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omments1.xml" ContentType="application/vnd.openxmlformats-officedocument.spreadsheetml.comments+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comments2.xml" ContentType="application/vnd.openxmlformats-officedocument.spreadsheetml.comments+xml"/>
  <Override PartName="/xl/drawings/drawing25.xml" ContentType="application/vnd.openxmlformats-officedocument.drawing+xml"/>
  <Override PartName="/xl/comments3.xml" ContentType="application/vnd.openxmlformats-officedocument.spreadsheetml.comments+xml"/>
  <Override PartName="/xl/drawings/drawing26.xml" ContentType="application/vnd.openxmlformats-officedocument.drawing+xml"/>
  <Override PartName="/xl/comments4.xml" ContentType="application/vnd.openxmlformats-officedocument.spreadsheetml.comments+xml"/>
  <Override PartName="/xl/drawings/drawing27.xml" ContentType="application/vnd.openxmlformats-officedocument.drawing+xml"/>
  <Override PartName="/xl/comments5.xml" ContentType="application/vnd.openxmlformats-officedocument.spreadsheetml.comments+xml"/>
  <Override PartName="/xl/drawings/drawing28.xml" ContentType="application/vnd.openxmlformats-officedocument.drawing+xml"/>
  <Override PartName="/xl/comments6.xml" ContentType="application/vnd.openxmlformats-officedocument.spreadsheetml.comments+xml"/>
  <Override PartName="/xl/drawings/drawing29.xml" ContentType="application/vnd.openxmlformats-officedocument.drawing+xml"/>
  <Override PartName="/xl/comments7.xml" ContentType="application/vnd.openxmlformats-officedocument.spreadsheetml.comments+xml"/>
  <Override PartName="/xl/drawings/drawing30.xml" ContentType="application/vnd.openxmlformats-officedocument.drawing+xml"/>
  <Override PartName="/xl/comments8.xml" ContentType="application/vnd.openxmlformats-officedocument.spreadsheetml.comments+xml"/>
  <Override PartName="/xl/drawings/drawing31.xml" ContentType="application/vnd.openxmlformats-officedocument.drawing+xml"/>
  <Override PartName="/xl/drawings/drawing32.xml" ContentType="application/vnd.openxmlformats-officedocument.drawing+xml"/>
  <Override PartName="/xl/comments9.xml" ContentType="application/vnd.openxmlformats-officedocument.spreadsheetml.comments+xml"/>
  <Override PartName="/xl/drawings/drawing33.xml" ContentType="application/vnd.openxmlformats-officedocument.drawing+xml"/>
  <Override PartName="/xl/comments10.xml" ContentType="application/vnd.openxmlformats-officedocument.spreadsheetml.comments+xml"/>
  <Override PartName="/xl/drawings/drawing34.xml" ContentType="application/vnd.openxmlformats-officedocument.drawing+xml"/>
  <Override PartName="/xl/drawings/drawing35.xml" ContentType="application/vnd.openxmlformats-officedocument.drawing+xml"/>
  <Override PartName="/xl/comments11.xml" ContentType="application/vnd.openxmlformats-officedocument.spreadsheetml.comments+xml"/>
  <Override PartName="/xl/drawings/drawing36.xml" ContentType="application/vnd.openxmlformats-officedocument.drawing+xml"/>
  <Override PartName="/xl/comments12.xml" ContentType="application/vnd.openxmlformats-officedocument.spreadsheetml.comments+xml"/>
  <Override PartName="/xl/drawings/drawing37.xml" ContentType="application/vnd.openxmlformats-officedocument.drawing+xml"/>
  <Override PartName="/xl/comments13.xml" ContentType="application/vnd.openxmlformats-officedocument.spreadsheetml.comments+xml"/>
  <Override PartName="/xl/drawings/drawing38.xml" ContentType="application/vnd.openxmlformats-officedocument.drawing+xml"/>
  <Override PartName="/xl/comments14.xml" ContentType="application/vnd.openxmlformats-officedocument.spreadsheetml.comments+xml"/>
  <Override PartName="/xl/drawings/drawing39.xml" ContentType="application/vnd.openxmlformats-officedocument.drawing+xml"/>
  <Override PartName="/xl/comments15.xml" ContentType="application/vnd.openxmlformats-officedocument.spreadsheetml.comments+xml"/>
  <Override PartName="/xl/drawings/drawing40.xml" ContentType="application/vnd.openxmlformats-officedocument.drawing+xml"/>
  <Override PartName="/xl/comments16.xml" ContentType="application/vnd.openxmlformats-officedocument.spreadsheetml.comments+xml"/>
  <Override PartName="/xl/drawings/drawing41.xml" ContentType="application/vnd.openxmlformats-officedocument.drawing+xml"/>
  <Override PartName="/xl/comments17.xml" ContentType="application/vnd.openxmlformats-officedocument.spreadsheetml.comments+xml"/>
  <Override PartName="/xl/drawings/drawing42.xml" ContentType="application/vnd.openxmlformats-officedocument.drawing+xml"/>
  <Override PartName="/xl/comments18.xml" ContentType="application/vnd.openxmlformats-officedocument.spreadsheetml.comments+xml"/>
  <Override PartName="/xl/drawings/drawing43.xml" ContentType="application/vnd.openxmlformats-officedocument.drawing+xml"/>
  <Override PartName="/xl/comments19.xml" ContentType="application/vnd.openxmlformats-officedocument.spreadsheetml.comments+xml"/>
  <Override PartName="/xl/drawings/drawing44.xml" ContentType="application/vnd.openxmlformats-officedocument.drawing+xml"/>
  <Override PartName="/xl/comments20.xml" ContentType="application/vnd.openxmlformats-officedocument.spreadsheetml.comments+xml"/>
  <Override PartName="/xl/drawings/drawing45.xml" ContentType="application/vnd.openxmlformats-officedocument.drawing+xml"/>
  <Override PartName="/xl/comments21.xml" ContentType="application/vnd.openxmlformats-officedocument.spreadsheetml.comments+xml"/>
  <Override PartName="/xl/drawings/drawing46.xml" ContentType="application/vnd.openxmlformats-officedocument.drawing+xml"/>
  <Override PartName="/xl/comments22.xml" ContentType="application/vnd.openxmlformats-officedocument.spreadsheetml.comments+xml"/>
  <Override PartName="/xl/drawings/drawing4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Users\pjquirog1\Documents\02 RIESGOS\02 CORRUPCION\01 MATRICES\2017\ABRIL\00 EDUARDO\"/>
    </mc:Choice>
  </mc:AlternateContent>
  <bookViews>
    <workbookView xWindow="0" yWindow="300" windowWidth="11250" windowHeight="7545" tabRatio="915"/>
  </bookViews>
  <sheets>
    <sheet name="PORTADA" sheetId="1" r:id="rId1"/>
    <sheet name="ESTRATÉGICOS" sheetId="130" r:id="rId2"/>
    <sheet name="M FACTIBILIDAD" sheetId="208" r:id="rId3"/>
    <sheet name="M VALORIZACION" sheetId="209" r:id="rId4"/>
    <sheet name="M DISEÑO P." sheetId="210" r:id="rId5"/>
    <sheet name="M PREDIAL" sheetId="211" r:id="rId6"/>
    <sheet name="M EJECUCION O." sheetId="213" r:id="rId7"/>
    <sheet name="M CONSERVACION" sheetId="229" r:id="rId8"/>
    <sheet name="E PLANEACION" sheetId="225" r:id="rId9"/>
    <sheet name="E INNOVACION" sheetId="204" r:id="rId10"/>
    <sheet name="E GESTION SOCIAL" sheetId="205" r:id="rId11"/>
    <sheet name="E INTERINSTITUCIONAL" sheetId="206" r:id="rId12"/>
    <sheet name="E COMUNICACIONES" sheetId="207" r:id="rId13"/>
    <sheet name="E GPROYECTOS" sheetId="226" r:id="rId14"/>
    <sheet name="A CONTRACTUAL" sheetId="227" r:id="rId15"/>
    <sheet name="A LEGAL" sheetId="228" r:id="rId16"/>
    <sheet name="A CALIDAD" sheetId="215" r:id="rId17"/>
    <sheet name="A RFISICOS" sheetId="216" r:id="rId18"/>
    <sheet name="A FINANCIERA" sheetId="230" r:id="rId19"/>
    <sheet name="A THUMANOS" sheetId="218" r:id="rId20"/>
    <sheet name="A TIC" sheetId="219" r:id="rId21"/>
    <sheet name="A DOCUMENTAL" sheetId="220" r:id="rId22"/>
    <sheet name="EC MEJORAMIENTO" sheetId="223" r:id="rId23"/>
    <sheet name="EC EVALUACION" sheetId="221" r:id="rId24"/>
    <sheet name="C PLANEACION" sheetId="231" r:id="rId25"/>
    <sheet name="C INNOVACION" sheetId="240" r:id="rId26"/>
    <sheet name="C GESTION SOCIAL" sheetId="236" r:id="rId27"/>
    <sheet name="C INTERISTITUCIONAL" sheetId="239" r:id="rId28"/>
    <sheet name="C COMUNICACIONES" sheetId="237" r:id="rId29"/>
    <sheet name="C FACTIBILIDAD" sheetId="241" r:id="rId30"/>
    <sheet name="C VALORIZACION" sheetId="254" r:id="rId31"/>
    <sheet name="C DISEÑOS" sheetId="243" r:id="rId32"/>
    <sheet name="C PREDIAL" sheetId="242" r:id="rId33"/>
    <sheet name="C EOBRAS" sheetId="244" r:id="rId34"/>
    <sheet name="C CONSERVACION" sheetId="256" r:id="rId35"/>
    <sheet name="C CONTRACTUAL" sheetId="247" r:id="rId36"/>
    <sheet name="C LEGAL" sheetId="248" r:id="rId37"/>
    <sheet name="C CALIDAD" sheetId="234" r:id="rId38"/>
    <sheet name="C RECURSOS FISICO" sheetId="251" r:id="rId39"/>
    <sheet name="C THUMANO" sheetId="250" r:id="rId40"/>
    <sheet name="C TICs" sheetId="253" r:id="rId41"/>
    <sheet name="C DOCUMENTAL" sheetId="252" r:id="rId42"/>
    <sheet name="C FINANCIERA" sheetId="249" r:id="rId43"/>
    <sheet name="C GESTION PROYECTOS" sheetId="255" r:id="rId44"/>
    <sheet name="C EVALUACION" sheetId="238" r:id="rId45"/>
    <sheet name="C MEJORAMIENTO" sheetId="235" r:id="rId46"/>
    <sheet name="ESCALAS" sheetId="232" r:id="rId47"/>
    <sheet name="CONTROL" sheetId="129" r:id="rId48"/>
    <sheet name="Listas" sheetId="233" state="hidden" r:id="rId49"/>
  </sheets>
  <externalReferences>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s>
  <definedNames>
    <definedName name="_xlnm._FilterDatabase" localSheetId="16" hidden="1">'A CALIDAD'!$A$9:$BT$17</definedName>
    <definedName name="_xlnm._FilterDatabase" localSheetId="14" hidden="1">'A CONTRACTUAL'!$A$13:$BT$64</definedName>
    <definedName name="_xlnm._FilterDatabase" localSheetId="21" hidden="1">'A DOCUMENTAL'!$A$28:$BT$71</definedName>
    <definedName name="_xlnm._FilterDatabase" localSheetId="18" hidden="1">'A FINANCIERA'!$A$9:$BT$25</definedName>
    <definedName name="_xlnm._FilterDatabase" localSheetId="15" hidden="1">'A LEGAL'!$A$9:$BT$49</definedName>
    <definedName name="_xlnm._FilterDatabase" localSheetId="17" hidden="1">'A RFISICOS'!$A$16:$BT$80</definedName>
    <definedName name="_xlnm._FilterDatabase" localSheetId="19" hidden="1">'A THUMANOS'!$A$25:$BT$57</definedName>
    <definedName name="_xlnm._FilterDatabase" localSheetId="20" hidden="1">'A TIC'!$A$37:$BT$71</definedName>
    <definedName name="_xlnm._FilterDatabase" localSheetId="12" hidden="1">'E COMUNICACIONES'!$A$13:$BT$15</definedName>
    <definedName name="_xlnm._FilterDatabase" localSheetId="10" hidden="1">'E GESTION SOCIAL'!$A$13:$BT$22</definedName>
    <definedName name="_xlnm._FilterDatabase" localSheetId="13" hidden="1">'E GPROYECTOS'!$A$9:$BT$18</definedName>
    <definedName name="_xlnm._FilterDatabase" localSheetId="9" hidden="1">'E INNOVACION'!$A$9:$BT$12</definedName>
    <definedName name="_xlnm._FilterDatabase" localSheetId="11" hidden="1">'E INTERINSTITUCIONAL'!$A$9:$BT$47</definedName>
    <definedName name="_xlnm._FilterDatabase" localSheetId="8" hidden="1">'E PLANEACION'!$A$13:$BT$59</definedName>
    <definedName name="_xlnm._FilterDatabase" localSheetId="23" hidden="1">'EC EVALUACION'!$A$9:$BT$72</definedName>
    <definedName name="_xlnm._FilterDatabase" localSheetId="22" hidden="1">'EC MEJORAMIENTO'!$A$9:$BT$24</definedName>
    <definedName name="_xlnm._FilterDatabase" localSheetId="1" hidden="1">ESTRATÉGICOS!$A$9:$BT$19</definedName>
    <definedName name="_xlnm._FilterDatabase" localSheetId="7" hidden="1">'M CONSERVACION'!$A$10:$BT$52</definedName>
    <definedName name="_xlnm._FilterDatabase" localSheetId="4" hidden="1">'M DISEÑO P.'!$A$9:$BT$16</definedName>
    <definedName name="_xlnm._FilterDatabase" localSheetId="6" hidden="1">'M EJECUCION O.'!$A$15:$BT$66</definedName>
    <definedName name="_xlnm._FilterDatabase" localSheetId="2" hidden="1">'M FACTIBILIDAD'!$A$9:$BT$45</definedName>
    <definedName name="_xlnm._FilterDatabase" localSheetId="5" hidden="1">'M PREDIAL'!$A$9:$BT$37</definedName>
    <definedName name="_xlnm._FilterDatabase" localSheetId="3" hidden="1">'M VALORIZACION'!$A$9:$BT$75</definedName>
    <definedName name="Administracion" localSheetId="48">Listas!$E$23:$E$40</definedName>
    <definedName name="Administracion">[1]Listas!$E$17:$E$19</definedName>
    <definedName name="_xlnm.Print_Area" localSheetId="16">'A CALIDAD'!$A$1:$BT$30</definedName>
    <definedName name="_xlnm.Print_Area" localSheetId="14">'A CONTRACTUAL'!$A$1:$BT$72</definedName>
    <definedName name="_xlnm.Print_Area" localSheetId="21">'A DOCUMENTAL'!$A$1:$BT$79</definedName>
    <definedName name="_xlnm.Print_Area" localSheetId="18">'A FINANCIERA'!$A$1:$BT$61</definedName>
    <definedName name="_xlnm.Print_Area" localSheetId="15">'A LEGAL'!$A$1:$BT$56</definedName>
    <definedName name="_xlnm.Print_Area" localSheetId="17">'A RFISICOS'!$A$1:$BT$88</definedName>
    <definedName name="_xlnm.Print_Area" localSheetId="19">'A THUMANOS'!$A$1:$BT$65</definedName>
    <definedName name="_xlnm.Print_Area" localSheetId="20">'A TIC'!$A$1:$BT$77</definedName>
    <definedName name="_xlnm.Print_Area" localSheetId="37">'C CALIDAD'!$A$1:$BD$21</definedName>
    <definedName name="_xlnm.Print_Area" localSheetId="28">'C COMUNICACIONES'!$A$1:$BD$19</definedName>
    <definedName name="_xlnm.Print_Area" localSheetId="34">'C CONSERVACION'!$A$1:$BD$36</definedName>
    <definedName name="_xlnm.Print_Area" localSheetId="35">'C CONTRACTUAL'!$A$1:$BD$26</definedName>
    <definedName name="_xlnm.Print_Area" localSheetId="31">'C DISEÑOS'!$A$1:$BD$21</definedName>
    <definedName name="_xlnm.Print_Area" localSheetId="41">'C DOCUMENTAL'!$A$1:$BD$17</definedName>
    <definedName name="_xlnm.Print_Area" localSheetId="33">'C EOBRAS'!$A$1:$BD$20</definedName>
    <definedName name="_xlnm.Print_Area" localSheetId="44">'C EVALUACION'!$A$1:$BD$24</definedName>
    <definedName name="_xlnm.Print_Area" localSheetId="29">'C FACTIBILIDAD'!$A$1:$BD$26</definedName>
    <definedName name="_xlnm.Print_Area" localSheetId="42">'C FINANCIERA'!$A$1:$BD$22</definedName>
    <definedName name="_xlnm.Print_Area" localSheetId="43">'C GESTION PROYECTOS'!$A$1:$BD$20</definedName>
    <definedName name="_xlnm.Print_Area" localSheetId="26">'C GESTION SOCIAL'!$A$1:$BD$24</definedName>
    <definedName name="_xlnm.Print_Area" localSheetId="25">'C INNOVACION'!$A$1:$BD$20</definedName>
    <definedName name="_xlnm.Print_Area" localSheetId="27">'C INTERISTITUCIONAL'!$A$1:$BD$22</definedName>
    <definedName name="_xlnm.Print_Area" localSheetId="36">'C LEGAL'!$A$1:$BD$24</definedName>
    <definedName name="_xlnm.Print_Area" localSheetId="45">'C MEJORAMIENTO'!$A$1:$BD$19</definedName>
    <definedName name="_xlnm.Print_Area" localSheetId="24">'C PLANEACION'!$A$1:$BD$17</definedName>
    <definedName name="_xlnm.Print_Area" localSheetId="32">'C PREDIAL'!$A$1:$BD$20</definedName>
    <definedName name="_xlnm.Print_Area" localSheetId="38">'C RECURSOS FISICO'!$A$1:$BD$22</definedName>
    <definedName name="_xlnm.Print_Area" localSheetId="39">'C THUMANO'!$A$1:$BD$21</definedName>
    <definedName name="_xlnm.Print_Area" localSheetId="40">'C TICs'!$A$1:$BD$21</definedName>
    <definedName name="_xlnm.Print_Area" localSheetId="30">'C VALORIZACION'!$A$1:$BD$27</definedName>
    <definedName name="_xlnm.Print_Area" localSheetId="47">CONTROL!$A$1:$K$39</definedName>
    <definedName name="_xlnm.Print_Area" localSheetId="12">'E COMUNICACIONES'!$A$1:$BT$20</definedName>
    <definedName name="_xlnm.Print_Area" localSheetId="10">'E GESTION SOCIAL'!$A$1:$BT$31</definedName>
    <definedName name="_xlnm.Print_Area" localSheetId="13">'E GPROYECTOS'!$A$1:$BT$24</definedName>
    <definedName name="_xlnm.Print_Area" localSheetId="9">'E INNOVACION'!$A$1:$BT$19</definedName>
    <definedName name="_xlnm.Print_Area" localSheetId="11">'E INTERINSTITUCIONAL'!$A$1:$BT$54</definedName>
    <definedName name="_xlnm.Print_Area" localSheetId="8">'E PLANEACION'!$A$1:$BT$65</definedName>
    <definedName name="_xlnm.Print_Area" localSheetId="23">'EC EVALUACION'!$A$1:$BT$80</definedName>
    <definedName name="_xlnm.Print_Area" localSheetId="22">'EC MEJORAMIENTO'!$A$1:$BT$35</definedName>
    <definedName name="_xlnm.Print_Area" localSheetId="1">ESTRATÉGICOS!$A$1:$BT$26</definedName>
    <definedName name="_xlnm.Print_Area" localSheetId="7">'M CONSERVACION'!$A$1:$BT$65</definedName>
    <definedName name="_xlnm.Print_Area" localSheetId="4">'M DISEÑO P.'!$A$1:$BT$23</definedName>
    <definedName name="_xlnm.Print_Area" localSheetId="6">'M EJECUCION O.'!$A$1:$BT$73</definedName>
    <definedName name="_xlnm.Print_Area" localSheetId="2">'M FACTIBILIDAD'!$A$1:$BT$52</definedName>
    <definedName name="_xlnm.Print_Area" localSheetId="5">'M PREDIAL'!$A$1:$BT$47</definedName>
    <definedName name="_xlnm.Print_Area" localSheetId="3">'M VALORIZACION'!$A$1:$BT$83</definedName>
    <definedName name="_xlnm.Print_Area" localSheetId="0">PORTADA!$A$1:$U$38</definedName>
    <definedName name="Calificacion" localSheetId="16">[2]Listas!$S$3:$S$5</definedName>
    <definedName name="Calificacion" localSheetId="14">[3]Listas!$S$3:$S$5</definedName>
    <definedName name="Calificacion" localSheetId="21">[4]Listas!$S$3:$S$5</definedName>
    <definedName name="Calificacion" localSheetId="18">[5]Listas!$S$3:$S$5</definedName>
    <definedName name="Calificacion" localSheetId="15">[6]Listas!$S$3:$S$5</definedName>
    <definedName name="Calificacion" localSheetId="17">[7]Listas!$S$3:$S$5</definedName>
    <definedName name="Calificacion" localSheetId="19">[8]Listas!$S$3:$S$5</definedName>
    <definedName name="Calificacion" localSheetId="20">[9]Listas!$S$3:$S$5</definedName>
    <definedName name="Calificacion" localSheetId="12">[10]Listas!$S$3:$S$5</definedName>
    <definedName name="Calificacion" localSheetId="10">[11]Listas!$S$3:$S$5</definedName>
    <definedName name="Calificacion" localSheetId="13">[12]Listas!$S$3:$S$5</definedName>
    <definedName name="Calificacion" localSheetId="9">[13]Listas!$S$3:$S$5</definedName>
    <definedName name="Calificacion" localSheetId="11">[14]Listas!$S$3:$S$5</definedName>
    <definedName name="Calificacion" localSheetId="8">[15]Listas!$S$3:$S$5</definedName>
    <definedName name="Calificacion" localSheetId="23">[16]Listas!$S$3:$S$5</definedName>
    <definedName name="Calificacion" localSheetId="22">[17]Listas!$S$3:$S$5</definedName>
    <definedName name="Calificacion" localSheetId="7">[18]Listas!$S$3:$S$5</definedName>
    <definedName name="Calificacion" localSheetId="4">[19]Listas!$S$3:$S$5</definedName>
    <definedName name="Calificacion" localSheetId="6">[20]Listas!$S$3:$S$5</definedName>
    <definedName name="Calificacion" localSheetId="2">[21]Listas!$S$3:$S$5</definedName>
    <definedName name="Calificacion" localSheetId="5">[22]Listas!$S$3:$S$5</definedName>
    <definedName name="Calificacion" localSheetId="3">[23]Listas!$S$3:$S$5</definedName>
    <definedName name="Calificacion">[24]Listas!$S$3:$S$5</definedName>
    <definedName name="Causa" localSheetId="16">[2]Listas!$Q$3:$Q$14</definedName>
    <definedName name="Causa" localSheetId="14">[3]Listas!$Q$3:$Q$14</definedName>
    <definedName name="Causa" localSheetId="21">[4]Listas!$Q$3:$Q$14</definedName>
    <definedName name="Causa" localSheetId="15">[6]Listas!$Q$3:$Q$14</definedName>
    <definedName name="Causa" localSheetId="17">[7]Listas!$Q$3:$Q$14</definedName>
    <definedName name="Causa" localSheetId="19">[8]Listas!$Q$3:$Q$14</definedName>
    <definedName name="Causa" localSheetId="20">[9]Listas!$Q$3:$Q$14</definedName>
    <definedName name="Causa" localSheetId="10">[11]Listas!$Q$3:$Q$14</definedName>
    <definedName name="Causa" localSheetId="13">[12]Listas!$Q$3:$Q$14</definedName>
    <definedName name="Causa" localSheetId="9">[13]Listas!$Q$3:$Q$14</definedName>
    <definedName name="Causa" localSheetId="11">[14]Listas!$Q$3:$Q$14</definedName>
    <definedName name="Causa" localSheetId="8">[15]Listas!$Q$3:$Q$14</definedName>
    <definedName name="Causa" localSheetId="23">[16]Listas!$Q$3:$Q$14</definedName>
    <definedName name="Causa" localSheetId="22">[17]Listas!$Q$3:$Q$14</definedName>
    <definedName name="Causa" localSheetId="7">[18]Listas!$Q$3:$Q$14</definedName>
    <definedName name="Causa" localSheetId="4">[19]Listas!$Q$3:$Q$14</definedName>
    <definedName name="Causa" localSheetId="6">[20]Listas!$Q$3:$Q$14</definedName>
    <definedName name="Causa" localSheetId="2">[21]Listas!$Q$3:$Q$14</definedName>
    <definedName name="Causa" localSheetId="5">[22]Listas!$Q$3:$Q$14</definedName>
    <definedName name="Causa" localSheetId="3">[23]Listas!$Q$3:$Q$14</definedName>
    <definedName name="Causa">[25]Listas!$Q$3:$Q$14</definedName>
    <definedName name="Control" localSheetId="48">Listas!$C$14:$C$17</definedName>
    <definedName name="Control">[1]Listas!$C$9:$C$11</definedName>
    <definedName name="Decision" localSheetId="16">#REF!</definedName>
    <definedName name="Decision" localSheetId="18">#REF!</definedName>
    <definedName name="Decision" localSheetId="37">#REF!</definedName>
    <definedName name="Decision" localSheetId="28">#REF!</definedName>
    <definedName name="Decision" localSheetId="34">#REF!</definedName>
    <definedName name="Decision" localSheetId="35">#REF!</definedName>
    <definedName name="Decision" localSheetId="31">#REF!</definedName>
    <definedName name="Decision" localSheetId="41">#REF!</definedName>
    <definedName name="Decision" localSheetId="33">#REF!</definedName>
    <definedName name="Decision" localSheetId="44">#REF!</definedName>
    <definedName name="Decision" localSheetId="29">#REF!</definedName>
    <definedName name="Decision" localSheetId="42">#REF!</definedName>
    <definedName name="Decision" localSheetId="43">#REF!</definedName>
    <definedName name="Decision" localSheetId="26">#REF!</definedName>
    <definedName name="Decision" localSheetId="25">#REF!</definedName>
    <definedName name="Decision" localSheetId="27">#REF!</definedName>
    <definedName name="Decision" localSheetId="36">#REF!</definedName>
    <definedName name="Decision" localSheetId="45">#REF!</definedName>
    <definedName name="Decision" localSheetId="24">#REF!</definedName>
    <definedName name="Decision" localSheetId="32">#REF!</definedName>
    <definedName name="Decision" localSheetId="38">#REF!</definedName>
    <definedName name="Decision" localSheetId="39">#REF!</definedName>
    <definedName name="Decision" localSheetId="40">#REF!</definedName>
    <definedName name="Decision" localSheetId="30">#REF!</definedName>
    <definedName name="Decision" localSheetId="47">#REF!</definedName>
    <definedName name="Decision" localSheetId="22">#REF!</definedName>
    <definedName name="Decision" localSheetId="46">#REF!</definedName>
    <definedName name="Decision" localSheetId="48">#REF!</definedName>
    <definedName name="Decision">#REF!</definedName>
    <definedName name="Efectividad" localSheetId="37">[34]Listas!$D$19:$D$21</definedName>
    <definedName name="Efectividad" localSheetId="28">[37]Listas!$D$19:$D$21</definedName>
    <definedName name="Efectividad" localSheetId="34">[55]Listas!$D$19:$D$21</definedName>
    <definedName name="Efectividad" localSheetId="35">[45]Listas!$D$19:$D$21</definedName>
    <definedName name="Efectividad" localSheetId="31">[43]Listas!$D$19:$D$21</definedName>
    <definedName name="Efectividad" localSheetId="41">[50]Listas!$D$19:$D$21</definedName>
    <definedName name="Efectividad" localSheetId="33">[44]Listas!$D$19:$D$21</definedName>
    <definedName name="Efectividad" localSheetId="44">[38]Listas!$D$19:$D$21</definedName>
    <definedName name="Efectividad" localSheetId="29">[41]Listas!$D$19:$D$21</definedName>
    <definedName name="Efectividad" localSheetId="42">[47]Listas!$D$19:$D$21</definedName>
    <definedName name="Efectividad" localSheetId="43">[53]Listas!$D$19:$D$21</definedName>
    <definedName name="Efectividad" localSheetId="26">[36]Listas!$D$19:$D$21</definedName>
    <definedName name="Efectividad" localSheetId="25">[40]Listas!$D$19:$D$21</definedName>
    <definedName name="Efectividad" localSheetId="27">[39]Listas!$D$19:$D$21</definedName>
    <definedName name="Efectividad" localSheetId="36">[46]Listas!$D$19:$D$21</definedName>
    <definedName name="Efectividad" localSheetId="45">[35]Listas!$D$19:$D$21</definedName>
    <definedName name="Efectividad" localSheetId="24">Listas!$D$19:$D$21</definedName>
    <definedName name="Efectividad" localSheetId="32">[42]Listas!$D$19:$D$21</definedName>
    <definedName name="Efectividad" localSheetId="38">[49]Listas!$D$19:$D$21</definedName>
    <definedName name="Efectividad" localSheetId="39">[48]Listas!$D$19:$D$21</definedName>
    <definedName name="Efectividad" localSheetId="40">[51]Listas!$D$19:$D$21</definedName>
    <definedName name="Efectividad" localSheetId="30">[52]Listas!$D$19:$D$21</definedName>
    <definedName name="Efectividad" localSheetId="46">Listas!$D$19:$D$21</definedName>
    <definedName name="Efectividad" localSheetId="48">Listas!$D$19:$D$21</definedName>
    <definedName name="Efectividad">[1]Listas!$D$13:$D$15</definedName>
    <definedName name="Efecto" localSheetId="16">[2]Listas!$T$3:$T$6</definedName>
    <definedName name="Efecto" localSheetId="14">[3]Listas!$T$3:$T$6</definedName>
    <definedName name="Efecto" localSheetId="21">[4]Listas!$T$3:$T$6</definedName>
    <definedName name="Efecto" localSheetId="18">[5]Listas!$T$3:$T$6</definedName>
    <definedName name="Efecto" localSheetId="15">[6]Listas!$T$3:$T$6</definedName>
    <definedName name="Efecto" localSheetId="17">[7]Listas!$T$3:$T$6</definedName>
    <definedName name="Efecto" localSheetId="19">[8]Listas!$T$3:$T$6</definedName>
    <definedName name="Efecto" localSheetId="20">[9]Listas!$T$3:$T$6</definedName>
    <definedName name="Efecto" localSheetId="12">[10]Listas!$T$3:$T$6</definedName>
    <definedName name="Efecto" localSheetId="10">[11]Listas!$T$3:$T$6</definedName>
    <definedName name="Efecto" localSheetId="13">[12]Listas!$T$3:$T$6</definedName>
    <definedName name="Efecto" localSheetId="9">[13]Listas!$T$3:$T$6</definedName>
    <definedName name="Efecto" localSheetId="11">[14]Listas!$T$3:$T$6</definedName>
    <definedName name="Efecto" localSheetId="8">[15]Listas!$T$3:$T$6</definedName>
    <definedName name="Efecto" localSheetId="23">[16]Listas!$T$3:$T$6</definedName>
    <definedName name="Efecto" localSheetId="22">[17]Listas!$T$3:$T$6</definedName>
    <definedName name="Efecto" localSheetId="7">[18]Listas!$T$3:$T$6</definedName>
    <definedName name="Efecto" localSheetId="4">[19]Listas!$T$3:$T$6</definedName>
    <definedName name="Efecto" localSheetId="6">[20]Listas!$T$3:$T$6</definedName>
    <definedName name="Efecto" localSheetId="2">[21]Listas!$T$3:$T$6</definedName>
    <definedName name="Efecto" localSheetId="5">[22]Listas!$T$3:$T$6</definedName>
    <definedName name="Efecto" localSheetId="3">[23]Listas!$T$3:$T$6</definedName>
    <definedName name="Efecto">[24]Listas!$T$3:$T$6</definedName>
    <definedName name="Impacto" localSheetId="37">[34]Listas!$B$9:$B$12</definedName>
    <definedName name="Impacto" localSheetId="28">[37]Listas!$B$9:$B$12</definedName>
    <definedName name="Impacto" localSheetId="34">[55]Listas!$B$9:$B$12</definedName>
    <definedName name="Impacto" localSheetId="35">[45]Listas!$B$9:$B$12</definedName>
    <definedName name="Impacto" localSheetId="31">[43]Listas!$B$9:$B$12</definedName>
    <definedName name="Impacto" localSheetId="41">[50]Listas!$B$9:$B$12</definedName>
    <definedName name="Impacto" localSheetId="33">[44]Listas!$B$9:$B$12</definedName>
    <definedName name="Impacto" localSheetId="44">[38]Listas!$B$9:$B$12</definedName>
    <definedName name="Impacto" localSheetId="29">[41]Listas!$B$9:$B$12</definedName>
    <definedName name="Impacto" localSheetId="42">[47]Listas!$B$9:$B$12</definedName>
    <definedName name="Impacto" localSheetId="43">[53]Listas!$B$9:$B$12</definedName>
    <definedName name="Impacto" localSheetId="26">[36]Listas!$B$9:$B$12</definedName>
    <definedName name="Impacto" localSheetId="25">[40]Listas!$B$9:$B$12</definedName>
    <definedName name="Impacto" localSheetId="27">[39]Listas!$B$9:$B$12</definedName>
    <definedName name="Impacto" localSheetId="36">[46]Listas!$B$9:$B$12</definedName>
    <definedName name="Impacto" localSheetId="45">[35]Listas!$B$9:$B$12</definedName>
    <definedName name="Impacto" localSheetId="24">Listas!$B$9:$B$12</definedName>
    <definedName name="Impacto" localSheetId="32">[42]Listas!$B$9:$B$12</definedName>
    <definedName name="Impacto" localSheetId="38">[49]Listas!$B$9:$B$12</definedName>
    <definedName name="Impacto" localSheetId="39">[48]Listas!$B$9:$B$12</definedName>
    <definedName name="Impacto" localSheetId="40">[51]Listas!$B$9:$B$12</definedName>
    <definedName name="Impacto" localSheetId="30">[52]Listas!$B$9:$B$12</definedName>
    <definedName name="Impacto" localSheetId="46">Listas!$B$9:$B$12</definedName>
    <definedName name="Impacto" localSheetId="48">Listas!$B$9:$B$12</definedName>
    <definedName name="Impacto">[26]Listas!$B$9:$B$12</definedName>
    <definedName name="Monitoreo" localSheetId="37">[34]Listas!$G$37:$G$39</definedName>
    <definedName name="Monitoreo" localSheetId="28">[37]Listas!$G$37:$G$39</definedName>
    <definedName name="Monitoreo" localSheetId="34">[55]Listas!$G$37:$G$39</definedName>
    <definedName name="Monitoreo" localSheetId="35">[45]Listas!$G$37:$G$39</definedName>
    <definedName name="Monitoreo" localSheetId="31">[43]Listas!$G$37:$G$39</definedName>
    <definedName name="Monitoreo" localSheetId="41">[50]Listas!$G$37:$G$39</definedName>
    <definedName name="Monitoreo" localSheetId="33">[44]Listas!$G$37:$G$39</definedName>
    <definedName name="Monitoreo" localSheetId="44">[38]Listas!$G$37:$G$39</definedName>
    <definedName name="Monitoreo" localSheetId="29">[41]Listas!$G$37:$G$39</definedName>
    <definedName name="Monitoreo" localSheetId="42">[47]Listas!$G$37:$G$39</definedName>
    <definedName name="Monitoreo" localSheetId="43">[53]Listas!$G$37:$G$39</definedName>
    <definedName name="Monitoreo" localSheetId="26">[36]Listas!$G$37:$G$39</definedName>
    <definedName name="Monitoreo" localSheetId="25">[40]Listas!$G$37:$G$39</definedName>
    <definedName name="Monitoreo" localSheetId="27">[39]Listas!$G$37:$G$39</definedName>
    <definedName name="Monitoreo" localSheetId="36">[46]Listas!$G$37:$G$39</definedName>
    <definedName name="Monitoreo" localSheetId="45">[35]Listas!$G$37:$G$39</definedName>
    <definedName name="Monitoreo" localSheetId="24">Listas!$G$37:$G$39</definedName>
    <definedName name="Monitoreo" localSheetId="32">[42]Listas!$G$37:$G$39</definedName>
    <definedName name="Monitoreo" localSheetId="38">[49]Listas!$G$37:$G$39</definedName>
    <definedName name="Monitoreo" localSheetId="39">[48]Listas!$G$37:$G$39</definedName>
    <definedName name="Monitoreo" localSheetId="40">[51]Listas!$G$37:$G$39</definedName>
    <definedName name="Monitoreo" localSheetId="30">[52]Listas!$G$37:$G$39</definedName>
    <definedName name="Monitoreo" localSheetId="46">Listas!$G$37:$G$39</definedName>
    <definedName name="Monitoreo" localSheetId="48">Listas!$G$37:$G$39</definedName>
    <definedName name="Monitoreo">[26]Listas!$G$37:$G$39</definedName>
    <definedName name="Oportunidad" localSheetId="16">[2]Listas!$R$3:$R$5</definedName>
    <definedName name="Oportunidad" localSheetId="14">[3]Listas!$R$3:$R$5</definedName>
    <definedName name="Oportunidad" localSheetId="21">[4]Listas!$R$3:$R$5</definedName>
    <definedName name="Oportunidad" localSheetId="18">[5]Listas!$R$3:$R$5</definedName>
    <definedName name="Oportunidad" localSheetId="15">[6]Listas!$R$3:$R$5</definedName>
    <definedName name="Oportunidad" localSheetId="17">[7]Listas!$R$3:$R$5</definedName>
    <definedName name="Oportunidad" localSheetId="19">[8]Listas!$R$3:$R$5</definedName>
    <definedName name="Oportunidad" localSheetId="20">[9]Listas!$R$3:$R$5</definedName>
    <definedName name="Oportunidad" localSheetId="12">[10]Listas!$R$3:$R$5</definedName>
    <definedName name="Oportunidad" localSheetId="10">[11]Listas!$R$3:$R$5</definedName>
    <definedName name="Oportunidad" localSheetId="13">[12]Listas!$R$3:$R$5</definedName>
    <definedName name="Oportunidad" localSheetId="9">[13]Listas!$R$3:$R$5</definedName>
    <definedName name="Oportunidad" localSheetId="11">[14]Listas!$R$3:$R$5</definedName>
    <definedName name="Oportunidad" localSheetId="8">[15]Listas!$R$3:$R$5</definedName>
    <definedName name="Oportunidad" localSheetId="23">[16]Listas!$R$3:$R$5</definedName>
    <definedName name="Oportunidad" localSheetId="22">[17]Listas!$R$3:$R$5</definedName>
    <definedName name="Oportunidad" localSheetId="7">[18]Listas!$R$3:$R$5</definedName>
    <definedName name="Oportunidad" localSheetId="4">[19]Listas!$R$3:$R$5</definedName>
    <definedName name="Oportunidad" localSheetId="6">[20]Listas!$R$3:$R$5</definedName>
    <definedName name="Oportunidad" localSheetId="2">[21]Listas!$R$3:$R$5</definedName>
    <definedName name="Oportunidad" localSheetId="5">[22]Listas!$R$3:$R$5</definedName>
    <definedName name="Oportunidad" localSheetId="3">[23]Listas!$R$3:$R$5</definedName>
    <definedName name="Oportunidad">[24]Listas!$R$3:$R$5</definedName>
    <definedName name="otc">[27]Listas!$E$17:$E$19</definedName>
    <definedName name="Periodo" localSheetId="37">[34]Listas!$F$27:$F$35</definedName>
    <definedName name="Periodo" localSheetId="28">[37]Listas!$F$27:$F$35</definedName>
    <definedName name="Periodo" localSheetId="34">[55]Listas!$F$27:$F$35</definedName>
    <definedName name="Periodo" localSheetId="35">[45]Listas!$F$27:$F$35</definedName>
    <definedName name="Periodo" localSheetId="31">[43]Listas!$F$27:$F$35</definedName>
    <definedName name="Periodo" localSheetId="41">[50]Listas!$F$27:$F$35</definedName>
    <definedName name="Periodo" localSheetId="33">[44]Listas!$F$27:$F$35</definedName>
    <definedName name="Periodo" localSheetId="44">[38]Listas!$F$27:$F$35</definedName>
    <definedName name="Periodo" localSheetId="29">[41]Listas!$F$27:$F$35</definedName>
    <definedName name="Periodo" localSheetId="42">[47]Listas!$F$27:$F$35</definedName>
    <definedName name="Periodo" localSheetId="43">[53]Listas!$F$27:$F$35</definedName>
    <definedName name="Periodo" localSheetId="26">[36]Listas!$F$27:$F$35</definedName>
    <definedName name="Periodo" localSheetId="25">[40]Listas!$F$27:$F$35</definedName>
    <definedName name="Periodo" localSheetId="27">[39]Listas!$F$27:$F$35</definedName>
    <definedName name="Periodo" localSheetId="36">[46]Listas!$F$27:$F$35</definedName>
    <definedName name="Periodo" localSheetId="45">[35]Listas!$F$27:$F$35</definedName>
    <definedName name="Periodo" localSheetId="24">Listas!$F$27:$F$35</definedName>
    <definedName name="Periodo" localSheetId="32">[42]Listas!$F$27:$F$35</definedName>
    <definedName name="Periodo" localSheetId="38">[49]Listas!$F$27:$F$35</definedName>
    <definedName name="Periodo" localSheetId="39">[48]Listas!$F$27:$F$35</definedName>
    <definedName name="Periodo" localSheetId="40">[51]Listas!$F$27:$F$35</definedName>
    <definedName name="Periodo" localSheetId="30">[52]Listas!$F$27:$F$35</definedName>
    <definedName name="Periodo" localSheetId="46">Listas!$F$27:$F$35</definedName>
    <definedName name="Periodo" localSheetId="48">Listas!$F$27:$F$35</definedName>
    <definedName name="Periodo">[26]Listas!$F$27:$F$35</definedName>
    <definedName name="previo">[28]Listas!$R$3:$R$5</definedName>
    <definedName name="Probabilidad" localSheetId="37">[34]Listas!$A$2:$A$7</definedName>
    <definedName name="Probabilidad" localSheetId="28">[37]Listas!$A$2:$A$7</definedName>
    <definedName name="Probabilidad" localSheetId="34">[55]Listas!$A$2:$A$7</definedName>
    <definedName name="Probabilidad" localSheetId="35">[45]Listas!$A$2:$A$7</definedName>
    <definedName name="Probabilidad" localSheetId="31">[43]Listas!$A$2:$A$7</definedName>
    <definedName name="Probabilidad" localSheetId="41">[50]Listas!$A$2:$A$7</definedName>
    <definedName name="Probabilidad" localSheetId="33">[44]Listas!$A$2:$A$7</definedName>
    <definedName name="Probabilidad" localSheetId="44">[38]Listas!$A$2:$A$7</definedName>
    <definedName name="Probabilidad" localSheetId="29">[41]Listas!$A$2:$A$7</definedName>
    <definedName name="Probabilidad" localSheetId="42">[47]Listas!$A$2:$A$7</definedName>
    <definedName name="Probabilidad" localSheetId="43">[53]Listas!$A$2:$A$7</definedName>
    <definedName name="Probabilidad" localSheetId="26">[36]Listas!$A$2:$A$7</definedName>
    <definedName name="Probabilidad" localSheetId="25">[40]Listas!$A$2:$A$7</definedName>
    <definedName name="Probabilidad" localSheetId="27">[39]Listas!$A$2:$A$7</definedName>
    <definedName name="Probabilidad" localSheetId="36">[46]Listas!$A$2:$A$7</definedName>
    <definedName name="Probabilidad" localSheetId="45">[35]Listas!$A$2:$A$7</definedName>
    <definedName name="Probabilidad" localSheetId="24">Listas!$A$2:$A$7</definedName>
    <definedName name="Probabilidad" localSheetId="32">[42]Listas!$A$2:$A$7</definedName>
    <definedName name="Probabilidad" localSheetId="38">[49]Listas!$A$2:$A$7</definedName>
    <definedName name="Probabilidad" localSheetId="39">[48]Listas!$A$2:$A$7</definedName>
    <definedName name="Probabilidad" localSheetId="40">[51]Listas!$A$2:$A$7</definedName>
    <definedName name="Probabilidad" localSheetId="30">[52]Listas!$A$2:$A$7</definedName>
    <definedName name="Probabilidad" localSheetId="46">Listas!$A$2:$A$7</definedName>
    <definedName name="Probabilidad" localSheetId="48">Listas!$A$2:$A$7</definedName>
    <definedName name="Probabilidad">[1]Listas!$A$2:$A$4</definedName>
    <definedName name="Proceso" localSheetId="37">[34]Listas!$H$42:$H$64</definedName>
    <definedName name="Proceso" localSheetId="28">[37]Listas!$H$42:$H$64</definedName>
    <definedName name="Proceso" localSheetId="34">[55]Listas!$H$42:$H$64</definedName>
    <definedName name="Proceso" localSheetId="35">[45]Listas!$H$42:$H$64</definedName>
    <definedName name="Proceso" localSheetId="31">[43]Listas!$H$42:$H$64</definedName>
    <definedName name="Proceso" localSheetId="41">[50]Listas!$H$42:$H$64</definedName>
    <definedName name="Proceso" localSheetId="33">[44]Listas!$H$42:$H$64</definedName>
    <definedName name="Proceso" localSheetId="44">[38]Listas!$H$42:$H$64</definedName>
    <definedName name="Proceso" localSheetId="29">[41]Listas!$H$42:$H$64</definedName>
    <definedName name="Proceso" localSheetId="42">[47]Listas!$H$42:$H$64</definedName>
    <definedName name="Proceso" localSheetId="43">[53]Listas!$H$42:$H$64</definedName>
    <definedName name="Proceso" localSheetId="26">[36]Listas!$H$42:$H$64</definedName>
    <definedName name="Proceso" localSheetId="25">[40]Listas!$H$42:$H$64</definedName>
    <definedName name="Proceso" localSheetId="27">[39]Listas!$H$42:$H$64</definedName>
    <definedName name="Proceso" localSheetId="36">[46]Listas!$H$42:$H$64</definedName>
    <definedName name="Proceso" localSheetId="45">[35]Listas!$H$42:$H$64</definedName>
    <definedName name="Proceso" localSheetId="24">Listas!$H$42:$H$64</definedName>
    <definedName name="Proceso" localSheetId="32">[42]Listas!$H$42:$H$64</definedName>
    <definedName name="Proceso" localSheetId="38">[49]Listas!$H$42:$H$64</definedName>
    <definedName name="Proceso" localSheetId="39">[48]Listas!$H$42:$H$64</definedName>
    <definedName name="Proceso" localSheetId="40">[51]Listas!$H$42:$H$64</definedName>
    <definedName name="Proceso" localSheetId="30">[52]Listas!$H$42:$H$64</definedName>
    <definedName name="Proceso" localSheetId="46">Listas!$H$42:$H$64</definedName>
    <definedName name="Proceso" localSheetId="48">Listas!$H$42:$H$64</definedName>
    <definedName name="Proceso">[26]Listas!$H$42:$H$64</definedName>
    <definedName name="_xlnm.Print_Titles" localSheetId="16">'A CALIDAD'!$1:$8</definedName>
    <definedName name="_xlnm.Print_Titles" localSheetId="14">'A CONTRACTUAL'!$1:$8</definedName>
    <definedName name="_xlnm.Print_Titles" localSheetId="21">'A DOCUMENTAL'!$1:$8</definedName>
    <definedName name="_xlnm.Print_Titles" localSheetId="18">'A FINANCIERA'!$1:$8</definedName>
    <definedName name="_xlnm.Print_Titles" localSheetId="15">'A LEGAL'!$1:$8</definedName>
    <definedName name="_xlnm.Print_Titles" localSheetId="17">'A RFISICOS'!$1:$8</definedName>
    <definedName name="_xlnm.Print_Titles" localSheetId="19">'A THUMANOS'!$1:$8</definedName>
    <definedName name="_xlnm.Print_Titles" localSheetId="20">'A TIC'!$1:$8</definedName>
    <definedName name="_xlnm.Print_Titles" localSheetId="37">'C CALIDAD'!$8:$9</definedName>
    <definedName name="_xlnm.Print_Titles" localSheetId="28">'C COMUNICACIONES'!$8:$9</definedName>
    <definedName name="_xlnm.Print_Titles" localSheetId="34">'C CONSERVACION'!$8:$9</definedName>
    <definedName name="_xlnm.Print_Titles" localSheetId="35">'C CONTRACTUAL'!$8:$9</definedName>
    <definedName name="_xlnm.Print_Titles" localSheetId="31">'C DISEÑOS'!$8:$9</definedName>
    <definedName name="_xlnm.Print_Titles" localSheetId="41">'C DOCUMENTAL'!$8:$9</definedName>
    <definedName name="_xlnm.Print_Titles" localSheetId="33">'C EOBRAS'!$1:$9</definedName>
    <definedName name="_xlnm.Print_Titles" localSheetId="44">'C EVALUACION'!$8:$9</definedName>
    <definedName name="_xlnm.Print_Titles" localSheetId="29">'C FACTIBILIDAD'!$8:$9</definedName>
    <definedName name="_xlnm.Print_Titles" localSheetId="42">'C FINANCIERA'!$8:$9</definedName>
    <definedName name="_xlnm.Print_Titles" localSheetId="43">'C GESTION PROYECTOS'!$8:$9</definedName>
    <definedName name="_xlnm.Print_Titles" localSheetId="26">'C GESTION SOCIAL'!$8:$9</definedName>
    <definedName name="_xlnm.Print_Titles" localSheetId="25">'C INNOVACION'!$8:$9</definedName>
    <definedName name="_xlnm.Print_Titles" localSheetId="27">'C INTERISTITUCIONAL'!$8:$9</definedName>
    <definedName name="_xlnm.Print_Titles" localSheetId="36">'C LEGAL'!$8:$9</definedName>
    <definedName name="_xlnm.Print_Titles" localSheetId="45">'C MEJORAMIENTO'!$8:$9</definedName>
    <definedName name="_xlnm.Print_Titles" localSheetId="24">'C PLANEACION'!$8:$9</definedName>
    <definedName name="_xlnm.Print_Titles" localSheetId="32">'C PREDIAL'!$8:$9</definedName>
    <definedName name="_xlnm.Print_Titles" localSheetId="38">'C RECURSOS FISICO'!$8:$9</definedName>
    <definedName name="_xlnm.Print_Titles" localSheetId="39">'C THUMANO'!$8:$9</definedName>
    <definedName name="_xlnm.Print_Titles" localSheetId="40">'C TICs'!$8:$9</definedName>
    <definedName name="_xlnm.Print_Titles" localSheetId="30">'C VALORIZACION'!$8:$9</definedName>
    <definedName name="_xlnm.Print_Titles" localSheetId="12">'E COMUNICACIONES'!$1:$8</definedName>
    <definedName name="_xlnm.Print_Titles" localSheetId="10">'E GESTION SOCIAL'!$1:$8</definedName>
    <definedName name="_xlnm.Print_Titles" localSheetId="13">'E GPROYECTOS'!$1:$8</definedName>
    <definedName name="_xlnm.Print_Titles" localSheetId="9">'E INNOVACION'!$1:$8</definedName>
    <definedName name="_xlnm.Print_Titles" localSheetId="11">'E INTERINSTITUCIONAL'!$1:$8</definedName>
    <definedName name="_xlnm.Print_Titles" localSheetId="8">'E PLANEACION'!$1:$8</definedName>
    <definedName name="_xlnm.Print_Titles" localSheetId="23">'EC EVALUACION'!$1:$8</definedName>
    <definedName name="_xlnm.Print_Titles" localSheetId="22">'EC MEJORAMIENTO'!$1:$8</definedName>
    <definedName name="_xlnm.Print_Titles" localSheetId="1">ESTRATÉGICOS!$1:$8</definedName>
    <definedName name="_xlnm.Print_Titles" localSheetId="7">'M CONSERVACION'!$1:$8</definedName>
    <definedName name="_xlnm.Print_Titles" localSheetId="4">'M DISEÑO P.'!$1:$8</definedName>
    <definedName name="_xlnm.Print_Titles" localSheetId="6">'M EJECUCION O.'!$1:$8</definedName>
    <definedName name="_xlnm.Print_Titles" localSheetId="2">'M FACTIBILIDAD'!$1:$8</definedName>
    <definedName name="_xlnm.Print_Titles" localSheetId="5">'M PREDIAL'!$1:$8</definedName>
    <definedName name="_xlnm.Print_Titles" localSheetId="3">'M VALORIZACION'!$1:$8</definedName>
    <definedName name="Valoracion" localSheetId="16">#REF!</definedName>
    <definedName name="Valoracion" localSheetId="18">#REF!</definedName>
    <definedName name="Valoracion" localSheetId="37">#REF!</definedName>
    <definedName name="Valoracion" localSheetId="28">#REF!</definedName>
    <definedName name="Valoracion" localSheetId="34">#REF!</definedName>
    <definedName name="Valoracion" localSheetId="35">#REF!</definedName>
    <definedName name="Valoracion" localSheetId="31">#REF!</definedName>
    <definedName name="Valoracion" localSheetId="41">#REF!</definedName>
    <definedName name="Valoracion" localSheetId="33">#REF!</definedName>
    <definedName name="Valoracion" localSheetId="44">#REF!</definedName>
    <definedName name="Valoracion" localSheetId="29">#REF!</definedName>
    <definedName name="Valoracion" localSheetId="42">#REF!</definedName>
    <definedName name="Valoracion" localSheetId="43">#REF!</definedName>
    <definedName name="Valoracion" localSheetId="26">#REF!</definedName>
    <definedName name="Valoracion" localSheetId="25">#REF!</definedName>
    <definedName name="Valoracion" localSheetId="27">#REF!</definedName>
    <definedName name="Valoracion" localSheetId="36">#REF!</definedName>
    <definedName name="Valoracion" localSheetId="45">#REF!</definedName>
    <definedName name="Valoracion" localSheetId="24">#REF!</definedName>
    <definedName name="Valoracion" localSheetId="32">#REF!</definedName>
    <definedName name="Valoracion" localSheetId="38">#REF!</definedName>
    <definedName name="Valoracion" localSheetId="39">#REF!</definedName>
    <definedName name="Valoracion" localSheetId="40">#REF!</definedName>
    <definedName name="Valoracion" localSheetId="30">#REF!</definedName>
    <definedName name="Valoracion" localSheetId="47">#REF!</definedName>
    <definedName name="Valoracion" localSheetId="22">#REF!</definedName>
    <definedName name="Valoracion" localSheetId="46">#REF!</definedName>
    <definedName name="Valoracion" localSheetId="48">#REF!</definedName>
    <definedName name="Valoracion">#REF!</definedName>
    <definedName name="VALORACIÓN" localSheetId="16">#REF!</definedName>
    <definedName name="VALORACIÓN" localSheetId="18">#REF!</definedName>
    <definedName name="VALORACIÓN" localSheetId="37">#REF!</definedName>
    <definedName name="VALORACIÓN" localSheetId="28">#REF!</definedName>
    <definedName name="VALORACIÓN" localSheetId="34">#REF!</definedName>
    <definedName name="VALORACIÓN" localSheetId="35">#REF!</definedName>
    <definedName name="VALORACIÓN" localSheetId="31">#REF!</definedName>
    <definedName name="VALORACIÓN" localSheetId="41">#REF!</definedName>
    <definedName name="VALORACIÓN" localSheetId="33">#REF!</definedName>
    <definedName name="VALORACIÓN" localSheetId="44">#REF!</definedName>
    <definedName name="VALORACIÓN" localSheetId="29">#REF!</definedName>
    <definedName name="VALORACIÓN" localSheetId="42">#REF!</definedName>
    <definedName name="VALORACIÓN" localSheetId="43">#REF!</definedName>
    <definedName name="VALORACIÓN" localSheetId="26">#REF!</definedName>
    <definedName name="VALORACIÓN" localSheetId="25">#REF!</definedName>
    <definedName name="VALORACIÓN" localSheetId="27">#REF!</definedName>
    <definedName name="VALORACIÓN" localSheetId="36">#REF!</definedName>
    <definedName name="VALORACIÓN" localSheetId="45">#REF!</definedName>
    <definedName name="VALORACIÓN" localSheetId="24">#REF!</definedName>
    <definedName name="VALORACIÓN" localSheetId="32">#REF!</definedName>
    <definedName name="VALORACIÓN" localSheetId="38">#REF!</definedName>
    <definedName name="VALORACIÓN" localSheetId="39">#REF!</definedName>
    <definedName name="VALORACIÓN" localSheetId="40">#REF!</definedName>
    <definedName name="VALORACIÓN" localSheetId="30">#REF!</definedName>
    <definedName name="VALORACIÓN" localSheetId="47">#REF!</definedName>
    <definedName name="VALORACIÓN" localSheetId="22">#REF!</definedName>
    <definedName name="VALORACIÓN" localSheetId="46">#REF!</definedName>
    <definedName name="VALORACIÓN" localSheetId="48">#REF!</definedName>
    <definedName name="VALORACIÓN">#REF!</definedName>
  </definedNames>
  <calcPr calcId="152511"/>
</workbook>
</file>

<file path=xl/calcChain.xml><?xml version="1.0" encoding="utf-8"?>
<calcChain xmlns="http://schemas.openxmlformats.org/spreadsheetml/2006/main">
  <c r="AM30" i="256" l="1"/>
  <c r="AL30" i="256"/>
  <c r="AK30" i="256"/>
  <c r="AJ30" i="256"/>
  <c r="AI30" i="256"/>
  <c r="AH30" i="256"/>
  <c r="AG30" i="256"/>
  <c r="AN30" i="256" s="1"/>
  <c r="R30" i="256"/>
  <c r="Q30" i="256"/>
  <c r="AS30" i="256" s="1"/>
  <c r="AT30" i="256" s="1"/>
  <c r="O30" i="256"/>
  <c r="AQ30" i="256" s="1"/>
  <c r="AR30" i="256" s="1"/>
  <c r="AM29" i="256"/>
  <c r="AL29" i="256"/>
  <c r="AK29" i="256"/>
  <c r="AJ29" i="256"/>
  <c r="AI29" i="256"/>
  <c r="AH29" i="256"/>
  <c r="AG29" i="256"/>
  <c r="AN29" i="256" s="1"/>
  <c r="R29" i="256"/>
  <c r="Q29" i="256"/>
  <c r="AS29" i="256" s="1"/>
  <c r="AT29" i="256" s="1"/>
  <c r="O29" i="256"/>
  <c r="AQ29" i="256" s="1"/>
  <c r="AR29" i="256" s="1"/>
  <c r="AM28" i="256"/>
  <c r="AL28" i="256"/>
  <c r="AK28" i="256"/>
  <c r="AJ28" i="256"/>
  <c r="AN28" i="256" s="1"/>
  <c r="AI28" i="256"/>
  <c r="AH28" i="256"/>
  <c r="AG28" i="256"/>
  <c r="R28" i="256"/>
  <c r="Q28" i="256"/>
  <c r="AS28" i="256" s="1"/>
  <c r="AT28" i="256" s="1"/>
  <c r="O28" i="256"/>
  <c r="AQ28" i="256" s="1"/>
  <c r="AR28" i="256" s="1"/>
  <c r="AM27" i="256"/>
  <c r="AL27" i="256"/>
  <c r="AK27" i="256"/>
  <c r="AJ27" i="256"/>
  <c r="AI27" i="256"/>
  <c r="AH27" i="256"/>
  <c r="AN27" i="256" s="1"/>
  <c r="AG27" i="256"/>
  <c r="R27" i="256"/>
  <c r="Q27" i="256"/>
  <c r="AS27" i="256" s="1"/>
  <c r="AT27" i="256" s="1"/>
  <c r="O27" i="256"/>
  <c r="AQ27" i="256" s="1"/>
  <c r="AR27" i="256" s="1"/>
  <c r="AM26" i="256"/>
  <c r="AL26" i="256"/>
  <c r="AK26" i="256"/>
  <c r="AJ26" i="256"/>
  <c r="AI26" i="256"/>
  <c r="AH26" i="256"/>
  <c r="AG26" i="256"/>
  <c r="AN26" i="256" s="1"/>
  <c r="R26" i="256"/>
  <c r="Q26" i="256"/>
  <c r="O26" i="256"/>
  <c r="AM25" i="256"/>
  <c r="AL25" i="256"/>
  <c r="AK25" i="256"/>
  <c r="AJ25" i="256"/>
  <c r="AI25" i="256"/>
  <c r="AH25" i="256"/>
  <c r="AG25" i="256"/>
  <c r="AN25" i="256" s="1"/>
  <c r="R25" i="256"/>
  <c r="Q25" i="256"/>
  <c r="O25" i="256"/>
  <c r="AM24" i="256"/>
  <c r="AL24" i="256"/>
  <c r="AK24" i="256"/>
  <c r="AJ24" i="256"/>
  <c r="AN24" i="256" s="1"/>
  <c r="AI24" i="256"/>
  <c r="AH24" i="256"/>
  <c r="AG24" i="256"/>
  <c r="R24" i="256"/>
  <c r="Q24" i="256"/>
  <c r="O24" i="256"/>
  <c r="AM23" i="256"/>
  <c r="AL23" i="256"/>
  <c r="AK23" i="256"/>
  <c r="AJ23" i="256"/>
  <c r="AI23" i="256"/>
  <c r="AH23" i="256"/>
  <c r="AN23" i="256" s="1"/>
  <c r="AG23" i="256"/>
  <c r="R23" i="256"/>
  <c r="Q23" i="256"/>
  <c r="O23" i="256"/>
  <c r="AM22" i="256"/>
  <c r="AL22" i="256"/>
  <c r="AK22" i="256"/>
  <c r="AJ22" i="256"/>
  <c r="AI22" i="256"/>
  <c r="AH22" i="256"/>
  <c r="AN22" i="256" s="1"/>
  <c r="AG22" i="256"/>
  <c r="R22" i="256"/>
  <c r="Q22" i="256"/>
  <c r="O22" i="256"/>
  <c r="AM21" i="256"/>
  <c r="AL21" i="256"/>
  <c r="AK21" i="256"/>
  <c r="AJ21" i="256"/>
  <c r="AI21" i="256"/>
  <c r="AH21" i="256"/>
  <c r="AN21" i="256" s="1"/>
  <c r="AG21" i="256"/>
  <c r="R21" i="256"/>
  <c r="Q21" i="256"/>
  <c r="O21" i="256"/>
  <c r="AM19" i="256"/>
  <c r="AL19" i="256"/>
  <c r="AK19" i="256"/>
  <c r="AJ19" i="256"/>
  <c r="AI19" i="256"/>
  <c r="AH19" i="256"/>
  <c r="AN19" i="256" s="1"/>
  <c r="AG19" i="256"/>
  <c r="R19" i="256"/>
  <c r="Q19" i="256"/>
  <c r="O19" i="256"/>
  <c r="BF17" i="256"/>
  <c r="AM17" i="256"/>
  <c r="AL17" i="256"/>
  <c r="AK17" i="256"/>
  <c r="AJ17" i="256"/>
  <c r="AI17" i="256"/>
  <c r="AH17" i="256"/>
  <c r="AG17" i="256"/>
  <c r="AN17" i="256" s="1"/>
  <c r="R17" i="256"/>
  <c r="Q17" i="256"/>
  <c r="O17" i="256"/>
  <c r="AM15" i="256"/>
  <c r="AL15" i="256"/>
  <c r="AK15" i="256"/>
  <c r="AJ15" i="256"/>
  <c r="AI15" i="256"/>
  <c r="AH15" i="256"/>
  <c r="AG15" i="256"/>
  <c r="AN15" i="256" s="1"/>
  <c r="R15" i="256"/>
  <c r="Q15" i="256"/>
  <c r="O15" i="256"/>
  <c r="AS14" i="256"/>
  <c r="AM14" i="256"/>
  <c r="AL14" i="256"/>
  <c r="AK14" i="256"/>
  <c r="AJ14" i="256"/>
  <c r="AI14" i="256"/>
  <c r="AH14" i="256"/>
  <c r="AN14" i="256" s="1"/>
  <c r="AO14" i="256" s="1"/>
  <c r="AG14" i="256"/>
  <c r="Q14" i="256"/>
  <c r="O14" i="256"/>
  <c r="AQ14" i="256" s="1"/>
  <c r="AM13" i="256"/>
  <c r="AL13" i="256"/>
  <c r="AK13" i="256"/>
  <c r="AJ13" i="256"/>
  <c r="AN13" i="256" s="1"/>
  <c r="AO13" i="256" s="1"/>
  <c r="AI13" i="256"/>
  <c r="AH13" i="256"/>
  <c r="AG13" i="256"/>
  <c r="Q13" i="256"/>
  <c r="AS13" i="256" s="1"/>
  <c r="O13" i="256"/>
  <c r="AQ13" i="256" s="1"/>
  <c r="AQ12" i="256"/>
  <c r="AM12" i="256"/>
  <c r="AL12" i="256"/>
  <c r="AK12" i="256"/>
  <c r="AJ12" i="256"/>
  <c r="AI12" i="256"/>
  <c r="AH12" i="256"/>
  <c r="AG12" i="256"/>
  <c r="AN12" i="256" s="1"/>
  <c r="AO12" i="256" s="1"/>
  <c r="Q12" i="256"/>
  <c r="AS12" i="256" s="1"/>
  <c r="O12" i="256"/>
  <c r="AM11" i="256"/>
  <c r="AL11" i="256"/>
  <c r="AK11" i="256"/>
  <c r="AJ11" i="256"/>
  <c r="AI11" i="256"/>
  <c r="AH11" i="256"/>
  <c r="AG11" i="256"/>
  <c r="AN11" i="256" s="1"/>
  <c r="R11" i="256"/>
  <c r="Q11" i="256"/>
  <c r="O11" i="256"/>
  <c r="AM10" i="256"/>
  <c r="AL10" i="256"/>
  <c r="AK10" i="256"/>
  <c r="AJ10" i="256"/>
  <c r="AN10" i="256" s="1"/>
  <c r="AI10" i="256"/>
  <c r="AH10" i="256"/>
  <c r="AG10" i="256"/>
  <c r="R10" i="256"/>
  <c r="Q10" i="256"/>
  <c r="O10" i="256"/>
  <c r="AS15" i="255"/>
  <c r="AT15" i="255" s="1"/>
  <c r="AM15" i="255"/>
  <c r="AL15" i="255"/>
  <c r="AK15" i="255"/>
  <c r="AJ15" i="255"/>
  <c r="AI15" i="255"/>
  <c r="AH15" i="255"/>
  <c r="AG15" i="255"/>
  <c r="AN15" i="255" s="1"/>
  <c r="R15" i="255"/>
  <c r="Q15" i="255"/>
  <c r="O15" i="255"/>
  <c r="AQ15" i="255" s="1"/>
  <c r="AR15" i="255" s="1"/>
  <c r="AU15" i="255" s="1"/>
  <c r="AQ14" i="255"/>
  <c r="AR14" i="255" s="1"/>
  <c r="AU14" i="255" s="1"/>
  <c r="AM14" i="255"/>
  <c r="AL14" i="255"/>
  <c r="AK14" i="255"/>
  <c r="AJ14" i="255"/>
  <c r="AI14" i="255"/>
  <c r="AN14" i="255" s="1"/>
  <c r="AH14" i="255"/>
  <c r="AG14" i="255"/>
  <c r="R14" i="255"/>
  <c r="Q14" i="255"/>
  <c r="AS14" i="255" s="1"/>
  <c r="AT14" i="255" s="1"/>
  <c r="O14" i="255"/>
  <c r="AS13" i="255"/>
  <c r="AT13" i="255" s="1"/>
  <c r="AM13" i="255"/>
  <c r="AL13" i="255"/>
  <c r="AK13" i="255"/>
  <c r="AJ13" i="255"/>
  <c r="AI13" i="255"/>
  <c r="AH13" i="255"/>
  <c r="AG13" i="255"/>
  <c r="AN13" i="255" s="1"/>
  <c r="R13" i="255"/>
  <c r="Q13" i="255"/>
  <c r="O13" i="255"/>
  <c r="AQ13" i="255" s="1"/>
  <c r="AR13" i="255" s="1"/>
  <c r="AU13" i="255" s="1"/>
  <c r="AQ12" i="255"/>
  <c r="AR12" i="255" s="1"/>
  <c r="AM12" i="255"/>
  <c r="AL12" i="255"/>
  <c r="AK12" i="255"/>
  <c r="AJ12" i="255"/>
  <c r="AI12" i="255"/>
  <c r="AN12" i="255" s="1"/>
  <c r="AH12" i="255"/>
  <c r="AG12" i="255"/>
  <c r="R12" i="255"/>
  <c r="Q12" i="255"/>
  <c r="AS12" i="255" s="1"/>
  <c r="AT12" i="255" s="1"/>
  <c r="O12" i="255"/>
  <c r="AM11" i="255"/>
  <c r="AL11" i="255"/>
  <c r="AK11" i="255"/>
  <c r="AJ11" i="255"/>
  <c r="AI11" i="255"/>
  <c r="AH11" i="255"/>
  <c r="AG11" i="255"/>
  <c r="AN11" i="255" s="1"/>
  <c r="R11" i="255"/>
  <c r="Q11" i="255"/>
  <c r="O11" i="255"/>
  <c r="AM10" i="255"/>
  <c r="AL10" i="255"/>
  <c r="AK10" i="255"/>
  <c r="AJ10" i="255"/>
  <c r="AI10" i="255"/>
  <c r="AN10" i="255" s="1"/>
  <c r="AH10" i="255"/>
  <c r="AG10" i="255"/>
  <c r="R10" i="255"/>
  <c r="Q10" i="255"/>
  <c r="O10" i="255"/>
  <c r="AM20" i="254"/>
  <c r="AL20" i="254"/>
  <c r="AK20" i="254"/>
  <c r="AJ20" i="254"/>
  <c r="AN20" i="254" s="1"/>
  <c r="AI20" i="254"/>
  <c r="AH20" i="254"/>
  <c r="AG20" i="254"/>
  <c r="R20" i="254"/>
  <c r="Q20" i="254"/>
  <c r="AS20" i="254" s="1"/>
  <c r="AT20" i="254" s="1"/>
  <c r="O20" i="254"/>
  <c r="AQ20" i="254" s="1"/>
  <c r="AR20" i="254" s="1"/>
  <c r="AU20" i="254" s="1"/>
  <c r="AT19" i="254"/>
  <c r="AS19" i="254"/>
  <c r="AM19" i="254"/>
  <c r="AL19" i="254"/>
  <c r="AK19" i="254"/>
  <c r="AJ19" i="254"/>
  <c r="AI19" i="254"/>
  <c r="AH19" i="254"/>
  <c r="AN19" i="254" s="1"/>
  <c r="AG19" i="254"/>
  <c r="R19" i="254"/>
  <c r="Q19" i="254"/>
  <c r="O19" i="254"/>
  <c r="AQ19" i="254" s="1"/>
  <c r="AR19" i="254" s="1"/>
  <c r="AU19" i="254" s="1"/>
  <c r="AM18" i="254"/>
  <c r="AL18" i="254"/>
  <c r="AK18" i="254"/>
  <c r="AJ18" i="254"/>
  <c r="AN18" i="254" s="1"/>
  <c r="AI18" i="254"/>
  <c r="AH18" i="254"/>
  <c r="AG18" i="254"/>
  <c r="R18" i="254"/>
  <c r="Q18" i="254"/>
  <c r="AS18" i="254" s="1"/>
  <c r="AT18" i="254" s="1"/>
  <c r="O18" i="254"/>
  <c r="AQ18" i="254" s="1"/>
  <c r="AR18" i="254" s="1"/>
  <c r="AT17" i="254"/>
  <c r="AS17" i="254"/>
  <c r="AM17" i="254"/>
  <c r="AL17" i="254"/>
  <c r="AK17" i="254"/>
  <c r="AJ17" i="254"/>
  <c r="AI17" i="254"/>
  <c r="AH17" i="254"/>
  <c r="AN17" i="254" s="1"/>
  <c r="AG17" i="254"/>
  <c r="R17" i="254"/>
  <c r="Q17" i="254"/>
  <c r="O17" i="254"/>
  <c r="AQ17" i="254" s="1"/>
  <c r="AR17" i="254" s="1"/>
  <c r="AU17" i="254" s="1"/>
  <c r="AM16" i="254"/>
  <c r="AL16" i="254"/>
  <c r="AK16" i="254"/>
  <c r="AJ16" i="254"/>
  <c r="AN16" i="254" s="1"/>
  <c r="AI16" i="254"/>
  <c r="AH16" i="254"/>
  <c r="AG16" i="254"/>
  <c r="R16" i="254"/>
  <c r="Q16" i="254"/>
  <c r="AS16" i="254" s="1"/>
  <c r="AT16" i="254" s="1"/>
  <c r="O16" i="254"/>
  <c r="AM15" i="254"/>
  <c r="AL15" i="254"/>
  <c r="AK15" i="254"/>
  <c r="AJ15" i="254"/>
  <c r="AI15" i="254"/>
  <c r="AH15" i="254"/>
  <c r="AN15" i="254" s="1"/>
  <c r="AG15" i="254"/>
  <c r="R15" i="254"/>
  <c r="Q15" i="254"/>
  <c r="O15" i="254"/>
  <c r="AM14" i="254"/>
  <c r="AL14" i="254"/>
  <c r="AK14" i="254"/>
  <c r="AJ14" i="254"/>
  <c r="AN14" i="254" s="1"/>
  <c r="AI14" i="254"/>
  <c r="AH14" i="254"/>
  <c r="AG14" i="254"/>
  <c r="R14" i="254"/>
  <c r="Q14" i="254"/>
  <c r="O14" i="254"/>
  <c r="AT13" i="254"/>
  <c r="AS13" i="254"/>
  <c r="AM13" i="254"/>
  <c r="AL13" i="254"/>
  <c r="AK13" i="254"/>
  <c r="AJ13" i="254"/>
  <c r="AI13" i="254"/>
  <c r="AH13" i="254"/>
  <c r="AN13" i="254" s="1"/>
  <c r="AG13" i="254"/>
  <c r="R13" i="254"/>
  <c r="Q13" i="254"/>
  <c r="O13" i="254"/>
  <c r="AM12" i="254"/>
  <c r="AL12" i="254"/>
  <c r="AK12" i="254"/>
  <c r="AJ12" i="254"/>
  <c r="AN12" i="254" s="1"/>
  <c r="AI12" i="254"/>
  <c r="AH12" i="254"/>
  <c r="AG12" i="254"/>
  <c r="R12" i="254"/>
  <c r="Q12" i="254"/>
  <c r="O12" i="254"/>
  <c r="AT11" i="254"/>
  <c r="AS11" i="254"/>
  <c r="AM11" i="254"/>
  <c r="AL11" i="254"/>
  <c r="AK11" i="254"/>
  <c r="AJ11" i="254"/>
  <c r="AI11" i="254"/>
  <c r="AH11" i="254"/>
  <c r="AN11" i="254" s="1"/>
  <c r="AG11" i="254"/>
  <c r="R11" i="254"/>
  <c r="Q11" i="254"/>
  <c r="O11" i="254"/>
  <c r="AM10" i="254"/>
  <c r="AL10" i="254"/>
  <c r="AK10" i="254"/>
  <c r="AJ10" i="254"/>
  <c r="AN10" i="254" s="1"/>
  <c r="AI10" i="254"/>
  <c r="AH10" i="254"/>
  <c r="AG10" i="254"/>
  <c r="R10" i="254"/>
  <c r="Q10" i="254"/>
  <c r="AS10" i="254" s="1"/>
  <c r="AT10" i="254" s="1"/>
  <c r="O10" i="254"/>
  <c r="AM15" i="253"/>
  <c r="AL15" i="253"/>
  <c r="AK15" i="253"/>
  <c r="AJ15" i="253"/>
  <c r="AN15" i="253" s="1"/>
  <c r="AI15" i="253"/>
  <c r="AH15" i="253"/>
  <c r="AG15" i="253"/>
  <c r="R15" i="253"/>
  <c r="Q15" i="253"/>
  <c r="AS15" i="253" s="1"/>
  <c r="AT15" i="253" s="1"/>
  <c r="O15" i="253"/>
  <c r="AQ15" i="253" s="1"/>
  <c r="AR15" i="253" s="1"/>
  <c r="AT14" i="253"/>
  <c r="AS14" i="253"/>
  <c r="AM14" i="253"/>
  <c r="AL14" i="253"/>
  <c r="AK14" i="253"/>
  <c r="AJ14" i="253"/>
  <c r="AI14" i="253"/>
  <c r="AH14" i="253"/>
  <c r="AG14" i="253"/>
  <c r="AN14" i="253" s="1"/>
  <c r="R14" i="253"/>
  <c r="Q14" i="253"/>
  <c r="O14" i="253"/>
  <c r="AQ14" i="253" s="1"/>
  <c r="AR14" i="253" s="1"/>
  <c r="AU14" i="253" s="1"/>
  <c r="AM13" i="253"/>
  <c r="AL13" i="253"/>
  <c r="AK13" i="253"/>
  <c r="AJ13" i="253"/>
  <c r="AN13" i="253" s="1"/>
  <c r="AI13" i="253"/>
  <c r="AH13" i="253"/>
  <c r="AG13" i="253"/>
  <c r="R13" i="253"/>
  <c r="Q13" i="253"/>
  <c r="AS13" i="253" s="1"/>
  <c r="AT13" i="253" s="1"/>
  <c r="O13" i="253"/>
  <c r="AT12" i="253"/>
  <c r="AS12" i="253"/>
  <c r="AM12" i="253"/>
  <c r="AL12" i="253"/>
  <c r="AK12" i="253"/>
  <c r="AJ12" i="253"/>
  <c r="AI12" i="253"/>
  <c r="AH12" i="253"/>
  <c r="AN12" i="253" s="1"/>
  <c r="AG12" i="253"/>
  <c r="R12" i="253"/>
  <c r="Q12" i="253"/>
  <c r="O12" i="253"/>
  <c r="AM11" i="253"/>
  <c r="AL11" i="253"/>
  <c r="AK11" i="253"/>
  <c r="AJ11" i="253"/>
  <c r="AN11" i="253" s="1"/>
  <c r="AI11" i="253"/>
  <c r="AH11" i="253"/>
  <c r="AG11" i="253"/>
  <c r="R11" i="253"/>
  <c r="Q11" i="253"/>
  <c r="AS11" i="253" s="1"/>
  <c r="AT11" i="253" s="1"/>
  <c r="O11" i="253"/>
  <c r="AT10" i="253"/>
  <c r="AS10" i="253"/>
  <c r="AM10" i="253"/>
  <c r="AL10" i="253"/>
  <c r="AK10" i="253"/>
  <c r="AJ10" i="253"/>
  <c r="AI10" i="253"/>
  <c r="AH10" i="253"/>
  <c r="AN10" i="253" s="1"/>
  <c r="AG10" i="253"/>
  <c r="R10" i="253"/>
  <c r="Q10" i="253"/>
  <c r="O10" i="253"/>
  <c r="AS11" i="256" l="1"/>
  <c r="AT11" i="256" s="1"/>
  <c r="AS22" i="256"/>
  <c r="AT22" i="256" s="1"/>
  <c r="AO25" i="256"/>
  <c r="AP25" i="256" s="1"/>
  <c r="AO29" i="256"/>
  <c r="AP29" i="256"/>
  <c r="AP15" i="256"/>
  <c r="AO15" i="256"/>
  <c r="AS15" i="256" s="1"/>
  <c r="AT15" i="256" s="1"/>
  <c r="AS17" i="256"/>
  <c r="AT17" i="256" s="1"/>
  <c r="AO21" i="256"/>
  <c r="AQ21" i="256" s="1"/>
  <c r="AR21" i="256" s="1"/>
  <c r="AU21" i="256" s="1"/>
  <c r="AQ23" i="256"/>
  <c r="AR23" i="256" s="1"/>
  <c r="AU23" i="256" s="1"/>
  <c r="AO23" i="256"/>
  <c r="AP23" i="256"/>
  <c r="AO24" i="256"/>
  <c r="AS24" i="256" s="1"/>
  <c r="AT24" i="256" s="1"/>
  <c r="AU27" i="256"/>
  <c r="AO27" i="256"/>
  <c r="AP27" i="256"/>
  <c r="AO28" i="256"/>
  <c r="AP28" i="256" s="1"/>
  <c r="AU29" i="256"/>
  <c r="AO11" i="256"/>
  <c r="AP11" i="256"/>
  <c r="AQ15" i="256"/>
  <c r="AR15" i="256" s="1"/>
  <c r="AU15" i="256" s="1"/>
  <c r="AS21" i="256"/>
  <c r="AT21" i="256" s="1"/>
  <c r="AS23" i="256"/>
  <c r="AT23" i="256" s="1"/>
  <c r="AS25" i="256"/>
  <c r="AT25" i="256" s="1"/>
  <c r="AO26" i="256"/>
  <c r="AS26" i="256" s="1"/>
  <c r="AT26" i="256" s="1"/>
  <c r="AO30" i="256"/>
  <c r="AP30" i="256" s="1"/>
  <c r="AO10" i="256"/>
  <c r="AQ10" i="256" s="1"/>
  <c r="AR10" i="256" s="1"/>
  <c r="AQ11" i="256"/>
  <c r="AR11" i="256" s="1"/>
  <c r="AP17" i="256"/>
  <c r="AO17" i="256"/>
  <c r="AQ17" i="256" s="1"/>
  <c r="AR17" i="256" s="1"/>
  <c r="AQ19" i="256"/>
  <c r="AR19" i="256" s="1"/>
  <c r="AO19" i="256"/>
  <c r="AS19" i="256" s="1"/>
  <c r="AT19" i="256" s="1"/>
  <c r="AP22" i="256"/>
  <c r="AO22" i="256"/>
  <c r="AQ22" i="256" s="1"/>
  <c r="AR22" i="256" s="1"/>
  <c r="AU22" i="256" s="1"/>
  <c r="AQ24" i="256"/>
  <c r="AR24" i="256" s="1"/>
  <c r="AU28" i="256"/>
  <c r="AU30" i="256"/>
  <c r="AS10" i="255"/>
  <c r="AT10" i="255" s="1"/>
  <c r="AO10" i="255"/>
  <c r="AQ10" i="255" s="1"/>
  <c r="AR10" i="255" s="1"/>
  <c r="AP10" i="255"/>
  <c r="AO11" i="255"/>
  <c r="AS11" i="255" s="1"/>
  <c r="AT11" i="255" s="1"/>
  <c r="AO12" i="255"/>
  <c r="AP12" i="255"/>
  <c r="AQ11" i="255"/>
  <c r="AR11" i="255" s="1"/>
  <c r="AU11" i="255" s="1"/>
  <c r="AU12" i="255"/>
  <c r="AO13" i="255"/>
  <c r="AP13" i="255" s="1"/>
  <c r="AO15" i="255"/>
  <c r="AP15" i="255" s="1"/>
  <c r="AO14" i="255"/>
  <c r="AP14" i="255"/>
  <c r="AQ10" i="254"/>
  <c r="AR10" i="254" s="1"/>
  <c r="AU10" i="254" s="1"/>
  <c r="AQ13" i="254"/>
  <c r="AR13" i="254" s="1"/>
  <c r="AU13" i="254" s="1"/>
  <c r="AP10" i="254"/>
  <c r="AO10" i="254"/>
  <c r="AO11" i="254"/>
  <c r="AQ11" i="254" s="1"/>
  <c r="AR11" i="254" s="1"/>
  <c r="AU11" i="254" s="1"/>
  <c r="AP11" i="254"/>
  <c r="AO14" i="254"/>
  <c r="AS14" i="254" s="1"/>
  <c r="AT14" i="254" s="1"/>
  <c r="AQ15" i="254"/>
  <c r="AR15" i="254" s="1"/>
  <c r="AU15" i="254" s="1"/>
  <c r="AO15" i="254"/>
  <c r="AS15" i="254" s="1"/>
  <c r="AT15" i="254" s="1"/>
  <c r="AP15" i="254"/>
  <c r="AO16" i="254"/>
  <c r="AQ16" i="254" s="1"/>
  <c r="AR16" i="254" s="1"/>
  <c r="AU16" i="254" s="1"/>
  <c r="AO17" i="254"/>
  <c r="AP17" i="254"/>
  <c r="AU18" i="254"/>
  <c r="AP20" i="254"/>
  <c r="AO20" i="254"/>
  <c r="AO13" i="254"/>
  <c r="AP13" i="254"/>
  <c r="AQ14" i="254"/>
  <c r="AR14" i="254" s="1"/>
  <c r="AO18" i="254"/>
  <c r="AP18" i="254" s="1"/>
  <c r="AO19" i="254"/>
  <c r="AP19" i="254" s="1"/>
  <c r="AO12" i="254"/>
  <c r="AP12" i="254" s="1"/>
  <c r="AO10" i="253"/>
  <c r="AQ10" i="253" s="1"/>
  <c r="AR10" i="253" s="1"/>
  <c r="AU10" i="253" s="1"/>
  <c r="AP10" i="253"/>
  <c r="AO13" i="253"/>
  <c r="AP13" i="253" s="1"/>
  <c r="AU15" i="253"/>
  <c r="AO11" i="253"/>
  <c r="AQ11" i="253" s="1"/>
  <c r="AR11" i="253" s="1"/>
  <c r="AU11" i="253" s="1"/>
  <c r="AO12" i="253"/>
  <c r="AP12" i="253" s="1"/>
  <c r="AO15" i="253"/>
  <c r="AP15" i="253" s="1"/>
  <c r="AO14" i="253"/>
  <c r="AP14" i="253"/>
  <c r="AU19" i="256" l="1"/>
  <c r="AS10" i="256"/>
  <c r="AT10" i="256" s="1"/>
  <c r="AU10" i="256" s="1"/>
  <c r="AQ26" i="256"/>
  <c r="AR26" i="256" s="1"/>
  <c r="AU26" i="256" s="1"/>
  <c r="AU17" i="256"/>
  <c r="AP10" i="256"/>
  <c r="AP26" i="256"/>
  <c r="AP24" i="256"/>
  <c r="AP21" i="256"/>
  <c r="AU24" i="256"/>
  <c r="AP19" i="256"/>
  <c r="AU11" i="256"/>
  <c r="AQ25" i="256"/>
  <c r="AR25" i="256" s="1"/>
  <c r="AU25" i="256" s="1"/>
  <c r="AU10" i="255"/>
  <c r="AP11" i="255"/>
  <c r="AU14" i="254"/>
  <c r="AP16" i="254"/>
  <c r="AS12" i="254"/>
  <c r="AT12" i="254" s="1"/>
  <c r="AP14" i="254"/>
  <c r="AQ12" i="254"/>
  <c r="AR12" i="254" s="1"/>
  <c r="AU12" i="254" s="1"/>
  <c r="AQ12" i="253"/>
  <c r="AR12" i="253" s="1"/>
  <c r="AU12" i="253" s="1"/>
  <c r="AP11" i="253"/>
  <c r="AQ13" i="253"/>
  <c r="AR13" i="253" s="1"/>
  <c r="AU13" i="253" s="1"/>
  <c r="AM11" i="252" l="1"/>
  <c r="AL11" i="252"/>
  <c r="AK11" i="252"/>
  <c r="AJ11" i="252"/>
  <c r="AI11" i="252"/>
  <c r="AH11" i="252"/>
  <c r="AN11" i="252" s="1"/>
  <c r="AG11" i="252"/>
  <c r="R11" i="252"/>
  <c r="Q11" i="252"/>
  <c r="AS11" i="252" s="1"/>
  <c r="AT11" i="252" s="1"/>
  <c r="O11" i="252"/>
  <c r="AT10" i="252"/>
  <c r="AS10" i="252"/>
  <c r="AM10" i="252"/>
  <c r="AL10" i="252"/>
  <c r="AK10" i="252"/>
  <c r="AJ10" i="252"/>
  <c r="AI10" i="252"/>
  <c r="AH10" i="252"/>
  <c r="AN10" i="252" s="1"/>
  <c r="AG10" i="252"/>
  <c r="R10" i="252"/>
  <c r="Q10" i="252"/>
  <c r="O10" i="252"/>
  <c r="AM16" i="251"/>
  <c r="AL16" i="251"/>
  <c r="AK16" i="251"/>
  <c r="AJ16" i="251"/>
  <c r="AN16" i="251" s="1"/>
  <c r="AI16" i="251"/>
  <c r="AH16" i="251"/>
  <c r="AG16" i="251"/>
  <c r="R16" i="251"/>
  <c r="Q16" i="251"/>
  <c r="O16" i="251"/>
  <c r="AT15" i="251"/>
  <c r="AS15" i="251"/>
  <c r="AM15" i="251"/>
  <c r="AL15" i="251"/>
  <c r="AK15" i="251"/>
  <c r="AJ15" i="251"/>
  <c r="AI15" i="251"/>
  <c r="AH15" i="251"/>
  <c r="AG15" i="251"/>
  <c r="AN15" i="251" s="1"/>
  <c r="R15" i="251"/>
  <c r="Q15" i="251"/>
  <c r="O15" i="251"/>
  <c r="AM14" i="251"/>
  <c r="AL14" i="251"/>
  <c r="AK14" i="251"/>
  <c r="AJ14" i="251"/>
  <c r="AN14" i="251" s="1"/>
  <c r="AI14" i="251"/>
  <c r="AH14" i="251"/>
  <c r="AG14" i="251"/>
  <c r="R14" i="251"/>
  <c r="Q14" i="251"/>
  <c r="AS14" i="251" s="1"/>
  <c r="AT14" i="251" s="1"/>
  <c r="O14" i="251"/>
  <c r="AM13" i="251"/>
  <c r="AL13" i="251"/>
  <c r="AK13" i="251"/>
  <c r="AJ13" i="251"/>
  <c r="AI13" i="251"/>
  <c r="AH13" i="251"/>
  <c r="AN13" i="251" s="1"/>
  <c r="AG13" i="251"/>
  <c r="R13" i="251"/>
  <c r="Q13" i="251"/>
  <c r="O13" i="251"/>
  <c r="AM12" i="251"/>
  <c r="AL12" i="251"/>
  <c r="AK12" i="251"/>
  <c r="AJ12" i="251"/>
  <c r="AN12" i="251" s="1"/>
  <c r="AI12" i="251"/>
  <c r="AH12" i="251"/>
  <c r="AG12" i="251"/>
  <c r="R12" i="251"/>
  <c r="Q12" i="251"/>
  <c r="O12" i="251"/>
  <c r="AT11" i="251"/>
  <c r="AS11" i="251"/>
  <c r="AM11" i="251"/>
  <c r="AL11" i="251"/>
  <c r="AK11" i="251"/>
  <c r="AJ11" i="251"/>
  <c r="AI11" i="251"/>
  <c r="AH11" i="251"/>
  <c r="AN11" i="251" s="1"/>
  <c r="AG11" i="251"/>
  <c r="R11" i="251"/>
  <c r="Q11" i="251"/>
  <c r="O11" i="251"/>
  <c r="AM10" i="251"/>
  <c r="AL10" i="251"/>
  <c r="AK10" i="251"/>
  <c r="AJ10" i="251"/>
  <c r="AN10" i="251" s="1"/>
  <c r="AI10" i="251"/>
  <c r="AH10" i="251"/>
  <c r="AG10" i="251"/>
  <c r="R10" i="251"/>
  <c r="Q10" i="251"/>
  <c r="O10" i="251"/>
  <c r="AS15" i="250"/>
  <c r="AT15" i="250" s="1"/>
  <c r="AM15" i="250"/>
  <c r="AL15" i="250"/>
  <c r="AK15" i="250"/>
  <c r="AJ15" i="250"/>
  <c r="AI15" i="250"/>
  <c r="AH15" i="250"/>
  <c r="AG15" i="250"/>
  <c r="AN15" i="250" s="1"/>
  <c r="R15" i="250"/>
  <c r="Q15" i="250"/>
  <c r="O15" i="250"/>
  <c r="AQ15" i="250" s="1"/>
  <c r="AR15" i="250" s="1"/>
  <c r="AU15" i="250" s="1"/>
  <c r="AQ14" i="250"/>
  <c r="AR14" i="250" s="1"/>
  <c r="AM14" i="250"/>
  <c r="AL14" i="250"/>
  <c r="AK14" i="250"/>
  <c r="AJ14" i="250"/>
  <c r="AI14" i="250"/>
  <c r="AN14" i="250" s="1"/>
  <c r="AH14" i="250"/>
  <c r="AG14" i="250"/>
  <c r="R14" i="250"/>
  <c r="Q14" i="250"/>
  <c r="AS14" i="250" s="1"/>
  <c r="AT14" i="250" s="1"/>
  <c r="O14" i="250"/>
  <c r="AS13" i="250"/>
  <c r="AT13" i="250" s="1"/>
  <c r="AM13" i="250"/>
  <c r="AL13" i="250"/>
  <c r="AK13" i="250"/>
  <c r="AJ13" i="250"/>
  <c r="AI13" i="250"/>
  <c r="AH13" i="250"/>
  <c r="AG13" i="250"/>
  <c r="AN13" i="250" s="1"/>
  <c r="R13" i="250"/>
  <c r="Q13" i="250"/>
  <c r="O13" i="250"/>
  <c r="AQ13" i="250" s="1"/>
  <c r="AR13" i="250" s="1"/>
  <c r="AQ12" i="250"/>
  <c r="AR12" i="250" s="1"/>
  <c r="AM12" i="250"/>
  <c r="AL12" i="250"/>
  <c r="AK12" i="250"/>
  <c r="AJ12" i="250"/>
  <c r="AI12" i="250"/>
  <c r="AN12" i="250" s="1"/>
  <c r="AH12" i="250"/>
  <c r="AG12" i="250"/>
  <c r="R12" i="250"/>
  <c r="Q12" i="250"/>
  <c r="AS12" i="250" s="1"/>
  <c r="AT12" i="250" s="1"/>
  <c r="O12" i="250"/>
  <c r="AM11" i="250"/>
  <c r="AL11" i="250"/>
  <c r="AK11" i="250"/>
  <c r="AJ11" i="250"/>
  <c r="AI11" i="250"/>
  <c r="AH11" i="250"/>
  <c r="AG11" i="250"/>
  <c r="AN11" i="250" s="1"/>
  <c r="R11" i="250"/>
  <c r="Q11" i="250"/>
  <c r="O11" i="250"/>
  <c r="AM10" i="250"/>
  <c r="AL10" i="250"/>
  <c r="AK10" i="250"/>
  <c r="AJ10" i="250"/>
  <c r="AI10" i="250"/>
  <c r="AN10" i="250" s="1"/>
  <c r="AH10" i="250"/>
  <c r="AG10" i="250"/>
  <c r="R10" i="250"/>
  <c r="Q10" i="250"/>
  <c r="O10" i="250"/>
  <c r="AS15" i="249"/>
  <c r="AT15" i="249" s="1"/>
  <c r="AM15" i="249"/>
  <c r="AL15" i="249"/>
  <c r="AK15" i="249"/>
  <c r="AJ15" i="249"/>
  <c r="AI15" i="249"/>
  <c r="AH15" i="249"/>
  <c r="AG15" i="249"/>
  <c r="AN15" i="249" s="1"/>
  <c r="R15" i="249"/>
  <c r="Q15" i="249"/>
  <c r="O15" i="249"/>
  <c r="AQ15" i="249" s="1"/>
  <c r="AR15" i="249" s="1"/>
  <c r="AU15" i="249" s="1"/>
  <c r="AQ14" i="249"/>
  <c r="AR14" i="249" s="1"/>
  <c r="AM14" i="249"/>
  <c r="AL14" i="249"/>
  <c r="AK14" i="249"/>
  <c r="AJ14" i="249"/>
  <c r="AI14" i="249"/>
  <c r="AN14" i="249" s="1"/>
  <c r="AH14" i="249"/>
  <c r="AG14" i="249"/>
  <c r="R14" i="249"/>
  <c r="Q14" i="249"/>
  <c r="AS14" i="249" s="1"/>
  <c r="AT14" i="249" s="1"/>
  <c r="O14" i="249"/>
  <c r="AS13" i="249"/>
  <c r="AT13" i="249" s="1"/>
  <c r="AM13" i="249"/>
  <c r="AL13" i="249"/>
  <c r="AK13" i="249"/>
  <c r="AJ13" i="249"/>
  <c r="AI13" i="249"/>
  <c r="AH13" i="249"/>
  <c r="AG13" i="249"/>
  <c r="AN13" i="249" s="1"/>
  <c r="R13" i="249"/>
  <c r="Q13" i="249"/>
  <c r="O13" i="249"/>
  <c r="AM12" i="249"/>
  <c r="AL12" i="249"/>
  <c r="AK12" i="249"/>
  <c r="AJ12" i="249"/>
  <c r="AI12" i="249"/>
  <c r="AN12" i="249" s="1"/>
  <c r="AH12" i="249"/>
  <c r="AG12" i="249"/>
  <c r="R12" i="249"/>
  <c r="Q12" i="249"/>
  <c r="O12" i="249"/>
  <c r="AM11" i="249"/>
  <c r="AL11" i="249"/>
  <c r="AK11" i="249"/>
  <c r="AJ11" i="249"/>
  <c r="AI11" i="249"/>
  <c r="AH11" i="249"/>
  <c r="AG11" i="249"/>
  <c r="AN11" i="249" s="1"/>
  <c r="R11" i="249"/>
  <c r="Q11" i="249"/>
  <c r="O11" i="249"/>
  <c r="AM10" i="249"/>
  <c r="AL10" i="249"/>
  <c r="AK10" i="249"/>
  <c r="AJ10" i="249"/>
  <c r="AI10" i="249"/>
  <c r="AN10" i="249" s="1"/>
  <c r="AH10" i="249"/>
  <c r="AG10" i="249"/>
  <c r="R10" i="249"/>
  <c r="Q10" i="249"/>
  <c r="O10" i="249"/>
  <c r="AM19" i="248"/>
  <c r="AL19" i="248"/>
  <c r="AK19" i="248"/>
  <c r="AJ19" i="248"/>
  <c r="AI19" i="248"/>
  <c r="AH19" i="248"/>
  <c r="AG19" i="248"/>
  <c r="AN19" i="248" s="1"/>
  <c r="R19" i="248"/>
  <c r="Q19" i="248"/>
  <c r="AS19" i="248" s="1"/>
  <c r="AT19" i="248" s="1"/>
  <c r="O19" i="248"/>
  <c r="AQ19" i="248" s="1"/>
  <c r="AR19" i="248" s="1"/>
  <c r="AQ18" i="248"/>
  <c r="AR18" i="248" s="1"/>
  <c r="AM18" i="248"/>
  <c r="AL18" i="248"/>
  <c r="AK18" i="248"/>
  <c r="AJ18" i="248"/>
  <c r="AI18" i="248"/>
  <c r="AH18" i="248"/>
  <c r="AG18" i="248"/>
  <c r="R18" i="248"/>
  <c r="Q18" i="248"/>
  <c r="AS18" i="248" s="1"/>
  <c r="AT18" i="248" s="1"/>
  <c r="O18" i="248"/>
  <c r="AM17" i="248"/>
  <c r="AL17" i="248"/>
  <c r="AK17" i="248"/>
  <c r="AJ17" i="248"/>
  <c r="AI17" i="248"/>
  <c r="AH17" i="248"/>
  <c r="AG17" i="248"/>
  <c r="R17" i="248"/>
  <c r="Q17" i="248"/>
  <c r="AS17" i="248" s="1"/>
  <c r="AT17" i="248" s="1"/>
  <c r="O17" i="248"/>
  <c r="AQ17" i="248" s="1"/>
  <c r="AR17" i="248" s="1"/>
  <c r="AM16" i="248"/>
  <c r="AL16" i="248"/>
  <c r="AK16" i="248"/>
  <c r="AJ16" i="248"/>
  <c r="AI16" i="248"/>
  <c r="AH16" i="248"/>
  <c r="AG16" i="248"/>
  <c r="R16" i="248"/>
  <c r="Q16" i="248"/>
  <c r="AS16" i="248" s="1"/>
  <c r="AT16" i="248" s="1"/>
  <c r="O16" i="248"/>
  <c r="AQ16" i="248" s="1"/>
  <c r="AR16" i="248" s="1"/>
  <c r="AS15" i="248"/>
  <c r="AT15" i="248" s="1"/>
  <c r="AM15" i="248"/>
  <c r="AL15" i="248"/>
  <c r="AK15" i="248"/>
  <c r="AJ15" i="248"/>
  <c r="AI15" i="248"/>
  <c r="AH15" i="248"/>
  <c r="AG15" i="248"/>
  <c r="AN15" i="248" s="1"/>
  <c r="R15" i="248"/>
  <c r="Q15" i="248"/>
  <c r="O15" i="248"/>
  <c r="AQ15" i="248" s="1"/>
  <c r="AR15" i="248" s="1"/>
  <c r="AU15" i="248" s="1"/>
  <c r="AQ14" i="248"/>
  <c r="AR14" i="248" s="1"/>
  <c r="AM14" i="248"/>
  <c r="AL14" i="248"/>
  <c r="AK14" i="248"/>
  <c r="AJ14" i="248"/>
  <c r="AI14" i="248"/>
  <c r="AH14" i="248"/>
  <c r="AG14" i="248"/>
  <c r="R14" i="248"/>
  <c r="Q14" i="248"/>
  <c r="AS14" i="248" s="1"/>
  <c r="AT14" i="248" s="1"/>
  <c r="O14" i="248"/>
  <c r="AM13" i="248"/>
  <c r="AL13" i="248"/>
  <c r="AK13" i="248"/>
  <c r="AJ13" i="248"/>
  <c r="AI13" i="248"/>
  <c r="AH13" i="248"/>
  <c r="AG13" i="248"/>
  <c r="R13" i="248"/>
  <c r="Q13" i="248"/>
  <c r="AS13" i="248" s="1"/>
  <c r="AT13" i="248" s="1"/>
  <c r="O13" i="248"/>
  <c r="AQ13" i="248" s="1"/>
  <c r="AR13" i="248" s="1"/>
  <c r="AM12" i="248"/>
  <c r="AL12" i="248"/>
  <c r="AK12" i="248"/>
  <c r="AJ12" i="248"/>
  <c r="AI12" i="248"/>
  <c r="AH12" i="248"/>
  <c r="AG12" i="248"/>
  <c r="R12" i="248"/>
  <c r="Q12" i="248"/>
  <c r="AS12" i="248" s="1"/>
  <c r="AT12" i="248" s="1"/>
  <c r="O12" i="248"/>
  <c r="AQ12" i="248" s="1"/>
  <c r="AR12" i="248" s="1"/>
  <c r="AS11" i="248"/>
  <c r="AT11" i="248" s="1"/>
  <c r="AM11" i="248"/>
  <c r="AL11" i="248"/>
  <c r="AK11" i="248"/>
  <c r="AJ11" i="248"/>
  <c r="AI11" i="248"/>
  <c r="AH11" i="248"/>
  <c r="AG11" i="248"/>
  <c r="AN11" i="248" s="1"/>
  <c r="R11" i="248"/>
  <c r="Q11" i="248"/>
  <c r="O11" i="248"/>
  <c r="AQ11" i="248" s="1"/>
  <c r="AR11" i="248" s="1"/>
  <c r="AU11" i="248" s="1"/>
  <c r="AM10" i="248"/>
  <c r="AL10" i="248"/>
  <c r="AK10" i="248"/>
  <c r="AJ10" i="248"/>
  <c r="AI10" i="248"/>
  <c r="AN10" i="248" s="1"/>
  <c r="AH10" i="248"/>
  <c r="AG10" i="248"/>
  <c r="R10" i="248"/>
  <c r="Q10" i="248"/>
  <c r="AS10" i="248" s="1"/>
  <c r="AT10" i="248" s="1"/>
  <c r="O10" i="248"/>
  <c r="AO10" i="252" l="1"/>
  <c r="AP10" i="252" s="1"/>
  <c r="AO11" i="252"/>
  <c r="AQ11" i="252" s="1"/>
  <c r="AR11" i="252" s="1"/>
  <c r="AU11" i="252" s="1"/>
  <c r="AP10" i="251"/>
  <c r="AO10" i="251"/>
  <c r="AQ14" i="251"/>
  <c r="AR14" i="251" s="1"/>
  <c r="AU14" i="251" s="1"/>
  <c r="AP16" i="251"/>
  <c r="AO16" i="251"/>
  <c r="AO11" i="251"/>
  <c r="AQ11" i="251" s="1"/>
  <c r="AR11" i="251" s="1"/>
  <c r="AU11" i="251" s="1"/>
  <c r="AP11" i="251"/>
  <c r="AS12" i="251"/>
  <c r="AT12" i="251" s="1"/>
  <c r="AO15" i="251"/>
  <c r="AP15" i="251"/>
  <c r="AQ10" i="251"/>
  <c r="AR10" i="251" s="1"/>
  <c r="AU10" i="251" s="1"/>
  <c r="AP12" i="251"/>
  <c r="AO12" i="251"/>
  <c r="AQ12" i="251" s="1"/>
  <c r="AR12" i="251" s="1"/>
  <c r="AU12" i="251" s="1"/>
  <c r="AO13" i="251"/>
  <c r="AS13" i="251" s="1"/>
  <c r="AT13" i="251" s="1"/>
  <c r="AP13" i="251"/>
  <c r="AO14" i="251"/>
  <c r="AP14" i="251" s="1"/>
  <c r="AQ15" i="251"/>
  <c r="AR15" i="251" s="1"/>
  <c r="AU15" i="251" s="1"/>
  <c r="AQ16" i="251"/>
  <c r="AR16" i="251" s="1"/>
  <c r="AU16" i="251" s="1"/>
  <c r="AS10" i="251"/>
  <c r="AT10" i="251" s="1"/>
  <c r="AS16" i="251"/>
  <c r="AT16" i="251" s="1"/>
  <c r="AO10" i="250"/>
  <c r="AQ10" i="250" s="1"/>
  <c r="AR10" i="250" s="1"/>
  <c r="AO11" i="250"/>
  <c r="AS11" i="250" s="1"/>
  <c r="AT11" i="250" s="1"/>
  <c r="AO12" i="250"/>
  <c r="AP12" i="250" s="1"/>
  <c r="AQ11" i="250"/>
  <c r="AR11" i="250" s="1"/>
  <c r="AU11" i="250" s="1"/>
  <c r="AU12" i="250"/>
  <c r="AU13" i="250"/>
  <c r="AU14" i="250"/>
  <c r="AO15" i="250"/>
  <c r="AP15" i="250" s="1"/>
  <c r="AS10" i="250"/>
  <c r="AT10" i="250" s="1"/>
  <c r="AO13" i="250"/>
  <c r="AP13" i="250"/>
  <c r="AO14" i="250"/>
  <c r="AP14" i="250"/>
  <c r="AS10" i="249"/>
  <c r="AT10" i="249" s="1"/>
  <c r="AO10" i="249"/>
  <c r="AQ10" i="249" s="1"/>
  <c r="AR10" i="249" s="1"/>
  <c r="AP10" i="249"/>
  <c r="AP11" i="249"/>
  <c r="AO11" i="249"/>
  <c r="AS11" i="249" s="1"/>
  <c r="AT11" i="249" s="1"/>
  <c r="AO12" i="249"/>
  <c r="AQ12" i="249" s="1"/>
  <c r="AR12" i="249" s="1"/>
  <c r="AP12" i="249"/>
  <c r="AP13" i="249"/>
  <c r="AO13" i="249"/>
  <c r="AQ13" i="249"/>
  <c r="AR13" i="249" s="1"/>
  <c r="AU13" i="249" s="1"/>
  <c r="AO14" i="249"/>
  <c r="AP14" i="249" s="1"/>
  <c r="AU14" i="249"/>
  <c r="AO15" i="249"/>
  <c r="AP15" i="249" s="1"/>
  <c r="AS12" i="249"/>
  <c r="AT12" i="249" s="1"/>
  <c r="AN12" i="248"/>
  <c r="AN16" i="248"/>
  <c r="AU19" i="248"/>
  <c r="AN13" i="248"/>
  <c r="AN17" i="248"/>
  <c r="AN14" i="248"/>
  <c r="AN18" i="248"/>
  <c r="AO18" i="248" s="1"/>
  <c r="AP18" i="248" s="1"/>
  <c r="AO12" i="248"/>
  <c r="AP12" i="248" s="1"/>
  <c r="AU13" i="248"/>
  <c r="AU17" i="248"/>
  <c r="AO10" i="248"/>
  <c r="AQ10" i="248" s="1"/>
  <c r="AR10" i="248" s="1"/>
  <c r="AU10" i="248" s="1"/>
  <c r="AO11" i="248"/>
  <c r="AP11" i="248" s="1"/>
  <c r="AU14" i="248"/>
  <c r="AO15" i="248"/>
  <c r="AP15" i="248" s="1"/>
  <c r="AU18" i="248"/>
  <c r="AO19" i="248"/>
  <c r="AP19" i="248" s="1"/>
  <c r="AU12" i="248"/>
  <c r="AU16" i="248"/>
  <c r="AO17" i="248"/>
  <c r="AP17" i="248"/>
  <c r="AO16" i="248"/>
  <c r="AP16" i="248" s="1"/>
  <c r="AO14" i="248"/>
  <c r="AP14" i="248" s="1"/>
  <c r="AQ10" i="252" l="1"/>
  <c r="AR10" i="252" s="1"/>
  <c r="AU10" i="252" s="1"/>
  <c r="AP11" i="252"/>
  <c r="AQ13" i="251"/>
  <c r="AR13" i="251" s="1"/>
  <c r="AU13" i="251" s="1"/>
  <c r="AU10" i="250"/>
  <c r="AP11" i="250"/>
  <c r="AP10" i="250"/>
  <c r="AQ11" i="249"/>
  <c r="AR11" i="249" s="1"/>
  <c r="AU11" i="249" s="1"/>
  <c r="AU12" i="249"/>
  <c r="AU10" i="249"/>
  <c r="AO13" i="248"/>
  <c r="AP13" i="248" s="1"/>
  <c r="AP10" i="248"/>
  <c r="AM20" i="247"/>
  <c r="AL20" i="247"/>
  <c r="AK20" i="247"/>
  <c r="AJ20" i="247"/>
  <c r="AI20" i="247"/>
  <c r="AH20" i="247"/>
  <c r="AN20" i="247" s="1"/>
  <c r="AG20" i="247"/>
  <c r="R20" i="247"/>
  <c r="Q20" i="247"/>
  <c r="AS20" i="247" s="1"/>
  <c r="AT20" i="247" s="1"/>
  <c r="O20" i="247"/>
  <c r="AS19" i="247"/>
  <c r="AT19" i="247" s="1"/>
  <c r="AM19" i="247"/>
  <c r="AL19" i="247"/>
  <c r="AK19" i="247"/>
  <c r="AJ19" i="247"/>
  <c r="AN19" i="247" s="1"/>
  <c r="AI19" i="247"/>
  <c r="AH19" i="247"/>
  <c r="AG19" i="247"/>
  <c r="R19" i="247"/>
  <c r="Q19" i="247"/>
  <c r="O19" i="247"/>
  <c r="AM18" i="247"/>
  <c r="AL18" i="247"/>
  <c r="AK18" i="247"/>
  <c r="AJ18" i="247"/>
  <c r="AI18" i="247"/>
  <c r="AH18" i="247"/>
  <c r="AN18" i="247" s="1"/>
  <c r="AG18" i="247"/>
  <c r="R18" i="247"/>
  <c r="Q18" i="247"/>
  <c r="AS18" i="247" s="1"/>
  <c r="AT18" i="247" s="1"/>
  <c r="O18" i="247"/>
  <c r="AS17" i="247"/>
  <c r="AT17" i="247" s="1"/>
  <c r="AM17" i="247"/>
  <c r="AL17" i="247"/>
  <c r="AK17" i="247"/>
  <c r="AJ17" i="247"/>
  <c r="AN17" i="247" s="1"/>
  <c r="AI17" i="247"/>
  <c r="AH17" i="247"/>
  <c r="AG17" i="247"/>
  <c r="R17" i="247"/>
  <c r="Q17" i="247"/>
  <c r="O17" i="247"/>
  <c r="AM16" i="247"/>
  <c r="AL16" i="247"/>
  <c r="AK16" i="247"/>
  <c r="AJ16" i="247"/>
  <c r="AI16" i="247"/>
  <c r="AH16" i="247"/>
  <c r="AN16" i="247" s="1"/>
  <c r="AG16" i="247"/>
  <c r="R16" i="247"/>
  <c r="Q16" i="247"/>
  <c r="O16" i="247"/>
  <c r="AS15" i="247"/>
  <c r="AT15" i="247" s="1"/>
  <c r="AM15" i="247"/>
  <c r="AL15" i="247"/>
  <c r="AK15" i="247"/>
  <c r="AJ15" i="247"/>
  <c r="AN15" i="247" s="1"/>
  <c r="AI15" i="247"/>
  <c r="AH15" i="247"/>
  <c r="AG15" i="247"/>
  <c r="R15" i="247"/>
  <c r="Q15" i="247"/>
  <c r="O15" i="247"/>
  <c r="AS14" i="247"/>
  <c r="AQ14" i="247"/>
  <c r="AM14" i="247"/>
  <c r="AL14" i="247"/>
  <c r="AK14" i="247"/>
  <c r="AJ14" i="247"/>
  <c r="AI14" i="247"/>
  <c r="AH14" i="247"/>
  <c r="AN14" i="247" s="1"/>
  <c r="AO14" i="247" s="1"/>
  <c r="AG14" i="247"/>
  <c r="Q14" i="247"/>
  <c r="O14" i="247"/>
  <c r="AS13" i="247"/>
  <c r="AM13" i="247"/>
  <c r="AL13" i="247"/>
  <c r="AK13" i="247"/>
  <c r="AJ13" i="247"/>
  <c r="AI13" i="247"/>
  <c r="AN13" i="247" s="1"/>
  <c r="AO13" i="247" s="1"/>
  <c r="AH13" i="247"/>
  <c r="AG13" i="247"/>
  <c r="Q13" i="247"/>
  <c r="O13" i="247"/>
  <c r="AQ13" i="247" s="1"/>
  <c r="AQ12" i="247"/>
  <c r="AM12" i="247"/>
  <c r="AL12" i="247"/>
  <c r="AK12" i="247"/>
  <c r="AJ12" i="247"/>
  <c r="AN12" i="247" s="1"/>
  <c r="AO12" i="247" s="1"/>
  <c r="AI12" i="247"/>
  <c r="AH12" i="247"/>
  <c r="AG12" i="247"/>
  <c r="Q12" i="247"/>
  <c r="AS12" i="247" s="1"/>
  <c r="O12" i="247"/>
  <c r="AS11" i="247"/>
  <c r="AQ11" i="247"/>
  <c r="AM11" i="247"/>
  <c r="AL11" i="247"/>
  <c r="AK11" i="247"/>
  <c r="AJ11" i="247"/>
  <c r="AI11" i="247"/>
  <c r="AH11" i="247"/>
  <c r="AG11" i="247"/>
  <c r="AN11" i="247" s="1"/>
  <c r="AO11" i="247" s="1"/>
  <c r="Q11" i="247"/>
  <c r="O11" i="247"/>
  <c r="AM10" i="247"/>
  <c r="AL10" i="247"/>
  <c r="AK10" i="247"/>
  <c r="AJ10" i="247"/>
  <c r="AI10" i="247"/>
  <c r="AH10" i="247"/>
  <c r="AN10" i="247" s="1"/>
  <c r="AG10" i="247"/>
  <c r="R10" i="247"/>
  <c r="Q10" i="247"/>
  <c r="AS10" i="247" s="1"/>
  <c r="AT10" i="247" s="1"/>
  <c r="O10" i="247"/>
  <c r="AQ17" i="247" l="1"/>
  <c r="AR17" i="247" s="1"/>
  <c r="AU17" i="247" s="1"/>
  <c r="AQ20" i="247"/>
  <c r="AR20" i="247" s="1"/>
  <c r="AU20" i="247" s="1"/>
  <c r="AO20" i="247"/>
  <c r="AP20" i="247"/>
  <c r="AO15" i="247"/>
  <c r="AP15" i="247" s="1"/>
  <c r="AO16" i="247"/>
  <c r="AP16" i="247" s="1"/>
  <c r="AO17" i="247"/>
  <c r="AP17" i="247" s="1"/>
  <c r="AO10" i="247"/>
  <c r="AQ10" i="247" s="1"/>
  <c r="AR10" i="247" s="1"/>
  <c r="AU10" i="247" s="1"/>
  <c r="AQ18" i="247"/>
  <c r="AR18" i="247" s="1"/>
  <c r="AU18" i="247" s="1"/>
  <c r="AO18" i="247"/>
  <c r="AP18" i="247"/>
  <c r="AO19" i="247"/>
  <c r="AQ19" i="247" s="1"/>
  <c r="AR19" i="247" s="1"/>
  <c r="AU19" i="247" s="1"/>
  <c r="AP19" i="247" l="1"/>
  <c r="AS16" i="247"/>
  <c r="AT16" i="247" s="1"/>
  <c r="AQ15" i="247"/>
  <c r="AR15" i="247" s="1"/>
  <c r="AU15" i="247" s="1"/>
  <c r="AQ16" i="247"/>
  <c r="AR16" i="247" s="1"/>
  <c r="AP10" i="247"/>
  <c r="AU16" i="247" l="1"/>
  <c r="AQ15" i="244" l="1"/>
  <c r="AR15" i="244" s="1"/>
  <c r="AM15" i="244"/>
  <c r="AL15" i="244"/>
  <c r="AK15" i="244"/>
  <c r="AJ15" i="244"/>
  <c r="AI15" i="244"/>
  <c r="AN15" i="244" s="1"/>
  <c r="AH15" i="244"/>
  <c r="AG15" i="244"/>
  <c r="R15" i="244"/>
  <c r="Q15" i="244"/>
  <c r="AS15" i="244" s="1"/>
  <c r="AT15" i="244" s="1"/>
  <c r="O15" i="244"/>
  <c r="AS14" i="244"/>
  <c r="AT14" i="244" s="1"/>
  <c r="AM14" i="244"/>
  <c r="AL14" i="244"/>
  <c r="AK14" i="244"/>
  <c r="AJ14" i="244"/>
  <c r="AI14" i="244"/>
  <c r="AH14" i="244"/>
  <c r="AG14" i="244"/>
  <c r="AN14" i="244" s="1"/>
  <c r="R14" i="244"/>
  <c r="Q14" i="244"/>
  <c r="O14" i="244"/>
  <c r="AM13" i="244"/>
  <c r="AL13" i="244"/>
  <c r="AK13" i="244"/>
  <c r="AJ13" i="244"/>
  <c r="AI13" i="244"/>
  <c r="AH13" i="244"/>
  <c r="AN13" i="244" s="1"/>
  <c r="AG13" i="244"/>
  <c r="R13" i="244"/>
  <c r="Q13" i="244"/>
  <c r="AS13" i="244" s="1"/>
  <c r="AT13" i="244" s="1"/>
  <c r="O13" i="244"/>
  <c r="AS12" i="244"/>
  <c r="AT12" i="244" s="1"/>
  <c r="AM12" i="244"/>
  <c r="AL12" i="244"/>
  <c r="AK12" i="244"/>
  <c r="AJ12" i="244"/>
  <c r="AN12" i="244" s="1"/>
  <c r="AI12" i="244"/>
  <c r="AH12" i="244"/>
  <c r="AG12" i="244"/>
  <c r="R12" i="244"/>
  <c r="Q12" i="244"/>
  <c r="O12" i="244"/>
  <c r="AM11" i="244"/>
  <c r="AL11" i="244"/>
  <c r="AK11" i="244"/>
  <c r="AJ11" i="244"/>
  <c r="AI11" i="244"/>
  <c r="AH11" i="244"/>
  <c r="AN11" i="244" s="1"/>
  <c r="AG11" i="244"/>
  <c r="R11" i="244"/>
  <c r="Q11" i="244"/>
  <c r="AS11" i="244" s="1"/>
  <c r="AT11" i="244" s="1"/>
  <c r="O11" i="244"/>
  <c r="AS10" i="244"/>
  <c r="AT10" i="244" s="1"/>
  <c r="AM10" i="244"/>
  <c r="AL10" i="244"/>
  <c r="AK10" i="244"/>
  <c r="AJ10" i="244"/>
  <c r="AN10" i="244" s="1"/>
  <c r="AI10" i="244"/>
  <c r="AH10" i="244"/>
  <c r="AG10" i="244"/>
  <c r="R10" i="244"/>
  <c r="Q10" i="244"/>
  <c r="O10" i="244"/>
  <c r="AM16" i="243"/>
  <c r="AL16" i="243"/>
  <c r="AK16" i="243"/>
  <c r="AJ16" i="243"/>
  <c r="AI16" i="243"/>
  <c r="AH16" i="243"/>
  <c r="AN16" i="243" s="1"/>
  <c r="AG16" i="243"/>
  <c r="R16" i="243"/>
  <c r="Q16" i="243"/>
  <c r="AS16" i="243" s="1"/>
  <c r="AT16" i="243" s="1"/>
  <c r="O16" i="243"/>
  <c r="AQ16" i="243" s="1"/>
  <c r="AR16" i="243" s="1"/>
  <c r="AM15" i="243"/>
  <c r="AL15" i="243"/>
  <c r="AK15" i="243"/>
  <c r="AJ15" i="243"/>
  <c r="AI15" i="243"/>
  <c r="AH15" i="243"/>
  <c r="AN15" i="243" s="1"/>
  <c r="AG15" i="243"/>
  <c r="R15" i="243"/>
  <c r="Q15" i="243"/>
  <c r="AS15" i="243" s="1"/>
  <c r="AT15" i="243" s="1"/>
  <c r="O15" i="243"/>
  <c r="AQ15" i="243" s="1"/>
  <c r="AR15" i="243" s="1"/>
  <c r="AU15" i="243" s="1"/>
  <c r="AM14" i="243"/>
  <c r="AL14" i="243"/>
  <c r="AK14" i="243"/>
  <c r="AJ14" i="243"/>
  <c r="AI14" i="243"/>
  <c r="AH14" i="243"/>
  <c r="AN14" i="243" s="1"/>
  <c r="AG14" i="243"/>
  <c r="R14" i="243"/>
  <c r="Q14" i="243"/>
  <c r="AS14" i="243" s="1"/>
  <c r="AT14" i="243" s="1"/>
  <c r="O14" i="243"/>
  <c r="AQ14" i="243" s="1"/>
  <c r="AR14" i="243" s="1"/>
  <c r="AM13" i="243"/>
  <c r="AL13" i="243"/>
  <c r="AK13" i="243"/>
  <c r="AJ13" i="243"/>
  <c r="AI13" i="243"/>
  <c r="AH13" i="243"/>
  <c r="AN13" i="243" s="1"/>
  <c r="AG13" i="243"/>
  <c r="R13" i="243"/>
  <c r="Q13" i="243"/>
  <c r="AS13" i="243" s="1"/>
  <c r="AT13" i="243" s="1"/>
  <c r="O13" i="243"/>
  <c r="AQ13" i="243" s="1"/>
  <c r="AR13" i="243" s="1"/>
  <c r="AU13" i="243" s="1"/>
  <c r="AM12" i="243"/>
  <c r="AL12" i="243"/>
  <c r="AK12" i="243"/>
  <c r="AJ12" i="243"/>
  <c r="AI12" i="243"/>
  <c r="AH12" i="243"/>
  <c r="AN12" i="243" s="1"/>
  <c r="AG12" i="243"/>
  <c r="R12" i="243"/>
  <c r="Q12" i="243"/>
  <c r="AS12" i="243" s="1"/>
  <c r="AT12" i="243" s="1"/>
  <c r="O12" i="243"/>
  <c r="AQ12" i="243" s="1"/>
  <c r="AR12" i="243" s="1"/>
  <c r="AM11" i="243"/>
  <c r="AL11" i="243"/>
  <c r="AK11" i="243"/>
  <c r="AJ11" i="243"/>
  <c r="AI11" i="243"/>
  <c r="AH11" i="243"/>
  <c r="AN11" i="243" s="1"/>
  <c r="AG11" i="243"/>
  <c r="R11" i="243"/>
  <c r="Q11" i="243"/>
  <c r="AS11" i="243" s="1"/>
  <c r="AT11" i="243" s="1"/>
  <c r="O11" i="243"/>
  <c r="AM10" i="243"/>
  <c r="AL10" i="243"/>
  <c r="AK10" i="243"/>
  <c r="AJ10" i="243"/>
  <c r="AI10" i="243"/>
  <c r="AH10" i="243"/>
  <c r="AN10" i="243" s="1"/>
  <c r="AG10" i="243"/>
  <c r="R10" i="243"/>
  <c r="Q10" i="243"/>
  <c r="AS10" i="243" s="1"/>
  <c r="AT10" i="243" s="1"/>
  <c r="O10" i="243"/>
  <c r="AM15" i="242"/>
  <c r="AL15" i="242"/>
  <c r="AK15" i="242"/>
  <c r="AJ15" i="242"/>
  <c r="AI15" i="242"/>
  <c r="AH15" i="242"/>
  <c r="AG15" i="242"/>
  <c r="AN15" i="242" s="1"/>
  <c r="R15" i="242"/>
  <c r="Q15" i="242"/>
  <c r="AS15" i="242" s="1"/>
  <c r="AT15" i="242" s="1"/>
  <c r="O15" i="242"/>
  <c r="AQ15" i="242" s="1"/>
  <c r="AR15" i="242" s="1"/>
  <c r="AM14" i="242"/>
  <c r="AL14" i="242"/>
  <c r="AK14" i="242"/>
  <c r="AJ14" i="242"/>
  <c r="AI14" i="242"/>
  <c r="AH14" i="242"/>
  <c r="AN14" i="242" s="1"/>
  <c r="AG14" i="242"/>
  <c r="R14" i="242"/>
  <c r="Q14" i="242"/>
  <c r="AS14" i="242" s="1"/>
  <c r="AT14" i="242" s="1"/>
  <c r="O14" i="242"/>
  <c r="AQ14" i="242" s="1"/>
  <c r="AR14" i="242" s="1"/>
  <c r="AM13" i="242"/>
  <c r="AL13" i="242"/>
  <c r="AK13" i="242"/>
  <c r="AJ13" i="242"/>
  <c r="AI13" i="242"/>
  <c r="AH13" i="242"/>
  <c r="AG13" i="242"/>
  <c r="AN13" i="242" s="1"/>
  <c r="R13" i="242"/>
  <c r="Q13" i="242"/>
  <c r="AS13" i="242" s="1"/>
  <c r="AT13" i="242" s="1"/>
  <c r="O13" i="242"/>
  <c r="AQ13" i="242" s="1"/>
  <c r="AR13" i="242" s="1"/>
  <c r="AM12" i="242"/>
  <c r="AL12" i="242"/>
  <c r="AK12" i="242"/>
  <c r="AJ12" i="242"/>
  <c r="AI12" i="242"/>
  <c r="AH12" i="242"/>
  <c r="AG12" i="242"/>
  <c r="R12" i="242"/>
  <c r="Q12" i="242"/>
  <c r="O12" i="242"/>
  <c r="AM11" i="242"/>
  <c r="AL11" i="242"/>
  <c r="AK11" i="242"/>
  <c r="AJ11" i="242"/>
  <c r="AI11" i="242"/>
  <c r="AH11" i="242"/>
  <c r="AG11" i="242"/>
  <c r="AN11" i="242" s="1"/>
  <c r="R11" i="242"/>
  <c r="Q11" i="242"/>
  <c r="O11" i="242"/>
  <c r="AM10" i="242"/>
  <c r="AL10" i="242"/>
  <c r="AK10" i="242"/>
  <c r="AJ10" i="242"/>
  <c r="AI10" i="242"/>
  <c r="AH10" i="242"/>
  <c r="AG10" i="242"/>
  <c r="R10" i="242"/>
  <c r="Q10" i="242"/>
  <c r="O10" i="242"/>
  <c r="AS21" i="241"/>
  <c r="AT21" i="241" s="1"/>
  <c r="AM21" i="241"/>
  <c r="AL21" i="241"/>
  <c r="AK21" i="241"/>
  <c r="AJ21" i="241"/>
  <c r="AI21" i="241"/>
  <c r="AH21" i="241"/>
  <c r="AG21" i="241"/>
  <c r="AN21" i="241" s="1"/>
  <c r="R21" i="241"/>
  <c r="Q21" i="241"/>
  <c r="O21" i="241"/>
  <c r="AQ21" i="241" s="1"/>
  <c r="AR21" i="241" s="1"/>
  <c r="AU21" i="241" s="1"/>
  <c r="AQ20" i="241"/>
  <c r="AR20" i="241" s="1"/>
  <c r="AM20" i="241"/>
  <c r="AL20" i="241"/>
  <c r="AK20" i="241"/>
  <c r="AJ20" i="241"/>
  <c r="AI20" i="241"/>
  <c r="AN20" i="241" s="1"/>
  <c r="AH20" i="241"/>
  <c r="AG20" i="241"/>
  <c r="R20" i="241"/>
  <c r="Q20" i="241"/>
  <c r="AS20" i="241" s="1"/>
  <c r="AT20" i="241" s="1"/>
  <c r="O20" i="241"/>
  <c r="AS19" i="241"/>
  <c r="AT19" i="241" s="1"/>
  <c r="AM19" i="241"/>
  <c r="AL19" i="241"/>
  <c r="AK19" i="241"/>
  <c r="AJ19" i="241"/>
  <c r="AI19" i="241"/>
  <c r="AH19" i="241"/>
  <c r="AG19" i="241"/>
  <c r="AN19" i="241" s="1"/>
  <c r="R19" i="241"/>
  <c r="Q19" i="241"/>
  <c r="O19" i="241"/>
  <c r="AQ19" i="241" s="1"/>
  <c r="AR19" i="241" s="1"/>
  <c r="AQ18" i="241"/>
  <c r="AR18" i="241" s="1"/>
  <c r="AM18" i="241"/>
  <c r="AL18" i="241"/>
  <c r="AK18" i="241"/>
  <c r="AJ18" i="241"/>
  <c r="AI18" i="241"/>
  <c r="AN18" i="241" s="1"/>
  <c r="AH18" i="241"/>
  <c r="AG18" i="241"/>
  <c r="R18" i="241"/>
  <c r="Q18" i="241"/>
  <c r="AS18" i="241" s="1"/>
  <c r="AT18" i="241" s="1"/>
  <c r="O18" i="241"/>
  <c r="AS17" i="241"/>
  <c r="AT17" i="241" s="1"/>
  <c r="AM17" i="241"/>
  <c r="AL17" i="241"/>
  <c r="AK17" i="241"/>
  <c r="AJ17" i="241"/>
  <c r="AI17" i="241"/>
  <c r="AH17" i="241"/>
  <c r="AG17" i="241"/>
  <c r="AN17" i="241" s="1"/>
  <c r="R17" i="241"/>
  <c r="Q17" i="241"/>
  <c r="O17" i="241"/>
  <c r="AQ17" i="241" s="1"/>
  <c r="AR17" i="241" s="1"/>
  <c r="AU17" i="241" s="1"/>
  <c r="AQ16" i="241"/>
  <c r="AR16" i="241" s="1"/>
  <c r="AM16" i="241"/>
  <c r="AL16" i="241"/>
  <c r="AK16" i="241"/>
  <c r="AJ16" i="241"/>
  <c r="AI16" i="241"/>
  <c r="AN16" i="241" s="1"/>
  <c r="AH16" i="241"/>
  <c r="AG16" i="241"/>
  <c r="R16" i="241"/>
  <c r="Q16" i="241"/>
  <c r="AS16" i="241" s="1"/>
  <c r="AT16" i="241" s="1"/>
  <c r="O16" i="241"/>
  <c r="AS15" i="241"/>
  <c r="AT15" i="241" s="1"/>
  <c r="AM15" i="241"/>
  <c r="AL15" i="241"/>
  <c r="AK15" i="241"/>
  <c r="AJ15" i="241"/>
  <c r="AI15" i="241"/>
  <c r="AH15" i="241"/>
  <c r="AG15" i="241"/>
  <c r="AN15" i="241" s="1"/>
  <c r="R15" i="241"/>
  <c r="Q15" i="241"/>
  <c r="O15" i="241"/>
  <c r="AQ15" i="241" s="1"/>
  <c r="AR15" i="241" s="1"/>
  <c r="AQ14" i="241"/>
  <c r="AR14" i="241" s="1"/>
  <c r="AM14" i="241"/>
  <c r="AL14" i="241"/>
  <c r="AK14" i="241"/>
  <c r="AJ14" i="241"/>
  <c r="AI14" i="241"/>
  <c r="AN14" i="241" s="1"/>
  <c r="AH14" i="241"/>
  <c r="AG14" i="241"/>
  <c r="R14" i="241"/>
  <c r="Q14" i="241"/>
  <c r="AS14" i="241" s="1"/>
  <c r="AT14" i="241" s="1"/>
  <c r="O14" i="241"/>
  <c r="AS13" i="241"/>
  <c r="AT13" i="241" s="1"/>
  <c r="AM13" i="241"/>
  <c r="AL13" i="241"/>
  <c r="AK13" i="241"/>
  <c r="AJ13" i="241"/>
  <c r="AI13" i="241"/>
  <c r="AH13" i="241"/>
  <c r="AG13" i="241"/>
  <c r="AN13" i="241" s="1"/>
  <c r="R13" i="241"/>
  <c r="Q13" i="241"/>
  <c r="O13" i="241"/>
  <c r="AQ13" i="241" s="1"/>
  <c r="AR13" i="241" s="1"/>
  <c r="AU13" i="241" s="1"/>
  <c r="AQ12" i="241"/>
  <c r="AR12" i="241" s="1"/>
  <c r="AM12" i="241"/>
  <c r="AL12" i="241"/>
  <c r="AK12" i="241"/>
  <c r="AJ12" i="241"/>
  <c r="AI12" i="241"/>
  <c r="AN12" i="241" s="1"/>
  <c r="AH12" i="241"/>
  <c r="AG12" i="241"/>
  <c r="R12" i="241"/>
  <c r="Q12" i="241"/>
  <c r="AS12" i="241" s="1"/>
  <c r="AT12" i="241" s="1"/>
  <c r="O12" i="241"/>
  <c r="AS11" i="241"/>
  <c r="AT11" i="241" s="1"/>
  <c r="AM11" i="241"/>
  <c r="AL11" i="241"/>
  <c r="AK11" i="241"/>
  <c r="AJ11" i="241"/>
  <c r="AI11" i="241"/>
  <c r="AH11" i="241"/>
  <c r="AG11" i="241"/>
  <c r="AN11" i="241" s="1"/>
  <c r="R11" i="241"/>
  <c r="Q11" i="241"/>
  <c r="O11" i="241"/>
  <c r="AQ11" i="241" s="1"/>
  <c r="AR11" i="241" s="1"/>
  <c r="AM10" i="241"/>
  <c r="AL10" i="241"/>
  <c r="AK10" i="241"/>
  <c r="AJ10" i="241"/>
  <c r="AI10" i="241"/>
  <c r="AN10" i="241" s="1"/>
  <c r="AH10" i="241"/>
  <c r="AG10" i="241"/>
  <c r="R10" i="241"/>
  <c r="Q10" i="241"/>
  <c r="O10" i="241"/>
  <c r="AO10" i="244" l="1"/>
  <c r="AP10" i="244"/>
  <c r="AO12" i="244"/>
  <c r="AP12" i="244" s="1"/>
  <c r="AQ10" i="244"/>
  <c r="AR10" i="244" s="1"/>
  <c r="AU10" i="244" s="1"/>
  <c r="AO13" i="244"/>
  <c r="AQ13" i="244" s="1"/>
  <c r="AR13" i="244" s="1"/>
  <c r="AU13" i="244" s="1"/>
  <c r="AP15" i="244"/>
  <c r="AO15" i="244"/>
  <c r="AO11" i="244"/>
  <c r="AQ11" i="244" s="1"/>
  <c r="AR11" i="244" s="1"/>
  <c r="AU11" i="244" s="1"/>
  <c r="AP11" i="244"/>
  <c r="AU15" i="244"/>
  <c r="AO14" i="244"/>
  <c r="AP14" i="244" s="1"/>
  <c r="AO11" i="243"/>
  <c r="AP11" i="243"/>
  <c r="AQ11" i="243"/>
  <c r="AR11" i="243" s="1"/>
  <c r="AU11" i="243" s="1"/>
  <c r="AO13" i="243"/>
  <c r="AP13" i="243" s="1"/>
  <c r="AO15" i="243"/>
  <c r="AP15" i="243" s="1"/>
  <c r="AQ10" i="243"/>
  <c r="AR10" i="243" s="1"/>
  <c r="AU10" i="243" s="1"/>
  <c r="AO10" i="243"/>
  <c r="AP10" i="243" s="1"/>
  <c r="AU12" i="243"/>
  <c r="AP12" i="243"/>
  <c r="AO12" i="243"/>
  <c r="AU14" i="243"/>
  <c r="AO14" i="243"/>
  <c r="AP14" i="243" s="1"/>
  <c r="AU16" i="243"/>
  <c r="AP16" i="243"/>
  <c r="AO16" i="243"/>
  <c r="AN10" i="242"/>
  <c r="AN12" i="242"/>
  <c r="AU15" i="242"/>
  <c r="AO10" i="242"/>
  <c r="AQ10" i="242" s="1"/>
  <c r="AR10" i="242" s="1"/>
  <c r="AO12" i="242"/>
  <c r="AQ12" i="242" s="1"/>
  <c r="AR12" i="242" s="1"/>
  <c r="AS10" i="242"/>
  <c r="AT10" i="242" s="1"/>
  <c r="AO11" i="242"/>
  <c r="AS11" i="242" s="1"/>
  <c r="AT11" i="242" s="1"/>
  <c r="AO13" i="242"/>
  <c r="AP13" i="242" s="1"/>
  <c r="AU14" i="242"/>
  <c r="AP15" i="242"/>
  <c r="AO15" i="242"/>
  <c r="AS12" i="242"/>
  <c r="AT12" i="242" s="1"/>
  <c r="AO14" i="242"/>
  <c r="AP14" i="242"/>
  <c r="AU13" i="242"/>
  <c r="AO18" i="241"/>
  <c r="AP18" i="241" s="1"/>
  <c r="AS10" i="241"/>
  <c r="AT10" i="241" s="1"/>
  <c r="AP11" i="241"/>
  <c r="AO11" i="241"/>
  <c r="AO15" i="241"/>
  <c r="AP15" i="241" s="1"/>
  <c r="AP19" i="241"/>
  <c r="AO19" i="241"/>
  <c r="AU11" i="241"/>
  <c r="AO12" i="241"/>
  <c r="AP12" i="241"/>
  <c r="AU15" i="241"/>
  <c r="AO16" i="241"/>
  <c r="AP16" i="241"/>
  <c r="AU19" i="241"/>
  <c r="AO20" i="241"/>
  <c r="AP20" i="241" s="1"/>
  <c r="AU12" i="241"/>
  <c r="AP13" i="241"/>
  <c r="AO13" i="241"/>
  <c r="AU16" i="241"/>
  <c r="AO17" i="241"/>
  <c r="AP17" i="241" s="1"/>
  <c r="AU20" i="241"/>
  <c r="AO21" i="241"/>
  <c r="AP21" i="241" s="1"/>
  <c r="AO14" i="241"/>
  <c r="AP14" i="241" s="1"/>
  <c r="AO10" i="241"/>
  <c r="AQ10" i="241" s="1"/>
  <c r="AR10" i="241" s="1"/>
  <c r="AP10" i="241"/>
  <c r="AU14" i="241"/>
  <c r="AU18" i="241"/>
  <c r="AQ15" i="240"/>
  <c r="AR15" i="240" s="1"/>
  <c r="AM15" i="240"/>
  <c r="AL15" i="240"/>
  <c r="AK15" i="240"/>
  <c r="AJ15" i="240"/>
  <c r="AI15" i="240"/>
  <c r="AH15" i="240"/>
  <c r="AG15" i="240"/>
  <c r="AN15" i="240" s="1"/>
  <c r="R15" i="240"/>
  <c r="Q15" i="240"/>
  <c r="AS15" i="240" s="1"/>
  <c r="AT15" i="240" s="1"/>
  <c r="O15" i="240"/>
  <c r="AQ14" i="240"/>
  <c r="AR14" i="240" s="1"/>
  <c r="AM14" i="240"/>
  <c r="AL14" i="240"/>
  <c r="AK14" i="240"/>
  <c r="AJ14" i="240"/>
  <c r="AI14" i="240"/>
  <c r="AH14" i="240"/>
  <c r="AG14" i="240"/>
  <c r="AN14" i="240" s="1"/>
  <c r="R14" i="240"/>
  <c r="Q14" i="240"/>
  <c r="AS14" i="240" s="1"/>
  <c r="AT14" i="240" s="1"/>
  <c r="O14" i="240"/>
  <c r="AQ13" i="240"/>
  <c r="AR13" i="240" s="1"/>
  <c r="AU13" i="240" s="1"/>
  <c r="AM13" i="240"/>
  <c r="AL13" i="240"/>
  <c r="AK13" i="240"/>
  <c r="AJ13" i="240"/>
  <c r="AI13" i="240"/>
  <c r="AH13" i="240"/>
  <c r="AG13" i="240"/>
  <c r="AN13" i="240" s="1"/>
  <c r="R13" i="240"/>
  <c r="Q13" i="240"/>
  <c r="AS13" i="240" s="1"/>
  <c r="AT13" i="240" s="1"/>
  <c r="O13" i="240"/>
  <c r="AQ12" i="240"/>
  <c r="AR12" i="240" s="1"/>
  <c r="AM12" i="240"/>
  <c r="AL12" i="240"/>
  <c r="AK12" i="240"/>
  <c r="AJ12" i="240"/>
  <c r="AI12" i="240"/>
  <c r="AH12" i="240"/>
  <c r="AG12" i="240"/>
  <c r="AN12" i="240" s="1"/>
  <c r="R12" i="240"/>
  <c r="Q12" i="240"/>
  <c r="AS12" i="240" s="1"/>
  <c r="AT12" i="240" s="1"/>
  <c r="O12" i="240"/>
  <c r="AM11" i="240"/>
  <c r="AL11" i="240"/>
  <c r="AK11" i="240"/>
  <c r="AJ11" i="240"/>
  <c r="AI11" i="240"/>
  <c r="AH11" i="240"/>
  <c r="AG11" i="240"/>
  <c r="AN11" i="240" s="1"/>
  <c r="R11" i="240"/>
  <c r="Q11" i="240"/>
  <c r="AS11" i="240" s="1"/>
  <c r="AT11" i="240" s="1"/>
  <c r="O11" i="240"/>
  <c r="AM10" i="240"/>
  <c r="AL10" i="240"/>
  <c r="AK10" i="240"/>
  <c r="AJ10" i="240"/>
  <c r="AI10" i="240"/>
  <c r="AH10" i="240"/>
  <c r="AG10" i="240"/>
  <c r="AN10" i="240" s="1"/>
  <c r="R10" i="240"/>
  <c r="Q10" i="240"/>
  <c r="AS10" i="240" s="1"/>
  <c r="AT10" i="240" s="1"/>
  <c r="O10" i="240"/>
  <c r="AM15" i="239"/>
  <c r="AL15" i="239"/>
  <c r="AK15" i="239"/>
  <c r="AJ15" i="239"/>
  <c r="AN15" i="239" s="1"/>
  <c r="AI15" i="239"/>
  <c r="AH15" i="239"/>
  <c r="AG15" i="239"/>
  <c r="R15" i="239"/>
  <c r="Q15" i="239"/>
  <c r="AS15" i="239" s="1"/>
  <c r="AT15" i="239" s="1"/>
  <c r="O15" i="239"/>
  <c r="AQ15" i="239" s="1"/>
  <c r="AR15" i="239" s="1"/>
  <c r="AU15" i="239" s="1"/>
  <c r="AT14" i="239"/>
  <c r="AS14" i="239"/>
  <c r="AM14" i="239"/>
  <c r="AL14" i="239"/>
  <c r="AK14" i="239"/>
  <c r="AJ14" i="239"/>
  <c r="AI14" i="239"/>
  <c r="AH14" i="239"/>
  <c r="AG14" i="239"/>
  <c r="AN14" i="239" s="1"/>
  <c r="R14" i="239"/>
  <c r="Q14" i="239"/>
  <c r="O14" i="239"/>
  <c r="AQ14" i="239" s="1"/>
  <c r="AR14" i="239" s="1"/>
  <c r="AU14" i="239" s="1"/>
  <c r="AM13" i="239"/>
  <c r="AL13" i="239"/>
  <c r="AK13" i="239"/>
  <c r="AJ13" i="239"/>
  <c r="AN13" i="239" s="1"/>
  <c r="AI13" i="239"/>
  <c r="AH13" i="239"/>
  <c r="AG13" i="239"/>
  <c r="R13" i="239"/>
  <c r="Q13" i="239"/>
  <c r="AS13" i="239" s="1"/>
  <c r="AT13" i="239" s="1"/>
  <c r="O13" i="239"/>
  <c r="AQ13" i="239" s="1"/>
  <c r="AR13" i="239" s="1"/>
  <c r="AT12" i="239"/>
  <c r="AS12" i="239"/>
  <c r="AM12" i="239"/>
  <c r="AL12" i="239"/>
  <c r="AK12" i="239"/>
  <c r="AJ12" i="239"/>
  <c r="AI12" i="239"/>
  <c r="AH12" i="239"/>
  <c r="AN12" i="239" s="1"/>
  <c r="AG12" i="239"/>
  <c r="R12" i="239"/>
  <c r="Q12" i="239"/>
  <c r="O12" i="239"/>
  <c r="AQ12" i="239" s="1"/>
  <c r="AR12" i="239" s="1"/>
  <c r="AU12" i="239" s="1"/>
  <c r="AM11" i="239"/>
  <c r="AL11" i="239"/>
  <c r="AK11" i="239"/>
  <c r="AJ11" i="239"/>
  <c r="AN11" i="239" s="1"/>
  <c r="AI11" i="239"/>
  <c r="AH11" i="239"/>
  <c r="AG11" i="239"/>
  <c r="R11" i="239"/>
  <c r="Q11" i="239"/>
  <c r="AS11" i="239" s="1"/>
  <c r="AT11" i="239" s="1"/>
  <c r="O11" i="239"/>
  <c r="AQ11" i="239" s="1"/>
  <c r="AR11" i="239" s="1"/>
  <c r="AU11" i="239" s="1"/>
  <c r="AM10" i="239"/>
  <c r="AL10" i="239"/>
  <c r="AK10" i="239"/>
  <c r="AJ10" i="239"/>
  <c r="AI10" i="239"/>
  <c r="AH10" i="239"/>
  <c r="AG10" i="239"/>
  <c r="AN10" i="239" s="1"/>
  <c r="R10" i="239"/>
  <c r="Q10" i="239"/>
  <c r="O10" i="239"/>
  <c r="AQ14" i="244" l="1"/>
  <c r="AR14" i="244" s="1"/>
  <c r="AU14" i="244" s="1"/>
  <c r="AQ12" i="244"/>
  <c r="AR12" i="244" s="1"/>
  <c r="AU12" i="244" s="1"/>
  <c r="AP13" i="244"/>
  <c r="AP12" i="242"/>
  <c r="AU12" i="242"/>
  <c r="AQ11" i="242"/>
  <c r="AR11" i="242" s="1"/>
  <c r="AU11" i="242" s="1"/>
  <c r="AP11" i="242"/>
  <c r="AP10" i="242"/>
  <c r="AU10" i="242"/>
  <c r="AU10" i="241"/>
  <c r="AO11" i="240"/>
  <c r="AQ11" i="240" s="1"/>
  <c r="AR11" i="240" s="1"/>
  <c r="AU11" i="240" s="1"/>
  <c r="AP14" i="240"/>
  <c r="AO14" i="240"/>
  <c r="AU12" i="240"/>
  <c r="AO13" i="240"/>
  <c r="AP13" i="240" s="1"/>
  <c r="AO10" i="240"/>
  <c r="AQ10" i="240" s="1"/>
  <c r="AR10" i="240" s="1"/>
  <c r="AU10" i="240" s="1"/>
  <c r="AO12" i="240"/>
  <c r="AP12" i="240" s="1"/>
  <c r="AU15" i="240"/>
  <c r="AU14" i="240"/>
  <c r="AO15" i="240"/>
  <c r="AP15" i="240" s="1"/>
  <c r="AO14" i="239"/>
  <c r="AP14" i="239" s="1"/>
  <c r="AP11" i="239"/>
  <c r="AO11" i="239"/>
  <c r="AO12" i="239"/>
  <c r="AP12" i="239"/>
  <c r="AU13" i="239"/>
  <c r="AP15" i="239"/>
  <c r="AO15" i="239"/>
  <c r="AO13" i="239"/>
  <c r="AP13" i="239" s="1"/>
  <c r="AO10" i="239"/>
  <c r="AS10" i="239" s="1"/>
  <c r="AT10" i="239" s="1"/>
  <c r="AP11" i="240" l="1"/>
  <c r="AP10" i="240"/>
  <c r="AQ10" i="239"/>
  <c r="AR10" i="239" s="1"/>
  <c r="AU10" i="239" s="1"/>
  <c r="AP10" i="239"/>
  <c r="AM18" i="238"/>
  <c r="AL18" i="238"/>
  <c r="AK18" i="238"/>
  <c r="AJ18" i="238"/>
  <c r="AI18" i="238"/>
  <c r="AH18" i="238"/>
  <c r="AG18" i="238"/>
  <c r="AN18" i="238" s="1"/>
  <c r="R18" i="238"/>
  <c r="Q18" i="238"/>
  <c r="AS18" i="238" s="1"/>
  <c r="AT18" i="238" s="1"/>
  <c r="O18" i="238"/>
  <c r="AS17" i="238"/>
  <c r="AT17" i="238" s="1"/>
  <c r="AM17" i="238"/>
  <c r="AL17" i="238"/>
  <c r="AK17" i="238"/>
  <c r="AJ17" i="238"/>
  <c r="AN17" i="238" s="1"/>
  <c r="AI17" i="238"/>
  <c r="AH17" i="238"/>
  <c r="AG17" i="238"/>
  <c r="R17" i="238"/>
  <c r="Q17" i="238"/>
  <c r="O17" i="238"/>
  <c r="AM16" i="238"/>
  <c r="AL16" i="238"/>
  <c r="AK16" i="238"/>
  <c r="AJ16" i="238"/>
  <c r="AI16" i="238"/>
  <c r="AH16" i="238"/>
  <c r="AN16" i="238" s="1"/>
  <c r="AG16" i="238"/>
  <c r="R16" i="238"/>
  <c r="Q16" i="238"/>
  <c r="AS16" i="238" s="1"/>
  <c r="AT16" i="238" s="1"/>
  <c r="O16" i="238"/>
  <c r="AM15" i="238"/>
  <c r="AL15" i="238"/>
  <c r="AK15" i="238"/>
  <c r="AJ15" i="238"/>
  <c r="AN15" i="238" s="1"/>
  <c r="AI15" i="238"/>
  <c r="AH15" i="238"/>
  <c r="AG15" i="238"/>
  <c r="R15" i="238"/>
  <c r="Q15" i="238"/>
  <c r="O15" i="238"/>
  <c r="AM14" i="238"/>
  <c r="AL14" i="238"/>
  <c r="AK14" i="238"/>
  <c r="AJ14" i="238"/>
  <c r="AI14" i="238"/>
  <c r="AH14" i="238"/>
  <c r="AN14" i="238" s="1"/>
  <c r="AG14" i="238"/>
  <c r="R14" i="238"/>
  <c r="Q14" i="238"/>
  <c r="O14" i="238"/>
  <c r="AM13" i="238"/>
  <c r="AL13" i="238"/>
  <c r="AK13" i="238"/>
  <c r="AJ13" i="238"/>
  <c r="AN13" i="238" s="1"/>
  <c r="AI13" i="238"/>
  <c r="AH13" i="238"/>
  <c r="AG13" i="238"/>
  <c r="R13" i="238"/>
  <c r="Q13" i="238"/>
  <c r="O13" i="238"/>
  <c r="AM12" i="238"/>
  <c r="AL12" i="238"/>
  <c r="AK12" i="238"/>
  <c r="AJ12" i="238"/>
  <c r="AI12" i="238"/>
  <c r="AH12" i="238"/>
  <c r="AN12" i="238" s="1"/>
  <c r="AG12" i="238"/>
  <c r="R12" i="238"/>
  <c r="Q12" i="238"/>
  <c r="O12" i="238"/>
  <c r="AM11" i="238"/>
  <c r="AL11" i="238"/>
  <c r="AK11" i="238"/>
  <c r="AJ11" i="238"/>
  <c r="AN11" i="238" s="1"/>
  <c r="AI11" i="238"/>
  <c r="AH11" i="238"/>
  <c r="AG11" i="238"/>
  <c r="R11" i="238"/>
  <c r="Q11" i="238"/>
  <c r="O11" i="238"/>
  <c r="AM10" i="238"/>
  <c r="AL10" i="238"/>
  <c r="AK10" i="238"/>
  <c r="AJ10" i="238"/>
  <c r="AI10" i="238"/>
  <c r="AH10" i="238"/>
  <c r="AN10" i="238" s="1"/>
  <c r="AG10" i="238"/>
  <c r="R10" i="238"/>
  <c r="Q10" i="238"/>
  <c r="O10" i="238"/>
  <c r="AQ10" i="238" l="1"/>
  <c r="AR10" i="238" s="1"/>
  <c r="AU10" i="238" s="1"/>
  <c r="AQ18" i="238"/>
  <c r="AR18" i="238" s="1"/>
  <c r="AU18" i="238" s="1"/>
  <c r="AQ15" i="238"/>
  <c r="AR15" i="238" s="1"/>
  <c r="AU15" i="238" s="1"/>
  <c r="AS11" i="238"/>
  <c r="AT11" i="238" s="1"/>
  <c r="AO10" i="238"/>
  <c r="AP10" i="238" s="1"/>
  <c r="AO11" i="238"/>
  <c r="AQ11" i="238" s="1"/>
  <c r="AR11" i="238" s="1"/>
  <c r="AU11" i="238" s="1"/>
  <c r="AP11" i="238"/>
  <c r="AO12" i="238"/>
  <c r="AQ12" i="238" s="1"/>
  <c r="AR12" i="238" s="1"/>
  <c r="AU12" i="238" s="1"/>
  <c r="AP12" i="238"/>
  <c r="AO13" i="238"/>
  <c r="AS13" i="238" s="1"/>
  <c r="AT13" i="238" s="1"/>
  <c r="AO14" i="238"/>
  <c r="AQ14" i="238" s="1"/>
  <c r="AR14" i="238" s="1"/>
  <c r="AU14" i="238" s="1"/>
  <c r="AO15" i="238"/>
  <c r="AS15" i="238" s="1"/>
  <c r="AT15" i="238" s="1"/>
  <c r="AP15" i="238"/>
  <c r="AO16" i="238"/>
  <c r="AP16" i="238" s="1"/>
  <c r="AO17" i="238"/>
  <c r="AQ17" i="238" s="1"/>
  <c r="AR17" i="238" s="1"/>
  <c r="AU17" i="238" s="1"/>
  <c r="AP17" i="238"/>
  <c r="AP18" i="238"/>
  <c r="AO18" i="238"/>
  <c r="AS10" i="238"/>
  <c r="AT10" i="238" s="1"/>
  <c r="AS12" i="238"/>
  <c r="AT12" i="238" s="1"/>
  <c r="AS14" i="238"/>
  <c r="AT14" i="238" s="1"/>
  <c r="AQ16" i="238" l="1"/>
  <c r="AR16" i="238" s="1"/>
  <c r="AU16" i="238" s="1"/>
  <c r="AP14" i="238"/>
  <c r="AQ13" i="238"/>
  <c r="AR13" i="238" s="1"/>
  <c r="AU13" i="238" s="1"/>
  <c r="AP13" i="238"/>
  <c r="AQ14" i="237" l="1"/>
  <c r="AR14" i="237" s="1"/>
  <c r="AM14" i="237"/>
  <c r="AL14" i="237"/>
  <c r="AK14" i="237"/>
  <c r="AJ14" i="237"/>
  <c r="AI14" i="237"/>
  <c r="AH14" i="237"/>
  <c r="AG14" i="237"/>
  <c r="AN14" i="237" s="1"/>
  <c r="R14" i="237"/>
  <c r="Q14" i="237"/>
  <c r="AS14" i="237" s="1"/>
  <c r="AT14" i="237" s="1"/>
  <c r="O14" i="237"/>
  <c r="AS13" i="237"/>
  <c r="AT13" i="237" s="1"/>
  <c r="AQ13" i="237"/>
  <c r="AR13" i="237" s="1"/>
  <c r="AU13" i="237" s="1"/>
  <c r="AM13" i="237"/>
  <c r="AL13" i="237"/>
  <c r="AK13" i="237"/>
  <c r="AJ13" i="237"/>
  <c r="AI13" i="237"/>
  <c r="AH13" i="237"/>
  <c r="AG13" i="237"/>
  <c r="AN13" i="237" s="1"/>
  <c r="R13" i="237"/>
  <c r="Q13" i="237"/>
  <c r="O13" i="237"/>
  <c r="AQ12" i="237"/>
  <c r="AR12" i="237" s="1"/>
  <c r="AM12" i="237"/>
  <c r="AL12" i="237"/>
  <c r="AK12" i="237"/>
  <c r="AJ12" i="237"/>
  <c r="AI12" i="237"/>
  <c r="AH12" i="237"/>
  <c r="AG12" i="237"/>
  <c r="AN12" i="237" s="1"/>
  <c r="R12" i="237"/>
  <c r="Q12" i="237"/>
  <c r="AS12" i="237" s="1"/>
  <c r="AT12" i="237" s="1"/>
  <c r="O12" i="237"/>
  <c r="AS11" i="237"/>
  <c r="AT11" i="237" s="1"/>
  <c r="AQ11" i="237"/>
  <c r="AR11" i="237" s="1"/>
  <c r="AM11" i="237"/>
  <c r="AL11" i="237"/>
  <c r="AK11" i="237"/>
  <c r="AJ11" i="237"/>
  <c r="AI11" i="237"/>
  <c r="AH11" i="237"/>
  <c r="AG11" i="237"/>
  <c r="AN11" i="237" s="1"/>
  <c r="R11" i="237"/>
  <c r="Q11" i="237"/>
  <c r="O11" i="237"/>
  <c r="AM10" i="237"/>
  <c r="AL10" i="237"/>
  <c r="AK10" i="237"/>
  <c r="AJ10" i="237"/>
  <c r="AI10" i="237"/>
  <c r="AH10" i="237"/>
  <c r="AG10" i="237"/>
  <c r="AN10" i="237" s="1"/>
  <c r="R10" i="237"/>
  <c r="Q10" i="237"/>
  <c r="AS10" i="237" s="1"/>
  <c r="AT10" i="237" s="1"/>
  <c r="O10" i="237"/>
  <c r="AS19" i="236"/>
  <c r="AT19" i="236" s="1"/>
  <c r="AN19" i="236"/>
  <c r="AO19" i="236" s="1"/>
  <c r="AM19" i="236"/>
  <c r="AL19" i="236"/>
  <c r="AK19" i="236"/>
  <c r="AJ19" i="236"/>
  <c r="AI19" i="236"/>
  <c r="AH19" i="236"/>
  <c r="AG19" i="236"/>
  <c r="R19" i="236"/>
  <c r="Q19" i="236"/>
  <c r="O19" i="236"/>
  <c r="AQ19" i="236" s="1"/>
  <c r="AR19" i="236" s="1"/>
  <c r="AM18" i="236"/>
  <c r="AL18" i="236"/>
  <c r="AK18" i="236"/>
  <c r="AJ18" i="236"/>
  <c r="AI18" i="236"/>
  <c r="AH18" i="236"/>
  <c r="AN18" i="236" s="1"/>
  <c r="AG18" i="236"/>
  <c r="R18" i="236"/>
  <c r="Q18" i="236"/>
  <c r="AS18" i="236" s="1"/>
  <c r="AT18" i="236" s="1"/>
  <c r="O18" i="236"/>
  <c r="AQ18" i="236" s="1"/>
  <c r="AR18" i="236" s="1"/>
  <c r="AU18" i="236" s="1"/>
  <c r="AS17" i="236"/>
  <c r="AT17" i="236" s="1"/>
  <c r="AM17" i="236"/>
  <c r="AL17" i="236"/>
  <c r="AK17" i="236"/>
  <c r="AJ17" i="236"/>
  <c r="AN17" i="236" s="1"/>
  <c r="AI17" i="236"/>
  <c r="AH17" i="236"/>
  <c r="AG17" i="236"/>
  <c r="R17" i="236"/>
  <c r="Q17" i="236"/>
  <c r="O17" i="236"/>
  <c r="AQ17" i="236" s="1"/>
  <c r="AR17" i="236" s="1"/>
  <c r="AM16" i="236"/>
  <c r="AL16" i="236"/>
  <c r="AK16" i="236"/>
  <c r="AJ16" i="236"/>
  <c r="AI16" i="236"/>
  <c r="AH16" i="236"/>
  <c r="AN16" i="236" s="1"/>
  <c r="AG16" i="236"/>
  <c r="R16" i="236"/>
  <c r="Q16" i="236"/>
  <c r="AS16" i="236" s="1"/>
  <c r="AT16" i="236" s="1"/>
  <c r="O16" i="236"/>
  <c r="AQ16" i="236" s="1"/>
  <c r="AR16" i="236" s="1"/>
  <c r="AU16" i="236" s="1"/>
  <c r="AS15" i="236"/>
  <c r="AT15" i="236" s="1"/>
  <c r="AM15" i="236"/>
  <c r="AL15" i="236"/>
  <c r="AK15" i="236"/>
  <c r="AJ15" i="236"/>
  <c r="AN15" i="236" s="1"/>
  <c r="AI15" i="236"/>
  <c r="AH15" i="236"/>
  <c r="AG15" i="236"/>
  <c r="R15" i="236"/>
  <c r="Q15" i="236"/>
  <c r="O15" i="236"/>
  <c r="AQ15" i="236" s="1"/>
  <c r="AR15" i="236" s="1"/>
  <c r="AU15" i="236" s="1"/>
  <c r="AM14" i="236"/>
  <c r="AL14" i="236"/>
  <c r="AK14" i="236"/>
  <c r="AJ14" i="236"/>
  <c r="AI14" i="236"/>
  <c r="AH14" i="236"/>
  <c r="AN14" i="236" s="1"/>
  <c r="AG14" i="236"/>
  <c r="R14" i="236"/>
  <c r="Q14" i="236"/>
  <c r="AS14" i="236" s="1"/>
  <c r="AT14" i="236" s="1"/>
  <c r="O14" i="236"/>
  <c r="AQ14" i="236" s="1"/>
  <c r="AR14" i="236" s="1"/>
  <c r="AS13" i="236"/>
  <c r="AT13" i="236" s="1"/>
  <c r="AM13" i="236"/>
  <c r="AL13" i="236"/>
  <c r="AK13" i="236"/>
  <c r="AJ13" i="236"/>
  <c r="AN13" i="236" s="1"/>
  <c r="AI13" i="236"/>
  <c r="AH13" i="236"/>
  <c r="AG13" i="236"/>
  <c r="R13" i="236"/>
  <c r="Q13" i="236"/>
  <c r="O13" i="236"/>
  <c r="AQ13" i="236" s="1"/>
  <c r="AR13" i="236" s="1"/>
  <c r="AU13" i="236" s="1"/>
  <c r="AM12" i="236"/>
  <c r="AL12" i="236"/>
  <c r="AK12" i="236"/>
  <c r="AJ12" i="236"/>
  <c r="AI12" i="236"/>
  <c r="AH12" i="236"/>
  <c r="AN12" i="236" s="1"/>
  <c r="AG12" i="236"/>
  <c r="R12" i="236"/>
  <c r="Q12" i="236"/>
  <c r="AS12" i="236" s="1"/>
  <c r="AT12" i="236" s="1"/>
  <c r="O12" i="236"/>
  <c r="AQ12" i="236" s="1"/>
  <c r="AR12" i="236" s="1"/>
  <c r="AU12" i="236" s="1"/>
  <c r="AS11" i="236"/>
  <c r="AT11" i="236" s="1"/>
  <c r="AM11" i="236"/>
  <c r="AL11" i="236"/>
  <c r="AK11" i="236"/>
  <c r="AJ11" i="236"/>
  <c r="AN11" i="236" s="1"/>
  <c r="AI11" i="236"/>
  <c r="AH11" i="236"/>
  <c r="AG11" i="236"/>
  <c r="R11" i="236"/>
  <c r="Q11" i="236"/>
  <c r="O11" i="236"/>
  <c r="AM10" i="236"/>
  <c r="AL10" i="236"/>
  <c r="AK10" i="236"/>
  <c r="AJ10" i="236"/>
  <c r="AI10" i="236"/>
  <c r="AH10" i="236"/>
  <c r="AN10" i="236" s="1"/>
  <c r="AG10" i="236"/>
  <c r="R10" i="236"/>
  <c r="Q10" i="236"/>
  <c r="AS10" i="236" s="1"/>
  <c r="AT10" i="236" s="1"/>
  <c r="O10" i="236"/>
  <c r="AS13" i="235"/>
  <c r="AT13" i="235" s="1"/>
  <c r="AM13" i="235"/>
  <c r="AL13" i="235"/>
  <c r="AK13" i="235"/>
  <c r="AJ13" i="235"/>
  <c r="AI13" i="235"/>
  <c r="AH13" i="235"/>
  <c r="AG13" i="235"/>
  <c r="AN13" i="235" s="1"/>
  <c r="R13" i="235"/>
  <c r="Q13" i="235"/>
  <c r="O13" i="235"/>
  <c r="AQ13" i="235" s="1"/>
  <c r="AR13" i="235" s="1"/>
  <c r="AM12" i="235"/>
  <c r="AL12" i="235"/>
  <c r="AK12" i="235"/>
  <c r="AJ12" i="235"/>
  <c r="AI12" i="235"/>
  <c r="AH12" i="235"/>
  <c r="AG12" i="235"/>
  <c r="AN12" i="235" s="1"/>
  <c r="R12" i="235"/>
  <c r="Q12" i="235"/>
  <c r="AS12" i="235" s="1"/>
  <c r="AT12" i="235" s="1"/>
  <c r="O12" i="235"/>
  <c r="AQ12" i="235" s="1"/>
  <c r="AR12" i="235" s="1"/>
  <c r="AU12" i="235" s="1"/>
  <c r="AM11" i="235"/>
  <c r="AL11" i="235"/>
  <c r="AK11" i="235"/>
  <c r="AJ11" i="235"/>
  <c r="AN11" i="235" s="1"/>
  <c r="AI11" i="235"/>
  <c r="AH11" i="235"/>
  <c r="AG11" i="235"/>
  <c r="R11" i="235"/>
  <c r="Q11" i="235"/>
  <c r="O11" i="235"/>
  <c r="AM10" i="235"/>
  <c r="AL10" i="235"/>
  <c r="AK10" i="235"/>
  <c r="AJ10" i="235"/>
  <c r="AI10" i="235"/>
  <c r="AH10" i="235"/>
  <c r="AG10" i="235"/>
  <c r="AN10" i="235" s="1"/>
  <c r="R10" i="235"/>
  <c r="Q10" i="235"/>
  <c r="O10" i="235"/>
  <c r="AO11" i="237" l="1"/>
  <c r="AP11" i="237" s="1"/>
  <c r="AP12" i="237"/>
  <c r="AO12" i="237"/>
  <c r="AO10" i="237"/>
  <c r="AQ10" i="237" s="1"/>
  <c r="AR10" i="237" s="1"/>
  <c r="AU10" i="237" s="1"/>
  <c r="AU14" i="237"/>
  <c r="AU11" i="237"/>
  <c r="AU12" i="237"/>
  <c r="AO13" i="237"/>
  <c r="AP13" i="237" s="1"/>
  <c r="AO14" i="237"/>
  <c r="AP14" i="237" s="1"/>
  <c r="AO16" i="236"/>
  <c r="AP16" i="236" s="1"/>
  <c r="AQ10" i="236"/>
  <c r="AR10" i="236" s="1"/>
  <c r="AU10" i="236" s="1"/>
  <c r="AO11" i="236"/>
  <c r="AP11" i="236" s="1"/>
  <c r="AO12" i="236"/>
  <c r="AP12" i="236"/>
  <c r="AO13" i="236"/>
  <c r="AP13" i="236" s="1"/>
  <c r="AU17" i="236"/>
  <c r="AU14" i="236"/>
  <c r="AO14" i="236"/>
  <c r="AP14" i="236" s="1"/>
  <c r="AO15" i="236"/>
  <c r="AP15" i="236"/>
  <c r="AU19" i="236"/>
  <c r="AO18" i="236"/>
  <c r="AP18" i="236"/>
  <c r="AO17" i="236"/>
  <c r="AP17" i="236" s="1"/>
  <c r="AO10" i="236"/>
  <c r="AP10" i="236"/>
  <c r="AP19" i="236"/>
  <c r="AS10" i="235"/>
  <c r="AT10" i="235" s="1"/>
  <c r="AO13" i="235"/>
  <c r="AP13" i="235" s="1"/>
  <c r="AU13" i="235"/>
  <c r="AO12" i="235"/>
  <c r="AP12" i="235" s="1"/>
  <c r="AO10" i="235"/>
  <c r="AQ10" i="235" s="1"/>
  <c r="AR10" i="235" s="1"/>
  <c r="AU10" i="235" s="1"/>
  <c r="AP10" i="235"/>
  <c r="AO11" i="235"/>
  <c r="AS11" i="235" s="1"/>
  <c r="AT11" i="235" s="1"/>
  <c r="AP10" i="237" l="1"/>
  <c r="AQ11" i="236"/>
  <c r="AR11" i="236" s="1"/>
  <c r="AU11" i="236" s="1"/>
  <c r="AQ11" i="235"/>
  <c r="AR11" i="235" s="1"/>
  <c r="AU11" i="235" s="1"/>
  <c r="AP11" i="235"/>
  <c r="AS14" i="234" l="1"/>
  <c r="AT14" i="234" s="1"/>
  <c r="AM14" i="234"/>
  <c r="AL14" i="234"/>
  <c r="AK14" i="234"/>
  <c r="AJ14" i="234"/>
  <c r="AI14" i="234"/>
  <c r="AH14" i="234"/>
  <c r="AG14" i="234"/>
  <c r="AN14" i="234" s="1"/>
  <c r="R14" i="234"/>
  <c r="Q14" i="234"/>
  <c r="O14" i="234"/>
  <c r="AQ14" i="234" s="1"/>
  <c r="AR14" i="234" s="1"/>
  <c r="AU14" i="234" s="1"/>
  <c r="AQ13" i="234"/>
  <c r="AR13" i="234" s="1"/>
  <c r="AU13" i="234" s="1"/>
  <c r="AM13" i="234"/>
  <c r="AL13" i="234"/>
  <c r="AK13" i="234"/>
  <c r="AJ13" i="234"/>
  <c r="AI13" i="234"/>
  <c r="AN13" i="234" s="1"/>
  <c r="AH13" i="234"/>
  <c r="AG13" i="234"/>
  <c r="R13" i="234"/>
  <c r="Q13" i="234"/>
  <c r="AS13" i="234" s="1"/>
  <c r="AT13" i="234" s="1"/>
  <c r="O13" i="234"/>
  <c r="AS12" i="234"/>
  <c r="AT12" i="234" s="1"/>
  <c r="AM12" i="234"/>
  <c r="AL12" i="234"/>
  <c r="AK12" i="234"/>
  <c r="AJ12" i="234"/>
  <c r="AI12" i="234"/>
  <c r="AH12" i="234"/>
  <c r="AG12" i="234"/>
  <c r="AN12" i="234" s="1"/>
  <c r="R12" i="234"/>
  <c r="Q12" i="234"/>
  <c r="O12" i="234"/>
  <c r="AQ12" i="234" s="1"/>
  <c r="AR12" i="234" s="1"/>
  <c r="AQ11" i="234"/>
  <c r="AR11" i="234" s="1"/>
  <c r="AM11" i="234"/>
  <c r="AL11" i="234"/>
  <c r="AK11" i="234"/>
  <c r="AJ11" i="234"/>
  <c r="AI11" i="234"/>
  <c r="AN11" i="234" s="1"/>
  <c r="AH11" i="234"/>
  <c r="AG11" i="234"/>
  <c r="R11" i="234"/>
  <c r="Q11" i="234"/>
  <c r="AS11" i="234" s="1"/>
  <c r="AT11" i="234" s="1"/>
  <c r="O11" i="234"/>
  <c r="AS10" i="234"/>
  <c r="AT10" i="234" s="1"/>
  <c r="AM10" i="234"/>
  <c r="AL10" i="234"/>
  <c r="AK10" i="234"/>
  <c r="AJ10" i="234"/>
  <c r="AI10" i="234"/>
  <c r="AH10" i="234"/>
  <c r="AG10" i="234"/>
  <c r="AN10" i="234" s="1"/>
  <c r="R10" i="234"/>
  <c r="Q10" i="234"/>
  <c r="O10" i="234"/>
  <c r="AO14" i="234" l="1"/>
  <c r="AP14" i="234" s="1"/>
  <c r="AO11" i="234"/>
  <c r="AP11" i="234"/>
  <c r="AU11" i="234"/>
  <c r="AO12" i="234"/>
  <c r="AP12" i="234" s="1"/>
  <c r="AP10" i="234"/>
  <c r="AO10" i="234"/>
  <c r="AQ10" i="234"/>
  <c r="AR10" i="234" s="1"/>
  <c r="AU10" i="234" s="1"/>
  <c r="AU12" i="234"/>
  <c r="AO13" i="234"/>
  <c r="AP13" i="234" s="1"/>
  <c r="AQ12" i="231" l="1"/>
  <c r="AR12" i="231" s="1"/>
  <c r="AM12" i="231"/>
  <c r="AL12" i="231"/>
  <c r="AK12" i="231"/>
  <c r="AJ12" i="231"/>
  <c r="AI12" i="231"/>
  <c r="AH12" i="231"/>
  <c r="AG12" i="231"/>
  <c r="AN12" i="231" s="1"/>
  <c r="R12" i="231"/>
  <c r="Q12" i="231"/>
  <c r="AS12" i="231" s="1"/>
  <c r="AT12" i="231" s="1"/>
  <c r="O12" i="231"/>
  <c r="AM11" i="231"/>
  <c r="AL11" i="231"/>
  <c r="AK11" i="231"/>
  <c r="AJ11" i="231"/>
  <c r="AI11" i="231"/>
  <c r="AH11" i="231"/>
  <c r="AG11" i="231"/>
  <c r="AN11" i="231" s="1"/>
  <c r="R11" i="231"/>
  <c r="Q11" i="231"/>
  <c r="AS11" i="231" s="1"/>
  <c r="AT11" i="231" s="1"/>
  <c r="O11" i="231"/>
  <c r="AM10" i="231"/>
  <c r="AL10" i="231"/>
  <c r="AK10" i="231"/>
  <c r="AJ10" i="231"/>
  <c r="AI10" i="231"/>
  <c r="AH10" i="231"/>
  <c r="AN10" i="231" s="1"/>
  <c r="AG10" i="231"/>
  <c r="R10" i="231"/>
  <c r="Q10" i="231"/>
  <c r="AS10" i="231" s="1"/>
  <c r="AT10" i="231" s="1"/>
  <c r="O10" i="231"/>
  <c r="BG55" i="230"/>
  <c r="BC55" i="230"/>
  <c r="BO55" i="230" s="1"/>
  <c r="BC54" i="230"/>
  <c r="BO54" i="230" s="1"/>
  <c r="BG53" i="230"/>
  <c r="BF53" i="230"/>
  <c r="BP53" i="230" s="1"/>
  <c r="BC53" i="230"/>
  <c r="BO53" i="230" s="1"/>
  <c r="BG52" i="230"/>
  <c r="BF52" i="230"/>
  <c r="BP52" i="230" s="1"/>
  <c r="BC52" i="230"/>
  <c r="BO52" i="230" s="1"/>
  <c r="BO51" i="230"/>
  <c r="BQ51" i="230" s="1"/>
  <c r="BF51" i="230"/>
  <c r="BP51" i="230" s="1"/>
  <c r="BE51" i="230"/>
  <c r="BF55" i="230" s="1"/>
  <c r="BP55" i="230" s="1"/>
  <c r="BD51" i="230"/>
  <c r="BG51" i="230" s="1"/>
  <c r="BC51" i="230"/>
  <c r="BG50" i="230"/>
  <c r="BC50" i="230"/>
  <c r="BO50" i="230" s="1"/>
  <c r="BO49" i="230"/>
  <c r="BC49" i="230"/>
  <c r="BO48" i="230"/>
  <c r="BG48" i="230"/>
  <c r="BC48" i="230"/>
  <c r="BO47" i="230"/>
  <c r="BE47" i="230"/>
  <c r="BF50" i="230" s="1"/>
  <c r="BP50" i="230" s="1"/>
  <c r="BD47" i="230"/>
  <c r="BG47" i="230" s="1"/>
  <c r="BC47" i="230"/>
  <c r="BO46" i="230"/>
  <c r="BF46" i="230"/>
  <c r="BP46" i="230" s="1"/>
  <c r="BC46" i="230"/>
  <c r="BO45" i="230"/>
  <c r="BQ45" i="230" s="1"/>
  <c r="BF45" i="230"/>
  <c r="BP45" i="230" s="1"/>
  <c r="BR45" i="230" s="1"/>
  <c r="BE45" i="230"/>
  <c r="BD45" i="230"/>
  <c r="BG45" i="230" s="1"/>
  <c r="BC45" i="230"/>
  <c r="BF44" i="230"/>
  <c r="BP44" i="230" s="1"/>
  <c r="BC44" i="230"/>
  <c r="BO44" i="230" s="1"/>
  <c r="BF43" i="230"/>
  <c r="BP43" i="230" s="1"/>
  <c r="BC43" i="230"/>
  <c r="BO43" i="230" s="1"/>
  <c r="BE42" i="230"/>
  <c r="BC42" i="230"/>
  <c r="BO42" i="230" s="1"/>
  <c r="BQ42" i="230" s="1"/>
  <c r="BC41" i="230"/>
  <c r="BO41" i="230" s="1"/>
  <c r="BC40" i="230"/>
  <c r="BO40" i="230" s="1"/>
  <c r="BO39" i="230"/>
  <c r="BF39" i="230"/>
  <c r="BP39" i="230" s="1"/>
  <c r="BE39" i="230"/>
  <c r="BF42" i="230" s="1"/>
  <c r="BP42" i="230" s="1"/>
  <c r="BC39" i="230"/>
  <c r="BG38" i="230"/>
  <c r="BC38" i="230"/>
  <c r="BO38" i="230" s="1"/>
  <c r="BG37" i="230"/>
  <c r="BF37" i="230"/>
  <c r="BP37" i="230" s="1"/>
  <c r="BC37" i="230"/>
  <c r="BO37" i="230" s="1"/>
  <c r="BG36" i="230"/>
  <c r="BF36" i="230"/>
  <c r="BP36" i="230" s="1"/>
  <c r="BC36" i="230"/>
  <c r="BO36" i="230" s="1"/>
  <c r="BO35" i="230"/>
  <c r="BF35" i="230"/>
  <c r="BP35" i="230" s="1"/>
  <c r="BE35" i="230"/>
  <c r="BD35" i="230"/>
  <c r="BG35" i="230" s="1"/>
  <c r="BC35" i="230"/>
  <c r="BG34" i="230"/>
  <c r="BC34" i="230"/>
  <c r="BO34" i="230" s="1"/>
  <c r="BO33" i="230"/>
  <c r="BG33" i="230"/>
  <c r="BC33" i="230"/>
  <c r="BG32" i="230"/>
  <c r="BC32" i="230"/>
  <c r="BO32" i="230" s="1"/>
  <c r="BG31" i="230"/>
  <c r="BC31" i="230"/>
  <c r="BO31" i="230" s="1"/>
  <c r="BG30" i="230"/>
  <c r="BC30" i="230"/>
  <c r="BO30" i="230" s="1"/>
  <c r="BO29" i="230"/>
  <c r="BG29" i="230"/>
  <c r="BC29" i="230"/>
  <c r="BO28" i="230"/>
  <c r="BE28" i="230"/>
  <c r="BF28" i="230" s="1"/>
  <c r="BC28" i="230"/>
  <c r="BO27" i="230"/>
  <c r="BQ27" i="230" s="1"/>
  <c r="BF27" i="230"/>
  <c r="BP27" i="230" s="1"/>
  <c r="BR27" i="230" s="1"/>
  <c r="BE27" i="230"/>
  <c r="BD27" i="230"/>
  <c r="BG27" i="230" s="1"/>
  <c r="BC27" i="230"/>
  <c r="BF26" i="230"/>
  <c r="BP26" i="230" s="1"/>
  <c r="BC26" i="230"/>
  <c r="BO26" i="230" s="1"/>
  <c r="BF25" i="230"/>
  <c r="BP25" i="230" s="1"/>
  <c r="BR25" i="230" s="1"/>
  <c r="BE25" i="230"/>
  <c r="BC25" i="230"/>
  <c r="BO25" i="230" s="1"/>
  <c r="BQ25" i="230" s="1"/>
  <c r="BC24" i="230"/>
  <c r="BO24" i="230" s="1"/>
  <c r="BC23" i="230"/>
  <c r="BO23" i="230" s="1"/>
  <c r="BQ22" i="230" s="1"/>
  <c r="BO22" i="230"/>
  <c r="BF22" i="230"/>
  <c r="BP22" i="230" s="1"/>
  <c r="BE22" i="230"/>
  <c r="BC22" i="230"/>
  <c r="BO21" i="230"/>
  <c r="BC21" i="230"/>
  <c r="BO20" i="230"/>
  <c r="BC20" i="230"/>
  <c r="BO19" i="230"/>
  <c r="BC19" i="230"/>
  <c r="BO18" i="230"/>
  <c r="BQ18" i="230" s="1"/>
  <c r="BE18" i="230"/>
  <c r="BF18" i="230" s="1"/>
  <c r="BD18" i="230"/>
  <c r="BG18" i="230" s="1"/>
  <c r="BC18" i="230"/>
  <c r="BO17" i="230"/>
  <c r="BC17" i="230"/>
  <c r="BO16" i="230"/>
  <c r="BC16" i="230"/>
  <c r="BO15" i="230"/>
  <c r="BQ15" i="230" s="1"/>
  <c r="BF15" i="230"/>
  <c r="BP15" i="230" s="1"/>
  <c r="BC15" i="230"/>
  <c r="BO14" i="230"/>
  <c r="BF14" i="230"/>
  <c r="BP14" i="230" s="1"/>
  <c r="BC14" i="230"/>
  <c r="BO13" i="230"/>
  <c r="BF13" i="230"/>
  <c r="BF17" i="230" s="1"/>
  <c r="BP17" i="230" s="1"/>
  <c r="BC13" i="230"/>
  <c r="BO12" i="230"/>
  <c r="BF12" i="230"/>
  <c r="BF16" i="230" s="1"/>
  <c r="BP16" i="230" s="1"/>
  <c r="BC12" i="230"/>
  <c r="BO11" i="230"/>
  <c r="BF11" i="230"/>
  <c r="BP11" i="230" s="1"/>
  <c r="BC11" i="230"/>
  <c r="BO10" i="230"/>
  <c r="BF10" i="230"/>
  <c r="BP10" i="230" s="1"/>
  <c r="BC10" i="230"/>
  <c r="BO9" i="230"/>
  <c r="BQ9" i="230" s="1"/>
  <c r="BF9" i="230"/>
  <c r="BP9" i="230" s="1"/>
  <c r="BE9" i="230"/>
  <c r="BD9" i="230"/>
  <c r="BG9" i="230" s="1"/>
  <c r="BC9" i="230"/>
  <c r="AO10" i="231" l="1"/>
  <c r="AQ10" i="231" s="1"/>
  <c r="AR10" i="231" s="1"/>
  <c r="AU10" i="231" s="1"/>
  <c r="AO12" i="231"/>
  <c r="AP12" i="231" s="1"/>
  <c r="AO11" i="231"/>
  <c r="AQ11" i="231" s="1"/>
  <c r="AR11" i="231" s="1"/>
  <c r="AU11" i="231" s="1"/>
  <c r="AP11" i="231"/>
  <c r="AU12" i="231"/>
  <c r="BS27" i="230"/>
  <c r="BT27" i="230"/>
  <c r="BS42" i="230"/>
  <c r="BR42" i="230"/>
  <c r="BT42" i="230" s="1"/>
  <c r="BS15" i="230"/>
  <c r="BT15" i="230"/>
  <c r="BF29" i="230"/>
  <c r="BP28" i="230"/>
  <c r="BQ35" i="230"/>
  <c r="BQ47" i="230"/>
  <c r="BR15" i="230"/>
  <c r="BF19" i="230"/>
  <c r="BP18" i="230"/>
  <c r="BT25" i="230"/>
  <c r="BS25" i="230"/>
  <c r="BQ28" i="230"/>
  <c r="BQ39" i="230"/>
  <c r="BS45" i="230"/>
  <c r="BT45" i="230"/>
  <c r="BP12" i="230"/>
  <c r="BR9" i="230" s="1"/>
  <c r="BP13" i="230"/>
  <c r="BF23" i="230"/>
  <c r="BD25" i="230"/>
  <c r="BG25" i="230" s="1"/>
  <c r="BF38" i="230"/>
  <c r="BP38" i="230" s="1"/>
  <c r="BR35" i="230" s="1"/>
  <c r="BF40" i="230"/>
  <c r="BP40" i="230" s="1"/>
  <c r="BF41" i="230"/>
  <c r="BP41" i="230" s="1"/>
  <c r="BR39" i="230" s="1"/>
  <c r="BD42" i="230"/>
  <c r="BG42" i="230" s="1"/>
  <c r="BF47" i="230"/>
  <c r="BP47" i="230" s="1"/>
  <c r="BF54" i="230"/>
  <c r="BP54" i="230" s="1"/>
  <c r="BR51" i="230" s="1"/>
  <c r="BD22" i="230"/>
  <c r="BG22" i="230" s="1"/>
  <c r="BD39" i="230"/>
  <c r="BG39" i="230" s="1"/>
  <c r="BF48" i="230"/>
  <c r="BP48" i="230" s="1"/>
  <c r="BD28" i="230"/>
  <c r="BG28" i="230" s="1"/>
  <c r="BF49" i="230"/>
  <c r="BP49" i="230" s="1"/>
  <c r="AP10" i="231" l="1"/>
  <c r="BT22" i="230"/>
  <c r="BS9" i="230"/>
  <c r="BT9" i="230"/>
  <c r="BS51" i="230"/>
  <c r="BT51" i="230"/>
  <c r="BP23" i="230"/>
  <c r="BR22" i="230" s="1"/>
  <c r="BS22" i="230" s="1"/>
  <c r="BF24" i="230"/>
  <c r="BP24" i="230" s="1"/>
  <c r="BF20" i="230"/>
  <c r="BP19" i="230"/>
  <c r="BS47" i="230"/>
  <c r="BT39" i="230"/>
  <c r="BS39" i="230"/>
  <c r="BS35" i="230"/>
  <c r="BT35" i="230"/>
  <c r="BR47" i="230"/>
  <c r="BT47" i="230" s="1"/>
  <c r="BF30" i="230"/>
  <c r="BP29" i="230"/>
  <c r="BF21" i="230" l="1"/>
  <c r="BP21" i="230" s="1"/>
  <c r="BP20" i="230"/>
  <c r="BR18" i="230" s="1"/>
  <c r="BF31" i="230"/>
  <c r="BP30" i="230"/>
  <c r="BS18" i="230" l="1"/>
  <c r="BT18" i="230"/>
  <c r="BP31" i="230"/>
  <c r="BF32" i="230"/>
  <c r="BP32" i="230" l="1"/>
  <c r="BF33" i="230"/>
  <c r="BF34" i="230" l="1"/>
  <c r="BP34" i="230" s="1"/>
  <c r="BP33" i="230"/>
  <c r="BR28" i="230" s="1"/>
  <c r="BT28" i="230" l="1"/>
  <c r="BS28" i="230"/>
  <c r="BT57" i="229" l="1"/>
  <c r="BG57" i="229"/>
  <c r="BC57" i="229"/>
  <c r="BO57" i="229" s="1"/>
  <c r="BT56" i="229"/>
  <c r="BG56" i="229"/>
  <c r="BC56" i="229"/>
  <c r="BO56" i="229" s="1"/>
  <c r="BT55" i="229"/>
  <c r="BG55" i="229"/>
  <c r="BC55" i="229"/>
  <c r="BO55" i="229" s="1"/>
  <c r="BE54" i="229"/>
  <c r="BF54" i="229" s="1"/>
  <c r="BC54" i="229"/>
  <c r="BO54" i="229" s="1"/>
  <c r="BC53" i="229"/>
  <c r="BO53" i="229" s="1"/>
  <c r="BF52" i="229"/>
  <c r="BP52" i="229" s="1"/>
  <c r="BE52" i="229"/>
  <c r="BD52" i="229"/>
  <c r="BG52" i="229" s="1"/>
  <c r="BC52" i="229"/>
  <c r="BO52" i="229" s="1"/>
  <c r="BT51" i="229"/>
  <c r="BO51" i="229"/>
  <c r="BG51" i="229"/>
  <c r="BC51" i="229"/>
  <c r="BT50" i="229"/>
  <c r="BO50" i="229"/>
  <c r="BG50" i="229"/>
  <c r="BC50" i="229"/>
  <c r="BE49" i="229"/>
  <c r="BF49" i="229" s="1"/>
  <c r="BC49" i="229"/>
  <c r="BO49" i="229" s="1"/>
  <c r="BQ49" i="229" s="1"/>
  <c r="BT48" i="229"/>
  <c r="BG48" i="229"/>
  <c r="BC48" i="229"/>
  <c r="BO48" i="229" s="1"/>
  <c r="BT47" i="229"/>
  <c r="BG47" i="229"/>
  <c r="BC47" i="229"/>
  <c r="BO47" i="229" s="1"/>
  <c r="BT46" i="229"/>
  <c r="BG46" i="229"/>
  <c r="BC46" i="229"/>
  <c r="BO46" i="229" s="1"/>
  <c r="BE45" i="229"/>
  <c r="BF45" i="229" s="1"/>
  <c r="BP45" i="229" s="1"/>
  <c r="BC45" i="229"/>
  <c r="BO45" i="229" s="1"/>
  <c r="BT44" i="229"/>
  <c r="BO44" i="229"/>
  <c r="BG44" i="229"/>
  <c r="BC44" i="229"/>
  <c r="BE43" i="229"/>
  <c r="BF43" i="229" s="1"/>
  <c r="BC43" i="229"/>
  <c r="BO43" i="229" s="1"/>
  <c r="BQ43" i="229" s="1"/>
  <c r="BT42" i="229"/>
  <c r="BS42" i="229"/>
  <c r="BG42" i="229"/>
  <c r="BC42" i="229"/>
  <c r="BO42" i="229" s="1"/>
  <c r="BT41" i="229"/>
  <c r="BG41" i="229"/>
  <c r="BC41" i="229"/>
  <c r="BO41" i="229" s="1"/>
  <c r="BT40" i="229"/>
  <c r="BG40" i="229"/>
  <c r="BC40" i="229"/>
  <c r="BO40" i="229" s="1"/>
  <c r="BE39" i="229"/>
  <c r="BF39" i="229" s="1"/>
  <c r="BC39" i="229"/>
  <c r="BO39" i="229" s="1"/>
  <c r="BT38" i="229"/>
  <c r="BG38" i="229"/>
  <c r="BC38" i="229"/>
  <c r="BO38" i="229" s="1"/>
  <c r="BT37" i="229"/>
  <c r="BG37" i="229"/>
  <c r="BC37" i="229"/>
  <c r="BO37" i="229" s="1"/>
  <c r="BE36" i="229"/>
  <c r="BF36" i="229" s="1"/>
  <c r="BF37" i="229" s="1"/>
  <c r="BC36" i="229"/>
  <c r="BO36" i="229" s="1"/>
  <c r="BT35" i="229"/>
  <c r="BG35" i="229"/>
  <c r="BC35" i="229"/>
  <c r="BO35" i="229" s="1"/>
  <c r="BE34" i="229"/>
  <c r="BF34" i="229" s="1"/>
  <c r="BC34" i="229"/>
  <c r="BO34" i="229" s="1"/>
  <c r="BT33" i="229"/>
  <c r="BG33" i="229"/>
  <c r="BC33" i="229"/>
  <c r="BO33" i="229" s="1"/>
  <c r="BT32" i="229"/>
  <c r="BG32" i="229"/>
  <c r="BC32" i="229"/>
  <c r="BE31" i="229"/>
  <c r="BF31" i="229" s="1"/>
  <c r="BF32" i="229" s="1"/>
  <c r="BC31" i="229"/>
  <c r="BO31" i="229" s="1"/>
  <c r="BE30" i="229"/>
  <c r="BF30" i="229" s="1"/>
  <c r="BP30" i="229" s="1"/>
  <c r="BR30" i="229" s="1"/>
  <c r="BC30" i="229"/>
  <c r="BO30" i="229" s="1"/>
  <c r="BQ30" i="229" s="1"/>
  <c r="BC29" i="229"/>
  <c r="BO29" i="229" s="1"/>
  <c r="BC28" i="229"/>
  <c r="BO28" i="229" s="1"/>
  <c r="BC27" i="229"/>
  <c r="BO27" i="229" s="1"/>
  <c r="BC26" i="229"/>
  <c r="BO26" i="229" s="1"/>
  <c r="BC25" i="229"/>
  <c r="BO25" i="229" s="1"/>
  <c r="BC24" i="229"/>
  <c r="BO24" i="229" s="1"/>
  <c r="BC23" i="229"/>
  <c r="BO23" i="229" s="1"/>
  <c r="BC22" i="229"/>
  <c r="BO22" i="229" s="1"/>
  <c r="BC21" i="229"/>
  <c r="BO21" i="229" s="1"/>
  <c r="BC20" i="229"/>
  <c r="BO20" i="229" s="1"/>
  <c r="BF19" i="229"/>
  <c r="BP19" i="229" s="1"/>
  <c r="BE19" i="229"/>
  <c r="BC19" i="229"/>
  <c r="BO19" i="229" s="1"/>
  <c r="BT18" i="229"/>
  <c r="BO18" i="229"/>
  <c r="BG18" i="229"/>
  <c r="BC18" i="229"/>
  <c r="BE17" i="229"/>
  <c r="BF17" i="229" s="1"/>
  <c r="BF18" i="229" s="1"/>
  <c r="BP18" i="229" s="1"/>
  <c r="BC17" i="229"/>
  <c r="BO17" i="229" s="1"/>
  <c r="BE16" i="229"/>
  <c r="BF16" i="229" s="1"/>
  <c r="BP16" i="229" s="1"/>
  <c r="BR16" i="229" s="1"/>
  <c r="BC16" i="229"/>
  <c r="BD16" i="229" s="1"/>
  <c r="BG16" i="229" s="1"/>
  <c r="BT15" i="229"/>
  <c r="BO15" i="229"/>
  <c r="BG15" i="229"/>
  <c r="BC15" i="229"/>
  <c r="BE14" i="229"/>
  <c r="BF14" i="229" s="1"/>
  <c r="BF15" i="229" s="1"/>
  <c r="BP15" i="229" s="1"/>
  <c r="BC14" i="229"/>
  <c r="BT13" i="229"/>
  <c r="BG13" i="229"/>
  <c r="BC13" i="229"/>
  <c r="BO13" i="229" s="1"/>
  <c r="BF12" i="229"/>
  <c r="BE12" i="229"/>
  <c r="BD12" i="229"/>
  <c r="BG12" i="229" s="1"/>
  <c r="BC12" i="229"/>
  <c r="BO12" i="229" s="1"/>
  <c r="BT11" i="229"/>
  <c r="BG11" i="229"/>
  <c r="BC11" i="229"/>
  <c r="BO11" i="229" s="1"/>
  <c r="BE10" i="229"/>
  <c r="BF10" i="229" s="1"/>
  <c r="BF11" i="229" s="1"/>
  <c r="BP11" i="229" s="1"/>
  <c r="BC10" i="229"/>
  <c r="BE9" i="229"/>
  <c r="BF9" i="229" s="1"/>
  <c r="BP9" i="229" s="1"/>
  <c r="BR9" i="229" s="1"/>
  <c r="BC9" i="229"/>
  <c r="BD9" i="229" s="1"/>
  <c r="BG9" i="229" s="1"/>
  <c r="BD45" i="229" l="1"/>
  <c r="BG45" i="229" s="1"/>
  <c r="BP54" i="229"/>
  <c r="BF55" i="229"/>
  <c r="BP55" i="229" s="1"/>
  <c r="BO9" i="229"/>
  <c r="BQ9" i="229" s="1"/>
  <c r="BS9" i="229" s="1"/>
  <c r="BQ12" i="229"/>
  <c r="BD31" i="229"/>
  <c r="BG31" i="229" s="1"/>
  <c r="BQ36" i="229"/>
  <c r="BO16" i="229"/>
  <c r="BQ16" i="229" s="1"/>
  <c r="BS16" i="229" s="1"/>
  <c r="BD19" i="229"/>
  <c r="BG19" i="229" s="1"/>
  <c r="BQ34" i="229"/>
  <c r="BQ39" i="229"/>
  <c r="BP14" i="229"/>
  <c r="BR14" i="229" s="1"/>
  <c r="BQ54" i="229"/>
  <c r="BF13" i="229"/>
  <c r="BP13" i="229" s="1"/>
  <c r="BP12" i="229"/>
  <c r="BR12" i="229" s="1"/>
  <c r="BT12" i="229" s="1"/>
  <c r="BO14" i="229"/>
  <c r="BQ14" i="229" s="1"/>
  <c r="BD14" i="229"/>
  <c r="BG14" i="229" s="1"/>
  <c r="BP37" i="229"/>
  <c r="BF38" i="229"/>
  <c r="BP38" i="229" s="1"/>
  <c r="BP10" i="229"/>
  <c r="BR10" i="229" s="1"/>
  <c r="BF35" i="229"/>
  <c r="BP35" i="229" s="1"/>
  <c r="BP34" i="229"/>
  <c r="BP39" i="229"/>
  <c r="BF40" i="229"/>
  <c r="BQ45" i="229"/>
  <c r="BQ52" i="229"/>
  <c r="BO10" i="229"/>
  <c r="BQ10" i="229" s="1"/>
  <c r="BD10" i="229"/>
  <c r="BG10" i="229" s="1"/>
  <c r="BQ17" i="229"/>
  <c r="BP17" i="229"/>
  <c r="BR17" i="229" s="1"/>
  <c r="BT30" i="229"/>
  <c r="BS30" i="229"/>
  <c r="BP32" i="229"/>
  <c r="BF33" i="229"/>
  <c r="BP33" i="229" s="1"/>
  <c r="BP43" i="229"/>
  <c r="BF44" i="229"/>
  <c r="BP44" i="229" s="1"/>
  <c r="BF50" i="229"/>
  <c r="BP49" i="229"/>
  <c r="BD36" i="229"/>
  <c r="BG36" i="229" s="1"/>
  <c r="BD17" i="229"/>
  <c r="BG17" i="229" s="1"/>
  <c r="BF20" i="229"/>
  <c r="BD30" i="229"/>
  <c r="BG30" i="229" s="1"/>
  <c r="BP31" i="229"/>
  <c r="BO32" i="229"/>
  <c r="BQ31" i="229" s="1"/>
  <c r="BP36" i="229"/>
  <c r="BR36" i="229" s="1"/>
  <c r="BT36" i="229" s="1"/>
  <c r="BD43" i="229"/>
  <c r="BG43" i="229" s="1"/>
  <c r="BF46" i="229"/>
  <c r="BF53" i="229"/>
  <c r="BP53" i="229" s="1"/>
  <c r="BR52" i="229" s="1"/>
  <c r="BD54" i="229"/>
  <c r="BG54" i="229" s="1"/>
  <c r="BF56" i="229"/>
  <c r="BD34" i="229"/>
  <c r="BG34" i="229" s="1"/>
  <c r="BD39" i="229"/>
  <c r="BG39" i="229" s="1"/>
  <c r="BD49" i="229"/>
  <c r="BG49" i="229" s="1"/>
  <c r="BT49" i="228"/>
  <c r="BG49" i="228"/>
  <c r="BC49" i="228"/>
  <c r="BO49" i="228" s="1"/>
  <c r="BT48" i="228"/>
  <c r="BG48" i="228"/>
  <c r="BC48" i="228"/>
  <c r="BO48" i="228" s="1"/>
  <c r="BT47" i="228"/>
  <c r="BG47" i="228"/>
  <c r="BC47" i="228"/>
  <c r="BO47" i="228" s="1"/>
  <c r="BT46" i="228"/>
  <c r="BG46" i="228"/>
  <c r="BC46" i="228"/>
  <c r="BO46" i="228" s="1"/>
  <c r="BT45" i="228"/>
  <c r="BG45" i="228"/>
  <c r="BC45" i="228"/>
  <c r="BO45" i="228" s="1"/>
  <c r="BT44" i="228"/>
  <c r="BG44" i="228"/>
  <c r="BC44" i="228"/>
  <c r="BO44" i="228" s="1"/>
  <c r="BT43" i="228"/>
  <c r="BG43" i="228"/>
  <c r="BC43" i="228"/>
  <c r="BO43" i="228" s="1"/>
  <c r="BT42" i="228"/>
  <c r="BG42" i="228"/>
  <c r="BC42" i="228"/>
  <c r="BO42" i="228" s="1"/>
  <c r="BE41" i="228"/>
  <c r="BF41" i="228" s="1"/>
  <c r="BC41" i="228"/>
  <c r="BO41" i="228" s="1"/>
  <c r="BT40" i="228"/>
  <c r="BG40" i="228"/>
  <c r="BC40" i="228"/>
  <c r="BO40" i="228" s="1"/>
  <c r="BT39" i="228"/>
  <c r="BG39" i="228"/>
  <c r="BC39" i="228"/>
  <c r="BO39" i="228" s="1"/>
  <c r="BT38" i="228"/>
  <c r="BG38" i="228"/>
  <c r="BC38" i="228"/>
  <c r="BO38" i="228" s="1"/>
  <c r="BT37" i="228"/>
  <c r="BG37" i="228"/>
  <c r="BC37" i="228"/>
  <c r="BO37" i="228" s="1"/>
  <c r="BT36" i="228"/>
  <c r="BG36" i="228"/>
  <c r="BC36" i="228"/>
  <c r="BO36" i="228" s="1"/>
  <c r="BT35" i="228"/>
  <c r="BG35" i="228"/>
  <c r="BC35" i="228"/>
  <c r="BO35" i="228" s="1"/>
  <c r="BT34" i="228"/>
  <c r="BG34" i="228"/>
  <c r="BC34" i="228"/>
  <c r="BO34" i="228" s="1"/>
  <c r="BF33" i="228"/>
  <c r="BP33" i="228" s="1"/>
  <c r="BE33" i="228"/>
  <c r="BC33" i="228"/>
  <c r="BO33" i="228" s="1"/>
  <c r="BT32" i="228"/>
  <c r="BG32" i="228"/>
  <c r="BC32" i="228"/>
  <c r="BO32" i="228" s="1"/>
  <c r="BT31" i="228"/>
  <c r="BG31" i="228"/>
  <c r="BC31" i="228"/>
  <c r="BO31" i="228" s="1"/>
  <c r="BT30" i="228"/>
  <c r="BG30" i="228"/>
  <c r="BC30" i="228"/>
  <c r="BO30" i="228" s="1"/>
  <c r="BT29" i="228"/>
  <c r="BG29" i="228"/>
  <c r="BC29" i="228"/>
  <c r="BO29" i="228" s="1"/>
  <c r="BT28" i="228"/>
  <c r="BG28" i="228"/>
  <c r="BC28" i="228"/>
  <c r="BO28" i="228" s="1"/>
  <c r="BT27" i="228"/>
  <c r="BG27" i="228"/>
  <c r="BC27" i="228"/>
  <c r="BO27" i="228" s="1"/>
  <c r="BE26" i="228"/>
  <c r="BF26" i="228" s="1"/>
  <c r="BC26" i="228"/>
  <c r="BO26" i="228" s="1"/>
  <c r="BT25" i="228"/>
  <c r="BG25" i="228"/>
  <c r="BC25" i="228"/>
  <c r="BO25" i="228" s="1"/>
  <c r="BT24" i="228"/>
  <c r="BG24" i="228"/>
  <c r="BC24" i="228"/>
  <c r="BO24" i="228" s="1"/>
  <c r="BT23" i="228"/>
  <c r="BG23" i="228"/>
  <c r="BC23" i="228"/>
  <c r="BO23" i="228" s="1"/>
  <c r="BT22" i="228"/>
  <c r="BG22" i="228"/>
  <c r="BC22" i="228"/>
  <c r="BO22" i="228" s="1"/>
  <c r="BT21" i="228"/>
  <c r="BG21" i="228"/>
  <c r="BC21" i="228"/>
  <c r="BO21" i="228" s="1"/>
  <c r="BE20" i="228"/>
  <c r="BF20" i="228" s="1"/>
  <c r="BP20" i="228" s="1"/>
  <c r="BC20" i="228"/>
  <c r="BO20" i="228" s="1"/>
  <c r="BE19" i="228"/>
  <c r="BF19" i="228" s="1"/>
  <c r="BP19" i="228" s="1"/>
  <c r="BR19" i="228" s="1"/>
  <c r="BC19" i="228"/>
  <c r="BO19" i="228" s="1"/>
  <c r="BQ19" i="228" s="1"/>
  <c r="BF18" i="228"/>
  <c r="BP18" i="228" s="1"/>
  <c r="BR18" i="228" s="1"/>
  <c r="BE18" i="228"/>
  <c r="BC18" i="228"/>
  <c r="BD18" i="228" s="1"/>
  <c r="BG18" i="228" s="1"/>
  <c r="BC17" i="228"/>
  <c r="BO17" i="228" s="1"/>
  <c r="BE16" i="228"/>
  <c r="BF16" i="228" s="1"/>
  <c r="BC16" i="228"/>
  <c r="BO16" i="228" s="1"/>
  <c r="BT15" i="228"/>
  <c r="BG15" i="228"/>
  <c r="BC15" i="228"/>
  <c r="BO15" i="228" s="1"/>
  <c r="BE14" i="228"/>
  <c r="BF14" i="228" s="1"/>
  <c r="BF15" i="228" s="1"/>
  <c r="BP15" i="228" s="1"/>
  <c r="BC14" i="228"/>
  <c r="BO14" i="228" s="1"/>
  <c r="BT13" i="228"/>
  <c r="BO13" i="228"/>
  <c r="BG13" i="228"/>
  <c r="BC13" i="228"/>
  <c r="BE12" i="228"/>
  <c r="BF12" i="228" s="1"/>
  <c r="BC12" i="228"/>
  <c r="BO12" i="228" s="1"/>
  <c r="BQ12" i="228" s="1"/>
  <c r="BT11" i="228"/>
  <c r="BG11" i="228"/>
  <c r="BC11" i="228"/>
  <c r="BO11" i="228" s="1"/>
  <c r="BP10" i="228"/>
  <c r="BO10" i="228"/>
  <c r="BC10" i="228"/>
  <c r="BE9" i="228"/>
  <c r="BF9" i="228" s="1"/>
  <c r="BC9" i="228"/>
  <c r="BO9" i="228" s="1"/>
  <c r="BT64" i="227"/>
  <c r="BG64" i="227"/>
  <c r="BC64" i="227"/>
  <c r="BO64" i="227" s="1"/>
  <c r="BT63" i="227"/>
  <c r="BG63" i="227"/>
  <c r="BC63" i="227"/>
  <c r="BO63" i="227" s="1"/>
  <c r="BT62" i="227"/>
  <c r="BO62" i="227"/>
  <c r="BG62" i="227"/>
  <c r="BC62" i="227"/>
  <c r="BT61" i="227"/>
  <c r="BG61" i="227"/>
  <c r="BC61" i="227"/>
  <c r="BO61" i="227" s="1"/>
  <c r="BT60" i="227"/>
  <c r="BO60" i="227"/>
  <c r="BG60" i="227"/>
  <c r="BC60" i="227"/>
  <c r="BT59" i="227"/>
  <c r="BG59" i="227"/>
  <c r="BC59" i="227"/>
  <c r="BO59" i="227" s="1"/>
  <c r="BT58" i="227"/>
  <c r="BG58" i="227"/>
  <c r="BC58" i="227"/>
  <c r="BO58" i="227" s="1"/>
  <c r="BT57" i="227"/>
  <c r="BG57" i="227"/>
  <c r="BC57" i="227"/>
  <c r="BO57" i="227" s="1"/>
  <c r="BF56" i="227"/>
  <c r="BP56" i="227" s="1"/>
  <c r="BE56" i="227"/>
  <c r="BC56" i="227"/>
  <c r="BO56" i="227" s="1"/>
  <c r="BT55" i="227"/>
  <c r="BG55" i="227"/>
  <c r="BC55" i="227"/>
  <c r="BO55" i="227" s="1"/>
  <c r="BT54" i="227"/>
  <c r="BG54" i="227"/>
  <c r="BC54" i="227"/>
  <c r="BO54" i="227" s="1"/>
  <c r="BT53" i="227"/>
  <c r="BG53" i="227"/>
  <c r="BC53" i="227"/>
  <c r="BO53" i="227" s="1"/>
  <c r="BT52" i="227"/>
  <c r="BG52" i="227"/>
  <c r="BC52" i="227"/>
  <c r="BO52" i="227" s="1"/>
  <c r="BT51" i="227"/>
  <c r="BG51" i="227"/>
  <c r="BC51" i="227"/>
  <c r="BO51" i="227" s="1"/>
  <c r="BT50" i="227"/>
  <c r="BG50" i="227"/>
  <c r="BC50" i="227"/>
  <c r="BO50" i="227" s="1"/>
  <c r="BT49" i="227"/>
  <c r="BG49" i="227"/>
  <c r="BC49" i="227"/>
  <c r="BO49" i="227" s="1"/>
  <c r="BE48" i="227"/>
  <c r="BF48" i="227" s="1"/>
  <c r="BC48" i="227"/>
  <c r="BD48" i="227" s="1"/>
  <c r="BG48" i="227" s="1"/>
  <c r="BT47" i="227"/>
  <c r="BG47" i="227"/>
  <c r="BC47" i="227"/>
  <c r="BO47" i="227" s="1"/>
  <c r="BT46" i="227"/>
  <c r="BG46" i="227"/>
  <c r="BC46" i="227"/>
  <c r="BO46" i="227" s="1"/>
  <c r="BT45" i="227"/>
  <c r="BG45" i="227"/>
  <c r="BC45" i="227"/>
  <c r="BO45" i="227" s="1"/>
  <c r="BT44" i="227"/>
  <c r="BG44" i="227"/>
  <c r="BC44" i="227"/>
  <c r="BO44" i="227" s="1"/>
  <c r="BT43" i="227"/>
  <c r="BG43" i="227"/>
  <c r="BC43" i="227"/>
  <c r="BO43" i="227" s="1"/>
  <c r="BT42" i="227"/>
  <c r="BG42" i="227"/>
  <c r="BC42" i="227"/>
  <c r="BO42" i="227" s="1"/>
  <c r="BE41" i="227"/>
  <c r="BF41" i="227" s="1"/>
  <c r="BC41" i="227"/>
  <c r="BO41" i="227" s="1"/>
  <c r="BT40" i="227"/>
  <c r="BG40" i="227"/>
  <c r="BC40" i="227"/>
  <c r="BO40" i="227" s="1"/>
  <c r="BT39" i="227"/>
  <c r="BG39" i="227"/>
  <c r="BC39" i="227"/>
  <c r="BO39" i="227" s="1"/>
  <c r="BT38" i="227"/>
  <c r="BG38" i="227"/>
  <c r="BC38" i="227"/>
  <c r="BO38" i="227" s="1"/>
  <c r="BT37" i="227"/>
  <c r="BG37" i="227"/>
  <c r="BC37" i="227"/>
  <c r="BO37" i="227" s="1"/>
  <c r="BT36" i="227"/>
  <c r="BG36" i="227"/>
  <c r="BC36" i="227"/>
  <c r="BO36" i="227" s="1"/>
  <c r="BE35" i="227"/>
  <c r="BF35" i="227" s="1"/>
  <c r="BC35" i="227"/>
  <c r="BD35" i="227" s="1"/>
  <c r="BG35" i="227" s="1"/>
  <c r="BT34" i="227"/>
  <c r="BG34" i="227"/>
  <c r="BC34" i="227"/>
  <c r="BO34" i="227" s="1"/>
  <c r="BT33" i="227"/>
  <c r="BG33" i="227"/>
  <c r="BC33" i="227"/>
  <c r="BO33" i="227" s="1"/>
  <c r="BT32" i="227"/>
  <c r="BO32" i="227"/>
  <c r="BG32" i="227"/>
  <c r="BC32" i="227"/>
  <c r="BT31" i="227"/>
  <c r="BG31" i="227"/>
  <c r="BC31" i="227"/>
  <c r="BO31" i="227" s="1"/>
  <c r="BE30" i="227"/>
  <c r="BF30" i="227" s="1"/>
  <c r="BC30" i="227"/>
  <c r="BO30" i="227" s="1"/>
  <c r="BT29" i="227"/>
  <c r="BO29" i="227"/>
  <c r="BG29" i="227"/>
  <c r="BC29" i="227"/>
  <c r="BT28" i="227"/>
  <c r="BG28" i="227"/>
  <c r="BC28" i="227"/>
  <c r="BO28" i="227" s="1"/>
  <c r="BT27" i="227"/>
  <c r="BG27" i="227"/>
  <c r="BC27" i="227"/>
  <c r="BO27" i="227" s="1"/>
  <c r="BE26" i="227"/>
  <c r="BF26" i="227" s="1"/>
  <c r="BC26" i="227"/>
  <c r="BT25" i="227"/>
  <c r="BG25" i="227"/>
  <c r="BC25" i="227"/>
  <c r="BO25" i="227" s="1"/>
  <c r="BT24" i="227"/>
  <c r="BG24" i="227"/>
  <c r="BC24" i="227"/>
  <c r="BO24" i="227" s="1"/>
  <c r="BE23" i="227"/>
  <c r="BF23" i="227" s="1"/>
  <c r="BC23" i="227"/>
  <c r="BO23" i="227" s="1"/>
  <c r="BT22" i="227"/>
  <c r="BG22" i="227"/>
  <c r="BC22" i="227"/>
  <c r="BO22" i="227" s="1"/>
  <c r="BO21" i="227"/>
  <c r="BE21" i="227"/>
  <c r="BF21" i="227" s="1"/>
  <c r="BC21" i="227"/>
  <c r="BT20" i="227"/>
  <c r="BG20" i="227"/>
  <c r="BC20" i="227"/>
  <c r="BO20" i="227" s="1"/>
  <c r="BT19" i="227"/>
  <c r="BG19" i="227"/>
  <c r="BC19" i="227"/>
  <c r="BO19" i="227" s="1"/>
  <c r="BT18" i="227"/>
  <c r="BG18" i="227"/>
  <c r="BC18" i="227"/>
  <c r="BO18" i="227" s="1"/>
  <c r="BE17" i="227"/>
  <c r="BF17" i="227" s="1"/>
  <c r="BC17" i="227"/>
  <c r="BO17" i="227" s="1"/>
  <c r="BT16" i="227"/>
  <c r="BG16" i="227"/>
  <c r="BC16" i="227"/>
  <c r="BO16" i="227" s="1"/>
  <c r="BF15" i="227"/>
  <c r="BF16" i="227" s="1"/>
  <c r="BP16" i="227" s="1"/>
  <c r="BE15" i="227"/>
  <c r="BC15" i="227"/>
  <c r="BO15" i="227" s="1"/>
  <c r="BT14" i="227"/>
  <c r="BG14" i="227"/>
  <c r="BC14" i="227"/>
  <c r="BO14" i="227" s="1"/>
  <c r="BF13" i="227"/>
  <c r="BP13" i="227" s="1"/>
  <c r="BE13" i="227"/>
  <c r="BC13" i="227"/>
  <c r="BO13" i="227" s="1"/>
  <c r="BT12" i="227"/>
  <c r="BG12" i="227"/>
  <c r="BC12" i="227"/>
  <c r="BO12" i="227" s="1"/>
  <c r="BT11" i="227"/>
  <c r="BG11" i="227"/>
  <c r="BC11" i="227"/>
  <c r="BT10" i="227"/>
  <c r="BO10" i="227"/>
  <c r="BG10" i="227"/>
  <c r="BC10" i="227"/>
  <c r="BE9" i="227"/>
  <c r="BF9" i="227" s="1"/>
  <c r="BC9" i="227"/>
  <c r="BO9" i="227" s="1"/>
  <c r="BT18" i="226"/>
  <c r="BG18" i="226"/>
  <c r="BC18" i="226"/>
  <c r="BO18" i="226" s="1"/>
  <c r="BT17" i="226"/>
  <c r="BG17" i="226"/>
  <c r="BC17" i="226"/>
  <c r="BO17" i="226" s="1"/>
  <c r="BE16" i="226"/>
  <c r="BF18" i="226" s="1"/>
  <c r="BP18" i="226" s="1"/>
  <c r="BC16" i="226"/>
  <c r="BO16" i="226" s="1"/>
  <c r="BC15" i="226"/>
  <c r="BO15" i="226" s="1"/>
  <c r="BC14" i="226"/>
  <c r="BO14" i="226" s="1"/>
  <c r="BC13" i="226"/>
  <c r="BO13" i="226" s="1"/>
  <c r="BE12" i="226"/>
  <c r="BC12" i="226"/>
  <c r="BO12" i="226" s="1"/>
  <c r="BC11" i="226"/>
  <c r="BO11" i="226" s="1"/>
  <c r="BO10" i="226"/>
  <c r="BC10" i="226"/>
  <c r="BF9" i="226"/>
  <c r="BP9" i="226" s="1"/>
  <c r="BE9" i="226"/>
  <c r="BF11" i="226" s="1"/>
  <c r="BP11" i="226" s="1"/>
  <c r="BC9" i="226"/>
  <c r="BT59" i="225"/>
  <c r="BG59" i="225"/>
  <c r="BC59" i="225"/>
  <c r="BO59" i="225" s="1"/>
  <c r="BT58" i="225"/>
  <c r="BG58" i="225"/>
  <c r="BC58" i="225"/>
  <c r="BO58" i="225" s="1"/>
  <c r="BT57" i="225"/>
  <c r="BG57" i="225"/>
  <c r="BC57" i="225"/>
  <c r="BO57" i="225" s="1"/>
  <c r="BT56" i="225"/>
  <c r="BG56" i="225"/>
  <c r="BC56" i="225"/>
  <c r="BO56" i="225" s="1"/>
  <c r="BT55" i="225"/>
  <c r="BG55" i="225"/>
  <c r="BC55" i="225"/>
  <c r="BO55" i="225" s="1"/>
  <c r="BT54" i="225"/>
  <c r="BG54" i="225"/>
  <c r="BC54" i="225"/>
  <c r="BO54" i="225" s="1"/>
  <c r="BT53" i="225"/>
  <c r="BG53" i="225"/>
  <c r="BC53" i="225"/>
  <c r="BO53" i="225" s="1"/>
  <c r="BT52" i="225"/>
  <c r="BG52" i="225"/>
  <c r="BC52" i="225"/>
  <c r="BO52" i="225" s="1"/>
  <c r="BE51" i="225"/>
  <c r="BF51" i="225" s="1"/>
  <c r="BC51" i="225"/>
  <c r="BO51" i="225" s="1"/>
  <c r="BT50" i="225"/>
  <c r="BG50" i="225"/>
  <c r="BC50" i="225"/>
  <c r="BO50" i="225" s="1"/>
  <c r="BT49" i="225"/>
  <c r="BG49" i="225"/>
  <c r="BC49" i="225"/>
  <c r="BO49" i="225" s="1"/>
  <c r="BT48" i="225"/>
  <c r="BG48" i="225"/>
  <c r="BC48" i="225"/>
  <c r="BO48" i="225" s="1"/>
  <c r="BT47" i="225"/>
  <c r="BG47" i="225"/>
  <c r="BC47" i="225"/>
  <c r="BO47" i="225" s="1"/>
  <c r="BT46" i="225"/>
  <c r="BG46" i="225"/>
  <c r="BC46" i="225"/>
  <c r="BO46" i="225" s="1"/>
  <c r="BT45" i="225"/>
  <c r="BG45" i="225"/>
  <c r="BC45" i="225"/>
  <c r="BO45" i="225" s="1"/>
  <c r="BT44" i="225"/>
  <c r="BG44" i="225"/>
  <c r="BC44" i="225"/>
  <c r="BO44" i="225" s="1"/>
  <c r="BE43" i="225"/>
  <c r="BF43" i="225" s="1"/>
  <c r="BP43" i="225" s="1"/>
  <c r="BC43" i="225"/>
  <c r="BO43" i="225" s="1"/>
  <c r="BT42" i="225"/>
  <c r="BO42" i="225"/>
  <c r="BG42" i="225"/>
  <c r="BC42" i="225"/>
  <c r="BT41" i="225"/>
  <c r="BO41" i="225"/>
  <c r="BG41" i="225"/>
  <c r="BC41" i="225"/>
  <c r="BT40" i="225"/>
  <c r="BO40" i="225"/>
  <c r="BG40" i="225"/>
  <c r="BC40" i="225"/>
  <c r="BT39" i="225"/>
  <c r="BO39" i="225"/>
  <c r="BG39" i="225"/>
  <c r="BC39" i="225"/>
  <c r="BT38" i="225"/>
  <c r="BO38" i="225"/>
  <c r="BG38" i="225"/>
  <c r="BC38" i="225"/>
  <c r="BT37" i="225"/>
  <c r="BO37" i="225"/>
  <c r="BG37" i="225"/>
  <c r="BC37" i="225"/>
  <c r="BE36" i="225"/>
  <c r="BF36" i="225" s="1"/>
  <c r="BC36" i="225"/>
  <c r="BO36" i="225" s="1"/>
  <c r="BQ36" i="225" s="1"/>
  <c r="BT35" i="225"/>
  <c r="BG35" i="225"/>
  <c r="BC35" i="225"/>
  <c r="BO35" i="225" s="1"/>
  <c r="BT34" i="225"/>
  <c r="BG34" i="225"/>
  <c r="BC34" i="225"/>
  <c r="BO34" i="225" s="1"/>
  <c r="BT33" i="225"/>
  <c r="BG33" i="225"/>
  <c r="BC33" i="225"/>
  <c r="BO33" i="225" s="1"/>
  <c r="BT32" i="225"/>
  <c r="BG32" i="225"/>
  <c r="BC32" i="225"/>
  <c r="BO32" i="225" s="1"/>
  <c r="BT31" i="225"/>
  <c r="BG31" i="225"/>
  <c r="BC31" i="225"/>
  <c r="BO31" i="225" s="1"/>
  <c r="BO30" i="225"/>
  <c r="BF30" i="225"/>
  <c r="BP30" i="225" s="1"/>
  <c r="BE30" i="225"/>
  <c r="BC30" i="225"/>
  <c r="BT29" i="225"/>
  <c r="BO29" i="225"/>
  <c r="BG29" i="225"/>
  <c r="BC29" i="225"/>
  <c r="BT28" i="225"/>
  <c r="BO28" i="225"/>
  <c r="BG28" i="225"/>
  <c r="BC28" i="225"/>
  <c r="BE27" i="225"/>
  <c r="BF27" i="225" s="1"/>
  <c r="BP27" i="225" s="1"/>
  <c r="BC27" i="225"/>
  <c r="BO27" i="225" s="1"/>
  <c r="BQ27" i="225" s="1"/>
  <c r="BT26" i="225"/>
  <c r="BG26" i="225"/>
  <c r="BC26" i="225"/>
  <c r="BO26" i="225" s="1"/>
  <c r="BT25" i="225"/>
  <c r="BG25" i="225"/>
  <c r="BC25" i="225"/>
  <c r="BO24" i="225"/>
  <c r="BF24" i="225"/>
  <c r="BP24" i="225" s="1"/>
  <c r="BE24" i="225"/>
  <c r="BC24" i="225"/>
  <c r="BT23" i="225"/>
  <c r="BO23" i="225"/>
  <c r="BG23" i="225"/>
  <c r="BC23" i="225"/>
  <c r="BE22" i="225"/>
  <c r="BF22" i="225" s="1"/>
  <c r="BC22" i="225"/>
  <c r="BO22" i="225" s="1"/>
  <c r="BQ22" i="225" s="1"/>
  <c r="BT21" i="225"/>
  <c r="BG21" i="225"/>
  <c r="BC21" i="225"/>
  <c r="BO21" i="225" s="1"/>
  <c r="BT20" i="225"/>
  <c r="BG20" i="225"/>
  <c r="BC20" i="225"/>
  <c r="BO20" i="225" s="1"/>
  <c r="BF19" i="225"/>
  <c r="BF29" i="225" s="1"/>
  <c r="BP29" i="225" s="1"/>
  <c r="BE19" i="225"/>
  <c r="BC19" i="225"/>
  <c r="BE18" i="225"/>
  <c r="BF18" i="225" s="1"/>
  <c r="BC18" i="225"/>
  <c r="BO18" i="225" s="1"/>
  <c r="BQ18" i="225" s="1"/>
  <c r="BT17" i="225"/>
  <c r="BG17" i="225"/>
  <c r="BC17" i="225"/>
  <c r="BO17" i="225" s="1"/>
  <c r="BT16" i="225"/>
  <c r="BG16" i="225"/>
  <c r="BC16" i="225"/>
  <c r="BO16" i="225" s="1"/>
  <c r="BE15" i="225"/>
  <c r="BF15" i="225" s="1"/>
  <c r="BP15" i="225" s="1"/>
  <c r="BC15" i="225"/>
  <c r="BO15" i="225" s="1"/>
  <c r="BT14" i="225"/>
  <c r="BG14" i="225"/>
  <c r="BC14" i="225"/>
  <c r="BO14" i="225" s="1"/>
  <c r="BE13" i="225"/>
  <c r="BF13" i="225" s="1"/>
  <c r="BC13" i="225"/>
  <c r="BO13" i="225" s="1"/>
  <c r="BT12" i="225"/>
  <c r="BG12" i="225"/>
  <c r="BC12" i="225"/>
  <c r="BO12" i="225" s="1"/>
  <c r="BT11" i="225"/>
  <c r="BG11" i="225"/>
  <c r="BC11" i="225"/>
  <c r="BO11" i="225" s="1"/>
  <c r="BT10" i="225"/>
  <c r="BG10" i="225"/>
  <c r="BC10" i="225"/>
  <c r="BO10" i="225" s="1"/>
  <c r="BO9" i="225"/>
  <c r="BF9" i="225"/>
  <c r="BF10" i="225" s="1"/>
  <c r="BE9" i="225"/>
  <c r="BC9" i="225"/>
  <c r="BP23" i="227" l="1"/>
  <c r="BF24" i="227"/>
  <c r="BF25" i="227" s="1"/>
  <c r="BP25" i="227" s="1"/>
  <c r="BQ51" i="225"/>
  <c r="BF14" i="226"/>
  <c r="BP14" i="226" s="1"/>
  <c r="BD21" i="227"/>
  <c r="BG21" i="227" s="1"/>
  <c r="BD26" i="227"/>
  <c r="BG26" i="227" s="1"/>
  <c r="BF57" i="227"/>
  <c r="BF58" i="227" s="1"/>
  <c r="BD19" i="225"/>
  <c r="BG19" i="225" s="1"/>
  <c r="BD9" i="226"/>
  <c r="BG9" i="226" s="1"/>
  <c r="BO35" i="227"/>
  <c r="BD14" i="228"/>
  <c r="BF13" i="226"/>
  <c r="BP13" i="226" s="1"/>
  <c r="BT16" i="229"/>
  <c r="BP41" i="227"/>
  <c r="BF42" i="227"/>
  <c r="BF43" i="227" s="1"/>
  <c r="BP30" i="227"/>
  <c r="BF31" i="227"/>
  <c r="BF32" i="227" s="1"/>
  <c r="BQ13" i="225"/>
  <c r="BF15" i="226"/>
  <c r="BP15" i="226" s="1"/>
  <c r="BD9" i="227"/>
  <c r="BG9" i="227" s="1"/>
  <c r="BO26" i="227"/>
  <c r="BQ26" i="227" s="1"/>
  <c r="BQ30" i="227"/>
  <c r="BQ41" i="227"/>
  <c r="BO48" i="227"/>
  <c r="BQ48" i="227" s="1"/>
  <c r="BG14" i="228"/>
  <c r="BQ26" i="228"/>
  <c r="BT9" i="229"/>
  <c r="BQ21" i="227"/>
  <c r="BO19" i="225"/>
  <c r="BO9" i="226"/>
  <c r="BQ9" i="226" s="1"/>
  <c r="BF17" i="226"/>
  <c r="BP17" i="226" s="1"/>
  <c r="BQ15" i="227"/>
  <c r="BQ23" i="227"/>
  <c r="BO18" i="228"/>
  <c r="BQ18" i="228" s="1"/>
  <c r="BD24" i="225"/>
  <c r="BG24" i="225" s="1"/>
  <c r="BQ12" i="226"/>
  <c r="BF16" i="226"/>
  <c r="BP16" i="226" s="1"/>
  <c r="BF14" i="227"/>
  <c r="BP14" i="227" s="1"/>
  <c r="BD17" i="227"/>
  <c r="BG17" i="227" s="1"/>
  <c r="BQ16" i="228"/>
  <c r="BQ41" i="228"/>
  <c r="BR43" i="229"/>
  <c r="BS36" i="229"/>
  <c r="BS12" i="229"/>
  <c r="BF47" i="229"/>
  <c r="BP46" i="229"/>
  <c r="BR31" i="229"/>
  <c r="BS31" i="229" s="1"/>
  <c r="BS17" i="229"/>
  <c r="BT17" i="229"/>
  <c r="BT52" i="229"/>
  <c r="BS52" i="229"/>
  <c r="BR34" i="229"/>
  <c r="BP56" i="229"/>
  <c r="BF57" i="229"/>
  <c r="BP57" i="229" s="1"/>
  <c r="BS14" i="229"/>
  <c r="BT14" i="229"/>
  <c r="BP20" i="229"/>
  <c r="BF21" i="229"/>
  <c r="BS10" i="229"/>
  <c r="BT10" i="229"/>
  <c r="BP40" i="229"/>
  <c r="BF41" i="229"/>
  <c r="BF51" i="229"/>
  <c r="BP51" i="229" s="1"/>
  <c r="BP50" i="229"/>
  <c r="BQ19" i="229"/>
  <c r="BQ9" i="228"/>
  <c r="BQ20" i="228"/>
  <c r="BP26" i="228"/>
  <c r="BF27" i="228"/>
  <c r="BF11" i="228"/>
  <c r="BP11" i="228" s="1"/>
  <c r="BP9" i="228"/>
  <c r="BF13" i="228"/>
  <c r="BP13" i="228" s="1"/>
  <c r="BP12" i="228"/>
  <c r="BS18" i="228"/>
  <c r="BT18" i="228"/>
  <c r="BQ33" i="228"/>
  <c r="BQ14" i="228"/>
  <c r="BT19" i="228"/>
  <c r="BS19" i="228"/>
  <c r="BF17" i="228"/>
  <c r="BP17" i="228" s="1"/>
  <c r="BP16" i="228"/>
  <c r="BP41" i="228"/>
  <c r="BF42" i="228"/>
  <c r="BP14" i="228"/>
  <c r="BR14" i="228" s="1"/>
  <c r="BD16" i="228"/>
  <c r="BG16" i="228" s="1"/>
  <c r="BF21" i="228"/>
  <c r="BF34" i="228"/>
  <c r="BD20" i="228"/>
  <c r="BG20" i="228" s="1"/>
  <c r="BD33" i="228"/>
  <c r="BG33" i="228" s="1"/>
  <c r="BD9" i="228"/>
  <c r="BG9" i="228" s="1"/>
  <c r="BD12" i="228"/>
  <c r="BG12" i="228" s="1"/>
  <c r="BD19" i="228"/>
  <c r="BG19" i="228" s="1"/>
  <c r="BD26" i="228"/>
  <c r="BG26" i="228" s="1"/>
  <c r="BD41" i="228"/>
  <c r="BG41" i="228" s="1"/>
  <c r="BP21" i="227"/>
  <c r="BF22" i="227"/>
  <c r="BP22" i="227" s="1"/>
  <c r="BR13" i="227"/>
  <c r="BF18" i="227"/>
  <c r="BP17" i="227"/>
  <c r="BQ17" i="227"/>
  <c r="BQ35" i="227"/>
  <c r="BP9" i="227"/>
  <c r="BF10" i="227"/>
  <c r="BQ56" i="227"/>
  <c r="BP58" i="227"/>
  <c r="BF59" i="227"/>
  <c r="BQ13" i="227"/>
  <c r="BP26" i="227"/>
  <c r="BF27" i="227"/>
  <c r="BP48" i="227"/>
  <c r="BF49" i="227"/>
  <c r="BP32" i="227"/>
  <c r="BF33" i="227"/>
  <c r="BP35" i="227"/>
  <c r="BF36" i="227"/>
  <c r="BP43" i="227"/>
  <c r="BF44" i="227"/>
  <c r="BO11" i="227"/>
  <c r="BQ9" i="227" s="1"/>
  <c r="BP15" i="227"/>
  <c r="BR15" i="227" s="1"/>
  <c r="BP24" i="227"/>
  <c r="BR23" i="227" s="1"/>
  <c r="BP31" i="227"/>
  <c r="BP42" i="227"/>
  <c r="BP57" i="227"/>
  <c r="BD23" i="227"/>
  <c r="BG23" i="227" s="1"/>
  <c r="BD30" i="227"/>
  <c r="BG30" i="227" s="1"/>
  <c r="BD41" i="227"/>
  <c r="BG41" i="227" s="1"/>
  <c r="BD56" i="227"/>
  <c r="BG56" i="227" s="1"/>
  <c r="BD13" i="227"/>
  <c r="BG13" i="227" s="1"/>
  <c r="BD15" i="227"/>
  <c r="BG15" i="227" s="1"/>
  <c r="BQ16" i="226"/>
  <c r="BR16" i="226"/>
  <c r="BF12" i="226"/>
  <c r="BP12" i="226" s="1"/>
  <c r="BR12" i="226" s="1"/>
  <c r="BS12" i="226" s="1"/>
  <c r="BD16" i="226"/>
  <c r="BG16" i="226" s="1"/>
  <c r="BF10" i="226"/>
  <c r="BP10" i="226" s="1"/>
  <c r="BR9" i="226" s="1"/>
  <c r="BD12" i="226"/>
  <c r="BG12" i="226" s="1"/>
  <c r="BF14" i="225"/>
  <c r="BP14" i="225" s="1"/>
  <c r="BF25" i="225"/>
  <c r="BP13" i="225"/>
  <c r="BQ9" i="225"/>
  <c r="BQ19" i="225"/>
  <c r="BP22" i="225"/>
  <c r="BF23" i="225"/>
  <c r="BP23" i="225" s="1"/>
  <c r="BP51" i="225"/>
  <c r="BF52" i="225"/>
  <c r="BQ15" i="225"/>
  <c r="BQ30" i="225"/>
  <c r="BP36" i="225"/>
  <c r="BF37" i="225"/>
  <c r="BP10" i="225"/>
  <c r="BF11" i="225"/>
  <c r="BQ43" i="225"/>
  <c r="BF28" i="225"/>
  <c r="BP28" i="225" s="1"/>
  <c r="BR27" i="225" s="1"/>
  <c r="BP18" i="225"/>
  <c r="BR18" i="225" s="1"/>
  <c r="BT18" i="225" s="1"/>
  <c r="BD9" i="225"/>
  <c r="BG9" i="225" s="1"/>
  <c r="BP9" i="225"/>
  <c r="BD13" i="225"/>
  <c r="BG13" i="225" s="1"/>
  <c r="BF16" i="225"/>
  <c r="BD18" i="225"/>
  <c r="BG18" i="225" s="1"/>
  <c r="BP19" i="225"/>
  <c r="BO25" i="225"/>
  <c r="BQ24" i="225" s="1"/>
  <c r="BF31" i="225"/>
  <c r="BF44" i="225"/>
  <c r="BD15" i="225"/>
  <c r="BG15" i="225" s="1"/>
  <c r="BD30" i="225"/>
  <c r="BG30" i="225" s="1"/>
  <c r="BD43" i="225"/>
  <c r="BG43" i="225" s="1"/>
  <c r="BF20" i="225"/>
  <c r="BD22" i="225"/>
  <c r="BG22" i="225" s="1"/>
  <c r="BD27" i="225"/>
  <c r="BG27" i="225" s="1"/>
  <c r="BD36" i="225"/>
  <c r="BG36" i="225" s="1"/>
  <c r="BD51" i="225"/>
  <c r="BG51" i="225" s="1"/>
  <c r="BT27" i="223"/>
  <c r="BO27" i="223"/>
  <c r="BG27" i="223"/>
  <c r="BC27" i="223"/>
  <c r="BT26" i="223"/>
  <c r="BO26" i="223"/>
  <c r="BG26" i="223"/>
  <c r="BC26" i="223"/>
  <c r="BE25" i="223"/>
  <c r="BF25" i="223" s="1"/>
  <c r="BC25" i="223"/>
  <c r="BO25" i="223" s="1"/>
  <c r="BQ25" i="223" s="1"/>
  <c r="BT24" i="223"/>
  <c r="BG24" i="223"/>
  <c r="BC24" i="223"/>
  <c r="BO24" i="223" s="1"/>
  <c r="BE23" i="223"/>
  <c r="BF23" i="223" s="1"/>
  <c r="BP23" i="223" s="1"/>
  <c r="BC23" i="223"/>
  <c r="BD23" i="223" s="1"/>
  <c r="BT22" i="223"/>
  <c r="BG22" i="223"/>
  <c r="BC22" i="223"/>
  <c r="BO22" i="223" s="1"/>
  <c r="BT21" i="223"/>
  <c r="BG21" i="223"/>
  <c r="BC21" i="223"/>
  <c r="BO21" i="223" s="1"/>
  <c r="BT20" i="223"/>
  <c r="BG20" i="223"/>
  <c r="BC20" i="223"/>
  <c r="BO20" i="223" s="1"/>
  <c r="BT19" i="223"/>
  <c r="BG19" i="223"/>
  <c r="BC19" i="223"/>
  <c r="BO19" i="223" s="1"/>
  <c r="BE18" i="223"/>
  <c r="BF18" i="223" s="1"/>
  <c r="BC18" i="223"/>
  <c r="BO18" i="223" s="1"/>
  <c r="BT17" i="223"/>
  <c r="BG17" i="223"/>
  <c r="BC17" i="223"/>
  <c r="BO17" i="223" s="1"/>
  <c r="BT16" i="223"/>
  <c r="BG16" i="223"/>
  <c r="BC16" i="223"/>
  <c r="BO16" i="223" s="1"/>
  <c r="BT15" i="223"/>
  <c r="BG15" i="223"/>
  <c r="BC15" i="223"/>
  <c r="BO15" i="223" s="1"/>
  <c r="BT14" i="223"/>
  <c r="BG14" i="223"/>
  <c r="BC14" i="223"/>
  <c r="BO14" i="223" s="1"/>
  <c r="BF13" i="223"/>
  <c r="BF14" i="223" s="1"/>
  <c r="BE13" i="223"/>
  <c r="BC13" i="223"/>
  <c r="BO13" i="223" s="1"/>
  <c r="BT12" i="223"/>
  <c r="BO12" i="223"/>
  <c r="BG12" i="223"/>
  <c r="BC12" i="223"/>
  <c r="BT11" i="223"/>
  <c r="BO11" i="223"/>
  <c r="BG11" i="223"/>
  <c r="BC11" i="223"/>
  <c r="BT10" i="223"/>
  <c r="BO10" i="223"/>
  <c r="BG10" i="223"/>
  <c r="BC10" i="223"/>
  <c r="BE9" i="223"/>
  <c r="BF9" i="223" s="1"/>
  <c r="BC9" i="223"/>
  <c r="BO9" i="223" s="1"/>
  <c r="BQ9" i="223" s="1"/>
  <c r="BT72" i="221"/>
  <c r="BG72" i="221"/>
  <c r="BC72" i="221"/>
  <c r="BO72" i="221" s="1"/>
  <c r="BT71" i="221"/>
  <c r="BG71" i="221"/>
  <c r="BC71" i="221"/>
  <c r="BO71" i="221" s="1"/>
  <c r="BT70" i="221"/>
  <c r="BG70" i="221"/>
  <c r="BC70" i="221"/>
  <c r="BO70" i="221" s="1"/>
  <c r="BT69" i="221"/>
  <c r="BG69" i="221"/>
  <c r="BC69" i="221"/>
  <c r="BO69" i="221" s="1"/>
  <c r="BT68" i="221"/>
  <c r="BG68" i="221"/>
  <c r="BC68" i="221"/>
  <c r="BO68" i="221" s="1"/>
  <c r="BT67" i="221"/>
  <c r="BG67" i="221"/>
  <c r="BC67" i="221"/>
  <c r="BO67" i="221" s="1"/>
  <c r="BT66" i="221"/>
  <c r="BG66" i="221"/>
  <c r="BC66" i="221"/>
  <c r="BO66" i="221" s="1"/>
  <c r="BT65" i="221"/>
  <c r="BG65" i="221"/>
  <c r="BC65" i="221"/>
  <c r="BO65" i="221" s="1"/>
  <c r="BE64" i="221"/>
  <c r="BF64" i="221" s="1"/>
  <c r="BP64" i="221" s="1"/>
  <c r="BC64" i="221"/>
  <c r="BO64" i="221" s="1"/>
  <c r="BT63" i="221"/>
  <c r="BO63" i="221"/>
  <c r="BG63" i="221"/>
  <c r="BC63" i="221"/>
  <c r="BT62" i="221"/>
  <c r="BG62" i="221"/>
  <c r="BC62" i="221"/>
  <c r="BO62" i="221" s="1"/>
  <c r="BT61" i="221"/>
  <c r="BO61" i="221"/>
  <c r="BG61" i="221"/>
  <c r="BC61" i="221"/>
  <c r="BT60" i="221"/>
  <c r="BG60" i="221"/>
  <c r="BC60" i="221"/>
  <c r="BO60" i="221" s="1"/>
  <c r="BT59" i="221"/>
  <c r="BG59" i="221"/>
  <c r="BC59" i="221"/>
  <c r="BO59" i="221" s="1"/>
  <c r="BT58" i="221"/>
  <c r="BG58" i="221"/>
  <c r="BC58" i="221"/>
  <c r="BO58" i="221" s="1"/>
  <c r="BT57" i="221"/>
  <c r="BG57" i="221"/>
  <c r="BC57" i="221"/>
  <c r="BO57" i="221" s="1"/>
  <c r="BE56" i="221"/>
  <c r="BF56" i="221" s="1"/>
  <c r="BC56" i="221"/>
  <c r="BO56" i="221" s="1"/>
  <c r="BT55" i="221"/>
  <c r="BG55" i="221"/>
  <c r="BC55" i="221"/>
  <c r="BO55" i="221" s="1"/>
  <c r="BT54" i="221"/>
  <c r="BG54" i="221"/>
  <c r="BC54" i="221"/>
  <c r="BO54" i="221" s="1"/>
  <c r="BT53" i="221"/>
  <c r="BO53" i="221"/>
  <c r="BG53" i="221"/>
  <c r="BC53" i="221"/>
  <c r="BT52" i="221"/>
  <c r="BG52" i="221"/>
  <c r="BC52" i="221"/>
  <c r="BO52" i="221" s="1"/>
  <c r="BT51" i="221"/>
  <c r="BO51" i="221"/>
  <c r="BG51" i="221"/>
  <c r="BC51" i="221"/>
  <c r="BE50" i="221"/>
  <c r="BF50" i="221" s="1"/>
  <c r="BC50" i="221"/>
  <c r="BO50" i="221" s="1"/>
  <c r="BT49" i="221"/>
  <c r="BG49" i="221"/>
  <c r="BC49" i="221"/>
  <c r="BO49" i="221" s="1"/>
  <c r="BT48" i="221"/>
  <c r="BG48" i="221"/>
  <c r="BC48" i="221"/>
  <c r="BO48" i="221" s="1"/>
  <c r="BT47" i="221"/>
  <c r="BG47" i="221"/>
  <c r="BC47" i="221"/>
  <c r="BO47" i="221" s="1"/>
  <c r="BT46" i="221"/>
  <c r="BG46" i="221"/>
  <c r="BC46" i="221"/>
  <c r="BO46" i="221" s="1"/>
  <c r="BE45" i="221"/>
  <c r="BF45" i="221" s="1"/>
  <c r="BC45" i="221"/>
  <c r="BT44" i="221"/>
  <c r="BO44" i="221"/>
  <c r="BG44" i="221"/>
  <c r="BC44" i="221"/>
  <c r="BT43" i="221"/>
  <c r="BG43" i="221"/>
  <c r="BC43" i="221"/>
  <c r="BO43" i="221" s="1"/>
  <c r="BE42" i="221"/>
  <c r="BF42" i="221" s="1"/>
  <c r="BC42" i="221"/>
  <c r="BO42" i="221" s="1"/>
  <c r="BT41" i="221"/>
  <c r="BG41" i="221"/>
  <c r="BC41" i="221"/>
  <c r="BO41" i="221" s="1"/>
  <c r="BE40" i="221"/>
  <c r="BF40" i="221" s="1"/>
  <c r="BC40" i="221"/>
  <c r="BO40" i="221" s="1"/>
  <c r="BT39" i="221"/>
  <c r="BG39" i="221"/>
  <c r="BC39" i="221"/>
  <c r="BO39" i="221" s="1"/>
  <c r="BT38" i="221"/>
  <c r="BG38" i="221"/>
  <c r="BC38" i="221"/>
  <c r="BO38" i="221" s="1"/>
  <c r="BT37" i="221"/>
  <c r="BG37" i="221"/>
  <c r="BC37" i="221"/>
  <c r="BO37" i="221" s="1"/>
  <c r="BE36" i="221"/>
  <c r="BF36" i="221" s="1"/>
  <c r="BC36" i="221"/>
  <c r="BT35" i="221"/>
  <c r="BO35" i="221"/>
  <c r="BG35" i="221"/>
  <c r="BC35" i="221"/>
  <c r="BT34" i="221"/>
  <c r="BO34" i="221"/>
  <c r="BG34" i="221"/>
  <c r="BC34" i="221"/>
  <c r="BT33" i="221"/>
  <c r="BO33" i="221"/>
  <c r="BG33" i="221"/>
  <c r="BC33" i="221"/>
  <c r="BE32" i="221"/>
  <c r="BF32" i="221" s="1"/>
  <c r="BC32" i="221"/>
  <c r="BO32" i="221" s="1"/>
  <c r="BQ32" i="221" s="1"/>
  <c r="BT31" i="221"/>
  <c r="BG31" i="221"/>
  <c r="BC31" i="221"/>
  <c r="BO31" i="221" s="1"/>
  <c r="BT30" i="221"/>
  <c r="BG30" i="221"/>
  <c r="BC30" i="221"/>
  <c r="BO30" i="221" s="1"/>
  <c r="BE29" i="221"/>
  <c r="BF29" i="221" s="1"/>
  <c r="BC29" i="221"/>
  <c r="BD29" i="221" s="1"/>
  <c r="BG29" i="221" s="1"/>
  <c r="BT28" i="221"/>
  <c r="BG28" i="221"/>
  <c r="BC28" i="221"/>
  <c r="BO28" i="221" s="1"/>
  <c r="BT27" i="221"/>
  <c r="BG27" i="221"/>
  <c r="BC27" i="221"/>
  <c r="BO27" i="221" s="1"/>
  <c r="BT26" i="221"/>
  <c r="BG26" i="221"/>
  <c r="BC26" i="221"/>
  <c r="BO26" i="221" s="1"/>
  <c r="BT25" i="221"/>
  <c r="BG25" i="221"/>
  <c r="BC25" i="221"/>
  <c r="BO25" i="221" s="1"/>
  <c r="BT24" i="221"/>
  <c r="BG24" i="221"/>
  <c r="BC24" i="221"/>
  <c r="BO24" i="221" s="1"/>
  <c r="BT23" i="221"/>
  <c r="BG23" i="221"/>
  <c r="BC23" i="221"/>
  <c r="BO23" i="221" s="1"/>
  <c r="BE22" i="221"/>
  <c r="BF22" i="221" s="1"/>
  <c r="BC22" i="221"/>
  <c r="BO22" i="221" s="1"/>
  <c r="BT21" i="221"/>
  <c r="BG21" i="221"/>
  <c r="BC21" i="221"/>
  <c r="BO21" i="221" s="1"/>
  <c r="BT20" i="221"/>
  <c r="BG20" i="221"/>
  <c r="BC20" i="221"/>
  <c r="BO20" i="221" s="1"/>
  <c r="BT19" i="221"/>
  <c r="BG19" i="221"/>
  <c r="BC19" i="221"/>
  <c r="BO19" i="221" s="1"/>
  <c r="BF18" i="221"/>
  <c r="BF19" i="221" s="1"/>
  <c r="BE18" i="221"/>
  <c r="BC18" i="221"/>
  <c r="BO18" i="221" s="1"/>
  <c r="BT17" i="221"/>
  <c r="BG17" i="221"/>
  <c r="BC17" i="221"/>
  <c r="BO17" i="221" s="1"/>
  <c r="BT16" i="221"/>
  <c r="BG16" i="221"/>
  <c r="BC16" i="221"/>
  <c r="BO16" i="221" s="1"/>
  <c r="BE15" i="221"/>
  <c r="BF15" i="221" s="1"/>
  <c r="BC15" i="221"/>
  <c r="BO15" i="221" s="1"/>
  <c r="BT14" i="221"/>
  <c r="BG14" i="221"/>
  <c r="BC14" i="221"/>
  <c r="BO14" i="221" s="1"/>
  <c r="BT13" i="221"/>
  <c r="BG13" i="221"/>
  <c r="BC13" i="221"/>
  <c r="BO13" i="221" s="1"/>
  <c r="BT12" i="221"/>
  <c r="BG12" i="221"/>
  <c r="BC12" i="221"/>
  <c r="BO12" i="221" s="1"/>
  <c r="BF11" i="221"/>
  <c r="BF12" i="221" s="1"/>
  <c r="BE11" i="221"/>
  <c r="BC11" i="221"/>
  <c r="BT10" i="221"/>
  <c r="BG10" i="221"/>
  <c r="BC10" i="221"/>
  <c r="BO10" i="221" s="1"/>
  <c r="BE9" i="221"/>
  <c r="BF9" i="221" s="1"/>
  <c r="BC9" i="221"/>
  <c r="BO9" i="221" s="1"/>
  <c r="BT71" i="220"/>
  <c r="BG71" i="220"/>
  <c r="BC71" i="220"/>
  <c r="BO71" i="220" s="1"/>
  <c r="BT70" i="220"/>
  <c r="BG70" i="220"/>
  <c r="BC70" i="220"/>
  <c r="BO70" i="220" s="1"/>
  <c r="BT69" i="220"/>
  <c r="BG69" i="220"/>
  <c r="BC69" i="220"/>
  <c r="BO69" i="220" s="1"/>
  <c r="BT68" i="220"/>
  <c r="BG68" i="220"/>
  <c r="BC68" i="220"/>
  <c r="BO68" i="220" s="1"/>
  <c r="BT67" i="220"/>
  <c r="BG67" i="220"/>
  <c r="BC67" i="220"/>
  <c r="BO67" i="220" s="1"/>
  <c r="BT66" i="220"/>
  <c r="BG66" i="220"/>
  <c r="BC66" i="220"/>
  <c r="BO66" i="220" s="1"/>
  <c r="BT65" i="220"/>
  <c r="BG65" i="220"/>
  <c r="BC65" i="220"/>
  <c r="BO65" i="220" s="1"/>
  <c r="BT64" i="220"/>
  <c r="BG64" i="220"/>
  <c r="BC64" i="220"/>
  <c r="BO64" i="220" s="1"/>
  <c r="BE63" i="220"/>
  <c r="BF63" i="220" s="1"/>
  <c r="BP63" i="220" s="1"/>
  <c r="BC63" i="220"/>
  <c r="BT62" i="220"/>
  <c r="BG62" i="220"/>
  <c r="BC62" i="220"/>
  <c r="BO62" i="220" s="1"/>
  <c r="BT61" i="220"/>
  <c r="BG61" i="220"/>
  <c r="BC61" i="220"/>
  <c r="BO61" i="220" s="1"/>
  <c r="BT60" i="220"/>
  <c r="BG60" i="220"/>
  <c r="BC60" i="220"/>
  <c r="BO60" i="220" s="1"/>
  <c r="BT59" i="220"/>
  <c r="BG59" i="220"/>
  <c r="BC59" i="220"/>
  <c r="BO59" i="220" s="1"/>
  <c r="BT58" i="220"/>
  <c r="BG58" i="220"/>
  <c r="BC58" i="220"/>
  <c r="BO58" i="220" s="1"/>
  <c r="BT57" i="220"/>
  <c r="BG57" i="220"/>
  <c r="BC57" i="220"/>
  <c r="BO57" i="220" s="1"/>
  <c r="BT56" i="220"/>
  <c r="BG56" i="220"/>
  <c r="BC56" i="220"/>
  <c r="BO56" i="220" s="1"/>
  <c r="BE55" i="220"/>
  <c r="BF55" i="220" s="1"/>
  <c r="BC55" i="220"/>
  <c r="BO55" i="220" s="1"/>
  <c r="BT54" i="220"/>
  <c r="BG54" i="220"/>
  <c r="BC54" i="220"/>
  <c r="BO54" i="220" s="1"/>
  <c r="BT53" i="220"/>
  <c r="BG53" i="220"/>
  <c r="BC53" i="220"/>
  <c r="BO53" i="220" s="1"/>
  <c r="BT52" i="220"/>
  <c r="BG52" i="220"/>
  <c r="BC52" i="220"/>
  <c r="BO52" i="220" s="1"/>
  <c r="BT51" i="220"/>
  <c r="BG51" i="220"/>
  <c r="BC51" i="220"/>
  <c r="BO51" i="220" s="1"/>
  <c r="BT50" i="220"/>
  <c r="BG50" i="220"/>
  <c r="BC50" i="220"/>
  <c r="BO50" i="220" s="1"/>
  <c r="BT49" i="220"/>
  <c r="BG49" i="220"/>
  <c r="BC49" i="220"/>
  <c r="BO49" i="220" s="1"/>
  <c r="BF48" i="220"/>
  <c r="BP48" i="220" s="1"/>
  <c r="BE48" i="220"/>
  <c r="BC48" i="220"/>
  <c r="BD48" i="220" s="1"/>
  <c r="BG48" i="220" s="1"/>
  <c r="BT47" i="220"/>
  <c r="BG47" i="220"/>
  <c r="BC47" i="220"/>
  <c r="BO47" i="220" s="1"/>
  <c r="BT46" i="220"/>
  <c r="BG46" i="220"/>
  <c r="BC46" i="220"/>
  <c r="BO46" i="220" s="1"/>
  <c r="BT45" i="220"/>
  <c r="BG45" i="220"/>
  <c r="BC45" i="220"/>
  <c r="BO45" i="220" s="1"/>
  <c r="BT44" i="220"/>
  <c r="BG44" i="220"/>
  <c r="BC44" i="220"/>
  <c r="BO44" i="220" s="1"/>
  <c r="BT43" i="220"/>
  <c r="BG43" i="220"/>
  <c r="BC43" i="220"/>
  <c r="BO43" i="220" s="1"/>
  <c r="BE42" i="220"/>
  <c r="BF42" i="220" s="1"/>
  <c r="BC42" i="220"/>
  <c r="BO42" i="220" s="1"/>
  <c r="BT41" i="220"/>
  <c r="BG41" i="220"/>
  <c r="BC41" i="220"/>
  <c r="BO41" i="220" s="1"/>
  <c r="BT40" i="220"/>
  <c r="BG40" i="220"/>
  <c r="BC40" i="220"/>
  <c r="BO40" i="220" s="1"/>
  <c r="BT39" i="220"/>
  <c r="BG39" i="220"/>
  <c r="BC39" i="220"/>
  <c r="BO39" i="220" s="1"/>
  <c r="BT38" i="220"/>
  <c r="BG38" i="220"/>
  <c r="BC38" i="220"/>
  <c r="BO38" i="220" s="1"/>
  <c r="BE37" i="220"/>
  <c r="BF37" i="220" s="1"/>
  <c r="BP37" i="220" s="1"/>
  <c r="BC37" i="220"/>
  <c r="BT36" i="220"/>
  <c r="BO36" i="220"/>
  <c r="BG36" i="220"/>
  <c r="BC36" i="220"/>
  <c r="BT35" i="220"/>
  <c r="BO35" i="220"/>
  <c r="BG35" i="220"/>
  <c r="BC35" i="220"/>
  <c r="BT34" i="220"/>
  <c r="BO34" i="220"/>
  <c r="BG34" i="220"/>
  <c r="BC34" i="220"/>
  <c r="BE33" i="220"/>
  <c r="BF33" i="220" s="1"/>
  <c r="BC33" i="220"/>
  <c r="BO33" i="220" s="1"/>
  <c r="BQ33" i="220" s="1"/>
  <c r="BT32" i="220"/>
  <c r="BG32" i="220"/>
  <c r="BC32" i="220"/>
  <c r="BO32" i="220" s="1"/>
  <c r="BT31" i="220"/>
  <c r="BG31" i="220"/>
  <c r="BC31" i="220"/>
  <c r="BO31" i="220" s="1"/>
  <c r="BF30" i="220"/>
  <c r="BP30" i="220" s="1"/>
  <c r="BE30" i="220"/>
  <c r="BC30" i="220"/>
  <c r="BT29" i="220"/>
  <c r="BG29" i="220"/>
  <c r="BC29" i="220"/>
  <c r="BO29" i="220" s="1"/>
  <c r="BE28" i="220"/>
  <c r="BF28" i="220" s="1"/>
  <c r="BC28" i="220"/>
  <c r="BO28" i="220" s="1"/>
  <c r="BT27" i="220"/>
  <c r="BG27" i="220"/>
  <c r="BC27" i="220"/>
  <c r="BO27" i="220" s="1"/>
  <c r="BT26" i="220"/>
  <c r="BG26" i="220"/>
  <c r="BC26" i="220"/>
  <c r="BO26" i="220" s="1"/>
  <c r="BT25" i="220"/>
  <c r="BG25" i="220"/>
  <c r="BC25" i="220"/>
  <c r="BO25" i="220" s="1"/>
  <c r="BT24" i="220"/>
  <c r="BG24" i="220"/>
  <c r="BC24" i="220"/>
  <c r="BO24" i="220" s="1"/>
  <c r="BE23" i="220"/>
  <c r="BF23" i="220" s="1"/>
  <c r="BP23" i="220" s="1"/>
  <c r="BC23" i="220"/>
  <c r="BT22" i="220"/>
  <c r="BG22" i="220"/>
  <c r="BC22" i="220"/>
  <c r="BO22" i="220" s="1"/>
  <c r="BT21" i="220"/>
  <c r="BG21" i="220"/>
  <c r="BC21" i="220"/>
  <c r="BO21" i="220" s="1"/>
  <c r="BT20" i="220"/>
  <c r="BG20" i="220"/>
  <c r="BC20" i="220"/>
  <c r="BO20" i="220" s="1"/>
  <c r="BT19" i="220"/>
  <c r="BG19" i="220"/>
  <c r="BC19" i="220"/>
  <c r="BO19" i="220" s="1"/>
  <c r="BT18" i="220"/>
  <c r="BG18" i="220"/>
  <c r="BC18" i="220"/>
  <c r="BO18" i="220" s="1"/>
  <c r="BT17" i="220"/>
  <c r="BG17" i="220"/>
  <c r="BC17" i="220"/>
  <c r="BO17" i="220" s="1"/>
  <c r="BT16" i="220"/>
  <c r="BG16" i="220"/>
  <c r="BC16" i="220"/>
  <c r="BO16" i="220" s="1"/>
  <c r="BE15" i="220"/>
  <c r="BF15" i="220" s="1"/>
  <c r="BC15" i="220"/>
  <c r="BO15" i="220" s="1"/>
  <c r="BT14" i="220"/>
  <c r="BG14" i="220"/>
  <c r="BC14" i="220"/>
  <c r="BO14" i="220" s="1"/>
  <c r="BT13" i="220"/>
  <c r="BG13" i="220"/>
  <c r="BC13" i="220"/>
  <c r="BO13" i="220" s="1"/>
  <c r="BT12" i="220"/>
  <c r="BG12" i="220"/>
  <c r="BC12" i="220"/>
  <c r="BO12" i="220" s="1"/>
  <c r="BT11" i="220"/>
  <c r="BG11" i="220"/>
  <c r="BC11" i="220"/>
  <c r="BO11" i="220" s="1"/>
  <c r="BT10" i="220"/>
  <c r="BG10" i="220"/>
  <c r="BC10" i="220"/>
  <c r="BO10" i="220" s="1"/>
  <c r="BE9" i="220"/>
  <c r="BF9" i="220" s="1"/>
  <c r="BF10" i="220" s="1"/>
  <c r="BC9" i="220"/>
  <c r="BO9" i="220" s="1"/>
  <c r="BQ15" i="220" l="1"/>
  <c r="BD37" i="220"/>
  <c r="BG37" i="220" s="1"/>
  <c r="BQ55" i="220"/>
  <c r="BO29" i="221"/>
  <c r="BD45" i="221"/>
  <c r="BG45" i="221" s="1"/>
  <c r="BS15" i="227"/>
  <c r="BD30" i="220"/>
  <c r="BG30" i="220" s="1"/>
  <c r="BD11" i="221"/>
  <c r="BG11" i="221" s="1"/>
  <c r="BQ18" i="221"/>
  <c r="BD36" i="221"/>
  <c r="BG36" i="221" s="1"/>
  <c r="BQ40" i="221"/>
  <c r="BR13" i="225"/>
  <c r="BT13" i="225" s="1"/>
  <c r="BD23" i="220"/>
  <c r="BG23" i="220" s="1"/>
  <c r="BD63" i="220"/>
  <c r="BG63" i="220" s="1"/>
  <c r="BG23" i="223"/>
  <c r="BR16" i="228"/>
  <c r="BT16" i="228" s="1"/>
  <c r="BP42" i="221"/>
  <c r="BF43" i="221"/>
  <c r="BF44" i="221" s="1"/>
  <c r="BP44" i="221" s="1"/>
  <c r="BO23" i="223"/>
  <c r="BQ23" i="223" s="1"/>
  <c r="BT12" i="226"/>
  <c r="BR54" i="229"/>
  <c r="BT54" i="229" s="1"/>
  <c r="BO48" i="220"/>
  <c r="BO11" i="221"/>
  <c r="BQ11" i="221" s="1"/>
  <c r="BO36" i="221"/>
  <c r="BO45" i="221"/>
  <c r="BR22" i="225"/>
  <c r="BT15" i="227"/>
  <c r="BR49" i="229"/>
  <c r="BT49" i="229" s="1"/>
  <c r="BO30" i="220"/>
  <c r="BO23" i="220"/>
  <c r="BO37" i="220"/>
  <c r="BO63" i="220"/>
  <c r="BQ63" i="220" s="1"/>
  <c r="BD18" i="221"/>
  <c r="BG18" i="221" s="1"/>
  <c r="BD56" i="221"/>
  <c r="BG56" i="221" s="1"/>
  <c r="BQ64" i="221"/>
  <c r="BF65" i="221"/>
  <c r="BF66" i="221" s="1"/>
  <c r="BF67" i="221" s="1"/>
  <c r="BQ18" i="223"/>
  <c r="BQ28" i="220"/>
  <c r="BQ42" i="220"/>
  <c r="BQ9" i="221"/>
  <c r="BQ15" i="221"/>
  <c r="BQ22" i="221"/>
  <c r="BD50" i="221"/>
  <c r="BG50" i="221" s="1"/>
  <c r="BS13" i="225"/>
  <c r="BT31" i="229"/>
  <c r="BP41" i="229"/>
  <c r="BF42" i="229"/>
  <c r="BP42" i="229" s="1"/>
  <c r="BP21" i="229"/>
  <c r="BF22" i="229"/>
  <c r="BS34" i="229"/>
  <c r="BT34" i="229"/>
  <c r="BT43" i="229"/>
  <c r="BS43" i="229"/>
  <c r="BS54" i="229"/>
  <c r="BP47" i="229"/>
  <c r="BR45" i="229" s="1"/>
  <c r="BF48" i="229"/>
  <c r="BP48" i="229" s="1"/>
  <c r="BP21" i="228"/>
  <c r="BF22" i="228"/>
  <c r="BP34" i="228"/>
  <c r="BF35" i="228"/>
  <c r="BF43" i="228"/>
  <c r="BP42" i="228"/>
  <c r="BR9" i="228"/>
  <c r="BS14" i="228"/>
  <c r="BT14" i="228"/>
  <c r="BR12" i="228"/>
  <c r="BF28" i="228"/>
  <c r="BP27" i="228"/>
  <c r="BS9" i="228"/>
  <c r="BT9" i="228"/>
  <c r="BT23" i="227"/>
  <c r="BS23" i="227"/>
  <c r="BP27" i="227"/>
  <c r="BF28" i="227"/>
  <c r="BF60" i="227"/>
  <c r="BP59" i="227"/>
  <c r="BP18" i="227"/>
  <c r="BF19" i="227"/>
  <c r="BF45" i="227"/>
  <c r="BP44" i="227"/>
  <c r="BP36" i="227"/>
  <c r="BF37" i="227"/>
  <c r="BP10" i="227"/>
  <c r="BF11" i="227"/>
  <c r="BP49" i="227"/>
  <c r="BF50" i="227"/>
  <c r="BT13" i="227"/>
  <c r="BS13" i="227"/>
  <c r="BF34" i="227"/>
  <c r="BP34" i="227" s="1"/>
  <c r="BP33" i="227"/>
  <c r="BR21" i="227"/>
  <c r="BS9" i="226"/>
  <c r="BT9" i="226"/>
  <c r="BT16" i="226"/>
  <c r="BS16" i="226"/>
  <c r="BT27" i="225"/>
  <c r="BS27" i="225"/>
  <c r="BP31" i="225"/>
  <c r="BF32" i="225"/>
  <c r="BP16" i="225"/>
  <c r="BF17" i="225"/>
  <c r="BP17" i="225" s="1"/>
  <c r="BF38" i="225"/>
  <c r="BP37" i="225"/>
  <c r="BF53" i="225"/>
  <c r="BP52" i="225"/>
  <c r="BS18" i="225"/>
  <c r="BP25" i="225"/>
  <c r="BF26" i="225"/>
  <c r="BP26" i="225" s="1"/>
  <c r="BP20" i="225"/>
  <c r="BR19" i="225" s="1"/>
  <c r="BF21" i="225"/>
  <c r="BP21" i="225" s="1"/>
  <c r="BP44" i="225"/>
  <c r="BF45" i="225"/>
  <c r="BF12" i="225"/>
  <c r="BP12" i="225" s="1"/>
  <c r="BP11" i="225"/>
  <c r="BF15" i="223"/>
  <c r="BP14" i="223"/>
  <c r="BQ13" i="223"/>
  <c r="BP18" i="223"/>
  <c r="BF19" i="223"/>
  <c r="BF10" i="223"/>
  <c r="BP9" i="223"/>
  <c r="BP25" i="223"/>
  <c r="BF26" i="223"/>
  <c r="BD13" i="223"/>
  <c r="BG13" i="223" s="1"/>
  <c r="BP13" i="223"/>
  <c r="BF24" i="223"/>
  <c r="BP24" i="223" s="1"/>
  <c r="BR23" i="223" s="1"/>
  <c r="BD9" i="223"/>
  <c r="BG9" i="223" s="1"/>
  <c r="BD18" i="223"/>
  <c r="BG18" i="223" s="1"/>
  <c r="BD25" i="223"/>
  <c r="BG25" i="223" s="1"/>
  <c r="BQ42" i="221"/>
  <c r="BF10" i="221"/>
  <c r="BP10" i="221" s="1"/>
  <c r="BP9" i="221"/>
  <c r="BP12" i="221"/>
  <c r="BF13" i="221"/>
  <c r="BP15" i="221"/>
  <c r="BF16" i="221"/>
  <c r="BP19" i="221"/>
  <c r="BF20" i="221"/>
  <c r="BP22" i="221"/>
  <c r="BF23" i="221"/>
  <c r="BQ29" i="221"/>
  <c r="BF37" i="221"/>
  <c r="BP36" i="221"/>
  <c r="BP45" i="221"/>
  <c r="BF46" i="221"/>
  <c r="BQ56" i="221"/>
  <c r="BF33" i="221"/>
  <c r="BP32" i="221"/>
  <c r="BQ36" i="221"/>
  <c r="BQ45" i="221"/>
  <c r="BF51" i="221"/>
  <c r="BP50" i="221"/>
  <c r="BQ50" i="221"/>
  <c r="BP40" i="221"/>
  <c r="BF41" i="221"/>
  <c r="BP41" i="221" s="1"/>
  <c r="BP66" i="221"/>
  <c r="BF30" i="221"/>
  <c r="BP29" i="221"/>
  <c r="BP56" i="221"/>
  <c r="BF57" i="221"/>
  <c r="BP43" i="221"/>
  <c r="BR42" i="221" s="1"/>
  <c r="BP11" i="221"/>
  <c r="BD15" i="221"/>
  <c r="BG15" i="221" s="1"/>
  <c r="BP18" i="221"/>
  <c r="BD22" i="221"/>
  <c r="BG22" i="221" s="1"/>
  <c r="BD40" i="221"/>
  <c r="BG40" i="221" s="1"/>
  <c r="BD42" i="221"/>
  <c r="BG42" i="221" s="1"/>
  <c r="BD64" i="221"/>
  <c r="BG64" i="221" s="1"/>
  <c r="BD9" i="221"/>
  <c r="BG9" i="221" s="1"/>
  <c r="BD32" i="221"/>
  <c r="BG32" i="221" s="1"/>
  <c r="BP15" i="220"/>
  <c r="BF16" i="220"/>
  <c r="BP10" i="220"/>
  <c r="BF11" i="220"/>
  <c r="BP28" i="220"/>
  <c r="BR28" i="220" s="1"/>
  <c r="BT28" i="220" s="1"/>
  <c r="BF29" i="220"/>
  <c r="BP29" i="220" s="1"/>
  <c r="BP42" i="220"/>
  <c r="BF43" i="220"/>
  <c r="BQ30" i="220"/>
  <c r="BP33" i="220"/>
  <c r="BF34" i="220"/>
  <c r="BQ48" i="220"/>
  <c r="BP55" i="220"/>
  <c r="BF56" i="220"/>
  <c r="BQ9" i="220"/>
  <c r="BQ23" i="220"/>
  <c r="BQ37" i="220"/>
  <c r="BD9" i="220"/>
  <c r="BG9" i="220" s="1"/>
  <c r="BP9" i="220"/>
  <c r="BD15" i="220"/>
  <c r="BG15" i="220" s="1"/>
  <c r="BF24" i="220"/>
  <c r="BD28" i="220"/>
  <c r="BG28" i="220" s="1"/>
  <c r="BF31" i="220"/>
  <c r="BD33" i="220"/>
  <c r="BG33" i="220" s="1"/>
  <c r="BF38" i="220"/>
  <c r="BD42" i="220"/>
  <c r="BG42" i="220" s="1"/>
  <c r="BF49" i="220"/>
  <c r="BD55" i="220"/>
  <c r="BG55" i="220" s="1"/>
  <c r="BF64" i="220"/>
  <c r="BE71" i="219"/>
  <c r="BF71" i="219" s="1"/>
  <c r="BP71" i="219" s="1"/>
  <c r="BR71" i="219" s="1"/>
  <c r="BC71" i="219"/>
  <c r="BO71" i="219" s="1"/>
  <c r="BQ71" i="219" s="1"/>
  <c r="BC70" i="219"/>
  <c r="BO70" i="219" s="1"/>
  <c r="BC69" i="219"/>
  <c r="BO69" i="219" s="1"/>
  <c r="BE68" i="219"/>
  <c r="BF68" i="219" s="1"/>
  <c r="BF69" i="219" s="1"/>
  <c r="BC68" i="219"/>
  <c r="BO68" i="219" s="1"/>
  <c r="BC67" i="219"/>
  <c r="BO67" i="219" s="1"/>
  <c r="BE66" i="219"/>
  <c r="BF66" i="219" s="1"/>
  <c r="BD66" i="219"/>
  <c r="BC66" i="219"/>
  <c r="BO66" i="219" s="1"/>
  <c r="BO65" i="219"/>
  <c r="BC65" i="219"/>
  <c r="BE64" i="219"/>
  <c r="BF64" i="219" s="1"/>
  <c r="BC64" i="219"/>
  <c r="BO64" i="219" s="1"/>
  <c r="BF63" i="219"/>
  <c r="BP63" i="219" s="1"/>
  <c r="BR63" i="219" s="1"/>
  <c r="BE63" i="219"/>
  <c r="BC63" i="219"/>
  <c r="BO63" i="219" s="1"/>
  <c r="BQ63" i="219" s="1"/>
  <c r="BE62" i="219"/>
  <c r="BF62" i="219" s="1"/>
  <c r="BP62" i="219" s="1"/>
  <c r="BR62" i="219" s="1"/>
  <c r="BC62" i="219"/>
  <c r="BO62" i="219" s="1"/>
  <c r="BQ62" i="219" s="1"/>
  <c r="BC61" i="219"/>
  <c r="BD60" i="219" s="1"/>
  <c r="BE60" i="219"/>
  <c r="BF60" i="219" s="1"/>
  <c r="BC60" i="219"/>
  <c r="BO60" i="219" s="1"/>
  <c r="BC59" i="219"/>
  <c r="BO59" i="219" s="1"/>
  <c r="BC58" i="219"/>
  <c r="BO58" i="219" s="1"/>
  <c r="BC57" i="219"/>
  <c r="BO56" i="219"/>
  <c r="BC56" i="219"/>
  <c r="BE55" i="219"/>
  <c r="BF55" i="219" s="1"/>
  <c r="BC55" i="219"/>
  <c r="BO55" i="219" s="1"/>
  <c r="BC54" i="219"/>
  <c r="BO54" i="219" s="1"/>
  <c r="BC53" i="219"/>
  <c r="BO53" i="219" s="1"/>
  <c r="BF52" i="219"/>
  <c r="BP52" i="219" s="1"/>
  <c r="BE52" i="219"/>
  <c r="BC52" i="219"/>
  <c r="BO52" i="219" s="1"/>
  <c r="BQ52" i="219" s="1"/>
  <c r="BE51" i="219"/>
  <c r="BF51" i="219" s="1"/>
  <c r="BF53" i="219" s="1"/>
  <c r="BP53" i="219" s="1"/>
  <c r="BC51" i="219"/>
  <c r="BO51" i="219" s="1"/>
  <c r="BQ51" i="219" s="1"/>
  <c r="BO50" i="219"/>
  <c r="BC50" i="219"/>
  <c r="BO49" i="219"/>
  <c r="BC49" i="219"/>
  <c r="BO48" i="219"/>
  <c r="BC48" i="219"/>
  <c r="BO47" i="219"/>
  <c r="BC47" i="219"/>
  <c r="BO46" i="219"/>
  <c r="BQ46" i="219" s="1"/>
  <c r="BE46" i="219"/>
  <c r="BF46" i="219" s="1"/>
  <c r="BC46" i="219"/>
  <c r="BC45" i="219"/>
  <c r="BO45" i="219" s="1"/>
  <c r="BE44" i="219"/>
  <c r="BF44" i="219" s="1"/>
  <c r="BC44" i="219"/>
  <c r="BO44" i="219" s="1"/>
  <c r="BC43" i="219"/>
  <c r="BO43" i="219" s="1"/>
  <c r="BC42" i="219"/>
  <c r="BO42" i="219" s="1"/>
  <c r="BC41" i="219"/>
  <c r="BO41" i="219" s="1"/>
  <c r="BC40" i="219"/>
  <c r="BO40" i="219" s="1"/>
  <c r="BC39" i="219"/>
  <c r="BO39" i="219" s="1"/>
  <c r="BF38" i="219"/>
  <c r="BP38" i="219" s="1"/>
  <c r="BE38" i="219"/>
  <c r="BC38" i="219"/>
  <c r="BO38" i="219" s="1"/>
  <c r="BT36" i="219"/>
  <c r="BO36" i="219"/>
  <c r="BG36" i="219"/>
  <c r="BC36" i="219"/>
  <c r="BT35" i="219"/>
  <c r="BO35" i="219"/>
  <c r="BG35" i="219"/>
  <c r="BC35" i="219"/>
  <c r="BT34" i="219"/>
  <c r="BO34" i="219"/>
  <c r="BG34" i="219"/>
  <c r="BC34" i="219"/>
  <c r="BE33" i="219"/>
  <c r="BF33" i="219" s="1"/>
  <c r="BC33" i="219"/>
  <c r="BO33" i="219" s="1"/>
  <c r="BQ33" i="219" s="1"/>
  <c r="BT32" i="219"/>
  <c r="BG32" i="219"/>
  <c r="BC32" i="219"/>
  <c r="BO32" i="219" s="1"/>
  <c r="BO31" i="219"/>
  <c r="BC31" i="219"/>
  <c r="BT30" i="219"/>
  <c r="BG30" i="219"/>
  <c r="BC30" i="219"/>
  <c r="BO30" i="219" s="1"/>
  <c r="BT29" i="219"/>
  <c r="BG29" i="219"/>
  <c r="BC29" i="219"/>
  <c r="BO29" i="219" s="1"/>
  <c r="BT28" i="219"/>
  <c r="BG28" i="219"/>
  <c r="BC28" i="219"/>
  <c r="BO28" i="219" s="1"/>
  <c r="BF27" i="219"/>
  <c r="BP27" i="219" s="1"/>
  <c r="BE27" i="219"/>
  <c r="BC27" i="219"/>
  <c r="BO27" i="219" s="1"/>
  <c r="BC26" i="219"/>
  <c r="BO26" i="219" s="1"/>
  <c r="BC25" i="219"/>
  <c r="BO25" i="219" s="1"/>
  <c r="BC24" i="219"/>
  <c r="BO24" i="219" s="1"/>
  <c r="BC23" i="219"/>
  <c r="BO23" i="219" s="1"/>
  <c r="BC22" i="219"/>
  <c r="BO22" i="219" s="1"/>
  <c r="BC21" i="219"/>
  <c r="BO21" i="219" s="1"/>
  <c r="BC20" i="219"/>
  <c r="BO20" i="219" s="1"/>
  <c r="BC19" i="219"/>
  <c r="BO19" i="219" s="1"/>
  <c r="BE18" i="219"/>
  <c r="BF18" i="219" s="1"/>
  <c r="BC18" i="219"/>
  <c r="BO18" i="219" s="1"/>
  <c r="BT17" i="219"/>
  <c r="BG17" i="219"/>
  <c r="BC17" i="219"/>
  <c r="BO17" i="219" s="1"/>
  <c r="BC16" i="219"/>
  <c r="BO16" i="219" s="1"/>
  <c r="BC15" i="219"/>
  <c r="BO15" i="219" s="1"/>
  <c r="BT14" i="219"/>
  <c r="BG14" i="219"/>
  <c r="BC14" i="219"/>
  <c r="BO14" i="219" s="1"/>
  <c r="BE13" i="219"/>
  <c r="BF13" i="219" s="1"/>
  <c r="BC13" i="219"/>
  <c r="BO13" i="219" s="1"/>
  <c r="BC12" i="219"/>
  <c r="BO12" i="219" s="1"/>
  <c r="BO11" i="219"/>
  <c r="BC11" i="219"/>
  <c r="BC10" i="219"/>
  <c r="BO10" i="219" s="1"/>
  <c r="BE9" i="219"/>
  <c r="BF9" i="219" s="1"/>
  <c r="BC9" i="219"/>
  <c r="BO9" i="219" s="1"/>
  <c r="BT57" i="218"/>
  <c r="BG57" i="218"/>
  <c r="BC57" i="218"/>
  <c r="BO57" i="218" s="1"/>
  <c r="BT56" i="218"/>
  <c r="BG56" i="218"/>
  <c r="BC56" i="218"/>
  <c r="BO56" i="218" s="1"/>
  <c r="BT55" i="218"/>
  <c r="BG55" i="218"/>
  <c r="BC55" i="218"/>
  <c r="BO55" i="218" s="1"/>
  <c r="BT54" i="218"/>
  <c r="BG54" i="218"/>
  <c r="BC54" i="218"/>
  <c r="BO54" i="218" s="1"/>
  <c r="BT53" i="218"/>
  <c r="BO53" i="218"/>
  <c r="BG53" i="218"/>
  <c r="BC53" i="218"/>
  <c r="BT52" i="218"/>
  <c r="BG52" i="218"/>
  <c r="BC52" i="218"/>
  <c r="BO52" i="218" s="1"/>
  <c r="BT51" i="218"/>
  <c r="BG51" i="218"/>
  <c r="BC51" i="218"/>
  <c r="BO51" i="218" s="1"/>
  <c r="BT50" i="218"/>
  <c r="BG50" i="218"/>
  <c r="BC50" i="218"/>
  <c r="BO50" i="218" s="1"/>
  <c r="BE49" i="218"/>
  <c r="BF49" i="218" s="1"/>
  <c r="BC49" i="218"/>
  <c r="BO49" i="218" s="1"/>
  <c r="BT48" i="218"/>
  <c r="BG48" i="218"/>
  <c r="BC48" i="218"/>
  <c r="BO48" i="218" s="1"/>
  <c r="BT47" i="218"/>
  <c r="BG47" i="218"/>
  <c r="BC47" i="218"/>
  <c r="BO47" i="218" s="1"/>
  <c r="BT46" i="218"/>
  <c r="BG46" i="218"/>
  <c r="BC46" i="218"/>
  <c r="BT45" i="218"/>
  <c r="BG45" i="218"/>
  <c r="BC45" i="218"/>
  <c r="BO45" i="218" s="1"/>
  <c r="BT44" i="218"/>
  <c r="BO44" i="218"/>
  <c r="BG44" i="218"/>
  <c r="BC44" i="218"/>
  <c r="BT43" i="218"/>
  <c r="BG43" i="218"/>
  <c r="BC43" i="218"/>
  <c r="BO43" i="218" s="1"/>
  <c r="BT42" i="218"/>
  <c r="BG42" i="218"/>
  <c r="BC42" i="218"/>
  <c r="BO42" i="218" s="1"/>
  <c r="BE41" i="218"/>
  <c r="BF41" i="218" s="1"/>
  <c r="BC41" i="218"/>
  <c r="BO41" i="218" s="1"/>
  <c r="BT40" i="218"/>
  <c r="BO40" i="218"/>
  <c r="BG40" i="218"/>
  <c r="BC40" i="218"/>
  <c r="BT39" i="218"/>
  <c r="BG39" i="218"/>
  <c r="BC39" i="218"/>
  <c r="BO39" i="218" s="1"/>
  <c r="BT38" i="218"/>
  <c r="BG38" i="218"/>
  <c r="BC38" i="218"/>
  <c r="BO38" i="218" s="1"/>
  <c r="BT37" i="218"/>
  <c r="BG37" i="218"/>
  <c r="BC37" i="218"/>
  <c r="BO37" i="218" s="1"/>
  <c r="BT36" i="218"/>
  <c r="BG36" i="218"/>
  <c r="BC36" i="218"/>
  <c r="BO36" i="218" s="1"/>
  <c r="BT35" i="218"/>
  <c r="BG35" i="218"/>
  <c r="BC35" i="218"/>
  <c r="BO35" i="218" s="1"/>
  <c r="BE34" i="218"/>
  <c r="BF34" i="218" s="1"/>
  <c r="BP34" i="218" s="1"/>
  <c r="BC34" i="218"/>
  <c r="BO34" i="218" s="1"/>
  <c r="BT33" i="218"/>
  <c r="BG33" i="218"/>
  <c r="BC33" i="218"/>
  <c r="BO33" i="218" s="1"/>
  <c r="BT32" i="218"/>
  <c r="BG32" i="218"/>
  <c r="BC32" i="218"/>
  <c r="BO32" i="218" s="1"/>
  <c r="BT31" i="218"/>
  <c r="BG31" i="218"/>
  <c r="BC31" i="218"/>
  <c r="BO31" i="218" s="1"/>
  <c r="BT30" i="218"/>
  <c r="BG30" i="218"/>
  <c r="BC30" i="218"/>
  <c r="BO30" i="218" s="1"/>
  <c r="BT29" i="218"/>
  <c r="BG29" i="218"/>
  <c r="BC29" i="218"/>
  <c r="BO29" i="218" s="1"/>
  <c r="BE28" i="218"/>
  <c r="BF28" i="218" s="1"/>
  <c r="BD28" i="218"/>
  <c r="BG28" i="218" s="1"/>
  <c r="BC28" i="218"/>
  <c r="BO28" i="218" s="1"/>
  <c r="BT27" i="218"/>
  <c r="BG27" i="218"/>
  <c r="BC27" i="218"/>
  <c r="BO27" i="218" s="1"/>
  <c r="BT26" i="218"/>
  <c r="BG26" i="218"/>
  <c r="BC26" i="218"/>
  <c r="BO26" i="218" s="1"/>
  <c r="BE25" i="218"/>
  <c r="BF25" i="218" s="1"/>
  <c r="BC25" i="218"/>
  <c r="BO25" i="218" s="1"/>
  <c r="BT24" i="218"/>
  <c r="BG24" i="218"/>
  <c r="BC24" i="218"/>
  <c r="BO24" i="218" s="1"/>
  <c r="BT23" i="218"/>
  <c r="BG23" i="218"/>
  <c r="BC23" i="218"/>
  <c r="BO23" i="218" s="1"/>
  <c r="BF22" i="218"/>
  <c r="BF23" i="218" s="1"/>
  <c r="BE22" i="218"/>
  <c r="BC22" i="218"/>
  <c r="BO22" i="218" s="1"/>
  <c r="BE21" i="218"/>
  <c r="BF21" i="218" s="1"/>
  <c r="BP21" i="218" s="1"/>
  <c r="BR21" i="218" s="1"/>
  <c r="BC21" i="218"/>
  <c r="BO21" i="218" s="1"/>
  <c r="BQ21" i="218" s="1"/>
  <c r="BT20" i="218"/>
  <c r="BG20" i="218"/>
  <c r="BC20" i="218"/>
  <c r="BO20" i="218" s="1"/>
  <c r="BT19" i="218"/>
  <c r="BO19" i="218"/>
  <c r="BG19" i="218"/>
  <c r="BC19" i="218"/>
  <c r="BT18" i="218"/>
  <c r="BG18" i="218"/>
  <c r="BC18" i="218"/>
  <c r="BO18" i="218" s="1"/>
  <c r="BE17" i="218"/>
  <c r="BF17" i="218" s="1"/>
  <c r="BF18" i="218" s="1"/>
  <c r="BC17" i="218"/>
  <c r="BO17" i="218" s="1"/>
  <c r="BT16" i="218"/>
  <c r="BC16" i="218"/>
  <c r="BO16" i="218" s="1"/>
  <c r="BT15" i="218"/>
  <c r="BC15" i="218"/>
  <c r="BO15" i="218" s="1"/>
  <c r="BE14" i="218"/>
  <c r="BF14" i="218" s="1"/>
  <c r="BC14" i="218"/>
  <c r="BO14" i="218" s="1"/>
  <c r="BE13" i="218"/>
  <c r="BF13" i="218" s="1"/>
  <c r="BP13" i="218" s="1"/>
  <c r="BR13" i="218" s="1"/>
  <c r="BC13" i="218"/>
  <c r="BO13" i="218" s="1"/>
  <c r="BQ13" i="218" s="1"/>
  <c r="BT12" i="218"/>
  <c r="BG12" i="218"/>
  <c r="BC12" i="218"/>
  <c r="BO12" i="218" s="1"/>
  <c r="BT11" i="218"/>
  <c r="BO11" i="218"/>
  <c r="BG11" i="218"/>
  <c r="BC11" i="218"/>
  <c r="BT10" i="218"/>
  <c r="BG10" i="218"/>
  <c r="BC10" i="218"/>
  <c r="BO10" i="218" s="1"/>
  <c r="BF9" i="218"/>
  <c r="BP9" i="218" s="1"/>
  <c r="BE9" i="218"/>
  <c r="BC9" i="218"/>
  <c r="BO9" i="218" s="1"/>
  <c r="BT80" i="216"/>
  <c r="BG80" i="216"/>
  <c r="BC80" i="216"/>
  <c r="BO80" i="216" s="1"/>
  <c r="BT79" i="216"/>
  <c r="BG79" i="216"/>
  <c r="BC79" i="216"/>
  <c r="BO79" i="216" s="1"/>
  <c r="BT78" i="216"/>
  <c r="BG78" i="216"/>
  <c r="BC78" i="216"/>
  <c r="BO78" i="216" s="1"/>
  <c r="BT77" i="216"/>
  <c r="BG77" i="216"/>
  <c r="BC77" i="216"/>
  <c r="BO77" i="216" s="1"/>
  <c r="BT76" i="216"/>
  <c r="BG76" i="216"/>
  <c r="BC76" i="216"/>
  <c r="BO76" i="216" s="1"/>
  <c r="BT75" i="216"/>
  <c r="BG75" i="216"/>
  <c r="BC75" i="216"/>
  <c r="BO75" i="216" s="1"/>
  <c r="BT74" i="216"/>
  <c r="BG74" i="216"/>
  <c r="BC74" i="216"/>
  <c r="BO74" i="216" s="1"/>
  <c r="BT73" i="216"/>
  <c r="BG73" i="216"/>
  <c r="BC73" i="216"/>
  <c r="BO73" i="216" s="1"/>
  <c r="BF72" i="216"/>
  <c r="BP72" i="216" s="1"/>
  <c r="BE72" i="216"/>
  <c r="BC72" i="216"/>
  <c r="BO72" i="216" s="1"/>
  <c r="BT71" i="216"/>
  <c r="BG71" i="216"/>
  <c r="BC71" i="216"/>
  <c r="BO71" i="216" s="1"/>
  <c r="BT70" i="216"/>
  <c r="BG70" i="216"/>
  <c r="BC70" i="216"/>
  <c r="BO70" i="216" s="1"/>
  <c r="BT69" i="216"/>
  <c r="BG69" i="216"/>
  <c r="BC69" i="216"/>
  <c r="BT68" i="216"/>
  <c r="BG68" i="216"/>
  <c r="BC68" i="216"/>
  <c r="BO68" i="216" s="1"/>
  <c r="BT67" i="216"/>
  <c r="BO67" i="216"/>
  <c r="BG67" i="216"/>
  <c r="BC67" i="216"/>
  <c r="BT66" i="216"/>
  <c r="BG66" i="216"/>
  <c r="BC66" i="216"/>
  <c r="BO66" i="216" s="1"/>
  <c r="BT65" i="216"/>
  <c r="BG65" i="216"/>
  <c r="BC65" i="216"/>
  <c r="BO65" i="216" s="1"/>
  <c r="BE64" i="216"/>
  <c r="BF64" i="216" s="1"/>
  <c r="BC64" i="216"/>
  <c r="BO64" i="216" s="1"/>
  <c r="BT63" i="216"/>
  <c r="BO63" i="216"/>
  <c r="BG63" i="216"/>
  <c r="BC63" i="216"/>
  <c r="BT62" i="216"/>
  <c r="BG62" i="216"/>
  <c r="BC62" i="216"/>
  <c r="BO62" i="216" s="1"/>
  <c r="BT61" i="216"/>
  <c r="BG61" i="216"/>
  <c r="BC61" i="216"/>
  <c r="BO61" i="216" s="1"/>
  <c r="BT60" i="216"/>
  <c r="BG60" i="216"/>
  <c r="BC60" i="216"/>
  <c r="BO60" i="216" s="1"/>
  <c r="BT59" i="216"/>
  <c r="BG59" i="216"/>
  <c r="BC59" i="216"/>
  <c r="BO59" i="216" s="1"/>
  <c r="BT58" i="216"/>
  <c r="BG58" i="216"/>
  <c r="BC58" i="216"/>
  <c r="BO58" i="216" s="1"/>
  <c r="BE57" i="216"/>
  <c r="BF57" i="216" s="1"/>
  <c r="BP57" i="216" s="1"/>
  <c r="BC57" i="216"/>
  <c r="BO57" i="216" s="1"/>
  <c r="BT56" i="216"/>
  <c r="BG56" i="216"/>
  <c r="BC56" i="216"/>
  <c r="BO56" i="216" s="1"/>
  <c r="BT55" i="216"/>
  <c r="BG55" i="216"/>
  <c r="BC55" i="216"/>
  <c r="BO55" i="216" s="1"/>
  <c r="BT54" i="216"/>
  <c r="BG54" i="216"/>
  <c r="BC54" i="216"/>
  <c r="BO54" i="216" s="1"/>
  <c r="BT53" i="216"/>
  <c r="BG53" i="216"/>
  <c r="BC53" i="216"/>
  <c r="BO53" i="216" s="1"/>
  <c r="BT52" i="216"/>
  <c r="BG52" i="216"/>
  <c r="BC52" i="216"/>
  <c r="BO52" i="216" s="1"/>
  <c r="BE51" i="216"/>
  <c r="BF51" i="216" s="1"/>
  <c r="BD51" i="216"/>
  <c r="BG51" i="216" s="1"/>
  <c r="BC51" i="216"/>
  <c r="BO51" i="216" s="1"/>
  <c r="BC50" i="216"/>
  <c r="BO50" i="216" s="1"/>
  <c r="BC49" i="216"/>
  <c r="BO49" i="216" s="1"/>
  <c r="BC48" i="216"/>
  <c r="BO48" i="216" s="1"/>
  <c r="BC47" i="216"/>
  <c r="BO47" i="216" s="1"/>
  <c r="BC46" i="216"/>
  <c r="BO46" i="216" s="1"/>
  <c r="BC45" i="216"/>
  <c r="BO45" i="216" s="1"/>
  <c r="BC44" i="216"/>
  <c r="BO44" i="216" s="1"/>
  <c r="BE43" i="216"/>
  <c r="BF43" i="216" s="1"/>
  <c r="BP43" i="216" s="1"/>
  <c r="BC43" i="216"/>
  <c r="BO43" i="216" s="1"/>
  <c r="BT42" i="216"/>
  <c r="BO42" i="216"/>
  <c r="BG42" i="216"/>
  <c r="BC42" i="216"/>
  <c r="BT41" i="216"/>
  <c r="BG41" i="216"/>
  <c r="BC41" i="216"/>
  <c r="BO41" i="216" s="1"/>
  <c r="BT40" i="216"/>
  <c r="BG40" i="216"/>
  <c r="BC40" i="216"/>
  <c r="BO40" i="216" s="1"/>
  <c r="BT39" i="216"/>
  <c r="BG39" i="216"/>
  <c r="BC39" i="216"/>
  <c r="BO39" i="216" s="1"/>
  <c r="BE38" i="216"/>
  <c r="BF38" i="216" s="1"/>
  <c r="BF39" i="216" s="1"/>
  <c r="BC38" i="216"/>
  <c r="BO38" i="216" s="1"/>
  <c r="BT37" i="216"/>
  <c r="BG37" i="216"/>
  <c r="BC37" i="216"/>
  <c r="BO37" i="216" s="1"/>
  <c r="BT36" i="216"/>
  <c r="BO36" i="216"/>
  <c r="BG36" i="216"/>
  <c r="BC36" i="216"/>
  <c r="BT35" i="216"/>
  <c r="BG35" i="216"/>
  <c r="BC35" i="216"/>
  <c r="BO35" i="216" s="1"/>
  <c r="BT34" i="216"/>
  <c r="BG34" i="216"/>
  <c r="BC34" i="216"/>
  <c r="BO34" i="216" s="1"/>
  <c r="BE33" i="216"/>
  <c r="BF33" i="216" s="1"/>
  <c r="BC33" i="216"/>
  <c r="BO33" i="216" s="1"/>
  <c r="BT32" i="216"/>
  <c r="BG32" i="216"/>
  <c r="BC32" i="216"/>
  <c r="BO32" i="216" s="1"/>
  <c r="BT31" i="216"/>
  <c r="BG31" i="216"/>
  <c r="BC31" i="216"/>
  <c r="BO31" i="216" s="1"/>
  <c r="BE30" i="216"/>
  <c r="BF30" i="216" s="1"/>
  <c r="BC30" i="216"/>
  <c r="BO30" i="216" s="1"/>
  <c r="BT29" i="216"/>
  <c r="BG29" i="216"/>
  <c r="BC29" i="216"/>
  <c r="BO29" i="216" s="1"/>
  <c r="BT28" i="216"/>
  <c r="BG28" i="216"/>
  <c r="BC28" i="216"/>
  <c r="BO28" i="216" s="1"/>
  <c r="BT27" i="216"/>
  <c r="BG27" i="216"/>
  <c r="BC27" i="216"/>
  <c r="BO27" i="216" s="1"/>
  <c r="BE26" i="216"/>
  <c r="BF26" i="216" s="1"/>
  <c r="BC26" i="216"/>
  <c r="BO26" i="216" s="1"/>
  <c r="BT25" i="216"/>
  <c r="BG25" i="216"/>
  <c r="BC25" i="216"/>
  <c r="BO25" i="216" s="1"/>
  <c r="BT24" i="216"/>
  <c r="BO24" i="216"/>
  <c r="BG24" i="216"/>
  <c r="BC24" i="216"/>
  <c r="BT23" i="216"/>
  <c r="BG23" i="216"/>
  <c r="BC23" i="216"/>
  <c r="BO23" i="216" s="1"/>
  <c r="BE22" i="216"/>
  <c r="BF22" i="216" s="1"/>
  <c r="BC22" i="216"/>
  <c r="BO22" i="216" s="1"/>
  <c r="BQ22" i="216" s="1"/>
  <c r="BT21" i="216"/>
  <c r="BG21" i="216"/>
  <c r="BC21" i="216"/>
  <c r="BO21" i="216" s="1"/>
  <c r="BT20" i="216"/>
  <c r="BG20" i="216"/>
  <c r="BC20" i="216"/>
  <c r="BO20" i="216" s="1"/>
  <c r="BT19" i="216"/>
  <c r="BG19" i="216"/>
  <c r="BC19" i="216"/>
  <c r="BO19" i="216" s="1"/>
  <c r="BF18" i="216"/>
  <c r="BP18" i="216" s="1"/>
  <c r="BE18" i="216"/>
  <c r="BC18" i="216"/>
  <c r="BT17" i="216"/>
  <c r="BG17" i="216"/>
  <c r="BC17" i="216"/>
  <c r="BO17" i="216" s="1"/>
  <c r="BE16" i="216"/>
  <c r="BF16" i="216" s="1"/>
  <c r="BC16" i="216"/>
  <c r="BO16" i="216" s="1"/>
  <c r="BT15" i="216"/>
  <c r="BG15" i="216"/>
  <c r="BC15" i="216"/>
  <c r="BO15" i="216" s="1"/>
  <c r="BT14" i="216"/>
  <c r="BG14" i="216"/>
  <c r="BC14" i="216"/>
  <c r="BO14" i="216" s="1"/>
  <c r="BT13" i="216"/>
  <c r="BO13" i="216"/>
  <c r="BG13" i="216"/>
  <c r="BC13" i="216"/>
  <c r="BP12" i="216"/>
  <c r="BO12" i="216"/>
  <c r="BE12" i="216"/>
  <c r="BF12" i="216" s="1"/>
  <c r="BF13" i="216" s="1"/>
  <c r="BP13" i="216" s="1"/>
  <c r="BC12" i="216"/>
  <c r="BT11" i="216"/>
  <c r="BG11" i="216"/>
  <c r="BC11" i="216"/>
  <c r="BO11" i="216" s="1"/>
  <c r="BT10" i="216"/>
  <c r="BO10" i="216"/>
  <c r="BG10" i="216"/>
  <c r="BC10" i="216"/>
  <c r="BE9" i="216"/>
  <c r="BF9" i="216" s="1"/>
  <c r="BF10" i="216" s="1"/>
  <c r="BC9" i="216"/>
  <c r="BO9" i="216" s="1"/>
  <c r="BF22" i="215"/>
  <c r="BP22" i="215" s="1"/>
  <c r="BC22" i="215"/>
  <c r="BO22" i="215" s="1"/>
  <c r="BC21" i="215"/>
  <c r="BO21" i="215" s="1"/>
  <c r="BC20" i="215"/>
  <c r="BO20" i="215" s="1"/>
  <c r="BC19" i="215"/>
  <c r="BO19" i="215" s="1"/>
  <c r="BF18" i="215"/>
  <c r="BP18" i="215" s="1"/>
  <c r="BE18" i="215"/>
  <c r="BF21" i="215" s="1"/>
  <c r="BP21" i="215" s="1"/>
  <c r="BC18" i="215"/>
  <c r="BO18" i="215" s="1"/>
  <c r="BC17" i="215"/>
  <c r="BO17" i="215" s="1"/>
  <c r="BC16" i="215"/>
  <c r="BO16" i="215" s="1"/>
  <c r="BE15" i="215"/>
  <c r="BF17" i="215" s="1"/>
  <c r="BP17" i="215" s="1"/>
  <c r="BC15" i="215"/>
  <c r="BO15" i="215" s="1"/>
  <c r="BC14" i="215"/>
  <c r="BO14" i="215" s="1"/>
  <c r="BO13" i="215"/>
  <c r="BC13" i="215"/>
  <c r="BC12" i="215"/>
  <c r="BO12" i="215" s="1"/>
  <c r="BC11" i="215"/>
  <c r="BO11" i="215" s="1"/>
  <c r="BC10" i="215"/>
  <c r="BO10" i="215" s="1"/>
  <c r="BE9" i="215"/>
  <c r="BF9" i="215" s="1"/>
  <c r="BC9" i="215"/>
  <c r="BO9" i="215" s="1"/>
  <c r="BP25" i="218" l="1"/>
  <c r="BF26" i="218"/>
  <c r="BF27" i="218" s="1"/>
  <c r="BP27" i="218" s="1"/>
  <c r="BQ9" i="215"/>
  <c r="BP9" i="216"/>
  <c r="BD12" i="216"/>
  <c r="BG12" i="216" s="1"/>
  <c r="BD16" i="216"/>
  <c r="BD64" i="216"/>
  <c r="BG64" i="216" s="1"/>
  <c r="BD21" i="218"/>
  <c r="BG21" i="218" s="1"/>
  <c r="BD41" i="218"/>
  <c r="BG41" i="218" s="1"/>
  <c r="BD55" i="219"/>
  <c r="BG55" i="219" s="1"/>
  <c r="BO61" i="219"/>
  <c r="BQ60" i="219" s="1"/>
  <c r="BP65" i="221"/>
  <c r="BD33" i="216"/>
  <c r="BG33" i="216" s="1"/>
  <c r="BS49" i="229"/>
  <c r="BF20" i="215"/>
  <c r="BP20" i="215" s="1"/>
  <c r="BQ12" i="216"/>
  <c r="BD46" i="219"/>
  <c r="BG46" i="219" s="1"/>
  <c r="BS28" i="220"/>
  <c r="BR30" i="227"/>
  <c r="BS16" i="228"/>
  <c r="BP49" i="218"/>
  <c r="BF50" i="218"/>
  <c r="BF51" i="218" s="1"/>
  <c r="BP14" i="218"/>
  <c r="BF15" i="218"/>
  <c r="BP15" i="218" s="1"/>
  <c r="BQ9" i="216"/>
  <c r="BQ26" i="216"/>
  <c r="BQ15" i="215"/>
  <c r="BQ18" i="215"/>
  <c r="BF19" i="215"/>
  <c r="BP19" i="215" s="1"/>
  <c r="BD9" i="216"/>
  <c r="BG9" i="216" s="1"/>
  <c r="BF19" i="216"/>
  <c r="BF20" i="216" s="1"/>
  <c r="BD30" i="216"/>
  <c r="BG30" i="216" s="1"/>
  <c r="BF58" i="216"/>
  <c r="BF59" i="216" s="1"/>
  <c r="BQ34" i="218"/>
  <c r="BF35" i="218"/>
  <c r="BF36" i="218" s="1"/>
  <c r="BP36" i="218" s="1"/>
  <c r="BQ44" i="219"/>
  <c r="BF54" i="219"/>
  <c r="BP54" i="219" s="1"/>
  <c r="BO57" i="219"/>
  <c r="BQ55" i="219" s="1"/>
  <c r="BQ64" i="219"/>
  <c r="BR15" i="225"/>
  <c r="BT15" i="225" s="1"/>
  <c r="BR39" i="229"/>
  <c r="BD9" i="215"/>
  <c r="BG9" i="215" s="1"/>
  <c r="BF14" i="216"/>
  <c r="BF15" i="216" s="1"/>
  <c r="BP15" i="216" s="1"/>
  <c r="BG16" i="216"/>
  <c r="BD26" i="216"/>
  <c r="BG26" i="216" s="1"/>
  <c r="BF44" i="216"/>
  <c r="BP44" i="216" s="1"/>
  <c r="BF46" i="216"/>
  <c r="BP46" i="216" s="1"/>
  <c r="BF48" i="216"/>
  <c r="BP48" i="216" s="1"/>
  <c r="BF50" i="216"/>
  <c r="BP50" i="216" s="1"/>
  <c r="BO69" i="216"/>
  <c r="BF73" i="216"/>
  <c r="BF74" i="216" s="1"/>
  <c r="BP74" i="216" s="1"/>
  <c r="BF10" i="218"/>
  <c r="BF11" i="218" s="1"/>
  <c r="BP11" i="218" s="1"/>
  <c r="BO46" i="218"/>
  <c r="BQ41" i="218" s="1"/>
  <c r="BQ9" i="219"/>
  <c r="BG66" i="219"/>
  <c r="BQ14" i="218"/>
  <c r="BT21" i="218"/>
  <c r="BQ49" i="218"/>
  <c r="BG60" i="219"/>
  <c r="BR9" i="225"/>
  <c r="BS9" i="225" s="1"/>
  <c r="BT22" i="225"/>
  <c r="BS22" i="225"/>
  <c r="BQ16" i="216"/>
  <c r="BF45" i="216"/>
  <c r="BP45" i="216" s="1"/>
  <c r="BR43" i="216" s="1"/>
  <c r="BF47" i="216"/>
  <c r="BP47" i="216" s="1"/>
  <c r="BF49" i="216"/>
  <c r="BP49" i="216" s="1"/>
  <c r="BQ25" i="218"/>
  <c r="BQ27" i="219"/>
  <c r="BT39" i="229"/>
  <c r="BS39" i="229"/>
  <c r="BT45" i="229"/>
  <c r="BS45" i="229"/>
  <c r="BP22" i="229"/>
  <c r="BF23" i="229"/>
  <c r="BP35" i="228"/>
  <c r="BF36" i="228"/>
  <c r="BP28" i="228"/>
  <c r="BF29" i="228"/>
  <c r="BS12" i="228"/>
  <c r="BT12" i="228"/>
  <c r="BP22" i="228"/>
  <c r="BF23" i="228"/>
  <c r="BP43" i="228"/>
  <c r="BF44" i="228"/>
  <c r="BT30" i="227"/>
  <c r="BS30" i="227"/>
  <c r="BP50" i="227"/>
  <c r="BF51" i="227"/>
  <c r="BP45" i="227"/>
  <c r="BF46" i="227"/>
  <c r="BP60" i="227"/>
  <c r="BF61" i="227"/>
  <c r="BT21" i="227"/>
  <c r="BS21" i="227"/>
  <c r="BP37" i="227"/>
  <c r="BF38" i="227"/>
  <c r="BF20" i="227"/>
  <c r="BP20" i="227" s="1"/>
  <c r="BP19" i="227"/>
  <c r="BP28" i="227"/>
  <c r="BF29" i="227"/>
  <c r="BP29" i="227" s="1"/>
  <c r="BF12" i="227"/>
  <c r="BP12" i="227" s="1"/>
  <c r="BP11" i="227"/>
  <c r="BT9" i="225"/>
  <c r="BT19" i="225"/>
  <c r="BS19" i="225"/>
  <c r="BR24" i="225"/>
  <c r="BP53" i="225"/>
  <c r="BF54" i="225"/>
  <c r="BS15" i="225"/>
  <c r="BP32" i="225"/>
  <c r="BF33" i="225"/>
  <c r="BP45" i="225"/>
  <c r="BF46" i="225"/>
  <c r="BP38" i="225"/>
  <c r="BF39" i="225"/>
  <c r="BT23" i="223"/>
  <c r="BS23" i="223"/>
  <c r="BP10" i="223"/>
  <c r="BF11" i="223"/>
  <c r="BF27" i="223"/>
  <c r="BP27" i="223" s="1"/>
  <c r="BR25" i="223" s="1"/>
  <c r="BP26" i="223"/>
  <c r="BF20" i="223"/>
  <c r="BP19" i="223"/>
  <c r="BP15" i="223"/>
  <c r="BF16" i="223"/>
  <c r="BP57" i="221"/>
  <c r="BF58" i="221"/>
  <c r="BP30" i="221"/>
  <c r="BF31" i="221"/>
  <c r="BP31" i="221" s="1"/>
  <c r="BP33" i="221"/>
  <c r="BF34" i="221"/>
  <c r="BP37" i="221"/>
  <c r="BF38" i="221"/>
  <c r="BP23" i="221"/>
  <c r="BF24" i="221"/>
  <c r="BP16" i="221"/>
  <c r="BF17" i="221"/>
  <c r="BP17" i="221" s="1"/>
  <c r="BR9" i="221"/>
  <c r="BP51" i="221"/>
  <c r="BF52" i="221"/>
  <c r="BP46" i="221"/>
  <c r="BF47" i="221"/>
  <c r="BF68" i="221"/>
  <c r="BP67" i="221"/>
  <c r="BR40" i="221"/>
  <c r="BF21" i="221"/>
  <c r="BP21" i="221" s="1"/>
  <c r="BP20" i="221"/>
  <c r="BF14" i="221"/>
  <c r="BP14" i="221" s="1"/>
  <c r="BP13" i="221"/>
  <c r="BT42" i="221"/>
  <c r="BS42" i="221"/>
  <c r="BF50" i="220"/>
  <c r="BP49" i="220"/>
  <c r="BF32" i="220"/>
  <c r="BP32" i="220" s="1"/>
  <c r="BP31" i="220"/>
  <c r="BP56" i="220"/>
  <c r="BF57" i="220"/>
  <c r="BP34" i="220"/>
  <c r="BF35" i="220"/>
  <c r="BF12" i="220"/>
  <c r="BP11" i="220"/>
  <c r="BF65" i="220"/>
  <c r="BP64" i="220"/>
  <c r="BF39" i="220"/>
  <c r="BP38" i="220"/>
  <c r="BP16" i="220"/>
  <c r="BF17" i="220"/>
  <c r="BF25" i="220"/>
  <c r="BP24" i="220"/>
  <c r="BP43" i="220"/>
  <c r="BF44" i="220"/>
  <c r="BQ18" i="219"/>
  <c r="BP44" i="219"/>
  <c r="BF45" i="219"/>
  <c r="BP45" i="219" s="1"/>
  <c r="BR52" i="219"/>
  <c r="BT52" i="219" s="1"/>
  <c r="BT63" i="219"/>
  <c r="BS63" i="219"/>
  <c r="BP64" i="219"/>
  <c r="BF65" i="219"/>
  <c r="BP65" i="219" s="1"/>
  <c r="BQ68" i="219"/>
  <c r="BP9" i="219"/>
  <c r="BF10" i="219"/>
  <c r="BF14" i="219"/>
  <c r="BP13" i="219"/>
  <c r="BF19" i="219"/>
  <c r="BP18" i="219"/>
  <c r="BF47" i="219"/>
  <c r="BP46" i="219"/>
  <c r="BF67" i="219"/>
  <c r="BP67" i="219" s="1"/>
  <c r="BP66" i="219"/>
  <c r="BR66" i="219" s="1"/>
  <c r="BT71" i="219"/>
  <c r="BS71" i="219"/>
  <c r="BQ13" i="219"/>
  <c r="BP33" i="219"/>
  <c r="BF34" i="219"/>
  <c r="BP55" i="219"/>
  <c r="BF56" i="219"/>
  <c r="BF61" i="219"/>
  <c r="BP61" i="219" s="1"/>
  <c r="BP60" i="219"/>
  <c r="BS62" i="219"/>
  <c r="BT62" i="219"/>
  <c r="BQ66" i="219"/>
  <c r="BF70" i="219"/>
  <c r="BP70" i="219" s="1"/>
  <c r="BP69" i="219"/>
  <c r="BQ38" i="219"/>
  <c r="BP51" i="219"/>
  <c r="BR51" i="219" s="1"/>
  <c r="BS51" i="219" s="1"/>
  <c r="BP68" i="219"/>
  <c r="BD9" i="219"/>
  <c r="BG9" i="219" s="1"/>
  <c r="BD33" i="219"/>
  <c r="BG33" i="219" s="1"/>
  <c r="BF39" i="219"/>
  <c r="BD44" i="219"/>
  <c r="BG44" i="219" s="1"/>
  <c r="BD64" i="219"/>
  <c r="BG64" i="219" s="1"/>
  <c r="BD13" i="219"/>
  <c r="BG13" i="219" s="1"/>
  <c r="BD27" i="219"/>
  <c r="BG27" i="219" s="1"/>
  <c r="BD38" i="219"/>
  <c r="BG38" i="219" s="1"/>
  <c r="BD52" i="219"/>
  <c r="BG52" i="219" s="1"/>
  <c r="BD63" i="219"/>
  <c r="BG63" i="219" s="1"/>
  <c r="BD71" i="219"/>
  <c r="BG71" i="219" s="1"/>
  <c r="BF28" i="219"/>
  <c r="BD18" i="219"/>
  <c r="BG18" i="219" s="1"/>
  <c r="BD51" i="219"/>
  <c r="BG51" i="219" s="1"/>
  <c r="BD62" i="219"/>
  <c r="BG62" i="219" s="1"/>
  <c r="BD68" i="219"/>
  <c r="BG68" i="219" s="1"/>
  <c r="BQ9" i="218"/>
  <c r="BF12" i="218"/>
  <c r="BP12" i="218" s="1"/>
  <c r="BP18" i="218"/>
  <c r="BF19" i="218"/>
  <c r="BQ22" i="218"/>
  <c r="BQ28" i="218"/>
  <c r="BP51" i="218"/>
  <c r="BF52" i="218"/>
  <c r="BS13" i="218"/>
  <c r="BT13" i="218"/>
  <c r="BQ17" i="218"/>
  <c r="BP23" i="218"/>
  <c r="BF24" i="218"/>
  <c r="BP24" i="218" s="1"/>
  <c r="BP41" i="218"/>
  <c r="BF42" i="218"/>
  <c r="BS21" i="218"/>
  <c r="BP28" i="218"/>
  <c r="BF29" i="218"/>
  <c r="BP17" i="218"/>
  <c r="BP22" i="218"/>
  <c r="BP26" i="218"/>
  <c r="BR25" i="218" s="1"/>
  <c r="BS25" i="218" s="1"/>
  <c r="BP50" i="218"/>
  <c r="BD9" i="218"/>
  <c r="BG9" i="218" s="1"/>
  <c r="BD14" i="218"/>
  <c r="BG14" i="218" s="1"/>
  <c r="BD25" i="218"/>
  <c r="BG25" i="218" s="1"/>
  <c r="BD34" i="218"/>
  <c r="BG34" i="218" s="1"/>
  <c r="BD49" i="218"/>
  <c r="BG49" i="218" s="1"/>
  <c r="BD13" i="218"/>
  <c r="BG13" i="218" s="1"/>
  <c r="BD17" i="218"/>
  <c r="BG17" i="218" s="1"/>
  <c r="BD22" i="218"/>
  <c r="BG22" i="218" s="1"/>
  <c r="BO18" i="216"/>
  <c r="BQ18" i="216" s="1"/>
  <c r="BD18" i="216"/>
  <c r="BG18" i="216" s="1"/>
  <c r="BP30" i="216"/>
  <c r="BF31" i="216"/>
  <c r="BQ33" i="216"/>
  <c r="BQ43" i="216"/>
  <c r="BQ51" i="216"/>
  <c r="BQ72" i="216"/>
  <c r="BP10" i="216"/>
  <c r="BF11" i="216"/>
  <c r="BP11" i="216" s="1"/>
  <c r="BF23" i="216"/>
  <c r="BP22" i="216"/>
  <c r="BF27" i="216"/>
  <c r="BP26" i="216"/>
  <c r="BQ30" i="216"/>
  <c r="BP39" i="216"/>
  <c r="BF40" i="216"/>
  <c r="BP64" i="216"/>
  <c r="BF65" i="216"/>
  <c r="BP14" i="216"/>
  <c r="BP16" i="216"/>
  <c r="BF17" i="216"/>
  <c r="BP17" i="216" s="1"/>
  <c r="BF34" i="216"/>
  <c r="BP33" i="216"/>
  <c r="BQ38" i="216"/>
  <c r="BP51" i="216"/>
  <c r="BF52" i="216"/>
  <c r="BQ57" i="216"/>
  <c r="BP59" i="216"/>
  <c r="BF60" i="216"/>
  <c r="BQ64" i="216"/>
  <c r="BP38" i="216"/>
  <c r="BP58" i="216"/>
  <c r="BD43" i="216"/>
  <c r="BG43" i="216" s="1"/>
  <c r="BD57" i="216"/>
  <c r="BG57" i="216" s="1"/>
  <c r="BD72" i="216"/>
  <c r="BG72" i="216" s="1"/>
  <c r="BD22" i="216"/>
  <c r="BG22" i="216" s="1"/>
  <c r="BD38" i="216"/>
  <c r="BG38" i="216" s="1"/>
  <c r="BR18" i="215"/>
  <c r="BS18" i="215" s="1"/>
  <c r="BF10" i="215"/>
  <c r="BP9" i="215"/>
  <c r="BF15" i="215"/>
  <c r="BP15" i="215" s="1"/>
  <c r="BF16" i="215"/>
  <c r="BP16" i="215" s="1"/>
  <c r="BD18" i="215"/>
  <c r="BG18" i="215" s="1"/>
  <c r="BD15" i="215"/>
  <c r="BG15" i="215" s="1"/>
  <c r="BF75" i="216" l="1"/>
  <c r="BP19" i="216"/>
  <c r="BF16" i="218"/>
  <c r="BP16" i="218" s="1"/>
  <c r="BR14" i="218" s="1"/>
  <c r="BS14" i="218" s="1"/>
  <c r="BP35" i="218"/>
  <c r="BP10" i="218"/>
  <c r="BR9" i="218" s="1"/>
  <c r="BR11" i="221"/>
  <c r="BR29" i="221"/>
  <c r="BT29" i="221" s="1"/>
  <c r="BR12" i="216"/>
  <c r="BP73" i="216"/>
  <c r="BF37" i="218"/>
  <c r="BR16" i="216"/>
  <c r="BS16" i="216" s="1"/>
  <c r="BR18" i="221"/>
  <c r="BR22" i="218"/>
  <c r="BS52" i="219"/>
  <c r="BR26" i="227"/>
  <c r="BR9" i="216"/>
  <c r="BR15" i="221"/>
  <c r="BR68" i="219"/>
  <c r="BS68" i="219" s="1"/>
  <c r="BR64" i="219"/>
  <c r="BP23" i="229"/>
  <c r="BF24" i="229"/>
  <c r="BP23" i="228"/>
  <c r="BF24" i="228"/>
  <c r="BF45" i="228"/>
  <c r="BP44" i="228"/>
  <c r="BP36" i="228"/>
  <c r="BF37" i="228"/>
  <c r="BF30" i="228"/>
  <c r="BP29" i="228"/>
  <c r="BT26" i="227"/>
  <c r="BS26" i="227"/>
  <c r="BP38" i="227"/>
  <c r="BF39" i="227"/>
  <c r="BF62" i="227"/>
  <c r="BP61" i="227"/>
  <c r="BP51" i="227"/>
  <c r="BF52" i="227"/>
  <c r="BR9" i="227"/>
  <c r="BR17" i="227"/>
  <c r="BF47" i="227"/>
  <c r="BP47" i="227" s="1"/>
  <c r="BP46" i="227"/>
  <c r="BT24" i="225"/>
  <c r="BS24" i="225"/>
  <c r="BP46" i="225"/>
  <c r="BF47" i="225"/>
  <c r="BF55" i="225"/>
  <c r="BP54" i="225"/>
  <c r="BF40" i="225"/>
  <c r="BP39" i="225"/>
  <c r="BP33" i="225"/>
  <c r="BF34" i="225"/>
  <c r="BP16" i="223"/>
  <c r="BF17" i="223"/>
  <c r="BP17" i="223" s="1"/>
  <c r="BT25" i="223"/>
  <c r="BS25" i="223"/>
  <c r="BP20" i="223"/>
  <c r="BF21" i="223"/>
  <c r="BP11" i="223"/>
  <c r="BF12" i="223"/>
  <c r="BP12" i="223" s="1"/>
  <c r="BT15" i="221"/>
  <c r="BS15" i="221"/>
  <c r="BS11" i="221"/>
  <c r="BT11" i="221"/>
  <c r="BS18" i="221"/>
  <c r="BT18" i="221"/>
  <c r="BP47" i="221"/>
  <c r="BF48" i="221"/>
  <c r="BS9" i="221"/>
  <c r="BT9" i="221"/>
  <c r="BT40" i="221"/>
  <c r="BS40" i="221"/>
  <c r="BP68" i="221"/>
  <c r="BF69" i="221"/>
  <c r="BF39" i="221"/>
  <c r="BP39" i="221" s="1"/>
  <c r="BP38" i="221"/>
  <c r="BP34" i="221"/>
  <c r="BF35" i="221"/>
  <c r="BP35" i="221" s="1"/>
  <c r="BP24" i="221"/>
  <c r="BF25" i="221"/>
  <c r="BP58" i="221"/>
  <c r="BF59" i="221"/>
  <c r="BF53" i="221"/>
  <c r="BP52" i="221"/>
  <c r="BP44" i="220"/>
  <c r="BF45" i="220"/>
  <c r="BP17" i="220"/>
  <c r="BF18" i="220"/>
  <c r="BP57" i="220"/>
  <c r="BF58" i="220"/>
  <c r="BR30" i="220"/>
  <c r="BP25" i="220"/>
  <c r="BF26" i="220"/>
  <c r="BP65" i="220"/>
  <c r="BF66" i="220"/>
  <c r="BP35" i="220"/>
  <c r="BF36" i="220"/>
  <c r="BP36" i="220" s="1"/>
  <c r="BP39" i="220"/>
  <c r="BF40" i="220"/>
  <c r="BF13" i="220"/>
  <c r="BP12" i="220"/>
  <c r="BP50" i="220"/>
  <c r="BF51" i="220"/>
  <c r="BF29" i="219"/>
  <c r="BP28" i="219"/>
  <c r="BP39" i="219"/>
  <c r="BF40" i="219"/>
  <c r="BR60" i="219"/>
  <c r="BP34" i="219"/>
  <c r="BF35" i="219"/>
  <c r="BT66" i="219"/>
  <c r="BS66" i="219"/>
  <c r="BF15" i="219"/>
  <c r="BP14" i="219"/>
  <c r="BT51" i="219"/>
  <c r="BP56" i="219"/>
  <c r="BF57" i="219"/>
  <c r="BF48" i="219"/>
  <c r="BP47" i="219"/>
  <c r="BP10" i="219"/>
  <c r="BF11" i="219"/>
  <c r="BF20" i="219"/>
  <c r="BP19" i="219"/>
  <c r="BR44" i="219"/>
  <c r="BP42" i="218"/>
  <c r="BF43" i="218"/>
  <c r="BT14" i="218"/>
  <c r="BT25" i="218"/>
  <c r="BS22" i="218"/>
  <c r="BT22" i="218"/>
  <c r="BF38" i="218"/>
  <c r="BP37" i="218"/>
  <c r="BP29" i="218"/>
  <c r="BF30" i="218"/>
  <c r="BF53" i="218"/>
  <c r="BP52" i="218"/>
  <c r="BP19" i="218"/>
  <c r="BF20" i="218"/>
  <c r="BP20" i="218" s="1"/>
  <c r="BS12" i="216"/>
  <c r="BT12" i="216"/>
  <c r="BT9" i="216"/>
  <c r="BS9" i="216"/>
  <c r="BP65" i="216"/>
  <c r="BF66" i="216"/>
  <c r="BP52" i="216"/>
  <c r="BF53" i="216"/>
  <c r="BP34" i="216"/>
  <c r="BF35" i="216"/>
  <c r="BF61" i="216"/>
  <c r="BP60" i="216"/>
  <c r="BP40" i="216"/>
  <c r="BF41" i="216"/>
  <c r="BP27" i="216"/>
  <c r="BF28" i="216"/>
  <c r="BF76" i="216"/>
  <c r="BP75" i="216"/>
  <c r="BT43" i="216"/>
  <c r="BS43" i="216"/>
  <c r="BF24" i="216"/>
  <c r="BP23" i="216"/>
  <c r="BP20" i="216"/>
  <c r="BF21" i="216"/>
  <c r="BP21" i="216" s="1"/>
  <c r="BP31" i="216"/>
  <c r="BR30" i="216" s="1"/>
  <c r="BF32" i="216"/>
  <c r="BP32" i="216" s="1"/>
  <c r="BT16" i="216"/>
  <c r="BT18" i="215"/>
  <c r="BF11" i="215"/>
  <c r="BP10" i="215"/>
  <c r="BR15" i="215"/>
  <c r="BS9" i="218" l="1"/>
  <c r="BT9" i="218"/>
  <c r="BR17" i="218"/>
  <c r="BT68" i="219"/>
  <c r="BR33" i="220"/>
  <c r="BR36" i="221"/>
  <c r="BS36" i="221" s="1"/>
  <c r="BS29" i="221"/>
  <c r="BR41" i="227"/>
  <c r="BR32" i="221"/>
  <c r="BR18" i="216"/>
  <c r="BS18" i="216" s="1"/>
  <c r="BR9" i="223"/>
  <c r="BT64" i="219"/>
  <c r="BS64" i="219"/>
  <c r="BR13" i="223"/>
  <c r="BP24" i="229"/>
  <c r="BF25" i="229"/>
  <c r="BP24" i="228"/>
  <c r="BF25" i="228"/>
  <c r="BP25" i="228" s="1"/>
  <c r="BP30" i="228"/>
  <c r="BF31" i="228"/>
  <c r="BP37" i="228"/>
  <c r="BF38" i="228"/>
  <c r="BP45" i="228"/>
  <c r="BF46" i="228"/>
  <c r="BS41" i="227"/>
  <c r="BT41" i="227"/>
  <c r="BT9" i="227"/>
  <c r="BS9" i="227"/>
  <c r="BP62" i="227"/>
  <c r="BF63" i="227"/>
  <c r="BP52" i="227"/>
  <c r="BF53" i="227"/>
  <c r="BP39" i="227"/>
  <c r="BF40" i="227"/>
  <c r="BP40" i="227" s="1"/>
  <c r="BR35" i="227" s="1"/>
  <c r="BT17" i="227"/>
  <c r="BS17" i="227"/>
  <c r="BP55" i="225"/>
  <c r="BF56" i="225"/>
  <c r="BP47" i="225"/>
  <c r="BF48" i="225"/>
  <c r="BP40" i="225"/>
  <c r="BF41" i="225"/>
  <c r="BP34" i="225"/>
  <c r="BF35" i="225"/>
  <c r="BP35" i="225" s="1"/>
  <c r="BT9" i="223"/>
  <c r="BS9" i="223"/>
  <c r="BS13" i="223"/>
  <c r="BT13" i="223"/>
  <c r="BF22" i="223"/>
  <c r="BP22" i="223" s="1"/>
  <c r="BP21" i="223"/>
  <c r="BR18" i="223" s="1"/>
  <c r="BT36" i="221"/>
  <c r="BS32" i="221"/>
  <c r="BT32" i="221"/>
  <c r="BP25" i="221"/>
  <c r="BF26" i="221"/>
  <c r="BF70" i="221"/>
  <c r="BP69" i="221"/>
  <c r="BP48" i="221"/>
  <c r="BR45" i="221" s="1"/>
  <c r="BF49" i="221"/>
  <c r="BP49" i="221" s="1"/>
  <c r="BP53" i="221"/>
  <c r="BF54" i="221"/>
  <c r="BP59" i="221"/>
  <c r="BF60" i="221"/>
  <c r="BF52" i="220"/>
  <c r="BP51" i="220"/>
  <c r="BF41" i="220"/>
  <c r="BP41" i="220" s="1"/>
  <c r="BP40" i="220"/>
  <c r="BT33" i="220"/>
  <c r="BS33" i="220"/>
  <c r="BP58" i="220"/>
  <c r="BF59" i="220"/>
  <c r="BF67" i="220"/>
  <c r="BP66" i="220"/>
  <c r="BP45" i="220"/>
  <c r="BF46" i="220"/>
  <c r="BF14" i="220"/>
  <c r="BP14" i="220" s="1"/>
  <c r="BP13" i="220"/>
  <c r="BF27" i="220"/>
  <c r="BP27" i="220" s="1"/>
  <c r="BP26" i="220"/>
  <c r="BP18" i="220"/>
  <c r="BF19" i="220"/>
  <c r="BT30" i="220"/>
  <c r="BS30" i="220"/>
  <c r="BP57" i="219"/>
  <c r="BF58" i="219"/>
  <c r="BP15" i="219"/>
  <c r="BF16" i="219"/>
  <c r="BT60" i="219"/>
  <c r="BS60" i="219"/>
  <c r="BF30" i="219"/>
  <c r="BP29" i="219"/>
  <c r="BF21" i="219"/>
  <c r="BP20" i="219"/>
  <c r="BP40" i="219"/>
  <c r="BF41" i="219"/>
  <c r="BT44" i="219"/>
  <c r="BS44" i="219"/>
  <c r="BP35" i="219"/>
  <c r="BR33" i="219" s="1"/>
  <c r="BF36" i="219"/>
  <c r="BP36" i="219" s="1"/>
  <c r="BP11" i="219"/>
  <c r="BF12" i="219"/>
  <c r="BP12" i="219" s="1"/>
  <c r="BF49" i="219"/>
  <c r="BP48" i="219"/>
  <c r="BS17" i="218"/>
  <c r="BT17" i="218"/>
  <c r="BP38" i="218"/>
  <c r="BF39" i="218"/>
  <c r="BP30" i="218"/>
  <c r="BF31" i="218"/>
  <c r="BP53" i="218"/>
  <c r="BF54" i="218"/>
  <c r="BP43" i="218"/>
  <c r="BF44" i="218"/>
  <c r="BT18" i="216"/>
  <c r="BT30" i="216"/>
  <c r="BS30" i="216"/>
  <c r="BP53" i="216"/>
  <c r="BF54" i="216"/>
  <c r="BP66" i="216"/>
  <c r="BF67" i="216"/>
  <c r="BP41" i="216"/>
  <c r="BF42" i="216"/>
  <c r="BP42" i="216" s="1"/>
  <c r="BP61" i="216"/>
  <c r="BF62" i="216"/>
  <c r="BP76" i="216"/>
  <c r="BF77" i="216"/>
  <c r="BF36" i="216"/>
  <c r="BP35" i="216"/>
  <c r="BP24" i="216"/>
  <c r="BR22" i="216" s="1"/>
  <c r="BF25" i="216"/>
  <c r="BP25" i="216" s="1"/>
  <c r="BF29" i="216"/>
  <c r="BP29" i="216" s="1"/>
  <c r="BP28" i="216"/>
  <c r="BS15" i="215"/>
  <c r="BT15" i="215"/>
  <c r="BF12" i="215"/>
  <c r="BP11" i="215"/>
  <c r="BR26" i="216" l="1"/>
  <c r="BR23" i="220"/>
  <c r="BR37" i="220"/>
  <c r="BR9" i="220"/>
  <c r="BS9" i="220" s="1"/>
  <c r="BR30" i="225"/>
  <c r="BR38" i="216"/>
  <c r="BR20" i="228"/>
  <c r="BP25" i="229"/>
  <c r="BF26" i="229"/>
  <c r="BS20" i="228"/>
  <c r="BT20" i="228"/>
  <c r="BF47" i="228"/>
  <c r="BP46" i="228"/>
  <c r="BP38" i="228"/>
  <c r="BF39" i="228"/>
  <c r="BF32" i="228"/>
  <c r="BP32" i="228" s="1"/>
  <c r="BP31" i="228"/>
  <c r="BT35" i="227"/>
  <c r="BS35" i="227"/>
  <c r="BF64" i="227"/>
  <c r="BP64" i="227" s="1"/>
  <c r="BP63" i="227"/>
  <c r="BP53" i="227"/>
  <c r="BF54" i="227"/>
  <c r="BS30" i="225"/>
  <c r="BT30" i="225"/>
  <c r="BP48" i="225"/>
  <c r="BF49" i="225"/>
  <c r="BF42" i="225"/>
  <c r="BP42" i="225" s="1"/>
  <c r="BP41" i="225"/>
  <c r="BF57" i="225"/>
  <c r="BP56" i="225"/>
  <c r="BS18" i="223"/>
  <c r="BT18" i="223"/>
  <c r="BP60" i="221"/>
  <c r="BF61" i="221"/>
  <c r="BP70" i="221"/>
  <c r="BF71" i="221"/>
  <c r="BF55" i="221"/>
  <c r="BP55" i="221" s="1"/>
  <c r="BP54" i="221"/>
  <c r="BF27" i="221"/>
  <c r="BP26" i="221"/>
  <c r="BS45" i="221"/>
  <c r="BT45" i="221"/>
  <c r="BT9" i="220"/>
  <c r="BT23" i="220"/>
  <c r="BS23" i="220"/>
  <c r="BT37" i="220"/>
  <c r="BS37" i="220"/>
  <c r="BP19" i="220"/>
  <c r="BF20" i="220"/>
  <c r="BP46" i="220"/>
  <c r="BR42" i="220" s="1"/>
  <c r="BF47" i="220"/>
  <c r="BP47" i="220" s="1"/>
  <c r="BP67" i="220"/>
  <c r="BF68" i="220"/>
  <c r="BP52" i="220"/>
  <c r="BF53" i="220"/>
  <c r="BP59" i="220"/>
  <c r="BF60" i="220"/>
  <c r="BT33" i="219"/>
  <c r="BS33" i="219"/>
  <c r="BR9" i="219"/>
  <c r="BP58" i="219"/>
  <c r="BF59" i="219"/>
  <c r="BP59" i="219" s="1"/>
  <c r="BF22" i="219"/>
  <c r="BP21" i="219"/>
  <c r="BP16" i="219"/>
  <c r="BF17" i="219"/>
  <c r="BP17" i="219" s="1"/>
  <c r="BF50" i="219"/>
  <c r="BP50" i="219" s="1"/>
  <c r="BP49" i="219"/>
  <c r="BF31" i="219"/>
  <c r="BP30" i="219"/>
  <c r="BP41" i="219"/>
  <c r="BF42" i="219"/>
  <c r="BF55" i="218"/>
  <c r="BP54" i="218"/>
  <c r="BF40" i="218"/>
  <c r="BP40" i="218" s="1"/>
  <c r="BP39" i="218"/>
  <c r="BP44" i="218"/>
  <c r="BF45" i="218"/>
  <c r="BP31" i="218"/>
  <c r="BF32" i="218"/>
  <c r="BS38" i="216"/>
  <c r="BT38" i="216"/>
  <c r="BS26" i="216"/>
  <c r="BT26" i="216"/>
  <c r="BS22" i="216"/>
  <c r="BT22" i="216"/>
  <c r="BF63" i="216"/>
  <c r="BP63" i="216" s="1"/>
  <c r="BP62" i="216"/>
  <c r="BP67" i="216"/>
  <c r="BF68" i="216"/>
  <c r="BP36" i="216"/>
  <c r="BR33" i="216" s="1"/>
  <c r="BF37" i="216"/>
  <c r="BP37" i="216" s="1"/>
  <c r="BF78" i="216"/>
  <c r="BP77" i="216"/>
  <c r="BP54" i="216"/>
  <c r="BF55" i="216"/>
  <c r="BF13" i="215"/>
  <c r="BP12" i="215"/>
  <c r="BR13" i="219" l="1"/>
  <c r="BR57" i="216"/>
  <c r="BR34" i="218"/>
  <c r="BR50" i="221"/>
  <c r="BT50" i="221" s="1"/>
  <c r="BR55" i="219"/>
  <c r="BR56" i="227"/>
  <c r="BT56" i="227" s="1"/>
  <c r="BR26" i="228"/>
  <c r="BP26" i="229"/>
  <c r="BF27" i="229"/>
  <c r="BS26" i="228"/>
  <c r="BT26" i="228"/>
  <c r="BP39" i="228"/>
  <c r="BR33" i="228" s="1"/>
  <c r="BF40" i="228"/>
  <c r="BP40" i="228" s="1"/>
  <c r="BP47" i="228"/>
  <c r="BF48" i="228"/>
  <c r="BS56" i="227"/>
  <c r="BP54" i="227"/>
  <c r="BF55" i="227"/>
  <c r="BP55" i="227" s="1"/>
  <c r="BR36" i="225"/>
  <c r="BP49" i="225"/>
  <c r="BF50" i="225"/>
  <c r="BP50" i="225" s="1"/>
  <c r="BP57" i="225"/>
  <c r="BF58" i="225"/>
  <c r="BS50" i="221"/>
  <c r="BP61" i="221"/>
  <c r="BF62" i="221"/>
  <c r="BF72" i="221"/>
  <c r="BP72" i="221" s="1"/>
  <c r="BP71" i="221"/>
  <c r="BR64" i="221" s="1"/>
  <c r="BP27" i="221"/>
  <c r="BF28" i="221"/>
  <c r="BP28" i="221" s="1"/>
  <c r="BF54" i="220"/>
  <c r="BP54" i="220" s="1"/>
  <c r="BP53" i="220"/>
  <c r="BP60" i="220"/>
  <c r="BF61" i="220"/>
  <c r="BF69" i="220"/>
  <c r="BP68" i="220"/>
  <c r="BP20" i="220"/>
  <c r="BF21" i="220"/>
  <c r="BT42" i="220"/>
  <c r="BS42" i="220"/>
  <c r="BT55" i="219"/>
  <c r="BS55" i="219"/>
  <c r="BT13" i="219"/>
  <c r="BS13" i="219"/>
  <c r="BP42" i="219"/>
  <c r="BF43" i="219"/>
  <c r="BP43" i="219" s="1"/>
  <c r="BR46" i="219"/>
  <c r="BT9" i="219"/>
  <c r="BS9" i="219"/>
  <c r="BF23" i="219"/>
  <c r="BP22" i="219"/>
  <c r="BF32" i="219"/>
  <c r="BP32" i="219" s="1"/>
  <c r="BP31" i="219"/>
  <c r="BS34" i="218"/>
  <c r="BT34" i="218"/>
  <c r="BP45" i="218"/>
  <c r="BF46" i="218"/>
  <c r="BP55" i="218"/>
  <c r="BF56" i="218"/>
  <c r="BP32" i="218"/>
  <c r="BF33" i="218"/>
  <c r="BP33" i="218" s="1"/>
  <c r="BT33" i="216"/>
  <c r="BS33" i="216"/>
  <c r="BS57" i="216"/>
  <c r="BT57" i="216"/>
  <c r="BP78" i="216"/>
  <c r="BF79" i="216"/>
  <c r="BP55" i="216"/>
  <c r="BF56" i="216"/>
  <c r="BP56" i="216" s="1"/>
  <c r="BP68" i="216"/>
  <c r="BF69" i="216"/>
  <c r="BF14" i="215"/>
  <c r="BP14" i="215" s="1"/>
  <c r="BP13" i="215"/>
  <c r="BR51" i="216" l="1"/>
  <c r="BR27" i="219"/>
  <c r="BR48" i="227"/>
  <c r="BR9" i="215"/>
  <c r="BR48" i="220"/>
  <c r="BS48" i="220" s="1"/>
  <c r="BR43" i="225"/>
  <c r="BS43" i="225" s="1"/>
  <c r="BR38" i="219"/>
  <c r="BR22" i="221"/>
  <c r="BT22" i="221" s="1"/>
  <c r="BP27" i="229"/>
  <c r="BF28" i="229"/>
  <c r="BT33" i="228"/>
  <c r="BS33" i="228"/>
  <c r="BF49" i="228"/>
  <c r="BP49" i="228" s="1"/>
  <c r="BP48" i="228"/>
  <c r="BS48" i="227"/>
  <c r="BT48" i="227"/>
  <c r="BT43" i="225"/>
  <c r="BF59" i="225"/>
  <c r="BP59" i="225" s="1"/>
  <c r="BP58" i="225"/>
  <c r="BT36" i="225"/>
  <c r="BS36" i="225"/>
  <c r="BT64" i="221"/>
  <c r="BS64" i="221"/>
  <c r="BP62" i="221"/>
  <c r="BF63" i="221"/>
  <c r="BP63" i="221" s="1"/>
  <c r="BT48" i="220"/>
  <c r="BP61" i="220"/>
  <c r="BF62" i="220"/>
  <c r="BP62" i="220" s="1"/>
  <c r="BP69" i="220"/>
  <c r="BF70" i="220"/>
  <c r="BP21" i="220"/>
  <c r="BR15" i="220" s="1"/>
  <c r="BF22" i="220"/>
  <c r="BP22" i="220" s="1"/>
  <c r="BT38" i="219"/>
  <c r="BS38" i="219"/>
  <c r="BT27" i="219"/>
  <c r="BS27" i="219"/>
  <c r="BT46" i="219"/>
  <c r="BS46" i="219"/>
  <c r="BF24" i="219"/>
  <c r="BP23" i="219"/>
  <c r="BR28" i="218"/>
  <c r="BF57" i="218"/>
  <c r="BP57" i="218" s="1"/>
  <c r="BP56" i="218"/>
  <c r="BR49" i="218" s="1"/>
  <c r="BP46" i="218"/>
  <c r="BF47" i="218"/>
  <c r="BT51" i="216"/>
  <c r="BS51" i="216"/>
  <c r="BP69" i="216"/>
  <c r="BF70" i="216"/>
  <c r="BF80" i="216"/>
  <c r="BP80" i="216" s="1"/>
  <c r="BR72" i="216" s="1"/>
  <c r="BP79" i="216"/>
  <c r="BT9" i="215"/>
  <c r="BS9" i="215"/>
  <c r="BS22" i="221" l="1"/>
  <c r="BR51" i="225"/>
  <c r="BR55" i="220"/>
  <c r="BR41" i="228"/>
  <c r="BT41" i="228" s="1"/>
  <c r="BR56" i="221"/>
  <c r="BT56" i="221" s="1"/>
  <c r="BP28" i="229"/>
  <c r="BF29" i="229"/>
  <c r="BP29" i="229" s="1"/>
  <c r="BS41" i="228"/>
  <c r="BT51" i="225"/>
  <c r="BS51" i="225"/>
  <c r="BS56" i="221"/>
  <c r="BT15" i="220"/>
  <c r="BS15" i="220"/>
  <c r="BT55" i="220"/>
  <c r="BS55" i="220"/>
  <c r="BF71" i="220"/>
  <c r="BP71" i="220" s="1"/>
  <c r="BP70" i="220"/>
  <c r="BF25" i="219"/>
  <c r="BP24" i="219"/>
  <c r="BT49" i="218"/>
  <c r="BS49" i="218"/>
  <c r="BP47" i="218"/>
  <c r="BF48" i="218"/>
  <c r="BP48" i="218" s="1"/>
  <c r="BR41" i="218" s="1"/>
  <c r="BT28" i="218"/>
  <c r="BS28" i="218"/>
  <c r="BT72" i="216"/>
  <c r="BS72" i="216"/>
  <c r="BP70" i="216"/>
  <c r="BF71" i="216"/>
  <c r="BP71" i="216" s="1"/>
  <c r="BT66" i="213"/>
  <c r="BG66" i="213"/>
  <c r="BC66" i="213"/>
  <c r="BO66" i="213" s="1"/>
  <c r="BT65" i="213"/>
  <c r="BG65" i="213"/>
  <c r="BC65" i="213"/>
  <c r="BO65" i="213" s="1"/>
  <c r="BT64" i="213"/>
  <c r="BO64" i="213"/>
  <c r="BG64" i="213"/>
  <c r="BC64" i="213"/>
  <c r="BT63" i="213"/>
  <c r="BG63" i="213"/>
  <c r="BC63" i="213"/>
  <c r="BO63" i="213" s="1"/>
  <c r="BT62" i="213"/>
  <c r="BG62" i="213"/>
  <c r="BC62" i="213"/>
  <c r="BO62" i="213" s="1"/>
  <c r="BT61" i="213"/>
  <c r="BG61" i="213"/>
  <c r="BC61" i="213"/>
  <c r="BO61" i="213" s="1"/>
  <c r="BT60" i="213"/>
  <c r="BG60" i="213"/>
  <c r="BC60" i="213"/>
  <c r="BO60" i="213" s="1"/>
  <c r="BT59" i="213"/>
  <c r="BG59" i="213"/>
  <c r="BC59" i="213"/>
  <c r="BO59" i="213" s="1"/>
  <c r="BE58" i="213"/>
  <c r="BF58" i="213" s="1"/>
  <c r="BC58" i="213"/>
  <c r="BO58" i="213" s="1"/>
  <c r="BT57" i="213"/>
  <c r="BG57" i="213"/>
  <c r="BC57" i="213"/>
  <c r="BO57" i="213" s="1"/>
  <c r="BT56" i="213"/>
  <c r="BG56" i="213"/>
  <c r="BC56" i="213"/>
  <c r="BO56" i="213" s="1"/>
  <c r="BT55" i="213"/>
  <c r="BO55" i="213"/>
  <c r="BG55" i="213"/>
  <c r="BC55" i="213"/>
  <c r="BT54" i="213"/>
  <c r="BG54" i="213"/>
  <c r="BC54" i="213"/>
  <c r="BO54" i="213" s="1"/>
  <c r="BT53" i="213"/>
  <c r="BG53" i="213"/>
  <c r="BC53" i="213"/>
  <c r="BO53" i="213" s="1"/>
  <c r="BT52" i="213"/>
  <c r="BG52" i="213"/>
  <c r="BC52" i="213"/>
  <c r="BO52" i="213" s="1"/>
  <c r="BT51" i="213"/>
  <c r="BG51" i="213"/>
  <c r="BC51" i="213"/>
  <c r="BO51" i="213" s="1"/>
  <c r="BE50" i="213"/>
  <c r="BF50" i="213" s="1"/>
  <c r="BC50" i="213"/>
  <c r="BT49" i="213"/>
  <c r="BG49" i="213"/>
  <c r="BC49" i="213"/>
  <c r="BO49" i="213" s="1"/>
  <c r="BT48" i="213"/>
  <c r="BG48" i="213"/>
  <c r="BC48" i="213"/>
  <c r="BO48" i="213" s="1"/>
  <c r="BT47" i="213"/>
  <c r="BG47" i="213"/>
  <c r="BC47" i="213"/>
  <c r="BO47" i="213" s="1"/>
  <c r="BT46" i="213"/>
  <c r="BG46" i="213"/>
  <c r="BC46" i="213"/>
  <c r="BO46" i="213" s="1"/>
  <c r="BT45" i="213"/>
  <c r="BG45" i="213"/>
  <c r="BC45" i="213"/>
  <c r="BO45" i="213" s="1"/>
  <c r="BT44" i="213"/>
  <c r="BG44" i="213"/>
  <c r="BC44" i="213"/>
  <c r="BO44" i="213" s="1"/>
  <c r="BE43" i="213"/>
  <c r="BF43" i="213" s="1"/>
  <c r="BC43" i="213"/>
  <c r="BO43" i="213" s="1"/>
  <c r="BT42" i="213"/>
  <c r="BO42" i="213"/>
  <c r="BG42" i="213"/>
  <c r="BC42" i="213"/>
  <c r="BT41" i="213"/>
  <c r="BG41" i="213"/>
  <c r="BC41" i="213"/>
  <c r="BO41" i="213" s="1"/>
  <c r="BT40" i="213"/>
  <c r="BG40" i="213"/>
  <c r="BC40" i="213"/>
  <c r="BO40" i="213" s="1"/>
  <c r="BT39" i="213"/>
  <c r="BG39" i="213"/>
  <c r="BC39" i="213"/>
  <c r="BO39" i="213" s="1"/>
  <c r="BE38" i="213"/>
  <c r="BF38" i="213" s="1"/>
  <c r="BC38" i="213"/>
  <c r="BO38" i="213" s="1"/>
  <c r="BT37" i="213"/>
  <c r="BG37" i="213"/>
  <c r="BC37" i="213"/>
  <c r="BO37" i="213" s="1"/>
  <c r="BT36" i="213"/>
  <c r="BG36" i="213"/>
  <c r="BC36" i="213"/>
  <c r="BO36" i="213" s="1"/>
  <c r="BO35" i="213"/>
  <c r="BE35" i="213"/>
  <c r="BF35" i="213" s="1"/>
  <c r="BF36" i="213" s="1"/>
  <c r="BC35" i="213"/>
  <c r="BT34" i="213"/>
  <c r="BG34" i="213"/>
  <c r="BC34" i="213"/>
  <c r="BO34" i="213" s="1"/>
  <c r="BE33" i="213"/>
  <c r="BF33" i="213" s="1"/>
  <c r="BC33" i="213"/>
  <c r="BO33" i="213" s="1"/>
  <c r="BT32" i="213"/>
  <c r="BG32" i="213"/>
  <c r="BC32" i="213"/>
  <c r="BO32" i="213" s="1"/>
  <c r="BT31" i="213"/>
  <c r="BG31" i="213"/>
  <c r="BC31" i="213"/>
  <c r="BO31" i="213" s="1"/>
  <c r="L31" i="213"/>
  <c r="BT30" i="213"/>
  <c r="BG30" i="213"/>
  <c r="BC30" i="213"/>
  <c r="BO30" i="213" s="1"/>
  <c r="BT29" i="213"/>
  <c r="BG29" i="213"/>
  <c r="BC29" i="213"/>
  <c r="BO29" i="213" s="1"/>
  <c r="BE28" i="213"/>
  <c r="BF28" i="213" s="1"/>
  <c r="BP28" i="213" s="1"/>
  <c r="BC28" i="213"/>
  <c r="BO28" i="213" s="1"/>
  <c r="BT27" i="213"/>
  <c r="BG27" i="213"/>
  <c r="BC27" i="213"/>
  <c r="BO27" i="213" s="1"/>
  <c r="BF26" i="213"/>
  <c r="BP26" i="213" s="1"/>
  <c r="BE26" i="213"/>
  <c r="BC26" i="213"/>
  <c r="BO26" i="213" s="1"/>
  <c r="BT25" i="213"/>
  <c r="BG25" i="213"/>
  <c r="BC25" i="213"/>
  <c r="BO25" i="213" s="1"/>
  <c r="BT24" i="213"/>
  <c r="BG24" i="213"/>
  <c r="BC24" i="213"/>
  <c r="BO24" i="213" s="1"/>
  <c r="BT23" i="213"/>
  <c r="BO23" i="213"/>
  <c r="BG23" i="213"/>
  <c r="BC23" i="213"/>
  <c r="BT22" i="213"/>
  <c r="BG22" i="213"/>
  <c r="BC22" i="213"/>
  <c r="BO22" i="213" s="1"/>
  <c r="BT21" i="213"/>
  <c r="BG21" i="213"/>
  <c r="BC21" i="213"/>
  <c r="BO21" i="213" s="1"/>
  <c r="BE20" i="213"/>
  <c r="BF20" i="213" s="1"/>
  <c r="BD20" i="213"/>
  <c r="BG20" i="213" s="1"/>
  <c r="BC20" i="213"/>
  <c r="BO20" i="213" s="1"/>
  <c r="BT19" i="213"/>
  <c r="BG19" i="213"/>
  <c r="BC19" i="213"/>
  <c r="BO19" i="213" s="1"/>
  <c r="BT18" i="213"/>
  <c r="BG18" i="213"/>
  <c r="BC18" i="213"/>
  <c r="BO18" i="213" s="1"/>
  <c r="BF17" i="213"/>
  <c r="BP17" i="213" s="1"/>
  <c r="BE17" i="213"/>
  <c r="BC17" i="213"/>
  <c r="BO17" i="213" s="1"/>
  <c r="BT16" i="213"/>
  <c r="BO16" i="213"/>
  <c r="BG16" i="213"/>
  <c r="BC16" i="213"/>
  <c r="BE15" i="213"/>
  <c r="BF15" i="213" s="1"/>
  <c r="BD15" i="213"/>
  <c r="BC15" i="213"/>
  <c r="BO15" i="213" s="1"/>
  <c r="BQ15" i="213" s="1"/>
  <c r="BT14" i="213"/>
  <c r="BO14" i="213"/>
  <c r="BG14" i="213"/>
  <c r="BC14" i="213"/>
  <c r="BT13" i="213"/>
  <c r="BG13" i="213"/>
  <c r="BC13" i="213"/>
  <c r="BO13" i="213" s="1"/>
  <c r="BT12" i="213"/>
  <c r="BG12" i="213"/>
  <c r="BC12" i="213"/>
  <c r="BO12" i="213" s="1"/>
  <c r="BT11" i="213"/>
  <c r="BG11" i="213"/>
  <c r="BC11" i="213"/>
  <c r="BO11" i="213" s="1"/>
  <c r="BT10" i="213"/>
  <c r="BG10" i="213"/>
  <c r="BC10" i="213"/>
  <c r="BE9" i="213"/>
  <c r="BF9" i="213" s="1"/>
  <c r="BC9" i="213"/>
  <c r="BO9" i="213" s="1"/>
  <c r="BP33" i="213" l="1"/>
  <c r="BF34" i="213"/>
  <c r="BP34" i="213" s="1"/>
  <c r="BD26" i="213"/>
  <c r="BG26" i="213" s="1"/>
  <c r="BQ17" i="213"/>
  <c r="BG15" i="213"/>
  <c r="BD50" i="213"/>
  <c r="BG50" i="213" s="1"/>
  <c r="BP43" i="213"/>
  <c r="BF44" i="213"/>
  <c r="BF45" i="213" s="1"/>
  <c r="BP45" i="213" s="1"/>
  <c r="BP38" i="213"/>
  <c r="BF39" i="213"/>
  <c r="BP39" i="213" s="1"/>
  <c r="BP58" i="213"/>
  <c r="BF59" i="213"/>
  <c r="BF60" i="213" s="1"/>
  <c r="BP60" i="213" s="1"/>
  <c r="BD9" i="213"/>
  <c r="BG9" i="213" s="1"/>
  <c r="BO10" i="213"/>
  <c r="BF27" i="213"/>
  <c r="BP27" i="213" s="1"/>
  <c r="BQ35" i="213"/>
  <c r="BQ43" i="213"/>
  <c r="BO50" i="213"/>
  <c r="BQ50" i="213" s="1"/>
  <c r="BR19" i="229"/>
  <c r="BD17" i="213"/>
  <c r="BG17" i="213" s="1"/>
  <c r="BF18" i="213"/>
  <c r="BF19" i="213" s="1"/>
  <c r="BP19" i="213" s="1"/>
  <c r="BQ38" i="213"/>
  <c r="BQ58" i="213"/>
  <c r="BR64" i="216"/>
  <c r="BT64" i="216" s="1"/>
  <c r="BQ28" i="213"/>
  <c r="BF29" i="213"/>
  <c r="BP29" i="213" s="1"/>
  <c r="BR33" i="213"/>
  <c r="BS19" i="229"/>
  <c r="BT19" i="229"/>
  <c r="BR63" i="220"/>
  <c r="BF26" i="219"/>
  <c r="BP26" i="219" s="1"/>
  <c r="BP25" i="219"/>
  <c r="BR18" i="219" s="1"/>
  <c r="BT41" i="218"/>
  <c r="BS41" i="218"/>
  <c r="BS64" i="216"/>
  <c r="BQ20" i="213"/>
  <c r="BF10" i="213"/>
  <c r="BP9" i="213"/>
  <c r="BQ9" i="213"/>
  <c r="BR26" i="213"/>
  <c r="BQ33" i="213"/>
  <c r="BP15" i="213"/>
  <c r="BF16" i="213"/>
  <c r="BP16" i="213" s="1"/>
  <c r="BP20" i="213"/>
  <c r="BF21" i="213"/>
  <c r="BQ26" i="213"/>
  <c r="BP36" i="213"/>
  <c r="BF37" i="213"/>
  <c r="BP37" i="213" s="1"/>
  <c r="BP50" i="213"/>
  <c r="BF51" i="213"/>
  <c r="BP18" i="213"/>
  <c r="BR17" i="213" s="1"/>
  <c r="BF30" i="213"/>
  <c r="BD35" i="213"/>
  <c r="BG35" i="213" s="1"/>
  <c r="BF40" i="213"/>
  <c r="BP44" i="213"/>
  <c r="BP35" i="213"/>
  <c r="BD43" i="213"/>
  <c r="BG43" i="213" s="1"/>
  <c r="BD58" i="213"/>
  <c r="BG58" i="213" s="1"/>
  <c r="BD28" i="213"/>
  <c r="BG28" i="213" s="1"/>
  <c r="BD33" i="213"/>
  <c r="BG33" i="213" s="1"/>
  <c r="BD38" i="213"/>
  <c r="BG38" i="213" s="1"/>
  <c r="BT40" i="211"/>
  <c r="BG40" i="211"/>
  <c r="BC40" i="211"/>
  <c r="BO40" i="211" s="1"/>
  <c r="BT39" i="211"/>
  <c r="BG39" i="211"/>
  <c r="BC39" i="211"/>
  <c r="BO39" i="211" s="1"/>
  <c r="BE38" i="211"/>
  <c r="BF38" i="211" s="1"/>
  <c r="BP38" i="211" s="1"/>
  <c r="BC38" i="211"/>
  <c r="BO38" i="211" s="1"/>
  <c r="BT37" i="211"/>
  <c r="BG37" i="211"/>
  <c r="BC37" i="211"/>
  <c r="BO37" i="211" s="1"/>
  <c r="BT36" i="211"/>
  <c r="BG36" i="211"/>
  <c r="BC36" i="211"/>
  <c r="BO36" i="211" s="1"/>
  <c r="BT35" i="211"/>
  <c r="BG35" i="211"/>
  <c r="BC35" i="211"/>
  <c r="BO35" i="211" s="1"/>
  <c r="BT34" i="211"/>
  <c r="BG34" i="211"/>
  <c r="BC34" i="211"/>
  <c r="BO34" i="211" s="1"/>
  <c r="BE33" i="211"/>
  <c r="BF33" i="211" s="1"/>
  <c r="BC33" i="211"/>
  <c r="BO33" i="211" s="1"/>
  <c r="BE32" i="211"/>
  <c r="BF32" i="211" s="1"/>
  <c r="BP32" i="211" s="1"/>
  <c r="BR32" i="211" s="1"/>
  <c r="BD32" i="211"/>
  <c r="BG32" i="211" s="1"/>
  <c r="BC32" i="211"/>
  <c r="BO32" i="211" s="1"/>
  <c r="BQ32" i="211" s="1"/>
  <c r="BT31" i="211"/>
  <c r="BG31" i="211"/>
  <c r="BC31" i="211"/>
  <c r="BO31" i="211" s="1"/>
  <c r="BT30" i="211"/>
  <c r="BG30" i="211"/>
  <c r="BC30" i="211"/>
  <c r="BO30" i="211" s="1"/>
  <c r="BE29" i="211"/>
  <c r="BF29" i="211" s="1"/>
  <c r="BC29" i="211"/>
  <c r="BO29" i="211" s="1"/>
  <c r="BT28" i="211"/>
  <c r="BG28" i="211"/>
  <c r="BC28" i="211"/>
  <c r="BO28" i="211" s="1"/>
  <c r="BT27" i="211"/>
  <c r="BG27" i="211"/>
  <c r="BC27" i="211"/>
  <c r="BO27" i="211" s="1"/>
  <c r="BT26" i="211"/>
  <c r="BG26" i="211"/>
  <c r="BC26" i="211"/>
  <c r="BO26" i="211" s="1"/>
  <c r="BT25" i="211"/>
  <c r="BG25" i="211"/>
  <c r="BC25" i="211"/>
  <c r="BO25" i="211" s="1"/>
  <c r="BT24" i="211"/>
  <c r="BG24" i="211"/>
  <c r="BC24" i="211"/>
  <c r="BO24" i="211" s="1"/>
  <c r="BF23" i="211"/>
  <c r="BF24" i="211" s="1"/>
  <c r="BE23" i="211"/>
  <c r="BC23" i="211"/>
  <c r="BO23" i="211" s="1"/>
  <c r="BT22" i="211"/>
  <c r="BG22" i="211"/>
  <c r="BC22" i="211"/>
  <c r="BO22" i="211" s="1"/>
  <c r="BT21" i="211"/>
  <c r="BG21" i="211"/>
  <c r="BC21" i="211"/>
  <c r="BO21" i="211" s="1"/>
  <c r="BT20" i="211"/>
  <c r="BG20" i="211"/>
  <c r="BC20" i="211"/>
  <c r="BO20" i="211" s="1"/>
  <c r="BT19" i="211"/>
  <c r="BG19" i="211"/>
  <c r="BC19" i="211"/>
  <c r="BO19" i="211" s="1"/>
  <c r="BT18" i="211"/>
  <c r="BG18" i="211"/>
  <c r="BC18" i="211"/>
  <c r="BO18" i="211" s="1"/>
  <c r="BT17" i="211"/>
  <c r="BG17" i="211"/>
  <c r="BC17" i="211"/>
  <c r="BO17" i="211" s="1"/>
  <c r="BT16" i="211"/>
  <c r="BG16" i="211"/>
  <c r="BC16" i="211"/>
  <c r="BO16" i="211" s="1"/>
  <c r="BT15" i="211"/>
  <c r="BG15" i="211"/>
  <c r="BC15" i="211"/>
  <c r="BO15" i="211" s="1"/>
  <c r="BE14" i="211"/>
  <c r="BF14" i="211" s="1"/>
  <c r="BC14" i="211"/>
  <c r="BO14" i="211" s="1"/>
  <c r="BT13" i="211"/>
  <c r="BG13" i="211"/>
  <c r="BC13" i="211"/>
  <c r="BO13" i="211" s="1"/>
  <c r="BF12" i="211"/>
  <c r="BF13" i="211" s="1"/>
  <c r="BP13" i="211" s="1"/>
  <c r="BE12" i="211"/>
  <c r="BC12" i="211"/>
  <c r="BD12" i="211" s="1"/>
  <c r="BG12" i="211" s="1"/>
  <c r="BT11" i="211"/>
  <c r="BG11" i="211"/>
  <c r="BC11" i="211"/>
  <c r="BO11" i="211" s="1"/>
  <c r="BT10" i="211"/>
  <c r="BG10" i="211"/>
  <c r="BC10" i="211"/>
  <c r="BO10" i="211" s="1"/>
  <c r="BE9" i="211"/>
  <c r="BF9" i="211" s="1"/>
  <c r="BC9" i="211"/>
  <c r="BO9" i="211" s="1"/>
  <c r="BT16" i="210"/>
  <c r="BG16" i="210"/>
  <c r="BC16" i="210"/>
  <c r="BO16" i="210" s="1"/>
  <c r="BE15" i="210"/>
  <c r="BF15" i="210" s="1"/>
  <c r="BF16" i="210" s="1"/>
  <c r="BP16" i="210" s="1"/>
  <c r="BC15" i="210"/>
  <c r="BO15" i="210" s="1"/>
  <c r="BQ15" i="210" s="1"/>
  <c r="BT14" i="210"/>
  <c r="BG14" i="210"/>
  <c r="BC14" i="210"/>
  <c r="BO14" i="210" s="1"/>
  <c r="BT13" i="210"/>
  <c r="BG13" i="210"/>
  <c r="BC13" i="210"/>
  <c r="BO13" i="210" s="1"/>
  <c r="BO12" i="210"/>
  <c r="BE12" i="210"/>
  <c r="BF12" i="210" s="1"/>
  <c r="BC12" i="210"/>
  <c r="BT11" i="210"/>
  <c r="BO11" i="210"/>
  <c r="BG11" i="210"/>
  <c r="BC11" i="210"/>
  <c r="BE10" i="210"/>
  <c r="BF10" i="210" s="1"/>
  <c r="BC10" i="210"/>
  <c r="BO10" i="210" s="1"/>
  <c r="BQ10" i="210" s="1"/>
  <c r="BE9" i="210"/>
  <c r="BF9" i="210" s="1"/>
  <c r="BP9" i="210" s="1"/>
  <c r="BR9" i="210" s="1"/>
  <c r="BC9" i="210"/>
  <c r="BD9" i="210" s="1"/>
  <c r="BT75" i="209"/>
  <c r="BG75" i="209"/>
  <c r="BC75" i="209"/>
  <c r="BO75" i="209" s="1"/>
  <c r="BT74" i="209"/>
  <c r="BG74" i="209"/>
  <c r="BC74" i="209"/>
  <c r="BO74" i="209" s="1"/>
  <c r="BT73" i="209"/>
  <c r="BG73" i="209"/>
  <c r="BC73" i="209"/>
  <c r="BO73" i="209" s="1"/>
  <c r="BT72" i="209"/>
  <c r="BG72" i="209"/>
  <c r="BC72" i="209"/>
  <c r="BO72" i="209" s="1"/>
  <c r="BT71" i="209"/>
  <c r="BG71" i="209"/>
  <c r="BC71" i="209"/>
  <c r="BO71" i="209" s="1"/>
  <c r="BT70" i="209"/>
  <c r="BG70" i="209"/>
  <c r="BC70" i="209"/>
  <c r="BO70" i="209" s="1"/>
  <c r="BT69" i="209"/>
  <c r="BG69" i="209"/>
  <c r="BC69" i="209"/>
  <c r="BO69" i="209" s="1"/>
  <c r="BT68" i="209"/>
  <c r="BG68" i="209"/>
  <c r="BC68" i="209"/>
  <c r="BO68" i="209" s="1"/>
  <c r="BE67" i="209"/>
  <c r="BF67" i="209" s="1"/>
  <c r="BC67" i="209"/>
  <c r="BO67" i="209" s="1"/>
  <c r="BT66" i="209"/>
  <c r="BG66" i="209"/>
  <c r="BC66" i="209"/>
  <c r="BO66" i="209" s="1"/>
  <c r="BT65" i="209"/>
  <c r="BG65" i="209"/>
  <c r="BC65" i="209"/>
  <c r="BO65" i="209" s="1"/>
  <c r="BT64" i="209"/>
  <c r="BG64" i="209"/>
  <c r="BC64" i="209"/>
  <c r="BO64" i="209" s="1"/>
  <c r="BT63" i="209"/>
  <c r="BG63" i="209"/>
  <c r="BC63" i="209"/>
  <c r="BO63" i="209" s="1"/>
  <c r="BT62" i="209"/>
  <c r="BG62" i="209"/>
  <c r="BC62" i="209"/>
  <c r="BO62" i="209" s="1"/>
  <c r="BT61" i="209"/>
  <c r="BG61" i="209"/>
  <c r="BC61" i="209"/>
  <c r="BO61" i="209" s="1"/>
  <c r="BT60" i="209"/>
  <c r="BG60" i="209"/>
  <c r="BC60" i="209"/>
  <c r="BO60" i="209" s="1"/>
  <c r="BF59" i="209"/>
  <c r="BP59" i="209" s="1"/>
  <c r="BE59" i="209"/>
  <c r="BC59" i="209"/>
  <c r="BO59" i="209" s="1"/>
  <c r="BT58" i="209"/>
  <c r="BG58" i="209"/>
  <c r="BC58" i="209"/>
  <c r="BO58" i="209" s="1"/>
  <c r="BT57" i="209"/>
  <c r="BG57" i="209"/>
  <c r="BC57" i="209"/>
  <c r="BO57" i="209" s="1"/>
  <c r="BT56" i="209"/>
  <c r="BG56" i="209"/>
  <c r="BC56" i="209"/>
  <c r="BO56" i="209" s="1"/>
  <c r="BT55" i="209"/>
  <c r="BG55" i="209"/>
  <c r="BC55" i="209"/>
  <c r="BO55" i="209" s="1"/>
  <c r="BT54" i="209"/>
  <c r="BG54" i="209"/>
  <c r="BC54" i="209"/>
  <c r="BO54" i="209" s="1"/>
  <c r="BT53" i="209"/>
  <c r="BG53" i="209"/>
  <c r="BC53" i="209"/>
  <c r="BO53" i="209" s="1"/>
  <c r="BE52" i="209"/>
  <c r="BF52" i="209" s="1"/>
  <c r="BC52" i="209"/>
  <c r="BO52" i="209" s="1"/>
  <c r="BT51" i="209"/>
  <c r="BG51" i="209"/>
  <c r="BC51" i="209"/>
  <c r="BO51" i="209" s="1"/>
  <c r="BT50" i="209"/>
  <c r="BG50" i="209"/>
  <c r="BC50" i="209"/>
  <c r="BO50" i="209" s="1"/>
  <c r="BT49" i="209"/>
  <c r="BG49" i="209"/>
  <c r="BC49" i="209"/>
  <c r="BO49" i="209" s="1"/>
  <c r="BT48" i="209"/>
  <c r="BG48" i="209"/>
  <c r="BC48" i="209"/>
  <c r="BO48" i="209" s="1"/>
  <c r="BT47" i="209"/>
  <c r="BG47" i="209"/>
  <c r="BC47" i="209"/>
  <c r="BO47" i="209" s="1"/>
  <c r="BE46" i="209"/>
  <c r="BF46" i="209" s="1"/>
  <c r="BP46" i="209" s="1"/>
  <c r="BC46" i="209"/>
  <c r="BO46" i="209" s="1"/>
  <c r="BO45" i="209"/>
  <c r="BC45" i="209"/>
  <c r="BC44" i="209"/>
  <c r="BO44" i="209" s="1"/>
  <c r="BC43" i="209"/>
  <c r="BO43" i="209" s="1"/>
  <c r="BO42" i="209"/>
  <c r="BE42" i="209"/>
  <c r="BF45" i="209" s="1"/>
  <c r="BP45" i="209" s="1"/>
  <c r="BC42" i="209"/>
  <c r="BT41" i="209"/>
  <c r="BC41" i="209"/>
  <c r="BO41" i="209" s="1"/>
  <c r="BE40" i="209"/>
  <c r="BC40" i="209"/>
  <c r="BD40" i="209" s="1"/>
  <c r="BG40" i="209" s="1"/>
  <c r="BO39" i="209"/>
  <c r="BC39" i="209"/>
  <c r="BF38" i="209"/>
  <c r="BP38" i="209" s="1"/>
  <c r="BC38" i="209"/>
  <c r="BO38" i="209" s="1"/>
  <c r="BE37" i="209"/>
  <c r="BF39" i="209" s="1"/>
  <c r="BP39" i="209" s="1"/>
  <c r="BC37" i="209"/>
  <c r="BO37" i="209" s="1"/>
  <c r="BT36" i="209"/>
  <c r="BO36" i="209"/>
  <c r="BT35" i="209"/>
  <c r="BO35" i="209"/>
  <c r="BE34" i="209"/>
  <c r="BF34" i="209" s="1"/>
  <c r="BF35" i="209" s="1"/>
  <c r="BC34" i="209"/>
  <c r="BO34" i="209" s="1"/>
  <c r="BC33" i="209"/>
  <c r="BO33" i="209" s="1"/>
  <c r="BC32" i="209"/>
  <c r="BO32" i="209" s="1"/>
  <c r="BE31" i="209"/>
  <c r="BF33" i="209" s="1"/>
  <c r="BP33" i="209" s="1"/>
  <c r="BC31" i="209"/>
  <c r="BO31" i="209" s="1"/>
  <c r="BC30" i="209"/>
  <c r="BO30" i="209" s="1"/>
  <c r="BC29" i="209"/>
  <c r="BO29" i="209" s="1"/>
  <c r="BE28" i="209"/>
  <c r="BF30" i="209" s="1"/>
  <c r="BP30" i="209" s="1"/>
  <c r="BC28" i="209"/>
  <c r="BO28" i="209" s="1"/>
  <c r="BE27" i="209"/>
  <c r="BF40" i="209" s="1"/>
  <c r="BP40" i="209" s="1"/>
  <c r="BC27" i="209"/>
  <c r="BT26" i="209"/>
  <c r="BC26" i="209"/>
  <c r="BO26" i="209" s="1"/>
  <c r="BF25" i="209"/>
  <c r="BP25" i="209" s="1"/>
  <c r="BE25" i="209"/>
  <c r="BF26" i="209" s="1"/>
  <c r="BP26" i="209" s="1"/>
  <c r="BC25" i="209"/>
  <c r="BF24" i="209"/>
  <c r="BP24" i="209" s="1"/>
  <c r="BC24" i="209"/>
  <c r="BO24" i="209" s="1"/>
  <c r="BE23" i="209"/>
  <c r="BF23" i="209" s="1"/>
  <c r="BP23" i="209" s="1"/>
  <c r="BC23" i="209"/>
  <c r="BO23" i="209" s="1"/>
  <c r="BT22" i="209"/>
  <c r="BC22" i="209"/>
  <c r="BO22" i="209" s="1"/>
  <c r="BC21" i="209"/>
  <c r="BO21" i="209" s="1"/>
  <c r="BT20" i="209"/>
  <c r="BC20" i="209"/>
  <c r="BO20" i="209" s="1"/>
  <c r="BT19" i="209"/>
  <c r="BO19" i="209"/>
  <c r="BC19" i="209"/>
  <c r="BO18" i="209"/>
  <c r="BE18" i="209"/>
  <c r="BF19" i="209" s="1"/>
  <c r="BP19" i="209" s="1"/>
  <c r="BC18" i="209"/>
  <c r="BT17" i="209"/>
  <c r="BO17" i="209"/>
  <c r="BG17" i="209"/>
  <c r="BC17" i="209"/>
  <c r="BC16" i="209"/>
  <c r="BO16" i="209" s="1"/>
  <c r="BT15" i="209"/>
  <c r="BG15" i="209"/>
  <c r="BC15" i="209"/>
  <c r="BO15" i="209" s="1"/>
  <c r="BT14" i="209"/>
  <c r="BO14" i="209"/>
  <c r="BG14" i="209"/>
  <c r="BC14" i="209"/>
  <c r="BE13" i="209"/>
  <c r="BF15" i="209" s="1"/>
  <c r="BP15" i="209" s="1"/>
  <c r="BC13" i="209"/>
  <c r="BO13" i="209" s="1"/>
  <c r="BQ13" i="209" s="1"/>
  <c r="BE12" i="209"/>
  <c r="BF12" i="209" s="1"/>
  <c r="BP12" i="209" s="1"/>
  <c r="BR12" i="209" s="1"/>
  <c r="BC12" i="209"/>
  <c r="BD12" i="209" s="1"/>
  <c r="BG12" i="209" s="1"/>
  <c r="BG11" i="209"/>
  <c r="BC11" i="209"/>
  <c r="BO11" i="209" s="1"/>
  <c r="BC10" i="209"/>
  <c r="BO10" i="209" s="1"/>
  <c r="BE9" i="209"/>
  <c r="BC9" i="209"/>
  <c r="BF27" i="209" l="1"/>
  <c r="BP27" i="209" s="1"/>
  <c r="BR27" i="209" s="1"/>
  <c r="BD9" i="209"/>
  <c r="BG9" i="209" s="1"/>
  <c r="BO12" i="209"/>
  <c r="BQ12" i="209" s="1"/>
  <c r="BQ23" i="209"/>
  <c r="BQ37" i="209"/>
  <c r="BD12" i="210"/>
  <c r="BF46" i="213"/>
  <c r="BF61" i="213"/>
  <c r="BF62" i="213" s="1"/>
  <c r="BR25" i="209"/>
  <c r="BO40" i="209"/>
  <c r="BQ14" i="211"/>
  <c r="BQ33" i="211"/>
  <c r="BP59" i="213"/>
  <c r="BQ28" i="209"/>
  <c r="BD28" i="209"/>
  <c r="BG28" i="209" s="1"/>
  <c r="BD13" i="209"/>
  <c r="BG13" i="209" s="1"/>
  <c r="BF20" i="209"/>
  <c r="BP20" i="209" s="1"/>
  <c r="BF37" i="209"/>
  <c r="BP37" i="209" s="1"/>
  <c r="BF41" i="209"/>
  <c r="BP41" i="209" s="1"/>
  <c r="BR40" i="209" s="1"/>
  <c r="BQ67" i="209"/>
  <c r="BQ9" i="211"/>
  <c r="BQ38" i="211"/>
  <c r="BT12" i="209"/>
  <c r="BO9" i="209"/>
  <c r="BQ9" i="209" s="1"/>
  <c r="BD18" i="209"/>
  <c r="BG18" i="209" s="1"/>
  <c r="BD42" i="209"/>
  <c r="BG42" i="209" s="1"/>
  <c r="BQ52" i="209"/>
  <c r="BG9" i="210"/>
  <c r="BG12" i="210"/>
  <c r="BQ40" i="209"/>
  <c r="BO12" i="211"/>
  <c r="BQ12" i="211" s="1"/>
  <c r="BQ34" i="209"/>
  <c r="BQ42" i="209"/>
  <c r="BQ12" i="210"/>
  <c r="BQ29" i="211"/>
  <c r="BR35" i="213"/>
  <c r="BT35" i="213" s="1"/>
  <c r="BR15" i="213"/>
  <c r="BO9" i="210"/>
  <c r="BQ9" i="210" s="1"/>
  <c r="BS9" i="210" s="1"/>
  <c r="BT63" i="220"/>
  <c r="BS63" i="220"/>
  <c r="BT18" i="219"/>
  <c r="BS18" i="219"/>
  <c r="BT17" i="213"/>
  <c r="BS17" i="213"/>
  <c r="BP40" i="213"/>
  <c r="BF41" i="213"/>
  <c r="BP51" i="213"/>
  <c r="BF52" i="213"/>
  <c r="BP21" i="213"/>
  <c r="BF22" i="213"/>
  <c r="BS33" i="213"/>
  <c r="BT33" i="213"/>
  <c r="BF11" i="213"/>
  <c r="BP10" i="213"/>
  <c r="BF31" i="213"/>
  <c r="BP30" i="213"/>
  <c r="BF47" i="213"/>
  <c r="BP46" i="213"/>
  <c r="BT26" i="213"/>
  <c r="BS26" i="213"/>
  <c r="BP24" i="211"/>
  <c r="BF25" i="211"/>
  <c r="BP14" i="211"/>
  <c r="BF15" i="211"/>
  <c r="BQ23" i="211"/>
  <c r="BF34" i="211"/>
  <c r="BP33" i="211"/>
  <c r="BP29" i="211"/>
  <c r="BF30" i="211"/>
  <c r="BP9" i="211"/>
  <c r="BF10" i="211"/>
  <c r="BT32" i="211"/>
  <c r="BS32" i="211"/>
  <c r="BD23" i="211"/>
  <c r="BG23" i="211" s="1"/>
  <c r="BD9" i="211"/>
  <c r="BG9" i="211" s="1"/>
  <c r="BP12" i="211"/>
  <c r="BR12" i="211" s="1"/>
  <c r="BT12" i="211" s="1"/>
  <c r="BD14" i="211"/>
  <c r="BG14" i="211" s="1"/>
  <c r="BP23" i="211"/>
  <c r="BD29" i="211"/>
  <c r="BG29" i="211" s="1"/>
  <c r="BF39" i="211"/>
  <c r="BD38" i="211"/>
  <c r="BG38" i="211" s="1"/>
  <c r="BD33" i="211"/>
  <c r="BG33" i="211" s="1"/>
  <c r="BP12" i="210"/>
  <c r="BF13" i="210"/>
  <c r="BT9" i="210"/>
  <c r="BF11" i="210"/>
  <c r="BP11" i="210" s="1"/>
  <c r="BP10" i="210"/>
  <c r="BD10" i="210"/>
  <c r="BG10" i="210" s="1"/>
  <c r="BD15" i="210"/>
  <c r="BG15" i="210" s="1"/>
  <c r="BP15" i="210"/>
  <c r="BR15" i="210" s="1"/>
  <c r="BT15" i="210" s="1"/>
  <c r="BQ18" i="209"/>
  <c r="BQ31" i="209"/>
  <c r="BF36" i="209"/>
  <c r="BP36" i="209" s="1"/>
  <c r="BP35" i="209"/>
  <c r="BP67" i="209"/>
  <c r="BF68" i="209"/>
  <c r="BF17" i="209"/>
  <c r="BP17" i="209" s="1"/>
  <c r="BF16" i="209"/>
  <c r="BP16" i="209" s="1"/>
  <c r="BF14" i="209"/>
  <c r="BP14" i="209" s="1"/>
  <c r="BQ46" i="209"/>
  <c r="BP52" i="209"/>
  <c r="BF53" i="209"/>
  <c r="BF11" i="209"/>
  <c r="BP11" i="209" s="1"/>
  <c r="BF10" i="209"/>
  <c r="BP10" i="209" s="1"/>
  <c r="BF9" i="209"/>
  <c r="BP9" i="209" s="1"/>
  <c r="BS12" i="209"/>
  <c r="BF13" i="209"/>
  <c r="BP13" i="209" s="1"/>
  <c r="BR23" i="209"/>
  <c r="BO25" i="209"/>
  <c r="BQ25" i="209" s="1"/>
  <c r="BD25" i="209"/>
  <c r="BG25" i="209" s="1"/>
  <c r="BQ59" i="209"/>
  <c r="BO27" i="209"/>
  <c r="BQ27" i="209" s="1"/>
  <c r="BD27" i="209"/>
  <c r="BG27" i="209" s="1"/>
  <c r="BR37" i="209"/>
  <c r="BS37" i="209" s="1"/>
  <c r="BF21" i="209"/>
  <c r="BP21" i="209" s="1"/>
  <c r="BF22" i="209"/>
  <c r="BP22" i="209" s="1"/>
  <c r="BF31" i="209"/>
  <c r="BP31" i="209" s="1"/>
  <c r="BD37" i="209"/>
  <c r="BG37" i="209" s="1"/>
  <c r="BF18" i="209"/>
  <c r="BP18" i="209" s="1"/>
  <c r="BD23" i="209"/>
  <c r="BG23" i="209" s="1"/>
  <c r="BF28" i="209"/>
  <c r="BP28" i="209" s="1"/>
  <c r="BF32" i="209"/>
  <c r="BP32" i="209" s="1"/>
  <c r="BD34" i="209"/>
  <c r="BG34" i="209" s="1"/>
  <c r="BF42" i="209"/>
  <c r="BP42" i="209" s="1"/>
  <c r="BF47" i="209"/>
  <c r="BF60" i="209"/>
  <c r="BF29" i="209"/>
  <c r="BP29" i="209" s="1"/>
  <c r="BD31" i="209"/>
  <c r="BG31" i="209" s="1"/>
  <c r="BP34" i="209"/>
  <c r="BF43" i="209"/>
  <c r="BP43" i="209" s="1"/>
  <c r="BF44" i="209"/>
  <c r="BP44" i="209" s="1"/>
  <c r="BD46" i="209"/>
  <c r="BG46" i="209" s="1"/>
  <c r="BD59" i="209"/>
  <c r="BG59" i="209" s="1"/>
  <c r="BD52" i="209"/>
  <c r="BG52" i="209" s="1"/>
  <c r="BD67" i="209"/>
  <c r="BG67" i="209" s="1"/>
  <c r="BT45" i="208"/>
  <c r="BG45" i="208"/>
  <c r="BC45" i="208"/>
  <c r="BO45" i="208" s="1"/>
  <c r="BT44" i="208"/>
  <c r="BO44" i="208"/>
  <c r="BG44" i="208"/>
  <c r="BC44" i="208"/>
  <c r="BT43" i="208"/>
  <c r="BO43" i="208"/>
  <c r="BG43" i="208"/>
  <c r="BC43" i="208"/>
  <c r="BT42" i="208"/>
  <c r="BO42" i="208"/>
  <c r="BG42" i="208"/>
  <c r="BC42" i="208"/>
  <c r="BT41" i="208"/>
  <c r="BO41" i="208"/>
  <c r="BG41" i="208"/>
  <c r="BC41" i="208"/>
  <c r="BT40" i="208"/>
  <c r="BO40" i="208"/>
  <c r="BG40" i="208"/>
  <c r="BC40" i="208"/>
  <c r="BT39" i="208"/>
  <c r="BO39" i="208"/>
  <c r="BG39" i="208"/>
  <c r="BC39" i="208"/>
  <c r="BT38" i="208"/>
  <c r="BO38" i="208"/>
  <c r="BG38" i="208"/>
  <c r="BC38" i="208"/>
  <c r="BE37" i="208"/>
  <c r="BF37" i="208" s="1"/>
  <c r="BC37" i="208"/>
  <c r="BO37" i="208" s="1"/>
  <c r="BT36" i="208"/>
  <c r="BG36" i="208"/>
  <c r="BC36" i="208"/>
  <c r="BO36" i="208" s="1"/>
  <c r="BT35" i="208"/>
  <c r="BG35" i="208"/>
  <c r="BC35" i="208"/>
  <c r="BO35" i="208" s="1"/>
  <c r="BT34" i="208"/>
  <c r="BG34" i="208"/>
  <c r="BC34" i="208"/>
  <c r="BO34" i="208" s="1"/>
  <c r="BT33" i="208"/>
  <c r="BG33" i="208"/>
  <c r="BC33" i="208"/>
  <c r="BO33" i="208" s="1"/>
  <c r="BT32" i="208"/>
  <c r="BG32" i="208"/>
  <c r="BC32" i="208"/>
  <c r="BO32" i="208" s="1"/>
  <c r="BT31" i="208"/>
  <c r="BG31" i="208"/>
  <c r="BC31" i="208"/>
  <c r="BO31" i="208" s="1"/>
  <c r="BT30" i="208"/>
  <c r="BG30" i="208"/>
  <c r="BC30" i="208"/>
  <c r="BO30" i="208" s="1"/>
  <c r="BF29" i="208"/>
  <c r="BP29" i="208" s="1"/>
  <c r="BE29" i="208"/>
  <c r="BC29" i="208"/>
  <c r="BO29" i="208" s="1"/>
  <c r="BT28" i="208"/>
  <c r="BG28" i="208"/>
  <c r="BC28" i="208"/>
  <c r="BO28" i="208" s="1"/>
  <c r="BT27" i="208"/>
  <c r="BG27" i="208"/>
  <c r="BC27" i="208"/>
  <c r="BO27" i="208" s="1"/>
  <c r="BT26" i="208"/>
  <c r="BG26" i="208"/>
  <c r="BC26" i="208"/>
  <c r="BO26" i="208" s="1"/>
  <c r="BT25" i="208"/>
  <c r="BG25" i="208"/>
  <c r="BC25" i="208"/>
  <c r="BO25" i="208" s="1"/>
  <c r="BT24" i="208"/>
  <c r="BG24" i="208"/>
  <c r="BC24" i="208"/>
  <c r="BO24" i="208" s="1"/>
  <c r="BT23" i="208"/>
  <c r="BG23" i="208"/>
  <c r="BC23" i="208"/>
  <c r="BO23" i="208" s="1"/>
  <c r="BE22" i="208"/>
  <c r="BF22" i="208" s="1"/>
  <c r="BC22" i="208"/>
  <c r="BO22" i="208" s="1"/>
  <c r="BT21" i="208"/>
  <c r="BG21" i="208"/>
  <c r="BC21" i="208"/>
  <c r="BO21" i="208" s="1"/>
  <c r="BT20" i="208"/>
  <c r="BG20" i="208"/>
  <c r="BC20" i="208"/>
  <c r="BO20" i="208" s="1"/>
  <c r="BT19" i="208"/>
  <c r="BG19" i="208"/>
  <c r="BC19" i="208"/>
  <c r="BO19" i="208" s="1"/>
  <c r="BT18" i="208"/>
  <c r="BG18" i="208"/>
  <c r="BC18" i="208"/>
  <c r="BO18" i="208" s="1"/>
  <c r="BT17" i="208"/>
  <c r="BG17" i="208"/>
  <c r="BC17" i="208"/>
  <c r="BO17" i="208" s="1"/>
  <c r="BF16" i="208"/>
  <c r="BP16" i="208" s="1"/>
  <c r="BE16" i="208"/>
  <c r="BC16" i="208"/>
  <c r="BD16" i="208" s="1"/>
  <c r="BG16" i="208" s="1"/>
  <c r="BT15" i="208"/>
  <c r="BG15" i="208"/>
  <c r="BC15" i="208"/>
  <c r="BO15" i="208" s="1"/>
  <c r="BT14" i="208"/>
  <c r="BG14" i="208"/>
  <c r="BC14" i="208"/>
  <c r="BO14" i="208" s="1"/>
  <c r="BT13" i="208"/>
  <c r="BG13" i="208"/>
  <c r="BC13" i="208"/>
  <c r="BO13" i="208" s="1"/>
  <c r="BE12" i="208"/>
  <c r="BF12" i="208" s="1"/>
  <c r="BC12" i="208"/>
  <c r="BO12" i="208" s="1"/>
  <c r="BP11" i="208"/>
  <c r="BO11" i="208"/>
  <c r="BC11" i="208"/>
  <c r="BC10" i="208"/>
  <c r="BO10" i="208" s="1"/>
  <c r="BE9" i="208"/>
  <c r="BF9" i="208" s="1"/>
  <c r="BC9" i="208"/>
  <c r="BO9" i="208" s="1"/>
  <c r="BE15" i="207"/>
  <c r="BF15" i="207" s="1"/>
  <c r="BP15" i="207" s="1"/>
  <c r="BR15" i="207" s="1"/>
  <c r="BC15" i="207"/>
  <c r="BO15" i="207" s="1"/>
  <c r="BQ15" i="207" s="1"/>
  <c r="BC14" i="207"/>
  <c r="BO14" i="207" s="1"/>
  <c r="BE13" i="207"/>
  <c r="BF13" i="207" s="1"/>
  <c r="BF14" i="207" s="1"/>
  <c r="BP14" i="207" s="1"/>
  <c r="BC13" i="207"/>
  <c r="BO13" i="207" s="1"/>
  <c r="BT12" i="207"/>
  <c r="BG12" i="207"/>
  <c r="BC12" i="207"/>
  <c r="BO12" i="207" s="1"/>
  <c r="BT11" i="207"/>
  <c r="BG11" i="207"/>
  <c r="BC11" i="207"/>
  <c r="BO11" i="207" s="1"/>
  <c r="BT10" i="207"/>
  <c r="BG10" i="207"/>
  <c r="BC10" i="207"/>
  <c r="BO10" i="207" s="1"/>
  <c r="BE9" i="207"/>
  <c r="BF9" i="207" s="1"/>
  <c r="BC9" i="207"/>
  <c r="BO9" i="207" s="1"/>
  <c r="BT47" i="206"/>
  <c r="BG47" i="206"/>
  <c r="BC47" i="206"/>
  <c r="BO47" i="206" s="1"/>
  <c r="BT46" i="206"/>
  <c r="BG46" i="206"/>
  <c r="BC46" i="206"/>
  <c r="BO46" i="206" s="1"/>
  <c r="BT45" i="206"/>
  <c r="BG45" i="206"/>
  <c r="BC45" i="206"/>
  <c r="BO45" i="206" s="1"/>
  <c r="BT44" i="206"/>
  <c r="BG44" i="206"/>
  <c r="BC44" i="206"/>
  <c r="BO44" i="206" s="1"/>
  <c r="BT43" i="206"/>
  <c r="BG43" i="206"/>
  <c r="BC43" i="206"/>
  <c r="BO43" i="206" s="1"/>
  <c r="BT42" i="206"/>
  <c r="BG42" i="206"/>
  <c r="BC42" i="206"/>
  <c r="BO42" i="206" s="1"/>
  <c r="BT41" i="206"/>
  <c r="BG41" i="206"/>
  <c r="BC41" i="206"/>
  <c r="BO41" i="206" s="1"/>
  <c r="BT40" i="206"/>
  <c r="BG40" i="206"/>
  <c r="BC40" i="206"/>
  <c r="BO40" i="206" s="1"/>
  <c r="BE39" i="206"/>
  <c r="BF39" i="206" s="1"/>
  <c r="BC39" i="206"/>
  <c r="BO39" i="206" s="1"/>
  <c r="BT38" i="206"/>
  <c r="BG38" i="206"/>
  <c r="BC38" i="206"/>
  <c r="BO38" i="206" s="1"/>
  <c r="BT37" i="206"/>
  <c r="BG37" i="206"/>
  <c r="BC37" i="206"/>
  <c r="BO37" i="206" s="1"/>
  <c r="BT36" i="206"/>
  <c r="BG36" i="206"/>
  <c r="BC36" i="206"/>
  <c r="BO36" i="206" s="1"/>
  <c r="BT35" i="206"/>
  <c r="BG35" i="206"/>
  <c r="BC35" i="206"/>
  <c r="BO35" i="206" s="1"/>
  <c r="BT34" i="206"/>
  <c r="BG34" i="206"/>
  <c r="BC34" i="206"/>
  <c r="BO34" i="206" s="1"/>
  <c r="BT33" i="206"/>
  <c r="BG33" i="206"/>
  <c r="BC33" i="206"/>
  <c r="BO33" i="206" s="1"/>
  <c r="BT32" i="206"/>
  <c r="BG32" i="206"/>
  <c r="BC32" i="206"/>
  <c r="BO32" i="206" s="1"/>
  <c r="BE31" i="206"/>
  <c r="BF31" i="206" s="1"/>
  <c r="BP31" i="206" s="1"/>
  <c r="BC31" i="206"/>
  <c r="BO31" i="206" s="1"/>
  <c r="BT30" i="206"/>
  <c r="BG30" i="206"/>
  <c r="BC30" i="206"/>
  <c r="BO30" i="206" s="1"/>
  <c r="BT29" i="206"/>
  <c r="BG29" i="206"/>
  <c r="BC29" i="206"/>
  <c r="BO29" i="206" s="1"/>
  <c r="BT28" i="206"/>
  <c r="BG28" i="206"/>
  <c r="BC28" i="206"/>
  <c r="BO28" i="206" s="1"/>
  <c r="BT27" i="206"/>
  <c r="BG27" i="206"/>
  <c r="BC27" i="206"/>
  <c r="BO27" i="206" s="1"/>
  <c r="BT26" i="206"/>
  <c r="BG26" i="206"/>
  <c r="BC26" i="206"/>
  <c r="BO26" i="206" s="1"/>
  <c r="BT25" i="206"/>
  <c r="BG25" i="206"/>
  <c r="BC25" i="206"/>
  <c r="BO25" i="206" s="1"/>
  <c r="BE24" i="206"/>
  <c r="BF24" i="206" s="1"/>
  <c r="BC24" i="206"/>
  <c r="BO24" i="206" s="1"/>
  <c r="BT23" i="206"/>
  <c r="BG23" i="206"/>
  <c r="BC23" i="206"/>
  <c r="BO23" i="206" s="1"/>
  <c r="BT22" i="206"/>
  <c r="BG22" i="206"/>
  <c r="BC22" i="206"/>
  <c r="BO22" i="206" s="1"/>
  <c r="BT21" i="206"/>
  <c r="BG21" i="206"/>
  <c r="BC21" i="206"/>
  <c r="BO21" i="206" s="1"/>
  <c r="BT20" i="206"/>
  <c r="BG20" i="206"/>
  <c r="BC20" i="206"/>
  <c r="BO20" i="206" s="1"/>
  <c r="BT19" i="206"/>
  <c r="BG19" i="206"/>
  <c r="BC19" i="206"/>
  <c r="BO19" i="206" s="1"/>
  <c r="BE18" i="206"/>
  <c r="BF18" i="206" s="1"/>
  <c r="BP18" i="206" s="1"/>
  <c r="BC18" i="206"/>
  <c r="BO18" i="206" s="1"/>
  <c r="BT17" i="206"/>
  <c r="BG17" i="206"/>
  <c r="BC17" i="206"/>
  <c r="BO17" i="206" s="1"/>
  <c r="BT16" i="206"/>
  <c r="BG16" i="206"/>
  <c r="BC16" i="206"/>
  <c r="BO16" i="206" s="1"/>
  <c r="BE15" i="206"/>
  <c r="BF15" i="206" s="1"/>
  <c r="BC15" i="206"/>
  <c r="BO15" i="206" s="1"/>
  <c r="BT14" i="206"/>
  <c r="BG14" i="206"/>
  <c r="BC14" i="206"/>
  <c r="BO14" i="206" s="1"/>
  <c r="BC13" i="206"/>
  <c r="BO13" i="206" s="1"/>
  <c r="BF12" i="206"/>
  <c r="BP12" i="206" s="1"/>
  <c r="BE12" i="206"/>
  <c r="BC12" i="206"/>
  <c r="BO12" i="206" s="1"/>
  <c r="BC11" i="206"/>
  <c r="BO11" i="206" s="1"/>
  <c r="BC10" i="206"/>
  <c r="BO10" i="206" s="1"/>
  <c r="BE9" i="206"/>
  <c r="BF9" i="206" s="1"/>
  <c r="BP9" i="206" s="1"/>
  <c r="BC9" i="206"/>
  <c r="BO9" i="206" s="1"/>
  <c r="BT25" i="205"/>
  <c r="BG25" i="205"/>
  <c r="BC25" i="205"/>
  <c r="BO25" i="205" s="1"/>
  <c r="BT24" i="205"/>
  <c r="BG24" i="205"/>
  <c r="BC24" i="205"/>
  <c r="BO24" i="205" s="1"/>
  <c r="BE23" i="205"/>
  <c r="BF23" i="205" s="1"/>
  <c r="BC23" i="205"/>
  <c r="BO23" i="205" s="1"/>
  <c r="BG22" i="205"/>
  <c r="BC22" i="205"/>
  <c r="BO22" i="205" s="1"/>
  <c r="BE21" i="205"/>
  <c r="BF21" i="205" s="1"/>
  <c r="BC21" i="205"/>
  <c r="BO21" i="205" s="1"/>
  <c r="BT20" i="205"/>
  <c r="BG20" i="205"/>
  <c r="BC20" i="205"/>
  <c r="BO20" i="205" s="1"/>
  <c r="BT19" i="205"/>
  <c r="BG19" i="205"/>
  <c r="BC19" i="205"/>
  <c r="BO19" i="205" s="1"/>
  <c r="BT18" i="205"/>
  <c r="BG18" i="205"/>
  <c r="BC18" i="205"/>
  <c r="BO18" i="205" s="1"/>
  <c r="BF17" i="205"/>
  <c r="BP17" i="205" s="1"/>
  <c r="BE17" i="205"/>
  <c r="BC17" i="205"/>
  <c r="BO17" i="205" s="1"/>
  <c r="BT16" i="205"/>
  <c r="BG16" i="205"/>
  <c r="BC16" i="205"/>
  <c r="BO16" i="205" s="1"/>
  <c r="BT15" i="205"/>
  <c r="BG15" i="205"/>
  <c r="BC15" i="205"/>
  <c r="BO15" i="205" s="1"/>
  <c r="BT14" i="205"/>
  <c r="BG14" i="205"/>
  <c r="BC14" i="205"/>
  <c r="BO14" i="205" s="1"/>
  <c r="BE13" i="205"/>
  <c r="BF13" i="205" s="1"/>
  <c r="BC13" i="205"/>
  <c r="BO13" i="205" s="1"/>
  <c r="BP12" i="205"/>
  <c r="BR12" i="205" s="1"/>
  <c r="BO12" i="205"/>
  <c r="BQ12" i="205" s="1"/>
  <c r="BC12" i="205"/>
  <c r="BT11" i="205"/>
  <c r="BC11" i="205"/>
  <c r="BO11" i="205" s="1"/>
  <c r="BT10" i="205"/>
  <c r="BC10" i="205"/>
  <c r="BO10" i="205" s="1"/>
  <c r="BE9" i="205"/>
  <c r="BF9" i="205" s="1"/>
  <c r="BC9" i="205"/>
  <c r="BO9" i="205" s="1"/>
  <c r="BG12" i="204"/>
  <c r="BC12" i="204"/>
  <c r="BO12" i="204" s="1"/>
  <c r="BC11" i="204"/>
  <c r="BO11" i="204" s="1"/>
  <c r="BC10" i="204"/>
  <c r="BO10" i="204" s="1"/>
  <c r="BE9" i="204"/>
  <c r="BF9" i="204" s="1"/>
  <c r="BC9" i="204"/>
  <c r="BO9" i="204" s="1"/>
  <c r="BQ24" i="206" l="1"/>
  <c r="BT23" i="209"/>
  <c r="BP61" i="213"/>
  <c r="BS35" i="213"/>
  <c r="BQ9" i="208"/>
  <c r="BQ22" i="208"/>
  <c r="BR13" i="209"/>
  <c r="BS13" i="209" s="1"/>
  <c r="BR34" i="209"/>
  <c r="BT34" i="209" s="1"/>
  <c r="BS40" i="209"/>
  <c r="BT40" i="209"/>
  <c r="BQ9" i="204"/>
  <c r="BF11" i="206"/>
  <c r="BP11" i="206" s="1"/>
  <c r="BO16" i="208"/>
  <c r="BD17" i="205"/>
  <c r="BG17" i="205" s="1"/>
  <c r="BQ13" i="205"/>
  <c r="BQ21" i="205"/>
  <c r="BT37" i="209"/>
  <c r="BQ23" i="205"/>
  <c r="BF10" i="206"/>
  <c r="BP10" i="206" s="1"/>
  <c r="BD12" i="206"/>
  <c r="BG12" i="206" s="1"/>
  <c r="BQ15" i="206"/>
  <c r="BQ39" i="206"/>
  <c r="BQ12" i="208"/>
  <c r="BR28" i="209"/>
  <c r="BT13" i="209"/>
  <c r="BQ9" i="207"/>
  <c r="BS15" i="213"/>
  <c r="BT15" i="213"/>
  <c r="BP31" i="213"/>
  <c r="BF32" i="213"/>
  <c r="BP32" i="213" s="1"/>
  <c r="BP22" i="213"/>
  <c r="BF23" i="213"/>
  <c r="BP41" i="213"/>
  <c r="BF42" i="213"/>
  <c r="BP42" i="213" s="1"/>
  <c r="BP47" i="213"/>
  <c r="BF48" i="213"/>
  <c r="BP62" i="213"/>
  <c r="BF63" i="213"/>
  <c r="BF12" i="213"/>
  <c r="BP11" i="213"/>
  <c r="BP52" i="213"/>
  <c r="BF53" i="213"/>
  <c r="BP10" i="211"/>
  <c r="BF11" i="211"/>
  <c r="BP11" i="211" s="1"/>
  <c r="BS12" i="211"/>
  <c r="BP30" i="211"/>
  <c r="BF31" i="211"/>
  <c r="BP31" i="211" s="1"/>
  <c r="BF26" i="211"/>
  <c r="BP25" i="211"/>
  <c r="BF40" i="211"/>
  <c r="BP40" i="211" s="1"/>
  <c r="BP39" i="211"/>
  <c r="BP34" i="211"/>
  <c r="BF35" i="211"/>
  <c r="BP15" i="211"/>
  <c r="BF16" i="211"/>
  <c r="BR10" i="210"/>
  <c r="BS15" i="210"/>
  <c r="BP13" i="210"/>
  <c r="BR12" i="210" s="1"/>
  <c r="BF14" i="210"/>
  <c r="BP14" i="210" s="1"/>
  <c r="BR18" i="209"/>
  <c r="BS18" i="209" s="1"/>
  <c r="BR9" i="209"/>
  <c r="BS23" i="209"/>
  <c r="BP60" i="209"/>
  <c r="BF61" i="209"/>
  <c r="BP47" i="209"/>
  <c r="BF48" i="209"/>
  <c r="BR31" i="209"/>
  <c r="BT31" i="209" s="1"/>
  <c r="BR42" i="209"/>
  <c r="BS27" i="209"/>
  <c r="BT27" i="209"/>
  <c r="BT25" i="209"/>
  <c r="BS25" i="209"/>
  <c r="BF54" i="209"/>
  <c r="BP53" i="209"/>
  <c r="BF69" i="209"/>
  <c r="BP68" i="209"/>
  <c r="BP12" i="208"/>
  <c r="BF13" i="208"/>
  <c r="BQ37" i="208"/>
  <c r="BF10" i="208"/>
  <c r="BP10" i="208" s="1"/>
  <c r="BP9" i="208"/>
  <c r="BQ16" i="208"/>
  <c r="BP37" i="208"/>
  <c r="BF38" i="208"/>
  <c r="BP22" i="208"/>
  <c r="BF23" i="208"/>
  <c r="BQ29" i="208"/>
  <c r="BD9" i="208"/>
  <c r="BG9" i="208" s="1"/>
  <c r="BD12" i="208"/>
  <c r="BG12" i="208" s="1"/>
  <c r="BF17" i="208"/>
  <c r="BF30" i="208"/>
  <c r="BD29" i="208"/>
  <c r="BG29" i="208" s="1"/>
  <c r="BD22" i="208"/>
  <c r="BG22" i="208" s="1"/>
  <c r="BD37" i="208"/>
  <c r="BG37" i="208" s="1"/>
  <c r="BP9" i="207"/>
  <c r="BF10" i="207"/>
  <c r="BT15" i="207"/>
  <c r="BS15" i="207"/>
  <c r="BQ13" i="207"/>
  <c r="BD13" i="207"/>
  <c r="BG13" i="207" s="1"/>
  <c r="BP13" i="207"/>
  <c r="BR13" i="207" s="1"/>
  <c r="BD9" i="207"/>
  <c r="BG9" i="207" s="1"/>
  <c r="BD15" i="207"/>
  <c r="BG15" i="207" s="1"/>
  <c r="BQ9" i="206"/>
  <c r="BP15" i="206"/>
  <c r="BF16" i="206"/>
  <c r="BP39" i="206"/>
  <c r="BF40" i="206"/>
  <c r="BQ18" i="206"/>
  <c r="BP24" i="206"/>
  <c r="BF25" i="206"/>
  <c r="BQ12" i="206"/>
  <c r="BQ31" i="206"/>
  <c r="BF14" i="206"/>
  <c r="BP14" i="206" s="1"/>
  <c r="BF19" i="206"/>
  <c r="BF32" i="206"/>
  <c r="BD18" i="206"/>
  <c r="BG18" i="206" s="1"/>
  <c r="BD31" i="206"/>
  <c r="BG31" i="206" s="1"/>
  <c r="BD9" i="206"/>
  <c r="BG9" i="206" s="1"/>
  <c r="BD15" i="206"/>
  <c r="BG15" i="206" s="1"/>
  <c r="BD24" i="206"/>
  <c r="BG24" i="206" s="1"/>
  <c r="BD39" i="206"/>
  <c r="BG39" i="206" s="1"/>
  <c r="BF14" i="205"/>
  <c r="BP13" i="205"/>
  <c r="BQ9" i="205"/>
  <c r="BT12" i="205"/>
  <c r="BS12" i="205"/>
  <c r="BQ17" i="205"/>
  <c r="BF24" i="205"/>
  <c r="BP23" i="205"/>
  <c r="BP9" i="205"/>
  <c r="BF10" i="205"/>
  <c r="BP21" i="205"/>
  <c r="BF22" i="205"/>
  <c r="BP22" i="205" s="1"/>
  <c r="BD9" i="205"/>
  <c r="BG9" i="205" s="1"/>
  <c r="BD13" i="205"/>
  <c r="BG13" i="205" s="1"/>
  <c r="BF18" i="205"/>
  <c r="BD21" i="205"/>
  <c r="BG21" i="205" s="1"/>
  <c r="BD23" i="205"/>
  <c r="BG23" i="205" s="1"/>
  <c r="BF12" i="204"/>
  <c r="BP12" i="204" s="1"/>
  <c r="BP9" i="204"/>
  <c r="BF10" i="204"/>
  <c r="BP10" i="204" s="1"/>
  <c r="BF11" i="204"/>
  <c r="BP11" i="204" s="1"/>
  <c r="BD9" i="204"/>
  <c r="BG9" i="204" s="1"/>
  <c r="BR38" i="211" l="1"/>
  <c r="BT38" i="211" s="1"/>
  <c r="BR9" i="211"/>
  <c r="BT18" i="209"/>
  <c r="BF13" i="206"/>
  <c r="BP13" i="206" s="1"/>
  <c r="BR9" i="206" s="1"/>
  <c r="BS34" i="209"/>
  <c r="BS28" i="209"/>
  <c r="BT28" i="209"/>
  <c r="BR29" i="211"/>
  <c r="BT29" i="211" s="1"/>
  <c r="BR21" i="205"/>
  <c r="BT21" i="205" s="1"/>
  <c r="BR38" i="213"/>
  <c r="BT38" i="213" s="1"/>
  <c r="BR28" i="213"/>
  <c r="BS28" i="213" s="1"/>
  <c r="BP53" i="213"/>
  <c r="BF54" i="213"/>
  <c r="BF64" i="213"/>
  <c r="BP63" i="213"/>
  <c r="BF49" i="213"/>
  <c r="BP49" i="213" s="1"/>
  <c r="BP48" i="213"/>
  <c r="BR43" i="213" s="1"/>
  <c r="BP23" i="213"/>
  <c r="BF24" i="213"/>
  <c r="BF13" i="213"/>
  <c r="BP12" i="213"/>
  <c r="BS29" i="211"/>
  <c r="BT9" i="211"/>
  <c r="BS9" i="211"/>
  <c r="BF17" i="211"/>
  <c r="BP16" i="211"/>
  <c r="BP26" i="211"/>
  <c r="BF27" i="211"/>
  <c r="BS38" i="211"/>
  <c r="BP35" i="211"/>
  <c r="BF36" i="211"/>
  <c r="BT12" i="210"/>
  <c r="BS12" i="210"/>
  <c r="BS10" i="210"/>
  <c r="BT10" i="210"/>
  <c r="BP69" i="209"/>
  <c r="BF70" i="209"/>
  <c r="BS31" i="209"/>
  <c r="BP61" i="209"/>
  <c r="BF62" i="209"/>
  <c r="BP54" i="209"/>
  <c r="BF55" i="209"/>
  <c r="BT9" i="209"/>
  <c r="BS9" i="209"/>
  <c r="BT42" i="209"/>
  <c r="BS42" i="209"/>
  <c r="BP48" i="209"/>
  <c r="BF49" i="209"/>
  <c r="BF24" i="208"/>
  <c r="BP23" i="208"/>
  <c r="BR9" i="208"/>
  <c r="BP13" i="208"/>
  <c r="BF14" i="208"/>
  <c r="BP30" i="208"/>
  <c r="BF31" i="208"/>
  <c r="BP17" i="208"/>
  <c r="BF18" i="208"/>
  <c r="BF39" i="208"/>
  <c r="BP38" i="208"/>
  <c r="BT13" i="207"/>
  <c r="BS13" i="207"/>
  <c r="BF11" i="207"/>
  <c r="BP10" i="207"/>
  <c r="BP32" i="206"/>
  <c r="BF33" i="206"/>
  <c r="BP19" i="206"/>
  <c r="BF20" i="206"/>
  <c r="BF26" i="206"/>
  <c r="BP25" i="206"/>
  <c r="BF41" i="206"/>
  <c r="BP40" i="206"/>
  <c r="BF17" i="206"/>
  <c r="BP17" i="206" s="1"/>
  <c r="BP16" i="206"/>
  <c r="BR12" i="206" s="1"/>
  <c r="BT12" i="206" s="1"/>
  <c r="BS21" i="205"/>
  <c r="BF25" i="205"/>
  <c r="BP25" i="205" s="1"/>
  <c r="BP24" i="205"/>
  <c r="BP14" i="205"/>
  <c r="BF15" i="205"/>
  <c r="BP18" i="205"/>
  <c r="BF19" i="205"/>
  <c r="BP10" i="205"/>
  <c r="BF11" i="205"/>
  <c r="BP11" i="205" s="1"/>
  <c r="BR9" i="204"/>
  <c r="BT9" i="206" l="1"/>
  <c r="BS9" i="206"/>
  <c r="BR23" i="205"/>
  <c r="BS23" i="205" s="1"/>
  <c r="BT28" i="213"/>
  <c r="BR9" i="205"/>
  <c r="BS38" i="213"/>
  <c r="BR15" i="206"/>
  <c r="BT43" i="213"/>
  <c r="BS43" i="213"/>
  <c r="BP24" i="213"/>
  <c r="BF25" i="213"/>
  <c r="BP25" i="213" s="1"/>
  <c r="BP64" i="213"/>
  <c r="BF65" i="213"/>
  <c r="BP54" i="213"/>
  <c r="BF55" i="213"/>
  <c r="BF14" i="213"/>
  <c r="BP14" i="213" s="1"/>
  <c r="BR9" i="213" s="1"/>
  <c r="BP13" i="213"/>
  <c r="BP36" i="211"/>
  <c r="BR33" i="211" s="1"/>
  <c r="BF37" i="211"/>
  <c r="BP37" i="211" s="1"/>
  <c r="BF28" i="211"/>
  <c r="BP28" i="211" s="1"/>
  <c r="BP27" i="211"/>
  <c r="BP17" i="211"/>
  <c r="BF18" i="211"/>
  <c r="BP62" i="209"/>
  <c r="BF63" i="209"/>
  <c r="BF56" i="209"/>
  <c r="BP55" i="209"/>
  <c r="BP49" i="209"/>
  <c r="BF50" i="209"/>
  <c r="BF71" i="209"/>
  <c r="BP70" i="209"/>
  <c r="BP39" i="208"/>
  <c r="BF40" i="208"/>
  <c r="BP31" i="208"/>
  <c r="BF32" i="208"/>
  <c r="BT9" i="208"/>
  <c r="BS9" i="208"/>
  <c r="BP18" i="208"/>
  <c r="BF19" i="208"/>
  <c r="BF15" i="208"/>
  <c r="BP15" i="208" s="1"/>
  <c r="BP14" i="208"/>
  <c r="BP24" i="208"/>
  <c r="BF25" i="208"/>
  <c r="BP11" i="207"/>
  <c r="BF12" i="207"/>
  <c r="BP12" i="207" s="1"/>
  <c r="BP20" i="206"/>
  <c r="BF21" i="206"/>
  <c r="BP26" i="206"/>
  <c r="BF27" i="206"/>
  <c r="BS12" i="206"/>
  <c r="BT15" i="206"/>
  <c r="BS15" i="206"/>
  <c r="BP41" i="206"/>
  <c r="BF42" i="206"/>
  <c r="BP33" i="206"/>
  <c r="BF34" i="206"/>
  <c r="BS9" i="205"/>
  <c r="BT9" i="205"/>
  <c r="BP19" i="205"/>
  <c r="BF20" i="205"/>
  <c r="BP20" i="205" s="1"/>
  <c r="BT23" i="205"/>
  <c r="BF16" i="205"/>
  <c r="BP16" i="205" s="1"/>
  <c r="BP15" i="205"/>
  <c r="BR13" i="205" s="1"/>
  <c r="BS9" i="204"/>
  <c r="BT9" i="204"/>
  <c r="BR17" i="205" l="1"/>
  <c r="BR12" i="208"/>
  <c r="BR23" i="211"/>
  <c r="BS23" i="211" s="1"/>
  <c r="BS9" i="213"/>
  <c r="BT9" i="213"/>
  <c r="BR20" i="213"/>
  <c r="BF66" i="213"/>
  <c r="BP66" i="213" s="1"/>
  <c r="BP65" i="213"/>
  <c r="BP55" i="213"/>
  <c r="BF56" i="213"/>
  <c r="BP18" i="211"/>
  <c r="BF19" i="211"/>
  <c r="BS33" i="211"/>
  <c r="BT33" i="211"/>
  <c r="BP71" i="209"/>
  <c r="BF72" i="209"/>
  <c r="BP56" i="209"/>
  <c r="BF57" i="209"/>
  <c r="BP50" i="209"/>
  <c r="BF51" i="209"/>
  <c r="BP51" i="209" s="1"/>
  <c r="BP63" i="209"/>
  <c r="BF64" i="209"/>
  <c r="BS12" i="208"/>
  <c r="BT12" i="208"/>
  <c r="BP19" i="208"/>
  <c r="BF20" i="208"/>
  <c r="BP32" i="208"/>
  <c r="BF33" i="208"/>
  <c r="BF26" i="208"/>
  <c r="BP25" i="208"/>
  <c r="BF41" i="208"/>
  <c r="BP40" i="208"/>
  <c r="BR9" i="207"/>
  <c r="BP34" i="206"/>
  <c r="BF35" i="206"/>
  <c r="BF43" i="206"/>
  <c r="BP42" i="206"/>
  <c r="BP21" i="206"/>
  <c r="BF22" i="206"/>
  <c r="BF28" i="206"/>
  <c r="BP27" i="206"/>
  <c r="BS17" i="205"/>
  <c r="BT17" i="205"/>
  <c r="BT13" i="205"/>
  <c r="BS13" i="205"/>
  <c r="BR58" i="213" l="1"/>
  <c r="BT58" i="213" s="1"/>
  <c r="BR46" i="209"/>
  <c r="BT46" i="209" s="1"/>
  <c r="BT23" i="211"/>
  <c r="BP56" i="213"/>
  <c r="BF57" i="213"/>
  <c r="BP57" i="213" s="1"/>
  <c r="BT20" i="213"/>
  <c r="BS20" i="213"/>
  <c r="BP19" i="211"/>
  <c r="BF20" i="211"/>
  <c r="BS46" i="209"/>
  <c r="BF73" i="209"/>
  <c r="BP72" i="209"/>
  <c r="BP64" i="209"/>
  <c r="BF65" i="209"/>
  <c r="BF58" i="209"/>
  <c r="BP58" i="209" s="1"/>
  <c r="BP57" i="209"/>
  <c r="BP26" i="208"/>
  <c r="BF27" i="208"/>
  <c r="BP33" i="208"/>
  <c r="BF34" i="208"/>
  <c r="BP41" i="208"/>
  <c r="BF42" i="208"/>
  <c r="BP20" i="208"/>
  <c r="BR16" i="208" s="1"/>
  <c r="BF21" i="208"/>
  <c r="BP21" i="208" s="1"/>
  <c r="BS9" i="207"/>
  <c r="BT9" i="207"/>
  <c r="BP43" i="206"/>
  <c r="BF44" i="206"/>
  <c r="BP35" i="206"/>
  <c r="BF36" i="206"/>
  <c r="BP28" i="206"/>
  <c r="BF29" i="206"/>
  <c r="BP22" i="206"/>
  <c r="BF23" i="206"/>
  <c r="BP23" i="206" s="1"/>
  <c r="BS58" i="213" l="1"/>
  <c r="BR18" i="206"/>
  <c r="BR52" i="209"/>
  <c r="BS52" i="209" s="1"/>
  <c r="BR50" i="213"/>
  <c r="BS50" i="213" s="1"/>
  <c r="BT50" i="213"/>
  <c r="BF21" i="211"/>
  <c r="BP20" i="211"/>
  <c r="BP73" i="209"/>
  <c r="BF74" i="209"/>
  <c r="BP65" i="209"/>
  <c r="BR59" i="209" s="1"/>
  <c r="BF66" i="209"/>
  <c r="BP66" i="209" s="1"/>
  <c r="BT16" i="208"/>
  <c r="BS16" i="208"/>
  <c r="BF43" i="208"/>
  <c r="BP42" i="208"/>
  <c r="BF28" i="208"/>
  <c r="BP28" i="208" s="1"/>
  <c r="BP27" i="208"/>
  <c r="BP34" i="208"/>
  <c r="BF35" i="208"/>
  <c r="BS18" i="206"/>
  <c r="BT18" i="206"/>
  <c r="BF30" i="206"/>
  <c r="BP30" i="206" s="1"/>
  <c r="BP29" i="206"/>
  <c r="BF45" i="206"/>
  <c r="BP44" i="206"/>
  <c r="BP36" i="206"/>
  <c r="BF37" i="206"/>
  <c r="BT52" i="209" l="1"/>
  <c r="BR24" i="206"/>
  <c r="BT24" i="206" s="1"/>
  <c r="BR22" i="208"/>
  <c r="BP21" i="211"/>
  <c r="BR14" i="211" s="1"/>
  <c r="BF22" i="211"/>
  <c r="BP22" i="211" s="1"/>
  <c r="BT59" i="209"/>
  <c r="BS59" i="209"/>
  <c r="BF75" i="209"/>
  <c r="BP75" i="209" s="1"/>
  <c r="BP74" i="209"/>
  <c r="BT22" i="208"/>
  <c r="BS22" i="208"/>
  <c r="BP35" i="208"/>
  <c r="BF36" i="208"/>
  <c r="BP36" i="208" s="1"/>
  <c r="BP43" i="208"/>
  <c r="BF44" i="208"/>
  <c r="BS24" i="206"/>
  <c r="BP37" i="206"/>
  <c r="BF38" i="206"/>
  <c r="BP38" i="206" s="1"/>
  <c r="BP45" i="206"/>
  <c r="BF46" i="206"/>
  <c r="BR67" i="209" l="1"/>
  <c r="BR29" i="208"/>
  <c r="BS29" i="208" s="1"/>
  <c r="BT14" i="211"/>
  <c r="BS14" i="211"/>
  <c r="BT67" i="209"/>
  <c r="BS67" i="209"/>
  <c r="BT29" i="208"/>
  <c r="BF45" i="208"/>
  <c r="BP45" i="208" s="1"/>
  <c r="BP44" i="208"/>
  <c r="BR37" i="208" s="1"/>
  <c r="BR31" i="206"/>
  <c r="BF47" i="206"/>
  <c r="BP47" i="206" s="1"/>
  <c r="BP46" i="206"/>
  <c r="BR39" i="206" s="1"/>
  <c r="BT37" i="208" l="1"/>
  <c r="BS37" i="208"/>
  <c r="BT39" i="206"/>
  <c r="BS39" i="206"/>
  <c r="BT31" i="206"/>
  <c r="BS31" i="206"/>
  <c r="BT19" i="130" l="1"/>
  <c r="BG19" i="130"/>
  <c r="BC19" i="130"/>
  <c r="BO19" i="130" s="1"/>
  <c r="BT18" i="130"/>
  <c r="BG18" i="130"/>
  <c r="BC18" i="130"/>
  <c r="BO18" i="130" s="1"/>
  <c r="BE17" i="130"/>
  <c r="BF17" i="130" s="1"/>
  <c r="BC17" i="130"/>
  <c r="BO17" i="130" s="1"/>
  <c r="BT16" i="130"/>
  <c r="BG16" i="130"/>
  <c r="BC16" i="130"/>
  <c r="BO16" i="130" s="1"/>
  <c r="BE15" i="130"/>
  <c r="BF15" i="130" s="1"/>
  <c r="BP15" i="130" s="1"/>
  <c r="BC15" i="130"/>
  <c r="BO15" i="130" s="1"/>
  <c r="BC14" i="130"/>
  <c r="BO14" i="130" s="1"/>
  <c r="BC13" i="130"/>
  <c r="BO13" i="130" s="1"/>
  <c r="BC12" i="130"/>
  <c r="BO12" i="130" s="1"/>
  <c r="BC11" i="130"/>
  <c r="BO11" i="130" s="1"/>
  <c r="BC10" i="130"/>
  <c r="BO10" i="130" s="1"/>
  <c r="BE9" i="130"/>
  <c r="BF9" i="130" s="1"/>
  <c r="BC9" i="130"/>
  <c r="BO9" i="130" s="1"/>
  <c r="BQ15" i="130" l="1"/>
  <c r="BD15" i="130"/>
  <c r="BG15" i="130" s="1"/>
  <c r="BQ9" i="130"/>
  <c r="BQ17" i="130"/>
  <c r="BF10" i="130"/>
  <c r="BP9" i="130"/>
  <c r="BF18" i="130"/>
  <c r="BP17" i="130"/>
  <c r="BF16" i="130"/>
  <c r="BP16" i="130" s="1"/>
  <c r="BR15" i="130" s="1"/>
  <c r="BD9" i="130"/>
  <c r="BG9" i="130" s="1"/>
  <c r="BD17" i="130"/>
  <c r="BG17" i="130" s="1"/>
  <c r="BT15" i="130" l="1"/>
  <c r="BS15" i="130"/>
  <c r="BF11" i="130"/>
  <c r="BP10" i="130"/>
  <c r="BF19" i="130"/>
  <c r="BP19" i="130" s="1"/>
  <c r="BP18" i="130"/>
  <c r="BR17" i="130" l="1"/>
  <c r="BS17" i="130" s="1"/>
  <c r="BF12" i="130"/>
  <c r="BP11" i="130"/>
  <c r="BT17" i="130" l="1"/>
  <c r="BF13" i="130"/>
  <c r="BP12" i="130"/>
  <c r="BF14" i="130" l="1"/>
  <c r="BP14" i="130" s="1"/>
  <c r="BP13" i="130"/>
  <c r="BR9" i="130" s="1"/>
  <c r="BT9" i="130" l="1"/>
  <c r="BS9" i="130"/>
</calcChain>
</file>

<file path=xl/comments1.xml><?xml version="1.0" encoding="utf-8"?>
<comments xmlns="http://schemas.openxmlformats.org/spreadsheetml/2006/main">
  <authors>
    <author>Sandra Maria Moreno Sanchez</author>
  </authors>
  <commentList>
    <comment ref="BK25" authorId="0" shapeId="0">
      <text>
        <r>
          <rPr>
            <b/>
            <sz val="9"/>
            <color indexed="81"/>
            <rFont val="Tahoma"/>
            <family val="2"/>
          </rPr>
          <t>Sandra María Moreno Sanchez:</t>
        </r>
        <r>
          <rPr>
            <sz val="9"/>
            <color indexed="81"/>
            <rFont val="Tahoma"/>
            <family val="2"/>
          </rPr>
          <t xml:space="preserve">
Actualizar la resolución de Coordinación Interna</t>
        </r>
      </text>
    </comment>
  </commentList>
</comments>
</file>

<file path=xl/comments10.xml><?xml version="1.0" encoding="utf-8"?>
<comments xmlns="http://schemas.openxmlformats.org/spreadsheetml/2006/main">
  <authors>
    <author>John Alexander Quiroga Fuquene</author>
  </authors>
  <commentList>
    <comment ref="X17" authorId="0" shapeId="0">
      <text>
        <r>
          <rPr>
            <sz val="8"/>
            <color indexed="81"/>
            <rFont val="Tahoma"/>
            <family val="2"/>
          </rPr>
          <t>"Oculte las filas no diligenciadas"</t>
        </r>
      </text>
    </comment>
  </commentList>
</comments>
</file>

<file path=xl/comments11.xml><?xml version="1.0" encoding="utf-8"?>
<comments xmlns="http://schemas.openxmlformats.org/spreadsheetml/2006/main">
  <authors>
    <author>John Alexander Quiroga Fuquene</author>
  </authors>
  <commentList>
    <comment ref="X32" authorId="0" shapeId="0">
      <text>
        <r>
          <rPr>
            <sz val="8"/>
            <color indexed="81"/>
            <rFont val="Tahoma"/>
            <family val="2"/>
          </rPr>
          <t>"Oculte las filas no diligenciadas"</t>
        </r>
      </text>
    </comment>
  </commentList>
</comments>
</file>

<file path=xl/comments12.xml><?xml version="1.0" encoding="utf-8"?>
<comments xmlns="http://schemas.openxmlformats.org/spreadsheetml/2006/main">
  <authors>
    <author>John Alexander Quiroga Fuquene</author>
  </authors>
  <commentList>
    <comment ref="X22" authorId="0" shapeId="0">
      <text>
        <r>
          <rPr>
            <sz val="8"/>
            <color indexed="81"/>
            <rFont val="Tahoma"/>
            <family val="2"/>
          </rPr>
          <t>"Oculte las filas no diligenciadas"</t>
        </r>
      </text>
    </comment>
  </commentList>
</comments>
</file>

<file path=xl/comments13.xml><?xml version="1.0" encoding="utf-8"?>
<comments xmlns="http://schemas.openxmlformats.org/spreadsheetml/2006/main">
  <authors>
    <author>John Alexander Quiroga Fuquene</author>
  </authors>
  <commentList>
    <comment ref="X21" authorId="0" shapeId="0">
      <text>
        <r>
          <rPr>
            <sz val="8"/>
            <color indexed="81"/>
            <rFont val="Tahoma"/>
            <family val="2"/>
          </rPr>
          <t>"Oculte las filas no diligenciadas"</t>
        </r>
      </text>
    </comment>
  </commentList>
</comments>
</file>

<file path=xl/comments14.xml><?xml version="1.0" encoding="utf-8"?>
<comments xmlns="http://schemas.openxmlformats.org/spreadsheetml/2006/main">
  <authors>
    <author>John Alexander Quiroga Fuquene</author>
  </authors>
  <commentList>
    <comment ref="X16" authorId="0" shapeId="0">
      <text>
        <r>
          <rPr>
            <sz val="8"/>
            <color indexed="81"/>
            <rFont val="Tahoma"/>
            <family val="2"/>
          </rPr>
          <t>"Oculte las filas no diligenciadas"</t>
        </r>
      </text>
    </comment>
  </commentList>
</comments>
</file>

<file path=xl/comments15.xml><?xml version="1.0" encoding="utf-8"?>
<comments xmlns="http://schemas.openxmlformats.org/spreadsheetml/2006/main">
  <authors>
    <author>John Alexander Quiroga Fuquene</author>
  </authors>
  <commentList>
    <comment ref="X18" authorId="0" shapeId="0">
      <text>
        <r>
          <rPr>
            <sz val="8"/>
            <color indexed="81"/>
            <rFont val="Tahoma"/>
            <family val="2"/>
          </rPr>
          <t>"Oculte las filas no diligenciadas"</t>
        </r>
      </text>
    </comment>
  </commentList>
</comments>
</file>

<file path=xl/comments16.xml><?xml version="1.0" encoding="utf-8"?>
<comments xmlns="http://schemas.openxmlformats.org/spreadsheetml/2006/main">
  <authors>
    <author>John Alexander Quiroga Fuquene</author>
  </authors>
  <commentList>
    <comment ref="X17" authorId="0" shapeId="0">
      <text>
        <r>
          <rPr>
            <sz val="8"/>
            <color indexed="81"/>
            <rFont val="Tahoma"/>
            <family val="2"/>
          </rPr>
          <t>"Oculte las filas no diligenciadas"</t>
        </r>
      </text>
    </comment>
  </commentList>
</comments>
</file>

<file path=xl/comments17.xml><?xml version="1.0" encoding="utf-8"?>
<comments xmlns="http://schemas.openxmlformats.org/spreadsheetml/2006/main">
  <authors>
    <author>John Alexander Quiroga Fuquene</author>
  </authors>
  <commentList>
    <comment ref="X17" authorId="0" shapeId="0">
      <text>
        <r>
          <rPr>
            <sz val="8"/>
            <color indexed="81"/>
            <rFont val="Tahoma"/>
            <family val="2"/>
          </rPr>
          <t>"Oculte las filas no diligenciadas"</t>
        </r>
      </text>
    </comment>
  </commentList>
</comments>
</file>

<file path=xl/comments18.xml><?xml version="1.0" encoding="utf-8"?>
<comments xmlns="http://schemas.openxmlformats.org/spreadsheetml/2006/main">
  <authors>
    <author>John Alexander Quiroga Fuquene</author>
  </authors>
  <commentList>
    <comment ref="X13" authorId="0" shapeId="0">
      <text>
        <r>
          <rPr>
            <sz val="8"/>
            <color indexed="81"/>
            <rFont val="Tahoma"/>
            <family val="2"/>
          </rPr>
          <t>"Oculte las filas no diligenciadas"</t>
        </r>
      </text>
    </comment>
  </commentList>
</comments>
</file>

<file path=xl/comments19.xml><?xml version="1.0" encoding="utf-8"?>
<comments xmlns="http://schemas.openxmlformats.org/spreadsheetml/2006/main">
  <authors>
    <author>John Alexander Quiroga Fuquene</author>
  </authors>
  <commentList>
    <comment ref="X17" authorId="0" shapeId="0">
      <text>
        <r>
          <rPr>
            <sz val="8"/>
            <color indexed="81"/>
            <rFont val="Tahoma"/>
            <family val="2"/>
          </rPr>
          <t>"Oculte las filas no diligenciadas"</t>
        </r>
      </text>
    </comment>
  </commentList>
</comments>
</file>

<file path=xl/comments2.xml><?xml version="1.0" encoding="utf-8"?>
<comments xmlns="http://schemas.openxmlformats.org/spreadsheetml/2006/main">
  <authors>
    <author>Monica Patricia Puentes Molano</author>
  </authors>
  <commentList>
    <comment ref="BL37" authorId="0" shapeId="0">
      <text>
        <r>
          <rPr>
            <b/>
            <sz val="9"/>
            <color indexed="81"/>
            <rFont val="Tahoma"/>
            <family val="2"/>
          </rPr>
          <t>Previo</t>
        </r>
        <r>
          <rPr>
            <sz val="9"/>
            <color indexed="81"/>
            <rFont val="Tahoma"/>
            <family val="2"/>
          </rPr>
          <t xml:space="preserve">
</t>
        </r>
      </text>
    </comment>
    <comment ref="BL38" authorId="0" shapeId="0">
      <text>
        <r>
          <rPr>
            <b/>
            <sz val="9"/>
            <color indexed="81"/>
            <rFont val="Tahoma"/>
            <family val="2"/>
          </rPr>
          <t>Previo</t>
        </r>
      </text>
    </comment>
  </commentList>
</comments>
</file>

<file path=xl/comments20.xml><?xml version="1.0" encoding="utf-8"?>
<comments xmlns="http://schemas.openxmlformats.org/spreadsheetml/2006/main">
  <authors>
    <author>John Alexander Quiroga Fuquene</author>
  </authors>
  <commentList>
    <comment ref="X17" authorId="0" shapeId="0">
      <text>
        <r>
          <rPr>
            <sz val="8"/>
            <color indexed="81"/>
            <rFont val="Tahoma"/>
            <family val="2"/>
          </rPr>
          <t>"Oculte las filas no diligenciadas"</t>
        </r>
      </text>
    </comment>
  </commentList>
</comments>
</file>

<file path=xl/comments21.xml><?xml version="1.0" encoding="utf-8"?>
<comments xmlns="http://schemas.openxmlformats.org/spreadsheetml/2006/main">
  <authors>
    <author>John Alexander Quiroga Fuquene</author>
  </authors>
  <commentList>
    <comment ref="X20" authorId="0" shapeId="0">
      <text>
        <r>
          <rPr>
            <sz val="8"/>
            <color indexed="81"/>
            <rFont val="Tahoma"/>
            <family val="2"/>
          </rPr>
          <t>"Oculte las filas no diligenciadas"</t>
        </r>
      </text>
    </comment>
  </commentList>
</comments>
</file>

<file path=xl/comments22.xml><?xml version="1.0" encoding="utf-8"?>
<comments xmlns="http://schemas.openxmlformats.org/spreadsheetml/2006/main">
  <authors>
    <author>John Alexander Quiroga Fuquene</author>
  </authors>
  <commentList>
    <comment ref="X15" authorId="0" shapeId="0">
      <text>
        <r>
          <rPr>
            <sz val="8"/>
            <color indexed="81"/>
            <rFont val="Tahoma"/>
            <family val="2"/>
          </rPr>
          <t>"Oculte las filas no diligenciadas"</t>
        </r>
      </text>
    </comment>
  </commentList>
</comments>
</file>

<file path=xl/comments3.xml><?xml version="1.0" encoding="utf-8"?>
<comments xmlns="http://schemas.openxmlformats.org/spreadsheetml/2006/main">
  <authors>
    <author>John Alexander Quiroga Fuquene</author>
  </authors>
  <commentList>
    <comment ref="X14" authorId="0" shapeId="0">
      <text>
        <r>
          <rPr>
            <sz val="8"/>
            <color indexed="81"/>
            <rFont val="Tahoma"/>
            <family val="2"/>
          </rPr>
          <t>"Oculte las filas no diligenciadas"</t>
        </r>
      </text>
    </comment>
  </commentList>
</comments>
</file>

<file path=xl/comments4.xml><?xml version="1.0" encoding="utf-8"?>
<comments xmlns="http://schemas.openxmlformats.org/spreadsheetml/2006/main">
  <authors>
    <author>John Alexander Quiroga Fuquene</author>
  </authors>
  <commentList>
    <comment ref="X17" authorId="0" shapeId="0">
      <text>
        <r>
          <rPr>
            <sz val="8"/>
            <color indexed="81"/>
            <rFont val="Tahoma"/>
            <family val="2"/>
          </rPr>
          <t>"Oculte las filas no diligenciadas"</t>
        </r>
      </text>
    </comment>
  </commentList>
</comments>
</file>

<file path=xl/comments5.xml><?xml version="1.0" encoding="utf-8"?>
<comments xmlns="http://schemas.openxmlformats.org/spreadsheetml/2006/main">
  <authors>
    <author>John Alexander Quiroga Fuquene</author>
  </authors>
  <commentList>
    <comment ref="X21" authorId="0" shapeId="0">
      <text>
        <r>
          <rPr>
            <sz val="8"/>
            <color indexed="81"/>
            <rFont val="Tahoma"/>
            <family val="2"/>
          </rPr>
          <t>"Oculte las filas no diligenciadas"</t>
        </r>
      </text>
    </comment>
  </commentList>
</comments>
</file>

<file path=xl/comments6.xml><?xml version="1.0" encoding="utf-8"?>
<comments xmlns="http://schemas.openxmlformats.org/spreadsheetml/2006/main">
  <authors>
    <author>John Alexander Quiroga Fuquene</author>
  </authors>
  <commentList>
    <comment ref="X17" authorId="0" shapeId="0">
      <text>
        <r>
          <rPr>
            <sz val="8"/>
            <color indexed="81"/>
            <rFont val="Tahoma"/>
            <family val="2"/>
          </rPr>
          <t>"Oculte las filas no diligenciadas"</t>
        </r>
      </text>
    </comment>
  </commentList>
</comments>
</file>

<file path=xl/comments7.xml><?xml version="1.0" encoding="utf-8"?>
<comments xmlns="http://schemas.openxmlformats.org/spreadsheetml/2006/main">
  <authors>
    <author>John Alexander Quiroga Fuquene</author>
  </authors>
  <commentList>
    <comment ref="X16" authorId="0" shapeId="0">
      <text>
        <r>
          <rPr>
            <sz val="8"/>
            <color indexed="81"/>
            <rFont val="Tahoma"/>
            <family val="2"/>
          </rPr>
          <t>"Oculte las filas no diligenciadas"</t>
        </r>
      </text>
    </comment>
  </commentList>
</comments>
</file>

<file path=xl/comments8.xml><?xml version="1.0" encoding="utf-8"?>
<comments xmlns="http://schemas.openxmlformats.org/spreadsheetml/2006/main">
  <authors>
    <author>John Alexander Quiroga Fuquene</author>
  </authors>
  <commentList>
    <comment ref="X23" authorId="0" shapeId="0">
      <text>
        <r>
          <rPr>
            <sz val="8"/>
            <color indexed="81"/>
            <rFont val="Tahoma"/>
            <family val="2"/>
          </rPr>
          <t>"Oculte las filas no diligenciadas"</t>
        </r>
      </text>
    </comment>
  </commentList>
</comments>
</file>

<file path=xl/comments9.xml><?xml version="1.0" encoding="utf-8"?>
<comments xmlns="http://schemas.openxmlformats.org/spreadsheetml/2006/main">
  <authors>
    <author>John Alexander Quiroga Fuquene</author>
  </authors>
  <commentList>
    <comment ref="X18" authorId="0" shapeId="0">
      <text>
        <r>
          <rPr>
            <sz val="8"/>
            <color indexed="81"/>
            <rFont val="Tahoma"/>
            <family val="2"/>
          </rPr>
          <t>"Oculte las filas no diligenciadas"</t>
        </r>
      </text>
    </comment>
  </commentList>
</comments>
</file>

<file path=xl/sharedStrings.xml><?xml version="1.0" encoding="utf-8"?>
<sst xmlns="http://schemas.openxmlformats.org/spreadsheetml/2006/main" count="11788" uniqueCount="3404">
  <si>
    <t>RECAUDO</t>
  </si>
  <si>
    <t>Desconocimiento o no aplicación del procedimiento</t>
  </si>
  <si>
    <t>Error en la expedición de facturas de valorización por falta de revisión de la información</t>
  </si>
  <si>
    <t>Deficiencia en la información enviada por los bancos</t>
  </si>
  <si>
    <t>PR-GAF-054 Conciliación Bancaria</t>
  </si>
  <si>
    <t>Abono inoportuno de recursos recaudados por los bancos</t>
  </si>
  <si>
    <t>Conciliaciones bancarias, cláusulas del convenio, exigencia de abono inmediato del dinero y verificación de los pagos en las cintas de recaudo (Técnicos  profesionales - Documentado)</t>
  </si>
  <si>
    <t>Que no se encuentren disponibles los medios de pago que ofrece la entidad (pago electrónico y bancos)</t>
  </si>
  <si>
    <t>1) Quejas, reclamos, derechos de petición
2) No recepción oportuna de recursos para desarrollar la misión del IDU</t>
  </si>
  <si>
    <t>Que los bancos no tengan habilitada la plataforma para el recaudo</t>
  </si>
  <si>
    <t>ADMINISTRACIÓN DE RECURSOS</t>
  </si>
  <si>
    <t>1) No contar con los recursos necesarios para el pago de obligaciones. 
2) Cobro de intereses de mora en los pagos
3) Quejas y reclamos de beneficiarios del pago</t>
  </si>
  <si>
    <t>1) Detrimento económico
2) Hallazgos e investigaciones de entes de control 
      3) Pérdidas de recursos dinerarios para el IDU</t>
  </si>
  <si>
    <t>Errores en los registros del sistema de información financiera - Stone</t>
  </si>
  <si>
    <t>Fallas en los portales bancarios</t>
  </si>
  <si>
    <t>1) Hallazgos e investigaciones de entes de control
2) Procesos disciplinarios
      3) Pérdidas de recursos dinerarios para el IDU</t>
  </si>
  <si>
    <t>PAGO A TERCEROS</t>
  </si>
  <si>
    <t>Realizar un pago diferente a lo ordenado (valor mayor, menor valor o a un tercero diferente)</t>
  </si>
  <si>
    <t>Errores en el ingreso de la información de los pagos en los portales bancarios</t>
  </si>
  <si>
    <t>Que se gire a cuentas incorrectas</t>
  </si>
  <si>
    <t>Que no se cuente con liquidez en las cuentas bancarias</t>
  </si>
  <si>
    <t>Fallas en el servidor de Internet del IDU</t>
  </si>
  <si>
    <t>Soporte técnico del área de sistemas de manera oportuna, alta disponibilidad del canal de Internet   (funcionarios  subdirector técnico de Tesorería y recaudo, profesionales universitarios y especializados)</t>
  </si>
  <si>
    <t>1) Investigaciones fiscales, penales, disciplinarias etc.
2) Detrimento patrimonial                                                                                                                                                                                                    4) Pérdida de imagen institucional</t>
  </si>
  <si>
    <t>Protocolo de seguridad</t>
  </si>
  <si>
    <t>Administración inadecuada de claves, tokens y títulos valores</t>
  </si>
  <si>
    <t>Que se presenten demoras en la emisión de actos administrativos por parte de las autoridades ambientales (SDA y CAR, y la EAAB cuando aplique)</t>
  </si>
  <si>
    <t>Que no se cierren los requerimientos de la comunidad</t>
  </si>
  <si>
    <t>Acta de cierre social</t>
  </si>
  <si>
    <t>El cierre definitivo del patio de fresado</t>
  </si>
  <si>
    <t>Contratos de mantenimiento y/o conservación</t>
  </si>
  <si>
    <t>Convenios</t>
  </si>
  <si>
    <t>Proceso Disciplinario</t>
  </si>
  <si>
    <t>X</t>
  </si>
  <si>
    <t>Estudios y diseños con falencias o incompletos y/o desactualizados</t>
  </si>
  <si>
    <t>Oposición o condicionamiento de la comunidad a la ejecución del proyecto</t>
  </si>
  <si>
    <t>Información inconsistente y desactualizada sobre las redes existentes</t>
  </si>
  <si>
    <t>Riesgos de Corrupción</t>
  </si>
  <si>
    <t>INNOVACIÓN Y GESTIÓN DEL CONOCIMENTO</t>
  </si>
  <si>
    <t>Estructurar, adelantar, orientar y acompañar la gestión precontractual y contractual, de conformidad con las disposiciones legales vigentes, para el éxito de los procesos institucionales.</t>
  </si>
  <si>
    <t>DTPS</t>
  </si>
  <si>
    <t>Indebida aplicación de los criterios de evaluación</t>
  </si>
  <si>
    <t>Procesos Selectivos</t>
  </si>
  <si>
    <t>Desconocimiento de la normatividad por parte de las áreas ordenadoras del gasto</t>
  </si>
  <si>
    <t>Aplicación de Modelos de Pliegos de Condiciones desactualizados o no aprobados</t>
  </si>
  <si>
    <t>1. Adendas y Reprocesos (Observaciones y Aclaraciones)
2. Dificultades en la evaluación
3. Declaratoria de Desierto del Proceso
4. Reprocesos Administrativos
5. Demandas y conciliaciones
6. Inconvenientes en la ejecución contractual.
8. Inadecuada atención a requerimientos
9. Investigaciones administrativas y judiciales en contra de los funcionarios.</t>
  </si>
  <si>
    <t>DECLARATORIA DE DESIERTA EN LOS PROCESOS DE SELECCIÓN</t>
  </si>
  <si>
    <t>Pliego de Condiciones deficientes</t>
  </si>
  <si>
    <t>1. Demoras e incumplimientos a las necesidades del IDU
2.  Demoras e incumplimientos en el Plan de Adquisiciones del IDU
3.  Demoras e incumplimientos en el Plan de Desarrollo
4.  Demoras e incumplimientos en la ejecución presupuestal
5. Prorrogas de contratos vigentes
6. Reprocesos Administrativos
7. Demandas y conciliaciones
8. Inconvenientes en la ejecución contractual.
9. Inadecuada atención a requerimientos
10. Investigaciones administrativas y judiciales en contra de los funcionarios
11. Afectación de la Imagen del IDU</t>
  </si>
  <si>
    <t>Ausencia de Proponentes</t>
  </si>
  <si>
    <t>Errores en la Evaluación</t>
  </si>
  <si>
    <t>GESTIÓN AMBIENTAL, CALIDAD Y S&amp;SO</t>
  </si>
  <si>
    <t>TESORERÍA Y RECAUDO</t>
  </si>
  <si>
    <t>TECNOLOGÍAS DE INFORMACIÓN Y COMUNICACIÓN</t>
  </si>
  <si>
    <t>CONTROL INTERNO</t>
  </si>
  <si>
    <t xml:space="preserve">Riesgos de Gestión </t>
  </si>
  <si>
    <t>MATRIZ DE RIESGOS INSTITUCIONAL IDU</t>
  </si>
  <si>
    <t>OCD</t>
  </si>
  <si>
    <t>C.TI.02</t>
  </si>
  <si>
    <t>C.TI.03</t>
  </si>
  <si>
    <t>C.CI.01</t>
  </si>
  <si>
    <t>OCI</t>
  </si>
  <si>
    <t>C.CI.02</t>
  </si>
  <si>
    <t>Que la Alta Dirección y/o los auditados no atiendan, sin la debida justificación o intencionalmente, 
las observaciones, hallazgos y/o no conformidades, 
presentadas por la Oficina
de Control Interno en sus
informes de auditoría y/o
evaluaciones</t>
  </si>
  <si>
    <t>C.CI.03</t>
  </si>
  <si>
    <t>C.CI.04</t>
  </si>
  <si>
    <t>Dilatación del proceso de auditoría y/o evaluación para beneficiar a un tercero</t>
  </si>
  <si>
    <t>C.CI.05</t>
  </si>
  <si>
    <t>Imprecisión y/o inoportunidad intencionadas en la entrega de
información por parte del
auditado</t>
  </si>
  <si>
    <t>C.MC.01</t>
  </si>
  <si>
    <t>Desarrollar las competencias del talento humano, gestionando planes, programas y proyectos que contribuyan a mejorar su calidad de vida para el cumplimiento de la misión, visión y objetivos estratégicos bajo la normatividad vigente.</t>
  </si>
  <si>
    <t>C.RH.01</t>
  </si>
  <si>
    <t>Gestionar la implementación, actualización y mantenimiento de los sistemas de información y la infraestructura tecnológica de acuerdo con las necesidades de la entidad y la incorporación de nuevas tecnologías, para asegurar la confidencialidad, integridad y disponibilidad de la información requerida en el logro de los objetivos institucionales.</t>
  </si>
  <si>
    <t>STRT</t>
  </si>
  <si>
    <t>Garantizar la representación judicial y extrajudicial en los procesos en que el Instituto haga parte como demandante o como  demandado.</t>
  </si>
  <si>
    <t>ORFEO</t>
  </si>
  <si>
    <t>C.RF.01</t>
  </si>
  <si>
    <t>C.RF.02</t>
  </si>
  <si>
    <t>C.RF.03</t>
  </si>
  <si>
    <t>C.RF.04</t>
  </si>
  <si>
    <t>C.RF.05</t>
  </si>
  <si>
    <t>DTGC</t>
  </si>
  <si>
    <t>EJECUCIÓN DE OBRAS</t>
  </si>
  <si>
    <t>NO</t>
  </si>
  <si>
    <t>Casi Seguro</t>
  </si>
  <si>
    <t>Acuerdos entre el propietario y el profesional que haga visita a terreno</t>
  </si>
  <si>
    <t>STOP</t>
  </si>
  <si>
    <t>Introducir datos errados que favorecen al contribuyente.</t>
  </si>
  <si>
    <t>STJEF</t>
  </si>
  <si>
    <t>Previa verificación del estado de cuenta del inmueble, se proyectará un oficio con la solicitud de levantamiento del gravamen de valorización para ser remitido a la Oficina de Registro de Instrumentos Públicos que corresponda</t>
  </si>
  <si>
    <t>DTD</t>
  </si>
  <si>
    <t>C.GP.01</t>
  </si>
  <si>
    <t>C.GP.02</t>
  </si>
  <si>
    <t>C.GP.03</t>
  </si>
  <si>
    <t>OTC</t>
  </si>
  <si>
    <t>OAC</t>
  </si>
  <si>
    <t>Verificación de cumplimiento de requisitos y procedimientos.</t>
  </si>
  <si>
    <t xml:space="preserve">
No conocer el estado real de los proyectos.
No generar en forma oportuna acciones de mejora para promover el cumplimiento de los proyectos.
No identificar en forma oportuna lecciones aprendidas.
Se remite información inexacta como parte de las respuestas a grupos de interés y/o entes de control que solicitan información de los proyectos.
No contar con información actualizada para la toma oportuna de decisiones</t>
  </si>
  <si>
    <t>Actas de reunión</t>
  </si>
  <si>
    <t>R.SP.02</t>
  </si>
  <si>
    <t xml:space="preserve">No identificar acciones de mejora para promover el cumplimiento de otros proyectos en ejecución y/o en liquidación
No identificar lecciones aprendidas.
</t>
  </si>
  <si>
    <t>Plan de contratación PSP</t>
  </si>
  <si>
    <t>MEJORAMIENTO CONTINUO</t>
  </si>
  <si>
    <t>Mejoramiento Continuo</t>
  </si>
  <si>
    <t>Planes de Mejoramiento</t>
  </si>
  <si>
    <t>R.MC.01</t>
  </si>
  <si>
    <t xml:space="preserve">NO CONTAR CON EL PLAN DE MEJORAMIENTO INSTITUCIONAL CONSOLIDADO DENTRO DE LOS PLAZOS ESTABLECIDOS POR EL ENTE DE CONTROL </t>
  </si>
  <si>
    <t>1. Inicio de procesos sancionatorios por parte del Ente de control.
2. Inicio de procesos disciplinarios por parte del ente competente.
3. Desmejora en la calificación del Sistema de Control Interno
4. Bajos niveles de la Gestión Institucional</t>
  </si>
  <si>
    <t>R.MC.02</t>
  </si>
  <si>
    <t>INCUMPLIMIENTO DE LAS ACCIONES PLANTEADAS DENTRO DE LAS FECHAS ESTABLECIDAS EN EL PLAN DE MEJORAMIENTO</t>
  </si>
  <si>
    <t>1. Inicio de procesos sancionatorios por parte del Ente de control.
2. Inicio de procesos disciplinarios por parte del ente competente.
3. Desmejora en la clasificación del Sistema de Control Interno
4. Bajos niveles de la Gestión Institucional</t>
  </si>
  <si>
    <t>Acciones correctivas (AC), Acciones Preventivas (AP)</t>
  </si>
  <si>
    <t>R.MC.03</t>
  </si>
  <si>
    <t>Que las áreas del IDU no tengan el conocimiento del procedimiento de acciones correctivas y preventivas</t>
  </si>
  <si>
    <t>Modelos de Gestión poco efectivos que impactan la eficiencia, eficacia y efectividad de los procesos y productos que presta el IDU.
Incumplimiento de normatividad, que puede ocasionar sanciones administrativas o disciplinarias.</t>
  </si>
  <si>
    <t>Que dentro del grupo que define las AC-AP, no estén presentes las personas que están relacionadas con la responsabilidad y ejecución de las mismas. Que los ejecutores no conozcan las acciones a implementar.</t>
  </si>
  <si>
    <t>No realizar una adecuada identificación de causas relacionadas con los eventos ocurridos o potenciales.</t>
  </si>
  <si>
    <t>Constante rotación de personal de apoyo en la gestión de planes de mejoramiento</t>
  </si>
  <si>
    <t>FECHA ACTUALIZACIÓN</t>
  </si>
  <si>
    <t>MATRIZ DE RIESGOS DE CORRUPCIÓN</t>
  </si>
  <si>
    <t>FO-PE-05</t>
  </si>
  <si>
    <t>2.0</t>
  </si>
  <si>
    <t>ENTIDAD:</t>
  </si>
  <si>
    <t>INSTITUTO DE DESARROLLO URBANO</t>
  </si>
  <si>
    <t>OBJETIVO DEL PROCESO:</t>
  </si>
  <si>
    <t>Proveer al IDU de una estructura de gestión estratégica, táctica y operativa, capaz de aportar a la entidad un enfoque sistémico e integral,  proyectado en el tiempo y en el territorio de conformidad con los estatutos institucionales y el Plan Distrital de Desarrollo. para garantizar la sostenibilidad y reconocimiento institucional de la entidad por la generación de valores públicos.</t>
  </si>
  <si>
    <t>CAUSAS</t>
  </si>
  <si>
    <t>RESPONSABLE</t>
  </si>
  <si>
    <t>INDICADOR</t>
  </si>
  <si>
    <t>Efectividad</t>
  </si>
  <si>
    <t>C.PL.01</t>
  </si>
  <si>
    <t>Posible</t>
  </si>
  <si>
    <t>SI</t>
  </si>
  <si>
    <t>C.PL.02</t>
  </si>
  <si>
    <t>Verificación, aprobación o devolución de las solicitudes Validaciones POAI y modificaciones presupuestales.</t>
  </si>
  <si>
    <t xml:space="preserve">INNOVACIÓN Y GESTIÓN DEL CONOCIMIENTO </t>
  </si>
  <si>
    <t>DTE</t>
  </si>
  <si>
    <t>PLANEACIÓN</t>
  </si>
  <si>
    <t>Asesorar, diseñar, implementar y evaluar la gestión social y el servicio a la ciudadanía, relacionados con los procesos misionales; en el marco de la participación ciudadana, cultura ciudadana, derecho a la ciudad y responsabilidad social aplicables a la entidad, conforme a  la normatividad vigente y los ejes estratégicos del Plan de Desarrollo con el fin de vincular a la ciudadanía en el Desarrollo Urbano de Bogotá.</t>
  </si>
  <si>
    <t>No clasificación y análisis adecuado de la correspondencia</t>
  </si>
  <si>
    <t>Presupuesto anual aprobado</t>
  </si>
  <si>
    <t>Directora Técnica Administrativa y Financiera</t>
  </si>
  <si>
    <t>Gestión de Tecnologías de la Información y la Comunicación</t>
  </si>
  <si>
    <t>Desarrollo de 
Aplicaciones</t>
  </si>
  <si>
    <t>R.TI.01</t>
  </si>
  <si>
    <t>Inadecuada definición de los requerimientos del software a desarrollar</t>
  </si>
  <si>
    <t>Proyectos no funcionales para atender los requerimientos de la entidad</t>
  </si>
  <si>
    <t>R.TI.02</t>
  </si>
  <si>
    <t>Que no se asigne presupuesto suficiente para adquirir las herramientas necesarias.</t>
  </si>
  <si>
    <t>R.TI.03</t>
  </si>
  <si>
    <t>Documentación de la arquitectura.</t>
  </si>
  <si>
    <t>R.TI.04</t>
  </si>
  <si>
    <t>Contratos y polizas de cumplimiento.</t>
  </si>
  <si>
    <t>R.TI.05</t>
  </si>
  <si>
    <t>Falta de mantenimiento periódico</t>
  </si>
  <si>
    <t>Desactualización de los últimos parches de seguridad en los servidores.</t>
  </si>
  <si>
    <t>Falta de personal especializado y competente para la atención de incidentes en forma oportuna</t>
  </si>
  <si>
    <t>Incumplimiento de los Acuerdos de Niveles de Servicio ANS</t>
  </si>
  <si>
    <t>No gestionar la base de conocimiento de manera adecuada.</t>
  </si>
  <si>
    <t>No registrar el 100% de las incidencias / requerimientos de los usuarios en el software Aranda.</t>
  </si>
  <si>
    <t>Alta rotación de personal.</t>
  </si>
  <si>
    <t>Seguridad</t>
  </si>
  <si>
    <t>Manipulación o alteración de información en los sistemas de información.</t>
  </si>
  <si>
    <t>Conexión remota no segura para acceder a los sistemas de información institucionales.</t>
  </si>
  <si>
    <t>Mal manejo o utilización de las contraseñas de acceso</t>
  </si>
  <si>
    <t>Política de seguridad  para el control de acceso. Campañas de divulgación.</t>
  </si>
  <si>
    <t>Acceso forzado a los sistemas de información por piratas informáticos.</t>
  </si>
  <si>
    <t>GESTIÓN DOCUMENTAL</t>
  </si>
  <si>
    <t>Que no se  implemente completa y correctamente el Subsistema de Gestión Documental</t>
  </si>
  <si>
    <t>Que no exista apoyo de nivel gerencial</t>
  </si>
  <si>
    <t>HALLAZGOS DE LOS ENTES DE CONTROL
INCUMPLIMIENTO EN LA APLICACIÓN DE LA NORMATIVIDAD ARCHIVÍSTICA
POSIBLES INVESTIGACIONES DISCIPLINARIAS</t>
  </si>
  <si>
    <t>No contar con el presupuesto requerido para la implementación del Sistema de Gestión Documental</t>
  </si>
  <si>
    <t>R.F.02</t>
  </si>
  <si>
    <t xml:space="preserve">Procesamiento técnico inadecuado </t>
  </si>
  <si>
    <t>Traslado de documentos entre sedes</t>
  </si>
  <si>
    <t>Que se preste servicio ineficiente al usuario</t>
  </si>
  <si>
    <t>SANCIONES DISCIPLINARIAS POR CONSULTAR INFORMACIÓN DESACTUALIZADA. TOMAR DECISIONES ERRADAS POR CONSULTAR INFORMACIÓN DESACTUALIZADA</t>
  </si>
  <si>
    <t>Falta de presupuesto para actualizar colecciones de información de apoyo a la gestión</t>
  </si>
  <si>
    <t>EVALUACIÓN Y CONTROL</t>
  </si>
  <si>
    <t>Evaluación y Control</t>
  </si>
  <si>
    <t>No contar con un adecuado compromiso por parte del equipo directivo para desarrollar el proceso</t>
  </si>
  <si>
    <t>Insuficiente apropiación conceptual del elemento Autoevaluación del control y la gestión</t>
  </si>
  <si>
    <t>Insuficiente divulgación del concepto de autocontrol</t>
  </si>
  <si>
    <t>Insuficiente conocimiento del proceso por parte del equipo directivo</t>
  </si>
  <si>
    <t>Etapa de planeación y ejecución</t>
  </si>
  <si>
    <t>No contar con una adecuada metodología de evaluación (Eval. Independiente - Autoevaluación)</t>
  </si>
  <si>
    <t>No tener en cuenta la normatividad o sus modificaciones asociadas a los temas de Evaluación y autoevaluación</t>
  </si>
  <si>
    <t>1. Actualización 2014 Normograma proceso Evaluación y Control</t>
  </si>
  <si>
    <t>No contar con la información oportuna, pertinente, suficiente, veraz y confiable para desarrollar el proceso de evaluación</t>
  </si>
  <si>
    <t>Que las personas designadas por las áreas no sean las idóneas</t>
  </si>
  <si>
    <t>1. Inapropiada evaluación del sistema de control interno, Sistemas de Gestión y/u objetos de auditoría.
2. Desvío de políticas, objetivos y metas establecidos por la Entidad.
3. Desviación de los controles de los procesos evaluados.
4. Debilitamiento del Sistema de Control Interno.
5.  Pérdida de recursos.
6. Incumplimiento de objetivos del SCI</t>
  </si>
  <si>
    <t>Insuficiente colaboración de los evaluados en la entrega de la información.</t>
  </si>
  <si>
    <t>Inadecuada solicitud de la información por parte del evaluador</t>
  </si>
  <si>
    <t xml:space="preserve">No contar con sistemas de información actualizados. </t>
  </si>
  <si>
    <t>Etapa de Planear</t>
  </si>
  <si>
    <t>No contar con una adecuada planeación para evaluar el sistema de control interno</t>
  </si>
  <si>
    <t>No contar con las adecuadas competencias profesionales, experiencia y calidades éticas del equipo evaluador del Sistema de Control Interno</t>
  </si>
  <si>
    <t>Insuficiente asignación de recursos para gestionar el proceso (Tecnológicos, físicos, humanos)</t>
  </si>
  <si>
    <t>No contar con el adecuado respaldo de la alta dirección</t>
  </si>
  <si>
    <t>Falta de liderazgo en el equipo evaluador y/o el líder del proceso</t>
  </si>
  <si>
    <t>Imposición de restricciones y limitación de alcances al equipo evaluador.</t>
  </si>
  <si>
    <t>Inadecuada coordinación con el Representante de la Dirección para el Sistema de Control Interno</t>
  </si>
  <si>
    <t>Insuficiente conocimiento de la entidad por parte del equipo evaluador</t>
  </si>
  <si>
    <t>Evaluación Independiente al Sistema de Control Interno</t>
  </si>
  <si>
    <t>Inadecuada comunicación de resultados de la evaluación</t>
  </si>
  <si>
    <t>Estilo de dirección con enfoque en el rol de fiscalización.</t>
  </si>
  <si>
    <t>Utilización de lenguaje no asertivo</t>
  </si>
  <si>
    <t>No contar con las adecuadas competencias profesionales, experiencia y calidades éticas del equipo evaluador del Sistema de Control Interno.</t>
  </si>
  <si>
    <t>LUIS ANTONIO RODRÍGUEZ OROZCO</t>
  </si>
  <si>
    <t>JEFE OFICINA DE CONTROL INTERNO</t>
  </si>
  <si>
    <t>Realizar el seguimiento y monitoreo  a cada una de las etapas del ciclo de vida del proyecto  en forma periódica</t>
  </si>
  <si>
    <t>R.RF.02</t>
  </si>
  <si>
    <t>R.RF.03</t>
  </si>
  <si>
    <t>R.RF.04</t>
  </si>
  <si>
    <t>ADMINISTRACIÓN DE SEGUROS</t>
  </si>
  <si>
    <t>R.RF.05</t>
  </si>
  <si>
    <t>Atención inoportuna a los requerimientos de la entidad</t>
  </si>
  <si>
    <t>Falta de planeación y verificación de cumplimiento de las necesidades de la entidad en seguimiento por parte de la aseguradora y el corredor</t>
  </si>
  <si>
    <t>R.RF.06</t>
  </si>
  <si>
    <t>R.RF.07</t>
  </si>
  <si>
    <t>R.RF.08</t>
  </si>
  <si>
    <t>El coordinador mediante comunicaci{on escrita devuelve  los los insumos que que no fueron solicitados  en el pedido.</t>
  </si>
  <si>
    <t>Solicitar al proveedor capacitaciones sobre manejo del software</t>
  </si>
  <si>
    <t>R.RF.09</t>
  </si>
  <si>
    <t>La no presentación  de las solicitudes en las fechas establecidas</t>
  </si>
  <si>
    <t>Informar  a los jefes  para que a su vez socialicen con todos  los funcionarios y contratatisatas  a su cargo, que las solicitudes de  compras por caja menor siempre se deben hacer en las fechas  que los responsables del manejo de la caja menor establescan.</t>
  </si>
  <si>
    <t>No efectuar compras de bienes  que esten incluidos en el catalogo del outsourcing de papeleria</t>
  </si>
  <si>
    <t>No contar con disponibilidad financiera en algunos de los rubros  por los cuales se debe efectuar el pago.</t>
  </si>
  <si>
    <t>No  recibir las solicitudes de compra  de bienes por caja menor si el rubro presupuestal no cuenta con disponiblidad.</t>
  </si>
  <si>
    <t>No contar con el reembolso a tiempo para atender las necesidades del mes siguiente.</t>
  </si>
  <si>
    <t>Las compras a través de caja menor deben hacerse siempre y cuando el dinero reembolsado se encuentre consignado en las cuentas del banco designadas para caja menor</t>
  </si>
  <si>
    <t>R.RF.10</t>
  </si>
  <si>
    <t>GESTIÓN FINANCIERA</t>
  </si>
  <si>
    <t>PRESUPUESTO Y CONTABILIDAD</t>
  </si>
  <si>
    <t>Se efectúa conciliación con las áreas generadoras de la información.</t>
  </si>
  <si>
    <t>Formatos de conciliación.</t>
  </si>
  <si>
    <t>Hecho económico no considerado en el Plan General de la Contabilidad Pública y no definido en la doctrina contable pública.</t>
  </si>
  <si>
    <t xml:space="preserve"> Oficios y correos enviados.</t>
  </si>
  <si>
    <t>Se realiza análisis y conciliaciones con las áreas generadoras de la información.</t>
  </si>
  <si>
    <t>Actas de reuniones.</t>
  </si>
  <si>
    <t>GESTIÓN DEL TALENTO HUMANO</t>
  </si>
  <si>
    <t>SUBDIRECCIÓN TÉCNICA DE RECURSOS HUMANOS</t>
  </si>
  <si>
    <t>R.RH.01</t>
  </si>
  <si>
    <t>R.RH.03</t>
  </si>
  <si>
    <t>SANCIONES ECONÓMICAS Y DISCIPLINARIAS</t>
  </si>
  <si>
    <t>PROCESOS JURÍDICOS</t>
  </si>
  <si>
    <t>R.RH.02</t>
  </si>
  <si>
    <t xml:space="preserve">QUE LA DEFENSA DEL DE LOS INTERESES JUDICIALES DE NATURALEZA LABORAL NO SEA CONTUNDENTE </t>
  </si>
  <si>
    <t>R.RH.05</t>
  </si>
  <si>
    <t>Otro</t>
  </si>
  <si>
    <t>R.RH.06</t>
  </si>
  <si>
    <t>R.RH.07</t>
  </si>
  <si>
    <t>CAPACITACIÓN</t>
  </si>
  <si>
    <t>Falta de calidad en los proveedores de servicios de capacitación</t>
  </si>
  <si>
    <t>BIODATA</t>
  </si>
  <si>
    <t>RESPUESTA A ENTES DE CONTROL</t>
  </si>
  <si>
    <t>Manual de Comunicaciones MG-IDU-004 _V2.0</t>
  </si>
  <si>
    <t>DAR INFORMACION INEXACTA ACERCA DE LA GESTION Y/O PROYECTOS DE LA ENTIDAD</t>
  </si>
  <si>
    <t>FALTA DE OPORTUNIDAD EN LA COMUNICACION  INTERNA</t>
  </si>
  <si>
    <t>ACTIVIDADES DEL IDU QUE REQUIEREN DE DIVULGACION NO LOGREN LOS RESULTADOS ESPERADOS</t>
  </si>
  <si>
    <t>COMUNICACIÓN INTERNA</t>
  </si>
  <si>
    <t>QUE LAS AREAS DEL IDU NO UTILICEN LOS CANALES Y/O PROCESOS DE COMUNICACION INTERNOS ESTABLECIDOS</t>
  </si>
  <si>
    <t>PR-CO-026 Medios de Comunicación V1.0. y PR-CO-027 Canales de Información V1.0.</t>
  </si>
  <si>
    <t>GESTIÓN CONTRACTUAL</t>
  </si>
  <si>
    <t>Gestión Contractual</t>
  </si>
  <si>
    <t xml:space="preserve">ELABORAR, SUSCRIBIR Y LEGALIZAR LOS CONTRATOS Y CONVENIOS CON SUS MODIFICACIONES
</t>
  </si>
  <si>
    <t>Mayor tiempo en la elaboración, suscripción, legalización de los contratos y sus modificaciones contractuales.</t>
  </si>
  <si>
    <t>EFECTUAR APOYO JURÍDICO DURANTE LA EJECUCIÓN DE LOS CONTRATOS Y CONVENIOS CELEBRADOS POR EL IDU</t>
  </si>
  <si>
    <t>Mayor tiempo en la proyección de actos administrativos</t>
  </si>
  <si>
    <t>Cambio y/o rotación del personal en las áreas involucradas.</t>
  </si>
  <si>
    <t xml:space="preserve">1. Acciones populares
2. Perjuicios económicos que podrían terminar en demandas
3. Vencimiento de las actuaciones administrativas dentro del término legal.
4. Deterioro de la imagen de la Entidad.
5. Reclamaciones económicas de los contratistas.
</t>
  </si>
  <si>
    <t>Demora en la entrega y/o inconsistencia del concepto técnico, y del documento de las etapas precontractual, contractual, frente al desarrollo del procedimientos administrativos.</t>
  </si>
  <si>
    <t>PR-GC-06
PR-GC-105</t>
  </si>
  <si>
    <t>VERIFICAR LA OPORTUNIDAD EN LA PUBLICACIÓN EN LOS PORTALES DE CONTRATACIÓN</t>
  </si>
  <si>
    <t>No publicación oportuna de documentación contractual en los portales de contratación pública CAV y SECOP</t>
  </si>
  <si>
    <t>1. Investigaciones disciplinarias a funcionarios y/o contratistas.
2. Deterioro de la imagen de la Entidad.
3. Violación al principio de transparencia en la contratación pública.</t>
  </si>
  <si>
    <t>GESTIÓN LEGAL</t>
  </si>
  <si>
    <t>Gestión Legal</t>
  </si>
  <si>
    <t>Recepción de información, análisis preliminar y ejecución del proceso</t>
  </si>
  <si>
    <t>No conocer por parte de la DTGJ de forma oportuna las solicitudes provenientes de los diferentes despachos judiciales y de los ciudadanos radicadas en el IDU</t>
  </si>
  <si>
    <t xml:space="preserve">Se presentan inconsistencias en la parametrización de términos dados por el sistema ORFEO </t>
  </si>
  <si>
    <t>Falta de inmediatez en la reasignación de los documentos que no son de competencia del área al cual se le radicó</t>
  </si>
  <si>
    <t>No contar con los suficientes insumos técnicos para ejercer una defensa idónea de la entidad.</t>
  </si>
  <si>
    <t xml:space="preserve">La rotación de contratistas afecta la memoria técnica </t>
  </si>
  <si>
    <t>Falta de Representación Judicial del IDU</t>
  </si>
  <si>
    <t xml:space="preserve">Asignación insuficiente de recursos financieros para la contratación de abogados que ejerzan la Representación Judicial </t>
  </si>
  <si>
    <t>Plan de contratación de apoyo a la gestión. Presupuesto anual.</t>
  </si>
  <si>
    <t>Aplicación del procedimiento de daño antijurídico</t>
  </si>
  <si>
    <t>Procedimiento de daño Antijurídico</t>
  </si>
  <si>
    <t>Tramites dispendiosos al interior de la entidad.</t>
  </si>
  <si>
    <t>Actualización del Sistema de Información de Procesos Judiciales SIPROJ</t>
  </si>
  <si>
    <t>Continúas caídas de la red que impiden ingresar al aplicativo SIPROJ,  perjudicando la ejecución normal de las actividades.</t>
  </si>
  <si>
    <t>OAP</t>
  </si>
  <si>
    <t>Gestión Ambiental, Calidad y SISO</t>
  </si>
  <si>
    <t>Sistema Integrado de Gestión (SIG)</t>
  </si>
  <si>
    <t>R.AC.01</t>
  </si>
  <si>
    <t>R.AC.02</t>
  </si>
  <si>
    <t>Que no existan criterios claros para actividades de seguimiento y auditoria sobre los procesos.
Poca estandarización y mejora de los procesos.
Incumplimiento de normatividad, que puede ocasionar Investigaciones administrativas y sanciones disciplinarias</t>
  </si>
  <si>
    <t>Que exista demora en el trámite de revisión y aprobación por parte de los Directivos.</t>
  </si>
  <si>
    <t>Desconocimiento de nueva normatividad que aplique al proceso por parte de los responsables.</t>
  </si>
  <si>
    <t>GESTIÓN DE RECURSOS FÍSICOS</t>
  </si>
  <si>
    <t>RECURSOS FÍSICOS</t>
  </si>
  <si>
    <t>R.RF.01</t>
  </si>
  <si>
    <t>Planeación Estratégica</t>
  </si>
  <si>
    <t xml:space="preserve">Programación y Seguimiento de Inversión </t>
  </si>
  <si>
    <t>R.PE.01</t>
  </si>
  <si>
    <t>Deficiencia en la programación presupuestal</t>
  </si>
  <si>
    <t>Procedimiento de Elaboración del Anteproyecto de Presupuesto</t>
  </si>
  <si>
    <t xml:space="preserve">Inexactitud en la proyección de los costos y gastos de los proyectos                                                                                                                                                                </t>
  </si>
  <si>
    <t>R.PE.02</t>
  </si>
  <si>
    <t>Requerimientos del Concejo Distrital o Alcaldía</t>
  </si>
  <si>
    <t>Los requerimientos son revisados en las reuniones de priorización, se analiza su adecuación y priorización</t>
  </si>
  <si>
    <t>R.PE.03</t>
  </si>
  <si>
    <t>Que se entregue el anteproyecto sin el ajuste a la cuota global de gasto.</t>
  </si>
  <si>
    <t>Cambio imprevisto y la no consulta de los topes por fuente de financiación comunicados</t>
  </si>
  <si>
    <t>Error o daño en base de datos.</t>
  </si>
  <si>
    <t>R.PE.05</t>
  </si>
  <si>
    <t>Que haya diligenciamiento incompleto o incorrecto del módulo Validación POAI-SIAC</t>
  </si>
  <si>
    <t>R.PE.06</t>
  </si>
  <si>
    <t>R.PE.07</t>
  </si>
  <si>
    <t>Incumplimiento de plazos establecidos para el reporte por parte de las áreas</t>
  </si>
  <si>
    <t>Diferencias metodológicas de los software de información geográfica del IDU vs. SDP</t>
  </si>
  <si>
    <t>Verificación por parte del grupo de información geográfica de la base a la que acceden las áreas para construir el Shape, con el fin de ajustarlo desde su raíz a los requerimientos de la SDP.</t>
  </si>
  <si>
    <t>Que se Incumplan los parámetros establecidos para modificaciones presupuestales internas.</t>
  </si>
  <si>
    <t>Administración del Riesgo</t>
  </si>
  <si>
    <t xml:space="preserve"> Inadecuada Gestión del Riesgo en el Instituto.</t>
  </si>
  <si>
    <t xml:space="preserve">Que el personal del IDU no cuente con el conocimiento sobre administración del riesgo. </t>
  </si>
  <si>
    <t>Baja participación por parte de los Directivos en la aplicación de la metodología de administración de riesgos</t>
  </si>
  <si>
    <t>Seguimiento a la gestión</t>
  </si>
  <si>
    <t>Medición incorrecta de la Gestión del IDU por medio del sistema de indicadores.</t>
  </si>
  <si>
    <t>INNOVACIÓN Y GESTIÓN DEL CONOCIMIENTO</t>
  </si>
  <si>
    <t>R.IC.01</t>
  </si>
  <si>
    <t>Plan de Contratación</t>
  </si>
  <si>
    <t>GESTIÓN SOCIAL Y PARTICIPACION CIUDADANA</t>
  </si>
  <si>
    <t>ADMINISTRACIÓN Y POLÍTICAS DE CANALES</t>
  </si>
  <si>
    <t>R.SC.01</t>
  </si>
  <si>
    <t>No responder en el tiempo oportuno una queja o reclamo</t>
  </si>
  <si>
    <t>Fallas en el proceso de comunicación interna entre las áreas del IDU.</t>
  </si>
  <si>
    <t>Que existan fallas en la plataforma Orfeo, afectando la radicación y seguimiento de quejas.</t>
  </si>
  <si>
    <t>Que existan fallas o deficiencias en las plataformas tecnológicas del IDU, que demore o imposibilite la consulta de información para el ciudadano.</t>
  </si>
  <si>
    <t>R.SC.02</t>
  </si>
  <si>
    <t>Que no exista un adecuado análisis del requerimiento del ciudadano por parte del funcionario que recibe la queja  inicialmente (Tipología de las solicitudes)</t>
  </si>
  <si>
    <t>Que el personal de atención al ciudadano no reciba actualización en los temas de interés de los ciudadanos referentes a los servicios que presta el IDU.</t>
  </si>
  <si>
    <t>R.SC.03</t>
  </si>
  <si>
    <t>Que el personal que atiende la solicitud no cuente con la competencia, habilidad o actitud requerida</t>
  </si>
  <si>
    <t>GESTIÓN SOCIAL Y PARTICIPACIÓN</t>
  </si>
  <si>
    <t>R.SC.04</t>
  </si>
  <si>
    <t xml:space="preserve">1. Falta de legitimidad del IDU frente a las comunidades
2. Bajos niveles de participación de la comunidad en el desarrollo de los proyectos, lo que repercute en el bajo control social a contratistas e interventores. 
3. Aumento de PQRS por falta de información o mala calidad de la misma a la comunidad, sobre los proyectos IDU. </t>
  </si>
  <si>
    <t>Que las organizaciones sociales de cada territorio no estén identificadas</t>
  </si>
  <si>
    <t xml:space="preserve">Directorios sociales </t>
  </si>
  <si>
    <t>No establecer canales efectivos de diálogo continuo con los ciudadanos del área de influencia de los proyectos</t>
  </si>
  <si>
    <t>R.SC.05</t>
  </si>
  <si>
    <t>Que no se consolide de manera suficiente y adecuada la información relacionada con la gestión social y la participación ciudadana en proyectos de desarrollo Urbano</t>
  </si>
  <si>
    <t>1. Incumplimiento de normatividad.
2. Posibles sanciones disciplinarias. 
3. Carencia de información necesaria para legitimar los procesos sociales que ejecuta la entidad.
4. Que la alta dirección no pueda tomar decisiones  adecuadas para la transformación y mejora continua sobre la gestión social que desarrolla
5. No contar con un reporte claro de las labores desarrolladas con la comunidad en las etapas de factibilidad y diseño.
6. En el evento de presentar informes, el acopio de la información de la gestión social de las etapas de factibilidad y diseños se hace dispendioso</t>
  </si>
  <si>
    <t>SEGUIMIENTO Y EVALUACION</t>
  </si>
  <si>
    <t>Bajo aprovechamiento de los canales de comunicación para socializar los resultados</t>
  </si>
  <si>
    <t>Socializar los resultados de temas relevantes para la ciudad en los espacios de decisión internos y externamente a través de los medios de la entidad</t>
  </si>
  <si>
    <t>GESTIÓN SOCIAL Y PARTICIPACIÓN CIUDADANA</t>
  </si>
  <si>
    <t>GESTIÓN INTERINSTITUCIONAL</t>
  </si>
  <si>
    <t>R.GI.01</t>
  </si>
  <si>
    <t>R.GI.02</t>
  </si>
  <si>
    <t>SUBDIRECTOR GENERAL DE DESARROLLO URBANO</t>
  </si>
  <si>
    <t>COMUNICACIONES</t>
  </si>
  <si>
    <t>NO INFORMAR  LA GESTION Y/O  PROYECTOS DE LA ENTIDAD A LA COMUNIDAD</t>
  </si>
  <si>
    <t>QUE LAS AREAS DEL IDU NO ENTREGUEN DE MANERA CLARA Y OPORTUNA LA INFORMACION A DIVULGAR</t>
  </si>
  <si>
    <t>DESACREDITACION DE LA ENTIDAD ANTE LACIUDADANIA, POSIBLES SANCIONES DISCIPLINARIAS</t>
  </si>
  <si>
    <t>R.EO.08</t>
  </si>
  <si>
    <t>1. Mala calificación al contratista.
2. Demoras en el recibo y Liquidación.
3.Demora en los pagos a interventorías y contratistas.
4. Posibles demoras en la ejecución de la obra</t>
  </si>
  <si>
    <t>Otros
Recursos</t>
  </si>
  <si>
    <t>Recibo y Liquidación de Proyectos de Construcción</t>
  </si>
  <si>
    <t>R.EO.09</t>
  </si>
  <si>
    <t>Se requieren al contratista con suficiente antelación al vencimiento del plazo de liquidación:
Coordinador Técnico 
Cumplimiento parcial
documentado en el manual de Interventoría</t>
  </si>
  <si>
    <t>Se realiza acompañamiento técnico y jurídico para la liquidación de contratos a los coordinadores técnicos.
No se evidencia un control efectivo</t>
  </si>
  <si>
    <t xml:space="preserve">Se envía memorando a las áreas competentes con el fin de resolver el inconveniente que se presenta.
Coordinador Técnico/ Grupo de liquidaciones
Cubrimiento Limitado 
</t>
  </si>
  <si>
    <t>CONSERVACIÓN DE INFRAESTRUCTURA</t>
  </si>
  <si>
    <t xml:space="preserve">No recibir el valor del recaudo real de los ingresos por parqueaderos por parte del concesionario </t>
  </si>
  <si>
    <t xml:space="preserve">CONTROLES: Reuniones de concertación, QUIEN LO EJECUTA?: Trabajadores sociales, oficina de Atención al ciudadano. CUANDO SE HACE?: Antes de iniciar las obras y durante su ejecución. ACCIÓN DE : control. EL CONTROL cubre parcialmente la causa. EL CONTROL se encuentra documentado. CALIFICACIÓN DEL CONTROL: medio. </t>
  </si>
  <si>
    <t>CONTROLES: En el manual de Gestión Contractual vigente se establece  en el numeral 5.3 "Otros requisitos para el trámite de procesos"; literal (e) Concepto de adquisición de predios, dado por la Dirección Técnica de Predios, antes de iniciar el proceso selectivo el cual debe ser favorable. Mínimo 80% de predios adquiridos y el 100% de ofertas de compra.
Procedimiento de gestión contractual.</t>
  </si>
  <si>
    <t>R.EO.02</t>
  </si>
  <si>
    <t>CONTROLES: Comités interinstitucionales, QUIEN LO EJECUTA?: Coordinadores, CUANDO SE HACE? Antes de iniciar las obras. ACCIÓN DE: control. El control cubre parcialmente la causa, El control se encuentra documentado mediante actas, CALIFICACIÓN DEL CONTROL: medio.
En el manual de Gestión Contractual vigente se establece  en el numeral 5.3 "Otros requisitos para el trámite de procesos"; literal (L) que para la ejecución de los proyectos se debe contar con estudios,  diseños, planos, evaluaciones de prefactibilidad y factibilidad, estudios y diseños de redes, licencias ambientales y PMT, aprobados.</t>
  </si>
  <si>
    <t>Falta de coordinación entre las áreas del IDU.</t>
  </si>
  <si>
    <t>CONTROLES: Comités, reuniones, mesas de trabajo, QUIEN LO EJECUTA?: Coordinadores, CUANDO SE HACE? En desarrollo de las obras. ACCIÓN DE : control. El control cubre parcialmente la causa, El control se encuentra documentado mediante actas, CALIFICACIÓN DEL CONTROL: medio.</t>
  </si>
  <si>
    <t>No disponer de la totalidad de los predios requeridos para la ejecución de la obra.</t>
  </si>
  <si>
    <t>R.EO.03</t>
  </si>
  <si>
    <t>Inadecuado seguimiento por parte de la interventoría.</t>
  </si>
  <si>
    <t>CONTROLES: Informes mensuales presentados por la interventoría, de acuerdo con lo exigido en el Manual de  Gestión Integral de Proyectos, numeral 5.1 "Informes de la Interventoría".</t>
  </si>
  <si>
    <t xml:space="preserve"> R.EO.04</t>
  </si>
  <si>
    <t>Demora en la ejecución de la Obra</t>
  </si>
  <si>
    <t>CONTROLES: Puntos de atención a la comunidad CREA.
Reuniones con la comunidad.
El Instituto creo la figura del defensor del ciudadano, Jefe de la Oficina de Atención al Ciudadano.</t>
  </si>
  <si>
    <t>R.EO.05</t>
  </si>
  <si>
    <t>Mayor valor de obra al presupuestado inicialmente</t>
  </si>
  <si>
    <t>Mayores cantidades de obra, cantidades no previstas y/o adicionales</t>
  </si>
  <si>
    <t>(Proceso de Diseño de Proyectos); Procedimiento de Programación, ejecución y seguimiento al diseño de proyectos.
Manual de Gestión Contractual.
Manual de Gestión Integral de Proyectos.
Interventoría.
Coordinadores.
Presupuestos de obra entregados por el Consultor, con sus respectivos APU.</t>
  </si>
  <si>
    <t>R.EO.06</t>
  </si>
  <si>
    <t>Que se termine el contrato sin la ejecución completa de la obra</t>
  </si>
  <si>
    <t>Cantidades de obra no previstas y/o adicionales.</t>
  </si>
  <si>
    <t>Falta de recursos financieros para cubrir mayores costos.</t>
  </si>
  <si>
    <t>No contar con el 100% de la disponibilidad de los predios.</t>
  </si>
  <si>
    <t>RECIBO DE OBRA Y LIQUIDACIÓN</t>
  </si>
  <si>
    <t>R.EO.07</t>
  </si>
  <si>
    <t>Que queden pasivos ambientales</t>
  </si>
  <si>
    <t>Que no se realice una adecuada coordinación interinstitucional con la autoridad ambiental</t>
  </si>
  <si>
    <t>1. Atrasos en la liquidación del contrato
2. Posibles Investigaciones por parte de los entes de control
3. Que la entidad deba asumir los costos de los pasivos
4. Demandas por posibles accidentes con los individuos arbóreos.
5. Posibles sanciones por parte de la SDA.</t>
  </si>
  <si>
    <t>Entrega  de información errada a la empresa de correo por parte del IDU, por no contar con bases de datos actualizadas, ni  en terreno por parte de Catastro.</t>
  </si>
  <si>
    <t>Continuamente los funcionarios de la STOP desde varias perspectivas están validando y depurando la información del sistema, si se tiene en cuenta que el IDU no cuenta con información 100% actualizada, por lo que dentro del proceso de cobro persuasivo, se hace gestión de visitas a terreno, depuración de información para predios a los cuales la empresa de correo devuelve la documentación enviada.</t>
  </si>
  <si>
    <t>Que la información requerida de otras áreas y/o entidades no sea entregada a tiempo</t>
  </si>
  <si>
    <t>Se realiza seguimiento oportuno en ORFEO y en valoricemos y a los requerimientos de información.</t>
  </si>
  <si>
    <t>Atención al contribuyente</t>
  </si>
  <si>
    <t>Que se expidan paz y salvos con deuda y que el contribuyente realice transferencia del inmueble.
(O que se expidan paz y salvos con datos erróneos del predio.)</t>
  </si>
  <si>
    <t>Devoluciones</t>
  </si>
  <si>
    <t>Demora en los tiempos de devolución</t>
  </si>
  <si>
    <t>Infraestructura</t>
  </si>
  <si>
    <t>DISEÑO DE PROYECTOS</t>
  </si>
  <si>
    <t>R.DP.01</t>
  </si>
  <si>
    <t>R.DP.02</t>
  </si>
  <si>
    <t>R.DP.04</t>
  </si>
  <si>
    <t>R.DP.05</t>
  </si>
  <si>
    <t>Rediseño, detrimento, aumento en tiempos, menor alcance del proyecto.</t>
  </si>
  <si>
    <t>Proyección del presupuesto anual</t>
  </si>
  <si>
    <t>Cambios en las prioridades de la Administración.</t>
  </si>
  <si>
    <t>No se evidencia control - frente al riesgo</t>
  </si>
  <si>
    <t>Ninguna.</t>
  </si>
  <si>
    <t>GESTIÓN PREDIAL</t>
  </si>
  <si>
    <t>DIRECCIÓN TÉCNICA DE PREDIOS</t>
  </si>
  <si>
    <t>Gestión Predial</t>
  </si>
  <si>
    <t>R.GP.01</t>
  </si>
  <si>
    <t>Estudios sociales desactualizados al momento de iniciar el proceso de Adquisición Predial.</t>
  </si>
  <si>
    <t>Titulación irregular de la tierra en Bogotá</t>
  </si>
  <si>
    <t>Demoras en los procesos de expropiación judicial</t>
  </si>
  <si>
    <t>R.GP.02</t>
  </si>
  <si>
    <t xml:space="preserve">Comunicaciones Oficiales </t>
  </si>
  <si>
    <t>R.GP.03</t>
  </si>
  <si>
    <t>No disponer de recursos financieros suficientes para los contratos de administración.</t>
  </si>
  <si>
    <t>No disponer de contratos para la administración de los predios (Demolición, mantenimiento y vigilancia)</t>
  </si>
  <si>
    <t>R.GP.04</t>
  </si>
  <si>
    <t>Que los predios sobrantes de obra permanezcan bajo custodia del IDU por tiempo indeterminado</t>
  </si>
  <si>
    <t>Listado Publicado</t>
  </si>
  <si>
    <t>R.GP.05</t>
  </si>
  <si>
    <t>Demora en el Reasentamiento Integral de la Población.</t>
  </si>
  <si>
    <t>Presencia de asentamientos informales.</t>
  </si>
  <si>
    <t>R.GP.06</t>
  </si>
  <si>
    <t>Manipulación inadecuada del expediente.</t>
  </si>
  <si>
    <t>R.GP.07</t>
  </si>
  <si>
    <t>Seguimiento a la Ejecución de Proyectos de Construcción</t>
  </si>
  <si>
    <t xml:space="preserve"> R.EO.01</t>
  </si>
  <si>
    <t>Demora en el inicio de la etapa de Construcción</t>
  </si>
  <si>
    <t>1. Posibles reclamaciones del contratista y/o interventor, por restablecimiento del equilibrio económico.
2. Demandas de la comunidad, acciones populares.
3. Inicio de investigaciones administrativas y disciplinarias por parte de los entes de control.
4. Retraso en plazos del contrato.
5. Mayores costos de obra. (Reajuste en precios).</t>
  </si>
  <si>
    <t>FORMATO</t>
  </si>
  <si>
    <t>PROCESO:</t>
  </si>
  <si>
    <t>FECHA DE ACTUALIZACIÓN</t>
  </si>
  <si>
    <t>MATRIZ DE RIESGOS DE GESTIÓN</t>
  </si>
  <si>
    <t>CÓDIGO</t>
  </si>
  <si>
    <t>PROCESO</t>
  </si>
  <si>
    <t>VERSIÓN</t>
  </si>
  <si>
    <t>ÁREA:</t>
  </si>
  <si>
    <t>FO-PE-06</t>
  </si>
  <si>
    <t>PLANEACIÓN ESTRATÉGICA</t>
  </si>
  <si>
    <t>IDENTIFICACIÓN</t>
  </si>
  <si>
    <t>TIPOS</t>
  </si>
  <si>
    <t>ANÁLISIS</t>
  </si>
  <si>
    <t>VALORACIÓN</t>
  </si>
  <si>
    <t>ACTIVIDAD</t>
  </si>
  <si>
    <t>RIESGO</t>
  </si>
  <si>
    <t>TIPO</t>
  </si>
  <si>
    <t>CAUSA / VULNERABILIDAD</t>
  </si>
  <si>
    <t>CONSECUENCIAS</t>
  </si>
  <si>
    <t>Part.1:</t>
  </si>
  <si>
    <t>Part.2:</t>
  </si>
  <si>
    <t>Part.3:</t>
  </si>
  <si>
    <t>Part.4:</t>
  </si>
  <si>
    <t>Part.5:</t>
  </si>
  <si>
    <t>Part.6:</t>
  </si>
  <si>
    <t>Part.7:</t>
  </si>
  <si>
    <t>Part.8:</t>
  </si>
  <si>
    <t>Part.9:</t>
  </si>
  <si>
    <t>Part.10:</t>
  </si>
  <si>
    <t>Part.11:</t>
  </si>
  <si>
    <t>Part.12:</t>
  </si>
  <si>
    <t>Part.13:</t>
  </si>
  <si>
    <t>Part.14:</t>
  </si>
  <si>
    <t>Part.15:</t>
  </si>
  <si>
    <t>Part.16:</t>
  </si>
  <si>
    <t>Part.17:</t>
  </si>
  <si>
    <t>Part.18:</t>
  </si>
  <si>
    <t>Ri. Inherente</t>
  </si>
  <si>
    <t>CONTROL</t>
  </si>
  <si>
    <t>Riesgo Residual</t>
  </si>
  <si>
    <t>PDD</t>
  </si>
  <si>
    <t>P</t>
  </si>
  <si>
    <t>I</t>
  </si>
  <si>
    <t>Pc</t>
  </si>
  <si>
    <t>Ic</t>
  </si>
  <si>
    <t>Ri</t>
  </si>
  <si>
    <t>DESCRIPCIÓN DEL CONTROL EXISTENTE</t>
  </si>
  <si>
    <t>Documentación</t>
  </si>
  <si>
    <t>Tipo</t>
  </si>
  <si>
    <t>Valor</t>
  </si>
  <si>
    <t>Efecto</t>
  </si>
  <si>
    <t>Rr</t>
  </si>
  <si>
    <t>NIVEL</t>
  </si>
  <si>
    <t>Externo</t>
  </si>
  <si>
    <t>Posterior</t>
  </si>
  <si>
    <t>Medio</t>
  </si>
  <si>
    <t>Impacto</t>
  </si>
  <si>
    <t>Pre. y Post.</t>
  </si>
  <si>
    <t>Ambos</t>
  </si>
  <si>
    <t>Cliente</t>
  </si>
  <si>
    <t>Financiero</t>
  </si>
  <si>
    <t>Método</t>
  </si>
  <si>
    <t>Fuerte</t>
  </si>
  <si>
    <t>Tecnológico</t>
  </si>
  <si>
    <t>R. Humano</t>
  </si>
  <si>
    <t>Limitado</t>
  </si>
  <si>
    <t>Ninguno</t>
  </si>
  <si>
    <t>Proveedor</t>
  </si>
  <si>
    <t>Previo</t>
  </si>
  <si>
    <t>Naturales</t>
  </si>
  <si>
    <t>Probabilidad</t>
  </si>
  <si>
    <t>ADRIANA BAREÑO ROJAS</t>
  </si>
  <si>
    <t>JEFE OFICINA ASESORA DE PLANEACIÓN</t>
  </si>
  <si>
    <t>FACTIBILIDAD DE PROYECTOS</t>
  </si>
  <si>
    <t>Estructuración de Proyectos</t>
  </si>
  <si>
    <t>Falta de recursos económicos para la ejecución del proyecto.</t>
  </si>
  <si>
    <t>GESTIÓN DE LA VALORIZACIÓN Y FINANCIACIÓN</t>
  </si>
  <si>
    <t>Estructuración de Acuerdos de Valorización</t>
  </si>
  <si>
    <t>R.VF.01</t>
  </si>
  <si>
    <t>Que se presente deficiencia en la planificación de los acuerdos de valorización</t>
  </si>
  <si>
    <t>Humano</t>
  </si>
  <si>
    <t>Insuficientes estudios socio económicos para las zonas de influencia</t>
  </si>
  <si>
    <t>Debilidad en la Coordinación interinstitucional e intersectorial.</t>
  </si>
  <si>
    <t>La DTAV coordina la entrega de la información con las entidades distritales que tienen relación con la contribución de valorización, como son la UAECD, SDP, SDH.</t>
  </si>
  <si>
    <t>R.VF.02</t>
  </si>
  <si>
    <t>Inventario Predial</t>
  </si>
  <si>
    <t>R.VF.03</t>
  </si>
  <si>
    <t>Otros recursos</t>
  </si>
  <si>
    <t>Memorandos y correos</t>
  </si>
  <si>
    <t>Liquidación</t>
  </si>
  <si>
    <t>R.VF.04</t>
  </si>
  <si>
    <t>Cobro y Recaudo</t>
  </si>
  <si>
    <t>R.VF.05</t>
  </si>
  <si>
    <t>Que se genere incorrectamente las cuentas de cobro mensual</t>
  </si>
  <si>
    <t>Integridad y confiabilidad de la información.</t>
  </si>
  <si>
    <t>R.VF.06</t>
  </si>
  <si>
    <t>R.VF.07</t>
  </si>
  <si>
    <t>Que las gestiones realizadas para el trámite del proceso de cobro coactivo, no conduzcan al recaudo efectivo de la obligación.</t>
  </si>
  <si>
    <t>Validación de datos del CDA por parte del abogado ejecutor, si los mismos no son congruentes se devuelven los documentos a STOP.</t>
  </si>
  <si>
    <t>Predios con gravámenes tales como patrimonio de familia o afectación a vivienda familiar.</t>
  </si>
  <si>
    <t>Asignación y Notificación</t>
  </si>
  <si>
    <t>R.VF.08</t>
  </si>
  <si>
    <t>Reportes e informes de auditoria.</t>
  </si>
  <si>
    <t>Gestión deficiente de la interventoría frente a la toma de decisiones relacionadas con el seguimiento al cronograma de obra  y sus  reprogramaciones</t>
  </si>
  <si>
    <t>Escasez de escombreras disponibles particularmente en épocas de invierno</t>
  </si>
  <si>
    <t>1. La Guía ambiental del IDU contempla  acopios temporales por parte de los contratistas  de obra  hasta por 24  horas</t>
  </si>
  <si>
    <t>Guía Ambiental  IDU</t>
  </si>
  <si>
    <t>Que exista discrepancia entre las partes del contrato y se generen reclamaciones o controversias por eventos que durante la ejecución no se solucionaron o no fueron expuestos por el contratista en dicha etapa de ejecución</t>
  </si>
  <si>
    <t>1. Contractualmente el contratista tiene la obligación  de dar cumplimiento al cronograma que apruebe  la interventoría, así mismo esta establecido los apremios y sanciones por eventuales incumplimientos al respecto
2. Seguimiento al cronograma de obra  que hace la interventoría 
3. El  supervisor  IDU  hace seguimiento al cronograma de obra  a través de los comités y con base en los informes de interventoría.</t>
  </si>
  <si>
    <t>Actas de coordinación Oficios</t>
  </si>
  <si>
    <t xml:space="preserve">Que no haya atención  adecuada  por  parte del contratista y/o  el debido control y seguimiento de la  interventoría  a las solicitudes y  requerimientos  de la comunidad </t>
  </si>
  <si>
    <t>* Demoras en la  liquidación del contrato
* Pérdida de la competencia de la entidad para liquidar entrando a liquidar un tercero
*Desgaste administrativo por eventuales  demandas</t>
  </si>
  <si>
    <t>Pliegos de condiciones y demás documentos contractuales
Actas de reunión
Informe de interventoría</t>
  </si>
  <si>
    <t>*Demandas laborales al IDU por parte del personal que labora en el patio</t>
  </si>
  <si>
    <t>Instructivo</t>
  </si>
  <si>
    <t>SUBDIRECTOR GENERAL DE INFRAESTRUCTURA</t>
  </si>
  <si>
    <t>Subdirector General de Gestión Corporativa</t>
  </si>
  <si>
    <t>VLADIMIRO ALBERTO ESTRADA MONCAYO</t>
  </si>
  <si>
    <t>1- Procedimiento 
PR-CI-03 Seguimiento a la estabilidad y calidad de obras con póliza vigente V_5.0</t>
  </si>
  <si>
    <t>Ignorar el cumplimiento de especificaciones técnicas vigentes, al momento de efectuar el recibo de reparaciones de la infraestructura vial.</t>
  </si>
  <si>
    <t>1- Procedimiento 
PR-CI-03 Seguimiento a la estabilidad y calidad de obras con póliza vigente V_5.0
2- Especificaciones técnicas vigentes</t>
  </si>
  <si>
    <t>Desconocer el cumplimiento del anexo técnico vigente al momento de recibir las recuperaciones del espacio público intervenido con Licencia de Excavación.</t>
  </si>
  <si>
    <t>Otorgar permisos de uso temporal del espacio público y/o antejardines a cargo del Instituto, sin el cumplimiento de la totalidad de requisitos.</t>
  </si>
  <si>
    <t>Pago a profesionales de la entidad para que otorguen la licencia de excavación sin el cumplimiento de requisitos exigidos.</t>
  </si>
  <si>
    <t>Otorgar licencias de excavación sin el cumplimiento de la totalidad de los requisitos.</t>
  </si>
  <si>
    <t>1- La solicitud de Licencia de Excavación (FO-CI-02) debe radicarse en correspondencia, donde al momento de recibir efectúan un primer filtro de verificación de documentación requerida, dejando por escrito y como parte del expediente las observaciones respecto al cumplimiento de requisitos (formato de revisión de información).
2- Una vez la solicitud es recibida por el profesional se verifica el cumplimiento y validez de la información entregada como soporte, acorde con la lista de chequeo establecida en el formato de solicitud (FO-CI-02).
3- Si en el momento de la revisión se encuentra documentos faltantes o que no tienen validez dentro del proceso, se requiere al solicitante mediante Acta de observaciones y correcciones.</t>
  </si>
  <si>
    <t>1- El supervisor del contrato se encarga de revisar y calcular el valor que el concesionario debe consignar mensualmente al IDU.
2- Se realizan visitas de inspección a los parqueaderos con el fin de tomar información de las bases de datos e imprimir reporte de operación, en tiempo real por muestreo.</t>
  </si>
  <si>
    <t>Desviación de los dineros girados al contratista por concepto de anticipo en los contratos de conservación</t>
  </si>
  <si>
    <t>Precios unitarios no previstos  estructurados  por contratista e interventoría con fines fraudulentos</t>
  </si>
  <si>
    <t>Pérdida de material de fresado</t>
  </si>
  <si>
    <t>Subdirector General de Infraestructura</t>
  </si>
  <si>
    <t>Director Técnico de Administración de Infraestructura</t>
  </si>
  <si>
    <t>Director Técnico de Mantenimiento</t>
  </si>
  <si>
    <t>DTP</t>
  </si>
  <si>
    <t>AMB</t>
  </si>
  <si>
    <t>S&amp;SL</t>
  </si>
  <si>
    <t>1. Existen políticas de control y su planificación documentadas en el Procedimiento PRPE02. "Elaboración del anteproyecto de presupuesto".</t>
  </si>
  <si>
    <t>PRPE01_MODIFICACIONES_ PRESUPUESTALES
Oficios - ORFEO</t>
  </si>
  <si>
    <t>Aplicación de topes de fuentes que la Secretaría Distrital de Hacienda habilita. Efectuar seguimiento y cambios que se presenten por fuentes de financiación.</t>
  </si>
  <si>
    <t>Modificación unilateral por parte de la SDH de los montos de los conceptos de gasto o fuentes de financiación de acuerdo con el costo global informado</t>
  </si>
  <si>
    <t>-</t>
  </si>
  <si>
    <t xml:space="preserve">No contar con la información necesaria para la programación y/o seguimiento del módulo de seguimiento de territorialización y/o del módulo de Plan de Acción de SEGPLAN </t>
  </si>
  <si>
    <t>Desconocimiento de la metodología de seguimiento por parte de las personas involucradas (SEGPLAN)</t>
  </si>
  <si>
    <t>Capacitación en el tema y uso de la aplicación a las personas encargadas de cada área, como mínimo una vez al año.
Asignación de un par que funciona como back up para garantizar a ejecución de la actividad.</t>
  </si>
  <si>
    <t>Listas de asistencia</t>
  </si>
  <si>
    <t xml:space="preserve">Envío trimestral de memorando a las áreas responsables de reportar </t>
  </si>
  <si>
    <t>Por registro indebido de información por parte del personal encargado.</t>
  </si>
  <si>
    <t>FO-PE-02 MODIFICCIONES PRESUPUESTALES Aplicativo SIAC (Módulo de Aprobación de Validación POAI)</t>
  </si>
  <si>
    <t>Efectuar traslados sin la debida formalización y/o aprobación de la OAP</t>
  </si>
  <si>
    <t>R.P.08</t>
  </si>
  <si>
    <t>Indebida aplicabilidad de la metodología de riesgos por parte de los involucrados en el proceso</t>
  </si>
  <si>
    <t>Manual de Administración del Riesgos
Caracterizaciones de procesos
Presentaciones
Listado de Asistencia</t>
  </si>
  <si>
    <t>R.PE.09</t>
  </si>
  <si>
    <t>Incorrecta definición de las caracterizaciones</t>
  </si>
  <si>
    <t>Registro de Indicadores</t>
  </si>
  <si>
    <t>ÁREA (SIGLA)</t>
  </si>
  <si>
    <t>NOMBRE</t>
  </si>
  <si>
    <t>CARGO</t>
  </si>
  <si>
    <t>FIRMA</t>
  </si>
  <si>
    <t>JEFE DE OFICINA ASESORA DE PLANEACIÓN</t>
  </si>
  <si>
    <t xml:space="preserve">DIRECCIÓN TECNICA ESTRATEGICA </t>
  </si>
  <si>
    <t>TIPOS RIESGOS</t>
  </si>
  <si>
    <t xml:space="preserve">Innovación y Gestión del Conocimiento </t>
  </si>
  <si>
    <t xml:space="preserve">Información Geográfica, Precios de Referencia, Directorio de Proveedores, Especificaciones Técnicas y Documentos Técnicos de Infraestructura Vial y Espacio Publico. </t>
  </si>
  <si>
    <t xml:space="preserve">Afectación del buen desarrollo del Plan de Acción </t>
  </si>
  <si>
    <t>Resistencia al cambio por parte de los usuarios del proceso</t>
  </si>
  <si>
    <t xml:space="preserve">Boletín, Listados de Asistencia, pagina WEB, Flash IDU. </t>
  </si>
  <si>
    <t>Revisión y aprobación del líder del proceso y líder(es) Operativo(s):</t>
  </si>
  <si>
    <t>SGDU</t>
  </si>
  <si>
    <t xml:space="preserve">SULLY MAGALIS ROJAS BAYONA </t>
  </si>
  <si>
    <t xml:space="preserve">DIRECTORA TECNICA ESTRATEGICA </t>
  </si>
  <si>
    <t>OFICINA DE ATENCIÓN AL CIUDADANO</t>
  </si>
  <si>
    <t>Que en el punto CREA no de trámite a un requerimiento del ciudadano.</t>
  </si>
  <si>
    <t>Aplicativo para el seguimiento de requerimiento ciudadanos</t>
  </si>
  <si>
    <t>Correo electrónico, memorando, actas de reunión</t>
  </si>
  <si>
    <t>1. Informar al personal de Correspondencia y Recursos Tecnológicos cada vez que hay una falla, con el procedimiento de soporte Técnico</t>
  </si>
  <si>
    <t>1. Informar a Recursos Tecnológicos cada vez que hay una falla, con el procedimiento de soporte Técnico</t>
  </si>
  <si>
    <t>Que el personal  que atiende la queja por los canales de atención dispuestos por la OTC no sea competente para este fin</t>
  </si>
  <si>
    <t>1. Capacitación permanente del personal de atención al ciudadano.</t>
  </si>
  <si>
    <t>Soportes de Capacitación, listados de asistencia, actas de reunión</t>
  </si>
  <si>
    <t>1. Realización de encuestas de satisfacción a los ciudadanos frente al servicio recibido por los encargados de responder a los requerimientos de la ciudadanía.
2. Entrenamiento a las personas que atienden a la ciudadanía.</t>
  </si>
  <si>
    <t>1. FOSC02_ ENCUESTA_ DE_ SATISFACCION_ CIUDADANA_ FRENTE_ A_ LA_ ATENCION_ V_2.0.xls
2. Informe de satisfacción
3.Capacitaciones</t>
  </si>
  <si>
    <t>Actas de Reunión 
Listados de asistencia</t>
  </si>
  <si>
    <t>GUSC01_GESTION_SOCIAL_PARA_EL_DESARROLLO_URBANO_SUSTENTABLE_V_1.0.pdf</t>
  </si>
  <si>
    <t>1. Ayudas de Memoria
2. Actas de Reunión
3. FOSC228_FORMATO_ DE_ ASISTENCIA_ A REUNIONES CON POBLACIONES Y O ORGANIZACIONES V_2.0.xlsx</t>
  </si>
  <si>
    <t>1. Solicitudes a la STRT
2. Memorando
3. Correo electrónico</t>
  </si>
  <si>
    <t xml:space="preserve">Implementación inoportuna de los instrumentos de seguimiento, medición, análisis y evaluación, de la gestión del IDU para medir el grado de satisfacción de la ciudadanía </t>
  </si>
  <si>
    <t>Diagnóstico de necesidades tecnológicas y proyección de recursos a solicitar a través del anteproyecto de presupuesto anual</t>
  </si>
  <si>
    <t xml:space="preserve">1. Anteproyecto de presupuesto
</t>
  </si>
  <si>
    <t>Indebida o incompleta recopilación, diligenciamiento  y consolidación de la información en las herramientas de captura  y análisis</t>
  </si>
  <si>
    <t>Realizar capacitación personalizada y /o grupal a cada contratista de prestación de servicios al inicio del contrato y actualizaciones permanentes sobre temas de la entidad.</t>
  </si>
  <si>
    <t>Pagina WEB, espacios de comunicación</t>
  </si>
  <si>
    <t>Gestión Interinstitucional</t>
  </si>
  <si>
    <t xml:space="preserve">Estructuración y Suscripción de Convenios </t>
  </si>
  <si>
    <t>GU-IN-02 Guía coordinación IDU, ESP y TIC en proyectos de Infraestructura de Transporte.</t>
  </si>
  <si>
    <t>Cargas Urbanísticas a Cargo de Terceros</t>
  </si>
  <si>
    <t>Entrega de obras a la ciudad</t>
  </si>
  <si>
    <t>R.GI.03</t>
  </si>
  <si>
    <t>Inventario desactualizado de las redes de servicios públicos.</t>
  </si>
  <si>
    <t>Subdirector General de Desarrollo Urbano</t>
  </si>
  <si>
    <t>SGI</t>
  </si>
  <si>
    <t>OFICINA ASESORA DE COMUNICACIONES</t>
  </si>
  <si>
    <t>COMUNICACIÓN EXTERNA</t>
  </si>
  <si>
    <t>R.CO.01</t>
  </si>
  <si>
    <t>Procedimiento y formato de anteproyecto de presupuesto</t>
  </si>
  <si>
    <t>R.CO.02</t>
  </si>
  <si>
    <t>R.CO.03</t>
  </si>
  <si>
    <t xml:space="preserve">PR-CO-026 Canales de información y el formato FOCO01_ ELABORACION_ DE_ ELEMENTOS_ DE_DIVULGACION_ V_1.0.xls
</t>
  </si>
  <si>
    <t>Descentralización de la información producto de la alta rotación del personal que elabora los contratos.</t>
  </si>
  <si>
    <t>1. Demora en el inicio y/o ejecución de los contratos.
2. Demora en los plazos de elaboración y entrega de los contratos y/o convenios
3. Atraso en el inicio y ejecución de los proyectos asociados al Plan de Desarrollo Distrital.
4.Obras y/o proyectos inconclusos.
5. Demandas a la entidad.
6.Deterioro de la imagen de la Entidad.
7. Reclamaciones económicas de los contratistas.</t>
  </si>
  <si>
    <t>1. Publicación de la minuta definitiva para cada proceso de selección en los portales de contratación pública CAV y SECOP.
2. Existe proceso para entrega de la información y presentación de informe de gestión, acta de entrega y formato de paz y salvo del personal que se retira o finaliza su contrato. (se debe anexar CD de la información).
3. Acompañamiento jurídico permanente a los diferentes comités de obra 
4. Plan de Contratación de PSP, Cargas de trabajo</t>
  </si>
  <si>
    <t>1. Minuta del contrato 
2. Formatos de informe de gestión y 3. Acta de entrega y formato de Paz y Salvo
4. Informe de acompañamiento a comité de obra</t>
  </si>
  <si>
    <t>Los documentos recibidos de procesos selectivos o de la dependencia ordenadora del gasto, se encuentran incompletos y/o presentan inconsistencia entre la etapa precontractual y contractual.</t>
  </si>
  <si>
    <t>Demoras en la entrega de la documentación por parte de los contratistas  para la elaboración del contrato (UT y/o consorcios), la legalización (garantías, anexos) y las modificaciones contractuales .</t>
  </si>
  <si>
    <t>1. En el contrato y sus documentos previos se expresan los requisitos y la  documentación que se exigen para su suscripción y legalización (cláusulas de perfeccionamiento y legalización).
2. El abogado asignado verifica y gestiona para que el proponente seleccionado realice la entrega en las condiciones exigidas, en caso que no cumpla se le informará al supervisor del contrato de la novedad para que este proceda con las acciones pertinentes.
3. Aplicación de la FO-GC-108 Lista Chequeo Para Legalización De Contratos.
4. Aplicación del Procedimiento  para la Elaboración, suscripción, legalización de contratos derivados de procesos de selección.
5. Aplicación del Procedimiento para la contratación de prestación de servicios profesionales y los de apoyo a la gestión.
5. Aplicación del procedimiento para la elaboración y suscripción de convenios y contratos bajo la modalidad de contratación directa por casuales distintas a PSP.
6. Aplicación del Procedimiento para la modificación y suspensión a contratos estatales excepto PSP.</t>
  </si>
  <si>
    <t>Demora en los plazos para la revisión y firma del contrato y/o modificación por parte del ordenador del gasto y/o contratista.</t>
  </si>
  <si>
    <t>1. La resolución de adjudicación en los procesos de selección, establece un plazo para la suscripción del contrato a partir de la fecha de adjudicación del proceso.
2. Aplicación del procedimiento para la Elaboración, suscripción, legalización de contratos derivados de procesos de selección.
3. Aplicación del procedimiento para la contratación de prestación de servicios profesionales y los de apoyo a la gestión.
4. Aplicación del Procedimiento para la elaboración y suscripción de convenios y contratos bajo la modalidad de contratación directa por casuales distintas a PSP.
5. Aplicación de Procedimiento para la modificación y suspensión a contratos estatales excepto PSP.</t>
  </si>
  <si>
    <t>1. Existe proceso para entrega de la información y presentación de informe de gestión, acta de entrega y formato de paz y salvo del personal que se retira o finaliza su contrato. (se debe anexar CD de la información)
2. Acompañamiento jurídico permanente a los diferentes comités de obra.
3. Plan de Contratación de PSP</t>
  </si>
  <si>
    <t>R.GC.03</t>
  </si>
  <si>
    <t>Requisitos incompletos en los formatos entregados por las áreas, solicitando publicaciones.</t>
  </si>
  <si>
    <t>Socialización y seguimiento al cumplimiento de:
1. Memorando de instrucción jurídica 20144350361733 del 14 de mayo de 2014.
2. Memorando de instrucción jurídica 20134350150453  del 16 de julio de 2013.
3. Memorando de instrucción jurídica 20125050215243  del 23 de octubre de 2012.</t>
  </si>
  <si>
    <t>Memorandos de instrucción jurídica
ORFEO</t>
  </si>
  <si>
    <t>Fallas en la  conexión a internet en el Instituto o fallos propios de los portales de contratación pública.</t>
  </si>
  <si>
    <t>Plataforma de correo electrónico institucional
Plataforma ARANDA
Plataforma ORFEO</t>
  </si>
  <si>
    <t>R.GC.04</t>
  </si>
  <si>
    <t>Normograma
Memorandos
Listas de asistencia</t>
  </si>
  <si>
    <t>Cronogramas de las AOG
ORFEO</t>
  </si>
  <si>
    <t>R.GC.05</t>
  </si>
  <si>
    <t>R.GC.06</t>
  </si>
  <si>
    <t>SGJ</t>
  </si>
  <si>
    <t xml:space="preserve">SUBDIRECCIÓN GENERAL JURÍDICA 
/ DIRECCIÓN TÉCNICA DE GESTIÓN JUDICIAL </t>
  </si>
  <si>
    <t>R.PJ.01</t>
  </si>
  <si>
    <t xml:space="preserve">Indebida clasificación de la correspondencia recibida en DTGJ </t>
  </si>
  <si>
    <t xml:space="preserve">* Incumplimiento en los términos que generan sanciones disciplinarias 
* No ejercer en debida forma la defensa judicial </t>
  </si>
  <si>
    <t>Para ello se realiza seguimiento y trazabilidad en la plataforma de ORFEO, SIPROJ y registros en excel que se adminsitran en el área.</t>
  </si>
  <si>
    <t>Plataforma ORFEO</t>
  </si>
  <si>
    <t>Solicitudes realizadas a través de memorando al Grupo ORFEO para realizar la parametrización correspondiente. De otro lado, se lleva a cabo lo definido en el Manual de Archivo y Derechos de Petición</t>
  </si>
  <si>
    <t>Memorando ORFEO
Manual de Archivo y Correspondencia</t>
  </si>
  <si>
    <t>Solicitudes realizadas al Grupo de Archivo y Correspondencia para que apliquen una debida clasificación de los documentos radicados en el IDU.</t>
  </si>
  <si>
    <t>Memorando ORFEO</t>
  </si>
  <si>
    <t>R.PJ.02</t>
  </si>
  <si>
    <t>* Fallos desfavorables al IDU 
* Condenas para la Entidad Acciones de Repetición.</t>
  </si>
  <si>
    <t xml:space="preserve">Brindar capacitaciones a los nuevos contratistas en el manejo de Orfeo con relación a las tablas de retención documental. Así mismo verificar  por parte de la DTGJ la entrega del informe final con su respectivo backup y acta de entrega. </t>
  </si>
  <si>
    <t>* Formato de Paz y Salvo debidmente firmado
* Acta de entrega.</t>
  </si>
  <si>
    <t xml:space="preserve">Deficiencia de insumos para contestar la demanda por falta de verificación y pronunciamiento de los hechos enunciados en la demanda por parte de las áreas técnicas. </t>
  </si>
  <si>
    <t>Solicitud de información a través de la plataforma de ORFEO, o en ocasiones realizar reuniones de trabajo para solicitar y aclarar sobre la información requerida
Control por parte del Jefe de cada una de las dependencias procedimientos de investigación.</t>
  </si>
  <si>
    <t>* Memorando ORFEO
* Actas de reunion</t>
  </si>
  <si>
    <t>R.PJ.03</t>
  </si>
  <si>
    <t>Insuficiencia de personal y/o alta rotación de personal.</t>
  </si>
  <si>
    <t>* Perdida de memoria institucional 
* Fallos desfavorables al IDU por no contar con la conitunidad y dedicación de los procesos</t>
  </si>
  <si>
    <t>1. Identifiación del recurso humano requerido en el Plan de contratación de apoyo a la gestión. 
2. Solicitud de Informes de entrega y control de la información.
3. Existe clausula para abogados contratista donde se prevee un tiempo de 15 días calendario una vez finalizado el contrato para no perder la Representación Judicial de la Entidad.</t>
  </si>
  <si>
    <t>* Plan de Contratación
* Informes de gestión del personal del proceso
* Minuta del Contrato</t>
  </si>
  <si>
    <t>R.PJ.04</t>
  </si>
  <si>
    <t>Reiteración de conductas omisivas por parte de los funcionarios y contratistas de la entidad.</t>
  </si>
  <si>
    <t>Desconocimiento de los lineamientos consignados en la instrucción jurídica de prevención del daño antijurídico.</t>
  </si>
  <si>
    <t>* Aumento en las demandas Fallos desfavorables  
* Condenas para la entidad Acciones de Repetición</t>
  </si>
  <si>
    <t>Continuar con la socialización de las instrucciones juridicas a cada una de las áreas del IDU.</t>
  </si>
  <si>
    <t>* Instrucciones Jurídicas
* Listas de asistencia a la socialización</t>
  </si>
  <si>
    <r>
      <t>Falta de</t>
    </r>
    <r>
      <rPr>
        <b/>
        <sz val="8"/>
        <rFont val="Arial"/>
        <family val="2"/>
      </rPr>
      <t xml:space="preserve"> </t>
    </r>
    <r>
      <rPr>
        <sz val="8"/>
        <rFont val="Arial"/>
        <family val="2"/>
      </rPr>
      <t>análisis de sentencias, conceptos jurídicos y solicitudes de conciliación prejudicial, en el marco del procedimiento de prevención del daño antijurídico</t>
    </r>
  </si>
  <si>
    <t>R.PJ.05</t>
  </si>
  <si>
    <t>Demora de los términos de la sentencia que ordena el pago</t>
  </si>
  <si>
    <t>* Pago de intereses                       *Posible incidente de desacato *Repetición</t>
  </si>
  <si>
    <t>Aplicación del procedimiento de Gestión para el pago de providencias judiciales y decisiones extrajudiciales y de la guia de pagos a terceros e informar al área responsable cuando el pago no se genere en la DTGJ.
Relizar comunicados informando los tiempos y la responsabilidad de cumplir con lo ordenado por los jueces.</t>
  </si>
  <si>
    <t>* Guia pagos a terceros
* Procedimiento Gestión para el pago de providencias judiciales y decisiones extrajudiciales</t>
  </si>
  <si>
    <t>R.PJ.06</t>
  </si>
  <si>
    <t>Desactualizacion del sistema de información SIPROJ, incumpliendo con el Decreto 654 de 2011 Articulo 110  de la Alcaldia Mayor de Bogotá.</t>
  </si>
  <si>
    <t>* Investigaciones disciplinarias 
* Hallazgos Contraloria</t>
  </si>
  <si>
    <t>Comunicar a la mesa de ayuda para solicitar asistencia técnica de las personas de Helpdesk (mesa de servicio).</t>
  </si>
  <si>
    <t>Plataforma Google app</t>
  </si>
  <si>
    <t>DTGJ</t>
  </si>
  <si>
    <t>Cambio constante en la normatividad, las normas de gestión, técnicas y lineamientos por parte de los órganos rectores.</t>
  </si>
  <si>
    <t>1.  Implementación de un Sistema Integrado de Gestión deficiente
2. Reprocesos de procedimientos
3. Incumplimiento de normatividad, que puede ocasionar sanciones administrativas y/o disciplinarias</t>
  </si>
  <si>
    <t>1. Manual de Funciones, 
2. Obligaciones contractuales prestaciones de servicios
3. FO-IDU-051 Listas de Asistencia</t>
  </si>
  <si>
    <t>1. GU-AC-01 Documentación del Sistema Integrado de Gestión
2. PR-AC-01 Control de Registros
3. FO-EC-02 Cuestionario de Autoevaluación Institucional</t>
  </si>
  <si>
    <t>Que las dependencias responsables de definir la implementación del SIG no cuenten con el personal idóneo para tal fin.</t>
  </si>
  <si>
    <t>FO-GC-10 Lista de Chequeo verificación documental de contratación</t>
  </si>
  <si>
    <t>Recursos insuficientes (económicos, tecnológicos, físicos y humanos) necesarios para una adecuada implementación.</t>
  </si>
  <si>
    <t>Que la documentación publicada se encuentre desactualizada y/o  incompleta</t>
  </si>
  <si>
    <t>1. FO-IDU-051 Listas de Asistencia
2. NTDSIG-001-2011 Norma Distrital de SIG.
3. Decreto 176-2010</t>
  </si>
  <si>
    <t>STRH</t>
  </si>
  <si>
    <t>ADRIANA CAROLINA PIEDRAHITA ARÉVALO</t>
  </si>
  <si>
    <t>SUBDIRECTORA TÉCNICA DE RECURSOS HUMANOS</t>
  </si>
  <si>
    <t>Gestión de Recursos Físicos</t>
  </si>
  <si>
    <t>Que los funcionarios no informen traslados de bienes a su cargo o lleven a cabo el procedimiento en forma indebida</t>
  </si>
  <si>
    <t>Falta de mantenimiento y actualización del software de inventarios y activos fijos</t>
  </si>
  <si>
    <t xml:space="preserve">  
Deterioro de los bienes almacenados  
</t>
  </si>
  <si>
    <t>Falta de  espacios adecuados y de  mantenimiento preventivo y correctivo de las bodegas existentes.</t>
  </si>
  <si>
    <t>Acumulación o sobre stock de bienes inservibles en bodega</t>
  </si>
  <si>
    <t>Corredor de seguros que no agilice el procedimientos de atencion al programa de seguros</t>
  </si>
  <si>
    <t xml:space="preserve"> FOGAF117 y 
FO-RF-05</t>
  </si>
  <si>
    <t>Gestión  de Recursos Físicos</t>
  </si>
  <si>
    <t xml:space="preserve">Adquisición de bienes </t>
  </si>
  <si>
    <t xml:space="preserve">Natural </t>
  </si>
  <si>
    <t>Fatiga fisica y mental, pérdida progresiva de la capacidad de respuesta debido a la ejecución prolongada de una tarea, por falta de personal por incapacidades, vacaciones, compensatorios y alta demanda de servicios.</t>
  </si>
  <si>
    <t>Biomecanica</t>
  </si>
  <si>
    <t xml:space="preserve">Biomecanica (postura forzada) Postura sedente durante mas del 50% de la jornada laboral. </t>
  </si>
  <si>
    <t>Plan  Anual de Seguridad y Salud en el Trabajo  STRH</t>
  </si>
  <si>
    <t xml:space="preserve">Humano </t>
  </si>
  <si>
    <t>Humano comportamental</t>
  </si>
  <si>
    <t>Enfermedades Crónicas, Episodios de sueño al volante, Transtornos  Emocionales</t>
  </si>
  <si>
    <t>SGGC</t>
  </si>
  <si>
    <t>DTAF</t>
  </si>
  <si>
    <t>STRF</t>
  </si>
  <si>
    <t>SUBDIRECCIÓN TÉCNICA DE TESORERÍA Y RECAUDO
SUBDIRECCIÓN TÉCNICA DE PRESUPUESTO Y CONTABILIDAD</t>
  </si>
  <si>
    <t>R.GF.01</t>
  </si>
  <si>
    <t>Realizar una aplicación incorrecta o inoportuna del recaudo realizado en el sistema Valorización</t>
  </si>
  <si>
    <t>Falla en los sistemas de información (valoricemos, Stone)</t>
  </si>
  <si>
    <t>R.GF.02</t>
  </si>
  <si>
    <t>Memorandos
Correos electrónicos</t>
  </si>
  <si>
    <t>R.GF.03</t>
  </si>
  <si>
    <t>Desconocimiento o no aplicación de los procedimientos por parte de las áreas usuarias, al igual que la alta rotación de personal de apoyo a la gestión.</t>
  </si>
  <si>
    <t xml:space="preserve">Pagos no incluidos en la programación mensual reportada por las áreas </t>
  </si>
  <si>
    <t>Reporte STONE</t>
  </si>
  <si>
    <t>R.GF.04</t>
  </si>
  <si>
    <t>1. Conciliaciones bancarias y de saldos para identificar los errores.  
2. Conciliación de inversiones a corto plazo con la Subdirección Técnica de Presupuesto y Contabilidad (funcionarios profesionales universitarios y especializados)</t>
  </si>
  <si>
    <t>Oficios
Correos electrónicos</t>
  </si>
  <si>
    <t>R.GF.05</t>
  </si>
  <si>
    <t xml:space="preserve">Pérdida de recursos por inadecuada inversión </t>
  </si>
  <si>
    <t>R.GF.06</t>
  </si>
  <si>
    <t>1) Reprocesos 
2) Incumplimiento del tiempo establecido para el pago
 3) Pérdida de recursos dinerarios para el IDU</t>
  </si>
  <si>
    <t>1. GU-GAF-015 Guía pago a terceros. Proc Pagos a terceros 
2. Procedimiento de PR-GAF-053 Gestión Financiera</t>
  </si>
  <si>
    <t>R.GF.07</t>
  </si>
  <si>
    <t>Que no se programe oportunamente el PAC</t>
  </si>
  <si>
    <t xml:space="preserve">1) Quejas y reclamos del beneficiario
2) Incumplimiento de indicadores de gestión
3) Pago de intereses de mora  
4) Pérdida de imagen institucional
5) Apertura de procesos disciplinarios
</t>
  </si>
  <si>
    <t>GU-GAF-003 Guía programación inicial y reprogramación del PAC.</t>
  </si>
  <si>
    <t>Que el IDU no realice la solicitud de los recursos a la SHD en los tiempos establecidos.</t>
  </si>
  <si>
    <t>Cumplimiento del cronograma establecido por la SHD, para que la colocación de recursos sea efectiva. (funcionarios  subdirector técnico de Tesorería y Recaudo, técnicos, profesionales universitarios y especializados)</t>
  </si>
  <si>
    <t>R.GF.08</t>
  </si>
  <si>
    <t>Robo o desviación de dineros o pérdida</t>
  </si>
  <si>
    <t>Omisión del protocolo de seguridad y manejo de títulos valores</t>
  </si>
  <si>
    <t>Manipulación y/o Fallas en la seguridad informática</t>
  </si>
  <si>
    <t>R.GF.09</t>
  </si>
  <si>
    <t xml:space="preserve">Registrar  valores inexactos en los aplicativos Administrativos y Financieros </t>
  </si>
  <si>
    <t>Lista de asistencia</t>
  </si>
  <si>
    <t>R.GF.10</t>
  </si>
  <si>
    <t>Que se reporte información presupuestal con errores a los entes de control</t>
  </si>
  <si>
    <t xml:space="preserve"> Páginas web entes de control</t>
  </si>
  <si>
    <t xml:space="preserve"> Desconocimiento de cambios en la normatividad y en las disposiciones reglamentarias</t>
  </si>
  <si>
    <t>Oficios, Memorandos</t>
  </si>
  <si>
    <t>R.GF.11</t>
  </si>
  <si>
    <t>R.GF.12</t>
  </si>
  <si>
    <t>R.GF.13</t>
  </si>
  <si>
    <t>1. Memorandos - ORFEO
2.FOTI06 SOLICITUD REQUERIMIENTOS APLICACIONES</t>
  </si>
  <si>
    <t>Se informa a la STRT que el desarrollo de la aplicación no coincide con lo solicitado</t>
  </si>
  <si>
    <t>STTR</t>
  </si>
  <si>
    <t>STPC</t>
  </si>
  <si>
    <t>Subdirector Técnico de Presupuesto y Contabilidad</t>
  </si>
  <si>
    <t>Talento Humano</t>
  </si>
  <si>
    <t>NO REPORTE OPORTUNO DE INFORMACIÓN REQUERIDA POR LA STPC</t>
  </si>
  <si>
    <t>Se encuentre erróneamente parametrizado el sistema Kactus</t>
  </si>
  <si>
    <t>Reportes KACTUS</t>
  </si>
  <si>
    <t>Actas de Comité de Conciliación</t>
  </si>
  <si>
    <t>DEMORA EN LA EJECUCIÓN DEL PIC (Plan Institucional de Capacitación)</t>
  </si>
  <si>
    <t>Demora en el proceso de contratación de proveedores</t>
  </si>
  <si>
    <t>Agenda del auditorio</t>
  </si>
  <si>
    <t>No devolución de documentos de la historia laboral que fueron prestados</t>
  </si>
  <si>
    <t>Tarjeta de préstamos</t>
  </si>
  <si>
    <t>Plataforma correo institucional</t>
  </si>
  <si>
    <t>Que otras áreas entreguen información de manera inoportuna</t>
  </si>
  <si>
    <t>DIRECTORA TÉCNICA ADMINISTRATIVA Y FINANCIERA</t>
  </si>
  <si>
    <t>Gestión de Tecnologías de Información y Comunicación</t>
  </si>
  <si>
    <t>Subdirección Técnica de Recursos Tecnológicos</t>
  </si>
  <si>
    <t>Las buenas prácticas para transferir y consignar el conocimiento no se están dejando documentadas.</t>
  </si>
  <si>
    <t>Formato de Especificaciones
(FO-TI-13 ESPECIFICACION DE REQUERIMIENTOS)
Actas de Reunión
(FO-IDU-131 ACTA DE REUNION)</t>
  </si>
  <si>
    <t>Falta de aplicación e investigación de arquitecturas de integración.</t>
  </si>
  <si>
    <t>Actualmente se está implementando la arquitectura de información que fue definida previamente.</t>
  </si>
  <si>
    <t>Baja aplicación de metodologías de desarrollo de software orientadas a la gestión de procesos y flujos de trabajo.</t>
  </si>
  <si>
    <t xml:space="preserve">Se ha identificado un conjunto de actividades a realizar para que se apliquen los métodos para la integración de los sistemas de información y estas son asignadas a un grupo de trabajo interno del proceso. </t>
  </si>
  <si>
    <t>Direccionamiento estratégico de TIC</t>
  </si>
  <si>
    <t>Insuficiente asignación de recursos para el cumplimiento de los objetivos o actividades requeridas al proceso.</t>
  </si>
  <si>
    <t>Que no se cuente con suficiente espacio para el almacenamiento de datos institucionales (por:  a) Duplicidad en el almacenamiento de información; b) Fallas en el cálculo de dimensionamiento de la arquitectura de almacenamiento; c) Falta de monitoreo de los recursos de almacenamiento instalados vs asignados)</t>
  </si>
  <si>
    <t xml:space="preserve">
Actividades importantes que se deben aplazar.
Proyectos inconclusos o sin entregables acordes con lo requerido.
Detención o demora en el registro de datos en los sistemas de información.
Las solicitudes no puedan ser atendida en los tiempos esperados.
Proyectos con prioridad de alto impacto para el funcionamiento del Instituto no puede ser realziados.
Demoras en procesamiento de información relevante para el instituto.
Aislamiento o lentitud en el intercambio de información interna o externa.</t>
  </si>
  <si>
    <t>Que no se cuente con suficiente personal para desarrollar los proyectos requeridos por el Instituto</t>
  </si>
  <si>
    <t>Definición del anteproyecto de presupuesto, contratación de personal de apoyo (PSP) ajustada a las necesidades del PETIC.  Tercerización de proyectos complejos.</t>
  </si>
  <si>
    <t>Anteproyecto de presupuesto, Planes de contratación PSP,
 Plan Anual de Adquisiciones
PETIC</t>
  </si>
  <si>
    <t>Definición del anteproyecto de presupuesto,  Plan Anual de Adquisiones y Plan de contratación de apoyo a la gestión, formulación del PETIC y remisión del mismo a la CDS.</t>
  </si>
  <si>
    <t>Anteproyecto de presupuesto, 
 Plan Anual de Adquisiciones
PETIC</t>
  </si>
  <si>
    <t>Que no se cuente con suficiente capacidad de procesamiento para desplegar los proyectos requeridos por el Instituto</t>
  </si>
  <si>
    <t>Que no se cuente con suficiente capacidad de transmisión de datos desde, hacia y al interior del Instituto.</t>
  </si>
  <si>
    <t>Gestión de Infraestructura de T.I.</t>
  </si>
  <si>
    <t>Inadecuada gestión de la Infraestructura de TI</t>
  </si>
  <si>
    <t>Se afecta la operación y continuidad del servicio.
Perdida de información.
No disponibilidad de la información oportuna para respaldar o restaurar datos en procesos de contingencia.
Afectación a la integridad, disponibilidad y confidencialidad de la información
Daños en cualquiera de los elementos o equipos del centro de cómputo</t>
  </si>
  <si>
    <t>Falta de calidad en el cableado estructurado y los equipos de comunicación que soportan la red.</t>
  </si>
  <si>
    <t xml:space="preserve">Se está elaborando un documento de formalización de acuerdos de trabajo con el proceso de gestión de recursos físicos, para que los proyectos de obra civil y mantenimiento locativo cuenten con visto bueno de TI. </t>
  </si>
  <si>
    <t>Documento de acuerdo de trabajo colaborativo</t>
  </si>
  <si>
    <t>Bajo nivel de control en la generación y restauración de copias de seguridad</t>
  </si>
  <si>
    <t>El procedimiento contempla las validaciones para correcta y completa ejecución de las tareas programadas.</t>
  </si>
  <si>
    <t>Debilidades en la administración de la actualización de la infraestructura.</t>
  </si>
  <si>
    <t>Aplicación de metodologías conocidas para la definición del PETIC, el plan anual de adquisiciones.</t>
  </si>
  <si>
    <t>PETIC
Plan Anual de Adquisiciones</t>
  </si>
  <si>
    <t>Obsolescencia no controlada de los recursos tecnológicos.</t>
  </si>
  <si>
    <t>Módulo Asset Management de la herramienta Aranda y Módulo Almacén sistema STONE para ejercer el control automatizado y su comparación.</t>
  </si>
  <si>
    <t>Plan de mantenimiento de elementos de TI</t>
  </si>
  <si>
    <t>Instructivo del Aplicativo WSUS</t>
  </si>
  <si>
    <t>Ausencia de controles para evitar el uso de software no licenciado o realizar copias del software licenciado por el Institiuto.</t>
  </si>
  <si>
    <t>Construcción de documentos para lograr el control de licencias a partir de un servidor de licenciamiento, para restringir el uso de  Llaves USB  y fortalecer las clausulas de confidencialidad en los contratos con terceros.</t>
  </si>
  <si>
    <t>Apagado forzado de los equipos servidores, bandejas de almacenamiento y/o elementos activos de red del centro de cómputo.</t>
  </si>
  <si>
    <t>Construcción de la documentación operacional para identificación de fallas, instrucciones de apagado y encendido, restricciones de acceso al centro de cómputo.</t>
  </si>
  <si>
    <t>Instructivos y guias de trabajo internas.</t>
  </si>
  <si>
    <t>Mala relación entre usuarios finales y prestadores de los servicios de T.I.</t>
  </si>
  <si>
    <t>Demoras en la operación de los procesos.
Insatisfacción por parte del cliente interno.
Deterioro de la credibilidad del proceso frente a las necesidades institucionales.</t>
  </si>
  <si>
    <t>Portafolio y Catálogo de servicios de tecnologías de la información (DUTI01)</t>
  </si>
  <si>
    <t>Reportes de la Herramienta Aranda</t>
  </si>
  <si>
    <t>Instructivo de Solicitud de Soporte Técnico por Aranda - USDK (IN-TI-02)
Campañas de divulgación 
Listas de asistencia</t>
  </si>
  <si>
    <t>Informes de gestión del personal PSP
Actas de entrega de puesto al finalizar los contratos.
Paz y salvos</t>
  </si>
  <si>
    <t>Desactualización del catálogo de servicios</t>
  </si>
  <si>
    <t>Revisiones y/o actualizaciones periódicas.</t>
  </si>
  <si>
    <t>Portafolio y Catálogo de servicios de tecnologías de la información (DUTI01) Actualizado</t>
  </si>
  <si>
    <t>Perdida de información.
Afectación de la imagen del IDU.
Reprocesos informáticos de reconstrucción de información</t>
  </si>
  <si>
    <t>Desarrollo de la politica de seguridad para el acceso remoto (VPN).</t>
  </si>
  <si>
    <t>Procedimiento de creación de conexión segura VPN (PR-TI-10)
Formato Solicitud de acceso remoto a través de VPN (FO-TI-22)
Resolución 34217 de 2015.</t>
  </si>
  <si>
    <t>Políticas de seguridad. Ayudas de memoria, Listas de asistencia y medios visuales en carteleras, flash IDU, email</t>
  </si>
  <si>
    <t>Reportes del firewall y de la herramienta de antivirus</t>
  </si>
  <si>
    <t>Usuarios que pueden acceder directamente a los manejadores de bases de datos sin control</t>
  </si>
  <si>
    <t>Delimitación y control de las cuentas de usuario que acceden directamente a los manejadores de bases de datos y Separación de ambientes de trabajo que están siendo documentados en instructivos que están en construcción.</t>
  </si>
  <si>
    <t>GUSTAVO ADOLFO VÉLEZ ACHURY</t>
  </si>
  <si>
    <t>Subdirector Técnico</t>
  </si>
  <si>
    <t>Directora Técnica</t>
  </si>
  <si>
    <t>Subdirector General</t>
  </si>
  <si>
    <t>SUBDIRECCIÓN TÉCNICA DE RECURSOS FÍSICOS</t>
  </si>
  <si>
    <t>GESTION DOCUMENTAL</t>
  </si>
  <si>
    <t>R.DO.01</t>
  </si>
  <si>
    <t>Actas de Comité</t>
  </si>
  <si>
    <t xml:space="preserve">Pesonal insuficiente y no capacitado </t>
  </si>
  <si>
    <t xml:space="preserve">Resistencia al cambio y/o falta de compromiso </t>
  </si>
  <si>
    <t>Presentacion,  lista asistencia y soporte de seguimiento</t>
  </si>
  <si>
    <t>Desconocimiento de la normatividad archivística y de los beneficios que esta brinda</t>
  </si>
  <si>
    <t>Se socializan los procesos técnicos en organización documental al personal asignado.</t>
  </si>
  <si>
    <t>Presentacion y correos electrónicos</t>
  </si>
  <si>
    <t>Se analizan necesidades y se solicita el presupuesto anual  (la asignacion de estos recursos no está bajo control directo del proceso)</t>
  </si>
  <si>
    <t>Formatos procesos Gestion Financiera</t>
  </si>
  <si>
    <t xml:space="preserve">Que se presente pérdida o deterioro de la información </t>
  </si>
  <si>
    <t>Robo o sustracción de información, no devolución de documentos, pérdida o extravío de los mismos.</t>
  </si>
  <si>
    <t xml:space="preserve">SANCIONES LEGALES POR NO PROTEGER EL PATRIMONIO CULTURAL DOCUMENTAL DE LA CIUDAD
PERDIDA DE LA MEMORIA DOCUMENTAL E INSTITUCIONAL DEL IDU
DEMORA EN LA TOMA DE DECISIONES
HALLAZGOS DE LOS ORGANISMOS DE CONTROL
DUPLICIDAD DE ESFUERZOS EN LA RECUPERACIÓN DE LA INFORMACIÓN (TIEMPO, PERSONAL, COSTOS)
</t>
  </si>
  <si>
    <t>Se verifica el control de los préstamos de documentos y la devolución de los mismos, .</t>
  </si>
  <si>
    <t>Indebida aplicación de la Tabla de Retención Documental lo que conlleva a la inadecuada preservacion de la información</t>
  </si>
  <si>
    <t xml:space="preserve">Socializacion de la asignación de la TRD. </t>
  </si>
  <si>
    <t>Se cuenta con planillas de que permiten el control de documentos</t>
  </si>
  <si>
    <t>Alta rotación del Recurso Humano en el  IDU</t>
  </si>
  <si>
    <t>Se realiza control de devolucion de documentos para retiro de personal con formato de paz y salvo y para el ingreso se realiza capacitación sobre importancia de la documentación.</t>
  </si>
  <si>
    <t xml:space="preserve">Áreas inadecuadas y falta de presupuesto para contar con infraestructura óptima que permita la conservación y preservación de la información así como la ubicación del recurso humano </t>
  </si>
  <si>
    <t xml:space="preserve">No aplicación del Manual para realizacion y restauracion de back-Up de informacion. </t>
  </si>
  <si>
    <t>Los supervisores de contratos al liquidar, no transfieren al Centro de Documentación los informes y planos finales definitivos</t>
  </si>
  <si>
    <t>R.DO.03</t>
  </si>
  <si>
    <t>INSATISFACCION Y POSIBLES QUEJAS DE LOS USUARIOS</t>
  </si>
  <si>
    <t>Presentacion y listas de asistencia</t>
  </si>
  <si>
    <t xml:space="preserve">FO_PAZ Y SALVO
Presentacion
planillas </t>
  </si>
  <si>
    <t>Desconocimiento de los procedimientos del proceso</t>
  </si>
  <si>
    <t>Posibles fallas del sistema</t>
  </si>
  <si>
    <t xml:space="preserve">Radicacion manual o registro </t>
  </si>
  <si>
    <t xml:space="preserve">Que el Centro de Documentación no cuente con la versión final de los documentos o que el existente se encuentre desactualizado  </t>
  </si>
  <si>
    <t>Anteproyecto de presupuesto</t>
  </si>
  <si>
    <t>Plataforma ORFEO y/o plataforma de correo electrónico.</t>
  </si>
  <si>
    <t>1. Procedimiento PR-EC-01 Evaluación Independiente.</t>
  </si>
  <si>
    <t>Inadecuada planeación del Programa Anual de Auditoría internas</t>
  </si>
  <si>
    <t>No tener en cuenta la totalidad de las actividades a realizar durante la vigencia.</t>
  </si>
  <si>
    <t>1. Desvío de políticas, objetivos y metas establecidos por la Entidad.
2. Desviación de los controles de los procesos evaluados.
3. Debilitamiento del Sistema de Control Interno.
4.  Pérdida de recursos
5. Incumplimiento de objetivos del SCI
6. No propiciar el mejoramiento de la entidad y/o los procesos evaluados.
7. Inoportunidad en la presentación de informes.</t>
  </si>
  <si>
    <t>1. Cumplimiento del Plan de acción de la OCI para la vigencia.
2. Reuniones de seguimiento al cumplimiento de actividades.</t>
  </si>
  <si>
    <t>1. Plan de Acción OCI
2. Actas de Reunión</t>
  </si>
  <si>
    <r>
      <t xml:space="preserve">1. </t>
    </r>
    <r>
      <rPr>
        <sz val="8"/>
        <rFont val="Arial"/>
        <family val="2"/>
      </rPr>
      <t>Evaluación del desempeño
2. Reuniones de seguimiento en la OCI
3. Capacitación en auditorías internas y Sistemas Integrados de Gestión.</t>
    </r>
  </si>
  <si>
    <t>No contar con los insumos (sistemas de información, documentación, presupuesto, intenet, intranet) adecuados para el desarrollo y finalización de las evaluaciones o no disponer de ellos oportunamente.</t>
  </si>
  <si>
    <t>1. Planeación de la Auditoría
2. Revisión por parte del Jefe de la Oficina
3. Información dispuesta en Sistemas de Información (Orfeo, Siac, Kactus, etc).</t>
  </si>
  <si>
    <t>No contar con suficiente asignación de recursos para gestionar el proceso (Tecnológicos, físicos, humanos).</t>
  </si>
  <si>
    <t>1. Solicitud  anual de necesidades de la dependencia a la Dirección General y a la Subdirección General de Gestión Corporativa.
2. Identificar y definir requerimientos de necesidades de aplicativos y/o sistemas de información y hacer solicitud.</t>
  </si>
  <si>
    <t>Jefe Oficina Asesora de Planeación</t>
  </si>
  <si>
    <t>OFICINA ASESORA DE PLANEACIÓN 
OFICINA DE CONTROL INTERNO
OFICINA DE CONTROL DISCIPLINARIO</t>
  </si>
  <si>
    <t>Que no se asignen los recursos necesarios financieros o logísticos para una adecuada implementación de las AC-AP, originadas en la autoevaluación del proceso.</t>
  </si>
  <si>
    <t>Asesoría Independiente OCI</t>
  </si>
  <si>
    <t>R.MC.04</t>
  </si>
  <si>
    <t>Que se desvirtúe el concepto de asesoría y se confunda con auditoría</t>
  </si>
  <si>
    <t>1. Perdida potencial de oportunidades para mejorar los procesos de la entidad al no disponer de la asesoría que puede brindar la OCI.</t>
  </si>
  <si>
    <t>Aplicación de procedimiento PRMC02 Asesoría o Acompañamiento en la Gestión por Parte de Control Interno V.2.0.</t>
  </si>
  <si>
    <t>1. PRMC02 Asesoría o Acompañamiento en la Gestión por Parte de Control Interno</t>
  </si>
  <si>
    <t>JEFE OFICINA DE CONTROL DISCIPLINARIO</t>
  </si>
  <si>
    <t xml:space="preserve">R.SP.01  </t>
  </si>
  <si>
    <t>No recibir y/o reportar información inexacta o incompleta del desempeño de los proyectos</t>
  </si>
  <si>
    <t xml:space="preserve">FO-SP-01 CONTROL DE CAMBIOS </t>
  </si>
  <si>
    <t>1. Conformación de un grupo de profesionales en la OAP dedicados al seguimiento de a proyectos dedicados inicialmente a proyectos de cupo y valorización.</t>
  </si>
  <si>
    <t>R.SP.03</t>
  </si>
  <si>
    <t>No contar con la información necesaria para generar los indicadores requeridos para cada fase del proyecto</t>
  </si>
  <si>
    <t>No identificar acciones de mejora para promover el cumplimiento de otros proyectos en ejecución y/o en liquidación</t>
  </si>
  <si>
    <t>Actualización de la Matriz de Indicadores (etapa de factibilidad), de igual manera se realizan acercamientos con la comunidad con el fin de levantar la información requerida.</t>
  </si>
  <si>
    <t>Matriz de Indicadores
Listas de Asistencia
Acta dee reunión</t>
  </si>
  <si>
    <t>Entablar relaciones con la comunidad apra sensibilizar de los beneficios de la obra y llegar a posibles acuerdos.</t>
  </si>
  <si>
    <t>Listas de Asistencia
Acta dse reunión</t>
  </si>
  <si>
    <t>Relizar control de calidad al momento de la digitación y procesamiento de la información a través de cruce de variables con el fin de identificar posibles errores o inconsistencias</t>
  </si>
  <si>
    <t>Excel (Dinámicas)</t>
  </si>
  <si>
    <t xml:space="preserve">Modificación del alcance e insumos por parte de otras entidades </t>
  </si>
  <si>
    <t>GESTION DE LA VALORIZACION Y FINANCIACION</t>
  </si>
  <si>
    <t>La DTAV contrata un estudio socio económico o estudio de capacidad de pago para estimar la capacidad de los contribuyentes de acuerdo a la zona de influencia que va a cobrar por concepto de  valorización.</t>
  </si>
  <si>
    <t>Inconsistencia en la captura  de los atributos gravables.</t>
  </si>
  <si>
    <t>Realizar control de Calidad de la información capturada en el Inventario Predial, a través de muestreo y se hace la visita a terreno. Cruce de información de lo que levantó el verificador y el de control de calidad.</t>
  </si>
  <si>
    <t>Planillas de asistencia y presentaciones Power Point, Manual de terreno, uso y análisis.</t>
  </si>
  <si>
    <t>Reporte de las incidencias presentadas en el sistema. 
Ajustes en las funcionalidades</t>
  </si>
  <si>
    <t>Correo Electrónico</t>
  </si>
  <si>
    <t>Aplicación del procedimiento de anteproyecto del presupuesto, donde se identifican las necesidades que se requieran para la ejecución. 
Realizar seguimiento a las solicitudes.</t>
  </si>
  <si>
    <t>Inconsistencia en la estructura de datos de la información suministrada por otras entidades.</t>
  </si>
  <si>
    <t>Inconsistencia en el contenido de la información suministrada por entidades externas, relacionada con la veracidad del dato.</t>
  </si>
  <si>
    <t>Implementación inadecuada del proceso de control de calidad de la información.</t>
  </si>
  <si>
    <t>Realizar el control de calidad a la completitud de los datos que se utilizan en el proceso de liquidación y se realiza control de calidad por muestreo aleatorio simple o estratificado.</t>
  </si>
  <si>
    <t>Solicitudes de control de calidad generadas en el sistema de valoricemos.</t>
  </si>
  <si>
    <t>En el sistema de información valoricemos.</t>
  </si>
  <si>
    <t>Errores en la parametrización del aplicativo por proyecto de valorización, de acuerdo con decretos o normatividad que afecte los procesos de liquidación y facturación mensual.</t>
  </si>
  <si>
    <t>Correos electrónicos y llamadas</t>
  </si>
  <si>
    <t>Base de datos control de calidad</t>
  </si>
  <si>
    <t>Seguimiento y auditoría continua a los reportes presentados por la empresa de correo y aplicación de las sanciones establecidas en el contrato por incumplimiento.</t>
  </si>
  <si>
    <t xml:space="preserve">Contrato, oficios, informe, memorandos. </t>
  </si>
  <si>
    <t>La identificación jurídica y física de los predios no es acorde con el CDA.</t>
  </si>
  <si>
    <t>Memorandos Orfeo</t>
  </si>
  <si>
    <t>Se realiza verificación de las anotaciones registradas en los certificados de libertad, una vez recibidos los CDA a fin de determinar que otras medidas de coacción se pueden adelantar por parte del abogado ejecutor.</t>
  </si>
  <si>
    <t>Certificado de Libertad y Tradición, boletín catastral</t>
  </si>
  <si>
    <t>RVF.11</t>
  </si>
  <si>
    <t>Que no se elabore la respuesta oportuna a requerimientos  y/o reclamaciones</t>
  </si>
  <si>
    <t>Formato anteproyecto de presupuesto.</t>
  </si>
  <si>
    <t>Proyección errada de un concepto técnico.</t>
  </si>
  <si>
    <t>RVF.12</t>
  </si>
  <si>
    <t>Que la entidad  incurra en la configuración de un posible silencio administrativo, frente a una reclamación presentada por parte del contribuyente.</t>
  </si>
  <si>
    <t>Las reclamaciones allegadas no cuentan con la suficiente claridad para dar respuesta de fondo a la solicitud por parte del contribuyente.</t>
  </si>
  <si>
    <t>Memorandos y oficios y reportes del sistema Valoricemos.</t>
  </si>
  <si>
    <t>RVF.13</t>
  </si>
  <si>
    <t>Información de predios cuente con más de un ID (CHIP IDU, CHIP CASTASTRAL)</t>
  </si>
  <si>
    <t>Aplicativos Valora y Valoricemos.</t>
  </si>
  <si>
    <t>Planillas de asistencia, actas y correo institucional.</t>
  </si>
  <si>
    <t>Demoras en la atención al contribuyente en los puntos de atención.</t>
  </si>
  <si>
    <t>Conformación de equipos de trabajo adicional para soportar la atención en los diferentes puntos.</t>
  </si>
  <si>
    <t>Identificar incorrectamente a quien se le va realizar la devolución.</t>
  </si>
  <si>
    <t>Solicitud al proceso de gestión documental para digitalización de la información</t>
  </si>
  <si>
    <t>Entrega de la documentación incompleta por parte del contribuyente, en los puntos de atención.</t>
  </si>
  <si>
    <t>DTAV</t>
  </si>
  <si>
    <t xml:space="preserve">DIRECCIÓN TÉCNICA DE DISEÑO DE PROYECTOS </t>
  </si>
  <si>
    <t>Diseño de proyectos</t>
  </si>
  <si>
    <t>4. Verificar y aprobar los productos de los estudios y diseños.</t>
  </si>
  <si>
    <t>Demora en la entrega de insumos por parte de las ESPs,  y Entidades Distritales para el desarrollo  de los diseños.</t>
  </si>
  <si>
    <t>Demora en la entrega de la información, por parte de las Empresas de Servicios Públicos y demás Entidades</t>
  </si>
  <si>
    <t>1. Incumplimiento en el cronograma aprobado por la interventoría o el supervisor del contrato del IDU.
2. Posibles  reclamaciones por parte de los consultores</t>
  </si>
  <si>
    <t>6. Elaborar los pliegos de condiciones de los proyectos de construcción y conservación.</t>
  </si>
  <si>
    <t>FOFP01_Productos_Estudio_Prefactibilidad_Lista_Chequeo
FOFP02_Productos_Estudio_Factibilidad_Lista_Chequeo</t>
  </si>
  <si>
    <t>3. Ejecutar o realizar los estudios y diseños.</t>
  </si>
  <si>
    <t>Que se termine el plazo de ejecución de los estudios y diseños sin recibir los productos aprobados.</t>
  </si>
  <si>
    <t>Reprogramación del cronograma para la entrega de productos, lo que conlleva a ampliar el plazo de entrega final de los mismos.
Modificaciones Contractuales</t>
  </si>
  <si>
    <t>1. Aplicación del Procedimiento sancionatorio.
2. Se controla con la forma de pago por productos, la cual queda establecida en el contrato.
3. Realización de reuniones semanales y mensuales, por parte de la supervisión del proyecto o interventoría.</t>
  </si>
  <si>
    <t>1. Memorandos enviados a la DTGC.
2. Actas de pago.
3. Acta de seguimiento al contrato.
4. Manual de Interventoría.</t>
  </si>
  <si>
    <t>Demora en la revisión y aprobación por parte de la interventoría.</t>
  </si>
  <si>
    <t>1. Memorandos enviados a la DTGC.
2. Actas de pago.
3. Acta de seguimiento al contrato.
4. Manual de Interventoría.
5. Cronograma reprogramado aprobado por la interventoría.
6. PRGC06 Procedimiento Declaratoria de incumplimiento, imposición multa, cláusula penal, caducidad y o afectación de la garantía única de cumplimiento</t>
  </si>
  <si>
    <t>Incumplimiento del consultor en los plazos establecidos en el cronograma aprobado por la interventoría.</t>
  </si>
  <si>
    <t>1. Planificar los estudios y diseños.</t>
  </si>
  <si>
    <t>PRPE02 Procedimiento de Elaboración del anteproyecto de presupuesto</t>
  </si>
  <si>
    <t xml:space="preserve">6. Elaborar los pliegos de condiciones de los proyectos de construcción y conservación. </t>
  </si>
  <si>
    <t>DIRECTOR TÉCNICO DE DISEÑO DE PROYECTOS</t>
  </si>
  <si>
    <t>Comunicacion Oficial
Formato FO-PE-225</t>
  </si>
  <si>
    <t>Retrasos en la Negociación por oposición del propietario</t>
  </si>
  <si>
    <t>Problemas de titularidad de los predios en procesos de adquisición (poseedores, sucesiones, embargos)</t>
  </si>
  <si>
    <t>Estudio de Títulos FOGP11</t>
  </si>
  <si>
    <t>Incumplimiento de los tiempos previstos por la Ley para la emisión de los avalúos por parte de la UAECD.</t>
  </si>
  <si>
    <t>Reproceso en la corrección, validación y aprobación de avalúos</t>
  </si>
  <si>
    <t>Que el avaluó comercial no esté debidamente soportado o justificado.</t>
  </si>
  <si>
    <t xml:space="preserve">Censo Social.
Formatos 0,1,2,3 </t>
  </si>
  <si>
    <t>Actas de Visita (Social- Técnico).</t>
  </si>
  <si>
    <t>Reprogramación y/o ajustes a los diseños iniciales</t>
  </si>
  <si>
    <t>Plan de Contratación Anual.
Sistema SIPROJ</t>
  </si>
  <si>
    <t>R.GP.08</t>
  </si>
  <si>
    <t xml:space="preserve">Desfinanciación de Proyectos en ejecución por cambio de politicas </t>
  </si>
  <si>
    <t>Dificultades en la consecución de inmuebles de reposición con características similares a las iniciales</t>
  </si>
  <si>
    <t>Falta de archivadores y archivos.</t>
  </si>
  <si>
    <t>Falta de control y seguimiento a los Expedientes</t>
  </si>
  <si>
    <t>DTDP</t>
  </si>
  <si>
    <t>MARIA DEL PILAR GRAJALES RESTREPO</t>
  </si>
  <si>
    <t>DIRECTORA TÉCNICA</t>
  </si>
  <si>
    <t>Falsedad en los documentos radicados con la solicitud.</t>
  </si>
  <si>
    <t>Que no se detecten los daños estructurales en los puentes peatonales y/o vehiculares de la ciudad</t>
  </si>
  <si>
    <t>Que el urbanizador no cumpla con los requisitos mínimos para iniciar la obra.</t>
  </si>
  <si>
    <t>Ejecución y seguimiento</t>
  </si>
  <si>
    <t>Mayores tiempos y/o mayores costos en la ejecución de obra objeto de los contratos de conservación y/o mantenimiento</t>
  </si>
  <si>
    <t>Inadecuada e inoportuna respuesta por parte de las ESP y otras entidades distritales frente a  la gestión  realizada por el  IDU  ante  éstas</t>
  </si>
  <si>
    <t>Plan de Gestión Social del contratista
 Plan de Acción de Gestión Social de la interventoría
Actas de reunión y comités</t>
  </si>
  <si>
    <t>Gestión deficiente del contratista y/o interventor ante las ESP y demás entidades distritales</t>
  </si>
  <si>
    <t>Falta de recursos  del contratista ( de personal, materiales, maquinaria y equipo y financieros) para dar cumplimiento al contrato</t>
  </si>
  <si>
    <t>1. Los pliegos de condiciones y el contrato contemplan las obligaciones del contratista  en materia de los recursos que debe disponer para la ejecución del contrato 
2..Contractualmente  se contemplan apremios  y multas al contratista ante  incumplimiento a cualquiera de las obligaciones contraídas
3. El control directo lo ejerce  la interventoría quien  en cumplimiento de sus obligaciones  continuamente  verifica el cumplimiento de las obligaciones del contratista
4.Contractualmente  se tienen establecidos los comités de seguimiento a las obras en los cuales participa el supervisor IDU,  a través de los cuales se  aborda el aspecto del cumplimiento 
5. En los informes mensuales de interventoría se exige la presentación de la verificación  por parte de la interventoría  con respecto al cumplimiento del contrato</t>
  </si>
  <si>
    <t>Pliegos de condiciones Contrato
Planos de redes existentes  de cada una de las ESP</t>
  </si>
  <si>
    <t>Calidad deficiente  de las obras de conservación y/o mantenimiento</t>
  </si>
  <si>
    <t>Inclusión de metas físicas  no contempladas  inicialmente en el contrato</t>
  </si>
  <si>
    <t>1. Durante el desarrollo del contrato  se informa a la DTP, área que prioriza las vías a intervenir en los contratos de conservación,  sobre el estado del contrato en cuanto a ejecución de metas físicas  y recursos financieros  invertidos</t>
  </si>
  <si>
    <t>Memorandos con destino a la DTP</t>
  </si>
  <si>
    <t>Recibo de obra y liquidación</t>
  </si>
  <si>
    <t>Que las ESP no expidan los paz y salvos</t>
  </si>
  <si>
    <t xml:space="preserve">* Perdida de la competencia temporal de la entidad para liquidar
* Pasivos exigibles que pueden conllevar al castigo presupuestal de la siguiente vigencia
</t>
  </si>
  <si>
    <t>Que la SDM, JBB, SDA y demás entidades distritales que aplique no reciban las obras ejecutadas para las mismas</t>
  </si>
  <si>
    <t xml:space="preserve">1. Contractualmente está establecido el procedimiento para  atender controversias y reclamaciones
2. Existen comités técnicos para  tratar de resolver las controversias que se generen, esto en forma previa a la aplicación del procedimiento; de no solucionarse en esas instancias el IDU aplica  dicho procedimiento </t>
  </si>
  <si>
    <t>Contratos de obra e interventoría</t>
  </si>
  <si>
    <t>Pliegos, contrato y demás documentos contractuales-obligaciones de obra e interventoría
Informes mensuales de interventoría-seguimiento al cronograma</t>
  </si>
  <si>
    <t>* Atrasos en la liquidación de la obra
* Investigaciones por parte de los entes de control
* Falta de soportes para responder requerimientos  relacionados con el contrato</t>
  </si>
  <si>
    <t>A cada contrato se asigna un supervisor, sin embargo no siempre éste permanece hasta la liquidación del mismo, caso en el cual  se suscribe el Acta de Cambio de Supervisor y se debe acompañar de un informe del supervisor saliente con destino al supervisor entrante, en el que se describa el estado del contrato</t>
  </si>
  <si>
    <t>Memorando de asignación de supervisor
Formato  de Acta para cambio de supervisor</t>
  </si>
  <si>
    <t>Componentes Ambiental, S&amp;ST, Forestal y Mecánico</t>
  </si>
  <si>
    <t xml:space="preserve">Método </t>
  </si>
  <si>
    <t>* Atrasos en la liquidación del contrato
* Que la entidad deba asumir los costos de los pasivos  ambientales
* Que el contratista y/o el interventor no respondan al momento que la autoridad ambiental  genera alguna multa
* Que ocurran posibles accidentes por causa de individuos arbóreos que estén en peligro  de volcamiento</t>
  </si>
  <si>
    <t>1. Se tienen establecidas  mesas de trabajo  periódicas  y cuando se requiere  entre el IDU y la SDA,  orientadas a coordinar y agilizar los trámites  relacionados con el tema ambiental  para los contratos a cargo del área
2. Mediante oficios se requiere a la SDA agilizar la emisión de los actos administrativos requeridos</t>
  </si>
  <si>
    <t>1. Esta establecido contractualmente  las  obligaciones del contratista en el aspecto social, de las cuales hace parte la atención de solicitudes y requerimientos de la comunidad; igualmente, la interventoría  contractualmente tiene la obligación de hacer  control  y seguimiento a  tales obligaciones del contratista. 
2. Se realizan comités sociales de seguimiento  y se cuenta con  los  informes   de la interventoría</t>
  </si>
  <si>
    <t>Fresado</t>
  </si>
  <si>
    <t xml:space="preserve">
Respuesta a PQRS</t>
  </si>
  <si>
    <t>Emergencias</t>
  </si>
  <si>
    <t>Incapacidad en la atención de una emergencia a nivel distrital por parte del IDU</t>
  </si>
  <si>
    <t>Insuficiencia  en la disponibilidad  de recursos  en los contratos de conservación  o mantenimiento para atender adecuadamente una eventual emergencia</t>
  </si>
  <si>
    <t xml:space="preserve">*Incumplimiento de las obligaciones establecidas para el l IDU  en el  Plan de Emergencias de Bogotá
*Impacto negativo y deterioro de la imagen  de la Entidad por  la no atención de la infraestructura a cargo del  Instituto
*Pérdidas económicas
</t>
  </si>
  <si>
    <t>1. Los contratos de mantenimiento contemplan obligaciones para atención de emergencias, sin embargo, los recursos con que cuentan  son mínimos  y  muy  limitado el campo de acción  de la atención de la emergencia</t>
  </si>
  <si>
    <t>DTAI</t>
  </si>
  <si>
    <t>DTM</t>
  </si>
  <si>
    <t>DIRECCIÓN TÉCNICA DE CONSTRUCCIONES</t>
  </si>
  <si>
    <t>Estudios y Diseños incompletos y/o desactualizados y/o deficientes.</t>
  </si>
  <si>
    <t>Demora en la aprobación y revisión de las hojas de vida de los equipos de trabajo en el contrato de obra y en el de interventoría.</t>
  </si>
  <si>
    <t>Estudios y diseños deficientes y/o desactualizados, que inciden en hacer nuevos diseños y nuevos presupuestos.</t>
  </si>
  <si>
    <t>Falta de coordinación interna para atender los tramites ambientales</t>
  </si>
  <si>
    <t>Que no se cumpla el término establecido en el contrato y/o la Ley, para liquidar.</t>
  </si>
  <si>
    <t>1. Inicio de posibles acciones disciplinarias contra el coordinador del contrato.
2. Futuras demandas por parte de los contratistas por la demora en el saldo que se debe cancelar contra acta de liquidación.
3. Investigaciones por parte de los organismos de control por la demora en la liquidación de los contratos.
4. Perdida de potestad para Liquidar el contrato.
5. Perdida de la trazabilidad de los documentos del contrato dificultando su liquidación.</t>
  </si>
  <si>
    <t>Que se presenten daños a las redes imputables al contratista y éste no las pague o no las arregle</t>
  </si>
  <si>
    <t>DTC</t>
  </si>
  <si>
    <t>CONTROL DISCIPLINARIO</t>
  </si>
  <si>
    <t>C-DP-01</t>
  </si>
  <si>
    <t>C-DP-02</t>
  </si>
  <si>
    <t>C.CI.07</t>
  </si>
  <si>
    <t>C.CI.08</t>
  </si>
  <si>
    <t>C.CI.10</t>
  </si>
  <si>
    <t>C.CI.11</t>
  </si>
  <si>
    <t>FO-XX-XX</t>
  </si>
  <si>
    <t>CONTROL DEL FORMATO.</t>
  </si>
  <si>
    <t>Participaron en la elaboración:</t>
  </si>
  <si>
    <t>(El alcance de participación en la elaboración de este documento</t>
  </si>
  <si>
    <t>corresponde a las funciones del área que representan)</t>
  </si>
  <si>
    <t>Control de Versiones</t>
  </si>
  <si>
    <t>Versión</t>
  </si>
  <si>
    <t>Fecha</t>
  </si>
  <si>
    <t>Descripción Modificación</t>
  </si>
  <si>
    <t xml:space="preserve">Folios </t>
  </si>
  <si>
    <t xml:space="preserve">MATRIZ RIESGOS INSTITUCIONAL IDU </t>
  </si>
  <si>
    <t>John Alexander Quiroga Fúquene - Profesional Especializado (OAP)</t>
  </si>
  <si>
    <t>John Byron Isaza Salazar - Profesional Especializado (Contratista OAP)</t>
  </si>
  <si>
    <t xml:space="preserve">Actualización de Riesgos de Corrucpión primer cuatrimestre 2015 </t>
  </si>
  <si>
    <t xml:space="preserve">Actualización de Riesgos de Corrucpión segundo cuatrimestre 2015 </t>
  </si>
  <si>
    <t xml:space="preserve">Actualización de Riesgos de Gestión </t>
  </si>
  <si>
    <t>Validado y Aprobado por:</t>
  </si>
  <si>
    <t>ESTRATÉGICOS - EN CONJUNTO</t>
  </si>
  <si>
    <t>TODO - IDU</t>
  </si>
  <si>
    <t>Estratégicos
- En Conjunto</t>
  </si>
  <si>
    <t>OBJ EST: 1,2,3</t>
  </si>
  <si>
    <t>R.E.01</t>
  </si>
  <si>
    <t>Interrumpir, cancelar o modificar el alcance y/o desarrollo de los proyectos misionales del IDU (disminución de metas físicas)</t>
  </si>
  <si>
    <t>Decisiones de la Administración Distrital que suprima o modifique proyectos ya planificados y priorizados o que se encuentren en etapas previas a la ejecución.</t>
  </si>
  <si>
    <t xml:space="preserve">Afectación de la Imagen: Pérdida de la credibilidad ante la ciudadanía.
Detrimento patrimonial al no concluir proyectos los cuales ya han gastado recursos.
Posibles demandas hacia la entidad.
No ejecución del Plan de Desarrollo.
Desfinanciamiento de proyectos. </t>
  </si>
  <si>
    <t>1. El IDU realiza Consejos Directivos y reuniones con directivos de la Alcaldía, donde se analiza el avance de los proyectos, las problemáticas actuales y se toman decisiones que quedan soportadas.
2. De acuerdo con las decisiones el cuerpo Directivo se prioriza y viabiliza los proyectos de infraestructura procurando el menor impacto.</t>
  </si>
  <si>
    <t>Actas de reunión: concejo directivo, comité directivo.</t>
  </si>
  <si>
    <t>Coordinación interinstitucional deficiente para el desarrollo de los proyectos de infraestructura, retardando o deteniendo trámites relevantes para la planificación, ejecución y cierre de los mismos.</t>
  </si>
  <si>
    <t>1. La SGDU realiza la coordinación interinstitucional, con el acompañamiento de la SGI. Actualmente existen convenios con Empresas de Servicios Públicos y en cada proceso se determinan las acciones, actividades y controles para los trámites con las Entidades.
2. Implementación de acciones definidas en la ley de infraestructura, para así dar cumplimiento con la Ley y minimizar los trámites con entidades de servicios públicos para los proyectos de infraestructura.
3. Aplicación de la guía de gestión interinstitucional en cada una de las etapas de los proyectos</t>
  </si>
  <si>
    <t>Convenios
Manual de Interventoría, Manual de Gestión contractual. Procedimiento procesos misionales.
Guía de Gestión Interinstitucional</t>
  </si>
  <si>
    <t>Mecanismos de acciones constitucionales (acciones populares, tutelas, acciones de grupo, acciones de cumplimiento, entre otras)</t>
  </si>
  <si>
    <t>1. De forma preventiva, se realiza una gestión social y participación ciudadana en las diferentes etapas de los proyectos misionales. 
2. Una vez se haga efectiva una acción popular existe un acompañamiento jurídico (SGJ, DTGJ, DTGC) y un análisis técnico (áreas técnicas) para dar continuidad al proyectos con los cambios que se requieran.
2. El presupuesto de la Entidad cuenta con una partida habilitada atender las acciones constitucionales.</t>
  </si>
  <si>
    <t>Procedimiento de Atención de procesos judiciales</t>
  </si>
  <si>
    <t>Aumento en los costo de la obra.</t>
  </si>
  <si>
    <t>1. Para las aprobaciones de los costos adicionales, se aplica lo establecido en el manual de interventoría y de ejecución de los procedimientos misionales, de igual manera se cuentan con la guía de presupuesto de Obra.</t>
  </si>
  <si>
    <t>Guía de presupuesto de obra
Procedimiento de anteproyecto de presupuesto, Modificaciones presupuestales
Manual de Interventoría.
Procedimientos misionales</t>
  </si>
  <si>
    <t>legal</t>
  </si>
  <si>
    <t>Cambios normativos que modifiquen funciones o responsabilidades del Instituto</t>
  </si>
  <si>
    <t>1. El IDU continuamente actualiza los manuales, procedimientos, normogramas y actuaciones operativas para adecuación con lo requerido por la normatividad vigente.
2. La SGJ asesora a la Dirección General en los aspectos jurídicos y en los diferentes efectos de la normatividad para su aplicación en la Entidad.</t>
  </si>
  <si>
    <t>Manuales y procedimientos de los procesos.
Normogramas</t>
  </si>
  <si>
    <t>La aplicabilidad de la Ley de infraestructura en algunas entidades no se ha llevado a cabo, lo que ha obstaculizado la ejecución de algunos proyectos.</t>
  </si>
  <si>
    <t>1. El IDU modifica sus manuales, procedimientos y actuaciones operativas para adecuación a lo requerido por la normatividad vigente.
2. Implementación de acciones definidas en la ley de infraestructura, para así dar cumplimiento con la Ley y minimizar los trámites con entidades de servicios públicos para los proyectos de infraestructura.
3. Aplicación de la guía de gestión interinstitucional en cada una de las etapas de los proyectos</t>
  </si>
  <si>
    <t>Manuales y procedimientos de los procesos misionales</t>
  </si>
  <si>
    <t>OBJ EST: 2,3</t>
  </si>
  <si>
    <t>R.E.02</t>
  </si>
  <si>
    <t>Manifestaciones ciudadanas, en contra de los servicios y trámites realizados por la Entidad</t>
  </si>
  <si>
    <t>Aglomeración de ciudadanos en las oficinas de atención al ciudadano, en especial en las fechas de vencimiento de los pagos de valorización o de la expedición de las licencias</t>
  </si>
  <si>
    <t>Afectación en la prestación de los servicios IDU.
No consecución de los recursos de valorización por el no pago.
Posibles daños a la integridad del personal que atiende a la ciudadanía.</t>
  </si>
  <si>
    <t>1. La DTAV realiza con acompañamiento de la OTC y la OAC  divulgaciones a la comunidad sobre el cobro de la valorización.
2. Se generan procesos de facturación y cobro de la valorización, de acuerdo con los tiempos definidos en los Acuerdos.
3. Se realiza divulgación por diferentes medios de comunicación sobre los plazos e información de la valorización.
4. Personal de Atención al contribuyente capacitado para atender al ciudadano en las instalaciones del IDU y en los CAD de la ciudad.</t>
  </si>
  <si>
    <t>Actas de reunión.
Presentaciones con la comunidad</t>
  </si>
  <si>
    <t>Descontento de la ciudadanía por no entrega oportuna de los proyectos de infraestructura y/o situaciones de movilidad actual de la ciudad.</t>
  </si>
  <si>
    <t>1. Definición de metas del plan de desarrollo específicas para infraestructura y movilidad, las cuales se encuentran en el SEGPLAN, plan estratégico, enfocados en metodologías innovadoras para proyectos de desarrollo urbano integral.
2. Gestión con Medios de comunicación masivos (proceso a cargo de la OAC).
3. Metodología basada en el ciclo de los proyectos, seguimiento permanente a la ejecución de los proyectos.
4. Gestión social y participación ciudadana en las etapas de los proyectos.</t>
  </si>
  <si>
    <t>Plan de Desarrollo
Plan estratégico
Aplicativo SEGPLAN
web del IDU
Guía de Gestión Social para el desarrollo urbano sostenible
Cartilla de Participación Ciudadana y Control Social</t>
  </si>
  <si>
    <t>OBJ EST: 1,2,3,4</t>
  </si>
  <si>
    <t>R.E.03</t>
  </si>
  <si>
    <t>Afectación en la continuidad de la operación del Instituto</t>
  </si>
  <si>
    <t>Fallas en los servicios de TI: aplicativos, datos, seguridad, redes, canales de comunicación.</t>
  </si>
  <si>
    <t xml:space="preserve">Afectación de la misionalidad del IDU.
Posibles demandas
</t>
  </si>
  <si>
    <t>1. Plan estratégico de Tecnología. Plan de contingencia Tecnológico. Procesos de Mantenimiento preventivo y correctivo sobre la infraestructura tecnológica.
2. Implementación del Sistema de Seguridad de la Información.</t>
  </si>
  <si>
    <t>Política del SGSI
Plan estratégico de Tecnología
Plan de contingencia Tecnológico</t>
  </si>
  <si>
    <t>Afectación de los servicios vitales para la operación: energía, internet, agua.</t>
  </si>
  <si>
    <t>1. Planta eléctrica, sistema de UPS para equipos de tecnología.
Contratos con proveedores de comunicación e Internet con condiciones de servicio. Aplicación del PEC Plan de Emergencias y Contingencias</t>
  </si>
  <si>
    <t>PEC</t>
  </si>
  <si>
    <t>Eventos catastróficos: incendio, terremoto, inundaciones</t>
  </si>
  <si>
    <t>1. Existe un Panorama de Riesgos y un Plan de emergencias y contingencias. 
2. Implementación del SIGERDE y PIRE.</t>
  </si>
  <si>
    <t>Plan Emergencias
PIRE
Resol. SIGERDE</t>
  </si>
  <si>
    <t>DG</t>
  </si>
  <si>
    <t>WILLIAM FERNANDO CAMARGO TRIANA</t>
  </si>
  <si>
    <t>DIRECTOR GENERAL</t>
  </si>
  <si>
    <r>
      <rPr>
        <b/>
        <sz val="8"/>
        <rFont val="Arial"/>
        <family val="2"/>
      </rPr>
      <t>Participó</t>
    </r>
    <r>
      <rPr>
        <sz val="8"/>
        <rFont val="Arial"/>
        <family val="2"/>
      </rPr>
      <t>: Luz Marina Díaz (OCI); OctavioTorres Rivera (SGDU); John Alexander Quiroga (OAP); Omar García (SGGC); Lina María Guzmán Gómez (DG); Rosa Helena Junco (SGJ); John Byron Isaza Salazar (OAP)</t>
    </r>
  </si>
  <si>
    <t>Actualización Matriz de Riesgos de Gestión (Inclusión de los procesos estratégicos en Conjunto</t>
  </si>
  <si>
    <t>LUIS ERNESTO BERNAL RIVERA</t>
  </si>
  <si>
    <t>C.GC.05</t>
  </si>
  <si>
    <t>C.GC.06</t>
  </si>
  <si>
    <t>C.GC.07</t>
  </si>
  <si>
    <t xml:space="preserve">Actualización de Riesgos de Corrucpión tercer cuatrimestre 2015 </t>
  </si>
  <si>
    <t>ANÁLISIS (Riesgo inherente)</t>
  </si>
  <si>
    <t>VALORACIÓN DELRIESGO</t>
  </si>
  <si>
    <t>MONITOREO Y REVISIÓN</t>
  </si>
  <si>
    <t>RIESGO
Descripción</t>
  </si>
  <si>
    <t>PROBABILIDAD</t>
  </si>
  <si>
    <t>Pro_inh</t>
  </si>
  <si>
    <t># Preguntas Imp</t>
  </si>
  <si>
    <t>IMPACTO</t>
  </si>
  <si>
    <t>Imp_inh</t>
  </si>
  <si>
    <t>ZONA RIESGO INHERENTE</t>
  </si>
  <si>
    <t>CONTROLES</t>
  </si>
  <si>
    <t>PREVENTIVO</t>
  </si>
  <si>
    <t>CORRECTIVO</t>
  </si>
  <si>
    <t>DETECTIVO</t>
  </si>
  <si>
    <t>Documentado</t>
  </si>
  <si>
    <t>Doc</t>
  </si>
  <si>
    <t>Responsable</t>
  </si>
  <si>
    <t>Resp</t>
  </si>
  <si>
    <t>Automático</t>
  </si>
  <si>
    <t>Aut</t>
  </si>
  <si>
    <t>Manual</t>
  </si>
  <si>
    <t>Man</t>
  </si>
  <si>
    <t>Frecuencia</t>
  </si>
  <si>
    <t>Frec</t>
  </si>
  <si>
    <t>Evidencia</t>
  </si>
  <si>
    <t>Evid</t>
  </si>
  <si>
    <t>Efec</t>
  </si>
  <si>
    <t>CALIFICACIÓN CONTROL</t>
  </si>
  <si>
    <t>NIVEL A DISMINUIR</t>
  </si>
  <si>
    <t>VALORACIÓN
CONTROL</t>
  </si>
  <si>
    <t>Pro_res</t>
  </si>
  <si>
    <t>Imp_res</t>
  </si>
  <si>
    <t>ZONA RIESGO RESIDUAL</t>
  </si>
  <si>
    <t>PERIODO DE EJECUCIÓN</t>
  </si>
  <si>
    <t>ACCIONES ASOCIADAS AL CONTROL</t>
  </si>
  <si>
    <t>REGISTRO</t>
  </si>
  <si>
    <t>PERIODO DE MONITOREO</t>
  </si>
  <si>
    <t>ACCIONES DE MONITOREO</t>
  </si>
  <si>
    <r>
      <t xml:space="preserve">
</t>
    </r>
    <r>
      <rPr>
        <b/>
        <sz val="8"/>
        <rFont val="Arial"/>
        <family val="2"/>
      </rPr>
      <t xml:space="preserve">Alterar la asignación y destinación de  recursos, omitiendo las políticas y procediientos presupuestales, con el fin de favorecer un tercero.  </t>
    </r>
  </si>
  <si>
    <t>1. Investigaciones disciplinarias y/o fiscales y/o Administrativas y/o penal.
2. Reprocesos
3. Incumplimiento de planes y proyectos
4. Mala imagen de la entidad frente a la comunidad</t>
  </si>
  <si>
    <t>Mayor</t>
  </si>
  <si>
    <t xml:space="preserve">1. Verificación, aprobación o devolución de las solicitudes mediante el procedimiento "PRPE01 Modificaciones Presupusestales V 1.0"    Validaciones POAI y modificaciones presupuestales usando el formato "FOPE02 Modificaciones Presupusestales  V1.0"
2. Aplicabilidad de las normas presupuestales.  </t>
  </si>
  <si>
    <t>Según evento</t>
  </si>
  <si>
    <t>Formatos de Solicitudes de modificación presupuestal debidamente diligenciadas.</t>
  </si>
  <si>
    <t xml:space="preserve">Indique los ajustes realizados en:
Causas:
Riesgo: 
Consecuencias: 
Controles: 
Acciones asociadas:
</t>
  </si>
  <si>
    <t>Ocultar o manipular información, relacionada con la planeación, la inversión, sus resultados y metas alcanzados para favorecer a terceros (externos o internos)</t>
  </si>
  <si>
    <t>1. Presentar información inexacta a la SHD y/o a la comunidad.
2. Investigaciones disciplinarias y/o administrativas
3. Reprocesos</t>
  </si>
  <si>
    <t>Moderado</t>
  </si>
  <si>
    <t>Mensual</t>
  </si>
  <si>
    <t>No Aplica</t>
  </si>
  <si>
    <t>Firmas de revisión por parte del líder del proceso y líder(es) Operativo(s):</t>
  </si>
  <si>
    <t>ÁREA</t>
  </si>
  <si>
    <t>NOMBRES</t>
  </si>
  <si>
    <t>OFICINA ASESORA DE PLANEACIÓN</t>
  </si>
  <si>
    <t>ISAURO CABRERA VEGA</t>
  </si>
  <si>
    <t xml:space="preserve">JEFE DE OFICINA </t>
  </si>
  <si>
    <t>ORIGINAL FIRMADO</t>
  </si>
  <si>
    <t>C-IC-02</t>
  </si>
  <si>
    <t>Rara vez</t>
  </si>
  <si>
    <t>NO APLICA</t>
  </si>
  <si>
    <t>C-IC-03</t>
  </si>
  <si>
    <t xml:space="preserve">Subdirección General de Desarrollo Urbano </t>
  </si>
  <si>
    <t>Improbable</t>
  </si>
  <si>
    <t>Catastrófico</t>
  </si>
  <si>
    <t>Definir acciones interinstitucionales para facilitar la ejecución de los proyectos de infraestructura urbana de los sistemas de movilidad y espacio público, en el marco de las funciones y misión institucional del IDU, mediante la articulación y coordinación de actuaciones entre el Instituto y Particulares, Empresas de Servicios Públicos y Entidades del orden Nacional, Departamental y Distrital.</t>
  </si>
  <si>
    <t>C-GI-01</t>
  </si>
  <si>
    <t>Que por omisión o extralimitación de competencias, se realice la estructuración y seguimiento de convenios o acuerdos, con fines o intereses particulares, en detrimento del IDU y la ciudad.</t>
  </si>
  <si>
    <t>Subdirección General de Desarrollo Urbano</t>
  </si>
  <si>
    <t>José Félix Gómez Pantoja</t>
  </si>
  <si>
    <t>Subdirección General de Infraestructura</t>
  </si>
  <si>
    <t>Sandra Liliana Ángel Almario</t>
  </si>
  <si>
    <t>Subdirectora General</t>
  </si>
  <si>
    <t>C-CO-1</t>
  </si>
  <si>
    <t>Ocultar y/o manipular la información  que se publica sobre la entidad y su gestión, en beneficio de un tercero, una dependencia de la entidad o la entidad en general</t>
  </si>
  <si>
    <t xml:space="preserve">1. Desinformacion a la comunicadad y medios
2. Desprestigio en la imagen de la entidad
3. Ocurrencia de procesos disciplinarios, penales y fiscales
4. Afectacion del clima organizacional
</t>
  </si>
  <si>
    <t xml:space="preserve">
1. El profesional de comunicaciones gestiona las solicitudes allegadas por las areas y de igual manera realiza la gestión para que las áreas entreguen la información que aun no ha sido recibida. Asi mismo se aplica la política de comunicación definida en el Procedimiento PR-CO-026 Medios de Comunicación y el procedimiento PR-CO-027 Canales de información.
2. De acuerdo con la información suministrada por las áreas técnicas de la entidad, la Oficina realiza un registro fotográfico y/o en video para ilustrar y divulgar los avances de las obras.
Adicionalmente, toda información que vaya a ser publicada, debe contar con el visto bueno, aprobación o aval  de la correspondiente área que es responsable de dicha información. (Este soporte puede ser mediante correo electrónico, firma sobre el documento a publicar o con base en los formatos vigente para solicitud de elaboración de material de divulgación y boletines de prensa)
</t>
  </si>
  <si>
    <t>1. Realizar seguimiento para que las fuentes de información la entreguen siempre a través de un medio que permita su seguimiento y trazabilidad (correo electrónico)
2. Seguimiento a través del formato FO-CO-193 para registro de solicitudes de información y entrevistas externas.</t>
  </si>
  <si>
    <t>EDWIN GONZÁLEZ CALDAS</t>
  </si>
  <si>
    <t>JEFE DE OFICINA ASESORA</t>
  </si>
  <si>
    <t>C.FP.01</t>
  </si>
  <si>
    <t>Omisión de los requisitos en la selección de alternativas viables en los proyectos de Infraestructura vial y/o de conservación vial o espacio público, desde el punto de vista economico y/o técnico  para favorecer Intereses particulares.</t>
  </si>
  <si>
    <t>SUBDIRECCIÓN GENERAL DE DESARROLLO URBANO</t>
  </si>
  <si>
    <t>DIRECCIÓN TÉCNICA DE PROYECTOS</t>
  </si>
  <si>
    <t>DIRECTORA TÉCNICA DE PROYECTOS</t>
  </si>
  <si>
    <t>Estructurar e implementar los acuerdos de valorización conforme a la planeación y formulación de proyectos de infraestructura para la ciudad, de tal forma que se garantice su financiación y el recaudo efectivo de la contribución de valorización, así como desarrollar proyectos de iniciativa comunitaria bajo el esquema de valorización.</t>
  </si>
  <si>
    <t>Presiones por intereses de terceros</t>
  </si>
  <si>
    <t>Impacto social.
Impacto económico al no percibir posibles cobros de valorización.</t>
  </si>
  <si>
    <t>Introducir datos errados o falsos para favorecer a terceros en registros ya incorporados al sistema</t>
  </si>
  <si>
    <t>Afectación en el monto individual de los cobros de valorización.
Menor recaudo percibido</t>
  </si>
  <si>
    <t>Realizar un trámite indebido ante la notaria y
Menor recuado percibido por parte del IDU</t>
  </si>
  <si>
    <t>Alertas en la homologación de los predios y en la detección del chip
Comparación contínua entre el estado de cuenta de los predios con paz y salvos emitidos</t>
  </si>
  <si>
    <t>Instructivo para generar CECTN (Paz y salvos)
Archivos mensuales de las verificaciones realizadas</t>
  </si>
  <si>
    <t>Menor recaudo percibido por parte del IDU</t>
  </si>
  <si>
    <t>Revisión por parte del funcionario designado para tal fin, verificando que la información de los predios coincidan con los datos oficales
Revisión periódica de una muestra aleatoria de los conceptos técnicos emitidos</t>
  </si>
  <si>
    <t>Comparación entre los datos cargados en el sistema, datos oficiales, imágenes y cartografías
Verificación de las bases de datos en el sistema valoricemos</t>
  </si>
  <si>
    <t xml:space="preserve">Instructivo para elaborar conceptos técnico
</t>
  </si>
  <si>
    <t>Menor recaudo por parte del IDU</t>
  </si>
  <si>
    <t>El sistema solo permite las modificaciones de los predios a los perfiles autorizados</t>
  </si>
  <si>
    <t>Verificar que en el certificado de tradición y libertad  conste una medida de gravamen vigente y que el estado de cuenta de la contribución este al día, para solicitar el levantamiento de la misma en la Oficina de Registro de Instrumentos Públicos que corresponda</t>
  </si>
  <si>
    <t xml:space="preserve">Lista de chequeo de los Actos Administrativos revisados y su  físico
</t>
  </si>
  <si>
    <t>SUBDIRECTOR TÉCNICO</t>
  </si>
  <si>
    <t>Probable</t>
  </si>
  <si>
    <t>Realizar la adquisición predial, reasentamiento integral de población y expedir viabilidades prediales basados en Decreto de Urgencia, oferta de compra, evaluación técnica, jurídica y
social para desarrollar proyectos de infraestructura vial y espacio público adelantados por el IDU, en el marco del Plan de Ordenamiento Territorial, el Plan Maestro de Movilidad y los
Planes de Desarrollo Distrital, de acuerdo con las normas legales vigentes y garantizando los Derechos Constitucionales de la ciudadanía</t>
  </si>
  <si>
    <t>SUBDIRECTORA GENERAL</t>
  </si>
  <si>
    <t>Realizar seguimiento a la ejecución de los proyectos del sistema vial, de transporte y espacio público, de acuerdo con las características de diseño para construir las obras definidas en el plan de desarrollo y cumplir la misión del IDU.</t>
  </si>
  <si>
    <t>RC-EO-01</t>
  </si>
  <si>
    <t>RC-EO-02</t>
  </si>
  <si>
    <t>RC-EO-03</t>
  </si>
  <si>
    <t>RC-EO-04</t>
  </si>
  <si>
    <t>RC-EO-05</t>
  </si>
  <si>
    <t>Dirección Técnica de Construcciones</t>
  </si>
  <si>
    <t>Directora Técnica de Construcciones</t>
  </si>
  <si>
    <t>Detrimento patrimonial por pérdida de los dineros del anticipo
Que no se cumpla con el objeto  del contrato
Que se afecte la comunidad  beneficiada con las obras  objeto del contrato
Se afecte la imagen de la entidad</t>
  </si>
  <si>
    <t>Sobrecostos en actividades del contrato de obra para beneficio del contratista.</t>
  </si>
  <si>
    <t>En el Manual de Interventoría y  Manual de Gestión Contractual se establece  el procedimiento  a seguir  al pactar precios no previstos o precios adicionales a las pactados contractualmente, con lo que se busca   controlar y obtener racionalidad  en dichos precios.
El  control es  efectuado por el  interventor quien como parte de sus obligaciones  debe revisar,  validar   y aprobar el APU no previsto  para ser presentado al IDU. (formato APU, aprobado por la Interventoría)
Se cuenta con los precios contractuales los cuales son inmodificables durante el desarrollo del contrato
La supervisión  verifica que los precios no previstos  aprobados por la interventoría cumplan ,entre otros, con los siguientes requisitos:
-Que  no supere el precio  de referencia IDU 
-En caso que lo supere, que este debidamente justificado
-Que no sea un precio producto del fraccionamiento de actividades 
-Que el precio  realmente aplique para la  obra que se ejecuta
Que no corresponda a un precio contractual  y no tenga ninguna equivalencia técnica con los mismos
Se realizan comités semanales para seguimiento al contrato de obra  que  incluyen recorridos  a los frentes  en ejecución,  lo que permite a la DTM  a través de la supervisión, ejercer alguna verificación  aunque macro  sobre   las actividades  que se realizan.</t>
  </si>
  <si>
    <t>Detrimento patrimonial
Posible afectación de obras
Pérdida de imagen institucional</t>
  </si>
  <si>
    <t>Recibo de actividades del contrato de obra sin el cumplimiento de los requisitos técnicos y de calidad por acuerdo entre contratista e interventor</t>
  </si>
  <si>
    <t>Que en los pagos efectuados a contratistas  e interventores se contemple  el personal  que no haya cumplido los requisitos de dedicación previstos para el contrato   y/o que el personal  de la interventoría y contratista de obra se encuentre vinculado a proyectos IDU con más  del 100% de dedicación</t>
  </si>
  <si>
    <t>Detrimento patrimonial
Afectación en la calidad de las
 obras</t>
  </si>
  <si>
    <t>Acuerdo entre el contratista con profesionales de la entidad para no reportar el daño o afectación de la infraestructura vial.</t>
  </si>
  <si>
    <t>C.CI.06</t>
  </si>
  <si>
    <t>Omisión en la identificación de daños en la infraestructura vial, favoreciendo a terceros en el procedimiento de seguimiento a pólizas.</t>
  </si>
  <si>
    <t>* Deterioro de la infraestructura vial y espacio público de la Ciudad
* Afectación a la calidad de vida de los ciudadanos</t>
  </si>
  <si>
    <t xml:space="preserve">1- El procedimiento establece que la identificación de daños se realice en visita de seguimiento, a la cual no asiste el contratista (no hay acuerdos).
2- Los daños identificados se ingresan al aplicativo SIP (tiene controles de usuario) para generar el informe de visita, que finalmente es revisado y aprobado por el Coordinador Técnico. </t>
  </si>
  <si>
    <t xml:space="preserve">1- Revisiones periódicas con muestras aleatorias.     </t>
  </si>
  <si>
    <t>Acuerdo entre el contratista y los profesionales de la entidad para recibir las reparaciones de la infraestructura vial sin el cumplimiento de las especificaciones técnicas exigidas.</t>
  </si>
  <si>
    <t xml:space="preserve">1- Se realiza visita conjunta para poner en conocimiento del Contratista los daños previamente evidenciados y se firma en terreno un Acta de Compromiso de Reparaciones (FO-AI-012) la cual contiene los parámetros para el recibo de las reparaciones.
2- En visita de verificación de reparaciones se evalúa el cumplimiento y calidad de las reparaciones realizadas por el contratista, dejando como evidencia el Acta de Verificación de Reparación de Daños (FO-AI-013) firmada en terreno.
3- Los resultados obtenidos en terreno se incluyen en el aplicativo SIP para general el informe correspondiente, que finalmente es revisado y aprobado por el Coordinador Técnico. </t>
  </si>
  <si>
    <t>1- En el artículo tercero de la resolución que otorga la licencia de excavación establece la obligación de recuperación del espacio público cumpliendo con lo dispuesto en la Guía GU-CI-01_versión 3.0.
2- Se realiza visita de recibo de recuperaciones, previa solicitud y cumplimiento de requisitos (Art. 4 de la Resolución que otorga la licencia) por parte del contratista, dejando como evidencia el registro fotográfico tomado en terreno.
3- Se elabora el correspondiente informe de visita (FO-AI-047) donde se establece el cumplimiento o incumplimiento de la recuperación.</t>
  </si>
  <si>
    <t>1- Guía GU-CI-01 V_3.0 Anexo técnico para la recuperación del espacio público intervenido bajo Licencia de Excavación
2- Instructivo IN-CI-02 Expedición y recibo de obra del espacio público intervenido con licencia de excavación V_1.0</t>
  </si>
  <si>
    <t>C.CI.09</t>
  </si>
  <si>
    <t>* Uso indebido del espacio público y/o antejardines.
* Daño del espacio público y correspondiente mobiliario urbano.
* Afectación a la calidad de vida de los ciudadanos.</t>
  </si>
  <si>
    <t>Dentro de la Guía de tramites y servicios:
1- Están establecidos los requisitos para la ocupación temporal acorde con el Decreto 190 de 2004.
2- Se establece que la solicitud de ocupación se debe dirigir al IDU con información exigida.
3- Se establecen los documentos necesarios que debe aportar el solicitante para la expedición del permiso.</t>
  </si>
  <si>
    <t>1- Decreto 190-2004. En sus Art. 270 y 279 reglamenta «…normas aplicables a los antejardines y usos temporales en los elementos que constituyen el sistema de espacio público construido...»
1- Procedimiento PR-CI-02 V_2.0 Expedición de permisos de uso temporal del espacio público y antejardines</t>
  </si>
  <si>
    <t>* Deterioro de la infraestructura vial y espacio público de la Ciudad.
* Fomentar practicas indebidas por parte de tramitadores.
* Afectación a la calidad de vida de los ciudadanos.</t>
  </si>
  <si>
    <t>1- Decreto Nacional 1469-2010 «...reglamenta las disposiciones relativas a las licencias urbanísticas...»
2- Procedimiento PR-CI-09 Expedición y recibo de licencias de excavación V_5.0</t>
  </si>
  <si>
    <t>Que se presente manipulación de los sistemas electrónicos instalados en parqueaderos de manera que no se reporte la totalidad de los componentes variables.</t>
  </si>
  <si>
    <t>* Detrimento patrimonial.</t>
  </si>
  <si>
    <t>1- Contratos de concesión de parqueaderos vigentes
2- Instructivo IN-CI-03 Supervisión de contratos de concesión de parqueaderos V_1.0</t>
  </si>
  <si>
    <t>SANDRA LILIANA ANGEL ALMARIO</t>
  </si>
  <si>
    <t>Falta de idoneidad y/o desconocimiento de procedimientos y normas por parte servidores públicos (Personal de planta y contratistas de prestación de servicios) que permiten injerencia indebida de terceros en desarrollo de los proceso de selección.</t>
  </si>
  <si>
    <t>C.GC.01</t>
  </si>
  <si>
    <t>Intervención colusiva de los directivos, funcionarios y/o contratistas  que intervienen en el proceso de selección con personas ajenas al área para favorecer la adjudicación del proceso de selección.</t>
  </si>
  <si>
    <t>C.GC.03</t>
  </si>
  <si>
    <t>C.GC.04</t>
  </si>
  <si>
    <t xml:space="preserve">Omisión o inoportunidad de la publicación de los documentos en los portales de contratación, con el fin de manipular la información y favorecer a un particular </t>
  </si>
  <si>
    <t>Intereses economicos de terceros (proponentes), dirigidos a obtener por medios persuasivos no licitos determinado comportamiento por parte del comité evaluador.</t>
  </si>
  <si>
    <t>Presiones indebidas de terceros, tendientes a obtener el favorecimiento a un particular, mediante la adjudicación irregular de un proceso de selección.</t>
  </si>
  <si>
    <t>1. Sistema de Gestión Documental ORFEO.
2. Sistema de Información y Acompañamiento Contractual - SIAC.
3. Estudios y documentos Previos.
4. Matriz de riesgos.
5. Certificado de Idoneidad.
6. Formato reporte de verificación de cumplimiento de categoría.
7. Formato único de Hoja de Vida validado por la STRH.
8. Certificados de estudio y experiencia.
9. Registros de jornadas de capacitación.</t>
  </si>
  <si>
    <t>Realizar modificaciones contractuales omitiendo los requisitos legales, técnicos y/o presupuestales con el fin de favorecer un tercero.</t>
  </si>
  <si>
    <t xml:space="preserve">1. Revisión de las solicitudes y verificación de los soportes técnicos y financieros por parte del abogado asignado para la elaboración de la modificación y del Director (a) Técnico (a) de Gestión Contractual. </t>
  </si>
  <si>
    <t>1. Memorando de solicitud de modificación radicado por el sistema de gestión documental ORFEO y sus respectivos documentos soporte.
2. Normograma Institucional publicado en la pagina Web institucional con sus respectivas actualizaciones.
3. Lista de chequeo verificación documental de contratación debidamente validado por el abogado asignado.</t>
  </si>
  <si>
    <t>C.GC.08</t>
  </si>
  <si>
    <t xml:space="preserve">Alteración de las condiciones del proceso de selección adjudicado, las cuales se plasman a  través de la minuta contractual con el fin de beneficiar a un particular. </t>
  </si>
  <si>
    <t>1. Estructuración de minutas tipo.
2. Envió de minuta al área técnica para revisión con anterioridad a la suscripción del contrato.
3. Revisión periódica de las minutas por cambios normativos en materia de contratación.
4. Revisión por parte del abogado asignado y del Director (a) Técnico (a) de Gestión Contractual de la información contrastando la minuta, la resolución de adjudicación, los estudios previos, pliegos de condiciones, anexos técnicos, adendas y en general toda la documentación de la etapa precontractual. 
5. Solicitud del expediente físico al Archivo de la entidad para verificar cada uno de los documentos de la etapa precontractual.</t>
  </si>
  <si>
    <t xml:space="preserve">Subdirección General Jurídica </t>
  </si>
  <si>
    <t xml:space="preserve">Sandra Liliana Roya Blanco </t>
  </si>
  <si>
    <t xml:space="preserve">Dirección Técnica de Procesos Selectivos </t>
  </si>
  <si>
    <t xml:space="preserve">Dirección Técnica de Gestión Contractual </t>
  </si>
  <si>
    <t>C.GL.01</t>
  </si>
  <si>
    <t>Que no se inicien o adelanten las acciones judiciales de demanda y/o de defensa que cursan en la entidad, por omisión y/o extralimitación del responsable del proceso al interior del IDU, con el fin de favorecer un tercero.</t>
  </si>
  <si>
    <t>1 Detrimento Patrimonial.
2. Investigaciones disciplinarias.
3. Perdida de credibilidad del IDU ante la ciudadanía.</t>
  </si>
  <si>
    <t>DIRECCIÓN TÉCNICA DE GESTIÓN JUDICIAL</t>
  </si>
  <si>
    <t>JOSE FERNANDO SUÁREZ VENEGAS</t>
  </si>
  <si>
    <t>DIRECTOR TÉCNICO</t>
  </si>
  <si>
    <t>SUBDIRECCIÓN GENERAL  JURÍDICA</t>
  </si>
  <si>
    <t>GESTIÓN AMBIENTAL, CALIDAD Y SST</t>
  </si>
  <si>
    <t>C.AC.01</t>
  </si>
  <si>
    <t>Omitir responsabilidades, manipular controles, procedimientos y documentos a través del uso indebido del poder para beneficiar a un particular.</t>
  </si>
  <si>
    <t>1. Investigaciones disciplinarias
2. Perdida de recursos (Detrimento patrimonial)
3. Pérdida de credibilidad en el SIG
4, Pérdida de trazabilidad de la documentación del SIG
5. Reprocesos</t>
  </si>
  <si>
    <t>01 de Enero - 30 de Abril</t>
  </si>
  <si>
    <t>SUBDIRECCIÓN GENERAL DE GESTIÓN CORPORATIVA</t>
  </si>
  <si>
    <t>CARLOS HUMBERTO MORENO BERMÚDEZ</t>
  </si>
  <si>
    <t>Administrar, gestionar y suministrar los bienes muebles e inmuebles de la entidad así como,  los recursos físicos de forma oportuna, adecuada y eficiente, asegurando el normal funcionamiento de los procesos y las áreas del Instituto y la correspondiente satisfacción de las necesidades internas.</t>
  </si>
  <si>
    <t>ROBOS DE ACTIVOS FÍSICOS EN EL ALMACEN, O BODEGAS DEL IDU O EN USO DEL PERSONAL DEL IDU</t>
  </si>
  <si>
    <t xml:space="preserve">PÉRDIDA DE RECURSOS FINANCIEROS DE LA CAJA MENOR DEL IDU
</t>
  </si>
  <si>
    <t xml:space="preserve">Actas de arqueo
Saldos en Bancos
Reporte del aplicativo Stone
</t>
  </si>
  <si>
    <t>Trámite ineficiente a reclamaciones por parte del IDU, ante el corredor de seguros, por acuerdo en beneficio de un tercero.</t>
  </si>
  <si>
    <t xml:space="preserve">Imposibilidad de recuperar los bienes muebles o inmuebles siniestrados
Detrimento patrimonial 
Afectación de los activos fijos </t>
  </si>
  <si>
    <t>Verificación y seguimiento de la presentación de reclamaciones ante el corredor de seguros dentro del tiempo regular. (60 días) 
Exigencia de la presentación del informe de seguimiento del programa de seguros de la Entidad.
• Campañas de capacitación a conductores para minimizar siniestralidad 
* Diseño Plan Estratégico de Seguridad Vial - PESV</t>
  </si>
  <si>
    <t xml:space="preserve">Oficios dirigidos a los corredores de seguros y a la compañía aseguradora
</t>
  </si>
  <si>
    <t>1. Inadecuado control al contrato de suministro de  combustible
2. Por acuerdo entre conductores (planta o contrato) suministro de  menor cantidad de combustible y posteriores favores por parte de la Estación de Gasolina</t>
  </si>
  <si>
    <t>ROBO CONTINUADO DE COMBUSTIBLE O REPUESTOS DE VEHÍCULOS</t>
  </si>
  <si>
    <t>Detrimento en el patrimonio público</t>
  </si>
  <si>
    <t>Control del soporte físico del suministro de gasolina el cual es generado automáticamente por la máquina que expende el combustible.
Instalación de Chip de control en el vehículo y no puede ser suministrado en ningún carro diferente al de la Entidad
Control en la plataforma de la empresa que suministra combustible</t>
  </si>
  <si>
    <t xml:space="preserve">Reportes de consumo quincenal  por vehículo
Cuadro consolidado mensual de consumos para control de estadísticas por vehículo y generación de alertas   </t>
  </si>
  <si>
    <t>C.RF.06</t>
  </si>
  <si>
    <t>MANEJO INADECUADO DE LA INFORMACIÓN REQUERIDA PARA LA REALIZACIÓN DE PROCESOS CONTRACTUALES
CONTRATACIÓN SUBJETIVA</t>
  </si>
  <si>
    <t>Aplicación del manual de gestión contractual del  Instituto, para dar cumplimiento a las etapas precontractuales de los procesos</t>
  </si>
  <si>
    <t>C.RF.07</t>
  </si>
  <si>
    <t>EJECUCIÓN DE CONTRATOS REALIZADA PARA FAVORECIMIENTO A TERCEROS</t>
  </si>
  <si>
    <t>DIANA MARÍA CALDAS GUALTEROS</t>
  </si>
  <si>
    <t>SUBDIRECTORA TÉCNICA DE RECURSOS FÍSICOS</t>
  </si>
  <si>
    <t>DIRECCIÓN TÉCNICA ADMINISTRATIVA Y FINANCIERA</t>
  </si>
  <si>
    <t>1. Investigaciones disciplinarias y/o fiscales.
2. Falta de credibilidad hacia la Institución y funcionarios.
3. No contar con el personal idóneo para desarrollar las funciones.</t>
  </si>
  <si>
    <t>1. Recepción y verificación del Formato Único de Hoja de Vida Persona Natural contra soportes presentados por los funcionarios y/o contratistas de prestación de servicios.
2.  Diligenciamiento de la Lista de Chequeo de Documentos Requeridos para la Posesión de Funcionarios.
3. Elaboración de oficio de convalidación de estudios a las instituciones educativas para verificar la autenticidad de los soportes de estudio aportados.</t>
  </si>
  <si>
    <t>1. Oficios de solicitud de autenticidad a instituciones educativas.
2. Lista de chequeo de documentos requeridos para la posesión de funcionarios.
3.  Formato Único de Hoja de Vida Persona Natural del funcionario o del contratista</t>
  </si>
  <si>
    <t>Carlos Humberto Moreno Bermúdez</t>
  </si>
  <si>
    <t>GESTIÓN TECNOLOGÍAS DE LA INFORMACIÓN Y COMUNICACIÓN</t>
  </si>
  <si>
    <t>C.TI.01</t>
  </si>
  <si>
    <t>Pérdida de la integridad de la información.
Procesos poco transparentes.
Pérdida de imagen institucional.
Responsabilidades Disciplinarias y/o fiscales.</t>
  </si>
  <si>
    <t>Diario</t>
  </si>
  <si>
    <t>Revelar información de carácter confidencial a terceros que se vean beneficiados por la oportunidad de la misma</t>
  </si>
  <si>
    <t>Pérdida de la confidencialidad de la información.
Procesos poco transparentes.
Pérdida de imagen institucional.
Responsabilidades Disciplinarias y/o fiscales.
Fuga de información reservada.</t>
  </si>
  <si>
    <t>Actas de reunión o actos administrativos de soporte</t>
  </si>
  <si>
    <t>Ocultar o NO divulgar a la ciudadanía información considerada pública en beneficio propio o de un tercero.</t>
  </si>
  <si>
    <t>Pérdida de la disponibilidad de la información.
Procesos poco transparentes.
Pérdida de imagen institucional.
Responsabilidades Disciplinarias y/o fiscales.</t>
  </si>
  <si>
    <t>Página web actualizada</t>
  </si>
  <si>
    <t>C.TI.04</t>
  </si>
  <si>
    <t>Pérdida de la confianza en los procesos involucrados
Procesos poco transparentes.</t>
  </si>
  <si>
    <t>Informe de casos atendidos y en proceso</t>
  </si>
  <si>
    <t>Subdirección General de Gestión Corporativa</t>
  </si>
  <si>
    <t>Dirección Técnica Administrativa y Financiera</t>
  </si>
  <si>
    <t>Determinar e implementar las directrices para la administración documental mediante la aplicación de políticas y lineamientos, para garantizar la recuperación, consulta y conservación
de la memoria institucional.</t>
  </si>
  <si>
    <t>Administrar y disponer oportunamente  los recursos financieros para la ejecución de los planes, programas y proyectos, en el desarrollo de los procesos de la entidad.</t>
  </si>
  <si>
    <t>C.GF.01</t>
  </si>
  <si>
    <t xml:space="preserve">1. Pérdida de recursos públicos
2. Investigaciones disciplinarias y/o fiscales
3. Mala imagen de la entidad ante el sector financiero y la comunidad
</t>
  </si>
  <si>
    <t>1. Comité de seguimiento y control  financiero del lDU con reunión mensual para verificación del cumplimiento a las políticas de la SDH.
2. Continuamente se hace seguimiento a las fechas de vencimiento de las invesiones, con el ánimo de contar con la disponibilidad de los recursos, adicionalmente se realiza seguimiento al PAC para programar las inversiones.
3. Conciliaciones bancarias.                                      4. Solicitud de ofertas a los emisores habilitados, con términos para la recepción de las mismas.</t>
  </si>
  <si>
    <t>1. Comunicados con los bancos (email, audios)
2. Actas de inversión y del Comité  de Seguimiento y Control Financiero.</t>
  </si>
  <si>
    <t>Captura manual,  aplicación y/o reversión por parte de los usuarios del sistema valoricemos en la Subdirección Técnica de Tesorería y Recaudo y/o en la Subdirección Técnica de Operaciones y/o por parte del administrador del sistema</t>
  </si>
  <si>
    <t>C.GF.02</t>
  </si>
  <si>
    <t xml:space="preserve">Manipulación de la información en el Sistema VALORICEMOS con el ánimo de aplicar y/o reversar pagos, con el fin de favorecer a un tercero. </t>
  </si>
  <si>
    <t xml:space="preserve">1. Investigaciones disciplinarias y/o fiscales.
2. No recaudo de recursos por concepto de valorización.
3. Pérdida de Información.
4. Perdida de credibilidad de la entidad.
5. Afectación de la ejecución de los proyectos por falta de recursos  </t>
  </si>
  <si>
    <t>C.GF.03</t>
  </si>
  <si>
    <t>Tramitar pagos, con  documentos  incompletos, falsos o adulterados, así como violar el derecho al turno, consignado en el articulo 19 de la Ley 1150 de 2007, con el fin de favorecer un tercero.</t>
  </si>
  <si>
    <t>1. Pérdida de recursos.
2. Investigaciones disciplinarias, fiscales, penales y/o administraitvas</t>
  </si>
  <si>
    <t>C.GF.04</t>
  </si>
  <si>
    <t>1. Desvío de recursos.
2. Investigaciones penales, fiscales, disciplinarias y/o administrativas, al cometer errores que contradicen la normatividad vigente.</t>
  </si>
  <si>
    <t xml:space="preserve">1. Aplicación del Manual Operativo Presupuestal del Distrito Capital.
2. Aplicación de la normativad presupuestal vigente.
3. Socialización continua de los procedimientos vigentes.
</t>
  </si>
  <si>
    <t>1. Informes de ejecución presupuestal.
2. Listados de asistencia a capacitaciones</t>
  </si>
  <si>
    <t xml:space="preserve">SUBDIRECTOR GENERAL </t>
  </si>
  <si>
    <t>DIRECCCIÓN ADMINISTRATIVA Y FINANCIERA</t>
  </si>
  <si>
    <t>JEANETH FLÓREZ PARDO</t>
  </si>
  <si>
    <t>SUBDIRECCIÓN TÉCNICA DE TESORERÍA Y RECAUDO</t>
  </si>
  <si>
    <t>GUIOVANNI CUBIDES MORENO</t>
  </si>
  <si>
    <t>SUBDIRECCIÓN TÉCNICA DE PRESUPUESTO Y CONTABILIDAD</t>
  </si>
  <si>
    <t>GESTIÓN INTEGRAL DE PROYECTOS</t>
  </si>
  <si>
    <t>C.GI-01</t>
  </si>
  <si>
    <t>Semanal</t>
  </si>
  <si>
    <t>C.GI-02</t>
  </si>
  <si>
    <t>Verificar el cumplimiento de metas, planes y normas en los procesos de la Entidad y en las actuaciones de los servidores públicos, para asegurar el cumplimiento de los fines institucionales a través de la aplicación de los instrumentos pertinentes.</t>
  </si>
  <si>
    <t>1. No formulación de Planes de Mejoramiento
2. Planes de mejoramiento inocuos.
3. Materialización de riesgos identificados en los informes</t>
  </si>
  <si>
    <t>1. Informe Cuatrimestral del Estado del
Sistema de Control Interno Ley 1474/2011
2. Procedimiento de Evaluación Independiente y Auditorías Internas
3. Aplicativo Planes de Mejoramiento
4 Procedimientos Planes de Mejoramiento internos y externos</t>
  </si>
  <si>
    <t>1.Inoportunidad en la toma de correctivos
2.Materialización de riesgos identificados en el proceso u objeto de auditoria</t>
  </si>
  <si>
    <t>1.Listado de asistencias
2. Actas de las reuniones de seguimiento de la OCI</t>
  </si>
  <si>
    <t>1. Ocultar irregularidades en la
operación
2. Intención de generar mala imagen institucional al área evaluadora. 
3. Buscar que se incumplan los objetivos de la evaluación que se adelanta.</t>
  </si>
  <si>
    <t>1. Negligencia por parte de la Alta Dirección y/o los auditados.
2. Deseo de obtener o mantener una ventaja para si o para un tercero.
3. Intención de desviar posibles responsabilidades derivadas de los informes de auditoría.</t>
  </si>
  <si>
    <t>Que la Alta Dirección y/o los potenciales auditados interfieran en la planeación de las auditorías, de manera que impidan su programación o realización</t>
  </si>
  <si>
    <t>1.Inoportunidad en la toma de correctivos
2.Materialización de riesgos identificados en el proceso u objeto de auditoria
3. Direccionamien to de la toma de decisiones</t>
  </si>
  <si>
    <t>Permanente</t>
  </si>
  <si>
    <t>Incumplimiento injustificado de los términos legales para adoptar las decisiones correspondientes, que dé lugar a caducidad o prescripción, en beneficio propio o de un tercero</t>
  </si>
  <si>
    <t>OFICINA DE CONTROL INTERNO</t>
  </si>
  <si>
    <t>LUIS ANTONIO RODRIGUEZ OROZCO</t>
  </si>
  <si>
    <t>JEFE DE OFICINA</t>
  </si>
  <si>
    <t>OFICINA DE CONTROL DISCIPLINARIO</t>
  </si>
  <si>
    <t>1. Materialización de riesgos institucionales.
2. Investigaciones  disciplinarias y/o  administrativas y/o fiscales y/o penales.
3. Reprocesos.
4. Ineficacia del proceso.
5. Pérdida de credibilidad en el proceso de mejoramiento continuo.</t>
  </si>
  <si>
    <t>Actualización de las matrices de riesgos de corrupción de acuerdo con el documento "Estrategias para la construcción del Plan Anticorrupción y de atención al ciudadanoV2" y la "Guía para la Gestión de Riesgo de Corrupcion"Guía para la Gestión de Riesgo de Corrucpión" emitidas por la Presidencia de la República.</t>
  </si>
  <si>
    <t xml:space="preserve">Indique los ajustes realizados en:
Causas: Se mantienen 
Riesgo: conseerva su probabilidad e impacto, no se materializó.
Consecuencias: Se mantienen las identificadas.
Controles:  Se contnuan aplicando.
Acciones asociadas: Se mantienen.
</t>
  </si>
  <si>
    <t>Jefe Oficina Asesora de Plenaciónn / Profesional Especializado 06 y Profesional Especializado 04</t>
  </si>
  <si>
    <t>1. Verificación y consistencia de los datos y  avance de los proyectos de inversión, son registrados en SEGPLAN y PREDIS.
2. Reportes de plan de acción
3. Reportes de inversión y gestión.
4. Reporte de componente de inversión.
5. Reporte de teritorialización de la inversión</t>
  </si>
  <si>
    <t xml:space="preserve">Jefe de Oficina Aseora de Planeación / Profesional 03 </t>
  </si>
  <si>
    <t>Por presiones internas o externas se incluyan en el directorio de proveedores del IDU, empresas que suministran materiales para las obras de construcción sin el cumplimiento de los requisitos ambientales y mineros vigentes, con el fin de favorecer un particular.</t>
  </si>
  <si>
    <t xml:space="preserve">1. Solicitud de información mediante oficio a autoridades ambientales municipales y mineras.                                                                                                  2. Consulta a CAR y Secretaria Distrital de Ambiente     
3. Aplicación de procedimiento PRIC03 Directorio de Proveedores                                                     </t>
  </si>
  <si>
    <t>SGDU
SGI</t>
  </si>
  <si>
    <r>
      <t xml:space="preserve">Indique los ajustes realizados en:
</t>
    </r>
    <r>
      <rPr>
        <b/>
        <sz val="8"/>
        <rFont val="Arial"/>
        <family val="2"/>
      </rPr>
      <t xml:space="preserve">Causas: </t>
    </r>
    <r>
      <rPr>
        <sz val="8"/>
        <rFont val="Arial"/>
        <family val="2"/>
      </rPr>
      <t xml:space="preserve">Se mantienen las mismas
</t>
    </r>
    <r>
      <rPr>
        <b/>
        <sz val="8"/>
        <rFont val="Arial"/>
        <family val="2"/>
      </rPr>
      <t>Riesgo</t>
    </r>
    <r>
      <rPr>
        <sz val="8"/>
        <rFont val="Arial"/>
        <family val="2"/>
      </rPr>
      <t xml:space="preserve">: No se materializó en el periodo reportado 
</t>
    </r>
    <r>
      <rPr>
        <b/>
        <sz val="8"/>
        <rFont val="Arial"/>
        <family val="2"/>
      </rPr>
      <t xml:space="preserve">Consecuencias: </t>
    </r>
    <r>
      <rPr>
        <sz val="8"/>
        <rFont val="Arial"/>
        <family val="2"/>
      </rPr>
      <t xml:space="preserve">Se mantienen las mismas
</t>
    </r>
    <r>
      <rPr>
        <b/>
        <sz val="8"/>
        <rFont val="Arial"/>
        <family val="2"/>
      </rPr>
      <t>Controles</t>
    </r>
    <r>
      <rPr>
        <sz val="8"/>
        <rFont val="Arial"/>
        <family val="2"/>
      </rPr>
      <t xml:space="preserve">: Se mantienen los mismos
</t>
    </r>
    <r>
      <rPr>
        <b/>
        <sz val="8"/>
        <rFont val="Arial"/>
        <family val="2"/>
      </rPr>
      <t>Acciones asociada</t>
    </r>
    <r>
      <rPr>
        <sz val="8"/>
        <rFont val="Arial"/>
        <family val="2"/>
      </rPr>
      <t xml:space="preserve">s: Se mantienen las mismas
</t>
    </r>
  </si>
  <si>
    <t>JEFE DE OFICINA DE COMUNICACIONES</t>
  </si>
  <si>
    <t>Desarrollar proyectos  sostenibles  para  mejorar las condiciones de  movilidad  en  términos de equidad, integración, seguridad y accesibilidad de los habitantes del Distrito Capital, mediante la construcción y conservación de obras de infraestructura de los sistemas de movilidad y espacio público.</t>
  </si>
  <si>
    <t>DIRECTOR TÉCNICO DE PROYECTOS</t>
  </si>
  <si>
    <t>Que por omisión o extralimitación de funciones se estructure un Acuerdo de Valorización, el cual se encuentre formulado de manera que favorezca los intereses de particulares</t>
  </si>
  <si>
    <t xml:space="preserve">Emisión de conceptos técnicos omitiendo los procedimientos definidos, con la intención de favorecer un contribuyente en cuanto a factores gravables </t>
  </si>
  <si>
    <t>Acuerdos entre propietarios y el profesional que realice  las liquidaciones de cartera</t>
  </si>
  <si>
    <t xml:space="preserve"> Proyectar oficios con solicitud de levantamiento de medidas sin estar cancelada la contribución.Acuerdos entre funcionarios y contribuyentes</t>
  </si>
  <si>
    <t>Afectación en la tradición de inmuebles sin que la contribución de valorización haya sido cancelada por el interesado, para favorecer a terceros</t>
  </si>
  <si>
    <t>Se genera detrimento patrimonial y acciones de repetición en contra del IDU</t>
  </si>
  <si>
    <t>Proyectar actos administrativos con información errada. Acuerdos entre funcionarios y contribuyentes</t>
  </si>
  <si>
    <t>Omitir o extralimitarse en la elaboración y aprobación de  un acto adminsitrativo con contenido no congruente con la normatividad con el ánimo de favorecer a un particular</t>
  </si>
  <si>
    <t>Constatar que tanto la infomación jurídica como la perteneciente a los atributos prediales corresponda a los que se encuentran en el sistema de información Valoricemos.</t>
  </si>
  <si>
    <t>CARLOS HUMBERTO MORENO BERMUDEZ</t>
  </si>
  <si>
    <t>HERNANDO ARENAS CASTRO</t>
  </si>
  <si>
    <t>Director Técnico de Apoyo a la Valorización</t>
  </si>
  <si>
    <t>Subdirector Técnico de Operaciones</t>
  </si>
  <si>
    <t>CARLOS FRANCISCO RAMIREZ CARDENAS</t>
  </si>
  <si>
    <t>Subdirector Técnico Jurídico y de Ejecuciones Fiscales</t>
  </si>
  <si>
    <t>francisco Duarte - DTD</t>
  </si>
  <si>
    <t xml:space="preserve">• Verificar que en el Formato FO-DP-200 se haya diligenciado la aprobación del producto en el periodo.                                                              </t>
  </si>
  <si>
    <t>Sandra Liliana Angel Almario</t>
  </si>
  <si>
    <t>1. Romper el proceso de confidencialidad previo a la notificación de la Oferta de Compra mediante el acto administrativo</t>
  </si>
  <si>
    <t>Omitir o extralimitar funciones u obligaciones, para entregar información a los afectados por obras públicas, antes de la formalización de la compra, con el fin de beneficiar un particular</t>
  </si>
  <si>
    <t>1. Sistematización de la información en aplicación PREDIOS. 
2. Restricción de permisos a los Usuarios del Aplicativo de Predios por actividades, a través de la solicitud de creación de usuarios</t>
  </si>
  <si>
    <t>1. Contratos de prestación de servicios SIAC
2. Reporte de la aplicación PREDIOS generado pro la STRT (Reporte de recepción)
3. Solicitud de creación de usuarios</t>
  </si>
  <si>
    <t>DIRECTORA TÉCNICA DE PREDIOS</t>
  </si>
  <si>
    <t xml:space="preserve">1. Romper la cadena de custodia de la carpeta del predio, incumpliendo así las instrucciones de cuidado y archivo los expedientes a cargo del área social y predial. </t>
  </si>
  <si>
    <t>Manipular y/o alterar la documentación contenida en los expedientes prediales por parte de usuarios o personas internas o externas del IDU,  para favorecer un tercero</t>
  </si>
  <si>
    <t>1. Perdida de documentos que hacen parte de un expediente.
2. Alteración o falsedad de  documentos de un expediente. 
3. Reprocesos.
4. Vencimientos de términos
5. Demandas
6. Retrasos en la entrega de los predios afectados</t>
  </si>
  <si>
    <t>1. Verificación de la documentación de los expedientes por parte del articulador garantizando la completitud de la misma.</t>
  </si>
  <si>
    <t>1. FO-GP-23 lista chequeo expedientes gestión social
2. FO-GP-16 lista chequeo para la entrega de carpetas adquisición predial
3. Carpeta Virtual</t>
  </si>
  <si>
    <t>1. Por beneficiar a un tercero. 
2. Por soborno de un tercero. 
3. Manipulación de la información. 
4. Acuerdos entre el contratista y el funcionario IDU.
5. Acuerdos entre contratistas y grupo social.</t>
  </si>
  <si>
    <t>Alterar y/o modificar de la información levantada en el Censo Social para dar beneficio a un particular.</t>
  </si>
  <si>
    <t xml:space="preserve">1. Demoras en el cumplimiento de los tiempos previstos para el reasentamiento integral de la población afectada.
2. Reprocesos.
</t>
  </si>
  <si>
    <t>1.  Elaboración precisa del censo socioeconómico.
2.  Verificación de la información por parte de los articuladores tanto en campo como en la Entidad.
3. Seguimiento a la Unidad Social</t>
  </si>
  <si>
    <t>Emitir la Resolución de Cierre</t>
  </si>
  <si>
    <t>1. Fichas Censales
2. Resolución de Cierre</t>
  </si>
  <si>
    <t xml:space="preserve">Joanny Camelo Yépez </t>
  </si>
  <si>
    <t>EJECUTAR PROGRAMAS  PARA EL MANTENIMIENTO, REHABILITACIÓN,  Y RECONSTRUCCIÓN DE LA MALLA VIAL Y EL ESPACIO PÚBLICO A TRAVÉS DE LA SUPERVISIÓN Y CONTROL DE CONTRATOS Y CONVENIOS  Y REALIZAR EL CONTROL Y SEGUIMIENTO A LAS INTERVENCIONES  EJECUTADAS POR TERCEROS, PARA MEJORAR LA MOVILIDAD Y SEGURIDAD VIAL EN LA CIUDAD</t>
  </si>
  <si>
    <t>Ejecución de meta física menor a la previta
Detrimento patrimonial
Afectación a la comunidad beneficiada al no ejecutarse la totalidad de la obra prevista</t>
  </si>
  <si>
    <t xml:space="preserve">El contratista debe informar de forma previa las actividades y cantidades de obra a realizar,   basado  en un diagnóstico y en las condiciones encontradas en terreno.
Con base en ello  el Interventor  realiza los balances  del contrato para verificar el alcance de los recursos, teniendo en cuenta el análisis de los especialistas. Así mismo, revisa, cuantifica las cantidades, aprueba y autoriza el pago.
Se llevan a cabo comités de seguimiento y recorridos de obra  a través de los cuales la supervisión  verifica los frentes de obra  en ejecución y las actividades que se realizan,  lo que le permite llevar control macro sobre las  actividades que se pagan en cada período.
</t>
  </si>
  <si>
    <t>Detrimento  patrimonial
Afectación en la calidad de las obras
Afectación a la comunidad beneficiada por reprocesos o daño prematuro de las obras</t>
  </si>
  <si>
    <t xml:space="preserve">1- Revisiones periódicas aleatorias Vs. Informe del Concesionario. </t>
  </si>
  <si>
    <t>GUSTAVO MONTAÑO RODRIGUEZ</t>
  </si>
  <si>
    <t>DIRECTOR TECNICO DE PROCESOS SELECTIVOS</t>
  </si>
  <si>
    <t>Integración de las políticas de confidencialidad a los procedimientos estandarizados, a las minutas PSP y fortalecimiento de los mecanismos de ingreso a DTPS (físico y tecnológico).</t>
  </si>
  <si>
    <t xml:space="preserve">1. Minuta de contrato de prestación de servicios. 
2. Planilla de registro de ingreso al área restringida DTPS.
3. Solicitud de perfiles de usuarios restringidos a la STRT
4. Formato de designación de evaluadores. 
</t>
  </si>
  <si>
    <t>DIRECCIÓN TÉCNICA DE GESTIÓN CONTRACTUAL</t>
  </si>
  <si>
    <t xml:space="preserve">Nury Astird Bloise Carrascal </t>
  </si>
  <si>
    <t>JOSE FERNANDO SUAREZ VENEGAS</t>
  </si>
  <si>
    <t>NURY ASTRID BLOISE CARRASCAL</t>
  </si>
  <si>
    <t>JEFE  OFICINA ASESORA DE PLANEACIÓN / SUBDIRECTOR GENERAL DE GESTIÓN CORPORATIVA / SUBDIRECCIÓN GENERAL DE DESARROLLO URBANO</t>
  </si>
  <si>
    <t>Subdirectora Técnica de Recursos Físicos</t>
  </si>
  <si>
    <t>Subdirector Técnico de Recursos Físicos</t>
  </si>
  <si>
    <t xml:space="preserve">Seguimiento a la ejecución del contrato
Informes de Ejecución generados por el profesional que apoya la supervisión del contrato 
</t>
  </si>
  <si>
    <t>Subdirectora Técnica de Recursos Humanos</t>
  </si>
  <si>
    <t>Acceso indebido para manipular  o  adulterar datos almacenados en los servidores de la Entidad,  en beneficio propio o de un tercero. (Integridad)</t>
  </si>
  <si>
    <t>1. Sensibilización a los operadores del centro de cómputo y a los ingenieros de soporte y desarrollo, sobre la aplicación de protocolos de administración y los controles que se deben aplicar a los recursos de TI.
2. Elaboración del documento para la definición de ambientes de trabajo en desarrollo de software. 
3. Elaboración del documento SCM (repositorio de documentos y código fuente)</t>
  </si>
  <si>
    <t>1. Revisión trimestral de la efectividad de los controles existentes.
2. Socialización de las políticas de Seguridad de la Información con base en el plan de comunicaciones.</t>
  </si>
  <si>
    <t>Ejecución y control del plan de acción de la estrategia GEL.
Verificación del porcentaje de disponibilidad del portal web</t>
  </si>
  <si>
    <t>Omitir intencionalmente la aplicación de los  procedimientos  para la prestación de los servicios de T.I. o cambiar la prioridad en la prestación del mismo,  en beneficio propio o de un tercero.</t>
  </si>
  <si>
    <t>Herramienta de gestión de eventos (incidentes o requerimientos - Aranda) correctamente diligenciada, en orden de llegada, o evento priorizado según criterios descritos en el Catálogo de Servicios.
Revisiones periódicas de los registros en la herramienta de gestión por parte del líder del grupo de mesa de servicios.</t>
  </si>
  <si>
    <t>Revisión cuatrimestral de la efectividad de los controles existentes.</t>
  </si>
  <si>
    <t>Subdirector Técnico de Tesorería y Recaudo</t>
  </si>
  <si>
    <t>Subdirector Técnico de Tesorería y Recaudo y Subdirector Técnico de Presupuesto y Contabilidad</t>
  </si>
  <si>
    <t xml:space="preserve"> Subdirector Técnico de Presupuesto y Contabilidad</t>
  </si>
  <si>
    <t>C.EC-01</t>
  </si>
  <si>
    <t>JEFE DE CONTROL INTERNO</t>
  </si>
  <si>
    <t>C.EC-02</t>
  </si>
  <si>
    <t>1.Informes cuatrimestrales del estado del Sistema de Control Interno
2.Informes de auditorías
3. Reportes de seguimiento generados por el aplicativo</t>
  </si>
  <si>
    <t>C.EC-03</t>
  </si>
  <si>
    <t>1.Materialización de riesgos identificados en el proceso u objeto de auditoría
2.Apertura de investigaciones penales o disciplinarias o administrativas.</t>
  </si>
  <si>
    <t>1. Tráfico de influencias
2. Baja cultura de autocontrol en los auditores
3. Bajo nivel de supervisión, control y evaluación por parte del jefe de la Oficina de Control Interno
4. Coacción</t>
  </si>
  <si>
    <t>C.EC-04</t>
  </si>
  <si>
    <t>C.EC-05</t>
  </si>
  <si>
    <t>C.EC-06</t>
  </si>
  <si>
    <t>C.EC-07</t>
  </si>
  <si>
    <t>10
BAJA</t>
  </si>
  <si>
    <t>JEFE DE CONTROL DISCIPLIANRIO</t>
  </si>
  <si>
    <t>1-Dilación injustificada de términos en los procesos disciplinarios, en provecho propio o de un tercero
2-Omisión del deber de dar trámite a las quejas e informes que se reciban en la oficina, en beneficio propio o de un tercero</t>
  </si>
  <si>
    <t>C.EC-08</t>
  </si>
  <si>
    <t>5
BAJA</t>
  </si>
  <si>
    <t>C.EC-09</t>
  </si>
  <si>
    <t>JEFE DE CONTROL DISCIPLINARIO</t>
  </si>
  <si>
    <t>CECILIA DE LOS ÁNGELES ROMERO MORALES</t>
  </si>
  <si>
    <r>
      <t>Insuficiencia de recursos (económicos, tecnológicos, humanos y</t>
    </r>
    <r>
      <rPr>
        <b/>
        <sz val="8"/>
        <rFont val="Arial"/>
        <family val="2"/>
      </rPr>
      <t xml:space="preserve"> </t>
    </r>
    <r>
      <rPr>
        <sz val="8"/>
        <rFont val="Arial"/>
        <family val="2"/>
      </rPr>
      <t>físicos)</t>
    </r>
  </si>
  <si>
    <t>1. No cumplimiento de las metas asociadas al Plan de Acción 
2. Base de datos desactualizada por falta de información suministrada por áreas tecnicas y entidades del distrito lo cual afecta la toma adecuada de decisiones.
3. Retraso en la ejecución de proyectos de Consultoría
4. Estancamiento en las prácticas no convencionales, relacionadas con la ejecución de obras de infraestructura vial y espacio público que no permiten una probabilidad de mejoramiento en la calidad de las obras
5. Incumplimiento en la publicación del Directorio de proveedores</t>
  </si>
  <si>
    <t xml:space="preserve">1. Se realiza una identificación de las necesidades de personal y se remite la solicitud a la Subdirección General de Gestión Corporativa, a comienzo de cada vigencia o cuando la situación lo amerite.
2. Se informa a la Subdirección Técnica de Recursos Tecnológicos de las necesidades del proceso para la vigencia correspondiente. 
3. Se diligencia el formato de Anteproyecto de Presupuesto el cual es enviado a la Oficina Asesora de Planeación. </t>
  </si>
  <si>
    <r>
      <t>1. Correo electrónico y/o Orfeo</t>
    </r>
    <r>
      <rPr>
        <strike/>
        <sz val="8"/>
        <rFont val="Arial"/>
        <family val="2"/>
      </rPr>
      <t xml:space="preserve">
</t>
    </r>
    <r>
      <rPr>
        <sz val="8"/>
        <rFont val="Arial"/>
        <family val="2"/>
      </rPr>
      <t xml:space="preserve">
2. Solicitud a la STRT con las necesidades tecnológicas de esta Dirección (Memorando-Email)
3. PRPE02 _ELABORACION_ DEL_ ANTEPROYECTO_ DE_ PRESUPUESTO, vigente
</t>
    </r>
  </si>
  <si>
    <t>No entrega de la información relacionada antes, durante y al finalizar las intervenciones a la malla vial de la ciudad, oportunamente, por parte de las áreas ejecutoras y otras Entidades.</t>
  </si>
  <si>
    <t>1. Inclusión en la lista de chequeo del proceso licitatorio en obras IDU, el reporte de elementos viales objeto de la contratación FC-IC-01. 
2. Generación de reportes periódicamente mediante el formato FC-IC-02, para realizar el seguimiento a las intervenciones viales y de espacio publico que realiza tanto el IDU y Entidades Externas.
3. PRIC02_ACTUALIZACION_DEL_SISTEMA_DE_ INFORMACION_ GEOGRAFICA_ V_1.0</t>
  </si>
  <si>
    <t>1. FO-IC-01 reporte de elementos viales objeto de la contratación v_2.0.xlsx
2. FO-IC-02 reporte para la actualización de los estudios diagnósticos diseños e intervenciones realizadas en la infraestructura vial de la ciudad v_2.0.xlsx
3. Comunicación de reportes de información.</t>
  </si>
  <si>
    <t xml:space="preserve">1. Sensibilización a través de Boletines Técnicos, visores, foros, conversatorios, publicación en la WEB de los diferentes productos asociados al proceso de Innovación </t>
  </si>
  <si>
    <t>Inconvenientes en la etapa precontractual y contractual</t>
  </si>
  <si>
    <t xml:space="preserve">1. Alistamiento de la documentación precontractual y contractual 
2. Aplicación de Manual de interventoría para las Consultorías asociadas al proceso de Innovación y Gestión del Conocimiento. </t>
  </si>
  <si>
    <t>1. Documentación precontractual, lsta de chequeo apra inciar proceso de selección.
2. Plataforma ORFEO
3. Manual de Interventoría</t>
  </si>
  <si>
    <t xml:space="preserve">JOSE FELIX GOMEZ PANTOJA </t>
  </si>
  <si>
    <t>Que se de una respuesta y/o atención deficiente, incompleta o no pertinente de acuerdo a la solicitud</t>
  </si>
  <si>
    <t>1. Insatisfacción de la ciudadanía.
2. Investigación disciplinaria.
3. Pérdida de imagen del IDU.
Reprocesos.</t>
  </si>
  <si>
    <t>1. Capacitación al personal de correspondencia y del área de canales, en clasificación de los requerimientos ciudadanos</t>
  </si>
  <si>
    <t>1. revisiones periódicas del área de canales para actualizar la información sobre tramites, servicios y avances de obra</t>
  </si>
  <si>
    <t>1. Insatisfacción de la ciudadanía.
2. Investigación disciplinaria.
3. Pérdida de imagen del IDU.</t>
  </si>
  <si>
    <t>1. El sistema de gestión de PQR controla el termino de respuesta y permite su seguimiento por parte de la interventoría y del supervisor social del IDU para cada contrato.</t>
  </si>
  <si>
    <t>1. Solicitud de respuesta a las áreas competentes por diferentes medios</t>
  </si>
  <si>
    <t>Que no se creen, mantengan o fortalezcan espacios o mecanismos de gestión social y participación ciudadana en los proyectos de Desarrollo Urbano.</t>
  </si>
  <si>
    <t>Desconocimiento de los espacios y derechos de la ciudadanía por parte de quienes representan a la entidad en los proyectos. (contratistas y áreas ejecutoras)</t>
  </si>
  <si>
    <t>1. Espacios de formación, información y divulgación a los servidores de las áreas técnicas, contratistas e interventores sobre participación y servicio a la ciudadanía .</t>
  </si>
  <si>
    <t>Que en los pliegos no estén definidos los requisitos de la gestión social de acuerdo con la etapa y magnitud del proyecto.</t>
  </si>
  <si>
    <t>1. La Guía de gestión social y la asesoría  en la elaboración de pliegos, dan parámetros para la construcción de los pliegos acordes con cada proyecto.</t>
  </si>
  <si>
    <t xml:space="preserve">1. Permanentemente se actualizan los directorios locales de organizaciones, líderes y ciudadanía en general.  </t>
  </si>
  <si>
    <t>1. La OTC participa, acompaña y promueve espacios de participación ciudadana en cada una de las localidades, de acuerdo a los requerimiento o necesidades, mesas de dialogo, capacitaciones, seguimientos comités CREA.</t>
  </si>
  <si>
    <t>Falta del sistema o aplicativo que permita consolidar la información de gestión social y participación ciudadana</t>
  </si>
  <si>
    <t>1. Consolidación de información en un aplicativo temporal, con el fin de resguardar la información de la gestión social de los proyectos de Infraestructura.
2. Requerimientos a la STRT, para el diseño y puesta en marcha de una herramienta de seguimiento que permita controlar la gestión social en todas las etapas del ciclo de proyecto.</t>
  </si>
  <si>
    <t xml:space="preserve">Actas de Reunión 
Listados de asistencia
Formatos de levantamiento de requerimientos funcionales
</t>
  </si>
  <si>
    <t>Ausencia o insuficiencia de información de la gestión social en las diferentes etapas de los proyectos, especialmente en las etapas de prefactibilidad,  factibilidad, estudios y diseños y predios</t>
  </si>
  <si>
    <t>1. Solicitar a las áreas la información de gestión social de los proyectos a través de la plataforma ORFEO o el correo institucional.</t>
  </si>
  <si>
    <t>Falta de equipos tecnológicos para el análisis y procesamiento de la información.</t>
  </si>
  <si>
    <t>1. No entregar información oportuna y pertinente de la percepción ciudadana a la OTC, la alta dirección y a las dependencias técnicas para la toma de decisiones.</t>
  </si>
  <si>
    <t>JULIO CESAR HIGUERA VASQUEZ</t>
  </si>
  <si>
    <t>JEFE OFICINA (E)</t>
  </si>
  <si>
    <t>GESTIÓN INERINSTITUCIONAL</t>
  </si>
  <si>
    <t xml:space="preserve">SUBDIRECCIÓN GENERAL DE DESARROLLO URBANO
SUBDIRECCIÓN GENERAL DE INFRAESTRUCTURA </t>
  </si>
  <si>
    <t xml:space="preserve">
Que el IDU suscriba convenios marco, acuerdos o actas de compromiso con las Empresas de Servicios Públicos, asumiendo responsabilidades más allá del marco misional institucional.</t>
  </si>
  <si>
    <t xml:space="preserve">
Desconocimiento del inventario actual, localización y el estado físico de las redes de servicios públicos en el área de influencia del proyecto.</t>
  </si>
  <si>
    <t>1.  Retrasos en la ejecución y entrega de las obras.
2. Posibles costos adicionales de los proyectos, por obras de redes de las ESP.
3. Afectación de meta física.
4. Reclamaciones de los Contratistas.
5. Requerimientos Entes de Control.</t>
  </si>
  <si>
    <t>1. Levantamiento inventario, en el área de influencia del proyecto.
2. Aplicación de convenios marco, acuerdos o actas de compromiso.  
3, Diagnóstico inicial de redes IDU.</t>
  </si>
  <si>
    <t>GU-IN-02 Guía coordinación IDU, ESP y TIC en proyectos de Infraestructura de Transporte.
IN-IN-2014 Instructivo "elaboración, suscripción, ejecución y terminación de convenios y contratos interadministrativos"
PR-GC-036 Procedimiento "Elaboración y suscripción de convenios y-o contratos interadministrativos"</t>
  </si>
  <si>
    <t>Desconocimiento en la aplicación de los documentos o instrumentos establecidos en la entidad para el  cumplimiento de la ley de infraestructura vial por parte del personal del IDU.</t>
  </si>
  <si>
    <t>1. Aplicación de los instructivos, guías o procedimientos vigentes en el IDU</t>
  </si>
  <si>
    <t>Participación de funcionarios del IDU a las mesas de negociación, sin la experticia requerida o sin el poder de decisión para la definición de los convenios.</t>
  </si>
  <si>
    <t xml:space="preserve">1. Actas de reunión.
2. Aplicación de los convenios marco, acuerdos o actas de compromiso.
3. Designación de funcionarios con conocimiento en el tema relacionado con la cooridinación interinstitucional.
</t>
  </si>
  <si>
    <t xml:space="preserve">
Que el IDU asuma o modifique la ejecución de  obras que se encuentran a cargo de terceros, por la no aplicación de los actos administrativos de cargas urbanísticas emitidas por las SDM y SDP.</t>
  </si>
  <si>
    <t xml:space="preserve">
Dentro de la ejecución del convenio suscrito con el tercero, no se incluya toda la carga urbanística contemplada en el acto administrativo.
</t>
  </si>
  <si>
    <t xml:space="preserve">
1. Asumir cargas urbanísticas que no corresponden con la misión institucional.
2. Retrasos o no entrega de las obras programadas según actos administrativos de la SDP y/o SDM.
3. Requerimientos Entes de Control.
4. Impacto en la movilidad de la ciudad. </t>
  </si>
  <si>
    <t>1. Aplicación de los convenios marco, acuerdos o actas de compromiso.
2. Resolución o acto administrativo emitido por la SDP y SDM.
3. Elaboración del estudio previo para la elaboración del convenio.
4. Revisión del convenio elaborado antes de la firma por parte del tercero y el IDU.</t>
  </si>
  <si>
    <t xml:space="preserve">1. GU-IN-01 Guía
"intervención de infraestructura vial y espacio publico a cargo de
Terceros"
2. Convenio suscrito con tercero.
3. Memorandos
4. Estudios previos revisados y aprobados.
5. Convenios con terceros suscritos 
</t>
  </si>
  <si>
    <t>No cumplir con lo dispuesto en el convenio suscrito.</t>
  </si>
  <si>
    <t>1. El seguimiento y reporte trimestral  de  la información relacionada con las intervenciones a cargo de terceros y su seguimiento hasta la entrega final.</t>
  </si>
  <si>
    <t>El no reporte del seguimiento de los convenios suscritos con terceros.</t>
  </si>
  <si>
    <t>Aplicación de los instructivos, guías o procedimientos vigentes en el IDU.</t>
  </si>
  <si>
    <t>Retrasos en la entrega de las obras establecidas en el PDD por el no cumplimiento de los acuerdos por parte de las Empresas de Servicios Públicos.</t>
  </si>
  <si>
    <t>Solicitud extemporanea de ejecución redes de servicios públicos por parte de las ESP.</t>
  </si>
  <si>
    <t>1. Entrega no oportuna de las obras para mejorar la movilidad de la ciudad.
2. Requerimientos Entes de Control.
3. Mala imagen de la entidad</t>
  </si>
  <si>
    <t>1. Aplicación de los convenios marco, acuerdos o actas de compromiso.
2. Actas de reunión.</t>
  </si>
  <si>
    <t>Falta de apropiación presupuestal por parte de las ESP(S) para la ejecución de obras de su competencia</t>
  </si>
  <si>
    <t>1. Aplicación de los convenios marco, acuerdos o actas de compromiso.</t>
  </si>
  <si>
    <t xml:space="preserve">
1. Aplicación de los instructivos, guías o procedimientos vigentes en el IDU.</t>
  </si>
  <si>
    <t>COMINUCACIONES</t>
  </si>
  <si>
    <r>
      <t xml:space="preserve">1. Solicitudes realizadas a las áreas a trav´s de correo electrónico.
2. Actualización de la pagina web de la entidad cumpliendo con los requerimientos exigidos en el manual de GEL vigente del MInTIC
3. Diariamente se actualiza la pagina web de la entidad cumpliendo con los requerimientos exigidos en el manual de GEL vigente del MInTIC.
</t>
    </r>
    <r>
      <rPr>
        <i/>
        <u/>
        <sz val="8"/>
        <rFont val="Arial"/>
        <family val="2"/>
      </rPr>
      <t xml:space="preserve">
</t>
    </r>
  </si>
  <si>
    <t>*Correo electrónico.
* Procedimiento PR-CO-026 Medios de Comunicación V1.0
* FOCO02_ SOLICITUD_ DE_ MATERIAL_ DE_ DIVULGACION_ Y_ BOLETINES_ DE_ PRENSA_ PARA_ PROYECTOS_ IDU
* Manual GEL vigente</t>
  </si>
  <si>
    <t>ASPECTOS DE CARACTER POLITICO/ADMINISTRATIVO, QUE INFLUYAN EN EL MOMENTO DE LA COMUNICACION</t>
  </si>
  <si>
    <t>1. Se aplican los criterios definidos en el manual de comunicaciones. 
2. Se sigue el estilo y coordinación de la Dirección del IDU.</t>
  </si>
  <si>
    <r>
      <t xml:space="preserve">NO CONTAR CON  LOS RECURSOS NECESARIOS </t>
    </r>
    <r>
      <rPr>
        <sz val="7"/>
        <rFont val="Arial"/>
        <family val="2"/>
      </rPr>
      <t>PARA EL PROCESO DE COMUNICACIONES</t>
    </r>
  </si>
  <si>
    <t>1. Se aplica el procedimiento y formato de anteproyecto de presupuesto en donde se identifican las diferentes necesidades para el proceso de comunicaciones.</t>
  </si>
  <si>
    <t>1. Socialización al interior del IDU de los diferentes canales de comunicacióin interna.
2. Medición del conocimiento de lso canales de comunicación al interior del IDU:
3.  Aplicación del procedimiento PR-CO-026 Medios de Comunicación V1.0. y PR-CO-027 Canales de Información V1.0.
4. Se realizan encuestas sobre el conocimiento en el uso de los medios de comunicación.</t>
  </si>
  <si>
    <t>QUE VOCEROS NO AUTORIZADOS POR PARTE DE LA ENTIDAD, SUMINISTREN INFORMACIÓN YA SEAN SERVIDORES PUBLICOS O PERSONAL DE LOS CONTRATISTAS</t>
  </si>
  <si>
    <t>1. En el manual de comunicaciones se encuentra definido quienes son los voceros para cada de las situaciones que se presenten. 
2. La oficina asesora de comunicaciones realiza seguimiento a cada una de las publicaciones o entrevistas que se dan a los medios de comunicación.</t>
  </si>
  <si>
    <t>Manual de Comunicaciones MG-IDU-004 _V2.0
Formato SOLICITUDES DE INFORMACIÓN Y ENTREVISTAS EXTERNAS</t>
  </si>
  <si>
    <r>
      <t xml:space="preserve">QUE </t>
    </r>
    <r>
      <rPr>
        <sz val="7"/>
        <rFont val="Arial"/>
        <family val="2"/>
      </rPr>
      <t>NO SE APLIQUE UN PROTOCOLO PARA DAR INFORMACIÓN A LAS PARTES INTERESADAS</t>
    </r>
  </si>
  <si>
    <t xml:space="preserve">1. Aplicación de la politica definida en el Manual de Comunicaciones del IDU. </t>
  </si>
  <si>
    <t>DEFICIENCIA EN LA PLANIFICACIÓN POR PARTE DE LAS ÁREAS AL MOMENTO DE REALIZAR LAS SOLCIITUDES.</t>
  </si>
  <si>
    <t>1. Existe el procedimiento PR-CO-026 Canales de información y el formato FOCO01_ ELABORACION_ DE_ ELEMENTOS_ DE_DIVULGACION_ V_1.0.xls
2. Utilización del correo electrónico solIcitudesoac@idu.gov.co</t>
  </si>
  <si>
    <t>FACTIBILIDAD</t>
  </si>
  <si>
    <t xml:space="preserve">Factibilidad de Proyectos </t>
  </si>
  <si>
    <t xml:space="preserve">Estructuración de proyectos </t>
  </si>
  <si>
    <t>R.FP.01</t>
  </si>
  <si>
    <t>Estudios en etapa de preinversión sujetos a reprocesos por modificaciones de factores externos e internos</t>
  </si>
  <si>
    <t>1) Desgaste administrativo.
2) Los proyectos no generan el impacto esperado.
3) Sobrecostos de los proyectos por necesidad de actualización de diseños y modificaciones en el cronograma de obra.
4) Pérdida de credibilidad Falta de credibilidad hacia el exterior de la entidad.</t>
  </si>
  <si>
    <t>1. Elaboración del Anteproyecto de presupuesto(DTP)
2. Plan anual de inversión</t>
  </si>
  <si>
    <t>1) Procedimiento y formato de anteproyecto de presupuesto
2) POAI
3) Formato de presupuesto</t>
  </si>
  <si>
    <t xml:space="preserve">Cambios en las priorizaciones de proyectos por parte de la administración </t>
  </si>
  <si>
    <t>1. Procedimiento y formato de anteproyecto de presupuesto.
2. Plan de Desarrollo.
3. Aplicación del Procedimiento Elaboración y  Estructuración  de Planes, Programas y Proyectos.
4. Guía alcance y requerimientos técnicos de los productos de los estudios en la etapa de pre inversión.</t>
  </si>
  <si>
    <t>1) Guía alcance y requerimientos técnicos de los productos de los estudios en la etapa de pre inversión.
2) Aplicar los formatos vigentes.</t>
  </si>
  <si>
    <t>Condiciones técnicas que afectan el alcance de los estudios de preinversión</t>
  </si>
  <si>
    <t>1. Reuniones internas e interinstitucionales para revisar y tratar los temas técnicos
2. Aplicación del Procedimiento Formulación, Evaluación y Seguimiento de Proyectos</t>
  </si>
  <si>
    <t>1) Actas, listas de asistencia
2) Procedimiento Formulación, Evaluación y Seguimiento de Proyectos</t>
  </si>
  <si>
    <t>R.FP.02</t>
  </si>
  <si>
    <t xml:space="preserve">Perdida de oportunidad en  la presentación de los Estudios en etapa de preinversión . </t>
  </si>
  <si>
    <t>Formulación de proyectos en etapa de preinversión efectuados con información desactualizada, o insumos (topografía, redes, geotecnia, transito) faltantes.</t>
  </si>
  <si>
    <t xml:space="preserve">1) Retrasos en la entregas de los productos a cargo de la DTP.
</t>
  </si>
  <si>
    <t>1) Recopilación y revisión de Estudios Previos. 
2) Procedimiento PR-EP-088 FORMULACION, EVALUACION Y SEGUIMIENTO DE PROYECTOS
3) Guía alcance y requerimientos técnicos de los productos de los estudios en la etapa de pre inversión.</t>
  </si>
  <si>
    <t>1) Estudio previos</t>
  </si>
  <si>
    <t>Demoras en conceptos técnicos  de las empresas de servicios públicos y/o entidades involucradas en el proyecto.</t>
  </si>
  <si>
    <t>1) Mesas de trabajo internas e interinstitucionales 
2) Diligenciamiento de la matriz institucional que permite realizar la trazabilidad de la gestión.</t>
  </si>
  <si>
    <t>1) Actas de reunión.
2) Matriz institucional.</t>
  </si>
  <si>
    <t>1) Se adelantan reuniones con las entidades externas con el fin de coordinar y acordar las diferentes modificaciones que éstas realizan, teniendo presente que esto modifica el alcance del proyecto que se adelanta desde el proceso.</t>
  </si>
  <si>
    <t>1) Actas de reunión.
2) Comunicaciones ORFEO</t>
  </si>
  <si>
    <t xml:space="preserve">Falta de asignación de recursos físicos, tecnológicos, humanos y presupuestales. </t>
  </si>
  <si>
    <t xml:space="preserve">1) Anteproyecto de presupuesto (DTP)
2) Reporte de necesidades al área correspondiente al interior de la entidad. </t>
  </si>
  <si>
    <t>1) Correos electrónicos. 
2)  Anteproyecto de presupuesto (DTP)</t>
  </si>
  <si>
    <t>JOSÉ FÉLIX GÓMEZ PANTOJA</t>
  </si>
  <si>
    <t>MARTHA ROCÍO CALDAS NIÑO</t>
  </si>
  <si>
    <t>DIRECCIÓN TÉCNICA DE APOYO A VALORIZACIÓN 
OFICINA ASESORA DE PLANEACIÓN</t>
  </si>
  <si>
    <t>31 DE MAYO DE 2016</t>
  </si>
  <si>
    <t>SST</t>
  </si>
  <si>
    <t xml:space="preserve"> 1. Reacciones adversas de la comunidad. 
2.  Afecta el normal desarrollo del proceso.
3. Desgaste para la gestión de cobro.
4. Afecta la credibilidad de la entidad</t>
  </si>
  <si>
    <t>Contrato de prestación de servicio o consultoría. 
Manual de Interventoría. 
Oficios Orfeo</t>
  </si>
  <si>
    <t>Que no exista coordinación entre las diferentes áreas del proceso.</t>
  </si>
  <si>
    <t>La DTAV realiza reuniones de planificación para la identificación de los recursos y la forma como se va a realizar toda la contratación para el nuevo cobro de valorización.</t>
  </si>
  <si>
    <t>Memorandos, actas de reunión</t>
  </si>
  <si>
    <t>Oficios Orfeo. 
Actas de reunión</t>
  </si>
  <si>
    <t>Que se presenten fallas en la comunicación e insuficiente divulgación del Proyecto de Acuerdo  de Valorización</t>
  </si>
  <si>
    <t>Falta de articulación con el proceso de comunicaciones, para aplicar las estrategias comunicativas de un proyecto de acuerdo de valorización a nivel interno y a la comunidad en general.</t>
  </si>
  <si>
    <t>1. Reacciones adversas de la comunidad. 
2. Afecta el normal desarrollo del proceso.
3. Desgaste para la gestión de cobro.</t>
  </si>
  <si>
    <t>Aplicación de los formatos establecidos por parte de la Oficina de Comunicaciones, para el acompañamiento de la estrategia de comunicación.
Reuniones de seguimiento.</t>
  </si>
  <si>
    <t>Procedimiento de Estructuración de Acuerdos de Valorización.
Actas de reunión y/o listado
de asistencia</t>
  </si>
  <si>
    <t>Que el proceso de verificación predial presente deficiencias en su ejecución.
(se materializa con una distribución errónea de la contribución)</t>
  </si>
  <si>
    <t>Cuando se va a realizar una asignación la base de datos suministrada por Catastro ha tenido variaciones.</t>
  </si>
  <si>
    <t>1. Incumplimiento en las fechas de entrega de los insumos necesarios para el proceso de la liquidación de la contribución de valorización.
2. Predios con contribuciones que no corresponden a sus atributos gravables. 
3. Generación de reclamaciones.
4. Reprocesos 
5. Mayores costos. 
6. Se materializa con una distribución errónea de la contribución.</t>
  </si>
  <si>
    <t>Completitud de  los datos, alistamiento de la información necesaria para realizar las visitas a terreno.</t>
  </si>
  <si>
    <t>VALORICEMOS
Planillas del sistema,  cartografía.</t>
  </si>
  <si>
    <t>Informe de calidad 
Planillas de control y calidad, planillas de terreno y  cartografía.</t>
  </si>
  <si>
    <t>Deficiente o insuficiente conocimiento de los procesos de verificación predial por parte del personal que lo desarrolle.</t>
  </si>
  <si>
    <t xml:space="preserve">Se realizan entrenamiento periódico al personal que desarrolle la verificación predial. </t>
  </si>
  <si>
    <t>Inconsistencia en la construcción y/o ajuste   en los sistemas de información utilizados durante la ejecución del proceso de verificación predial.</t>
  </si>
  <si>
    <t xml:space="preserve">Demoras en la asignación de los recursos  necesarios  para el desarrollo de la verificación predial. </t>
  </si>
  <si>
    <t>Memorandos y correos, Anteproyecto del presupuesto</t>
  </si>
  <si>
    <t>Que la liquidación de la contribución de valorización presente inconsistencias.</t>
  </si>
  <si>
    <r>
      <t xml:space="preserve">1. Llamados de atención o apertura de investigaciones por parte de los entes de control sobre el accionar del Instituto de Desarrollo Urbano.
2. Desprestigio de la imagen institucional.
3. </t>
    </r>
    <r>
      <rPr>
        <sz val="8"/>
        <color indexed="8"/>
        <rFont val="Arial"/>
        <family val="2"/>
      </rPr>
      <t>Aumento en la tasa promedio de las reclamaciones.</t>
    </r>
  </si>
  <si>
    <t>La STOP revisa que se cumplan los estándares mínimos de aceptación.</t>
  </si>
  <si>
    <t>Oficio de solicitud, en el cual se establece el protocolo .</t>
  </si>
  <si>
    <t>La revisión de la consistencia de la información se realiza sobre predios con características especiales, (grandes contribuyentes), antes del proceso de liquidación. (Estudios técnicos de casos especiales)</t>
  </si>
  <si>
    <t>Manuales y procedimientos para la gestión de estudios técnicos.</t>
  </si>
  <si>
    <t>Desactualización de documentos técnicos o manual de procesos y procedimientos.</t>
  </si>
  <si>
    <t>Aplicación de la memoría técnica, del Acuerdo correspondiente.
Manual de la contribución de valorización.</t>
  </si>
  <si>
    <t xml:space="preserve">Manual MG-IDU-015
Memoría Técnica
</t>
  </si>
  <si>
    <t>Insuficiente generación de escenarios de liquidación o pre liquidaciones, que permitan sensibilizar el valor de la contribución de valorización.</t>
  </si>
  <si>
    <t>Se analizan los picos existentes en el valor de la contribución pre liquidada o liquidada, para identificar los casos atípicos o especiales.</t>
  </si>
  <si>
    <t>1. Error en el cálculo de los intereses y en el valor de la cuota a pagar
2. Retrasos en los procesos de generación de archivos para impresión, distribución, pagos por Internet y control de calidad
3. inducir al error en el pago de la contribución a los contribuyentes.</t>
  </si>
  <si>
    <t xml:space="preserve">El coordinador del grupo,  realiza revisiones aleatorias.                          Se realiza retroalimentación de acuerdo con las solicitudes presentadas por los contribuyentes. </t>
  </si>
  <si>
    <t>Se realizan controles de calidad a los procesos de liquidación y facturación mensual cada mes.                                                                    Así como controles aleatorios a todos los procesos de liquidación y ajustes</t>
  </si>
  <si>
    <r>
      <t>1. No se pueden decretar y efectuar medidas cautelares dentro del proceso.
2.</t>
    </r>
    <r>
      <rPr>
        <sz val="8"/>
        <color indexed="8"/>
        <rFont val="Arial"/>
        <family val="2"/>
      </rPr>
      <t xml:space="preserve"> Desgaste administrativo.</t>
    </r>
  </si>
  <si>
    <t>Error en la identificación de los atributos y factores de liquidación, los cuales, se verán reflejados en las Resoluciones de Asignación.</t>
  </si>
  <si>
    <t>Información incompleta en las bases de datos respecto a dirección del predio, dirección de correspondencia, factores y/o atributos gravables y nombre del propietario.</t>
  </si>
  <si>
    <t>1. Reclamaciones por parte de los sujetos pasivos.                                               2. Requerimientos provenientes de entes de control.</t>
  </si>
  <si>
    <t>Verificación de la información predial y del propietario frente a la información que reporta el VUR y UEACD (Catastro).</t>
  </si>
  <si>
    <t xml:space="preserve">Aplicativo VUR,  oficio por parte del contribuyente, aplicativo valoricemos. Oficios Orfeo,  aplicativos SIIC </t>
  </si>
  <si>
    <t>Que los documentos que notifican el cobro de la contribución de valorización, como cuentas de cobro, actos de notificación, resoluciones, no lleguen oportunamente al contribuyente.</t>
  </si>
  <si>
    <t xml:space="preserve">Teniendo en cuenta la dinámica urbana de la ciudad, la información que reposa en la base de datos de la UEACD no se encuentra actualizada con la nomenclatura física del predio. </t>
  </si>
  <si>
    <t>1. Si el contribuyente reclama, y efectivamente se comprueba que no quedó debidamente notificado, debemos iniciar el proceso de notificación, reversando todas las actuaciones en el sistema y restituirle términos.                                                                            
2. Los predios cuyas asignaciones no están notificadas tienen una fecha de exigibilidad incierta que impide la facturación.
3. Aumento de las quejas y reclamos por parte de los contribuyentes por el no recibo de los documentos.</t>
  </si>
  <si>
    <t>Solicitar la base catastral con el fin de actualizar los sectores.   
Se realiza una verificación manual al SIIC (Sistema Integrado de información Catastral) y VUR (Ventanilla Única de Registro).
Actualización del registro.</t>
  </si>
  <si>
    <t>Oficios Orfeo,  aplicativos SIIC y VUR, Aplicativo Valoricemos</t>
  </si>
  <si>
    <t>No entrega de la cuenta de cobro por parte de la empresa de correo, por equivocación, negligencia, no existe predio, nomenclatura errada; entre otras.</t>
  </si>
  <si>
    <t>Tramitar las solicitudes y reclamaciones</t>
  </si>
  <si>
    <t>RVF.09</t>
  </si>
  <si>
    <t xml:space="preserve">1. Inicio de investigaciones                                                                              2. Interposición de demandas ante la jurisdicción contencioso administrativa.
3. Declaratorias de nulidad por parte de la jurisdicción contencioso administrativa                                                                                  4. Alto volumen de derechos de petición                                                                                                5. Mayores costos a nivel operativo                                                          6. Inadecuada atención al contribuyente </t>
  </si>
  <si>
    <t>Reportes por generación de actividades en Valoricemos y Orfeo</t>
  </si>
  <si>
    <t>No estar preparados para atender un alto volumen de reclamaciones, (por periodos específicos en el año)</t>
  </si>
  <si>
    <t>Revisar el RH que se requiere para atender oportunamente los requerimientos y reclamaciones. Para la vigencia actual, esta causa no se materializará.  No obstante los controles definidos para esta causa son: Incluir en el anteproyecto del presupuesto los requerimientos del recurso humano y/o redistribución de tareas en la STJEF.</t>
  </si>
  <si>
    <r>
      <t xml:space="preserve">Se valida la información, verificando la planilla de terreno, la dirección del predio con la fotografía de </t>
    </r>
    <r>
      <rPr>
        <sz val="8"/>
        <color indexed="62"/>
        <rFont val="Arial"/>
        <family val="2"/>
      </rPr>
      <t>la</t>
    </r>
    <r>
      <rPr>
        <sz val="8"/>
        <rFont val="Arial"/>
        <family val="2"/>
      </rPr>
      <t xml:space="preserve"> verificación predial y la información de UAECD, de igual manera se efectúan las visitas necesarias a los predios, notarias y entidades competentes con el fin de revisar las características prediales y se hace un filtro por el revisor y supervisor. Se aplica el procedimiento de elaboración de conceptos técnicos.</t>
    </r>
  </si>
  <si>
    <t xml:space="preserve">Planillas, registro fotográficos, procedimiento No.2DTFGF22.1.6_ELABORAR_CONCEPTO_TECNICO_PARA_RECLAMACIONES_POR_VALORIZACION
</t>
  </si>
  <si>
    <t>RVF.10</t>
  </si>
  <si>
    <t>Deficiente disponibilidad y conectividad de los servicios de los aplicativos de valoricemos y orfeo al acceder desde equipos externos, para resolver los recursos.</t>
  </si>
  <si>
    <t>Que se configuere un silencio administrativo positivo.</t>
  </si>
  <si>
    <t>1. Realizar las pruebas necesarias para garantizar el correcto funcionamiento de los aplicativos de ORFEO y VALORICEMOS.
2. Solicitar a la STRT a través de la plataforma ARANDA o la línea de ayuda (Helpdesk) la solución del incidente.</t>
  </si>
  <si>
    <t>Correo Electrónico, actas, memorandos</t>
  </si>
  <si>
    <t>1. Demandas ante la Jurisdicción Contencioso Administrativa, con decisiones desfavorables que implican devoluciones en el pago de la Contribución de Valorización.</t>
  </si>
  <si>
    <t>Análisis minucioso por parte del abogado sustanciador de las reclamaciones efectuadas por  el contribuyente, en caso de ser necesario abre periodo probatorio y solicita lo que requiere, el cual queda registrado en VALORICEMOS.</t>
  </si>
  <si>
    <t>No contar con el recurso humano suficiente y a tiempo para atender las diferentes actividades del proceso</t>
  </si>
  <si>
    <t>1. Identificación del personal requerido para las diferentes actividades del proceso, el cual es informado a la SGGC y a la OAP, a través de la aplciabilidad.
2. Aplicación del procedimiento de Anteproyecto de Presupuesto.</t>
  </si>
  <si>
    <t>Formato anteproyecto de presupuesto.
Memorandos .</t>
  </si>
  <si>
    <t>Desactualización de la base de datos que proporciona la UEACD.</t>
  </si>
  <si>
    <t>1. Demandas, lo que le genera al IDU pagar a los contribuyentes cláusulas pecuniarias que se encuentran estipuladas en los contratos de compraventa de los inmuebles. 
2. También sanciones disciplinarias a los funcionarios responsables.</t>
  </si>
  <si>
    <t xml:space="preserve">  
Se realiza una verificación manual al SIIC (Sistema Integrado de información Catastral) y VUR (Ventanilla Única de Registro).
Y se realizar la actualización del registro asignando un CHIP IDU.</t>
  </si>
  <si>
    <t xml:space="preserve">Verificación en las bases de datos Valora y Valoricemos, utilizando el CHIP IDU o el CHIP CATASTRAL
</t>
  </si>
  <si>
    <t>No socializar la información de actualización de procedimientos, cambios en el sistema y lineamientos.</t>
  </si>
  <si>
    <t>Realizar  entrenamiento  de toda la documentación actualizada que afecte la atención al contribuyente.</t>
  </si>
  <si>
    <t>Caídas en la plataforma tecnológica que dificulta la atención oportuna al contribuyente</t>
  </si>
  <si>
    <t>1. Inconformidad de la comunidad</t>
  </si>
  <si>
    <t>Se solicita a la STRT oportunamente el soporte tecnológico, a través de correos electrónicos, llamadas y memorandos.</t>
  </si>
  <si>
    <t>Colapso en los puntos de atención por afluencia masiva de los contribuyentes, cuando están próximos a vencer plazos de pagos, entre otros</t>
  </si>
  <si>
    <t>Correo institucional</t>
  </si>
  <si>
    <t>1. Incumplimiento del estatuto tributario al superar los 50 días estipulados en el documento</t>
  </si>
  <si>
    <t>Consulta de los documentos jurídicos plataforma VUR, conformación de equipos de trabajo para el análisis, revisión y aprobación y la asignación de roles para los usuarios en el sistema.</t>
  </si>
  <si>
    <t>Plataforma VUR,  estudio técnico, Instructivo INVF020 Trámite Devoluciones Ordenada por el Acuerdo 523 de 2013</t>
  </si>
  <si>
    <t>Inconsistencia en los valores a devolver</t>
  </si>
  <si>
    <t>Demoras en la disponibilidad documental en el sistema Orfeo.</t>
  </si>
  <si>
    <t>Se socializa periódicamente la lista de chequeo de requisitos con todos los técnicos de atención.</t>
  </si>
  <si>
    <t xml:space="preserve">Subdirector General </t>
  </si>
  <si>
    <t xml:space="preserve">Director Técnico </t>
  </si>
  <si>
    <t>Jefe de Oficina</t>
  </si>
  <si>
    <t>1. Realizar mesas de trabajo con los consultores e interventores, de donde se generan actas con compromisos.
2. Plataforma ORFEO para realizar las diferentes comunicaciones oficiales.
3. Mesas de trabajo con las ESP y demás Entidades para la coordinación y viabilidad pertinente de los productos. Visitas a terreno.
4. Elaborar solicitud de concepto de viabilidad a las ESPs, y demás Entidades.
5. Aplicación de Convenios existentes</t>
  </si>
  <si>
    <t>1. FOIDU131_ACTA_ DE_ REUNION_ V_4.0.doc
2. Conceptos
3. Convenios existentes con las ESP.
4. Oficios, Memorandos.</t>
  </si>
  <si>
    <t>Inexactitud en el presupuesto de obra de acuerdo con la modalidad de contrato. Estudios, Diseños y Construcción.</t>
  </si>
  <si>
    <t>Al no contar con Estudios y diseños definitivos, no es posible proyectar un presupuesto de obra pues no se cuenta con cantidades de obra y alta incertidumbre en el cálculo de obras de redes de servicios públicos.</t>
  </si>
  <si>
    <t>1. Modificaciones en el valor de la obra proyectada.
2. Demoras en la contratación de Obra
3. Afectación de las metas de la entidad y del Plan de Desarrollo</t>
  </si>
  <si>
    <t>1. Utilización de los formatos de productos en estudio prefactibilidad y productos en estudio factibilidad, para el inicio de la fase de diseño.</t>
  </si>
  <si>
    <t xml:space="preserve">
 Los presupuestos de factibilidad tienen un alto nivel de incertidumbre</t>
  </si>
  <si>
    <t>1. Seguimiento de la Interventoría  y/o supervisor IDU.
2. Aplicación de la Guía Elaboración de Presupuestos para contratos de obra, consultoría, interventoría y apoyo a la gestión. (Esta guía se encuentra en ajustes por parte de las DTs  Estratégica,  de Proyectos, y de Construcciones, de la Subdirección Técnica de Ejecución del Subsistema Vial, de la Subdirección Ténica de  Mantenimiento del Subsistema Vial, y la Subdirección General de Infraestructura).</t>
  </si>
  <si>
    <t>1. Manual de Interventoría.
2. GUDP017_ELABORACION_PRESUPUESTO_CONTRATOS_OBRA_CONSULTORIA_INTERVENTORIA_V1.0
3. Actas de seguimiento</t>
  </si>
  <si>
    <t>Demora en la coordinación con las ESPs y demás entidades por parte del consultor.</t>
  </si>
  <si>
    <t>1. Aplicación del Procedimiento de declaratoria de incumplimiento, imposición multa, cláusula penal caducidad y o afectación de la garantía única de cumplimiento
2. Realización de reuniones de seguimiento, semanales y mensuales,  con el supervisor del proyecto e interventoría.
3. Reprogramación del cronograma aprobado por la interventoría, debidamente justificado y aprobado por la interventoría</t>
  </si>
  <si>
    <t>1. Seguimiento y control del cronograma del contrato de consultoría, cuando la interventoría  es interna.
2. Reprogramación del cronograma aprobado por la interventoría, debidamente justificado.
3. Aplicación del Procedimiento de declaratoria de incumplimiento, imposición multa, cláusula penal caducidad y o afectación de la garantía única de cumplimiento</t>
  </si>
  <si>
    <t>1. Cronograma
2. Actas de seguimiento
3. Contratos suscritos
4. Oficios - ORFEO
5. PRGC06 Procedimiento Declaratoria de incumplimiento, imposición multa, cláusula penal, caducidad y o afectación de la garantía única de cumplimiento</t>
  </si>
  <si>
    <t>Reprocesos en la estructuración de los pliegos por cambio en el alcance del objeto de obra con respecto al alcance definido en el diseño</t>
  </si>
  <si>
    <t>Recursos  limitados y falta de definición de presupuesto real en el momento de definir el alcance del diseño.</t>
  </si>
  <si>
    <t>IVAN ALEJANDRO GARCIA GRAJALES</t>
  </si>
  <si>
    <t>Elaborar insumos técnicos, jurídicos y sociales. Realizar la adquisición predial</t>
  </si>
  <si>
    <t xml:space="preserve">Demoras en la asignación de Recursos para la Adquisición Predial de los Proyectos </t>
  </si>
  <si>
    <t>Falta de apropiación presupuestal para la Gestión predial (adquisición, venta y administración de predios).</t>
  </si>
  <si>
    <t>1. Retrasos en la gestión predial
2. Demora en el inicio de las obras
3. Demandas por parte de los vendedores o afectados por las nuevas obras.</t>
  </si>
  <si>
    <t>1. Solicitud de recursos desde el anteproyecto de presupuesto en donde se tiene previstas todas las necesidades de la DTDP. Mediante Formato FO-PE-225.
2. En el transcurso de la vigencia se realiza la solicitud de recursos faltantes formalmente o de acuerdo con la demanda de los proyectos de gestión predial.</t>
  </si>
  <si>
    <t>Comunicación Oficial
Formato 
FO-PE-225</t>
  </si>
  <si>
    <r>
      <rPr>
        <sz val="8"/>
        <color indexed="8"/>
        <rFont val="Arial"/>
        <family val="2"/>
      </rPr>
      <t xml:space="preserve">Trámites </t>
    </r>
    <r>
      <rPr>
        <sz val="8"/>
        <rFont val="Arial"/>
        <family val="2"/>
      </rPr>
      <t xml:space="preserve">y asignación de recursos financieros en forma pausada </t>
    </r>
  </si>
  <si>
    <t>Falta de recursos humano de apoyo a la gestión predial,  por demoras en la apropiación presupuestal y contratación en los casos que aplica.</t>
  </si>
  <si>
    <t xml:space="preserve">Falta de apropiación presupuestal de la caja menor del área. </t>
  </si>
  <si>
    <t xml:space="preserve">Falta de asignación de recursos financieros para gestionar la obtención de insumos prediales
</t>
  </si>
  <si>
    <t>1. Retrasos en la gestión predial</t>
  </si>
  <si>
    <t>Solicitud de recursos desde el anteproyecto de presupuesto en donde se tienen previstas todas las necesidades de la DTDP y así obtener todos los recursos necesarios para llevar a cabo el proceso predial.</t>
  </si>
  <si>
    <t>Demoras en la aprobación del acto administrativo de apertura de la Caja Menor.</t>
  </si>
  <si>
    <t>Solicitud de recursos faltantes formalmente.</t>
  </si>
  <si>
    <t>Memorandos</t>
  </si>
  <si>
    <t>Elaborar insumos técnicos, jurídicos y sociales. Realizar la adquisición predial.
Realizar el reasenatemiento  integral de la población.
Realizar viabilidad predial.</t>
  </si>
  <si>
    <t>Retrasos en la Gestión Predial por falta de Insumos prediales</t>
  </si>
  <si>
    <t>Los propietarios no permiten el acceso a los predios para cumplir con el debido levantamiento de insumos prediales.</t>
  </si>
  <si>
    <t>1. Incumplimiento en los tiempos previstos para elaboración de Registros Topográficos, solicitud de avalúos y ofertas de compra.
2. Demoras en la adquisicón predial.
3. Retrasos en la posible entrega de los predios al proceso de Ejecución de Obras.
4. Inconformismo por el valor comercial del inmueble
5. Demoras en la adquisicón predial.
6. Retrasos en la entrega del predio al proceso de Ejecución de Obras
7. Incremento en los contratos de vigilancia de predios
8. Retrasos en la expedición de ofertas de compra</t>
  </si>
  <si>
    <t>1. Envío de oficios previos a la visita de propietarios con el  acompañamiento social y técnico. 
2. Levantamiento fotográfico como referencia. 
3. Levantamiento Planimerico, VUR, VUC, folio matricula.</t>
  </si>
  <si>
    <t>1. Comunicaciones Oficiales 
2. Actas de Visita</t>
  </si>
  <si>
    <t>Diferencias de áreas (Cabidas y Linderos) que no son certificadas a tiempo por la UAECD para el levantamiento definitivo de los Registros Topográficos, corrección de avalúos y elaboración de ofertas de compra.</t>
  </si>
  <si>
    <t>1. Programación de visita entre la UAECD, el IDU- DTDP y el propietario, con el fin de establecer el área real y poderla certificar para continuar con el proceso correspondiente.</t>
  </si>
  <si>
    <t>1. Seguimiento del convenio con UAECD</t>
  </si>
  <si>
    <t>Demora en la entrega de documentos soporte para el cálculo de las Indemnizaciones (Daño Emergente y Lucro Cesante), parte fundamental del  insumo  para la fijación del valor del avaluó.</t>
  </si>
  <si>
    <t>1. Tasación de indemnizaciones con los conceptos básicos
que se encuentran en el  Procedimiento de Adquisición Predial 
2. Aplicación del Procedimiento de Gestión Social (PRGP01) 
3. Elaboración y envío de oficios a los propietarios solicitando los documentos requeridos.
4. Programar y adelantar reuniones con los propietarios.</t>
  </si>
  <si>
    <t>1. Carpeta con soportes y solicitud de tasación enviada a la UAECD.
2. Oficios.
3. Actas de Visita</t>
  </si>
  <si>
    <t>1. Tramitar y redireccionar las peticiones de los propietarios a la UAECD.
2. Seguimiento social
3. Aplicación de los Términos de ley para adelantar la expropiación por vía administrativa.</t>
  </si>
  <si>
    <t>1. Oficios enviados a la UAECD 
2. Actas levantadas por el área Social.
3. Actas de visita sociales</t>
  </si>
  <si>
    <t>1. Conforme a lo establecido en el Manual de Gestión Predial, se debe realizar el análisis jurídico del predio con 10 años  de anterioridad para la emision del Estudio de títulos, siempre y cuando no requiera un análisis mayor, de ser así se debe realizar un análisis a 20 años sobre la tradición del predio, con el fin de establecer el propietario real de Dominio.</t>
  </si>
  <si>
    <t>1. Conforme al Capítulo 3 Parágrafo 2 del DECRETO 1420 DE 1998, el plazo de entrega de los avalúos por parte de la UAECD, son 30 días, de ser necesario el IDU reiterara la solicitud de los avalúos por medio de oficio a la UAECD.</t>
  </si>
  <si>
    <t>1. Oficios enviados a la UAECD solicitando los avalúos</t>
  </si>
  <si>
    <t>1. Se diligencia y alimenta el seguimiento y control de avalúos (herramienta de excel), que indica la trazabilidad del estado de las solicitudes realizadas y de los derechos de petición dirigidos a la UAECD.
2. Reuniones quincenales de seguimiento con el interlocutor de la UAECD.</t>
  </si>
  <si>
    <t>1. Oficios Quincenales a la UAECD
2. Cuadro de Alerta Seguimiento de Avaluos
3. Actas de seguimiento</t>
  </si>
  <si>
    <t xml:space="preserve">1. Validación y confrontación de la información por el equipo de avalúos de la DTDP, esta revisión se realiza por fases: 
- Revisión método valuatorio empleado por UAECD.
- Verificación los Datos Básicos.
- Verificación la parte Indemnizatoria. </t>
  </si>
  <si>
    <t>1. Carpeta y documentos soportes enviados a la UAECD</t>
  </si>
  <si>
    <t>Entregas masivas de avalúos por parte de la UAECD que generan represamientos en la aprobación de los mismos.</t>
  </si>
  <si>
    <t>Ejecución de contingencias para aprobación masiva de avalúos en la DTDP, a través de la plataforma de ORFEO</t>
  </si>
  <si>
    <t>1. Oficios</t>
  </si>
  <si>
    <t>Demoras en la entrega del predio, al área ejecutora para construcción</t>
  </si>
  <si>
    <t>Adjudicar los contratos de obra sin contar con el certificado de viabilidad predial.</t>
  </si>
  <si>
    <t>1. Retraso en la inicio de la obra
2. Sobrecostos
3. Investigaciones por parte de los Entes de Control
4.  Problemas con las comunidades
5. Reproceso en la gestión predial</t>
  </si>
  <si>
    <t>1. Emisión del certificado de viabilidad predial conforme a lo establecido en el Manual de Gestión Predial del IDU, en el cual se establece que el 100% de los predios que integran el área del proyecto se encuentren con oferta de compra debidamente notificada, al momento de iniciar la obra.  Que se cuente con la disponibilidad del 80% del área requerida para el proyecto al momento de iniciar la obra.  Que el 20% restante del área requerida, no podrá estar integrada por un número plural de predios que representen más del 80% de los inmuebles que se deba adquirir, al momento de iniciar la obra.</t>
  </si>
  <si>
    <t>Manual de Gestión Predial
Memorandos</t>
  </si>
  <si>
    <t>1. Caracterización de la unidad social, conforme a lo establecido en el Procedimiento de Gestión Social Predial (PRGP01), Diligenciar el formato de caracterización de la Unidad Social y realizar el informe para incluir en carpeta por cada  unidad social.</t>
  </si>
  <si>
    <t>1. Conforme a lo establecido en el Manual de Gestión Predial , que se debe realizar el analisis juridico del predio con 10 años  de anterioridad para la emision del Estudio de títulos, siempre y cuando no requiera un análisis mayor, de ser así se debe realizar un análisis a 20 años sobre la tradición del predio, con el fin de establecer el propietario real de Dominio.</t>
  </si>
  <si>
    <t>1. Depende a situaciones imprevisibles Técnicas, juridicas y sociales.</t>
  </si>
  <si>
    <t>Por vencimiento de términos en los procesos de enajenación voluntaria se pasen a expropiación administrativa y entregas con apoyo policivo.</t>
  </si>
  <si>
    <t>1. Seguimiento semanal de avance a las etapas jurídica y social, para determinar el avance de cada proyecto y reforzar si es necesario el acompañamiento y asesoría a las Unidades Sociales en el proceso de gestión predial.
2. Aplicación de los Términos de ley para adelantar la expropiación por vía administrativa.</t>
  </si>
  <si>
    <t>Actas Social- Juridica</t>
  </si>
  <si>
    <t>1. Seguimiento y actualización de los procesos judiciales en el sistema SIPROJ.</t>
  </si>
  <si>
    <t>Dificultades en la administración o mantenimiento de los predios adquiridos o en posesión del IDU</t>
  </si>
  <si>
    <t>1. Invasión a los predios  en administración.
2. La no demolición de predios por falta de contrato lo cual genera inseguridad
3. Reclamos de la comunidad por limpieza de los predios
                                                                                                                                                                                                                                                                4. Mala imagen de La Entidad</t>
  </si>
  <si>
    <t>1. Incorporar en el Anteproyecto de Presupuesto los recursos requeridos para financiar los contratos de administración, vigilancia y mantenimiento de predios; así mismo hacer la gestión correspondiente con el fin que dichos recursos se incorporen en el presupuesto de cada anualidad.  Mediante Formato FO-PE-225</t>
  </si>
  <si>
    <t>1. Solicitud y gestión de la disponibilidad de los recursos ante la DG y las dependencias correspondientes. Mediante Formato FO-PE-225.</t>
  </si>
  <si>
    <t xml:space="preserve">Que no se entregue el predio con el registro de titularidad. </t>
  </si>
  <si>
    <t xml:space="preserve">1. Diligenciamiento del acta de Entrega por el cual se da por recibido el inmueble y entrega al Contratista. </t>
  </si>
  <si>
    <t xml:space="preserve">Acta de Entrega </t>
  </si>
  <si>
    <t>Administrar y vender predios sobrantes de obra</t>
  </si>
  <si>
    <t>1. Invasiones a los predios en venta
2. Se pueden convertir en basureros públicos aumentando los costos de administración.
3. Aumento en el valor de los contratos de vigilancia y mantenimiento.</t>
  </si>
  <si>
    <t>1. Custodia y mantenimiento del predio adquirido conforme a lo establecido en el Procedimiento de Administración  y Ventas vigente.</t>
  </si>
  <si>
    <t>Problemas con la entrega de los arrendatarios de los predios en proceso de adquisición.</t>
  </si>
  <si>
    <t xml:space="preserve">1. Retraso en los traslados y reubicación de las Unidades Sociales
2. Vencimiento de Términos que ocasionan procesos de Expropiación.
3. Demoras en el Reasentamiento de las unidades sociales
4. Demora en la entrega del predio
5. Demandas para la Entidad
6. Invasión de predios IDU
</t>
  </si>
  <si>
    <t>1. Ejecución de los programas del PGS para las Unidades Sociales que ocupan o residen en inmuebles objeto de afectación por el proceso de adquisición predial, para lo cual se prestan asesorías Sociales, Técnicas, Jurídicas e inmobiliarias, como parte del acompañamiento a los propietarios, arrendatarios o tenedores durante el proceso de reasentamiento integral en iguales o mejores condiciones.</t>
  </si>
  <si>
    <t>1. Formato de verificación de traslado de la unidad social.
2. Acta de Reunión</t>
  </si>
  <si>
    <t xml:space="preserve">Problemas con unidades económicas arrendatarias vs arrendadores debido a incumplimiento en pagos y otros. </t>
  </si>
  <si>
    <t>1. Atención personalizada intermediación y acompañamiento de los gestores sociales y económicos.</t>
  </si>
  <si>
    <t xml:space="preserve">1. Actas de atención y seguimiento. </t>
  </si>
  <si>
    <t>1. Acompañamiento social e inmobiliario con el fin de dar varias opciones de vivienda  a las unidades sociales a trasladar.
2. Entrega portafolio Inmobiliario y se coordina con la unidades visitas a diferentes inmuebles para verificar condiciones de los nuevos predios.</t>
  </si>
  <si>
    <t>1. Acta de visita  y 2. Ficha Atención Inmobiliaria.</t>
  </si>
  <si>
    <t xml:space="preserve">1. Censo y Diagnostico Socio- Económico.
2. Seguimiento de la atención realizada a las us  identificadas en el CENSO, destacadas en el Diagnóstico y el Estudio de impactos. </t>
  </si>
  <si>
    <t>1. Censo Social.
Formatos 0, 1, 2, 3
2. Actas de Seguimiento. 
3. Actas de Asesoría tanto Económica, Social, Jurídica e Inmobiliaria.</t>
  </si>
  <si>
    <t>Nuevos asentamientos en predios entregados al IDU.</t>
  </si>
  <si>
    <t>1. Censo, Diagnostico Socio- Economico, Estudio de Impactos, Plan de Gestión Social. 
2. Seguimiento a las necesidades identificadas en el CENSO, según las caracteristicas determinadas y las necesidades de la unidad social.</t>
  </si>
  <si>
    <t>Perdida de la Documentación de los  expedientes del predio y de las unidades sociales (cambiar la redacción)</t>
  </si>
  <si>
    <t xml:space="preserve">1. Se pueden presentar suplantaciones
2. Pérdida de información y recuperación de expedientes
3. No poder contestar requerimientos a los Entes de Control por no contar con el expediente original
4. Demoras en la entrega del predio por posibles pérdidas de la documentación al estar al alcance del público
</t>
  </si>
  <si>
    <t>1. Implementación de la Carpeta Única Consulta DTDP
2. Digitalización de la información y cargue de la misma en el aplicativo SIGES y OPEN</t>
  </si>
  <si>
    <t>1. Expediente.
2. Aplicativo SIGES y OPEN</t>
  </si>
  <si>
    <t>1. Mediante el formato (FODO06) se hace entrega del archivo inactivo al archivo central.
2. Solicitud de archivadores a recursos físicos por medio de formato ( F-ARF-030).</t>
  </si>
  <si>
    <t xml:space="preserve">1. Formato de Trasferencia de Archivos y orden de pedido de elementos de consumo </t>
  </si>
  <si>
    <t>1. Implementación de planillas apra el control préstamos de Expedientes.
2. Adecuación de las instalaciones para brindar una mayor seguridad al archivo y acceso restringuido al área de archivo.</t>
  </si>
  <si>
    <t>1. Registro de entrega de expedientes</t>
  </si>
  <si>
    <t>Maria Del Pilar Grajales Restrepo</t>
  </si>
  <si>
    <t>CONSERVACIÓN DE LA INFRAESTRUCTURA</t>
  </si>
  <si>
    <t>Acta de comité  de  seguimiento</t>
  </si>
  <si>
    <t>Cada coordinador designado por DTM realiza comités de seguimiento  periódicos al componente</t>
  </si>
  <si>
    <t>No se pactan interventorías  en  los convenios para ejecución de obras de conservación que suscribe el IDU</t>
  </si>
  <si>
    <t xml:space="preserve">Memorando de asignación </t>
  </si>
  <si>
    <t xml:space="preserve">La DTM asigna coordinadores (as) para los componentes técnico, social, ambiental, SST para realizar seguimiento al convenio </t>
  </si>
  <si>
    <t>El instructivo "Elaboración, suscripción, ejecución y terminación de convenios y contratos Interadministrativos"  V 1.0  del 30 de diciembre de 2013 ,  no aplica a convenios en los que la ejecución  de la conservación se encuentra a cargo de un tercero contratado por una de la partes convenientes.</t>
  </si>
  <si>
    <t>Manual de Interventoría y supervisión de contratos</t>
  </si>
  <si>
    <t>El Manual de Interventoría y supervisión de contratos contiene los lineamientos para el seguimiento a los contratos de conservación los cuales se aplican en el seguimiento a convenios</t>
  </si>
  <si>
    <t xml:space="preserve">El Manual de Gestión Contractual del IDU aborda el tema de convenios de manera general ; no obstante, de aquellos que se suscriben para ejecución de obras no especifica nada </t>
  </si>
  <si>
    <t xml:space="preserve">En cumplimiento de IN-IN-01  "Instructivo Coordinación de Convenios Interadministrativos para la intervención de la Infraestructura Vial y el  Espacio Público".,     la DTM presenta informes bimestrales de los convenios asignados a la SGI </t>
  </si>
  <si>
    <t xml:space="preserve">*La gestión documental del convenio en sus componentes técnicos, financieros, legales, ambientales, sociales,  es débil.
* Se aplican manuales y formatos IDU  establecidos para seguimiento a contratos  y no a convenios.
* Posibles errores de la coordinación del IDU al aplicar en la ejecución de convenios los lineamientos del Manual de  Interventoría y/o Seguimiento a Contratos.
*Los entes de control como parte de las auditorías generan hallazgos e investigaciones a las entidades que suscribieron los convenios y a los coordinadores o supervisores por los desaciertos, omisiones o acciones equivocadas.
* Inconvenientes  derivados al asumir una coordinación con la figura de subordinación de una parte hacia la otra,  sin tener certeza ni  claridad sobre el tipo de control que  se debe efectuar por parte del IDU y el alcance del mismo.
*Se genera desgaste administrativo para ambas entidades  en búsqueda de soluciones a los problemas sobrevinientes porque los documentos no son precisos.
* El IDU resulta respondiendo por fallas imputables a la otra parte del convenio.
</t>
  </si>
  <si>
    <t>Los  estudios previos y las minutas de los convenios que suscribe el IDU presentan deficiencias en :
1. La precisión en las obligaciones que tienen cada una de las partes 
2. La gestión documental del convenio . No existen formatos establecidos en el IDU para el manejo y desarrollo de los mismos.
3. El alcance que tienen la coordinación o supervisión en cada uno.</t>
  </si>
  <si>
    <t xml:space="preserve">Inadecuada gestión de los convenios que se asignan a la DTM para la ejecución de obras de conservación </t>
  </si>
  <si>
    <t>R.G.CI.17</t>
  </si>
  <si>
    <t>R.G.CI.16</t>
  </si>
  <si>
    <t>Contrato de interventoría para administración del patio de fresado</t>
  </si>
  <si>
    <t>1. Actualmente el personal que presta sus servicios en el patio dispone de elementos básicos de seguridad como camilla y botiquín
2. Por el contrato de interventoría que actualmente administra el patio, se cuenta con el kit básico de elementos para atención de emergencias, extintores, camillas, pala, conos  y botiquín</t>
  </si>
  <si>
    <t>No contar con la totalidad de elementos requeridos para atención del plan de emergencias acorde con la actividad que allí se desarrolla</t>
  </si>
  <si>
    <t>No hay control</t>
  </si>
  <si>
    <t xml:space="preserve">Por la mitad del patio pasa una línea de 11400 voltios </t>
  </si>
  <si>
    <t>1. Existe un baño portátil que hace parte del inventario del IDU; no obstante no se le hace aseo con las técnicas requeridas para su funcionamiento. 
2.  Como parte del contrato de administración, se cuenta con dos (2) baños portátiles para servicio del personal</t>
  </si>
  <si>
    <t>No contar con una solución definitiva de servicio de baño dotado con los  elementos  necesarios para el personal que allí laboral</t>
  </si>
  <si>
    <t>Afectaciones o accidentes de trabajo al personal que presta servicios en el patio de fresado</t>
  </si>
  <si>
    <t>R.G.CI.15</t>
  </si>
  <si>
    <t>Se atienden atienden los requerimientos escritos que presente la ciudadanía al IDU</t>
  </si>
  <si>
    <t>Quejas y reclamos que presente la ciudadanía porque el  patio continúa  en mismo sitio contrariando el deseo de la comunidad que vive alrededor</t>
  </si>
  <si>
    <t>Oficio de solicitud ante la alcaldía local,  suscrito por la DTM</t>
  </si>
  <si>
    <t>1. Cada año, la DTM presenta solicitud de permiso para funcionar en horario restringido ante la Alcaldía Local de Engativá. En enero de 2016, se presentó la solicitud con radicado STMSV 20163560064521 del 28 de enero de 2016.</t>
  </si>
  <si>
    <t>El acopio temporal de material fresado es una actividad restringida para adelantarse en la zona en que está ubicado</t>
  </si>
  <si>
    <t>Proyecto de construir la Avenida ALO de Occidente, teniendo en cuenta que el patio está localizado en la zona de  reserva vial prevista para esa vía</t>
  </si>
  <si>
    <t xml:space="preserve">*Contrato de interventoría para administración del patio de fresado
*Proceso de selección en curso                                                                                                                                                                                                                                          
*Comunicaciones dirigidas a la SDA
*Memorandos de la DTM a STRF  </t>
  </si>
  <si>
    <r>
      <rPr>
        <sz val="8"/>
        <color indexed="8"/>
        <rFont val="Arial"/>
        <family val="2"/>
      </rPr>
      <t>1. La DTM está ejecutado el Contrato de interventoría No 1807 de 2015 para ad</t>
    </r>
    <r>
      <rPr>
        <sz val="8"/>
        <rFont val="Arial"/>
        <family val="2"/>
      </rPr>
      <t>ministrar el ingreso y egreso de material del SATPAF; este contrato finaliza el 25 de octubre de 2016. 
2. La SDA ha realizado 15 requerimientos de los cuales 9 se tienen controlados y se esta trabajando en la mitigación de los 6 restantes; lo anterior, mediante control en el sitio y manejo a través de la Subdirección Técnica de Recursos Físicos del IDU.
3. Se tiene conocimiento que a la fecha la DTM está estructurando los pliegos de condiciones para abrir un proceso de selección que entregue la administración del patio a un  contratista externo                                                                                                                                                                                                                                                                                                                                                                                                                                                                                                                                                                                                                                                          
4. Entre julio de 2015 y mayo de 2016,  la DTM ha solicitado a la Subdirección Técnica de Recursos Físicos - STRF del IDU las adecuaciones requeridas en el SATPAF mediante memorandos STMSV 20153560075613, 20153560270673, 20153560344953, 201635600652063 y 20163560076503.</t>
    </r>
  </si>
  <si>
    <t xml:space="preserve">*Incumplimiento de normas ambientales
*Posible contaminación al aire por material articulado
*Multas pecuniarias al IDU por parte de la SDA
* Los contratistas pueden optar por botar el material de fresado  en las escombreras o implementar prácticas ilícitas 
* Desaprovechamiento del material de fresado
</t>
  </si>
  <si>
    <t>No cumplir con los requerimientos exigidos entidades como la Secretaría Distrital de Ambiente- SDA y la Secretaría Distrital de Planeación- SDP</t>
  </si>
  <si>
    <t>R.G.CI.14</t>
  </si>
  <si>
    <t>1. Esta establecido  realizar el  acta de cierre social por medio de la cual se verifican el cumplimiento de los compromisos con la comunidad.</t>
  </si>
  <si>
    <t>Que la comunidad no acceda o apruebe el cierre (Formato PQRS del aplicativo BACHUE)</t>
  </si>
  <si>
    <t>R.G.CI.13</t>
  </si>
  <si>
    <t>R.G.CI.12</t>
  </si>
  <si>
    <t>Oficios
Actas de reunión
Correos electrónicos</t>
  </si>
  <si>
    <t>1. Mediante el seguimiento del contratista, la interventoría y el IDU a  través del supervisor , a las solicitudes efectuadas a estas empresas, se detecta la necesidad  de  reiterar las mismas o adelantar alguna gestión adicional para obtener los productos requeridos
2. Se tienen establecidas  mesas de trabajo  periódicas  y cuando se requiere  entre el IDU y la SDA,  orientadas a coordinar y agilizar los trámites  relacionados con el tema ambiental  para los contratos a cargo del área</t>
  </si>
  <si>
    <t>Pliegos de condiciones y contratos de obra  e interventoría
Informe mensual de interventoría.
Actas de comités de seguimiento al contrato
Informe de cierre ambiental
Manual de interventoría y/o supervisión de contratos
Formatos IDU vigentes
Actas de reunión
Correos electrónicos</t>
  </si>
  <si>
    <t>1. Contractualmente  se encuentran establecidas las obligaciones  en materia ambiental  tanto de contratista como de la interventoría, así mismo  apremios y   sanciones  ante eventuales  incumplimientos   
2. Cada contrato  de obra cuenta con  interventoría  quien ejerce el control y seguimiento en todos los aspectos incluido el ambiental, así mismo, cada contrato de interventoría cuenta con un supervisor del tema ambiental  por parte de la Entidad 
3. En los comités de seguimiento al contrato que usualmente se realizan en forma semanal, se hace control y seguimiento a los temas ambientales
4. Mensualmente se cuenta con informe de la interventoría sobre el cumplimiento del contratista en la gestión ambiental
5. Se realizan recorridos entre contratista, interventoría y supervisor  IDU
6. A través de un informe de cierre ambiental se consolida la información y se determina  el  grado de cumplimiento
7. Se adelantan mesas de trabajo con  in interventoría y/o contratista de obra, con el fin de retroalimentar su gestión y elaboración de sus entregables.</t>
  </si>
  <si>
    <t>Deficiencias  en  el cumplimiento de las  obligaciones  de seguimiento   y control  frente a  los temas de naturaleza ambiental, forestal, SST y de maquinaria, vehículos y equipos por parte de la interventoría</t>
  </si>
  <si>
    <t>Que queden pasivos ambientales, SST, forestales y de maquinaria, vehículos y equipos</t>
  </si>
  <si>
    <t>R.G.CI.11</t>
  </si>
  <si>
    <t>Políticas y acciones implementadas  por la STRT
Informes de Interventoría</t>
  </si>
  <si>
    <t xml:space="preserve">1. La STRT realiza anualmente un plan,  orientado  a  brindar  un adecuado soporte de los sistemas y herramientas tecnológicas a ser utilizadas.
2. La documentación de los actuales contratos se  digitaliza e incorpora en el respectivo expediente
3. Con base en la información procedente de las interventorías, que suministran las áreas operativas involucradas , la DTM  actualiza la información de los contratos en el aplicativo SIAC </t>
  </si>
  <si>
    <t xml:space="preserve">Que las información de los contratos no sea incluida en las herramientas tecnológicas </t>
  </si>
  <si>
    <t>Falta de continuidad de los  supervisores  durante el desarrollo de los  contratos, esto  por rotación de personal</t>
  </si>
  <si>
    <t>Que se pierda la documentación e información del contrato (gestión documental del contrato)</t>
  </si>
  <si>
    <t>R.G.CI.10</t>
  </si>
  <si>
    <t>*Pliego de condiciones 
*Contratos de obra e interventoría
*Manual de interventoría y/o supervisión de contratos
*Correos electrónicos, oficios y actas</t>
  </si>
  <si>
    <t>1. Los pliegos de condiciones y los contratos de obra e interventoría  contienen las obligaciones del contratista e interventor que deben cumplir frente a las obras que se ejecuten  para tales empresas.
2. Se tienen establecidas mesas de trabajo periódicas y cuando se requiera, entre IDU y SDA, orientadas a coordinar y agilizar los tramites relacionados con el tema ambiental para los contratos  a cargo del área.</t>
  </si>
  <si>
    <t>Pliego de condiciones  y contrato de obra
Oficios - ORFEO</t>
  </si>
  <si>
    <t>Que no se realice la liquidación en el plazo establecido en el contrato</t>
  </si>
  <si>
    <t>R.G.CI.09</t>
  </si>
  <si>
    <t>* Atrasos en el recibo y la liquidación de la obra
* Perdida de la competencia de la entidad para liquidar
Afectación de la imagen de la Entidad
* Procesos sancionatorios o aplicación de pólizas 
* Reclamaciones de la comunidad</t>
  </si>
  <si>
    <t>Una vez iniciado el contrato no se refleja la capacidad financiera real del contratista demostrada en la propuesta</t>
  </si>
  <si>
    <t>Frentes de obra abandonados por el contratista de manera temporal o definitiva</t>
  </si>
  <si>
    <t>R.G.CI.08</t>
  </si>
  <si>
    <t>Pliegos de condiciones y contrato de interventoría
Oficio de la Interventoría
Lista de precios contractuales del contrato
 con la remisión de los ítems no previstos  
Manual de interventoría y/o supervisión de contratos 
Manual de Gestión Contractual
Acta de fijación de precios no previstos
Cuadro de reversión</t>
  </si>
  <si>
    <t>1. El pliego de condiciones y el contrato de interventoría  establecen la obligación del interventor  de efectuar la verificación sobre la necesidad de  ejecución de las actividades no previstas planteadas por el contratista, así como de las demás condiciones que deben cumplir  los ítems no previstos  según los  manuales de Gestión Contractual  y de Interventoría, debiendo la interventoría  impartir  la aprobación al respectivo precio
2. El interventor y el contratista suscriben el acta de fijación de precios no previstos con el oficio de no objeción por parte del ordenador del gasto.</t>
  </si>
  <si>
    <t>Actividades no previstas que generen precios no previstos</t>
  </si>
  <si>
    <t>Pliegos de condiciones y contrato  de obra e interventoría
Actas de comités de seguimiento al contrato
Manual de interventoría y/o supervisión de contratos Especificaciones técnicas
Informe mensual de interventoría</t>
  </si>
  <si>
    <t xml:space="preserve">1. Los pliegos de condiciones y  el contrato  contemplan las obligaciones del contratista  en lo relacionado con la calidad de las obras; de igual manera, el pliego de condiciones y el contrato de interventoría  establecen las obligaciones de ésta,  relacionadas con la verificación  del cumplimiento de  las especificaciones técnicas y  de calidad,  así como la adopción de   procesos constructivos adecuados  por parte del contratista de obra
2. Contractualmente  se contemplan apremios  y multas al contratista ante  incumplimiento a cualquiera de las obligaciones contraídas incluidas las de calidad de las obras
3. Comités de seguimiento al contrato en los que participa el supervisor IDU,  a través de los cuales se  aborda el aspecto del cumplimiento en lo relacionado con calidad de las obras
4. El Informe mensual de interventoría  contiene  lo referente a los ensayos de laboratorio  realizados  con objeto de verificación de la calidad de las obras </t>
  </si>
  <si>
    <t>1. El control se inicia con la  obligación del contratista  prevista  contractualmente,  en cuanto a la  identificación e inspección de redes existentes  en las vías objeto del contrato, que debe realizar según la necesidad, actividad que cuenta con la aprobación del interventor. El contratista adquiere los planos de las redes existentes.</t>
  </si>
  <si>
    <t>Pliegos de condiciones 
Contratos de obra e interventoría
Manual de interventoría y/o supervisión de contratos
Actas de comité de seguimiento al contrato
Informes mensuales de interventoría</t>
  </si>
  <si>
    <t>Pliegos de condiciones y contrato
Manual de interventoría y/o supervisión  de contratos 
Actas de reunión y oficios
Informes mensuales de interventoría
Actas de reunión con  las diferentes empresas  referidas</t>
  </si>
  <si>
    <t>1. En los pliegos de condiciones y el contrato  de obra e interventoría se establecen las obligaciones  que debe cumplir el contratista y el interventor para un adecuado desarrollo de los contratos
2. Los controles los realiza la interventoría y consisten en hacer seguimiento a las acciones del contratista y a las  radicaciones ante estas empresas, como PMT,  inventarios forestales,  etc.  incluido  la ejecución de los ajustes requeridos por las mismas si es del caso, coordinación de visitas a las obras y en la adecuada implementación en la obra.  Lo anterior se documenta mediante actas y oficios que se cursen para tal efecto
3. Comités de seguimiento a las obras en los cuales participa el supervisor IDU  y se revisa el estado de tales trámites ante otras entidades
4. En los informes mensuales de interventoría se exige la presentación del avance en los trámites ante las ESP y demás empresas distritales, así como la gestión de la interventoría al respecto</t>
  </si>
  <si>
    <t>1. Implementación en obra del Plan de  Gestión Social por parte del contratista y del  respectivo plan de acción por parte de la interventoría
2. Reuniones extraordinarias con la comunidad
3. Recorridos conjuntos: contratista, interventoría e IDU.
4. Comités sociales de seguimiento</t>
  </si>
  <si>
    <t>Manual de interventoría y/o supervisión de contratos 
  Actas de comité de seguimiento al contrato
Actas de reunión y/o comités interinstitucionales
Oficios
Convenios con las ESP  Ley de Infraestructura</t>
  </si>
  <si>
    <t>1. Durante la ejecución del contrato de obra se realizan comités interinstitucionales con las ESP
2. Aplicación de los convenios con ESP existentes 
3. Aplicación Guía Coordinación IDU, ESP, TIC en proyectos de infraestructura 
3. Comités de seguimiento entre IDU, interventor, contratista y con cada delegado designado por las ESP, lo cual se documenta mediante actas y oficios</t>
  </si>
  <si>
    <t xml:space="preserve"> Memorando / oficio 
 Contratos de obra e interventoría, y pliegos de condiciones
 Informes mensuales de interventoría 
 Manual de interventoría y/o supervisión de contratos
  Actas de comité de seguimiento al contrato</t>
  </si>
  <si>
    <t>1. En los pliegos de condiciones y el contrato de interventoría se establecen  las obligaciones  de la  interventoría  respecto al seguimiento y control al cronograma de obra
2. Comités de seguimiento a las obras  en los cuales participa el supervisor  IDU, espacio en el cual se revisa el cronograma de obra
3. En los informes mensuales de interventoría se exige la presentación del avance de la programación de obra por  frente de obra, así como la gestión de la interventoría orientada al cumplimiento del cronograma
4. En el IDU se designa mediante memorando u oficio un supervisor IDU  quien hace seguimiento a las obligaciones del interventor 
5. Se contemplan los apremios y multas en los pliegos de condiciones de la interventoría por deficiencias en el seguimiento y control de la misma al cumplimiento del contratista de obra
6. Aplicación del manual de interventoría y/o supervisión de contratos.</t>
  </si>
  <si>
    <t xml:space="preserve"> Procedimiento Cambio de estudios y  diseños aprobados en etapa de conservación
 Diseños elaborados  y/o actualizados  a través de los contratos de conservación
Oficios - Memorandos ORFEO</t>
  </si>
  <si>
    <t>1. Aplicación del procedimiento Cambio de estudios y diseños aprobados en la etapa de construcción y /o conservación.
2. En la mayoría de los contratos de  conservación se están realizando los diseños como parte del objeto del contrato, los cuales cuentan con aprobación de la interventoría de conservación.</t>
  </si>
  <si>
    <t>* Sobrecostos para el IDU
* Eventual desequilibrio económico para cualquiera de las partes
* Afectación en la planeación de nuevos proyectos que pueden sufrir interferencias
* Pérdida de credibilidad con la comunidad y afectación de la imagen institucional
* Desgaste administrativo en aplicación de medidas como sanciones, multas, caducidad, entre otras,  lo que conlleva a que el personal técnico asignado  al seguimiento a los contratos  se dedique a otras tareas de índole administrativo
Que no se intervengan todos los frentes contemplados en el objeto del contrato
Reclamaciones y controversias presentadas por el contratista</t>
  </si>
  <si>
    <t>R.G.CI.07</t>
  </si>
  <si>
    <t>1. FO-CI-22 Lista de chequeo para recibo e informe final de las áreas de cesión.
2. Oficio de requerimiento al Urbanizador.</t>
  </si>
  <si>
    <t>1. Aplicación del formato FO-CI-22 Lista de chequeo para recibo e informe final de las áreas de cesión, el cual contiene el Informe final y presupuesto.
2. Recepción de la garantía de estabilidad.</t>
  </si>
  <si>
    <t>No cumplimiento de los requisitos técnicos y normativos (garantía de estabilidad) por parte del Urbanizador.</t>
  </si>
  <si>
    <t>1. Instructivo IN-CI-01 Intervención de urbanizadores V_2.0
2. FO-Cl-20 Lista de chequeo para aprobación de estudios y diseños
3. FO-Cl-21 Lista de chequeo para inicio de obra
4. Oficio de requerimiento al Urbanizador</t>
  </si>
  <si>
    <t>1. Para la aprobación de diseños, se aplica el formato FO-Cl-20 "Lista de chequeo para aprobación de estudios y diseños".
2. Para la aprobación del inicio de obra, se aplica el formato FO-Cl-21 "Lista de chequeo para inicio de obra".
3. Elaboración de oficio de respuesta con la aprobación de los diseño o las observaciones a que haya lugar o para el inicio de obra.</t>
  </si>
  <si>
    <t>* Vías locales y/o intermedias inconclusas.
* Afectación de la calidad de vida de la comunidad residente en el sector en urbanización.
* Demandas por parte de los Urbanizadores
* Exceso de reclamaciones por terceros</t>
  </si>
  <si>
    <t>No expedición de la constancia de entrega y recibo de vías locales e intermedias a cargo del urbanizador, aunque se encuentren construidas.</t>
  </si>
  <si>
    <t>R.G.CI.06</t>
  </si>
  <si>
    <t>Interventoría a Urbanizadores</t>
  </si>
  <si>
    <t>1. Informe del concesionario 
2. Informe de supervisión
3. Información de la base de datos del concesionario</t>
  </si>
  <si>
    <t>1. Se realizan visitas periódicas donde se validan la información de ingreso de la base de datos del concesionario versus las cifras reportadas por el este.
2. Verificación de la información reportada por el concesionario.
3. Revisión y validación del informe presentado por el concesionario.
4. Solicitudes formales al concesionario para aclaraciones de posibles desviaciones de las validaciones.</t>
  </si>
  <si>
    <t>1. Incumplimiento de obligaciones contractuales.
2. Afectación de los ingresos esperados para el presupuesto de la vigencia.</t>
  </si>
  <si>
    <t>Que el concesionario reporte cifras menores o mayores, que las arrojadas por el ingresos diario de vehículos.</t>
  </si>
  <si>
    <t>R.G.CI.05</t>
  </si>
  <si>
    <t>Administración de Parqueaderos a cargo de la entidad</t>
  </si>
  <si>
    <t>1. Solicitar a la DTE información del inventario actualizado de los pasos vehiculares y peatonales</t>
  </si>
  <si>
    <t>Información desactualizada y/o incompleta de inventario y estado de los puentes.</t>
  </si>
  <si>
    <t>1. Informe de visita de seguimiento 
2. Memorandos a la DTP y DTE
3. Procedimiento PR-CI-06 V_1.0 Monitoreo de pasos elevados y a nivel tanto vehiculares como peatonales.</t>
  </si>
  <si>
    <t>1. Se efectúan visitas periódicas y de ley, las cuales se consolidan en un informe de seguimiento, donde reposa el estado cada estructura.
2. Adopción de la metodología de Inventario y diagnóstico de puentes.</t>
  </si>
  <si>
    <t>1. Deterioro en la estructura de los puentes por causas no detectadas oportunamente.
2. Afectación en la movilidad por posibles accidentes de transito.</t>
  </si>
  <si>
    <t>No se pueda acceder a algunos elementos que conforman la estructura, al momento de realizar la inspección del puente.</t>
  </si>
  <si>
    <t>R.G.CI.04</t>
  </si>
  <si>
    <t>Monitoreo de los pasos elevados y vehiculares y peatonales</t>
  </si>
  <si>
    <t>1. Debido al alto volumen de frentes de intervención, se realiza la visita de verificación del estado de recuperación del espacio público de forma aleatoria. 
2. Recepción y verificación del informe de solicitud de recibo del espacio público.</t>
  </si>
  <si>
    <t>Insuficiencia de personal para realizar las visitas a campo para confirmar el estado del espacio público intervenido.</t>
  </si>
  <si>
    <t>1. Formato de recepción de documentos en la OTC.
2. Formato FO-CI-02 V_5.0 Solicitud de Licencia de Excavación
3. Formato FO-CI-28 Acta de verificación de las obras autorizadas y contratadas por las ESP</t>
  </si>
  <si>
    <t>1. Revisión calificada de la solicitud en la Oficina de Atención al Ciudadano. 
2. Revisión técnica de los documentos aportados por el solicitante (Solicitud de Licencia de Excavación, validez de documentos y firmas autorizadas)</t>
  </si>
  <si>
    <t>1. Reclamaciones por parte de la comunidad.
2. Pérdida de control de las intervenciones.
3. Falta de recuperación o mala recuperación del espacio público.
4. Deterioro del espacio público y consecuente afectación de la movilidad.</t>
  </si>
  <si>
    <t>Intervención del espacio público por parte de las ESP o particulares para intervención de redes de servicios públicos, sin contar con la licencia de excavación o el incumplimiento de la misma.</t>
  </si>
  <si>
    <t>R.G.CI.03</t>
  </si>
  <si>
    <t>Expedición, seguimiento y recibo de Licencias de Excavación</t>
  </si>
  <si>
    <t>* Contrato u oficio que autoriza el uso del espacio público
* Formato FO-CI-15 Acta de entrega y recibo de espacio público</t>
  </si>
  <si>
    <t>1. Se elabora el acta de entrega y el acta de recibo por parte del IDU y del autorizado
2. Se realizan visitas aleatorias de inspección al espacio público objeto del permiso de acuerdo con los plazos autorizados.
3. Requerimientos por parte del IDU hacia el autorizado de usar el espacio público.</t>
  </si>
  <si>
    <t>Falta de supervisión por parte del autorizado</t>
  </si>
  <si>
    <t>1. No restitución del espacio público dentro de los tiempos estipulados.
2. Generación de acciones policivas para la recuperación del espacio público.
3. Deterioro del espacio público.
4. Quejas por parte de la comunidad.</t>
  </si>
  <si>
    <t>Ocupación indebida del espacio público</t>
  </si>
  <si>
    <t>Falta de control de los titulares autorizados para el uso del espacio público.</t>
  </si>
  <si>
    <t>R.G.CI.02</t>
  </si>
  <si>
    <t>Administración del espacio público a cargo de la entidad</t>
  </si>
  <si>
    <t>* Reporte de verificación de contratos terminados
* Memorandos
* Manual de interventoría y o supervisión de contratos del IDU</t>
  </si>
  <si>
    <r>
      <t xml:space="preserve">1. Periódicamente se realiza el cruce de información de SIAC Vs. SIP a fin de verificar si los contratos terminados han sido entregados.
2. Mediante memorando se requiere a las áreas ejecutoras la entrega del informe final de seguimiento de los contratos que se encuentran terminados y no se han remitidos. 
3. En el </t>
    </r>
    <r>
      <rPr>
        <i/>
        <sz val="8"/>
        <rFont val="Arial"/>
        <family val="2"/>
      </rPr>
      <t>"Manual de interventoría y/o supervisión de contratos"</t>
    </r>
    <r>
      <rPr>
        <sz val="8"/>
        <rFont val="Arial"/>
        <family val="2"/>
      </rPr>
      <t xml:space="preserve"> quedo establecido el plazo limite para la entrega del Informe final para seguimiento, como insumo principal para el inicio del seguimiento.</t>
    </r>
  </si>
  <si>
    <t>1. Vencimiento de la vigencia de las garantías, sin que se efectúe el seguimiento.
2. Deterioro de la infraestructura vial y espacio público por falta de recuperaciones oportunas.
3. Agravación del riesgo por parte de la entidad, argumentado por las aseguradoras.
4. Mayor inversión de la entidad en la recuperación de los daños no tratados en la vigencia de las pólizas.</t>
  </si>
  <si>
    <r>
      <t xml:space="preserve">Una vez recibidas las obras por parte de las áreas ejecutoras, éstas no remitan el </t>
    </r>
    <r>
      <rPr>
        <i/>
        <sz val="8"/>
        <rFont val="Arial"/>
        <family val="2"/>
      </rPr>
      <t>"informe final para seguimiento"</t>
    </r>
    <r>
      <rPr>
        <sz val="8"/>
        <rFont val="Arial"/>
        <family val="2"/>
      </rPr>
      <t xml:space="preserve"> a la Dirección Técnica de Administración de Infraestructura.</t>
    </r>
  </si>
  <si>
    <t>No recibir oportunamente el informe final para el seguimiento a las obras con pólizas de estabilidad y/o calidad vigente</t>
  </si>
  <si>
    <t>R.G.CI.01</t>
  </si>
  <si>
    <t>Seguimiento a la estabilidad y calidad de las obras con póliza vigente</t>
  </si>
  <si>
    <t>DIRECCIÓN TÉCNICA DE ADMIINISTRACIÓN DE LA INFRAESTRUCTURA
DIRECCIÓN TÉNCNICA DE MANTENIMIENTO</t>
  </si>
  <si>
    <t xml:space="preserve">No contar con los requisitos y aprobaciones por parte de las entidades distritales y nacionales necesarios para la el incio de la etapa de ejecución
</t>
  </si>
  <si>
    <t>1. Aplicación de la lista de chequeo  Verificación de requisitos para inicio de la fase de ejecución de obra. FO-C-155. en la que se describen los documentos que se deben entregar en previo al acta de inicio.
2. Aplicación de la Guia GUDP01 Guia de Alcance Entregables Etapa de Diseños.
3. Aplicación de lo contemplado en el Pliego de Condiciones y Anexos relacionado con el Analisis de Niveles de Servicio (ANS) ó Cronogramas de Hitos.
4. Comités de seguimiento realizados por la Dirección General y/o Subdirección General de Infraestructura y/o Dirección Técnica de Construcciones.</t>
  </si>
  <si>
    <t>1. Lista de chequeo  Verificación de requisitos para inicio de la fase de ejecución de obra. FO-C-155.
2.  Guia de Alcance Entregables Etapa de Diseños.
3. Manual de Interventoría y Supervisión de Contratos de Infraestructura Vial y de Espacio Público 
4. Ley 1682 de 2013 Ley de Infraestructura
5. Actas de Comité</t>
  </si>
  <si>
    <t>Retraso en la apropiación de los Diseños.</t>
  </si>
  <si>
    <t>1. Aplicacion del manual de Interventoría 
2. Comités, recepción de informes por parte de la interventoria, supervisión realizada por parte de la Entidad  a la gestión realizada por el constructor, la interventoría y las ESP.
3. Aplicación de la lista de chequeo "Verificación de requisitos para inicio de la fase de ejecución de obra" y verificación de los entregables de la etapa de Diseño.</t>
  </si>
  <si>
    <t>1. Manual de Interventoría y Supervisión de Contratos de Infraestructura Vial y de espacio Público.
2.  Guia de Alcance Entregables Etapa de Diseños.
3. Procedimiento PR-C-044 "Ejecución de proyectos de construcción de infraestructura vial y espacio público
4. Lista de chequeo  Verificación de requisitos para inicio de la fase de ejecución de obra. FO-C-155.</t>
  </si>
  <si>
    <t>1. Aplicacion del manual de Interventoría 
2. Aplicación del Procedimiento Ejecución de Proyectos de contrcucción de infraestrucutra vial y de espacio público.
3. Aplicación del procedimiento Cambio de esudios y diiseños aprobados en la etapa de construcción y/o conservación.
4. Control por parte del interventor al contratista cuando se presenten rediseños.
5. Aplicacion de la Guia de los entregables de la etapa de Estudios y Diseños.</t>
  </si>
  <si>
    <t xml:space="preserve">1.  Manual de Interventoría y Supervisión de Contratos de Infraestructura Vial y de espacio Público.
2.  Guia de Alcance Entregables Etapa de Diseños.
3. Procedimiento PR-C-044 "Ejecución de proyectos de construcción de infraestructura vial y espacio público
4. Lista de chequeo  Verificación de requisitos para inicio de la fase de ejecución de obra. FO-C-155
5. Procedimiento PR-DP-080 "Cambio de Estudios y Diseños aprobados, en etapa de construcción y/o conservación." </t>
  </si>
  <si>
    <r>
      <t>Acciones por parte de la comunidad para evitar el inicio de la obra.</t>
    </r>
    <r>
      <rPr>
        <strike/>
        <sz val="8"/>
        <rFont val="Arial"/>
        <family val="2"/>
      </rPr>
      <t/>
    </r>
  </si>
  <si>
    <t>1. Aplicacion del manual de Interventoría 
2. En el Apéndice E de los contratos se establecen las obligaciones del contratista, en donde se encuentra la creación de un punto CREA en el cual se deberán realizar  reuniones periódicas  inicial en la obra y se llevan acabo reuniones de concertación a lo largo del proyecto en los puntos CREA, con la participación de la comunidad, Contratista, Interventoría y el IDU.</t>
  </si>
  <si>
    <t>1. Manual de Interventoría y Supervisión de Contratos de Infraestructura Vial y de Espacio Público
2. Apéndice E de los contratos de obra.
3. Actas de Reunión y/o de comité Crea con la comunidad.</t>
  </si>
  <si>
    <t>1. Apliación de la Lista de chequeo  Verificación de requisitos para inicio de la fase de ejecución de obra. FO-C-155.
2. Verificación en el SIAC de las dedicaciones de los profesionales y que no estén al mismo tiempo en el contrato de obra y de Interventoría.
3. Comunicaciones oficiales de aprobación de las hojas de vida de la interventoría  y de los contratistas</t>
  </si>
  <si>
    <t>1. Manual de Interventoría y Supervisión de Contratos de Infraestructura Vial y de Espacio Público
2. Lista de chequeo  Verificación de requisitos para inicio de la fase de ejecución de obra. FO-C-155
3. ORFEO
4. Sistema de Acompañamiento contractual SIAC.</t>
  </si>
  <si>
    <t>1. Lista de chequeo  Verificación de requisitos para inicio de la fase de ejecución de obra. FO-C-155
2. Aplicación del Manual de Gestión Predial en lo concerniente a la expedición del concepto de viabilidad predial.
Que el 100 % de los predios que integran el área del proyecto se encuentren con oferta de compra debidamente notificada y, Que se cuente con la disponibilidad del 80% del área requerida para el proyecto. Es entendido que el 20% restante del área requerida, no podrá estar integrada por un número plural de predios que representen más del 80% de los inmuebles que se deba adquirir, caso en el cual, no se expedirá el certificado de viabilidad predial.</t>
  </si>
  <si>
    <t>1. Manual de Interventoría y Supervisión de Contratos de Infraestructura Vial y de Espacio Público.
2. Listas de chequeo FO-C-155.
3. Manula de Gestion Predial.</t>
  </si>
  <si>
    <t>Iniciar un contrato sin el debido cumplimiento de los requisitos previos</t>
  </si>
  <si>
    <t>Presiones administraitvas (internas y/o externas) para suscribir acta de inicio sin el cumplimiento de los requisitos establecidos.</t>
  </si>
  <si>
    <t>1. Posible Inicio de investigaciones administrativas y disciplinarias por parte de los entes de control.</t>
  </si>
  <si>
    <r>
      <t xml:space="preserve">1. Comités de seguimiento realizados por la Dirección General y/o Subdirección General de Infraestructura y/o Dirección Técnica de Construcciones.
2. Elaborar comunicaciones oficiales entre áreas y/o Interventoría, reportando las situaciones, para hacer cumplir los requisitos mínimos establecidos o inicio del proceso sancionatorios a que haya lugar.
</t>
    </r>
    <r>
      <rPr>
        <sz val="8"/>
        <rFont val="Arial"/>
        <family val="2"/>
      </rPr>
      <t/>
    </r>
  </si>
  <si>
    <t>1. Contrato, pliego de condiciones y anexos.
2. Manual de Interventoría y Supervisión de Contratos de Infraestructura Vial y de Espacio Público 
3.  Manual de Gestión Contractual
4. Procedimiento PR-GC-074 "Declaratoria de incumplimiento contractual para la imposición de multa, cláusula penal, caducidad y/o afectación de la garantía única de cumplimiento"
5. Actas de Seguimiento</t>
  </si>
  <si>
    <t>1. Comités de seguimiento realizados por la Dirección General y/o Subdirección General de Infraestructura y/o Dirección Técnica de Construcciones.</t>
  </si>
  <si>
    <t>1. Contrato, pliego de condiciones y anexos.
2. Manual de Interventoría y Supervisión de Contratos de Infraestructura Vial y de Espacio Público.
3. Actas de Seguimiento</t>
  </si>
  <si>
    <t>Recibo parcial y/o final de  Obras de Mala Calidad
(De incumplimiento en condiciones técnicas).</t>
  </si>
  <si>
    <t>1. Mala imagen para el IDU.
2. Afecta la durabilidad de la obra por  deficiencia en calidad de materiales y en los procesos constructivos.
3. Afecta servicio de espacio público y transporte de la ciudad.
4. Posibles Demandas de la comunidad, acciones populares.
5. Posibles demandas por parte del contratista de obra e Interventoría
6. Posible Inicio de investigaciones administrativas y disciplinarias por parte de los entes de control.</t>
  </si>
  <si>
    <t>1. Comités de seguimiento realizados por la Dirección General y/o Subdirección General de Infraestructura y/o Dirección Técnica de Construcciones.
2. Recorridos de obras.
3. Aplicación del procedimiento PR-GC-074.</t>
  </si>
  <si>
    <t xml:space="preserve">1. Manual de Interventoría y Supervisión de Contratos de Infraestructura Vial y de Espacio Público.
2.Manual de Gestión Contractual
3.Procedimiento PR-GC-074 "Declaratoria de incumplimiento contractual para la imposición de multa, cláusula penal, caducidad y/o afectación de la garantía única de cumplimiento". </t>
  </si>
  <si>
    <t>Deficiencia en diseños y/o  especificaciones técnicas particulares para situaciones especificas</t>
  </si>
  <si>
    <t>1. Comités de seguimiento realizados por la Dirección General y/o Subdirección General de Infraestructura y/o Dirección Técnica de Construcciones.
2. Informes Mensuales de Interventoría.
3. Mesas de trabajo con la DTE y la DTD
4. Control por parte del interventor al contratista cuando se presenten rediseños.</t>
  </si>
  <si>
    <t>1. Manual de Interventoría y Supervisión de Contratos de Infraestructura Vial y de Espacio Público.
2. Procedimiento PR-DP-080 "Cambio de Estudios y Diseños aprobados, en etapa de construcción y/o conservación." 
3. IDU_ET_GE_007_TOMO I, II, III y IV Especificaciones Técnicas del IDU</t>
  </si>
  <si>
    <t>Personal no competente por parte del contratista e interventoría y/o dedicaciones insuficientes.</t>
  </si>
  <si>
    <t>1. Contrato, pliego de condiciones y anexos.
2. Comités de seguimiento realizados por la Dirección General y/o Subdirección General de Infraestructura y/o Dirección Técnica de Construcciones..
3. Elaborar comunicaciones oficiales entre áreas y/o Interventoría, reportando las situaciones, para hacer cumplir los requisitos mínimos establecidos o inicio del proceso sancionatorios a que haya lugar.
4. Aprobación de Hojas vida.</t>
  </si>
  <si>
    <t xml:space="preserve">1. Manual de Interventoría y Supervisión de Contratos de Infraestructura Vial y de Espacio Público.
2. Procedimiento PR-GC-074 "Declaratoria de incumplimiento contractual para la imposición de multa, cláusula penal, caducidad y/o afectación de la garantía única de cumplimiento". </t>
  </si>
  <si>
    <t xml:space="preserve">No contar con los requisitos y aprobaciones por parte de las entidades distritales y nacionales necesarios para la etapa de ejecución de Obra.
</t>
  </si>
  <si>
    <t>1. Posibles investigaciones administrativas y disciplinarias por parte de los entes de control.
2. Demoras en la entrega de las obras a la comunidad.
3. Perjuicios ocasionados a terceros.
4. Posibles demandas y reclamaciones.
5. Mala imagen para el IDU.</t>
  </si>
  <si>
    <t>1. Manual de Interventoría y Supervisión de Contratos de Infraestructura Vial y de Espacio Público
2. Apéndice E de los contratos de obra.
3. Actas de Seguimiento
4. Actas de Reunión  con la comunidad.</t>
  </si>
  <si>
    <t>1. Comités de seguimiento realizados por la Dirección General y/o Subdirección General de Infraestructura y/o Dirección Técnica de Construcciones.
2. Memorandos y reuniones solicitando, explicando y anexando la infiormación requerida para que se emitan conceptos técnicos y/o juridicos.
3. En el manual de Gestión Contractual, se establece  en el numeral 6,1,3  los lineamientos para el manejo de los Ítems no previstos. 
4. Formato 4-MIN-C-M-23 ACTA DE FIJACION DE PRECIOS NO PREVISTOS.xls ( En cada una de las Subdirecciones Técnicas, se tienen asignadas a dos personas para la revision y verificación de los precios no previstos que se generan en los contratos)
5. Procedimiento PR-GAF-058 EXPEDICION CERTIFICADOS DISPONIBILIDAD Y REGISTRO PRESUPUESTAL y procedimiento PR-GAF-087 MODIFICACIONES PRESUPUESTALES, para consecución recursos adicionales.</t>
  </si>
  <si>
    <t>1. Acuerdo 002 de 2009 " Por el cual se establece la estructura organizacional del IDU, las funciones y sus dependencias y se dictan otras disposiciones"
2. Manual de Gestión Contractual
3. Actas de Seguimiento
4. Formato 4-MIN-C-M-23 ACTA DE FIJACION DE PRECIOS NO PREVISTOS</t>
  </si>
  <si>
    <t>Condiciones climáticas desfavorables para la ejecución de las obras</t>
  </si>
  <si>
    <t>1. Ajuste de Cronogramas por parte del contratista.</t>
  </si>
  <si>
    <t>1. Manual de Interventoría y Supervisión de Contratos de Infraestructura Vial y de Espacio Público.</t>
  </si>
  <si>
    <t>Inconvenientes con la comunidad y/o sectores interesados</t>
  </si>
  <si>
    <t>1. Se llevan acabo reuniones de concertación a lo largo del proyecto en los puntos CREA, con la participación de la comunidad, Contratista, Interventoría y el IDU.   
2. Cierre de acciones interpuestas por la  comunidad.
3. Comunicaciones oficiales.</t>
  </si>
  <si>
    <t>1. Procedimiento PR-AC-064 "Atención al ciudadano en Proyectos de Infraestructura Urbana"</t>
  </si>
  <si>
    <t>No contar con los CDP´s de las adiciones o Mayores cantidades en el momento en que son solicitados y/o requeridas  (Transmilenio o la Entidad)</t>
  </si>
  <si>
    <t>1. Convenio Interadministrativo No. 020 de 2001, se establece en la clausula 2, que " Los certificados de disponibilidad presupuestal, necesarios para la apertura de las licitaciones y concursos, para la contratación misma para respaldar los eventuales contratos adicionales con la ejecución de las obras a que se refiere el objeto del presente convenio serán otorgados por TRANSMILENIO.
2. Aplicar el procedimiento de Ejecución Presupuestal de Ingresos y Gastos para solicitar los CDP´S en el tiempo establecido</t>
  </si>
  <si>
    <t>1. Convenio Interadministrativo No. 020 de 2001, Celebrado entre el IDU y Transmilenio.
2. Procedimiento PR GF - 01  Ejecución Presupuestal de Ingresos y Gastos</t>
  </si>
  <si>
    <t>1.  Perjuicios ocasionados a terceros
2. Desfinanciación de otros proyectos.
3.  Posibles investigaciones administrativas y disciplinarias por parte de los entes de control.
4. Desgaste operativo para conseguir recursos.</t>
  </si>
  <si>
    <t>a) Comités de seguimiento realizados por la Dirección General y/o Subdirección General de Infraestructura y/o Dirección Técnica de Construcciones.
b) Comunicaciones oficiales.
c) Informes de Interventoría.
d) Aplicación del procedimiento de Cambio de Estudios y Diseños</t>
  </si>
  <si>
    <t>a) PR-DP-080 -CAMBIO DE ESTUDIOS Y DISEÑOS APROBADOS EN ETAPA DE Construcción y/o Conservación"
b) Formato 4-MIN-C-M-23 ACTA DE FIJACION DE PRECIOS NO PREVISTOS</t>
  </si>
  <si>
    <t>1. Comités de seguimiento realizados por la Dirección General y/o Subdirección General de Infraestructura y/o Dirección Técnica de Construcciones.
2. Comunicaciones oficiales.
3. Informes de Interventoría.</t>
  </si>
  <si>
    <t>a)  Manual de Gestión Contractual
b) Oficios - ORFEO</t>
  </si>
  <si>
    <t>1. Que no se entregue la obra en el 100% a la comunidad.
2. Demora en el trámite de liquidación, por factores ambientales o sociales. 
3. Demora en el recibo de obra.
4. Posibles reclamaciones del contratista y/o interventor, por restablecimiento del equilibrio económico.
5. Posibles demandas de la comunidad, acciones populares.
6. Inicio de investigaciones administrativas y disciplinarias por parte de los entes de control.
7. Perdida de Imagen del IDU.</t>
  </si>
  <si>
    <t>1. En el Manual de Gestión  contractual se establecen los lineamientos en cuanto a Mayores cantidades de obra e ítems no previstos.
2. La Interventoría verifica los ítems no previstos y/o las mayores cantidades de obra presentados por el contratista para que sean revisados para aprobadón o desaprobación.
3. La Interventoría presenta la solicitud ante el IDU para gestionar la validación de los ítems no previstos (Utilizacion del formato  4MINCM23 Acta de Fijación de Precios No previstos) y/o las mayores cantidades de obra. Utilización del formato FOIDU57 Acta de Mayores Cantidades de obra
4. El área ejecutora dará el aval a los ítmes de obra no previstos y/o adicionales y se pagarán de acuerdo con las memorias que presenta el contratista luego de ser ejecutadas. 
5. Suscripción de actas de recibo parcial de obra en donde se soprotan las cantidades.</t>
  </si>
  <si>
    <r>
      <t>1. Manual de Gestión Contractual
2. Manual de Interventoría y Supervisión de Contratos
3. Formato  4MINCM23 Acta de Fijación de Precios No previstos
4. Formato FOIDU57 Acta de MAyores Cantidades de obra</t>
    </r>
    <r>
      <rPr>
        <i/>
        <sz val="8"/>
        <color indexed="8"/>
        <rFont val="Arial"/>
        <family val="2"/>
      </rPr>
      <t xml:space="preserve">
5. Formato 4MINCM22 Acta de Recibo PArcial de obra.</t>
    </r>
  </si>
  <si>
    <t xml:space="preserve">
1. Procedimiento PR-GAF-058 EXPEDICION CERTIFICADOS DISPONIBILIDAD Y REGISTRO PRESUPUESTAL y 2. Procedimiento PR-GAF-087 MODIFICACIONES PRESUPUESTALES. en donde se indican los pasos para hacer modificaciones presupuestales.
2. Convenio Interadministrativo No. 020 de 2001, se establece en la clausula 2, que " Los certificados de disponibilidad presupuestal, necesarios para la apertura de las licitaciones y concursos, para la contratación misma para respaldar los eventuales contratos adicionales con la ejecución de las obras a que se refiere el objeto del presente convenio serán otorgados por TRANSMILENIO.</t>
  </si>
  <si>
    <t>1. PR-GAF-058 EXPEDICION CERTIFICADOS DISPONIBILIDAD Y REGISTRO PRESUPUESTAL
2. PR-GAF-087 MODIFICACIONES PRESUPUESTALES.
3. Convenio Interadministrativo No. 020 de 2001 entre TM e IDU</t>
  </si>
  <si>
    <t>1. Armonización de los cronogramas de entrega de predios emiido por la DTDP y del cronograma de obra aprobado por la Interventoría.
2. Comités de seguimiento.</t>
  </si>
  <si>
    <t xml:space="preserve">1. Manual de Interventoría y Supervisión de Contratos de Infraestructura Vial y de Espacio Público
2. Cronogramas ajustados 
3. Actas de Reunión  </t>
  </si>
  <si>
    <t>Demora en aprobaciones de las E.S.P.o de otras Entidades.</t>
  </si>
  <si>
    <t>1. Comités interinstitucionales.
2. Aplicación de la Guía GUIN02 Cordinación IDU, ESP Y TIC  en Proyectos de Infraestructura
3. Aplicación de la Ley de Infraestructura 1682 de 2013.</t>
  </si>
  <si>
    <t>1. Convenios con las E.S.P
2. Manual de Interventoría y Supervisión de Contratos 
3. Guía GUIN02 Cordinación IDU, ESP Y TIC  en Proyectos de Infraestructura.
4.  Ley de Infraestructura 1682 de 2013.</t>
  </si>
  <si>
    <t>Interferencias por parte de la comunidad.</t>
  </si>
  <si>
    <t>1. Dar aplicacion al manual de Interventoría. 
2. Se realizan reuniones de concertación a lo largo del proyecto en los puntos CREA, con la participación de la comunidad, Contratista, Interventoría y el IDU.   
3. En el procedimiento PR-AC-064 "Atención al ciudadano en Proyectos de Infraestructura Urbana V 1,0", en donde establece que se deberá implementar y desarrollar estrategias, programas, proyectos, planes y acciones necesarias en materia de atención, Participación y control ciudadano, cultura ciudadana y responsabilidad social corporativa en los proyectos de infraestructura de los sistemas de movilidad y espacio público
4.  Aplicación del procedimiento PR-AC-016 " Defensor del ciudadano" en donde se establecen los mecanismos de recepción y trámite de los requerimientos por parte del defensor del ciudadano con el fin de brindar una solución confiable y oportuna a los mismos.
5. Solicitar el acompañamiento a la OTC para atender a la comunidad que está afectando el avance del proyecto</t>
  </si>
  <si>
    <t>1. Manual de Interventoría y Supervisión de Contratos de Infraestructura Vial y de Espacio Público
2. Actas de reunión con la comunidad.
3. Procedimiento PR-AC-064 "Atención al ciudadano en Proyectos de Infraestructura" Urbana
4. Procedimiento PR-AC-016 " Defensor del ciudadano"</t>
  </si>
  <si>
    <t>Falta de coordinación interna para evitar que queden Pasivos Ambientales</t>
  </si>
  <si>
    <r>
      <t>1. Comités de seguimiento realizados por la Dirección General y/o Subdirección General de Infraestructura y/o Dirección Técnica de Construcciones.</t>
    </r>
    <r>
      <rPr>
        <sz val="8"/>
        <rFont val="Arial"/>
        <family val="2"/>
      </rPr>
      <t/>
    </r>
  </si>
  <si>
    <t>Falta de gestión por parte del Contratista, Interventoría y supervisión.</t>
  </si>
  <si>
    <r>
      <t>1. Dar aplicacion del manual de Interventoría.</t>
    </r>
    <r>
      <rPr>
        <i/>
        <sz val="8"/>
        <color indexed="8"/>
        <rFont val="Arial"/>
        <family val="2"/>
      </rPr>
      <t xml:space="preserve">
</t>
    </r>
    <r>
      <rPr>
        <sz val="8"/>
        <color indexed="8"/>
        <rFont val="Arial"/>
        <family val="2"/>
      </rPr>
      <t>2. Dar cumplimiento a las normas y leyes que rigen la parte ambiental en cuanto a los términos y plazos máximos</t>
    </r>
  </si>
  <si>
    <t>1. Manual de Interventoría y Supervisión de Contratos de Infraestructura Vial y de Espacio Público.
2. Código de recursos Naturales.
3. Ley 99 de 1993
4. Código contencioso Administrativo.
5. Decreto 2041 de 2014.</t>
  </si>
  <si>
    <t>Componentes Ambiental. SST y Social</t>
  </si>
  <si>
    <t>Dificultad en el seguimiento de los componentes Técnico, Ambiental, SST y Social durante la ejecución de los contratos a cargo.</t>
  </si>
  <si>
    <t>No contar en la DTC con los recursos (personal y transporte) necesarios para realizar la supervisión directa del contrato de obra.</t>
  </si>
  <si>
    <t>1. Procedimiento PR-GAF-021 de Gestión de Recursos Físicos  Formato y F-AFR-020- SOLICITUD SERVICIO DE TRANSPORTE EN HORARIO LABORAL, en cual se solicita con anticipación el transporte en caso de requerirse a la STRF.
2. Para el caso del personal, se identifia en el anteproyecto de presupuesto la cantidad de profesionales para la vigencia.</t>
  </si>
  <si>
    <t>1. PR-GAF-021 de Gestión de Recursos Físicos  
2. Formato  F-AFR-020- SOLICITUD SERVICIO DE TRANSPORTE EN HORARIO LABORAL</t>
  </si>
  <si>
    <t xml:space="preserve">Por la entrega inoportuna por parte la interventoria de los informes y formatos relacionados del componente ambienta, SST y social </t>
  </si>
  <si>
    <t>1. Requerir al interventor para que cumpla con los plazos contractuales establecidos para la entrega de los informes.
2. En el manual de Gestión Contractual, numeral 7 Garantías se encuentra el amparo de cumplimiento en donde el contratista deberá cubrir todos los perjuicios derivados del incumplimiento de las obligaciones legales o contráctales del contratista multas y clausula penal.</t>
  </si>
  <si>
    <t>1. Oficios - Plataforma ORFEO.
2. Manual de gestión contractual.</t>
  </si>
  <si>
    <t>Negligencia de parte del contratista y/o de la Interventoria para suscribir el acta de recibo final de obra y entregas documentales requeridas</t>
  </si>
  <si>
    <t>1. Mesas de trabajo de seguimiento a la liquidacion.
2. Comuncaciones Oficiales a la Interventoría ( informe estado del cumplimiento del contrato) 
3 Instrucción Juridica de 2012, establece el Procedimiento para la toma de poseción de las obras (hace las veces de acta de recibo).
4. Requerimientos formales al contratista y/o interventor , en caso que no los atienda se aplica el procedimiento PRGC-06 Imposicion Multa clausula penal , caducidad y/o Afectación de garantia Unica de Cumplimiento, en caso tal del que el contratista autorice se efectuan los descuentos de los saldos a su favor si el convenio Interadminstrativo lo permite.</t>
  </si>
  <si>
    <t>1. Actas de Reuniones de seguimiento.
2. Instrucción Juridica del procedimiento para la toma de posecion de las obras.
3. Oficios - ORFEO.
4. Procedimiento PRGC-06 Imposicion Multa clausula penal , caducidad y/o Afectación de garantia Unica de Cumplimiento</t>
  </si>
  <si>
    <t>1. Requerimientos formales al contratista, en caso que no los atienda se aplica el procedimiento PRGC-06 Imposicion Multa clausula penal , caducidad y/o Afectación de garantia Unica de Cumplimiento, en caso tal del que el contratista autorice se efectuan los descuentos de los saldos a su favor si el convenio Interadminstrativo lo permite.
2. Aplicación del convenio vigente.</t>
  </si>
  <si>
    <t>1. Manual de Intervnetoria y supervisión de contratos
2. Oficios - ORFEO.
3. Procedimiento PRGC-06 Imposicion Multa clausula penal , caducidad y/o Afectación de garantia Unica de Cumplimiento.
4. Convenios Interadminstrativos con las ESP</t>
  </si>
  <si>
    <t>Que las ESP, la SDM y otras entidades no reciban las obras construidas en los tiempos pactados para la liquidación.</t>
  </si>
  <si>
    <t>1. Requerimientos formales al contratista, en caso que no los atienda se aplica el procedimiento PRGC-06 Imposicion Multa clausula penal , caducidad y/o Afectación de garantia Unica de Cumplimiento.
2.  Gestion y mesas de trabajo con las ESP para suscribir el acta de recibo de las obras.
3. Reuniones con las ESP, entidades e internventoría.
4. Aplicación del convenio vigente</t>
  </si>
  <si>
    <t>1. Manual de Intervnetoria y supervisión de contratos
2. Procedimiento PRGC-06 Imposicion Multa clausula penal , caducidad y/o Afectación de garantia Unica de Cumplimiento.
3. Convenios Interadminstrativos con las ESP.
4. Formatos de Actas de recibo de las obras con las ESP.</t>
  </si>
  <si>
    <t>Por no aplicar desde la coordinación del contrato  los mecanismos contractuales para hacer exigible los productos pendientes para la liquidación del mismo</t>
  </si>
  <si>
    <t>1. Grupo de seguimiento a las Liquidaciones de los contratos.
2. De acuerdo al procedimiento  PR-TH-120 " CAPACITACION Y ENTRENAMIENTO"  En donde se establece que se debe Efectuar de manera eficiente, ágil y oportuna los planes y programas de capacitación y entrenamiento para los funcionarios de la entidad, de manera que contribuyan al desarrollo de sus capacidades, destrezas y habilidades; dentro del marco del cumplimiento de las políticas del Talento Humano de la Entidad. en donde la DTC, la STEST y la STESV deberán Elaborar y enviar a la STRH las necesidades de Capacitación..</t>
  </si>
  <si>
    <t>1. Actas de Reuniones de seguimiento
2. Procedimiento  PR-TH-120 " CAPACITACION Y ENTRENAMIENTO"</t>
  </si>
  <si>
    <t>Falta de coordinación interna (Legal, Financiera)</t>
  </si>
  <si>
    <t>1. Seguimientos por parte del grupo de Liquidacion .
2. Comités de seguimiento realizados por la Dirección General y/o Subdirección General de Infraestructura y/o Dirección Técnica de Construcciones.</t>
  </si>
  <si>
    <t>1. Actas de Reuniones de seguimiento</t>
  </si>
  <si>
    <t>SANDRA LILIANA ÁNGEL ALMARIO</t>
  </si>
  <si>
    <t xml:space="preserve">SUBDIRECTORA GENERAL </t>
  </si>
  <si>
    <t>JOANNY CAMELO YEPEZ</t>
  </si>
  <si>
    <t xml:space="preserve">Subdirectora General </t>
  </si>
  <si>
    <t>Director Técnico</t>
  </si>
  <si>
    <t>OFICINA ASESORA DE PLANEACIÓN
SUBDIRECCIÓN GENERAL DE DESARROLLO URBANO
SUBDIRECCIÓN TÉCNICA DE RECURSOS HUMANOS</t>
  </si>
  <si>
    <t>Implementación inadecuada del Sistema Integrado de Gestión</t>
  </si>
  <si>
    <t>1. Actualización del Normograma periódicamente.
2. Realización de los comités operativos en donde se socializan los diferentes cambios que surten las normas.
3. Divulgación a los servidores públicos del IDU, de los cambios que sufre la norma y cómo afecta al SIG. 
4. Revisión y validación de los documentos generados dentro del Sistema Integrado a fin de evaluar que estos estén acordes a los lineamientos vigentes al interior de la entidad.</t>
  </si>
  <si>
    <t>1. FO-IDU-131 Actas de Reunión, 
2. FO-CO-01 Piezas de comunicación  
3. FO-IDU-051Listados de asistencia 
4. Normograma IDU.</t>
  </si>
  <si>
    <t>Que la metodología o el modelo SIG y/o su implementación no sea acertado tanto técnica y/o administrativamente.</t>
  </si>
  <si>
    <t>1. Visto Bueno o Aprobación de las metodologías de implementación del SIG por el Representante del SIG o los Lideres de Subsistemas
2. Se cuenta con un grupo de auditores internos conocedores de procesos y normas técnicas 
3. La Oficina Asesora de Planeación controla los documentos que son adoptados formalmente de acuerdo con lo estipulado en la Guía de Elaboración y Formalización de Documentos, los cuales se identifican con versión y código, identificando así que documentos se pueden estar utilizando que no se hayan adoptado formalmente.
4. Aplicación del procedimiento Control de Documentos</t>
  </si>
  <si>
    <t>Que los servidores públicos, así como los directivos de la entidad, no demuestren el compromiso requerido para la implementación del Sistema Integrado de Gestión de acuerdo con sus responsabilidades.</t>
  </si>
  <si>
    <t>1.  Conformación del comité directivo y comité operativo por subsistema.
2. Divulgación interna  con la utilización de los medios de comunicación interna, como lo son las piezas comunicacionales (Intranet, correos IDU, carteleras, flash IDU) de información relevante del SIG.
3. Aplicación del procedimiento de Control de Documentos</t>
  </si>
  <si>
    <t>Que los Servidores Públicos del IDU no cuente con el conocimiento sobre el Sistema Integrado de Gestión y sus componentes.</t>
  </si>
  <si>
    <t>1. Publicación de los documentos del SIG en la intranet, para consulta de los servidores públicos.</t>
  </si>
  <si>
    <t>Intranet</t>
  </si>
  <si>
    <t>1. Identificación y definición de perfiles en los estudios previos para la contratación de prestación de servicios
2. Definición y divulgación de las instancias de coordinación del IDU, en donde se establece la obligatoriedad del sistema SIG. 
3. Se realiza inducción a los directivos, donde se incluye las generalidades del SIG. Se crea el comité del SIG para los directivos, donde al inicio del año se explica el modelo.</t>
  </si>
  <si>
    <t>1. Inclusión en el plan anual de adquisiciones de las necesidades identificadas en las áreas tendientes a apoyar la implementación del SIG.
2. Se establece un rubro presupuestal específico que incluye un componente para la implementación del SIG o su equivalente. En cada vigencia se asignan recursos que son presentados y revisados en el Anteproyecto de Presupuesto.</t>
  </si>
  <si>
    <t xml:space="preserve">1. PR-EP-02 Elaboración de Anteproyecto de Presupuesto
2. Plan Anual de Adquisiciones </t>
  </si>
  <si>
    <t>Desconocimiento y deficiente aplicación del procedimiento de control de documentos establecido por parte de las usuarios del sistema.</t>
  </si>
  <si>
    <t>1. Divulgación del procedimiento de control de documentos a los servidores públicos del IDU.
2. Divulgación de la normatividad Distrital del SIG .</t>
  </si>
  <si>
    <t>1. Aplicación del  procedimiento de control de documentos</t>
  </si>
  <si>
    <t>Resolución vigente del SIG.</t>
  </si>
  <si>
    <t>1. Actualización permanente del Normograma
2. Consultar página SISJUR de la Alcaldía Mayor de Bogotá.
3. Aplicabilidad del Marco normativo identificado y comunicado sobre la obligatoriedad del sistema (Resolución vigente SIG). 
4. Se realiza inducción a los directivos, donde se incluye las generalidades del SIG. 
5. Realización de los comités SIG: para los directivos y operativo.
6. Se establece un proyecto de inversión que incluye un componente para implementación del SIG.</t>
  </si>
  <si>
    <t>Resolución interna de coordinación
Actas de comité</t>
  </si>
  <si>
    <t>R.TH.03</t>
  </si>
  <si>
    <t xml:space="preserve">Accidentes de trabajo y/o enfermedades laborales </t>
  </si>
  <si>
    <t>No dar cumplimiento a los programas de vigilancia epidemiológica, estudios de la ARL.</t>
  </si>
  <si>
    <t xml:space="preserve">
Afectación del Recurso Humano del IDU
Bajo desempeño laboral.
Incumplimiento de la normatividad de seguridad y salud en el trabajo.
Ambiente Laboral Inadecuado
Demandas para el Instituto</t>
  </si>
  <si>
    <t>El comité COPASST vigila el desarrollo de actividades del SST y promueve su divulgación y cumplimiento.
Aplicabilidad de: Resolución 2013 de 1986 del Ministerio de Trabajo y Seguridad Social. 
Ley 1562 de 2012 por la cual se modifica el sistema de riesgos laborales y se dictan otras disposiciones en materia de salud ocupacional y el decreto 1072 de 2015.</t>
  </si>
  <si>
    <t>Actas de comité 
Informes de seguimiento</t>
  </si>
  <si>
    <t>Presupuesto insuficiente para desarrollar el plan anual de Seguridad y Salud en el Trabajo</t>
  </si>
  <si>
    <t>Definición del presupuesto e inclusión en el anteproyecto de presupuesto de acuerdo con el procedimiento vigente para la ejecución del plan anual de seguridad y salud en el trabajo.
Publicación en la web del IDU del plan anual de SST.</t>
  </si>
  <si>
    <t xml:space="preserve">Que los exámenes de ingreso, periódicos y/o de retiro no sean realizados. </t>
  </si>
  <si>
    <t>1. Aplicación de los instructivos:
INRH18 Ingreso de personal de carrera, encargo y/o provisional y INRH04 Desvinculación de planta.
2. Ejecución del plan anual SST en lo concerniente a los exámenes periódicos.
3. Para el caso de los contratos de prestación de servicios de apoyo a la gestión se solicita la realización y presentación del examen médico ocupacional.</t>
  </si>
  <si>
    <t>1. INRH18 Ingreso de personal de carrera, encargo y/o provisional 
2. INRH04 Desvinculación de planta.
3. Procedimiento PRGC12 Contratación de servicios profesionales de apoyo a la gestión con personas naturales</t>
  </si>
  <si>
    <t>Desconocimiento de técnicas de prevención de accidentes de trabajo</t>
  </si>
  <si>
    <t>Se realizan jornadas de sensibilización y entrenamiento para los servidores públicos del IDU.</t>
  </si>
  <si>
    <t>Plan Anual de SST</t>
  </si>
  <si>
    <t xml:space="preserve">Inadecuado uso de los elementos de protección personal </t>
  </si>
  <si>
    <t>Capacitaciones periódicas sobre el uso de los elementos de protección personal.
Campañas de divulgación del uso adecuado de los elementos de protección personal.</t>
  </si>
  <si>
    <t>Actas de comité Piezas comunicacionales.</t>
  </si>
  <si>
    <t>CARLOS HUMBERTO MOERNO BERMÚDEZ</t>
  </si>
  <si>
    <t>SUBDIRECTOR GENERAL</t>
  </si>
  <si>
    <t>PARTICIPO: OCTAVIO TORRES RIVERA SGDU; OMAR FRANCISCO GARCIA BATTE SGGC; CARLOS FERNANDO CAMPOS OAP; JOHN BYRON ISAZA OAP; NESTOR FABIÁN GÓMEZ CARVAJAL OAP; ANA ROSALBA TORRES, CLAUDIA AMPARO MOJÍCA - STRH.</t>
  </si>
  <si>
    <t>Part.1Maira:</t>
  </si>
  <si>
    <t>Part.olga:</t>
  </si>
  <si>
    <t>Part.Caroliina</t>
  </si>
  <si>
    <t>Part.delcy:</t>
  </si>
  <si>
    <t>Part.joan</t>
  </si>
  <si>
    <t xml:space="preserve"> Mala calidad en los insumos entregados por los proveedores </t>
  </si>
  <si>
    <t>Falta de identificación clara de las características técnicas de los bienes requeridos.</t>
  </si>
  <si>
    <t>1. La devolución de pedidos.
2. Incumplimiento contractual por parte del proveedor
3. Que la entidad nocuente con los insumos para su funcionamiento 
4. Deficiente prestación del servicio.</t>
  </si>
  <si>
    <t xml:space="preserve">Elaboración de fichas técnicas para elaboración de estudios de mercado, anexos técnicos de los estudios previos.
</t>
  </si>
  <si>
    <t>1. Estudios de ercado
2. Ficha técnica de estudios de mercado
3. Estudios previos</t>
  </si>
  <si>
    <t xml:space="preserve">Falta de comunicación al momento del recibo de insumos de las referencias no contratadas </t>
  </si>
  <si>
    <t xml:space="preserve">1. Informar las características de los bienes a recibir, al personal de almacén y a los responsables de los centros de costos para insumos de oficina.
2. Aplicar el procedimiento de Declaratoria de incumplimiento para la imposición de multa claúsula penal caducidad y/o afectación de la garantía única de cumplimiento. </t>
  </si>
  <si>
    <t>1. Contrato y especificaciones técnicas de los bienes</t>
  </si>
  <si>
    <t>Que los productos presenten defectos de fábrica.</t>
  </si>
  <si>
    <t>1. Se incluye en el contrato el cambio de los productos que registren fallas por defectos de fábrica o calidad.
2. Solicitud de cambio del producto a través de oficio o acuerdo en reunión de seguimiemto</t>
  </si>
  <si>
    <t>1. Contrato 
2. Oficios - ORFEO
3. Actas de reunión</t>
  </si>
  <si>
    <t>Administración de Bienes</t>
  </si>
  <si>
    <t xml:space="preserve">Información desactualizada de  inventarios 
</t>
  </si>
  <si>
    <t xml:space="preserve">1. Posibles pérdidas físicas de los elementos
2. Falta de confiabilidad en la información del sistema
3. Solicitud de investigación de procesos disciplinarios
</t>
  </si>
  <si>
    <t xml:space="preserve">1. Se realizan arqueos mensuales  e inventarios físicos obligatorios anuales  a los funcionarios y contratistas del IDU.
2. Diseño y difusión del protocolo de mudanza dirigido al personal que realiza traslados en las sedes del Instituto.
</t>
  </si>
  <si>
    <t xml:space="preserve">1. FORF226   Acta de control de elementos en servicio.
2. FO-GAF-170
Comprobante del sistema Stone
Reporte de bienes a cargo
3. Comunicación con protocolo de mudanzas </t>
  </si>
  <si>
    <t>Falta de conocimiento de servidores públicos y contratistas de la responsabilidad que les asiste sobre bienes asignados.</t>
  </si>
  <si>
    <t>1. Campañas de sensibilizacion de uso y cuidado de los bienes del IDU.
2. En obligaciones generales del contratista se incluye la establecida con el cuidado de los bienes asignados para la ejecuciòn del contrato.
3. En formato de entrega de bienes se incluye responsabilidad que le asiste al receptor del bien</t>
  </si>
  <si>
    <t>1. Piezas comunicacionales
2. Contrato
3. Formato de entrega de bienes</t>
  </si>
  <si>
    <t xml:space="preserve">No se cuenta con migración de datos del Software de inventarios a las lectoras de código de barras. </t>
  </si>
  <si>
    <t>1. Se realiza lectura de los inventarios en forma manual y se compara frente a la información del sistema Stone.
2. Se elabora junto con la STRT, los requerimientos necesarios de la actualización del software para la toma inventarios con las lectoras de código de barras.</t>
  </si>
  <si>
    <t>1. Plnatilals de requerimientos para el Software Stone 
2. Solicitudes a través de memorando - ORFEO</t>
  </si>
  <si>
    <t>Se realizan ajustes al software por parte de la STRT, previa solicitud del área y con el acompañamiento del encargado manejo de Bienes</t>
  </si>
  <si>
    <t>Evidencias del mantemiento software del IDU</t>
  </si>
  <si>
    <t>1. Detrimento patrimonial</t>
  </si>
  <si>
    <t>1. Definición, ejecución y seguimiento del Plan de mantenimiento de sedes.
2. Contrato cambio cubierta sede Panalpina</t>
  </si>
  <si>
    <t>1. Plan mantenimiento sedes
2. Contrato</t>
  </si>
  <si>
    <t>1. Aplicación del Manual de Administración de Bienes.
2. Expedición y aplicación de la Resolución de baja de bienes.
3. Clasificacion de bienes servibles e inservibles y a estos últimos se les realiza baja definitiva.
4. Actualización del sistema STONE.</t>
  </si>
  <si>
    <t>1. Manual de Administración de bienes 
2. Resolución 
3. Acta comité
4. Sistema Stone</t>
  </si>
  <si>
    <t>Todas las actividades del Proceso de GRF</t>
  </si>
  <si>
    <t xml:space="preserve">Demora en la adjudicación de contratos  
</t>
  </si>
  <si>
    <t>Los proveedores no cotizan dificultando  la elaboración de los estudios de mercado.</t>
  </si>
  <si>
    <t>1. No ejecutar las acciones del plan de mantenimiento según lo programado.
2. Retrasos en la ejecución del Plan Anual de Adquisiciones.
3. Afectación del PAC del proceso</t>
  </si>
  <si>
    <t>1. Se cuenta con fichas técnica para solicitud de cotizaciones
2. Se identifican bases de datos de otros procesos y consultas al SECOP para identificar precios de mercado</t>
  </si>
  <si>
    <t>1. Fichas técnicas 
2. Consultas de bases de datos de referencia y/u otros procesos de contratación</t>
  </si>
  <si>
    <t>Las áreas de contratación solicitan ajustes en los estudios previos de aspectos técnicos que no tienen relación con el objeto contratado</t>
  </si>
  <si>
    <t xml:space="preserve">Se revisa e idaga en el mercado y se estudian aspectos técnicos que sustenten la solicitud presentada al área de procesos selectivos. </t>
  </si>
  <si>
    <t>1. Estudios de mercado
2. Ficha técnica de estudios de mercado
3. Estudios previos</t>
  </si>
  <si>
    <t>Falta de planeación de las necesidades de mantenimiento y contratación  en sedes</t>
  </si>
  <si>
    <t>Diseño y seguimiento al Plan Anual  de Adquisiciones del Instituto</t>
  </si>
  <si>
    <t xml:space="preserve">Plan Anual de Adquisiciones
Actualización y seguimiento al Plan
</t>
  </si>
  <si>
    <t>Solicitud de ampliación de plazos para evaluación de ofertas u otras actividades dentro del proceso de selección.</t>
  </si>
  <si>
    <t>Programación de necesidades de bienes y/o servcios en el Plan de Adquisiciones,  teniendo en cuenta los tiempos de los procesos de selección establecidos por la DTPS .</t>
  </si>
  <si>
    <t>Plan Anual de Adquisiciones</t>
  </si>
  <si>
    <t>ADECUACIONES Y MANTENIMIENTO LOCATIV</t>
  </si>
  <si>
    <t>No prestación adecuada del servicio de mantenimiento  en las sedes del IDU</t>
  </si>
  <si>
    <t xml:space="preserve">Baja calidad del suministro de bienes  y/o servicios </t>
  </si>
  <si>
    <t xml:space="preserve">1. Deterioro de la imagen Institucional
2. Graves retrazos en la prestación del servicio
3. Incumplimiento de metas del plan de acción 
</t>
  </si>
  <si>
    <t xml:space="preserve">1.  Se cuenta con  factores de verificación de la calidad del suministro de bienes  y/o servcios, al momento de realizar la supervisión del contrato.
2. Efectuar reuniones periódicas de seguimiento, revisión y aprobación de informes. 
3. Aplicar el procedimiento de Declaratoria de incumplimiento para la imposición de multa claúsula penal caducidad y/o afectación de la garantía única de cumplimiento. </t>
  </si>
  <si>
    <t>1. Estudios previos
2. Contrato
3. Manual de interventoría y supervisión de contratos
4. Actas de reunión.
5. Informes se seguimiento</t>
  </si>
  <si>
    <t>Contratista no cuenta con la capacidad financiera real para ejecutar el contrato</t>
  </si>
  <si>
    <t xml:space="preserve">1. Establecer factores de evaluación para que sea por calidad y servicio y de esta manera poder  exigir al momento de la supervisión.
2. Efectuar reuniones periódicas de seguimiento, revisión y aprobación de informes. 
3. Aplicar el procedimiento de Declaratoria de incumplimiento para la imposición de multa claúsula penal caducidad y/o afectación de la garantía única de cumplimiento. </t>
  </si>
  <si>
    <t>Falta de organización para la ejecución del contrato por parte del contratista</t>
  </si>
  <si>
    <t xml:space="preserve">Identificación de las actividades y plazos para cumplir con la ejecución de las obligaciones contractuales. </t>
  </si>
  <si>
    <t>1. Contrato,  
2. Manual de contratacion, supervision de contratos,  
3. Actas de seguimiento</t>
  </si>
  <si>
    <t xml:space="preserve">Personal no idóneo  contratado o subcontratado por la empresa que presta servicios al IDU </t>
  </si>
  <si>
    <t xml:space="preserve">1. Verificación del personal por parte de la entidad frente a los requisitos exigidos en pliegos y a lo pactado en el contrato.
2. Efectuar reuniones periódicas de seguimiento, revisión y aprobación de informes. 
3. Aplicar el procedimiento de Declaratoria de incumplimiento para la imposición de multa claúsula penal caducidad y/o afectación de la garantía única de cumplimiento. </t>
  </si>
  <si>
    <t xml:space="preserve">Inadecuada atención y agilidad en la definición de siniestros y reclamaciones por parte de la aseguradora.  
</t>
  </si>
  <si>
    <t>Falta de celeridad y competencia de la aseguradora en la definición y/o trámite de un siniestro.</t>
  </si>
  <si>
    <t>1. Posibles demandas por parte de los afectados, 
2. Castigo en el presupuesto
3. Desamparo de bienes, 
4. Posibilidad de ocurrencia de un siniestro y el bien no se encuentre reportado (asegurado).</t>
  </si>
  <si>
    <t>1. Se da estricto cumplimiento a lo ofrecido en la propuesta por parte de la aseguradora y seguimiento mediante los comités de siniestros caso a caso.</t>
  </si>
  <si>
    <t xml:space="preserve">1. Oficios
2. Actas de reunión
</t>
  </si>
  <si>
    <t>1. Se realiza seguimiento continuo para obtener una respuesta mediante los comités de siniestros con el fin de obtener respuesta lo mas pronto posible.</t>
  </si>
  <si>
    <t>1. Se realiza seguimiento a la documentación entregada al corredor de seguros mediante acercamiento diario con la persona encargada y en los comités de siniestros.</t>
  </si>
  <si>
    <t>1. Oficios
2. Actas de reunión</t>
  </si>
  <si>
    <t>1. Se realizan los comités de siniestros se efectuara el respectivo control y seguimiento de las reclamaciones y siniestros presentados a la aseguradora a través del corredor de seguros.</t>
  </si>
  <si>
    <t>Administración del Parque automotor del IDU</t>
  </si>
  <si>
    <t>Inadecuada prestación del servicio de transporte del IDU</t>
  </si>
  <si>
    <t>Desconocimiento y/o  aplicación indebida de los procedimientos establecidos por los servidores y contratistas del IDU para realizar la solicitud del servicio de transporte</t>
  </si>
  <si>
    <t xml:space="preserve">1. Graves retrazos en la prestación del servicio
2. Deterioro de la imagen del área
3. Aumento de consumo de los recursos (combustible, personal, horas extras)
</t>
  </si>
  <si>
    <t>1. Socialización de los procedimientos para la prestacion del servicio de parque automotor</t>
  </si>
  <si>
    <t>Piezas comunicacionales</t>
  </si>
  <si>
    <t xml:space="preserve">Que el área que solicitó el servicio de transporte cambie el horario o destino inicialmente  programado. </t>
  </si>
  <si>
    <t>1. Se asigna el servicio del transporte de acuerdo con lo solicitado por el usuario y se controla con el formato FOGAF117 BITACORA DE TRABAJO POR VEHICULO y el formato FORF05 SOLICITUD Y PRESTACION_DE_SERVICIO (Se verifica con el área solicitante el destino y vía avantel (voz) con el conductor se verifica el destino)</t>
  </si>
  <si>
    <t>Falta de una plataforma o software para registro y control de los  servicios  de transporte  solicitados a la STRF  así como del control al parque automotor.</t>
  </si>
  <si>
    <t>1. Se cuenta con archivo en excel  en el cual se registran los servicios solicitado.</t>
  </si>
  <si>
    <t xml:space="preserve">Archivo en excel </t>
  </si>
  <si>
    <t>Servicio de Vigilancia y Seguridad y Control de Acceso a la Entidad</t>
  </si>
  <si>
    <r>
      <t xml:space="preserve">  
Robos en la entidad a servidores públicos, contratistas   </t>
    </r>
    <r>
      <rPr>
        <sz val="10"/>
        <color indexed="8"/>
        <rFont val="Arial"/>
        <family val="2"/>
      </rPr>
      <t>y/o</t>
    </r>
    <r>
      <rPr>
        <sz val="10"/>
        <rFont val="Arial"/>
        <family val="2"/>
      </rPr>
      <t xml:space="preserve"> visitantes</t>
    </r>
  </si>
  <si>
    <t xml:space="preserve">Servidores públicos y contratistas del IDU que no cumplen con los protocolos de seguridad establecidos por la Entidad </t>
  </si>
  <si>
    <t xml:space="preserve">1. Pérdida de activos de la entidad y/o  de los servidores públicos y contratistas, 
2. Posibles demandas,
3. Reclamación y afectación a pólizas.
</t>
  </si>
  <si>
    <t>1. Socialización de manual de seguridad y vigilancia a todo el personal del IDU
2. Campañas para el uso del carne, registro de bienes y empleo del sistema de control de acceso  a servidores y contratistas del IDU</t>
  </si>
  <si>
    <t>1. Pautas publicitarias</t>
  </si>
  <si>
    <t xml:space="preserve">Incumplimiento del manual de seguridad y vigilancia del IDU por parte del equipo vigilancia y servidores públicos. </t>
  </si>
  <si>
    <r>
      <rPr>
        <sz val="10"/>
        <color indexed="8"/>
        <rFont val="Arial"/>
        <family val="2"/>
      </rPr>
      <t>1. Aplicación del manual de Seguridad y Vigilancia.
2. Campañas de socialización del manual.</t>
    </r>
    <r>
      <rPr>
        <sz val="10"/>
        <rFont val="Arial"/>
        <family val="2"/>
      </rPr>
      <t xml:space="preserve">
3. Solicitud de aplicación de sanciones o investigaciones a guardas y servidores de seguridad al no cumplir con lo establecido en el manual vigente. </t>
    </r>
  </si>
  <si>
    <t>1. Manual de seguridad y vigilancia
2. Documentos de socialización
Comunicaciónes oficiales durante la ejecucion del contato</t>
  </si>
  <si>
    <t>Fallas en los equipos tecnológicos que soportan el control de acceso a la Entidad</t>
  </si>
  <si>
    <r>
      <t>1. Solicitar y exigir la entrega del estudio de seguridad.
2. Realización de recorridos con la empresa de vigilancia para optimizar el sistema de CCTV .
3. Contrato de m</t>
    </r>
    <r>
      <rPr>
        <sz val="10"/>
        <color indexed="8"/>
        <rFont val="Arial"/>
        <family val="2"/>
      </rPr>
      <t>antenimiento al sistema de control de acceso.</t>
    </r>
  </si>
  <si>
    <t>1. Estudio de Vigilancia
2. Actas de recorridos
3. Contrato</t>
  </si>
  <si>
    <t xml:space="preserve">Ingreso y retiro de elementos sin el previo registro y autorizacion por parte de los responsables </t>
  </si>
  <si>
    <t>1. Regitro de entrada y salida de elementos personales en la minuta de la empresa de vigilancia.  
2. Verificación de la autorización de salida de los bienes del IDU, por parte del personal de la compañía de vigilancia.</t>
  </si>
  <si>
    <t>1. Minuta de registro de la empresa de vigilancia
2. Formato orden de salida elementos</t>
  </si>
  <si>
    <t xml:space="preserve">Ausencia de autocontrol y descuido de los objetos personales y de la entidad, por parte de funcionarios y contratistas y de personal de vigilancia y seguridad. 
</t>
  </si>
  <si>
    <t xml:space="preserve">1. Aplicación del manual de seguridad y vigilancia
2. Campañas de socialización del manual.
3. Aplicar el procedimiento de Declaratoria de incumplimiento para la imposición de multa claúsula penal caducidad y/o afectación de la garantía única de cumplimiento. </t>
  </si>
  <si>
    <t>1. Manual de seguridad y vigilancia
2. Documentos de socialización
3. Comunicaciónes oficiales durante la ejecucion del contato</t>
  </si>
  <si>
    <t>Compras a través de caja menor</t>
  </si>
  <si>
    <t>No atención oportuna a requerimientos urgentes e imprescindibles</t>
  </si>
  <si>
    <t>No contar con la constitución de la caja menor de acuerdo con las normas vigentes</t>
  </si>
  <si>
    <t xml:space="preserve">No adquisición del bien y/o prestación del servicio a tiempo </t>
  </si>
  <si>
    <t>1. Al inicio de cada vigencia se constituye la caja menor, cumpliendo con los requisitos de ley.</t>
  </si>
  <si>
    <t>Resolucion de constitucion de caja menor</t>
  </si>
  <si>
    <t>1. Informar a los jefes para que a su vez socialicen con todos  los funcionarios y contratistas a su cargo, que las solicitudes de compras por caja menor siempre se deben hacer en las fechas que los responsables del manejo de la caja menor establezcan.</t>
  </si>
  <si>
    <t>Comunicaciones internas
Pautas publicitarias</t>
  </si>
  <si>
    <r>
      <t xml:space="preserve">Solicitud de bienes y/o servicios que </t>
    </r>
    <r>
      <rPr>
        <sz val="10"/>
        <color indexed="10"/>
        <rFont val="Arial"/>
        <family val="2"/>
      </rPr>
      <t xml:space="preserve"> </t>
    </r>
    <r>
      <rPr>
        <sz val="10"/>
        <rFont val="Arial"/>
        <family val="2"/>
      </rPr>
      <t>se encuentran incluidos en  otros contratos vigentes.</t>
    </r>
  </si>
  <si>
    <t xml:space="preserve">1. Gestionar solicitud a través de caja menor cumpliendo el procedimiento establecido para ello.
2. Se solicita visto bueno en el formato de Caja Menor del personal que apoya a la Supervisión, de la no existencia del elemento o servicio dentro del contrato relacionado. </t>
  </si>
  <si>
    <t>Procedimiento de Ejecución de compras</t>
  </si>
  <si>
    <t xml:space="preserve">Antes de ejecutar el 70% de cada rubro, solicitar el reembolso de caja menor </t>
  </si>
  <si>
    <t>Las compras a través de caja menor se deben hacer siempre y cuando el dinero reembolsado se encuentre consignado en las cuentas del banco designadas para caja menor</t>
  </si>
  <si>
    <t>Seguridad ViaL</t>
  </si>
  <si>
    <t>Accidentalidad de conductores, pasajeros o peatones</t>
  </si>
  <si>
    <t xml:space="preserve">No contar con contrato de mantenimiento de vehículos </t>
  </si>
  <si>
    <t xml:space="preserve">1. Parque automotor en mal estado
2. Arrollamientos,
3. Choques 
4. Volcamientos
5. Demandas contra la Entidad
6. Baja oferta del parque automotor afectando los servicios de la entidad
</t>
  </si>
  <si>
    <t xml:space="preserve">1. El Instituto suscribe contrato por el cual se presta el servicio de mantenimiento preventivo y correctivo de su parque automotor </t>
  </si>
  <si>
    <t>1. Contrato
PR-RF-01 
2. Mantenimiento Preventivo y Correctivo</t>
  </si>
  <si>
    <t>Talleres contratados no realizan el mantenimiento en forma adecuada</t>
  </si>
  <si>
    <t>1. Se cuenta con Conductor mecánico que revisa las actuaciones del taller y apoya la supervisiòn de los contratos.
2. Aplicación del Manual de Interventoria y Supervisión de Contratos.</t>
  </si>
  <si>
    <t>1. Manual de Funciones
3. Manual de Interventoría y Supervisión de Contratos</t>
  </si>
  <si>
    <t xml:space="preserve">Fallas en los sistemas del vehículo  por falta de inspección preoperacional </t>
  </si>
  <si>
    <t>1. Aplicación de la lista de chequeo diario de la entrega y recepcion de los vehículos.</t>
  </si>
  <si>
    <t>Formato FO-RF-02</t>
  </si>
  <si>
    <t xml:space="preserve">Condiciones  fìsicas inadecuadas del entorno tanto interno como externo. </t>
  </si>
  <si>
    <t>1. Señalización e iluminación de las zonas de parqueo en el Instituto
2. Diseño, adopción y socialización del  PESV para prevención de accidentes en entornos que frecuente el parque automotor del IDU</t>
  </si>
  <si>
    <t>Parqueaderos iluminados y señalizados.
Plan Estratégico de Seguridad Vial</t>
  </si>
  <si>
    <t xml:space="preserve">Pausas activas y sensibilización de realización ejercicio y mejora en la seguridad y salud en el trabajo.
Existencia del comité de seguridad Vial 
Plan Estratégico de Seguridad Vial  - PESV
Control de servicio y asignación de horas extras de los conductor </t>
  </si>
  <si>
    <t>1. Planillas de pausas activas a conductores IDU
2. Resolucion 6315 de 2016, crea comitè seguridad vial
3. FO-TH-28 -  BITÁCORA DE TRABAJO POR VEHÍCULOvehiculo y  FO-TH-28 -  RELACIÓN DE TRABAJO SUPLEMENTARIO</t>
  </si>
  <si>
    <t>1. Realizar pausas activas enmarcadas en el Programa de vigilancia epidemiológica de riesgo biomecánico.</t>
  </si>
  <si>
    <t>Situaciones que alteren las condiciones fisiologícas del conductor, tal como ingerir Alcohol, drogas y/o medicamentos</t>
  </si>
  <si>
    <t>1. Establecimiento polìtica de consumo de Alcohol y drogas.
2. Creaciónn y funcionamiento del comité de seguridad Vial 
3. Plan Estratégico de Seguridad Vial  - PESV
 Jornadas de sensibilización epidemiológica, y programa de prevención del consumo  de sicoactivos.</t>
  </si>
  <si>
    <t>Resolucion 6315 de 2016.
Plan y evidencias de ejecución de jornadas de sensibilizacion</t>
  </si>
  <si>
    <t>1. Aplicación de exámenes de ingreso
2. Aplicación de exámenes de permanencia a conductores
3. Documentación mèdica de cada conductor.
4. Jornadas de sensibilización epidemiológica, y programa de prevención del consumo  de sicoactivos.</t>
  </si>
  <si>
    <t>Resolucion 6315 de 2016
Programas de vigilancia epidemiológica y sustacias psicoactivo</t>
  </si>
  <si>
    <t>JANETH FLÓREZ PARDO</t>
  </si>
  <si>
    <t>SUBDIRECTORA TÉCNICA</t>
  </si>
  <si>
    <t>1) Quejas, reclamos, derechos de petición
2) Errores en los reportes o informes generados
3) Aplicación de pagos a otro predio
4) Imposibilidad de expedición de paz y salvos</t>
  </si>
  <si>
    <t>Se socializa a los servidores públicos del proceso (STTR) cuando se presentan cambios en los procedimientos.</t>
  </si>
  <si>
    <t>1. Actas de reuniones
2. Presentaciones .ppt
3 PRGAFO054 Conciliación Bancaria</t>
  </si>
  <si>
    <t>Verificación de la información en el sistema y físicamente (funcionarios Apoyo a la valorización - Documentado) 
En los casos en que el pago se ha realizado se solicita a la STRT el ajuste del valor pagado por el contribuyente en el sistema Valoricemos.</t>
  </si>
  <si>
    <t>1. Memorandos
2. Sistema VALORICEMOS</t>
  </si>
  <si>
    <t>impacto</t>
  </si>
  <si>
    <t>Aplicación del procedimiento de conciliación bancaria de la información con los reportes de los bancos (servidores públicos de la STTR)</t>
  </si>
  <si>
    <t>1. PR-GAF-054 Conciliación Bancaria
2. Oficios para los Bancos - ORFEO</t>
  </si>
  <si>
    <t>Ingreso de dato erróneo en las aplicaciones manuales (depósitos judiciales, abono a unidad predial) en el sistema VALORICEMOS</t>
  </si>
  <si>
    <t xml:space="preserve">Conciliaciones bancarias, cuadre diario de caja  y verificación de registros por parte de los servidores públicos del proceso Gestión Financiera (STTR) </t>
  </si>
  <si>
    <t>1. PR-GAF-054 Conciliación Bancaria
2. SISTEMA VALORICEMOS</t>
  </si>
  <si>
    <t>Solicitud al proceso de Gestión TIC para reportar incidencia.</t>
  </si>
  <si>
    <t>Memorando
Plataforma Aranda, Help Desck</t>
  </si>
  <si>
    <t>1. Realización de pruebas para el recaudo y disponibilidad de las plataformas dispuestas por los bancos. (IDU-Banco)
2. Aplicación de cláusulas de cumplimiento de los convenios y supervisión permanente de los mismos. (Funcionarios técnicos, profesionales universitarios y especializados - No documentado)</t>
  </si>
  <si>
    <t>1. Documento de Certificación de pruebas exitosas (STRT)
2. Convenios de Recaudo</t>
  </si>
  <si>
    <t>Demoras en el envío de la información por parte del IDU a los bancos, la cual es necesaria y oportuna para alimentar los sistemas para la recepción de pagos.</t>
  </si>
  <si>
    <t>1. Envío oportuno de la información a través de oficio institucional, así mismo la supervisión de los convenios.
2. Para cada nueva facturación, el área de Valorización actualiza la información para los bancos.</t>
  </si>
  <si>
    <t>Convenios
Sistema VALORICEMOS</t>
  </si>
  <si>
    <t>Que los sistemas de información del IDU no estén habilitados para la conectividad con los bancos</t>
  </si>
  <si>
    <t>Informar al proceso de Gestión TIC (STRT) ya sea vía correo electrónico a Help desk o registrar la incidencia en la plataforma dispuesta para ello. (ARANDA)</t>
  </si>
  <si>
    <t>Consolidación y/o solicitud inoportuna de los recursos para dar cumplimiento con los compromisos que adquiere la entidad.</t>
  </si>
  <si>
    <t xml:space="preserve">Demora en la entrega de información por parte de las áreas ordenadoras del gasto, lo que conlleva a la no ejecución inicial programada por parte de las áreas usuarias. </t>
  </si>
  <si>
    <t xml:space="preserve">1. Procedimiento PR-GAF-053 establece que al no recibir información del PAC se toma la recibida del mes anterior para garantizar los recursos. (Técnico STTR - Se encuentra documentado)
2. Generación de Informes de ejecución de PAC mensual.  (Técnico STTR - Se encuentra documentado)
3. Comunicaciones a las áreas informando sobre la programación y ejecución del PAC. </t>
  </si>
  <si>
    <t xml:space="preserve">PR-GAF-053
Informes
Memorandos - ORFEO
</t>
  </si>
  <si>
    <t>1. Capacitación permanente y personalizado por parte de la STTR a usuarios de otras áreas, sobre la aplicación del procedimiento PR-GAF-053 y del uso del módulo PAC del sistema STONE.</t>
  </si>
  <si>
    <t>1. Listas de Asistencia
2. Procedimiento PR-GAF-053
3. Manual de Usuario STONE</t>
  </si>
  <si>
    <t xml:space="preserve">1. Solicitar (ORFEO) al área ejecutora, el definir la disponibilidad de los recursos para cumplir con el compromiso no programado.
2. Validación en SISPAC la existencia de recursos disponibles de otros rubros programados para solventar lo no programado por las áreas. 
3. Informes de ejecución de PAC mensual. </t>
  </si>
  <si>
    <t>1. Procedimiento PR-GAF -053
2. Memorandos - ORFEO
3. Reporte SISPAC</t>
  </si>
  <si>
    <t>Fallas en el módulo PAC del sistema de información- Stone al momento de cargar la información de las áreas ejecutoras</t>
  </si>
  <si>
    <t>1. Recibir y atender la incidencia funcional, reportada por las áreas. En caso que la incidencia sea técnica, se remite al usuario al proceso de Gestión TIC.
2. Utilización de formatos en Excel para luego generar migración de datos y actualizar el módulo PAC del sistema STONE (funcionario Profesional de las áreas)</t>
  </si>
  <si>
    <t>Oportunidad en los traslados según los tiempos establecidos en los convenios bancarios</t>
  </si>
  <si>
    <t>Desconocimiento o no aplicación de procedimiento Traslado entre cuentas bancarias</t>
  </si>
  <si>
    <t>1. Socialización interna de procedimientos, capacitaciones, actualizaciones.
2. Verificación de la reciprocidad y control de fechas de vencimientos de redención de títulos, pago WEB deceval y depositante directo Helmbank (CDT).
2. Aplicación del procedimiento Traslados entre cuentas Bancarias</t>
  </si>
  <si>
    <t>1. Procedimiento PRGAF079 _TRASLADOS_ ENTRE_ CUENTAS_ BANCARIAS</t>
  </si>
  <si>
    <t>1. PR-GAF-054 Conciliación Bancaria y 
2. Procedimientos PR-GF-04 Administración de Inversiones de Tesorería
3. FOGA005 Conciliación Bancaria
4. FOGF01 Conciliación mensual de recaudo</t>
  </si>
  <si>
    <t>Solicitud de apoyo a la mesa de ayuda de los bancos por parte de los servidores públicos del proceso.</t>
  </si>
  <si>
    <t>Que las inversiones se realicen por fuera de las políticas establecidas para el IDU, de acuerdo con lo publicado en la página web de la Secretaria de Hacienda Distrital en materia de inversión.</t>
  </si>
  <si>
    <t>1. Aplicación de la Política establecida por la Secretaría Distrital de Hacienda - SHD. 
2. Consulta continua en la web de la SHD para determinar el ranking de los bancos. 
3. Realización del Comité de Seguimiento y Control Financiero.
4. Aplicación del protocolo de seguridad establecido mediante  Resolución SDH-314 de sep-30 de 2009 " Por el cual se adopta el Protocolo de Seguridad para las Tesorerías de las Entidades Descentralizadas que conforman el Presupuesto Anual del Distrito Capital".
5. Aplicación del procedimiento PR-GAF-056 Administración de Inversiones.</t>
  </si>
  <si>
    <t>1. Directiva 001 de 2013
2. Resolución 22477 de 2014 "Por la cual se modifica y actualiza el sistema de Coordinación Interna del IDU" y  Resolución 57365 de 2015 " Por la cual se modifica la Resolución 22477 de 2014. 
3. PR-GAF-056 Administración de Inversiones
4. Protocolo de seguridad de la SHD.
5. Actas de comité.</t>
  </si>
  <si>
    <t>Suplantación de funcionarios bancarios y/o suministro de información errónea</t>
  </si>
  <si>
    <t>1, Validación de conexión segura de páginas de los portales de las entidades bancarias y presentación previa por parte de los gerentes de cuenta de los funcionarios encargados del manejo de las cuentas bancarias. 
2. Para inversiones, de acuerdo con las políticas de la Secretaria de Hacienda Distrital, se solicita la actualización de la información para la gestión de las inversiones (información del trader, gerente de cuenta, responsables de la Mesa de operaciones, calificación de los bancos, información básica del contacto y firmas autorizadas). 
3. Grabación de llamadas para operaciones de la STTR.
4. Aplicabilidad de las políticas emitidas por la Secretaría de Hacienda Distrital, así como del protocolo de seguridad.
5 Aplicabilidad del procedimiento PRGF04 Administración de inversiones de Tesorería.</t>
  </si>
  <si>
    <t>1. Contrato de Recaudo
2. Solicitud y apertura de producto.
3. FOGAF-122 Inventario de Inversiones Financieras
4. PRGF04 Administración de inversiones de Tesorería
5. Actas de inversiones</t>
  </si>
  <si>
    <t>Indebida aplicación del procedimiento de pago a terceros (Ingreso erróneo de datos, selección incompleta de beneficiarios, entre otros)</t>
  </si>
  <si>
    <t>1. Socialización y publicación de la Guía de pago a terceros, procedimientos y personal capacitado (funcionarios Subdirector Técnico de Tesorería y Recaudo, profesionales universitarios y especializados )
2. Validaciones del sistema que cruza la información. (Manual Técnico del sistema).
3. En los picos altos de giros se debe realizar una verificación adicional, con el fin de no incurrir en errores.
4. Exigencia del sistema para realizar el pago en tres pasos: alimentar el sistema, aprobar el pago y firmar el pago, los cuales son realizados por personas diferentes.
5. Diligenciamiento de hoja de ruta por parte de los servidores públicos del proceso para determinar la trazabilidad del pago.
6 Validación por parte de los sistemas OPGET de la SHD y STONE del IDU. (Creación de la cuenta y número de  identificación).</t>
  </si>
  <si>
    <t>Inoportunidad en el pago a proveedores y/o contratistas</t>
  </si>
  <si>
    <t>1. Socialización del calendario de reprogramaciones y enviarlo  las áreas ejecutoras.
2. Envío de email de alerta a las áreas ejecutoras recordando las fechas de entrega de la información.
3. Cumplir con las fechas establecidas en la circular enviada por la Secretaría Distrital de Hacienda - SHD, para solicitar los recursos.</t>
  </si>
  <si>
    <t xml:space="preserve">1. GU-GAF-003 Guía programación inicial y reprogramación del PAC.
2. Circular SHD
3. Plataforma de correo electrónico </t>
  </si>
  <si>
    <t>1. Exigencia de los documentos: certificación bancaria y formato transferencia electrónica y cuenta bancaria debe estar relacionada en la factura y la orden de pago firmada por el ordenador del gasto. (Documentado en el procedimiento y guía de pago a terceros)
2. Los bancos validan que el No de Nit se encuentre relacionado con la cuenta bancaria del beneficiario. Esta información es validada por la STTR .
3. Validación por parte de los sistemas OPGET de la SHD y STONE del IDU. (Creación de la cuenta y número de  identificación).</t>
  </si>
  <si>
    <t>1. GU-GAF-015 Guía pago a terceros.
2. Orden de Pago del sistema PRONTO PAGO.</t>
  </si>
  <si>
    <t>1. Verificación de saldos bancarios en los libros (STONE) y en los extractos bancarios, previo al giro.
2. Verificación del saldo en las cuentas por parte del sistema OPGET.</t>
  </si>
  <si>
    <t>1. GU-GAF-003 Guía programación inicial y reprogramación del PAC.</t>
  </si>
  <si>
    <t>Solicitud de soporte a la mesa de ayuda de los bancos, al igual que el soporte técnico a la mesa de ayuda del IDU (funcionarios  subdirector técnico de Tesorería y Recaudo, técnicos, profesionales universitarios y especializados - No documentado).</t>
  </si>
  <si>
    <t>ARANDA.
Registro de llamadas call Center
Email IDU</t>
  </si>
  <si>
    <t>1. Exigencia del sistema para realizar el pago en tres pasos: alimentar el sistema, aprobar el pago y firmar el pago, los cuales son realizados por personas diferentes.
2. Diligenciamiento de hoja de ruta por parte de los servidores públicos del proceso para determinar la trazabilidad del pago.
3. Validación por parte de los sistemas OPGET de la SHD y STONE del IDU. (Creación de la cuenta y número de  identificación).</t>
  </si>
  <si>
    <t>GU-GAF-015 Guía pago a terceros.
PRGAFO053 Gestión Financiera</t>
  </si>
  <si>
    <t>Orfeo
Correo electrónico
ARANDA.</t>
  </si>
  <si>
    <t>A todos los funcionarios que intervienen en el proceso se les socializa el protocolo de seguridad del área, se cuenta con  uan caja de seguridad en donde se custodian los títulos de valor y documentos (funcionarios  subdirector técnico de Tesorería y Recaudo, técnicos, profesionales universitarios y especializados- Documentado en el protocolo de seguridad)</t>
  </si>
  <si>
    <t>1. A todos los funcionarios que intervienen en el proceso se les socializa el protocolo de seguridad del área, se cuenta con  uan caja de seguridad en donde se custodian los títulos de valor y documentos  (funcionarios  subdirector técnico de Tesorería y Recaudo, técnicos, profesionales universitarios y especializados - Documentado en el protocolo de seguridad)
2. Auditorías internas y externas permanentes (OCI y entes de control).
3. Los instrumentos de seguridad son activados previa verificación con el administrador de la seguridad bancaria (funcionarios  subdirector técnico de Tesorería y Recaudo, técnicos, profesionales universitarios y especializados - 
Documentado en el protocolo de seguridad)
Informar al banco de la falla de los dispositivos "Tokens" (llamada, correo electrónico, oficio)</t>
  </si>
  <si>
    <t>Acceso no autorizado al sitio en donde se custodian los tokens y clases de documentos de valores</t>
  </si>
  <si>
    <t>1. Asignación de llaves de seguridad de acceso a personal autorizado al área del home banking. (funcionarios  subdirector técnico de Tesorería y Recaudo, técnicos, profesionales universitarios y especializados - Documentado en el protocolo de seguridad)
2. Asignación de clave de la caja de seguridad a personal autorizado.
3. Asignación de llaves de acceso a las cajillas de la caja fuerte a personal autorizado el cual es monitoreado por el responsable de administrar la caja de seguridad.
4. Aplicación del protocolo de seguridad establecido por la SHD.</t>
  </si>
  <si>
    <t xml:space="preserve">1. Control a través de dirección IP, firewall, tokens, diferentes perfiles en los usuarios que acceden en la banca electrónica.  (funcionarios  subdirector técnico de Tesorería y Recaudo, técnicos, profesionales universitarios y especializados)
Aplicación del protocolo de seguridad establecido por la SHD
3. Registro de acceso a servidores en bitácora </t>
  </si>
  <si>
    <t xml:space="preserve">Protocolo de seguridad
Bitácora </t>
  </si>
  <si>
    <t>Errores en operaciones matemáticas de las solicitudes presentadas o que vienen en ellas (contratos, facturas y otros)</t>
  </si>
  <si>
    <t>1) Reprocesos, ajustes y reclasificaciones.
2) Retrasos en la producción y entrega de los estados, informes y reportes.
3) Estados, informes y reportes presupuestales y contables no confiables y/o no relevantes.</t>
  </si>
  <si>
    <t>Los servidores públicos del proceso verifican los diferentes soportes de documentos presupuestales y contables, en el momento que se detecten inconsistencias se informa para  verificación  y corrección a las áreas generadoras del tramite</t>
  </si>
  <si>
    <t>Soportes de los documentos presupuestales y contables.
Memorandos - ORFEO</t>
  </si>
  <si>
    <t>Los aplicativos de información financiera  no se  encuentran  completamente integrados</t>
  </si>
  <si>
    <t>Formatos de conciliación.
ORFEO
Plataforma de correo electrónico</t>
  </si>
  <si>
    <t xml:space="preserve">Desactualización de conocimientos técnicos presupuestales, contables y tributarios de los servidores públicos de la dependencia </t>
  </si>
  <si>
    <t>Se realiza capacitación, actualización y consulta  permanente a través de la páginas de la Contaduría General de la Nación, SHD y DIAN.</t>
  </si>
  <si>
    <t xml:space="preserve">Falta de uniformidad y cambio continuo, por parte de los entes de control y vigilancia, en los formatos para el reporte de información. </t>
  </si>
  <si>
    <t>1) Observaciones de los entes de control</t>
  </si>
  <si>
    <t>La STPC periódicamente realiza consultas sobre la actualización de los formatos en las páginas web de los entes de control.</t>
  </si>
  <si>
    <t>La STPC periódicamente realiza consultas sobre la actualización de las normas, asociadas al proceso
Se consulta periódicamente la  Pag. de la SHD, DIAN, entes de control, entre otras.
Nota: Se efectúan socializaciones al interior del área.</t>
  </si>
  <si>
    <t>Página web de la SHD, DIAN, entes de control
Oficios - ORFEO</t>
  </si>
  <si>
    <t xml:space="preserve">Indebido diligenciamiento de la información </t>
  </si>
  <si>
    <t xml:space="preserve">Verificación de datos por personas diferentes a quien diligencia los documentos, reportes, Vo Bo, verificaciones, aprobación etc. </t>
  </si>
  <si>
    <t>Que la información presupuestal no sea veraz y oportuna</t>
  </si>
  <si>
    <t>Desconocimiento y/o diferencias en el manejo presupuestal por parte de las áreas</t>
  </si>
  <si>
    <t xml:space="preserve">1) Observaciones de los entes de control </t>
  </si>
  <si>
    <t>La STPC realiza socialización y capacitación a las áreas del Instituto</t>
  </si>
  <si>
    <t>Procedimientos PR-GF-01. 
Listas de Asistencia</t>
  </si>
  <si>
    <t>Incumplimiento de los plazos de entrega de información</t>
  </si>
  <si>
    <t>Envío de comunicación del calendario programación, ejecución y cierre presupuesta a las áreas del IDU.</t>
  </si>
  <si>
    <t>Procedimientos PR-GF-01. 
Circular</t>
  </si>
  <si>
    <t xml:space="preserve">Inadecuada clasificación de los hechos, transacciones y operaciones  en los estados contables de la entidad y/o en los informes  presupuestales. </t>
  </si>
  <si>
    <t>Utilización de Planes de Cuentas desactualizados.</t>
  </si>
  <si>
    <t xml:space="preserve">1) Estados, informes y reportes contables no confiables y/o no relevantes.
2) Los estados, informes y reportes conducen a decisiones erradas.
3) Observaciones de los entes de control </t>
  </si>
  <si>
    <t>1. Se realiza capacitación y consulta permanente a través de la páginas de la Contaduría General de la Nación, SHD y DIAN. 
2. El aplicativo administrativo y financiero es parametrizado y revisado permanentemente; así como los análisis y revisiones necesarios por parte del equipo de trabajo del área, se realiza consulta permanente a los Planes de Cuentas.</t>
  </si>
  <si>
    <t>1. Correo electrónico
2.  Plan de Cuentas</t>
  </si>
  <si>
    <t>Se hace consulta directa a la SHD-Dirección Distrital de Contabilidad o a la CGN.</t>
  </si>
  <si>
    <t xml:space="preserve">Falta de competencia técnica y/o de conocimiento de la regulación aplicable </t>
  </si>
  <si>
    <t>Los aplicativos de información que soportan el proceso de gestión financiera, no están totalmente integrados.</t>
  </si>
  <si>
    <t>Desarrollos desiguales (tiempo, alcance) de los aplicativos que tienen relación en el proceso de gestión financiera</t>
  </si>
  <si>
    <t xml:space="preserve">1) No lograr los objetivos del Proceso de Gestión Financiera.
2) Perdida de seguridad, confiabilidad e integridad de la información.
3) Generación inoportuna o no generación de los estados, informes y reportes confiables, relevantes y comprensibles.
4) Exposición al riesgo de fraude.
</t>
  </si>
  <si>
    <t>Solicitar a la STRT las necesidades de integración de los aplicativos que tienen relación con el proceso de gestión financiera.</t>
  </si>
  <si>
    <t>Fallas en la gestión de las interfases que suministran información a la contabilidad.</t>
  </si>
  <si>
    <t>Inadecuada identificación de los requerimientos funcionales</t>
  </si>
  <si>
    <t>Que el requerimiento funcional que se formuló y aprobó no coincida con el desarrollo de la aplicación</t>
  </si>
  <si>
    <t>1. Designación de la persona que conozca el proceso
2. Definición de la necesidad para levantar el requerimiento
3. Aplicación de la metodología de levantamiento de requerimientos</t>
  </si>
  <si>
    <t>Inadecuada o incorrecta parametrización de los sistemas de información que apoya la gestión financiera.</t>
  </si>
  <si>
    <t>CARLOS  HUMBERTO  MORENO  BERMUDEZ</t>
  </si>
  <si>
    <t xml:space="preserve">GUIOVANNI  CUBIDES  MORENO </t>
  </si>
  <si>
    <t>VLADIMIRO ALBERTO  ESTRADA MONCAY O</t>
  </si>
  <si>
    <t>NÓMINA</t>
  </si>
  <si>
    <t>NO REPORTE Y/O CARGUE NO OPORTUNO DE LAS NOVEDADES DE NÓMINA</t>
  </si>
  <si>
    <t>Seguridad Social: No reporte oportuno del ingreso al IDU a la EPS, AFP, ARL y CCF o el reporte de traslado entre entidades.</t>
  </si>
  <si>
    <t xml:space="preserve">
DEMANDAS CONTRA LA ENTIDAD.
INVESTIGACIONES  DISCIPLINARIAS
SANCIONES AL IDU
REPROCESOS</t>
  </si>
  <si>
    <t>1. Verificación de las afiliaciones actuales a través del reporte de novedades de seguridad social del aplicativo RUAF.
2. Al momento de la posesión del servidor, se diligencia el formato de Información Base al Ingreso de Personal, así como, se hace la revisión y validación de los documentos de afiliación de seguridad social aportados con las entidades respectivas.
3. Comunicación y vinculación de las entidades de seguridad social a través de los mecanismos establecidos por éstas, para lo cual se cuenta con una  base de datos de los asesores por entidad.</t>
  </si>
  <si>
    <t>1. Formato FO-TH-31 INFORMACIÓN BASE AL INGRESO DE PERSONAL 
2. Formato FO-TH-23 RUTA DE SEGUIMIENTO POSESIONES
3. Reportes, Certificados y/o formularios de afiliación, generados por cada entidad.</t>
  </si>
  <si>
    <t xml:space="preserve"> No reporte oportuno de las incapacidades o novedades de ausentismo por parte de los servidores o jefes de áreas.</t>
  </si>
  <si>
    <t xml:space="preserve">1. Recibo y revisión de las incapacidades radicadas por el servidor a través de la plataforma ORFEO.
2. Recibo y revisión del formato de permisos y licencias debidamente diligenciado y aprobado. 
3. Recibo y revisión de los actos administrativos de aprobación de los permisos y licencias según corresponda. </t>
  </si>
  <si>
    <t>1. Formato FO-TH-12 PERMISOS Y LICENCIAS
2. Oficios
3. Actos Administrativos</t>
  </si>
  <si>
    <t>Liquidación de nómina: Recibo de las novedades de nómina por fuera de lo establecido en la Circular de programación de pagos de nómina.</t>
  </si>
  <si>
    <t>1. Divulgación de la programación de pagos de nómina a comienzo de la vigencia a las partes interesadas (Interna y externa).
2. Solicitud a los jefes de área de la programación anual de vacaciones.
3. Aplicación de la Circular de programación de pagos de nómina.
4. Aplicación de la Lista de Chequeo de Nómina, con el fin de garantizar la inclusión de todos los factores requeridos para la liquidación de la nómina.</t>
  </si>
  <si>
    <t>1. Flash IDU
2. Memorandos
3. Circular de Programación de Pagos de Nómina.
4. Formato FO-TH- 29 LISTA DE CHEQUEO NÓMINA</t>
  </si>
  <si>
    <t>Ingreso del registro de forma errónea.</t>
  </si>
  <si>
    <t>1. Generación de prenómina y verificación de la misma para constatar liquidación contra soportes y cuando haya lugar, realizar los ajustes necesarios.</t>
  </si>
  <si>
    <t>Liquidación de Prenómina (KACTUS)</t>
  </si>
  <si>
    <t>Reportes de Información
(DIAN y Secretaría de Hacienda Distrital)</t>
  </si>
  <si>
    <t>1. Por medio del Sistema Kactus se descarga la nómina acumulada (mensual y/o anual) la cual es verificada contra el reporte del módulo de bases de retención, para identificar diferencias y realizar los ajustes pertinentes.
2. Se extracta la información del Sistema Kactus de forma manual, la  cual es procesada y se genera reporte en el formato solicitado por la STPC quienes verifican dicha información.
3. La información es generada del sistema Kactus e ingresada a los archivos requeridos por la STPC.</t>
  </si>
  <si>
    <t>El proceso se encuentra centralizado en un profesional del área.</t>
  </si>
  <si>
    <t xml:space="preserve">PERDIDA ECONÓMICA POR DEMANDAS
CONDENAS AL IDU
ACCIÓN REPETITIVA
</t>
  </si>
  <si>
    <t>1. El control es ejercido por los profesionales encargados y se cuenta con la base de datos del SIPROJWEB que es manejada por la DTGJ.
2. En la actualización del Manual de Funciones, se incluyó en el cargo Profesional Especializado 222-05, la función de apoyar la defensa laboral.</t>
  </si>
  <si>
    <t>Contrato de PSP
Manual de Funciones</t>
  </si>
  <si>
    <t>Pérdida de información en la custodia, traslado y uso de las Historias Laborales.</t>
  </si>
  <si>
    <t>1. Se cuenta con la base de datos del SIPROJWEB que es manejada por la DTGJ, así como Orfeo.
2. Se gestiona la creación de permisos especiales a los abogados de la STRH que lleven casos por demanda laboral, para la consulta de los expedientes laborales.
3. Se solicita formalmente mediante correo electrónico las Historias Laborales de las personas que se encuentran activas. Para el caso de los servidores inactivos, se diligencia una ficha en el centro de documentación para la solicitud del expediente y para la entrega del mismo.</t>
  </si>
  <si>
    <t>* Reporte SIPROJWEB
* ORFEO</t>
  </si>
  <si>
    <t>Toma de decisiones desacertadas que han hecho las administraciones del IDU.</t>
  </si>
  <si>
    <t>1. Se cuenta con un servidor de amplia experiencia en la STRH y un contratista de apoyo, quienes se encargan de brindar acompañamiento en los procesos.
2. Los casos son llevados al Comité de Conciliación para su revisión.</t>
  </si>
  <si>
    <t>No asistencia a los eventos de capacitación por parte de los servidores programados, lo que generaría suspensiones o prórrogas en los contratos y no cumplimiento del PIC.</t>
  </si>
  <si>
    <t>SERVIDORES DEL IDU SIN CAPACITACIÓN ORIENTADA HACIA LAS NECESIDADES REALES Y PRIORIZADAS, DE ACUERDO CON LO REQUERIDO POR LA ENTIDAD PARA EL CUMPLIMIENTO DE LOS OBJETIVOS Y METAS ORGANIZACIONALES</t>
  </si>
  <si>
    <t>1. Formulación del Plan Institucional de Capacitación teniendo en cuenta los Proyectos de Aprendizaje en Equipo y las necesidades institucionales, al igual que las solicitudes de los jefes de las dependencias. 
2. Para los eventos de capacitación que implican asignación de recursos es necesaria la firma de la Carta de Compromiso por parte del servidor y de su jefe inmediato.</t>
  </si>
  <si>
    <t>* PIC
* PAE</t>
  </si>
  <si>
    <t>Iniciar el proceso de estudio de mercados y elaboración de los estudios previos una vez se cuente con el PIC aprobado, de acuerdo con lo definido en la Guía para la Formulación del Plan Institucional de Capacitación.</t>
  </si>
  <si>
    <t>1. Estudio de mercados
2. Estudios previos</t>
  </si>
  <si>
    <t>1. Definición y precisión en el momento de estructurar las obligaciones y requerimientos del contrato dentro de los estudios de mercado, estudios previos y términos de referencia. 
2. Durante la ejecución del contrato se reciben las observaciones de los servidores respecto a la calidad del servicio contratado, se analizan las mismas y se toman las acciones que correspondan con el contratista.
3. Al finalizar el evento de capacitación se aplica la evaluación de satisfacción.</t>
  </si>
  <si>
    <t>1. Estudios previos
2. Informe del Proveedor y Anexos</t>
  </si>
  <si>
    <t xml:space="preserve">Cancelación de espacios físicos previamente programados por la STRH,  por otros eventos de la entidad. </t>
  </si>
  <si>
    <t>Programación de actividades de capacitación de acuerdo con disponibilidad del auditorio Calle 22.</t>
  </si>
  <si>
    <t>SISTEMA KACTUS  DESACTUALIZADO</t>
  </si>
  <si>
    <t>Que los servidores no carguen en el sistema Kactus y/o no entreguen la documentación en radicación</t>
  </si>
  <si>
    <t>INCUMPLIMIENTO EN LOS PROCEDIMIENTOS ESTABLECIDOS PARA LA ACTUALIZACIÓN DE HISTORIAS LABORALES</t>
  </si>
  <si>
    <t xml:space="preserve">El sistema Kactus cuenta con el módulo cajero, en donde cada servidor puede revisar la información que reposa en su historia laboral, por lo cual, cada servidor se encarga de remitir a la STRH por medio de radicado en ventanilla la documentación que requiera aportar. </t>
  </si>
  <si>
    <t>1. ORFEO
2. KACTUS
3. Historia Laboral</t>
  </si>
  <si>
    <t xml:space="preserve">HOJAS DE VIDA DE SERVIDORES NO ARCHIVADAS DE ACUERDO A LA NORMATIVIDAD EN GESTIÓN DOCUMENTAL </t>
  </si>
  <si>
    <t>INCUMPLIMIENTO A LO ESTABLECIDO EN LAS TABLAS DE RETENCIÓN DOCUMENTAL</t>
  </si>
  <si>
    <t>1. Cuando se presta una historia laboral, se le pide al servidor de la STRH que firme la tarjeta de préstamos como acuse de recibo para saber en poder de quien se encuentra.
2. Después de hacer la devolución se hace control de documentos.</t>
  </si>
  <si>
    <t>Documentos aportados por los servidores para la actualización de la Historia Laboral en fechas posteriores a la que se produjo el documento</t>
  </si>
  <si>
    <t>1. Solo se reciben documentos de actualización de carpeta de Historia Laboral que sean radicados en ORFEO por control de fechas de entrega.
2. Se organizan de acuerdo a la TRD de la Serie hojas de vida, de acuerdo con la normatividad vigente.</t>
  </si>
  <si>
    <t>1. ORFEO
2. Historia Laboral</t>
  </si>
  <si>
    <t>No entregar la documentación a tiempo por parte de servidores de la STRH al responsable de la historia laboral</t>
  </si>
  <si>
    <t>Directriz por parte del Subdirector Técnico de Recursos de entregar la documentación generada máximo cada 15 días.</t>
  </si>
  <si>
    <t>R.RH.08</t>
  </si>
  <si>
    <t>RETRASOS EN LA RESPUESTA A LAS SOLICITUDES DE LOS ENTES DE CONTROL</t>
  </si>
  <si>
    <t>Que las Historias Laborales estén incompletas o no sea fácil su consulta</t>
  </si>
  <si>
    <t>SANCIONES DISCIPLINARIAS 
INCUMPLIMIENTO DE LA NORMATIVIDAD
INSATISFACCIÓN DEL CLIENTE</t>
  </si>
  <si>
    <r>
      <t>1. Los servidores comunican a la persona encargada de las Historias Laborales de los documentos faltantes.
2.</t>
    </r>
    <r>
      <rPr>
        <sz val="8"/>
        <color indexed="8"/>
        <rFont val="Arial"/>
        <family val="2"/>
      </rPr>
      <t xml:space="preserve"> Se encuentra en proceso de digitalización las historias laborales activas. 
3. Aplicación del procedimiento Creación y Gestión Documental de Historias Laborales</t>
    </r>
  </si>
  <si>
    <t>1. Tarjeta de préstamos
2. Procedimiento PR-TH-03 Creación y gestión documental de las historias laborales</t>
  </si>
  <si>
    <t>Se envía una comunicación al área involucrada y se gestiona de manera verbal el tema con el fin de dar celeridad.</t>
  </si>
  <si>
    <t>1. Plataforma Orfeo
2. Correo institucional</t>
  </si>
  <si>
    <t>Asignación de correspondencia por parte del Subdirector(a) Técnico(a) de Recursos Humanos, teniendo presente el conocimiento y rol de los integrantes del área para dar respuesta pertinente, oportuna y veraz.</t>
  </si>
  <si>
    <t>1. Plataforma Orfeo
2. Procedimiento de  Trámite de comunicaciones oficiales recibidas y trámite de comunicaciones oficiales enviadas internas y externas</t>
  </si>
  <si>
    <t>DTAC</t>
  </si>
  <si>
    <t>JANNETH FLÓREZ PARDO</t>
  </si>
  <si>
    <t>ADRIANA CAROLINA PIEDRAHÍTA ARÉVALO</t>
  </si>
  <si>
    <t>Verificación del contenido de los formatos para el ciclo de desarrollo de soluciones de TI por parte del arquitecto de software.</t>
  </si>
  <si>
    <t>Formatos de Ciclo de Vida de construcción de soluciones:
(lFO-TI-06 SOLICITUD REQUERIMIENTOS APLICACIONES
FO-TI-14 ANALISIS DE ACTIVIDADES
FO-TI-10 CRUCE DE ENTRADAS ACCIONES A EJECUTAR SALIDAS
FO-TI-13 ESPECIFICACION DE REQUERIMIENTOS
FO-TI-12 DISEÑO ALTO NIVEL
FO-TI-16 ACEPTACION DE PRUEBAS REALIZADAS A LAS APLICACIONES DESARROLLADAS
FO-TI-18 ACEPTACION DE CODIGO FUENTE DE APLICACIONES DESARROLLADAS
FO-TI-17 ACEPTACION DE MANUALES PARA APLICACIONES DESARROLLADAS
FO-TI-15 ACEPTACION DE APLICACIONES DESARROLLADAS
FO-TI-19 ACTA DE INICIO DE OPERACION DE APLICACIONES DESARROLLADAS
FO-TI-21 ACTA DE ENTREGA DE APLICACIONES DESARROLLADAS
FO-TI-20 ACTA DE CIERRE DE OPERACION DE APLICACIONES DESARROLLADAS)</t>
  </si>
  <si>
    <t>Falta de compromiso y responsabilidad de los usuarios en la definición de los requerimientos o mala documentación de los mismos.</t>
  </si>
  <si>
    <t>Aplicación de metodologías de conocimiento general de especificación de requerimientos donde se establezca participación de las áreas especialistas con los usuarios. Se involucra al usuario en la aceptación del producto o servicio de software.
Validación de los requerimientos identificados por las partes interesadas.</t>
  </si>
  <si>
    <t>El documento de formalización de uso de los recursos de almacenamiento de datos, se encuentra en construcción.
Establecer el control de asignación de espacios mediante la formalización del instructivo de administración de almacenamiento que tenga en cuenta los cálculos para dimensionamiento de arquitectura para los recursos dedicados a los sistemas de información y para la asignación de cuotas a los procesos del Instituto.</t>
  </si>
  <si>
    <t>Instructivo de uso de las carpetas compartidas.
Campaña de divulgación.
Instructivo de administración del almacenamiento.</t>
  </si>
  <si>
    <t>Revisión periódica de los registros de los servidores físicos y validando diariamente la consola de administración de los servidores virtuales y consignando los registros de capacidad según el corte de periodo correspondiente en el formato diseñado para tal fin.</t>
  </si>
  <si>
    <t>Procedimiento PRTI16 Gestión de capacidad y disponibilidad.
PRTI17 Gestión de servidores
FOTI30 Control de capacidad de los recursos de TI</t>
  </si>
  <si>
    <t>Realización diaria del monitoreo al uso de los canales de comunicación internos y externos y registro de la capacidad usada al corte de periodo para facturación.</t>
  </si>
  <si>
    <t>Procedimiento PRTI16 Gestión de capacidad y disponibilidad.
PRTI23 Gestión de Telecomunicaciones
FOTI30 Control de capacidad de los recursos de TI</t>
  </si>
  <si>
    <t>Fallas del servicio prestado por el proveedor en el suministro de: ( a). canales de comunicación; b). Servicio de energía; c). Soporte técnico especializado.</t>
  </si>
  <si>
    <t>Se cuenta con las obligaciones contractuales definidas en cada uno de los contratos (Definición y cumplimiento de los Acuerdos de Nivel de Servicio -ANS-), asi como la suscripción de las polizas de cumplimiento. Las incidencias sobre los servicios son reportadas a través de las herramientas suministradas por cada proveedor, y el cierre de las mismas son revisadas periódicamente a corte de facturación.</t>
  </si>
  <si>
    <t>Procedimientos de Generación y resturación de copias de seguridad (PR-TI-11 y PR-TI-12)
FOTI24 Bitácora de control de restauraciones de copias de seguridad</t>
  </si>
  <si>
    <t>Reportes de los sistemas ARANDA y STONE
Informe de seguimiento</t>
  </si>
  <si>
    <t>Plan de mantenimiento que se establece con una periodicidad semestral, adicionalmente se pacta como obligaciones establecidas para los contratistas.</t>
  </si>
  <si>
    <t xml:space="preserve">Aplicación del Instructivo de uso del aplicativo WSUS que se encuentra en proceso de publicación, que contiene los pasos necesarios para mantener actualizado el software de los servidores y aplicaciones requeridas. </t>
  </si>
  <si>
    <t>IN-TI-06 Instructivo de Uso de Recursos Tecnológicos
IN-TI-07 Instructivo de administración del Directorio Activo
Instructivo de preparación de un equipo para usuario final.</t>
  </si>
  <si>
    <t>Conformación de equipo de trabajo para atender la Mesa de servicios de la entidad.  Este grupo atiende la definición de ANS internos para la atención de las diferentes solicitudes, según el catálogo de servicios de TI vigente.</t>
  </si>
  <si>
    <t>Seguimiento periódico a los registros de la herramienta de mesa de servicios y a los ANS pactados en el catálogo de servicios de TI. Mesa de trabajo de la STRT para seguimiento de proyectos y gestión de la mesa de servicios.</t>
  </si>
  <si>
    <t>Informe de seguimiento
e Indicador STRT385
Actas de la mesa de trabajo de la STRT</t>
  </si>
  <si>
    <t>Se realizan capacitaciones con el personal de mesa de servicios para que se realice el registro adecuado en la herramienta Aranda.
Verificación del cierre y documentación de los casos por parte del líder de mesa de servicios.</t>
  </si>
  <si>
    <t>Implementación y fomento del uso del Módulo USDK de Aranda, para autogestion de radicación de casos por los usuarios del Instituto.
Se han realizado las campañas de divulgación sobre el uso de la herramienta de usuario USDK.</t>
  </si>
  <si>
    <t>Transferencia de conocimiento. Personal de planta. Plan de contratación de apoyo a la gestión.
Control de cierre de todos los casos en curso de los colaboradores que se retiran antes de efectuar el último pago.</t>
  </si>
  <si>
    <t>Controles de seguridad perimetral y protección de información de usuarios a través del antivirus institucional. 
Asignación de credenciales de usuario acordes a los perfiles solicitados por los líderes de procesos.</t>
  </si>
  <si>
    <t>PR-TI-19 Procedimiento de gestión de bases de datos.
Instructivo de uso de ambientes de trabajo.</t>
  </si>
  <si>
    <t>RIESGOS DE SEGURIDAD DE LA INFROMACIÓN</t>
  </si>
  <si>
    <t>R.SI.TI.01</t>
  </si>
  <si>
    <t>Acceso interno no autorizado a los sistemas de información o a los documentos.</t>
  </si>
  <si>
    <t>No se bloquea la sesión de usuario cuando se abandona la estación de trabajo</t>
  </si>
  <si>
    <t>Fuga de información
Uso indebido de datos institucionales
Pérdida de la confidencialidad</t>
  </si>
  <si>
    <t>Se cuenta con la política de Escritorio limpio y pantalla despejada que reglamenta, y política del directorio activo que aplica el control.
Campaña de comunicaciones, para bloquear la estación de trabajo "Peligro. Equipo en riesgo" (Teclas Windows  + r + a).</t>
  </si>
  <si>
    <t>Resolución 34217 de 2015
Instructivo de administración del directorio activo</t>
  </si>
  <si>
    <t>Que sea aplicada ingeniería social al personal de la entidad.</t>
  </si>
  <si>
    <t>Registro de solicitudes y requerimientos en herramienta de mesa de servicio (Aranda SDK)
Capacitación a los miembros de la mesa de servicio sobre medidas de prevención.</t>
  </si>
  <si>
    <t>Instructivo Solicitud de Soporte Técnico por Aranda USDK (IN-TI-02)</t>
  </si>
  <si>
    <t>Deficiencias en la metodología de clasificación, codificación o etiquetado de  activos de información.</t>
  </si>
  <si>
    <t>Definición y publicación de la resolución de mecanismos para la clasificación de la información.</t>
  </si>
  <si>
    <t>Circular 17 de 2015.
Campaña de sensibilización por procesos.
Instructivo de clasificación y etiquetado (Reunión Gestión Documental y OAP)</t>
  </si>
  <si>
    <t>Los enlaces de comunicaciones que permanecen activos al completar las transmisiones a través de las redes</t>
  </si>
  <si>
    <t>La arquitectura de red minimiza la posibilidad tener conexiones abiertas sin corresponsal activo.</t>
  </si>
  <si>
    <t>Documento interno de Gestión de las Telecomunicaciones del Instituto (en construcción)</t>
  </si>
  <si>
    <t>Se hace recuperación de información a partir de medios de almacenamiento o procesamiento reciclados o desechados.</t>
  </si>
  <si>
    <t>Los equipos de cómputo y los dispositivos de almacenamiento son sometidos a procesos de preparación y/o borrado seguro dependiendo si van a ser reutilizados o entregados a almacén para baja de activos.</t>
  </si>
  <si>
    <t>Instructivo de borrado seguro de datos y formateo final de equipos (en construcción)</t>
  </si>
  <si>
    <t>Deficiencia o ausencia de pistas o registros de auditoria</t>
  </si>
  <si>
    <t>Los diferentes componentes de la Infraestructura tecnológica están configurados para dejar registros automáticos de eventos, los cuales son revisados periódicamente.</t>
  </si>
  <si>
    <t>Procedimiento de revisión a la plataforma de tecnología de información (PR-TI-18)</t>
  </si>
  <si>
    <t>R.SI.TI.02</t>
  </si>
  <si>
    <t>Acceso externo no autorizado, alteración y/o pérdida de datos institucionales.</t>
  </si>
  <si>
    <t>Ingreso a los sistemas operativos o a las aplicaciones por "puertas traseras" no controladas</t>
  </si>
  <si>
    <t>Pérdida de la imagen institucional y/o filtrado de información
Pérdida de la confidencialidad</t>
  </si>
  <si>
    <t>Los equipos de cómputo especializados (servidores) y de usuario (PC de escritorio), son instalados y configurados con medidas de prevención que minimizan el uso de puertos de comunicación.</t>
  </si>
  <si>
    <t>Procedimiento de Gestión de Servidores (PR-TI-17)
Instructivo de preparación de un equipo de usuario. (En construcción)</t>
  </si>
  <si>
    <t>Uso de software ilegal o malicioso</t>
  </si>
  <si>
    <t>Solamente el personal de mesa de servicios puede hacer cambios en la configuración de los equipos de usuarios, incluyendo la instalación y desinstalación de aplicaciones bajo una solicitud radicada en la herramienta de dicho grupo de trabajo.
Adicionalmente, la herramienta de antivirus, impide que un usuario sin privilegios de administrador instale aplicaciones en el equipo de cómputo y en caso de saltarse el control de instalación, esta herramienta detecta y reporta software malicioso.</t>
  </si>
  <si>
    <t>Casos registrados para cambios en la instalación de software en la herramienta de mesa de servicios Aranda.
Instructivo de administración del antivirus. (En construcción)</t>
  </si>
  <si>
    <t>R.SI.TI.03</t>
  </si>
  <si>
    <t>Alteración de la configuración de los elementos usados para la prestación de servicios y/o modificación no autorizada de estos datos.</t>
  </si>
  <si>
    <t>Mal uso o abuso de los derechos otorgados como usuario o como administrador</t>
  </si>
  <si>
    <t>Fuga de información y/o uso indebido de datos institucionales
Pérdida de la Integridad</t>
  </si>
  <si>
    <t xml:space="preserve">Se cuenta medidas de revisión periódica de los accesos que tienen los usuarios a los recursos </t>
  </si>
  <si>
    <t>Instructivo Revisión de los Derechos de Acceso de los Usuarios (en revisión)</t>
  </si>
  <si>
    <t>Control inadecuado de fechas, tratamiento de los formatos y/o falta de control para la sincronización de tiempo en los equipos del Instituto</t>
  </si>
  <si>
    <t>Se cuenta con el servicio de NTP centralizado en el servidor de dominio que hace que todos los equipos que se autentiquen en la red del Instituto mantengan actualizados los datos de fecha y hora.</t>
  </si>
  <si>
    <t>Instructivo de sincronización de hora y uso de fechas en las aplicaciones (En construcción)</t>
  </si>
  <si>
    <t>Realización de análisis de flujo de mensajes,  análisis de tráfico, infiltración de comunicaciones, engaño o suplantación de direcciones IP, engaño o suplantación de los servicios de directorio de nombres (DNS) o enrutamiento no autorizado de comunicaciones</t>
  </si>
  <si>
    <t>Revisión periódica del módulo de prevención de ataques (IPS) del dispositivo de seguridad perimetral.</t>
  </si>
  <si>
    <t>Registros automáticos (logs) del firewall.</t>
  </si>
  <si>
    <t>Registro inadecuado de cambios y/o modificaciones</t>
  </si>
  <si>
    <t>Las condiciones para realizar cambios a cualquier elemento de configuración tecnológico están sujetas a la aprobación o rechazo de solicitudes presentadas a la mesa de trabajo de gestión de cambios, que deben ser registrados en la herramienta de mesa de servicios (Aranda)</t>
  </si>
  <si>
    <t>Procedimiento de Gestión de cambios (PR-TI-08)
Formato Control de Cambios Tecnológicos (FO-TI-29)
Formato Cambios presentados a la mesa de trabajo (en publicación)
Registros de cambios en Aranda</t>
  </si>
  <si>
    <t>Abuso de medidas de seguridad para realizar seguimientos no autorizados, o mal uso de los registros de acceso</t>
  </si>
  <si>
    <t>Los usuarios finales de la plataforma de TI del Instituto, no cuentan con privilegios de administración local o de red, que permitan cambios o accesos no autorizados.
Periódicamente, se hacen revisiones a los registros automáticos (logs) de los diferentes servidores y equipos de red, para identificar alertas y advertencias de seguridad.</t>
  </si>
  <si>
    <t>Instructivo revisión de los Derechos de Acceso de los Usuarios (en revisión)
Instructivo de revisión los registros automáticos la plataforma de TI (En construcción)</t>
  </si>
  <si>
    <t>R.SI.TI.04</t>
  </si>
  <si>
    <t>Degradación de aplicaciones de software.</t>
  </si>
  <si>
    <t>Interrupción de los servicios de red lógica o eléctrica durante instalación o actualización de los equipos y ejecución de las aplicaciones.
Pérdida de la Disponibilidad</t>
  </si>
  <si>
    <t>Indisponibilidad y/o retrasos de los servicios</t>
  </si>
  <si>
    <t>La instalación de software se realiza cuando son preparados y configurados los equipos que se entregan al usuario. Las instalaciones de aplicaciones por demanda deben ser autorizadas por los dueños de proceso y realizados por personal autorizado de la mesa de servicios.</t>
  </si>
  <si>
    <t>Instructivo de preparación de un equipo de usuario.  (En construcción)</t>
  </si>
  <si>
    <t>R.SI.TI.05</t>
  </si>
  <si>
    <t>Daño a los equipos de cómputo de usuario y/o a los archivos contenidos en ellos.</t>
  </si>
  <si>
    <t>Falta de instalación de actualizaciones o parches de seguridad para remediar debilidades conocidas de los programas de software</t>
  </si>
  <si>
    <t>Indisponibilidad y/o retrasos de los servicios 
Pérdida de la Disponibilidad</t>
  </si>
  <si>
    <t>Se revisa la adecuada instalación de "parches de seguridad" a través de las consolas de monitoreo de los elementos de tecnología y se hacen revisiones periódicas de dichas aplicaciones a través del procedimiento de revisión de la plataforma.</t>
  </si>
  <si>
    <t>Procedimiento de revisión a la plataforma de tecnología de información (PR-TI-18)
Instructivo de Uso de WSUS  (En construcción)</t>
  </si>
  <si>
    <t>Falta de protección contra virus y código malicioso</t>
  </si>
  <si>
    <t>Se dispone del software de antivirus institucional Bit defender.</t>
  </si>
  <si>
    <t>Instructivo de uso del antivirus  (En construcción)</t>
  </si>
  <si>
    <t>Falta de información o conciencia respecto al uso de los recursos de tecnología asignados</t>
  </si>
  <si>
    <t>Se realizan charlas de inducción a los colaboradores que ingresan al Instituto, para hacer uso de los recursos de tecnología que les son asignados.
Se llevan a cabo campañas de divulgación a través de carteleras virtuales, sobre el uso de los recursos de tecnología y sobre la protección de la información.</t>
  </si>
  <si>
    <t>Circular 1 de 2016
Circular 15 de 2016
Instructivo de uso adecuado de los recursos de TI (IN-TI-06)</t>
  </si>
  <si>
    <t>R.SI.TI.06</t>
  </si>
  <si>
    <t>Degradación de la calidad o legibilidad de la información almacenada.</t>
  </si>
  <si>
    <t>Daños a la información provocado por animales (insectos o roedores)</t>
  </si>
  <si>
    <t>Indisponibilidad y/o retrasos de los servicios 
Pérdida de la Integridad</t>
  </si>
  <si>
    <t xml:space="preserve">La información física (impresa) que cumple lo ciclos de vida según las tablas de retención es enviada a custodia externa que ofrece controles ambientales y contra deterioro. </t>
  </si>
  <si>
    <t>Contrato IDU-1695-2015 con la firma TANDEM</t>
  </si>
  <si>
    <t>Susceptibilidad de daño en almacenamiento de medios</t>
  </si>
  <si>
    <t>La información institucional centralizada en los servidores que se exporta en medios magnéticos extraíbles (cintas) es remitida al proveedor de custodia que ofrece controles ambientales y contra deterioro.</t>
  </si>
  <si>
    <t>Procedimiento de generación de copias de seguridad (PR-TI-11)
Circular 15 de 2016</t>
  </si>
  <si>
    <t>Almacenamiento no protegido de datos</t>
  </si>
  <si>
    <t>Para documentos físicos, contrato de custodia con proveedor certificado.
Para medios de almacenamiento lógico en área de preparación del DataCenter aislado y protegido de manipulación y medio ambiente controlado. Envío periódico a custodia externa certificada.</t>
  </si>
  <si>
    <t>Ubicación de los medios que no cumple con las condiciones ambientales requeridas.</t>
  </si>
  <si>
    <t>Almacenamiento no estructurado de datos y/o poca disponibilidad de datos respaldados</t>
  </si>
  <si>
    <t>Se cuenta con repositorios de almacenamiento centralizado que asignan cuotas a los procesos y áreas del Instituto, para que se consigne la información no estructurada (documentos de ofimática).</t>
  </si>
  <si>
    <t>Instructivo de uso adecuado de las carpetas compartidas (en construcción)</t>
  </si>
  <si>
    <t>R.SI.TI.07</t>
  </si>
  <si>
    <t>Denegación de los servicios de TI.</t>
  </si>
  <si>
    <t>Gestión inadecuada de contraseñas, claves, certificados</t>
  </si>
  <si>
    <t>Indisponibilidad y/o retrasos de los servicios
Pérdida de la Disponibilidad</t>
  </si>
  <si>
    <t>El acceso a la información y servicios institucionales debe hacerse mediante la autenticación de los usuarios en la red de datos en el Directorio Activo, en donde se cuenta con la política de gestión de contraseñas. Algunas aplicaciones y servicios adicionan certificados digitales o algoritmos de cifrado de la información en las transacciones que se realizan a través de redes públicas.</t>
  </si>
  <si>
    <t>Instructivo de Administración del Directorio Activo (IN-TI-07)
Instructivo de protección de la información digital (IN-TI-08)</t>
  </si>
  <si>
    <t>Uso inapropiado de equipos de comunicaciones o de medios de almacenamiento</t>
  </si>
  <si>
    <t>Se han contemplado las condiciones de uso de los recursos de tecnología y se hace divulgación de dichas condiciones en conjunto con la OAC.</t>
  </si>
  <si>
    <t>Instructivo Uso adecuado de los recursos TI (IN-TI-06)
Piezas de divulgación OAC</t>
  </si>
  <si>
    <t>R.SI.TI.08</t>
  </si>
  <si>
    <t>Explotación de una debilidad conocida.</t>
  </si>
  <si>
    <t>Ausencia de mecanismos de monitoreo establecidos para las brechas en la seguridad</t>
  </si>
  <si>
    <t>Indisponibilidad y/o retrasos de los servicios
Pérdida de la Disponibilidad
Pérdida de la Integridad</t>
  </si>
  <si>
    <t>R.SI.TI.09</t>
  </si>
  <si>
    <t>Incumplimiento de los acuerdos de atención de servicios en los términos pactados.</t>
  </si>
  <si>
    <t>Dificultad para encontrar fallas y/o problemas</t>
  </si>
  <si>
    <t>Incumplimiento de los tiempos acordados para atender solicitudes
Pérdida de la Disponibilidad</t>
  </si>
  <si>
    <t>Para los servicios de tecnología se cuenta con documentación clara de los procedimientos que se requieren para atender caso reportado y evaluar su debida gestión.</t>
  </si>
  <si>
    <t>Procedimiento de Gestión de Servicios de TI PR-TI-06
Procedimiento de Gestión de Incidentes de seguridad de la información (en revisión)</t>
  </si>
  <si>
    <t>R.SI.TI.10</t>
  </si>
  <si>
    <t>Lentitud en la respuesta de los servicios de red interna o de consumo de la red externa.</t>
  </si>
  <si>
    <t>Descarga no controlada de archivos o aplicaciones</t>
  </si>
  <si>
    <t>El acceso a los servicios de consulta de información digital externa por medio de Internet está restringido por tipos de contenidos presentados y operado a través de los dispositivos de seguridad perimetral.</t>
  </si>
  <si>
    <t>Documento Definición de Perfiles de navegación para Internet. (En construcción)</t>
  </si>
  <si>
    <t>Uso de herramientas no autorizadas para revisión de la red o de los equipos de cómputo</t>
  </si>
  <si>
    <t>Preventivamente se hace el seguimiento y monitoreo del tráfico de la red interna a través de Nagios.
Adicionalmente se tiene el control de instalación de software que está restringido por el directorio activo y apoyado por la aplicación de antivirus.</t>
  </si>
  <si>
    <t>Instructivo de Administración del Directorio Activo (IN-TI-07)
Instructivo de uso del antivirus  (En construcción)
Registros de tráfico de red en los dispositivos.</t>
  </si>
  <si>
    <t>R.SI.TI.11</t>
  </si>
  <si>
    <t>Negligencia o mal uso de los recursos de tecnología.</t>
  </si>
  <si>
    <t>No existencia de políticas sobre el uso del correo electrónico</t>
  </si>
  <si>
    <t>Indisponibilidad y/o retrasos de los servicios
Pérdida de Disponibilidad</t>
  </si>
  <si>
    <t>El servicio de correo electrónico es prestado por un tercero, se realizaron sesiones de capacitación respecto al uso del servicio. En acciones coordinadas con la OAC, se trabaja en la divulgación y toma de conciencia sobre conceptos de uso adecuado de los recursos de TI, incluyendo el correo electrónico.</t>
  </si>
  <si>
    <t>Instructivo Uso del servicio de correo institucional (en revisión)</t>
  </si>
  <si>
    <t xml:space="preserve">Frustración o inconformidad por parte de los usuarios </t>
  </si>
  <si>
    <t>Aplicación de los conceptos y actividades que el proceso de talento humano realiza para mantener el clima laboral, atender las inquietudes de los colaboradores (de planta o contratistas).</t>
  </si>
  <si>
    <t>Procedimiento Bienestar Social y Desarrollo (PR-TH-118)
Instructivo Acuerdo Ético Gente IDU (CA-TH-02)</t>
  </si>
  <si>
    <t>R.SI.TI.12</t>
  </si>
  <si>
    <t>Manipulación de equipo de cómputo de usuario o especializado por familiar o visitante.</t>
  </si>
  <si>
    <t>No se cuenta con una política formal sobre la utilización de computadores portátiles</t>
  </si>
  <si>
    <t>Indisponibilidad y/o retrasos de los servicios 
Pérdida de imagen y/o fuga de información
Pérdida de la Integridad</t>
  </si>
  <si>
    <t>En acciones coordinadas con la OAC, se trabaja en la divulgación y toma de conciencia sobre conceptos de uso adecuado de los recursos de TI.</t>
  </si>
  <si>
    <t>Instructivo de Uso adecuado de los recursos de TI (IN-TI-05)
Instructivo de uso adecuado de los dispositivos de almacenamiento (IN-TI-05)</t>
  </si>
  <si>
    <t>No se tiene control de los activos que se encuentran fuera de las instalaciones</t>
  </si>
  <si>
    <t>Para protección de los recursos tecnológicos físicos, se dispone de pólizas de seguros que pretenden reponer el recurso perdido.
Para la protección de la información contenida en los equipos se dispone del procedimiento de generación de copias y del instructivo de uso adecuado de los dispositivos de almacenamiento.</t>
  </si>
  <si>
    <t>Procedimiento de generación de copias de seguridad (PR-TI-11)
Instructivo de Uso adecuado de dispositivos de almacenamiento de información (IN-TI-05)</t>
  </si>
  <si>
    <t>Dificultad para hacer verificaciones y/o validaciones</t>
  </si>
  <si>
    <t>La configuración de los equipos de usuario, queda restringida a perfiles de USUARIO, no se habilitan perfiles de ADMINISTRADOR LOCAL.
Condiciones de validación aplicables a los "tele-trabajadores" en cuanto al manejo de los recursos asignados.</t>
  </si>
  <si>
    <t>Instructivo de preparación de un equipo de usuario.  (En construcción)
Libro blanco de Teletrabajo IDU (GU-TH-01)</t>
  </si>
  <si>
    <t>R.SI.TI.13</t>
  </si>
  <si>
    <t>Pérdida de disponibilidad de la información a usuarios autorizados.</t>
  </si>
  <si>
    <t>Ausencia de planes de continuidad</t>
  </si>
  <si>
    <t>Se han identificado los elementos y servicios críticos del proceso de GTIC.
Se ha diseñado el Plan de continuidad de los servicios de TI.
Se están actualizando los planes de contingencia e instructivos de recuperación.</t>
  </si>
  <si>
    <t>Documento de Plan de Continuidad de Servicios de TI (en construcción)</t>
  </si>
  <si>
    <t>Part.1 Martha :</t>
  </si>
  <si>
    <t>1. Seguimiento a los compromisos suscritos en el comité de archivo</t>
  </si>
  <si>
    <t xml:space="preserve">Personal insuficiente y no capacitado </t>
  </si>
  <si>
    <t>1. Identificación y definición de los perfiles y número de personas requeridas y registradas en el proyecto de Antepresupuesto.
2. Se realiza en forma permanente entrenamiento al personal asignado al proceso.</t>
  </si>
  <si>
    <t>1. Anteproyecto de Presupuesto. 
2. Presentacion y lista asistencia, correos electrónicos</t>
  </si>
  <si>
    <t>1. Se promueven espacios de sensibilización y soporte al personal de la Entidad</t>
  </si>
  <si>
    <t>1. Actualizacion de procedimientos de acuerdo con normatividad vigente.
2. Actualización periódica del normograma.</t>
  </si>
  <si>
    <t>1. Listado maestro de documentos y registros
2. Normagrama</t>
  </si>
  <si>
    <t xml:space="preserve">Desconocimiento de procesos técnicos en Gestion Documental </t>
  </si>
  <si>
    <t>1. Se socializan los procesos técnicos en Gestión documental al personal asignado.
2. Actualización periódica del normograma.</t>
  </si>
  <si>
    <t>1. Presentacion y correos electrónicos
2. Normograma</t>
  </si>
  <si>
    <t>1. Se analizan necesidades y se solicita el presupuesto anual  (la asignacion de estos recursos no está bajo control directo del proceso)</t>
  </si>
  <si>
    <t xml:space="preserve">1. Anteproyecto de Presupuesto. </t>
  </si>
  <si>
    <t xml:space="preserve">Sistema ORFEO y correos electrónicos </t>
  </si>
  <si>
    <t>1. TRD
2. Lista de asistencia</t>
  </si>
  <si>
    <t>1. Presentación 
2. Correos electrónicos</t>
  </si>
  <si>
    <t>Planillas de traslado de documentos</t>
  </si>
  <si>
    <t xml:space="preserve">FOTH22 PAZ YSALVO
 </t>
  </si>
  <si>
    <t>1. Se identifican y presentan las necesidades de infraestructura y se incluyen el Anteproyecto de Presupuesto. La decisión de realizar las adecuaciones depende de la alta gerencia y de la disponibilidad de recursos.
2. Se cuenta  aproximadamente con un 70% del material bibliográfico y un 30% de documentos de archivos, digitalizados para el servicio de consulta.</t>
  </si>
  <si>
    <t>1. Anteproyecto de Presupuesto. 
2. Repositorio Institucional Dspace y ORFEO</t>
  </si>
  <si>
    <r>
      <t>1. Seguimiento a la aplicación</t>
    </r>
    <r>
      <rPr>
        <sz val="9"/>
        <color indexed="17"/>
        <rFont val="Arial"/>
        <family val="2"/>
      </rPr>
      <t xml:space="preserve"> </t>
    </r>
    <r>
      <rPr>
        <sz val="9"/>
        <color indexed="8"/>
        <rFont val="Arial"/>
        <family val="2"/>
      </rPr>
      <t>del manual de Backup, el cual corresponde al proceso de gestion de TIC</t>
    </r>
  </si>
  <si>
    <t>1. Comunicación a STRT
2. Manual MGTI016</t>
  </si>
  <si>
    <r>
      <t xml:space="preserve">El Manual de Interventoría </t>
    </r>
    <r>
      <rPr>
        <sz val="9"/>
        <color indexed="17"/>
        <rFont val="Arial"/>
        <family val="2"/>
      </rPr>
      <t xml:space="preserve">y supervisión </t>
    </r>
    <r>
      <rPr>
        <sz val="9"/>
        <color indexed="8"/>
        <rFont val="Arial"/>
        <family val="2"/>
      </rPr>
      <t>de Contratos establece la transferencia de productos generados con ocasión del cumplimiento del contrato deben ser entregados al Centro de Documentación y al Archivo del IDU.</t>
    </r>
  </si>
  <si>
    <t>Manual de Interventoría y supervisión y coordinación de contratos</t>
  </si>
  <si>
    <t>Se realiza capacitación permanente a los nuevos funcionarios por parte de los coordinadores.</t>
  </si>
  <si>
    <t>1. Al momento del ingreso de personal  se realiza inducción al manejo documental sobre importancia de la documentación.
2. Para la salida del personal, se realiza control de devolucion de documentos para retiro de personal con formato de paz y salvo.</t>
  </si>
  <si>
    <t>Socialización de los procesos técnicos en gestión documental al personal asignado.</t>
  </si>
  <si>
    <t>Se cuenta con  backup de la información y mecanismos manuales para atencion a usuarios</t>
  </si>
  <si>
    <t xml:space="preserve">1. Aplicación del Manual de Interventoría y de Supervision  de Contrato, en donde se establece la tranferencia de productos documentales finales al Centro de Documentación o al área a archivo </t>
  </si>
  <si>
    <t>Manual de Interventoría y Supervisión y coordinación de contratos</t>
  </si>
  <si>
    <t>Se presenta solicitud para ser incluido en el anteproyecto de presupuesto para la siguiente vigencia. (la asignacion de estos recursos no está bajo control directo del proceso)</t>
  </si>
  <si>
    <t>SUBDIRECTOR GENERAL DE GESTIÓN CORPORATIVA</t>
  </si>
  <si>
    <t>DIANA MARÍA CALDAS GUATEROS</t>
  </si>
  <si>
    <t>OFICINA DE CONTROL INTERNO
OFICINA DE CONTROL DISCIPLINARIO
OFICINA ASESORA DE PLANEACIÓN</t>
  </si>
  <si>
    <t>R.__.__</t>
  </si>
  <si>
    <t>Etapa
Planear
Hacer
Verficiar
Actuar</t>
  </si>
  <si>
    <t>R.EC.01</t>
  </si>
  <si>
    <t>1. Autoevaluación del control y de la gestión de baja cobertura y/o calidad.
2. Desvío de políticas, objetivos y metas establecidos por la Entidad.
3. Desviación de los controles de los procesos evaluados.
4. Debilitamiento del Sistema de Control Interno.
5.  Pérdida de recursos.
6. Incumplimiento de objetivos del SCI
7. Posibles sanciones por parte de entes de control</t>
  </si>
  <si>
    <t>1. Inducciones en Sistema de Control Interno a Directivos.
2. Procedimiento PR-EC-030 ASESORIA INDEPENDIENTE EN LA GESTION DE CONTROL INTERNO</t>
  </si>
  <si>
    <t>Procedimiento PR-EC-030 ASESORIA INDEPENDIENTE EN LA GESTION DE CONTROL INTERNO_V1.0</t>
  </si>
  <si>
    <t>1. Inducciones en Sistema de Control Interno a Directivos.
2. Instructivo Autoevaluación Institucional.
3. Procedimiento PR-EC-030 ASESORIA INDEPENDIENTE EN LA GESTION DE CONTROL INTERNO</t>
  </si>
  <si>
    <t>1. INEC02 AUTOEVALUACION INSTITUCIONAL
2. PR-EC-030 ASESORIA INDEPENDIENTE EN LA GESTION DE CONTROL INTERNO</t>
  </si>
  <si>
    <t>Insuficiencia en la implementación y divulgación del elemento Autoevaluación del control y la gestión</t>
  </si>
  <si>
    <t>1. Inducciones en Sistema de Control Interno a Directivos.
2. Instructivo Autoevaluación Institucional
3. Procedimiento PR-EC-030 ASESORIA INDEPENDIENTE EN LA GESTION DE CONTROL INTERNO</t>
  </si>
  <si>
    <t>1. Inducciones en Sistema de Control Interno a Directivos.
2. Instructivo Autoevaluación Institucional
3. Reuniones Comité Directivo SIG y Comité de Coordinación de Control Interno
4. Procedimiento auditorías PR-EC- 01 EVALUACION INDEPENDIENTE</t>
  </si>
  <si>
    <t>1. Procedimiento PR-GAF-069 Capacitación e inducción para personal de planta 
2. INEC02 AUTOEVALUACION INSTITUCIONAL
3. PR-EC- 01 EVALUACION INDEPENDIENTE</t>
  </si>
  <si>
    <t>R.EC.02</t>
  </si>
  <si>
    <t>1. Inapropiada autoevaluación del control y de la gestión por parte de los dueños de los procesos.
2. Desvío de políticas, objetivos y metas establecidos por la Entidad.
3. Desviación de los controles de los procesos evaluados.
4. Debilitamiento del Sistema de Control Interno.
5. Pérdida de recursos
6. Incumplimiento de objetivos del SCI</t>
  </si>
  <si>
    <t>Normograma actualizado y publicado</t>
  </si>
  <si>
    <t>No tener la competencia requerida para definir la metodología por parte de los responsables</t>
  </si>
  <si>
    <t xml:space="preserve">1. Requisitos Nombramiento Jefe control Interno Parágrafo 1 Art. 8 Ley 1474/2011.
2. Capacitaciones en Auditoría Interna y Sistema Integrado de Gestión
3. Procedimiento PR-EC- 01 EVALUACION INDEPENDIENTE </t>
  </si>
  <si>
    <t>PR-EC- 01 EVALUACION INDEPENDIENTE V_2.0</t>
  </si>
  <si>
    <t>Que la metodología no sea debidamente apropiada por parte de los servidores responsables de su aplicación.</t>
  </si>
  <si>
    <t xml:space="preserve">1. Capacitaciones en Auditoría Interna y Sistema Integrado de Gestión
2. Procedimiento auditorías PR-EC- 01 EVALUACION INDEPENDIENTE </t>
  </si>
  <si>
    <t>Procedimiento auditorías PR-EC- 01 EVALUACION INDEPENDIENTE V_2.0</t>
  </si>
  <si>
    <t>Etapa de Hacer</t>
  </si>
  <si>
    <t>R.EC.03</t>
  </si>
  <si>
    <t>1. Control y Asignación por parte del jefe de cada área evaluada.</t>
  </si>
  <si>
    <t>Memorando - ORFEO</t>
  </si>
  <si>
    <t>1. Formalización Planeación de la Auditoría a través de memorando interno.</t>
  </si>
  <si>
    <t>1. Procedimiento PR-EC- 01 EVALUACION INDEPENDIENTE.
2. Capacitación en auditorías internas y Sistemas Integrados de Gestión.</t>
  </si>
  <si>
    <t>1. Procedimiento PR-EC- 01 EVALUACION INDEPENDIENTE.
2. Listas de asistencia</t>
  </si>
  <si>
    <t>1. Verificación en la fuente primaria
2. Periódicamente la OCI verifica el estado de actualización del sistema SIAC, con el cual se apoya el compromiso de las áreas para actualizar dicho sistema
3. Auditorias independientes al SCI</t>
  </si>
  <si>
    <t>Procedimiento PR-EC- 01 EVALUACION INDEPENDIENTE V_2.0</t>
  </si>
  <si>
    <t>R.EC.04</t>
  </si>
  <si>
    <t>1. Evaluación del sistema de control interno y/o Sistemas de Gestión de baja cobertura y/o calidad.
2. Desvío de políticas, objetivos y metas establecidos por la Entidad.
3. Desviación de los controles de los procesos evaluados.
4. Debilitamiento del Sistema de Control Interno.
5. Pérdida de recursos.
6. Incumplimiento de objetivos del SCI
7. Posibles sanciones por parte de entes de control</t>
  </si>
  <si>
    <t>1. Proceso de Gestión de Talento Humano (Selección de Personal)
2. Procedimiento PR-EC- 01 EVALUACION INDEPENDIENTE
3. Capacitación en auditorías internas y Sistemas Integrados de Gestión.</t>
  </si>
  <si>
    <t>2. Procedimiento PR-EC- 01 EVALUACION INDEPENDIENTE V_2.0.</t>
  </si>
  <si>
    <t>Se realiza una programación presupuestal y se asignan recursos, conforme solicitud y disponibilidad</t>
  </si>
  <si>
    <t>Procedimiento Presupuesto</t>
  </si>
  <si>
    <t>Aprobación de Programa Anual de Auditorías en el Comité de Coordinación del Control Interno.</t>
  </si>
  <si>
    <t>Resolución 6315 de 2016</t>
  </si>
  <si>
    <t>1. Seguimiento a la ejecución de la planeación ( plan de trabajo) para evaluar el sistema, a través de reuniones internas.
2. Procedimiento PR-EC- 01 EVALUACION INDEPENDIENTE.
3. Capacitación en auditorías internas y Sistemas Integrados de Gestión.</t>
  </si>
  <si>
    <t>Plan Anual de Auditorías 
Actas de seguimiento|</t>
  </si>
  <si>
    <t>1. Aplicación de lso procedimientos (Evaluación independiente, Plan de mejoramiento continuo)
2. Aprobación de Programa Anual de Auditorías  en el Comité De Coordinación del sistema de Control Interno</t>
  </si>
  <si>
    <t>Procedimiento PR-EC- 01 EVALUACION INDEPENDIENTE</t>
  </si>
  <si>
    <t>Comité de Coordinación del sistema de Control Interno.</t>
  </si>
  <si>
    <t>1. PRGC12 CONTRATACI ON DE PRESTACION DE SERVICIOS PROFESIONALES
2. Procedimiento PR-EC- 01 EVALUACION INDEPENDIENTE</t>
  </si>
  <si>
    <t>R.EC.05</t>
  </si>
  <si>
    <t>1. Baja aceptación y apropiación de los resultados de la evaluación por parte de los evaluados
2. Desvío de políticas, objetivos y metas establecidos por la Entidad.
3. Desviación de los controles de los procesos evaluados.
4. Debilitamiento del Sistema de Control Interno.
5. Pérdida de recursos.
6. Incumplimiento de objetivos del SCI
7. No propiciar el mejoramiento de la entidad y/o los procesos evaluados</t>
  </si>
  <si>
    <t>1. Planeación de la Auditoría
2. Comunicaciones escritas - Formatos
3. Revisión por parte del Jefe de la Oficina
4. Reunión de presentación final del informe</t>
  </si>
  <si>
    <t>1. Procedimiento PR-EC- 01 EVALUACION INDEPENDIENTE.
2. Papeles de trabajo Auditorias de Gestión</t>
  </si>
  <si>
    <t>1. Procedimiento PR-EC- 01 EVALUACION INDEPENDIENTE. 
2. Auditorias de Gestión</t>
  </si>
  <si>
    <t>1. Capacitación en auditorías internas y Sistemas Integrados de Gestión.
2. Revisión por parte del Jefe de la Oficina
3. Reunión de revisión del Informe Preliminar</t>
  </si>
  <si>
    <t>1. Procedimiento PR-EC- 01 EVALUACION INDEPENDIENTE.
2. Auditorias de Gestión</t>
  </si>
  <si>
    <t>R.EC.06</t>
  </si>
  <si>
    <t>1. Formato Evaluación del Desempeño Laboral.
2. Informe Mensual de Ejecución de Contratos de Prestación de Servicios. 
3. Actas de Reunión y listados de asistencia</t>
  </si>
  <si>
    <t>R.EC.07</t>
  </si>
  <si>
    <t>Inadecuado manejo de la información en los asuntos de carácter disciplinario a cargo de la OCD</t>
  </si>
  <si>
    <t>Que la información relacionada con los expedientes a cargo de la OCD no se actualice en el expediente, ni en el Sistema de Información Disciplinaria, y que las bases de datos de la Oficina no se mantengan actualizadas.</t>
  </si>
  <si>
    <t>1. Desactualización de los sistemas de información de la OCD
2. Falta de fiabilidad en los reportes que emita la OCD
3. Pérdida parcial o total de información de los expedientes a cargo de la OCD
4. Inicio de acciones disciplinarias y/o penales en contra de los responsables
5. Imposibilidad de reconstrucción de expedientes
6. Violación de la reserva procesal
7. Violación de la reserva legal a que están sometidos los datos personales sensibles
8. Posibilidad de declaratoria de nulidades en los procesos disciplinarios o que se revoquen las decisiones adoptadas en la OCD
9. Acciones legales en contra de la OCD</t>
  </si>
  <si>
    <t>a. Se cuenta con acceso restringido a personal ajeno a la Oficina y con el correspondiente formato de control de entrada y salida de visitantes.
b. Se cuenta con archivadores con llave para guardar los expedientes a cargo de la Oficina.
c. Se continúa con la instrucción de no dejar expedientes sobre el puesto de trabajo al finalizar actividades o la jornada laboral.
d. Se cuenta con cámaras de seguridad dentro de la OCD y con las que se encuentran ubicadas en el pasillo del piso sexto.</t>
  </si>
  <si>
    <t>1. Formato vigente de control de acceso a áreas restringidas
2. Actas de reuniones</t>
  </si>
  <si>
    <t>Que el personal de la Oficina a cargo del manejo de expedientes no los ponga a salvo al final de la jornada laboral o de la realización de las actividades contractuales.</t>
  </si>
  <si>
    <t>a. Se dio la instrucción de que los expedientes sólo pueden ser prestados para consulta en las áreas de la Oficina que cuenten con cámara de seguridad y de preferencia, que la misma se realice en la sala de audiencias.
b. Se cuenta con un formato de constancia de revisión de expedientes que debe suscribir la persona que está haciendo la revisión.
c. Se cuenta con cámaras de seguridad dentro de la OCD y con las que se encuentran ubicadas en el pasillo del piso sexto.
d. Para el caso en que se hayan solicitado fotocopias del proceso y éstas se encuentren autorizadas, únicamente el personal de la Oficina puede llevar el expediente a la fotocopiadora y en ningún momento éste puede quedar sin la supervisión de quien lo haya llevado.</t>
  </si>
  <si>
    <t>1. Actas de reuniones
2. Constancia de revisión de expedientes</t>
  </si>
  <si>
    <t>Que los expedientes de los procesos se presten para consulta de los sujetos procesales, y de terceros -en los casos en que la información sea pública-, en espacios diferentes a los destinados en la Oficina para tal fin, o que estos se presten para ser fotocopiados sin el acompañamiento y supervisión de un servidor o contratista de la OCD.</t>
  </si>
  <si>
    <t>a. Instrucciones por parte de la jefatura de la Oficina sobre el deber de no divulgar a terceras personas ninguna información relacionada con las decisiones disciplinarias a cargo de la Oficina, ni con la documentación recibida con ocasión de las mismas.
b. En los contratos de prestación de servicios se tiene pactada la obligación de guardar la confidencialidad y reserva sobre la información y documentos que por razón del cumplimiento de las obligaciones se llegue a conocer, la cual se mantiene aún después de finalizado el contrato.
c. En el formato de notificación personal, se incluye la advertencia para el notificado del deber que tiene de guardar la reserva del proceso.</t>
  </si>
  <si>
    <t>1. Actas de reuniones
2. Formato constancia de notificación personal
3. Contratos de prestación de servicios profesionales</t>
  </si>
  <si>
    <t>R. Humano
Cliente</t>
  </si>
  <si>
    <t>Que se difunda la información sometida a reserva legal de los expedientes a cargo de la Oficina.</t>
  </si>
  <si>
    <t>1. Plataforma ORFEO y/o plataforma de correo electrónico.</t>
  </si>
  <si>
    <t>R.EC.08</t>
  </si>
  <si>
    <t>Incumplimiento de los términos legales en los procesos disciplinarios</t>
  </si>
  <si>
    <t>Desconocimiento de las normas que regulan la materia</t>
  </si>
  <si>
    <t>1. Violación del derecho al debido proceso.
2. Dilación de términos en los procesos disciplinarios.
3. Los procesos disciplinarios podrían no contar con el debido soporte probatorio para tomar la decisión que en derecho corresponda.
4. Prescripción de la acción disciplinaria.
5.Procesos disciplinarios en contra de los responsables.</t>
  </si>
  <si>
    <t>a. Controles de la jefatura de la Oficina y autocontroles de los profesionales del área.
b. Aplicación de la Ley disciplinaria y del Manual Distrital de Procesos y Procedimientos Disciplinarios de la Alcaldía Mayor de Bogotá.
c. Actualización permanente del Sistema de Información Disciplinaria, en donde se emiten alertas sobre el estado de cada proceso.
d. Capacitación de los abogados de la OCD en temas relacionados con el quehacer diario de la Dependencia, a través de la consulta de las herramientas jurídicas que existen en internet, y de la participación en las charlas, encuentros, cursos, talleres, seminarios y diplomados, entre otros eventos, que se programen en el Distrito y respecto de los cuales la Entidad brinde el apoyo requerido para poder inscribirse en los mismos.</t>
  </si>
  <si>
    <t>1. Actas de reuniones
2. Ley 734 de 2002 y demás normas relacionadas
3. Manual Distrital de Procesos y Procedimientos Disciplinarios
4. Registros en el SID
5. Diplomas o constancias de asistencia a capacitación</t>
  </si>
  <si>
    <t>Insuficiente personal para atender el volumen de trabajo de la Oficina / Incremento inusitado del volumen de trabajo en la Oficina</t>
  </si>
  <si>
    <t>a. El reparto interno de los asuntos de conocimiento de la Oficina se realiza de manera equitativa y de forma aleatoria.
b. Se realizó la distribución de las tareas de tipo administrativo a las secretarias de la Oficina y a la auxiliar administrativa vinculada mediante contrato de prestación de servicios, con el fin de que los abogados puedan dedicar mayor tiempo al estudio, práctica de pruebas y proyección de decisiones en los procesos que tienen a su cargo.
c. La labor de capacitación, en cumplimiento de la función preventiva de la Oficina, se realizará de manera turnada por todos los abogados que hacen parte de la OCD.</t>
  </si>
  <si>
    <t>1. Actas de reparto y bases de datos de seguimiento
2. Actas de reuniones de la OCD</t>
  </si>
  <si>
    <t>R.EC.09</t>
  </si>
  <si>
    <t>Indebida aplicación de la normatividad de carácter disciplinario</t>
  </si>
  <si>
    <t>Desconocimiento de las normas que regulan la materia, así como de la jurisprudencia relacionada</t>
  </si>
  <si>
    <t xml:space="preserve">1. Violación del derecho a la defensa y al debido proceso.
2. Declaratorias de nulidad.
Revocatoria de las decisiones disciplinarias.
3. Inicio de acciones disciplinarias en contra de los responsables.
</t>
  </si>
  <si>
    <t>Se establecerá un punto obligatorio en las reuniones de la OCD para dar espacio a que se hagan aportes en materia de actualización normativa, discusiones jurídicas, directrices para unificar criterios de decisión en la Oficina, y efectuar estudios normativos, entre otros.</t>
  </si>
  <si>
    <t>1. Actas de reuniones de la OCD</t>
  </si>
  <si>
    <t>No acceder a capacitaciones relacionadas con temas de carácter disciplinario o a la consulta de material jurídico relacionado con las labores que se desarrollan en la Oficina</t>
  </si>
  <si>
    <t>a. Solicitud de apoyo institucional para la inscripción y participación en capacitaciones relacionadas con el quehacer de la Oficina.
b. Solicitud de apoyo institucional para el acceso a herramientas y medios en los que se puedan consultar y estudiar temas relacionados con las labores que desarrolla la Oficina.</t>
  </si>
  <si>
    <t>2. Memorandos</t>
  </si>
  <si>
    <t>Aplicación subjetiva de las normas y procedimientos por parte del operador disciplinario</t>
  </si>
  <si>
    <t>a. Normatividad disciplinaria y normas que regulan aspectos relacionados con la materia
b. Manuales, procedimientos, guías, instrucciones y criterios orientadores en materia disciplinaria.
c. Controles y autocontroles de la jefatura de la Oficina y del personal que tiene a cargo el trámite de los procesos disciplinarios.</t>
  </si>
  <si>
    <t>1. Ley 734 de 2002 y demás normas relacionadas
2. Manual Distrital de Procesos y Procedimientos Disciplinarios; 
3. Decretos distritales en relación con el tema disciplinario; directrices y guías de la Procuraduría General de la Nación; artículos, libros, periódicos y material jurídico
4. Actas de reuniones de la OCD</t>
  </si>
  <si>
    <t>Desconocimiento del procedimiento del plan de mejoramiento por parte de los responsables</t>
  </si>
  <si>
    <t>1. Aplicación del procedimiento PR-MC-121 respuesta informe auditoria y gestión plan mejoramiento organismos control.
2. Sensibilización del Procedimiento. dirigidos a los Directivos y personal de las Dependencias del Instituto responsables de gestionar planes de mejoramiento.</t>
  </si>
  <si>
    <t>1. PR-MC-121 Respuesta informe auditoria y gestión plan mejoramiento organismos control
2. Listados de Asistencia</t>
  </si>
  <si>
    <t>Falta de compromiso de responsables involucrados en el tema</t>
  </si>
  <si>
    <t>Se actualiza el Procedimiento con enfoque preventivo para generación de alertas tempranas y evitar incumplimiento.
1. Seguimientos y acompañamientos periódicos a planes de mejoramiento.
2. Comunicaciones oficiales por parte de la alta dirección hacia las dependencias del IDU</t>
  </si>
  <si>
    <t>1. PR-MC-121 Respuesta informe auditoria y gestión plan mejoramiento organismos control
2. Informes de seguimiento presentados a dirección general.
3. Rendición de cuenta anual - formato CB-402
4. Memorandos</t>
  </si>
  <si>
    <t>Constante rotación de personal de apoyo en la gestión de planes de mejoramiento en los diferentes procesos y/o dependencias</t>
  </si>
  <si>
    <t>1. Sensibilización a los diferentes procesos en lo concerniente a la formulación y seguimiento a los planes de mejoramiento.</t>
  </si>
  <si>
    <t>1. Listas de asistencia.
2. Memorandos, email, actas de reunión.</t>
  </si>
  <si>
    <t>Dificultades en la consecución de información requerida para la formulación del plan de mejoramiento</t>
  </si>
  <si>
    <t>1. Aplicación de las políticas de operación contenidas en el procedimiento PR-MC-04 Respuesta informe auditoria y gestión plan mejoramiento organismos control.</t>
  </si>
  <si>
    <t>1. PR-MC-04_V4 Respuesta informe auditoria y gestión plan mejoramiento organismos control
2. Memorandos</t>
  </si>
  <si>
    <t>Inadecuada formulación de las acciones planteadas (definición de plazos muy cortos, indicadores, responsables, acciones)</t>
  </si>
  <si>
    <t>Aplicación de los procedimientos y metodologías existentes, que incluyen entre otros controles:
1. Análisis de causas
2. Instructivo para formulación de plan de mejoramiento y acciones correctivas y/o preventivas
3. Aprobación y V.B del plan de mejoramiento por parte de los jefes de las Dependencias involucradas en el plan.
4. Acompañamiento por parte de la OAP, si las áreas lo solicitan, en la formulación de los planes de mejoramiento.
5. Vo. Bo de pertinencia metodológica y suficiencia del plan formulado por parte de la OCI previo al inicio de su ejecución.
6. Seguimiento por parte de la OCI.</t>
  </si>
  <si>
    <t>1. Procedimiento PRMC01 formulación monitoreo y seguimiento a planes de mejoramiento interno y/o por procesos.
2. Procedimiento de PRMC121 respuesta informe auditoria y gestión plan mejoramiento organismos control.
3. Procedimiento PRMC115 Acciones Correctivas y/o Preventivas
4. Formato FO-MC-01 Plan de mejoramiento interno
Formato FOMC150 Lluvias de ideas
Formato FOMC151 Diagrama causa efecto
Formato FOMC152 5 por qué.</t>
  </si>
  <si>
    <t>No involucrar a las diferentes áreas que tienen ingerencia y/o responsabilidades en la formulación de un plan de mejoramiento</t>
  </si>
  <si>
    <t>1. Procedimiento PRMC01 Formulación monitoreo y seguimiento a planes de mejoramiento interno y/o por procesos
2. Procedimiento de PRMC121 respuesta informe auditoria y gestión plan mejoramiento organismos control
3. Procedimiento PRMC115 Acciones Correctivas y/o Preventivas
4. Formato FO-MC-01 Plan de mejoramiento interno
5. Formato FOMC150 Lluvias de ideas
6. Formato FOMC151 Diagrama causa efecto
7. Formato FOMC152 5 Por qué.</t>
  </si>
  <si>
    <t>Inexistencia y/o inadecuado seguimiento y compromiso por parte del director o jefe de la dependencia responsable</t>
  </si>
  <si>
    <t>1. El sistema de información "CHIE" planes de mejoramiento, cuenta con alertas cuando se genera un nuevo plan de mejoramiento o nueva acción; ante el vencimiento de los plazos de las acciones y ante la calificación de seguimiento realizada por el auditor responsable.
2. Garantizar el cargue oportuno y adecuado de los soportes  por parte del ejecutor responsable de la acción.
3. Aprobación oportuna por parte del jefe del área.
4. Seguimiento periódico a planes de mejoramiento por parte de la OCI
5. Informes de seguimiento presentados por la OCI a la D.G y dependencia responsable
5. Reuniones periódicas de acompañamiento por parte de la OCI.</t>
  </si>
  <si>
    <t xml:space="preserve">1. reportes del sistema de información CHIE. Plataforma correo electrónico.
2. procedimiento PRMC01 Formulación monitoreo y seguimiento a planes de mejoramiento interno y/o por procesos
2. Procedimiento de prmc04 respuesta informe auditoria y gestión Plan Mejoramiento organismos control
3. Formato FO-MC-01 plan de mejoramiento interno.
</t>
  </si>
  <si>
    <t>Constante rotación de personal de apoyo a la gestión para el seguimiento de planes de mejoramiento</t>
  </si>
  <si>
    <t>1. Sensibilización a los diferentes procesos en lo concerniente a la formulación y seguimiento a los planes de mejoramiento.
2. Informe mensual y final de gestión para los contratos de PSP.</t>
  </si>
  <si>
    <t>1. Procedimiento de planes de mejoramiento
2. Listas de asistencia 
3. Informes mensuales y final</t>
  </si>
  <si>
    <t>Insuficiencia de recursos presupuestados para la ejecución del plan  de mejoramiento</t>
  </si>
  <si>
    <t>1. Elaboración de proyecto de presupuesto para la vigencia correspondiente. 
2. Aplicación del procedimiento prpe01 modificaciones presupuestales</t>
  </si>
  <si>
    <t>1. Procedimiento Elaboración Anteproyecto del Presupuesto
2. Procedimiento PRMC01 formulación monitoreo  y seguimiento a planes de  mejoramiento interno y/o  por procesos
3. Aplicación del procedimiento prpe01 modificaciones presupuestales</t>
  </si>
  <si>
    <r>
      <t>Que las</t>
    </r>
    <r>
      <rPr>
        <sz val="8"/>
        <color indexed="10"/>
        <rFont val="Arial"/>
        <family val="2"/>
      </rPr>
      <t xml:space="preserve"> </t>
    </r>
    <r>
      <rPr>
        <sz val="8"/>
        <rFont val="Arial"/>
        <family val="2"/>
      </rPr>
      <t>Acciones Correctivas, Acciones Preventivas, Acciones de Mejora  no sean eficaces para subsanar la causa raíz o resolver el problema detectado</t>
    </r>
  </si>
  <si>
    <t>1. Aplicación y socialización de los procedimientos prmc115 acciones correctivas y/o preventivas
Y de formulación monitoreo y seguimiento a planes de mejoramiento interno y/o por procesos a todas las áreas IDU.</t>
  </si>
  <si>
    <t>1. Formulación monitoreo y seguimiento a planes de mejoramiento interno y o por procesos.
2. PRMC115 Acciones Correctivas y/o Preventivas vigente</t>
  </si>
  <si>
    <t>1. Aplicación de los procedimientos Formulación monitoreo y seguimiento a planes de mejoramiento interno y/o por procesos
2. PRMC115 Acciones Correctivas y/o Preventivas
3. El procedimiento establece en las políticas operacionales que los jefes de las  áreas involucradas deben suscribir el correspondiente plan de mejoramiento.
4. El sistema de información CHIE, cuenta con la opción de aprobar las acciones del plan de mejoramiento por parte del jefe de dependencia</t>
  </si>
  <si>
    <t>1. Procedimientos
PRMC01 Formulación monitoreo y seguimiento a planes de mejoramiento interno y/ o por procesos
PRMC115 Acciones Correctivas y/o Preventivas.
2. Reportes sistema CHIE
3. Informes de seguimiento de la OCI.</t>
  </si>
  <si>
    <r>
      <t>1. Diligenciamiento del formato por parte del líder del proceso en compañía de la OAP, cuando lo solicite el líder del proceso, y posterior aval de la OCI de la información consignada en el mismo.</t>
    </r>
    <r>
      <rPr>
        <sz val="8"/>
        <color indexed="10"/>
        <rFont val="Arial"/>
        <family val="2"/>
      </rPr>
      <t xml:space="preserve"> </t>
    </r>
    <r>
      <rPr>
        <sz val="8"/>
        <rFont val="Arial"/>
        <family val="2"/>
      </rPr>
      <t xml:space="preserve">
</t>
    </r>
    <r>
      <rPr>
        <sz val="8"/>
        <color indexed="8"/>
        <rFont val="Arial"/>
        <family val="2"/>
      </rPr>
      <t>2. En los informes de auditoria se incluye la solicitud a las dependencias de enviar a la OCI junto con el plan de mejoramiento, los formatos diligenciados de análisis de causas, con el fin  de alimentar el sistema de información CHIE.</t>
    </r>
  </si>
  <si>
    <r>
      <t xml:space="preserve">1. PRMC115 Acciones Correctivas y/o Preventivas
2. Formato FOMC150 Lluvias de ideas
3. Formato FOMC151 Diagrama causa efecto.
</t>
    </r>
    <r>
      <rPr>
        <sz val="8"/>
        <color indexed="8"/>
        <rFont val="Arial"/>
        <family val="2"/>
      </rPr>
      <t>4. Formato FOMC152 5 PORQUES
5. Informe final de auditoria
6 Memorandos - ORFEO</t>
    </r>
  </si>
  <si>
    <t>1. Procedimiento Elaboración Anteproyecto del Presupuesto
2. Procedimiento PRMC01 formulación monitoreo  y seguimiento a planes de  mejoramiento interno y  o  por procesos
3. Aplicación del procedimiento prpe01 modificaciones presupuestales</t>
  </si>
  <si>
    <t>1. Sensibilización a los diferentes procesos en lo concerniente a la formulación y seguimiento a los planes de mejoramiento.
2. Informe  mensual y final de gestión para los contratos de PSP.</t>
  </si>
  <si>
    <r>
      <t xml:space="preserve">Desconocimiento del concepto y/o rol de asesoría de </t>
    </r>
    <r>
      <rPr>
        <sz val="8"/>
        <rFont val="Arial"/>
        <family val="2"/>
      </rPr>
      <t>la Oficina de Control Interno</t>
    </r>
  </si>
  <si>
    <t>Desconocimiento del procedimiento existente por parte de los líderes de proceso y servidores públicos del IDU..</t>
  </si>
  <si>
    <t>1. Sensibilización en Comités y en piezas de comunicación sobre la función asesora de la OCI.
2. Generación de Informes de Asesoría</t>
  </si>
  <si>
    <t>Actas Comité
Piezas comunicacionales
Informes de Asesoría</t>
  </si>
  <si>
    <t>Labor Preventiva
(Disciplinario)</t>
  </si>
  <si>
    <t>R.MC.05</t>
  </si>
  <si>
    <t>Deficiente desarrollo de la labor preventiva</t>
  </si>
  <si>
    <t>Que las actividades de promoción y prevención no correspondan a una planeación previa</t>
  </si>
  <si>
    <t>1- Incumplimiento de la labor preventiva por parte de la OCD
2- El destinatario desconoce el producto enviado por la OCD
3-Procesos disciplinarios</t>
  </si>
  <si>
    <t>1. La OCD elaborará un cronograma para el segundo semestre de 2016, de elaboración del flash disciplinario y envío mensual por correo electrónico a toda la Entidad por parte de la Oficina, y de la solicitud de su divulgación a través de otros medios por parte de la OAC.
2. El envío de recomendaciones por parte de la OCD a las diversas dependencias del Instituto se hará cuando así se ordena dentro de un proceso disciplinario. El control de su cumplimiento será el expediente en donde se ordenó emitir la recomendación.
3. Las actividades de promoción y prevención correspondientes a inducciones y capacitaciones se realizan de conformidad con los requerimientos y programación dispuestos por la STRH y la Dirección Distrital de Asuntos Disciplinarios de la Alcaldía Mayor de Bogotá, sobre lo cual se deja el correspondiente registro de participación, tanto de servidores públicos, como de contratistas</t>
  </si>
  <si>
    <t>Cronograma de envío del flash disciplinario
Correo institucional
Listas de asistencia
Presentaciones OCD</t>
  </si>
  <si>
    <t>Fallas en la plataforma tecnológica para la elaboración y envío del flash disciplinario y/o productos de la labor preventiva de la OCD</t>
  </si>
  <si>
    <t>1. El IDU pone a disposición los dispositivos de tecnología y los medios de comunicación interna para la difusión de los productos elaborados por la OCD para desarrollar la labor preventiva</t>
  </si>
  <si>
    <t>Reportar a la Subdirección Técnica de Recursos Tecnológicos de la incidencia presentada para su pronta solución</t>
  </si>
  <si>
    <t>Insuficiencia de personal para atender las diferentes necesidades y requerimientos de la OCD para el desarrollo de la labor preventiva</t>
  </si>
  <si>
    <t>1. Identificar el personal requerido para atender las diferentes necesidades de la OCD en cuanto al desarrollo de la labor preventiva.
2. Gestionar ante la dependencia correspondiente la asignación del personal requerido.</t>
  </si>
  <si>
    <t>Plan de contratación y memorandos (Orfeo)</t>
  </si>
  <si>
    <t>OFICINA ASESORA DE PLANEACIÓN ESTRATÉGICA</t>
  </si>
  <si>
    <t>Inadecuada planeación del gasto para la siguiente vigencia, por parte de los ordenadores del gasto.</t>
  </si>
  <si>
    <t>1. Incumplimiento del Plan de Desarrollo
2. Continuas modificaciones presupuestales
3. Observaciones de Auditorías Internas             
4. Investigaciones Disciplinarias              y/o Administrativas</t>
  </si>
  <si>
    <t xml:space="preserve">1. Socialización y Aplicabilidad del procedimiento Anteproyecto de Presupuesto y del procedimiento de PRPE01 Modificaciones Presupuestales y el formato FOPE02 Modificaciones Presupuestales. 
2 Aplicabilidad del Manual Operativo de Presupuesto Distrital.
3. Mesas de trabajo </t>
  </si>
  <si>
    <t>PRPE01_MODIFICACIONES_ PRESUPUESTALES_ V_1.0
FOPE02_MODIFICACIONES_ PRESUPUESTALES_ V_1 0
ORFEO
Listados de asistencia</t>
  </si>
  <si>
    <t>Falencias en la definición de lineamientos o ausencia de los mismos para orientar el gasto dentro de la programación presupuestal.</t>
  </si>
  <si>
    <t>Procedimiento de Elaboración del Anteproyecto de Presupuesto
ORFEO</t>
  </si>
  <si>
    <t>Proyecciones no ajustadas al ciclo de vida del proyecto con estimaciones inexactas (plazo, alcance y/o de presupuesto), pretendiendo su programación y ejecución dentro de la  misma vigencia fiscal.</t>
  </si>
  <si>
    <t>1. Socialización y aplicación de la circular conjunta SDP - SHD sobre programación y cierre presupuestal
2. Aplicabilidad del procedimiento de elaboración del anteproyecto de presupuesto.
3. Se realizan mesas para análisis y definición del presupuesto por las áreas.</t>
  </si>
  <si>
    <t>1. La definición de los costos y gastos para los proyectos son definidos por las áreas. 
2. Aplicabilidad del procedimiento de Gestión Integral de Proyectos</t>
  </si>
  <si>
    <r>
      <t>Priorizar proyectos</t>
    </r>
    <r>
      <rPr>
        <sz val="8"/>
        <color indexed="8"/>
        <rFont val="Arial"/>
        <family val="2"/>
      </rPr>
      <t xml:space="preserve"> que no cuenten con la  culminación de etapas predecesoras dentro del ciclo de vida del proyecto</t>
    </r>
    <r>
      <rPr>
        <sz val="8"/>
        <rFont val="Arial"/>
        <family val="2"/>
      </rPr>
      <t xml:space="preserve"> </t>
    </r>
  </si>
  <si>
    <t>Que el proyecto no se ajuste a un modelo de priorización técnico (Estudios y Diseños terminados, predios adquiridos, etc., No aplicación del ciclo de vida del proyecto)</t>
  </si>
  <si>
    <t>1. Posterior incumplimiento de las metas proyectadas.
2. Retraso en la ejecución del presupuesto.
3. Investigaciones administrativas.</t>
  </si>
  <si>
    <t>1. La priorización se realiza periódicamente, cuando sea necesario,  en mesas de trabajo con las áreas involucradas en el proyecto. 
2. Validación de la información del Anteproyecto de Presupuesto que cumple con la información requerida y es solicitada en el formato de Anteproyecto de Presupuesto. 
3. Se envían correos electrónicos y/o memorandos a los responsables de entrega de la información.
4. Cruce de información del seguimiento a los proyectos con la información enviada por las áreas para la programación presupuestal</t>
  </si>
  <si>
    <t>Procedimiento de Elaboración del Anteproyecto de Presupuesto
Plataforma Correo electrónico
ORFEO
Reportes del Visor de Obras
Sistema de Información ZIPA</t>
  </si>
  <si>
    <t>1. Atrasos en el cumplimiento de las fechas de entrega por la SHD al Concejo Distrital.
2. Represamiento de labores y picos exagerados de trabajo.</t>
  </si>
  <si>
    <t>Copia en varios equipos de la misma área. (OAP).
Versionamiento de las Back_up</t>
  </si>
  <si>
    <t>Generar reporte de seguimiento de SEGPLAN y PREDIS</t>
  </si>
  <si>
    <t>Inconsistencias en el registro de la información por parte del ordenador del gasto</t>
  </si>
  <si>
    <t>1. Mayor tiempo para ejecución del presupuesto, lo que genera aumento en las reservas presupuestales y baja ejecución por mes en los indicadores de las áreas.
2. No cumplimiento de la resolución aprobada para tal fin, conllevando a posibles observaciones por parte de la Contraloría</t>
  </si>
  <si>
    <r>
      <rPr>
        <sz val="8"/>
        <color indexed="8"/>
        <rFont val="Arial"/>
        <family val="2"/>
      </rPr>
      <t>Aplicabilidad del procedimiento Aprobación de validación POAI, en donde</t>
    </r>
    <r>
      <rPr>
        <sz val="8"/>
        <color indexed="17"/>
        <rFont val="Arial"/>
        <family val="2"/>
      </rPr>
      <t xml:space="preserve"> </t>
    </r>
    <r>
      <rPr>
        <sz val="8"/>
        <rFont val="Arial"/>
        <family val="2"/>
      </rPr>
      <t>se revisa por parte de la OAP la validación POAI, la información registrada en dicha validación debe se consistente tanto financiera como físicamente (metas).</t>
    </r>
  </si>
  <si>
    <t>Reporte Aplicativo POAI
Procedimiento Aprobación y validación POAI</t>
  </si>
  <si>
    <t>1. La SDP cierra el sistema, generando incumplimiento de la circular de seguimiento.
2. Retrasos en el proceso de programación y seguimiento de la territorialización.
3. No contar con informes de territorialización para brindar a la comunidad
Observaciones .</t>
  </si>
  <si>
    <t>Reportes del sistema</t>
  </si>
  <si>
    <t>1. Retraso o no ejecución del presupuesto, generando incumplimiento de la ley 819-2003
2. No cumplimiento de los compromisos pactados por la Entidad.
3. Incumplimiento de los indicadores presupuestales de las áreas.</t>
  </si>
  <si>
    <t>1. Aplicabilidad del procedimiento de Modificaciones Presupuestales y aplicación del diligenciamiento del formato FO-PE-02 Modificaciones Presupuestales por parte de las áreas y la OAP revisa y aprueba según validez de la justificación y de la información. Este formato es enviado a través de memorando y/o correo electrónico.</t>
  </si>
  <si>
    <t>1. Aplicabilidad del procedimiento de Modificaciones Presupuestales y aplicación del diligenciamiento del formato FO-PE-02 Modificaciones Presupuestales por parte de las áreas y la OAP revisa y aprueba según validez de la justificación y de la información.</t>
  </si>
  <si>
    <t>FO-PE-02 MODIFICCIONES PRESUPUESTALES</t>
  </si>
  <si>
    <t>1. Limitación en la oportunidad para detectar eventos que impactan negativamente los procesos y productos que presta el IDU.
2. Afectación de la Continuidad del Negocio
3. Incumplimiento de normatividad, que puede ocasionar sanciones administrativas y/o disciplinarias.</t>
  </si>
  <si>
    <t>1. La metodología de riesgos se documenta teniendo como línea base la guía publicada por la Función Pública y la competencia del personal de la OAP designado. La metodología se documenta en el manual de Administración del Riesgo el cual fue aprobado por las Directivas respectivas de acuerdo con la norma de documentación. 
2. La metodología incluye lo requerido por la normatividad vigente, para cada tipo de riesgo. 
3. Documentación y aplicación del procedimiento de Administración de Riesgos 
4. Sensibilización de la metodología de administración del riesgo.</t>
  </si>
  <si>
    <t>1. Manual de Administración del Riesgos
2. PRPE04_GESTION_DE_RIESGOS_IDU
3. Actas de reunión
4. Presentaciones</t>
  </si>
  <si>
    <r>
      <t xml:space="preserve">1. Se planifican actividades de sensibilización al personal en el tema de riesgos, específicamente a los facilitadores de las áreas y Equipo Operativo. 
2. Definición </t>
    </r>
    <r>
      <rPr>
        <sz val="8"/>
        <color indexed="8"/>
        <rFont val="Arial"/>
        <family val="2"/>
      </rPr>
      <t xml:space="preserve">y socialización </t>
    </r>
    <r>
      <rPr>
        <sz val="8"/>
        <rFont val="Arial"/>
        <family val="2"/>
      </rPr>
      <t xml:space="preserve">del plan de acción de la vigencia en Administración del riesgo. </t>
    </r>
  </si>
  <si>
    <t xml:space="preserve">1. Manual de Riesgos
2. Plan de Acción de Administración del Riesgo
3. Listados de asistencia
4. Presentación </t>
  </si>
  <si>
    <t>Aplicación del procedimiento de Gestión del Riesgo, en donde se establece como política, que las matrices de riesgos, los contextos y los planes de tratamiento, deben ser revisados y firmados por los lideres de los procesos y los líderes operativos. Se efectúa presentación de la gestión del riesgos en el comité SIG</t>
  </si>
  <si>
    <t>1. No medir el desempeño del Instituto, limitando la identificación de oportunidades de mejora y el alcance de los objetivos.
2. Informes de gestión inoportunos o con información inexacta
3. Incumplimiento de normatividad, que puede ocasionar sanciones administrativas o disciplinarias.</t>
  </si>
  <si>
    <t>1. Acompañamiento por parte de los profesionales de la OAP asignados a los procesos, en la formulación de los indicadores y el procedimiento para el reporte periódico. 
2. Se realizan sensibilizaciones sobre la definición de indicadores.
3. Cuando se requiera el ajuste de la información de indicadores, se solicita aprobación del gerente y su superior jerárquico.</t>
  </si>
  <si>
    <t>1. Formato de Caracterización de Indicadores firmado
2. Listados de Asistencia</t>
  </si>
  <si>
    <t>Que la información que se reporta por parte de las áreas no sea verídica, o sea incongruente.</t>
  </si>
  <si>
    <t>1. Los jefes de cada área revisan y firman el registro de indicadores.
2. La OAP realiza un análisis del dato y se informa a los involucrados de las inconsistencias  y/o incumplimientos.</t>
  </si>
  <si>
    <t>Falencias en la parametrización de la herramienta tecnológica utilizada para la consolidación y verificación de los indicadores.</t>
  </si>
  <si>
    <t>Se realizan los ajustes una vez se identifican las falencias, de igual manera se amplia el nivel de herramientas</t>
  </si>
  <si>
    <t>Herramienta vba - Excel</t>
  </si>
  <si>
    <t>Participó: Cristina Navarro (OAP), Adriana Parra (OAP), Dickson Pinzón (OAP), Oscar Bustos (OAP), Edynzon Gallego (OAP), Luis Arnulfo Sarmiento (OAP), Jhonny Hernández (OPA), John Alexander Quiroga (OAP) y John Byron Isaza (OAP)</t>
  </si>
  <si>
    <t>OFICINA ASESORA PLANEACION</t>
  </si>
  <si>
    <t>DT / ADMION INFRAESTRUCTURA</t>
  </si>
  <si>
    <t>DT / MANTENIMIENTO</t>
  </si>
  <si>
    <t>DT/ CONTRACTUAL</t>
  </si>
  <si>
    <t>DT / SELECTIVOS</t>
  </si>
  <si>
    <t>ST / TESORERÍA Y RECAUDO</t>
  </si>
  <si>
    <t>ST / PRESUPUESTO Y CONTABILIDAD</t>
  </si>
  <si>
    <t xml:space="preserve">OFICINA ASESORA DE PLANEACIÓN </t>
  </si>
  <si>
    <t xml:space="preserve">GESTIÓN INTEGRAL DE PROYECTOS </t>
  </si>
  <si>
    <t>El reporte de desempeño (Project) que recibe la OAP de las áreas, no incluye todos los proyectos ni todas las etapas en que se encuentra el proyecto en un momento dado.</t>
  </si>
  <si>
    <t>1. Elaborar e informar a los líderes de procesos de proyectos de infraestructura vial y espacio público sobre la circular 13 de 2016 emitida por la Dirección General, en donde se indica la obligatoriedad de reportar el desempeño de los proyectos a cargo.
2. Implementación de un mecanismo de alertas electrónicas del sistema ZIPA, que informa al responsable de reportar el avance del proyecto y al jefe inmediato cuando no se ha producido el reporte oportuno.</t>
  </si>
  <si>
    <t xml:space="preserve">
Circular 013 de 2016
Plataforma Google correo institucional</t>
  </si>
  <si>
    <t xml:space="preserve">Inexactitud de la infomación contenida en los archivos de Excel y/o MS-Project durante la generación del reporte de desempeño (que elaboran las áreas) o el tablero de control (que consolida la OAP). </t>
  </si>
  <si>
    <t>1. Se realiza una segunda verificación de la información que se ingresa al tablero de control por parte del personal asignado para el seguimiento a proyectos (OAP). 
2. En los casos que la información sea inexacta se solicita a través de correo electrónico institucional, el ajuste del reporte de desempeño.
3. Se realizan visitas periódicas a terreno en las etapas de construcción con el fin de corroborar la consistencia de la información reportada.</t>
  </si>
  <si>
    <t>1. MS Project
2. Plataforma Google correo institucional
3. Actas de visita o registro en la bitacora del contratista
4. Registro fotográfico cuando haya lugar</t>
  </si>
  <si>
    <t>El personal asignado en las áreas para consolidar el reporte no cuenta con el  conocimiento necesario de la metodología de seguimiento a proyectos que se aplica.</t>
  </si>
  <si>
    <t xml:space="preserve">1. Aplicación de la Guía para el seguimiento de los proyectos de infraestructura vial y espacio público.
2. Acompañamiento de la OAP a las áreas involucaras en las etapas del ciclo de vida de proyectos infraestructura vial y de espacio público.
3. Reforzamiento de conocimientos al personal de planta en gestión de proyectos, a través de iniciativas corportivas de capacitación. </t>
  </si>
  <si>
    <t xml:space="preserve">1. GUSP01 Guía para seguimiento de los proyectos de infraestructura  vial y espacio publico
2. Actas de reunión
3. Listas de asistencia </t>
  </si>
  <si>
    <t xml:space="preserve">Que algunos de los proyectos de infraestructura vial y de espacio público, no implementen la metodología de seguimiento a proyectos </t>
  </si>
  <si>
    <t>Personal insuficiente en la OAP para abarcar el monitoreo y seguimiento a todos los proyectos misionales en una vigencia (nuevos, en ejecución y/o en liquidación).</t>
  </si>
  <si>
    <t xml:space="preserve">Ausencia de obligación contractual en los contratos de infraestructura vial y de espacio público orientada a implementar la metodología de seguimiento a proyectos adoptada en el IDU. </t>
  </si>
  <si>
    <t>1. Alimentar el sistema ZIPA, con la información del avance del contrato presentada periódicamente por la interventoria y los contratistas de los proyectos de infraestructura vial y de espacio público.</t>
  </si>
  <si>
    <t>Sistema de Información ZIPA</t>
  </si>
  <si>
    <t>Desconocimiento de la metodología de seguimiento a proyectos por parte de las áreas ejecutoras.</t>
  </si>
  <si>
    <t xml:space="preserve">
1. GUSP01 Guía para seguimiento de los proyectos de infraestructura  vial y espacio publico
2. Actas de reunión
3. Listas de asistencia </t>
  </si>
  <si>
    <t>Las modificaciones y/o ajustes a  la línea base de los proyectos que realizan las áreas técnicas no se comunican oportunamente a la OAP.</t>
  </si>
  <si>
    <r>
      <t>1. Se cuenta con el procedimiento PR-PS-02 Reporte de  desempeño por etapa de ciclo de vida del proyecto y el formato FO-SP-01 Control de cambios para la solicitud de control de cambios en los proyectos.</t>
    </r>
    <r>
      <rPr>
        <sz val="8"/>
        <color indexed="10"/>
        <rFont val="Arial"/>
        <family val="2"/>
      </rPr>
      <t/>
    </r>
  </si>
  <si>
    <t>Información incompleta de la cartografía social en la etapa de factibilidad.</t>
  </si>
  <si>
    <t>Negación por parte de la comunidad para suministrar información por no estar de acuerdo con el proyecto ejecutado.</t>
  </si>
  <si>
    <t>Captura errónea de la información de los encuestados.</t>
  </si>
  <si>
    <t>ISUARO CABRERA VEGA</t>
  </si>
  <si>
    <t>DIRECCIÓN TÉCNICA DE GESTIÓN CONTRACTUAL
DIRECCIÓN TÉCNICA DE PROCESOS SELECTIVOS</t>
  </si>
  <si>
    <t>R.GC.01</t>
  </si>
  <si>
    <t>1. Lista  Chequeo Verificación documental de Contratos.
2. Aplicación del procedimiento  para la Elaboración, suscripción, legalización de contratos derivados de procesos de selección.
3.  Aplicación del procedimiento  para la elaboración y suscripción de convenios y contratos bajo la modalidad de contratación directa por casuales distintas a PSP.
4.  Aplicación del Procedimiento para la modificación y suspensión a contratos estatales excepto PSP.</t>
  </si>
  <si>
    <t>1. FOGC10 lista chequeo verificación  documental de contratación
2. PRGC05 Suscripción de contratos derivados de procesos de selección producto convocatoria publica
4. PRGC09 Elaboración y suscripción de convenios y contratos bajo la modalidad de contratación directa por casuales distintas a PSPAG
5. PRGC072 Modificación y suspensión a contratos estatales excepto PSP</t>
  </si>
  <si>
    <t>1. Cláusula de perfeccionamiento y legalización en el contrato
Memorandos - ORFEO
2. FO-GC-108 PRGC05 Suscripción de contratos derivados de procesos de selección producto convocatoria publica.
3. PRGC12 Contratación de prestación de servicios profesionales
4. PRGC09 Elaboración y suscripción de convenios y contratos bajo la modalidad de contratación directa por casuales distintas a PSPAG.
5. PRGC072 Modificación y suspensión a contratos estatales excepto PSP</t>
  </si>
  <si>
    <t>1. Resolución de adjudicación.
2. FO-GC-108
3. PR-GC-09 
4. PRGC05 Suscripción de contratos derivados de procesos de selección producto convocatoria pública
5. PRGC12 Contratación de prestación de servicios profesionales
6. PRGC072 Modificación y  suspensión  a contratos  estatales excepto PSP</t>
  </si>
  <si>
    <t>R.GC.02</t>
  </si>
  <si>
    <t>1. Formatos de informe de gestión y Acta de entrega y formato de Paz y Salvo.
2. Informe de acompañamiento a comité de obra</t>
  </si>
  <si>
    <t>1. Aplicación del procedimiento de declaratoria de incumplimiento para la imposición de multa, cláusula penal, caducidad y/o afectación de la garantía única de cumplimiento.
2. Aplicación del procedimiento para la liquidación de contratos y/o convenios.</t>
  </si>
  <si>
    <t xml:space="preserve">Informar a la STRT, soporte tecnológico. Procesos de Mantenimiento en STRT.
Envío de correos electrónicos y/o memorandos de solicitud de restablecimiento del servicio en casos mayores </t>
  </si>
  <si>
    <t>DEMORAS EN LA REVISIÓN DE LOS DOCUMENTOS PARA LA ESTRUCTURACIÓN DEL PROCESO</t>
  </si>
  <si>
    <t>1. Tramite de procesos por fuera de los tiempos establecidos Plan Anual de Adquisiciones
2. Se tramita el proceso con baja calidad 
3. Inconvenientes en la ejecución contractual.
4. Investigaciones administrativas y/o judiciales en contra de los funcionarios y/o contratistas de apoyo a la gestión</t>
  </si>
  <si>
    <r>
      <t xml:space="preserve">1. Actualización y socialización semestral del Normograma como herramienta en la Entidad por parte de la SGJ.
</t>
    </r>
    <r>
      <rPr>
        <sz val="8"/>
        <rFont val="Arial"/>
        <family val="2"/>
      </rPr>
      <t>2. Acompañamiento a las áreas ordenadoras del gasto para el ajuste de las observaciones.</t>
    </r>
  </si>
  <si>
    <t>Tramitología y demoras (Vo.Bo.'s y firmas) de los documentos del proceso cuando se generan observaciones y/o solicitudes de aclaración.</t>
  </si>
  <si>
    <t>1. Seguimiento a los cronogramas individuales por proceso.
2. Seguimiento a través de plataforma ORFEO</t>
  </si>
  <si>
    <t>Diferencias entre los documentos físicos de los procesos versus la documentación digitalizada en la plataforma ORFEO  (Incompletos y/o inconsistencias)</t>
  </si>
  <si>
    <r>
      <t xml:space="preserve">1. Utilización de lista de chequeo de Procesos de selección  y formatos para traslado del expediente.
</t>
    </r>
    <r>
      <rPr>
        <sz val="8"/>
        <rFont val="Arial"/>
        <family val="2"/>
      </rPr>
      <t>2. Trazabilidad de los procesos radicados a través de la bitácora de seguimiento</t>
    </r>
    <r>
      <rPr>
        <sz val="8"/>
        <color indexed="8"/>
        <rFont val="Arial"/>
        <family val="2"/>
      </rPr>
      <t xml:space="preserve">. </t>
    </r>
  </si>
  <si>
    <r>
      <rPr>
        <sz val="8"/>
        <rFont val="Arial"/>
        <family val="2"/>
      </rPr>
      <t>1. Listas de chequeo</t>
    </r>
    <r>
      <rPr>
        <sz val="8"/>
        <color indexed="8"/>
        <rFont val="Arial"/>
        <family val="2"/>
      </rPr>
      <t xml:space="preserve">
2. Bitácora de los procesos</t>
    </r>
  </si>
  <si>
    <t>Insuficiente equipo humano para atender la demanda de procesos programados</t>
  </si>
  <si>
    <t>1. Identificación del personal requerido de acuerdo con las necesidades del área, la cual es informada a la SGGC e incluida en el anteproyecto de presupuesto de la vigencia de acuerdo con el procedimiento de Elaboración de Anteproyecto de Presupuesto vigente. (La aprobación de contratación depende directamente de la alta dirección).</t>
  </si>
  <si>
    <t>1. Memorando 
2. Procedimiento Elaboración de Anteproyecto de Presupuesto.</t>
  </si>
  <si>
    <r>
      <t xml:space="preserve">DEFICIENTE </t>
    </r>
    <r>
      <rPr>
        <sz val="8"/>
        <rFont val="Arial"/>
        <family val="2"/>
      </rPr>
      <t xml:space="preserve">ELABORACIÓN DE LOS </t>
    </r>
    <r>
      <rPr>
        <sz val="8"/>
        <color indexed="8"/>
        <rFont val="Arial"/>
        <family val="2"/>
      </rPr>
      <t>PLIEGOS DE CONDICIONES</t>
    </r>
  </si>
  <si>
    <r>
      <t xml:space="preserve">1. Actualización de los modelos de pliegos cada vez que se requiera.
2. Aprobación de los modelos de pliegos por Comité de Contratación.
3. </t>
    </r>
    <r>
      <rPr>
        <sz val="8"/>
        <rFont val="Arial"/>
        <family val="2"/>
      </rPr>
      <t>P</t>
    </r>
    <r>
      <rPr>
        <sz val="8"/>
        <color indexed="8"/>
        <rFont val="Arial"/>
        <family val="2"/>
      </rPr>
      <t>ublicación y socialización de los modelos de pliegos en la Intranet del IDU.</t>
    </r>
  </si>
  <si>
    <t xml:space="preserve">1. Modelos de pliegos actualizados
2. Actas Comité de Contratación </t>
  </si>
  <si>
    <t>Desconocimiento de los aspectos técnicos, legales, financieros y administrativos para la elaboración de los pliegos</t>
  </si>
  <si>
    <r>
      <t xml:space="preserve">1. Designación de plieguista desde el inicio de la elaboración del pliego.
2. Capacitación para la elaboración de pliegos.
3. Revisión de pliegos por pare de equipo revisor (Siempre y cuando se cuente con el personal requerido) </t>
    </r>
    <r>
      <rPr>
        <u/>
        <sz val="8"/>
        <rFont val="Arial"/>
        <family val="2"/>
      </rPr>
      <t xml:space="preserve">
</t>
    </r>
    <r>
      <rPr>
        <sz val="8"/>
        <rFont val="Arial"/>
        <family val="2"/>
      </rPr>
      <t>4. Divulgación de procedimientos a través de la publicación en la Intranet.
5 Aplicación de los procedimientos:
* PRGC01 Mínima cuantía contratación hasta el 10 de la menor cuantía
* PRGC02 Licitación publica
* PRGC03 Selección abreviada menor cuantía
* PRGC04 Concurso de méritos abierto o con precalificación
* PRGC07 Selección abreviada subasta inversa</t>
    </r>
  </si>
  <si>
    <r>
      <t xml:space="preserve">1. Carpeta de Proceso de Selección.
2. PRGC01 Mínima cuantía contratación hasta el 10 de la menor cuantía
3. </t>
    </r>
    <r>
      <rPr>
        <sz val="8"/>
        <color indexed="8"/>
        <rFont val="Arial"/>
        <family val="2"/>
      </rPr>
      <t>PRGC02 Licitación publica
4. PRGC03 Selección abreviada menor cuantía
5. PRGC04 Concurso de méritos abierto o con precalificación
6. PRGC07 Selección abreviada subasta inversa</t>
    </r>
  </si>
  <si>
    <t>1. Designación de plieguista desde el inicio de la elaboración del pliego.
2. Capacitación de estructuración de pliegos y acompañamiento de pares para la estructuración de pliegos.
3. Revisión de pliegos por pare de equipo revisor (Siempre y cuando se cuente con el personal requerido) 
4. Términos de Observaciones al proyecto de pliego y pliego definitivo.
5. Aplicación de los procedimiento establecidos para los procesos de selección PR-GC-01, PR-GC-02, PR-GC-03, PR-GC-04 y PR-GC-07
6. Retroalimentación a través de las Observaciones realizadas por los proponentes o partes interesadas para perfeccionar el pliego de condiciones en cualquiera de sus etapas.</t>
  </si>
  <si>
    <t>1. Carpeta de Procesos de Selección.</t>
  </si>
  <si>
    <r>
      <rPr>
        <sz val="8"/>
        <rFont val="Arial"/>
        <family val="2"/>
      </rPr>
      <t>1. Aplicación de los procedimientos establecidos para los procesos de selección PR-GC-01, PR-GC-02, PR-GC-03, PR-GC-04 y PR-GC-07</t>
    </r>
    <r>
      <rPr>
        <sz val="8"/>
        <color indexed="17"/>
        <rFont val="Arial"/>
        <family val="2"/>
      </rPr>
      <t xml:space="preserve">
</t>
    </r>
    <r>
      <rPr>
        <sz val="8"/>
        <color indexed="8"/>
        <rFont val="Arial"/>
        <family val="2"/>
      </rPr>
      <t>2. Publicación del pliego  y demás documentos inherentes a cada proceso en los portales web de contratación.</t>
    </r>
  </si>
  <si>
    <t>Carpeta de Procesos de Selección.
Portales web de contratación</t>
  </si>
  <si>
    <t>1. Reuniones de revisión por parte del comité evaluador de la DTPS
2. Reunión Interna Precomité de contratación
3. Comité de contratación, cuando lo  requiera la alta dirección 
4. Observaciones y contra observaciones a la evaluación
5. Audiencias de Adjudicación.</t>
  </si>
  <si>
    <r>
      <t xml:space="preserve">Informe de Evaluación
Actas de </t>
    </r>
    <r>
      <rPr>
        <sz val="8"/>
        <rFont val="Arial"/>
        <family val="2"/>
      </rPr>
      <t xml:space="preserve">comité evaluador </t>
    </r>
    <r>
      <rPr>
        <sz val="8"/>
        <color indexed="10"/>
        <rFont val="Arial"/>
        <family val="2"/>
      </rPr>
      <t xml:space="preserve">
</t>
    </r>
    <r>
      <rPr>
        <sz val="8"/>
        <color indexed="8"/>
        <rFont val="Arial"/>
        <family val="2"/>
      </rPr>
      <t>Actas Comité de contratación
Acto Administrativo de Adjudicación</t>
    </r>
  </si>
  <si>
    <t>R.GC.07</t>
  </si>
  <si>
    <t>AMBIGUEDADES Y/O ERRORES EN LA EVALUACIÓN</t>
  </si>
  <si>
    <t>Indebida aplicación de los procedimientos administrativos y/o de la normatividad al momento de realizar la evaluación</t>
  </si>
  <si>
    <t>1. Investigaciones administrativas  y/o judiciales en contra del funcionario o contratista de apoyo a la gestión
2. Reclamaciones y/o demandas por parte de los proponentes.
3. Reprocesos Administrativos
4. Selección no objetiva</t>
  </si>
  <si>
    <t>1. Designación de evaluadores desde la fecha de cierre de los procesos a través del formato FO-GC-16
2. Capacitación para la elaboración de pliegos  y acompañamiento y revisión de pares
6. Aplicación de los procedimientos establecidos para los procesos de selección:
* PRGC01 Mínima cuantía contratación hasta el 10 de la menor cuantía
* PRGC02 Licitación publica
* PRGC03 Selección abreviada menor cuantía
* PRGC04 Concurso de méritos abierto o con precalificación
* PRGC07 Selección abreviada subasta inversa</t>
  </si>
  <si>
    <t>1. Listas de asistencia
2. Actas de reunión
3. PRGC01 Mínima cuantía contratación hasta el 10 de la menor cuantía
4. PRGC02 Licitación publica
5. PRGC03 Selección abreviada menor cuantía
6. PRGC04 Concurso de méritos abierto o con precalificación
7. PRGC07 Selección abreviada subasta inversa</t>
  </si>
  <si>
    <t>Reglas no claras o confusas en los pliegos</t>
  </si>
  <si>
    <t>1. Revisión de los pliegos con el ordenador del gasto, con el fin de determinar las inconsistencias y aclararlas.
2. Mesas de trabajo para revisar los pliegos entre la DT procesos selectivos, el área ordenadora del gasto y la SG Jurídica.</t>
  </si>
  <si>
    <t>Respuestas a observaciones contrarias a reglamentación del pliego</t>
  </si>
  <si>
    <t>1. Revisión de las respuestas por parte de la DT de procesos selectivos, por parte del equipo revisor. En los casos que no sean claras y/o coherentes las respuestas de las observaciones, se revisarán con el ordenador del gasto para el respectivo ajuste o aclaración.</t>
  </si>
  <si>
    <t>1. Memorandos.
2. Documento de consolidación de observaciones
3. Actas de reunión</t>
  </si>
  <si>
    <t>Deficiente o errada elaboración de pliegos de condiciones</t>
  </si>
  <si>
    <t>SANDRA LILIANA ROYA BLANCO</t>
  </si>
  <si>
    <t>CLARA MARGARITA MONTILLA HERRERA</t>
  </si>
  <si>
    <t>Actualización del seguimiento de las matrices de riesgos de corrupción de los 22 procesos del IDU. 
Actualización de las matrices de riesgos de Gestión de los 22 procesos del IDU</t>
  </si>
  <si>
    <t>ACTUALIZADA :</t>
  </si>
  <si>
    <t>Actualización de la matriz de riesgos de gestión del proceso de Conservación, teneindo en cuenta que se fuisionó el Riesgo R-G-CI-12 y R-G-CI-18, por lo que el seguimiento de los coponentes que conforman estos proyectos etabán separados, por lo tanto se fusionaron. De igual manera se revisaron las causas del riesgo R-G-CI-16 y se realizó de nuevo el análisis individual.</t>
  </si>
  <si>
    <t>44 hojas</t>
  </si>
  <si>
    <t>1. El contratista es quien debe responder por los daños que con objeto del contrato se causen a la infraestructura de las ESP
2. Requerir al contratista e interventor para dirimir la situación con las ESP</t>
  </si>
  <si>
    <t>Componentes social, ambiental, forestal, SST y de maquinaria, vehiculos y equipos</t>
  </si>
  <si>
    <t>Que se genere incumplimientos de los requerimientos ambiental, forestal, SST, social y de maquinaria, vehiculos y equipos en el desarrollo de los contratos de conservación</t>
  </si>
  <si>
    <t>Que el contratista  y la interventoría incumplan la obligación de  llevar a  cabo la  gestión de alguno de los componentes durante el desarrollo de los contratos</t>
  </si>
  <si>
    <t xml:space="preserve">*Alta probabilidad de reclamaciones a la  Entidad por parte de contratistas e interventores derivadas de las  inconsistencias, ambigüedades y demás  problemas   que contengan los pliegos.
*Inconvenientes durante  el desarrollo del contrato  a causa de inconsistencias entre el componente técnico de los pliegos y los documentos internos aplicables, lo que a su vez puede generar retrasos en la facturación o avance de obra.
*Reclamaciones permanentes por parte de la comunidad durante la ejecución del contrato  y posterior a  su culminación.
*Desgaste administrativo por el incremento  de  quejas y reclamos  provenientes de la comunidad.
*Ejecución de actividades inicompletas o no atendidas al finalizar el contrato.
*Procesos administrativos contra el IDU por parte de las autoridades competentes.
*Deterioro de la imagen institucional.
</t>
  </si>
  <si>
    <t>1. En los documentos contractuales de los contratos de obra e interventoría (pliegos de condiciones -  componente  social, contrato  de conservación, etc.) se establecen las obligaciones de cumplimiento y seguimiento en el aspecto social  y mecanismos  para  apremiar  y  multar ante eventuales incumplimientos.
2. Contractualmente  se realizan comités de seguimiento al contrato de obra, el cual incluye recorridos a las obras objeto del mismo, con la participación del contratista, la interventoría y el IDU lo que permite detectar  las debilidades o fallas que se puedan presentar y adoptar correctivos oportunamente.
3. La DTM  asigna a cada proyecto de conservación un equipo de apoyo conformado por profesional por cada componente, quienes deben cumplir con lo establecido en el Manual de Interventoría y Supervisión del  IDU y demás documentos que le apliquen.
4. El supervisor está facultado para apremiar e iniciar procesos sancionatorios a los contratista cuando se detectan inclumplimientos</t>
  </si>
  <si>
    <t>*Pliegos de condiciones y contratos de obra y de interventoría
*Manual de interventoría y Supervisión del IDU y demas documentos que apliquen durante la ejecución del contrato.
*Actas de Comités de seguimiento y demás comités, mesas de trabajo  y/o reuniones que se realizan
*Memorandos y/o correos electrónicos de retroalimentación entre áreas y/o profesionales de apoyo
* Guía de Gestión Social, Guía de Manejo Ambiental y Manual de Seguimiento Ambiental del IDU
*  Normograma IDU, especificamente el correspondiente al proceso de infraestructura</t>
  </si>
  <si>
    <t>Pliegos de  condiciones  con  falencias  o deficiencias,  particularmente relacionadas con contradicciones  e inconsistencias entre los   pliegos y demás documentos  contractuales que  se aplican en desarrollo de los contratos (guías, manuales, otros)</t>
  </si>
  <si>
    <t>1, La DTM retroalimenta en todos los componentes la versión preliminar de anexo técnico separable de los pliegos de condiciones y remite por correo electrónico los aportes a la DTD.
1. Entre los coordinadores o preofesionales de apoyo (DTM, STMSV, STMST) se retroalimentan conocimientos, experiencias y lecciones aprendidas.</t>
  </si>
  <si>
    <t>El profesional de opoyo que ingresa a la DTM a coordinar contratos desconoce el rol que ejerce, los procedimientos del IDU o l anormativa que aplique al momento de la ejecución del contrato debido a la falte de inducción en el puesto de trabajo.</t>
  </si>
  <si>
    <t>1. Entre los coordinadores o profesionales de apoyo (DTM, STMSV, STMST) se retroalimentan conocimientos, experiencias y lecciones aprendidas, entre otros temas el normativo.
2. La SGJ lidera en el IDU la actualización del normograma institucional, por procesos, minimo dos (2) veces al año, con el fin de que todas la áreas revisen, actualicen y depuren lo propio en los casos que aplique. La DTM convoca los profesinales de cada Subdirección y por componente para este proceso.</t>
  </si>
  <si>
    <t>Falta de coordinación al interior del equipo de apoyo y supervisor en el IDU y/o desestimación por parte de alguno de los integrantes del equipo de apoyo o del supervisor respecto a algunos de los componentes que conforman la supervisión.</t>
  </si>
  <si>
    <t>Se realizan reuniones o mesas de trabajo por parte de la DTM, STMSV y STMST, donde se fortalecen los mecanismo de comunicación entre todos los coordinadores, lo que permite a unos y otros conocer y estar al tanto de la información relacionada con las obras.</t>
  </si>
  <si>
    <t>Que la DTM no tenga contratos en ejecución</t>
  </si>
  <si>
    <t>* Actas de comité, reunión, mesas de trabajo.
* Comunicaciones escritas.</t>
  </si>
  <si>
    <t>01 de Mayo - 30 de Agosto</t>
  </si>
  <si>
    <t>LUCY MOLANO RODRIGUEZ</t>
  </si>
  <si>
    <t>C-GS-01</t>
  </si>
  <si>
    <t>C-GS-02</t>
  </si>
  <si>
    <t>Tráfico de influencias para la atención y/o gestión de las necesidades expuestas por un ciudadano o grupo de ciudadanos, con el fin de favorecer a estos.</t>
  </si>
  <si>
    <t>No permitir o limitar el control social  de la ciudadanía frente a los proyectos de infraestructura vial y de espacio público de competencia del IDU, con el fin de beneficiar un particular.</t>
  </si>
  <si>
    <t>1. Investigaciones disciplinarias y/o penales.
2. Pérdida de legitimidad institucional.</t>
  </si>
  <si>
    <t xml:space="preserve">Formato de encuestas de satisfacción.
</t>
  </si>
  <si>
    <t xml:space="preserve">Indique los ajustes realizados en:
Causas: Se mantienen las identificadas
Riesgo: No varia la descripción
Consecuencias: Se mantienen las identificadas
Controles: Se mantienen los identificados
Acciones asociadas: No se identificaron acciones adicionales
</t>
  </si>
  <si>
    <t>JEFE DE OFICINA DE ATENCIÓN AL CIUDADANO</t>
  </si>
  <si>
    <t>No de denuncias de la ciudadania, allegados a la OTC, por no permitir el control social de los proyectos.
Cero denuncias</t>
  </si>
  <si>
    <t xml:space="preserve">1. Que la interventoría no ejerce el debido control y seguimiento a la inversión del anticipo </t>
  </si>
  <si>
    <t>1. Que la Interventoría no realiza eficientemente la supervisión en las actividades de difícil medición y verificación  (como por ejemplo, la excavación, bases, capas asfálticas)</t>
  </si>
  <si>
    <t>1. Que la interventoría no ejerce el debido control y seguimiento a la ejecución reportada en las actas de recibo parcial y/o final de obra</t>
  </si>
  <si>
    <t>Uso indebido del poder para la aprobación por parte del interventor en la elaboración y/o ajuste de  estudios y diseños sobredimensionados por parte del constructor  en la etapa de ejecución de obras.</t>
  </si>
  <si>
    <t>Que por extralimitación u omisión por parte de la interventoría y/o contratista y/o supervisión del contrato, se dé mal uso por parte del contratista de los dineros girados por concepto de anticipo, con el fin de favorecer un tercero.</t>
  </si>
  <si>
    <t>1. Aplicación del Manual de Interventoría y/o Supervisión de contratos. 
2. Aplicación de la guía de pago a terceros. 
3. Aplicar lo establecido en los Contratos.</t>
  </si>
  <si>
    <t>1. Oficio de Aval del plan de inversión del anticipo por parte de la coordinación del contrato.
2. Verificación y   seguimiento de la amortización del anticipo, por parte de la Interventoría y/o coordinador.</t>
  </si>
  <si>
    <t>1. Verificar que el acta de mayores cantidades se encuentre aprobada por el Interventor.</t>
  </si>
  <si>
    <t>1. Formato Acta de Mayores Cantidades de Obra.</t>
  </si>
  <si>
    <t>C.VF.01</t>
  </si>
  <si>
    <t>Manipular o alterar la información de los predios en cuanto a los factores y atributos requeridos para la liquidación y/o visita de verificación, omitiendo o extralimitándose en funciones u olbigaciones contractuales, con el fin de beneficiar un particular</t>
  </si>
  <si>
    <t>Comparación bases de datos IDU frente a la de CATASTRO 
Verificar la información de las planillas con la información almacenada en el sistema de información
Revisar coincidencia de datos del inventario con los de las bases y verificar con la fotografía</t>
  </si>
  <si>
    <t>Documento descriptivo de los procedimientos y resultados generados en el control de calidad
Registro de datos e imágenes</t>
  </si>
  <si>
    <t>C.VF.04</t>
  </si>
  <si>
    <t>Que por omisión se expidan paz y salvos de predios con deuda pendiente, con el fin de favorecer un tercero|.</t>
  </si>
  <si>
    <t>C.VF.05</t>
  </si>
  <si>
    <t>C.VF.06</t>
  </si>
  <si>
    <t>C.VF.07</t>
  </si>
  <si>
    <t>C.VF.08</t>
  </si>
  <si>
    <t xml:space="preserve">Generación de la resolución a través de Valoricemos que se encuentra en interfaz con Orfeo. 
El revisor realiza el control de calidad de los actos administrativos proyectados por el abogado y lo asigna, a través de la plataforma Orfeo a la SGJ.
</t>
  </si>
  <si>
    <t xml:space="preserve">Elaborar y remitir oficio de validación por parte de los especialistas, de cada uno de los productos de diseño, y hacer el seguimiento y control durante la ejecución del contrato de todos los productos, utilizando el formato FO-DP-200 Lista de chequeo y recibo de productos en la etapa de estudios y diseños.                             </t>
  </si>
  <si>
    <t>Rafael Eduardo Abuchaibe López</t>
  </si>
  <si>
    <t>Pago a profesionales de la entidad para que otorguen el permisos sin el cumplimiento de los requisitos exigidos.</t>
  </si>
  <si>
    <t>Acuerdos entre el concesionario y el profesional de la entidad, para no reportar la totalidad de costos variables</t>
  </si>
  <si>
    <t>RAFAEL EDUARDO ABUCHAIBE LÓPEZ</t>
  </si>
  <si>
    <t>Que por acción u omisión en la aplicación de los procedimientos y/o inobservancia de las competencias y funciones establecidas en la entidad y/o por uso indebido del poder se adelanten procesos de selección direccionados para favorecer a un particular</t>
  </si>
  <si>
    <t xml:space="preserve">1. Detrimento Patrimonial
2. Investigaciones disciplinarias, fiscales y/o penales
3. Necesidades no satisfechas
4. Mala imagen de la entidad ante la comunidad
5. No ejecución del contrato
6. Acciones judiciales en contra del instituto.
7. Incumplimiento de las obligaciones contractuales.
8. Perdida de confianza y credibilidad ante la comunidad y partes interesadas.
</t>
  </si>
  <si>
    <t>1. Comité de contratación del IDU.
2. Pliegos modelo por modalidad de selección, estructurados por DTPS - SGJ, aprobados por Comité de contratación y divulgados a través de intranet, que incluyen la aplicación de una fórmula aleatoria que puede depender de índices definidos por el mercado bursátil, con el fin de establecer el orden de elegibilidad en la etapa de evaluación de las ofertas en la licitaciones públicas adelantadas por el Instituto.
3. Procedimientos documentados para los tipos de contratación.
4. Capacitación y/o entrenamiento específica por parte de los que intervienen en los procesos de selección.
5. Establecimiento de periodo de Contraobservaciones a los informes de evaluación.
6. Se realiza un pre comité por parte de la DTPS, donde participa el comité evaluador y el Director Técnico de la DTPS. 
7. Mesas de trabajo con las áreas solicitantes de los procesos antes y/o durante la consolidación de los pliegos de condiciones.
8. Inclusión en los pliegos modelo por modalidad de selección, de cláusulas sobre las inhabilidades, incompatibilidades y conflicto de interés y la exigencia a los proponentes  de manifestaciones juramentadas sobre la incursión en causales de inhabilidad, incompatibilidad y/o conflicto de intereses.
9. Verificación de la certificación emitida por la DTGC,  sobre inhabilidades de los proponentes, por parte del evaluador jurídico.
10. En el informe de evaluación se emite el concepto de rechazo o habilidad del proponente.</t>
  </si>
  <si>
    <t>Continuar con la celebración de sesiones del Comité de Contratación y/o el que haga sus veces, con el fin de determinar políticas de contratación que se verán reflejadas eventualmente en los modelos de pliegos de condiciones por modalidad de selección, manual de contratación  y/o  en los procedimientos del área, que según el caso serán debidamente socializadas y aplicados.
En el término de evaluación de los procesos de selección, particularmente en desarrollo de la evaluación legal verificar RUP, antecedentes penales, fiscales y/o disciplinarios y consulta a la  DTGC  y declaración de los oferentes en sus propuestas.</t>
  </si>
  <si>
    <t xml:space="preserve">
1. Actas de Comité de Contratación.
2. Modelos de pliegos de condiciones por modalidad de selección estandarizados y publicados.
3. Procedimientos y formatos relacionados con los procesos de selección  implementados y aplicados
4. Solicitud  de ajustes de los documentos previos al área técnica mediante memorando (ORFEO).
5. Actas de pre comité 
6. Certificaciones emitidas por la DTGC para verificar inhabilidad y RUP.
7. Evaluación legal</t>
  </si>
  <si>
    <t xml:space="preserve">Indique los ajustes realizados en:
Causas: Se fusionan las causas de los riesgos C.GC.01 y C.GC.02 por considerar que el riesgo No.2 es una causa del riesgo No. 1
Riesgo: Analizado el riesgo se determina que continua, aunque no se ha materializado en el período reportado.
Consecuencias: Se fusionan las con las correspondientes de los riesgos C.GC.01 y C.GC.02
Controles:  Se ajusta la redacción del control No. 4
Acciones asociadas: Se mantienen las mismas
</t>
  </si>
  <si>
    <t>Establecimiento de condiciones técnicas, reglas o parámetros en la estructuración técnica de los procesos de selección que permiten direccionar previamente su adjudicación.</t>
  </si>
  <si>
    <t>uso indebido del poder y/o acción u omisión que permita la adjudicación a un proponente incurso en causal de inhabilidad.</t>
  </si>
  <si>
    <t>Utilización irregular y/o fuga de la información conocida con ocasión de sus funciones y/u obligaciones  contractuales por quienes intervienen en el proceso de selección, con el propósito de favorecer a un particular</t>
  </si>
  <si>
    <t>1. Investigaciones disciplinarias, fiscales y/o penales
2. Inequidad en la participación de los proponentes favoreciendo un particular
3. Acciones judiciales en contra del Instituto.
4. Empleo de la información iregularmente obtenida para manipular la adjudicación
5. Mala imagen de la entidad ante la comunidad y partes interesadas</t>
  </si>
  <si>
    <t>1. Cláusula de confidencialidad en los contratos de prestación de servicios.
2.  Perfiles de usuario restringido para el acceso a la red por parte de los servidores públicos y contratistas de la DTPS.
3. Designación de un responsable  de la documentación para cada proceso
4. Registro de control de acceso a la oficina de la DTPS
5. Políticas de confidencialidad en los procedimientos estandarizados y socializados mínimo una vez en el trimestre.</t>
  </si>
  <si>
    <t xml:space="preserve">Indique los ajustes realizados en:
Causas: Se mantienen las mismas 
Riesgo: Analizado el riesgo se determina que continua, aunque no se ha materializado en el período reportado. Se modifica un conector (o por u)
Consecuencias: Se mantienen las mismas 
Acciones asociadas: Se mantienen las mismas 
</t>
  </si>
  <si>
    <t>1. Investigaciones disciplinarias, fiscales y penales
2. Inequidad en la participación de los proponentes favoreciendo un particular
3. Acciones judiciales en contra del Instituto
4. Impacto reputacional del instituto en cuanto la perdida de confianza y credibilidad.</t>
  </si>
  <si>
    <r>
      <t xml:space="preserve">1. Procedimientos estandarizados segun modalidad de selección.
2.  Designación de personal responsable del trámite operativo de las publicaciones en los portales de contración </t>
    </r>
    <r>
      <rPr>
        <sz val="8"/>
        <rFont val="Arial"/>
        <family val="2"/>
      </rPr>
      <t xml:space="preserve">
3. Adopción procedimiento de publicación de documentos de procesos de selección.</t>
    </r>
  </si>
  <si>
    <t>Generación de reporte semanal de publicaciones.</t>
  </si>
  <si>
    <t>1. Constancia de publicación de los documentos precontractuales incluida en el expediente físico del proceso, conforme lo establecen los procedimientos estandarizados.</t>
  </si>
  <si>
    <t xml:space="preserve">Indique los ajustes realizados en:
Causas: Se ajusta redacción de la primera y segunda causa.
Riesgo: Analizado el riesgo se determina que continua, aunque no se ha materializado en el período reportado
Consecuencias: Se adiciona la consecuencia No. 4
Controles: 
Se elimina el control No. 4 por estas la actividad relacionada con los tres controles anteriores.
Acciones asociadas: Se mantienen las mismas </t>
  </si>
  <si>
    <r>
      <t>1. Procedimientos documentados para los tipos de contratación.
2. Cláusula de confidencialidad en los contratos de prestación de servicios.
3.</t>
    </r>
    <r>
      <rPr>
        <sz val="8"/>
        <color theme="1"/>
        <rFont val="Arial"/>
        <family val="2"/>
      </rPr>
      <t xml:space="preserve"> Perfiles de usuario restringidos
4. Socialización y aplicación a los funcionarios y contratistas de prestación de servicios de apoyo a la gestión de política operacional de confidencialidad de no suminsitrar información de los procesos de contratación.
5. Aplicación de politica de confidencialidad para el comité evaluador designado. </t>
    </r>
  </si>
  <si>
    <t>1. Integración de las políticas de confidencialidad a los procedimientos estandarizados, a las minutas PSP y fortalecimiento de los mecanismos de ingreso a DTPS (físico y tecnológico).
2. Perfiles de usuario restringido para el acceso a la red por parte de los servidores públicos y contratistas de la DTPS.</t>
  </si>
  <si>
    <t>Indique los ajustes realizados en:
Causas: Se mantienen las mismas.
Riesgo: Analizado el riesgo se determina que continua, aunque no se ha materializado en el período reportado. 
Consecuencias: se adiciona la consecuencia No. 4.
Controles: Se ajusta la redacción del control No.4 y 5
Acciones asociadas: Se adiciona la acción No. 2.</t>
  </si>
  <si>
    <t>1. Investigaciones Disciplinarias 
2. Hallazgos por parte de los entes de control.
3. Contratación de personal no idóneo para la ejecución del objeto 
4. Incumplimientos contractuales
5. Reprocesos adminsitrativos
6. Impacto reputacional del instituto en cuanto la perdida de confianza y credibilidad.</t>
  </si>
  <si>
    <t>20
MODERADA</t>
  </si>
  <si>
    <t>1. Plan anual de adquisiciones.
2. Procedimiento actualizado y estandarizado para la contratación de servicios profesionales y de apoyo a la gestión.
3.Validación del objeto y las obligaciones especificas contemplados en los estudios y documentos previos. 
4. Certificado de Idoneidad y experiencia.
5. Revisión y validación por parte del abogado de la documentación soporte de la contratación de acuerdo con la lista de chequeo para la legalización de contratos.
6. Jornadas de capacitación internas de los procedimientos del área.
7. Revisión periódica de la normatividad aplicable a la contratación estatal y actualización de la documentación soporte del Proceso de Gestión Contractual.</t>
  </si>
  <si>
    <t>1. Investigaciones Disciplinarias, fiscales y/o penales.
2. Hallazgos por parte de los entes de control.
3. Peculado por apropiación.
4. Sobrecosto de los proyectos.
5. Impacto reputacional del instituto en cuanto la perdida de confianza y credibilidad.</t>
  </si>
  <si>
    <t>1. Aplicación del Procedimiento de Modificación y suspensión a contratos estatales excepto PSP.
2. Aplicación del formato estandarizado Lista de chequeo verificación documental de contratación.
3. Actualización del normograma, publicación y  socialización de este.
4. Procedimiento contratación de prestación de servicios profesionales y de apoyo a la gestión.</t>
  </si>
  <si>
    <t>1. Investigaciones Disciplinarias. 
2. Hallazgos por parte de los entes de control.
3. Demandas a la entidad.
4. Alteración del alcance del proyecto.
5. Reprocesos administrativos.
6.Impacto reputacional del instituto en cuanto la perdida de confianza y credibilidad.</t>
  </si>
  <si>
    <t>40
ALTA</t>
  </si>
  <si>
    <t>1.Memorando de solicitud para la elaboración de contrato y sus correspondientes anexos radicados en el Sistema de Gestión Documental ORFEO. 
2. Sistema de Información y Acompañamiento Contractual SIAC.
3. Portal de contratación pública de Colombia Compra Eficiente
4. Lista de chequeo de verificación documental validada por el abogado asignado.</t>
  </si>
  <si>
    <t>1. Aplicación del procedimiento de Conciliación Prejudicial y Judicial. (Generación de Ficha de conciliación, Concepto Técnico y Actas de Comite de Conciliación).
  2. Alimentar el sistema de información de la Alcaldia SIPROJ.     3. Archivos Fisicos por expediente</t>
  </si>
  <si>
    <t>1. Realización de Comites y Precomites de Conciliación.    2. Comites de Autocontrol y Seguimiento.</t>
  </si>
  <si>
    <t>MANIPULACIÓN DE LA INFORMACIÓN DE INGRESO DE PERSONAL Y DE LAS CÁMARAS DE VIDEO CON EL FIN DE OCULTAR INFORMACIÓN</t>
  </si>
  <si>
    <t>Número de denuncias, quejas,  reclamos o informes por parte de entes de control, en donde se evidencie la manipulación de la información de ingreso de personal y de las cámaras de video.
Resultado: Cero (0)
Análisis: Durante el periodo reportado no se han presentado denuncias, reclamos o informes por parte de entes de control respecto a la manipulación de la información de ingreso de personal y de las cámaras de video con el fin de ocultar información</t>
  </si>
  <si>
    <t>MANEJO INADECUADO DE RECLAMACIONES ANTE CORREDORES DE SEGUROS, CON EL FIN DE BENEFICIAR A UN TERCERO.
(se materializa con reclamaciones no efectivas, o menor valor pagado por parte de la aseguradora ante una reclamación)</t>
  </si>
  <si>
    <t>Seguimiento del presupuesto del contrato contra los comprobantes de suministro de combustible
Revisión y control quincenal de la plataforma de suministro de combustible</t>
  </si>
  <si>
    <t>Indique los ajustes realizados en:
Causas: Se mantienen las causas identificadas
Riesgo: El riesgo no sufre ningún tipo de modificación
Consecuencias: Se mantienen las consecuencias identificadas
Controles: Se mantienen los mismos controles. Solo se combinaron las filas para que estén asociadas a cada riesgo.
Acciones asociadas: Se mantienen las mismas acciones</t>
  </si>
  <si>
    <t xml:space="preserve">Cumplimiento con lineamientos de la DTGC según cuantías de contratación
Comités de seguimiento a los procesos contractuales que lidera la DTPS
</t>
  </si>
  <si>
    <t>1) Ficha técnica de la necesidad de bien o servicio a adquirir
2)  Estudios de sector
3) Cotizaciones para análisis de mercado
4) Estudio de mercado
5) Estudios y documentos previos que describen la necesidad y anexan las conclusiones del análisis del sector.</t>
  </si>
  <si>
    <t>Indique los ajustes realizados en:
Causas: Se mantienen las mismas
Riesgo: Se mantiene el mismo y no se evidencia materialización en el período.
Consecuencias: Se mantienen las mismas
Controles: Se mantienen los mismos.
Acciones asociadas: Se mantienen las mismas</t>
  </si>
  <si>
    <t>Número de denuncias, quejas,  reclamos o informes por parte de entes de control, en donde se notifique el manejo inadecuado de la información requerida para la realización de procesos contractuales o se presente contratación subjetiva.
Resultado: Cero (0)
Análisis: Durante el periodo reportado no se han presentado denuncias, reclamos o informes por parte de entes de control respecto a la materialización del riesgo</t>
  </si>
  <si>
    <t>Aplicación del manual de Interventoría y supervisión contractual del Instituto lograr una ejecución que permita el cumplimiento de los objetivos Estatales.</t>
  </si>
  <si>
    <t xml:space="preserve">
Actas de seguimiento a la ejecución contractual
Informes de ejecución de los contratos y seguimiento al mismo</t>
  </si>
  <si>
    <t>Tomar decisiones que contradicen la ejecución presupuestal las cuales  alteran la destinación inicial de los recursos, omitiendo la normatividad presupuestal vigente.</t>
  </si>
  <si>
    <t>Que el número de informes o registros automáticos o quejas o reclamos o denuncias o informes de auditorías, evidencien el acceso indebido a los equipos servidores de la Entidad para manipular o adulterar datos almacenados,  en beneficio propio o de un tercero, sea mayor  o igual a uno.
-------
Informes = 0
Para el periodo monitoreado, no se tiene ningún registro.</t>
  </si>
  <si>
    <t>Que el número de informes o registros automáticos o quejas o reclamos o denuncias o informes de auditorías, evidencien que se ha revelado información de carácter confidencial a terceros que se vean beneficiados por la oportunidad de la misma, sea mayor o igual a uno.
-------
Informes = 0
Para el periodo monitoreado, no se tiene ningún registro.</t>
  </si>
  <si>
    <t>Que el número de informes o registros automáticos o quejas o reclamos o denuncias o informes de auditorías, evidencien que se ha ocultado o dejado de divulgar a la ciudadanía información considerada pública en beneficio propio o de un tercero, sea mayor o igual a uno.
-------
Informes = 0
Para el periodo monitoreado, no se tiene ningún registro.</t>
  </si>
  <si>
    <t>Adulteración, sustracción, robo y manipulación de los archivos y documentos del IDU con el fin de beneficiar a un particular</t>
  </si>
  <si>
    <r>
      <t xml:space="preserve">Indique los ajustes realizados en:
</t>
    </r>
    <r>
      <rPr>
        <b/>
        <sz val="8"/>
        <rFont val="Arial"/>
        <family val="2"/>
      </rPr>
      <t xml:space="preserve">Causas: </t>
    </r>
    <r>
      <rPr>
        <sz val="8"/>
        <rFont val="Arial"/>
        <family val="2"/>
      </rPr>
      <t xml:space="preserve">Se mantienen las causas identificadas
</t>
    </r>
    <r>
      <rPr>
        <b/>
        <sz val="8"/>
        <rFont val="Arial"/>
        <family val="2"/>
      </rPr>
      <t>Riesgo</t>
    </r>
    <r>
      <rPr>
        <sz val="8"/>
        <rFont val="Arial"/>
        <family val="2"/>
      </rPr>
      <t xml:space="preserve">: El riesgo no sufre ningún tipo de modificación
</t>
    </r>
    <r>
      <rPr>
        <b/>
        <sz val="8"/>
        <rFont val="Arial"/>
        <family val="2"/>
      </rPr>
      <t>Consecuencias</t>
    </r>
    <r>
      <rPr>
        <sz val="8"/>
        <rFont val="Arial"/>
        <family val="2"/>
      </rPr>
      <t xml:space="preserve">: Se mantienen las consecuencias identificadas
</t>
    </r>
    <r>
      <rPr>
        <b/>
        <sz val="8"/>
        <rFont val="Arial"/>
        <family val="2"/>
      </rPr>
      <t>Controles</t>
    </r>
    <r>
      <rPr>
        <sz val="8"/>
        <rFont val="Arial"/>
        <family val="2"/>
      </rPr>
      <t xml:space="preserve">: Se mantienen los mismos controles. Solo se combinaron las filas para que estén asociadas a cada riesgo.
</t>
    </r>
    <r>
      <rPr>
        <b/>
        <sz val="8"/>
        <rFont val="Arial"/>
        <family val="2"/>
      </rPr>
      <t>Acciones asociadas</t>
    </r>
    <r>
      <rPr>
        <sz val="8"/>
        <rFont val="Arial"/>
        <family val="2"/>
      </rPr>
      <t>: Se mantienen las mismas acciones</t>
    </r>
  </si>
  <si>
    <t>JEFE OFICINA DE CONTROL INTERNO
JEFE OFICINA DE CONTROL DISCIPLINARIO</t>
  </si>
  <si>
    <t>Nulidades en materia disciplinaria
Impunidad
Acciones legales en contra de la Entidad
Acciones disciplinarias y/o penales, en contra del responsable(s)
Pérdida de credibilidad del operador disciplinario.</t>
  </si>
  <si>
    <t>1.Trabajo interdisciplinario para evaluar la mejor alternativa del proyecto</t>
  </si>
  <si>
    <t>Matriz Multicriterio diligenciada en etapa de Factibilidad.  
Lista de chequeo de Entregables</t>
  </si>
  <si>
    <t>01 de Septiembre - 30 de Diciembre</t>
  </si>
  <si>
    <t>Validar y aprobar los productos de diseño que no cumplen requisitos y/o normatividad vigente, en contratos de Estudios y Diseños donde no hay interventoría, con el fin de beneficiar a un tercero.</t>
  </si>
  <si>
    <t xml:space="preserve">• Verificar que en el Formato FO-DP-200 se haya diligenciado el concepto de conformidad y aprobación del producto en el periodo.                                </t>
  </si>
  <si>
    <t>1. Que la interventoría no ejerce el debido control y seguimiento a la elaboración y/o ajuste de estudios y diseños requeridos en el etapa de ejecución de obra.
2. Que los diseños iniciales no se ajustan a la realidad del proyecto.
3. Solicitud de nuevas obras en la etapa de ejecución de obras por parte de las ESP y otras entidades.</t>
  </si>
  <si>
    <t>1. Estudios y diseños sobredimensionados generando sobrecostos en las obras y la necesidad de realizar modificaciones contractuales (prórrogas, suspensiones, adiciones, mayores cantidades, ítems no previstos.)
2. Entrega tardía de las obras
3. Detrimento patrimonial.
4. Que no se ejecuten la totalidad de las metas físicas contempladas en el proyecto.
5. Desfinanciacion de otros proyectos por la necesidad de nuevos recursos.</t>
  </si>
  <si>
    <t>1. Desfinanciación del contrato, incumplimiento del objeto contractual
2. Mala imagen hacia el IDU por parte de la ciudadanía, los medios de comunicación y partes interesadas
3.  Sanciones a los contratistas e interventores
4. Detrimento patrimonial
5. Peculado por apropiación y/o destinación.</t>
  </si>
  <si>
    <t xml:space="preserve">1. Formato Acta de Recibo Parcial de Obra.
2. Formato Acta de Recibo Final de Obra.
</t>
  </si>
  <si>
    <t>1. Que la interventoría no ejerce el debido control y seguimiento a la elaboración de los análisis de precios unitarios No previstos que no se encuentren en la base de Datos del IDU.
2. Productos de estudios y diseños deficientes o desactualizados.</t>
  </si>
  <si>
    <t>1. Desfinanciación del contrato.
2. Disminución de las metas físicas del proyecto
3. Mala imagen hacia el IDU por parte de la ciudadanía, los medios de comunicación y partes interesadas
4. Sanciones a los contratistas e interventores
5. Detrimento patrimonial.
6. Incremento en el valor del contrato.
7. Desfinanciación de otros proyectos por la necesidad de nuevos recursos</t>
  </si>
  <si>
    <t>1. Comunicaciones oficiales (Aval por parte del IDU de los APUS No previstos)
2. Formato Análisis de  Precios Unitarios.
3. Formato  Acta de Fijación de Precios No Previstos.
4. Cuadro de reversión de precios.</t>
  </si>
  <si>
    <t>1. Desembolsos injustificados
2. Detrimento patrimonial
3. Incumplimiento de obligaciones contractuales.
4. Mala imagen por parte del IDU al no entregar los productos a la ciudadanía.
5. Sanciones y procesos judiciales.
6. Obras inconclusas, sin acabados.
7. Calidad deficiente de las obras.
8. Aplicación de la póliza de garantía.</t>
  </si>
  <si>
    <t>*Minuta del contrato 
*Manual de Interventoría  y/o Supervisión de Contratos del IDU
*Informe mensual de Inversión y buen manejo del anticipo
*Oficios remitdos</t>
  </si>
  <si>
    <t xml:space="preserve">Eliminación del % de piso en los procesos de selección,  lo que limita el control  que  ejercía la Entidad  orientado a evitar que los licitantes presenten en sus propuestas precios artificialmente bajos,  lo que  trae como consecuencia propuestas con precios muy bajos que no correspondan a la condiciones del mercado, lo que trae como consecuencia, propuestas con precios muy bajos y que quien suscriba la minuta del contrato, luego  acuda a acciones tales como pretender generar precios no previstos  altos   y posibles   reconocimientos argumentando supuesto desequilibrio económico </t>
  </si>
  <si>
    <t xml:space="preserve">*Documentos contractuales  del contrato de interventoría
*Protocolo que contiene el procedimiento a seguir en lo que respecta al tema de fresado al cual se acogen las alcaldías  locales, contratistas de obra, interventores y el mismo IDU
*Vales  generados tanto de ingreso como de salida del material
*Certificaciones e informes  de las interventorías de cada contrato de obra
</t>
  </si>
  <si>
    <t>* Informe mensual de interventoría
* Manual de Interventoría
manual de Gestión Contractual
* Acta de Recibo Parcial De obra
* Acta de Recibo Final de Obra
*Oficios remitidos</t>
  </si>
  <si>
    <r>
      <t xml:space="preserve">(# de revisiones periódicas con muestra aleatoria realizadas / # de revisiones periódicas con muestra aleatoria programadas)
</t>
    </r>
    <r>
      <rPr>
        <b/>
        <sz val="7"/>
        <rFont val="Arial Narrow"/>
        <family val="2"/>
      </rPr>
      <t xml:space="preserve">
Ejecutado: 6 / 6 = 100%</t>
    </r>
    <r>
      <rPr>
        <sz val="7"/>
        <rFont val="Arial Narrow"/>
        <family val="2"/>
      </rPr>
      <t xml:space="preserve">
Acorde a lo programado, se efectuó la revisión de seis (6) informes de visita de verificación de reparaciones, previa verificación del acta de verificación de reparación de daños (FO-AI-013) suscrita en terreno, encontrando que efectivamente fueron reportados e ingresados al aplicativo de seguimiento a pólizas los diferentes procesos de los daños.
Así mismo, los seis (6) informes se encuentran firmados por el Líder de Grupo lo que confirma que fueron revisados y aprobados.
Con esto podemos evidenciar que los controles establecidos son efectivo, lo que nos permitió alcanzar el 100% de control.</t>
    </r>
  </si>
  <si>
    <t>Acuerdo entre el titular de la licencia y los profesionales de la entidad para recibir las recuperaciones del espacio público intervenido con Licencia de Excavación sin el cumplimiento de las especificaciones vigentes.</t>
  </si>
  <si>
    <r>
      <t xml:space="preserve">(# de revisiones periódicas aleatorias realizadas / # de revisiones periódicas aleatorias programadas)
</t>
    </r>
    <r>
      <rPr>
        <b/>
        <sz val="7"/>
        <rFont val="Arial Narrow"/>
        <family val="2"/>
      </rPr>
      <t>Ejecutado: 24 / 24 = 100%</t>
    </r>
    <r>
      <rPr>
        <sz val="7"/>
        <rFont val="Arial Narrow"/>
        <family val="2"/>
      </rPr>
      <t xml:space="preserve">
Acorde a lo programado, se efectuaron veinticuatro (24) revisiones en las cuales se comparó la información de la base de datos del concesionario contra el informe mensual, lo que permitió determinar la veracidad de las cifras reportadas.
Con esto podemos evidenciar que el control establecido es efectivo, lo que nos permitió alcanzar el 100% de control.</t>
    </r>
  </si>
  <si>
    <t>1. Actas de Comité.
2. Ficha de Análisis de Sentencias.    3.Expediente fisico po expediente</t>
  </si>
  <si>
    <t>Indique los ajustes realizados en:
Causas: Al revisar las causas establecidas, éstas continúan. No se identificaron nuevas causas.
Riesgo:  Se mantienen las condiciones del Riesgo a pesar que en el periodo al que se le hace seguimiento  no se ha evidenciado la materialización del mismo.
Consecuencias: Al revisar las consecuencias  establecidas, éstas continúan. No se identificaron nuevas consecuencias.
Controles:  Se revisaron los controles y no hay lugar a ninguna modificación.
Acciones asociadas: No hay modificacion.</t>
  </si>
  <si>
    <t>Número de denuncias, quejas, conocimiento de oficio e informes de auditoría recibidos / Número denuncias, quejas, conocimiento de oficios e informes de auditoría  tramitados.
En el periodo a evaluar la Dirección Técnica de Gestion Judicial no fue notificada de ninguna denuncia, queja o informe de auditoria que mostrara alguna conducta de corrupción que se requiera investigar.</t>
  </si>
  <si>
    <t>Que el número de informes o registros automáticos o quejas o reclamos o denuncias o informes de auditorías, evidencien que se ha omitido intencionalmente la aplicación de los procedimientos para la prestación de los servicios de T.I. o cambiar la prioridad en la prestación del mismo, en beneficio propio o de un tercero, sea mayor o igual a uno.
-------
Informes = 0
Para el periodo monitoreado, no se tiene ningún registro.</t>
  </si>
  <si>
    <t xml:space="preserve">Documentos soportes sin el cumplimiento de los requisitos establecidos en la guía de pagos a terceros </t>
  </si>
  <si>
    <t>Revisión previa técnico-contable y documental de la información a registrar en el aplicativo administrativo y financiero del IDU, por parte de los servidores públicos de la STPC</t>
  </si>
  <si>
    <t>Procedimientos PR-GAF-053 y PR-GF-03</t>
  </si>
  <si>
    <t>OBSERVACIÓN:</t>
  </si>
  <si>
    <t>1. Desconocimiento de las normas presupuestales.
2. Presiones de funcionarios internos con poder de decisión que solicitan modificaciones para incluir gastos no autorizados. 
3. Preseiones externas a funcionarios.</t>
  </si>
  <si>
    <t>Número de solicitudes  aprobadas de modificaciones presupuestales / Total de solicitudes radicadas en OAP
de enero a marzo de 2017:
Se atendieron 163 solicitudes de modificaciones presupuestales las cuales fueron validadas, revisadas y aprobadas por la OAP.
(163/163)* 100 = 100% ejecutado
Riesgos Materializado = 0</t>
  </si>
  <si>
    <t>1. Información enviada por las áreas que no se ajuste a la realidad de la gestión institucional y operacional.
 2. Presiones de funcionarios con poder de decisión para ajustar resultados de la gestión.</t>
  </si>
  <si>
    <t>1. Seguimiento por parte de la OAP, a la entrega de informes de las áreas ejecutoras.  
2. Seguimiento por parte de la OAP a la información reportada de las áreas ejecutoras para registro en SEGPLAN, haciendo una verificación de las inconsistencias</t>
  </si>
  <si>
    <t>No Aplica. Se cubre con los controles identificados</t>
  </si>
  <si>
    <t xml:space="preserve">Indique los ajustes realizados en:
Causas: Se continua con las 2 causa, y no se incluye ninguna.
Riesgo: No se conoce de su materialización. y la descripción continua en los mismos terminos. 
Consecuencias: Se mantienen las mismas posibles. 
Controles: Solamente se eliminó la frase final que se repetía sobre "inconsistencias de los datos"
Acciones asociadas: Se cubre con los controles del riesgo.
</t>
  </si>
  <si>
    <t>(# de cargues ejecutados) / # de cargues (programados en SEGPLAN y PREDIS) 
Cargues realizados primer cuatrimestre
1 Cargue de seguimeinto a 31 de dic, ejecutado en enero, 1 cargue de programacion de la vigencia 2017 hecho en fecbrero, y 1 cargue de reprogramacion a 31 de marzo hecho en abril. 
(3 cargues/ 3 cargues) * 100 = 100% ejecurtado
Riesgo materializado = 0</t>
  </si>
  <si>
    <r>
      <rPr>
        <b/>
        <sz val="8"/>
        <color indexed="8"/>
        <rFont val="Arial"/>
        <family val="2"/>
      </rPr>
      <t xml:space="preserve">OBSERVACIONES:
</t>
    </r>
    <r>
      <rPr>
        <sz val="8"/>
        <color indexed="8"/>
        <rFont val="Arial"/>
        <family val="2"/>
      </rPr>
      <t>JUSTIFICACIÓN DE LOS RIESGOS ELIMINADOS:
N.A.</t>
    </r>
  </si>
  <si>
    <t>Descriptor</t>
  </si>
  <si>
    <t>Descripción</t>
  </si>
  <si>
    <t>Nivel</t>
  </si>
  <si>
    <t>Ocurre en excepcionales.</t>
  </si>
  <si>
    <t>No se ha presentado en los últimos 5 años</t>
  </si>
  <si>
    <t>Puede ocurrir.</t>
  </si>
  <si>
    <t>Se presentó una vez en los últimos 5 años</t>
  </si>
  <si>
    <t>Es posible que suceda.</t>
  </si>
  <si>
    <t>Se presentó una vez en los últimos 2 años</t>
  </si>
  <si>
    <t>Ocurre en la mayoría de los casos.</t>
  </si>
  <si>
    <t>Se presentó una vez en el último año</t>
  </si>
  <si>
    <t>Casi seguro</t>
  </si>
  <si>
    <t>El evento ocurre en la mayoría de las circunstancias. Es muy seguro que se presente</t>
  </si>
  <si>
    <t>Se ha presentado más de una vez al año</t>
  </si>
  <si>
    <t>25
MODERADA</t>
  </si>
  <si>
    <t>50
ALTA</t>
  </si>
  <si>
    <t>100
EXTREMO</t>
  </si>
  <si>
    <t>80
EXTREMO</t>
  </si>
  <si>
    <t>15
MDOERADA</t>
  </si>
  <si>
    <t>30
ALTA</t>
  </si>
  <si>
    <t>60
EXTREMO</t>
  </si>
  <si>
    <t># Respuestas</t>
  </si>
  <si>
    <t>1 - 5</t>
  </si>
  <si>
    <t>6 -11</t>
  </si>
  <si>
    <t>12 - 18</t>
  </si>
  <si>
    <t>CRITERIOS DE MEDICIÓN DEL CONTROL</t>
  </si>
  <si>
    <t>TEMA</t>
  </si>
  <si>
    <t>PREGUNTA</t>
  </si>
  <si>
    <t>VALOR</t>
  </si>
  <si>
    <t>¿Existen manuales, instructivos o procedimientos para el manejo del control?</t>
  </si>
  <si>
    <t>¿Está(n) definido(s) el(los) responsable(s) de la ejecución del control y del seguimiento?</t>
  </si>
  <si>
    <t>¿El control es automático?</t>
  </si>
  <si>
    <t>¿El control es manual?</t>
  </si>
  <si>
    <t>¿La frecuencia de ejecución del control y seguimiento es adecuada?</t>
  </si>
  <si>
    <t>Evidencias</t>
  </si>
  <si>
    <t>¿Se cuenta con evidencias de la ejecución y seguimiento del control?</t>
  </si>
  <si>
    <t>¿En el tiempo que lleva la herramienta ha demostrado ser efectiva?</t>
  </si>
  <si>
    <t>Calificación de los controles</t>
  </si>
  <si>
    <t>Puntaje a disminuir</t>
  </si>
  <si>
    <t xml:space="preserve">De 0 a 50 </t>
  </si>
  <si>
    <t xml:space="preserve">De 51 a 75 </t>
  </si>
  <si>
    <t xml:space="preserve">De 76 a 100 </t>
  </si>
  <si>
    <t>SUBDIRECCIÓN TÉCNICA JURÍDICA Y EJECUCIONES FISCALES</t>
  </si>
  <si>
    <t>SUBDIRECCIÓN TÉCNICA DE OPERACIONES</t>
  </si>
  <si>
    <t>SUBDIRECCIÓP TÉCNICA DE PRESUPUESTO Y CONTABILIDAD</t>
  </si>
  <si>
    <t>SUBDIRECCIÓN TÉCNICA DE RECURSOS TECNOLÓGICOS</t>
  </si>
  <si>
    <t>SUBDIRECCIÓN TÉCNICA DE MANTENIMIENTO SUBSISTEMA DE TRANSPORTE</t>
  </si>
  <si>
    <t>SUBDIRECCIÓN TÉCNICA DE MANTENIMIENTO DEL SUBSISTEMA VIAL</t>
  </si>
  <si>
    <t>SUBDIRECCIÓN TÉCNICA DE EJECUCIÓN SUBSISTEMA DE TRANSPORTE</t>
  </si>
  <si>
    <t>SUBDIRECCIÓN TÉCNICA DE EJECUCIÓN DEL SUBSISTEMA VIAL</t>
  </si>
  <si>
    <t>DIRECCIÓN TÉCNICA DE APOYO A LA VALORIZACIÓN</t>
  </si>
  <si>
    <t xml:space="preserve">DIRECCIÓN TÉCNICA DE GESTIÓN JUDICIAL </t>
  </si>
  <si>
    <t>DIRECCIÓN TÉCNICA DE PROCESOS SELECTIVOS</t>
  </si>
  <si>
    <t>DIRECCIÓN TÉCNICA DE ADMINISTRACIÓN DE INFRAESTRUCTURA</t>
  </si>
  <si>
    <t xml:space="preserve">DIRECCIÓN TÉCNICA DE MANTENIMIENTO </t>
  </si>
  <si>
    <t>DIRECCIÓN TÉCNIA DE DISEÑO DE PROYECTOS</t>
  </si>
  <si>
    <t>DIRECCIÓN TÉCNICA ESTRATÉGICA</t>
  </si>
  <si>
    <t>SUBDIRECCIÓN GENERAL JURÍDICA</t>
  </si>
  <si>
    <t>SUBDIRECCION GENERAL DE INFRAESTRUCTURA</t>
  </si>
  <si>
    <t xml:space="preserve">OFICINA DE CONTROL INTERNO </t>
  </si>
  <si>
    <t>DIRECCIÓN GENERAL</t>
  </si>
  <si>
    <t>Proceso</t>
  </si>
  <si>
    <t>Monitoreo</t>
  </si>
  <si>
    <t>Cuatrianual</t>
  </si>
  <si>
    <t>Anual</t>
  </si>
  <si>
    <t>Semestral</t>
  </si>
  <si>
    <t>Periodo</t>
  </si>
  <si>
    <t>Evitar</t>
  </si>
  <si>
    <t>Reducir</t>
  </si>
  <si>
    <t>Administración</t>
  </si>
  <si>
    <t>Correctivo</t>
  </si>
  <si>
    <t>Detectivo</t>
  </si>
  <si>
    <t>Preventivo</t>
  </si>
  <si>
    <t>Control</t>
  </si>
  <si>
    <t>Definir e Implementar prácticas en Calidad, Gestión Ambiental y Seguridad y Salud en el Trabajo de acuerdo con las necesidades organizacionales, los requisitos legales y normativos con el fin de mejorar el desempeño de la Entidad.</t>
  </si>
  <si>
    <t xml:space="preserve">Servidores con poder de decisión que influyen en la eliminación de controles o crean excepciones para la aplicación de los procesos y procedimientos del Sistema Integrado de Gestión.
Que al aplicar el procedimiento y los controles necesarios para la creación, actualización o eliminación de documentos del SIG, se aprueben los mismos con el fin de favorecer a un tercero. </t>
  </si>
  <si>
    <t>1. Aplicación del procedimiento de control de documentos, de la Guía de Documentación y del formato de eliminación ó derogación, cuenta con diferentes puntos de control entre los que se destacan: revisión y aprobación por parte de los responsables de los procesos y validación por parte de la jefatura de la OAP quien analiza la pertinencia de creación o derogación de los documentos.
2. Para la elaboración o modificación de  manuales adicional a los controles anteriores se requiere la aprobación por acto administrativo de la Dirección General.
3. Comité Directivo del SIG, para revisión y aprobación del Sistema Integrado de Gestión y documentos directrices.</t>
  </si>
  <si>
    <t xml:space="preserve">1. Validación por parte de la OAP (profesionales y jefe) de la documentación a implementar en el SIG, verificando adecuación con respecto al Sistema Integrado de Gestión y su integración con la estructura organizacional del IDU. 
2. Revisiones y aprobaciones de documentos direcetrices por parte del Comité de SIG </t>
  </si>
  <si>
    <t>1. Formato de derogación de documentos
2. Resoluciones
3. Memorandos
4. Actas de reunión para modificación de documentos.
5. Actas de reunión de comité SIG</t>
  </si>
  <si>
    <r>
      <t xml:space="preserve">Indique los ajustes realizados en:
</t>
    </r>
    <r>
      <rPr>
        <b/>
        <sz val="8"/>
        <rFont val="Arial"/>
        <family val="2"/>
      </rPr>
      <t xml:space="preserve">Causas: </t>
    </r>
    <r>
      <rPr>
        <sz val="8"/>
        <rFont val="Arial"/>
        <family val="2"/>
      </rPr>
      <t xml:space="preserve">Se elimina la causa tres, asociada a contratistas, por considerarse que está inmersa en la causa 2 al pasar por las revisiones y aprobaciones, ya que el contratista no tiene la autoridad para modificar los documentos.
</t>
    </r>
    <r>
      <rPr>
        <b/>
        <sz val="8"/>
        <rFont val="Arial"/>
        <family val="2"/>
      </rPr>
      <t xml:space="preserve">Riesgo:  </t>
    </r>
    <r>
      <rPr>
        <sz val="8"/>
        <rFont val="Arial"/>
        <family val="2"/>
      </rPr>
      <t xml:space="preserve">No se materializó en el período
</t>
    </r>
    <r>
      <rPr>
        <b/>
        <sz val="8"/>
        <rFont val="Arial"/>
        <family val="2"/>
      </rPr>
      <t xml:space="preserve">Consecuencias: </t>
    </r>
    <r>
      <rPr>
        <sz val="8"/>
        <rFont val="Arial"/>
        <family val="2"/>
      </rPr>
      <t xml:space="preserve">Se mantienen las mismas consecuencias. 
</t>
    </r>
    <r>
      <rPr>
        <b/>
        <sz val="8"/>
        <rFont val="Arial"/>
        <family val="2"/>
      </rPr>
      <t>Controles</t>
    </r>
    <r>
      <rPr>
        <sz val="8"/>
        <rFont val="Arial"/>
        <family val="2"/>
      </rPr>
      <t xml:space="preserve">: Se ajusta al formato de eliminación, y se incluye el Comité SIG.
</t>
    </r>
    <r>
      <rPr>
        <b/>
        <sz val="8"/>
        <rFont val="Arial"/>
        <family val="2"/>
      </rPr>
      <t>Acciones asociadas:</t>
    </r>
    <r>
      <rPr>
        <sz val="8"/>
        <rFont val="Arial"/>
        <family val="2"/>
      </rPr>
      <t xml:space="preserve">
Se aclara las revisiones del comité solo a documentos directrices.
</t>
    </r>
    <r>
      <rPr>
        <b/>
        <sz val="8"/>
        <rFont val="Arial"/>
        <family val="2"/>
      </rPr>
      <t>Indicador</t>
    </r>
    <r>
      <rPr>
        <sz val="8"/>
        <rFont val="Arial"/>
        <family val="2"/>
      </rPr>
      <t xml:space="preserve">:
Se ajusta para este periodo.
</t>
    </r>
  </si>
  <si>
    <t># Documentos que contienen criterios que incumplen requisitos normativos ó internos / # Documentos tramitados
= 0/47 = 0</t>
  </si>
  <si>
    <r>
      <rPr>
        <b/>
        <sz val="8"/>
        <color indexed="8"/>
        <rFont val="Arial"/>
        <family val="2"/>
      </rPr>
      <t xml:space="preserve">OBSERVACIONES:
</t>
    </r>
    <r>
      <rPr>
        <sz val="8"/>
        <color indexed="8"/>
        <rFont val="Arial"/>
        <family val="2"/>
      </rPr>
      <t>JUSTIFICACIÓN DE LOS RIESGOS ELIMINADOS:</t>
    </r>
  </si>
  <si>
    <t>JEFE OFICINA ASESORA</t>
  </si>
  <si>
    <t>Identificar, establecer, implementar y ejecutar acciones para incrementar el desempeño de los procesos con el propósito de fortalecer el Sistema Integrado de Gestión a través de la aplicación de metodologías de mejoramiento y acciones de prevención.</t>
  </si>
  <si>
    <t>1. Baja apropiación de los valores éticos establecidos en el Acuerdo Ético de la entidad.
2. Omitir de manera intencionada la aplicación de las metodologías establecidas para identificar las causas raíz , y/o su correcta y pertinente formulación, en la determinación de acciones correctivas, preventivas, y/o de mejoramiento.
3. Omisión intencional de la revisión de las acciones correctivas, preventivas, y/o de mejoramiento.</t>
  </si>
  <si>
    <t>Formulación de acciones correctivas, preventivas, y/o de mejoramiento cuyo contenido esté dirigido a evadir y/o eliminar controles necesarios, así como a proponer acciones inocuas o que favorezcan intereses de terceros.</t>
  </si>
  <si>
    <t>1. OCI Verifica la pertinencia de las acciones formuladas 
2. Aplicación del Procedimiento acciones correctivas y/o preventivas.
3. Utilización de Formatos para análisis de causas: diagrama espina de pescado, lluvias de ideas y cinco porqués.
4. Procedimientos y formato para la Elaboración y Monitoreo a Planes de Mejoramiento Institucional y por Procesos. 
5. Fomento de la cultura ética. 
6. Revisión y aprobación por parte del(os) Gerente(s) Público(s) responsables de la(s) acción(es) de mejoramiento.
7. El registro de las acciones de mejora se realiza en el aplicativo CHIE de planes de mejoramiento. Permite la trazabilidad en la formulación, ejecución y monitoreo.</t>
  </si>
  <si>
    <t>1. Verificar los registros de la aplicación de las metodologías de identificación de causas en la formulación de los planes de mejoramiento.
2. Realizar seguimiento de las acciones de mejoramiento con Organismos de Control, en el marco del indicador transversal.
3. Campañas de prevención en materia disciplinaria.
4. Actualización del procedimiento de planes de mejoramiento interno V3.0.
5. Solicitar a STRH  la implementación del Plan de Gestión Ética para la vigencia 2017</t>
  </si>
  <si>
    <t>1. FOMC01 Formato Planes de Mejoramiento.
2. FMC150 / FMC151 / FMC152 Formato análisis de causas.
2. FO-IDU-131 4. Actas de reuniones de seguimiento al cumplimiento.
3. Reportes del aplicativo de plan de mejoramiento.
4. Piezas comunicativas de prevención en materia disciplinaria
6. Memorando de solicitud a STRH</t>
  </si>
  <si>
    <r>
      <t xml:space="preserve">Indique los ajustes realizados en:
</t>
    </r>
    <r>
      <rPr>
        <b/>
        <sz val="8"/>
        <rFont val="Arial"/>
        <family val="2"/>
      </rPr>
      <t xml:space="preserve">Causas: 
</t>
    </r>
    <r>
      <rPr>
        <sz val="8"/>
        <rFont val="Arial"/>
        <family val="2"/>
      </rPr>
      <t xml:space="preserve">No se modifican
</t>
    </r>
    <r>
      <rPr>
        <b/>
        <sz val="8"/>
        <rFont val="Arial"/>
        <family val="2"/>
      </rPr>
      <t xml:space="preserve">Riesgo:  </t>
    </r>
    <r>
      <rPr>
        <sz val="8"/>
        <rFont val="Arial"/>
        <family val="2"/>
      </rPr>
      <t xml:space="preserve">No se materializó el riesgo, su identificación sigue igual. Se cambia disminución por "eliminación", y se especifica que son controles "necesarios".
</t>
    </r>
    <r>
      <rPr>
        <b/>
        <sz val="8"/>
        <rFont val="Arial"/>
        <family val="2"/>
      </rPr>
      <t>Consecuencias</t>
    </r>
    <r>
      <rPr>
        <sz val="8"/>
        <rFont val="Arial"/>
        <family val="2"/>
      </rPr>
      <t xml:space="preserve">: Se mantienen las mismas identificadas.
</t>
    </r>
    <r>
      <rPr>
        <b/>
        <sz val="8"/>
        <rFont val="Arial"/>
        <family val="2"/>
      </rPr>
      <t xml:space="preserve">Controles:  </t>
    </r>
    <r>
      <rPr>
        <sz val="8"/>
        <rFont val="Arial"/>
        <family val="2"/>
      </rPr>
      <t xml:space="preserve">Se incluye fomento de la cultura ética.
</t>
    </r>
    <r>
      <rPr>
        <b/>
        <sz val="8"/>
        <rFont val="Arial"/>
        <family val="2"/>
      </rPr>
      <t xml:space="preserve">Acciones asociadas:  </t>
    </r>
    <r>
      <rPr>
        <sz val="8"/>
        <rFont val="Arial"/>
        <family val="2"/>
      </rPr>
      <t xml:space="preserve">
1. Se incluye la solicitud a STRH para implementar Plan de Gestión Ética</t>
    </r>
    <r>
      <rPr>
        <b/>
        <sz val="8"/>
        <rFont val="Arial"/>
        <family val="2"/>
      </rPr>
      <t xml:space="preserve">
</t>
    </r>
    <r>
      <rPr>
        <sz val="8"/>
        <rFont val="Arial"/>
        <family val="2"/>
      </rPr>
      <t xml:space="preserve">
</t>
    </r>
    <r>
      <rPr>
        <b/>
        <sz val="8"/>
        <rFont val="Arial"/>
        <family val="2"/>
      </rPr>
      <t xml:space="preserve">Indicador:
</t>
    </r>
    <r>
      <rPr>
        <sz val="8"/>
        <rFont val="Arial"/>
        <family val="2"/>
      </rPr>
      <t>Se elimina el indicador de Actividades de prevención disciplinaria. no tiene relación diretamente con la medición de éste riesgo de corrupción.</t>
    </r>
  </si>
  <si>
    <r>
      <t xml:space="preserve">No. Acciones formuladas pertinentemente(avaladas OCI) / No. Acciones  Formuladas X 100
Para el Primer Periodo (Enero - Abril) el indicador produjo los siguientes resultados:
(165 Acciones formuladas pertinentemente / 165 Acciones  Formuladas ) * 100
= </t>
    </r>
    <r>
      <rPr>
        <b/>
        <sz val="8"/>
        <rFont val="Arial"/>
        <family val="2"/>
      </rPr>
      <t>100 %</t>
    </r>
    <r>
      <rPr>
        <sz val="8"/>
        <rFont val="Arial"/>
        <family val="2"/>
      </rPr>
      <t xml:space="preserve">
Total Acciones Formuladas en la vigencia 165.
Fuente: Registro Sistema CHIE Plan de mejoramiento Reportes al 30 de Abril de 2017.</t>
    </r>
    <r>
      <rPr>
        <b/>
        <sz val="10"/>
        <color indexed="10"/>
        <rFont val="Arial"/>
        <family val="2"/>
      </rPr>
      <t/>
    </r>
  </si>
  <si>
    <t>1.  Servidores con poder de decisión que influyen en el direccionamiento del mejoramiento institucional, definiendo políticas o instrucciones que impactan negativamente los mecanismos de control y el mejoramiento efectivo.
2. Intereses políticos y  presiones de terceros, que influyen en decisiones de la administración.</t>
  </si>
  <si>
    <t>C.MC.02</t>
  </si>
  <si>
    <t>Formulación intencional del mejoramiento institucional para favorecer intereses de terceros perjudicando la misión de la Entidad.</t>
  </si>
  <si>
    <t>1. Desviación De recursos,detrimento patrimonial.
2. Perdida de credibilidad de la Entidad.
3. Afectación de la misionalidad.
4. Investigaciones administrativas, disciplinarias, penales y fiscales.</t>
  </si>
  <si>
    <t>1. Proceso y Procedimeinto para la Planeación Estratégica.
2. Código de Buen Gobierno.
3. Sistema de Control Interno.
4. La independencia en la elección del Jefe de Control Interno.
5. Proceso de Evaluación y Control.
6. Procedimiento de control de documentos que definen las validaciones, revisiones y aprobaciones en la adopción de documentos.</t>
  </si>
  <si>
    <t>Actualización del Código de Buen Gobierno.
Ejecución del Plan de Acción del Sistema de Control Interno.</t>
  </si>
  <si>
    <t>Plataforma Estratégica
Documentos del SIG aprobados
Registros de Auditoría
Presentación Informe de la Ley 1474 del 2011</t>
  </si>
  <si>
    <t>Nuevo Riesgo identificado en éste periodo.</t>
  </si>
  <si>
    <t>JEFE OFICINA ASESORA DE PLANEAECIÓN</t>
  </si>
  <si>
    <t># de riesgos materializados en el periodo. = 0</t>
  </si>
  <si>
    <t>OBSERVACIONES:</t>
  </si>
  <si>
    <t>No divulgación clara y oportuna de la información a la ciudadanía de los procedimientos a seguir para los tramites y servicios ofrecidos por el IDU.
Cobrar o recibir prebendas por trámites o servicios que sean gratuitos, así como por el desarrollo de las actividades desempeñadas por los profesionales sociales en los territorios.</t>
  </si>
  <si>
    <t>1. Publicación de todos los trámites y servicios en la Guía de Trámites y Servicios
2. Intervención del Defensor del Ciudadano IDU.
3. Aplicación y análisis de encuestas de satisfacción.
4. Aplicación del procedimiento de Quejas y Reclamos.</t>
  </si>
  <si>
    <t>Publicación de la guía de trámites y servicios, pagina Web, Observatorio</t>
  </si>
  <si>
    <t>Encuesta ejecutada en el periodo / Encuesta programada en el periodo 
937/937
Se mantiene actualizada la guía de tramites y servicios, se aplican los procedimientos de atención a PQRS y se realizaron 799 encuestas para medir la satisfacción por la atención en el servicio al ciudadano con un 84%* de satisfacción.
* indicador primer trimestre
No de denuncias por trafico de influencias en la atención al ciudadano por cualquier canal en el cuatrimestre. Cero (0)</t>
  </si>
  <si>
    <t>No disponer de información, así como ausencia de las condiciones físicas y de accesibilidad minimas para la atención de la ciudadanía 
Que el servidor público y/o contratista, oculte o no gestione las solicitudes de la ciudadanía.</t>
  </si>
  <si>
    <t>1. Pérdida de legitimidad de la entidad.
2. Disminución de la participación ciudadana.</t>
  </si>
  <si>
    <t>1. Aplicación de la política de gestión social y servicio a la ciudadanía del IDU.
2. Inclusión y cumplimiento de requisitos de puntos de atención al ciudadano 
3. Divulgación de los proyectos y sus avances a través de la WEB  y de medios masivos de comunicación.</t>
  </si>
  <si>
    <t>1. Política de Gestión Social y atención a la ciudadanía (Resolución 49906 de 2015) 
Procedimiento de 2. Gestión Social y Participación ciudadana</t>
  </si>
  <si>
    <t xml:space="preserve">Indique los ajustes realizados en:
Causas: Se elimina la causa 3 
Riesgo: No varia la descripción
Consecuencias: Se mantienen las identificadas
Controles: Se mantienen los identificados
Acciones asociadas: No se identificaron acciones adicionales
</t>
  </si>
  <si>
    <t>Divulgar de manera eficaz, eficiente y oportuna la gestión de la entidad, con el fin de garantizar el derecho de la información, dar a conocer la ejecución de los recursos públicos, lograr la identidad institucional al interior de la organización y fortalecer la cultura ciudadana.</t>
  </si>
  <si>
    <t xml:space="preserve">Publicar informacion en la cual se presenten omisiones o  cubrimientos de la misma por parte de las áreas fuente, teniendo conocimiento de este hecho la OAC
Presión externa o interna del sector publico o privado, para alterar la informacion a publicar  de algún tema específico </t>
  </si>
  <si>
    <t>1. FO-CO-01 Elaboración de elementos de divulgación 
2. FO-CO-02 Solicitud de material de divulgación y boletines de prensa para proyectos IDU
3. FO-CO-193 Registro de solicitudes de información y entrevistas externas.</t>
  </si>
  <si>
    <t>Solicitudes gestionadas / Solicitudes recibidas * 100%
1. FO-CO-01 Elaboración de elementos de divulgación 100% gestionadas correspondiente a 18 solicitudes  - 18/16*88,88%
2. FO-CO-02 Solicitud de material de divulgación y boletines de prensa para proyectos idu, 100% gestionadas, correspondiente a 45 solicitudes 45/45*100% 
3. FO-CO-193 Registro de solicitudes de información y entrevistas externas, 100% gestionadas, correspondiente a 37 solicitudes 37/37*100%</t>
  </si>
  <si>
    <r>
      <rPr>
        <b/>
        <sz val="8"/>
        <color indexed="8"/>
        <rFont val="Arial"/>
        <family val="2"/>
      </rPr>
      <t xml:space="preserve">OBSERVACIONES:
</t>
    </r>
    <r>
      <rPr>
        <sz val="8"/>
        <color indexed="8"/>
        <rFont val="Arial"/>
        <family val="2"/>
      </rPr>
      <t xml:space="preserve">JUSTIFICACIÓN DE LOS RIESGOS ELIMINADOS:
La OAC no eliminó ningun riesgo </t>
    </r>
  </si>
  <si>
    <t>CARLOS ANDRES ESPEJO OSORIO</t>
  </si>
  <si>
    <t>1. Presión por parte del nivel directivo
2. Tráfico de influencias
3. Interpretaciones subjetivas dentro de los informes de auditoría y/o evaluación en provecho propio o de un tercero
4. Carencia de valores y/o  falta de aplicación del código de ética por parte de los auditores.</t>
  </si>
  <si>
    <t>Informes  de Ley e informes de evaluación ajustados a intereses personales y/o de un tercero</t>
  </si>
  <si>
    <t>1.Direccionamiento en la toma de decisiones favoreciendo a partes interesadas.
2.Planes de mejoramiento inocuos.
3. Incumplimiento  de la  Ley 87 de 1993 (objetivos y caracterísiticas del sistema de control Interno).</t>
  </si>
  <si>
    <t xml:space="preserve">1. Designación del jefe de Control Interno, por parte del Alcalde Mayor.
2. Procedimiento de Evaluación Independiente y Auditorías Internas
3. Equipos interdisciplinarios en la realización de auditorias.
4. Revisar  los informes de Ley y los de  auditorías internas, por el Jefe de la OCI antes de ser oficializados y/o comentados con la dependencia auditada. </t>
  </si>
  <si>
    <t>1. Informes de Ley presentados y/0 radicados
2. Informes de auditorías radicados
3. Correos con las revisiones de informes por parte del Jefe de la OCI</t>
  </si>
  <si>
    <t>Indique los ajustes realizados en:
Causas: Se incluye la causa 4 (carencia de valores).
Riesgo: Se incluye informes de ley
Consecuencias: 
Se incluye la 3 ley 87.
Controles: 
Se incluye control 4: Revisión de informes de ley
Acciones asociadas:
Ninguno</t>
  </si>
  <si>
    <r>
      <t xml:space="preserve">(Informes Direccionados/ Evaluaciones  Efectuadas en el Período)*100
Datos: (0/56)= </t>
    </r>
    <r>
      <rPr>
        <b/>
        <sz val="8"/>
        <rFont val="Arial"/>
        <family val="2"/>
      </rPr>
      <t>0%</t>
    </r>
    <r>
      <rPr>
        <sz val="8"/>
        <rFont val="Arial"/>
        <family val="2"/>
      </rPr>
      <t xml:space="preserve">
Análisis: A la fecha no se han detectado informes direccionados</t>
    </r>
  </si>
  <si>
    <t>1. Negligencia por parte de la Alta Dirección y/o de los auditados.
2. Deseo de obtener una ventaja para si o para un tercero. 
3. Intención de desviar posibles responsabilidades derivadas de los informes de auditoría.</t>
  </si>
  <si>
    <t>Indique los ajustes realizados en:
Causas:
Ninguno
Riesgo: 
Ninguno
Consecuencias: 
Ninguno
Controles: 
Ninguno
Acciones asociadas:
Ninguno.
Indicador: Se aclara que es un indicador de la alerta.</t>
  </si>
  <si>
    <r>
      <t xml:space="preserve">Indicador de Alerta: (Planes de Mejoramiento Recibidos Oportunamente / Planes de Mejoramiento Solicitados por la OCI en el período) * 100
Datos: 5/10= </t>
    </r>
    <r>
      <rPr>
        <b/>
        <sz val="8"/>
        <rFont val="Arial"/>
        <family val="2"/>
      </rPr>
      <t>50%</t>
    </r>
    <r>
      <rPr>
        <sz val="8"/>
        <rFont val="Arial"/>
        <family val="2"/>
      </rPr>
      <t xml:space="preserve">
Análisis: a la fecha cinco áreas no han presentado oportunamente el plan solicitado. Lo anterior, para el corte a 25 de abril de 2017.</t>
    </r>
  </si>
  <si>
    <t>1. Relaciones familiares y/o de amistad entre el auditor y auditado
2. Tráfico de influencias
3. Amenazas 
4. Carencia de valores y/o  falta de aplicación del código de ética por parte de los auditores.</t>
  </si>
  <si>
    <t>No informar, cuando sea pertinente, a las autoridades competentes respecto de la existencia de presuntas irregularidades encontradas en los procesos de auditoría y/o evaluación.</t>
  </si>
  <si>
    <t xml:space="preserve">1. Inducción y/o re inducción con énfasis en Código de Ética y Buen Gobierno
2. Procedimiento Evaluación Independiente y Auditorías Internas.
</t>
  </si>
  <si>
    <t>Oficios con reportes a las autoridades competentes.</t>
  </si>
  <si>
    <t>Indique los ajustes realizados en:
Causas:
Se incluye la causa 4 (Carencia de valores)
Riesgo: 
Se cambia "Informes" por "proceso" 
Consecuencias: 
Ninguno
Controles: 
Ninguno
Acciones asociadas:
Ninguno
Registros: Se incluye Oficios con reportes.</t>
  </si>
  <si>
    <r>
      <t xml:space="preserve">(Informes Reportados / Informes que lo exigen) * 100
Datos: 0/0 = </t>
    </r>
    <r>
      <rPr>
        <b/>
        <sz val="8"/>
        <rFont val="Arial"/>
        <family val="2"/>
      </rPr>
      <t>0%</t>
    </r>
    <r>
      <rPr>
        <sz val="8"/>
        <rFont val="Arial"/>
        <family val="2"/>
      </rPr>
      <t xml:space="preserve">
Análisis: A la fecha no se han presentado casos de informe para trasladar a las autoridades competentes.Por lo tanto la materialización es del 0%.</t>
    </r>
  </si>
  <si>
    <t>1.Capacitaciones en tema de autocontrol adelantadas en la Oficina de Control Interno
2.Seguimiento al Programa de Auditorías
3.Plan de Acción  de la Oficina de Control Interno, aprobado por el Comité de Coordinación del Sistema de Control Interno.</t>
  </si>
  <si>
    <t>Indique los ajustes realizados en:
Causas:
Ninguno
Riesgo: 
Ninguno
Consecuencias: 
Ninguno
Controles: 
Se ajusta el nombre del comité
Acciones asociadas:
Ninguno</t>
  </si>
  <si>
    <r>
      <t xml:space="preserve">(Información Recibida Oportunamente para la Evaluación/ Evaluaciones  Efectuadas en el Período)*100
Datos: 1 /56 = </t>
    </r>
    <r>
      <rPr>
        <b/>
        <sz val="8"/>
        <rFont val="Arial"/>
        <family val="2"/>
      </rPr>
      <t>1,78%</t>
    </r>
    <r>
      <rPr>
        <sz val="8"/>
        <rFont val="Arial"/>
        <family val="2"/>
      </rPr>
      <t xml:space="preserve">
Análisis: Se evidenciaron demoras injustificadas en la entrega de información para las evaluaciones adelantadas en 1 caso de los 56 casos evaluados.</t>
    </r>
  </si>
  <si>
    <t>1. Retraso en la entrega del informe
2.Redución del Alcance de la auditoría
3. Incumplimiento total y/o parcial  de Logros  de los objetivos de la auditoría
4.Afectación en los resultados de la auditoría</t>
  </si>
  <si>
    <t>1.Procedimiento de Evaluación Independiente y Auditorías Internas
2.Plan de Auditoría.
3.Socialización de Informes y Gestión en Comité de Coordinación del Sistema de Control Interno.
4. Comunicaciones Oficiales a las dependencias</t>
  </si>
  <si>
    <t>1.Comunicaciones Oficiales
2. Listas de Asistencias
3. Acta de Comité de Coordinación del Sistema de Control Interno.</t>
  </si>
  <si>
    <t>Indique los ajustes realizados en:
Causas:
Ninguno
Riesgo: 
Ninguno
Consecuencias: 
Se incluye la 3: incumplimiento total y/o parcial
Controles: 
Ninguno
Acciones asociadas:
Ninguno</t>
  </si>
  <si>
    <r>
      <t xml:space="preserve">(Información Recibida Oportunamente para la Evaluación/ Evaluaciones  Efectuadas en el Período)*100
Datos: 1 /56 = </t>
    </r>
    <r>
      <rPr>
        <b/>
        <sz val="8"/>
        <rFont val="Arial"/>
        <family val="2"/>
      </rPr>
      <t>1,78%</t>
    </r>
    <r>
      <rPr>
        <sz val="8"/>
        <rFont val="Arial"/>
        <family val="2"/>
      </rPr>
      <t xml:space="preserve">
Análisis: Se evidenciaron demoras injustificadas en la entrega de información para 1 de las 56  evaluaciones adelantadas equivalente al 1,78%</t>
    </r>
  </si>
  <si>
    <t>1.Procedimiento de Evaluación Independiente y Auditorías Internas
2.Comité de Coordinación del Sistema de Control Interno.</t>
  </si>
  <si>
    <r>
      <t xml:space="preserve">(Actividades de Evaluación Eliminadas por solicitud de la administración / Actividades de Evaluación Programadas) * 100
Datos: 0/56= </t>
    </r>
    <r>
      <rPr>
        <b/>
        <sz val="8"/>
        <rFont val="Arial"/>
        <family val="2"/>
      </rPr>
      <t>0%</t>
    </r>
    <r>
      <rPr>
        <sz val="8"/>
        <rFont val="Arial"/>
        <family val="2"/>
      </rPr>
      <t xml:space="preserve">
Análisis: la administración no ha solicitado la eliminación de alguna auditoría, lo que significa materialización del 0%. </t>
    </r>
  </si>
  <si>
    <t>1-Acuerdos privados entre el operador disciplinario y el particular interesado.
2-Pérdida intencionada de información
3-Interés particular en un proceso disciplinario específico.
4-Falta de controles de seguridad para el acceso a los expedientes de los procesos disciplinarios.</t>
  </si>
  <si>
    <t>Manipulación indebida de la información en las actuaciones disciplinarias que se adelantan o adulteración de la misma, en provecho propio o de un tercero</t>
  </si>
  <si>
    <t>Afectación del proceso disciplinario
Necesidad de reconstrucción del expediente o piezas procesales
Acciones legales contra la Entidad
Acciones disciplinarias y/o penales, en contra del responsable(s)
Impunidad.
Pérdida de credibilidad del operador disciplinario.</t>
  </si>
  <si>
    <t>1. Controles físicos de acceso a la oficina y a la consulta de expedientes
2. Base de datos OCD
3. Back-up de los documentos de la oficina en servidor virtual del Instituto, cuyo acceso es restringido
4. Sistema de gestión documental ORFEO, con control de confidencialidad a los documentos.
5. Control de préstamo y revisión de expedientes
6. Autocontrol del jefe de la oficina y del personal de la misma</t>
  </si>
  <si>
    <r>
      <rPr>
        <u/>
        <sz val="8"/>
        <rFont val="Arial"/>
        <family val="2"/>
      </rPr>
      <t>1</t>
    </r>
    <r>
      <rPr>
        <sz val="8"/>
        <rFont val="Arial"/>
        <family val="2"/>
      </rPr>
      <t xml:space="preserve">-Acceso restringido a la oficina, control de ingreso, archivadores en los que se guardan bajo llave los expedientes, formatos OCD
</t>
    </r>
    <r>
      <rPr>
        <u/>
        <sz val="8"/>
        <rFont val="Arial"/>
        <family val="2"/>
      </rPr>
      <t>2</t>
    </r>
    <r>
      <rPr>
        <sz val="8"/>
        <rFont val="Arial"/>
        <family val="2"/>
      </rPr>
      <t xml:space="preserve">-Bases de datos
</t>
    </r>
    <r>
      <rPr>
        <u/>
        <sz val="8"/>
        <rFont val="Arial"/>
        <family val="2"/>
      </rPr>
      <t>3</t>
    </r>
    <r>
      <rPr>
        <sz val="8"/>
        <rFont val="Arial"/>
        <family val="2"/>
      </rPr>
      <t xml:space="preserve">-Servidor virtual IDU con acceso restringido a los documentos de la OCD
</t>
    </r>
    <r>
      <rPr>
        <u/>
        <sz val="8"/>
        <rFont val="Arial"/>
        <family val="2"/>
      </rPr>
      <t>4</t>
    </r>
    <r>
      <rPr>
        <sz val="8"/>
        <rFont val="Arial"/>
        <family val="2"/>
      </rPr>
      <t xml:space="preserve">-Sistema de gestión documental ORFEO
</t>
    </r>
    <r>
      <rPr>
        <u/>
        <sz val="8"/>
        <rFont val="Arial"/>
        <family val="2"/>
      </rPr>
      <t>5</t>
    </r>
    <r>
      <rPr>
        <sz val="8"/>
        <rFont val="Arial"/>
        <family val="2"/>
      </rPr>
      <t xml:space="preserve">-Formato OCD de préstamo y revisión de expedientes
</t>
    </r>
    <r>
      <rPr>
        <u/>
        <sz val="8"/>
        <rFont val="Arial"/>
        <family val="2"/>
      </rPr>
      <t>6</t>
    </r>
    <r>
      <rPr>
        <sz val="8"/>
        <rFont val="Arial"/>
        <family val="2"/>
      </rPr>
      <t>-Registros propios</t>
    </r>
  </si>
  <si>
    <t>Indique los ajustes realizados en:
Causas: Ninguno.
Riesgo: Se aclara "manipulación indebida"
Consecuencias: Ninguno.
Controles: Se incluye control de confidencialidad por ORFEO.
Acciones asociadas: Ninguno.
Se modifica el indicador por el de informes revisados por el Jefe OCD</t>
  </si>
  <si>
    <r>
      <t xml:space="preserve">Informes devueltos por el Jefe de la OCD (que no cumplen requisitos de ley) / informes presentados x 144      </t>
    </r>
    <r>
      <rPr>
        <b/>
        <sz val="8"/>
        <rFont val="Arial"/>
        <family val="2"/>
      </rPr>
      <t xml:space="preserve"> 0/144=0          </t>
    </r>
    <r>
      <rPr>
        <sz val="8"/>
        <rFont val="Arial"/>
        <family val="2"/>
      </rPr>
      <t xml:space="preserve">       </t>
    </r>
  </si>
  <si>
    <t>Pérdida de competencia disciplinaria
Impunidad
Acciones disciplinarias y/o penales, en contra del responsable(s)
Pérdida de credibilidad del operador disciplinario.</t>
  </si>
  <si>
    <t>1.1-Aplicación de la Constitución Nacional y de la Ley
1.2-Manual distrital de procesos y procedimientos disciplinarios
1.3-Bases de datos de procesos disciplinarios
1.4-Reuniones de autocontrol en la OCD
1.5-Controles externos (Dirección Distrital de Asuntos Disciplinarios y entes de control) 
2.1-Control del jefe de la oficina
3- Aplicativo SIDD de la Alcaldía.</t>
  </si>
  <si>
    <t>1.1-Expedientes de los procesos disciplinarios
1.2-Bases de datos
1.3-Actas de reuniones OCD
1.4-Actas de visitas de entes de control
2.1-Registro propio
2.2-Base de datos de datos de ORFEO</t>
  </si>
  <si>
    <t>Indique los ajustes realizados en:
Causas: Ninguno.
Riesgo: Ninguno.
Consecuencias: Ninguno.
Controles: Ninguno.
Acciones asociadas: Ninguno.</t>
  </si>
  <si>
    <r>
      <t xml:space="preserve"># de procesos en los que se declare prescripción o caducidad de la acción disciplinaria por razon de la inactividad de la OCD / # de procesos en curso en el periodo
El indicador no debería ser mayor a 0.
</t>
    </r>
    <r>
      <rPr>
        <b/>
        <sz val="8"/>
        <rFont val="Arial"/>
        <family val="2"/>
      </rPr>
      <t>0/144=0</t>
    </r>
  </si>
  <si>
    <t>1-Valoración y/o aplicación arbitraria de la norma o de los procedimientos por parte del operador disciplinario
2-Tráfico de influencias
3. No solicitar las pruebas pertinentes, conducentes y útiles.</t>
  </si>
  <si>
    <t xml:space="preserve">Adopción de decisiones  amañadas en beneficio propio o de un tercero
</t>
  </si>
  <si>
    <t xml:space="preserve">1.1-Control y autocontrol del jefe de la OCD
1.2-Reuniones de autocontrol de la OCD
1.3-Controles externos (control judicial, entes de control, Dirección Distrital de Asuntos Disciplinarios, acciones legales -recursos, revocatoria, nulidad-, informe de servidor público y denuncia ciudadana)
2.1-Aplicación de la Constitución Nacional y de la Ley
2.1-Manual distrital de procesos y procedimientos disciplinarios
3.1-Control y autocontrol del jefe de la OCD
3.2-Reuniones de autocontrol de la OCD
</t>
  </si>
  <si>
    <t>1.1-Registro propio
1.2-Actas de reuniones OCD
1.3-Actas de visitas de entes de control, acciones legales de control, quejas e informes de terceros.
2.1 Expedientes de los procesos disciplinarios
3.1.Registro propio
3.2-Actas de reuniones OCD</t>
  </si>
  <si>
    <t>Indique los ajustes realizados en:
Causas: Ninguno.
Riesgo: Ninguno.
Consecuencias: Ninguno.
Controles: Ninguno.
Acciones asociadas: Ninguno.</t>
  </si>
  <si>
    <r>
      <t xml:space="preserve"># de procesos en los que se evidencie la existencia de decisiones amañadas / # de decisiones adoptadas por la oficina en el período
</t>
    </r>
    <r>
      <rPr>
        <b/>
        <sz val="8"/>
        <rFont val="Arial"/>
        <family val="2"/>
      </rPr>
      <t>0/144=0</t>
    </r>
    <r>
      <rPr>
        <sz val="8"/>
        <rFont val="Arial"/>
        <family val="2"/>
      </rPr>
      <t xml:space="preserve">
</t>
    </r>
    <r>
      <rPr>
        <sz val="7"/>
        <rFont val="Arial"/>
        <family val="2"/>
      </rPr>
      <t/>
    </r>
  </si>
  <si>
    <t>1. Posible Incumplimiento de las competencias normativas u obligaciones definidas  en los convenios o acuerdos suscritos con las Empresas de Servicios Públicos, Entidades  Públicas del Orden Nacional, Departamental, Municipal, Distrital y Privados.
2. Falta de participación del IDU a las mesas de reunión con las Empresas de Servicios Públicos, Entidades Públicas del Orden Nacional, Departamental, Municipal, Distrital y/o Privados, que interactúan en la estructuración de convenios o acuerdos.
3.  Aprovechamiento de la información y conocimiento en la estructuración de convenios o acuerdos para beneficio de un tercero.</t>
  </si>
  <si>
    <t>1. La no entrega oportuna de los proyectos de infraestructura de transporte, vial y espacio público, afectando la movilidad en la ciudad.
2. Alteración del presupuesto asignado para la ejecución de las metas físicas de los proyectos de obra pública.
3. Investigaciones disciplinarias, fiscales y penales por eventual detrimento patrimonial</t>
  </si>
  <si>
    <t>1. Contar con un equipo interdisciplinario (entre dependencias) que participe en la estructuración de convenios o acuerdos y las actividades de gestión interinstitucional con las ESP, Entidades del Orden Nacional, Departamental, Municipal, Distrital y Privados.
2. Realizar seguimiento periódico a los convenios o acuerdos suscritos con las ESP, Entidades del Orden Nacional, Departamental, Municipal, Distrital y Privados.
3. Normatividad vigente de las Entidades Públicas del Orden Nacional o Territorial para la ejecución de los proyectos de infraestructura vial, transporte y espacio público.</t>
  </si>
  <si>
    <t>1. Participación y asistencia a comités sectoriales e intersectoriales  y/o mesas de reunión  por parte de los funcionarios delegados para velar por el cumplimiento de la normatividad vigente, funciones y competencias de las entidades que participan en los proyectos de infraestructura.
2. Seguimiento y control periódico a la ejecución de los convenios o acuerdos vigentes con ESP, Entidades Públicas del Orden Nacional, Territorial y Privados.
3. Identificación y aplicación de propuestas de mejora para la implementación de nuevos convenios, como resultado del seguimiento efectuado a los convenios vigentes.
4. Se realiza sensibilización de los compromisos u obligaciones a cargo de las ESP, Entidades Públicas del Orden Nacional, Territorial y Privados y de la normatividad vigente al interior del IDU.</t>
  </si>
  <si>
    <t xml:space="preserve">1. Actas de reunión y listas de asistencias vigentes.
2. Oficios de requerimientos.
3. Guía Intervención de Infraestructura Vial y Espacio Público a Cargo de Terceros.
4. Guía Coordinación Idu, ESPs y Tic en Proyectos de Infraestructura de Transporte.
5. Instructivo Elaboración, Suscripción, Ejecución y Terminación de Convenios y Contratos Interadministrativos.
6. Formato de seguimiento y evaluación de convenios marco para ESP.
7. Ley 1682 de 2013, Ley 142 de 1993 y Ley 1341 de 2009
8. Estatuto Orgánico de Bogotá
9. Plan de Desarrollo Distrital
</t>
  </si>
  <si>
    <r>
      <t xml:space="preserve">Indique los ajustes realizados en:
</t>
    </r>
    <r>
      <rPr>
        <b/>
        <sz val="8"/>
        <rFont val="Arial"/>
        <family val="2"/>
      </rPr>
      <t>Causas</t>
    </r>
    <r>
      <rPr>
        <sz val="8"/>
        <rFont val="Arial"/>
        <family val="2"/>
      </rPr>
      <t xml:space="preserve">:  
</t>
    </r>
    <r>
      <rPr>
        <u/>
        <sz val="8"/>
        <rFont val="Arial"/>
        <family val="2"/>
      </rPr>
      <t>Causa No. 1:</t>
    </r>
    <r>
      <rPr>
        <sz val="8"/>
        <rFont val="Arial"/>
        <family val="2"/>
      </rPr>
      <t xml:space="preserve"> Se adiciona al contenido de la causa a las Entidades Públicas del Orden Nacional, Territorial y Privados.
</t>
    </r>
    <r>
      <rPr>
        <u/>
        <sz val="8"/>
        <rFont val="Arial"/>
        <family val="2"/>
      </rPr>
      <t>Causa No. 2:</t>
    </r>
    <r>
      <rPr>
        <sz val="8"/>
        <rFont val="Arial"/>
        <family val="2"/>
      </rPr>
      <t xml:space="preserve"> Se reformula la causa inicial y se adiciona al contenido de la causa a las Empresas de Servicios Públicos, las Entidades Públicas del Orden Nacional, Territorial y Privados.
</t>
    </r>
    <r>
      <rPr>
        <u/>
        <sz val="8"/>
        <rFont val="Arial"/>
        <family val="2"/>
      </rPr>
      <t>Causa No. 3:</t>
    </r>
    <r>
      <rPr>
        <sz val="8"/>
        <rFont val="Arial"/>
        <family val="2"/>
      </rPr>
      <t xml:space="preserve"> Se cambia el contenido inicial de la causa, el cual se encontraba limitado a cargas urbanísticas con terceros.
</t>
    </r>
    <r>
      <rPr>
        <b/>
        <sz val="8"/>
        <rFont val="Arial"/>
        <family val="2"/>
      </rPr>
      <t>Riesgo:</t>
    </r>
    <r>
      <rPr>
        <sz val="8"/>
        <rFont val="Arial"/>
        <family val="2"/>
      </rPr>
      <t xml:space="preserve">  El riesgo no se ha materializado y continúa en los términos iniciales.
</t>
    </r>
    <r>
      <rPr>
        <b/>
        <sz val="8"/>
        <rFont val="Arial"/>
        <family val="2"/>
      </rPr>
      <t>Consecuencias:</t>
    </r>
    <r>
      <rPr>
        <sz val="8"/>
        <rFont val="Arial"/>
        <family val="2"/>
      </rPr>
      <t xml:space="preserve"> No cambian, se mantienen en los términos iniciales.
</t>
    </r>
    <r>
      <rPr>
        <b/>
        <sz val="8"/>
        <rFont val="Arial"/>
        <family val="2"/>
      </rPr>
      <t>Controles:</t>
    </r>
    <r>
      <rPr>
        <sz val="8"/>
        <rFont val="Arial"/>
        <family val="2"/>
      </rPr>
      <t xml:space="preserve"> 
</t>
    </r>
    <r>
      <rPr>
        <u/>
        <sz val="8"/>
        <rFont val="Arial"/>
        <family val="2"/>
      </rPr>
      <t>Control No. 1</t>
    </r>
    <r>
      <rPr>
        <sz val="8"/>
        <rFont val="Arial"/>
        <family val="2"/>
      </rPr>
      <t xml:space="preserve">: Se amplia la existencia del equipo interdisciplinario a la Entidades del Orden Nacional, Territorial y Privados. 
</t>
    </r>
    <r>
      <rPr>
        <u/>
        <sz val="8"/>
        <rFont val="Arial"/>
        <family val="2"/>
      </rPr>
      <t>Control No.2</t>
    </r>
    <r>
      <rPr>
        <sz val="8"/>
        <rFont val="Arial"/>
        <family val="2"/>
      </rPr>
      <t xml:space="preserve">: Se aclara que el seguimiento periódico a los convenios o acuerdos suscritos incluye a las Entidades del Orden Nacional, Territorial y Privados. Se elimina el formato de seguimiento y evaluación de convenios marco, el cual es un documento específico para las Empresas de Servicios Públicos.
</t>
    </r>
    <r>
      <rPr>
        <u/>
        <sz val="8"/>
        <rFont val="Arial"/>
        <family val="2"/>
      </rPr>
      <t>Control No. 3:</t>
    </r>
    <r>
      <rPr>
        <sz val="8"/>
        <rFont val="Arial"/>
        <family val="2"/>
      </rPr>
      <t xml:space="preserve"> Se modifica el control a la normatividad vigente de las Entidades Públicas del Orden Nacional o Territorial.
</t>
    </r>
    <r>
      <rPr>
        <b/>
        <sz val="8"/>
        <rFont val="Arial"/>
        <family val="2"/>
      </rPr>
      <t>Acciones asociadas:</t>
    </r>
    <r>
      <rPr>
        <sz val="8"/>
        <rFont val="Arial"/>
        <family val="2"/>
      </rPr>
      <t xml:space="preserve"> 
</t>
    </r>
    <r>
      <rPr>
        <u/>
        <sz val="8"/>
        <rFont val="Arial"/>
        <family val="2"/>
      </rPr>
      <t>Acción No. 1</t>
    </r>
    <r>
      <rPr>
        <sz val="8"/>
        <rFont val="Arial"/>
        <family val="2"/>
      </rPr>
      <t xml:space="preserve">: Se adiciona el cumplimiento de funciones y competencias de las entidades y se cambia gestión interinstitucional por proyectos de infraestructura.
</t>
    </r>
    <r>
      <rPr>
        <u/>
        <sz val="8"/>
        <rFont val="Arial"/>
        <family val="2"/>
      </rPr>
      <t>Acción No. 2</t>
    </r>
    <r>
      <rPr>
        <sz val="8"/>
        <rFont val="Arial"/>
        <family val="2"/>
      </rPr>
      <t xml:space="preserve">: Se amplia el seguimiento periódico a las Entidades Públicas del Orden Nacional, Territorial y Privados 
</t>
    </r>
    <r>
      <rPr>
        <u/>
        <sz val="8"/>
        <rFont val="Arial"/>
        <family val="2"/>
      </rPr>
      <t>Acción No. 3</t>
    </r>
    <r>
      <rPr>
        <sz val="8"/>
        <rFont val="Arial"/>
        <family val="2"/>
      </rPr>
      <t xml:space="preserve">: Se mantiene en los términos iniciales.
</t>
    </r>
    <r>
      <rPr>
        <u/>
        <sz val="8"/>
        <rFont val="Arial"/>
        <family val="2"/>
      </rPr>
      <t>Acción No. 4</t>
    </r>
    <r>
      <rPr>
        <sz val="8"/>
        <rFont val="Arial"/>
        <family val="2"/>
      </rPr>
      <t xml:space="preserve">: Se cambia la acción inicial y se amplia la sensibilización de los compromisos y obligaciones a cargo de las ESP, Entidades Públicas del Orden Nacional, Territorial y Privados al interior del IDU.
</t>
    </r>
    <r>
      <rPr>
        <b/>
        <sz val="8"/>
        <rFont val="Arial"/>
        <family val="2"/>
      </rPr>
      <t>Indicadores:</t>
    </r>
    <r>
      <rPr>
        <sz val="8"/>
        <rFont val="Arial"/>
        <family val="2"/>
      </rPr>
      <t xml:space="preserve"> Se mantiene la fórmula inicial y se alimenta el denominador, con el número de convenios o acuerdos suscritos. </t>
    </r>
  </si>
  <si>
    <r>
      <t xml:space="preserve">No. de convenios que presentan denuncias,  quejas, investigaciones, reclamos o requerimientos de particulares y entes de control, </t>
    </r>
    <r>
      <rPr>
        <b/>
        <sz val="8"/>
        <rFont val="Arial"/>
        <family val="2"/>
      </rPr>
      <t xml:space="preserve">/ No. convenios o acuerdos  suscritos
</t>
    </r>
    <r>
      <rPr>
        <sz val="8"/>
        <rFont val="Arial"/>
        <family val="2"/>
      </rPr>
      <t xml:space="preserve">
0 Denuncias, quejas, investigaciones, reclamos o requerimientos de entes de control =0%  </t>
    </r>
    <r>
      <rPr>
        <b/>
        <sz val="8"/>
        <rFont val="Arial"/>
        <family val="2"/>
      </rPr>
      <t xml:space="preserve">
0 / 12 = 0
</t>
    </r>
    <r>
      <rPr>
        <sz val="8"/>
        <rFont val="Arial"/>
        <family val="2"/>
      </rPr>
      <t xml:space="preserve">El Instituto no ha recibido ninguna denuncia, queja, investigación, reclamo o requerimiento de particulares o de los entes de control, relacionado con la materialización del riesgo identificado. 
</t>
    </r>
  </si>
  <si>
    <t>Edgar Francisco Uribe Ramos</t>
  </si>
  <si>
    <t>Implementar y controlar los procesos de acopio, producción, actualización, análisis y disposición correspondiente a Información Geográfica, precios de referencia, directorio de proveedores, especificaciones técnicas y documentos técnicos de infraestructura  Vial y espacio público para brindar información eficiente y efectiva en los procesos misionales del instituto y a la ciudadanía en general.</t>
  </si>
  <si>
    <t>1. Presión  interna y externa de interesados.
2. Ausencia de conocimiento técnicos por parte del equipo de trabajo.
3. No cumplir con los procedimientos internos del IDU.</t>
  </si>
  <si>
    <t>Que por omisión o por presiones mal intencionadas internas o externas, se incluyan en las especificaciones técnicas generales de materiales y construcción IDU-ET y/o documentos técnicos, productos, técnicas y/o tecnologías, con el ánimo de favorecer un particular.</t>
  </si>
  <si>
    <t xml:space="preserve">1. Baja calidad en las obras de Infraestructura Vial y Espacio Público.
2. Detrimento Patrimonial
3. Pérdida de credibilidad institucional </t>
  </si>
  <si>
    <t xml:space="preserve">1. Aplicación del protocolo de adopción y adaptación de nuevos productos, técnicas y/o tecnologías. (ORFEO)  
2. Generación de mesas de trabajo o solicitudes con interesados internos.    
3. Actualización de la documentación y/o secciones de la especificación IDU-ET. 
</t>
  </si>
  <si>
    <t xml:space="preserve">1. Equipo interdisciplinario para la revisión del tema.
2.  Socialización cuando aplique. 
3.  Publicación pagina Web </t>
  </si>
  <si>
    <t xml:space="preserve">1. FOIC240_Carta _de_ presentación_ de_ nuevos_ productos_ técnicas _y tecnologías_ por_ parte_ de_ una_ persona_ natural_ o_ jurídica_ oferente_ a_ la_ entidad_ v_1.0.docx
2. FOIC241_Presentacion_ de_ nuevo_ producto_ técnica_ o_ tecnología_ v_1.0.xls
3. Oficios y memorandos (ORFEO)
4. Actas y/o lista de asistencia
5. Correo electrónico institucional
6. Acto administrativo - especificaciones técnicas.
</t>
  </si>
  <si>
    <t xml:space="preserve">Indique los ajustes realizados en:
Causas: Se mantienen iguales las causas 1, 2 y 3.
Riesgo: Se eliminan las palabras "sin el debido cumplimiento del protocolo"
Consecuencias: Se mantiene las consecuencias 1, 2 y 3.
Probabilidad: Se mantiene igual.
Impacto: Se mantiene igual.
Controles: Se ajustan controles en los numerales: 2. Se incluye el texto "o solicitudes" 3. Se incluye la palabra "secciones".
Acciones asociadas al control: Se adicionan los numeral 1. Equipo interdisciplinario para la revisión del tema. 2. Socializaciones cuando aplique.  3.  Publicación página Web.
Registro: Se adicionan los numerales: 4. Acta y/o lista de asistencia, 5. Correo electrónico institucional y 6. Acto administrativo - especificaciones técnicas. Se ajusta el numeral 3 incluyendo la palabra "memorandos".
Indicador: Se modifican los indicadores número 1 y 2 y se elimina el indicador número 3 porque no establece la forma de medición.
</t>
  </si>
  <si>
    <r>
      <t xml:space="preserve">Indicador No. 1 
</t>
    </r>
    <r>
      <rPr>
        <sz val="8.5"/>
        <rFont val="Arial"/>
        <family val="2"/>
      </rPr>
      <t>Formula: (Cantidad de propuestas de aplicación de protocolo atendidas) / (Cantidad de propuestas de aplicación de protocolo presentadas (Orfeo)) x 100
Cálculo Indicador: 2/2= 100%
Durante el primer cuatrimestre (Enero – Abril) personas naturales o jurídicas radicaron a la entidad, propuestas de nuevos productos, técnicas y tecnologías, como se relaciona a continuación:
1. Toxement (Concreto estampado) 2. Reforplas (Pisos para puentes hormigón polímero)</t>
    </r>
    <r>
      <rPr>
        <b/>
        <sz val="8.5"/>
        <rFont val="Arial"/>
        <family val="2"/>
      </rPr>
      <t xml:space="preserve">
Indicador No. 2 
</t>
    </r>
    <r>
      <rPr>
        <sz val="8.5"/>
        <rFont val="Arial"/>
        <family val="2"/>
      </rPr>
      <t>Formula: (Secciones de especificaciones técnicas IDU-ET y/o documentos técnicos, revisados y aprobados) / (Total  Secciones de especificaciones técnicas IDU-ET y/o documentos técnicos, generados y/o actualizados) x 100
Cálculo Indicador: 1/1= 100%
Durante el primer cuatrimestre (Enero – Abril) se generó por parte de la DTE el documento técnico “Anexo técnico de diagnóstico para conservación de infraestructura vial para Bogotá” y fue revisado por la DTP y aprobado por la SGDU.</t>
    </r>
    <r>
      <rPr>
        <b/>
        <sz val="8.5"/>
        <rFont val="Arial"/>
        <family val="2"/>
      </rPr>
      <t xml:space="preserve">
</t>
    </r>
  </si>
  <si>
    <t>1. Concusión generada por la aprobación de documentación falsa.
2. Por falta de verificación y/o conocimiento de requisitos.</t>
  </si>
  <si>
    <t>1. Retiro de material instalado. 
2. Retraso en obras de infraestructura vial y espacio público. 
3. Sanciones económicas y ambientales. 
4, Requerimiento de entes de control</t>
  </si>
  <si>
    <t xml:space="preserve">1.  Socialización
2.  Publicación pagina Web </t>
  </si>
  <si>
    <t xml:space="preserve">
1. FOIC07_INSCRIPCION_ Y_ O_ RENOVACION_ EN_ EL_ DIRECTORIO_ DE_ PROVEEDORES_ V_1.0.
2.FOIC04_VISITA_DIRECTORIO_PROVEEDORES_IDU_V_1.0.xls
3. OFICIOS (ORFEO)</t>
  </si>
  <si>
    <t xml:space="preserve">Indique los ajustes realizados en:
Causas: Se mantiene igual.
Riesgo:  Se mantiene igual.
Consecuencia: El numeral 1 y 3 se mantienen, se modifico en el numeral  2  la palabra levantamiento por retiro de material instalado,  y se adiciona el numeral 4  Requerimiento de entes de control.
Probabilidad: Se mantiene igual.
Impacto: Se modifica a catastrófico.
Controles: Se mantienen los  controles 1, 2 y 3.
Acciones: Se adicionan las acciones 1. Socialización y 2, Publicación en pagina Web.
Registro: Se mantiene igual.
Indicador: Se mantiene el indicador número 1, se ajustó el contenido de la formula del indicador número 2  y se especifica la fecha de corte para el seguimiento realizado en el cada periodo de la vigencia.
</t>
  </si>
  <si>
    <r>
      <rPr>
        <b/>
        <sz val="8.5"/>
        <rFont val="Arial"/>
        <family val="2"/>
      </rPr>
      <t>Indicador No. 1</t>
    </r>
    <r>
      <rPr>
        <sz val="8.5"/>
        <rFont val="Arial"/>
        <family val="2"/>
      </rPr>
      <t xml:space="preserve">
Formula: Número de solicitudes revisadas / Número de solicitudes recibidas
Calculo del Indicador:    48/48 = 100%
De las Cuarenta y ocho  (48) solicitudes radicadas para la renovación o inscripción ante el Directorio del IDU, Nueve (9) presentaron inconsistencias a los requisitos ambientales y mineros, a Cinco (5) les falto aportar documentos diferente al requerido en cuanto a aspectos ambientales y mineros, por lo tanto se les solicitó actualiza la información y de momento no fueron activados en el Directorio. Treinta y cuatro (34) solicitudes cumplieron con los requisitos  y se procedió a activar su registro y realizar la actualización en la Base de Datos del Directorio de Proveedores.
Nota: El corte del periodo es el 27 de abril de 2017
En este indicador solo se tiene encuentra las solicitadas que fueron radicadas donde solicitaban o presentaban documentos para proceso de inscripción o renovación., en razón a que al Directorio llegan otro tipos de radicados.
</t>
    </r>
    <r>
      <rPr>
        <b/>
        <sz val="8.5"/>
        <rFont val="Arial"/>
        <family val="2"/>
      </rPr>
      <t xml:space="preserve">
Indicador No. 2</t>
    </r>
    <r>
      <rPr>
        <sz val="8.5"/>
        <rFont val="Arial"/>
        <family val="2"/>
      </rPr>
      <t xml:space="preserve">
Formula: Número de denuncias,  reclamos o informes por parte de entes de control, donde se evidencie que se incluyeron Proveedores en el Directorio  sin el debido cumplimiento del  procedimiento /Número Total de solicitudes recibidas del Directorio en el periodo
Calculo del Indicador: 0/48= 0
No se tuvieron denuncias, reclamos o informes por parte de Entes de Control donde se evidencie o identifique la materialización de hechos de corrupción asociados a este riesgo. 
Nota: El corte del periodo es el 27 de abril de 2017</t>
    </r>
  </si>
  <si>
    <t>Dirección Técnica Estratégica</t>
  </si>
  <si>
    <t>Luis Hernán Pérez Silva</t>
  </si>
  <si>
    <t>Director Técnico ( E )</t>
  </si>
  <si>
    <t xml:space="preserve">1. Acuerdos o influencia de funcionarios de alto nivel para beneficio particular.
</t>
  </si>
  <si>
    <t xml:space="preserve">1.Incremento en los costos de los proyectos.
2.Beneficios del proyecto a un particular.
3.Demandas al Instituto y al Distrito.
4.Mala imagen de la Entidad hacia las comunidades. 5.Hallazgos de los entes de control.
</t>
  </si>
  <si>
    <r>
      <t xml:space="preserve">
1. Aplicación de la Matriz multicritierio para la selección de alternativas de los proyectos a construir de infraestructura vial y de espacio público.
2. Alimentación y aplicación de la base de datos </t>
    </r>
    <r>
      <rPr>
        <i/>
        <sz val="8"/>
        <color indexed="8"/>
        <rFont val="Arial"/>
        <family val="2"/>
      </rPr>
      <t>"Resultado del modelo de priorización .xls"</t>
    </r>
    <r>
      <rPr>
        <sz val="8"/>
        <color indexed="8"/>
        <rFont val="Arial"/>
        <family val="2"/>
      </rPr>
      <t>, en donde se registra las observaciones para la  priorización de los proyectos a construir de infraestructura vial y espacio público. 
3. Aplicación de la guía Alcance de los entregables de Prefactibilidad y Factibilidad, para los proyectos a construir de  infraestructura vial y espacio público.</t>
    </r>
  </si>
  <si>
    <r>
      <t xml:space="preserve">Indique los ajustes realizados en:
</t>
    </r>
    <r>
      <rPr>
        <sz val="8"/>
        <color indexed="51"/>
        <rFont val="Arial"/>
        <family val="2"/>
      </rPr>
      <t xml:space="preserve">
</t>
    </r>
    <r>
      <rPr>
        <b/>
        <sz val="8"/>
        <rFont val="Arial"/>
        <family val="2"/>
      </rPr>
      <t>Causas:</t>
    </r>
    <r>
      <rPr>
        <sz val="8"/>
        <rFont val="Arial"/>
        <family val="2"/>
      </rPr>
      <t xml:space="preserve"> Se ajustarón las causas, dejando solo una.
</t>
    </r>
    <r>
      <rPr>
        <b/>
        <sz val="8"/>
        <rFont val="Arial"/>
        <family val="2"/>
      </rPr>
      <t>Riesgo:</t>
    </r>
    <r>
      <rPr>
        <sz val="8"/>
        <rFont val="Arial"/>
        <family val="2"/>
      </rPr>
      <t xml:space="preserve"> Se mantiene con corte al 30 de abril. No se materializó en el periodo analizado.
</t>
    </r>
    <r>
      <rPr>
        <b/>
        <sz val="8"/>
        <rFont val="Arial"/>
        <family val="2"/>
      </rPr>
      <t>Consecuencias:</t>
    </r>
    <r>
      <rPr>
        <sz val="8"/>
        <rFont val="Arial"/>
        <family val="2"/>
      </rPr>
      <t xml:space="preserve"> Se enumeran las consecuencias existentes. Se eliminó la consecuencia relacionada con el incumplimiento al PDD, y se adiciona la de hallazgos de entes de control.
</t>
    </r>
    <r>
      <rPr>
        <b/>
        <sz val="8"/>
        <rFont val="Arial"/>
        <family val="2"/>
      </rPr>
      <t>Controles</t>
    </r>
    <r>
      <rPr>
        <sz val="8"/>
        <rFont val="Arial"/>
        <family val="2"/>
      </rPr>
      <t>:  Se elimina el segundo control y se ajustan y complementan los los controles 3 y 4.</t>
    </r>
    <r>
      <rPr>
        <sz val="8"/>
        <color indexed="51"/>
        <rFont val="Arial"/>
        <family val="2"/>
      </rPr>
      <t xml:space="preserve">
</t>
    </r>
    <r>
      <rPr>
        <b/>
        <sz val="8"/>
        <rFont val="Arial"/>
        <family val="2"/>
      </rPr>
      <t xml:space="preserve">Acciones asociadas: </t>
    </r>
    <r>
      <rPr>
        <sz val="8"/>
        <rFont val="Arial"/>
        <family val="2"/>
      </rPr>
      <t>Se mantienen las acciones asociadas.</t>
    </r>
    <r>
      <rPr>
        <sz val="8"/>
        <color indexed="51"/>
        <rFont val="Arial"/>
        <family val="2"/>
      </rPr>
      <t xml:space="preserve">
</t>
    </r>
    <r>
      <rPr>
        <sz val="8"/>
        <rFont val="Arial"/>
        <family val="2"/>
      </rPr>
      <t xml:space="preserve">
</t>
    </r>
    <r>
      <rPr>
        <b/>
        <sz val="8"/>
        <rFont val="Arial"/>
        <family val="2"/>
      </rPr>
      <t>Registros</t>
    </r>
    <r>
      <rPr>
        <sz val="8"/>
        <rFont val="Arial"/>
        <family val="2"/>
      </rPr>
      <t>: Se mantienen los registros asociados inicialmente.</t>
    </r>
  </si>
  <si>
    <t>1. No de matriz multicriterio elaboradas / No. Factibilidades Entregadas. 
Durante el periodo de enero a abril no se ha llevado a cabo Factibilidades.
2. Número de Programas estructurados / Número de Programas de Conservación incluidos en el cronograma DTP  =1/1
Este programa sirve como soporte para el proceso que se esta estructurando para subcontratación, el cual se encuentra en proceso de radicación para estrcuturación de pliegos.
3. Número de quejas, reclamos, denuncias y/o informes de entes de control sobre Omisión de los requisitos en la selección de alternativas viables en los proyectos  = 0
No se han presentado quejas, reclamos, denuncias o informes de entes de control con respecto al riesgo identificado.</t>
  </si>
  <si>
    <t>RAFAEL EDUARDO ABUCHAIBE</t>
  </si>
  <si>
    <t>YOLANDA OVIEDO ROJAS</t>
  </si>
  <si>
    <t>1. Inconformidad de los afectados
2. Mala imagen institucional
3. Investigaciones disciplinarias</t>
  </si>
  <si>
    <t>1. Inclusión de una cláusula de confidencialidad en los contratos de prestación de servicios de apoyo a la gestión  
2. Campaña de concientización de confidencialidad de la información</t>
  </si>
  <si>
    <t>01 de enero - 30 de abril</t>
  </si>
  <si>
    <r>
      <t xml:space="preserve">Indique los ajustes realizados en: 
</t>
    </r>
    <r>
      <rPr>
        <b/>
        <sz val="8"/>
        <rFont val="Arial"/>
        <family val="2"/>
      </rPr>
      <t xml:space="preserve">Causas: </t>
    </r>
    <r>
      <rPr>
        <sz val="8"/>
        <rFont val="Arial"/>
        <family val="2"/>
      </rPr>
      <t xml:space="preserve">Se mantienen las mismas
</t>
    </r>
    <r>
      <rPr>
        <b/>
        <sz val="8"/>
        <rFont val="Arial"/>
        <family val="2"/>
      </rPr>
      <t xml:space="preserve">Riesgo: </t>
    </r>
    <r>
      <rPr>
        <sz val="8"/>
        <rFont val="Arial"/>
        <family val="2"/>
      </rPr>
      <t xml:space="preserve">Se mantienen los términos iniciales
</t>
    </r>
    <r>
      <rPr>
        <b/>
        <sz val="8"/>
        <rFont val="Arial"/>
        <family val="2"/>
      </rPr>
      <t xml:space="preserve">Consecuencias: </t>
    </r>
    <r>
      <rPr>
        <sz val="8"/>
        <rFont val="Arial"/>
        <family val="2"/>
      </rPr>
      <t xml:space="preserve">Se ajusta la consecuencia 1 en relación a la palabra propietarios por afectados
Las consecuencias 2 y 3 se mantienen
</t>
    </r>
    <r>
      <rPr>
        <b/>
        <sz val="8"/>
        <rFont val="Arial"/>
        <family val="2"/>
      </rPr>
      <t xml:space="preserve">Controles: </t>
    </r>
    <r>
      <rPr>
        <sz val="8"/>
        <rFont val="Arial"/>
        <family val="2"/>
      </rPr>
      <t xml:space="preserve">Se mantienen en los términos establecidos
</t>
    </r>
    <r>
      <rPr>
        <b/>
        <sz val="8"/>
        <rFont val="Arial"/>
        <family val="2"/>
      </rPr>
      <t xml:space="preserve">Acciones asociadas: </t>
    </r>
    <r>
      <rPr>
        <sz val="8"/>
        <rFont val="Arial"/>
        <family val="2"/>
      </rPr>
      <t xml:space="preserve">Se mantienen en los términos establecidos
</t>
    </r>
    <r>
      <rPr>
        <b/>
        <sz val="8"/>
        <rFont val="Arial"/>
        <family val="2"/>
      </rPr>
      <t>Registros:</t>
    </r>
    <r>
      <rPr>
        <sz val="8"/>
        <rFont val="Arial"/>
        <family val="2"/>
      </rPr>
      <t xml:space="preserve"> Se mantienen los iniciales
</t>
    </r>
    <r>
      <rPr>
        <b/>
        <sz val="8"/>
        <rFont val="Arial"/>
        <family val="2"/>
      </rPr>
      <t xml:space="preserve">Indicador: </t>
    </r>
    <r>
      <rPr>
        <sz val="8"/>
        <rFont val="Arial"/>
        <family val="2"/>
      </rPr>
      <t>Indicadores:Se mantiene y se actualizan los numeradores a corte del 25 de Abril</t>
    </r>
  </si>
  <si>
    <t>( # de actividades realizadas / Total de actividades a realizar) * 100%
 3/3*100% = 100% 
Se adelantaron tres actividades programadas así:
1. Inclusión de la clausula de confidencialidad en los PSP
2. Generar reporte de la aplicativo para identificar uso de la aplicación
3. Aprobación de las solicitudes de creación de usuario y determinación de perfiles según roles</t>
  </si>
  <si>
    <t>1. Aplicación de la lista de chequeo de la entrega de carpetas de adquisición predial y social que permite guardar la trazabilidad del expediente.
2. Digitalización de cada documento producido en el proceso de gestión predial una vez firmados los documentos por la Directora de Predios.
3. Actualización de documentos digitales por expediente y por RT que cubra los cuatro componentes sociales (social, jurídico, inmobiliario y económico), en la carpeta compartida DTDP. 
4. Alimentación del tablero de control que permite realizar seguimiento a los proyectos
5. Trasferencias documentales al archivo central.</t>
  </si>
  <si>
    <r>
      <t xml:space="preserve">Indique los ajustes realizados en: 
</t>
    </r>
    <r>
      <rPr>
        <b/>
        <sz val="8"/>
        <rFont val="Arial"/>
        <family val="2"/>
      </rPr>
      <t>Causas:</t>
    </r>
    <r>
      <rPr>
        <sz val="8"/>
        <rFont val="Arial"/>
        <family val="2"/>
      </rPr>
      <t xml:space="preserve"> Se mantienen las causas
</t>
    </r>
    <r>
      <rPr>
        <b/>
        <sz val="8"/>
        <rFont val="Arial"/>
        <family val="2"/>
      </rPr>
      <t>Riesgo:</t>
    </r>
    <r>
      <rPr>
        <sz val="8"/>
        <rFont val="Arial"/>
        <family val="2"/>
      </rPr>
      <t xml:space="preserve"> Se mantiene el Riesgo
</t>
    </r>
    <r>
      <rPr>
        <b/>
        <sz val="8"/>
        <rFont val="Arial"/>
        <family val="2"/>
      </rPr>
      <t>Consecuencias:</t>
    </r>
    <r>
      <rPr>
        <sz val="8"/>
        <rFont val="Arial"/>
        <family val="2"/>
      </rPr>
      <t xml:space="preserve"> Se mantienen las consecuencias
</t>
    </r>
    <r>
      <rPr>
        <b/>
        <sz val="8"/>
        <rFont val="Arial"/>
        <family val="2"/>
      </rPr>
      <t>Controles</t>
    </r>
    <r>
      <rPr>
        <sz val="8"/>
        <rFont val="Arial"/>
        <family val="2"/>
      </rPr>
      <t xml:space="preserve">: Se mantienen los controles
</t>
    </r>
    <r>
      <rPr>
        <b/>
        <sz val="8"/>
        <rFont val="Arial"/>
        <family val="2"/>
      </rPr>
      <t>Acciones asociadas:</t>
    </r>
    <r>
      <rPr>
        <sz val="8"/>
        <rFont val="Arial"/>
        <family val="2"/>
      </rPr>
      <t xml:space="preserve"> Se mantienen las acciones asociadas
</t>
    </r>
    <r>
      <rPr>
        <b/>
        <sz val="8"/>
        <rFont val="Arial"/>
        <family val="2"/>
      </rPr>
      <t>Indicadores:</t>
    </r>
    <r>
      <rPr>
        <sz val="8"/>
        <rFont val="Arial"/>
        <family val="2"/>
      </rPr>
      <t xml:space="preserve"> Indicadores:Se mantiene y se actualizan los numeradores a corte del 25 de Abril</t>
    </r>
  </si>
  <si>
    <t>(# de listas de chequeo aplicadas en expedientes / # de expedientes del proyecto) * 100%
= 413 listas de chequeo / 413 RT * 100% = 100% 
Se toma como muestra el proyecto de valorización 523, el cual contiene 413 RT de los cuales cuentan con la aplicación de la lista de chequeo de adquisición predial, garantizando así la eficacia del control en el total de la muestra seleccionada.</t>
  </si>
  <si>
    <r>
      <t xml:space="preserve">Indique los ajustes realizados en: 
</t>
    </r>
    <r>
      <rPr>
        <b/>
        <sz val="8"/>
        <rFont val="Arial"/>
        <family val="2"/>
      </rPr>
      <t xml:space="preserve">Causas: </t>
    </r>
    <r>
      <rPr>
        <sz val="8"/>
        <rFont val="Arial"/>
        <family val="2"/>
      </rPr>
      <t xml:space="preserve">Se mantiene las causas
</t>
    </r>
    <r>
      <rPr>
        <b/>
        <sz val="8"/>
        <rFont val="Arial"/>
        <family val="2"/>
      </rPr>
      <t xml:space="preserve">Riesgo: </t>
    </r>
    <r>
      <rPr>
        <sz val="8"/>
        <rFont val="Arial"/>
        <family val="2"/>
      </rPr>
      <t xml:space="preserve">Se mantiene el Riesgo
</t>
    </r>
    <r>
      <rPr>
        <b/>
        <sz val="8"/>
        <rFont val="Arial"/>
        <family val="2"/>
      </rPr>
      <t xml:space="preserve">Consecuencias: </t>
    </r>
    <r>
      <rPr>
        <sz val="8"/>
        <rFont val="Arial"/>
        <family val="2"/>
      </rPr>
      <t xml:space="preserve">Se mantienen las Consecuiencias
</t>
    </r>
    <r>
      <rPr>
        <b/>
        <sz val="8"/>
        <rFont val="Arial"/>
        <family val="2"/>
      </rPr>
      <t xml:space="preserve">Controles: </t>
    </r>
    <r>
      <rPr>
        <sz val="8"/>
        <rFont val="Arial"/>
        <family val="2"/>
      </rPr>
      <t xml:space="preserve">Se mantienen los mismos.
</t>
    </r>
    <r>
      <rPr>
        <b/>
        <sz val="8"/>
        <rFont val="Arial"/>
        <family val="2"/>
      </rPr>
      <t>Acciones asociadas:</t>
    </r>
    <r>
      <rPr>
        <sz val="8"/>
        <rFont val="Arial"/>
        <family val="2"/>
      </rPr>
      <t xml:space="preserve">
Se mantienen
</t>
    </r>
    <r>
      <rPr>
        <b/>
        <sz val="8"/>
        <rFont val="Arial"/>
        <family val="2"/>
      </rPr>
      <t>Indicadores</t>
    </r>
    <r>
      <rPr>
        <sz val="8"/>
        <rFont val="Arial"/>
        <family val="2"/>
      </rPr>
      <t>:Se mantiene y se actualizan los numeradores a corte del 25 de Abril</t>
    </r>
  </si>
  <si>
    <t>(No. de fichas censales verificadas y aprobadas en el período / No. de fichas censales realizadas al período) * 100% = 
65/65*100% = 100% 
Se adelantaron 65 fichas censales de los siguientes proyectos, las cuales fueron verificadas y aprobadas:
* PROYECTO MUTIS 110
* PROYECTO MUTIS 116
* PROYECTO AV. LAUREANO GÓMEZ 
(No de Resoluciones de Modificación al mes / No. de fichas modificadas al mes) * 100% =
1/1 * 100% = 100%
Se generó la resolución de modificación 1665 de 2016, del 1 de febrero de 2016, en el periodo reportado para el proyecto TABOR.</t>
  </si>
  <si>
    <r>
      <rPr>
        <b/>
        <sz val="8"/>
        <color indexed="8"/>
        <rFont val="Arial"/>
        <family val="2"/>
      </rPr>
      <t xml:space="preserve">OBSERVACIONES:
</t>
    </r>
    <r>
      <rPr>
        <sz val="8"/>
        <color indexed="8"/>
        <rFont val="Arial"/>
        <family val="2"/>
      </rPr>
      <t xml:space="preserve">JUSTIFICACIÓN DE LOS RIESGOS ELIMINADOS:
</t>
    </r>
  </si>
  <si>
    <t>RAFAEL EDUARDO ABUCHAIBE LOPEZ</t>
  </si>
  <si>
    <t xml:space="preserve">Elaborar los estudios y diseños requeridos para la ejecución de los proyectos, basados en la factibilidad, verificando que incluyan todos los componentes y cumplan las normas técnicas y urbanísticas vigentes.  </t>
  </si>
  <si>
    <r>
      <t xml:space="preserve">Que en los contratos de Estudios y Diseños, donde no hay interventoría se </t>
    </r>
    <r>
      <rPr>
        <sz val="9"/>
        <rFont val="Arial"/>
        <family val="2"/>
      </rPr>
      <t>concierte y/o realicen acuerdos con</t>
    </r>
    <r>
      <rPr>
        <sz val="9"/>
        <color indexed="10"/>
        <rFont val="Arial"/>
        <family val="2"/>
      </rPr>
      <t xml:space="preserve"> </t>
    </r>
    <r>
      <rPr>
        <sz val="9"/>
        <color indexed="8"/>
        <rFont val="Arial"/>
        <family val="2"/>
      </rPr>
      <t>el consultor, supervisor y/o Directivos IDU, para aceptar productos no conformes.</t>
    </r>
  </si>
  <si>
    <t>1. Posible demora en los trámites de aprobación y armonización con las ESP.                                                                       2.  Sobrecostos por la necesidad de ajustes y actualizaciones a los diseños aprobados.                                                     3.  Inicio de procesos legales, tales como disciplinarios en contra de los funcionarios y demandas en contra de los consultores implicados.
4. Posibles hallazgos de los Entes de Control</t>
  </si>
  <si>
    <t>• Oficios, *ORFEO.
• Formato FO-DP-200 en cada contrato monitoreado.</t>
  </si>
  <si>
    <r>
      <t xml:space="preserve">
Indique los ajustes realizados en:
</t>
    </r>
    <r>
      <rPr>
        <b/>
        <sz val="9"/>
        <rFont val="Arial"/>
        <family val="2"/>
      </rPr>
      <t>Causas:</t>
    </r>
    <r>
      <rPr>
        <sz val="9"/>
        <color indexed="10"/>
        <rFont val="Arial"/>
        <family val="2"/>
      </rPr>
      <t xml:space="preserve"> </t>
    </r>
    <r>
      <rPr>
        <sz val="9"/>
        <rFont val="Arial"/>
        <family val="2"/>
      </rPr>
      <t>Se modifica la redacción del texto</t>
    </r>
    <r>
      <rPr>
        <sz val="9"/>
        <color indexed="10"/>
        <rFont val="Arial"/>
        <family val="2"/>
      </rPr>
      <t>.</t>
    </r>
    <r>
      <rPr>
        <sz val="9"/>
        <rFont val="Arial"/>
        <family val="2"/>
      </rPr>
      <t xml:space="preserve">
</t>
    </r>
    <r>
      <rPr>
        <b/>
        <sz val="9"/>
        <rFont val="Arial"/>
        <family val="2"/>
      </rPr>
      <t xml:space="preserve">Riesgo: </t>
    </r>
    <r>
      <rPr>
        <sz val="9"/>
        <rFont val="Arial"/>
        <family val="2"/>
      </rPr>
      <t>Se mantiene el riesgo</t>
    </r>
    <r>
      <rPr>
        <sz val="9"/>
        <color indexed="10"/>
        <rFont val="Arial"/>
        <family val="2"/>
      </rPr>
      <t xml:space="preserve"> </t>
    </r>
    <r>
      <rPr>
        <sz val="9"/>
        <rFont val="Arial"/>
        <family val="2"/>
      </rPr>
      <t xml:space="preserve">en los términos iniciales.
</t>
    </r>
    <r>
      <rPr>
        <b/>
        <sz val="9"/>
        <rFont val="Arial"/>
        <family val="2"/>
      </rPr>
      <t xml:space="preserve">Consecuencias: </t>
    </r>
    <r>
      <rPr>
        <sz val="9"/>
        <rFont val="Arial"/>
        <family val="2"/>
      </rPr>
      <t>Se enumeran y mantiene el contenido de los numerales 1, 2 y 3, se adiciona el numeral 4.</t>
    </r>
    <r>
      <rPr>
        <b/>
        <sz val="9"/>
        <rFont val="Arial"/>
        <family val="2"/>
      </rPr>
      <t xml:space="preserve">
Controles: </t>
    </r>
    <r>
      <rPr>
        <sz val="9"/>
        <rFont val="Arial"/>
        <family val="2"/>
      </rPr>
      <t>Se mantienen en los términos iniciales.</t>
    </r>
    <r>
      <rPr>
        <b/>
        <sz val="9"/>
        <rFont val="Arial"/>
        <family val="2"/>
      </rPr>
      <t xml:space="preserve">
Valoración del Riesgo: 
Preventivo:</t>
    </r>
    <r>
      <rPr>
        <sz val="9"/>
        <color indexed="10"/>
        <rFont val="Arial"/>
        <family val="2"/>
      </rPr>
      <t xml:space="preserve"> </t>
    </r>
    <r>
      <rPr>
        <sz val="9"/>
        <rFont val="Arial"/>
        <family val="2"/>
      </rPr>
      <t xml:space="preserve">Se modifico NO a SI.
</t>
    </r>
    <r>
      <rPr>
        <b/>
        <sz val="9"/>
        <rFont val="Arial"/>
        <family val="2"/>
      </rPr>
      <t>Correctivo</t>
    </r>
    <r>
      <rPr>
        <sz val="9"/>
        <rFont val="Arial"/>
        <family val="2"/>
      </rPr>
      <t>: Se modifico SI a NO.</t>
    </r>
    <r>
      <rPr>
        <b/>
        <sz val="9"/>
        <rFont val="Arial"/>
        <family val="2"/>
      </rPr>
      <t xml:space="preserve">
Acciones Asociadas al Control: </t>
    </r>
    <r>
      <rPr>
        <sz val="9"/>
        <rFont val="Arial"/>
        <family val="2"/>
      </rPr>
      <t>Se mantienen en los términos iniciales.</t>
    </r>
    <r>
      <rPr>
        <b/>
        <sz val="9"/>
        <rFont val="Arial"/>
        <family val="2"/>
      </rPr>
      <t xml:space="preserve">
Registro: </t>
    </r>
    <r>
      <rPr>
        <sz val="9"/>
        <rFont val="Arial"/>
        <family val="2"/>
      </rPr>
      <t xml:space="preserve">Se mantienen los definidos inicialmente.
</t>
    </r>
    <r>
      <rPr>
        <b/>
        <sz val="9"/>
        <rFont val="Arial"/>
        <family val="2"/>
      </rPr>
      <t>Análisis y Valoración del Riesgo:</t>
    </r>
    <r>
      <rPr>
        <sz val="9"/>
        <color indexed="10"/>
        <rFont val="Arial"/>
        <family val="2"/>
      </rPr>
      <t xml:space="preserve"> </t>
    </r>
    <r>
      <rPr>
        <sz val="9"/>
        <rFont val="Arial"/>
        <family val="2"/>
      </rPr>
      <t xml:space="preserve">Según  el análisis realizado al riesgo, se reflejan los siguientes resultados:
Probabilidad: Rara Vez
Impacto: Mayor.
 En el periodo monitoreado (Enero 1-Abril 30-17) no hay contratos sin Interventoría que se encuentren en ejecución.
</t>
    </r>
  </si>
  <si>
    <t>Francisco Duarte - DTD</t>
  </si>
  <si>
    <r>
      <rPr>
        <b/>
        <i/>
        <sz val="9"/>
        <rFont val="Times New Roman"/>
        <family val="1"/>
      </rPr>
      <t xml:space="preserve">I </t>
    </r>
    <r>
      <rPr>
        <b/>
        <sz val="9"/>
        <rFont val="Arial"/>
        <family val="2"/>
      </rPr>
      <t>= N/A</t>
    </r>
    <r>
      <rPr>
        <sz val="9"/>
        <rFont val="Arial"/>
        <family val="2"/>
      </rPr>
      <t xml:space="preserve">
• </t>
    </r>
    <r>
      <rPr>
        <b/>
        <sz val="9"/>
        <rFont val="Arial"/>
        <family val="2"/>
      </rPr>
      <t>Fórmula:</t>
    </r>
    <r>
      <rPr>
        <sz val="9"/>
        <rFont val="Arial"/>
        <family val="2"/>
      </rPr>
      <t xml:space="preserve"> 
N° productos validados y aprobados que cumplen con la normatividad / Total de productos revisados * 100                          
En el periodo de monitoreo, no aplica  en razón a que no existen contratos en ejecución, sin interventoría. 
</t>
    </r>
  </si>
  <si>
    <r>
      <t xml:space="preserve">Que en los contratos de Estudios y Diseños, donde hay interventoría </t>
    </r>
    <r>
      <rPr>
        <sz val="9"/>
        <rFont val="Arial"/>
        <family val="2"/>
      </rPr>
      <t xml:space="preserve">se concierte y/o realicen acuerdos el consultor, </t>
    </r>
    <r>
      <rPr>
        <sz val="9"/>
        <color indexed="8"/>
        <rFont val="Arial"/>
        <family val="2"/>
      </rPr>
      <t>interventor, supervisor y/o Directivo IDU, para aceptar productos no conformes</t>
    </r>
  </si>
  <si>
    <t>Aceptar y aprobar productos de diseño que no cumplen requisitos y/o normatividad vigente, en contratos de Estudios y Diseños donde hay interventoría, con el fin de beneficiar a un tercero</t>
  </si>
  <si>
    <t>1. Posible demora en los trámites de aprobación y armonización con las ESP.                                                                       2. Sobrecostos por la necesidad de ajustes y actualizaciones a los diseños aprobados.                                                     3.  Inicio de procesos legales, tales como demandas, en contra de los consultores e interventores implicados. 
4. Posibles hallazgos de los Entes de Control.</t>
  </si>
  <si>
    <t xml:space="preserve">1. Oficio por parte del IDU (Especialista) de declaratoria de cumplimiento de la aprobación los productos de diseño entregados por la Interventoría.
2. Hacer el seguimiento y control durante la ejecución del contrato de todos los productos, utilizando el formato FO-DP-200 Lista de chequeo y recibo de productos en la etapa de estudios y diseños.  </t>
  </si>
  <si>
    <t>• Oficios, ORFEO.
• Formato FO-DP-200 en cada contrato monitoreado</t>
  </si>
  <si>
    <r>
      <t xml:space="preserve">Indique los ajustes realizados en:
</t>
    </r>
    <r>
      <rPr>
        <b/>
        <sz val="9"/>
        <rFont val="Arial"/>
        <family val="2"/>
      </rPr>
      <t>Causas:</t>
    </r>
    <r>
      <rPr>
        <sz val="9"/>
        <rFont val="Arial"/>
        <family val="2"/>
      </rPr>
      <t xml:space="preserve"> Se modifica la redacción del texto.
</t>
    </r>
    <r>
      <rPr>
        <b/>
        <sz val="9"/>
        <rFont val="Arial"/>
        <family val="2"/>
      </rPr>
      <t>Riesgo:</t>
    </r>
    <r>
      <rPr>
        <sz val="9"/>
        <rFont val="Arial"/>
        <family val="2"/>
      </rPr>
      <t xml:space="preserve"> Se mantiene el riesgo en los términos iniciales.
</t>
    </r>
    <r>
      <rPr>
        <b/>
        <sz val="9"/>
        <rFont val="Arial"/>
        <family val="2"/>
      </rPr>
      <t>Consecuencias:</t>
    </r>
    <r>
      <rPr>
        <sz val="9"/>
        <rFont val="Arial"/>
        <family val="2"/>
      </rPr>
      <t xml:space="preserve"> Se enumeran y se mantiene el contenido de los numerales 1, 2 y 3, se adiciona el numeral 4.
</t>
    </r>
    <r>
      <rPr>
        <b/>
        <sz val="9"/>
        <color indexed="8"/>
        <rFont val="Arial"/>
        <family val="2"/>
      </rPr>
      <t>Valoración del Riesgo:</t>
    </r>
    <r>
      <rPr>
        <sz val="9"/>
        <color indexed="8"/>
        <rFont val="Arial"/>
        <family val="2"/>
      </rPr>
      <t xml:space="preserve">
</t>
    </r>
    <r>
      <rPr>
        <b/>
        <sz val="9"/>
        <color indexed="8"/>
        <rFont val="Arial"/>
        <family val="2"/>
      </rPr>
      <t>Controles</t>
    </r>
    <r>
      <rPr>
        <sz val="9"/>
        <rFont val="Arial"/>
        <family val="2"/>
      </rPr>
      <t xml:space="preserve">: Se enumeran y se mantienen en los términos iniciales.
</t>
    </r>
    <r>
      <rPr>
        <b/>
        <sz val="9"/>
        <rFont val="Arial"/>
        <family val="2"/>
      </rPr>
      <t>Preventivo:</t>
    </r>
    <r>
      <rPr>
        <sz val="9"/>
        <rFont val="Arial"/>
        <family val="2"/>
      </rPr>
      <t xml:space="preserve"> Se modifico NO a SI.
</t>
    </r>
    <r>
      <rPr>
        <b/>
        <sz val="9"/>
        <rFont val="Arial"/>
        <family val="2"/>
      </rPr>
      <t>Correctivo</t>
    </r>
    <r>
      <rPr>
        <sz val="9"/>
        <rFont val="Arial"/>
        <family val="2"/>
      </rPr>
      <t xml:space="preserve">: Se modifico  SI a NO.
</t>
    </r>
    <r>
      <rPr>
        <b/>
        <sz val="9"/>
        <color indexed="8"/>
        <rFont val="Arial"/>
        <family val="2"/>
      </rPr>
      <t>Acciones Asociadas al Control</t>
    </r>
    <r>
      <rPr>
        <sz val="9"/>
        <rFont val="Arial"/>
        <family val="2"/>
      </rPr>
      <t xml:space="preserve">: Se mantienen en los términos iniciales.
</t>
    </r>
    <r>
      <rPr>
        <b/>
        <sz val="9"/>
        <rFont val="Arial"/>
        <family val="2"/>
      </rPr>
      <t>Registro:</t>
    </r>
    <r>
      <rPr>
        <sz val="9"/>
        <rFont val="Arial"/>
        <family val="2"/>
      </rPr>
      <t xml:space="preserve"> Se mantiene.
Análisis y Valoración del Riesgo: Según  el análisis realizado al riesgo, se reflejan los siguientes resultados:
Probabilidad: Rara Vez
Impacto: Se mantiene en mayor.
En el periodo monitoreado enero - abril de 2017, los contratos en ejecución se iniciaron a finales de enero del presente año.</t>
    </r>
    <r>
      <rPr>
        <sz val="9"/>
        <color indexed="10"/>
        <rFont val="Arial"/>
        <family val="2"/>
      </rPr>
      <t xml:space="preserve">
</t>
    </r>
    <r>
      <rPr>
        <sz val="9"/>
        <rFont val="Arial"/>
        <family val="2"/>
      </rPr>
      <t>Contratos:
IDU-1109-2016, IDU-1106-2016
IDU-1110-2016, IDU-1101-2016
IDU-1113-2016, IDU-1107-2016
IDU-1073-2016, IDU-1104-2016
IDU-933-2016, IDU-934-2016</t>
    </r>
  </si>
  <si>
    <r>
      <rPr>
        <b/>
        <i/>
        <sz val="9"/>
        <rFont val="Times New Roman"/>
        <family val="1"/>
      </rPr>
      <t>I</t>
    </r>
    <r>
      <rPr>
        <b/>
        <sz val="9"/>
        <rFont val="Arial"/>
        <family val="2"/>
      </rPr>
      <t xml:space="preserve"> = N/A</t>
    </r>
    <r>
      <rPr>
        <sz val="9"/>
        <rFont val="Arial"/>
        <family val="2"/>
      </rPr>
      <t xml:space="preserve">
• </t>
    </r>
    <r>
      <rPr>
        <b/>
        <sz val="9"/>
        <rFont val="Arial"/>
        <family val="2"/>
      </rPr>
      <t>Fórmula:</t>
    </r>
    <r>
      <rPr>
        <sz val="9"/>
        <rFont val="Arial"/>
        <family val="2"/>
      </rPr>
      <t xml:space="preserve">
N° productos con declaratoria de cumplimiento / Total productos aprobados por la Interventoría y recibidos por el IDU
No aplica el monitoreo, los contratos en ejecución se iniciaron a finales de enero de 2017:
DU-1109-2016, IDU-1106-2016
IDU-1110-2016, IDU-1101-2016
IDU-1113-2016, IDU-1107-2016
IDU-1073-2016, IDU-1104-2016
IDU-933-2016, IDU-934-2016</t>
    </r>
  </si>
  <si>
    <t xml:space="preserve">OBSERVACIONES:
</t>
  </si>
  <si>
    <t>Subdirección General de Desarrollo Urbano - SGDU</t>
  </si>
  <si>
    <t>Dirección Técnica de Proyectos - DTP</t>
  </si>
  <si>
    <t>Yolanda Oviedo Rojas</t>
  </si>
  <si>
    <t>1. Aplicación del Manual de Interventoría y/o Supervisión de contratos.
2. Aplicación del procedimiento Cambio de Estudios y Diseños aprobados en etapa de Construcción y/o Conservación"
3. aplicación de la guía "Coordinación IDU, ESP y TIC EN PROYECTOS DE INFRAESTRUCTURA DE TRANSPORTE"</t>
  </si>
  <si>
    <t>1. Oficios y documentos Técnicos de aprobación de Cambios de Estudios y Diseños por parte de los Interventores en Etapa de Ejecución de Obras.
2. Memorando dirigido a la DT de Proyectos, solicitando revisión a las modificaciones presentadas por el Interventor.
3. Actas de competencias de pago debidamente suscritas por las ESP.</t>
  </si>
  <si>
    <t>1. Comunicaciones oficiales y/o informes de Interventoría
Nota. El Control de los productos de Estudios y Diseños es ejercido por la DT de Proyectos.
2. Acta de competencia de pago debidamente suscritas por las ESP</t>
  </si>
  <si>
    <r>
      <rPr>
        <b/>
        <sz val="7"/>
        <rFont val="Arial"/>
        <family val="2"/>
      </rPr>
      <t xml:space="preserve">Causas: </t>
    </r>
    <r>
      <rPr>
        <sz val="7"/>
        <rFont val="Arial"/>
        <family val="2"/>
      </rPr>
      <t xml:space="preserve">Se mantienen la mismas.
</t>
    </r>
    <r>
      <rPr>
        <b/>
        <sz val="7"/>
        <rFont val="Arial"/>
        <family val="2"/>
      </rPr>
      <t>Riesgo: S</t>
    </r>
    <r>
      <rPr>
        <sz val="7"/>
        <rFont val="Arial"/>
        <family val="2"/>
      </rPr>
      <t xml:space="preserve">e mantiene el mismo.
</t>
    </r>
    <r>
      <rPr>
        <b/>
        <sz val="7"/>
        <rFont val="Arial"/>
        <family val="2"/>
      </rPr>
      <t xml:space="preserve">Consecuencias: </t>
    </r>
    <r>
      <rPr>
        <sz val="7"/>
        <rFont val="Arial"/>
        <family val="2"/>
      </rPr>
      <t xml:space="preserve">Se mantienen las mismas.
</t>
    </r>
    <r>
      <rPr>
        <b/>
        <sz val="7"/>
        <rFont val="Arial"/>
        <family val="2"/>
      </rPr>
      <t xml:space="preserve">Controles: </t>
    </r>
    <r>
      <rPr>
        <sz val="7"/>
        <rFont val="Arial"/>
        <family val="2"/>
      </rPr>
      <t xml:space="preserve">Se mantienen los mismos. 
</t>
    </r>
    <r>
      <rPr>
        <b/>
        <sz val="7"/>
        <rFont val="Arial"/>
        <family val="2"/>
      </rPr>
      <t xml:space="preserve">Acciones asociadas: </t>
    </r>
    <r>
      <rPr>
        <sz val="7"/>
        <rFont val="Arial"/>
        <family val="2"/>
      </rPr>
      <t>Se mantienen las mismas y se modifica la N. 2 cambiando el nombre de la DT de Diseños por la DT de Proyectos.</t>
    </r>
  </si>
  <si>
    <t xml:space="preserve">
 N° diseños modificados aplicando el Procedimiento PR-DP-080 / N° de diseños modificados en la etapa de construcción.
No se presento modificaciones a los estudios y Diseños en etapa de construcción en este periodo.</t>
  </si>
  <si>
    <t>1. Aplicación del Manual de Interventoría y/o Supervisión de contratos de Infraestructura Vial y Espacio Publico del IDU. 
2. Formato  4-MIN-C-M-25 Plan de Inversión del Anticipo.
3. Aplicación de la guía de pago a terceros. 
4. Exigir las Pólizas de cumplimiento de los contratos.
5. Utilización de la Fiducia.
6. Aplicar lo establecido en los Contratos (valores y  condiciones de pago y amortización del anticipo).
7. Mecanismo de Fiducia.</t>
  </si>
  <si>
    <t>1. Oficios de aprobación de la interventoría de los informes de plan de manejo del  anticipo.
2. Formato Plan de Inversión del Anticipo</t>
  </si>
  <si>
    <r>
      <rPr>
        <b/>
        <sz val="7"/>
        <rFont val="Arial"/>
        <family val="2"/>
      </rPr>
      <t xml:space="preserve">Causas: </t>
    </r>
    <r>
      <rPr>
        <sz val="7"/>
        <rFont val="Arial"/>
        <family val="2"/>
      </rPr>
      <t xml:space="preserve">Se mantienen la mismas.
</t>
    </r>
    <r>
      <rPr>
        <b/>
        <sz val="7"/>
        <rFont val="Arial"/>
        <family val="2"/>
      </rPr>
      <t>Riesgo: S</t>
    </r>
    <r>
      <rPr>
        <sz val="7"/>
        <rFont val="Arial"/>
        <family val="2"/>
      </rPr>
      <t xml:space="preserve">e mantiene el mismo.
</t>
    </r>
    <r>
      <rPr>
        <b/>
        <sz val="7"/>
        <rFont val="Arial"/>
        <family val="2"/>
      </rPr>
      <t xml:space="preserve">Consecuencias: </t>
    </r>
    <r>
      <rPr>
        <sz val="7"/>
        <rFont val="Arial"/>
        <family val="2"/>
      </rPr>
      <t xml:space="preserve">Se mantienen las mismas.
</t>
    </r>
    <r>
      <rPr>
        <b/>
        <sz val="7"/>
        <rFont val="Arial"/>
        <family val="2"/>
      </rPr>
      <t xml:space="preserve">Controles: </t>
    </r>
    <r>
      <rPr>
        <sz val="7"/>
        <rFont val="Arial"/>
        <family val="2"/>
      </rPr>
      <t xml:space="preserve">Se mantienen los mismos y se adiciona " mecanismos de Fiducia
</t>
    </r>
    <r>
      <rPr>
        <b/>
        <sz val="7"/>
        <rFont val="Arial"/>
        <family val="2"/>
      </rPr>
      <t xml:space="preserve">Acciones asociadas: </t>
    </r>
    <r>
      <rPr>
        <sz val="7"/>
        <rFont val="Arial"/>
        <family val="2"/>
      </rPr>
      <t>Se mantienen las mismas.</t>
    </r>
  </si>
  <si>
    <t># de contratos que amortizaron en el periodo /# de Contratos que facturaron actas de recibo que debian amortizar el anticipo en el periodo x 100 %
5/5 x 100% = 100%
Análisis:  Se da cumplimiento a lo establecido en los controles establecidos , se amortizan en el periodo anticipos en los siguientes contratos: 
IDU-1300-2014, IDU-1654-2014, IDU-1725-2014, IDU-1877-2014, IDU-1829-2015.</t>
  </si>
  <si>
    <t>Uso indebido del poder por parte del interventor para aprobar Ítems no previstos por fuera de los valores del mercado con el fin de beneficiar al contratista y/o el mismo interventor</t>
  </si>
  <si>
    <t>1. Aplicación del Manual de Interventoría y/o Supervisión de contratos 
2. Listado de precios del IDU.
3. Cotizaciones.
4. Aprobación de APUS por parte de la interventoría. 
5. Mesas de trabajo.
6. Manual de gestión cotractual vigente.
7. comunicación de no objecion por parte del IDU de los APUS</t>
  </si>
  <si>
    <t>1. Oficio de aprobación por parte de la Interventoría.
2. Suscripción de acta de fijacioón de precios</t>
  </si>
  <si>
    <r>
      <rPr>
        <b/>
        <sz val="7"/>
        <rFont val="Arial"/>
        <family val="2"/>
      </rPr>
      <t xml:space="preserve">Causas: </t>
    </r>
    <r>
      <rPr>
        <sz val="7"/>
        <rFont val="Arial"/>
        <family val="2"/>
      </rPr>
      <t xml:space="preserve">Se mantienen la mismas.
</t>
    </r>
    <r>
      <rPr>
        <b/>
        <sz val="7"/>
        <rFont val="Arial"/>
        <family val="2"/>
      </rPr>
      <t>Riesgo: S</t>
    </r>
    <r>
      <rPr>
        <sz val="7"/>
        <rFont val="Arial"/>
        <family val="2"/>
      </rPr>
      <t xml:space="preserve">e modifica el riesgo, indicando del riesgo la "funcionario Público", teniendo en cuenta que este es el que finalmente va a realizar el control y va a aplicar las acciones asociadas al control.
</t>
    </r>
    <r>
      <rPr>
        <b/>
        <sz val="7"/>
        <rFont val="Arial"/>
        <family val="2"/>
      </rPr>
      <t xml:space="preserve">Consecuencias: </t>
    </r>
    <r>
      <rPr>
        <sz val="7"/>
        <rFont val="Arial"/>
        <family val="2"/>
      </rPr>
      <t xml:space="preserve">Se mantienen las mismas.
</t>
    </r>
    <r>
      <rPr>
        <b/>
        <sz val="7"/>
        <rFont val="Arial"/>
        <family val="2"/>
      </rPr>
      <t xml:space="preserve">Controles: </t>
    </r>
    <r>
      <rPr>
        <sz val="7"/>
        <rFont val="Arial"/>
        <family val="2"/>
      </rPr>
      <t xml:space="preserve">Se mantienen los mismos y se adicionan " Manual de gestión cotractual vigente" y "comunicación de no objecion por parte del IDU de los APUS"
</t>
    </r>
    <r>
      <rPr>
        <b/>
        <sz val="7"/>
        <rFont val="Arial"/>
        <family val="2"/>
      </rPr>
      <t xml:space="preserve">Acciones asociadas: </t>
    </r>
    <r>
      <rPr>
        <sz val="7"/>
        <rFont val="Arial"/>
        <family val="2"/>
      </rPr>
      <t>Se mantienen las mismas y se adiciona "Suscripción de acta de fijacioón de precios"</t>
    </r>
  </si>
  <si>
    <t># de ítems no previstos que son revisados o que se encuentran en revisión / # de ítems no previstos que llegan para revisión.
256/256 x 100% = 100%
Análisis: de los 256 reportados, 67 fueron devueltos,  124 fueron avalados y  65 se encuentran en revisión:
Patio Garaje: Devueltos 1, radicado(s) 20173350064581, En revisión: 14, radicado(s): 20175260104502 y  20175260228512 Total: 15 
Estación intermedia: Devueltos 8, radicado(s) 20173460233281, 20173460233291 y 20173460233301, En revisión: 40, radicado(s): 20165260920102 y 20175260068372, Total: 48 
Parque Bicentenario: No objetados: 31, radicado(s): 20173460184351, Total: 31 
Deprimido de la 94: Devueltos 19, radicado(s) 20173360299411, No objetados: 8, radicado(s): 20173360319341 Total: 27 
Raps Teusaquillo: Devueltos 11, radicado(s) 20173360045411, 20173360045421, 20173360089111, 20173360115781, 20173360115901, 20173360115931 y 20173360115931, No objetados: 9, radicado(s): 20173360096351, 20173360112411 y 20173360116091, Total: 20 
Av. Sirena.: Devueltos 7, radicado(s) 20173360115691, 20173360115961., No objetados: 19, radicado(s): 20173360203821 y 20173360134291, En revisión: 11, radicado(s): 20175260119762 y 20175260187312. Total: 37 
Av. Ciudad de Cali.: Devueltos 5, radicado(s) 20173360134421, 20173360089181 y 20173360089131., No objetados: 2, radicado(s): 20173360096341 y 20173360101621, Total: 7 
Av. Rincon Tabor: Devueltos 15, radicado(s) 20173360116011, No objetados: 15, radicado(s): 20173360134491,Total: 30 
Av. Cerros: Devueltos 1, radicado(s) 20173360064651, No objetados: 10, radicado(s): 20173360090461, Total: 11 
Raps Suba: Devueltos 10, radicado(s) 20173360255421, No objetados: 34, radicado(s): 20173360096331, Total: 44 
Av. Bosa: Devueltos 1, radicado(s) 20173360134651, No objetados: 4, radicado(s): 20173360299331, Total: 5 
Red Tintal: Devueltos 8, radicado(s) 20173360265551, Total: 8.</t>
  </si>
  <si>
    <t>Que por omisión o extralimitación de funciones o de común acuerdo con el contratista el interventor apruebe Mayores cantidades de obra injustificados con el fin de beneficiar al contratista y/o el mismo interventor</t>
  </si>
  <si>
    <t>1. Aplicación del Manual de Interventoría y/o Supervisión de contratos. 
2. Aplicación de la guía de pago a terceros. 
3. Aplicar lo establecido en los Contratos.
4. Manual de Gestion Contractual</t>
  </si>
  <si>
    <r>
      <rPr>
        <b/>
        <sz val="7"/>
        <rFont val="Arial"/>
        <family val="2"/>
      </rPr>
      <t xml:space="preserve">Causas: </t>
    </r>
    <r>
      <rPr>
        <sz val="7"/>
        <rFont val="Arial"/>
        <family val="2"/>
      </rPr>
      <t xml:space="preserve">Se mantienen la mismas.
</t>
    </r>
    <r>
      <rPr>
        <b/>
        <sz val="7"/>
        <rFont val="Arial"/>
        <family val="2"/>
      </rPr>
      <t>Riesgo: S</t>
    </r>
    <r>
      <rPr>
        <sz val="7"/>
        <rFont val="Arial"/>
        <family val="2"/>
      </rPr>
      <t xml:space="preserve">e modifica el riesgo, indicando del riesgo la "funcionario Público", teniendo en cuenta que este es el que finalmente va a realizar el control y va a aplicar las acciones asociadas al control.
</t>
    </r>
    <r>
      <rPr>
        <b/>
        <sz val="7"/>
        <rFont val="Arial"/>
        <family val="2"/>
      </rPr>
      <t xml:space="preserve">Consecuencias: </t>
    </r>
    <r>
      <rPr>
        <sz val="7"/>
        <rFont val="Arial"/>
        <family val="2"/>
      </rPr>
      <t xml:space="preserve">Se mantienen las mismas.
</t>
    </r>
    <r>
      <rPr>
        <b/>
        <sz val="7"/>
        <rFont val="Arial"/>
        <family val="2"/>
      </rPr>
      <t xml:space="preserve">Controles: </t>
    </r>
    <r>
      <rPr>
        <sz val="7"/>
        <rFont val="Arial"/>
        <family val="2"/>
      </rPr>
      <t xml:space="preserve">Se mantienen los mismos y se agrega el "Manual de Gestion Contractual"
</t>
    </r>
    <r>
      <rPr>
        <b/>
        <sz val="7"/>
        <rFont val="Arial"/>
        <family val="2"/>
      </rPr>
      <t xml:space="preserve">Acciones asociadas: </t>
    </r>
    <r>
      <rPr>
        <sz val="7"/>
        <rFont val="Arial"/>
        <family val="2"/>
      </rPr>
      <t>Se mantienen las mismas.</t>
    </r>
  </si>
  <si>
    <t># de mayores cantidades de obra aprobadas por el Interventor / # de mayores cantidades de obra presentados por la interventoría x 100%
Análisis: 
No se suscriben actas de mayores cantidades de obra en el periodo.</t>
  </si>
  <si>
    <t>Que por omisión o extralimitación de funciones se suscriba el acta de recibo parcial y/o final de obra, sin el debido cumplimiento de los requisitos técnicos  ni  contractuales, con el fin de favorecer al contratista y/o interventor.</t>
  </si>
  <si>
    <t>1. Oficio de Aprobación por parte de la Interventoría de los informes presentados para el desembolso de los pagos parciales y/o finales.
2.  Aval por parte de la coordinación para el pago de las  actas parciales y/o final.</t>
  </si>
  <si>
    <r>
      <rPr>
        <b/>
        <sz val="7"/>
        <rFont val="Arial"/>
        <family val="2"/>
      </rPr>
      <t xml:space="preserve">Causas: </t>
    </r>
    <r>
      <rPr>
        <sz val="7"/>
        <rFont val="Arial"/>
        <family val="2"/>
      </rPr>
      <t xml:space="preserve">Se mantienen la mismas.
</t>
    </r>
    <r>
      <rPr>
        <b/>
        <sz val="7"/>
        <rFont val="Arial"/>
        <family val="2"/>
      </rPr>
      <t>Riesgo: S</t>
    </r>
    <r>
      <rPr>
        <sz val="7"/>
        <rFont val="Arial"/>
        <family val="2"/>
      </rPr>
      <t xml:space="preserve">e modifica el riesgo, indicando del riesgo la "funcionario Público", teniendo en cuenta que este es el que finalmente va a realizar el control y va a aplicar las acciones asociadas al control.
</t>
    </r>
    <r>
      <rPr>
        <b/>
        <sz val="7"/>
        <rFont val="Arial"/>
        <family val="2"/>
      </rPr>
      <t xml:space="preserve">Consecuencias: </t>
    </r>
    <r>
      <rPr>
        <sz val="7"/>
        <rFont val="Arial"/>
        <family val="2"/>
      </rPr>
      <t xml:space="preserve">Se mantienen las mismas.
</t>
    </r>
    <r>
      <rPr>
        <b/>
        <sz val="7"/>
        <rFont val="Arial"/>
        <family val="2"/>
      </rPr>
      <t xml:space="preserve">Controles: </t>
    </r>
    <r>
      <rPr>
        <sz val="7"/>
        <rFont val="Arial"/>
        <family val="2"/>
      </rPr>
      <t xml:space="preserve">Se mantienen los mismos. 
</t>
    </r>
    <r>
      <rPr>
        <b/>
        <sz val="7"/>
        <rFont val="Arial"/>
        <family val="2"/>
      </rPr>
      <t xml:space="preserve">Acciones asociadas: </t>
    </r>
    <r>
      <rPr>
        <sz val="7"/>
        <rFont val="Arial"/>
        <family val="2"/>
      </rPr>
      <t>Se mantienen las mismas.</t>
    </r>
  </si>
  <si>
    <t xml:space="preserve"># de actas de recibo parcial y/o final tramitadas / # de actas de recibo parcial y/o final con el cumplimiento de los requisitos x 100%
93/93 x 100% = 100%
Análisis: Se realiza en el periodo la verificación de las actas de recibo parcial y/o final de los siguientes contratos:
IDU-5-2012, IDU-1900-2014, IDU-1300-2014, IDU-47-2011, IDU-1500-2014, IDU-1512-2014, IDU-1840-2014, IDU-1540-2014, IDU-1838-2015, IDU-1783-2014, IDU-715-2014, IDU-1807-2014, IDU-1836-2015, IDU-1864-2014, IDU-1920-2013, IDU-420-2015, IDU-1887-2013, IDU-1725-2014, IDU-73-2009, IDU-1822-2014, IDU-1782-2014, IDU-1843-2015, IDU-1877-2014, IDU-1510-2013, IDU-1662-2014, IDU-1279-2013, IDU-1727-2014, IDU-1-2013, IDU-1856-2013, IDU-1688-2014, IDU-561-2015, IDU-1804-2014, IDU-1478-2014, IDU-1829-2015, IDU-1839-2015, IDU-1654-2014, IDU-5-2013.
</t>
  </si>
  <si>
    <r>
      <rPr>
        <b/>
        <sz val="8"/>
        <color indexed="8"/>
        <rFont val="Arial"/>
        <family val="2"/>
      </rPr>
      <t xml:space="preserve">OBSERVACIONES:
</t>
    </r>
    <r>
      <rPr>
        <sz val="8"/>
        <color indexed="8"/>
        <rFont val="Arial"/>
        <family val="2"/>
      </rPr>
      <t>JUSTIFICACIÓN DE LOS RIESGOS ELIMINADOS:
No se elimino ninguno de los Riesgos.</t>
    </r>
  </si>
  <si>
    <t xml:space="preserve">Que los dineros del anticipo no sean utilizados para el fin destinado
Que la interventoría no ejerza un adecuado seguimiento y control a la inversión y buen manejo del anticipo </t>
  </si>
  <si>
    <r>
      <t>En el Manual de Interventoría numeral 6.3,  Anticipo, se establecen los controles y condiciones que se deben tener en cuenta para el control del anticipo</t>
    </r>
    <r>
      <rPr>
        <strike/>
        <sz val="7"/>
        <rFont val="Arial"/>
        <family val="2"/>
      </rPr>
      <t>.</t>
    </r>
  </si>
  <si>
    <t>Mediante oficio, hacer énfasis a la interventoría respecto al cumplimiento de lo previsto para el tratamiento del anticipo contenido en el numeral 6,3 del  Manual de Interventoría  y/o Supervisión de Contratos  IDU, incluida la entrega mensual del informe sobre inversión y buen manejo del anticipo observando los requisitos de que trata el numeral antes mencionado
Revisar mensualmente los informes de anticipo remitidos por la interventoría, con el ifn de verificar el cumplimiento de los indicado en el numeral 5,2,1 del Manual de Interventoría y/i Supervisió de contratos IDU, versión 3</t>
  </si>
  <si>
    <t>Indique los ajustes realizados en:
Causas: No presenta modificaciones.
Riesgo: No presenta modificaciones.
Consecuencias: No presentan modificaciones.
Controles: Se ajusta la redacción.
Acciones asociadas: No presentan modificaciones.</t>
  </si>
  <si>
    <t>1. La DTM  continuará  implementando  y actualizando la base de datos con los precios no previstos surgidos en los contratos a cargo, con el fin de   ejercer  control, específicamente la unificación de los mismos
2. La DTM, mediante memorando enviado mensualmente,  remitirá a la DTE  los  precios no previstos  que surjan en los contratos a cargo con el fin que la citada dependencia, como parte de la gestión de precios que realiza, evalué la pertinencia de incorporarlos en la base de  precios oficiales  de la entidad.
3. A través de oficio se hará énfasis  a las interventorías  que justifiquen plenamente  los nuevos precios presentados de acuerdo a lo establecido en los documentos contractuales.
4. La DTM   hace presencia en obra con personal   de apoyo a la supervisión, que a través de recorridos   y mediante inspección visual   verifique  los frentes de obra en ejecución
efectuando los respectivos informes                     .
5. A través de oficio hacer énfasis a la Interventoría que las  cantidades de obra sean  determinadas y aprobadas de manera previa al inicio de la actividad.</t>
  </si>
  <si>
    <t>*Documentos contractuales
*Manual de Interventoría
*Manual de Gestión contractual
*Formato APU diligenciado y aprobado por Interventoría
*Actas de seguimiento al contrato.
* Informe semanal de Interventoría
*Informe mensual de supervisión
*Oficios remitidos
*Memorandos remitidos</t>
  </si>
  <si>
    <t>Indique los ajustes realizados en:
Causas: Se elimina la quinta causa relacionada.
Riesgo: No presenta modificaciones.
Consecuencias:  No presenta modificaciones.
Controles: Se elimina el tercer control planteado y se incluye uno nuevo.
Acciones asociadas: Se elimina la sexta acción.</t>
  </si>
  <si>
    <t>Que la interventoría apruebe y pague cantidades de obra no ejecutadas aprovechando actividades  no cuantificables visualmente.
Por eventuales acuerdos entre los contratistas de obra y los interventores y/o  la  supervisión</t>
  </si>
  <si>
    <t>La DTM impartió a la STMST y STMSV los siguientes lineamientos:
- Para el pago de las cuentas de los contratos de obra e interventoría, además de  los  requisitos  establecidos  en  el  Manual  de  Interventoría  y/o  Supervisión  de Contratos  del  IDU y  en  la  Guía  Pago  a Terceros  del  IDU, se debe verificar el cumplimiento del plan de calidad (Plan de Inspección de Ensayos)  y  adelantar  la  revisión  de  los  respectivos  ensayos  de  laboratorio,  en cuanto   a   que   sus resultados   se   encuentren   dentro   del   rango   que   las especificaciones técnicas definen o en su defecto, la inclusión del concepto del especialista de interventoría que soporta la aprobación de los mismos por parte de la interventoría.
- Indicar a las interventoría y contratista de obra mediante oficio, que en adelante 
las actas de recibo parcial de obra deberán remitirse al IDU tres (3) días hábiles antes  de  la  programación  del  PAC,  y  deberán  estar  acompañadas  por  las preactas, memorias, ensayos de laboratorio y demás soportes a que haya lugar.</t>
  </si>
  <si>
    <t>Presunta aprobación de vales  por parte del Administrador del patio  sin el ingreso o egreso del material de fresado al patio trancitorio,  lo anterior con fines fraudulentos
Por presunto  acuerdo entre el contratista e interventor para reportar parcialmente, o no reportar el material resultante del fresado cuando se recicla en la misma obra,</t>
  </si>
  <si>
    <r>
      <t>En la actualid</t>
    </r>
    <r>
      <rPr>
        <sz val="7"/>
        <color indexed="8"/>
        <rFont val="Arial"/>
        <family val="2"/>
      </rPr>
      <t>ad, (a partir del 1/03/2017</t>
    </r>
    <r>
      <rPr>
        <sz val="7"/>
        <rFont val="Arial"/>
        <family val="2"/>
      </rPr>
      <t>), la adminitración del patio de fresado esta siendo adelantada a través de un contrato de interventoría . Se efectúa  el control del volumen del material,  tanto el que entra  como el de salida, labor que se realiza  durante las 24 horas del día.
Las diferentes interventorías de los contratos  IDU en cuyos frentes de obra se genera el material de fresado, emiten informes  con relación al material de fresado generado,  el reutilizado en la misma obra, el  entregado  al  patio  de acopio transitorio y el entregado a otras obras.
La DTM,  a través de  Coordinador,  efectúa la gestión pertinente  entre los diferentes actores  y particularmente el control del material   con base en la información recibida  de la interventoría que administra el patio   y los informes de las interventorías de los contratos de obra.                                                                                                                                                                                                                                                                                                                                                                                                                                                                                                                                                                                                                                                                                Existe  verificación   de vehículos autorizados para traslado o retiro de material del patio, en cuanto a numero de placa, tipo de vehículo, nombre del conductor que lo opera y PIN de la Secretaría de Ambiente.</t>
    </r>
  </si>
  <si>
    <t>1. Continuar  con la Implementación del Manual de Fresado  adoptado
2. se  mantendrá  el coordinador  y personal de apoyo necesario, quienes adelantan la labor  de seguimiento  y control  a las actividades ejecutadas  por el administrador del patio que almacena el material  de fresado
3. Se mantendrá el control  por parte de las interventorías sobre el material que se genera en las obras objeto de cada contrato (el reutilizado en la miisma obra, el entregado al patio, de acopio y el entregado a otras obras)</t>
  </si>
  <si>
    <t>Indique los ajustes realizados en:
Causas: No presenta modificaciones.
Riesgo: No presenta modificaciones.
Consecuencias: No presenta modificaciones.
Controles: Se actualiza la fecha indicada.
Acciones asociadas: No presenta modificaciones.</t>
  </si>
  <si>
    <t>Que el interventor y/o el contratista realicen pagos por trámites y/o aprobaciones a funcionarios y/o especialistas para que  acepten y reciban obras  sin la totalidad de los requisitos establecidos, manipulando y/o alterando documentación para tal fin.
Que la Interventoría avale y apruebe procesos constructivos y/o ensayos de laboratorio deficientes y/o que nunca fueron realizados por el contratista, manipulando y/o alterando documentación para tal fin.</t>
  </si>
  <si>
    <t>El interventor del contrato es el  primer control para asegurar que se suscriban todos los documentos que dan cuenta del cumplimiento de las condiciones establecidas para el recibo de las obras.
Existe formato IDU para recibo de obra. Este es revisado y aprobado por la Interventoría del contrato. 
El recibo de obra debe realizarse conforme lo descrito en el Manual de Interventoría.
Se realizan comités semanales para seguimiento al contrato de obra  que  incluyen recorridos  a los frentes  en ejecución,  lo que permite a la DTM  a través los profesionaels de apoyo a la supervisión, ejercer alguna verificación  aunque macro  sobre   las actividades  que se realizan.
Previo al recibo se realizan recorridos de obra por parte de la superivisión  realizando inspección visual, requiriendo corrección de no conformidades por calidad de las obras.
Se cuenta con pólizas de establidad y calidad de obra.</t>
  </si>
  <si>
    <t>1. La DTM   hace presencia en obra con personal   de apoyo a la supervisión, que a través de recorridos   y mediante inspección visual   verifique  los frentes de obra en ejecución
efectuando los respectivos informes
2,  A través de oficio, La DTM hará énfasis  a la interventoría,   efectuar las verificaciones que garanticen que las obras ejecutadas de obra  cumplan con el lleno de los requisitos técnicos y de calidad.</t>
  </si>
  <si>
    <t xml:space="preserve">Indique los ajustes realizados en:
Causas: No presenta modificaciones.
Riesgo: No presenta modificaciones.
Consecuencias: No presenta modificaciones.
Controles: Se ajusta la redacción.
Acciones asociadas: No presenta modificaciones.
</t>
  </si>
  <si>
    <t>Que no se remitan soportes de dedicación y vinculación, tales como contratos, pagos al SGSSS, acta de comit[e y/o recorrido, conceptos firmados, entre otros.
Preacuerdos entre contratistas e e interventores</t>
  </si>
  <si>
    <t>Se cuenta con los documentos contractuales  que contienen las obligaciones de contratista e interventor en cuanto a dedicaciones del personal.
El Interventor es el primer control  con el objeto de verificar  que el personal del contratista  cumple con las dedicaciones pactadas.
La supervisión  IDU lleva control sobre las hojas de vida del personal mínimo de la interventoría.
La interventoría lleva control sobre las hojas de vida del personal mínimo del contratista.
La supervisión  IDU,  respecto al componente   SST  verifica el pago del personal mínimo de la interventoría.
En la DTM se lleva una base de datos  mediante la cual se controla que la dedicación del personal en los contratos  no exceda del 100%.</t>
  </si>
  <si>
    <t>1, Hacer gestión entre coordinadores  y administradores SIAC en conjunto las dependencias ejecutoras o misionales y STRT,  con la finalidad de actualizar las bases de datos de profesionales y su dedicación en contratos IDU
2.  A través de oficio hacer énfasis  a la interventoría,  que como parte del  Informe Mensual de que trata el numeral  5.1.7 del Manual de Interventoría  y/o Supervisión de Contratos IDU,   se indique en detalle las actividades realizadas por contratista e interventoría  a que se refiere el punto  3.8 del literal  b), Contenido Informe Mensual , página 32 del  citado manual.
3, Remitir a la SGI memorando sugiriendole requerir a las áreas ejecutoras mantener actualizado el SIAC en lo relacionado a la información de de los profesionales aprobados para los contratos de obra e interventoría</t>
  </si>
  <si>
    <t xml:space="preserve">*Documentos  contractuales
*Manual de interventoría y/o supervisión de contratos  IDU
*Oficios remitidos 
*Memorandos remitidos
</t>
  </si>
  <si>
    <t>Indique los ajustes realizados en:
Causas:  No presenta modificaciones.
Riesgo: No presenta modificaciones.
Consecuencias: No presenta modificaciones.
Controles: No presenta modificaciones.
Acciones asociadas:Se incluye una acción.</t>
  </si>
  <si>
    <t>DTAI - Ricardo Andrés Mosquera Noguera</t>
  </si>
  <si>
    <t>DTAI - Álvaro Enrique Reinoso Guerra</t>
  </si>
  <si>
    <t>DTAI - Magda Cristina Amado Galindo</t>
  </si>
  <si>
    <t>DTAI - Teresa de Jesús Navarro Zambrano</t>
  </si>
  <si>
    <t>EDGAR FRANCISCO URIBE RAMOS</t>
  </si>
  <si>
    <t>Número de procesos con observaciones que contegan requisitos atípicos / Total de procesos recibidos en el período
 0 / 50 = 0 procesos
Durante el periodo analizado se radicaron 50 procesos de contratación en la DTPS, de los cuales 50 procesos de contratación tuvieron observaciones comunes a los mismos.
Evaluaciones legales finales publicadas / Evaluaciones legales finales programadas según cronogramas
1/1* 100% = 100% de evaluaciones
Para el periodo analizado, se programó 1 proceso de contratación para ser adjudicado, del cual solo de ese proceso se  realizó la evaluación legal.</t>
  </si>
  <si>
    <t xml:space="preserve">Socializacion de procedimientos de DTPS realizados (presentaciones, Noti DTPS o memorando)
___________
Socializacion trimestral de políticas y/o  procedimientos de DTPS que incluyan políticas de confidencialidad
2/2 *100 = 100%
El  3 de abril de  2017 se realizó una reunión con los servidores públicos de la DTPS con el fin de revisar los roles, procedimientos y responsabilidades del área.
El 27 de abril de 2017 se realizó una reunión con los servidores públicos de la DTPS con el fin de revisar el modelo de pliego mixto y otros aspectos comunes a los diferentes modelos de pliegos 
</t>
  </si>
  <si>
    <t xml:space="preserve">Número de procesos con publicación de documentos por fuera de tiempo / Número de procesos con publicación de documentos del periodo
1 / 7 * 100% = 14%
Publicación oportuna  de 168 documentos, correspondientes a los 7 procesos de contratación equivantes a un 86%; publicación extemporánea de 1 documento del proceso IDU-SAMC-DTAF-002-2017 equivalente al 14% </t>
  </si>
  <si>
    <t xml:space="preserve"> </t>
  </si>
  <si>
    <t>Que por omisión o extralimitación de funciones  o por instrucciones de la alta gerencia o por indebida presión de terceros se celebren contratos sin el cumplimiento de los requisitos establecidos  por la normatividad con el ánimo de favorecer un particular.</t>
  </si>
  <si>
    <r>
      <t>Indique los ajustes realizados en:
Causas:  Se mantienen los mismas.
Riesgo: Se ajusta la redacción incliyendo "</t>
    </r>
    <r>
      <rPr>
        <i/>
        <sz val="8"/>
        <rFont val="Arial"/>
        <family val="2"/>
      </rPr>
      <t>o por indebida presión de terceros"</t>
    </r>
    <r>
      <rPr>
        <sz val="8"/>
        <rFont val="Arial"/>
        <family val="2"/>
      </rPr>
      <t>.
Consecuencias:  Se mantienen los mismas.
Controles:  Se mantienen los mismas.
Acciones asociadas:  Se mantienen las mismas.</t>
    </r>
  </si>
  <si>
    <r>
      <t>Número de contratos suscritos sin el lleno de requisitos / Total de contratos suscritos en el periodo
0</t>
    </r>
    <r>
      <rPr>
        <b/>
        <sz val="8"/>
        <rFont val="Arial"/>
        <family val="2"/>
      </rPr>
      <t xml:space="preserve"> / 973 * 100% = 0 %</t>
    </r>
    <r>
      <rPr>
        <sz val="8"/>
        <rFont val="Arial"/>
        <family val="2"/>
      </rPr>
      <t xml:space="preserve">
Para el periodo analizado no se evidencia la suscripción de contratos sin el lleno de los requisitos legales.</t>
    </r>
  </si>
  <si>
    <t>Indique los ajustes realizados en:
Causas: Se mantienen los mismas.
Riesgo: Analizado el riesgo se determina que continua, aunque no se ha materializado en el período reportado.
Consecuencias: Se mantienen los mismas.
Controles: Se mantienen los mismas.
Acciones asociadas: Se mantienen las mismas.</t>
  </si>
  <si>
    <t>Número de hallazgos u observaciones realizados por entes de control y la OCI de modificaciones contractuales realizadas sin el lleno de requisitos legales en el periodo a reportar = 0 
Los informes presentados por los entes de control en lo corrido de la vigencia 2017, no presentan observaciones y/o hallazgos en los cuales se pueda establecer la elaboración de modificaciones contractuales sin el lleno de requisitos legales.</t>
  </si>
  <si>
    <t xml:space="preserve">Indique los ajustes realizados en:
Causas: Se mantienen los mismas.
Riesgo:  Analizado el riesgo se determina que continua, aunque no se ha materializado en el período reportado.
Consecuencias: Se mantienen los mismas.
Controles: Se mantienen los mismas.
Acciones asociadas: Se mantienen las mismas.
</t>
  </si>
  <si>
    <t>Número denuncias, quejas y/o hallazgos u observaciones realizados por funcionarios, ciudadanos o entes de control o de la OCI, sobre inconsistencias de las minutas frente a la documentación del proceso adjudicado = 0
Los informes presentados por los entes de control en lo corrido de la vigencia 2017 no presentan observaciones y/o hallazgos en los cuales se pueda establecer la alteración de las condiciones del proceso de selección adjudicado lo cual se evidencie en la minuta. Tampoco se cuenta con denucuas  o quejas</t>
  </si>
  <si>
    <t xml:space="preserve">Evelyn Julio Estrada </t>
  </si>
  <si>
    <t xml:space="preserve">Directora Técnica  </t>
  </si>
  <si>
    <t>Complicidad de personal del (planta y/o contratistas de prestación de servicios, outsourcing) de la DTPS y de las áreas estructuradoras.
Deficiencias en el control de la información de los procesos de selección</t>
  </si>
  <si>
    <t>Maniobras dilatorias de quienes tienen a su cargo el tramite de los documentos precontractuales (contratistas y/o servidores públicos) que conllevan a la publicación extemporánea de estos documentos.
Acuerdos entre personal del IDU (servidores públicos y/o contratistas de prestación de servicios) y proponentes para no publicar oportunamente la información del proceso de contratación.</t>
  </si>
  <si>
    <t>Incumplimiento de los procedimientos internos y de la normatividad vigente, por omisión o desconocimiento.
No identificación previa de las competencias y requisitos adecuados que deba cumplir un perfil para la contratación.
Posible falsedad en los documentos requeridos para el perfeccionamiento del contrato.</t>
  </si>
  <si>
    <r>
      <t>Adición de actividades</t>
    </r>
    <r>
      <rPr>
        <sz val="8"/>
        <color rgb="FFFF0000"/>
        <rFont val="Arial"/>
        <family val="2"/>
      </rPr>
      <t xml:space="preserve"> </t>
    </r>
    <r>
      <rPr>
        <sz val="8"/>
        <color theme="1"/>
        <rFont val="Arial"/>
        <family val="2"/>
      </rPr>
      <t>que no guarden relación directa con el alcance del objeto del contrato.
(Deficiente análisis de la imputabilidad de las causas que generan la modificación).
El uso inadecuado de figuras establecidas por la Ley para la modificación del contrato.
Dar visto bueno a la solicitud de modificación, omitiendo los requisitos establecidos para realizar modificaciones (Adición, Prorroga otrosí, etc.)</t>
    </r>
  </si>
  <si>
    <t>Omisión y/o modificación al momento de incluir la información  en la elaboración de las minutas (clausulado específico del contrato)
Presiones internas o externas para alterar los documentos contractuales</t>
  </si>
  <si>
    <t>Que el profesional del IDU (abogado) induzca al Comité de Conciliación a tomar una decisión con un fundamento probatorio que no corresponde a la realidad para favorecer a un tercero.
Que la información dada por las diferentes áreas del IDU no sea real, confiable y oportuna, no permitiendo el debido recaudo probatorio.
Tráfico de influencias. (Acuerdos entre el responsable IDU y la contraparte)</t>
  </si>
  <si>
    <t>Acuerdos entre servidores publicos y terceros</t>
  </si>
  <si>
    <t>Manipular  o divulgar información  de las ofertas realizadas por los bancos al momento de efectuar inversiones, a cambio de prerrogativas, o favores a los servidores públicos</t>
  </si>
  <si>
    <t>1. Aplicación de las políticas para el manejo de excedentes de liquidez de la SDH                                       
2. Obligatoriedad de invertir de acuerdo con los cupos (ranking) que envía la SDH, en los cuales están inmersos los análisis de la solidez de cada entidad financiera, aprobados por el Comité de Control de Riesgo de la SDH     
3. Seguimiento en las inversiones (fechas de vencimiento de inversiones; planeación y seguimiento del PAC)                                             
4. Comunicados enviados por los bancos (email) y audios de las comunicaciones con los bancos.
5. Comité de seguimiento y control financiero IDU, mensual.
6. Aplicación del procedimiento Administración de inversiones de tesorería</t>
  </si>
  <si>
    <t>Indique los ajustes realizados en:
Causas: Se Mantinene las mismas
Riesgo: No se materializo y se mantiene el  mismo.
Consecuencias: Se mantienen las mismas.
Controles: se mantienen los mismo. Se ajusta la sigla SDH
Acciones asociadas: Se mantienen las mismas.
Indicador: Se reporta seguimiento.</t>
  </si>
  <si>
    <t>1.  Número de quejas, denuncias y/o no conformidades en los informes de auditoría sobre manipulación o divulgación información de las ofertas realizadas por los bancos para realizar inversiones
ANALISIS: En el periodo comprendido entre enero y abril de 2017, no se presentaron quejas, denuncias y/o no conformidades en los informes de auditoria sobre manipulación o divulgación información de las ofertas realizadas por los bancos para realizar inversiones.</t>
  </si>
  <si>
    <t>1. Aplicación del procedimiento de Conciliación Bancaria, donde se constate el movimiento de las cuentas contra la aplicación efectuada en los sistemas de informacion del IDU. Actividad que se realiza diaria y mensualmente.
2. Aplicación del procedimiento PRGF05 Recaudo_ V_ 3.0.
3. Restricción de acceso de perfiles de usuarios en el sistema valoricemos.
4. Aplicación de pagos a través de Webservice con entidades financieras: Banco de Occidente, BBVA, Helm Bank, Davivienda y Bogotá, situación que reduce el porcentaje de aplicaciones manuales de pagos.(Archivos planos de recaudo).</t>
  </si>
  <si>
    <t xml:space="preserve">1. Cualquier reversión debe quedar en el movimiento diario de tesorería, con sus respectivos soportes como evidencia
2. Control dual para las reversiones de las aplicaciones en el Sistema VALORICEMOS.                            3. Cualquier reversión debe ser autorizada mediante memorando firmado por el Subdirector Técnico de Tesorería y Recaudo.
</t>
  </si>
  <si>
    <t>1. FO-GAF-005 
Conciliación Bancaria
2. Informe diario de caja 
3. Reportes de. Anulación de Pagos y Consolidado de Ingresos Tesorería, generados en el Sistema de VALORICEMOS . 4.PRGF05 Recaudo_ V_ 3.0.</t>
  </si>
  <si>
    <t>Indique los ajustes realizados en:
Causas: Se Mantinene las mismas
Riesgo: No se materializó y se mantiene el  mismo.
Consecuencias: Se mantienen las mismas.
Controles: se mantienen los mismo.
Acciones asociadas: Se mantienen las mismas. Se aclara el cargo del subdirector.  
Indicador: se hace seguimiento</t>
  </si>
  <si>
    <t>1.  Número de quejas, denuncias y/o no conformidades en los informes de auditoría, sobre la manipulación de la información en el Sistema VALORICEMOS en la aplicacion y/o reversion de pagos.
ANALISIS: En el periodo comprendido entre enero y marzo 2017, no se presentaron quejas, denuncias y/o no conformidades en los informes de auditoia sobre manipulación de información en el sistema Valoricemos, referente a reversiones de pagos con favorecimiento a terceros.</t>
  </si>
  <si>
    <t xml:space="preserve">1. Sustitución o manipulación de documentos financieros por parte de terceros o por parte de funcionarios.
2. Uso indebido del poder para modificar el orden de turno de las cuentas.
</t>
  </si>
  <si>
    <t xml:space="preserve">
1. Revisión de los documentos contemplados en la Guía de Pago a Terceros, por los profesionales de la STPC en lo pertinente a la parte contable y presupuestal de las ordenes de pago.
2. Revisión por parte de la  STTR de la documentación anexa a la cuenta (factura) radicada, en concordancia con lo establecido en la guia de pago a terceros.
3. Seguimiento al trámite de la orden de pago en STTR y STPC, soporte con aplicativo PRONTOPAGO)</t>
  </si>
  <si>
    <t>1. Aplicativo PRONTO PAGO que permite  establecer la trazabilidad de la orden de pago, 
Aplicativo SIAC, STONE y  ORFEO
2. Se cuenta con lista de chequeo en STTR que permite controlar la revisión de los documentos de la orden de pago, durante su trámite.</t>
  </si>
  <si>
    <t xml:space="preserve">Ordenes de pago, GUGF01_Guía de pago a terceros y Reportes del Aplicativo Pronto Pago.
Lista de chequeo para controlar de orden de pago (STTR). </t>
  </si>
  <si>
    <t>Indique los ajustes realizados en:
Causas: Se Mantinene las mismas
Riesgo: No se materializo y se mantiene el  mismo.
Consecuencias: Se mantienen las mismas.
Controles: Se incluye el de seguimiento con aplicativo Pronto pago.
Acciones asociadas: Se mantienen las mismas.
Indicador: Se reporta seguimiento.</t>
  </si>
  <si>
    <t>Número de quejas, denuncias y/o no conformidades en los informes de auditoría, sobre el tramite pagos con documentos  incompletos, falsos o adulterados y/o de violación del turno.
ANALISIS: En el periodo comprendido entre enero y marzo de 2017, no se presentaron quejas, denuncias y/o no conformidades en los informes de auditoria sobre trámite de pagos efectuados  con documentos incompletos, falsos o adulterados, asi como tampoco que se hubiere violado el derecho al turno, con el fin de faborecer a terceros.</t>
  </si>
  <si>
    <t>1. Desconocimiento de los servidores publicos de la STPC de la normatividad.
2. Tráfico de influencias
3. Decisiones de nivel directivo.</t>
  </si>
  <si>
    <t xml:space="preserve">
1. Capacitaciones a servidores publicos en normatividad presupuestal</t>
  </si>
  <si>
    <t>Indique los ajustes realizados en:
Causas: Se Mantinene las mismas
Riesgo: No se materializo y se mantiene el  mismo.
Consecuencias: Se mantienen las mismas.
Controles: se mantienen los mismo.
Acciones asociadas: Se mantienen las mismas.
Indicador: Se rerpota el seguimiento.</t>
  </si>
  <si>
    <r>
      <rPr>
        <b/>
        <sz val="8"/>
        <rFont val="Arial"/>
        <family val="2"/>
      </rPr>
      <t>Número de quejas, denuncias y/o no conformidades en los informes de auditoría, sobre la alteración de la destinación incial de los recursos.
ANALISIS:</t>
    </r>
    <r>
      <rPr>
        <sz val="8"/>
        <rFont val="Arial"/>
        <family val="2"/>
      </rPr>
      <t xml:space="preserve"> En el periodo comprendido entre enero y marzo  de 2017, no se presentaron quejas, denuncias y/o no conformidades en los informes de auditoria sobre alteración de la destinación inicial de recursos y/o omisión de la normatividad vigente.</t>
    </r>
  </si>
  <si>
    <t>ALBA CLEMENCIA ROJAS ARIAS</t>
  </si>
  <si>
    <t>Aporte de documentación falsificada por parte de los servidores de planta.</t>
  </si>
  <si>
    <t>Que por omisión de los procedimientos establecidos, se reciban documentos falsificados que soportan la hoja de vida de los servidores que se posesionaran en planta (LNR y Provisionalidad) con el ánimo de beneficiar a un particular.</t>
  </si>
  <si>
    <t xml:space="preserve">1. Verificar a las personas que ingresan mediante nombramiento provisional y de Libre Nombramiento y Remoción la autenticidad de los títulos de formación </t>
  </si>
  <si>
    <r>
      <t xml:space="preserve">Indique los ajustes realizados en:
Causas: Se elimina la causa asociada al aporte de documentos no autenticos por parte de los contratistas PSP, dado que el proceso  se trasladó a la DTGC
Riesgo: Se actualiza el riesgo </t>
    </r>
    <r>
      <rPr>
        <sz val="8"/>
        <color indexed="10"/>
        <rFont val="Arial"/>
        <family val="2"/>
      </rPr>
      <t xml:space="preserve"> </t>
    </r>
    <r>
      <rPr>
        <sz val="8"/>
        <rFont val="Arial"/>
        <family val="2"/>
      </rPr>
      <t xml:space="preserve">en lo relacionado a la revisión de la autenticidad de la documentación aportada para los contratos de PSP dado que se trasladó a la DTGC. 
Consecuencias: Se mantienen las mismas consecuencias.
Controles: No varían.
Acciones asociadas: Se mantienen las mismas.
</t>
    </r>
  </si>
  <si>
    <r>
      <t xml:space="preserve">* Número de personas que aportó documentos no auténticos / Número de personas en provisionalidad y/o libre nombramiento que conforman la planta
</t>
    </r>
    <r>
      <rPr>
        <b/>
        <sz val="8"/>
        <rFont val="Arial"/>
        <family val="2"/>
      </rPr>
      <t xml:space="preserve"> 0 / 97  = 0,0%</t>
    </r>
  </si>
  <si>
    <t xml:space="preserve">Fraude por parte de funcionarios que administran la nómina, o por funcionarios que administran los sistemas. </t>
  </si>
  <si>
    <t>C.RH.03</t>
  </si>
  <si>
    <t>Que por omisión y/o extralimitación se altere las bases de datos de la información asociada a la nómina beneficiando y/o afectando a un servidor.</t>
  </si>
  <si>
    <t>1. Investigaciones disciplinarias y/o fiscales.
2. Detrimento patrimonial</t>
  </si>
  <si>
    <t>Seguimiento y revisión por parte del coordinador de nómina, analistas y técnicos de nómina. 
Se hace revisión detallada manual y automática por medio de un aplicativo desarrollado para la validación de Nómina
El Sistema de Nómina cuenta con controles de acceso. Además que cuando se realiza la liquidación de nómina se hace un barrido de la información que permite establecer aquellos alteraciones ocurridas.
El personal encargado del manejo de la nómina es de alto grado de confianza que lleva gran trayectoria en el Instituto. Además se da cumplimiento a la programación establecida para la vigencia y existe un profesional que realiza las revisiones pertinentes.</t>
  </si>
  <si>
    <t>Verificar los registros de la liquidación para el  pago de la nómina de los servidores, se encuentren de acuerdo a la  normatividad vigente y con los conceptos y valores a devengar</t>
  </si>
  <si>
    <t>Lista de chequeo Nómina
Novedades radicadas por Orfeo
Procedimiento Liquidación de Salario - PR-TH-01</t>
  </si>
  <si>
    <t>Indique los ajustes realizados en:
Se incluye este nuevo riesgo para la vigencia</t>
  </si>
  <si>
    <r>
      <t xml:space="preserve">No. de alteraciones de las bases de datos de Kactus que generaron mal pago de la nómina 
</t>
    </r>
    <r>
      <rPr>
        <b/>
        <sz val="8"/>
        <color indexed="8"/>
        <rFont val="Arial"/>
        <family val="2"/>
      </rPr>
      <t xml:space="preserve"> = 0</t>
    </r>
    <r>
      <rPr>
        <sz val="8"/>
        <color indexed="8"/>
        <rFont val="Arial"/>
        <family val="2"/>
      </rPr>
      <t xml:space="preserve">
</t>
    </r>
  </si>
  <si>
    <r>
      <rPr>
        <b/>
        <sz val="8"/>
        <color indexed="8"/>
        <rFont val="Arial"/>
        <family val="2"/>
      </rPr>
      <t xml:space="preserve">OBSERVACIONES:
</t>
    </r>
    <r>
      <rPr>
        <sz val="8"/>
        <color indexed="8"/>
        <rFont val="Arial"/>
        <family val="2"/>
      </rPr>
      <t xml:space="preserve">JUSTIFICACIÓN DE LOS RIESGOS ELIMINADOS:
Abr 2017: Se elimina el riesgo C.RH.02 relacionado con la categorización inadecuada debido dicha actividad fue trasladada a la DTGC, saliendo del alcance del proceso de Talento Humano </t>
    </r>
  </si>
  <si>
    <t>Adriana Carolina Piedrahita Arévalo</t>
  </si>
  <si>
    <t>Subdirectora Técnica de
Recursos Humanos</t>
  </si>
  <si>
    <t>Alba Clemencia Rojas Arias</t>
  </si>
  <si>
    <t>1. Administración inadecuada del inventario (desactualización de la información, no identificación de activos, etc.) 
2. No cumplimiento de políticas y  procedimientos para entrega y recibo de elementos en el almacén y/o bodega.
3. Fraude por parte de funcionarios y/o proveedores en la recepción de elementos.</t>
  </si>
  <si>
    <t>Pérdida de los bienes muebles de la Entidad
Detrimento patrimonial
Investigaciones disciplinarias y/o fiscales
Afectación de los activos fijos
Pérdida de los bienes muebles de la Entidad
Detrimento patrimonial
Investigaciones disciplinarias y/o fiscales
Afectación de los activos fijos</t>
  </si>
  <si>
    <t>Uso del procedimiento Administración de Inventario de Bienes PR-RF-103 
Así mismo al Manual MGFR02- Manual de administracion de Bienes muebles e Inmuebles del IDU</t>
  </si>
  <si>
    <t>1 Realización de inventario físico anual 
2. Realización de inventario mensual a Quince (15) funcionarios de planta y contratistas.
3. Aplicación y control de inventarios, a través del formato de paz y salvo del IDU al retiro decontratistas y funcionarios.
4. Realización mensual de informe de existencia en bodegas.
5. Realización de arqueos trimestrales de los bienes en bodega.</t>
  </si>
  <si>
    <t>Registro en el sistema STONE módulo inventarios
Revisión para validación y firma del formato de paz y salvo de la Entidad
Reporte de existencias del aplicativo Stone y planilla de arqueos en Bodega</t>
  </si>
  <si>
    <t>Indique los ajustes realizados en:
Causas: Se mantienen las causas identificadas
Riesgo: El riesgo no sufre ningún tipo de modificación y se evidencia que no se ha materializado
Consecuencias: Se mantienen las consecuencias identificadas
Controles: Se mantienen los mismos controles. Solo se combinaron las filas para que estén asociadas a cada riesgo.
Acciones asociadas: Se mantienen las mismas acciones</t>
  </si>
  <si>
    <r>
      <t>Número de denuncias,  reclamos o informes por parte de entes de control, en donde se evidencie el robo de activos físicos en el almacén, o bodegas del IDU en el periodo a reportar  
Resultado</t>
    </r>
    <r>
      <rPr>
        <sz val="8"/>
        <color indexed="8"/>
        <rFont val="Arial"/>
        <family val="2"/>
      </rPr>
      <t>: Cero (0)</t>
    </r>
    <r>
      <rPr>
        <sz val="8"/>
        <rFont val="Arial"/>
        <family val="2"/>
      </rPr>
      <t xml:space="preserve">
Análisis:  Durante el periodo reportado no se han presentado denuncias, reclamos o informes por parte de entes de control respecto a la materialización del riesgo</t>
    </r>
  </si>
  <si>
    <t>1. Realización de pagos a terceros sin el cumplimiento de los requisitos establecidos para el manejo de la caja menor 
2. Compra de bienes y/o servicios  no autorizados</t>
  </si>
  <si>
    <t>No contar con los recursos presupuestales para adquirir bienes imprescindibles, necesarios y/o urgentes.
Clausura de la caja menor
Investigaciones disciplinarias
Sanciones de inhabilidad para ser nombrado en el Estado.</t>
  </si>
  <si>
    <r>
      <t xml:space="preserve">Uso del Manual de Manejo y Control de cajas menores de la Secretaria de Hacienda Distrital (Resolución No. DDC-000001  12 de mayo de 2009)
Uso del procedimiento Ejecución de compras (PR-GAF-098)
Registro de doble firmas para autorización de transacciones bancarias de la cuenta de caja menor.
</t>
    </r>
    <r>
      <rPr>
        <sz val="8"/>
        <rFont val="Arial"/>
        <family val="2"/>
      </rPr>
      <t>Uso y verificación del correcto diligenciamiento y aprobación del formato SOLICITUD DE COMPRA DE BIENES Y SERVICIOS POR CAJA MENOR (FO-RF-01) .</t>
    </r>
    <r>
      <rPr>
        <sz val="8"/>
        <color indexed="10"/>
        <rFont val="Arial"/>
        <family val="2"/>
      </rPr>
      <t xml:space="preserve">
</t>
    </r>
    <r>
      <rPr>
        <sz val="8"/>
        <color indexed="8"/>
        <rFont val="Arial"/>
        <family val="2"/>
      </rPr>
      <t xml:space="preserve">
Uso de la guía GU-GF-01 Guía pago a terceros.</t>
    </r>
  </si>
  <si>
    <t xml:space="preserve">
Arqueos de autocontrol en el manejo de la caja menor
Arqueos de control por parte de la Oficina de Control Interno.</t>
  </si>
  <si>
    <t>Indique los ajustes realizados en:
Causas: Se suprime la causa N° 3: "Pago a terceros que no cumplan con los requisitos para ser girados por caja menor" en razón a que la causa se encuentra contenida en la N° 1
Riesgo: El riesgo no sufre ningún tipo de modificación
Consecuencias: Se mantienen las consecuencias identificadas
Controles: Se mantienen los mismos controles. Solo se combinaron las filas para que estén asociadas a cada riesgo.
Acciones asociadas: Se mantienen las mismas acciones</t>
  </si>
  <si>
    <t>No. De desviaciones por faltantes presentadas en el periodo (cuatrimestre).
Resultado: Cero (0)
Análisis: 
En el periodo comprendido entre del 01/01/2017 a 30/04/2016 se han realizado 2 arqueos por parte de la Oficina de Control Interno, uno por parte de la ordenadora del gasto y ocho por parte de la responsable del manejo de la caja, no registrándose faltante alguno.</t>
  </si>
  <si>
    <t>1. Ausencia de protocolos para el acceso a la información de los videos e ingreso de personal
2. Acuerdos entre funcionarios y personal de vigilancia para adulterar información de ingreso y videos de las cámaras del IDU.
3. Administración inadecuadas de los registros de ingreso y backups de videos.</t>
  </si>
  <si>
    <t>Pérdida o manipulación indebida de información o bienes del IDU
Falsedad o adulteración en la información de accesos y registros de seguridad.
Investigaciones disciplinarias y/o administrativas</t>
  </si>
  <si>
    <t>Uso del Manual de Seguridad Física (MG-GAF-003)
Se da cumplimiento al contrato de Vigilancia y Seguridad de las desde Administrativas del IDU
Preservación como obligación del contratista del servicio de vigilancia, de los archivos, carpetas de ingreso y salida  de elementos  y visitantes, consignas, libros, cuadernos de minuta, grabaciones y demás documentos  relativos  a la ejecución del contrato, por un término no inferior a cinco (5) años, después de finalizado el contrato y los cuales estarán a disposición del IDU.
Cumplimiento del contrato de Vigilancia y Seguridad Privada a las desde Administrativas del IDU</t>
  </si>
  <si>
    <t xml:space="preserve">* Implementación del Manual de Seguridad Física (MG-GAF-003). 
* Reporte de la empresa de vigilancia indicando la realización del Back Up de las grabaciones del circuito cerrado de televisión.
• Reporte mensual de la empresa de vigilancia con el registro de visitantes en las sedes IDU.
* Back up de la información del software de control de acceso de la Entidad por parte de la STRT
</t>
  </si>
  <si>
    <t>* Oficio dirigido a la firma de vigilancia, solicitando la estricta implementación y cumplimiento del Manual de Seguridad Física (MG-GAF-003). 
• Capacitación a los guardas de vigilancia en el Manual de Seguridad Física (MG-GAF-003). 
• Inclusión de clausula contractual en donde se establece la responsabilidad de  conservar los archivos, carpeta de ingreso y salida  de elementos  y visitantes, consignas, libros, cuadernos de| minuta, grabaciones y demás documentos  relativos  a la ejecución del contrato por un término no inferior a cinco (5) años, después de finalizado el contrato, los cuales estarán a disposición del IDU.
• Informe mensual del la empresa de vigilancia con el registro de visitantes en las sedes IDU.</t>
  </si>
  <si>
    <t>Indique los ajustes realizados en:
Causas: Se mantienen las causas identificadas
Riesgo: Se mantiene la descripción. El riesgo no se materializó en  el período.
Consecuencias: Se mantienen las consecuencias identificadas
Controles: Se adiciona un control en cuanto a la inclusión de una clausula contractual
Acciones asociadas: Se mantienen las mismas acciones</t>
  </si>
  <si>
    <t>Indique los ajustes realizados en:
Causas: Se mantienen las causas identificadas
Riesgo: Se mantiene la descripción.
Consecuencias: Se mantienen las consecuencias identificadas
Controles: Se mantienen los mismos controles. Solo se combinaron las filas para que estén asociadas a cada riesgo.
Acciones asociadas: Se mantienen las mismas acciones</t>
  </si>
  <si>
    <r>
      <t xml:space="preserve">Número de denuncias, quejas,  reclamos o informes por parte de entes de control, en donde se notifique el manejo inadecuado de reclamaciones ante corredores de seguros para beneficiar un tercero.
Resultado: </t>
    </r>
    <r>
      <rPr>
        <sz val="8"/>
        <rFont val="Arial"/>
        <family val="2"/>
      </rPr>
      <t>Cero (0)
Análisis: En la actualidad y durante lo corrido de la actual vigencia no se tiene conocimiento de denuncias, quejas,  reclamos o informes por parte de entes de control, en donde se notifique el manejo inadecuado de reclamaciones ante corredores de seguros para beneficiar un tercero.</t>
    </r>
  </si>
  <si>
    <t>Número de denuncias, quejas,  reclamos o informes por parte de entes de control, en donde se notifique el robo continuado de combustible o repuestos de vehículos.
Resultado:  Cero (0)
Análisis:
 En la actualidad y durante lo corrido de la actual vigencia no se tiene conocimiento de denuncias, quejas,  reclamos o informes por parte de entes de control, en donde se notifique el robo continuado de combustible o repuestos de vehículos</t>
  </si>
  <si>
    <t>1. Uso inadecuado de la información requerida para la realización  de  los estudios previos  de los procesos de la Subdirección.
2. Favorecimiento de los contratistas mediante la elaboración de  documentos precontractuales direccionados</t>
  </si>
  <si>
    <t>Contratación indebida
Pérdida de imagen institucional
Afectación en la prestación del servicio
Favorecimiento  a terceros</t>
  </si>
  <si>
    <t>1. Carencia de políticas y procedimientos de supervisión 
2. Concentración del ejercicio de supervisión en cabeza de la Subdirección Técnica
3. Supervisión inadecuada de los contratos de bienes y servicios del IDU.
4. Inadecuados estudios y pliegos  precontractuales
5. Personal no idóneo para ejercer el apoyo a la supervisión técnica  y administrativa de contratos.</t>
  </si>
  <si>
    <t>Detrimento en el patrimonio público
Afectación al servicio
Pérdida de confianza hacia la Entidad
Pérdida de imagen institucional</t>
  </si>
  <si>
    <t>Actividades de socialización al personal de la STRF en el cumplimiento del manual interventoría y supervisión de contratos
Revisión de informes de supervisión frente a las obligaciones contractuales
Reuniones de seguimiento con el contratista para verificar ejecución y cumplimiento de los contratos.
Designación por parte del supervisor del contrato del personal de apoyo a esta labor.</t>
  </si>
  <si>
    <t>Indique los ajustes realizados en:
Causas: Se incluye la causa # 5 y adicionalmente se precisa la redacción de la causa #2. 
Riesgo: Se mantiene el mismo y no se evidencia materialización en el período.
Consecuencias: Se mantienen las mismas
Controles: Se mencionan dos controles adicionales.
Acciones asociadas: Se mantienen las mismas</t>
  </si>
  <si>
    <t xml:space="preserve">Número de denuncias, quejas, reclamos o informes por parte de entes de control, en donde se notifique la ejecución  inadecuada de contratos para el favorecimiento de terceros.
Resultado: Cero (0)
Análisis: Durante el periodo reportado no se han presentado denuncias, reclamos o informes por parte de entes de control respecto a la materialización del riesgo
</t>
  </si>
  <si>
    <t>1. En los préstamos de documentación, los funcionarios o contratistas sustraigan o adulteren documentación y colecciones, u otros documentos en general
2. Acuerdos entre funcionarios que administran la documentación y terceros interesados en manipular o sustraer la información.
3. Ineficiencia de los controles y mecanismos de préstamos de documentos digitalizados
4. Falta de divulgación y socialización de las políticas de seguridad de la documentación</t>
  </si>
  <si>
    <t xml:space="preserve">
Obstaculización o desvío de investigaciones por parte de entes de control o usuarios de la información.
Pérdida de la memoria institucional (acervo documental)
Deterioro de imagen Institucional
</t>
  </si>
  <si>
    <r>
      <t>Uso y aplicación de la documentación asociada al proceso de Gestión Documental, dentro de la cual se encuentra: 
- Manual de Gestión Documental del IDU. 
- Guía del usuario de gestión documental.
- Procedimiento "Consulta y préstamo de documentos" 
- P</t>
    </r>
    <r>
      <rPr>
        <sz val="8"/>
        <rFont val="Arial"/>
        <family val="2"/>
      </rPr>
      <t>rocedimiento "Procesos y servicios del centro de documentación"
- Guía "Entrega de productos en formato digital de proyectos realizados en la infraestructura de los sistemas de movilidad y espacio púbico"
Acceso para la c</t>
    </r>
    <r>
      <rPr>
        <sz val="8"/>
        <color indexed="8"/>
        <rFont val="Arial"/>
        <family val="2"/>
      </rPr>
      <t xml:space="preserve">onsulta de los documentos mediante los sistemas de información de gestión documental ORFEO, DSpace y PMB (Catalogo, circulación y préstamo de documentos)
Uso del Sistema de Información de Gestión Documental y Base de Datos Winisis; 
</t>
    </r>
    <r>
      <rPr>
        <sz val="8"/>
        <rFont val="Arial"/>
        <family val="2"/>
      </rPr>
      <t xml:space="preserve">Suscripción de cláusulas de Confidencialidad en los contratos de prestación de servicios y firma del documento de confidencialidad de las personas que manejan y/o procesan la información documental de la Entidad.
</t>
    </r>
    <r>
      <rPr>
        <sz val="8"/>
        <color indexed="8"/>
        <rFont val="Arial"/>
        <family val="2"/>
      </rPr>
      <t xml:space="preserve">
Procedimiento de consulta y préstamo documental que incluye políticas de no préstamo de documentos físicos cuando éstos se encuentren digitalizados y en caso de préstamo de documentos físicos, se cuentan con mecanismos de control del préstamo.
Disposición legal (Resolución 34217 de 2015), por la cual el Instituto adopta el marco de políticas de control para la seguridad de la información de la Entidad.</t>
    </r>
  </si>
  <si>
    <t xml:space="preserve">Se cuenta con reporte impreso de los préstamos realizados como mecanismo de control en caso de fallo de los sistemas
Verificación de la firma del acuerdo de confidencialidad.
Revisión y control de los expedientes virtuales frente a los físicos que impida pérdida de documentación
</t>
  </si>
  <si>
    <t>Formatos de préstamo
Formato PRÉSTAMO_DE_DOCUMENTOS_EN_EL_ARCHIVO_CENTRAL
Minuta de Contrato
Formato de confidencialidad de la empresa de Outsourcing</t>
  </si>
  <si>
    <t>Número de denuncias,  reclamos o informes por parte de entes de control, en donde se notifique la 
adulteración, sustracción, robo y manipulación de los archivos y documentos del IDU con el fin de beneficiar a un particular = 0
Resultado: 
Durante la actual vigencia no se tiene conocimiento de denuncias, quejas,  reclamos o informes por parte de entes de control, en donde se notifique la materialización del riesgo.</t>
  </si>
  <si>
    <t xml:space="preserve">1. Falla de Políticas para el manejo de información. 
 2. Complicidad de funcionarios o proveedores para cometer actividades de fraude o corrupción. </t>
  </si>
  <si>
    <t>Uso indebido de información crítica y sensible de los procesos de la Entidad, por parte de las personas que realizan el procesamiento técnico,  almacenamiento y custodia de la información</t>
  </si>
  <si>
    <t>Investigaciones disciplinarias 
Investigaciones administrativas
Obstaculización de investigaciones
Deterioro de la imagen institucional</t>
  </si>
  <si>
    <t>Inclusión de cláusula de confidencialidad en los contratos de prestación de servicios profesionales y de outsoucing.
Socialización a los contratistas de prestación de servicios profesionales y de outsoucing, acerca de de las políticas de gestión documental, en especial sobre el uso adecuado de la información física y digital.
Capacitación y divulgación de recomendaciones por parte de la OCD sobre  las conductas inapropiadas de los servidores públicos y
sus consecuencias frente al uso de la información.</t>
  </si>
  <si>
    <t xml:space="preserve">Capacitaciones en la administración documental física y digitalizada
Comunicaciones y programación de la transferencia documental 
Aplicación del  Manual de Gestión Documental
</t>
  </si>
  <si>
    <t xml:space="preserve">Listas de asistencias a Capacitaciones
Manual de Gestión Documental y documentación actualizada del proceso 
Actas de capacitación
Planillas de transferencia documental al archivo central
Memorandos de transferencia </t>
  </si>
  <si>
    <r>
      <t xml:space="preserve">Indique los ajustes realizados en:
</t>
    </r>
    <r>
      <rPr>
        <b/>
        <sz val="8"/>
        <rFont val="Arial"/>
        <family val="2"/>
      </rPr>
      <t xml:space="preserve">Causas: </t>
    </r>
    <r>
      <rPr>
        <sz val="8"/>
        <rFont val="Arial"/>
        <family val="2"/>
      </rPr>
      <t xml:space="preserve">Se mantienen las causas identificadas
</t>
    </r>
    <r>
      <rPr>
        <b/>
        <sz val="8"/>
        <rFont val="Arial"/>
        <family val="2"/>
      </rPr>
      <t>Riesgo:</t>
    </r>
    <r>
      <rPr>
        <sz val="8"/>
        <rFont val="Arial"/>
        <family val="2"/>
      </rPr>
      <t xml:space="preserve"> El riesgo no sufre ningún tipo de modificación 
</t>
    </r>
    <r>
      <rPr>
        <b/>
        <sz val="8"/>
        <rFont val="Arial"/>
        <family val="2"/>
      </rPr>
      <t>Consecuencias:</t>
    </r>
    <r>
      <rPr>
        <sz val="8"/>
        <rFont val="Arial"/>
        <family val="2"/>
      </rPr>
      <t xml:space="preserve"> Se mantienen las consecuencias identificadas
</t>
    </r>
    <r>
      <rPr>
        <b/>
        <sz val="8"/>
        <rFont val="Arial"/>
        <family val="2"/>
      </rPr>
      <t>Controles:</t>
    </r>
    <r>
      <rPr>
        <sz val="8"/>
        <rFont val="Arial"/>
        <family val="2"/>
      </rPr>
      <t xml:space="preserve"> Se mantienen los mismos controles.
</t>
    </r>
    <r>
      <rPr>
        <b/>
        <sz val="8"/>
        <rFont val="Arial"/>
        <family val="2"/>
      </rPr>
      <t>Acciones asociadas:</t>
    </r>
    <r>
      <rPr>
        <sz val="8"/>
        <rFont val="Arial"/>
        <family val="2"/>
      </rPr>
      <t xml:space="preserve"> Se mantienen las mismas acciones
</t>
    </r>
  </si>
  <si>
    <t>A) Número de reportes de indebida manipulación de la información
B) Número de denuncias,  reclamos o informes por parte de entes de control, en donde se notifique el
uso indebido de información crítica y
sensible de los procesos de la Entidad 
Resultado: 
A) Cero (0)
B) Cero (0)
Análisis:  Se observa que en los  procesos de G. Documental no se presentó ningún reporte por la indebida manipulación de la información.
Para el indicador B, se observa que durante lo corrido de la actual vigencia no se han presentado denuncias, quejas,  reclamos o informes por parte de entes de control, en donde se notifique la materialización del riesgo.</t>
  </si>
  <si>
    <r>
      <rPr>
        <b/>
        <sz val="8"/>
        <rFont val="Arial"/>
        <family val="2"/>
      </rPr>
      <t xml:space="preserve">OBSERVACIONES:
</t>
    </r>
    <r>
      <rPr>
        <sz val="8"/>
        <rFont val="Arial"/>
        <family val="2"/>
      </rPr>
      <t>JUSTIFICACIÓN DE LOS RIESGOS ELIMINADOS: En el presente seguimiento no se han eliminado riesgos.</t>
    </r>
  </si>
  <si>
    <t>Inadecuada aplicación de los controles de acceso a los servicios de TI en la red.
Componendas entre funcionarios y terceros.
Inadecuada gestión de privilegios de usuario.
Interceptación de datos de las transferencias de recaudo electrónico</t>
  </si>
  <si>
    <t>Control físico y lógico para el acceso al centro de cómputo. 
Control de acceso lógico a las aplicaciones y a las bases de datos.
Cámaras de video.  
Sistema de copias de seguridad de la información.  
Política de bloqueo de estación.  
Requerimiento por parte de los funcionarios para el acceso a los servicios con autorización del jefe de la dependencia.  
Implementación y seguimiento a los acuerdos de transmisión segura de datos entre las entidades financieras y los servicios internos de recaudo.</t>
  </si>
  <si>
    <t>Copias de seguridad.
Bitácoras de acceso a la STRT y al  centro de cómputo. 
Formato solicitud de creación  de usuarios (FO-TI-11).</t>
  </si>
  <si>
    <r>
      <t xml:space="preserve">Indique los ajustes realizados en:
</t>
    </r>
    <r>
      <rPr>
        <b/>
        <sz val="8"/>
        <rFont val="Arial"/>
        <family val="2"/>
      </rPr>
      <t xml:space="preserve">Causas: </t>
    </r>
    <r>
      <rPr>
        <sz val="8"/>
        <rFont val="Arial"/>
        <family val="2"/>
      </rPr>
      <t xml:space="preserve">Se mantienen
</t>
    </r>
    <r>
      <rPr>
        <b/>
        <sz val="8"/>
        <rFont val="Arial"/>
        <family val="2"/>
      </rPr>
      <t xml:space="preserve">Riesgo: </t>
    </r>
    <r>
      <rPr>
        <sz val="8"/>
        <rFont val="Arial"/>
        <family val="2"/>
      </rPr>
      <t xml:space="preserve">Se mantiene y en el periodo no se materilaizó.
</t>
    </r>
    <r>
      <rPr>
        <b/>
        <sz val="8"/>
        <rFont val="Arial"/>
        <family val="2"/>
      </rPr>
      <t xml:space="preserve">Consecuencias: </t>
    </r>
    <r>
      <rPr>
        <sz val="8"/>
        <rFont val="Arial"/>
        <family val="2"/>
      </rPr>
      <t xml:space="preserve">Se mantienen
</t>
    </r>
    <r>
      <rPr>
        <b/>
        <sz val="8"/>
        <rFont val="Arial"/>
        <family val="2"/>
      </rPr>
      <t xml:space="preserve">Controles: </t>
    </r>
    <r>
      <rPr>
        <sz val="8"/>
        <rFont val="Arial"/>
        <family val="2"/>
      </rPr>
      <t xml:space="preserve">Se mantienen
</t>
    </r>
    <r>
      <rPr>
        <b/>
        <sz val="8"/>
        <rFont val="Arial"/>
        <family val="2"/>
      </rPr>
      <t xml:space="preserve">Acciones asociadas: </t>
    </r>
    <r>
      <rPr>
        <sz val="8"/>
        <rFont val="Arial"/>
        <family val="2"/>
      </rPr>
      <t xml:space="preserve">Se hace seguimiento a las siguientes acciones: 
* Entrega para revisión del documento para la definición de ambientes de trabajo en desarrollo de software. 
* Entrega para revisión (repositorio de documentos y código fuente)
</t>
    </r>
    <r>
      <rPr>
        <b/>
        <sz val="8"/>
        <rFont val="Arial"/>
        <family val="2"/>
      </rPr>
      <t>Detalle de actividades para el periodo:</t>
    </r>
    <r>
      <rPr>
        <sz val="8"/>
        <rFont val="Arial"/>
        <family val="2"/>
      </rPr>
      <t xml:space="preserve">
N/A</t>
    </r>
  </si>
  <si>
    <t>Leydy Yohana Pineda Afanador / Héctor Andrés Mafla Trujillo</t>
  </si>
  <si>
    <t>Cambios no controlados sobre las versiones de los documentos.
Falta de apropiación de las políticas de privacidad de la información.</t>
  </si>
  <si>
    <t>1. Verificación de la aplicación de la clasificación de los documentos en cuanto a privacidad.
2. Aplicación de las políticas de Seguridad de la Información.</t>
  </si>
  <si>
    <r>
      <t xml:space="preserve">Indique los ajustes realizados en:
</t>
    </r>
    <r>
      <rPr>
        <b/>
        <sz val="8"/>
        <rFont val="Arial"/>
        <family val="2"/>
      </rPr>
      <t xml:space="preserve">Causas: </t>
    </r>
    <r>
      <rPr>
        <sz val="8"/>
        <rFont val="Arial"/>
        <family val="2"/>
      </rPr>
      <t xml:space="preserve">Se mantienen.
</t>
    </r>
    <r>
      <rPr>
        <b/>
        <sz val="8"/>
        <rFont val="Arial"/>
        <family val="2"/>
      </rPr>
      <t xml:space="preserve">Riesgo: </t>
    </r>
    <r>
      <rPr>
        <sz val="8"/>
        <rFont val="Arial"/>
        <family val="2"/>
      </rPr>
      <t xml:space="preserve">Se mantiene y no se materializó en el periodo.
</t>
    </r>
    <r>
      <rPr>
        <b/>
        <sz val="8"/>
        <rFont val="Arial"/>
        <family val="2"/>
      </rPr>
      <t xml:space="preserve">Consecuencias: </t>
    </r>
    <r>
      <rPr>
        <sz val="8"/>
        <rFont val="Arial"/>
        <family val="2"/>
      </rPr>
      <t xml:space="preserve">Se mantienen.
</t>
    </r>
    <r>
      <rPr>
        <b/>
        <sz val="8"/>
        <rFont val="Arial"/>
        <family val="2"/>
      </rPr>
      <t xml:space="preserve">Controles: </t>
    </r>
    <r>
      <rPr>
        <sz val="8"/>
        <rFont val="Arial"/>
        <family val="2"/>
      </rPr>
      <t xml:space="preserve">Se mantienen.
</t>
    </r>
    <r>
      <rPr>
        <b/>
        <sz val="8"/>
        <rFont val="Arial"/>
        <family val="2"/>
      </rPr>
      <t xml:space="preserve">Acciones asociadas: </t>
    </r>
    <r>
      <rPr>
        <sz val="8"/>
        <rFont val="Arial"/>
        <family val="2"/>
      </rPr>
      <t xml:space="preserve">Se hace seguimiento a la socialización de las políticas de Seguridad de la Información con base en el plan de comunicaciones.
</t>
    </r>
    <r>
      <rPr>
        <b/>
        <sz val="8"/>
        <rFont val="Arial"/>
        <family val="2"/>
      </rPr>
      <t>Detalle de actividades para el periodo:</t>
    </r>
    <r>
      <rPr>
        <sz val="8"/>
        <rFont val="Arial"/>
        <family val="2"/>
      </rPr>
      <t xml:space="preserve">
N/A</t>
    </r>
  </si>
  <si>
    <t>Conflictos de Interés.
Desactualización de la información en los medios de comunicación  institucionales</t>
  </si>
  <si>
    <t>1. Aplicar las directrices y seguimientos que el Comité GEL ha determinado para dar cumplimiento a los lineamientos de Gobierno para transparencia de la gestión hacia el Ciudadano, en lo relacionado con el proceso gestión TIC.
2. Mantener los portales web de la entidad en niveles de disponibilidad aceptables</t>
  </si>
  <si>
    <r>
      <t xml:space="preserve">Indique los ajustes realizados en:
</t>
    </r>
    <r>
      <rPr>
        <b/>
        <sz val="8"/>
        <rFont val="Arial"/>
        <family val="2"/>
      </rPr>
      <t xml:space="preserve">Causas: </t>
    </r>
    <r>
      <rPr>
        <sz val="8"/>
        <rFont val="Arial"/>
        <family val="2"/>
      </rPr>
      <t xml:space="preserve">Se mantienen.
</t>
    </r>
    <r>
      <rPr>
        <b/>
        <sz val="8"/>
        <rFont val="Arial"/>
        <family val="2"/>
      </rPr>
      <t xml:space="preserve">Riesgo: </t>
    </r>
    <r>
      <rPr>
        <sz val="8"/>
        <rFont val="Arial"/>
        <family val="2"/>
      </rPr>
      <t xml:space="preserve">Se mantiene y en el periodo no se materializó.
</t>
    </r>
    <r>
      <rPr>
        <b/>
        <sz val="8"/>
        <rFont val="Arial"/>
        <family val="2"/>
      </rPr>
      <t xml:space="preserve">Consecuencias: </t>
    </r>
    <r>
      <rPr>
        <sz val="8"/>
        <rFont val="Arial"/>
        <family val="2"/>
      </rPr>
      <t xml:space="preserve">Se mantienen.
</t>
    </r>
    <r>
      <rPr>
        <b/>
        <sz val="8"/>
        <rFont val="Arial"/>
        <family val="2"/>
      </rPr>
      <t>Controles:</t>
    </r>
    <r>
      <rPr>
        <sz val="8"/>
        <rFont val="Arial"/>
        <family val="2"/>
      </rPr>
      <t xml:space="preserve">  Se mantienen.
</t>
    </r>
    <r>
      <rPr>
        <b/>
        <sz val="8"/>
        <rFont val="Arial"/>
        <family val="2"/>
      </rPr>
      <t xml:space="preserve">Acciones asociadas: </t>
    </r>
    <r>
      <rPr>
        <sz val="8"/>
        <rFont val="Arial"/>
        <family val="2"/>
      </rPr>
      <t xml:space="preserve">Se hace seguimiento a las acciones propuestas:
Ejecución y control del plan de acción de la estrategia GEL.
Verificación del porcentaje de disponibilidad del portal web
</t>
    </r>
    <r>
      <rPr>
        <b/>
        <sz val="8"/>
        <rFont val="Arial"/>
        <family val="2"/>
      </rPr>
      <t>Detalle de actividades para el periodo:
2707/2880= 94%</t>
    </r>
  </si>
  <si>
    <t>Empleado descontento y sin cultura de la legalidad
Exceso de tramitología</t>
  </si>
  <si>
    <r>
      <t xml:space="preserve">Indique los ajustes realizados en:
</t>
    </r>
    <r>
      <rPr>
        <b/>
        <sz val="8"/>
        <rFont val="Arial"/>
        <family val="2"/>
      </rPr>
      <t xml:space="preserve">Causas: </t>
    </r>
    <r>
      <rPr>
        <sz val="8"/>
        <rFont val="Arial"/>
        <family val="2"/>
      </rPr>
      <t xml:space="preserve">Se mantienen.
</t>
    </r>
    <r>
      <rPr>
        <b/>
        <sz val="8"/>
        <rFont val="Arial"/>
        <family val="2"/>
      </rPr>
      <t xml:space="preserve">Riesgo: </t>
    </r>
    <r>
      <rPr>
        <sz val="8"/>
        <rFont val="Arial"/>
        <family val="2"/>
      </rPr>
      <t xml:space="preserve">Se mantiene y en el periodo no se materializó.
</t>
    </r>
    <r>
      <rPr>
        <b/>
        <sz val="8"/>
        <rFont val="Arial"/>
        <family val="2"/>
      </rPr>
      <t>Consecuencias:</t>
    </r>
    <r>
      <rPr>
        <sz val="8"/>
        <rFont val="Arial"/>
        <family val="2"/>
      </rPr>
      <t xml:space="preserve"> Se mantienen.
</t>
    </r>
    <r>
      <rPr>
        <b/>
        <sz val="8"/>
        <rFont val="Arial"/>
        <family val="2"/>
      </rPr>
      <t>Controles:</t>
    </r>
    <r>
      <rPr>
        <sz val="8"/>
        <rFont val="Arial"/>
        <family val="2"/>
      </rPr>
      <t xml:space="preserve"> Se mantienen.
</t>
    </r>
    <r>
      <rPr>
        <b/>
        <sz val="8"/>
        <rFont val="Arial"/>
        <family val="2"/>
      </rPr>
      <t>Acciones asociadas:</t>
    </r>
    <r>
      <rPr>
        <sz val="8"/>
        <rFont val="Arial"/>
        <family val="2"/>
      </rPr>
      <t xml:space="preserve"> Se mantienen.
</t>
    </r>
    <r>
      <rPr>
        <b/>
        <sz val="8"/>
        <rFont val="Arial"/>
        <family val="2"/>
      </rPr>
      <t>Detalle de actividades para el periodo:</t>
    </r>
    <r>
      <rPr>
        <sz val="8"/>
        <rFont val="Arial"/>
        <family val="2"/>
      </rPr>
      <t xml:space="preserve">
N/A
</t>
    </r>
  </si>
  <si>
    <t>Leydy Yohana Pineda Afanador</t>
  </si>
  <si>
    <t>Subdirectora Técnica de Recursos Tecnológicos</t>
  </si>
  <si>
    <t>1. Formulación del proyecto de Acuerdo soportado por un grupo interdisciplinario
 2. Revisión del Proyecto de Acuerdo por diferentes dependencias (SGJ - DTAV- DG) del IDU y su aprobación por el Concejo.
3. Procedimiento de Estructuración Proyectos de Acuerdos.</t>
  </si>
  <si>
    <t>Planillas que incluyen la actualización de factores prediales.
Proyecto de Acuerdo revisado por las dependencias según procedimiento de Estructuración.</t>
  </si>
  <si>
    <t xml:space="preserve">Indique los ajustes realizados en:
Causas: Se mantienen igual
Riesgo: El riesgo continua igual.
Consecuencias: Permanece igual
Controles: Se mantienen y se aplican conforme a lo establecido en el procedimiento de estructuración de proyectos de valorización.
Se complementó redacción del control 2 y 3 pasó de Acuerdos  a (Proyectos de Acuerdo)
Acciones asociadas: Siguen igual
</t>
  </si>
  <si>
    <r>
      <t xml:space="preserve">No. revisiones ejecutadas para aprobacion del proyecto de Acuerdo / No. de revisiones planificadas en el procedimiento.
I = ( 3 revisiones x 100 / 3) = 100% 
</t>
    </r>
    <r>
      <rPr>
        <b/>
        <sz val="8"/>
        <color indexed="8"/>
        <rFont val="Arial"/>
        <family val="2"/>
      </rPr>
      <t xml:space="preserve">
Análisis:</t>
    </r>
    <r>
      <rPr>
        <sz val="8"/>
        <color indexed="8"/>
        <rFont val="Arial"/>
        <family val="2"/>
      </rPr>
      <t xml:space="preserve">
Se realizó la revisión del proyecto de Acuerdo por  las (3) dependencias internas del instituto establecidas en el procedimiento PR-VF05 una vez finalizada, se recibió aprobación  para radicar el Proyecto de Acuerdo en la SDM , realizada mediante   Oficio  20175650302051 del 25/04/2017 para continuar con las demás actividades administrativas, llegará al Concejo Gobierno  responsable de radicar en el Concejo de Bogotá para respectivo debate
y posible aprobación
</t>
    </r>
  </si>
  <si>
    <t>C.VF.03</t>
  </si>
  <si>
    <r>
      <t>1. STOP realiza la verificación de los registros con las bases de datos oficiales.</t>
    </r>
    <r>
      <rPr>
        <sz val="8"/>
        <color indexed="17"/>
        <rFont val="Arial"/>
        <family val="2"/>
      </rPr>
      <t xml:space="preserve">
</t>
    </r>
    <r>
      <rPr>
        <sz val="8"/>
        <color indexed="8"/>
        <rFont val="Arial"/>
        <family val="2"/>
      </rPr>
      <t xml:space="preserve">
2. Revisión por parte de los profesionales designados para tal fin, verificando que la información de los predios coincidan con los datos oficales
3. Revisión  de una muestra aleatoria de los predios liquidados</t>
    </r>
  </si>
  <si>
    <t xml:space="preserve">Indique los ajustes realizados en:
Causas:Permanece igual
Riesgo: El riesgo continua igual.
Consecuencias: Permanece igual
Controles: Siguen los mismos
Acciones asociadas: Siguen igual
</t>
  </si>
  <si>
    <r>
      <t xml:space="preserve">No.datos de predios con inconsistencias / Total de datos de predios analizados.
</t>
    </r>
    <r>
      <rPr>
        <b/>
        <sz val="8"/>
        <color indexed="8"/>
        <rFont val="Arial"/>
        <family val="2"/>
      </rPr>
      <t>Análisis:</t>
    </r>
    <r>
      <rPr>
        <sz val="8"/>
        <color indexed="8"/>
        <rFont val="Arial"/>
        <family val="2"/>
      </rPr>
      <t xml:space="preserve">
Este indicador no aplica para el período debido a que no se realizó ninguna implementacion y produccion de un nuevo cobro de la valorizacion, sin embargo, se han adelantando diferentes actividades concernientes a la liquidación del proyecto de Acuerdo que se presentará al Consejo de Bogotá. </t>
    </r>
  </si>
  <si>
    <t>1. Activación de alertas en el aplicativo VALORICEMOS de la expedición de paz y salvos
2. Revisión períodica de una muestra representativa de los paz y salvos emitidos, .
3. Parametrización del módulo de paz y salvos en el aplicativo Valoricemos mediante el log de auditoría.</t>
  </si>
  <si>
    <r>
      <t xml:space="preserve">Total paz y salvos revisados con deuda (De una muestra) / Total de paz y salvos revisados (De la muestra) 
(300*100)/300 = 100%
</t>
    </r>
    <r>
      <rPr>
        <b/>
        <sz val="8"/>
        <color indexed="8"/>
        <rFont val="Arial"/>
        <family val="2"/>
      </rPr>
      <t>Análisis:</t>
    </r>
    <r>
      <rPr>
        <sz val="8"/>
        <color indexed="8"/>
        <rFont val="Arial"/>
        <family val="2"/>
      </rPr>
      <t xml:space="preserve">
Para el período comprendido entre enero y marzo de 2017, la STRT entregó un reporte de 100,419 estados de cuenta para trámite notarial. Se revisaron 300 estados de cuenta para trámite notarial, los cuales se encontraron correctamente, bajo los procedimientos establecidos para realizar el trámite y cumpliendo con los estandares de calidad y transparencia.  Lo único que     se encontró en la revisión, es que faltaron códigos en la homologación, sin embargo esto no afecta la entrega correcta del paz y salvo. Sin embargo, con el fin de generar una retroalimentación del seguimiento, se realiza una reunión mensual con las personas que expedieron los paz y salvos para aclarar las dudas y así mejorar el trámite.</t>
    </r>
  </si>
  <si>
    <t>Indique los ajustes realizados en:
Causas: Se mantienen iguales
Riesgo: Se mantiene igual
Consecuencias: Se mantiene igual
Controles: Se mantiene igual
Acciones asociadas: Se mantiene igual
La probabilidad se modifica de improbable a rara vez y el impacto se modifica de catastrófico a mayor</t>
  </si>
  <si>
    <r>
      <t xml:space="preserve">Número de conceptos con inconsistencias / Total de conceptos revisados
I: (140*100)/140 100%
</t>
    </r>
    <r>
      <rPr>
        <b/>
        <sz val="8"/>
        <color indexed="8"/>
        <rFont val="Arial"/>
        <family val="2"/>
      </rPr>
      <t>Análisis:</t>
    </r>
    <r>
      <rPr>
        <sz val="8"/>
        <color indexed="8"/>
        <rFont val="Arial"/>
        <family val="2"/>
      </rPr>
      <t xml:space="preserve">
Durante el período entre enero y marzo de 2017, la STRT entregó un reporte de 477 conceptos técnicos que tuvieron modificaciones en sus atributos, que en la mayoría de casos pertenecen a unidades de propiedad horizontal. Se estableció una muestra de 140 conceptos técnicos para ser revisados por el equipo y se evidenció que se han generado bajo los parámetros establecidos en los procedimientos y conservando los estandares de calidad y transparencia.  Aunque al hacer la revisión, en algunos conceptos técnicos se evidenciaron algunas diferencias entre el aplicativo Valoricemos y la base de datos reportada, después de revisar detalladamente los conceptos, se concluyó que estaban correctamente cargados con sus respectivos  soportes en la ruta registrada.</t>
    </r>
  </si>
  <si>
    <t xml:space="preserve">Manipular o excluir la informacion de los intereses, afectando la liquidación, con el ánimo de beneficiar a  un tercero </t>
  </si>
  <si>
    <t xml:space="preserve">
Se están haciendo revisiones periódicas al riesgo, para evitar que se materialice. </t>
  </si>
  <si>
    <t>Registro en el sistema de  Valoricemos, forma IAJU Documento 300 de liquidación.
Guía del Calculo de la deuda….</t>
  </si>
  <si>
    <t>Indique los ajustes realizados en:
Causas:  Se mantienen iguales
Riesgo: Se modifica la redacción, pero continúa el mismo riesgo
Consecuencias: Se mantienen iguales
Controles: Se mantienen iguales
Acciones asociadas: Se modificó
Además se ajustó la naturaleza del control y algunos criterios de medición</t>
  </si>
  <si>
    <r>
      <t xml:space="preserve">Número de  registros ajustados en el período /Total de registros liquidados en el período
I (104/174,264)/*100%
</t>
    </r>
    <r>
      <rPr>
        <b/>
        <sz val="8"/>
        <color indexed="8"/>
        <rFont val="Arial"/>
        <family val="2"/>
      </rPr>
      <t>Análisis:</t>
    </r>
    <r>
      <rPr>
        <sz val="8"/>
        <color indexed="8"/>
        <rFont val="Arial"/>
        <family val="2"/>
      </rPr>
      <t xml:space="preserve">
Durante los meses de Enero, Febrero y Marzo de 2017, se generó de manera masiva la liquidación y facturación para 174.264 predios en total, con cuenta de cobro previa la aprobación masiva de las cuentas de cobro, se realizaron los controles de calidad mensuales después de generados los procesos masivos para los diferentes procesos de liquidación y generación de cuentas de cobro de los proyectos AC180, AC398 y AC523, para los siguientes escenarios que corresponden a predios que presentan deuda por concepto de la contribución de valorización tales como: pago por cuotas, acuerdos de pago, planes de abono y predios en mora. Se evidenciaron 104 predios con inconsistencias, las cuales son objeto de ajuste, con el fin de garantizar la integridad de la información.
Los ajustes más frecuentes que se presentan son: inconsistencia  en el cálculo de los intereses (mora o financiación), ajustes a la centena, inconsistencia en la fecha de vencimiento y variación al  consolidacion el saldo, así como alteración en variables de facturación.
Con el fin de detectar las inconsistencias se realiza la importación de los archivos planos a Excel, en donde se muestran las variables de facturación, las cuales se validan de acuerdo a los meses en mora, cuentas de cobro procesadas y etapa de cobro, entre otras. Después de adelantar todo el proceso, no se materializó el riesgo de corrupción.</t>
    </r>
  </si>
  <si>
    <t>Registro en el sistema de correspondecia Orfeo y en el aplicativo Valoricemos.</t>
  </si>
  <si>
    <t>Indique los ajustes realizados en:
Causas: Se mantienen igual
Riesgo: Se mantienen igual
Consecuencias: Se mantienen igual
Controles: Se mantienen igual
Acciones asociadas:Se mantienen igual
Se modificó un criterio de medición del control.</t>
  </si>
  <si>
    <r>
      <t xml:space="preserve">Número de oficios con errores en la solicitud de levantamiento de gravamen / Número de oficios revisados con solicitud de levantamiento de gravamen.  
 I: (0/159)*100% = 0
</t>
    </r>
    <r>
      <rPr>
        <b/>
        <sz val="8"/>
        <color indexed="8"/>
        <rFont val="Arial"/>
        <family val="2"/>
      </rPr>
      <t>Análisis:</t>
    </r>
    <r>
      <rPr>
        <sz val="8"/>
        <color indexed="8"/>
        <rFont val="Arial"/>
        <family val="2"/>
      </rPr>
      <t xml:space="preserve">
Para los meses de enero, febrero, marzo y abril se generaron 159 oficios de levantamiento de gravamen que corresponden a 4.620 predios, a los cuales se les realizo la respectiva revisión y verificación de los certificados de tradición y libertad y el estado de cuenta en el sistema Valoricemos, no encontrando errores en dichos oficios. </t>
    </r>
  </si>
  <si>
    <t>Indique los ajustes realizados en:
Causas: Se mantienen
Riesgo: Se mantienen
Consecuencias: Se mantiene
Controles: Se mantien
Acciones asociadas: Se mantiene
Se modifico un criterio de medición de probabilidad.</t>
  </si>
  <si>
    <r>
      <t xml:space="preserve">Devolucion de proyecto de actos administrativos con informacion no congruente con la normatividad x 100/ Total de Actos Proyectados                      
I:( 0/327)*100% =0
</t>
    </r>
    <r>
      <rPr>
        <b/>
        <sz val="8"/>
        <color indexed="8"/>
        <rFont val="Arial"/>
        <family val="2"/>
      </rPr>
      <t>Análisis</t>
    </r>
    <r>
      <rPr>
        <sz val="8"/>
        <color indexed="8"/>
        <rFont val="Arial"/>
        <family val="2"/>
      </rPr>
      <t xml:space="preserve">
Se realizó la revisión de los actos administrativos remitidos para firma de la Subdirectora General Jurídica, durante los meses de Enero, Febrero, Marzo y Abril se verifico que efectivamente cada una de los 327 proyectos de acto administrativo enviados por la STJEF, conto con el control de calidad correspondiente, el cual fue avalado con el VoBo de cada uno de los intervinientes, no se encontró devoluciones en lo que respecta a incongruencia con la normatividad aplicable.</t>
    </r>
  </si>
  <si>
    <t>JOSÉ ANTONIO VELANDIA CLAVIJO</t>
  </si>
  <si>
    <t xml:space="preserve">CARLOS FRANCISCO RAMIREZ CARDENAS </t>
  </si>
  <si>
    <t>Implementar buenas prácticas de gestión de proyectos basadas en los lineamientos del Project Management Institute – PMI® aplicables al entorno corporativo del IDU, que contribuyan al cumplimiento de los objetivos institucionales, al mejoramiento integral de la organización y al  desempeño eficiente y eficaz de los proyectos y/o etapas del ciclo de vida que desarrolla la entidad.</t>
  </si>
  <si>
    <t xml:space="preserve">1)  Los informes de avance de los proyectos generados por los contratistas y/o interventores contienen información adulterada y/o falsa.
2) Presión indebida de los grupos de interés del proyecto (internos y/o externos) para manipular u omitir la información de avance de los proyectos que se registra en el Sistema de Gestión Integral de Proyectos ZIPA.
3)  Acuerdo entre las partes para omitir y/o dilatar el cargue de la información de avance de los proyectos en el Sistema de Gestión Integral de Proyectos ZIPA.
</t>
  </si>
  <si>
    <t xml:space="preserve">
La información de avance de los proyectos registrada en el Sistema de Gestión Integral de Proyectos ZIPA se encuentra desactualizada, adulterada y/o se omiten aspectos relevantes de la realidad de la ejecución de los proyectos.</t>
  </si>
  <si>
    <t>1) Desconocimiento del estado real de los proyectos.
2) No contar con información actualizada para la toma oportuna de decisiones.
3) No generar en forma oportuna acciones de mejora para promover el cumplimiento de las metas de los proyectos.
4) Remitir información inexacta como parte de las respuestas a grupos de interés y/o entes de control que solicitan información de los proyectos.
5) Pérdida de credibilidad de la entidad tanto a nivel interno como externo.
6) Procesos sancionatorios a contratistas y/o interventores y procesos disciplinarios a funcionarios.
7) Reprocesos administrativos.</t>
  </si>
  <si>
    <t>1) Incorporación de Anexo Técnico en los Pliegos de Condiciones en donde se describen las especificaciones para la elaboración y aprobación de cronogramas de los proyectos.
2) Construcción de líneas base del alcance, tiempo y costo al inicio de cada etapa del ciclo de vida de los proyectos.
3) Equipo interdisciplinario que apoya la elaboración de los informes de avance de los proyectos, la revisión por parte del responsable y la consolidación, validación y análisis de los resultados.
4) Inspecciones en terreno.
5) Controles propios del Sistema de Gestión Integral de Proyectos ZIPA (alertas por desactualización de la información, filtros de aprobación para la información que se publica en el Visor de Proyectos, etc.).
6) Disponibilidad de la información de avance de los proyectos para los grupos de interés (internos y/o externos).
7) Auditorías internas y/o externas.</t>
  </si>
  <si>
    <t>1) Realizar reuniones periódicas entre el equipo interdisciplinario y los responsables de elaborar, revisar y aprobar los informes de avance de los proyectos.
2) Revisar los informes de avance de los proyectos recibidos por las áreas misionales.
3) Actualizar y consolidar la información de avance de los proyectos en el Sistema de Gestión Integral de Proyectos ZIPA.
4) Realizar el seguimiento del desempeño de los proyectos con base en la información registrada en el Sistema de Gestión Integral de Proyectos ZIPA.</t>
  </si>
  <si>
    <t>1) Pliegos de Condiciones (Anexo Técnico).
2) Cronograma con líneas base incluidas.
3) Actas de reunión.
4) Memorandos.
5) Información de avance de los proyectos reportada en el Sistema de Gestión Integral de Proyectos ZIPA.
6) Alertas del Sistema de Gestión Integral de Proyectos ZIPA.
7) Informes de auditoría.</t>
  </si>
  <si>
    <r>
      <t xml:space="preserve">Indique los ajustes realizados en:
- </t>
    </r>
    <r>
      <rPr>
        <u/>
        <sz val="8"/>
        <rFont val="Arial"/>
        <family val="2"/>
      </rPr>
      <t>Causas</t>
    </r>
    <r>
      <rPr>
        <sz val="8"/>
        <rFont val="Arial"/>
        <family val="2"/>
      </rPr>
      <t xml:space="preserve">: Se eliminaron dos (2) causas anteriores, quedando tres (3) causas descritas en la matriz.
- </t>
    </r>
    <r>
      <rPr>
        <u/>
        <sz val="8"/>
        <rFont val="Arial"/>
        <family val="2"/>
      </rPr>
      <t>Riesgo</t>
    </r>
    <r>
      <rPr>
        <sz val="8"/>
        <rFont val="Arial"/>
        <family val="2"/>
      </rPr>
      <t xml:space="preserve">: Se ajustó la descripción del riesgo.
- </t>
    </r>
    <r>
      <rPr>
        <u/>
        <sz val="8"/>
        <rFont val="Arial"/>
        <family val="2"/>
      </rPr>
      <t>Consecuencias</t>
    </r>
    <r>
      <rPr>
        <sz val="8"/>
        <rFont val="Arial"/>
        <family val="2"/>
      </rPr>
      <t xml:space="preserve">: Continúan las siete (7) posibles consecuencias descritas en la matriz; no es necesario modificar ninguna.
- </t>
    </r>
    <r>
      <rPr>
        <u/>
        <sz val="8"/>
        <rFont val="Arial"/>
        <family val="2"/>
      </rPr>
      <t>Controles</t>
    </r>
    <r>
      <rPr>
        <sz val="8"/>
        <rFont val="Arial"/>
        <family val="2"/>
      </rPr>
      <t xml:space="preserve">: Se eliminaron dos (2) controles anteriores y se incluyeron tres (3) controles nuevos, quedando siete (7) controles que se vienen aplicando conforme a la descripción de los mismos.
- </t>
    </r>
    <r>
      <rPr>
        <u/>
        <sz val="8"/>
        <rFont val="Arial"/>
        <family val="2"/>
      </rPr>
      <t>Acciones asociadas</t>
    </r>
    <r>
      <rPr>
        <sz val="8"/>
        <rFont val="Arial"/>
        <family val="2"/>
      </rPr>
      <t>: Continúan las acciones asociados identificadas en monitoreos anteriores.</t>
    </r>
  </si>
  <si>
    <t># de casos detectados de información de avance de los proyectos desactualizada, adulterada y/o con aspectos relevantes omitidos = 0
Inspecciones múltiples de la Dirección General en terreno a las obras en ejecución, en el marco del Programa Con las Botas Puestas
Después de surtir etapas previas de pruebas y socialización  con las áreas misionales, mediante Circular No. 5 del 28 de Abril de 2017 la Dirección General definió el 2 de Mayo de 2017como fecha oficial de inicio del Sistema de Gestión Integral de Proyectos ZIPA a nivel corporativo. En consecuencia, a partir de dicha fecha las áreas misionales deben realizar el cargue de la información actualizada de avance de los proyectos directamente en el sistema.
La Dirección General, las Subdirecciones Generales y las Direcciones Técnicas se encargarán de monitorear de manera permanente el cumplimiento de la anterior instrucción y desarrollarán las reuniones de seguimiento y control de los proyectos con base en la información reportada en el Sistema de Gestión Integral de Proyectos ZIPA, que a partir de la fecha citada se convertirá en la única fuente oficial de información de los proyectos al interior de la entidad y alimentará el Visor de Proyectos al cual tendrán acceso en tiempo real los interesados externos y los entes de control.</t>
  </si>
  <si>
    <t>1) Presión indebida de los grupos de interés del proyecto (internos y/o externos) y/o acuerdo entre las partes para favorecer a alguna de ellas.</t>
  </si>
  <si>
    <t>Tomar decisiones amañadas para favorecer a alguna de las partes interesadas, sin tener en cuenta la información registrada en el Sistema de Gestión Integral de Proyectos ZIPA.</t>
  </si>
  <si>
    <t>1) Procesos disciplinarios a funcionarios.
2) Reprocesos administrativos.
3) Incumplimiento de las metas y/o objetivos de los proyectos.
4) Pérdida de credibilidad de la entidad tanto a nivel interno como externo.</t>
  </si>
  <si>
    <r>
      <t>1) Implementación de Comités corporativos (de Dirección, de Contratación, de Presupuesto, etc.) donde se analizan los casos puntuales, se conoce el avance de los procesos de selección y de los proyectos en curso y se toman decisiones oportunas sobre los mismos.</t>
    </r>
    <r>
      <rPr>
        <sz val="8"/>
        <color indexed="8"/>
        <rFont val="Arial"/>
        <family val="2"/>
      </rPr>
      <t xml:space="preserve">
2) Contratación, designación e implementación de interventorías para los contratos que lo requieren y  supervisión interna por parte de profesionales de la entidad.
3) Aplicación del Manual de Gestión Contractual y Manual de Interventoría y/o Supervisión de Contratos.
4) Disponibilidad de la información de avance de los proyectos para los grupos de interés (internos y/o externos).
5) Auditorías internas y/o externas.</t>
    </r>
  </si>
  <si>
    <t>1) Realizar seguimiento a los compromisos establecidos en los Comités.
2) Monitorear la actualización de la información de avance de los proyectos en el Sistema de Gestión Integral de Proyectos ZIPA.</t>
  </si>
  <si>
    <t>1) Actas de Comité.
2) Contratos de interventoría.
3) Memorandos.
4) Contratos de prestación de servicios.
5) Actas de reunión.
6) Información de avance de los proyectos reportada en el Sistema de Gestión Integral de Proyectos ZIPA.
7) Informes de auditoría.</t>
  </si>
  <si>
    <r>
      <t xml:space="preserve">Indique los ajustes realizados en:
- </t>
    </r>
    <r>
      <rPr>
        <u/>
        <sz val="8"/>
        <rFont val="Arial"/>
        <family val="2"/>
      </rPr>
      <t>Causas</t>
    </r>
    <r>
      <rPr>
        <sz val="8"/>
        <rFont val="Arial"/>
        <family val="2"/>
      </rPr>
      <t xml:space="preserve">: Se eliminó una (1) causa, quedando una (1) causa descrita en la matriz.
- </t>
    </r>
    <r>
      <rPr>
        <u/>
        <sz val="8"/>
        <rFont val="Arial"/>
        <family val="2"/>
      </rPr>
      <t>Riesgo</t>
    </r>
    <r>
      <rPr>
        <sz val="8"/>
        <rFont val="Arial"/>
        <family val="2"/>
      </rPr>
      <t xml:space="preserve">: Se ajustó la descripción del riesgo.
- </t>
    </r>
    <r>
      <rPr>
        <u/>
        <sz val="8"/>
        <rFont val="Arial"/>
        <family val="2"/>
      </rPr>
      <t>Consecuencias</t>
    </r>
    <r>
      <rPr>
        <sz val="8"/>
        <rFont val="Arial"/>
        <family val="2"/>
      </rPr>
      <t xml:space="preserve">: Se eliminó una (1) consecuencia anterior y se incluyó una (1) consecuencia nueva, quedando cuatro (4) consecuencias descritas en la matriz.
- </t>
    </r>
    <r>
      <rPr>
        <u/>
        <sz val="8"/>
        <rFont val="Arial"/>
        <family val="2"/>
      </rPr>
      <t>Controles</t>
    </r>
    <r>
      <rPr>
        <sz val="8"/>
        <rFont val="Arial"/>
        <family val="2"/>
      </rPr>
      <t xml:space="preserve">: Se eliminó un (1) control anterior y se incluyeron dos (2) controles nuevos, quedando cinco (5) controles que se vienen aplicando conforme a la descripción de los mismos.
- </t>
    </r>
    <r>
      <rPr>
        <u/>
        <sz val="8"/>
        <rFont val="Arial"/>
        <family val="2"/>
      </rPr>
      <t>Acciones asociadas</t>
    </r>
    <r>
      <rPr>
        <sz val="8"/>
        <rFont val="Arial"/>
        <family val="2"/>
      </rPr>
      <t>: Continúan las acciones asociados identificadas en monitoreos anteriores.</t>
    </r>
  </si>
  <si>
    <t># de casos detectados de toma de decisiones amañadas para favorecer a alguna de las partes interesadas = 0
Inspecciones múltiples de la Dirección General en terreno a las obras en ejecución, en el marco del Programa Con las Botas Puestas
Después de surtir etapas previas de pruebas y socialización  con las áreas misionales, mediante Circular No. 5 del 28 de Abril de 2017 la Dirección General definió el 2 de Mayo de 2017como fecha oficial de inicio del Sistema de Gestión Integral de Proyectos ZIPA a nivel corporativo. En consecuencia, a partir de dicha fecha las áreas misionales deben realizar el cargue de la información actualizada de avance de los proyectos directamente en el sistema.
La Dirección General, las Subdirecciones Generales y las Direcciones Técnicas se encargarán de monitorear de manera permanente el cumplimiento de la anterior instrucción y desarrollarán las reuniones de seguimiento y control de los proyectos con base en la información reportada en el Sistema de Gestión Integral de Proyectos ZIPA, que a partir de la fecha citada se convertirá en la única fuente oficial de información de los proyectos al interior de la entidad y alimentará el Visor de Proyectos al cual tendrán acceso en tiempo real los interesados externos y los entes de control.</t>
  </si>
  <si>
    <r>
      <rPr>
        <b/>
        <sz val="8"/>
        <color indexed="8"/>
        <rFont val="Arial"/>
        <family val="2"/>
      </rPr>
      <t xml:space="preserve">OBSERVACIONES:
</t>
    </r>
    <r>
      <rPr>
        <sz val="8"/>
        <color indexed="8"/>
        <rFont val="Arial"/>
        <family val="2"/>
      </rPr>
      <t>JUSTIFICACIÓN DE LOS RIESGOS ELIMINADOS: N.A.</t>
    </r>
  </si>
  <si>
    <t>JEFE OFICINA</t>
  </si>
  <si>
    <r>
      <t xml:space="preserve">No. de informes de anticipo no objetados / No. de informes de los contratos para los cuales aplica el manejo del anticipo
4 informes /  8 infromes
</t>
    </r>
    <r>
      <rPr>
        <b/>
        <sz val="8"/>
        <rFont val="Arial"/>
        <family val="2"/>
      </rPr>
      <t xml:space="preserve">
Cumplimiento indicador: 50%</t>
    </r>
    <r>
      <rPr>
        <sz val="8"/>
        <rFont val="Arial"/>
        <family val="2"/>
      </rPr>
      <t xml:space="preserve">
Durante el periodo de monitoreo se recibieron 4 informes de anticipo, los cuales, en desarrollo de las actividadesd de siguimiento y supervisión que adelanta la DTM, fueron revisados y objetados por presentar observaciones respecto a su presentación y contenido, Se solicitó a las respectivas interventorías realizar los ajustes necesarios.</t>
    </r>
  </si>
  <si>
    <r>
      <t xml:space="preserve">
No. de APUs No Previstos no objetados / No. de APUs No Previstos aprobados por la interventoría recibidos
178APUs NP no objetados / 376 APUs NP recibidos
</t>
    </r>
    <r>
      <rPr>
        <b/>
        <sz val="8"/>
        <rFont val="Arial"/>
        <family val="2"/>
      </rPr>
      <t xml:space="preserve">Cumplimiento indicador: 47%
</t>
    </r>
    <r>
      <rPr>
        <sz val="8"/>
        <rFont val="Arial"/>
        <family val="2"/>
      </rPr>
      <t xml:space="preserve">
En cumplimiento a la acción de mejora durante el periodo que se reporta y en desarrollo de las actividades de seguimiento y supervisión que adelanta la DTM, fueron revisados 376 APUs NP aprobados y remitidos por la interventoría.
Es importante aclarar, que en los 178 APUs NP no objetados, así como en los 376 APUs NP recibidos, datos requeridos para el calculo del indicador, se tuvieron en cuenta 25 APUs NP que fueron radicados en el cuatrimestre anterior, pero que fueron aprobados durante el periodo del preseten reporte.
Respecto a los APUs objetados, se remitió a las interventoria las respectivas observaciones, con el proposito que adelantaran la revisión y ajuste.</t>
    </r>
  </si>
  <si>
    <r>
      <t xml:space="preserve">Verificación del volúmen de ingreso y retiro del material de fresado  y expedición de certificación / volúmen de material  de ingreso y retiro reportado para certificación
2082 m3 / 2082 m3
</t>
    </r>
    <r>
      <rPr>
        <b/>
        <sz val="8"/>
        <rFont val="Arial"/>
        <family val="2"/>
      </rPr>
      <t>Cumplimiento indicador: 100%</t>
    </r>
    <r>
      <rPr>
        <sz val="8"/>
        <rFont val="Arial"/>
        <family val="2"/>
      </rPr>
      <t xml:space="preserve">
Mediante resolución 26700 del 15 de abril de 2015, la Entidad adopta el manual para la supervición, control, manejo  y operación de los sitios de almacenamiento tansitorio de pavimento asfáltico fresado - SATPAF, versión 1.0. 
En consecuencia, actualmente  se cuenta con un documento oficial que compila los lineamientos de seguimiento y control del uso y disposición del material de pavimento asfáltico fresado generado en el desarrollo de los contratos a cargo de la entidad, por lo que se continuará con la aplicación de dichos lineamientos,  Este manual respalda  las acciones y deciciones tomadas  frente a la expedición de certificaciones  relacionadas con el  retiro e ingreso del material  al patio.
No. informes periodicos de interventoría recibidos que cuenten con los registros relacionados con la gestión de fresado / No. de informes periodicos de interventoria recibidos
2 informes con registos relacionados con la gestión de fresado / 3 informes periodicos de interventoría recibidos que requieran incluir registros relacionados con la gestión de fresado
</t>
    </r>
    <r>
      <rPr>
        <b/>
        <sz val="8"/>
        <rFont val="Arial"/>
        <family val="2"/>
      </rPr>
      <t>Cumplimiento indicador: 66%</t>
    </r>
    <r>
      <rPr>
        <sz val="8"/>
        <rFont val="Arial"/>
        <family val="2"/>
      </rPr>
      <t xml:space="preserve">
En cumplimiento a la acción de mejora durante el periodo que se reporta  y en desarrollo de las actividades de seguimiento y supervisión que adelanta la DTM, se verifico que los informes de interventoría radicados contaran con los registros relacionados con la getión de fresado, en aquellos casos que aplicara.
Es importante mencionar que los tres informes cuentan con los registros relacionados con la gestión de fresado, sin embargo solo se incluyen 2 en el numerador del indicador por cuanto solo 2 cuentan con aprobación del IDU</t>
    </r>
  </si>
  <si>
    <r>
      <t xml:space="preserve">No. de ensayos de laboratorio remitidos en el informe mensual de interventoría en cumplimiento al Plan de Calidad del contratista de obra e interventoría no objetados / No. de ensayos de laboratorio remtidos en el informe periodico de interventoría en cumplimiento al Plan de Calidad del contratista de obra e interventoría recibidos
219 ensayos de laboratorio no objetados / 699 ensayos de laboratorio remitidos
</t>
    </r>
    <r>
      <rPr>
        <b/>
        <sz val="8"/>
        <rFont val="Arial"/>
        <family val="2"/>
      </rPr>
      <t>Cumplimiento indicador: 31%</t>
    </r>
    <r>
      <rPr>
        <sz val="8"/>
        <rFont val="Arial"/>
        <family val="2"/>
      </rPr>
      <t xml:space="preserve">
En cumplimiento a la acción de mejora durante el periodo que se reporta   y en desarrollo de las actividades de seguimiento y supervisión que adelanta la DTM, se verifico que los ensayos de laboratorío remitidos cumplieran con los rangos de resultado y periodicidad definidos en los planes de calidad aprobados y en las normas técnicas respectivas. Para quellos que no cumplian se requirió a las interventorías adelantar la revisión y verificación  respectiva.
Es importante mencionar que de los 699 ensayos allegados al IDU, se encuentran en revisión 197
No. de Planes de Calidad de obra e interventoría no objetados / No. Planes de Calidad de obra e interventoría recibidos de los contratos en ejecución
7 planes de calidad no objetados / 12 planes de calidad recibidos
</t>
    </r>
    <r>
      <rPr>
        <b/>
        <sz val="8"/>
        <rFont val="Arial"/>
        <family val="2"/>
      </rPr>
      <t>Cumplimiento indicador: 58%</t>
    </r>
    <r>
      <rPr>
        <sz val="8"/>
        <rFont val="Arial"/>
        <family val="2"/>
      </rPr>
      <t xml:space="preserve">
En cumplimiento a la acción de mejora durante el periodo que se reporta   y en desarrollo de las actividades de seguimiento y supervisión que adelanta la DTM, se verifico que los planes de calidad cumplieran con los requisitos necesarios para el aseguramiento de la calidad de las obras ejecutadas por el contratista de obra, de acuerdo a los requerimientos de las normas técnicas. Para quellos que no cumplian se requirió a las interventorías.</t>
    </r>
  </si>
  <si>
    <r>
      <t xml:space="preserve">No. de registros de profesionales ingresados  al aplicativo SIAC / No. de nuevos profesionales vinculados a los contratos  de obra e interventoría DTM
194 registros ingresados / 194 profesionales vinculados
</t>
    </r>
    <r>
      <rPr>
        <b/>
        <sz val="8"/>
        <rFont val="Arial"/>
        <family val="2"/>
      </rPr>
      <t>Cumplimiento indicador: 100%</t>
    </r>
    <r>
      <rPr>
        <sz val="8"/>
        <rFont val="Arial"/>
        <family val="2"/>
      </rPr>
      <t xml:space="preserve">
Haciendo uso de los permisos obtenidos en SIAC se ha continuado con el ingreso en el módulo de especialistas y profesionales del mencionado aplicativo SIAC, ingresando la información sobre los 194  profesionales y especialistas  que se vincularon a los contratos en ejecución dentro del periodo de monitoreo de la presente matriz. 
Evidencias: Se cuenta con evidencias físicas de las consultas, para verificar antecedentes en Procuraduría y % de dedicación asociada a la vinculación de cada profesional en los contratos para los que labora.
No. de personas de la plantilla minima de contratista de obra e interventoría que cuenta con soportes de pago al SGSSS y de cumplimiento de dedicación / No. de personal de plantilla minima formalmente vinculados a los contratos de obra e interventoría
548 personas / 548 personas
</t>
    </r>
    <r>
      <rPr>
        <b/>
        <sz val="8"/>
        <rFont val="Arial"/>
        <family val="2"/>
      </rPr>
      <t>Cumplimiento indicador: 100%</t>
    </r>
    <r>
      <rPr>
        <sz val="8"/>
        <rFont val="Arial"/>
        <family val="2"/>
      </rPr>
      <t xml:space="preserve">
En cumplimiento a la acción de mejora durante el periodo que se reporta   y en desarrollo de las actividades de seguimiento y supervisión que adelanta la DTM, se verifico que las 548 presonas de plantilla minima de contratista de obra e interventoría vinculadas durante el periodo evaluado cuentan con soportes de pago al SGSSS y de cumplimiento de dedicación en los infromes de interventoría aprobados</t>
    </r>
  </si>
  <si>
    <r>
      <rPr>
        <b/>
        <u/>
        <sz val="7"/>
        <rFont val="Arial Narrow"/>
        <family val="2"/>
      </rPr>
      <t>Riesgo</t>
    </r>
    <r>
      <rPr>
        <b/>
        <sz val="7"/>
        <rFont val="Arial Narrow"/>
        <family val="2"/>
      </rPr>
      <t>:</t>
    </r>
    <r>
      <rPr>
        <sz val="7"/>
        <rFont val="Arial Narrow"/>
        <family val="2"/>
      </rPr>
      <t xml:space="preserve"> Se mantiene el riesgo
</t>
    </r>
    <r>
      <rPr>
        <b/>
        <u/>
        <sz val="7"/>
        <rFont val="Arial Narrow"/>
        <family val="2"/>
      </rPr>
      <t>Causas</t>
    </r>
    <r>
      <rPr>
        <b/>
        <sz val="7"/>
        <rFont val="Arial Narrow"/>
        <family val="2"/>
      </rPr>
      <t>:</t>
    </r>
    <r>
      <rPr>
        <sz val="7"/>
        <rFont val="Arial Narrow"/>
        <family val="2"/>
      </rPr>
      <t xml:space="preserve"> Al revisar las causas establecidas, éstas continúan. No se identificaron nuevas causas.
</t>
    </r>
    <r>
      <rPr>
        <b/>
        <u/>
        <sz val="7"/>
        <rFont val="Arial Narrow"/>
        <family val="2"/>
      </rPr>
      <t>Controles</t>
    </r>
    <r>
      <rPr>
        <b/>
        <sz val="7"/>
        <rFont val="Arial Narrow"/>
        <family val="2"/>
      </rPr>
      <t xml:space="preserve">: </t>
    </r>
    <r>
      <rPr>
        <sz val="7"/>
        <rFont val="Arial Narrow"/>
        <family val="2"/>
      </rPr>
      <t xml:space="preserve">Revisados los controles, estos se mantienen, se llevan a cabo y son tenidos en cuenta para las actividades relacionadas que se desarrollan en el área.
</t>
    </r>
    <r>
      <rPr>
        <b/>
        <u/>
        <sz val="7"/>
        <rFont val="Arial Narrow"/>
        <family val="2"/>
      </rPr>
      <t>Acciones asociadas</t>
    </r>
    <r>
      <rPr>
        <b/>
        <sz val="7"/>
        <rFont val="Arial Narrow"/>
        <family val="2"/>
      </rPr>
      <t>:</t>
    </r>
    <r>
      <rPr>
        <sz val="7"/>
        <rFont val="Arial Narrow"/>
        <family val="2"/>
      </rPr>
      <t xml:space="preserve"> Para el periodo analizado se revisaron seis (6) informes de visita de seguimiento, con el fin de revisar los daños encontrados de los siguientes contratos: 
1. IDU-1510/13 Visita de seguimiento # 1 de Enero 17 de 2017.
2. IDU-071/09 Visita de seguimiento # 1 de Enero 26 de 2017.
3. IDU-066/09 Visita de seguimiento # 2 de Febrero 06 de 2017.
4. URB-151/12 Visita de seguimiento # 7 de Febrero 01 de 2017.
5. IDU-066/08 Visita de seguimiento # 8 de Marzo 07 de 2017.
6. URB-158/12 Visita de seguimiento # 6 de Abril 26 de 2017.
Los soportes se encuentran en la carpeta de los contratos.</t>
    </r>
    <r>
      <rPr>
        <sz val="8"/>
        <color indexed="10"/>
        <rFont val="Arial Narrow"/>
        <family val="2"/>
      </rPr>
      <t/>
    </r>
  </si>
  <si>
    <r>
      <t xml:space="preserve">(# de revisiones periódicas con muestra aleatoria realizadas / # de revisiones periódicas con muestra aleatoria programadas)
</t>
    </r>
    <r>
      <rPr>
        <b/>
        <sz val="7"/>
        <rFont val="Arial Narrow"/>
        <family val="2"/>
      </rPr>
      <t xml:space="preserve">Ejecutado: 6 / 6 = 100%
</t>
    </r>
    <r>
      <rPr>
        <sz val="7"/>
        <rFont val="Arial Narrow"/>
        <family val="2"/>
      </rPr>
      <t xml:space="preserve">
Se efectuó la revisión de seis (6) informes de visita de seguimiento acorde a lo programado, encontrando que la información recopilada en terreno fue efectivamente reportada e ingresada al aplicativo de seguimiento a pólizas, con el total de daños encontrados.
Así mismo, los seis (6) informes se encuentran firmados por el Líder de Grupo lo que confirma que fueron revisados y aprobados.</t>
    </r>
    <r>
      <rPr>
        <sz val="7"/>
        <color indexed="10"/>
        <rFont val="Arial Narrow"/>
        <family val="2"/>
      </rPr>
      <t xml:space="preserve">
</t>
    </r>
    <r>
      <rPr>
        <sz val="7"/>
        <rFont val="Arial Narrow"/>
        <family val="2"/>
      </rPr>
      <t xml:space="preserve">
Con esto podemos evidenciar que los controles establecidos son efectivos, lo que nos permitió alcanzar el 100% de control.</t>
    </r>
  </si>
  <si>
    <r>
      <rPr>
        <b/>
        <u/>
        <sz val="7"/>
        <rFont val="Arial Narrow"/>
        <family val="2"/>
      </rPr>
      <t>Riesgo</t>
    </r>
    <r>
      <rPr>
        <sz val="7"/>
        <rFont val="Arial Narrow"/>
        <family val="2"/>
      </rPr>
      <t xml:space="preserve">: Se mantiene el riesgo
</t>
    </r>
    <r>
      <rPr>
        <b/>
        <u/>
        <sz val="7"/>
        <rFont val="Arial Narrow"/>
        <family val="2"/>
      </rPr>
      <t>Causas</t>
    </r>
    <r>
      <rPr>
        <sz val="7"/>
        <rFont val="Arial Narrow"/>
        <family val="2"/>
      </rPr>
      <t xml:space="preserve">: Al revisar las causas establecidas, éstas continúan. No se identificaron nuevas causas.
</t>
    </r>
    <r>
      <rPr>
        <b/>
        <u/>
        <sz val="7"/>
        <rFont val="Arial Narrow"/>
        <family val="2"/>
      </rPr>
      <t>Controles</t>
    </r>
    <r>
      <rPr>
        <sz val="7"/>
        <rFont val="Arial Narrow"/>
        <family val="2"/>
      </rPr>
      <t xml:space="preserve">: Revisados los controles, estos se mantienen, se llevan a cabo y son tenidos en cuenta para las actividades relacionadas que se desarrollan en el área.
</t>
    </r>
    <r>
      <rPr>
        <b/>
        <u/>
        <sz val="7"/>
        <rFont val="Arial Narrow"/>
        <family val="2"/>
      </rPr>
      <t>Acciones asociadas</t>
    </r>
    <r>
      <rPr>
        <sz val="7"/>
        <rFont val="Arial Narrow"/>
        <family val="2"/>
      </rPr>
      <t>: Para el periodo analizado se revisaron seis (6) informes de visita de verificación de reparaciones, en donde se verifico que el recibo se realizo adecuadamente en los siguientes contratos: 
1. IDU-065/11 Visita de verificación de reparaciones # 3 de Enero 23 de 2017.
2. URB-205/15 Visita de verificación de reparaciones # 2 de Enero 20 de 2017.
3. IDU-138/07 Visita de verificación de reparaciones # 7 de Febrero 14 de 2017.
4. URB-217/16 Visita de verificación de reparaciones # 1 de Febrero 16 de 2017.
5. IDU-067/12 Visita de verificación de reparaciones # 1 de Marzo 15 de 2017.
6. IDU-1825/13 Visita de verificación de reparaciones # 1 de Abril 19 de 2017.
Los soportes se encuentran en la carpeta de los contratos.</t>
    </r>
  </si>
  <si>
    <r>
      <rPr>
        <b/>
        <u/>
        <sz val="7"/>
        <rFont val="Arial Narrow"/>
        <family val="2"/>
      </rPr>
      <t>Riesgo</t>
    </r>
    <r>
      <rPr>
        <b/>
        <sz val="7"/>
        <rFont val="Arial Narrow"/>
        <family val="2"/>
      </rPr>
      <t>:</t>
    </r>
    <r>
      <rPr>
        <sz val="7"/>
        <rFont val="Arial Narrow"/>
        <family val="2"/>
      </rPr>
      <t xml:space="preserve"> Se mantiene el riesgo.
</t>
    </r>
    <r>
      <rPr>
        <b/>
        <u/>
        <sz val="7"/>
        <rFont val="Arial Narrow"/>
        <family val="2"/>
      </rPr>
      <t>Causas</t>
    </r>
    <r>
      <rPr>
        <sz val="7"/>
        <rFont val="Arial Narrow"/>
        <family val="2"/>
      </rPr>
      <t xml:space="preserve">: No se identificaron nuevas causas.
</t>
    </r>
    <r>
      <rPr>
        <b/>
        <u/>
        <sz val="7"/>
        <rFont val="Arial Narrow"/>
        <family val="2"/>
      </rPr>
      <t>Controles</t>
    </r>
    <r>
      <rPr>
        <sz val="7"/>
        <rFont val="Arial Narrow"/>
        <family val="2"/>
      </rPr>
      <t xml:space="preserve">: Los controles se siguen efectuando.
</t>
    </r>
    <r>
      <rPr>
        <b/>
        <u/>
        <sz val="7"/>
        <rFont val="Arial Narrow"/>
        <family val="2"/>
      </rPr>
      <t>Acciones asociadas</t>
    </r>
    <r>
      <rPr>
        <sz val="7"/>
        <rFont val="Arial Narrow"/>
        <family val="2"/>
      </rPr>
      <t>: Para el periodo analizado se revisaron ocho (8) informes de visita a espacio público intervenido con licencia, así:
a. LE-281-2015           e. LE-443-2016
b. LE-102-2015            f. LE-771-2014 
c. LE-369-2016            g. LE-325-2016
d. LE-265-2016            h. LE-106-2016
La información puede ser verificada tanto en los expedientes de cada Licencia, como en los aplicativos dispuestos para tal fin en la DTAI.</t>
    </r>
  </si>
  <si>
    <r>
      <t xml:space="preserve">(# de revisiones periódicas con muestra aleatoria realizadas / # de revisiones periódicas con muestra aleatoria programadas)
</t>
    </r>
    <r>
      <rPr>
        <b/>
        <sz val="7"/>
        <rFont val="Arial Narrow"/>
        <family val="2"/>
      </rPr>
      <t>Ejecutado: 8 / 8 = 100%</t>
    </r>
    <r>
      <rPr>
        <sz val="7"/>
        <rFont val="Arial Narrow"/>
        <family val="2"/>
      </rPr>
      <t xml:space="preserve">
Acorde a lo programado, se efectuó la revisión de ocho (8) informes de visita de recibo de reparaciones del espacio público (FO-AI-047) de licencias otorgadas en el  2014, 2015 y 2016, encontrando que en el 10% de los recibos, el beneficiario no cumplió con las especificaciones técnicas, mientras que en el restante 90% de los recibos, el beneficiario  cumplió con las especificaciones técnicas.
Con esto podemos evidenciar que los controles establecidos son efectivo, lo que nos permitió alcanzar el 100% de control.</t>
    </r>
  </si>
  <si>
    <r>
      <rPr>
        <b/>
        <u/>
        <sz val="7"/>
        <rFont val="Arial Narrow"/>
        <family val="2"/>
      </rPr>
      <t>Riesgo</t>
    </r>
    <r>
      <rPr>
        <sz val="7"/>
        <rFont val="Arial Narrow"/>
        <family val="2"/>
      </rPr>
      <t xml:space="preserve">: Se mantiene el riesgo.
</t>
    </r>
    <r>
      <rPr>
        <b/>
        <u/>
        <sz val="7"/>
        <rFont val="Arial Narrow"/>
        <family val="2"/>
      </rPr>
      <t>Causas</t>
    </r>
    <r>
      <rPr>
        <sz val="7"/>
        <rFont val="Arial Narrow"/>
        <family val="2"/>
      </rPr>
      <t xml:space="preserve">: No se identificaron nuevas causas.
</t>
    </r>
    <r>
      <rPr>
        <b/>
        <u/>
        <sz val="7"/>
        <rFont val="Arial Narrow"/>
        <family val="2"/>
      </rPr>
      <t>Controles</t>
    </r>
    <r>
      <rPr>
        <sz val="7"/>
        <rFont val="Arial Narrow"/>
        <family val="2"/>
      </rPr>
      <t xml:space="preserve">: Los controles se siguen efectuando.
</t>
    </r>
    <r>
      <rPr>
        <b/>
        <u/>
        <sz val="7"/>
        <rFont val="Arial Narrow"/>
        <family val="2"/>
      </rPr>
      <t>Acciones asociadas</t>
    </r>
    <r>
      <rPr>
        <sz val="7"/>
        <rFont val="Arial Narrow"/>
        <family val="2"/>
      </rPr>
      <t>: Para el periodo analizado, se revisaron ocho (8) solicitudes de uso temporal de espacio público, las cuales fueron radicadas mediante oficios 20175260048302, 20175260049002, 20175260057242, 20175260080282, 20175260111232, 20175260177992, 20175260185732 y 20175260197152.
La información puede ser verificada en Orfeo.</t>
    </r>
  </si>
  <si>
    <r>
      <t xml:space="preserve">(# de revisiones periódicas con muestra aleatoria realizadas / # de revisiones periódicas con muestra aleatoria programadas)
</t>
    </r>
    <r>
      <rPr>
        <b/>
        <sz val="7"/>
        <rFont val="Arial Narrow"/>
        <family val="2"/>
      </rPr>
      <t>Ejecutado: 8 / 8 = 100%</t>
    </r>
    <r>
      <rPr>
        <sz val="7"/>
        <rFont val="Arial Narrow"/>
        <family val="2"/>
      </rPr>
      <t xml:space="preserve">
Una vez revisadas ocho (8) solicitudes de acuerdo con lo programado, se encontró que el 50% cumplía con los requisitos exigidos por tanto se otorgó el permiso correspondiente para el uso temporal del espacio público, mientras que el 50% restante no cumplía con los requisitos exigidos para el uso temporal del espacio público, por tanto fueron negadas dichas solicitudes.
Así las cosas, se puede evidenciar que el control establecido es efectivo, lo que nos permitió alcanzar el 100% de control.</t>
    </r>
  </si>
  <si>
    <r>
      <rPr>
        <b/>
        <u/>
        <sz val="7"/>
        <rFont val="Arial Narrow"/>
        <family val="2"/>
      </rPr>
      <t>Riesgo</t>
    </r>
    <r>
      <rPr>
        <sz val="7"/>
        <rFont val="Arial Narrow"/>
        <family val="2"/>
      </rPr>
      <t xml:space="preserve">: Se mantiene el riesgo.
</t>
    </r>
    <r>
      <rPr>
        <b/>
        <u/>
        <sz val="7"/>
        <rFont val="Arial Narrow"/>
        <family val="2"/>
      </rPr>
      <t>Causas</t>
    </r>
    <r>
      <rPr>
        <sz val="7"/>
        <rFont val="Arial Narrow"/>
        <family val="2"/>
      </rPr>
      <t xml:space="preserve">: No se identificaron nuevas causas.
</t>
    </r>
    <r>
      <rPr>
        <b/>
        <u/>
        <sz val="7"/>
        <rFont val="Arial Narrow"/>
        <family val="2"/>
      </rPr>
      <t>Controles</t>
    </r>
    <r>
      <rPr>
        <sz val="7"/>
        <rFont val="Arial Narrow"/>
        <family val="2"/>
      </rPr>
      <t xml:space="preserve">: Los controles se siguen efectuando.
</t>
    </r>
    <r>
      <rPr>
        <b/>
        <u/>
        <sz val="7"/>
        <rFont val="Arial Narrow"/>
        <family val="2"/>
      </rPr>
      <t>Acciones asociadas</t>
    </r>
    <r>
      <rPr>
        <sz val="7"/>
        <rFont val="Arial Narrow"/>
        <family val="2"/>
      </rPr>
      <t>: Para el periodo analizado se revisaron los expedientes físicos de seis (6) tramites de expedición de licencia de excavación, así:
a. LE-045-2017       e. LE-164-2017
b. LE-052-2017       f. LE-166-2017
c. LE-102-2017       
d. LE-077-2017       
La información puede ser verificada tanto en los expedientes de cada Licencia, como en los aplicativos dispuestos para tal fin en la DTAI.</t>
    </r>
  </si>
  <si>
    <r>
      <t xml:space="preserve">(# de revisiones periódicas con muestra aleatoria realizadas / # de revisiones periódicas con muestra aleatoria programadas)
</t>
    </r>
    <r>
      <rPr>
        <b/>
        <sz val="7"/>
        <rFont val="Arial Narrow"/>
        <family val="2"/>
      </rPr>
      <t>Ejecutado: 6 / 6 = 100%</t>
    </r>
    <r>
      <rPr>
        <sz val="7"/>
        <rFont val="Arial Narrow"/>
        <family val="2"/>
      </rPr>
      <t xml:space="preserve">
Acorde a lo programado, se revisaron los expedientes físicos de seis (6) solicitudes a las cuales se les otorgo Licencia de Excavación, encontrando que en cada carpeta se encontraba la totalidad de documentos exigidos para la expedición.  Se evidencio que algunas solicitudes estaban inicialmente incompletas y fueron ajustadas luego del envió del Acta de Observaciones por parte de la DTAI.
Así las cosas, se puede evidenciar que el control establecido es efectivo, lo que nos permitió alcanzar el 100% de control.</t>
    </r>
  </si>
  <si>
    <r>
      <rPr>
        <b/>
        <u/>
        <sz val="7"/>
        <rFont val="Arial Narrow"/>
        <family val="2"/>
      </rPr>
      <t>Riesgo:</t>
    </r>
    <r>
      <rPr>
        <sz val="7"/>
        <rFont val="Arial Narrow"/>
        <family val="2"/>
      </rPr>
      <t xml:space="preserve"> Se mantiene el riesgo.
</t>
    </r>
    <r>
      <rPr>
        <b/>
        <u/>
        <sz val="7"/>
        <rFont val="Arial Narrow"/>
        <family val="2"/>
      </rPr>
      <t>Causas:</t>
    </r>
    <r>
      <rPr>
        <sz val="7"/>
        <rFont val="Arial Narrow"/>
        <family val="2"/>
      </rPr>
      <t xml:space="preserve"> No se identificaron nuevas causas.
</t>
    </r>
    <r>
      <rPr>
        <b/>
        <u/>
        <sz val="7"/>
        <rFont val="Arial Narrow"/>
        <family val="2"/>
      </rPr>
      <t xml:space="preserve">Controles: </t>
    </r>
    <r>
      <rPr>
        <sz val="7"/>
        <rFont val="Arial Narrow"/>
        <family val="2"/>
      </rPr>
      <t xml:space="preserve">Los controles se siguen efectuando.
</t>
    </r>
    <r>
      <rPr>
        <b/>
        <u/>
        <sz val="7"/>
        <rFont val="Arial Narrow"/>
        <family val="2"/>
      </rPr>
      <t>Acciones asociadas</t>
    </r>
    <r>
      <rPr>
        <sz val="7"/>
        <rFont val="Arial Narrow"/>
        <family val="2"/>
      </rPr>
      <t>: Para el periodo analizado se realizaron veinticuatro (24) visitas de recolección de información a través de las cuales se pudieron confirmar los reportes presentados por el Concesionario en el Informe Mensual.
La información puede ser verificada en Orfeo y en los expedientes del contrato en la DTAI.</t>
    </r>
  </si>
  <si>
    <t>La actualización del 7 de abril de 2017, incluyó un nuevo riesgo el R.GF.12. los demás riesgos no se modificaron.</t>
  </si>
  <si>
    <t>Director Técnico Administrativo y Financiero (E)</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</si>
</sst>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0"/>
    <numFmt numFmtId="165" formatCode="dd/mmm/yyyy;@"/>
    <numFmt numFmtId="166" formatCode="d/mm/yyyy;@"/>
  </numFmts>
  <fonts count="84" x14ac:knownFonts="1">
    <font>
      <sz val="11"/>
      <color theme="1"/>
      <name val="Calibri"/>
      <family val="2"/>
      <scheme val="minor"/>
    </font>
    <font>
      <sz val="11"/>
      <color indexed="8"/>
      <name val="Calibri"/>
      <family val="2"/>
    </font>
    <font>
      <sz val="10"/>
      <name val="Arial"/>
      <family val="2"/>
    </font>
    <font>
      <b/>
      <sz val="8"/>
      <name val="Arial"/>
      <family val="2"/>
    </font>
    <font>
      <sz val="8"/>
      <name val="Arial"/>
      <family val="2"/>
    </font>
    <font>
      <sz val="10"/>
      <name val="Arial"/>
      <family val="2"/>
    </font>
    <font>
      <b/>
      <sz val="10"/>
      <name val="Arial"/>
      <family val="2"/>
    </font>
    <font>
      <sz val="9"/>
      <name val="Arial"/>
      <family val="2"/>
    </font>
    <font>
      <b/>
      <sz val="6"/>
      <name val="Arial"/>
      <family val="2"/>
    </font>
    <font>
      <sz val="7"/>
      <name val="Arial"/>
      <family val="2"/>
    </font>
    <font>
      <b/>
      <sz val="7"/>
      <name val="Arial"/>
      <family val="2"/>
    </font>
    <font>
      <i/>
      <sz val="8"/>
      <name val="Arial"/>
      <family val="2"/>
    </font>
    <font>
      <u/>
      <sz val="8"/>
      <name val="Arial"/>
      <family val="2"/>
    </font>
    <font>
      <b/>
      <sz val="11"/>
      <name val="Arial"/>
      <family val="2"/>
    </font>
    <font>
      <sz val="11"/>
      <name val="Arial"/>
      <family val="2"/>
    </font>
    <font>
      <b/>
      <sz val="9"/>
      <name val="Arial"/>
      <family val="2"/>
    </font>
    <font>
      <sz val="8"/>
      <color indexed="10"/>
      <name val="Arial"/>
      <family val="2"/>
    </font>
    <font>
      <sz val="8"/>
      <color indexed="8"/>
      <name val="Arial"/>
      <family val="2"/>
    </font>
    <font>
      <b/>
      <sz val="8"/>
      <color indexed="8"/>
      <name val="Arial"/>
      <family val="2"/>
    </font>
    <font>
      <sz val="10"/>
      <color indexed="8"/>
      <name val="Arial"/>
      <family val="2"/>
    </font>
    <font>
      <sz val="8"/>
      <color indexed="8"/>
      <name val="Calibri"/>
      <family val="2"/>
    </font>
    <font>
      <sz val="11"/>
      <color indexed="8"/>
      <name val="Calibri"/>
      <family val="2"/>
    </font>
    <font>
      <b/>
      <sz val="12"/>
      <name val="Arial"/>
      <family val="2"/>
    </font>
    <font>
      <sz val="16"/>
      <color indexed="8"/>
      <name val="Arial Black"/>
      <family val="2"/>
    </font>
    <font>
      <sz val="8"/>
      <color indexed="8"/>
      <name val="Calibri"/>
      <family val="2"/>
    </font>
    <font>
      <b/>
      <sz val="9"/>
      <color indexed="8"/>
      <name val="Comic Sans MS"/>
      <family val="4"/>
    </font>
    <font>
      <i/>
      <sz val="11"/>
      <color indexed="8"/>
      <name val="Calibri"/>
      <family val="2"/>
    </font>
    <font>
      <b/>
      <sz val="18"/>
      <color indexed="9"/>
      <name val="Arial"/>
      <family val="2"/>
    </font>
    <font>
      <sz val="8"/>
      <name val="Calibri"/>
      <family val="2"/>
    </font>
    <font>
      <sz val="11"/>
      <color theme="1"/>
      <name val="Calibri"/>
      <family val="2"/>
      <scheme val="minor"/>
    </font>
    <font>
      <u/>
      <sz val="11"/>
      <color theme="10"/>
      <name val="Calibri"/>
      <family val="2"/>
      <scheme val="minor"/>
    </font>
    <font>
      <sz val="10"/>
      <name val="Arial"/>
      <family val="2"/>
    </font>
    <font>
      <sz val="8"/>
      <color theme="1"/>
      <name val="Arial"/>
      <family val="2"/>
    </font>
    <font>
      <b/>
      <sz val="8"/>
      <color theme="1"/>
      <name val="Arial"/>
      <family val="2"/>
    </font>
    <font>
      <sz val="10"/>
      <color theme="1"/>
      <name val="Arial"/>
      <family val="2"/>
    </font>
    <font>
      <b/>
      <sz val="10"/>
      <color theme="1"/>
      <name val="Arial"/>
      <family val="2"/>
    </font>
    <font>
      <sz val="11"/>
      <color theme="1"/>
      <name val="Arial"/>
      <family val="2"/>
    </font>
    <font>
      <b/>
      <sz val="9"/>
      <color theme="1"/>
      <name val="Arial"/>
      <family val="2"/>
    </font>
    <font>
      <sz val="9"/>
      <color theme="1"/>
      <name val="Arial"/>
      <family val="2"/>
    </font>
    <font>
      <i/>
      <sz val="8"/>
      <color indexed="8"/>
      <name val="Arial"/>
      <family val="2"/>
    </font>
    <font>
      <sz val="10"/>
      <name val="Arial"/>
      <family val="2"/>
    </font>
    <font>
      <b/>
      <i/>
      <sz val="8"/>
      <name val="Arial"/>
      <family val="2"/>
    </font>
    <font>
      <b/>
      <i/>
      <sz val="9"/>
      <color theme="1"/>
      <name val="Arial"/>
      <family val="2"/>
    </font>
    <font>
      <b/>
      <sz val="6"/>
      <color theme="1"/>
      <name val="Arial"/>
      <family val="2"/>
    </font>
    <font>
      <b/>
      <i/>
      <sz val="8"/>
      <color theme="1"/>
      <name val="Arial"/>
      <family val="2"/>
    </font>
    <font>
      <i/>
      <sz val="8"/>
      <color theme="1"/>
      <name val="Arial"/>
      <family val="2"/>
    </font>
    <font>
      <sz val="8"/>
      <color indexed="62"/>
      <name val="Arial"/>
      <family val="2"/>
    </font>
    <font>
      <sz val="8"/>
      <color rgb="FFFF0000"/>
      <name val="Arial"/>
      <family val="2"/>
    </font>
    <font>
      <sz val="7"/>
      <color theme="1"/>
      <name val="Arial"/>
      <family val="2"/>
    </font>
    <font>
      <sz val="14"/>
      <color rgb="FF0000FF"/>
      <name val="Arial"/>
      <family val="2"/>
    </font>
    <font>
      <sz val="10"/>
      <name val="Arial"/>
      <family val="2"/>
    </font>
    <font>
      <sz val="6"/>
      <name val="Arial"/>
      <family val="2"/>
    </font>
    <font>
      <sz val="7"/>
      <color indexed="8"/>
      <name val="Arial"/>
      <family val="2"/>
    </font>
    <font>
      <sz val="8"/>
      <color indexed="10"/>
      <name val="Arial Narrow"/>
      <family val="2"/>
    </font>
    <font>
      <sz val="8"/>
      <color indexed="17"/>
      <name val="Arial"/>
      <family val="2"/>
    </font>
    <font>
      <strike/>
      <sz val="8"/>
      <name val="Arial"/>
      <family val="2"/>
    </font>
    <font>
      <u/>
      <sz val="8"/>
      <color theme="1"/>
      <name val="Arial"/>
      <family val="2"/>
    </font>
    <font>
      <i/>
      <u/>
      <sz val="8"/>
      <name val="Arial"/>
      <family val="2"/>
    </font>
    <font>
      <sz val="8"/>
      <color rgb="FF000000"/>
      <name val="Arial"/>
      <family val="2"/>
    </font>
    <font>
      <sz val="11"/>
      <color rgb="FF00B050"/>
      <name val="Arial"/>
      <family val="2"/>
    </font>
    <font>
      <sz val="10"/>
      <color indexed="10"/>
      <name val="Arial"/>
      <family val="2"/>
    </font>
    <font>
      <b/>
      <sz val="9"/>
      <color indexed="81"/>
      <name val="Tahoma"/>
      <family val="2"/>
    </font>
    <font>
      <sz val="9"/>
      <color indexed="81"/>
      <name val="Tahoma"/>
      <family val="2"/>
    </font>
    <font>
      <sz val="10"/>
      <name val="Arial"/>
      <family val="2"/>
    </font>
    <font>
      <sz val="9"/>
      <color indexed="17"/>
      <name val="Arial"/>
      <family val="2"/>
    </font>
    <font>
      <sz val="9"/>
      <color indexed="8"/>
      <name val="Arial"/>
      <family val="2"/>
    </font>
    <font>
      <b/>
      <sz val="8"/>
      <color theme="1"/>
      <name val="Calibri"/>
      <family val="2"/>
      <scheme val="minor"/>
    </font>
    <font>
      <b/>
      <sz val="12"/>
      <color theme="1"/>
      <name val="Calibri"/>
      <family val="2"/>
      <scheme val="minor"/>
    </font>
    <font>
      <sz val="8.5"/>
      <name val="Arial"/>
      <family val="2"/>
    </font>
    <font>
      <b/>
      <sz val="8.5"/>
      <name val="Arial"/>
      <family val="2"/>
    </font>
    <font>
      <sz val="8"/>
      <color indexed="51"/>
      <name val="Arial"/>
      <family val="2"/>
    </font>
    <font>
      <b/>
      <i/>
      <sz val="9"/>
      <name val="Times New Roman"/>
      <family val="1"/>
    </font>
    <font>
      <sz val="7"/>
      <name val="Arial Narrow"/>
      <family val="2"/>
    </font>
    <font>
      <b/>
      <u/>
      <sz val="7"/>
      <name val="Arial Narrow"/>
      <family val="2"/>
    </font>
    <font>
      <b/>
      <sz val="7"/>
      <name val="Arial Narrow"/>
      <family val="2"/>
    </font>
    <font>
      <sz val="7"/>
      <color indexed="10"/>
      <name val="Arial Narrow"/>
      <family val="2"/>
    </font>
    <font>
      <b/>
      <sz val="10"/>
      <color indexed="10"/>
      <name val="Arial"/>
      <family val="2"/>
    </font>
    <font>
      <b/>
      <sz val="11"/>
      <color theme="1"/>
      <name val="Calibri"/>
      <family val="2"/>
      <scheme val="minor"/>
    </font>
    <font>
      <sz val="12"/>
      <color theme="1"/>
      <name val="Arial"/>
      <family val="2"/>
    </font>
    <font>
      <sz val="8"/>
      <color indexed="81"/>
      <name val="Tahoma"/>
      <family val="2"/>
    </font>
    <font>
      <sz val="9"/>
      <color theme="1"/>
      <name val="Calibri"/>
      <family val="2"/>
      <scheme val="minor"/>
    </font>
    <font>
      <sz val="9"/>
      <color indexed="10"/>
      <name val="Arial"/>
      <family val="2"/>
    </font>
    <font>
      <b/>
      <sz val="9"/>
      <color indexed="8"/>
      <name val="Arial"/>
      <family val="2"/>
    </font>
    <font>
      <strike/>
      <sz val="7"/>
      <name val="Arial"/>
      <family val="2"/>
    </font>
  </fonts>
  <fills count="24">
    <fill>
      <patternFill patternType="none"/>
    </fill>
    <fill>
      <patternFill patternType="gray125"/>
    </fill>
    <fill>
      <patternFill patternType="solid">
        <fgColor indexed="9"/>
        <bgColor indexed="64"/>
      </patternFill>
    </fill>
    <fill>
      <patternFill patternType="solid">
        <fgColor indexed="26"/>
        <bgColor indexed="64"/>
      </patternFill>
    </fill>
    <fill>
      <patternFill patternType="solid">
        <fgColor indexed="42"/>
        <bgColor indexed="64"/>
      </patternFill>
    </fill>
    <fill>
      <patternFill patternType="solid">
        <fgColor indexed="44"/>
        <bgColor indexed="64"/>
      </patternFill>
    </fill>
    <fill>
      <patternFill patternType="solid">
        <fgColor indexed="57"/>
        <bgColor indexed="64"/>
      </patternFill>
    </fill>
    <fill>
      <patternFill patternType="solid">
        <fgColor indexed="47"/>
        <bgColor indexed="64"/>
      </patternFill>
    </fill>
    <fill>
      <patternFill patternType="solid">
        <fgColor indexed="19"/>
        <bgColor indexed="64"/>
      </patternFill>
    </fill>
    <fill>
      <patternFill patternType="solid">
        <fgColor theme="0"/>
        <bgColor indexed="64"/>
      </patternFill>
    </fill>
    <fill>
      <patternFill patternType="solid">
        <fgColor theme="0" tint="-0.14999847407452621"/>
        <bgColor indexed="64"/>
      </patternFill>
    </fill>
    <fill>
      <patternFill patternType="solid">
        <fgColor theme="3" tint="0.79998168889431442"/>
        <bgColor indexed="64"/>
      </patternFill>
    </fill>
    <fill>
      <patternFill patternType="solid">
        <fgColor theme="5" tint="0.59999389629810485"/>
        <bgColor indexed="64"/>
      </patternFill>
    </fill>
    <fill>
      <patternFill patternType="solid">
        <fgColor theme="2" tint="-9.9978637043366805E-2"/>
        <bgColor indexed="64"/>
      </patternFill>
    </fill>
    <fill>
      <patternFill patternType="solid">
        <fgColor rgb="FFFFFFCC"/>
        <bgColor indexed="64"/>
      </patternFill>
    </fill>
    <fill>
      <patternFill patternType="solid">
        <fgColor theme="6" tint="0.39997558519241921"/>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00B050"/>
        <bgColor indexed="64"/>
      </patternFill>
    </fill>
    <fill>
      <patternFill patternType="solid">
        <fgColor theme="0" tint="-0.249977111117893"/>
        <bgColor indexed="64"/>
      </patternFill>
    </fill>
    <fill>
      <patternFill patternType="solid">
        <fgColor rgb="FF33CCCC"/>
        <bgColor indexed="64"/>
      </patternFill>
    </fill>
    <fill>
      <patternFill patternType="solid">
        <fgColor rgb="FFFFC000"/>
        <bgColor indexed="64"/>
      </patternFill>
    </fill>
    <fill>
      <patternFill patternType="solid">
        <fgColor rgb="FFFF0000"/>
        <bgColor indexed="64"/>
      </patternFill>
    </fill>
    <fill>
      <patternFill patternType="solid">
        <fgColor rgb="FF66FFFF"/>
        <bgColor indexed="64"/>
      </patternFill>
    </fill>
  </fills>
  <borders count="48">
    <border>
      <left/>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top/>
      <bottom style="thin">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style="hair">
        <color indexed="64"/>
      </top>
      <bottom style="thin">
        <color indexed="64"/>
      </bottom>
      <diagonal/>
    </border>
    <border>
      <left/>
      <right style="thin">
        <color indexed="64"/>
      </right>
      <top/>
      <bottom style="hair">
        <color indexed="64"/>
      </bottom>
      <diagonal/>
    </border>
    <border>
      <left style="hair">
        <color indexed="64"/>
      </left>
      <right/>
      <top/>
      <bottom style="hair">
        <color indexed="64"/>
      </bottom>
      <diagonal/>
    </border>
    <border>
      <left/>
      <right/>
      <top/>
      <bottom style="hair">
        <color indexed="64"/>
      </bottom>
      <diagonal/>
    </border>
    <border>
      <left style="hair">
        <color indexed="64"/>
      </left>
      <right/>
      <top style="thin">
        <color indexed="64"/>
      </top>
      <bottom/>
      <diagonal/>
    </border>
    <border>
      <left style="hair">
        <color indexed="64"/>
      </left>
      <right/>
      <top/>
      <bottom style="thin">
        <color indexed="64"/>
      </bottom>
      <diagonal/>
    </border>
    <border>
      <left/>
      <right/>
      <top style="hair">
        <color indexed="64"/>
      </top>
      <bottom/>
      <diagonal/>
    </border>
    <border>
      <left/>
      <right style="thin">
        <color indexed="64"/>
      </right>
      <top style="hair">
        <color indexed="64"/>
      </top>
      <bottom/>
      <diagonal/>
    </border>
    <border>
      <left style="hair">
        <color indexed="64"/>
      </left>
      <right/>
      <top style="hair">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right style="medium">
        <color indexed="64"/>
      </right>
      <top/>
      <bottom style="thin">
        <color indexed="64"/>
      </bottom>
      <diagonal/>
    </border>
    <border>
      <left style="thin">
        <color indexed="8"/>
      </left>
      <right style="thin">
        <color indexed="8"/>
      </right>
      <top style="thin">
        <color indexed="8"/>
      </top>
      <bottom style="thin">
        <color indexed="8"/>
      </bottom>
      <diagonal/>
    </border>
  </borders>
  <cellStyleXfs count="16">
    <xf numFmtId="0" fontId="0" fillId="0" borderId="0"/>
    <xf numFmtId="0" fontId="30" fillId="0" borderId="0" applyNumberFormat="0" applyFill="0" applyBorder="0" applyAlignment="0" applyProtection="0"/>
    <xf numFmtId="0" fontId="5" fillId="0" borderId="0"/>
    <xf numFmtId="0" fontId="2" fillId="0" borderId="0"/>
    <xf numFmtId="0" fontId="29" fillId="0" borderId="0"/>
    <xf numFmtId="9" fontId="1" fillId="0" borderId="0" applyFont="0" applyFill="0" applyBorder="0" applyAlignment="0" applyProtection="0"/>
    <xf numFmtId="9" fontId="21" fillId="0" borderId="0" applyFont="0" applyFill="0" applyBorder="0" applyAlignment="0" applyProtection="0"/>
    <xf numFmtId="9" fontId="29" fillId="0" borderId="0" applyFont="0" applyFill="0" applyBorder="0" applyAlignment="0" applyProtection="0"/>
    <xf numFmtId="0" fontId="31" fillId="0" borderId="0"/>
    <xf numFmtId="0" fontId="2" fillId="0" borderId="0"/>
    <xf numFmtId="0" fontId="40" fillId="0" borderId="0"/>
    <xf numFmtId="0" fontId="50" fillId="0" borderId="0"/>
    <xf numFmtId="9" fontId="1" fillId="0" borderId="0" applyFont="0" applyFill="0" applyBorder="0" applyAlignment="0" applyProtection="0"/>
    <xf numFmtId="0" fontId="1" fillId="0" borderId="0"/>
    <xf numFmtId="0" fontId="2" fillId="0" borderId="0"/>
    <xf numFmtId="0" fontId="63" fillId="0" borderId="0"/>
  </cellStyleXfs>
  <cellXfs count="2328">
    <xf numFmtId="0" fontId="0" fillId="0" borderId="0" xfId="0"/>
    <xf numFmtId="0" fontId="4" fillId="0" borderId="3" xfId="3" applyFont="1" applyBorder="1" applyAlignment="1">
      <alignment horizontal="center" vertical="center"/>
    </xf>
    <xf numFmtId="0" fontId="0" fillId="3" borderId="19" xfId="0" applyFill="1" applyBorder="1"/>
    <xf numFmtId="0" fontId="0" fillId="3" borderId="20" xfId="0" applyFill="1" applyBorder="1"/>
    <xf numFmtId="0" fontId="0" fillId="3" borderId="21" xfId="0" applyFill="1" applyBorder="1"/>
    <xf numFmtId="0" fontId="0" fillId="3" borderId="22" xfId="0" applyFill="1" applyBorder="1"/>
    <xf numFmtId="0" fontId="0" fillId="3" borderId="0" xfId="0" applyFill="1" applyBorder="1"/>
    <xf numFmtId="0" fontId="0" fillId="3" borderId="23" xfId="0" applyFill="1" applyBorder="1"/>
    <xf numFmtId="0" fontId="0" fillId="3" borderId="0" xfId="0" applyFill="1" applyBorder="1" applyAlignment="1">
      <alignment vertical="center"/>
    </xf>
    <xf numFmtId="0" fontId="25" fillId="3" borderId="0" xfId="0" applyFont="1" applyFill="1" applyBorder="1" applyAlignment="1">
      <alignment horizontal="left" vertical="center" wrapText="1"/>
    </xf>
    <xf numFmtId="0" fontId="30" fillId="3" borderId="0" xfId="1" applyFill="1" applyBorder="1" applyAlignment="1">
      <alignment horizontal="left" vertical="center"/>
    </xf>
    <xf numFmtId="0" fontId="30" fillId="3" borderId="8" xfId="1" applyFill="1" applyBorder="1" applyAlignment="1">
      <alignment horizontal="left" vertical="center"/>
    </xf>
    <xf numFmtId="0" fontId="26" fillId="3" borderId="0" xfId="0" applyFont="1" applyFill="1" applyBorder="1" applyAlignment="1">
      <alignment horizontal="left" vertical="center"/>
    </xf>
    <xf numFmtId="0" fontId="0" fillId="3" borderId="24" xfId="0" applyFill="1" applyBorder="1" applyAlignment="1">
      <alignment vertical="center"/>
    </xf>
    <xf numFmtId="0" fontId="0" fillId="3" borderId="25" xfId="0" applyFill="1" applyBorder="1" applyAlignment="1">
      <alignment vertical="center"/>
    </xf>
    <xf numFmtId="0" fontId="0" fillId="3" borderId="26" xfId="0" applyFill="1" applyBorder="1" applyAlignment="1">
      <alignment vertical="center"/>
    </xf>
    <xf numFmtId="0" fontId="0" fillId="2" borderId="0" xfId="0" applyFill="1"/>
    <xf numFmtId="0" fontId="30" fillId="3" borderId="10" xfId="1" applyFill="1" applyBorder="1" applyAlignment="1">
      <alignment horizontal="left" vertical="center"/>
    </xf>
    <xf numFmtId="0" fontId="25" fillId="3" borderId="0" xfId="0" applyFont="1" applyFill="1" applyBorder="1" applyAlignment="1">
      <alignment horizontal="left" vertical="center" wrapText="1"/>
    </xf>
    <xf numFmtId="0" fontId="4" fillId="0" borderId="3" xfId="3" applyFont="1" applyFill="1" applyBorder="1" applyAlignment="1">
      <alignment horizontal="center" vertical="center" wrapText="1"/>
    </xf>
    <xf numFmtId="0" fontId="2" fillId="0" borderId="0" xfId="9" applyAlignment="1">
      <alignment horizontal="left"/>
    </xf>
    <xf numFmtId="0" fontId="4" fillId="0" borderId="0" xfId="9" applyFont="1"/>
    <xf numFmtId="0" fontId="2" fillId="0" borderId="0" xfId="9"/>
    <xf numFmtId="0" fontId="9" fillId="2" borderId="3" xfId="9" applyFont="1" applyFill="1" applyBorder="1" applyAlignment="1">
      <alignment horizontal="center" vertical="center" wrapText="1"/>
    </xf>
    <xf numFmtId="0" fontId="2" fillId="0" borderId="0" xfId="9" applyFill="1"/>
    <xf numFmtId="0" fontId="6" fillId="0" borderId="0" xfId="9" applyFont="1" applyAlignment="1">
      <alignment horizontal="center" vertical="center" wrapText="1"/>
    </xf>
    <xf numFmtId="0" fontId="2" fillId="0" borderId="0" xfId="9" applyAlignment="1">
      <alignment horizontal="center" vertical="center" wrapText="1"/>
    </xf>
    <xf numFmtId="0" fontId="2" fillId="0" borderId="0" xfId="9" applyAlignment="1">
      <alignment horizontal="left" vertical="center" wrapText="1"/>
    </xf>
    <xf numFmtId="0" fontId="2" fillId="0" borderId="0" xfId="9" applyBorder="1" applyAlignment="1">
      <alignment horizontal="center" vertical="center" wrapText="1"/>
    </xf>
    <xf numFmtId="0" fontId="2" fillId="0" borderId="0" xfId="9" applyFont="1" applyAlignment="1">
      <alignment horizontal="center" vertical="center" wrapText="1"/>
    </xf>
    <xf numFmtId="0" fontId="9" fillId="0" borderId="1" xfId="9" applyFont="1" applyFill="1" applyBorder="1" applyAlignment="1">
      <alignment horizontal="center" vertical="center" wrapText="1"/>
    </xf>
    <xf numFmtId="0" fontId="32" fillId="0" borderId="3" xfId="3" applyFont="1" applyBorder="1" applyAlignment="1">
      <alignment horizontal="center" vertical="center"/>
    </xf>
    <xf numFmtId="1" fontId="14" fillId="0" borderId="3" xfId="9" applyNumberFormat="1" applyFont="1" applyFill="1" applyBorder="1" applyAlignment="1">
      <alignment horizontal="center" vertical="center" wrapText="1"/>
    </xf>
    <xf numFmtId="0" fontId="38" fillId="9" borderId="3" xfId="3" applyFont="1" applyFill="1" applyBorder="1" applyAlignment="1">
      <alignment horizontal="center" vertical="center" wrapText="1"/>
    </xf>
    <xf numFmtId="0" fontId="32" fillId="9" borderId="3" xfId="9" applyFont="1" applyFill="1" applyBorder="1" applyAlignment="1">
      <alignment horizontal="center" vertical="center" wrapText="1"/>
    </xf>
    <xf numFmtId="0" fontId="30" fillId="3" borderId="16" xfId="1" applyFill="1" applyBorder="1" applyAlignment="1">
      <alignment vertical="center"/>
    </xf>
    <xf numFmtId="0" fontId="14" fillId="0" borderId="3" xfId="9" applyFont="1" applyFill="1" applyBorder="1" applyAlignment="1">
      <alignment horizontal="center" vertical="center" wrapText="1"/>
    </xf>
    <xf numFmtId="0" fontId="14" fillId="0" borderId="3" xfId="9" applyFont="1" applyFill="1" applyBorder="1" applyAlignment="1">
      <alignment horizontal="center" vertical="center" wrapText="1"/>
    </xf>
    <xf numFmtId="0" fontId="7" fillId="0" borderId="0" xfId="9" applyFont="1" applyAlignment="1">
      <alignment horizontal="center"/>
    </xf>
    <xf numFmtId="0" fontId="13" fillId="10" borderId="3" xfId="9" applyFont="1" applyFill="1" applyBorder="1" applyAlignment="1">
      <alignment horizontal="center" vertical="center" wrapText="1"/>
    </xf>
    <xf numFmtId="0" fontId="4" fillId="0" borderId="0" xfId="9" applyFont="1" applyFill="1" applyBorder="1" applyAlignment="1"/>
    <xf numFmtId="0" fontId="4" fillId="0" borderId="0" xfId="9" applyFont="1" applyFill="1" applyBorder="1" applyAlignment="1">
      <alignment horizontal="center"/>
    </xf>
    <xf numFmtId="0" fontId="3" fillId="0" borderId="0" xfId="9" applyFont="1" applyFill="1" applyBorder="1" applyAlignment="1">
      <alignment horizontal="center"/>
    </xf>
    <xf numFmtId="0" fontId="3" fillId="0" borderId="0" xfId="9" applyFont="1" applyFill="1" applyBorder="1" applyAlignment="1"/>
    <xf numFmtId="0" fontId="3" fillId="9" borderId="0" xfId="11" applyFont="1" applyFill="1" applyBorder="1" applyAlignment="1">
      <alignment vertical="center"/>
    </xf>
    <xf numFmtId="0" fontId="50" fillId="9" borderId="0" xfId="11" applyFill="1" applyBorder="1" applyAlignment="1">
      <alignment horizontal="left"/>
    </xf>
    <xf numFmtId="0" fontId="50" fillId="9" borderId="0" xfId="11" applyFill="1" applyAlignment="1">
      <alignment horizontal="left"/>
    </xf>
    <xf numFmtId="0" fontId="50" fillId="9" borderId="0" xfId="11" applyFill="1" applyAlignment="1">
      <alignment horizontal="center" vertical="center"/>
    </xf>
    <xf numFmtId="0" fontId="50" fillId="0" borderId="0" xfId="11" applyAlignment="1">
      <alignment horizontal="left"/>
    </xf>
    <xf numFmtId="0" fontId="50" fillId="9" borderId="0" xfId="11" applyFill="1" applyAlignment="1"/>
    <xf numFmtId="0" fontId="50" fillId="9" borderId="0" xfId="11" applyFill="1" applyBorder="1" applyAlignment="1"/>
    <xf numFmtId="0" fontId="3" fillId="9" borderId="1" xfId="11" applyFont="1" applyFill="1" applyBorder="1" applyAlignment="1">
      <alignment horizontal="center" vertical="center" wrapText="1"/>
    </xf>
    <xf numFmtId="0" fontId="4" fillId="9" borderId="2" xfId="11" applyFont="1" applyFill="1" applyBorder="1" applyAlignment="1">
      <alignment horizontal="center" vertical="center" wrapText="1"/>
    </xf>
    <xf numFmtId="0" fontId="7" fillId="9" borderId="0" xfId="11" applyFont="1" applyFill="1" applyBorder="1" applyAlignment="1">
      <alignment vertical="center"/>
    </xf>
    <xf numFmtId="0" fontId="6" fillId="9" borderId="0" xfId="11" applyFont="1" applyFill="1" applyBorder="1" applyAlignment="1">
      <alignment vertical="center"/>
    </xf>
    <xf numFmtId="0" fontId="3" fillId="9" borderId="0" xfId="11" applyFont="1" applyFill="1" applyBorder="1" applyAlignment="1">
      <alignment horizontal="center" vertical="center" wrapText="1"/>
    </xf>
    <xf numFmtId="0" fontId="4" fillId="9" borderId="0" xfId="11" applyFont="1" applyFill="1" applyBorder="1" applyAlignment="1">
      <alignment horizontal="center" vertical="center" wrapText="1"/>
    </xf>
    <xf numFmtId="0" fontId="3" fillId="9" borderId="0" xfId="11" applyFont="1" applyFill="1" applyBorder="1" applyAlignment="1">
      <alignment horizontal="left" vertical="center" wrapText="1"/>
    </xf>
    <xf numFmtId="0" fontId="4" fillId="0" borderId="0" xfId="11" applyFont="1"/>
    <xf numFmtId="0" fontId="8" fillId="0" borderId="3" xfId="11" applyFont="1" applyFill="1" applyBorder="1" applyAlignment="1">
      <alignment horizontal="center" vertical="center" wrapText="1"/>
    </xf>
    <xf numFmtId="0" fontId="3" fillId="0" borderId="3" xfId="11" applyFont="1" applyFill="1" applyBorder="1" applyAlignment="1">
      <alignment horizontal="center" vertical="center" wrapText="1"/>
    </xf>
    <xf numFmtId="0" fontId="50" fillId="0" borderId="0" xfId="11"/>
    <xf numFmtId="1" fontId="4" fillId="0" borderId="3" xfId="11" applyNumberFormat="1" applyFont="1" applyFill="1" applyBorder="1" applyAlignment="1">
      <alignment horizontal="center" vertical="center" wrapText="1"/>
    </xf>
    <xf numFmtId="164" fontId="4" fillId="0" borderId="3" xfId="11" applyNumberFormat="1" applyFont="1" applyFill="1" applyBorder="1" applyAlignment="1">
      <alignment horizontal="center" vertical="center" wrapText="1"/>
    </xf>
    <xf numFmtId="0" fontId="50" fillId="0" borderId="0" xfId="11" applyFill="1"/>
    <xf numFmtId="0" fontId="6" fillId="9" borderId="0" xfId="11" applyFont="1" applyFill="1" applyAlignment="1">
      <alignment horizontal="center" vertical="center" wrapText="1"/>
    </xf>
    <xf numFmtId="0" fontId="50" fillId="9" borderId="0" xfId="11" applyFill="1" applyAlignment="1">
      <alignment horizontal="center" vertical="center" wrapText="1"/>
    </xf>
    <xf numFmtId="0" fontId="50" fillId="9" borderId="0" xfId="11" applyFill="1" applyAlignment="1">
      <alignment horizontal="left" vertical="center" wrapText="1"/>
    </xf>
    <xf numFmtId="0" fontId="50" fillId="9" borderId="0" xfId="11" applyFill="1" applyBorder="1" applyAlignment="1">
      <alignment horizontal="center" vertical="center" wrapText="1"/>
    </xf>
    <xf numFmtId="0" fontId="2" fillId="9" borderId="0" xfId="11" applyFont="1" applyFill="1" applyAlignment="1">
      <alignment horizontal="center" vertical="center" wrapText="1"/>
    </xf>
    <xf numFmtId="0" fontId="50" fillId="0" borderId="0" xfId="11" applyAlignment="1">
      <alignment horizontal="center" vertical="center" wrapText="1"/>
    </xf>
    <xf numFmtId="0" fontId="6" fillId="0" borderId="0" xfId="11" applyFont="1" applyAlignment="1">
      <alignment horizontal="center" vertical="center" wrapText="1"/>
    </xf>
    <xf numFmtId="0" fontId="50" fillId="0" borderId="0" xfId="11" applyAlignment="1">
      <alignment horizontal="left" vertical="center" wrapText="1"/>
    </xf>
    <xf numFmtId="0" fontId="11" fillId="0" borderId="0" xfId="11" applyFont="1" applyBorder="1" applyAlignment="1">
      <alignment horizontal="left"/>
    </xf>
    <xf numFmtId="0" fontId="4" fillId="0" borderId="0" xfId="11" applyFont="1" applyBorder="1"/>
    <xf numFmtId="0" fontId="4" fillId="9" borderId="0" xfId="11" applyFont="1" applyFill="1" applyBorder="1" applyAlignment="1">
      <alignment horizontal="center"/>
    </xf>
    <xf numFmtId="0" fontId="4" fillId="9" borderId="0" xfId="11" applyFont="1" applyFill="1" applyBorder="1" applyAlignment="1"/>
    <xf numFmtId="0" fontId="3" fillId="9" borderId="0" xfId="11" applyFont="1" applyFill="1" applyBorder="1" applyAlignment="1">
      <alignment horizontal="center" vertical="center"/>
    </xf>
    <xf numFmtId="0" fontId="4" fillId="9" borderId="0" xfId="11" applyFont="1" applyFill="1" applyBorder="1" applyAlignment="1">
      <alignment horizontal="center" vertical="center"/>
    </xf>
    <xf numFmtId="0" fontId="4" fillId="9" borderId="7" xfId="11" applyFont="1" applyFill="1" applyBorder="1" applyAlignment="1">
      <alignment horizontal="center" vertical="center"/>
    </xf>
    <xf numFmtId="0" fontId="50" fillId="0" borderId="0" xfId="11" applyBorder="1" applyAlignment="1">
      <alignment horizontal="center" vertical="center" wrapText="1"/>
    </xf>
    <xf numFmtId="0" fontId="50" fillId="0" borderId="0" xfId="11" applyBorder="1" applyAlignment="1">
      <alignment horizontal="left" vertical="center" wrapText="1"/>
    </xf>
    <xf numFmtId="0" fontId="2" fillId="0" borderId="0" xfId="11" applyFont="1" applyAlignment="1">
      <alignment horizontal="center" vertical="center" wrapText="1"/>
    </xf>
    <xf numFmtId="14" fontId="4" fillId="0" borderId="0" xfId="9" applyNumberFormat="1" applyFont="1"/>
    <xf numFmtId="0" fontId="14" fillId="0" borderId="3" xfId="9" applyFont="1" applyFill="1" applyBorder="1" applyAlignment="1">
      <alignment horizontal="center" vertical="center" wrapText="1"/>
    </xf>
    <xf numFmtId="0" fontId="24" fillId="3" borderId="0" xfId="0" applyFont="1" applyFill="1" applyBorder="1" applyAlignment="1">
      <alignment vertical="center" wrapText="1"/>
    </xf>
    <xf numFmtId="0" fontId="24" fillId="3" borderId="14" xfId="0" applyFont="1" applyFill="1" applyBorder="1" applyAlignment="1">
      <alignment horizontal="left" vertical="center" wrapText="1"/>
    </xf>
    <xf numFmtId="0" fontId="32" fillId="9" borderId="0" xfId="0" applyFont="1" applyFill="1" applyProtection="1">
      <protection locked="0"/>
    </xf>
    <xf numFmtId="0" fontId="32" fillId="9" borderId="13" xfId="0" applyFont="1" applyFill="1" applyBorder="1" applyAlignment="1" applyProtection="1">
      <protection locked="0"/>
    </xf>
    <xf numFmtId="0" fontId="32" fillId="0" borderId="0" xfId="0" applyFont="1" applyBorder="1" applyProtection="1">
      <protection locked="0"/>
    </xf>
    <xf numFmtId="0" fontId="32" fillId="9" borderId="0" xfId="0" applyFont="1" applyFill="1" applyAlignment="1" applyProtection="1">
      <alignment horizontal="center" vertical="center" wrapText="1"/>
      <protection locked="0"/>
    </xf>
    <xf numFmtId="0" fontId="32" fillId="9" borderId="0" xfId="0" applyFont="1" applyFill="1" applyBorder="1" applyAlignment="1" applyProtection="1">
      <alignment vertical="center" wrapText="1"/>
      <protection locked="0"/>
    </xf>
    <xf numFmtId="0" fontId="33" fillId="9" borderId="11" xfId="0" applyFont="1" applyFill="1" applyBorder="1" applyAlignment="1" applyProtection="1">
      <alignment horizontal="center" vertical="center" wrapText="1"/>
      <protection locked="0"/>
    </xf>
    <xf numFmtId="0" fontId="33" fillId="9" borderId="7" xfId="0" applyFont="1" applyFill="1" applyBorder="1" applyAlignment="1" applyProtection="1">
      <alignment horizontal="center" vertical="center" wrapText="1"/>
      <protection locked="0"/>
    </xf>
    <xf numFmtId="0" fontId="33" fillId="9" borderId="0" xfId="0" applyFont="1" applyFill="1" applyBorder="1" applyAlignment="1" applyProtection="1">
      <alignment horizontal="center" vertical="center" wrapText="1"/>
      <protection locked="0"/>
    </xf>
    <xf numFmtId="0" fontId="32" fillId="9" borderId="14" xfId="0" applyFont="1" applyFill="1" applyBorder="1" applyAlignment="1" applyProtection="1">
      <protection locked="0"/>
    </xf>
    <xf numFmtId="0" fontId="32" fillId="16" borderId="3" xfId="0" applyFont="1" applyFill="1" applyBorder="1" applyAlignment="1" applyProtection="1">
      <alignment horizontal="center" vertical="center" wrapText="1"/>
    </xf>
    <xf numFmtId="0" fontId="32" fillId="9" borderId="0" xfId="0" applyFont="1" applyFill="1" applyAlignment="1" applyProtection="1">
      <alignment horizontal="left" vertical="center" wrapText="1"/>
      <protection locked="0"/>
    </xf>
    <xf numFmtId="0" fontId="32" fillId="9" borderId="0" xfId="0" applyFont="1" applyFill="1" applyAlignment="1" applyProtection="1">
      <alignment horizontal="left" vertical="center"/>
      <protection locked="0"/>
    </xf>
    <xf numFmtId="0" fontId="33" fillId="9" borderId="0" xfId="0" applyFont="1" applyFill="1" applyBorder="1" applyAlignment="1" applyProtection="1">
      <alignment vertical="center"/>
      <protection locked="0"/>
    </xf>
    <xf numFmtId="0" fontId="33" fillId="9" borderId="14" xfId="0" applyFont="1" applyFill="1" applyBorder="1" applyAlignment="1" applyProtection="1">
      <alignment vertical="center"/>
      <protection locked="0"/>
    </xf>
    <xf numFmtId="0" fontId="32" fillId="9" borderId="0" xfId="0" applyFont="1" applyFill="1" applyAlignment="1" applyProtection="1">
      <alignment horizontal="center"/>
      <protection locked="0"/>
    </xf>
    <xf numFmtId="0" fontId="32" fillId="9" borderId="0" xfId="0" applyFont="1" applyFill="1" applyAlignment="1" applyProtection="1">
      <alignment vertical="center" wrapText="1"/>
      <protection locked="0"/>
    </xf>
    <xf numFmtId="0" fontId="3" fillId="0" borderId="0" xfId="0" applyFont="1" applyFill="1" applyBorder="1" applyAlignment="1" applyProtection="1">
      <alignment vertical="center"/>
      <protection locked="0"/>
    </xf>
    <xf numFmtId="0" fontId="4" fillId="0" borderId="0" xfId="0" applyFont="1" applyBorder="1" applyProtection="1">
      <protection locked="0"/>
    </xf>
    <xf numFmtId="0" fontId="7" fillId="0" borderId="0" xfId="0" applyFont="1" applyFill="1" applyBorder="1" applyAlignment="1" applyProtection="1">
      <alignment vertical="center" wrapText="1"/>
      <protection locked="0"/>
    </xf>
    <xf numFmtId="0" fontId="4" fillId="0" borderId="3" xfId="0" applyFont="1" applyFill="1" applyBorder="1" applyAlignment="1" applyProtection="1">
      <alignment vertical="center" wrapText="1"/>
      <protection locked="0"/>
    </xf>
    <xf numFmtId="0" fontId="32" fillId="0" borderId="0" xfId="0" applyFont="1" applyFill="1" applyProtection="1">
      <protection locked="0"/>
    </xf>
    <xf numFmtId="0" fontId="32" fillId="0" borderId="0" xfId="0" applyFont="1" applyFill="1" applyAlignment="1" applyProtection="1">
      <alignment horizontal="center"/>
      <protection locked="0"/>
    </xf>
    <xf numFmtId="0" fontId="32" fillId="0" borderId="0" xfId="0" applyFont="1" applyFill="1" applyAlignment="1" applyProtection="1">
      <alignment horizontal="center" vertical="center"/>
      <protection locked="0"/>
    </xf>
    <xf numFmtId="0" fontId="32" fillId="0" borderId="0" xfId="0" applyFont="1" applyProtection="1">
      <protection locked="0"/>
    </xf>
    <xf numFmtId="0" fontId="32" fillId="0" borderId="0" xfId="0" applyFont="1" applyAlignment="1" applyProtection="1">
      <alignment horizontal="center"/>
      <protection locked="0"/>
    </xf>
    <xf numFmtId="0" fontId="32" fillId="0" borderId="0" xfId="0" applyFont="1" applyAlignment="1" applyProtection="1">
      <alignment horizontal="center" vertical="center"/>
      <protection locked="0"/>
    </xf>
    <xf numFmtId="0" fontId="14" fillId="0" borderId="3" xfId="9" applyFont="1" applyFill="1" applyBorder="1" applyAlignment="1">
      <alignment horizontal="center" vertical="center" wrapText="1"/>
    </xf>
    <xf numFmtId="0" fontId="32" fillId="0" borderId="0" xfId="0" applyFont="1" applyFill="1" applyAlignment="1" applyProtection="1">
      <alignment vertical="center" wrapText="1"/>
      <protection locked="0"/>
    </xf>
    <xf numFmtId="0" fontId="32" fillId="0" borderId="0" xfId="0" applyFont="1" applyFill="1" applyBorder="1" applyAlignment="1" applyProtection="1">
      <alignment horizontal="center"/>
      <protection locked="0"/>
    </xf>
    <xf numFmtId="0" fontId="32" fillId="0" borderId="0" xfId="0" applyFont="1" applyFill="1" applyBorder="1" applyProtection="1">
      <protection locked="0"/>
    </xf>
    <xf numFmtId="0" fontId="32" fillId="0" borderId="0" xfId="0" applyFont="1" applyFill="1" applyBorder="1" applyAlignment="1" applyProtection="1">
      <alignment horizontal="center" vertical="center"/>
      <protection locked="0"/>
    </xf>
    <xf numFmtId="0" fontId="4" fillId="0" borderId="3" xfId="0" applyFont="1" applyBorder="1" applyAlignment="1">
      <alignment vertical="center" wrapText="1"/>
    </xf>
    <xf numFmtId="0" fontId="4" fillId="9" borderId="0" xfId="0" applyFont="1" applyFill="1" applyProtection="1">
      <protection locked="0"/>
    </xf>
    <xf numFmtId="0" fontId="4" fillId="9" borderId="13" xfId="0" applyFont="1" applyFill="1" applyBorder="1" applyAlignment="1" applyProtection="1">
      <protection locked="0"/>
    </xf>
    <xf numFmtId="0" fontId="4" fillId="9" borderId="0" xfId="0" applyFont="1" applyFill="1" applyAlignment="1" applyProtection="1">
      <alignment horizontal="center" vertical="center" wrapText="1"/>
      <protection locked="0"/>
    </xf>
    <xf numFmtId="0" fontId="4" fillId="9" borderId="0" xfId="0" applyFont="1" applyFill="1" applyBorder="1" applyAlignment="1" applyProtection="1">
      <alignment vertical="center" wrapText="1"/>
      <protection locked="0"/>
    </xf>
    <xf numFmtId="0" fontId="3" fillId="9" borderId="11" xfId="0" applyFont="1" applyFill="1" applyBorder="1" applyAlignment="1" applyProtection="1">
      <alignment horizontal="center" vertical="center" wrapText="1"/>
      <protection locked="0"/>
    </xf>
    <xf numFmtId="0" fontId="4" fillId="16" borderId="3" xfId="0" applyFont="1" applyFill="1" applyBorder="1" applyAlignment="1" applyProtection="1">
      <alignment horizontal="center" vertical="center" textRotation="90" wrapText="1"/>
      <protection locked="0"/>
    </xf>
    <xf numFmtId="0" fontId="4" fillId="16" borderId="3" xfId="0" applyFont="1" applyFill="1" applyBorder="1" applyAlignment="1" applyProtection="1">
      <alignment horizontal="center" vertical="center" wrapText="1"/>
    </xf>
    <xf numFmtId="0" fontId="4" fillId="9" borderId="0" xfId="0" applyFont="1" applyFill="1" applyAlignment="1" applyProtection="1">
      <alignment horizontal="left" vertical="center" wrapText="1"/>
      <protection locked="0"/>
    </xf>
    <xf numFmtId="0" fontId="3" fillId="9" borderId="0" xfId="0" applyFont="1" applyFill="1" applyBorder="1" applyAlignment="1" applyProtection="1">
      <alignment vertical="center"/>
      <protection locked="0"/>
    </xf>
    <xf numFmtId="0" fontId="3" fillId="9" borderId="14" xfId="0" applyFont="1" applyFill="1" applyBorder="1" applyAlignment="1" applyProtection="1">
      <alignment vertical="center"/>
      <protection locked="0"/>
    </xf>
    <xf numFmtId="0" fontId="4" fillId="9" borderId="0" xfId="0" applyFont="1" applyFill="1" applyAlignment="1" applyProtection="1">
      <alignment horizontal="center"/>
      <protection locked="0"/>
    </xf>
    <xf numFmtId="0" fontId="4" fillId="9" borderId="0" xfId="0" applyFont="1" applyFill="1" applyAlignment="1" applyProtection="1">
      <alignment vertical="center" wrapText="1"/>
      <protection locked="0"/>
    </xf>
    <xf numFmtId="0" fontId="4" fillId="0" borderId="0" xfId="0" applyFont="1" applyFill="1" applyAlignment="1" applyProtection="1">
      <alignment vertical="center" wrapText="1"/>
      <protection locked="0"/>
    </xf>
    <xf numFmtId="0" fontId="4" fillId="0" borderId="0" xfId="0" applyFont="1" applyFill="1" applyBorder="1" applyAlignment="1" applyProtection="1">
      <alignment horizontal="center"/>
      <protection locked="0"/>
    </xf>
    <xf numFmtId="0" fontId="4" fillId="0" borderId="0" xfId="0" applyFont="1" applyFill="1" applyBorder="1" applyProtection="1">
      <protection locked="0"/>
    </xf>
    <xf numFmtId="0" fontId="4" fillId="0" borderId="0" xfId="0" applyFont="1" applyFill="1" applyAlignment="1" applyProtection="1">
      <alignment horizontal="center"/>
      <protection locked="0"/>
    </xf>
    <xf numFmtId="0" fontId="4" fillId="0" borderId="0" xfId="0" applyFont="1" applyFill="1" applyProtection="1">
      <protection locked="0"/>
    </xf>
    <xf numFmtId="0" fontId="4" fillId="0" borderId="0" xfId="0" applyFont="1" applyFill="1" applyAlignment="1" applyProtection="1">
      <alignment horizontal="center" vertical="center"/>
      <protection locked="0"/>
    </xf>
    <xf numFmtId="0" fontId="4" fillId="0" borderId="0" xfId="0" applyFont="1" applyProtection="1">
      <protection locked="0"/>
    </xf>
    <xf numFmtId="0" fontId="4" fillId="0" borderId="0" xfId="0" applyFont="1" applyAlignment="1" applyProtection="1">
      <alignment horizontal="center"/>
      <protection locked="0"/>
    </xf>
    <xf numFmtId="0" fontId="4" fillId="0" borderId="0" xfId="0" applyFont="1" applyAlignment="1" applyProtection="1">
      <alignment horizontal="center" vertical="center"/>
      <protection locked="0"/>
    </xf>
    <xf numFmtId="0" fontId="32" fillId="0" borderId="3" xfId="0" applyFont="1" applyFill="1" applyBorder="1" applyAlignment="1" applyProtection="1">
      <alignment horizontal="center" vertical="center" textRotation="90" wrapText="1"/>
      <protection locked="0"/>
    </xf>
    <xf numFmtId="0" fontId="52" fillId="0" borderId="3" xfId="0" applyFont="1" applyBorder="1" applyAlignment="1" applyProtection="1">
      <alignment horizontal="center" vertical="center" wrapText="1"/>
      <protection locked="0"/>
    </xf>
    <xf numFmtId="0" fontId="4" fillId="0" borderId="3" xfId="0" applyFont="1" applyBorder="1" applyAlignment="1" applyProtection="1">
      <alignment vertical="center" textRotation="90" wrapText="1"/>
      <protection locked="0"/>
    </xf>
    <xf numFmtId="0" fontId="3" fillId="0" borderId="3" xfId="9" applyFont="1" applyFill="1" applyBorder="1" applyAlignment="1">
      <alignment horizontal="center" vertical="center" wrapText="1"/>
    </xf>
    <xf numFmtId="1" fontId="4" fillId="0" borderId="3" xfId="9" applyNumberFormat="1" applyFont="1" applyFill="1" applyBorder="1" applyAlignment="1">
      <alignment horizontal="center" vertical="center" wrapText="1"/>
    </xf>
    <xf numFmtId="0" fontId="4" fillId="0" borderId="3" xfId="9" applyFont="1" applyFill="1" applyBorder="1" applyAlignment="1">
      <alignment horizontal="center" vertical="center" wrapText="1"/>
    </xf>
    <xf numFmtId="2" fontId="4" fillId="0" borderId="3" xfId="9" applyNumberFormat="1" applyFont="1" applyFill="1" applyBorder="1" applyAlignment="1">
      <alignment horizontal="center" vertical="center" wrapText="1"/>
    </xf>
    <xf numFmtId="164" fontId="4" fillId="0" borderId="3" xfId="9" applyNumberFormat="1" applyFont="1" applyFill="1" applyBorder="1" applyAlignment="1">
      <alignment horizontal="center" vertical="center" wrapText="1"/>
    </xf>
    <xf numFmtId="0" fontId="4" fillId="0" borderId="1" xfId="9" applyFont="1" applyFill="1" applyBorder="1" applyAlignment="1">
      <alignment horizontal="center" vertical="center" wrapText="1"/>
    </xf>
    <xf numFmtId="0" fontId="4" fillId="0" borderId="3" xfId="9" applyFont="1" applyFill="1" applyBorder="1" applyAlignment="1">
      <alignment horizontal="left" vertical="center" wrapText="1"/>
    </xf>
    <xf numFmtId="0" fontId="9" fillId="0" borderId="3" xfId="9" applyFont="1" applyFill="1" applyBorder="1" applyAlignment="1">
      <alignment horizontal="center" vertical="center" wrapText="1"/>
    </xf>
    <xf numFmtId="0" fontId="32" fillId="0" borderId="3" xfId="9" applyFont="1" applyFill="1" applyBorder="1" applyAlignment="1">
      <alignment horizontal="center" vertical="center" wrapText="1"/>
    </xf>
    <xf numFmtId="0" fontId="32" fillId="0" borderId="3" xfId="0" applyFont="1" applyFill="1" applyBorder="1" applyAlignment="1" applyProtection="1">
      <alignment vertical="center" wrapText="1"/>
      <protection locked="0"/>
    </xf>
    <xf numFmtId="164" fontId="4" fillId="0" borderId="3" xfId="9" applyNumberFormat="1" applyFont="1" applyFill="1" applyBorder="1" applyAlignment="1">
      <alignment horizontal="center" vertical="center" wrapText="1"/>
    </xf>
    <xf numFmtId="0" fontId="4" fillId="0" borderId="3" xfId="9" applyFont="1" applyFill="1" applyBorder="1" applyAlignment="1">
      <alignment horizontal="left" vertical="center" wrapText="1"/>
    </xf>
    <xf numFmtId="2" fontId="4" fillId="0" borderId="3" xfId="9" applyNumberFormat="1" applyFont="1" applyFill="1" applyBorder="1" applyAlignment="1">
      <alignment horizontal="center" vertical="center" wrapText="1"/>
    </xf>
    <xf numFmtId="1" fontId="4" fillId="0" borderId="3" xfId="9" applyNumberFormat="1" applyFont="1" applyFill="1" applyBorder="1" applyAlignment="1">
      <alignment horizontal="center" vertical="center" wrapText="1"/>
    </xf>
    <xf numFmtId="1" fontId="4" fillId="0" borderId="1" xfId="9" applyNumberFormat="1" applyFont="1" applyFill="1" applyBorder="1" applyAlignment="1">
      <alignment horizontal="center" vertical="center" wrapText="1"/>
    </xf>
    <xf numFmtId="0" fontId="4" fillId="0" borderId="3" xfId="9" applyFont="1" applyFill="1" applyBorder="1" applyAlignment="1">
      <alignment horizontal="center" vertical="center" wrapText="1"/>
    </xf>
    <xf numFmtId="0" fontId="4" fillId="0" borderId="3" xfId="9" applyFont="1" applyFill="1" applyBorder="1" applyAlignment="1">
      <alignment horizontal="justify" vertical="center" wrapText="1"/>
    </xf>
    <xf numFmtId="2" fontId="4" fillId="0" borderId="1" xfId="9" applyNumberFormat="1" applyFont="1" applyFill="1" applyBorder="1" applyAlignment="1">
      <alignment horizontal="center" vertical="center" wrapText="1"/>
    </xf>
    <xf numFmtId="164" fontId="4" fillId="0" borderId="1" xfId="9" applyNumberFormat="1" applyFont="1" applyFill="1" applyBorder="1" applyAlignment="1">
      <alignment horizontal="center" vertical="center" wrapText="1"/>
    </xf>
    <xf numFmtId="0" fontId="4" fillId="0" borderId="1" xfId="9" applyFont="1" applyFill="1" applyBorder="1" applyAlignment="1">
      <alignment horizontal="center" vertical="center" wrapText="1"/>
    </xf>
    <xf numFmtId="0" fontId="3" fillId="0" borderId="3" xfId="9" applyFont="1" applyFill="1" applyBorder="1" applyAlignment="1">
      <alignment horizontal="center" vertical="center" wrapText="1"/>
    </xf>
    <xf numFmtId="0" fontId="32" fillId="0" borderId="3" xfId="9" applyFont="1" applyFill="1" applyBorder="1" applyAlignment="1">
      <alignment horizontal="center" vertical="center" wrapText="1"/>
    </xf>
    <xf numFmtId="0" fontId="3" fillId="9" borderId="0" xfId="9" applyFont="1" applyFill="1" applyBorder="1" applyAlignment="1">
      <alignment vertical="center"/>
    </xf>
    <xf numFmtId="0" fontId="2" fillId="9" borderId="0" xfId="9" applyFont="1" applyFill="1" applyBorder="1" applyAlignment="1">
      <alignment horizontal="left"/>
    </xf>
    <xf numFmtId="0" fontId="2" fillId="9" borderId="0" xfId="9" applyFont="1" applyFill="1" applyAlignment="1">
      <alignment horizontal="left"/>
    </xf>
    <xf numFmtId="0" fontId="2" fillId="9" borderId="0" xfId="9" applyFont="1" applyFill="1" applyAlignment="1">
      <alignment horizontal="center" vertical="center"/>
    </xf>
    <xf numFmtId="0" fontId="2" fillId="0" borderId="0" xfId="9" applyFont="1" applyAlignment="1">
      <alignment horizontal="left"/>
    </xf>
    <xf numFmtId="0" fontId="2" fillId="9" borderId="0" xfId="9" applyFont="1" applyFill="1" applyAlignment="1"/>
    <xf numFmtId="0" fontId="2" fillId="9" borderId="0" xfId="9" applyFont="1" applyFill="1" applyBorder="1" applyAlignment="1"/>
    <xf numFmtId="0" fontId="3" fillId="9" borderId="1" xfId="9" applyFont="1" applyFill="1" applyBorder="1" applyAlignment="1">
      <alignment horizontal="center" vertical="center" wrapText="1"/>
    </xf>
    <xf numFmtId="0" fontId="4" fillId="9" borderId="2" xfId="9" applyFont="1" applyFill="1" applyBorder="1" applyAlignment="1">
      <alignment horizontal="center" vertical="center" wrapText="1"/>
    </xf>
    <xf numFmtId="0" fontId="7" fillId="9" borderId="0" xfId="9" applyFont="1" applyFill="1" applyBorder="1" applyAlignment="1">
      <alignment vertical="center"/>
    </xf>
    <xf numFmtId="0" fontId="6" fillId="9" borderId="0" xfId="9" applyFont="1" applyFill="1" applyBorder="1" applyAlignment="1">
      <alignment vertical="center"/>
    </xf>
    <xf numFmtId="0" fontId="3" fillId="9" borderId="0" xfId="9" applyFont="1" applyFill="1" applyBorder="1" applyAlignment="1">
      <alignment horizontal="center" vertical="center" wrapText="1"/>
    </xf>
    <xf numFmtId="0" fontId="4" fillId="9" borderId="0" xfId="9" applyFont="1" applyFill="1" applyBorder="1" applyAlignment="1">
      <alignment horizontal="center" vertical="center" wrapText="1"/>
    </xf>
    <xf numFmtId="0" fontId="3" fillId="9" borderId="0" xfId="9" applyFont="1" applyFill="1" applyBorder="1" applyAlignment="1">
      <alignment horizontal="left" vertical="center" wrapText="1"/>
    </xf>
    <xf numFmtId="0" fontId="8" fillId="0" borderId="3" xfId="9" applyFont="1" applyFill="1" applyBorder="1" applyAlignment="1">
      <alignment horizontal="center" vertical="center" wrapText="1"/>
    </xf>
    <xf numFmtId="0" fontId="2" fillId="0" borderId="0" xfId="9" applyFont="1"/>
    <xf numFmtId="0" fontId="4" fillId="9" borderId="3" xfId="9" applyFont="1" applyFill="1" applyBorder="1" applyAlignment="1">
      <alignment vertical="center" wrapText="1"/>
    </xf>
    <xf numFmtId="0" fontId="2" fillId="0" borderId="0" xfId="9" applyFont="1" applyFill="1"/>
    <xf numFmtId="0" fontId="6" fillId="9" borderId="0" xfId="9" applyFont="1" applyFill="1" applyAlignment="1">
      <alignment horizontal="center" vertical="center" wrapText="1"/>
    </xf>
    <xf numFmtId="0" fontId="2" fillId="9" borderId="0" xfId="9" applyFont="1" applyFill="1" applyAlignment="1">
      <alignment horizontal="center" vertical="center" wrapText="1"/>
    </xf>
    <xf numFmtId="0" fontId="2" fillId="9" borderId="0" xfId="9" applyFont="1" applyFill="1" applyAlignment="1">
      <alignment horizontal="left" vertical="center" wrapText="1"/>
    </xf>
    <xf numFmtId="0" fontId="2" fillId="9" borderId="0" xfId="9" applyFont="1" applyFill="1" applyBorder="1" applyAlignment="1">
      <alignment horizontal="center" vertical="center" wrapText="1"/>
    </xf>
    <xf numFmtId="0" fontId="2" fillId="0" borderId="0" xfId="9" applyFont="1" applyAlignment="1">
      <alignment horizontal="left" vertical="center" wrapText="1"/>
    </xf>
    <xf numFmtId="0" fontId="11" fillId="0" borderId="0" xfId="9" applyFont="1" applyBorder="1" applyAlignment="1">
      <alignment horizontal="left"/>
    </xf>
    <xf numFmtId="0" fontId="4" fillId="0" borderId="0" xfId="9" applyFont="1" applyBorder="1"/>
    <xf numFmtId="0" fontId="4" fillId="9" borderId="0" xfId="9" applyFont="1" applyFill="1" applyBorder="1" applyAlignment="1">
      <alignment horizontal="center"/>
    </xf>
    <xf numFmtId="0" fontId="4" fillId="9" borderId="0" xfId="9" applyFont="1" applyFill="1" applyBorder="1" applyAlignment="1"/>
    <xf numFmtId="0" fontId="3" fillId="9" borderId="0" xfId="9" applyFont="1" applyFill="1" applyBorder="1" applyAlignment="1">
      <alignment horizontal="center" vertical="center"/>
    </xf>
    <xf numFmtId="0" fontId="4" fillId="9" borderId="0" xfId="9" applyFont="1" applyFill="1" applyBorder="1" applyAlignment="1">
      <alignment horizontal="center" vertical="center"/>
    </xf>
    <xf numFmtId="0" fontId="2" fillId="0" borderId="0" xfId="9" applyFont="1" applyBorder="1" applyAlignment="1">
      <alignment horizontal="center" vertical="center" wrapText="1"/>
    </xf>
    <xf numFmtId="0" fontId="2" fillId="0" borderId="0" xfId="9" applyFont="1" applyBorder="1" applyAlignment="1">
      <alignment horizontal="left" vertical="center" wrapText="1"/>
    </xf>
    <xf numFmtId="0" fontId="2" fillId="9" borderId="0" xfId="9" applyFill="1" applyBorder="1" applyAlignment="1">
      <alignment horizontal="left"/>
    </xf>
    <xf numFmtId="0" fontId="2" fillId="9" borderId="0" xfId="9" applyFill="1" applyAlignment="1">
      <alignment horizontal="left"/>
    </xf>
    <xf numFmtId="0" fontId="2" fillId="9" borderId="0" xfId="9" applyFill="1" applyAlignment="1">
      <alignment horizontal="center" vertical="center"/>
    </xf>
    <xf numFmtId="0" fontId="2" fillId="9" borderId="0" xfId="9" applyFill="1" applyAlignment="1"/>
    <xf numFmtId="0" fontId="2" fillId="9" borderId="0" xfId="9" applyFill="1" applyBorder="1" applyAlignment="1"/>
    <xf numFmtId="0" fontId="4" fillId="9" borderId="3" xfId="9" applyFont="1" applyFill="1" applyBorder="1" applyAlignment="1">
      <alignment horizontal="center" vertical="center" wrapText="1"/>
    </xf>
    <xf numFmtId="0" fontId="4" fillId="9" borderId="3" xfId="9" applyFont="1" applyFill="1" applyBorder="1" applyAlignment="1">
      <alignment horizontal="justify" vertical="center" wrapText="1"/>
    </xf>
    <xf numFmtId="0" fontId="4" fillId="9" borderId="3" xfId="9" applyFont="1" applyFill="1" applyBorder="1" applyAlignment="1">
      <alignment horizontal="left" vertical="center" wrapText="1"/>
    </xf>
    <xf numFmtId="0" fontId="2" fillId="9" borderId="0" xfId="9" applyFill="1" applyAlignment="1">
      <alignment horizontal="center" vertical="center" wrapText="1"/>
    </xf>
    <xf numFmtId="0" fontId="2" fillId="9" borderId="0" xfId="9" applyFill="1" applyAlignment="1">
      <alignment horizontal="left" vertical="center" wrapText="1"/>
    </xf>
    <xf numFmtId="0" fontId="2" fillId="9" borderId="0" xfId="9" applyFill="1" applyBorder="1" applyAlignment="1">
      <alignment horizontal="center" vertical="center" wrapText="1"/>
    </xf>
    <xf numFmtId="0" fontId="4" fillId="9" borderId="7" xfId="9" applyFont="1" applyFill="1" applyBorder="1" applyAlignment="1">
      <alignment horizontal="center" vertical="center"/>
    </xf>
    <xf numFmtId="0" fontId="2" fillId="0" borderId="0" xfId="9" applyBorder="1" applyAlignment="1">
      <alignment horizontal="left" vertical="center" wrapText="1"/>
    </xf>
    <xf numFmtId="0" fontId="33" fillId="9" borderId="0" xfId="9" applyFont="1" applyFill="1" applyBorder="1" applyAlignment="1">
      <alignment vertical="center"/>
    </xf>
    <xf numFmtId="0" fontId="34" fillId="9" borderId="0" xfId="9" applyFont="1" applyFill="1" applyBorder="1" applyAlignment="1">
      <alignment horizontal="left"/>
    </xf>
    <xf numFmtId="0" fontId="34" fillId="9" borderId="0" xfId="9" applyFont="1" applyFill="1" applyAlignment="1">
      <alignment horizontal="left"/>
    </xf>
    <xf numFmtId="0" fontId="34" fillId="9" borderId="0" xfId="9" applyFont="1" applyFill="1" applyAlignment="1">
      <alignment horizontal="center" vertical="center"/>
    </xf>
    <xf numFmtId="0" fontId="34" fillId="0" borderId="0" xfId="9" applyFont="1" applyAlignment="1">
      <alignment horizontal="left"/>
    </xf>
    <xf numFmtId="0" fontId="34" fillId="9" borderId="0" xfId="9" applyFont="1" applyFill="1" applyAlignment="1"/>
    <xf numFmtId="0" fontId="34" fillId="9" borderId="0" xfId="9" applyFont="1" applyFill="1" applyBorder="1" applyAlignment="1"/>
    <xf numFmtId="0" fontId="33" fillId="9" borderId="1" xfId="9" applyFont="1" applyFill="1" applyBorder="1" applyAlignment="1">
      <alignment horizontal="center" vertical="center" wrapText="1"/>
    </xf>
    <xf numFmtId="0" fontId="32" fillId="9" borderId="2" xfId="9" applyFont="1" applyFill="1" applyBorder="1" applyAlignment="1">
      <alignment horizontal="center" vertical="center" wrapText="1"/>
    </xf>
    <xf numFmtId="0" fontId="38" fillId="9" borderId="0" xfId="9" applyFont="1" applyFill="1" applyBorder="1" applyAlignment="1">
      <alignment vertical="center"/>
    </xf>
    <xf numFmtId="0" fontId="35" fillId="9" borderId="0" xfId="9" applyFont="1" applyFill="1" applyBorder="1" applyAlignment="1">
      <alignment vertical="center"/>
    </xf>
    <xf numFmtId="0" fontId="33" fillId="9" borderId="0" xfId="9" applyFont="1" applyFill="1" applyBorder="1" applyAlignment="1">
      <alignment horizontal="center" vertical="center" wrapText="1"/>
    </xf>
    <xf numFmtId="0" fontId="32" fillId="9" borderId="0" xfId="9" applyFont="1" applyFill="1" applyBorder="1" applyAlignment="1">
      <alignment horizontal="center" vertical="center" wrapText="1"/>
    </xf>
    <xf numFmtId="0" fontId="33" fillId="9" borderId="0" xfId="9" applyFont="1" applyFill="1" applyBorder="1" applyAlignment="1">
      <alignment horizontal="left" vertical="center" wrapText="1"/>
    </xf>
    <xf numFmtId="0" fontId="32" fillId="0" borderId="0" xfId="9" applyFont="1"/>
    <xf numFmtId="0" fontId="43" fillId="0" borderId="3" xfId="9" applyFont="1" applyFill="1" applyBorder="1" applyAlignment="1">
      <alignment horizontal="center" vertical="center" wrapText="1"/>
    </xf>
    <xf numFmtId="0" fontId="33" fillId="0" borderId="3" xfId="9" applyFont="1" applyFill="1" applyBorder="1" applyAlignment="1">
      <alignment horizontal="center" vertical="center" wrapText="1"/>
    </xf>
    <xf numFmtId="0" fontId="34" fillId="0" borderId="0" xfId="9" applyFont="1"/>
    <xf numFmtId="1" fontId="32" fillId="0" borderId="3" xfId="9" applyNumberFormat="1" applyFont="1" applyFill="1" applyBorder="1" applyAlignment="1">
      <alignment horizontal="center" vertical="center" wrapText="1"/>
    </xf>
    <xf numFmtId="164" fontId="32" fillId="0" borderId="3" xfId="9" applyNumberFormat="1" applyFont="1" applyFill="1" applyBorder="1" applyAlignment="1">
      <alignment horizontal="center" vertical="center" wrapText="1"/>
    </xf>
    <xf numFmtId="0" fontId="34" fillId="0" borderId="0" xfId="9" applyFont="1" applyFill="1"/>
    <xf numFmtId="0" fontId="32" fillId="9" borderId="3" xfId="9" applyFont="1" applyFill="1" applyBorder="1" applyAlignment="1">
      <alignment horizontal="center" vertical="center" wrapText="1"/>
    </xf>
    <xf numFmtId="1" fontId="32" fillId="9" borderId="3" xfId="9" applyNumberFormat="1" applyFont="1" applyFill="1" applyBorder="1" applyAlignment="1">
      <alignment horizontal="center" vertical="center" wrapText="1"/>
    </xf>
    <xf numFmtId="164" fontId="32" fillId="9" borderId="3" xfId="9" applyNumberFormat="1" applyFont="1" applyFill="1" applyBorder="1" applyAlignment="1">
      <alignment horizontal="center" vertical="center" wrapText="1"/>
    </xf>
    <xf numFmtId="0" fontId="32" fillId="0" borderId="3" xfId="9" applyFont="1" applyFill="1" applyBorder="1" applyAlignment="1">
      <alignment horizontal="left" vertical="center" wrapText="1"/>
    </xf>
    <xf numFmtId="0" fontId="35" fillId="9" borderId="0" xfId="9" applyFont="1" applyFill="1" applyAlignment="1">
      <alignment horizontal="center" vertical="center" wrapText="1"/>
    </xf>
    <xf numFmtId="0" fontId="34" fillId="9" borderId="0" xfId="9" applyFont="1" applyFill="1" applyAlignment="1">
      <alignment horizontal="center" vertical="center" wrapText="1"/>
    </xf>
    <xf numFmtId="0" fontId="34" fillId="9" borderId="0" xfId="9" applyFont="1" applyFill="1" applyAlignment="1">
      <alignment horizontal="left" vertical="center" wrapText="1"/>
    </xf>
    <xf numFmtId="0" fontId="34" fillId="9" borderId="0" xfId="9" applyFont="1" applyFill="1" applyBorder="1" applyAlignment="1">
      <alignment horizontal="center" vertical="center" wrapText="1"/>
    </xf>
    <xf numFmtId="0" fontId="34" fillId="0" borderId="0" xfId="9" applyFont="1" applyAlignment="1">
      <alignment horizontal="center" vertical="center" wrapText="1"/>
    </xf>
    <xf numFmtId="0" fontId="35" fillId="0" borderId="0" xfId="9" applyFont="1" applyAlignment="1">
      <alignment horizontal="center" vertical="center" wrapText="1"/>
    </xf>
    <xf numFmtId="0" fontId="34" fillId="0" borderId="0" xfId="9" applyFont="1" applyAlignment="1">
      <alignment horizontal="left" vertical="center" wrapText="1"/>
    </xf>
    <xf numFmtId="0" fontId="45" fillId="0" borderId="0" xfId="9" applyFont="1" applyBorder="1" applyAlignment="1">
      <alignment horizontal="left"/>
    </xf>
    <xf numFmtId="0" fontId="32" fillId="0" borderId="0" xfId="9" applyFont="1" applyBorder="1"/>
    <xf numFmtId="0" fontId="32" fillId="9" borderId="0" xfId="9" applyFont="1" applyFill="1" applyBorder="1" applyAlignment="1">
      <alignment horizontal="center"/>
    </xf>
    <xf numFmtId="0" fontId="32" fillId="9" borderId="0" xfId="9" applyFont="1" applyFill="1" applyBorder="1" applyAlignment="1"/>
    <xf numFmtId="0" fontId="33" fillId="9" borderId="0" xfId="9" applyFont="1" applyFill="1" applyBorder="1" applyAlignment="1">
      <alignment horizontal="center" vertical="center"/>
    </xf>
    <xf numFmtId="0" fontId="32" fillId="9" borderId="0" xfId="9" applyFont="1" applyFill="1" applyBorder="1" applyAlignment="1">
      <alignment horizontal="center" vertical="center"/>
    </xf>
    <xf numFmtId="0" fontId="32" fillId="9" borderId="7" xfId="9" applyFont="1" applyFill="1" applyBorder="1" applyAlignment="1">
      <alignment horizontal="center" vertical="center"/>
    </xf>
    <xf numFmtId="0" fontId="34" fillId="0" borderId="0" xfId="9" applyFont="1" applyBorder="1" applyAlignment="1">
      <alignment horizontal="center" vertical="center" wrapText="1"/>
    </xf>
    <xf numFmtId="0" fontId="34" fillId="0" borderId="0" xfId="9" applyFont="1" applyBorder="1" applyAlignment="1">
      <alignment horizontal="left" vertical="center" wrapText="1"/>
    </xf>
    <xf numFmtId="0" fontId="4" fillId="0" borderId="3" xfId="14" applyFont="1" applyFill="1" applyBorder="1" applyAlignment="1">
      <alignment horizontal="center" vertical="center" wrapText="1"/>
    </xf>
    <xf numFmtId="0" fontId="4" fillId="0" borderId="0" xfId="9" applyFont="1" applyFill="1"/>
    <xf numFmtId="164" fontId="4" fillId="0" borderId="3" xfId="9" applyNumberFormat="1" applyFont="1" applyFill="1" applyBorder="1" applyAlignment="1">
      <alignment horizontal="center" vertical="center" wrapText="1"/>
    </xf>
    <xf numFmtId="1" fontId="4" fillId="0" borderId="3" xfId="9" applyNumberFormat="1" applyFont="1" applyFill="1" applyBorder="1" applyAlignment="1">
      <alignment horizontal="center" vertical="center" wrapText="1"/>
    </xf>
    <xf numFmtId="0" fontId="4" fillId="0" borderId="3" xfId="9" applyFont="1" applyFill="1" applyBorder="1" applyAlignment="1">
      <alignment horizontal="center" vertical="center" wrapText="1"/>
    </xf>
    <xf numFmtId="0" fontId="4" fillId="0" borderId="1" xfId="9" applyFont="1" applyFill="1" applyBorder="1" applyAlignment="1">
      <alignment horizontal="center" vertical="center" wrapText="1"/>
    </xf>
    <xf numFmtId="0" fontId="3" fillId="0" borderId="3" xfId="9" applyFont="1" applyFill="1" applyBorder="1" applyAlignment="1">
      <alignment horizontal="center" vertical="center" wrapText="1"/>
    </xf>
    <xf numFmtId="0" fontId="3" fillId="9" borderId="0" xfId="9" applyFont="1" applyFill="1" applyBorder="1" applyAlignment="1">
      <alignment horizontal="center" vertical="center"/>
    </xf>
    <xf numFmtId="0" fontId="4" fillId="9" borderId="0" xfId="9" applyFont="1" applyFill="1" applyBorder="1" applyAlignment="1">
      <alignment horizontal="center" vertical="center" wrapText="1"/>
    </xf>
    <xf numFmtId="0" fontId="4" fillId="0" borderId="2" xfId="9" applyFont="1" applyFill="1" applyBorder="1" applyAlignment="1">
      <alignment horizontal="center" vertical="center" wrapText="1"/>
    </xf>
    <xf numFmtId="0" fontId="4" fillId="9" borderId="3" xfId="9" applyFont="1" applyFill="1" applyBorder="1" applyAlignment="1">
      <alignment horizontal="center" vertical="center" wrapText="1"/>
    </xf>
    <xf numFmtId="0" fontId="32" fillId="0" borderId="3" xfId="9" applyFont="1" applyFill="1" applyBorder="1" applyAlignment="1">
      <alignment horizontal="left" vertical="center" wrapText="1"/>
    </xf>
    <xf numFmtId="0" fontId="32" fillId="0" borderId="3" xfId="9" applyFont="1" applyFill="1" applyBorder="1" applyAlignment="1">
      <alignment horizontal="center" vertical="center" wrapText="1"/>
    </xf>
    <xf numFmtId="0" fontId="4" fillId="0" borderId="3" xfId="14" applyFont="1" applyFill="1" applyBorder="1" applyAlignment="1">
      <alignment horizontal="center" vertical="center" wrapText="1"/>
    </xf>
    <xf numFmtId="0" fontId="4" fillId="9" borderId="0" xfId="9" applyFont="1" applyFill="1" applyBorder="1" applyAlignment="1">
      <alignment horizontal="left"/>
    </xf>
    <xf numFmtId="0" fontId="4" fillId="9" borderId="0" xfId="9" applyFont="1" applyFill="1" applyAlignment="1">
      <alignment horizontal="left"/>
    </xf>
    <xf numFmtId="0" fontId="4" fillId="9" borderId="0" xfId="9" applyFont="1" applyFill="1" applyAlignment="1">
      <alignment horizontal="center" vertical="center"/>
    </xf>
    <xf numFmtId="0" fontId="4" fillId="0" borderId="0" xfId="9" applyFont="1" applyAlignment="1">
      <alignment horizontal="left"/>
    </xf>
    <xf numFmtId="0" fontId="4" fillId="9" borderId="0" xfId="9" applyFont="1" applyFill="1" applyAlignment="1"/>
    <xf numFmtId="0" fontId="4" fillId="9" borderId="0" xfId="9" applyFont="1" applyFill="1" applyBorder="1" applyAlignment="1">
      <alignment vertical="center"/>
    </xf>
    <xf numFmtId="0" fontId="47" fillId="0" borderId="3" xfId="9" applyFont="1" applyFill="1" applyBorder="1" applyAlignment="1">
      <alignment horizontal="center" vertical="center" wrapText="1"/>
    </xf>
    <xf numFmtId="1" fontId="47" fillId="0" borderId="3" xfId="9" applyNumberFormat="1" applyFont="1" applyFill="1" applyBorder="1" applyAlignment="1">
      <alignment horizontal="center" vertical="center" wrapText="1"/>
    </xf>
    <xf numFmtId="164" fontId="47" fillId="0" borderId="3" xfId="9" applyNumberFormat="1" applyFont="1" applyFill="1" applyBorder="1" applyAlignment="1">
      <alignment horizontal="center" vertical="center" wrapText="1"/>
    </xf>
    <xf numFmtId="0" fontId="47" fillId="0" borderId="3" xfId="9" applyFont="1" applyFill="1" applyBorder="1" applyAlignment="1">
      <alignment horizontal="justify" vertical="center" wrapText="1"/>
    </xf>
    <xf numFmtId="0" fontId="47" fillId="0" borderId="0" xfId="9" applyFont="1" applyFill="1"/>
    <xf numFmtId="1" fontId="4" fillId="9" borderId="3" xfId="9" applyNumberFormat="1" applyFont="1" applyFill="1" applyBorder="1" applyAlignment="1">
      <alignment horizontal="center" vertical="center" wrapText="1"/>
    </xf>
    <xf numFmtId="1" fontId="4" fillId="9" borderId="2" xfId="9" applyNumberFormat="1" applyFont="1" applyFill="1" applyBorder="1" applyAlignment="1">
      <alignment horizontal="center" vertical="center" wrapText="1"/>
    </xf>
    <xf numFmtId="0" fontId="4" fillId="9" borderId="0" xfId="9" applyFont="1" applyFill="1"/>
    <xf numFmtId="1" fontId="4" fillId="0" borderId="3" xfId="9" applyNumberFormat="1" applyFont="1" applyFill="1" applyBorder="1" applyAlignment="1">
      <alignment vertical="center" wrapText="1"/>
    </xf>
    <xf numFmtId="0" fontId="4" fillId="9" borderId="2" xfId="9" applyFont="1" applyFill="1" applyBorder="1" applyAlignment="1">
      <alignment horizontal="center" vertical="center" wrapText="1"/>
    </xf>
    <xf numFmtId="1" fontId="4" fillId="0" borderId="1" xfId="9" applyNumberFormat="1" applyFont="1" applyFill="1" applyBorder="1" applyAlignment="1">
      <alignment vertical="center" wrapText="1"/>
    </xf>
    <xf numFmtId="0" fontId="3" fillId="9" borderId="0" xfId="9" applyFont="1" applyFill="1" applyAlignment="1">
      <alignment horizontal="center" vertical="center" wrapText="1"/>
    </xf>
    <xf numFmtId="0" fontId="4" fillId="9" borderId="0" xfId="9" applyFont="1" applyFill="1" applyAlignment="1">
      <alignment horizontal="center" vertical="center" wrapText="1"/>
    </xf>
    <xf numFmtId="0" fontId="4" fillId="9" borderId="0" xfId="9" applyFont="1" applyFill="1" applyAlignment="1">
      <alignment horizontal="left" vertical="center" wrapText="1"/>
    </xf>
    <xf numFmtId="0" fontId="4" fillId="0" borderId="0" xfId="9" applyFont="1" applyAlignment="1">
      <alignment horizontal="center" vertical="center" wrapText="1"/>
    </xf>
    <xf numFmtId="0" fontId="3" fillId="0" borderId="0" xfId="9" applyFont="1" applyAlignment="1">
      <alignment horizontal="center" vertical="center" wrapText="1"/>
    </xf>
    <xf numFmtId="0" fontId="4" fillId="0" borderId="0" xfId="9" applyFont="1" applyAlignment="1">
      <alignment horizontal="left" vertical="center" wrapText="1"/>
    </xf>
    <xf numFmtId="0" fontId="4" fillId="0" borderId="0" xfId="9" applyFont="1" applyBorder="1" applyAlignment="1">
      <alignment horizontal="center" vertical="center" wrapText="1"/>
    </xf>
    <xf numFmtId="0" fontId="7" fillId="9" borderId="0" xfId="9" applyFont="1" applyFill="1" applyAlignment="1">
      <alignment horizontal="center" vertical="center"/>
    </xf>
    <xf numFmtId="0" fontId="7" fillId="9" borderId="0" xfId="9" applyFont="1" applyFill="1" applyAlignment="1"/>
    <xf numFmtId="0" fontId="7" fillId="9" borderId="0" xfId="9" applyFont="1" applyFill="1" applyBorder="1" applyAlignment="1"/>
    <xf numFmtId="0" fontId="15" fillId="9" borderId="0" xfId="9" applyFont="1" applyFill="1" applyBorder="1" applyAlignment="1">
      <alignment vertical="center"/>
    </xf>
    <xf numFmtId="0" fontId="15" fillId="9" borderId="0" xfId="9" applyFont="1" applyFill="1" applyBorder="1" applyAlignment="1">
      <alignment horizontal="center" vertical="center" wrapText="1"/>
    </xf>
    <xf numFmtId="0" fontId="15" fillId="0" borderId="3" xfId="9" applyFont="1" applyFill="1" applyBorder="1" applyAlignment="1">
      <alignment horizontal="center" vertical="center" wrapText="1"/>
    </xf>
    <xf numFmtId="0" fontId="58" fillId="0" borderId="42" xfId="9" applyFont="1" applyBorder="1" applyAlignment="1">
      <alignment horizontal="center" vertical="center" wrapText="1"/>
    </xf>
    <xf numFmtId="0" fontId="32" fillId="0" borderId="3" xfId="9" applyFont="1" applyFill="1" applyBorder="1" applyAlignment="1">
      <alignment vertical="center" wrapText="1"/>
    </xf>
    <xf numFmtId="0" fontId="58" fillId="0" borderId="41" xfId="9" applyFont="1" applyBorder="1" applyAlignment="1">
      <alignment horizontal="center" vertical="center" wrapText="1"/>
    </xf>
    <xf numFmtId="0" fontId="58" fillId="0" borderId="46" xfId="9" applyFont="1" applyBorder="1" applyAlignment="1">
      <alignment horizontal="center" vertical="center" wrapText="1"/>
    </xf>
    <xf numFmtId="0" fontId="7" fillId="9" borderId="0" xfId="9" applyFont="1" applyFill="1" applyAlignment="1">
      <alignment horizontal="center" vertical="center" wrapText="1"/>
    </xf>
    <xf numFmtId="0" fontId="15" fillId="9" borderId="0" xfId="9" applyFont="1" applyFill="1" applyBorder="1" applyAlignment="1">
      <alignment horizontal="center" vertical="center"/>
    </xf>
    <xf numFmtId="0" fontId="7" fillId="9" borderId="0" xfId="9" applyFont="1" applyFill="1" applyBorder="1" applyAlignment="1">
      <alignment horizontal="center" vertical="center"/>
    </xf>
    <xf numFmtId="0" fontId="7" fillId="0" borderId="0" xfId="9" applyFont="1" applyAlignment="1">
      <alignment horizontal="center" vertical="center" wrapText="1"/>
    </xf>
    <xf numFmtId="0" fontId="4" fillId="9" borderId="3" xfId="14" applyFont="1" applyFill="1" applyBorder="1" applyAlignment="1">
      <alignment horizontal="center" vertical="center" wrapText="1"/>
    </xf>
    <xf numFmtId="1" fontId="4" fillId="9" borderId="3" xfId="14" applyNumberFormat="1" applyFont="1" applyFill="1" applyBorder="1" applyAlignment="1">
      <alignment horizontal="center" vertical="center" wrapText="1"/>
    </xf>
    <xf numFmtId="0" fontId="4" fillId="9" borderId="1" xfId="14" applyFont="1" applyFill="1" applyBorder="1" applyAlignment="1">
      <alignment vertical="center" wrapText="1"/>
    </xf>
    <xf numFmtId="0" fontId="4" fillId="9" borderId="3" xfId="14" applyFont="1" applyFill="1" applyBorder="1" applyAlignment="1">
      <alignment vertical="center" wrapText="1"/>
    </xf>
    <xf numFmtId="0" fontId="4" fillId="9" borderId="2" xfId="14" applyFont="1" applyFill="1" applyBorder="1" applyAlignment="1">
      <alignment horizontal="center" vertical="center" wrapText="1"/>
    </xf>
    <xf numFmtId="0" fontId="4" fillId="9" borderId="1" xfId="14" applyFont="1" applyFill="1" applyBorder="1" applyAlignment="1">
      <alignment horizontal="center" vertical="center" wrapText="1"/>
    </xf>
    <xf numFmtId="0" fontId="4" fillId="9" borderId="3" xfId="14" applyFont="1" applyFill="1" applyBorder="1" applyAlignment="1">
      <alignment horizontal="center" vertical="center"/>
    </xf>
    <xf numFmtId="49" fontId="4" fillId="9" borderId="3" xfId="14" applyNumberFormat="1" applyFont="1" applyFill="1" applyBorder="1" applyAlignment="1">
      <alignment horizontal="center" vertical="center" wrapText="1"/>
    </xf>
    <xf numFmtId="1" fontId="4" fillId="9" borderId="3" xfId="14" quotePrefix="1" applyNumberFormat="1" applyFont="1" applyFill="1" applyBorder="1" applyAlignment="1">
      <alignment horizontal="center" vertical="center" wrapText="1"/>
    </xf>
    <xf numFmtId="0" fontId="4" fillId="0" borderId="3" xfId="3" applyFont="1" applyFill="1" applyBorder="1" applyAlignment="1">
      <alignment horizontal="center" vertical="center" wrapText="1"/>
    </xf>
    <xf numFmtId="0" fontId="3" fillId="9" borderId="0" xfId="9" applyFont="1" applyFill="1" applyBorder="1" applyAlignment="1">
      <alignment horizontal="center" vertical="center"/>
    </xf>
    <xf numFmtId="0" fontId="4" fillId="9" borderId="0" xfId="9" applyFont="1" applyFill="1" applyBorder="1" applyAlignment="1">
      <alignment horizontal="center" vertical="center" wrapText="1"/>
    </xf>
    <xf numFmtId="0" fontId="3" fillId="0" borderId="3" xfId="9" applyFont="1" applyFill="1" applyBorder="1" applyAlignment="1">
      <alignment horizontal="center" vertical="center" wrapText="1"/>
    </xf>
    <xf numFmtId="0" fontId="4" fillId="0" borderId="3" xfId="9" applyFont="1" applyFill="1" applyBorder="1" applyAlignment="1">
      <alignment horizontal="center" vertical="center" wrapText="1"/>
    </xf>
    <xf numFmtId="1" fontId="4" fillId="0" borderId="3" xfId="9" applyNumberFormat="1" applyFont="1" applyFill="1" applyBorder="1" applyAlignment="1">
      <alignment horizontal="center" vertical="center" wrapText="1"/>
    </xf>
    <xf numFmtId="2" fontId="4" fillId="0" borderId="1" xfId="9" applyNumberFormat="1" applyFont="1" applyFill="1" applyBorder="1" applyAlignment="1">
      <alignment horizontal="center" vertical="center" wrapText="1"/>
    </xf>
    <xf numFmtId="2" fontId="4" fillId="0" borderId="3" xfId="9" applyNumberFormat="1" applyFont="1" applyFill="1" applyBorder="1" applyAlignment="1">
      <alignment horizontal="center" vertical="center" wrapText="1"/>
    </xf>
    <xf numFmtId="164" fontId="4" fillId="0" borderId="3" xfId="9" applyNumberFormat="1" applyFont="1" applyFill="1" applyBorder="1" applyAlignment="1">
      <alignment horizontal="center" vertical="center" wrapText="1"/>
    </xf>
    <xf numFmtId="0" fontId="4" fillId="9" borderId="2" xfId="9" applyFont="1" applyFill="1" applyBorder="1" applyAlignment="1">
      <alignment horizontal="center" vertical="center" wrapText="1"/>
    </xf>
    <xf numFmtId="0" fontId="4" fillId="9" borderId="2" xfId="14" applyFont="1" applyFill="1" applyBorder="1" applyAlignment="1">
      <alignment horizontal="center" vertical="center" wrapText="1"/>
    </xf>
    <xf numFmtId="0" fontId="4" fillId="9" borderId="0" xfId="14" applyFont="1" applyFill="1" applyBorder="1" applyAlignment="1">
      <alignment horizontal="center" vertical="center" wrapText="1"/>
    </xf>
    <xf numFmtId="0" fontId="4" fillId="9" borderId="3" xfId="14" applyFont="1" applyFill="1" applyBorder="1" applyAlignment="1">
      <alignment horizontal="center" vertical="center" wrapText="1"/>
    </xf>
    <xf numFmtId="0" fontId="4" fillId="0" borderId="3" xfId="14" applyFont="1" applyFill="1" applyBorder="1" applyAlignment="1">
      <alignment horizontal="center" vertical="center" wrapText="1"/>
    </xf>
    <xf numFmtId="0" fontId="4" fillId="9" borderId="3" xfId="14" applyFont="1" applyFill="1" applyBorder="1" applyAlignment="1">
      <alignment vertical="center" wrapText="1"/>
    </xf>
    <xf numFmtId="0" fontId="38" fillId="0" borderId="1" xfId="3" applyFont="1" applyFill="1" applyBorder="1" applyAlignment="1">
      <alignment horizontal="center" vertical="center" wrapText="1"/>
    </xf>
    <xf numFmtId="164" fontId="38" fillId="0" borderId="1" xfId="3" applyNumberFormat="1" applyFont="1" applyFill="1" applyBorder="1" applyAlignment="1">
      <alignment horizontal="center" vertical="center" wrapText="1"/>
    </xf>
    <xf numFmtId="0" fontId="2" fillId="0" borderId="12" xfId="9" applyFont="1" applyFill="1" applyBorder="1" applyAlignment="1">
      <alignment horizontal="center" vertical="center" textRotation="90" wrapText="1"/>
    </xf>
    <xf numFmtId="0" fontId="2" fillId="9" borderId="12" xfId="9" applyFont="1" applyFill="1" applyBorder="1" applyAlignment="1">
      <alignment horizontal="center" vertical="center" textRotation="90" wrapText="1"/>
    </xf>
    <xf numFmtId="164" fontId="4" fillId="9" borderId="3" xfId="9" applyNumberFormat="1" applyFont="1" applyFill="1" applyBorder="1" applyAlignment="1">
      <alignment horizontal="center" vertical="center" wrapText="1"/>
    </xf>
    <xf numFmtId="0" fontId="32" fillId="9" borderId="3" xfId="9" applyFont="1" applyFill="1" applyBorder="1" applyAlignment="1">
      <alignment horizontal="left" vertical="center" wrapText="1"/>
    </xf>
    <xf numFmtId="0" fontId="2" fillId="9" borderId="0" xfId="9" applyFill="1"/>
    <xf numFmtId="2" fontId="4" fillId="0" borderId="3" xfId="9" applyNumberFormat="1" applyFont="1" applyFill="1" applyBorder="1" applyAlignment="1">
      <alignment vertical="center" wrapText="1"/>
    </xf>
    <xf numFmtId="164" fontId="4" fillId="0" borderId="3" xfId="9" applyNumberFormat="1" applyFont="1" applyFill="1" applyBorder="1" applyAlignment="1">
      <alignment vertical="center" wrapText="1"/>
    </xf>
    <xf numFmtId="0" fontId="30" fillId="3" borderId="3" xfId="1" applyFill="1" applyBorder="1" applyAlignment="1">
      <alignment horizontal="left" vertical="center"/>
    </xf>
    <xf numFmtId="0" fontId="25" fillId="3" borderId="0" xfId="0" applyFont="1" applyFill="1" applyBorder="1" applyAlignment="1">
      <alignment horizontal="left" vertical="center" wrapText="1"/>
    </xf>
    <xf numFmtId="0" fontId="20" fillId="3" borderId="0" xfId="0" applyFont="1" applyFill="1" applyBorder="1" applyAlignment="1">
      <alignment horizontal="left" vertical="center" wrapText="1"/>
    </xf>
    <xf numFmtId="0" fontId="30" fillId="3" borderId="0" xfId="1" applyFill="1" applyBorder="1" applyAlignment="1">
      <alignment horizontal="left" vertical="center"/>
    </xf>
    <xf numFmtId="0" fontId="4" fillId="0" borderId="3" xfId="3" applyFont="1" applyFill="1" applyBorder="1" applyAlignment="1">
      <alignment horizontal="center" vertical="center" wrapText="1"/>
    </xf>
    <xf numFmtId="0" fontId="4" fillId="0" borderId="3" xfId="9" applyFont="1" applyFill="1" applyBorder="1" applyAlignment="1">
      <alignment horizontal="left" vertical="center" wrapText="1"/>
    </xf>
    <xf numFmtId="2" fontId="4" fillId="0" borderId="3" xfId="9" applyNumberFormat="1" applyFont="1" applyFill="1" applyBorder="1" applyAlignment="1">
      <alignment horizontal="center" vertical="center" wrapText="1"/>
    </xf>
    <xf numFmtId="164" fontId="4" fillId="0" borderId="3" xfId="9" applyNumberFormat="1" applyFont="1" applyFill="1" applyBorder="1" applyAlignment="1">
      <alignment horizontal="center" vertical="center" wrapText="1"/>
    </xf>
    <xf numFmtId="1" fontId="4" fillId="0" borderId="3" xfId="9" applyNumberFormat="1" applyFont="1" applyFill="1" applyBorder="1" applyAlignment="1">
      <alignment horizontal="center" vertical="center" wrapText="1"/>
    </xf>
    <xf numFmtId="0" fontId="4" fillId="0" borderId="3" xfId="9" applyFont="1" applyFill="1" applyBorder="1" applyAlignment="1">
      <alignment horizontal="center" vertical="center" wrapText="1"/>
    </xf>
    <xf numFmtId="0" fontId="4" fillId="0" borderId="3" xfId="9" applyFont="1" applyFill="1" applyBorder="1" applyAlignment="1">
      <alignment horizontal="justify" vertical="center" wrapText="1"/>
    </xf>
    <xf numFmtId="164" fontId="4" fillId="0" borderId="1" xfId="9" applyNumberFormat="1" applyFont="1" applyFill="1" applyBorder="1" applyAlignment="1">
      <alignment horizontal="center" vertical="center" wrapText="1"/>
    </xf>
    <xf numFmtId="2" fontId="4" fillId="0" borderId="1" xfId="9" applyNumberFormat="1" applyFont="1" applyFill="1" applyBorder="1" applyAlignment="1">
      <alignment horizontal="center" vertical="center" wrapText="1"/>
    </xf>
    <xf numFmtId="2" fontId="4" fillId="0" borderId="2" xfId="9" applyNumberFormat="1" applyFont="1" applyFill="1" applyBorder="1" applyAlignment="1">
      <alignment horizontal="center" vertical="center" wrapText="1"/>
    </xf>
    <xf numFmtId="0" fontId="4" fillId="0" borderId="1" xfId="9" applyFont="1" applyFill="1" applyBorder="1" applyAlignment="1">
      <alignment horizontal="center" vertical="center" wrapText="1"/>
    </xf>
    <xf numFmtId="0" fontId="3" fillId="0" borderId="3" xfId="9" applyFont="1" applyFill="1" applyBorder="1" applyAlignment="1">
      <alignment horizontal="center" vertical="center" wrapText="1"/>
    </xf>
    <xf numFmtId="0" fontId="3" fillId="9" borderId="0" xfId="9" applyFont="1" applyFill="1" applyBorder="1" applyAlignment="1">
      <alignment horizontal="center" vertical="center"/>
    </xf>
    <xf numFmtId="0" fontId="4" fillId="9" borderId="0" xfId="9" applyFont="1" applyFill="1" applyBorder="1" applyAlignment="1">
      <alignment horizontal="center" vertical="center" wrapText="1"/>
    </xf>
    <xf numFmtId="0" fontId="4" fillId="0" borderId="2" xfId="9" applyFont="1" applyFill="1" applyBorder="1" applyAlignment="1">
      <alignment horizontal="center" vertical="center" wrapText="1"/>
    </xf>
    <xf numFmtId="0" fontId="4" fillId="9" borderId="3" xfId="9" applyFont="1" applyFill="1" applyBorder="1" applyAlignment="1">
      <alignment horizontal="justify" vertical="center" wrapText="1"/>
    </xf>
    <xf numFmtId="0" fontId="4" fillId="9" borderId="2" xfId="9" applyFont="1" applyFill="1" applyBorder="1" applyAlignment="1">
      <alignment horizontal="center" vertical="center" wrapText="1"/>
    </xf>
    <xf numFmtId="0" fontId="32" fillId="0" borderId="3" xfId="9" applyFont="1" applyFill="1" applyBorder="1" applyAlignment="1">
      <alignment horizontal="center" vertical="center" wrapText="1"/>
    </xf>
    <xf numFmtId="0" fontId="4" fillId="9" borderId="3" xfId="9" applyFont="1" applyFill="1" applyBorder="1" applyAlignment="1">
      <alignment horizontal="center" vertical="center" wrapText="1"/>
    </xf>
    <xf numFmtId="0" fontId="4" fillId="0" borderId="3" xfId="14" applyFont="1" applyFill="1" applyBorder="1" applyAlignment="1">
      <alignment horizontal="center" vertical="center" wrapText="1"/>
    </xf>
    <xf numFmtId="0" fontId="4" fillId="2" borderId="3" xfId="9" applyFont="1" applyFill="1" applyBorder="1" applyAlignment="1">
      <alignment horizontal="center" vertical="center" wrapText="1"/>
    </xf>
    <xf numFmtId="0" fontId="32" fillId="9" borderId="3" xfId="9" applyFont="1" applyFill="1" applyBorder="1" applyAlignment="1">
      <alignment horizontal="center" vertical="center" wrapText="1"/>
    </xf>
    <xf numFmtId="0" fontId="9" fillId="0" borderId="3" xfId="9" applyFont="1" applyFill="1" applyBorder="1" applyAlignment="1">
      <alignment horizontal="center" vertical="center" wrapText="1"/>
    </xf>
    <xf numFmtId="0" fontId="9" fillId="0" borderId="3" xfId="9" applyFont="1" applyFill="1" applyBorder="1" applyAlignment="1">
      <alignment horizontal="left" vertical="center" wrapText="1"/>
    </xf>
    <xf numFmtId="0" fontId="32" fillId="0" borderId="3" xfId="3" applyFont="1" applyFill="1" applyBorder="1" applyAlignment="1">
      <alignment horizontal="center" vertical="center" wrapText="1"/>
    </xf>
    <xf numFmtId="0" fontId="32" fillId="0" borderId="3" xfId="3" applyFont="1" applyBorder="1" applyAlignment="1">
      <alignment horizontal="center" vertical="center" wrapText="1"/>
    </xf>
    <xf numFmtId="0" fontId="32" fillId="0" borderId="3" xfId="3" applyFont="1" applyBorder="1" applyAlignment="1">
      <alignment horizontal="left" vertical="center" wrapText="1"/>
    </xf>
    <xf numFmtId="0" fontId="38" fillId="0" borderId="3" xfId="9" applyFont="1" applyFill="1" applyBorder="1" applyAlignment="1">
      <alignment horizontal="center" vertical="center" wrapText="1"/>
    </xf>
    <xf numFmtId="0" fontId="32" fillId="2" borderId="3" xfId="9" applyFont="1" applyFill="1" applyBorder="1" applyAlignment="1">
      <alignment horizontal="center" vertical="center" wrapText="1"/>
    </xf>
    <xf numFmtId="0" fontId="3" fillId="9" borderId="0" xfId="14" applyFont="1" applyFill="1" applyBorder="1" applyAlignment="1">
      <alignment vertical="center"/>
    </xf>
    <xf numFmtId="0" fontId="2" fillId="9" borderId="0" xfId="14" applyFill="1" applyBorder="1" applyAlignment="1">
      <alignment horizontal="left"/>
    </xf>
    <xf numFmtId="0" fontId="2" fillId="9" borderId="0" xfId="14" applyFill="1" applyAlignment="1">
      <alignment horizontal="left"/>
    </xf>
    <xf numFmtId="0" fontId="2" fillId="9" borderId="0" xfId="14" applyFill="1" applyAlignment="1">
      <alignment horizontal="center" vertical="center"/>
    </xf>
    <xf numFmtId="0" fontId="2" fillId="0" borderId="0" xfId="14" applyAlignment="1">
      <alignment horizontal="left"/>
    </xf>
    <xf numFmtId="0" fontId="2" fillId="9" borderId="0" xfId="14" applyFill="1" applyAlignment="1"/>
    <xf numFmtId="0" fontId="2" fillId="9" borderId="0" xfId="14" applyFill="1" applyBorder="1" applyAlignment="1"/>
    <xf numFmtId="0" fontId="3" fillId="9" borderId="1" xfId="14" applyFont="1" applyFill="1" applyBorder="1" applyAlignment="1">
      <alignment horizontal="center" vertical="center" wrapText="1"/>
    </xf>
    <xf numFmtId="0" fontId="7" fillId="9" borderId="0" xfId="14" applyFont="1" applyFill="1" applyBorder="1" applyAlignment="1">
      <alignment vertical="center"/>
    </xf>
    <xf numFmtId="0" fontId="6" fillId="9" borderId="0" xfId="14" applyFont="1" applyFill="1" applyBorder="1" applyAlignment="1">
      <alignment vertical="center"/>
    </xf>
    <xf numFmtId="0" fontId="3" fillId="9" borderId="0" xfId="14" applyFont="1" applyFill="1" applyBorder="1" applyAlignment="1">
      <alignment horizontal="center" vertical="center" wrapText="1"/>
    </xf>
    <xf numFmtId="0" fontId="3" fillId="9" borderId="0" xfId="14" applyFont="1" applyFill="1" applyBorder="1" applyAlignment="1">
      <alignment horizontal="left" vertical="center" wrapText="1"/>
    </xf>
    <xf numFmtId="0" fontId="4" fillId="0" borderId="0" xfId="14" applyFont="1"/>
    <xf numFmtId="0" fontId="8" fillId="0" borderId="3" xfId="14" applyFont="1" applyFill="1" applyBorder="1" applyAlignment="1">
      <alignment horizontal="center" vertical="center" wrapText="1"/>
    </xf>
    <xf numFmtId="0" fontId="3" fillId="0" borderId="3" xfId="14" applyFont="1" applyFill="1" applyBorder="1" applyAlignment="1">
      <alignment horizontal="center" vertical="center" wrapText="1"/>
    </xf>
    <xf numFmtId="0" fontId="2" fillId="0" borderId="0" xfId="14"/>
    <xf numFmtId="1" fontId="4" fillId="0" borderId="3" xfId="14" applyNumberFormat="1" applyFont="1" applyFill="1" applyBorder="1" applyAlignment="1">
      <alignment vertical="center" wrapText="1"/>
    </xf>
    <xf numFmtId="1" fontId="4" fillId="0" borderId="3" xfId="14" applyNumberFormat="1" applyFont="1" applyFill="1" applyBorder="1" applyAlignment="1">
      <alignment horizontal="center" vertical="center" wrapText="1"/>
    </xf>
    <xf numFmtId="0" fontId="2" fillId="0" borderId="3" xfId="0" applyFont="1" applyBorder="1" applyAlignment="1">
      <alignment vertical="center" wrapText="1"/>
    </xf>
    <xf numFmtId="164" fontId="4" fillId="0" borderId="3" xfId="14" applyNumberFormat="1" applyFont="1" applyFill="1" applyBorder="1" applyAlignment="1">
      <alignment horizontal="center" vertical="center" wrapText="1"/>
    </xf>
    <xf numFmtId="0" fontId="2" fillId="0" borderId="0" xfId="14" applyFill="1"/>
    <xf numFmtId="1" fontId="4" fillId="0" borderId="3" xfId="14" applyNumberFormat="1" applyFont="1" applyFill="1" applyBorder="1" applyAlignment="1">
      <alignment horizontal="center" vertical="center" wrapText="1"/>
    </xf>
    <xf numFmtId="0" fontId="6" fillId="9" borderId="0" xfId="14" applyFont="1" applyFill="1" applyAlignment="1">
      <alignment horizontal="center" vertical="center" wrapText="1"/>
    </xf>
    <xf numFmtId="0" fontId="2" fillId="0" borderId="0" xfId="14" applyAlignment="1">
      <alignment horizontal="center" vertical="center" wrapText="1"/>
    </xf>
    <xf numFmtId="0" fontId="6" fillId="0" borderId="0" xfId="14" applyFont="1" applyAlignment="1">
      <alignment horizontal="center" vertical="center" wrapText="1"/>
    </xf>
    <xf numFmtId="0" fontId="2" fillId="0" borderId="0" xfId="14" applyAlignment="1">
      <alignment horizontal="left" vertical="center" wrapText="1"/>
    </xf>
    <xf numFmtId="0" fontId="2" fillId="9" borderId="0" xfId="14" applyFill="1" applyAlignment="1">
      <alignment horizontal="center" vertical="center" wrapText="1"/>
    </xf>
    <xf numFmtId="0" fontId="2" fillId="9" borderId="0" xfId="14" applyFill="1" applyBorder="1" applyAlignment="1">
      <alignment horizontal="center" vertical="center" wrapText="1"/>
    </xf>
    <xf numFmtId="0" fontId="2" fillId="9" borderId="0" xfId="14" applyFont="1" applyFill="1" applyAlignment="1">
      <alignment horizontal="center" vertical="center" wrapText="1"/>
    </xf>
    <xf numFmtId="0" fontId="11" fillId="0" borderId="0" xfId="14" applyFont="1" applyBorder="1" applyAlignment="1">
      <alignment horizontal="left"/>
    </xf>
    <xf numFmtId="0" fontId="2" fillId="9" borderId="0" xfId="14" applyFill="1" applyAlignment="1">
      <alignment horizontal="left" vertical="center" wrapText="1"/>
    </xf>
    <xf numFmtId="0" fontId="4" fillId="0" borderId="0" xfId="14" applyFont="1" applyBorder="1"/>
    <xf numFmtId="0" fontId="4" fillId="9" borderId="0" xfId="14" applyFont="1" applyFill="1" applyBorder="1" applyAlignment="1">
      <alignment horizontal="center"/>
    </xf>
    <xf numFmtId="0" fontId="4" fillId="9" borderId="0" xfId="14" applyFont="1" applyFill="1" applyBorder="1" applyAlignment="1"/>
    <xf numFmtId="0" fontId="2" fillId="0" borderId="10" xfId="14" applyFont="1" applyBorder="1" applyAlignment="1">
      <alignment horizontal="center" vertical="center" wrapText="1"/>
    </xf>
    <xf numFmtId="0" fontId="4" fillId="9" borderId="0" xfId="14" applyFont="1" applyFill="1" applyBorder="1" applyAlignment="1">
      <alignment horizontal="center" vertical="center"/>
    </xf>
    <xf numFmtId="0" fontId="2" fillId="0" borderId="0" xfId="14" applyBorder="1" applyAlignment="1">
      <alignment horizontal="center" vertical="center" wrapText="1"/>
    </xf>
    <xf numFmtId="0" fontId="2" fillId="0" borderId="0" xfId="14" applyBorder="1" applyAlignment="1">
      <alignment horizontal="left" vertical="center" wrapText="1"/>
    </xf>
    <xf numFmtId="0" fontId="2" fillId="0" borderId="0" xfId="14" applyFont="1" applyAlignment="1">
      <alignment horizontal="center" vertical="center" wrapText="1"/>
    </xf>
    <xf numFmtId="0" fontId="2" fillId="0" borderId="3" xfId="9" applyFont="1" applyFill="1" applyBorder="1" applyAlignment="1">
      <alignment vertical="center" wrapText="1"/>
    </xf>
    <xf numFmtId="0" fontId="2" fillId="0" borderId="3" xfId="9" applyFont="1" applyFill="1" applyBorder="1" applyAlignment="1">
      <alignment horizontal="center" vertical="center" wrapText="1"/>
    </xf>
    <xf numFmtId="1" fontId="2" fillId="0" borderId="3" xfId="9" applyNumberFormat="1" applyFont="1" applyFill="1" applyBorder="1" applyAlignment="1">
      <alignment horizontal="center" vertical="center" wrapText="1"/>
    </xf>
    <xf numFmtId="164" fontId="2" fillId="0" borderId="3" xfId="9" applyNumberFormat="1" applyFont="1" applyFill="1" applyBorder="1" applyAlignment="1">
      <alignment horizontal="center" vertical="center" wrapText="1"/>
    </xf>
    <xf numFmtId="0" fontId="2" fillId="0" borderId="3" xfId="9" applyNumberFormat="1" applyFont="1" applyFill="1" applyBorder="1" applyAlignment="1">
      <alignment horizontal="center" vertical="center" wrapText="1"/>
    </xf>
    <xf numFmtId="0" fontId="34" fillId="0" borderId="3" xfId="9" applyNumberFormat="1" applyFont="1" applyFill="1" applyBorder="1" applyAlignment="1">
      <alignment horizontal="center" vertical="center" wrapText="1"/>
    </xf>
    <xf numFmtId="0" fontId="34" fillId="0" borderId="3" xfId="9" applyFont="1" applyFill="1" applyBorder="1" applyAlignment="1">
      <alignment horizontal="center" vertical="center" wrapText="1"/>
    </xf>
    <xf numFmtId="1" fontId="59" fillId="0" borderId="3" xfId="9" applyNumberFormat="1" applyFont="1" applyFill="1" applyBorder="1" applyAlignment="1">
      <alignment horizontal="center" vertical="center" wrapText="1"/>
    </xf>
    <xf numFmtId="0" fontId="34" fillId="9" borderId="3" xfId="9" applyFont="1" applyFill="1" applyBorder="1" applyAlignment="1">
      <alignment horizontal="center" vertical="center" wrapText="1"/>
    </xf>
    <xf numFmtId="1" fontId="36" fillId="9" borderId="3" xfId="9" applyNumberFormat="1" applyFont="1" applyFill="1" applyBorder="1" applyAlignment="1">
      <alignment horizontal="center" vertical="center" wrapText="1"/>
    </xf>
    <xf numFmtId="1" fontId="34" fillId="9" borderId="3" xfId="9" applyNumberFormat="1" applyFont="1" applyFill="1" applyBorder="1" applyAlignment="1">
      <alignment horizontal="center" vertical="center" wrapText="1"/>
    </xf>
    <xf numFmtId="164" fontId="34" fillId="9" borderId="3" xfId="9" applyNumberFormat="1" applyFont="1" applyFill="1" applyBorder="1" applyAlignment="1">
      <alignment horizontal="center" vertical="center" wrapText="1"/>
    </xf>
    <xf numFmtId="0" fontId="34" fillId="9" borderId="0" xfId="9" applyFont="1" applyFill="1"/>
    <xf numFmtId="0" fontId="2" fillId="0" borderId="1" xfId="9" applyFont="1" applyFill="1" applyBorder="1" applyAlignment="1">
      <alignment horizontal="center" vertical="center" wrapText="1"/>
    </xf>
    <xf numFmtId="0" fontId="34" fillId="0" borderId="3" xfId="9" applyFont="1" applyFill="1" applyBorder="1" applyAlignment="1">
      <alignment vertical="center" wrapText="1"/>
    </xf>
    <xf numFmtId="0" fontId="2" fillId="0" borderId="3" xfId="14" applyFont="1" applyFill="1" applyBorder="1" applyAlignment="1">
      <alignment horizontal="center" vertical="center" wrapText="1"/>
    </xf>
    <xf numFmtId="1" fontId="14" fillId="0" borderId="1" xfId="14" applyNumberFormat="1" applyFont="1" applyFill="1" applyBorder="1" applyAlignment="1">
      <alignment horizontal="center" vertical="center" wrapText="1"/>
    </xf>
    <xf numFmtId="0" fontId="2" fillId="0" borderId="3" xfId="14" applyFont="1" applyFill="1" applyBorder="1" applyAlignment="1">
      <alignment horizontal="left" vertical="center" wrapText="1"/>
    </xf>
    <xf numFmtId="1" fontId="14" fillId="0" borderId="3" xfId="14" applyNumberFormat="1" applyFont="1" applyFill="1" applyBorder="1" applyAlignment="1">
      <alignment horizontal="center" vertical="center" wrapText="1"/>
    </xf>
    <xf numFmtId="0" fontId="37" fillId="9" borderId="0" xfId="9" applyFont="1" applyFill="1" applyBorder="1" applyAlignment="1">
      <alignment vertical="center"/>
    </xf>
    <xf numFmtId="0" fontId="38" fillId="9" borderId="0" xfId="9" applyFont="1" applyFill="1" applyBorder="1" applyAlignment="1">
      <alignment horizontal="left"/>
    </xf>
    <xf numFmtId="0" fontId="38" fillId="9" borderId="0" xfId="9" applyFont="1" applyFill="1" applyAlignment="1">
      <alignment horizontal="left"/>
    </xf>
    <xf numFmtId="0" fontId="38" fillId="9" borderId="0" xfId="9" applyFont="1" applyFill="1" applyAlignment="1">
      <alignment horizontal="center" vertical="center"/>
    </xf>
    <xf numFmtId="0" fontId="38" fillId="0" borderId="0" xfId="9" applyFont="1" applyAlignment="1">
      <alignment horizontal="left"/>
    </xf>
    <xf numFmtId="0" fontId="38" fillId="9" borderId="0" xfId="9" applyFont="1" applyFill="1" applyAlignment="1"/>
    <xf numFmtId="0" fontId="38" fillId="9" borderId="0" xfId="9" applyFont="1" applyFill="1" applyBorder="1" applyAlignment="1"/>
    <xf numFmtId="0" fontId="37" fillId="9" borderId="1" xfId="9" applyFont="1" applyFill="1" applyBorder="1" applyAlignment="1">
      <alignment horizontal="center" vertical="center" wrapText="1"/>
    </xf>
    <xf numFmtId="0" fontId="37" fillId="9" borderId="0" xfId="9" applyFont="1" applyFill="1" applyBorder="1" applyAlignment="1">
      <alignment horizontal="center" vertical="center" wrapText="1"/>
    </xf>
    <xf numFmtId="0" fontId="37" fillId="9" borderId="0" xfId="9" applyFont="1" applyFill="1" applyBorder="1" applyAlignment="1">
      <alignment horizontal="left" vertical="center" wrapText="1"/>
    </xf>
    <xf numFmtId="0" fontId="38" fillId="0" borderId="0" xfId="9" applyFont="1"/>
    <xf numFmtId="0" fontId="38" fillId="0" borderId="0" xfId="9" applyFont="1" applyFill="1"/>
    <xf numFmtId="0" fontId="38" fillId="9" borderId="0" xfId="9" applyFont="1" applyFill="1"/>
    <xf numFmtId="1" fontId="38" fillId="9" borderId="3" xfId="3" applyNumberFormat="1" applyFont="1" applyFill="1" applyBorder="1" applyAlignment="1">
      <alignment horizontal="center" vertical="center" wrapText="1"/>
    </xf>
    <xf numFmtId="164" fontId="38" fillId="9" borderId="3" xfId="3" applyNumberFormat="1" applyFont="1" applyFill="1" applyBorder="1" applyAlignment="1">
      <alignment horizontal="center" vertical="center" wrapText="1"/>
    </xf>
    <xf numFmtId="0" fontId="38" fillId="9" borderId="3" xfId="9" applyFont="1" applyFill="1" applyBorder="1" applyAlignment="1">
      <alignment horizontal="center" vertical="center" wrapText="1"/>
    </xf>
    <xf numFmtId="0" fontId="37" fillId="9" borderId="0" xfId="9" applyFont="1" applyFill="1" applyAlignment="1">
      <alignment horizontal="center" vertical="center" wrapText="1"/>
    </xf>
    <xf numFmtId="0" fontId="38" fillId="9" borderId="0" xfId="9" applyFont="1" applyFill="1" applyAlignment="1">
      <alignment horizontal="center" vertical="center" wrapText="1"/>
    </xf>
    <xf numFmtId="0" fontId="38" fillId="9" borderId="0" xfId="9" applyFont="1" applyFill="1" applyAlignment="1">
      <alignment horizontal="left" vertical="center" wrapText="1"/>
    </xf>
    <xf numFmtId="0" fontId="37" fillId="0" borderId="0" xfId="9" applyFont="1" applyAlignment="1">
      <alignment horizontal="center" vertical="center" wrapText="1"/>
    </xf>
    <xf numFmtId="0" fontId="38" fillId="0" borderId="0" xfId="9" applyFont="1" applyAlignment="1">
      <alignment horizontal="center" vertical="center" wrapText="1"/>
    </xf>
    <xf numFmtId="0" fontId="38" fillId="0" borderId="0" xfId="9" applyFont="1" applyAlignment="1">
      <alignment horizontal="left" vertical="center" wrapText="1"/>
    </xf>
    <xf numFmtId="0" fontId="38" fillId="0" borderId="0" xfId="9" applyFont="1" applyBorder="1" applyAlignment="1">
      <alignment horizontal="center" vertical="center" wrapText="1"/>
    </xf>
    <xf numFmtId="0" fontId="4" fillId="0" borderId="3" xfId="9" applyFont="1" applyFill="1" applyBorder="1" applyAlignment="1">
      <alignment horizontal="center" vertical="top" wrapText="1"/>
    </xf>
    <xf numFmtId="0" fontId="4" fillId="0" borderId="3" xfId="9" quotePrefix="1" applyFont="1" applyFill="1" applyBorder="1" applyAlignment="1">
      <alignment horizontal="center" vertical="center" wrapText="1"/>
    </xf>
    <xf numFmtId="0" fontId="4" fillId="18" borderId="16" xfId="9" applyFont="1" applyFill="1" applyBorder="1" applyAlignment="1">
      <alignment vertical="center" wrapText="1"/>
    </xf>
    <xf numFmtId="0" fontId="4" fillId="9" borderId="3" xfId="9" quotePrefix="1" applyFont="1" applyFill="1" applyBorder="1" applyAlignment="1">
      <alignment horizontal="center" vertical="center" wrapText="1"/>
    </xf>
    <xf numFmtId="0" fontId="4" fillId="0" borderId="1" xfId="9" applyFont="1" applyFill="1" applyBorder="1" applyAlignment="1">
      <alignment vertical="center" wrapText="1"/>
    </xf>
    <xf numFmtId="0" fontId="4" fillId="0" borderId="0" xfId="9" applyFont="1" applyBorder="1" applyAlignment="1">
      <alignment horizontal="left" vertical="center" wrapText="1"/>
    </xf>
    <xf numFmtId="0" fontId="3" fillId="9" borderId="0" xfId="15" applyFont="1" applyFill="1" applyBorder="1" applyAlignment="1">
      <alignment vertical="center"/>
    </xf>
    <xf numFmtId="0" fontId="63" fillId="9" borderId="0" xfId="15" applyFill="1" applyBorder="1" applyAlignment="1">
      <alignment horizontal="left"/>
    </xf>
    <xf numFmtId="0" fontId="63" fillId="9" borderId="0" xfId="15" applyFill="1" applyAlignment="1">
      <alignment horizontal="left"/>
    </xf>
    <xf numFmtId="0" fontId="63" fillId="9" borderId="0" xfId="15" applyFill="1" applyAlignment="1">
      <alignment horizontal="center" vertical="center"/>
    </xf>
    <xf numFmtId="0" fontId="63" fillId="0" borderId="0" xfId="15" applyAlignment="1">
      <alignment horizontal="left"/>
    </xf>
    <xf numFmtId="0" fontId="63" fillId="9" borderId="0" xfId="15" applyFill="1" applyAlignment="1"/>
    <xf numFmtId="0" fontId="63" fillId="9" borderId="0" xfId="15" applyFill="1" applyBorder="1" applyAlignment="1"/>
    <xf numFmtId="0" fontId="3" fillId="9" borderId="1" xfId="15" applyFont="1" applyFill="1" applyBorder="1" applyAlignment="1">
      <alignment horizontal="center" vertical="center" wrapText="1"/>
    </xf>
    <xf numFmtId="0" fontId="4" fillId="9" borderId="2" xfId="15" applyFont="1" applyFill="1" applyBorder="1" applyAlignment="1">
      <alignment horizontal="center" vertical="center" wrapText="1"/>
    </xf>
    <xf numFmtId="0" fontId="7" fillId="9" borderId="0" xfId="15" applyFont="1" applyFill="1" applyBorder="1" applyAlignment="1">
      <alignment vertical="center"/>
    </xf>
    <xf numFmtId="0" fontId="6" fillId="9" borderId="0" xfId="15" applyFont="1" applyFill="1" applyBorder="1" applyAlignment="1">
      <alignment vertical="center"/>
    </xf>
    <xf numFmtId="0" fontId="3" fillId="9" borderId="0" xfId="15" applyFont="1" applyFill="1" applyBorder="1" applyAlignment="1">
      <alignment horizontal="center" vertical="center" wrapText="1"/>
    </xf>
    <xf numFmtId="0" fontId="4" fillId="9" borderId="0" xfId="15" applyFont="1" applyFill="1" applyBorder="1" applyAlignment="1">
      <alignment horizontal="center" vertical="center" wrapText="1"/>
    </xf>
    <xf numFmtId="0" fontId="3" fillId="9" borderId="0" xfId="15" applyFont="1" applyFill="1" applyBorder="1" applyAlignment="1">
      <alignment horizontal="left" vertical="center" wrapText="1"/>
    </xf>
    <xf numFmtId="0" fontId="4" fillId="0" borderId="0" xfId="15" applyFont="1"/>
    <xf numFmtId="0" fontId="8" fillId="0" borderId="3" xfId="15" applyFont="1" applyFill="1" applyBorder="1" applyAlignment="1">
      <alignment horizontal="center" vertical="center" wrapText="1"/>
    </xf>
    <xf numFmtId="0" fontId="3" fillId="0" borderId="3" xfId="15" applyFont="1" applyFill="1" applyBorder="1" applyAlignment="1">
      <alignment horizontal="center" vertical="center" wrapText="1"/>
    </xf>
    <xf numFmtId="0" fontId="63" fillId="0" borderId="0" xfId="15"/>
    <xf numFmtId="1" fontId="4" fillId="0" borderId="3" xfId="15" applyNumberFormat="1" applyFont="1" applyFill="1" applyBorder="1" applyAlignment="1">
      <alignment horizontal="center" vertical="center" wrapText="1"/>
    </xf>
    <xf numFmtId="164" fontId="4" fillId="0" borderId="3" xfId="15" applyNumberFormat="1" applyFont="1" applyFill="1" applyBorder="1" applyAlignment="1">
      <alignment horizontal="center" vertical="center" wrapText="1"/>
    </xf>
    <xf numFmtId="0" fontId="63" fillId="0" borderId="0" xfId="15" applyFill="1"/>
    <xf numFmtId="0" fontId="4" fillId="0" borderId="3" xfId="15" applyFont="1" applyFill="1" applyBorder="1" applyAlignment="1">
      <alignment horizontal="center" vertical="center" wrapText="1"/>
    </xf>
    <xf numFmtId="0" fontId="9" fillId="0" borderId="3" xfId="15" applyFont="1" applyFill="1" applyBorder="1" applyAlignment="1">
      <alignment horizontal="center" vertical="center" wrapText="1"/>
    </xf>
    <xf numFmtId="0" fontId="6" fillId="9" borderId="0" xfId="15" applyFont="1" applyFill="1" applyAlignment="1">
      <alignment horizontal="center" vertical="center" wrapText="1"/>
    </xf>
    <xf numFmtId="0" fontId="63" fillId="9" borderId="0" xfId="15" applyFill="1" applyAlignment="1">
      <alignment horizontal="center" vertical="center" wrapText="1"/>
    </xf>
    <xf numFmtId="0" fontId="63" fillId="9" borderId="0" xfId="15" applyFill="1" applyAlignment="1">
      <alignment horizontal="left" vertical="center" wrapText="1"/>
    </xf>
    <xf numFmtId="0" fontId="63" fillId="9" borderId="0" xfId="15" applyFill="1" applyBorder="1" applyAlignment="1">
      <alignment horizontal="center" vertical="center" wrapText="1"/>
    </xf>
    <xf numFmtId="0" fontId="2" fillId="9" borderId="0" xfId="15" applyFont="1" applyFill="1" applyAlignment="1">
      <alignment horizontal="center" vertical="center" wrapText="1"/>
    </xf>
    <xf numFmtId="0" fontId="63" fillId="0" borderId="0" xfId="15" applyAlignment="1">
      <alignment horizontal="center" vertical="center" wrapText="1"/>
    </xf>
    <xf numFmtId="0" fontId="6" fillId="0" borderId="0" xfId="15" applyFont="1" applyAlignment="1">
      <alignment horizontal="center" vertical="center" wrapText="1"/>
    </xf>
    <xf numFmtId="0" fontId="63" fillId="0" borderId="0" xfId="15" applyAlignment="1">
      <alignment horizontal="left" vertical="center" wrapText="1"/>
    </xf>
    <xf numFmtId="0" fontId="11" fillId="0" borderId="0" xfId="15" applyFont="1" applyBorder="1" applyAlignment="1">
      <alignment horizontal="left"/>
    </xf>
    <xf numFmtId="0" fontId="4" fillId="0" borderId="0" xfId="15" applyFont="1" applyBorder="1"/>
    <xf numFmtId="0" fontId="4" fillId="9" borderId="0" xfId="15" applyFont="1" applyFill="1" applyBorder="1" applyAlignment="1">
      <alignment horizontal="center"/>
    </xf>
    <xf numFmtId="0" fontId="4" fillId="9" borderId="0" xfId="15" applyFont="1" applyFill="1" applyBorder="1" applyAlignment="1"/>
    <xf numFmtId="0" fontId="3" fillId="9" borderId="0" xfId="15" applyFont="1" applyFill="1" applyBorder="1" applyAlignment="1">
      <alignment horizontal="center" vertical="center"/>
    </xf>
    <xf numFmtId="0" fontId="4" fillId="9" borderId="0" xfId="15" applyFont="1" applyFill="1" applyBorder="1" applyAlignment="1">
      <alignment horizontal="center" vertical="center"/>
    </xf>
    <xf numFmtId="0" fontId="4" fillId="9" borderId="7" xfId="15" applyFont="1" applyFill="1" applyBorder="1" applyAlignment="1">
      <alignment horizontal="center" vertical="center"/>
    </xf>
    <xf numFmtId="0" fontId="63" fillId="0" borderId="0" xfId="15" applyBorder="1" applyAlignment="1">
      <alignment horizontal="center" vertical="center" wrapText="1"/>
    </xf>
    <xf numFmtId="0" fontId="63" fillId="0" borderId="0" xfId="15" applyBorder="1" applyAlignment="1">
      <alignment horizontal="left" vertical="center" wrapText="1"/>
    </xf>
    <xf numFmtId="0" fontId="2" fillId="0" borderId="0" xfId="15" applyFont="1" applyAlignment="1">
      <alignment horizontal="center" vertical="center" wrapText="1"/>
    </xf>
    <xf numFmtId="0" fontId="2" fillId="0" borderId="3" xfId="15" applyFont="1" applyBorder="1" applyAlignment="1">
      <alignment horizontal="center" vertical="center" wrapText="1"/>
    </xf>
    <xf numFmtId="0" fontId="4" fillId="0" borderId="3" xfId="15" applyFont="1" applyFill="1" applyBorder="1" applyAlignment="1">
      <alignment horizontal="justify" vertical="center" wrapText="1"/>
    </xf>
    <xf numFmtId="0" fontId="32" fillId="0" borderId="3" xfId="15" applyFont="1" applyFill="1" applyBorder="1" applyAlignment="1">
      <alignment horizontal="center" vertical="center" wrapText="1"/>
    </xf>
    <xf numFmtId="0" fontId="32" fillId="0" borderId="3" xfId="15" applyFont="1" applyFill="1" applyBorder="1" applyAlignment="1">
      <alignment horizontal="justify" vertical="center" wrapText="1"/>
    </xf>
    <xf numFmtId="2" fontId="4" fillId="0" borderId="3" xfId="15" applyNumberFormat="1" applyFont="1" applyFill="1" applyBorder="1" applyAlignment="1">
      <alignment horizontal="center" vertical="center" wrapText="1"/>
    </xf>
    <xf numFmtId="0" fontId="20" fillId="3" borderId="14" xfId="0" applyFont="1" applyFill="1" applyBorder="1" applyAlignment="1">
      <alignment horizontal="left" vertical="center"/>
    </xf>
    <xf numFmtId="0" fontId="20" fillId="3" borderId="0" xfId="0" applyFont="1" applyFill="1" applyBorder="1" applyAlignment="1">
      <alignment horizontal="left" vertical="center"/>
    </xf>
    <xf numFmtId="0" fontId="4" fillId="0" borderId="3" xfId="3" applyFont="1" applyBorder="1" applyAlignment="1">
      <alignment horizontal="center" vertical="center" wrapText="1"/>
    </xf>
    <xf numFmtId="0" fontId="66" fillId="15" borderId="0" xfId="0" applyFont="1" applyFill="1" applyBorder="1" applyAlignment="1">
      <alignment horizontal="right" vertical="center"/>
    </xf>
    <xf numFmtId="0" fontId="67" fillId="15" borderId="0" xfId="0" applyFont="1" applyFill="1" applyBorder="1" applyAlignment="1">
      <alignment horizontal="right" vertical="center"/>
    </xf>
    <xf numFmtId="14" fontId="67" fillId="15" borderId="0" xfId="0" applyNumberFormat="1" applyFont="1" applyFill="1" applyBorder="1" applyAlignment="1">
      <alignment horizontal="left" vertical="center"/>
    </xf>
    <xf numFmtId="0" fontId="3" fillId="9" borderId="0" xfId="9" applyFont="1" applyFill="1" applyBorder="1" applyAlignment="1">
      <alignment horizontal="center" vertical="center"/>
    </xf>
    <xf numFmtId="0" fontId="4" fillId="9" borderId="0" xfId="9" applyFont="1" applyFill="1" applyBorder="1" applyAlignment="1">
      <alignment horizontal="center" vertical="center" wrapText="1"/>
    </xf>
    <xf numFmtId="0" fontId="3" fillId="0" borderId="3" xfId="9" applyFont="1" applyFill="1" applyBorder="1" applyAlignment="1">
      <alignment horizontal="center" vertical="center" wrapText="1"/>
    </xf>
    <xf numFmtId="0" fontId="4" fillId="0" borderId="3" xfId="9" applyFont="1" applyFill="1" applyBorder="1" applyAlignment="1">
      <alignment horizontal="center" vertical="center" wrapText="1"/>
    </xf>
    <xf numFmtId="1" fontId="4" fillId="0" borderId="3" xfId="9" applyNumberFormat="1" applyFont="1" applyFill="1" applyBorder="1" applyAlignment="1">
      <alignment horizontal="center" vertical="center" wrapText="1"/>
    </xf>
    <xf numFmtId="2" fontId="4" fillId="0" borderId="1" xfId="9" applyNumberFormat="1" applyFont="1" applyFill="1" applyBorder="1" applyAlignment="1">
      <alignment horizontal="center" vertical="center" wrapText="1"/>
    </xf>
    <xf numFmtId="2" fontId="4" fillId="0" borderId="3" xfId="9" applyNumberFormat="1" applyFont="1" applyFill="1" applyBorder="1" applyAlignment="1">
      <alignment horizontal="center" vertical="center" wrapText="1"/>
    </xf>
    <xf numFmtId="164" fontId="4" fillId="0" borderId="3" xfId="9" applyNumberFormat="1" applyFont="1" applyFill="1" applyBorder="1" applyAlignment="1">
      <alignment horizontal="center" vertical="center" wrapText="1"/>
    </xf>
    <xf numFmtId="0" fontId="4" fillId="9" borderId="2" xfId="9" applyFont="1" applyFill="1" applyBorder="1" applyAlignment="1">
      <alignment horizontal="center" vertical="center" wrapText="1"/>
    </xf>
    <xf numFmtId="0" fontId="4" fillId="9" borderId="3" xfId="14" applyFont="1" applyFill="1" applyBorder="1" applyAlignment="1">
      <alignment horizontal="center" vertical="center" wrapText="1"/>
    </xf>
    <xf numFmtId="1" fontId="4" fillId="9" borderId="3" xfId="14" applyNumberFormat="1" applyFont="1" applyFill="1" applyBorder="1" applyAlignment="1">
      <alignment horizontal="center" vertical="center" wrapText="1"/>
    </xf>
    <xf numFmtId="0" fontId="4" fillId="9" borderId="3" xfId="14" applyFont="1" applyFill="1" applyBorder="1" applyAlignment="1">
      <alignment vertical="center" wrapText="1"/>
    </xf>
    <xf numFmtId="0" fontId="4" fillId="9" borderId="3" xfId="9" applyFont="1" applyFill="1" applyBorder="1" applyAlignment="1">
      <alignment horizontal="center" vertical="center" wrapText="1"/>
    </xf>
    <xf numFmtId="0" fontId="2" fillId="17" borderId="0" xfId="9" applyFill="1"/>
    <xf numFmtId="1" fontId="4" fillId="9" borderId="1" xfId="9" applyNumberFormat="1" applyFont="1" applyFill="1" applyBorder="1" applyAlignment="1">
      <alignment horizontal="center" vertical="center" wrapText="1"/>
    </xf>
    <xf numFmtId="0" fontId="38" fillId="0" borderId="3" xfId="0" applyFont="1" applyBorder="1" applyAlignment="1" applyProtection="1">
      <alignment horizontal="left" vertical="center" wrapText="1"/>
      <protection locked="0"/>
    </xf>
    <xf numFmtId="0" fontId="7" fillId="0" borderId="3" xfId="0" applyFont="1" applyBorder="1" applyAlignment="1" applyProtection="1">
      <alignment horizontal="left" vertical="center" wrapText="1"/>
      <protection locked="0"/>
    </xf>
    <xf numFmtId="0" fontId="72" fillId="0" borderId="3" xfId="0" applyFont="1" applyBorder="1" applyAlignment="1" applyProtection="1">
      <alignment horizontal="center" vertical="center" wrapText="1"/>
      <protection locked="0"/>
    </xf>
    <xf numFmtId="0" fontId="72" fillId="9" borderId="3" xfId="0" applyFont="1" applyFill="1" applyBorder="1" applyAlignment="1" applyProtection="1">
      <alignment horizontal="center" vertical="center" wrapText="1"/>
      <protection locked="0"/>
    </xf>
    <xf numFmtId="0" fontId="38" fillId="9" borderId="0" xfId="9" applyFont="1" applyFill="1" applyBorder="1" applyAlignment="1">
      <alignment horizontal="center" vertical="center" wrapText="1"/>
    </xf>
    <xf numFmtId="0" fontId="37" fillId="0" borderId="3" xfId="9" applyFont="1" applyFill="1" applyBorder="1" applyAlignment="1">
      <alignment horizontal="center" vertical="center" wrapText="1"/>
    </xf>
    <xf numFmtId="0" fontId="38" fillId="0" borderId="3" xfId="3" applyNumberFormat="1" applyFont="1" applyFill="1" applyBorder="1" applyAlignment="1">
      <alignment horizontal="left" vertical="center" wrapText="1"/>
    </xf>
    <xf numFmtId="0" fontId="38" fillId="0" borderId="3" xfId="3" applyFont="1" applyFill="1" applyBorder="1" applyAlignment="1">
      <alignment horizontal="center" vertical="center" wrapText="1"/>
    </xf>
    <xf numFmtId="0" fontId="38" fillId="9" borderId="3" xfId="3" applyNumberFormat="1" applyFont="1" applyFill="1" applyBorder="1" applyAlignment="1">
      <alignment horizontal="left" vertical="center" wrapText="1"/>
    </xf>
    <xf numFmtId="1" fontId="38" fillId="0" borderId="1" xfId="9" applyNumberFormat="1" applyFont="1" applyFill="1" applyBorder="1" applyAlignment="1">
      <alignment horizontal="center" vertical="center" wrapText="1"/>
    </xf>
    <xf numFmtId="1" fontId="38" fillId="0" borderId="3" xfId="9" applyNumberFormat="1" applyFont="1" applyFill="1" applyBorder="1" applyAlignment="1">
      <alignment horizontal="center" vertical="center" wrapText="1"/>
    </xf>
    <xf numFmtId="2" fontId="38" fillId="0" borderId="1" xfId="9" applyNumberFormat="1" applyFont="1" applyFill="1" applyBorder="1" applyAlignment="1">
      <alignment horizontal="center" vertical="center" wrapText="1"/>
    </xf>
    <xf numFmtId="164" fontId="38" fillId="0" borderId="1" xfId="9" applyNumberFormat="1" applyFont="1" applyFill="1" applyBorder="1" applyAlignment="1">
      <alignment horizontal="center" vertical="center" wrapText="1"/>
    </xf>
    <xf numFmtId="1" fontId="38" fillId="0" borderId="3" xfId="3" applyNumberFormat="1" applyFont="1" applyFill="1" applyBorder="1" applyAlignment="1">
      <alignment horizontal="center" vertical="center" wrapText="1"/>
    </xf>
    <xf numFmtId="164" fontId="38" fillId="0" borderId="3" xfId="3" applyNumberFormat="1" applyFont="1" applyFill="1" applyBorder="1" applyAlignment="1">
      <alignment horizontal="center" vertical="center" wrapText="1"/>
    </xf>
    <xf numFmtId="0" fontId="38" fillId="9" borderId="2" xfId="9" applyFont="1" applyFill="1" applyBorder="1" applyAlignment="1">
      <alignment horizontal="center" vertical="center" wrapText="1"/>
    </xf>
    <xf numFmtId="0" fontId="38" fillId="9" borderId="3" xfId="9" applyFont="1" applyFill="1" applyBorder="1" applyAlignment="1">
      <alignment horizontal="center" vertical="center" wrapText="1"/>
    </xf>
    <xf numFmtId="1" fontId="38" fillId="9" borderId="3" xfId="9" applyNumberFormat="1" applyFont="1" applyFill="1" applyBorder="1" applyAlignment="1">
      <alignment horizontal="center" vertical="center" wrapText="1"/>
    </xf>
    <xf numFmtId="0" fontId="38" fillId="0" borderId="3" xfId="9" applyFont="1" applyFill="1" applyBorder="1" applyAlignment="1">
      <alignment horizontal="center" vertical="center" wrapText="1"/>
    </xf>
    <xf numFmtId="0" fontId="38" fillId="9" borderId="3" xfId="14" applyFont="1" applyFill="1" applyBorder="1" applyAlignment="1">
      <alignment horizontal="left" vertical="center" wrapText="1"/>
    </xf>
    <xf numFmtId="164" fontId="38" fillId="0" borderId="3" xfId="9" applyNumberFormat="1" applyFont="1" applyFill="1" applyBorder="1" applyAlignment="1">
      <alignment horizontal="center" vertical="center" wrapText="1"/>
    </xf>
    <xf numFmtId="164" fontId="38" fillId="9" borderId="3" xfId="9" applyNumberFormat="1" applyFont="1" applyFill="1" applyBorder="1" applyAlignment="1">
      <alignment horizontal="center" vertical="center" wrapText="1"/>
    </xf>
    <xf numFmtId="0" fontId="38" fillId="0" borderId="3" xfId="9" applyFont="1" applyFill="1" applyBorder="1" applyAlignment="1">
      <alignment horizontal="left" vertical="center" wrapText="1"/>
    </xf>
    <xf numFmtId="0" fontId="32" fillId="0" borderId="3" xfId="0" applyFont="1" applyBorder="1" applyAlignment="1" applyProtection="1">
      <alignment horizontal="center" vertical="center" wrapText="1"/>
      <protection locked="0"/>
    </xf>
    <xf numFmtId="0" fontId="4" fillId="0" borderId="1" xfId="0" applyFont="1" applyBorder="1" applyAlignment="1" applyProtection="1">
      <alignment horizontal="center" vertical="center" wrapText="1"/>
      <protection locked="0"/>
    </xf>
    <xf numFmtId="0" fontId="4" fillId="0" borderId="3" xfId="0" applyFont="1" applyBorder="1" applyAlignment="1" applyProtection="1">
      <alignment horizontal="center" vertical="center" wrapText="1"/>
      <protection locked="0"/>
    </xf>
    <xf numFmtId="0" fontId="32" fillId="0" borderId="1" xfId="0" applyFont="1" applyBorder="1" applyAlignment="1" applyProtection="1">
      <alignment horizontal="center" vertical="center" wrapText="1"/>
      <protection locked="0"/>
    </xf>
    <xf numFmtId="0" fontId="32" fillId="0" borderId="1" xfId="0" applyFont="1" applyBorder="1" applyAlignment="1" applyProtection="1">
      <alignment horizontal="center" vertical="center" textRotation="90" wrapText="1"/>
      <protection locked="0"/>
    </xf>
    <xf numFmtId="0" fontId="32" fillId="9" borderId="0" xfId="0" applyFont="1" applyFill="1" applyBorder="1" applyAlignment="1" applyProtection="1">
      <alignment horizontal="center" vertical="center" wrapText="1"/>
      <protection locked="0"/>
    </xf>
    <xf numFmtId="0" fontId="32" fillId="0" borderId="3" xfId="0" applyFont="1" applyBorder="1" applyAlignment="1" applyProtection="1">
      <alignment horizontal="center" vertical="center" textRotation="90" wrapText="1"/>
      <protection locked="0"/>
    </xf>
    <xf numFmtId="0" fontId="32" fillId="16" borderId="3" xfId="0" applyFont="1" applyFill="1" applyBorder="1" applyAlignment="1" applyProtection="1">
      <alignment horizontal="center" vertical="center" textRotation="90" wrapText="1"/>
    </xf>
    <xf numFmtId="0" fontId="4" fillId="0" borderId="3" xfId="0" applyFont="1" applyBorder="1" applyAlignment="1">
      <alignment horizontal="center" vertical="center" wrapText="1"/>
    </xf>
    <xf numFmtId="0" fontId="4" fillId="0" borderId="3" xfId="0" applyFont="1" applyFill="1" applyBorder="1" applyAlignment="1">
      <alignment horizontal="center" vertical="center" wrapText="1"/>
    </xf>
    <xf numFmtId="0" fontId="4" fillId="9" borderId="3" xfId="0" applyFont="1" applyFill="1" applyBorder="1" applyAlignment="1" applyProtection="1">
      <alignment horizontal="center" vertical="center" textRotation="90" wrapText="1"/>
      <protection locked="0"/>
    </xf>
    <xf numFmtId="0" fontId="32" fillId="9" borderId="3" xfId="0" applyFont="1" applyFill="1" applyBorder="1" applyAlignment="1" applyProtection="1">
      <alignment horizontal="center" vertical="center" textRotation="90" wrapText="1"/>
      <protection locked="0"/>
    </xf>
    <xf numFmtId="0" fontId="4" fillId="9" borderId="3" xfId="0" applyFont="1" applyFill="1" applyBorder="1" applyAlignment="1" applyProtection="1">
      <alignment horizontal="center" vertical="center" wrapText="1"/>
      <protection locked="0"/>
    </xf>
    <xf numFmtId="0" fontId="33" fillId="15" borderId="10" xfId="0" applyFont="1" applyFill="1" applyBorder="1" applyAlignment="1" applyProtection="1">
      <alignment vertical="center" wrapText="1"/>
    </xf>
    <xf numFmtId="0" fontId="33" fillId="15" borderId="11" xfId="0" applyFont="1" applyFill="1" applyBorder="1" applyAlignment="1" applyProtection="1">
      <alignment vertical="center" wrapText="1"/>
    </xf>
    <xf numFmtId="0" fontId="33" fillId="15" borderId="8" xfId="0" applyFont="1" applyFill="1" applyBorder="1" applyAlignment="1" applyProtection="1">
      <alignment vertical="center" wrapText="1"/>
    </xf>
    <xf numFmtId="0" fontId="33" fillId="12" borderId="10" xfId="0" applyFont="1" applyFill="1" applyBorder="1" applyAlignment="1" applyProtection="1">
      <alignment vertical="center" wrapText="1"/>
    </xf>
    <xf numFmtId="0" fontId="33" fillId="12" borderId="11" xfId="0" applyFont="1" applyFill="1" applyBorder="1" applyAlignment="1" applyProtection="1">
      <alignment vertical="center" wrapText="1"/>
    </xf>
    <xf numFmtId="0" fontId="33" fillId="12" borderId="8" xfId="0" applyFont="1" applyFill="1" applyBorder="1" applyAlignment="1" applyProtection="1">
      <alignment vertical="center" wrapText="1"/>
    </xf>
    <xf numFmtId="0" fontId="33" fillId="14" borderId="3" xfId="0" applyFont="1" applyFill="1" applyBorder="1" applyAlignment="1" applyProtection="1">
      <alignment horizontal="center" vertical="center" textRotation="90" wrapText="1"/>
    </xf>
    <xf numFmtId="0" fontId="33" fillId="19" borderId="3" xfId="0" applyFont="1" applyFill="1" applyBorder="1" applyAlignment="1" applyProtection="1">
      <alignment horizontal="center" vertical="center" textRotation="90" wrapText="1"/>
    </xf>
    <xf numFmtId="0" fontId="33" fillId="16" borderId="3" xfId="0" applyFont="1" applyFill="1" applyBorder="1" applyAlignment="1" applyProtection="1">
      <alignment horizontal="center" vertical="center" textRotation="90" wrapText="1"/>
    </xf>
    <xf numFmtId="0" fontId="32" fillId="14" borderId="3" xfId="0" applyFont="1" applyFill="1" applyBorder="1" applyAlignment="1" applyProtection="1">
      <alignment horizontal="center" vertical="center" textRotation="90" wrapText="1"/>
    </xf>
    <xf numFmtId="0" fontId="32" fillId="19" borderId="3" xfId="0" applyFont="1" applyFill="1" applyBorder="1" applyAlignment="1" applyProtection="1">
      <alignment horizontal="center" vertical="center" textRotation="90" wrapText="1"/>
    </xf>
    <xf numFmtId="0" fontId="33" fillId="14" borderId="3" xfId="0" applyFont="1" applyFill="1" applyBorder="1" applyAlignment="1" applyProtection="1">
      <alignment horizontal="center" vertical="center" wrapText="1"/>
    </xf>
    <xf numFmtId="0" fontId="33" fillId="13" borderId="3" xfId="0" applyFont="1" applyFill="1" applyBorder="1" applyAlignment="1" applyProtection="1">
      <alignment horizontal="center" vertical="center" textRotation="90" wrapText="1"/>
    </xf>
    <xf numFmtId="0" fontId="33" fillId="13" borderId="3" xfId="0" applyFont="1" applyFill="1" applyBorder="1" applyAlignment="1" applyProtection="1">
      <alignment horizontal="center" vertical="center" wrapText="1"/>
    </xf>
    <xf numFmtId="0" fontId="4" fillId="9" borderId="3" xfId="0" applyFont="1" applyFill="1" applyBorder="1" applyAlignment="1" applyProtection="1">
      <alignment horizontal="center" vertical="center" wrapText="1"/>
    </xf>
    <xf numFmtId="0" fontId="4" fillId="9" borderId="3" xfId="0" applyFont="1" applyFill="1" applyBorder="1" applyAlignment="1" applyProtection="1">
      <alignment horizontal="center" vertical="center" textRotation="90" wrapText="1"/>
    </xf>
    <xf numFmtId="0" fontId="32" fillId="19" borderId="3" xfId="0" applyFont="1" applyFill="1" applyBorder="1" applyAlignment="1" applyProtection="1">
      <alignment horizontal="center" vertical="center" textRotation="90" wrapText="1"/>
      <protection locked="0"/>
    </xf>
    <xf numFmtId="0" fontId="4" fillId="19" borderId="3" xfId="0" applyFont="1" applyFill="1" applyBorder="1" applyAlignment="1" applyProtection="1">
      <alignment horizontal="center" vertical="center" wrapText="1"/>
      <protection locked="0"/>
    </xf>
    <xf numFmtId="0" fontId="3" fillId="10" borderId="3" xfId="0" applyFont="1" applyFill="1" applyBorder="1" applyAlignment="1" applyProtection="1">
      <alignment vertical="center"/>
    </xf>
    <xf numFmtId="0" fontId="3" fillId="16" borderId="3" xfId="0" applyFont="1" applyFill="1" applyBorder="1" applyAlignment="1">
      <alignment horizontal="center" vertical="center" wrapText="1"/>
    </xf>
    <xf numFmtId="0" fontId="0" fillId="0" borderId="0" xfId="0" applyAlignment="1">
      <alignment horizontal="left" vertical="center"/>
    </xf>
    <xf numFmtId="0" fontId="0" fillId="0" borderId="3" xfId="0" applyBorder="1" applyAlignment="1">
      <alignment horizontal="left" vertical="center"/>
    </xf>
    <xf numFmtId="0" fontId="3" fillId="20" borderId="3" xfId="0" applyFont="1" applyFill="1" applyBorder="1" applyAlignment="1">
      <alignment horizontal="center" vertical="center" wrapText="1"/>
    </xf>
    <xf numFmtId="0" fontId="3" fillId="21" borderId="3" xfId="0" applyFont="1" applyFill="1" applyBorder="1" applyAlignment="1">
      <alignment horizontal="center" vertical="center" wrapText="1"/>
    </xf>
    <xf numFmtId="0" fontId="3" fillId="22" borderId="3" xfId="0" applyFont="1" applyFill="1" applyBorder="1" applyAlignment="1">
      <alignment horizontal="center" vertical="center" wrapText="1"/>
    </xf>
    <xf numFmtId="0" fontId="3" fillId="23" borderId="3" xfId="0" applyFont="1" applyFill="1" applyBorder="1" applyAlignment="1">
      <alignment horizontal="center" vertical="center" wrapText="1"/>
    </xf>
    <xf numFmtId="0" fontId="0" fillId="16" borderId="3" xfId="0" applyFill="1" applyBorder="1" applyAlignment="1">
      <alignment horizontal="center" vertical="center"/>
    </xf>
    <xf numFmtId="0" fontId="0" fillId="0" borderId="3" xfId="0" applyBorder="1" applyAlignment="1">
      <alignment horizontal="center" vertical="center"/>
    </xf>
    <xf numFmtId="0" fontId="0" fillId="0" borderId="0" xfId="0" applyAlignment="1">
      <alignment horizontal="center" vertical="center"/>
    </xf>
    <xf numFmtId="0" fontId="80" fillId="0" borderId="0" xfId="0" applyFont="1"/>
    <xf numFmtId="0" fontId="4" fillId="20" borderId="3" xfId="0" applyFont="1" applyFill="1" applyBorder="1" applyAlignment="1">
      <alignment horizontal="center" vertical="center" wrapText="1"/>
    </xf>
    <xf numFmtId="0" fontId="4" fillId="23" borderId="3" xfId="0" applyFont="1" applyFill="1" applyBorder="1" applyAlignment="1">
      <alignment horizontal="center" vertical="center" wrapText="1"/>
    </xf>
    <xf numFmtId="0" fontId="4" fillId="21" borderId="3" xfId="0" applyFont="1" applyFill="1" applyBorder="1" applyAlignment="1">
      <alignment horizontal="center" vertical="center" wrapText="1"/>
    </xf>
    <xf numFmtId="0" fontId="4" fillId="22" borderId="3" xfId="0" applyFont="1" applyFill="1" applyBorder="1" applyAlignment="1">
      <alignment horizontal="center" vertical="center" wrapText="1"/>
    </xf>
    <xf numFmtId="0" fontId="4" fillId="0" borderId="3" xfId="0" applyFont="1" applyBorder="1" applyAlignment="1">
      <alignment horizontal="center" vertical="center"/>
    </xf>
    <xf numFmtId="0" fontId="77" fillId="0" borderId="0" xfId="0" applyFont="1"/>
    <xf numFmtId="0" fontId="0" fillId="0" borderId="0" xfId="0" applyAlignment="1">
      <alignment horizontal="left"/>
    </xf>
    <xf numFmtId="0" fontId="32" fillId="9" borderId="0" xfId="0" applyFont="1" applyFill="1" applyBorder="1" applyAlignment="1">
      <alignment horizontal="left" vertical="center" wrapText="1"/>
    </xf>
    <xf numFmtId="0" fontId="77" fillId="0" borderId="0" xfId="0" applyFont="1" applyAlignment="1">
      <alignment horizontal="left" vertical="center"/>
    </xf>
    <xf numFmtId="0" fontId="77" fillId="0" borderId="0" xfId="0" applyFont="1" applyAlignment="1">
      <alignment horizontal="center" vertical="center"/>
    </xf>
    <xf numFmtId="0" fontId="4" fillId="0" borderId="3" xfId="0" applyFont="1" applyFill="1" applyBorder="1" applyAlignment="1" applyProtection="1">
      <alignment horizontal="center" vertical="center" wrapText="1"/>
      <protection locked="0"/>
    </xf>
    <xf numFmtId="0" fontId="32" fillId="0" borderId="10" xfId="0" applyFont="1" applyBorder="1" applyAlignment="1" applyProtection="1">
      <alignment horizontal="center" vertical="center" wrapText="1"/>
      <protection locked="0"/>
    </xf>
    <xf numFmtId="0" fontId="32" fillId="0" borderId="11" xfId="0" applyFont="1" applyBorder="1" applyAlignment="1" applyProtection="1">
      <alignment horizontal="center" vertical="center" wrapText="1"/>
      <protection locked="0"/>
    </xf>
    <xf numFmtId="0" fontId="32" fillId="0" borderId="8" xfId="0" applyFont="1" applyBorder="1" applyAlignment="1" applyProtection="1">
      <alignment horizontal="center" vertical="center" wrapText="1"/>
      <protection locked="0"/>
    </xf>
    <xf numFmtId="0" fontId="33" fillId="0" borderId="10" xfId="0" applyFont="1" applyBorder="1" applyAlignment="1" applyProtection="1">
      <alignment horizontal="center" vertical="center" wrapText="1"/>
      <protection locked="0"/>
    </xf>
    <xf numFmtId="0" fontId="33" fillId="0" borderId="11" xfId="0" applyFont="1" applyBorder="1" applyAlignment="1" applyProtection="1">
      <alignment horizontal="center" vertical="center" wrapText="1"/>
      <protection locked="0"/>
    </xf>
    <xf numFmtId="0" fontId="33" fillId="0" borderId="8" xfId="0" applyFont="1" applyBorder="1" applyAlignment="1" applyProtection="1">
      <alignment horizontal="center" vertical="center" wrapText="1"/>
      <protection locked="0"/>
    </xf>
    <xf numFmtId="0" fontId="4" fillId="0" borderId="3" xfId="0" applyFont="1" applyBorder="1" applyAlignment="1" applyProtection="1">
      <alignment horizontal="left" vertical="top" wrapText="1"/>
      <protection locked="0"/>
    </xf>
    <xf numFmtId="0" fontId="32" fillId="9" borderId="3" xfId="0" applyFont="1" applyFill="1" applyBorder="1" applyAlignment="1" applyProtection="1">
      <alignment horizontal="left" vertical="top" wrapText="1"/>
      <protection locked="0"/>
    </xf>
    <xf numFmtId="0" fontId="4" fillId="0" borderId="3" xfId="0" applyFont="1" applyBorder="1" applyAlignment="1" applyProtection="1">
      <alignment horizontal="center" vertical="center" wrapText="1"/>
      <protection locked="0"/>
    </xf>
    <xf numFmtId="0" fontId="32" fillId="0" borderId="3" xfId="0" applyFont="1" applyBorder="1" applyAlignment="1" applyProtection="1">
      <alignment horizontal="center" vertical="center" wrapText="1"/>
      <protection locked="0"/>
    </xf>
    <xf numFmtId="0" fontId="33" fillId="13" borderId="3" xfId="0" applyFont="1" applyFill="1" applyBorder="1" applyAlignment="1" applyProtection="1">
      <alignment horizontal="center" vertical="center" wrapText="1"/>
    </xf>
    <xf numFmtId="0" fontId="3" fillId="9" borderId="0" xfId="0" applyFont="1" applyFill="1" applyBorder="1" applyAlignment="1" applyProtection="1">
      <alignment horizontal="center" vertical="center" wrapText="1"/>
      <protection locked="0"/>
    </xf>
    <xf numFmtId="0" fontId="3" fillId="9" borderId="7" xfId="0" applyFont="1" applyFill="1" applyBorder="1" applyAlignment="1" applyProtection="1">
      <alignment horizontal="center" vertical="center" wrapText="1"/>
      <protection locked="0"/>
    </xf>
    <xf numFmtId="0" fontId="32" fillId="9" borderId="0" xfId="0" applyFont="1" applyFill="1" applyBorder="1" applyAlignment="1" applyProtection="1">
      <alignment horizontal="center" vertical="center" wrapText="1"/>
      <protection locked="0"/>
    </xf>
    <xf numFmtId="0" fontId="4" fillId="0" borderId="1" xfId="0" applyFont="1" applyBorder="1" applyAlignment="1" applyProtection="1">
      <alignment horizontal="center" vertical="center" textRotation="90" wrapText="1"/>
      <protection locked="0"/>
    </xf>
    <xf numFmtId="0" fontId="4" fillId="0" borderId="1" xfId="0" applyFont="1" applyBorder="1" applyAlignment="1" applyProtection="1">
      <alignment horizontal="center" vertical="center" wrapText="1"/>
      <protection locked="0"/>
    </xf>
    <xf numFmtId="0" fontId="32" fillId="0" borderId="1" xfId="0" applyFont="1" applyBorder="1" applyAlignment="1" applyProtection="1">
      <alignment horizontal="center" vertical="center" textRotation="90" wrapText="1"/>
      <protection locked="0"/>
    </xf>
    <xf numFmtId="0" fontId="32" fillId="0" borderId="1" xfId="0" applyFont="1" applyBorder="1" applyAlignment="1" applyProtection="1">
      <alignment horizontal="center" vertical="center" wrapText="1"/>
      <protection locked="0"/>
    </xf>
    <xf numFmtId="0" fontId="32" fillId="0" borderId="3" xfId="0" applyFont="1" applyBorder="1" applyAlignment="1" applyProtection="1">
      <alignment horizontal="center" vertical="center" textRotation="90" wrapText="1"/>
      <protection locked="0"/>
    </xf>
    <xf numFmtId="0" fontId="32" fillId="16" borderId="3" xfId="0" applyFont="1" applyFill="1" applyBorder="1" applyAlignment="1" applyProtection="1">
      <alignment horizontal="center" vertical="center" textRotation="90" wrapText="1"/>
    </xf>
    <xf numFmtId="0" fontId="4" fillId="0" borderId="1" xfId="0" applyFont="1" applyFill="1" applyBorder="1" applyAlignment="1" applyProtection="1">
      <alignment horizontal="center" vertical="center" wrapText="1"/>
      <protection locked="0"/>
    </xf>
    <xf numFmtId="0" fontId="32" fillId="0" borderId="3" xfId="0" applyFont="1" applyBorder="1" applyAlignment="1">
      <alignment horizontal="center" vertical="center" wrapText="1"/>
    </xf>
    <xf numFmtId="0" fontId="4" fillId="0" borderId="3" xfId="0" applyFont="1" applyBorder="1" applyAlignment="1">
      <alignment horizontal="center" vertical="center" wrapText="1"/>
    </xf>
    <xf numFmtId="0" fontId="32" fillId="9" borderId="3" xfId="0" applyFont="1" applyFill="1" applyBorder="1" applyAlignment="1" applyProtection="1">
      <alignment horizontal="center" vertical="center" wrapText="1"/>
      <protection locked="0"/>
    </xf>
    <xf numFmtId="0" fontId="32" fillId="0" borderId="3" xfId="0" applyFont="1" applyBorder="1" applyAlignment="1" applyProtection="1">
      <alignment horizontal="justify" vertical="center" wrapText="1"/>
      <protection locked="0"/>
    </xf>
    <xf numFmtId="0" fontId="9" fillId="9" borderId="3" xfId="0" applyFont="1" applyFill="1" applyBorder="1" applyAlignment="1" applyProtection="1">
      <alignment horizontal="center" vertical="center" wrapText="1"/>
      <protection locked="0"/>
    </xf>
    <xf numFmtId="0" fontId="4" fillId="0" borderId="3" xfId="0" applyFont="1" applyBorder="1" applyAlignment="1" applyProtection="1">
      <alignment horizontal="center" vertical="center" textRotation="90" wrapText="1"/>
      <protection locked="0"/>
    </xf>
    <xf numFmtId="0" fontId="4" fillId="16" borderId="3" xfId="0" applyFont="1" applyFill="1" applyBorder="1" applyAlignment="1" applyProtection="1">
      <alignment horizontal="center" vertical="center" textRotation="90" wrapText="1"/>
    </xf>
    <xf numFmtId="0" fontId="4" fillId="9" borderId="3" xfId="0" applyFont="1" applyFill="1" applyBorder="1" applyAlignment="1" applyProtection="1">
      <alignment horizontal="center" vertical="center" textRotation="90" wrapText="1"/>
      <protection locked="0"/>
    </xf>
    <xf numFmtId="0" fontId="72" fillId="9" borderId="3" xfId="0" applyFont="1" applyFill="1" applyBorder="1" applyAlignment="1">
      <alignment horizontal="center" vertical="center" wrapText="1"/>
    </xf>
    <xf numFmtId="0" fontId="4" fillId="9" borderId="0" xfId="0" applyFont="1" applyFill="1" applyBorder="1" applyAlignment="1" applyProtection="1">
      <alignment horizontal="center" vertical="center" wrapText="1"/>
      <protection locked="0"/>
    </xf>
    <xf numFmtId="0" fontId="4" fillId="0" borderId="17" xfId="0" applyFont="1" applyBorder="1" applyAlignment="1" applyProtection="1">
      <alignment horizontal="justify" vertical="center" wrapText="1"/>
      <protection locked="0"/>
    </xf>
    <xf numFmtId="0" fontId="32" fillId="9" borderId="3" xfId="0" applyFont="1" applyFill="1" applyBorder="1" applyAlignment="1" applyProtection="1">
      <alignment horizontal="center" vertical="center" textRotation="90" wrapText="1"/>
      <protection locked="0"/>
    </xf>
    <xf numFmtId="0" fontId="4" fillId="0" borderId="3" xfId="0" applyFont="1" applyBorder="1" applyAlignment="1" applyProtection="1">
      <alignment horizontal="justify" vertical="center" wrapText="1"/>
      <protection locked="0"/>
    </xf>
    <xf numFmtId="0" fontId="4" fillId="9" borderId="3" xfId="0" applyFont="1" applyFill="1" applyBorder="1" applyAlignment="1" applyProtection="1">
      <alignment horizontal="center" vertical="center" wrapText="1"/>
      <protection locked="0"/>
    </xf>
    <xf numFmtId="0" fontId="32" fillId="0" borderId="3" xfId="0" applyFont="1" applyFill="1" applyBorder="1" applyAlignment="1" applyProtection="1">
      <alignment horizontal="center" vertical="center" wrapText="1"/>
      <protection locked="0"/>
    </xf>
    <xf numFmtId="0" fontId="4" fillId="0" borderId="17" xfId="0" applyFont="1" applyBorder="1" applyAlignment="1" applyProtection="1">
      <alignment horizontal="left" vertical="center" wrapText="1"/>
      <protection locked="0"/>
    </xf>
    <xf numFmtId="0" fontId="32" fillId="0" borderId="3" xfId="0" applyFont="1" applyFill="1" applyBorder="1" applyAlignment="1">
      <alignment horizontal="center" vertical="center" wrapText="1"/>
    </xf>
    <xf numFmtId="0" fontId="4" fillId="0" borderId="3" xfId="0" applyFont="1" applyFill="1" applyBorder="1" applyAlignment="1" applyProtection="1">
      <alignment horizontal="left" vertical="center" wrapText="1"/>
      <protection locked="0"/>
    </xf>
    <xf numFmtId="0" fontId="4" fillId="0" borderId="3" xfId="0" applyFont="1" applyBorder="1" applyAlignment="1">
      <alignment horizontal="center" vertical="center" textRotation="90" wrapText="1"/>
    </xf>
    <xf numFmtId="0" fontId="32" fillId="0" borderId="3" xfId="0" applyFont="1" applyBorder="1" applyAlignment="1" applyProtection="1">
      <alignment horizontal="left" vertical="center" wrapText="1"/>
      <protection locked="0"/>
    </xf>
    <xf numFmtId="0" fontId="32" fillId="9" borderId="3" xfId="0" applyFont="1" applyFill="1" applyBorder="1" applyAlignment="1" applyProtection="1">
      <alignment horizontal="left" vertical="center" wrapText="1"/>
      <protection locked="0"/>
    </xf>
    <xf numFmtId="0" fontId="4" fillId="0" borderId="3" xfId="0" applyFont="1" applyBorder="1" applyAlignment="1" applyProtection="1">
      <alignment horizontal="left" vertical="center" wrapText="1"/>
      <protection locked="0"/>
    </xf>
    <xf numFmtId="0" fontId="32" fillId="0" borderId="3" xfId="0" applyFont="1" applyFill="1" applyBorder="1" applyAlignment="1" applyProtection="1">
      <alignment horizontal="left" vertical="center" wrapText="1"/>
      <protection locked="0"/>
    </xf>
    <xf numFmtId="0" fontId="24" fillId="3" borderId="7" xfId="0" applyFont="1" applyFill="1" applyBorder="1" applyAlignment="1">
      <alignment horizontal="left" vertical="center" wrapText="1"/>
    </xf>
    <xf numFmtId="0" fontId="24" fillId="3" borderId="16" xfId="0" applyFont="1" applyFill="1" applyBorder="1" applyAlignment="1">
      <alignment horizontal="left" vertical="center" wrapText="1"/>
    </xf>
    <xf numFmtId="0" fontId="30" fillId="3" borderId="3" xfId="1" applyFill="1" applyBorder="1" applyAlignment="1">
      <alignment horizontal="left" vertical="center"/>
    </xf>
    <xf numFmtId="0" fontId="25" fillId="3" borderId="0" xfId="0" applyFont="1" applyFill="1" applyBorder="1" applyAlignment="1">
      <alignment horizontal="left" vertical="center" wrapText="1"/>
    </xf>
    <xf numFmtId="0" fontId="25" fillId="3" borderId="7" xfId="0" applyFont="1" applyFill="1" applyBorder="1" applyAlignment="1">
      <alignment horizontal="left" vertical="center" wrapText="1"/>
    </xf>
    <xf numFmtId="0" fontId="20" fillId="3" borderId="0" xfId="0" applyFont="1" applyFill="1" applyBorder="1" applyAlignment="1">
      <alignment horizontal="left" vertical="center" wrapText="1"/>
    </xf>
    <xf numFmtId="0" fontId="24" fillId="3" borderId="0" xfId="0" applyFont="1" applyFill="1" applyBorder="1" applyAlignment="1">
      <alignment horizontal="left" vertical="center" wrapText="1"/>
    </xf>
    <xf numFmtId="0" fontId="30" fillId="3" borderId="10" xfId="1" applyFill="1" applyBorder="1" applyAlignment="1">
      <alignment horizontal="left" vertical="center"/>
    </xf>
    <xf numFmtId="0" fontId="30" fillId="3" borderId="8" xfId="1" applyFill="1" applyBorder="1" applyAlignment="1">
      <alignment horizontal="left" vertical="center"/>
    </xf>
    <xf numFmtId="0" fontId="30" fillId="3" borderId="0" xfId="1" applyFill="1" applyBorder="1" applyAlignment="1">
      <alignment horizontal="left" vertical="center"/>
    </xf>
    <xf numFmtId="0" fontId="30" fillId="3" borderId="17" xfId="1" applyFill="1" applyBorder="1" applyAlignment="1">
      <alignment horizontal="left" vertical="center"/>
    </xf>
    <xf numFmtId="0" fontId="30" fillId="3" borderId="18" xfId="1" applyFill="1" applyBorder="1" applyAlignment="1">
      <alignment horizontal="left" vertical="center"/>
    </xf>
    <xf numFmtId="0" fontId="30" fillId="3" borderId="15" xfId="1" applyFill="1" applyBorder="1" applyAlignment="1">
      <alignment horizontal="left" vertical="center"/>
    </xf>
    <xf numFmtId="0" fontId="30" fillId="3" borderId="9" xfId="1" applyFill="1" applyBorder="1" applyAlignment="1">
      <alignment horizontal="left" vertical="center"/>
    </xf>
    <xf numFmtId="0" fontId="23" fillId="3" borderId="20" xfId="0" applyFont="1" applyFill="1" applyBorder="1" applyAlignment="1">
      <alignment horizontal="center" vertical="center"/>
    </xf>
    <xf numFmtId="0" fontId="27" fillId="8" borderId="10" xfId="0" applyFont="1" applyFill="1" applyBorder="1" applyAlignment="1">
      <alignment horizontal="center" vertical="center"/>
    </xf>
    <xf numFmtId="0" fontId="27" fillId="8" borderId="11" xfId="0" applyFont="1" applyFill="1" applyBorder="1" applyAlignment="1">
      <alignment horizontal="center" vertical="center"/>
    </xf>
    <xf numFmtId="0" fontId="27" fillId="8" borderId="8" xfId="0" applyFont="1" applyFill="1" applyBorder="1" applyAlignment="1">
      <alignment horizontal="center" vertical="center"/>
    </xf>
    <xf numFmtId="0" fontId="25" fillId="3" borderId="0" xfId="0" applyFont="1" applyFill="1" applyBorder="1" applyAlignment="1">
      <alignment horizontal="left" vertical="center"/>
    </xf>
    <xf numFmtId="0" fontId="25" fillId="3" borderId="0" xfId="0" applyFont="1" applyFill="1" applyBorder="1" applyAlignment="1">
      <alignment horizontal="left" wrapText="1"/>
    </xf>
    <xf numFmtId="0" fontId="30" fillId="3" borderId="2" xfId="1" applyFill="1" applyBorder="1" applyAlignment="1">
      <alignment horizontal="left" vertical="center"/>
    </xf>
    <xf numFmtId="0" fontId="2" fillId="0" borderId="3" xfId="11" applyFont="1" applyBorder="1" applyAlignment="1">
      <alignment horizontal="center" vertical="center"/>
    </xf>
    <xf numFmtId="0" fontId="2" fillId="0" borderId="10" xfId="11" applyFont="1" applyBorder="1" applyAlignment="1">
      <alignment horizontal="center" vertical="center" wrapText="1"/>
    </xf>
    <xf numFmtId="0" fontId="2" fillId="0" borderId="11" xfId="11" applyFont="1" applyBorder="1" applyAlignment="1">
      <alignment horizontal="center" vertical="center" wrapText="1"/>
    </xf>
    <xf numFmtId="0" fontId="2" fillId="0" borderId="8" xfId="11" applyFont="1" applyBorder="1" applyAlignment="1">
      <alignment horizontal="center" vertical="center" wrapText="1"/>
    </xf>
    <xf numFmtId="0" fontId="4" fillId="9" borderId="0" xfId="11" applyFont="1" applyFill="1" applyBorder="1" applyAlignment="1">
      <alignment horizontal="left" vertical="center"/>
    </xf>
    <xf numFmtId="0" fontId="41" fillId="0" borderId="0" xfId="11" applyFont="1" applyBorder="1" applyAlignment="1">
      <alignment horizontal="center"/>
    </xf>
    <xf numFmtId="0" fontId="3" fillId="10" borderId="3" xfId="11" applyFont="1" applyFill="1" applyBorder="1" applyAlignment="1">
      <alignment horizontal="center" vertical="center"/>
    </xf>
    <xf numFmtId="0" fontId="3" fillId="10" borderId="10" xfId="11" applyFont="1" applyFill="1" applyBorder="1" applyAlignment="1">
      <alignment horizontal="center" vertical="center"/>
    </xf>
    <xf numFmtId="0" fontId="3" fillId="10" borderId="11" xfId="11" applyFont="1" applyFill="1" applyBorder="1" applyAlignment="1">
      <alignment horizontal="center" vertical="center"/>
    </xf>
    <xf numFmtId="0" fontId="3" fillId="10" borderId="8" xfId="11" applyFont="1" applyFill="1" applyBorder="1" applyAlignment="1">
      <alignment horizontal="center" vertical="center"/>
    </xf>
    <xf numFmtId="164" fontId="4" fillId="0" borderId="3" xfId="11" applyNumberFormat="1" applyFont="1" applyFill="1" applyBorder="1" applyAlignment="1">
      <alignment horizontal="center" vertical="center" wrapText="1"/>
    </xf>
    <xf numFmtId="0" fontId="4" fillId="0" borderId="3" xfId="3" applyFont="1" applyFill="1" applyBorder="1" applyAlignment="1">
      <alignment horizontal="justify" vertical="center" wrapText="1"/>
    </xf>
    <xf numFmtId="2" fontId="4" fillId="0" borderId="3" xfId="11" applyNumberFormat="1" applyFont="1" applyFill="1" applyBorder="1" applyAlignment="1">
      <alignment horizontal="center" vertical="center" wrapText="1"/>
    </xf>
    <xf numFmtId="1" fontId="4" fillId="0" borderId="3" xfId="11" applyNumberFormat="1" applyFont="1" applyFill="1" applyBorder="1" applyAlignment="1">
      <alignment horizontal="center" vertical="center" wrapText="1"/>
    </xf>
    <xf numFmtId="0" fontId="4" fillId="0" borderId="3" xfId="11" applyFont="1" applyFill="1" applyBorder="1" applyAlignment="1">
      <alignment horizontal="center" vertical="center" wrapText="1"/>
    </xf>
    <xf numFmtId="0" fontId="4" fillId="0" borderId="3" xfId="3" applyFont="1" applyFill="1" applyBorder="1" applyAlignment="1">
      <alignment horizontal="center" vertical="center" wrapText="1"/>
    </xf>
    <xf numFmtId="0" fontId="4" fillId="0" borderId="17" xfId="3" applyFont="1" applyFill="1" applyBorder="1" applyAlignment="1">
      <alignment horizontal="center" vertical="center" wrapText="1"/>
    </xf>
    <xf numFmtId="0" fontId="4" fillId="0" borderId="16" xfId="3" applyFont="1" applyFill="1" applyBorder="1" applyAlignment="1">
      <alignment horizontal="center" vertical="center" wrapText="1"/>
    </xf>
    <xf numFmtId="0" fontId="4" fillId="0" borderId="18" xfId="3" applyFont="1" applyFill="1" applyBorder="1" applyAlignment="1">
      <alignment horizontal="center" vertical="center" wrapText="1"/>
    </xf>
    <xf numFmtId="0" fontId="4" fillId="0" borderId="13" xfId="3" applyFont="1" applyFill="1" applyBorder="1" applyAlignment="1">
      <alignment horizontal="center" vertical="center" wrapText="1"/>
    </xf>
    <xf numFmtId="0" fontId="4" fillId="0" borderId="0" xfId="3" applyFont="1" applyFill="1" applyBorder="1" applyAlignment="1">
      <alignment horizontal="center" vertical="center" wrapText="1"/>
    </xf>
    <xf numFmtId="0" fontId="4" fillId="0" borderId="14" xfId="3" applyFont="1" applyFill="1" applyBorder="1" applyAlignment="1">
      <alignment horizontal="center" vertical="center" wrapText="1"/>
    </xf>
    <xf numFmtId="0" fontId="4" fillId="0" borderId="15" xfId="3" applyFont="1" applyFill="1" applyBorder="1" applyAlignment="1">
      <alignment horizontal="center" vertical="center" wrapText="1"/>
    </xf>
    <xf numFmtId="0" fontId="4" fillId="0" borderId="7" xfId="3" applyFont="1" applyFill="1" applyBorder="1" applyAlignment="1">
      <alignment horizontal="center" vertical="center" wrapText="1"/>
    </xf>
    <xf numFmtId="0" fontId="4" fillId="0" borderId="9" xfId="3" applyFont="1" applyFill="1" applyBorder="1" applyAlignment="1">
      <alignment horizontal="center" vertical="center" wrapText="1"/>
    </xf>
    <xf numFmtId="0" fontId="4" fillId="0" borderId="10" xfId="3" applyFont="1" applyFill="1" applyBorder="1" applyAlignment="1">
      <alignment horizontal="left" vertical="center" wrapText="1"/>
    </xf>
    <xf numFmtId="0" fontId="4" fillId="0" borderId="11" xfId="3" applyFont="1" applyFill="1" applyBorder="1" applyAlignment="1">
      <alignment horizontal="left" vertical="center" wrapText="1"/>
    </xf>
    <xf numFmtId="0" fontId="4" fillId="0" borderId="8" xfId="3" applyFont="1" applyFill="1" applyBorder="1" applyAlignment="1">
      <alignment horizontal="left" vertical="center" wrapText="1"/>
    </xf>
    <xf numFmtId="2" fontId="50" fillId="0" borderId="3" xfId="11" applyNumberFormat="1" applyBorder="1"/>
    <xf numFmtId="0" fontId="4" fillId="0" borderId="10" xfId="3" applyFont="1" applyFill="1" applyBorder="1" applyAlignment="1">
      <alignment horizontal="justify" vertical="center" wrapText="1"/>
    </xf>
    <xf numFmtId="0" fontId="4" fillId="0" borderId="11" xfId="3" applyFont="1" applyFill="1" applyBorder="1" applyAlignment="1">
      <alignment horizontal="justify" vertical="center" wrapText="1"/>
    </xf>
    <xf numFmtId="0" fontId="4" fillId="0" borderId="8" xfId="3" applyFont="1" applyFill="1" applyBorder="1" applyAlignment="1">
      <alignment horizontal="justify" vertical="center" wrapText="1"/>
    </xf>
    <xf numFmtId="164" fontId="4" fillId="0" borderId="1" xfId="11" applyNumberFormat="1" applyFont="1" applyFill="1" applyBorder="1" applyAlignment="1">
      <alignment horizontal="center" vertical="center" wrapText="1"/>
    </xf>
    <xf numFmtId="164" fontId="4" fillId="0" borderId="12" xfId="11" applyNumberFormat="1" applyFont="1" applyFill="1" applyBorder="1" applyAlignment="1">
      <alignment horizontal="center" vertical="center" wrapText="1"/>
    </xf>
    <xf numFmtId="164" fontId="4" fillId="0" borderId="2" xfId="11" applyNumberFormat="1" applyFont="1" applyFill="1" applyBorder="1" applyAlignment="1">
      <alignment horizontal="center" vertical="center" wrapText="1"/>
    </xf>
    <xf numFmtId="1" fontId="4" fillId="0" borderId="1" xfId="11" applyNumberFormat="1" applyFont="1" applyFill="1" applyBorder="1" applyAlignment="1">
      <alignment horizontal="center" vertical="center" wrapText="1"/>
    </xf>
    <xf numFmtId="1" fontId="4" fillId="0" borderId="12" xfId="11" applyNumberFormat="1" applyFont="1" applyFill="1" applyBorder="1" applyAlignment="1">
      <alignment horizontal="center" vertical="center" wrapText="1"/>
    </xf>
    <xf numFmtId="1" fontId="4" fillId="0" borderId="2" xfId="11" applyNumberFormat="1" applyFont="1" applyFill="1" applyBorder="1" applyAlignment="1">
      <alignment horizontal="center" vertical="center" wrapText="1"/>
    </xf>
    <xf numFmtId="2" fontId="4" fillId="0" borderId="1" xfId="11" applyNumberFormat="1" applyFont="1" applyFill="1" applyBorder="1" applyAlignment="1">
      <alignment horizontal="center" vertical="center" wrapText="1"/>
    </xf>
    <xf numFmtId="2" fontId="4" fillId="0" borderId="12" xfId="11" applyNumberFormat="1" applyFont="1" applyFill="1" applyBorder="1" applyAlignment="1">
      <alignment horizontal="center" vertical="center" wrapText="1"/>
    </xf>
    <xf numFmtId="2" fontId="4" fillId="0" borderId="2" xfId="11" applyNumberFormat="1" applyFont="1" applyFill="1" applyBorder="1" applyAlignment="1">
      <alignment horizontal="center" vertical="center" wrapText="1"/>
    </xf>
    <xf numFmtId="0" fontId="4" fillId="0" borderId="1" xfId="11" applyFont="1" applyFill="1" applyBorder="1" applyAlignment="1">
      <alignment horizontal="center" vertical="center" wrapText="1"/>
    </xf>
    <xf numFmtId="0" fontId="4" fillId="0" borderId="12" xfId="11" applyFont="1" applyFill="1" applyBorder="1" applyAlignment="1">
      <alignment horizontal="center" vertical="center" wrapText="1"/>
    </xf>
    <xf numFmtId="0" fontId="4" fillId="0" borderId="2" xfId="11" applyFont="1" applyFill="1" applyBorder="1" applyAlignment="1">
      <alignment horizontal="center" vertical="center" wrapText="1"/>
    </xf>
    <xf numFmtId="0" fontId="4" fillId="0" borderId="1" xfId="3" applyFont="1" applyFill="1" applyBorder="1" applyAlignment="1">
      <alignment horizontal="center" vertical="center" wrapText="1"/>
    </xf>
    <xf numFmtId="0" fontId="4" fillId="0" borderId="12" xfId="3" applyFont="1" applyFill="1" applyBorder="1" applyAlignment="1">
      <alignment horizontal="center" vertical="center" wrapText="1"/>
    </xf>
    <xf numFmtId="0" fontId="4" fillId="0" borderId="2" xfId="3" applyFont="1" applyFill="1" applyBorder="1" applyAlignment="1">
      <alignment horizontal="center" vertical="center" wrapText="1"/>
    </xf>
    <xf numFmtId="49" fontId="6" fillId="0" borderId="3" xfId="11" applyNumberFormat="1" applyFont="1" applyFill="1" applyBorder="1" applyAlignment="1">
      <alignment horizontal="center" vertical="center" wrapText="1"/>
    </xf>
    <xf numFmtId="49" fontId="6" fillId="0" borderId="10" xfId="11" applyNumberFormat="1" applyFont="1" applyFill="1" applyBorder="1" applyAlignment="1">
      <alignment horizontal="center" vertical="center" wrapText="1"/>
    </xf>
    <xf numFmtId="49" fontId="6" fillId="0" borderId="11" xfId="11" applyNumberFormat="1" applyFont="1" applyFill="1" applyBorder="1" applyAlignment="1">
      <alignment horizontal="center" vertical="center" wrapText="1"/>
    </xf>
    <xf numFmtId="49" fontId="6" fillId="0" borderId="8" xfId="11" applyNumberFormat="1" applyFont="1" applyFill="1" applyBorder="1" applyAlignment="1">
      <alignment horizontal="center" vertical="center" wrapText="1"/>
    </xf>
    <xf numFmtId="0" fontId="3" fillId="0" borderId="3" xfId="11" applyFont="1" applyFill="1" applyBorder="1" applyAlignment="1">
      <alignment horizontal="center" vertical="center" wrapText="1"/>
    </xf>
    <xf numFmtId="0" fontId="2" fillId="9" borderId="5" xfId="11" applyFont="1" applyFill="1" applyBorder="1" applyAlignment="1">
      <alignment horizontal="center" vertical="center"/>
    </xf>
    <xf numFmtId="0" fontId="2" fillId="9" borderId="6" xfId="11" applyFont="1" applyFill="1" applyBorder="1" applyAlignment="1">
      <alignment horizontal="center" vertical="center"/>
    </xf>
    <xf numFmtId="0" fontId="2" fillId="9" borderId="4" xfId="11" applyFont="1" applyFill="1" applyBorder="1" applyAlignment="1">
      <alignment horizontal="center" vertical="center"/>
    </xf>
    <xf numFmtId="0" fontId="2" fillId="9" borderId="32" xfId="11" applyFont="1" applyFill="1" applyBorder="1" applyAlignment="1">
      <alignment horizontal="center" vertical="center"/>
    </xf>
    <xf numFmtId="15" fontId="2" fillId="0" borderId="13" xfId="11" applyNumberFormat="1" applyFont="1" applyBorder="1" applyAlignment="1">
      <alignment horizontal="center" vertical="center"/>
    </xf>
    <xf numFmtId="0" fontId="50" fillId="0" borderId="0" xfId="11" applyBorder="1" applyAlignment="1">
      <alignment horizontal="center" vertical="center"/>
    </xf>
    <xf numFmtId="0" fontId="50" fillId="0" borderId="14" xfId="11" applyBorder="1" applyAlignment="1">
      <alignment horizontal="center" vertical="center"/>
    </xf>
    <xf numFmtId="0" fontId="50" fillId="0" borderId="15" xfId="11" applyBorder="1" applyAlignment="1">
      <alignment horizontal="center" vertical="center"/>
    </xf>
    <xf numFmtId="0" fontId="50" fillId="0" borderId="7" xfId="11" applyBorder="1" applyAlignment="1">
      <alignment horizontal="center" vertical="center"/>
    </xf>
    <xf numFmtId="0" fontId="50" fillId="0" borderId="9" xfId="11" applyBorder="1" applyAlignment="1">
      <alignment horizontal="center" vertical="center"/>
    </xf>
    <xf numFmtId="0" fontId="4" fillId="9" borderId="15" xfId="11" applyFont="1" applyFill="1" applyBorder="1" applyAlignment="1">
      <alignment horizontal="center" vertical="center" wrapText="1"/>
    </xf>
    <xf numFmtId="0" fontId="4" fillId="9" borderId="7" xfId="11" applyFont="1" applyFill="1" applyBorder="1" applyAlignment="1">
      <alignment horizontal="center" vertical="center" wrapText="1"/>
    </xf>
    <xf numFmtId="0" fontId="4" fillId="9" borderId="9" xfId="11" applyFont="1" applyFill="1" applyBorder="1" applyAlignment="1">
      <alignment horizontal="center" vertical="center" wrapText="1"/>
    </xf>
    <xf numFmtId="164" fontId="4" fillId="9" borderId="15" xfId="11" applyNumberFormat="1" applyFont="1" applyFill="1" applyBorder="1" applyAlignment="1">
      <alignment horizontal="center" vertical="center" wrapText="1"/>
    </xf>
    <xf numFmtId="164" fontId="4" fillId="9" borderId="9" xfId="11" applyNumberFormat="1" applyFont="1" applyFill="1" applyBorder="1" applyAlignment="1">
      <alignment horizontal="center" vertical="center" wrapText="1"/>
    </xf>
    <xf numFmtId="0" fontId="3" fillId="4" borderId="3" xfId="11" applyFont="1" applyFill="1" applyBorder="1" applyAlignment="1">
      <alignment horizontal="center" vertical="center"/>
    </xf>
    <xf numFmtId="0" fontId="3" fillId="6" borderId="10" xfId="11" applyFont="1" applyFill="1" applyBorder="1" applyAlignment="1">
      <alignment horizontal="center" vertical="center"/>
    </xf>
    <xf numFmtId="0" fontId="3" fillId="6" borderId="11" xfId="11" applyFont="1" applyFill="1" applyBorder="1" applyAlignment="1">
      <alignment horizontal="center" vertical="center"/>
    </xf>
    <xf numFmtId="0" fontId="3" fillId="6" borderId="8" xfId="11" applyFont="1" applyFill="1" applyBorder="1" applyAlignment="1">
      <alignment horizontal="center" vertical="center"/>
    </xf>
    <xf numFmtId="0" fontId="3" fillId="7" borderId="10" xfId="11" applyFont="1" applyFill="1" applyBorder="1" applyAlignment="1">
      <alignment horizontal="center" vertical="center" wrapText="1"/>
    </xf>
    <xf numFmtId="0" fontId="3" fillId="7" borderId="11" xfId="11" applyFont="1" applyFill="1" applyBorder="1" applyAlignment="1">
      <alignment horizontal="center" vertical="center" wrapText="1"/>
    </xf>
    <xf numFmtId="0" fontId="3" fillId="7" borderId="8" xfId="11" applyFont="1" applyFill="1" applyBorder="1" applyAlignment="1">
      <alignment horizontal="center" vertical="center" wrapText="1"/>
    </xf>
    <xf numFmtId="0" fontId="3" fillId="5" borderId="3" xfId="11" applyFont="1" applyFill="1" applyBorder="1" applyAlignment="1">
      <alignment horizontal="center" vertical="center" wrapText="1"/>
    </xf>
    <xf numFmtId="0" fontId="3" fillId="0" borderId="10" xfId="11" applyFont="1" applyFill="1" applyBorder="1" applyAlignment="1">
      <alignment horizontal="center" vertical="center" wrapText="1"/>
    </xf>
    <xf numFmtId="0" fontId="3" fillId="0" borderId="11" xfId="11" applyFont="1" applyFill="1" applyBorder="1" applyAlignment="1">
      <alignment horizontal="center" vertical="center" wrapText="1"/>
    </xf>
    <xf numFmtId="0" fontId="3" fillId="0" borderId="8" xfId="11" applyFont="1" applyFill="1" applyBorder="1" applyAlignment="1">
      <alignment horizontal="center" vertical="center" wrapText="1"/>
    </xf>
    <xf numFmtId="0" fontId="3" fillId="9" borderId="17" xfId="11" applyFont="1" applyFill="1" applyBorder="1" applyAlignment="1">
      <alignment horizontal="center" vertical="center" wrapText="1"/>
    </xf>
    <xf numFmtId="0" fontId="3" fillId="9" borderId="16" xfId="11" applyFont="1" applyFill="1" applyBorder="1" applyAlignment="1">
      <alignment horizontal="center" vertical="center" wrapText="1"/>
    </xf>
    <xf numFmtId="0" fontId="3" fillId="9" borderId="18" xfId="11" applyFont="1" applyFill="1" applyBorder="1" applyAlignment="1">
      <alignment horizontal="center" vertical="center" wrapText="1"/>
    </xf>
    <xf numFmtId="0" fontId="3" fillId="9" borderId="17" xfId="11" applyFont="1" applyFill="1" applyBorder="1" applyAlignment="1">
      <alignment horizontal="center" vertical="center"/>
    </xf>
    <xf numFmtId="0" fontId="3" fillId="9" borderId="16" xfId="11" applyFont="1" applyFill="1" applyBorder="1" applyAlignment="1">
      <alignment horizontal="center" vertical="center"/>
    </xf>
    <xf numFmtId="0" fontId="3" fillId="9" borderId="18" xfId="11" applyFont="1" applyFill="1" applyBorder="1" applyAlignment="1">
      <alignment horizontal="center" vertical="center"/>
    </xf>
    <xf numFmtId="0" fontId="3" fillId="9" borderId="13" xfId="11" applyFont="1" applyFill="1" applyBorder="1" applyAlignment="1">
      <alignment horizontal="center" vertical="center"/>
    </xf>
    <xf numFmtId="0" fontId="3" fillId="9" borderId="0" xfId="11" applyFont="1" applyFill="1" applyBorder="1" applyAlignment="1">
      <alignment horizontal="center" vertical="center"/>
    </xf>
    <xf numFmtId="0" fontId="3" fillId="9" borderId="14" xfId="11" applyFont="1" applyFill="1" applyBorder="1" applyAlignment="1">
      <alignment horizontal="center" vertical="center"/>
    </xf>
    <xf numFmtId="0" fontId="3" fillId="9" borderId="15" xfId="11" applyFont="1" applyFill="1" applyBorder="1" applyAlignment="1">
      <alignment horizontal="center" vertical="center"/>
    </xf>
    <xf numFmtId="0" fontId="3" fillId="9" borderId="7" xfId="11" applyFont="1" applyFill="1" applyBorder="1" applyAlignment="1">
      <alignment horizontal="center" vertical="center"/>
    </xf>
    <xf numFmtId="0" fontId="3" fillId="9" borderId="9" xfId="11" applyFont="1" applyFill="1" applyBorder="1" applyAlignment="1">
      <alignment horizontal="center" vertical="center"/>
    </xf>
    <xf numFmtId="0" fontId="6" fillId="9" borderId="30" xfId="11" applyFont="1" applyFill="1" applyBorder="1" applyAlignment="1">
      <alignment horizontal="left" vertical="center" indent="2"/>
    </xf>
    <xf numFmtId="0" fontId="6" fillId="9" borderId="31" xfId="11" applyFont="1" applyFill="1" applyBorder="1" applyAlignment="1">
      <alignment horizontal="left" vertical="center" indent="2"/>
    </xf>
    <xf numFmtId="0" fontId="2" fillId="9" borderId="29" xfId="11" applyFont="1" applyFill="1" applyBorder="1" applyAlignment="1">
      <alignment horizontal="center" vertical="center"/>
    </xf>
    <xf numFmtId="0" fontId="50" fillId="9" borderId="29" xfId="11" applyFill="1" applyBorder="1" applyAlignment="1">
      <alignment horizontal="center" vertical="center"/>
    </xf>
    <xf numFmtId="0" fontId="50" fillId="9" borderId="28" xfId="11" applyFill="1" applyBorder="1" applyAlignment="1">
      <alignment horizontal="center" vertical="center"/>
    </xf>
    <xf numFmtId="0" fontId="50" fillId="9" borderId="5" xfId="11" applyFill="1" applyBorder="1" applyAlignment="1">
      <alignment horizontal="center" vertical="center"/>
    </xf>
    <xf numFmtId="0" fontId="50" fillId="9" borderId="6" xfId="11" applyFill="1" applyBorder="1" applyAlignment="1">
      <alignment horizontal="center" vertical="center"/>
    </xf>
    <xf numFmtId="0" fontId="6" fillId="0" borderId="17" xfId="11" applyFont="1" applyBorder="1" applyAlignment="1">
      <alignment horizontal="center" vertical="center"/>
    </xf>
    <xf numFmtId="0" fontId="6" fillId="0" borderId="16" xfId="11" applyFont="1" applyBorder="1" applyAlignment="1">
      <alignment horizontal="center" vertical="center"/>
    </xf>
    <xf numFmtId="0" fontId="6" fillId="0" borderId="18" xfId="11" applyFont="1" applyBorder="1" applyAlignment="1">
      <alignment horizontal="center" vertical="center"/>
    </xf>
    <xf numFmtId="0" fontId="6" fillId="0" borderId="13" xfId="11" applyFont="1" applyBorder="1" applyAlignment="1">
      <alignment horizontal="center" vertical="center"/>
    </xf>
    <xf numFmtId="0" fontId="6" fillId="0" borderId="0" xfId="11" applyFont="1" applyBorder="1" applyAlignment="1">
      <alignment horizontal="center" vertical="center"/>
    </xf>
    <xf numFmtId="0" fontId="6" fillId="0" borderId="14" xfId="11" applyFont="1" applyBorder="1" applyAlignment="1">
      <alignment horizontal="center" vertical="center"/>
    </xf>
    <xf numFmtId="0" fontId="4" fillId="9" borderId="13" xfId="11" applyFont="1" applyFill="1" applyBorder="1" applyAlignment="1">
      <alignment horizontal="center" vertical="center" wrapText="1"/>
    </xf>
    <xf numFmtId="0" fontId="4" fillId="9" borderId="0" xfId="11" applyFont="1" applyFill="1" applyBorder="1" applyAlignment="1">
      <alignment horizontal="center" vertical="center" wrapText="1"/>
    </xf>
    <xf numFmtId="0" fontId="4" fillId="9" borderId="14" xfId="11" applyFont="1" applyFill="1" applyBorder="1" applyAlignment="1">
      <alignment horizontal="center" vertical="center" wrapText="1"/>
    </xf>
    <xf numFmtId="0" fontId="6" fillId="9" borderId="27" xfId="11" applyFont="1" applyFill="1" applyBorder="1" applyAlignment="1">
      <alignment horizontal="left" vertical="center" indent="2"/>
    </xf>
    <xf numFmtId="0" fontId="3" fillId="9" borderId="17" xfId="9" applyFont="1" applyFill="1" applyBorder="1" applyAlignment="1">
      <alignment horizontal="center" vertical="center" wrapText="1"/>
    </xf>
    <xf numFmtId="0" fontId="3" fillId="9" borderId="16" xfId="9" applyFont="1" applyFill="1" applyBorder="1" applyAlignment="1">
      <alignment horizontal="center" vertical="center" wrapText="1"/>
    </xf>
    <xf numFmtId="0" fontId="3" fillId="9" borderId="18" xfId="9" applyFont="1" applyFill="1" applyBorder="1" applyAlignment="1">
      <alignment horizontal="center" vertical="center" wrapText="1"/>
    </xf>
    <xf numFmtId="0" fontId="3" fillId="9" borderId="17" xfId="9" applyFont="1" applyFill="1" applyBorder="1" applyAlignment="1">
      <alignment horizontal="center" vertical="center"/>
    </xf>
    <xf numFmtId="0" fontId="3" fillId="9" borderId="16" xfId="9" applyFont="1" applyFill="1" applyBorder="1" applyAlignment="1">
      <alignment horizontal="center" vertical="center"/>
    </xf>
    <xf numFmtId="0" fontId="3" fillId="9" borderId="18" xfId="9" applyFont="1" applyFill="1" applyBorder="1" applyAlignment="1">
      <alignment horizontal="center" vertical="center"/>
    </xf>
    <xf numFmtId="0" fontId="3" fillId="9" borderId="13" xfId="9" applyFont="1" applyFill="1" applyBorder="1" applyAlignment="1">
      <alignment horizontal="center" vertical="center"/>
    </xf>
    <xf numFmtId="0" fontId="3" fillId="9" borderId="0" xfId="9" applyFont="1" applyFill="1" applyBorder="1" applyAlignment="1">
      <alignment horizontal="center" vertical="center"/>
    </xf>
    <xf numFmtId="0" fontId="3" fillId="9" borderId="14" xfId="9" applyFont="1" applyFill="1" applyBorder="1" applyAlignment="1">
      <alignment horizontal="center" vertical="center"/>
    </xf>
    <xf numFmtId="0" fontId="3" fillId="9" borderId="15" xfId="9" applyFont="1" applyFill="1" applyBorder="1" applyAlignment="1">
      <alignment horizontal="center" vertical="center"/>
    </xf>
    <xf numFmtId="0" fontId="3" fillId="9" borderId="7" xfId="9" applyFont="1" applyFill="1" applyBorder="1" applyAlignment="1">
      <alignment horizontal="center" vertical="center"/>
    </xf>
    <xf numFmtId="0" fontId="3" fillId="9" borderId="9" xfId="9" applyFont="1" applyFill="1" applyBorder="1" applyAlignment="1">
      <alignment horizontal="center" vertical="center"/>
    </xf>
    <xf numFmtId="0" fontId="6" fillId="9" borderId="30" xfId="9" applyFont="1" applyFill="1" applyBorder="1" applyAlignment="1">
      <alignment horizontal="left" vertical="center" indent="2"/>
    </xf>
    <xf numFmtId="0" fontId="6" fillId="9" borderId="31" xfId="9" applyFont="1" applyFill="1" applyBorder="1" applyAlignment="1">
      <alignment horizontal="left" vertical="center" indent="2"/>
    </xf>
    <xf numFmtId="0" fontId="2" fillId="9" borderId="29" xfId="9" applyFont="1" applyFill="1" applyBorder="1" applyAlignment="1">
      <alignment horizontal="center"/>
    </xf>
    <xf numFmtId="0" fontId="2" fillId="9" borderId="29" xfId="9" applyFill="1" applyBorder="1" applyAlignment="1">
      <alignment horizontal="center"/>
    </xf>
    <xf numFmtId="0" fontId="2" fillId="9" borderId="28" xfId="9" applyFill="1" applyBorder="1" applyAlignment="1">
      <alignment horizontal="center"/>
    </xf>
    <xf numFmtId="0" fontId="2" fillId="9" borderId="5" xfId="9" applyFill="1" applyBorder="1" applyAlignment="1">
      <alignment horizontal="center"/>
    </xf>
    <xf numFmtId="0" fontId="2" fillId="9" borderId="6" xfId="9" applyFill="1" applyBorder="1" applyAlignment="1">
      <alignment horizontal="center"/>
    </xf>
    <xf numFmtId="0" fontId="6" fillId="0" borderId="17" xfId="9" applyFont="1" applyBorder="1" applyAlignment="1">
      <alignment horizontal="center" vertical="center"/>
    </xf>
    <xf numFmtId="0" fontId="6" fillId="0" borderId="16" xfId="9" applyFont="1" applyBorder="1" applyAlignment="1">
      <alignment horizontal="center" vertical="center"/>
    </xf>
    <xf numFmtId="0" fontId="6" fillId="0" borderId="18" xfId="9" applyFont="1" applyBorder="1" applyAlignment="1">
      <alignment horizontal="center" vertical="center"/>
    </xf>
    <xf numFmtId="0" fontId="6" fillId="0" borderId="13" xfId="9" applyFont="1" applyBorder="1" applyAlignment="1">
      <alignment horizontal="center" vertical="center"/>
    </xf>
    <xf numFmtId="0" fontId="6" fillId="0" borderId="0" xfId="9" applyFont="1" applyBorder="1" applyAlignment="1">
      <alignment horizontal="center" vertical="center"/>
    </xf>
    <xf numFmtId="0" fontId="6" fillId="0" borderId="14" xfId="9" applyFont="1" applyBorder="1" applyAlignment="1">
      <alignment horizontal="center" vertical="center"/>
    </xf>
    <xf numFmtId="0" fontId="4" fillId="9" borderId="13" xfId="9" applyFont="1" applyFill="1" applyBorder="1" applyAlignment="1">
      <alignment horizontal="center" vertical="center" wrapText="1"/>
    </xf>
    <xf numFmtId="0" fontId="4" fillId="9" borderId="0" xfId="9" applyFont="1" applyFill="1" applyBorder="1" applyAlignment="1">
      <alignment horizontal="center" vertical="center" wrapText="1"/>
    </xf>
    <xf numFmtId="0" fontId="4" fillId="9" borderId="14" xfId="9" applyFont="1" applyFill="1" applyBorder="1" applyAlignment="1">
      <alignment horizontal="center" vertical="center" wrapText="1"/>
    </xf>
    <xf numFmtId="0" fontId="6" fillId="9" borderId="27" xfId="9" applyFont="1" applyFill="1" applyBorder="1" applyAlignment="1">
      <alignment horizontal="left" vertical="center" indent="2"/>
    </xf>
    <xf numFmtId="0" fontId="3" fillId="0" borderId="3" xfId="9" applyFont="1" applyFill="1" applyBorder="1" applyAlignment="1">
      <alignment horizontal="center" vertical="center" wrapText="1"/>
    </xf>
    <xf numFmtId="0" fontId="2" fillId="9" borderId="5" xfId="9" applyFont="1" applyFill="1" applyBorder="1" applyAlignment="1">
      <alignment horizontal="center"/>
    </xf>
    <xf numFmtId="0" fontId="2" fillId="9" borderId="6" xfId="9" applyFont="1" applyFill="1" applyBorder="1" applyAlignment="1">
      <alignment horizontal="center"/>
    </xf>
    <xf numFmtId="0" fontId="2" fillId="9" borderId="4" xfId="9" applyFont="1" applyFill="1" applyBorder="1" applyAlignment="1">
      <alignment horizontal="center"/>
    </xf>
    <xf numFmtId="0" fontId="2" fillId="9" borderId="32" xfId="9" applyFont="1" applyFill="1" applyBorder="1" applyAlignment="1">
      <alignment horizontal="center"/>
    </xf>
    <xf numFmtId="15" fontId="2" fillId="0" borderId="13" xfId="9" applyNumberFormat="1" applyFont="1" applyBorder="1" applyAlignment="1">
      <alignment horizontal="center" vertical="center"/>
    </xf>
    <xf numFmtId="0" fontId="2" fillId="0" borderId="0" xfId="9" applyBorder="1" applyAlignment="1">
      <alignment horizontal="center" vertical="center"/>
    </xf>
    <xf numFmtId="0" fontId="2" fillId="0" borderId="14" xfId="9" applyBorder="1" applyAlignment="1">
      <alignment horizontal="center" vertical="center"/>
    </xf>
    <xf numFmtId="0" fontId="2" fillId="0" borderId="15" xfId="9" applyBorder="1" applyAlignment="1">
      <alignment horizontal="center" vertical="center"/>
    </xf>
    <xf numFmtId="0" fontId="2" fillId="0" borderId="7" xfId="9" applyBorder="1" applyAlignment="1">
      <alignment horizontal="center" vertical="center"/>
    </xf>
    <xf numFmtId="0" fontId="2" fillId="0" borderId="9" xfId="9" applyBorder="1" applyAlignment="1">
      <alignment horizontal="center" vertical="center"/>
    </xf>
    <xf numFmtId="0" fontId="4" fillId="9" borderId="15" xfId="9" applyFont="1" applyFill="1" applyBorder="1" applyAlignment="1">
      <alignment horizontal="center" vertical="center" wrapText="1"/>
    </xf>
    <xf numFmtId="0" fontId="4" fillId="9" borderId="7" xfId="9" applyFont="1" applyFill="1" applyBorder="1" applyAlignment="1">
      <alignment horizontal="center" vertical="center" wrapText="1"/>
    </xf>
    <xf numFmtId="0" fontId="4" fillId="9" borderId="9" xfId="9" applyFont="1" applyFill="1" applyBorder="1" applyAlignment="1">
      <alignment horizontal="center" vertical="center" wrapText="1"/>
    </xf>
    <xf numFmtId="164" fontId="4" fillId="9" borderId="15" xfId="9" applyNumberFormat="1" applyFont="1" applyFill="1" applyBorder="1" applyAlignment="1">
      <alignment horizontal="center" vertical="center" wrapText="1"/>
    </xf>
    <xf numFmtId="164" fontId="4" fillId="9" borderId="9" xfId="9" applyNumberFormat="1" applyFont="1" applyFill="1" applyBorder="1" applyAlignment="1">
      <alignment horizontal="center" vertical="center" wrapText="1"/>
    </xf>
    <xf numFmtId="0" fontId="3" fillId="4" borderId="3" xfId="9" applyFont="1" applyFill="1" applyBorder="1" applyAlignment="1">
      <alignment horizontal="center" vertical="center"/>
    </xf>
    <xf numFmtId="0" fontId="3" fillId="6" borderId="10" xfId="9" applyFont="1" applyFill="1" applyBorder="1" applyAlignment="1">
      <alignment horizontal="center" vertical="center"/>
    </xf>
    <xf numFmtId="0" fontId="3" fillId="6" borderId="11" xfId="9" applyFont="1" applyFill="1" applyBorder="1" applyAlignment="1">
      <alignment horizontal="center" vertical="center"/>
    </xf>
    <xf numFmtId="0" fontId="3" fillId="6" borderId="8" xfId="9" applyFont="1" applyFill="1" applyBorder="1" applyAlignment="1">
      <alignment horizontal="center" vertical="center"/>
    </xf>
    <xf numFmtId="0" fontId="3" fillId="7" borderId="10" xfId="9" applyFont="1" applyFill="1" applyBorder="1" applyAlignment="1">
      <alignment horizontal="center" vertical="center" wrapText="1"/>
    </xf>
    <xf numFmtId="0" fontId="3" fillId="7" borderId="11" xfId="9" applyFont="1" applyFill="1" applyBorder="1" applyAlignment="1">
      <alignment horizontal="center" vertical="center" wrapText="1"/>
    </xf>
    <xf numFmtId="0" fontId="3" fillId="7" borderId="8" xfId="9" applyFont="1" applyFill="1" applyBorder="1" applyAlignment="1">
      <alignment horizontal="center" vertical="center" wrapText="1"/>
    </xf>
    <xf numFmtId="0" fontId="3" fillId="5" borderId="3" xfId="9" applyFont="1" applyFill="1" applyBorder="1" applyAlignment="1">
      <alignment horizontal="center" vertical="center" wrapText="1"/>
    </xf>
    <xf numFmtId="49" fontId="6" fillId="0" borderId="3" xfId="9" applyNumberFormat="1" applyFont="1" applyFill="1" applyBorder="1" applyAlignment="1">
      <alignment horizontal="center" vertical="center" wrapText="1"/>
    </xf>
    <xf numFmtId="0" fontId="3" fillId="0" borderId="10" xfId="9" applyFont="1" applyFill="1" applyBorder="1" applyAlignment="1">
      <alignment horizontal="center" vertical="center" wrapText="1"/>
    </xf>
    <xf numFmtId="0" fontId="3" fillId="0" borderId="11" xfId="9" applyFont="1" applyFill="1" applyBorder="1" applyAlignment="1">
      <alignment horizontal="center" vertical="center" wrapText="1"/>
    </xf>
    <xf numFmtId="0" fontId="3" fillId="0" borderId="8" xfId="9" applyFont="1" applyFill="1" applyBorder="1" applyAlignment="1">
      <alignment horizontal="center" vertical="center" wrapText="1"/>
    </xf>
    <xf numFmtId="49" fontId="6" fillId="0" borderId="10" xfId="9" applyNumberFormat="1" applyFont="1" applyFill="1" applyBorder="1" applyAlignment="1">
      <alignment horizontal="center" vertical="center" wrapText="1"/>
    </xf>
    <xf numFmtId="49" fontId="6" fillId="0" borderId="11" xfId="9" applyNumberFormat="1" applyFont="1" applyFill="1" applyBorder="1" applyAlignment="1">
      <alignment horizontal="center" vertical="center" wrapText="1"/>
    </xf>
    <xf numFmtId="49" fontId="6" fillId="0" borderId="8" xfId="9" applyNumberFormat="1" applyFont="1" applyFill="1" applyBorder="1" applyAlignment="1">
      <alignment horizontal="center" vertical="center" wrapText="1"/>
    </xf>
    <xf numFmtId="0" fontId="4" fillId="0" borderId="3" xfId="9" applyFont="1" applyFill="1" applyBorder="1" applyAlignment="1">
      <alignment horizontal="center" vertical="center" wrapText="1"/>
    </xf>
    <xf numFmtId="1" fontId="4" fillId="0" borderId="1" xfId="9" applyNumberFormat="1" applyFont="1" applyFill="1" applyBorder="1" applyAlignment="1">
      <alignment horizontal="center" vertical="center" wrapText="1"/>
    </xf>
    <xf numFmtId="1" fontId="4" fillId="0" borderId="12" xfId="9" applyNumberFormat="1" applyFont="1" applyFill="1" applyBorder="1" applyAlignment="1">
      <alignment horizontal="center" vertical="center" wrapText="1"/>
    </xf>
    <xf numFmtId="1" fontId="4" fillId="0" borderId="2" xfId="9" applyNumberFormat="1" applyFont="1" applyFill="1" applyBorder="1" applyAlignment="1">
      <alignment horizontal="center" vertical="center" wrapText="1"/>
    </xf>
    <xf numFmtId="0" fontId="4" fillId="0" borderId="1" xfId="9" applyFont="1" applyFill="1" applyBorder="1" applyAlignment="1">
      <alignment horizontal="center" vertical="center" wrapText="1"/>
    </xf>
    <xf numFmtId="0" fontId="4" fillId="0" borderId="12" xfId="9" applyFont="1" applyFill="1" applyBorder="1" applyAlignment="1">
      <alignment horizontal="center" vertical="center" wrapText="1"/>
    </xf>
    <xf numFmtId="0" fontId="4" fillId="0" borderId="17" xfId="9" applyFont="1" applyFill="1" applyBorder="1" applyAlignment="1">
      <alignment horizontal="center" vertical="center" wrapText="1"/>
    </xf>
    <xf numFmtId="0" fontId="4" fillId="0" borderId="16" xfId="9" applyFont="1" applyFill="1" applyBorder="1" applyAlignment="1">
      <alignment horizontal="center" vertical="center" wrapText="1"/>
    </xf>
    <xf numFmtId="0" fontId="4" fillId="0" borderId="18" xfId="9" applyFont="1" applyFill="1" applyBorder="1" applyAlignment="1">
      <alignment horizontal="center" vertical="center" wrapText="1"/>
    </xf>
    <xf numFmtId="0" fontId="4" fillId="0" borderId="13" xfId="9" applyFont="1" applyFill="1" applyBorder="1" applyAlignment="1">
      <alignment horizontal="center" vertical="center" wrapText="1"/>
    </xf>
    <xf numFmtId="0" fontId="4" fillId="0" borderId="0" xfId="9" applyFont="1" applyFill="1" applyBorder="1" applyAlignment="1">
      <alignment horizontal="center" vertical="center" wrapText="1"/>
    </xf>
    <xf numFmtId="0" fontId="4" fillId="0" borderId="14" xfId="9" applyFont="1" applyFill="1" applyBorder="1" applyAlignment="1">
      <alignment horizontal="center" vertical="center" wrapText="1"/>
    </xf>
    <xf numFmtId="0" fontId="4" fillId="0" borderId="10" xfId="9" applyFont="1" applyFill="1" applyBorder="1" applyAlignment="1">
      <alignment horizontal="left" vertical="center" wrapText="1"/>
    </xf>
    <xf numFmtId="0" fontId="4" fillId="0" borderId="11" xfId="9" applyFont="1" applyFill="1" applyBorder="1" applyAlignment="1">
      <alignment horizontal="left" vertical="center" wrapText="1"/>
    </xf>
    <xf numFmtId="0" fontId="4" fillId="0" borderId="8" xfId="9" applyFont="1" applyFill="1" applyBorder="1" applyAlignment="1">
      <alignment horizontal="left" vertical="center" wrapText="1"/>
    </xf>
    <xf numFmtId="1" fontId="4" fillId="0" borderId="3" xfId="9" applyNumberFormat="1" applyFont="1" applyFill="1" applyBorder="1" applyAlignment="1">
      <alignment horizontal="center" vertical="center" wrapText="1"/>
    </xf>
    <xf numFmtId="164" fontId="4" fillId="0" borderId="1" xfId="9" applyNumberFormat="1" applyFont="1" applyFill="1" applyBorder="1" applyAlignment="1">
      <alignment horizontal="center" vertical="center" wrapText="1"/>
    </xf>
    <xf numFmtId="164" fontId="4" fillId="0" borderId="12" xfId="9" applyNumberFormat="1" applyFont="1" applyFill="1" applyBorder="1" applyAlignment="1">
      <alignment horizontal="center" vertical="center" wrapText="1"/>
    </xf>
    <xf numFmtId="164" fontId="4" fillId="0" borderId="2" xfId="9" applyNumberFormat="1" applyFont="1" applyFill="1" applyBorder="1" applyAlignment="1">
      <alignment horizontal="center" vertical="center" wrapText="1"/>
    </xf>
    <xf numFmtId="0" fontId="4" fillId="0" borderId="3" xfId="9" applyFont="1" applyFill="1" applyBorder="1" applyAlignment="1">
      <alignment horizontal="justify" vertical="center" wrapText="1"/>
    </xf>
    <xf numFmtId="2" fontId="4" fillId="0" borderId="1" xfId="9" applyNumberFormat="1" applyFont="1" applyFill="1" applyBorder="1" applyAlignment="1">
      <alignment horizontal="center" vertical="center" wrapText="1"/>
    </xf>
    <xf numFmtId="2" fontId="4" fillId="0" borderId="12" xfId="9" applyNumberFormat="1" applyFont="1" applyFill="1" applyBorder="1" applyAlignment="1">
      <alignment horizontal="center" vertical="center" wrapText="1"/>
    </xf>
    <xf numFmtId="2" fontId="4" fillId="0" borderId="2" xfId="9" applyNumberFormat="1" applyFont="1" applyFill="1" applyBorder="1" applyAlignment="1">
      <alignment horizontal="center" vertical="center" wrapText="1"/>
    </xf>
    <xf numFmtId="0" fontId="4" fillId="0" borderId="13" xfId="9" applyFont="1" applyFill="1" applyBorder="1" applyAlignment="1">
      <alignment horizontal="left" vertical="center" wrapText="1"/>
    </xf>
    <xf numFmtId="0" fontId="4" fillId="0" borderId="0" xfId="9" applyFont="1" applyFill="1" applyBorder="1" applyAlignment="1">
      <alignment horizontal="left" vertical="center" wrapText="1"/>
    </xf>
    <xf numFmtId="0" fontId="4" fillId="0" borderId="14" xfId="9" applyFont="1" applyFill="1" applyBorder="1" applyAlignment="1">
      <alignment horizontal="left" vertical="center" wrapText="1"/>
    </xf>
    <xf numFmtId="0" fontId="4" fillId="0" borderId="3" xfId="9" applyFont="1" applyFill="1" applyBorder="1" applyAlignment="1">
      <alignment horizontal="left" vertical="center" wrapText="1"/>
    </xf>
    <xf numFmtId="2" fontId="4" fillId="0" borderId="3" xfId="9" applyNumberFormat="1" applyFont="1" applyFill="1" applyBorder="1" applyAlignment="1">
      <alignment horizontal="center" vertical="center" wrapText="1"/>
    </xf>
    <xf numFmtId="2" fontId="4" fillId="0" borderId="3" xfId="9" applyNumberFormat="1" applyFont="1" applyBorder="1"/>
    <xf numFmtId="164" fontId="4" fillId="0" borderId="3" xfId="9" applyNumberFormat="1" applyFont="1" applyFill="1" applyBorder="1" applyAlignment="1">
      <alignment horizontal="center" vertical="center" wrapText="1"/>
    </xf>
    <xf numFmtId="0" fontId="2" fillId="0" borderId="3" xfId="9" applyFont="1" applyBorder="1" applyAlignment="1">
      <alignment horizontal="center" vertical="center"/>
    </xf>
    <xf numFmtId="0" fontId="2" fillId="0" borderId="10" xfId="9" applyFont="1" applyBorder="1" applyAlignment="1">
      <alignment horizontal="center" vertical="center" wrapText="1"/>
    </xf>
    <xf numFmtId="0" fontId="2" fillId="0" borderId="11" xfId="9" applyFont="1" applyBorder="1" applyAlignment="1">
      <alignment horizontal="center" vertical="center" wrapText="1"/>
    </xf>
    <xf numFmtId="0" fontId="2" fillId="0" borderId="8" xfId="9" applyFont="1" applyBorder="1" applyAlignment="1">
      <alignment horizontal="center" vertical="center" wrapText="1"/>
    </xf>
    <xf numFmtId="0" fontId="6" fillId="0" borderId="10" xfId="9" applyFont="1" applyBorder="1" applyAlignment="1">
      <alignment horizontal="center" vertical="center" wrapText="1"/>
    </xf>
    <xf numFmtId="0" fontId="6" fillId="0" borderId="11" xfId="9" applyFont="1" applyBorder="1" applyAlignment="1">
      <alignment horizontal="center" vertical="center" wrapText="1"/>
    </xf>
    <xf numFmtId="0" fontId="6" fillId="0" borderId="8" xfId="9" applyFont="1" applyBorder="1" applyAlignment="1">
      <alignment horizontal="center" vertical="center" wrapText="1"/>
    </xf>
    <xf numFmtId="0" fontId="41" fillId="0" borderId="0" xfId="9" applyFont="1" applyBorder="1" applyAlignment="1">
      <alignment horizontal="center"/>
    </xf>
    <xf numFmtId="0" fontId="3" fillId="10" borderId="3" xfId="9" applyFont="1" applyFill="1" applyBorder="1" applyAlignment="1">
      <alignment horizontal="center" vertical="center"/>
    </xf>
    <xf numFmtId="0" fontId="3" fillId="10" borderId="10" xfId="9" applyFont="1" applyFill="1" applyBorder="1" applyAlignment="1">
      <alignment horizontal="center" vertical="center"/>
    </xf>
    <xf numFmtId="0" fontId="3" fillId="10" borderId="11" xfId="9" applyFont="1" applyFill="1" applyBorder="1" applyAlignment="1">
      <alignment horizontal="center" vertical="center"/>
    </xf>
    <xf numFmtId="0" fontId="3" fillId="10" borderId="8" xfId="9" applyFont="1" applyFill="1" applyBorder="1" applyAlignment="1">
      <alignment horizontal="center" vertical="center"/>
    </xf>
    <xf numFmtId="0" fontId="4" fillId="0" borderId="10" xfId="9" applyFont="1" applyBorder="1" applyAlignment="1">
      <alignment horizontal="center" vertical="center"/>
    </xf>
    <xf numFmtId="0" fontId="4" fillId="0" borderId="11" xfId="9" applyFont="1" applyBorder="1" applyAlignment="1">
      <alignment horizontal="center" vertical="center"/>
    </xf>
    <xf numFmtId="0" fontId="4" fillId="0" borderId="8" xfId="9" applyFont="1" applyBorder="1" applyAlignment="1">
      <alignment horizontal="center" vertical="center"/>
    </xf>
    <xf numFmtId="0" fontId="4" fillId="0" borderId="10" xfId="9" applyFont="1" applyBorder="1" applyAlignment="1">
      <alignment horizontal="center" vertical="center" wrapText="1"/>
    </xf>
    <xf numFmtId="0" fontId="4" fillId="0" borderId="11" xfId="9" applyFont="1" applyBorder="1" applyAlignment="1">
      <alignment horizontal="center" vertical="center" wrapText="1"/>
    </xf>
    <xf numFmtId="0" fontId="4" fillId="0" borderId="8" xfId="9" applyFont="1" applyBorder="1" applyAlignment="1">
      <alignment horizontal="center" vertical="center" wrapText="1"/>
    </xf>
    <xf numFmtId="0" fontId="3" fillId="0" borderId="10" xfId="9" applyFont="1" applyBorder="1" applyAlignment="1">
      <alignment horizontal="center" vertical="center" wrapText="1"/>
    </xf>
    <xf numFmtId="0" fontId="3" fillId="0" borderId="11" xfId="9" applyFont="1" applyBorder="1" applyAlignment="1">
      <alignment horizontal="center" vertical="center" wrapText="1"/>
    </xf>
    <xf numFmtId="0" fontId="3" fillId="0" borderId="8" xfId="9" applyFont="1" applyBorder="1" applyAlignment="1">
      <alignment horizontal="center" vertical="center" wrapText="1"/>
    </xf>
    <xf numFmtId="0" fontId="4" fillId="0" borderId="10" xfId="9" applyFont="1" applyFill="1" applyBorder="1" applyAlignment="1">
      <alignment horizontal="justify" vertical="center" wrapText="1"/>
    </xf>
    <xf numFmtId="0" fontId="4" fillId="0" borderId="11" xfId="9" applyFont="1" applyFill="1" applyBorder="1" applyAlignment="1">
      <alignment horizontal="justify" vertical="center" wrapText="1"/>
    </xf>
    <xf numFmtId="0" fontId="4" fillId="0" borderId="8" xfId="9" applyFont="1" applyFill="1" applyBorder="1" applyAlignment="1">
      <alignment horizontal="justify" vertical="center" wrapText="1"/>
    </xf>
    <xf numFmtId="0" fontId="4" fillId="0" borderId="17" xfId="9" applyFont="1" applyFill="1" applyBorder="1" applyAlignment="1">
      <alignment horizontal="justify" vertical="center" wrapText="1"/>
    </xf>
    <xf numFmtId="0" fontId="4" fillId="0" borderId="16" xfId="9" applyFont="1" applyFill="1" applyBorder="1" applyAlignment="1">
      <alignment horizontal="justify" vertical="center" wrapText="1"/>
    </xf>
    <xf numFmtId="0" fontId="4" fillId="0" borderId="18" xfId="9" applyFont="1" applyFill="1" applyBorder="1" applyAlignment="1">
      <alignment horizontal="justify" vertical="center" wrapText="1"/>
    </xf>
    <xf numFmtId="0" fontId="4" fillId="0" borderId="15" xfId="9" applyFont="1" applyFill="1" applyBorder="1" applyAlignment="1">
      <alignment horizontal="justify" vertical="center" wrapText="1"/>
    </xf>
    <xf numFmtId="0" fontId="4" fillId="0" borderId="7" xfId="9" applyFont="1" applyFill="1" applyBorder="1" applyAlignment="1">
      <alignment horizontal="justify" vertical="center" wrapText="1"/>
    </xf>
    <xf numFmtId="0" fontId="4" fillId="0" borderId="9" xfId="9" applyFont="1" applyFill="1" applyBorder="1" applyAlignment="1">
      <alignment horizontal="justify" vertical="center" wrapText="1"/>
    </xf>
    <xf numFmtId="0" fontId="4" fillId="0" borderId="2" xfId="9" applyFont="1" applyFill="1" applyBorder="1" applyAlignment="1">
      <alignment horizontal="center" vertical="center" wrapText="1"/>
    </xf>
    <xf numFmtId="0" fontId="4" fillId="0" borderId="1" xfId="9" applyFont="1" applyFill="1" applyBorder="1" applyAlignment="1">
      <alignment horizontal="justify" vertical="center" wrapText="1"/>
    </xf>
    <xf numFmtId="0" fontId="4" fillId="0" borderId="12" xfId="9" applyFont="1" applyFill="1" applyBorder="1" applyAlignment="1">
      <alignment horizontal="justify" vertical="center" wrapText="1"/>
    </xf>
    <xf numFmtId="0" fontId="4" fillId="0" borderId="2" xfId="9" applyFont="1" applyFill="1" applyBorder="1" applyAlignment="1">
      <alignment horizontal="justify" vertical="center" wrapText="1"/>
    </xf>
    <xf numFmtId="2" fontId="4" fillId="0" borderId="17" xfId="9" applyNumberFormat="1" applyFont="1" applyFill="1" applyBorder="1" applyAlignment="1">
      <alignment horizontal="justify" vertical="center" wrapText="1"/>
    </xf>
    <xf numFmtId="2" fontId="4" fillId="0" borderId="16" xfId="9" applyNumberFormat="1" applyFont="1" applyFill="1" applyBorder="1" applyAlignment="1">
      <alignment horizontal="justify" vertical="center" wrapText="1"/>
    </xf>
    <xf numFmtId="2" fontId="4" fillId="0" borderId="18" xfId="9" applyNumberFormat="1" applyFont="1" applyFill="1" applyBorder="1" applyAlignment="1">
      <alignment horizontal="justify" vertical="center" wrapText="1"/>
    </xf>
    <xf numFmtId="2" fontId="4" fillId="0" borderId="13" xfId="9" applyNumberFormat="1" applyFont="1" applyFill="1" applyBorder="1" applyAlignment="1">
      <alignment horizontal="justify" vertical="center" wrapText="1"/>
    </xf>
    <xf numFmtId="2" fontId="4" fillId="0" borderId="0" xfId="9" applyNumberFormat="1" applyFont="1" applyFill="1" applyBorder="1" applyAlignment="1">
      <alignment horizontal="justify" vertical="center" wrapText="1"/>
    </xf>
    <xf numFmtId="2" fontId="4" fillId="0" borderId="14" xfId="9" applyNumberFormat="1" applyFont="1" applyFill="1" applyBorder="1" applyAlignment="1">
      <alignment horizontal="justify" vertical="center" wrapText="1"/>
    </xf>
    <xf numFmtId="2" fontId="4" fillId="0" borderId="15" xfId="9" applyNumberFormat="1" applyFont="1" applyFill="1" applyBorder="1" applyAlignment="1">
      <alignment horizontal="justify" vertical="center" wrapText="1"/>
    </xf>
    <xf numFmtId="2" fontId="4" fillId="0" borderId="7" xfId="9" applyNumberFormat="1" applyFont="1" applyFill="1" applyBorder="1" applyAlignment="1">
      <alignment horizontal="justify" vertical="center" wrapText="1"/>
    </xf>
    <xf numFmtId="2" fontId="4" fillId="0" borderId="9" xfId="9" applyNumberFormat="1" applyFont="1" applyFill="1" applyBorder="1" applyAlignment="1">
      <alignment horizontal="justify" vertical="center" wrapText="1"/>
    </xf>
    <xf numFmtId="0" fontId="4" fillId="0" borderId="13" xfId="9" applyFont="1" applyFill="1" applyBorder="1" applyAlignment="1">
      <alignment horizontal="justify" vertical="center" wrapText="1"/>
    </xf>
    <xf numFmtId="0" fontId="4" fillId="0" borderId="0" xfId="9" applyFont="1" applyFill="1" applyBorder="1" applyAlignment="1">
      <alignment horizontal="justify" vertical="center" wrapText="1"/>
    </xf>
    <xf numFmtId="0" fontId="4" fillId="0" borderId="14" xfId="9" applyFont="1" applyFill="1" applyBorder="1" applyAlignment="1">
      <alignment horizontal="justify" vertical="center" wrapText="1"/>
    </xf>
    <xf numFmtId="0" fontId="4" fillId="0" borderId="15" xfId="9" applyFont="1" applyFill="1" applyBorder="1" applyAlignment="1">
      <alignment horizontal="center" vertical="center" wrapText="1"/>
    </xf>
    <xf numFmtId="0" fontId="4" fillId="0" borderId="7" xfId="9" applyFont="1" applyFill="1" applyBorder="1" applyAlignment="1">
      <alignment horizontal="center" vertical="center" wrapText="1"/>
    </xf>
    <xf numFmtId="0" fontId="4" fillId="0" borderId="9" xfId="9" applyFont="1" applyFill="1" applyBorder="1" applyAlignment="1">
      <alignment horizontal="center" vertical="center" wrapText="1"/>
    </xf>
    <xf numFmtId="0" fontId="4" fillId="9" borderId="3" xfId="9" applyFont="1" applyFill="1" applyBorder="1" applyAlignment="1">
      <alignment horizontal="justify" vertical="center" wrapText="1"/>
    </xf>
    <xf numFmtId="0" fontId="4" fillId="9" borderId="1" xfId="9" applyFont="1" applyFill="1" applyBorder="1" applyAlignment="1">
      <alignment horizontal="center" vertical="center" wrapText="1"/>
    </xf>
    <xf numFmtId="0" fontId="4" fillId="9" borderId="12" xfId="9" applyFont="1" applyFill="1" applyBorder="1" applyAlignment="1">
      <alignment horizontal="center" vertical="center" wrapText="1"/>
    </xf>
    <xf numFmtId="0" fontId="4" fillId="9" borderId="2" xfId="9" applyFont="1" applyFill="1" applyBorder="1" applyAlignment="1">
      <alignment horizontal="center" vertical="center" wrapText="1"/>
    </xf>
    <xf numFmtId="0" fontId="4" fillId="9" borderId="10" xfId="9" applyFont="1" applyFill="1" applyBorder="1" applyAlignment="1">
      <alignment horizontal="justify" vertical="center" wrapText="1"/>
    </xf>
    <xf numFmtId="0" fontId="4" fillId="9" borderId="11" xfId="9" applyFont="1" applyFill="1" applyBorder="1" applyAlignment="1">
      <alignment horizontal="justify" vertical="center" wrapText="1"/>
    </xf>
    <xf numFmtId="0" fontId="4" fillId="9" borderId="8" xfId="9" applyFont="1" applyFill="1" applyBorder="1" applyAlignment="1">
      <alignment horizontal="justify" vertical="center" wrapText="1"/>
    </xf>
    <xf numFmtId="0" fontId="4" fillId="9" borderId="17" xfId="9" applyFont="1" applyFill="1" applyBorder="1" applyAlignment="1">
      <alignment horizontal="justify" vertical="center" wrapText="1"/>
    </xf>
    <xf numFmtId="0" fontId="4" fillId="9" borderId="16" xfId="9" applyFont="1" applyFill="1" applyBorder="1" applyAlignment="1">
      <alignment horizontal="justify" vertical="center" wrapText="1"/>
    </xf>
    <xf numFmtId="0" fontId="4" fillId="9" borderId="18" xfId="9" applyFont="1" applyFill="1" applyBorder="1" applyAlignment="1">
      <alignment horizontal="justify" vertical="center" wrapText="1"/>
    </xf>
    <xf numFmtId="0" fontId="32" fillId="0" borderId="3" xfId="9" applyFont="1" applyFill="1" applyBorder="1" applyAlignment="1">
      <alignment horizontal="justify" vertical="center" wrapText="1"/>
    </xf>
    <xf numFmtId="0" fontId="32" fillId="0" borderId="10" xfId="9" applyFont="1" applyFill="1" applyBorder="1" applyAlignment="1">
      <alignment horizontal="justify" vertical="center" wrapText="1"/>
    </xf>
    <xf numFmtId="0" fontId="32" fillId="0" borderId="11" xfId="9" applyFont="1" applyFill="1" applyBorder="1" applyAlignment="1">
      <alignment horizontal="justify" vertical="center" wrapText="1"/>
    </xf>
    <xf numFmtId="0" fontId="32" fillId="0" borderId="8" xfId="9" applyFont="1" applyFill="1" applyBorder="1" applyAlignment="1">
      <alignment horizontal="justify" vertical="center" wrapText="1"/>
    </xf>
    <xf numFmtId="0" fontId="32" fillId="0" borderId="17" xfId="9" applyFont="1" applyFill="1" applyBorder="1" applyAlignment="1">
      <alignment horizontal="justify" vertical="center" wrapText="1"/>
    </xf>
    <xf numFmtId="0" fontId="32" fillId="0" borderId="16" xfId="9" applyFont="1" applyFill="1" applyBorder="1" applyAlignment="1">
      <alignment horizontal="justify" vertical="center" wrapText="1"/>
    </xf>
    <xf numFmtId="0" fontId="32" fillId="0" borderId="18" xfId="9" applyFont="1" applyFill="1" applyBorder="1" applyAlignment="1">
      <alignment horizontal="justify" vertical="center" wrapText="1"/>
    </xf>
    <xf numFmtId="0" fontId="4" fillId="9" borderId="15" xfId="9" applyFont="1" applyFill="1" applyBorder="1" applyAlignment="1">
      <alignment horizontal="justify" vertical="center" wrapText="1"/>
    </xf>
    <xf numFmtId="0" fontId="4" fillId="9" borderId="7" xfId="9" applyFont="1" applyFill="1" applyBorder="1" applyAlignment="1">
      <alignment horizontal="justify" vertical="center" wrapText="1"/>
    </xf>
    <xf numFmtId="0" fontId="4" fillId="9" borderId="9" xfId="9" applyFont="1" applyFill="1" applyBorder="1" applyAlignment="1">
      <alignment horizontal="justify" vertical="center" wrapText="1"/>
    </xf>
    <xf numFmtId="0" fontId="47" fillId="0" borderId="10" xfId="9" applyFont="1" applyFill="1" applyBorder="1" applyAlignment="1">
      <alignment horizontal="justify" vertical="center" wrapText="1"/>
    </xf>
    <xf numFmtId="0" fontId="47" fillId="0" borderId="11" xfId="9" applyFont="1" applyFill="1" applyBorder="1" applyAlignment="1">
      <alignment horizontal="justify" vertical="center" wrapText="1"/>
    </xf>
    <xf numFmtId="0" fontId="47" fillId="0" borderId="8" xfId="9" applyFont="1" applyFill="1" applyBorder="1" applyAlignment="1">
      <alignment horizontal="justify" vertical="center" wrapText="1"/>
    </xf>
    <xf numFmtId="0" fontId="47" fillId="0" borderId="3" xfId="9" applyFont="1" applyFill="1" applyBorder="1" applyAlignment="1">
      <alignment horizontal="justify" vertical="center" wrapText="1"/>
    </xf>
    <xf numFmtId="1" fontId="47" fillId="0" borderId="3" xfId="9" applyNumberFormat="1" applyFont="1" applyFill="1" applyBorder="1" applyAlignment="1">
      <alignment horizontal="center" vertical="center" wrapText="1"/>
    </xf>
    <xf numFmtId="0" fontId="47" fillId="0" borderId="3" xfId="9" applyFont="1" applyFill="1" applyBorder="1" applyAlignment="1">
      <alignment horizontal="center" vertical="center" wrapText="1"/>
    </xf>
    <xf numFmtId="2" fontId="47" fillId="0" borderId="3" xfId="9" applyNumberFormat="1" applyFont="1" applyFill="1" applyBorder="1" applyAlignment="1">
      <alignment horizontal="center" vertical="center" wrapText="1"/>
    </xf>
    <xf numFmtId="164" fontId="47" fillId="0" borderId="3" xfId="9" applyNumberFormat="1" applyFont="1" applyFill="1" applyBorder="1" applyAlignment="1">
      <alignment horizontal="center" vertical="center" wrapText="1"/>
    </xf>
    <xf numFmtId="2" fontId="47" fillId="0" borderId="3" xfId="9" applyNumberFormat="1" applyFont="1" applyBorder="1"/>
    <xf numFmtId="0" fontId="4" fillId="9" borderId="13" xfId="9" applyFont="1" applyFill="1" applyBorder="1" applyAlignment="1">
      <alignment horizontal="justify" vertical="center" wrapText="1"/>
    </xf>
    <xf numFmtId="0" fontId="4" fillId="9" borderId="0" xfId="9" applyFont="1" applyFill="1" applyBorder="1" applyAlignment="1">
      <alignment horizontal="justify" vertical="center" wrapText="1"/>
    </xf>
    <xf numFmtId="0" fontId="4" fillId="9" borderId="14" xfId="9" applyFont="1" applyFill="1" applyBorder="1" applyAlignment="1">
      <alignment horizontal="justify" vertical="center" wrapText="1"/>
    </xf>
    <xf numFmtId="0" fontId="32" fillId="0" borderId="1" xfId="9" applyFont="1" applyFill="1" applyBorder="1" applyAlignment="1">
      <alignment horizontal="justify" vertical="center" wrapText="1"/>
    </xf>
    <xf numFmtId="49" fontId="3" fillId="0" borderId="3" xfId="9" applyNumberFormat="1" applyFont="1" applyFill="1" applyBorder="1" applyAlignment="1">
      <alignment horizontal="center" vertical="center" wrapText="1"/>
    </xf>
    <xf numFmtId="49" fontId="3" fillId="0" borderId="10" xfId="9" applyNumberFormat="1" applyFont="1" applyFill="1" applyBorder="1" applyAlignment="1">
      <alignment horizontal="center" vertical="center" wrapText="1"/>
    </xf>
    <xf numFmtId="49" fontId="3" fillId="0" borderId="11" xfId="9" applyNumberFormat="1" applyFont="1" applyFill="1" applyBorder="1" applyAlignment="1">
      <alignment horizontal="center" vertical="center" wrapText="1"/>
    </xf>
    <xf numFmtId="49" fontId="3" fillId="0" borderId="8" xfId="9" applyNumberFormat="1" applyFont="1" applyFill="1" applyBorder="1" applyAlignment="1">
      <alignment horizontal="center" vertical="center" wrapText="1"/>
    </xf>
    <xf numFmtId="0" fontId="4" fillId="9" borderId="5" xfId="9" applyFont="1" applyFill="1" applyBorder="1" applyAlignment="1">
      <alignment horizontal="center" vertical="center" wrapText="1"/>
    </xf>
    <xf numFmtId="0" fontId="4" fillId="9" borderId="6" xfId="9" applyFont="1" applyFill="1" applyBorder="1" applyAlignment="1">
      <alignment horizontal="center" vertical="center" wrapText="1"/>
    </xf>
    <xf numFmtId="0" fontId="4" fillId="9" borderId="4" xfId="9" applyFont="1" applyFill="1" applyBorder="1" applyAlignment="1">
      <alignment horizontal="center" vertical="center" wrapText="1"/>
    </xf>
    <xf numFmtId="0" fontId="4" fillId="9" borderId="32" xfId="9" applyFont="1" applyFill="1" applyBorder="1" applyAlignment="1">
      <alignment horizontal="center" vertical="center" wrapText="1"/>
    </xf>
    <xf numFmtId="15" fontId="4" fillId="0" borderId="13" xfId="9" applyNumberFormat="1" applyFont="1" applyBorder="1" applyAlignment="1">
      <alignment horizontal="center" vertical="center"/>
    </xf>
    <xf numFmtId="0" fontId="4" fillId="0" borderId="0" xfId="9" applyFont="1" applyBorder="1" applyAlignment="1">
      <alignment horizontal="center" vertical="center"/>
    </xf>
    <xf numFmtId="0" fontId="4" fillId="0" borderId="14" xfId="9" applyFont="1" applyBorder="1" applyAlignment="1">
      <alignment horizontal="center" vertical="center"/>
    </xf>
    <xf numFmtId="0" fontId="4" fillId="0" borderId="15" xfId="9" applyFont="1" applyBorder="1" applyAlignment="1">
      <alignment horizontal="center" vertical="center"/>
    </xf>
    <xf numFmtId="0" fontId="4" fillId="0" borderId="7" xfId="9" applyFont="1" applyBorder="1" applyAlignment="1">
      <alignment horizontal="center" vertical="center"/>
    </xf>
    <xf numFmtId="0" fontId="4" fillId="0" borderId="9" xfId="9" applyFont="1" applyBorder="1" applyAlignment="1">
      <alignment horizontal="center" vertical="center"/>
    </xf>
    <xf numFmtId="0" fontId="3" fillId="9" borderId="30" xfId="9" applyFont="1" applyFill="1" applyBorder="1" applyAlignment="1">
      <alignment horizontal="left" vertical="center" indent="2"/>
    </xf>
    <xf numFmtId="0" fontId="3" fillId="9" borderId="31" xfId="9" applyFont="1" applyFill="1" applyBorder="1" applyAlignment="1">
      <alignment horizontal="left" vertical="center" indent="2"/>
    </xf>
    <xf numFmtId="0" fontId="4" fillId="9" borderId="29" xfId="9" applyFont="1" applyFill="1" applyBorder="1" applyAlignment="1">
      <alignment horizontal="center" vertical="center"/>
    </xf>
    <xf numFmtId="0" fontId="4" fillId="9" borderId="28" xfId="9" applyFont="1" applyFill="1" applyBorder="1" applyAlignment="1">
      <alignment horizontal="center" vertical="center"/>
    </xf>
    <xf numFmtId="0" fontId="4" fillId="9" borderId="5" xfId="9" applyFont="1" applyFill="1" applyBorder="1" applyAlignment="1">
      <alignment horizontal="center" vertical="center"/>
    </xf>
    <xf numFmtId="0" fontId="4" fillId="9" borderId="6" xfId="9" applyFont="1" applyFill="1" applyBorder="1" applyAlignment="1">
      <alignment horizontal="center" vertical="center"/>
    </xf>
    <xf numFmtId="0" fontId="3" fillId="0" borderId="17" xfId="9" applyFont="1" applyBorder="1" applyAlignment="1">
      <alignment horizontal="center" vertical="center"/>
    </xf>
    <xf numFmtId="0" fontId="3" fillId="0" borderId="16" xfId="9" applyFont="1" applyBorder="1" applyAlignment="1">
      <alignment horizontal="center" vertical="center"/>
    </xf>
    <xf numFmtId="0" fontId="3" fillId="0" borderId="18" xfId="9" applyFont="1" applyBorder="1" applyAlignment="1">
      <alignment horizontal="center" vertical="center"/>
    </xf>
    <xf numFmtId="0" fontId="3" fillId="0" borderId="13" xfId="9" applyFont="1" applyBorder="1" applyAlignment="1">
      <alignment horizontal="center" vertical="center"/>
    </xf>
    <xf numFmtId="0" fontId="3" fillId="0" borderId="0" xfId="9" applyFont="1" applyBorder="1" applyAlignment="1">
      <alignment horizontal="center" vertical="center"/>
    </xf>
    <xf numFmtId="0" fontId="3" fillId="0" borderId="14" xfId="9" applyFont="1" applyBorder="1" applyAlignment="1">
      <alignment horizontal="center" vertical="center"/>
    </xf>
    <xf numFmtId="0" fontId="3" fillId="9" borderId="27" xfId="9" applyFont="1" applyFill="1" applyBorder="1" applyAlignment="1">
      <alignment horizontal="left" vertical="center" indent="2"/>
    </xf>
    <xf numFmtId="0" fontId="32" fillId="0" borderId="10" xfId="9" applyFont="1" applyFill="1" applyBorder="1" applyAlignment="1">
      <alignment horizontal="left" vertical="center" wrapText="1"/>
    </xf>
    <xf numFmtId="0" fontId="32" fillId="0" borderId="11" xfId="9" applyFont="1" applyFill="1" applyBorder="1" applyAlignment="1">
      <alignment horizontal="left" vertical="center" wrapText="1"/>
    </xf>
    <xf numFmtId="0" fontId="32" fillId="0" borderId="8" xfId="9" applyFont="1" applyFill="1" applyBorder="1" applyAlignment="1">
      <alignment horizontal="left" vertical="center" wrapText="1"/>
    </xf>
    <xf numFmtId="0" fontId="58" fillId="0" borderId="42" xfId="9" applyFont="1" applyBorder="1" applyAlignment="1">
      <alignment horizontal="center" vertical="center" wrapText="1"/>
    </xf>
    <xf numFmtId="0" fontId="58" fillId="0" borderId="45" xfId="9" applyFont="1" applyBorder="1" applyAlignment="1">
      <alignment horizontal="center" vertical="center" wrapText="1"/>
    </xf>
    <xf numFmtId="0" fontId="32" fillId="0" borderId="3" xfId="9" applyFont="1" applyFill="1" applyBorder="1" applyAlignment="1">
      <alignment horizontal="center" vertical="center" wrapText="1"/>
    </xf>
    <xf numFmtId="0" fontId="32" fillId="0" borderId="10" xfId="9" applyFont="1" applyFill="1" applyBorder="1" applyAlignment="1">
      <alignment horizontal="center" vertical="center" wrapText="1"/>
    </xf>
    <xf numFmtId="0" fontId="32" fillId="0" borderId="11" xfId="9" applyFont="1" applyFill="1" applyBorder="1" applyAlignment="1">
      <alignment horizontal="center" vertical="center" wrapText="1"/>
    </xf>
    <xf numFmtId="0" fontId="32" fillId="0" borderId="8" xfId="9" applyFont="1" applyFill="1" applyBorder="1" applyAlignment="1">
      <alignment horizontal="center" vertical="center" wrapText="1"/>
    </xf>
    <xf numFmtId="0" fontId="32" fillId="9" borderId="10" xfId="9" applyFont="1" applyFill="1" applyBorder="1" applyAlignment="1">
      <alignment horizontal="center" vertical="center" wrapText="1"/>
    </xf>
    <xf numFmtId="0" fontId="32" fillId="9" borderId="11" xfId="9" applyFont="1" applyFill="1" applyBorder="1" applyAlignment="1">
      <alignment horizontal="center" vertical="center" wrapText="1"/>
    </xf>
    <xf numFmtId="0" fontId="32" fillId="9" borderId="8" xfId="9" applyFont="1" applyFill="1" applyBorder="1" applyAlignment="1">
      <alignment horizontal="center" vertical="center" wrapText="1"/>
    </xf>
    <xf numFmtId="0" fontId="58" fillId="0" borderId="44" xfId="9" applyFont="1" applyBorder="1" applyAlignment="1">
      <alignment horizontal="center" vertical="center" wrapText="1"/>
    </xf>
    <xf numFmtId="0" fontId="58" fillId="0" borderId="43" xfId="9" applyFont="1" applyBorder="1" applyAlignment="1">
      <alignment horizontal="center" vertical="center" wrapText="1"/>
    </xf>
    <xf numFmtId="0" fontId="32" fillId="0" borderId="3" xfId="9" applyFont="1" applyFill="1" applyBorder="1" applyAlignment="1">
      <alignment vertical="center" wrapText="1"/>
    </xf>
    <xf numFmtId="0" fontId="32" fillId="0" borderId="17" xfId="9" applyFont="1" applyFill="1" applyBorder="1" applyAlignment="1">
      <alignment horizontal="center" vertical="center" wrapText="1"/>
    </xf>
    <xf numFmtId="0" fontId="32" fillId="0" borderId="16" xfId="9" applyFont="1" applyFill="1" applyBorder="1" applyAlignment="1">
      <alignment horizontal="center" vertical="center" wrapText="1"/>
    </xf>
    <xf numFmtId="0" fontId="32" fillId="0" borderId="18" xfId="9" applyFont="1" applyFill="1" applyBorder="1" applyAlignment="1">
      <alignment horizontal="center" vertical="center" wrapText="1"/>
    </xf>
    <xf numFmtId="0" fontId="2" fillId="9" borderId="5" xfId="9" applyFont="1" applyFill="1" applyBorder="1" applyAlignment="1">
      <alignment horizontal="center" vertical="center"/>
    </xf>
    <xf numFmtId="0" fontId="2" fillId="9" borderId="6" xfId="9" applyFont="1" applyFill="1" applyBorder="1" applyAlignment="1">
      <alignment horizontal="center" vertical="center"/>
    </xf>
    <xf numFmtId="0" fontId="2" fillId="9" borderId="4" xfId="9" applyFont="1" applyFill="1" applyBorder="1" applyAlignment="1">
      <alignment horizontal="center" vertical="center"/>
    </xf>
    <xf numFmtId="0" fontId="2" fillId="9" borderId="32" xfId="9" applyFont="1" applyFill="1" applyBorder="1" applyAlignment="1">
      <alignment horizontal="center" vertical="center"/>
    </xf>
    <xf numFmtId="0" fontId="2" fillId="9" borderId="29" xfId="9" applyFill="1" applyBorder="1" applyAlignment="1">
      <alignment horizontal="center" vertical="center"/>
    </xf>
    <xf numFmtId="0" fontId="2" fillId="9" borderId="28" xfId="9" applyFill="1" applyBorder="1" applyAlignment="1">
      <alignment horizontal="center" vertical="center"/>
    </xf>
    <xf numFmtId="0" fontId="2" fillId="9" borderId="5" xfId="9" applyFill="1" applyBorder="1" applyAlignment="1">
      <alignment horizontal="center" vertical="center"/>
    </xf>
    <xf numFmtId="0" fontId="2" fillId="9" borderId="6" xfId="9" applyFill="1" applyBorder="1" applyAlignment="1">
      <alignment horizontal="center" vertical="center"/>
    </xf>
    <xf numFmtId="0" fontId="4" fillId="9" borderId="10" xfId="14" applyFont="1" applyFill="1" applyBorder="1" applyAlignment="1">
      <alignment horizontal="left" vertical="center" wrapText="1"/>
    </xf>
    <xf numFmtId="0" fontId="4" fillId="9" borderId="11" xfId="14" applyFont="1" applyFill="1" applyBorder="1" applyAlignment="1">
      <alignment horizontal="left" vertical="center" wrapText="1"/>
    </xf>
    <xf numFmtId="0" fontId="4" fillId="9" borderId="8" xfId="14" applyFont="1" applyFill="1" applyBorder="1" applyAlignment="1">
      <alignment horizontal="left" vertical="center" wrapText="1"/>
    </xf>
    <xf numFmtId="0" fontId="4" fillId="9" borderId="1" xfId="14" applyFont="1" applyFill="1" applyBorder="1" applyAlignment="1">
      <alignment horizontal="center" vertical="center" wrapText="1"/>
    </xf>
    <xf numFmtId="0" fontId="4" fillId="9" borderId="12" xfId="14" applyFont="1" applyFill="1" applyBorder="1" applyAlignment="1">
      <alignment horizontal="center" vertical="center" wrapText="1"/>
    </xf>
    <xf numFmtId="0" fontId="4" fillId="9" borderId="2" xfId="14" applyFont="1" applyFill="1" applyBorder="1" applyAlignment="1">
      <alignment horizontal="center" vertical="center" wrapText="1"/>
    </xf>
    <xf numFmtId="0" fontId="4" fillId="9" borderId="17" xfId="14" applyFont="1" applyFill="1" applyBorder="1" applyAlignment="1">
      <alignment horizontal="center" vertical="center" wrapText="1"/>
    </xf>
    <xf numFmtId="0" fontId="4" fillId="9" borderId="16" xfId="14" applyFont="1" applyFill="1" applyBorder="1" applyAlignment="1">
      <alignment horizontal="center" vertical="center" wrapText="1"/>
    </xf>
    <xf numFmtId="0" fontId="4" fillId="9" borderId="18" xfId="14" applyFont="1" applyFill="1" applyBorder="1" applyAlignment="1">
      <alignment horizontal="center" vertical="center" wrapText="1"/>
    </xf>
    <xf numFmtId="0" fontId="4" fillId="9" borderId="13" xfId="14" applyFont="1" applyFill="1" applyBorder="1" applyAlignment="1">
      <alignment horizontal="center" vertical="center" wrapText="1"/>
    </xf>
    <xf numFmtId="0" fontId="4" fillId="9" borderId="0" xfId="14" applyFont="1" applyFill="1" applyBorder="1" applyAlignment="1">
      <alignment horizontal="center" vertical="center" wrapText="1"/>
    </xf>
    <xf numFmtId="0" fontId="4" fillId="9" borderId="14" xfId="14" applyFont="1" applyFill="1" applyBorder="1" applyAlignment="1">
      <alignment horizontal="center" vertical="center" wrapText="1"/>
    </xf>
    <xf numFmtId="0" fontId="4" fillId="9" borderId="15" xfId="14" applyFont="1" applyFill="1" applyBorder="1" applyAlignment="1">
      <alignment horizontal="center" vertical="center" wrapText="1"/>
    </xf>
    <xf numFmtId="0" fontId="4" fillId="9" borderId="7" xfId="14" applyFont="1" applyFill="1" applyBorder="1" applyAlignment="1">
      <alignment horizontal="center" vertical="center" wrapText="1"/>
    </xf>
    <xf numFmtId="0" fontId="4" fillId="9" borderId="9" xfId="14" applyFont="1" applyFill="1" applyBorder="1" applyAlignment="1">
      <alignment horizontal="center" vertical="center" wrapText="1"/>
    </xf>
    <xf numFmtId="2" fontId="2" fillId="0" borderId="3" xfId="9" applyNumberFormat="1" applyBorder="1"/>
    <xf numFmtId="0" fontId="4" fillId="9" borderId="3" xfId="14" applyFont="1" applyFill="1" applyBorder="1" applyAlignment="1">
      <alignment horizontal="justify" vertical="center" wrapText="1"/>
    </xf>
    <xf numFmtId="0" fontId="4" fillId="9" borderId="3" xfId="14" applyFont="1" applyFill="1" applyBorder="1" applyAlignment="1">
      <alignment horizontal="left" vertical="center" wrapText="1"/>
    </xf>
    <xf numFmtId="1" fontId="4" fillId="9" borderId="1" xfId="14" applyNumberFormat="1" applyFont="1" applyFill="1" applyBorder="1" applyAlignment="1">
      <alignment horizontal="center" vertical="center" wrapText="1"/>
    </xf>
    <xf numFmtId="1" fontId="4" fillId="9" borderId="12" xfId="14" applyNumberFormat="1" applyFont="1" applyFill="1" applyBorder="1" applyAlignment="1">
      <alignment horizontal="center" vertical="center" wrapText="1"/>
    </xf>
    <xf numFmtId="1" fontId="4" fillId="9" borderId="2" xfId="14" applyNumberFormat="1" applyFont="1" applyFill="1" applyBorder="1" applyAlignment="1">
      <alignment horizontal="center" vertical="center" wrapText="1"/>
    </xf>
    <xf numFmtId="0" fontId="47" fillId="9" borderId="11" xfId="14" applyFont="1" applyFill="1" applyBorder="1" applyAlignment="1">
      <alignment horizontal="left" vertical="center" wrapText="1"/>
    </xf>
    <xf numFmtId="0" fontId="47" fillId="9" borderId="8" xfId="14" applyFont="1" applyFill="1" applyBorder="1" applyAlignment="1">
      <alignment horizontal="left" vertical="center" wrapText="1"/>
    </xf>
    <xf numFmtId="0" fontId="4" fillId="9" borderId="17" xfId="14" applyFont="1" applyFill="1" applyBorder="1" applyAlignment="1">
      <alignment horizontal="left" vertical="center" wrapText="1"/>
    </xf>
    <xf numFmtId="0" fontId="4" fillId="9" borderId="16" xfId="14" applyFont="1" applyFill="1" applyBorder="1" applyAlignment="1">
      <alignment horizontal="left" vertical="center" wrapText="1"/>
    </xf>
    <xf numFmtId="0" fontId="4" fillId="9" borderId="18" xfId="14" applyFont="1" applyFill="1" applyBorder="1" applyAlignment="1">
      <alignment horizontal="left" vertical="center" wrapText="1"/>
    </xf>
    <xf numFmtId="0" fontId="2" fillId="0" borderId="1" xfId="14" applyFont="1" applyFill="1" applyBorder="1" applyAlignment="1">
      <alignment horizontal="center" vertical="center" textRotation="90" wrapText="1"/>
    </xf>
    <xf numFmtId="0" fontId="2" fillId="0" borderId="12" xfId="14" applyFont="1" applyFill="1" applyBorder="1" applyAlignment="1">
      <alignment horizontal="center" vertical="center" textRotation="90" wrapText="1"/>
    </xf>
    <xf numFmtId="0" fontId="2" fillId="0" borderId="2" xfId="14" applyFont="1" applyFill="1" applyBorder="1" applyAlignment="1">
      <alignment horizontal="center" vertical="center" textRotation="90" wrapText="1"/>
    </xf>
    <xf numFmtId="0" fontId="2" fillId="0" borderId="17" xfId="14" applyFont="1" applyFill="1" applyBorder="1" applyAlignment="1">
      <alignment horizontal="center" vertical="center" textRotation="90" wrapText="1"/>
    </xf>
    <xf numFmtId="0" fontId="2" fillId="0" borderId="16" xfId="14" applyFont="1" applyFill="1" applyBorder="1" applyAlignment="1">
      <alignment horizontal="center" vertical="center" textRotation="90" wrapText="1"/>
    </xf>
    <xf numFmtId="0" fontId="2" fillId="0" borderId="18" xfId="14" applyFont="1" applyFill="1" applyBorder="1" applyAlignment="1">
      <alignment horizontal="center" vertical="center" textRotation="90" wrapText="1"/>
    </xf>
    <xf numFmtId="0" fontId="2" fillId="0" borderId="13" xfId="14" applyFont="1" applyFill="1" applyBorder="1" applyAlignment="1">
      <alignment horizontal="center" vertical="center" textRotation="90" wrapText="1"/>
    </xf>
    <xf numFmtId="0" fontId="2" fillId="0" borderId="0" xfId="14" applyFont="1" applyFill="1" applyBorder="1" applyAlignment="1">
      <alignment horizontal="center" vertical="center" textRotation="90" wrapText="1"/>
    </xf>
    <xf numFmtId="0" fontId="2" fillId="0" borderId="14" xfId="14" applyFont="1" applyFill="1" applyBorder="1" applyAlignment="1">
      <alignment horizontal="center" vertical="center" textRotation="90" wrapText="1"/>
    </xf>
    <xf numFmtId="0" fontId="2" fillId="0" borderId="15" xfId="14" applyFont="1" applyFill="1" applyBorder="1" applyAlignment="1">
      <alignment horizontal="center" vertical="center" textRotation="90" wrapText="1"/>
    </xf>
    <xf numFmtId="0" fontId="2" fillId="0" borderId="7" xfId="14" applyFont="1" applyFill="1" applyBorder="1" applyAlignment="1">
      <alignment horizontal="center" vertical="center" textRotation="90" wrapText="1"/>
    </xf>
    <xf numFmtId="0" fontId="2" fillId="0" borderId="9" xfId="14" applyFont="1" applyFill="1" applyBorder="1" applyAlignment="1">
      <alignment horizontal="center" vertical="center" textRotation="90" wrapText="1"/>
    </xf>
    <xf numFmtId="0" fontId="4" fillId="0" borderId="1" xfId="9" applyFont="1" applyFill="1" applyBorder="1" applyAlignment="1">
      <alignment horizontal="left" vertical="center" wrapText="1"/>
    </xf>
    <xf numFmtId="0" fontId="32" fillId="0" borderId="3" xfId="9" applyFont="1" applyFill="1" applyBorder="1" applyAlignment="1">
      <alignment horizontal="justify" vertical="center"/>
    </xf>
    <xf numFmtId="0" fontId="4" fillId="0" borderId="1" xfId="9" applyFont="1" applyFill="1" applyBorder="1" applyAlignment="1">
      <alignment horizontal="center" vertical="center" textRotation="90" wrapText="1"/>
    </xf>
    <xf numFmtId="0" fontId="4" fillId="0" borderId="2" xfId="9" applyFont="1" applyFill="1" applyBorder="1" applyAlignment="1">
      <alignment horizontal="center" vertical="center" textRotation="90" wrapText="1"/>
    </xf>
    <xf numFmtId="0" fontId="4" fillId="0" borderId="12" xfId="9" applyFont="1" applyFill="1" applyBorder="1" applyAlignment="1">
      <alignment horizontal="center" vertical="center" textRotation="90" wrapText="1"/>
    </xf>
    <xf numFmtId="0" fontId="4" fillId="0" borderId="17" xfId="9" applyFont="1" applyFill="1" applyBorder="1" applyAlignment="1">
      <alignment horizontal="center" vertical="center" textRotation="90" wrapText="1"/>
    </xf>
    <xf numFmtId="0" fontId="4" fillId="0" borderId="16" xfId="9" applyFont="1" applyFill="1" applyBorder="1" applyAlignment="1">
      <alignment horizontal="center" vertical="center" textRotation="90" wrapText="1"/>
    </xf>
    <xf numFmtId="0" fontId="4" fillId="0" borderId="18" xfId="9" applyFont="1" applyFill="1" applyBorder="1" applyAlignment="1">
      <alignment horizontal="center" vertical="center" textRotation="90" wrapText="1"/>
    </xf>
    <xf numFmtId="0" fontId="4" fillId="0" borderId="13" xfId="9" applyFont="1" applyFill="1" applyBorder="1" applyAlignment="1">
      <alignment horizontal="center" vertical="center" textRotation="90" wrapText="1"/>
    </xf>
    <xf numFmtId="0" fontId="4" fillId="0" borderId="0" xfId="9" applyFont="1" applyFill="1" applyBorder="1" applyAlignment="1">
      <alignment horizontal="center" vertical="center" textRotation="90" wrapText="1"/>
    </xf>
    <xf numFmtId="0" fontId="4" fillId="0" borderId="14" xfId="9" applyFont="1" applyFill="1" applyBorder="1" applyAlignment="1">
      <alignment horizontal="center" vertical="center" textRotation="90" wrapText="1"/>
    </xf>
    <xf numFmtId="0" fontId="4" fillId="0" borderId="17" xfId="14" applyFont="1" applyFill="1" applyBorder="1" applyAlignment="1">
      <alignment horizontal="center" vertical="center" textRotation="90" wrapText="1"/>
    </xf>
    <xf numFmtId="0" fontId="4" fillId="0" borderId="16" xfId="14" applyFont="1" applyFill="1" applyBorder="1" applyAlignment="1">
      <alignment horizontal="center" vertical="center" textRotation="90" wrapText="1"/>
    </xf>
    <xf numFmtId="0" fontId="4" fillId="0" borderId="18" xfId="14" applyFont="1" applyFill="1" applyBorder="1" applyAlignment="1">
      <alignment horizontal="center" vertical="center" textRotation="90" wrapText="1"/>
    </xf>
    <xf numFmtId="0" fontId="4" fillId="0" borderId="13" xfId="14" applyFont="1" applyFill="1" applyBorder="1" applyAlignment="1">
      <alignment horizontal="center" vertical="center" textRotation="90" wrapText="1"/>
    </xf>
    <xf numFmtId="0" fontId="4" fillId="0" borderId="0" xfId="14" applyFont="1" applyFill="1" applyBorder="1" applyAlignment="1">
      <alignment horizontal="center" vertical="center" textRotation="90" wrapText="1"/>
    </xf>
    <xf numFmtId="0" fontId="4" fillId="0" borderId="14" xfId="14" applyFont="1" applyFill="1" applyBorder="1" applyAlignment="1">
      <alignment horizontal="center" vertical="center" textRotation="90" wrapText="1"/>
    </xf>
    <xf numFmtId="0" fontId="32" fillId="0" borderId="3" xfId="9" applyFont="1" applyFill="1" applyBorder="1" applyAlignment="1">
      <alignment horizontal="left" vertical="center" wrapText="1"/>
    </xf>
    <xf numFmtId="0" fontId="2" fillId="0" borderId="3" xfId="9" applyFont="1" applyFill="1" applyBorder="1" applyAlignment="1">
      <alignment horizontal="center" vertical="center" textRotation="90" wrapText="1"/>
    </xf>
    <xf numFmtId="0" fontId="4" fillId="0" borderId="3" xfId="9" applyFont="1" applyFill="1" applyBorder="1" applyAlignment="1">
      <alignment horizontal="center" vertical="center" textRotation="90" wrapText="1"/>
    </xf>
    <xf numFmtId="0" fontId="2" fillId="0" borderId="1" xfId="9" applyFont="1" applyFill="1" applyBorder="1" applyAlignment="1">
      <alignment horizontal="center" vertical="center" textRotation="90" wrapText="1"/>
    </xf>
    <xf numFmtId="0" fontId="2" fillId="0" borderId="12" xfId="9" applyFont="1" applyFill="1" applyBorder="1" applyAlignment="1">
      <alignment horizontal="center" vertical="center" textRotation="90" wrapText="1"/>
    </xf>
    <xf numFmtId="0" fontId="2" fillId="0" borderId="2" xfId="9" applyFont="1" applyFill="1" applyBorder="1" applyAlignment="1">
      <alignment horizontal="center" vertical="center" textRotation="90" wrapText="1"/>
    </xf>
    <xf numFmtId="0" fontId="2" fillId="0" borderId="17" xfId="9" applyFont="1" applyFill="1" applyBorder="1" applyAlignment="1">
      <alignment horizontal="center" vertical="center" textRotation="90" wrapText="1"/>
    </xf>
    <xf numFmtId="0" fontId="2" fillId="0" borderId="16" xfId="9" applyFont="1" applyFill="1" applyBorder="1" applyAlignment="1">
      <alignment horizontal="center" vertical="center" textRotation="90" wrapText="1"/>
    </xf>
    <xf numFmtId="0" fontId="2" fillId="0" borderId="18" xfId="9" applyFont="1" applyFill="1" applyBorder="1" applyAlignment="1">
      <alignment horizontal="center" vertical="center" textRotation="90" wrapText="1"/>
    </xf>
    <xf numFmtId="0" fontId="2" fillId="0" borderId="13" xfId="9" applyFont="1" applyFill="1" applyBorder="1" applyAlignment="1">
      <alignment horizontal="center" vertical="center" textRotation="90" wrapText="1"/>
    </xf>
    <xf numFmtId="0" fontId="2" fillId="0" borderId="0" xfId="9" applyFont="1" applyFill="1" applyBorder="1" applyAlignment="1">
      <alignment horizontal="center" vertical="center" textRotation="90" wrapText="1"/>
    </xf>
    <xf numFmtId="0" fontId="2" fillId="0" borderId="14" xfId="9" applyFont="1" applyFill="1" applyBorder="1" applyAlignment="1">
      <alignment horizontal="center" vertical="center" textRotation="90" wrapText="1"/>
    </xf>
    <xf numFmtId="0" fontId="2" fillId="0" borderId="15" xfId="9" applyFont="1" applyFill="1" applyBorder="1" applyAlignment="1">
      <alignment horizontal="center" vertical="center" textRotation="90" wrapText="1"/>
    </xf>
    <xf numFmtId="0" fontId="2" fillId="0" borderId="7" xfId="9" applyFont="1" applyFill="1" applyBorder="1" applyAlignment="1">
      <alignment horizontal="center" vertical="center" textRotation="90" wrapText="1"/>
    </xf>
    <xf numFmtId="0" fontId="2" fillId="0" borderId="9" xfId="9" applyFont="1" applyFill="1" applyBorder="1" applyAlignment="1">
      <alignment horizontal="center" vertical="center" textRotation="90" wrapText="1"/>
    </xf>
    <xf numFmtId="0" fontId="4" fillId="9" borderId="10" xfId="9" applyFont="1" applyFill="1" applyBorder="1" applyAlignment="1">
      <alignment horizontal="left" vertical="center" wrapText="1"/>
    </xf>
    <xf numFmtId="0" fontId="4" fillId="9" borderId="11" xfId="9" applyFont="1" applyFill="1" applyBorder="1" applyAlignment="1">
      <alignment horizontal="left" vertical="center" wrapText="1"/>
    </xf>
    <xf numFmtId="0" fontId="4" fillId="9" borderId="8" xfId="9" applyFont="1" applyFill="1" applyBorder="1" applyAlignment="1">
      <alignment horizontal="left" vertical="center" wrapText="1"/>
    </xf>
    <xf numFmtId="0" fontId="32" fillId="9" borderId="10" xfId="9" applyFont="1" applyFill="1" applyBorder="1" applyAlignment="1">
      <alignment horizontal="left" vertical="center" wrapText="1"/>
    </xf>
    <xf numFmtId="0" fontId="32" fillId="9" borderId="11" xfId="9" applyFont="1" applyFill="1" applyBorder="1" applyAlignment="1">
      <alignment horizontal="left" vertical="center" wrapText="1"/>
    </xf>
    <xf numFmtId="0" fontId="32" fillId="9" borderId="8" xfId="9" applyFont="1" applyFill="1" applyBorder="1" applyAlignment="1">
      <alignment horizontal="left" vertical="center" wrapText="1"/>
    </xf>
    <xf numFmtId="0" fontId="4" fillId="0" borderId="15" xfId="9" applyFont="1" applyFill="1" applyBorder="1" applyAlignment="1">
      <alignment horizontal="center" vertical="center" textRotation="90" wrapText="1"/>
    </xf>
    <xf numFmtId="0" fontId="4" fillId="0" borderId="7" xfId="9" applyFont="1" applyFill="1" applyBorder="1" applyAlignment="1">
      <alignment horizontal="center" vertical="center" textRotation="90" wrapText="1"/>
    </xf>
    <xf numFmtId="0" fontId="4" fillId="0" borderId="9" xfId="9" applyFont="1" applyFill="1" applyBorder="1" applyAlignment="1">
      <alignment horizontal="center" vertical="center" textRotation="90" wrapText="1"/>
    </xf>
    <xf numFmtId="0" fontId="4" fillId="0" borderId="17" xfId="9" applyFont="1" applyFill="1" applyBorder="1" applyAlignment="1">
      <alignment horizontal="center" vertical="justify" textRotation="90"/>
    </xf>
    <xf numFmtId="0" fontId="4" fillId="0" borderId="16" xfId="9" applyFont="1" applyFill="1" applyBorder="1" applyAlignment="1">
      <alignment horizontal="center" vertical="justify" textRotation="90"/>
    </xf>
    <xf numFmtId="0" fontId="4" fillId="0" borderId="18" xfId="9" applyFont="1" applyFill="1" applyBorder="1" applyAlignment="1">
      <alignment horizontal="center" vertical="justify" textRotation="90"/>
    </xf>
    <xf numFmtId="0" fontId="4" fillId="0" borderId="13" xfId="9" applyFont="1" applyFill="1" applyBorder="1" applyAlignment="1">
      <alignment horizontal="center" vertical="justify" textRotation="90"/>
    </xf>
    <xf numFmtId="0" fontId="4" fillId="0" borderId="0" xfId="9" applyFont="1" applyFill="1" applyBorder="1" applyAlignment="1">
      <alignment horizontal="center" vertical="justify" textRotation="90"/>
    </xf>
    <xf numFmtId="0" fontId="4" fillId="0" borderId="14" xfId="9" applyFont="1" applyFill="1" applyBorder="1" applyAlignment="1">
      <alignment horizontal="center" vertical="justify" textRotation="90"/>
    </xf>
    <xf numFmtId="0" fontId="4" fillId="0" borderId="15" xfId="9" applyFont="1" applyFill="1" applyBorder="1" applyAlignment="1">
      <alignment horizontal="center" vertical="justify" textRotation="90"/>
    </xf>
    <xf numFmtId="0" fontId="4" fillId="0" borderId="7" xfId="9" applyFont="1" applyFill="1" applyBorder="1" applyAlignment="1">
      <alignment horizontal="center" vertical="justify" textRotation="90"/>
    </xf>
    <xf numFmtId="0" fontId="4" fillId="0" borderId="9" xfId="9" applyFont="1" applyFill="1" applyBorder="1" applyAlignment="1">
      <alignment horizontal="center" vertical="justify" textRotation="90"/>
    </xf>
    <xf numFmtId="0" fontId="4" fillId="0" borderId="3" xfId="9" quotePrefix="1" applyFont="1" applyFill="1" applyBorder="1" applyAlignment="1">
      <alignment horizontal="left" vertical="center" wrapText="1"/>
    </xf>
    <xf numFmtId="0" fontId="2" fillId="0" borderId="10" xfId="9" applyFont="1" applyBorder="1" applyAlignment="1">
      <alignment horizontal="center" vertical="center"/>
    </xf>
    <xf numFmtId="0" fontId="2" fillId="0" borderId="11" xfId="9" applyFont="1" applyBorder="1" applyAlignment="1">
      <alignment horizontal="center" vertical="center"/>
    </xf>
    <xf numFmtId="0" fontId="2" fillId="0" borderId="8" xfId="9" applyFont="1" applyBorder="1" applyAlignment="1">
      <alignment horizontal="center" vertical="center"/>
    </xf>
    <xf numFmtId="0" fontId="3" fillId="10" borderId="3" xfId="9" applyFont="1" applyFill="1" applyBorder="1" applyAlignment="1">
      <alignment horizontal="center" vertical="center" wrapText="1"/>
    </xf>
    <xf numFmtId="1" fontId="4" fillId="9" borderId="3" xfId="14" applyNumberFormat="1" applyFont="1" applyFill="1" applyBorder="1" applyAlignment="1">
      <alignment horizontal="center" vertical="center" wrapText="1"/>
    </xf>
    <xf numFmtId="164" fontId="4" fillId="9" borderId="1" xfId="14" applyNumberFormat="1" applyFont="1" applyFill="1" applyBorder="1" applyAlignment="1">
      <alignment horizontal="center" vertical="center" wrapText="1"/>
    </xf>
    <xf numFmtId="164" fontId="4" fillId="9" borderId="12" xfId="14" applyNumberFormat="1" applyFont="1" applyFill="1" applyBorder="1" applyAlignment="1">
      <alignment horizontal="center" vertical="center" wrapText="1"/>
    </xf>
    <xf numFmtId="164" fontId="4" fillId="9" borderId="2" xfId="14" applyNumberFormat="1" applyFont="1" applyFill="1" applyBorder="1" applyAlignment="1">
      <alignment horizontal="center" vertical="center" wrapText="1"/>
    </xf>
    <xf numFmtId="0" fontId="4" fillId="9" borderId="3" xfId="14" applyFont="1" applyFill="1" applyBorder="1" applyAlignment="1">
      <alignment horizontal="center" vertical="center" wrapText="1"/>
    </xf>
    <xf numFmtId="0" fontId="32" fillId="9" borderId="3" xfId="14" applyFont="1" applyFill="1" applyBorder="1" applyAlignment="1">
      <alignment horizontal="center" vertical="center" wrapText="1"/>
    </xf>
    <xf numFmtId="0" fontId="4" fillId="9" borderId="3" xfId="14" applyFont="1" applyFill="1" applyBorder="1" applyAlignment="1">
      <alignment vertical="center"/>
    </xf>
    <xf numFmtId="164" fontId="4" fillId="9" borderId="1" xfId="9" applyNumberFormat="1" applyFont="1" applyFill="1" applyBorder="1" applyAlignment="1">
      <alignment horizontal="center" vertical="center" wrapText="1"/>
    </xf>
    <xf numFmtId="164" fontId="4" fillId="9" borderId="2" xfId="9" applyNumberFormat="1" applyFont="1" applyFill="1" applyBorder="1" applyAlignment="1">
      <alignment horizontal="center" vertical="center" wrapText="1"/>
    </xf>
    <xf numFmtId="1" fontId="4" fillId="9" borderId="1" xfId="9" applyNumberFormat="1" applyFont="1" applyFill="1" applyBorder="1" applyAlignment="1">
      <alignment horizontal="center" vertical="center" wrapText="1"/>
    </xf>
    <xf numFmtId="1" fontId="4" fillId="9" borderId="2" xfId="9" applyNumberFormat="1" applyFont="1" applyFill="1" applyBorder="1" applyAlignment="1">
      <alignment horizontal="center" vertical="center" wrapText="1"/>
    </xf>
    <xf numFmtId="0" fontId="4" fillId="9" borderId="10" xfId="14" applyFont="1" applyFill="1" applyBorder="1" applyAlignment="1">
      <alignment horizontal="center" vertical="center" wrapText="1"/>
    </xf>
    <xf numFmtId="0" fontId="4" fillId="9" borderId="11" xfId="14" applyFont="1" applyFill="1" applyBorder="1" applyAlignment="1">
      <alignment horizontal="center" vertical="center" wrapText="1"/>
    </xf>
    <xf numFmtId="0" fontId="4" fillId="9" borderId="8" xfId="14" applyFont="1" applyFill="1" applyBorder="1" applyAlignment="1">
      <alignment horizontal="center" vertical="center" wrapText="1"/>
    </xf>
    <xf numFmtId="2" fontId="4" fillId="9" borderId="1" xfId="9" applyNumberFormat="1" applyFont="1" applyFill="1" applyBorder="1" applyAlignment="1">
      <alignment horizontal="center" vertical="center" wrapText="1"/>
    </xf>
    <xf numFmtId="2" fontId="4" fillId="9" borderId="2" xfId="9" applyNumberFormat="1" applyFont="1" applyFill="1" applyBorder="1" applyAlignment="1">
      <alignment horizontal="center" vertical="center" wrapText="1"/>
    </xf>
    <xf numFmtId="164" fontId="4" fillId="9" borderId="3" xfId="14" applyNumberFormat="1" applyFont="1" applyFill="1" applyBorder="1" applyAlignment="1">
      <alignment horizontal="center" vertical="center" wrapText="1"/>
    </xf>
    <xf numFmtId="0" fontId="4" fillId="0" borderId="3" xfId="14" applyFont="1" applyFill="1" applyBorder="1" applyAlignment="1">
      <alignment horizontal="center" vertical="center" wrapText="1"/>
    </xf>
    <xf numFmtId="0" fontId="32" fillId="9" borderId="3" xfId="14" applyFont="1" applyFill="1" applyBorder="1" applyAlignment="1">
      <alignment horizontal="justify" vertical="center" wrapText="1"/>
    </xf>
    <xf numFmtId="2" fontId="4" fillId="9" borderId="12" xfId="9" applyNumberFormat="1" applyFont="1" applyFill="1" applyBorder="1" applyAlignment="1">
      <alignment horizontal="center" vertical="center" wrapText="1"/>
    </xf>
    <xf numFmtId="0" fontId="2" fillId="17" borderId="0" xfId="9" applyFill="1" applyAlignment="1">
      <alignment horizontal="center" wrapText="1"/>
    </xf>
    <xf numFmtId="1" fontId="4" fillId="9" borderId="3" xfId="9" applyNumberFormat="1" applyFont="1" applyFill="1" applyBorder="1" applyAlignment="1">
      <alignment horizontal="center" vertical="center" wrapText="1"/>
    </xf>
    <xf numFmtId="0" fontId="4" fillId="9" borderId="10" xfId="14" applyFont="1" applyFill="1" applyBorder="1" applyAlignment="1">
      <alignment horizontal="justify" vertical="center" wrapText="1"/>
    </xf>
    <xf numFmtId="0" fontId="4" fillId="9" borderId="11" xfId="14" applyFont="1" applyFill="1" applyBorder="1" applyAlignment="1">
      <alignment horizontal="justify" vertical="center" wrapText="1"/>
    </xf>
    <xf numFmtId="0" fontId="4" fillId="9" borderId="8" xfId="14" applyFont="1" applyFill="1" applyBorder="1" applyAlignment="1">
      <alignment horizontal="justify" vertical="center" wrapText="1"/>
    </xf>
    <xf numFmtId="0" fontId="4" fillId="9" borderId="3" xfId="14" applyFont="1" applyFill="1" applyBorder="1" applyAlignment="1">
      <alignment vertical="center" wrapText="1"/>
    </xf>
    <xf numFmtId="49" fontId="4" fillId="9" borderId="3" xfId="14" applyNumberFormat="1" applyFont="1" applyFill="1" applyBorder="1" applyAlignment="1">
      <alignment horizontal="left" vertical="center" wrapText="1"/>
    </xf>
    <xf numFmtId="0" fontId="4" fillId="9" borderId="3" xfId="9" applyFont="1" applyFill="1" applyBorder="1" applyAlignment="1">
      <alignment horizontal="center" vertical="center" wrapText="1"/>
    </xf>
    <xf numFmtId="0" fontId="7" fillId="9" borderId="5" xfId="9" applyFont="1" applyFill="1" applyBorder="1" applyAlignment="1">
      <alignment horizontal="center" vertical="center" wrapText="1"/>
    </xf>
    <xf numFmtId="0" fontId="7" fillId="9" borderId="5" xfId="9" applyFont="1" applyFill="1" applyBorder="1" applyAlignment="1">
      <alignment horizontal="center" vertical="center"/>
    </xf>
    <xf numFmtId="0" fontId="7" fillId="9" borderId="6" xfId="9" applyFont="1" applyFill="1" applyBorder="1" applyAlignment="1">
      <alignment horizontal="center" vertical="center"/>
    </xf>
    <xf numFmtId="0" fontId="7" fillId="9" borderId="4" xfId="9" applyFont="1" applyFill="1" applyBorder="1" applyAlignment="1">
      <alignment horizontal="center" vertical="center"/>
    </xf>
    <xf numFmtId="0" fontId="7" fillId="9" borderId="32" xfId="9" applyFont="1" applyFill="1" applyBorder="1" applyAlignment="1">
      <alignment horizontal="center" vertical="center"/>
    </xf>
    <xf numFmtId="0" fontId="7" fillId="9" borderId="29" xfId="9" applyFont="1" applyFill="1" applyBorder="1" applyAlignment="1">
      <alignment horizontal="center" vertical="center"/>
    </xf>
    <xf numFmtId="0" fontId="7" fillId="9" borderId="28" xfId="9" applyFont="1" applyFill="1" applyBorder="1" applyAlignment="1">
      <alignment horizontal="center" vertical="center"/>
    </xf>
    <xf numFmtId="0" fontId="3" fillId="9" borderId="17" xfId="15" applyFont="1" applyFill="1" applyBorder="1" applyAlignment="1">
      <alignment horizontal="center" vertical="center" wrapText="1"/>
    </xf>
    <xf numFmtId="0" fontId="3" fillId="9" borderId="16" xfId="15" applyFont="1" applyFill="1" applyBorder="1" applyAlignment="1">
      <alignment horizontal="center" vertical="center" wrapText="1"/>
    </xf>
    <xf numFmtId="0" fontId="3" fillId="9" borderId="18" xfId="15" applyFont="1" applyFill="1" applyBorder="1" applyAlignment="1">
      <alignment horizontal="center" vertical="center" wrapText="1"/>
    </xf>
    <xf numFmtId="0" fontId="3" fillId="9" borderId="17" xfId="15" applyFont="1" applyFill="1" applyBorder="1" applyAlignment="1">
      <alignment horizontal="center" vertical="center"/>
    </xf>
    <xf numFmtId="0" fontId="3" fillId="9" borderId="16" xfId="15" applyFont="1" applyFill="1" applyBorder="1" applyAlignment="1">
      <alignment horizontal="center" vertical="center"/>
    </xf>
    <xf numFmtId="0" fontId="3" fillId="9" borderId="18" xfId="15" applyFont="1" applyFill="1" applyBorder="1" applyAlignment="1">
      <alignment horizontal="center" vertical="center"/>
    </xf>
    <xf numFmtId="0" fontId="3" fillId="9" borderId="13" xfId="15" applyFont="1" applyFill="1" applyBorder="1" applyAlignment="1">
      <alignment horizontal="center" vertical="center"/>
    </xf>
    <xf numFmtId="0" fontId="3" fillId="9" borderId="0" xfId="15" applyFont="1" applyFill="1" applyBorder="1" applyAlignment="1">
      <alignment horizontal="center" vertical="center"/>
    </xf>
    <xf numFmtId="0" fontId="3" fillId="9" borderId="14" xfId="15" applyFont="1" applyFill="1" applyBorder="1" applyAlignment="1">
      <alignment horizontal="center" vertical="center"/>
    </xf>
    <xf numFmtId="0" fontId="3" fillId="9" borderId="15" xfId="15" applyFont="1" applyFill="1" applyBorder="1" applyAlignment="1">
      <alignment horizontal="center" vertical="center"/>
    </xf>
    <xf numFmtId="0" fontId="3" fillId="9" borderId="7" xfId="15" applyFont="1" applyFill="1" applyBorder="1" applyAlignment="1">
      <alignment horizontal="center" vertical="center"/>
    </xf>
    <xf numFmtId="0" fontId="3" fillId="9" borderId="9" xfId="15" applyFont="1" applyFill="1" applyBorder="1" applyAlignment="1">
      <alignment horizontal="center" vertical="center"/>
    </xf>
    <xf numFmtId="0" fontId="6" fillId="9" borderId="30" xfId="15" applyFont="1" applyFill="1" applyBorder="1" applyAlignment="1">
      <alignment horizontal="left" vertical="center" indent="2"/>
    </xf>
    <xf numFmtId="0" fontId="6" fillId="9" borderId="31" xfId="15" applyFont="1" applyFill="1" applyBorder="1" applyAlignment="1">
      <alignment horizontal="left" vertical="center" indent="2"/>
    </xf>
    <xf numFmtId="0" fontId="2" fillId="9" borderId="29" xfId="15" applyFont="1" applyFill="1" applyBorder="1" applyAlignment="1">
      <alignment horizontal="center" vertical="center"/>
    </xf>
    <xf numFmtId="0" fontId="63" fillId="9" borderId="29" xfId="15" applyFill="1" applyBorder="1" applyAlignment="1">
      <alignment horizontal="center" vertical="center"/>
    </xf>
    <xf numFmtId="0" fontId="63" fillId="9" borderId="28" xfId="15" applyFill="1" applyBorder="1" applyAlignment="1">
      <alignment horizontal="center" vertical="center"/>
    </xf>
    <xf numFmtId="0" fontId="63" fillId="9" borderId="5" xfId="15" applyFill="1" applyBorder="1" applyAlignment="1">
      <alignment horizontal="center" vertical="center"/>
    </xf>
    <xf numFmtId="0" fontId="63" fillId="9" borderId="6" xfId="15" applyFill="1" applyBorder="1" applyAlignment="1">
      <alignment horizontal="center" vertical="center"/>
    </xf>
    <xf numFmtId="0" fontId="6" fillId="0" borderId="17" xfId="15" applyFont="1" applyBorder="1" applyAlignment="1">
      <alignment horizontal="center" vertical="center"/>
    </xf>
    <xf numFmtId="0" fontId="6" fillId="0" borderId="16" xfId="15" applyFont="1" applyBorder="1" applyAlignment="1">
      <alignment horizontal="center" vertical="center"/>
    </xf>
    <xf numFmtId="0" fontId="6" fillId="0" borderId="18" xfId="15" applyFont="1" applyBorder="1" applyAlignment="1">
      <alignment horizontal="center" vertical="center"/>
    </xf>
    <xf numFmtId="0" fontId="6" fillId="0" borderId="13" xfId="15" applyFont="1" applyBorder="1" applyAlignment="1">
      <alignment horizontal="center" vertical="center"/>
    </xf>
    <xf numFmtId="0" fontId="6" fillId="0" borderId="0" xfId="15" applyFont="1" applyBorder="1" applyAlignment="1">
      <alignment horizontal="center" vertical="center"/>
    </xf>
    <xf numFmtId="0" fontId="6" fillId="0" borderId="14" xfId="15" applyFont="1" applyBorder="1" applyAlignment="1">
      <alignment horizontal="center" vertical="center"/>
    </xf>
    <xf numFmtId="0" fontId="4" fillId="9" borderId="13" xfId="15" applyFont="1" applyFill="1" applyBorder="1" applyAlignment="1">
      <alignment horizontal="center" vertical="center" wrapText="1"/>
    </xf>
    <xf numFmtId="0" fontId="4" fillId="9" borderId="0" xfId="15" applyFont="1" applyFill="1" applyBorder="1" applyAlignment="1">
      <alignment horizontal="center" vertical="center" wrapText="1"/>
    </xf>
    <xf numFmtId="0" fontId="4" fillId="9" borderId="14" xfId="15" applyFont="1" applyFill="1" applyBorder="1" applyAlignment="1">
      <alignment horizontal="center" vertical="center" wrapText="1"/>
    </xf>
    <xf numFmtId="0" fontId="6" fillId="9" borderId="27" xfId="15" applyFont="1" applyFill="1" applyBorder="1" applyAlignment="1">
      <alignment horizontal="left" vertical="center" indent="2"/>
    </xf>
    <xf numFmtId="0" fontId="3" fillId="0" borderId="3" xfId="15" applyFont="1" applyFill="1" applyBorder="1" applyAlignment="1">
      <alignment horizontal="center" vertical="center" wrapText="1"/>
    </xf>
    <xf numFmtId="0" fontId="2" fillId="9" borderId="5" xfId="15" applyFont="1" applyFill="1" applyBorder="1" applyAlignment="1">
      <alignment horizontal="center" vertical="center"/>
    </xf>
    <xf numFmtId="0" fontId="2" fillId="9" borderId="6" xfId="15" applyFont="1" applyFill="1" applyBorder="1" applyAlignment="1">
      <alignment horizontal="center" vertical="center"/>
    </xf>
    <xf numFmtId="0" fontId="2" fillId="9" borderId="4" xfId="15" applyFont="1" applyFill="1" applyBorder="1" applyAlignment="1">
      <alignment horizontal="center" vertical="center"/>
    </xf>
    <xf numFmtId="0" fontId="2" fillId="9" borderId="32" xfId="15" applyFont="1" applyFill="1" applyBorder="1" applyAlignment="1">
      <alignment horizontal="center" vertical="center"/>
    </xf>
    <xf numFmtId="15" fontId="2" fillId="0" borderId="13" xfId="15" applyNumberFormat="1" applyFont="1" applyBorder="1" applyAlignment="1">
      <alignment horizontal="center" vertical="center"/>
    </xf>
    <xf numFmtId="0" fontId="63" fillId="0" borderId="0" xfId="15" applyBorder="1" applyAlignment="1">
      <alignment horizontal="center" vertical="center"/>
    </xf>
    <xf numFmtId="0" fontId="63" fillId="0" borderId="14" xfId="15" applyBorder="1" applyAlignment="1">
      <alignment horizontal="center" vertical="center"/>
    </xf>
    <xf numFmtId="0" fontId="63" fillId="0" borderId="15" xfId="15" applyBorder="1" applyAlignment="1">
      <alignment horizontal="center" vertical="center"/>
    </xf>
    <xf numFmtId="0" fontId="63" fillId="0" borderId="7" xfId="15" applyBorder="1" applyAlignment="1">
      <alignment horizontal="center" vertical="center"/>
    </xf>
    <xf numFmtId="0" fontId="63" fillId="0" borderId="9" xfId="15" applyBorder="1" applyAlignment="1">
      <alignment horizontal="center" vertical="center"/>
    </xf>
    <xf numFmtId="0" fontId="4" fillId="9" borderId="15" xfId="15" applyFont="1" applyFill="1" applyBorder="1" applyAlignment="1">
      <alignment horizontal="center" vertical="center" wrapText="1"/>
    </xf>
    <xf numFmtId="0" fontId="4" fillId="9" borderId="7" xfId="15" applyFont="1" applyFill="1" applyBorder="1" applyAlignment="1">
      <alignment horizontal="center" vertical="center" wrapText="1"/>
    </xf>
    <xf numFmtId="0" fontId="4" fillId="9" borderId="9" xfId="15" applyFont="1" applyFill="1" applyBorder="1" applyAlignment="1">
      <alignment horizontal="center" vertical="center" wrapText="1"/>
    </xf>
    <xf numFmtId="164" fontId="4" fillId="9" borderId="15" xfId="15" applyNumberFormat="1" applyFont="1" applyFill="1" applyBorder="1" applyAlignment="1">
      <alignment horizontal="center" vertical="center" wrapText="1"/>
    </xf>
    <xf numFmtId="164" fontId="4" fillId="9" borderId="9" xfId="15" applyNumberFormat="1" applyFont="1" applyFill="1" applyBorder="1" applyAlignment="1">
      <alignment horizontal="center" vertical="center" wrapText="1"/>
    </xf>
    <xf numFmtId="0" fontId="3" fillId="4" borderId="3" xfId="15" applyFont="1" applyFill="1" applyBorder="1" applyAlignment="1">
      <alignment horizontal="center" vertical="center"/>
    </xf>
    <xf numFmtId="0" fontId="3" fillId="6" borderId="10" xfId="15" applyFont="1" applyFill="1" applyBorder="1" applyAlignment="1">
      <alignment horizontal="center" vertical="center"/>
    </xf>
    <xf numFmtId="0" fontId="3" fillId="6" borderId="11" xfId="15" applyFont="1" applyFill="1" applyBorder="1" applyAlignment="1">
      <alignment horizontal="center" vertical="center"/>
    </xf>
    <xf numFmtId="0" fontId="3" fillId="6" borderId="8" xfId="15" applyFont="1" applyFill="1" applyBorder="1" applyAlignment="1">
      <alignment horizontal="center" vertical="center"/>
    </xf>
    <xf numFmtId="0" fontId="3" fillId="7" borderId="10" xfId="15" applyFont="1" applyFill="1" applyBorder="1" applyAlignment="1">
      <alignment horizontal="center" vertical="center" wrapText="1"/>
    </xf>
    <xf numFmtId="0" fontId="3" fillId="7" borderId="11" xfId="15" applyFont="1" applyFill="1" applyBorder="1" applyAlignment="1">
      <alignment horizontal="center" vertical="center" wrapText="1"/>
    </xf>
    <xf numFmtId="0" fontId="3" fillId="7" borderId="8" xfId="15" applyFont="1" applyFill="1" applyBorder="1" applyAlignment="1">
      <alignment horizontal="center" vertical="center" wrapText="1"/>
    </xf>
    <xf numFmtId="0" fontId="3" fillId="5" borderId="3" xfId="15" applyFont="1" applyFill="1" applyBorder="1" applyAlignment="1">
      <alignment horizontal="center" vertical="center" wrapText="1"/>
    </xf>
    <xf numFmtId="49" fontId="6" fillId="0" borderId="3" xfId="15" applyNumberFormat="1" applyFont="1" applyFill="1" applyBorder="1" applyAlignment="1">
      <alignment horizontal="center" vertical="center" wrapText="1"/>
    </xf>
    <xf numFmtId="0" fontId="3" fillId="0" borderId="10" xfId="15" applyFont="1" applyFill="1" applyBorder="1" applyAlignment="1">
      <alignment horizontal="center" vertical="center" wrapText="1"/>
    </xf>
    <xf numFmtId="0" fontId="3" fillId="0" borderId="11" xfId="15" applyFont="1" applyFill="1" applyBorder="1" applyAlignment="1">
      <alignment horizontal="center" vertical="center" wrapText="1"/>
    </xf>
    <xf numFmtId="0" fontId="3" fillId="0" borderId="8" xfId="15" applyFont="1" applyFill="1" applyBorder="1" applyAlignment="1">
      <alignment horizontal="center" vertical="center" wrapText="1"/>
    </xf>
    <xf numFmtId="49" fontId="6" fillId="0" borderId="10" xfId="15" applyNumberFormat="1" applyFont="1" applyFill="1" applyBorder="1" applyAlignment="1">
      <alignment horizontal="center" vertical="center" wrapText="1"/>
    </xf>
    <xf numFmtId="49" fontId="6" fillId="0" borderId="11" xfId="15" applyNumberFormat="1" applyFont="1" applyFill="1" applyBorder="1" applyAlignment="1">
      <alignment horizontal="center" vertical="center" wrapText="1"/>
    </xf>
    <xf numFmtId="49" fontId="6" fillId="0" borderId="8" xfId="15" applyNumberFormat="1" applyFont="1" applyFill="1" applyBorder="1" applyAlignment="1">
      <alignment horizontal="center" vertical="center" wrapText="1"/>
    </xf>
    <xf numFmtId="0" fontId="4" fillId="2" borderId="3" xfId="9" applyFont="1" applyFill="1" applyBorder="1" applyAlignment="1">
      <alignment horizontal="center" vertical="center" wrapText="1"/>
    </xf>
    <xf numFmtId="0" fontId="32" fillId="2" borderId="3" xfId="9" applyNumberFormat="1" applyFont="1" applyFill="1" applyBorder="1" applyAlignment="1">
      <alignment horizontal="left" vertical="center" wrapText="1"/>
    </xf>
    <xf numFmtId="0" fontId="32" fillId="2" borderId="3" xfId="9" applyFont="1" applyFill="1" applyBorder="1" applyAlignment="1">
      <alignment horizontal="center" vertical="center" wrapText="1"/>
    </xf>
    <xf numFmtId="0" fontId="4" fillId="2" borderId="3" xfId="9" applyNumberFormat="1" applyFont="1" applyFill="1" applyBorder="1" applyAlignment="1">
      <alignment horizontal="left" vertical="center" wrapText="1"/>
    </xf>
    <xf numFmtId="1" fontId="4" fillId="0" borderId="3" xfId="15" applyNumberFormat="1" applyFont="1" applyFill="1" applyBorder="1" applyAlignment="1">
      <alignment horizontal="center" vertical="center" wrapText="1"/>
    </xf>
    <xf numFmtId="0" fontId="4" fillId="0" borderId="3" xfId="15" applyFont="1" applyFill="1" applyBorder="1" applyAlignment="1">
      <alignment horizontal="center" vertical="center" wrapText="1"/>
    </xf>
    <xf numFmtId="2" fontId="4" fillId="0" borderId="3" xfId="15" applyNumberFormat="1" applyFont="1" applyFill="1" applyBorder="1" applyAlignment="1">
      <alignment horizontal="center" vertical="center" wrapText="1"/>
    </xf>
    <xf numFmtId="2" fontId="63" fillId="0" borderId="3" xfId="15" applyNumberFormat="1" applyBorder="1"/>
    <xf numFmtId="164" fontId="4" fillId="0" borderId="3" xfId="15" applyNumberFormat="1" applyFont="1" applyFill="1" applyBorder="1" applyAlignment="1">
      <alignment horizontal="center" vertical="center" wrapText="1"/>
    </xf>
    <xf numFmtId="0" fontId="32" fillId="2" borderId="3" xfId="9" applyFont="1" applyFill="1" applyBorder="1" applyAlignment="1">
      <alignment horizontal="left" vertical="center" wrapText="1"/>
    </xf>
    <xf numFmtId="0" fontId="4" fillId="2" borderId="3" xfId="9" applyFont="1" applyFill="1" applyBorder="1" applyAlignment="1">
      <alignment horizontal="left" vertical="center" wrapText="1"/>
    </xf>
    <xf numFmtId="2" fontId="4" fillId="0" borderId="1" xfId="15" applyNumberFormat="1" applyFont="1" applyFill="1" applyBorder="1" applyAlignment="1">
      <alignment horizontal="center" vertical="center" wrapText="1"/>
    </xf>
    <xf numFmtId="2" fontId="4" fillId="0" borderId="2" xfId="15" applyNumberFormat="1" applyFont="1" applyFill="1" applyBorder="1" applyAlignment="1">
      <alignment horizontal="center" vertical="center" wrapText="1"/>
    </xf>
    <xf numFmtId="0" fontId="4" fillId="2" borderId="1" xfId="9" applyFont="1" applyFill="1" applyBorder="1" applyAlignment="1">
      <alignment horizontal="center" vertical="center" wrapText="1"/>
    </xf>
    <xf numFmtId="0" fontId="4" fillId="2" borderId="12" xfId="9" applyFont="1" applyFill="1" applyBorder="1" applyAlignment="1">
      <alignment horizontal="center" vertical="center" wrapText="1"/>
    </xf>
    <xf numFmtId="0" fontId="4" fillId="2" borderId="2" xfId="9" applyFont="1" applyFill="1" applyBorder="1" applyAlignment="1">
      <alignment horizontal="center" vertical="center" wrapText="1"/>
    </xf>
    <xf numFmtId="0" fontId="4" fillId="9" borderId="17" xfId="9" applyFont="1" applyFill="1" applyBorder="1" applyAlignment="1">
      <alignment horizontal="center" vertical="center" wrapText="1"/>
    </xf>
    <xf numFmtId="0" fontId="4" fillId="9" borderId="16" xfId="9" applyFont="1" applyFill="1" applyBorder="1" applyAlignment="1">
      <alignment horizontal="center" vertical="center" wrapText="1"/>
    </xf>
    <xf numFmtId="0" fontId="4" fillId="9" borderId="18" xfId="9" applyFont="1" applyFill="1" applyBorder="1" applyAlignment="1">
      <alignment horizontal="center" vertical="center" wrapText="1"/>
    </xf>
    <xf numFmtId="0" fontId="4" fillId="9" borderId="10" xfId="9" applyFont="1" applyFill="1" applyBorder="1" applyAlignment="1">
      <alignment horizontal="center" vertical="center" wrapText="1"/>
    </xf>
    <xf numFmtId="0" fontId="4" fillId="9" borderId="11" xfId="9" applyFont="1" applyFill="1" applyBorder="1" applyAlignment="1">
      <alignment horizontal="center" vertical="center" wrapText="1"/>
    </xf>
    <xf numFmtId="0" fontId="4" fillId="9" borderId="8" xfId="9" applyFont="1" applyFill="1" applyBorder="1" applyAlignment="1">
      <alignment horizontal="center" vertical="center" wrapText="1"/>
    </xf>
    <xf numFmtId="0" fontId="4" fillId="0" borderId="10" xfId="9" applyFont="1" applyFill="1" applyBorder="1" applyAlignment="1">
      <alignment horizontal="center" vertical="center" wrapText="1"/>
    </xf>
    <xf numFmtId="0" fontId="4" fillId="0" borderId="11" xfId="9" applyFont="1" applyFill="1" applyBorder="1" applyAlignment="1">
      <alignment horizontal="center" vertical="center" wrapText="1"/>
    </xf>
    <xf numFmtId="0" fontId="4" fillId="0" borderId="8" xfId="9" applyFont="1" applyFill="1" applyBorder="1" applyAlignment="1">
      <alignment horizontal="center" vertical="center" wrapText="1"/>
    </xf>
    <xf numFmtId="2" fontId="4" fillId="0" borderId="12" xfId="15" applyNumberFormat="1" applyFont="1" applyFill="1" applyBorder="1" applyAlignment="1">
      <alignment horizontal="center" vertical="center" wrapText="1"/>
    </xf>
    <xf numFmtId="0" fontId="4" fillId="0" borderId="3" xfId="15" applyFont="1" applyFill="1" applyBorder="1" applyAlignment="1">
      <alignment horizontal="left" vertical="center" wrapText="1"/>
    </xf>
    <xf numFmtId="0" fontId="2" fillId="0" borderId="3" xfId="15" applyFont="1" applyBorder="1" applyAlignment="1">
      <alignment horizontal="center" vertical="center"/>
    </xf>
    <xf numFmtId="0" fontId="2" fillId="0" borderId="10" xfId="15" applyFont="1" applyBorder="1" applyAlignment="1">
      <alignment horizontal="center" vertical="center" wrapText="1"/>
    </xf>
    <xf numFmtId="0" fontId="2" fillId="0" borderId="11" xfId="15" applyFont="1" applyBorder="1" applyAlignment="1">
      <alignment horizontal="center" vertical="center" wrapText="1"/>
    </xf>
    <xf numFmtId="0" fontId="2" fillId="0" borderId="8" xfId="15" applyFont="1" applyBorder="1" applyAlignment="1">
      <alignment horizontal="center" vertical="center" wrapText="1"/>
    </xf>
    <xf numFmtId="0" fontId="6" fillId="0" borderId="10" xfId="15" applyFont="1" applyBorder="1" applyAlignment="1">
      <alignment horizontal="center" vertical="center" wrapText="1"/>
    </xf>
    <xf numFmtId="0" fontId="6" fillId="0" borderId="11" xfId="15" applyFont="1" applyBorder="1" applyAlignment="1">
      <alignment horizontal="center" vertical="center" wrapText="1"/>
    </xf>
    <xf numFmtId="0" fontId="6" fillId="0" borderId="8" xfId="15" applyFont="1" applyBorder="1" applyAlignment="1">
      <alignment horizontal="center" vertical="center" wrapText="1"/>
    </xf>
    <xf numFmtId="0" fontId="41" fillId="0" borderId="0" xfId="15" applyFont="1" applyBorder="1" applyAlignment="1">
      <alignment horizontal="center"/>
    </xf>
    <xf numFmtId="0" fontId="3" fillId="10" borderId="3" xfId="15" applyFont="1" applyFill="1" applyBorder="1" applyAlignment="1">
      <alignment horizontal="center" vertical="center"/>
    </xf>
    <xf numFmtId="0" fontId="3" fillId="10" borderId="10" xfId="15" applyFont="1" applyFill="1" applyBorder="1" applyAlignment="1">
      <alignment horizontal="center" vertical="center"/>
    </xf>
    <xf numFmtId="0" fontId="3" fillId="10" borderId="11" xfId="15" applyFont="1" applyFill="1" applyBorder="1" applyAlignment="1">
      <alignment horizontal="center" vertical="center"/>
    </xf>
    <xf numFmtId="0" fontId="3" fillId="10" borderId="8" xfId="15" applyFont="1" applyFill="1" applyBorder="1" applyAlignment="1">
      <alignment horizontal="center" vertical="center"/>
    </xf>
    <xf numFmtId="0" fontId="2" fillId="9" borderId="28" xfId="9" applyFont="1" applyFill="1" applyBorder="1" applyAlignment="1">
      <alignment horizontal="center"/>
    </xf>
    <xf numFmtId="15" fontId="2" fillId="0" borderId="13" xfId="9" applyNumberFormat="1" applyFont="1" applyFill="1" applyBorder="1" applyAlignment="1">
      <alignment horizontal="center" vertical="center"/>
    </xf>
    <xf numFmtId="0" fontId="2" fillId="0" borderId="0" xfId="9" applyFont="1" applyFill="1" applyBorder="1" applyAlignment="1">
      <alignment horizontal="center" vertical="center"/>
    </xf>
    <xf numFmtId="0" fontId="2" fillId="0" borderId="14" xfId="9" applyFont="1" applyFill="1" applyBorder="1" applyAlignment="1">
      <alignment horizontal="center" vertical="center"/>
    </xf>
    <xf numFmtId="0" fontId="2" fillId="0" borderId="15" xfId="9" applyFont="1" applyFill="1" applyBorder="1" applyAlignment="1">
      <alignment horizontal="center" vertical="center"/>
    </xf>
    <xf numFmtId="0" fontId="2" fillId="0" borderId="7" xfId="9" applyFont="1" applyFill="1" applyBorder="1" applyAlignment="1">
      <alignment horizontal="center" vertical="center"/>
    </xf>
    <xf numFmtId="0" fontId="2" fillId="0" borderId="9" xfId="9" applyFont="1" applyFill="1" applyBorder="1" applyAlignment="1">
      <alignment horizontal="center" vertical="center"/>
    </xf>
    <xf numFmtId="0" fontId="4" fillId="9" borderId="3" xfId="9" applyFont="1" applyFill="1" applyBorder="1" applyAlignment="1">
      <alignment vertical="center" wrapText="1"/>
    </xf>
    <xf numFmtId="0" fontId="33" fillId="9" borderId="17" xfId="9" applyFont="1" applyFill="1" applyBorder="1" applyAlignment="1">
      <alignment horizontal="center" vertical="center" wrapText="1"/>
    </xf>
    <xf numFmtId="0" fontId="33" fillId="9" borderId="16" xfId="9" applyFont="1" applyFill="1" applyBorder="1" applyAlignment="1">
      <alignment horizontal="center" vertical="center" wrapText="1"/>
    </xf>
    <xf numFmtId="0" fontId="33" fillId="9" borderId="18" xfId="9" applyFont="1" applyFill="1" applyBorder="1" applyAlignment="1">
      <alignment horizontal="center" vertical="center" wrapText="1"/>
    </xf>
    <xf numFmtId="0" fontId="33" fillId="9" borderId="17" xfId="9" applyFont="1" applyFill="1" applyBorder="1" applyAlignment="1">
      <alignment horizontal="center" vertical="center"/>
    </xf>
    <xf numFmtId="0" fontId="33" fillId="9" borderId="16" xfId="9" applyFont="1" applyFill="1" applyBorder="1" applyAlignment="1">
      <alignment horizontal="center" vertical="center"/>
    </xf>
    <xf numFmtId="0" fontId="33" fillId="9" borderId="18" xfId="9" applyFont="1" applyFill="1" applyBorder="1" applyAlignment="1">
      <alignment horizontal="center" vertical="center"/>
    </xf>
    <xf numFmtId="0" fontId="33" fillId="9" borderId="13" xfId="9" applyFont="1" applyFill="1" applyBorder="1" applyAlignment="1">
      <alignment horizontal="center" vertical="center"/>
    </xf>
    <xf numFmtId="0" fontId="33" fillId="9" borderId="0" xfId="9" applyFont="1" applyFill="1" applyBorder="1" applyAlignment="1">
      <alignment horizontal="center" vertical="center"/>
    </xf>
    <xf numFmtId="0" fontId="33" fillId="9" borderId="14" xfId="9" applyFont="1" applyFill="1" applyBorder="1" applyAlignment="1">
      <alignment horizontal="center" vertical="center"/>
    </xf>
    <xf numFmtId="0" fontId="33" fillId="9" borderId="15" xfId="9" applyFont="1" applyFill="1" applyBorder="1" applyAlignment="1">
      <alignment horizontal="center" vertical="center"/>
    </xf>
    <xf numFmtId="0" fontId="33" fillId="9" borderId="7" xfId="9" applyFont="1" applyFill="1" applyBorder="1" applyAlignment="1">
      <alignment horizontal="center" vertical="center"/>
    </xf>
    <xf numFmtId="0" fontId="33" fillId="9" borderId="9" xfId="9" applyFont="1" applyFill="1" applyBorder="1" applyAlignment="1">
      <alignment horizontal="center" vertical="center"/>
    </xf>
    <xf numFmtId="0" fontId="35" fillId="9" borderId="30" xfId="9" applyFont="1" applyFill="1" applyBorder="1" applyAlignment="1">
      <alignment horizontal="left" vertical="center" indent="2"/>
    </xf>
    <xf numFmtId="0" fontId="35" fillId="9" borderId="31" xfId="9" applyFont="1" applyFill="1" applyBorder="1" applyAlignment="1">
      <alignment horizontal="left" vertical="center" indent="2"/>
    </xf>
    <xf numFmtId="0" fontId="34" fillId="9" borderId="36" xfId="9" applyFont="1" applyFill="1" applyBorder="1" applyAlignment="1">
      <alignment horizontal="center" vertical="center"/>
    </xf>
    <xf numFmtId="0" fontId="34" fillId="9" borderId="16" xfId="9" applyFont="1" applyFill="1" applyBorder="1" applyAlignment="1">
      <alignment horizontal="center" vertical="center"/>
    </xf>
    <xf numFmtId="0" fontId="34" fillId="9" borderId="18" xfId="9" applyFont="1" applyFill="1" applyBorder="1" applyAlignment="1">
      <alignment horizontal="center" vertical="center"/>
    </xf>
    <xf numFmtId="0" fontId="34" fillId="9" borderId="34" xfId="9" applyFont="1" applyFill="1" applyBorder="1" applyAlignment="1">
      <alignment horizontal="center" vertical="center"/>
    </xf>
    <xf numFmtId="0" fontId="34" fillId="9" borderId="35" xfId="9" applyFont="1" applyFill="1" applyBorder="1" applyAlignment="1">
      <alignment horizontal="center" vertical="center"/>
    </xf>
    <xf numFmtId="0" fontId="34" fillId="9" borderId="33" xfId="9" applyFont="1" applyFill="1" applyBorder="1" applyAlignment="1">
      <alignment horizontal="center" vertical="center"/>
    </xf>
    <xf numFmtId="0" fontId="35" fillId="0" borderId="17" xfId="9" applyFont="1" applyBorder="1" applyAlignment="1">
      <alignment horizontal="center" vertical="center"/>
    </xf>
    <xf numFmtId="0" fontId="35" fillId="0" borderId="16" xfId="9" applyFont="1" applyBorder="1" applyAlignment="1">
      <alignment horizontal="center" vertical="center"/>
    </xf>
    <xf numFmtId="0" fontId="35" fillId="0" borderId="18" xfId="9" applyFont="1" applyBorder="1" applyAlignment="1">
      <alignment horizontal="center" vertical="center"/>
    </xf>
    <xf numFmtId="0" fontId="35" fillId="0" borderId="13" xfId="9" applyFont="1" applyBorder="1" applyAlignment="1">
      <alignment horizontal="center" vertical="center"/>
    </xf>
    <xf numFmtId="0" fontId="35" fillId="0" borderId="0" xfId="9" applyFont="1" applyBorder="1" applyAlignment="1">
      <alignment horizontal="center" vertical="center"/>
    </xf>
    <xf numFmtId="0" fontId="35" fillId="0" borderId="14" xfId="9" applyFont="1" applyBorder="1" applyAlignment="1">
      <alignment horizontal="center" vertical="center"/>
    </xf>
    <xf numFmtId="0" fontId="32" fillId="9" borderId="13" xfId="9" applyFont="1" applyFill="1" applyBorder="1" applyAlignment="1">
      <alignment horizontal="center" vertical="center" wrapText="1"/>
    </xf>
    <xf numFmtId="0" fontId="32" fillId="9" borderId="0" xfId="9" applyFont="1" applyFill="1" applyBorder="1" applyAlignment="1">
      <alignment horizontal="center" vertical="center" wrapText="1"/>
    </xf>
    <xf numFmtId="0" fontId="32" fillId="9" borderId="14" xfId="9" applyFont="1" applyFill="1" applyBorder="1" applyAlignment="1">
      <alignment horizontal="center" vertical="center" wrapText="1"/>
    </xf>
    <xf numFmtId="0" fontId="35" fillId="9" borderId="27" xfId="9" applyFont="1" applyFill="1" applyBorder="1" applyAlignment="1">
      <alignment horizontal="left" vertical="center" indent="2"/>
    </xf>
    <xf numFmtId="0" fontId="33" fillId="0" borderId="3" xfId="9" applyFont="1" applyFill="1" applyBorder="1" applyAlignment="1">
      <alignment horizontal="center" vertical="center" wrapText="1"/>
    </xf>
    <xf numFmtId="0" fontId="34" fillId="9" borderId="40" xfId="9" applyFont="1" applyFill="1" applyBorder="1" applyAlignment="1">
      <alignment horizontal="center" vertical="center" wrapText="1"/>
    </xf>
    <xf numFmtId="0" fontId="34" fillId="9" borderId="38" xfId="9" applyFont="1" applyFill="1" applyBorder="1" applyAlignment="1">
      <alignment horizontal="center" vertical="center"/>
    </xf>
    <xf numFmtId="0" fontId="34" fillId="9" borderId="39" xfId="9" applyFont="1" applyFill="1" applyBorder="1" applyAlignment="1">
      <alignment horizontal="center" vertical="center"/>
    </xf>
    <xf numFmtId="0" fontId="34" fillId="9" borderId="37" xfId="9" applyFont="1" applyFill="1" applyBorder="1" applyAlignment="1">
      <alignment horizontal="center" vertical="center"/>
    </xf>
    <xf numFmtId="0" fontId="34" fillId="9" borderId="7" xfId="9" applyFont="1" applyFill="1" applyBorder="1" applyAlignment="1">
      <alignment horizontal="center" vertical="center"/>
    </xf>
    <xf numFmtId="0" fontId="34" fillId="9" borderId="9" xfId="9" applyFont="1" applyFill="1" applyBorder="1" applyAlignment="1">
      <alignment horizontal="center" vertical="center"/>
    </xf>
    <xf numFmtId="15" fontId="34" fillId="0" borderId="13" xfId="9" applyNumberFormat="1" applyFont="1" applyBorder="1" applyAlignment="1">
      <alignment horizontal="center" vertical="center"/>
    </xf>
    <xf numFmtId="0" fontId="34" fillId="0" borderId="0" xfId="9" applyFont="1" applyBorder="1" applyAlignment="1">
      <alignment horizontal="center" vertical="center"/>
    </xf>
    <xf numFmtId="0" fontId="34" fillId="0" borderId="14" xfId="9" applyFont="1" applyBorder="1" applyAlignment="1">
      <alignment horizontal="center" vertical="center"/>
    </xf>
    <xf numFmtId="0" fontId="34" fillId="0" borderId="15" xfId="9" applyFont="1" applyBorder="1" applyAlignment="1">
      <alignment horizontal="center" vertical="center"/>
    </xf>
    <xf numFmtId="0" fontId="34" fillId="0" borderId="7" xfId="9" applyFont="1" applyBorder="1" applyAlignment="1">
      <alignment horizontal="center" vertical="center"/>
    </xf>
    <xf numFmtId="0" fontId="34" fillId="0" borderId="9" xfId="9" applyFont="1" applyBorder="1" applyAlignment="1">
      <alignment horizontal="center" vertical="center"/>
    </xf>
    <xf numFmtId="0" fontId="32" fillId="9" borderId="15" xfId="9" applyFont="1" applyFill="1" applyBorder="1" applyAlignment="1">
      <alignment horizontal="center" vertical="center" wrapText="1"/>
    </xf>
    <xf numFmtId="0" fontId="32" fillId="9" borderId="7" xfId="9" applyFont="1" applyFill="1" applyBorder="1" applyAlignment="1">
      <alignment horizontal="center" vertical="center" wrapText="1"/>
    </xf>
    <xf numFmtId="0" fontId="32" fillId="9" borderId="9" xfId="9" applyFont="1" applyFill="1" applyBorder="1" applyAlignment="1">
      <alignment horizontal="center" vertical="center" wrapText="1"/>
    </xf>
    <xf numFmtId="164" fontId="32" fillId="9" borderId="15" xfId="9" applyNumberFormat="1" applyFont="1" applyFill="1" applyBorder="1" applyAlignment="1">
      <alignment horizontal="center" vertical="center" wrapText="1"/>
    </xf>
    <xf numFmtId="164" fontId="32" fillId="9" borderId="9" xfId="9" applyNumberFormat="1" applyFont="1" applyFill="1" applyBorder="1" applyAlignment="1">
      <alignment horizontal="center" vertical="center" wrapText="1"/>
    </xf>
    <xf numFmtId="0" fontId="33" fillId="4" borderId="3" xfId="9" applyFont="1" applyFill="1" applyBorder="1" applyAlignment="1">
      <alignment horizontal="center" vertical="center"/>
    </xf>
    <xf numFmtId="0" fontId="33" fillId="6" borderId="10" xfId="9" applyFont="1" applyFill="1" applyBorder="1" applyAlignment="1">
      <alignment horizontal="center" vertical="center"/>
    </xf>
    <xf numFmtId="0" fontId="33" fillId="6" borderId="11" xfId="9" applyFont="1" applyFill="1" applyBorder="1" applyAlignment="1">
      <alignment horizontal="center" vertical="center"/>
    </xf>
    <xf numFmtId="0" fontId="33" fillId="6" borderId="8" xfId="9" applyFont="1" applyFill="1" applyBorder="1" applyAlignment="1">
      <alignment horizontal="center" vertical="center"/>
    </xf>
    <xf numFmtId="0" fontId="33" fillId="7" borderId="10" xfId="9" applyFont="1" applyFill="1" applyBorder="1" applyAlignment="1">
      <alignment horizontal="center" vertical="center" wrapText="1"/>
    </xf>
    <xf numFmtId="0" fontId="33" fillId="7" borderId="11" xfId="9" applyFont="1" applyFill="1" applyBorder="1" applyAlignment="1">
      <alignment horizontal="center" vertical="center" wrapText="1"/>
    </xf>
    <xf numFmtId="0" fontId="33" fillId="7" borderId="8" xfId="9" applyFont="1" applyFill="1" applyBorder="1" applyAlignment="1">
      <alignment horizontal="center" vertical="center" wrapText="1"/>
    </xf>
    <xf numFmtId="0" fontId="33" fillId="5" borderId="3" xfId="9" applyFont="1" applyFill="1" applyBorder="1" applyAlignment="1">
      <alignment horizontal="center" vertical="center" wrapText="1"/>
    </xf>
    <xf numFmtId="49" fontId="35" fillId="0" borderId="3" xfId="9" applyNumberFormat="1" applyFont="1" applyFill="1" applyBorder="1" applyAlignment="1">
      <alignment horizontal="center" vertical="center" wrapText="1"/>
    </xf>
    <xf numFmtId="0" fontId="33" fillId="0" borderId="10" xfId="9" applyFont="1" applyFill="1" applyBorder="1" applyAlignment="1">
      <alignment horizontal="center" vertical="center" wrapText="1"/>
    </xf>
    <xf numFmtId="0" fontId="33" fillId="0" borderId="11" xfId="9" applyFont="1" applyFill="1" applyBorder="1" applyAlignment="1">
      <alignment horizontal="center" vertical="center" wrapText="1"/>
    </xf>
    <xf numFmtId="0" fontId="33" fillId="0" borderId="8" xfId="9" applyFont="1" applyFill="1" applyBorder="1" applyAlignment="1">
      <alignment horizontal="center" vertical="center" wrapText="1"/>
    </xf>
    <xf numFmtId="49" fontId="35" fillId="0" borderId="10" xfId="9" applyNumberFormat="1" applyFont="1" applyFill="1" applyBorder="1" applyAlignment="1">
      <alignment horizontal="center" vertical="center" wrapText="1"/>
    </xf>
    <xf numFmtId="49" fontId="35" fillId="0" borderId="11" xfId="9" applyNumberFormat="1" applyFont="1" applyFill="1" applyBorder="1" applyAlignment="1">
      <alignment horizontal="center" vertical="center" wrapText="1"/>
    </xf>
    <xf numFmtId="49" fontId="35" fillId="0" borderId="8" xfId="9" applyNumberFormat="1" applyFont="1" applyFill="1" applyBorder="1" applyAlignment="1">
      <alignment horizontal="center" vertical="center" wrapText="1"/>
    </xf>
    <xf numFmtId="0" fontId="32" fillId="0" borderId="1" xfId="9" applyFont="1" applyFill="1" applyBorder="1" applyAlignment="1">
      <alignment horizontal="center" vertical="center" wrapText="1"/>
    </xf>
    <xf numFmtId="0" fontId="32" fillId="0" borderId="12" xfId="9" applyFont="1" applyFill="1" applyBorder="1" applyAlignment="1">
      <alignment horizontal="center" vertical="center" wrapText="1"/>
    </xf>
    <xf numFmtId="1" fontId="32" fillId="0" borderId="1" xfId="9" applyNumberFormat="1" applyFont="1" applyFill="1" applyBorder="1" applyAlignment="1">
      <alignment horizontal="center" vertical="center" wrapText="1"/>
    </xf>
    <xf numFmtId="1" fontId="32" fillId="0" borderId="12" xfId="9" applyNumberFormat="1" applyFont="1" applyFill="1" applyBorder="1" applyAlignment="1">
      <alignment horizontal="center" vertical="center" wrapText="1"/>
    </xf>
    <xf numFmtId="1" fontId="32" fillId="0" borderId="3" xfId="9" applyNumberFormat="1" applyFont="1" applyFill="1" applyBorder="1" applyAlignment="1">
      <alignment horizontal="center" vertical="center" wrapText="1"/>
    </xf>
    <xf numFmtId="0" fontId="56" fillId="0" borderId="3" xfId="9" applyFont="1" applyFill="1" applyBorder="1" applyAlignment="1">
      <alignment horizontal="center" vertical="center" wrapText="1"/>
    </xf>
    <xf numFmtId="164" fontId="32" fillId="0" borderId="3" xfId="9" applyNumberFormat="1" applyFont="1" applyFill="1" applyBorder="1" applyAlignment="1">
      <alignment horizontal="center" vertical="center" wrapText="1"/>
    </xf>
    <xf numFmtId="2" fontId="32" fillId="0" borderId="3" xfId="9" applyNumberFormat="1" applyFont="1" applyFill="1" applyBorder="1" applyAlignment="1">
      <alignment horizontal="center" vertical="center" wrapText="1"/>
    </xf>
    <xf numFmtId="2" fontId="32" fillId="0" borderId="1" xfId="9" applyNumberFormat="1" applyFont="1" applyFill="1" applyBorder="1" applyAlignment="1">
      <alignment horizontal="center" vertical="center" wrapText="1"/>
    </xf>
    <xf numFmtId="2" fontId="32" fillId="0" borderId="12" xfId="9" applyNumberFormat="1" applyFont="1" applyFill="1" applyBorder="1" applyAlignment="1">
      <alignment horizontal="center" vertical="center" wrapText="1"/>
    </xf>
    <xf numFmtId="0" fontId="32" fillId="9" borderId="3" xfId="9" applyFont="1" applyFill="1" applyBorder="1" applyAlignment="1">
      <alignment horizontal="center" vertical="center" wrapText="1"/>
    </xf>
    <xf numFmtId="1" fontId="32" fillId="9" borderId="3" xfId="9" applyNumberFormat="1" applyFont="1" applyFill="1" applyBorder="1" applyAlignment="1">
      <alignment horizontal="center" vertical="center" wrapText="1"/>
    </xf>
    <xf numFmtId="0" fontId="32" fillId="9" borderId="10" xfId="9" applyFont="1" applyFill="1" applyBorder="1" applyAlignment="1">
      <alignment horizontal="justify" vertical="center" wrapText="1"/>
    </xf>
    <xf numFmtId="0" fontId="32" fillId="9" borderId="11" xfId="9" applyFont="1" applyFill="1" applyBorder="1" applyAlignment="1">
      <alignment horizontal="justify" vertical="center" wrapText="1"/>
    </xf>
    <xf numFmtId="0" fontId="32" fillId="9" borderId="8" xfId="9" applyFont="1" applyFill="1" applyBorder="1" applyAlignment="1">
      <alignment horizontal="justify" vertical="center" wrapText="1"/>
    </xf>
    <xf numFmtId="164" fontId="32" fillId="9" borderId="3" xfId="9" applyNumberFormat="1" applyFont="1" applyFill="1" applyBorder="1" applyAlignment="1">
      <alignment horizontal="center" vertical="center" wrapText="1"/>
    </xf>
    <xf numFmtId="0" fontId="32" fillId="9" borderId="3" xfId="9" applyFont="1" applyFill="1" applyBorder="1" applyAlignment="1">
      <alignment horizontal="justify" vertical="center" wrapText="1"/>
    </xf>
    <xf numFmtId="2" fontId="32" fillId="9" borderId="3" xfId="9" applyNumberFormat="1" applyFont="1" applyFill="1" applyBorder="1" applyAlignment="1">
      <alignment horizontal="center" vertical="center" wrapText="1"/>
    </xf>
    <xf numFmtId="2" fontId="34" fillId="9" borderId="3" xfId="9" applyNumberFormat="1" applyFont="1" applyFill="1" applyBorder="1"/>
    <xf numFmtId="0" fontId="34" fillId="0" borderId="3" xfId="9" applyFont="1" applyBorder="1" applyAlignment="1">
      <alignment horizontal="center" vertical="center"/>
    </xf>
    <xf numFmtId="0" fontId="34" fillId="0" borderId="3" xfId="9" applyFont="1" applyBorder="1" applyAlignment="1">
      <alignment horizontal="center" vertical="center" wrapText="1"/>
    </xf>
    <xf numFmtId="0" fontId="34" fillId="0" borderId="10" xfId="9" applyFont="1" applyBorder="1" applyAlignment="1">
      <alignment horizontal="center" vertical="center" wrapText="1"/>
    </xf>
    <xf numFmtId="0" fontId="34" fillId="0" borderId="11" xfId="9" applyFont="1" applyBorder="1" applyAlignment="1">
      <alignment horizontal="center" vertical="center" wrapText="1"/>
    </xf>
    <xf numFmtId="0" fontId="34" fillId="0" borderId="8" xfId="9" applyFont="1" applyBorder="1" applyAlignment="1">
      <alignment horizontal="center" vertical="center" wrapText="1"/>
    </xf>
    <xf numFmtId="0" fontId="35" fillId="0" borderId="10" xfId="9" applyFont="1" applyBorder="1" applyAlignment="1">
      <alignment horizontal="center" vertical="center" wrapText="1"/>
    </xf>
    <xf numFmtId="0" fontId="35" fillId="0" borderId="11" xfId="9" applyFont="1" applyBorder="1" applyAlignment="1">
      <alignment horizontal="center" vertical="center" wrapText="1"/>
    </xf>
    <xf numFmtId="0" fontId="35" fillId="0" borderId="8" xfId="9" applyFont="1" applyBorder="1" applyAlignment="1">
      <alignment horizontal="center" vertical="center" wrapText="1"/>
    </xf>
    <xf numFmtId="0" fontId="44" fillId="0" borderId="0" xfId="9" applyFont="1" applyBorder="1" applyAlignment="1">
      <alignment horizontal="center"/>
    </xf>
    <xf numFmtId="0" fontId="33" fillId="10" borderId="3" xfId="9" applyFont="1" applyFill="1" applyBorder="1" applyAlignment="1">
      <alignment horizontal="center" vertical="center"/>
    </xf>
    <xf numFmtId="0" fontId="33" fillId="10" borderId="10" xfId="9" applyFont="1" applyFill="1" applyBorder="1" applyAlignment="1">
      <alignment horizontal="center" vertical="center"/>
    </xf>
    <xf numFmtId="0" fontId="33" fillId="10" borderId="11" xfId="9" applyFont="1" applyFill="1" applyBorder="1" applyAlignment="1">
      <alignment horizontal="center" vertical="center"/>
    </xf>
    <xf numFmtId="0" fontId="33" fillId="10" borderId="8" xfId="9" applyFont="1" applyFill="1" applyBorder="1" applyAlignment="1">
      <alignment horizontal="center" vertical="center"/>
    </xf>
    <xf numFmtId="0" fontId="13" fillId="0" borderId="1" xfId="9" applyFont="1" applyFill="1" applyBorder="1" applyAlignment="1">
      <alignment horizontal="center" vertical="center" textRotation="90" wrapText="1"/>
    </xf>
    <xf numFmtId="0" fontId="13" fillId="0" borderId="12" xfId="9" applyFont="1" applyFill="1" applyBorder="1" applyAlignment="1">
      <alignment horizontal="center" vertical="center" textRotation="90" wrapText="1"/>
    </xf>
    <xf numFmtId="0" fontId="13" fillId="0" borderId="2" xfId="9" applyFont="1" applyFill="1" applyBorder="1" applyAlignment="1">
      <alignment horizontal="center" vertical="center" textRotation="90" wrapText="1"/>
    </xf>
    <xf numFmtId="0" fontId="4" fillId="0" borderId="1" xfId="14" applyFont="1" applyFill="1" applyBorder="1" applyAlignment="1">
      <alignment horizontal="center" vertical="center" wrapText="1"/>
    </xf>
    <xf numFmtId="0" fontId="4" fillId="0" borderId="12" xfId="14" applyFont="1" applyFill="1" applyBorder="1" applyAlignment="1">
      <alignment horizontal="center" vertical="center" wrapText="1"/>
    </xf>
    <xf numFmtId="0" fontId="4" fillId="0" borderId="2" xfId="14" applyFont="1" applyFill="1" applyBorder="1" applyAlignment="1">
      <alignment horizontal="center" vertical="center" wrapText="1"/>
    </xf>
    <xf numFmtId="0" fontId="4" fillId="0" borderId="17" xfId="14" applyFont="1" applyFill="1" applyBorder="1" applyAlignment="1">
      <alignment horizontal="center" vertical="center" wrapText="1"/>
    </xf>
    <xf numFmtId="0" fontId="4" fillId="0" borderId="16" xfId="14" applyFont="1" applyFill="1" applyBorder="1" applyAlignment="1">
      <alignment horizontal="center" vertical="center" wrapText="1"/>
    </xf>
    <xf numFmtId="0" fontId="4" fillId="0" borderId="18" xfId="14" applyFont="1" applyFill="1" applyBorder="1" applyAlignment="1">
      <alignment horizontal="center" vertical="center" wrapText="1"/>
    </xf>
    <xf numFmtId="0" fontId="4" fillId="0" borderId="13" xfId="14" applyFont="1" applyFill="1" applyBorder="1" applyAlignment="1">
      <alignment horizontal="center" vertical="center" wrapText="1"/>
    </xf>
    <xf numFmtId="0" fontId="4" fillId="0" borderId="0" xfId="14" applyFont="1" applyFill="1" applyBorder="1" applyAlignment="1">
      <alignment horizontal="center" vertical="center" wrapText="1"/>
    </xf>
    <xf numFmtId="0" fontId="4" fillId="0" borderId="14" xfId="14" applyFont="1" applyFill="1" applyBorder="1" applyAlignment="1">
      <alignment horizontal="center" vertical="center" wrapText="1"/>
    </xf>
    <xf numFmtId="0" fontId="4" fillId="0" borderId="15" xfId="14" applyFont="1" applyFill="1" applyBorder="1" applyAlignment="1">
      <alignment horizontal="center" vertical="center" wrapText="1"/>
    </xf>
    <xf numFmtId="0" fontId="4" fillId="0" borderId="7" xfId="14" applyFont="1" applyFill="1" applyBorder="1" applyAlignment="1">
      <alignment horizontal="center" vertical="center" wrapText="1"/>
    </xf>
    <xf numFmtId="0" fontId="4" fillId="0" borderId="9" xfId="14" applyFont="1" applyFill="1" applyBorder="1" applyAlignment="1">
      <alignment horizontal="center" vertical="center" wrapText="1"/>
    </xf>
    <xf numFmtId="0" fontId="9" fillId="0" borderId="3" xfId="9" applyFont="1" applyBorder="1" applyAlignment="1">
      <alignment horizontal="left" vertical="center" wrapText="1"/>
    </xf>
    <xf numFmtId="0" fontId="9" fillId="0" borderId="17" xfId="9" applyFont="1" applyFill="1" applyBorder="1" applyAlignment="1">
      <alignment horizontal="center" vertical="center" wrapText="1"/>
    </xf>
    <xf numFmtId="0" fontId="9" fillId="0" borderId="16" xfId="9" applyFont="1" applyFill="1" applyBorder="1" applyAlignment="1">
      <alignment horizontal="center" vertical="center" wrapText="1"/>
    </xf>
    <xf numFmtId="0" fontId="9" fillId="0" borderId="18" xfId="9" applyFont="1" applyFill="1" applyBorder="1" applyAlignment="1">
      <alignment horizontal="center" vertical="center" wrapText="1"/>
    </xf>
    <xf numFmtId="0" fontId="9" fillId="0" borderId="13" xfId="9" applyFont="1" applyFill="1" applyBorder="1" applyAlignment="1">
      <alignment horizontal="center" vertical="center" wrapText="1"/>
    </xf>
    <xf numFmtId="0" fontId="9" fillId="0" borderId="0" xfId="9" applyFont="1" applyFill="1" applyBorder="1" applyAlignment="1">
      <alignment horizontal="center" vertical="center" wrapText="1"/>
    </xf>
    <xf numFmtId="0" fontId="9" fillId="0" borderId="14" xfId="9" applyFont="1" applyFill="1" applyBorder="1" applyAlignment="1">
      <alignment horizontal="center" vertical="center" wrapText="1"/>
    </xf>
    <xf numFmtId="0" fontId="9" fillId="0" borderId="15" xfId="9" applyFont="1" applyFill="1" applyBorder="1" applyAlignment="1">
      <alignment horizontal="center" vertical="center" wrapText="1"/>
    </xf>
    <xf numFmtId="0" fontId="9" fillId="0" borderId="7" xfId="9" applyFont="1" applyFill="1" applyBorder="1" applyAlignment="1">
      <alignment horizontal="center" vertical="center" wrapText="1"/>
    </xf>
    <xf numFmtId="0" fontId="9" fillId="0" borderId="9" xfId="9" applyFont="1" applyFill="1" applyBorder="1" applyAlignment="1">
      <alignment horizontal="center" vertical="center" wrapText="1"/>
    </xf>
    <xf numFmtId="0" fontId="9" fillId="0" borderId="17" xfId="9" applyFont="1" applyFill="1" applyBorder="1" applyAlignment="1">
      <alignment horizontal="left" vertical="center" wrapText="1"/>
    </xf>
    <xf numFmtId="0" fontId="9" fillId="0" borderId="16" xfId="9" applyFont="1" applyFill="1" applyBorder="1" applyAlignment="1">
      <alignment horizontal="left" vertical="center" wrapText="1"/>
    </xf>
    <xf numFmtId="0" fontId="9" fillId="0" borderId="18" xfId="9" applyFont="1" applyFill="1" applyBorder="1" applyAlignment="1">
      <alignment horizontal="left" vertical="center" wrapText="1"/>
    </xf>
    <xf numFmtId="0" fontId="9" fillId="0" borderId="3" xfId="9" applyFont="1" applyFill="1" applyBorder="1" applyAlignment="1">
      <alignment horizontal="center" vertical="center" wrapText="1"/>
    </xf>
    <xf numFmtId="0" fontId="9" fillId="0" borderId="3" xfId="9" applyFont="1" applyFill="1" applyBorder="1" applyAlignment="1">
      <alignment horizontal="left" vertical="center" wrapText="1"/>
    </xf>
    <xf numFmtId="0" fontId="2" fillId="9" borderId="29" xfId="9" applyFont="1" applyFill="1" applyBorder="1" applyAlignment="1">
      <alignment horizontal="center" vertical="center"/>
    </xf>
    <xf numFmtId="0" fontId="2" fillId="9" borderId="5" xfId="9" applyFont="1" applyFill="1" applyBorder="1" applyAlignment="1">
      <alignment horizontal="center" vertical="center" wrapText="1"/>
    </xf>
    <xf numFmtId="0" fontId="2" fillId="9" borderId="6" xfId="9" applyFont="1" applyFill="1" applyBorder="1" applyAlignment="1">
      <alignment horizontal="center" vertical="center" wrapText="1"/>
    </xf>
    <xf numFmtId="0" fontId="2" fillId="9" borderId="4" xfId="9" applyFont="1" applyFill="1" applyBorder="1" applyAlignment="1">
      <alignment horizontal="center" vertical="center" wrapText="1"/>
    </xf>
    <xf numFmtId="0" fontId="2" fillId="9" borderId="32" xfId="9" applyFont="1" applyFill="1" applyBorder="1" applyAlignment="1">
      <alignment horizontal="center" vertical="center" wrapText="1"/>
    </xf>
    <xf numFmtId="2" fontId="2" fillId="0" borderId="3" xfId="9" applyNumberFormat="1" applyFont="1" applyBorder="1"/>
    <xf numFmtId="0" fontId="2" fillId="0" borderId="3" xfId="9" applyFont="1" applyBorder="1" applyAlignment="1">
      <alignment horizontal="center" vertical="center" wrapText="1"/>
    </xf>
    <xf numFmtId="0" fontId="32" fillId="0" borderId="1" xfId="3" applyFont="1" applyFill="1" applyBorder="1" applyAlignment="1">
      <alignment horizontal="center" vertical="center" wrapText="1"/>
    </xf>
    <xf numFmtId="0" fontId="32" fillId="0" borderId="12" xfId="3" applyFont="1" applyFill="1" applyBorder="1" applyAlignment="1">
      <alignment horizontal="center" vertical="center" wrapText="1"/>
    </xf>
    <xf numFmtId="0" fontId="32" fillId="0" borderId="2" xfId="3" applyFont="1" applyFill="1" applyBorder="1" applyAlignment="1">
      <alignment horizontal="center" vertical="center" wrapText="1"/>
    </xf>
    <xf numFmtId="0" fontId="32" fillId="0" borderId="1" xfId="3" applyFont="1" applyBorder="1" applyAlignment="1">
      <alignment horizontal="center" vertical="center" wrapText="1"/>
    </xf>
    <xf numFmtId="0" fontId="32" fillId="0" borderId="12" xfId="3" applyFont="1" applyBorder="1" applyAlignment="1">
      <alignment horizontal="center" vertical="center" wrapText="1"/>
    </xf>
    <xf numFmtId="0" fontId="32" fillId="0" borderId="2" xfId="3" applyFont="1" applyBorder="1" applyAlignment="1">
      <alignment horizontal="center" vertical="center" wrapText="1"/>
    </xf>
    <xf numFmtId="0" fontId="32" fillId="0" borderId="17" xfId="3" applyFont="1" applyFill="1" applyBorder="1" applyAlignment="1">
      <alignment horizontal="center" vertical="center" wrapText="1"/>
    </xf>
    <xf numFmtId="0" fontId="32" fillId="0" borderId="16" xfId="3" applyFont="1" applyFill="1" applyBorder="1" applyAlignment="1">
      <alignment horizontal="center" vertical="center" wrapText="1"/>
    </xf>
    <xf numFmtId="0" fontId="32" fillId="0" borderId="18" xfId="3" applyFont="1" applyFill="1" applyBorder="1" applyAlignment="1">
      <alignment horizontal="center" vertical="center" wrapText="1"/>
    </xf>
    <xf numFmtId="0" fontId="32" fillId="0" borderId="13" xfId="3" applyFont="1" applyFill="1" applyBorder="1" applyAlignment="1">
      <alignment horizontal="center" vertical="center" wrapText="1"/>
    </xf>
    <xf numFmtId="0" fontId="32" fillId="0" borderId="0" xfId="3" applyFont="1" applyFill="1" applyBorder="1" applyAlignment="1">
      <alignment horizontal="center" vertical="center" wrapText="1"/>
    </xf>
    <xf numFmtId="0" fontId="32" fillId="0" borderId="14" xfId="3" applyFont="1" applyFill="1" applyBorder="1" applyAlignment="1">
      <alignment horizontal="center" vertical="center" wrapText="1"/>
    </xf>
    <xf numFmtId="0" fontId="32" fillId="0" borderId="15" xfId="3" applyFont="1" applyFill="1" applyBorder="1" applyAlignment="1">
      <alignment horizontal="center" vertical="center" wrapText="1"/>
    </xf>
    <xf numFmtId="0" fontId="32" fillId="0" borderId="7" xfId="3" applyFont="1" applyFill="1" applyBorder="1" applyAlignment="1">
      <alignment horizontal="center" vertical="center" wrapText="1"/>
    </xf>
    <xf numFmtId="0" fontId="32" fillId="0" borderId="9" xfId="3" applyFont="1" applyFill="1" applyBorder="1" applyAlignment="1">
      <alignment horizontal="center" vertical="center" wrapText="1"/>
    </xf>
    <xf numFmtId="0" fontId="32" fillId="2" borderId="3" xfId="3" applyFont="1" applyFill="1" applyBorder="1" applyAlignment="1">
      <alignment horizontal="left" vertical="center" wrapText="1"/>
    </xf>
    <xf numFmtId="0" fontId="32" fillId="2" borderId="10" xfId="3" applyFont="1" applyFill="1" applyBorder="1" applyAlignment="1">
      <alignment horizontal="left" vertical="center" wrapText="1"/>
    </xf>
    <xf numFmtId="0" fontId="32" fillId="2" borderId="11" xfId="3" applyFont="1" applyFill="1" applyBorder="1" applyAlignment="1">
      <alignment horizontal="left" vertical="center" wrapText="1"/>
    </xf>
    <xf numFmtId="0" fontId="32" fillId="2" borderId="8" xfId="3" applyFont="1" applyFill="1" applyBorder="1" applyAlignment="1">
      <alignment horizontal="left" vertical="center" wrapText="1"/>
    </xf>
    <xf numFmtId="0" fontId="32" fillId="0" borderId="3" xfId="3" applyFont="1" applyFill="1" applyBorder="1" applyAlignment="1">
      <alignment horizontal="center" vertical="center" wrapText="1"/>
    </xf>
    <xf numFmtId="0" fontId="32" fillId="2" borderId="3" xfId="3" applyFont="1" applyFill="1" applyBorder="1" applyAlignment="1">
      <alignment horizontal="justify" vertical="center" wrapText="1"/>
    </xf>
    <xf numFmtId="0" fontId="4" fillId="2" borderId="3" xfId="3" applyFont="1" applyFill="1" applyBorder="1" applyAlignment="1">
      <alignment horizontal="justify" vertical="center" wrapText="1"/>
    </xf>
    <xf numFmtId="0" fontId="4" fillId="2" borderId="10" xfId="3" applyFont="1" applyFill="1" applyBorder="1" applyAlignment="1">
      <alignment horizontal="left" vertical="center" wrapText="1"/>
    </xf>
    <xf numFmtId="0" fontId="4" fillId="2" borderId="11" xfId="3" applyFont="1" applyFill="1" applyBorder="1" applyAlignment="1">
      <alignment horizontal="left" vertical="center" wrapText="1"/>
    </xf>
    <xf numFmtId="0" fontId="4" fillId="2" borderId="8" xfId="3" applyFont="1" applyFill="1" applyBorder="1" applyAlignment="1">
      <alignment horizontal="left" vertical="center" wrapText="1"/>
    </xf>
    <xf numFmtId="0" fontId="32" fillId="0" borderId="3" xfId="3" applyFont="1" applyFill="1" applyBorder="1" applyAlignment="1">
      <alignment horizontal="left" vertical="center" wrapText="1"/>
    </xf>
    <xf numFmtId="0" fontId="32" fillId="0" borderId="3" xfId="3" applyFont="1" applyBorder="1" applyAlignment="1">
      <alignment horizontal="justify" vertical="center" wrapText="1"/>
    </xf>
    <xf numFmtId="1" fontId="4" fillId="0" borderId="3" xfId="14" applyNumberFormat="1" applyFont="1" applyFill="1" applyBorder="1" applyAlignment="1">
      <alignment horizontal="center" vertical="center" wrapText="1"/>
    </xf>
    <xf numFmtId="0" fontId="4" fillId="2" borderId="10" xfId="3" applyFont="1" applyFill="1" applyBorder="1" applyAlignment="1">
      <alignment horizontal="justify" vertical="center" wrapText="1"/>
    </xf>
    <xf numFmtId="0" fontId="4" fillId="2" borderId="11" xfId="3" applyFont="1" applyFill="1" applyBorder="1" applyAlignment="1">
      <alignment horizontal="justify" vertical="center" wrapText="1"/>
    </xf>
    <xf numFmtId="0" fontId="4" fillId="2" borderId="8" xfId="3" applyFont="1" applyFill="1" applyBorder="1" applyAlignment="1">
      <alignment horizontal="justify" vertical="center" wrapText="1"/>
    </xf>
    <xf numFmtId="0" fontId="4" fillId="2" borderId="3" xfId="3" applyFont="1" applyFill="1" applyBorder="1" applyAlignment="1">
      <alignment horizontal="left" vertical="center" wrapText="1"/>
    </xf>
    <xf numFmtId="0" fontId="7" fillId="9" borderId="6" xfId="9" applyFont="1" applyFill="1" applyBorder="1" applyAlignment="1">
      <alignment horizontal="center" vertical="center" wrapText="1"/>
    </xf>
    <xf numFmtId="0" fontId="7" fillId="9" borderId="4" xfId="9" applyFont="1" applyFill="1" applyBorder="1" applyAlignment="1">
      <alignment horizontal="center" vertical="center" wrapText="1"/>
    </xf>
    <xf numFmtId="0" fontId="7" fillId="9" borderId="32" xfId="9" applyFont="1" applyFill="1" applyBorder="1" applyAlignment="1">
      <alignment horizontal="center" vertical="center" wrapText="1"/>
    </xf>
    <xf numFmtId="0" fontId="4" fillId="0" borderId="3" xfId="9" applyFont="1" applyFill="1" applyBorder="1" applyAlignment="1">
      <alignment vertical="center" wrapText="1"/>
    </xf>
    <xf numFmtId="0" fontId="4" fillId="0" borderId="10" xfId="9" applyFont="1" applyFill="1" applyBorder="1" applyAlignment="1">
      <alignment vertical="center" wrapText="1"/>
    </xf>
    <xf numFmtId="0" fontId="4" fillId="0" borderId="11" xfId="9" applyFont="1" applyFill="1" applyBorder="1" applyAlignment="1">
      <alignment vertical="center" wrapText="1"/>
    </xf>
    <xf numFmtId="0" fontId="4" fillId="0" borderId="8" xfId="9" applyFont="1" applyFill="1" applyBorder="1" applyAlignment="1">
      <alignment vertical="center" wrapText="1"/>
    </xf>
    <xf numFmtId="0" fontId="2" fillId="0" borderId="3" xfId="14" applyFont="1" applyBorder="1" applyAlignment="1">
      <alignment horizontal="center" vertical="center"/>
    </xf>
    <xf numFmtId="0" fontId="2" fillId="0" borderId="10" xfId="14" applyFont="1" applyBorder="1" applyAlignment="1">
      <alignment horizontal="center" vertical="center" wrapText="1"/>
    </xf>
    <xf numFmtId="0" fontId="2" fillId="0" borderId="11" xfId="14" applyFont="1" applyBorder="1" applyAlignment="1">
      <alignment horizontal="center" vertical="center" wrapText="1"/>
    </xf>
    <xf numFmtId="0" fontId="2" fillId="0" borderId="8" xfId="14" applyFont="1" applyBorder="1" applyAlignment="1">
      <alignment horizontal="center" vertical="center" wrapText="1"/>
    </xf>
    <xf numFmtId="0" fontId="6" fillId="0" borderId="10" xfId="14" applyFont="1" applyBorder="1" applyAlignment="1">
      <alignment horizontal="center" vertical="center" wrapText="1"/>
    </xf>
    <xf numFmtId="0" fontId="6" fillId="0" borderId="11" xfId="14" applyFont="1" applyBorder="1" applyAlignment="1">
      <alignment horizontal="center" vertical="center" wrapText="1"/>
    </xf>
    <xf numFmtId="0" fontId="6" fillId="0" borderId="8" xfId="14" applyFont="1" applyBorder="1" applyAlignment="1">
      <alignment horizontal="center" vertical="center" wrapText="1"/>
    </xf>
    <xf numFmtId="0" fontId="9" fillId="9" borderId="0" xfId="14" applyFont="1" applyFill="1" applyBorder="1" applyAlignment="1">
      <alignment horizontal="left"/>
    </xf>
    <xf numFmtId="0" fontId="2" fillId="0" borderId="10" xfId="14" applyFont="1" applyBorder="1" applyAlignment="1">
      <alignment horizontal="center" vertical="center"/>
    </xf>
    <xf numFmtId="0" fontId="2" fillId="0" borderId="11" xfId="14" applyFont="1" applyBorder="1" applyAlignment="1">
      <alignment horizontal="center" vertical="center"/>
    </xf>
    <xf numFmtId="0" fontId="2" fillId="0" borderId="8" xfId="14" applyFont="1" applyBorder="1" applyAlignment="1">
      <alignment horizontal="center" vertical="center"/>
    </xf>
    <xf numFmtId="0" fontId="41" fillId="0" borderId="0" xfId="14" applyFont="1" applyBorder="1" applyAlignment="1">
      <alignment horizontal="center"/>
    </xf>
    <xf numFmtId="0" fontId="3" fillId="10" borderId="3" xfId="14" applyFont="1" applyFill="1" applyBorder="1" applyAlignment="1">
      <alignment horizontal="center" vertical="center"/>
    </xf>
    <xf numFmtId="0" fontId="3" fillId="10" borderId="10" xfId="14" applyFont="1" applyFill="1" applyBorder="1" applyAlignment="1">
      <alignment horizontal="center" vertical="center"/>
    </xf>
    <xf numFmtId="0" fontId="3" fillId="10" borderId="11" xfId="14" applyFont="1" applyFill="1" applyBorder="1" applyAlignment="1">
      <alignment horizontal="center" vertical="center"/>
    </xf>
    <xf numFmtId="0" fontId="3" fillId="10" borderId="8" xfId="14" applyFont="1" applyFill="1" applyBorder="1" applyAlignment="1">
      <alignment horizontal="center" vertical="center"/>
    </xf>
    <xf numFmtId="164" fontId="4" fillId="0" borderId="1" xfId="14" applyNumberFormat="1" applyFont="1" applyFill="1" applyBorder="1" applyAlignment="1">
      <alignment horizontal="center" vertical="center" wrapText="1"/>
    </xf>
    <xf numFmtId="164" fontId="4" fillId="0" borderId="12" xfId="14" applyNumberFormat="1" applyFont="1" applyFill="1" applyBorder="1" applyAlignment="1">
      <alignment horizontal="center" vertical="center" wrapText="1"/>
    </xf>
    <xf numFmtId="164" fontId="4" fillId="0" borderId="2" xfId="14" applyNumberFormat="1" applyFont="1" applyFill="1" applyBorder="1" applyAlignment="1">
      <alignment horizontal="center" vertical="center" wrapText="1"/>
    </xf>
    <xf numFmtId="0" fontId="4" fillId="0" borderId="3" xfId="14" applyFont="1" applyFill="1" applyBorder="1" applyAlignment="1">
      <alignment horizontal="left" vertical="center" wrapText="1"/>
    </xf>
    <xf numFmtId="2" fontId="4" fillId="0" borderId="3" xfId="14" applyNumberFormat="1" applyFont="1" applyFill="1" applyBorder="1" applyAlignment="1">
      <alignment horizontal="center" vertical="center" wrapText="1"/>
    </xf>
    <xf numFmtId="164" fontId="4" fillId="0" borderId="3" xfId="14" applyNumberFormat="1" applyFont="1" applyFill="1" applyBorder="1" applyAlignment="1">
      <alignment horizontal="center" vertical="center" wrapText="1"/>
    </xf>
    <xf numFmtId="1" fontId="4" fillId="0" borderId="12" xfId="14" applyNumberFormat="1" applyFont="1" applyFill="1" applyBorder="1" applyAlignment="1">
      <alignment horizontal="center" vertical="center" wrapText="1"/>
    </xf>
    <xf numFmtId="1" fontId="4" fillId="0" borderId="2" xfId="14" applyNumberFormat="1" applyFont="1" applyFill="1" applyBorder="1" applyAlignment="1">
      <alignment horizontal="center" vertical="center" wrapText="1"/>
    </xf>
    <xf numFmtId="2" fontId="4" fillId="0" borderId="1" xfId="14" applyNumberFormat="1" applyFont="1" applyFill="1" applyBorder="1" applyAlignment="1">
      <alignment horizontal="center" vertical="center" wrapText="1"/>
    </xf>
    <xf numFmtId="2" fontId="4" fillId="0" borderId="12" xfId="14" applyNumberFormat="1" applyFont="1" applyFill="1" applyBorder="1" applyAlignment="1">
      <alignment horizontal="center" vertical="center" wrapText="1"/>
    </xf>
    <xf numFmtId="2" fontId="4" fillId="0" borderId="2" xfId="14" applyNumberFormat="1" applyFont="1" applyFill="1" applyBorder="1" applyAlignment="1">
      <alignment horizontal="center" vertical="center" wrapText="1"/>
    </xf>
    <xf numFmtId="1" fontId="4" fillId="0" borderId="1" xfId="14" applyNumberFormat="1" applyFont="1" applyFill="1" applyBorder="1" applyAlignment="1">
      <alignment horizontal="center" vertical="center" wrapText="1"/>
    </xf>
    <xf numFmtId="0" fontId="4" fillId="0" borderId="10" xfId="14" applyFont="1" applyFill="1" applyBorder="1" applyAlignment="1">
      <alignment horizontal="justify" vertical="center" wrapText="1"/>
    </xf>
    <xf numFmtId="0" fontId="4" fillId="0" borderId="11" xfId="14" applyFont="1" applyFill="1" applyBorder="1" applyAlignment="1">
      <alignment horizontal="justify" vertical="center" wrapText="1"/>
    </xf>
    <xf numFmtId="0" fontId="4" fillId="0" borderId="8" xfId="14" applyFont="1" applyFill="1" applyBorder="1" applyAlignment="1">
      <alignment horizontal="justify" vertical="center" wrapText="1"/>
    </xf>
    <xf numFmtId="49" fontId="6" fillId="0" borderId="3" xfId="14" applyNumberFormat="1" applyFont="1" applyFill="1" applyBorder="1" applyAlignment="1">
      <alignment horizontal="center" vertical="center" wrapText="1"/>
    </xf>
    <xf numFmtId="49" fontId="6" fillId="0" borderId="10" xfId="14" applyNumberFormat="1" applyFont="1" applyFill="1" applyBorder="1" applyAlignment="1">
      <alignment horizontal="center" vertical="center" wrapText="1"/>
    </xf>
    <xf numFmtId="49" fontId="6" fillId="0" borderId="11" xfId="14" applyNumberFormat="1" applyFont="1" applyFill="1" applyBorder="1" applyAlignment="1">
      <alignment horizontal="center" vertical="center" wrapText="1"/>
    </xf>
    <xf numFmtId="49" fontId="6" fillId="0" borderId="8" xfId="14" applyNumberFormat="1" applyFont="1" applyFill="1" applyBorder="1" applyAlignment="1">
      <alignment horizontal="center" vertical="center" wrapText="1"/>
    </xf>
    <xf numFmtId="0" fontId="3" fillId="0" borderId="3" xfId="14" applyFont="1" applyFill="1" applyBorder="1" applyAlignment="1">
      <alignment horizontal="center" vertical="center" wrapText="1"/>
    </xf>
    <xf numFmtId="0" fontId="2" fillId="9" borderId="5" xfId="14" applyFont="1" applyFill="1" applyBorder="1" applyAlignment="1">
      <alignment horizontal="center" vertical="center" wrapText="1"/>
    </xf>
    <xf numFmtId="0" fontId="2" fillId="9" borderId="5" xfId="14" applyFont="1" applyFill="1" applyBorder="1" applyAlignment="1">
      <alignment horizontal="center" vertical="center"/>
    </xf>
    <xf numFmtId="0" fontId="2" fillId="9" borderId="6" xfId="14" applyFont="1" applyFill="1" applyBorder="1" applyAlignment="1">
      <alignment horizontal="center" vertical="center"/>
    </xf>
    <xf numFmtId="0" fontId="2" fillId="9" borderId="4" xfId="14" applyFont="1" applyFill="1" applyBorder="1" applyAlignment="1">
      <alignment horizontal="center" vertical="center"/>
    </xf>
    <xf numFmtId="0" fontId="2" fillId="9" borderId="32" xfId="14" applyFont="1" applyFill="1" applyBorder="1" applyAlignment="1">
      <alignment horizontal="center" vertical="center"/>
    </xf>
    <xf numFmtId="15" fontId="2" fillId="0" borderId="13" xfId="14" applyNumberFormat="1" applyFont="1" applyBorder="1" applyAlignment="1">
      <alignment horizontal="center" vertical="center"/>
    </xf>
    <xf numFmtId="0" fontId="2" fillId="0" borderId="0" xfId="14" applyBorder="1" applyAlignment="1">
      <alignment horizontal="center" vertical="center"/>
    </xf>
    <xf numFmtId="0" fontId="2" fillId="0" borderId="14" xfId="14" applyBorder="1" applyAlignment="1">
      <alignment horizontal="center" vertical="center"/>
    </xf>
    <xf numFmtId="0" fontId="2" fillId="0" borderId="15" xfId="14" applyBorder="1" applyAlignment="1">
      <alignment horizontal="center" vertical="center"/>
    </xf>
    <xf numFmtId="0" fontId="2" fillId="0" borderId="7" xfId="14" applyBorder="1" applyAlignment="1">
      <alignment horizontal="center" vertical="center"/>
    </xf>
    <xf numFmtId="0" fontId="2" fillId="0" borderId="9" xfId="14" applyBorder="1" applyAlignment="1">
      <alignment horizontal="center" vertical="center"/>
    </xf>
    <xf numFmtId="164" fontId="4" fillId="9" borderId="15" xfId="14" applyNumberFormat="1" applyFont="1" applyFill="1" applyBorder="1" applyAlignment="1">
      <alignment horizontal="center" vertical="center" wrapText="1"/>
    </xf>
    <xf numFmtId="164" fontId="4" fillId="9" borderId="9" xfId="14" applyNumberFormat="1" applyFont="1" applyFill="1" applyBorder="1" applyAlignment="1">
      <alignment horizontal="center" vertical="center" wrapText="1"/>
    </xf>
    <xf numFmtId="0" fontId="3" fillId="4" borderId="3" xfId="14" applyFont="1" applyFill="1" applyBorder="1" applyAlignment="1">
      <alignment horizontal="center" vertical="center"/>
    </xf>
    <xf numFmtId="0" fontId="3" fillId="6" borderId="10" xfId="14" applyFont="1" applyFill="1" applyBorder="1" applyAlignment="1">
      <alignment horizontal="center" vertical="center"/>
    </xf>
    <xf numFmtId="0" fontId="3" fillId="6" borderId="11" xfId="14" applyFont="1" applyFill="1" applyBorder="1" applyAlignment="1">
      <alignment horizontal="center" vertical="center"/>
    </xf>
    <xf numFmtId="0" fontId="3" fillId="6" borderId="8" xfId="14" applyFont="1" applyFill="1" applyBorder="1" applyAlignment="1">
      <alignment horizontal="center" vertical="center"/>
    </xf>
    <xf numFmtId="0" fontId="3" fillId="7" borderId="10" xfId="14" applyFont="1" applyFill="1" applyBorder="1" applyAlignment="1">
      <alignment horizontal="center" vertical="center" wrapText="1"/>
    </xf>
    <xf numFmtId="0" fontId="3" fillId="7" borderId="11" xfId="14" applyFont="1" applyFill="1" applyBorder="1" applyAlignment="1">
      <alignment horizontal="center" vertical="center" wrapText="1"/>
    </xf>
    <xf numFmtId="0" fontId="3" fillId="7" borderId="8" xfId="14" applyFont="1" applyFill="1" applyBorder="1" applyAlignment="1">
      <alignment horizontal="center" vertical="center" wrapText="1"/>
    </xf>
    <xf numFmtId="0" fontId="3" fillId="5" borderId="3" xfId="14" applyFont="1" applyFill="1" applyBorder="1" applyAlignment="1">
      <alignment horizontal="center" vertical="center" wrapText="1"/>
    </xf>
    <xf numFmtId="0" fontId="3" fillId="0" borderId="10" xfId="14" applyFont="1" applyFill="1" applyBorder="1" applyAlignment="1">
      <alignment horizontal="center" vertical="center" wrapText="1"/>
    </xf>
    <xf numFmtId="0" fontId="3" fillId="0" borderId="11" xfId="14" applyFont="1" applyFill="1" applyBorder="1" applyAlignment="1">
      <alignment horizontal="center" vertical="center" wrapText="1"/>
    </xf>
    <xf numFmtId="0" fontId="3" fillId="0" borderId="8" xfId="14" applyFont="1" applyFill="1" applyBorder="1" applyAlignment="1">
      <alignment horizontal="center" vertical="center" wrapText="1"/>
    </xf>
    <xf numFmtId="0" fontId="3" fillId="9" borderId="17" xfId="14" applyFont="1" applyFill="1" applyBorder="1" applyAlignment="1">
      <alignment horizontal="center" vertical="center" wrapText="1"/>
    </xf>
    <xf numFmtId="0" fontId="3" fillId="9" borderId="16" xfId="14" applyFont="1" applyFill="1" applyBorder="1" applyAlignment="1">
      <alignment horizontal="center" vertical="center" wrapText="1"/>
    </xf>
    <xf numFmtId="0" fontId="3" fillId="9" borderId="18" xfId="14" applyFont="1" applyFill="1" applyBorder="1" applyAlignment="1">
      <alignment horizontal="center" vertical="center" wrapText="1"/>
    </xf>
    <xf numFmtId="0" fontId="3" fillId="9" borderId="17" xfId="14" applyFont="1" applyFill="1" applyBorder="1" applyAlignment="1">
      <alignment horizontal="center" vertical="center"/>
    </xf>
    <xf numFmtId="0" fontId="3" fillId="9" borderId="16" xfId="14" applyFont="1" applyFill="1" applyBorder="1" applyAlignment="1">
      <alignment horizontal="center" vertical="center"/>
    </xf>
    <xf numFmtId="0" fontId="3" fillId="9" borderId="18" xfId="14" applyFont="1" applyFill="1" applyBorder="1" applyAlignment="1">
      <alignment horizontal="center" vertical="center"/>
    </xf>
    <xf numFmtId="0" fontId="3" fillId="9" borderId="13" xfId="14" applyFont="1" applyFill="1" applyBorder="1" applyAlignment="1">
      <alignment horizontal="center" vertical="center"/>
    </xf>
    <xf numFmtId="0" fontId="3" fillId="9" borderId="0" xfId="14" applyFont="1" applyFill="1" applyBorder="1" applyAlignment="1">
      <alignment horizontal="center" vertical="center"/>
    </xf>
    <xf numFmtId="0" fontId="3" fillId="9" borderId="14" xfId="14" applyFont="1" applyFill="1" applyBorder="1" applyAlignment="1">
      <alignment horizontal="center" vertical="center"/>
    </xf>
    <xf numFmtId="0" fontId="3" fillId="9" borderId="15" xfId="14" applyFont="1" applyFill="1" applyBorder="1" applyAlignment="1">
      <alignment horizontal="center" vertical="center"/>
    </xf>
    <xf numFmtId="0" fontId="3" fillId="9" borderId="7" xfId="14" applyFont="1" applyFill="1" applyBorder="1" applyAlignment="1">
      <alignment horizontal="center" vertical="center"/>
    </xf>
    <xf numFmtId="0" fontId="3" fillId="9" borderId="9" xfId="14" applyFont="1" applyFill="1" applyBorder="1" applyAlignment="1">
      <alignment horizontal="center" vertical="center"/>
    </xf>
    <xf numFmtId="0" fontId="6" fillId="9" borderId="30" xfId="14" applyFont="1" applyFill="1" applyBorder="1" applyAlignment="1">
      <alignment horizontal="left" vertical="center" indent="2"/>
    </xf>
    <xf numFmtId="0" fontId="6" fillId="9" borderId="31" xfId="14" applyFont="1" applyFill="1" applyBorder="1" applyAlignment="1">
      <alignment horizontal="left" vertical="center" indent="2"/>
    </xf>
    <xf numFmtId="0" fontId="2" fillId="9" borderId="29" xfId="14" applyFont="1" applyFill="1" applyBorder="1" applyAlignment="1">
      <alignment horizontal="center" vertical="center"/>
    </xf>
    <xf numFmtId="0" fontId="2" fillId="9" borderId="29" xfId="14" applyFill="1" applyBorder="1" applyAlignment="1">
      <alignment horizontal="center" vertical="center"/>
    </xf>
    <xf numFmtId="0" fontId="2" fillId="9" borderId="28" xfId="14" applyFill="1" applyBorder="1" applyAlignment="1">
      <alignment horizontal="center" vertical="center"/>
    </xf>
    <xf numFmtId="0" fontId="2" fillId="9" borderId="5" xfId="14" applyFill="1" applyBorder="1" applyAlignment="1">
      <alignment horizontal="center" vertical="center"/>
    </xf>
    <xf numFmtId="0" fontId="2" fillId="9" borderId="6" xfId="14" applyFill="1" applyBorder="1" applyAlignment="1">
      <alignment horizontal="center" vertical="center"/>
    </xf>
    <xf numFmtId="0" fontId="6" fillId="0" borderId="17" xfId="14" applyFont="1" applyBorder="1" applyAlignment="1">
      <alignment horizontal="center" vertical="center"/>
    </xf>
    <xf numFmtId="0" fontId="6" fillId="0" borderId="16" xfId="14" applyFont="1" applyBorder="1" applyAlignment="1">
      <alignment horizontal="center" vertical="center"/>
    </xf>
    <xf numFmtId="0" fontId="6" fillId="0" borderId="18" xfId="14" applyFont="1" applyBorder="1" applyAlignment="1">
      <alignment horizontal="center" vertical="center"/>
    </xf>
    <xf numFmtId="0" fontId="6" fillId="0" borderId="13" xfId="14" applyFont="1" applyBorder="1" applyAlignment="1">
      <alignment horizontal="center" vertical="center"/>
    </xf>
    <xf numFmtId="0" fontId="6" fillId="0" borderId="0" xfId="14" applyFont="1" applyBorder="1" applyAlignment="1">
      <alignment horizontal="center" vertical="center"/>
    </xf>
    <xf numFmtId="0" fontId="6" fillId="0" borderId="14" xfId="14" applyFont="1" applyBorder="1" applyAlignment="1">
      <alignment horizontal="center" vertical="center"/>
    </xf>
    <xf numFmtId="0" fontId="6" fillId="9" borderId="27" xfId="14" applyFont="1" applyFill="1" applyBorder="1" applyAlignment="1">
      <alignment horizontal="left" vertical="center" indent="2"/>
    </xf>
    <xf numFmtId="0" fontId="2" fillId="0" borderId="3" xfId="14" applyFont="1" applyFill="1" applyBorder="1" applyAlignment="1">
      <alignment horizontal="left" vertical="center" wrapText="1"/>
    </xf>
    <xf numFmtId="0" fontId="2" fillId="0" borderId="10" xfId="14" applyFont="1" applyFill="1" applyBorder="1" applyAlignment="1">
      <alignment horizontal="left" vertical="center" wrapText="1"/>
    </xf>
    <xf numFmtId="0" fontId="2" fillId="0" borderId="11" xfId="14" applyFont="1" applyFill="1" applyBorder="1" applyAlignment="1">
      <alignment horizontal="left" vertical="center" wrapText="1"/>
    </xf>
    <xf numFmtId="0" fontId="2" fillId="0" borderId="8" xfId="14" applyFont="1" applyFill="1" applyBorder="1" applyAlignment="1">
      <alignment horizontal="left" vertical="center" wrapText="1"/>
    </xf>
    <xf numFmtId="0" fontId="2" fillId="0" borderId="10" xfId="9" applyFont="1" applyFill="1" applyBorder="1" applyAlignment="1">
      <alignment horizontal="left" vertical="center" wrapText="1"/>
    </xf>
    <xf numFmtId="0" fontId="2" fillId="0" borderId="11" xfId="9" applyFont="1" applyFill="1" applyBorder="1" applyAlignment="1">
      <alignment horizontal="left" vertical="center" wrapText="1"/>
    </xf>
    <xf numFmtId="0" fontId="2" fillId="0" borderId="8" xfId="9" applyFont="1" applyFill="1" applyBorder="1" applyAlignment="1">
      <alignment horizontal="left" vertical="center" wrapText="1"/>
    </xf>
    <xf numFmtId="2" fontId="2" fillId="0" borderId="1" xfId="9" applyNumberFormat="1" applyFont="1" applyFill="1" applyBorder="1" applyAlignment="1">
      <alignment horizontal="center" vertical="center" wrapText="1"/>
    </xf>
    <xf numFmtId="2" fontId="2" fillId="0" borderId="12" xfId="9" applyNumberFormat="1" applyFont="1" applyFill="1" applyBorder="1" applyAlignment="1">
      <alignment horizontal="center" vertical="center" wrapText="1"/>
    </xf>
    <xf numFmtId="2" fontId="2" fillId="0" borderId="2" xfId="9" applyNumberFormat="1" applyFont="1" applyFill="1" applyBorder="1" applyAlignment="1">
      <alignment horizontal="center" vertical="center" wrapText="1"/>
    </xf>
    <xf numFmtId="1" fontId="2" fillId="0" borderId="1" xfId="9" applyNumberFormat="1" applyFont="1" applyFill="1" applyBorder="1" applyAlignment="1">
      <alignment horizontal="center" vertical="center" wrapText="1"/>
    </xf>
    <xf numFmtId="1" fontId="2" fillId="0" borderId="12" xfId="9" applyNumberFormat="1" applyFont="1" applyFill="1" applyBorder="1" applyAlignment="1">
      <alignment horizontal="center" vertical="center" wrapText="1"/>
    </xf>
    <xf numFmtId="1" fontId="2" fillId="0" borderId="2" xfId="9" applyNumberFormat="1" applyFont="1" applyFill="1" applyBorder="1" applyAlignment="1">
      <alignment horizontal="center" vertical="center" wrapText="1"/>
    </xf>
    <xf numFmtId="0" fontId="2" fillId="0" borderId="1" xfId="9" applyFont="1" applyFill="1" applyBorder="1" applyAlignment="1">
      <alignment horizontal="center" vertical="center" wrapText="1"/>
    </xf>
    <xf numFmtId="0" fontId="2" fillId="0" borderId="12" xfId="9" applyFont="1" applyFill="1" applyBorder="1" applyAlignment="1">
      <alignment horizontal="center" vertical="center" wrapText="1"/>
    </xf>
    <xf numFmtId="0" fontId="2" fillId="0" borderId="2" xfId="9" applyFont="1" applyFill="1" applyBorder="1" applyAlignment="1">
      <alignment horizontal="center" vertical="center" wrapText="1"/>
    </xf>
    <xf numFmtId="164" fontId="2" fillId="0" borderId="1" xfId="9" applyNumberFormat="1" applyFont="1" applyFill="1" applyBorder="1" applyAlignment="1">
      <alignment horizontal="center" vertical="center" wrapText="1"/>
    </xf>
    <xf numFmtId="164" fontId="2" fillId="0" borderId="12" xfId="9" applyNumberFormat="1" applyFont="1" applyFill="1" applyBorder="1" applyAlignment="1">
      <alignment horizontal="center" vertical="center" wrapText="1"/>
    </xf>
    <xf numFmtId="164" fontId="2" fillId="0" borderId="2" xfId="9" applyNumberFormat="1" applyFont="1" applyFill="1" applyBorder="1" applyAlignment="1">
      <alignment horizontal="center" vertical="center" wrapText="1"/>
    </xf>
    <xf numFmtId="0" fontId="34" fillId="0" borderId="3" xfId="9" applyFont="1" applyFill="1" applyBorder="1" applyAlignment="1">
      <alignment vertical="center" wrapText="1"/>
    </xf>
    <xf numFmtId="0" fontId="34" fillId="0" borderId="10" xfId="9" applyFont="1" applyFill="1" applyBorder="1" applyAlignment="1">
      <alignment horizontal="left" vertical="center" wrapText="1"/>
    </xf>
    <xf numFmtId="0" fontId="34" fillId="0" borderId="11" xfId="9" applyFont="1" applyFill="1" applyBorder="1" applyAlignment="1">
      <alignment horizontal="left" vertical="center" wrapText="1"/>
    </xf>
    <xf numFmtId="0" fontId="34" fillId="0" borderId="8" xfId="9" applyFont="1" applyFill="1" applyBorder="1" applyAlignment="1">
      <alignment horizontal="left" vertical="center" wrapText="1"/>
    </xf>
    <xf numFmtId="0" fontId="2" fillId="0" borderId="17" xfId="14" applyFont="1" applyFill="1" applyBorder="1" applyAlignment="1">
      <alignment horizontal="left" vertical="center" wrapText="1"/>
    </xf>
    <xf numFmtId="0" fontId="2" fillId="0" borderId="16" xfId="14" applyFont="1" applyFill="1" applyBorder="1" applyAlignment="1">
      <alignment horizontal="left" vertical="center" wrapText="1"/>
    </xf>
    <xf numFmtId="0" fontId="2" fillId="0" borderId="18" xfId="14" applyFont="1" applyFill="1" applyBorder="1" applyAlignment="1">
      <alignment horizontal="left" vertical="center" wrapText="1"/>
    </xf>
    <xf numFmtId="0" fontId="34" fillId="0" borderId="17" xfId="9" applyFont="1" applyFill="1" applyBorder="1" applyAlignment="1">
      <alignment horizontal="center" vertical="center" wrapText="1"/>
    </xf>
    <xf numFmtId="0" fontId="34" fillId="0" borderId="16" xfId="9" applyFont="1" applyFill="1" applyBorder="1" applyAlignment="1">
      <alignment horizontal="center" vertical="center" wrapText="1"/>
    </xf>
    <xf numFmtId="0" fontId="34" fillId="0" borderId="18" xfId="9" applyFont="1" applyFill="1" applyBorder="1" applyAlignment="1">
      <alignment horizontal="center" vertical="center" wrapText="1"/>
    </xf>
    <xf numFmtId="0" fontId="34" fillId="0" borderId="13" xfId="9" applyFont="1" applyFill="1" applyBorder="1" applyAlignment="1">
      <alignment horizontal="center" vertical="center" wrapText="1"/>
    </xf>
    <xf numFmtId="0" fontId="34" fillId="0" borderId="0" xfId="9" applyFont="1" applyFill="1" applyBorder="1" applyAlignment="1">
      <alignment horizontal="center" vertical="center" wrapText="1"/>
    </xf>
    <xf numFmtId="0" fontId="34" fillId="0" borderId="14" xfId="9" applyFont="1" applyFill="1" applyBorder="1" applyAlignment="1">
      <alignment horizontal="center" vertical="center" wrapText="1"/>
    </xf>
    <xf numFmtId="0" fontId="34" fillId="0" borderId="15" xfId="9" applyFont="1" applyFill="1" applyBorder="1" applyAlignment="1">
      <alignment horizontal="center" vertical="center" wrapText="1"/>
    </xf>
    <xf numFmtId="0" fontId="34" fillId="0" borderId="7" xfId="9" applyFont="1" applyFill="1" applyBorder="1" applyAlignment="1">
      <alignment horizontal="center" vertical="center" wrapText="1"/>
    </xf>
    <xf numFmtId="0" fontId="34" fillId="0" borderId="9" xfId="9" applyFont="1" applyFill="1" applyBorder="1" applyAlignment="1">
      <alignment horizontal="center" vertical="center" wrapText="1"/>
    </xf>
    <xf numFmtId="1" fontId="2" fillId="0" borderId="3" xfId="9" applyNumberFormat="1" applyFont="1" applyFill="1" applyBorder="1" applyAlignment="1">
      <alignment horizontal="center" vertical="center" wrapText="1"/>
    </xf>
    <xf numFmtId="0" fontId="2" fillId="0" borderId="3" xfId="9" applyFont="1" applyFill="1" applyBorder="1" applyAlignment="1">
      <alignment horizontal="center" vertical="center" wrapText="1"/>
    </xf>
    <xf numFmtId="0" fontId="2" fillId="0" borderId="10" xfId="9" applyFont="1" applyFill="1" applyBorder="1" applyAlignment="1">
      <alignment vertical="center" wrapText="1"/>
    </xf>
    <xf numFmtId="0" fontId="2" fillId="0" borderId="11" xfId="9" applyFont="1" applyFill="1" applyBorder="1" applyAlignment="1">
      <alignment vertical="center" wrapText="1"/>
    </xf>
    <xf numFmtId="0" fontId="2" fillId="0" borderId="8" xfId="9" applyFont="1" applyFill="1" applyBorder="1" applyAlignment="1">
      <alignment vertical="center" wrapText="1"/>
    </xf>
    <xf numFmtId="2" fontId="2" fillId="0" borderId="3" xfId="9" applyNumberFormat="1" applyFont="1" applyFill="1" applyBorder="1" applyAlignment="1">
      <alignment horizontal="center" vertical="center" wrapText="1"/>
    </xf>
    <xf numFmtId="164" fontId="2" fillId="0" borderId="3" xfId="9" applyNumberFormat="1" applyFont="1" applyFill="1" applyBorder="1" applyAlignment="1">
      <alignment horizontal="center" vertical="center" wrapText="1"/>
    </xf>
    <xf numFmtId="0" fontId="34" fillId="0" borderId="3" xfId="9" applyFont="1" applyFill="1" applyBorder="1" applyAlignment="1">
      <alignment horizontal="justify" vertical="center" wrapText="1"/>
    </xf>
    <xf numFmtId="0" fontId="2" fillId="0" borderId="3" xfId="9" applyFont="1" applyFill="1" applyBorder="1" applyAlignment="1">
      <alignment horizontal="left" vertical="center" wrapText="1"/>
    </xf>
    <xf numFmtId="0" fontId="34" fillId="0" borderId="3" xfId="9" applyFont="1" applyFill="1" applyBorder="1" applyAlignment="1">
      <alignment horizontal="left" vertical="center" wrapText="1"/>
    </xf>
    <xf numFmtId="0" fontId="2" fillId="0" borderId="3" xfId="9" applyFont="1" applyFill="1" applyBorder="1" applyAlignment="1">
      <alignment horizontal="justify" vertical="center" wrapText="1"/>
    </xf>
    <xf numFmtId="0" fontId="2" fillId="0" borderId="3" xfId="9" applyFont="1" applyFill="1" applyBorder="1" applyAlignment="1">
      <alignment vertical="center" wrapText="1"/>
    </xf>
    <xf numFmtId="0" fontId="2" fillId="0" borderId="10" xfId="9" applyFont="1" applyFill="1" applyBorder="1" applyAlignment="1">
      <alignment horizontal="justify" vertical="center" wrapText="1"/>
    </xf>
    <xf numFmtId="0" fontId="2" fillId="0" borderId="11" xfId="9" applyFont="1" applyFill="1" applyBorder="1" applyAlignment="1">
      <alignment horizontal="justify" vertical="center" wrapText="1"/>
    </xf>
    <xf numFmtId="0" fontId="2" fillId="0" borderId="8" xfId="9" applyFont="1" applyFill="1" applyBorder="1" applyAlignment="1">
      <alignment horizontal="justify" vertical="center" wrapText="1"/>
    </xf>
    <xf numFmtId="0" fontId="2" fillId="0" borderId="17" xfId="9" applyFont="1" applyFill="1" applyBorder="1" applyAlignment="1">
      <alignment horizontal="center" vertical="center" wrapText="1"/>
    </xf>
    <xf numFmtId="0" fontId="2" fillId="0" borderId="16" xfId="9" applyFont="1" applyFill="1" applyBorder="1" applyAlignment="1">
      <alignment horizontal="center" vertical="center" wrapText="1"/>
    </xf>
    <xf numFmtId="0" fontId="2" fillId="0" borderId="18" xfId="9" applyFont="1" applyFill="1" applyBorder="1" applyAlignment="1">
      <alignment horizontal="center" vertical="center" wrapText="1"/>
    </xf>
    <xf numFmtId="0" fontId="2" fillId="0" borderId="13" xfId="9" applyFont="1" applyFill="1" applyBorder="1" applyAlignment="1">
      <alignment horizontal="center" vertical="center" wrapText="1"/>
    </xf>
    <xf numFmtId="0" fontId="2" fillId="0" borderId="0" xfId="9" applyFont="1" applyFill="1" applyBorder="1" applyAlignment="1">
      <alignment horizontal="center" vertical="center" wrapText="1"/>
    </xf>
    <xf numFmtId="0" fontId="2" fillId="0" borderId="14" xfId="9" applyFont="1" applyFill="1" applyBorder="1" applyAlignment="1">
      <alignment horizontal="center" vertical="center" wrapText="1"/>
    </xf>
    <xf numFmtId="0" fontId="2" fillId="0" borderId="17" xfId="9" applyFont="1" applyFill="1" applyBorder="1" applyAlignment="1">
      <alignment horizontal="justify" vertical="center" wrapText="1"/>
    </xf>
    <xf numFmtId="0" fontId="2" fillId="0" borderId="16" xfId="9" applyFont="1" applyFill="1" applyBorder="1" applyAlignment="1">
      <alignment horizontal="justify" vertical="center" wrapText="1"/>
    </xf>
    <xf numFmtId="0" fontId="2" fillId="0" borderId="18" xfId="9" applyFont="1" applyFill="1" applyBorder="1" applyAlignment="1">
      <alignment horizontal="justify" vertical="center" wrapText="1"/>
    </xf>
    <xf numFmtId="164" fontId="34" fillId="9" borderId="3" xfId="9" applyNumberFormat="1" applyFont="1" applyFill="1" applyBorder="1" applyAlignment="1">
      <alignment horizontal="center" vertical="center" wrapText="1"/>
    </xf>
    <xf numFmtId="0" fontId="34" fillId="9" borderId="3" xfId="9" applyFont="1" applyFill="1" applyBorder="1" applyAlignment="1">
      <alignment horizontal="justify" vertical="center" wrapText="1"/>
    </xf>
    <xf numFmtId="2" fontId="34" fillId="9" borderId="3" xfId="9" applyNumberFormat="1" applyFont="1" applyFill="1" applyBorder="1" applyAlignment="1">
      <alignment horizontal="center" vertical="center" wrapText="1"/>
    </xf>
    <xf numFmtId="1" fontId="34" fillId="9" borderId="3" xfId="9" applyNumberFormat="1" applyFont="1" applyFill="1" applyBorder="1" applyAlignment="1">
      <alignment horizontal="center" vertical="center" wrapText="1"/>
    </xf>
    <xf numFmtId="0" fontId="34" fillId="9" borderId="3" xfId="9" applyFont="1" applyFill="1" applyBorder="1" applyAlignment="1">
      <alignment horizontal="center" vertical="center" wrapText="1"/>
    </xf>
    <xf numFmtId="0" fontId="34" fillId="9" borderId="3" xfId="9" applyFont="1" applyFill="1" applyBorder="1" applyAlignment="1">
      <alignment vertical="center" wrapText="1"/>
    </xf>
    <xf numFmtId="0" fontId="2" fillId="0" borderId="3" xfId="9" applyNumberFormat="1" applyFont="1" applyFill="1" applyBorder="1" applyAlignment="1">
      <alignment horizontal="justify" vertical="center" wrapText="1"/>
    </xf>
    <xf numFmtId="0" fontId="34" fillId="0" borderId="10" xfId="9" applyFont="1" applyFill="1" applyBorder="1" applyAlignment="1">
      <alignment horizontal="justify" vertical="center" wrapText="1"/>
    </xf>
    <xf numFmtId="0" fontId="34" fillId="0" borderId="11" xfId="9" applyFont="1" applyFill="1" applyBorder="1" applyAlignment="1">
      <alignment horizontal="justify" vertical="center" wrapText="1"/>
    </xf>
    <xf numFmtId="0" fontId="34" fillId="0" borderId="8" xfId="9" applyFont="1" applyFill="1" applyBorder="1" applyAlignment="1">
      <alignment horizontal="justify" vertical="center" wrapText="1"/>
    </xf>
    <xf numFmtId="0" fontId="2" fillId="0" borderId="10" xfId="9" applyNumberFormat="1" applyFont="1" applyFill="1" applyBorder="1" applyAlignment="1">
      <alignment horizontal="justify" vertical="center" wrapText="1"/>
    </xf>
    <xf numFmtId="0" fontId="2" fillId="0" borderId="11" xfId="9" applyNumberFormat="1" applyFont="1" applyFill="1" applyBorder="1" applyAlignment="1">
      <alignment horizontal="justify" vertical="center" wrapText="1"/>
    </xf>
    <xf numFmtId="0" fontId="2" fillId="0" borderId="8" xfId="9" applyNumberFormat="1" applyFont="1" applyFill="1" applyBorder="1" applyAlignment="1">
      <alignment horizontal="justify" vertical="center" wrapText="1"/>
    </xf>
    <xf numFmtId="0" fontId="37" fillId="9" borderId="17" xfId="9" applyFont="1" applyFill="1" applyBorder="1" applyAlignment="1">
      <alignment horizontal="center" vertical="center" wrapText="1"/>
    </xf>
    <xf numFmtId="0" fontId="37" fillId="9" borderId="16" xfId="9" applyFont="1" applyFill="1" applyBorder="1" applyAlignment="1">
      <alignment horizontal="center" vertical="center" wrapText="1"/>
    </xf>
    <xf numFmtId="0" fontId="37" fillId="9" borderId="18" xfId="9" applyFont="1" applyFill="1" applyBorder="1" applyAlignment="1">
      <alignment horizontal="center" vertical="center" wrapText="1"/>
    </xf>
    <xf numFmtId="0" fontId="37" fillId="9" borderId="17" xfId="9" applyFont="1" applyFill="1" applyBorder="1" applyAlignment="1">
      <alignment horizontal="center" vertical="center"/>
    </xf>
    <xf numFmtId="0" fontId="37" fillId="9" borderId="16" xfId="9" applyFont="1" applyFill="1" applyBorder="1" applyAlignment="1">
      <alignment horizontal="center" vertical="center"/>
    </xf>
    <xf numFmtId="0" fontId="37" fillId="9" borderId="18" xfId="9" applyFont="1" applyFill="1" applyBorder="1" applyAlignment="1">
      <alignment horizontal="center" vertical="center"/>
    </xf>
    <xf numFmtId="0" fontId="37" fillId="9" borderId="13" xfId="9" applyFont="1" applyFill="1" applyBorder="1" applyAlignment="1">
      <alignment horizontal="center" vertical="center"/>
    </xf>
    <xf numFmtId="0" fontId="37" fillId="9" borderId="0" xfId="9" applyFont="1" applyFill="1" applyBorder="1" applyAlignment="1">
      <alignment horizontal="center" vertical="center"/>
    </xf>
    <xf numFmtId="0" fontId="37" fillId="9" borderId="14" xfId="9" applyFont="1" applyFill="1" applyBorder="1" applyAlignment="1">
      <alignment horizontal="center" vertical="center"/>
    </xf>
    <xf numFmtId="0" fontId="37" fillId="9" borderId="15" xfId="9" applyFont="1" applyFill="1" applyBorder="1" applyAlignment="1">
      <alignment horizontal="center" vertical="center"/>
    </xf>
    <xf numFmtId="0" fontId="37" fillId="9" borderId="7" xfId="9" applyFont="1" applyFill="1" applyBorder="1" applyAlignment="1">
      <alignment horizontal="center" vertical="center"/>
    </xf>
    <xf numFmtId="0" fontId="37" fillId="9" borderId="9" xfId="9" applyFont="1" applyFill="1" applyBorder="1" applyAlignment="1">
      <alignment horizontal="center" vertical="center"/>
    </xf>
    <xf numFmtId="0" fontId="37" fillId="9" borderId="30" xfId="9" applyFont="1" applyFill="1" applyBorder="1" applyAlignment="1">
      <alignment horizontal="left" vertical="center" indent="2"/>
    </xf>
    <xf numFmtId="0" fontId="37" fillId="9" borderId="31" xfId="9" applyFont="1" applyFill="1" applyBorder="1" applyAlignment="1">
      <alignment horizontal="left" vertical="center" indent="2"/>
    </xf>
    <xf numFmtId="0" fontId="38" fillId="9" borderId="29" xfId="9" applyFont="1" applyFill="1" applyBorder="1" applyAlignment="1">
      <alignment horizontal="center" vertical="center"/>
    </xf>
    <xf numFmtId="0" fontId="38" fillId="9" borderId="28" xfId="9" applyFont="1" applyFill="1" applyBorder="1" applyAlignment="1">
      <alignment horizontal="center" vertical="center"/>
    </xf>
    <xf numFmtId="0" fontId="38" fillId="9" borderId="5" xfId="9" applyFont="1" applyFill="1" applyBorder="1" applyAlignment="1">
      <alignment horizontal="center" vertical="center"/>
    </xf>
    <xf numFmtId="0" fontId="38" fillId="9" borderId="6" xfId="9" applyFont="1" applyFill="1" applyBorder="1" applyAlignment="1">
      <alignment horizontal="center" vertical="center"/>
    </xf>
    <xf numFmtId="0" fontId="37" fillId="0" borderId="17" xfId="9" applyFont="1" applyBorder="1" applyAlignment="1">
      <alignment horizontal="center" vertical="center"/>
    </xf>
    <xf numFmtId="0" fontId="37" fillId="0" borderId="16" xfId="9" applyFont="1" applyBorder="1" applyAlignment="1">
      <alignment horizontal="center" vertical="center"/>
    </xf>
    <xf numFmtId="0" fontId="37" fillId="0" borderId="18" xfId="9" applyFont="1" applyBorder="1" applyAlignment="1">
      <alignment horizontal="center" vertical="center"/>
    </xf>
    <xf numFmtId="0" fontId="37" fillId="0" borderId="13" xfId="9" applyFont="1" applyBorder="1" applyAlignment="1">
      <alignment horizontal="center" vertical="center"/>
    </xf>
    <xf numFmtId="0" fontId="37" fillId="0" borderId="0" xfId="9" applyFont="1" applyBorder="1" applyAlignment="1">
      <alignment horizontal="center" vertical="center"/>
    </xf>
    <xf numFmtId="0" fontId="37" fillId="0" borderId="14" xfId="9" applyFont="1" applyBorder="1" applyAlignment="1">
      <alignment horizontal="center" vertical="center"/>
    </xf>
    <xf numFmtId="0" fontId="38" fillId="9" borderId="13" xfId="9" applyFont="1" applyFill="1" applyBorder="1" applyAlignment="1">
      <alignment horizontal="center" vertical="center" wrapText="1"/>
    </xf>
    <xf numFmtId="0" fontId="38" fillId="9" borderId="0" xfId="9" applyFont="1" applyFill="1" applyBorder="1" applyAlignment="1">
      <alignment horizontal="center" vertical="center" wrapText="1"/>
    </xf>
    <xf numFmtId="0" fontId="38" fillId="9" borderId="14" xfId="9" applyFont="1" applyFill="1" applyBorder="1" applyAlignment="1">
      <alignment horizontal="center" vertical="center" wrapText="1"/>
    </xf>
    <xf numFmtId="0" fontId="37" fillId="9" borderId="27" xfId="9" applyFont="1" applyFill="1" applyBorder="1" applyAlignment="1">
      <alignment horizontal="left" vertical="center" indent="2"/>
    </xf>
    <xf numFmtId="0" fontId="37" fillId="0" borderId="3" xfId="9" applyFont="1" applyFill="1" applyBorder="1" applyAlignment="1">
      <alignment horizontal="center" vertical="center" wrapText="1"/>
    </xf>
    <xf numFmtId="0" fontId="38" fillId="9" borderId="5" xfId="9" applyFont="1" applyFill="1" applyBorder="1" applyAlignment="1">
      <alignment horizontal="center" vertical="center" wrapText="1"/>
    </xf>
    <xf numFmtId="0" fontId="38" fillId="9" borderId="4" xfId="9" applyFont="1" applyFill="1" applyBorder="1" applyAlignment="1">
      <alignment horizontal="center" vertical="center"/>
    </xf>
    <xf numFmtId="0" fontId="38" fillId="9" borderId="32" xfId="9" applyFont="1" applyFill="1" applyBorder="1" applyAlignment="1">
      <alignment horizontal="center" vertical="center"/>
    </xf>
    <xf numFmtId="15" fontId="38" fillId="0" borderId="13" xfId="9" applyNumberFormat="1" applyFont="1" applyBorder="1" applyAlignment="1">
      <alignment horizontal="center" vertical="center"/>
    </xf>
    <xf numFmtId="0" fontId="38" fillId="0" borderId="0" xfId="9" applyFont="1" applyBorder="1" applyAlignment="1">
      <alignment horizontal="center" vertical="center"/>
    </xf>
    <xf numFmtId="0" fontId="38" fillId="0" borderId="14" xfId="9" applyFont="1" applyBorder="1" applyAlignment="1">
      <alignment horizontal="center" vertical="center"/>
    </xf>
    <xf numFmtId="0" fontId="38" fillId="0" borderId="15" xfId="9" applyFont="1" applyBorder="1" applyAlignment="1">
      <alignment horizontal="center" vertical="center"/>
    </xf>
    <xf numFmtId="0" fontId="38" fillId="0" borderId="7" xfId="9" applyFont="1" applyBorder="1" applyAlignment="1">
      <alignment horizontal="center" vertical="center"/>
    </xf>
    <xf numFmtId="0" fontId="38" fillId="0" borderId="9" xfId="9" applyFont="1" applyBorder="1" applyAlignment="1">
      <alignment horizontal="center" vertical="center"/>
    </xf>
    <xf numFmtId="0" fontId="38" fillId="9" borderId="15" xfId="9" applyFont="1" applyFill="1" applyBorder="1" applyAlignment="1">
      <alignment horizontal="center" vertical="center" wrapText="1"/>
    </xf>
    <xf numFmtId="0" fontId="38" fillId="9" borderId="7" xfId="9" applyFont="1" applyFill="1" applyBorder="1" applyAlignment="1">
      <alignment horizontal="center" vertical="center" wrapText="1"/>
    </xf>
    <xf numFmtId="0" fontId="38" fillId="9" borderId="9" xfId="9" applyFont="1" applyFill="1" applyBorder="1" applyAlignment="1">
      <alignment horizontal="center" vertical="center" wrapText="1"/>
    </xf>
    <xf numFmtId="164" fontId="38" fillId="9" borderId="15" xfId="9" applyNumberFormat="1" applyFont="1" applyFill="1" applyBorder="1" applyAlignment="1">
      <alignment horizontal="center" vertical="center" wrapText="1"/>
    </xf>
    <xf numFmtId="164" fontId="38" fillId="9" borderId="9" xfId="9" applyNumberFormat="1" applyFont="1" applyFill="1" applyBorder="1" applyAlignment="1">
      <alignment horizontal="center" vertical="center" wrapText="1"/>
    </xf>
    <xf numFmtId="0" fontId="37" fillId="4" borderId="3" xfId="9" applyFont="1" applyFill="1" applyBorder="1" applyAlignment="1">
      <alignment horizontal="center" vertical="center"/>
    </xf>
    <xf numFmtId="0" fontId="37" fillId="6" borderId="10" xfId="9" applyFont="1" applyFill="1" applyBorder="1" applyAlignment="1">
      <alignment horizontal="center" vertical="center"/>
    </xf>
    <xf numFmtId="0" fontId="37" fillId="6" borderId="11" xfId="9" applyFont="1" applyFill="1" applyBorder="1" applyAlignment="1">
      <alignment horizontal="center" vertical="center"/>
    </xf>
    <xf numFmtId="0" fontId="37" fillId="6" borderId="8" xfId="9" applyFont="1" applyFill="1" applyBorder="1" applyAlignment="1">
      <alignment horizontal="center" vertical="center"/>
    </xf>
    <xf numFmtId="0" fontId="37" fillId="7" borderId="10" xfId="9" applyFont="1" applyFill="1" applyBorder="1" applyAlignment="1">
      <alignment horizontal="center" vertical="center" wrapText="1"/>
    </xf>
    <xf numFmtId="0" fontId="37" fillId="7" borderId="11" xfId="9" applyFont="1" applyFill="1" applyBorder="1" applyAlignment="1">
      <alignment horizontal="center" vertical="center" wrapText="1"/>
    </xf>
    <xf numFmtId="0" fontId="37" fillId="7" borderId="8" xfId="9" applyFont="1" applyFill="1" applyBorder="1" applyAlignment="1">
      <alignment horizontal="center" vertical="center" wrapText="1"/>
    </xf>
    <xf numFmtId="0" fontId="37" fillId="5" borderId="3" xfId="9" applyFont="1" applyFill="1" applyBorder="1" applyAlignment="1">
      <alignment horizontal="center" vertical="center" wrapText="1"/>
    </xf>
    <xf numFmtId="49" fontId="37" fillId="0" borderId="3" xfId="9" applyNumberFormat="1" applyFont="1" applyFill="1" applyBorder="1" applyAlignment="1">
      <alignment horizontal="center" vertical="center" wrapText="1"/>
    </xf>
    <xf numFmtId="0" fontId="37" fillId="0" borderId="10" xfId="9" applyFont="1" applyFill="1" applyBorder="1" applyAlignment="1">
      <alignment horizontal="center" vertical="center" wrapText="1"/>
    </xf>
    <xf numFmtId="0" fontId="37" fillId="0" borderId="11" xfId="9" applyFont="1" applyFill="1" applyBorder="1" applyAlignment="1">
      <alignment horizontal="center" vertical="center" wrapText="1"/>
    </xf>
    <xf numFmtId="0" fontId="37" fillId="0" borderId="8" xfId="9" applyFont="1" applyFill="1" applyBorder="1" applyAlignment="1">
      <alignment horizontal="center" vertical="center" wrapText="1"/>
    </xf>
    <xf numFmtId="49" fontId="37" fillId="0" borderId="10" xfId="9" applyNumberFormat="1" applyFont="1" applyFill="1" applyBorder="1" applyAlignment="1">
      <alignment horizontal="center" vertical="center" wrapText="1"/>
    </xf>
    <xf numFmtId="49" fontId="37" fillId="0" borderId="11" xfId="9" applyNumberFormat="1" applyFont="1" applyFill="1" applyBorder="1" applyAlignment="1">
      <alignment horizontal="center" vertical="center" wrapText="1"/>
    </xf>
    <xf numFmtId="49" fontId="37" fillId="0" borderId="8" xfId="9" applyNumberFormat="1" applyFont="1" applyFill="1" applyBorder="1" applyAlignment="1">
      <alignment horizontal="center" vertical="center" wrapText="1"/>
    </xf>
    <xf numFmtId="0" fontId="38" fillId="0" borderId="1" xfId="9" applyFont="1" applyFill="1" applyBorder="1" applyAlignment="1">
      <alignment horizontal="center" vertical="center" wrapText="1"/>
    </xf>
    <xf numFmtId="0" fontId="38" fillId="0" borderId="12" xfId="9" applyFont="1" applyFill="1" applyBorder="1" applyAlignment="1">
      <alignment horizontal="center" vertical="center" wrapText="1"/>
    </xf>
    <xf numFmtId="0" fontId="38" fillId="0" borderId="2" xfId="9" applyFont="1" applyFill="1" applyBorder="1" applyAlignment="1">
      <alignment horizontal="center" vertical="center" wrapText="1"/>
    </xf>
    <xf numFmtId="0" fontId="38" fillId="0" borderId="17" xfId="9" applyFont="1" applyFill="1" applyBorder="1" applyAlignment="1">
      <alignment horizontal="center" vertical="center" wrapText="1"/>
    </xf>
    <xf numFmtId="0" fontId="38" fillId="0" borderId="16" xfId="9" applyFont="1" applyFill="1" applyBorder="1" applyAlignment="1">
      <alignment horizontal="center" vertical="center" wrapText="1"/>
    </xf>
    <xf numFmtId="0" fontId="38" fillId="0" borderId="18" xfId="9" applyFont="1" applyFill="1" applyBorder="1" applyAlignment="1">
      <alignment horizontal="center" vertical="center" wrapText="1"/>
    </xf>
    <xf numFmtId="0" fontId="38" fillId="0" borderId="13" xfId="9" applyFont="1" applyFill="1" applyBorder="1" applyAlignment="1">
      <alignment horizontal="center" vertical="center" wrapText="1"/>
    </xf>
    <xf numFmtId="0" fontId="38" fillId="0" borderId="0" xfId="9" applyFont="1" applyFill="1" applyBorder="1" applyAlignment="1">
      <alignment horizontal="center" vertical="center" wrapText="1"/>
    </xf>
    <xf numFmtId="0" fontId="38" fillId="0" borderId="14" xfId="9" applyFont="1" applyFill="1" applyBorder="1" applyAlignment="1">
      <alignment horizontal="center" vertical="center" wrapText="1"/>
    </xf>
    <xf numFmtId="0" fontId="38" fillId="0" borderId="15" xfId="9" applyFont="1" applyFill="1" applyBorder="1" applyAlignment="1">
      <alignment horizontal="center" vertical="center" wrapText="1"/>
    </xf>
    <xf numFmtId="0" fontId="38" fillId="0" borderId="7" xfId="9" applyFont="1" applyFill="1" applyBorder="1" applyAlignment="1">
      <alignment horizontal="center" vertical="center" wrapText="1"/>
    </xf>
    <xf numFmtId="0" fontId="38" fillId="0" borderId="9" xfId="9" applyFont="1" applyFill="1" applyBorder="1" applyAlignment="1">
      <alignment horizontal="center" vertical="center" wrapText="1"/>
    </xf>
    <xf numFmtId="0" fontId="38" fillId="0" borderId="3" xfId="3" applyNumberFormat="1" applyFont="1" applyFill="1" applyBorder="1" applyAlignment="1">
      <alignment horizontal="left" vertical="center" wrapText="1"/>
    </xf>
    <xf numFmtId="0" fontId="38" fillId="0" borderId="3" xfId="3" applyFont="1" applyFill="1" applyBorder="1" applyAlignment="1">
      <alignment horizontal="center" vertical="center" wrapText="1"/>
    </xf>
    <xf numFmtId="0" fontId="38" fillId="9" borderId="3" xfId="3" applyNumberFormat="1" applyFont="1" applyFill="1" applyBorder="1" applyAlignment="1">
      <alignment horizontal="left" vertical="center" wrapText="1"/>
    </xf>
    <xf numFmtId="0" fontId="38" fillId="0" borderId="10" xfId="9" applyFont="1" applyFill="1" applyBorder="1" applyAlignment="1">
      <alignment horizontal="left" vertical="center" wrapText="1"/>
    </xf>
    <xf numFmtId="0" fontId="38" fillId="0" borderId="11" xfId="9" applyFont="1" applyFill="1" applyBorder="1" applyAlignment="1">
      <alignment horizontal="left" vertical="center" wrapText="1"/>
    </xf>
    <xf numFmtId="0" fontId="38" fillId="0" borderId="8" xfId="9" applyFont="1" applyFill="1" applyBorder="1" applyAlignment="1">
      <alignment horizontal="left" vertical="center" wrapText="1"/>
    </xf>
    <xf numFmtId="1" fontId="38" fillId="0" borderId="1" xfId="9" applyNumberFormat="1" applyFont="1" applyFill="1" applyBorder="1" applyAlignment="1">
      <alignment horizontal="center" vertical="center" wrapText="1"/>
    </xf>
    <xf numFmtId="1" fontId="38" fillId="0" borderId="12" xfId="9" applyNumberFormat="1" applyFont="1" applyFill="1" applyBorder="1" applyAlignment="1">
      <alignment horizontal="center" vertical="center" wrapText="1"/>
    </xf>
    <xf numFmtId="1" fontId="38" fillId="0" borderId="2" xfId="9" applyNumberFormat="1" applyFont="1" applyFill="1" applyBorder="1" applyAlignment="1">
      <alignment horizontal="center" vertical="center" wrapText="1"/>
    </xf>
    <xf numFmtId="1" fontId="38" fillId="0" borderId="3" xfId="9" applyNumberFormat="1" applyFont="1" applyFill="1" applyBorder="1" applyAlignment="1">
      <alignment horizontal="center" vertical="center" wrapText="1"/>
    </xf>
    <xf numFmtId="2" fontId="38" fillId="0" borderId="1" xfId="9" applyNumberFormat="1" applyFont="1" applyFill="1" applyBorder="1" applyAlignment="1">
      <alignment horizontal="center" vertical="center" wrapText="1"/>
    </xf>
    <xf numFmtId="2" fontId="38" fillId="0" borderId="12" xfId="9" applyNumberFormat="1" applyFont="1" applyFill="1" applyBorder="1" applyAlignment="1">
      <alignment horizontal="center" vertical="center" wrapText="1"/>
    </xf>
    <xf numFmtId="2" fontId="38" fillId="0" borderId="2" xfId="9" applyNumberFormat="1" applyFont="1" applyFill="1" applyBorder="1" applyAlignment="1">
      <alignment horizontal="center" vertical="center" wrapText="1"/>
    </xf>
    <xf numFmtId="164" fontId="38" fillId="0" borderId="1" xfId="9" applyNumberFormat="1" applyFont="1" applyFill="1" applyBorder="1" applyAlignment="1">
      <alignment horizontal="center" vertical="center" wrapText="1"/>
    </xf>
    <xf numFmtId="164" fontId="38" fillId="0" borderId="12" xfId="9" applyNumberFormat="1" applyFont="1" applyFill="1" applyBorder="1" applyAlignment="1">
      <alignment horizontal="center" vertical="center" wrapText="1"/>
    </xf>
    <xf numFmtId="164" fontId="38" fillId="0" borderId="2" xfId="9" applyNumberFormat="1" applyFont="1" applyFill="1" applyBorder="1" applyAlignment="1">
      <alignment horizontal="center" vertical="center" wrapText="1"/>
    </xf>
    <xf numFmtId="0" fontId="38" fillId="0" borderId="17" xfId="3" applyFont="1" applyFill="1" applyBorder="1" applyAlignment="1">
      <alignment horizontal="center" vertical="center" wrapText="1"/>
    </xf>
    <xf numFmtId="0" fontId="38" fillId="0" borderId="16" xfId="3" applyFont="1" applyFill="1" applyBorder="1" applyAlignment="1">
      <alignment horizontal="center" vertical="center" wrapText="1"/>
    </xf>
    <xf numFmtId="0" fontId="38" fillId="0" borderId="18" xfId="3" applyFont="1" applyFill="1" applyBorder="1" applyAlignment="1">
      <alignment horizontal="center" vertical="center" wrapText="1"/>
    </xf>
    <xf numFmtId="0" fontId="38" fillId="0" borderId="13" xfId="3" applyFont="1" applyFill="1" applyBorder="1" applyAlignment="1">
      <alignment horizontal="center" vertical="center" wrapText="1"/>
    </xf>
    <xf numFmtId="0" fontId="38" fillId="0" borderId="0" xfId="3" applyFont="1" applyFill="1" applyBorder="1" applyAlignment="1">
      <alignment horizontal="center" vertical="center" wrapText="1"/>
    </xf>
    <xf numFmtId="0" fontId="38" fillId="0" borderId="14" xfId="3" applyFont="1" applyFill="1" applyBorder="1" applyAlignment="1">
      <alignment horizontal="center" vertical="center" wrapText="1"/>
    </xf>
    <xf numFmtId="0" fontId="38" fillId="0" borderId="15" xfId="3" applyFont="1" applyFill="1" applyBorder="1" applyAlignment="1">
      <alignment horizontal="center" vertical="center" wrapText="1"/>
    </xf>
    <xf numFmtId="0" fontId="38" fillId="0" borderId="7" xfId="3" applyFont="1" applyFill="1" applyBorder="1" applyAlignment="1">
      <alignment horizontal="center" vertical="center" wrapText="1"/>
    </xf>
    <xf numFmtId="0" fontId="38" fillId="0" borderId="9" xfId="3" applyFont="1" applyFill="1" applyBorder="1" applyAlignment="1">
      <alignment horizontal="center" vertical="center" wrapText="1"/>
    </xf>
    <xf numFmtId="0" fontId="38" fillId="9" borderId="1" xfId="9" applyFont="1" applyFill="1" applyBorder="1" applyAlignment="1">
      <alignment horizontal="center" vertical="center" wrapText="1"/>
    </xf>
    <xf numFmtId="0" fontId="38" fillId="9" borderId="12" xfId="9" applyFont="1" applyFill="1" applyBorder="1" applyAlignment="1">
      <alignment horizontal="center" vertical="center" wrapText="1"/>
    </xf>
    <xf numFmtId="2" fontId="38" fillId="0" borderId="1" xfId="9" applyNumberFormat="1" applyFont="1" applyBorder="1" applyAlignment="1">
      <alignment horizontal="center" vertical="center"/>
    </xf>
    <xf numFmtId="2" fontId="38" fillId="0" borderId="2" xfId="9" applyNumberFormat="1" applyFont="1" applyBorder="1" applyAlignment="1">
      <alignment horizontal="center" vertical="center"/>
    </xf>
    <xf numFmtId="0" fontId="7" fillId="0" borderId="3" xfId="3" applyFont="1" applyFill="1" applyBorder="1" applyAlignment="1">
      <alignment horizontal="center" vertical="center" wrapText="1"/>
    </xf>
    <xf numFmtId="1" fontId="38" fillId="0" borderId="3" xfId="3" applyNumberFormat="1" applyFont="1" applyFill="1" applyBorder="1" applyAlignment="1">
      <alignment horizontal="center" vertical="center" wrapText="1"/>
    </xf>
    <xf numFmtId="164" fontId="38" fillId="0" borderId="3" xfId="3" applyNumberFormat="1" applyFont="1" applyFill="1" applyBorder="1" applyAlignment="1">
      <alignment horizontal="center" vertical="center" wrapText="1"/>
    </xf>
    <xf numFmtId="0" fontId="38" fillId="9" borderId="2" xfId="9" applyFont="1" applyFill="1" applyBorder="1" applyAlignment="1">
      <alignment horizontal="center" vertical="center" wrapText="1"/>
    </xf>
    <xf numFmtId="1" fontId="38" fillId="9" borderId="1" xfId="9" applyNumberFormat="1" applyFont="1" applyFill="1" applyBorder="1" applyAlignment="1">
      <alignment horizontal="center" vertical="center" wrapText="1"/>
    </xf>
    <xf numFmtId="1" fontId="38" fillId="9" borderId="12" xfId="9" applyNumberFormat="1" applyFont="1" applyFill="1" applyBorder="1" applyAlignment="1">
      <alignment horizontal="center" vertical="center" wrapText="1"/>
    </xf>
    <xf numFmtId="1" fontId="38" fillId="9" borderId="2" xfId="9" applyNumberFormat="1" applyFont="1" applyFill="1" applyBorder="1" applyAlignment="1">
      <alignment horizontal="center" vertical="center" wrapText="1"/>
    </xf>
    <xf numFmtId="0" fontId="38" fillId="9" borderId="3" xfId="14" applyNumberFormat="1" applyFont="1" applyFill="1" applyBorder="1" applyAlignment="1">
      <alignment horizontal="left" vertical="center" wrapText="1"/>
    </xf>
    <xf numFmtId="0" fontId="38" fillId="9" borderId="17" xfId="14" applyFont="1" applyFill="1" applyBorder="1" applyAlignment="1">
      <alignment horizontal="center" vertical="center" wrapText="1"/>
    </xf>
    <xf numFmtId="0" fontId="38" fillId="9" borderId="16" xfId="14" applyFont="1" applyFill="1" applyBorder="1" applyAlignment="1">
      <alignment horizontal="center" vertical="center" wrapText="1"/>
    </xf>
    <xf numFmtId="0" fontId="38" fillId="9" borderId="18" xfId="14" applyFont="1" applyFill="1" applyBorder="1" applyAlignment="1">
      <alignment horizontal="center" vertical="center" wrapText="1"/>
    </xf>
    <xf numFmtId="0" fontId="38" fillId="9" borderId="13" xfId="14" applyFont="1" applyFill="1" applyBorder="1" applyAlignment="1">
      <alignment horizontal="center" vertical="center" wrapText="1"/>
    </xf>
    <xf numFmtId="0" fontId="38" fillId="9" borderId="0" xfId="14" applyFont="1" applyFill="1" applyBorder="1" applyAlignment="1">
      <alignment horizontal="center" vertical="center" wrapText="1"/>
    </xf>
    <xf numFmtId="0" fontId="38" fillId="9" borderId="14" xfId="14" applyFont="1" applyFill="1" applyBorder="1" applyAlignment="1">
      <alignment horizontal="center" vertical="center" wrapText="1"/>
    </xf>
    <xf numFmtId="0" fontId="38" fillId="9" borderId="15" xfId="14" applyFont="1" applyFill="1" applyBorder="1" applyAlignment="1">
      <alignment horizontal="center" vertical="center" wrapText="1"/>
    </xf>
    <xf numFmtId="0" fontId="38" fillId="9" borderId="7" xfId="14" applyFont="1" applyFill="1" applyBorder="1" applyAlignment="1">
      <alignment horizontal="center" vertical="center" wrapText="1"/>
    </xf>
    <xf numFmtId="0" fontId="38" fillId="9" borderId="9" xfId="14" applyFont="1" applyFill="1" applyBorder="1" applyAlignment="1">
      <alignment horizontal="center" vertical="center" wrapText="1"/>
    </xf>
    <xf numFmtId="164" fontId="38" fillId="9" borderId="1" xfId="9" applyNumberFormat="1" applyFont="1" applyFill="1" applyBorder="1" applyAlignment="1">
      <alignment horizontal="center" vertical="center" wrapText="1"/>
    </xf>
    <xf numFmtId="164" fontId="38" fillId="9" borderId="12" xfId="9" applyNumberFormat="1" applyFont="1" applyFill="1" applyBorder="1" applyAlignment="1">
      <alignment horizontal="center" vertical="center" wrapText="1"/>
    </xf>
    <xf numFmtId="164" fontId="38" fillId="9" borderId="2" xfId="9" applyNumberFormat="1" applyFont="1" applyFill="1" applyBorder="1" applyAlignment="1">
      <alignment horizontal="center" vertical="center" wrapText="1"/>
    </xf>
    <xf numFmtId="0" fontId="38" fillId="9" borderId="10" xfId="14" applyFont="1" applyFill="1" applyBorder="1" applyAlignment="1">
      <alignment horizontal="left" vertical="center" wrapText="1"/>
    </xf>
    <xf numFmtId="0" fontId="38" fillId="9" borderId="11" xfId="14" applyFont="1" applyFill="1" applyBorder="1" applyAlignment="1">
      <alignment horizontal="left" vertical="center" wrapText="1"/>
    </xf>
    <xf numFmtId="0" fontId="38" fillId="9" borderId="8" xfId="14" applyFont="1" applyFill="1" applyBorder="1" applyAlignment="1">
      <alignment horizontal="left" vertical="center" wrapText="1"/>
    </xf>
    <xf numFmtId="2" fontId="38" fillId="9" borderId="1" xfId="9" applyNumberFormat="1" applyFont="1" applyFill="1" applyBorder="1" applyAlignment="1">
      <alignment horizontal="center" vertical="center" wrapText="1"/>
    </xf>
    <xf numFmtId="2" fontId="38" fillId="9" borderId="12" xfId="9" applyNumberFormat="1" applyFont="1" applyFill="1" applyBorder="1" applyAlignment="1">
      <alignment horizontal="center" vertical="center" wrapText="1"/>
    </xf>
    <xf numFmtId="2" fontId="38" fillId="9" borderId="2" xfId="9" applyNumberFormat="1" applyFont="1" applyFill="1" applyBorder="1" applyAlignment="1">
      <alignment horizontal="center" vertical="center" wrapText="1"/>
    </xf>
    <xf numFmtId="0" fontId="38" fillId="9" borderId="3" xfId="9" applyFont="1" applyFill="1" applyBorder="1" applyAlignment="1">
      <alignment horizontal="center" vertical="center" wrapText="1"/>
    </xf>
    <xf numFmtId="1" fontId="38" fillId="9" borderId="3" xfId="9" applyNumberFormat="1" applyFont="1" applyFill="1" applyBorder="1" applyAlignment="1">
      <alignment horizontal="center" vertical="center" wrapText="1"/>
    </xf>
    <xf numFmtId="0" fontId="38" fillId="0" borderId="3" xfId="9" applyFont="1" applyFill="1" applyBorder="1" applyAlignment="1">
      <alignment horizontal="center" vertical="center" wrapText="1"/>
    </xf>
    <xf numFmtId="0" fontId="38" fillId="9" borderId="3" xfId="14" applyFont="1" applyFill="1" applyBorder="1" applyAlignment="1">
      <alignment horizontal="center" vertical="center" wrapText="1"/>
    </xf>
    <xf numFmtId="0" fontId="38" fillId="9" borderId="3" xfId="14" applyFont="1" applyFill="1" applyBorder="1" applyAlignment="1">
      <alignment horizontal="left" vertical="center" wrapText="1"/>
    </xf>
    <xf numFmtId="2" fontId="38" fillId="9" borderId="3" xfId="9" applyNumberFormat="1" applyFont="1" applyFill="1" applyBorder="1" applyAlignment="1">
      <alignment horizontal="center" vertical="center" wrapText="1"/>
    </xf>
    <xf numFmtId="164" fontId="38" fillId="0" borderId="3" xfId="9" applyNumberFormat="1" applyFont="1" applyFill="1" applyBorder="1" applyAlignment="1">
      <alignment horizontal="center" vertical="center" wrapText="1"/>
    </xf>
    <xf numFmtId="2" fontId="38" fillId="9" borderId="1" xfId="9" applyNumberFormat="1" applyFont="1" applyFill="1" applyBorder="1" applyAlignment="1">
      <alignment horizontal="center" vertical="center"/>
    </xf>
    <xf numFmtId="2" fontId="38" fillId="9" borderId="2" xfId="9" applyNumberFormat="1" applyFont="1" applyFill="1" applyBorder="1" applyAlignment="1">
      <alignment horizontal="center" vertical="center"/>
    </xf>
    <xf numFmtId="164" fontId="38" fillId="9" borderId="3" xfId="9" applyNumberFormat="1" applyFont="1" applyFill="1" applyBorder="1" applyAlignment="1">
      <alignment horizontal="center" vertical="center" wrapText="1"/>
    </xf>
    <xf numFmtId="0" fontId="42" fillId="9" borderId="0" xfId="9" applyFont="1" applyFill="1" applyBorder="1" applyAlignment="1">
      <alignment horizontal="center" vertical="center"/>
    </xf>
    <xf numFmtId="0" fontId="37" fillId="9" borderId="0" xfId="9" applyFont="1" applyFill="1" applyAlignment="1">
      <alignment horizontal="center" vertical="center" wrapText="1"/>
    </xf>
    <xf numFmtId="0" fontId="37" fillId="9" borderId="10" xfId="9" applyFont="1" applyFill="1" applyBorder="1" applyAlignment="1">
      <alignment horizontal="center" vertical="center"/>
    </xf>
    <xf numFmtId="0" fontId="37" fillId="9" borderId="11" xfId="9" applyFont="1" applyFill="1" applyBorder="1" applyAlignment="1">
      <alignment horizontal="center" vertical="center"/>
    </xf>
    <xf numFmtId="0" fontId="37" fillId="9" borderId="8" xfId="9" applyFont="1" applyFill="1" applyBorder="1" applyAlignment="1">
      <alignment horizontal="center" vertical="center"/>
    </xf>
    <xf numFmtId="0" fontId="37" fillId="10" borderId="10" xfId="9" applyFont="1" applyFill="1" applyBorder="1" applyAlignment="1">
      <alignment horizontal="center" vertical="center"/>
    </xf>
    <xf numFmtId="0" fontId="37" fillId="10" borderId="11" xfId="9" applyFont="1" applyFill="1" applyBorder="1" applyAlignment="1">
      <alignment horizontal="center" vertical="center"/>
    </xf>
    <xf numFmtId="0" fontId="37" fillId="10" borderId="8" xfId="9" applyFont="1" applyFill="1" applyBorder="1" applyAlignment="1">
      <alignment horizontal="center" vertical="center"/>
    </xf>
    <xf numFmtId="2" fontId="38" fillId="0" borderId="3" xfId="9" applyNumberFormat="1" applyFont="1" applyFill="1" applyBorder="1" applyAlignment="1">
      <alignment horizontal="center" vertical="center" wrapText="1"/>
    </xf>
    <xf numFmtId="0" fontId="38" fillId="0" borderId="10" xfId="9" applyFont="1" applyBorder="1" applyAlignment="1">
      <alignment horizontal="center" vertical="center"/>
    </xf>
    <xf numFmtId="0" fontId="38" fillId="0" borderId="11" xfId="9" applyFont="1" applyBorder="1" applyAlignment="1">
      <alignment horizontal="center" vertical="center"/>
    </xf>
    <xf numFmtId="0" fontId="38" fillId="0" borderId="8" xfId="9" applyFont="1" applyBorder="1" applyAlignment="1">
      <alignment horizontal="center" vertical="center"/>
    </xf>
    <xf numFmtId="0" fontId="38" fillId="0" borderId="10" xfId="9" applyFont="1" applyBorder="1" applyAlignment="1">
      <alignment horizontal="center" vertical="center" wrapText="1"/>
    </xf>
    <xf numFmtId="0" fontId="38" fillId="0" borderId="11" xfId="9" applyFont="1" applyBorder="1" applyAlignment="1">
      <alignment horizontal="center" vertical="center" wrapText="1"/>
    </xf>
    <xf numFmtId="0" fontId="38" fillId="0" borderId="8" xfId="9" applyFont="1" applyBorder="1" applyAlignment="1">
      <alignment horizontal="center" vertical="center" wrapText="1"/>
    </xf>
    <xf numFmtId="0" fontId="37" fillId="0" borderId="10" xfId="9" applyFont="1" applyBorder="1" applyAlignment="1">
      <alignment horizontal="center" vertical="center" wrapText="1"/>
    </xf>
    <xf numFmtId="0" fontId="37" fillId="0" borderId="11" xfId="9" applyFont="1" applyBorder="1" applyAlignment="1">
      <alignment horizontal="center" vertical="center" wrapText="1"/>
    </xf>
    <xf numFmtId="0" fontId="37" fillId="0" borderId="8" xfId="9" applyFont="1" applyBorder="1" applyAlignment="1">
      <alignment horizontal="center" vertical="center" wrapText="1"/>
    </xf>
    <xf numFmtId="0" fontId="78" fillId="9" borderId="17" xfId="9" applyFont="1" applyFill="1" applyBorder="1" applyAlignment="1">
      <alignment horizontal="center" vertical="center" wrapText="1"/>
    </xf>
    <xf numFmtId="0" fontId="78" fillId="9" borderId="16" xfId="9" applyFont="1" applyFill="1" applyBorder="1" applyAlignment="1">
      <alignment horizontal="center" vertical="center" wrapText="1"/>
    </xf>
    <xf numFmtId="0" fontId="78" fillId="9" borderId="18" xfId="9" applyFont="1" applyFill="1" applyBorder="1" applyAlignment="1">
      <alignment horizontal="center" vertical="center" wrapText="1"/>
    </xf>
    <xf numFmtId="0" fontId="78" fillId="9" borderId="15" xfId="9" applyFont="1" applyFill="1" applyBorder="1" applyAlignment="1">
      <alignment horizontal="center" vertical="center" wrapText="1"/>
    </xf>
    <xf numFmtId="0" fontId="78" fillId="9" borderId="7" xfId="9" applyFont="1" applyFill="1" applyBorder="1" applyAlignment="1">
      <alignment horizontal="center" vertical="center" wrapText="1"/>
    </xf>
    <xf numFmtId="0" fontId="78" fillId="9" borderId="9" xfId="9" applyFont="1" applyFill="1" applyBorder="1" applyAlignment="1">
      <alignment horizontal="center" vertical="center" wrapText="1"/>
    </xf>
    <xf numFmtId="0" fontId="3" fillId="10" borderId="10" xfId="9" applyFont="1" applyFill="1" applyBorder="1" applyAlignment="1">
      <alignment horizontal="center" vertical="center" wrapText="1"/>
    </xf>
    <xf numFmtId="0" fontId="3" fillId="10" borderId="11" xfId="9" applyFont="1" applyFill="1" applyBorder="1" applyAlignment="1">
      <alignment horizontal="center" vertical="center" wrapText="1"/>
    </xf>
    <xf numFmtId="0" fontId="3" fillId="10" borderId="8" xfId="9" applyFont="1" applyFill="1" applyBorder="1" applyAlignment="1">
      <alignment horizontal="center" vertical="center" wrapText="1"/>
    </xf>
    <xf numFmtId="0" fontId="32" fillId="9" borderId="10" xfId="14" applyFont="1" applyFill="1" applyBorder="1" applyAlignment="1">
      <alignment horizontal="left" vertical="center" wrapText="1"/>
    </xf>
    <xf numFmtId="0" fontId="32" fillId="9" borderId="11" xfId="14" applyFont="1" applyFill="1" applyBorder="1" applyAlignment="1">
      <alignment horizontal="left" vertical="center" wrapText="1"/>
    </xf>
    <xf numFmtId="0" fontId="32" fillId="9" borderId="8" xfId="14" applyFont="1" applyFill="1" applyBorder="1" applyAlignment="1">
      <alignment horizontal="left" vertical="center" wrapText="1"/>
    </xf>
    <xf numFmtId="0" fontId="32" fillId="9" borderId="3" xfId="14" applyFont="1" applyFill="1" applyBorder="1" applyAlignment="1">
      <alignment horizontal="left" vertical="center" wrapText="1"/>
    </xf>
    <xf numFmtId="0" fontId="9" fillId="9" borderId="3" xfId="14" applyFont="1" applyFill="1" applyBorder="1" applyAlignment="1">
      <alignment horizontal="center" vertical="center" wrapText="1"/>
    </xf>
    <xf numFmtId="0" fontId="6" fillId="0" borderId="17" xfId="9" applyFont="1" applyBorder="1" applyAlignment="1">
      <alignment horizontal="center" vertical="center" wrapText="1"/>
    </xf>
    <xf numFmtId="0" fontId="6" fillId="0" borderId="16" xfId="9" applyFont="1" applyBorder="1" applyAlignment="1">
      <alignment horizontal="center" vertical="center" wrapText="1"/>
    </xf>
    <xf numFmtId="0" fontId="6" fillId="0" borderId="18" xfId="9" applyFont="1" applyBorder="1" applyAlignment="1">
      <alignment horizontal="center" vertical="center" wrapText="1"/>
    </xf>
    <xf numFmtId="0" fontId="6" fillId="0" borderId="13" xfId="9" applyFont="1" applyBorder="1" applyAlignment="1">
      <alignment horizontal="center" vertical="center" wrapText="1"/>
    </xf>
    <xf numFmtId="0" fontId="6" fillId="0" borderId="0" xfId="9" applyFont="1" applyBorder="1" applyAlignment="1">
      <alignment horizontal="center" vertical="center" wrapText="1"/>
    </xf>
    <xf numFmtId="0" fontId="6" fillId="0" borderId="14" xfId="9" applyFont="1" applyBorder="1" applyAlignment="1">
      <alignment horizontal="center" vertical="center" wrapText="1"/>
    </xf>
    <xf numFmtId="0" fontId="4" fillId="0" borderId="1" xfId="9" applyFont="1" applyFill="1" applyBorder="1" applyAlignment="1" applyProtection="1">
      <alignment horizontal="center" vertical="center" wrapText="1"/>
      <protection locked="0"/>
    </xf>
    <xf numFmtId="0" fontId="4" fillId="0" borderId="12" xfId="9" applyFont="1" applyFill="1" applyBorder="1" applyAlignment="1" applyProtection="1">
      <alignment horizontal="center" vertical="center" wrapText="1"/>
      <protection locked="0"/>
    </xf>
    <xf numFmtId="0" fontId="4" fillId="0" borderId="2" xfId="9" applyFont="1" applyFill="1" applyBorder="1" applyAlignment="1" applyProtection="1">
      <alignment horizontal="center" vertical="center" wrapText="1"/>
      <protection locked="0"/>
    </xf>
    <xf numFmtId="0" fontId="7" fillId="18" borderId="11" xfId="9" applyFont="1" applyFill="1" applyBorder="1" applyAlignment="1">
      <alignment horizontal="center" vertical="center" wrapText="1"/>
    </xf>
    <xf numFmtId="4" fontId="4" fillId="0" borderId="3" xfId="9" applyNumberFormat="1" applyFont="1" applyFill="1" applyBorder="1" applyAlignment="1">
      <alignment horizontal="center" vertical="center" wrapText="1"/>
    </xf>
    <xf numFmtId="0" fontId="7" fillId="9" borderId="40" xfId="9" applyFont="1" applyFill="1" applyBorder="1" applyAlignment="1">
      <alignment horizontal="center" vertical="center"/>
    </xf>
    <xf numFmtId="0" fontId="7" fillId="9" borderId="38" xfId="9" applyFont="1" applyFill="1" applyBorder="1" applyAlignment="1">
      <alignment horizontal="center" vertical="center"/>
    </xf>
    <xf numFmtId="0" fontId="7" fillId="9" borderId="39" xfId="9" applyFont="1" applyFill="1" applyBorder="1" applyAlignment="1">
      <alignment horizontal="center" vertical="center"/>
    </xf>
    <xf numFmtId="0" fontId="7" fillId="9" borderId="37" xfId="9" applyFont="1" applyFill="1" applyBorder="1" applyAlignment="1">
      <alignment horizontal="center" vertical="center"/>
    </xf>
    <xf numFmtId="0" fontId="7" fillId="9" borderId="7" xfId="9" applyFont="1" applyFill="1" applyBorder="1" applyAlignment="1">
      <alignment horizontal="center" vertical="center"/>
    </xf>
    <xf numFmtId="0" fontId="7" fillId="9" borderId="9" xfId="9" applyFont="1" applyFill="1" applyBorder="1" applyAlignment="1">
      <alignment horizontal="center" vertical="center"/>
    </xf>
    <xf numFmtId="165" fontId="7" fillId="0" borderId="13" xfId="9" applyNumberFormat="1" applyFont="1" applyBorder="1" applyAlignment="1">
      <alignment horizontal="center" vertical="center"/>
    </xf>
    <xf numFmtId="165" fontId="7" fillId="0" borderId="0" xfId="9" applyNumberFormat="1" applyFont="1" applyBorder="1" applyAlignment="1">
      <alignment horizontal="center" vertical="center"/>
    </xf>
    <xf numFmtId="165" fontId="7" fillId="0" borderId="14" xfId="9" applyNumberFormat="1" applyFont="1" applyBorder="1" applyAlignment="1">
      <alignment horizontal="center" vertical="center"/>
    </xf>
    <xf numFmtId="165" fontId="7" fillId="0" borderId="15" xfId="9" applyNumberFormat="1" applyFont="1" applyBorder="1" applyAlignment="1">
      <alignment horizontal="center" vertical="center"/>
    </xf>
    <xf numFmtId="165" fontId="7" fillId="0" borderId="7" xfId="9" applyNumberFormat="1" applyFont="1" applyBorder="1" applyAlignment="1">
      <alignment horizontal="center" vertical="center"/>
    </xf>
    <xf numFmtId="165" fontId="7" fillId="0" borderId="9" xfId="9" applyNumberFormat="1" applyFont="1" applyBorder="1" applyAlignment="1">
      <alignment horizontal="center" vertical="center"/>
    </xf>
    <xf numFmtId="0" fontId="7" fillId="9" borderId="36" xfId="9" applyFont="1" applyFill="1" applyBorder="1" applyAlignment="1">
      <alignment horizontal="center" vertical="center"/>
    </xf>
    <xf numFmtId="0" fontId="7" fillId="9" borderId="16" xfId="9" applyFont="1" applyFill="1" applyBorder="1" applyAlignment="1">
      <alignment horizontal="center" vertical="center"/>
    </xf>
    <xf numFmtId="0" fontId="7" fillId="9" borderId="18" xfId="9" applyFont="1" applyFill="1" applyBorder="1" applyAlignment="1">
      <alignment horizontal="center" vertical="center"/>
    </xf>
    <xf numFmtId="0" fontId="7" fillId="9" borderId="34" xfId="9" applyFont="1" applyFill="1" applyBorder="1" applyAlignment="1">
      <alignment horizontal="center" vertical="center"/>
    </xf>
    <xf numFmtId="0" fontId="7" fillId="9" borderId="35" xfId="9" applyFont="1" applyFill="1" applyBorder="1" applyAlignment="1">
      <alignment horizontal="center" vertical="center"/>
    </xf>
    <xf numFmtId="0" fontId="7" fillId="9" borderId="33" xfId="9" applyFont="1" applyFill="1" applyBorder="1" applyAlignment="1">
      <alignment horizontal="center" vertical="center"/>
    </xf>
    <xf numFmtId="0" fontId="38" fillId="0" borderId="3" xfId="9" applyFont="1" applyFill="1" applyBorder="1" applyAlignment="1">
      <alignment vertical="center" wrapText="1"/>
    </xf>
    <xf numFmtId="0" fontId="38" fillId="9" borderId="3" xfId="9" applyFont="1" applyFill="1" applyBorder="1" applyAlignment="1">
      <alignment horizontal="left" vertical="center" wrapText="1"/>
    </xf>
    <xf numFmtId="0" fontId="38" fillId="0" borderId="10" xfId="9" applyFont="1" applyFill="1" applyBorder="1" applyAlignment="1">
      <alignment vertical="center" wrapText="1"/>
    </xf>
    <xf numFmtId="0" fontId="38" fillId="0" borderId="11" xfId="9" applyFont="1" applyFill="1" applyBorder="1" applyAlignment="1">
      <alignment vertical="center" wrapText="1"/>
    </xf>
    <xf numFmtId="0" fontId="38" fillId="0" borderId="8" xfId="9" applyFont="1" applyFill="1" applyBorder="1" applyAlignment="1">
      <alignment vertical="center" wrapText="1"/>
    </xf>
    <xf numFmtId="0" fontId="38" fillId="0" borderId="3" xfId="9" applyFont="1" applyFill="1" applyBorder="1" applyAlignment="1">
      <alignment horizontal="left" vertical="center" wrapText="1"/>
    </xf>
    <xf numFmtId="0" fontId="38" fillId="9" borderId="10" xfId="9" applyFont="1" applyFill="1" applyBorder="1" applyAlignment="1">
      <alignment horizontal="left" vertical="center" wrapText="1"/>
    </xf>
    <xf numFmtId="0" fontId="38" fillId="9" borderId="11" xfId="9" applyFont="1" applyFill="1" applyBorder="1" applyAlignment="1">
      <alignment horizontal="left" vertical="center" wrapText="1"/>
    </xf>
    <xf numFmtId="0" fontId="38" fillId="9" borderId="8" xfId="9" applyFont="1" applyFill="1" applyBorder="1" applyAlignment="1">
      <alignment horizontal="left" vertical="center" wrapText="1"/>
    </xf>
    <xf numFmtId="0" fontId="4" fillId="0" borderId="10" xfId="15" applyFont="1" applyFill="1" applyBorder="1" applyAlignment="1">
      <alignment horizontal="left" vertical="center" wrapText="1"/>
    </xf>
    <xf numFmtId="0" fontId="4" fillId="0" borderId="11" xfId="15" applyFont="1" applyFill="1" applyBorder="1" applyAlignment="1">
      <alignment horizontal="left" vertical="center" wrapText="1"/>
    </xf>
    <xf numFmtId="0" fontId="4" fillId="0" borderId="8" xfId="15" applyFont="1" applyFill="1" applyBorder="1" applyAlignment="1">
      <alignment horizontal="left" vertical="center" wrapText="1"/>
    </xf>
    <xf numFmtId="0" fontId="4" fillId="0" borderId="3" xfId="15" applyFont="1" applyFill="1" applyBorder="1" applyAlignment="1">
      <alignment horizontal="justify" vertical="center" wrapText="1"/>
    </xf>
    <xf numFmtId="0" fontId="2" fillId="9" borderId="5" xfId="15" applyFont="1" applyFill="1" applyBorder="1" applyAlignment="1">
      <alignment horizontal="center" vertical="center" wrapText="1"/>
    </xf>
    <xf numFmtId="0" fontId="4" fillId="0" borderId="10" xfId="15" applyFont="1" applyFill="1" applyBorder="1" applyAlignment="1">
      <alignment horizontal="justify" vertical="center" wrapText="1"/>
    </xf>
    <xf numFmtId="0" fontId="4" fillId="0" borderId="11" xfId="15" applyFont="1" applyFill="1" applyBorder="1" applyAlignment="1">
      <alignment horizontal="justify" vertical="center" wrapText="1"/>
    </xf>
    <xf numFmtId="0" fontId="4" fillId="0" borderId="8" xfId="15" applyFont="1" applyFill="1" applyBorder="1" applyAlignment="1">
      <alignment horizontal="justify" vertical="center" wrapText="1"/>
    </xf>
    <xf numFmtId="0" fontId="2" fillId="0" borderId="1" xfId="15" applyFont="1" applyBorder="1" applyAlignment="1">
      <alignment horizontal="center" vertical="center" wrapText="1"/>
    </xf>
    <xf numFmtId="0" fontId="2" fillId="0" borderId="12" xfId="15" applyFont="1" applyBorder="1" applyAlignment="1">
      <alignment horizontal="center" vertical="center" wrapText="1"/>
    </xf>
    <xf numFmtId="0" fontId="2" fillId="0" borderId="2" xfId="15" applyFont="1" applyBorder="1" applyAlignment="1">
      <alignment horizontal="center" vertical="center" wrapText="1"/>
    </xf>
    <xf numFmtId="0" fontId="32" fillId="0" borderId="3" xfId="15" applyFont="1" applyFill="1" applyBorder="1" applyAlignment="1">
      <alignment horizontal="justify" vertical="center" wrapText="1"/>
    </xf>
    <xf numFmtId="0" fontId="32" fillId="0" borderId="3" xfId="15" applyFont="1" applyFill="1" applyBorder="1" applyAlignment="1">
      <alignment horizontal="left" vertical="center" wrapText="1"/>
    </xf>
    <xf numFmtId="0" fontId="4" fillId="0" borderId="17" xfId="15" applyFont="1" applyFill="1" applyBorder="1" applyAlignment="1">
      <alignment horizontal="justify" vertical="center" wrapText="1"/>
    </xf>
    <xf numFmtId="0" fontId="4" fillId="0" borderId="16" xfId="15" applyFont="1" applyFill="1" applyBorder="1" applyAlignment="1">
      <alignment horizontal="justify" vertical="center" wrapText="1"/>
    </xf>
    <xf numFmtId="0" fontId="4" fillId="0" borderId="18" xfId="15" applyFont="1" applyFill="1" applyBorder="1" applyAlignment="1">
      <alignment horizontal="justify" vertical="center" wrapText="1"/>
    </xf>
    <xf numFmtId="0" fontId="4" fillId="0" borderId="15" xfId="15" applyFont="1" applyFill="1" applyBorder="1" applyAlignment="1">
      <alignment horizontal="justify" vertical="center" wrapText="1"/>
    </xf>
    <xf numFmtId="0" fontId="4" fillId="0" borderId="7" xfId="15" applyFont="1" applyFill="1" applyBorder="1" applyAlignment="1">
      <alignment horizontal="justify" vertical="center" wrapText="1"/>
    </xf>
    <xf numFmtId="0" fontId="4" fillId="0" borderId="9" xfId="15" applyFont="1" applyFill="1" applyBorder="1" applyAlignment="1">
      <alignment horizontal="justify" vertical="center" wrapText="1"/>
    </xf>
    <xf numFmtId="0" fontId="3" fillId="10" borderId="3" xfId="15" applyFont="1" applyFill="1" applyBorder="1" applyAlignment="1">
      <alignment horizontal="center" vertical="center" wrapText="1"/>
    </xf>
    <xf numFmtId="0" fontId="63" fillId="9" borderId="29" xfId="15" applyFill="1" applyBorder="1" applyAlignment="1">
      <alignment horizontal="center"/>
    </xf>
    <xf numFmtId="0" fontId="63" fillId="9" borderId="28" xfId="15" applyFill="1" applyBorder="1" applyAlignment="1">
      <alignment horizontal="center"/>
    </xf>
    <xf numFmtId="0" fontId="63" fillId="9" borderId="5" xfId="15" applyFill="1" applyBorder="1" applyAlignment="1">
      <alignment horizontal="center"/>
    </xf>
    <xf numFmtId="0" fontId="63" fillId="9" borderId="6" xfId="15" applyFill="1" applyBorder="1" applyAlignment="1">
      <alignment horizontal="center"/>
    </xf>
    <xf numFmtId="0" fontId="2" fillId="9" borderId="40" xfId="15" applyFont="1" applyFill="1" applyBorder="1" applyAlignment="1">
      <alignment horizontal="center" vertical="center" wrapText="1"/>
    </xf>
    <xf numFmtId="0" fontId="2" fillId="9" borderId="38" xfId="15" applyFont="1" applyFill="1" applyBorder="1" applyAlignment="1">
      <alignment horizontal="center" vertical="center"/>
    </xf>
    <xf numFmtId="0" fontId="2" fillId="9" borderId="39" xfId="15" applyFont="1" applyFill="1" applyBorder="1" applyAlignment="1">
      <alignment horizontal="center" vertical="center"/>
    </xf>
    <xf numFmtId="0" fontId="2" fillId="9" borderId="37" xfId="15" applyFont="1" applyFill="1" applyBorder="1" applyAlignment="1">
      <alignment horizontal="center" vertical="center"/>
    </xf>
    <xf numFmtId="0" fontId="2" fillId="9" borderId="7" xfId="15" applyFont="1" applyFill="1" applyBorder="1" applyAlignment="1">
      <alignment horizontal="center" vertical="center"/>
    </xf>
    <xf numFmtId="0" fontId="2" fillId="9" borderId="9" xfId="15" applyFont="1" applyFill="1" applyBorder="1" applyAlignment="1">
      <alignment horizontal="center" vertical="center"/>
    </xf>
    <xf numFmtId="0" fontId="4" fillId="2" borderId="10" xfId="9" applyFont="1" applyFill="1" applyBorder="1" applyAlignment="1">
      <alignment horizontal="justify" vertical="center" wrapText="1"/>
    </xf>
    <xf numFmtId="0" fontId="4" fillId="2" borderId="11" xfId="9" applyFont="1" applyFill="1" applyBorder="1" applyAlignment="1">
      <alignment horizontal="justify" vertical="center" wrapText="1"/>
    </xf>
    <xf numFmtId="0" fontId="4" fillId="2" borderId="8" xfId="9" applyFont="1" applyFill="1" applyBorder="1" applyAlignment="1">
      <alignment horizontal="justify" vertical="center" wrapText="1"/>
    </xf>
    <xf numFmtId="0" fontId="4" fillId="0" borderId="3" xfId="9" quotePrefix="1" applyFont="1" applyFill="1" applyBorder="1" applyAlignment="1">
      <alignment horizontal="justify" vertical="center" wrapText="1"/>
    </xf>
    <xf numFmtId="0" fontId="4" fillId="0" borderId="10" xfId="9" quotePrefix="1" applyFont="1" applyFill="1" applyBorder="1" applyAlignment="1">
      <alignment horizontal="justify" vertical="center" wrapText="1"/>
    </xf>
    <xf numFmtId="0" fontId="4" fillId="0" borderId="11" xfId="9" quotePrefix="1" applyFont="1" applyFill="1" applyBorder="1" applyAlignment="1">
      <alignment horizontal="justify" vertical="center" wrapText="1"/>
    </xf>
    <xf numFmtId="0" fontId="4" fillId="0" borderId="8" xfId="9" quotePrefix="1" applyFont="1" applyFill="1" applyBorder="1" applyAlignment="1">
      <alignment horizontal="justify" vertical="center" wrapText="1"/>
    </xf>
    <xf numFmtId="0" fontId="4" fillId="0" borderId="10" xfId="14" applyFont="1" applyFill="1" applyBorder="1" applyAlignment="1">
      <alignment horizontal="left" vertical="center" wrapText="1"/>
    </xf>
    <xf numFmtId="0" fontId="4" fillId="0" borderId="11" xfId="14" applyFont="1" applyFill="1" applyBorder="1" applyAlignment="1">
      <alignment horizontal="left" vertical="center" wrapText="1"/>
    </xf>
    <xf numFmtId="0" fontId="4" fillId="0" borderId="8" xfId="14" applyFont="1" applyFill="1" applyBorder="1" applyAlignment="1">
      <alignment horizontal="left" vertical="center" wrapText="1"/>
    </xf>
    <xf numFmtId="0" fontId="4" fillId="0" borderId="11" xfId="14" applyFont="1" applyFill="1" applyBorder="1" applyAlignment="1">
      <alignment horizontal="justify" vertical="center"/>
    </xf>
    <xf numFmtId="0" fontId="4" fillId="0" borderId="8" xfId="14" applyFont="1" applyFill="1" applyBorder="1" applyAlignment="1">
      <alignment horizontal="justify" vertical="center"/>
    </xf>
    <xf numFmtId="0" fontId="4" fillId="9" borderId="11" xfId="14" applyFont="1" applyFill="1" applyBorder="1" applyAlignment="1">
      <alignment horizontal="justify" vertical="center"/>
    </xf>
    <xf numFmtId="0" fontId="4" fillId="9" borderId="8" xfId="14" applyFont="1" applyFill="1" applyBorder="1" applyAlignment="1">
      <alignment horizontal="justify" vertical="center"/>
    </xf>
    <xf numFmtId="0" fontId="4" fillId="0" borderId="10" xfId="14" applyFont="1" applyFill="1" applyBorder="1" applyAlignment="1">
      <alignment vertical="center" wrapText="1"/>
    </xf>
    <xf numFmtId="0" fontId="4" fillId="0" borderId="11" xfId="14" applyFont="1" applyFill="1" applyBorder="1" applyAlignment="1">
      <alignment vertical="center" wrapText="1"/>
    </xf>
    <xf numFmtId="0" fontId="4" fillId="0" borderId="8" xfId="14" applyFont="1" applyFill="1" applyBorder="1" applyAlignment="1">
      <alignment vertical="center" wrapText="1"/>
    </xf>
    <xf numFmtId="0" fontId="4" fillId="0" borderId="3" xfId="14" applyFont="1" applyFill="1" applyBorder="1" applyAlignment="1">
      <alignment horizontal="justify" vertical="center" wrapText="1"/>
    </xf>
    <xf numFmtId="0" fontId="3" fillId="9" borderId="17" xfId="0" applyFont="1" applyFill="1" applyBorder="1" applyAlignment="1" applyProtection="1">
      <alignment horizontal="center" vertical="center" wrapText="1"/>
    </xf>
    <xf numFmtId="0" fontId="3" fillId="9" borderId="16" xfId="0" applyFont="1" applyFill="1" applyBorder="1" applyAlignment="1" applyProtection="1">
      <alignment horizontal="center" vertical="center" wrapText="1"/>
    </xf>
    <xf numFmtId="0" fontId="3" fillId="9" borderId="18" xfId="0" applyFont="1" applyFill="1" applyBorder="1" applyAlignment="1" applyProtection="1">
      <alignment horizontal="center" vertical="center" wrapText="1"/>
    </xf>
    <xf numFmtId="0" fontId="3" fillId="9" borderId="13" xfId="0" applyFont="1" applyFill="1" applyBorder="1" applyAlignment="1" applyProtection="1">
      <alignment horizontal="center" vertical="center" wrapText="1"/>
    </xf>
    <xf numFmtId="0" fontId="3" fillId="9" borderId="0" xfId="0" applyFont="1" applyFill="1" applyBorder="1" applyAlignment="1" applyProtection="1">
      <alignment horizontal="center" vertical="center" wrapText="1"/>
    </xf>
    <xf numFmtId="0" fontId="3" fillId="9" borderId="14" xfId="0" applyFont="1" applyFill="1" applyBorder="1" applyAlignment="1" applyProtection="1">
      <alignment horizontal="center" vertical="center" wrapText="1"/>
    </xf>
    <xf numFmtId="0" fontId="3" fillId="9" borderId="15" xfId="0" applyFont="1" applyFill="1" applyBorder="1" applyAlignment="1" applyProtection="1">
      <alignment horizontal="center" vertical="center" wrapText="1"/>
    </xf>
    <xf numFmtId="0" fontId="3" fillId="9" borderId="7" xfId="0" applyFont="1" applyFill="1" applyBorder="1" applyAlignment="1" applyProtection="1">
      <alignment horizontal="center" vertical="center" wrapText="1"/>
    </xf>
    <xf numFmtId="0" fontId="3" fillId="9" borderId="9" xfId="0" applyFont="1" applyFill="1" applyBorder="1" applyAlignment="1" applyProtection="1">
      <alignment horizontal="center" vertical="center" wrapText="1"/>
    </xf>
    <xf numFmtId="0" fontId="33" fillId="10" borderId="3" xfId="0" applyFont="1" applyFill="1" applyBorder="1" applyAlignment="1" applyProtection="1">
      <alignment horizontal="center" vertical="center" wrapText="1"/>
    </xf>
    <xf numFmtId="0" fontId="4" fillId="9" borderId="15" xfId="0" applyFont="1" applyFill="1" applyBorder="1" applyAlignment="1" applyProtection="1">
      <alignment horizontal="center" vertical="center" wrapText="1"/>
    </xf>
    <xf numFmtId="0" fontId="4" fillId="9" borderId="7" xfId="0" applyFont="1" applyFill="1" applyBorder="1" applyAlignment="1" applyProtection="1">
      <alignment horizontal="center" vertical="center" wrapText="1"/>
    </xf>
    <xf numFmtId="0" fontId="4" fillId="9" borderId="9" xfId="0" applyFont="1" applyFill="1" applyBorder="1" applyAlignment="1" applyProtection="1">
      <alignment horizontal="center" vertical="center" wrapText="1"/>
    </xf>
    <xf numFmtId="166" fontId="33" fillId="0" borderId="3" xfId="0" applyNumberFormat="1" applyFont="1" applyBorder="1" applyAlignment="1" applyProtection="1">
      <alignment horizontal="center" vertical="center"/>
      <protection locked="0"/>
    </xf>
    <xf numFmtId="0" fontId="33" fillId="10" borderId="10" xfId="0" applyFont="1" applyFill="1" applyBorder="1" applyAlignment="1" applyProtection="1">
      <alignment horizontal="center" vertical="center" wrapText="1"/>
    </xf>
    <xf numFmtId="0" fontId="33" fillId="10" borderId="8" xfId="0" applyFont="1" applyFill="1" applyBorder="1" applyAlignment="1" applyProtection="1">
      <alignment horizontal="center" vertical="center" wrapText="1"/>
    </xf>
    <xf numFmtId="0" fontId="32" fillId="0" borderId="10" xfId="0" applyFont="1" applyBorder="1" applyAlignment="1" applyProtection="1">
      <alignment horizontal="center" vertical="center" wrapText="1"/>
      <protection locked="0"/>
    </xf>
    <xf numFmtId="0" fontId="32" fillId="0" borderId="11" xfId="0" applyFont="1" applyBorder="1" applyAlignment="1" applyProtection="1">
      <alignment horizontal="center" vertical="center" wrapText="1"/>
      <protection locked="0"/>
    </xf>
    <xf numFmtId="0" fontId="32" fillId="0" borderId="8" xfId="0" applyFont="1" applyBorder="1" applyAlignment="1" applyProtection="1">
      <alignment horizontal="center" vertical="center" wrapText="1"/>
      <protection locked="0"/>
    </xf>
    <xf numFmtId="0" fontId="33" fillId="10" borderId="11" xfId="0" applyFont="1" applyFill="1" applyBorder="1" applyAlignment="1" applyProtection="1">
      <alignment horizontal="center" vertical="center" wrapText="1"/>
    </xf>
    <xf numFmtId="0" fontId="48" fillId="0" borderId="11" xfId="0" applyFont="1" applyBorder="1" applyAlignment="1" applyProtection="1">
      <alignment horizontal="center" vertical="center" wrapText="1"/>
      <protection locked="0"/>
    </xf>
    <xf numFmtId="0" fontId="48" fillId="0" borderId="8" xfId="0" applyFont="1" applyBorder="1" applyAlignment="1" applyProtection="1">
      <alignment horizontal="center" vertical="center" wrapText="1"/>
      <protection locked="0"/>
    </xf>
    <xf numFmtId="0" fontId="33" fillId="11" borderId="10" xfId="0" applyFont="1" applyFill="1" applyBorder="1" applyAlignment="1" applyProtection="1">
      <alignment horizontal="center" vertical="center" wrapText="1"/>
    </xf>
    <xf numFmtId="0" fontId="33" fillId="11" borderId="11" xfId="0" applyFont="1" applyFill="1" applyBorder="1" applyAlignment="1" applyProtection="1">
      <alignment horizontal="center" vertical="center" wrapText="1"/>
    </xf>
    <xf numFmtId="0" fontId="33" fillId="11" borderId="8" xfId="0" applyFont="1" applyFill="1" applyBorder="1" applyAlignment="1" applyProtection="1">
      <alignment horizontal="center" vertical="center" wrapText="1"/>
    </xf>
    <xf numFmtId="0" fontId="33" fillId="13" borderId="3" xfId="0" applyFont="1" applyFill="1" applyBorder="1" applyAlignment="1" applyProtection="1">
      <alignment horizontal="center" vertical="center" wrapText="1"/>
    </xf>
    <xf numFmtId="0" fontId="33" fillId="14" borderId="10" xfId="0" applyFont="1" applyFill="1" applyBorder="1" applyAlignment="1" applyProtection="1">
      <alignment horizontal="center" vertical="center" wrapText="1"/>
    </xf>
    <xf numFmtId="0" fontId="33" fillId="14" borderId="11" xfId="0" applyFont="1" applyFill="1" applyBorder="1" applyAlignment="1" applyProtection="1">
      <alignment horizontal="center" vertical="center" wrapText="1"/>
    </xf>
    <xf numFmtId="0" fontId="33" fillId="14" borderId="8" xfId="0" applyFont="1" applyFill="1" applyBorder="1" applyAlignment="1" applyProtection="1">
      <alignment horizontal="center" vertical="center" wrapText="1"/>
    </xf>
    <xf numFmtId="0" fontId="32" fillId="0" borderId="3" xfId="0" applyFont="1" applyBorder="1" applyAlignment="1" applyProtection="1">
      <alignment horizontal="center" vertical="center" wrapText="1"/>
      <protection locked="0"/>
    </xf>
    <xf numFmtId="0" fontId="33" fillId="0" borderId="10" xfId="0" applyFont="1" applyBorder="1" applyAlignment="1" applyProtection="1">
      <alignment horizontal="center" vertical="center" wrapText="1"/>
      <protection locked="0"/>
    </xf>
    <xf numFmtId="0" fontId="33" fillId="0" borderId="11" xfId="0" applyFont="1" applyBorder="1" applyAlignment="1" applyProtection="1">
      <alignment horizontal="center" vertical="center" wrapText="1"/>
      <protection locked="0"/>
    </xf>
    <xf numFmtId="0" fontId="33" fillId="0" borderId="8" xfId="0" applyFont="1" applyBorder="1" applyAlignment="1" applyProtection="1">
      <alignment horizontal="center" vertical="center" wrapText="1"/>
      <protection locked="0"/>
    </xf>
    <xf numFmtId="0" fontId="4" fillId="0" borderId="10" xfId="0" applyFont="1" applyBorder="1" applyAlignment="1" applyProtection="1">
      <alignment horizontal="left" vertical="top" wrapText="1"/>
      <protection locked="0"/>
    </xf>
    <xf numFmtId="0" fontId="4" fillId="0" borderId="11" xfId="0" applyFont="1" applyBorder="1" applyAlignment="1" applyProtection="1">
      <alignment horizontal="left" vertical="top" wrapText="1"/>
      <protection locked="0"/>
    </xf>
    <xf numFmtId="0" fontId="4" fillId="0" borderId="8" xfId="0" applyFont="1" applyBorder="1" applyAlignment="1" applyProtection="1">
      <alignment horizontal="left" vertical="top" wrapText="1"/>
      <protection locked="0"/>
    </xf>
    <xf numFmtId="0" fontId="4" fillId="0" borderId="3" xfId="0" applyFont="1" applyBorder="1" applyAlignment="1" applyProtection="1">
      <alignment horizontal="center" vertical="center" wrapText="1"/>
      <protection locked="0"/>
    </xf>
    <xf numFmtId="0" fontId="33" fillId="9" borderId="17" xfId="0" applyFont="1" applyFill="1" applyBorder="1" applyAlignment="1" applyProtection="1">
      <alignment horizontal="center" vertical="center" wrapText="1"/>
      <protection locked="0"/>
    </xf>
    <xf numFmtId="0" fontId="33" fillId="9" borderId="16" xfId="0" applyFont="1" applyFill="1" applyBorder="1" applyAlignment="1" applyProtection="1">
      <alignment horizontal="center" vertical="center" wrapText="1"/>
      <protection locked="0"/>
    </xf>
    <xf numFmtId="0" fontId="33" fillId="9" borderId="18" xfId="0" applyFont="1" applyFill="1" applyBorder="1" applyAlignment="1" applyProtection="1">
      <alignment horizontal="center" vertical="center" wrapText="1"/>
      <protection locked="0"/>
    </xf>
    <xf numFmtId="0" fontId="4" fillId="0" borderId="17" xfId="0" applyFont="1" applyBorder="1" applyAlignment="1" applyProtection="1">
      <alignment horizontal="center" vertical="center" wrapText="1"/>
      <protection locked="0"/>
    </xf>
    <xf numFmtId="0" fontId="4" fillId="0" borderId="16" xfId="0" applyFont="1" applyBorder="1" applyAlignment="1" applyProtection="1">
      <alignment horizontal="center" vertical="center" wrapText="1"/>
      <protection locked="0"/>
    </xf>
    <xf numFmtId="0" fontId="4" fillId="0" borderId="18" xfId="0" applyFont="1" applyBorder="1" applyAlignment="1" applyProtection="1">
      <alignment horizontal="center" vertical="center" wrapText="1"/>
      <protection locked="0"/>
    </xf>
    <xf numFmtId="0" fontId="32" fillId="0" borderId="17" xfId="0" applyFont="1" applyBorder="1" applyAlignment="1" applyProtection="1">
      <alignment horizontal="center" vertical="center" wrapText="1"/>
      <protection locked="0"/>
    </xf>
    <xf numFmtId="0" fontId="32" fillId="0" borderId="16" xfId="0" applyFont="1" applyBorder="1" applyAlignment="1" applyProtection="1">
      <alignment horizontal="center" vertical="center" wrapText="1"/>
      <protection locked="0"/>
    </xf>
    <xf numFmtId="0" fontId="32" fillId="0" borderId="18" xfId="0" applyFont="1" applyBorder="1" applyAlignment="1" applyProtection="1">
      <alignment horizontal="center" vertical="center" wrapText="1"/>
      <protection locked="0"/>
    </xf>
    <xf numFmtId="0" fontId="4" fillId="0" borderId="17" xfId="0" applyFont="1" applyBorder="1" applyAlignment="1" applyProtection="1">
      <alignment horizontal="left" vertical="top" wrapText="1"/>
      <protection locked="0"/>
    </xf>
    <xf numFmtId="0" fontId="4" fillId="0" borderId="16" xfId="0" applyFont="1" applyBorder="1" applyAlignment="1" applyProtection="1">
      <alignment horizontal="left" vertical="top" wrapText="1"/>
      <protection locked="0"/>
    </xf>
    <xf numFmtId="0" fontId="4" fillId="0" borderId="18" xfId="0" applyFont="1" applyBorder="1" applyAlignment="1" applyProtection="1">
      <alignment horizontal="left" vertical="top" wrapText="1"/>
      <protection locked="0"/>
    </xf>
    <xf numFmtId="0" fontId="4" fillId="0" borderId="3" xfId="0" applyFont="1" applyBorder="1" applyAlignment="1" applyProtection="1">
      <alignment horizontal="left" vertical="top" wrapText="1"/>
      <protection locked="0"/>
    </xf>
    <xf numFmtId="0" fontId="32" fillId="9" borderId="7" xfId="0" applyFont="1" applyFill="1" applyBorder="1" applyAlignment="1" applyProtection="1">
      <alignment horizontal="left" vertical="center" wrapText="1" indent="1"/>
      <protection locked="0"/>
    </xf>
    <xf numFmtId="0" fontId="17" fillId="9" borderId="3" xfId="0" applyFont="1" applyFill="1" applyBorder="1" applyAlignment="1" applyProtection="1">
      <alignment horizontal="left" vertical="top" wrapText="1"/>
      <protection locked="0"/>
    </xf>
    <xf numFmtId="0" fontId="32" fillId="9" borderId="3" xfId="0" applyFont="1" applyFill="1" applyBorder="1" applyAlignment="1" applyProtection="1">
      <alignment horizontal="left" vertical="top" wrapText="1"/>
      <protection locked="0"/>
    </xf>
    <xf numFmtId="0" fontId="3" fillId="10" borderId="10" xfId="0" applyFont="1" applyFill="1" applyBorder="1" applyAlignment="1" applyProtection="1">
      <alignment horizontal="center" vertical="center"/>
    </xf>
    <xf numFmtId="0" fontId="3" fillId="10" borderId="11" xfId="0" applyFont="1" applyFill="1" applyBorder="1" applyAlignment="1" applyProtection="1">
      <alignment horizontal="center" vertical="center"/>
    </xf>
    <xf numFmtId="0" fontId="3" fillId="10" borderId="8" xfId="0" applyFont="1" applyFill="1" applyBorder="1" applyAlignment="1" applyProtection="1">
      <alignment horizontal="center" vertical="center"/>
    </xf>
    <xf numFmtId="0" fontId="4" fillId="0" borderId="10" xfId="0" applyFont="1" applyFill="1" applyBorder="1" applyAlignment="1" applyProtection="1">
      <alignment horizontal="center" vertical="center" wrapText="1"/>
      <protection locked="0"/>
    </xf>
    <xf numFmtId="0" fontId="4" fillId="0" borderId="11" xfId="0" applyFont="1" applyFill="1" applyBorder="1" applyAlignment="1" applyProtection="1">
      <alignment horizontal="center" vertical="center" wrapText="1"/>
      <protection locked="0"/>
    </xf>
    <xf numFmtId="0" fontId="4" fillId="0" borderId="8" xfId="0" applyFont="1" applyFill="1" applyBorder="1" applyAlignment="1" applyProtection="1">
      <alignment horizontal="center" vertical="center" wrapText="1"/>
      <protection locked="0"/>
    </xf>
    <xf numFmtId="0" fontId="4" fillId="0" borderId="3" xfId="0" applyFont="1" applyFill="1" applyBorder="1" applyAlignment="1" applyProtection="1">
      <alignment horizontal="center" vertical="center" wrapText="1"/>
      <protection locked="0"/>
    </xf>
    <xf numFmtId="0" fontId="3" fillId="0" borderId="3" xfId="0" applyFont="1" applyFill="1" applyBorder="1" applyAlignment="1" applyProtection="1">
      <alignment horizontal="center" vertical="center" wrapText="1"/>
      <protection locked="0"/>
    </xf>
    <xf numFmtId="0" fontId="3" fillId="9" borderId="17" xfId="0" applyFont="1" applyFill="1" applyBorder="1" applyAlignment="1" applyProtection="1">
      <alignment horizontal="center" vertical="center" wrapText="1"/>
      <protection locked="0"/>
    </xf>
    <xf numFmtId="0" fontId="3" fillId="9" borderId="16" xfId="0" applyFont="1" applyFill="1" applyBorder="1" applyAlignment="1" applyProtection="1">
      <alignment horizontal="center" vertical="center" wrapText="1"/>
      <protection locked="0"/>
    </xf>
    <xf numFmtId="0" fontId="3" fillId="9" borderId="18" xfId="0" applyFont="1" applyFill="1" applyBorder="1" applyAlignment="1" applyProtection="1">
      <alignment horizontal="center" vertical="center" wrapText="1"/>
      <protection locked="0"/>
    </xf>
    <xf numFmtId="0" fontId="3" fillId="9" borderId="15" xfId="0" applyFont="1" applyFill="1" applyBorder="1" applyAlignment="1" applyProtection="1">
      <alignment horizontal="center" vertical="center" wrapText="1"/>
      <protection locked="0"/>
    </xf>
    <xf numFmtId="0" fontId="3" fillId="9" borderId="7" xfId="0" applyFont="1" applyFill="1" applyBorder="1" applyAlignment="1" applyProtection="1">
      <alignment horizontal="center" vertical="center" wrapText="1"/>
      <protection locked="0"/>
    </xf>
    <xf numFmtId="0" fontId="3" fillId="9" borderId="9" xfId="0" applyFont="1" applyFill="1" applyBorder="1" applyAlignment="1" applyProtection="1">
      <alignment horizontal="center" vertical="center" wrapText="1"/>
      <protection locked="0"/>
    </xf>
    <xf numFmtId="0" fontId="4" fillId="9" borderId="15" xfId="0" applyFont="1" applyFill="1" applyBorder="1" applyAlignment="1" applyProtection="1">
      <alignment horizontal="center" vertical="center" wrapText="1"/>
      <protection locked="0"/>
    </xf>
    <xf numFmtId="0" fontId="4" fillId="9" borderId="7" xfId="0" applyFont="1" applyFill="1" applyBorder="1" applyAlignment="1" applyProtection="1">
      <alignment horizontal="center" vertical="center" wrapText="1"/>
      <protection locked="0"/>
    </xf>
    <xf numFmtId="0" fontId="4" fillId="9" borderId="9" xfId="0" applyFont="1" applyFill="1" applyBorder="1" applyAlignment="1" applyProtection="1">
      <alignment horizontal="center" vertical="center" wrapText="1"/>
      <protection locked="0"/>
    </xf>
    <xf numFmtId="0" fontId="4" fillId="0" borderId="1" xfId="0" applyFont="1" applyBorder="1" applyAlignment="1" applyProtection="1">
      <alignment horizontal="center" vertical="center" textRotation="90" wrapText="1"/>
      <protection locked="0"/>
    </xf>
    <xf numFmtId="0" fontId="4" fillId="0" borderId="12" xfId="0" applyFont="1" applyBorder="1" applyAlignment="1" applyProtection="1">
      <alignment horizontal="center" vertical="center" textRotation="90" wrapText="1"/>
      <protection locked="0"/>
    </xf>
    <xf numFmtId="0" fontId="4" fillId="0" borderId="2" xfId="0" applyFont="1" applyBorder="1" applyAlignment="1" applyProtection="1">
      <alignment horizontal="center" vertical="center" textRotation="90" wrapText="1"/>
      <protection locked="0"/>
    </xf>
    <xf numFmtId="0" fontId="32" fillId="0" borderId="1" xfId="0" applyFont="1" applyBorder="1" applyAlignment="1" applyProtection="1">
      <alignment horizontal="center" vertical="center" textRotation="90" wrapText="1"/>
      <protection locked="0"/>
    </xf>
    <xf numFmtId="0" fontId="32" fillId="0" borderId="2" xfId="0" applyFont="1" applyBorder="1" applyAlignment="1" applyProtection="1">
      <alignment horizontal="center" vertical="center" textRotation="90" wrapText="1"/>
      <protection locked="0"/>
    </xf>
    <xf numFmtId="0" fontId="4" fillId="0" borderId="1" xfId="0" applyFont="1" applyBorder="1" applyAlignment="1" applyProtection="1">
      <alignment horizontal="center" vertical="center" wrapText="1"/>
      <protection locked="0"/>
    </xf>
    <xf numFmtId="0" fontId="4" fillId="0" borderId="2" xfId="0" applyFont="1" applyBorder="1" applyAlignment="1" applyProtection="1">
      <alignment horizontal="center" vertical="center" wrapText="1"/>
      <protection locked="0"/>
    </xf>
    <xf numFmtId="0" fontId="33" fillId="0" borderId="17" xfId="0" applyFont="1" applyBorder="1" applyAlignment="1" applyProtection="1">
      <alignment horizontal="center" vertical="center" wrapText="1"/>
      <protection locked="0"/>
    </xf>
    <xf numFmtId="0" fontId="33" fillId="0" borderId="16" xfId="0" applyFont="1" applyBorder="1" applyAlignment="1" applyProtection="1">
      <alignment horizontal="center" vertical="center" wrapText="1"/>
      <protection locked="0"/>
    </xf>
    <xf numFmtId="0" fontId="33" fillId="0" borderId="18" xfId="0" applyFont="1" applyBorder="1" applyAlignment="1" applyProtection="1">
      <alignment horizontal="center" vertical="center" wrapText="1"/>
      <protection locked="0"/>
    </xf>
    <xf numFmtId="0" fontId="32" fillId="9" borderId="1" xfId="0" applyFont="1" applyFill="1" applyBorder="1" applyAlignment="1" applyProtection="1">
      <alignment horizontal="center" vertical="center" textRotation="90" wrapText="1"/>
      <protection locked="0"/>
    </xf>
    <xf numFmtId="0" fontId="32" fillId="9" borderId="2" xfId="0" applyFont="1" applyFill="1" applyBorder="1" applyAlignment="1" applyProtection="1">
      <alignment horizontal="center" vertical="center" textRotation="90" wrapText="1"/>
      <protection locked="0"/>
    </xf>
    <xf numFmtId="0" fontId="32" fillId="16" borderId="1" xfId="0" applyFont="1" applyFill="1" applyBorder="1" applyAlignment="1" applyProtection="1">
      <alignment horizontal="center" vertical="center" textRotation="90" wrapText="1"/>
    </xf>
    <xf numFmtId="0" fontId="32" fillId="16" borderId="2" xfId="0" applyFont="1" applyFill="1" applyBorder="1" applyAlignment="1" applyProtection="1">
      <alignment horizontal="center" vertical="center" textRotation="90" wrapText="1"/>
    </xf>
    <xf numFmtId="0" fontId="33" fillId="0" borderId="3" xfId="0" applyFont="1" applyBorder="1" applyAlignment="1" applyProtection="1">
      <alignment horizontal="center" vertical="center" wrapText="1"/>
      <protection locked="0"/>
    </xf>
    <xf numFmtId="0" fontId="4" fillId="0" borderId="3" xfId="0" applyFont="1" applyFill="1" applyBorder="1" applyAlignment="1">
      <alignment horizontal="center" vertical="center" wrapText="1"/>
    </xf>
    <xf numFmtId="0" fontId="4" fillId="0" borderId="3" xfId="0" applyFont="1" applyBorder="1" applyAlignment="1">
      <alignment horizontal="center" vertical="center" wrapText="1"/>
    </xf>
    <xf numFmtId="0" fontId="32" fillId="0" borderId="3" xfId="0" applyFont="1" applyBorder="1" applyAlignment="1">
      <alignment horizontal="center" vertical="center" wrapText="1"/>
    </xf>
    <xf numFmtId="0" fontId="32" fillId="9" borderId="3" xfId="0" applyFont="1" applyFill="1" applyBorder="1" applyAlignment="1" applyProtection="1">
      <alignment horizontal="center" vertical="center" wrapText="1"/>
      <protection locked="0"/>
    </xf>
    <xf numFmtId="0" fontId="32" fillId="9" borderId="10" xfId="0" applyFont="1" applyFill="1" applyBorder="1" applyAlignment="1" applyProtection="1">
      <alignment horizontal="center" vertical="center" wrapText="1"/>
      <protection locked="0"/>
    </xf>
    <xf numFmtId="0" fontId="32" fillId="9" borderId="11" xfId="0" applyFont="1" applyFill="1" applyBorder="1" applyAlignment="1" applyProtection="1">
      <alignment horizontal="center" vertical="center" wrapText="1"/>
      <protection locked="0"/>
    </xf>
    <xf numFmtId="0" fontId="32" fillId="9" borderId="8" xfId="0" applyFont="1" applyFill="1" applyBorder="1" applyAlignment="1" applyProtection="1">
      <alignment horizontal="center" vertical="center" wrapText="1"/>
      <protection locked="0"/>
    </xf>
    <xf numFmtId="0" fontId="32" fillId="0" borderId="10" xfId="0" applyFont="1" applyBorder="1" applyAlignment="1" applyProtection="1">
      <alignment horizontal="justify" vertical="center" wrapText="1"/>
      <protection locked="0"/>
    </xf>
    <xf numFmtId="0" fontId="32" fillId="0" borderId="11" xfId="0" applyFont="1" applyBorder="1" applyAlignment="1" applyProtection="1">
      <alignment horizontal="justify" vertical="center" wrapText="1"/>
      <protection locked="0"/>
    </xf>
    <xf numFmtId="0" fontId="32" fillId="0" borderId="8" xfId="0" applyFont="1" applyBorder="1" applyAlignment="1" applyProtection="1">
      <alignment horizontal="justify" vertical="center" wrapText="1"/>
      <protection locked="0"/>
    </xf>
    <xf numFmtId="0" fontId="32" fillId="0" borderId="3" xfId="0" applyFont="1" applyBorder="1" applyAlignment="1" applyProtection="1">
      <alignment horizontal="justify" vertical="center" wrapText="1"/>
      <protection locked="0"/>
    </xf>
    <xf numFmtId="0" fontId="4" fillId="9" borderId="3" xfId="0" applyFont="1" applyFill="1" applyBorder="1" applyAlignment="1" applyProtection="1">
      <alignment horizontal="left" vertical="top" wrapText="1"/>
      <protection locked="0"/>
    </xf>
    <xf numFmtId="0" fontId="38" fillId="0" borderId="11" xfId="0" applyFont="1" applyBorder="1" applyAlignment="1" applyProtection="1">
      <alignment horizontal="left" vertical="center" wrapText="1"/>
      <protection locked="0"/>
    </xf>
    <xf numFmtId="0" fontId="38" fillId="0" borderId="8" xfId="0" applyFont="1" applyBorder="1" applyAlignment="1" applyProtection="1">
      <alignment horizontal="left" vertical="center" wrapText="1"/>
      <protection locked="0"/>
    </xf>
    <xf numFmtId="0" fontId="4" fillId="0" borderId="47" xfId="0" applyFont="1" applyFill="1" applyBorder="1" applyAlignment="1" applyProtection="1">
      <alignment horizontal="center" vertical="center" wrapText="1"/>
      <protection locked="0"/>
    </xf>
    <xf numFmtId="0" fontId="3" fillId="0" borderId="3" xfId="0" applyFont="1" applyBorder="1" applyAlignment="1" applyProtection="1">
      <alignment horizontal="center" vertical="center" wrapText="1"/>
      <protection locked="0"/>
    </xf>
    <xf numFmtId="0" fontId="72" fillId="9" borderId="10" xfId="0" applyFont="1" applyFill="1" applyBorder="1" applyAlignment="1">
      <alignment horizontal="center" vertical="center" wrapText="1"/>
    </xf>
    <xf numFmtId="0" fontId="72" fillId="9" borderId="11" xfId="0" applyFont="1" applyFill="1" applyBorder="1" applyAlignment="1">
      <alignment horizontal="center" vertical="center" wrapText="1"/>
    </xf>
    <xf numFmtId="0" fontId="72" fillId="9" borderId="8" xfId="0" applyFont="1" applyFill="1" applyBorder="1" applyAlignment="1">
      <alignment horizontal="center" vertical="center" wrapText="1"/>
    </xf>
    <xf numFmtId="0" fontId="74" fillId="9" borderId="10" xfId="0" applyFont="1" applyFill="1" applyBorder="1" applyAlignment="1" applyProtection="1">
      <alignment horizontal="center" vertical="center" wrapText="1"/>
      <protection locked="0"/>
    </xf>
    <xf numFmtId="0" fontId="74" fillId="9" borderId="11" xfId="0" applyFont="1" applyFill="1" applyBorder="1" applyAlignment="1" applyProtection="1">
      <alignment horizontal="center" vertical="center" wrapText="1"/>
      <protection locked="0"/>
    </xf>
    <xf numFmtId="0" fontId="74" fillId="9" borderId="8" xfId="0" applyFont="1" applyFill="1" applyBorder="1" applyAlignment="1" applyProtection="1">
      <alignment horizontal="center" vertical="center" wrapText="1"/>
      <protection locked="0"/>
    </xf>
    <xf numFmtId="0" fontId="72" fillId="0" borderId="10" xfId="0" applyFont="1" applyBorder="1" applyAlignment="1" applyProtection="1">
      <alignment horizontal="center" vertical="center" wrapText="1"/>
      <protection locked="0"/>
    </xf>
    <xf numFmtId="0" fontId="72" fillId="0" borderId="11" xfId="0" applyFont="1" applyBorder="1" applyAlignment="1" applyProtection="1">
      <alignment horizontal="center" vertical="center" wrapText="1"/>
      <protection locked="0"/>
    </xf>
    <xf numFmtId="0" fontId="72" fillId="0" borderId="8" xfId="0" applyFont="1" applyBorder="1" applyAlignment="1" applyProtection="1">
      <alignment horizontal="center" vertical="center" wrapText="1"/>
      <protection locked="0"/>
    </xf>
    <xf numFmtId="0" fontId="72" fillId="9" borderId="3" xfId="0" applyFont="1" applyFill="1" applyBorder="1" applyAlignment="1">
      <alignment horizontal="center" vertical="center" wrapText="1"/>
    </xf>
    <xf numFmtId="0" fontId="74" fillId="9" borderId="17" xfId="0" applyFont="1" applyFill="1" applyBorder="1" applyAlignment="1" applyProtection="1">
      <alignment horizontal="center" vertical="center" wrapText="1"/>
      <protection locked="0"/>
    </xf>
    <xf numFmtId="0" fontId="74" fillId="9" borderId="16" xfId="0" applyFont="1" applyFill="1" applyBorder="1" applyAlignment="1" applyProtection="1">
      <alignment horizontal="center" vertical="center" wrapText="1"/>
      <protection locked="0"/>
    </xf>
    <xf numFmtId="0" fontId="74" fillId="9" borderId="18" xfId="0" applyFont="1" applyFill="1" applyBorder="1" applyAlignment="1" applyProtection="1">
      <alignment horizontal="center" vertical="center" wrapText="1"/>
      <protection locked="0"/>
    </xf>
    <xf numFmtId="0" fontId="72" fillId="0" borderId="17"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2" fillId="0" borderId="18" xfId="0" applyFont="1" applyBorder="1" applyAlignment="1" applyProtection="1">
      <alignment horizontal="center" vertical="center" wrapText="1"/>
      <protection locked="0"/>
    </xf>
    <xf numFmtId="0" fontId="72" fillId="9" borderId="17" xfId="0" applyFont="1" applyFill="1" applyBorder="1" applyAlignment="1">
      <alignment horizontal="center" vertical="center" wrapText="1"/>
    </xf>
    <xf numFmtId="0" fontId="72" fillId="9" borderId="16" xfId="0" applyFont="1" applyFill="1" applyBorder="1" applyAlignment="1">
      <alignment horizontal="center" vertical="center" wrapText="1"/>
    </xf>
    <xf numFmtId="0" fontId="72" fillId="9" borderId="18" xfId="0" applyFont="1" applyFill="1" applyBorder="1" applyAlignment="1">
      <alignment horizontal="center" vertical="center" wrapText="1"/>
    </xf>
    <xf numFmtId="0" fontId="9" fillId="9" borderId="3" xfId="0" applyFont="1" applyFill="1" applyBorder="1" applyAlignment="1" applyProtection="1">
      <alignment horizontal="center" vertical="center" wrapText="1"/>
      <protection locked="0"/>
    </xf>
    <xf numFmtId="0" fontId="9" fillId="9" borderId="3" xfId="0" applyFont="1" applyFill="1" applyBorder="1" applyAlignment="1">
      <alignment horizontal="center" vertical="center" wrapText="1"/>
    </xf>
    <xf numFmtId="0" fontId="4" fillId="9" borderId="3" xfId="0" applyFont="1" applyFill="1" applyBorder="1" applyAlignment="1" applyProtection="1">
      <alignment horizontal="center" vertical="center" textRotation="90" wrapText="1"/>
      <protection locked="0"/>
    </xf>
    <xf numFmtId="0" fontId="9" fillId="9" borderId="1" xfId="0" applyFont="1" applyFill="1" applyBorder="1" applyAlignment="1">
      <alignment horizontal="center" vertical="center" wrapText="1"/>
    </xf>
    <xf numFmtId="0" fontId="9" fillId="9" borderId="2" xfId="0" applyFont="1" applyFill="1" applyBorder="1" applyAlignment="1">
      <alignment horizontal="center" vertical="center" wrapText="1"/>
    </xf>
    <xf numFmtId="0" fontId="9" fillId="9" borderId="1" xfId="0" applyFont="1" applyFill="1" applyBorder="1" applyAlignment="1" applyProtection="1">
      <alignment horizontal="center" vertical="center" wrapText="1"/>
      <protection locked="0"/>
    </xf>
    <xf numFmtId="0" fontId="9" fillId="9" borderId="2" xfId="0" applyFont="1" applyFill="1" applyBorder="1" applyAlignment="1" applyProtection="1">
      <alignment horizontal="center" vertical="center" wrapText="1"/>
      <protection locked="0"/>
    </xf>
    <xf numFmtId="166" fontId="3" fillId="0" borderId="3" xfId="0" applyNumberFormat="1" applyFont="1" applyBorder="1" applyAlignment="1" applyProtection="1">
      <alignment horizontal="center" vertical="center"/>
      <protection locked="0"/>
    </xf>
    <xf numFmtId="0" fontId="4" fillId="0" borderId="10" xfId="0" applyFont="1" applyBorder="1" applyAlignment="1" applyProtection="1">
      <alignment horizontal="center" vertical="center" wrapText="1"/>
      <protection locked="0"/>
    </xf>
    <xf numFmtId="0" fontId="4" fillId="0" borderId="11" xfId="0" applyFont="1" applyBorder="1" applyAlignment="1" applyProtection="1">
      <alignment horizontal="center" vertical="center" wrapText="1"/>
      <protection locked="0"/>
    </xf>
    <xf numFmtId="0" fontId="4" fillId="0" borderId="8" xfId="0" applyFont="1" applyBorder="1" applyAlignment="1" applyProtection="1">
      <alignment horizontal="center" vertical="center" wrapText="1"/>
      <protection locked="0"/>
    </xf>
    <xf numFmtId="0" fontId="9" fillId="0" borderId="11" xfId="0" applyFont="1" applyBorder="1" applyAlignment="1" applyProtection="1">
      <alignment horizontal="center" vertical="center" wrapText="1"/>
      <protection locked="0"/>
    </xf>
    <xf numFmtId="0" fontId="9" fillId="0" borderId="8" xfId="0" applyFont="1" applyBorder="1" applyAlignment="1" applyProtection="1">
      <alignment horizontal="center" vertical="center" wrapText="1"/>
      <protection locked="0"/>
    </xf>
    <xf numFmtId="0" fontId="38" fillId="0" borderId="10" xfId="0" applyFont="1" applyBorder="1" applyAlignment="1" applyProtection="1">
      <alignment horizontal="center" vertical="center" wrapText="1"/>
      <protection locked="0"/>
    </xf>
    <xf numFmtId="0" fontId="38" fillId="0" borderId="11" xfId="0" applyFont="1" applyBorder="1" applyAlignment="1" applyProtection="1">
      <alignment horizontal="center" vertical="center" wrapText="1"/>
      <protection locked="0"/>
    </xf>
    <xf numFmtId="0" fontId="38" fillId="0" borderId="8" xfId="0" applyFont="1" applyBorder="1" applyAlignment="1" applyProtection="1">
      <alignment horizontal="center" vertical="center" wrapText="1"/>
      <protection locked="0"/>
    </xf>
    <xf numFmtId="0" fontId="4" fillId="0" borderId="3" xfId="0" applyFont="1" applyFill="1" applyBorder="1" applyAlignment="1">
      <alignment horizontal="justify" vertical="center" wrapText="1"/>
    </xf>
    <xf numFmtId="0" fontId="4" fillId="0" borderId="12" xfId="0" applyFont="1" applyBorder="1" applyAlignment="1" applyProtection="1">
      <alignment horizontal="center" vertical="center" wrapText="1"/>
      <protection locked="0"/>
    </xf>
    <xf numFmtId="0" fontId="4" fillId="0" borderId="1" xfId="0" applyFont="1" applyBorder="1" applyAlignment="1" applyProtection="1">
      <alignment horizontal="justify" vertical="center" wrapText="1"/>
      <protection locked="0"/>
    </xf>
    <xf numFmtId="0" fontId="4" fillId="0" borderId="12" xfId="0" applyFont="1" applyBorder="1" applyAlignment="1" applyProtection="1">
      <alignment horizontal="justify" vertical="center" wrapText="1"/>
      <protection locked="0"/>
    </xf>
    <xf numFmtId="0" fontId="4" fillId="0" borderId="2" xfId="0" applyFont="1" applyBorder="1" applyAlignment="1" applyProtection="1">
      <alignment horizontal="justify" vertical="center" wrapText="1"/>
      <protection locked="0"/>
    </xf>
    <xf numFmtId="0" fontId="33" fillId="0" borderId="3" xfId="0" applyFont="1" applyFill="1" applyBorder="1" applyAlignment="1" applyProtection="1">
      <alignment horizontal="justify" vertical="center" wrapText="1"/>
      <protection locked="0"/>
    </xf>
    <xf numFmtId="0" fontId="4" fillId="0" borderId="3" xfId="0" applyFont="1" applyBorder="1" applyAlignment="1" applyProtection="1">
      <alignment horizontal="justify" vertical="center" wrapText="1"/>
      <protection locked="0"/>
    </xf>
    <xf numFmtId="0" fontId="4" fillId="9" borderId="3" xfId="0" applyFont="1" applyFill="1" applyBorder="1" applyAlignment="1" applyProtection="1">
      <alignment horizontal="center" vertical="center" wrapText="1"/>
      <protection locked="0"/>
    </xf>
    <xf numFmtId="0" fontId="4" fillId="0" borderId="17" xfId="0" applyFont="1" applyBorder="1" applyAlignment="1" applyProtection="1">
      <alignment horizontal="justify" vertical="center" wrapText="1"/>
      <protection locked="0"/>
    </xf>
    <xf numFmtId="0" fontId="4" fillId="0" borderId="16" xfId="0" applyFont="1" applyBorder="1" applyAlignment="1" applyProtection="1">
      <alignment horizontal="justify" vertical="center" wrapText="1"/>
      <protection locked="0"/>
    </xf>
    <xf numFmtId="0" fontId="4" fillId="0" borderId="18" xfId="0" applyFont="1" applyBorder="1" applyAlignment="1" applyProtection="1">
      <alignment horizontal="justify" vertical="center" wrapText="1"/>
      <protection locked="0"/>
    </xf>
    <xf numFmtId="0" fontId="4" fillId="0" borderId="13" xfId="0" applyFont="1" applyBorder="1" applyAlignment="1" applyProtection="1">
      <alignment horizontal="justify" vertical="center" wrapText="1"/>
      <protection locked="0"/>
    </xf>
    <xf numFmtId="0" fontId="4" fillId="0" borderId="0" xfId="0" applyFont="1" applyBorder="1" applyAlignment="1" applyProtection="1">
      <alignment horizontal="justify" vertical="center" wrapText="1"/>
      <protection locked="0"/>
    </xf>
    <xf numFmtId="0" fontId="4" fillId="0" borderId="14" xfId="0" applyFont="1" applyBorder="1" applyAlignment="1" applyProtection="1">
      <alignment horizontal="justify" vertical="center" wrapText="1"/>
      <protection locked="0"/>
    </xf>
    <xf numFmtId="0" fontId="4" fillId="0" borderId="15" xfId="0" applyFont="1" applyBorder="1" applyAlignment="1" applyProtection="1">
      <alignment horizontal="justify" vertical="center" wrapText="1"/>
      <protection locked="0"/>
    </xf>
    <xf numFmtId="0" fontId="4" fillId="0" borderId="7" xfId="0" applyFont="1" applyBorder="1" applyAlignment="1" applyProtection="1">
      <alignment horizontal="justify" vertical="center" wrapText="1"/>
      <protection locked="0"/>
    </xf>
    <xf numFmtId="0" fontId="4" fillId="0" borderId="9" xfId="0" applyFont="1" applyBorder="1" applyAlignment="1" applyProtection="1">
      <alignment horizontal="justify" vertical="center" wrapText="1"/>
      <protection locked="0"/>
    </xf>
    <xf numFmtId="0" fontId="4" fillId="0" borderId="3" xfId="0" applyFont="1" applyBorder="1" applyAlignment="1" applyProtection="1">
      <alignment horizontal="justify" vertical="top" wrapText="1"/>
      <protection locked="0"/>
    </xf>
    <xf numFmtId="0" fontId="32" fillId="0" borderId="17" xfId="0" applyFont="1" applyBorder="1" applyAlignment="1" applyProtection="1">
      <alignment vertical="center" wrapText="1"/>
      <protection locked="0"/>
    </xf>
    <xf numFmtId="0" fontId="32" fillId="0" borderId="16" xfId="0" applyFont="1" applyBorder="1" applyAlignment="1" applyProtection="1">
      <alignment vertical="center" wrapText="1"/>
      <protection locked="0"/>
    </xf>
    <xf numFmtId="0" fontId="32" fillId="0" borderId="18" xfId="0" applyFont="1" applyBorder="1" applyAlignment="1" applyProtection="1">
      <alignment vertical="center" wrapText="1"/>
      <protection locked="0"/>
    </xf>
    <xf numFmtId="0" fontId="3" fillId="0" borderId="17" xfId="0" applyFont="1" applyFill="1" applyBorder="1" applyAlignment="1" applyProtection="1">
      <alignment horizontal="center" vertical="center" wrapText="1"/>
      <protection locked="0"/>
    </xf>
    <xf numFmtId="0" fontId="3" fillId="0" borderId="16" xfId="0" applyFont="1" applyFill="1" applyBorder="1" applyAlignment="1" applyProtection="1">
      <alignment horizontal="center" vertical="center" wrapText="1"/>
      <protection locked="0"/>
    </xf>
    <xf numFmtId="0" fontId="3" fillId="0" borderId="18" xfId="0" applyFont="1" applyFill="1" applyBorder="1" applyAlignment="1" applyProtection="1">
      <alignment horizontal="center" vertical="center" wrapText="1"/>
      <protection locked="0"/>
    </xf>
    <xf numFmtId="0" fontId="3" fillId="0" borderId="13" xfId="0" applyFont="1" applyFill="1" applyBorder="1" applyAlignment="1" applyProtection="1">
      <alignment horizontal="center" vertical="center" wrapText="1"/>
      <protection locked="0"/>
    </xf>
    <xf numFmtId="0" fontId="3" fillId="0" borderId="0" xfId="0" applyFont="1" applyFill="1" applyBorder="1" applyAlignment="1" applyProtection="1">
      <alignment horizontal="center" vertical="center" wrapText="1"/>
      <protection locked="0"/>
    </xf>
    <xf numFmtId="0" fontId="3" fillId="0" borderId="14" xfId="0" applyFont="1" applyFill="1" applyBorder="1" applyAlignment="1" applyProtection="1">
      <alignment horizontal="center" vertical="center" wrapText="1"/>
      <protection locked="0"/>
    </xf>
    <xf numFmtId="0" fontId="3" fillId="0" borderId="15" xfId="0" applyFont="1" applyFill="1" applyBorder="1" applyAlignment="1" applyProtection="1">
      <alignment horizontal="center" vertical="center" wrapText="1"/>
      <protection locked="0"/>
    </xf>
    <xf numFmtId="0" fontId="3" fillId="0" borderId="7" xfId="0" applyFont="1" applyFill="1" applyBorder="1" applyAlignment="1" applyProtection="1">
      <alignment horizontal="center" vertical="center" wrapText="1"/>
      <protection locked="0"/>
    </xf>
    <xf numFmtId="0" fontId="3" fillId="0" borderId="9" xfId="0" applyFont="1" applyFill="1" applyBorder="1" applyAlignment="1" applyProtection="1">
      <alignment horizontal="center" vertical="center" wrapText="1"/>
      <protection locked="0"/>
    </xf>
    <xf numFmtId="0" fontId="32" fillId="9" borderId="12" xfId="0" applyFont="1" applyFill="1" applyBorder="1" applyAlignment="1" applyProtection="1">
      <alignment horizontal="center" vertical="center" textRotation="90" wrapText="1"/>
      <protection locked="0"/>
    </xf>
    <xf numFmtId="0" fontId="32" fillId="0" borderId="12" xfId="0" applyFont="1" applyBorder="1" applyAlignment="1" applyProtection="1">
      <alignment horizontal="center" vertical="center" textRotation="90" wrapText="1"/>
      <protection locked="0"/>
    </xf>
    <xf numFmtId="0" fontId="32" fillId="16" borderId="12" xfId="0" applyFont="1" applyFill="1" applyBorder="1" applyAlignment="1" applyProtection="1">
      <alignment horizontal="center" vertical="center" textRotation="90" wrapText="1"/>
    </xf>
    <xf numFmtId="0" fontId="4" fillId="0" borderId="3" xfId="0" applyFont="1" applyFill="1" applyBorder="1" applyAlignment="1" applyProtection="1">
      <alignment horizontal="left" vertical="center" wrapText="1"/>
      <protection locked="0"/>
    </xf>
    <xf numFmtId="0" fontId="32" fillId="0" borderId="10" xfId="0" applyFont="1" applyFill="1" applyBorder="1" applyAlignment="1" applyProtection="1">
      <alignment horizontal="center" vertical="center" wrapText="1"/>
      <protection locked="0"/>
    </xf>
    <xf numFmtId="0" fontId="32" fillId="0" borderId="11" xfId="0" applyFont="1" applyFill="1" applyBorder="1" applyAlignment="1" applyProtection="1">
      <alignment horizontal="center" vertical="center" wrapText="1"/>
      <protection locked="0"/>
    </xf>
    <xf numFmtId="0" fontId="32" fillId="0" borderId="8" xfId="0" applyFont="1" applyFill="1" applyBorder="1" applyAlignment="1" applyProtection="1">
      <alignment horizontal="center" vertical="center" wrapText="1"/>
      <protection locked="0"/>
    </xf>
    <xf numFmtId="0" fontId="32" fillId="9" borderId="3" xfId="0" applyFont="1" applyFill="1" applyBorder="1" applyAlignment="1">
      <alignment horizontal="left" vertical="center" wrapText="1"/>
    </xf>
    <xf numFmtId="0" fontId="4" fillId="0" borderId="3" xfId="0" applyFont="1" applyBorder="1" applyAlignment="1">
      <alignment horizontal="left" vertical="top" wrapText="1"/>
    </xf>
    <xf numFmtId="0" fontId="32" fillId="0" borderId="3" xfId="0" applyFont="1" applyBorder="1" applyAlignment="1">
      <alignment horizontal="left" vertical="center" wrapText="1"/>
    </xf>
    <xf numFmtId="0" fontId="33" fillId="0" borderId="3" xfId="0" applyFont="1" applyBorder="1" applyAlignment="1">
      <alignment horizontal="center" vertical="center" wrapText="1"/>
    </xf>
    <xf numFmtId="0" fontId="48" fillId="0" borderId="11" xfId="0" applyFont="1" applyBorder="1" applyAlignment="1" applyProtection="1">
      <alignment horizontal="left" vertical="center" wrapText="1"/>
      <protection locked="0"/>
    </xf>
    <xf numFmtId="0" fontId="48" fillId="0" borderId="8" xfId="0" applyFont="1" applyBorder="1" applyAlignment="1" applyProtection="1">
      <alignment horizontal="left" vertical="center" wrapText="1"/>
      <protection locked="0"/>
    </xf>
    <xf numFmtId="0" fontId="32" fillId="0" borderId="3" xfId="0" applyFont="1" applyBorder="1" applyAlignment="1" applyProtection="1">
      <alignment horizontal="left" vertical="center" wrapText="1"/>
      <protection locked="0"/>
    </xf>
    <xf numFmtId="0" fontId="32" fillId="9" borderId="3" xfId="0" applyFont="1" applyFill="1" applyBorder="1" applyAlignment="1" applyProtection="1">
      <alignment horizontal="left" vertical="center" wrapText="1"/>
      <protection locked="0"/>
    </xf>
    <xf numFmtId="0" fontId="32" fillId="0" borderId="3" xfId="0" applyFont="1" applyFill="1" applyBorder="1" applyAlignment="1" applyProtection="1">
      <alignment horizontal="left" vertical="center" wrapText="1"/>
      <protection locked="0"/>
    </xf>
    <xf numFmtId="0" fontId="4" fillId="0" borderId="3" xfId="0" applyFont="1" applyFill="1" applyBorder="1" applyAlignment="1" applyProtection="1">
      <alignment horizontal="left" vertical="top" wrapText="1"/>
      <protection locked="0"/>
    </xf>
    <xf numFmtId="0" fontId="4" fillId="0" borderId="3" xfId="0" applyFont="1" applyBorder="1" applyAlignment="1" applyProtection="1">
      <alignment horizontal="left" vertical="center" wrapText="1"/>
      <protection locked="0"/>
    </xf>
    <xf numFmtId="0" fontId="3" fillId="0" borderId="17" xfId="0" applyFont="1" applyBorder="1" applyAlignment="1" applyProtection="1">
      <alignment horizontal="justify" vertical="center" wrapText="1"/>
      <protection locked="0"/>
    </xf>
    <xf numFmtId="0" fontId="77" fillId="16" borderId="7" xfId="0" applyFont="1" applyFill="1" applyBorder="1" applyAlignment="1">
      <alignment horizontal="center"/>
    </xf>
    <xf numFmtId="0" fontId="3" fillId="16" borderId="3" xfId="0" applyFont="1" applyFill="1" applyBorder="1" applyAlignment="1">
      <alignment horizontal="center" vertical="center" wrapText="1"/>
    </xf>
    <xf numFmtId="0" fontId="3" fillId="16" borderId="10" xfId="0" applyFont="1" applyFill="1" applyBorder="1" applyAlignment="1">
      <alignment horizontal="center" vertical="center" wrapText="1"/>
    </xf>
    <xf numFmtId="0" fontId="3" fillId="16" borderId="8" xfId="0" applyFont="1" applyFill="1" applyBorder="1" applyAlignment="1">
      <alignment horizontal="center" vertical="center" wrapText="1"/>
    </xf>
    <xf numFmtId="0" fontId="4" fillId="0" borderId="10" xfId="0" applyFont="1" applyBorder="1" applyAlignment="1">
      <alignment horizontal="center" vertical="center" wrapText="1"/>
    </xf>
    <xf numFmtId="0" fontId="4" fillId="0" borderId="8" xfId="0" applyFont="1" applyBorder="1" applyAlignment="1">
      <alignment horizontal="center" vertical="center" wrapText="1"/>
    </xf>
    <xf numFmtId="0" fontId="4" fillId="0" borderId="3" xfId="0" applyFont="1" applyBorder="1" applyAlignment="1">
      <alignment horizontal="center" vertical="center"/>
    </xf>
    <xf numFmtId="49" fontId="0" fillId="0" borderId="3" xfId="0" applyNumberFormat="1" applyBorder="1" applyAlignment="1">
      <alignment horizontal="center"/>
    </xf>
    <xf numFmtId="0" fontId="0" fillId="0" borderId="3" xfId="0" applyBorder="1" applyAlignment="1">
      <alignment horizontal="center"/>
    </xf>
    <xf numFmtId="0" fontId="9" fillId="0" borderId="10" xfId="0" applyFont="1" applyBorder="1" applyAlignment="1">
      <alignment horizontal="center" vertical="center" wrapText="1"/>
    </xf>
    <xf numFmtId="0" fontId="9" fillId="0" borderId="8" xfId="0" applyFont="1" applyBorder="1" applyAlignment="1">
      <alignment horizontal="center" vertical="center" wrapText="1"/>
    </xf>
    <xf numFmtId="0" fontId="4" fillId="0" borderId="3" xfId="0" applyFont="1" applyFill="1" applyBorder="1" applyAlignment="1">
      <alignment horizontal="left" vertical="center" wrapText="1"/>
    </xf>
    <xf numFmtId="0" fontId="77" fillId="16" borderId="3" xfId="0" applyFont="1" applyFill="1" applyBorder="1" applyAlignment="1">
      <alignment horizontal="center" vertical="center"/>
    </xf>
    <xf numFmtId="0" fontId="4" fillId="0" borderId="3" xfId="0" applyFont="1" applyBorder="1" applyAlignment="1">
      <alignment horizontal="center"/>
    </xf>
    <xf numFmtId="0" fontId="4" fillId="0" borderId="3" xfId="0" applyFont="1" applyBorder="1" applyAlignment="1">
      <alignment horizontal="left" vertical="center"/>
    </xf>
    <xf numFmtId="0" fontId="4" fillId="0" borderId="3" xfId="0" applyFont="1" applyBorder="1" applyAlignment="1">
      <alignment horizontal="left" vertical="center" wrapText="1"/>
    </xf>
    <xf numFmtId="0" fontId="0" fillId="0" borderId="3" xfId="0" applyBorder="1" applyAlignment="1">
      <alignment horizontal="center" vertical="center"/>
    </xf>
    <xf numFmtId="0" fontId="77" fillId="16" borderId="3" xfId="0" applyFont="1" applyFill="1" applyBorder="1" applyAlignment="1">
      <alignment horizontal="center"/>
    </xf>
    <xf numFmtId="0" fontId="15" fillId="0" borderId="17" xfId="9" applyFont="1" applyBorder="1" applyAlignment="1">
      <alignment horizontal="center" vertical="center" wrapText="1"/>
    </xf>
    <xf numFmtId="0" fontId="15" fillId="0" borderId="16" xfId="9" applyFont="1" applyBorder="1" applyAlignment="1">
      <alignment horizontal="center" vertical="center" wrapText="1"/>
    </xf>
    <xf numFmtId="0" fontId="15" fillId="0" borderId="18" xfId="9" applyFont="1" applyBorder="1" applyAlignment="1">
      <alignment horizontal="center" vertical="center" wrapText="1"/>
    </xf>
    <xf numFmtId="0" fontId="7" fillId="0" borderId="16" xfId="9" applyFont="1" applyBorder="1" applyAlignment="1">
      <alignment horizontal="center" vertical="center"/>
    </xf>
    <xf numFmtId="0" fontId="7" fillId="0" borderId="18" xfId="9" applyFont="1" applyBorder="1" applyAlignment="1">
      <alignment horizontal="center" vertical="center"/>
    </xf>
    <xf numFmtId="0" fontId="7" fillId="0" borderId="0" xfId="9" applyFont="1" applyBorder="1" applyAlignment="1">
      <alignment horizontal="center" vertical="center"/>
    </xf>
    <xf numFmtId="0" fontId="7" fillId="0" borderId="14" xfId="9" applyFont="1" applyBorder="1" applyAlignment="1">
      <alignment horizontal="center" vertical="center"/>
    </xf>
    <xf numFmtId="0" fontId="7" fillId="0" borderId="7" xfId="9" applyFont="1" applyBorder="1" applyAlignment="1">
      <alignment horizontal="center" vertical="center"/>
    </xf>
    <xf numFmtId="0" fontId="7" fillId="0" borderId="9" xfId="9" applyFont="1" applyBorder="1" applyAlignment="1">
      <alignment horizontal="center" vertical="center"/>
    </xf>
    <xf numFmtId="0" fontId="7" fillId="0" borderId="15" xfId="9" applyFont="1" applyBorder="1" applyAlignment="1">
      <alignment horizontal="center" vertical="center" wrapText="1"/>
    </xf>
    <xf numFmtId="0" fontId="7" fillId="0" borderId="7" xfId="9" applyFont="1" applyBorder="1" applyAlignment="1">
      <alignment horizontal="center" vertical="center" wrapText="1"/>
    </xf>
    <xf numFmtId="0" fontId="7" fillId="0" borderId="9" xfId="9" applyFont="1" applyBorder="1" applyAlignment="1">
      <alignment horizontal="center" vertical="center" wrapText="1"/>
    </xf>
    <xf numFmtId="0" fontId="22" fillId="0" borderId="0" xfId="9" applyFont="1" applyAlignment="1">
      <alignment horizontal="center"/>
    </xf>
    <xf numFmtId="0" fontId="7" fillId="0" borderId="0" xfId="9" applyFont="1" applyAlignment="1">
      <alignment horizontal="center"/>
    </xf>
    <xf numFmtId="0" fontId="3" fillId="0" borderId="3" xfId="9" applyFont="1" applyFill="1" applyBorder="1" applyAlignment="1">
      <alignment horizontal="center"/>
    </xf>
    <xf numFmtId="0" fontId="14" fillId="0" borderId="10" xfId="9" applyFont="1" applyFill="1" applyBorder="1" applyAlignment="1">
      <alignment horizontal="justify" vertical="center" wrapText="1"/>
    </xf>
    <xf numFmtId="0" fontId="14" fillId="0" borderId="11" xfId="9" applyFont="1" applyFill="1" applyBorder="1" applyAlignment="1">
      <alignment horizontal="justify" vertical="center" wrapText="1"/>
    </xf>
    <xf numFmtId="0" fontId="14" fillId="0" borderId="8" xfId="9" applyFont="1" applyFill="1" applyBorder="1" applyAlignment="1">
      <alignment horizontal="justify" vertical="center" wrapText="1"/>
    </xf>
    <xf numFmtId="14" fontId="14" fillId="0" borderId="3" xfId="9" applyNumberFormat="1" applyFont="1" applyBorder="1" applyAlignment="1">
      <alignment horizontal="center" vertical="center"/>
    </xf>
    <xf numFmtId="0" fontId="14" fillId="0" borderId="3" xfId="9" applyFont="1" applyBorder="1" applyAlignment="1">
      <alignment horizontal="center" vertical="center"/>
    </xf>
    <xf numFmtId="0" fontId="4" fillId="0" borderId="3" xfId="9" applyFont="1" applyFill="1" applyBorder="1" applyAlignment="1">
      <alignment horizontal="center"/>
    </xf>
    <xf numFmtId="0" fontId="49" fillId="0" borderId="0" xfId="9" applyFont="1" applyFill="1" applyAlignment="1">
      <alignment horizontal="center"/>
    </xf>
    <xf numFmtId="0" fontId="13" fillId="10" borderId="3" xfId="9" applyFont="1" applyFill="1" applyBorder="1" applyAlignment="1">
      <alignment horizontal="center" vertical="center" wrapText="1"/>
    </xf>
    <xf numFmtId="0" fontId="33" fillId="15" borderId="10" xfId="0" applyFont="1" applyFill="1" applyBorder="1" applyAlignment="1" applyProtection="1">
      <alignment horizontal="center" vertical="center" wrapText="1"/>
    </xf>
    <xf numFmtId="0" fontId="33" fillId="15" borderId="11" xfId="0" applyFont="1" applyFill="1" applyBorder="1" applyAlignment="1" applyProtection="1">
      <alignment horizontal="center" vertical="center" wrapText="1"/>
    </xf>
    <xf numFmtId="0" fontId="33" fillId="15" borderId="8" xfId="0" applyFont="1" applyFill="1" applyBorder="1" applyAlignment="1" applyProtection="1">
      <alignment horizontal="center" vertical="center" wrapText="1"/>
    </xf>
    <xf numFmtId="0" fontId="33" fillId="12" borderId="10" xfId="0" applyFont="1" applyFill="1" applyBorder="1" applyAlignment="1" applyProtection="1">
      <alignment horizontal="center" vertical="center" wrapText="1"/>
    </xf>
    <xf numFmtId="0" fontId="33" fillId="12" borderId="11" xfId="0" applyFont="1" applyFill="1" applyBorder="1" applyAlignment="1" applyProtection="1">
      <alignment horizontal="center" vertical="center" wrapText="1"/>
    </xf>
    <xf numFmtId="0" fontId="33" fillId="12" borderId="8" xfId="0" applyFont="1" applyFill="1" applyBorder="1" applyAlignment="1" applyProtection="1">
      <alignment horizontal="center" vertical="center" wrapText="1"/>
    </xf>
    <xf numFmtId="0" fontId="17" fillId="0" borderId="3" xfId="0" applyFont="1" applyBorder="1" applyAlignment="1" applyProtection="1">
      <alignment horizontal="left" vertical="center" wrapText="1"/>
      <protection locked="0"/>
    </xf>
    <xf numFmtId="0" fontId="51" fillId="9" borderId="3" xfId="0" applyFont="1" applyFill="1" applyBorder="1" applyAlignment="1" applyProtection="1">
      <alignment horizontal="center" vertical="center" wrapText="1"/>
      <protection locked="0"/>
    </xf>
    <xf numFmtId="0" fontId="51" fillId="9" borderId="3" xfId="0" applyFont="1" applyFill="1" applyBorder="1" applyAlignment="1" applyProtection="1">
      <alignment horizontal="center" vertical="center" textRotation="90" wrapText="1"/>
      <protection locked="0"/>
    </xf>
    <xf numFmtId="0" fontId="8" fillId="9" borderId="3" xfId="0" applyFont="1" applyFill="1" applyBorder="1" applyAlignment="1" applyProtection="1">
      <alignment horizontal="center" vertical="center" wrapText="1"/>
      <protection locked="0"/>
    </xf>
    <xf numFmtId="0" fontId="51" fillId="9" borderId="3" xfId="0" applyFont="1" applyFill="1" applyBorder="1" applyAlignment="1" applyProtection="1">
      <alignment horizontal="center" vertical="center" wrapText="1"/>
      <protection locked="0"/>
    </xf>
    <xf numFmtId="0" fontId="9" fillId="9" borderId="10" xfId="0" applyFont="1" applyFill="1" applyBorder="1" applyAlignment="1" applyProtection="1">
      <alignment horizontal="left" vertical="center" wrapText="1"/>
      <protection locked="0"/>
    </xf>
    <xf numFmtId="0" fontId="9" fillId="9" borderId="11" xfId="0" applyFont="1" applyFill="1" applyBorder="1" applyAlignment="1" applyProtection="1">
      <alignment horizontal="left" vertical="center" wrapText="1"/>
      <protection locked="0"/>
    </xf>
    <xf numFmtId="0" fontId="9" fillId="9" borderId="8" xfId="0" applyFont="1" applyFill="1" applyBorder="1" applyAlignment="1" applyProtection="1">
      <alignment horizontal="left" vertical="center" wrapText="1"/>
      <protection locked="0"/>
    </xf>
    <xf numFmtId="0" fontId="9" fillId="9" borderId="3" xfId="0" applyFont="1" applyFill="1" applyBorder="1" applyAlignment="1" applyProtection="1">
      <alignment horizontal="center" vertical="center" textRotation="90" wrapText="1"/>
      <protection locked="0"/>
    </xf>
    <xf numFmtId="0" fontId="3" fillId="10" borderId="3" xfId="0" applyFont="1" applyFill="1" applyBorder="1" applyAlignment="1" applyProtection="1">
      <alignment horizontal="center" vertical="center" wrapText="1"/>
    </xf>
    <xf numFmtId="0" fontId="3" fillId="10" borderId="10" xfId="0" applyFont="1" applyFill="1" applyBorder="1" applyAlignment="1" applyProtection="1">
      <alignment horizontal="center" vertical="center" wrapText="1"/>
    </xf>
    <xf numFmtId="0" fontId="3" fillId="10" borderId="8" xfId="0" applyFont="1" applyFill="1" applyBorder="1" applyAlignment="1" applyProtection="1">
      <alignment horizontal="center" vertical="center" wrapText="1"/>
    </xf>
    <xf numFmtId="0" fontId="3" fillId="10" borderId="11" xfId="0" applyFont="1" applyFill="1" applyBorder="1" applyAlignment="1" applyProtection="1">
      <alignment horizontal="center" vertical="center" wrapText="1"/>
    </xf>
    <xf numFmtId="0" fontId="4" fillId="9" borderId="14" xfId="0" applyFont="1" applyFill="1" applyBorder="1" applyAlignment="1" applyProtection="1">
      <protection locked="0"/>
    </xf>
    <xf numFmtId="0" fontId="3" fillId="11" borderId="10" xfId="0" applyFont="1" applyFill="1" applyBorder="1" applyAlignment="1" applyProtection="1">
      <alignment horizontal="center" vertical="center" wrapText="1"/>
    </xf>
    <xf numFmtId="0" fontId="3" fillId="11" borderId="11" xfId="0" applyFont="1" applyFill="1" applyBorder="1" applyAlignment="1" applyProtection="1">
      <alignment horizontal="center" vertical="center" wrapText="1"/>
    </xf>
    <xf numFmtId="0" fontId="3" fillId="11" borderId="8" xfId="0" applyFont="1" applyFill="1" applyBorder="1" applyAlignment="1" applyProtection="1">
      <alignment horizontal="center" vertical="center" wrapText="1"/>
    </xf>
    <xf numFmtId="0" fontId="3" fillId="15" borderId="10" xfId="0" applyFont="1" applyFill="1" applyBorder="1" applyAlignment="1" applyProtection="1">
      <alignment horizontal="center" vertical="center" wrapText="1"/>
    </xf>
    <xf numFmtId="0" fontId="3" fillId="15" borderId="11" xfId="0" applyFont="1" applyFill="1" applyBorder="1" applyAlignment="1" applyProtection="1">
      <alignment horizontal="center" vertical="center" wrapText="1"/>
    </xf>
    <xf numFmtId="0" fontId="3" fillId="15" borderId="8" xfId="0" applyFont="1" applyFill="1" applyBorder="1" applyAlignment="1" applyProtection="1">
      <alignment horizontal="center" vertical="center" wrapText="1"/>
    </xf>
    <xf numFmtId="0" fontId="3" fillId="12" borderId="10" xfId="0" applyFont="1" applyFill="1" applyBorder="1" applyAlignment="1" applyProtection="1">
      <alignment horizontal="center" vertical="center" wrapText="1"/>
    </xf>
    <xf numFmtId="0" fontId="3" fillId="12" borderId="11" xfId="0" applyFont="1" applyFill="1" applyBorder="1" applyAlignment="1" applyProtection="1">
      <alignment horizontal="center" vertical="center" wrapText="1"/>
    </xf>
    <xf numFmtId="0" fontId="3" fillId="12" borderId="8" xfId="0" applyFont="1" applyFill="1" applyBorder="1" applyAlignment="1" applyProtection="1">
      <alignment horizontal="center" vertical="center" wrapText="1"/>
    </xf>
    <xf numFmtId="0" fontId="3" fillId="13" borderId="3" xfId="0" applyFont="1" applyFill="1" applyBorder="1" applyAlignment="1" applyProtection="1">
      <alignment horizontal="center" vertical="center" wrapText="1"/>
    </xf>
    <xf numFmtId="0" fontId="3" fillId="14" borderId="10" xfId="0" applyFont="1" applyFill="1" applyBorder="1" applyAlignment="1" applyProtection="1">
      <alignment horizontal="center" vertical="center" wrapText="1"/>
    </xf>
    <xf numFmtId="0" fontId="3" fillId="14" borderId="11" xfId="0" applyFont="1" applyFill="1" applyBorder="1" applyAlignment="1" applyProtection="1">
      <alignment horizontal="center" vertical="center" wrapText="1"/>
    </xf>
    <xf numFmtId="0" fontId="3" fillId="14" borderId="8" xfId="0" applyFont="1" applyFill="1" applyBorder="1" applyAlignment="1" applyProtection="1">
      <alignment horizontal="center" vertical="center" wrapText="1"/>
    </xf>
    <xf numFmtId="0" fontId="3" fillId="14" borderId="3" xfId="0" applyFont="1" applyFill="1" applyBorder="1" applyAlignment="1" applyProtection="1">
      <alignment horizontal="center" vertical="center" textRotation="90" wrapText="1"/>
    </xf>
    <xf numFmtId="0" fontId="3" fillId="19" borderId="3" xfId="0" applyFont="1" applyFill="1" applyBorder="1" applyAlignment="1" applyProtection="1">
      <alignment horizontal="center" vertical="center" textRotation="90" wrapText="1"/>
    </xf>
    <xf numFmtId="0" fontId="3" fillId="16" borderId="3" xfId="0" applyFont="1" applyFill="1" applyBorder="1" applyAlignment="1" applyProtection="1">
      <alignment horizontal="center" vertical="center" textRotation="90" wrapText="1"/>
    </xf>
    <xf numFmtId="0" fontId="4" fillId="14" borderId="3" xfId="0" applyFont="1" applyFill="1" applyBorder="1" applyAlignment="1" applyProtection="1">
      <alignment horizontal="center" vertical="center" textRotation="90" wrapText="1"/>
    </xf>
    <xf numFmtId="0" fontId="4" fillId="19" borderId="3" xfId="0" applyFont="1" applyFill="1" applyBorder="1" applyAlignment="1" applyProtection="1">
      <alignment horizontal="center" vertical="center" textRotation="90" wrapText="1"/>
    </xf>
    <xf numFmtId="0" fontId="3" fillId="14" borderId="3" xfId="0" applyFont="1" applyFill="1" applyBorder="1" applyAlignment="1" applyProtection="1">
      <alignment horizontal="center" vertical="center" wrapText="1"/>
    </xf>
    <xf numFmtId="0" fontId="3" fillId="13" borderId="3" xfId="0" applyFont="1" applyFill="1" applyBorder="1" applyAlignment="1" applyProtection="1">
      <alignment horizontal="center" vertical="center" textRotation="90" wrapText="1"/>
    </xf>
    <xf numFmtId="0" fontId="3" fillId="13" borderId="3" xfId="0" applyFont="1" applyFill="1" applyBorder="1" applyAlignment="1" applyProtection="1">
      <alignment horizontal="center" vertical="center" wrapText="1"/>
    </xf>
    <xf numFmtId="0" fontId="4" fillId="0" borderId="1" xfId="0" applyFont="1" applyFill="1" applyBorder="1" applyAlignment="1" applyProtection="1">
      <alignment horizontal="center" vertical="center" textRotation="90" wrapText="1"/>
      <protection locked="0"/>
    </xf>
    <xf numFmtId="0" fontId="3" fillId="0" borderId="16" xfId="0" applyFont="1" applyBorder="1" applyAlignment="1" applyProtection="1">
      <alignment horizontal="justify" vertical="center" wrapText="1"/>
      <protection locked="0"/>
    </xf>
    <xf numFmtId="0" fontId="3" fillId="0" borderId="18" xfId="0" applyFont="1" applyBorder="1" applyAlignment="1" applyProtection="1">
      <alignment horizontal="justify" vertical="center" wrapText="1"/>
      <protection locked="0"/>
    </xf>
    <xf numFmtId="0" fontId="4" fillId="9" borderId="1" xfId="0" applyFont="1" applyFill="1" applyBorder="1" applyAlignment="1" applyProtection="1">
      <alignment horizontal="left" vertical="center" wrapText="1"/>
      <protection locked="0"/>
    </xf>
    <xf numFmtId="0" fontId="4" fillId="9" borderId="10" xfId="0" applyFont="1" applyFill="1" applyBorder="1" applyAlignment="1" applyProtection="1">
      <alignment horizontal="left" vertical="center" wrapText="1"/>
      <protection locked="0"/>
    </xf>
    <xf numFmtId="0" fontId="4" fillId="9" borderId="11" xfId="0" applyFont="1" applyFill="1" applyBorder="1" applyAlignment="1" applyProtection="1">
      <alignment horizontal="left" vertical="center" wrapText="1"/>
      <protection locked="0"/>
    </xf>
    <xf numFmtId="0" fontId="4" fillId="9" borderId="8" xfId="0" applyFont="1" applyFill="1" applyBorder="1" applyAlignment="1" applyProtection="1">
      <alignment horizontal="left" vertical="center" wrapText="1"/>
      <protection locked="0"/>
    </xf>
    <xf numFmtId="0" fontId="3" fillId="0" borderId="10" xfId="0" applyFont="1" applyBorder="1" applyAlignment="1" applyProtection="1">
      <alignment horizontal="center" vertical="center" wrapText="1"/>
      <protection locked="0"/>
    </xf>
    <xf numFmtId="0" fontId="3" fillId="0" borderId="11" xfId="0" applyFont="1" applyBorder="1" applyAlignment="1" applyProtection="1">
      <alignment horizontal="center" vertical="center" wrapText="1"/>
      <protection locked="0"/>
    </xf>
    <xf numFmtId="0" fontId="3" fillId="0" borderId="8" xfId="0" applyFont="1" applyBorder="1" applyAlignment="1" applyProtection="1">
      <alignment horizontal="center" vertical="center" wrapText="1"/>
      <protection locked="0"/>
    </xf>
    <xf numFmtId="0" fontId="4" fillId="19" borderId="3" xfId="0" applyFont="1" applyFill="1" applyBorder="1" applyAlignment="1" applyProtection="1">
      <alignment horizontal="center" vertical="center" textRotation="90" wrapText="1"/>
      <protection locked="0"/>
    </xf>
    <xf numFmtId="0" fontId="4" fillId="9" borderId="0" xfId="0" applyFont="1" applyFill="1" applyAlignment="1" applyProtection="1">
      <alignment horizontal="left" vertical="center"/>
      <protection locked="0"/>
    </xf>
    <xf numFmtId="0" fontId="4" fillId="9" borderId="7" xfId="0" applyFont="1" applyFill="1" applyBorder="1" applyAlignment="1" applyProtection="1">
      <alignment horizontal="left" vertical="center" wrapText="1" indent="1"/>
      <protection locked="0"/>
    </xf>
    <xf numFmtId="0" fontId="3" fillId="9" borderId="3" xfId="0" applyFont="1" applyFill="1" applyBorder="1" applyAlignment="1" applyProtection="1">
      <alignment horizontal="left" vertical="top" wrapText="1"/>
      <protection locked="0"/>
    </xf>
    <xf numFmtId="0" fontId="4" fillId="0" borderId="17" xfId="0" applyFont="1" applyBorder="1" applyAlignment="1" applyProtection="1">
      <alignment horizontal="center" vertical="top" wrapText="1"/>
      <protection locked="0"/>
    </xf>
    <xf numFmtId="0" fontId="4" fillId="0" borderId="16" xfId="0" applyFont="1" applyBorder="1" applyAlignment="1" applyProtection="1">
      <alignment horizontal="center" vertical="top" wrapText="1"/>
      <protection locked="0"/>
    </xf>
    <xf numFmtId="0" fontId="4" fillId="0" borderId="18" xfId="0" applyFont="1" applyBorder="1" applyAlignment="1" applyProtection="1">
      <alignment horizontal="center" vertical="top" wrapText="1"/>
      <protection locked="0"/>
    </xf>
    <xf numFmtId="0" fontId="17" fillId="0" borderId="3" xfId="0" applyFont="1" applyBorder="1" applyAlignment="1" applyProtection="1">
      <alignment horizontal="justify" vertical="center" wrapText="1"/>
      <protection locked="0"/>
    </xf>
    <xf numFmtId="0" fontId="4" fillId="0" borderId="3" xfId="0" applyFont="1" applyFill="1" applyBorder="1" applyAlignment="1" applyProtection="1">
      <alignment horizontal="center" vertical="center" textRotation="90" wrapText="1"/>
      <protection locked="0"/>
    </xf>
    <xf numFmtId="0" fontId="18" fillId="9" borderId="3" xfId="0" applyFont="1" applyFill="1" applyBorder="1" applyAlignment="1" applyProtection="1">
      <alignment horizontal="left" vertical="top" wrapText="1"/>
      <protection locked="0"/>
    </xf>
    <xf numFmtId="0" fontId="4" fillId="0" borderId="3" xfId="0" applyFont="1" applyBorder="1" applyAlignment="1" applyProtection="1">
      <alignment horizontal="justify" vertical="justify" wrapText="1"/>
      <protection locked="0"/>
    </xf>
    <xf numFmtId="0" fontId="33" fillId="15" borderId="10" xfId="0" applyFont="1" applyFill="1" applyBorder="1" applyAlignment="1" applyProtection="1">
      <alignment vertical="center"/>
    </xf>
    <xf numFmtId="0" fontId="33" fillId="15" borderId="11" xfId="0" applyFont="1" applyFill="1" applyBorder="1" applyAlignment="1" applyProtection="1">
      <alignment vertical="center"/>
    </xf>
    <xf numFmtId="0" fontId="33" fillId="15" borderId="8" xfId="0" applyFont="1" applyFill="1" applyBorder="1" applyAlignment="1" applyProtection="1">
      <alignment vertical="center"/>
    </xf>
    <xf numFmtId="0" fontId="33" fillId="12" borderId="10" xfId="0" applyFont="1" applyFill="1" applyBorder="1" applyAlignment="1" applyProtection="1">
      <alignment vertical="center"/>
    </xf>
    <xf numFmtId="0" fontId="33" fillId="12" borderId="11" xfId="0" applyFont="1" applyFill="1" applyBorder="1" applyAlignment="1" applyProtection="1">
      <alignment vertical="center"/>
    </xf>
    <xf numFmtId="0" fontId="33" fillId="12" borderId="8" xfId="0" applyFont="1" applyFill="1" applyBorder="1" applyAlignment="1" applyProtection="1">
      <alignment vertical="center"/>
    </xf>
    <xf numFmtId="0" fontId="69" fillId="0" borderId="3" xfId="0" applyFont="1" applyBorder="1" applyAlignment="1" applyProtection="1">
      <alignment horizontal="center" vertical="center" wrapText="1"/>
      <protection locked="0"/>
    </xf>
    <xf numFmtId="0" fontId="68" fillId="0" borderId="3" xfId="0" applyFont="1" applyFill="1" applyBorder="1" applyAlignment="1" applyProtection="1">
      <alignment horizontal="center" vertical="center" wrapText="1"/>
      <protection locked="0"/>
    </xf>
    <xf numFmtId="0" fontId="4" fillId="0" borderId="3" xfId="0" applyFont="1" applyBorder="1" applyAlignment="1">
      <alignment horizontal="center" vertical="top" wrapText="1"/>
    </xf>
    <xf numFmtId="0" fontId="4" fillId="0" borderId="3" xfId="0" applyFont="1" applyBorder="1" applyAlignment="1" applyProtection="1">
      <alignment vertical="center" wrapText="1"/>
      <protection locked="0"/>
    </xf>
    <xf numFmtId="0" fontId="32" fillId="9" borderId="10" xfId="0" applyFont="1" applyFill="1" applyBorder="1" applyAlignment="1" applyProtection="1">
      <alignment horizontal="left" vertical="center" wrapText="1"/>
      <protection locked="0"/>
    </xf>
    <xf numFmtId="0" fontId="32" fillId="9" borderId="11" xfId="0" applyFont="1" applyFill="1" applyBorder="1" applyAlignment="1" applyProtection="1">
      <alignment horizontal="left" vertical="center" wrapText="1"/>
      <protection locked="0"/>
    </xf>
    <xf numFmtId="0" fontId="32" fillId="9" borderId="8" xfId="0" applyFont="1" applyFill="1" applyBorder="1" applyAlignment="1" applyProtection="1">
      <alignment horizontal="left" vertical="center" wrapText="1"/>
      <protection locked="0"/>
    </xf>
    <xf numFmtId="0" fontId="32" fillId="0" borderId="3" xfId="0" applyFont="1" applyBorder="1" applyAlignment="1" applyProtection="1">
      <alignment vertical="center" wrapText="1"/>
      <protection locked="0"/>
    </xf>
    <xf numFmtId="0" fontId="38" fillId="9" borderId="0" xfId="0" applyFont="1" applyFill="1" applyProtection="1">
      <protection locked="0"/>
    </xf>
    <xf numFmtId="0" fontId="15" fillId="9" borderId="17" xfId="0" applyFont="1" applyFill="1" applyBorder="1" applyAlignment="1" applyProtection="1">
      <alignment horizontal="center" vertical="center" wrapText="1"/>
    </xf>
    <xf numFmtId="0" fontId="15" fillId="9" borderId="16" xfId="0" applyFont="1" applyFill="1" applyBorder="1" applyAlignment="1" applyProtection="1">
      <alignment horizontal="center" vertical="center" wrapText="1"/>
    </xf>
    <xf numFmtId="0" fontId="15" fillId="9" borderId="18" xfId="0" applyFont="1" applyFill="1" applyBorder="1" applyAlignment="1" applyProtection="1">
      <alignment horizontal="center" vertical="center" wrapText="1"/>
    </xf>
    <xf numFmtId="0" fontId="38" fillId="9" borderId="13" xfId="0" applyFont="1" applyFill="1" applyBorder="1" applyAlignment="1" applyProtection="1">
      <protection locked="0"/>
    </xf>
    <xf numFmtId="0" fontId="37" fillId="10" borderId="3" xfId="0" applyFont="1" applyFill="1" applyBorder="1" applyAlignment="1" applyProtection="1">
      <alignment horizontal="center" vertical="center" wrapText="1"/>
    </xf>
    <xf numFmtId="0" fontId="38" fillId="0" borderId="0" xfId="0" applyFont="1" applyBorder="1" applyProtection="1">
      <protection locked="0"/>
    </xf>
    <xf numFmtId="0" fontId="7" fillId="9" borderId="15" xfId="0" applyFont="1" applyFill="1" applyBorder="1" applyAlignment="1" applyProtection="1">
      <alignment horizontal="center" vertical="center" wrapText="1"/>
    </xf>
    <xf numFmtId="0" fontId="7" fillId="9" borderId="7" xfId="0" applyFont="1" applyFill="1" applyBorder="1" applyAlignment="1" applyProtection="1">
      <alignment horizontal="center" vertical="center" wrapText="1"/>
    </xf>
    <xf numFmtId="0" fontId="7" fillId="9" borderId="9" xfId="0" applyFont="1" applyFill="1" applyBorder="1" applyAlignment="1" applyProtection="1">
      <alignment horizontal="center" vertical="center" wrapText="1"/>
    </xf>
    <xf numFmtId="0" fontId="15" fillId="9" borderId="13" xfId="0" applyFont="1" applyFill="1" applyBorder="1" applyAlignment="1" applyProtection="1">
      <alignment horizontal="center" vertical="center" wrapText="1"/>
    </xf>
    <xf numFmtId="0" fontId="15" fillId="9" borderId="0" xfId="0" applyFont="1" applyFill="1" applyBorder="1" applyAlignment="1" applyProtection="1">
      <alignment horizontal="center" vertical="center" wrapText="1"/>
    </xf>
    <xf numFmtId="0" fontId="15" fillId="9" borderId="14" xfId="0" applyFont="1" applyFill="1" applyBorder="1" applyAlignment="1" applyProtection="1">
      <alignment horizontal="center" vertical="center" wrapText="1"/>
    </xf>
    <xf numFmtId="166" fontId="37" fillId="0" borderId="3" xfId="0" applyNumberFormat="1" applyFont="1" applyBorder="1" applyAlignment="1" applyProtection="1">
      <alignment horizontal="center" vertical="center"/>
      <protection locked="0"/>
    </xf>
    <xf numFmtId="0" fontId="15" fillId="9" borderId="15" xfId="0" applyFont="1" applyFill="1" applyBorder="1" applyAlignment="1" applyProtection="1">
      <alignment horizontal="center" vertical="center" wrapText="1"/>
    </xf>
    <xf numFmtId="0" fontId="15" fillId="9" borderId="7" xfId="0" applyFont="1" applyFill="1" applyBorder="1" applyAlignment="1" applyProtection="1">
      <alignment horizontal="center" vertical="center" wrapText="1"/>
    </xf>
    <xf numFmtId="0" fontId="15" fillId="9" borderId="9" xfId="0" applyFont="1" applyFill="1" applyBorder="1" applyAlignment="1" applyProtection="1">
      <alignment horizontal="center" vertical="center" wrapText="1"/>
    </xf>
    <xf numFmtId="0" fontId="38" fillId="9" borderId="0" xfId="0" applyFont="1" applyFill="1" applyAlignment="1" applyProtection="1">
      <alignment horizontal="center" vertical="center" wrapText="1"/>
      <protection locked="0"/>
    </xf>
    <xf numFmtId="0" fontId="38" fillId="9" borderId="0" xfId="0" applyFont="1" applyFill="1" applyBorder="1" applyAlignment="1" applyProtection="1">
      <alignment horizontal="center" vertical="center" wrapText="1"/>
      <protection locked="0"/>
    </xf>
    <xf numFmtId="0" fontId="37" fillId="10" borderId="10" xfId="0" applyFont="1" applyFill="1" applyBorder="1" applyAlignment="1" applyProtection="1">
      <alignment horizontal="center" vertical="center" wrapText="1"/>
    </xf>
    <xf numFmtId="0" fontId="37" fillId="10" borderId="8" xfId="0" applyFont="1" applyFill="1" applyBorder="1" applyAlignment="1" applyProtection="1">
      <alignment horizontal="center" vertical="center" wrapText="1"/>
    </xf>
    <xf numFmtId="0" fontId="37" fillId="10" borderId="11" xfId="0" applyFont="1" applyFill="1" applyBorder="1" applyAlignment="1" applyProtection="1">
      <alignment horizontal="center" vertical="center" wrapText="1"/>
    </xf>
    <xf numFmtId="0" fontId="38" fillId="9" borderId="0" xfId="0" applyFont="1" applyFill="1" applyBorder="1" applyAlignment="1" applyProtection="1">
      <alignment vertical="center" wrapText="1"/>
      <protection locked="0"/>
    </xf>
    <xf numFmtId="0" fontId="37" fillId="9" borderId="11" xfId="0" applyFont="1" applyFill="1" applyBorder="1" applyAlignment="1" applyProtection="1">
      <alignment horizontal="center" vertical="center" wrapText="1"/>
      <protection locked="0"/>
    </xf>
    <xf numFmtId="0" fontId="37" fillId="9" borderId="7" xfId="0" applyFont="1" applyFill="1" applyBorder="1" applyAlignment="1" applyProtection="1">
      <alignment horizontal="center" vertical="center" wrapText="1"/>
      <protection locked="0"/>
    </xf>
    <xf numFmtId="0" fontId="37" fillId="9" borderId="0" xfId="0" applyFont="1" applyFill="1" applyBorder="1" applyAlignment="1" applyProtection="1">
      <alignment horizontal="center" vertical="center" wrapText="1"/>
      <protection locked="0"/>
    </xf>
    <xf numFmtId="0" fontId="38" fillId="9" borderId="14" xfId="0" applyFont="1" applyFill="1" applyBorder="1" applyAlignment="1" applyProtection="1">
      <protection locked="0"/>
    </xf>
    <xf numFmtId="0" fontId="37" fillId="11" borderId="10" xfId="0" applyFont="1" applyFill="1" applyBorder="1" applyAlignment="1" applyProtection="1">
      <alignment horizontal="center" vertical="center" wrapText="1"/>
    </xf>
    <xf numFmtId="0" fontId="37" fillId="11" borderId="11" xfId="0" applyFont="1" applyFill="1" applyBorder="1" applyAlignment="1" applyProtection="1">
      <alignment horizontal="center" vertical="center" wrapText="1"/>
    </xf>
    <xf numFmtId="0" fontId="37" fillId="11" borderId="8" xfId="0" applyFont="1" applyFill="1" applyBorder="1" applyAlignment="1" applyProtection="1">
      <alignment horizontal="center" vertical="center" wrapText="1"/>
    </xf>
    <xf numFmtId="0" fontId="37" fillId="15" borderId="10" xfId="0" applyFont="1" applyFill="1" applyBorder="1" applyAlignment="1" applyProtection="1">
      <alignment horizontal="center" vertical="center" wrapText="1"/>
    </xf>
    <xf numFmtId="0" fontId="37" fillId="15" borderId="11" xfId="0" applyFont="1" applyFill="1" applyBorder="1" applyAlignment="1" applyProtection="1">
      <alignment horizontal="center" vertical="center" wrapText="1"/>
    </xf>
    <xf numFmtId="0" fontId="37" fillId="15" borderId="8" xfId="0" applyFont="1" applyFill="1" applyBorder="1" applyAlignment="1" applyProtection="1">
      <alignment horizontal="center" vertical="center" wrapText="1"/>
    </xf>
    <xf numFmtId="0" fontId="37" fillId="12" borderId="10" xfId="0" applyFont="1" applyFill="1" applyBorder="1" applyAlignment="1" applyProtection="1">
      <alignment horizontal="center" vertical="center" wrapText="1"/>
    </xf>
    <xf numFmtId="0" fontId="37" fillId="12" borderId="11" xfId="0" applyFont="1" applyFill="1" applyBorder="1" applyAlignment="1" applyProtection="1">
      <alignment horizontal="center" vertical="center" wrapText="1"/>
    </xf>
    <xf numFmtId="0" fontId="37" fillId="12" borderId="8" xfId="0" applyFont="1" applyFill="1" applyBorder="1" applyAlignment="1" applyProtection="1">
      <alignment horizontal="center" vertical="center" wrapText="1"/>
    </xf>
    <xf numFmtId="0" fontId="37" fillId="13" borderId="3" xfId="0" applyFont="1" applyFill="1" applyBorder="1" applyAlignment="1" applyProtection="1">
      <alignment horizontal="center" vertical="center" wrapText="1"/>
    </xf>
    <xf numFmtId="0" fontId="37" fillId="14" borderId="10" xfId="0" applyFont="1" applyFill="1" applyBorder="1" applyAlignment="1" applyProtection="1">
      <alignment horizontal="center" vertical="center" wrapText="1"/>
    </xf>
    <xf numFmtId="0" fontId="37" fillId="14" borderId="11" xfId="0" applyFont="1" applyFill="1" applyBorder="1" applyAlignment="1" applyProtection="1">
      <alignment horizontal="center" vertical="center" wrapText="1"/>
    </xf>
    <xf numFmtId="0" fontId="37" fillId="14" borderId="8" xfId="0" applyFont="1" applyFill="1" applyBorder="1" applyAlignment="1" applyProtection="1">
      <alignment horizontal="center" vertical="center" wrapText="1"/>
    </xf>
    <xf numFmtId="0" fontId="37" fillId="14" borderId="3" xfId="0" applyFont="1" applyFill="1" applyBorder="1" applyAlignment="1" applyProtection="1">
      <alignment horizontal="center" vertical="center" textRotation="90" wrapText="1"/>
    </xf>
    <xf numFmtId="0" fontId="37" fillId="19" borderId="3" xfId="0" applyFont="1" applyFill="1" applyBorder="1" applyAlignment="1" applyProtection="1">
      <alignment horizontal="center" vertical="center" textRotation="90" wrapText="1"/>
    </xf>
    <xf numFmtId="0" fontId="37" fillId="16" borderId="3" xfId="0" applyFont="1" applyFill="1" applyBorder="1" applyAlignment="1" applyProtection="1">
      <alignment horizontal="center" vertical="center" textRotation="90" wrapText="1"/>
    </xf>
    <xf numFmtId="0" fontId="38" fillId="14" borderId="3" xfId="0" applyFont="1" applyFill="1" applyBorder="1" applyAlignment="1" applyProtection="1">
      <alignment horizontal="center" vertical="center" textRotation="90" wrapText="1"/>
    </xf>
    <xf numFmtId="0" fontId="38" fillId="19" borderId="3" xfId="0" applyFont="1" applyFill="1" applyBorder="1" applyAlignment="1" applyProtection="1">
      <alignment horizontal="center" vertical="center" textRotation="90" wrapText="1"/>
    </xf>
    <xf numFmtId="0" fontId="38" fillId="16" borderId="3" xfId="0" applyFont="1" applyFill="1" applyBorder="1" applyAlignment="1" applyProtection="1">
      <alignment horizontal="center" vertical="center" textRotation="90" wrapText="1"/>
    </xf>
    <xf numFmtId="0" fontId="37" fillId="14" borderId="3" xfId="0" applyFont="1" applyFill="1" applyBorder="1" applyAlignment="1" applyProtection="1">
      <alignment horizontal="center" vertical="center" wrapText="1"/>
    </xf>
    <xf numFmtId="0" fontId="37" fillId="13" borderId="3" xfId="0" applyFont="1" applyFill="1" applyBorder="1" applyAlignment="1" applyProtection="1">
      <alignment horizontal="center" vertical="center" textRotation="90" wrapText="1"/>
    </xf>
    <xf numFmtId="0" fontId="37" fillId="13" borderId="3" xfId="0" applyFont="1" applyFill="1" applyBorder="1" applyAlignment="1" applyProtection="1">
      <alignment horizontal="center" vertical="center" wrapText="1"/>
    </xf>
    <xf numFmtId="0" fontId="38" fillId="0" borderId="10" xfId="0" applyFont="1" applyBorder="1" applyAlignment="1" applyProtection="1">
      <alignment horizontal="justify" vertical="center" wrapText="1"/>
      <protection locked="0"/>
    </xf>
    <xf numFmtId="0" fontId="38" fillId="0" borderId="11" xfId="0" applyFont="1" applyBorder="1" applyAlignment="1" applyProtection="1">
      <alignment horizontal="justify" vertical="center" wrapText="1"/>
      <protection locked="0"/>
    </xf>
    <xf numFmtId="0" fontId="38" fillId="0" borderId="8" xfId="0" applyFont="1" applyBorder="1" applyAlignment="1" applyProtection="1">
      <alignment horizontal="justify" vertical="center" wrapText="1"/>
      <protection locked="0"/>
    </xf>
    <xf numFmtId="0" fontId="38" fillId="0" borderId="3" xfId="0" applyFont="1" applyBorder="1" applyAlignment="1" applyProtection="1">
      <alignment horizontal="center" vertical="center" textRotation="90" wrapText="1"/>
      <protection locked="0"/>
    </xf>
    <xf numFmtId="0" fontId="38" fillId="0" borderId="10" xfId="0" applyFont="1" applyBorder="1" applyAlignment="1" applyProtection="1">
      <alignment vertical="center" wrapText="1"/>
      <protection locked="0"/>
    </xf>
    <xf numFmtId="0" fontId="38" fillId="0" borderId="11" xfId="0" applyFont="1" applyBorder="1" applyAlignment="1" applyProtection="1">
      <alignment vertical="center" wrapText="1"/>
      <protection locked="0"/>
    </xf>
    <xf numFmtId="0" fontId="38" fillId="0" borderId="8" xfId="0" applyFont="1" applyBorder="1" applyAlignment="1" applyProtection="1">
      <alignment vertical="center" wrapText="1"/>
      <protection locked="0"/>
    </xf>
    <xf numFmtId="0" fontId="38" fillId="9" borderId="3" xfId="0" applyFont="1" applyFill="1" applyBorder="1" applyAlignment="1" applyProtection="1">
      <alignment horizontal="center" vertical="center" textRotation="90" wrapText="1"/>
      <protection locked="0"/>
    </xf>
    <xf numFmtId="0" fontId="38" fillId="19" borderId="3" xfId="0" applyFont="1" applyFill="1" applyBorder="1" applyAlignment="1" applyProtection="1">
      <alignment horizontal="center" vertical="center" textRotation="90" wrapText="1"/>
      <protection locked="0"/>
    </xf>
    <xf numFmtId="0" fontId="38" fillId="16" borderId="3" xfId="0" applyFont="1" applyFill="1" applyBorder="1" applyAlignment="1" applyProtection="1">
      <alignment horizontal="center" vertical="center" wrapText="1"/>
    </xf>
    <xf numFmtId="0" fontId="7" fillId="0" borderId="3" xfId="0" applyFont="1" applyBorder="1" applyAlignment="1" applyProtection="1">
      <alignment horizontal="center" vertical="center" wrapText="1"/>
      <protection locked="0"/>
    </xf>
    <xf numFmtId="0" fontId="7" fillId="19" borderId="3" xfId="0" applyFont="1" applyFill="1" applyBorder="1" applyAlignment="1" applyProtection="1">
      <alignment horizontal="center" vertical="center" wrapText="1"/>
      <protection locked="0"/>
    </xf>
    <xf numFmtId="0" fontId="7" fillId="0" borderId="10" xfId="0" applyFont="1" applyBorder="1" applyAlignment="1" applyProtection="1">
      <alignment horizontal="left" vertical="top" wrapText="1"/>
      <protection locked="0"/>
    </xf>
    <xf numFmtId="0" fontId="7" fillId="0" borderId="11" xfId="0" applyFont="1" applyBorder="1" applyAlignment="1" applyProtection="1">
      <alignment horizontal="left" vertical="top" wrapText="1"/>
      <protection locked="0"/>
    </xf>
    <xf numFmtId="0" fontId="7" fillId="0" borderId="8" xfId="0" applyFont="1" applyBorder="1" applyAlignment="1" applyProtection="1">
      <alignment horizontal="left" vertical="top" wrapText="1"/>
      <protection locked="0"/>
    </xf>
    <xf numFmtId="0" fontId="7" fillId="0" borderId="3" xfId="0" applyFont="1" applyBorder="1" applyAlignment="1" applyProtection="1">
      <alignment horizontal="center" vertical="center" textRotation="90" wrapText="1"/>
      <protection locked="0"/>
    </xf>
    <xf numFmtId="0" fontId="7" fillId="0" borderId="10" xfId="0" applyFont="1" applyBorder="1" applyAlignment="1" applyProtection="1">
      <alignment horizontal="justify" vertical="center" wrapText="1"/>
      <protection locked="0"/>
    </xf>
    <xf numFmtId="0" fontId="7" fillId="0" borderId="11" xfId="0" applyFont="1" applyBorder="1" applyAlignment="1" applyProtection="1">
      <alignment horizontal="justify" vertical="center" wrapText="1"/>
      <protection locked="0"/>
    </xf>
    <xf numFmtId="0" fontId="7" fillId="0" borderId="8" xfId="0" applyFont="1" applyBorder="1" applyAlignment="1" applyProtection="1">
      <alignment horizontal="justify" vertical="center" wrapText="1"/>
      <protection locked="0"/>
    </xf>
    <xf numFmtId="0" fontId="38" fillId="0" borderId="3" xfId="0" applyFont="1" applyBorder="1" applyAlignment="1" applyProtection="1">
      <alignment horizontal="justify" vertical="center" wrapText="1"/>
      <protection locked="0"/>
    </xf>
    <xf numFmtId="0" fontId="38" fillId="0" borderId="3" xfId="0" applyFont="1" applyBorder="1" applyAlignment="1">
      <alignment horizontal="left" vertical="center" wrapText="1"/>
    </xf>
    <xf numFmtId="0" fontId="37" fillId="0" borderId="3" xfId="0" applyFont="1" applyFill="1" applyBorder="1" applyAlignment="1" applyProtection="1">
      <alignment horizontal="center" vertical="center" textRotation="90" wrapText="1"/>
      <protection locked="0"/>
    </xf>
    <xf numFmtId="0" fontId="37" fillId="0" borderId="3" xfId="0" applyFont="1" applyBorder="1" applyAlignment="1" applyProtection="1">
      <alignment horizontal="center" vertical="center" wrapText="1"/>
      <protection locked="0"/>
    </xf>
    <xf numFmtId="0" fontId="38" fillId="0" borderId="3" xfId="0" applyFont="1" applyFill="1" applyBorder="1" applyAlignment="1" applyProtection="1">
      <alignment horizontal="left" vertical="center" wrapText="1"/>
      <protection locked="0"/>
    </xf>
    <xf numFmtId="0" fontId="38" fillId="0" borderId="3" xfId="0" applyFont="1" applyBorder="1" applyAlignment="1" applyProtection="1">
      <alignment horizontal="left" vertical="center" wrapText="1"/>
      <protection locked="0"/>
    </xf>
    <xf numFmtId="0" fontId="38" fillId="0" borderId="3" xfId="0" applyFont="1" applyFill="1" applyBorder="1" applyAlignment="1" applyProtection="1">
      <alignment horizontal="left" vertical="center" wrapText="1"/>
      <protection locked="0"/>
    </xf>
    <xf numFmtId="0" fontId="7" fillId="0" borderId="3" xfId="0" applyFont="1" applyBorder="1" applyAlignment="1" applyProtection="1">
      <alignment vertical="center" wrapText="1"/>
      <protection locked="0"/>
    </xf>
    <xf numFmtId="0" fontId="7" fillId="0" borderId="3" xfId="0" applyFont="1" applyBorder="1" applyAlignment="1" applyProtection="1">
      <alignment vertical="center" wrapText="1"/>
      <protection locked="0"/>
    </xf>
    <xf numFmtId="0" fontId="37" fillId="0" borderId="3" xfId="0" applyFont="1" applyFill="1" applyBorder="1" applyAlignment="1" applyProtection="1">
      <alignment vertical="center" textRotation="90" wrapText="1"/>
      <protection locked="0"/>
    </xf>
    <xf numFmtId="0" fontId="38" fillId="9" borderId="3" xfId="0" applyFont="1" applyFill="1" applyBorder="1" applyAlignment="1">
      <alignment horizontal="left" vertical="center" wrapText="1"/>
    </xf>
    <xf numFmtId="0" fontId="38" fillId="0" borderId="3" xfId="0" applyFont="1" applyFill="1" applyBorder="1" applyAlignment="1" applyProtection="1">
      <alignment horizontal="center" vertical="center" wrapText="1"/>
      <protection locked="0"/>
    </xf>
    <xf numFmtId="0" fontId="7" fillId="0" borderId="3" xfId="0" applyFont="1" applyFill="1" applyBorder="1" applyAlignment="1" applyProtection="1">
      <alignment vertical="center" wrapText="1"/>
      <protection locked="0"/>
    </xf>
    <xf numFmtId="0" fontId="38" fillId="0" borderId="3" xfId="0" applyFont="1" applyFill="1" applyBorder="1" applyAlignment="1" applyProtection="1">
      <alignment vertical="center" wrapText="1"/>
      <protection locked="0"/>
    </xf>
    <xf numFmtId="0" fontId="38" fillId="9" borderId="0" xfId="0" applyFont="1" applyFill="1" applyAlignment="1" applyProtection="1">
      <alignment horizontal="left" vertical="center" wrapText="1"/>
      <protection locked="0"/>
    </xf>
    <xf numFmtId="0" fontId="38" fillId="9" borderId="0" xfId="0" applyFont="1" applyFill="1" applyAlignment="1" applyProtection="1">
      <alignment horizontal="left" vertical="center"/>
      <protection locked="0"/>
    </xf>
    <xf numFmtId="0" fontId="37" fillId="9" borderId="0" xfId="0" applyFont="1" applyFill="1" applyBorder="1" applyAlignment="1" applyProtection="1">
      <alignment horizontal="center" vertical="center"/>
      <protection locked="0"/>
    </xf>
    <xf numFmtId="0" fontId="37" fillId="9" borderId="14" xfId="0" applyFont="1" applyFill="1" applyBorder="1" applyAlignment="1" applyProtection="1">
      <alignment vertical="center"/>
      <protection locked="0"/>
    </xf>
    <xf numFmtId="0" fontId="38" fillId="9" borderId="7" xfId="0" applyFont="1" applyFill="1" applyBorder="1" applyAlignment="1" applyProtection="1">
      <alignment horizontal="left" vertical="center" wrapText="1" indent="1"/>
      <protection locked="0"/>
    </xf>
    <xf numFmtId="0" fontId="38" fillId="9" borderId="0" xfId="0" applyFont="1" applyFill="1" applyAlignment="1" applyProtection="1">
      <alignment horizontal="center"/>
      <protection locked="0"/>
    </xf>
    <xf numFmtId="0" fontId="38" fillId="9" borderId="0" xfId="0" applyFont="1" applyFill="1" applyAlignment="1" applyProtection="1">
      <alignment vertical="center" wrapText="1"/>
      <protection locked="0"/>
    </xf>
    <xf numFmtId="0" fontId="82" fillId="9" borderId="3" xfId="0" applyFont="1" applyFill="1" applyBorder="1" applyAlignment="1" applyProtection="1">
      <alignment horizontal="left" vertical="top" wrapText="1"/>
      <protection locked="0"/>
    </xf>
    <xf numFmtId="0" fontId="38" fillId="9" borderId="3" xfId="0" applyFont="1" applyFill="1" applyBorder="1" applyAlignment="1" applyProtection="1">
      <alignment horizontal="left" vertical="top" wrapText="1"/>
      <protection locked="0"/>
    </xf>
    <xf numFmtId="0" fontId="15" fillId="0" borderId="0" xfId="0" applyFont="1" applyFill="1" applyBorder="1" applyAlignment="1" applyProtection="1">
      <alignment vertical="center"/>
      <protection locked="0"/>
    </xf>
    <xf numFmtId="0" fontId="15" fillId="10" borderId="10" xfId="0" applyFont="1" applyFill="1" applyBorder="1" applyAlignment="1" applyProtection="1">
      <alignment horizontal="center" vertical="center"/>
    </xf>
    <xf numFmtId="0" fontId="15" fillId="10" borderId="11" xfId="0" applyFont="1" applyFill="1" applyBorder="1" applyAlignment="1" applyProtection="1">
      <alignment horizontal="center" vertical="center"/>
    </xf>
    <xf numFmtId="0" fontId="15" fillId="10" borderId="8" xfId="0" applyFont="1" applyFill="1" applyBorder="1" applyAlignment="1" applyProtection="1">
      <alignment horizontal="center" vertical="center"/>
    </xf>
    <xf numFmtId="0" fontId="15" fillId="10" borderId="11" xfId="0" applyFont="1" applyFill="1" applyBorder="1" applyAlignment="1" applyProtection="1">
      <alignment vertical="center"/>
    </xf>
    <xf numFmtId="0" fontId="7" fillId="0" borderId="0" xfId="0" applyFont="1" applyBorder="1" applyProtection="1">
      <protection locked="0"/>
    </xf>
    <xf numFmtId="0" fontId="7" fillId="0" borderId="10" xfId="0" applyFont="1" applyFill="1" applyBorder="1" applyAlignment="1" applyProtection="1">
      <alignment horizontal="center" vertical="center" wrapText="1"/>
      <protection locked="0"/>
    </xf>
    <xf numFmtId="0" fontId="7" fillId="0" borderId="11" xfId="0" applyFont="1" applyFill="1" applyBorder="1" applyAlignment="1" applyProtection="1">
      <alignment horizontal="center" vertical="center" wrapText="1"/>
      <protection locked="0"/>
    </xf>
    <xf numFmtId="0" fontId="7" fillId="0" borderId="8" xfId="0" applyFont="1" applyFill="1" applyBorder="1" applyAlignment="1" applyProtection="1">
      <alignment horizontal="center" vertical="center" wrapText="1"/>
      <protection locked="0"/>
    </xf>
    <xf numFmtId="0" fontId="7" fillId="0" borderId="11" xfId="0" applyFont="1" applyFill="1" applyBorder="1" applyAlignment="1" applyProtection="1">
      <alignment vertical="center" wrapText="1"/>
      <protection locked="0"/>
    </xf>
    <xf numFmtId="0" fontId="7" fillId="0" borderId="8" xfId="0" applyFont="1" applyFill="1" applyBorder="1" applyAlignment="1" applyProtection="1">
      <alignment vertical="center" wrapText="1"/>
      <protection locked="0"/>
    </xf>
    <xf numFmtId="0" fontId="38" fillId="0" borderId="0" xfId="0" applyFont="1" applyFill="1" applyProtection="1">
      <protection locked="0"/>
    </xf>
    <xf numFmtId="0" fontId="38" fillId="0" borderId="0" xfId="0" applyFont="1" applyFill="1" applyAlignment="1" applyProtection="1">
      <alignment horizontal="center"/>
      <protection locked="0"/>
    </xf>
    <xf numFmtId="0" fontId="38" fillId="0" borderId="0" xfId="0" applyFont="1" applyFill="1" applyAlignment="1" applyProtection="1">
      <alignment horizontal="center" vertical="center"/>
      <protection locked="0"/>
    </xf>
    <xf numFmtId="0" fontId="38" fillId="0" borderId="0" xfId="0" applyFont="1" applyProtection="1">
      <protection locked="0"/>
    </xf>
    <xf numFmtId="0" fontId="38" fillId="0" borderId="0" xfId="0" applyFont="1" applyAlignment="1" applyProtection="1">
      <alignment horizontal="center"/>
      <protection locked="0"/>
    </xf>
    <xf numFmtId="0" fontId="38" fillId="0" borderId="0" xfId="0" applyFont="1" applyAlignment="1" applyProtection="1">
      <alignment horizontal="center" vertical="center"/>
      <protection locked="0"/>
    </xf>
    <xf numFmtId="0" fontId="48" fillId="9" borderId="3" xfId="0" applyFont="1" applyFill="1" applyBorder="1" applyAlignment="1" applyProtection="1">
      <alignment horizontal="center" vertical="center" wrapText="1"/>
      <protection locked="0"/>
    </xf>
    <xf numFmtId="0" fontId="9" fillId="9" borderId="3" xfId="0" applyFont="1" applyFill="1" applyBorder="1" applyAlignment="1" applyProtection="1">
      <alignment horizontal="left" vertical="center" wrapText="1"/>
      <protection locked="0"/>
    </xf>
    <xf numFmtId="0" fontId="9" fillId="9" borderId="3" xfId="0" applyFont="1" applyFill="1" applyBorder="1" applyAlignment="1">
      <alignment horizontal="left" vertical="center" wrapText="1"/>
    </xf>
    <xf numFmtId="0" fontId="9" fillId="9" borderId="17" xfId="0" applyFont="1" applyFill="1" applyBorder="1" applyAlignment="1">
      <alignment horizontal="center" vertical="center" wrapText="1"/>
    </xf>
    <xf numFmtId="0" fontId="9" fillId="9" borderId="16" xfId="0" applyFont="1" applyFill="1" applyBorder="1" applyAlignment="1">
      <alignment horizontal="center" vertical="center" wrapText="1"/>
    </xf>
    <xf numFmtId="0" fontId="9" fillId="9" borderId="18" xfId="0" applyFont="1" applyFill="1" applyBorder="1" applyAlignment="1">
      <alignment horizontal="center" vertical="center" wrapText="1"/>
    </xf>
    <xf numFmtId="0" fontId="9" fillId="9" borderId="15" xfId="0" applyFont="1" applyFill="1" applyBorder="1" applyAlignment="1">
      <alignment horizontal="center" vertical="center" wrapText="1"/>
    </xf>
    <xf numFmtId="0" fontId="9" fillId="9" borderId="7" xfId="0" applyFont="1" applyFill="1" applyBorder="1" applyAlignment="1">
      <alignment horizontal="center" vertical="center" wrapText="1"/>
    </xf>
    <xf numFmtId="0" fontId="9" fillId="9" borderId="9" xfId="0" applyFont="1" applyFill="1" applyBorder="1" applyAlignment="1">
      <alignment horizontal="center" vertical="center" wrapText="1"/>
    </xf>
    <xf numFmtId="0" fontId="83" fillId="9" borderId="3" xfId="0" applyFont="1" applyFill="1" applyBorder="1" applyAlignment="1">
      <alignment horizontal="left" vertical="center" wrapText="1"/>
    </xf>
    <xf numFmtId="0" fontId="4" fillId="0" borderId="13" xfId="0" applyFont="1" applyBorder="1" applyAlignment="1" applyProtection="1">
      <alignment horizontal="center" vertical="top" wrapText="1"/>
      <protection locked="0"/>
    </xf>
    <xf numFmtId="0" fontId="4" fillId="0" borderId="0" xfId="0" applyFont="1" applyBorder="1" applyAlignment="1" applyProtection="1">
      <alignment horizontal="center" vertical="top" wrapText="1"/>
      <protection locked="0"/>
    </xf>
    <xf numFmtId="0" fontId="4" fillId="0" borderId="14" xfId="0" applyFont="1" applyBorder="1" applyAlignment="1" applyProtection="1">
      <alignment horizontal="center" vertical="top" wrapText="1"/>
      <protection locked="0"/>
    </xf>
    <xf numFmtId="0" fontId="4" fillId="0" borderId="15" xfId="0" applyFont="1" applyBorder="1" applyAlignment="1" applyProtection="1">
      <alignment horizontal="center" vertical="top" wrapText="1"/>
      <protection locked="0"/>
    </xf>
    <xf numFmtId="0" fontId="4" fillId="0" borderId="7" xfId="0" applyFont="1" applyBorder="1" applyAlignment="1" applyProtection="1">
      <alignment horizontal="center" vertical="top" wrapText="1"/>
      <protection locked="0"/>
    </xf>
    <xf numFmtId="0" fontId="4" fillId="0" borderId="9" xfId="0" applyFont="1" applyBorder="1" applyAlignment="1" applyProtection="1">
      <alignment horizontal="center" vertical="top" wrapText="1"/>
      <protection locked="0"/>
    </xf>
    <xf numFmtId="0" fontId="33" fillId="9" borderId="3" xfId="0" applyFont="1" applyFill="1" applyBorder="1" applyAlignment="1" applyProtection="1">
      <alignment horizontal="justify" vertical="center" wrapText="1"/>
      <protection locked="0"/>
    </xf>
    <xf numFmtId="0" fontId="4" fillId="9" borderId="1" xfId="0" applyFont="1" applyFill="1" applyBorder="1" applyAlignment="1" applyProtection="1">
      <alignment horizontal="center" vertical="center" textRotation="90" wrapText="1"/>
      <protection locked="0"/>
    </xf>
    <xf numFmtId="0" fontId="4" fillId="9" borderId="1" xfId="0" applyFont="1" applyFill="1" applyBorder="1" applyAlignment="1" applyProtection="1">
      <alignment horizontal="center" vertical="center" textRotation="90" wrapText="1"/>
    </xf>
    <xf numFmtId="0" fontId="9" fillId="0" borderId="17" xfId="0" applyFont="1" applyBorder="1" applyAlignment="1" applyProtection="1">
      <alignment horizontal="justify" vertical="center" wrapText="1"/>
      <protection locked="0"/>
    </xf>
    <xf numFmtId="0" fontId="9" fillId="0" borderId="16" xfId="0" applyFont="1" applyBorder="1" applyAlignment="1" applyProtection="1">
      <alignment horizontal="justify" vertical="center" wrapText="1"/>
      <protection locked="0"/>
    </xf>
    <xf numFmtId="0" fontId="9" fillId="0" borderId="18" xfId="0" applyFont="1" applyBorder="1" applyAlignment="1" applyProtection="1">
      <alignment horizontal="justify" vertical="center" wrapText="1"/>
      <protection locked="0"/>
    </xf>
    <xf numFmtId="0" fontId="4" fillId="9" borderId="1" xfId="0" applyFont="1" applyFill="1" applyBorder="1" applyAlignment="1" applyProtection="1">
      <alignment horizontal="center" vertical="center" wrapText="1"/>
      <protection locked="0"/>
    </xf>
    <xf numFmtId="0" fontId="4" fillId="9" borderId="12" xfId="0" applyFont="1" applyFill="1" applyBorder="1" applyAlignment="1" applyProtection="1">
      <alignment horizontal="center" vertical="center" textRotation="90" wrapText="1"/>
      <protection locked="0"/>
    </xf>
    <xf numFmtId="0" fontId="4" fillId="9" borderId="12" xfId="0" applyFont="1" applyFill="1" applyBorder="1" applyAlignment="1" applyProtection="1">
      <alignment horizontal="center" vertical="center" textRotation="90" wrapText="1"/>
    </xf>
    <xf numFmtId="0" fontId="9" fillId="0" borderId="13" xfId="0" applyFont="1" applyBorder="1" applyAlignment="1" applyProtection="1">
      <alignment horizontal="justify" vertical="center" wrapText="1"/>
      <protection locked="0"/>
    </xf>
    <xf numFmtId="0" fontId="9" fillId="0" borderId="0" xfId="0" applyFont="1" applyBorder="1" applyAlignment="1" applyProtection="1">
      <alignment horizontal="justify" vertical="center" wrapText="1"/>
      <protection locked="0"/>
    </xf>
    <xf numFmtId="0" fontId="9" fillId="0" borderId="14" xfId="0" applyFont="1" applyBorder="1" applyAlignment="1" applyProtection="1">
      <alignment horizontal="justify" vertical="center" wrapText="1"/>
      <protection locked="0"/>
    </xf>
    <xf numFmtId="0" fontId="4" fillId="9" borderId="12" xfId="0" applyFont="1" applyFill="1" applyBorder="1" applyAlignment="1" applyProtection="1">
      <alignment horizontal="center" vertical="center" wrapText="1"/>
      <protection locked="0"/>
    </xf>
    <xf numFmtId="0" fontId="4" fillId="9" borderId="2" xfId="0" applyFont="1" applyFill="1" applyBorder="1" applyAlignment="1" applyProtection="1">
      <alignment horizontal="center" vertical="center" textRotation="90" wrapText="1"/>
      <protection locked="0"/>
    </xf>
    <xf numFmtId="0" fontId="4" fillId="9" borderId="2" xfId="0" applyFont="1" applyFill="1" applyBorder="1" applyAlignment="1" applyProtection="1">
      <alignment horizontal="center" vertical="center" textRotation="90" wrapText="1"/>
    </xf>
    <xf numFmtId="0" fontId="9" fillId="0" borderId="15" xfId="0" applyFont="1" applyBorder="1" applyAlignment="1" applyProtection="1">
      <alignment horizontal="justify" vertical="center" wrapText="1"/>
      <protection locked="0"/>
    </xf>
    <xf numFmtId="0" fontId="9" fillId="0" borderId="7" xfId="0" applyFont="1" applyBorder="1" applyAlignment="1" applyProtection="1">
      <alignment horizontal="justify" vertical="center" wrapText="1"/>
      <protection locked="0"/>
    </xf>
    <xf numFmtId="0" fontId="9" fillId="0" borderId="9" xfId="0" applyFont="1" applyBorder="1" applyAlignment="1" applyProtection="1">
      <alignment horizontal="justify" vertical="center" wrapText="1"/>
      <protection locked="0"/>
    </xf>
    <xf numFmtId="0" fontId="4" fillId="9" borderId="2" xfId="0" applyFont="1" applyFill="1" applyBorder="1" applyAlignment="1" applyProtection="1">
      <alignment horizontal="center" vertical="center" wrapText="1"/>
      <protection locked="0"/>
    </xf>
    <xf numFmtId="0" fontId="72" fillId="9" borderId="13" xfId="0" applyFont="1" applyFill="1" applyBorder="1" applyAlignment="1">
      <alignment horizontal="center" vertical="center" wrapText="1"/>
    </xf>
    <xf numFmtId="0" fontId="72" fillId="9" borderId="0" xfId="0" applyFont="1" applyFill="1" applyBorder="1" applyAlignment="1">
      <alignment horizontal="center" vertical="center" wrapText="1"/>
    </xf>
    <xf numFmtId="0" fontId="72" fillId="9" borderId="14" xfId="0" applyFont="1" applyFill="1" applyBorder="1" applyAlignment="1">
      <alignment horizontal="center" vertical="center" wrapText="1"/>
    </xf>
    <xf numFmtId="0" fontId="72" fillId="9" borderId="2" xfId="0" applyFont="1" applyFill="1" applyBorder="1" applyAlignment="1" applyProtection="1">
      <alignment horizontal="center" vertical="center" wrapText="1"/>
      <protection locked="0"/>
    </xf>
    <xf numFmtId="0" fontId="74" fillId="9" borderId="13" xfId="0" applyFont="1" applyFill="1" applyBorder="1" applyAlignment="1" applyProtection="1">
      <alignment horizontal="center" vertical="center" wrapText="1"/>
      <protection locked="0"/>
    </xf>
    <xf numFmtId="0" fontId="74" fillId="9" borderId="0" xfId="0" applyFont="1" applyFill="1" applyBorder="1" applyAlignment="1" applyProtection="1">
      <alignment horizontal="center" vertical="center" wrapText="1"/>
      <protection locked="0"/>
    </xf>
    <xf numFmtId="0" fontId="74" fillId="9" borderId="14" xfId="0" applyFont="1" applyFill="1" applyBorder="1" applyAlignment="1" applyProtection="1">
      <alignment horizontal="center" vertical="center" wrapText="1"/>
      <protection locked="0"/>
    </xf>
    <xf numFmtId="0" fontId="72" fillId="0" borderId="15" xfId="0" applyFont="1" applyBorder="1" applyAlignment="1" applyProtection="1">
      <alignment horizontal="center" vertical="center" wrapText="1"/>
      <protection locked="0"/>
    </xf>
    <xf numFmtId="0" fontId="72" fillId="0" borderId="7" xfId="0" applyFont="1" applyBorder="1" applyAlignment="1" applyProtection="1">
      <alignment horizontal="center" vertical="center" wrapText="1"/>
      <protection locked="0"/>
    </xf>
    <xf numFmtId="0" fontId="72" fillId="0" borderId="9" xfId="0" applyFont="1" applyBorder="1" applyAlignment="1" applyProtection="1">
      <alignment horizontal="center" vertical="center" wrapText="1"/>
      <protection locked="0"/>
    </xf>
    <xf numFmtId="0" fontId="4" fillId="9" borderId="2" xfId="0" applyFont="1" applyFill="1" applyBorder="1" applyAlignment="1" applyProtection="1">
      <alignment horizontal="center" vertical="center" textRotation="90" wrapText="1"/>
      <protection locked="0"/>
    </xf>
    <xf numFmtId="0" fontId="4" fillId="9" borderId="2" xfId="0" applyFont="1" applyFill="1" applyBorder="1" applyAlignment="1" applyProtection="1">
      <alignment horizontal="center" vertical="center" wrapText="1"/>
    </xf>
    <xf numFmtId="0" fontId="4" fillId="9" borderId="2" xfId="0" applyFont="1" applyFill="1" applyBorder="1" applyAlignment="1" applyProtection="1">
      <alignment horizontal="center" vertical="center" textRotation="90" wrapText="1"/>
    </xf>
    <xf numFmtId="0" fontId="51" fillId="9" borderId="2" xfId="0" applyFont="1" applyFill="1" applyBorder="1" applyAlignment="1" applyProtection="1">
      <alignment horizontal="center" vertical="center" wrapText="1"/>
      <protection locked="0"/>
    </xf>
    <xf numFmtId="0" fontId="4" fillId="9" borderId="2" xfId="0" applyFont="1" applyFill="1" applyBorder="1" applyAlignment="1" applyProtection="1">
      <alignment horizontal="center" vertical="center" wrapText="1"/>
      <protection locked="0"/>
    </xf>
    <xf numFmtId="0" fontId="51" fillId="9" borderId="2" xfId="0" applyFont="1" applyFill="1" applyBorder="1" applyAlignment="1" applyProtection="1">
      <alignment horizontal="center" vertical="center" wrapText="1"/>
      <protection locked="0"/>
    </xf>
    <xf numFmtId="0" fontId="4" fillId="0" borderId="2" xfId="0" applyFont="1" applyBorder="1" applyAlignment="1">
      <alignment vertical="center" wrapText="1"/>
    </xf>
    <xf numFmtId="0" fontId="4" fillId="0" borderId="10" xfId="0" applyFont="1" applyBorder="1" applyAlignment="1" applyProtection="1">
      <alignment horizontal="left" vertical="center" wrapText="1"/>
      <protection locked="0"/>
    </xf>
    <xf numFmtId="0" fontId="4" fillId="0" borderId="11" xfId="0" applyFont="1" applyBorder="1" applyAlignment="1" applyProtection="1">
      <alignment horizontal="left" vertical="center" wrapText="1"/>
      <protection locked="0"/>
    </xf>
    <xf numFmtId="0" fontId="4" fillId="0" borderId="8" xfId="0" applyFont="1" applyBorder="1" applyAlignment="1" applyProtection="1">
      <alignment horizontal="left" vertical="center" wrapText="1"/>
      <protection locked="0"/>
    </xf>
    <xf numFmtId="0" fontId="4" fillId="9" borderId="3" xfId="0" applyFont="1" applyFill="1" applyBorder="1" applyAlignment="1" applyProtection="1">
      <alignment horizontal="left" vertical="center" wrapText="1"/>
      <protection locked="0"/>
    </xf>
    <xf numFmtId="0" fontId="4" fillId="9" borderId="3" xfId="0" applyFont="1" applyFill="1" applyBorder="1" applyAlignment="1" applyProtection="1">
      <alignment horizontal="left" vertical="center" wrapText="1"/>
      <protection locked="0"/>
    </xf>
    <xf numFmtId="0" fontId="32" fillId="0" borderId="3" xfId="0" applyFont="1" applyBorder="1" applyAlignment="1" applyProtection="1">
      <alignment horizontal="left" vertical="top" wrapText="1"/>
      <protection locked="0"/>
    </xf>
    <xf numFmtId="0" fontId="33" fillId="0" borderId="3" xfId="0" applyFont="1" applyFill="1" applyBorder="1" applyAlignment="1" applyProtection="1">
      <alignment horizontal="center" vertical="center" textRotation="90" wrapText="1"/>
      <protection locked="0"/>
    </xf>
    <xf numFmtId="0" fontId="4" fillId="0" borderId="3" xfId="0" applyFont="1" applyBorder="1" applyAlignment="1" applyProtection="1">
      <alignment vertical="center" wrapText="1"/>
      <protection locked="0"/>
    </xf>
    <xf numFmtId="0" fontId="32" fillId="0" borderId="3" xfId="0" applyFont="1" applyFill="1" applyBorder="1" applyAlignment="1">
      <alignment horizontal="left" vertical="center" wrapText="1"/>
    </xf>
    <xf numFmtId="0" fontId="32" fillId="0" borderId="3" xfId="0" applyFont="1" applyBorder="1" applyAlignment="1" applyProtection="1">
      <alignment vertical="center" wrapText="1"/>
      <protection locked="0"/>
    </xf>
    <xf numFmtId="0" fontId="33" fillId="0" borderId="3" xfId="0" applyFont="1" applyFill="1" applyBorder="1" applyAlignment="1" applyProtection="1">
      <alignment vertical="center" textRotation="90" wrapText="1"/>
      <protection locked="0"/>
    </xf>
    <xf numFmtId="0" fontId="33" fillId="9" borderId="0" xfId="0" applyFont="1" applyFill="1" applyBorder="1" applyAlignment="1" applyProtection="1">
      <alignment horizontal="center" vertical="center"/>
      <protection locked="0"/>
    </xf>
    <xf numFmtId="0" fontId="3" fillId="0" borderId="10" xfId="0" applyFont="1" applyFill="1" applyBorder="1" applyAlignment="1" applyProtection="1">
      <alignment horizontal="justify" vertical="center" wrapText="1"/>
      <protection locked="0"/>
    </xf>
    <xf numFmtId="0" fontId="3" fillId="0" borderId="11" xfId="0" applyFont="1" applyFill="1" applyBorder="1" applyAlignment="1" applyProtection="1">
      <alignment horizontal="justify" vertical="center" wrapText="1"/>
      <protection locked="0"/>
    </xf>
    <xf numFmtId="0" fontId="3" fillId="0" borderId="8" xfId="0" applyFont="1" applyFill="1" applyBorder="1" applyAlignment="1" applyProtection="1">
      <alignment horizontal="justify" vertical="center" wrapText="1"/>
      <protection locked="0"/>
    </xf>
    <xf numFmtId="0" fontId="17" fillId="9" borderId="3" xfId="0" applyFont="1" applyFill="1" applyBorder="1" applyAlignment="1">
      <alignment horizontal="justify" vertical="top" wrapText="1"/>
    </xf>
    <xf numFmtId="0" fontId="33" fillId="0" borderId="10" xfId="0" applyFont="1" applyFill="1" applyBorder="1" applyAlignment="1" applyProtection="1">
      <alignment horizontal="justify" vertical="center" wrapText="1"/>
      <protection locked="0"/>
    </xf>
    <xf numFmtId="0" fontId="33" fillId="0" borderId="11" xfId="0" applyFont="1" applyFill="1" applyBorder="1" applyAlignment="1" applyProtection="1">
      <alignment horizontal="justify" vertical="center" wrapText="1"/>
      <protection locked="0"/>
    </xf>
    <xf numFmtId="0" fontId="33" fillId="0" borderId="8" xfId="0" applyFont="1" applyFill="1" applyBorder="1" applyAlignment="1" applyProtection="1">
      <alignment horizontal="justify" vertical="center" wrapText="1"/>
      <protection locked="0"/>
    </xf>
    <xf numFmtId="0" fontId="32" fillId="9" borderId="3" xfId="0" applyFont="1" applyFill="1" applyBorder="1" applyAlignment="1" applyProtection="1">
      <alignment horizontal="justify" vertical="top" wrapText="1"/>
      <protection locked="0"/>
    </xf>
    <xf numFmtId="0" fontId="32" fillId="0" borderId="0" xfId="0" applyFont="1" applyBorder="1" applyAlignment="1" applyProtection="1">
      <alignment horizontal="center" vertical="center"/>
      <protection locked="0"/>
    </xf>
    <xf numFmtId="0" fontId="17" fillId="0" borderId="3" xfId="0" applyFont="1" applyBorder="1" applyAlignment="1" applyProtection="1">
      <alignment horizontal="center" vertical="center" wrapText="1"/>
      <protection locked="0"/>
    </xf>
    <xf numFmtId="0" fontId="3" fillId="9" borderId="3" xfId="0" applyFont="1" applyFill="1" applyBorder="1" applyAlignment="1" applyProtection="1">
      <alignment horizontal="center" vertical="center" wrapText="1"/>
      <protection locked="0"/>
    </xf>
    <xf numFmtId="0" fontId="4" fillId="9" borderId="3" xfId="0" applyFont="1" applyFill="1" applyBorder="1" applyAlignment="1" applyProtection="1">
      <alignment horizontal="center" vertical="center"/>
      <protection locked="0"/>
    </xf>
    <xf numFmtId="0" fontId="4" fillId="9" borderId="1" xfId="0" applyFont="1" applyFill="1" applyBorder="1" applyAlignment="1">
      <alignment horizontal="center" vertical="center" wrapText="1"/>
    </xf>
    <xf numFmtId="0" fontId="4" fillId="9" borderId="3" xfId="0" applyFont="1" applyFill="1" applyBorder="1" applyAlignment="1" applyProtection="1">
      <alignment horizontal="center" vertical="center"/>
      <protection locked="0"/>
    </xf>
    <xf numFmtId="0" fontId="4" fillId="9" borderId="12" xfId="0" applyFont="1" applyFill="1" applyBorder="1" applyAlignment="1">
      <alignment horizontal="center" vertical="center" wrapText="1"/>
    </xf>
    <xf numFmtId="0" fontId="4" fillId="9" borderId="2" xfId="0" applyFont="1" applyFill="1" applyBorder="1" applyAlignment="1">
      <alignment horizontal="center" vertical="center" wrapText="1"/>
    </xf>
    <xf numFmtId="0" fontId="4" fillId="9" borderId="17" xfId="0" applyFont="1" applyFill="1" applyBorder="1" applyAlignment="1" applyProtection="1">
      <alignment horizontal="center" vertical="center" wrapText="1"/>
      <protection locked="0"/>
    </xf>
    <xf numFmtId="0" fontId="4" fillId="9" borderId="16" xfId="0" applyFont="1" applyFill="1" applyBorder="1" applyAlignment="1" applyProtection="1">
      <alignment horizontal="center" vertical="center" wrapText="1"/>
      <protection locked="0"/>
    </xf>
    <xf numFmtId="0" fontId="4" fillId="9" borderId="18" xfId="0" applyFont="1" applyFill="1" applyBorder="1" applyAlignment="1" applyProtection="1">
      <alignment horizontal="center" vertical="center" wrapText="1"/>
      <protection locked="0"/>
    </xf>
    <xf numFmtId="0" fontId="9" fillId="9" borderId="17" xfId="0" applyFont="1" applyFill="1" applyBorder="1" applyAlignment="1" applyProtection="1">
      <alignment horizontal="center" vertical="center" wrapText="1"/>
      <protection locked="0"/>
    </xf>
    <xf numFmtId="0" fontId="9" fillId="9" borderId="16" xfId="0" applyFont="1" applyFill="1" applyBorder="1" applyAlignment="1" applyProtection="1">
      <alignment horizontal="center" vertical="center" wrapText="1"/>
      <protection locked="0"/>
    </xf>
    <xf numFmtId="0" fontId="9" fillId="9" borderId="18" xfId="0" applyFont="1" applyFill="1" applyBorder="1" applyAlignment="1" applyProtection="1">
      <alignment horizontal="center" vertical="center" wrapText="1"/>
      <protection locked="0"/>
    </xf>
    <xf numFmtId="0" fontId="4" fillId="9" borderId="1" xfId="0" applyFont="1" applyFill="1" applyBorder="1" applyAlignment="1" applyProtection="1">
      <alignment horizontal="center" vertical="center"/>
      <protection locked="0"/>
    </xf>
    <xf numFmtId="0" fontId="9" fillId="9" borderId="15" xfId="0" applyFont="1" applyFill="1" applyBorder="1" applyAlignment="1" applyProtection="1">
      <alignment horizontal="center" vertical="center" wrapText="1"/>
      <protection locked="0"/>
    </xf>
    <xf numFmtId="0" fontId="9" fillId="9" borderId="7" xfId="0" applyFont="1" applyFill="1" applyBorder="1" applyAlignment="1" applyProtection="1">
      <alignment horizontal="center" vertical="center" wrapText="1"/>
      <protection locked="0"/>
    </xf>
    <xf numFmtId="0" fontId="9" fillId="9" borderId="9" xfId="0" applyFont="1" applyFill="1" applyBorder="1" applyAlignment="1" applyProtection="1">
      <alignment horizontal="center" vertical="center" wrapText="1"/>
      <protection locked="0"/>
    </xf>
    <xf numFmtId="0" fontId="4" fillId="9" borderId="2" xfId="0" applyFont="1" applyFill="1" applyBorder="1" applyAlignment="1" applyProtection="1">
      <alignment horizontal="center" vertical="center"/>
      <protection locked="0"/>
    </xf>
    <xf numFmtId="0" fontId="72" fillId="9" borderId="1" xfId="0" applyFont="1" applyFill="1" applyBorder="1" applyAlignment="1" applyProtection="1">
      <alignment horizontal="center" vertical="center" wrapText="1"/>
      <protection locked="0"/>
    </xf>
    <xf numFmtId="0" fontId="72" fillId="0" borderId="1" xfId="0" applyFont="1" applyBorder="1" applyAlignment="1" applyProtection="1">
      <alignment horizontal="center" vertical="center" wrapText="1"/>
      <protection locked="0"/>
    </xf>
    <xf numFmtId="0" fontId="72" fillId="9" borderId="1" xfId="0" applyFont="1" applyFill="1" applyBorder="1" applyAlignment="1">
      <alignment horizontal="center" vertical="center" wrapText="1"/>
    </xf>
    <xf numFmtId="0" fontId="72" fillId="0" borderId="17" xfId="0" applyFont="1" applyFill="1" applyBorder="1" applyAlignment="1" applyProtection="1">
      <alignment horizontal="left" vertical="center" wrapText="1"/>
      <protection locked="0"/>
    </xf>
    <xf numFmtId="0" fontId="72" fillId="0" borderId="16" xfId="0" applyFont="1" applyFill="1" applyBorder="1" applyAlignment="1" applyProtection="1">
      <alignment horizontal="left" vertical="center" wrapText="1"/>
      <protection locked="0"/>
    </xf>
    <xf numFmtId="0" fontId="72" fillId="0" borderId="18" xfId="0" applyFont="1" applyFill="1" applyBorder="1" applyAlignment="1" applyProtection="1">
      <alignment horizontal="left" vertical="center" wrapText="1"/>
      <protection locked="0"/>
    </xf>
    <xf numFmtId="0" fontId="72" fillId="0" borderId="1" xfId="0" applyFont="1" applyFill="1" applyBorder="1" applyAlignment="1" applyProtection="1">
      <alignment horizontal="center" vertical="center" textRotation="90" wrapText="1"/>
      <protection locked="0"/>
    </xf>
    <xf numFmtId="0" fontId="72" fillId="0" borderId="1" xfId="0" applyFont="1" applyFill="1" applyBorder="1" applyAlignment="1" applyProtection="1">
      <alignment horizontal="left" vertical="center" wrapText="1"/>
      <protection locked="0"/>
    </xf>
    <xf numFmtId="0" fontId="72" fillId="0" borderId="10" xfId="0" applyFont="1" applyFill="1" applyBorder="1" applyAlignment="1" applyProtection="1">
      <alignment horizontal="left" vertical="center" wrapText="1"/>
      <protection locked="0"/>
    </xf>
    <xf numFmtId="0" fontId="72" fillId="0" borderId="11" xfId="0" applyFont="1" applyFill="1" applyBorder="1" applyAlignment="1" applyProtection="1">
      <alignment horizontal="left" vertical="center" wrapText="1"/>
      <protection locked="0"/>
    </xf>
    <xf numFmtId="0" fontId="72" fillId="0" borderId="8" xfId="0" applyFont="1" applyFill="1" applyBorder="1" applyAlignment="1" applyProtection="1">
      <alignment horizontal="left" vertical="center" wrapText="1"/>
      <protection locked="0"/>
    </xf>
    <xf numFmtId="0" fontId="72" fillId="0" borderId="3" xfId="0" applyFont="1" applyFill="1" applyBorder="1" applyAlignment="1" applyProtection="1">
      <alignment horizontal="center" vertical="center" textRotation="90" wrapText="1"/>
      <protection locked="0"/>
    </xf>
    <xf numFmtId="0" fontId="72" fillId="0" borderId="3" xfId="0" applyFont="1" applyFill="1" applyBorder="1" applyAlignment="1" applyProtection="1">
      <alignment horizontal="left" vertical="center" wrapText="1"/>
      <protection locked="0"/>
    </xf>
    <xf numFmtId="0" fontId="72" fillId="0" borderId="3" xfId="0" applyFont="1" applyFill="1" applyBorder="1" applyAlignment="1" applyProtection="1">
      <alignment horizontal="center" vertical="center" wrapText="1"/>
      <protection locked="0"/>
    </xf>
  </cellXfs>
  <cellStyles count="16">
    <cellStyle name="Hipervínculo" xfId="1" builtinId="8"/>
    <cellStyle name="Normal" xfId="0" builtinId="0"/>
    <cellStyle name="Normal 2" xfId="2"/>
    <cellStyle name="Normal 2 2" xfId="9"/>
    <cellStyle name="Normal 3" xfId="3"/>
    <cellStyle name="Normal 4" xfId="4"/>
    <cellStyle name="Normal 5" xfId="8"/>
    <cellStyle name="Normal 6" xfId="10"/>
    <cellStyle name="Normal 6 2" xfId="14"/>
    <cellStyle name="Normal 7" xfId="11"/>
    <cellStyle name="Normal 8" xfId="13"/>
    <cellStyle name="Normal 9" xfId="15"/>
    <cellStyle name="Porcentaje 2" xfId="5"/>
    <cellStyle name="Porcentaje 3" xfId="6"/>
    <cellStyle name="Porcentaje 4" xfId="7"/>
    <cellStyle name="Porcentaje 5" xfId="12"/>
  </cellStyles>
  <dxfs count="161">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s>
  <tableStyles count="0" defaultTableStyle="TableStyleMedium2" defaultPivotStyle="PivotStyleLight16"/>
  <colors>
    <mruColors>
      <color rgb="FFCC0000"/>
      <color rgb="FF990033"/>
      <color rgb="FFCC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externalLink" Target="externalLinks/externalLink14.xml"/><Relationship Id="rId68" Type="http://schemas.openxmlformats.org/officeDocument/2006/relationships/externalLink" Target="externalLinks/externalLink19.xml"/><Relationship Id="rId84" Type="http://schemas.openxmlformats.org/officeDocument/2006/relationships/externalLink" Target="externalLinks/externalLink35.xml"/><Relationship Id="rId89" Type="http://schemas.openxmlformats.org/officeDocument/2006/relationships/externalLink" Target="externalLinks/externalLink40.xml"/><Relationship Id="rId7" Type="http://schemas.openxmlformats.org/officeDocument/2006/relationships/worksheet" Target="worksheets/sheet7.xml"/><Relationship Id="rId71" Type="http://schemas.openxmlformats.org/officeDocument/2006/relationships/externalLink" Target="externalLinks/externalLink22.xml"/><Relationship Id="rId92" Type="http://schemas.openxmlformats.org/officeDocument/2006/relationships/externalLink" Target="externalLinks/externalLink43.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07" Type="http://schemas.openxmlformats.org/officeDocument/2006/relationships/sharedStrings" Target="sharedStrings.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4.xml"/><Relationship Id="rId58" Type="http://schemas.openxmlformats.org/officeDocument/2006/relationships/externalLink" Target="externalLinks/externalLink9.xml"/><Relationship Id="rId66" Type="http://schemas.openxmlformats.org/officeDocument/2006/relationships/externalLink" Target="externalLinks/externalLink17.xml"/><Relationship Id="rId74" Type="http://schemas.openxmlformats.org/officeDocument/2006/relationships/externalLink" Target="externalLinks/externalLink25.xml"/><Relationship Id="rId79" Type="http://schemas.openxmlformats.org/officeDocument/2006/relationships/externalLink" Target="externalLinks/externalLink30.xml"/><Relationship Id="rId87" Type="http://schemas.openxmlformats.org/officeDocument/2006/relationships/externalLink" Target="externalLinks/externalLink38.xml"/><Relationship Id="rId102" Type="http://schemas.openxmlformats.org/officeDocument/2006/relationships/externalLink" Target="externalLinks/externalLink53.xml"/><Relationship Id="rId5" Type="http://schemas.openxmlformats.org/officeDocument/2006/relationships/worksheet" Target="worksheets/sheet5.xml"/><Relationship Id="rId61" Type="http://schemas.openxmlformats.org/officeDocument/2006/relationships/externalLink" Target="externalLinks/externalLink12.xml"/><Relationship Id="rId82" Type="http://schemas.openxmlformats.org/officeDocument/2006/relationships/externalLink" Target="externalLinks/externalLink33.xml"/><Relationship Id="rId90" Type="http://schemas.openxmlformats.org/officeDocument/2006/relationships/externalLink" Target="externalLinks/externalLink41.xml"/><Relationship Id="rId95" Type="http://schemas.openxmlformats.org/officeDocument/2006/relationships/externalLink" Target="externalLinks/externalLink46.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7.xml"/><Relationship Id="rId64" Type="http://schemas.openxmlformats.org/officeDocument/2006/relationships/externalLink" Target="externalLinks/externalLink15.xml"/><Relationship Id="rId69" Type="http://schemas.openxmlformats.org/officeDocument/2006/relationships/externalLink" Target="externalLinks/externalLink20.xml"/><Relationship Id="rId77" Type="http://schemas.openxmlformats.org/officeDocument/2006/relationships/externalLink" Target="externalLinks/externalLink28.xml"/><Relationship Id="rId100" Type="http://schemas.openxmlformats.org/officeDocument/2006/relationships/externalLink" Target="externalLinks/externalLink51.xml"/><Relationship Id="rId105"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externalLink" Target="externalLinks/externalLink2.xml"/><Relationship Id="rId72" Type="http://schemas.openxmlformats.org/officeDocument/2006/relationships/externalLink" Target="externalLinks/externalLink23.xml"/><Relationship Id="rId80" Type="http://schemas.openxmlformats.org/officeDocument/2006/relationships/externalLink" Target="externalLinks/externalLink31.xml"/><Relationship Id="rId85" Type="http://schemas.openxmlformats.org/officeDocument/2006/relationships/externalLink" Target="externalLinks/externalLink36.xml"/><Relationship Id="rId93" Type="http://schemas.openxmlformats.org/officeDocument/2006/relationships/externalLink" Target="externalLinks/externalLink44.xml"/><Relationship Id="rId98" Type="http://schemas.openxmlformats.org/officeDocument/2006/relationships/externalLink" Target="externalLinks/externalLink49.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10.xml"/><Relationship Id="rId67" Type="http://schemas.openxmlformats.org/officeDocument/2006/relationships/externalLink" Target="externalLinks/externalLink18.xml"/><Relationship Id="rId103" Type="http://schemas.openxmlformats.org/officeDocument/2006/relationships/externalLink" Target="externalLinks/externalLink54.xml"/><Relationship Id="rId108"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5.xml"/><Relationship Id="rId62" Type="http://schemas.openxmlformats.org/officeDocument/2006/relationships/externalLink" Target="externalLinks/externalLink13.xml"/><Relationship Id="rId70" Type="http://schemas.openxmlformats.org/officeDocument/2006/relationships/externalLink" Target="externalLinks/externalLink21.xml"/><Relationship Id="rId75" Type="http://schemas.openxmlformats.org/officeDocument/2006/relationships/externalLink" Target="externalLinks/externalLink26.xml"/><Relationship Id="rId83" Type="http://schemas.openxmlformats.org/officeDocument/2006/relationships/externalLink" Target="externalLinks/externalLink34.xml"/><Relationship Id="rId88" Type="http://schemas.openxmlformats.org/officeDocument/2006/relationships/externalLink" Target="externalLinks/externalLink39.xml"/><Relationship Id="rId91" Type="http://schemas.openxmlformats.org/officeDocument/2006/relationships/externalLink" Target="externalLinks/externalLink42.xml"/><Relationship Id="rId96" Type="http://schemas.openxmlformats.org/officeDocument/2006/relationships/externalLink" Target="externalLinks/externalLink47.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8.xml"/><Relationship Id="rId106" Type="http://schemas.openxmlformats.org/officeDocument/2006/relationships/styles" Target="style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3.xml"/><Relationship Id="rId60" Type="http://schemas.openxmlformats.org/officeDocument/2006/relationships/externalLink" Target="externalLinks/externalLink11.xml"/><Relationship Id="rId65" Type="http://schemas.openxmlformats.org/officeDocument/2006/relationships/externalLink" Target="externalLinks/externalLink16.xml"/><Relationship Id="rId73" Type="http://schemas.openxmlformats.org/officeDocument/2006/relationships/externalLink" Target="externalLinks/externalLink24.xml"/><Relationship Id="rId78" Type="http://schemas.openxmlformats.org/officeDocument/2006/relationships/externalLink" Target="externalLinks/externalLink29.xml"/><Relationship Id="rId81" Type="http://schemas.openxmlformats.org/officeDocument/2006/relationships/externalLink" Target="externalLinks/externalLink32.xml"/><Relationship Id="rId86" Type="http://schemas.openxmlformats.org/officeDocument/2006/relationships/externalLink" Target="externalLinks/externalLink37.xml"/><Relationship Id="rId94" Type="http://schemas.openxmlformats.org/officeDocument/2006/relationships/externalLink" Target="externalLinks/externalLink45.xml"/><Relationship Id="rId99" Type="http://schemas.openxmlformats.org/officeDocument/2006/relationships/externalLink" Target="externalLinks/externalLink50.xml"/><Relationship Id="rId101" Type="http://schemas.openxmlformats.org/officeDocument/2006/relationships/externalLink" Target="externalLinks/externalLink52.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externalLink" Target="externalLinks/externalLink1.xml"/><Relationship Id="rId55" Type="http://schemas.openxmlformats.org/officeDocument/2006/relationships/externalLink" Target="externalLinks/externalLink6.xml"/><Relationship Id="rId76" Type="http://schemas.openxmlformats.org/officeDocument/2006/relationships/externalLink" Target="externalLinks/externalLink27.xml"/><Relationship Id="rId97" Type="http://schemas.openxmlformats.org/officeDocument/2006/relationships/externalLink" Target="externalLinks/externalLink48.xml"/><Relationship Id="rId104" Type="http://schemas.openxmlformats.org/officeDocument/2006/relationships/externalLink" Target="externalLinks/externalLink55.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ESTRAT&#201;GICOS!A1"/></Relationships>
</file>

<file path=xl/drawings/_rels/drawing10.xml.rels><?xml version="1.0" encoding="UTF-8" standalone="yes"?>
<Relationships xmlns="http://schemas.openxmlformats.org/package/2006/relationships"><Relationship Id="rId2" Type="http://schemas.openxmlformats.org/officeDocument/2006/relationships/hyperlink" Target="#PORTADA!A1"/><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hyperlink" Target="#PORTADA!A1"/><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hyperlink" Target="#PORTADA!A1"/><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hyperlink" Target="#PORTADA!A1"/><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hyperlink" Target="#PORTADA!A1"/><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hyperlink" Target="#PORTADA!A1"/><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hyperlink" Target="#PORTADA!A1"/><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2" Type="http://schemas.openxmlformats.org/officeDocument/2006/relationships/hyperlink" Target="#PORTADA!A1"/><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2" Type="http://schemas.openxmlformats.org/officeDocument/2006/relationships/hyperlink" Target="#PORTADA!A1"/><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2" Type="http://schemas.openxmlformats.org/officeDocument/2006/relationships/hyperlink" Target="#PORTADA!A1"/><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hyperlink" Target="#PORTADA!A1"/><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hyperlink" Target="#PORTADA!A1"/><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2" Type="http://schemas.openxmlformats.org/officeDocument/2006/relationships/hyperlink" Target="#PORTADA!A1"/><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2" Type="http://schemas.openxmlformats.org/officeDocument/2006/relationships/hyperlink" Target="#PORTADA!A1"/><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2" Type="http://schemas.openxmlformats.org/officeDocument/2006/relationships/hyperlink" Target="#PORTADA!A1"/><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2" Type="http://schemas.openxmlformats.org/officeDocument/2006/relationships/hyperlink" Target="#PORTADA!A1"/><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2" Type="http://schemas.openxmlformats.org/officeDocument/2006/relationships/hyperlink" Target="#PORTADA!A1"/><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2" Type="http://schemas.openxmlformats.org/officeDocument/2006/relationships/hyperlink" Target="#PORTADA!A1"/><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2" Type="http://schemas.openxmlformats.org/officeDocument/2006/relationships/hyperlink" Target="#PORTADA!A1"/><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2" Type="http://schemas.openxmlformats.org/officeDocument/2006/relationships/hyperlink" Target="#PORTADA!A1"/><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2" Type="http://schemas.openxmlformats.org/officeDocument/2006/relationships/hyperlink" Target="#PORTADA!A1"/><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hyperlink" Target="#PORTADA!A1"/><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2" Type="http://schemas.openxmlformats.org/officeDocument/2006/relationships/hyperlink" Target="#PORTADA!A1"/><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2" Type="http://schemas.openxmlformats.org/officeDocument/2006/relationships/hyperlink" Target="#PORTADA!A1"/><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2" Type="http://schemas.openxmlformats.org/officeDocument/2006/relationships/hyperlink" Target="#PORTADA!A1"/><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2" Type="http://schemas.openxmlformats.org/officeDocument/2006/relationships/hyperlink" Target="#PORTADA!A1"/><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2" Type="http://schemas.openxmlformats.org/officeDocument/2006/relationships/hyperlink" Target="#PORTADA!A1"/><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2" Type="http://schemas.openxmlformats.org/officeDocument/2006/relationships/hyperlink" Target="#PORTADA!A1"/><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2" Type="http://schemas.openxmlformats.org/officeDocument/2006/relationships/hyperlink" Target="#PORTADA!A1"/><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2" Type="http://schemas.openxmlformats.org/officeDocument/2006/relationships/hyperlink" Target="#PORTADA!A1"/><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2" Type="http://schemas.openxmlformats.org/officeDocument/2006/relationships/hyperlink" Target="#PORTADA!A1"/><Relationship Id="rId1" Type="http://schemas.openxmlformats.org/officeDocument/2006/relationships/image" Target="../media/image1.png"/></Relationships>
</file>

<file path=xl/drawings/_rels/drawing39.xml.rels><?xml version="1.0" encoding="UTF-8" standalone="yes"?>
<Relationships xmlns="http://schemas.openxmlformats.org/package/2006/relationships"><Relationship Id="rId2" Type="http://schemas.openxmlformats.org/officeDocument/2006/relationships/hyperlink" Target="#PORTADA!A1"/><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hyperlink" Target="#PORTADA!A1"/><Relationship Id="rId1" Type="http://schemas.openxmlformats.org/officeDocument/2006/relationships/image" Target="../media/image1.png"/></Relationships>
</file>

<file path=xl/drawings/_rels/drawing40.xml.rels><?xml version="1.0" encoding="UTF-8" standalone="yes"?>
<Relationships xmlns="http://schemas.openxmlformats.org/package/2006/relationships"><Relationship Id="rId2" Type="http://schemas.openxmlformats.org/officeDocument/2006/relationships/hyperlink" Target="#PORTADA!A1"/><Relationship Id="rId1" Type="http://schemas.openxmlformats.org/officeDocument/2006/relationships/image" Target="../media/image1.png"/></Relationships>
</file>

<file path=xl/drawings/_rels/drawing41.xml.rels><?xml version="1.0" encoding="UTF-8" standalone="yes"?>
<Relationships xmlns="http://schemas.openxmlformats.org/package/2006/relationships"><Relationship Id="rId2" Type="http://schemas.openxmlformats.org/officeDocument/2006/relationships/hyperlink" Target="#PORTADA!A1"/><Relationship Id="rId1" Type="http://schemas.openxmlformats.org/officeDocument/2006/relationships/image" Target="../media/image1.png"/></Relationships>
</file>

<file path=xl/drawings/_rels/drawing42.xml.rels><?xml version="1.0" encoding="UTF-8" standalone="yes"?>
<Relationships xmlns="http://schemas.openxmlformats.org/package/2006/relationships"><Relationship Id="rId2" Type="http://schemas.openxmlformats.org/officeDocument/2006/relationships/hyperlink" Target="#PORTADA!A1"/><Relationship Id="rId1" Type="http://schemas.openxmlformats.org/officeDocument/2006/relationships/image" Target="../media/image1.png"/></Relationships>
</file>

<file path=xl/drawings/_rels/drawing43.xml.rels><?xml version="1.0" encoding="UTF-8" standalone="yes"?>
<Relationships xmlns="http://schemas.openxmlformats.org/package/2006/relationships"><Relationship Id="rId2" Type="http://schemas.openxmlformats.org/officeDocument/2006/relationships/hyperlink" Target="#PORTADA!A1"/><Relationship Id="rId1" Type="http://schemas.openxmlformats.org/officeDocument/2006/relationships/image" Target="../media/image1.png"/></Relationships>
</file>

<file path=xl/drawings/_rels/drawing44.xml.rels><?xml version="1.0" encoding="UTF-8" standalone="yes"?>
<Relationships xmlns="http://schemas.openxmlformats.org/package/2006/relationships"><Relationship Id="rId2" Type="http://schemas.openxmlformats.org/officeDocument/2006/relationships/hyperlink" Target="#PORTADA!A1"/><Relationship Id="rId1" Type="http://schemas.openxmlformats.org/officeDocument/2006/relationships/image" Target="../media/image1.png"/></Relationships>
</file>

<file path=xl/drawings/_rels/drawing45.xml.rels><?xml version="1.0" encoding="UTF-8" standalone="yes"?>
<Relationships xmlns="http://schemas.openxmlformats.org/package/2006/relationships"><Relationship Id="rId2" Type="http://schemas.openxmlformats.org/officeDocument/2006/relationships/hyperlink" Target="#PORTADA!A1"/><Relationship Id="rId1" Type="http://schemas.openxmlformats.org/officeDocument/2006/relationships/image" Target="../media/image1.png"/></Relationships>
</file>

<file path=xl/drawings/_rels/drawing46.xml.rels><?xml version="1.0" encoding="UTF-8" standalone="yes"?>
<Relationships xmlns="http://schemas.openxmlformats.org/package/2006/relationships"><Relationship Id="rId2" Type="http://schemas.openxmlformats.org/officeDocument/2006/relationships/hyperlink" Target="#PORTADA!A1"/><Relationship Id="rId1" Type="http://schemas.openxmlformats.org/officeDocument/2006/relationships/image" Target="../media/image1.png"/></Relationships>
</file>

<file path=xl/drawings/_rels/drawing47.xml.rels><?xml version="1.0" encoding="UTF-8" standalone="yes"?>
<Relationships xmlns="http://schemas.openxmlformats.org/package/2006/relationships"><Relationship Id="rId2" Type="http://schemas.openxmlformats.org/officeDocument/2006/relationships/hyperlink" Target="#PORTADA!&#193;rea_de_impresi&#243;n"/><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hyperlink" Target="#PORTADA!A1"/><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hyperlink" Target="#PORTADA!A1"/><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hyperlink" Target="#PORTADA!A1"/><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hyperlink" Target="#PORTADA!A1"/><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hyperlink" Target="#PORTADA!A1"/><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28575</xdr:colOff>
      <xdr:row>2</xdr:row>
      <xdr:rowOff>57150</xdr:rowOff>
    </xdr:from>
    <xdr:to>
      <xdr:col>19</xdr:col>
      <xdr:colOff>752475</xdr:colOff>
      <xdr:row>4</xdr:row>
      <xdr:rowOff>133350</xdr:rowOff>
    </xdr:to>
    <xdr:sp macro="" textlink="">
      <xdr:nvSpPr>
        <xdr:cNvPr id="2" name="1 Rectángulo redondeado">
          <a:hlinkClick xmlns:r="http://schemas.openxmlformats.org/officeDocument/2006/relationships" r:id="rId1"/>
        </xdr:cNvPr>
        <xdr:cNvSpPr/>
      </xdr:nvSpPr>
      <xdr:spPr>
        <a:xfrm>
          <a:off x="282575" y="797983"/>
          <a:ext cx="13857817" cy="393700"/>
        </a:xfrm>
        <a:prstGeom prst="roundRect">
          <a:avLst/>
        </a:prstGeom>
        <a:solidFill>
          <a:schemeClr val="accent1">
            <a:lumMod val="20000"/>
            <a:lumOff val="80000"/>
          </a:schemeClr>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200" b="1">
              <a:solidFill>
                <a:srgbClr val="0000FF"/>
              </a:solidFill>
            </a:rPr>
            <a:t>RIESGOS ESTRATEGICOS</a:t>
          </a:r>
        </a:p>
      </xdr:txBody>
    </xdr:sp>
    <xdr:clientData/>
  </xdr:twoCellAnchor>
  <xdr:twoCellAnchor>
    <xdr:from>
      <xdr:col>0</xdr:col>
      <xdr:colOff>761999</xdr:colOff>
      <xdr:row>6</xdr:row>
      <xdr:rowOff>19050</xdr:rowOff>
    </xdr:from>
    <xdr:to>
      <xdr:col>3</xdr:col>
      <xdr:colOff>752474</xdr:colOff>
      <xdr:row>10</xdr:row>
      <xdr:rowOff>85725</xdr:rowOff>
    </xdr:to>
    <xdr:sp macro="" textlink="">
      <xdr:nvSpPr>
        <xdr:cNvPr id="3" name="2 Llamada de flecha hacia abajo"/>
        <xdr:cNvSpPr/>
      </xdr:nvSpPr>
      <xdr:spPr>
        <a:xfrm>
          <a:off x="761999" y="1543050"/>
          <a:ext cx="2276475" cy="828675"/>
        </a:xfrm>
        <a:prstGeom prst="downArrowCallout">
          <a:avLst/>
        </a:prstGeom>
        <a:solidFill>
          <a:schemeClr val="tx2">
            <a:lumMod val="60000"/>
            <a:lumOff val="40000"/>
          </a:schemeClr>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solidFill>
                <a:schemeClr val="bg1"/>
              </a:solidFill>
            </a:rPr>
            <a:t>PROCESOS ESTRATÉGICOS</a:t>
          </a:r>
        </a:p>
      </xdr:txBody>
    </xdr:sp>
    <xdr:clientData/>
  </xdr:twoCellAnchor>
  <xdr:twoCellAnchor>
    <xdr:from>
      <xdr:col>5</xdr:col>
      <xdr:colOff>19049</xdr:colOff>
      <xdr:row>6</xdr:row>
      <xdr:rowOff>9525</xdr:rowOff>
    </xdr:from>
    <xdr:to>
      <xdr:col>8</xdr:col>
      <xdr:colOff>9524</xdr:colOff>
      <xdr:row>10</xdr:row>
      <xdr:rowOff>76200</xdr:rowOff>
    </xdr:to>
    <xdr:sp macro="" textlink="">
      <xdr:nvSpPr>
        <xdr:cNvPr id="7" name="6 Llamada de flecha hacia abajo"/>
        <xdr:cNvSpPr/>
      </xdr:nvSpPr>
      <xdr:spPr>
        <a:xfrm>
          <a:off x="3829049" y="1533525"/>
          <a:ext cx="2276475" cy="828675"/>
        </a:xfrm>
        <a:prstGeom prst="downArrowCallout">
          <a:avLst/>
        </a:prstGeom>
        <a:solidFill>
          <a:srgbClr val="CC0000"/>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solidFill>
                <a:schemeClr val="bg1"/>
              </a:solidFill>
            </a:rPr>
            <a:t>PROCESOS</a:t>
          </a:r>
          <a:r>
            <a:rPr lang="es-CO" sz="1400" b="1" baseline="0">
              <a:solidFill>
                <a:schemeClr val="bg1"/>
              </a:solidFill>
            </a:rPr>
            <a:t> MISIONALES</a:t>
          </a:r>
          <a:endParaRPr lang="es-CO" sz="1400" b="1">
            <a:solidFill>
              <a:schemeClr val="bg1"/>
            </a:solidFill>
          </a:endParaRPr>
        </a:p>
      </xdr:txBody>
    </xdr:sp>
    <xdr:clientData/>
  </xdr:twoCellAnchor>
  <xdr:twoCellAnchor>
    <xdr:from>
      <xdr:col>9</xdr:col>
      <xdr:colOff>9524</xdr:colOff>
      <xdr:row>6</xdr:row>
      <xdr:rowOff>9525</xdr:rowOff>
    </xdr:from>
    <xdr:to>
      <xdr:col>15</xdr:col>
      <xdr:colOff>752475</xdr:colOff>
      <xdr:row>10</xdr:row>
      <xdr:rowOff>0</xdr:rowOff>
    </xdr:to>
    <xdr:sp macro="" textlink="">
      <xdr:nvSpPr>
        <xdr:cNvPr id="8" name="7 Llamada de flecha hacia abajo"/>
        <xdr:cNvSpPr/>
      </xdr:nvSpPr>
      <xdr:spPr>
        <a:xfrm>
          <a:off x="6063191" y="1311275"/>
          <a:ext cx="5304367" cy="752475"/>
        </a:xfrm>
        <a:prstGeom prst="downArrowCallout">
          <a:avLst/>
        </a:prstGeom>
        <a:solidFill>
          <a:schemeClr val="bg1">
            <a:lumMod val="65000"/>
          </a:schemeClr>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solidFill>
                <a:schemeClr val="bg1"/>
              </a:solidFill>
            </a:rPr>
            <a:t>PROCESOS DE APOYO</a:t>
          </a:r>
        </a:p>
      </xdr:txBody>
    </xdr:sp>
    <xdr:clientData/>
  </xdr:twoCellAnchor>
  <xdr:twoCellAnchor>
    <xdr:from>
      <xdr:col>17</xdr:col>
      <xdr:colOff>19049</xdr:colOff>
      <xdr:row>6</xdr:row>
      <xdr:rowOff>9525</xdr:rowOff>
    </xdr:from>
    <xdr:to>
      <xdr:col>20</xdr:col>
      <xdr:colOff>9524</xdr:colOff>
      <xdr:row>10</xdr:row>
      <xdr:rowOff>76200</xdr:rowOff>
    </xdr:to>
    <xdr:sp macro="" textlink="">
      <xdr:nvSpPr>
        <xdr:cNvPr id="9" name="8 Llamada de flecha hacia abajo"/>
        <xdr:cNvSpPr/>
      </xdr:nvSpPr>
      <xdr:spPr>
        <a:xfrm>
          <a:off x="9925049" y="1533525"/>
          <a:ext cx="2276475" cy="828675"/>
        </a:xfrm>
        <a:prstGeom prst="downArrowCallout">
          <a:avLst/>
        </a:prstGeom>
        <a:solidFill>
          <a:schemeClr val="accent6">
            <a:lumMod val="75000"/>
          </a:schemeClr>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200" b="1">
              <a:solidFill>
                <a:schemeClr val="bg1"/>
              </a:solidFill>
            </a:rPr>
            <a:t>PROCESOS DE EVALUACIÓN Y CONTROL</a:t>
          </a:r>
        </a:p>
      </xdr:txBody>
    </xdr:sp>
    <xdr:clientData/>
  </xdr:twoCellAnchor>
  <xdr:twoCellAnchor>
    <xdr:from>
      <xdr:col>1</xdr:col>
      <xdr:colOff>384175</xdr:colOff>
      <xdr:row>0</xdr:row>
      <xdr:rowOff>67734</xdr:rowOff>
    </xdr:from>
    <xdr:to>
      <xdr:col>2</xdr:col>
      <xdr:colOff>522817</xdr:colOff>
      <xdr:row>2</xdr:row>
      <xdr:rowOff>48684</xdr:rowOff>
    </xdr:to>
    <xdr:pic>
      <xdr:nvPicPr>
        <xdr:cNvPr id="58374" name="Imagen 2"/>
        <xdr:cNvPicPr>
          <a:picLocks noChangeAspect="1" noChangeArrowheads="1"/>
        </xdr:cNvPicPr>
      </xdr:nvPicPr>
      <xdr:blipFill>
        <a:blip xmlns:r="http://schemas.openxmlformats.org/officeDocument/2006/relationships" r:embed="rId2" cstate="print"/>
        <a:srcRect l="2161" t="73633" r="88985" b="14561"/>
        <a:stretch>
          <a:fillRect/>
        </a:stretch>
      </xdr:blipFill>
      <xdr:spPr bwMode="auto">
        <a:xfrm>
          <a:off x="638175" y="67734"/>
          <a:ext cx="1006475" cy="721783"/>
        </a:xfrm>
        <a:prstGeom prst="rect">
          <a:avLst/>
        </a:prstGeom>
        <a:noFill/>
        <a:ln w="9525">
          <a:noFill/>
          <a:miter lim="800000"/>
          <a:headEnd/>
          <a:tailEnd/>
        </a:ln>
      </xdr:spPr>
    </xdr:pic>
    <xdr:clientData/>
  </xdr:twoCellAnchor>
</xdr:wsDr>
</file>

<file path=xl/drawings/drawing10.xml><?xml version="1.0" encoding="utf-8"?>
<xdr:wsDr xmlns:xdr="http://schemas.openxmlformats.org/drawingml/2006/spreadsheetDrawing" xmlns:a="http://schemas.openxmlformats.org/drawingml/2006/main">
  <xdr:twoCellAnchor>
    <xdr:from>
      <xdr:col>11</xdr:col>
      <xdr:colOff>419100</xdr:colOff>
      <xdr:row>0</xdr:row>
      <xdr:rowOff>47625</xdr:rowOff>
    </xdr:from>
    <xdr:to>
      <xdr:col>13</xdr:col>
      <xdr:colOff>114300</xdr:colOff>
      <xdr:row>3</xdr:row>
      <xdr:rowOff>123825</xdr:rowOff>
    </xdr:to>
    <xdr:pic>
      <xdr:nvPicPr>
        <xdr:cNvPr id="2"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161" t="73633" r="88985" b="14561"/>
        <a:stretch>
          <a:fillRect/>
        </a:stretch>
      </xdr:blipFill>
      <xdr:spPr bwMode="auto">
        <a:xfrm>
          <a:off x="7581900" y="47625"/>
          <a:ext cx="723900"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64</xdr:col>
      <xdr:colOff>291356</xdr:colOff>
      <xdr:row>0</xdr:row>
      <xdr:rowOff>44824</xdr:rowOff>
    </xdr:from>
    <xdr:to>
      <xdr:col>65</xdr:col>
      <xdr:colOff>444707</xdr:colOff>
      <xdr:row>3</xdr:row>
      <xdr:rowOff>127669</xdr:rowOff>
    </xdr:to>
    <xdr:sp macro="" textlink="">
      <xdr:nvSpPr>
        <xdr:cNvPr id="4" name="1 Botón de acción: Inicio">
          <a:hlinkClick xmlns:r="http://schemas.openxmlformats.org/officeDocument/2006/relationships" r:id="rId2"/>
        </xdr:cNvPr>
        <xdr:cNvSpPr/>
      </xdr:nvSpPr>
      <xdr:spPr>
        <a:xfrm>
          <a:off x="16853650" y="44824"/>
          <a:ext cx="590381" cy="531080"/>
        </a:xfrm>
        <a:prstGeom prst="actionButtonHome">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s-CO"/>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11</xdr:col>
      <xdr:colOff>419100</xdr:colOff>
      <xdr:row>0</xdr:row>
      <xdr:rowOff>47625</xdr:rowOff>
    </xdr:from>
    <xdr:to>
      <xdr:col>13</xdr:col>
      <xdr:colOff>114300</xdr:colOff>
      <xdr:row>3</xdr:row>
      <xdr:rowOff>123825</xdr:rowOff>
    </xdr:to>
    <xdr:pic>
      <xdr:nvPicPr>
        <xdr:cNvPr id="2"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161" t="73633" r="88985" b="14561"/>
        <a:stretch>
          <a:fillRect/>
        </a:stretch>
      </xdr:blipFill>
      <xdr:spPr bwMode="auto">
        <a:xfrm>
          <a:off x="6153150" y="47625"/>
          <a:ext cx="723900"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64</xdr:col>
      <xdr:colOff>228600</xdr:colOff>
      <xdr:row>0</xdr:row>
      <xdr:rowOff>47625</xdr:rowOff>
    </xdr:from>
    <xdr:to>
      <xdr:col>65</xdr:col>
      <xdr:colOff>380831</xdr:colOff>
      <xdr:row>3</xdr:row>
      <xdr:rowOff>140555</xdr:rowOff>
    </xdr:to>
    <xdr:sp macro="" textlink="">
      <xdr:nvSpPr>
        <xdr:cNvPr id="5" name="1 Botón de acción: Inicio">
          <a:hlinkClick xmlns:r="http://schemas.openxmlformats.org/officeDocument/2006/relationships" r:id="rId2"/>
        </xdr:cNvPr>
        <xdr:cNvSpPr/>
      </xdr:nvSpPr>
      <xdr:spPr>
        <a:xfrm>
          <a:off x="14335125" y="47625"/>
          <a:ext cx="590381" cy="531080"/>
        </a:xfrm>
        <a:prstGeom prst="actionButtonHome">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s-CO"/>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11</xdr:col>
      <xdr:colOff>419100</xdr:colOff>
      <xdr:row>0</xdr:row>
      <xdr:rowOff>47625</xdr:rowOff>
    </xdr:from>
    <xdr:to>
      <xdr:col>13</xdr:col>
      <xdr:colOff>114300</xdr:colOff>
      <xdr:row>3</xdr:row>
      <xdr:rowOff>123825</xdr:rowOff>
    </xdr:to>
    <xdr:pic>
      <xdr:nvPicPr>
        <xdr:cNvPr id="2"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161" t="73633" r="88985" b="14561"/>
        <a:stretch>
          <a:fillRect/>
        </a:stretch>
      </xdr:blipFill>
      <xdr:spPr bwMode="auto">
        <a:xfrm>
          <a:off x="6905625" y="47625"/>
          <a:ext cx="120015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64</xdr:col>
      <xdr:colOff>246529</xdr:colOff>
      <xdr:row>0</xdr:row>
      <xdr:rowOff>78441</xdr:rowOff>
    </xdr:from>
    <xdr:to>
      <xdr:col>65</xdr:col>
      <xdr:colOff>399881</xdr:colOff>
      <xdr:row>3</xdr:row>
      <xdr:rowOff>94050</xdr:rowOff>
    </xdr:to>
    <xdr:sp macro="" textlink="">
      <xdr:nvSpPr>
        <xdr:cNvPr id="4" name="1 Botón de acción: Inicio">
          <a:hlinkClick xmlns:r="http://schemas.openxmlformats.org/officeDocument/2006/relationships" r:id="rId2"/>
        </xdr:cNvPr>
        <xdr:cNvSpPr/>
      </xdr:nvSpPr>
      <xdr:spPr>
        <a:xfrm>
          <a:off x="16853647" y="78441"/>
          <a:ext cx="590381" cy="531080"/>
        </a:xfrm>
        <a:prstGeom prst="actionButtonHome">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s-CO"/>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11</xdr:col>
      <xdr:colOff>419100</xdr:colOff>
      <xdr:row>0</xdr:row>
      <xdr:rowOff>47625</xdr:rowOff>
    </xdr:from>
    <xdr:to>
      <xdr:col>13</xdr:col>
      <xdr:colOff>114300</xdr:colOff>
      <xdr:row>3</xdr:row>
      <xdr:rowOff>123825</xdr:rowOff>
    </xdr:to>
    <xdr:pic>
      <xdr:nvPicPr>
        <xdr:cNvPr id="2"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161" t="73633" r="88985" b="14561"/>
        <a:stretch>
          <a:fillRect/>
        </a:stretch>
      </xdr:blipFill>
      <xdr:spPr bwMode="auto">
        <a:xfrm>
          <a:off x="6305550" y="47625"/>
          <a:ext cx="723900"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64</xdr:col>
      <xdr:colOff>247650</xdr:colOff>
      <xdr:row>0</xdr:row>
      <xdr:rowOff>47625</xdr:rowOff>
    </xdr:from>
    <xdr:to>
      <xdr:col>65</xdr:col>
      <xdr:colOff>399881</xdr:colOff>
      <xdr:row>3</xdr:row>
      <xdr:rowOff>140555</xdr:rowOff>
    </xdr:to>
    <xdr:sp macro="" textlink="">
      <xdr:nvSpPr>
        <xdr:cNvPr id="5" name="1 Botón de acción: Inicio">
          <a:hlinkClick xmlns:r="http://schemas.openxmlformats.org/officeDocument/2006/relationships" r:id="rId2"/>
        </xdr:cNvPr>
        <xdr:cNvSpPr/>
      </xdr:nvSpPr>
      <xdr:spPr>
        <a:xfrm>
          <a:off x="14563725" y="47625"/>
          <a:ext cx="590381" cy="531080"/>
        </a:xfrm>
        <a:prstGeom prst="actionButtonHome">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s-CO"/>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11</xdr:col>
      <xdr:colOff>419100</xdr:colOff>
      <xdr:row>0</xdr:row>
      <xdr:rowOff>47625</xdr:rowOff>
    </xdr:from>
    <xdr:to>
      <xdr:col>13</xdr:col>
      <xdr:colOff>114300</xdr:colOff>
      <xdr:row>3</xdr:row>
      <xdr:rowOff>123825</xdr:rowOff>
    </xdr:to>
    <xdr:pic>
      <xdr:nvPicPr>
        <xdr:cNvPr id="2"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161" t="73633" r="88985" b="14561"/>
        <a:stretch>
          <a:fillRect/>
        </a:stretch>
      </xdr:blipFill>
      <xdr:spPr bwMode="auto">
        <a:xfrm>
          <a:off x="6324600" y="47625"/>
          <a:ext cx="723900"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64</xdr:col>
      <xdr:colOff>219075</xdr:colOff>
      <xdr:row>0</xdr:row>
      <xdr:rowOff>57150</xdr:rowOff>
    </xdr:from>
    <xdr:to>
      <xdr:col>65</xdr:col>
      <xdr:colOff>323681</xdr:colOff>
      <xdr:row>4</xdr:row>
      <xdr:rowOff>7205</xdr:rowOff>
    </xdr:to>
    <xdr:sp macro="" textlink="">
      <xdr:nvSpPr>
        <xdr:cNvPr id="5" name="1 Botón de acción: Inicio">
          <a:hlinkClick xmlns:r="http://schemas.openxmlformats.org/officeDocument/2006/relationships" r:id="rId2"/>
        </xdr:cNvPr>
        <xdr:cNvSpPr/>
      </xdr:nvSpPr>
      <xdr:spPr>
        <a:xfrm>
          <a:off x="14487525" y="57150"/>
          <a:ext cx="590381" cy="531080"/>
        </a:xfrm>
        <a:prstGeom prst="actionButtonHome">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s-CO"/>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11</xdr:col>
      <xdr:colOff>419100</xdr:colOff>
      <xdr:row>0</xdr:row>
      <xdr:rowOff>47625</xdr:rowOff>
    </xdr:from>
    <xdr:to>
      <xdr:col>13</xdr:col>
      <xdr:colOff>114300</xdr:colOff>
      <xdr:row>3</xdr:row>
      <xdr:rowOff>123825</xdr:rowOff>
    </xdr:to>
    <xdr:pic>
      <xdr:nvPicPr>
        <xdr:cNvPr id="2"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161" t="73633" r="88985" b="14561"/>
        <a:stretch>
          <a:fillRect/>
        </a:stretch>
      </xdr:blipFill>
      <xdr:spPr bwMode="auto">
        <a:xfrm>
          <a:off x="6105525" y="47625"/>
          <a:ext cx="723900"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64</xdr:col>
      <xdr:colOff>235323</xdr:colOff>
      <xdr:row>0</xdr:row>
      <xdr:rowOff>56030</xdr:rowOff>
    </xdr:from>
    <xdr:to>
      <xdr:col>65</xdr:col>
      <xdr:colOff>388674</xdr:colOff>
      <xdr:row>3</xdr:row>
      <xdr:rowOff>138875</xdr:rowOff>
    </xdr:to>
    <xdr:sp macro="" textlink="">
      <xdr:nvSpPr>
        <xdr:cNvPr id="4" name="1 Botón de acción: Inicio">
          <a:hlinkClick xmlns:r="http://schemas.openxmlformats.org/officeDocument/2006/relationships" r:id="rId2"/>
        </xdr:cNvPr>
        <xdr:cNvSpPr/>
      </xdr:nvSpPr>
      <xdr:spPr>
        <a:xfrm>
          <a:off x="14892617" y="56030"/>
          <a:ext cx="590381" cy="531080"/>
        </a:xfrm>
        <a:prstGeom prst="actionButtonHome">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s-CO"/>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11</xdr:col>
      <xdr:colOff>419100</xdr:colOff>
      <xdr:row>0</xdr:row>
      <xdr:rowOff>47625</xdr:rowOff>
    </xdr:from>
    <xdr:to>
      <xdr:col>13</xdr:col>
      <xdr:colOff>114300</xdr:colOff>
      <xdr:row>3</xdr:row>
      <xdr:rowOff>123825</xdr:rowOff>
    </xdr:to>
    <xdr:pic>
      <xdr:nvPicPr>
        <xdr:cNvPr id="2"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161" t="73633" r="88985" b="14561"/>
        <a:stretch>
          <a:fillRect/>
        </a:stretch>
      </xdr:blipFill>
      <xdr:spPr bwMode="auto">
        <a:xfrm>
          <a:off x="6305550" y="47625"/>
          <a:ext cx="723900"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64</xdr:col>
      <xdr:colOff>209550</xdr:colOff>
      <xdr:row>0</xdr:row>
      <xdr:rowOff>85725</xdr:rowOff>
    </xdr:from>
    <xdr:to>
      <xdr:col>65</xdr:col>
      <xdr:colOff>361781</xdr:colOff>
      <xdr:row>3</xdr:row>
      <xdr:rowOff>178655</xdr:rowOff>
    </xdr:to>
    <xdr:sp macro="" textlink="">
      <xdr:nvSpPr>
        <xdr:cNvPr id="4" name="1 Botón de acción: Inicio">
          <a:hlinkClick xmlns:r="http://schemas.openxmlformats.org/officeDocument/2006/relationships" r:id="rId2"/>
        </xdr:cNvPr>
        <xdr:cNvSpPr/>
      </xdr:nvSpPr>
      <xdr:spPr>
        <a:xfrm>
          <a:off x="14458950" y="85725"/>
          <a:ext cx="590381" cy="531080"/>
        </a:xfrm>
        <a:prstGeom prst="actionButtonHome">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s-CO"/>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11</xdr:col>
      <xdr:colOff>407895</xdr:colOff>
      <xdr:row>1</xdr:row>
      <xdr:rowOff>14008</xdr:rowOff>
    </xdr:from>
    <xdr:to>
      <xdr:col>13</xdr:col>
      <xdr:colOff>103095</xdr:colOff>
      <xdr:row>3</xdr:row>
      <xdr:rowOff>235884</xdr:rowOff>
    </xdr:to>
    <xdr:pic>
      <xdr:nvPicPr>
        <xdr:cNvPr id="2" name="Imagen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161" t="73633" r="88985" b="14561"/>
        <a:stretch>
          <a:fillRect/>
        </a:stretch>
      </xdr:blipFill>
      <xdr:spPr bwMode="auto">
        <a:xfrm>
          <a:off x="6294345" y="156883"/>
          <a:ext cx="723900" cy="5171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64</xdr:col>
      <xdr:colOff>156882</xdr:colOff>
      <xdr:row>0</xdr:row>
      <xdr:rowOff>100853</xdr:rowOff>
    </xdr:from>
    <xdr:to>
      <xdr:col>65</xdr:col>
      <xdr:colOff>310234</xdr:colOff>
      <xdr:row>3</xdr:row>
      <xdr:rowOff>183698</xdr:rowOff>
    </xdr:to>
    <xdr:sp macro="" textlink="">
      <xdr:nvSpPr>
        <xdr:cNvPr id="4" name="1 Botón de acción: Inicio">
          <a:hlinkClick xmlns:r="http://schemas.openxmlformats.org/officeDocument/2006/relationships" r:id="rId2"/>
        </xdr:cNvPr>
        <xdr:cNvSpPr/>
      </xdr:nvSpPr>
      <xdr:spPr>
        <a:xfrm>
          <a:off x="14847794" y="100853"/>
          <a:ext cx="590381" cy="531080"/>
        </a:xfrm>
        <a:prstGeom prst="actionButtonHome">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s-CO"/>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11</xdr:col>
      <xdr:colOff>419100</xdr:colOff>
      <xdr:row>0</xdr:row>
      <xdr:rowOff>47625</xdr:rowOff>
    </xdr:from>
    <xdr:to>
      <xdr:col>13</xdr:col>
      <xdr:colOff>114300</xdr:colOff>
      <xdr:row>3</xdr:row>
      <xdr:rowOff>123825</xdr:rowOff>
    </xdr:to>
    <xdr:pic>
      <xdr:nvPicPr>
        <xdr:cNvPr id="2"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161" t="73633" r="88985" b="14561"/>
        <a:stretch>
          <a:fillRect/>
        </a:stretch>
      </xdr:blipFill>
      <xdr:spPr bwMode="auto">
        <a:xfrm>
          <a:off x="5724525" y="47625"/>
          <a:ext cx="723900"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64</xdr:col>
      <xdr:colOff>224118</xdr:colOff>
      <xdr:row>0</xdr:row>
      <xdr:rowOff>78441</xdr:rowOff>
    </xdr:from>
    <xdr:to>
      <xdr:col>65</xdr:col>
      <xdr:colOff>377470</xdr:colOff>
      <xdr:row>4</xdr:row>
      <xdr:rowOff>15609</xdr:rowOff>
    </xdr:to>
    <xdr:sp macro="" textlink="">
      <xdr:nvSpPr>
        <xdr:cNvPr id="4" name="1 Botón de acción: Inicio">
          <a:hlinkClick xmlns:r="http://schemas.openxmlformats.org/officeDocument/2006/relationships" r:id="rId2"/>
        </xdr:cNvPr>
        <xdr:cNvSpPr/>
      </xdr:nvSpPr>
      <xdr:spPr>
        <a:xfrm>
          <a:off x="14410765" y="78441"/>
          <a:ext cx="590381" cy="531080"/>
        </a:xfrm>
        <a:prstGeom prst="actionButtonHome">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s-CO"/>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11</xdr:col>
      <xdr:colOff>419100</xdr:colOff>
      <xdr:row>0</xdr:row>
      <xdr:rowOff>47625</xdr:rowOff>
    </xdr:from>
    <xdr:to>
      <xdr:col>13</xdr:col>
      <xdr:colOff>114300</xdr:colOff>
      <xdr:row>3</xdr:row>
      <xdr:rowOff>123825</xdr:rowOff>
    </xdr:to>
    <xdr:pic>
      <xdr:nvPicPr>
        <xdr:cNvPr id="2"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161" t="73633" r="88985" b="14561"/>
        <a:stretch>
          <a:fillRect/>
        </a:stretch>
      </xdr:blipFill>
      <xdr:spPr bwMode="auto">
        <a:xfrm>
          <a:off x="7077075" y="47625"/>
          <a:ext cx="723900"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64</xdr:col>
      <xdr:colOff>212912</xdr:colOff>
      <xdr:row>0</xdr:row>
      <xdr:rowOff>134470</xdr:rowOff>
    </xdr:from>
    <xdr:to>
      <xdr:col>65</xdr:col>
      <xdr:colOff>366263</xdr:colOff>
      <xdr:row>3</xdr:row>
      <xdr:rowOff>217315</xdr:rowOff>
    </xdr:to>
    <xdr:sp macro="" textlink="">
      <xdr:nvSpPr>
        <xdr:cNvPr id="4" name="1 Botón de acción: Inicio">
          <a:hlinkClick xmlns:r="http://schemas.openxmlformats.org/officeDocument/2006/relationships" r:id="rId2"/>
        </xdr:cNvPr>
        <xdr:cNvSpPr/>
      </xdr:nvSpPr>
      <xdr:spPr>
        <a:xfrm>
          <a:off x="16764000" y="134470"/>
          <a:ext cx="590381" cy="531080"/>
        </a:xfrm>
        <a:prstGeom prst="actionButtonHome">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s-CO"/>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11</xdr:col>
      <xdr:colOff>419100</xdr:colOff>
      <xdr:row>0</xdr:row>
      <xdr:rowOff>47625</xdr:rowOff>
    </xdr:from>
    <xdr:to>
      <xdr:col>13</xdr:col>
      <xdr:colOff>114300</xdr:colOff>
      <xdr:row>3</xdr:row>
      <xdr:rowOff>123825</xdr:rowOff>
    </xdr:to>
    <xdr:pic>
      <xdr:nvPicPr>
        <xdr:cNvPr id="2"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161" t="73633" r="88985" b="14561"/>
        <a:stretch>
          <a:fillRect/>
        </a:stretch>
      </xdr:blipFill>
      <xdr:spPr bwMode="auto">
        <a:xfrm>
          <a:off x="6305550" y="47625"/>
          <a:ext cx="723900"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64</xdr:col>
      <xdr:colOff>224118</xdr:colOff>
      <xdr:row>0</xdr:row>
      <xdr:rowOff>78442</xdr:rowOff>
    </xdr:from>
    <xdr:to>
      <xdr:col>65</xdr:col>
      <xdr:colOff>377469</xdr:colOff>
      <xdr:row>4</xdr:row>
      <xdr:rowOff>15610</xdr:rowOff>
    </xdr:to>
    <xdr:sp macro="" textlink="">
      <xdr:nvSpPr>
        <xdr:cNvPr id="5" name="1 Botón de acción: Inicio">
          <a:hlinkClick xmlns:r="http://schemas.openxmlformats.org/officeDocument/2006/relationships" r:id="rId2"/>
        </xdr:cNvPr>
        <xdr:cNvSpPr/>
      </xdr:nvSpPr>
      <xdr:spPr>
        <a:xfrm>
          <a:off x="14567647" y="78442"/>
          <a:ext cx="590381" cy="531080"/>
        </a:xfrm>
        <a:prstGeom prst="actionButtonHome">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s-CO"/>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11</xdr:col>
      <xdr:colOff>419100</xdr:colOff>
      <xdr:row>0</xdr:row>
      <xdr:rowOff>47625</xdr:rowOff>
    </xdr:from>
    <xdr:to>
      <xdr:col>13</xdr:col>
      <xdr:colOff>114300</xdr:colOff>
      <xdr:row>3</xdr:row>
      <xdr:rowOff>123825</xdr:rowOff>
    </xdr:to>
    <xdr:pic>
      <xdr:nvPicPr>
        <xdr:cNvPr id="2"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161" t="73633" r="88985" b="14561"/>
        <a:stretch>
          <a:fillRect/>
        </a:stretch>
      </xdr:blipFill>
      <xdr:spPr bwMode="auto">
        <a:xfrm>
          <a:off x="6134100" y="47625"/>
          <a:ext cx="723900"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64</xdr:col>
      <xdr:colOff>224118</xdr:colOff>
      <xdr:row>0</xdr:row>
      <xdr:rowOff>67236</xdr:rowOff>
    </xdr:from>
    <xdr:to>
      <xdr:col>65</xdr:col>
      <xdr:colOff>377469</xdr:colOff>
      <xdr:row>4</xdr:row>
      <xdr:rowOff>4404</xdr:rowOff>
    </xdr:to>
    <xdr:sp macro="" textlink="">
      <xdr:nvSpPr>
        <xdr:cNvPr id="4" name="1 Botón de acción: Inicio">
          <a:hlinkClick xmlns:r="http://schemas.openxmlformats.org/officeDocument/2006/relationships" r:id="rId2"/>
        </xdr:cNvPr>
        <xdr:cNvSpPr/>
      </xdr:nvSpPr>
      <xdr:spPr>
        <a:xfrm>
          <a:off x="14780559" y="67236"/>
          <a:ext cx="590381" cy="531080"/>
        </a:xfrm>
        <a:prstGeom prst="actionButtonHome">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s-CO"/>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11</xdr:col>
      <xdr:colOff>419100</xdr:colOff>
      <xdr:row>0</xdr:row>
      <xdr:rowOff>47625</xdr:rowOff>
    </xdr:from>
    <xdr:to>
      <xdr:col>13</xdr:col>
      <xdr:colOff>114300</xdr:colOff>
      <xdr:row>3</xdr:row>
      <xdr:rowOff>123825</xdr:rowOff>
    </xdr:to>
    <xdr:pic>
      <xdr:nvPicPr>
        <xdr:cNvPr id="2"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161" t="73633" r="88985" b="14561"/>
        <a:stretch>
          <a:fillRect/>
        </a:stretch>
      </xdr:blipFill>
      <xdr:spPr bwMode="auto">
        <a:xfrm>
          <a:off x="7010400" y="47625"/>
          <a:ext cx="723900"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64</xdr:col>
      <xdr:colOff>201706</xdr:colOff>
      <xdr:row>0</xdr:row>
      <xdr:rowOff>67236</xdr:rowOff>
    </xdr:from>
    <xdr:to>
      <xdr:col>65</xdr:col>
      <xdr:colOff>355058</xdr:colOff>
      <xdr:row>4</xdr:row>
      <xdr:rowOff>4404</xdr:rowOff>
    </xdr:to>
    <xdr:sp macro="" textlink="">
      <xdr:nvSpPr>
        <xdr:cNvPr id="4" name="1 Botón de acción: Inicio">
          <a:hlinkClick xmlns:r="http://schemas.openxmlformats.org/officeDocument/2006/relationships" r:id="rId2"/>
        </xdr:cNvPr>
        <xdr:cNvSpPr/>
      </xdr:nvSpPr>
      <xdr:spPr>
        <a:xfrm>
          <a:off x="16203706" y="67236"/>
          <a:ext cx="590381" cy="531080"/>
        </a:xfrm>
        <a:prstGeom prst="actionButtonHome">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s-CO"/>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11</xdr:col>
      <xdr:colOff>95249</xdr:colOff>
      <xdr:row>0</xdr:row>
      <xdr:rowOff>47625</xdr:rowOff>
    </xdr:from>
    <xdr:to>
      <xdr:col>13</xdr:col>
      <xdr:colOff>200024</xdr:colOff>
      <xdr:row>3</xdr:row>
      <xdr:rowOff>123825</xdr:rowOff>
    </xdr:to>
    <xdr:pic>
      <xdr:nvPicPr>
        <xdr:cNvPr id="2"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161" t="73633" r="88985" b="14561"/>
        <a:stretch>
          <a:fillRect/>
        </a:stretch>
      </xdr:blipFill>
      <xdr:spPr bwMode="auto">
        <a:xfrm>
          <a:off x="5686424" y="47625"/>
          <a:ext cx="828675"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64</xdr:col>
      <xdr:colOff>313765</xdr:colOff>
      <xdr:row>0</xdr:row>
      <xdr:rowOff>67236</xdr:rowOff>
    </xdr:from>
    <xdr:to>
      <xdr:col>65</xdr:col>
      <xdr:colOff>355057</xdr:colOff>
      <xdr:row>3</xdr:row>
      <xdr:rowOff>105257</xdr:rowOff>
    </xdr:to>
    <xdr:sp macro="" textlink="">
      <xdr:nvSpPr>
        <xdr:cNvPr id="4" name="1 Botón de acción: Inicio">
          <a:hlinkClick xmlns:r="http://schemas.openxmlformats.org/officeDocument/2006/relationships" r:id="rId2"/>
        </xdr:cNvPr>
        <xdr:cNvSpPr/>
      </xdr:nvSpPr>
      <xdr:spPr>
        <a:xfrm>
          <a:off x="13996147" y="67236"/>
          <a:ext cx="590381" cy="531080"/>
        </a:xfrm>
        <a:prstGeom prst="actionButtonHome">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s-CO"/>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11</xdr:col>
      <xdr:colOff>262216</xdr:colOff>
      <xdr:row>0</xdr:row>
      <xdr:rowOff>70037</xdr:rowOff>
    </xdr:from>
    <xdr:to>
      <xdr:col>13</xdr:col>
      <xdr:colOff>235321</xdr:colOff>
      <xdr:row>4</xdr:row>
      <xdr:rowOff>560</xdr:rowOff>
    </xdr:to>
    <xdr:pic>
      <xdr:nvPicPr>
        <xdr:cNvPr id="2"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161" t="73633" r="88985" b="14561"/>
        <a:stretch>
          <a:fillRect/>
        </a:stretch>
      </xdr:blipFill>
      <xdr:spPr bwMode="auto">
        <a:xfrm>
          <a:off x="5739091" y="70037"/>
          <a:ext cx="1001805" cy="7210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64</xdr:col>
      <xdr:colOff>257736</xdr:colOff>
      <xdr:row>1</xdr:row>
      <xdr:rowOff>11206</xdr:rowOff>
    </xdr:from>
    <xdr:to>
      <xdr:col>65</xdr:col>
      <xdr:colOff>411087</xdr:colOff>
      <xdr:row>3</xdr:row>
      <xdr:rowOff>38021</xdr:rowOff>
    </xdr:to>
    <xdr:sp macro="" textlink="">
      <xdr:nvSpPr>
        <xdr:cNvPr id="4" name="1 Botón de acción: Inicio">
          <a:hlinkClick xmlns:r="http://schemas.openxmlformats.org/officeDocument/2006/relationships" r:id="rId2"/>
        </xdr:cNvPr>
        <xdr:cNvSpPr/>
      </xdr:nvSpPr>
      <xdr:spPr>
        <a:xfrm>
          <a:off x="15004677" y="156882"/>
          <a:ext cx="590381" cy="531080"/>
        </a:xfrm>
        <a:prstGeom prst="actionButtonHome">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s-CO"/>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11</xdr:col>
      <xdr:colOff>419100</xdr:colOff>
      <xdr:row>0</xdr:row>
      <xdr:rowOff>47625</xdr:rowOff>
    </xdr:from>
    <xdr:to>
      <xdr:col>13</xdr:col>
      <xdr:colOff>114300</xdr:colOff>
      <xdr:row>3</xdr:row>
      <xdr:rowOff>123825</xdr:rowOff>
    </xdr:to>
    <xdr:pic>
      <xdr:nvPicPr>
        <xdr:cNvPr id="2"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161" t="73633" r="88985" b="14561"/>
        <a:stretch>
          <a:fillRect/>
        </a:stretch>
      </xdr:blipFill>
      <xdr:spPr bwMode="auto">
        <a:xfrm>
          <a:off x="6305550" y="47625"/>
          <a:ext cx="723900"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64</xdr:col>
      <xdr:colOff>201706</xdr:colOff>
      <xdr:row>0</xdr:row>
      <xdr:rowOff>123264</xdr:rowOff>
    </xdr:from>
    <xdr:to>
      <xdr:col>65</xdr:col>
      <xdr:colOff>355058</xdr:colOff>
      <xdr:row>3</xdr:row>
      <xdr:rowOff>206109</xdr:rowOff>
    </xdr:to>
    <xdr:sp macro="" textlink="">
      <xdr:nvSpPr>
        <xdr:cNvPr id="4" name="1 Botón de acción: Inicio">
          <a:hlinkClick xmlns:r="http://schemas.openxmlformats.org/officeDocument/2006/relationships" r:id="rId2"/>
        </xdr:cNvPr>
        <xdr:cNvSpPr/>
      </xdr:nvSpPr>
      <xdr:spPr>
        <a:xfrm>
          <a:off x="14522824" y="123264"/>
          <a:ext cx="590381" cy="531080"/>
        </a:xfrm>
        <a:prstGeom prst="actionButtonHome">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s-CO"/>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48</xdr:col>
      <xdr:colOff>95250</xdr:colOff>
      <xdr:row>0</xdr:row>
      <xdr:rowOff>38100</xdr:rowOff>
    </xdr:from>
    <xdr:to>
      <xdr:col>49</xdr:col>
      <xdr:colOff>266700</xdr:colOff>
      <xdr:row>3</xdr:row>
      <xdr:rowOff>114300</xdr:rowOff>
    </xdr:to>
    <xdr:pic>
      <xdr:nvPicPr>
        <xdr:cNvPr id="2"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161" t="73633" r="88985" b="14561"/>
        <a:stretch>
          <a:fillRect/>
        </a:stretch>
      </xdr:blipFill>
      <xdr:spPr bwMode="auto">
        <a:xfrm>
          <a:off x="8391525" y="38100"/>
          <a:ext cx="1143000"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51</xdr:col>
      <xdr:colOff>0</xdr:colOff>
      <xdr:row>0</xdr:row>
      <xdr:rowOff>66675</xdr:rowOff>
    </xdr:from>
    <xdr:to>
      <xdr:col>52</xdr:col>
      <xdr:colOff>180806</xdr:colOff>
      <xdr:row>4</xdr:row>
      <xdr:rowOff>7205</xdr:rowOff>
    </xdr:to>
    <xdr:sp macro="" textlink="">
      <xdr:nvSpPr>
        <xdr:cNvPr id="5" name="1 Botón de acción: Inicio">
          <a:hlinkClick xmlns:r="http://schemas.openxmlformats.org/officeDocument/2006/relationships" r:id="rId2"/>
        </xdr:cNvPr>
        <xdr:cNvSpPr/>
      </xdr:nvSpPr>
      <xdr:spPr>
        <a:xfrm>
          <a:off x="10506075" y="66675"/>
          <a:ext cx="590381" cy="531080"/>
        </a:xfrm>
        <a:prstGeom prst="actionButtonHome">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s-CO"/>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48</xdr:col>
      <xdr:colOff>95250</xdr:colOff>
      <xdr:row>0</xdr:row>
      <xdr:rowOff>38100</xdr:rowOff>
    </xdr:from>
    <xdr:to>
      <xdr:col>49</xdr:col>
      <xdr:colOff>266700</xdr:colOff>
      <xdr:row>3</xdr:row>
      <xdr:rowOff>114300</xdr:rowOff>
    </xdr:to>
    <xdr:pic>
      <xdr:nvPicPr>
        <xdr:cNvPr id="2"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161" t="73633" r="88985" b="14561"/>
        <a:stretch>
          <a:fillRect/>
        </a:stretch>
      </xdr:blipFill>
      <xdr:spPr bwMode="auto">
        <a:xfrm>
          <a:off x="8248650" y="38100"/>
          <a:ext cx="1143000"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51</xdr:col>
      <xdr:colOff>0</xdr:colOff>
      <xdr:row>1</xdr:row>
      <xdr:rowOff>0</xdr:rowOff>
    </xdr:from>
    <xdr:to>
      <xdr:col>51</xdr:col>
      <xdr:colOff>590381</xdr:colOff>
      <xdr:row>5</xdr:row>
      <xdr:rowOff>7205</xdr:rowOff>
    </xdr:to>
    <xdr:sp macro="" textlink="">
      <xdr:nvSpPr>
        <xdr:cNvPr id="3" name="1 Botón de acción: Inicio">
          <a:hlinkClick xmlns:r="http://schemas.openxmlformats.org/officeDocument/2006/relationships" r:id="rId2"/>
        </xdr:cNvPr>
        <xdr:cNvSpPr/>
      </xdr:nvSpPr>
      <xdr:spPr>
        <a:xfrm>
          <a:off x="10829925" y="142875"/>
          <a:ext cx="590381" cy="531080"/>
        </a:xfrm>
        <a:prstGeom prst="actionButtonHome">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s-CO"/>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48</xdr:col>
      <xdr:colOff>95250</xdr:colOff>
      <xdr:row>0</xdr:row>
      <xdr:rowOff>38100</xdr:rowOff>
    </xdr:from>
    <xdr:to>
      <xdr:col>49</xdr:col>
      <xdr:colOff>266700</xdr:colOff>
      <xdr:row>3</xdr:row>
      <xdr:rowOff>114300</xdr:rowOff>
    </xdr:to>
    <xdr:pic>
      <xdr:nvPicPr>
        <xdr:cNvPr id="2"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161" t="73633" r="88985" b="14561"/>
        <a:stretch>
          <a:fillRect/>
        </a:stretch>
      </xdr:blipFill>
      <xdr:spPr bwMode="auto">
        <a:xfrm>
          <a:off x="8220075" y="38100"/>
          <a:ext cx="1143000"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50</xdr:col>
      <xdr:colOff>228600</xdr:colOff>
      <xdr:row>0</xdr:row>
      <xdr:rowOff>66675</xdr:rowOff>
    </xdr:from>
    <xdr:to>
      <xdr:col>52</xdr:col>
      <xdr:colOff>142706</xdr:colOff>
      <xdr:row>4</xdr:row>
      <xdr:rowOff>7205</xdr:rowOff>
    </xdr:to>
    <xdr:sp macro="" textlink="">
      <xdr:nvSpPr>
        <xdr:cNvPr id="3" name="1 Botón de acción: Inicio">
          <a:hlinkClick xmlns:r="http://schemas.openxmlformats.org/officeDocument/2006/relationships" r:id="rId2"/>
        </xdr:cNvPr>
        <xdr:cNvSpPr/>
      </xdr:nvSpPr>
      <xdr:spPr>
        <a:xfrm>
          <a:off x="10296525" y="66675"/>
          <a:ext cx="590381" cy="531080"/>
        </a:xfrm>
        <a:prstGeom prst="actionButtonHome">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s-CO"/>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48</xdr:col>
      <xdr:colOff>95250</xdr:colOff>
      <xdr:row>0</xdr:row>
      <xdr:rowOff>38100</xdr:rowOff>
    </xdr:from>
    <xdr:to>
      <xdr:col>49</xdr:col>
      <xdr:colOff>266700</xdr:colOff>
      <xdr:row>3</xdr:row>
      <xdr:rowOff>114300</xdr:rowOff>
    </xdr:to>
    <xdr:pic>
      <xdr:nvPicPr>
        <xdr:cNvPr id="2"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161" t="73633" r="88985" b="14561"/>
        <a:stretch>
          <a:fillRect/>
        </a:stretch>
      </xdr:blipFill>
      <xdr:spPr bwMode="auto">
        <a:xfrm>
          <a:off x="8477250" y="38100"/>
          <a:ext cx="1495425"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51</xdr:col>
      <xdr:colOff>123825</xdr:colOff>
      <xdr:row>0</xdr:row>
      <xdr:rowOff>76200</xdr:rowOff>
    </xdr:from>
    <xdr:to>
      <xdr:col>51</xdr:col>
      <xdr:colOff>714206</xdr:colOff>
      <xdr:row>4</xdr:row>
      <xdr:rowOff>16730</xdr:rowOff>
    </xdr:to>
    <xdr:sp macro="" textlink="">
      <xdr:nvSpPr>
        <xdr:cNvPr id="3" name="1 Botón de acción: Inicio">
          <a:hlinkClick xmlns:r="http://schemas.openxmlformats.org/officeDocument/2006/relationships" r:id="rId2"/>
        </xdr:cNvPr>
        <xdr:cNvSpPr/>
      </xdr:nvSpPr>
      <xdr:spPr>
        <a:xfrm>
          <a:off x="11382375" y="76200"/>
          <a:ext cx="590381" cy="531080"/>
        </a:xfrm>
        <a:prstGeom prst="actionButtonHome">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s-CO"/>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48</xdr:col>
      <xdr:colOff>314325</xdr:colOff>
      <xdr:row>0</xdr:row>
      <xdr:rowOff>38100</xdr:rowOff>
    </xdr:from>
    <xdr:to>
      <xdr:col>49</xdr:col>
      <xdr:colOff>381000</xdr:colOff>
      <xdr:row>3</xdr:row>
      <xdr:rowOff>114300</xdr:rowOff>
    </xdr:to>
    <xdr:pic>
      <xdr:nvPicPr>
        <xdr:cNvPr id="2"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161" t="73633" r="88985" b="14561"/>
        <a:stretch>
          <a:fillRect/>
        </a:stretch>
      </xdr:blipFill>
      <xdr:spPr bwMode="auto">
        <a:xfrm>
          <a:off x="9153525" y="38100"/>
          <a:ext cx="885825"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51</xdr:col>
      <xdr:colOff>19050</xdr:colOff>
      <xdr:row>0</xdr:row>
      <xdr:rowOff>47625</xdr:rowOff>
    </xdr:from>
    <xdr:to>
      <xdr:col>52</xdr:col>
      <xdr:colOff>199856</xdr:colOff>
      <xdr:row>3</xdr:row>
      <xdr:rowOff>140555</xdr:rowOff>
    </xdr:to>
    <xdr:sp macro="" textlink="">
      <xdr:nvSpPr>
        <xdr:cNvPr id="3" name="1 Botón de acción: Inicio">
          <a:hlinkClick xmlns:r="http://schemas.openxmlformats.org/officeDocument/2006/relationships" r:id="rId2"/>
        </xdr:cNvPr>
        <xdr:cNvSpPr/>
      </xdr:nvSpPr>
      <xdr:spPr>
        <a:xfrm>
          <a:off x="10763250" y="47625"/>
          <a:ext cx="590381" cy="531080"/>
        </a:xfrm>
        <a:prstGeom prst="actionButtonHome">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s-CO"/>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11</xdr:col>
      <xdr:colOff>419100</xdr:colOff>
      <xdr:row>0</xdr:row>
      <xdr:rowOff>47625</xdr:rowOff>
    </xdr:from>
    <xdr:to>
      <xdr:col>13</xdr:col>
      <xdr:colOff>114300</xdr:colOff>
      <xdr:row>3</xdr:row>
      <xdr:rowOff>123825</xdr:rowOff>
    </xdr:to>
    <xdr:pic>
      <xdr:nvPicPr>
        <xdr:cNvPr id="2"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161" t="73633" r="88985" b="14561"/>
        <a:stretch>
          <a:fillRect/>
        </a:stretch>
      </xdr:blipFill>
      <xdr:spPr bwMode="auto">
        <a:xfrm>
          <a:off x="6305550" y="47625"/>
          <a:ext cx="723900"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64</xdr:col>
      <xdr:colOff>190500</xdr:colOff>
      <xdr:row>0</xdr:row>
      <xdr:rowOff>47625</xdr:rowOff>
    </xdr:from>
    <xdr:to>
      <xdr:col>65</xdr:col>
      <xdr:colOff>342731</xdr:colOff>
      <xdr:row>3</xdr:row>
      <xdr:rowOff>140555</xdr:rowOff>
    </xdr:to>
    <xdr:sp macro="" textlink="">
      <xdr:nvSpPr>
        <xdr:cNvPr id="4" name="1 Botón de acción: Inicio">
          <a:hlinkClick xmlns:r="http://schemas.openxmlformats.org/officeDocument/2006/relationships" r:id="rId2"/>
        </xdr:cNvPr>
        <xdr:cNvSpPr/>
      </xdr:nvSpPr>
      <xdr:spPr>
        <a:xfrm>
          <a:off x="14297025" y="47625"/>
          <a:ext cx="590381" cy="531080"/>
        </a:xfrm>
        <a:prstGeom prst="actionButtonHome">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s-CO"/>
        </a:p>
      </xdr:txBody>
    </xdr:sp>
    <xdr:clientData/>
  </xdr:twoCellAnchor>
</xdr:wsDr>
</file>

<file path=xl/drawings/drawing30.xml><?xml version="1.0" encoding="utf-8"?>
<xdr:wsDr xmlns:xdr="http://schemas.openxmlformats.org/drawingml/2006/spreadsheetDrawing" xmlns:a="http://schemas.openxmlformats.org/drawingml/2006/main">
  <xdr:twoCellAnchor>
    <xdr:from>
      <xdr:col>48</xdr:col>
      <xdr:colOff>95250</xdr:colOff>
      <xdr:row>0</xdr:row>
      <xdr:rowOff>38100</xdr:rowOff>
    </xdr:from>
    <xdr:to>
      <xdr:col>49</xdr:col>
      <xdr:colOff>266700</xdr:colOff>
      <xdr:row>3</xdr:row>
      <xdr:rowOff>114300</xdr:rowOff>
    </xdr:to>
    <xdr:pic>
      <xdr:nvPicPr>
        <xdr:cNvPr id="2"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161" t="73633" r="88985" b="14561"/>
        <a:stretch>
          <a:fillRect/>
        </a:stretch>
      </xdr:blipFill>
      <xdr:spPr bwMode="auto">
        <a:xfrm>
          <a:off x="8362950" y="38100"/>
          <a:ext cx="1143000"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51</xdr:col>
      <xdr:colOff>209550</xdr:colOff>
      <xdr:row>0</xdr:row>
      <xdr:rowOff>66675</xdr:rowOff>
    </xdr:from>
    <xdr:to>
      <xdr:col>52</xdr:col>
      <xdr:colOff>171281</xdr:colOff>
      <xdr:row>4</xdr:row>
      <xdr:rowOff>7205</xdr:rowOff>
    </xdr:to>
    <xdr:sp macro="" textlink="">
      <xdr:nvSpPr>
        <xdr:cNvPr id="3" name="1 Botón de acción: Inicio">
          <a:hlinkClick xmlns:r="http://schemas.openxmlformats.org/officeDocument/2006/relationships" r:id="rId2"/>
        </xdr:cNvPr>
        <xdr:cNvSpPr/>
      </xdr:nvSpPr>
      <xdr:spPr>
        <a:xfrm>
          <a:off x="10687050" y="66675"/>
          <a:ext cx="590381" cy="531080"/>
        </a:xfrm>
        <a:prstGeom prst="actionButtonHome">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s-CO"/>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48</xdr:col>
      <xdr:colOff>95250</xdr:colOff>
      <xdr:row>0</xdr:row>
      <xdr:rowOff>38100</xdr:rowOff>
    </xdr:from>
    <xdr:to>
      <xdr:col>49</xdr:col>
      <xdr:colOff>266700</xdr:colOff>
      <xdr:row>3</xdr:row>
      <xdr:rowOff>114300</xdr:rowOff>
    </xdr:to>
    <xdr:pic>
      <xdr:nvPicPr>
        <xdr:cNvPr id="2"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161" t="73633" r="88985" b="14561"/>
        <a:stretch>
          <a:fillRect/>
        </a:stretch>
      </xdr:blipFill>
      <xdr:spPr bwMode="auto">
        <a:xfrm>
          <a:off x="8353425" y="38100"/>
          <a:ext cx="1143000"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51</xdr:col>
      <xdr:colOff>0</xdr:colOff>
      <xdr:row>0</xdr:row>
      <xdr:rowOff>66675</xdr:rowOff>
    </xdr:from>
    <xdr:to>
      <xdr:col>52</xdr:col>
      <xdr:colOff>123656</xdr:colOff>
      <xdr:row>4</xdr:row>
      <xdr:rowOff>7205</xdr:rowOff>
    </xdr:to>
    <xdr:sp macro="" textlink="">
      <xdr:nvSpPr>
        <xdr:cNvPr id="3" name="1 Botón de acción: Inicio">
          <a:hlinkClick xmlns:r="http://schemas.openxmlformats.org/officeDocument/2006/relationships" r:id="rId2"/>
        </xdr:cNvPr>
        <xdr:cNvSpPr/>
      </xdr:nvSpPr>
      <xdr:spPr>
        <a:xfrm>
          <a:off x="10534650" y="66675"/>
          <a:ext cx="590381" cy="531080"/>
        </a:xfrm>
        <a:prstGeom prst="actionButtonHome">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s-CO"/>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48</xdr:col>
      <xdr:colOff>819150</xdr:colOff>
      <xdr:row>0</xdr:row>
      <xdr:rowOff>38100</xdr:rowOff>
    </xdr:from>
    <xdr:to>
      <xdr:col>49</xdr:col>
      <xdr:colOff>523875</xdr:colOff>
      <xdr:row>3</xdr:row>
      <xdr:rowOff>114300</xdr:rowOff>
    </xdr:to>
    <xdr:pic>
      <xdr:nvPicPr>
        <xdr:cNvPr id="2"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161" t="73633" r="88985" b="14561"/>
        <a:stretch>
          <a:fillRect/>
        </a:stretch>
      </xdr:blipFill>
      <xdr:spPr bwMode="auto">
        <a:xfrm>
          <a:off x="10029825" y="38100"/>
          <a:ext cx="523875"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51</xdr:col>
      <xdr:colOff>447675</xdr:colOff>
      <xdr:row>0</xdr:row>
      <xdr:rowOff>85725</xdr:rowOff>
    </xdr:from>
    <xdr:to>
      <xdr:col>52</xdr:col>
      <xdr:colOff>171281</xdr:colOff>
      <xdr:row>4</xdr:row>
      <xdr:rowOff>26255</xdr:rowOff>
    </xdr:to>
    <xdr:sp macro="" textlink="">
      <xdr:nvSpPr>
        <xdr:cNvPr id="3" name="1 Botón de acción: Inicio">
          <a:hlinkClick xmlns:r="http://schemas.openxmlformats.org/officeDocument/2006/relationships" r:id="rId2"/>
        </xdr:cNvPr>
        <xdr:cNvSpPr/>
      </xdr:nvSpPr>
      <xdr:spPr>
        <a:xfrm>
          <a:off x="11620500" y="85725"/>
          <a:ext cx="590381" cy="531080"/>
        </a:xfrm>
        <a:prstGeom prst="actionButtonHome">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s-CO"/>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48</xdr:col>
      <xdr:colOff>914400</xdr:colOff>
      <xdr:row>0</xdr:row>
      <xdr:rowOff>38100</xdr:rowOff>
    </xdr:from>
    <xdr:to>
      <xdr:col>49</xdr:col>
      <xdr:colOff>323850</xdr:colOff>
      <xdr:row>3</xdr:row>
      <xdr:rowOff>114300</xdr:rowOff>
    </xdr:to>
    <xdr:pic>
      <xdr:nvPicPr>
        <xdr:cNvPr id="2"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161" t="73633" r="88985" b="14561"/>
        <a:stretch>
          <a:fillRect/>
        </a:stretch>
      </xdr:blipFill>
      <xdr:spPr bwMode="auto">
        <a:xfrm>
          <a:off x="9715500" y="38100"/>
          <a:ext cx="733425"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51</xdr:col>
      <xdr:colOff>228600</xdr:colOff>
      <xdr:row>0</xdr:row>
      <xdr:rowOff>76200</xdr:rowOff>
    </xdr:from>
    <xdr:to>
      <xdr:col>52</xdr:col>
      <xdr:colOff>28406</xdr:colOff>
      <xdr:row>4</xdr:row>
      <xdr:rowOff>16730</xdr:rowOff>
    </xdr:to>
    <xdr:sp macro="" textlink="">
      <xdr:nvSpPr>
        <xdr:cNvPr id="3" name="1 Botón de acción: Inicio">
          <a:hlinkClick xmlns:r="http://schemas.openxmlformats.org/officeDocument/2006/relationships" r:id="rId2"/>
        </xdr:cNvPr>
        <xdr:cNvSpPr/>
      </xdr:nvSpPr>
      <xdr:spPr>
        <a:xfrm>
          <a:off x="11906250" y="76200"/>
          <a:ext cx="590381" cy="531080"/>
        </a:xfrm>
        <a:prstGeom prst="actionButtonHome">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s-CO"/>
        </a:p>
      </xdr:txBody>
    </xdr:sp>
    <xdr:clientData/>
  </xdr:twoCellAnchor>
</xdr:wsDr>
</file>

<file path=xl/drawings/drawing34.xml><?xml version="1.0" encoding="utf-8"?>
<xdr:wsDr xmlns:xdr="http://schemas.openxmlformats.org/drawingml/2006/spreadsheetDrawing" xmlns:a="http://schemas.openxmlformats.org/drawingml/2006/main">
  <xdr:twoCellAnchor>
    <xdr:from>
      <xdr:col>48</xdr:col>
      <xdr:colOff>561975</xdr:colOff>
      <xdr:row>0</xdr:row>
      <xdr:rowOff>38100</xdr:rowOff>
    </xdr:from>
    <xdr:to>
      <xdr:col>49</xdr:col>
      <xdr:colOff>333375</xdr:colOff>
      <xdr:row>3</xdr:row>
      <xdr:rowOff>114300</xdr:rowOff>
    </xdr:to>
    <xdr:pic>
      <xdr:nvPicPr>
        <xdr:cNvPr id="2"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161" t="73633" r="88985" b="14561"/>
        <a:stretch>
          <a:fillRect/>
        </a:stretch>
      </xdr:blipFill>
      <xdr:spPr bwMode="auto">
        <a:xfrm>
          <a:off x="9115425" y="38100"/>
          <a:ext cx="742950"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51</xdr:col>
      <xdr:colOff>0</xdr:colOff>
      <xdr:row>0</xdr:row>
      <xdr:rowOff>74543</xdr:rowOff>
    </xdr:from>
    <xdr:to>
      <xdr:col>52</xdr:col>
      <xdr:colOff>184533</xdr:colOff>
      <xdr:row>4</xdr:row>
      <xdr:rowOff>25840</xdr:rowOff>
    </xdr:to>
    <xdr:sp macro="" textlink="">
      <xdr:nvSpPr>
        <xdr:cNvPr id="3" name="1 Botón de acción: Inicio">
          <a:hlinkClick xmlns:r="http://schemas.openxmlformats.org/officeDocument/2006/relationships" r:id="rId2"/>
        </xdr:cNvPr>
        <xdr:cNvSpPr/>
      </xdr:nvSpPr>
      <xdr:spPr>
        <a:xfrm>
          <a:off x="10767391" y="74543"/>
          <a:ext cx="590381" cy="531080"/>
        </a:xfrm>
        <a:prstGeom prst="actionButtonHome">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s-CO"/>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48</xdr:col>
      <xdr:colOff>657225</xdr:colOff>
      <xdr:row>0</xdr:row>
      <xdr:rowOff>38100</xdr:rowOff>
    </xdr:from>
    <xdr:to>
      <xdr:col>49</xdr:col>
      <xdr:colOff>209550</xdr:colOff>
      <xdr:row>3</xdr:row>
      <xdr:rowOff>114300</xdr:rowOff>
    </xdr:to>
    <xdr:pic>
      <xdr:nvPicPr>
        <xdr:cNvPr id="2"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161" t="73633" r="88985" b="14561"/>
        <a:stretch>
          <a:fillRect/>
        </a:stretch>
      </xdr:blipFill>
      <xdr:spPr bwMode="auto">
        <a:xfrm>
          <a:off x="9410700" y="38100"/>
          <a:ext cx="838200"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51</xdr:col>
      <xdr:colOff>243417</xdr:colOff>
      <xdr:row>0</xdr:row>
      <xdr:rowOff>84667</xdr:rowOff>
    </xdr:from>
    <xdr:to>
      <xdr:col>52</xdr:col>
      <xdr:colOff>209381</xdr:colOff>
      <xdr:row>4</xdr:row>
      <xdr:rowOff>23080</xdr:rowOff>
    </xdr:to>
    <xdr:sp macro="" textlink="">
      <xdr:nvSpPr>
        <xdr:cNvPr id="4" name="1 Botón de acción: Inicio">
          <a:hlinkClick xmlns:r="http://schemas.openxmlformats.org/officeDocument/2006/relationships" r:id="rId2"/>
        </xdr:cNvPr>
        <xdr:cNvSpPr/>
      </xdr:nvSpPr>
      <xdr:spPr>
        <a:xfrm>
          <a:off x="11525250" y="84667"/>
          <a:ext cx="590381" cy="531080"/>
        </a:xfrm>
        <a:prstGeom prst="actionButtonHome">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s-CO"/>
        </a:p>
      </xdr:txBody>
    </xdr:sp>
    <xdr:clientData/>
  </xdr:twoCellAnchor>
</xdr:wsDr>
</file>

<file path=xl/drawings/drawing36.xml><?xml version="1.0" encoding="utf-8"?>
<xdr:wsDr xmlns:xdr="http://schemas.openxmlformats.org/drawingml/2006/spreadsheetDrawing" xmlns:a="http://schemas.openxmlformats.org/drawingml/2006/main">
  <xdr:twoCellAnchor>
    <xdr:from>
      <xdr:col>48</xdr:col>
      <xdr:colOff>95250</xdr:colOff>
      <xdr:row>0</xdr:row>
      <xdr:rowOff>38100</xdr:rowOff>
    </xdr:from>
    <xdr:to>
      <xdr:col>49</xdr:col>
      <xdr:colOff>266700</xdr:colOff>
      <xdr:row>3</xdr:row>
      <xdr:rowOff>114300</xdr:rowOff>
    </xdr:to>
    <xdr:pic>
      <xdr:nvPicPr>
        <xdr:cNvPr id="2"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161" t="73633" r="88985" b="14561"/>
        <a:stretch>
          <a:fillRect/>
        </a:stretch>
      </xdr:blipFill>
      <xdr:spPr bwMode="auto">
        <a:xfrm>
          <a:off x="8963025" y="38100"/>
          <a:ext cx="1257300"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51</xdr:col>
      <xdr:colOff>0</xdr:colOff>
      <xdr:row>1</xdr:row>
      <xdr:rowOff>0</xdr:rowOff>
    </xdr:from>
    <xdr:to>
      <xdr:col>52</xdr:col>
      <xdr:colOff>74910</xdr:colOff>
      <xdr:row>4</xdr:row>
      <xdr:rowOff>71638</xdr:rowOff>
    </xdr:to>
    <xdr:sp macro="" textlink="">
      <xdr:nvSpPr>
        <xdr:cNvPr id="3" name="1 Botón de acción: Inicio">
          <a:hlinkClick xmlns:r="http://schemas.openxmlformats.org/officeDocument/2006/relationships" r:id="rId2"/>
        </xdr:cNvPr>
        <xdr:cNvSpPr/>
      </xdr:nvSpPr>
      <xdr:spPr>
        <a:xfrm>
          <a:off x="11217088" y="145676"/>
          <a:ext cx="590381" cy="531080"/>
        </a:xfrm>
        <a:prstGeom prst="actionButtonHome">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s-CO"/>
        </a:p>
      </xdr:txBody>
    </xdr:sp>
    <xdr:clientData/>
  </xdr:twoCellAnchor>
</xdr:wsDr>
</file>

<file path=xl/drawings/drawing37.xml><?xml version="1.0" encoding="utf-8"?>
<xdr:wsDr xmlns:xdr="http://schemas.openxmlformats.org/drawingml/2006/spreadsheetDrawing" xmlns:a="http://schemas.openxmlformats.org/drawingml/2006/main">
  <xdr:twoCellAnchor>
    <xdr:from>
      <xdr:col>48</xdr:col>
      <xdr:colOff>95250</xdr:colOff>
      <xdr:row>0</xdr:row>
      <xdr:rowOff>38100</xdr:rowOff>
    </xdr:from>
    <xdr:to>
      <xdr:col>49</xdr:col>
      <xdr:colOff>266700</xdr:colOff>
      <xdr:row>3</xdr:row>
      <xdr:rowOff>114300</xdr:rowOff>
    </xdr:to>
    <xdr:pic>
      <xdr:nvPicPr>
        <xdr:cNvPr id="2"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161" t="73633" r="88985" b="14561"/>
        <a:stretch>
          <a:fillRect/>
        </a:stretch>
      </xdr:blipFill>
      <xdr:spPr bwMode="auto">
        <a:xfrm>
          <a:off x="8220075" y="38100"/>
          <a:ext cx="1143000"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51</xdr:col>
      <xdr:colOff>133350</xdr:colOff>
      <xdr:row>0</xdr:row>
      <xdr:rowOff>85725</xdr:rowOff>
    </xdr:from>
    <xdr:to>
      <xdr:col>52</xdr:col>
      <xdr:colOff>171281</xdr:colOff>
      <xdr:row>4</xdr:row>
      <xdr:rowOff>26255</xdr:rowOff>
    </xdr:to>
    <xdr:sp macro="" textlink="">
      <xdr:nvSpPr>
        <xdr:cNvPr id="3" name="1 Botón de acción: Inicio">
          <a:hlinkClick xmlns:r="http://schemas.openxmlformats.org/officeDocument/2006/relationships" r:id="rId2"/>
        </xdr:cNvPr>
        <xdr:cNvSpPr/>
      </xdr:nvSpPr>
      <xdr:spPr>
        <a:xfrm>
          <a:off x="10467975" y="85725"/>
          <a:ext cx="590381" cy="531080"/>
        </a:xfrm>
        <a:prstGeom prst="actionButtonHome">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s-CO"/>
        </a:p>
      </xdr:txBody>
    </xdr:sp>
    <xdr:clientData/>
  </xdr:twoCellAnchor>
</xdr:wsDr>
</file>

<file path=xl/drawings/drawing38.xml><?xml version="1.0" encoding="utf-8"?>
<xdr:wsDr xmlns:xdr="http://schemas.openxmlformats.org/drawingml/2006/spreadsheetDrawing" xmlns:a="http://schemas.openxmlformats.org/drawingml/2006/main">
  <xdr:twoCellAnchor>
    <xdr:from>
      <xdr:col>48</xdr:col>
      <xdr:colOff>542924</xdr:colOff>
      <xdr:row>0</xdr:row>
      <xdr:rowOff>66675</xdr:rowOff>
    </xdr:from>
    <xdr:to>
      <xdr:col>49</xdr:col>
      <xdr:colOff>361949</xdr:colOff>
      <xdr:row>3</xdr:row>
      <xdr:rowOff>142875</xdr:rowOff>
    </xdr:to>
    <xdr:pic>
      <xdr:nvPicPr>
        <xdr:cNvPr id="2"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161" t="73633" r="88985" b="14561"/>
        <a:stretch>
          <a:fillRect/>
        </a:stretch>
      </xdr:blipFill>
      <xdr:spPr bwMode="auto">
        <a:xfrm>
          <a:off x="9010649" y="66675"/>
          <a:ext cx="790575"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51</xdr:col>
      <xdr:colOff>0</xdr:colOff>
      <xdr:row>1</xdr:row>
      <xdr:rowOff>0</xdr:rowOff>
    </xdr:from>
    <xdr:to>
      <xdr:col>52</xdr:col>
      <xdr:colOff>152231</xdr:colOff>
      <xdr:row>5</xdr:row>
      <xdr:rowOff>7205</xdr:rowOff>
    </xdr:to>
    <xdr:sp macro="" textlink="">
      <xdr:nvSpPr>
        <xdr:cNvPr id="3" name="1 Botón de acción: Inicio">
          <a:hlinkClick xmlns:r="http://schemas.openxmlformats.org/officeDocument/2006/relationships" r:id="rId2"/>
        </xdr:cNvPr>
        <xdr:cNvSpPr/>
      </xdr:nvSpPr>
      <xdr:spPr>
        <a:xfrm>
          <a:off x="10677525" y="142875"/>
          <a:ext cx="590381" cy="531080"/>
        </a:xfrm>
        <a:prstGeom prst="actionButtonHome">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s-CO"/>
        </a:p>
      </xdr:txBody>
    </xdr:sp>
    <xdr:clientData/>
  </xdr:twoCellAnchor>
</xdr:wsDr>
</file>

<file path=xl/drawings/drawing39.xml><?xml version="1.0" encoding="utf-8"?>
<xdr:wsDr xmlns:xdr="http://schemas.openxmlformats.org/drawingml/2006/spreadsheetDrawing" xmlns:a="http://schemas.openxmlformats.org/drawingml/2006/main">
  <xdr:twoCellAnchor>
    <xdr:from>
      <xdr:col>48</xdr:col>
      <xdr:colOff>847724</xdr:colOff>
      <xdr:row>0</xdr:row>
      <xdr:rowOff>38100</xdr:rowOff>
    </xdr:from>
    <xdr:to>
      <xdr:col>49</xdr:col>
      <xdr:colOff>466724</xdr:colOff>
      <xdr:row>3</xdr:row>
      <xdr:rowOff>114300</xdr:rowOff>
    </xdr:to>
    <xdr:pic>
      <xdr:nvPicPr>
        <xdr:cNvPr id="2"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161" t="73633" r="88985" b="14561"/>
        <a:stretch>
          <a:fillRect/>
        </a:stretch>
      </xdr:blipFill>
      <xdr:spPr bwMode="auto">
        <a:xfrm>
          <a:off x="8953499" y="38100"/>
          <a:ext cx="942975"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51</xdr:col>
      <xdr:colOff>190500</xdr:colOff>
      <xdr:row>0</xdr:row>
      <xdr:rowOff>57150</xdr:rowOff>
    </xdr:from>
    <xdr:to>
      <xdr:col>52</xdr:col>
      <xdr:colOff>228431</xdr:colOff>
      <xdr:row>3</xdr:row>
      <xdr:rowOff>150080</xdr:rowOff>
    </xdr:to>
    <xdr:sp macro="" textlink="">
      <xdr:nvSpPr>
        <xdr:cNvPr id="3" name="1 Botón de acción: Inicio">
          <a:hlinkClick xmlns:r="http://schemas.openxmlformats.org/officeDocument/2006/relationships" r:id="rId2"/>
        </xdr:cNvPr>
        <xdr:cNvSpPr/>
      </xdr:nvSpPr>
      <xdr:spPr>
        <a:xfrm>
          <a:off x="11172825" y="57150"/>
          <a:ext cx="590381" cy="531080"/>
        </a:xfrm>
        <a:prstGeom prst="actionButtonHome">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s-CO"/>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11</xdr:col>
      <xdr:colOff>224118</xdr:colOff>
      <xdr:row>0</xdr:row>
      <xdr:rowOff>47625</xdr:rowOff>
    </xdr:from>
    <xdr:to>
      <xdr:col>13</xdr:col>
      <xdr:colOff>114300</xdr:colOff>
      <xdr:row>3</xdr:row>
      <xdr:rowOff>123825</xdr:rowOff>
    </xdr:to>
    <xdr:pic>
      <xdr:nvPicPr>
        <xdr:cNvPr id="2"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161" t="73633" r="88985" b="14561"/>
        <a:stretch>
          <a:fillRect/>
        </a:stretch>
      </xdr:blipFill>
      <xdr:spPr bwMode="auto">
        <a:xfrm>
          <a:off x="6577853" y="47625"/>
          <a:ext cx="921123" cy="5916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64</xdr:col>
      <xdr:colOff>246527</xdr:colOff>
      <xdr:row>0</xdr:row>
      <xdr:rowOff>100852</xdr:rowOff>
    </xdr:from>
    <xdr:to>
      <xdr:col>65</xdr:col>
      <xdr:colOff>399879</xdr:colOff>
      <xdr:row>3</xdr:row>
      <xdr:rowOff>116461</xdr:rowOff>
    </xdr:to>
    <xdr:sp macro="" textlink="">
      <xdr:nvSpPr>
        <xdr:cNvPr id="5" name="1 Botón de acción: Inicio">
          <a:hlinkClick xmlns:r="http://schemas.openxmlformats.org/officeDocument/2006/relationships" r:id="rId2"/>
        </xdr:cNvPr>
        <xdr:cNvSpPr/>
      </xdr:nvSpPr>
      <xdr:spPr>
        <a:xfrm>
          <a:off x="14847792" y="100852"/>
          <a:ext cx="590381" cy="531080"/>
        </a:xfrm>
        <a:prstGeom prst="actionButtonHome">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s-CO"/>
        </a:p>
      </xdr:txBody>
    </xdr:sp>
    <xdr:clientData/>
  </xdr:twoCellAnchor>
</xdr:wsDr>
</file>

<file path=xl/drawings/drawing40.xml><?xml version="1.0" encoding="utf-8"?>
<xdr:wsDr xmlns:xdr="http://schemas.openxmlformats.org/drawingml/2006/spreadsheetDrawing" xmlns:a="http://schemas.openxmlformats.org/drawingml/2006/main">
  <xdr:twoCellAnchor>
    <xdr:from>
      <xdr:col>48</xdr:col>
      <xdr:colOff>95250</xdr:colOff>
      <xdr:row>0</xdr:row>
      <xdr:rowOff>38100</xdr:rowOff>
    </xdr:from>
    <xdr:to>
      <xdr:col>49</xdr:col>
      <xdr:colOff>266700</xdr:colOff>
      <xdr:row>3</xdr:row>
      <xdr:rowOff>114300</xdr:rowOff>
    </xdr:to>
    <xdr:pic>
      <xdr:nvPicPr>
        <xdr:cNvPr id="2"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161" t="73633" r="88985" b="14561"/>
        <a:stretch>
          <a:fillRect/>
        </a:stretch>
      </xdr:blipFill>
      <xdr:spPr bwMode="auto">
        <a:xfrm>
          <a:off x="8896350" y="38100"/>
          <a:ext cx="1495425"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51</xdr:col>
      <xdr:colOff>457200</xdr:colOff>
      <xdr:row>0</xdr:row>
      <xdr:rowOff>57150</xdr:rowOff>
    </xdr:from>
    <xdr:to>
      <xdr:col>52</xdr:col>
      <xdr:colOff>257006</xdr:colOff>
      <xdr:row>3</xdr:row>
      <xdr:rowOff>150080</xdr:rowOff>
    </xdr:to>
    <xdr:sp macro="" textlink="">
      <xdr:nvSpPr>
        <xdr:cNvPr id="3" name="1 Botón de acción: Inicio">
          <a:hlinkClick xmlns:r="http://schemas.openxmlformats.org/officeDocument/2006/relationships" r:id="rId2"/>
        </xdr:cNvPr>
        <xdr:cNvSpPr/>
      </xdr:nvSpPr>
      <xdr:spPr>
        <a:xfrm>
          <a:off x="12134850" y="57150"/>
          <a:ext cx="590381" cy="531080"/>
        </a:xfrm>
        <a:prstGeom prst="actionButtonHome">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s-CO"/>
        </a:p>
      </xdr:txBody>
    </xdr:sp>
    <xdr:clientData/>
  </xdr:twoCellAnchor>
</xdr:wsDr>
</file>

<file path=xl/drawings/drawing41.xml><?xml version="1.0" encoding="utf-8"?>
<xdr:wsDr xmlns:xdr="http://schemas.openxmlformats.org/drawingml/2006/spreadsheetDrawing" xmlns:a="http://schemas.openxmlformats.org/drawingml/2006/main">
  <xdr:twoCellAnchor>
    <xdr:from>
      <xdr:col>48</xdr:col>
      <xdr:colOff>95250</xdr:colOff>
      <xdr:row>0</xdr:row>
      <xdr:rowOff>38100</xdr:rowOff>
    </xdr:from>
    <xdr:to>
      <xdr:col>49</xdr:col>
      <xdr:colOff>266700</xdr:colOff>
      <xdr:row>3</xdr:row>
      <xdr:rowOff>114300</xdr:rowOff>
    </xdr:to>
    <xdr:pic>
      <xdr:nvPicPr>
        <xdr:cNvPr id="2"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161" t="73633" r="88985" b="14561"/>
        <a:stretch>
          <a:fillRect/>
        </a:stretch>
      </xdr:blipFill>
      <xdr:spPr bwMode="auto">
        <a:xfrm>
          <a:off x="8591550" y="38100"/>
          <a:ext cx="1143000"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51</xdr:col>
      <xdr:colOff>276225</xdr:colOff>
      <xdr:row>0</xdr:row>
      <xdr:rowOff>66675</xdr:rowOff>
    </xdr:from>
    <xdr:to>
      <xdr:col>52</xdr:col>
      <xdr:colOff>190331</xdr:colOff>
      <xdr:row>4</xdr:row>
      <xdr:rowOff>7205</xdr:rowOff>
    </xdr:to>
    <xdr:sp macro="" textlink="">
      <xdr:nvSpPr>
        <xdr:cNvPr id="3" name="1 Botón de acción: Inicio">
          <a:hlinkClick xmlns:r="http://schemas.openxmlformats.org/officeDocument/2006/relationships" r:id="rId2"/>
        </xdr:cNvPr>
        <xdr:cNvSpPr/>
      </xdr:nvSpPr>
      <xdr:spPr>
        <a:xfrm>
          <a:off x="10982325" y="66675"/>
          <a:ext cx="590381" cy="531080"/>
        </a:xfrm>
        <a:prstGeom prst="actionButtonHome">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s-CO"/>
        </a:p>
      </xdr:txBody>
    </xdr:sp>
    <xdr:clientData/>
  </xdr:twoCellAnchor>
</xdr:wsDr>
</file>

<file path=xl/drawings/drawing42.xml><?xml version="1.0" encoding="utf-8"?>
<xdr:wsDr xmlns:xdr="http://schemas.openxmlformats.org/drawingml/2006/spreadsheetDrawing" xmlns:a="http://schemas.openxmlformats.org/drawingml/2006/main">
  <xdr:twoCellAnchor>
    <xdr:from>
      <xdr:col>48</xdr:col>
      <xdr:colOff>819150</xdr:colOff>
      <xdr:row>0</xdr:row>
      <xdr:rowOff>38100</xdr:rowOff>
    </xdr:from>
    <xdr:to>
      <xdr:col>49</xdr:col>
      <xdr:colOff>523875</xdr:colOff>
      <xdr:row>3</xdr:row>
      <xdr:rowOff>114300</xdr:rowOff>
    </xdr:to>
    <xdr:pic>
      <xdr:nvPicPr>
        <xdr:cNvPr id="2"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161" t="73633" r="88985" b="14561"/>
        <a:stretch>
          <a:fillRect/>
        </a:stretch>
      </xdr:blipFill>
      <xdr:spPr bwMode="auto">
        <a:xfrm>
          <a:off x="10467975" y="38100"/>
          <a:ext cx="752475"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51</xdr:col>
      <xdr:colOff>0</xdr:colOff>
      <xdr:row>1</xdr:row>
      <xdr:rowOff>0</xdr:rowOff>
    </xdr:from>
    <xdr:to>
      <xdr:col>52</xdr:col>
      <xdr:colOff>180806</xdr:colOff>
      <xdr:row>5</xdr:row>
      <xdr:rowOff>7205</xdr:rowOff>
    </xdr:to>
    <xdr:sp macro="" textlink="">
      <xdr:nvSpPr>
        <xdr:cNvPr id="3" name="1 Botón de acción: Inicio">
          <a:hlinkClick xmlns:r="http://schemas.openxmlformats.org/officeDocument/2006/relationships" r:id="rId2"/>
        </xdr:cNvPr>
        <xdr:cNvSpPr/>
      </xdr:nvSpPr>
      <xdr:spPr>
        <a:xfrm>
          <a:off x="11877675" y="142875"/>
          <a:ext cx="590381" cy="531080"/>
        </a:xfrm>
        <a:prstGeom prst="actionButtonHome">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s-CO"/>
        </a:p>
      </xdr:txBody>
    </xdr:sp>
    <xdr:clientData/>
  </xdr:twoCellAnchor>
</xdr:wsDr>
</file>

<file path=xl/drawings/drawing43.xml><?xml version="1.0" encoding="utf-8"?>
<xdr:wsDr xmlns:xdr="http://schemas.openxmlformats.org/drawingml/2006/spreadsheetDrawing" xmlns:a="http://schemas.openxmlformats.org/drawingml/2006/main">
  <xdr:twoCellAnchor>
    <xdr:from>
      <xdr:col>48</xdr:col>
      <xdr:colOff>95250</xdr:colOff>
      <xdr:row>0</xdr:row>
      <xdr:rowOff>38100</xdr:rowOff>
    </xdr:from>
    <xdr:to>
      <xdr:col>49</xdr:col>
      <xdr:colOff>266700</xdr:colOff>
      <xdr:row>3</xdr:row>
      <xdr:rowOff>114300</xdr:rowOff>
    </xdr:to>
    <xdr:pic>
      <xdr:nvPicPr>
        <xdr:cNvPr id="2"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161" t="73633" r="88985" b="14561"/>
        <a:stretch>
          <a:fillRect/>
        </a:stretch>
      </xdr:blipFill>
      <xdr:spPr bwMode="auto">
        <a:xfrm>
          <a:off x="9039225" y="38100"/>
          <a:ext cx="1495425"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51</xdr:col>
      <xdr:colOff>180975</xdr:colOff>
      <xdr:row>0</xdr:row>
      <xdr:rowOff>57150</xdr:rowOff>
    </xdr:from>
    <xdr:to>
      <xdr:col>52</xdr:col>
      <xdr:colOff>228431</xdr:colOff>
      <xdr:row>3</xdr:row>
      <xdr:rowOff>150080</xdr:rowOff>
    </xdr:to>
    <xdr:sp macro="" textlink="">
      <xdr:nvSpPr>
        <xdr:cNvPr id="3" name="1 Botón de acción: Inicio">
          <a:hlinkClick xmlns:r="http://schemas.openxmlformats.org/officeDocument/2006/relationships" r:id="rId2"/>
        </xdr:cNvPr>
        <xdr:cNvSpPr/>
      </xdr:nvSpPr>
      <xdr:spPr>
        <a:xfrm>
          <a:off x="12001500" y="57150"/>
          <a:ext cx="590381" cy="531080"/>
        </a:xfrm>
        <a:prstGeom prst="actionButtonHome">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s-CO"/>
        </a:p>
      </xdr:txBody>
    </xdr:sp>
    <xdr:clientData/>
  </xdr:twoCellAnchor>
</xdr:wsDr>
</file>

<file path=xl/drawings/drawing44.xml><?xml version="1.0" encoding="utf-8"?>
<xdr:wsDr xmlns:xdr="http://schemas.openxmlformats.org/drawingml/2006/spreadsheetDrawing" xmlns:a="http://schemas.openxmlformats.org/drawingml/2006/main">
  <xdr:twoCellAnchor>
    <xdr:from>
      <xdr:col>48</xdr:col>
      <xdr:colOff>95250</xdr:colOff>
      <xdr:row>0</xdr:row>
      <xdr:rowOff>38100</xdr:rowOff>
    </xdr:from>
    <xdr:to>
      <xdr:col>49</xdr:col>
      <xdr:colOff>266700</xdr:colOff>
      <xdr:row>3</xdr:row>
      <xdr:rowOff>114300</xdr:rowOff>
    </xdr:to>
    <xdr:pic>
      <xdr:nvPicPr>
        <xdr:cNvPr id="2"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161" t="73633" r="88985" b="14561"/>
        <a:stretch>
          <a:fillRect/>
        </a:stretch>
      </xdr:blipFill>
      <xdr:spPr bwMode="auto">
        <a:xfrm>
          <a:off x="9734550" y="38100"/>
          <a:ext cx="1143000"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51</xdr:col>
      <xdr:colOff>123825</xdr:colOff>
      <xdr:row>0</xdr:row>
      <xdr:rowOff>57150</xdr:rowOff>
    </xdr:from>
    <xdr:to>
      <xdr:col>52</xdr:col>
      <xdr:colOff>237956</xdr:colOff>
      <xdr:row>3</xdr:row>
      <xdr:rowOff>150080</xdr:rowOff>
    </xdr:to>
    <xdr:sp macro="" textlink="">
      <xdr:nvSpPr>
        <xdr:cNvPr id="3" name="1 Botón de acción: Inicio">
          <a:hlinkClick xmlns:r="http://schemas.openxmlformats.org/officeDocument/2006/relationships" r:id="rId2"/>
        </xdr:cNvPr>
        <xdr:cNvSpPr/>
      </xdr:nvSpPr>
      <xdr:spPr>
        <a:xfrm>
          <a:off x="11972925" y="57150"/>
          <a:ext cx="590381" cy="531080"/>
        </a:xfrm>
        <a:prstGeom prst="actionButtonHome">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s-CO"/>
        </a:p>
      </xdr:txBody>
    </xdr:sp>
    <xdr:clientData/>
  </xdr:twoCellAnchor>
</xdr:wsDr>
</file>

<file path=xl/drawings/drawing45.xml><?xml version="1.0" encoding="utf-8"?>
<xdr:wsDr xmlns:xdr="http://schemas.openxmlformats.org/drawingml/2006/spreadsheetDrawing" xmlns:a="http://schemas.openxmlformats.org/drawingml/2006/main">
  <xdr:twoCellAnchor>
    <xdr:from>
      <xdr:col>48</xdr:col>
      <xdr:colOff>266700</xdr:colOff>
      <xdr:row>0</xdr:row>
      <xdr:rowOff>38100</xdr:rowOff>
    </xdr:from>
    <xdr:to>
      <xdr:col>49</xdr:col>
      <xdr:colOff>438150</xdr:colOff>
      <xdr:row>3</xdr:row>
      <xdr:rowOff>114300</xdr:rowOff>
    </xdr:to>
    <xdr:pic>
      <xdr:nvPicPr>
        <xdr:cNvPr id="2"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161" t="73633" r="88985" b="14561"/>
        <a:stretch>
          <a:fillRect/>
        </a:stretch>
      </xdr:blipFill>
      <xdr:spPr bwMode="auto">
        <a:xfrm>
          <a:off x="8943975" y="38100"/>
          <a:ext cx="847725"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51</xdr:col>
      <xdr:colOff>39688</xdr:colOff>
      <xdr:row>0</xdr:row>
      <xdr:rowOff>71438</xdr:rowOff>
    </xdr:from>
    <xdr:to>
      <xdr:col>52</xdr:col>
      <xdr:colOff>185569</xdr:colOff>
      <xdr:row>4</xdr:row>
      <xdr:rowOff>15143</xdr:rowOff>
    </xdr:to>
    <xdr:sp macro="" textlink="">
      <xdr:nvSpPr>
        <xdr:cNvPr id="3" name="1 Botón de acción: Inicio">
          <a:hlinkClick xmlns:r="http://schemas.openxmlformats.org/officeDocument/2006/relationships" r:id="rId2"/>
        </xdr:cNvPr>
        <xdr:cNvSpPr/>
      </xdr:nvSpPr>
      <xdr:spPr>
        <a:xfrm>
          <a:off x="10826751" y="71438"/>
          <a:ext cx="590381" cy="531080"/>
        </a:xfrm>
        <a:prstGeom prst="actionButtonHome">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s-CO"/>
        </a:p>
      </xdr:txBody>
    </xdr:sp>
    <xdr:clientData/>
  </xdr:twoCellAnchor>
</xdr:wsDr>
</file>

<file path=xl/drawings/drawing46.xml><?xml version="1.0" encoding="utf-8"?>
<xdr:wsDr xmlns:xdr="http://schemas.openxmlformats.org/drawingml/2006/spreadsheetDrawing" xmlns:a="http://schemas.openxmlformats.org/drawingml/2006/main">
  <xdr:twoCellAnchor>
    <xdr:from>
      <xdr:col>48</xdr:col>
      <xdr:colOff>762000</xdr:colOff>
      <xdr:row>0</xdr:row>
      <xdr:rowOff>38100</xdr:rowOff>
    </xdr:from>
    <xdr:to>
      <xdr:col>49</xdr:col>
      <xdr:colOff>476250</xdr:colOff>
      <xdr:row>3</xdr:row>
      <xdr:rowOff>114300</xdr:rowOff>
    </xdr:to>
    <xdr:pic>
      <xdr:nvPicPr>
        <xdr:cNvPr id="2"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161" t="73633" r="88985" b="14561"/>
        <a:stretch>
          <a:fillRect/>
        </a:stretch>
      </xdr:blipFill>
      <xdr:spPr bwMode="auto">
        <a:xfrm>
          <a:off x="9286875" y="38100"/>
          <a:ext cx="1009650"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51</xdr:col>
      <xdr:colOff>228600</xdr:colOff>
      <xdr:row>0</xdr:row>
      <xdr:rowOff>76200</xdr:rowOff>
    </xdr:from>
    <xdr:to>
      <xdr:col>52</xdr:col>
      <xdr:colOff>228431</xdr:colOff>
      <xdr:row>4</xdr:row>
      <xdr:rowOff>16730</xdr:rowOff>
    </xdr:to>
    <xdr:sp macro="" textlink="">
      <xdr:nvSpPr>
        <xdr:cNvPr id="3" name="1 Botón de acción: Inicio">
          <a:hlinkClick xmlns:r="http://schemas.openxmlformats.org/officeDocument/2006/relationships" r:id="rId2"/>
        </xdr:cNvPr>
        <xdr:cNvSpPr/>
      </xdr:nvSpPr>
      <xdr:spPr>
        <a:xfrm>
          <a:off x="11610975" y="76200"/>
          <a:ext cx="590381" cy="531080"/>
        </a:xfrm>
        <a:prstGeom prst="actionButtonHome">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s-CO"/>
        </a:p>
      </xdr:txBody>
    </xdr:sp>
    <xdr:clientData/>
  </xdr:twoCellAnchor>
</xdr:wsDr>
</file>

<file path=xl/drawings/drawing47.xml><?xml version="1.0" encoding="utf-8"?>
<xdr:wsDr xmlns:xdr="http://schemas.openxmlformats.org/drawingml/2006/spreadsheetDrawing" xmlns:a="http://schemas.openxmlformats.org/drawingml/2006/main">
  <xdr:twoCellAnchor>
    <xdr:from>
      <xdr:col>9</xdr:col>
      <xdr:colOff>133350</xdr:colOff>
      <xdr:row>0</xdr:row>
      <xdr:rowOff>19050</xdr:rowOff>
    </xdr:from>
    <xdr:to>
      <xdr:col>10</xdr:col>
      <xdr:colOff>419100</xdr:colOff>
      <xdr:row>3</xdr:row>
      <xdr:rowOff>171450</xdr:rowOff>
    </xdr:to>
    <xdr:pic>
      <xdr:nvPicPr>
        <xdr:cNvPr id="2"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161" t="73633" r="88985" b="14561"/>
        <a:stretch>
          <a:fillRect/>
        </a:stretch>
      </xdr:blipFill>
      <xdr:spPr bwMode="auto">
        <a:xfrm>
          <a:off x="4991100" y="19050"/>
          <a:ext cx="81915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209550</xdr:colOff>
      <xdr:row>4</xdr:row>
      <xdr:rowOff>47625</xdr:rowOff>
    </xdr:from>
    <xdr:to>
      <xdr:col>10</xdr:col>
      <xdr:colOff>600075</xdr:colOff>
      <xdr:row>7</xdr:row>
      <xdr:rowOff>0</xdr:rowOff>
    </xdr:to>
    <xdr:sp macro="" textlink="">
      <xdr:nvSpPr>
        <xdr:cNvPr id="3" name="1 Botón de acción: Inicio">
          <a:hlinkClick xmlns:r="http://schemas.openxmlformats.org/officeDocument/2006/relationships" r:id="rId2"/>
        </xdr:cNvPr>
        <xdr:cNvSpPr/>
      </xdr:nvSpPr>
      <xdr:spPr>
        <a:xfrm>
          <a:off x="5600700" y="695325"/>
          <a:ext cx="390525" cy="371475"/>
        </a:xfrm>
        <a:prstGeom prst="actionButtonHome">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s-CO"/>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12</xdr:col>
      <xdr:colOff>0</xdr:colOff>
      <xdr:row>0</xdr:row>
      <xdr:rowOff>47625</xdr:rowOff>
    </xdr:from>
    <xdr:to>
      <xdr:col>13</xdr:col>
      <xdr:colOff>228600</xdr:colOff>
      <xdr:row>3</xdr:row>
      <xdr:rowOff>123825</xdr:rowOff>
    </xdr:to>
    <xdr:pic>
      <xdr:nvPicPr>
        <xdr:cNvPr id="2"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161" t="73633" r="88985" b="14561"/>
        <a:stretch>
          <a:fillRect/>
        </a:stretch>
      </xdr:blipFill>
      <xdr:spPr bwMode="auto">
        <a:xfrm>
          <a:off x="6210300" y="47625"/>
          <a:ext cx="742950"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64</xdr:col>
      <xdr:colOff>280147</xdr:colOff>
      <xdr:row>0</xdr:row>
      <xdr:rowOff>56030</xdr:rowOff>
    </xdr:from>
    <xdr:to>
      <xdr:col>65</xdr:col>
      <xdr:colOff>254204</xdr:colOff>
      <xdr:row>3</xdr:row>
      <xdr:rowOff>138875</xdr:rowOff>
    </xdr:to>
    <xdr:sp macro="" textlink="">
      <xdr:nvSpPr>
        <xdr:cNvPr id="4" name="1 Botón de acción: Inicio">
          <a:hlinkClick xmlns:r="http://schemas.openxmlformats.org/officeDocument/2006/relationships" r:id="rId2"/>
        </xdr:cNvPr>
        <xdr:cNvSpPr/>
      </xdr:nvSpPr>
      <xdr:spPr>
        <a:xfrm>
          <a:off x="15665823" y="56030"/>
          <a:ext cx="590381" cy="531080"/>
        </a:xfrm>
        <a:prstGeom prst="actionButtonHome">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s-CO"/>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11</xdr:col>
      <xdr:colOff>171450</xdr:colOff>
      <xdr:row>0</xdr:row>
      <xdr:rowOff>38100</xdr:rowOff>
    </xdr:from>
    <xdr:to>
      <xdr:col>13</xdr:col>
      <xdr:colOff>123825</xdr:colOff>
      <xdr:row>3</xdr:row>
      <xdr:rowOff>114300</xdr:rowOff>
    </xdr:to>
    <xdr:pic>
      <xdr:nvPicPr>
        <xdr:cNvPr id="2"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161" t="73633" r="88985" b="14561"/>
        <a:stretch>
          <a:fillRect/>
        </a:stretch>
      </xdr:blipFill>
      <xdr:spPr bwMode="auto">
        <a:xfrm>
          <a:off x="5562600" y="38100"/>
          <a:ext cx="676275"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64</xdr:col>
      <xdr:colOff>246530</xdr:colOff>
      <xdr:row>0</xdr:row>
      <xdr:rowOff>56029</xdr:rowOff>
    </xdr:from>
    <xdr:to>
      <xdr:col>65</xdr:col>
      <xdr:colOff>399881</xdr:colOff>
      <xdr:row>3</xdr:row>
      <xdr:rowOff>138874</xdr:rowOff>
    </xdr:to>
    <xdr:sp macro="" textlink="">
      <xdr:nvSpPr>
        <xdr:cNvPr id="4" name="1 Botón de acción: Inicio">
          <a:hlinkClick xmlns:r="http://schemas.openxmlformats.org/officeDocument/2006/relationships" r:id="rId2"/>
        </xdr:cNvPr>
        <xdr:cNvSpPr/>
      </xdr:nvSpPr>
      <xdr:spPr>
        <a:xfrm>
          <a:off x="13155706" y="56029"/>
          <a:ext cx="590381" cy="531080"/>
        </a:xfrm>
        <a:prstGeom prst="actionButtonHome">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s-CO"/>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11</xdr:col>
      <xdr:colOff>361950</xdr:colOff>
      <xdr:row>0</xdr:row>
      <xdr:rowOff>28575</xdr:rowOff>
    </xdr:from>
    <xdr:to>
      <xdr:col>13</xdr:col>
      <xdr:colOff>247650</xdr:colOff>
      <xdr:row>3</xdr:row>
      <xdr:rowOff>104775</xdr:rowOff>
    </xdr:to>
    <xdr:pic>
      <xdr:nvPicPr>
        <xdr:cNvPr id="2"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161" t="73633" r="88985" b="14561"/>
        <a:stretch>
          <a:fillRect/>
        </a:stretch>
      </xdr:blipFill>
      <xdr:spPr bwMode="auto">
        <a:xfrm>
          <a:off x="5676900" y="28575"/>
          <a:ext cx="809625"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64</xdr:col>
      <xdr:colOff>212914</xdr:colOff>
      <xdr:row>0</xdr:row>
      <xdr:rowOff>56028</xdr:rowOff>
    </xdr:from>
    <xdr:to>
      <xdr:col>65</xdr:col>
      <xdr:colOff>366266</xdr:colOff>
      <xdr:row>3</xdr:row>
      <xdr:rowOff>138873</xdr:rowOff>
    </xdr:to>
    <xdr:sp macro="" textlink="">
      <xdr:nvSpPr>
        <xdr:cNvPr id="4" name="1 Botón de acción: Inicio">
          <a:hlinkClick xmlns:r="http://schemas.openxmlformats.org/officeDocument/2006/relationships" r:id="rId2"/>
        </xdr:cNvPr>
        <xdr:cNvSpPr/>
      </xdr:nvSpPr>
      <xdr:spPr>
        <a:xfrm>
          <a:off x="15856326" y="56028"/>
          <a:ext cx="590381" cy="531080"/>
        </a:xfrm>
        <a:prstGeom prst="actionButtonHome">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s-CO"/>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11</xdr:col>
      <xdr:colOff>285750</xdr:colOff>
      <xdr:row>0</xdr:row>
      <xdr:rowOff>47625</xdr:rowOff>
    </xdr:from>
    <xdr:to>
      <xdr:col>13</xdr:col>
      <xdr:colOff>114300</xdr:colOff>
      <xdr:row>3</xdr:row>
      <xdr:rowOff>123825</xdr:rowOff>
    </xdr:to>
    <xdr:pic>
      <xdr:nvPicPr>
        <xdr:cNvPr id="2"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161" t="73633" r="88985" b="14561"/>
        <a:stretch>
          <a:fillRect/>
        </a:stretch>
      </xdr:blipFill>
      <xdr:spPr bwMode="auto">
        <a:xfrm>
          <a:off x="5686425" y="47625"/>
          <a:ext cx="85725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64</xdr:col>
      <xdr:colOff>142875</xdr:colOff>
      <xdr:row>0</xdr:row>
      <xdr:rowOff>114300</xdr:rowOff>
    </xdr:from>
    <xdr:to>
      <xdr:col>65</xdr:col>
      <xdr:colOff>276056</xdr:colOff>
      <xdr:row>3</xdr:row>
      <xdr:rowOff>35780</xdr:rowOff>
    </xdr:to>
    <xdr:sp macro="" textlink="">
      <xdr:nvSpPr>
        <xdr:cNvPr id="4" name="1 Botón de acción: Inicio">
          <a:hlinkClick xmlns:r="http://schemas.openxmlformats.org/officeDocument/2006/relationships" r:id="rId2"/>
        </xdr:cNvPr>
        <xdr:cNvSpPr/>
      </xdr:nvSpPr>
      <xdr:spPr>
        <a:xfrm>
          <a:off x="14897100" y="114300"/>
          <a:ext cx="590381" cy="531080"/>
        </a:xfrm>
        <a:prstGeom prst="actionButtonHome">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s-CO"/>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11</xdr:col>
      <xdr:colOff>419100</xdr:colOff>
      <xdr:row>0</xdr:row>
      <xdr:rowOff>47625</xdr:rowOff>
    </xdr:from>
    <xdr:to>
      <xdr:col>13</xdr:col>
      <xdr:colOff>114300</xdr:colOff>
      <xdr:row>3</xdr:row>
      <xdr:rowOff>123825</xdr:rowOff>
    </xdr:to>
    <xdr:pic>
      <xdr:nvPicPr>
        <xdr:cNvPr id="2"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161" t="73633" r="88985" b="14561"/>
        <a:stretch>
          <a:fillRect/>
        </a:stretch>
      </xdr:blipFill>
      <xdr:spPr bwMode="auto">
        <a:xfrm>
          <a:off x="6248400" y="47625"/>
          <a:ext cx="723900"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64</xdr:col>
      <xdr:colOff>224120</xdr:colOff>
      <xdr:row>0</xdr:row>
      <xdr:rowOff>56030</xdr:rowOff>
    </xdr:from>
    <xdr:to>
      <xdr:col>65</xdr:col>
      <xdr:colOff>377471</xdr:colOff>
      <xdr:row>3</xdr:row>
      <xdr:rowOff>138875</xdr:rowOff>
    </xdr:to>
    <xdr:sp macro="" textlink="">
      <xdr:nvSpPr>
        <xdr:cNvPr id="4" name="1 Botón de acción: Inicio">
          <a:hlinkClick xmlns:r="http://schemas.openxmlformats.org/officeDocument/2006/relationships" r:id="rId2"/>
        </xdr:cNvPr>
        <xdr:cNvSpPr/>
      </xdr:nvSpPr>
      <xdr:spPr>
        <a:xfrm>
          <a:off x="14500414" y="56030"/>
          <a:ext cx="590381" cy="531080"/>
        </a:xfrm>
        <a:prstGeom prst="actionButtonHome">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s-CO"/>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pjquirog1/Documents/02%20RIESGOS/02%20CORRUPCION/01%20MATRICES/2014/R%20CORUPCION_AGO%202014/DTAF/MATRIZ%20DE%20RIESGO%20DE%20CORRUPCION%20%20DTAF%20AGOSTO%202014.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Users/cjisazas1/Documents/OAP/Riesgos_IDU_2016/4_Riesgos_Gestion/5_COMUNICACIONES/FOPE06_MATRIZ_DE_%20RIESGOS_GESTION_COMUNICACIONES_FINAL.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Users/cjisazas1/Documents/OAP/Riesgos_IDU_2016/4_Riesgos_Gestion/3_GESTION_SOCIAL_PARICIPACION_CIUDADANA/FOPE06_MATRIZ_DE_%20RIESGOS_GESTION_PARTICIPACION_CIUDADANA_20160531.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Users/cjisazas1/Documents/OAP/Riesgos_IDU_2016/4_Riesgos_Gestion/20_GESTION_INTEGRAL_PROYECTOS/FOPE06_MATRIZ_DE_%20RIESGOS_GESTION_%20INTEGRAL_PROYECTOS_FINAL.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Users/cjisazas1/Documents/OAP/Riesgos_IDU_2016/4_Riesgos_Gestion/2_INNOVACION_GESTION_CONOCIMIENTO/FOPE06%20_MATRIZ_RIESGOS_GESTION_INNOVACION_GESTION_CONOCIMIENTO_20160531.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Users/cjisazas1/Documents/OAP/Riesgos_IDU_2016/4_Riesgos_Gestion/4_GESTION_INTERINSTITUCIONAL/FOPE06_MATRIZ_DE_%20RIESGOS_GESTION_INTERINSTITUCIONAL_20160531.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Users/cjisazas1/Documents/OAP/Riesgos_IDU_2016/4_Riesgos_Gestion/1.%20PLANEACI&#211;N%20ESTRATEGICA/FOPE06_MATRIZ_DE_%20RIESGOS_GESTION_PLANEACION_FINAL.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Users/cjisazas1/Documents/OAP/Riesgos_IDU_2016/4_Riesgos_Gestion/22_EVALUACION_CONTROL/FOPE06_MATRIZ_DE_%20RIESGOS_GESTION_EVALUACION_CONTROL_20160630.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Users/cjisazas1/Documents/OAP/Riesgos_IDU_2016/4_Riesgos_Gestion/21_MEJORAMIENTO_CONTINUO/FOPE06_MATRIZ_DE_%20RIESGOS_GESTION_MEJORAMIENTO_CONTINUO_FINAL.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Users/cjisazas1/Documents/OAP/Riesgos_IDU_2016/4_Riesgos_Gestion/11_CONSERVACION_INFRAESTRUCTURA/FOPE06_MATRIZ_DE_%20RIESGOS_GESTION_CONSERVACION_FINAL.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Users/cjisazas1/Documents/OAP/Riesgos_IDU_2016/4_Riesgos_Gestion/8_DISE&#209;O_PROYECTOS/FOPE06_MATRIZ_DE_%20RIESGOS_GESTION_DISE&#209;O_PROYECTOS_FINAL.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cjisazas1/Documents/OAP/Riesgos_IDU_2015/6_Matriz_Institucional_Publicadas/Riesgos_Gestion/14.%20GESTI&#211;N%20AMBIENTAL,%20CALIDAD%20Y%20S&amp;SO/FOPE06_MATRIZ_DE_%20RIESGOS_GESTION%20GA,C,S&amp;SO_20150728.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Users/cjisazas1/Documents/OAP/Riesgos_IDU_2016/4_Riesgos_Gestion/10_EJECUCI&#211;N_OBRAS/FOPE06_MATRIZ_DE_%20RIESGOS_GESTION_%20EJECUCION_OBRAS_FINAL.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Users/cjisazas1/Documents/OAP/Riesgos_IDU_2016/4_Riesgos_Gestion/6_FACTIBILIDAD_PROYECTOS/FOPE06_MATRIZ_DE_%20RIESGOS_GESTION_FACTIBILIDAD_FINAL.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Users/cjisazas1/Documents/OAP/Riesgos_IDU_2016/4_Riesgos_Gestion/9_GESTION_PREDIAL/FOPE06_MATRIZ_DE_%20RIESGOS_GESTION_%20PREDIAL_FINAL.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Users/cjisazas1/Documents/OAP/Riesgos_IDU_2016/4_Riesgos_Gestion/7_GESTION_FINANCIACION_VALORIZACION/FOPE06_MATRIZ_DE_%20RIESGOS_GESTION_%20VALORIZACI&#211;N_FINAL.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Users/craleman1/Documents/RIESGOS/OPERATIVOS/2014/MATRIZ/MATRIZ%20RIESGOS%20FACTIBILIDAD%20PROYECTOS%202014.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Users/craleman1/Documents/RIESGOS/OPERATIVOS/2014/MATRIZ/MATRIZ%20RIESGOS%20VALORIZACION%202014.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Users/cjisazas1/Documents/OAP/Riesgos_IDU_2016/3_Riesgos_Corrupci&#243;n/MATRICES_PUBLICADAS/1.%20PLANEACION_ESTRATEGICA.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Users/cppintoa1/AppData/Local/Microsoft/Windows/Temporary%20Internet%20Files/Content.Outlook/ICQAW94A/Copia%20de%20MR%20CORRUPCION%20OTC%202013%20V2.xlsx"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Users/cjisazas1/Downloads/MATRIZ_RIESGOS_GESTI&#211;N_PROCESO_APOYO_VALORIZACI&#211;N_FINANCIACION_PROYECTOS_20150729.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Users/cjisazas1/Documents/JBIS_IDU/OAP/Riesgos_IDU_2015/3_Riesgos_Gestion/23.%20PROCESOS%20ESTRATEGICOS/FOPE06_MATRIZ_DE_%20RIESGOS_GESTION_%20V_2%20PROCESOS%20EN%20CONJUNTO.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cjisazas1/Documents/OAP/Riesgos_IDU_2016/4_Riesgos_Gestion/12_GESTION_CONTRACTUAL/FOPE06_MATRIZ_DE_%20RIESGOS_GESTION_CONTRCTUAL_20160611_FINAL.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F:\FOPE06_MATRIZ_DE_%20RIESGOS_GESTION_%20V_2_0%20(6).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E:\FOPE06_MATRIZ_DE_%20RIESGOS_GESTION_CONSERVACION_20160602.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Users/craleman1/Documents/RIESGOS/OPERATIVOS/2012%20-%202013/MATRICES/RIESGOS%20GESTION%20TESORERIA%202013.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Users/cjisazas1/Downloads/FOPE06_MATRIZ_DE_%20RIESGOS_GESTION_%20V_2_0%20(9).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GESTI&#211;N%20AMBIENTAL,%20CALIDAD%20Y%20SST/MRCORRUPCION%20AMBIENTALCALIDADSST%20ABR2017.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MEJORAMIENTO%20CONTINUO/MATRIZ_Excel_MRCorrupci&#243;n_MEJORAMIENTO_CONTINUO_28Abril2017.xlsx"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GESTI&#211;N%20SOCIAL%20Y%20PARTICIPACI&#211;N%20CIUDADANA/MATRIZ_Excel_RC_GESTION_SOCIAL_PARTICIPACI&#211;N_CIUDADANA_28Abr2017%202.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COMUNICACIONES/MATRIZ_Excel_RCorrupci&#243;n_COMUNICACIONES_28ABRI2017_20171450090293.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EVALUACI&#211;N%20Y%20CONTROL/MATRIZ_Excel_MRCorrupci&#243;n_EVALUACION_Y_CONTROL_28Abril2017.xlsx"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GESTI&#211;N%20INTERINSTITUCIONAL/MATRIZ_RC_Excel_GESTI&#211;N_INTERINSTITUCIONAL_28Abril2017_20172050088323.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cjisazas1/Documents/OAP/Riesgos_IDU_2016/4_Riesgos_Gestion/19_GESTION_DOCUMENTAL/FOPE06_MATRIZ_DE_%20RIESGOS_GESTION_PROCESO_GESTION_DOCUMENTAL_FINAL.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INNOCACION%20Y%20GESTION%20DEL%20CONOCIMIENTO/MATRIZ%20Excel%20INOVACION%20Y%20GESTION%20DEL%20CONOCIMIENTO%2028ABRIL2017.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ACTIBILIDAD%20DE%20PROYECTOS/MRCORRUPCION%20FACTIBILIDAD%20ABR2017.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GESTION%20PREDIAL/MATRIZ_Excel_RCorrupci&#243;n_GESTION_PREDIAL_28ABR2017.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DISE&#209;O%20DE%20PROYECTOS/MATRIZ_Excel_DISE&#209;O_PROYECTOS_RCorrupci&#243;n_26Abril2017.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EJECUCI&#211;N%20DE%20OBRAS/MATRIZ_Excel_RC_EJECUCI&#211;N_DE_OBRAS_28Abri2017_20173350092343.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GESTION%20CONTRACTUAL/MRCORRUPCION%20CONTRACTUAL%20ABR2017.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GESTION%20LEGAL/MRCORRUPCION%20LEGAL%20ABR2017.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GESTION%20FINANCIERA/Matriz_Excel_MRCORRUPCION_GESTI&#211;N_FINANCIERA_ABR2017_24Abril2017_verificar%20con%20la%20FirmadaOJO.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GESTION%20DEL%20TALENTO%20HUMANO/MRC_Excel_TALENTO_HUMANO_28Abril2017.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RECURSOS%20F&#205;SICOS/MATRIZ_Excel_MRCORRUPCION_RECURSOS_F&#205;SICOS_27ABR2017_OK_verificada.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cjisazas1/Documents/OAP/Riesgos_IDU_2016/4_Riesgos_Gestion/16_GESTION_FINANCIERA/MATRIZ_DE_%20RIESGOS_GESTION_FINANCIERA_20160623.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GESTI&#211;N%20DOCUMENTAL/MATRIZ_Excel_MRCORRUPCION_GESTI&#211;N%20DOCUMENTAL_27ABR2017_Enviar_Excel_OriginaLEFALTA.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GESTION%20TECNOLOG&#205;AS%20DE%20LA%20INFORMACI&#211;N%20Y%20COMUNICACI&#211;N/MRCORRUPCION%20TECNOLOGIA%20ABR2017.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GESTI&#211;N%20DE%20LA%20VALORIZACI&#211;N%20Y%20FINANCIACI&#211;N/MATRIZ_Excel_MRCORRUPCION_GESTI&#211;N_DE_LA_VALORIZACI&#211;N_Y_FINANCIACI&#211;N_28ABR2017.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GES%20INTEGRAL%20PROYECTOS/MRCORRUPCION%20GES%20INTEGRAL%20PROYECTOS%20ABR2017.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Users/pmarbela1/Downloads/MRCORRUPCION%20MANTENIMIENTO%20ABR2017.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CONSERVACI&#211;N%20DE%20INFRAESTRUCTURA/MATRIZ%20RIESGOS%20CORRUPCION%20CONSERVACI&#211;N%20ene%20a%20abr-17%20ajustada%20por%20OAP.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cjisazas1/Documents/OAP/Riesgos_IDU_2016/4_Riesgos_Gestion/13_GESTION_LEGAL/FOPE06_MATRIZ_DE_%20RIESGOS_GESTION_PROCESO%20LEGAL_FINAL.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Users/cjisazas1/Documents/OAP/Riesgos_IDU_2016/4_Riesgos_Gestion/15_GESTION_RECURSOS_FISICOS/FOPE06_MATRIZ_DE_%20RIESGOS_GESTION_RECURSOS_FISICOS_FINAL.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Users/cjisazas1/Documents/OAP/Riesgos_IDU_2016/4_Riesgos_Gestion/17_GESTION_TALENTO_HUMANO/FOPE06_MATRIZ_DE_%20RIESGOS_GESTION_RECURSOS_HUMANOS_FINAL.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Users/cjisazas1/Documents/OAP/Riesgos_IDU_2016/4_Riesgos_Gestion/18_GESTION_TIC/FOPE06_MATRIZ_DE_%20RIESGOS_GESTION_TIC_FINAL.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sheetName val="Instructivo"/>
      <sheetName val="Control"/>
      <sheetName val="Listas"/>
    </sheetNames>
    <sheetDataSet>
      <sheetData sheetId="0"/>
      <sheetData sheetId="1"/>
      <sheetData sheetId="2"/>
      <sheetData sheetId="3">
        <row r="2">
          <cell r="A2" t="str">
            <v>Posible</v>
          </cell>
        </row>
        <row r="3">
          <cell r="A3" t="str">
            <v>Casi Seguro</v>
          </cell>
        </row>
        <row r="9">
          <cell r="C9" t="str">
            <v>Preventivo</v>
          </cell>
        </row>
        <row r="10">
          <cell r="C10" t="str">
            <v>Correctivo</v>
          </cell>
        </row>
        <row r="13">
          <cell r="D13" t="str">
            <v>SI</v>
          </cell>
        </row>
        <row r="14">
          <cell r="D14" t="str">
            <v>NO</v>
          </cell>
        </row>
        <row r="17">
          <cell r="E17" t="str">
            <v>Reducir</v>
          </cell>
        </row>
        <row r="18">
          <cell r="E18" t="str">
            <v>Evitar</v>
          </cell>
        </row>
      </sheetData>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ATO"/>
      <sheetName val="INSTRUCTIVO"/>
      <sheetName val="Control"/>
      <sheetName val="Listas"/>
    </sheetNames>
    <sheetDataSet>
      <sheetData sheetId="0"/>
      <sheetData sheetId="1"/>
      <sheetData sheetId="2"/>
      <sheetData sheetId="3">
        <row r="3">
          <cell r="R3" t="str">
            <v>Previo</v>
          </cell>
          <cell r="S3" t="str">
            <v>Limitado</v>
          </cell>
          <cell r="T3" t="str">
            <v>Ninguno</v>
          </cell>
        </row>
        <row r="4">
          <cell r="R4" t="str">
            <v>Posterior</v>
          </cell>
          <cell r="S4" t="str">
            <v>Medio</v>
          </cell>
          <cell r="T4" t="str">
            <v>Probabilidad</v>
          </cell>
        </row>
        <row r="5">
          <cell r="R5" t="str">
            <v>Pre. y Post.</v>
          </cell>
          <cell r="S5" t="str">
            <v>Fuerte</v>
          </cell>
          <cell r="T5" t="str">
            <v>Impacto</v>
          </cell>
        </row>
        <row r="6">
          <cell r="T6" t="str">
            <v>Ambos</v>
          </cell>
        </row>
        <row r="19">
          <cell r="E19">
            <v>1</v>
          </cell>
          <cell r="F19">
            <v>1.6</v>
          </cell>
          <cell r="G19">
            <v>2.6</v>
          </cell>
          <cell r="H19">
            <v>3.6</v>
          </cell>
          <cell r="I19">
            <v>4.5999999999999996</v>
          </cell>
        </row>
        <row r="20">
          <cell r="D20">
            <v>1</v>
          </cell>
          <cell r="E20" t="str">
            <v>INFERIOR</v>
          </cell>
          <cell r="F20" t="str">
            <v>INFERIOR</v>
          </cell>
          <cell r="G20" t="str">
            <v>INFERIOR</v>
          </cell>
          <cell r="H20" t="str">
            <v>MODERADO</v>
          </cell>
          <cell r="I20" t="str">
            <v>ALTO</v>
          </cell>
        </row>
        <row r="21">
          <cell r="D21">
            <v>1.6</v>
          </cell>
          <cell r="E21" t="str">
            <v>INFERIOR</v>
          </cell>
          <cell r="F21" t="str">
            <v>INFERIOR</v>
          </cell>
          <cell r="G21" t="str">
            <v>MODERADO</v>
          </cell>
          <cell r="H21" t="str">
            <v>ALTO</v>
          </cell>
          <cell r="I21" t="str">
            <v>ALTO</v>
          </cell>
        </row>
        <row r="22">
          <cell r="D22">
            <v>2.6</v>
          </cell>
          <cell r="E22" t="str">
            <v>INFERIOR</v>
          </cell>
          <cell r="F22" t="str">
            <v>MODERADO</v>
          </cell>
          <cell r="G22" t="str">
            <v>ALTO</v>
          </cell>
          <cell r="H22" t="str">
            <v>ALTO</v>
          </cell>
          <cell r="I22" t="str">
            <v>EXTREMO</v>
          </cell>
        </row>
        <row r="23">
          <cell r="D23">
            <v>3.6</v>
          </cell>
          <cell r="E23" t="str">
            <v>MODERADO</v>
          </cell>
          <cell r="F23" t="str">
            <v>ALTO</v>
          </cell>
          <cell r="G23" t="str">
            <v>ALTO</v>
          </cell>
          <cell r="H23" t="str">
            <v>EXTREMO</v>
          </cell>
          <cell r="I23" t="str">
            <v>EXTREMO</v>
          </cell>
        </row>
        <row r="24">
          <cell r="D24">
            <v>4.5999999999999996</v>
          </cell>
          <cell r="E24" t="str">
            <v>ALTO</v>
          </cell>
          <cell r="F24" t="str">
            <v>ALTO</v>
          </cell>
          <cell r="G24" t="str">
            <v>EXTREMO</v>
          </cell>
          <cell r="H24" t="str">
            <v>EXTREMO</v>
          </cell>
          <cell r="I24" t="str">
            <v>EXTREMO</v>
          </cell>
        </row>
      </sheetData>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ATO"/>
      <sheetName val="INSTRUCTIVO"/>
      <sheetName val="Control"/>
      <sheetName val="Listas"/>
    </sheetNames>
    <sheetDataSet>
      <sheetData sheetId="0"/>
      <sheetData sheetId="1"/>
      <sheetData sheetId="2"/>
      <sheetData sheetId="3">
        <row r="3">
          <cell r="Q3" t="str">
            <v>Método</v>
          </cell>
          <cell r="R3" t="str">
            <v>Previo</v>
          </cell>
          <cell r="S3" t="str">
            <v>Limitado</v>
          </cell>
          <cell r="T3" t="str">
            <v>Ninguno</v>
          </cell>
        </row>
        <row r="4">
          <cell r="Q4" t="str">
            <v>R. Humano</v>
          </cell>
          <cell r="R4" t="str">
            <v>Posterior</v>
          </cell>
          <cell r="S4" t="str">
            <v>Medio</v>
          </cell>
          <cell r="T4" t="str">
            <v>Probabilidad</v>
          </cell>
        </row>
        <row r="5">
          <cell r="Q5" t="str">
            <v>Financiero</v>
          </cell>
          <cell r="R5" t="str">
            <v>Pre. y Post.</v>
          </cell>
          <cell r="S5" t="str">
            <v>Fuerte</v>
          </cell>
          <cell r="T5" t="str">
            <v>Impacto</v>
          </cell>
        </row>
        <row r="6">
          <cell r="Q6" t="str">
            <v>Tecnológico</v>
          </cell>
          <cell r="T6" t="str">
            <v>Ambos</v>
          </cell>
        </row>
        <row r="7">
          <cell r="Q7" t="str">
            <v>Infraestructura</v>
          </cell>
        </row>
        <row r="8">
          <cell r="Q8" t="str">
            <v>Ambiente de trabajo</v>
          </cell>
        </row>
        <row r="9">
          <cell r="Q9" t="str">
            <v>Otros recursos</v>
          </cell>
        </row>
        <row r="10">
          <cell r="Q10" t="str">
            <v>Proveedor</v>
          </cell>
        </row>
        <row r="11">
          <cell r="Q11" t="str">
            <v>Cliente</v>
          </cell>
        </row>
        <row r="12">
          <cell r="Q12" t="str">
            <v>Naturales</v>
          </cell>
        </row>
        <row r="13">
          <cell r="Q13" t="str">
            <v>Externo</v>
          </cell>
        </row>
        <row r="14">
          <cell r="Q14" t="str">
            <v>Otro</v>
          </cell>
        </row>
        <row r="19">
          <cell r="E19">
            <v>1</v>
          </cell>
          <cell r="F19">
            <v>1.6</v>
          </cell>
          <cell r="G19">
            <v>2.6</v>
          </cell>
          <cell r="H19">
            <v>3.6</v>
          </cell>
          <cell r="I19">
            <v>4.5999999999999996</v>
          </cell>
        </row>
        <row r="20">
          <cell r="D20">
            <v>1</v>
          </cell>
          <cell r="E20" t="str">
            <v>INFERIOR</v>
          </cell>
          <cell r="F20" t="str">
            <v>INFERIOR</v>
          </cell>
          <cell r="G20" t="str">
            <v>INFERIOR</v>
          </cell>
          <cell r="H20" t="str">
            <v>MODERADO</v>
          </cell>
          <cell r="I20" t="str">
            <v>ALTO</v>
          </cell>
        </row>
        <row r="21">
          <cell r="D21">
            <v>1.6</v>
          </cell>
          <cell r="E21" t="str">
            <v>INFERIOR</v>
          </cell>
          <cell r="F21" t="str">
            <v>INFERIOR</v>
          </cell>
          <cell r="G21" t="str">
            <v>MODERADO</v>
          </cell>
          <cell r="H21" t="str">
            <v>ALTO</v>
          </cell>
          <cell r="I21" t="str">
            <v>ALTO</v>
          </cell>
        </row>
        <row r="22">
          <cell r="D22">
            <v>2.6</v>
          </cell>
          <cell r="E22" t="str">
            <v>INFERIOR</v>
          </cell>
          <cell r="F22" t="str">
            <v>MODERADO</v>
          </cell>
          <cell r="G22" t="str">
            <v>ALTO</v>
          </cell>
          <cell r="H22" t="str">
            <v>ALTO</v>
          </cell>
          <cell r="I22" t="str">
            <v>EXTREMO</v>
          </cell>
        </row>
        <row r="23">
          <cell r="D23">
            <v>3.6</v>
          </cell>
          <cell r="E23" t="str">
            <v>MODERADO</v>
          </cell>
          <cell r="F23" t="str">
            <v>ALTO</v>
          </cell>
          <cell r="G23" t="str">
            <v>ALTO</v>
          </cell>
          <cell r="H23" t="str">
            <v>EXTREMO</v>
          </cell>
          <cell r="I23" t="str">
            <v>EXTREMO</v>
          </cell>
        </row>
        <row r="24">
          <cell r="D24">
            <v>4.5999999999999996</v>
          </cell>
          <cell r="E24" t="str">
            <v>ALTO</v>
          </cell>
          <cell r="F24" t="str">
            <v>ALTO</v>
          </cell>
          <cell r="G24" t="str">
            <v>EXTREMO</v>
          </cell>
          <cell r="H24" t="str">
            <v>EXTREMO</v>
          </cell>
          <cell r="I24" t="str">
            <v>EXTREMO</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ATO"/>
      <sheetName val="INSTRUCTIVO"/>
      <sheetName val="Control"/>
      <sheetName val="Listas"/>
    </sheetNames>
    <sheetDataSet>
      <sheetData sheetId="0"/>
      <sheetData sheetId="1"/>
      <sheetData sheetId="2"/>
      <sheetData sheetId="3">
        <row r="3">
          <cell r="Q3" t="str">
            <v>Método</v>
          </cell>
          <cell r="R3" t="str">
            <v>Previo</v>
          </cell>
          <cell r="S3" t="str">
            <v>Limitado</v>
          </cell>
          <cell r="T3" t="str">
            <v>Ninguno</v>
          </cell>
        </row>
        <row r="4">
          <cell r="Q4" t="str">
            <v>R. Humano</v>
          </cell>
          <cell r="R4" t="str">
            <v>Posterior</v>
          </cell>
          <cell r="S4" t="str">
            <v>Medio</v>
          </cell>
          <cell r="T4" t="str">
            <v>Probabilidad</v>
          </cell>
        </row>
        <row r="5">
          <cell r="Q5" t="str">
            <v>Financiero</v>
          </cell>
          <cell r="R5" t="str">
            <v>Pre. y Post.</v>
          </cell>
          <cell r="S5" t="str">
            <v>Fuerte</v>
          </cell>
          <cell r="T5" t="str">
            <v>Impacto</v>
          </cell>
        </row>
        <row r="6">
          <cell r="Q6" t="str">
            <v>Tecnológico</v>
          </cell>
          <cell r="T6" t="str">
            <v>Ambos</v>
          </cell>
        </row>
        <row r="7">
          <cell r="Q7" t="str">
            <v>Infraestructura</v>
          </cell>
        </row>
        <row r="8">
          <cell r="Q8" t="str">
            <v>Ambiente de trabajo</v>
          </cell>
        </row>
        <row r="9">
          <cell r="Q9" t="str">
            <v>Otros recursos</v>
          </cell>
        </row>
        <row r="10">
          <cell r="Q10" t="str">
            <v>Proveedor</v>
          </cell>
        </row>
        <row r="11">
          <cell r="Q11" t="str">
            <v>Cliente</v>
          </cell>
        </row>
        <row r="12">
          <cell r="Q12" t="str">
            <v>Naturales</v>
          </cell>
        </row>
        <row r="13">
          <cell r="Q13" t="str">
            <v>Externo</v>
          </cell>
        </row>
        <row r="14">
          <cell r="Q14" t="str">
            <v>Otro</v>
          </cell>
        </row>
        <row r="19">
          <cell r="E19">
            <v>1</v>
          </cell>
          <cell r="F19">
            <v>1.6</v>
          </cell>
          <cell r="G19">
            <v>2.6</v>
          </cell>
          <cell r="H19">
            <v>3.6</v>
          </cell>
          <cell r="I19">
            <v>4.5999999999999996</v>
          </cell>
        </row>
        <row r="20">
          <cell r="D20">
            <v>1</v>
          </cell>
          <cell r="E20" t="str">
            <v>INFERIOR</v>
          </cell>
          <cell r="F20" t="str">
            <v>INFERIOR</v>
          </cell>
          <cell r="G20" t="str">
            <v>INFERIOR</v>
          </cell>
          <cell r="H20" t="str">
            <v>MODERADO</v>
          </cell>
          <cell r="I20" t="str">
            <v>ALTO</v>
          </cell>
        </row>
        <row r="21">
          <cell r="D21">
            <v>1.6</v>
          </cell>
          <cell r="E21" t="str">
            <v>INFERIOR</v>
          </cell>
          <cell r="F21" t="str">
            <v>INFERIOR</v>
          </cell>
          <cell r="G21" t="str">
            <v>MODERADO</v>
          </cell>
          <cell r="H21" t="str">
            <v>ALTO</v>
          </cell>
          <cell r="I21" t="str">
            <v>ALTO</v>
          </cell>
        </row>
        <row r="22">
          <cell r="D22">
            <v>2.6</v>
          </cell>
          <cell r="E22" t="str">
            <v>INFERIOR</v>
          </cell>
          <cell r="F22" t="str">
            <v>MODERADO</v>
          </cell>
          <cell r="G22" t="str">
            <v>ALTO</v>
          </cell>
          <cell r="H22" t="str">
            <v>ALTO</v>
          </cell>
          <cell r="I22" t="str">
            <v>EXTREMO</v>
          </cell>
        </row>
        <row r="23">
          <cell r="D23">
            <v>3.6</v>
          </cell>
          <cell r="E23" t="str">
            <v>MODERADO</v>
          </cell>
          <cell r="F23" t="str">
            <v>ALTO</v>
          </cell>
          <cell r="G23" t="str">
            <v>ALTO</v>
          </cell>
          <cell r="H23" t="str">
            <v>EXTREMO</v>
          </cell>
          <cell r="I23" t="str">
            <v>EXTREMO</v>
          </cell>
        </row>
        <row r="24">
          <cell r="D24">
            <v>4.5999999999999996</v>
          </cell>
          <cell r="E24" t="str">
            <v>ALTO</v>
          </cell>
          <cell r="F24" t="str">
            <v>ALTO</v>
          </cell>
          <cell r="G24" t="str">
            <v>EXTREMO</v>
          </cell>
          <cell r="H24" t="str">
            <v>EXTREMO</v>
          </cell>
          <cell r="I24" t="str">
            <v>EXTREMO</v>
          </cell>
        </row>
      </sheetData>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ATO"/>
      <sheetName val="INSTRUCTIVO"/>
      <sheetName val="Control"/>
      <sheetName val="Listas"/>
    </sheetNames>
    <sheetDataSet>
      <sheetData sheetId="0"/>
      <sheetData sheetId="1"/>
      <sheetData sheetId="2"/>
      <sheetData sheetId="3">
        <row r="3">
          <cell r="Q3" t="str">
            <v>Método</v>
          </cell>
          <cell r="R3" t="str">
            <v>Previo</v>
          </cell>
          <cell r="S3" t="str">
            <v>Limitado</v>
          </cell>
          <cell r="T3" t="str">
            <v>Ninguno</v>
          </cell>
        </row>
        <row r="4">
          <cell r="Q4" t="str">
            <v>R. Humano</v>
          </cell>
          <cell r="R4" t="str">
            <v>Posterior</v>
          </cell>
          <cell r="S4" t="str">
            <v>Medio</v>
          </cell>
          <cell r="T4" t="str">
            <v>Probabilidad</v>
          </cell>
        </row>
        <row r="5">
          <cell r="Q5" t="str">
            <v>Financiero</v>
          </cell>
          <cell r="R5" t="str">
            <v>Pre. y Post.</v>
          </cell>
          <cell r="S5" t="str">
            <v>Fuerte</v>
          </cell>
          <cell r="T5" t="str">
            <v>Impacto</v>
          </cell>
        </row>
        <row r="6">
          <cell r="Q6" t="str">
            <v>Tecnológico</v>
          </cell>
          <cell r="T6" t="str">
            <v>Ambos</v>
          </cell>
        </row>
        <row r="7">
          <cell r="Q7" t="str">
            <v>Infraestructura</v>
          </cell>
        </row>
        <row r="8">
          <cell r="Q8" t="str">
            <v>Ambiente de trabajo</v>
          </cell>
        </row>
        <row r="9">
          <cell r="Q9" t="str">
            <v>Otros recursos</v>
          </cell>
        </row>
        <row r="10">
          <cell r="Q10" t="str">
            <v>Proveedor</v>
          </cell>
        </row>
        <row r="11">
          <cell r="Q11" t="str">
            <v>Cliente</v>
          </cell>
        </row>
        <row r="12">
          <cell r="Q12" t="str">
            <v>Naturales</v>
          </cell>
        </row>
        <row r="13">
          <cell r="Q13" t="str">
            <v>Externo</v>
          </cell>
        </row>
        <row r="14">
          <cell r="Q14" t="str">
            <v>Otro</v>
          </cell>
        </row>
        <row r="19">
          <cell r="E19">
            <v>1</v>
          </cell>
          <cell r="F19">
            <v>1.6</v>
          </cell>
          <cell r="G19">
            <v>2.6</v>
          </cell>
          <cell r="H19">
            <v>3.6</v>
          </cell>
          <cell r="I19">
            <v>4.5999999999999996</v>
          </cell>
        </row>
        <row r="20">
          <cell r="D20">
            <v>1</v>
          </cell>
          <cell r="E20" t="str">
            <v>INFERIOR</v>
          </cell>
          <cell r="F20" t="str">
            <v>INFERIOR</v>
          </cell>
          <cell r="G20" t="str">
            <v>INFERIOR</v>
          </cell>
          <cell r="H20" t="str">
            <v>MODERADO</v>
          </cell>
          <cell r="I20" t="str">
            <v>ALTO</v>
          </cell>
        </row>
        <row r="21">
          <cell r="D21">
            <v>1.6</v>
          </cell>
          <cell r="E21" t="str">
            <v>INFERIOR</v>
          </cell>
          <cell r="F21" t="str">
            <v>INFERIOR</v>
          </cell>
          <cell r="G21" t="str">
            <v>MODERADO</v>
          </cell>
          <cell r="H21" t="str">
            <v>ALTO</v>
          </cell>
          <cell r="I21" t="str">
            <v>ALTO</v>
          </cell>
        </row>
        <row r="22">
          <cell r="D22">
            <v>2.6</v>
          </cell>
          <cell r="E22" t="str">
            <v>INFERIOR</v>
          </cell>
          <cell r="F22" t="str">
            <v>MODERADO</v>
          </cell>
          <cell r="G22" t="str">
            <v>ALTO</v>
          </cell>
          <cell r="H22" t="str">
            <v>ALTO</v>
          </cell>
          <cell r="I22" t="str">
            <v>EXTREMO</v>
          </cell>
        </row>
        <row r="23">
          <cell r="D23">
            <v>3.6</v>
          </cell>
          <cell r="E23" t="str">
            <v>MODERADO</v>
          </cell>
          <cell r="F23" t="str">
            <v>ALTO</v>
          </cell>
          <cell r="G23" t="str">
            <v>ALTO</v>
          </cell>
          <cell r="H23" t="str">
            <v>EXTREMO</v>
          </cell>
          <cell r="I23" t="str">
            <v>EXTREMO</v>
          </cell>
        </row>
        <row r="24">
          <cell r="D24">
            <v>4.5999999999999996</v>
          </cell>
          <cell r="E24" t="str">
            <v>ALTO</v>
          </cell>
          <cell r="F24" t="str">
            <v>ALTO</v>
          </cell>
          <cell r="G24" t="str">
            <v>EXTREMO</v>
          </cell>
          <cell r="H24" t="str">
            <v>EXTREMO</v>
          </cell>
          <cell r="I24" t="str">
            <v>EXTREMO</v>
          </cell>
        </row>
      </sheetData>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ATO"/>
      <sheetName val="INSTRUCTIVO"/>
      <sheetName val="Control"/>
      <sheetName val="Listas"/>
    </sheetNames>
    <sheetDataSet>
      <sheetData sheetId="0"/>
      <sheetData sheetId="1"/>
      <sheetData sheetId="2"/>
      <sheetData sheetId="3">
        <row r="3">
          <cell r="Q3" t="str">
            <v>Método</v>
          </cell>
          <cell r="R3" t="str">
            <v>Previo</v>
          </cell>
          <cell r="S3" t="str">
            <v>Limitado</v>
          </cell>
          <cell r="T3" t="str">
            <v>Ninguno</v>
          </cell>
        </row>
        <row r="4">
          <cell r="Q4" t="str">
            <v>R. Humano</v>
          </cell>
          <cell r="R4" t="str">
            <v>Posterior</v>
          </cell>
          <cell r="S4" t="str">
            <v>Medio</v>
          </cell>
          <cell r="T4" t="str">
            <v>Probabilidad</v>
          </cell>
        </row>
        <row r="5">
          <cell r="Q5" t="str">
            <v>Financiero</v>
          </cell>
          <cell r="R5" t="str">
            <v>Pre. y Post.</v>
          </cell>
          <cell r="S5" t="str">
            <v>Fuerte</v>
          </cell>
          <cell r="T5" t="str">
            <v>Impacto</v>
          </cell>
        </row>
        <row r="6">
          <cell r="Q6" t="str">
            <v>Tecnológico</v>
          </cell>
          <cell r="T6" t="str">
            <v>Ambos</v>
          </cell>
        </row>
        <row r="7">
          <cell r="Q7" t="str">
            <v>Infraestructura</v>
          </cell>
        </row>
        <row r="8">
          <cell r="Q8" t="str">
            <v>Ambiente de trabajo</v>
          </cell>
        </row>
        <row r="9">
          <cell r="Q9" t="str">
            <v>Otros recursos</v>
          </cell>
        </row>
        <row r="10">
          <cell r="Q10" t="str">
            <v>Proveedor</v>
          </cell>
        </row>
        <row r="11">
          <cell r="Q11" t="str">
            <v>Cliente</v>
          </cell>
        </row>
        <row r="12">
          <cell r="Q12" t="str">
            <v>Naturales</v>
          </cell>
        </row>
        <row r="13">
          <cell r="Q13" t="str">
            <v>Externo</v>
          </cell>
        </row>
        <row r="14">
          <cell r="Q14" t="str">
            <v>Otro</v>
          </cell>
        </row>
        <row r="19">
          <cell r="E19">
            <v>1</v>
          </cell>
          <cell r="F19">
            <v>1.6</v>
          </cell>
          <cell r="G19">
            <v>2.6</v>
          </cell>
          <cell r="H19">
            <v>3.6</v>
          </cell>
          <cell r="I19">
            <v>4.5999999999999996</v>
          </cell>
        </row>
        <row r="20">
          <cell r="D20">
            <v>1</v>
          </cell>
          <cell r="E20" t="str">
            <v>INFERIOR</v>
          </cell>
          <cell r="F20" t="str">
            <v>INFERIOR</v>
          </cell>
          <cell r="G20" t="str">
            <v>INFERIOR</v>
          </cell>
          <cell r="H20" t="str">
            <v>MODERADO</v>
          </cell>
          <cell r="I20" t="str">
            <v>ALTO</v>
          </cell>
        </row>
        <row r="21">
          <cell r="D21">
            <v>1.6</v>
          </cell>
          <cell r="E21" t="str">
            <v>INFERIOR</v>
          </cell>
          <cell r="F21" t="str">
            <v>INFERIOR</v>
          </cell>
          <cell r="G21" t="str">
            <v>MODERADO</v>
          </cell>
          <cell r="H21" t="str">
            <v>ALTO</v>
          </cell>
          <cell r="I21" t="str">
            <v>ALTO</v>
          </cell>
        </row>
        <row r="22">
          <cell r="D22">
            <v>2.6</v>
          </cell>
          <cell r="E22" t="str">
            <v>INFERIOR</v>
          </cell>
          <cell r="F22" t="str">
            <v>MODERADO</v>
          </cell>
          <cell r="G22" t="str">
            <v>ALTO</v>
          </cell>
          <cell r="H22" t="str">
            <v>ALTO</v>
          </cell>
          <cell r="I22" t="str">
            <v>EXTREMO</v>
          </cell>
        </row>
        <row r="23">
          <cell r="D23">
            <v>3.6</v>
          </cell>
          <cell r="E23" t="str">
            <v>MODERADO</v>
          </cell>
          <cell r="F23" t="str">
            <v>ALTO</v>
          </cell>
          <cell r="G23" t="str">
            <v>ALTO</v>
          </cell>
          <cell r="H23" t="str">
            <v>EXTREMO</v>
          </cell>
          <cell r="I23" t="str">
            <v>EXTREMO</v>
          </cell>
        </row>
        <row r="24">
          <cell r="D24">
            <v>4.5999999999999996</v>
          </cell>
          <cell r="E24" t="str">
            <v>ALTO</v>
          </cell>
          <cell r="F24" t="str">
            <v>ALTO</v>
          </cell>
          <cell r="G24" t="str">
            <v>EXTREMO</v>
          </cell>
          <cell r="H24" t="str">
            <v>EXTREMO</v>
          </cell>
          <cell r="I24" t="str">
            <v>EXTREMO</v>
          </cell>
        </row>
      </sheetData>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ATO"/>
      <sheetName val="INSTRUCTIVO"/>
      <sheetName val="Control"/>
      <sheetName val="Listas"/>
    </sheetNames>
    <sheetDataSet>
      <sheetData sheetId="0"/>
      <sheetData sheetId="1"/>
      <sheetData sheetId="2"/>
      <sheetData sheetId="3">
        <row r="3">
          <cell r="Q3" t="str">
            <v>Método</v>
          </cell>
          <cell r="R3" t="str">
            <v>Previo</v>
          </cell>
          <cell r="S3" t="str">
            <v>Limitado</v>
          </cell>
          <cell r="T3" t="str">
            <v>Ninguno</v>
          </cell>
        </row>
        <row r="4">
          <cell r="Q4" t="str">
            <v>R. Humano</v>
          </cell>
          <cell r="R4" t="str">
            <v>Posterior</v>
          </cell>
          <cell r="S4" t="str">
            <v>Medio</v>
          </cell>
          <cell r="T4" t="str">
            <v>Probabilidad</v>
          </cell>
        </row>
        <row r="5">
          <cell r="Q5" t="str">
            <v>Financiero</v>
          </cell>
          <cell r="R5" t="str">
            <v>Pre. y Post.</v>
          </cell>
          <cell r="S5" t="str">
            <v>Fuerte</v>
          </cell>
          <cell r="T5" t="str">
            <v>Impacto</v>
          </cell>
        </row>
        <row r="6">
          <cell r="Q6" t="str">
            <v>Tecnológico</v>
          </cell>
          <cell r="T6" t="str">
            <v>Ambos</v>
          </cell>
        </row>
        <row r="7">
          <cell r="Q7" t="str">
            <v>Infraestructura</v>
          </cell>
        </row>
        <row r="8">
          <cell r="Q8" t="str">
            <v>Ambiente de trabajo</v>
          </cell>
        </row>
        <row r="9">
          <cell r="Q9" t="str">
            <v>Otros recursos</v>
          </cell>
        </row>
        <row r="10">
          <cell r="Q10" t="str">
            <v>Proveedor</v>
          </cell>
        </row>
        <row r="11">
          <cell r="Q11" t="str">
            <v>Cliente</v>
          </cell>
        </row>
        <row r="12">
          <cell r="Q12" t="str">
            <v>Naturales</v>
          </cell>
        </row>
        <row r="13">
          <cell r="Q13" t="str">
            <v>Externo</v>
          </cell>
        </row>
        <row r="14">
          <cell r="Q14" t="str">
            <v>Otro</v>
          </cell>
        </row>
        <row r="19">
          <cell r="E19">
            <v>1</v>
          </cell>
          <cell r="F19">
            <v>1.6</v>
          </cell>
          <cell r="G19">
            <v>2.6</v>
          </cell>
          <cell r="H19">
            <v>3.6</v>
          </cell>
          <cell r="I19">
            <v>4.5999999999999996</v>
          </cell>
        </row>
        <row r="20">
          <cell r="D20">
            <v>1</v>
          </cell>
          <cell r="E20" t="str">
            <v>INFERIOR</v>
          </cell>
          <cell r="F20" t="str">
            <v>INFERIOR</v>
          </cell>
          <cell r="G20" t="str">
            <v>INFERIOR</v>
          </cell>
          <cell r="H20" t="str">
            <v>MODERADO</v>
          </cell>
          <cell r="I20" t="str">
            <v>ALTO</v>
          </cell>
        </row>
        <row r="21">
          <cell r="D21">
            <v>1.6</v>
          </cell>
          <cell r="E21" t="str">
            <v>INFERIOR</v>
          </cell>
          <cell r="F21" t="str">
            <v>INFERIOR</v>
          </cell>
          <cell r="G21" t="str">
            <v>MODERADO</v>
          </cell>
          <cell r="H21" t="str">
            <v>ALTO</v>
          </cell>
          <cell r="I21" t="str">
            <v>ALTO</v>
          </cell>
        </row>
        <row r="22">
          <cell r="D22">
            <v>2.6</v>
          </cell>
          <cell r="E22" t="str">
            <v>INFERIOR</v>
          </cell>
          <cell r="F22" t="str">
            <v>MODERADO</v>
          </cell>
          <cell r="G22" t="str">
            <v>ALTO</v>
          </cell>
          <cell r="H22" t="str">
            <v>ALTO</v>
          </cell>
          <cell r="I22" t="str">
            <v>EXTREMO</v>
          </cell>
        </row>
        <row r="23">
          <cell r="D23">
            <v>3.6</v>
          </cell>
          <cell r="E23" t="str">
            <v>MODERADO</v>
          </cell>
          <cell r="F23" t="str">
            <v>ALTO</v>
          </cell>
          <cell r="G23" t="str">
            <v>ALTO</v>
          </cell>
          <cell r="H23" t="str">
            <v>EXTREMO</v>
          </cell>
          <cell r="I23" t="str">
            <v>EXTREMO</v>
          </cell>
        </row>
        <row r="24">
          <cell r="D24">
            <v>4.5999999999999996</v>
          </cell>
          <cell r="E24" t="str">
            <v>ALTO</v>
          </cell>
          <cell r="F24" t="str">
            <v>ALTO</v>
          </cell>
          <cell r="G24" t="str">
            <v>EXTREMO</v>
          </cell>
          <cell r="H24" t="str">
            <v>EXTREMO</v>
          </cell>
          <cell r="I24" t="str">
            <v>EXTREMO</v>
          </cell>
        </row>
      </sheetData>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ATO"/>
      <sheetName val="INSTRUCTIVO"/>
      <sheetName val="Control"/>
      <sheetName val="Listas"/>
    </sheetNames>
    <sheetDataSet>
      <sheetData sheetId="0"/>
      <sheetData sheetId="1"/>
      <sheetData sheetId="2"/>
      <sheetData sheetId="3">
        <row r="3">
          <cell r="Q3" t="str">
            <v>Método</v>
          </cell>
          <cell r="R3" t="str">
            <v>Previo</v>
          </cell>
          <cell r="S3" t="str">
            <v>Limitado</v>
          </cell>
          <cell r="T3" t="str">
            <v>Ninguno</v>
          </cell>
        </row>
        <row r="4">
          <cell r="Q4" t="str">
            <v>R. Humano</v>
          </cell>
          <cell r="R4" t="str">
            <v>Posterior</v>
          </cell>
          <cell r="S4" t="str">
            <v>Medio</v>
          </cell>
          <cell r="T4" t="str">
            <v>Probabilidad</v>
          </cell>
        </row>
        <row r="5">
          <cell r="Q5" t="str">
            <v>Financiero</v>
          </cell>
          <cell r="R5" t="str">
            <v>Pre. y Post.</v>
          </cell>
          <cell r="S5" t="str">
            <v>Fuerte</v>
          </cell>
          <cell r="T5" t="str">
            <v>Impacto</v>
          </cell>
        </row>
        <row r="6">
          <cell r="Q6" t="str">
            <v>Tecnológico</v>
          </cell>
          <cell r="T6" t="str">
            <v>Ambos</v>
          </cell>
        </row>
        <row r="7">
          <cell r="Q7" t="str">
            <v>Infraestructura</v>
          </cell>
        </row>
        <row r="8">
          <cell r="Q8" t="str">
            <v>Ambiente de trabajo</v>
          </cell>
        </row>
        <row r="9">
          <cell r="Q9" t="str">
            <v>Otros recursos</v>
          </cell>
        </row>
        <row r="10">
          <cell r="Q10" t="str">
            <v>Proveedor</v>
          </cell>
        </row>
        <row r="11">
          <cell r="Q11" t="str">
            <v>Cliente</v>
          </cell>
        </row>
        <row r="12">
          <cell r="Q12" t="str">
            <v>Naturales</v>
          </cell>
        </row>
        <row r="13">
          <cell r="Q13" t="str">
            <v>Externo</v>
          </cell>
        </row>
        <row r="14">
          <cell r="Q14" t="str">
            <v>Otro</v>
          </cell>
        </row>
        <row r="19">
          <cell r="E19">
            <v>1</v>
          </cell>
          <cell r="F19">
            <v>1.6</v>
          </cell>
          <cell r="G19">
            <v>2.6</v>
          </cell>
          <cell r="H19">
            <v>3.6</v>
          </cell>
          <cell r="I19">
            <v>4.5999999999999996</v>
          </cell>
        </row>
        <row r="20">
          <cell r="D20">
            <v>1</v>
          </cell>
          <cell r="E20" t="str">
            <v>INFERIOR</v>
          </cell>
          <cell r="F20" t="str">
            <v>INFERIOR</v>
          </cell>
          <cell r="G20" t="str">
            <v>INFERIOR</v>
          </cell>
          <cell r="H20" t="str">
            <v>MODERADO</v>
          </cell>
          <cell r="I20" t="str">
            <v>ALTO</v>
          </cell>
        </row>
        <row r="21">
          <cell r="D21">
            <v>1.6</v>
          </cell>
          <cell r="E21" t="str">
            <v>INFERIOR</v>
          </cell>
          <cell r="F21" t="str">
            <v>INFERIOR</v>
          </cell>
          <cell r="G21" t="str">
            <v>MODERADO</v>
          </cell>
          <cell r="H21" t="str">
            <v>ALTO</v>
          </cell>
          <cell r="I21" t="str">
            <v>ALTO</v>
          </cell>
        </row>
        <row r="22">
          <cell r="D22">
            <v>2.6</v>
          </cell>
          <cell r="E22" t="str">
            <v>INFERIOR</v>
          </cell>
          <cell r="F22" t="str">
            <v>MODERADO</v>
          </cell>
          <cell r="G22" t="str">
            <v>ALTO</v>
          </cell>
          <cell r="H22" t="str">
            <v>ALTO</v>
          </cell>
          <cell r="I22" t="str">
            <v>EXTREMO</v>
          </cell>
        </row>
        <row r="23">
          <cell r="D23">
            <v>3.6</v>
          </cell>
          <cell r="E23" t="str">
            <v>MODERADO</v>
          </cell>
          <cell r="F23" t="str">
            <v>ALTO</v>
          </cell>
          <cell r="G23" t="str">
            <v>ALTO</v>
          </cell>
          <cell r="H23" t="str">
            <v>EXTREMO</v>
          </cell>
          <cell r="I23" t="str">
            <v>EXTREMO</v>
          </cell>
        </row>
        <row r="24">
          <cell r="D24">
            <v>4.5999999999999996</v>
          </cell>
          <cell r="E24" t="str">
            <v>ALTO</v>
          </cell>
          <cell r="F24" t="str">
            <v>ALTO</v>
          </cell>
          <cell r="G24" t="str">
            <v>EXTREMO</v>
          </cell>
          <cell r="H24" t="str">
            <v>EXTREMO</v>
          </cell>
          <cell r="I24" t="str">
            <v>EXTREMO</v>
          </cell>
        </row>
      </sheetData>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ATO"/>
      <sheetName val="INSTRUCTIVO"/>
      <sheetName val="Control"/>
      <sheetName val="Listas"/>
    </sheetNames>
    <sheetDataSet>
      <sheetData sheetId="0"/>
      <sheetData sheetId="1"/>
      <sheetData sheetId="2"/>
      <sheetData sheetId="3">
        <row r="3">
          <cell r="Q3" t="str">
            <v>Método</v>
          </cell>
          <cell r="R3" t="str">
            <v>Previo</v>
          </cell>
          <cell r="S3" t="str">
            <v>Limitado</v>
          </cell>
          <cell r="T3" t="str">
            <v>Ninguno</v>
          </cell>
        </row>
        <row r="4">
          <cell r="Q4" t="str">
            <v>R. Humano</v>
          </cell>
          <cell r="R4" t="str">
            <v>Posterior</v>
          </cell>
          <cell r="S4" t="str">
            <v>Medio</v>
          </cell>
          <cell r="T4" t="str">
            <v>Probabilidad</v>
          </cell>
        </row>
        <row r="5">
          <cell r="Q5" t="str">
            <v>Financiero</v>
          </cell>
          <cell r="R5" t="str">
            <v>Pre. y Post.</v>
          </cell>
          <cell r="S5" t="str">
            <v>Fuerte</v>
          </cell>
          <cell r="T5" t="str">
            <v>Impacto</v>
          </cell>
        </row>
        <row r="6">
          <cell r="Q6" t="str">
            <v>Tecnológico</v>
          </cell>
          <cell r="T6" t="str">
            <v>Ambos</v>
          </cell>
        </row>
        <row r="7">
          <cell r="Q7" t="str">
            <v>Infraestructura</v>
          </cell>
        </row>
        <row r="8">
          <cell r="Q8" t="str">
            <v>Ambiente de trabajo</v>
          </cell>
        </row>
        <row r="9">
          <cell r="Q9" t="str">
            <v>Otros recursos</v>
          </cell>
        </row>
        <row r="10">
          <cell r="Q10" t="str">
            <v>Proveedor</v>
          </cell>
        </row>
        <row r="11">
          <cell r="Q11" t="str">
            <v>Cliente</v>
          </cell>
        </row>
        <row r="12">
          <cell r="Q12" t="str">
            <v>Naturales</v>
          </cell>
        </row>
        <row r="13">
          <cell r="Q13" t="str">
            <v>Externo</v>
          </cell>
        </row>
        <row r="14">
          <cell r="Q14" t="str">
            <v>Otro</v>
          </cell>
        </row>
        <row r="19">
          <cell r="E19">
            <v>1</v>
          </cell>
          <cell r="F19">
            <v>1.6</v>
          </cell>
          <cell r="G19">
            <v>2.6</v>
          </cell>
          <cell r="H19">
            <v>3.6</v>
          </cell>
          <cell r="I19">
            <v>4.5999999999999996</v>
          </cell>
        </row>
        <row r="20">
          <cell r="D20">
            <v>1</v>
          </cell>
          <cell r="E20" t="str">
            <v>INFERIOR</v>
          </cell>
          <cell r="F20" t="str">
            <v>INFERIOR</v>
          </cell>
          <cell r="G20" t="str">
            <v>INFERIOR</v>
          </cell>
          <cell r="H20" t="str">
            <v>MODERADO</v>
          </cell>
          <cell r="I20" t="str">
            <v>ALTO</v>
          </cell>
        </row>
        <row r="21">
          <cell r="D21">
            <v>1.6</v>
          </cell>
          <cell r="E21" t="str">
            <v>INFERIOR</v>
          </cell>
          <cell r="F21" t="str">
            <v>INFERIOR</v>
          </cell>
          <cell r="G21" t="str">
            <v>MODERADO</v>
          </cell>
          <cell r="H21" t="str">
            <v>ALTO</v>
          </cell>
          <cell r="I21" t="str">
            <v>ALTO</v>
          </cell>
        </row>
        <row r="22">
          <cell r="D22">
            <v>2.6</v>
          </cell>
          <cell r="E22" t="str">
            <v>INFERIOR</v>
          </cell>
          <cell r="F22" t="str">
            <v>MODERADO</v>
          </cell>
          <cell r="G22" t="str">
            <v>ALTO</v>
          </cell>
          <cell r="H22" t="str">
            <v>ALTO</v>
          </cell>
          <cell r="I22" t="str">
            <v>EXTREMO</v>
          </cell>
        </row>
        <row r="23">
          <cell r="D23">
            <v>3.6</v>
          </cell>
          <cell r="E23" t="str">
            <v>MODERADO</v>
          </cell>
          <cell r="F23" t="str">
            <v>ALTO</v>
          </cell>
          <cell r="G23" t="str">
            <v>ALTO</v>
          </cell>
          <cell r="H23" t="str">
            <v>EXTREMO</v>
          </cell>
          <cell r="I23" t="str">
            <v>EXTREMO</v>
          </cell>
        </row>
        <row r="24">
          <cell r="D24">
            <v>4.5999999999999996</v>
          </cell>
          <cell r="E24" t="str">
            <v>ALTO</v>
          </cell>
          <cell r="F24" t="str">
            <v>ALTO</v>
          </cell>
          <cell r="G24" t="str">
            <v>EXTREMO</v>
          </cell>
          <cell r="H24" t="str">
            <v>EXTREMO</v>
          </cell>
          <cell r="I24" t="str">
            <v>EXTREMO</v>
          </cell>
        </row>
      </sheetData>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ATO"/>
      <sheetName val="INSTRUCTIVO"/>
      <sheetName val="Control"/>
      <sheetName val="Listas"/>
    </sheetNames>
    <sheetDataSet>
      <sheetData sheetId="0"/>
      <sheetData sheetId="1"/>
      <sheetData sheetId="2"/>
      <sheetData sheetId="3">
        <row r="3">
          <cell r="Q3" t="str">
            <v>Método</v>
          </cell>
          <cell r="R3" t="str">
            <v>Previo</v>
          </cell>
          <cell r="S3" t="str">
            <v>Limitado</v>
          </cell>
          <cell r="T3" t="str">
            <v>Ninguno</v>
          </cell>
        </row>
        <row r="4">
          <cell r="Q4" t="str">
            <v>R. Humano</v>
          </cell>
          <cell r="R4" t="str">
            <v>Posterior</v>
          </cell>
          <cell r="S4" t="str">
            <v>Medio</v>
          </cell>
          <cell r="T4" t="str">
            <v>Probabilidad</v>
          </cell>
        </row>
        <row r="5">
          <cell r="Q5" t="str">
            <v>Financiero</v>
          </cell>
          <cell r="R5" t="str">
            <v>Pre. y Post.</v>
          </cell>
          <cell r="S5" t="str">
            <v>Fuerte</v>
          </cell>
          <cell r="T5" t="str">
            <v>Impacto</v>
          </cell>
        </row>
        <row r="6">
          <cell r="Q6" t="str">
            <v>Tecnológico</v>
          </cell>
          <cell r="T6" t="str">
            <v>Ambos</v>
          </cell>
        </row>
        <row r="7">
          <cell r="Q7" t="str">
            <v>Infraestructura</v>
          </cell>
        </row>
        <row r="8">
          <cell r="Q8" t="str">
            <v>Ambiente de trabajo</v>
          </cell>
        </row>
        <row r="9">
          <cell r="Q9" t="str">
            <v>Otros recursos</v>
          </cell>
        </row>
        <row r="10">
          <cell r="Q10" t="str">
            <v>Proveedor</v>
          </cell>
        </row>
        <row r="11">
          <cell r="Q11" t="str">
            <v>Cliente</v>
          </cell>
        </row>
        <row r="12">
          <cell r="Q12" t="str">
            <v>Naturales</v>
          </cell>
        </row>
        <row r="13">
          <cell r="Q13" t="str">
            <v>Externo</v>
          </cell>
        </row>
        <row r="14">
          <cell r="Q14" t="str">
            <v>Otro</v>
          </cell>
        </row>
        <row r="19">
          <cell r="E19">
            <v>1</v>
          </cell>
          <cell r="F19">
            <v>1.6</v>
          </cell>
          <cell r="G19">
            <v>2.6</v>
          </cell>
          <cell r="H19">
            <v>3.6</v>
          </cell>
          <cell r="I19">
            <v>4.5999999999999996</v>
          </cell>
        </row>
        <row r="20">
          <cell r="D20">
            <v>1</v>
          </cell>
          <cell r="E20" t="str">
            <v>INFERIOR</v>
          </cell>
          <cell r="F20" t="str">
            <v>INFERIOR</v>
          </cell>
          <cell r="G20" t="str">
            <v>INFERIOR</v>
          </cell>
          <cell r="H20" t="str">
            <v>MODERADO</v>
          </cell>
          <cell r="I20" t="str">
            <v>ALTO</v>
          </cell>
        </row>
        <row r="21">
          <cell r="D21">
            <v>1.6</v>
          </cell>
          <cell r="E21" t="str">
            <v>INFERIOR</v>
          </cell>
          <cell r="F21" t="str">
            <v>INFERIOR</v>
          </cell>
          <cell r="G21" t="str">
            <v>MODERADO</v>
          </cell>
          <cell r="H21" t="str">
            <v>ALTO</v>
          </cell>
          <cell r="I21" t="str">
            <v>ALTO</v>
          </cell>
        </row>
        <row r="22">
          <cell r="D22">
            <v>2.6</v>
          </cell>
          <cell r="E22" t="str">
            <v>INFERIOR</v>
          </cell>
          <cell r="F22" t="str">
            <v>MODERADO</v>
          </cell>
          <cell r="G22" t="str">
            <v>ALTO</v>
          </cell>
          <cell r="H22" t="str">
            <v>ALTO</v>
          </cell>
          <cell r="I22" t="str">
            <v>EXTREMO</v>
          </cell>
        </row>
        <row r="23">
          <cell r="D23">
            <v>3.6</v>
          </cell>
          <cell r="E23" t="str">
            <v>MODERADO</v>
          </cell>
          <cell r="F23" t="str">
            <v>ALTO</v>
          </cell>
          <cell r="G23" t="str">
            <v>ALTO</v>
          </cell>
          <cell r="H23" t="str">
            <v>EXTREMO</v>
          </cell>
          <cell r="I23" t="str">
            <v>EXTREMO</v>
          </cell>
        </row>
        <row r="24">
          <cell r="D24">
            <v>4.5999999999999996</v>
          </cell>
          <cell r="E24" t="str">
            <v>ALTO</v>
          </cell>
          <cell r="F24" t="str">
            <v>ALTO</v>
          </cell>
          <cell r="G24" t="str">
            <v>EXTREMO</v>
          </cell>
          <cell r="H24" t="str">
            <v>EXTREMO</v>
          </cell>
          <cell r="I24" t="str">
            <v>EXTREMO</v>
          </cell>
        </row>
      </sheetData>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ATO"/>
      <sheetName val="INSTRUCTIVO"/>
      <sheetName val="Control"/>
      <sheetName val="Listas"/>
    </sheetNames>
    <sheetDataSet>
      <sheetData sheetId="0"/>
      <sheetData sheetId="1" refreshError="1"/>
      <sheetData sheetId="2" refreshError="1"/>
      <sheetData sheetId="3">
        <row r="3">
          <cell r="Q3" t="str">
            <v>Método</v>
          </cell>
          <cell r="R3" t="str">
            <v>Previo</v>
          </cell>
          <cell r="S3" t="str">
            <v>Limitado</v>
          </cell>
          <cell r="T3" t="str">
            <v>Ninguno</v>
          </cell>
        </row>
        <row r="4">
          <cell r="Q4" t="str">
            <v>R. Humano</v>
          </cell>
          <cell r="R4" t="str">
            <v>Posterior</v>
          </cell>
          <cell r="S4" t="str">
            <v>Medio</v>
          </cell>
          <cell r="T4" t="str">
            <v>Probabilidad</v>
          </cell>
        </row>
        <row r="5">
          <cell r="Q5" t="str">
            <v>Financiero</v>
          </cell>
          <cell r="R5" t="str">
            <v>Pre. y Post.</v>
          </cell>
          <cell r="S5" t="str">
            <v>Fuerte</v>
          </cell>
          <cell r="T5" t="str">
            <v>Impacto</v>
          </cell>
        </row>
        <row r="6">
          <cell r="Q6" t="str">
            <v>Tecnológico</v>
          </cell>
          <cell r="T6" t="str">
            <v>Ambos</v>
          </cell>
        </row>
        <row r="7">
          <cell r="Q7" t="str">
            <v>Infraestructura</v>
          </cell>
        </row>
        <row r="8">
          <cell r="Q8" t="str">
            <v>Ambiente de trabajo</v>
          </cell>
        </row>
        <row r="9">
          <cell r="Q9" t="str">
            <v>Otros recursos</v>
          </cell>
        </row>
        <row r="10">
          <cell r="Q10" t="str">
            <v>Proveedor</v>
          </cell>
        </row>
        <row r="11">
          <cell r="Q11" t="str">
            <v>Cliente</v>
          </cell>
        </row>
        <row r="12">
          <cell r="Q12" t="str">
            <v>Naturales</v>
          </cell>
        </row>
        <row r="13">
          <cell r="Q13" t="str">
            <v>Externo</v>
          </cell>
        </row>
        <row r="14">
          <cell r="Q14" t="str">
            <v>Otro</v>
          </cell>
        </row>
        <row r="19">
          <cell r="E19">
            <v>1</v>
          </cell>
          <cell r="F19">
            <v>1.6</v>
          </cell>
          <cell r="G19">
            <v>2.6</v>
          </cell>
          <cell r="H19">
            <v>3.6</v>
          </cell>
          <cell r="I19">
            <v>4.5999999999999996</v>
          </cell>
        </row>
        <row r="20">
          <cell r="D20">
            <v>1</v>
          </cell>
          <cell r="E20" t="str">
            <v>INFERIOR</v>
          </cell>
          <cell r="F20" t="str">
            <v>INFERIOR</v>
          </cell>
          <cell r="G20" t="str">
            <v>INFERIOR</v>
          </cell>
          <cell r="H20" t="str">
            <v>MODERADO</v>
          </cell>
          <cell r="I20" t="str">
            <v>ALTO</v>
          </cell>
        </row>
        <row r="21">
          <cell r="D21">
            <v>1.6</v>
          </cell>
          <cell r="E21" t="str">
            <v>INFERIOR</v>
          </cell>
          <cell r="F21" t="str">
            <v>INFERIOR</v>
          </cell>
          <cell r="G21" t="str">
            <v>MODERADO</v>
          </cell>
          <cell r="H21" t="str">
            <v>ALTO</v>
          </cell>
          <cell r="I21" t="str">
            <v>ALTO</v>
          </cell>
        </row>
        <row r="22">
          <cell r="D22">
            <v>2.6</v>
          </cell>
          <cell r="E22" t="str">
            <v>INFERIOR</v>
          </cell>
          <cell r="F22" t="str">
            <v>MODERADO</v>
          </cell>
          <cell r="G22" t="str">
            <v>ALTO</v>
          </cell>
          <cell r="H22" t="str">
            <v>ALTO</v>
          </cell>
          <cell r="I22" t="str">
            <v>EXTREMO</v>
          </cell>
        </row>
        <row r="23">
          <cell r="D23">
            <v>3.6</v>
          </cell>
          <cell r="E23" t="str">
            <v>MODERADO</v>
          </cell>
          <cell r="F23" t="str">
            <v>ALTO</v>
          </cell>
          <cell r="G23" t="str">
            <v>ALTO</v>
          </cell>
          <cell r="H23" t="str">
            <v>EXTREMO</v>
          </cell>
          <cell r="I23" t="str">
            <v>EXTREMO</v>
          </cell>
        </row>
        <row r="24">
          <cell r="D24">
            <v>4.5999999999999996</v>
          </cell>
          <cell r="E24" t="str">
            <v>ALTO</v>
          </cell>
          <cell r="F24" t="str">
            <v>ALTO</v>
          </cell>
          <cell r="G24" t="str">
            <v>EXTREMO</v>
          </cell>
          <cell r="H24" t="str">
            <v>EXTREMO</v>
          </cell>
          <cell r="I24" t="str">
            <v>EXTREMO</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ATO"/>
      <sheetName val="INSTRUCTIVO"/>
      <sheetName val="Control"/>
      <sheetName val="Listas"/>
    </sheetNames>
    <sheetDataSet>
      <sheetData sheetId="0"/>
      <sheetData sheetId="1" refreshError="1"/>
      <sheetData sheetId="2" refreshError="1"/>
      <sheetData sheetId="3">
        <row r="3">
          <cell r="Q3" t="str">
            <v>Método</v>
          </cell>
          <cell r="R3" t="str">
            <v>Previo</v>
          </cell>
          <cell r="S3" t="str">
            <v>Limitado</v>
          </cell>
          <cell r="T3" t="str">
            <v>Ninguno</v>
          </cell>
        </row>
        <row r="4">
          <cell r="Q4" t="str">
            <v>R. Humano</v>
          </cell>
          <cell r="R4" t="str">
            <v>Posterior</v>
          </cell>
          <cell r="S4" t="str">
            <v>Medio</v>
          </cell>
          <cell r="T4" t="str">
            <v>Probabilidad</v>
          </cell>
        </row>
        <row r="5">
          <cell r="Q5" t="str">
            <v>Financiero</v>
          </cell>
          <cell r="R5" t="str">
            <v>Pre. y Post.</v>
          </cell>
          <cell r="S5" t="str">
            <v>Fuerte</v>
          </cell>
          <cell r="T5" t="str">
            <v>Impacto</v>
          </cell>
        </row>
        <row r="6">
          <cell r="Q6" t="str">
            <v>Tecnológico</v>
          </cell>
          <cell r="T6" t="str">
            <v>Ambos</v>
          </cell>
        </row>
        <row r="7">
          <cell r="Q7" t="str">
            <v>Infraestructura</v>
          </cell>
        </row>
        <row r="8">
          <cell r="Q8" t="str">
            <v>Ambiente de trabajo</v>
          </cell>
        </row>
        <row r="9">
          <cell r="Q9" t="str">
            <v>Otros recursos</v>
          </cell>
        </row>
        <row r="10">
          <cell r="Q10" t="str">
            <v>Proveedor</v>
          </cell>
        </row>
        <row r="11">
          <cell r="Q11" t="str">
            <v>Cliente</v>
          </cell>
        </row>
        <row r="12">
          <cell r="Q12" t="str">
            <v>Naturales</v>
          </cell>
        </row>
        <row r="13">
          <cell r="Q13" t="str">
            <v>Externo</v>
          </cell>
        </row>
        <row r="14">
          <cell r="Q14" t="str">
            <v>Otro</v>
          </cell>
        </row>
        <row r="19">
          <cell r="E19">
            <v>1</v>
          </cell>
          <cell r="F19">
            <v>1.6</v>
          </cell>
          <cell r="G19">
            <v>2.6</v>
          </cell>
          <cell r="H19">
            <v>3.6</v>
          </cell>
          <cell r="I19">
            <v>4.5999999999999996</v>
          </cell>
        </row>
        <row r="20">
          <cell r="D20">
            <v>1</v>
          </cell>
          <cell r="E20" t="str">
            <v>INFERIOR</v>
          </cell>
          <cell r="F20" t="str">
            <v>INFERIOR</v>
          </cell>
          <cell r="G20" t="str">
            <v>INFERIOR</v>
          </cell>
          <cell r="H20" t="str">
            <v>MODERADO</v>
          </cell>
          <cell r="I20" t="str">
            <v>ALTO</v>
          </cell>
        </row>
        <row r="21">
          <cell r="D21">
            <v>1.6</v>
          </cell>
          <cell r="E21" t="str">
            <v>INFERIOR</v>
          </cell>
          <cell r="F21" t="str">
            <v>INFERIOR</v>
          </cell>
          <cell r="G21" t="str">
            <v>MODERADO</v>
          </cell>
          <cell r="H21" t="str">
            <v>ALTO</v>
          </cell>
          <cell r="I21" t="str">
            <v>ALTO</v>
          </cell>
        </row>
        <row r="22">
          <cell r="D22">
            <v>2.6</v>
          </cell>
          <cell r="E22" t="str">
            <v>INFERIOR</v>
          </cell>
          <cell r="F22" t="str">
            <v>MODERADO</v>
          </cell>
          <cell r="G22" t="str">
            <v>ALTO</v>
          </cell>
          <cell r="H22" t="str">
            <v>ALTO</v>
          </cell>
          <cell r="I22" t="str">
            <v>EXTREMO</v>
          </cell>
        </row>
        <row r="23">
          <cell r="D23">
            <v>3.6</v>
          </cell>
          <cell r="E23" t="str">
            <v>MODERADO</v>
          </cell>
          <cell r="F23" t="str">
            <v>ALTO</v>
          </cell>
          <cell r="G23" t="str">
            <v>ALTO</v>
          </cell>
          <cell r="H23" t="str">
            <v>EXTREMO</v>
          </cell>
          <cell r="I23" t="str">
            <v>EXTREMO</v>
          </cell>
        </row>
        <row r="24">
          <cell r="D24">
            <v>4.5999999999999996</v>
          </cell>
          <cell r="E24" t="str">
            <v>ALTO</v>
          </cell>
          <cell r="F24" t="str">
            <v>ALTO</v>
          </cell>
          <cell r="G24" t="str">
            <v>EXTREMO</v>
          </cell>
          <cell r="H24" t="str">
            <v>EXTREMO</v>
          </cell>
          <cell r="I24" t="str">
            <v>EXTREMO</v>
          </cell>
        </row>
      </sheetData>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ATO"/>
      <sheetName val="INSTRUCTIVO"/>
      <sheetName val="Control"/>
      <sheetName val="Listas"/>
    </sheetNames>
    <sheetDataSet>
      <sheetData sheetId="0"/>
      <sheetData sheetId="1"/>
      <sheetData sheetId="2"/>
      <sheetData sheetId="3">
        <row r="3">
          <cell r="Q3" t="str">
            <v>Método</v>
          </cell>
          <cell r="R3" t="str">
            <v>Previo</v>
          </cell>
          <cell r="S3" t="str">
            <v>Limitado</v>
          </cell>
          <cell r="T3" t="str">
            <v>Ninguno</v>
          </cell>
        </row>
        <row r="4">
          <cell r="Q4" t="str">
            <v>R. Humano</v>
          </cell>
          <cell r="R4" t="str">
            <v>Posterior</v>
          </cell>
          <cell r="S4" t="str">
            <v>Medio</v>
          </cell>
          <cell r="T4" t="str">
            <v>Probabilidad</v>
          </cell>
        </row>
        <row r="5">
          <cell r="Q5" t="str">
            <v>Financiero</v>
          </cell>
          <cell r="R5" t="str">
            <v>Pre. y Post.</v>
          </cell>
          <cell r="S5" t="str">
            <v>Fuerte</v>
          </cell>
          <cell r="T5" t="str">
            <v>Impacto</v>
          </cell>
        </row>
        <row r="6">
          <cell r="Q6" t="str">
            <v>Tecnológico</v>
          </cell>
          <cell r="T6" t="str">
            <v>Ambos</v>
          </cell>
        </row>
        <row r="7">
          <cell r="Q7" t="str">
            <v>Infraestructura</v>
          </cell>
        </row>
        <row r="8">
          <cell r="Q8" t="str">
            <v>Ambiente de trabajo</v>
          </cell>
        </row>
        <row r="9">
          <cell r="Q9" t="str">
            <v>Otros recursos</v>
          </cell>
        </row>
        <row r="10">
          <cell r="Q10" t="str">
            <v>Proveedor</v>
          </cell>
        </row>
        <row r="11">
          <cell r="Q11" t="str">
            <v>Cliente</v>
          </cell>
        </row>
        <row r="12">
          <cell r="Q12" t="str">
            <v>Naturales</v>
          </cell>
        </row>
        <row r="13">
          <cell r="Q13" t="str">
            <v>Externo</v>
          </cell>
        </row>
        <row r="14">
          <cell r="Q14" t="str">
            <v>Otro</v>
          </cell>
        </row>
        <row r="19">
          <cell r="E19">
            <v>1</v>
          </cell>
          <cell r="F19">
            <v>1.6</v>
          </cell>
          <cell r="G19">
            <v>2.6</v>
          </cell>
          <cell r="H19">
            <v>3.6</v>
          </cell>
          <cell r="I19">
            <v>4.5999999999999996</v>
          </cell>
        </row>
        <row r="20">
          <cell r="D20">
            <v>1</v>
          </cell>
          <cell r="E20" t="str">
            <v>INFERIOR</v>
          </cell>
          <cell r="F20" t="str">
            <v>INFERIOR</v>
          </cell>
          <cell r="G20" t="str">
            <v>INFERIOR</v>
          </cell>
          <cell r="H20" t="str">
            <v>MODERADO</v>
          </cell>
          <cell r="I20" t="str">
            <v>ALTO</v>
          </cell>
        </row>
        <row r="21">
          <cell r="D21">
            <v>1.6</v>
          </cell>
          <cell r="E21" t="str">
            <v>INFERIOR</v>
          </cell>
          <cell r="F21" t="str">
            <v>INFERIOR</v>
          </cell>
          <cell r="G21" t="str">
            <v>MODERADO</v>
          </cell>
          <cell r="H21" t="str">
            <v>ALTO</v>
          </cell>
          <cell r="I21" t="str">
            <v>ALTO</v>
          </cell>
        </row>
        <row r="22">
          <cell r="D22">
            <v>2.6</v>
          </cell>
          <cell r="E22" t="str">
            <v>INFERIOR</v>
          </cell>
          <cell r="F22" t="str">
            <v>MODERADO</v>
          </cell>
          <cell r="G22" t="str">
            <v>ALTO</v>
          </cell>
          <cell r="H22" t="str">
            <v>ALTO</v>
          </cell>
          <cell r="I22" t="str">
            <v>EXTREMO</v>
          </cell>
        </row>
        <row r="23">
          <cell r="D23">
            <v>3.6</v>
          </cell>
          <cell r="E23" t="str">
            <v>MODERADO</v>
          </cell>
          <cell r="F23" t="str">
            <v>ALTO</v>
          </cell>
          <cell r="G23" t="str">
            <v>ALTO</v>
          </cell>
          <cell r="H23" t="str">
            <v>EXTREMO</v>
          </cell>
          <cell r="I23" t="str">
            <v>EXTREMO</v>
          </cell>
        </row>
        <row r="24">
          <cell r="D24">
            <v>4.5999999999999996</v>
          </cell>
          <cell r="E24" t="str">
            <v>ALTO</v>
          </cell>
          <cell r="F24" t="str">
            <v>ALTO</v>
          </cell>
          <cell r="G24" t="str">
            <v>EXTREMO</v>
          </cell>
          <cell r="H24" t="str">
            <v>EXTREMO</v>
          </cell>
          <cell r="I24" t="str">
            <v>EXTREMO</v>
          </cell>
        </row>
      </sheetData>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ATO"/>
      <sheetName val="INSTRUCTIVO"/>
      <sheetName val="Control"/>
      <sheetName val="Listas"/>
    </sheetNames>
    <sheetDataSet>
      <sheetData sheetId="0"/>
      <sheetData sheetId="1"/>
      <sheetData sheetId="2"/>
      <sheetData sheetId="3">
        <row r="3">
          <cell r="Q3" t="str">
            <v>Método</v>
          </cell>
          <cell r="R3" t="str">
            <v>Previo</v>
          </cell>
          <cell r="S3" t="str">
            <v>Limitado</v>
          </cell>
          <cell r="T3" t="str">
            <v>Ninguno</v>
          </cell>
        </row>
        <row r="4">
          <cell r="Q4" t="str">
            <v>R. Humano</v>
          </cell>
          <cell r="R4" t="str">
            <v>Posterior</v>
          </cell>
          <cell r="S4" t="str">
            <v>Medio</v>
          </cell>
          <cell r="T4" t="str">
            <v>Probabilidad</v>
          </cell>
        </row>
        <row r="5">
          <cell r="Q5" t="str">
            <v>Financiero</v>
          </cell>
          <cell r="R5" t="str">
            <v>Pre. y Post.</v>
          </cell>
          <cell r="S5" t="str">
            <v>Fuerte</v>
          </cell>
          <cell r="T5" t="str">
            <v>Impacto</v>
          </cell>
        </row>
        <row r="6">
          <cell r="Q6" t="str">
            <v>Tecnológico</v>
          </cell>
          <cell r="T6" t="str">
            <v>Ambos</v>
          </cell>
        </row>
        <row r="7">
          <cell r="Q7" t="str">
            <v>Infraestructura</v>
          </cell>
        </row>
        <row r="8">
          <cell r="Q8" t="str">
            <v>Ambiente de trabajo</v>
          </cell>
        </row>
        <row r="9">
          <cell r="Q9" t="str">
            <v>Otros recursos</v>
          </cell>
        </row>
        <row r="10">
          <cell r="Q10" t="str">
            <v>Proveedor</v>
          </cell>
        </row>
        <row r="11">
          <cell r="Q11" t="str">
            <v>Cliente</v>
          </cell>
        </row>
        <row r="12">
          <cell r="Q12" t="str">
            <v>Naturales</v>
          </cell>
        </row>
        <row r="13">
          <cell r="Q13" t="str">
            <v>Externo</v>
          </cell>
        </row>
        <row r="14">
          <cell r="Q14" t="str">
            <v>Otro</v>
          </cell>
        </row>
        <row r="19">
          <cell r="E19">
            <v>1</v>
          </cell>
          <cell r="F19">
            <v>1.6</v>
          </cell>
          <cell r="G19">
            <v>2.6</v>
          </cell>
          <cell r="H19">
            <v>3.6</v>
          </cell>
          <cell r="I19">
            <v>4.5999999999999996</v>
          </cell>
        </row>
        <row r="20">
          <cell r="D20">
            <v>1</v>
          </cell>
          <cell r="E20" t="str">
            <v>INFERIOR</v>
          </cell>
          <cell r="F20" t="str">
            <v>INFERIOR</v>
          </cell>
          <cell r="G20" t="str">
            <v>INFERIOR</v>
          </cell>
          <cell r="H20" t="str">
            <v>MODERADO</v>
          </cell>
          <cell r="I20" t="str">
            <v>ALTO</v>
          </cell>
        </row>
        <row r="21">
          <cell r="D21">
            <v>1.6</v>
          </cell>
          <cell r="E21" t="str">
            <v>INFERIOR</v>
          </cell>
          <cell r="F21" t="str">
            <v>INFERIOR</v>
          </cell>
          <cell r="G21" t="str">
            <v>MODERADO</v>
          </cell>
          <cell r="H21" t="str">
            <v>ALTO</v>
          </cell>
          <cell r="I21" t="str">
            <v>ALTO</v>
          </cell>
        </row>
        <row r="22">
          <cell r="D22">
            <v>2.6</v>
          </cell>
          <cell r="E22" t="str">
            <v>INFERIOR</v>
          </cell>
          <cell r="F22" t="str">
            <v>MODERADO</v>
          </cell>
          <cell r="G22" t="str">
            <v>ALTO</v>
          </cell>
          <cell r="H22" t="str">
            <v>ALTO</v>
          </cell>
          <cell r="I22" t="str">
            <v>EXTREMO</v>
          </cell>
        </row>
        <row r="23">
          <cell r="D23">
            <v>3.6</v>
          </cell>
          <cell r="E23" t="str">
            <v>MODERADO</v>
          </cell>
          <cell r="F23" t="str">
            <v>ALTO</v>
          </cell>
          <cell r="G23" t="str">
            <v>ALTO</v>
          </cell>
          <cell r="H23" t="str">
            <v>EXTREMO</v>
          </cell>
          <cell r="I23" t="str">
            <v>EXTREMO</v>
          </cell>
        </row>
        <row r="24">
          <cell r="D24">
            <v>4.5999999999999996</v>
          </cell>
          <cell r="E24" t="str">
            <v>ALTO</v>
          </cell>
          <cell r="F24" t="str">
            <v>ALTO</v>
          </cell>
          <cell r="G24" t="str">
            <v>EXTREMO</v>
          </cell>
          <cell r="H24" t="str">
            <v>EXTREMO</v>
          </cell>
          <cell r="I24" t="str">
            <v>EXTREMO</v>
          </cell>
        </row>
      </sheetData>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ATO"/>
      <sheetName val="INSTRUCTIVO"/>
      <sheetName val="Control"/>
      <sheetName val="Listas"/>
    </sheetNames>
    <sheetDataSet>
      <sheetData sheetId="0"/>
      <sheetData sheetId="1"/>
      <sheetData sheetId="2"/>
      <sheetData sheetId="3">
        <row r="3">
          <cell r="Q3" t="str">
            <v>Método</v>
          </cell>
          <cell r="R3" t="str">
            <v>Previo</v>
          </cell>
          <cell r="S3" t="str">
            <v>Limitado</v>
          </cell>
          <cell r="T3" t="str">
            <v>Ninguno</v>
          </cell>
        </row>
        <row r="4">
          <cell r="Q4" t="str">
            <v>R. Humano</v>
          </cell>
          <cell r="R4" t="str">
            <v>Posterior</v>
          </cell>
          <cell r="S4" t="str">
            <v>Medio</v>
          </cell>
          <cell r="T4" t="str">
            <v>Probabilidad</v>
          </cell>
        </row>
        <row r="5">
          <cell r="Q5" t="str">
            <v>Financiero</v>
          </cell>
          <cell r="R5" t="str">
            <v>Pre. y Post.</v>
          </cell>
          <cell r="S5" t="str">
            <v>Fuerte</v>
          </cell>
          <cell r="T5" t="str">
            <v>Impacto</v>
          </cell>
        </row>
        <row r="6">
          <cell r="Q6" t="str">
            <v>Tecnológico</v>
          </cell>
          <cell r="T6" t="str">
            <v>Ambos</v>
          </cell>
        </row>
        <row r="7">
          <cell r="Q7" t="str">
            <v>Infraestructura</v>
          </cell>
        </row>
        <row r="8">
          <cell r="Q8" t="str">
            <v>Ambiente de trabajo</v>
          </cell>
        </row>
        <row r="9">
          <cell r="Q9" t="str">
            <v>Otros recursos</v>
          </cell>
        </row>
        <row r="10">
          <cell r="Q10" t="str">
            <v>Proveedor</v>
          </cell>
        </row>
        <row r="11">
          <cell r="Q11" t="str">
            <v>Cliente</v>
          </cell>
        </row>
        <row r="12">
          <cell r="Q12" t="str">
            <v>Naturales</v>
          </cell>
        </row>
        <row r="13">
          <cell r="Q13" t="str">
            <v>Externo</v>
          </cell>
        </row>
        <row r="14">
          <cell r="Q14" t="str">
            <v>Otro</v>
          </cell>
        </row>
        <row r="19">
          <cell r="E19">
            <v>1</v>
          </cell>
          <cell r="F19">
            <v>1.6</v>
          </cell>
          <cell r="G19">
            <v>2.6</v>
          </cell>
          <cell r="H19">
            <v>3.6</v>
          </cell>
          <cell r="I19">
            <v>4.5999999999999996</v>
          </cell>
        </row>
        <row r="20">
          <cell r="D20">
            <v>1</v>
          </cell>
          <cell r="E20" t="str">
            <v>INFERIOR</v>
          </cell>
          <cell r="F20" t="str">
            <v>INFERIOR</v>
          </cell>
          <cell r="G20" t="str">
            <v>INFERIOR</v>
          </cell>
          <cell r="H20" t="str">
            <v>MODERADO</v>
          </cell>
          <cell r="I20" t="str">
            <v>ALTO</v>
          </cell>
        </row>
        <row r="21">
          <cell r="D21">
            <v>1.6</v>
          </cell>
          <cell r="E21" t="str">
            <v>INFERIOR</v>
          </cell>
          <cell r="F21" t="str">
            <v>INFERIOR</v>
          </cell>
          <cell r="G21" t="str">
            <v>MODERADO</v>
          </cell>
          <cell r="H21" t="str">
            <v>ALTO</v>
          </cell>
          <cell r="I21" t="str">
            <v>ALTO</v>
          </cell>
        </row>
        <row r="22">
          <cell r="D22">
            <v>2.6</v>
          </cell>
          <cell r="E22" t="str">
            <v>INFERIOR</v>
          </cell>
          <cell r="F22" t="str">
            <v>MODERADO</v>
          </cell>
          <cell r="G22" t="str">
            <v>ALTO</v>
          </cell>
          <cell r="H22" t="str">
            <v>ALTO</v>
          </cell>
          <cell r="I22" t="str">
            <v>EXTREMO</v>
          </cell>
        </row>
        <row r="23">
          <cell r="D23">
            <v>3.6</v>
          </cell>
          <cell r="E23" t="str">
            <v>MODERADO</v>
          </cell>
          <cell r="F23" t="str">
            <v>ALTO</v>
          </cell>
          <cell r="G23" t="str">
            <v>ALTO</v>
          </cell>
          <cell r="H23" t="str">
            <v>EXTREMO</v>
          </cell>
          <cell r="I23" t="str">
            <v>EXTREMO</v>
          </cell>
        </row>
        <row r="24">
          <cell r="D24">
            <v>4.5999999999999996</v>
          </cell>
          <cell r="E24" t="str">
            <v>ALTO</v>
          </cell>
          <cell r="F24" t="str">
            <v>ALTO</v>
          </cell>
          <cell r="G24" t="str">
            <v>EXTREMO</v>
          </cell>
          <cell r="H24" t="str">
            <v>EXTREMO</v>
          </cell>
          <cell r="I24" t="str">
            <v>EXTREMO</v>
          </cell>
        </row>
      </sheetData>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ATO"/>
      <sheetName val="INSTRUCTIVO"/>
      <sheetName val="Control"/>
      <sheetName val="Listas"/>
    </sheetNames>
    <sheetDataSet>
      <sheetData sheetId="0"/>
      <sheetData sheetId="1"/>
      <sheetData sheetId="2"/>
      <sheetData sheetId="3">
        <row r="3">
          <cell r="Q3" t="str">
            <v>Método</v>
          </cell>
          <cell r="R3" t="str">
            <v>Previo</v>
          </cell>
          <cell r="S3" t="str">
            <v>Limitado</v>
          </cell>
          <cell r="T3" t="str">
            <v>Ninguno</v>
          </cell>
        </row>
        <row r="4">
          <cell r="Q4" t="str">
            <v>R. Humano</v>
          </cell>
          <cell r="R4" t="str">
            <v>Posterior</v>
          </cell>
          <cell r="S4" t="str">
            <v>Medio</v>
          </cell>
          <cell r="T4" t="str">
            <v>Probabilidad</v>
          </cell>
        </row>
        <row r="5">
          <cell r="Q5" t="str">
            <v>Financiero</v>
          </cell>
          <cell r="R5" t="str">
            <v>Pre. y Post.</v>
          </cell>
          <cell r="S5" t="str">
            <v>Fuerte</v>
          </cell>
          <cell r="T5" t="str">
            <v>Impacto</v>
          </cell>
        </row>
        <row r="6">
          <cell r="Q6" t="str">
            <v>Tecnológico</v>
          </cell>
          <cell r="T6" t="str">
            <v>Ambos</v>
          </cell>
        </row>
        <row r="7">
          <cell r="Q7" t="str">
            <v>Infraestructura</v>
          </cell>
        </row>
        <row r="8">
          <cell r="Q8" t="str">
            <v>Ambiente de trabajo</v>
          </cell>
        </row>
        <row r="9">
          <cell r="Q9" t="str">
            <v>Otros recursos</v>
          </cell>
        </row>
        <row r="10">
          <cell r="Q10" t="str">
            <v>Proveedor</v>
          </cell>
        </row>
        <row r="11">
          <cell r="Q11" t="str">
            <v>Cliente</v>
          </cell>
        </row>
        <row r="12">
          <cell r="Q12" t="str">
            <v>Naturales</v>
          </cell>
        </row>
        <row r="13">
          <cell r="Q13" t="str">
            <v>Externo</v>
          </cell>
        </row>
        <row r="14">
          <cell r="Q14" t="str">
            <v>Otro</v>
          </cell>
        </row>
        <row r="19">
          <cell r="E19">
            <v>1</v>
          </cell>
          <cell r="F19">
            <v>1.6</v>
          </cell>
          <cell r="G19">
            <v>2.6</v>
          </cell>
          <cell r="H19">
            <v>3.6</v>
          </cell>
          <cell r="I19">
            <v>4.5999999999999996</v>
          </cell>
        </row>
        <row r="20">
          <cell r="D20">
            <v>1</v>
          </cell>
          <cell r="E20" t="str">
            <v>INFERIOR</v>
          </cell>
          <cell r="F20" t="str">
            <v>INFERIOR</v>
          </cell>
          <cell r="G20" t="str">
            <v>INFERIOR</v>
          </cell>
          <cell r="H20" t="str">
            <v>MODERADO</v>
          </cell>
          <cell r="I20" t="str">
            <v>ALTO</v>
          </cell>
        </row>
        <row r="21">
          <cell r="D21">
            <v>1.6</v>
          </cell>
          <cell r="E21" t="str">
            <v>INFERIOR</v>
          </cell>
          <cell r="F21" t="str">
            <v>INFERIOR</v>
          </cell>
          <cell r="G21" t="str">
            <v>MODERADO</v>
          </cell>
          <cell r="H21" t="str">
            <v>ALTO</v>
          </cell>
          <cell r="I21" t="str">
            <v>ALTO</v>
          </cell>
        </row>
        <row r="22">
          <cell r="D22">
            <v>2.6</v>
          </cell>
          <cell r="E22" t="str">
            <v>INFERIOR</v>
          </cell>
          <cell r="F22" t="str">
            <v>MODERADO</v>
          </cell>
          <cell r="G22" t="str">
            <v>ALTO</v>
          </cell>
          <cell r="H22" t="str">
            <v>ALTO</v>
          </cell>
          <cell r="I22" t="str">
            <v>EXTREMO</v>
          </cell>
        </row>
        <row r="23">
          <cell r="D23">
            <v>3.6</v>
          </cell>
          <cell r="E23" t="str">
            <v>MODERADO</v>
          </cell>
          <cell r="F23" t="str">
            <v>ALTO</v>
          </cell>
          <cell r="G23" t="str">
            <v>ALTO</v>
          </cell>
          <cell r="H23" t="str">
            <v>EXTREMO</v>
          </cell>
          <cell r="I23" t="str">
            <v>EXTREMO</v>
          </cell>
        </row>
        <row r="24">
          <cell r="D24">
            <v>4.5999999999999996</v>
          </cell>
          <cell r="E24" t="str">
            <v>ALTO</v>
          </cell>
          <cell r="F24" t="str">
            <v>ALTO</v>
          </cell>
          <cell r="G24" t="str">
            <v>EXTREMO</v>
          </cell>
          <cell r="H24" t="str">
            <v>EXTREMO</v>
          </cell>
          <cell r="I24" t="str">
            <v>EXTREMO</v>
          </cell>
        </row>
      </sheetData>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ATO"/>
      <sheetName val="INSTRUCTIVO"/>
      <sheetName val="Control"/>
      <sheetName val="Listas"/>
    </sheetNames>
    <sheetDataSet>
      <sheetData sheetId="0"/>
      <sheetData sheetId="1"/>
      <sheetData sheetId="2"/>
      <sheetData sheetId="3">
        <row r="3">
          <cell r="R3" t="str">
            <v>Previo</v>
          </cell>
          <cell r="S3" t="str">
            <v>Limitado</v>
          </cell>
          <cell r="T3" t="str">
            <v>Ninguno</v>
          </cell>
        </row>
        <row r="4">
          <cell r="R4" t="str">
            <v>Posterior</v>
          </cell>
          <cell r="S4" t="str">
            <v>Medio</v>
          </cell>
          <cell r="T4" t="str">
            <v>Probabilidad</v>
          </cell>
        </row>
        <row r="5">
          <cell r="R5" t="str">
            <v>Pre. y Post.</v>
          </cell>
          <cell r="S5" t="str">
            <v>Fuerte</v>
          </cell>
          <cell r="T5" t="str">
            <v>Impacto</v>
          </cell>
        </row>
        <row r="6">
          <cell r="T6" t="str">
            <v>Ambos</v>
          </cell>
        </row>
      </sheetData>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ATO"/>
      <sheetName val="INSTRUCTIVO"/>
      <sheetName val="Control"/>
      <sheetName val="Listas"/>
    </sheetNames>
    <sheetDataSet>
      <sheetData sheetId="0"/>
      <sheetData sheetId="1"/>
      <sheetData sheetId="2"/>
      <sheetData sheetId="3">
        <row r="3">
          <cell r="Q3" t="str">
            <v>Método</v>
          </cell>
        </row>
        <row r="4">
          <cell r="Q4" t="str">
            <v>R. Humano</v>
          </cell>
        </row>
        <row r="5">
          <cell r="Q5" t="str">
            <v>Financiero</v>
          </cell>
        </row>
        <row r="6">
          <cell r="Q6" t="str">
            <v>Tecnológico</v>
          </cell>
        </row>
        <row r="7">
          <cell r="Q7" t="str">
            <v>Infraestructura</v>
          </cell>
        </row>
        <row r="8">
          <cell r="Q8" t="str">
            <v>Ambiente de trabajo</v>
          </cell>
        </row>
        <row r="9">
          <cell r="Q9" t="str">
            <v>Otros recursos</v>
          </cell>
        </row>
        <row r="10">
          <cell r="Q10" t="str">
            <v>Proveedor</v>
          </cell>
        </row>
        <row r="11">
          <cell r="Q11" t="str">
            <v>Cliente</v>
          </cell>
        </row>
        <row r="12">
          <cell r="Q12" t="str">
            <v>Naturales</v>
          </cell>
        </row>
        <row r="13">
          <cell r="Q13" t="str">
            <v>Externo</v>
          </cell>
        </row>
        <row r="14">
          <cell r="Q14" t="str">
            <v>Otro</v>
          </cell>
        </row>
      </sheetData>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 PLANEACION"/>
      <sheetName val="Listas"/>
    </sheetNames>
    <sheetDataSet>
      <sheetData sheetId="0"/>
      <sheetData sheetId="1">
        <row r="9">
          <cell r="B9" t="str">
            <v>Moderado</v>
          </cell>
        </row>
        <row r="10">
          <cell r="B10" t="str">
            <v>Mayor</v>
          </cell>
        </row>
        <row r="11">
          <cell r="B11" t="str">
            <v>Catastrófico</v>
          </cell>
        </row>
        <row r="27">
          <cell r="F27" t="str">
            <v>Permanente</v>
          </cell>
        </row>
        <row r="28">
          <cell r="F28" t="str">
            <v>Diario</v>
          </cell>
        </row>
        <row r="29">
          <cell r="F29" t="str">
            <v>Semanal</v>
          </cell>
        </row>
        <row r="30">
          <cell r="F30" t="str">
            <v>Mensual</v>
          </cell>
        </row>
        <row r="31">
          <cell r="F31" t="str">
            <v>Semestral</v>
          </cell>
        </row>
        <row r="32">
          <cell r="F32" t="str">
            <v>Anual</v>
          </cell>
        </row>
        <row r="33">
          <cell r="F33" t="str">
            <v>Cuatrianual</v>
          </cell>
        </row>
        <row r="34">
          <cell r="F34" t="str">
            <v>Según evento</v>
          </cell>
        </row>
        <row r="37">
          <cell r="G37" t="str">
            <v>01 de Enero - 30 de Abril</v>
          </cell>
        </row>
        <row r="38">
          <cell r="G38" t="str">
            <v>01 de Mayo - 30 de Agosto</v>
          </cell>
        </row>
        <row r="39">
          <cell r="G39" t="str">
            <v>01 de Septiembre - 30 de Diciembre</v>
          </cell>
        </row>
        <row r="42">
          <cell r="H42" t="str">
            <v>COMUNICACIONES</v>
          </cell>
        </row>
        <row r="43">
          <cell r="H43" t="str">
            <v>CONSERVACIÓN DE INFRAESTRUCTURA</v>
          </cell>
        </row>
        <row r="44">
          <cell r="H44" t="str">
            <v>DISEÑO DE PROYECTOS</v>
          </cell>
        </row>
        <row r="45">
          <cell r="H45" t="str">
            <v>EJECUCIÓN DE OBRAS</v>
          </cell>
        </row>
        <row r="46">
          <cell r="H46" t="str">
            <v>EVALUACIÓN Y CONTROL</v>
          </cell>
        </row>
        <row r="47">
          <cell r="H47" t="str">
            <v>FACTIBILIDAD DE PROYECTOS</v>
          </cell>
        </row>
        <row r="48">
          <cell r="H48" t="str">
            <v>GESTIÓN AMBIENTAL, CALIDAD Y SST</v>
          </cell>
        </row>
        <row r="49">
          <cell r="H49" t="str">
            <v>GESTIÓN CONTRACTUAL</v>
          </cell>
        </row>
        <row r="50">
          <cell r="H50" t="str">
            <v>GESTIÓN DE LA VALORIZACIÓN Y FINANCIACIÓN</v>
          </cell>
        </row>
        <row r="51">
          <cell r="H51" t="str">
            <v>GESTIÓN DEL TALENTO HUMANO</v>
          </cell>
        </row>
        <row r="52">
          <cell r="H52" t="str">
            <v>GESTIÓN DOCUMENTAL</v>
          </cell>
        </row>
        <row r="53">
          <cell r="H53" t="str">
            <v>GESTIÓN FINANCIERA</v>
          </cell>
        </row>
        <row r="54">
          <cell r="H54" t="str">
            <v>GESTIÓN INTEGRAL DE PROYECTOS</v>
          </cell>
        </row>
        <row r="55">
          <cell r="H55" t="str">
            <v>GESTIÓN INTERINSTITUCIONAL</v>
          </cell>
        </row>
        <row r="56">
          <cell r="H56" t="str">
            <v>GESTIÓN LEGAL</v>
          </cell>
        </row>
        <row r="57">
          <cell r="H57" t="str">
            <v>GESTIÓN PREDIAL</v>
          </cell>
        </row>
        <row r="58">
          <cell r="H58" t="str">
            <v>GESTIÓN SOCIAL Y PARTICIPACIÓN CIUDADANA</v>
          </cell>
        </row>
        <row r="59">
          <cell r="H59" t="str">
            <v>GESTIÓN TECNOLOGÍAS DE LA INFORMACIÓN Y COMUNICACIÓN</v>
          </cell>
        </row>
        <row r="60">
          <cell r="H60" t="str">
            <v xml:space="preserve">INNOVACIÓN Y GESTIÓN DEL CONOCIMIENTO </v>
          </cell>
        </row>
        <row r="61">
          <cell r="H61" t="str">
            <v>MEJORAMIENTO CONTINUO</v>
          </cell>
        </row>
        <row r="62">
          <cell r="H62" t="str">
            <v>PLANEACIÓN ESTRATÉGICA</v>
          </cell>
        </row>
        <row r="63">
          <cell r="H63" t="str">
            <v>RECURSOS FÍSICOS</v>
          </cell>
        </row>
      </sheetData>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sheetName val="Instructivo"/>
      <sheetName val="Control"/>
      <sheetName val="Listas"/>
    </sheetNames>
    <sheetDataSet>
      <sheetData sheetId="0" refreshError="1"/>
      <sheetData sheetId="1" refreshError="1"/>
      <sheetData sheetId="2" refreshError="1"/>
      <sheetData sheetId="3">
        <row r="17">
          <cell r="E17" t="str">
            <v>Reducir</v>
          </cell>
        </row>
        <row r="18">
          <cell r="E18" t="str">
            <v>Evitar</v>
          </cell>
        </row>
      </sheetData>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ATO"/>
      <sheetName val="INSTRUCTIVO"/>
      <sheetName val="Control"/>
      <sheetName val="Listas"/>
    </sheetNames>
    <sheetDataSet>
      <sheetData sheetId="0" refreshError="1"/>
      <sheetData sheetId="1" refreshError="1"/>
      <sheetData sheetId="2" refreshError="1"/>
      <sheetData sheetId="3">
        <row r="3">
          <cell r="R3" t="str">
            <v>Previo</v>
          </cell>
        </row>
        <row r="4">
          <cell r="R4" t="str">
            <v>Posterior</v>
          </cell>
        </row>
        <row r="5">
          <cell r="R5" t="str">
            <v>Pre. y Post.</v>
          </cell>
        </row>
      </sheetData>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ATO"/>
      <sheetName val="INSTRUCTIVO"/>
      <sheetName val="Control"/>
      <sheetName val="Listas"/>
    </sheetNames>
    <sheetDataSet>
      <sheetData sheetId="0"/>
      <sheetData sheetId="1"/>
      <sheetData sheetId="2"/>
      <sheetData sheetId="3">
        <row r="19">
          <cell r="E19">
            <v>1</v>
          </cell>
          <cell r="F19">
            <v>1.6</v>
          </cell>
          <cell r="G19">
            <v>2.6</v>
          </cell>
          <cell r="H19">
            <v>3.6</v>
          </cell>
          <cell r="I19">
            <v>4.5999999999999996</v>
          </cell>
        </row>
        <row r="20">
          <cell r="D20">
            <v>1</v>
          </cell>
          <cell r="E20" t="str">
            <v>INFERIOR</v>
          </cell>
          <cell r="F20" t="str">
            <v>INFERIOR</v>
          </cell>
          <cell r="G20" t="str">
            <v>INFERIOR</v>
          </cell>
          <cell r="H20" t="str">
            <v>MODERADO</v>
          </cell>
          <cell r="I20" t="str">
            <v>ALTO</v>
          </cell>
        </row>
        <row r="21">
          <cell r="D21">
            <v>1.6</v>
          </cell>
          <cell r="E21" t="str">
            <v>INFERIOR</v>
          </cell>
          <cell r="F21" t="str">
            <v>INFERIOR</v>
          </cell>
          <cell r="G21" t="str">
            <v>MODERADO</v>
          </cell>
          <cell r="H21" t="str">
            <v>ALTO</v>
          </cell>
          <cell r="I21" t="str">
            <v>ALTO</v>
          </cell>
        </row>
        <row r="22">
          <cell r="D22">
            <v>2.6</v>
          </cell>
          <cell r="E22" t="str">
            <v>INFERIOR</v>
          </cell>
          <cell r="F22" t="str">
            <v>MODERADO</v>
          </cell>
          <cell r="G22" t="str">
            <v>ALTO</v>
          </cell>
          <cell r="H22" t="str">
            <v>ALTO</v>
          </cell>
          <cell r="I22" t="str">
            <v>EXTREMO</v>
          </cell>
        </row>
        <row r="23">
          <cell r="D23">
            <v>3.6</v>
          </cell>
          <cell r="E23" t="str">
            <v>MODERADO</v>
          </cell>
          <cell r="F23" t="str">
            <v>ALTO</v>
          </cell>
          <cell r="G23" t="str">
            <v>ALTO</v>
          </cell>
          <cell r="H23" t="str">
            <v>EXTREMO</v>
          </cell>
          <cell r="I23" t="str">
            <v>EXTREMO</v>
          </cell>
        </row>
        <row r="24">
          <cell r="D24">
            <v>4.5999999999999996</v>
          </cell>
          <cell r="E24" t="str">
            <v>ALTO</v>
          </cell>
          <cell r="F24" t="str">
            <v>ALTO</v>
          </cell>
          <cell r="G24" t="str">
            <v>EXTREMO</v>
          </cell>
          <cell r="H24" t="str">
            <v>EXTREMO</v>
          </cell>
          <cell r="I24" t="str">
            <v>EXTREMO</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ATO"/>
      <sheetName val="INSTRUCTIVO"/>
      <sheetName val="Control"/>
      <sheetName val="Listas"/>
    </sheetNames>
    <sheetDataSet>
      <sheetData sheetId="0"/>
      <sheetData sheetId="1"/>
      <sheetData sheetId="2"/>
      <sheetData sheetId="3">
        <row r="3">
          <cell r="Q3" t="str">
            <v>Método</v>
          </cell>
          <cell r="R3" t="str">
            <v>Previo</v>
          </cell>
          <cell r="S3" t="str">
            <v>Limitado</v>
          </cell>
          <cell r="T3" t="str">
            <v>Ninguno</v>
          </cell>
        </row>
        <row r="4">
          <cell r="Q4" t="str">
            <v>R. Humano</v>
          </cell>
          <cell r="R4" t="str">
            <v>Posterior</v>
          </cell>
          <cell r="S4" t="str">
            <v>Medio</v>
          </cell>
          <cell r="T4" t="str">
            <v>Probabilidad</v>
          </cell>
        </row>
        <row r="5">
          <cell r="Q5" t="str">
            <v>Financiero</v>
          </cell>
          <cell r="R5" t="str">
            <v>Pre. y Post.</v>
          </cell>
          <cell r="S5" t="str">
            <v>Fuerte</v>
          </cell>
          <cell r="T5" t="str">
            <v>Impacto</v>
          </cell>
        </row>
        <row r="6">
          <cell r="Q6" t="str">
            <v>Tecnológico</v>
          </cell>
          <cell r="T6" t="str">
            <v>Ambos</v>
          </cell>
        </row>
        <row r="7">
          <cell r="Q7" t="str">
            <v>Infraestructura</v>
          </cell>
        </row>
        <row r="8">
          <cell r="Q8" t="str">
            <v>Ambiente de trabajo</v>
          </cell>
        </row>
        <row r="9">
          <cell r="Q9" t="str">
            <v>Otros recursos</v>
          </cell>
        </row>
        <row r="10">
          <cell r="Q10" t="str">
            <v>Proveedor</v>
          </cell>
        </row>
        <row r="11">
          <cell r="Q11" t="str">
            <v>Cliente</v>
          </cell>
        </row>
        <row r="12">
          <cell r="Q12" t="str">
            <v>Naturales</v>
          </cell>
        </row>
        <row r="13">
          <cell r="Q13" t="str">
            <v>Externo</v>
          </cell>
        </row>
        <row r="14">
          <cell r="Q14" t="str">
            <v>Otro</v>
          </cell>
        </row>
        <row r="19">
          <cell r="E19">
            <v>1</v>
          </cell>
          <cell r="F19">
            <v>1.6</v>
          </cell>
          <cell r="G19">
            <v>2.6</v>
          </cell>
          <cell r="H19">
            <v>3.6</v>
          </cell>
          <cell r="I19">
            <v>4.5999999999999996</v>
          </cell>
        </row>
        <row r="20">
          <cell r="D20">
            <v>1</v>
          </cell>
          <cell r="E20" t="str">
            <v>INFERIOR</v>
          </cell>
          <cell r="F20" t="str">
            <v>INFERIOR</v>
          </cell>
          <cell r="G20" t="str">
            <v>INFERIOR</v>
          </cell>
          <cell r="H20" t="str">
            <v>MODERADO</v>
          </cell>
          <cell r="I20" t="str">
            <v>ALTO</v>
          </cell>
        </row>
        <row r="21">
          <cell r="D21">
            <v>1.6</v>
          </cell>
          <cell r="E21" t="str">
            <v>INFERIOR</v>
          </cell>
          <cell r="F21" t="str">
            <v>INFERIOR</v>
          </cell>
          <cell r="G21" t="str">
            <v>MODERADO</v>
          </cell>
          <cell r="H21" t="str">
            <v>ALTO</v>
          </cell>
          <cell r="I21" t="str">
            <v>ALTO</v>
          </cell>
        </row>
        <row r="22">
          <cell r="D22">
            <v>2.6</v>
          </cell>
          <cell r="E22" t="str">
            <v>INFERIOR</v>
          </cell>
          <cell r="F22" t="str">
            <v>MODERADO</v>
          </cell>
          <cell r="G22" t="str">
            <v>ALTO</v>
          </cell>
          <cell r="H22" t="str">
            <v>ALTO</v>
          </cell>
          <cell r="I22" t="str">
            <v>EXTREMO</v>
          </cell>
        </row>
        <row r="23">
          <cell r="D23">
            <v>3.6</v>
          </cell>
          <cell r="E23" t="str">
            <v>MODERADO</v>
          </cell>
          <cell r="F23" t="str">
            <v>ALTO</v>
          </cell>
          <cell r="G23" t="str">
            <v>ALTO</v>
          </cell>
          <cell r="H23" t="str">
            <v>EXTREMO</v>
          </cell>
          <cell r="I23" t="str">
            <v>EXTREMO</v>
          </cell>
        </row>
        <row r="24">
          <cell r="D24">
            <v>4.5999999999999996</v>
          </cell>
          <cell r="E24" t="str">
            <v>ALTO</v>
          </cell>
          <cell r="F24" t="str">
            <v>ALTO</v>
          </cell>
          <cell r="G24" t="str">
            <v>EXTREMO</v>
          </cell>
          <cell r="H24" t="str">
            <v>EXTREMO</v>
          </cell>
          <cell r="I24" t="str">
            <v>EXTREMO</v>
          </cell>
        </row>
      </sheetData>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ATO"/>
      <sheetName val="INSTRUCTIVO"/>
      <sheetName val="Control"/>
      <sheetName val="Listas"/>
    </sheetNames>
    <sheetDataSet>
      <sheetData sheetId="0"/>
      <sheetData sheetId="1"/>
      <sheetData sheetId="2"/>
      <sheetData sheetId="3">
        <row r="19">
          <cell r="E19">
            <v>1</v>
          </cell>
          <cell r="F19">
            <v>1.6</v>
          </cell>
          <cell r="G19">
            <v>2.6</v>
          </cell>
          <cell r="H19">
            <v>3.6</v>
          </cell>
          <cell r="I19">
            <v>4.5999999999999996</v>
          </cell>
        </row>
        <row r="20">
          <cell r="D20">
            <v>1</v>
          </cell>
          <cell r="E20" t="str">
            <v>INFERIOR</v>
          </cell>
          <cell r="F20" t="str">
            <v>INFERIOR</v>
          </cell>
          <cell r="G20" t="str">
            <v>INFERIOR</v>
          </cell>
          <cell r="H20" t="str">
            <v>MODERADO</v>
          </cell>
          <cell r="I20" t="str">
            <v>ALTO</v>
          </cell>
        </row>
        <row r="21">
          <cell r="D21">
            <v>1.6</v>
          </cell>
          <cell r="E21" t="str">
            <v>INFERIOR</v>
          </cell>
          <cell r="F21" t="str">
            <v>INFERIOR</v>
          </cell>
          <cell r="G21" t="str">
            <v>MODERADO</v>
          </cell>
          <cell r="H21" t="str">
            <v>ALTO</v>
          </cell>
          <cell r="I21" t="str">
            <v>ALTO</v>
          </cell>
        </row>
        <row r="22">
          <cell r="D22">
            <v>2.6</v>
          </cell>
          <cell r="E22" t="str">
            <v>INFERIOR</v>
          </cell>
          <cell r="F22" t="str">
            <v>MODERADO</v>
          </cell>
          <cell r="G22" t="str">
            <v>ALTO</v>
          </cell>
          <cell r="H22" t="str">
            <v>ALTO</v>
          </cell>
          <cell r="I22" t="str">
            <v>EXTREMO</v>
          </cell>
        </row>
        <row r="23">
          <cell r="D23">
            <v>3.6</v>
          </cell>
          <cell r="E23" t="str">
            <v>MODERADO</v>
          </cell>
          <cell r="F23" t="str">
            <v>ALTO</v>
          </cell>
          <cell r="G23" t="str">
            <v>ALTO</v>
          </cell>
          <cell r="H23" t="str">
            <v>EXTREMO</v>
          </cell>
          <cell r="I23" t="str">
            <v>EXTREMO</v>
          </cell>
        </row>
        <row r="24">
          <cell r="D24">
            <v>4.5999999999999996</v>
          </cell>
          <cell r="E24" t="str">
            <v>ALTO</v>
          </cell>
          <cell r="F24" t="str">
            <v>ALTO</v>
          </cell>
          <cell r="G24" t="str">
            <v>EXTREMO</v>
          </cell>
          <cell r="H24" t="str">
            <v>EXTREMO</v>
          </cell>
          <cell r="I24" t="str">
            <v>EXTREMO</v>
          </cell>
        </row>
      </sheetData>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ATO"/>
      <sheetName val="INSTRUCTIVO"/>
      <sheetName val="Control"/>
      <sheetName val="Listas"/>
    </sheetNames>
    <sheetDataSet>
      <sheetData sheetId="0"/>
      <sheetData sheetId="1"/>
      <sheetData sheetId="2"/>
      <sheetData sheetId="3">
        <row r="19">
          <cell r="E19">
            <v>1</v>
          </cell>
          <cell r="F19">
            <v>1.6</v>
          </cell>
          <cell r="G19">
            <v>2.6</v>
          </cell>
          <cell r="H19">
            <v>3.6</v>
          </cell>
          <cell r="I19">
            <v>4.5999999999999996</v>
          </cell>
        </row>
        <row r="20">
          <cell r="D20">
            <v>1</v>
          </cell>
          <cell r="E20" t="str">
            <v>INFERIOR</v>
          </cell>
          <cell r="F20" t="str">
            <v>INFERIOR</v>
          </cell>
          <cell r="G20" t="str">
            <v>INFERIOR</v>
          </cell>
          <cell r="H20" t="str">
            <v>MODERADO</v>
          </cell>
          <cell r="I20" t="str">
            <v>ALTO</v>
          </cell>
        </row>
        <row r="21">
          <cell r="D21">
            <v>1.6</v>
          </cell>
          <cell r="E21" t="str">
            <v>INFERIOR</v>
          </cell>
          <cell r="F21" t="str">
            <v>INFERIOR</v>
          </cell>
          <cell r="G21" t="str">
            <v>MODERADO</v>
          </cell>
          <cell r="H21" t="str">
            <v>ALTO</v>
          </cell>
          <cell r="I21" t="str">
            <v>ALTO</v>
          </cell>
        </row>
        <row r="22">
          <cell r="D22">
            <v>2.6</v>
          </cell>
          <cell r="E22" t="str">
            <v>INFERIOR</v>
          </cell>
          <cell r="F22" t="str">
            <v>MODERADO</v>
          </cell>
          <cell r="G22" t="str">
            <v>ALTO</v>
          </cell>
          <cell r="H22" t="str">
            <v>ALTO</v>
          </cell>
          <cell r="I22" t="str">
            <v>EXTREMO</v>
          </cell>
        </row>
        <row r="23">
          <cell r="D23">
            <v>3.6</v>
          </cell>
          <cell r="E23" t="str">
            <v>MODERADO</v>
          </cell>
          <cell r="F23" t="str">
            <v>ALTO</v>
          </cell>
          <cell r="G23" t="str">
            <v>ALTO</v>
          </cell>
          <cell r="H23" t="str">
            <v>EXTREMO</v>
          </cell>
          <cell r="I23" t="str">
            <v>EXTREMO</v>
          </cell>
        </row>
        <row r="24">
          <cell r="D24">
            <v>4.5999999999999996</v>
          </cell>
          <cell r="E24" t="str">
            <v>ALTO</v>
          </cell>
          <cell r="F24" t="str">
            <v>ALTO</v>
          </cell>
          <cell r="G24" t="str">
            <v>EXTREMO</v>
          </cell>
          <cell r="H24" t="str">
            <v>EXTREMO</v>
          </cell>
          <cell r="I24" t="str">
            <v>EXTREMO</v>
          </cell>
        </row>
      </sheetData>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RIESGOS IDU"/>
      <sheetName val="Vo Bo"/>
      <sheetName val="Listas"/>
    </sheetNames>
    <sheetDataSet>
      <sheetData sheetId="0"/>
      <sheetData sheetId="1"/>
      <sheetData sheetId="2">
        <row r="3">
          <cell r="A3" t="str">
            <v>Previo</v>
          </cell>
        </row>
        <row r="10">
          <cell r="I10">
            <v>1</v>
          </cell>
          <cell r="J10">
            <v>1.6</v>
          </cell>
          <cell r="K10">
            <v>2.6</v>
          </cell>
          <cell r="L10">
            <v>3.6</v>
          </cell>
          <cell r="M10">
            <v>4.5999999999999996</v>
          </cell>
        </row>
        <row r="11">
          <cell r="H11">
            <v>1</v>
          </cell>
          <cell r="I11" t="str">
            <v>INFERIOR</v>
          </cell>
          <cell r="J11" t="str">
            <v>INFERIOR</v>
          </cell>
          <cell r="K11" t="str">
            <v>MODERADO</v>
          </cell>
          <cell r="L11" t="str">
            <v>ALTO</v>
          </cell>
          <cell r="M11" t="str">
            <v>ALTO</v>
          </cell>
        </row>
        <row r="12">
          <cell r="H12">
            <v>1.6</v>
          </cell>
          <cell r="I12" t="str">
            <v>INFERIOR</v>
          </cell>
          <cell r="J12" t="str">
            <v>INFERIOR</v>
          </cell>
          <cell r="K12" t="str">
            <v>MODERADO</v>
          </cell>
          <cell r="L12" t="str">
            <v>ALTO</v>
          </cell>
          <cell r="M12" t="str">
            <v>EXTREMO</v>
          </cell>
        </row>
        <row r="13">
          <cell r="H13">
            <v>2.6</v>
          </cell>
          <cell r="I13" t="str">
            <v>INFERIOR</v>
          </cell>
          <cell r="J13" t="str">
            <v>MODERADO</v>
          </cell>
          <cell r="K13" t="str">
            <v>ALTO</v>
          </cell>
          <cell r="L13" t="str">
            <v>ALTO</v>
          </cell>
          <cell r="M13" t="str">
            <v>EXTREMO</v>
          </cell>
        </row>
        <row r="14">
          <cell r="H14">
            <v>3.6</v>
          </cell>
          <cell r="I14" t="str">
            <v>MODERADO</v>
          </cell>
          <cell r="J14" t="str">
            <v>ALTO</v>
          </cell>
          <cell r="K14" t="str">
            <v>ALTO</v>
          </cell>
          <cell r="L14" t="str">
            <v>EXTREMO</v>
          </cell>
          <cell r="M14" t="str">
            <v>EXTREMO</v>
          </cell>
        </row>
        <row r="15">
          <cell r="H15">
            <v>4.5999999999999996</v>
          </cell>
          <cell r="I15" t="str">
            <v>MODERADO</v>
          </cell>
          <cell r="J15" t="str">
            <v>ALTO</v>
          </cell>
          <cell r="K15" t="str">
            <v>ALTO</v>
          </cell>
          <cell r="L15" t="str">
            <v>EXTREMO</v>
          </cell>
          <cell r="M15" t="str">
            <v>EXTREMO</v>
          </cell>
        </row>
      </sheetData>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ATO"/>
      <sheetName val="INSTRUCTIVO"/>
      <sheetName val="Control"/>
      <sheetName val="Listas"/>
    </sheetNames>
    <sheetDataSet>
      <sheetData sheetId="0"/>
      <sheetData sheetId="1"/>
      <sheetData sheetId="2"/>
      <sheetData sheetId="3">
        <row r="19">
          <cell r="E19">
            <v>1</v>
          </cell>
          <cell r="F19">
            <v>1.6</v>
          </cell>
          <cell r="G19">
            <v>2.6</v>
          </cell>
          <cell r="H19">
            <v>3.6</v>
          </cell>
          <cell r="I19">
            <v>4.5999999999999996</v>
          </cell>
        </row>
        <row r="20">
          <cell r="D20">
            <v>1</v>
          </cell>
          <cell r="E20" t="str">
            <v>INFERIOR</v>
          </cell>
          <cell r="F20" t="str">
            <v>INFERIOR</v>
          </cell>
          <cell r="G20" t="str">
            <v>INFERIOR</v>
          </cell>
          <cell r="H20" t="str">
            <v>MODERADO</v>
          </cell>
          <cell r="I20" t="str">
            <v>ALTO</v>
          </cell>
        </row>
        <row r="21">
          <cell r="D21">
            <v>1.6</v>
          </cell>
          <cell r="E21" t="str">
            <v>INFERIOR</v>
          </cell>
          <cell r="F21" t="str">
            <v>INFERIOR</v>
          </cell>
          <cell r="G21" t="str">
            <v>MODERADO</v>
          </cell>
          <cell r="H21" t="str">
            <v>ALTO</v>
          </cell>
          <cell r="I21" t="str">
            <v>ALTO</v>
          </cell>
        </row>
        <row r="22">
          <cell r="D22">
            <v>2.6</v>
          </cell>
          <cell r="E22" t="str">
            <v>INFERIOR</v>
          </cell>
          <cell r="F22" t="str">
            <v>MODERADO</v>
          </cell>
          <cell r="G22" t="str">
            <v>ALTO</v>
          </cell>
          <cell r="H22" t="str">
            <v>ALTO</v>
          </cell>
          <cell r="I22" t="str">
            <v>EXTREMO</v>
          </cell>
        </row>
        <row r="23">
          <cell r="D23">
            <v>3.6</v>
          </cell>
          <cell r="E23" t="str">
            <v>MODERADO</v>
          </cell>
          <cell r="F23" t="str">
            <v>ALTO</v>
          </cell>
          <cell r="G23" t="str">
            <v>ALTO</v>
          </cell>
          <cell r="H23" t="str">
            <v>EXTREMO</v>
          </cell>
          <cell r="I23" t="str">
            <v>EXTREMO</v>
          </cell>
        </row>
        <row r="24">
          <cell r="D24">
            <v>4.5999999999999996</v>
          </cell>
          <cell r="E24" t="str">
            <v>ALTO</v>
          </cell>
          <cell r="F24" t="str">
            <v>ALTO</v>
          </cell>
          <cell r="G24" t="str">
            <v>EXTREMO</v>
          </cell>
          <cell r="H24" t="str">
            <v>EXTREMO</v>
          </cell>
          <cell r="I24" t="str">
            <v>EXTREMO</v>
          </cell>
        </row>
      </sheetData>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sheetName val="Instructivo"/>
      <sheetName val="Escalas"/>
      <sheetName val="Control"/>
      <sheetName val="Listas"/>
    </sheetNames>
    <sheetDataSet>
      <sheetData sheetId="0"/>
      <sheetData sheetId="1" refreshError="1"/>
      <sheetData sheetId="2" refreshError="1"/>
      <sheetData sheetId="3" refreshError="1"/>
      <sheetData sheetId="4">
        <row r="2">
          <cell r="A2" t="str">
            <v>Rara vez</v>
          </cell>
        </row>
        <row r="3">
          <cell r="A3" t="str">
            <v>Improbable</v>
          </cell>
        </row>
        <row r="4">
          <cell r="A4" t="str">
            <v>Posible</v>
          </cell>
        </row>
        <row r="5">
          <cell r="A5" t="str">
            <v>Probable</v>
          </cell>
        </row>
        <row r="6">
          <cell r="A6" t="str">
            <v>Casi Seguro</v>
          </cell>
        </row>
        <row r="9">
          <cell r="B9" t="str">
            <v>Moderado</v>
          </cell>
        </row>
        <row r="10">
          <cell r="B10" t="str">
            <v>Mayor</v>
          </cell>
        </row>
        <row r="11">
          <cell r="B11" t="str">
            <v>Catastrófico</v>
          </cell>
        </row>
        <row r="19">
          <cell r="D19" t="str">
            <v>SI</v>
          </cell>
        </row>
        <row r="20">
          <cell r="D20" t="str">
            <v>NO</v>
          </cell>
        </row>
        <row r="27">
          <cell r="F27" t="str">
            <v>Permanente</v>
          </cell>
        </row>
        <row r="28">
          <cell r="F28" t="str">
            <v>Diario</v>
          </cell>
        </row>
        <row r="29">
          <cell r="F29" t="str">
            <v>Semanal</v>
          </cell>
        </row>
        <row r="30">
          <cell r="F30" t="str">
            <v>Mensual</v>
          </cell>
        </row>
        <row r="31">
          <cell r="F31" t="str">
            <v>Semestral</v>
          </cell>
        </row>
        <row r="32">
          <cell r="F32" t="str">
            <v>Anual</v>
          </cell>
        </row>
        <row r="33">
          <cell r="F33" t="str">
            <v>Cuatrianual</v>
          </cell>
        </row>
        <row r="34">
          <cell r="F34" t="str">
            <v>Según evento</v>
          </cell>
        </row>
        <row r="37">
          <cell r="G37" t="str">
            <v>01 de Enero - 30 de Abril</v>
          </cell>
        </row>
        <row r="38">
          <cell r="G38" t="str">
            <v>01 de Mayo - 30 de Agosto</v>
          </cell>
        </row>
        <row r="39">
          <cell r="G39" t="str">
            <v>01 de Septiembre - 30 de Diciembre</v>
          </cell>
        </row>
        <row r="42">
          <cell r="H42" t="str">
            <v>COMUNICACIONES</v>
          </cell>
        </row>
        <row r="43">
          <cell r="H43" t="str">
            <v>CONSERVACIÓN DE INFRAESTRUCTURA</v>
          </cell>
        </row>
        <row r="44">
          <cell r="H44" t="str">
            <v>DISEÑO DE PROYECTOS</v>
          </cell>
        </row>
        <row r="45">
          <cell r="H45" t="str">
            <v>EJECUCIÓN DE OBRAS</v>
          </cell>
        </row>
        <row r="46">
          <cell r="H46" t="str">
            <v>EVALUACIÓN Y CONTROL</v>
          </cell>
        </row>
        <row r="47">
          <cell r="H47" t="str">
            <v>FACTIBILIDAD DE PROYECTOS</v>
          </cell>
        </row>
        <row r="48">
          <cell r="H48" t="str">
            <v>GESTIÓN AMBIENTAL, CALIDAD Y SST</v>
          </cell>
        </row>
        <row r="49">
          <cell r="H49" t="str">
            <v>GESTIÓN CONTRACTUAL</v>
          </cell>
        </row>
        <row r="50">
          <cell r="H50" t="str">
            <v>GESTIÓN DE LA VALORIZACIÓN Y FINANCIACIÓN</v>
          </cell>
        </row>
        <row r="51">
          <cell r="H51" t="str">
            <v>GESTIÓN DEL TALENTO HUMANO</v>
          </cell>
        </row>
        <row r="52">
          <cell r="H52" t="str">
            <v>GESTIÓN DOCUMENTAL</v>
          </cell>
        </row>
        <row r="53">
          <cell r="H53" t="str">
            <v>GESTIÓN FINANCIERA</v>
          </cell>
        </row>
        <row r="54">
          <cell r="H54" t="str">
            <v>GESTIÓN INTEGRAL DE PROYECTOS</v>
          </cell>
        </row>
        <row r="55">
          <cell r="H55" t="str">
            <v>GESTIÓN INTERINSTITUCIONAL</v>
          </cell>
        </row>
        <row r="56">
          <cell r="H56" t="str">
            <v>GESTIÓN LEGAL</v>
          </cell>
        </row>
        <row r="57">
          <cell r="H57" t="str">
            <v>GESTIÓN PREDIAL</v>
          </cell>
        </row>
        <row r="58">
          <cell r="H58" t="str">
            <v>GESTIÓN SOCIAL Y PARTICIPACIÓN CIUDADANA</v>
          </cell>
        </row>
        <row r="59">
          <cell r="H59" t="str">
            <v>GESTIÓN TECNOLOGÍAS DE LA INFORMACIÓN Y COMUNICACIÓN</v>
          </cell>
        </row>
        <row r="60">
          <cell r="H60" t="str">
            <v xml:space="preserve">INNOVACIÓN Y GESTIÓN DEL CONOCIMIENTO </v>
          </cell>
        </row>
        <row r="61">
          <cell r="H61" t="str">
            <v>MEJORAMIENTO CONTINUO</v>
          </cell>
        </row>
        <row r="62">
          <cell r="H62" t="str">
            <v>PLANEACIÓN ESTRATÉGICA</v>
          </cell>
        </row>
        <row r="63">
          <cell r="H63" t="str">
            <v>RECURSOS FÍSICOS</v>
          </cell>
        </row>
        <row r="67">
          <cell r="O67" t="str">
            <v>Moderado</v>
          </cell>
          <cell r="P67" t="str">
            <v>Mayor</v>
          </cell>
          <cell r="Q67" t="str">
            <v>Catastrófico</v>
          </cell>
        </row>
        <row r="68">
          <cell r="O68">
            <v>5</v>
          </cell>
          <cell r="P68">
            <v>10</v>
          </cell>
          <cell r="Q68">
            <v>20</v>
          </cell>
        </row>
        <row r="69">
          <cell r="L69">
            <v>5</v>
          </cell>
          <cell r="M69" t="str">
            <v>Casi Seguro</v>
          </cell>
          <cell r="N69">
            <v>5</v>
          </cell>
          <cell r="O69" t="str">
            <v>25
MODERADA</v>
          </cell>
          <cell r="P69" t="str">
            <v>50
ALTA</v>
          </cell>
          <cell r="Q69" t="str">
            <v>100
EXTREMO</v>
          </cell>
        </row>
        <row r="70">
          <cell r="L70">
            <v>4</v>
          </cell>
          <cell r="M70" t="str">
            <v>Probable</v>
          </cell>
          <cell r="N70">
            <v>4</v>
          </cell>
          <cell r="O70" t="str">
            <v>20
MODERADA</v>
          </cell>
          <cell r="P70" t="str">
            <v>40
ALTA</v>
          </cell>
          <cell r="Q70" t="str">
            <v>80
EXTREMO</v>
          </cell>
        </row>
        <row r="71">
          <cell r="L71">
            <v>3</v>
          </cell>
          <cell r="M71" t="str">
            <v>Posible</v>
          </cell>
          <cell r="N71">
            <v>3</v>
          </cell>
          <cell r="O71" t="str">
            <v>15
MDOERADA</v>
          </cell>
          <cell r="P71" t="str">
            <v>30
ALTA</v>
          </cell>
          <cell r="Q71" t="str">
            <v>60
EXTREMO</v>
          </cell>
        </row>
        <row r="72">
          <cell r="L72">
            <v>2</v>
          </cell>
          <cell r="M72" t="str">
            <v>Improbable</v>
          </cell>
          <cell r="N72">
            <v>2</v>
          </cell>
          <cell r="O72" t="str">
            <v>10
BAJA</v>
          </cell>
          <cell r="P72" t="str">
            <v>20
MODERADA</v>
          </cell>
          <cell r="Q72" t="str">
            <v>40
ALTA</v>
          </cell>
        </row>
        <row r="73">
          <cell r="L73">
            <v>1</v>
          </cell>
          <cell r="M73" t="str">
            <v>Rara vez</v>
          </cell>
          <cell r="N73">
            <v>1</v>
          </cell>
          <cell r="O73" t="str">
            <v>5
BAJA</v>
          </cell>
          <cell r="P73" t="str">
            <v>10
BAJA</v>
          </cell>
          <cell r="Q73" t="str">
            <v>20
MODERADA</v>
          </cell>
        </row>
      </sheetData>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sheetName val="Instructivo"/>
      <sheetName val="Escalas"/>
      <sheetName val="Control"/>
      <sheetName val="Listas"/>
    </sheetNames>
    <sheetDataSet>
      <sheetData sheetId="0"/>
      <sheetData sheetId="1" refreshError="1"/>
      <sheetData sheetId="2" refreshError="1"/>
      <sheetData sheetId="3" refreshError="1"/>
      <sheetData sheetId="4">
        <row r="2">
          <cell r="A2" t="str">
            <v>Rara vez</v>
          </cell>
        </row>
        <row r="3">
          <cell r="A3" t="str">
            <v>Improbable</v>
          </cell>
        </row>
        <row r="4">
          <cell r="A4" t="str">
            <v>Posible</v>
          </cell>
        </row>
        <row r="5">
          <cell r="A5" t="str">
            <v>Probable</v>
          </cell>
        </row>
        <row r="6">
          <cell r="A6" t="str">
            <v>Casi Seguro</v>
          </cell>
        </row>
        <row r="9">
          <cell r="B9" t="str">
            <v>Moderado</v>
          </cell>
        </row>
        <row r="10">
          <cell r="B10" t="str">
            <v>Mayor</v>
          </cell>
        </row>
        <row r="11">
          <cell r="B11" t="str">
            <v>Catastrófico</v>
          </cell>
        </row>
        <row r="19">
          <cell r="D19" t="str">
            <v>SI</v>
          </cell>
        </row>
        <row r="20">
          <cell r="D20" t="str">
            <v>NO</v>
          </cell>
        </row>
        <row r="27">
          <cell r="F27" t="str">
            <v>Permanente</v>
          </cell>
        </row>
        <row r="28">
          <cell r="F28" t="str">
            <v>Diario</v>
          </cell>
        </row>
        <row r="29">
          <cell r="F29" t="str">
            <v>Semanal</v>
          </cell>
        </row>
        <row r="30">
          <cell r="F30" t="str">
            <v>Mensual</v>
          </cell>
        </row>
        <row r="31">
          <cell r="F31" t="str">
            <v>Semestral</v>
          </cell>
        </row>
        <row r="32">
          <cell r="F32" t="str">
            <v>Anual</v>
          </cell>
        </row>
        <row r="33">
          <cell r="F33" t="str">
            <v>Cuatrianual</v>
          </cell>
        </row>
        <row r="34">
          <cell r="F34" t="str">
            <v>Según evento</v>
          </cell>
        </row>
        <row r="37">
          <cell r="G37" t="str">
            <v>01 de Enero - 30 de Abril</v>
          </cell>
        </row>
        <row r="38">
          <cell r="G38" t="str">
            <v>01 de Mayo - 30 de Agosto</v>
          </cell>
        </row>
        <row r="39">
          <cell r="G39" t="str">
            <v>01 de Septiembre - 30 de Diciembre</v>
          </cell>
        </row>
        <row r="42">
          <cell r="H42" t="str">
            <v>COMUNICACIONES</v>
          </cell>
        </row>
        <row r="43">
          <cell r="H43" t="str">
            <v>CONSERVACIÓN DE INFRAESTRUCTURA</v>
          </cell>
        </row>
        <row r="44">
          <cell r="H44" t="str">
            <v>DISEÑO DE PROYECTOS</v>
          </cell>
        </row>
        <row r="45">
          <cell r="H45" t="str">
            <v>EJECUCIÓN DE OBRAS</v>
          </cell>
        </row>
        <row r="46">
          <cell r="H46" t="str">
            <v>EVALUACIÓN Y CONTROL</v>
          </cell>
        </row>
        <row r="47">
          <cell r="H47" t="str">
            <v>FACTIBILIDAD DE PROYECTOS</v>
          </cell>
        </row>
        <row r="48">
          <cell r="H48" t="str">
            <v>GESTIÓN AMBIENTAL, CALIDAD Y SST</v>
          </cell>
        </row>
        <row r="49">
          <cell r="H49" t="str">
            <v>GESTIÓN CONTRACTUAL</v>
          </cell>
        </row>
        <row r="50">
          <cell r="H50" t="str">
            <v>GESTIÓN DE LA VALORIZACIÓN Y FINANCIACIÓN</v>
          </cell>
        </row>
        <row r="51">
          <cell r="H51" t="str">
            <v>GESTIÓN DEL TALENTO HUMANO</v>
          </cell>
        </row>
        <row r="52">
          <cell r="H52" t="str">
            <v>GESTIÓN DOCUMENTAL</v>
          </cell>
        </row>
        <row r="53">
          <cell r="H53" t="str">
            <v>GESTIÓN FINANCIERA</v>
          </cell>
        </row>
        <row r="54">
          <cell r="H54" t="str">
            <v>GESTIÓN INTEGRAL DE PROYECTOS</v>
          </cell>
        </row>
        <row r="55">
          <cell r="H55" t="str">
            <v>GESTIÓN INTERINSTITUCIONAL</v>
          </cell>
        </row>
        <row r="56">
          <cell r="H56" t="str">
            <v>GESTIÓN LEGAL</v>
          </cell>
        </row>
        <row r="57">
          <cell r="H57" t="str">
            <v>GESTIÓN PREDIAL</v>
          </cell>
        </row>
        <row r="58">
          <cell r="H58" t="str">
            <v>GESTIÓN SOCIAL Y PARTICIPACIÓN CIUDADANA</v>
          </cell>
        </row>
        <row r="59">
          <cell r="H59" t="str">
            <v>GESTIÓN TECNOLOGÍAS DE LA INFORMACIÓN Y COMUNICACIÓN</v>
          </cell>
        </row>
        <row r="60">
          <cell r="H60" t="str">
            <v xml:space="preserve">INNOVACIÓN Y GESTIÓN DEL CONOCIMIENTO </v>
          </cell>
        </row>
        <row r="61">
          <cell r="H61" t="str">
            <v>MEJORAMIENTO CONTINUO</v>
          </cell>
        </row>
        <row r="62">
          <cell r="H62" t="str">
            <v>PLANEACIÓN ESTRATÉGICA</v>
          </cell>
        </row>
        <row r="63">
          <cell r="H63" t="str">
            <v>RECURSOS FÍSICOS</v>
          </cell>
        </row>
        <row r="67">
          <cell r="O67" t="str">
            <v>Moderado</v>
          </cell>
          <cell r="P67" t="str">
            <v>Mayor</v>
          </cell>
          <cell r="Q67" t="str">
            <v>Catastrófico</v>
          </cell>
        </row>
        <row r="68">
          <cell r="O68">
            <v>5</v>
          </cell>
          <cell r="P68">
            <v>10</v>
          </cell>
          <cell r="Q68">
            <v>20</v>
          </cell>
        </row>
        <row r="69">
          <cell r="L69">
            <v>5</v>
          </cell>
          <cell r="M69" t="str">
            <v>Casi Seguro</v>
          </cell>
          <cell r="N69">
            <v>5</v>
          </cell>
          <cell r="O69" t="str">
            <v>25
MODERADA</v>
          </cell>
          <cell r="P69" t="str">
            <v>50
ALTA</v>
          </cell>
          <cell r="Q69" t="str">
            <v>100
EXTREMO</v>
          </cell>
        </row>
        <row r="70">
          <cell r="L70">
            <v>4</v>
          </cell>
          <cell r="M70" t="str">
            <v>Probable</v>
          </cell>
          <cell r="N70">
            <v>4</v>
          </cell>
          <cell r="O70" t="str">
            <v>20
MODERADA</v>
          </cell>
          <cell r="P70" t="str">
            <v>40
ALTA</v>
          </cell>
          <cell r="Q70" t="str">
            <v>80
EXTREMO</v>
          </cell>
        </row>
        <row r="71">
          <cell r="L71">
            <v>3</v>
          </cell>
          <cell r="M71" t="str">
            <v>Posible</v>
          </cell>
          <cell r="N71">
            <v>3</v>
          </cell>
          <cell r="O71" t="str">
            <v>15
MDOERADA</v>
          </cell>
          <cell r="P71" t="str">
            <v>30
ALTA</v>
          </cell>
          <cell r="Q71" t="str">
            <v>60
EXTREMO</v>
          </cell>
        </row>
        <row r="72">
          <cell r="L72">
            <v>2</v>
          </cell>
          <cell r="M72" t="str">
            <v>Improbable</v>
          </cell>
          <cell r="N72">
            <v>2</v>
          </cell>
          <cell r="O72" t="str">
            <v>10
BAJA</v>
          </cell>
          <cell r="P72" t="str">
            <v>20
MODERADA</v>
          </cell>
          <cell r="Q72" t="str">
            <v>40
ALTA</v>
          </cell>
        </row>
        <row r="73">
          <cell r="L73">
            <v>1</v>
          </cell>
          <cell r="M73" t="str">
            <v>Rara vez</v>
          </cell>
          <cell r="N73">
            <v>1</v>
          </cell>
          <cell r="O73" t="str">
            <v>5
BAJA</v>
          </cell>
          <cell r="P73" t="str">
            <v>10
BAJA</v>
          </cell>
          <cell r="Q73" t="str">
            <v>20
MODERADA</v>
          </cell>
        </row>
      </sheetData>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sheetName val="Instructivo"/>
      <sheetName val="Escalas"/>
      <sheetName val="Control"/>
      <sheetName val="Listas"/>
    </sheetNames>
    <sheetDataSet>
      <sheetData sheetId="0"/>
      <sheetData sheetId="1" refreshError="1"/>
      <sheetData sheetId="2" refreshError="1"/>
      <sheetData sheetId="3" refreshError="1"/>
      <sheetData sheetId="4">
        <row r="2">
          <cell r="A2" t="str">
            <v>Rara vez</v>
          </cell>
        </row>
        <row r="3">
          <cell r="A3" t="str">
            <v>Improbable</v>
          </cell>
        </row>
        <row r="4">
          <cell r="A4" t="str">
            <v>Posible</v>
          </cell>
        </row>
        <row r="5">
          <cell r="A5" t="str">
            <v>Probable</v>
          </cell>
        </row>
        <row r="6">
          <cell r="A6" t="str">
            <v>Casi Seguro</v>
          </cell>
        </row>
        <row r="9">
          <cell r="B9" t="str">
            <v>Moderado</v>
          </cell>
        </row>
        <row r="10">
          <cell r="B10" t="str">
            <v>Mayor</v>
          </cell>
        </row>
        <row r="11">
          <cell r="B11" t="str">
            <v>Catastrófico</v>
          </cell>
        </row>
        <row r="19">
          <cell r="D19" t="str">
            <v>SI</v>
          </cell>
        </row>
        <row r="20">
          <cell r="D20" t="str">
            <v>NO</v>
          </cell>
        </row>
        <row r="27">
          <cell r="F27" t="str">
            <v>Permanente</v>
          </cell>
        </row>
        <row r="28">
          <cell r="F28" t="str">
            <v>Diario</v>
          </cell>
        </row>
        <row r="29">
          <cell r="F29" t="str">
            <v>Semanal</v>
          </cell>
        </row>
        <row r="30">
          <cell r="F30" t="str">
            <v>Mensual</v>
          </cell>
        </row>
        <row r="31">
          <cell r="F31" t="str">
            <v>Semestral</v>
          </cell>
        </row>
        <row r="32">
          <cell r="F32" t="str">
            <v>Anual</v>
          </cell>
        </row>
        <row r="33">
          <cell r="F33" t="str">
            <v>Cuatrianual</v>
          </cell>
        </row>
        <row r="34">
          <cell r="F34" t="str">
            <v>Según evento</v>
          </cell>
        </row>
        <row r="37">
          <cell r="G37" t="str">
            <v>01 de Enero - 30 de Abril</v>
          </cell>
        </row>
        <row r="38">
          <cell r="G38" t="str">
            <v>01 de Mayo - 30 de Agosto</v>
          </cell>
        </row>
        <row r="39">
          <cell r="G39" t="str">
            <v>01 de Septiembre - 30 de Diciembre</v>
          </cell>
        </row>
        <row r="42">
          <cell r="H42" t="str">
            <v>COMUNICACIONES</v>
          </cell>
        </row>
        <row r="43">
          <cell r="H43" t="str">
            <v>CONSERVACIÓN DE INFRAESTRUCTURA</v>
          </cell>
        </row>
        <row r="44">
          <cell r="H44" t="str">
            <v>DISEÑO DE PROYECTOS</v>
          </cell>
        </row>
        <row r="45">
          <cell r="H45" t="str">
            <v>EJECUCIÓN DE OBRAS</v>
          </cell>
        </row>
        <row r="46">
          <cell r="H46" t="str">
            <v>EVALUACIÓN Y CONTROL</v>
          </cell>
        </row>
        <row r="47">
          <cell r="H47" t="str">
            <v>FACTIBILIDAD DE PROYECTOS</v>
          </cell>
        </row>
        <row r="48">
          <cell r="H48" t="str">
            <v>GESTIÓN AMBIENTAL, CALIDAD Y SST</v>
          </cell>
        </row>
        <row r="49">
          <cell r="H49" t="str">
            <v>GESTIÓN CONTRACTUAL</v>
          </cell>
        </row>
        <row r="50">
          <cell r="H50" t="str">
            <v>GESTIÓN DE LA VALORIZACIÓN Y FINANCIACIÓN</v>
          </cell>
        </row>
        <row r="51">
          <cell r="H51" t="str">
            <v>GESTIÓN DEL TALENTO HUMANO</v>
          </cell>
        </row>
        <row r="52">
          <cell r="H52" t="str">
            <v>GESTIÓN DOCUMENTAL</v>
          </cell>
        </row>
        <row r="53">
          <cell r="H53" t="str">
            <v>GESTIÓN FINANCIERA</v>
          </cell>
        </row>
        <row r="54">
          <cell r="H54" t="str">
            <v>GESTIÓN INTEGRAL DE PROYECTOS</v>
          </cell>
        </row>
        <row r="55">
          <cell r="H55" t="str">
            <v>GESTIÓN INTERINSTITUCIONAL</v>
          </cell>
        </row>
        <row r="56">
          <cell r="H56" t="str">
            <v>GESTIÓN LEGAL</v>
          </cell>
        </row>
        <row r="57">
          <cell r="H57" t="str">
            <v>GESTIÓN PREDIAL</v>
          </cell>
        </row>
        <row r="58">
          <cell r="H58" t="str">
            <v>GESTIÓN SOCIAL Y PARTICIPACIÓN CIUDADANA</v>
          </cell>
        </row>
        <row r="59">
          <cell r="H59" t="str">
            <v>GESTIÓN TECNOLOGÍAS DE LA INFORMACIÓN Y COMUNICACIÓN</v>
          </cell>
        </row>
        <row r="60">
          <cell r="H60" t="str">
            <v xml:space="preserve">INNOVACIÓN Y GESTIÓN DEL CONOCIMIENTO </v>
          </cell>
        </row>
        <row r="61">
          <cell r="H61" t="str">
            <v>MEJORAMIENTO CONTINUO</v>
          </cell>
        </row>
        <row r="62">
          <cell r="H62" t="str">
            <v>PLANEACIÓN ESTRATÉGICA</v>
          </cell>
        </row>
        <row r="63">
          <cell r="H63" t="str">
            <v>RECURSOS FÍSICOS</v>
          </cell>
        </row>
        <row r="67">
          <cell r="O67" t="str">
            <v>Moderado</v>
          </cell>
          <cell r="P67" t="str">
            <v>Mayor</v>
          </cell>
          <cell r="Q67" t="str">
            <v>Catastrófico</v>
          </cell>
        </row>
        <row r="68">
          <cell r="O68">
            <v>5</v>
          </cell>
          <cell r="P68">
            <v>10</v>
          </cell>
          <cell r="Q68">
            <v>20</v>
          </cell>
        </row>
        <row r="69">
          <cell r="L69">
            <v>5</v>
          </cell>
          <cell r="M69" t="str">
            <v>Casi Seguro</v>
          </cell>
          <cell r="N69">
            <v>5</v>
          </cell>
          <cell r="O69" t="str">
            <v>25
MODERADA</v>
          </cell>
          <cell r="P69" t="str">
            <v>50
ALTA</v>
          </cell>
          <cell r="Q69" t="str">
            <v>100
EXTREMO</v>
          </cell>
        </row>
        <row r="70">
          <cell r="L70">
            <v>4</v>
          </cell>
          <cell r="M70" t="str">
            <v>Probable</v>
          </cell>
          <cell r="N70">
            <v>4</v>
          </cell>
          <cell r="O70" t="str">
            <v>20
MODERADA</v>
          </cell>
          <cell r="P70" t="str">
            <v>40
ALTA</v>
          </cell>
          <cell r="Q70" t="str">
            <v>80
EXTREMO</v>
          </cell>
        </row>
        <row r="71">
          <cell r="L71">
            <v>3</v>
          </cell>
          <cell r="M71" t="str">
            <v>Posible</v>
          </cell>
          <cell r="N71">
            <v>3</v>
          </cell>
          <cell r="O71" t="str">
            <v>15
MDOERADA</v>
          </cell>
          <cell r="P71" t="str">
            <v>30
ALTA</v>
          </cell>
          <cell r="Q71" t="str">
            <v>60
EXTREMO</v>
          </cell>
        </row>
        <row r="72">
          <cell r="L72">
            <v>2</v>
          </cell>
          <cell r="M72" t="str">
            <v>Improbable</v>
          </cell>
          <cell r="N72">
            <v>2</v>
          </cell>
          <cell r="O72" t="str">
            <v>10
BAJA</v>
          </cell>
          <cell r="P72" t="str">
            <v>20
MODERADA</v>
          </cell>
          <cell r="Q72" t="str">
            <v>40
ALTA</v>
          </cell>
        </row>
        <row r="73">
          <cell r="L73">
            <v>1</v>
          </cell>
          <cell r="M73" t="str">
            <v>Rara vez</v>
          </cell>
          <cell r="N73">
            <v>1</v>
          </cell>
          <cell r="O73" t="str">
            <v>5
BAJA</v>
          </cell>
          <cell r="P73" t="str">
            <v>10
BAJA</v>
          </cell>
          <cell r="Q73" t="str">
            <v>20
MODERADA</v>
          </cell>
        </row>
      </sheetData>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sheetName val="Instructivo"/>
      <sheetName val="Escalas"/>
      <sheetName val="Control"/>
      <sheetName val="Listas"/>
    </sheetNames>
    <sheetDataSet>
      <sheetData sheetId="0"/>
      <sheetData sheetId="1" refreshError="1"/>
      <sheetData sheetId="2" refreshError="1"/>
      <sheetData sheetId="3" refreshError="1"/>
      <sheetData sheetId="4">
        <row r="2">
          <cell r="A2" t="str">
            <v>Rara vez</v>
          </cell>
        </row>
        <row r="3">
          <cell r="A3" t="str">
            <v>Improbable</v>
          </cell>
        </row>
        <row r="4">
          <cell r="A4" t="str">
            <v>Posible</v>
          </cell>
        </row>
        <row r="5">
          <cell r="A5" t="str">
            <v>Probable</v>
          </cell>
        </row>
        <row r="6">
          <cell r="A6" t="str">
            <v>Casi Seguro</v>
          </cell>
        </row>
        <row r="9">
          <cell r="B9" t="str">
            <v>Moderado</v>
          </cell>
        </row>
        <row r="10">
          <cell r="B10" t="str">
            <v>Mayor</v>
          </cell>
        </row>
        <row r="11">
          <cell r="B11" t="str">
            <v>Catastrófico</v>
          </cell>
        </row>
        <row r="19">
          <cell r="D19" t="str">
            <v>SI</v>
          </cell>
        </row>
        <row r="20">
          <cell r="D20" t="str">
            <v>NO</v>
          </cell>
        </row>
        <row r="27">
          <cell r="F27" t="str">
            <v>Permanente</v>
          </cell>
        </row>
        <row r="28">
          <cell r="F28" t="str">
            <v>Diario</v>
          </cell>
        </row>
        <row r="29">
          <cell r="F29" t="str">
            <v>Semanal</v>
          </cell>
        </row>
        <row r="30">
          <cell r="F30" t="str">
            <v>Mensual</v>
          </cell>
        </row>
        <row r="31">
          <cell r="F31" t="str">
            <v>Semestral</v>
          </cell>
        </row>
        <row r="32">
          <cell r="F32" t="str">
            <v>Anual</v>
          </cell>
        </row>
        <row r="33">
          <cell r="F33" t="str">
            <v>Cuatrianual</v>
          </cell>
        </row>
        <row r="34">
          <cell r="F34" t="str">
            <v>Según evento</v>
          </cell>
        </row>
        <row r="37">
          <cell r="G37" t="str">
            <v>01 de Enero - 30 de Abril</v>
          </cell>
        </row>
        <row r="38">
          <cell r="G38" t="str">
            <v>01 de Mayo - 30 de Agosto</v>
          </cell>
        </row>
        <row r="39">
          <cell r="G39" t="str">
            <v>01 de Septiembre - 30 de Diciembre</v>
          </cell>
        </row>
        <row r="42">
          <cell r="H42" t="str">
            <v>COMUNICACIONES</v>
          </cell>
        </row>
        <row r="43">
          <cell r="H43" t="str">
            <v>CONSERVACIÓN DE INFRAESTRUCTURA</v>
          </cell>
        </row>
        <row r="44">
          <cell r="H44" t="str">
            <v>DISEÑO DE PROYECTOS</v>
          </cell>
        </row>
        <row r="45">
          <cell r="H45" t="str">
            <v>EJECUCIÓN DE OBRAS</v>
          </cell>
        </row>
        <row r="46">
          <cell r="H46" t="str">
            <v>EVALUACIÓN Y CONTROL</v>
          </cell>
        </row>
        <row r="47">
          <cell r="H47" t="str">
            <v>FACTIBILIDAD DE PROYECTOS</v>
          </cell>
        </row>
        <row r="48">
          <cell r="H48" t="str">
            <v>GESTIÓN AMBIENTAL, CALIDAD Y SST</v>
          </cell>
        </row>
        <row r="49">
          <cell r="H49" t="str">
            <v>GESTIÓN CONTRACTUAL</v>
          </cell>
        </row>
        <row r="50">
          <cell r="H50" t="str">
            <v>GESTIÓN DE LA VALORIZACIÓN Y FINANCIACIÓN</v>
          </cell>
        </row>
        <row r="51">
          <cell r="H51" t="str">
            <v>GESTIÓN DEL TALENTO HUMANO</v>
          </cell>
        </row>
        <row r="52">
          <cell r="H52" t="str">
            <v>GESTIÓN DOCUMENTAL</v>
          </cell>
        </row>
        <row r="53">
          <cell r="H53" t="str">
            <v>GESTIÓN FINANCIERA</v>
          </cell>
        </row>
        <row r="54">
          <cell r="H54" t="str">
            <v>GESTIÓN INTEGRAL DE PROYECTOS</v>
          </cell>
        </row>
        <row r="55">
          <cell r="H55" t="str">
            <v>GESTIÓN INTERINSTITUCIONAL</v>
          </cell>
        </row>
        <row r="56">
          <cell r="H56" t="str">
            <v>GESTIÓN LEGAL</v>
          </cell>
        </row>
        <row r="57">
          <cell r="H57" t="str">
            <v>GESTIÓN PREDIAL</v>
          </cell>
        </row>
        <row r="58">
          <cell r="H58" t="str">
            <v>GESTIÓN SOCIAL Y PARTICIPACIÓN CIUDADANA</v>
          </cell>
        </row>
        <row r="59">
          <cell r="H59" t="str">
            <v>GESTIÓN TECNOLOGÍAS DE LA INFORMACIÓN Y COMUNICACIÓN</v>
          </cell>
        </row>
        <row r="60">
          <cell r="H60" t="str">
            <v xml:space="preserve">INNOVACIÓN Y GESTIÓN DEL CONOCIMIENTO </v>
          </cell>
        </row>
        <row r="61">
          <cell r="H61" t="str">
            <v>MEJORAMIENTO CONTINUO</v>
          </cell>
        </row>
        <row r="62">
          <cell r="H62" t="str">
            <v>PLANEACIÓN ESTRATÉGICA</v>
          </cell>
        </row>
        <row r="63">
          <cell r="H63" t="str">
            <v>RECURSOS FÍSICOS</v>
          </cell>
        </row>
        <row r="67">
          <cell r="O67" t="str">
            <v>Moderado</v>
          </cell>
          <cell r="P67" t="str">
            <v>Mayor</v>
          </cell>
          <cell r="Q67" t="str">
            <v>Catastrófico</v>
          </cell>
        </row>
        <row r="68">
          <cell r="O68">
            <v>5</v>
          </cell>
          <cell r="P68">
            <v>10</v>
          </cell>
          <cell r="Q68">
            <v>20</v>
          </cell>
        </row>
        <row r="69">
          <cell r="L69">
            <v>5</v>
          </cell>
          <cell r="M69" t="str">
            <v>Casi Seguro</v>
          </cell>
          <cell r="N69">
            <v>5</v>
          </cell>
          <cell r="O69" t="str">
            <v>25
MODERADA</v>
          </cell>
          <cell r="P69" t="str">
            <v>50
ALTA</v>
          </cell>
          <cell r="Q69" t="str">
            <v>100
EXTREMO</v>
          </cell>
        </row>
        <row r="70">
          <cell r="L70">
            <v>4</v>
          </cell>
          <cell r="M70" t="str">
            <v>Probable</v>
          </cell>
          <cell r="N70">
            <v>4</v>
          </cell>
          <cell r="O70" t="str">
            <v>20
MODERADA</v>
          </cell>
          <cell r="P70" t="str">
            <v>40
ALTA</v>
          </cell>
          <cell r="Q70" t="str">
            <v>80
EXTREMO</v>
          </cell>
        </row>
        <row r="71">
          <cell r="L71">
            <v>3</v>
          </cell>
          <cell r="M71" t="str">
            <v>Posible</v>
          </cell>
          <cell r="N71">
            <v>3</v>
          </cell>
          <cell r="O71" t="str">
            <v>15
MDOERADA</v>
          </cell>
          <cell r="P71" t="str">
            <v>30
ALTA</v>
          </cell>
          <cell r="Q71" t="str">
            <v>60
EXTREMO</v>
          </cell>
        </row>
        <row r="72">
          <cell r="L72">
            <v>2</v>
          </cell>
          <cell r="M72" t="str">
            <v>Improbable</v>
          </cell>
          <cell r="N72">
            <v>2</v>
          </cell>
          <cell r="O72" t="str">
            <v>10
BAJA</v>
          </cell>
          <cell r="P72" t="str">
            <v>20
MODERADA</v>
          </cell>
          <cell r="Q72" t="str">
            <v>40
ALTA</v>
          </cell>
        </row>
        <row r="73">
          <cell r="L73">
            <v>1</v>
          </cell>
          <cell r="M73" t="str">
            <v>Rara vez</v>
          </cell>
          <cell r="N73">
            <v>1</v>
          </cell>
          <cell r="O73" t="str">
            <v>5
BAJA</v>
          </cell>
          <cell r="P73" t="str">
            <v>10
BAJA</v>
          </cell>
          <cell r="Q73" t="str">
            <v>20
MODERADA</v>
          </cell>
        </row>
      </sheetData>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sheetName val="Instructivo"/>
      <sheetName val="Escalas"/>
      <sheetName val="Control"/>
      <sheetName val="Listas"/>
    </sheetNames>
    <sheetDataSet>
      <sheetData sheetId="0"/>
      <sheetData sheetId="1" refreshError="1"/>
      <sheetData sheetId="2" refreshError="1"/>
      <sheetData sheetId="3" refreshError="1"/>
      <sheetData sheetId="4">
        <row r="2">
          <cell r="A2" t="str">
            <v>Rara vez</v>
          </cell>
        </row>
        <row r="3">
          <cell r="A3" t="str">
            <v>Improbable</v>
          </cell>
        </row>
        <row r="4">
          <cell r="A4" t="str">
            <v>Posible</v>
          </cell>
        </row>
        <row r="5">
          <cell r="A5" t="str">
            <v>Probable</v>
          </cell>
        </row>
        <row r="6">
          <cell r="A6" t="str">
            <v>Casi Seguro</v>
          </cell>
        </row>
        <row r="9">
          <cell r="B9" t="str">
            <v>Moderado</v>
          </cell>
        </row>
        <row r="10">
          <cell r="B10" t="str">
            <v>Mayor</v>
          </cell>
        </row>
        <row r="11">
          <cell r="B11" t="str">
            <v>Catastrófico</v>
          </cell>
        </row>
        <row r="19">
          <cell r="D19" t="str">
            <v>SI</v>
          </cell>
        </row>
        <row r="20">
          <cell r="D20" t="str">
            <v>NO</v>
          </cell>
        </row>
        <row r="27">
          <cell r="F27" t="str">
            <v>Permanente</v>
          </cell>
        </row>
        <row r="28">
          <cell r="F28" t="str">
            <v>Diario</v>
          </cell>
        </row>
        <row r="29">
          <cell r="F29" t="str">
            <v>Semanal</v>
          </cell>
        </row>
        <row r="30">
          <cell r="F30" t="str">
            <v>Mensual</v>
          </cell>
        </row>
        <row r="31">
          <cell r="F31" t="str">
            <v>Semestral</v>
          </cell>
        </row>
        <row r="32">
          <cell r="F32" t="str">
            <v>Anual</v>
          </cell>
        </row>
        <row r="33">
          <cell r="F33" t="str">
            <v>Cuatrianual</v>
          </cell>
        </row>
        <row r="34">
          <cell r="F34" t="str">
            <v>Según evento</v>
          </cell>
        </row>
        <row r="37">
          <cell r="G37" t="str">
            <v>01 de Enero - 30 de Abril</v>
          </cell>
        </row>
        <row r="38">
          <cell r="G38" t="str">
            <v>01 de Mayo - 30 de Agosto</v>
          </cell>
        </row>
        <row r="39">
          <cell r="G39" t="str">
            <v>01 de Septiembre - 30 de Diciembre</v>
          </cell>
        </row>
        <row r="42">
          <cell r="H42" t="str">
            <v>COMUNICACIONES</v>
          </cell>
        </row>
        <row r="43">
          <cell r="H43" t="str">
            <v>CONSERVACIÓN DE INFRAESTRUCTURA</v>
          </cell>
        </row>
        <row r="44">
          <cell r="H44" t="str">
            <v>DISEÑO DE PROYECTOS</v>
          </cell>
        </row>
        <row r="45">
          <cell r="H45" t="str">
            <v>EJECUCIÓN DE OBRAS</v>
          </cell>
        </row>
        <row r="46">
          <cell r="H46" t="str">
            <v>EVALUACIÓN Y CONTROL</v>
          </cell>
        </row>
        <row r="47">
          <cell r="H47" t="str">
            <v>FACTIBILIDAD DE PROYECTOS</v>
          </cell>
        </row>
        <row r="48">
          <cell r="H48" t="str">
            <v>GESTIÓN AMBIENTAL, CALIDAD Y SST</v>
          </cell>
        </row>
        <row r="49">
          <cell r="H49" t="str">
            <v>GESTIÓN CONTRACTUAL</v>
          </cell>
        </row>
        <row r="50">
          <cell r="H50" t="str">
            <v>GESTIÓN DE LA VALORIZACIÓN Y FINANCIACIÓN</v>
          </cell>
        </row>
        <row r="51">
          <cell r="H51" t="str">
            <v>GESTIÓN DEL TALENTO HUMANO</v>
          </cell>
        </row>
        <row r="52">
          <cell r="H52" t="str">
            <v>GESTIÓN DOCUMENTAL</v>
          </cell>
        </row>
        <row r="53">
          <cell r="H53" t="str">
            <v>GESTIÓN FINANCIERA</v>
          </cell>
        </row>
        <row r="54">
          <cell r="H54" t="str">
            <v>GESTIÓN INTEGRAL DE PROYECTOS</v>
          </cell>
        </row>
        <row r="55">
          <cell r="H55" t="str">
            <v>GESTIÓN INTERINSTITUCIONAL</v>
          </cell>
        </row>
        <row r="56">
          <cell r="H56" t="str">
            <v>GESTIÓN LEGAL</v>
          </cell>
        </row>
        <row r="57">
          <cell r="H57" t="str">
            <v>GESTIÓN PREDIAL</v>
          </cell>
        </row>
        <row r="58">
          <cell r="H58" t="str">
            <v>GESTIÓN SOCIAL Y PARTICIPACIÓN CIUDADANA</v>
          </cell>
        </row>
        <row r="59">
          <cell r="H59" t="str">
            <v>GESTIÓN TECNOLOGÍAS DE LA INFORMACIÓN Y COMUNICACIÓN</v>
          </cell>
        </row>
        <row r="60">
          <cell r="H60" t="str">
            <v xml:space="preserve">INNOVACIÓN Y GESTIÓN DEL CONOCIMIENTO </v>
          </cell>
        </row>
        <row r="61">
          <cell r="H61" t="str">
            <v>MEJORAMIENTO CONTINUO</v>
          </cell>
        </row>
        <row r="62">
          <cell r="H62" t="str">
            <v>PLANEACIÓN ESTRATÉGICA</v>
          </cell>
        </row>
        <row r="63">
          <cell r="H63" t="str">
            <v>RECURSOS FÍSICOS</v>
          </cell>
        </row>
        <row r="67">
          <cell r="O67" t="str">
            <v>Moderado</v>
          </cell>
          <cell r="P67" t="str">
            <v>Mayor</v>
          </cell>
          <cell r="Q67" t="str">
            <v>Catastrófico</v>
          </cell>
        </row>
        <row r="68">
          <cell r="O68">
            <v>5</v>
          </cell>
          <cell r="P68">
            <v>10</v>
          </cell>
          <cell r="Q68">
            <v>20</v>
          </cell>
        </row>
        <row r="69">
          <cell r="L69">
            <v>5</v>
          </cell>
          <cell r="M69" t="str">
            <v>Casi Seguro</v>
          </cell>
          <cell r="N69">
            <v>5</v>
          </cell>
          <cell r="O69" t="str">
            <v>25
MODERADA</v>
          </cell>
          <cell r="P69" t="str">
            <v>50
ALTA</v>
          </cell>
          <cell r="Q69" t="str">
            <v>100
EXTREMO</v>
          </cell>
        </row>
        <row r="70">
          <cell r="L70">
            <v>4</v>
          </cell>
          <cell r="M70" t="str">
            <v>Probable</v>
          </cell>
          <cell r="N70">
            <v>4</v>
          </cell>
          <cell r="O70" t="str">
            <v>20
MODERADA</v>
          </cell>
          <cell r="P70" t="str">
            <v>40
ALTA</v>
          </cell>
          <cell r="Q70" t="str">
            <v>80
EXTREMO</v>
          </cell>
        </row>
        <row r="71">
          <cell r="L71">
            <v>3</v>
          </cell>
          <cell r="M71" t="str">
            <v>Posible</v>
          </cell>
          <cell r="N71">
            <v>3</v>
          </cell>
          <cell r="O71" t="str">
            <v>15
MDOERADA</v>
          </cell>
          <cell r="P71" t="str">
            <v>30
ALTA</v>
          </cell>
          <cell r="Q71" t="str">
            <v>60
EXTREMO</v>
          </cell>
        </row>
        <row r="72">
          <cell r="L72">
            <v>2</v>
          </cell>
          <cell r="M72" t="str">
            <v>Improbable</v>
          </cell>
          <cell r="N72">
            <v>2</v>
          </cell>
          <cell r="O72" t="str">
            <v>10
BAJA</v>
          </cell>
          <cell r="P72" t="str">
            <v>20
MODERADA</v>
          </cell>
          <cell r="Q72" t="str">
            <v>40
ALTA</v>
          </cell>
        </row>
        <row r="73">
          <cell r="L73">
            <v>1</v>
          </cell>
          <cell r="M73" t="str">
            <v>Rara vez</v>
          </cell>
          <cell r="N73">
            <v>1</v>
          </cell>
          <cell r="O73" t="str">
            <v>5
BAJA</v>
          </cell>
          <cell r="P73" t="str">
            <v>10
BAJA</v>
          </cell>
          <cell r="Q73" t="str">
            <v>20
MODERADA</v>
          </cell>
        </row>
      </sheetData>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sheetName val="Instructivo"/>
      <sheetName val="Escalas"/>
      <sheetName val="Control"/>
      <sheetName val="Listas"/>
    </sheetNames>
    <sheetDataSet>
      <sheetData sheetId="0"/>
      <sheetData sheetId="1" refreshError="1"/>
      <sheetData sheetId="2" refreshError="1"/>
      <sheetData sheetId="3" refreshError="1"/>
      <sheetData sheetId="4">
        <row r="2">
          <cell r="A2" t="str">
            <v>Rara vez</v>
          </cell>
        </row>
        <row r="3">
          <cell r="A3" t="str">
            <v>Improbable</v>
          </cell>
        </row>
        <row r="4">
          <cell r="A4" t="str">
            <v>Posible</v>
          </cell>
        </row>
        <row r="5">
          <cell r="A5" t="str">
            <v>Probable</v>
          </cell>
        </row>
        <row r="6">
          <cell r="A6" t="str">
            <v>Casi Seguro</v>
          </cell>
        </row>
        <row r="9">
          <cell r="B9" t="str">
            <v>Moderado</v>
          </cell>
        </row>
        <row r="10">
          <cell r="B10" t="str">
            <v>Mayor</v>
          </cell>
        </row>
        <row r="11">
          <cell r="B11" t="str">
            <v>Catastrófico</v>
          </cell>
        </row>
        <row r="19">
          <cell r="D19" t="str">
            <v>SI</v>
          </cell>
        </row>
        <row r="20">
          <cell r="D20" t="str">
            <v>NO</v>
          </cell>
        </row>
        <row r="27">
          <cell r="F27" t="str">
            <v>Permanente</v>
          </cell>
        </row>
        <row r="28">
          <cell r="F28" t="str">
            <v>Diario</v>
          </cell>
        </row>
        <row r="29">
          <cell r="F29" t="str">
            <v>Semanal</v>
          </cell>
        </row>
        <row r="30">
          <cell r="F30" t="str">
            <v>Mensual</v>
          </cell>
        </row>
        <row r="31">
          <cell r="F31" t="str">
            <v>Semestral</v>
          </cell>
        </row>
        <row r="32">
          <cell r="F32" t="str">
            <v>Anual</v>
          </cell>
        </row>
        <row r="33">
          <cell r="F33" t="str">
            <v>Cuatrianual</v>
          </cell>
        </row>
        <row r="34">
          <cell r="F34" t="str">
            <v>Según evento</v>
          </cell>
        </row>
        <row r="37">
          <cell r="G37" t="str">
            <v>01 de Enero - 30 de Abril</v>
          </cell>
        </row>
        <row r="38">
          <cell r="G38" t="str">
            <v>01 de Mayo - 30 de Agosto</v>
          </cell>
        </row>
        <row r="39">
          <cell r="G39" t="str">
            <v>01 de Septiembre - 30 de Diciembre</v>
          </cell>
        </row>
        <row r="42">
          <cell r="H42" t="str">
            <v>COMUNICACIONES</v>
          </cell>
        </row>
        <row r="43">
          <cell r="H43" t="str">
            <v>CONSERVACIÓN DE INFRAESTRUCTURA</v>
          </cell>
        </row>
        <row r="44">
          <cell r="H44" t="str">
            <v>DISEÑO DE PROYECTOS</v>
          </cell>
        </row>
        <row r="45">
          <cell r="H45" t="str">
            <v>EJECUCIÓN DE OBRAS</v>
          </cell>
        </row>
        <row r="46">
          <cell r="H46" t="str">
            <v>EVALUACIÓN Y CONTROL</v>
          </cell>
        </row>
        <row r="47">
          <cell r="H47" t="str">
            <v>FACTIBILIDAD DE PROYECTOS</v>
          </cell>
        </row>
        <row r="48">
          <cell r="H48" t="str">
            <v>GESTIÓN AMBIENTAL, CALIDAD Y SST</v>
          </cell>
        </row>
        <row r="49">
          <cell r="H49" t="str">
            <v>GESTIÓN CONTRACTUAL</v>
          </cell>
        </row>
        <row r="50">
          <cell r="H50" t="str">
            <v>GESTIÓN DE LA VALORIZACIÓN Y FINANCIACIÓN</v>
          </cell>
        </row>
        <row r="51">
          <cell r="H51" t="str">
            <v>GESTIÓN DEL TALENTO HUMANO</v>
          </cell>
        </row>
        <row r="52">
          <cell r="H52" t="str">
            <v>GESTIÓN DOCUMENTAL</v>
          </cell>
        </row>
        <row r="53">
          <cell r="H53" t="str">
            <v>GESTIÓN FINANCIERA</v>
          </cell>
        </row>
        <row r="54">
          <cell r="H54" t="str">
            <v>GESTIÓN INTEGRAL DE PROYECTOS</v>
          </cell>
        </row>
        <row r="55">
          <cell r="H55" t="str">
            <v>GESTIÓN INTERINSTITUCIONAL</v>
          </cell>
        </row>
        <row r="56">
          <cell r="H56" t="str">
            <v>GESTIÓN LEGAL</v>
          </cell>
        </row>
        <row r="57">
          <cell r="H57" t="str">
            <v>GESTIÓN PREDIAL</v>
          </cell>
        </row>
        <row r="58">
          <cell r="H58" t="str">
            <v>GESTIÓN SOCIAL Y PARTICIPACIÓN CIUDADANA</v>
          </cell>
        </row>
        <row r="59">
          <cell r="H59" t="str">
            <v>GESTIÓN TECNOLOGÍAS DE LA INFORMACIÓN Y COMUNICACIÓN</v>
          </cell>
        </row>
        <row r="60">
          <cell r="H60" t="str">
            <v xml:space="preserve">INNOVACIÓN Y GESTIÓN DEL CONOCIMIENTO </v>
          </cell>
        </row>
        <row r="61">
          <cell r="H61" t="str">
            <v>MEJORAMIENTO CONTINUO</v>
          </cell>
        </row>
        <row r="62">
          <cell r="H62" t="str">
            <v>PLANEACIÓN ESTRATÉGICA</v>
          </cell>
        </row>
        <row r="63">
          <cell r="H63" t="str">
            <v>RECURSOS FÍSICOS</v>
          </cell>
        </row>
        <row r="67">
          <cell r="O67" t="str">
            <v>Moderado</v>
          </cell>
          <cell r="P67" t="str">
            <v>Mayor</v>
          </cell>
          <cell r="Q67" t="str">
            <v>Catastrófico</v>
          </cell>
        </row>
        <row r="68">
          <cell r="O68">
            <v>5</v>
          </cell>
          <cell r="P68">
            <v>10</v>
          </cell>
          <cell r="Q68">
            <v>20</v>
          </cell>
        </row>
        <row r="69">
          <cell r="L69">
            <v>5</v>
          </cell>
          <cell r="M69" t="str">
            <v>Casi Seguro</v>
          </cell>
          <cell r="N69">
            <v>5</v>
          </cell>
          <cell r="O69" t="str">
            <v>25
MODERADA</v>
          </cell>
          <cell r="P69" t="str">
            <v>50
ALTA</v>
          </cell>
          <cell r="Q69" t="str">
            <v>100
EXTREMO</v>
          </cell>
        </row>
        <row r="70">
          <cell r="L70">
            <v>4</v>
          </cell>
          <cell r="M70" t="str">
            <v>Probable</v>
          </cell>
          <cell r="N70">
            <v>4</v>
          </cell>
          <cell r="O70" t="str">
            <v>20
MODERADA</v>
          </cell>
          <cell r="P70" t="str">
            <v>40
ALTA</v>
          </cell>
          <cell r="Q70" t="str">
            <v>80
EXTREMO</v>
          </cell>
        </row>
        <row r="71">
          <cell r="L71">
            <v>3</v>
          </cell>
          <cell r="M71" t="str">
            <v>Posible</v>
          </cell>
          <cell r="N71">
            <v>3</v>
          </cell>
          <cell r="O71" t="str">
            <v>15
MDOERADA</v>
          </cell>
          <cell r="P71" t="str">
            <v>30
ALTA</v>
          </cell>
          <cell r="Q71" t="str">
            <v>60
EXTREMO</v>
          </cell>
        </row>
        <row r="72">
          <cell r="L72">
            <v>2</v>
          </cell>
          <cell r="M72" t="str">
            <v>Improbable</v>
          </cell>
          <cell r="N72">
            <v>2</v>
          </cell>
          <cell r="O72" t="str">
            <v>10
BAJA</v>
          </cell>
          <cell r="P72" t="str">
            <v>20
MODERADA</v>
          </cell>
          <cell r="Q72" t="str">
            <v>40
ALTA</v>
          </cell>
        </row>
        <row r="73">
          <cell r="L73">
            <v>1</v>
          </cell>
          <cell r="M73" t="str">
            <v>Rara vez</v>
          </cell>
          <cell r="N73">
            <v>1</v>
          </cell>
          <cell r="O73" t="str">
            <v>5
BAJA</v>
          </cell>
          <cell r="P73" t="str">
            <v>10
BAJA</v>
          </cell>
          <cell r="Q73" t="str">
            <v>20
MODERADA</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ATO"/>
      <sheetName val="INSTRUCTIVO"/>
      <sheetName val="Control"/>
      <sheetName val="Listas"/>
    </sheetNames>
    <sheetDataSet>
      <sheetData sheetId="0"/>
      <sheetData sheetId="1"/>
      <sheetData sheetId="2"/>
      <sheetData sheetId="3">
        <row r="3">
          <cell r="Q3" t="str">
            <v>Método</v>
          </cell>
          <cell r="R3" t="str">
            <v>Previo</v>
          </cell>
          <cell r="S3" t="str">
            <v>Limitado</v>
          </cell>
          <cell r="T3" t="str">
            <v>Ninguno</v>
          </cell>
        </row>
        <row r="4">
          <cell r="Q4" t="str">
            <v>R. Humano</v>
          </cell>
          <cell r="R4" t="str">
            <v>Posterior</v>
          </cell>
          <cell r="S4" t="str">
            <v>Medio</v>
          </cell>
          <cell r="T4" t="str">
            <v>Probabilidad</v>
          </cell>
        </row>
        <row r="5">
          <cell r="Q5" t="str">
            <v>Financiero</v>
          </cell>
          <cell r="R5" t="str">
            <v>Pre. y Post.</v>
          </cell>
          <cell r="S5" t="str">
            <v>Fuerte</v>
          </cell>
          <cell r="T5" t="str">
            <v>Impacto</v>
          </cell>
        </row>
        <row r="6">
          <cell r="Q6" t="str">
            <v>Tecnológico</v>
          </cell>
          <cell r="T6" t="str">
            <v>Ambos</v>
          </cell>
        </row>
        <row r="7">
          <cell r="Q7" t="str">
            <v>Infraestructura</v>
          </cell>
        </row>
        <row r="8">
          <cell r="Q8" t="str">
            <v>Ambiente de trabajo</v>
          </cell>
        </row>
        <row r="9">
          <cell r="Q9" t="str">
            <v>Otros recursos</v>
          </cell>
        </row>
        <row r="10">
          <cell r="Q10" t="str">
            <v>Proveedor</v>
          </cell>
        </row>
        <row r="11">
          <cell r="Q11" t="str">
            <v>Cliente</v>
          </cell>
        </row>
        <row r="12">
          <cell r="Q12" t="str">
            <v>Naturales</v>
          </cell>
        </row>
        <row r="13">
          <cell r="Q13" t="str">
            <v>Externo</v>
          </cell>
        </row>
        <row r="14">
          <cell r="Q14" t="str">
            <v>Otro</v>
          </cell>
        </row>
        <row r="19">
          <cell r="E19">
            <v>1</v>
          </cell>
          <cell r="F19">
            <v>1.6</v>
          </cell>
          <cell r="G19">
            <v>2.6</v>
          </cell>
          <cell r="H19">
            <v>3.6</v>
          </cell>
          <cell r="I19">
            <v>4.5999999999999996</v>
          </cell>
        </row>
        <row r="20">
          <cell r="D20">
            <v>1</v>
          </cell>
          <cell r="E20" t="str">
            <v>INFERIOR</v>
          </cell>
          <cell r="F20" t="str">
            <v>INFERIOR</v>
          </cell>
          <cell r="G20" t="str">
            <v>INFERIOR</v>
          </cell>
          <cell r="H20" t="str">
            <v>MODERADO</v>
          </cell>
          <cell r="I20" t="str">
            <v>ALTO</v>
          </cell>
        </row>
        <row r="21">
          <cell r="D21">
            <v>1.6</v>
          </cell>
          <cell r="E21" t="str">
            <v>INFERIOR</v>
          </cell>
          <cell r="F21" t="str">
            <v>INFERIOR</v>
          </cell>
          <cell r="G21" t="str">
            <v>MODERADO</v>
          </cell>
          <cell r="H21" t="str">
            <v>ALTO</v>
          </cell>
          <cell r="I21" t="str">
            <v>ALTO</v>
          </cell>
        </row>
        <row r="22">
          <cell r="D22">
            <v>2.6</v>
          </cell>
          <cell r="E22" t="str">
            <v>INFERIOR</v>
          </cell>
          <cell r="F22" t="str">
            <v>MODERADO</v>
          </cell>
          <cell r="G22" t="str">
            <v>ALTO</v>
          </cell>
          <cell r="H22" t="str">
            <v>ALTO</v>
          </cell>
          <cell r="I22" t="str">
            <v>EXTREMO</v>
          </cell>
        </row>
        <row r="23">
          <cell r="D23">
            <v>3.6</v>
          </cell>
          <cell r="E23" t="str">
            <v>MODERADO</v>
          </cell>
          <cell r="F23" t="str">
            <v>ALTO</v>
          </cell>
          <cell r="G23" t="str">
            <v>ALTO</v>
          </cell>
          <cell r="H23" t="str">
            <v>EXTREMO</v>
          </cell>
          <cell r="I23" t="str">
            <v>EXTREMO</v>
          </cell>
        </row>
        <row r="24">
          <cell r="D24">
            <v>4.5999999999999996</v>
          </cell>
          <cell r="E24" t="str">
            <v>ALTO</v>
          </cell>
          <cell r="F24" t="str">
            <v>ALTO</v>
          </cell>
          <cell r="G24" t="str">
            <v>EXTREMO</v>
          </cell>
          <cell r="H24" t="str">
            <v>EXTREMO</v>
          </cell>
          <cell r="I24" t="str">
            <v>EXTREMO</v>
          </cell>
        </row>
      </sheetData>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sheetName val="Instructivo"/>
      <sheetName val="Escalas"/>
      <sheetName val="Control"/>
      <sheetName val="Listas"/>
    </sheetNames>
    <sheetDataSet>
      <sheetData sheetId="0"/>
      <sheetData sheetId="1" refreshError="1"/>
      <sheetData sheetId="2" refreshError="1"/>
      <sheetData sheetId="3" refreshError="1"/>
      <sheetData sheetId="4">
        <row r="2">
          <cell r="A2" t="str">
            <v>Rara vez</v>
          </cell>
        </row>
        <row r="3">
          <cell r="A3" t="str">
            <v>Improbable</v>
          </cell>
        </row>
        <row r="4">
          <cell r="A4" t="str">
            <v>Posible</v>
          </cell>
        </row>
        <row r="5">
          <cell r="A5" t="str">
            <v>Probable</v>
          </cell>
        </row>
        <row r="6">
          <cell r="A6" t="str">
            <v>Casi Seguro</v>
          </cell>
        </row>
        <row r="9">
          <cell r="B9" t="str">
            <v>Moderado</v>
          </cell>
        </row>
        <row r="10">
          <cell r="B10" t="str">
            <v>Mayor</v>
          </cell>
        </row>
        <row r="11">
          <cell r="B11" t="str">
            <v>Catastrófico</v>
          </cell>
        </row>
        <row r="19">
          <cell r="D19" t="str">
            <v>SI</v>
          </cell>
        </row>
        <row r="20">
          <cell r="D20" t="str">
            <v>NO</v>
          </cell>
        </row>
        <row r="27">
          <cell r="F27" t="str">
            <v>Permanente</v>
          </cell>
        </row>
        <row r="28">
          <cell r="F28" t="str">
            <v>Diario</v>
          </cell>
        </row>
        <row r="29">
          <cell r="F29" t="str">
            <v>Semanal</v>
          </cell>
        </row>
        <row r="30">
          <cell r="F30" t="str">
            <v>Mensual</v>
          </cell>
        </row>
        <row r="31">
          <cell r="F31" t="str">
            <v>Semestral</v>
          </cell>
        </row>
        <row r="32">
          <cell r="F32" t="str">
            <v>Anual</v>
          </cell>
        </row>
        <row r="33">
          <cell r="F33" t="str">
            <v>Cuatrianual</v>
          </cell>
        </row>
        <row r="34">
          <cell r="F34" t="str">
            <v>Según evento</v>
          </cell>
        </row>
        <row r="37">
          <cell r="G37" t="str">
            <v>01 de Enero - 30 de Abril</v>
          </cell>
        </row>
        <row r="38">
          <cell r="G38" t="str">
            <v>01 de Mayo - 30 de Agosto</v>
          </cell>
        </row>
        <row r="39">
          <cell r="G39" t="str">
            <v>01 de Septiembre - 30 de Diciembre</v>
          </cell>
        </row>
        <row r="42">
          <cell r="H42" t="str">
            <v>COMUNICACIONES</v>
          </cell>
        </row>
        <row r="43">
          <cell r="H43" t="str">
            <v>CONSERVACIÓN DE INFRAESTRUCTURA</v>
          </cell>
        </row>
        <row r="44">
          <cell r="H44" t="str">
            <v>DISEÑO DE PROYECTOS</v>
          </cell>
        </row>
        <row r="45">
          <cell r="H45" t="str">
            <v>EJECUCIÓN DE OBRAS</v>
          </cell>
        </row>
        <row r="46">
          <cell r="H46" t="str">
            <v>EVALUACIÓN Y CONTROL</v>
          </cell>
        </row>
        <row r="47">
          <cell r="H47" t="str">
            <v>FACTIBILIDAD DE PROYECTOS</v>
          </cell>
        </row>
        <row r="48">
          <cell r="H48" t="str">
            <v>GESTIÓN AMBIENTAL, CALIDAD Y SST</v>
          </cell>
        </row>
        <row r="49">
          <cell r="H49" t="str">
            <v>GESTIÓN CONTRACTUAL</v>
          </cell>
        </row>
        <row r="50">
          <cell r="H50" t="str">
            <v>GESTIÓN DE LA VALORIZACIÓN Y FINANCIACIÓN</v>
          </cell>
        </row>
        <row r="51">
          <cell r="H51" t="str">
            <v>GESTIÓN DEL TALENTO HUMANO</v>
          </cell>
        </row>
        <row r="52">
          <cell r="H52" t="str">
            <v>GESTIÓN DOCUMENTAL</v>
          </cell>
        </row>
        <row r="53">
          <cell r="H53" t="str">
            <v>GESTIÓN FINANCIERA</v>
          </cell>
        </row>
        <row r="54">
          <cell r="H54" t="str">
            <v>GESTIÓN INTEGRAL DE PROYECTOS</v>
          </cell>
        </row>
        <row r="55">
          <cell r="H55" t="str">
            <v>GESTIÓN INTERINSTITUCIONAL</v>
          </cell>
        </row>
        <row r="56">
          <cell r="H56" t="str">
            <v>GESTIÓN LEGAL</v>
          </cell>
        </row>
        <row r="57">
          <cell r="H57" t="str">
            <v>GESTIÓN PREDIAL</v>
          </cell>
        </row>
        <row r="58">
          <cell r="H58" t="str">
            <v>GESTIÓN SOCIAL Y PARTICIPACIÓN CIUDADANA</v>
          </cell>
        </row>
        <row r="59">
          <cell r="H59" t="str">
            <v>GESTIÓN TECNOLOGÍAS DE LA INFORMACIÓN Y COMUNICACIÓN</v>
          </cell>
        </row>
        <row r="60">
          <cell r="H60" t="str">
            <v xml:space="preserve">INNOVACIÓN Y GESTIÓN DEL CONOCIMIENTO </v>
          </cell>
        </row>
        <row r="61">
          <cell r="H61" t="str">
            <v>MEJORAMIENTO CONTINUO</v>
          </cell>
        </row>
        <row r="62">
          <cell r="H62" t="str">
            <v>PLANEACIÓN ESTRATÉGICA</v>
          </cell>
        </row>
        <row r="63">
          <cell r="H63" t="str">
            <v>RECURSOS FÍSICOS</v>
          </cell>
        </row>
        <row r="67">
          <cell r="O67" t="str">
            <v>Moderado</v>
          </cell>
          <cell r="P67" t="str">
            <v>Mayor</v>
          </cell>
          <cell r="Q67" t="str">
            <v>Catastrófico</v>
          </cell>
        </row>
        <row r="68">
          <cell r="O68">
            <v>5</v>
          </cell>
          <cell r="P68">
            <v>10</v>
          </cell>
          <cell r="Q68">
            <v>20</v>
          </cell>
        </row>
        <row r="69">
          <cell r="L69">
            <v>5</v>
          </cell>
          <cell r="M69" t="str">
            <v>Casi Seguro</v>
          </cell>
          <cell r="N69">
            <v>5</v>
          </cell>
          <cell r="O69" t="str">
            <v>25
MODERADA</v>
          </cell>
          <cell r="P69" t="str">
            <v>50
ALTA</v>
          </cell>
          <cell r="Q69" t="str">
            <v>100
EXTREMO</v>
          </cell>
        </row>
        <row r="70">
          <cell r="L70">
            <v>4</v>
          </cell>
          <cell r="M70" t="str">
            <v>Probable</v>
          </cell>
          <cell r="N70">
            <v>4</v>
          </cell>
          <cell r="O70" t="str">
            <v>20
MODERADA</v>
          </cell>
          <cell r="P70" t="str">
            <v>40
ALTA</v>
          </cell>
          <cell r="Q70" t="str">
            <v>80
EXTREMO</v>
          </cell>
        </row>
        <row r="71">
          <cell r="L71">
            <v>3</v>
          </cell>
          <cell r="M71" t="str">
            <v>Posible</v>
          </cell>
          <cell r="N71">
            <v>3</v>
          </cell>
          <cell r="O71" t="str">
            <v>15
MDOERADA</v>
          </cell>
          <cell r="P71" t="str">
            <v>30
ALTA</v>
          </cell>
          <cell r="Q71" t="str">
            <v>60
EXTREMO</v>
          </cell>
        </row>
        <row r="72">
          <cell r="L72">
            <v>2</v>
          </cell>
          <cell r="M72" t="str">
            <v>Improbable</v>
          </cell>
          <cell r="N72">
            <v>2</v>
          </cell>
          <cell r="O72" t="str">
            <v>10
BAJA</v>
          </cell>
          <cell r="P72" t="str">
            <v>20
MODERADA</v>
          </cell>
          <cell r="Q72" t="str">
            <v>40
ALTA</v>
          </cell>
        </row>
        <row r="73">
          <cell r="L73">
            <v>1</v>
          </cell>
          <cell r="M73" t="str">
            <v>Rara vez</v>
          </cell>
          <cell r="N73">
            <v>1</v>
          </cell>
          <cell r="O73" t="str">
            <v>5
BAJA</v>
          </cell>
          <cell r="P73" t="str">
            <v>10
BAJA</v>
          </cell>
          <cell r="Q73" t="str">
            <v>20
MODERADA</v>
          </cell>
        </row>
      </sheetData>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sheetName val="Instructivo"/>
      <sheetName val="Escalas"/>
      <sheetName val="Control"/>
      <sheetName val="Listas"/>
    </sheetNames>
    <sheetDataSet>
      <sheetData sheetId="0"/>
      <sheetData sheetId="1" refreshError="1"/>
      <sheetData sheetId="2" refreshError="1"/>
      <sheetData sheetId="3" refreshError="1"/>
      <sheetData sheetId="4">
        <row r="2">
          <cell r="A2" t="str">
            <v>Rara vez</v>
          </cell>
        </row>
        <row r="3">
          <cell r="A3" t="str">
            <v>Improbable</v>
          </cell>
        </row>
        <row r="4">
          <cell r="A4" t="str">
            <v>Posible</v>
          </cell>
        </row>
        <row r="5">
          <cell r="A5" t="str">
            <v>Probable</v>
          </cell>
        </row>
        <row r="6">
          <cell r="A6" t="str">
            <v>Casi Seguro</v>
          </cell>
        </row>
        <row r="9">
          <cell r="B9" t="str">
            <v>Moderado</v>
          </cell>
        </row>
        <row r="10">
          <cell r="B10" t="str">
            <v>Mayor</v>
          </cell>
        </row>
        <row r="11">
          <cell r="B11" t="str">
            <v>Catastrófico</v>
          </cell>
        </row>
        <row r="19">
          <cell r="D19" t="str">
            <v>SI</v>
          </cell>
        </row>
        <row r="20">
          <cell r="D20" t="str">
            <v>NO</v>
          </cell>
        </row>
        <row r="27">
          <cell r="F27" t="str">
            <v>Permanente</v>
          </cell>
        </row>
        <row r="28">
          <cell r="F28" t="str">
            <v>Diario</v>
          </cell>
        </row>
        <row r="29">
          <cell r="F29" t="str">
            <v>Semanal</v>
          </cell>
        </row>
        <row r="30">
          <cell r="F30" t="str">
            <v>Mensual</v>
          </cell>
        </row>
        <row r="31">
          <cell r="F31" t="str">
            <v>Semestral</v>
          </cell>
        </row>
        <row r="32">
          <cell r="F32" t="str">
            <v>Anual</v>
          </cell>
        </row>
        <row r="33">
          <cell r="F33" t="str">
            <v>Cuatrianual</v>
          </cell>
        </row>
        <row r="34">
          <cell r="F34" t="str">
            <v>Según evento</v>
          </cell>
        </row>
        <row r="37">
          <cell r="G37" t="str">
            <v>01 de Enero - 30 de Abril</v>
          </cell>
        </row>
        <row r="38">
          <cell r="G38" t="str">
            <v>01 de Mayo - 30 de Agosto</v>
          </cell>
        </row>
        <row r="39">
          <cell r="G39" t="str">
            <v>01 de Septiembre - 30 de Diciembre</v>
          </cell>
        </row>
        <row r="42">
          <cell r="H42" t="str">
            <v>COMUNICACIONES</v>
          </cell>
        </row>
        <row r="43">
          <cell r="H43" t="str">
            <v>CONSERVACIÓN DE INFRAESTRUCTURA</v>
          </cell>
        </row>
        <row r="44">
          <cell r="H44" t="str">
            <v>DISEÑO DE PROYECTOS</v>
          </cell>
        </row>
        <row r="45">
          <cell r="H45" t="str">
            <v>EJECUCIÓN DE OBRAS</v>
          </cell>
        </row>
        <row r="46">
          <cell r="H46" t="str">
            <v>EVALUACIÓN Y CONTROL</v>
          </cell>
        </row>
        <row r="47">
          <cell r="H47" t="str">
            <v>FACTIBILIDAD DE PROYECTOS</v>
          </cell>
        </row>
        <row r="48">
          <cell r="H48" t="str">
            <v>GESTIÓN AMBIENTAL, CALIDAD Y SST</v>
          </cell>
        </row>
        <row r="49">
          <cell r="H49" t="str">
            <v>GESTIÓN CONTRACTUAL</v>
          </cell>
        </row>
        <row r="50">
          <cell r="H50" t="str">
            <v>GESTIÓN DE LA VALORIZACIÓN Y FINANCIACIÓN</v>
          </cell>
        </row>
        <row r="51">
          <cell r="H51" t="str">
            <v>GESTIÓN DEL TALENTO HUMANO</v>
          </cell>
        </row>
        <row r="52">
          <cell r="H52" t="str">
            <v>GESTIÓN DOCUMENTAL</v>
          </cell>
        </row>
        <row r="53">
          <cell r="H53" t="str">
            <v>GESTIÓN FINANCIERA</v>
          </cell>
        </row>
        <row r="54">
          <cell r="H54" t="str">
            <v>GESTIÓN INTEGRAL DE PROYECTOS</v>
          </cell>
        </row>
        <row r="55">
          <cell r="H55" t="str">
            <v>GESTIÓN INTERINSTITUCIONAL</v>
          </cell>
        </row>
        <row r="56">
          <cell r="H56" t="str">
            <v>GESTIÓN LEGAL</v>
          </cell>
        </row>
        <row r="57">
          <cell r="H57" t="str">
            <v>GESTIÓN PREDIAL</v>
          </cell>
        </row>
        <row r="58">
          <cell r="H58" t="str">
            <v>GESTIÓN SOCIAL Y PARTICIPACIÓN CIUDADANA</v>
          </cell>
        </row>
        <row r="59">
          <cell r="H59" t="str">
            <v>GESTIÓN TECNOLOGÍAS DE LA INFORMACIÓN Y COMUNICACIÓN</v>
          </cell>
        </row>
        <row r="60">
          <cell r="H60" t="str">
            <v xml:space="preserve">INNOVACIÓN Y GESTIÓN DEL CONOCIMIENTO </v>
          </cell>
        </row>
        <row r="61">
          <cell r="H61" t="str">
            <v>MEJORAMIENTO CONTINUO</v>
          </cell>
        </row>
        <row r="62">
          <cell r="H62" t="str">
            <v>PLANEACIÓN ESTRATÉGICA</v>
          </cell>
        </row>
        <row r="63">
          <cell r="H63" t="str">
            <v>RECURSOS FÍSICOS</v>
          </cell>
        </row>
        <row r="67">
          <cell r="O67" t="str">
            <v>Moderado</v>
          </cell>
          <cell r="P67" t="str">
            <v>Mayor</v>
          </cell>
          <cell r="Q67" t="str">
            <v>Catastrófico</v>
          </cell>
        </row>
        <row r="68">
          <cell r="O68">
            <v>5</v>
          </cell>
          <cell r="P68">
            <v>10</v>
          </cell>
          <cell r="Q68">
            <v>20</v>
          </cell>
        </row>
        <row r="69">
          <cell r="L69">
            <v>5</v>
          </cell>
          <cell r="M69" t="str">
            <v>Casi Seguro</v>
          </cell>
          <cell r="N69">
            <v>5</v>
          </cell>
          <cell r="O69" t="str">
            <v>25
MODERADA</v>
          </cell>
          <cell r="P69" t="str">
            <v>50
ALTA</v>
          </cell>
          <cell r="Q69" t="str">
            <v>100
EXTREMO</v>
          </cell>
        </row>
        <row r="70">
          <cell r="L70">
            <v>4</v>
          </cell>
          <cell r="M70" t="str">
            <v>Probable</v>
          </cell>
          <cell r="N70">
            <v>4</v>
          </cell>
          <cell r="O70" t="str">
            <v>20
MODERADA</v>
          </cell>
          <cell r="P70" t="str">
            <v>40
ALTA</v>
          </cell>
          <cell r="Q70" t="str">
            <v>80
EXTREMO</v>
          </cell>
        </row>
        <row r="71">
          <cell r="L71">
            <v>3</v>
          </cell>
          <cell r="M71" t="str">
            <v>Posible</v>
          </cell>
          <cell r="N71">
            <v>3</v>
          </cell>
          <cell r="O71" t="str">
            <v>15
MDOERADA</v>
          </cell>
          <cell r="P71" t="str">
            <v>30
ALTA</v>
          </cell>
          <cell r="Q71" t="str">
            <v>60
EXTREMO</v>
          </cell>
        </row>
        <row r="72">
          <cell r="L72">
            <v>2</v>
          </cell>
          <cell r="M72" t="str">
            <v>Improbable</v>
          </cell>
          <cell r="N72">
            <v>2</v>
          </cell>
          <cell r="O72" t="str">
            <v>10
BAJA</v>
          </cell>
          <cell r="P72" t="str">
            <v>20
MODERADA</v>
          </cell>
          <cell r="Q72" t="str">
            <v>40
ALTA</v>
          </cell>
        </row>
        <row r="73">
          <cell r="L73">
            <v>1</v>
          </cell>
          <cell r="M73" t="str">
            <v>Rara vez</v>
          </cell>
          <cell r="N73">
            <v>1</v>
          </cell>
          <cell r="O73" t="str">
            <v>5
BAJA</v>
          </cell>
          <cell r="P73" t="str">
            <v>10
BAJA</v>
          </cell>
          <cell r="Q73" t="str">
            <v>20
MODERADA</v>
          </cell>
        </row>
      </sheetData>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sheetName val="Instructivo"/>
      <sheetName val="Escalas"/>
      <sheetName val="Control"/>
      <sheetName val="Listas"/>
    </sheetNames>
    <sheetDataSet>
      <sheetData sheetId="0"/>
      <sheetData sheetId="1" refreshError="1"/>
      <sheetData sheetId="2" refreshError="1"/>
      <sheetData sheetId="3" refreshError="1"/>
      <sheetData sheetId="4">
        <row r="2">
          <cell r="A2" t="str">
            <v>Rara vez</v>
          </cell>
        </row>
        <row r="3">
          <cell r="A3" t="str">
            <v>Improbable</v>
          </cell>
        </row>
        <row r="4">
          <cell r="A4" t="str">
            <v>Posible</v>
          </cell>
        </row>
        <row r="5">
          <cell r="A5" t="str">
            <v>Probable</v>
          </cell>
        </row>
        <row r="6">
          <cell r="A6" t="str">
            <v>Casi Seguro</v>
          </cell>
        </row>
        <row r="9">
          <cell r="B9" t="str">
            <v>Moderado</v>
          </cell>
        </row>
        <row r="10">
          <cell r="B10" t="str">
            <v>Mayor</v>
          </cell>
        </row>
        <row r="11">
          <cell r="B11" t="str">
            <v>Catastrófico</v>
          </cell>
        </row>
        <row r="19">
          <cell r="D19" t="str">
            <v>SI</v>
          </cell>
        </row>
        <row r="20">
          <cell r="D20" t="str">
            <v>NO</v>
          </cell>
        </row>
        <row r="27">
          <cell r="F27" t="str">
            <v>Permanente</v>
          </cell>
        </row>
        <row r="28">
          <cell r="F28" t="str">
            <v>Diario</v>
          </cell>
        </row>
        <row r="29">
          <cell r="F29" t="str">
            <v>Semanal</v>
          </cell>
        </row>
        <row r="30">
          <cell r="F30" t="str">
            <v>Mensual</v>
          </cell>
        </row>
        <row r="31">
          <cell r="F31" t="str">
            <v>Semestral</v>
          </cell>
        </row>
        <row r="32">
          <cell r="F32" t="str">
            <v>Anual</v>
          </cell>
        </row>
        <row r="33">
          <cell r="F33" t="str">
            <v>Cuatrianual</v>
          </cell>
        </row>
        <row r="34">
          <cell r="F34" t="str">
            <v>Según evento</v>
          </cell>
        </row>
        <row r="37">
          <cell r="G37" t="str">
            <v>01 de Enero - 30 de Abril</v>
          </cell>
        </row>
        <row r="38">
          <cell r="G38" t="str">
            <v>01 de Mayo - 30 de Agosto</v>
          </cell>
        </row>
        <row r="39">
          <cell r="G39" t="str">
            <v>01 de Septiembre - 30 de Diciembre</v>
          </cell>
        </row>
        <row r="42">
          <cell r="H42" t="str">
            <v>COMUNICACIONES</v>
          </cell>
        </row>
        <row r="43">
          <cell r="H43" t="str">
            <v>CONSERVACIÓN DE INFRAESTRUCTURA</v>
          </cell>
        </row>
        <row r="44">
          <cell r="H44" t="str">
            <v>DISEÑO DE PROYECTOS</v>
          </cell>
        </row>
        <row r="45">
          <cell r="H45" t="str">
            <v>EJECUCIÓN DE OBRAS</v>
          </cell>
        </row>
        <row r="46">
          <cell r="H46" t="str">
            <v>EVALUACIÓN Y CONTROL</v>
          </cell>
        </row>
        <row r="47">
          <cell r="H47" t="str">
            <v>FACTIBILIDAD DE PROYECTOS</v>
          </cell>
        </row>
        <row r="48">
          <cell r="H48" t="str">
            <v>GESTIÓN AMBIENTAL, CALIDAD Y SST</v>
          </cell>
        </row>
        <row r="49">
          <cell r="H49" t="str">
            <v>GESTIÓN CONTRACTUAL</v>
          </cell>
        </row>
        <row r="50">
          <cell r="H50" t="str">
            <v>GESTIÓN DE LA VALORIZACIÓN Y FINANCIACIÓN</v>
          </cell>
        </row>
        <row r="51">
          <cell r="H51" t="str">
            <v>GESTIÓN DEL TALENTO HUMANO</v>
          </cell>
        </row>
        <row r="52">
          <cell r="H52" t="str">
            <v>GESTIÓN DOCUMENTAL</v>
          </cell>
        </row>
        <row r="53">
          <cell r="H53" t="str">
            <v>GESTIÓN FINANCIERA</v>
          </cell>
        </row>
        <row r="54">
          <cell r="H54" t="str">
            <v>GESTIÓN INTEGRAL DE PROYECTOS</v>
          </cell>
        </row>
        <row r="55">
          <cell r="H55" t="str">
            <v>GESTIÓN INTERINSTITUCIONAL</v>
          </cell>
        </row>
        <row r="56">
          <cell r="H56" t="str">
            <v>GESTIÓN LEGAL</v>
          </cell>
        </row>
        <row r="57">
          <cell r="H57" t="str">
            <v>GESTIÓN PREDIAL</v>
          </cell>
        </row>
        <row r="58">
          <cell r="H58" t="str">
            <v>GESTIÓN SOCIAL Y PARTICIPACIÓN CIUDADANA</v>
          </cell>
        </row>
        <row r="59">
          <cell r="H59" t="str">
            <v>GESTIÓN TECNOLOGÍAS DE LA INFORMACIÓN Y COMUNICACIÓN</v>
          </cell>
        </row>
        <row r="60">
          <cell r="H60" t="str">
            <v xml:space="preserve">INNOVACIÓN Y GESTIÓN DEL CONOCIMIENTO </v>
          </cell>
        </row>
        <row r="61">
          <cell r="H61" t="str">
            <v>MEJORAMIENTO CONTINUO</v>
          </cell>
        </row>
        <row r="62">
          <cell r="H62" t="str">
            <v>PLANEACIÓN ESTRATÉGICA</v>
          </cell>
        </row>
        <row r="63">
          <cell r="H63" t="str">
            <v>RECURSOS FÍSICOS</v>
          </cell>
        </row>
        <row r="67">
          <cell r="O67" t="str">
            <v>Moderado</v>
          </cell>
          <cell r="P67" t="str">
            <v>Mayor</v>
          </cell>
          <cell r="Q67" t="str">
            <v>Catastrófico</v>
          </cell>
        </row>
        <row r="68">
          <cell r="O68">
            <v>5</v>
          </cell>
          <cell r="P68">
            <v>10</v>
          </cell>
          <cell r="Q68">
            <v>20</v>
          </cell>
        </row>
        <row r="69">
          <cell r="L69">
            <v>5</v>
          </cell>
          <cell r="M69" t="str">
            <v>Casi Seguro</v>
          </cell>
          <cell r="N69">
            <v>5</v>
          </cell>
          <cell r="O69" t="str">
            <v>25
MODERADA</v>
          </cell>
          <cell r="P69" t="str">
            <v>50
ALTA</v>
          </cell>
          <cell r="Q69" t="str">
            <v>100
EXTREMO</v>
          </cell>
        </row>
        <row r="70">
          <cell r="L70">
            <v>4</v>
          </cell>
          <cell r="M70" t="str">
            <v>Probable</v>
          </cell>
          <cell r="N70">
            <v>4</v>
          </cell>
          <cell r="O70" t="str">
            <v>20
MODERADA</v>
          </cell>
          <cell r="P70" t="str">
            <v>40
ALTA</v>
          </cell>
          <cell r="Q70" t="str">
            <v>80
EXTREMO</v>
          </cell>
        </row>
        <row r="71">
          <cell r="L71">
            <v>3</v>
          </cell>
          <cell r="M71" t="str">
            <v>Posible</v>
          </cell>
          <cell r="N71">
            <v>3</v>
          </cell>
          <cell r="O71" t="str">
            <v>15
MDOERADA</v>
          </cell>
          <cell r="P71" t="str">
            <v>30
ALTA</v>
          </cell>
          <cell r="Q71" t="str">
            <v>60
EXTREMO</v>
          </cell>
        </row>
        <row r="72">
          <cell r="L72">
            <v>2</v>
          </cell>
          <cell r="M72" t="str">
            <v>Improbable</v>
          </cell>
          <cell r="N72">
            <v>2</v>
          </cell>
          <cell r="O72" t="str">
            <v>10
BAJA</v>
          </cell>
          <cell r="P72" t="str">
            <v>20
MODERADA</v>
          </cell>
          <cell r="Q72" t="str">
            <v>40
ALTA</v>
          </cell>
        </row>
        <row r="73">
          <cell r="L73">
            <v>1</v>
          </cell>
          <cell r="M73" t="str">
            <v>Rara vez</v>
          </cell>
          <cell r="N73">
            <v>1</v>
          </cell>
          <cell r="O73" t="str">
            <v>5
BAJA</v>
          </cell>
          <cell r="P73" t="str">
            <v>10
BAJA</v>
          </cell>
          <cell r="Q73" t="str">
            <v>20
MODERADA</v>
          </cell>
        </row>
      </sheetData>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sheetName val="Instructivo"/>
      <sheetName val="Escalas"/>
      <sheetName val="Control"/>
      <sheetName val="Listas"/>
    </sheetNames>
    <sheetDataSet>
      <sheetData sheetId="0"/>
      <sheetData sheetId="1" refreshError="1"/>
      <sheetData sheetId="2" refreshError="1"/>
      <sheetData sheetId="3" refreshError="1"/>
      <sheetData sheetId="4">
        <row r="2">
          <cell r="A2" t="str">
            <v>Rara vez</v>
          </cell>
        </row>
        <row r="3">
          <cell r="A3" t="str">
            <v>Improbable</v>
          </cell>
        </row>
        <row r="4">
          <cell r="A4" t="str">
            <v>Posible</v>
          </cell>
        </row>
        <row r="5">
          <cell r="A5" t="str">
            <v>Probable</v>
          </cell>
        </row>
        <row r="6">
          <cell r="A6" t="str">
            <v>Casi Seguro</v>
          </cell>
        </row>
        <row r="9">
          <cell r="B9" t="str">
            <v>Moderado</v>
          </cell>
        </row>
        <row r="10">
          <cell r="B10" t="str">
            <v>Mayor</v>
          </cell>
        </row>
        <row r="11">
          <cell r="B11" t="str">
            <v>Catastrófico</v>
          </cell>
        </row>
        <row r="19">
          <cell r="D19" t="str">
            <v>SI</v>
          </cell>
        </row>
        <row r="20">
          <cell r="D20" t="str">
            <v>NO</v>
          </cell>
        </row>
        <row r="27">
          <cell r="F27" t="str">
            <v>Permanente</v>
          </cell>
        </row>
        <row r="28">
          <cell r="F28" t="str">
            <v>Diario</v>
          </cell>
        </row>
        <row r="29">
          <cell r="F29" t="str">
            <v>Semanal</v>
          </cell>
        </row>
        <row r="30">
          <cell r="F30" t="str">
            <v>Mensual</v>
          </cell>
        </row>
        <row r="31">
          <cell r="F31" t="str">
            <v>Semestral</v>
          </cell>
        </row>
        <row r="32">
          <cell r="F32" t="str">
            <v>Anual</v>
          </cell>
        </row>
        <row r="33">
          <cell r="F33" t="str">
            <v>Cuatrianual</v>
          </cell>
        </row>
        <row r="34">
          <cell r="F34" t="str">
            <v>Según evento</v>
          </cell>
        </row>
        <row r="37">
          <cell r="G37" t="str">
            <v>01 de Enero - 30 de Abril</v>
          </cell>
        </row>
        <row r="38">
          <cell r="G38" t="str">
            <v>01 de Mayo - 30 de Agosto</v>
          </cell>
        </row>
        <row r="39">
          <cell r="G39" t="str">
            <v>01 de Septiembre - 30 de Diciembre</v>
          </cell>
        </row>
        <row r="42">
          <cell r="H42" t="str">
            <v>COMUNICACIONES</v>
          </cell>
        </row>
        <row r="43">
          <cell r="H43" t="str">
            <v>CONSERVACIÓN DE INFRAESTRUCTURA</v>
          </cell>
        </row>
        <row r="44">
          <cell r="H44" t="str">
            <v>DISEÑO DE PROYECTOS</v>
          </cell>
        </row>
        <row r="45">
          <cell r="H45" t="str">
            <v>EJECUCIÓN DE OBRAS</v>
          </cell>
        </row>
        <row r="46">
          <cell r="H46" t="str">
            <v>EVALUACIÓN Y CONTROL</v>
          </cell>
        </row>
        <row r="47">
          <cell r="H47" t="str">
            <v>FACTIBILIDAD DE PROYECTOS</v>
          </cell>
        </row>
        <row r="48">
          <cell r="H48" t="str">
            <v>GESTIÓN AMBIENTAL, CALIDAD Y SST</v>
          </cell>
        </row>
        <row r="49">
          <cell r="H49" t="str">
            <v>GESTIÓN CONTRACTUAL</v>
          </cell>
        </row>
        <row r="50">
          <cell r="H50" t="str">
            <v>GESTIÓN DE LA VALORIZACIÓN Y FINANCIACIÓN</v>
          </cell>
        </row>
        <row r="51">
          <cell r="H51" t="str">
            <v>GESTIÓN DEL TALENTO HUMANO</v>
          </cell>
        </row>
        <row r="52">
          <cell r="H52" t="str">
            <v>GESTIÓN DOCUMENTAL</v>
          </cell>
        </row>
        <row r="53">
          <cell r="H53" t="str">
            <v>GESTIÓN FINANCIERA</v>
          </cell>
        </row>
        <row r="54">
          <cell r="H54" t="str">
            <v>GESTIÓN INTEGRAL DE PROYECTOS</v>
          </cell>
        </row>
        <row r="55">
          <cell r="H55" t="str">
            <v>GESTIÓN INTERINSTITUCIONAL</v>
          </cell>
        </row>
        <row r="56">
          <cell r="H56" t="str">
            <v>GESTIÓN LEGAL</v>
          </cell>
        </row>
        <row r="57">
          <cell r="H57" t="str">
            <v>GESTIÓN PREDIAL</v>
          </cell>
        </row>
        <row r="58">
          <cell r="H58" t="str">
            <v>GESTIÓN SOCIAL Y PARTICIPACIÓN CIUDADANA</v>
          </cell>
        </row>
        <row r="59">
          <cell r="H59" t="str">
            <v>GESTIÓN TECNOLOGÍAS DE LA INFORMACIÓN Y COMUNICACIÓN</v>
          </cell>
        </row>
        <row r="60">
          <cell r="H60" t="str">
            <v xml:space="preserve">INNOVACIÓN Y GESTIÓN DEL CONOCIMIENTO </v>
          </cell>
        </row>
        <row r="61">
          <cell r="H61" t="str">
            <v>MEJORAMIENTO CONTINUO</v>
          </cell>
        </row>
        <row r="62">
          <cell r="H62" t="str">
            <v>PLANEACIÓN ESTRATÉGICA</v>
          </cell>
        </row>
        <row r="63">
          <cell r="H63" t="str">
            <v>RECURSOS FÍSICOS</v>
          </cell>
        </row>
        <row r="67">
          <cell r="O67" t="str">
            <v>Moderado</v>
          </cell>
          <cell r="P67" t="str">
            <v>Mayor</v>
          </cell>
          <cell r="Q67" t="str">
            <v>Catastrófico</v>
          </cell>
        </row>
        <row r="68">
          <cell r="O68">
            <v>5</v>
          </cell>
          <cell r="P68">
            <v>10</v>
          </cell>
          <cell r="Q68">
            <v>20</v>
          </cell>
        </row>
        <row r="69">
          <cell r="L69">
            <v>5</v>
          </cell>
          <cell r="M69" t="str">
            <v>Casi Seguro</v>
          </cell>
          <cell r="N69">
            <v>5</v>
          </cell>
          <cell r="O69" t="str">
            <v>25
MODERADA</v>
          </cell>
          <cell r="P69" t="str">
            <v>50
ALTA</v>
          </cell>
          <cell r="Q69" t="str">
            <v>100
EXTREMO</v>
          </cell>
        </row>
        <row r="70">
          <cell r="L70">
            <v>4</v>
          </cell>
          <cell r="M70" t="str">
            <v>Probable</v>
          </cell>
          <cell r="N70">
            <v>4</v>
          </cell>
          <cell r="O70" t="str">
            <v>20
MODERADA</v>
          </cell>
          <cell r="P70" t="str">
            <v>40
ALTA</v>
          </cell>
          <cell r="Q70" t="str">
            <v>80
EXTREMO</v>
          </cell>
        </row>
        <row r="71">
          <cell r="L71">
            <v>3</v>
          </cell>
          <cell r="M71" t="str">
            <v>Posible</v>
          </cell>
          <cell r="N71">
            <v>3</v>
          </cell>
          <cell r="O71" t="str">
            <v>15
MDOERADA</v>
          </cell>
          <cell r="P71" t="str">
            <v>30
ALTA</v>
          </cell>
          <cell r="Q71" t="str">
            <v>60
EXTREMO</v>
          </cell>
        </row>
        <row r="72">
          <cell r="L72">
            <v>2</v>
          </cell>
          <cell r="M72" t="str">
            <v>Improbable</v>
          </cell>
          <cell r="N72">
            <v>2</v>
          </cell>
          <cell r="O72" t="str">
            <v>10
BAJA</v>
          </cell>
          <cell r="P72" t="str">
            <v>20
MODERADA</v>
          </cell>
          <cell r="Q72" t="str">
            <v>40
ALTA</v>
          </cell>
        </row>
        <row r="73">
          <cell r="L73">
            <v>1</v>
          </cell>
          <cell r="M73" t="str">
            <v>Rara vez</v>
          </cell>
          <cell r="N73">
            <v>1</v>
          </cell>
          <cell r="O73" t="str">
            <v>5
BAJA</v>
          </cell>
          <cell r="P73" t="str">
            <v>10
BAJA</v>
          </cell>
          <cell r="Q73" t="str">
            <v>20
MODERADA</v>
          </cell>
        </row>
      </sheetData>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sheetName val="Instructivo"/>
      <sheetName val="Escalas"/>
      <sheetName val="Control"/>
      <sheetName val="Listas"/>
    </sheetNames>
    <sheetDataSet>
      <sheetData sheetId="0"/>
      <sheetData sheetId="1" refreshError="1"/>
      <sheetData sheetId="2" refreshError="1"/>
      <sheetData sheetId="3" refreshError="1"/>
      <sheetData sheetId="4">
        <row r="2">
          <cell r="A2" t="str">
            <v>Rara vez</v>
          </cell>
        </row>
        <row r="3">
          <cell r="A3" t="str">
            <v>Improbable</v>
          </cell>
        </row>
        <row r="4">
          <cell r="A4" t="str">
            <v>Posible</v>
          </cell>
        </row>
        <row r="5">
          <cell r="A5" t="str">
            <v>Probable</v>
          </cell>
        </row>
        <row r="6">
          <cell r="A6" t="str">
            <v>Casi Seguro</v>
          </cell>
        </row>
        <row r="9">
          <cell r="B9" t="str">
            <v>Moderado</v>
          </cell>
        </row>
        <row r="10">
          <cell r="B10" t="str">
            <v>Mayor</v>
          </cell>
        </row>
        <row r="11">
          <cell r="B11" t="str">
            <v>Catastrófico</v>
          </cell>
        </row>
        <row r="19">
          <cell r="D19" t="str">
            <v>SI</v>
          </cell>
        </row>
        <row r="20">
          <cell r="D20" t="str">
            <v>NO</v>
          </cell>
        </row>
        <row r="27">
          <cell r="F27" t="str">
            <v>Permanente</v>
          </cell>
        </row>
        <row r="28">
          <cell r="F28" t="str">
            <v>Diario</v>
          </cell>
        </row>
        <row r="29">
          <cell r="F29" t="str">
            <v>Semanal</v>
          </cell>
        </row>
        <row r="30">
          <cell r="F30" t="str">
            <v>Mensual</v>
          </cell>
        </row>
        <row r="31">
          <cell r="F31" t="str">
            <v>Semestral</v>
          </cell>
        </row>
        <row r="32">
          <cell r="F32" t="str">
            <v>Anual</v>
          </cell>
        </row>
        <row r="33">
          <cell r="F33" t="str">
            <v>Cuatrianual</v>
          </cell>
        </row>
        <row r="34">
          <cell r="F34" t="str">
            <v>Según evento</v>
          </cell>
        </row>
        <row r="37">
          <cell r="G37" t="str">
            <v>01 de Enero - 30 de Abril</v>
          </cell>
        </row>
        <row r="38">
          <cell r="G38" t="str">
            <v>01 de Mayo - 30 de Agosto</v>
          </cell>
        </row>
        <row r="39">
          <cell r="G39" t="str">
            <v>01 de Septiembre - 30 de Diciembre</v>
          </cell>
        </row>
        <row r="42">
          <cell r="H42" t="str">
            <v>COMUNICACIONES</v>
          </cell>
        </row>
        <row r="43">
          <cell r="H43" t="str">
            <v>CONSERVACIÓN DE INFRAESTRUCTURA</v>
          </cell>
        </row>
        <row r="44">
          <cell r="H44" t="str">
            <v>DISEÑO DE PROYECTOS</v>
          </cell>
        </row>
        <row r="45">
          <cell r="H45" t="str">
            <v>EJECUCIÓN DE OBRAS</v>
          </cell>
        </row>
        <row r="46">
          <cell r="H46" t="str">
            <v>EVALUACIÓN Y CONTROL</v>
          </cell>
        </row>
        <row r="47">
          <cell r="H47" t="str">
            <v>FACTIBILIDAD DE PROYECTOS</v>
          </cell>
        </row>
        <row r="48">
          <cell r="H48" t="str">
            <v>GESTIÓN AMBIENTAL, CALIDAD Y SST</v>
          </cell>
        </row>
        <row r="49">
          <cell r="H49" t="str">
            <v>GESTIÓN CONTRACTUAL</v>
          </cell>
        </row>
        <row r="50">
          <cell r="H50" t="str">
            <v>GESTIÓN DE LA VALORIZACIÓN Y FINANCIACIÓN</v>
          </cell>
        </row>
        <row r="51">
          <cell r="H51" t="str">
            <v>GESTIÓN DEL TALENTO HUMANO</v>
          </cell>
        </row>
        <row r="52">
          <cell r="H52" t="str">
            <v>GESTIÓN DOCUMENTAL</v>
          </cell>
        </row>
        <row r="53">
          <cell r="H53" t="str">
            <v>GESTIÓN FINANCIERA</v>
          </cell>
        </row>
        <row r="54">
          <cell r="H54" t="str">
            <v>GESTIÓN INTEGRAL DE PROYECTOS</v>
          </cell>
        </row>
        <row r="55">
          <cell r="H55" t="str">
            <v>GESTIÓN INTERINSTITUCIONAL</v>
          </cell>
        </row>
        <row r="56">
          <cell r="H56" t="str">
            <v>GESTIÓN LEGAL</v>
          </cell>
        </row>
        <row r="57">
          <cell r="H57" t="str">
            <v>GESTIÓN PREDIAL</v>
          </cell>
        </row>
        <row r="58">
          <cell r="H58" t="str">
            <v>GESTIÓN SOCIAL Y PARTICIPACIÓN CIUDADANA</v>
          </cell>
        </row>
        <row r="59">
          <cell r="H59" t="str">
            <v>GESTIÓN TECNOLOGÍAS DE LA INFORMACIÓN Y COMUNICACIÓN</v>
          </cell>
        </row>
        <row r="60">
          <cell r="H60" t="str">
            <v xml:space="preserve">INNOVACIÓN Y GESTIÓN DEL CONOCIMIENTO </v>
          </cell>
        </row>
        <row r="61">
          <cell r="H61" t="str">
            <v>MEJORAMIENTO CONTINUO</v>
          </cell>
        </row>
        <row r="62">
          <cell r="H62" t="str">
            <v>PLANEACIÓN ESTRATÉGICA</v>
          </cell>
        </row>
        <row r="63">
          <cell r="H63" t="str">
            <v>RECURSOS FÍSICOS</v>
          </cell>
        </row>
        <row r="67">
          <cell r="O67" t="str">
            <v>Moderado</v>
          </cell>
          <cell r="P67" t="str">
            <v>Mayor</v>
          </cell>
          <cell r="Q67" t="str">
            <v>Catastrófico</v>
          </cell>
        </row>
        <row r="68">
          <cell r="O68">
            <v>5</v>
          </cell>
          <cell r="P68">
            <v>10</v>
          </cell>
          <cell r="Q68">
            <v>20</v>
          </cell>
        </row>
        <row r="69">
          <cell r="L69">
            <v>5</v>
          </cell>
          <cell r="M69" t="str">
            <v>Casi Seguro</v>
          </cell>
          <cell r="N69">
            <v>5</v>
          </cell>
          <cell r="O69" t="str">
            <v>25
MODERADA</v>
          </cell>
          <cell r="P69" t="str">
            <v>50
ALTA</v>
          </cell>
          <cell r="Q69" t="str">
            <v>100
EXTREMO</v>
          </cell>
        </row>
        <row r="70">
          <cell r="L70">
            <v>4</v>
          </cell>
          <cell r="M70" t="str">
            <v>Probable</v>
          </cell>
          <cell r="N70">
            <v>4</v>
          </cell>
          <cell r="O70" t="str">
            <v>20
MODERADA</v>
          </cell>
          <cell r="P70" t="str">
            <v>40
ALTA</v>
          </cell>
          <cell r="Q70" t="str">
            <v>80
EXTREMO</v>
          </cell>
        </row>
        <row r="71">
          <cell r="L71">
            <v>3</v>
          </cell>
          <cell r="M71" t="str">
            <v>Posible</v>
          </cell>
          <cell r="N71">
            <v>3</v>
          </cell>
          <cell r="O71" t="str">
            <v>15
MDOERADA</v>
          </cell>
          <cell r="P71" t="str">
            <v>30
ALTA</v>
          </cell>
          <cell r="Q71" t="str">
            <v>60
EXTREMO</v>
          </cell>
        </row>
        <row r="72">
          <cell r="L72">
            <v>2</v>
          </cell>
          <cell r="M72" t="str">
            <v>Improbable</v>
          </cell>
          <cell r="N72">
            <v>2</v>
          </cell>
          <cell r="O72" t="str">
            <v>10
BAJA</v>
          </cell>
          <cell r="P72" t="str">
            <v>20
MODERADA</v>
          </cell>
          <cell r="Q72" t="str">
            <v>40
ALTA</v>
          </cell>
        </row>
        <row r="73">
          <cell r="L73">
            <v>1</v>
          </cell>
          <cell r="M73" t="str">
            <v>Rara vez</v>
          </cell>
          <cell r="N73">
            <v>1</v>
          </cell>
          <cell r="O73" t="str">
            <v>5
BAJA</v>
          </cell>
          <cell r="P73" t="str">
            <v>10
BAJA</v>
          </cell>
          <cell r="Q73" t="str">
            <v>20
MODERADA</v>
          </cell>
        </row>
      </sheetData>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sheetName val="Instructivo"/>
      <sheetName val="Escalas"/>
      <sheetName val="Control"/>
      <sheetName val="Listas"/>
    </sheetNames>
    <sheetDataSet>
      <sheetData sheetId="0"/>
      <sheetData sheetId="1" refreshError="1"/>
      <sheetData sheetId="2" refreshError="1"/>
      <sheetData sheetId="3" refreshError="1"/>
      <sheetData sheetId="4">
        <row r="2">
          <cell r="A2" t="str">
            <v>Rara vez</v>
          </cell>
        </row>
        <row r="3">
          <cell r="A3" t="str">
            <v>Improbable</v>
          </cell>
        </row>
        <row r="4">
          <cell r="A4" t="str">
            <v>Posible</v>
          </cell>
        </row>
        <row r="5">
          <cell r="A5" t="str">
            <v>Probable</v>
          </cell>
        </row>
        <row r="6">
          <cell r="A6" t="str">
            <v>Casi Seguro</v>
          </cell>
        </row>
        <row r="9">
          <cell r="B9" t="str">
            <v>Moderado</v>
          </cell>
        </row>
        <row r="10">
          <cell r="B10" t="str">
            <v>Mayor</v>
          </cell>
        </row>
        <row r="11">
          <cell r="B11" t="str">
            <v>Catastrófico</v>
          </cell>
        </row>
        <row r="19">
          <cell r="D19" t="str">
            <v>SI</v>
          </cell>
        </row>
        <row r="20">
          <cell r="D20" t="str">
            <v>NO</v>
          </cell>
        </row>
        <row r="27">
          <cell r="F27" t="str">
            <v>Permanente</v>
          </cell>
        </row>
        <row r="28">
          <cell r="F28" t="str">
            <v>Diario</v>
          </cell>
        </row>
        <row r="29">
          <cell r="F29" t="str">
            <v>Semanal</v>
          </cell>
        </row>
        <row r="30">
          <cell r="F30" t="str">
            <v>Mensual</v>
          </cell>
        </row>
        <row r="31">
          <cell r="F31" t="str">
            <v>Semestral</v>
          </cell>
        </row>
        <row r="32">
          <cell r="F32" t="str">
            <v>Anual</v>
          </cell>
        </row>
        <row r="33">
          <cell r="F33" t="str">
            <v>Cuatrianual</v>
          </cell>
        </row>
        <row r="34">
          <cell r="F34" t="str">
            <v>Según evento</v>
          </cell>
        </row>
        <row r="37">
          <cell r="G37" t="str">
            <v>01 de Enero - 30 de Abril</v>
          </cell>
        </row>
        <row r="38">
          <cell r="G38" t="str">
            <v>01 de Mayo - 30 de Agosto</v>
          </cell>
        </row>
        <row r="39">
          <cell r="G39" t="str">
            <v>01 de Septiembre - 30 de Diciembre</v>
          </cell>
        </row>
        <row r="42">
          <cell r="H42" t="str">
            <v>COMUNICACIONES</v>
          </cell>
        </row>
        <row r="43">
          <cell r="H43" t="str">
            <v>CONSERVACIÓN DE INFRAESTRUCTURA</v>
          </cell>
        </row>
        <row r="44">
          <cell r="H44" t="str">
            <v>DISEÑO DE PROYECTOS</v>
          </cell>
        </row>
        <row r="45">
          <cell r="H45" t="str">
            <v>EJECUCIÓN DE OBRAS</v>
          </cell>
        </row>
        <row r="46">
          <cell r="H46" t="str">
            <v>EVALUACIÓN Y CONTROL</v>
          </cell>
        </row>
        <row r="47">
          <cell r="H47" t="str">
            <v>FACTIBILIDAD DE PROYECTOS</v>
          </cell>
        </row>
        <row r="48">
          <cell r="H48" t="str">
            <v>GESTIÓN AMBIENTAL, CALIDAD Y SST</v>
          </cell>
        </row>
        <row r="49">
          <cell r="H49" t="str">
            <v>GESTIÓN CONTRACTUAL</v>
          </cell>
        </row>
        <row r="50">
          <cell r="H50" t="str">
            <v>GESTIÓN DE LA VALORIZACIÓN Y FINANCIACIÓN</v>
          </cell>
        </row>
        <row r="51">
          <cell r="H51" t="str">
            <v>GESTIÓN DEL TALENTO HUMANO</v>
          </cell>
        </row>
        <row r="52">
          <cell r="H52" t="str">
            <v>GESTIÓN DOCUMENTAL</v>
          </cell>
        </row>
        <row r="53">
          <cell r="H53" t="str">
            <v>GESTIÓN FINANCIERA</v>
          </cell>
        </row>
        <row r="54">
          <cell r="H54" t="str">
            <v>GESTIÓN INTEGRAL DE PROYECTOS</v>
          </cell>
        </row>
        <row r="55">
          <cell r="H55" t="str">
            <v>GESTIÓN INTERINSTITUCIONAL</v>
          </cell>
        </row>
        <row r="56">
          <cell r="H56" t="str">
            <v>GESTIÓN LEGAL</v>
          </cell>
        </row>
        <row r="57">
          <cell r="H57" t="str">
            <v>GESTIÓN PREDIAL</v>
          </cell>
        </row>
        <row r="58">
          <cell r="H58" t="str">
            <v>GESTIÓN SOCIAL Y PARTICIPACIÓN CIUDADANA</v>
          </cell>
        </row>
        <row r="59">
          <cell r="H59" t="str">
            <v>GESTIÓN TECNOLOGÍAS DE LA INFORMACIÓN Y COMUNICACIÓN</v>
          </cell>
        </row>
        <row r="60">
          <cell r="H60" t="str">
            <v xml:space="preserve">INNOVACIÓN Y GESTIÓN DEL CONOCIMIENTO </v>
          </cell>
        </row>
        <row r="61">
          <cell r="H61" t="str">
            <v>MEJORAMIENTO CONTINUO</v>
          </cell>
        </row>
        <row r="62">
          <cell r="H62" t="str">
            <v>PLANEACIÓN ESTRATÉGICA</v>
          </cell>
        </row>
        <row r="63">
          <cell r="H63" t="str">
            <v>RECURSOS FÍSICOS</v>
          </cell>
        </row>
        <row r="67">
          <cell r="O67" t="str">
            <v>Moderado</v>
          </cell>
          <cell r="P67" t="str">
            <v>Mayor</v>
          </cell>
          <cell r="Q67" t="str">
            <v>Catastrófico</v>
          </cell>
        </row>
        <row r="68">
          <cell r="O68">
            <v>5</v>
          </cell>
          <cell r="P68">
            <v>10</v>
          </cell>
          <cell r="Q68">
            <v>20</v>
          </cell>
        </row>
        <row r="69">
          <cell r="L69">
            <v>5</v>
          </cell>
          <cell r="M69" t="str">
            <v>Casi Seguro</v>
          </cell>
          <cell r="N69">
            <v>5</v>
          </cell>
          <cell r="O69" t="str">
            <v>25
MODERADA</v>
          </cell>
          <cell r="P69" t="str">
            <v>50
ALTA</v>
          </cell>
          <cell r="Q69" t="str">
            <v>100
EXTREMO</v>
          </cell>
        </row>
        <row r="70">
          <cell r="L70">
            <v>4</v>
          </cell>
          <cell r="M70" t="str">
            <v>Probable</v>
          </cell>
          <cell r="N70">
            <v>4</v>
          </cell>
          <cell r="O70" t="str">
            <v>20
MODERADA</v>
          </cell>
          <cell r="P70" t="str">
            <v>40
ALTA</v>
          </cell>
          <cell r="Q70" t="str">
            <v>80
EXTREMO</v>
          </cell>
        </row>
        <row r="71">
          <cell r="L71">
            <v>3</v>
          </cell>
          <cell r="M71" t="str">
            <v>Posible</v>
          </cell>
          <cell r="N71">
            <v>3</v>
          </cell>
          <cell r="O71" t="str">
            <v>15
MDOERADA</v>
          </cell>
          <cell r="P71" t="str">
            <v>30
ALTA</v>
          </cell>
          <cell r="Q71" t="str">
            <v>60
EXTREMO</v>
          </cell>
        </row>
        <row r="72">
          <cell r="L72">
            <v>2</v>
          </cell>
          <cell r="M72" t="str">
            <v>Improbable</v>
          </cell>
          <cell r="N72">
            <v>2</v>
          </cell>
          <cell r="O72" t="str">
            <v>10
BAJA</v>
          </cell>
          <cell r="P72" t="str">
            <v>20
MODERADA</v>
          </cell>
          <cell r="Q72" t="str">
            <v>40
ALTA</v>
          </cell>
        </row>
        <row r="73">
          <cell r="L73">
            <v>1</v>
          </cell>
          <cell r="M73" t="str">
            <v>Rara vez</v>
          </cell>
          <cell r="N73">
            <v>1</v>
          </cell>
          <cell r="O73" t="str">
            <v>5
BAJA</v>
          </cell>
          <cell r="P73" t="str">
            <v>10
BAJA</v>
          </cell>
          <cell r="Q73" t="str">
            <v>20
MODERADA</v>
          </cell>
        </row>
      </sheetData>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sheetName val="Instructivo"/>
      <sheetName val="Escalas"/>
      <sheetName val="Control"/>
      <sheetName val="Listas"/>
    </sheetNames>
    <sheetDataSet>
      <sheetData sheetId="0"/>
      <sheetData sheetId="1" refreshError="1"/>
      <sheetData sheetId="2" refreshError="1"/>
      <sheetData sheetId="3" refreshError="1"/>
      <sheetData sheetId="4">
        <row r="2">
          <cell r="A2" t="str">
            <v>Rara vez</v>
          </cell>
        </row>
        <row r="3">
          <cell r="A3" t="str">
            <v>Improbable</v>
          </cell>
        </row>
        <row r="4">
          <cell r="A4" t="str">
            <v>Posible</v>
          </cell>
        </row>
        <row r="5">
          <cell r="A5" t="str">
            <v>Probable</v>
          </cell>
        </row>
        <row r="6">
          <cell r="A6" t="str">
            <v>Casi Seguro</v>
          </cell>
        </row>
        <row r="9">
          <cell r="B9" t="str">
            <v>Moderado</v>
          </cell>
        </row>
        <row r="10">
          <cell r="B10" t="str">
            <v>Mayor</v>
          </cell>
        </row>
        <row r="11">
          <cell r="B11" t="str">
            <v>Catastrófico</v>
          </cell>
        </row>
        <row r="19">
          <cell r="D19" t="str">
            <v>SI</v>
          </cell>
        </row>
        <row r="20">
          <cell r="D20" t="str">
            <v>NO</v>
          </cell>
        </row>
        <row r="27">
          <cell r="F27" t="str">
            <v>Permanente</v>
          </cell>
        </row>
        <row r="28">
          <cell r="F28" t="str">
            <v>Diario</v>
          </cell>
        </row>
        <row r="29">
          <cell r="F29" t="str">
            <v>Semanal</v>
          </cell>
        </row>
        <row r="30">
          <cell r="F30" t="str">
            <v>Mensual</v>
          </cell>
        </row>
        <row r="31">
          <cell r="F31" t="str">
            <v>Semestral</v>
          </cell>
        </row>
        <row r="32">
          <cell r="F32" t="str">
            <v>Anual</v>
          </cell>
        </row>
        <row r="33">
          <cell r="F33" t="str">
            <v>Cuatrianual</v>
          </cell>
        </row>
        <row r="34">
          <cell r="F34" t="str">
            <v>Según evento</v>
          </cell>
        </row>
        <row r="37">
          <cell r="G37" t="str">
            <v>01 de Enero - 30 de Abril</v>
          </cell>
        </row>
        <row r="38">
          <cell r="G38" t="str">
            <v>01 de Mayo - 30 de Agosto</v>
          </cell>
        </row>
        <row r="39">
          <cell r="G39" t="str">
            <v>01 de Septiembre - 30 de Diciembre</v>
          </cell>
        </row>
        <row r="42">
          <cell r="H42" t="str">
            <v>COMUNICACIONES</v>
          </cell>
        </row>
        <row r="43">
          <cell r="H43" t="str">
            <v>CONSERVACIÓN DE INFRAESTRUCTURA</v>
          </cell>
        </row>
        <row r="44">
          <cell r="H44" t="str">
            <v>DISEÑO DE PROYECTOS</v>
          </cell>
        </row>
        <row r="45">
          <cell r="H45" t="str">
            <v>EJECUCIÓN DE OBRAS</v>
          </cell>
        </row>
        <row r="46">
          <cell r="H46" t="str">
            <v>EVALUACIÓN Y CONTROL</v>
          </cell>
        </row>
        <row r="47">
          <cell r="H47" t="str">
            <v>FACTIBILIDAD DE PROYECTOS</v>
          </cell>
        </row>
        <row r="48">
          <cell r="H48" t="str">
            <v>GESTIÓN AMBIENTAL, CALIDAD Y SST</v>
          </cell>
        </row>
        <row r="49">
          <cell r="H49" t="str">
            <v>GESTIÓN CONTRACTUAL</v>
          </cell>
        </row>
        <row r="50">
          <cell r="H50" t="str">
            <v>GESTIÓN DE LA VALORIZACIÓN Y FINANCIACIÓN</v>
          </cell>
        </row>
        <row r="51">
          <cell r="H51" t="str">
            <v>GESTIÓN DEL TALENTO HUMANO</v>
          </cell>
        </row>
        <row r="52">
          <cell r="H52" t="str">
            <v>GESTIÓN DOCUMENTAL</v>
          </cell>
        </row>
        <row r="53">
          <cell r="H53" t="str">
            <v>GESTIÓN FINANCIERA</v>
          </cell>
        </row>
        <row r="54">
          <cell r="H54" t="str">
            <v>GESTIÓN INTEGRAL DE PROYECTOS</v>
          </cell>
        </row>
        <row r="55">
          <cell r="H55" t="str">
            <v>GESTIÓN INTERINSTITUCIONAL</v>
          </cell>
        </row>
        <row r="56">
          <cell r="H56" t="str">
            <v>GESTIÓN LEGAL</v>
          </cell>
        </row>
        <row r="57">
          <cell r="H57" t="str">
            <v>GESTIÓN PREDIAL</v>
          </cell>
        </row>
        <row r="58">
          <cell r="H58" t="str">
            <v>GESTIÓN SOCIAL Y PARTICIPACIÓN CIUDADANA</v>
          </cell>
        </row>
        <row r="59">
          <cell r="H59" t="str">
            <v>GESTIÓN TECNOLOGÍAS DE LA INFORMACIÓN Y COMUNICACIÓN</v>
          </cell>
        </row>
        <row r="60">
          <cell r="H60" t="str">
            <v xml:space="preserve">INNOVACIÓN Y GESTIÓN DEL CONOCIMIENTO </v>
          </cell>
        </row>
        <row r="61">
          <cell r="H61" t="str">
            <v>MEJORAMIENTO CONTINUO</v>
          </cell>
        </row>
        <row r="62">
          <cell r="H62" t="str">
            <v>PLANEACIÓN ESTRATÉGICA</v>
          </cell>
        </row>
        <row r="63">
          <cell r="H63" t="str">
            <v>RECURSOS FÍSICOS</v>
          </cell>
        </row>
        <row r="67">
          <cell r="O67" t="str">
            <v>Moderado</v>
          </cell>
          <cell r="P67" t="str">
            <v>Mayor</v>
          </cell>
          <cell r="Q67" t="str">
            <v>Catastrófico</v>
          </cell>
        </row>
        <row r="68">
          <cell r="O68">
            <v>5</v>
          </cell>
          <cell r="P68">
            <v>10</v>
          </cell>
          <cell r="Q68">
            <v>20</v>
          </cell>
        </row>
        <row r="69">
          <cell r="L69">
            <v>5</v>
          </cell>
          <cell r="M69" t="str">
            <v>Casi Seguro</v>
          </cell>
          <cell r="N69">
            <v>5</v>
          </cell>
          <cell r="O69" t="str">
            <v>25
MODERADA</v>
          </cell>
          <cell r="P69" t="str">
            <v>50
ALTA</v>
          </cell>
          <cell r="Q69" t="str">
            <v>100
EXTREMO</v>
          </cell>
        </row>
        <row r="70">
          <cell r="L70">
            <v>4</v>
          </cell>
          <cell r="M70" t="str">
            <v>Probable</v>
          </cell>
          <cell r="N70">
            <v>4</v>
          </cell>
          <cell r="O70" t="str">
            <v>20
MODERADA</v>
          </cell>
          <cell r="P70" t="str">
            <v>40
ALTA</v>
          </cell>
          <cell r="Q70" t="str">
            <v>80
EXTREMO</v>
          </cell>
        </row>
        <row r="71">
          <cell r="L71">
            <v>3</v>
          </cell>
          <cell r="M71" t="str">
            <v>Posible</v>
          </cell>
          <cell r="N71">
            <v>3</v>
          </cell>
          <cell r="O71" t="str">
            <v>15
MDOERADA</v>
          </cell>
          <cell r="P71" t="str">
            <v>30
ALTA</v>
          </cell>
          <cell r="Q71" t="str">
            <v>60
EXTREMO</v>
          </cell>
        </row>
        <row r="72">
          <cell r="L72">
            <v>2</v>
          </cell>
          <cell r="M72" t="str">
            <v>Improbable</v>
          </cell>
          <cell r="N72">
            <v>2</v>
          </cell>
          <cell r="O72" t="str">
            <v>10
BAJA</v>
          </cell>
          <cell r="P72" t="str">
            <v>20
MODERADA</v>
          </cell>
          <cell r="Q72" t="str">
            <v>40
ALTA</v>
          </cell>
        </row>
        <row r="73">
          <cell r="L73">
            <v>1</v>
          </cell>
          <cell r="M73" t="str">
            <v>Rara vez</v>
          </cell>
          <cell r="N73">
            <v>1</v>
          </cell>
          <cell r="O73" t="str">
            <v>5
BAJA</v>
          </cell>
          <cell r="P73" t="str">
            <v>10
BAJA</v>
          </cell>
          <cell r="Q73" t="str">
            <v>20
MODERADA</v>
          </cell>
        </row>
      </sheetData>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sheetName val="Instructivo"/>
      <sheetName val="Escalas"/>
      <sheetName val="Control"/>
      <sheetName val="Listas"/>
    </sheetNames>
    <sheetDataSet>
      <sheetData sheetId="0"/>
      <sheetData sheetId="1" refreshError="1"/>
      <sheetData sheetId="2" refreshError="1"/>
      <sheetData sheetId="3" refreshError="1"/>
      <sheetData sheetId="4">
        <row r="2">
          <cell r="A2" t="str">
            <v>Rara vez</v>
          </cell>
        </row>
        <row r="3">
          <cell r="A3" t="str">
            <v>Improbable</v>
          </cell>
        </row>
        <row r="4">
          <cell r="A4" t="str">
            <v>Posible</v>
          </cell>
        </row>
        <row r="5">
          <cell r="A5" t="str">
            <v>Probable</v>
          </cell>
        </row>
        <row r="6">
          <cell r="A6" t="str">
            <v>Casi Seguro</v>
          </cell>
        </row>
        <row r="9">
          <cell r="B9" t="str">
            <v>Moderado</v>
          </cell>
        </row>
        <row r="10">
          <cell r="B10" t="str">
            <v>Mayor</v>
          </cell>
        </row>
        <row r="11">
          <cell r="B11" t="str">
            <v>Catastrófico</v>
          </cell>
        </row>
        <row r="19">
          <cell r="D19" t="str">
            <v>SI</v>
          </cell>
        </row>
        <row r="20">
          <cell r="D20" t="str">
            <v>NO</v>
          </cell>
        </row>
        <row r="27">
          <cell r="F27" t="str">
            <v>Permanente</v>
          </cell>
        </row>
        <row r="28">
          <cell r="F28" t="str">
            <v>Diario</v>
          </cell>
        </row>
        <row r="29">
          <cell r="F29" t="str">
            <v>Semanal</v>
          </cell>
        </row>
        <row r="30">
          <cell r="F30" t="str">
            <v>Mensual</v>
          </cell>
        </row>
        <row r="31">
          <cell r="F31" t="str">
            <v>Semestral</v>
          </cell>
        </row>
        <row r="32">
          <cell r="F32" t="str">
            <v>Anual</v>
          </cell>
        </row>
        <row r="33">
          <cell r="F33" t="str">
            <v>Cuatrianual</v>
          </cell>
        </row>
        <row r="34">
          <cell r="F34" t="str">
            <v>Según evento</v>
          </cell>
        </row>
        <row r="37">
          <cell r="G37" t="str">
            <v>01 de Enero - 30 de Abril</v>
          </cell>
        </row>
        <row r="38">
          <cell r="G38" t="str">
            <v>01 de Mayo - 30 de Agosto</v>
          </cell>
        </row>
        <row r="39">
          <cell r="G39" t="str">
            <v>01 de Septiembre - 30 de Diciembre</v>
          </cell>
        </row>
        <row r="42">
          <cell r="H42" t="str">
            <v>COMUNICACIONES</v>
          </cell>
        </row>
        <row r="43">
          <cell r="H43" t="str">
            <v>CONSERVACIÓN DE INFRAESTRUCTURA</v>
          </cell>
        </row>
        <row r="44">
          <cell r="H44" t="str">
            <v>DISEÑO DE PROYECTOS</v>
          </cell>
        </row>
        <row r="45">
          <cell r="H45" t="str">
            <v>EJECUCIÓN DE OBRAS</v>
          </cell>
        </row>
        <row r="46">
          <cell r="H46" t="str">
            <v>EVALUACIÓN Y CONTROL</v>
          </cell>
        </row>
        <row r="47">
          <cell r="H47" t="str">
            <v>FACTIBILIDAD DE PROYECTOS</v>
          </cell>
        </row>
        <row r="48">
          <cell r="H48" t="str">
            <v>GESTIÓN AMBIENTAL, CALIDAD Y SST</v>
          </cell>
        </row>
        <row r="49">
          <cell r="H49" t="str">
            <v>GESTIÓN CONTRACTUAL</v>
          </cell>
        </row>
        <row r="50">
          <cell r="H50" t="str">
            <v>GESTIÓN DE LA VALORIZACIÓN Y FINANCIACIÓN</v>
          </cell>
        </row>
        <row r="51">
          <cell r="H51" t="str">
            <v>GESTIÓN DEL TALENTO HUMANO</v>
          </cell>
        </row>
        <row r="52">
          <cell r="H52" t="str">
            <v>GESTIÓN DOCUMENTAL</v>
          </cell>
        </row>
        <row r="53">
          <cell r="H53" t="str">
            <v>GESTIÓN FINANCIERA</v>
          </cell>
        </row>
        <row r="54">
          <cell r="H54" t="str">
            <v>GESTIÓN INTEGRAL DE PROYECTOS</v>
          </cell>
        </row>
        <row r="55">
          <cell r="H55" t="str">
            <v>GESTIÓN INTERINSTITUCIONAL</v>
          </cell>
        </row>
        <row r="56">
          <cell r="H56" t="str">
            <v>GESTIÓN LEGAL</v>
          </cell>
        </row>
        <row r="57">
          <cell r="H57" t="str">
            <v>GESTIÓN PREDIAL</v>
          </cell>
        </row>
        <row r="58">
          <cell r="H58" t="str">
            <v>GESTIÓN SOCIAL Y PARTICIPACIÓN CIUDADANA</v>
          </cell>
        </row>
        <row r="59">
          <cell r="H59" t="str">
            <v>GESTIÓN TECNOLOGÍAS DE LA INFORMACIÓN Y COMUNICACIÓN</v>
          </cell>
        </row>
        <row r="60">
          <cell r="H60" t="str">
            <v xml:space="preserve">INNOVACIÓN Y GESTIÓN DEL CONOCIMIENTO </v>
          </cell>
        </row>
        <row r="61">
          <cell r="H61" t="str">
            <v>MEJORAMIENTO CONTINUO</v>
          </cell>
        </row>
        <row r="62">
          <cell r="H62" t="str">
            <v>PLANEACIÓN ESTRATÉGICA</v>
          </cell>
        </row>
        <row r="63">
          <cell r="H63" t="str">
            <v>RECURSOS FÍSICOS</v>
          </cell>
        </row>
        <row r="67">
          <cell r="O67" t="str">
            <v>Moderado</v>
          </cell>
          <cell r="P67" t="str">
            <v>Mayor</v>
          </cell>
          <cell r="Q67" t="str">
            <v>Catastrófico</v>
          </cell>
        </row>
        <row r="68">
          <cell r="O68">
            <v>5</v>
          </cell>
          <cell r="P68">
            <v>10</v>
          </cell>
          <cell r="Q68">
            <v>20</v>
          </cell>
        </row>
        <row r="69">
          <cell r="L69">
            <v>5</v>
          </cell>
          <cell r="M69" t="str">
            <v>Casi Seguro</v>
          </cell>
          <cell r="N69">
            <v>5</v>
          </cell>
          <cell r="O69" t="str">
            <v>25
MODERADA</v>
          </cell>
          <cell r="P69" t="str">
            <v>50
ALTA</v>
          </cell>
          <cell r="Q69" t="str">
            <v>100
EXTREMO</v>
          </cell>
        </row>
        <row r="70">
          <cell r="L70">
            <v>4</v>
          </cell>
          <cell r="M70" t="str">
            <v>Probable</v>
          </cell>
          <cell r="N70">
            <v>4</v>
          </cell>
          <cell r="O70" t="str">
            <v>20
MODERADA</v>
          </cell>
          <cell r="P70" t="str">
            <v>40
ALTA</v>
          </cell>
          <cell r="Q70" t="str">
            <v>80
EXTREMO</v>
          </cell>
        </row>
        <row r="71">
          <cell r="L71">
            <v>3</v>
          </cell>
          <cell r="M71" t="str">
            <v>Posible</v>
          </cell>
          <cell r="N71">
            <v>3</v>
          </cell>
          <cell r="O71" t="str">
            <v>15
MDOERADA</v>
          </cell>
          <cell r="P71" t="str">
            <v>30
ALTA</v>
          </cell>
          <cell r="Q71" t="str">
            <v>60
EXTREMO</v>
          </cell>
        </row>
        <row r="72">
          <cell r="L72">
            <v>2</v>
          </cell>
          <cell r="M72" t="str">
            <v>Improbable</v>
          </cell>
          <cell r="N72">
            <v>2</v>
          </cell>
          <cell r="O72" t="str">
            <v>10
BAJA</v>
          </cell>
          <cell r="P72" t="str">
            <v>20
MODERADA</v>
          </cell>
          <cell r="Q72" t="str">
            <v>40
ALTA</v>
          </cell>
        </row>
        <row r="73">
          <cell r="L73">
            <v>1</v>
          </cell>
          <cell r="M73" t="str">
            <v>Rara vez</v>
          </cell>
          <cell r="N73">
            <v>1</v>
          </cell>
          <cell r="O73" t="str">
            <v>5
BAJA</v>
          </cell>
          <cell r="P73" t="str">
            <v>10
BAJA</v>
          </cell>
          <cell r="Q73" t="str">
            <v>20
MODERADA</v>
          </cell>
        </row>
      </sheetData>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sheetName val="Instructivo"/>
      <sheetName val="Escalas"/>
      <sheetName val="Control"/>
      <sheetName val="Listas"/>
    </sheetNames>
    <sheetDataSet>
      <sheetData sheetId="0"/>
      <sheetData sheetId="1" refreshError="1"/>
      <sheetData sheetId="2" refreshError="1"/>
      <sheetData sheetId="3" refreshError="1"/>
      <sheetData sheetId="4">
        <row r="2">
          <cell r="A2" t="str">
            <v>Rara vez</v>
          </cell>
        </row>
        <row r="3">
          <cell r="A3" t="str">
            <v>Improbable</v>
          </cell>
        </row>
        <row r="4">
          <cell r="A4" t="str">
            <v>Posible</v>
          </cell>
        </row>
        <row r="5">
          <cell r="A5" t="str">
            <v>Probable</v>
          </cell>
        </row>
        <row r="6">
          <cell r="A6" t="str">
            <v>Casi Seguro</v>
          </cell>
        </row>
        <row r="9">
          <cell r="B9" t="str">
            <v>Moderado</v>
          </cell>
        </row>
        <row r="10">
          <cell r="B10" t="str">
            <v>Mayor</v>
          </cell>
        </row>
        <row r="11">
          <cell r="B11" t="str">
            <v>Catastrófico</v>
          </cell>
        </row>
        <row r="19">
          <cell r="D19" t="str">
            <v>SI</v>
          </cell>
        </row>
        <row r="20">
          <cell r="D20" t="str">
            <v>NO</v>
          </cell>
        </row>
        <row r="27">
          <cell r="F27" t="str">
            <v>Permanente</v>
          </cell>
        </row>
        <row r="28">
          <cell r="F28" t="str">
            <v>Diario</v>
          </cell>
        </row>
        <row r="29">
          <cell r="F29" t="str">
            <v>Semanal</v>
          </cell>
        </row>
        <row r="30">
          <cell r="F30" t="str">
            <v>Mensual</v>
          </cell>
        </row>
        <row r="31">
          <cell r="F31" t="str">
            <v>Semestral</v>
          </cell>
        </row>
        <row r="32">
          <cell r="F32" t="str">
            <v>Anual</v>
          </cell>
        </row>
        <row r="33">
          <cell r="F33" t="str">
            <v>Cuatrianual</v>
          </cell>
        </row>
        <row r="34">
          <cell r="F34" t="str">
            <v>Según evento</v>
          </cell>
        </row>
        <row r="37">
          <cell r="G37" t="str">
            <v>01 de Enero - 30 de Abril</v>
          </cell>
        </row>
        <row r="38">
          <cell r="G38" t="str">
            <v>01 de Mayo - 30 de Agosto</v>
          </cell>
        </row>
        <row r="39">
          <cell r="G39" t="str">
            <v>01 de Septiembre - 30 de Diciembre</v>
          </cell>
        </row>
        <row r="42">
          <cell r="H42" t="str">
            <v>COMUNICACIONES</v>
          </cell>
        </row>
        <row r="43">
          <cell r="H43" t="str">
            <v>CONSERVACIÓN DE INFRAESTRUCTURA</v>
          </cell>
        </row>
        <row r="44">
          <cell r="H44" t="str">
            <v>DISEÑO DE PROYECTOS</v>
          </cell>
        </row>
        <row r="45">
          <cell r="H45" t="str">
            <v>EJECUCIÓN DE OBRAS</v>
          </cell>
        </row>
        <row r="46">
          <cell r="H46" t="str">
            <v>EVALUACIÓN Y CONTROL</v>
          </cell>
        </row>
        <row r="47">
          <cell r="H47" t="str">
            <v>FACTIBILIDAD DE PROYECTOS</v>
          </cell>
        </row>
        <row r="48">
          <cell r="H48" t="str">
            <v>GESTIÓN AMBIENTAL, CALIDAD Y SST</v>
          </cell>
        </row>
        <row r="49">
          <cell r="H49" t="str">
            <v>GESTIÓN CONTRACTUAL</v>
          </cell>
        </row>
        <row r="50">
          <cell r="H50" t="str">
            <v>GESTIÓN DE LA VALORIZACIÓN Y FINANCIACIÓN</v>
          </cell>
        </row>
        <row r="51">
          <cell r="H51" t="str">
            <v>GESTIÓN DEL TALENTO HUMANO</v>
          </cell>
        </row>
        <row r="52">
          <cell r="H52" t="str">
            <v>GESTIÓN DOCUMENTAL</v>
          </cell>
        </row>
        <row r="53">
          <cell r="H53" t="str">
            <v>GESTIÓN FINANCIERA</v>
          </cell>
        </row>
        <row r="54">
          <cell r="H54" t="str">
            <v>GESTIÓN INTEGRAL DE PROYECTOS</v>
          </cell>
        </row>
        <row r="55">
          <cell r="H55" t="str">
            <v>GESTIÓN INTERINSTITUCIONAL</v>
          </cell>
        </row>
        <row r="56">
          <cell r="H56" t="str">
            <v>GESTIÓN LEGAL</v>
          </cell>
        </row>
        <row r="57">
          <cell r="H57" t="str">
            <v>GESTIÓN PREDIAL</v>
          </cell>
        </row>
        <row r="58">
          <cell r="H58" t="str">
            <v>GESTIÓN SOCIAL Y PARTICIPACIÓN CIUDADANA</v>
          </cell>
        </row>
        <row r="59">
          <cell r="H59" t="str">
            <v>GESTIÓN TECNOLOGÍAS DE LA INFORMACIÓN Y COMUNICACIÓN</v>
          </cell>
        </row>
        <row r="60">
          <cell r="H60" t="str">
            <v xml:space="preserve">INNOVACIÓN Y GESTIÓN DEL CONOCIMIENTO </v>
          </cell>
        </row>
        <row r="61">
          <cell r="H61" t="str">
            <v>MEJORAMIENTO CONTINUO</v>
          </cell>
        </row>
        <row r="62">
          <cell r="H62" t="str">
            <v>PLANEACIÓN ESTRATÉGICA</v>
          </cell>
        </row>
        <row r="63">
          <cell r="H63" t="str">
            <v>RECURSOS FÍSICOS</v>
          </cell>
        </row>
        <row r="67">
          <cell r="O67" t="str">
            <v>Moderado</v>
          </cell>
          <cell r="P67" t="str">
            <v>Mayor</v>
          </cell>
          <cell r="Q67" t="str">
            <v>Catastrófico</v>
          </cell>
        </row>
        <row r="68">
          <cell r="O68">
            <v>5</v>
          </cell>
          <cell r="P68">
            <v>10</v>
          </cell>
          <cell r="Q68">
            <v>20</v>
          </cell>
        </row>
        <row r="69">
          <cell r="L69">
            <v>5</v>
          </cell>
          <cell r="M69" t="str">
            <v>Casi Seguro</v>
          </cell>
          <cell r="N69">
            <v>5</v>
          </cell>
          <cell r="O69" t="str">
            <v>25
MODERADA</v>
          </cell>
          <cell r="P69" t="str">
            <v>50
ALTA</v>
          </cell>
          <cell r="Q69" t="str">
            <v>100
EXTREMO</v>
          </cell>
        </row>
        <row r="70">
          <cell r="L70">
            <v>4</v>
          </cell>
          <cell r="M70" t="str">
            <v>Probable</v>
          </cell>
          <cell r="N70">
            <v>4</v>
          </cell>
          <cell r="O70" t="str">
            <v>20
MODERADA</v>
          </cell>
          <cell r="P70" t="str">
            <v>40
ALTA</v>
          </cell>
          <cell r="Q70" t="str">
            <v>80
EXTREMO</v>
          </cell>
        </row>
        <row r="71">
          <cell r="L71">
            <v>3</v>
          </cell>
          <cell r="M71" t="str">
            <v>Posible</v>
          </cell>
          <cell r="N71">
            <v>3</v>
          </cell>
          <cell r="O71" t="str">
            <v>15
MDOERADA</v>
          </cell>
          <cell r="P71" t="str">
            <v>30
ALTA</v>
          </cell>
          <cell r="Q71" t="str">
            <v>60
EXTREMO</v>
          </cell>
        </row>
        <row r="72">
          <cell r="L72">
            <v>2</v>
          </cell>
          <cell r="M72" t="str">
            <v>Improbable</v>
          </cell>
          <cell r="N72">
            <v>2</v>
          </cell>
          <cell r="O72" t="str">
            <v>10
BAJA</v>
          </cell>
          <cell r="P72" t="str">
            <v>20
MODERADA</v>
          </cell>
          <cell r="Q72" t="str">
            <v>40
ALTA</v>
          </cell>
        </row>
        <row r="73">
          <cell r="L73">
            <v>1</v>
          </cell>
          <cell r="M73" t="str">
            <v>Rara vez</v>
          </cell>
          <cell r="N73">
            <v>1</v>
          </cell>
          <cell r="O73" t="str">
            <v>5
BAJA</v>
          </cell>
          <cell r="P73" t="str">
            <v>10
BAJA</v>
          </cell>
          <cell r="Q73" t="str">
            <v>20
MODERADA</v>
          </cell>
        </row>
      </sheetData>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sheetName val="Instructivo"/>
      <sheetName val="Escalas"/>
      <sheetName val="Control"/>
      <sheetName val="Listas"/>
    </sheetNames>
    <sheetDataSet>
      <sheetData sheetId="0"/>
      <sheetData sheetId="1" refreshError="1"/>
      <sheetData sheetId="2" refreshError="1"/>
      <sheetData sheetId="3" refreshError="1"/>
      <sheetData sheetId="4">
        <row r="2">
          <cell r="A2" t="str">
            <v>Rara vez</v>
          </cell>
        </row>
        <row r="3">
          <cell r="A3" t="str">
            <v>Improbable</v>
          </cell>
        </row>
        <row r="4">
          <cell r="A4" t="str">
            <v>Posible</v>
          </cell>
        </row>
        <row r="5">
          <cell r="A5" t="str">
            <v>Probable</v>
          </cell>
        </row>
        <row r="6">
          <cell r="A6" t="str">
            <v>Casi Seguro</v>
          </cell>
        </row>
        <row r="9">
          <cell r="B9" t="str">
            <v>Moderado</v>
          </cell>
        </row>
        <row r="10">
          <cell r="B10" t="str">
            <v>Mayor</v>
          </cell>
        </row>
        <row r="11">
          <cell r="B11" t="str">
            <v>Catastrófico</v>
          </cell>
        </row>
        <row r="19">
          <cell r="D19" t="str">
            <v>SI</v>
          </cell>
        </row>
        <row r="20">
          <cell r="D20" t="str">
            <v>NO</v>
          </cell>
        </row>
        <row r="27">
          <cell r="F27" t="str">
            <v>Permanente</v>
          </cell>
        </row>
        <row r="28">
          <cell r="F28" t="str">
            <v>Diario</v>
          </cell>
        </row>
        <row r="29">
          <cell r="F29" t="str">
            <v>Semanal</v>
          </cell>
        </row>
        <row r="30">
          <cell r="F30" t="str">
            <v>Mensual</v>
          </cell>
        </row>
        <row r="31">
          <cell r="F31" t="str">
            <v>Semestral</v>
          </cell>
        </row>
        <row r="32">
          <cell r="F32" t="str">
            <v>Anual</v>
          </cell>
        </row>
        <row r="33">
          <cell r="F33" t="str">
            <v>Cuatrianual</v>
          </cell>
        </row>
        <row r="34">
          <cell r="F34" t="str">
            <v>Según evento</v>
          </cell>
        </row>
        <row r="37">
          <cell r="G37" t="str">
            <v>01 de Enero - 30 de Abril</v>
          </cell>
        </row>
        <row r="38">
          <cell r="G38" t="str">
            <v>01 de Mayo - 30 de Agosto</v>
          </cell>
        </row>
        <row r="39">
          <cell r="G39" t="str">
            <v>01 de Septiembre - 30 de Diciembre</v>
          </cell>
        </row>
        <row r="42">
          <cell r="H42" t="str">
            <v>COMUNICACIONES</v>
          </cell>
        </row>
        <row r="43">
          <cell r="H43" t="str">
            <v>CONSERVACIÓN DE INFRAESTRUCTURA</v>
          </cell>
        </row>
        <row r="44">
          <cell r="H44" t="str">
            <v>DISEÑO DE PROYECTOS</v>
          </cell>
        </row>
        <row r="45">
          <cell r="H45" t="str">
            <v>EJECUCIÓN DE OBRAS</v>
          </cell>
        </row>
        <row r="46">
          <cell r="H46" t="str">
            <v>EVALUACIÓN Y CONTROL</v>
          </cell>
        </row>
        <row r="47">
          <cell r="H47" t="str">
            <v>FACTIBILIDAD DE PROYECTOS</v>
          </cell>
        </row>
        <row r="48">
          <cell r="H48" t="str">
            <v>GESTIÓN AMBIENTAL, CALIDAD Y SST</v>
          </cell>
        </row>
        <row r="49">
          <cell r="H49" t="str">
            <v>GESTIÓN CONTRACTUAL</v>
          </cell>
        </row>
        <row r="50">
          <cell r="H50" t="str">
            <v>GESTIÓN DE LA VALORIZACIÓN Y FINANCIACIÓN</v>
          </cell>
        </row>
        <row r="51">
          <cell r="H51" t="str">
            <v>GESTIÓN DEL TALENTO HUMANO</v>
          </cell>
        </row>
        <row r="52">
          <cell r="H52" t="str">
            <v>GESTIÓN DOCUMENTAL</v>
          </cell>
        </row>
        <row r="53">
          <cell r="H53" t="str">
            <v>GESTIÓN FINANCIERA</v>
          </cell>
        </row>
        <row r="54">
          <cell r="H54" t="str">
            <v>GESTIÓN INTEGRAL DE PROYECTOS</v>
          </cell>
        </row>
        <row r="55">
          <cell r="H55" t="str">
            <v>GESTIÓN INTERINSTITUCIONAL</v>
          </cell>
        </row>
        <row r="56">
          <cell r="H56" t="str">
            <v>GESTIÓN LEGAL</v>
          </cell>
        </row>
        <row r="57">
          <cell r="H57" t="str">
            <v>GESTIÓN PREDIAL</v>
          </cell>
        </row>
        <row r="58">
          <cell r="H58" t="str">
            <v>GESTIÓN SOCIAL Y PARTICIPACIÓN CIUDADANA</v>
          </cell>
        </row>
        <row r="59">
          <cell r="H59" t="str">
            <v>GESTIÓN TECNOLOGÍAS DE LA INFORMACIÓN Y COMUNICACIÓN</v>
          </cell>
        </row>
        <row r="60">
          <cell r="H60" t="str">
            <v xml:space="preserve">INNOVACIÓN Y GESTIÓN DEL CONOCIMIENTO </v>
          </cell>
        </row>
        <row r="61">
          <cell r="H61" t="str">
            <v>MEJORAMIENTO CONTINUO</v>
          </cell>
        </row>
        <row r="62">
          <cell r="H62" t="str">
            <v>PLANEACIÓN ESTRATÉGICA</v>
          </cell>
        </row>
        <row r="63">
          <cell r="H63" t="str">
            <v>RECURSOS FÍSICOS</v>
          </cell>
        </row>
        <row r="67">
          <cell r="O67" t="str">
            <v>Moderado</v>
          </cell>
          <cell r="P67" t="str">
            <v>Mayor</v>
          </cell>
          <cell r="Q67" t="str">
            <v>Catastrófico</v>
          </cell>
        </row>
        <row r="68">
          <cell r="O68">
            <v>5</v>
          </cell>
          <cell r="P68">
            <v>10</v>
          </cell>
          <cell r="Q68">
            <v>20</v>
          </cell>
        </row>
        <row r="69">
          <cell r="L69">
            <v>5</v>
          </cell>
          <cell r="M69" t="str">
            <v>Casi Seguro</v>
          </cell>
          <cell r="N69">
            <v>5</v>
          </cell>
          <cell r="O69" t="str">
            <v>25
MODERADA</v>
          </cell>
          <cell r="P69" t="str">
            <v>50
ALTA</v>
          </cell>
          <cell r="Q69" t="str">
            <v>100
EXTREMO</v>
          </cell>
        </row>
        <row r="70">
          <cell r="L70">
            <v>4</v>
          </cell>
          <cell r="M70" t="str">
            <v>Probable</v>
          </cell>
          <cell r="N70">
            <v>4</v>
          </cell>
          <cell r="O70" t="str">
            <v>20
MODERADA</v>
          </cell>
          <cell r="P70" t="str">
            <v>40
ALTA</v>
          </cell>
          <cell r="Q70" t="str">
            <v>80
EXTREMO</v>
          </cell>
        </row>
        <row r="71">
          <cell r="L71">
            <v>3</v>
          </cell>
          <cell r="M71" t="str">
            <v>Posible</v>
          </cell>
          <cell r="N71">
            <v>3</v>
          </cell>
          <cell r="O71" t="str">
            <v>15
MDOERADA</v>
          </cell>
          <cell r="P71" t="str">
            <v>30
ALTA</v>
          </cell>
          <cell r="Q71" t="str">
            <v>60
EXTREMO</v>
          </cell>
        </row>
        <row r="72">
          <cell r="L72">
            <v>2</v>
          </cell>
          <cell r="M72" t="str">
            <v>Improbable</v>
          </cell>
          <cell r="N72">
            <v>2</v>
          </cell>
          <cell r="O72" t="str">
            <v>10
BAJA</v>
          </cell>
          <cell r="P72" t="str">
            <v>20
MODERADA</v>
          </cell>
          <cell r="Q72" t="str">
            <v>40
ALTA</v>
          </cell>
        </row>
        <row r="73">
          <cell r="L73">
            <v>1</v>
          </cell>
          <cell r="M73" t="str">
            <v>Rara vez</v>
          </cell>
          <cell r="N73">
            <v>1</v>
          </cell>
          <cell r="O73" t="str">
            <v>5
BAJA</v>
          </cell>
          <cell r="P73" t="str">
            <v>10
BAJA</v>
          </cell>
          <cell r="Q73" t="str">
            <v>20
MODERADA</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ATO"/>
      <sheetName val="INSTRUCTIVO"/>
      <sheetName val="Control"/>
      <sheetName val="Listas"/>
    </sheetNames>
    <sheetDataSet>
      <sheetData sheetId="0"/>
      <sheetData sheetId="1" refreshError="1"/>
      <sheetData sheetId="2" refreshError="1"/>
      <sheetData sheetId="3">
        <row r="3">
          <cell r="R3" t="str">
            <v>Previo</v>
          </cell>
          <cell r="S3" t="str">
            <v>Limitado</v>
          </cell>
          <cell r="T3" t="str">
            <v>Ninguno</v>
          </cell>
        </row>
        <row r="4">
          <cell r="R4" t="str">
            <v>Posterior</v>
          </cell>
          <cell r="S4" t="str">
            <v>Medio</v>
          </cell>
          <cell r="T4" t="str">
            <v>Probabilidad</v>
          </cell>
        </row>
        <row r="5">
          <cell r="R5" t="str">
            <v>Pre. y Post.</v>
          </cell>
          <cell r="S5" t="str">
            <v>Fuerte</v>
          </cell>
          <cell r="T5" t="str">
            <v>Impacto</v>
          </cell>
        </row>
        <row r="6">
          <cell r="T6" t="str">
            <v>Ambos</v>
          </cell>
        </row>
        <row r="19">
          <cell r="E19">
            <v>1</v>
          </cell>
          <cell r="F19">
            <v>1.6</v>
          </cell>
          <cell r="G19">
            <v>2.6</v>
          </cell>
          <cell r="H19">
            <v>3.6</v>
          </cell>
          <cell r="I19">
            <v>4.5999999999999996</v>
          </cell>
        </row>
        <row r="20">
          <cell r="D20">
            <v>1</v>
          </cell>
          <cell r="E20" t="str">
            <v>INFERIOR</v>
          </cell>
          <cell r="F20" t="str">
            <v>INFERIOR</v>
          </cell>
          <cell r="G20" t="str">
            <v>INFERIOR</v>
          </cell>
          <cell r="H20" t="str">
            <v>MODERADO</v>
          </cell>
          <cell r="I20" t="str">
            <v>ALTO</v>
          </cell>
        </row>
        <row r="21">
          <cell r="D21">
            <v>1.6</v>
          </cell>
          <cell r="E21" t="str">
            <v>INFERIOR</v>
          </cell>
          <cell r="F21" t="str">
            <v>INFERIOR</v>
          </cell>
          <cell r="G21" t="str">
            <v>MODERADO</v>
          </cell>
          <cell r="H21" t="str">
            <v>ALTO</v>
          </cell>
          <cell r="I21" t="str">
            <v>ALTO</v>
          </cell>
        </row>
        <row r="22">
          <cell r="D22">
            <v>2.6</v>
          </cell>
          <cell r="E22" t="str">
            <v>INFERIOR</v>
          </cell>
          <cell r="F22" t="str">
            <v>MODERADO</v>
          </cell>
          <cell r="G22" t="str">
            <v>ALTO</v>
          </cell>
          <cell r="H22" t="str">
            <v>ALTO</v>
          </cell>
          <cell r="I22" t="str">
            <v>EXTREMO</v>
          </cell>
        </row>
        <row r="23">
          <cell r="D23">
            <v>3.6</v>
          </cell>
          <cell r="E23" t="str">
            <v>MODERADO</v>
          </cell>
          <cell r="F23" t="str">
            <v>ALTO</v>
          </cell>
          <cell r="G23" t="str">
            <v>ALTO</v>
          </cell>
          <cell r="H23" t="str">
            <v>EXTREMO</v>
          </cell>
          <cell r="I23" t="str">
            <v>EXTREMO</v>
          </cell>
        </row>
        <row r="24">
          <cell r="D24">
            <v>4.5999999999999996</v>
          </cell>
          <cell r="E24" t="str">
            <v>ALTO</v>
          </cell>
          <cell r="F24" t="str">
            <v>ALTO</v>
          </cell>
          <cell r="G24" t="str">
            <v>EXTREMO</v>
          </cell>
          <cell r="H24" t="str">
            <v>EXTREMO</v>
          </cell>
          <cell r="I24" t="str">
            <v>EXTREMO</v>
          </cell>
        </row>
      </sheetData>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sheetName val="Instructivo"/>
      <sheetName val="Escalas"/>
      <sheetName val="Control"/>
      <sheetName val="Listas"/>
    </sheetNames>
    <sheetDataSet>
      <sheetData sheetId="0"/>
      <sheetData sheetId="1" refreshError="1"/>
      <sheetData sheetId="2" refreshError="1"/>
      <sheetData sheetId="3" refreshError="1"/>
      <sheetData sheetId="4">
        <row r="2">
          <cell r="A2" t="str">
            <v>Rara vez</v>
          </cell>
        </row>
        <row r="3">
          <cell r="A3" t="str">
            <v>Improbable</v>
          </cell>
        </row>
        <row r="4">
          <cell r="A4" t="str">
            <v>Posible</v>
          </cell>
        </row>
        <row r="5">
          <cell r="A5" t="str">
            <v>Probable</v>
          </cell>
        </row>
        <row r="6">
          <cell r="A6" t="str">
            <v>Casi Seguro</v>
          </cell>
        </row>
        <row r="9">
          <cell r="B9" t="str">
            <v>Moderado</v>
          </cell>
        </row>
        <row r="10">
          <cell r="B10" t="str">
            <v>Mayor</v>
          </cell>
        </row>
        <row r="11">
          <cell r="B11" t="str">
            <v>Catastrófico</v>
          </cell>
        </row>
        <row r="19">
          <cell r="D19" t="str">
            <v>SI</v>
          </cell>
        </row>
        <row r="20">
          <cell r="D20" t="str">
            <v>NO</v>
          </cell>
        </row>
        <row r="27">
          <cell r="F27" t="str">
            <v>Permanente</v>
          </cell>
        </row>
        <row r="28">
          <cell r="F28" t="str">
            <v>Diario</v>
          </cell>
        </row>
        <row r="29">
          <cell r="F29" t="str">
            <v>Semanal</v>
          </cell>
        </row>
        <row r="30">
          <cell r="F30" t="str">
            <v>Mensual</v>
          </cell>
        </row>
        <row r="31">
          <cell r="F31" t="str">
            <v>Semestral</v>
          </cell>
        </row>
        <row r="32">
          <cell r="F32" t="str">
            <v>Anual</v>
          </cell>
        </row>
        <row r="33">
          <cell r="F33" t="str">
            <v>Cuatrianual</v>
          </cell>
        </row>
        <row r="34">
          <cell r="F34" t="str">
            <v>Según evento</v>
          </cell>
        </row>
        <row r="37">
          <cell r="G37" t="str">
            <v>01 de Enero - 30 de Abril</v>
          </cell>
        </row>
        <row r="38">
          <cell r="G38" t="str">
            <v>01 de Mayo - 30 de Agosto</v>
          </cell>
        </row>
        <row r="39">
          <cell r="G39" t="str">
            <v>01 de Septiembre - 30 de Diciembre</v>
          </cell>
        </row>
        <row r="42">
          <cell r="H42" t="str">
            <v>COMUNICACIONES</v>
          </cell>
        </row>
        <row r="43">
          <cell r="H43" t="str">
            <v>CONSERVACIÓN DE INFRAESTRUCTURA</v>
          </cell>
        </row>
        <row r="44">
          <cell r="H44" t="str">
            <v>DISEÑO DE PROYECTOS</v>
          </cell>
        </row>
        <row r="45">
          <cell r="H45" t="str">
            <v>EJECUCIÓN DE OBRAS</v>
          </cell>
        </row>
        <row r="46">
          <cell r="H46" t="str">
            <v>EVALUACIÓN Y CONTROL</v>
          </cell>
        </row>
        <row r="47">
          <cell r="H47" t="str">
            <v>FACTIBILIDAD DE PROYECTOS</v>
          </cell>
        </row>
        <row r="48">
          <cell r="H48" t="str">
            <v>GESTIÓN AMBIENTAL, CALIDAD Y SST</v>
          </cell>
        </row>
        <row r="49">
          <cell r="H49" t="str">
            <v>GESTIÓN CONTRACTUAL</v>
          </cell>
        </row>
        <row r="50">
          <cell r="H50" t="str">
            <v>GESTIÓN DE LA VALORIZACIÓN Y FINANCIACIÓN</v>
          </cell>
        </row>
        <row r="51">
          <cell r="H51" t="str">
            <v>GESTIÓN DEL TALENTO HUMANO</v>
          </cell>
        </row>
        <row r="52">
          <cell r="H52" t="str">
            <v>GESTIÓN DOCUMENTAL</v>
          </cell>
        </row>
        <row r="53">
          <cell r="H53" t="str">
            <v>GESTIÓN FINANCIERA</v>
          </cell>
        </row>
        <row r="54">
          <cell r="H54" t="str">
            <v>GESTIÓN INTEGRAL DE PROYECTOS</v>
          </cell>
        </row>
        <row r="55">
          <cell r="H55" t="str">
            <v>GESTIÓN INTERINSTITUCIONAL</v>
          </cell>
        </row>
        <row r="56">
          <cell r="H56" t="str">
            <v>GESTIÓN LEGAL</v>
          </cell>
        </row>
        <row r="57">
          <cell r="H57" t="str">
            <v>GESTIÓN PREDIAL</v>
          </cell>
        </row>
        <row r="58">
          <cell r="H58" t="str">
            <v>GESTIÓN SOCIAL Y PARTICIPACIÓN CIUDADANA</v>
          </cell>
        </row>
        <row r="59">
          <cell r="H59" t="str">
            <v>GESTIÓN TECNOLOGÍAS DE LA INFORMACIÓN Y COMUNICACIÓN</v>
          </cell>
        </row>
        <row r="60">
          <cell r="H60" t="str">
            <v xml:space="preserve">INNOVACIÓN Y GESTIÓN DEL CONOCIMIENTO </v>
          </cell>
        </row>
        <row r="61">
          <cell r="H61" t="str">
            <v>MEJORAMIENTO CONTINUO</v>
          </cell>
        </row>
        <row r="62">
          <cell r="H62" t="str">
            <v>PLANEACIÓN ESTRATÉGICA</v>
          </cell>
        </row>
        <row r="63">
          <cell r="H63" t="str">
            <v>RECURSOS FÍSICOS</v>
          </cell>
        </row>
        <row r="67">
          <cell r="O67" t="str">
            <v>Moderado</v>
          </cell>
          <cell r="P67" t="str">
            <v>Mayor</v>
          </cell>
          <cell r="Q67" t="str">
            <v>Catastrófico</v>
          </cell>
        </row>
        <row r="68">
          <cell r="O68">
            <v>5</v>
          </cell>
          <cell r="P68">
            <v>10</v>
          </cell>
          <cell r="Q68">
            <v>20</v>
          </cell>
        </row>
        <row r="69">
          <cell r="L69">
            <v>5</v>
          </cell>
          <cell r="M69" t="str">
            <v>Casi Seguro</v>
          </cell>
          <cell r="N69">
            <v>5</v>
          </cell>
          <cell r="O69" t="str">
            <v>25
MODERADA</v>
          </cell>
          <cell r="P69" t="str">
            <v>50
ALTA</v>
          </cell>
          <cell r="Q69" t="str">
            <v>100
EXTREMO</v>
          </cell>
        </row>
        <row r="70">
          <cell r="L70">
            <v>4</v>
          </cell>
          <cell r="M70" t="str">
            <v>Probable</v>
          </cell>
          <cell r="N70">
            <v>4</v>
          </cell>
          <cell r="O70" t="str">
            <v>20
MODERADA</v>
          </cell>
          <cell r="P70" t="str">
            <v>40
ALTA</v>
          </cell>
          <cell r="Q70" t="str">
            <v>80
EXTREMO</v>
          </cell>
        </row>
        <row r="71">
          <cell r="L71">
            <v>3</v>
          </cell>
          <cell r="M71" t="str">
            <v>Posible</v>
          </cell>
          <cell r="N71">
            <v>3</v>
          </cell>
          <cell r="O71" t="str">
            <v>15
MDOERADA</v>
          </cell>
          <cell r="P71" t="str">
            <v>30
ALTA</v>
          </cell>
          <cell r="Q71" t="str">
            <v>60
EXTREMO</v>
          </cell>
        </row>
        <row r="72">
          <cell r="L72">
            <v>2</v>
          </cell>
          <cell r="M72" t="str">
            <v>Improbable</v>
          </cell>
          <cell r="N72">
            <v>2</v>
          </cell>
          <cell r="O72" t="str">
            <v>10
BAJA</v>
          </cell>
          <cell r="P72" t="str">
            <v>20
MODERADA</v>
          </cell>
          <cell r="Q72" t="str">
            <v>40
ALTA</v>
          </cell>
        </row>
        <row r="73">
          <cell r="L73">
            <v>1</v>
          </cell>
          <cell r="M73" t="str">
            <v>Rara vez</v>
          </cell>
          <cell r="N73">
            <v>1</v>
          </cell>
          <cell r="O73" t="str">
            <v>5
BAJA</v>
          </cell>
          <cell r="P73" t="str">
            <v>10
BAJA</v>
          </cell>
          <cell r="Q73" t="str">
            <v>20
MODERADA</v>
          </cell>
        </row>
      </sheetData>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sheetName val="Instructivo"/>
      <sheetName val="Escalas"/>
      <sheetName val="Control"/>
      <sheetName val="Listas"/>
    </sheetNames>
    <sheetDataSet>
      <sheetData sheetId="0"/>
      <sheetData sheetId="1" refreshError="1"/>
      <sheetData sheetId="2" refreshError="1"/>
      <sheetData sheetId="3" refreshError="1"/>
      <sheetData sheetId="4">
        <row r="2">
          <cell r="A2" t="str">
            <v>Rara vez</v>
          </cell>
        </row>
        <row r="3">
          <cell r="A3" t="str">
            <v>Improbable</v>
          </cell>
        </row>
        <row r="4">
          <cell r="A4" t="str">
            <v>Posible</v>
          </cell>
        </row>
        <row r="5">
          <cell r="A5" t="str">
            <v>Probable</v>
          </cell>
        </row>
        <row r="6">
          <cell r="A6" t="str">
            <v>Casi Seguro</v>
          </cell>
        </row>
        <row r="9">
          <cell r="B9" t="str">
            <v>Moderado</v>
          </cell>
        </row>
        <row r="10">
          <cell r="B10" t="str">
            <v>Mayor</v>
          </cell>
        </row>
        <row r="11">
          <cell r="B11" t="str">
            <v>Catastrófico</v>
          </cell>
        </row>
        <row r="19">
          <cell r="D19" t="str">
            <v>SI</v>
          </cell>
        </row>
        <row r="20">
          <cell r="D20" t="str">
            <v>NO</v>
          </cell>
        </row>
        <row r="27">
          <cell r="F27" t="str">
            <v>Permanente</v>
          </cell>
        </row>
        <row r="28">
          <cell r="F28" t="str">
            <v>Diario</v>
          </cell>
        </row>
        <row r="29">
          <cell r="F29" t="str">
            <v>Semanal</v>
          </cell>
        </row>
        <row r="30">
          <cell r="F30" t="str">
            <v>Mensual</v>
          </cell>
        </row>
        <row r="31">
          <cell r="F31" t="str">
            <v>Semestral</v>
          </cell>
        </row>
        <row r="32">
          <cell r="F32" t="str">
            <v>Anual</v>
          </cell>
        </row>
        <row r="33">
          <cell r="F33" t="str">
            <v>Cuatrianual</v>
          </cell>
        </row>
        <row r="34">
          <cell r="F34" t="str">
            <v>Según evento</v>
          </cell>
        </row>
        <row r="37">
          <cell r="G37" t="str">
            <v>01 de Enero - 30 de Abril</v>
          </cell>
        </row>
        <row r="38">
          <cell r="G38" t="str">
            <v>01 de Mayo - 30 de Agosto</v>
          </cell>
        </row>
        <row r="39">
          <cell r="G39" t="str">
            <v>01 de Septiembre - 30 de Diciembre</v>
          </cell>
        </row>
        <row r="42">
          <cell r="H42" t="str">
            <v>COMUNICACIONES</v>
          </cell>
        </row>
        <row r="43">
          <cell r="H43" t="str">
            <v>CONSERVACIÓN DE INFRAESTRUCTURA</v>
          </cell>
        </row>
        <row r="44">
          <cell r="H44" t="str">
            <v>DISEÑO DE PROYECTOS</v>
          </cell>
        </row>
        <row r="45">
          <cell r="H45" t="str">
            <v>EJECUCIÓN DE OBRAS</v>
          </cell>
        </row>
        <row r="46">
          <cell r="H46" t="str">
            <v>EVALUACIÓN Y CONTROL</v>
          </cell>
        </row>
        <row r="47">
          <cell r="H47" t="str">
            <v>FACTIBILIDAD DE PROYECTOS</v>
          </cell>
        </row>
        <row r="48">
          <cell r="H48" t="str">
            <v>GESTIÓN AMBIENTAL, CALIDAD Y SST</v>
          </cell>
        </row>
        <row r="49">
          <cell r="H49" t="str">
            <v>GESTIÓN CONTRACTUAL</v>
          </cell>
        </row>
        <row r="50">
          <cell r="H50" t="str">
            <v>GESTIÓN DE LA VALORIZACIÓN Y FINANCIACIÓN</v>
          </cell>
        </row>
        <row r="51">
          <cell r="H51" t="str">
            <v>GESTIÓN DEL TALENTO HUMANO</v>
          </cell>
        </row>
        <row r="52">
          <cell r="H52" t="str">
            <v>GESTIÓN DOCUMENTAL</v>
          </cell>
        </row>
        <row r="53">
          <cell r="H53" t="str">
            <v>GESTIÓN FINANCIERA</v>
          </cell>
        </row>
        <row r="54">
          <cell r="H54" t="str">
            <v>GESTIÓN INTEGRAL DE PROYECTOS</v>
          </cell>
        </row>
        <row r="55">
          <cell r="H55" t="str">
            <v>GESTIÓN INTERINSTITUCIONAL</v>
          </cell>
        </row>
        <row r="56">
          <cell r="H56" t="str">
            <v>GESTIÓN LEGAL</v>
          </cell>
        </row>
        <row r="57">
          <cell r="H57" t="str">
            <v>GESTIÓN PREDIAL</v>
          </cell>
        </row>
        <row r="58">
          <cell r="H58" t="str">
            <v>GESTIÓN SOCIAL Y PARTICIPACIÓN CIUDADANA</v>
          </cell>
        </row>
        <row r="59">
          <cell r="H59" t="str">
            <v>GESTIÓN TECNOLOGÍAS DE LA INFORMACIÓN Y COMUNICACIÓN</v>
          </cell>
        </row>
        <row r="60">
          <cell r="H60" t="str">
            <v xml:space="preserve">INNOVACIÓN Y GESTIÓN DEL CONOCIMIENTO </v>
          </cell>
        </row>
        <row r="61">
          <cell r="H61" t="str">
            <v>MEJORAMIENTO CONTINUO</v>
          </cell>
        </row>
        <row r="62">
          <cell r="H62" t="str">
            <v>PLANEACIÓN ESTRATÉGICA</v>
          </cell>
        </row>
        <row r="63">
          <cell r="H63" t="str">
            <v>RECURSOS FÍSICOS</v>
          </cell>
        </row>
        <row r="67">
          <cell r="O67" t="str">
            <v>Moderado</v>
          </cell>
          <cell r="P67" t="str">
            <v>Mayor</v>
          </cell>
          <cell r="Q67" t="str">
            <v>Catastrófico</v>
          </cell>
        </row>
        <row r="68">
          <cell r="O68">
            <v>5</v>
          </cell>
          <cell r="P68">
            <v>10</v>
          </cell>
          <cell r="Q68">
            <v>20</v>
          </cell>
        </row>
        <row r="69">
          <cell r="L69">
            <v>5</v>
          </cell>
          <cell r="M69" t="str">
            <v>Casi Seguro</v>
          </cell>
          <cell r="N69">
            <v>5</v>
          </cell>
          <cell r="O69" t="str">
            <v>25
MODERADA</v>
          </cell>
          <cell r="P69" t="str">
            <v>50
ALTA</v>
          </cell>
          <cell r="Q69" t="str">
            <v>100
EXTREMO</v>
          </cell>
        </row>
        <row r="70">
          <cell r="L70">
            <v>4</v>
          </cell>
          <cell r="M70" t="str">
            <v>Probable</v>
          </cell>
          <cell r="N70">
            <v>4</v>
          </cell>
          <cell r="O70" t="str">
            <v>20
MODERADA</v>
          </cell>
          <cell r="P70" t="str">
            <v>40
ALTA</v>
          </cell>
          <cell r="Q70" t="str">
            <v>80
EXTREMO</v>
          </cell>
        </row>
        <row r="71">
          <cell r="L71">
            <v>3</v>
          </cell>
          <cell r="M71" t="str">
            <v>Posible</v>
          </cell>
          <cell r="N71">
            <v>3</v>
          </cell>
          <cell r="O71" t="str">
            <v>15
MDOERADA</v>
          </cell>
          <cell r="P71" t="str">
            <v>30
ALTA</v>
          </cell>
          <cell r="Q71" t="str">
            <v>60
EXTREMO</v>
          </cell>
        </row>
        <row r="72">
          <cell r="L72">
            <v>2</v>
          </cell>
          <cell r="M72" t="str">
            <v>Improbable</v>
          </cell>
          <cell r="N72">
            <v>2</v>
          </cell>
          <cell r="O72" t="str">
            <v>10
BAJA</v>
          </cell>
          <cell r="P72" t="str">
            <v>20
MODERADA</v>
          </cell>
          <cell r="Q72" t="str">
            <v>40
ALTA</v>
          </cell>
        </row>
        <row r="73">
          <cell r="L73">
            <v>1</v>
          </cell>
          <cell r="M73" t="str">
            <v>Rara vez</v>
          </cell>
          <cell r="N73">
            <v>1</v>
          </cell>
          <cell r="O73" t="str">
            <v>5
BAJA</v>
          </cell>
          <cell r="P73" t="str">
            <v>10
BAJA</v>
          </cell>
          <cell r="Q73" t="str">
            <v>20
MODERADA</v>
          </cell>
        </row>
      </sheetData>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sheetName val="Instructivo"/>
      <sheetName val="Escalas"/>
      <sheetName val="Control"/>
      <sheetName val="Listas"/>
    </sheetNames>
    <sheetDataSet>
      <sheetData sheetId="0"/>
      <sheetData sheetId="1" refreshError="1"/>
      <sheetData sheetId="2" refreshError="1"/>
      <sheetData sheetId="3" refreshError="1"/>
      <sheetData sheetId="4">
        <row r="2">
          <cell r="A2" t="str">
            <v>Rara vez</v>
          </cell>
        </row>
        <row r="3">
          <cell r="A3" t="str">
            <v>Improbable</v>
          </cell>
        </row>
        <row r="4">
          <cell r="A4" t="str">
            <v>Posible</v>
          </cell>
        </row>
        <row r="5">
          <cell r="A5" t="str">
            <v>Probable</v>
          </cell>
        </row>
        <row r="6">
          <cell r="A6" t="str">
            <v>Casi Seguro</v>
          </cell>
        </row>
        <row r="9">
          <cell r="B9" t="str">
            <v>Moderado</v>
          </cell>
        </row>
        <row r="10">
          <cell r="B10" t="str">
            <v>Mayor</v>
          </cell>
        </row>
        <row r="11">
          <cell r="B11" t="str">
            <v>Catastrófico</v>
          </cell>
        </row>
        <row r="19">
          <cell r="D19" t="str">
            <v>SI</v>
          </cell>
        </row>
        <row r="20">
          <cell r="D20" t="str">
            <v>NO</v>
          </cell>
        </row>
        <row r="27">
          <cell r="F27" t="str">
            <v>Permanente</v>
          </cell>
        </row>
        <row r="28">
          <cell r="F28" t="str">
            <v>Diario</v>
          </cell>
        </row>
        <row r="29">
          <cell r="F29" t="str">
            <v>Semanal</v>
          </cell>
        </row>
        <row r="30">
          <cell r="F30" t="str">
            <v>Mensual</v>
          </cell>
        </row>
        <row r="31">
          <cell r="F31" t="str">
            <v>Semestral</v>
          </cell>
        </row>
        <row r="32">
          <cell r="F32" t="str">
            <v>Anual</v>
          </cell>
        </row>
        <row r="33">
          <cell r="F33" t="str">
            <v>Cuatrianual</v>
          </cell>
        </row>
        <row r="34">
          <cell r="F34" t="str">
            <v>Según evento</v>
          </cell>
        </row>
        <row r="37">
          <cell r="G37" t="str">
            <v>01 de Enero - 30 de Abril</v>
          </cell>
        </row>
        <row r="38">
          <cell r="G38" t="str">
            <v>01 de Mayo - 30 de Agosto</v>
          </cell>
        </row>
        <row r="39">
          <cell r="G39" t="str">
            <v>01 de Septiembre - 30 de Diciembre</v>
          </cell>
        </row>
        <row r="42">
          <cell r="H42" t="str">
            <v>COMUNICACIONES</v>
          </cell>
        </row>
        <row r="43">
          <cell r="H43" t="str">
            <v>CONSERVACIÓN DE INFRAESTRUCTURA</v>
          </cell>
        </row>
        <row r="44">
          <cell r="H44" t="str">
            <v>DISEÑO DE PROYECTOS</v>
          </cell>
        </row>
        <row r="45">
          <cell r="H45" t="str">
            <v>EJECUCIÓN DE OBRAS</v>
          </cell>
        </row>
        <row r="46">
          <cell r="H46" t="str">
            <v>EVALUACIÓN Y CONTROL</v>
          </cell>
        </row>
        <row r="47">
          <cell r="H47" t="str">
            <v>FACTIBILIDAD DE PROYECTOS</v>
          </cell>
        </row>
        <row r="48">
          <cell r="H48" t="str">
            <v>GESTIÓN AMBIENTAL, CALIDAD Y SST</v>
          </cell>
        </row>
        <row r="49">
          <cell r="H49" t="str">
            <v>GESTIÓN CONTRACTUAL</v>
          </cell>
        </row>
        <row r="50">
          <cell r="H50" t="str">
            <v>GESTIÓN DE LA VALORIZACIÓN Y FINANCIACIÓN</v>
          </cell>
        </row>
        <row r="51">
          <cell r="H51" t="str">
            <v>GESTIÓN DEL TALENTO HUMANO</v>
          </cell>
        </row>
        <row r="52">
          <cell r="H52" t="str">
            <v>GESTIÓN DOCUMENTAL</v>
          </cell>
        </row>
        <row r="53">
          <cell r="H53" t="str">
            <v>GESTIÓN FINANCIERA</v>
          </cell>
        </row>
        <row r="54">
          <cell r="H54" t="str">
            <v>GESTIÓN INTEGRAL DE PROYECTOS</v>
          </cell>
        </row>
        <row r="55">
          <cell r="H55" t="str">
            <v>GESTIÓN INTERINSTITUCIONAL</v>
          </cell>
        </row>
        <row r="56">
          <cell r="H56" t="str">
            <v>GESTIÓN LEGAL</v>
          </cell>
        </row>
        <row r="57">
          <cell r="H57" t="str">
            <v>GESTIÓN PREDIAL</v>
          </cell>
        </row>
        <row r="58">
          <cell r="H58" t="str">
            <v>GESTIÓN SOCIAL Y PARTICIPACIÓN CIUDADANA</v>
          </cell>
        </row>
        <row r="59">
          <cell r="H59" t="str">
            <v>GESTIÓN TECNOLOGÍAS DE LA INFORMACIÓN Y COMUNICACIÓN</v>
          </cell>
        </row>
        <row r="60">
          <cell r="H60" t="str">
            <v xml:space="preserve">INNOVACIÓN Y GESTIÓN DEL CONOCIMIENTO </v>
          </cell>
        </row>
        <row r="61">
          <cell r="H61" t="str">
            <v>MEJORAMIENTO CONTINUO</v>
          </cell>
        </row>
        <row r="62">
          <cell r="H62" t="str">
            <v>PLANEACIÓN ESTRATÉGICA</v>
          </cell>
        </row>
        <row r="63">
          <cell r="H63" t="str">
            <v>RECURSOS FÍSICOS</v>
          </cell>
        </row>
        <row r="67">
          <cell r="O67" t="str">
            <v>Moderado</v>
          </cell>
          <cell r="P67" t="str">
            <v>Mayor</v>
          </cell>
          <cell r="Q67" t="str">
            <v>Catastrófico</v>
          </cell>
        </row>
        <row r="68">
          <cell r="O68">
            <v>5</v>
          </cell>
          <cell r="P68">
            <v>10</v>
          </cell>
          <cell r="Q68">
            <v>20</v>
          </cell>
        </row>
        <row r="69">
          <cell r="L69">
            <v>5</v>
          </cell>
          <cell r="M69" t="str">
            <v>Casi Seguro</v>
          </cell>
          <cell r="N69">
            <v>5</v>
          </cell>
          <cell r="O69" t="str">
            <v>25
MODERADA</v>
          </cell>
          <cell r="P69" t="str">
            <v>50
ALTA</v>
          </cell>
          <cell r="Q69" t="str">
            <v>100
EXTREMO</v>
          </cell>
        </row>
        <row r="70">
          <cell r="L70">
            <v>4</v>
          </cell>
          <cell r="M70" t="str">
            <v>Probable</v>
          </cell>
          <cell r="N70">
            <v>4</v>
          </cell>
          <cell r="O70" t="str">
            <v>20
MODERADA</v>
          </cell>
          <cell r="P70" t="str">
            <v>40
ALTA</v>
          </cell>
          <cell r="Q70" t="str">
            <v>80
EXTREMO</v>
          </cell>
        </row>
        <row r="71">
          <cell r="L71">
            <v>3</v>
          </cell>
          <cell r="M71" t="str">
            <v>Posible</v>
          </cell>
          <cell r="N71">
            <v>3</v>
          </cell>
          <cell r="O71" t="str">
            <v>15
MDOERADA</v>
          </cell>
          <cell r="P71" t="str">
            <v>30
ALTA</v>
          </cell>
          <cell r="Q71" t="str">
            <v>60
EXTREMO</v>
          </cell>
        </row>
        <row r="72">
          <cell r="L72">
            <v>2</v>
          </cell>
          <cell r="M72" t="str">
            <v>Improbable</v>
          </cell>
          <cell r="N72">
            <v>2</v>
          </cell>
          <cell r="O72" t="str">
            <v>10
BAJA</v>
          </cell>
          <cell r="P72" t="str">
            <v>20
MODERADA</v>
          </cell>
          <cell r="Q72" t="str">
            <v>40
ALTA</v>
          </cell>
        </row>
        <row r="73">
          <cell r="L73">
            <v>1</v>
          </cell>
          <cell r="M73" t="str">
            <v>Rara vez</v>
          </cell>
          <cell r="N73">
            <v>1</v>
          </cell>
          <cell r="O73" t="str">
            <v>5
BAJA</v>
          </cell>
          <cell r="P73" t="str">
            <v>10
BAJA</v>
          </cell>
          <cell r="Q73" t="str">
            <v>20
MODERADA</v>
          </cell>
        </row>
      </sheetData>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sheetName val="Instructivo"/>
      <sheetName val="Escalas"/>
      <sheetName val="Control"/>
      <sheetName val="Listas"/>
    </sheetNames>
    <sheetDataSet>
      <sheetData sheetId="0"/>
      <sheetData sheetId="1" refreshError="1"/>
      <sheetData sheetId="2" refreshError="1"/>
      <sheetData sheetId="3" refreshError="1"/>
      <sheetData sheetId="4">
        <row r="2">
          <cell r="A2" t="str">
            <v>Rara vez</v>
          </cell>
        </row>
        <row r="3">
          <cell r="A3" t="str">
            <v>Improbable</v>
          </cell>
        </row>
        <row r="4">
          <cell r="A4" t="str">
            <v>Posible</v>
          </cell>
        </row>
        <row r="5">
          <cell r="A5" t="str">
            <v>Probable</v>
          </cell>
        </row>
        <row r="6">
          <cell r="A6" t="str">
            <v>Casi Seguro</v>
          </cell>
        </row>
        <row r="9">
          <cell r="B9" t="str">
            <v>Moderado</v>
          </cell>
        </row>
        <row r="10">
          <cell r="B10" t="str">
            <v>Mayor</v>
          </cell>
        </row>
        <row r="11">
          <cell r="B11" t="str">
            <v>Catastrófico</v>
          </cell>
        </row>
        <row r="19">
          <cell r="D19" t="str">
            <v>SI</v>
          </cell>
        </row>
        <row r="20">
          <cell r="D20" t="str">
            <v>NO</v>
          </cell>
        </row>
        <row r="27">
          <cell r="F27" t="str">
            <v>Permanente</v>
          </cell>
        </row>
        <row r="28">
          <cell r="F28" t="str">
            <v>Diario</v>
          </cell>
        </row>
        <row r="29">
          <cell r="F29" t="str">
            <v>Semanal</v>
          </cell>
        </row>
        <row r="30">
          <cell r="F30" t="str">
            <v>Mensual</v>
          </cell>
        </row>
        <row r="31">
          <cell r="F31" t="str">
            <v>Semestral</v>
          </cell>
        </row>
        <row r="32">
          <cell r="F32" t="str">
            <v>Anual</v>
          </cell>
        </row>
        <row r="33">
          <cell r="F33" t="str">
            <v>Cuatrianual</v>
          </cell>
        </row>
        <row r="34">
          <cell r="F34" t="str">
            <v>Según evento</v>
          </cell>
        </row>
        <row r="37">
          <cell r="G37" t="str">
            <v>01 de Enero - 30 de Abril</v>
          </cell>
        </row>
        <row r="38">
          <cell r="G38" t="str">
            <v>01 de Mayo - 30 de Agosto</v>
          </cell>
        </row>
        <row r="39">
          <cell r="G39" t="str">
            <v>01 de Septiembre - 30 de Diciembre</v>
          </cell>
        </row>
        <row r="42">
          <cell r="H42" t="str">
            <v>COMUNICACIONES</v>
          </cell>
        </row>
        <row r="43">
          <cell r="H43" t="str">
            <v>CONSERVACIÓN DE INFRAESTRUCTURA</v>
          </cell>
        </row>
        <row r="44">
          <cell r="H44" t="str">
            <v>DISEÑO DE PROYECTOS</v>
          </cell>
        </row>
        <row r="45">
          <cell r="H45" t="str">
            <v>EJECUCIÓN DE OBRAS</v>
          </cell>
        </row>
        <row r="46">
          <cell r="H46" t="str">
            <v>EVALUACIÓN Y CONTROL</v>
          </cell>
        </row>
        <row r="47">
          <cell r="H47" t="str">
            <v>FACTIBILIDAD DE PROYECTOS</v>
          </cell>
        </row>
        <row r="48">
          <cell r="H48" t="str">
            <v>GESTIÓN AMBIENTAL, CALIDAD Y SST</v>
          </cell>
        </row>
        <row r="49">
          <cell r="H49" t="str">
            <v>GESTIÓN CONTRACTUAL</v>
          </cell>
        </row>
        <row r="50">
          <cell r="H50" t="str">
            <v>GESTIÓN DE LA VALORIZACIÓN Y FINANCIACIÓN</v>
          </cell>
        </row>
        <row r="51">
          <cell r="H51" t="str">
            <v>GESTIÓN DEL TALENTO HUMANO</v>
          </cell>
        </row>
        <row r="52">
          <cell r="H52" t="str">
            <v>GESTIÓN DOCUMENTAL</v>
          </cell>
        </row>
        <row r="53">
          <cell r="H53" t="str">
            <v>GESTIÓN FINANCIERA</v>
          </cell>
        </row>
        <row r="54">
          <cell r="H54" t="str">
            <v>GESTIÓN INTEGRAL DE PROYECTOS</v>
          </cell>
        </row>
        <row r="55">
          <cell r="H55" t="str">
            <v>GESTIÓN INTERINSTITUCIONAL</v>
          </cell>
        </row>
        <row r="56">
          <cell r="H56" t="str">
            <v>GESTIÓN LEGAL</v>
          </cell>
        </row>
        <row r="57">
          <cell r="H57" t="str">
            <v>GESTIÓN PREDIAL</v>
          </cell>
        </row>
        <row r="58">
          <cell r="H58" t="str">
            <v>GESTIÓN SOCIAL Y PARTICIPACIÓN CIUDADANA</v>
          </cell>
        </row>
        <row r="59">
          <cell r="H59" t="str">
            <v>GESTIÓN TECNOLOGÍAS DE LA INFORMACIÓN Y COMUNICACIÓN</v>
          </cell>
        </row>
        <row r="60">
          <cell r="H60" t="str">
            <v xml:space="preserve">INNOVACIÓN Y GESTIÓN DEL CONOCIMIENTO </v>
          </cell>
        </row>
        <row r="61">
          <cell r="H61" t="str">
            <v>MEJORAMIENTO CONTINUO</v>
          </cell>
        </row>
        <row r="62">
          <cell r="H62" t="str">
            <v>PLANEACIÓN ESTRATÉGICA</v>
          </cell>
        </row>
        <row r="63">
          <cell r="H63" t="str">
            <v>RECURSOS FÍSICOS</v>
          </cell>
        </row>
        <row r="67">
          <cell r="O67" t="str">
            <v>Moderado</v>
          </cell>
          <cell r="P67" t="str">
            <v>Mayor</v>
          </cell>
          <cell r="Q67" t="str">
            <v>Catastrófico</v>
          </cell>
        </row>
        <row r="68">
          <cell r="O68">
            <v>5</v>
          </cell>
          <cell r="P68">
            <v>10</v>
          </cell>
          <cell r="Q68">
            <v>20</v>
          </cell>
        </row>
        <row r="69">
          <cell r="L69">
            <v>5</v>
          </cell>
          <cell r="M69" t="str">
            <v>Casi Seguro</v>
          </cell>
          <cell r="N69">
            <v>5</v>
          </cell>
          <cell r="O69" t="str">
            <v>25
MODERADA</v>
          </cell>
          <cell r="P69" t="str">
            <v>50
ALTA</v>
          </cell>
          <cell r="Q69" t="str">
            <v>100
EXTREMO</v>
          </cell>
        </row>
        <row r="70">
          <cell r="L70">
            <v>4</v>
          </cell>
          <cell r="M70" t="str">
            <v>Probable</v>
          </cell>
          <cell r="N70">
            <v>4</v>
          </cell>
          <cell r="O70" t="str">
            <v>20
MODERADA</v>
          </cell>
          <cell r="P70" t="str">
            <v>40
ALTA</v>
          </cell>
          <cell r="Q70" t="str">
            <v>80
EXTREMO</v>
          </cell>
        </row>
        <row r="71">
          <cell r="L71">
            <v>3</v>
          </cell>
          <cell r="M71" t="str">
            <v>Posible</v>
          </cell>
          <cell r="N71">
            <v>3</v>
          </cell>
          <cell r="O71" t="str">
            <v>15
MDOERADA</v>
          </cell>
          <cell r="P71" t="str">
            <v>30
ALTA</v>
          </cell>
          <cell r="Q71" t="str">
            <v>60
EXTREMO</v>
          </cell>
        </row>
        <row r="72">
          <cell r="L72">
            <v>2</v>
          </cell>
          <cell r="M72" t="str">
            <v>Improbable</v>
          </cell>
          <cell r="N72">
            <v>2</v>
          </cell>
          <cell r="O72" t="str">
            <v>10
BAJA</v>
          </cell>
          <cell r="P72" t="str">
            <v>20
MODERADA</v>
          </cell>
          <cell r="Q72" t="str">
            <v>40
ALTA</v>
          </cell>
        </row>
        <row r="73">
          <cell r="L73">
            <v>1</v>
          </cell>
          <cell r="M73" t="str">
            <v>Rara vez</v>
          </cell>
          <cell r="N73">
            <v>1</v>
          </cell>
          <cell r="O73" t="str">
            <v>5
BAJA</v>
          </cell>
          <cell r="P73" t="str">
            <v>10
BAJA</v>
          </cell>
          <cell r="Q73" t="str">
            <v>20
MODERADA</v>
          </cell>
        </row>
      </sheetData>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sheetName val="Instructivo"/>
      <sheetName val="Escalas"/>
      <sheetName val="Control"/>
      <sheetName val="Listas"/>
    </sheetNames>
    <sheetDataSet>
      <sheetData sheetId="0"/>
      <sheetData sheetId="1"/>
      <sheetData sheetId="2"/>
      <sheetData sheetId="3"/>
      <sheetData sheetId="4">
        <row r="67">
          <cell r="O67" t="str">
            <v>Moderado</v>
          </cell>
          <cell r="P67" t="str">
            <v>Mayor</v>
          </cell>
          <cell r="Q67" t="str">
            <v>Catastrófico</v>
          </cell>
        </row>
        <row r="68">
          <cell r="O68">
            <v>5</v>
          </cell>
          <cell r="P68">
            <v>10</v>
          </cell>
          <cell r="Q68">
            <v>20</v>
          </cell>
        </row>
        <row r="69">
          <cell r="L69">
            <v>5</v>
          </cell>
          <cell r="M69" t="str">
            <v>Casi Seguro</v>
          </cell>
          <cell r="N69">
            <v>5</v>
          </cell>
          <cell r="O69" t="str">
            <v>25
MODERADA</v>
          </cell>
          <cell r="P69" t="str">
            <v>50
ALTA</v>
          </cell>
          <cell r="Q69" t="str">
            <v>100
EXTREMO</v>
          </cell>
        </row>
        <row r="70">
          <cell r="L70">
            <v>4</v>
          </cell>
          <cell r="M70" t="str">
            <v>Probable</v>
          </cell>
          <cell r="N70">
            <v>4</v>
          </cell>
          <cell r="O70" t="str">
            <v>20
MODERADA</v>
          </cell>
          <cell r="P70" t="str">
            <v>40
ALTA</v>
          </cell>
          <cell r="Q70" t="str">
            <v>80
EXTREMO</v>
          </cell>
        </row>
        <row r="71">
          <cell r="L71">
            <v>3</v>
          </cell>
          <cell r="M71" t="str">
            <v>Posible</v>
          </cell>
          <cell r="N71">
            <v>3</v>
          </cell>
          <cell r="O71" t="str">
            <v>15
MDOERADA</v>
          </cell>
          <cell r="P71" t="str">
            <v>30
ALTA</v>
          </cell>
          <cell r="Q71" t="str">
            <v>60
EXTREMO</v>
          </cell>
        </row>
        <row r="72">
          <cell r="L72">
            <v>2</v>
          </cell>
          <cell r="M72" t="str">
            <v>Improbable</v>
          </cell>
          <cell r="N72">
            <v>2</v>
          </cell>
          <cell r="O72" t="str">
            <v>10
BAJA</v>
          </cell>
          <cell r="P72" t="str">
            <v>20
MODERADA</v>
          </cell>
          <cell r="Q72" t="str">
            <v>40
ALTA</v>
          </cell>
        </row>
        <row r="73">
          <cell r="L73">
            <v>1</v>
          </cell>
          <cell r="M73" t="str">
            <v>Rara vez</v>
          </cell>
          <cell r="N73">
            <v>1</v>
          </cell>
          <cell r="O73" t="str">
            <v>5
BAJA</v>
          </cell>
          <cell r="P73" t="str">
            <v>10
BAJA</v>
          </cell>
          <cell r="Q73" t="str">
            <v>20
MODERADA</v>
          </cell>
        </row>
      </sheetData>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sheetName val="Instructivo"/>
      <sheetName val="Escalas"/>
      <sheetName val="Control"/>
      <sheetName val="Listas"/>
    </sheetNames>
    <sheetDataSet>
      <sheetData sheetId="0"/>
      <sheetData sheetId="1" refreshError="1"/>
      <sheetData sheetId="2" refreshError="1"/>
      <sheetData sheetId="3" refreshError="1"/>
      <sheetData sheetId="4">
        <row r="2">
          <cell r="A2" t="str">
            <v>Rara vez</v>
          </cell>
        </row>
        <row r="3">
          <cell r="A3" t="str">
            <v>Improbable</v>
          </cell>
        </row>
        <row r="4">
          <cell r="A4" t="str">
            <v>Posible</v>
          </cell>
        </row>
        <row r="5">
          <cell r="A5" t="str">
            <v>Probable</v>
          </cell>
        </row>
        <row r="6">
          <cell r="A6" t="str">
            <v>Casi Seguro</v>
          </cell>
        </row>
        <row r="9">
          <cell r="B9" t="str">
            <v>Moderado</v>
          </cell>
        </row>
        <row r="10">
          <cell r="B10" t="str">
            <v>Mayor</v>
          </cell>
        </row>
        <row r="11">
          <cell r="B11" t="str">
            <v>Catastrófico</v>
          </cell>
        </row>
        <row r="19">
          <cell r="D19" t="str">
            <v>SI</v>
          </cell>
        </row>
        <row r="20">
          <cell r="D20" t="str">
            <v>NO</v>
          </cell>
        </row>
        <row r="27">
          <cell r="F27" t="str">
            <v>Permanente</v>
          </cell>
        </row>
        <row r="28">
          <cell r="F28" t="str">
            <v>Diario</v>
          </cell>
        </row>
        <row r="29">
          <cell r="F29" t="str">
            <v>Semanal</v>
          </cell>
        </row>
        <row r="30">
          <cell r="F30" t="str">
            <v>Mensual</v>
          </cell>
        </row>
        <row r="31">
          <cell r="F31" t="str">
            <v>Semestral</v>
          </cell>
        </row>
        <row r="32">
          <cell r="F32" t="str">
            <v>Anual</v>
          </cell>
        </row>
        <row r="33">
          <cell r="F33" t="str">
            <v>Cuatrianual</v>
          </cell>
        </row>
        <row r="34">
          <cell r="F34" t="str">
            <v>Según evento</v>
          </cell>
        </row>
        <row r="37">
          <cell r="G37" t="str">
            <v>01 de Enero - 30 de Abril</v>
          </cell>
        </row>
        <row r="38">
          <cell r="G38" t="str">
            <v>01 de Mayo - 30 de Agosto</v>
          </cell>
        </row>
        <row r="39">
          <cell r="G39" t="str">
            <v>01 de Septiembre - 30 de Diciembre</v>
          </cell>
        </row>
        <row r="42">
          <cell r="H42" t="str">
            <v>COMUNICACIONES</v>
          </cell>
        </row>
        <row r="43">
          <cell r="H43" t="str">
            <v>CONSERVACIÓN DE INFRAESTRUCTURA</v>
          </cell>
        </row>
        <row r="44">
          <cell r="H44" t="str">
            <v>DISEÑO DE PROYECTOS</v>
          </cell>
        </row>
        <row r="45">
          <cell r="H45" t="str">
            <v>EJECUCIÓN DE OBRAS</v>
          </cell>
        </row>
        <row r="46">
          <cell r="H46" t="str">
            <v>EVALUACIÓN Y CONTROL</v>
          </cell>
        </row>
        <row r="47">
          <cell r="H47" t="str">
            <v>FACTIBILIDAD DE PROYECTOS</v>
          </cell>
        </row>
        <row r="48">
          <cell r="H48" t="str">
            <v>GESTIÓN AMBIENTAL, CALIDAD Y SST</v>
          </cell>
        </row>
        <row r="49">
          <cell r="H49" t="str">
            <v>GESTIÓN CONTRACTUAL</v>
          </cell>
        </row>
        <row r="50">
          <cell r="H50" t="str">
            <v>GESTIÓN DE LA VALORIZACIÓN Y FINANCIACIÓN</v>
          </cell>
        </row>
        <row r="51">
          <cell r="H51" t="str">
            <v>GESTIÓN DEL TALENTO HUMANO</v>
          </cell>
        </row>
        <row r="52">
          <cell r="H52" t="str">
            <v>GESTIÓN DOCUMENTAL</v>
          </cell>
        </row>
        <row r="53">
          <cell r="H53" t="str">
            <v>GESTIÓN FINANCIERA</v>
          </cell>
        </row>
        <row r="54">
          <cell r="H54" t="str">
            <v>GESTIÓN INTEGRAL DE PROYECTOS</v>
          </cell>
        </row>
        <row r="55">
          <cell r="H55" t="str">
            <v>GESTIÓN INTERINSTITUCIONAL</v>
          </cell>
        </row>
        <row r="56">
          <cell r="H56" t="str">
            <v>GESTIÓN LEGAL</v>
          </cell>
        </row>
        <row r="57">
          <cell r="H57" t="str">
            <v>GESTIÓN PREDIAL</v>
          </cell>
        </row>
        <row r="58">
          <cell r="H58" t="str">
            <v>GESTIÓN SOCIAL Y PARTICIPACIÓN CIUDADANA</v>
          </cell>
        </row>
        <row r="59">
          <cell r="H59" t="str">
            <v>GESTIÓN TECNOLOGÍAS DE LA INFORMACIÓN Y COMUNICACIÓN</v>
          </cell>
        </row>
        <row r="60">
          <cell r="H60" t="str">
            <v xml:space="preserve">INNOVACIÓN Y GESTIÓN DEL CONOCIMIENTO </v>
          </cell>
        </row>
        <row r="61">
          <cell r="H61" t="str">
            <v>MEJORAMIENTO CONTINUO</v>
          </cell>
        </row>
        <row r="62">
          <cell r="H62" t="str">
            <v>PLANEACIÓN ESTRATÉGICA</v>
          </cell>
        </row>
        <row r="63">
          <cell r="H63" t="str">
            <v>RECURSOS FÍSICOS</v>
          </cell>
        </row>
        <row r="67">
          <cell r="O67" t="str">
            <v>Moderado</v>
          </cell>
          <cell r="P67" t="str">
            <v>Mayor</v>
          </cell>
          <cell r="Q67" t="str">
            <v>Catastrófico</v>
          </cell>
        </row>
        <row r="68">
          <cell r="O68">
            <v>5</v>
          </cell>
          <cell r="P68">
            <v>10</v>
          </cell>
          <cell r="Q68">
            <v>20</v>
          </cell>
        </row>
        <row r="69">
          <cell r="L69">
            <v>5</v>
          </cell>
          <cell r="M69" t="str">
            <v>Casi Seguro</v>
          </cell>
          <cell r="N69">
            <v>5</v>
          </cell>
          <cell r="O69" t="str">
            <v>25
MODERADA</v>
          </cell>
          <cell r="P69" t="str">
            <v>50
ALTA</v>
          </cell>
          <cell r="Q69" t="str">
            <v>100
EXTREMO</v>
          </cell>
        </row>
        <row r="70">
          <cell r="L70">
            <v>4</v>
          </cell>
          <cell r="M70" t="str">
            <v>Probable</v>
          </cell>
          <cell r="N70">
            <v>4</v>
          </cell>
          <cell r="O70" t="str">
            <v>20
MODERADA</v>
          </cell>
          <cell r="P70" t="str">
            <v>40
ALTA</v>
          </cell>
          <cell r="Q70" t="str">
            <v>80
EXTREMO</v>
          </cell>
        </row>
        <row r="71">
          <cell r="L71">
            <v>3</v>
          </cell>
          <cell r="M71" t="str">
            <v>Posible</v>
          </cell>
          <cell r="N71">
            <v>3</v>
          </cell>
          <cell r="O71" t="str">
            <v>15
MDOERADA</v>
          </cell>
          <cell r="P71" t="str">
            <v>30
ALTA</v>
          </cell>
          <cell r="Q71" t="str">
            <v>60
EXTREMO</v>
          </cell>
        </row>
        <row r="72">
          <cell r="L72">
            <v>2</v>
          </cell>
          <cell r="M72" t="str">
            <v>Improbable</v>
          </cell>
          <cell r="N72">
            <v>2</v>
          </cell>
          <cell r="O72" t="str">
            <v>10
BAJA</v>
          </cell>
          <cell r="P72" t="str">
            <v>20
MODERADA</v>
          </cell>
          <cell r="Q72" t="str">
            <v>40
ALTA</v>
          </cell>
        </row>
        <row r="73">
          <cell r="L73">
            <v>1</v>
          </cell>
          <cell r="M73" t="str">
            <v>Rara vez</v>
          </cell>
          <cell r="N73">
            <v>1</v>
          </cell>
          <cell r="O73" t="str">
            <v>5
BAJA</v>
          </cell>
          <cell r="P73" t="str">
            <v>10
BAJA</v>
          </cell>
          <cell r="Q73" t="str">
            <v>20
MODERADA</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ATO"/>
      <sheetName val="INSTRUCTIVO"/>
      <sheetName val="Control"/>
      <sheetName val="Listas"/>
    </sheetNames>
    <sheetDataSet>
      <sheetData sheetId="0"/>
      <sheetData sheetId="1"/>
      <sheetData sheetId="2"/>
      <sheetData sheetId="3">
        <row r="3">
          <cell r="Q3" t="str">
            <v>Método</v>
          </cell>
          <cell r="R3" t="str">
            <v>Previo</v>
          </cell>
          <cell r="S3" t="str">
            <v>Limitado</v>
          </cell>
          <cell r="T3" t="str">
            <v>Ninguno</v>
          </cell>
        </row>
        <row r="4">
          <cell r="Q4" t="str">
            <v>R. Humano</v>
          </cell>
          <cell r="R4" t="str">
            <v>Posterior</v>
          </cell>
          <cell r="S4" t="str">
            <v>Medio</v>
          </cell>
          <cell r="T4" t="str">
            <v>Probabilidad</v>
          </cell>
        </row>
        <row r="5">
          <cell r="Q5" t="str">
            <v>Financiero</v>
          </cell>
          <cell r="R5" t="str">
            <v>Pre. y Post.</v>
          </cell>
          <cell r="S5" t="str">
            <v>Fuerte</v>
          </cell>
          <cell r="T5" t="str">
            <v>Impacto</v>
          </cell>
        </row>
        <row r="6">
          <cell r="Q6" t="str">
            <v>Tecnológico</v>
          </cell>
          <cell r="T6" t="str">
            <v>Ambos</v>
          </cell>
        </row>
        <row r="7">
          <cell r="Q7" t="str">
            <v>Infraestructura</v>
          </cell>
        </row>
        <row r="8">
          <cell r="Q8" t="str">
            <v>Ambiente de trabajo</v>
          </cell>
        </row>
        <row r="9">
          <cell r="Q9" t="str">
            <v>Otros recursos</v>
          </cell>
        </row>
        <row r="10">
          <cell r="Q10" t="str">
            <v>Proveedor</v>
          </cell>
        </row>
        <row r="11">
          <cell r="Q11" t="str">
            <v>Cliente</v>
          </cell>
        </row>
        <row r="12">
          <cell r="Q12" t="str">
            <v>Naturales</v>
          </cell>
        </row>
        <row r="13">
          <cell r="Q13" t="str">
            <v>Externo</v>
          </cell>
        </row>
        <row r="14">
          <cell r="Q14" t="str">
            <v>Otro</v>
          </cell>
        </row>
        <row r="19">
          <cell r="E19">
            <v>1</v>
          </cell>
          <cell r="F19">
            <v>1.6</v>
          </cell>
          <cell r="G19">
            <v>2.6</v>
          </cell>
          <cell r="H19">
            <v>3.6</v>
          </cell>
          <cell r="I19">
            <v>4.5999999999999996</v>
          </cell>
        </row>
        <row r="20">
          <cell r="D20">
            <v>1</v>
          </cell>
          <cell r="E20" t="str">
            <v>INFERIOR</v>
          </cell>
          <cell r="F20" t="str">
            <v>INFERIOR</v>
          </cell>
          <cell r="G20" t="str">
            <v>INFERIOR</v>
          </cell>
          <cell r="H20" t="str">
            <v>MODERADO</v>
          </cell>
          <cell r="I20" t="str">
            <v>ALTO</v>
          </cell>
        </row>
        <row r="21">
          <cell r="D21">
            <v>1.6</v>
          </cell>
          <cell r="E21" t="str">
            <v>INFERIOR</v>
          </cell>
          <cell r="F21" t="str">
            <v>INFERIOR</v>
          </cell>
          <cell r="G21" t="str">
            <v>MODERADO</v>
          </cell>
          <cell r="H21" t="str">
            <v>ALTO</v>
          </cell>
          <cell r="I21" t="str">
            <v>ALTO</v>
          </cell>
        </row>
        <row r="22">
          <cell r="D22">
            <v>2.6</v>
          </cell>
          <cell r="E22" t="str">
            <v>INFERIOR</v>
          </cell>
          <cell r="F22" t="str">
            <v>MODERADO</v>
          </cell>
          <cell r="G22" t="str">
            <v>ALTO</v>
          </cell>
          <cell r="H22" t="str">
            <v>ALTO</v>
          </cell>
          <cell r="I22" t="str">
            <v>EXTREMO</v>
          </cell>
        </row>
        <row r="23">
          <cell r="D23">
            <v>3.6</v>
          </cell>
          <cell r="E23" t="str">
            <v>MODERADO</v>
          </cell>
          <cell r="F23" t="str">
            <v>ALTO</v>
          </cell>
          <cell r="G23" t="str">
            <v>ALTO</v>
          </cell>
          <cell r="H23" t="str">
            <v>EXTREMO</v>
          </cell>
          <cell r="I23" t="str">
            <v>EXTREMO</v>
          </cell>
        </row>
        <row r="24">
          <cell r="D24">
            <v>4.5999999999999996</v>
          </cell>
          <cell r="E24" t="str">
            <v>ALTO</v>
          </cell>
          <cell r="F24" t="str">
            <v>ALTO</v>
          </cell>
          <cell r="G24" t="str">
            <v>EXTREMO</v>
          </cell>
          <cell r="H24" t="str">
            <v>EXTREMO</v>
          </cell>
          <cell r="I24" t="str">
            <v>EXTREMO</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ATO"/>
      <sheetName val="INSTRUCTIVO"/>
      <sheetName val="Control"/>
      <sheetName val="Listas"/>
    </sheetNames>
    <sheetDataSet>
      <sheetData sheetId="0"/>
      <sheetData sheetId="1"/>
      <sheetData sheetId="2"/>
      <sheetData sheetId="3">
        <row r="3">
          <cell r="Q3" t="str">
            <v>Método</v>
          </cell>
          <cell r="R3" t="str">
            <v>Previo</v>
          </cell>
          <cell r="S3" t="str">
            <v>Limitado</v>
          </cell>
          <cell r="T3" t="str">
            <v>Ninguno</v>
          </cell>
        </row>
        <row r="4">
          <cell r="Q4" t="str">
            <v>R. Humano</v>
          </cell>
          <cell r="R4" t="str">
            <v>Posterior</v>
          </cell>
          <cell r="S4" t="str">
            <v>Medio</v>
          </cell>
          <cell r="T4" t="str">
            <v>Probabilidad</v>
          </cell>
        </row>
        <row r="5">
          <cell r="Q5" t="str">
            <v>Financiero</v>
          </cell>
          <cell r="R5" t="str">
            <v>Pre. y Post.</v>
          </cell>
          <cell r="S5" t="str">
            <v>Fuerte</v>
          </cell>
          <cell r="T5" t="str">
            <v>Impacto</v>
          </cell>
        </row>
        <row r="6">
          <cell r="Q6" t="str">
            <v>Tecnológico</v>
          </cell>
          <cell r="T6" t="str">
            <v>Ambos</v>
          </cell>
        </row>
        <row r="7">
          <cell r="Q7" t="str">
            <v>Infraestructura</v>
          </cell>
        </row>
        <row r="8">
          <cell r="Q8" t="str">
            <v>Ambiente de trabajo</v>
          </cell>
        </row>
        <row r="9">
          <cell r="Q9" t="str">
            <v>Otros recursos</v>
          </cell>
        </row>
        <row r="10">
          <cell r="Q10" t="str">
            <v>Proveedor</v>
          </cell>
        </row>
        <row r="11">
          <cell r="Q11" t="str">
            <v>Cliente</v>
          </cell>
        </row>
        <row r="12">
          <cell r="Q12" t="str">
            <v>Naturales</v>
          </cell>
        </row>
        <row r="13">
          <cell r="Q13" t="str">
            <v>Externo</v>
          </cell>
        </row>
        <row r="14">
          <cell r="Q14" t="str">
            <v>Otro</v>
          </cell>
        </row>
        <row r="19">
          <cell r="E19">
            <v>1</v>
          </cell>
          <cell r="F19">
            <v>1.6</v>
          </cell>
          <cell r="G19">
            <v>2.6</v>
          </cell>
          <cell r="H19">
            <v>3.6</v>
          </cell>
          <cell r="I19">
            <v>4.5999999999999996</v>
          </cell>
        </row>
        <row r="20">
          <cell r="D20">
            <v>1</v>
          </cell>
          <cell r="E20" t="str">
            <v>INFERIOR</v>
          </cell>
          <cell r="F20" t="str">
            <v>INFERIOR</v>
          </cell>
          <cell r="G20" t="str">
            <v>INFERIOR</v>
          </cell>
          <cell r="H20" t="str">
            <v>MODERADO</v>
          </cell>
          <cell r="I20" t="str">
            <v>ALTO</v>
          </cell>
        </row>
        <row r="21">
          <cell r="D21">
            <v>1.6</v>
          </cell>
          <cell r="E21" t="str">
            <v>INFERIOR</v>
          </cell>
          <cell r="F21" t="str">
            <v>INFERIOR</v>
          </cell>
          <cell r="G21" t="str">
            <v>MODERADO</v>
          </cell>
          <cell r="H21" t="str">
            <v>ALTO</v>
          </cell>
          <cell r="I21" t="str">
            <v>ALTO</v>
          </cell>
        </row>
        <row r="22">
          <cell r="D22">
            <v>2.6</v>
          </cell>
          <cell r="E22" t="str">
            <v>INFERIOR</v>
          </cell>
          <cell r="F22" t="str">
            <v>MODERADO</v>
          </cell>
          <cell r="G22" t="str">
            <v>ALTO</v>
          </cell>
          <cell r="H22" t="str">
            <v>ALTO</v>
          </cell>
          <cell r="I22" t="str">
            <v>EXTREMO</v>
          </cell>
        </row>
        <row r="23">
          <cell r="D23">
            <v>3.6</v>
          </cell>
          <cell r="E23" t="str">
            <v>MODERADO</v>
          </cell>
          <cell r="F23" t="str">
            <v>ALTO</v>
          </cell>
          <cell r="G23" t="str">
            <v>ALTO</v>
          </cell>
          <cell r="H23" t="str">
            <v>EXTREMO</v>
          </cell>
          <cell r="I23" t="str">
            <v>EXTREMO</v>
          </cell>
        </row>
        <row r="24">
          <cell r="D24">
            <v>4.5999999999999996</v>
          </cell>
          <cell r="E24" t="str">
            <v>ALTO</v>
          </cell>
          <cell r="F24" t="str">
            <v>ALTO</v>
          </cell>
          <cell r="G24" t="str">
            <v>EXTREMO</v>
          </cell>
          <cell r="H24" t="str">
            <v>EXTREMO</v>
          </cell>
          <cell r="I24" t="str">
            <v>EXTREMO</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ATO"/>
      <sheetName val="INSTRUCTIVO"/>
      <sheetName val="Control"/>
      <sheetName val="Listas"/>
    </sheetNames>
    <sheetDataSet>
      <sheetData sheetId="0"/>
      <sheetData sheetId="1"/>
      <sheetData sheetId="2"/>
      <sheetData sheetId="3">
        <row r="3">
          <cell r="Q3" t="str">
            <v>Método</v>
          </cell>
          <cell r="R3" t="str">
            <v>Previo</v>
          </cell>
          <cell r="S3" t="str">
            <v>Limitado</v>
          </cell>
          <cell r="T3" t="str">
            <v>Ninguno</v>
          </cell>
        </row>
        <row r="4">
          <cell r="Q4" t="str">
            <v>R. Humano</v>
          </cell>
          <cell r="R4" t="str">
            <v>Posterior</v>
          </cell>
          <cell r="S4" t="str">
            <v>Medio</v>
          </cell>
          <cell r="T4" t="str">
            <v>Probabilidad</v>
          </cell>
        </row>
        <row r="5">
          <cell r="Q5" t="str">
            <v>Financiero</v>
          </cell>
          <cell r="R5" t="str">
            <v>Pre. y Post.</v>
          </cell>
          <cell r="S5" t="str">
            <v>Fuerte</v>
          </cell>
          <cell r="T5" t="str">
            <v>Impacto</v>
          </cell>
        </row>
        <row r="6">
          <cell r="Q6" t="str">
            <v>Tecnológico</v>
          </cell>
          <cell r="T6" t="str">
            <v>Ambos</v>
          </cell>
        </row>
        <row r="7">
          <cell r="Q7" t="str">
            <v>Infraestructura</v>
          </cell>
        </row>
        <row r="8">
          <cell r="Q8" t="str">
            <v>Ambiente de trabajo</v>
          </cell>
        </row>
        <row r="9">
          <cell r="Q9" t="str">
            <v>Otros recursos</v>
          </cell>
        </row>
        <row r="10">
          <cell r="Q10" t="str">
            <v>Proveedor</v>
          </cell>
        </row>
        <row r="11">
          <cell r="Q11" t="str">
            <v>Cliente</v>
          </cell>
        </row>
        <row r="12">
          <cell r="Q12" t="str">
            <v>Naturales</v>
          </cell>
        </row>
        <row r="13">
          <cell r="Q13" t="str">
            <v>Externo</v>
          </cell>
        </row>
        <row r="14">
          <cell r="Q14" t="str">
            <v>Otro</v>
          </cell>
        </row>
        <row r="19">
          <cell r="E19">
            <v>1</v>
          </cell>
          <cell r="F19">
            <v>1.6</v>
          </cell>
          <cell r="G19">
            <v>2.6</v>
          </cell>
          <cell r="H19">
            <v>3.6</v>
          </cell>
          <cell r="I19">
            <v>4.5999999999999996</v>
          </cell>
        </row>
        <row r="20">
          <cell r="D20">
            <v>1</v>
          </cell>
          <cell r="E20" t="str">
            <v>INFERIOR</v>
          </cell>
          <cell r="F20" t="str">
            <v>INFERIOR</v>
          </cell>
          <cell r="G20" t="str">
            <v>INFERIOR</v>
          </cell>
          <cell r="H20" t="str">
            <v>MODERADO</v>
          </cell>
          <cell r="I20" t="str">
            <v>ALTO</v>
          </cell>
        </row>
        <row r="21">
          <cell r="D21">
            <v>1.6</v>
          </cell>
          <cell r="E21" t="str">
            <v>INFERIOR</v>
          </cell>
          <cell r="F21" t="str">
            <v>INFERIOR</v>
          </cell>
          <cell r="G21" t="str">
            <v>MODERADO</v>
          </cell>
          <cell r="H21" t="str">
            <v>ALTO</v>
          </cell>
          <cell r="I21" t="str">
            <v>ALTO</v>
          </cell>
        </row>
        <row r="22">
          <cell r="D22">
            <v>2.6</v>
          </cell>
          <cell r="E22" t="str">
            <v>INFERIOR</v>
          </cell>
          <cell r="F22" t="str">
            <v>MODERADO</v>
          </cell>
          <cell r="G22" t="str">
            <v>ALTO</v>
          </cell>
          <cell r="H22" t="str">
            <v>ALTO</v>
          </cell>
          <cell r="I22" t="str">
            <v>EXTREMO</v>
          </cell>
        </row>
        <row r="23">
          <cell r="D23">
            <v>3.6</v>
          </cell>
          <cell r="E23" t="str">
            <v>MODERADO</v>
          </cell>
          <cell r="F23" t="str">
            <v>ALTO</v>
          </cell>
          <cell r="G23" t="str">
            <v>ALTO</v>
          </cell>
          <cell r="H23" t="str">
            <v>EXTREMO</v>
          </cell>
          <cell r="I23" t="str">
            <v>EXTREMO</v>
          </cell>
        </row>
        <row r="24">
          <cell r="D24">
            <v>4.5999999999999996</v>
          </cell>
          <cell r="E24" t="str">
            <v>ALTO</v>
          </cell>
          <cell r="F24" t="str">
            <v>ALTO</v>
          </cell>
          <cell r="G24" t="str">
            <v>EXTREMO</v>
          </cell>
          <cell r="H24" t="str">
            <v>EXTREMO</v>
          </cell>
          <cell r="I24" t="str">
            <v>EXTREMO</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ATO"/>
      <sheetName val="INSTRUCTIVO"/>
      <sheetName val="Control"/>
      <sheetName val="Listas"/>
    </sheetNames>
    <sheetDataSet>
      <sheetData sheetId="0"/>
      <sheetData sheetId="1"/>
      <sheetData sheetId="2"/>
      <sheetData sheetId="3">
        <row r="3">
          <cell r="Q3" t="str">
            <v>Método</v>
          </cell>
          <cell r="R3" t="str">
            <v>Previo</v>
          </cell>
          <cell r="S3" t="str">
            <v>Limitado</v>
          </cell>
          <cell r="T3" t="str">
            <v>Ninguno</v>
          </cell>
        </row>
        <row r="4">
          <cell r="Q4" t="str">
            <v>R. Humano</v>
          </cell>
          <cell r="R4" t="str">
            <v>Posterior</v>
          </cell>
          <cell r="S4" t="str">
            <v>Medio</v>
          </cell>
          <cell r="T4" t="str">
            <v>Probabilidad</v>
          </cell>
        </row>
        <row r="5">
          <cell r="Q5" t="str">
            <v>Financiero</v>
          </cell>
          <cell r="R5" t="str">
            <v>Pre. y Post.</v>
          </cell>
          <cell r="S5" t="str">
            <v>Fuerte</v>
          </cell>
          <cell r="T5" t="str">
            <v>Impacto</v>
          </cell>
        </row>
        <row r="6">
          <cell r="Q6" t="str">
            <v>Tecnológico</v>
          </cell>
          <cell r="T6" t="str">
            <v>Ambos</v>
          </cell>
        </row>
        <row r="7">
          <cell r="Q7" t="str">
            <v>Infraestructura</v>
          </cell>
        </row>
        <row r="8">
          <cell r="Q8" t="str">
            <v>Ambiente de trabajo</v>
          </cell>
        </row>
        <row r="9">
          <cell r="Q9" t="str">
            <v>Otros recursos</v>
          </cell>
        </row>
        <row r="10">
          <cell r="Q10" t="str">
            <v>Proveedor</v>
          </cell>
        </row>
        <row r="11">
          <cell r="Q11" t="str">
            <v>Cliente</v>
          </cell>
        </row>
        <row r="12">
          <cell r="Q12" t="str">
            <v>Naturales</v>
          </cell>
        </row>
        <row r="13">
          <cell r="Q13" t="str">
            <v>Externo</v>
          </cell>
        </row>
        <row r="14">
          <cell r="Q14" t="str">
            <v>Otro</v>
          </cell>
        </row>
        <row r="19">
          <cell r="E19">
            <v>1</v>
          </cell>
          <cell r="F19">
            <v>1.6</v>
          </cell>
          <cell r="G19">
            <v>2.6</v>
          </cell>
          <cell r="H19">
            <v>3.6</v>
          </cell>
          <cell r="I19">
            <v>4.5999999999999996</v>
          </cell>
        </row>
        <row r="20">
          <cell r="D20">
            <v>1</v>
          </cell>
          <cell r="E20" t="str">
            <v>INFERIOR</v>
          </cell>
          <cell r="F20" t="str">
            <v>INFERIOR</v>
          </cell>
          <cell r="G20" t="str">
            <v>INFERIOR</v>
          </cell>
          <cell r="H20" t="str">
            <v>MODERADO</v>
          </cell>
          <cell r="I20" t="str">
            <v>ALTO</v>
          </cell>
        </row>
        <row r="21">
          <cell r="D21">
            <v>1.6</v>
          </cell>
          <cell r="E21" t="str">
            <v>INFERIOR</v>
          </cell>
          <cell r="F21" t="str">
            <v>INFERIOR</v>
          </cell>
          <cell r="G21" t="str">
            <v>MODERADO</v>
          </cell>
          <cell r="H21" t="str">
            <v>ALTO</v>
          </cell>
          <cell r="I21" t="str">
            <v>ALTO</v>
          </cell>
        </row>
        <row r="22">
          <cell r="D22">
            <v>2.6</v>
          </cell>
          <cell r="E22" t="str">
            <v>INFERIOR</v>
          </cell>
          <cell r="F22" t="str">
            <v>MODERADO</v>
          </cell>
          <cell r="G22" t="str">
            <v>ALTO</v>
          </cell>
          <cell r="H22" t="str">
            <v>ALTO</v>
          </cell>
          <cell r="I22" t="str">
            <v>EXTREMO</v>
          </cell>
        </row>
        <row r="23">
          <cell r="D23">
            <v>3.6</v>
          </cell>
          <cell r="E23" t="str">
            <v>MODERADO</v>
          </cell>
          <cell r="F23" t="str">
            <v>ALTO</v>
          </cell>
          <cell r="G23" t="str">
            <v>ALTO</v>
          </cell>
          <cell r="H23" t="str">
            <v>EXTREMO</v>
          </cell>
          <cell r="I23" t="str">
            <v>EXTREMO</v>
          </cell>
        </row>
        <row r="24">
          <cell r="D24">
            <v>4.5999999999999996</v>
          </cell>
          <cell r="E24" t="str">
            <v>ALTO</v>
          </cell>
          <cell r="F24" t="str">
            <v>ALTO</v>
          </cell>
          <cell r="G24" t="str">
            <v>EXTREMO</v>
          </cell>
          <cell r="H24" t="str">
            <v>EXTREMO</v>
          </cell>
          <cell r="I24" t="str">
            <v>EXTREMO</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9.xml"/><Relationship Id="rId1" Type="http://schemas.openxmlformats.org/officeDocument/2006/relationships/printerSettings" Target="../printerSettings/printerSettings19.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4.xml"/><Relationship Id="rId1" Type="http://schemas.openxmlformats.org/officeDocument/2006/relationships/printerSettings" Target="../printerSettings/printerSettings24.bin"/><Relationship Id="rId4" Type="http://schemas.openxmlformats.org/officeDocument/2006/relationships/comments" Target="../comments2.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25.xml"/><Relationship Id="rId1" Type="http://schemas.openxmlformats.org/officeDocument/2006/relationships/printerSettings" Target="../printerSettings/printerSettings25.bin"/><Relationship Id="rId4" Type="http://schemas.openxmlformats.org/officeDocument/2006/relationships/comments" Target="../comments3.x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26.xml"/><Relationship Id="rId1" Type="http://schemas.openxmlformats.org/officeDocument/2006/relationships/printerSettings" Target="../printerSettings/printerSettings26.bin"/><Relationship Id="rId4" Type="http://schemas.openxmlformats.org/officeDocument/2006/relationships/comments" Target="../comments4.xml"/></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27.xml"/><Relationship Id="rId1" Type="http://schemas.openxmlformats.org/officeDocument/2006/relationships/printerSettings" Target="../printerSettings/printerSettings27.bin"/><Relationship Id="rId4" Type="http://schemas.openxmlformats.org/officeDocument/2006/relationships/comments" Target="../comments5.xml"/></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28.xml"/><Relationship Id="rId1" Type="http://schemas.openxmlformats.org/officeDocument/2006/relationships/printerSettings" Target="../printerSettings/printerSettings28.bin"/><Relationship Id="rId4" Type="http://schemas.openxmlformats.org/officeDocument/2006/relationships/comments" Target="../comments6.xml"/></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29.xml"/><Relationship Id="rId1" Type="http://schemas.openxmlformats.org/officeDocument/2006/relationships/printerSettings" Target="../printerSettings/printerSettings29.bin"/><Relationship Id="rId4" Type="http://schemas.openxmlformats.org/officeDocument/2006/relationships/comments" Target="../comments7.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30.xml"/><Relationship Id="rId1" Type="http://schemas.openxmlformats.org/officeDocument/2006/relationships/printerSettings" Target="../printerSettings/printerSettings30.bin"/><Relationship Id="rId4" Type="http://schemas.openxmlformats.org/officeDocument/2006/relationships/comments" Target="../comments8.xml"/></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32.xml"/><Relationship Id="rId1" Type="http://schemas.openxmlformats.org/officeDocument/2006/relationships/printerSettings" Target="../printerSettings/printerSettings32.bin"/><Relationship Id="rId4" Type="http://schemas.openxmlformats.org/officeDocument/2006/relationships/comments" Target="../comments9.xml"/></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33.xml"/><Relationship Id="rId1" Type="http://schemas.openxmlformats.org/officeDocument/2006/relationships/printerSettings" Target="../printerSettings/printerSettings33.bin"/><Relationship Id="rId4" Type="http://schemas.openxmlformats.org/officeDocument/2006/relationships/comments" Target="../comments10.xm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35.xml"/><Relationship Id="rId1" Type="http://schemas.openxmlformats.org/officeDocument/2006/relationships/printerSettings" Target="../printerSettings/printerSettings35.bin"/><Relationship Id="rId4" Type="http://schemas.openxmlformats.org/officeDocument/2006/relationships/comments" Target="../comments11.xml"/></Relationships>
</file>

<file path=xl/worksheets/_rels/sheet36.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36.xml"/><Relationship Id="rId1" Type="http://schemas.openxmlformats.org/officeDocument/2006/relationships/printerSettings" Target="../printerSettings/printerSettings36.bin"/><Relationship Id="rId4" Type="http://schemas.openxmlformats.org/officeDocument/2006/relationships/comments" Target="../comments12.xml"/></Relationships>
</file>

<file path=xl/worksheets/_rels/sheet37.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37.xml"/><Relationship Id="rId1" Type="http://schemas.openxmlformats.org/officeDocument/2006/relationships/printerSettings" Target="../printerSettings/printerSettings37.bin"/><Relationship Id="rId4" Type="http://schemas.openxmlformats.org/officeDocument/2006/relationships/comments" Target="../comments13.xml"/></Relationships>
</file>

<file path=xl/worksheets/_rels/sheet38.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38.xml"/><Relationship Id="rId1" Type="http://schemas.openxmlformats.org/officeDocument/2006/relationships/printerSettings" Target="../printerSettings/printerSettings38.bin"/><Relationship Id="rId4" Type="http://schemas.openxmlformats.org/officeDocument/2006/relationships/comments" Target="../comments14.xml"/></Relationships>
</file>

<file path=xl/worksheets/_rels/sheet39.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39.xml"/><Relationship Id="rId1" Type="http://schemas.openxmlformats.org/officeDocument/2006/relationships/printerSettings" Target="../printerSettings/printerSettings39.bin"/><Relationship Id="rId4" Type="http://schemas.openxmlformats.org/officeDocument/2006/relationships/comments" Target="../comments15.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40.xml"/><Relationship Id="rId1" Type="http://schemas.openxmlformats.org/officeDocument/2006/relationships/printerSettings" Target="../printerSettings/printerSettings40.bin"/><Relationship Id="rId4" Type="http://schemas.openxmlformats.org/officeDocument/2006/relationships/comments" Target="../comments16.xml"/></Relationships>
</file>

<file path=xl/worksheets/_rels/sheet41.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41.xml"/><Relationship Id="rId1" Type="http://schemas.openxmlformats.org/officeDocument/2006/relationships/printerSettings" Target="../printerSettings/printerSettings41.bin"/><Relationship Id="rId4" Type="http://schemas.openxmlformats.org/officeDocument/2006/relationships/comments" Target="../comments17.xml"/></Relationships>
</file>

<file path=xl/worksheets/_rels/sheet42.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42.xml"/><Relationship Id="rId1" Type="http://schemas.openxmlformats.org/officeDocument/2006/relationships/printerSettings" Target="../printerSettings/printerSettings42.bin"/><Relationship Id="rId4" Type="http://schemas.openxmlformats.org/officeDocument/2006/relationships/comments" Target="../comments18.xml"/></Relationships>
</file>

<file path=xl/worksheets/_rels/sheet43.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43.xml"/><Relationship Id="rId1" Type="http://schemas.openxmlformats.org/officeDocument/2006/relationships/printerSettings" Target="../printerSettings/printerSettings43.bin"/><Relationship Id="rId4" Type="http://schemas.openxmlformats.org/officeDocument/2006/relationships/comments" Target="../comments19.xml"/></Relationships>
</file>

<file path=xl/worksheets/_rels/sheet44.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44.xml"/><Relationship Id="rId1" Type="http://schemas.openxmlformats.org/officeDocument/2006/relationships/printerSettings" Target="../printerSettings/printerSettings44.bin"/><Relationship Id="rId4" Type="http://schemas.openxmlformats.org/officeDocument/2006/relationships/comments" Target="../comments20.xml"/></Relationships>
</file>

<file path=xl/worksheets/_rels/sheet45.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45.xml"/><Relationship Id="rId1" Type="http://schemas.openxmlformats.org/officeDocument/2006/relationships/printerSettings" Target="../printerSettings/printerSettings45.bin"/><Relationship Id="rId4" Type="http://schemas.openxmlformats.org/officeDocument/2006/relationships/comments" Target="../comments21.xml"/></Relationships>
</file>

<file path=xl/worksheets/_rels/sheet46.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46.xml"/><Relationship Id="rId1" Type="http://schemas.openxmlformats.org/officeDocument/2006/relationships/printerSettings" Target="../printerSettings/printerSettings46.bin"/><Relationship Id="rId4" Type="http://schemas.openxmlformats.org/officeDocument/2006/relationships/comments" Target="../comments22.xml"/></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AR80"/>
  <sheetViews>
    <sheetView tabSelected="1" zoomScale="85" zoomScaleNormal="85" zoomScaleSheetLayoutView="85" workbookViewId="0">
      <selection activeCell="E2" sqref="E2"/>
    </sheetView>
  </sheetViews>
  <sheetFormatPr baseColWidth="10" defaultRowHeight="15" x14ac:dyDescent="0.25"/>
  <cols>
    <col min="1" max="1" width="3.85546875" customWidth="1"/>
    <col min="2" max="2" width="13" customWidth="1"/>
    <col min="5" max="5" width="5.7109375" customWidth="1"/>
    <col min="6" max="6" width="20.5703125" customWidth="1"/>
    <col min="9" max="9" width="5.7109375" customWidth="1"/>
    <col min="10" max="10" width="16.7109375" customWidth="1"/>
    <col min="12" max="12" width="10.5703125" customWidth="1"/>
    <col min="13" max="13" width="5.7109375" customWidth="1"/>
    <col min="14" max="14" width="17.42578125" customWidth="1"/>
    <col min="16" max="16" width="10.42578125" customWidth="1"/>
    <col min="17" max="17" width="5.7109375" customWidth="1"/>
    <col min="18" max="18" width="19.85546875" customWidth="1"/>
    <col min="19" max="19" width="13.85546875" customWidth="1"/>
    <col min="21" max="21" width="4.42578125" customWidth="1"/>
  </cols>
  <sheetData>
    <row r="1" spans="1:44" ht="11.25" customHeight="1" thickTop="1" x14ac:dyDescent="0.25">
      <c r="A1" s="2"/>
      <c r="B1" s="3"/>
      <c r="C1" s="3"/>
      <c r="D1" s="3"/>
      <c r="E1" s="657"/>
      <c r="F1" s="657"/>
      <c r="G1" s="657"/>
      <c r="H1" s="657"/>
      <c r="I1" s="657"/>
      <c r="J1" s="657"/>
      <c r="K1" s="657"/>
      <c r="L1" s="657"/>
      <c r="M1" s="657"/>
      <c r="N1" s="657"/>
      <c r="O1" s="657"/>
      <c r="P1" s="657"/>
      <c r="Q1" s="657"/>
      <c r="R1" s="3"/>
      <c r="S1" s="3"/>
      <c r="T1" s="3"/>
      <c r="U1" s="4"/>
      <c r="V1" s="16"/>
      <c r="W1" s="16"/>
      <c r="X1" s="16"/>
      <c r="Y1" s="16"/>
      <c r="Z1" s="16"/>
      <c r="AA1" s="16"/>
      <c r="AB1" s="16"/>
      <c r="AC1" s="16"/>
      <c r="AD1" s="16"/>
      <c r="AE1" s="16"/>
      <c r="AF1" s="16"/>
      <c r="AG1" s="16"/>
      <c r="AH1" s="16"/>
      <c r="AI1" s="16"/>
      <c r="AJ1" s="16"/>
      <c r="AK1" s="16"/>
      <c r="AL1" s="16"/>
      <c r="AM1" s="16"/>
      <c r="AN1" s="16"/>
      <c r="AO1" s="16"/>
      <c r="AP1" s="16"/>
      <c r="AQ1" s="16"/>
      <c r="AR1" s="16"/>
    </row>
    <row r="2" spans="1:44" ht="46.5" customHeight="1" x14ac:dyDescent="0.25">
      <c r="A2" s="5"/>
      <c r="B2" s="6"/>
      <c r="C2" s="6"/>
      <c r="D2" s="6"/>
      <c r="E2" s="6"/>
      <c r="F2" s="6"/>
      <c r="G2" s="6"/>
      <c r="H2" s="658" t="s">
        <v>56</v>
      </c>
      <c r="I2" s="659"/>
      <c r="J2" s="659"/>
      <c r="K2" s="659"/>
      <c r="L2" s="659"/>
      <c r="M2" s="659"/>
      <c r="N2" s="659"/>
      <c r="O2" s="660"/>
      <c r="P2" s="6"/>
      <c r="Q2" s="6"/>
      <c r="R2" s="505" t="s">
        <v>2814</v>
      </c>
      <c r="S2" s="506">
        <v>42860</v>
      </c>
      <c r="T2" s="504"/>
      <c r="U2" s="7"/>
      <c r="V2" s="16"/>
      <c r="W2" s="16"/>
      <c r="X2" s="16"/>
      <c r="Y2" s="16"/>
      <c r="Z2" s="16"/>
      <c r="AA2" s="16"/>
      <c r="AB2" s="16"/>
      <c r="AC2" s="16"/>
      <c r="AD2" s="16"/>
      <c r="AE2" s="16"/>
      <c r="AF2" s="16"/>
      <c r="AG2" s="16"/>
      <c r="AH2" s="16"/>
      <c r="AI2" s="16"/>
      <c r="AJ2" s="16"/>
      <c r="AK2" s="16"/>
      <c r="AL2" s="16"/>
      <c r="AM2" s="16"/>
      <c r="AN2" s="16"/>
      <c r="AO2" s="16"/>
      <c r="AP2" s="16"/>
      <c r="AQ2" s="16"/>
      <c r="AR2" s="16"/>
    </row>
    <row r="3" spans="1:44" x14ac:dyDescent="0.25">
      <c r="A3" s="5"/>
      <c r="B3" s="6"/>
      <c r="C3" s="6"/>
      <c r="D3" s="6"/>
      <c r="E3" s="6"/>
      <c r="F3" s="6"/>
      <c r="G3" s="6"/>
      <c r="H3" s="6"/>
      <c r="I3" s="6"/>
      <c r="J3" s="6"/>
      <c r="K3" s="6"/>
      <c r="L3" s="6"/>
      <c r="M3" s="6"/>
      <c r="N3" s="6"/>
      <c r="O3" s="6"/>
      <c r="P3" s="6"/>
      <c r="Q3" s="6"/>
      <c r="R3" s="6"/>
      <c r="S3" s="6"/>
      <c r="T3" s="6"/>
      <c r="U3" s="7"/>
      <c r="V3" s="16"/>
      <c r="W3" s="16"/>
      <c r="X3" s="16"/>
      <c r="Y3" s="16"/>
      <c r="Z3" s="16"/>
      <c r="AA3" s="16"/>
      <c r="AB3" s="16"/>
      <c r="AC3" s="16"/>
      <c r="AD3" s="16"/>
      <c r="AE3" s="16"/>
      <c r="AF3" s="16"/>
      <c r="AG3" s="16"/>
      <c r="AH3" s="16"/>
      <c r="AI3" s="16"/>
      <c r="AJ3" s="16"/>
      <c r="AK3" s="16"/>
      <c r="AL3" s="16"/>
      <c r="AM3" s="16"/>
      <c r="AN3" s="16"/>
      <c r="AO3" s="16"/>
      <c r="AP3" s="16"/>
      <c r="AQ3" s="16"/>
      <c r="AR3" s="16"/>
    </row>
    <row r="4" spans="1:44" ht="9.75" customHeight="1" x14ac:dyDescent="0.25">
      <c r="A4" s="5"/>
      <c r="B4" s="6"/>
      <c r="C4" s="6"/>
      <c r="D4" s="6"/>
      <c r="E4" s="6"/>
      <c r="F4" s="6"/>
      <c r="G4" s="6"/>
      <c r="H4" s="6"/>
      <c r="I4" s="6"/>
      <c r="J4" s="6"/>
      <c r="K4" s="6"/>
      <c r="L4" s="6"/>
      <c r="M4" s="6"/>
      <c r="N4" s="6"/>
      <c r="O4" s="6"/>
      <c r="P4" s="6"/>
      <c r="Q4" s="6"/>
      <c r="R4" s="6"/>
      <c r="S4" s="6"/>
      <c r="T4" s="6"/>
      <c r="U4" s="7"/>
      <c r="V4" s="16"/>
      <c r="W4" s="16"/>
      <c r="X4" s="16"/>
      <c r="Y4" s="16"/>
      <c r="Z4" s="16"/>
      <c r="AA4" s="16"/>
      <c r="AB4" s="16"/>
      <c r="AC4" s="16"/>
      <c r="AD4" s="16"/>
      <c r="AE4" s="16"/>
      <c r="AF4" s="16"/>
      <c r="AG4" s="16"/>
      <c r="AH4" s="16"/>
      <c r="AI4" s="16"/>
      <c r="AJ4" s="16"/>
      <c r="AK4" s="16"/>
      <c r="AL4" s="16"/>
      <c r="AM4" s="16"/>
      <c r="AN4" s="16"/>
      <c r="AO4" s="16"/>
      <c r="AP4" s="16"/>
      <c r="AQ4" s="16"/>
      <c r="AR4" s="16"/>
    </row>
    <row r="5" spans="1:44" x14ac:dyDescent="0.25">
      <c r="A5" s="5"/>
      <c r="B5" s="6"/>
      <c r="C5" s="6"/>
      <c r="D5" s="6"/>
      <c r="E5" s="6"/>
      <c r="F5" s="6"/>
      <c r="G5" s="6"/>
      <c r="H5" s="6"/>
      <c r="I5" s="6"/>
      <c r="J5" s="6"/>
      <c r="K5" s="6"/>
      <c r="L5" s="6"/>
      <c r="M5" s="6"/>
      <c r="N5" s="6"/>
      <c r="O5" s="6"/>
      <c r="P5" s="6"/>
      <c r="Q5" s="6"/>
      <c r="R5" s="6"/>
      <c r="S5" s="6"/>
      <c r="T5" s="6"/>
      <c r="U5" s="7"/>
      <c r="V5" s="16"/>
      <c r="W5" s="16"/>
      <c r="X5" s="16"/>
      <c r="Y5" s="16"/>
      <c r="Z5" s="16"/>
      <c r="AA5" s="16"/>
      <c r="AB5" s="16"/>
      <c r="AC5" s="16"/>
      <c r="AD5" s="16"/>
      <c r="AE5" s="16"/>
      <c r="AF5" s="16"/>
      <c r="AG5" s="16"/>
      <c r="AH5" s="16"/>
      <c r="AI5" s="16"/>
      <c r="AJ5" s="16"/>
      <c r="AK5" s="16"/>
      <c r="AL5" s="16"/>
      <c r="AM5" s="16"/>
      <c r="AN5" s="16"/>
      <c r="AO5" s="16"/>
      <c r="AP5" s="16"/>
      <c r="AQ5" s="16"/>
      <c r="AR5" s="16"/>
    </row>
    <row r="6" spans="1:44" ht="5.0999999999999996" customHeight="1" x14ac:dyDescent="0.25">
      <c r="A6" s="5"/>
      <c r="B6" s="6"/>
      <c r="C6" s="6"/>
      <c r="D6" s="6"/>
      <c r="E6" s="6"/>
      <c r="F6" s="6"/>
      <c r="G6" s="6"/>
      <c r="H6" s="6"/>
      <c r="I6" s="6"/>
      <c r="J6" s="6"/>
      <c r="K6" s="6"/>
      <c r="L6" s="6"/>
      <c r="M6" s="6"/>
      <c r="N6" s="6"/>
      <c r="O6" s="6"/>
      <c r="P6" s="6"/>
      <c r="Q6" s="6"/>
      <c r="R6" s="6"/>
      <c r="S6" s="6"/>
      <c r="T6" s="6"/>
      <c r="U6" s="7"/>
      <c r="V6" s="16"/>
      <c r="W6" s="16"/>
      <c r="X6" s="16"/>
      <c r="Y6" s="16"/>
      <c r="Z6" s="16"/>
      <c r="AA6" s="16"/>
      <c r="AB6" s="16"/>
      <c r="AC6" s="16"/>
      <c r="AD6" s="16"/>
      <c r="AE6" s="16"/>
      <c r="AF6" s="16"/>
      <c r="AG6" s="16"/>
      <c r="AH6" s="16"/>
      <c r="AI6" s="16"/>
      <c r="AJ6" s="16"/>
      <c r="AK6" s="16"/>
      <c r="AL6" s="16"/>
      <c r="AM6" s="16"/>
      <c r="AN6" s="16"/>
      <c r="AO6" s="16"/>
      <c r="AP6" s="16"/>
      <c r="AQ6" s="16"/>
      <c r="AR6" s="16"/>
    </row>
    <row r="7" spans="1:44" x14ac:dyDescent="0.25">
      <c r="A7" s="5"/>
      <c r="B7" s="6"/>
      <c r="C7" s="6"/>
      <c r="D7" s="6"/>
      <c r="E7" s="6"/>
      <c r="F7" s="6"/>
      <c r="G7" s="6"/>
      <c r="H7" s="6"/>
      <c r="I7" s="6"/>
      <c r="J7" s="6"/>
      <c r="K7" s="6"/>
      <c r="L7" s="6"/>
      <c r="M7" s="6"/>
      <c r="N7" s="6"/>
      <c r="O7" s="6"/>
      <c r="P7" s="6"/>
      <c r="Q7" s="6"/>
      <c r="R7" s="6"/>
      <c r="S7" s="6"/>
      <c r="T7" s="6"/>
      <c r="U7" s="7"/>
      <c r="V7" s="16"/>
      <c r="W7" s="16"/>
      <c r="X7" s="16"/>
      <c r="Y7" s="16"/>
      <c r="Z7" s="16"/>
      <c r="AA7" s="16"/>
      <c r="AB7" s="16"/>
      <c r="AC7" s="16"/>
      <c r="AD7" s="16"/>
      <c r="AE7" s="16"/>
      <c r="AF7" s="16"/>
      <c r="AG7" s="16"/>
      <c r="AH7" s="16"/>
      <c r="AI7" s="16"/>
      <c r="AJ7" s="16"/>
      <c r="AK7" s="16"/>
      <c r="AL7" s="16"/>
      <c r="AM7" s="16"/>
      <c r="AN7" s="16"/>
      <c r="AO7" s="16"/>
      <c r="AP7" s="16"/>
      <c r="AQ7" s="16"/>
      <c r="AR7" s="16"/>
    </row>
    <row r="8" spans="1:44" x14ac:dyDescent="0.25">
      <c r="A8" s="5"/>
      <c r="B8" s="6"/>
      <c r="C8" s="6"/>
      <c r="D8" s="6"/>
      <c r="E8" s="6"/>
      <c r="F8" s="6"/>
      <c r="G8" s="6"/>
      <c r="H8" s="6"/>
      <c r="I8" s="6"/>
      <c r="J8" s="6"/>
      <c r="K8" s="6"/>
      <c r="L8" s="6"/>
      <c r="M8" s="6"/>
      <c r="N8" s="6"/>
      <c r="O8" s="6"/>
      <c r="P8" s="6"/>
      <c r="Q8" s="6"/>
      <c r="R8" s="6"/>
      <c r="S8" s="6"/>
      <c r="T8" s="6"/>
      <c r="U8" s="7"/>
      <c r="V8" s="16"/>
      <c r="W8" s="16"/>
      <c r="X8" s="16"/>
      <c r="Y8" s="16"/>
      <c r="Z8" s="16"/>
      <c r="AA8" s="16"/>
      <c r="AB8" s="16"/>
      <c r="AC8" s="16"/>
      <c r="AD8" s="16"/>
      <c r="AE8" s="16"/>
      <c r="AF8" s="16"/>
      <c r="AG8" s="16"/>
      <c r="AH8" s="16"/>
      <c r="AI8" s="16"/>
      <c r="AJ8" s="16"/>
      <c r="AK8" s="16"/>
      <c r="AL8" s="16"/>
      <c r="AM8" s="16"/>
      <c r="AN8" s="16"/>
      <c r="AO8" s="16"/>
      <c r="AP8" s="16"/>
      <c r="AQ8" s="16"/>
      <c r="AR8" s="16"/>
    </row>
    <row r="9" spans="1:44" x14ac:dyDescent="0.25">
      <c r="A9" s="5"/>
      <c r="B9" s="6"/>
      <c r="C9" s="6"/>
      <c r="D9" s="6"/>
      <c r="E9" s="6"/>
      <c r="F9" s="6"/>
      <c r="G9" s="6"/>
      <c r="H9" s="6"/>
      <c r="I9" s="6"/>
      <c r="J9" s="6"/>
      <c r="K9" s="6"/>
      <c r="L9" s="6"/>
      <c r="M9" s="6"/>
      <c r="N9" s="6"/>
      <c r="O9" s="6"/>
      <c r="P9" s="6"/>
      <c r="Q9" s="6"/>
      <c r="R9" s="6"/>
      <c r="S9" s="6"/>
      <c r="T9" s="6"/>
      <c r="U9" s="7"/>
      <c r="V9" s="16"/>
      <c r="W9" s="16"/>
      <c r="X9" s="16"/>
      <c r="Y9" s="16"/>
      <c r="Z9" s="16"/>
      <c r="AA9" s="16"/>
      <c r="AB9" s="16"/>
      <c r="AC9" s="16"/>
      <c r="AD9" s="16"/>
      <c r="AE9" s="16"/>
      <c r="AF9" s="16"/>
      <c r="AG9" s="16"/>
      <c r="AH9" s="16"/>
      <c r="AI9" s="16"/>
      <c r="AJ9" s="16"/>
      <c r="AK9" s="16"/>
      <c r="AL9" s="16"/>
      <c r="AM9" s="16"/>
      <c r="AN9" s="16"/>
      <c r="AO9" s="16"/>
      <c r="AP9" s="16"/>
      <c r="AQ9" s="16"/>
      <c r="AR9" s="16"/>
    </row>
    <row r="10" spans="1:44" x14ac:dyDescent="0.25">
      <c r="A10" s="5"/>
      <c r="B10" s="6"/>
      <c r="C10" s="6"/>
      <c r="D10" s="6"/>
      <c r="E10" s="6"/>
      <c r="F10" s="6"/>
      <c r="G10" s="6"/>
      <c r="H10" s="6"/>
      <c r="I10" s="6"/>
      <c r="J10" s="6"/>
      <c r="K10" s="6"/>
      <c r="L10" s="6"/>
      <c r="M10" s="6"/>
      <c r="N10" s="6"/>
      <c r="O10" s="6"/>
      <c r="P10" s="6"/>
      <c r="Q10" s="6"/>
      <c r="R10" s="6"/>
      <c r="S10" s="6"/>
      <c r="T10" s="6"/>
      <c r="U10" s="7"/>
      <c r="V10" s="16"/>
      <c r="W10" s="16"/>
      <c r="X10" s="16"/>
      <c r="Y10" s="16"/>
      <c r="Z10" s="16"/>
      <c r="AA10" s="16"/>
      <c r="AB10" s="16"/>
      <c r="AC10" s="16"/>
      <c r="AD10" s="16"/>
      <c r="AE10" s="16"/>
      <c r="AF10" s="16"/>
      <c r="AG10" s="16"/>
      <c r="AH10" s="16"/>
      <c r="AI10" s="16"/>
      <c r="AJ10" s="16"/>
      <c r="AK10" s="16"/>
      <c r="AL10" s="16"/>
      <c r="AM10" s="16"/>
      <c r="AN10" s="16"/>
      <c r="AO10" s="16"/>
      <c r="AP10" s="16"/>
      <c r="AQ10" s="16"/>
      <c r="AR10" s="16"/>
    </row>
    <row r="11" spans="1:44" hidden="1" x14ac:dyDescent="0.25">
      <c r="A11" s="5"/>
      <c r="B11" s="6"/>
      <c r="C11" s="6"/>
      <c r="D11" s="6"/>
      <c r="E11" s="6"/>
      <c r="F11" s="6"/>
      <c r="G11" s="6"/>
      <c r="H11" s="6"/>
      <c r="I11" s="6"/>
      <c r="J11" s="6"/>
      <c r="K11" s="6"/>
      <c r="L11" s="6"/>
      <c r="M11" s="6"/>
      <c r="N11" s="6"/>
      <c r="O11" s="6"/>
      <c r="P11" s="6"/>
      <c r="Q11" s="6"/>
      <c r="R11" s="6"/>
      <c r="S11" s="6"/>
      <c r="T11" s="6"/>
      <c r="U11" s="7"/>
      <c r="V11" s="16"/>
      <c r="W11" s="16"/>
      <c r="X11" s="16"/>
      <c r="Y11" s="16"/>
      <c r="Z11" s="16"/>
      <c r="AA11" s="16"/>
      <c r="AB11" s="16"/>
      <c r="AC11" s="16"/>
      <c r="AD11" s="16"/>
      <c r="AE11" s="16"/>
      <c r="AF11" s="16"/>
      <c r="AG11" s="16"/>
      <c r="AH11" s="16"/>
      <c r="AI11" s="16"/>
      <c r="AJ11" s="16"/>
      <c r="AK11" s="16"/>
      <c r="AL11" s="16"/>
      <c r="AM11" s="16"/>
      <c r="AN11" s="16"/>
      <c r="AO11" s="16"/>
      <c r="AP11" s="16"/>
      <c r="AQ11" s="16"/>
      <c r="AR11" s="16"/>
    </row>
    <row r="12" spans="1:44" x14ac:dyDescent="0.25">
      <c r="A12" s="5"/>
      <c r="B12" s="661" t="s">
        <v>456</v>
      </c>
      <c r="C12" s="661"/>
      <c r="D12" s="661"/>
      <c r="E12" s="8"/>
      <c r="F12" s="646" t="s">
        <v>520</v>
      </c>
      <c r="G12" s="646"/>
      <c r="H12" s="646"/>
      <c r="I12" s="8"/>
      <c r="J12" s="646" t="s">
        <v>263</v>
      </c>
      <c r="K12" s="646"/>
      <c r="L12" s="646"/>
      <c r="M12" s="9"/>
      <c r="N12" s="662" t="s">
        <v>240</v>
      </c>
      <c r="O12" s="662"/>
      <c r="P12" s="662"/>
      <c r="Q12" s="8"/>
      <c r="R12" s="646" t="s">
        <v>178</v>
      </c>
      <c r="S12" s="646"/>
      <c r="T12" s="646"/>
      <c r="U12" s="7"/>
      <c r="V12" s="16"/>
      <c r="W12" s="16"/>
      <c r="X12" s="16"/>
      <c r="Y12" s="16"/>
      <c r="Z12" s="16"/>
      <c r="AA12" s="16"/>
      <c r="AB12" s="16"/>
      <c r="AC12" s="16"/>
      <c r="AD12" s="16"/>
      <c r="AE12" s="16"/>
      <c r="AF12" s="16"/>
      <c r="AG12" s="16"/>
      <c r="AH12" s="16"/>
      <c r="AI12" s="16"/>
      <c r="AJ12" s="16"/>
      <c r="AK12" s="16"/>
      <c r="AL12" s="16"/>
      <c r="AM12" s="16"/>
      <c r="AN12" s="16"/>
      <c r="AO12" s="16"/>
      <c r="AP12" s="16"/>
      <c r="AQ12" s="16"/>
      <c r="AR12" s="16"/>
    </row>
    <row r="13" spans="1:44" ht="15" customHeight="1" x14ac:dyDescent="0.25">
      <c r="A13" s="5"/>
      <c r="B13" s="8"/>
      <c r="C13" s="645" t="s">
        <v>55</v>
      </c>
      <c r="D13" s="645"/>
      <c r="E13" s="8"/>
      <c r="F13" s="8"/>
      <c r="G13" s="645" t="s">
        <v>55</v>
      </c>
      <c r="H13" s="645"/>
      <c r="I13" s="8"/>
      <c r="J13" s="501" t="s">
        <v>2738</v>
      </c>
      <c r="K13" s="653" t="s">
        <v>55</v>
      </c>
      <c r="L13" s="654"/>
      <c r="M13" s="10"/>
      <c r="N13" s="8"/>
      <c r="O13" s="650" t="s">
        <v>55</v>
      </c>
      <c r="P13" s="651"/>
      <c r="Q13" s="8"/>
      <c r="R13" s="86" t="s">
        <v>54</v>
      </c>
      <c r="S13" s="335" t="s">
        <v>55</v>
      </c>
      <c r="T13" s="335"/>
      <c r="U13" s="7"/>
      <c r="V13" s="16"/>
      <c r="W13" s="16"/>
      <c r="X13" s="16"/>
      <c r="Y13" s="16"/>
      <c r="Z13" s="16"/>
      <c r="AA13" s="16"/>
      <c r="AB13" s="16"/>
      <c r="AC13" s="16"/>
      <c r="AD13" s="16"/>
      <c r="AE13" s="16"/>
      <c r="AF13" s="16"/>
      <c r="AG13" s="16"/>
      <c r="AH13" s="16"/>
      <c r="AI13" s="16"/>
      <c r="AJ13" s="16"/>
      <c r="AK13" s="16"/>
      <c r="AL13" s="16"/>
      <c r="AM13" s="16"/>
      <c r="AN13" s="16"/>
      <c r="AO13" s="16"/>
      <c r="AP13" s="16"/>
      <c r="AQ13" s="16"/>
      <c r="AR13" s="16"/>
    </row>
    <row r="14" spans="1:44" ht="21.75" customHeight="1" x14ac:dyDescent="0.25">
      <c r="A14" s="5"/>
      <c r="B14" s="8"/>
      <c r="C14" s="645" t="s">
        <v>37</v>
      </c>
      <c r="D14" s="645"/>
      <c r="E14" s="8"/>
      <c r="F14" s="8"/>
      <c r="G14" s="645" t="s">
        <v>37</v>
      </c>
      <c r="H14" s="645"/>
      <c r="I14" s="8"/>
      <c r="J14" s="501" t="s">
        <v>2739</v>
      </c>
      <c r="K14" s="663" t="s">
        <v>37</v>
      </c>
      <c r="L14" s="663"/>
      <c r="M14" s="10"/>
      <c r="N14" s="8"/>
      <c r="O14" s="650" t="s">
        <v>37</v>
      </c>
      <c r="P14" s="651"/>
      <c r="Q14" s="8"/>
      <c r="R14" s="337" t="s">
        <v>1063</v>
      </c>
      <c r="S14" s="335" t="s">
        <v>37</v>
      </c>
      <c r="T14" s="335"/>
      <c r="U14" s="7"/>
      <c r="V14" s="16"/>
      <c r="W14" s="16"/>
      <c r="X14" s="16"/>
      <c r="Y14" s="16"/>
      <c r="Z14" s="16"/>
      <c r="AA14" s="16"/>
      <c r="AB14" s="16"/>
      <c r="AC14" s="16"/>
      <c r="AD14" s="16"/>
      <c r="AE14" s="16"/>
      <c r="AF14" s="16"/>
      <c r="AG14" s="16"/>
      <c r="AH14" s="16"/>
      <c r="AI14" s="16"/>
      <c r="AJ14" s="16"/>
      <c r="AK14" s="16"/>
      <c r="AL14" s="16"/>
      <c r="AM14" s="16"/>
      <c r="AN14" s="16"/>
      <c r="AO14" s="16"/>
      <c r="AP14" s="16"/>
      <c r="AQ14" s="16"/>
      <c r="AR14" s="16"/>
    </row>
    <row r="15" spans="1:44" ht="15" customHeight="1" x14ac:dyDescent="0.25">
      <c r="A15" s="5"/>
      <c r="B15" s="8"/>
      <c r="C15" s="338"/>
      <c r="D15" s="338"/>
      <c r="E15" s="8"/>
      <c r="F15" s="8"/>
      <c r="G15" s="338"/>
      <c r="H15" s="338"/>
      <c r="I15" s="8"/>
      <c r="J15" s="502"/>
      <c r="K15" s="338"/>
      <c r="L15" s="338"/>
      <c r="M15" s="338"/>
      <c r="N15" s="8"/>
      <c r="O15" s="338"/>
      <c r="P15" s="338"/>
      <c r="Q15" s="8"/>
      <c r="R15" s="648" t="s">
        <v>2735</v>
      </c>
      <c r="S15" s="338"/>
      <c r="T15" s="338"/>
      <c r="U15" s="7"/>
      <c r="V15" s="16"/>
      <c r="W15" s="16"/>
      <c r="X15" s="16"/>
      <c r="Y15" s="16"/>
      <c r="Z15" s="16"/>
      <c r="AA15" s="16"/>
      <c r="AB15" s="16"/>
      <c r="AC15" s="16"/>
      <c r="AD15" s="16"/>
      <c r="AE15" s="16"/>
      <c r="AF15" s="16"/>
      <c r="AG15" s="16"/>
      <c r="AH15" s="16"/>
      <c r="AI15" s="16"/>
      <c r="AJ15" s="16"/>
      <c r="AK15" s="16"/>
      <c r="AL15" s="16"/>
      <c r="AM15" s="16"/>
      <c r="AN15" s="16"/>
      <c r="AO15" s="16"/>
      <c r="AP15" s="16"/>
      <c r="AQ15" s="16"/>
      <c r="AR15" s="16"/>
    </row>
    <row r="16" spans="1:44" x14ac:dyDescent="0.25">
      <c r="A16" s="5"/>
      <c r="B16" s="8"/>
      <c r="C16" s="8"/>
      <c r="D16" s="8"/>
      <c r="E16" s="8"/>
      <c r="F16" s="8"/>
      <c r="G16" s="8"/>
      <c r="H16" s="8"/>
      <c r="I16" s="8"/>
      <c r="J16" s="8"/>
      <c r="K16" s="8"/>
      <c r="L16" s="8"/>
      <c r="M16" s="10"/>
      <c r="N16" s="9"/>
      <c r="O16" s="9"/>
      <c r="P16" s="9"/>
      <c r="Q16" s="8"/>
      <c r="R16" s="648"/>
      <c r="S16" s="6"/>
      <c r="T16" s="6"/>
      <c r="U16" s="7"/>
      <c r="V16" s="16"/>
      <c r="W16" s="16"/>
      <c r="X16" s="16"/>
      <c r="Y16" s="16"/>
      <c r="Z16" s="16"/>
      <c r="AA16" s="16"/>
      <c r="AB16" s="16"/>
      <c r="AC16" s="16"/>
      <c r="AD16" s="16"/>
      <c r="AE16" s="16"/>
      <c r="AF16" s="16"/>
      <c r="AG16" s="16"/>
      <c r="AH16" s="16"/>
      <c r="AI16" s="16"/>
      <c r="AJ16" s="16"/>
      <c r="AK16" s="16"/>
      <c r="AL16" s="16"/>
      <c r="AM16" s="16"/>
      <c r="AN16" s="16"/>
      <c r="AO16" s="16"/>
      <c r="AP16" s="16"/>
      <c r="AQ16" s="16"/>
      <c r="AR16" s="16"/>
    </row>
    <row r="17" spans="1:44" ht="22.5" customHeight="1" x14ac:dyDescent="0.25">
      <c r="A17" s="5"/>
      <c r="B17" s="646" t="s">
        <v>38</v>
      </c>
      <c r="C17" s="646"/>
      <c r="D17" s="646"/>
      <c r="E17" s="8"/>
      <c r="F17" s="646" t="s">
        <v>523</v>
      </c>
      <c r="G17" s="646"/>
      <c r="H17" s="646"/>
      <c r="I17" s="8"/>
      <c r="J17" s="646" t="s">
        <v>276</v>
      </c>
      <c r="K17" s="646"/>
      <c r="L17" s="646"/>
      <c r="M17" s="10"/>
      <c r="N17" s="646" t="s">
        <v>53</v>
      </c>
      <c r="O17" s="646"/>
      <c r="P17" s="646"/>
      <c r="Q17" s="8"/>
      <c r="R17" s="646" t="s">
        <v>102</v>
      </c>
      <c r="S17" s="646"/>
      <c r="T17" s="646"/>
      <c r="U17" s="7"/>
      <c r="V17" s="16"/>
      <c r="W17" s="16"/>
      <c r="X17" s="16"/>
      <c r="Y17" s="16"/>
      <c r="Z17" s="16"/>
      <c r="AA17" s="16"/>
      <c r="AB17" s="16"/>
      <c r="AC17" s="16"/>
      <c r="AD17" s="16"/>
      <c r="AE17" s="16"/>
      <c r="AF17" s="16"/>
      <c r="AG17" s="16"/>
      <c r="AH17" s="16"/>
      <c r="AI17" s="16"/>
      <c r="AJ17" s="16"/>
      <c r="AK17" s="16"/>
      <c r="AL17" s="16"/>
      <c r="AM17" s="16"/>
      <c r="AN17" s="16"/>
      <c r="AO17" s="16"/>
      <c r="AP17" s="16"/>
      <c r="AQ17" s="16"/>
      <c r="AR17" s="16"/>
    </row>
    <row r="18" spans="1:44" ht="21.75" customHeight="1" x14ac:dyDescent="0.25">
      <c r="A18" s="5"/>
      <c r="B18" s="8"/>
      <c r="C18" s="645" t="s">
        <v>55</v>
      </c>
      <c r="D18" s="645"/>
      <c r="E18" s="8"/>
      <c r="F18" s="8"/>
      <c r="G18" s="645" t="s">
        <v>55</v>
      </c>
      <c r="H18" s="645"/>
      <c r="I18" s="8"/>
      <c r="J18" s="8"/>
      <c r="K18" s="645" t="s">
        <v>55</v>
      </c>
      <c r="L18" s="645"/>
      <c r="M18" s="8"/>
      <c r="N18" s="8"/>
      <c r="O18" s="650" t="s">
        <v>55</v>
      </c>
      <c r="P18" s="651"/>
      <c r="Q18" s="8"/>
      <c r="R18" s="337" t="s">
        <v>2735</v>
      </c>
      <c r="S18" s="645" t="s">
        <v>55</v>
      </c>
      <c r="T18" s="645"/>
      <c r="U18" s="7"/>
      <c r="V18" s="16"/>
      <c r="W18" s="16"/>
      <c r="X18" s="16"/>
      <c r="Y18" s="16"/>
      <c r="Z18" s="16"/>
      <c r="AA18" s="16"/>
      <c r="AB18" s="16"/>
      <c r="AC18" s="16"/>
      <c r="AD18" s="16"/>
      <c r="AE18" s="16"/>
      <c r="AF18" s="16"/>
      <c r="AG18" s="16"/>
      <c r="AH18" s="16"/>
      <c r="AI18" s="16"/>
      <c r="AJ18" s="16"/>
      <c r="AK18" s="16"/>
      <c r="AL18" s="16"/>
      <c r="AM18" s="16"/>
      <c r="AN18" s="16"/>
      <c r="AO18" s="16"/>
      <c r="AP18" s="16"/>
      <c r="AQ18" s="16"/>
      <c r="AR18" s="16"/>
    </row>
    <row r="19" spans="1:44" ht="15" customHeight="1" x14ac:dyDescent="0.25">
      <c r="A19" s="5"/>
      <c r="B19" s="8"/>
      <c r="C19" s="645" t="s">
        <v>37</v>
      </c>
      <c r="D19" s="645"/>
      <c r="E19" s="8"/>
      <c r="F19" s="8"/>
      <c r="G19" s="645" t="s">
        <v>37</v>
      </c>
      <c r="H19" s="645"/>
      <c r="I19" s="8"/>
      <c r="J19" s="8"/>
      <c r="K19" s="645" t="s">
        <v>37</v>
      </c>
      <c r="L19" s="645"/>
      <c r="M19" s="9"/>
      <c r="N19" s="8"/>
      <c r="O19" s="650" t="s">
        <v>37</v>
      </c>
      <c r="P19" s="651"/>
      <c r="Q19" s="8"/>
      <c r="R19" s="648" t="s">
        <v>1063</v>
      </c>
      <c r="S19" s="645" t="s">
        <v>37</v>
      </c>
      <c r="T19" s="645"/>
      <c r="U19" s="7"/>
      <c r="V19" s="16"/>
      <c r="W19" s="16"/>
      <c r="X19" s="16"/>
      <c r="Y19" s="16"/>
      <c r="Z19" s="16"/>
      <c r="AA19" s="16"/>
      <c r="AB19" s="16"/>
      <c r="AC19" s="16"/>
      <c r="AD19" s="16"/>
      <c r="AE19" s="16"/>
      <c r="AF19" s="16"/>
      <c r="AG19" s="16"/>
      <c r="AH19" s="16"/>
      <c r="AI19" s="16"/>
      <c r="AJ19" s="16"/>
      <c r="AK19" s="16"/>
      <c r="AL19" s="16"/>
      <c r="AM19" s="16"/>
      <c r="AN19" s="16"/>
      <c r="AO19" s="16"/>
      <c r="AP19" s="16"/>
      <c r="AQ19" s="16"/>
      <c r="AR19" s="16"/>
    </row>
    <row r="20" spans="1:44" ht="15" customHeight="1" x14ac:dyDescent="0.25">
      <c r="A20" s="5"/>
      <c r="B20" s="8"/>
      <c r="C20" s="8"/>
      <c r="D20" s="8"/>
      <c r="E20" s="8"/>
      <c r="F20" s="8"/>
      <c r="G20" s="8"/>
      <c r="H20" s="8"/>
      <c r="I20" s="8"/>
      <c r="J20" s="8"/>
      <c r="K20" s="8"/>
      <c r="L20" s="8"/>
      <c r="M20" s="10"/>
      <c r="N20" s="9"/>
      <c r="O20" s="9"/>
      <c r="P20" s="9"/>
      <c r="Q20" s="8"/>
      <c r="R20" s="648"/>
      <c r="S20" s="6"/>
      <c r="T20" s="6"/>
      <c r="U20" s="7"/>
      <c r="V20" s="16"/>
      <c r="W20" s="16"/>
      <c r="X20" s="16"/>
      <c r="Y20" s="16"/>
      <c r="Z20" s="16"/>
      <c r="AA20" s="16"/>
      <c r="AB20" s="16"/>
      <c r="AC20" s="16"/>
      <c r="AD20" s="16"/>
      <c r="AE20" s="16"/>
      <c r="AF20" s="16"/>
      <c r="AG20" s="16"/>
      <c r="AH20" s="16"/>
      <c r="AI20" s="16"/>
      <c r="AJ20" s="16"/>
      <c r="AK20" s="16"/>
      <c r="AL20" s="16"/>
      <c r="AM20" s="16"/>
      <c r="AN20" s="16"/>
      <c r="AO20" s="16"/>
      <c r="AP20" s="16"/>
      <c r="AQ20" s="16"/>
      <c r="AR20" s="16"/>
    </row>
    <row r="21" spans="1:44" ht="24" customHeight="1" x14ac:dyDescent="0.25">
      <c r="A21" s="5"/>
      <c r="B21" s="646" t="s">
        <v>357</v>
      </c>
      <c r="C21" s="646"/>
      <c r="D21" s="646"/>
      <c r="E21" s="8"/>
      <c r="F21" s="646" t="s">
        <v>412</v>
      </c>
      <c r="G21" s="646"/>
      <c r="H21" s="646"/>
      <c r="I21" s="8"/>
      <c r="J21" s="646" t="s">
        <v>51</v>
      </c>
      <c r="K21" s="646"/>
      <c r="L21" s="646"/>
      <c r="M21" s="10"/>
      <c r="N21" s="646" t="s">
        <v>167</v>
      </c>
      <c r="O21" s="646"/>
      <c r="P21" s="646"/>
      <c r="Q21" s="8"/>
      <c r="R21" s="337" t="s">
        <v>54</v>
      </c>
      <c r="S21" s="336"/>
      <c r="T21" s="336"/>
      <c r="U21" s="7"/>
      <c r="V21" s="16"/>
      <c r="W21" s="16"/>
      <c r="X21" s="16"/>
      <c r="Y21" s="16"/>
      <c r="Z21" s="16"/>
      <c r="AA21" s="16"/>
      <c r="AB21" s="16"/>
      <c r="AC21" s="16"/>
      <c r="AD21" s="16"/>
      <c r="AE21" s="16"/>
      <c r="AF21" s="16"/>
      <c r="AG21" s="16"/>
      <c r="AH21" s="16"/>
      <c r="AI21" s="16"/>
      <c r="AJ21" s="16"/>
      <c r="AK21" s="16"/>
      <c r="AL21" s="16"/>
      <c r="AM21" s="16"/>
      <c r="AN21" s="16"/>
      <c r="AO21" s="16"/>
      <c r="AP21" s="16"/>
      <c r="AQ21" s="16"/>
      <c r="AR21" s="16"/>
    </row>
    <row r="22" spans="1:44" ht="15" customHeight="1" x14ac:dyDescent="0.25">
      <c r="A22" s="5"/>
      <c r="B22" s="8"/>
      <c r="C22" s="645" t="s">
        <v>55</v>
      </c>
      <c r="D22" s="645"/>
      <c r="E22" s="8"/>
      <c r="F22" s="8"/>
      <c r="G22" s="645" t="s">
        <v>55</v>
      </c>
      <c r="H22" s="645"/>
      <c r="I22" s="8"/>
      <c r="J22" s="8"/>
      <c r="K22" s="645" t="s">
        <v>55</v>
      </c>
      <c r="L22" s="645"/>
      <c r="M22" s="8"/>
      <c r="N22" s="8"/>
      <c r="O22" s="17" t="s">
        <v>55</v>
      </c>
      <c r="P22" s="11"/>
      <c r="Q22" s="8"/>
      <c r="R22" s="337"/>
      <c r="S22" s="652"/>
      <c r="T22" s="652"/>
      <c r="U22" s="7"/>
      <c r="V22" s="16"/>
      <c r="W22" s="16"/>
      <c r="X22" s="16"/>
      <c r="Y22" s="16"/>
      <c r="Z22" s="16"/>
      <c r="AA22" s="16"/>
      <c r="AB22" s="16"/>
      <c r="AC22" s="16"/>
      <c r="AD22" s="16"/>
      <c r="AE22" s="16"/>
      <c r="AF22" s="16"/>
      <c r="AG22" s="16"/>
      <c r="AH22" s="16"/>
      <c r="AI22" s="16"/>
      <c r="AJ22" s="16"/>
      <c r="AK22" s="16"/>
      <c r="AL22" s="16"/>
      <c r="AM22" s="16"/>
      <c r="AN22" s="16"/>
      <c r="AO22" s="16"/>
      <c r="AP22" s="16"/>
      <c r="AQ22" s="16"/>
      <c r="AR22" s="16"/>
    </row>
    <row r="23" spans="1:44" ht="22.5" customHeight="1" x14ac:dyDescent="0.25">
      <c r="A23" s="5"/>
      <c r="B23" s="8"/>
      <c r="C23" s="645" t="s">
        <v>37</v>
      </c>
      <c r="D23" s="645"/>
      <c r="E23" s="8"/>
      <c r="F23" s="8"/>
      <c r="G23" s="645" t="s">
        <v>37</v>
      </c>
      <c r="H23" s="645"/>
      <c r="I23" s="8"/>
      <c r="J23" s="8"/>
      <c r="K23" s="645" t="s">
        <v>37</v>
      </c>
      <c r="L23" s="645"/>
      <c r="M23" s="9"/>
      <c r="N23" s="8"/>
      <c r="O23" s="645" t="s">
        <v>37</v>
      </c>
      <c r="P23" s="645"/>
      <c r="Q23" s="8"/>
      <c r="R23" s="337"/>
      <c r="S23" s="652"/>
      <c r="T23" s="652"/>
      <c r="U23" s="7"/>
      <c r="V23" s="16"/>
      <c r="W23" s="16"/>
      <c r="X23" s="16"/>
      <c r="Y23" s="16"/>
      <c r="Z23" s="16"/>
      <c r="AA23" s="16"/>
      <c r="AB23" s="16"/>
      <c r="AC23" s="16"/>
      <c r="AD23" s="16"/>
      <c r="AE23" s="16"/>
      <c r="AF23" s="16"/>
      <c r="AG23" s="16"/>
      <c r="AH23" s="16"/>
      <c r="AI23" s="16"/>
      <c r="AJ23" s="16"/>
      <c r="AK23" s="16"/>
      <c r="AL23" s="16"/>
      <c r="AM23" s="16"/>
      <c r="AN23" s="16"/>
      <c r="AO23" s="16"/>
      <c r="AP23" s="16"/>
      <c r="AQ23" s="16"/>
      <c r="AR23" s="16"/>
    </row>
    <row r="24" spans="1:44" x14ac:dyDescent="0.25">
      <c r="A24" s="5"/>
      <c r="B24" s="8"/>
      <c r="C24" s="8"/>
      <c r="D24" s="8"/>
      <c r="E24" s="8"/>
      <c r="F24" s="8"/>
      <c r="G24" s="8"/>
      <c r="H24" s="8"/>
      <c r="I24" s="8"/>
      <c r="J24" s="8"/>
      <c r="K24" s="8"/>
      <c r="L24" s="8"/>
      <c r="M24" s="10"/>
      <c r="N24" s="9"/>
      <c r="O24" s="9"/>
      <c r="P24" s="9"/>
      <c r="Q24" s="8"/>
      <c r="R24" s="8"/>
      <c r="S24" s="8"/>
      <c r="T24" s="8"/>
      <c r="U24" s="7"/>
      <c r="V24" s="16"/>
      <c r="W24" s="16"/>
      <c r="X24" s="16"/>
      <c r="Y24" s="16"/>
      <c r="Z24" s="16"/>
      <c r="AA24" s="16"/>
      <c r="AB24" s="16"/>
      <c r="AC24" s="16"/>
      <c r="AD24" s="16"/>
      <c r="AE24" s="16"/>
      <c r="AF24" s="16"/>
      <c r="AG24" s="16"/>
      <c r="AH24" s="16"/>
      <c r="AI24" s="16"/>
      <c r="AJ24" s="16"/>
      <c r="AK24" s="16"/>
      <c r="AL24" s="16"/>
      <c r="AM24" s="16"/>
      <c r="AN24" s="16"/>
      <c r="AO24" s="16"/>
      <c r="AP24" s="16"/>
      <c r="AQ24" s="16"/>
      <c r="AR24" s="16"/>
    </row>
    <row r="25" spans="1:44" x14ac:dyDescent="0.25">
      <c r="A25" s="5"/>
      <c r="B25" s="646" t="s">
        <v>358</v>
      </c>
      <c r="C25" s="646"/>
      <c r="D25" s="646"/>
      <c r="E25" s="8"/>
      <c r="F25" s="646" t="s">
        <v>422</v>
      </c>
      <c r="G25" s="646"/>
      <c r="H25" s="646"/>
      <c r="I25" s="8"/>
      <c r="J25" s="646" t="s">
        <v>300</v>
      </c>
      <c r="K25" s="646"/>
      <c r="L25" s="646"/>
      <c r="M25" s="10"/>
      <c r="N25" s="646" t="s">
        <v>232</v>
      </c>
      <c r="O25" s="647"/>
      <c r="P25" s="647"/>
      <c r="Q25" s="8"/>
      <c r="R25" s="12"/>
      <c r="S25" s="12"/>
      <c r="T25" s="12"/>
      <c r="U25" s="7"/>
      <c r="V25" s="16"/>
      <c r="W25" s="16"/>
      <c r="X25" s="16"/>
      <c r="Y25" s="16"/>
      <c r="Z25" s="16"/>
      <c r="AA25" s="16"/>
      <c r="AB25" s="16"/>
      <c r="AC25" s="16"/>
      <c r="AD25" s="16"/>
      <c r="AE25" s="16"/>
      <c r="AF25" s="16"/>
      <c r="AG25" s="16"/>
      <c r="AH25" s="16"/>
      <c r="AI25" s="16"/>
      <c r="AJ25" s="16"/>
      <c r="AK25" s="16"/>
      <c r="AL25" s="16"/>
      <c r="AM25" s="16"/>
      <c r="AN25" s="16"/>
      <c r="AO25" s="16"/>
      <c r="AP25" s="16"/>
      <c r="AQ25" s="16"/>
      <c r="AR25" s="16"/>
    </row>
    <row r="26" spans="1:44" ht="22.5" x14ac:dyDescent="0.25">
      <c r="A26" s="5"/>
      <c r="B26" s="8"/>
      <c r="C26" s="645" t="s">
        <v>55</v>
      </c>
      <c r="D26" s="645"/>
      <c r="E26" s="8"/>
      <c r="F26" s="8"/>
      <c r="G26" s="645" t="s">
        <v>55</v>
      </c>
      <c r="H26" s="645"/>
      <c r="I26" s="8"/>
      <c r="J26" s="8"/>
      <c r="K26" s="645" t="s">
        <v>55</v>
      </c>
      <c r="L26" s="645"/>
      <c r="M26" s="8"/>
      <c r="N26" s="337" t="s">
        <v>2741</v>
      </c>
      <c r="O26" s="650" t="s">
        <v>55</v>
      </c>
      <c r="P26" s="651"/>
      <c r="Q26" s="8"/>
      <c r="R26" s="12"/>
      <c r="S26" s="12"/>
      <c r="T26" s="12"/>
      <c r="U26" s="7"/>
      <c r="V26" s="16"/>
      <c r="W26" s="16"/>
      <c r="X26" s="16"/>
      <c r="Y26" s="16"/>
      <c r="Z26" s="16"/>
      <c r="AA26" s="16"/>
      <c r="AB26" s="16"/>
      <c r="AC26" s="16"/>
      <c r="AD26" s="16"/>
      <c r="AE26" s="16"/>
      <c r="AF26" s="16"/>
      <c r="AG26" s="16"/>
      <c r="AH26" s="16"/>
      <c r="AI26" s="16"/>
      <c r="AJ26" s="16"/>
      <c r="AK26" s="16"/>
      <c r="AL26" s="16"/>
      <c r="AM26" s="16"/>
      <c r="AN26" s="16"/>
      <c r="AO26" s="16"/>
      <c r="AP26" s="16"/>
      <c r="AQ26" s="16"/>
      <c r="AR26" s="16"/>
    </row>
    <row r="27" spans="1:44" ht="15" customHeight="1" x14ac:dyDescent="0.25">
      <c r="A27" s="5"/>
      <c r="B27" s="8"/>
      <c r="C27" s="645" t="s">
        <v>37</v>
      </c>
      <c r="D27" s="645"/>
      <c r="E27" s="8"/>
      <c r="F27" s="8"/>
      <c r="G27" s="645" t="s">
        <v>37</v>
      </c>
      <c r="H27" s="645"/>
      <c r="I27" s="8"/>
      <c r="J27" s="8"/>
      <c r="K27" s="645" t="s">
        <v>37</v>
      </c>
      <c r="L27" s="645"/>
      <c r="M27" s="9"/>
      <c r="N27" s="648" t="s">
        <v>2740</v>
      </c>
      <c r="O27" s="653" t="s">
        <v>37</v>
      </c>
      <c r="P27" s="654"/>
      <c r="Q27" s="8"/>
      <c r="R27" s="12"/>
      <c r="S27" s="12"/>
      <c r="T27" s="12"/>
      <c r="U27" s="7"/>
      <c r="V27" s="16"/>
      <c r="W27" s="16"/>
      <c r="X27" s="16"/>
      <c r="Y27" s="16"/>
      <c r="Z27" s="16"/>
      <c r="AA27" s="16"/>
      <c r="AB27" s="16"/>
      <c r="AC27" s="16"/>
      <c r="AD27" s="16"/>
      <c r="AE27" s="16"/>
      <c r="AF27" s="16"/>
      <c r="AG27" s="16"/>
      <c r="AH27" s="16"/>
      <c r="AI27" s="16"/>
      <c r="AJ27" s="16"/>
      <c r="AK27" s="16"/>
      <c r="AL27" s="16"/>
      <c r="AM27" s="16"/>
      <c r="AN27" s="16"/>
      <c r="AO27" s="16"/>
      <c r="AP27" s="16"/>
      <c r="AQ27" s="16"/>
      <c r="AR27" s="16"/>
    </row>
    <row r="28" spans="1:44" ht="15" customHeight="1" x14ac:dyDescent="0.25">
      <c r="A28" s="5"/>
      <c r="B28" s="8"/>
      <c r="C28" s="8"/>
      <c r="D28" s="8"/>
      <c r="E28" s="8"/>
      <c r="F28" s="8"/>
      <c r="G28" s="8"/>
      <c r="H28" s="8"/>
      <c r="I28" s="8"/>
      <c r="J28" s="8"/>
      <c r="K28" s="8"/>
      <c r="L28" s="8"/>
      <c r="M28" s="10"/>
      <c r="N28" s="649"/>
      <c r="O28" s="655"/>
      <c r="P28" s="656"/>
      <c r="Q28" s="8"/>
      <c r="R28" s="12"/>
      <c r="S28" s="12"/>
      <c r="T28" s="12"/>
      <c r="U28" s="7"/>
      <c r="V28" s="16"/>
      <c r="W28" s="16"/>
      <c r="X28" s="16"/>
      <c r="Y28" s="16"/>
      <c r="Z28" s="16"/>
      <c r="AA28" s="16"/>
      <c r="AB28" s="16"/>
      <c r="AC28" s="16"/>
      <c r="AD28" s="16"/>
      <c r="AE28" s="16"/>
      <c r="AF28" s="16"/>
      <c r="AG28" s="16"/>
      <c r="AH28" s="16"/>
      <c r="AI28" s="16"/>
      <c r="AJ28" s="16"/>
      <c r="AK28" s="16"/>
      <c r="AL28" s="16"/>
      <c r="AM28" s="16"/>
      <c r="AN28" s="16"/>
      <c r="AO28" s="16"/>
      <c r="AP28" s="16"/>
      <c r="AQ28" s="16"/>
      <c r="AR28" s="16"/>
    </row>
    <row r="29" spans="1:44" x14ac:dyDescent="0.25">
      <c r="A29" s="5"/>
      <c r="B29" s="646" t="s">
        <v>362</v>
      </c>
      <c r="C29" s="646"/>
      <c r="D29" s="646"/>
      <c r="E29" s="8"/>
      <c r="F29" s="646" t="s">
        <v>82</v>
      </c>
      <c r="G29" s="646"/>
      <c r="H29" s="646"/>
      <c r="I29" s="8"/>
      <c r="J29" s="10"/>
      <c r="K29" s="10"/>
      <c r="L29" s="10"/>
      <c r="M29" s="10"/>
      <c r="N29" s="85"/>
      <c r="O29" s="35"/>
      <c r="P29" s="35"/>
      <c r="Q29" s="8"/>
      <c r="R29" s="12"/>
      <c r="S29" s="12"/>
      <c r="T29" s="12"/>
      <c r="U29" s="7"/>
      <c r="V29" s="16"/>
      <c r="W29" s="16"/>
      <c r="X29" s="16"/>
      <c r="Y29" s="16"/>
      <c r="Z29" s="16"/>
      <c r="AA29" s="16"/>
      <c r="AB29" s="16"/>
      <c r="AC29" s="16"/>
      <c r="AD29" s="16"/>
      <c r="AE29" s="16"/>
      <c r="AF29" s="16"/>
      <c r="AG29" s="16"/>
      <c r="AH29" s="16"/>
      <c r="AI29" s="16"/>
      <c r="AJ29" s="16"/>
      <c r="AK29" s="16"/>
      <c r="AL29" s="16"/>
      <c r="AM29" s="16"/>
      <c r="AN29" s="16"/>
      <c r="AO29" s="16"/>
      <c r="AP29" s="16"/>
      <c r="AQ29" s="16"/>
      <c r="AR29" s="16"/>
    </row>
    <row r="30" spans="1:44" x14ac:dyDescent="0.25">
      <c r="A30" s="5"/>
      <c r="B30" s="8"/>
      <c r="C30" s="645" t="s">
        <v>55</v>
      </c>
      <c r="D30" s="645"/>
      <c r="E30" s="8"/>
      <c r="F30" s="8"/>
      <c r="G30" s="645" t="s">
        <v>55</v>
      </c>
      <c r="H30" s="645"/>
      <c r="I30" s="8"/>
      <c r="J30" s="10"/>
      <c r="K30" s="10"/>
      <c r="L30" s="10"/>
      <c r="M30" s="8"/>
      <c r="N30" s="643"/>
      <c r="O30" s="652"/>
      <c r="P30" s="652"/>
      <c r="Q30" s="8"/>
      <c r="R30" s="12"/>
      <c r="S30" s="12"/>
      <c r="T30" s="12"/>
      <c r="U30" s="7"/>
      <c r="V30" s="16"/>
      <c r="W30" s="16"/>
      <c r="X30" s="16"/>
      <c r="Y30" s="16"/>
      <c r="Z30" s="16"/>
      <c r="AA30" s="16"/>
      <c r="AB30" s="16"/>
      <c r="AC30" s="16"/>
      <c r="AD30" s="16"/>
      <c r="AE30" s="16"/>
      <c r="AF30" s="16"/>
      <c r="AG30" s="16"/>
      <c r="AH30" s="16"/>
      <c r="AI30" s="16"/>
      <c r="AJ30" s="16"/>
      <c r="AK30" s="16"/>
      <c r="AL30" s="16"/>
      <c r="AM30" s="16"/>
      <c r="AN30" s="16"/>
      <c r="AO30" s="16"/>
      <c r="AP30" s="16"/>
      <c r="AQ30" s="16"/>
      <c r="AR30" s="16"/>
    </row>
    <row r="31" spans="1:44" x14ac:dyDescent="0.25">
      <c r="A31" s="5"/>
      <c r="B31" s="8"/>
      <c r="C31" s="645" t="s">
        <v>37</v>
      </c>
      <c r="D31" s="645"/>
      <c r="E31" s="8"/>
      <c r="F31" s="8"/>
      <c r="G31" s="645" t="s">
        <v>37</v>
      </c>
      <c r="H31" s="645"/>
      <c r="I31" s="8"/>
      <c r="J31" s="12"/>
      <c r="K31" s="12"/>
      <c r="L31" s="12"/>
      <c r="M31" s="9"/>
      <c r="N31" s="644"/>
      <c r="O31" s="652"/>
      <c r="P31" s="652"/>
      <c r="Q31" s="8"/>
      <c r="R31" s="12"/>
      <c r="S31" s="12"/>
      <c r="T31" s="12"/>
      <c r="U31" s="7"/>
      <c r="V31" s="16"/>
      <c r="W31" s="16"/>
      <c r="X31" s="16"/>
      <c r="Y31" s="16"/>
      <c r="Z31" s="16"/>
      <c r="AA31" s="16"/>
      <c r="AB31" s="16"/>
      <c r="AC31" s="16"/>
      <c r="AD31" s="16"/>
      <c r="AE31" s="16"/>
      <c r="AF31" s="16"/>
      <c r="AG31" s="16"/>
      <c r="AH31" s="16"/>
      <c r="AI31" s="16"/>
      <c r="AJ31" s="16"/>
      <c r="AK31" s="16"/>
      <c r="AL31" s="16"/>
      <c r="AM31" s="16"/>
      <c r="AN31" s="16"/>
      <c r="AO31" s="16"/>
      <c r="AP31" s="16"/>
      <c r="AQ31" s="16"/>
      <c r="AR31" s="16"/>
    </row>
    <row r="32" spans="1:44" x14ac:dyDescent="0.25">
      <c r="A32" s="5"/>
      <c r="B32" s="8"/>
      <c r="C32" s="8"/>
      <c r="D32" s="8"/>
      <c r="E32" s="8"/>
      <c r="F32" s="8"/>
      <c r="G32" s="8"/>
      <c r="H32" s="8"/>
      <c r="I32" s="8"/>
      <c r="J32" s="12"/>
      <c r="K32" s="12"/>
      <c r="L32" s="12"/>
      <c r="M32" s="10"/>
      <c r="N32" s="10"/>
      <c r="O32" s="10"/>
      <c r="P32" s="10"/>
      <c r="Q32" s="8"/>
      <c r="R32" s="12"/>
      <c r="S32" s="12"/>
      <c r="T32" s="12"/>
      <c r="U32" s="7"/>
      <c r="V32" s="16"/>
      <c r="W32" s="16"/>
      <c r="X32" s="16"/>
      <c r="Y32" s="16"/>
      <c r="Z32" s="16"/>
      <c r="AA32" s="16"/>
      <c r="AB32" s="16"/>
      <c r="AC32" s="16"/>
      <c r="AD32" s="16"/>
      <c r="AE32" s="16"/>
      <c r="AF32" s="16"/>
      <c r="AG32" s="16"/>
      <c r="AH32" s="16"/>
      <c r="AI32" s="16"/>
      <c r="AJ32" s="16"/>
      <c r="AK32" s="16"/>
      <c r="AL32" s="16"/>
      <c r="AM32" s="16"/>
      <c r="AN32" s="16"/>
      <c r="AO32" s="16"/>
      <c r="AP32" s="16"/>
      <c r="AQ32" s="16"/>
      <c r="AR32" s="16"/>
    </row>
    <row r="33" spans="1:44" ht="24" customHeight="1" x14ac:dyDescent="0.25">
      <c r="A33" s="5"/>
      <c r="B33" s="646" t="s">
        <v>1381</v>
      </c>
      <c r="C33" s="646"/>
      <c r="D33" s="646"/>
      <c r="E33" s="8"/>
      <c r="F33" s="646" t="s">
        <v>374</v>
      </c>
      <c r="G33" s="646"/>
      <c r="H33" s="646"/>
      <c r="I33" s="8"/>
      <c r="J33" s="12"/>
      <c r="K33" s="12"/>
      <c r="L33" s="12"/>
      <c r="M33" s="10"/>
      <c r="N33" s="10"/>
      <c r="O33" s="10"/>
      <c r="P33" s="10"/>
      <c r="Q33" s="8"/>
      <c r="R33" s="12"/>
      <c r="S33" s="12"/>
      <c r="T33" s="12"/>
      <c r="U33" s="7"/>
      <c r="V33" s="16"/>
      <c r="W33" s="16"/>
      <c r="X33" s="16"/>
      <c r="Y33" s="16"/>
      <c r="Z33" s="16"/>
      <c r="AA33" s="16"/>
      <c r="AB33" s="16"/>
      <c r="AC33" s="16"/>
      <c r="AD33" s="16"/>
      <c r="AE33" s="16"/>
      <c r="AF33" s="16"/>
      <c r="AG33" s="16"/>
      <c r="AH33" s="16"/>
      <c r="AI33" s="16"/>
      <c r="AJ33" s="16"/>
      <c r="AK33" s="16"/>
      <c r="AL33" s="16"/>
      <c r="AM33" s="16"/>
      <c r="AN33" s="16"/>
      <c r="AO33" s="16"/>
      <c r="AP33" s="16"/>
      <c r="AQ33" s="16"/>
      <c r="AR33" s="16"/>
    </row>
    <row r="34" spans="1:44" x14ac:dyDescent="0.25">
      <c r="A34" s="5"/>
      <c r="B34" s="8"/>
      <c r="C34" s="645" t="s">
        <v>55</v>
      </c>
      <c r="D34" s="645"/>
      <c r="E34" s="8"/>
      <c r="F34" s="648" t="s">
        <v>2736</v>
      </c>
      <c r="G34" s="645" t="s">
        <v>55</v>
      </c>
      <c r="H34" s="645"/>
      <c r="I34" s="8"/>
      <c r="J34" s="12"/>
      <c r="K34" s="12"/>
      <c r="L34" s="12"/>
      <c r="M34" s="12"/>
      <c r="N34" s="12"/>
      <c r="O34" s="12"/>
      <c r="P34" s="12"/>
      <c r="Q34" s="8"/>
      <c r="R34" s="12"/>
      <c r="S34" s="12"/>
      <c r="T34" s="12"/>
      <c r="U34" s="7"/>
      <c r="V34" s="16"/>
      <c r="W34" s="16"/>
      <c r="X34" s="16"/>
      <c r="Y34" s="16"/>
      <c r="Z34" s="16"/>
      <c r="AA34" s="16"/>
      <c r="AB34" s="16"/>
      <c r="AC34" s="16"/>
      <c r="AD34" s="16"/>
      <c r="AE34" s="16"/>
      <c r="AF34" s="16"/>
      <c r="AG34" s="16"/>
      <c r="AH34" s="16"/>
      <c r="AI34" s="16"/>
      <c r="AJ34" s="16"/>
      <c r="AK34" s="16"/>
      <c r="AL34" s="16"/>
      <c r="AM34" s="16"/>
      <c r="AN34" s="16"/>
      <c r="AO34" s="16"/>
      <c r="AP34" s="16"/>
      <c r="AQ34" s="16"/>
      <c r="AR34" s="16"/>
    </row>
    <row r="35" spans="1:44" ht="17.25" customHeight="1" x14ac:dyDescent="0.25">
      <c r="A35" s="5"/>
      <c r="B35" s="8"/>
      <c r="C35" s="645" t="s">
        <v>37</v>
      </c>
      <c r="D35" s="645"/>
      <c r="E35" s="8"/>
      <c r="F35" s="648"/>
      <c r="G35" s="645"/>
      <c r="H35" s="645"/>
      <c r="I35" s="8"/>
      <c r="J35" s="9"/>
      <c r="K35" s="9"/>
      <c r="L35" s="9"/>
      <c r="M35" s="10"/>
      <c r="N35" s="10"/>
      <c r="O35" s="10"/>
      <c r="P35" s="10"/>
      <c r="Q35" s="8"/>
      <c r="R35" s="12"/>
      <c r="S35" s="12"/>
      <c r="T35" s="12"/>
      <c r="U35" s="7"/>
      <c r="V35" s="16"/>
      <c r="W35" s="16"/>
      <c r="X35" s="16"/>
      <c r="Y35" s="16"/>
      <c r="Z35" s="16"/>
      <c r="AA35" s="16"/>
      <c r="AB35" s="16"/>
      <c r="AC35" s="16"/>
      <c r="AD35" s="16"/>
      <c r="AE35" s="16"/>
      <c r="AF35" s="16"/>
      <c r="AG35" s="16"/>
      <c r="AH35" s="16"/>
      <c r="AI35" s="16"/>
      <c r="AJ35" s="16"/>
      <c r="AK35" s="16"/>
      <c r="AL35" s="16"/>
      <c r="AM35" s="16"/>
      <c r="AN35" s="16"/>
      <c r="AO35" s="16"/>
      <c r="AP35" s="16"/>
      <c r="AQ35" s="16"/>
      <c r="AR35" s="16"/>
    </row>
    <row r="36" spans="1:44" ht="10.5" customHeight="1" x14ac:dyDescent="0.25">
      <c r="A36" s="5"/>
      <c r="B36" s="8"/>
      <c r="C36" s="8"/>
      <c r="D36" s="8"/>
      <c r="E36" s="8"/>
      <c r="F36" s="648" t="s">
        <v>2737</v>
      </c>
      <c r="G36" s="645" t="s">
        <v>37</v>
      </c>
      <c r="H36" s="645"/>
      <c r="I36" s="8"/>
      <c r="J36" s="18"/>
      <c r="K36" s="18"/>
      <c r="L36" s="18"/>
      <c r="M36" s="8"/>
      <c r="N36" s="8"/>
      <c r="O36" s="8"/>
      <c r="P36" s="8"/>
      <c r="Q36" s="8"/>
      <c r="R36" s="8"/>
      <c r="S36" s="8"/>
      <c r="T36" s="8"/>
      <c r="U36" s="7"/>
      <c r="V36" s="16"/>
      <c r="W36" s="16"/>
      <c r="X36" s="16"/>
      <c r="Y36" s="16"/>
      <c r="Z36" s="16"/>
      <c r="AA36" s="16"/>
      <c r="AB36" s="16"/>
      <c r="AC36" s="16"/>
      <c r="AD36" s="16"/>
      <c r="AE36" s="16"/>
      <c r="AF36" s="16"/>
      <c r="AG36" s="16"/>
      <c r="AH36" s="16"/>
      <c r="AI36" s="16"/>
      <c r="AJ36" s="16"/>
      <c r="AK36" s="16"/>
      <c r="AL36" s="16"/>
      <c r="AM36" s="16"/>
      <c r="AN36" s="16"/>
      <c r="AO36" s="16"/>
      <c r="AP36" s="16"/>
      <c r="AQ36" s="16"/>
      <c r="AR36" s="16"/>
    </row>
    <row r="37" spans="1:44" ht="10.5" customHeight="1" x14ac:dyDescent="0.25">
      <c r="A37" s="5"/>
      <c r="B37" s="8"/>
      <c r="C37" s="8"/>
      <c r="D37" s="8"/>
      <c r="E37" s="8"/>
      <c r="F37" s="648"/>
      <c r="G37" s="645"/>
      <c r="H37" s="645"/>
      <c r="I37" s="8"/>
      <c r="J37" s="18"/>
      <c r="K37" s="18"/>
      <c r="L37" s="18"/>
      <c r="M37" s="9"/>
      <c r="N37" s="9"/>
      <c r="O37" s="9"/>
      <c r="P37" s="9"/>
      <c r="Q37" s="8"/>
      <c r="R37" s="8"/>
      <c r="S37" s="8"/>
      <c r="T37" s="8"/>
      <c r="U37" s="7"/>
      <c r="V37" s="16"/>
      <c r="W37" s="16"/>
      <c r="X37" s="16"/>
      <c r="Y37" s="16"/>
      <c r="Z37" s="16"/>
      <c r="AA37" s="16"/>
      <c r="AB37" s="16"/>
      <c r="AC37" s="16"/>
      <c r="AD37" s="16"/>
      <c r="AE37" s="16"/>
      <c r="AF37" s="16"/>
      <c r="AG37" s="16"/>
      <c r="AH37" s="16"/>
      <c r="AI37" s="16"/>
      <c r="AJ37" s="16"/>
      <c r="AK37" s="16"/>
      <c r="AL37" s="16"/>
      <c r="AM37" s="16"/>
      <c r="AN37" s="16"/>
      <c r="AO37" s="16"/>
      <c r="AP37" s="16"/>
      <c r="AQ37" s="16"/>
      <c r="AR37" s="16"/>
    </row>
    <row r="38" spans="1:44" ht="15.75" thickBot="1" x14ac:dyDescent="0.3">
      <c r="A38" s="13"/>
      <c r="B38" s="14"/>
      <c r="C38" s="14"/>
      <c r="D38" s="14"/>
      <c r="E38" s="14"/>
      <c r="F38" s="14"/>
      <c r="G38" s="14"/>
      <c r="H38" s="14"/>
      <c r="I38" s="14"/>
      <c r="J38" s="14"/>
      <c r="K38" s="14"/>
      <c r="L38" s="14"/>
      <c r="M38" s="14"/>
      <c r="N38" s="14"/>
      <c r="O38" s="14"/>
      <c r="P38" s="14"/>
      <c r="Q38" s="14"/>
      <c r="R38" s="14"/>
      <c r="S38" s="14"/>
      <c r="T38" s="14"/>
      <c r="U38" s="15"/>
      <c r="V38" s="16"/>
      <c r="W38" s="16"/>
      <c r="X38" s="16"/>
      <c r="Y38" s="16"/>
      <c r="Z38" s="16"/>
      <c r="AA38" s="16"/>
      <c r="AB38" s="16"/>
      <c r="AC38" s="16"/>
      <c r="AD38" s="16"/>
      <c r="AE38" s="16"/>
      <c r="AF38" s="16"/>
      <c r="AG38" s="16"/>
      <c r="AH38" s="16"/>
      <c r="AI38" s="16"/>
      <c r="AJ38" s="16"/>
      <c r="AK38" s="16"/>
      <c r="AL38" s="16"/>
      <c r="AM38" s="16"/>
      <c r="AN38" s="16"/>
      <c r="AO38" s="16"/>
      <c r="AP38" s="16"/>
      <c r="AQ38" s="16"/>
      <c r="AR38" s="16"/>
    </row>
    <row r="39" spans="1:44" ht="15.75" thickTop="1" x14ac:dyDescent="0.25">
      <c r="A39" s="16"/>
      <c r="B39" s="16"/>
      <c r="C39" s="16"/>
      <c r="D39" s="16"/>
      <c r="E39" s="16"/>
      <c r="F39" s="16"/>
      <c r="G39" s="16"/>
      <c r="H39" s="16"/>
      <c r="I39" s="16"/>
      <c r="J39" s="16"/>
      <c r="K39" s="16"/>
      <c r="L39" s="16"/>
      <c r="M39" s="16"/>
      <c r="N39" s="16"/>
      <c r="O39" s="16"/>
      <c r="P39" s="16"/>
      <c r="Q39" s="16"/>
      <c r="R39" s="16"/>
      <c r="S39" s="16"/>
      <c r="T39" s="16"/>
      <c r="U39" s="16"/>
      <c r="V39" s="16"/>
      <c r="W39" s="16"/>
      <c r="X39" s="16"/>
      <c r="Y39" s="16"/>
      <c r="Z39" s="16"/>
      <c r="AA39" s="16"/>
      <c r="AB39" s="16"/>
      <c r="AC39" s="16"/>
      <c r="AD39" s="16"/>
      <c r="AE39" s="16"/>
      <c r="AF39" s="16"/>
      <c r="AG39" s="16"/>
      <c r="AH39" s="16"/>
      <c r="AI39" s="16"/>
      <c r="AJ39" s="16"/>
      <c r="AK39" s="16"/>
      <c r="AL39" s="16"/>
      <c r="AM39" s="16"/>
      <c r="AN39" s="16"/>
      <c r="AO39" s="16"/>
      <c r="AP39" s="16"/>
      <c r="AQ39" s="16"/>
      <c r="AR39" s="16"/>
    </row>
    <row r="40" spans="1:44" x14ac:dyDescent="0.25">
      <c r="A40" s="16"/>
      <c r="B40" s="16"/>
      <c r="C40" s="16"/>
      <c r="D40" s="16"/>
      <c r="E40" s="16"/>
      <c r="F40" s="16"/>
      <c r="G40" s="16"/>
      <c r="H40" s="16"/>
      <c r="I40" s="16"/>
      <c r="J40" s="16"/>
      <c r="K40" s="16"/>
      <c r="L40" s="16"/>
      <c r="M40" s="16"/>
      <c r="N40" s="16"/>
      <c r="O40" s="16"/>
      <c r="P40" s="16"/>
      <c r="Q40" s="16"/>
      <c r="R40" s="16"/>
      <c r="S40" s="16"/>
      <c r="T40" s="16"/>
      <c r="U40" s="16"/>
      <c r="V40" s="16"/>
      <c r="W40" s="16"/>
      <c r="X40" s="16"/>
      <c r="Y40" s="16"/>
      <c r="Z40" s="16"/>
      <c r="AA40" s="16"/>
      <c r="AB40" s="16"/>
      <c r="AC40" s="16"/>
      <c r="AD40" s="16"/>
      <c r="AE40" s="16"/>
      <c r="AF40" s="16"/>
      <c r="AG40" s="16"/>
      <c r="AH40" s="16"/>
      <c r="AI40" s="16"/>
      <c r="AJ40" s="16"/>
      <c r="AK40" s="16"/>
      <c r="AL40" s="16"/>
      <c r="AM40" s="16"/>
      <c r="AN40" s="16"/>
      <c r="AO40" s="16"/>
      <c r="AP40" s="16"/>
      <c r="AQ40" s="16"/>
      <c r="AR40" s="16"/>
    </row>
    <row r="41" spans="1:44" x14ac:dyDescent="0.25">
      <c r="A41" s="16"/>
      <c r="B41" s="16"/>
      <c r="C41" s="16"/>
      <c r="D41" s="16"/>
      <c r="E41" s="16"/>
      <c r="F41" s="16"/>
      <c r="G41" s="16"/>
      <c r="H41" s="16"/>
      <c r="I41" s="16"/>
      <c r="J41" s="16"/>
      <c r="K41" s="16"/>
      <c r="L41" s="16"/>
      <c r="M41" s="16"/>
      <c r="N41" s="16"/>
      <c r="O41" s="16"/>
      <c r="P41" s="16"/>
      <c r="Q41" s="16"/>
      <c r="R41" s="16"/>
      <c r="S41" s="16"/>
      <c r="T41" s="16"/>
      <c r="U41" s="16"/>
      <c r="V41" s="16"/>
      <c r="W41" s="16"/>
      <c r="X41" s="16"/>
      <c r="Y41" s="16"/>
      <c r="Z41" s="16"/>
      <c r="AA41" s="16"/>
      <c r="AB41" s="16"/>
      <c r="AC41" s="16"/>
      <c r="AD41" s="16"/>
      <c r="AE41" s="16"/>
      <c r="AF41" s="16"/>
      <c r="AG41" s="16"/>
      <c r="AH41" s="16"/>
      <c r="AI41" s="16"/>
      <c r="AJ41" s="16"/>
      <c r="AK41" s="16"/>
      <c r="AL41" s="16"/>
      <c r="AM41" s="16"/>
      <c r="AN41" s="16"/>
      <c r="AO41" s="16"/>
      <c r="AP41" s="16"/>
      <c r="AQ41" s="16"/>
      <c r="AR41" s="16"/>
    </row>
    <row r="42" spans="1:44" x14ac:dyDescent="0.25">
      <c r="A42" s="16"/>
      <c r="B42" s="16"/>
      <c r="C42" s="16"/>
      <c r="D42" s="16"/>
      <c r="E42" s="16"/>
      <c r="F42" s="16"/>
      <c r="G42" s="16"/>
      <c r="H42" s="16"/>
      <c r="I42" s="16"/>
      <c r="J42" s="16"/>
      <c r="K42" s="16"/>
      <c r="L42" s="16"/>
      <c r="M42" s="16"/>
      <c r="N42" s="16"/>
      <c r="O42" s="16"/>
      <c r="P42" s="16"/>
      <c r="Q42" s="16"/>
      <c r="R42" s="16"/>
      <c r="S42" s="16"/>
      <c r="T42" s="16"/>
      <c r="U42" s="16"/>
      <c r="V42" s="16"/>
      <c r="W42" s="16"/>
      <c r="X42" s="16"/>
      <c r="Y42" s="16"/>
      <c r="Z42" s="16"/>
      <c r="AA42" s="16"/>
      <c r="AB42" s="16"/>
      <c r="AC42" s="16"/>
      <c r="AD42" s="16"/>
      <c r="AE42" s="16"/>
      <c r="AF42" s="16"/>
      <c r="AG42" s="16"/>
      <c r="AH42" s="16"/>
      <c r="AI42" s="16"/>
      <c r="AJ42" s="16"/>
      <c r="AK42" s="16"/>
      <c r="AL42" s="16"/>
      <c r="AM42" s="16"/>
      <c r="AN42" s="16"/>
      <c r="AO42" s="16"/>
      <c r="AP42" s="16"/>
      <c r="AQ42" s="16"/>
      <c r="AR42" s="16"/>
    </row>
    <row r="43" spans="1:44" x14ac:dyDescent="0.25">
      <c r="A43" s="16"/>
      <c r="B43" s="16"/>
      <c r="C43" s="16"/>
      <c r="D43" s="16"/>
      <c r="E43" s="16"/>
      <c r="F43" s="16"/>
      <c r="G43" s="16"/>
      <c r="H43" s="16"/>
      <c r="I43" s="16"/>
      <c r="J43" s="16"/>
      <c r="K43" s="16"/>
      <c r="L43" s="16"/>
      <c r="M43" s="16"/>
      <c r="N43" s="16"/>
      <c r="O43" s="16"/>
      <c r="P43" s="16"/>
      <c r="Q43" s="16"/>
      <c r="R43" s="16"/>
      <c r="S43" s="16"/>
      <c r="T43" s="16"/>
      <c r="U43" s="16"/>
      <c r="V43" s="16"/>
      <c r="W43" s="16"/>
      <c r="X43" s="16"/>
      <c r="Y43" s="16"/>
      <c r="Z43" s="16"/>
      <c r="AA43" s="16"/>
      <c r="AB43" s="16"/>
      <c r="AC43" s="16"/>
      <c r="AD43" s="16"/>
      <c r="AE43" s="16"/>
      <c r="AF43" s="16"/>
      <c r="AG43" s="16"/>
      <c r="AH43" s="16"/>
      <c r="AI43" s="16"/>
      <c r="AJ43" s="16"/>
      <c r="AK43" s="16"/>
      <c r="AL43" s="16"/>
      <c r="AM43" s="16"/>
      <c r="AN43" s="16"/>
      <c r="AO43" s="16"/>
      <c r="AP43" s="16"/>
      <c r="AQ43" s="16"/>
      <c r="AR43" s="16"/>
    </row>
    <row r="44" spans="1:44" x14ac:dyDescent="0.25">
      <c r="A44" s="16"/>
      <c r="B44" s="16"/>
      <c r="C44" s="16"/>
      <c r="D44" s="16"/>
      <c r="E44" s="16"/>
      <c r="F44" s="16"/>
      <c r="G44" s="16"/>
      <c r="H44" s="16"/>
      <c r="I44" s="16"/>
      <c r="J44" s="16"/>
      <c r="K44" s="16"/>
      <c r="L44" s="16"/>
      <c r="M44" s="16"/>
      <c r="N44" s="16"/>
      <c r="O44" s="16"/>
      <c r="P44" s="16"/>
      <c r="Q44" s="16"/>
      <c r="R44" s="16"/>
      <c r="S44" s="16"/>
      <c r="T44" s="16"/>
      <c r="U44" s="16"/>
      <c r="V44" s="16"/>
      <c r="W44" s="16"/>
      <c r="X44" s="16"/>
      <c r="Y44" s="16"/>
      <c r="Z44" s="16"/>
      <c r="AA44" s="16"/>
      <c r="AB44" s="16"/>
      <c r="AC44" s="16"/>
      <c r="AD44" s="16"/>
      <c r="AE44" s="16"/>
      <c r="AF44" s="16"/>
      <c r="AG44" s="16"/>
      <c r="AH44" s="16"/>
      <c r="AI44" s="16"/>
      <c r="AJ44" s="16"/>
      <c r="AK44" s="16"/>
      <c r="AL44" s="16"/>
      <c r="AM44" s="16"/>
      <c r="AN44" s="16"/>
      <c r="AO44" s="16"/>
      <c r="AP44" s="16"/>
      <c r="AQ44" s="16"/>
      <c r="AR44" s="16"/>
    </row>
    <row r="45" spans="1:44" x14ac:dyDescent="0.25">
      <c r="A45" s="16"/>
      <c r="B45" s="16"/>
      <c r="C45" s="16"/>
      <c r="D45" s="16"/>
      <c r="E45" s="16"/>
      <c r="F45" s="16"/>
      <c r="G45" s="16"/>
      <c r="H45" s="16"/>
      <c r="I45" s="16"/>
      <c r="J45" s="16"/>
      <c r="K45" s="16"/>
      <c r="L45" s="16"/>
      <c r="M45" s="16"/>
      <c r="N45" s="16"/>
      <c r="O45" s="16"/>
      <c r="P45" s="16"/>
      <c r="Q45" s="16"/>
      <c r="R45" s="16"/>
      <c r="S45" s="16"/>
      <c r="T45" s="16"/>
      <c r="U45" s="16"/>
      <c r="V45" s="16"/>
      <c r="W45" s="16"/>
      <c r="X45" s="16"/>
      <c r="Y45" s="16"/>
      <c r="Z45" s="16"/>
      <c r="AA45" s="16"/>
      <c r="AB45" s="16"/>
      <c r="AC45" s="16"/>
      <c r="AD45" s="16"/>
      <c r="AE45" s="16"/>
      <c r="AF45" s="16"/>
      <c r="AG45" s="16"/>
      <c r="AH45" s="16"/>
      <c r="AI45" s="16"/>
      <c r="AJ45" s="16"/>
      <c r="AK45" s="16"/>
      <c r="AL45" s="16"/>
      <c r="AM45" s="16"/>
      <c r="AN45" s="16"/>
      <c r="AO45" s="16"/>
      <c r="AP45" s="16"/>
      <c r="AQ45" s="16"/>
      <c r="AR45" s="16"/>
    </row>
    <row r="46" spans="1:44" x14ac:dyDescent="0.25">
      <c r="A46" s="16"/>
      <c r="B46" s="16"/>
      <c r="C46" s="16"/>
      <c r="D46" s="16"/>
      <c r="E46" s="16"/>
      <c r="F46" s="16"/>
      <c r="G46" s="16"/>
      <c r="H46" s="16"/>
      <c r="I46" s="16"/>
      <c r="J46" s="16"/>
      <c r="K46" s="16"/>
      <c r="L46" s="16"/>
      <c r="M46" s="16"/>
      <c r="N46" s="16"/>
      <c r="O46" s="16"/>
      <c r="P46" s="16"/>
      <c r="Q46" s="16"/>
      <c r="R46" s="16"/>
      <c r="S46" s="16"/>
      <c r="T46" s="16"/>
      <c r="U46" s="16"/>
      <c r="V46" s="16"/>
      <c r="W46" s="16"/>
      <c r="X46" s="16"/>
      <c r="Y46" s="16"/>
      <c r="Z46" s="16"/>
      <c r="AA46" s="16"/>
      <c r="AB46" s="16"/>
      <c r="AC46" s="16"/>
      <c r="AD46" s="16"/>
      <c r="AE46" s="16"/>
      <c r="AF46" s="16"/>
      <c r="AG46" s="16"/>
      <c r="AH46" s="16"/>
      <c r="AI46" s="16"/>
      <c r="AJ46" s="16"/>
      <c r="AK46" s="16"/>
      <c r="AL46" s="16"/>
      <c r="AM46" s="16"/>
      <c r="AN46" s="16"/>
      <c r="AO46" s="16"/>
      <c r="AP46" s="16"/>
      <c r="AQ46" s="16"/>
      <c r="AR46" s="16"/>
    </row>
    <row r="47" spans="1:44" x14ac:dyDescent="0.25">
      <c r="A47" s="16"/>
      <c r="B47" s="16"/>
      <c r="C47" s="16"/>
      <c r="D47" s="16"/>
      <c r="E47" s="16"/>
      <c r="F47" s="16"/>
      <c r="G47" s="16"/>
      <c r="H47" s="16"/>
      <c r="I47" s="16"/>
      <c r="J47" s="16"/>
      <c r="K47" s="16"/>
      <c r="L47" s="16"/>
      <c r="M47" s="16"/>
      <c r="N47" s="16"/>
      <c r="O47" s="16"/>
      <c r="P47" s="16"/>
      <c r="Q47" s="16"/>
      <c r="R47" s="16"/>
      <c r="S47" s="16"/>
      <c r="T47" s="16"/>
      <c r="U47" s="16"/>
      <c r="V47" s="16"/>
      <c r="W47" s="16"/>
      <c r="X47" s="16"/>
      <c r="Y47" s="16"/>
      <c r="Z47" s="16"/>
      <c r="AA47" s="16"/>
      <c r="AB47" s="16"/>
      <c r="AC47" s="16"/>
      <c r="AD47" s="16"/>
      <c r="AE47" s="16"/>
      <c r="AF47" s="16"/>
      <c r="AG47" s="16"/>
      <c r="AH47" s="16"/>
      <c r="AI47" s="16"/>
      <c r="AJ47" s="16"/>
      <c r="AK47" s="16"/>
      <c r="AL47" s="16"/>
      <c r="AM47" s="16"/>
      <c r="AN47" s="16"/>
      <c r="AO47" s="16"/>
      <c r="AP47" s="16"/>
      <c r="AQ47" s="16"/>
      <c r="AR47" s="16"/>
    </row>
    <row r="48" spans="1:44" x14ac:dyDescent="0.25">
      <c r="A48" s="16"/>
      <c r="B48" s="16"/>
      <c r="C48" s="16"/>
      <c r="D48" s="16"/>
      <c r="E48" s="16"/>
      <c r="F48" s="16"/>
      <c r="G48" s="16"/>
      <c r="H48" s="16"/>
      <c r="I48" s="16"/>
      <c r="J48" s="16"/>
      <c r="K48" s="16"/>
      <c r="L48" s="16"/>
      <c r="M48" s="16"/>
      <c r="N48" s="16"/>
      <c r="O48" s="16"/>
      <c r="P48" s="16"/>
      <c r="Q48" s="16"/>
      <c r="R48" s="16"/>
      <c r="S48" s="16"/>
      <c r="T48" s="16"/>
      <c r="U48" s="16"/>
      <c r="V48" s="16"/>
      <c r="W48" s="16"/>
      <c r="X48" s="16"/>
      <c r="Y48" s="16"/>
      <c r="Z48" s="16"/>
      <c r="AA48" s="16"/>
      <c r="AB48" s="16"/>
      <c r="AC48" s="16"/>
      <c r="AD48" s="16"/>
      <c r="AE48" s="16"/>
      <c r="AF48" s="16"/>
      <c r="AG48" s="16"/>
      <c r="AH48" s="16"/>
      <c r="AI48" s="16"/>
      <c r="AJ48" s="16"/>
      <c r="AK48" s="16"/>
      <c r="AL48" s="16"/>
      <c r="AM48" s="16"/>
      <c r="AN48" s="16"/>
      <c r="AO48" s="16"/>
      <c r="AP48" s="16"/>
      <c r="AQ48" s="16"/>
      <c r="AR48" s="16"/>
    </row>
    <row r="49" spans="1:44" x14ac:dyDescent="0.25">
      <c r="A49" s="16"/>
      <c r="B49" s="16"/>
      <c r="C49" s="16"/>
      <c r="D49" s="16"/>
      <c r="E49" s="16"/>
      <c r="F49" s="16"/>
      <c r="G49" s="16"/>
      <c r="H49" s="16"/>
      <c r="I49" s="16"/>
      <c r="J49" s="16"/>
      <c r="K49" s="16"/>
      <c r="L49" s="16"/>
      <c r="M49" s="16"/>
      <c r="N49" s="16"/>
      <c r="O49" s="16"/>
      <c r="P49" s="16"/>
      <c r="Q49" s="16"/>
      <c r="R49" s="16"/>
      <c r="S49" s="16"/>
      <c r="T49" s="16"/>
      <c r="U49" s="16"/>
      <c r="V49" s="16"/>
      <c r="W49" s="16"/>
      <c r="X49" s="16"/>
      <c r="Y49" s="16"/>
      <c r="Z49" s="16"/>
      <c r="AA49" s="16"/>
      <c r="AB49" s="16"/>
      <c r="AC49" s="16"/>
      <c r="AD49" s="16"/>
      <c r="AE49" s="16"/>
      <c r="AF49" s="16"/>
      <c r="AG49" s="16"/>
      <c r="AH49" s="16"/>
      <c r="AI49" s="16"/>
      <c r="AJ49" s="16"/>
      <c r="AK49" s="16"/>
      <c r="AL49" s="16"/>
      <c r="AM49" s="16"/>
      <c r="AN49" s="16"/>
      <c r="AO49" s="16"/>
      <c r="AP49" s="16"/>
      <c r="AQ49" s="16"/>
      <c r="AR49" s="16"/>
    </row>
    <row r="50" spans="1:44" x14ac:dyDescent="0.25">
      <c r="A50" s="16"/>
      <c r="B50" s="16"/>
      <c r="C50" s="16"/>
      <c r="D50" s="16"/>
      <c r="E50" s="16"/>
      <c r="F50" s="16"/>
      <c r="G50" s="16"/>
      <c r="H50" s="16"/>
      <c r="I50" s="16"/>
      <c r="J50" s="16"/>
      <c r="K50" s="16"/>
      <c r="L50" s="16"/>
      <c r="M50" s="16"/>
      <c r="N50" s="16"/>
      <c r="O50" s="16"/>
      <c r="P50" s="16"/>
      <c r="Q50" s="16"/>
      <c r="R50" s="16"/>
      <c r="S50" s="16"/>
      <c r="T50" s="16"/>
      <c r="U50" s="16"/>
      <c r="V50" s="16"/>
      <c r="W50" s="16"/>
      <c r="X50" s="16"/>
      <c r="Y50" s="16"/>
      <c r="Z50" s="16"/>
      <c r="AA50" s="16"/>
      <c r="AB50" s="16"/>
      <c r="AC50" s="16"/>
      <c r="AD50" s="16"/>
      <c r="AE50" s="16"/>
      <c r="AF50" s="16"/>
      <c r="AG50" s="16"/>
      <c r="AH50" s="16"/>
      <c r="AI50" s="16"/>
      <c r="AJ50" s="16"/>
      <c r="AK50" s="16"/>
      <c r="AL50" s="16"/>
      <c r="AM50" s="16"/>
      <c r="AN50" s="16"/>
      <c r="AO50" s="16"/>
      <c r="AP50" s="16"/>
      <c r="AQ50" s="16"/>
      <c r="AR50" s="16"/>
    </row>
    <row r="51" spans="1:44" x14ac:dyDescent="0.25">
      <c r="A51" s="16"/>
      <c r="B51" s="16"/>
      <c r="C51" s="16"/>
      <c r="D51" s="16"/>
      <c r="E51" s="16"/>
      <c r="F51" s="16"/>
      <c r="G51" s="16"/>
      <c r="H51" s="16"/>
      <c r="I51" s="16"/>
      <c r="J51" s="16"/>
      <c r="K51" s="16"/>
      <c r="L51" s="16"/>
      <c r="M51" s="16"/>
      <c r="N51" s="16"/>
      <c r="O51" s="16"/>
      <c r="P51" s="16"/>
      <c r="Q51" s="16"/>
      <c r="R51" s="16"/>
      <c r="S51" s="16"/>
      <c r="T51" s="16"/>
      <c r="U51" s="16"/>
      <c r="V51" s="16"/>
      <c r="W51" s="16"/>
      <c r="X51" s="16"/>
      <c r="Y51" s="16"/>
      <c r="Z51" s="16"/>
      <c r="AA51" s="16"/>
      <c r="AB51" s="16"/>
      <c r="AC51" s="16"/>
      <c r="AD51" s="16"/>
      <c r="AE51" s="16"/>
      <c r="AF51" s="16"/>
      <c r="AG51" s="16"/>
      <c r="AH51" s="16"/>
      <c r="AI51" s="16"/>
      <c r="AJ51" s="16"/>
      <c r="AK51" s="16"/>
      <c r="AL51" s="16"/>
      <c r="AM51" s="16"/>
      <c r="AN51" s="16"/>
      <c r="AO51" s="16"/>
      <c r="AP51" s="16"/>
      <c r="AQ51" s="16"/>
      <c r="AR51" s="16"/>
    </row>
    <row r="52" spans="1:44" x14ac:dyDescent="0.25">
      <c r="A52" s="16"/>
      <c r="B52" s="16"/>
      <c r="C52" s="16"/>
      <c r="D52" s="16"/>
      <c r="E52" s="16"/>
      <c r="F52" s="16"/>
      <c r="G52" s="16"/>
      <c r="H52" s="16"/>
      <c r="I52" s="16"/>
      <c r="J52" s="16"/>
      <c r="K52" s="16"/>
      <c r="L52" s="16"/>
      <c r="M52" s="16"/>
      <c r="N52" s="16"/>
      <c r="O52" s="16"/>
      <c r="P52" s="16"/>
      <c r="Q52" s="16"/>
      <c r="R52" s="16"/>
      <c r="S52" s="16"/>
      <c r="T52" s="16"/>
      <c r="U52" s="16"/>
      <c r="V52" s="16"/>
      <c r="W52" s="16"/>
      <c r="X52" s="16"/>
      <c r="Y52" s="16"/>
      <c r="Z52" s="16"/>
      <c r="AA52" s="16"/>
      <c r="AB52" s="16"/>
      <c r="AC52" s="16"/>
      <c r="AD52" s="16"/>
      <c r="AE52" s="16"/>
      <c r="AF52" s="16"/>
      <c r="AG52" s="16"/>
      <c r="AH52" s="16"/>
      <c r="AI52" s="16"/>
      <c r="AJ52" s="16"/>
      <c r="AK52" s="16"/>
      <c r="AL52" s="16"/>
      <c r="AM52" s="16"/>
      <c r="AN52" s="16"/>
      <c r="AO52" s="16"/>
      <c r="AP52" s="16"/>
      <c r="AQ52" s="16"/>
      <c r="AR52" s="16"/>
    </row>
    <row r="53" spans="1:44" x14ac:dyDescent="0.25">
      <c r="A53" s="16"/>
      <c r="B53" s="16"/>
      <c r="C53" s="16"/>
      <c r="D53" s="16"/>
      <c r="E53" s="16"/>
      <c r="F53" s="16"/>
      <c r="G53" s="16"/>
      <c r="H53" s="16"/>
      <c r="I53" s="16"/>
      <c r="J53" s="16"/>
      <c r="K53" s="16"/>
      <c r="L53" s="16"/>
      <c r="M53" s="16"/>
      <c r="N53" s="16"/>
      <c r="O53" s="16"/>
      <c r="P53" s="16"/>
      <c r="Q53" s="16"/>
      <c r="R53" s="16"/>
      <c r="S53" s="16"/>
      <c r="T53" s="16"/>
      <c r="U53" s="16"/>
      <c r="V53" s="16"/>
      <c r="W53" s="16"/>
      <c r="X53" s="16"/>
      <c r="Y53" s="16"/>
      <c r="Z53" s="16"/>
      <c r="AA53" s="16"/>
      <c r="AB53" s="16"/>
      <c r="AC53" s="16"/>
      <c r="AD53" s="16"/>
      <c r="AE53" s="16"/>
      <c r="AF53" s="16"/>
      <c r="AG53" s="16"/>
      <c r="AH53" s="16"/>
      <c r="AI53" s="16"/>
      <c r="AJ53" s="16"/>
      <c r="AK53" s="16"/>
      <c r="AL53" s="16"/>
      <c r="AM53" s="16"/>
      <c r="AN53" s="16"/>
      <c r="AO53" s="16"/>
      <c r="AP53" s="16"/>
      <c r="AQ53" s="16"/>
      <c r="AR53" s="16"/>
    </row>
    <row r="54" spans="1:44" x14ac:dyDescent="0.25">
      <c r="A54" s="16"/>
      <c r="B54" s="16"/>
      <c r="C54" s="16"/>
      <c r="D54" s="16"/>
      <c r="E54" s="16"/>
      <c r="F54" s="16"/>
      <c r="G54" s="16"/>
      <c r="H54" s="16"/>
      <c r="I54" s="16"/>
      <c r="J54" s="16"/>
      <c r="K54" s="16"/>
      <c r="L54" s="16"/>
      <c r="M54" s="16"/>
      <c r="N54" s="16"/>
      <c r="O54" s="16"/>
      <c r="P54" s="16"/>
      <c r="Q54" s="16"/>
      <c r="R54" s="16"/>
      <c r="S54" s="16"/>
      <c r="T54" s="16"/>
      <c r="U54" s="16"/>
      <c r="V54" s="16"/>
      <c r="W54" s="16"/>
      <c r="X54" s="16"/>
      <c r="Y54" s="16"/>
      <c r="Z54" s="16"/>
      <c r="AA54" s="16"/>
      <c r="AB54" s="16"/>
      <c r="AC54" s="16"/>
      <c r="AD54" s="16"/>
      <c r="AE54" s="16"/>
      <c r="AF54" s="16"/>
      <c r="AG54" s="16"/>
      <c r="AH54" s="16"/>
      <c r="AI54" s="16"/>
      <c r="AJ54" s="16"/>
      <c r="AK54" s="16"/>
      <c r="AL54" s="16"/>
      <c r="AM54" s="16"/>
      <c r="AN54" s="16"/>
      <c r="AO54" s="16"/>
      <c r="AP54" s="16"/>
      <c r="AQ54" s="16"/>
      <c r="AR54" s="16"/>
    </row>
    <row r="55" spans="1:44" x14ac:dyDescent="0.25">
      <c r="A55" s="16"/>
      <c r="B55" s="16"/>
      <c r="C55" s="16"/>
      <c r="D55" s="16"/>
      <c r="E55" s="16"/>
      <c r="F55" s="16"/>
      <c r="G55" s="16"/>
      <c r="H55" s="16"/>
      <c r="I55" s="16"/>
      <c r="J55" s="16"/>
      <c r="K55" s="16"/>
      <c r="L55" s="16"/>
      <c r="M55" s="16"/>
      <c r="N55" s="16"/>
      <c r="O55" s="16"/>
      <c r="P55" s="16"/>
      <c r="Q55" s="16"/>
      <c r="R55" s="16"/>
      <c r="S55" s="16"/>
      <c r="T55" s="16"/>
      <c r="U55" s="16"/>
      <c r="V55" s="16"/>
      <c r="W55" s="16"/>
      <c r="X55" s="16"/>
      <c r="Y55" s="16"/>
      <c r="Z55" s="16"/>
      <c r="AA55" s="16"/>
      <c r="AB55" s="16"/>
      <c r="AC55" s="16"/>
      <c r="AD55" s="16"/>
      <c r="AE55" s="16"/>
      <c r="AF55" s="16"/>
      <c r="AG55" s="16"/>
      <c r="AH55" s="16"/>
      <c r="AI55" s="16"/>
      <c r="AJ55" s="16"/>
      <c r="AK55" s="16"/>
      <c r="AL55" s="16"/>
      <c r="AM55" s="16"/>
      <c r="AN55" s="16"/>
      <c r="AO55" s="16"/>
      <c r="AP55" s="16"/>
      <c r="AQ55" s="16"/>
      <c r="AR55" s="16"/>
    </row>
    <row r="56" spans="1:44" x14ac:dyDescent="0.25">
      <c r="A56" s="16"/>
      <c r="B56" s="16"/>
      <c r="C56" s="16"/>
      <c r="D56" s="16"/>
      <c r="E56" s="16"/>
      <c r="F56" s="16"/>
      <c r="G56" s="16"/>
      <c r="H56" s="16"/>
      <c r="I56" s="16"/>
      <c r="J56" s="16"/>
      <c r="K56" s="16"/>
      <c r="L56" s="16"/>
      <c r="M56" s="16"/>
      <c r="N56" s="16"/>
      <c r="O56" s="16"/>
      <c r="P56" s="16"/>
      <c r="Q56" s="16"/>
      <c r="R56" s="16"/>
      <c r="S56" s="16"/>
      <c r="T56" s="16"/>
      <c r="U56" s="16"/>
      <c r="V56" s="16"/>
      <c r="W56" s="16"/>
      <c r="X56" s="16"/>
      <c r="Y56" s="16"/>
      <c r="Z56" s="16"/>
      <c r="AA56" s="16"/>
      <c r="AB56" s="16"/>
      <c r="AC56" s="16"/>
      <c r="AD56" s="16"/>
      <c r="AE56" s="16"/>
      <c r="AF56" s="16"/>
      <c r="AG56" s="16"/>
      <c r="AH56" s="16"/>
      <c r="AI56" s="16"/>
      <c r="AJ56" s="16"/>
      <c r="AK56" s="16"/>
      <c r="AL56" s="16"/>
      <c r="AM56" s="16"/>
      <c r="AN56" s="16"/>
      <c r="AO56" s="16"/>
      <c r="AP56" s="16"/>
      <c r="AQ56" s="16"/>
      <c r="AR56" s="16"/>
    </row>
    <row r="57" spans="1:44" x14ac:dyDescent="0.25">
      <c r="A57" s="16"/>
      <c r="B57" s="16"/>
      <c r="C57" s="16"/>
      <c r="D57" s="16"/>
      <c r="E57" s="16"/>
      <c r="F57" s="16"/>
      <c r="G57" s="16"/>
      <c r="H57" s="16"/>
      <c r="I57" s="16"/>
      <c r="J57" s="16"/>
      <c r="K57" s="16"/>
      <c r="L57" s="16"/>
      <c r="M57" s="16"/>
      <c r="N57" s="16"/>
      <c r="O57" s="16"/>
      <c r="P57" s="16"/>
      <c r="Q57" s="16"/>
      <c r="R57" s="16"/>
      <c r="S57" s="16"/>
      <c r="T57" s="16"/>
      <c r="U57" s="16"/>
      <c r="V57" s="16"/>
      <c r="W57" s="16"/>
      <c r="X57" s="16"/>
      <c r="Y57" s="16"/>
      <c r="Z57" s="16"/>
      <c r="AA57" s="16"/>
      <c r="AB57" s="16"/>
      <c r="AC57" s="16"/>
      <c r="AD57" s="16"/>
      <c r="AE57" s="16"/>
      <c r="AF57" s="16"/>
      <c r="AG57" s="16"/>
      <c r="AH57" s="16"/>
      <c r="AI57" s="16"/>
      <c r="AJ57" s="16"/>
      <c r="AK57" s="16"/>
      <c r="AL57" s="16"/>
      <c r="AM57" s="16"/>
      <c r="AN57" s="16"/>
      <c r="AO57" s="16"/>
      <c r="AP57" s="16"/>
      <c r="AQ57" s="16"/>
      <c r="AR57" s="16"/>
    </row>
    <row r="58" spans="1:44" x14ac:dyDescent="0.25">
      <c r="A58" s="16"/>
      <c r="B58" s="16"/>
      <c r="C58" s="16"/>
      <c r="D58" s="16"/>
      <c r="E58" s="16"/>
      <c r="F58" s="16"/>
      <c r="G58" s="16"/>
      <c r="H58" s="16"/>
      <c r="I58" s="16"/>
      <c r="J58" s="16"/>
      <c r="K58" s="16"/>
      <c r="L58" s="16"/>
      <c r="M58" s="16"/>
      <c r="N58" s="16"/>
      <c r="O58" s="16"/>
      <c r="P58" s="16"/>
      <c r="Q58" s="16"/>
      <c r="R58" s="16"/>
      <c r="S58" s="16"/>
      <c r="T58" s="16"/>
      <c r="U58" s="16"/>
      <c r="V58" s="16"/>
      <c r="W58" s="16"/>
      <c r="X58" s="16"/>
      <c r="Y58" s="16"/>
      <c r="Z58" s="16"/>
      <c r="AA58" s="16"/>
      <c r="AB58" s="16"/>
      <c r="AC58" s="16"/>
      <c r="AD58" s="16"/>
      <c r="AE58" s="16"/>
      <c r="AF58" s="16"/>
      <c r="AG58" s="16"/>
      <c r="AH58" s="16"/>
      <c r="AI58" s="16"/>
      <c r="AJ58" s="16"/>
      <c r="AK58" s="16"/>
      <c r="AL58" s="16"/>
      <c r="AM58" s="16"/>
      <c r="AN58" s="16"/>
      <c r="AO58" s="16"/>
      <c r="AP58" s="16"/>
      <c r="AQ58" s="16"/>
      <c r="AR58" s="16"/>
    </row>
    <row r="59" spans="1:44" x14ac:dyDescent="0.25">
      <c r="A59" s="16"/>
      <c r="B59" s="16"/>
      <c r="C59" s="16"/>
      <c r="D59" s="16"/>
      <c r="E59" s="16"/>
      <c r="F59" s="16"/>
      <c r="G59" s="16"/>
      <c r="H59" s="16"/>
      <c r="I59" s="16"/>
      <c r="J59" s="16"/>
      <c r="K59" s="16"/>
      <c r="L59" s="16"/>
      <c r="M59" s="16"/>
      <c r="N59" s="16"/>
      <c r="O59" s="16"/>
      <c r="P59" s="16"/>
      <c r="Q59" s="16"/>
      <c r="R59" s="16"/>
      <c r="S59" s="16"/>
      <c r="T59" s="16"/>
      <c r="U59" s="16"/>
      <c r="V59" s="16"/>
      <c r="W59" s="16"/>
      <c r="X59" s="16"/>
      <c r="Y59" s="16"/>
      <c r="Z59" s="16"/>
      <c r="AA59" s="16"/>
      <c r="AB59" s="16"/>
      <c r="AC59" s="16"/>
      <c r="AD59" s="16"/>
      <c r="AE59" s="16"/>
      <c r="AF59" s="16"/>
      <c r="AG59" s="16"/>
      <c r="AH59" s="16"/>
      <c r="AI59" s="16"/>
      <c r="AJ59" s="16"/>
      <c r="AK59" s="16"/>
      <c r="AL59" s="16"/>
      <c r="AM59" s="16"/>
      <c r="AN59" s="16"/>
      <c r="AO59" s="16"/>
      <c r="AP59" s="16"/>
      <c r="AQ59" s="16"/>
      <c r="AR59" s="16"/>
    </row>
    <row r="60" spans="1:44" x14ac:dyDescent="0.25">
      <c r="A60" s="16"/>
      <c r="B60" s="16"/>
      <c r="C60" s="16"/>
      <c r="D60" s="16"/>
      <c r="E60" s="16"/>
      <c r="F60" s="16"/>
      <c r="G60" s="16"/>
      <c r="H60" s="16"/>
      <c r="I60" s="16"/>
      <c r="J60" s="16"/>
      <c r="K60" s="16"/>
      <c r="L60" s="16"/>
      <c r="M60" s="16"/>
      <c r="N60" s="16"/>
      <c r="O60" s="16"/>
      <c r="P60" s="16"/>
      <c r="Q60" s="16"/>
      <c r="R60" s="16"/>
      <c r="S60" s="16"/>
      <c r="T60" s="16"/>
      <c r="U60" s="16"/>
      <c r="V60" s="16"/>
      <c r="W60" s="16"/>
      <c r="X60" s="16"/>
      <c r="Y60" s="16"/>
      <c r="Z60" s="16"/>
      <c r="AA60" s="16"/>
      <c r="AB60" s="16"/>
      <c r="AC60" s="16"/>
      <c r="AD60" s="16"/>
      <c r="AE60" s="16"/>
      <c r="AF60" s="16"/>
      <c r="AG60" s="16"/>
      <c r="AH60" s="16"/>
      <c r="AI60" s="16"/>
      <c r="AJ60" s="16"/>
      <c r="AK60" s="16"/>
      <c r="AL60" s="16"/>
      <c r="AM60" s="16"/>
      <c r="AN60" s="16"/>
      <c r="AO60" s="16"/>
      <c r="AP60" s="16"/>
      <c r="AQ60" s="16"/>
      <c r="AR60" s="16"/>
    </row>
    <row r="61" spans="1:44" x14ac:dyDescent="0.25">
      <c r="A61" s="16"/>
      <c r="B61" s="16"/>
      <c r="C61" s="16"/>
      <c r="D61" s="16"/>
      <c r="E61" s="16"/>
      <c r="F61" s="16"/>
      <c r="G61" s="16"/>
      <c r="H61" s="16"/>
      <c r="I61" s="16"/>
      <c r="J61" s="16"/>
      <c r="K61" s="16"/>
      <c r="L61" s="16"/>
      <c r="M61" s="16"/>
      <c r="N61" s="16"/>
      <c r="O61" s="16"/>
      <c r="P61" s="16"/>
      <c r="Q61" s="16"/>
      <c r="R61" s="16"/>
      <c r="S61" s="16"/>
      <c r="T61" s="16"/>
      <c r="U61" s="16"/>
      <c r="V61" s="16"/>
      <c r="W61" s="16"/>
      <c r="X61" s="16"/>
      <c r="Y61" s="16"/>
      <c r="Z61" s="16"/>
      <c r="AA61" s="16"/>
      <c r="AB61" s="16"/>
      <c r="AC61" s="16"/>
      <c r="AD61" s="16"/>
      <c r="AE61" s="16"/>
      <c r="AF61" s="16"/>
      <c r="AG61" s="16"/>
      <c r="AH61" s="16"/>
      <c r="AI61" s="16"/>
      <c r="AJ61" s="16"/>
      <c r="AK61" s="16"/>
      <c r="AL61" s="16"/>
      <c r="AM61" s="16"/>
      <c r="AN61" s="16"/>
      <c r="AO61" s="16"/>
      <c r="AP61" s="16"/>
      <c r="AQ61" s="16"/>
      <c r="AR61" s="16"/>
    </row>
    <row r="62" spans="1:44" x14ac:dyDescent="0.25">
      <c r="A62" s="16"/>
      <c r="B62" s="16"/>
      <c r="C62" s="16"/>
      <c r="D62" s="16"/>
      <c r="E62" s="16"/>
      <c r="F62" s="16"/>
      <c r="G62" s="16"/>
      <c r="H62" s="16"/>
      <c r="I62" s="16"/>
      <c r="J62" s="16"/>
      <c r="K62" s="16"/>
      <c r="L62" s="16"/>
      <c r="M62" s="16"/>
      <c r="N62" s="16"/>
      <c r="O62" s="16"/>
      <c r="P62" s="16"/>
      <c r="Q62" s="16"/>
      <c r="R62" s="16"/>
      <c r="S62" s="16"/>
      <c r="T62" s="16"/>
      <c r="U62" s="16"/>
      <c r="V62" s="16"/>
      <c r="W62" s="16"/>
      <c r="X62" s="16"/>
      <c r="Y62" s="16"/>
      <c r="Z62" s="16"/>
      <c r="AA62" s="16"/>
      <c r="AB62" s="16"/>
      <c r="AC62" s="16"/>
      <c r="AD62" s="16"/>
      <c r="AE62" s="16"/>
      <c r="AF62" s="16"/>
      <c r="AG62" s="16"/>
      <c r="AH62" s="16"/>
      <c r="AI62" s="16"/>
      <c r="AJ62" s="16"/>
      <c r="AK62" s="16"/>
      <c r="AL62" s="16"/>
      <c r="AM62" s="16"/>
      <c r="AN62" s="16"/>
      <c r="AO62" s="16"/>
      <c r="AP62" s="16"/>
      <c r="AQ62" s="16"/>
      <c r="AR62" s="16"/>
    </row>
    <row r="63" spans="1:44" x14ac:dyDescent="0.25">
      <c r="A63" s="16"/>
      <c r="B63" s="16"/>
      <c r="C63" s="16"/>
      <c r="D63" s="16"/>
      <c r="E63" s="16"/>
      <c r="F63" s="16"/>
      <c r="G63" s="16"/>
      <c r="H63" s="16"/>
      <c r="I63" s="16"/>
      <c r="J63" s="16"/>
      <c r="K63" s="16"/>
      <c r="L63" s="16"/>
      <c r="M63" s="16"/>
      <c r="N63" s="16"/>
      <c r="O63" s="16"/>
      <c r="P63" s="16"/>
      <c r="Q63" s="16"/>
      <c r="R63" s="16"/>
      <c r="S63" s="16"/>
      <c r="T63" s="16"/>
      <c r="U63" s="16"/>
      <c r="V63" s="16"/>
      <c r="W63" s="16"/>
      <c r="X63" s="16"/>
      <c r="Y63" s="16"/>
      <c r="Z63" s="16"/>
      <c r="AA63" s="16"/>
      <c r="AB63" s="16"/>
      <c r="AC63" s="16"/>
      <c r="AD63" s="16"/>
      <c r="AE63" s="16"/>
      <c r="AF63" s="16"/>
      <c r="AG63" s="16"/>
      <c r="AH63" s="16"/>
      <c r="AI63" s="16"/>
      <c r="AJ63" s="16"/>
      <c r="AK63" s="16"/>
      <c r="AL63" s="16"/>
      <c r="AM63" s="16"/>
      <c r="AN63" s="16"/>
      <c r="AO63" s="16"/>
      <c r="AP63" s="16"/>
      <c r="AQ63" s="16"/>
      <c r="AR63" s="16"/>
    </row>
    <row r="64" spans="1:44" x14ac:dyDescent="0.25">
      <c r="A64" s="16"/>
      <c r="B64" s="16"/>
      <c r="C64" s="16"/>
      <c r="D64" s="16"/>
      <c r="E64" s="16"/>
      <c r="F64" s="16"/>
      <c r="G64" s="16"/>
      <c r="H64" s="16"/>
      <c r="I64" s="16"/>
      <c r="J64" s="16"/>
      <c r="K64" s="16"/>
      <c r="L64" s="16"/>
      <c r="M64" s="16"/>
      <c r="N64" s="16"/>
      <c r="O64" s="16"/>
      <c r="P64" s="16"/>
      <c r="Q64" s="16"/>
      <c r="R64" s="16"/>
      <c r="S64" s="16"/>
      <c r="T64" s="16"/>
      <c r="U64" s="16"/>
      <c r="V64" s="16"/>
      <c r="W64" s="16"/>
      <c r="X64" s="16"/>
      <c r="Y64" s="16"/>
      <c r="Z64" s="16"/>
      <c r="AA64" s="16"/>
      <c r="AB64" s="16"/>
      <c r="AC64" s="16"/>
      <c r="AD64" s="16"/>
      <c r="AE64" s="16"/>
      <c r="AF64" s="16"/>
      <c r="AG64" s="16"/>
      <c r="AH64" s="16"/>
      <c r="AI64" s="16"/>
      <c r="AJ64" s="16"/>
      <c r="AK64" s="16"/>
      <c r="AL64" s="16"/>
      <c r="AM64" s="16"/>
      <c r="AN64" s="16"/>
      <c r="AO64" s="16"/>
      <c r="AP64" s="16"/>
      <c r="AQ64" s="16"/>
      <c r="AR64" s="16"/>
    </row>
    <row r="65" spans="1:44" x14ac:dyDescent="0.25">
      <c r="A65" s="16"/>
      <c r="B65" s="16"/>
      <c r="C65" s="16"/>
      <c r="D65" s="16"/>
      <c r="E65" s="16"/>
      <c r="F65" s="16"/>
      <c r="G65" s="16"/>
      <c r="H65" s="16"/>
      <c r="I65" s="16"/>
      <c r="J65" s="16"/>
      <c r="K65" s="16"/>
      <c r="L65" s="16"/>
      <c r="M65" s="16"/>
      <c r="N65" s="16"/>
      <c r="O65" s="16"/>
      <c r="P65" s="16"/>
      <c r="Q65" s="16"/>
      <c r="R65" s="16"/>
      <c r="S65" s="16"/>
      <c r="T65" s="16"/>
      <c r="U65" s="16"/>
      <c r="V65" s="16"/>
      <c r="W65" s="16"/>
      <c r="X65" s="16"/>
      <c r="Y65" s="16"/>
      <c r="Z65" s="16"/>
      <c r="AA65" s="16"/>
      <c r="AB65" s="16"/>
      <c r="AC65" s="16"/>
      <c r="AD65" s="16"/>
      <c r="AE65" s="16"/>
      <c r="AF65" s="16"/>
      <c r="AG65" s="16"/>
      <c r="AH65" s="16"/>
      <c r="AI65" s="16"/>
      <c r="AJ65" s="16"/>
      <c r="AK65" s="16"/>
      <c r="AL65" s="16"/>
      <c r="AM65" s="16"/>
      <c r="AN65" s="16"/>
      <c r="AO65" s="16"/>
      <c r="AP65" s="16"/>
      <c r="AQ65" s="16"/>
      <c r="AR65" s="16"/>
    </row>
    <row r="66" spans="1:44" x14ac:dyDescent="0.25">
      <c r="A66" s="16"/>
      <c r="B66" s="16"/>
      <c r="C66" s="16"/>
      <c r="D66" s="16"/>
      <c r="E66" s="16"/>
      <c r="F66" s="16"/>
      <c r="G66" s="16"/>
      <c r="H66" s="16"/>
      <c r="I66" s="16"/>
      <c r="J66" s="16"/>
      <c r="K66" s="16"/>
      <c r="L66" s="16"/>
      <c r="M66" s="16"/>
      <c r="N66" s="16"/>
      <c r="O66" s="16"/>
      <c r="P66" s="16"/>
      <c r="Q66" s="16"/>
      <c r="R66" s="16"/>
      <c r="S66" s="16"/>
      <c r="T66" s="16"/>
      <c r="U66" s="16"/>
      <c r="V66" s="16"/>
      <c r="W66" s="16"/>
      <c r="X66" s="16"/>
      <c r="Y66" s="16"/>
      <c r="Z66" s="16"/>
      <c r="AA66" s="16"/>
      <c r="AB66" s="16"/>
      <c r="AC66" s="16"/>
      <c r="AD66" s="16"/>
      <c r="AE66" s="16"/>
      <c r="AF66" s="16"/>
      <c r="AG66" s="16"/>
      <c r="AH66" s="16"/>
      <c r="AI66" s="16"/>
      <c r="AJ66" s="16"/>
      <c r="AK66" s="16"/>
      <c r="AL66" s="16"/>
      <c r="AM66" s="16"/>
      <c r="AN66" s="16"/>
      <c r="AO66" s="16"/>
      <c r="AP66" s="16"/>
      <c r="AQ66" s="16"/>
      <c r="AR66" s="16"/>
    </row>
    <row r="67" spans="1:44" x14ac:dyDescent="0.25">
      <c r="A67" s="16"/>
      <c r="B67" s="16"/>
      <c r="C67" s="16"/>
      <c r="D67" s="16"/>
      <c r="E67" s="16"/>
      <c r="F67" s="16"/>
      <c r="G67" s="16"/>
      <c r="H67" s="16"/>
      <c r="I67" s="16"/>
      <c r="J67" s="16"/>
      <c r="K67" s="16"/>
      <c r="L67" s="16"/>
      <c r="M67" s="16"/>
      <c r="N67" s="16"/>
      <c r="O67" s="16"/>
      <c r="P67" s="16"/>
      <c r="Q67" s="16"/>
      <c r="R67" s="16"/>
      <c r="S67" s="16"/>
      <c r="T67" s="16"/>
      <c r="U67" s="16"/>
      <c r="V67" s="16"/>
      <c r="W67" s="16"/>
      <c r="X67" s="16"/>
      <c r="Y67" s="16"/>
      <c r="Z67" s="16"/>
      <c r="AA67" s="16"/>
      <c r="AB67" s="16"/>
      <c r="AC67" s="16"/>
      <c r="AD67" s="16"/>
      <c r="AE67" s="16"/>
      <c r="AF67" s="16"/>
      <c r="AG67" s="16"/>
      <c r="AH67" s="16"/>
      <c r="AI67" s="16"/>
      <c r="AJ67" s="16"/>
      <c r="AK67" s="16"/>
      <c r="AL67" s="16"/>
      <c r="AM67" s="16"/>
      <c r="AN67" s="16"/>
      <c r="AO67" s="16"/>
      <c r="AP67" s="16"/>
      <c r="AQ67" s="16"/>
      <c r="AR67" s="16"/>
    </row>
    <row r="68" spans="1:44" x14ac:dyDescent="0.25">
      <c r="A68" s="16"/>
      <c r="B68" s="16"/>
      <c r="C68" s="16"/>
      <c r="D68" s="16"/>
      <c r="E68" s="16"/>
      <c r="F68" s="16"/>
      <c r="G68" s="16"/>
      <c r="H68" s="16"/>
      <c r="I68" s="16"/>
      <c r="J68" s="16"/>
      <c r="K68" s="16"/>
      <c r="L68" s="16"/>
      <c r="M68" s="16"/>
      <c r="N68" s="16"/>
      <c r="O68" s="16"/>
      <c r="P68" s="16"/>
      <c r="Q68" s="16"/>
      <c r="R68" s="16"/>
      <c r="S68" s="16"/>
      <c r="T68" s="16"/>
      <c r="U68" s="16"/>
      <c r="V68" s="16"/>
      <c r="W68" s="16"/>
      <c r="X68" s="16"/>
      <c r="Y68" s="16"/>
      <c r="Z68" s="16"/>
      <c r="AA68" s="16"/>
      <c r="AB68" s="16"/>
      <c r="AC68" s="16"/>
      <c r="AD68" s="16"/>
      <c r="AE68" s="16"/>
      <c r="AF68" s="16"/>
      <c r="AG68" s="16"/>
      <c r="AH68" s="16"/>
      <c r="AI68" s="16"/>
      <c r="AJ68" s="16"/>
      <c r="AK68" s="16"/>
      <c r="AL68" s="16"/>
      <c r="AM68" s="16"/>
      <c r="AN68" s="16"/>
      <c r="AO68" s="16"/>
      <c r="AP68" s="16"/>
      <c r="AQ68" s="16"/>
      <c r="AR68" s="16"/>
    </row>
    <row r="69" spans="1:44" x14ac:dyDescent="0.25">
      <c r="A69" s="16"/>
      <c r="B69" s="16"/>
      <c r="C69" s="16"/>
      <c r="D69" s="16"/>
      <c r="E69" s="16"/>
      <c r="F69" s="16"/>
      <c r="G69" s="16"/>
      <c r="H69" s="16"/>
      <c r="I69" s="16"/>
      <c r="J69" s="16"/>
      <c r="K69" s="16"/>
      <c r="L69" s="16"/>
      <c r="M69" s="16"/>
      <c r="N69" s="16"/>
      <c r="O69" s="16"/>
      <c r="P69" s="16"/>
      <c r="Q69" s="16"/>
      <c r="R69" s="16"/>
      <c r="S69" s="16"/>
      <c r="T69" s="16"/>
      <c r="U69" s="16"/>
      <c r="V69" s="16"/>
      <c r="W69" s="16"/>
      <c r="X69" s="16"/>
      <c r="Y69" s="16"/>
      <c r="Z69" s="16"/>
      <c r="AA69" s="16"/>
      <c r="AB69" s="16"/>
      <c r="AC69" s="16"/>
      <c r="AD69" s="16"/>
      <c r="AE69" s="16"/>
      <c r="AF69" s="16"/>
      <c r="AG69" s="16"/>
      <c r="AH69" s="16"/>
      <c r="AI69" s="16"/>
      <c r="AJ69" s="16"/>
      <c r="AK69" s="16"/>
      <c r="AL69" s="16"/>
      <c r="AM69" s="16"/>
      <c r="AN69" s="16"/>
      <c r="AO69" s="16"/>
      <c r="AP69" s="16"/>
      <c r="AQ69" s="16"/>
      <c r="AR69" s="16"/>
    </row>
    <row r="70" spans="1:44" x14ac:dyDescent="0.25">
      <c r="A70" s="16"/>
      <c r="B70" s="16"/>
      <c r="C70" s="16"/>
      <c r="D70" s="16"/>
      <c r="E70" s="16"/>
      <c r="F70" s="16"/>
      <c r="G70" s="16"/>
      <c r="H70" s="16"/>
      <c r="I70" s="16"/>
      <c r="J70" s="16"/>
      <c r="K70" s="16"/>
      <c r="L70" s="16"/>
      <c r="M70" s="16"/>
      <c r="N70" s="16"/>
      <c r="O70" s="16"/>
      <c r="P70" s="16"/>
      <c r="Q70" s="16"/>
      <c r="R70" s="16"/>
      <c r="S70" s="16"/>
      <c r="T70" s="16"/>
      <c r="U70" s="16"/>
      <c r="V70" s="16"/>
      <c r="W70" s="16"/>
      <c r="X70" s="16"/>
      <c r="Y70" s="16"/>
      <c r="Z70" s="16"/>
      <c r="AA70" s="16"/>
      <c r="AB70" s="16"/>
      <c r="AC70" s="16"/>
      <c r="AD70" s="16"/>
      <c r="AE70" s="16"/>
      <c r="AF70" s="16"/>
      <c r="AG70" s="16"/>
      <c r="AH70" s="16"/>
      <c r="AI70" s="16"/>
      <c r="AJ70" s="16"/>
      <c r="AK70" s="16"/>
      <c r="AL70" s="16"/>
      <c r="AM70" s="16"/>
      <c r="AN70" s="16"/>
      <c r="AO70" s="16"/>
      <c r="AP70" s="16"/>
      <c r="AQ70" s="16"/>
      <c r="AR70" s="16"/>
    </row>
    <row r="71" spans="1:44" x14ac:dyDescent="0.25">
      <c r="A71" s="16"/>
      <c r="B71" s="16"/>
      <c r="C71" s="16"/>
      <c r="D71" s="16"/>
      <c r="E71" s="16"/>
      <c r="F71" s="16"/>
      <c r="G71" s="16"/>
      <c r="H71" s="16"/>
      <c r="I71" s="16"/>
      <c r="J71" s="16"/>
      <c r="K71" s="16"/>
      <c r="L71" s="16"/>
      <c r="M71" s="16"/>
      <c r="N71" s="16"/>
      <c r="O71" s="16"/>
      <c r="P71" s="16"/>
      <c r="Q71" s="16"/>
      <c r="R71" s="16"/>
      <c r="S71" s="16"/>
      <c r="T71" s="16"/>
      <c r="U71" s="16"/>
      <c r="V71" s="16"/>
      <c r="W71" s="16"/>
      <c r="X71" s="16"/>
      <c r="Y71" s="16"/>
      <c r="Z71" s="16"/>
      <c r="AA71" s="16"/>
      <c r="AB71" s="16"/>
      <c r="AC71" s="16"/>
      <c r="AD71" s="16"/>
      <c r="AE71" s="16"/>
      <c r="AF71" s="16"/>
      <c r="AG71" s="16"/>
      <c r="AH71" s="16"/>
      <c r="AI71" s="16"/>
      <c r="AJ71" s="16"/>
      <c r="AK71" s="16"/>
      <c r="AL71" s="16"/>
      <c r="AM71" s="16"/>
      <c r="AN71" s="16"/>
      <c r="AO71" s="16"/>
      <c r="AP71" s="16"/>
      <c r="AQ71" s="16"/>
      <c r="AR71" s="16"/>
    </row>
    <row r="72" spans="1:44" x14ac:dyDescent="0.25">
      <c r="A72" s="16"/>
      <c r="B72" s="16"/>
      <c r="C72" s="16"/>
      <c r="D72" s="16"/>
      <c r="E72" s="16"/>
      <c r="F72" s="16"/>
      <c r="G72" s="16"/>
      <c r="H72" s="16"/>
      <c r="I72" s="16"/>
      <c r="J72" s="16"/>
      <c r="K72" s="16"/>
      <c r="L72" s="16"/>
      <c r="M72" s="16"/>
      <c r="N72" s="16"/>
      <c r="O72" s="16"/>
      <c r="P72" s="16"/>
      <c r="Q72" s="16"/>
      <c r="R72" s="16"/>
      <c r="S72" s="16"/>
      <c r="T72" s="16"/>
      <c r="U72" s="16"/>
      <c r="V72" s="16"/>
      <c r="W72" s="16"/>
      <c r="X72" s="16"/>
      <c r="Y72" s="16"/>
      <c r="Z72" s="16"/>
      <c r="AA72" s="16"/>
      <c r="AB72" s="16"/>
      <c r="AC72" s="16"/>
      <c r="AD72" s="16"/>
      <c r="AE72" s="16"/>
      <c r="AF72" s="16"/>
      <c r="AG72" s="16"/>
      <c r="AH72" s="16"/>
      <c r="AI72" s="16"/>
      <c r="AJ72" s="16"/>
      <c r="AK72" s="16"/>
      <c r="AL72" s="16"/>
      <c r="AM72" s="16"/>
      <c r="AN72" s="16"/>
      <c r="AO72" s="16"/>
      <c r="AP72" s="16"/>
      <c r="AQ72" s="16"/>
      <c r="AR72" s="16"/>
    </row>
    <row r="73" spans="1:44" x14ac:dyDescent="0.25">
      <c r="A73" s="16"/>
      <c r="B73" s="16"/>
      <c r="C73" s="16"/>
      <c r="D73" s="16"/>
      <c r="E73" s="16"/>
      <c r="F73" s="16"/>
      <c r="G73" s="16"/>
      <c r="H73" s="16"/>
      <c r="I73" s="16"/>
      <c r="J73" s="16"/>
      <c r="K73" s="16"/>
      <c r="L73" s="16"/>
      <c r="M73" s="16"/>
      <c r="N73" s="16"/>
      <c r="O73" s="16"/>
      <c r="P73" s="16"/>
      <c r="Q73" s="16"/>
      <c r="R73" s="16"/>
      <c r="S73" s="16"/>
      <c r="T73" s="16"/>
      <c r="U73" s="16"/>
      <c r="V73" s="16"/>
      <c r="W73" s="16"/>
      <c r="X73" s="16"/>
      <c r="Y73" s="16"/>
      <c r="Z73" s="16"/>
      <c r="AA73" s="16"/>
      <c r="AB73" s="16"/>
      <c r="AC73" s="16"/>
      <c r="AD73" s="16"/>
      <c r="AE73" s="16"/>
      <c r="AF73" s="16"/>
      <c r="AG73" s="16"/>
      <c r="AH73" s="16"/>
      <c r="AI73" s="16"/>
      <c r="AJ73" s="16"/>
      <c r="AK73" s="16"/>
      <c r="AL73" s="16"/>
      <c r="AM73" s="16"/>
      <c r="AN73" s="16"/>
      <c r="AO73" s="16"/>
      <c r="AP73" s="16"/>
      <c r="AQ73" s="16"/>
      <c r="AR73" s="16"/>
    </row>
    <row r="74" spans="1:44" x14ac:dyDescent="0.25">
      <c r="A74" s="16"/>
      <c r="B74" s="16"/>
      <c r="C74" s="16"/>
      <c r="D74" s="16"/>
      <c r="E74" s="16"/>
      <c r="F74" s="16"/>
      <c r="G74" s="16"/>
      <c r="H74" s="16"/>
      <c r="I74" s="16"/>
      <c r="J74" s="16"/>
      <c r="K74" s="16"/>
      <c r="L74" s="16"/>
      <c r="M74" s="16"/>
      <c r="N74" s="16"/>
      <c r="O74" s="16"/>
      <c r="P74" s="16"/>
      <c r="Q74" s="16"/>
      <c r="R74" s="16"/>
      <c r="S74" s="16"/>
      <c r="T74" s="16"/>
      <c r="U74" s="16"/>
      <c r="V74" s="16"/>
      <c r="W74" s="16"/>
      <c r="X74" s="16"/>
      <c r="Y74" s="16"/>
      <c r="Z74" s="16"/>
      <c r="AA74" s="16"/>
      <c r="AB74" s="16"/>
      <c r="AC74" s="16"/>
      <c r="AD74" s="16"/>
      <c r="AE74" s="16"/>
      <c r="AF74" s="16"/>
      <c r="AG74" s="16"/>
      <c r="AH74" s="16"/>
      <c r="AI74" s="16"/>
      <c r="AJ74" s="16"/>
      <c r="AK74" s="16"/>
      <c r="AL74" s="16"/>
      <c r="AM74" s="16"/>
      <c r="AN74" s="16"/>
      <c r="AO74" s="16"/>
      <c r="AP74" s="16"/>
      <c r="AQ74" s="16"/>
      <c r="AR74" s="16"/>
    </row>
    <row r="75" spans="1:44" x14ac:dyDescent="0.25">
      <c r="A75" s="16"/>
      <c r="B75" s="16"/>
      <c r="C75" s="16"/>
      <c r="D75" s="16"/>
      <c r="E75" s="16"/>
      <c r="F75" s="16"/>
      <c r="G75" s="16"/>
      <c r="H75" s="16"/>
      <c r="I75" s="16"/>
      <c r="J75" s="16"/>
      <c r="K75" s="16"/>
      <c r="L75" s="16"/>
      <c r="M75" s="16"/>
      <c r="N75" s="16"/>
      <c r="O75" s="16"/>
      <c r="P75" s="16"/>
      <c r="Q75" s="16"/>
      <c r="R75" s="16"/>
      <c r="S75" s="16"/>
      <c r="T75" s="16"/>
      <c r="U75" s="16"/>
      <c r="V75" s="16"/>
      <c r="W75" s="16"/>
      <c r="X75" s="16"/>
      <c r="Y75" s="16"/>
      <c r="Z75" s="16"/>
      <c r="AA75" s="16"/>
      <c r="AB75" s="16"/>
      <c r="AC75" s="16"/>
      <c r="AD75" s="16"/>
      <c r="AE75" s="16"/>
      <c r="AF75" s="16"/>
      <c r="AG75" s="16"/>
      <c r="AH75" s="16"/>
      <c r="AI75" s="16"/>
      <c r="AJ75" s="16"/>
      <c r="AK75" s="16"/>
      <c r="AL75" s="16"/>
      <c r="AM75" s="16"/>
      <c r="AN75" s="16"/>
      <c r="AO75" s="16"/>
      <c r="AP75" s="16"/>
      <c r="AQ75" s="16"/>
      <c r="AR75" s="16"/>
    </row>
    <row r="76" spans="1:44" x14ac:dyDescent="0.25">
      <c r="A76" s="16"/>
      <c r="B76" s="16"/>
      <c r="C76" s="16"/>
      <c r="D76" s="16"/>
      <c r="E76" s="16"/>
      <c r="F76" s="16"/>
      <c r="G76" s="16"/>
      <c r="H76" s="16"/>
      <c r="I76" s="16"/>
      <c r="J76" s="16"/>
      <c r="K76" s="16"/>
      <c r="L76" s="16"/>
      <c r="M76" s="16"/>
      <c r="N76" s="16"/>
      <c r="O76" s="16"/>
      <c r="P76" s="16"/>
      <c r="Q76" s="16"/>
      <c r="R76" s="16"/>
      <c r="S76" s="16"/>
      <c r="T76" s="16"/>
      <c r="U76" s="16"/>
      <c r="V76" s="16"/>
      <c r="W76" s="16"/>
      <c r="X76" s="16"/>
      <c r="Y76" s="16"/>
      <c r="Z76" s="16"/>
      <c r="AA76" s="16"/>
      <c r="AB76" s="16"/>
      <c r="AC76" s="16"/>
      <c r="AD76" s="16"/>
      <c r="AE76" s="16"/>
      <c r="AF76" s="16"/>
      <c r="AG76" s="16"/>
      <c r="AH76" s="16"/>
      <c r="AI76" s="16"/>
      <c r="AJ76" s="16"/>
      <c r="AK76" s="16"/>
      <c r="AL76" s="16"/>
      <c r="AM76" s="16"/>
      <c r="AN76" s="16"/>
      <c r="AO76" s="16"/>
      <c r="AP76" s="16"/>
      <c r="AQ76" s="16"/>
      <c r="AR76" s="16"/>
    </row>
    <row r="77" spans="1:44" x14ac:dyDescent="0.25">
      <c r="A77" s="16"/>
      <c r="B77" s="16"/>
      <c r="C77" s="16"/>
      <c r="D77" s="16"/>
      <c r="E77" s="16"/>
      <c r="F77" s="16"/>
      <c r="G77" s="16"/>
      <c r="H77" s="16"/>
      <c r="I77" s="16"/>
      <c r="J77" s="16"/>
      <c r="K77" s="16"/>
      <c r="L77" s="16"/>
      <c r="M77" s="16"/>
      <c r="N77" s="16"/>
      <c r="O77" s="16"/>
      <c r="P77" s="16"/>
      <c r="Q77" s="16"/>
      <c r="R77" s="16"/>
      <c r="S77" s="16"/>
      <c r="T77" s="16"/>
      <c r="U77" s="16"/>
      <c r="V77" s="16"/>
      <c r="W77" s="16"/>
      <c r="X77" s="16"/>
      <c r="Y77" s="16"/>
      <c r="Z77" s="16"/>
      <c r="AA77" s="16"/>
      <c r="AB77" s="16"/>
      <c r="AC77" s="16"/>
      <c r="AD77" s="16"/>
      <c r="AE77" s="16"/>
      <c r="AF77" s="16"/>
      <c r="AG77" s="16"/>
      <c r="AH77" s="16"/>
      <c r="AI77" s="16"/>
      <c r="AJ77" s="16"/>
      <c r="AK77" s="16"/>
      <c r="AL77" s="16"/>
      <c r="AM77" s="16"/>
      <c r="AN77" s="16"/>
      <c r="AO77" s="16"/>
      <c r="AP77" s="16"/>
      <c r="AQ77" s="16"/>
      <c r="AR77" s="16"/>
    </row>
    <row r="78" spans="1:44" x14ac:dyDescent="0.25">
      <c r="A78" s="16"/>
      <c r="B78" s="16"/>
      <c r="C78" s="16"/>
      <c r="D78" s="16"/>
      <c r="E78" s="16"/>
      <c r="F78" s="16"/>
      <c r="G78" s="16"/>
      <c r="H78" s="16"/>
      <c r="I78" s="16"/>
      <c r="J78" s="16"/>
      <c r="K78" s="16"/>
      <c r="L78" s="16"/>
      <c r="M78" s="16"/>
      <c r="N78" s="16"/>
      <c r="O78" s="16"/>
      <c r="P78" s="16"/>
      <c r="Q78" s="16"/>
      <c r="R78" s="16"/>
      <c r="S78" s="16"/>
      <c r="T78" s="16"/>
      <c r="U78" s="16"/>
      <c r="V78" s="16"/>
      <c r="W78" s="16"/>
      <c r="X78" s="16"/>
      <c r="Y78" s="16"/>
      <c r="Z78" s="16"/>
      <c r="AA78" s="16"/>
      <c r="AB78" s="16"/>
      <c r="AC78" s="16"/>
      <c r="AD78" s="16"/>
      <c r="AE78" s="16"/>
      <c r="AF78" s="16"/>
      <c r="AG78" s="16"/>
      <c r="AH78" s="16"/>
      <c r="AI78" s="16"/>
      <c r="AJ78" s="16"/>
      <c r="AK78" s="16"/>
      <c r="AL78" s="16"/>
      <c r="AM78" s="16"/>
      <c r="AN78" s="16"/>
      <c r="AO78" s="16"/>
      <c r="AP78" s="16"/>
      <c r="AQ78" s="16"/>
      <c r="AR78" s="16"/>
    </row>
    <row r="79" spans="1:44" x14ac:dyDescent="0.25">
      <c r="A79" s="16"/>
      <c r="B79" s="16"/>
      <c r="C79" s="16"/>
      <c r="D79" s="16"/>
      <c r="E79" s="16"/>
      <c r="F79" s="16"/>
      <c r="G79" s="16"/>
      <c r="H79" s="16"/>
      <c r="I79" s="16"/>
      <c r="J79" s="16"/>
      <c r="K79" s="16"/>
      <c r="L79" s="16"/>
      <c r="M79" s="16"/>
      <c r="N79" s="16"/>
      <c r="O79" s="16"/>
      <c r="P79" s="16"/>
      <c r="Q79" s="16"/>
      <c r="R79" s="16"/>
      <c r="S79" s="16"/>
      <c r="T79" s="16"/>
      <c r="U79" s="16"/>
      <c r="V79" s="16"/>
      <c r="W79" s="16"/>
      <c r="X79" s="16"/>
      <c r="Y79" s="16"/>
      <c r="Z79" s="16"/>
      <c r="AA79" s="16"/>
      <c r="AB79" s="16"/>
      <c r="AC79" s="16"/>
      <c r="AD79" s="16"/>
      <c r="AE79" s="16"/>
      <c r="AF79" s="16"/>
      <c r="AG79" s="16"/>
      <c r="AH79" s="16"/>
      <c r="AI79" s="16"/>
      <c r="AJ79" s="16"/>
      <c r="AK79" s="16"/>
      <c r="AL79" s="16"/>
      <c r="AM79" s="16"/>
      <c r="AN79" s="16"/>
      <c r="AO79" s="16"/>
      <c r="AP79" s="16"/>
      <c r="AQ79" s="16"/>
      <c r="AR79" s="16"/>
    </row>
    <row r="80" spans="1:44" x14ac:dyDescent="0.25">
      <c r="A80" s="16"/>
      <c r="B80" s="16"/>
      <c r="C80" s="16"/>
      <c r="D80" s="16"/>
      <c r="E80" s="16"/>
      <c r="F80" s="16"/>
      <c r="G80" s="16"/>
      <c r="H80" s="16"/>
      <c r="I80" s="16"/>
      <c r="J80" s="16"/>
      <c r="K80" s="16"/>
      <c r="L80" s="16"/>
      <c r="M80" s="16"/>
      <c r="N80" s="16"/>
      <c r="O80" s="16"/>
      <c r="P80" s="16"/>
      <c r="Q80" s="16"/>
      <c r="R80" s="16"/>
      <c r="S80" s="16"/>
      <c r="T80" s="16"/>
      <c r="U80" s="16"/>
      <c r="V80" s="16"/>
      <c r="W80" s="16"/>
      <c r="X80" s="16"/>
      <c r="Y80" s="16"/>
      <c r="Z80" s="16"/>
      <c r="AA80" s="16"/>
      <c r="AB80" s="16"/>
      <c r="AC80" s="16"/>
      <c r="AD80" s="16"/>
      <c r="AE80" s="16"/>
      <c r="AF80" s="16"/>
      <c r="AG80" s="16"/>
      <c r="AH80" s="16"/>
      <c r="AI80" s="16"/>
      <c r="AJ80" s="16"/>
      <c r="AK80" s="16"/>
      <c r="AL80" s="16"/>
      <c r="AM80" s="16"/>
      <c r="AN80" s="16"/>
      <c r="AO80" s="16"/>
      <c r="AP80" s="16"/>
      <c r="AQ80" s="16"/>
      <c r="AR80" s="16"/>
    </row>
  </sheetData>
  <mergeCells count="74">
    <mergeCell ref="O18:P18"/>
    <mergeCell ref="S22:T22"/>
    <mergeCell ref="S23:T23"/>
    <mergeCell ref="O14:P14"/>
    <mergeCell ref="S18:T18"/>
    <mergeCell ref="S19:T19"/>
    <mergeCell ref="R19:R20"/>
    <mergeCell ref="C34:D34"/>
    <mergeCell ref="C35:D35"/>
    <mergeCell ref="G22:H22"/>
    <mergeCell ref="G23:H23"/>
    <mergeCell ref="K13:L13"/>
    <mergeCell ref="K14:L14"/>
    <mergeCell ref="F17:H17"/>
    <mergeCell ref="K23:L23"/>
    <mergeCell ref="B33:D33"/>
    <mergeCell ref="C31:D31"/>
    <mergeCell ref="B29:D29"/>
    <mergeCell ref="C27:D27"/>
    <mergeCell ref="C30:D30"/>
    <mergeCell ref="B21:D21"/>
    <mergeCell ref="C22:D22"/>
    <mergeCell ref="C23:D23"/>
    <mergeCell ref="F12:H12"/>
    <mergeCell ref="R17:T17"/>
    <mergeCell ref="J21:L21"/>
    <mergeCell ref="J17:L17"/>
    <mergeCell ref="J12:L12"/>
    <mergeCell ref="F21:H21"/>
    <mergeCell ref="K18:L18"/>
    <mergeCell ref="G19:H19"/>
    <mergeCell ref="N12:P12"/>
    <mergeCell ref="N17:P17"/>
    <mergeCell ref="G18:H18"/>
    <mergeCell ref="G13:H13"/>
    <mergeCell ref="G14:H14"/>
    <mergeCell ref="R12:T12"/>
    <mergeCell ref="R15:R16"/>
    <mergeCell ref="O13:P13"/>
    <mergeCell ref="B12:D12"/>
    <mergeCell ref="C18:D18"/>
    <mergeCell ref="C19:D19"/>
    <mergeCell ref="B17:D17"/>
    <mergeCell ref="C14:D14"/>
    <mergeCell ref="C13:D13"/>
    <mergeCell ref="B25:D25"/>
    <mergeCell ref="C26:D26"/>
    <mergeCell ref="E1:Q1"/>
    <mergeCell ref="H2:O2"/>
    <mergeCell ref="F36:F37"/>
    <mergeCell ref="F34:F35"/>
    <mergeCell ref="O19:P19"/>
    <mergeCell ref="N21:P21"/>
    <mergeCell ref="K19:L19"/>
    <mergeCell ref="K22:L22"/>
    <mergeCell ref="G26:H26"/>
    <mergeCell ref="G27:H27"/>
    <mergeCell ref="F33:H33"/>
    <mergeCell ref="F29:H29"/>
    <mergeCell ref="G31:H31"/>
    <mergeCell ref="O23:P23"/>
    <mergeCell ref="N30:N31"/>
    <mergeCell ref="G30:H30"/>
    <mergeCell ref="G36:H37"/>
    <mergeCell ref="G34:H35"/>
    <mergeCell ref="N25:P25"/>
    <mergeCell ref="N27:N28"/>
    <mergeCell ref="O26:P26"/>
    <mergeCell ref="K26:L26"/>
    <mergeCell ref="K27:L27"/>
    <mergeCell ref="O30:P31"/>
    <mergeCell ref="O27:P28"/>
    <mergeCell ref="F25:H25"/>
    <mergeCell ref="J25:L25"/>
  </mergeCells>
  <phoneticPr fontId="28" type="noConversion"/>
  <hyperlinks>
    <hyperlink ref="C13:D13" location="'E PLANEACION'!A1" display="Riesgos de Gestión "/>
    <hyperlink ref="C18:D18" location="'E INNOVACION'!A1" display="Riesgos de Gestión "/>
    <hyperlink ref="C19:D19" location="'C INNOVACION'!Área_de_impresión" display="Riesgos de Corrupción"/>
    <hyperlink ref="C22:D22" location="'E GESTION SOCIAL'!A1" display="Riesgos de Gestión "/>
    <hyperlink ref="C23:D23" location="'C GESTION SOCIAL'!A1" display="Riesgos de Corrupción"/>
    <hyperlink ref="C26:D26" location="'E INTERINSTITUCIONAL'!A1" display="Riesgos de Gestión "/>
    <hyperlink ref="C27:D27" location="'C INTERISTITUCIONAL'!A1" display="Riesgos de Corrupción"/>
    <hyperlink ref="C30:D30" location="'E COMUNICACIONES'!A1" display="Riesgos de Gestión "/>
    <hyperlink ref="C31:D31" location="'C COMUNICACIONES'!A1" display="Riesgos de Corrupción"/>
    <hyperlink ref="G13:H13" location="'M FACTIBILIDAD'!A1" display="Riesgos de Gestión "/>
    <hyperlink ref="G14:H14" location="'C FACTIBILIDAD'!A1" display="Riesgos de Corrupción"/>
    <hyperlink ref="G18:H18" location="'M VALORIZACION'!A1" display="Riesgos de Gestión "/>
    <hyperlink ref="G19:H19" location="'C VALORIZACION'!A1" display="Riesgos de Corrupción"/>
    <hyperlink ref="G22:H22" location="'M DISEÑO P.'!A1" display="Riesgos de Gestión "/>
    <hyperlink ref="G23:H23" location="'C DISEÑOS'!Área_de_impresión" display="Riesgos de Corrupción"/>
    <hyperlink ref="G26:H26" location="'M PREDIAL'!A1" display="Riesgos de Gestión "/>
    <hyperlink ref="G27:H27" location="'C PREDIAL'!A1" display="Riesgos de Corrupción"/>
    <hyperlink ref="G30:H30" location="'M EJECUCION O.'!A1" display="Riesgos de Gestión "/>
    <hyperlink ref="G31:H31" location="'C EOBRAS'!Títulos_a_imprimir" display="Riesgos de Corrupción"/>
    <hyperlink ref="K18:L18" location="'A LEGAL'!A1" display="Riesgos de Gestión "/>
    <hyperlink ref="K19:L19" location="'C LEGAL'!A1" display="Riesgos de Corrupción"/>
    <hyperlink ref="K22:L22" location="'A CALIDAD'!A1" display="Riesgos de Gestión "/>
    <hyperlink ref="K23:L23" location="'C CALIDAD'!A1" display="Riesgos de Corrupción"/>
    <hyperlink ref="K26:L26" location="'A RFISICOS'!A1" display="Riesgos de Gestión "/>
    <hyperlink ref="K27:L27" location="'C RECURSOS FISICO'!A1" display="Riesgos de Corrupción"/>
    <hyperlink ref="O14:P14" location="'C THUMANO'!Área_de_impresión" display="Riesgos de Corrupción"/>
    <hyperlink ref="O19:P19" location="'C TICs'!Títulos_a_imprimir" display="Riesgos de Corrupción"/>
    <hyperlink ref="O22:P22" location="'A DOCUMENTAL'!Área_de_impresión" display="Riesgos de Gestión "/>
    <hyperlink ref="O23:P23" location="'C DOCUMENTAL'!A1" display="Riesgos de Corrupción"/>
    <hyperlink ref="C34:D34" location="'E GPROYECTOS'!A1" display="Riesgos de Gestión "/>
    <hyperlink ref="C35:D35" location="'C GESTION PROYECTOS'!Títulos_a_imprimir" display="Riesgos de Corrupción"/>
    <hyperlink ref="C14:D14" location="'C PLANEACION'!Área_de_impresión" display="Riesgos de Corrupción"/>
    <hyperlink ref="O13" location="'A RHUMANOS'!A1" display="Riesgos de Gestión "/>
    <hyperlink ref="O18" location="'A TECNOLOGICOS'!A1" display="Riesgos de Gestión "/>
    <hyperlink ref="O22" location="'A DOCUMENTAL'!A1" display="Riesgos de Gestión "/>
    <hyperlink ref="K14:L14" location="'C CONTRACTUAL'!Área_de_impresión" display="Riesgos de Corrupción"/>
    <hyperlink ref="G34:H35" location="'M CONSERVACION'!A1" display="Riesgos de Gestión "/>
    <hyperlink ref="K13:L13" location="'A CONTRACTUAL'!A1" display="Riesgos de Gestión "/>
    <hyperlink ref="O26:P26" location="'A FINANCIERA'!A1" display="Riesgos de Gestión "/>
    <hyperlink ref="G36:H37" location="'C CONSERVACION'!Títulos_a_imprimir" display="Riesgos de Corrupción"/>
    <hyperlink ref="O27:P28" location="'C FINANCIERA'!Títulos_a_imprimir" display="Riesgos de Corrupción"/>
    <hyperlink ref="S13:T14" location="'EC EVALUACION'!A1" display="Riesgos de Gestión "/>
    <hyperlink ref="S14:T14" location="'C EVALUACION'!Títulos_a_imprimir" display="Riesgos de Corrupción"/>
    <hyperlink ref="S18:T18" location="'EC MEJORAMIENTO'!A1" display="Riesgos de Gestión "/>
    <hyperlink ref="S19:T19" location="'C MEJORAMIENTO'!A1" display="Riesgos de Corrupción"/>
    <hyperlink ref="O13:P13" location="'A THUMANOS'!A1" display="Riesgos de Gestión "/>
    <hyperlink ref="O18:P18" location="'A TIC'!A1" display="Riesgos de Gestión "/>
  </hyperlinks>
  <pageMargins left="0.7" right="0.7" top="0.75" bottom="0.75" header="0.3" footer="0.3"/>
  <pageSetup paperSize="9" scale="41"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dimension ref="A1:EA21"/>
  <sheetViews>
    <sheetView showGridLines="0" view="pageBreakPreview" zoomScale="85" zoomScaleNormal="85" zoomScaleSheetLayoutView="85" workbookViewId="0">
      <pane xSplit="11" ySplit="8" topLeftCell="BC9" activePane="bottomRight" state="frozen"/>
      <selection pane="topRight" activeCell="L1" sqref="L1"/>
      <selection pane="bottomLeft" activeCell="A9" sqref="A9"/>
      <selection pane="bottomRight" sqref="A1:K1"/>
    </sheetView>
  </sheetViews>
  <sheetFormatPr baseColWidth="10" defaultRowHeight="12.75" x14ac:dyDescent="0.2"/>
  <cols>
    <col min="1" max="1" width="11.28515625" style="25" customWidth="1"/>
    <col min="2" max="2" width="11.42578125" style="29" customWidth="1"/>
    <col min="3" max="3" width="7.5703125" style="29" customWidth="1"/>
    <col min="4" max="6" width="6.140625" style="25" customWidth="1"/>
    <col min="7" max="7" width="11.42578125" style="29" customWidth="1"/>
    <col min="8" max="8" width="2.7109375" style="29" bestFit="1" customWidth="1"/>
    <col min="9" max="9" width="13.140625" style="187" customWidth="1"/>
    <col min="10" max="10" width="8.85546875" style="187" customWidth="1"/>
    <col min="11" max="11" width="22.5703125" style="187" customWidth="1"/>
    <col min="12" max="14" width="7.7109375" style="29" customWidth="1"/>
    <col min="15" max="15" width="4.7109375" style="29" customWidth="1"/>
    <col min="16" max="16" width="3.7109375" style="29" customWidth="1"/>
    <col min="17" max="17" width="4.42578125" style="29" customWidth="1"/>
    <col min="18" max="18" width="4.7109375" style="29" customWidth="1"/>
    <col min="19" max="19" width="4.140625" style="194" hidden="1" customWidth="1"/>
    <col min="20" max="20" width="3.85546875" style="194" hidden="1" customWidth="1"/>
    <col min="21" max="21" width="4.140625" style="194" hidden="1" customWidth="1"/>
    <col min="22" max="22" width="3.85546875" style="194" hidden="1" customWidth="1"/>
    <col min="23" max="23" width="4.140625" style="194" hidden="1" customWidth="1"/>
    <col min="24" max="24" width="3.85546875" style="194" hidden="1" customWidth="1"/>
    <col min="25" max="25" width="4.140625" style="194" hidden="1" customWidth="1"/>
    <col min="26" max="26" width="3.85546875" style="194" hidden="1" customWidth="1"/>
    <col min="27" max="27" width="4.140625" style="194" hidden="1" customWidth="1"/>
    <col min="28" max="28" width="3.85546875" style="194" hidden="1" customWidth="1"/>
    <col min="29" max="29" width="4.140625" style="194" hidden="1" customWidth="1"/>
    <col min="30" max="30" width="3.85546875" style="194" hidden="1" customWidth="1"/>
    <col min="31" max="31" width="4.140625" style="194" hidden="1" customWidth="1"/>
    <col min="32" max="32" width="3.85546875" style="194" hidden="1" customWidth="1"/>
    <col min="33" max="33" width="4.140625" style="194" hidden="1" customWidth="1"/>
    <col min="34" max="34" width="3.85546875" style="194" hidden="1" customWidth="1"/>
    <col min="35" max="35" width="4.140625" style="194" hidden="1" customWidth="1"/>
    <col min="36" max="36" width="3.85546875" style="194" hidden="1" customWidth="1"/>
    <col min="37" max="37" width="4.140625" style="194" hidden="1" customWidth="1"/>
    <col min="38" max="38" width="3.85546875" style="29" hidden="1" customWidth="1"/>
    <col min="39" max="39" width="4.140625" style="29" hidden="1" customWidth="1"/>
    <col min="40" max="40" width="3.85546875" style="29" hidden="1" customWidth="1"/>
    <col min="41" max="41" width="4.140625" style="29" hidden="1" customWidth="1"/>
    <col min="42" max="42" width="3.85546875" style="29" hidden="1" customWidth="1"/>
    <col min="43" max="43" width="4.140625" style="29" hidden="1" customWidth="1"/>
    <col min="44" max="44" width="3.85546875" style="29" hidden="1" customWidth="1"/>
    <col min="45" max="45" width="4.140625" style="29" hidden="1" customWidth="1"/>
    <col min="46" max="46" width="3.85546875" style="29" hidden="1" customWidth="1"/>
    <col min="47" max="47" width="4.140625" style="29" hidden="1" customWidth="1"/>
    <col min="48" max="48" width="3.85546875" style="29" hidden="1" customWidth="1"/>
    <col min="49" max="49" width="4.140625" style="29" hidden="1" customWidth="1"/>
    <col min="50" max="50" width="3.85546875" style="29" hidden="1" customWidth="1"/>
    <col min="51" max="51" width="4.140625" style="29" hidden="1" customWidth="1"/>
    <col min="52" max="52" width="3.85546875" style="29" hidden="1" customWidth="1"/>
    <col min="53" max="53" width="4.140625" style="29" hidden="1" customWidth="1"/>
    <col min="54" max="54" width="5.42578125" style="29" hidden="1" customWidth="1"/>
    <col min="55" max="55" width="3.7109375" style="29" customWidth="1"/>
    <col min="56" max="56" width="4.85546875" style="29" customWidth="1"/>
    <col min="57" max="57" width="5.42578125" style="29" customWidth="1"/>
    <col min="58" max="58" width="5.140625" style="29" customWidth="1"/>
    <col min="59" max="59" width="3.7109375" style="29" customWidth="1"/>
    <col min="60" max="60" width="17.28515625" style="187" customWidth="1"/>
    <col min="61" max="61" width="1.140625" style="187" customWidth="1"/>
    <col min="62" max="62" width="26" style="187" customWidth="1"/>
    <col min="63" max="63" width="26.7109375" style="29" customWidth="1"/>
    <col min="64" max="64" width="6" style="29" customWidth="1"/>
    <col min="65" max="65" width="6.5703125" style="29" customWidth="1"/>
    <col min="66" max="66" width="10.7109375" style="29" customWidth="1"/>
    <col min="67" max="68" width="3.28515625" style="29" customWidth="1"/>
    <col min="69" max="70" width="4.5703125" style="29" customWidth="1"/>
    <col min="71" max="71" width="4" style="29" customWidth="1"/>
    <col min="72" max="72" width="8.85546875" style="29" customWidth="1"/>
    <col min="73" max="73" width="4.140625" style="180" customWidth="1"/>
    <col min="74" max="256" width="11.42578125" style="180"/>
    <col min="257" max="257" width="11.28515625" style="180" customWidth="1"/>
    <col min="258" max="258" width="11.42578125" style="180" customWidth="1"/>
    <col min="259" max="259" width="7.5703125" style="180" customWidth="1"/>
    <col min="260" max="262" width="6.140625" style="180" customWidth="1"/>
    <col min="263" max="263" width="11.42578125" style="180" customWidth="1"/>
    <col min="264" max="264" width="2.7109375" style="180" bestFit="1" customWidth="1"/>
    <col min="265" max="265" width="13.140625" style="180" customWidth="1"/>
    <col min="266" max="266" width="8.85546875" style="180" customWidth="1"/>
    <col min="267" max="267" width="22.5703125" style="180" customWidth="1"/>
    <col min="268" max="270" width="7.7109375" style="180" customWidth="1"/>
    <col min="271" max="271" width="4.7109375" style="180" customWidth="1"/>
    <col min="272" max="272" width="3.7109375" style="180" customWidth="1"/>
    <col min="273" max="273" width="4.42578125" style="180" customWidth="1"/>
    <col min="274" max="274" width="4.7109375" style="180" customWidth="1"/>
    <col min="275" max="310" width="0" style="180" hidden="1" customWidth="1"/>
    <col min="311" max="311" width="3.7109375" style="180" customWidth="1"/>
    <col min="312" max="312" width="4.85546875" style="180" customWidth="1"/>
    <col min="313" max="313" width="5.42578125" style="180" customWidth="1"/>
    <col min="314" max="314" width="5.140625" style="180" customWidth="1"/>
    <col min="315" max="315" width="3.7109375" style="180" customWidth="1"/>
    <col min="316" max="316" width="17.28515625" style="180" customWidth="1"/>
    <col min="317" max="317" width="1.140625" style="180" customWidth="1"/>
    <col min="318" max="318" width="26" style="180" customWidth="1"/>
    <col min="319" max="319" width="26.7109375" style="180" customWidth="1"/>
    <col min="320" max="320" width="6" style="180" customWidth="1"/>
    <col min="321" max="321" width="6.5703125" style="180" customWidth="1"/>
    <col min="322" max="322" width="10.7109375" style="180" customWidth="1"/>
    <col min="323" max="324" width="3.28515625" style="180" customWidth="1"/>
    <col min="325" max="326" width="4.5703125" style="180" customWidth="1"/>
    <col min="327" max="327" width="4" style="180" customWidth="1"/>
    <col min="328" max="328" width="8.85546875" style="180" customWidth="1"/>
    <col min="329" max="329" width="4.140625" style="180" customWidth="1"/>
    <col min="330" max="512" width="11.42578125" style="180"/>
    <col min="513" max="513" width="11.28515625" style="180" customWidth="1"/>
    <col min="514" max="514" width="11.42578125" style="180" customWidth="1"/>
    <col min="515" max="515" width="7.5703125" style="180" customWidth="1"/>
    <col min="516" max="518" width="6.140625" style="180" customWidth="1"/>
    <col min="519" max="519" width="11.42578125" style="180" customWidth="1"/>
    <col min="520" max="520" width="2.7109375" style="180" bestFit="1" customWidth="1"/>
    <col min="521" max="521" width="13.140625" style="180" customWidth="1"/>
    <col min="522" max="522" width="8.85546875" style="180" customWidth="1"/>
    <col min="523" max="523" width="22.5703125" style="180" customWidth="1"/>
    <col min="524" max="526" width="7.7109375" style="180" customWidth="1"/>
    <col min="527" max="527" width="4.7109375" style="180" customWidth="1"/>
    <col min="528" max="528" width="3.7109375" style="180" customWidth="1"/>
    <col min="529" max="529" width="4.42578125" style="180" customWidth="1"/>
    <col min="530" max="530" width="4.7109375" style="180" customWidth="1"/>
    <col min="531" max="566" width="0" style="180" hidden="1" customWidth="1"/>
    <col min="567" max="567" width="3.7109375" style="180" customWidth="1"/>
    <col min="568" max="568" width="4.85546875" style="180" customWidth="1"/>
    <col min="569" max="569" width="5.42578125" style="180" customWidth="1"/>
    <col min="570" max="570" width="5.140625" style="180" customWidth="1"/>
    <col min="571" max="571" width="3.7109375" style="180" customWidth="1"/>
    <col min="572" max="572" width="17.28515625" style="180" customWidth="1"/>
    <col min="573" max="573" width="1.140625" style="180" customWidth="1"/>
    <col min="574" max="574" width="26" style="180" customWidth="1"/>
    <col min="575" max="575" width="26.7109375" style="180" customWidth="1"/>
    <col min="576" max="576" width="6" style="180" customWidth="1"/>
    <col min="577" max="577" width="6.5703125" style="180" customWidth="1"/>
    <col min="578" max="578" width="10.7109375" style="180" customWidth="1"/>
    <col min="579" max="580" width="3.28515625" style="180" customWidth="1"/>
    <col min="581" max="582" width="4.5703125" style="180" customWidth="1"/>
    <col min="583" max="583" width="4" style="180" customWidth="1"/>
    <col min="584" max="584" width="8.85546875" style="180" customWidth="1"/>
    <col min="585" max="585" width="4.140625" style="180" customWidth="1"/>
    <col min="586" max="768" width="11.42578125" style="180"/>
    <col min="769" max="769" width="11.28515625" style="180" customWidth="1"/>
    <col min="770" max="770" width="11.42578125" style="180" customWidth="1"/>
    <col min="771" max="771" width="7.5703125" style="180" customWidth="1"/>
    <col min="772" max="774" width="6.140625" style="180" customWidth="1"/>
    <col min="775" max="775" width="11.42578125" style="180" customWidth="1"/>
    <col min="776" max="776" width="2.7109375" style="180" bestFit="1" customWidth="1"/>
    <col min="777" max="777" width="13.140625" style="180" customWidth="1"/>
    <col min="778" max="778" width="8.85546875" style="180" customWidth="1"/>
    <col min="779" max="779" width="22.5703125" style="180" customWidth="1"/>
    <col min="780" max="782" width="7.7109375" style="180" customWidth="1"/>
    <col min="783" max="783" width="4.7109375" style="180" customWidth="1"/>
    <col min="784" max="784" width="3.7109375" style="180" customWidth="1"/>
    <col min="785" max="785" width="4.42578125" style="180" customWidth="1"/>
    <col min="786" max="786" width="4.7109375" style="180" customWidth="1"/>
    <col min="787" max="822" width="0" style="180" hidden="1" customWidth="1"/>
    <col min="823" max="823" width="3.7109375" style="180" customWidth="1"/>
    <col min="824" max="824" width="4.85546875" style="180" customWidth="1"/>
    <col min="825" max="825" width="5.42578125" style="180" customWidth="1"/>
    <col min="826" max="826" width="5.140625" style="180" customWidth="1"/>
    <col min="827" max="827" width="3.7109375" style="180" customWidth="1"/>
    <col min="828" max="828" width="17.28515625" style="180" customWidth="1"/>
    <col min="829" max="829" width="1.140625" style="180" customWidth="1"/>
    <col min="830" max="830" width="26" style="180" customWidth="1"/>
    <col min="831" max="831" width="26.7109375" style="180" customWidth="1"/>
    <col min="832" max="832" width="6" style="180" customWidth="1"/>
    <col min="833" max="833" width="6.5703125" style="180" customWidth="1"/>
    <col min="834" max="834" width="10.7109375" style="180" customWidth="1"/>
    <col min="835" max="836" width="3.28515625" style="180" customWidth="1"/>
    <col min="837" max="838" width="4.5703125" style="180" customWidth="1"/>
    <col min="839" max="839" width="4" style="180" customWidth="1"/>
    <col min="840" max="840" width="8.85546875" style="180" customWidth="1"/>
    <col min="841" max="841" width="4.140625" style="180" customWidth="1"/>
    <col min="842" max="1024" width="11.42578125" style="180"/>
    <col min="1025" max="1025" width="11.28515625" style="180" customWidth="1"/>
    <col min="1026" max="1026" width="11.42578125" style="180" customWidth="1"/>
    <col min="1027" max="1027" width="7.5703125" style="180" customWidth="1"/>
    <col min="1028" max="1030" width="6.140625" style="180" customWidth="1"/>
    <col min="1031" max="1031" width="11.42578125" style="180" customWidth="1"/>
    <col min="1032" max="1032" width="2.7109375" style="180" bestFit="1" customWidth="1"/>
    <col min="1033" max="1033" width="13.140625" style="180" customWidth="1"/>
    <col min="1034" max="1034" width="8.85546875" style="180" customWidth="1"/>
    <col min="1035" max="1035" width="22.5703125" style="180" customWidth="1"/>
    <col min="1036" max="1038" width="7.7109375" style="180" customWidth="1"/>
    <col min="1039" max="1039" width="4.7109375" style="180" customWidth="1"/>
    <col min="1040" max="1040" width="3.7109375" style="180" customWidth="1"/>
    <col min="1041" max="1041" width="4.42578125" style="180" customWidth="1"/>
    <col min="1042" max="1042" width="4.7109375" style="180" customWidth="1"/>
    <col min="1043" max="1078" width="0" style="180" hidden="1" customWidth="1"/>
    <col min="1079" max="1079" width="3.7109375" style="180" customWidth="1"/>
    <col min="1080" max="1080" width="4.85546875" style="180" customWidth="1"/>
    <col min="1081" max="1081" width="5.42578125" style="180" customWidth="1"/>
    <col min="1082" max="1082" width="5.140625" style="180" customWidth="1"/>
    <col min="1083" max="1083" width="3.7109375" style="180" customWidth="1"/>
    <col min="1084" max="1084" width="17.28515625" style="180" customWidth="1"/>
    <col min="1085" max="1085" width="1.140625" style="180" customWidth="1"/>
    <col min="1086" max="1086" width="26" style="180" customWidth="1"/>
    <col min="1087" max="1087" width="26.7109375" style="180" customWidth="1"/>
    <col min="1088" max="1088" width="6" style="180" customWidth="1"/>
    <col min="1089" max="1089" width="6.5703125" style="180" customWidth="1"/>
    <col min="1090" max="1090" width="10.7109375" style="180" customWidth="1"/>
    <col min="1091" max="1092" width="3.28515625" style="180" customWidth="1"/>
    <col min="1093" max="1094" width="4.5703125" style="180" customWidth="1"/>
    <col min="1095" max="1095" width="4" style="180" customWidth="1"/>
    <col min="1096" max="1096" width="8.85546875" style="180" customWidth="1"/>
    <col min="1097" max="1097" width="4.140625" style="180" customWidth="1"/>
    <col min="1098" max="1280" width="11.42578125" style="180"/>
    <col min="1281" max="1281" width="11.28515625" style="180" customWidth="1"/>
    <col min="1282" max="1282" width="11.42578125" style="180" customWidth="1"/>
    <col min="1283" max="1283" width="7.5703125" style="180" customWidth="1"/>
    <col min="1284" max="1286" width="6.140625" style="180" customWidth="1"/>
    <col min="1287" max="1287" width="11.42578125" style="180" customWidth="1"/>
    <col min="1288" max="1288" width="2.7109375" style="180" bestFit="1" customWidth="1"/>
    <col min="1289" max="1289" width="13.140625" style="180" customWidth="1"/>
    <col min="1290" max="1290" width="8.85546875" style="180" customWidth="1"/>
    <col min="1291" max="1291" width="22.5703125" style="180" customWidth="1"/>
    <col min="1292" max="1294" width="7.7109375" style="180" customWidth="1"/>
    <col min="1295" max="1295" width="4.7109375" style="180" customWidth="1"/>
    <col min="1296" max="1296" width="3.7109375" style="180" customWidth="1"/>
    <col min="1297" max="1297" width="4.42578125" style="180" customWidth="1"/>
    <col min="1298" max="1298" width="4.7109375" style="180" customWidth="1"/>
    <col min="1299" max="1334" width="0" style="180" hidden="1" customWidth="1"/>
    <col min="1335" max="1335" width="3.7109375" style="180" customWidth="1"/>
    <col min="1336" max="1336" width="4.85546875" style="180" customWidth="1"/>
    <col min="1337" max="1337" width="5.42578125" style="180" customWidth="1"/>
    <col min="1338" max="1338" width="5.140625" style="180" customWidth="1"/>
    <col min="1339" max="1339" width="3.7109375" style="180" customWidth="1"/>
    <col min="1340" max="1340" width="17.28515625" style="180" customWidth="1"/>
    <col min="1341" max="1341" width="1.140625" style="180" customWidth="1"/>
    <col min="1342" max="1342" width="26" style="180" customWidth="1"/>
    <col min="1343" max="1343" width="26.7109375" style="180" customWidth="1"/>
    <col min="1344" max="1344" width="6" style="180" customWidth="1"/>
    <col min="1345" max="1345" width="6.5703125" style="180" customWidth="1"/>
    <col min="1346" max="1346" width="10.7109375" style="180" customWidth="1"/>
    <col min="1347" max="1348" width="3.28515625" style="180" customWidth="1"/>
    <col min="1349" max="1350" width="4.5703125" style="180" customWidth="1"/>
    <col min="1351" max="1351" width="4" style="180" customWidth="1"/>
    <col min="1352" max="1352" width="8.85546875" style="180" customWidth="1"/>
    <col min="1353" max="1353" width="4.140625" style="180" customWidth="1"/>
    <col min="1354" max="1536" width="11.42578125" style="180"/>
    <col min="1537" max="1537" width="11.28515625" style="180" customWidth="1"/>
    <col min="1538" max="1538" width="11.42578125" style="180" customWidth="1"/>
    <col min="1539" max="1539" width="7.5703125" style="180" customWidth="1"/>
    <col min="1540" max="1542" width="6.140625" style="180" customWidth="1"/>
    <col min="1543" max="1543" width="11.42578125" style="180" customWidth="1"/>
    <col min="1544" max="1544" width="2.7109375" style="180" bestFit="1" customWidth="1"/>
    <col min="1545" max="1545" width="13.140625" style="180" customWidth="1"/>
    <col min="1546" max="1546" width="8.85546875" style="180" customWidth="1"/>
    <col min="1547" max="1547" width="22.5703125" style="180" customWidth="1"/>
    <col min="1548" max="1550" width="7.7109375" style="180" customWidth="1"/>
    <col min="1551" max="1551" width="4.7109375" style="180" customWidth="1"/>
    <col min="1552" max="1552" width="3.7109375" style="180" customWidth="1"/>
    <col min="1553" max="1553" width="4.42578125" style="180" customWidth="1"/>
    <col min="1554" max="1554" width="4.7109375" style="180" customWidth="1"/>
    <col min="1555" max="1590" width="0" style="180" hidden="1" customWidth="1"/>
    <col min="1591" max="1591" width="3.7109375" style="180" customWidth="1"/>
    <col min="1592" max="1592" width="4.85546875" style="180" customWidth="1"/>
    <col min="1593" max="1593" width="5.42578125" style="180" customWidth="1"/>
    <col min="1594" max="1594" width="5.140625" style="180" customWidth="1"/>
    <col min="1595" max="1595" width="3.7109375" style="180" customWidth="1"/>
    <col min="1596" max="1596" width="17.28515625" style="180" customWidth="1"/>
    <col min="1597" max="1597" width="1.140625" style="180" customWidth="1"/>
    <col min="1598" max="1598" width="26" style="180" customWidth="1"/>
    <col min="1599" max="1599" width="26.7109375" style="180" customWidth="1"/>
    <col min="1600" max="1600" width="6" style="180" customWidth="1"/>
    <col min="1601" max="1601" width="6.5703125" style="180" customWidth="1"/>
    <col min="1602" max="1602" width="10.7109375" style="180" customWidth="1"/>
    <col min="1603" max="1604" width="3.28515625" style="180" customWidth="1"/>
    <col min="1605" max="1606" width="4.5703125" style="180" customWidth="1"/>
    <col min="1607" max="1607" width="4" style="180" customWidth="1"/>
    <col min="1608" max="1608" width="8.85546875" style="180" customWidth="1"/>
    <col min="1609" max="1609" width="4.140625" style="180" customWidth="1"/>
    <col min="1610" max="1792" width="11.42578125" style="180"/>
    <col min="1793" max="1793" width="11.28515625" style="180" customWidth="1"/>
    <col min="1794" max="1794" width="11.42578125" style="180" customWidth="1"/>
    <col min="1795" max="1795" width="7.5703125" style="180" customWidth="1"/>
    <col min="1796" max="1798" width="6.140625" style="180" customWidth="1"/>
    <col min="1799" max="1799" width="11.42578125" style="180" customWidth="1"/>
    <col min="1800" max="1800" width="2.7109375" style="180" bestFit="1" customWidth="1"/>
    <col min="1801" max="1801" width="13.140625" style="180" customWidth="1"/>
    <col min="1802" max="1802" width="8.85546875" style="180" customWidth="1"/>
    <col min="1803" max="1803" width="22.5703125" style="180" customWidth="1"/>
    <col min="1804" max="1806" width="7.7109375" style="180" customWidth="1"/>
    <col min="1807" max="1807" width="4.7109375" style="180" customWidth="1"/>
    <col min="1808" max="1808" width="3.7109375" style="180" customWidth="1"/>
    <col min="1809" max="1809" width="4.42578125" style="180" customWidth="1"/>
    <col min="1810" max="1810" width="4.7109375" style="180" customWidth="1"/>
    <col min="1811" max="1846" width="0" style="180" hidden="1" customWidth="1"/>
    <col min="1847" max="1847" width="3.7109375" style="180" customWidth="1"/>
    <col min="1848" max="1848" width="4.85546875" style="180" customWidth="1"/>
    <col min="1849" max="1849" width="5.42578125" style="180" customWidth="1"/>
    <col min="1850" max="1850" width="5.140625" style="180" customWidth="1"/>
    <col min="1851" max="1851" width="3.7109375" style="180" customWidth="1"/>
    <col min="1852" max="1852" width="17.28515625" style="180" customWidth="1"/>
    <col min="1853" max="1853" width="1.140625" style="180" customWidth="1"/>
    <col min="1854" max="1854" width="26" style="180" customWidth="1"/>
    <col min="1855" max="1855" width="26.7109375" style="180" customWidth="1"/>
    <col min="1856" max="1856" width="6" style="180" customWidth="1"/>
    <col min="1857" max="1857" width="6.5703125" style="180" customWidth="1"/>
    <col min="1858" max="1858" width="10.7109375" style="180" customWidth="1"/>
    <col min="1859" max="1860" width="3.28515625" style="180" customWidth="1"/>
    <col min="1861" max="1862" width="4.5703125" style="180" customWidth="1"/>
    <col min="1863" max="1863" width="4" style="180" customWidth="1"/>
    <col min="1864" max="1864" width="8.85546875" style="180" customWidth="1"/>
    <col min="1865" max="1865" width="4.140625" style="180" customWidth="1"/>
    <col min="1866" max="2048" width="11.42578125" style="180"/>
    <col min="2049" max="2049" width="11.28515625" style="180" customWidth="1"/>
    <col min="2050" max="2050" width="11.42578125" style="180" customWidth="1"/>
    <col min="2051" max="2051" width="7.5703125" style="180" customWidth="1"/>
    <col min="2052" max="2054" width="6.140625" style="180" customWidth="1"/>
    <col min="2055" max="2055" width="11.42578125" style="180" customWidth="1"/>
    <col min="2056" max="2056" width="2.7109375" style="180" bestFit="1" customWidth="1"/>
    <col min="2057" max="2057" width="13.140625" style="180" customWidth="1"/>
    <col min="2058" max="2058" width="8.85546875" style="180" customWidth="1"/>
    <col min="2059" max="2059" width="22.5703125" style="180" customWidth="1"/>
    <col min="2060" max="2062" width="7.7109375" style="180" customWidth="1"/>
    <col min="2063" max="2063" width="4.7109375" style="180" customWidth="1"/>
    <col min="2064" max="2064" width="3.7109375" style="180" customWidth="1"/>
    <col min="2065" max="2065" width="4.42578125" style="180" customWidth="1"/>
    <col min="2066" max="2066" width="4.7109375" style="180" customWidth="1"/>
    <col min="2067" max="2102" width="0" style="180" hidden="1" customWidth="1"/>
    <col min="2103" max="2103" width="3.7109375" style="180" customWidth="1"/>
    <col min="2104" max="2104" width="4.85546875" style="180" customWidth="1"/>
    <col min="2105" max="2105" width="5.42578125" style="180" customWidth="1"/>
    <col min="2106" max="2106" width="5.140625" style="180" customWidth="1"/>
    <col min="2107" max="2107" width="3.7109375" style="180" customWidth="1"/>
    <col min="2108" max="2108" width="17.28515625" style="180" customWidth="1"/>
    <col min="2109" max="2109" width="1.140625" style="180" customWidth="1"/>
    <col min="2110" max="2110" width="26" style="180" customWidth="1"/>
    <col min="2111" max="2111" width="26.7109375" style="180" customWidth="1"/>
    <col min="2112" max="2112" width="6" style="180" customWidth="1"/>
    <col min="2113" max="2113" width="6.5703125" style="180" customWidth="1"/>
    <col min="2114" max="2114" width="10.7109375" style="180" customWidth="1"/>
    <col min="2115" max="2116" width="3.28515625" style="180" customWidth="1"/>
    <col min="2117" max="2118" width="4.5703125" style="180" customWidth="1"/>
    <col min="2119" max="2119" width="4" style="180" customWidth="1"/>
    <col min="2120" max="2120" width="8.85546875" style="180" customWidth="1"/>
    <col min="2121" max="2121" width="4.140625" style="180" customWidth="1"/>
    <col min="2122" max="2304" width="11.42578125" style="180"/>
    <col min="2305" max="2305" width="11.28515625" style="180" customWidth="1"/>
    <col min="2306" max="2306" width="11.42578125" style="180" customWidth="1"/>
    <col min="2307" max="2307" width="7.5703125" style="180" customWidth="1"/>
    <col min="2308" max="2310" width="6.140625" style="180" customWidth="1"/>
    <col min="2311" max="2311" width="11.42578125" style="180" customWidth="1"/>
    <col min="2312" max="2312" width="2.7109375" style="180" bestFit="1" customWidth="1"/>
    <col min="2313" max="2313" width="13.140625" style="180" customWidth="1"/>
    <col min="2314" max="2314" width="8.85546875" style="180" customWidth="1"/>
    <col min="2315" max="2315" width="22.5703125" style="180" customWidth="1"/>
    <col min="2316" max="2318" width="7.7109375" style="180" customWidth="1"/>
    <col min="2319" max="2319" width="4.7109375" style="180" customWidth="1"/>
    <col min="2320" max="2320" width="3.7109375" style="180" customWidth="1"/>
    <col min="2321" max="2321" width="4.42578125" style="180" customWidth="1"/>
    <col min="2322" max="2322" width="4.7109375" style="180" customWidth="1"/>
    <col min="2323" max="2358" width="0" style="180" hidden="1" customWidth="1"/>
    <col min="2359" max="2359" width="3.7109375" style="180" customWidth="1"/>
    <col min="2360" max="2360" width="4.85546875" style="180" customWidth="1"/>
    <col min="2361" max="2361" width="5.42578125" style="180" customWidth="1"/>
    <col min="2362" max="2362" width="5.140625" style="180" customWidth="1"/>
    <col min="2363" max="2363" width="3.7109375" style="180" customWidth="1"/>
    <col min="2364" max="2364" width="17.28515625" style="180" customWidth="1"/>
    <col min="2365" max="2365" width="1.140625" style="180" customWidth="1"/>
    <col min="2366" max="2366" width="26" style="180" customWidth="1"/>
    <col min="2367" max="2367" width="26.7109375" style="180" customWidth="1"/>
    <col min="2368" max="2368" width="6" style="180" customWidth="1"/>
    <col min="2369" max="2369" width="6.5703125" style="180" customWidth="1"/>
    <col min="2370" max="2370" width="10.7109375" style="180" customWidth="1"/>
    <col min="2371" max="2372" width="3.28515625" style="180" customWidth="1"/>
    <col min="2373" max="2374" width="4.5703125" style="180" customWidth="1"/>
    <col min="2375" max="2375" width="4" style="180" customWidth="1"/>
    <col min="2376" max="2376" width="8.85546875" style="180" customWidth="1"/>
    <col min="2377" max="2377" width="4.140625" style="180" customWidth="1"/>
    <col min="2378" max="2560" width="11.42578125" style="180"/>
    <col min="2561" max="2561" width="11.28515625" style="180" customWidth="1"/>
    <col min="2562" max="2562" width="11.42578125" style="180" customWidth="1"/>
    <col min="2563" max="2563" width="7.5703125" style="180" customWidth="1"/>
    <col min="2564" max="2566" width="6.140625" style="180" customWidth="1"/>
    <col min="2567" max="2567" width="11.42578125" style="180" customWidth="1"/>
    <col min="2568" max="2568" width="2.7109375" style="180" bestFit="1" customWidth="1"/>
    <col min="2569" max="2569" width="13.140625" style="180" customWidth="1"/>
    <col min="2570" max="2570" width="8.85546875" style="180" customWidth="1"/>
    <col min="2571" max="2571" width="22.5703125" style="180" customWidth="1"/>
    <col min="2572" max="2574" width="7.7109375" style="180" customWidth="1"/>
    <col min="2575" max="2575" width="4.7109375" style="180" customWidth="1"/>
    <col min="2576" max="2576" width="3.7109375" style="180" customWidth="1"/>
    <col min="2577" max="2577" width="4.42578125" style="180" customWidth="1"/>
    <col min="2578" max="2578" width="4.7109375" style="180" customWidth="1"/>
    <col min="2579" max="2614" width="0" style="180" hidden="1" customWidth="1"/>
    <col min="2615" max="2615" width="3.7109375" style="180" customWidth="1"/>
    <col min="2616" max="2616" width="4.85546875" style="180" customWidth="1"/>
    <col min="2617" max="2617" width="5.42578125" style="180" customWidth="1"/>
    <col min="2618" max="2618" width="5.140625" style="180" customWidth="1"/>
    <col min="2619" max="2619" width="3.7109375" style="180" customWidth="1"/>
    <col min="2620" max="2620" width="17.28515625" style="180" customWidth="1"/>
    <col min="2621" max="2621" width="1.140625" style="180" customWidth="1"/>
    <col min="2622" max="2622" width="26" style="180" customWidth="1"/>
    <col min="2623" max="2623" width="26.7109375" style="180" customWidth="1"/>
    <col min="2624" max="2624" width="6" style="180" customWidth="1"/>
    <col min="2625" max="2625" width="6.5703125" style="180" customWidth="1"/>
    <col min="2626" max="2626" width="10.7109375" style="180" customWidth="1"/>
    <col min="2627" max="2628" width="3.28515625" style="180" customWidth="1"/>
    <col min="2629" max="2630" width="4.5703125" style="180" customWidth="1"/>
    <col min="2631" max="2631" width="4" style="180" customWidth="1"/>
    <col min="2632" max="2632" width="8.85546875" style="180" customWidth="1"/>
    <col min="2633" max="2633" width="4.140625" style="180" customWidth="1"/>
    <col min="2634" max="2816" width="11.42578125" style="180"/>
    <col min="2817" max="2817" width="11.28515625" style="180" customWidth="1"/>
    <col min="2818" max="2818" width="11.42578125" style="180" customWidth="1"/>
    <col min="2819" max="2819" width="7.5703125" style="180" customWidth="1"/>
    <col min="2820" max="2822" width="6.140625" style="180" customWidth="1"/>
    <col min="2823" max="2823" width="11.42578125" style="180" customWidth="1"/>
    <col min="2824" max="2824" width="2.7109375" style="180" bestFit="1" customWidth="1"/>
    <col min="2825" max="2825" width="13.140625" style="180" customWidth="1"/>
    <col min="2826" max="2826" width="8.85546875" style="180" customWidth="1"/>
    <col min="2827" max="2827" width="22.5703125" style="180" customWidth="1"/>
    <col min="2828" max="2830" width="7.7109375" style="180" customWidth="1"/>
    <col min="2831" max="2831" width="4.7109375" style="180" customWidth="1"/>
    <col min="2832" max="2832" width="3.7109375" style="180" customWidth="1"/>
    <col min="2833" max="2833" width="4.42578125" style="180" customWidth="1"/>
    <col min="2834" max="2834" width="4.7109375" style="180" customWidth="1"/>
    <col min="2835" max="2870" width="0" style="180" hidden="1" customWidth="1"/>
    <col min="2871" max="2871" width="3.7109375" style="180" customWidth="1"/>
    <col min="2872" max="2872" width="4.85546875" style="180" customWidth="1"/>
    <col min="2873" max="2873" width="5.42578125" style="180" customWidth="1"/>
    <col min="2874" max="2874" width="5.140625" style="180" customWidth="1"/>
    <col min="2875" max="2875" width="3.7109375" style="180" customWidth="1"/>
    <col min="2876" max="2876" width="17.28515625" style="180" customWidth="1"/>
    <col min="2877" max="2877" width="1.140625" style="180" customWidth="1"/>
    <col min="2878" max="2878" width="26" style="180" customWidth="1"/>
    <col min="2879" max="2879" width="26.7109375" style="180" customWidth="1"/>
    <col min="2880" max="2880" width="6" style="180" customWidth="1"/>
    <col min="2881" max="2881" width="6.5703125" style="180" customWidth="1"/>
    <col min="2882" max="2882" width="10.7109375" style="180" customWidth="1"/>
    <col min="2883" max="2884" width="3.28515625" style="180" customWidth="1"/>
    <col min="2885" max="2886" width="4.5703125" style="180" customWidth="1"/>
    <col min="2887" max="2887" width="4" style="180" customWidth="1"/>
    <col min="2888" max="2888" width="8.85546875" style="180" customWidth="1"/>
    <col min="2889" max="2889" width="4.140625" style="180" customWidth="1"/>
    <col min="2890" max="3072" width="11.42578125" style="180"/>
    <col min="3073" max="3073" width="11.28515625" style="180" customWidth="1"/>
    <col min="3074" max="3074" width="11.42578125" style="180" customWidth="1"/>
    <col min="3075" max="3075" width="7.5703125" style="180" customWidth="1"/>
    <col min="3076" max="3078" width="6.140625" style="180" customWidth="1"/>
    <col min="3079" max="3079" width="11.42578125" style="180" customWidth="1"/>
    <col min="3080" max="3080" width="2.7109375" style="180" bestFit="1" customWidth="1"/>
    <col min="3081" max="3081" width="13.140625" style="180" customWidth="1"/>
    <col min="3082" max="3082" width="8.85546875" style="180" customWidth="1"/>
    <col min="3083" max="3083" width="22.5703125" style="180" customWidth="1"/>
    <col min="3084" max="3086" width="7.7109375" style="180" customWidth="1"/>
    <col min="3087" max="3087" width="4.7109375" style="180" customWidth="1"/>
    <col min="3088" max="3088" width="3.7109375" style="180" customWidth="1"/>
    <col min="3089" max="3089" width="4.42578125" style="180" customWidth="1"/>
    <col min="3090" max="3090" width="4.7109375" style="180" customWidth="1"/>
    <col min="3091" max="3126" width="0" style="180" hidden="1" customWidth="1"/>
    <col min="3127" max="3127" width="3.7109375" style="180" customWidth="1"/>
    <col min="3128" max="3128" width="4.85546875" style="180" customWidth="1"/>
    <col min="3129" max="3129" width="5.42578125" style="180" customWidth="1"/>
    <col min="3130" max="3130" width="5.140625" style="180" customWidth="1"/>
    <col min="3131" max="3131" width="3.7109375" style="180" customWidth="1"/>
    <col min="3132" max="3132" width="17.28515625" style="180" customWidth="1"/>
    <col min="3133" max="3133" width="1.140625" style="180" customWidth="1"/>
    <col min="3134" max="3134" width="26" style="180" customWidth="1"/>
    <col min="3135" max="3135" width="26.7109375" style="180" customWidth="1"/>
    <col min="3136" max="3136" width="6" style="180" customWidth="1"/>
    <col min="3137" max="3137" width="6.5703125" style="180" customWidth="1"/>
    <col min="3138" max="3138" width="10.7109375" style="180" customWidth="1"/>
    <col min="3139" max="3140" width="3.28515625" style="180" customWidth="1"/>
    <col min="3141" max="3142" width="4.5703125" style="180" customWidth="1"/>
    <col min="3143" max="3143" width="4" style="180" customWidth="1"/>
    <col min="3144" max="3144" width="8.85546875" style="180" customWidth="1"/>
    <col min="3145" max="3145" width="4.140625" style="180" customWidth="1"/>
    <col min="3146" max="3328" width="11.42578125" style="180"/>
    <col min="3329" max="3329" width="11.28515625" style="180" customWidth="1"/>
    <col min="3330" max="3330" width="11.42578125" style="180" customWidth="1"/>
    <col min="3331" max="3331" width="7.5703125" style="180" customWidth="1"/>
    <col min="3332" max="3334" width="6.140625" style="180" customWidth="1"/>
    <col min="3335" max="3335" width="11.42578125" style="180" customWidth="1"/>
    <col min="3336" max="3336" width="2.7109375" style="180" bestFit="1" customWidth="1"/>
    <col min="3337" max="3337" width="13.140625" style="180" customWidth="1"/>
    <col min="3338" max="3338" width="8.85546875" style="180" customWidth="1"/>
    <col min="3339" max="3339" width="22.5703125" style="180" customWidth="1"/>
    <col min="3340" max="3342" width="7.7109375" style="180" customWidth="1"/>
    <col min="3343" max="3343" width="4.7109375" style="180" customWidth="1"/>
    <col min="3344" max="3344" width="3.7109375" style="180" customWidth="1"/>
    <col min="3345" max="3345" width="4.42578125" style="180" customWidth="1"/>
    <col min="3346" max="3346" width="4.7109375" style="180" customWidth="1"/>
    <col min="3347" max="3382" width="0" style="180" hidden="1" customWidth="1"/>
    <col min="3383" max="3383" width="3.7109375" style="180" customWidth="1"/>
    <col min="3384" max="3384" width="4.85546875" style="180" customWidth="1"/>
    <col min="3385" max="3385" width="5.42578125" style="180" customWidth="1"/>
    <col min="3386" max="3386" width="5.140625" style="180" customWidth="1"/>
    <col min="3387" max="3387" width="3.7109375" style="180" customWidth="1"/>
    <col min="3388" max="3388" width="17.28515625" style="180" customWidth="1"/>
    <col min="3389" max="3389" width="1.140625" style="180" customWidth="1"/>
    <col min="3390" max="3390" width="26" style="180" customWidth="1"/>
    <col min="3391" max="3391" width="26.7109375" style="180" customWidth="1"/>
    <col min="3392" max="3392" width="6" style="180" customWidth="1"/>
    <col min="3393" max="3393" width="6.5703125" style="180" customWidth="1"/>
    <col min="3394" max="3394" width="10.7109375" style="180" customWidth="1"/>
    <col min="3395" max="3396" width="3.28515625" style="180" customWidth="1"/>
    <col min="3397" max="3398" width="4.5703125" style="180" customWidth="1"/>
    <col min="3399" max="3399" width="4" style="180" customWidth="1"/>
    <col min="3400" max="3400" width="8.85546875" style="180" customWidth="1"/>
    <col min="3401" max="3401" width="4.140625" style="180" customWidth="1"/>
    <col min="3402" max="3584" width="11.42578125" style="180"/>
    <col min="3585" max="3585" width="11.28515625" style="180" customWidth="1"/>
    <col min="3586" max="3586" width="11.42578125" style="180" customWidth="1"/>
    <col min="3587" max="3587" width="7.5703125" style="180" customWidth="1"/>
    <col min="3588" max="3590" width="6.140625" style="180" customWidth="1"/>
    <col min="3591" max="3591" width="11.42578125" style="180" customWidth="1"/>
    <col min="3592" max="3592" width="2.7109375" style="180" bestFit="1" customWidth="1"/>
    <col min="3593" max="3593" width="13.140625" style="180" customWidth="1"/>
    <col min="3594" max="3594" width="8.85546875" style="180" customWidth="1"/>
    <col min="3595" max="3595" width="22.5703125" style="180" customWidth="1"/>
    <col min="3596" max="3598" width="7.7109375" style="180" customWidth="1"/>
    <col min="3599" max="3599" width="4.7109375" style="180" customWidth="1"/>
    <col min="3600" max="3600" width="3.7109375" style="180" customWidth="1"/>
    <col min="3601" max="3601" width="4.42578125" style="180" customWidth="1"/>
    <col min="3602" max="3602" width="4.7109375" style="180" customWidth="1"/>
    <col min="3603" max="3638" width="0" style="180" hidden="1" customWidth="1"/>
    <col min="3639" max="3639" width="3.7109375" style="180" customWidth="1"/>
    <col min="3640" max="3640" width="4.85546875" style="180" customWidth="1"/>
    <col min="3641" max="3641" width="5.42578125" style="180" customWidth="1"/>
    <col min="3642" max="3642" width="5.140625" style="180" customWidth="1"/>
    <col min="3643" max="3643" width="3.7109375" style="180" customWidth="1"/>
    <col min="3644" max="3644" width="17.28515625" style="180" customWidth="1"/>
    <col min="3645" max="3645" width="1.140625" style="180" customWidth="1"/>
    <col min="3646" max="3646" width="26" style="180" customWidth="1"/>
    <col min="3647" max="3647" width="26.7109375" style="180" customWidth="1"/>
    <col min="3648" max="3648" width="6" style="180" customWidth="1"/>
    <col min="3649" max="3649" width="6.5703125" style="180" customWidth="1"/>
    <col min="3650" max="3650" width="10.7109375" style="180" customWidth="1"/>
    <col min="3651" max="3652" width="3.28515625" style="180" customWidth="1"/>
    <col min="3653" max="3654" width="4.5703125" style="180" customWidth="1"/>
    <col min="3655" max="3655" width="4" style="180" customWidth="1"/>
    <col min="3656" max="3656" width="8.85546875" style="180" customWidth="1"/>
    <col min="3657" max="3657" width="4.140625" style="180" customWidth="1"/>
    <col min="3658" max="3840" width="11.42578125" style="180"/>
    <col min="3841" max="3841" width="11.28515625" style="180" customWidth="1"/>
    <col min="3842" max="3842" width="11.42578125" style="180" customWidth="1"/>
    <col min="3843" max="3843" width="7.5703125" style="180" customWidth="1"/>
    <col min="3844" max="3846" width="6.140625" style="180" customWidth="1"/>
    <col min="3847" max="3847" width="11.42578125" style="180" customWidth="1"/>
    <col min="3848" max="3848" width="2.7109375" style="180" bestFit="1" customWidth="1"/>
    <col min="3849" max="3849" width="13.140625" style="180" customWidth="1"/>
    <col min="3850" max="3850" width="8.85546875" style="180" customWidth="1"/>
    <col min="3851" max="3851" width="22.5703125" style="180" customWidth="1"/>
    <col min="3852" max="3854" width="7.7109375" style="180" customWidth="1"/>
    <col min="3855" max="3855" width="4.7109375" style="180" customWidth="1"/>
    <col min="3856" max="3856" width="3.7109375" style="180" customWidth="1"/>
    <col min="3857" max="3857" width="4.42578125" style="180" customWidth="1"/>
    <col min="3858" max="3858" width="4.7109375" style="180" customWidth="1"/>
    <col min="3859" max="3894" width="0" style="180" hidden="1" customWidth="1"/>
    <col min="3895" max="3895" width="3.7109375" style="180" customWidth="1"/>
    <col min="3896" max="3896" width="4.85546875" style="180" customWidth="1"/>
    <col min="3897" max="3897" width="5.42578125" style="180" customWidth="1"/>
    <col min="3898" max="3898" width="5.140625" style="180" customWidth="1"/>
    <col min="3899" max="3899" width="3.7109375" style="180" customWidth="1"/>
    <col min="3900" max="3900" width="17.28515625" style="180" customWidth="1"/>
    <col min="3901" max="3901" width="1.140625" style="180" customWidth="1"/>
    <col min="3902" max="3902" width="26" style="180" customWidth="1"/>
    <col min="3903" max="3903" width="26.7109375" style="180" customWidth="1"/>
    <col min="3904" max="3904" width="6" style="180" customWidth="1"/>
    <col min="3905" max="3905" width="6.5703125" style="180" customWidth="1"/>
    <col min="3906" max="3906" width="10.7109375" style="180" customWidth="1"/>
    <col min="3907" max="3908" width="3.28515625" style="180" customWidth="1"/>
    <col min="3909" max="3910" width="4.5703125" style="180" customWidth="1"/>
    <col min="3911" max="3911" width="4" style="180" customWidth="1"/>
    <col min="3912" max="3912" width="8.85546875" style="180" customWidth="1"/>
    <col min="3913" max="3913" width="4.140625" style="180" customWidth="1"/>
    <col min="3914" max="4096" width="11.42578125" style="180"/>
    <col min="4097" max="4097" width="11.28515625" style="180" customWidth="1"/>
    <col min="4098" max="4098" width="11.42578125" style="180" customWidth="1"/>
    <col min="4099" max="4099" width="7.5703125" style="180" customWidth="1"/>
    <col min="4100" max="4102" width="6.140625" style="180" customWidth="1"/>
    <col min="4103" max="4103" width="11.42578125" style="180" customWidth="1"/>
    <col min="4104" max="4104" width="2.7109375" style="180" bestFit="1" customWidth="1"/>
    <col min="4105" max="4105" width="13.140625" style="180" customWidth="1"/>
    <col min="4106" max="4106" width="8.85546875" style="180" customWidth="1"/>
    <col min="4107" max="4107" width="22.5703125" style="180" customWidth="1"/>
    <col min="4108" max="4110" width="7.7109375" style="180" customWidth="1"/>
    <col min="4111" max="4111" width="4.7109375" style="180" customWidth="1"/>
    <col min="4112" max="4112" width="3.7109375" style="180" customWidth="1"/>
    <col min="4113" max="4113" width="4.42578125" style="180" customWidth="1"/>
    <col min="4114" max="4114" width="4.7109375" style="180" customWidth="1"/>
    <col min="4115" max="4150" width="0" style="180" hidden="1" customWidth="1"/>
    <col min="4151" max="4151" width="3.7109375" style="180" customWidth="1"/>
    <col min="4152" max="4152" width="4.85546875" style="180" customWidth="1"/>
    <col min="4153" max="4153" width="5.42578125" style="180" customWidth="1"/>
    <col min="4154" max="4154" width="5.140625" style="180" customWidth="1"/>
    <col min="4155" max="4155" width="3.7109375" style="180" customWidth="1"/>
    <col min="4156" max="4156" width="17.28515625" style="180" customWidth="1"/>
    <col min="4157" max="4157" width="1.140625" style="180" customWidth="1"/>
    <col min="4158" max="4158" width="26" style="180" customWidth="1"/>
    <col min="4159" max="4159" width="26.7109375" style="180" customWidth="1"/>
    <col min="4160" max="4160" width="6" style="180" customWidth="1"/>
    <col min="4161" max="4161" width="6.5703125" style="180" customWidth="1"/>
    <col min="4162" max="4162" width="10.7109375" style="180" customWidth="1"/>
    <col min="4163" max="4164" width="3.28515625" style="180" customWidth="1"/>
    <col min="4165" max="4166" width="4.5703125" style="180" customWidth="1"/>
    <col min="4167" max="4167" width="4" style="180" customWidth="1"/>
    <col min="4168" max="4168" width="8.85546875" style="180" customWidth="1"/>
    <col min="4169" max="4169" width="4.140625" style="180" customWidth="1"/>
    <col min="4170" max="4352" width="11.42578125" style="180"/>
    <col min="4353" max="4353" width="11.28515625" style="180" customWidth="1"/>
    <col min="4354" max="4354" width="11.42578125" style="180" customWidth="1"/>
    <col min="4355" max="4355" width="7.5703125" style="180" customWidth="1"/>
    <col min="4356" max="4358" width="6.140625" style="180" customWidth="1"/>
    <col min="4359" max="4359" width="11.42578125" style="180" customWidth="1"/>
    <col min="4360" max="4360" width="2.7109375" style="180" bestFit="1" customWidth="1"/>
    <col min="4361" max="4361" width="13.140625" style="180" customWidth="1"/>
    <col min="4362" max="4362" width="8.85546875" style="180" customWidth="1"/>
    <col min="4363" max="4363" width="22.5703125" style="180" customWidth="1"/>
    <col min="4364" max="4366" width="7.7109375" style="180" customWidth="1"/>
    <col min="4367" max="4367" width="4.7109375" style="180" customWidth="1"/>
    <col min="4368" max="4368" width="3.7109375" style="180" customWidth="1"/>
    <col min="4369" max="4369" width="4.42578125" style="180" customWidth="1"/>
    <col min="4370" max="4370" width="4.7109375" style="180" customWidth="1"/>
    <col min="4371" max="4406" width="0" style="180" hidden="1" customWidth="1"/>
    <col min="4407" max="4407" width="3.7109375" style="180" customWidth="1"/>
    <col min="4408" max="4408" width="4.85546875" style="180" customWidth="1"/>
    <col min="4409" max="4409" width="5.42578125" style="180" customWidth="1"/>
    <col min="4410" max="4410" width="5.140625" style="180" customWidth="1"/>
    <col min="4411" max="4411" width="3.7109375" style="180" customWidth="1"/>
    <col min="4412" max="4412" width="17.28515625" style="180" customWidth="1"/>
    <col min="4413" max="4413" width="1.140625" style="180" customWidth="1"/>
    <col min="4414" max="4414" width="26" style="180" customWidth="1"/>
    <col min="4415" max="4415" width="26.7109375" style="180" customWidth="1"/>
    <col min="4416" max="4416" width="6" style="180" customWidth="1"/>
    <col min="4417" max="4417" width="6.5703125" style="180" customWidth="1"/>
    <col min="4418" max="4418" width="10.7109375" style="180" customWidth="1"/>
    <col min="4419" max="4420" width="3.28515625" style="180" customWidth="1"/>
    <col min="4421" max="4422" width="4.5703125" style="180" customWidth="1"/>
    <col min="4423" max="4423" width="4" style="180" customWidth="1"/>
    <col min="4424" max="4424" width="8.85546875" style="180" customWidth="1"/>
    <col min="4425" max="4425" width="4.140625" style="180" customWidth="1"/>
    <col min="4426" max="4608" width="11.42578125" style="180"/>
    <col min="4609" max="4609" width="11.28515625" style="180" customWidth="1"/>
    <col min="4610" max="4610" width="11.42578125" style="180" customWidth="1"/>
    <col min="4611" max="4611" width="7.5703125" style="180" customWidth="1"/>
    <col min="4612" max="4614" width="6.140625" style="180" customWidth="1"/>
    <col min="4615" max="4615" width="11.42578125" style="180" customWidth="1"/>
    <col min="4616" max="4616" width="2.7109375" style="180" bestFit="1" customWidth="1"/>
    <col min="4617" max="4617" width="13.140625" style="180" customWidth="1"/>
    <col min="4618" max="4618" width="8.85546875" style="180" customWidth="1"/>
    <col min="4619" max="4619" width="22.5703125" style="180" customWidth="1"/>
    <col min="4620" max="4622" width="7.7109375" style="180" customWidth="1"/>
    <col min="4623" max="4623" width="4.7109375" style="180" customWidth="1"/>
    <col min="4624" max="4624" width="3.7109375" style="180" customWidth="1"/>
    <col min="4625" max="4625" width="4.42578125" style="180" customWidth="1"/>
    <col min="4626" max="4626" width="4.7109375" style="180" customWidth="1"/>
    <col min="4627" max="4662" width="0" style="180" hidden="1" customWidth="1"/>
    <col min="4663" max="4663" width="3.7109375" style="180" customWidth="1"/>
    <col min="4664" max="4664" width="4.85546875" style="180" customWidth="1"/>
    <col min="4665" max="4665" width="5.42578125" style="180" customWidth="1"/>
    <col min="4666" max="4666" width="5.140625" style="180" customWidth="1"/>
    <col min="4667" max="4667" width="3.7109375" style="180" customWidth="1"/>
    <col min="4668" max="4668" width="17.28515625" style="180" customWidth="1"/>
    <col min="4669" max="4669" width="1.140625" style="180" customWidth="1"/>
    <col min="4670" max="4670" width="26" style="180" customWidth="1"/>
    <col min="4671" max="4671" width="26.7109375" style="180" customWidth="1"/>
    <col min="4672" max="4672" width="6" style="180" customWidth="1"/>
    <col min="4673" max="4673" width="6.5703125" style="180" customWidth="1"/>
    <col min="4674" max="4674" width="10.7109375" style="180" customWidth="1"/>
    <col min="4675" max="4676" width="3.28515625" style="180" customWidth="1"/>
    <col min="4677" max="4678" width="4.5703125" style="180" customWidth="1"/>
    <col min="4679" max="4679" width="4" style="180" customWidth="1"/>
    <col min="4680" max="4680" width="8.85546875" style="180" customWidth="1"/>
    <col min="4681" max="4681" width="4.140625" style="180" customWidth="1"/>
    <col min="4682" max="4864" width="11.42578125" style="180"/>
    <col min="4865" max="4865" width="11.28515625" style="180" customWidth="1"/>
    <col min="4866" max="4866" width="11.42578125" style="180" customWidth="1"/>
    <col min="4867" max="4867" width="7.5703125" style="180" customWidth="1"/>
    <col min="4868" max="4870" width="6.140625" style="180" customWidth="1"/>
    <col min="4871" max="4871" width="11.42578125" style="180" customWidth="1"/>
    <col min="4872" max="4872" width="2.7109375" style="180" bestFit="1" customWidth="1"/>
    <col min="4873" max="4873" width="13.140625" style="180" customWidth="1"/>
    <col min="4874" max="4874" width="8.85546875" style="180" customWidth="1"/>
    <col min="4875" max="4875" width="22.5703125" style="180" customWidth="1"/>
    <col min="4876" max="4878" width="7.7109375" style="180" customWidth="1"/>
    <col min="4879" max="4879" width="4.7109375" style="180" customWidth="1"/>
    <col min="4880" max="4880" width="3.7109375" style="180" customWidth="1"/>
    <col min="4881" max="4881" width="4.42578125" style="180" customWidth="1"/>
    <col min="4882" max="4882" width="4.7109375" style="180" customWidth="1"/>
    <col min="4883" max="4918" width="0" style="180" hidden="1" customWidth="1"/>
    <col min="4919" max="4919" width="3.7109375" style="180" customWidth="1"/>
    <col min="4920" max="4920" width="4.85546875" style="180" customWidth="1"/>
    <col min="4921" max="4921" width="5.42578125" style="180" customWidth="1"/>
    <col min="4922" max="4922" width="5.140625" style="180" customWidth="1"/>
    <col min="4923" max="4923" width="3.7109375" style="180" customWidth="1"/>
    <col min="4924" max="4924" width="17.28515625" style="180" customWidth="1"/>
    <col min="4925" max="4925" width="1.140625" style="180" customWidth="1"/>
    <col min="4926" max="4926" width="26" style="180" customWidth="1"/>
    <col min="4927" max="4927" width="26.7109375" style="180" customWidth="1"/>
    <col min="4928" max="4928" width="6" style="180" customWidth="1"/>
    <col min="4929" max="4929" width="6.5703125" style="180" customWidth="1"/>
    <col min="4930" max="4930" width="10.7109375" style="180" customWidth="1"/>
    <col min="4931" max="4932" width="3.28515625" style="180" customWidth="1"/>
    <col min="4933" max="4934" width="4.5703125" style="180" customWidth="1"/>
    <col min="4935" max="4935" width="4" style="180" customWidth="1"/>
    <col min="4936" max="4936" width="8.85546875" style="180" customWidth="1"/>
    <col min="4937" max="4937" width="4.140625" style="180" customWidth="1"/>
    <col min="4938" max="5120" width="11.42578125" style="180"/>
    <col min="5121" max="5121" width="11.28515625" style="180" customWidth="1"/>
    <col min="5122" max="5122" width="11.42578125" style="180" customWidth="1"/>
    <col min="5123" max="5123" width="7.5703125" style="180" customWidth="1"/>
    <col min="5124" max="5126" width="6.140625" style="180" customWidth="1"/>
    <col min="5127" max="5127" width="11.42578125" style="180" customWidth="1"/>
    <col min="5128" max="5128" width="2.7109375" style="180" bestFit="1" customWidth="1"/>
    <col min="5129" max="5129" width="13.140625" style="180" customWidth="1"/>
    <col min="5130" max="5130" width="8.85546875" style="180" customWidth="1"/>
    <col min="5131" max="5131" width="22.5703125" style="180" customWidth="1"/>
    <col min="5132" max="5134" width="7.7109375" style="180" customWidth="1"/>
    <col min="5135" max="5135" width="4.7109375" style="180" customWidth="1"/>
    <col min="5136" max="5136" width="3.7109375" style="180" customWidth="1"/>
    <col min="5137" max="5137" width="4.42578125" style="180" customWidth="1"/>
    <col min="5138" max="5138" width="4.7109375" style="180" customWidth="1"/>
    <col min="5139" max="5174" width="0" style="180" hidden="1" customWidth="1"/>
    <col min="5175" max="5175" width="3.7109375" style="180" customWidth="1"/>
    <col min="5176" max="5176" width="4.85546875" style="180" customWidth="1"/>
    <col min="5177" max="5177" width="5.42578125" style="180" customWidth="1"/>
    <col min="5178" max="5178" width="5.140625" style="180" customWidth="1"/>
    <col min="5179" max="5179" width="3.7109375" style="180" customWidth="1"/>
    <col min="5180" max="5180" width="17.28515625" style="180" customWidth="1"/>
    <col min="5181" max="5181" width="1.140625" style="180" customWidth="1"/>
    <col min="5182" max="5182" width="26" style="180" customWidth="1"/>
    <col min="5183" max="5183" width="26.7109375" style="180" customWidth="1"/>
    <col min="5184" max="5184" width="6" style="180" customWidth="1"/>
    <col min="5185" max="5185" width="6.5703125" style="180" customWidth="1"/>
    <col min="5186" max="5186" width="10.7109375" style="180" customWidth="1"/>
    <col min="5187" max="5188" width="3.28515625" style="180" customWidth="1"/>
    <col min="5189" max="5190" width="4.5703125" style="180" customWidth="1"/>
    <col min="5191" max="5191" width="4" style="180" customWidth="1"/>
    <col min="5192" max="5192" width="8.85546875" style="180" customWidth="1"/>
    <col min="5193" max="5193" width="4.140625" style="180" customWidth="1"/>
    <col min="5194" max="5376" width="11.42578125" style="180"/>
    <col min="5377" max="5377" width="11.28515625" style="180" customWidth="1"/>
    <col min="5378" max="5378" width="11.42578125" style="180" customWidth="1"/>
    <col min="5379" max="5379" width="7.5703125" style="180" customWidth="1"/>
    <col min="5380" max="5382" width="6.140625" style="180" customWidth="1"/>
    <col min="5383" max="5383" width="11.42578125" style="180" customWidth="1"/>
    <col min="5384" max="5384" width="2.7109375" style="180" bestFit="1" customWidth="1"/>
    <col min="5385" max="5385" width="13.140625" style="180" customWidth="1"/>
    <col min="5386" max="5386" width="8.85546875" style="180" customWidth="1"/>
    <col min="5387" max="5387" width="22.5703125" style="180" customWidth="1"/>
    <col min="5388" max="5390" width="7.7109375" style="180" customWidth="1"/>
    <col min="5391" max="5391" width="4.7109375" style="180" customWidth="1"/>
    <col min="5392" max="5392" width="3.7109375" style="180" customWidth="1"/>
    <col min="5393" max="5393" width="4.42578125" style="180" customWidth="1"/>
    <col min="5394" max="5394" width="4.7109375" style="180" customWidth="1"/>
    <col min="5395" max="5430" width="0" style="180" hidden="1" customWidth="1"/>
    <col min="5431" max="5431" width="3.7109375" style="180" customWidth="1"/>
    <col min="5432" max="5432" width="4.85546875" style="180" customWidth="1"/>
    <col min="5433" max="5433" width="5.42578125" style="180" customWidth="1"/>
    <col min="5434" max="5434" width="5.140625" style="180" customWidth="1"/>
    <col min="5435" max="5435" width="3.7109375" style="180" customWidth="1"/>
    <col min="5436" max="5436" width="17.28515625" style="180" customWidth="1"/>
    <col min="5437" max="5437" width="1.140625" style="180" customWidth="1"/>
    <col min="5438" max="5438" width="26" style="180" customWidth="1"/>
    <col min="5439" max="5439" width="26.7109375" style="180" customWidth="1"/>
    <col min="5440" max="5440" width="6" style="180" customWidth="1"/>
    <col min="5441" max="5441" width="6.5703125" style="180" customWidth="1"/>
    <col min="5442" max="5442" width="10.7109375" style="180" customWidth="1"/>
    <col min="5443" max="5444" width="3.28515625" style="180" customWidth="1"/>
    <col min="5445" max="5446" width="4.5703125" style="180" customWidth="1"/>
    <col min="5447" max="5447" width="4" style="180" customWidth="1"/>
    <col min="5448" max="5448" width="8.85546875" style="180" customWidth="1"/>
    <col min="5449" max="5449" width="4.140625" style="180" customWidth="1"/>
    <col min="5450" max="5632" width="11.42578125" style="180"/>
    <col min="5633" max="5633" width="11.28515625" style="180" customWidth="1"/>
    <col min="5634" max="5634" width="11.42578125" style="180" customWidth="1"/>
    <col min="5635" max="5635" width="7.5703125" style="180" customWidth="1"/>
    <col min="5636" max="5638" width="6.140625" style="180" customWidth="1"/>
    <col min="5639" max="5639" width="11.42578125" style="180" customWidth="1"/>
    <col min="5640" max="5640" width="2.7109375" style="180" bestFit="1" customWidth="1"/>
    <col min="5641" max="5641" width="13.140625" style="180" customWidth="1"/>
    <col min="5642" max="5642" width="8.85546875" style="180" customWidth="1"/>
    <col min="5643" max="5643" width="22.5703125" style="180" customWidth="1"/>
    <col min="5644" max="5646" width="7.7109375" style="180" customWidth="1"/>
    <col min="5647" max="5647" width="4.7109375" style="180" customWidth="1"/>
    <col min="5648" max="5648" width="3.7109375" style="180" customWidth="1"/>
    <col min="5649" max="5649" width="4.42578125" style="180" customWidth="1"/>
    <col min="5650" max="5650" width="4.7109375" style="180" customWidth="1"/>
    <col min="5651" max="5686" width="0" style="180" hidden="1" customWidth="1"/>
    <col min="5687" max="5687" width="3.7109375" style="180" customWidth="1"/>
    <col min="5688" max="5688" width="4.85546875" style="180" customWidth="1"/>
    <col min="5689" max="5689" width="5.42578125" style="180" customWidth="1"/>
    <col min="5690" max="5690" width="5.140625" style="180" customWidth="1"/>
    <col min="5691" max="5691" width="3.7109375" style="180" customWidth="1"/>
    <col min="5692" max="5692" width="17.28515625" style="180" customWidth="1"/>
    <col min="5693" max="5693" width="1.140625" style="180" customWidth="1"/>
    <col min="5694" max="5694" width="26" style="180" customWidth="1"/>
    <col min="5695" max="5695" width="26.7109375" style="180" customWidth="1"/>
    <col min="5696" max="5696" width="6" style="180" customWidth="1"/>
    <col min="5697" max="5697" width="6.5703125" style="180" customWidth="1"/>
    <col min="5698" max="5698" width="10.7109375" style="180" customWidth="1"/>
    <col min="5699" max="5700" width="3.28515625" style="180" customWidth="1"/>
    <col min="5701" max="5702" width="4.5703125" style="180" customWidth="1"/>
    <col min="5703" max="5703" width="4" style="180" customWidth="1"/>
    <col min="5704" max="5704" width="8.85546875" style="180" customWidth="1"/>
    <col min="5705" max="5705" width="4.140625" style="180" customWidth="1"/>
    <col min="5706" max="5888" width="11.42578125" style="180"/>
    <col min="5889" max="5889" width="11.28515625" style="180" customWidth="1"/>
    <col min="5890" max="5890" width="11.42578125" style="180" customWidth="1"/>
    <col min="5891" max="5891" width="7.5703125" style="180" customWidth="1"/>
    <col min="5892" max="5894" width="6.140625" style="180" customWidth="1"/>
    <col min="5895" max="5895" width="11.42578125" style="180" customWidth="1"/>
    <col min="5896" max="5896" width="2.7109375" style="180" bestFit="1" customWidth="1"/>
    <col min="5897" max="5897" width="13.140625" style="180" customWidth="1"/>
    <col min="5898" max="5898" width="8.85546875" style="180" customWidth="1"/>
    <col min="5899" max="5899" width="22.5703125" style="180" customWidth="1"/>
    <col min="5900" max="5902" width="7.7109375" style="180" customWidth="1"/>
    <col min="5903" max="5903" width="4.7109375" style="180" customWidth="1"/>
    <col min="5904" max="5904" width="3.7109375" style="180" customWidth="1"/>
    <col min="5905" max="5905" width="4.42578125" style="180" customWidth="1"/>
    <col min="5906" max="5906" width="4.7109375" style="180" customWidth="1"/>
    <col min="5907" max="5942" width="0" style="180" hidden="1" customWidth="1"/>
    <col min="5943" max="5943" width="3.7109375" style="180" customWidth="1"/>
    <col min="5944" max="5944" width="4.85546875" style="180" customWidth="1"/>
    <col min="5945" max="5945" width="5.42578125" style="180" customWidth="1"/>
    <col min="5946" max="5946" width="5.140625" style="180" customWidth="1"/>
    <col min="5947" max="5947" width="3.7109375" style="180" customWidth="1"/>
    <col min="5948" max="5948" width="17.28515625" style="180" customWidth="1"/>
    <col min="5949" max="5949" width="1.140625" style="180" customWidth="1"/>
    <col min="5950" max="5950" width="26" style="180" customWidth="1"/>
    <col min="5951" max="5951" width="26.7109375" style="180" customWidth="1"/>
    <col min="5952" max="5952" width="6" style="180" customWidth="1"/>
    <col min="5953" max="5953" width="6.5703125" style="180" customWidth="1"/>
    <col min="5954" max="5954" width="10.7109375" style="180" customWidth="1"/>
    <col min="5955" max="5956" width="3.28515625" style="180" customWidth="1"/>
    <col min="5957" max="5958" width="4.5703125" style="180" customWidth="1"/>
    <col min="5959" max="5959" width="4" style="180" customWidth="1"/>
    <col min="5960" max="5960" width="8.85546875" style="180" customWidth="1"/>
    <col min="5961" max="5961" width="4.140625" style="180" customWidth="1"/>
    <col min="5962" max="6144" width="11.42578125" style="180"/>
    <col min="6145" max="6145" width="11.28515625" style="180" customWidth="1"/>
    <col min="6146" max="6146" width="11.42578125" style="180" customWidth="1"/>
    <col min="6147" max="6147" width="7.5703125" style="180" customWidth="1"/>
    <col min="6148" max="6150" width="6.140625" style="180" customWidth="1"/>
    <col min="6151" max="6151" width="11.42578125" style="180" customWidth="1"/>
    <col min="6152" max="6152" width="2.7109375" style="180" bestFit="1" customWidth="1"/>
    <col min="6153" max="6153" width="13.140625" style="180" customWidth="1"/>
    <col min="6154" max="6154" width="8.85546875" style="180" customWidth="1"/>
    <col min="6155" max="6155" width="22.5703125" style="180" customWidth="1"/>
    <col min="6156" max="6158" width="7.7109375" style="180" customWidth="1"/>
    <col min="6159" max="6159" width="4.7109375" style="180" customWidth="1"/>
    <col min="6160" max="6160" width="3.7109375" style="180" customWidth="1"/>
    <col min="6161" max="6161" width="4.42578125" style="180" customWidth="1"/>
    <col min="6162" max="6162" width="4.7109375" style="180" customWidth="1"/>
    <col min="6163" max="6198" width="0" style="180" hidden="1" customWidth="1"/>
    <col min="6199" max="6199" width="3.7109375" style="180" customWidth="1"/>
    <col min="6200" max="6200" width="4.85546875" style="180" customWidth="1"/>
    <col min="6201" max="6201" width="5.42578125" style="180" customWidth="1"/>
    <col min="6202" max="6202" width="5.140625" style="180" customWidth="1"/>
    <col min="6203" max="6203" width="3.7109375" style="180" customWidth="1"/>
    <col min="6204" max="6204" width="17.28515625" style="180" customWidth="1"/>
    <col min="6205" max="6205" width="1.140625" style="180" customWidth="1"/>
    <col min="6206" max="6206" width="26" style="180" customWidth="1"/>
    <col min="6207" max="6207" width="26.7109375" style="180" customWidth="1"/>
    <col min="6208" max="6208" width="6" style="180" customWidth="1"/>
    <col min="6209" max="6209" width="6.5703125" style="180" customWidth="1"/>
    <col min="6210" max="6210" width="10.7109375" style="180" customWidth="1"/>
    <col min="6211" max="6212" width="3.28515625" style="180" customWidth="1"/>
    <col min="6213" max="6214" width="4.5703125" style="180" customWidth="1"/>
    <col min="6215" max="6215" width="4" style="180" customWidth="1"/>
    <col min="6216" max="6216" width="8.85546875" style="180" customWidth="1"/>
    <col min="6217" max="6217" width="4.140625" style="180" customWidth="1"/>
    <col min="6218" max="6400" width="11.42578125" style="180"/>
    <col min="6401" max="6401" width="11.28515625" style="180" customWidth="1"/>
    <col min="6402" max="6402" width="11.42578125" style="180" customWidth="1"/>
    <col min="6403" max="6403" width="7.5703125" style="180" customWidth="1"/>
    <col min="6404" max="6406" width="6.140625" style="180" customWidth="1"/>
    <col min="6407" max="6407" width="11.42578125" style="180" customWidth="1"/>
    <col min="6408" max="6408" width="2.7109375" style="180" bestFit="1" customWidth="1"/>
    <col min="6409" max="6409" width="13.140625" style="180" customWidth="1"/>
    <col min="6410" max="6410" width="8.85546875" style="180" customWidth="1"/>
    <col min="6411" max="6411" width="22.5703125" style="180" customWidth="1"/>
    <col min="6412" max="6414" width="7.7109375" style="180" customWidth="1"/>
    <col min="6415" max="6415" width="4.7109375" style="180" customWidth="1"/>
    <col min="6416" max="6416" width="3.7109375" style="180" customWidth="1"/>
    <col min="6417" max="6417" width="4.42578125" style="180" customWidth="1"/>
    <col min="6418" max="6418" width="4.7109375" style="180" customWidth="1"/>
    <col min="6419" max="6454" width="0" style="180" hidden="1" customWidth="1"/>
    <col min="6455" max="6455" width="3.7109375" style="180" customWidth="1"/>
    <col min="6456" max="6456" width="4.85546875" style="180" customWidth="1"/>
    <col min="6457" max="6457" width="5.42578125" style="180" customWidth="1"/>
    <col min="6458" max="6458" width="5.140625" style="180" customWidth="1"/>
    <col min="6459" max="6459" width="3.7109375" style="180" customWidth="1"/>
    <col min="6460" max="6460" width="17.28515625" style="180" customWidth="1"/>
    <col min="6461" max="6461" width="1.140625" style="180" customWidth="1"/>
    <col min="6462" max="6462" width="26" style="180" customWidth="1"/>
    <col min="6463" max="6463" width="26.7109375" style="180" customWidth="1"/>
    <col min="6464" max="6464" width="6" style="180" customWidth="1"/>
    <col min="6465" max="6465" width="6.5703125" style="180" customWidth="1"/>
    <col min="6466" max="6466" width="10.7109375" style="180" customWidth="1"/>
    <col min="6467" max="6468" width="3.28515625" style="180" customWidth="1"/>
    <col min="6469" max="6470" width="4.5703125" style="180" customWidth="1"/>
    <col min="6471" max="6471" width="4" style="180" customWidth="1"/>
    <col min="6472" max="6472" width="8.85546875" style="180" customWidth="1"/>
    <col min="6473" max="6473" width="4.140625" style="180" customWidth="1"/>
    <col min="6474" max="6656" width="11.42578125" style="180"/>
    <col min="6657" max="6657" width="11.28515625" style="180" customWidth="1"/>
    <col min="6658" max="6658" width="11.42578125" style="180" customWidth="1"/>
    <col min="6659" max="6659" width="7.5703125" style="180" customWidth="1"/>
    <col min="6660" max="6662" width="6.140625" style="180" customWidth="1"/>
    <col min="6663" max="6663" width="11.42578125" style="180" customWidth="1"/>
    <col min="6664" max="6664" width="2.7109375" style="180" bestFit="1" customWidth="1"/>
    <col min="6665" max="6665" width="13.140625" style="180" customWidth="1"/>
    <col min="6666" max="6666" width="8.85546875" style="180" customWidth="1"/>
    <col min="6667" max="6667" width="22.5703125" style="180" customWidth="1"/>
    <col min="6668" max="6670" width="7.7109375" style="180" customWidth="1"/>
    <col min="6671" max="6671" width="4.7109375" style="180" customWidth="1"/>
    <col min="6672" max="6672" width="3.7109375" style="180" customWidth="1"/>
    <col min="6673" max="6673" width="4.42578125" style="180" customWidth="1"/>
    <col min="6674" max="6674" width="4.7109375" style="180" customWidth="1"/>
    <col min="6675" max="6710" width="0" style="180" hidden="1" customWidth="1"/>
    <col min="6711" max="6711" width="3.7109375" style="180" customWidth="1"/>
    <col min="6712" max="6712" width="4.85546875" style="180" customWidth="1"/>
    <col min="6713" max="6713" width="5.42578125" style="180" customWidth="1"/>
    <col min="6714" max="6714" width="5.140625" style="180" customWidth="1"/>
    <col min="6715" max="6715" width="3.7109375" style="180" customWidth="1"/>
    <col min="6716" max="6716" width="17.28515625" style="180" customWidth="1"/>
    <col min="6717" max="6717" width="1.140625" style="180" customWidth="1"/>
    <col min="6718" max="6718" width="26" style="180" customWidth="1"/>
    <col min="6719" max="6719" width="26.7109375" style="180" customWidth="1"/>
    <col min="6720" max="6720" width="6" style="180" customWidth="1"/>
    <col min="6721" max="6721" width="6.5703125" style="180" customWidth="1"/>
    <col min="6722" max="6722" width="10.7109375" style="180" customWidth="1"/>
    <col min="6723" max="6724" width="3.28515625" style="180" customWidth="1"/>
    <col min="6725" max="6726" width="4.5703125" style="180" customWidth="1"/>
    <col min="6727" max="6727" width="4" style="180" customWidth="1"/>
    <col min="6728" max="6728" width="8.85546875" style="180" customWidth="1"/>
    <col min="6729" max="6729" width="4.140625" style="180" customWidth="1"/>
    <col min="6730" max="6912" width="11.42578125" style="180"/>
    <col min="6913" max="6913" width="11.28515625" style="180" customWidth="1"/>
    <col min="6914" max="6914" width="11.42578125" style="180" customWidth="1"/>
    <col min="6915" max="6915" width="7.5703125" style="180" customWidth="1"/>
    <col min="6916" max="6918" width="6.140625" style="180" customWidth="1"/>
    <col min="6919" max="6919" width="11.42578125" style="180" customWidth="1"/>
    <col min="6920" max="6920" width="2.7109375" style="180" bestFit="1" customWidth="1"/>
    <col min="6921" max="6921" width="13.140625" style="180" customWidth="1"/>
    <col min="6922" max="6922" width="8.85546875" style="180" customWidth="1"/>
    <col min="6923" max="6923" width="22.5703125" style="180" customWidth="1"/>
    <col min="6924" max="6926" width="7.7109375" style="180" customWidth="1"/>
    <col min="6927" max="6927" width="4.7109375" style="180" customWidth="1"/>
    <col min="6928" max="6928" width="3.7109375" style="180" customWidth="1"/>
    <col min="6929" max="6929" width="4.42578125" style="180" customWidth="1"/>
    <col min="6930" max="6930" width="4.7109375" style="180" customWidth="1"/>
    <col min="6931" max="6966" width="0" style="180" hidden="1" customWidth="1"/>
    <col min="6967" max="6967" width="3.7109375" style="180" customWidth="1"/>
    <col min="6968" max="6968" width="4.85546875" style="180" customWidth="1"/>
    <col min="6969" max="6969" width="5.42578125" style="180" customWidth="1"/>
    <col min="6970" max="6970" width="5.140625" style="180" customWidth="1"/>
    <col min="6971" max="6971" width="3.7109375" style="180" customWidth="1"/>
    <col min="6972" max="6972" width="17.28515625" style="180" customWidth="1"/>
    <col min="6973" max="6973" width="1.140625" style="180" customWidth="1"/>
    <col min="6974" max="6974" width="26" style="180" customWidth="1"/>
    <col min="6975" max="6975" width="26.7109375" style="180" customWidth="1"/>
    <col min="6976" max="6976" width="6" style="180" customWidth="1"/>
    <col min="6977" max="6977" width="6.5703125" style="180" customWidth="1"/>
    <col min="6978" max="6978" width="10.7109375" style="180" customWidth="1"/>
    <col min="6979" max="6980" width="3.28515625" style="180" customWidth="1"/>
    <col min="6981" max="6982" width="4.5703125" style="180" customWidth="1"/>
    <col min="6983" max="6983" width="4" style="180" customWidth="1"/>
    <col min="6984" max="6984" width="8.85546875" style="180" customWidth="1"/>
    <col min="6985" max="6985" width="4.140625" style="180" customWidth="1"/>
    <col min="6986" max="7168" width="11.42578125" style="180"/>
    <col min="7169" max="7169" width="11.28515625" style="180" customWidth="1"/>
    <col min="7170" max="7170" width="11.42578125" style="180" customWidth="1"/>
    <col min="7171" max="7171" width="7.5703125" style="180" customWidth="1"/>
    <col min="7172" max="7174" width="6.140625" style="180" customWidth="1"/>
    <col min="7175" max="7175" width="11.42578125" style="180" customWidth="1"/>
    <col min="7176" max="7176" width="2.7109375" style="180" bestFit="1" customWidth="1"/>
    <col min="7177" max="7177" width="13.140625" style="180" customWidth="1"/>
    <col min="7178" max="7178" width="8.85546875" style="180" customWidth="1"/>
    <col min="7179" max="7179" width="22.5703125" style="180" customWidth="1"/>
    <col min="7180" max="7182" width="7.7109375" style="180" customWidth="1"/>
    <col min="7183" max="7183" width="4.7109375" style="180" customWidth="1"/>
    <col min="7184" max="7184" width="3.7109375" style="180" customWidth="1"/>
    <col min="7185" max="7185" width="4.42578125" style="180" customWidth="1"/>
    <col min="7186" max="7186" width="4.7109375" style="180" customWidth="1"/>
    <col min="7187" max="7222" width="0" style="180" hidden="1" customWidth="1"/>
    <col min="7223" max="7223" width="3.7109375" style="180" customWidth="1"/>
    <col min="7224" max="7224" width="4.85546875" style="180" customWidth="1"/>
    <col min="7225" max="7225" width="5.42578125" style="180" customWidth="1"/>
    <col min="7226" max="7226" width="5.140625" style="180" customWidth="1"/>
    <col min="7227" max="7227" width="3.7109375" style="180" customWidth="1"/>
    <col min="7228" max="7228" width="17.28515625" style="180" customWidth="1"/>
    <col min="7229" max="7229" width="1.140625" style="180" customWidth="1"/>
    <col min="7230" max="7230" width="26" style="180" customWidth="1"/>
    <col min="7231" max="7231" width="26.7109375" style="180" customWidth="1"/>
    <col min="7232" max="7232" width="6" style="180" customWidth="1"/>
    <col min="7233" max="7233" width="6.5703125" style="180" customWidth="1"/>
    <col min="7234" max="7234" width="10.7109375" style="180" customWidth="1"/>
    <col min="7235" max="7236" width="3.28515625" style="180" customWidth="1"/>
    <col min="7237" max="7238" width="4.5703125" style="180" customWidth="1"/>
    <col min="7239" max="7239" width="4" style="180" customWidth="1"/>
    <col min="7240" max="7240" width="8.85546875" style="180" customWidth="1"/>
    <col min="7241" max="7241" width="4.140625" style="180" customWidth="1"/>
    <col min="7242" max="7424" width="11.42578125" style="180"/>
    <col min="7425" max="7425" width="11.28515625" style="180" customWidth="1"/>
    <col min="7426" max="7426" width="11.42578125" style="180" customWidth="1"/>
    <col min="7427" max="7427" width="7.5703125" style="180" customWidth="1"/>
    <col min="7428" max="7430" width="6.140625" style="180" customWidth="1"/>
    <col min="7431" max="7431" width="11.42578125" style="180" customWidth="1"/>
    <col min="7432" max="7432" width="2.7109375" style="180" bestFit="1" customWidth="1"/>
    <col min="7433" max="7433" width="13.140625" style="180" customWidth="1"/>
    <col min="7434" max="7434" width="8.85546875" style="180" customWidth="1"/>
    <col min="7435" max="7435" width="22.5703125" style="180" customWidth="1"/>
    <col min="7436" max="7438" width="7.7109375" style="180" customWidth="1"/>
    <col min="7439" max="7439" width="4.7109375" style="180" customWidth="1"/>
    <col min="7440" max="7440" width="3.7109375" style="180" customWidth="1"/>
    <col min="7441" max="7441" width="4.42578125" style="180" customWidth="1"/>
    <col min="7442" max="7442" width="4.7109375" style="180" customWidth="1"/>
    <col min="7443" max="7478" width="0" style="180" hidden="1" customWidth="1"/>
    <col min="7479" max="7479" width="3.7109375" style="180" customWidth="1"/>
    <col min="7480" max="7480" width="4.85546875" style="180" customWidth="1"/>
    <col min="7481" max="7481" width="5.42578125" style="180" customWidth="1"/>
    <col min="7482" max="7482" width="5.140625" style="180" customWidth="1"/>
    <col min="7483" max="7483" width="3.7109375" style="180" customWidth="1"/>
    <col min="7484" max="7484" width="17.28515625" style="180" customWidth="1"/>
    <col min="7485" max="7485" width="1.140625" style="180" customWidth="1"/>
    <col min="7486" max="7486" width="26" style="180" customWidth="1"/>
    <col min="7487" max="7487" width="26.7109375" style="180" customWidth="1"/>
    <col min="7488" max="7488" width="6" style="180" customWidth="1"/>
    <col min="7489" max="7489" width="6.5703125" style="180" customWidth="1"/>
    <col min="7490" max="7490" width="10.7109375" style="180" customWidth="1"/>
    <col min="7491" max="7492" width="3.28515625" style="180" customWidth="1"/>
    <col min="7493" max="7494" width="4.5703125" style="180" customWidth="1"/>
    <col min="7495" max="7495" width="4" style="180" customWidth="1"/>
    <col min="7496" max="7496" width="8.85546875" style="180" customWidth="1"/>
    <col min="7497" max="7497" width="4.140625" style="180" customWidth="1"/>
    <col min="7498" max="7680" width="11.42578125" style="180"/>
    <col min="7681" max="7681" width="11.28515625" style="180" customWidth="1"/>
    <col min="7682" max="7682" width="11.42578125" style="180" customWidth="1"/>
    <col min="7683" max="7683" width="7.5703125" style="180" customWidth="1"/>
    <col min="7684" max="7686" width="6.140625" style="180" customWidth="1"/>
    <col min="7687" max="7687" width="11.42578125" style="180" customWidth="1"/>
    <col min="7688" max="7688" width="2.7109375" style="180" bestFit="1" customWidth="1"/>
    <col min="7689" max="7689" width="13.140625" style="180" customWidth="1"/>
    <col min="7690" max="7690" width="8.85546875" style="180" customWidth="1"/>
    <col min="7691" max="7691" width="22.5703125" style="180" customWidth="1"/>
    <col min="7692" max="7694" width="7.7109375" style="180" customWidth="1"/>
    <col min="7695" max="7695" width="4.7109375" style="180" customWidth="1"/>
    <col min="7696" max="7696" width="3.7109375" style="180" customWidth="1"/>
    <col min="7697" max="7697" width="4.42578125" style="180" customWidth="1"/>
    <col min="7698" max="7698" width="4.7109375" style="180" customWidth="1"/>
    <col min="7699" max="7734" width="0" style="180" hidden="1" customWidth="1"/>
    <col min="7735" max="7735" width="3.7109375" style="180" customWidth="1"/>
    <col min="7736" max="7736" width="4.85546875" style="180" customWidth="1"/>
    <col min="7737" max="7737" width="5.42578125" style="180" customWidth="1"/>
    <col min="7738" max="7738" width="5.140625" style="180" customWidth="1"/>
    <col min="7739" max="7739" width="3.7109375" style="180" customWidth="1"/>
    <col min="7740" max="7740" width="17.28515625" style="180" customWidth="1"/>
    <col min="7741" max="7741" width="1.140625" style="180" customWidth="1"/>
    <col min="7742" max="7742" width="26" style="180" customWidth="1"/>
    <col min="7743" max="7743" width="26.7109375" style="180" customWidth="1"/>
    <col min="7744" max="7744" width="6" style="180" customWidth="1"/>
    <col min="7745" max="7745" width="6.5703125" style="180" customWidth="1"/>
    <col min="7746" max="7746" width="10.7109375" style="180" customWidth="1"/>
    <col min="7747" max="7748" width="3.28515625" style="180" customWidth="1"/>
    <col min="7749" max="7750" width="4.5703125" style="180" customWidth="1"/>
    <col min="7751" max="7751" width="4" style="180" customWidth="1"/>
    <col min="7752" max="7752" width="8.85546875" style="180" customWidth="1"/>
    <col min="7753" max="7753" width="4.140625" style="180" customWidth="1"/>
    <col min="7754" max="7936" width="11.42578125" style="180"/>
    <col min="7937" max="7937" width="11.28515625" style="180" customWidth="1"/>
    <col min="7938" max="7938" width="11.42578125" style="180" customWidth="1"/>
    <col min="7939" max="7939" width="7.5703125" style="180" customWidth="1"/>
    <col min="7940" max="7942" width="6.140625" style="180" customWidth="1"/>
    <col min="7943" max="7943" width="11.42578125" style="180" customWidth="1"/>
    <col min="7944" max="7944" width="2.7109375" style="180" bestFit="1" customWidth="1"/>
    <col min="7945" max="7945" width="13.140625" style="180" customWidth="1"/>
    <col min="7946" max="7946" width="8.85546875" style="180" customWidth="1"/>
    <col min="7947" max="7947" width="22.5703125" style="180" customWidth="1"/>
    <col min="7948" max="7950" width="7.7109375" style="180" customWidth="1"/>
    <col min="7951" max="7951" width="4.7109375" style="180" customWidth="1"/>
    <col min="7952" max="7952" width="3.7109375" style="180" customWidth="1"/>
    <col min="7953" max="7953" width="4.42578125" style="180" customWidth="1"/>
    <col min="7954" max="7954" width="4.7109375" style="180" customWidth="1"/>
    <col min="7955" max="7990" width="0" style="180" hidden="1" customWidth="1"/>
    <col min="7991" max="7991" width="3.7109375" style="180" customWidth="1"/>
    <col min="7992" max="7992" width="4.85546875" style="180" customWidth="1"/>
    <col min="7993" max="7993" width="5.42578125" style="180" customWidth="1"/>
    <col min="7994" max="7994" width="5.140625" style="180" customWidth="1"/>
    <col min="7995" max="7995" width="3.7109375" style="180" customWidth="1"/>
    <col min="7996" max="7996" width="17.28515625" style="180" customWidth="1"/>
    <col min="7997" max="7997" width="1.140625" style="180" customWidth="1"/>
    <col min="7998" max="7998" width="26" style="180" customWidth="1"/>
    <col min="7999" max="7999" width="26.7109375" style="180" customWidth="1"/>
    <col min="8000" max="8000" width="6" style="180" customWidth="1"/>
    <col min="8001" max="8001" width="6.5703125" style="180" customWidth="1"/>
    <col min="8002" max="8002" width="10.7109375" style="180" customWidth="1"/>
    <col min="8003" max="8004" width="3.28515625" style="180" customWidth="1"/>
    <col min="8005" max="8006" width="4.5703125" style="180" customWidth="1"/>
    <col min="8007" max="8007" width="4" style="180" customWidth="1"/>
    <col min="8008" max="8008" width="8.85546875" style="180" customWidth="1"/>
    <col min="8009" max="8009" width="4.140625" style="180" customWidth="1"/>
    <col min="8010" max="8192" width="11.42578125" style="180"/>
    <col min="8193" max="8193" width="11.28515625" style="180" customWidth="1"/>
    <col min="8194" max="8194" width="11.42578125" style="180" customWidth="1"/>
    <col min="8195" max="8195" width="7.5703125" style="180" customWidth="1"/>
    <col min="8196" max="8198" width="6.140625" style="180" customWidth="1"/>
    <col min="8199" max="8199" width="11.42578125" style="180" customWidth="1"/>
    <col min="8200" max="8200" width="2.7109375" style="180" bestFit="1" customWidth="1"/>
    <col min="8201" max="8201" width="13.140625" style="180" customWidth="1"/>
    <col min="8202" max="8202" width="8.85546875" style="180" customWidth="1"/>
    <col min="8203" max="8203" width="22.5703125" style="180" customWidth="1"/>
    <col min="8204" max="8206" width="7.7109375" style="180" customWidth="1"/>
    <col min="8207" max="8207" width="4.7109375" style="180" customWidth="1"/>
    <col min="8208" max="8208" width="3.7109375" style="180" customWidth="1"/>
    <col min="8209" max="8209" width="4.42578125" style="180" customWidth="1"/>
    <col min="8210" max="8210" width="4.7109375" style="180" customWidth="1"/>
    <col min="8211" max="8246" width="0" style="180" hidden="1" customWidth="1"/>
    <col min="8247" max="8247" width="3.7109375" style="180" customWidth="1"/>
    <col min="8248" max="8248" width="4.85546875" style="180" customWidth="1"/>
    <col min="8249" max="8249" width="5.42578125" style="180" customWidth="1"/>
    <col min="8250" max="8250" width="5.140625" style="180" customWidth="1"/>
    <col min="8251" max="8251" width="3.7109375" style="180" customWidth="1"/>
    <col min="8252" max="8252" width="17.28515625" style="180" customWidth="1"/>
    <col min="8253" max="8253" width="1.140625" style="180" customWidth="1"/>
    <col min="8254" max="8254" width="26" style="180" customWidth="1"/>
    <col min="8255" max="8255" width="26.7109375" style="180" customWidth="1"/>
    <col min="8256" max="8256" width="6" style="180" customWidth="1"/>
    <col min="8257" max="8257" width="6.5703125" style="180" customWidth="1"/>
    <col min="8258" max="8258" width="10.7109375" style="180" customWidth="1"/>
    <col min="8259" max="8260" width="3.28515625" style="180" customWidth="1"/>
    <col min="8261" max="8262" width="4.5703125" style="180" customWidth="1"/>
    <col min="8263" max="8263" width="4" style="180" customWidth="1"/>
    <col min="8264" max="8264" width="8.85546875" style="180" customWidth="1"/>
    <col min="8265" max="8265" width="4.140625" style="180" customWidth="1"/>
    <col min="8266" max="8448" width="11.42578125" style="180"/>
    <col min="8449" max="8449" width="11.28515625" style="180" customWidth="1"/>
    <col min="8450" max="8450" width="11.42578125" style="180" customWidth="1"/>
    <col min="8451" max="8451" width="7.5703125" style="180" customWidth="1"/>
    <col min="8452" max="8454" width="6.140625" style="180" customWidth="1"/>
    <col min="8455" max="8455" width="11.42578125" style="180" customWidth="1"/>
    <col min="8456" max="8456" width="2.7109375" style="180" bestFit="1" customWidth="1"/>
    <col min="8457" max="8457" width="13.140625" style="180" customWidth="1"/>
    <col min="8458" max="8458" width="8.85546875" style="180" customWidth="1"/>
    <col min="8459" max="8459" width="22.5703125" style="180" customWidth="1"/>
    <col min="8460" max="8462" width="7.7109375" style="180" customWidth="1"/>
    <col min="8463" max="8463" width="4.7109375" style="180" customWidth="1"/>
    <col min="8464" max="8464" width="3.7109375" style="180" customWidth="1"/>
    <col min="8465" max="8465" width="4.42578125" style="180" customWidth="1"/>
    <col min="8466" max="8466" width="4.7109375" style="180" customWidth="1"/>
    <col min="8467" max="8502" width="0" style="180" hidden="1" customWidth="1"/>
    <col min="8503" max="8503" width="3.7109375" style="180" customWidth="1"/>
    <col min="8504" max="8504" width="4.85546875" style="180" customWidth="1"/>
    <col min="8505" max="8505" width="5.42578125" style="180" customWidth="1"/>
    <col min="8506" max="8506" width="5.140625" style="180" customWidth="1"/>
    <col min="8507" max="8507" width="3.7109375" style="180" customWidth="1"/>
    <col min="8508" max="8508" width="17.28515625" style="180" customWidth="1"/>
    <col min="8509" max="8509" width="1.140625" style="180" customWidth="1"/>
    <col min="8510" max="8510" width="26" style="180" customWidth="1"/>
    <col min="8511" max="8511" width="26.7109375" style="180" customWidth="1"/>
    <col min="8512" max="8512" width="6" style="180" customWidth="1"/>
    <col min="8513" max="8513" width="6.5703125" style="180" customWidth="1"/>
    <col min="8514" max="8514" width="10.7109375" style="180" customWidth="1"/>
    <col min="8515" max="8516" width="3.28515625" style="180" customWidth="1"/>
    <col min="8517" max="8518" width="4.5703125" style="180" customWidth="1"/>
    <col min="8519" max="8519" width="4" style="180" customWidth="1"/>
    <col min="8520" max="8520" width="8.85546875" style="180" customWidth="1"/>
    <col min="8521" max="8521" width="4.140625" style="180" customWidth="1"/>
    <col min="8522" max="8704" width="11.42578125" style="180"/>
    <col min="8705" max="8705" width="11.28515625" style="180" customWidth="1"/>
    <col min="8706" max="8706" width="11.42578125" style="180" customWidth="1"/>
    <col min="8707" max="8707" width="7.5703125" style="180" customWidth="1"/>
    <col min="8708" max="8710" width="6.140625" style="180" customWidth="1"/>
    <col min="8711" max="8711" width="11.42578125" style="180" customWidth="1"/>
    <col min="8712" max="8712" width="2.7109375" style="180" bestFit="1" customWidth="1"/>
    <col min="8713" max="8713" width="13.140625" style="180" customWidth="1"/>
    <col min="8714" max="8714" width="8.85546875" style="180" customWidth="1"/>
    <col min="8715" max="8715" width="22.5703125" style="180" customWidth="1"/>
    <col min="8716" max="8718" width="7.7109375" style="180" customWidth="1"/>
    <col min="8719" max="8719" width="4.7109375" style="180" customWidth="1"/>
    <col min="8720" max="8720" width="3.7109375" style="180" customWidth="1"/>
    <col min="8721" max="8721" width="4.42578125" style="180" customWidth="1"/>
    <col min="8722" max="8722" width="4.7109375" style="180" customWidth="1"/>
    <col min="8723" max="8758" width="0" style="180" hidden="1" customWidth="1"/>
    <col min="8759" max="8759" width="3.7109375" style="180" customWidth="1"/>
    <col min="8760" max="8760" width="4.85546875" style="180" customWidth="1"/>
    <col min="8761" max="8761" width="5.42578125" style="180" customWidth="1"/>
    <col min="8762" max="8762" width="5.140625" style="180" customWidth="1"/>
    <col min="8763" max="8763" width="3.7109375" style="180" customWidth="1"/>
    <col min="8764" max="8764" width="17.28515625" style="180" customWidth="1"/>
    <col min="8765" max="8765" width="1.140625" style="180" customWidth="1"/>
    <col min="8766" max="8766" width="26" style="180" customWidth="1"/>
    <col min="8767" max="8767" width="26.7109375" style="180" customWidth="1"/>
    <col min="8768" max="8768" width="6" style="180" customWidth="1"/>
    <col min="8769" max="8769" width="6.5703125" style="180" customWidth="1"/>
    <col min="8770" max="8770" width="10.7109375" style="180" customWidth="1"/>
    <col min="8771" max="8772" width="3.28515625" style="180" customWidth="1"/>
    <col min="8773" max="8774" width="4.5703125" style="180" customWidth="1"/>
    <col min="8775" max="8775" width="4" style="180" customWidth="1"/>
    <col min="8776" max="8776" width="8.85546875" style="180" customWidth="1"/>
    <col min="8777" max="8777" width="4.140625" style="180" customWidth="1"/>
    <col min="8778" max="8960" width="11.42578125" style="180"/>
    <col min="8961" max="8961" width="11.28515625" style="180" customWidth="1"/>
    <col min="8962" max="8962" width="11.42578125" style="180" customWidth="1"/>
    <col min="8963" max="8963" width="7.5703125" style="180" customWidth="1"/>
    <col min="8964" max="8966" width="6.140625" style="180" customWidth="1"/>
    <col min="8967" max="8967" width="11.42578125" style="180" customWidth="1"/>
    <col min="8968" max="8968" width="2.7109375" style="180" bestFit="1" customWidth="1"/>
    <col min="8969" max="8969" width="13.140625" style="180" customWidth="1"/>
    <col min="8970" max="8970" width="8.85546875" style="180" customWidth="1"/>
    <col min="8971" max="8971" width="22.5703125" style="180" customWidth="1"/>
    <col min="8972" max="8974" width="7.7109375" style="180" customWidth="1"/>
    <col min="8975" max="8975" width="4.7109375" style="180" customWidth="1"/>
    <col min="8976" max="8976" width="3.7109375" style="180" customWidth="1"/>
    <col min="8977" max="8977" width="4.42578125" style="180" customWidth="1"/>
    <col min="8978" max="8978" width="4.7109375" style="180" customWidth="1"/>
    <col min="8979" max="9014" width="0" style="180" hidden="1" customWidth="1"/>
    <col min="9015" max="9015" width="3.7109375" style="180" customWidth="1"/>
    <col min="9016" max="9016" width="4.85546875" style="180" customWidth="1"/>
    <col min="9017" max="9017" width="5.42578125" style="180" customWidth="1"/>
    <col min="9018" max="9018" width="5.140625" style="180" customWidth="1"/>
    <col min="9019" max="9019" width="3.7109375" style="180" customWidth="1"/>
    <col min="9020" max="9020" width="17.28515625" style="180" customWidth="1"/>
    <col min="9021" max="9021" width="1.140625" style="180" customWidth="1"/>
    <col min="9022" max="9022" width="26" style="180" customWidth="1"/>
    <col min="9023" max="9023" width="26.7109375" style="180" customWidth="1"/>
    <col min="9024" max="9024" width="6" style="180" customWidth="1"/>
    <col min="9025" max="9025" width="6.5703125" style="180" customWidth="1"/>
    <col min="9026" max="9026" width="10.7109375" style="180" customWidth="1"/>
    <col min="9027" max="9028" width="3.28515625" style="180" customWidth="1"/>
    <col min="9029" max="9030" width="4.5703125" style="180" customWidth="1"/>
    <col min="9031" max="9031" width="4" style="180" customWidth="1"/>
    <col min="9032" max="9032" width="8.85546875" style="180" customWidth="1"/>
    <col min="9033" max="9033" width="4.140625" style="180" customWidth="1"/>
    <col min="9034" max="9216" width="11.42578125" style="180"/>
    <col min="9217" max="9217" width="11.28515625" style="180" customWidth="1"/>
    <col min="9218" max="9218" width="11.42578125" style="180" customWidth="1"/>
    <col min="9219" max="9219" width="7.5703125" style="180" customWidth="1"/>
    <col min="9220" max="9222" width="6.140625" style="180" customWidth="1"/>
    <col min="9223" max="9223" width="11.42578125" style="180" customWidth="1"/>
    <col min="9224" max="9224" width="2.7109375" style="180" bestFit="1" customWidth="1"/>
    <col min="9225" max="9225" width="13.140625" style="180" customWidth="1"/>
    <col min="9226" max="9226" width="8.85546875" style="180" customWidth="1"/>
    <col min="9227" max="9227" width="22.5703125" style="180" customWidth="1"/>
    <col min="9228" max="9230" width="7.7109375" style="180" customWidth="1"/>
    <col min="9231" max="9231" width="4.7109375" style="180" customWidth="1"/>
    <col min="9232" max="9232" width="3.7109375" style="180" customWidth="1"/>
    <col min="9233" max="9233" width="4.42578125" style="180" customWidth="1"/>
    <col min="9234" max="9234" width="4.7109375" style="180" customWidth="1"/>
    <col min="9235" max="9270" width="0" style="180" hidden="1" customWidth="1"/>
    <col min="9271" max="9271" width="3.7109375" style="180" customWidth="1"/>
    <col min="9272" max="9272" width="4.85546875" style="180" customWidth="1"/>
    <col min="9273" max="9273" width="5.42578125" style="180" customWidth="1"/>
    <col min="9274" max="9274" width="5.140625" style="180" customWidth="1"/>
    <col min="9275" max="9275" width="3.7109375" style="180" customWidth="1"/>
    <col min="9276" max="9276" width="17.28515625" style="180" customWidth="1"/>
    <col min="9277" max="9277" width="1.140625" style="180" customWidth="1"/>
    <col min="9278" max="9278" width="26" style="180" customWidth="1"/>
    <col min="9279" max="9279" width="26.7109375" style="180" customWidth="1"/>
    <col min="9280" max="9280" width="6" style="180" customWidth="1"/>
    <col min="9281" max="9281" width="6.5703125" style="180" customWidth="1"/>
    <col min="9282" max="9282" width="10.7109375" style="180" customWidth="1"/>
    <col min="9283" max="9284" width="3.28515625" style="180" customWidth="1"/>
    <col min="9285" max="9286" width="4.5703125" style="180" customWidth="1"/>
    <col min="9287" max="9287" width="4" style="180" customWidth="1"/>
    <col min="9288" max="9288" width="8.85546875" style="180" customWidth="1"/>
    <col min="9289" max="9289" width="4.140625" style="180" customWidth="1"/>
    <col min="9290" max="9472" width="11.42578125" style="180"/>
    <col min="9473" max="9473" width="11.28515625" style="180" customWidth="1"/>
    <col min="9474" max="9474" width="11.42578125" style="180" customWidth="1"/>
    <col min="9475" max="9475" width="7.5703125" style="180" customWidth="1"/>
    <col min="9476" max="9478" width="6.140625" style="180" customWidth="1"/>
    <col min="9479" max="9479" width="11.42578125" style="180" customWidth="1"/>
    <col min="9480" max="9480" width="2.7109375" style="180" bestFit="1" customWidth="1"/>
    <col min="9481" max="9481" width="13.140625" style="180" customWidth="1"/>
    <col min="9482" max="9482" width="8.85546875" style="180" customWidth="1"/>
    <col min="9483" max="9483" width="22.5703125" style="180" customWidth="1"/>
    <col min="9484" max="9486" width="7.7109375" style="180" customWidth="1"/>
    <col min="9487" max="9487" width="4.7109375" style="180" customWidth="1"/>
    <col min="9488" max="9488" width="3.7109375" style="180" customWidth="1"/>
    <col min="9489" max="9489" width="4.42578125" style="180" customWidth="1"/>
    <col min="9490" max="9490" width="4.7109375" style="180" customWidth="1"/>
    <col min="9491" max="9526" width="0" style="180" hidden="1" customWidth="1"/>
    <col min="9527" max="9527" width="3.7109375" style="180" customWidth="1"/>
    <col min="9528" max="9528" width="4.85546875" style="180" customWidth="1"/>
    <col min="9529" max="9529" width="5.42578125" style="180" customWidth="1"/>
    <col min="9530" max="9530" width="5.140625" style="180" customWidth="1"/>
    <col min="9531" max="9531" width="3.7109375" style="180" customWidth="1"/>
    <col min="9532" max="9532" width="17.28515625" style="180" customWidth="1"/>
    <col min="9533" max="9533" width="1.140625" style="180" customWidth="1"/>
    <col min="9534" max="9534" width="26" style="180" customWidth="1"/>
    <col min="9535" max="9535" width="26.7109375" style="180" customWidth="1"/>
    <col min="9536" max="9536" width="6" style="180" customWidth="1"/>
    <col min="9537" max="9537" width="6.5703125" style="180" customWidth="1"/>
    <col min="9538" max="9538" width="10.7109375" style="180" customWidth="1"/>
    <col min="9539" max="9540" width="3.28515625" style="180" customWidth="1"/>
    <col min="9541" max="9542" width="4.5703125" style="180" customWidth="1"/>
    <col min="9543" max="9543" width="4" style="180" customWidth="1"/>
    <col min="9544" max="9544" width="8.85546875" style="180" customWidth="1"/>
    <col min="9545" max="9545" width="4.140625" style="180" customWidth="1"/>
    <col min="9546" max="9728" width="11.42578125" style="180"/>
    <col min="9729" max="9729" width="11.28515625" style="180" customWidth="1"/>
    <col min="9730" max="9730" width="11.42578125" style="180" customWidth="1"/>
    <col min="9731" max="9731" width="7.5703125" style="180" customWidth="1"/>
    <col min="9732" max="9734" width="6.140625" style="180" customWidth="1"/>
    <col min="9735" max="9735" width="11.42578125" style="180" customWidth="1"/>
    <col min="9736" max="9736" width="2.7109375" style="180" bestFit="1" customWidth="1"/>
    <col min="9737" max="9737" width="13.140625" style="180" customWidth="1"/>
    <col min="9738" max="9738" width="8.85546875" style="180" customWidth="1"/>
    <col min="9739" max="9739" width="22.5703125" style="180" customWidth="1"/>
    <col min="9740" max="9742" width="7.7109375" style="180" customWidth="1"/>
    <col min="9743" max="9743" width="4.7109375" style="180" customWidth="1"/>
    <col min="9744" max="9744" width="3.7109375" style="180" customWidth="1"/>
    <col min="9745" max="9745" width="4.42578125" style="180" customWidth="1"/>
    <col min="9746" max="9746" width="4.7109375" style="180" customWidth="1"/>
    <col min="9747" max="9782" width="0" style="180" hidden="1" customWidth="1"/>
    <col min="9783" max="9783" width="3.7109375" style="180" customWidth="1"/>
    <col min="9784" max="9784" width="4.85546875" style="180" customWidth="1"/>
    <col min="9785" max="9785" width="5.42578125" style="180" customWidth="1"/>
    <col min="9786" max="9786" width="5.140625" style="180" customWidth="1"/>
    <col min="9787" max="9787" width="3.7109375" style="180" customWidth="1"/>
    <col min="9788" max="9788" width="17.28515625" style="180" customWidth="1"/>
    <col min="9789" max="9789" width="1.140625" style="180" customWidth="1"/>
    <col min="9790" max="9790" width="26" style="180" customWidth="1"/>
    <col min="9791" max="9791" width="26.7109375" style="180" customWidth="1"/>
    <col min="9792" max="9792" width="6" style="180" customWidth="1"/>
    <col min="9793" max="9793" width="6.5703125" style="180" customWidth="1"/>
    <col min="9794" max="9794" width="10.7109375" style="180" customWidth="1"/>
    <col min="9795" max="9796" width="3.28515625" style="180" customWidth="1"/>
    <col min="9797" max="9798" width="4.5703125" style="180" customWidth="1"/>
    <col min="9799" max="9799" width="4" style="180" customWidth="1"/>
    <col min="9800" max="9800" width="8.85546875" style="180" customWidth="1"/>
    <col min="9801" max="9801" width="4.140625" style="180" customWidth="1"/>
    <col min="9802" max="9984" width="11.42578125" style="180"/>
    <col min="9985" max="9985" width="11.28515625" style="180" customWidth="1"/>
    <col min="9986" max="9986" width="11.42578125" style="180" customWidth="1"/>
    <col min="9987" max="9987" width="7.5703125" style="180" customWidth="1"/>
    <col min="9988" max="9990" width="6.140625" style="180" customWidth="1"/>
    <col min="9991" max="9991" width="11.42578125" style="180" customWidth="1"/>
    <col min="9992" max="9992" width="2.7109375" style="180" bestFit="1" customWidth="1"/>
    <col min="9993" max="9993" width="13.140625" style="180" customWidth="1"/>
    <col min="9994" max="9994" width="8.85546875" style="180" customWidth="1"/>
    <col min="9995" max="9995" width="22.5703125" style="180" customWidth="1"/>
    <col min="9996" max="9998" width="7.7109375" style="180" customWidth="1"/>
    <col min="9999" max="9999" width="4.7109375" style="180" customWidth="1"/>
    <col min="10000" max="10000" width="3.7109375" style="180" customWidth="1"/>
    <col min="10001" max="10001" width="4.42578125" style="180" customWidth="1"/>
    <col min="10002" max="10002" width="4.7109375" style="180" customWidth="1"/>
    <col min="10003" max="10038" width="0" style="180" hidden="1" customWidth="1"/>
    <col min="10039" max="10039" width="3.7109375" style="180" customWidth="1"/>
    <col min="10040" max="10040" width="4.85546875" style="180" customWidth="1"/>
    <col min="10041" max="10041" width="5.42578125" style="180" customWidth="1"/>
    <col min="10042" max="10042" width="5.140625" style="180" customWidth="1"/>
    <col min="10043" max="10043" width="3.7109375" style="180" customWidth="1"/>
    <col min="10044" max="10044" width="17.28515625" style="180" customWidth="1"/>
    <col min="10045" max="10045" width="1.140625" style="180" customWidth="1"/>
    <col min="10046" max="10046" width="26" style="180" customWidth="1"/>
    <col min="10047" max="10047" width="26.7109375" style="180" customWidth="1"/>
    <col min="10048" max="10048" width="6" style="180" customWidth="1"/>
    <col min="10049" max="10049" width="6.5703125" style="180" customWidth="1"/>
    <col min="10050" max="10050" width="10.7109375" style="180" customWidth="1"/>
    <col min="10051" max="10052" width="3.28515625" style="180" customWidth="1"/>
    <col min="10053" max="10054" width="4.5703125" style="180" customWidth="1"/>
    <col min="10055" max="10055" width="4" style="180" customWidth="1"/>
    <col min="10056" max="10056" width="8.85546875" style="180" customWidth="1"/>
    <col min="10057" max="10057" width="4.140625" style="180" customWidth="1"/>
    <col min="10058" max="10240" width="11.42578125" style="180"/>
    <col min="10241" max="10241" width="11.28515625" style="180" customWidth="1"/>
    <col min="10242" max="10242" width="11.42578125" style="180" customWidth="1"/>
    <col min="10243" max="10243" width="7.5703125" style="180" customWidth="1"/>
    <col min="10244" max="10246" width="6.140625" style="180" customWidth="1"/>
    <col min="10247" max="10247" width="11.42578125" style="180" customWidth="1"/>
    <col min="10248" max="10248" width="2.7109375" style="180" bestFit="1" customWidth="1"/>
    <col min="10249" max="10249" width="13.140625" style="180" customWidth="1"/>
    <col min="10250" max="10250" width="8.85546875" style="180" customWidth="1"/>
    <col min="10251" max="10251" width="22.5703125" style="180" customWidth="1"/>
    <col min="10252" max="10254" width="7.7109375" style="180" customWidth="1"/>
    <col min="10255" max="10255" width="4.7109375" style="180" customWidth="1"/>
    <col min="10256" max="10256" width="3.7109375" style="180" customWidth="1"/>
    <col min="10257" max="10257" width="4.42578125" style="180" customWidth="1"/>
    <col min="10258" max="10258" width="4.7109375" style="180" customWidth="1"/>
    <col min="10259" max="10294" width="0" style="180" hidden="1" customWidth="1"/>
    <col min="10295" max="10295" width="3.7109375" style="180" customWidth="1"/>
    <col min="10296" max="10296" width="4.85546875" style="180" customWidth="1"/>
    <col min="10297" max="10297" width="5.42578125" style="180" customWidth="1"/>
    <col min="10298" max="10298" width="5.140625" style="180" customWidth="1"/>
    <col min="10299" max="10299" width="3.7109375" style="180" customWidth="1"/>
    <col min="10300" max="10300" width="17.28515625" style="180" customWidth="1"/>
    <col min="10301" max="10301" width="1.140625" style="180" customWidth="1"/>
    <col min="10302" max="10302" width="26" style="180" customWidth="1"/>
    <col min="10303" max="10303" width="26.7109375" style="180" customWidth="1"/>
    <col min="10304" max="10304" width="6" style="180" customWidth="1"/>
    <col min="10305" max="10305" width="6.5703125" style="180" customWidth="1"/>
    <col min="10306" max="10306" width="10.7109375" style="180" customWidth="1"/>
    <col min="10307" max="10308" width="3.28515625" style="180" customWidth="1"/>
    <col min="10309" max="10310" width="4.5703125" style="180" customWidth="1"/>
    <col min="10311" max="10311" width="4" style="180" customWidth="1"/>
    <col min="10312" max="10312" width="8.85546875" style="180" customWidth="1"/>
    <col min="10313" max="10313" width="4.140625" style="180" customWidth="1"/>
    <col min="10314" max="10496" width="11.42578125" style="180"/>
    <col min="10497" max="10497" width="11.28515625" style="180" customWidth="1"/>
    <col min="10498" max="10498" width="11.42578125" style="180" customWidth="1"/>
    <col min="10499" max="10499" width="7.5703125" style="180" customWidth="1"/>
    <col min="10500" max="10502" width="6.140625" style="180" customWidth="1"/>
    <col min="10503" max="10503" width="11.42578125" style="180" customWidth="1"/>
    <col min="10504" max="10504" width="2.7109375" style="180" bestFit="1" customWidth="1"/>
    <col min="10505" max="10505" width="13.140625" style="180" customWidth="1"/>
    <col min="10506" max="10506" width="8.85546875" style="180" customWidth="1"/>
    <col min="10507" max="10507" width="22.5703125" style="180" customWidth="1"/>
    <col min="10508" max="10510" width="7.7109375" style="180" customWidth="1"/>
    <col min="10511" max="10511" width="4.7109375" style="180" customWidth="1"/>
    <col min="10512" max="10512" width="3.7109375" style="180" customWidth="1"/>
    <col min="10513" max="10513" width="4.42578125" style="180" customWidth="1"/>
    <col min="10514" max="10514" width="4.7109375" style="180" customWidth="1"/>
    <col min="10515" max="10550" width="0" style="180" hidden="1" customWidth="1"/>
    <col min="10551" max="10551" width="3.7109375" style="180" customWidth="1"/>
    <col min="10552" max="10552" width="4.85546875" style="180" customWidth="1"/>
    <col min="10553" max="10553" width="5.42578125" style="180" customWidth="1"/>
    <col min="10554" max="10554" width="5.140625" style="180" customWidth="1"/>
    <col min="10555" max="10555" width="3.7109375" style="180" customWidth="1"/>
    <col min="10556" max="10556" width="17.28515625" style="180" customWidth="1"/>
    <col min="10557" max="10557" width="1.140625" style="180" customWidth="1"/>
    <col min="10558" max="10558" width="26" style="180" customWidth="1"/>
    <col min="10559" max="10559" width="26.7109375" style="180" customWidth="1"/>
    <col min="10560" max="10560" width="6" style="180" customWidth="1"/>
    <col min="10561" max="10561" width="6.5703125" style="180" customWidth="1"/>
    <col min="10562" max="10562" width="10.7109375" style="180" customWidth="1"/>
    <col min="10563" max="10564" width="3.28515625" style="180" customWidth="1"/>
    <col min="10565" max="10566" width="4.5703125" style="180" customWidth="1"/>
    <col min="10567" max="10567" width="4" style="180" customWidth="1"/>
    <col min="10568" max="10568" width="8.85546875" style="180" customWidth="1"/>
    <col min="10569" max="10569" width="4.140625" style="180" customWidth="1"/>
    <col min="10570" max="10752" width="11.42578125" style="180"/>
    <col min="10753" max="10753" width="11.28515625" style="180" customWidth="1"/>
    <col min="10754" max="10754" width="11.42578125" style="180" customWidth="1"/>
    <col min="10755" max="10755" width="7.5703125" style="180" customWidth="1"/>
    <col min="10756" max="10758" width="6.140625" style="180" customWidth="1"/>
    <col min="10759" max="10759" width="11.42578125" style="180" customWidth="1"/>
    <col min="10760" max="10760" width="2.7109375" style="180" bestFit="1" customWidth="1"/>
    <col min="10761" max="10761" width="13.140625" style="180" customWidth="1"/>
    <col min="10762" max="10762" width="8.85546875" style="180" customWidth="1"/>
    <col min="10763" max="10763" width="22.5703125" style="180" customWidth="1"/>
    <col min="10764" max="10766" width="7.7109375" style="180" customWidth="1"/>
    <col min="10767" max="10767" width="4.7109375" style="180" customWidth="1"/>
    <col min="10768" max="10768" width="3.7109375" style="180" customWidth="1"/>
    <col min="10769" max="10769" width="4.42578125" style="180" customWidth="1"/>
    <col min="10770" max="10770" width="4.7109375" style="180" customWidth="1"/>
    <col min="10771" max="10806" width="0" style="180" hidden="1" customWidth="1"/>
    <col min="10807" max="10807" width="3.7109375" style="180" customWidth="1"/>
    <col min="10808" max="10808" width="4.85546875" style="180" customWidth="1"/>
    <col min="10809" max="10809" width="5.42578125" style="180" customWidth="1"/>
    <col min="10810" max="10810" width="5.140625" style="180" customWidth="1"/>
    <col min="10811" max="10811" width="3.7109375" style="180" customWidth="1"/>
    <col min="10812" max="10812" width="17.28515625" style="180" customWidth="1"/>
    <col min="10813" max="10813" width="1.140625" style="180" customWidth="1"/>
    <col min="10814" max="10814" width="26" style="180" customWidth="1"/>
    <col min="10815" max="10815" width="26.7109375" style="180" customWidth="1"/>
    <col min="10816" max="10816" width="6" style="180" customWidth="1"/>
    <col min="10817" max="10817" width="6.5703125" style="180" customWidth="1"/>
    <col min="10818" max="10818" width="10.7109375" style="180" customWidth="1"/>
    <col min="10819" max="10820" width="3.28515625" style="180" customWidth="1"/>
    <col min="10821" max="10822" width="4.5703125" style="180" customWidth="1"/>
    <col min="10823" max="10823" width="4" style="180" customWidth="1"/>
    <col min="10824" max="10824" width="8.85546875" style="180" customWidth="1"/>
    <col min="10825" max="10825" width="4.140625" style="180" customWidth="1"/>
    <col min="10826" max="11008" width="11.42578125" style="180"/>
    <col min="11009" max="11009" width="11.28515625" style="180" customWidth="1"/>
    <col min="11010" max="11010" width="11.42578125" style="180" customWidth="1"/>
    <col min="11011" max="11011" width="7.5703125" style="180" customWidth="1"/>
    <col min="11012" max="11014" width="6.140625" style="180" customWidth="1"/>
    <col min="11015" max="11015" width="11.42578125" style="180" customWidth="1"/>
    <col min="11016" max="11016" width="2.7109375" style="180" bestFit="1" customWidth="1"/>
    <col min="11017" max="11017" width="13.140625" style="180" customWidth="1"/>
    <col min="11018" max="11018" width="8.85546875" style="180" customWidth="1"/>
    <col min="11019" max="11019" width="22.5703125" style="180" customWidth="1"/>
    <col min="11020" max="11022" width="7.7109375" style="180" customWidth="1"/>
    <col min="11023" max="11023" width="4.7109375" style="180" customWidth="1"/>
    <col min="11024" max="11024" width="3.7109375" style="180" customWidth="1"/>
    <col min="11025" max="11025" width="4.42578125" style="180" customWidth="1"/>
    <col min="11026" max="11026" width="4.7109375" style="180" customWidth="1"/>
    <col min="11027" max="11062" width="0" style="180" hidden="1" customWidth="1"/>
    <col min="11063" max="11063" width="3.7109375" style="180" customWidth="1"/>
    <col min="11064" max="11064" width="4.85546875" style="180" customWidth="1"/>
    <col min="11065" max="11065" width="5.42578125" style="180" customWidth="1"/>
    <col min="11066" max="11066" width="5.140625" style="180" customWidth="1"/>
    <col min="11067" max="11067" width="3.7109375" style="180" customWidth="1"/>
    <col min="11068" max="11068" width="17.28515625" style="180" customWidth="1"/>
    <col min="11069" max="11069" width="1.140625" style="180" customWidth="1"/>
    <col min="11070" max="11070" width="26" style="180" customWidth="1"/>
    <col min="11071" max="11071" width="26.7109375" style="180" customWidth="1"/>
    <col min="11072" max="11072" width="6" style="180" customWidth="1"/>
    <col min="11073" max="11073" width="6.5703125" style="180" customWidth="1"/>
    <col min="11074" max="11074" width="10.7109375" style="180" customWidth="1"/>
    <col min="11075" max="11076" width="3.28515625" style="180" customWidth="1"/>
    <col min="11077" max="11078" width="4.5703125" style="180" customWidth="1"/>
    <col min="11079" max="11079" width="4" style="180" customWidth="1"/>
    <col min="11080" max="11080" width="8.85546875" style="180" customWidth="1"/>
    <col min="11081" max="11081" width="4.140625" style="180" customWidth="1"/>
    <col min="11082" max="11264" width="11.42578125" style="180"/>
    <col min="11265" max="11265" width="11.28515625" style="180" customWidth="1"/>
    <col min="11266" max="11266" width="11.42578125" style="180" customWidth="1"/>
    <col min="11267" max="11267" width="7.5703125" style="180" customWidth="1"/>
    <col min="11268" max="11270" width="6.140625" style="180" customWidth="1"/>
    <col min="11271" max="11271" width="11.42578125" style="180" customWidth="1"/>
    <col min="11272" max="11272" width="2.7109375" style="180" bestFit="1" customWidth="1"/>
    <col min="11273" max="11273" width="13.140625" style="180" customWidth="1"/>
    <col min="11274" max="11274" width="8.85546875" style="180" customWidth="1"/>
    <col min="11275" max="11275" width="22.5703125" style="180" customWidth="1"/>
    <col min="11276" max="11278" width="7.7109375" style="180" customWidth="1"/>
    <col min="11279" max="11279" width="4.7109375" style="180" customWidth="1"/>
    <col min="11280" max="11280" width="3.7109375" style="180" customWidth="1"/>
    <col min="11281" max="11281" width="4.42578125" style="180" customWidth="1"/>
    <col min="11282" max="11282" width="4.7109375" style="180" customWidth="1"/>
    <col min="11283" max="11318" width="0" style="180" hidden="1" customWidth="1"/>
    <col min="11319" max="11319" width="3.7109375" style="180" customWidth="1"/>
    <col min="11320" max="11320" width="4.85546875" style="180" customWidth="1"/>
    <col min="11321" max="11321" width="5.42578125" style="180" customWidth="1"/>
    <col min="11322" max="11322" width="5.140625" style="180" customWidth="1"/>
    <col min="11323" max="11323" width="3.7109375" style="180" customWidth="1"/>
    <col min="11324" max="11324" width="17.28515625" style="180" customWidth="1"/>
    <col min="11325" max="11325" width="1.140625" style="180" customWidth="1"/>
    <col min="11326" max="11326" width="26" style="180" customWidth="1"/>
    <col min="11327" max="11327" width="26.7109375" style="180" customWidth="1"/>
    <col min="11328" max="11328" width="6" style="180" customWidth="1"/>
    <col min="11329" max="11329" width="6.5703125" style="180" customWidth="1"/>
    <col min="11330" max="11330" width="10.7109375" style="180" customWidth="1"/>
    <col min="11331" max="11332" width="3.28515625" style="180" customWidth="1"/>
    <col min="11333" max="11334" width="4.5703125" style="180" customWidth="1"/>
    <col min="11335" max="11335" width="4" style="180" customWidth="1"/>
    <col min="11336" max="11336" width="8.85546875" style="180" customWidth="1"/>
    <col min="11337" max="11337" width="4.140625" style="180" customWidth="1"/>
    <col min="11338" max="11520" width="11.42578125" style="180"/>
    <col min="11521" max="11521" width="11.28515625" style="180" customWidth="1"/>
    <col min="11522" max="11522" width="11.42578125" style="180" customWidth="1"/>
    <col min="11523" max="11523" width="7.5703125" style="180" customWidth="1"/>
    <col min="11524" max="11526" width="6.140625" style="180" customWidth="1"/>
    <col min="11527" max="11527" width="11.42578125" style="180" customWidth="1"/>
    <col min="11528" max="11528" width="2.7109375" style="180" bestFit="1" customWidth="1"/>
    <col min="11529" max="11529" width="13.140625" style="180" customWidth="1"/>
    <col min="11530" max="11530" width="8.85546875" style="180" customWidth="1"/>
    <col min="11531" max="11531" width="22.5703125" style="180" customWidth="1"/>
    <col min="11532" max="11534" width="7.7109375" style="180" customWidth="1"/>
    <col min="11535" max="11535" width="4.7109375" style="180" customWidth="1"/>
    <col min="11536" max="11536" width="3.7109375" style="180" customWidth="1"/>
    <col min="11537" max="11537" width="4.42578125" style="180" customWidth="1"/>
    <col min="11538" max="11538" width="4.7109375" style="180" customWidth="1"/>
    <col min="11539" max="11574" width="0" style="180" hidden="1" customWidth="1"/>
    <col min="11575" max="11575" width="3.7109375" style="180" customWidth="1"/>
    <col min="11576" max="11576" width="4.85546875" style="180" customWidth="1"/>
    <col min="11577" max="11577" width="5.42578125" style="180" customWidth="1"/>
    <col min="11578" max="11578" width="5.140625" style="180" customWidth="1"/>
    <col min="11579" max="11579" width="3.7109375" style="180" customWidth="1"/>
    <col min="11580" max="11580" width="17.28515625" style="180" customWidth="1"/>
    <col min="11581" max="11581" width="1.140625" style="180" customWidth="1"/>
    <col min="11582" max="11582" width="26" style="180" customWidth="1"/>
    <col min="11583" max="11583" width="26.7109375" style="180" customWidth="1"/>
    <col min="11584" max="11584" width="6" style="180" customWidth="1"/>
    <col min="11585" max="11585" width="6.5703125" style="180" customWidth="1"/>
    <col min="11586" max="11586" width="10.7109375" style="180" customWidth="1"/>
    <col min="11587" max="11588" width="3.28515625" style="180" customWidth="1"/>
    <col min="11589" max="11590" width="4.5703125" style="180" customWidth="1"/>
    <col min="11591" max="11591" width="4" style="180" customWidth="1"/>
    <col min="11592" max="11592" width="8.85546875" style="180" customWidth="1"/>
    <col min="11593" max="11593" width="4.140625" style="180" customWidth="1"/>
    <col min="11594" max="11776" width="11.42578125" style="180"/>
    <col min="11777" max="11777" width="11.28515625" style="180" customWidth="1"/>
    <col min="11778" max="11778" width="11.42578125" style="180" customWidth="1"/>
    <col min="11779" max="11779" width="7.5703125" style="180" customWidth="1"/>
    <col min="11780" max="11782" width="6.140625" style="180" customWidth="1"/>
    <col min="11783" max="11783" width="11.42578125" style="180" customWidth="1"/>
    <col min="11784" max="11784" width="2.7109375" style="180" bestFit="1" customWidth="1"/>
    <col min="11785" max="11785" width="13.140625" style="180" customWidth="1"/>
    <col min="11786" max="11786" width="8.85546875" style="180" customWidth="1"/>
    <col min="11787" max="11787" width="22.5703125" style="180" customWidth="1"/>
    <col min="11788" max="11790" width="7.7109375" style="180" customWidth="1"/>
    <col min="11791" max="11791" width="4.7109375" style="180" customWidth="1"/>
    <col min="11792" max="11792" width="3.7109375" style="180" customWidth="1"/>
    <col min="11793" max="11793" width="4.42578125" style="180" customWidth="1"/>
    <col min="11794" max="11794" width="4.7109375" style="180" customWidth="1"/>
    <col min="11795" max="11830" width="0" style="180" hidden="1" customWidth="1"/>
    <col min="11831" max="11831" width="3.7109375" style="180" customWidth="1"/>
    <col min="11832" max="11832" width="4.85546875" style="180" customWidth="1"/>
    <col min="11833" max="11833" width="5.42578125" style="180" customWidth="1"/>
    <col min="11834" max="11834" width="5.140625" style="180" customWidth="1"/>
    <col min="11835" max="11835" width="3.7109375" style="180" customWidth="1"/>
    <col min="11836" max="11836" width="17.28515625" style="180" customWidth="1"/>
    <col min="11837" max="11837" width="1.140625" style="180" customWidth="1"/>
    <col min="11838" max="11838" width="26" style="180" customWidth="1"/>
    <col min="11839" max="11839" width="26.7109375" style="180" customWidth="1"/>
    <col min="11840" max="11840" width="6" style="180" customWidth="1"/>
    <col min="11841" max="11841" width="6.5703125" style="180" customWidth="1"/>
    <col min="11842" max="11842" width="10.7109375" style="180" customWidth="1"/>
    <col min="11843" max="11844" width="3.28515625" style="180" customWidth="1"/>
    <col min="11845" max="11846" width="4.5703125" style="180" customWidth="1"/>
    <col min="11847" max="11847" width="4" style="180" customWidth="1"/>
    <col min="11848" max="11848" width="8.85546875" style="180" customWidth="1"/>
    <col min="11849" max="11849" width="4.140625" style="180" customWidth="1"/>
    <col min="11850" max="12032" width="11.42578125" style="180"/>
    <col min="12033" max="12033" width="11.28515625" style="180" customWidth="1"/>
    <col min="12034" max="12034" width="11.42578125" style="180" customWidth="1"/>
    <col min="12035" max="12035" width="7.5703125" style="180" customWidth="1"/>
    <col min="12036" max="12038" width="6.140625" style="180" customWidth="1"/>
    <col min="12039" max="12039" width="11.42578125" style="180" customWidth="1"/>
    <col min="12040" max="12040" width="2.7109375" style="180" bestFit="1" customWidth="1"/>
    <col min="12041" max="12041" width="13.140625" style="180" customWidth="1"/>
    <col min="12042" max="12042" width="8.85546875" style="180" customWidth="1"/>
    <col min="12043" max="12043" width="22.5703125" style="180" customWidth="1"/>
    <col min="12044" max="12046" width="7.7109375" style="180" customWidth="1"/>
    <col min="12047" max="12047" width="4.7109375" style="180" customWidth="1"/>
    <col min="12048" max="12048" width="3.7109375" style="180" customWidth="1"/>
    <col min="12049" max="12049" width="4.42578125" style="180" customWidth="1"/>
    <col min="12050" max="12050" width="4.7109375" style="180" customWidth="1"/>
    <col min="12051" max="12086" width="0" style="180" hidden="1" customWidth="1"/>
    <col min="12087" max="12087" width="3.7109375" style="180" customWidth="1"/>
    <col min="12088" max="12088" width="4.85546875" style="180" customWidth="1"/>
    <col min="12089" max="12089" width="5.42578125" style="180" customWidth="1"/>
    <col min="12090" max="12090" width="5.140625" style="180" customWidth="1"/>
    <col min="12091" max="12091" width="3.7109375" style="180" customWidth="1"/>
    <col min="12092" max="12092" width="17.28515625" style="180" customWidth="1"/>
    <col min="12093" max="12093" width="1.140625" style="180" customWidth="1"/>
    <col min="12094" max="12094" width="26" style="180" customWidth="1"/>
    <col min="12095" max="12095" width="26.7109375" style="180" customWidth="1"/>
    <col min="12096" max="12096" width="6" style="180" customWidth="1"/>
    <col min="12097" max="12097" width="6.5703125" style="180" customWidth="1"/>
    <col min="12098" max="12098" width="10.7109375" style="180" customWidth="1"/>
    <col min="12099" max="12100" width="3.28515625" style="180" customWidth="1"/>
    <col min="12101" max="12102" width="4.5703125" style="180" customWidth="1"/>
    <col min="12103" max="12103" width="4" style="180" customWidth="1"/>
    <col min="12104" max="12104" width="8.85546875" style="180" customWidth="1"/>
    <col min="12105" max="12105" width="4.140625" style="180" customWidth="1"/>
    <col min="12106" max="12288" width="11.42578125" style="180"/>
    <col min="12289" max="12289" width="11.28515625" style="180" customWidth="1"/>
    <col min="12290" max="12290" width="11.42578125" style="180" customWidth="1"/>
    <col min="12291" max="12291" width="7.5703125" style="180" customWidth="1"/>
    <col min="12292" max="12294" width="6.140625" style="180" customWidth="1"/>
    <col min="12295" max="12295" width="11.42578125" style="180" customWidth="1"/>
    <col min="12296" max="12296" width="2.7109375" style="180" bestFit="1" customWidth="1"/>
    <col min="12297" max="12297" width="13.140625" style="180" customWidth="1"/>
    <col min="12298" max="12298" width="8.85546875" style="180" customWidth="1"/>
    <col min="12299" max="12299" width="22.5703125" style="180" customWidth="1"/>
    <col min="12300" max="12302" width="7.7109375" style="180" customWidth="1"/>
    <col min="12303" max="12303" width="4.7109375" style="180" customWidth="1"/>
    <col min="12304" max="12304" width="3.7109375" style="180" customWidth="1"/>
    <col min="12305" max="12305" width="4.42578125" style="180" customWidth="1"/>
    <col min="12306" max="12306" width="4.7109375" style="180" customWidth="1"/>
    <col min="12307" max="12342" width="0" style="180" hidden="1" customWidth="1"/>
    <col min="12343" max="12343" width="3.7109375" style="180" customWidth="1"/>
    <col min="12344" max="12344" width="4.85546875" style="180" customWidth="1"/>
    <col min="12345" max="12345" width="5.42578125" style="180" customWidth="1"/>
    <col min="12346" max="12346" width="5.140625" style="180" customWidth="1"/>
    <col min="12347" max="12347" width="3.7109375" style="180" customWidth="1"/>
    <col min="12348" max="12348" width="17.28515625" style="180" customWidth="1"/>
    <col min="12349" max="12349" width="1.140625" style="180" customWidth="1"/>
    <col min="12350" max="12350" width="26" style="180" customWidth="1"/>
    <col min="12351" max="12351" width="26.7109375" style="180" customWidth="1"/>
    <col min="12352" max="12352" width="6" style="180" customWidth="1"/>
    <col min="12353" max="12353" width="6.5703125" style="180" customWidth="1"/>
    <col min="12354" max="12354" width="10.7109375" style="180" customWidth="1"/>
    <col min="12355" max="12356" width="3.28515625" style="180" customWidth="1"/>
    <col min="12357" max="12358" width="4.5703125" style="180" customWidth="1"/>
    <col min="12359" max="12359" width="4" style="180" customWidth="1"/>
    <col min="12360" max="12360" width="8.85546875" style="180" customWidth="1"/>
    <col min="12361" max="12361" width="4.140625" style="180" customWidth="1"/>
    <col min="12362" max="12544" width="11.42578125" style="180"/>
    <col min="12545" max="12545" width="11.28515625" style="180" customWidth="1"/>
    <col min="12546" max="12546" width="11.42578125" style="180" customWidth="1"/>
    <col min="12547" max="12547" width="7.5703125" style="180" customWidth="1"/>
    <col min="12548" max="12550" width="6.140625" style="180" customWidth="1"/>
    <col min="12551" max="12551" width="11.42578125" style="180" customWidth="1"/>
    <col min="12552" max="12552" width="2.7109375" style="180" bestFit="1" customWidth="1"/>
    <col min="12553" max="12553" width="13.140625" style="180" customWidth="1"/>
    <col min="12554" max="12554" width="8.85546875" style="180" customWidth="1"/>
    <col min="12555" max="12555" width="22.5703125" style="180" customWidth="1"/>
    <col min="12556" max="12558" width="7.7109375" style="180" customWidth="1"/>
    <col min="12559" max="12559" width="4.7109375" style="180" customWidth="1"/>
    <col min="12560" max="12560" width="3.7109375" style="180" customWidth="1"/>
    <col min="12561" max="12561" width="4.42578125" style="180" customWidth="1"/>
    <col min="12562" max="12562" width="4.7109375" style="180" customWidth="1"/>
    <col min="12563" max="12598" width="0" style="180" hidden="1" customWidth="1"/>
    <col min="12599" max="12599" width="3.7109375" style="180" customWidth="1"/>
    <col min="12600" max="12600" width="4.85546875" style="180" customWidth="1"/>
    <col min="12601" max="12601" width="5.42578125" style="180" customWidth="1"/>
    <col min="12602" max="12602" width="5.140625" style="180" customWidth="1"/>
    <col min="12603" max="12603" width="3.7109375" style="180" customWidth="1"/>
    <col min="12604" max="12604" width="17.28515625" style="180" customWidth="1"/>
    <col min="12605" max="12605" width="1.140625" style="180" customWidth="1"/>
    <col min="12606" max="12606" width="26" style="180" customWidth="1"/>
    <col min="12607" max="12607" width="26.7109375" style="180" customWidth="1"/>
    <col min="12608" max="12608" width="6" style="180" customWidth="1"/>
    <col min="12609" max="12609" width="6.5703125" style="180" customWidth="1"/>
    <col min="12610" max="12610" width="10.7109375" style="180" customWidth="1"/>
    <col min="12611" max="12612" width="3.28515625" style="180" customWidth="1"/>
    <col min="12613" max="12614" width="4.5703125" style="180" customWidth="1"/>
    <col min="12615" max="12615" width="4" style="180" customWidth="1"/>
    <col min="12616" max="12616" width="8.85546875" style="180" customWidth="1"/>
    <col min="12617" max="12617" width="4.140625" style="180" customWidth="1"/>
    <col min="12618" max="12800" width="11.42578125" style="180"/>
    <col min="12801" max="12801" width="11.28515625" style="180" customWidth="1"/>
    <col min="12802" max="12802" width="11.42578125" style="180" customWidth="1"/>
    <col min="12803" max="12803" width="7.5703125" style="180" customWidth="1"/>
    <col min="12804" max="12806" width="6.140625" style="180" customWidth="1"/>
    <col min="12807" max="12807" width="11.42578125" style="180" customWidth="1"/>
    <col min="12808" max="12808" width="2.7109375" style="180" bestFit="1" customWidth="1"/>
    <col min="12809" max="12809" width="13.140625" style="180" customWidth="1"/>
    <col min="12810" max="12810" width="8.85546875" style="180" customWidth="1"/>
    <col min="12811" max="12811" width="22.5703125" style="180" customWidth="1"/>
    <col min="12812" max="12814" width="7.7109375" style="180" customWidth="1"/>
    <col min="12815" max="12815" width="4.7109375" style="180" customWidth="1"/>
    <col min="12816" max="12816" width="3.7109375" style="180" customWidth="1"/>
    <col min="12817" max="12817" width="4.42578125" style="180" customWidth="1"/>
    <col min="12818" max="12818" width="4.7109375" style="180" customWidth="1"/>
    <col min="12819" max="12854" width="0" style="180" hidden="1" customWidth="1"/>
    <col min="12855" max="12855" width="3.7109375" style="180" customWidth="1"/>
    <col min="12856" max="12856" width="4.85546875" style="180" customWidth="1"/>
    <col min="12857" max="12857" width="5.42578125" style="180" customWidth="1"/>
    <col min="12858" max="12858" width="5.140625" style="180" customWidth="1"/>
    <col min="12859" max="12859" width="3.7109375" style="180" customWidth="1"/>
    <col min="12860" max="12860" width="17.28515625" style="180" customWidth="1"/>
    <col min="12861" max="12861" width="1.140625" style="180" customWidth="1"/>
    <col min="12862" max="12862" width="26" style="180" customWidth="1"/>
    <col min="12863" max="12863" width="26.7109375" style="180" customWidth="1"/>
    <col min="12864" max="12864" width="6" style="180" customWidth="1"/>
    <col min="12865" max="12865" width="6.5703125" style="180" customWidth="1"/>
    <col min="12866" max="12866" width="10.7109375" style="180" customWidth="1"/>
    <col min="12867" max="12868" width="3.28515625" style="180" customWidth="1"/>
    <col min="12869" max="12870" width="4.5703125" style="180" customWidth="1"/>
    <col min="12871" max="12871" width="4" style="180" customWidth="1"/>
    <col min="12872" max="12872" width="8.85546875" style="180" customWidth="1"/>
    <col min="12873" max="12873" width="4.140625" style="180" customWidth="1"/>
    <col min="12874" max="13056" width="11.42578125" style="180"/>
    <col min="13057" max="13057" width="11.28515625" style="180" customWidth="1"/>
    <col min="13058" max="13058" width="11.42578125" style="180" customWidth="1"/>
    <col min="13059" max="13059" width="7.5703125" style="180" customWidth="1"/>
    <col min="13060" max="13062" width="6.140625" style="180" customWidth="1"/>
    <col min="13063" max="13063" width="11.42578125" style="180" customWidth="1"/>
    <col min="13064" max="13064" width="2.7109375" style="180" bestFit="1" customWidth="1"/>
    <col min="13065" max="13065" width="13.140625" style="180" customWidth="1"/>
    <col min="13066" max="13066" width="8.85546875" style="180" customWidth="1"/>
    <col min="13067" max="13067" width="22.5703125" style="180" customWidth="1"/>
    <col min="13068" max="13070" width="7.7109375" style="180" customWidth="1"/>
    <col min="13071" max="13071" width="4.7109375" style="180" customWidth="1"/>
    <col min="13072" max="13072" width="3.7109375" style="180" customWidth="1"/>
    <col min="13073" max="13073" width="4.42578125" style="180" customWidth="1"/>
    <col min="13074" max="13074" width="4.7109375" style="180" customWidth="1"/>
    <col min="13075" max="13110" width="0" style="180" hidden="1" customWidth="1"/>
    <col min="13111" max="13111" width="3.7109375" style="180" customWidth="1"/>
    <col min="13112" max="13112" width="4.85546875" style="180" customWidth="1"/>
    <col min="13113" max="13113" width="5.42578125" style="180" customWidth="1"/>
    <col min="13114" max="13114" width="5.140625" style="180" customWidth="1"/>
    <col min="13115" max="13115" width="3.7109375" style="180" customWidth="1"/>
    <col min="13116" max="13116" width="17.28515625" style="180" customWidth="1"/>
    <col min="13117" max="13117" width="1.140625" style="180" customWidth="1"/>
    <col min="13118" max="13118" width="26" style="180" customWidth="1"/>
    <col min="13119" max="13119" width="26.7109375" style="180" customWidth="1"/>
    <col min="13120" max="13120" width="6" style="180" customWidth="1"/>
    <col min="13121" max="13121" width="6.5703125" style="180" customWidth="1"/>
    <col min="13122" max="13122" width="10.7109375" style="180" customWidth="1"/>
    <col min="13123" max="13124" width="3.28515625" style="180" customWidth="1"/>
    <col min="13125" max="13126" width="4.5703125" style="180" customWidth="1"/>
    <col min="13127" max="13127" width="4" style="180" customWidth="1"/>
    <col min="13128" max="13128" width="8.85546875" style="180" customWidth="1"/>
    <col min="13129" max="13129" width="4.140625" style="180" customWidth="1"/>
    <col min="13130" max="13312" width="11.42578125" style="180"/>
    <col min="13313" max="13313" width="11.28515625" style="180" customWidth="1"/>
    <col min="13314" max="13314" width="11.42578125" style="180" customWidth="1"/>
    <col min="13315" max="13315" width="7.5703125" style="180" customWidth="1"/>
    <col min="13316" max="13318" width="6.140625" style="180" customWidth="1"/>
    <col min="13319" max="13319" width="11.42578125" style="180" customWidth="1"/>
    <col min="13320" max="13320" width="2.7109375" style="180" bestFit="1" customWidth="1"/>
    <col min="13321" max="13321" width="13.140625" style="180" customWidth="1"/>
    <col min="13322" max="13322" width="8.85546875" style="180" customWidth="1"/>
    <col min="13323" max="13323" width="22.5703125" style="180" customWidth="1"/>
    <col min="13324" max="13326" width="7.7109375" style="180" customWidth="1"/>
    <col min="13327" max="13327" width="4.7109375" style="180" customWidth="1"/>
    <col min="13328" max="13328" width="3.7109375" style="180" customWidth="1"/>
    <col min="13329" max="13329" width="4.42578125" style="180" customWidth="1"/>
    <col min="13330" max="13330" width="4.7109375" style="180" customWidth="1"/>
    <col min="13331" max="13366" width="0" style="180" hidden="1" customWidth="1"/>
    <col min="13367" max="13367" width="3.7109375" style="180" customWidth="1"/>
    <col min="13368" max="13368" width="4.85546875" style="180" customWidth="1"/>
    <col min="13369" max="13369" width="5.42578125" style="180" customWidth="1"/>
    <col min="13370" max="13370" width="5.140625" style="180" customWidth="1"/>
    <col min="13371" max="13371" width="3.7109375" style="180" customWidth="1"/>
    <col min="13372" max="13372" width="17.28515625" style="180" customWidth="1"/>
    <col min="13373" max="13373" width="1.140625" style="180" customWidth="1"/>
    <col min="13374" max="13374" width="26" style="180" customWidth="1"/>
    <col min="13375" max="13375" width="26.7109375" style="180" customWidth="1"/>
    <col min="13376" max="13376" width="6" style="180" customWidth="1"/>
    <col min="13377" max="13377" width="6.5703125" style="180" customWidth="1"/>
    <col min="13378" max="13378" width="10.7109375" style="180" customWidth="1"/>
    <col min="13379" max="13380" width="3.28515625" style="180" customWidth="1"/>
    <col min="13381" max="13382" width="4.5703125" style="180" customWidth="1"/>
    <col min="13383" max="13383" width="4" style="180" customWidth="1"/>
    <col min="13384" max="13384" width="8.85546875" style="180" customWidth="1"/>
    <col min="13385" max="13385" width="4.140625" style="180" customWidth="1"/>
    <col min="13386" max="13568" width="11.42578125" style="180"/>
    <col min="13569" max="13569" width="11.28515625" style="180" customWidth="1"/>
    <col min="13570" max="13570" width="11.42578125" style="180" customWidth="1"/>
    <col min="13571" max="13571" width="7.5703125" style="180" customWidth="1"/>
    <col min="13572" max="13574" width="6.140625" style="180" customWidth="1"/>
    <col min="13575" max="13575" width="11.42578125" style="180" customWidth="1"/>
    <col min="13576" max="13576" width="2.7109375" style="180" bestFit="1" customWidth="1"/>
    <col min="13577" max="13577" width="13.140625" style="180" customWidth="1"/>
    <col min="13578" max="13578" width="8.85546875" style="180" customWidth="1"/>
    <col min="13579" max="13579" width="22.5703125" style="180" customWidth="1"/>
    <col min="13580" max="13582" width="7.7109375" style="180" customWidth="1"/>
    <col min="13583" max="13583" width="4.7109375" style="180" customWidth="1"/>
    <col min="13584" max="13584" width="3.7109375" style="180" customWidth="1"/>
    <col min="13585" max="13585" width="4.42578125" style="180" customWidth="1"/>
    <col min="13586" max="13586" width="4.7109375" style="180" customWidth="1"/>
    <col min="13587" max="13622" width="0" style="180" hidden="1" customWidth="1"/>
    <col min="13623" max="13623" width="3.7109375" style="180" customWidth="1"/>
    <col min="13624" max="13624" width="4.85546875" style="180" customWidth="1"/>
    <col min="13625" max="13625" width="5.42578125" style="180" customWidth="1"/>
    <col min="13626" max="13626" width="5.140625" style="180" customWidth="1"/>
    <col min="13627" max="13627" width="3.7109375" style="180" customWidth="1"/>
    <col min="13628" max="13628" width="17.28515625" style="180" customWidth="1"/>
    <col min="13629" max="13629" width="1.140625" style="180" customWidth="1"/>
    <col min="13630" max="13630" width="26" style="180" customWidth="1"/>
    <col min="13631" max="13631" width="26.7109375" style="180" customWidth="1"/>
    <col min="13632" max="13632" width="6" style="180" customWidth="1"/>
    <col min="13633" max="13633" width="6.5703125" style="180" customWidth="1"/>
    <col min="13634" max="13634" width="10.7109375" style="180" customWidth="1"/>
    <col min="13635" max="13636" width="3.28515625" style="180" customWidth="1"/>
    <col min="13637" max="13638" width="4.5703125" style="180" customWidth="1"/>
    <col min="13639" max="13639" width="4" style="180" customWidth="1"/>
    <col min="13640" max="13640" width="8.85546875" style="180" customWidth="1"/>
    <col min="13641" max="13641" width="4.140625" style="180" customWidth="1"/>
    <col min="13642" max="13824" width="11.42578125" style="180"/>
    <col min="13825" max="13825" width="11.28515625" style="180" customWidth="1"/>
    <col min="13826" max="13826" width="11.42578125" style="180" customWidth="1"/>
    <col min="13827" max="13827" width="7.5703125" style="180" customWidth="1"/>
    <col min="13828" max="13830" width="6.140625" style="180" customWidth="1"/>
    <col min="13831" max="13831" width="11.42578125" style="180" customWidth="1"/>
    <col min="13832" max="13832" width="2.7109375" style="180" bestFit="1" customWidth="1"/>
    <col min="13833" max="13833" width="13.140625" style="180" customWidth="1"/>
    <col min="13834" max="13834" width="8.85546875" style="180" customWidth="1"/>
    <col min="13835" max="13835" width="22.5703125" style="180" customWidth="1"/>
    <col min="13836" max="13838" width="7.7109375" style="180" customWidth="1"/>
    <col min="13839" max="13839" width="4.7109375" style="180" customWidth="1"/>
    <col min="13840" max="13840" width="3.7109375" style="180" customWidth="1"/>
    <col min="13841" max="13841" width="4.42578125" style="180" customWidth="1"/>
    <col min="13842" max="13842" width="4.7109375" style="180" customWidth="1"/>
    <col min="13843" max="13878" width="0" style="180" hidden="1" customWidth="1"/>
    <col min="13879" max="13879" width="3.7109375" style="180" customWidth="1"/>
    <col min="13880" max="13880" width="4.85546875" style="180" customWidth="1"/>
    <col min="13881" max="13881" width="5.42578125" style="180" customWidth="1"/>
    <col min="13882" max="13882" width="5.140625" style="180" customWidth="1"/>
    <col min="13883" max="13883" width="3.7109375" style="180" customWidth="1"/>
    <col min="13884" max="13884" width="17.28515625" style="180" customWidth="1"/>
    <col min="13885" max="13885" width="1.140625" style="180" customWidth="1"/>
    <col min="13886" max="13886" width="26" style="180" customWidth="1"/>
    <col min="13887" max="13887" width="26.7109375" style="180" customWidth="1"/>
    <col min="13888" max="13888" width="6" style="180" customWidth="1"/>
    <col min="13889" max="13889" width="6.5703125" style="180" customWidth="1"/>
    <col min="13890" max="13890" width="10.7109375" style="180" customWidth="1"/>
    <col min="13891" max="13892" width="3.28515625" style="180" customWidth="1"/>
    <col min="13893" max="13894" width="4.5703125" style="180" customWidth="1"/>
    <col min="13895" max="13895" width="4" style="180" customWidth="1"/>
    <col min="13896" max="13896" width="8.85546875" style="180" customWidth="1"/>
    <col min="13897" max="13897" width="4.140625" style="180" customWidth="1"/>
    <col min="13898" max="14080" width="11.42578125" style="180"/>
    <col min="14081" max="14081" width="11.28515625" style="180" customWidth="1"/>
    <col min="14082" max="14082" width="11.42578125" style="180" customWidth="1"/>
    <col min="14083" max="14083" width="7.5703125" style="180" customWidth="1"/>
    <col min="14084" max="14086" width="6.140625" style="180" customWidth="1"/>
    <col min="14087" max="14087" width="11.42578125" style="180" customWidth="1"/>
    <col min="14088" max="14088" width="2.7109375" style="180" bestFit="1" customWidth="1"/>
    <col min="14089" max="14089" width="13.140625" style="180" customWidth="1"/>
    <col min="14090" max="14090" width="8.85546875" style="180" customWidth="1"/>
    <col min="14091" max="14091" width="22.5703125" style="180" customWidth="1"/>
    <col min="14092" max="14094" width="7.7109375" style="180" customWidth="1"/>
    <col min="14095" max="14095" width="4.7109375" style="180" customWidth="1"/>
    <col min="14096" max="14096" width="3.7109375" style="180" customWidth="1"/>
    <col min="14097" max="14097" width="4.42578125" style="180" customWidth="1"/>
    <col min="14098" max="14098" width="4.7109375" style="180" customWidth="1"/>
    <col min="14099" max="14134" width="0" style="180" hidden="1" customWidth="1"/>
    <col min="14135" max="14135" width="3.7109375" style="180" customWidth="1"/>
    <col min="14136" max="14136" width="4.85546875" style="180" customWidth="1"/>
    <col min="14137" max="14137" width="5.42578125" style="180" customWidth="1"/>
    <col min="14138" max="14138" width="5.140625" style="180" customWidth="1"/>
    <col min="14139" max="14139" width="3.7109375" style="180" customWidth="1"/>
    <col min="14140" max="14140" width="17.28515625" style="180" customWidth="1"/>
    <col min="14141" max="14141" width="1.140625" style="180" customWidth="1"/>
    <col min="14142" max="14142" width="26" style="180" customWidth="1"/>
    <col min="14143" max="14143" width="26.7109375" style="180" customWidth="1"/>
    <col min="14144" max="14144" width="6" style="180" customWidth="1"/>
    <col min="14145" max="14145" width="6.5703125" style="180" customWidth="1"/>
    <col min="14146" max="14146" width="10.7109375" style="180" customWidth="1"/>
    <col min="14147" max="14148" width="3.28515625" style="180" customWidth="1"/>
    <col min="14149" max="14150" width="4.5703125" style="180" customWidth="1"/>
    <col min="14151" max="14151" width="4" style="180" customWidth="1"/>
    <col min="14152" max="14152" width="8.85546875" style="180" customWidth="1"/>
    <col min="14153" max="14153" width="4.140625" style="180" customWidth="1"/>
    <col min="14154" max="14336" width="11.42578125" style="180"/>
    <col min="14337" max="14337" width="11.28515625" style="180" customWidth="1"/>
    <col min="14338" max="14338" width="11.42578125" style="180" customWidth="1"/>
    <col min="14339" max="14339" width="7.5703125" style="180" customWidth="1"/>
    <col min="14340" max="14342" width="6.140625" style="180" customWidth="1"/>
    <col min="14343" max="14343" width="11.42578125" style="180" customWidth="1"/>
    <col min="14344" max="14344" width="2.7109375" style="180" bestFit="1" customWidth="1"/>
    <col min="14345" max="14345" width="13.140625" style="180" customWidth="1"/>
    <col min="14346" max="14346" width="8.85546875" style="180" customWidth="1"/>
    <col min="14347" max="14347" width="22.5703125" style="180" customWidth="1"/>
    <col min="14348" max="14350" width="7.7109375" style="180" customWidth="1"/>
    <col min="14351" max="14351" width="4.7109375" style="180" customWidth="1"/>
    <col min="14352" max="14352" width="3.7109375" style="180" customWidth="1"/>
    <col min="14353" max="14353" width="4.42578125" style="180" customWidth="1"/>
    <col min="14354" max="14354" width="4.7109375" style="180" customWidth="1"/>
    <col min="14355" max="14390" width="0" style="180" hidden="1" customWidth="1"/>
    <col min="14391" max="14391" width="3.7109375" style="180" customWidth="1"/>
    <col min="14392" max="14392" width="4.85546875" style="180" customWidth="1"/>
    <col min="14393" max="14393" width="5.42578125" style="180" customWidth="1"/>
    <col min="14394" max="14394" width="5.140625" style="180" customWidth="1"/>
    <col min="14395" max="14395" width="3.7109375" style="180" customWidth="1"/>
    <col min="14396" max="14396" width="17.28515625" style="180" customWidth="1"/>
    <col min="14397" max="14397" width="1.140625" style="180" customWidth="1"/>
    <col min="14398" max="14398" width="26" style="180" customWidth="1"/>
    <col min="14399" max="14399" width="26.7109375" style="180" customWidth="1"/>
    <col min="14400" max="14400" width="6" style="180" customWidth="1"/>
    <col min="14401" max="14401" width="6.5703125" style="180" customWidth="1"/>
    <col min="14402" max="14402" width="10.7109375" style="180" customWidth="1"/>
    <col min="14403" max="14404" width="3.28515625" style="180" customWidth="1"/>
    <col min="14405" max="14406" width="4.5703125" style="180" customWidth="1"/>
    <col min="14407" max="14407" width="4" style="180" customWidth="1"/>
    <col min="14408" max="14408" width="8.85546875" style="180" customWidth="1"/>
    <col min="14409" max="14409" width="4.140625" style="180" customWidth="1"/>
    <col min="14410" max="14592" width="11.42578125" style="180"/>
    <col min="14593" max="14593" width="11.28515625" style="180" customWidth="1"/>
    <col min="14594" max="14594" width="11.42578125" style="180" customWidth="1"/>
    <col min="14595" max="14595" width="7.5703125" style="180" customWidth="1"/>
    <col min="14596" max="14598" width="6.140625" style="180" customWidth="1"/>
    <col min="14599" max="14599" width="11.42578125" style="180" customWidth="1"/>
    <col min="14600" max="14600" width="2.7109375" style="180" bestFit="1" customWidth="1"/>
    <col min="14601" max="14601" width="13.140625" style="180" customWidth="1"/>
    <col min="14602" max="14602" width="8.85546875" style="180" customWidth="1"/>
    <col min="14603" max="14603" width="22.5703125" style="180" customWidth="1"/>
    <col min="14604" max="14606" width="7.7109375" style="180" customWidth="1"/>
    <col min="14607" max="14607" width="4.7109375" style="180" customWidth="1"/>
    <col min="14608" max="14608" width="3.7109375" style="180" customWidth="1"/>
    <col min="14609" max="14609" width="4.42578125" style="180" customWidth="1"/>
    <col min="14610" max="14610" width="4.7109375" style="180" customWidth="1"/>
    <col min="14611" max="14646" width="0" style="180" hidden="1" customWidth="1"/>
    <col min="14647" max="14647" width="3.7109375" style="180" customWidth="1"/>
    <col min="14648" max="14648" width="4.85546875" style="180" customWidth="1"/>
    <col min="14649" max="14649" width="5.42578125" style="180" customWidth="1"/>
    <col min="14650" max="14650" width="5.140625" style="180" customWidth="1"/>
    <col min="14651" max="14651" width="3.7109375" style="180" customWidth="1"/>
    <col min="14652" max="14652" width="17.28515625" style="180" customWidth="1"/>
    <col min="14653" max="14653" width="1.140625" style="180" customWidth="1"/>
    <col min="14654" max="14654" width="26" style="180" customWidth="1"/>
    <col min="14655" max="14655" width="26.7109375" style="180" customWidth="1"/>
    <col min="14656" max="14656" width="6" style="180" customWidth="1"/>
    <col min="14657" max="14657" width="6.5703125" style="180" customWidth="1"/>
    <col min="14658" max="14658" width="10.7109375" style="180" customWidth="1"/>
    <col min="14659" max="14660" width="3.28515625" style="180" customWidth="1"/>
    <col min="14661" max="14662" width="4.5703125" style="180" customWidth="1"/>
    <col min="14663" max="14663" width="4" style="180" customWidth="1"/>
    <col min="14664" max="14664" width="8.85546875" style="180" customWidth="1"/>
    <col min="14665" max="14665" width="4.140625" style="180" customWidth="1"/>
    <col min="14666" max="14848" width="11.42578125" style="180"/>
    <col min="14849" max="14849" width="11.28515625" style="180" customWidth="1"/>
    <col min="14850" max="14850" width="11.42578125" style="180" customWidth="1"/>
    <col min="14851" max="14851" width="7.5703125" style="180" customWidth="1"/>
    <col min="14852" max="14854" width="6.140625" style="180" customWidth="1"/>
    <col min="14855" max="14855" width="11.42578125" style="180" customWidth="1"/>
    <col min="14856" max="14856" width="2.7109375" style="180" bestFit="1" customWidth="1"/>
    <col min="14857" max="14857" width="13.140625" style="180" customWidth="1"/>
    <col min="14858" max="14858" width="8.85546875" style="180" customWidth="1"/>
    <col min="14859" max="14859" width="22.5703125" style="180" customWidth="1"/>
    <col min="14860" max="14862" width="7.7109375" style="180" customWidth="1"/>
    <col min="14863" max="14863" width="4.7109375" style="180" customWidth="1"/>
    <col min="14864" max="14864" width="3.7109375" style="180" customWidth="1"/>
    <col min="14865" max="14865" width="4.42578125" style="180" customWidth="1"/>
    <col min="14866" max="14866" width="4.7109375" style="180" customWidth="1"/>
    <col min="14867" max="14902" width="0" style="180" hidden="1" customWidth="1"/>
    <col min="14903" max="14903" width="3.7109375" style="180" customWidth="1"/>
    <col min="14904" max="14904" width="4.85546875" style="180" customWidth="1"/>
    <col min="14905" max="14905" width="5.42578125" style="180" customWidth="1"/>
    <col min="14906" max="14906" width="5.140625" style="180" customWidth="1"/>
    <col min="14907" max="14907" width="3.7109375" style="180" customWidth="1"/>
    <col min="14908" max="14908" width="17.28515625" style="180" customWidth="1"/>
    <col min="14909" max="14909" width="1.140625" style="180" customWidth="1"/>
    <col min="14910" max="14910" width="26" style="180" customWidth="1"/>
    <col min="14911" max="14911" width="26.7109375" style="180" customWidth="1"/>
    <col min="14912" max="14912" width="6" style="180" customWidth="1"/>
    <col min="14913" max="14913" width="6.5703125" style="180" customWidth="1"/>
    <col min="14914" max="14914" width="10.7109375" style="180" customWidth="1"/>
    <col min="14915" max="14916" width="3.28515625" style="180" customWidth="1"/>
    <col min="14917" max="14918" width="4.5703125" style="180" customWidth="1"/>
    <col min="14919" max="14919" width="4" style="180" customWidth="1"/>
    <col min="14920" max="14920" width="8.85546875" style="180" customWidth="1"/>
    <col min="14921" max="14921" width="4.140625" style="180" customWidth="1"/>
    <col min="14922" max="15104" width="11.42578125" style="180"/>
    <col min="15105" max="15105" width="11.28515625" style="180" customWidth="1"/>
    <col min="15106" max="15106" width="11.42578125" style="180" customWidth="1"/>
    <col min="15107" max="15107" width="7.5703125" style="180" customWidth="1"/>
    <col min="15108" max="15110" width="6.140625" style="180" customWidth="1"/>
    <col min="15111" max="15111" width="11.42578125" style="180" customWidth="1"/>
    <col min="15112" max="15112" width="2.7109375" style="180" bestFit="1" customWidth="1"/>
    <col min="15113" max="15113" width="13.140625" style="180" customWidth="1"/>
    <col min="15114" max="15114" width="8.85546875" style="180" customWidth="1"/>
    <col min="15115" max="15115" width="22.5703125" style="180" customWidth="1"/>
    <col min="15116" max="15118" width="7.7109375" style="180" customWidth="1"/>
    <col min="15119" max="15119" width="4.7109375" style="180" customWidth="1"/>
    <col min="15120" max="15120" width="3.7109375" style="180" customWidth="1"/>
    <col min="15121" max="15121" width="4.42578125" style="180" customWidth="1"/>
    <col min="15122" max="15122" width="4.7109375" style="180" customWidth="1"/>
    <col min="15123" max="15158" width="0" style="180" hidden="1" customWidth="1"/>
    <col min="15159" max="15159" width="3.7109375" style="180" customWidth="1"/>
    <col min="15160" max="15160" width="4.85546875" style="180" customWidth="1"/>
    <col min="15161" max="15161" width="5.42578125" style="180" customWidth="1"/>
    <col min="15162" max="15162" width="5.140625" style="180" customWidth="1"/>
    <col min="15163" max="15163" width="3.7109375" style="180" customWidth="1"/>
    <col min="15164" max="15164" width="17.28515625" style="180" customWidth="1"/>
    <col min="15165" max="15165" width="1.140625" style="180" customWidth="1"/>
    <col min="15166" max="15166" width="26" style="180" customWidth="1"/>
    <col min="15167" max="15167" width="26.7109375" style="180" customWidth="1"/>
    <col min="15168" max="15168" width="6" style="180" customWidth="1"/>
    <col min="15169" max="15169" width="6.5703125" style="180" customWidth="1"/>
    <col min="15170" max="15170" width="10.7109375" style="180" customWidth="1"/>
    <col min="15171" max="15172" width="3.28515625" style="180" customWidth="1"/>
    <col min="15173" max="15174" width="4.5703125" style="180" customWidth="1"/>
    <col min="15175" max="15175" width="4" style="180" customWidth="1"/>
    <col min="15176" max="15176" width="8.85546875" style="180" customWidth="1"/>
    <col min="15177" max="15177" width="4.140625" style="180" customWidth="1"/>
    <col min="15178" max="15360" width="11.42578125" style="180"/>
    <col min="15361" max="15361" width="11.28515625" style="180" customWidth="1"/>
    <col min="15362" max="15362" width="11.42578125" style="180" customWidth="1"/>
    <col min="15363" max="15363" width="7.5703125" style="180" customWidth="1"/>
    <col min="15364" max="15366" width="6.140625" style="180" customWidth="1"/>
    <col min="15367" max="15367" width="11.42578125" style="180" customWidth="1"/>
    <col min="15368" max="15368" width="2.7109375" style="180" bestFit="1" customWidth="1"/>
    <col min="15369" max="15369" width="13.140625" style="180" customWidth="1"/>
    <col min="15370" max="15370" width="8.85546875" style="180" customWidth="1"/>
    <col min="15371" max="15371" width="22.5703125" style="180" customWidth="1"/>
    <col min="15372" max="15374" width="7.7109375" style="180" customWidth="1"/>
    <col min="15375" max="15375" width="4.7109375" style="180" customWidth="1"/>
    <col min="15376" max="15376" width="3.7109375" style="180" customWidth="1"/>
    <col min="15377" max="15377" width="4.42578125" style="180" customWidth="1"/>
    <col min="15378" max="15378" width="4.7109375" style="180" customWidth="1"/>
    <col min="15379" max="15414" width="0" style="180" hidden="1" customWidth="1"/>
    <col min="15415" max="15415" width="3.7109375" style="180" customWidth="1"/>
    <col min="15416" max="15416" width="4.85546875" style="180" customWidth="1"/>
    <col min="15417" max="15417" width="5.42578125" style="180" customWidth="1"/>
    <col min="15418" max="15418" width="5.140625" style="180" customWidth="1"/>
    <col min="15419" max="15419" width="3.7109375" style="180" customWidth="1"/>
    <col min="15420" max="15420" width="17.28515625" style="180" customWidth="1"/>
    <col min="15421" max="15421" width="1.140625" style="180" customWidth="1"/>
    <col min="15422" max="15422" width="26" style="180" customWidth="1"/>
    <col min="15423" max="15423" width="26.7109375" style="180" customWidth="1"/>
    <col min="15424" max="15424" width="6" style="180" customWidth="1"/>
    <col min="15425" max="15425" width="6.5703125" style="180" customWidth="1"/>
    <col min="15426" max="15426" width="10.7109375" style="180" customWidth="1"/>
    <col min="15427" max="15428" width="3.28515625" style="180" customWidth="1"/>
    <col min="15429" max="15430" width="4.5703125" style="180" customWidth="1"/>
    <col min="15431" max="15431" width="4" style="180" customWidth="1"/>
    <col min="15432" max="15432" width="8.85546875" style="180" customWidth="1"/>
    <col min="15433" max="15433" width="4.140625" style="180" customWidth="1"/>
    <col min="15434" max="15616" width="11.42578125" style="180"/>
    <col min="15617" max="15617" width="11.28515625" style="180" customWidth="1"/>
    <col min="15618" max="15618" width="11.42578125" style="180" customWidth="1"/>
    <col min="15619" max="15619" width="7.5703125" style="180" customWidth="1"/>
    <col min="15620" max="15622" width="6.140625" style="180" customWidth="1"/>
    <col min="15623" max="15623" width="11.42578125" style="180" customWidth="1"/>
    <col min="15624" max="15624" width="2.7109375" style="180" bestFit="1" customWidth="1"/>
    <col min="15625" max="15625" width="13.140625" style="180" customWidth="1"/>
    <col min="15626" max="15626" width="8.85546875" style="180" customWidth="1"/>
    <col min="15627" max="15627" width="22.5703125" style="180" customWidth="1"/>
    <col min="15628" max="15630" width="7.7109375" style="180" customWidth="1"/>
    <col min="15631" max="15631" width="4.7109375" style="180" customWidth="1"/>
    <col min="15632" max="15632" width="3.7109375" style="180" customWidth="1"/>
    <col min="15633" max="15633" width="4.42578125" style="180" customWidth="1"/>
    <col min="15634" max="15634" width="4.7109375" style="180" customWidth="1"/>
    <col min="15635" max="15670" width="0" style="180" hidden="1" customWidth="1"/>
    <col min="15671" max="15671" width="3.7109375" style="180" customWidth="1"/>
    <col min="15672" max="15672" width="4.85546875" style="180" customWidth="1"/>
    <col min="15673" max="15673" width="5.42578125" style="180" customWidth="1"/>
    <col min="15674" max="15674" width="5.140625" style="180" customWidth="1"/>
    <col min="15675" max="15675" width="3.7109375" style="180" customWidth="1"/>
    <col min="15676" max="15676" width="17.28515625" style="180" customWidth="1"/>
    <col min="15677" max="15677" width="1.140625" style="180" customWidth="1"/>
    <col min="15678" max="15678" width="26" style="180" customWidth="1"/>
    <col min="15679" max="15679" width="26.7109375" style="180" customWidth="1"/>
    <col min="15680" max="15680" width="6" style="180" customWidth="1"/>
    <col min="15681" max="15681" width="6.5703125" style="180" customWidth="1"/>
    <col min="15682" max="15682" width="10.7109375" style="180" customWidth="1"/>
    <col min="15683" max="15684" width="3.28515625" style="180" customWidth="1"/>
    <col min="15685" max="15686" width="4.5703125" style="180" customWidth="1"/>
    <col min="15687" max="15687" width="4" style="180" customWidth="1"/>
    <col min="15688" max="15688" width="8.85546875" style="180" customWidth="1"/>
    <col min="15689" max="15689" width="4.140625" style="180" customWidth="1"/>
    <col min="15690" max="15872" width="11.42578125" style="180"/>
    <col min="15873" max="15873" width="11.28515625" style="180" customWidth="1"/>
    <col min="15874" max="15874" width="11.42578125" style="180" customWidth="1"/>
    <col min="15875" max="15875" width="7.5703125" style="180" customWidth="1"/>
    <col min="15876" max="15878" width="6.140625" style="180" customWidth="1"/>
    <col min="15879" max="15879" width="11.42578125" style="180" customWidth="1"/>
    <col min="15880" max="15880" width="2.7109375" style="180" bestFit="1" customWidth="1"/>
    <col min="15881" max="15881" width="13.140625" style="180" customWidth="1"/>
    <col min="15882" max="15882" width="8.85546875" style="180" customWidth="1"/>
    <col min="15883" max="15883" width="22.5703125" style="180" customWidth="1"/>
    <col min="15884" max="15886" width="7.7109375" style="180" customWidth="1"/>
    <col min="15887" max="15887" width="4.7109375" style="180" customWidth="1"/>
    <col min="15888" max="15888" width="3.7109375" style="180" customWidth="1"/>
    <col min="15889" max="15889" width="4.42578125" style="180" customWidth="1"/>
    <col min="15890" max="15890" width="4.7109375" style="180" customWidth="1"/>
    <col min="15891" max="15926" width="0" style="180" hidden="1" customWidth="1"/>
    <col min="15927" max="15927" width="3.7109375" style="180" customWidth="1"/>
    <col min="15928" max="15928" width="4.85546875" style="180" customWidth="1"/>
    <col min="15929" max="15929" width="5.42578125" style="180" customWidth="1"/>
    <col min="15930" max="15930" width="5.140625" style="180" customWidth="1"/>
    <col min="15931" max="15931" width="3.7109375" style="180" customWidth="1"/>
    <col min="15932" max="15932" width="17.28515625" style="180" customWidth="1"/>
    <col min="15933" max="15933" width="1.140625" style="180" customWidth="1"/>
    <col min="15934" max="15934" width="26" style="180" customWidth="1"/>
    <col min="15935" max="15935" width="26.7109375" style="180" customWidth="1"/>
    <col min="15936" max="15936" width="6" style="180" customWidth="1"/>
    <col min="15937" max="15937" width="6.5703125" style="180" customWidth="1"/>
    <col min="15938" max="15938" width="10.7109375" style="180" customWidth="1"/>
    <col min="15939" max="15940" width="3.28515625" style="180" customWidth="1"/>
    <col min="15941" max="15942" width="4.5703125" style="180" customWidth="1"/>
    <col min="15943" max="15943" width="4" style="180" customWidth="1"/>
    <col min="15944" max="15944" width="8.85546875" style="180" customWidth="1"/>
    <col min="15945" max="15945" width="4.140625" style="180" customWidth="1"/>
    <col min="15946" max="16128" width="11.42578125" style="180"/>
    <col min="16129" max="16129" width="11.28515625" style="180" customWidth="1"/>
    <col min="16130" max="16130" width="11.42578125" style="180" customWidth="1"/>
    <col min="16131" max="16131" width="7.5703125" style="180" customWidth="1"/>
    <col min="16132" max="16134" width="6.140625" style="180" customWidth="1"/>
    <col min="16135" max="16135" width="11.42578125" style="180" customWidth="1"/>
    <col min="16136" max="16136" width="2.7109375" style="180" bestFit="1" customWidth="1"/>
    <col min="16137" max="16137" width="13.140625" style="180" customWidth="1"/>
    <col min="16138" max="16138" width="8.85546875" style="180" customWidth="1"/>
    <col min="16139" max="16139" width="22.5703125" style="180" customWidth="1"/>
    <col min="16140" max="16142" width="7.7109375" style="180" customWidth="1"/>
    <col min="16143" max="16143" width="4.7109375" style="180" customWidth="1"/>
    <col min="16144" max="16144" width="3.7109375" style="180" customWidth="1"/>
    <col min="16145" max="16145" width="4.42578125" style="180" customWidth="1"/>
    <col min="16146" max="16146" width="4.7109375" style="180" customWidth="1"/>
    <col min="16147" max="16182" width="0" style="180" hidden="1" customWidth="1"/>
    <col min="16183" max="16183" width="3.7109375" style="180" customWidth="1"/>
    <col min="16184" max="16184" width="4.85546875" style="180" customWidth="1"/>
    <col min="16185" max="16185" width="5.42578125" style="180" customWidth="1"/>
    <col min="16186" max="16186" width="5.140625" style="180" customWidth="1"/>
    <col min="16187" max="16187" width="3.7109375" style="180" customWidth="1"/>
    <col min="16188" max="16188" width="17.28515625" style="180" customWidth="1"/>
    <col min="16189" max="16189" width="1.140625" style="180" customWidth="1"/>
    <col min="16190" max="16190" width="26" style="180" customWidth="1"/>
    <col min="16191" max="16191" width="26.7109375" style="180" customWidth="1"/>
    <col min="16192" max="16192" width="6" style="180" customWidth="1"/>
    <col min="16193" max="16193" width="6.5703125" style="180" customWidth="1"/>
    <col min="16194" max="16194" width="10.7109375" style="180" customWidth="1"/>
    <col min="16195" max="16196" width="3.28515625" style="180" customWidth="1"/>
    <col min="16197" max="16198" width="4.5703125" style="180" customWidth="1"/>
    <col min="16199" max="16199" width="4" style="180" customWidth="1"/>
    <col min="16200" max="16200" width="8.85546875" style="180" customWidth="1"/>
    <col min="16201" max="16201" width="4.140625" style="180" customWidth="1"/>
    <col min="16202" max="16384" width="11.42578125" style="180"/>
  </cols>
  <sheetData>
    <row r="1" spans="1:131" s="169" customFormat="1" ht="11.25" customHeight="1" x14ac:dyDescent="0.2">
      <c r="A1" s="771" t="s">
        <v>447</v>
      </c>
      <c r="B1" s="772"/>
      <c r="C1" s="772"/>
      <c r="D1" s="772"/>
      <c r="E1" s="772"/>
      <c r="F1" s="772"/>
      <c r="G1" s="772"/>
      <c r="H1" s="772"/>
      <c r="I1" s="772"/>
      <c r="J1" s="772"/>
      <c r="K1" s="773"/>
      <c r="L1" s="774"/>
      <c r="M1" s="775"/>
      <c r="N1" s="776"/>
      <c r="O1" s="165"/>
      <c r="P1" s="165"/>
      <c r="Q1" s="165"/>
      <c r="R1" s="165"/>
      <c r="S1" s="165"/>
      <c r="T1" s="778"/>
      <c r="U1" s="778"/>
      <c r="V1" s="166"/>
      <c r="W1" s="166"/>
      <c r="X1" s="167"/>
      <c r="Y1" s="167"/>
      <c r="Z1" s="167"/>
      <c r="AA1" s="167"/>
      <c r="AB1" s="167"/>
      <c r="AC1" s="167"/>
      <c r="AD1" s="167"/>
      <c r="AE1" s="167"/>
      <c r="AF1" s="167"/>
      <c r="AG1" s="167"/>
      <c r="AH1" s="167"/>
      <c r="AI1" s="167"/>
      <c r="AJ1" s="167"/>
      <c r="AK1" s="167"/>
      <c r="AL1" s="167"/>
      <c r="AM1" s="167"/>
      <c r="AN1" s="167"/>
      <c r="AO1" s="167"/>
      <c r="AP1" s="167"/>
      <c r="AQ1" s="167"/>
      <c r="AR1" s="167"/>
      <c r="AS1" s="167"/>
      <c r="AT1" s="167"/>
      <c r="AU1" s="167"/>
      <c r="AV1" s="167"/>
      <c r="AW1" s="167"/>
      <c r="AX1" s="167"/>
      <c r="AY1" s="167"/>
      <c r="AZ1" s="167"/>
      <c r="BA1" s="167"/>
      <c r="BB1" s="167"/>
      <c r="BC1" s="167"/>
      <c r="BD1" s="167"/>
      <c r="BE1" s="167"/>
      <c r="BF1" s="167"/>
      <c r="BG1" s="167"/>
      <c r="BH1" s="783" t="s">
        <v>448</v>
      </c>
      <c r="BI1" s="785" t="s">
        <v>330</v>
      </c>
      <c r="BJ1" s="785"/>
      <c r="BK1" s="785"/>
      <c r="BL1" s="1223"/>
      <c r="BM1" s="168"/>
      <c r="BN1" s="168"/>
      <c r="BO1" s="790" t="s">
        <v>449</v>
      </c>
      <c r="BP1" s="791"/>
      <c r="BQ1" s="791"/>
      <c r="BR1" s="791"/>
      <c r="BS1" s="791"/>
      <c r="BT1" s="792"/>
    </row>
    <row r="2" spans="1:131" s="169" customFormat="1" ht="11.25" customHeight="1" x14ac:dyDescent="0.2">
      <c r="A2" s="796" t="s">
        <v>450</v>
      </c>
      <c r="B2" s="797"/>
      <c r="C2" s="797"/>
      <c r="D2" s="797"/>
      <c r="E2" s="797"/>
      <c r="F2" s="797"/>
      <c r="G2" s="797"/>
      <c r="H2" s="797"/>
      <c r="I2" s="797"/>
      <c r="J2" s="797"/>
      <c r="K2" s="798"/>
      <c r="L2" s="777"/>
      <c r="M2" s="778"/>
      <c r="N2" s="779"/>
      <c r="O2" s="165"/>
      <c r="P2" s="165"/>
      <c r="Q2" s="165"/>
      <c r="R2" s="165"/>
      <c r="S2" s="165"/>
      <c r="T2" s="778"/>
      <c r="U2" s="778"/>
      <c r="V2" s="166"/>
      <c r="W2" s="166"/>
      <c r="X2" s="167"/>
      <c r="Y2" s="167"/>
      <c r="Z2" s="167"/>
      <c r="AA2" s="167"/>
      <c r="AB2" s="167"/>
      <c r="AC2" s="167"/>
      <c r="AD2" s="167"/>
      <c r="AE2" s="167"/>
      <c r="AF2" s="167"/>
      <c r="AG2" s="167"/>
      <c r="AH2" s="167"/>
      <c r="AI2" s="167"/>
      <c r="AJ2" s="167"/>
      <c r="AK2" s="167"/>
      <c r="AL2" s="167"/>
      <c r="AM2" s="167"/>
      <c r="AN2" s="167"/>
      <c r="AO2" s="167"/>
      <c r="AP2" s="167"/>
      <c r="AQ2" s="167"/>
      <c r="AR2" s="167"/>
      <c r="AS2" s="167"/>
      <c r="AT2" s="167"/>
      <c r="AU2" s="167"/>
      <c r="AV2" s="167"/>
      <c r="AW2" s="167"/>
      <c r="AX2" s="167"/>
      <c r="AY2" s="167"/>
      <c r="AZ2" s="167"/>
      <c r="BA2" s="167"/>
      <c r="BB2" s="167"/>
      <c r="BC2" s="167"/>
      <c r="BD2" s="167"/>
      <c r="BE2" s="167"/>
      <c r="BF2" s="167"/>
      <c r="BG2" s="167"/>
      <c r="BH2" s="784"/>
      <c r="BI2" s="801"/>
      <c r="BJ2" s="801"/>
      <c r="BK2" s="801"/>
      <c r="BL2" s="802"/>
      <c r="BM2" s="170"/>
      <c r="BN2" s="171"/>
      <c r="BO2" s="793"/>
      <c r="BP2" s="794"/>
      <c r="BQ2" s="794"/>
      <c r="BR2" s="794"/>
      <c r="BS2" s="794"/>
      <c r="BT2" s="795"/>
    </row>
    <row r="3" spans="1:131" s="169" customFormat="1" ht="12" customHeight="1" x14ac:dyDescent="0.2">
      <c r="A3" s="172" t="s">
        <v>451</v>
      </c>
      <c r="B3" s="771" t="s">
        <v>452</v>
      </c>
      <c r="C3" s="772"/>
      <c r="D3" s="772"/>
      <c r="E3" s="772"/>
      <c r="F3" s="772"/>
      <c r="G3" s="772"/>
      <c r="H3" s="772"/>
      <c r="I3" s="773"/>
      <c r="J3" s="771" t="s">
        <v>453</v>
      </c>
      <c r="K3" s="773"/>
      <c r="L3" s="777"/>
      <c r="M3" s="778"/>
      <c r="N3" s="779"/>
      <c r="O3" s="165"/>
      <c r="P3" s="165"/>
      <c r="Q3" s="165"/>
      <c r="R3" s="165"/>
      <c r="S3" s="165"/>
      <c r="T3" s="778"/>
      <c r="U3" s="778"/>
      <c r="V3" s="166"/>
      <c r="W3" s="166"/>
      <c r="X3" s="167"/>
      <c r="Y3" s="167"/>
      <c r="Z3" s="167"/>
      <c r="AA3" s="167"/>
      <c r="AB3" s="167"/>
      <c r="AC3" s="167"/>
      <c r="AD3" s="167"/>
      <c r="AE3" s="167"/>
      <c r="AF3" s="167"/>
      <c r="AG3" s="167"/>
      <c r="AH3" s="167"/>
      <c r="AI3" s="167"/>
      <c r="AJ3" s="167"/>
      <c r="AK3" s="167"/>
      <c r="AL3" s="167"/>
      <c r="AM3" s="167"/>
      <c r="AN3" s="167"/>
      <c r="AO3" s="167"/>
      <c r="AP3" s="167"/>
      <c r="AQ3" s="167"/>
      <c r="AR3" s="167"/>
      <c r="AS3" s="167"/>
      <c r="AT3" s="167"/>
      <c r="AU3" s="167"/>
      <c r="AV3" s="167"/>
      <c r="AW3" s="167"/>
      <c r="AX3" s="167"/>
      <c r="AY3" s="167"/>
      <c r="AZ3" s="167"/>
      <c r="BA3" s="167"/>
      <c r="BB3" s="167"/>
      <c r="BC3" s="167"/>
      <c r="BD3" s="167"/>
      <c r="BE3" s="167"/>
      <c r="BF3" s="167"/>
      <c r="BG3" s="167"/>
      <c r="BH3" s="784" t="s">
        <v>454</v>
      </c>
      <c r="BI3" s="801" t="s">
        <v>607</v>
      </c>
      <c r="BJ3" s="801"/>
      <c r="BK3" s="801"/>
      <c r="BL3" s="802"/>
      <c r="BM3" s="170"/>
      <c r="BN3" s="171"/>
      <c r="BO3" s="1224">
        <v>42521</v>
      </c>
      <c r="BP3" s="1225"/>
      <c r="BQ3" s="1225"/>
      <c r="BR3" s="1225"/>
      <c r="BS3" s="1225"/>
      <c r="BT3" s="1226"/>
    </row>
    <row r="4" spans="1:131" s="169" customFormat="1" ht="11.25" customHeight="1" x14ac:dyDescent="0.2">
      <c r="A4" s="173" t="s">
        <v>455</v>
      </c>
      <c r="B4" s="811" t="s">
        <v>456</v>
      </c>
      <c r="C4" s="812"/>
      <c r="D4" s="812"/>
      <c r="E4" s="812"/>
      <c r="F4" s="812"/>
      <c r="G4" s="812"/>
      <c r="H4" s="812"/>
      <c r="I4" s="813"/>
      <c r="J4" s="814">
        <v>2</v>
      </c>
      <c r="K4" s="815"/>
      <c r="L4" s="780"/>
      <c r="M4" s="781"/>
      <c r="N4" s="782"/>
      <c r="O4" s="174"/>
      <c r="P4" s="174"/>
      <c r="Q4" s="174"/>
      <c r="R4" s="174"/>
      <c r="S4" s="174"/>
      <c r="T4" s="778"/>
      <c r="U4" s="778"/>
      <c r="V4" s="166"/>
      <c r="W4" s="166"/>
      <c r="X4" s="167"/>
      <c r="Y4" s="167"/>
      <c r="Z4" s="167"/>
      <c r="AA4" s="167"/>
      <c r="AB4" s="167"/>
      <c r="AC4" s="167"/>
      <c r="AD4" s="167"/>
      <c r="AE4" s="167"/>
      <c r="AF4" s="167"/>
      <c r="AG4" s="167"/>
      <c r="AH4" s="167"/>
      <c r="AI4" s="167"/>
      <c r="AJ4" s="167"/>
      <c r="AK4" s="167"/>
      <c r="AL4" s="167"/>
      <c r="AM4" s="167"/>
      <c r="AN4" s="167"/>
      <c r="AO4" s="167"/>
      <c r="AP4" s="167"/>
      <c r="AQ4" s="167"/>
      <c r="AR4" s="167"/>
      <c r="AS4" s="167"/>
      <c r="AT4" s="167"/>
      <c r="AU4" s="167"/>
      <c r="AV4" s="167"/>
      <c r="AW4" s="167"/>
      <c r="AX4" s="167"/>
      <c r="AY4" s="167"/>
      <c r="AZ4" s="167"/>
      <c r="BA4" s="167"/>
      <c r="BB4" s="167"/>
      <c r="BC4" s="167"/>
      <c r="BD4" s="167"/>
      <c r="BE4" s="167"/>
      <c r="BF4" s="167"/>
      <c r="BG4" s="167"/>
      <c r="BH4" s="799"/>
      <c r="BI4" s="803"/>
      <c r="BJ4" s="803"/>
      <c r="BK4" s="803"/>
      <c r="BL4" s="804"/>
      <c r="BM4" s="175"/>
      <c r="BN4" s="175"/>
      <c r="BO4" s="1227"/>
      <c r="BP4" s="1228"/>
      <c r="BQ4" s="1228"/>
      <c r="BR4" s="1228"/>
      <c r="BS4" s="1228"/>
      <c r="BT4" s="1229"/>
    </row>
    <row r="5" spans="1:131" s="21" customFormat="1" ht="5.25" customHeight="1" x14ac:dyDescent="0.2">
      <c r="A5" s="176"/>
      <c r="B5" s="177"/>
      <c r="C5" s="177"/>
      <c r="D5" s="176"/>
      <c r="E5" s="176"/>
      <c r="F5" s="176"/>
      <c r="G5" s="176"/>
      <c r="H5" s="176"/>
      <c r="I5" s="178"/>
      <c r="J5" s="178"/>
      <c r="K5" s="178"/>
      <c r="L5" s="176"/>
      <c r="M5" s="176"/>
      <c r="N5" s="176"/>
      <c r="O5" s="176"/>
      <c r="P5" s="176"/>
      <c r="Q5" s="176"/>
      <c r="R5" s="176"/>
      <c r="S5" s="176"/>
      <c r="T5" s="176"/>
      <c r="U5" s="176"/>
      <c r="V5" s="176"/>
      <c r="W5" s="176"/>
      <c r="X5" s="176"/>
      <c r="Y5" s="176"/>
      <c r="Z5" s="176"/>
      <c r="AA5" s="176"/>
      <c r="AB5" s="176"/>
      <c r="AC5" s="176"/>
      <c r="AD5" s="176"/>
      <c r="AE5" s="176"/>
      <c r="AF5" s="176"/>
      <c r="AG5" s="176"/>
      <c r="AH5" s="176"/>
      <c r="AI5" s="176"/>
      <c r="AJ5" s="176"/>
      <c r="AK5" s="176"/>
      <c r="AL5" s="176"/>
      <c r="AM5" s="176"/>
      <c r="AN5" s="176"/>
      <c r="AO5" s="176"/>
      <c r="AP5" s="176"/>
      <c r="AQ5" s="176"/>
      <c r="AR5" s="176"/>
      <c r="AS5" s="176"/>
      <c r="AT5" s="176"/>
      <c r="AU5" s="176"/>
      <c r="AV5" s="176"/>
      <c r="AW5" s="176"/>
      <c r="AX5" s="176"/>
      <c r="AY5" s="176"/>
      <c r="AZ5" s="176"/>
      <c r="BA5" s="176"/>
      <c r="BB5" s="176"/>
      <c r="BC5" s="176"/>
      <c r="BD5" s="176"/>
      <c r="BE5" s="176"/>
      <c r="BF5" s="176"/>
      <c r="BG5" s="176"/>
      <c r="BH5" s="178"/>
      <c r="BI5" s="178"/>
      <c r="BJ5" s="178"/>
      <c r="BK5" s="176"/>
      <c r="BL5" s="176"/>
      <c r="BM5" s="176"/>
      <c r="BN5" s="176"/>
      <c r="BO5" s="176"/>
      <c r="BP5" s="176"/>
      <c r="BQ5" s="176"/>
      <c r="BR5" s="176"/>
      <c r="BS5" s="176"/>
      <c r="BT5" s="177"/>
    </row>
    <row r="6" spans="1:131" s="21" customFormat="1" ht="11.25" x14ac:dyDescent="0.2">
      <c r="A6" s="816" t="s">
        <v>457</v>
      </c>
      <c r="B6" s="816"/>
      <c r="C6" s="816"/>
      <c r="D6" s="816"/>
      <c r="E6" s="816"/>
      <c r="F6" s="816"/>
      <c r="G6" s="816"/>
      <c r="H6" s="816"/>
      <c r="I6" s="816"/>
      <c r="J6" s="816"/>
      <c r="K6" s="816"/>
      <c r="L6" s="816"/>
      <c r="M6" s="816"/>
      <c r="N6" s="816"/>
      <c r="O6" s="817" t="s">
        <v>608</v>
      </c>
      <c r="P6" s="818"/>
      <c r="Q6" s="818"/>
      <c r="R6" s="819"/>
      <c r="S6" s="820" t="s">
        <v>459</v>
      </c>
      <c r="T6" s="821"/>
      <c r="U6" s="821"/>
      <c r="V6" s="821"/>
      <c r="W6" s="821"/>
      <c r="X6" s="821"/>
      <c r="Y6" s="821"/>
      <c r="Z6" s="821"/>
      <c r="AA6" s="821"/>
      <c r="AB6" s="821"/>
      <c r="AC6" s="821"/>
      <c r="AD6" s="821"/>
      <c r="AE6" s="821"/>
      <c r="AF6" s="821"/>
      <c r="AG6" s="821"/>
      <c r="AH6" s="821"/>
      <c r="AI6" s="821"/>
      <c r="AJ6" s="821"/>
      <c r="AK6" s="821"/>
      <c r="AL6" s="821"/>
      <c r="AM6" s="821"/>
      <c r="AN6" s="821"/>
      <c r="AO6" s="821"/>
      <c r="AP6" s="821"/>
      <c r="AQ6" s="821"/>
      <c r="AR6" s="821"/>
      <c r="AS6" s="821"/>
      <c r="AT6" s="821"/>
      <c r="AU6" s="821"/>
      <c r="AV6" s="821"/>
      <c r="AW6" s="821"/>
      <c r="AX6" s="821"/>
      <c r="AY6" s="821"/>
      <c r="AZ6" s="821"/>
      <c r="BA6" s="821"/>
      <c r="BB6" s="821"/>
      <c r="BC6" s="821"/>
      <c r="BD6" s="821"/>
      <c r="BE6" s="821"/>
      <c r="BF6" s="821"/>
      <c r="BG6" s="822"/>
      <c r="BH6" s="823" t="s">
        <v>460</v>
      </c>
      <c r="BI6" s="823"/>
      <c r="BJ6" s="823"/>
      <c r="BK6" s="823"/>
      <c r="BL6" s="823"/>
      <c r="BM6" s="823"/>
      <c r="BN6" s="823"/>
      <c r="BO6" s="823"/>
      <c r="BP6" s="823"/>
      <c r="BQ6" s="823"/>
      <c r="BR6" s="823"/>
      <c r="BS6" s="823"/>
      <c r="BT6" s="823"/>
    </row>
    <row r="7" spans="1:131" s="21" customFormat="1" ht="12.75" customHeight="1" x14ac:dyDescent="0.2">
      <c r="A7" s="800" t="s">
        <v>452</v>
      </c>
      <c r="B7" s="800" t="s">
        <v>461</v>
      </c>
      <c r="C7" s="800" t="s">
        <v>451</v>
      </c>
      <c r="D7" s="800" t="s">
        <v>462</v>
      </c>
      <c r="E7" s="800"/>
      <c r="F7" s="800"/>
      <c r="G7" s="800" t="s">
        <v>463</v>
      </c>
      <c r="H7" s="800" t="s">
        <v>464</v>
      </c>
      <c r="I7" s="800"/>
      <c r="J7" s="800"/>
      <c r="K7" s="800"/>
      <c r="L7" s="800" t="s">
        <v>465</v>
      </c>
      <c r="M7" s="800"/>
      <c r="N7" s="800"/>
      <c r="O7" s="825" t="s">
        <v>458</v>
      </c>
      <c r="P7" s="826"/>
      <c r="Q7" s="826"/>
      <c r="R7" s="827"/>
      <c r="S7" s="824" t="s">
        <v>466</v>
      </c>
      <c r="T7" s="824"/>
      <c r="U7" s="824" t="s">
        <v>467</v>
      </c>
      <c r="V7" s="824"/>
      <c r="W7" s="824" t="s">
        <v>468</v>
      </c>
      <c r="X7" s="824"/>
      <c r="Y7" s="824" t="s">
        <v>469</v>
      </c>
      <c r="Z7" s="824"/>
      <c r="AA7" s="824" t="s">
        <v>470</v>
      </c>
      <c r="AB7" s="824"/>
      <c r="AC7" s="824" t="s">
        <v>471</v>
      </c>
      <c r="AD7" s="824"/>
      <c r="AE7" s="824" t="s">
        <v>472</v>
      </c>
      <c r="AF7" s="824"/>
      <c r="AG7" s="824" t="s">
        <v>473</v>
      </c>
      <c r="AH7" s="824"/>
      <c r="AI7" s="824" t="s">
        <v>474</v>
      </c>
      <c r="AJ7" s="824"/>
      <c r="AK7" s="824" t="s">
        <v>475</v>
      </c>
      <c r="AL7" s="824"/>
      <c r="AM7" s="824" t="s">
        <v>476</v>
      </c>
      <c r="AN7" s="824"/>
      <c r="AO7" s="824" t="s">
        <v>477</v>
      </c>
      <c r="AP7" s="824"/>
      <c r="AQ7" s="824" t="s">
        <v>478</v>
      </c>
      <c r="AR7" s="824"/>
      <c r="AS7" s="824" t="s">
        <v>479</v>
      </c>
      <c r="AT7" s="824"/>
      <c r="AU7" s="824" t="s">
        <v>480</v>
      </c>
      <c r="AV7" s="824"/>
      <c r="AW7" s="824" t="s">
        <v>481</v>
      </c>
      <c r="AX7" s="824"/>
      <c r="AY7" s="824" t="s">
        <v>482</v>
      </c>
      <c r="AZ7" s="824"/>
      <c r="BA7" s="824" t="s">
        <v>483</v>
      </c>
      <c r="BB7" s="824"/>
      <c r="BC7" s="828" t="s">
        <v>484</v>
      </c>
      <c r="BD7" s="829"/>
      <c r="BE7" s="829"/>
      <c r="BF7" s="829"/>
      <c r="BG7" s="830"/>
      <c r="BH7" s="824" t="s">
        <v>485</v>
      </c>
      <c r="BI7" s="824"/>
      <c r="BJ7" s="824"/>
      <c r="BK7" s="824"/>
      <c r="BL7" s="824"/>
      <c r="BM7" s="824"/>
      <c r="BN7" s="824"/>
      <c r="BO7" s="824" t="s">
        <v>486</v>
      </c>
      <c r="BP7" s="824"/>
      <c r="BQ7" s="824"/>
      <c r="BR7" s="824"/>
      <c r="BS7" s="824"/>
      <c r="BT7" s="824"/>
    </row>
    <row r="8" spans="1:131" ht="15" customHeight="1" x14ac:dyDescent="0.2">
      <c r="A8" s="800"/>
      <c r="B8" s="800"/>
      <c r="C8" s="800"/>
      <c r="D8" s="800"/>
      <c r="E8" s="800"/>
      <c r="F8" s="800"/>
      <c r="G8" s="800"/>
      <c r="H8" s="800"/>
      <c r="I8" s="800"/>
      <c r="J8" s="800"/>
      <c r="K8" s="800"/>
      <c r="L8" s="800"/>
      <c r="M8" s="800"/>
      <c r="N8" s="800"/>
      <c r="O8" s="179" t="s">
        <v>487</v>
      </c>
      <c r="P8" s="179" t="s">
        <v>132</v>
      </c>
      <c r="Q8" s="179" t="s">
        <v>581</v>
      </c>
      <c r="R8" s="179" t="s">
        <v>582</v>
      </c>
      <c r="S8" s="143" t="s">
        <v>488</v>
      </c>
      <c r="T8" s="143" t="s">
        <v>489</v>
      </c>
      <c r="U8" s="143" t="s">
        <v>488</v>
      </c>
      <c r="V8" s="143" t="s">
        <v>489</v>
      </c>
      <c r="W8" s="143" t="s">
        <v>488</v>
      </c>
      <c r="X8" s="143" t="s">
        <v>489</v>
      </c>
      <c r="Y8" s="143" t="s">
        <v>488</v>
      </c>
      <c r="Z8" s="143" t="s">
        <v>489</v>
      </c>
      <c r="AA8" s="143" t="s">
        <v>488</v>
      </c>
      <c r="AB8" s="143" t="s">
        <v>489</v>
      </c>
      <c r="AC8" s="143" t="s">
        <v>488</v>
      </c>
      <c r="AD8" s="143" t="s">
        <v>489</v>
      </c>
      <c r="AE8" s="143" t="s">
        <v>488</v>
      </c>
      <c r="AF8" s="143" t="s">
        <v>489</v>
      </c>
      <c r="AG8" s="143" t="s">
        <v>488</v>
      </c>
      <c r="AH8" s="143" t="s">
        <v>489</v>
      </c>
      <c r="AI8" s="143" t="s">
        <v>488</v>
      </c>
      <c r="AJ8" s="143" t="s">
        <v>489</v>
      </c>
      <c r="AK8" s="143" t="s">
        <v>488</v>
      </c>
      <c r="AL8" s="143" t="s">
        <v>489</v>
      </c>
      <c r="AM8" s="143" t="s">
        <v>488</v>
      </c>
      <c r="AN8" s="143" t="s">
        <v>489</v>
      </c>
      <c r="AO8" s="143" t="s">
        <v>488</v>
      </c>
      <c r="AP8" s="143" t="s">
        <v>489</v>
      </c>
      <c r="AQ8" s="143" t="s">
        <v>488</v>
      </c>
      <c r="AR8" s="143" t="s">
        <v>489</v>
      </c>
      <c r="AS8" s="143" t="s">
        <v>488</v>
      </c>
      <c r="AT8" s="143" t="s">
        <v>489</v>
      </c>
      <c r="AU8" s="143" t="s">
        <v>488</v>
      </c>
      <c r="AV8" s="143" t="s">
        <v>489</v>
      </c>
      <c r="AW8" s="143" t="s">
        <v>488</v>
      </c>
      <c r="AX8" s="143" t="s">
        <v>489</v>
      </c>
      <c r="AY8" s="143" t="s">
        <v>488</v>
      </c>
      <c r="AZ8" s="143" t="s">
        <v>489</v>
      </c>
      <c r="BA8" s="143" t="s">
        <v>488</v>
      </c>
      <c r="BB8" s="143" t="s">
        <v>489</v>
      </c>
      <c r="BC8" s="143" t="s">
        <v>490</v>
      </c>
      <c r="BD8" s="143" t="s">
        <v>488</v>
      </c>
      <c r="BE8" s="143" t="s">
        <v>489</v>
      </c>
      <c r="BF8" s="143" t="s">
        <v>491</v>
      </c>
      <c r="BG8" s="143" t="s">
        <v>492</v>
      </c>
      <c r="BH8" s="800" t="s">
        <v>493</v>
      </c>
      <c r="BI8" s="800"/>
      <c r="BJ8" s="800"/>
      <c r="BK8" s="143" t="s">
        <v>494</v>
      </c>
      <c r="BL8" s="143" t="s">
        <v>495</v>
      </c>
      <c r="BM8" s="143" t="s">
        <v>496</v>
      </c>
      <c r="BN8" s="143" t="s">
        <v>497</v>
      </c>
      <c r="BO8" s="143" t="s">
        <v>490</v>
      </c>
      <c r="BP8" s="143" t="s">
        <v>491</v>
      </c>
      <c r="BQ8" s="143" t="s">
        <v>488</v>
      </c>
      <c r="BR8" s="143" t="s">
        <v>489</v>
      </c>
      <c r="BS8" s="143" t="s">
        <v>498</v>
      </c>
      <c r="BT8" s="143" t="s">
        <v>499</v>
      </c>
    </row>
    <row r="9" spans="1:131" s="182" customFormat="1" ht="132" customHeight="1" x14ac:dyDescent="0.2">
      <c r="A9" s="831" t="s">
        <v>609</v>
      </c>
      <c r="B9" s="831" t="s">
        <v>610</v>
      </c>
      <c r="C9" s="831" t="s">
        <v>331</v>
      </c>
      <c r="D9" s="831" t="s">
        <v>611</v>
      </c>
      <c r="E9" s="831"/>
      <c r="F9" s="831"/>
      <c r="G9" s="145" t="s">
        <v>507</v>
      </c>
      <c r="H9" s="145">
        <v>1</v>
      </c>
      <c r="I9" s="1230" t="s">
        <v>1495</v>
      </c>
      <c r="J9" s="1230"/>
      <c r="K9" s="1230"/>
      <c r="L9" s="831" t="s">
        <v>1496</v>
      </c>
      <c r="M9" s="831"/>
      <c r="N9" s="831"/>
      <c r="O9" s="831" t="s">
        <v>33</v>
      </c>
      <c r="P9" s="831" t="s">
        <v>33</v>
      </c>
      <c r="Q9" s="831"/>
      <c r="R9" s="831"/>
      <c r="S9" s="144">
        <v>2</v>
      </c>
      <c r="T9" s="846">
        <v>2</v>
      </c>
      <c r="U9" s="144">
        <v>3</v>
      </c>
      <c r="V9" s="846">
        <v>3</v>
      </c>
      <c r="W9" s="144">
        <v>2</v>
      </c>
      <c r="X9" s="846">
        <v>2</v>
      </c>
      <c r="Y9" s="144">
        <v>2</v>
      </c>
      <c r="Z9" s="846">
        <v>2</v>
      </c>
      <c r="AA9" s="144">
        <v>1</v>
      </c>
      <c r="AB9" s="846">
        <v>4</v>
      </c>
      <c r="AC9" s="144">
        <v>2</v>
      </c>
      <c r="AD9" s="846">
        <v>3</v>
      </c>
      <c r="AE9" s="144"/>
      <c r="AF9" s="846"/>
      <c r="AG9" s="144"/>
      <c r="AH9" s="846"/>
      <c r="AI9" s="144"/>
      <c r="AJ9" s="846"/>
      <c r="AK9" s="144"/>
      <c r="AL9" s="846"/>
      <c r="AM9" s="144"/>
      <c r="AN9" s="846"/>
      <c r="AO9" s="144"/>
      <c r="AP9" s="846"/>
      <c r="AQ9" s="144"/>
      <c r="AR9" s="846"/>
      <c r="AS9" s="144"/>
      <c r="AT9" s="846"/>
      <c r="AU9" s="144"/>
      <c r="AV9" s="846"/>
      <c r="AW9" s="144"/>
      <c r="AX9" s="846"/>
      <c r="AY9" s="144"/>
      <c r="AZ9" s="846"/>
      <c r="BA9" s="144"/>
      <c r="BB9" s="846"/>
      <c r="BC9" s="147">
        <f>AVERAGE(S9,U9,W9,Y9,AA9,AC9,AE9,AG9,AI9,AK9,AM9,AO9,AQ9,AS9,AU9,AW9,AY9,BA9)</f>
        <v>2</v>
      </c>
      <c r="BD9" s="858">
        <f>SUM((BC9*(BC9/SUM(BC9:BC12))),(BC10*(BC10/SUM(BC9:BC12))),(BC11*(BC11/SUM(BC9:BC12))),(BC12*(BC12/SUM(BC9:BC12))))</f>
        <v>2.6222222222222227</v>
      </c>
      <c r="BE9" s="851">
        <f>AVERAGE(T9,V9,X9,Z9,AB9,AD9,AF9,AH9,AJ9,AL9,AN9,AP9,AR9,AT9,AV9,AX9,AZ9,BB9)</f>
        <v>2.6666666666666665</v>
      </c>
      <c r="BF9" s="147">
        <f>IF(BE9=0,#REF!,BE9)</f>
        <v>2.6666666666666665</v>
      </c>
      <c r="BG9" s="860">
        <f>BD9*BE9</f>
        <v>6.9925925925925938</v>
      </c>
      <c r="BH9" s="1230" t="s">
        <v>1497</v>
      </c>
      <c r="BI9" s="1230"/>
      <c r="BJ9" s="1230"/>
      <c r="BK9" s="181" t="s">
        <v>1498</v>
      </c>
      <c r="BL9" s="145" t="s">
        <v>504</v>
      </c>
      <c r="BM9" s="145" t="s">
        <v>502</v>
      </c>
      <c r="BN9" s="145" t="s">
        <v>505</v>
      </c>
      <c r="BO9" s="147">
        <f>IF(AND(BM9="Fuerte",BC9&gt;2.9)*OR(BN9="Probabilidad",BN9="Ambos"),BC9-2,IF(AND(BM9="Fuerte",BC9&lt;3)*OR(BN9="Probabilidad",BN9="Ambos"),1,IF(AND(BM9="Medio",BC9&gt;1.9)*OR(BN9="Probabilidad",BN9="Ambos"),BC9-1,IF(AND(BM9="Medio",BC9&lt;2)*OR(BN9="Probabilidad",BN9="Ambos"),1,BC9))))</f>
        <v>1</v>
      </c>
      <c r="BP9" s="147">
        <f>IF(AND(BM9="Fuerte",BF9&gt;2.9)*OR(BN9="Impacto",BN9="Ambos"),BF9-2,IF(AND(BM9="Fuerte",BF9&lt;3)*OR(BN9="Impacto",BN9="Ambos"),1,IF(AND(BM9="Medio",BF9&gt;1.9)*OR(BN9="Impacto",BN9="Ambos"),BF9-1,IF(AND(BM9="Medio",BF9&lt;2)*OR(BN9="Impacto",BN9="Ambos"),1,BF9))))</f>
        <v>1.6666666666666665</v>
      </c>
      <c r="BQ9" s="858">
        <f>SUM((BO9*(BO9/SUM(BO9:BO12))),(BO10*(BO10/SUM(BO9:BO12))),(BO11*(BO11/SUM(BO9:BO12))),(BO12*(BO12/SUM(BO9:BO12))))</f>
        <v>2.3611111111111116</v>
      </c>
      <c r="BR9" s="858">
        <f>SUM((BP9*(BP9/SUM(BP9:BP12))),(BP10*(BP10/SUM(BP9:BP12))),(BP11*(BP11/SUM(BP9:BP12))),(BP12*(BP12/SUM(BP9:BP12))))</f>
        <v>2.2820512820512819</v>
      </c>
      <c r="BS9" s="860">
        <f>BQ9*BR9</f>
        <v>5.3881766381766392</v>
      </c>
      <c r="BT9" s="846" t="str">
        <f>INDEX([13]Listas!E$20:I$24,MATCH(BQ9,[13]Listas!D$20:D$24,1),MATCH(BR9,[13]Listas!E$19:I$19,1))</f>
        <v>INFERIOR</v>
      </c>
    </row>
    <row r="10" spans="1:131" s="182" customFormat="1" ht="174" customHeight="1" x14ac:dyDescent="0.2">
      <c r="A10" s="831"/>
      <c r="B10" s="831"/>
      <c r="C10" s="831"/>
      <c r="D10" s="831"/>
      <c r="E10" s="831"/>
      <c r="F10" s="831"/>
      <c r="G10" s="145" t="s">
        <v>508</v>
      </c>
      <c r="H10" s="145">
        <v>2</v>
      </c>
      <c r="I10" s="1230" t="s">
        <v>1499</v>
      </c>
      <c r="J10" s="1230"/>
      <c r="K10" s="1230"/>
      <c r="L10" s="831"/>
      <c r="M10" s="831"/>
      <c r="N10" s="831"/>
      <c r="O10" s="831"/>
      <c r="P10" s="831"/>
      <c r="Q10" s="831"/>
      <c r="R10" s="831"/>
      <c r="S10" s="144">
        <v>3</v>
      </c>
      <c r="T10" s="846"/>
      <c r="U10" s="144">
        <v>4</v>
      </c>
      <c r="V10" s="846"/>
      <c r="W10" s="144">
        <v>3</v>
      </c>
      <c r="X10" s="846"/>
      <c r="Y10" s="144">
        <v>4</v>
      </c>
      <c r="Z10" s="846"/>
      <c r="AA10" s="144">
        <v>3</v>
      </c>
      <c r="AB10" s="846"/>
      <c r="AC10" s="144">
        <v>3</v>
      </c>
      <c r="AD10" s="846"/>
      <c r="AE10" s="144"/>
      <c r="AF10" s="846"/>
      <c r="AG10" s="144"/>
      <c r="AH10" s="846"/>
      <c r="AI10" s="144"/>
      <c r="AJ10" s="846"/>
      <c r="AK10" s="144"/>
      <c r="AL10" s="846"/>
      <c r="AM10" s="144"/>
      <c r="AN10" s="846"/>
      <c r="AO10" s="144"/>
      <c r="AP10" s="846"/>
      <c r="AQ10" s="144"/>
      <c r="AR10" s="846"/>
      <c r="AS10" s="144"/>
      <c r="AT10" s="846"/>
      <c r="AU10" s="144"/>
      <c r="AV10" s="846"/>
      <c r="AW10" s="144"/>
      <c r="AX10" s="846"/>
      <c r="AY10" s="144"/>
      <c r="AZ10" s="846"/>
      <c r="BA10" s="144"/>
      <c r="BB10" s="846"/>
      <c r="BC10" s="147">
        <f>AVERAGE(S10,U10,W10,Y10,AA10,AC10,AE10,AG10,AI10,AK10,AM10,AO10,AQ10,AS10,AU10,AW10,AY10,BA10)</f>
        <v>3.3333333333333335</v>
      </c>
      <c r="BD10" s="858"/>
      <c r="BE10" s="852"/>
      <c r="BF10" s="147">
        <f>IF(BE9=0,#REF!,BE9)</f>
        <v>2.6666666666666665</v>
      </c>
      <c r="BG10" s="860"/>
      <c r="BH10" s="1230" t="s">
        <v>1500</v>
      </c>
      <c r="BI10" s="1230"/>
      <c r="BJ10" s="1230"/>
      <c r="BK10" s="181" t="s">
        <v>1501</v>
      </c>
      <c r="BL10" s="145" t="s">
        <v>504</v>
      </c>
      <c r="BM10" s="145" t="s">
        <v>512</v>
      </c>
      <c r="BN10" s="145" t="s">
        <v>505</v>
      </c>
      <c r="BO10" s="147">
        <f>IF(AND(BM10="Fuerte",BC10&gt;2.9)*OR(BN10="Probabilidad",BN10="Ambos"),BC10-2,IF(AND(BM10="Fuerte",BC10&lt;3)*OR(BN10="Probabilidad",BN10="Ambos"),1,IF(AND(BM10="Medio",BC10&gt;1.9)*OR(BN10="Probabilidad",BN10="Ambos"),BC10-1,IF(AND(BM10="Medio",BC10&lt;2)*OR(BN10="Probabilidad",BN10="Ambos"),1,BC10))))</f>
        <v>3.3333333333333335</v>
      </c>
      <c r="BP10" s="147">
        <f>IF(AND(BM10="Fuerte",BF10&gt;2.9)*OR(BN10="Impacto",BN10="Ambos"),BF10-2,IF(AND(BM10="Fuerte",BF10&lt;3)*OR(BN10="Impacto",BN10="Ambos"),1,IF(AND(BM10="Medio",BF10&gt;1.9)*OR(BN10="Impacto",BN10="Ambos"),BF10-1,IF(AND(BM10="Medio",BF10&lt;2)*OR(BN10="Impacto",BN10="Ambos"),1,BF10))))</f>
        <v>2.6666666666666665</v>
      </c>
      <c r="BQ10" s="858"/>
      <c r="BR10" s="858"/>
      <c r="BS10" s="860"/>
      <c r="BT10" s="846"/>
    </row>
    <row r="11" spans="1:131" s="182" customFormat="1" ht="55.5" customHeight="1" x14ac:dyDescent="0.2">
      <c r="A11" s="831"/>
      <c r="B11" s="831"/>
      <c r="C11" s="831"/>
      <c r="D11" s="831"/>
      <c r="E11" s="831"/>
      <c r="F11" s="831"/>
      <c r="G11" s="145" t="s">
        <v>511</v>
      </c>
      <c r="H11" s="145">
        <v>3</v>
      </c>
      <c r="I11" s="1230" t="s">
        <v>612</v>
      </c>
      <c r="J11" s="1230"/>
      <c r="K11" s="1230"/>
      <c r="L11" s="831"/>
      <c r="M11" s="831"/>
      <c r="N11" s="831"/>
      <c r="O11" s="831"/>
      <c r="P11" s="831"/>
      <c r="Q11" s="831"/>
      <c r="R11" s="831"/>
      <c r="S11" s="144">
        <v>2</v>
      </c>
      <c r="T11" s="846"/>
      <c r="U11" s="144">
        <v>3</v>
      </c>
      <c r="V11" s="846"/>
      <c r="W11" s="144">
        <v>1</v>
      </c>
      <c r="X11" s="846"/>
      <c r="Y11" s="144">
        <v>3</v>
      </c>
      <c r="Z11" s="846"/>
      <c r="AA11" s="144">
        <v>1</v>
      </c>
      <c r="AB11" s="846"/>
      <c r="AC11" s="144">
        <v>2</v>
      </c>
      <c r="AD11" s="846"/>
      <c r="AE11" s="144"/>
      <c r="AF11" s="846"/>
      <c r="AG11" s="144"/>
      <c r="AH11" s="846"/>
      <c r="AI11" s="144"/>
      <c r="AJ11" s="846"/>
      <c r="AK11" s="144"/>
      <c r="AL11" s="846"/>
      <c r="AM11" s="144"/>
      <c r="AN11" s="846"/>
      <c r="AO11" s="144"/>
      <c r="AP11" s="846"/>
      <c r="AQ11" s="144"/>
      <c r="AR11" s="846"/>
      <c r="AS11" s="144"/>
      <c r="AT11" s="846"/>
      <c r="AU11" s="144"/>
      <c r="AV11" s="846"/>
      <c r="AW11" s="144"/>
      <c r="AX11" s="846"/>
      <c r="AY11" s="144"/>
      <c r="AZ11" s="846"/>
      <c r="BA11" s="144"/>
      <c r="BB11" s="846"/>
      <c r="BC11" s="147">
        <f>AVERAGE(S11,U11,W11,Y11,AA11,AC11,AE11,AG11,AI11,AK11,AM11,AO11,AQ11,AS11,AU11,AW11,AY11,BA11)</f>
        <v>2</v>
      </c>
      <c r="BD11" s="858"/>
      <c r="BE11" s="852"/>
      <c r="BF11" s="147">
        <f>IF(BE9=0,#REF!,BE9)</f>
        <v>2.6666666666666665</v>
      </c>
      <c r="BG11" s="860"/>
      <c r="BH11" s="1230" t="s">
        <v>1502</v>
      </c>
      <c r="BI11" s="1230"/>
      <c r="BJ11" s="1230"/>
      <c r="BK11" s="181" t="s">
        <v>613</v>
      </c>
      <c r="BL11" s="145" t="s">
        <v>504</v>
      </c>
      <c r="BM11" s="145" t="s">
        <v>512</v>
      </c>
      <c r="BN11" s="145" t="s">
        <v>505</v>
      </c>
      <c r="BO11" s="147">
        <f>IF(AND(BM11="Fuerte",BC11&gt;2.9)*OR(BN11="Probabilidad",BN11="Ambos"),BC11-2,IF(AND(BM11="Fuerte",BC11&lt;3)*OR(BN11="Probabilidad",BN11="Ambos"),1,IF(AND(BM11="Medio",BC11&gt;1.9)*OR(BN11="Probabilidad",BN11="Ambos"),BC11-1,IF(AND(BM11="Medio",BC11&lt;2)*OR(BN11="Probabilidad",BN11="Ambos"),1,BC11))))</f>
        <v>2</v>
      </c>
      <c r="BP11" s="147">
        <f>IF(AND(BM11="Fuerte",BF11&gt;2.9)*OR(BN11="Impacto",BN11="Ambos"),BF11-2,IF(AND(BM11="Fuerte",BF11&lt;3)*OR(BN11="Impacto",BN11="Ambos"),1,IF(AND(BM11="Medio",BF11&gt;1.9)*OR(BN11="Impacto",BN11="Ambos"),BF11-1,IF(AND(BM11="Medio",BF11&lt;2)*OR(BN11="Impacto",BN11="Ambos"),1,BF11))))</f>
        <v>2.6666666666666665</v>
      </c>
      <c r="BQ11" s="858"/>
      <c r="BR11" s="858"/>
      <c r="BS11" s="860"/>
      <c r="BT11" s="846"/>
    </row>
    <row r="12" spans="1:131" s="182" customFormat="1" ht="62.25" customHeight="1" x14ac:dyDescent="0.2">
      <c r="A12" s="831"/>
      <c r="B12" s="831"/>
      <c r="C12" s="831"/>
      <c r="D12" s="831"/>
      <c r="E12" s="831"/>
      <c r="F12" s="831"/>
      <c r="G12" s="145" t="s">
        <v>511</v>
      </c>
      <c r="H12" s="145">
        <v>4</v>
      </c>
      <c r="I12" s="1230" t="s">
        <v>1503</v>
      </c>
      <c r="J12" s="1230"/>
      <c r="K12" s="1230"/>
      <c r="L12" s="831"/>
      <c r="M12" s="831"/>
      <c r="N12" s="831"/>
      <c r="O12" s="831"/>
      <c r="P12" s="831"/>
      <c r="Q12" s="831"/>
      <c r="R12" s="831"/>
      <c r="S12" s="144">
        <v>2</v>
      </c>
      <c r="T12" s="846"/>
      <c r="U12" s="144">
        <v>3</v>
      </c>
      <c r="V12" s="846"/>
      <c r="W12" s="144">
        <v>2</v>
      </c>
      <c r="X12" s="846"/>
      <c r="Y12" s="144">
        <v>4</v>
      </c>
      <c r="Z12" s="846"/>
      <c r="AA12" s="144">
        <v>2</v>
      </c>
      <c r="AB12" s="846"/>
      <c r="AC12" s="144">
        <v>3</v>
      </c>
      <c r="AD12" s="846"/>
      <c r="AE12" s="144"/>
      <c r="AF12" s="846"/>
      <c r="AG12" s="144"/>
      <c r="AH12" s="846"/>
      <c r="AI12" s="144"/>
      <c r="AJ12" s="846"/>
      <c r="AK12" s="144"/>
      <c r="AL12" s="846"/>
      <c r="AM12" s="144"/>
      <c r="AN12" s="846"/>
      <c r="AO12" s="144"/>
      <c r="AP12" s="846"/>
      <c r="AQ12" s="144"/>
      <c r="AR12" s="846"/>
      <c r="AS12" s="144"/>
      <c r="AT12" s="846"/>
      <c r="AU12" s="144"/>
      <c r="AV12" s="846"/>
      <c r="AW12" s="144"/>
      <c r="AX12" s="846"/>
      <c r="AY12" s="144"/>
      <c r="AZ12" s="846"/>
      <c r="BA12" s="144"/>
      <c r="BB12" s="846"/>
      <c r="BC12" s="147">
        <f>AVERAGE(S12,U12,W12,Y12,AA12,AC12,AE12,AG12,AI12,AK12,AM12,AO12,AQ12,AS12,AU12,AW12,AY12,BA12)</f>
        <v>2.6666666666666665</v>
      </c>
      <c r="BD12" s="858"/>
      <c r="BE12" s="853"/>
      <c r="BF12" s="147">
        <f>IF(BE12=0,BF9,BE12)</f>
        <v>2.6666666666666665</v>
      </c>
      <c r="BG12" s="860">
        <f>BD12*BE12</f>
        <v>0</v>
      </c>
      <c r="BH12" s="1230" t="s">
        <v>1504</v>
      </c>
      <c r="BI12" s="1230"/>
      <c r="BJ12" s="1230"/>
      <c r="BK12" s="181" t="s">
        <v>1505</v>
      </c>
      <c r="BL12" s="145" t="s">
        <v>504</v>
      </c>
      <c r="BM12" s="145" t="s">
        <v>502</v>
      </c>
      <c r="BN12" s="145" t="s">
        <v>505</v>
      </c>
      <c r="BO12" s="147">
        <f>IF(AND(BM12="Fuerte",BC12&gt;2.9)*OR(BN12="Probabilidad",BN12="Ambos"),BC12-2,IF(AND(BM12="Fuerte",BC12&lt;3)*OR(BN12="Probabilidad",BN12="Ambos"),1,IF(AND(BM12="Medio",BC12&gt;1.9)*OR(BN12="Probabilidad",BN12="Ambos"),BC12-1,IF(AND(BM12="Medio",BC12&lt;2)*OR(BN12="Probabilidad",BN12="Ambos"),1,BC12))))</f>
        <v>1.6666666666666665</v>
      </c>
      <c r="BP12" s="147">
        <f>IF(AND(BM12="Fuerte",BF12&gt;2.9)*OR(BN12="Impacto",BN12="Ambos"),BF12-2,IF(AND(BM12="Fuerte",BF12&lt;3)*OR(BN12="Impacto",BN12="Ambos"),1,IF(AND(BM12="Medio",BF12&gt;1.9)*OR(BN12="Impacto",BN12="Ambos"),BF12-1,IF(AND(BM12="Medio",BF12&lt;2)*OR(BN12="Impacto",BN12="Ambos"),1,BF12))))</f>
        <v>1.6666666666666665</v>
      </c>
      <c r="BQ12" s="858"/>
      <c r="BR12" s="858"/>
      <c r="BS12" s="860"/>
      <c r="BT12" s="846"/>
    </row>
    <row r="13" spans="1:131" ht="4.5" customHeight="1" x14ac:dyDescent="0.2">
      <c r="A13" s="183"/>
      <c r="B13" s="184"/>
      <c r="C13" s="184"/>
      <c r="D13" s="183"/>
      <c r="E13" s="183"/>
      <c r="F13" s="183"/>
      <c r="G13" s="184"/>
      <c r="H13" s="184"/>
      <c r="I13" s="185"/>
      <c r="J13" s="185"/>
      <c r="K13" s="185"/>
      <c r="L13" s="184"/>
      <c r="M13" s="184"/>
      <c r="N13" s="184"/>
      <c r="O13" s="184"/>
      <c r="P13" s="184"/>
      <c r="Q13" s="184"/>
      <c r="R13" s="184"/>
      <c r="S13" s="186"/>
      <c r="T13" s="186"/>
      <c r="U13" s="186"/>
      <c r="V13" s="186"/>
      <c r="W13" s="186"/>
      <c r="X13" s="186"/>
      <c r="Y13" s="186"/>
      <c r="Z13" s="186"/>
      <c r="AA13" s="186"/>
      <c r="AB13" s="186"/>
      <c r="AC13" s="186"/>
      <c r="AD13" s="186"/>
      <c r="AE13" s="186"/>
      <c r="AF13" s="186"/>
      <c r="AG13" s="186"/>
      <c r="AH13" s="186"/>
      <c r="AI13" s="186"/>
      <c r="AJ13" s="186"/>
      <c r="AK13" s="186"/>
      <c r="AL13" s="184"/>
      <c r="AM13" s="184"/>
      <c r="AN13" s="184"/>
      <c r="AO13" s="184"/>
      <c r="AP13" s="184"/>
      <c r="AQ13" s="184"/>
      <c r="AR13" s="184"/>
      <c r="AS13" s="184"/>
      <c r="AT13" s="184"/>
      <c r="AU13" s="184"/>
      <c r="AV13" s="184"/>
      <c r="AW13" s="184"/>
      <c r="AX13" s="184"/>
      <c r="AY13" s="184"/>
      <c r="AZ13" s="184"/>
      <c r="BA13" s="184"/>
      <c r="BB13" s="184"/>
      <c r="BC13" s="184"/>
      <c r="BD13" s="184"/>
      <c r="BE13" s="184"/>
      <c r="BF13" s="184"/>
      <c r="BG13" s="184"/>
      <c r="BH13" s="185"/>
      <c r="BI13" s="185"/>
      <c r="BJ13" s="185"/>
      <c r="BK13" s="185"/>
      <c r="BL13" s="184"/>
      <c r="BM13" s="184"/>
      <c r="BN13" s="184"/>
      <c r="BO13" s="184"/>
      <c r="BP13" s="184"/>
      <c r="BQ13" s="184"/>
      <c r="BR13" s="184"/>
      <c r="BS13" s="184"/>
      <c r="BT13" s="184"/>
    </row>
    <row r="14" spans="1:131" x14ac:dyDescent="0.2">
      <c r="A14" s="183"/>
      <c r="L14" s="184"/>
      <c r="M14" s="184"/>
      <c r="N14" s="184"/>
      <c r="O14" s="184"/>
      <c r="P14" s="184"/>
      <c r="Q14" s="184"/>
      <c r="R14" s="184"/>
      <c r="S14" s="186"/>
      <c r="T14" s="186"/>
      <c r="U14" s="186"/>
      <c r="V14" s="186"/>
      <c r="W14" s="186"/>
      <c r="X14" s="186"/>
      <c r="Y14" s="186"/>
      <c r="Z14" s="186"/>
      <c r="AA14" s="186"/>
      <c r="AB14" s="186"/>
      <c r="AC14" s="186"/>
      <c r="AD14" s="186"/>
      <c r="AE14" s="186"/>
      <c r="AF14" s="186"/>
      <c r="AG14" s="186"/>
      <c r="AH14" s="186"/>
      <c r="AI14" s="186"/>
      <c r="AJ14" s="186"/>
      <c r="AK14" s="186"/>
      <c r="AL14" s="184"/>
      <c r="AM14" s="184"/>
      <c r="AN14" s="184"/>
      <c r="AO14" s="184"/>
      <c r="AP14" s="184"/>
      <c r="AQ14" s="184"/>
      <c r="AR14" s="184"/>
      <c r="AS14" s="184"/>
      <c r="AT14" s="184"/>
      <c r="AU14" s="184"/>
      <c r="AV14" s="184"/>
      <c r="AW14" s="184"/>
      <c r="AX14" s="184"/>
      <c r="AY14" s="184"/>
      <c r="AZ14" s="184"/>
      <c r="BA14" s="184"/>
      <c r="BB14" s="184"/>
      <c r="BC14" s="184"/>
      <c r="BD14" s="184"/>
      <c r="BE14" s="868" t="s">
        <v>614</v>
      </c>
      <c r="BF14" s="868"/>
      <c r="BG14" s="868"/>
      <c r="BH14" s="868"/>
      <c r="BI14" s="868"/>
      <c r="BJ14" s="868"/>
      <c r="BK14" s="868"/>
      <c r="BL14" s="868"/>
      <c r="BM14" s="868"/>
      <c r="BN14" s="868"/>
      <c r="BO14" s="184"/>
      <c r="BP14" s="184"/>
      <c r="BQ14" s="184"/>
      <c r="BR14" s="184"/>
      <c r="BS14" s="184"/>
      <c r="BT14" s="184"/>
    </row>
    <row r="15" spans="1:131" x14ac:dyDescent="0.2">
      <c r="A15" s="183"/>
      <c r="B15" s="188"/>
      <c r="C15" s="188"/>
      <c r="D15" s="188"/>
      <c r="E15" s="188"/>
      <c r="F15" s="188"/>
      <c r="G15" s="188"/>
      <c r="H15" s="188"/>
      <c r="I15" s="188"/>
      <c r="J15" s="188"/>
      <c r="K15" s="188"/>
      <c r="L15" s="184"/>
      <c r="M15" s="184"/>
      <c r="N15" s="184"/>
      <c r="O15" s="184"/>
      <c r="P15" s="184"/>
      <c r="Q15" s="184"/>
      <c r="R15" s="184"/>
      <c r="S15" s="186"/>
      <c r="T15" s="186"/>
      <c r="U15" s="186"/>
      <c r="V15" s="186"/>
      <c r="W15" s="186"/>
      <c r="X15" s="186"/>
      <c r="Y15" s="186"/>
      <c r="Z15" s="186"/>
      <c r="AA15" s="186"/>
      <c r="AB15" s="186"/>
      <c r="AC15" s="186"/>
      <c r="AD15" s="186"/>
      <c r="AE15" s="186"/>
      <c r="AF15" s="186"/>
      <c r="AG15" s="186"/>
      <c r="AH15" s="186"/>
      <c r="AI15" s="186"/>
      <c r="AJ15" s="186"/>
      <c r="AK15" s="186"/>
      <c r="AL15" s="184"/>
      <c r="AM15" s="184"/>
      <c r="AN15" s="184"/>
      <c r="AO15" s="184"/>
      <c r="AP15" s="184"/>
      <c r="AQ15" s="184"/>
      <c r="AR15" s="184"/>
      <c r="AS15" s="184"/>
      <c r="AT15" s="184"/>
      <c r="AU15" s="184"/>
      <c r="AV15" s="184"/>
      <c r="AW15" s="184"/>
      <c r="AX15" s="184"/>
      <c r="AY15" s="184"/>
      <c r="AZ15" s="184"/>
      <c r="BA15" s="184"/>
      <c r="BB15" s="184"/>
      <c r="BC15" s="184"/>
      <c r="BD15" s="184"/>
      <c r="BE15" s="184"/>
      <c r="BF15" s="184"/>
      <c r="BG15" s="184"/>
      <c r="BH15" s="185"/>
      <c r="BI15" s="185"/>
      <c r="BJ15" s="185"/>
      <c r="BK15" s="185"/>
      <c r="BL15" s="184"/>
      <c r="BM15" s="184"/>
      <c r="BN15" s="184"/>
      <c r="BO15" s="184"/>
      <c r="BP15" s="184"/>
      <c r="BQ15" s="184"/>
      <c r="BR15" s="184"/>
      <c r="BS15" s="184"/>
      <c r="BT15" s="184"/>
    </row>
    <row r="16" spans="1:131" s="189" customFormat="1" ht="18" customHeight="1" x14ac:dyDescent="0.2">
      <c r="BC16" s="869" t="s">
        <v>602</v>
      </c>
      <c r="BD16" s="869"/>
      <c r="BE16" s="869"/>
      <c r="BF16" s="869"/>
      <c r="BG16" s="870" t="s">
        <v>603</v>
      </c>
      <c r="BH16" s="871"/>
      <c r="BI16" s="871"/>
      <c r="BJ16" s="872"/>
      <c r="BK16" s="870" t="s">
        <v>604</v>
      </c>
      <c r="BL16" s="871"/>
      <c r="BM16" s="872"/>
      <c r="BN16" s="870" t="s">
        <v>605</v>
      </c>
      <c r="BO16" s="871"/>
      <c r="BP16" s="871"/>
      <c r="BQ16" s="871"/>
      <c r="BR16" s="871"/>
      <c r="BS16" s="871"/>
      <c r="BT16" s="872"/>
      <c r="BU16" s="190"/>
      <c r="BV16" s="191"/>
      <c r="BW16" s="191"/>
      <c r="BX16" s="191"/>
      <c r="BY16" s="191"/>
      <c r="BZ16" s="191"/>
      <c r="CA16" s="191"/>
      <c r="CB16" s="191"/>
      <c r="CC16" s="191"/>
      <c r="CD16" s="191"/>
      <c r="CE16" s="191"/>
      <c r="CF16" s="191"/>
      <c r="CG16" s="191"/>
      <c r="CH16" s="191"/>
      <c r="CI16" s="191"/>
      <c r="CJ16" s="191"/>
      <c r="CK16" s="191"/>
      <c r="CL16" s="191"/>
      <c r="CM16" s="191"/>
      <c r="CN16" s="191"/>
      <c r="CO16" s="191"/>
      <c r="CP16" s="191"/>
      <c r="CQ16" s="191"/>
      <c r="CR16" s="191"/>
      <c r="CS16" s="191"/>
      <c r="CT16" s="191"/>
      <c r="CU16" s="191"/>
      <c r="CV16" s="191"/>
      <c r="CW16" s="191"/>
      <c r="CX16" s="191"/>
      <c r="CY16" s="191"/>
      <c r="CZ16" s="191"/>
      <c r="DA16" s="191"/>
      <c r="DB16" s="191"/>
      <c r="DC16" s="191"/>
      <c r="DD16" s="191"/>
      <c r="DE16" s="191"/>
      <c r="DF16" s="191"/>
      <c r="DG16" s="191"/>
      <c r="DH16" s="191"/>
      <c r="DI16" s="191"/>
      <c r="DJ16" s="191"/>
      <c r="DK16" s="191"/>
      <c r="DL16" s="191"/>
      <c r="DM16" s="191"/>
      <c r="DN16" s="191"/>
      <c r="DO16" s="191"/>
      <c r="DP16" s="191"/>
      <c r="DQ16" s="191"/>
      <c r="DR16" s="191"/>
      <c r="DS16" s="190"/>
      <c r="DT16" s="190"/>
      <c r="DU16" s="190"/>
      <c r="DV16" s="190"/>
      <c r="DW16" s="190"/>
      <c r="DX16" s="190"/>
      <c r="DY16" s="190"/>
      <c r="DZ16" s="190"/>
      <c r="EA16" s="190"/>
    </row>
    <row r="17" spans="1:72" s="21" customFormat="1" ht="48.75" customHeight="1" x14ac:dyDescent="0.2">
      <c r="BC17" s="861" t="s">
        <v>615</v>
      </c>
      <c r="BD17" s="861"/>
      <c r="BE17" s="861"/>
      <c r="BF17" s="861"/>
      <c r="BG17" s="862" t="s">
        <v>1506</v>
      </c>
      <c r="BH17" s="863"/>
      <c r="BI17" s="863"/>
      <c r="BJ17" s="864"/>
      <c r="BK17" s="862" t="s">
        <v>361</v>
      </c>
      <c r="BL17" s="863"/>
      <c r="BM17" s="864"/>
      <c r="BN17" s="865" t="s">
        <v>1202</v>
      </c>
      <c r="BO17" s="866"/>
      <c r="BP17" s="866"/>
      <c r="BQ17" s="866"/>
      <c r="BR17" s="866"/>
      <c r="BS17" s="866"/>
      <c r="BT17" s="867"/>
    </row>
    <row r="18" spans="1:72" s="21" customFormat="1" ht="48.75" customHeight="1" x14ac:dyDescent="0.2">
      <c r="BC18" s="861" t="s">
        <v>136</v>
      </c>
      <c r="BD18" s="861"/>
      <c r="BE18" s="861"/>
      <c r="BF18" s="861"/>
      <c r="BG18" s="862" t="s">
        <v>616</v>
      </c>
      <c r="BH18" s="863"/>
      <c r="BI18" s="863"/>
      <c r="BJ18" s="864"/>
      <c r="BK18" s="862" t="s">
        <v>617</v>
      </c>
      <c r="BL18" s="863"/>
      <c r="BM18" s="864"/>
      <c r="BN18" s="865" t="s">
        <v>1202</v>
      </c>
      <c r="BO18" s="866"/>
      <c r="BP18" s="866"/>
      <c r="BQ18" s="866"/>
      <c r="BR18" s="866"/>
      <c r="BS18" s="866"/>
      <c r="BT18" s="867"/>
    </row>
    <row r="19" spans="1:72" s="189" customFormat="1" ht="15.75" customHeight="1" x14ac:dyDescent="0.2">
      <c r="A19" s="191"/>
      <c r="B19" s="191"/>
      <c r="C19" s="191"/>
      <c r="D19" s="191"/>
      <c r="E19" s="191"/>
      <c r="F19" s="191"/>
      <c r="G19" s="191"/>
      <c r="H19" s="192"/>
      <c r="I19" s="192"/>
      <c r="J19" s="192"/>
      <c r="K19" s="192"/>
      <c r="L19" s="192"/>
      <c r="M19" s="192"/>
      <c r="N19" s="192"/>
      <c r="O19" s="191"/>
      <c r="P19" s="191"/>
      <c r="Q19" s="191"/>
      <c r="R19" s="191"/>
      <c r="S19" s="191"/>
      <c r="T19" s="191"/>
      <c r="U19" s="191"/>
      <c r="V19" s="191"/>
      <c r="W19" s="191"/>
      <c r="X19" s="191"/>
      <c r="Y19" s="191"/>
      <c r="Z19" s="191"/>
      <c r="AA19" s="191"/>
      <c r="AB19" s="191"/>
      <c r="AC19" s="191"/>
      <c r="AD19" s="191"/>
      <c r="AE19" s="191"/>
      <c r="AF19" s="191"/>
      <c r="AG19" s="191"/>
      <c r="AH19" s="191"/>
      <c r="AI19" s="191"/>
      <c r="AJ19" s="191"/>
      <c r="AK19" s="191"/>
      <c r="AL19" s="191"/>
      <c r="AM19" s="191"/>
      <c r="AN19" s="191"/>
      <c r="AO19" s="191"/>
      <c r="AP19" s="191"/>
      <c r="AQ19" s="191"/>
      <c r="AR19" s="191"/>
      <c r="AS19" s="191"/>
      <c r="AT19" s="191"/>
      <c r="AU19" s="191"/>
      <c r="AV19" s="191"/>
      <c r="AW19" s="191"/>
      <c r="AX19" s="191"/>
      <c r="AY19" s="191"/>
      <c r="AZ19" s="191"/>
      <c r="BA19" s="191"/>
      <c r="BB19" s="191"/>
      <c r="BC19" s="191"/>
      <c r="BD19" s="191"/>
      <c r="BE19" s="191"/>
      <c r="BF19" s="191"/>
      <c r="BG19" s="191"/>
      <c r="BH19" s="191"/>
      <c r="BI19" s="191"/>
      <c r="BJ19" s="191"/>
      <c r="BK19" s="191"/>
      <c r="BL19" s="192"/>
      <c r="BM19" s="192"/>
      <c r="BN19" s="192"/>
      <c r="BO19" s="192"/>
      <c r="BP19" s="192"/>
      <c r="BQ19" s="192"/>
      <c r="BR19" s="192"/>
      <c r="BS19" s="192"/>
      <c r="BT19" s="192"/>
    </row>
    <row r="20" spans="1:72" ht="15.75" customHeight="1" x14ac:dyDescent="0.2">
      <c r="A20" s="183"/>
      <c r="B20" s="184"/>
      <c r="C20" s="184"/>
      <c r="D20" s="183"/>
      <c r="E20" s="183"/>
      <c r="F20" s="183"/>
      <c r="G20" s="184"/>
      <c r="H20" s="193"/>
      <c r="I20" s="193"/>
      <c r="J20" s="193"/>
      <c r="K20" s="193"/>
      <c r="L20" s="193"/>
      <c r="M20" s="193"/>
      <c r="N20" s="193"/>
      <c r="O20" s="184"/>
      <c r="P20" s="184"/>
      <c r="Q20" s="184"/>
      <c r="R20" s="184"/>
      <c r="S20" s="186"/>
      <c r="T20" s="186"/>
      <c r="U20" s="186"/>
      <c r="V20" s="186"/>
      <c r="W20" s="186"/>
      <c r="X20" s="186"/>
      <c r="Y20" s="186"/>
      <c r="Z20" s="186"/>
      <c r="AA20" s="186"/>
      <c r="AB20" s="186"/>
      <c r="AC20" s="186"/>
      <c r="AD20" s="186"/>
      <c r="AE20" s="186"/>
      <c r="AF20" s="186"/>
      <c r="AG20" s="186"/>
      <c r="AH20" s="186"/>
      <c r="AI20" s="186"/>
      <c r="AJ20" s="186"/>
      <c r="AK20" s="186"/>
      <c r="AL20" s="184"/>
      <c r="AM20" s="184"/>
      <c r="AN20" s="184"/>
      <c r="AO20" s="184"/>
      <c r="AP20" s="184"/>
      <c r="AQ20" s="184"/>
      <c r="AR20" s="184"/>
      <c r="AS20" s="184"/>
      <c r="AT20" s="184"/>
      <c r="AU20" s="184"/>
      <c r="AV20" s="184"/>
      <c r="AW20" s="184"/>
      <c r="AX20" s="184"/>
      <c r="AY20" s="184"/>
      <c r="AZ20" s="184"/>
      <c r="BA20" s="184"/>
      <c r="BB20" s="184"/>
      <c r="BC20" s="184"/>
      <c r="BD20" s="184"/>
      <c r="BE20" s="184"/>
      <c r="BF20" s="184"/>
      <c r="BG20" s="184"/>
      <c r="BH20" s="185"/>
      <c r="BI20" s="185"/>
      <c r="BJ20" s="185"/>
      <c r="BK20" s="184"/>
      <c r="BL20" s="193"/>
      <c r="BM20" s="193"/>
      <c r="BN20" s="193"/>
      <c r="BO20" s="193"/>
      <c r="BP20" s="193"/>
      <c r="BQ20" s="193"/>
      <c r="BR20" s="193"/>
      <c r="BS20" s="193"/>
      <c r="BT20" s="193"/>
    </row>
    <row r="21" spans="1:72" x14ac:dyDescent="0.2">
      <c r="A21" s="183"/>
      <c r="B21" s="184"/>
      <c r="C21" s="184"/>
      <c r="D21" s="183"/>
      <c r="E21" s="183"/>
      <c r="H21" s="194"/>
      <c r="I21" s="195"/>
      <c r="J21" s="195"/>
      <c r="K21" s="195"/>
      <c r="L21" s="194"/>
      <c r="M21" s="194"/>
      <c r="N21" s="194"/>
      <c r="BM21" s="184"/>
      <c r="BN21" s="184"/>
      <c r="BO21" s="184"/>
      <c r="BP21" s="184"/>
      <c r="BQ21" s="184"/>
      <c r="BR21" s="184"/>
      <c r="BS21" s="184"/>
      <c r="BT21" s="184"/>
    </row>
  </sheetData>
  <mergeCells count="103">
    <mergeCell ref="BC18:BF18"/>
    <mergeCell ref="BG18:BJ18"/>
    <mergeCell ref="BK18:BM18"/>
    <mergeCell ref="BN18:BT18"/>
    <mergeCell ref="BE14:BN14"/>
    <mergeCell ref="BC16:BF16"/>
    <mergeCell ref="BG16:BJ16"/>
    <mergeCell ref="BK16:BM16"/>
    <mergeCell ref="BN16:BT16"/>
    <mergeCell ref="BC17:BF17"/>
    <mergeCell ref="BG17:BJ17"/>
    <mergeCell ref="BK17:BM17"/>
    <mergeCell ref="BN17:BT17"/>
    <mergeCell ref="BG9:BG12"/>
    <mergeCell ref="BH9:BJ9"/>
    <mergeCell ref="BQ9:BQ12"/>
    <mergeCell ref="BR9:BR12"/>
    <mergeCell ref="BS9:BS12"/>
    <mergeCell ref="BT9:BT12"/>
    <mergeCell ref="BH10:BJ10"/>
    <mergeCell ref="BH11:BJ11"/>
    <mergeCell ref="BH12:BJ12"/>
    <mergeCell ref="AV9:AV12"/>
    <mergeCell ref="AX9:AX12"/>
    <mergeCell ref="AZ9:AZ12"/>
    <mergeCell ref="BB9:BB12"/>
    <mergeCell ref="BD9:BD12"/>
    <mergeCell ref="BE9:BE12"/>
    <mergeCell ref="AJ9:AJ12"/>
    <mergeCell ref="AL9:AL12"/>
    <mergeCell ref="AN9:AN12"/>
    <mergeCell ref="AP9:AP12"/>
    <mergeCell ref="AR9:AR12"/>
    <mergeCell ref="AT9:AT12"/>
    <mergeCell ref="X9:X12"/>
    <mergeCell ref="Z9:Z12"/>
    <mergeCell ref="AB9:AB12"/>
    <mergeCell ref="AD9:AD12"/>
    <mergeCell ref="AF9:AF12"/>
    <mergeCell ref="AH9:AH12"/>
    <mergeCell ref="O9:O12"/>
    <mergeCell ref="P9:P12"/>
    <mergeCell ref="Q9:Q12"/>
    <mergeCell ref="R9:R12"/>
    <mergeCell ref="T9:T12"/>
    <mergeCell ref="V9:V12"/>
    <mergeCell ref="A9:A12"/>
    <mergeCell ref="B9:B12"/>
    <mergeCell ref="C9:C12"/>
    <mergeCell ref="D9:F12"/>
    <mergeCell ref="I9:K9"/>
    <mergeCell ref="L9:N12"/>
    <mergeCell ref="I10:K10"/>
    <mergeCell ref="I11:K11"/>
    <mergeCell ref="I12:K12"/>
    <mergeCell ref="W7:X7"/>
    <mergeCell ref="Y7:Z7"/>
    <mergeCell ref="AY7:AZ7"/>
    <mergeCell ref="BA7:BB7"/>
    <mergeCell ref="BC7:BG7"/>
    <mergeCell ref="BH7:BN7"/>
    <mergeCell ref="BO7:BT7"/>
    <mergeCell ref="BH8:BJ8"/>
    <mergeCell ref="AM7:AN7"/>
    <mergeCell ref="AO7:AP7"/>
    <mergeCell ref="AQ7:AR7"/>
    <mergeCell ref="AS7:AT7"/>
    <mergeCell ref="AU7:AV7"/>
    <mergeCell ref="AW7:AX7"/>
    <mergeCell ref="A7:A8"/>
    <mergeCell ref="B7:B8"/>
    <mergeCell ref="C7:C8"/>
    <mergeCell ref="D7:F8"/>
    <mergeCell ref="G7:G8"/>
    <mergeCell ref="H7:K8"/>
    <mergeCell ref="BI3:BL4"/>
    <mergeCell ref="BO3:BT4"/>
    <mergeCell ref="B4:I4"/>
    <mergeCell ref="J4:K4"/>
    <mergeCell ref="A6:N6"/>
    <mergeCell ref="O6:R6"/>
    <mergeCell ref="S6:BG6"/>
    <mergeCell ref="BH6:BT6"/>
    <mergeCell ref="AA7:AB7"/>
    <mergeCell ref="AC7:AD7"/>
    <mergeCell ref="AE7:AF7"/>
    <mergeCell ref="AG7:AH7"/>
    <mergeCell ref="AI7:AJ7"/>
    <mergeCell ref="AK7:AL7"/>
    <mergeCell ref="L7:N8"/>
    <mergeCell ref="O7:R7"/>
    <mergeCell ref="S7:T7"/>
    <mergeCell ref="U7:V7"/>
    <mergeCell ref="A1:K1"/>
    <mergeCell ref="L1:N4"/>
    <mergeCell ref="T1:U4"/>
    <mergeCell ref="BH1:BH2"/>
    <mergeCell ref="BI1:BL2"/>
    <mergeCell ref="BO1:BT2"/>
    <mergeCell ref="A2:K2"/>
    <mergeCell ref="B3:I3"/>
    <mergeCell ref="J3:K3"/>
    <mergeCell ref="BH3:BH4"/>
  </mergeCells>
  <conditionalFormatting sqref="BO9:BP12">
    <cfRule type="cellIs" dxfId="101" priority="1" stopIfTrue="1" operator="lessThan">
      <formula>1</formula>
    </cfRule>
  </conditionalFormatting>
  <dataValidations count="6">
    <dataValidation type="list" allowBlank="1" showInputMessage="1" showErrorMessage="1" error="Selecciones de la lista" sqref="G9:G12 JC9:JC12 SY9:SY12 ACU9:ACU12 AMQ9:AMQ12 AWM9:AWM12 BGI9:BGI12 BQE9:BQE12 CAA9:CAA12 CJW9:CJW12 CTS9:CTS12 DDO9:DDO12 DNK9:DNK12 DXG9:DXG12 EHC9:EHC12 EQY9:EQY12 FAU9:FAU12 FKQ9:FKQ12 FUM9:FUM12 GEI9:GEI12 GOE9:GOE12 GYA9:GYA12 HHW9:HHW12 HRS9:HRS12 IBO9:IBO12 ILK9:ILK12 IVG9:IVG12 JFC9:JFC12 JOY9:JOY12 JYU9:JYU12 KIQ9:KIQ12 KSM9:KSM12 LCI9:LCI12 LME9:LME12 LWA9:LWA12 MFW9:MFW12 MPS9:MPS12 MZO9:MZO12 NJK9:NJK12 NTG9:NTG12 ODC9:ODC12 OMY9:OMY12 OWU9:OWU12 PGQ9:PGQ12 PQM9:PQM12 QAI9:QAI12 QKE9:QKE12 QUA9:QUA12 RDW9:RDW12 RNS9:RNS12 RXO9:RXO12 SHK9:SHK12 SRG9:SRG12 TBC9:TBC12 TKY9:TKY12 TUU9:TUU12 UEQ9:UEQ12 UOM9:UOM12 UYI9:UYI12 VIE9:VIE12 VSA9:VSA12 WBW9:WBW12 WLS9:WLS12 WVO9:WVO12 G65545:G65548 JC65545:JC65548 SY65545:SY65548 ACU65545:ACU65548 AMQ65545:AMQ65548 AWM65545:AWM65548 BGI65545:BGI65548 BQE65545:BQE65548 CAA65545:CAA65548 CJW65545:CJW65548 CTS65545:CTS65548 DDO65545:DDO65548 DNK65545:DNK65548 DXG65545:DXG65548 EHC65545:EHC65548 EQY65545:EQY65548 FAU65545:FAU65548 FKQ65545:FKQ65548 FUM65545:FUM65548 GEI65545:GEI65548 GOE65545:GOE65548 GYA65545:GYA65548 HHW65545:HHW65548 HRS65545:HRS65548 IBO65545:IBO65548 ILK65545:ILK65548 IVG65545:IVG65548 JFC65545:JFC65548 JOY65545:JOY65548 JYU65545:JYU65548 KIQ65545:KIQ65548 KSM65545:KSM65548 LCI65545:LCI65548 LME65545:LME65548 LWA65545:LWA65548 MFW65545:MFW65548 MPS65545:MPS65548 MZO65545:MZO65548 NJK65545:NJK65548 NTG65545:NTG65548 ODC65545:ODC65548 OMY65545:OMY65548 OWU65545:OWU65548 PGQ65545:PGQ65548 PQM65545:PQM65548 QAI65545:QAI65548 QKE65545:QKE65548 QUA65545:QUA65548 RDW65545:RDW65548 RNS65545:RNS65548 RXO65545:RXO65548 SHK65545:SHK65548 SRG65545:SRG65548 TBC65545:TBC65548 TKY65545:TKY65548 TUU65545:TUU65548 UEQ65545:UEQ65548 UOM65545:UOM65548 UYI65545:UYI65548 VIE65545:VIE65548 VSA65545:VSA65548 WBW65545:WBW65548 WLS65545:WLS65548 WVO65545:WVO65548 G131081:G131084 JC131081:JC131084 SY131081:SY131084 ACU131081:ACU131084 AMQ131081:AMQ131084 AWM131081:AWM131084 BGI131081:BGI131084 BQE131081:BQE131084 CAA131081:CAA131084 CJW131081:CJW131084 CTS131081:CTS131084 DDO131081:DDO131084 DNK131081:DNK131084 DXG131081:DXG131084 EHC131081:EHC131084 EQY131081:EQY131084 FAU131081:FAU131084 FKQ131081:FKQ131084 FUM131081:FUM131084 GEI131081:GEI131084 GOE131081:GOE131084 GYA131081:GYA131084 HHW131081:HHW131084 HRS131081:HRS131084 IBO131081:IBO131084 ILK131081:ILK131084 IVG131081:IVG131084 JFC131081:JFC131084 JOY131081:JOY131084 JYU131081:JYU131084 KIQ131081:KIQ131084 KSM131081:KSM131084 LCI131081:LCI131084 LME131081:LME131084 LWA131081:LWA131084 MFW131081:MFW131084 MPS131081:MPS131084 MZO131081:MZO131084 NJK131081:NJK131084 NTG131081:NTG131084 ODC131081:ODC131084 OMY131081:OMY131084 OWU131081:OWU131084 PGQ131081:PGQ131084 PQM131081:PQM131084 QAI131081:QAI131084 QKE131081:QKE131084 QUA131081:QUA131084 RDW131081:RDW131084 RNS131081:RNS131084 RXO131081:RXO131084 SHK131081:SHK131084 SRG131081:SRG131084 TBC131081:TBC131084 TKY131081:TKY131084 TUU131081:TUU131084 UEQ131081:UEQ131084 UOM131081:UOM131084 UYI131081:UYI131084 VIE131081:VIE131084 VSA131081:VSA131084 WBW131081:WBW131084 WLS131081:WLS131084 WVO131081:WVO131084 G196617:G196620 JC196617:JC196620 SY196617:SY196620 ACU196617:ACU196620 AMQ196617:AMQ196620 AWM196617:AWM196620 BGI196617:BGI196620 BQE196617:BQE196620 CAA196617:CAA196620 CJW196617:CJW196620 CTS196617:CTS196620 DDO196617:DDO196620 DNK196617:DNK196620 DXG196617:DXG196620 EHC196617:EHC196620 EQY196617:EQY196620 FAU196617:FAU196620 FKQ196617:FKQ196620 FUM196617:FUM196620 GEI196617:GEI196620 GOE196617:GOE196620 GYA196617:GYA196620 HHW196617:HHW196620 HRS196617:HRS196620 IBO196617:IBO196620 ILK196617:ILK196620 IVG196617:IVG196620 JFC196617:JFC196620 JOY196617:JOY196620 JYU196617:JYU196620 KIQ196617:KIQ196620 KSM196617:KSM196620 LCI196617:LCI196620 LME196617:LME196620 LWA196617:LWA196620 MFW196617:MFW196620 MPS196617:MPS196620 MZO196617:MZO196620 NJK196617:NJK196620 NTG196617:NTG196620 ODC196617:ODC196620 OMY196617:OMY196620 OWU196617:OWU196620 PGQ196617:PGQ196620 PQM196617:PQM196620 QAI196617:QAI196620 QKE196617:QKE196620 QUA196617:QUA196620 RDW196617:RDW196620 RNS196617:RNS196620 RXO196617:RXO196620 SHK196617:SHK196620 SRG196617:SRG196620 TBC196617:TBC196620 TKY196617:TKY196620 TUU196617:TUU196620 UEQ196617:UEQ196620 UOM196617:UOM196620 UYI196617:UYI196620 VIE196617:VIE196620 VSA196617:VSA196620 WBW196617:WBW196620 WLS196617:WLS196620 WVO196617:WVO196620 G262153:G262156 JC262153:JC262156 SY262153:SY262156 ACU262153:ACU262156 AMQ262153:AMQ262156 AWM262153:AWM262156 BGI262153:BGI262156 BQE262153:BQE262156 CAA262153:CAA262156 CJW262153:CJW262156 CTS262153:CTS262156 DDO262153:DDO262156 DNK262153:DNK262156 DXG262153:DXG262156 EHC262153:EHC262156 EQY262153:EQY262156 FAU262153:FAU262156 FKQ262153:FKQ262156 FUM262153:FUM262156 GEI262153:GEI262156 GOE262153:GOE262156 GYA262153:GYA262156 HHW262153:HHW262156 HRS262153:HRS262156 IBO262153:IBO262156 ILK262153:ILK262156 IVG262153:IVG262156 JFC262153:JFC262156 JOY262153:JOY262156 JYU262153:JYU262156 KIQ262153:KIQ262156 KSM262153:KSM262156 LCI262153:LCI262156 LME262153:LME262156 LWA262153:LWA262156 MFW262153:MFW262156 MPS262153:MPS262156 MZO262153:MZO262156 NJK262153:NJK262156 NTG262153:NTG262156 ODC262153:ODC262156 OMY262153:OMY262156 OWU262153:OWU262156 PGQ262153:PGQ262156 PQM262153:PQM262156 QAI262153:QAI262156 QKE262153:QKE262156 QUA262153:QUA262156 RDW262153:RDW262156 RNS262153:RNS262156 RXO262153:RXO262156 SHK262153:SHK262156 SRG262153:SRG262156 TBC262153:TBC262156 TKY262153:TKY262156 TUU262153:TUU262156 UEQ262153:UEQ262156 UOM262153:UOM262156 UYI262153:UYI262156 VIE262153:VIE262156 VSA262153:VSA262156 WBW262153:WBW262156 WLS262153:WLS262156 WVO262153:WVO262156 G327689:G327692 JC327689:JC327692 SY327689:SY327692 ACU327689:ACU327692 AMQ327689:AMQ327692 AWM327689:AWM327692 BGI327689:BGI327692 BQE327689:BQE327692 CAA327689:CAA327692 CJW327689:CJW327692 CTS327689:CTS327692 DDO327689:DDO327692 DNK327689:DNK327692 DXG327689:DXG327692 EHC327689:EHC327692 EQY327689:EQY327692 FAU327689:FAU327692 FKQ327689:FKQ327692 FUM327689:FUM327692 GEI327689:GEI327692 GOE327689:GOE327692 GYA327689:GYA327692 HHW327689:HHW327692 HRS327689:HRS327692 IBO327689:IBO327692 ILK327689:ILK327692 IVG327689:IVG327692 JFC327689:JFC327692 JOY327689:JOY327692 JYU327689:JYU327692 KIQ327689:KIQ327692 KSM327689:KSM327692 LCI327689:LCI327692 LME327689:LME327692 LWA327689:LWA327692 MFW327689:MFW327692 MPS327689:MPS327692 MZO327689:MZO327692 NJK327689:NJK327692 NTG327689:NTG327692 ODC327689:ODC327692 OMY327689:OMY327692 OWU327689:OWU327692 PGQ327689:PGQ327692 PQM327689:PQM327692 QAI327689:QAI327692 QKE327689:QKE327692 QUA327689:QUA327692 RDW327689:RDW327692 RNS327689:RNS327692 RXO327689:RXO327692 SHK327689:SHK327692 SRG327689:SRG327692 TBC327689:TBC327692 TKY327689:TKY327692 TUU327689:TUU327692 UEQ327689:UEQ327692 UOM327689:UOM327692 UYI327689:UYI327692 VIE327689:VIE327692 VSA327689:VSA327692 WBW327689:WBW327692 WLS327689:WLS327692 WVO327689:WVO327692 G393225:G393228 JC393225:JC393228 SY393225:SY393228 ACU393225:ACU393228 AMQ393225:AMQ393228 AWM393225:AWM393228 BGI393225:BGI393228 BQE393225:BQE393228 CAA393225:CAA393228 CJW393225:CJW393228 CTS393225:CTS393228 DDO393225:DDO393228 DNK393225:DNK393228 DXG393225:DXG393228 EHC393225:EHC393228 EQY393225:EQY393228 FAU393225:FAU393228 FKQ393225:FKQ393228 FUM393225:FUM393228 GEI393225:GEI393228 GOE393225:GOE393228 GYA393225:GYA393228 HHW393225:HHW393228 HRS393225:HRS393228 IBO393225:IBO393228 ILK393225:ILK393228 IVG393225:IVG393228 JFC393225:JFC393228 JOY393225:JOY393228 JYU393225:JYU393228 KIQ393225:KIQ393228 KSM393225:KSM393228 LCI393225:LCI393228 LME393225:LME393228 LWA393225:LWA393228 MFW393225:MFW393228 MPS393225:MPS393228 MZO393225:MZO393228 NJK393225:NJK393228 NTG393225:NTG393228 ODC393225:ODC393228 OMY393225:OMY393228 OWU393225:OWU393228 PGQ393225:PGQ393228 PQM393225:PQM393228 QAI393225:QAI393228 QKE393225:QKE393228 QUA393225:QUA393228 RDW393225:RDW393228 RNS393225:RNS393228 RXO393225:RXO393228 SHK393225:SHK393228 SRG393225:SRG393228 TBC393225:TBC393228 TKY393225:TKY393228 TUU393225:TUU393228 UEQ393225:UEQ393228 UOM393225:UOM393228 UYI393225:UYI393228 VIE393225:VIE393228 VSA393225:VSA393228 WBW393225:WBW393228 WLS393225:WLS393228 WVO393225:WVO393228 G458761:G458764 JC458761:JC458764 SY458761:SY458764 ACU458761:ACU458764 AMQ458761:AMQ458764 AWM458761:AWM458764 BGI458761:BGI458764 BQE458761:BQE458764 CAA458761:CAA458764 CJW458761:CJW458764 CTS458761:CTS458764 DDO458761:DDO458764 DNK458761:DNK458764 DXG458761:DXG458764 EHC458761:EHC458764 EQY458761:EQY458764 FAU458761:FAU458764 FKQ458761:FKQ458764 FUM458761:FUM458764 GEI458761:GEI458764 GOE458761:GOE458764 GYA458761:GYA458764 HHW458761:HHW458764 HRS458761:HRS458764 IBO458761:IBO458764 ILK458761:ILK458764 IVG458761:IVG458764 JFC458761:JFC458764 JOY458761:JOY458764 JYU458761:JYU458764 KIQ458761:KIQ458764 KSM458761:KSM458764 LCI458761:LCI458764 LME458761:LME458764 LWA458761:LWA458764 MFW458761:MFW458764 MPS458761:MPS458764 MZO458761:MZO458764 NJK458761:NJK458764 NTG458761:NTG458764 ODC458761:ODC458764 OMY458761:OMY458764 OWU458761:OWU458764 PGQ458761:PGQ458764 PQM458761:PQM458764 QAI458761:QAI458764 QKE458761:QKE458764 QUA458761:QUA458764 RDW458761:RDW458764 RNS458761:RNS458764 RXO458761:RXO458764 SHK458761:SHK458764 SRG458761:SRG458764 TBC458761:TBC458764 TKY458761:TKY458764 TUU458761:TUU458764 UEQ458761:UEQ458764 UOM458761:UOM458764 UYI458761:UYI458764 VIE458761:VIE458764 VSA458761:VSA458764 WBW458761:WBW458764 WLS458761:WLS458764 WVO458761:WVO458764 G524297:G524300 JC524297:JC524300 SY524297:SY524300 ACU524297:ACU524300 AMQ524297:AMQ524300 AWM524297:AWM524300 BGI524297:BGI524300 BQE524297:BQE524300 CAA524297:CAA524300 CJW524297:CJW524300 CTS524297:CTS524300 DDO524297:DDO524300 DNK524297:DNK524300 DXG524297:DXG524300 EHC524297:EHC524300 EQY524297:EQY524300 FAU524297:FAU524300 FKQ524297:FKQ524300 FUM524297:FUM524300 GEI524297:GEI524300 GOE524297:GOE524300 GYA524297:GYA524300 HHW524297:HHW524300 HRS524297:HRS524300 IBO524297:IBO524300 ILK524297:ILK524300 IVG524297:IVG524300 JFC524297:JFC524300 JOY524297:JOY524300 JYU524297:JYU524300 KIQ524297:KIQ524300 KSM524297:KSM524300 LCI524297:LCI524300 LME524297:LME524300 LWA524297:LWA524300 MFW524297:MFW524300 MPS524297:MPS524300 MZO524297:MZO524300 NJK524297:NJK524300 NTG524297:NTG524300 ODC524297:ODC524300 OMY524297:OMY524300 OWU524297:OWU524300 PGQ524297:PGQ524300 PQM524297:PQM524300 QAI524297:QAI524300 QKE524297:QKE524300 QUA524297:QUA524300 RDW524297:RDW524300 RNS524297:RNS524300 RXO524297:RXO524300 SHK524297:SHK524300 SRG524297:SRG524300 TBC524297:TBC524300 TKY524297:TKY524300 TUU524297:TUU524300 UEQ524297:UEQ524300 UOM524297:UOM524300 UYI524297:UYI524300 VIE524297:VIE524300 VSA524297:VSA524300 WBW524297:WBW524300 WLS524297:WLS524300 WVO524297:WVO524300 G589833:G589836 JC589833:JC589836 SY589833:SY589836 ACU589833:ACU589836 AMQ589833:AMQ589836 AWM589833:AWM589836 BGI589833:BGI589836 BQE589833:BQE589836 CAA589833:CAA589836 CJW589833:CJW589836 CTS589833:CTS589836 DDO589833:DDO589836 DNK589833:DNK589836 DXG589833:DXG589836 EHC589833:EHC589836 EQY589833:EQY589836 FAU589833:FAU589836 FKQ589833:FKQ589836 FUM589833:FUM589836 GEI589833:GEI589836 GOE589833:GOE589836 GYA589833:GYA589836 HHW589833:HHW589836 HRS589833:HRS589836 IBO589833:IBO589836 ILK589833:ILK589836 IVG589833:IVG589836 JFC589833:JFC589836 JOY589833:JOY589836 JYU589833:JYU589836 KIQ589833:KIQ589836 KSM589833:KSM589836 LCI589833:LCI589836 LME589833:LME589836 LWA589833:LWA589836 MFW589833:MFW589836 MPS589833:MPS589836 MZO589833:MZO589836 NJK589833:NJK589836 NTG589833:NTG589836 ODC589833:ODC589836 OMY589833:OMY589836 OWU589833:OWU589836 PGQ589833:PGQ589836 PQM589833:PQM589836 QAI589833:QAI589836 QKE589833:QKE589836 QUA589833:QUA589836 RDW589833:RDW589836 RNS589833:RNS589836 RXO589833:RXO589836 SHK589833:SHK589836 SRG589833:SRG589836 TBC589833:TBC589836 TKY589833:TKY589836 TUU589833:TUU589836 UEQ589833:UEQ589836 UOM589833:UOM589836 UYI589833:UYI589836 VIE589833:VIE589836 VSA589833:VSA589836 WBW589833:WBW589836 WLS589833:WLS589836 WVO589833:WVO589836 G655369:G655372 JC655369:JC655372 SY655369:SY655372 ACU655369:ACU655372 AMQ655369:AMQ655372 AWM655369:AWM655372 BGI655369:BGI655372 BQE655369:BQE655372 CAA655369:CAA655372 CJW655369:CJW655372 CTS655369:CTS655372 DDO655369:DDO655372 DNK655369:DNK655372 DXG655369:DXG655372 EHC655369:EHC655372 EQY655369:EQY655372 FAU655369:FAU655372 FKQ655369:FKQ655372 FUM655369:FUM655372 GEI655369:GEI655372 GOE655369:GOE655372 GYA655369:GYA655372 HHW655369:HHW655372 HRS655369:HRS655372 IBO655369:IBO655372 ILK655369:ILK655372 IVG655369:IVG655372 JFC655369:JFC655372 JOY655369:JOY655372 JYU655369:JYU655372 KIQ655369:KIQ655372 KSM655369:KSM655372 LCI655369:LCI655372 LME655369:LME655372 LWA655369:LWA655372 MFW655369:MFW655372 MPS655369:MPS655372 MZO655369:MZO655372 NJK655369:NJK655372 NTG655369:NTG655372 ODC655369:ODC655372 OMY655369:OMY655372 OWU655369:OWU655372 PGQ655369:PGQ655372 PQM655369:PQM655372 QAI655369:QAI655372 QKE655369:QKE655372 QUA655369:QUA655372 RDW655369:RDW655372 RNS655369:RNS655372 RXO655369:RXO655372 SHK655369:SHK655372 SRG655369:SRG655372 TBC655369:TBC655372 TKY655369:TKY655372 TUU655369:TUU655372 UEQ655369:UEQ655372 UOM655369:UOM655372 UYI655369:UYI655372 VIE655369:VIE655372 VSA655369:VSA655372 WBW655369:WBW655372 WLS655369:WLS655372 WVO655369:WVO655372 G720905:G720908 JC720905:JC720908 SY720905:SY720908 ACU720905:ACU720908 AMQ720905:AMQ720908 AWM720905:AWM720908 BGI720905:BGI720908 BQE720905:BQE720908 CAA720905:CAA720908 CJW720905:CJW720908 CTS720905:CTS720908 DDO720905:DDO720908 DNK720905:DNK720908 DXG720905:DXG720908 EHC720905:EHC720908 EQY720905:EQY720908 FAU720905:FAU720908 FKQ720905:FKQ720908 FUM720905:FUM720908 GEI720905:GEI720908 GOE720905:GOE720908 GYA720905:GYA720908 HHW720905:HHW720908 HRS720905:HRS720908 IBO720905:IBO720908 ILK720905:ILK720908 IVG720905:IVG720908 JFC720905:JFC720908 JOY720905:JOY720908 JYU720905:JYU720908 KIQ720905:KIQ720908 KSM720905:KSM720908 LCI720905:LCI720908 LME720905:LME720908 LWA720905:LWA720908 MFW720905:MFW720908 MPS720905:MPS720908 MZO720905:MZO720908 NJK720905:NJK720908 NTG720905:NTG720908 ODC720905:ODC720908 OMY720905:OMY720908 OWU720905:OWU720908 PGQ720905:PGQ720908 PQM720905:PQM720908 QAI720905:QAI720908 QKE720905:QKE720908 QUA720905:QUA720908 RDW720905:RDW720908 RNS720905:RNS720908 RXO720905:RXO720908 SHK720905:SHK720908 SRG720905:SRG720908 TBC720905:TBC720908 TKY720905:TKY720908 TUU720905:TUU720908 UEQ720905:UEQ720908 UOM720905:UOM720908 UYI720905:UYI720908 VIE720905:VIE720908 VSA720905:VSA720908 WBW720905:WBW720908 WLS720905:WLS720908 WVO720905:WVO720908 G786441:G786444 JC786441:JC786444 SY786441:SY786444 ACU786441:ACU786444 AMQ786441:AMQ786444 AWM786441:AWM786444 BGI786441:BGI786444 BQE786441:BQE786444 CAA786441:CAA786444 CJW786441:CJW786444 CTS786441:CTS786444 DDO786441:DDO786444 DNK786441:DNK786444 DXG786441:DXG786444 EHC786441:EHC786444 EQY786441:EQY786444 FAU786441:FAU786444 FKQ786441:FKQ786444 FUM786441:FUM786444 GEI786441:GEI786444 GOE786441:GOE786444 GYA786441:GYA786444 HHW786441:HHW786444 HRS786441:HRS786444 IBO786441:IBO786444 ILK786441:ILK786444 IVG786441:IVG786444 JFC786441:JFC786444 JOY786441:JOY786444 JYU786441:JYU786444 KIQ786441:KIQ786444 KSM786441:KSM786444 LCI786441:LCI786444 LME786441:LME786444 LWA786441:LWA786444 MFW786441:MFW786444 MPS786441:MPS786444 MZO786441:MZO786444 NJK786441:NJK786444 NTG786441:NTG786444 ODC786441:ODC786444 OMY786441:OMY786444 OWU786441:OWU786444 PGQ786441:PGQ786444 PQM786441:PQM786444 QAI786441:QAI786444 QKE786441:QKE786444 QUA786441:QUA786444 RDW786441:RDW786444 RNS786441:RNS786444 RXO786441:RXO786444 SHK786441:SHK786444 SRG786441:SRG786444 TBC786441:TBC786444 TKY786441:TKY786444 TUU786441:TUU786444 UEQ786441:UEQ786444 UOM786441:UOM786444 UYI786441:UYI786444 VIE786441:VIE786444 VSA786441:VSA786444 WBW786441:WBW786444 WLS786441:WLS786444 WVO786441:WVO786444 G851977:G851980 JC851977:JC851980 SY851977:SY851980 ACU851977:ACU851980 AMQ851977:AMQ851980 AWM851977:AWM851980 BGI851977:BGI851980 BQE851977:BQE851980 CAA851977:CAA851980 CJW851977:CJW851980 CTS851977:CTS851980 DDO851977:DDO851980 DNK851977:DNK851980 DXG851977:DXG851980 EHC851977:EHC851980 EQY851977:EQY851980 FAU851977:FAU851980 FKQ851977:FKQ851980 FUM851977:FUM851980 GEI851977:GEI851980 GOE851977:GOE851980 GYA851977:GYA851980 HHW851977:HHW851980 HRS851977:HRS851980 IBO851977:IBO851980 ILK851977:ILK851980 IVG851977:IVG851980 JFC851977:JFC851980 JOY851977:JOY851980 JYU851977:JYU851980 KIQ851977:KIQ851980 KSM851977:KSM851980 LCI851977:LCI851980 LME851977:LME851980 LWA851977:LWA851980 MFW851977:MFW851980 MPS851977:MPS851980 MZO851977:MZO851980 NJK851977:NJK851980 NTG851977:NTG851980 ODC851977:ODC851980 OMY851977:OMY851980 OWU851977:OWU851980 PGQ851977:PGQ851980 PQM851977:PQM851980 QAI851977:QAI851980 QKE851977:QKE851980 QUA851977:QUA851980 RDW851977:RDW851980 RNS851977:RNS851980 RXO851977:RXO851980 SHK851977:SHK851980 SRG851977:SRG851980 TBC851977:TBC851980 TKY851977:TKY851980 TUU851977:TUU851980 UEQ851977:UEQ851980 UOM851977:UOM851980 UYI851977:UYI851980 VIE851977:VIE851980 VSA851977:VSA851980 WBW851977:WBW851980 WLS851977:WLS851980 WVO851977:WVO851980 G917513:G917516 JC917513:JC917516 SY917513:SY917516 ACU917513:ACU917516 AMQ917513:AMQ917516 AWM917513:AWM917516 BGI917513:BGI917516 BQE917513:BQE917516 CAA917513:CAA917516 CJW917513:CJW917516 CTS917513:CTS917516 DDO917513:DDO917516 DNK917513:DNK917516 DXG917513:DXG917516 EHC917513:EHC917516 EQY917513:EQY917516 FAU917513:FAU917516 FKQ917513:FKQ917516 FUM917513:FUM917516 GEI917513:GEI917516 GOE917513:GOE917516 GYA917513:GYA917516 HHW917513:HHW917516 HRS917513:HRS917516 IBO917513:IBO917516 ILK917513:ILK917516 IVG917513:IVG917516 JFC917513:JFC917516 JOY917513:JOY917516 JYU917513:JYU917516 KIQ917513:KIQ917516 KSM917513:KSM917516 LCI917513:LCI917516 LME917513:LME917516 LWA917513:LWA917516 MFW917513:MFW917516 MPS917513:MPS917516 MZO917513:MZO917516 NJK917513:NJK917516 NTG917513:NTG917516 ODC917513:ODC917516 OMY917513:OMY917516 OWU917513:OWU917516 PGQ917513:PGQ917516 PQM917513:PQM917516 QAI917513:QAI917516 QKE917513:QKE917516 QUA917513:QUA917516 RDW917513:RDW917516 RNS917513:RNS917516 RXO917513:RXO917516 SHK917513:SHK917516 SRG917513:SRG917516 TBC917513:TBC917516 TKY917513:TKY917516 TUU917513:TUU917516 UEQ917513:UEQ917516 UOM917513:UOM917516 UYI917513:UYI917516 VIE917513:VIE917516 VSA917513:VSA917516 WBW917513:WBW917516 WLS917513:WLS917516 WVO917513:WVO917516 G983049:G983052 JC983049:JC983052 SY983049:SY983052 ACU983049:ACU983052 AMQ983049:AMQ983052 AWM983049:AWM983052 BGI983049:BGI983052 BQE983049:BQE983052 CAA983049:CAA983052 CJW983049:CJW983052 CTS983049:CTS983052 DDO983049:DDO983052 DNK983049:DNK983052 DXG983049:DXG983052 EHC983049:EHC983052 EQY983049:EQY983052 FAU983049:FAU983052 FKQ983049:FKQ983052 FUM983049:FUM983052 GEI983049:GEI983052 GOE983049:GOE983052 GYA983049:GYA983052 HHW983049:HHW983052 HRS983049:HRS983052 IBO983049:IBO983052 ILK983049:ILK983052 IVG983049:IVG983052 JFC983049:JFC983052 JOY983049:JOY983052 JYU983049:JYU983052 KIQ983049:KIQ983052 KSM983049:KSM983052 LCI983049:LCI983052 LME983049:LME983052 LWA983049:LWA983052 MFW983049:MFW983052 MPS983049:MPS983052 MZO983049:MZO983052 NJK983049:NJK983052 NTG983049:NTG983052 ODC983049:ODC983052 OMY983049:OMY983052 OWU983049:OWU983052 PGQ983049:PGQ983052 PQM983049:PQM983052 QAI983049:QAI983052 QKE983049:QKE983052 QUA983049:QUA983052 RDW983049:RDW983052 RNS983049:RNS983052 RXO983049:RXO983052 SHK983049:SHK983052 SRG983049:SRG983052 TBC983049:TBC983052 TKY983049:TKY983052 TUU983049:TUU983052 UEQ983049:UEQ983052 UOM983049:UOM983052 UYI983049:UYI983052 VIE983049:VIE983052 VSA983049:VSA983052 WBW983049:WBW983052 WLS983049:WLS983052 WVO983049:WVO983052">
      <formula1>Causa</formula1>
    </dataValidation>
    <dataValidation type="list" showInputMessage="1" showErrorMessage="1" errorTitle="Rechazado" error="Solo son validadas las opciones de la lista" sqref="BL9:BL12 LH9:LH12 VD9:VD12 AEZ9:AEZ12 AOV9:AOV12 AYR9:AYR12 BIN9:BIN12 BSJ9:BSJ12 CCF9:CCF12 CMB9:CMB12 CVX9:CVX12 DFT9:DFT12 DPP9:DPP12 DZL9:DZL12 EJH9:EJH12 ETD9:ETD12 FCZ9:FCZ12 FMV9:FMV12 FWR9:FWR12 GGN9:GGN12 GQJ9:GQJ12 HAF9:HAF12 HKB9:HKB12 HTX9:HTX12 IDT9:IDT12 INP9:INP12 IXL9:IXL12 JHH9:JHH12 JRD9:JRD12 KAZ9:KAZ12 KKV9:KKV12 KUR9:KUR12 LEN9:LEN12 LOJ9:LOJ12 LYF9:LYF12 MIB9:MIB12 MRX9:MRX12 NBT9:NBT12 NLP9:NLP12 NVL9:NVL12 OFH9:OFH12 OPD9:OPD12 OYZ9:OYZ12 PIV9:PIV12 PSR9:PSR12 QCN9:QCN12 QMJ9:QMJ12 QWF9:QWF12 RGB9:RGB12 RPX9:RPX12 RZT9:RZT12 SJP9:SJP12 STL9:STL12 TDH9:TDH12 TND9:TND12 TWZ9:TWZ12 UGV9:UGV12 UQR9:UQR12 VAN9:VAN12 VKJ9:VKJ12 VUF9:VUF12 WEB9:WEB12 WNX9:WNX12 WXT9:WXT12 BL65545:BL65548 LH65545:LH65548 VD65545:VD65548 AEZ65545:AEZ65548 AOV65545:AOV65548 AYR65545:AYR65548 BIN65545:BIN65548 BSJ65545:BSJ65548 CCF65545:CCF65548 CMB65545:CMB65548 CVX65545:CVX65548 DFT65545:DFT65548 DPP65545:DPP65548 DZL65545:DZL65548 EJH65545:EJH65548 ETD65545:ETD65548 FCZ65545:FCZ65548 FMV65545:FMV65548 FWR65545:FWR65548 GGN65545:GGN65548 GQJ65545:GQJ65548 HAF65545:HAF65548 HKB65545:HKB65548 HTX65545:HTX65548 IDT65545:IDT65548 INP65545:INP65548 IXL65545:IXL65548 JHH65545:JHH65548 JRD65545:JRD65548 KAZ65545:KAZ65548 KKV65545:KKV65548 KUR65545:KUR65548 LEN65545:LEN65548 LOJ65545:LOJ65548 LYF65545:LYF65548 MIB65545:MIB65548 MRX65545:MRX65548 NBT65545:NBT65548 NLP65545:NLP65548 NVL65545:NVL65548 OFH65545:OFH65548 OPD65545:OPD65548 OYZ65545:OYZ65548 PIV65545:PIV65548 PSR65545:PSR65548 QCN65545:QCN65548 QMJ65545:QMJ65548 QWF65545:QWF65548 RGB65545:RGB65548 RPX65545:RPX65548 RZT65545:RZT65548 SJP65545:SJP65548 STL65545:STL65548 TDH65545:TDH65548 TND65545:TND65548 TWZ65545:TWZ65548 UGV65545:UGV65548 UQR65545:UQR65548 VAN65545:VAN65548 VKJ65545:VKJ65548 VUF65545:VUF65548 WEB65545:WEB65548 WNX65545:WNX65548 WXT65545:WXT65548 BL131081:BL131084 LH131081:LH131084 VD131081:VD131084 AEZ131081:AEZ131084 AOV131081:AOV131084 AYR131081:AYR131084 BIN131081:BIN131084 BSJ131081:BSJ131084 CCF131081:CCF131084 CMB131081:CMB131084 CVX131081:CVX131084 DFT131081:DFT131084 DPP131081:DPP131084 DZL131081:DZL131084 EJH131081:EJH131084 ETD131081:ETD131084 FCZ131081:FCZ131084 FMV131081:FMV131084 FWR131081:FWR131084 GGN131081:GGN131084 GQJ131081:GQJ131084 HAF131081:HAF131084 HKB131081:HKB131084 HTX131081:HTX131084 IDT131081:IDT131084 INP131081:INP131084 IXL131081:IXL131084 JHH131081:JHH131084 JRD131081:JRD131084 KAZ131081:KAZ131084 KKV131081:KKV131084 KUR131081:KUR131084 LEN131081:LEN131084 LOJ131081:LOJ131084 LYF131081:LYF131084 MIB131081:MIB131084 MRX131081:MRX131084 NBT131081:NBT131084 NLP131081:NLP131084 NVL131081:NVL131084 OFH131081:OFH131084 OPD131081:OPD131084 OYZ131081:OYZ131084 PIV131081:PIV131084 PSR131081:PSR131084 QCN131081:QCN131084 QMJ131081:QMJ131084 QWF131081:QWF131084 RGB131081:RGB131084 RPX131081:RPX131084 RZT131081:RZT131084 SJP131081:SJP131084 STL131081:STL131084 TDH131081:TDH131084 TND131081:TND131084 TWZ131081:TWZ131084 UGV131081:UGV131084 UQR131081:UQR131084 VAN131081:VAN131084 VKJ131081:VKJ131084 VUF131081:VUF131084 WEB131081:WEB131084 WNX131081:WNX131084 WXT131081:WXT131084 BL196617:BL196620 LH196617:LH196620 VD196617:VD196620 AEZ196617:AEZ196620 AOV196617:AOV196620 AYR196617:AYR196620 BIN196617:BIN196620 BSJ196617:BSJ196620 CCF196617:CCF196620 CMB196617:CMB196620 CVX196617:CVX196620 DFT196617:DFT196620 DPP196617:DPP196620 DZL196617:DZL196620 EJH196617:EJH196620 ETD196617:ETD196620 FCZ196617:FCZ196620 FMV196617:FMV196620 FWR196617:FWR196620 GGN196617:GGN196620 GQJ196617:GQJ196620 HAF196617:HAF196620 HKB196617:HKB196620 HTX196617:HTX196620 IDT196617:IDT196620 INP196617:INP196620 IXL196617:IXL196620 JHH196617:JHH196620 JRD196617:JRD196620 KAZ196617:KAZ196620 KKV196617:KKV196620 KUR196617:KUR196620 LEN196617:LEN196620 LOJ196617:LOJ196620 LYF196617:LYF196620 MIB196617:MIB196620 MRX196617:MRX196620 NBT196617:NBT196620 NLP196617:NLP196620 NVL196617:NVL196620 OFH196617:OFH196620 OPD196617:OPD196620 OYZ196617:OYZ196620 PIV196617:PIV196620 PSR196617:PSR196620 QCN196617:QCN196620 QMJ196617:QMJ196620 QWF196617:QWF196620 RGB196617:RGB196620 RPX196617:RPX196620 RZT196617:RZT196620 SJP196617:SJP196620 STL196617:STL196620 TDH196617:TDH196620 TND196617:TND196620 TWZ196617:TWZ196620 UGV196617:UGV196620 UQR196617:UQR196620 VAN196617:VAN196620 VKJ196617:VKJ196620 VUF196617:VUF196620 WEB196617:WEB196620 WNX196617:WNX196620 WXT196617:WXT196620 BL262153:BL262156 LH262153:LH262156 VD262153:VD262156 AEZ262153:AEZ262156 AOV262153:AOV262156 AYR262153:AYR262156 BIN262153:BIN262156 BSJ262153:BSJ262156 CCF262153:CCF262156 CMB262153:CMB262156 CVX262153:CVX262156 DFT262153:DFT262156 DPP262153:DPP262156 DZL262153:DZL262156 EJH262153:EJH262156 ETD262153:ETD262156 FCZ262153:FCZ262156 FMV262153:FMV262156 FWR262153:FWR262156 GGN262153:GGN262156 GQJ262153:GQJ262156 HAF262153:HAF262156 HKB262153:HKB262156 HTX262153:HTX262156 IDT262153:IDT262156 INP262153:INP262156 IXL262153:IXL262156 JHH262153:JHH262156 JRD262153:JRD262156 KAZ262153:KAZ262156 KKV262153:KKV262156 KUR262153:KUR262156 LEN262153:LEN262156 LOJ262153:LOJ262156 LYF262153:LYF262156 MIB262153:MIB262156 MRX262153:MRX262156 NBT262153:NBT262156 NLP262153:NLP262156 NVL262153:NVL262156 OFH262153:OFH262156 OPD262153:OPD262156 OYZ262153:OYZ262156 PIV262153:PIV262156 PSR262153:PSR262156 QCN262153:QCN262156 QMJ262153:QMJ262156 QWF262153:QWF262156 RGB262153:RGB262156 RPX262153:RPX262156 RZT262153:RZT262156 SJP262153:SJP262156 STL262153:STL262156 TDH262153:TDH262156 TND262153:TND262156 TWZ262153:TWZ262156 UGV262153:UGV262156 UQR262153:UQR262156 VAN262153:VAN262156 VKJ262153:VKJ262156 VUF262153:VUF262156 WEB262153:WEB262156 WNX262153:WNX262156 WXT262153:WXT262156 BL327689:BL327692 LH327689:LH327692 VD327689:VD327692 AEZ327689:AEZ327692 AOV327689:AOV327692 AYR327689:AYR327692 BIN327689:BIN327692 BSJ327689:BSJ327692 CCF327689:CCF327692 CMB327689:CMB327692 CVX327689:CVX327692 DFT327689:DFT327692 DPP327689:DPP327692 DZL327689:DZL327692 EJH327689:EJH327692 ETD327689:ETD327692 FCZ327689:FCZ327692 FMV327689:FMV327692 FWR327689:FWR327692 GGN327689:GGN327692 GQJ327689:GQJ327692 HAF327689:HAF327692 HKB327689:HKB327692 HTX327689:HTX327692 IDT327689:IDT327692 INP327689:INP327692 IXL327689:IXL327692 JHH327689:JHH327692 JRD327689:JRD327692 KAZ327689:KAZ327692 KKV327689:KKV327692 KUR327689:KUR327692 LEN327689:LEN327692 LOJ327689:LOJ327692 LYF327689:LYF327692 MIB327689:MIB327692 MRX327689:MRX327692 NBT327689:NBT327692 NLP327689:NLP327692 NVL327689:NVL327692 OFH327689:OFH327692 OPD327689:OPD327692 OYZ327689:OYZ327692 PIV327689:PIV327692 PSR327689:PSR327692 QCN327689:QCN327692 QMJ327689:QMJ327692 QWF327689:QWF327692 RGB327689:RGB327692 RPX327689:RPX327692 RZT327689:RZT327692 SJP327689:SJP327692 STL327689:STL327692 TDH327689:TDH327692 TND327689:TND327692 TWZ327689:TWZ327692 UGV327689:UGV327692 UQR327689:UQR327692 VAN327689:VAN327692 VKJ327689:VKJ327692 VUF327689:VUF327692 WEB327689:WEB327692 WNX327689:WNX327692 WXT327689:WXT327692 BL393225:BL393228 LH393225:LH393228 VD393225:VD393228 AEZ393225:AEZ393228 AOV393225:AOV393228 AYR393225:AYR393228 BIN393225:BIN393228 BSJ393225:BSJ393228 CCF393225:CCF393228 CMB393225:CMB393228 CVX393225:CVX393228 DFT393225:DFT393228 DPP393225:DPP393228 DZL393225:DZL393228 EJH393225:EJH393228 ETD393225:ETD393228 FCZ393225:FCZ393228 FMV393225:FMV393228 FWR393225:FWR393228 GGN393225:GGN393228 GQJ393225:GQJ393228 HAF393225:HAF393228 HKB393225:HKB393228 HTX393225:HTX393228 IDT393225:IDT393228 INP393225:INP393228 IXL393225:IXL393228 JHH393225:JHH393228 JRD393225:JRD393228 KAZ393225:KAZ393228 KKV393225:KKV393228 KUR393225:KUR393228 LEN393225:LEN393228 LOJ393225:LOJ393228 LYF393225:LYF393228 MIB393225:MIB393228 MRX393225:MRX393228 NBT393225:NBT393228 NLP393225:NLP393228 NVL393225:NVL393228 OFH393225:OFH393228 OPD393225:OPD393228 OYZ393225:OYZ393228 PIV393225:PIV393228 PSR393225:PSR393228 QCN393225:QCN393228 QMJ393225:QMJ393228 QWF393225:QWF393228 RGB393225:RGB393228 RPX393225:RPX393228 RZT393225:RZT393228 SJP393225:SJP393228 STL393225:STL393228 TDH393225:TDH393228 TND393225:TND393228 TWZ393225:TWZ393228 UGV393225:UGV393228 UQR393225:UQR393228 VAN393225:VAN393228 VKJ393225:VKJ393228 VUF393225:VUF393228 WEB393225:WEB393228 WNX393225:WNX393228 WXT393225:WXT393228 BL458761:BL458764 LH458761:LH458764 VD458761:VD458764 AEZ458761:AEZ458764 AOV458761:AOV458764 AYR458761:AYR458764 BIN458761:BIN458764 BSJ458761:BSJ458764 CCF458761:CCF458764 CMB458761:CMB458764 CVX458761:CVX458764 DFT458761:DFT458764 DPP458761:DPP458764 DZL458761:DZL458764 EJH458761:EJH458764 ETD458761:ETD458764 FCZ458761:FCZ458764 FMV458761:FMV458764 FWR458761:FWR458764 GGN458761:GGN458764 GQJ458761:GQJ458764 HAF458761:HAF458764 HKB458761:HKB458764 HTX458761:HTX458764 IDT458761:IDT458764 INP458761:INP458764 IXL458761:IXL458764 JHH458761:JHH458764 JRD458761:JRD458764 KAZ458761:KAZ458764 KKV458761:KKV458764 KUR458761:KUR458764 LEN458761:LEN458764 LOJ458761:LOJ458764 LYF458761:LYF458764 MIB458761:MIB458764 MRX458761:MRX458764 NBT458761:NBT458764 NLP458761:NLP458764 NVL458761:NVL458764 OFH458761:OFH458764 OPD458761:OPD458764 OYZ458761:OYZ458764 PIV458761:PIV458764 PSR458761:PSR458764 QCN458761:QCN458764 QMJ458761:QMJ458764 QWF458761:QWF458764 RGB458761:RGB458764 RPX458761:RPX458764 RZT458761:RZT458764 SJP458761:SJP458764 STL458761:STL458764 TDH458761:TDH458764 TND458761:TND458764 TWZ458761:TWZ458764 UGV458761:UGV458764 UQR458761:UQR458764 VAN458761:VAN458764 VKJ458761:VKJ458764 VUF458761:VUF458764 WEB458761:WEB458764 WNX458761:WNX458764 WXT458761:WXT458764 BL524297:BL524300 LH524297:LH524300 VD524297:VD524300 AEZ524297:AEZ524300 AOV524297:AOV524300 AYR524297:AYR524300 BIN524297:BIN524300 BSJ524297:BSJ524300 CCF524297:CCF524300 CMB524297:CMB524300 CVX524297:CVX524300 DFT524297:DFT524300 DPP524297:DPP524300 DZL524297:DZL524300 EJH524297:EJH524300 ETD524297:ETD524300 FCZ524297:FCZ524300 FMV524297:FMV524300 FWR524297:FWR524300 GGN524297:GGN524300 GQJ524297:GQJ524300 HAF524297:HAF524300 HKB524297:HKB524300 HTX524297:HTX524300 IDT524297:IDT524300 INP524297:INP524300 IXL524297:IXL524300 JHH524297:JHH524300 JRD524297:JRD524300 KAZ524297:KAZ524300 KKV524297:KKV524300 KUR524297:KUR524300 LEN524297:LEN524300 LOJ524297:LOJ524300 LYF524297:LYF524300 MIB524297:MIB524300 MRX524297:MRX524300 NBT524297:NBT524300 NLP524297:NLP524300 NVL524297:NVL524300 OFH524297:OFH524300 OPD524297:OPD524300 OYZ524297:OYZ524300 PIV524297:PIV524300 PSR524297:PSR524300 QCN524297:QCN524300 QMJ524297:QMJ524300 QWF524297:QWF524300 RGB524297:RGB524300 RPX524297:RPX524300 RZT524297:RZT524300 SJP524297:SJP524300 STL524297:STL524300 TDH524297:TDH524300 TND524297:TND524300 TWZ524297:TWZ524300 UGV524297:UGV524300 UQR524297:UQR524300 VAN524297:VAN524300 VKJ524297:VKJ524300 VUF524297:VUF524300 WEB524297:WEB524300 WNX524297:WNX524300 WXT524297:WXT524300 BL589833:BL589836 LH589833:LH589836 VD589833:VD589836 AEZ589833:AEZ589836 AOV589833:AOV589836 AYR589833:AYR589836 BIN589833:BIN589836 BSJ589833:BSJ589836 CCF589833:CCF589836 CMB589833:CMB589836 CVX589833:CVX589836 DFT589833:DFT589836 DPP589833:DPP589836 DZL589833:DZL589836 EJH589833:EJH589836 ETD589833:ETD589836 FCZ589833:FCZ589836 FMV589833:FMV589836 FWR589833:FWR589836 GGN589833:GGN589836 GQJ589833:GQJ589836 HAF589833:HAF589836 HKB589833:HKB589836 HTX589833:HTX589836 IDT589833:IDT589836 INP589833:INP589836 IXL589833:IXL589836 JHH589833:JHH589836 JRD589833:JRD589836 KAZ589833:KAZ589836 KKV589833:KKV589836 KUR589833:KUR589836 LEN589833:LEN589836 LOJ589833:LOJ589836 LYF589833:LYF589836 MIB589833:MIB589836 MRX589833:MRX589836 NBT589833:NBT589836 NLP589833:NLP589836 NVL589833:NVL589836 OFH589833:OFH589836 OPD589833:OPD589836 OYZ589833:OYZ589836 PIV589833:PIV589836 PSR589833:PSR589836 QCN589833:QCN589836 QMJ589833:QMJ589836 QWF589833:QWF589836 RGB589833:RGB589836 RPX589833:RPX589836 RZT589833:RZT589836 SJP589833:SJP589836 STL589833:STL589836 TDH589833:TDH589836 TND589833:TND589836 TWZ589833:TWZ589836 UGV589833:UGV589836 UQR589833:UQR589836 VAN589833:VAN589836 VKJ589833:VKJ589836 VUF589833:VUF589836 WEB589833:WEB589836 WNX589833:WNX589836 WXT589833:WXT589836 BL655369:BL655372 LH655369:LH655372 VD655369:VD655372 AEZ655369:AEZ655372 AOV655369:AOV655372 AYR655369:AYR655372 BIN655369:BIN655372 BSJ655369:BSJ655372 CCF655369:CCF655372 CMB655369:CMB655372 CVX655369:CVX655372 DFT655369:DFT655372 DPP655369:DPP655372 DZL655369:DZL655372 EJH655369:EJH655372 ETD655369:ETD655372 FCZ655369:FCZ655372 FMV655369:FMV655372 FWR655369:FWR655372 GGN655369:GGN655372 GQJ655369:GQJ655372 HAF655369:HAF655372 HKB655369:HKB655372 HTX655369:HTX655372 IDT655369:IDT655372 INP655369:INP655372 IXL655369:IXL655372 JHH655369:JHH655372 JRD655369:JRD655372 KAZ655369:KAZ655372 KKV655369:KKV655372 KUR655369:KUR655372 LEN655369:LEN655372 LOJ655369:LOJ655372 LYF655369:LYF655372 MIB655369:MIB655372 MRX655369:MRX655372 NBT655369:NBT655372 NLP655369:NLP655372 NVL655369:NVL655372 OFH655369:OFH655372 OPD655369:OPD655372 OYZ655369:OYZ655372 PIV655369:PIV655372 PSR655369:PSR655372 QCN655369:QCN655372 QMJ655369:QMJ655372 QWF655369:QWF655372 RGB655369:RGB655372 RPX655369:RPX655372 RZT655369:RZT655372 SJP655369:SJP655372 STL655369:STL655372 TDH655369:TDH655372 TND655369:TND655372 TWZ655369:TWZ655372 UGV655369:UGV655372 UQR655369:UQR655372 VAN655369:VAN655372 VKJ655369:VKJ655372 VUF655369:VUF655372 WEB655369:WEB655372 WNX655369:WNX655372 WXT655369:WXT655372 BL720905:BL720908 LH720905:LH720908 VD720905:VD720908 AEZ720905:AEZ720908 AOV720905:AOV720908 AYR720905:AYR720908 BIN720905:BIN720908 BSJ720905:BSJ720908 CCF720905:CCF720908 CMB720905:CMB720908 CVX720905:CVX720908 DFT720905:DFT720908 DPP720905:DPP720908 DZL720905:DZL720908 EJH720905:EJH720908 ETD720905:ETD720908 FCZ720905:FCZ720908 FMV720905:FMV720908 FWR720905:FWR720908 GGN720905:GGN720908 GQJ720905:GQJ720908 HAF720905:HAF720908 HKB720905:HKB720908 HTX720905:HTX720908 IDT720905:IDT720908 INP720905:INP720908 IXL720905:IXL720908 JHH720905:JHH720908 JRD720905:JRD720908 KAZ720905:KAZ720908 KKV720905:KKV720908 KUR720905:KUR720908 LEN720905:LEN720908 LOJ720905:LOJ720908 LYF720905:LYF720908 MIB720905:MIB720908 MRX720905:MRX720908 NBT720905:NBT720908 NLP720905:NLP720908 NVL720905:NVL720908 OFH720905:OFH720908 OPD720905:OPD720908 OYZ720905:OYZ720908 PIV720905:PIV720908 PSR720905:PSR720908 QCN720905:QCN720908 QMJ720905:QMJ720908 QWF720905:QWF720908 RGB720905:RGB720908 RPX720905:RPX720908 RZT720905:RZT720908 SJP720905:SJP720908 STL720905:STL720908 TDH720905:TDH720908 TND720905:TND720908 TWZ720905:TWZ720908 UGV720905:UGV720908 UQR720905:UQR720908 VAN720905:VAN720908 VKJ720905:VKJ720908 VUF720905:VUF720908 WEB720905:WEB720908 WNX720905:WNX720908 WXT720905:WXT720908 BL786441:BL786444 LH786441:LH786444 VD786441:VD786444 AEZ786441:AEZ786444 AOV786441:AOV786444 AYR786441:AYR786444 BIN786441:BIN786444 BSJ786441:BSJ786444 CCF786441:CCF786444 CMB786441:CMB786444 CVX786441:CVX786444 DFT786441:DFT786444 DPP786441:DPP786444 DZL786441:DZL786444 EJH786441:EJH786444 ETD786441:ETD786444 FCZ786441:FCZ786444 FMV786441:FMV786444 FWR786441:FWR786444 GGN786441:GGN786444 GQJ786441:GQJ786444 HAF786441:HAF786444 HKB786441:HKB786444 HTX786441:HTX786444 IDT786441:IDT786444 INP786441:INP786444 IXL786441:IXL786444 JHH786441:JHH786444 JRD786441:JRD786444 KAZ786441:KAZ786444 KKV786441:KKV786444 KUR786441:KUR786444 LEN786441:LEN786444 LOJ786441:LOJ786444 LYF786441:LYF786444 MIB786441:MIB786444 MRX786441:MRX786444 NBT786441:NBT786444 NLP786441:NLP786444 NVL786441:NVL786444 OFH786441:OFH786444 OPD786441:OPD786444 OYZ786441:OYZ786444 PIV786441:PIV786444 PSR786441:PSR786444 QCN786441:QCN786444 QMJ786441:QMJ786444 QWF786441:QWF786444 RGB786441:RGB786444 RPX786441:RPX786444 RZT786441:RZT786444 SJP786441:SJP786444 STL786441:STL786444 TDH786441:TDH786444 TND786441:TND786444 TWZ786441:TWZ786444 UGV786441:UGV786444 UQR786441:UQR786444 VAN786441:VAN786444 VKJ786441:VKJ786444 VUF786441:VUF786444 WEB786441:WEB786444 WNX786441:WNX786444 WXT786441:WXT786444 BL851977:BL851980 LH851977:LH851980 VD851977:VD851980 AEZ851977:AEZ851980 AOV851977:AOV851980 AYR851977:AYR851980 BIN851977:BIN851980 BSJ851977:BSJ851980 CCF851977:CCF851980 CMB851977:CMB851980 CVX851977:CVX851980 DFT851977:DFT851980 DPP851977:DPP851980 DZL851977:DZL851980 EJH851977:EJH851980 ETD851977:ETD851980 FCZ851977:FCZ851980 FMV851977:FMV851980 FWR851977:FWR851980 GGN851977:GGN851980 GQJ851977:GQJ851980 HAF851977:HAF851980 HKB851977:HKB851980 HTX851977:HTX851980 IDT851977:IDT851980 INP851977:INP851980 IXL851977:IXL851980 JHH851977:JHH851980 JRD851977:JRD851980 KAZ851977:KAZ851980 KKV851977:KKV851980 KUR851977:KUR851980 LEN851977:LEN851980 LOJ851977:LOJ851980 LYF851977:LYF851980 MIB851977:MIB851980 MRX851977:MRX851980 NBT851977:NBT851980 NLP851977:NLP851980 NVL851977:NVL851980 OFH851977:OFH851980 OPD851977:OPD851980 OYZ851977:OYZ851980 PIV851977:PIV851980 PSR851977:PSR851980 QCN851977:QCN851980 QMJ851977:QMJ851980 QWF851977:QWF851980 RGB851977:RGB851980 RPX851977:RPX851980 RZT851977:RZT851980 SJP851977:SJP851980 STL851977:STL851980 TDH851977:TDH851980 TND851977:TND851980 TWZ851977:TWZ851980 UGV851977:UGV851980 UQR851977:UQR851980 VAN851977:VAN851980 VKJ851977:VKJ851980 VUF851977:VUF851980 WEB851977:WEB851980 WNX851977:WNX851980 WXT851977:WXT851980 BL917513:BL917516 LH917513:LH917516 VD917513:VD917516 AEZ917513:AEZ917516 AOV917513:AOV917516 AYR917513:AYR917516 BIN917513:BIN917516 BSJ917513:BSJ917516 CCF917513:CCF917516 CMB917513:CMB917516 CVX917513:CVX917516 DFT917513:DFT917516 DPP917513:DPP917516 DZL917513:DZL917516 EJH917513:EJH917516 ETD917513:ETD917516 FCZ917513:FCZ917516 FMV917513:FMV917516 FWR917513:FWR917516 GGN917513:GGN917516 GQJ917513:GQJ917516 HAF917513:HAF917516 HKB917513:HKB917516 HTX917513:HTX917516 IDT917513:IDT917516 INP917513:INP917516 IXL917513:IXL917516 JHH917513:JHH917516 JRD917513:JRD917516 KAZ917513:KAZ917516 KKV917513:KKV917516 KUR917513:KUR917516 LEN917513:LEN917516 LOJ917513:LOJ917516 LYF917513:LYF917516 MIB917513:MIB917516 MRX917513:MRX917516 NBT917513:NBT917516 NLP917513:NLP917516 NVL917513:NVL917516 OFH917513:OFH917516 OPD917513:OPD917516 OYZ917513:OYZ917516 PIV917513:PIV917516 PSR917513:PSR917516 QCN917513:QCN917516 QMJ917513:QMJ917516 QWF917513:QWF917516 RGB917513:RGB917516 RPX917513:RPX917516 RZT917513:RZT917516 SJP917513:SJP917516 STL917513:STL917516 TDH917513:TDH917516 TND917513:TND917516 TWZ917513:TWZ917516 UGV917513:UGV917516 UQR917513:UQR917516 VAN917513:VAN917516 VKJ917513:VKJ917516 VUF917513:VUF917516 WEB917513:WEB917516 WNX917513:WNX917516 WXT917513:WXT917516 BL983049:BL983052 LH983049:LH983052 VD983049:VD983052 AEZ983049:AEZ983052 AOV983049:AOV983052 AYR983049:AYR983052 BIN983049:BIN983052 BSJ983049:BSJ983052 CCF983049:CCF983052 CMB983049:CMB983052 CVX983049:CVX983052 DFT983049:DFT983052 DPP983049:DPP983052 DZL983049:DZL983052 EJH983049:EJH983052 ETD983049:ETD983052 FCZ983049:FCZ983052 FMV983049:FMV983052 FWR983049:FWR983052 GGN983049:GGN983052 GQJ983049:GQJ983052 HAF983049:HAF983052 HKB983049:HKB983052 HTX983049:HTX983052 IDT983049:IDT983052 INP983049:INP983052 IXL983049:IXL983052 JHH983049:JHH983052 JRD983049:JRD983052 KAZ983049:KAZ983052 KKV983049:KKV983052 KUR983049:KUR983052 LEN983049:LEN983052 LOJ983049:LOJ983052 LYF983049:LYF983052 MIB983049:MIB983052 MRX983049:MRX983052 NBT983049:NBT983052 NLP983049:NLP983052 NVL983049:NVL983052 OFH983049:OFH983052 OPD983049:OPD983052 OYZ983049:OYZ983052 PIV983049:PIV983052 PSR983049:PSR983052 QCN983049:QCN983052 QMJ983049:QMJ983052 QWF983049:QWF983052 RGB983049:RGB983052 RPX983049:RPX983052 RZT983049:RZT983052 SJP983049:SJP983052 STL983049:STL983052 TDH983049:TDH983052 TND983049:TND983052 TWZ983049:TWZ983052 UGV983049:UGV983052 UQR983049:UQR983052 VAN983049:VAN983052 VKJ983049:VKJ983052 VUF983049:VUF983052 WEB983049:WEB983052 WNX983049:WNX983052 WXT983049:WXT983052">
      <formula1>Oportunidad</formula1>
    </dataValidation>
    <dataValidation type="list" showInputMessage="1" showErrorMessage="1" errorTitle="Rechazado" error="Solo son validadas las opciones de la lista" sqref="BN9:BN12 LJ9:LJ12 VF9:VF12 AFB9:AFB12 AOX9:AOX12 AYT9:AYT12 BIP9:BIP12 BSL9:BSL12 CCH9:CCH12 CMD9:CMD12 CVZ9:CVZ12 DFV9:DFV12 DPR9:DPR12 DZN9:DZN12 EJJ9:EJJ12 ETF9:ETF12 FDB9:FDB12 FMX9:FMX12 FWT9:FWT12 GGP9:GGP12 GQL9:GQL12 HAH9:HAH12 HKD9:HKD12 HTZ9:HTZ12 IDV9:IDV12 INR9:INR12 IXN9:IXN12 JHJ9:JHJ12 JRF9:JRF12 KBB9:KBB12 KKX9:KKX12 KUT9:KUT12 LEP9:LEP12 LOL9:LOL12 LYH9:LYH12 MID9:MID12 MRZ9:MRZ12 NBV9:NBV12 NLR9:NLR12 NVN9:NVN12 OFJ9:OFJ12 OPF9:OPF12 OZB9:OZB12 PIX9:PIX12 PST9:PST12 QCP9:QCP12 QML9:QML12 QWH9:QWH12 RGD9:RGD12 RPZ9:RPZ12 RZV9:RZV12 SJR9:SJR12 STN9:STN12 TDJ9:TDJ12 TNF9:TNF12 TXB9:TXB12 UGX9:UGX12 UQT9:UQT12 VAP9:VAP12 VKL9:VKL12 VUH9:VUH12 WED9:WED12 WNZ9:WNZ12 WXV9:WXV12 BN65545:BN65548 LJ65545:LJ65548 VF65545:VF65548 AFB65545:AFB65548 AOX65545:AOX65548 AYT65545:AYT65548 BIP65545:BIP65548 BSL65545:BSL65548 CCH65545:CCH65548 CMD65545:CMD65548 CVZ65545:CVZ65548 DFV65545:DFV65548 DPR65545:DPR65548 DZN65545:DZN65548 EJJ65545:EJJ65548 ETF65545:ETF65548 FDB65545:FDB65548 FMX65545:FMX65548 FWT65545:FWT65548 GGP65545:GGP65548 GQL65545:GQL65548 HAH65545:HAH65548 HKD65545:HKD65548 HTZ65545:HTZ65548 IDV65545:IDV65548 INR65545:INR65548 IXN65545:IXN65548 JHJ65545:JHJ65548 JRF65545:JRF65548 KBB65545:KBB65548 KKX65545:KKX65548 KUT65545:KUT65548 LEP65545:LEP65548 LOL65545:LOL65548 LYH65545:LYH65548 MID65545:MID65548 MRZ65545:MRZ65548 NBV65545:NBV65548 NLR65545:NLR65548 NVN65545:NVN65548 OFJ65545:OFJ65548 OPF65545:OPF65548 OZB65545:OZB65548 PIX65545:PIX65548 PST65545:PST65548 QCP65545:QCP65548 QML65545:QML65548 QWH65545:QWH65548 RGD65545:RGD65548 RPZ65545:RPZ65548 RZV65545:RZV65548 SJR65545:SJR65548 STN65545:STN65548 TDJ65545:TDJ65548 TNF65545:TNF65548 TXB65545:TXB65548 UGX65545:UGX65548 UQT65545:UQT65548 VAP65545:VAP65548 VKL65545:VKL65548 VUH65545:VUH65548 WED65545:WED65548 WNZ65545:WNZ65548 WXV65545:WXV65548 BN131081:BN131084 LJ131081:LJ131084 VF131081:VF131084 AFB131081:AFB131084 AOX131081:AOX131084 AYT131081:AYT131084 BIP131081:BIP131084 BSL131081:BSL131084 CCH131081:CCH131084 CMD131081:CMD131084 CVZ131081:CVZ131084 DFV131081:DFV131084 DPR131081:DPR131084 DZN131081:DZN131084 EJJ131081:EJJ131084 ETF131081:ETF131084 FDB131081:FDB131084 FMX131081:FMX131084 FWT131081:FWT131084 GGP131081:GGP131084 GQL131081:GQL131084 HAH131081:HAH131084 HKD131081:HKD131084 HTZ131081:HTZ131084 IDV131081:IDV131084 INR131081:INR131084 IXN131081:IXN131084 JHJ131081:JHJ131084 JRF131081:JRF131084 KBB131081:KBB131084 KKX131081:KKX131084 KUT131081:KUT131084 LEP131081:LEP131084 LOL131081:LOL131084 LYH131081:LYH131084 MID131081:MID131084 MRZ131081:MRZ131084 NBV131081:NBV131084 NLR131081:NLR131084 NVN131081:NVN131084 OFJ131081:OFJ131084 OPF131081:OPF131084 OZB131081:OZB131084 PIX131081:PIX131084 PST131081:PST131084 QCP131081:QCP131084 QML131081:QML131084 QWH131081:QWH131084 RGD131081:RGD131084 RPZ131081:RPZ131084 RZV131081:RZV131084 SJR131081:SJR131084 STN131081:STN131084 TDJ131081:TDJ131084 TNF131081:TNF131084 TXB131081:TXB131084 UGX131081:UGX131084 UQT131081:UQT131084 VAP131081:VAP131084 VKL131081:VKL131084 VUH131081:VUH131084 WED131081:WED131084 WNZ131081:WNZ131084 WXV131081:WXV131084 BN196617:BN196620 LJ196617:LJ196620 VF196617:VF196620 AFB196617:AFB196620 AOX196617:AOX196620 AYT196617:AYT196620 BIP196617:BIP196620 BSL196617:BSL196620 CCH196617:CCH196620 CMD196617:CMD196620 CVZ196617:CVZ196620 DFV196617:DFV196620 DPR196617:DPR196620 DZN196617:DZN196620 EJJ196617:EJJ196620 ETF196617:ETF196620 FDB196617:FDB196620 FMX196617:FMX196620 FWT196617:FWT196620 GGP196617:GGP196620 GQL196617:GQL196620 HAH196617:HAH196620 HKD196617:HKD196620 HTZ196617:HTZ196620 IDV196617:IDV196620 INR196617:INR196620 IXN196617:IXN196620 JHJ196617:JHJ196620 JRF196617:JRF196620 KBB196617:KBB196620 KKX196617:KKX196620 KUT196617:KUT196620 LEP196617:LEP196620 LOL196617:LOL196620 LYH196617:LYH196620 MID196617:MID196620 MRZ196617:MRZ196620 NBV196617:NBV196620 NLR196617:NLR196620 NVN196617:NVN196620 OFJ196617:OFJ196620 OPF196617:OPF196620 OZB196617:OZB196620 PIX196617:PIX196620 PST196617:PST196620 QCP196617:QCP196620 QML196617:QML196620 QWH196617:QWH196620 RGD196617:RGD196620 RPZ196617:RPZ196620 RZV196617:RZV196620 SJR196617:SJR196620 STN196617:STN196620 TDJ196617:TDJ196620 TNF196617:TNF196620 TXB196617:TXB196620 UGX196617:UGX196620 UQT196617:UQT196620 VAP196617:VAP196620 VKL196617:VKL196620 VUH196617:VUH196620 WED196617:WED196620 WNZ196617:WNZ196620 WXV196617:WXV196620 BN262153:BN262156 LJ262153:LJ262156 VF262153:VF262156 AFB262153:AFB262156 AOX262153:AOX262156 AYT262153:AYT262156 BIP262153:BIP262156 BSL262153:BSL262156 CCH262153:CCH262156 CMD262153:CMD262156 CVZ262153:CVZ262156 DFV262153:DFV262156 DPR262153:DPR262156 DZN262153:DZN262156 EJJ262153:EJJ262156 ETF262153:ETF262156 FDB262153:FDB262156 FMX262153:FMX262156 FWT262153:FWT262156 GGP262153:GGP262156 GQL262153:GQL262156 HAH262153:HAH262156 HKD262153:HKD262156 HTZ262153:HTZ262156 IDV262153:IDV262156 INR262153:INR262156 IXN262153:IXN262156 JHJ262153:JHJ262156 JRF262153:JRF262156 KBB262153:KBB262156 KKX262153:KKX262156 KUT262153:KUT262156 LEP262153:LEP262156 LOL262153:LOL262156 LYH262153:LYH262156 MID262153:MID262156 MRZ262153:MRZ262156 NBV262153:NBV262156 NLR262153:NLR262156 NVN262153:NVN262156 OFJ262153:OFJ262156 OPF262153:OPF262156 OZB262153:OZB262156 PIX262153:PIX262156 PST262153:PST262156 QCP262153:QCP262156 QML262153:QML262156 QWH262153:QWH262156 RGD262153:RGD262156 RPZ262153:RPZ262156 RZV262153:RZV262156 SJR262153:SJR262156 STN262153:STN262156 TDJ262153:TDJ262156 TNF262153:TNF262156 TXB262153:TXB262156 UGX262153:UGX262156 UQT262153:UQT262156 VAP262153:VAP262156 VKL262153:VKL262156 VUH262153:VUH262156 WED262153:WED262156 WNZ262153:WNZ262156 WXV262153:WXV262156 BN327689:BN327692 LJ327689:LJ327692 VF327689:VF327692 AFB327689:AFB327692 AOX327689:AOX327692 AYT327689:AYT327692 BIP327689:BIP327692 BSL327689:BSL327692 CCH327689:CCH327692 CMD327689:CMD327692 CVZ327689:CVZ327692 DFV327689:DFV327692 DPR327689:DPR327692 DZN327689:DZN327692 EJJ327689:EJJ327692 ETF327689:ETF327692 FDB327689:FDB327692 FMX327689:FMX327692 FWT327689:FWT327692 GGP327689:GGP327692 GQL327689:GQL327692 HAH327689:HAH327692 HKD327689:HKD327692 HTZ327689:HTZ327692 IDV327689:IDV327692 INR327689:INR327692 IXN327689:IXN327692 JHJ327689:JHJ327692 JRF327689:JRF327692 KBB327689:KBB327692 KKX327689:KKX327692 KUT327689:KUT327692 LEP327689:LEP327692 LOL327689:LOL327692 LYH327689:LYH327692 MID327689:MID327692 MRZ327689:MRZ327692 NBV327689:NBV327692 NLR327689:NLR327692 NVN327689:NVN327692 OFJ327689:OFJ327692 OPF327689:OPF327692 OZB327689:OZB327692 PIX327689:PIX327692 PST327689:PST327692 QCP327689:QCP327692 QML327689:QML327692 QWH327689:QWH327692 RGD327689:RGD327692 RPZ327689:RPZ327692 RZV327689:RZV327692 SJR327689:SJR327692 STN327689:STN327692 TDJ327689:TDJ327692 TNF327689:TNF327692 TXB327689:TXB327692 UGX327689:UGX327692 UQT327689:UQT327692 VAP327689:VAP327692 VKL327689:VKL327692 VUH327689:VUH327692 WED327689:WED327692 WNZ327689:WNZ327692 WXV327689:WXV327692 BN393225:BN393228 LJ393225:LJ393228 VF393225:VF393228 AFB393225:AFB393228 AOX393225:AOX393228 AYT393225:AYT393228 BIP393225:BIP393228 BSL393225:BSL393228 CCH393225:CCH393228 CMD393225:CMD393228 CVZ393225:CVZ393228 DFV393225:DFV393228 DPR393225:DPR393228 DZN393225:DZN393228 EJJ393225:EJJ393228 ETF393225:ETF393228 FDB393225:FDB393228 FMX393225:FMX393228 FWT393225:FWT393228 GGP393225:GGP393228 GQL393225:GQL393228 HAH393225:HAH393228 HKD393225:HKD393228 HTZ393225:HTZ393228 IDV393225:IDV393228 INR393225:INR393228 IXN393225:IXN393228 JHJ393225:JHJ393228 JRF393225:JRF393228 KBB393225:KBB393228 KKX393225:KKX393228 KUT393225:KUT393228 LEP393225:LEP393228 LOL393225:LOL393228 LYH393225:LYH393228 MID393225:MID393228 MRZ393225:MRZ393228 NBV393225:NBV393228 NLR393225:NLR393228 NVN393225:NVN393228 OFJ393225:OFJ393228 OPF393225:OPF393228 OZB393225:OZB393228 PIX393225:PIX393228 PST393225:PST393228 QCP393225:QCP393228 QML393225:QML393228 QWH393225:QWH393228 RGD393225:RGD393228 RPZ393225:RPZ393228 RZV393225:RZV393228 SJR393225:SJR393228 STN393225:STN393228 TDJ393225:TDJ393228 TNF393225:TNF393228 TXB393225:TXB393228 UGX393225:UGX393228 UQT393225:UQT393228 VAP393225:VAP393228 VKL393225:VKL393228 VUH393225:VUH393228 WED393225:WED393228 WNZ393225:WNZ393228 WXV393225:WXV393228 BN458761:BN458764 LJ458761:LJ458764 VF458761:VF458764 AFB458761:AFB458764 AOX458761:AOX458764 AYT458761:AYT458764 BIP458761:BIP458764 BSL458761:BSL458764 CCH458761:CCH458764 CMD458761:CMD458764 CVZ458761:CVZ458764 DFV458761:DFV458764 DPR458761:DPR458764 DZN458761:DZN458764 EJJ458761:EJJ458764 ETF458761:ETF458764 FDB458761:FDB458764 FMX458761:FMX458764 FWT458761:FWT458764 GGP458761:GGP458764 GQL458761:GQL458764 HAH458761:HAH458764 HKD458761:HKD458764 HTZ458761:HTZ458764 IDV458761:IDV458764 INR458761:INR458764 IXN458761:IXN458764 JHJ458761:JHJ458764 JRF458761:JRF458764 KBB458761:KBB458764 KKX458761:KKX458764 KUT458761:KUT458764 LEP458761:LEP458764 LOL458761:LOL458764 LYH458761:LYH458764 MID458761:MID458764 MRZ458761:MRZ458764 NBV458761:NBV458764 NLR458761:NLR458764 NVN458761:NVN458764 OFJ458761:OFJ458764 OPF458761:OPF458764 OZB458761:OZB458764 PIX458761:PIX458764 PST458761:PST458764 QCP458761:QCP458764 QML458761:QML458764 QWH458761:QWH458764 RGD458761:RGD458764 RPZ458761:RPZ458764 RZV458761:RZV458764 SJR458761:SJR458764 STN458761:STN458764 TDJ458761:TDJ458764 TNF458761:TNF458764 TXB458761:TXB458764 UGX458761:UGX458764 UQT458761:UQT458764 VAP458761:VAP458764 VKL458761:VKL458764 VUH458761:VUH458764 WED458761:WED458764 WNZ458761:WNZ458764 WXV458761:WXV458764 BN524297:BN524300 LJ524297:LJ524300 VF524297:VF524300 AFB524297:AFB524300 AOX524297:AOX524300 AYT524297:AYT524300 BIP524297:BIP524300 BSL524297:BSL524300 CCH524297:CCH524300 CMD524297:CMD524300 CVZ524297:CVZ524300 DFV524297:DFV524300 DPR524297:DPR524300 DZN524297:DZN524300 EJJ524297:EJJ524300 ETF524297:ETF524300 FDB524297:FDB524300 FMX524297:FMX524300 FWT524297:FWT524300 GGP524297:GGP524300 GQL524297:GQL524300 HAH524297:HAH524300 HKD524297:HKD524300 HTZ524297:HTZ524300 IDV524297:IDV524300 INR524297:INR524300 IXN524297:IXN524300 JHJ524297:JHJ524300 JRF524297:JRF524300 KBB524297:KBB524300 KKX524297:KKX524300 KUT524297:KUT524300 LEP524297:LEP524300 LOL524297:LOL524300 LYH524297:LYH524300 MID524297:MID524300 MRZ524297:MRZ524300 NBV524297:NBV524300 NLR524297:NLR524300 NVN524297:NVN524300 OFJ524297:OFJ524300 OPF524297:OPF524300 OZB524297:OZB524300 PIX524297:PIX524300 PST524297:PST524300 QCP524297:QCP524300 QML524297:QML524300 QWH524297:QWH524300 RGD524297:RGD524300 RPZ524297:RPZ524300 RZV524297:RZV524300 SJR524297:SJR524300 STN524297:STN524300 TDJ524297:TDJ524300 TNF524297:TNF524300 TXB524297:TXB524300 UGX524297:UGX524300 UQT524297:UQT524300 VAP524297:VAP524300 VKL524297:VKL524300 VUH524297:VUH524300 WED524297:WED524300 WNZ524297:WNZ524300 WXV524297:WXV524300 BN589833:BN589836 LJ589833:LJ589836 VF589833:VF589836 AFB589833:AFB589836 AOX589833:AOX589836 AYT589833:AYT589836 BIP589833:BIP589836 BSL589833:BSL589836 CCH589833:CCH589836 CMD589833:CMD589836 CVZ589833:CVZ589836 DFV589833:DFV589836 DPR589833:DPR589836 DZN589833:DZN589836 EJJ589833:EJJ589836 ETF589833:ETF589836 FDB589833:FDB589836 FMX589833:FMX589836 FWT589833:FWT589836 GGP589833:GGP589836 GQL589833:GQL589836 HAH589833:HAH589836 HKD589833:HKD589836 HTZ589833:HTZ589836 IDV589833:IDV589836 INR589833:INR589836 IXN589833:IXN589836 JHJ589833:JHJ589836 JRF589833:JRF589836 KBB589833:KBB589836 KKX589833:KKX589836 KUT589833:KUT589836 LEP589833:LEP589836 LOL589833:LOL589836 LYH589833:LYH589836 MID589833:MID589836 MRZ589833:MRZ589836 NBV589833:NBV589836 NLR589833:NLR589836 NVN589833:NVN589836 OFJ589833:OFJ589836 OPF589833:OPF589836 OZB589833:OZB589836 PIX589833:PIX589836 PST589833:PST589836 QCP589833:QCP589836 QML589833:QML589836 QWH589833:QWH589836 RGD589833:RGD589836 RPZ589833:RPZ589836 RZV589833:RZV589836 SJR589833:SJR589836 STN589833:STN589836 TDJ589833:TDJ589836 TNF589833:TNF589836 TXB589833:TXB589836 UGX589833:UGX589836 UQT589833:UQT589836 VAP589833:VAP589836 VKL589833:VKL589836 VUH589833:VUH589836 WED589833:WED589836 WNZ589833:WNZ589836 WXV589833:WXV589836 BN655369:BN655372 LJ655369:LJ655372 VF655369:VF655372 AFB655369:AFB655372 AOX655369:AOX655372 AYT655369:AYT655372 BIP655369:BIP655372 BSL655369:BSL655372 CCH655369:CCH655372 CMD655369:CMD655372 CVZ655369:CVZ655372 DFV655369:DFV655372 DPR655369:DPR655372 DZN655369:DZN655372 EJJ655369:EJJ655372 ETF655369:ETF655372 FDB655369:FDB655372 FMX655369:FMX655372 FWT655369:FWT655372 GGP655369:GGP655372 GQL655369:GQL655372 HAH655369:HAH655372 HKD655369:HKD655372 HTZ655369:HTZ655372 IDV655369:IDV655372 INR655369:INR655372 IXN655369:IXN655372 JHJ655369:JHJ655372 JRF655369:JRF655372 KBB655369:KBB655372 KKX655369:KKX655372 KUT655369:KUT655372 LEP655369:LEP655372 LOL655369:LOL655372 LYH655369:LYH655372 MID655369:MID655372 MRZ655369:MRZ655372 NBV655369:NBV655372 NLR655369:NLR655372 NVN655369:NVN655372 OFJ655369:OFJ655372 OPF655369:OPF655372 OZB655369:OZB655372 PIX655369:PIX655372 PST655369:PST655372 QCP655369:QCP655372 QML655369:QML655372 QWH655369:QWH655372 RGD655369:RGD655372 RPZ655369:RPZ655372 RZV655369:RZV655372 SJR655369:SJR655372 STN655369:STN655372 TDJ655369:TDJ655372 TNF655369:TNF655372 TXB655369:TXB655372 UGX655369:UGX655372 UQT655369:UQT655372 VAP655369:VAP655372 VKL655369:VKL655372 VUH655369:VUH655372 WED655369:WED655372 WNZ655369:WNZ655372 WXV655369:WXV655372 BN720905:BN720908 LJ720905:LJ720908 VF720905:VF720908 AFB720905:AFB720908 AOX720905:AOX720908 AYT720905:AYT720908 BIP720905:BIP720908 BSL720905:BSL720908 CCH720905:CCH720908 CMD720905:CMD720908 CVZ720905:CVZ720908 DFV720905:DFV720908 DPR720905:DPR720908 DZN720905:DZN720908 EJJ720905:EJJ720908 ETF720905:ETF720908 FDB720905:FDB720908 FMX720905:FMX720908 FWT720905:FWT720908 GGP720905:GGP720908 GQL720905:GQL720908 HAH720905:HAH720908 HKD720905:HKD720908 HTZ720905:HTZ720908 IDV720905:IDV720908 INR720905:INR720908 IXN720905:IXN720908 JHJ720905:JHJ720908 JRF720905:JRF720908 KBB720905:KBB720908 KKX720905:KKX720908 KUT720905:KUT720908 LEP720905:LEP720908 LOL720905:LOL720908 LYH720905:LYH720908 MID720905:MID720908 MRZ720905:MRZ720908 NBV720905:NBV720908 NLR720905:NLR720908 NVN720905:NVN720908 OFJ720905:OFJ720908 OPF720905:OPF720908 OZB720905:OZB720908 PIX720905:PIX720908 PST720905:PST720908 QCP720905:QCP720908 QML720905:QML720908 QWH720905:QWH720908 RGD720905:RGD720908 RPZ720905:RPZ720908 RZV720905:RZV720908 SJR720905:SJR720908 STN720905:STN720908 TDJ720905:TDJ720908 TNF720905:TNF720908 TXB720905:TXB720908 UGX720905:UGX720908 UQT720905:UQT720908 VAP720905:VAP720908 VKL720905:VKL720908 VUH720905:VUH720908 WED720905:WED720908 WNZ720905:WNZ720908 WXV720905:WXV720908 BN786441:BN786444 LJ786441:LJ786444 VF786441:VF786444 AFB786441:AFB786444 AOX786441:AOX786444 AYT786441:AYT786444 BIP786441:BIP786444 BSL786441:BSL786444 CCH786441:CCH786444 CMD786441:CMD786444 CVZ786441:CVZ786444 DFV786441:DFV786444 DPR786441:DPR786444 DZN786441:DZN786444 EJJ786441:EJJ786444 ETF786441:ETF786444 FDB786441:FDB786444 FMX786441:FMX786444 FWT786441:FWT786444 GGP786441:GGP786444 GQL786441:GQL786444 HAH786441:HAH786444 HKD786441:HKD786444 HTZ786441:HTZ786444 IDV786441:IDV786444 INR786441:INR786444 IXN786441:IXN786444 JHJ786441:JHJ786444 JRF786441:JRF786444 KBB786441:KBB786444 KKX786441:KKX786444 KUT786441:KUT786444 LEP786441:LEP786444 LOL786441:LOL786444 LYH786441:LYH786444 MID786441:MID786444 MRZ786441:MRZ786444 NBV786441:NBV786444 NLR786441:NLR786444 NVN786441:NVN786444 OFJ786441:OFJ786444 OPF786441:OPF786444 OZB786441:OZB786444 PIX786441:PIX786444 PST786441:PST786444 QCP786441:QCP786444 QML786441:QML786444 QWH786441:QWH786444 RGD786441:RGD786444 RPZ786441:RPZ786444 RZV786441:RZV786444 SJR786441:SJR786444 STN786441:STN786444 TDJ786441:TDJ786444 TNF786441:TNF786444 TXB786441:TXB786444 UGX786441:UGX786444 UQT786441:UQT786444 VAP786441:VAP786444 VKL786441:VKL786444 VUH786441:VUH786444 WED786441:WED786444 WNZ786441:WNZ786444 WXV786441:WXV786444 BN851977:BN851980 LJ851977:LJ851980 VF851977:VF851980 AFB851977:AFB851980 AOX851977:AOX851980 AYT851977:AYT851980 BIP851977:BIP851980 BSL851977:BSL851980 CCH851977:CCH851980 CMD851977:CMD851980 CVZ851977:CVZ851980 DFV851977:DFV851980 DPR851977:DPR851980 DZN851977:DZN851980 EJJ851977:EJJ851980 ETF851977:ETF851980 FDB851977:FDB851980 FMX851977:FMX851980 FWT851977:FWT851980 GGP851977:GGP851980 GQL851977:GQL851980 HAH851977:HAH851980 HKD851977:HKD851980 HTZ851977:HTZ851980 IDV851977:IDV851980 INR851977:INR851980 IXN851977:IXN851980 JHJ851977:JHJ851980 JRF851977:JRF851980 KBB851977:KBB851980 KKX851977:KKX851980 KUT851977:KUT851980 LEP851977:LEP851980 LOL851977:LOL851980 LYH851977:LYH851980 MID851977:MID851980 MRZ851977:MRZ851980 NBV851977:NBV851980 NLR851977:NLR851980 NVN851977:NVN851980 OFJ851977:OFJ851980 OPF851977:OPF851980 OZB851977:OZB851980 PIX851977:PIX851980 PST851977:PST851980 QCP851977:QCP851980 QML851977:QML851980 QWH851977:QWH851980 RGD851977:RGD851980 RPZ851977:RPZ851980 RZV851977:RZV851980 SJR851977:SJR851980 STN851977:STN851980 TDJ851977:TDJ851980 TNF851977:TNF851980 TXB851977:TXB851980 UGX851977:UGX851980 UQT851977:UQT851980 VAP851977:VAP851980 VKL851977:VKL851980 VUH851977:VUH851980 WED851977:WED851980 WNZ851977:WNZ851980 WXV851977:WXV851980 BN917513:BN917516 LJ917513:LJ917516 VF917513:VF917516 AFB917513:AFB917516 AOX917513:AOX917516 AYT917513:AYT917516 BIP917513:BIP917516 BSL917513:BSL917516 CCH917513:CCH917516 CMD917513:CMD917516 CVZ917513:CVZ917516 DFV917513:DFV917516 DPR917513:DPR917516 DZN917513:DZN917516 EJJ917513:EJJ917516 ETF917513:ETF917516 FDB917513:FDB917516 FMX917513:FMX917516 FWT917513:FWT917516 GGP917513:GGP917516 GQL917513:GQL917516 HAH917513:HAH917516 HKD917513:HKD917516 HTZ917513:HTZ917516 IDV917513:IDV917516 INR917513:INR917516 IXN917513:IXN917516 JHJ917513:JHJ917516 JRF917513:JRF917516 KBB917513:KBB917516 KKX917513:KKX917516 KUT917513:KUT917516 LEP917513:LEP917516 LOL917513:LOL917516 LYH917513:LYH917516 MID917513:MID917516 MRZ917513:MRZ917516 NBV917513:NBV917516 NLR917513:NLR917516 NVN917513:NVN917516 OFJ917513:OFJ917516 OPF917513:OPF917516 OZB917513:OZB917516 PIX917513:PIX917516 PST917513:PST917516 QCP917513:QCP917516 QML917513:QML917516 QWH917513:QWH917516 RGD917513:RGD917516 RPZ917513:RPZ917516 RZV917513:RZV917516 SJR917513:SJR917516 STN917513:STN917516 TDJ917513:TDJ917516 TNF917513:TNF917516 TXB917513:TXB917516 UGX917513:UGX917516 UQT917513:UQT917516 VAP917513:VAP917516 VKL917513:VKL917516 VUH917513:VUH917516 WED917513:WED917516 WNZ917513:WNZ917516 WXV917513:WXV917516 BN983049:BN983052 LJ983049:LJ983052 VF983049:VF983052 AFB983049:AFB983052 AOX983049:AOX983052 AYT983049:AYT983052 BIP983049:BIP983052 BSL983049:BSL983052 CCH983049:CCH983052 CMD983049:CMD983052 CVZ983049:CVZ983052 DFV983049:DFV983052 DPR983049:DPR983052 DZN983049:DZN983052 EJJ983049:EJJ983052 ETF983049:ETF983052 FDB983049:FDB983052 FMX983049:FMX983052 FWT983049:FWT983052 GGP983049:GGP983052 GQL983049:GQL983052 HAH983049:HAH983052 HKD983049:HKD983052 HTZ983049:HTZ983052 IDV983049:IDV983052 INR983049:INR983052 IXN983049:IXN983052 JHJ983049:JHJ983052 JRF983049:JRF983052 KBB983049:KBB983052 KKX983049:KKX983052 KUT983049:KUT983052 LEP983049:LEP983052 LOL983049:LOL983052 LYH983049:LYH983052 MID983049:MID983052 MRZ983049:MRZ983052 NBV983049:NBV983052 NLR983049:NLR983052 NVN983049:NVN983052 OFJ983049:OFJ983052 OPF983049:OPF983052 OZB983049:OZB983052 PIX983049:PIX983052 PST983049:PST983052 QCP983049:QCP983052 QML983049:QML983052 QWH983049:QWH983052 RGD983049:RGD983052 RPZ983049:RPZ983052 RZV983049:RZV983052 SJR983049:SJR983052 STN983049:STN983052 TDJ983049:TDJ983052 TNF983049:TNF983052 TXB983049:TXB983052 UGX983049:UGX983052 UQT983049:UQT983052 VAP983049:VAP983052 VKL983049:VKL983052 VUH983049:VUH983052 WED983049:WED983052 WNZ983049:WNZ983052 WXV983049:WXV983052">
      <formula1>Efecto</formula1>
    </dataValidation>
    <dataValidation allowBlank="1" showInputMessage="1" showErrorMessage="1" error="mayor 1" sqref="BO9:BP12 LK9:LL12 VG9:VH12 AFC9:AFD12 AOY9:AOZ12 AYU9:AYV12 BIQ9:BIR12 BSM9:BSN12 CCI9:CCJ12 CME9:CMF12 CWA9:CWB12 DFW9:DFX12 DPS9:DPT12 DZO9:DZP12 EJK9:EJL12 ETG9:ETH12 FDC9:FDD12 FMY9:FMZ12 FWU9:FWV12 GGQ9:GGR12 GQM9:GQN12 HAI9:HAJ12 HKE9:HKF12 HUA9:HUB12 IDW9:IDX12 INS9:INT12 IXO9:IXP12 JHK9:JHL12 JRG9:JRH12 KBC9:KBD12 KKY9:KKZ12 KUU9:KUV12 LEQ9:LER12 LOM9:LON12 LYI9:LYJ12 MIE9:MIF12 MSA9:MSB12 NBW9:NBX12 NLS9:NLT12 NVO9:NVP12 OFK9:OFL12 OPG9:OPH12 OZC9:OZD12 PIY9:PIZ12 PSU9:PSV12 QCQ9:QCR12 QMM9:QMN12 QWI9:QWJ12 RGE9:RGF12 RQA9:RQB12 RZW9:RZX12 SJS9:SJT12 STO9:STP12 TDK9:TDL12 TNG9:TNH12 TXC9:TXD12 UGY9:UGZ12 UQU9:UQV12 VAQ9:VAR12 VKM9:VKN12 VUI9:VUJ12 WEE9:WEF12 WOA9:WOB12 WXW9:WXX12 BO65545:BP65548 LK65545:LL65548 VG65545:VH65548 AFC65545:AFD65548 AOY65545:AOZ65548 AYU65545:AYV65548 BIQ65545:BIR65548 BSM65545:BSN65548 CCI65545:CCJ65548 CME65545:CMF65548 CWA65545:CWB65548 DFW65545:DFX65548 DPS65545:DPT65548 DZO65545:DZP65548 EJK65545:EJL65548 ETG65545:ETH65548 FDC65545:FDD65548 FMY65545:FMZ65548 FWU65545:FWV65548 GGQ65545:GGR65548 GQM65545:GQN65548 HAI65545:HAJ65548 HKE65545:HKF65548 HUA65545:HUB65548 IDW65545:IDX65548 INS65545:INT65548 IXO65545:IXP65548 JHK65545:JHL65548 JRG65545:JRH65548 KBC65545:KBD65548 KKY65545:KKZ65548 KUU65545:KUV65548 LEQ65545:LER65548 LOM65545:LON65548 LYI65545:LYJ65548 MIE65545:MIF65548 MSA65545:MSB65548 NBW65545:NBX65548 NLS65545:NLT65548 NVO65545:NVP65548 OFK65545:OFL65548 OPG65545:OPH65548 OZC65545:OZD65548 PIY65545:PIZ65548 PSU65545:PSV65548 QCQ65545:QCR65548 QMM65545:QMN65548 QWI65545:QWJ65548 RGE65545:RGF65548 RQA65545:RQB65548 RZW65545:RZX65548 SJS65545:SJT65548 STO65545:STP65548 TDK65545:TDL65548 TNG65545:TNH65548 TXC65545:TXD65548 UGY65545:UGZ65548 UQU65545:UQV65548 VAQ65545:VAR65548 VKM65545:VKN65548 VUI65545:VUJ65548 WEE65545:WEF65548 WOA65545:WOB65548 WXW65545:WXX65548 BO131081:BP131084 LK131081:LL131084 VG131081:VH131084 AFC131081:AFD131084 AOY131081:AOZ131084 AYU131081:AYV131084 BIQ131081:BIR131084 BSM131081:BSN131084 CCI131081:CCJ131084 CME131081:CMF131084 CWA131081:CWB131084 DFW131081:DFX131084 DPS131081:DPT131084 DZO131081:DZP131084 EJK131081:EJL131084 ETG131081:ETH131084 FDC131081:FDD131084 FMY131081:FMZ131084 FWU131081:FWV131084 GGQ131081:GGR131084 GQM131081:GQN131084 HAI131081:HAJ131084 HKE131081:HKF131084 HUA131081:HUB131084 IDW131081:IDX131084 INS131081:INT131084 IXO131081:IXP131084 JHK131081:JHL131084 JRG131081:JRH131084 KBC131081:KBD131084 KKY131081:KKZ131084 KUU131081:KUV131084 LEQ131081:LER131084 LOM131081:LON131084 LYI131081:LYJ131084 MIE131081:MIF131084 MSA131081:MSB131084 NBW131081:NBX131084 NLS131081:NLT131084 NVO131081:NVP131084 OFK131081:OFL131084 OPG131081:OPH131084 OZC131081:OZD131084 PIY131081:PIZ131084 PSU131081:PSV131084 QCQ131081:QCR131084 QMM131081:QMN131084 QWI131081:QWJ131084 RGE131081:RGF131084 RQA131081:RQB131084 RZW131081:RZX131084 SJS131081:SJT131084 STO131081:STP131084 TDK131081:TDL131084 TNG131081:TNH131084 TXC131081:TXD131084 UGY131081:UGZ131084 UQU131081:UQV131084 VAQ131081:VAR131084 VKM131081:VKN131084 VUI131081:VUJ131084 WEE131081:WEF131084 WOA131081:WOB131084 WXW131081:WXX131084 BO196617:BP196620 LK196617:LL196620 VG196617:VH196620 AFC196617:AFD196620 AOY196617:AOZ196620 AYU196617:AYV196620 BIQ196617:BIR196620 BSM196617:BSN196620 CCI196617:CCJ196620 CME196617:CMF196620 CWA196617:CWB196620 DFW196617:DFX196620 DPS196617:DPT196620 DZO196617:DZP196620 EJK196617:EJL196620 ETG196617:ETH196620 FDC196617:FDD196620 FMY196617:FMZ196620 FWU196617:FWV196620 GGQ196617:GGR196620 GQM196617:GQN196620 HAI196617:HAJ196620 HKE196617:HKF196620 HUA196617:HUB196620 IDW196617:IDX196620 INS196617:INT196620 IXO196617:IXP196620 JHK196617:JHL196620 JRG196617:JRH196620 KBC196617:KBD196620 KKY196617:KKZ196620 KUU196617:KUV196620 LEQ196617:LER196620 LOM196617:LON196620 LYI196617:LYJ196620 MIE196617:MIF196620 MSA196617:MSB196620 NBW196617:NBX196620 NLS196617:NLT196620 NVO196617:NVP196620 OFK196617:OFL196620 OPG196617:OPH196620 OZC196617:OZD196620 PIY196617:PIZ196620 PSU196617:PSV196620 QCQ196617:QCR196620 QMM196617:QMN196620 QWI196617:QWJ196620 RGE196617:RGF196620 RQA196617:RQB196620 RZW196617:RZX196620 SJS196617:SJT196620 STO196617:STP196620 TDK196617:TDL196620 TNG196617:TNH196620 TXC196617:TXD196620 UGY196617:UGZ196620 UQU196617:UQV196620 VAQ196617:VAR196620 VKM196617:VKN196620 VUI196617:VUJ196620 WEE196617:WEF196620 WOA196617:WOB196620 WXW196617:WXX196620 BO262153:BP262156 LK262153:LL262156 VG262153:VH262156 AFC262153:AFD262156 AOY262153:AOZ262156 AYU262153:AYV262156 BIQ262153:BIR262156 BSM262153:BSN262156 CCI262153:CCJ262156 CME262153:CMF262156 CWA262153:CWB262156 DFW262153:DFX262156 DPS262153:DPT262156 DZO262153:DZP262156 EJK262153:EJL262156 ETG262153:ETH262156 FDC262153:FDD262156 FMY262153:FMZ262156 FWU262153:FWV262156 GGQ262153:GGR262156 GQM262153:GQN262156 HAI262153:HAJ262156 HKE262153:HKF262156 HUA262153:HUB262156 IDW262153:IDX262156 INS262153:INT262156 IXO262153:IXP262156 JHK262153:JHL262156 JRG262153:JRH262156 KBC262153:KBD262156 KKY262153:KKZ262156 KUU262153:KUV262156 LEQ262153:LER262156 LOM262153:LON262156 LYI262153:LYJ262156 MIE262153:MIF262156 MSA262153:MSB262156 NBW262153:NBX262156 NLS262153:NLT262156 NVO262153:NVP262156 OFK262153:OFL262156 OPG262153:OPH262156 OZC262153:OZD262156 PIY262153:PIZ262156 PSU262153:PSV262156 QCQ262153:QCR262156 QMM262153:QMN262156 QWI262153:QWJ262156 RGE262153:RGF262156 RQA262153:RQB262156 RZW262153:RZX262156 SJS262153:SJT262156 STO262153:STP262156 TDK262153:TDL262156 TNG262153:TNH262156 TXC262153:TXD262156 UGY262153:UGZ262156 UQU262153:UQV262156 VAQ262153:VAR262156 VKM262153:VKN262156 VUI262153:VUJ262156 WEE262153:WEF262156 WOA262153:WOB262156 WXW262153:WXX262156 BO327689:BP327692 LK327689:LL327692 VG327689:VH327692 AFC327689:AFD327692 AOY327689:AOZ327692 AYU327689:AYV327692 BIQ327689:BIR327692 BSM327689:BSN327692 CCI327689:CCJ327692 CME327689:CMF327692 CWA327689:CWB327692 DFW327689:DFX327692 DPS327689:DPT327692 DZO327689:DZP327692 EJK327689:EJL327692 ETG327689:ETH327692 FDC327689:FDD327692 FMY327689:FMZ327692 FWU327689:FWV327692 GGQ327689:GGR327692 GQM327689:GQN327692 HAI327689:HAJ327692 HKE327689:HKF327692 HUA327689:HUB327692 IDW327689:IDX327692 INS327689:INT327692 IXO327689:IXP327692 JHK327689:JHL327692 JRG327689:JRH327692 KBC327689:KBD327692 KKY327689:KKZ327692 KUU327689:KUV327692 LEQ327689:LER327692 LOM327689:LON327692 LYI327689:LYJ327692 MIE327689:MIF327692 MSA327689:MSB327692 NBW327689:NBX327692 NLS327689:NLT327692 NVO327689:NVP327692 OFK327689:OFL327692 OPG327689:OPH327692 OZC327689:OZD327692 PIY327689:PIZ327692 PSU327689:PSV327692 QCQ327689:QCR327692 QMM327689:QMN327692 QWI327689:QWJ327692 RGE327689:RGF327692 RQA327689:RQB327692 RZW327689:RZX327692 SJS327689:SJT327692 STO327689:STP327692 TDK327689:TDL327692 TNG327689:TNH327692 TXC327689:TXD327692 UGY327689:UGZ327692 UQU327689:UQV327692 VAQ327689:VAR327692 VKM327689:VKN327692 VUI327689:VUJ327692 WEE327689:WEF327692 WOA327689:WOB327692 WXW327689:WXX327692 BO393225:BP393228 LK393225:LL393228 VG393225:VH393228 AFC393225:AFD393228 AOY393225:AOZ393228 AYU393225:AYV393228 BIQ393225:BIR393228 BSM393225:BSN393228 CCI393225:CCJ393228 CME393225:CMF393228 CWA393225:CWB393228 DFW393225:DFX393228 DPS393225:DPT393228 DZO393225:DZP393228 EJK393225:EJL393228 ETG393225:ETH393228 FDC393225:FDD393228 FMY393225:FMZ393228 FWU393225:FWV393228 GGQ393225:GGR393228 GQM393225:GQN393228 HAI393225:HAJ393228 HKE393225:HKF393228 HUA393225:HUB393228 IDW393225:IDX393228 INS393225:INT393228 IXO393225:IXP393228 JHK393225:JHL393228 JRG393225:JRH393228 KBC393225:KBD393228 KKY393225:KKZ393228 KUU393225:KUV393228 LEQ393225:LER393228 LOM393225:LON393228 LYI393225:LYJ393228 MIE393225:MIF393228 MSA393225:MSB393228 NBW393225:NBX393228 NLS393225:NLT393228 NVO393225:NVP393228 OFK393225:OFL393228 OPG393225:OPH393228 OZC393225:OZD393228 PIY393225:PIZ393228 PSU393225:PSV393228 QCQ393225:QCR393228 QMM393225:QMN393228 QWI393225:QWJ393228 RGE393225:RGF393228 RQA393225:RQB393228 RZW393225:RZX393228 SJS393225:SJT393228 STO393225:STP393228 TDK393225:TDL393228 TNG393225:TNH393228 TXC393225:TXD393228 UGY393225:UGZ393228 UQU393225:UQV393228 VAQ393225:VAR393228 VKM393225:VKN393228 VUI393225:VUJ393228 WEE393225:WEF393228 WOA393225:WOB393228 WXW393225:WXX393228 BO458761:BP458764 LK458761:LL458764 VG458761:VH458764 AFC458761:AFD458764 AOY458761:AOZ458764 AYU458761:AYV458764 BIQ458761:BIR458764 BSM458761:BSN458764 CCI458761:CCJ458764 CME458761:CMF458764 CWA458761:CWB458764 DFW458761:DFX458764 DPS458761:DPT458764 DZO458761:DZP458764 EJK458761:EJL458764 ETG458761:ETH458764 FDC458761:FDD458764 FMY458761:FMZ458764 FWU458761:FWV458764 GGQ458761:GGR458764 GQM458761:GQN458764 HAI458761:HAJ458764 HKE458761:HKF458764 HUA458761:HUB458764 IDW458761:IDX458764 INS458761:INT458764 IXO458761:IXP458764 JHK458761:JHL458764 JRG458761:JRH458764 KBC458761:KBD458764 KKY458761:KKZ458764 KUU458761:KUV458764 LEQ458761:LER458764 LOM458761:LON458764 LYI458761:LYJ458764 MIE458761:MIF458764 MSA458761:MSB458764 NBW458761:NBX458764 NLS458761:NLT458764 NVO458761:NVP458764 OFK458761:OFL458764 OPG458761:OPH458764 OZC458761:OZD458764 PIY458761:PIZ458764 PSU458761:PSV458764 QCQ458761:QCR458764 QMM458761:QMN458764 QWI458761:QWJ458764 RGE458761:RGF458764 RQA458761:RQB458764 RZW458761:RZX458764 SJS458761:SJT458764 STO458761:STP458764 TDK458761:TDL458764 TNG458761:TNH458764 TXC458761:TXD458764 UGY458761:UGZ458764 UQU458761:UQV458764 VAQ458761:VAR458764 VKM458761:VKN458764 VUI458761:VUJ458764 WEE458761:WEF458764 WOA458761:WOB458764 WXW458761:WXX458764 BO524297:BP524300 LK524297:LL524300 VG524297:VH524300 AFC524297:AFD524300 AOY524297:AOZ524300 AYU524297:AYV524300 BIQ524297:BIR524300 BSM524297:BSN524300 CCI524297:CCJ524300 CME524297:CMF524300 CWA524297:CWB524300 DFW524297:DFX524300 DPS524297:DPT524300 DZO524297:DZP524300 EJK524297:EJL524300 ETG524297:ETH524300 FDC524297:FDD524300 FMY524297:FMZ524300 FWU524297:FWV524300 GGQ524297:GGR524300 GQM524297:GQN524300 HAI524297:HAJ524300 HKE524297:HKF524300 HUA524297:HUB524300 IDW524297:IDX524300 INS524297:INT524300 IXO524297:IXP524300 JHK524297:JHL524300 JRG524297:JRH524300 KBC524297:KBD524300 KKY524297:KKZ524300 KUU524297:KUV524300 LEQ524297:LER524300 LOM524297:LON524300 LYI524297:LYJ524300 MIE524297:MIF524300 MSA524297:MSB524300 NBW524297:NBX524300 NLS524297:NLT524300 NVO524297:NVP524300 OFK524297:OFL524300 OPG524297:OPH524300 OZC524297:OZD524300 PIY524297:PIZ524300 PSU524297:PSV524300 QCQ524297:QCR524300 QMM524297:QMN524300 QWI524297:QWJ524300 RGE524297:RGF524300 RQA524297:RQB524300 RZW524297:RZX524300 SJS524297:SJT524300 STO524297:STP524300 TDK524297:TDL524300 TNG524297:TNH524300 TXC524297:TXD524300 UGY524297:UGZ524300 UQU524297:UQV524300 VAQ524297:VAR524300 VKM524297:VKN524300 VUI524297:VUJ524300 WEE524297:WEF524300 WOA524297:WOB524300 WXW524297:WXX524300 BO589833:BP589836 LK589833:LL589836 VG589833:VH589836 AFC589833:AFD589836 AOY589833:AOZ589836 AYU589833:AYV589836 BIQ589833:BIR589836 BSM589833:BSN589836 CCI589833:CCJ589836 CME589833:CMF589836 CWA589833:CWB589836 DFW589833:DFX589836 DPS589833:DPT589836 DZO589833:DZP589836 EJK589833:EJL589836 ETG589833:ETH589836 FDC589833:FDD589836 FMY589833:FMZ589836 FWU589833:FWV589836 GGQ589833:GGR589836 GQM589833:GQN589836 HAI589833:HAJ589836 HKE589833:HKF589836 HUA589833:HUB589836 IDW589833:IDX589836 INS589833:INT589836 IXO589833:IXP589836 JHK589833:JHL589836 JRG589833:JRH589836 KBC589833:KBD589836 KKY589833:KKZ589836 KUU589833:KUV589836 LEQ589833:LER589836 LOM589833:LON589836 LYI589833:LYJ589836 MIE589833:MIF589836 MSA589833:MSB589836 NBW589833:NBX589836 NLS589833:NLT589836 NVO589833:NVP589836 OFK589833:OFL589836 OPG589833:OPH589836 OZC589833:OZD589836 PIY589833:PIZ589836 PSU589833:PSV589836 QCQ589833:QCR589836 QMM589833:QMN589836 QWI589833:QWJ589836 RGE589833:RGF589836 RQA589833:RQB589836 RZW589833:RZX589836 SJS589833:SJT589836 STO589833:STP589836 TDK589833:TDL589836 TNG589833:TNH589836 TXC589833:TXD589836 UGY589833:UGZ589836 UQU589833:UQV589836 VAQ589833:VAR589836 VKM589833:VKN589836 VUI589833:VUJ589836 WEE589833:WEF589836 WOA589833:WOB589836 WXW589833:WXX589836 BO655369:BP655372 LK655369:LL655372 VG655369:VH655372 AFC655369:AFD655372 AOY655369:AOZ655372 AYU655369:AYV655372 BIQ655369:BIR655372 BSM655369:BSN655372 CCI655369:CCJ655372 CME655369:CMF655372 CWA655369:CWB655372 DFW655369:DFX655372 DPS655369:DPT655372 DZO655369:DZP655372 EJK655369:EJL655372 ETG655369:ETH655372 FDC655369:FDD655372 FMY655369:FMZ655372 FWU655369:FWV655372 GGQ655369:GGR655372 GQM655369:GQN655372 HAI655369:HAJ655372 HKE655369:HKF655372 HUA655369:HUB655372 IDW655369:IDX655372 INS655369:INT655372 IXO655369:IXP655372 JHK655369:JHL655372 JRG655369:JRH655372 KBC655369:KBD655372 KKY655369:KKZ655372 KUU655369:KUV655372 LEQ655369:LER655372 LOM655369:LON655372 LYI655369:LYJ655372 MIE655369:MIF655372 MSA655369:MSB655372 NBW655369:NBX655372 NLS655369:NLT655372 NVO655369:NVP655372 OFK655369:OFL655372 OPG655369:OPH655372 OZC655369:OZD655372 PIY655369:PIZ655372 PSU655369:PSV655372 QCQ655369:QCR655372 QMM655369:QMN655372 QWI655369:QWJ655372 RGE655369:RGF655372 RQA655369:RQB655372 RZW655369:RZX655372 SJS655369:SJT655372 STO655369:STP655372 TDK655369:TDL655372 TNG655369:TNH655372 TXC655369:TXD655372 UGY655369:UGZ655372 UQU655369:UQV655372 VAQ655369:VAR655372 VKM655369:VKN655372 VUI655369:VUJ655372 WEE655369:WEF655372 WOA655369:WOB655372 WXW655369:WXX655372 BO720905:BP720908 LK720905:LL720908 VG720905:VH720908 AFC720905:AFD720908 AOY720905:AOZ720908 AYU720905:AYV720908 BIQ720905:BIR720908 BSM720905:BSN720908 CCI720905:CCJ720908 CME720905:CMF720908 CWA720905:CWB720908 DFW720905:DFX720908 DPS720905:DPT720908 DZO720905:DZP720908 EJK720905:EJL720908 ETG720905:ETH720908 FDC720905:FDD720908 FMY720905:FMZ720908 FWU720905:FWV720908 GGQ720905:GGR720908 GQM720905:GQN720908 HAI720905:HAJ720908 HKE720905:HKF720908 HUA720905:HUB720908 IDW720905:IDX720908 INS720905:INT720908 IXO720905:IXP720908 JHK720905:JHL720908 JRG720905:JRH720908 KBC720905:KBD720908 KKY720905:KKZ720908 KUU720905:KUV720908 LEQ720905:LER720908 LOM720905:LON720908 LYI720905:LYJ720908 MIE720905:MIF720908 MSA720905:MSB720908 NBW720905:NBX720908 NLS720905:NLT720908 NVO720905:NVP720908 OFK720905:OFL720908 OPG720905:OPH720908 OZC720905:OZD720908 PIY720905:PIZ720908 PSU720905:PSV720908 QCQ720905:QCR720908 QMM720905:QMN720908 QWI720905:QWJ720908 RGE720905:RGF720908 RQA720905:RQB720908 RZW720905:RZX720908 SJS720905:SJT720908 STO720905:STP720908 TDK720905:TDL720908 TNG720905:TNH720908 TXC720905:TXD720908 UGY720905:UGZ720908 UQU720905:UQV720908 VAQ720905:VAR720908 VKM720905:VKN720908 VUI720905:VUJ720908 WEE720905:WEF720908 WOA720905:WOB720908 WXW720905:WXX720908 BO786441:BP786444 LK786441:LL786444 VG786441:VH786444 AFC786441:AFD786444 AOY786441:AOZ786444 AYU786441:AYV786444 BIQ786441:BIR786444 BSM786441:BSN786444 CCI786441:CCJ786444 CME786441:CMF786444 CWA786441:CWB786444 DFW786441:DFX786444 DPS786441:DPT786444 DZO786441:DZP786444 EJK786441:EJL786444 ETG786441:ETH786444 FDC786441:FDD786444 FMY786441:FMZ786444 FWU786441:FWV786444 GGQ786441:GGR786444 GQM786441:GQN786444 HAI786441:HAJ786444 HKE786441:HKF786444 HUA786441:HUB786444 IDW786441:IDX786444 INS786441:INT786444 IXO786441:IXP786444 JHK786441:JHL786444 JRG786441:JRH786444 KBC786441:KBD786444 KKY786441:KKZ786444 KUU786441:KUV786444 LEQ786441:LER786444 LOM786441:LON786444 LYI786441:LYJ786444 MIE786441:MIF786444 MSA786441:MSB786444 NBW786441:NBX786444 NLS786441:NLT786444 NVO786441:NVP786444 OFK786441:OFL786444 OPG786441:OPH786444 OZC786441:OZD786444 PIY786441:PIZ786444 PSU786441:PSV786444 QCQ786441:QCR786444 QMM786441:QMN786444 QWI786441:QWJ786444 RGE786441:RGF786444 RQA786441:RQB786444 RZW786441:RZX786444 SJS786441:SJT786444 STO786441:STP786444 TDK786441:TDL786444 TNG786441:TNH786444 TXC786441:TXD786444 UGY786441:UGZ786444 UQU786441:UQV786444 VAQ786441:VAR786444 VKM786441:VKN786444 VUI786441:VUJ786444 WEE786441:WEF786444 WOA786441:WOB786444 WXW786441:WXX786444 BO851977:BP851980 LK851977:LL851980 VG851977:VH851980 AFC851977:AFD851980 AOY851977:AOZ851980 AYU851977:AYV851980 BIQ851977:BIR851980 BSM851977:BSN851980 CCI851977:CCJ851980 CME851977:CMF851980 CWA851977:CWB851980 DFW851977:DFX851980 DPS851977:DPT851980 DZO851977:DZP851980 EJK851977:EJL851980 ETG851977:ETH851980 FDC851977:FDD851980 FMY851977:FMZ851980 FWU851977:FWV851980 GGQ851977:GGR851980 GQM851977:GQN851980 HAI851977:HAJ851980 HKE851977:HKF851980 HUA851977:HUB851980 IDW851977:IDX851980 INS851977:INT851980 IXO851977:IXP851980 JHK851977:JHL851980 JRG851977:JRH851980 KBC851977:KBD851980 KKY851977:KKZ851980 KUU851977:KUV851980 LEQ851977:LER851980 LOM851977:LON851980 LYI851977:LYJ851980 MIE851977:MIF851980 MSA851977:MSB851980 NBW851977:NBX851980 NLS851977:NLT851980 NVO851977:NVP851980 OFK851977:OFL851980 OPG851977:OPH851980 OZC851977:OZD851980 PIY851977:PIZ851980 PSU851977:PSV851980 QCQ851977:QCR851980 QMM851977:QMN851980 QWI851977:QWJ851980 RGE851977:RGF851980 RQA851977:RQB851980 RZW851977:RZX851980 SJS851977:SJT851980 STO851977:STP851980 TDK851977:TDL851980 TNG851977:TNH851980 TXC851977:TXD851980 UGY851977:UGZ851980 UQU851977:UQV851980 VAQ851977:VAR851980 VKM851977:VKN851980 VUI851977:VUJ851980 WEE851977:WEF851980 WOA851977:WOB851980 WXW851977:WXX851980 BO917513:BP917516 LK917513:LL917516 VG917513:VH917516 AFC917513:AFD917516 AOY917513:AOZ917516 AYU917513:AYV917516 BIQ917513:BIR917516 BSM917513:BSN917516 CCI917513:CCJ917516 CME917513:CMF917516 CWA917513:CWB917516 DFW917513:DFX917516 DPS917513:DPT917516 DZO917513:DZP917516 EJK917513:EJL917516 ETG917513:ETH917516 FDC917513:FDD917516 FMY917513:FMZ917516 FWU917513:FWV917516 GGQ917513:GGR917516 GQM917513:GQN917516 HAI917513:HAJ917516 HKE917513:HKF917516 HUA917513:HUB917516 IDW917513:IDX917516 INS917513:INT917516 IXO917513:IXP917516 JHK917513:JHL917516 JRG917513:JRH917516 KBC917513:KBD917516 KKY917513:KKZ917516 KUU917513:KUV917516 LEQ917513:LER917516 LOM917513:LON917516 LYI917513:LYJ917516 MIE917513:MIF917516 MSA917513:MSB917516 NBW917513:NBX917516 NLS917513:NLT917516 NVO917513:NVP917516 OFK917513:OFL917516 OPG917513:OPH917516 OZC917513:OZD917516 PIY917513:PIZ917516 PSU917513:PSV917516 QCQ917513:QCR917516 QMM917513:QMN917516 QWI917513:QWJ917516 RGE917513:RGF917516 RQA917513:RQB917516 RZW917513:RZX917516 SJS917513:SJT917516 STO917513:STP917516 TDK917513:TDL917516 TNG917513:TNH917516 TXC917513:TXD917516 UGY917513:UGZ917516 UQU917513:UQV917516 VAQ917513:VAR917516 VKM917513:VKN917516 VUI917513:VUJ917516 WEE917513:WEF917516 WOA917513:WOB917516 WXW917513:WXX917516 BO983049:BP983052 LK983049:LL983052 VG983049:VH983052 AFC983049:AFD983052 AOY983049:AOZ983052 AYU983049:AYV983052 BIQ983049:BIR983052 BSM983049:BSN983052 CCI983049:CCJ983052 CME983049:CMF983052 CWA983049:CWB983052 DFW983049:DFX983052 DPS983049:DPT983052 DZO983049:DZP983052 EJK983049:EJL983052 ETG983049:ETH983052 FDC983049:FDD983052 FMY983049:FMZ983052 FWU983049:FWV983052 GGQ983049:GGR983052 GQM983049:GQN983052 HAI983049:HAJ983052 HKE983049:HKF983052 HUA983049:HUB983052 IDW983049:IDX983052 INS983049:INT983052 IXO983049:IXP983052 JHK983049:JHL983052 JRG983049:JRH983052 KBC983049:KBD983052 KKY983049:KKZ983052 KUU983049:KUV983052 LEQ983049:LER983052 LOM983049:LON983052 LYI983049:LYJ983052 MIE983049:MIF983052 MSA983049:MSB983052 NBW983049:NBX983052 NLS983049:NLT983052 NVO983049:NVP983052 OFK983049:OFL983052 OPG983049:OPH983052 OZC983049:OZD983052 PIY983049:PIZ983052 PSU983049:PSV983052 QCQ983049:QCR983052 QMM983049:QMN983052 QWI983049:QWJ983052 RGE983049:RGF983052 RQA983049:RQB983052 RZW983049:RZX983052 SJS983049:SJT983052 STO983049:STP983052 TDK983049:TDL983052 TNG983049:TNH983052 TXC983049:TXD983052 UGY983049:UGZ983052 UQU983049:UQV983052 VAQ983049:VAR983052 VKM983049:VKN983052 VUI983049:VUJ983052 WEE983049:WEF983052 WOA983049:WOB983052 WXW983049:WXX983052"/>
    <dataValidation type="list" showInputMessage="1" showErrorMessage="1" errorTitle="Rechazado" error="Solo son validadas las opciones de la lista" sqref="BM9:BM12 LI9:LI12 VE9:VE12 AFA9:AFA12 AOW9:AOW12 AYS9:AYS12 BIO9:BIO12 BSK9:BSK12 CCG9:CCG12 CMC9:CMC12 CVY9:CVY12 DFU9:DFU12 DPQ9:DPQ12 DZM9:DZM12 EJI9:EJI12 ETE9:ETE12 FDA9:FDA12 FMW9:FMW12 FWS9:FWS12 GGO9:GGO12 GQK9:GQK12 HAG9:HAG12 HKC9:HKC12 HTY9:HTY12 IDU9:IDU12 INQ9:INQ12 IXM9:IXM12 JHI9:JHI12 JRE9:JRE12 KBA9:KBA12 KKW9:KKW12 KUS9:KUS12 LEO9:LEO12 LOK9:LOK12 LYG9:LYG12 MIC9:MIC12 MRY9:MRY12 NBU9:NBU12 NLQ9:NLQ12 NVM9:NVM12 OFI9:OFI12 OPE9:OPE12 OZA9:OZA12 PIW9:PIW12 PSS9:PSS12 QCO9:QCO12 QMK9:QMK12 QWG9:QWG12 RGC9:RGC12 RPY9:RPY12 RZU9:RZU12 SJQ9:SJQ12 STM9:STM12 TDI9:TDI12 TNE9:TNE12 TXA9:TXA12 UGW9:UGW12 UQS9:UQS12 VAO9:VAO12 VKK9:VKK12 VUG9:VUG12 WEC9:WEC12 WNY9:WNY12 WXU9:WXU12 BM65545:BM65548 LI65545:LI65548 VE65545:VE65548 AFA65545:AFA65548 AOW65545:AOW65548 AYS65545:AYS65548 BIO65545:BIO65548 BSK65545:BSK65548 CCG65545:CCG65548 CMC65545:CMC65548 CVY65545:CVY65548 DFU65545:DFU65548 DPQ65545:DPQ65548 DZM65545:DZM65548 EJI65545:EJI65548 ETE65545:ETE65548 FDA65545:FDA65548 FMW65545:FMW65548 FWS65545:FWS65548 GGO65545:GGO65548 GQK65545:GQK65548 HAG65545:HAG65548 HKC65545:HKC65548 HTY65545:HTY65548 IDU65545:IDU65548 INQ65545:INQ65548 IXM65545:IXM65548 JHI65545:JHI65548 JRE65545:JRE65548 KBA65545:KBA65548 KKW65545:KKW65548 KUS65545:KUS65548 LEO65545:LEO65548 LOK65545:LOK65548 LYG65545:LYG65548 MIC65545:MIC65548 MRY65545:MRY65548 NBU65545:NBU65548 NLQ65545:NLQ65548 NVM65545:NVM65548 OFI65545:OFI65548 OPE65545:OPE65548 OZA65545:OZA65548 PIW65545:PIW65548 PSS65545:PSS65548 QCO65545:QCO65548 QMK65545:QMK65548 QWG65545:QWG65548 RGC65545:RGC65548 RPY65545:RPY65548 RZU65545:RZU65548 SJQ65545:SJQ65548 STM65545:STM65548 TDI65545:TDI65548 TNE65545:TNE65548 TXA65545:TXA65548 UGW65545:UGW65548 UQS65545:UQS65548 VAO65545:VAO65548 VKK65545:VKK65548 VUG65545:VUG65548 WEC65545:WEC65548 WNY65545:WNY65548 WXU65545:WXU65548 BM131081:BM131084 LI131081:LI131084 VE131081:VE131084 AFA131081:AFA131084 AOW131081:AOW131084 AYS131081:AYS131084 BIO131081:BIO131084 BSK131081:BSK131084 CCG131081:CCG131084 CMC131081:CMC131084 CVY131081:CVY131084 DFU131081:DFU131084 DPQ131081:DPQ131084 DZM131081:DZM131084 EJI131081:EJI131084 ETE131081:ETE131084 FDA131081:FDA131084 FMW131081:FMW131084 FWS131081:FWS131084 GGO131081:GGO131084 GQK131081:GQK131084 HAG131081:HAG131084 HKC131081:HKC131084 HTY131081:HTY131084 IDU131081:IDU131084 INQ131081:INQ131084 IXM131081:IXM131084 JHI131081:JHI131084 JRE131081:JRE131084 KBA131081:KBA131084 KKW131081:KKW131084 KUS131081:KUS131084 LEO131081:LEO131084 LOK131081:LOK131084 LYG131081:LYG131084 MIC131081:MIC131084 MRY131081:MRY131084 NBU131081:NBU131084 NLQ131081:NLQ131084 NVM131081:NVM131084 OFI131081:OFI131084 OPE131081:OPE131084 OZA131081:OZA131084 PIW131081:PIW131084 PSS131081:PSS131084 QCO131081:QCO131084 QMK131081:QMK131084 QWG131081:QWG131084 RGC131081:RGC131084 RPY131081:RPY131084 RZU131081:RZU131084 SJQ131081:SJQ131084 STM131081:STM131084 TDI131081:TDI131084 TNE131081:TNE131084 TXA131081:TXA131084 UGW131081:UGW131084 UQS131081:UQS131084 VAO131081:VAO131084 VKK131081:VKK131084 VUG131081:VUG131084 WEC131081:WEC131084 WNY131081:WNY131084 WXU131081:WXU131084 BM196617:BM196620 LI196617:LI196620 VE196617:VE196620 AFA196617:AFA196620 AOW196617:AOW196620 AYS196617:AYS196620 BIO196617:BIO196620 BSK196617:BSK196620 CCG196617:CCG196620 CMC196617:CMC196620 CVY196617:CVY196620 DFU196617:DFU196620 DPQ196617:DPQ196620 DZM196617:DZM196620 EJI196617:EJI196620 ETE196617:ETE196620 FDA196617:FDA196620 FMW196617:FMW196620 FWS196617:FWS196620 GGO196617:GGO196620 GQK196617:GQK196620 HAG196617:HAG196620 HKC196617:HKC196620 HTY196617:HTY196620 IDU196617:IDU196620 INQ196617:INQ196620 IXM196617:IXM196620 JHI196617:JHI196620 JRE196617:JRE196620 KBA196617:KBA196620 KKW196617:KKW196620 KUS196617:KUS196620 LEO196617:LEO196620 LOK196617:LOK196620 LYG196617:LYG196620 MIC196617:MIC196620 MRY196617:MRY196620 NBU196617:NBU196620 NLQ196617:NLQ196620 NVM196617:NVM196620 OFI196617:OFI196620 OPE196617:OPE196620 OZA196617:OZA196620 PIW196617:PIW196620 PSS196617:PSS196620 QCO196617:QCO196620 QMK196617:QMK196620 QWG196617:QWG196620 RGC196617:RGC196620 RPY196617:RPY196620 RZU196617:RZU196620 SJQ196617:SJQ196620 STM196617:STM196620 TDI196617:TDI196620 TNE196617:TNE196620 TXA196617:TXA196620 UGW196617:UGW196620 UQS196617:UQS196620 VAO196617:VAO196620 VKK196617:VKK196620 VUG196617:VUG196620 WEC196617:WEC196620 WNY196617:WNY196620 WXU196617:WXU196620 BM262153:BM262156 LI262153:LI262156 VE262153:VE262156 AFA262153:AFA262156 AOW262153:AOW262156 AYS262153:AYS262156 BIO262153:BIO262156 BSK262153:BSK262156 CCG262153:CCG262156 CMC262153:CMC262156 CVY262153:CVY262156 DFU262153:DFU262156 DPQ262153:DPQ262156 DZM262153:DZM262156 EJI262153:EJI262156 ETE262153:ETE262156 FDA262153:FDA262156 FMW262153:FMW262156 FWS262153:FWS262156 GGO262153:GGO262156 GQK262153:GQK262156 HAG262153:HAG262156 HKC262153:HKC262156 HTY262153:HTY262156 IDU262153:IDU262156 INQ262153:INQ262156 IXM262153:IXM262156 JHI262153:JHI262156 JRE262153:JRE262156 KBA262153:KBA262156 KKW262153:KKW262156 KUS262153:KUS262156 LEO262153:LEO262156 LOK262153:LOK262156 LYG262153:LYG262156 MIC262153:MIC262156 MRY262153:MRY262156 NBU262153:NBU262156 NLQ262153:NLQ262156 NVM262153:NVM262156 OFI262153:OFI262156 OPE262153:OPE262156 OZA262153:OZA262156 PIW262153:PIW262156 PSS262153:PSS262156 QCO262153:QCO262156 QMK262153:QMK262156 QWG262153:QWG262156 RGC262153:RGC262156 RPY262153:RPY262156 RZU262153:RZU262156 SJQ262153:SJQ262156 STM262153:STM262156 TDI262153:TDI262156 TNE262153:TNE262156 TXA262153:TXA262156 UGW262153:UGW262156 UQS262153:UQS262156 VAO262153:VAO262156 VKK262153:VKK262156 VUG262153:VUG262156 WEC262153:WEC262156 WNY262153:WNY262156 WXU262153:WXU262156 BM327689:BM327692 LI327689:LI327692 VE327689:VE327692 AFA327689:AFA327692 AOW327689:AOW327692 AYS327689:AYS327692 BIO327689:BIO327692 BSK327689:BSK327692 CCG327689:CCG327692 CMC327689:CMC327692 CVY327689:CVY327692 DFU327689:DFU327692 DPQ327689:DPQ327692 DZM327689:DZM327692 EJI327689:EJI327692 ETE327689:ETE327692 FDA327689:FDA327692 FMW327689:FMW327692 FWS327689:FWS327692 GGO327689:GGO327692 GQK327689:GQK327692 HAG327689:HAG327692 HKC327689:HKC327692 HTY327689:HTY327692 IDU327689:IDU327692 INQ327689:INQ327692 IXM327689:IXM327692 JHI327689:JHI327692 JRE327689:JRE327692 KBA327689:KBA327692 KKW327689:KKW327692 KUS327689:KUS327692 LEO327689:LEO327692 LOK327689:LOK327692 LYG327689:LYG327692 MIC327689:MIC327692 MRY327689:MRY327692 NBU327689:NBU327692 NLQ327689:NLQ327692 NVM327689:NVM327692 OFI327689:OFI327692 OPE327689:OPE327692 OZA327689:OZA327692 PIW327689:PIW327692 PSS327689:PSS327692 QCO327689:QCO327692 QMK327689:QMK327692 QWG327689:QWG327692 RGC327689:RGC327692 RPY327689:RPY327692 RZU327689:RZU327692 SJQ327689:SJQ327692 STM327689:STM327692 TDI327689:TDI327692 TNE327689:TNE327692 TXA327689:TXA327692 UGW327689:UGW327692 UQS327689:UQS327692 VAO327689:VAO327692 VKK327689:VKK327692 VUG327689:VUG327692 WEC327689:WEC327692 WNY327689:WNY327692 WXU327689:WXU327692 BM393225:BM393228 LI393225:LI393228 VE393225:VE393228 AFA393225:AFA393228 AOW393225:AOW393228 AYS393225:AYS393228 BIO393225:BIO393228 BSK393225:BSK393228 CCG393225:CCG393228 CMC393225:CMC393228 CVY393225:CVY393228 DFU393225:DFU393228 DPQ393225:DPQ393228 DZM393225:DZM393228 EJI393225:EJI393228 ETE393225:ETE393228 FDA393225:FDA393228 FMW393225:FMW393228 FWS393225:FWS393228 GGO393225:GGO393228 GQK393225:GQK393228 HAG393225:HAG393228 HKC393225:HKC393228 HTY393225:HTY393228 IDU393225:IDU393228 INQ393225:INQ393228 IXM393225:IXM393228 JHI393225:JHI393228 JRE393225:JRE393228 KBA393225:KBA393228 KKW393225:KKW393228 KUS393225:KUS393228 LEO393225:LEO393228 LOK393225:LOK393228 LYG393225:LYG393228 MIC393225:MIC393228 MRY393225:MRY393228 NBU393225:NBU393228 NLQ393225:NLQ393228 NVM393225:NVM393228 OFI393225:OFI393228 OPE393225:OPE393228 OZA393225:OZA393228 PIW393225:PIW393228 PSS393225:PSS393228 QCO393225:QCO393228 QMK393225:QMK393228 QWG393225:QWG393228 RGC393225:RGC393228 RPY393225:RPY393228 RZU393225:RZU393228 SJQ393225:SJQ393228 STM393225:STM393228 TDI393225:TDI393228 TNE393225:TNE393228 TXA393225:TXA393228 UGW393225:UGW393228 UQS393225:UQS393228 VAO393225:VAO393228 VKK393225:VKK393228 VUG393225:VUG393228 WEC393225:WEC393228 WNY393225:WNY393228 WXU393225:WXU393228 BM458761:BM458764 LI458761:LI458764 VE458761:VE458764 AFA458761:AFA458764 AOW458761:AOW458764 AYS458761:AYS458764 BIO458761:BIO458764 BSK458761:BSK458764 CCG458761:CCG458764 CMC458761:CMC458764 CVY458761:CVY458764 DFU458761:DFU458764 DPQ458761:DPQ458764 DZM458761:DZM458764 EJI458761:EJI458764 ETE458761:ETE458764 FDA458761:FDA458764 FMW458761:FMW458764 FWS458761:FWS458764 GGO458761:GGO458764 GQK458761:GQK458764 HAG458761:HAG458764 HKC458761:HKC458764 HTY458761:HTY458764 IDU458761:IDU458764 INQ458761:INQ458764 IXM458761:IXM458764 JHI458761:JHI458764 JRE458761:JRE458764 KBA458761:KBA458764 KKW458761:KKW458764 KUS458761:KUS458764 LEO458761:LEO458764 LOK458761:LOK458764 LYG458761:LYG458764 MIC458761:MIC458764 MRY458761:MRY458764 NBU458761:NBU458764 NLQ458761:NLQ458764 NVM458761:NVM458764 OFI458761:OFI458764 OPE458761:OPE458764 OZA458761:OZA458764 PIW458761:PIW458764 PSS458761:PSS458764 QCO458761:QCO458764 QMK458761:QMK458764 QWG458761:QWG458764 RGC458761:RGC458764 RPY458761:RPY458764 RZU458761:RZU458764 SJQ458761:SJQ458764 STM458761:STM458764 TDI458761:TDI458764 TNE458761:TNE458764 TXA458761:TXA458764 UGW458761:UGW458764 UQS458761:UQS458764 VAO458761:VAO458764 VKK458761:VKK458764 VUG458761:VUG458764 WEC458761:WEC458764 WNY458761:WNY458764 WXU458761:WXU458764 BM524297:BM524300 LI524297:LI524300 VE524297:VE524300 AFA524297:AFA524300 AOW524297:AOW524300 AYS524297:AYS524300 BIO524297:BIO524300 BSK524297:BSK524300 CCG524297:CCG524300 CMC524297:CMC524300 CVY524297:CVY524300 DFU524297:DFU524300 DPQ524297:DPQ524300 DZM524297:DZM524300 EJI524297:EJI524300 ETE524297:ETE524300 FDA524297:FDA524300 FMW524297:FMW524300 FWS524297:FWS524300 GGO524297:GGO524300 GQK524297:GQK524300 HAG524297:HAG524300 HKC524297:HKC524300 HTY524297:HTY524300 IDU524297:IDU524300 INQ524297:INQ524300 IXM524297:IXM524300 JHI524297:JHI524300 JRE524297:JRE524300 KBA524297:KBA524300 KKW524297:KKW524300 KUS524297:KUS524300 LEO524297:LEO524300 LOK524297:LOK524300 LYG524297:LYG524300 MIC524297:MIC524300 MRY524297:MRY524300 NBU524297:NBU524300 NLQ524297:NLQ524300 NVM524297:NVM524300 OFI524297:OFI524300 OPE524297:OPE524300 OZA524297:OZA524300 PIW524297:PIW524300 PSS524297:PSS524300 QCO524297:QCO524300 QMK524297:QMK524300 QWG524297:QWG524300 RGC524297:RGC524300 RPY524297:RPY524300 RZU524297:RZU524300 SJQ524297:SJQ524300 STM524297:STM524300 TDI524297:TDI524300 TNE524297:TNE524300 TXA524297:TXA524300 UGW524297:UGW524300 UQS524297:UQS524300 VAO524297:VAO524300 VKK524297:VKK524300 VUG524297:VUG524300 WEC524297:WEC524300 WNY524297:WNY524300 WXU524297:WXU524300 BM589833:BM589836 LI589833:LI589836 VE589833:VE589836 AFA589833:AFA589836 AOW589833:AOW589836 AYS589833:AYS589836 BIO589833:BIO589836 BSK589833:BSK589836 CCG589833:CCG589836 CMC589833:CMC589836 CVY589833:CVY589836 DFU589833:DFU589836 DPQ589833:DPQ589836 DZM589833:DZM589836 EJI589833:EJI589836 ETE589833:ETE589836 FDA589833:FDA589836 FMW589833:FMW589836 FWS589833:FWS589836 GGO589833:GGO589836 GQK589833:GQK589836 HAG589833:HAG589836 HKC589833:HKC589836 HTY589833:HTY589836 IDU589833:IDU589836 INQ589833:INQ589836 IXM589833:IXM589836 JHI589833:JHI589836 JRE589833:JRE589836 KBA589833:KBA589836 KKW589833:KKW589836 KUS589833:KUS589836 LEO589833:LEO589836 LOK589833:LOK589836 LYG589833:LYG589836 MIC589833:MIC589836 MRY589833:MRY589836 NBU589833:NBU589836 NLQ589833:NLQ589836 NVM589833:NVM589836 OFI589833:OFI589836 OPE589833:OPE589836 OZA589833:OZA589836 PIW589833:PIW589836 PSS589833:PSS589836 QCO589833:QCO589836 QMK589833:QMK589836 QWG589833:QWG589836 RGC589833:RGC589836 RPY589833:RPY589836 RZU589833:RZU589836 SJQ589833:SJQ589836 STM589833:STM589836 TDI589833:TDI589836 TNE589833:TNE589836 TXA589833:TXA589836 UGW589833:UGW589836 UQS589833:UQS589836 VAO589833:VAO589836 VKK589833:VKK589836 VUG589833:VUG589836 WEC589833:WEC589836 WNY589833:WNY589836 WXU589833:WXU589836 BM655369:BM655372 LI655369:LI655372 VE655369:VE655372 AFA655369:AFA655372 AOW655369:AOW655372 AYS655369:AYS655372 BIO655369:BIO655372 BSK655369:BSK655372 CCG655369:CCG655372 CMC655369:CMC655372 CVY655369:CVY655372 DFU655369:DFU655372 DPQ655369:DPQ655372 DZM655369:DZM655372 EJI655369:EJI655372 ETE655369:ETE655372 FDA655369:FDA655372 FMW655369:FMW655372 FWS655369:FWS655372 GGO655369:GGO655372 GQK655369:GQK655372 HAG655369:HAG655372 HKC655369:HKC655372 HTY655369:HTY655372 IDU655369:IDU655372 INQ655369:INQ655372 IXM655369:IXM655372 JHI655369:JHI655372 JRE655369:JRE655372 KBA655369:KBA655372 KKW655369:KKW655372 KUS655369:KUS655372 LEO655369:LEO655372 LOK655369:LOK655372 LYG655369:LYG655372 MIC655369:MIC655372 MRY655369:MRY655372 NBU655369:NBU655372 NLQ655369:NLQ655372 NVM655369:NVM655372 OFI655369:OFI655372 OPE655369:OPE655372 OZA655369:OZA655372 PIW655369:PIW655372 PSS655369:PSS655372 QCO655369:QCO655372 QMK655369:QMK655372 QWG655369:QWG655372 RGC655369:RGC655372 RPY655369:RPY655372 RZU655369:RZU655372 SJQ655369:SJQ655372 STM655369:STM655372 TDI655369:TDI655372 TNE655369:TNE655372 TXA655369:TXA655372 UGW655369:UGW655372 UQS655369:UQS655372 VAO655369:VAO655372 VKK655369:VKK655372 VUG655369:VUG655372 WEC655369:WEC655372 WNY655369:WNY655372 WXU655369:WXU655372 BM720905:BM720908 LI720905:LI720908 VE720905:VE720908 AFA720905:AFA720908 AOW720905:AOW720908 AYS720905:AYS720908 BIO720905:BIO720908 BSK720905:BSK720908 CCG720905:CCG720908 CMC720905:CMC720908 CVY720905:CVY720908 DFU720905:DFU720908 DPQ720905:DPQ720908 DZM720905:DZM720908 EJI720905:EJI720908 ETE720905:ETE720908 FDA720905:FDA720908 FMW720905:FMW720908 FWS720905:FWS720908 GGO720905:GGO720908 GQK720905:GQK720908 HAG720905:HAG720908 HKC720905:HKC720908 HTY720905:HTY720908 IDU720905:IDU720908 INQ720905:INQ720908 IXM720905:IXM720908 JHI720905:JHI720908 JRE720905:JRE720908 KBA720905:KBA720908 KKW720905:KKW720908 KUS720905:KUS720908 LEO720905:LEO720908 LOK720905:LOK720908 LYG720905:LYG720908 MIC720905:MIC720908 MRY720905:MRY720908 NBU720905:NBU720908 NLQ720905:NLQ720908 NVM720905:NVM720908 OFI720905:OFI720908 OPE720905:OPE720908 OZA720905:OZA720908 PIW720905:PIW720908 PSS720905:PSS720908 QCO720905:QCO720908 QMK720905:QMK720908 QWG720905:QWG720908 RGC720905:RGC720908 RPY720905:RPY720908 RZU720905:RZU720908 SJQ720905:SJQ720908 STM720905:STM720908 TDI720905:TDI720908 TNE720905:TNE720908 TXA720905:TXA720908 UGW720905:UGW720908 UQS720905:UQS720908 VAO720905:VAO720908 VKK720905:VKK720908 VUG720905:VUG720908 WEC720905:WEC720908 WNY720905:WNY720908 WXU720905:WXU720908 BM786441:BM786444 LI786441:LI786444 VE786441:VE786444 AFA786441:AFA786444 AOW786441:AOW786444 AYS786441:AYS786444 BIO786441:BIO786444 BSK786441:BSK786444 CCG786441:CCG786444 CMC786441:CMC786444 CVY786441:CVY786444 DFU786441:DFU786444 DPQ786441:DPQ786444 DZM786441:DZM786444 EJI786441:EJI786444 ETE786441:ETE786444 FDA786441:FDA786444 FMW786441:FMW786444 FWS786441:FWS786444 GGO786441:GGO786444 GQK786441:GQK786444 HAG786441:HAG786444 HKC786441:HKC786444 HTY786441:HTY786444 IDU786441:IDU786444 INQ786441:INQ786444 IXM786441:IXM786444 JHI786441:JHI786444 JRE786441:JRE786444 KBA786441:KBA786444 KKW786441:KKW786444 KUS786441:KUS786444 LEO786441:LEO786444 LOK786441:LOK786444 LYG786441:LYG786444 MIC786441:MIC786444 MRY786441:MRY786444 NBU786441:NBU786444 NLQ786441:NLQ786444 NVM786441:NVM786444 OFI786441:OFI786444 OPE786441:OPE786444 OZA786441:OZA786444 PIW786441:PIW786444 PSS786441:PSS786444 QCO786441:QCO786444 QMK786441:QMK786444 QWG786441:QWG786444 RGC786441:RGC786444 RPY786441:RPY786444 RZU786441:RZU786444 SJQ786441:SJQ786444 STM786441:STM786444 TDI786441:TDI786444 TNE786441:TNE786444 TXA786441:TXA786444 UGW786441:UGW786444 UQS786441:UQS786444 VAO786441:VAO786444 VKK786441:VKK786444 VUG786441:VUG786444 WEC786441:WEC786444 WNY786441:WNY786444 WXU786441:WXU786444 BM851977:BM851980 LI851977:LI851980 VE851977:VE851980 AFA851977:AFA851980 AOW851977:AOW851980 AYS851977:AYS851980 BIO851977:BIO851980 BSK851977:BSK851980 CCG851977:CCG851980 CMC851977:CMC851980 CVY851977:CVY851980 DFU851977:DFU851980 DPQ851977:DPQ851980 DZM851977:DZM851980 EJI851977:EJI851980 ETE851977:ETE851980 FDA851977:FDA851980 FMW851977:FMW851980 FWS851977:FWS851980 GGO851977:GGO851980 GQK851977:GQK851980 HAG851977:HAG851980 HKC851977:HKC851980 HTY851977:HTY851980 IDU851977:IDU851980 INQ851977:INQ851980 IXM851977:IXM851980 JHI851977:JHI851980 JRE851977:JRE851980 KBA851977:KBA851980 KKW851977:KKW851980 KUS851977:KUS851980 LEO851977:LEO851980 LOK851977:LOK851980 LYG851977:LYG851980 MIC851977:MIC851980 MRY851977:MRY851980 NBU851977:NBU851980 NLQ851977:NLQ851980 NVM851977:NVM851980 OFI851977:OFI851980 OPE851977:OPE851980 OZA851977:OZA851980 PIW851977:PIW851980 PSS851977:PSS851980 QCO851977:QCO851980 QMK851977:QMK851980 QWG851977:QWG851980 RGC851977:RGC851980 RPY851977:RPY851980 RZU851977:RZU851980 SJQ851977:SJQ851980 STM851977:STM851980 TDI851977:TDI851980 TNE851977:TNE851980 TXA851977:TXA851980 UGW851977:UGW851980 UQS851977:UQS851980 VAO851977:VAO851980 VKK851977:VKK851980 VUG851977:VUG851980 WEC851977:WEC851980 WNY851977:WNY851980 WXU851977:WXU851980 BM917513:BM917516 LI917513:LI917516 VE917513:VE917516 AFA917513:AFA917516 AOW917513:AOW917516 AYS917513:AYS917516 BIO917513:BIO917516 BSK917513:BSK917516 CCG917513:CCG917516 CMC917513:CMC917516 CVY917513:CVY917516 DFU917513:DFU917516 DPQ917513:DPQ917516 DZM917513:DZM917516 EJI917513:EJI917516 ETE917513:ETE917516 FDA917513:FDA917516 FMW917513:FMW917516 FWS917513:FWS917516 GGO917513:GGO917516 GQK917513:GQK917516 HAG917513:HAG917516 HKC917513:HKC917516 HTY917513:HTY917516 IDU917513:IDU917516 INQ917513:INQ917516 IXM917513:IXM917516 JHI917513:JHI917516 JRE917513:JRE917516 KBA917513:KBA917516 KKW917513:KKW917516 KUS917513:KUS917516 LEO917513:LEO917516 LOK917513:LOK917516 LYG917513:LYG917516 MIC917513:MIC917516 MRY917513:MRY917516 NBU917513:NBU917516 NLQ917513:NLQ917516 NVM917513:NVM917516 OFI917513:OFI917516 OPE917513:OPE917516 OZA917513:OZA917516 PIW917513:PIW917516 PSS917513:PSS917516 QCO917513:QCO917516 QMK917513:QMK917516 QWG917513:QWG917516 RGC917513:RGC917516 RPY917513:RPY917516 RZU917513:RZU917516 SJQ917513:SJQ917516 STM917513:STM917516 TDI917513:TDI917516 TNE917513:TNE917516 TXA917513:TXA917516 UGW917513:UGW917516 UQS917513:UQS917516 VAO917513:VAO917516 VKK917513:VKK917516 VUG917513:VUG917516 WEC917513:WEC917516 WNY917513:WNY917516 WXU917513:WXU917516 BM983049:BM983052 LI983049:LI983052 VE983049:VE983052 AFA983049:AFA983052 AOW983049:AOW983052 AYS983049:AYS983052 BIO983049:BIO983052 BSK983049:BSK983052 CCG983049:CCG983052 CMC983049:CMC983052 CVY983049:CVY983052 DFU983049:DFU983052 DPQ983049:DPQ983052 DZM983049:DZM983052 EJI983049:EJI983052 ETE983049:ETE983052 FDA983049:FDA983052 FMW983049:FMW983052 FWS983049:FWS983052 GGO983049:GGO983052 GQK983049:GQK983052 HAG983049:HAG983052 HKC983049:HKC983052 HTY983049:HTY983052 IDU983049:IDU983052 INQ983049:INQ983052 IXM983049:IXM983052 JHI983049:JHI983052 JRE983049:JRE983052 KBA983049:KBA983052 KKW983049:KKW983052 KUS983049:KUS983052 LEO983049:LEO983052 LOK983049:LOK983052 LYG983049:LYG983052 MIC983049:MIC983052 MRY983049:MRY983052 NBU983049:NBU983052 NLQ983049:NLQ983052 NVM983049:NVM983052 OFI983049:OFI983052 OPE983049:OPE983052 OZA983049:OZA983052 PIW983049:PIW983052 PSS983049:PSS983052 QCO983049:QCO983052 QMK983049:QMK983052 QWG983049:QWG983052 RGC983049:RGC983052 RPY983049:RPY983052 RZU983049:RZU983052 SJQ983049:SJQ983052 STM983049:STM983052 TDI983049:TDI983052 TNE983049:TNE983052 TXA983049:TXA983052 UGW983049:UGW983052 UQS983049:UQS983052 VAO983049:VAO983052 VKK983049:VKK983052 VUG983049:VUG983052 WEC983049:WEC983052 WNY983049:WNY983052 WXU983049:WXU983052">
      <formula1>Calificacion</formula1>
    </dataValidation>
    <dataValidation allowBlank="1" showInputMessage="1" showErrorMessage="1" prompt="seleccione" sqref="BT9:BT12 LP9:LP12 VL9:VL12 AFH9:AFH12 APD9:APD12 AYZ9:AYZ12 BIV9:BIV12 BSR9:BSR12 CCN9:CCN12 CMJ9:CMJ12 CWF9:CWF12 DGB9:DGB12 DPX9:DPX12 DZT9:DZT12 EJP9:EJP12 ETL9:ETL12 FDH9:FDH12 FND9:FND12 FWZ9:FWZ12 GGV9:GGV12 GQR9:GQR12 HAN9:HAN12 HKJ9:HKJ12 HUF9:HUF12 IEB9:IEB12 INX9:INX12 IXT9:IXT12 JHP9:JHP12 JRL9:JRL12 KBH9:KBH12 KLD9:KLD12 KUZ9:KUZ12 LEV9:LEV12 LOR9:LOR12 LYN9:LYN12 MIJ9:MIJ12 MSF9:MSF12 NCB9:NCB12 NLX9:NLX12 NVT9:NVT12 OFP9:OFP12 OPL9:OPL12 OZH9:OZH12 PJD9:PJD12 PSZ9:PSZ12 QCV9:QCV12 QMR9:QMR12 QWN9:QWN12 RGJ9:RGJ12 RQF9:RQF12 SAB9:SAB12 SJX9:SJX12 STT9:STT12 TDP9:TDP12 TNL9:TNL12 TXH9:TXH12 UHD9:UHD12 UQZ9:UQZ12 VAV9:VAV12 VKR9:VKR12 VUN9:VUN12 WEJ9:WEJ12 WOF9:WOF12 WYB9:WYB12 BT65545:BT65548 LP65545:LP65548 VL65545:VL65548 AFH65545:AFH65548 APD65545:APD65548 AYZ65545:AYZ65548 BIV65545:BIV65548 BSR65545:BSR65548 CCN65545:CCN65548 CMJ65545:CMJ65548 CWF65545:CWF65548 DGB65545:DGB65548 DPX65545:DPX65548 DZT65545:DZT65548 EJP65545:EJP65548 ETL65545:ETL65548 FDH65545:FDH65548 FND65545:FND65548 FWZ65545:FWZ65548 GGV65545:GGV65548 GQR65545:GQR65548 HAN65545:HAN65548 HKJ65545:HKJ65548 HUF65545:HUF65548 IEB65545:IEB65548 INX65545:INX65548 IXT65545:IXT65548 JHP65545:JHP65548 JRL65545:JRL65548 KBH65545:KBH65548 KLD65545:KLD65548 KUZ65545:KUZ65548 LEV65545:LEV65548 LOR65545:LOR65548 LYN65545:LYN65548 MIJ65545:MIJ65548 MSF65545:MSF65548 NCB65545:NCB65548 NLX65545:NLX65548 NVT65545:NVT65548 OFP65545:OFP65548 OPL65545:OPL65548 OZH65545:OZH65548 PJD65545:PJD65548 PSZ65545:PSZ65548 QCV65545:QCV65548 QMR65545:QMR65548 QWN65545:QWN65548 RGJ65545:RGJ65548 RQF65545:RQF65548 SAB65545:SAB65548 SJX65545:SJX65548 STT65545:STT65548 TDP65545:TDP65548 TNL65545:TNL65548 TXH65545:TXH65548 UHD65545:UHD65548 UQZ65545:UQZ65548 VAV65545:VAV65548 VKR65545:VKR65548 VUN65545:VUN65548 WEJ65545:WEJ65548 WOF65545:WOF65548 WYB65545:WYB65548 BT131081:BT131084 LP131081:LP131084 VL131081:VL131084 AFH131081:AFH131084 APD131081:APD131084 AYZ131081:AYZ131084 BIV131081:BIV131084 BSR131081:BSR131084 CCN131081:CCN131084 CMJ131081:CMJ131084 CWF131081:CWF131084 DGB131081:DGB131084 DPX131081:DPX131084 DZT131081:DZT131084 EJP131081:EJP131084 ETL131081:ETL131084 FDH131081:FDH131084 FND131081:FND131084 FWZ131081:FWZ131084 GGV131081:GGV131084 GQR131081:GQR131084 HAN131081:HAN131084 HKJ131081:HKJ131084 HUF131081:HUF131084 IEB131081:IEB131084 INX131081:INX131084 IXT131081:IXT131084 JHP131081:JHP131084 JRL131081:JRL131084 KBH131081:KBH131084 KLD131081:KLD131084 KUZ131081:KUZ131084 LEV131081:LEV131084 LOR131081:LOR131084 LYN131081:LYN131084 MIJ131081:MIJ131084 MSF131081:MSF131084 NCB131081:NCB131084 NLX131081:NLX131084 NVT131081:NVT131084 OFP131081:OFP131084 OPL131081:OPL131084 OZH131081:OZH131084 PJD131081:PJD131084 PSZ131081:PSZ131084 QCV131081:QCV131084 QMR131081:QMR131084 QWN131081:QWN131084 RGJ131081:RGJ131084 RQF131081:RQF131084 SAB131081:SAB131084 SJX131081:SJX131084 STT131081:STT131084 TDP131081:TDP131084 TNL131081:TNL131084 TXH131081:TXH131084 UHD131081:UHD131084 UQZ131081:UQZ131084 VAV131081:VAV131084 VKR131081:VKR131084 VUN131081:VUN131084 WEJ131081:WEJ131084 WOF131081:WOF131084 WYB131081:WYB131084 BT196617:BT196620 LP196617:LP196620 VL196617:VL196620 AFH196617:AFH196620 APD196617:APD196620 AYZ196617:AYZ196620 BIV196617:BIV196620 BSR196617:BSR196620 CCN196617:CCN196620 CMJ196617:CMJ196620 CWF196617:CWF196620 DGB196617:DGB196620 DPX196617:DPX196620 DZT196617:DZT196620 EJP196617:EJP196620 ETL196617:ETL196620 FDH196617:FDH196620 FND196617:FND196620 FWZ196617:FWZ196620 GGV196617:GGV196620 GQR196617:GQR196620 HAN196617:HAN196620 HKJ196617:HKJ196620 HUF196617:HUF196620 IEB196617:IEB196620 INX196617:INX196620 IXT196617:IXT196620 JHP196617:JHP196620 JRL196617:JRL196620 KBH196617:KBH196620 KLD196617:KLD196620 KUZ196617:KUZ196620 LEV196617:LEV196620 LOR196617:LOR196620 LYN196617:LYN196620 MIJ196617:MIJ196620 MSF196617:MSF196620 NCB196617:NCB196620 NLX196617:NLX196620 NVT196617:NVT196620 OFP196617:OFP196620 OPL196617:OPL196620 OZH196617:OZH196620 PJD196617:PJD196620 PSZ196617:PSZ196620 QCV196617:QCV196620 QMR196617:QMR196620 QWN196617:QWN196620 RGJ196617:RGJ196620 RQF196617:RQF196620 SAB196617:SAB196620 SJX196617:SJX196620 STT196617:STT196620 TDP196617:TDP196620 TNL196617:TNL196620 TXH196617:TXH196620 UHD196617:UHD196620 UQZ196617:UQZ196620 VAV196617:VAV196620 VKR196617:VKR196620 VUN196617:VUN196620 WEJ196617:WEJ196620 WOF196617:WOF196620 WYB196617:WYB196620 BT262153:BT262156 LP262153:LP262156 VL262153:VL262156 AFH262153:AFH262156 APD262153:APD262156 AYZ262153:AYZ262156 BIV262153:BIV262156 BSR262153:BSR262156 CCN262153:CCN262156 CMJ262153:CMJ262156 CWF262153:CWF262156 DGB262153:DGB262156 DPX262153:DPX262156 DZT262153:DZT262156 EJP262153:EJP262156 ETL262153:ETL262156 FDH262153:FDH262156 FND262153:FND262156 FWZ262153:FWZ262156 GGV262153:GGV262156 GQR262153:GQR262156 HAN262153:HAN262156 HKJ262153:HKJ262156 HUF262153:HUF262156 IEB262153:IEB262156 INX262153:INX262156 IXT262153:IXT262156 JHP262153:JHP262156 JRL262153:JRL262156 KBH262153:KBH262156 KLD262153:KLD262156 KUZ262153:KUZ262156 LEV262153:LEV262156 LOR262153:LOR262156 LYN262153:LYN262156 MIJ262153:MIJ262156 MSF262153:MSF262156 NCB262153:NCB262156 NLX262153:NLX262156 NVT262153:NVT262156 OFP262153:OFP262156 OPL262153:OPL262156 OZH262153:OZH262156 PJD262153:PJD262156 PSZ262153:PSZ262156 QCV262153:QCV262156 QMR262153:QMR262156 QWN262153:QWN262156 RGJ262153:RGJ262156 RQF262153:RQF262156 SAB262153:SAB262156 SJX262153:SJX262156 STT262153:STT262156 TDP262153:TDP262156 TNL262153:TNL262156 TXH262153:TXH262156 UHD262153:UHD262156 UQZ262153:UQZ262156 VAV262153:VAV262156 VKR262153:VKR262156 VUN262153:VUN262156 WEJ262153:WEJ262156 WOF262153:WOF262156 WYB262153:WYB262156 BT327689:BT327692 LP327689:LP327692 VL327689:VL327692 AFH327689:AFH327692 APD327689:APD327692 AYZ327689:AYZ327692 BIV327689:BIV327692 BSR327689:BSR327692 CCN327689:CCN327692 CMJ327689:CMJ327692 CWF327689:CWF327692 DGB327689:DGB327692 DPX327689:DPX327692 DZT327689:DZT327692 EJP327689:EJP327692 ETL327689:ETL327692 FDH327689:FDH327692 FND327689:FND327692 FWZ327689:FWZ327692 GGV327689:GGV327692 GQR327689:GQR327692 HAN327689:HAN327692 HKJ327689:HKJ327692 HUF327689:HUF327692 IEB327689:IEB327692 INX327689:INX327692 IXT327689:IXT327692 JHP327689:JHP327692 JRL327689:JRL327692 KBH327689:KBH327692 KLD327689:KLD327692 KUZ327689:KUZ327692 LEV327689:LEV327692 LOR327689:LOR327692 LYN327689:LYN327692 MIJ327689:MIJ327692 MSF327689:MSF327692 NCB327689:NCB327692 NLX327689:NLX327692 NVT327689:NVT327692 OFP327689:OFP327692 OPL327689:OPL327692 OZH327689:OZH327692 PJD327689:PJD327692 PSZ327689:PSZ327692 QCV327689:QCV327692 QMR327689:QMR327692 QWN327689:QWN327692 RGJ327689:RGJ327692 RQF327689:RQF327692 SAB327689:SAB327692 SJX327689:SJX327692 STT327689:STT327692 TDP327689:TDP327692 TNL327689:TNL327692 TXH327689:TXH327692 UHD327689:UHD327692 UQZ327689:UQZ327692 VAV327689:VAV327692 VKR327689:VKR327692 VUN327689:VUN327692 WEJ327689:WEJ327692 WOF327689:WOF327692 WYB327689:WYB327692 BT393225:BT393228 LP393225:LP393228 VL393225:VL393228 AFH393225:AFH393228 APD393225:APD393228 AYZ393225:AYZ393228 BIV393225:BIV393228 BSR393225:BSR393228 CCN393225:CCN393228 CMJ393225:CMJ393228 CWF393225:CWF393228 DGB393225:DGB393228 DPX393225:DPX393228 DZT393225:DZT393228 EJP393225:EJP393228 ETL393225:ETL393228 FDH393225:FDH393228 FND393225:FND393228 FWZ393225:FWZ393228 GGV393225:GGV393228 GQR393225:GQR393228 HAN393225:HAN393228 HKJ393225:HKJ393228 HUF393225:HUF393228 IEB393225:IEB393228 INX393225:INX393228 IXT393225:IXT393228 JHP393225:JHP393228 JRL393225:JRL393228 KBH393225:KBH393228 KLD393225:KLD393228 KUZ393225:KUZ393228 LEV393225:LEV393228 LOR393225:LOR393228 LYN393225:LYN393228 MIJ393225:MIJ393228 MSF393225:MSF393228 NCB393225:NCB393228 NLX393225:NLX393228 NVT393225:NVT393228 OFP393225:OFP393228 OPL393225:OPL393228 OZH393225:OZH393228 PJD393225:PJD393228 PSZ393225:PSZ393228 QCV393225:QCV393228 QMR393225:QMR393228 QWN393225:QWN393228 RGJ393225:RGJ393228 RQF393225:RQF393228 SAB393225:SAB393228 SJX393225:SJX393228 STT393225:STT393228 TDP393225:TDP393228 TNL393225:TNL393228 TXH393225:TXH393228 UHD393225:UHD393228 UQZ393225:UQZ393228 VAV393225:VAV393228 VKR393225:VKR393228 VUN393225:VUN393228 WEJ393225:WEJ393228 WOF393225:WOF393228 WYB393225:WYB393228 BT458761:BT458764 LP458761:LP458764 VL458761:VL458764 AFH458761:AFH458764 APD458761:APD458764 AYZ458761:AYZ458764 BIV458761:BIV458764 BSR458761:BSR458764 CCN458761:CCN458764 CMJ458761:CMJ458764 CWF458761:CWF458764 DGB458761:DGB458764 DPX458761:DPX458764 DZT458761:DZT458764 EJP458761:EJP458764 ETL458761:ETL458764 FDH458761:FDH458764 FND458761:FND458764 FWZ458761:FWZ458764 GGV458761:GGV458764 GQR458761:GQR458764 HAN458761:HAN458764 HKJ458761:HKJ458764 HUF458761:HUF458764 IEB458761:IEB458764 INX458761:INX458764 IXT458761:IXT458764 JHP458761:JHP458764 JRL458761:JRL458764 KBH458761:KBH458764 KLD458761:KLD458764 KUZ458761:KUZ458764 LEV458761:LEV458764 LOR458761:LOR458764 LYN458761:LYN458764 MIJ458761:MIJ458764 MSF458761:MSF458764 NCB458761:NCB458764 NLX458761:NLX458764 NVT458761:NVT458764 OFP458761:OFP458764 OPL458761:OPL458764 OZH458761:OZH458764 PJD458761:PJD458764 PSZ458761:PSZ458764 QCV458761:QCV458764 QMR458761:QMR458764 QWN458761:QWN458764 RGJ458761:RGJ458764 RQF458761:RQF458764 SAB458761:SAB458764 SJX458761:SJX458764 STT458761:STT458764 TDP458761:TDP458764 TNL458761:TNL458764 TXH458761:TXH458764 UHD458761:UHD458764 UQZ458761:UQZ458764 VAV458761:VAV458764 VKR458761:VKR458764 VUN458761:VUN458764 WEJ458761:WEJ458764 WOF458761:WOF458764 WYB458761:WYB458764 BT524297:BT524300 LP524297:LP524300 VL524297:VL524300 AFH524297:AFH524300 APD524297:APD524300 AYZ524297:AYZ524300 BIV524297:BIV524300 BSR524297:BSR524300 CCN524297:CCN524300 CMJ524297:CMJ524300 CWF524297:CWF524300 DGB524297:DGB524300 DPX524297:DPX524300 DZT524297:DZT524300 EJP524297:EJP524300 ETL524297:ETL524300 FDH524297:FDH524300 FND524297:FND524300 FWZ524297:FWZ524300 GGV524297:GGV524300 GQR524297:GQR524300 HAN524297:HAN524300 HKJ524297:HKJ524300 HUF524297:HUF524300 IEB524297:IEB524300 INX524297:INX524300 IXT524297:IXT524300 JHP524297:JHP524300 JRL524297:JRL524300 KBH524297:KBH524300 KLD524297:KLD524300 KUZ524297:KUZ524300 LEV524297:LEV524300 LOR524297:LOR524300 LYN524297:LYN524300 MIJ524297:MIJ524300 MSF524297:MSF524300 NCB524297:NCB524300 NLX524297:NLX524300 NVT524297:NVT524300 OFP524297:OFP524300 OPL524297:OPL524300 OZH524297:OZH524300 PJD524297:PJD524300 PSZ524297:PSZ524300 QCV524297:QCV524300 QMR524297:QMR524300 QWN524297:QWN524300 RGJ524297:RGJ524300 RQF524297:RQF524300 SAB524297:SAB524300 SJX524297:SJX524300 STT524297:STT524300 TDP524297:TDP524300 TNL524297:TNL524300 TXH524297:TXH524300 UHD524297:UHD524300 UQZ524297:UQZ524300 VAV524297:VAV524300 VKR524297:VKR524300 VUN524297:VUN524300 WEJ524297:WEJ524300 WOF524297:WOF524300 WYB524297:WYB524300 BT589833:BT589836 LP589833:LP589836 VL589833:VL589836 AFH589833:AFH589836 APD589833:APD589836 AYZ589833:AYZ589836 BIV589833:BIV589836 BSR589833:BSR589836 CCN589833:CCN589836 CMJ589833:CMJ589836 CWF589833:CWF589836 DGB589833:DGB589836 DPX589833:DPX589836 DZT589833:DZT589836 EJP589833:EJP589836 ETL589833:ETL589836 FDH589833:FDH589836 FND589833:FND589836 FWZ589833:FWZ589836 GGV589833:GGV589836 GQR589833:GQR589836 HAN589833:HAN589836 HKJ589833:HKJ589836 HUF589833:HUF589836 IEB589833:IEB589836 INX589833:INX589836 IXT589833:IXT589836 JHP589833:JHP589836 JRL589833:JRL589836 KBH589833:KBH589836 KLD589833:KLD589836 KUZ589833:KUZ589836 LEV589833:LEV589836 LOR589833:LOR589836 LYN589833:LYN589836 MIJ589833:MIJ589836 MSF589833:MSF589836 NCB589833:NCB589836 NLX589833:NLX589836 NVT589833:NVT589836 OFP589833:OFP589836 OPL589833:OPL589836 OZH589833:OZH589836 PJD589833:PJD589836 PSZ589833:PSZ589836 QCV589833:QCV589836 QMR589833:QMR589836 QWN589833:QWN589836 RGJ589833:RGJ589836 RQF589833:RQF589836 SAB589833:SAB589836 SJX589833:SJX589836 STT589833:STT589836 TDP589833:TDP589836 TNL589833:TNL589836 TXH589833:TXH589836 UHD589833:UHD589836 UQZ589833:UQZ589836 VAV589833:VAV589836 VKR589833:VKR589836 VUN589833:VUN589836 WEJ589833:WEJ589836 WOF589833:WOF589836 WYB589833:WYB589836 BT655369:BT655372 LP655369:LP655372 VL655369:VL655372 AFH655369:AFH655372 APD655369:APD655372 AYZ655369:AYZ655372 BIV655369:BIV655372 BSR655369:BSR655372 CCN655369:CCN655372 CMJ655369:CMJ655372 CWF655369:CWF655372 DGB655369:DGB655372 DPX655369:DPX655372 DZT655369:DZT655372 EJP655369:EJP655372 ETL655369:ETL655372 FDH655369:FDH655372 FND655369:FND655372 FWZ655369:FWZ655372 GGV655369:GGV655372 GQR655369:GQR655372 HAN655369:HAN655372 HKJ655369:HKJ655372 HUF655369:HUF655372 IEB655369:IEB655372 INX655369:INX655372 IXT655369:IXT655372 JHP655369:JHP655372 JRL655369:JRL655372 KBH655369:KBH655372 KLD655369:KLD655372 KUZ655369:KUZ655372 LEV655369:LEV655372 LOR655369:LOR655372 LYN655369:LYN655372 MIJ655369:MIJ655372 MSF655369:MSF655372 NCB655369:NCB655372 NLX655369:NLX655372 NVT655369:NVT655372 OFP655369:OFP655372 OPL655369:OPL655372 OZH655369:OZH655372 PJD655369:PJD655372 PSZ655369:PSZ655372 QCV655369:QCV655372 QMR655369:QMR655372 QWN655369:QWN655372 RGJ655369:RGJ655372 RQF655369:RQF655372 SAB655369:SAB655372 SJX655369:SJX655372 STT655369:STT655372 TDP655369:TDP655372 TNL655369:TNL655372 TXH655369:TXH655372 UHD655369:UHD655372 UQZ655369:UQZ655372 VAV655369:VAV655372 VKR655369:VKR655372 VUN655369:VUN655372 WEJ655369:WEJ655372 WOF655369:WOF655372 WYB655369:WYB655372 BT720905:BT720908 LP720905:LP720908 VL720905:VL720908 AFH720905:AFH720908 APD720905:APD720908 AYZ720905:AYZ720908 BIV720905:BIV720908 BSR720905:BSR720908 CCN720905:CCN720908 CMJ720905:CMJ720908 CWF720905:CWF720908 DGB720905:DGB720908 DPX720905:DPX720908 DZT720905:DZT720908 EJP720905:EJP720908 ETL720905:ETL720908 FDH720905:FDH720908 FND720905:FND720908 FWZ720905:FWZ720908 GGV720905:GGV720908 GQR720905:GQR720908 HAN720905:HAN720908 HKJ720905:HKJ720908 HUF720905:HUF720908 IEB720905:IEB720908 INX720905:INX720908 IXT720905:IXT720908 JHP720905:JHP720908 JRL720905:JRL720908 KBH720905:KBH720908 KLD720905:KLD720908 KUZ720905:KUZ720908 LEV720905:LEV720908 LOR720905:LOR720908 LYN720905:LYN720908 MIJ720905:MIJ720908 MSF720905:MSF720908 NCB720905:NCB720908 NLX720905:NLX720908 NVT720905:NVT720908 OFP720905:OFP720908 OPL720905:OPL720908 OZH720905:OZH720908 PJD720905:PJD720908 PSZ720905:PSZ720908 QCV720905:QCV720908 QMR720905:QMR720908 QWN720905:QWN720908 RGJ720905:RGJ720908 RQF720905:RQF720908 SAB720905:SAB720908 SJX720905:SJX720908 STT720905:STT720908 TDP720905:TDP720908 TNL720905:TNL720908 TXH720905:TXH720908 UHD720905:UHD720908 UQZ720905:UQZ720908 VAV720905:VAV720908 VKR720905:VKR720908 VUN720905:VUN720908 WEJ720905:WEJ720908 WOF720905:WOF720908 WYB720905:WYB720908 BT786441:BT786444 LP786441:LP786444 VL786441:VL786444 AFH786441:AFH786444 APD786441:APD786444 AYZ786441:AYZ786444 BIV786441:BIV786444 BSR786441:BSR786444 CCN786441:CCN786444 CMJ786441:CMJ786444 CWF786441:CWF786444 DGB786441:DGB786444 DPX786441:DPX786444 DZT786441:DZT786444 EJP786441:EJP786444 ETL786441:ETL786444 FDH786441:FDH786444 FND786441:FND786444 FWZ786441:FWZ786444 GGV786441:GGV786444 GQR786441:GQR786444 HAN786441:HAN786444 HKJ786441:HKJ786444 HUF786441:HUF786444 IEB786441:IEB786444 INX786441:INX786444 IXT786441:IXT786444 JHP786441:JHP786444 JRL786441:JRL786444 KBH786441:KBH786444 KLD786441:KLD786444 KUZ786441:KUZ786444 LEV786441:LEV786444 LOR786441:LOR786444 LYN786441:LYN786444 MIJ786441:MIJ786444 MSF786441:MSF786444 NCB786441:NCB786444 NLX786441:NLX786444 NVT786441:NVT786444 OFP786441:OFP786444 OPL786441:OPL786444 OZH786441:OZH786444 PJD786441:PJD786444 PSZ786441:PSZ786444 QCV786441:QCV786444 QMR786441:QMR786444 QWN786441:QWN786444 RGJ786441:RGJ786444 RQF786441:RQF786444 SAB786441:SAB786444 SJX786441:SJX786444 STT786441:STT786444 TDP786441:TDP786444 TNL786441:TNL786444 TXH786441:TXH786444 UHD786441:UHD786444 UQZ786441:UQZ786444 VAV786441:VAV786444 VKR786441:VKR786444 VUN786441:VUN786444 WEJ786441:WEJ786444 WOF786441:WOF786444 WYB786441:WYB786444 BT851977:BT851980 LP851977:LP851980 VL851977:VL851980 AFH851977:AFH851980 APD851977:APD851980 AYZ851977:AYZ851980 BIV851977:BIV851980 BSR851977:BSR851980 CCN851977:CCN851980 CMJ851977:CMJ851980 CWF851977:CWF851980 DGB851977:DGB851980 DPX851977:DPX851980 DZT851977:DZT851980 EJP851977:EJP851980 ETL851977:ETL851980 FDH851977:FDH851980 FND851977:FND851980 FWZ851977:FWZ851980 GGV851977:GGV851980 GQR851977:GQR851980 HAN851977:HAN851980 HKJ851977:HKJ851980 HUF851977:HUF851980 IEB851977:IEB851980 INX851977:INX851980 IXT851977:IXT851980 JHP851977:JHP851980 JRL851977:JRL851980 KBH851977:KBH851980 KLD851977:KLD851980 KUZ851977:KUZ851980 LEV851977:LEV851980 LOR851977:LOR851980 LYN851977:LYN851980 MIJ851977:MIJ851980 MSF851977:MSF851980 NCB851977:NCB851980 NLX851977:NLX851980 NVT851977:NVT851980 OFP851977:OFP851980 OPL851977:OPL851980 OZH851977:OZH851980 PJD851977:PJD851980 PSZ851977:PSZ851980 QCV851977:QCV851980 QMR851977:QMR851980 QWN851977:QWN851980 RGJ851977:RGJ851980 RQF851977:RQF851980 SAB851977:SAB851980 SJX851977:SJX851980 STT851977:STT851980 TDP851977:TDP851980 TNL851977:TNL851980 TXH851977:TXH851980 UHD851977:UHD851980 UQZ851977:UQZ851980 VAV851977:VAV851980 VKR851977:VKR851980 VUN851977:VUN851980 WEJ851977:WEJ851980 WOF851977:WOF851980 WYB851977:WYB851980 BT917513:BT917516 LP917513:LP917516 VL917513:VL917516 AFH917513:AFH917516 APD917513:APD917516 AYZ917513:AYZ917516 BIV917513:BIV917516 BSR917513:BSR917516 CCN917513:CCN917516 CMJ917513:CMJ917516 CWF917513:CWF917516 DGB917513:DGB917516 DPX917513:DPX917516 DZT917513:DZT917516 EJP917513:EJP917516 ETL917513:ETL917516 FDH917513:FDH917516 FND917513:FND917516 FWZ917513:FWZ917516 GGV917513:GGV917516 GQR917513:GQR917516 HAN917513:HAN917516 HKJ917513:HKJ917516 HUF917513:HUF917516 IEB917513:IEB917516 INX917513:INX917516 IXT917513:IXT917516 JHP917513:JHP917516 JRL917513:JRL917516 KBH917513:KBH917516 KLD917513:KLD917516 KUZ917513:KUZ917516 LEV917513:LEV917516 LOR917513:LOR917516 LYN917513:LYN917516 MIJ917513:MIJ917516 MSF917513:MSF917516 NCB917513:NCB917516 NLX917513:NLX917516 NVT917513:NVT917516 OFP917513:OFP917516 OPL917513:OPL917516 OZH917513:OZH917516 PJD917513:PJD917516 PSZ917513:PSZ917516 QCV917513:QCV917516 QMR917513:QMR917516 QWN917513:QWN917516 RGJ917513:RGJ917516 RQF917513:RQF917516 SAB917513:SAB917516 SJX917513:SJX917516 STT917513:STT917516 TDP917513:TDP917516 TNL917513:TNL917516 TXH917513:TXH917516 UHD917513:UHD917516 UQZ917513:UQZ917516 VAV917513:VAV917516 VKR917513:VKR917516 VUN917513:VUN917516 WEJ917513:WEJ917516 WOF917513:WOF917516 WYB917513:WYB917516 BT983049:BT983052 LP983049:LP983052 VL983049:VL983052 AFH983049:AFH983052 APD983049:APD983052 AYZ983049:AYZ983052 BIV983049:BIV983052 BSR983049:BSR983052 CCN983049:CCN983052 CMJ983049:CMJ983052 CWF983049:CWF983052 DGB983049:DGB983052 DPX983049:DPX983052 DZT983049:DZT983052 EJP983049:EJP983052 ETL983049:ETL983052 FDH983049:FDH983052 FND983049:FND983052 FWZ983049:FWZ983052 GGV983049:GGV983052 GQR983049:GQR983052 HAN983049:HAN983052 HKJ983049:HKJ983052 HUF983049:HUF983052 IEB983049:IEB983052 INX983049:INX983052 IXT983049:IXT983052 JHP983049:JHP983052 JRL983049:JRL983052 KBH983049:KBH983052 KLD983049:KLD983052 KUZ983049:KUZ983052 LEV983049:LEV983052 LOR983049:LOR983052 LYN983049:LYN983052 MIJ983049:MIJ983052 MSF983049:MSF983052 NCB983049:NCB983052 NLX983049:NLX983052 NVT983049:NVT983052 OFP983049:OFP983052 OPL983049:OPL983052 OZH983049:OZH983052 PJD983049:PJD983052 PSZ983049:PSZ983052 QCV983049:QCV983052 QMR983049:QMR983052 QWN983049:QWN983052 RGJ983049:RGJ983052 RQF983049:RQF983052 SAB983049:SAB983052 SJX983049:SJX983052 STT983049:STT983052 TDP983049:TDP983052 TNL983049:TNL983052 TXH983049:TXH983052 UHD983049:UHD983052 UQZ983049:UQZ983052 VAV983049:VAV983052 VKR983049:VKR983052 VUN983049:VUN983052 WEJ983049:WEJ983052 WOF983049:WOF983052 WYB983049:WYB983052"/>
  </dataValidations>
  <printOptions horizontalCentered="1" verticalCentered="1"/>
  <pageMargins left="0.19685039370078741" right="0.19685039370078741" top="0.59055118110236227" bottom="0.39370078740157483" header="0" footer="0.19685039370078741"/>
  <pageSetup paperSize="14" scale="53" pageOrder="overThenDown" orientation="landscape" r:id="rId1"/>
  <headerFooter alignWithMargins="0">
    <oddFooter xml:space="preserve">&amp;LFormato: FO-AC-07 Versión: 2&amp;CPágina &amp;P&amp;RVo.Bo:  </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dimension ref="A1:EA33"/>
  <sheetViews>
    <sheetView showGridLines="0" view="pageBreakPreview" zoomScaleNormal="85" zoomScaleSheetLayoutView="100" workbookViewId="0">
      <pane xSplit="11" ySplit="8" topLeftCell="P9" activePane="bottomRight" state="frozen"/>
      <selection pane="topRight" activeCell="L1" sqref="L1"/>
      <selection pane="bottomLeft" activeCell="A9" sqref="A9"/>
      <selection pane="bottomRight" sqref="A1:K1"/>
    </sheetView>
  </sheetViews>
  <sheetFormatPr baseColWidth="10" defaultRowHeight="12.75" x14ac:dyDescent="0.2"/>
  <cols>
    <col min="1" max="1" width="9.42578125" style="25" customWidth="1"/>
    <col min="2" max="2" width="11.42578125" style="26" customWidth="1"/>
    <col min="3" max="3" width="7.5703125" style="26" customWidth="1"/>
    <col min="4" max="6" width="6.140625" style="25" customWidth="1"/>
    <col min="7" max="7" width="8.7109375" style="26" customWidth="1"/>
    <col min="8" max="8" width="2.7109375" style="26" bestFit="1" customWidth="1"/>
    <col min="9" max="9" width="13.140625" style="27" customWidth="1"/>
    <col min="10" max="10" width="6.5703125" style="27" customWidth="1"/>
    <col min="11" max="11" width="8" style="27" customWidth="1"/>
    <col min="12" max="14" width="7.7109375" style="26" customWidth="1"/>
    <col min="15" max="18" width="3.7109375" style="26" customWidth="1"/>
    <col min="19" max="19" width="4.140625" style="28" hidden="1" customWidth="1"/>
    <col min="20" max="20" width="3.85546875" style="28" hidden="1" customWidth="1"/>
    <col min="21" max="21" width="4.140625" style="28" hidden="1" customWidth="1"/>
    <col min="22" max="22" width="3.85546875" style="28" hidden="1" customWidth="1"/>
    <col min="23" max="23" width="4.140625" style="28" hidden="1" customWidth="1"/>
    <col min="24" max="24" width="3.85546875" style="28" hidden="1" customWidth="1"/>
    <col min="25" max="25" width="4.140625" style="28" hidden="1" customWidth="1"/>
    <col min="26" max="26" width="3.85546875" style="28" hidden="1" customWidth="1"/>
    <col min="27" max="27" width="4.140625" style="28" hidden="1" customWidth="1"/>
    <col min="28" max="28" width="3.85546875" style="28" hidden="1" customWidth="1"/>
    <col min="29" max="29" width="4.140625" style="28" hidden="1" customWidth="1"/>
    <col min="30" max="30" width="3.85546875" style="28" hidden="1" customWidth="1"/>
    <col min="31" max="31" width="4.140625" style="28" hidden="1" customWidth="1"/>
    <col min="32" max="32" width="3.85546875" style="28" hidden="1" customWidth="1"/>
    <col min="33" max="33" width="4.140625" style="28" hidden="1" customWidth="1"/>
    <col min="34" max="34" width="3.85546875" style="28" hidden="1" customWidth="1"/>
    <col min="35" max="35" width="4.140625" style="28" hidden="1" customWidth="1"/>
    <col min="36" max="36" width="3.85546875" style="28" hidden="1" customWidth="1"/>
    <col min="37" max="37" width="4.140625" style="28" hidden="1" customWidth="1"/>
    <col min="38" max="38" width="3.85546875" style="26" hidden="1" customWidth="1"/>
    <col min="39" max="39" width="4.140625" style="26" hidden="1" customWidth="1"/>
    <col min="40" max="40" width="3.85546875" style="26" hidden="1" customWidth="1"/>
    <col min="41" max="41" width="4.140625" style="26" hidden="1" customWidth="1"/>
    <col min="42" max="42" width="3.85546875" style="26" hidden="1" customWidth="1"/>
    <col min="43" max="43" width="4.140625" style="26" hidden="1" customWidth="1"/>
    <col min="44" max="44" width="3.85546875" style="26" hidden="1" customWidth="1"/>
    <col min="45" max="45" width="4.140625" style="26" hidden="1" customWidth="1"/>
    <col min="46" max="46" width="3.85546875" style="26" hidden="1" customWidth="1"/>
    <col min="47" max="47" width="4.140625" style="26" hidden="1" customWidth="1"/>
    <col min="48" max="48" width="3.85546875" style="26" hidden="1" customWidth="1"/>
    <col min="49" max="49" width="4.140625" style="26" hidden="1" customWidth="1"/>
    <col min="50" max="50" width="3.85546875" style="26" hidden="1" customWidth="1"/>
    <col min="51" max="51" width="4.140625" style="26" hidden="1" customWidth="1"/>
    <col min="52" max="52" width="3.85546875" style="26" hidden="1" customWidth="1"/>
    <col min="53" max="53" width="4.140625" style="26" hidden="1" customWidth="1"/>
    <col min="54" max="54" width="5.42578125" style="26" hidden="1" customWidth="1"/>
    <col min="55" max="57" width="3.7109375" style="26" customWidth="1"/>
    <col min="58" max="58" width="3.140625" style="26" hidden="1" customWidth="1"/>
    <col min="59" max="59" width="3.7109375" style="26" customWidth="1"/>
    <col min="60" max="60" width="19.5703125" style="27" customWidth="1"/>
    <col min="61" max="61" width="13.42578125" style="27" customWidth="1"/>
    <col min="62" max="62" width="11.42578125" style="27" customWidth="1"/>
    <col min="63" max="63" width="21.140625" style="26" customWidth="1"/>
    <col min="64" max="64" width="7.140625" style="26" bestFit="1" customWidth="1"/>
    <col min="65" max="65" width="6.5703125" style="26" bestFit="1" customWidth="1"/>
    <col min="66" max="66" width="9" style="26" customWidth="1"/>
    <col min="67" max="68" width="3.28515625" style="26" customWidth="1"/>
    <col min="69" max="70" width="4.5703125" style="26" customWidth="1"/>
    <col min="71" max="71" width="4" style="26" customWidth="1"/>
    <col min="72" max="72" width="9.42578125" style="29" bestFit="1" customWidth="1"/>
    <col min="73" max="73" width="4.140625" style="22" customWidth="1"/>
    <col min="74" max="256" width="11.42578125" style="22"/>
    <col min="257" max="257" width="9.42578125" style="22" customWidth="1"/>
    <col min="258" max="258" width="11.42578125" style="22" customWidth="1"/>
    <col min="259" max="259" width="7.5703125" style="22" customWidth="1"/>
    <col min="260" max="262" width="6.140625" style="22" customWidth="1"/>
    <col min="263" max="263" width="8.7109375" style="22" customWidth="1"/>
    <col min="264" max="264" width="2.7109375" style="22" bestFit="1" customWidth="1"/>
    <col min="265" max="265" width="13.140625" style="22" customWidth="1"/>
    <col min="266" max="266" width="6.5703125" style="22" customWidth="1"/>
    <col min="267" max="267" width="8" style="22" customWidth="1"/>
    <col min="268" max="270" width="7.7109375" style="22" customWidth="1"/>
    <col min="271" max="274" width="3.7109375" style="22" customWidth="1"/>
    <col min="275" max="310" width="0" style="22" hidden="1" customWidth="1"/>
    <col min="311" max="313" width="3.7109375" style="22" customWidth="1"/>
    <col min="314" max="314" width="0" style="22" hidden="1" customWidth="1"/>
    <col min="315" max="315" width="3.7109375" style="22" customWidth="1"/>
    <col min="316" max="316" width="19.5703125" style="22" customWidth="1"/>
    <col min="317" max="317" width="13.42578125" style="22" customWidth="1"/>
    <col min="318" max="318" width="11.42578125" style="22" customWidth="1"/>
    <col min="319" max="319" width="21.140625" style="22" customWidth="1"/>
    <col min="320" max="320" width="7.140625" style="22" bestFit="1" customWidth="1"/>
    <col min="321" max="321" width="6.5703125" style="22" bestFit="1" customWidth="1"/>
    <col min="322" max="322" width="9" style="22" customWidth="1"/>
    <col min="323" max="324" width="3.28515625" style="22" customWidth="1"/>
    <col min="325" max="326" width="4.5703125" style="22" customWidth="1"/>
    <col min="327" max="327" width="4" style="22" customWidth="1"/>
    <col min="328" max="328" width="9.42578125" style="22" bestFit="1" customWidth="1"/>
    <col min="329" max="329" width="4.140625" style="22" customWidth="1"/>
    <col min="330" max="512" width="11.42578125" style="22"/>
    <col min="513" max="513" width="9.42578125" style="22" customWidth="1"/>
    <col min="514" max="514" width="11.42578125" style="22" customWidth="1"/>
    <col min="515" max="515" width="7.5703125" style="22" customWidth="1"/>
    <col min="516" max="518" width="6.140625" style="22" customWidth="1"/>
    <col min="519" max="519" width="8.7109375" style="22" customWidth="1"/>
    <col min="520" max="520" width="2.7109375" style="22" bestFit="1" customWidth="1"/>
    <col min="521" max="521" width="13.140625" style="22" customWidth="1"/>
    <col min="522" max="522" width="6.5703125" style="22" customWidth="1"/>
    <col min="523" max="523" width="8" style="22" customWidth="1"/>
    <col min="524" max="526" width="7.7109375" style="22" customWidth="1"/>
    <col min="527" max="530" width="3.7109375" style="22" customWidth="1"/>
    <col min="531" max="566" width="0" style="22" hidden="1" customWidth="1"/>
    <col min="567" max="569" width="3.7109375" style="22" customWidth="1"/>
    <col min="570" max="570" width="0" style="22" hidden="1" customWidth="1"/>
    <col min="571" max="571" width="3.7109375" style="22" customWidth="1"/>
    <col min="572" max="572" width="19.5703125" style="22" customWidth="1"/>
    <col min="573" max="573" width="13.42578125" style="22" customWidth="1"/>
    <col min="574" max="574" width="11.42578125" style="22" customWidth="1"/>
    <col min="575" max="575" width="21.140625" style="22" customWidth="1"/>
    <col min="576" max="576" width="7.140625" style="22" bestFit="1" customWidth="1"/>
    <col min="577" max="577" width="6.5703125" style="22" bestFit="1" customWidth="1"/>
    <col min="578" max="578" width="9" style="22" customWidth="1"/>
    <col min="579" max="580" width="3.28515625" style="22" customWidth="1"/>
    <col min="581" max="582" width="4.5703125" style="22" customWidth="1"/>
    <col min="583" max="583" width="4" style="22" customWidth="1"/>
    <col min="584" max="584" width="9.42578125" style="22" bestFit="1" customWidth="1"/>
    <col min="585" max="585" width="4.140625" style="22" customWidth="1"/>
    <col min="586" max="768" width="11.42578125" style="22"/>
    <col min="769" max="769" width="9.42578125" style="22" customWidth="1"/>
    <col min="770" max="770" width="11.42578125" style="22" customWidth="1"/>
    <col min="771" max="771" width="7.5703125" style="22" customWidth="1"/>
    <col min="772" max="774" width="6.140625" style="22" customWidth="1"/>
    <col min="775" max="775" width="8.7109375" style="22" customWidth="1"/>
    <col min="776" max="776" width="2.7109375" style="22" bestFit="1" customWidth="1"/>
    <col min="777" max="777" width="13.140625" style="22" customWidth="1"/>
    <col min="778" max="778" width="6.5703125" style="22" customWidth="1"/>
    <col min="779" max="779" width="8" style="22" customWidth="1"/>
    <col min="780" max="782" width="7.7109375" style="22" customWidth="1"/>
    <col min="783" max="786" width="3.7109375" style="22" customWidth="1"/>
    <col min="787" max="822" width="0" style="22" hidden="1" customWidth="1"/>
    <col min="823" max="825" width="3.7109375" style="22" customWidth="1"/>
    <col min="826" max="826" width="0" style="22" hidden="1" customWidth="1"/>
    <col min="827" max="827" width="3.7109375" style="22" customWidth="1"/>
    <col min="828" max="828" width="19.5703125" style="22" customWidth="1"/>
    <col min="829" max="829" width="13.42578125" style="22" customWidth="1"/>
    <col min="830" max="830" width="11.42578125" style="22" customWidth="1"/>
    <col min="831" max="831" width="21.140625" style="22" customWidth="1"/>
    <col min="832" max="832" width="7.140625" style="22" bestFit="1" customWidth="1"/>
    <col min="833" max="833" width="6.5703125" style="22" bestFit="1" customWidth="1"/>
    <col min="834" max="834" width="9" style="22" customWidth="1"/>
    <col min="835" max="836" width="3.28515625" style="22" customWidth="1"/>
    <col min="837" max="838" width="4.5703125" style="22" customWidth="1"/>
    <col min="839" max="839" width="4" style="22" customWidth="1"/>
    <col min="840" max="840" width="9.42578125" style="22" bestFit="1" customWidth="1"/>
    <col min="841" max="841" width="4.140625" style="22" customWidth="1"/>
    <col min="842" max="1024" width="11.42578125" style="22"/>
    <col min="1025" max="1025" width="9.42578125" style="22" customWidth="1"/>
    <col min="1026" max="1026" width="11.42578125" style="22" customWidth="1"/>
    <col min="1027" max="1027" width="7.5703125" style="22" customWidth="1"/>
    <col min="1028" max="1030" width="6.140625" style="22" customWidth="1"/>
    <col min="1031" max="1031" width="8.7109375" style="22" customWidth="1"/>
    <col min="1032" max="1032" width="2.7109375" style="22" bestFit="1" customWidth="1"/>
    <col min="1033" max="1033" width="13.140625" style="22" customWidth="1"/>
    <col min="1034" max="1034" width="6.5703125" style="22" customWidth="1"/>
    <col min="1035" max="1035" width="8" style="22" customWidth="1"/>
    <col min="1036" max="1038" width="7.7109375" style="22" customWidth="1"/>
    <col min="1039" max="1042" width="3.7109375" style="22" customWidth="1"/>
    <col min="1043" max="1078" width="0" style="22" hidden="1" customWidth="1"/>
    <col min="1079" max="1081" width="3.7109375" style="22" customWidth="1"/>
    <col min="1082" max="1082" width="0" style="22" hidden="1" customWidth="1"/>
    <col min="1083" max="1083" width="3.7109375" style="22" customWidth="1"/>
    <col min="1084" max="1084" width="19.5703125" style="22" customWidth="1"/>
    <col min="1085" max="1085" width="13.42578125" style="22" customWidth="1"/>
    <col min="1086" max="1086" width="11.42578125" style="22" customWidth="1"/>
    <col min="1087" max="1087" width="21.140625" style="22" customWidth="1"/>
    <col min="1088" max="1088" width="7.140625" style="22" bestFit="1" customWidth="1"/>
    <col min="1089" max="1089" width="6.5703125" style="22" bestFit="1" customWidth="1"/>
    <col min="1090" max="1090" width="9" style="22" customWidth="1"/>
    <col min="1091" max="1092" width="3.28515625" style="22" customWidth="1"/>
    <col min="1093" max="1094" width="4.5703125" style="22" customWidth="1"/>
    <col min="1095" max="1095" width="4" style="22" customWidth="1"/>
    <col min="1096" max="1096" width="9.42578125" style="22" bestFit="1" customWidth="1"/>
    <col min="1097" max="1097" width="4.140625" style="22" customWidth="1"/>
    <col min="1098" max="1280" width="11.42578125" style="22"/>
    <col min="1281" max="1281" width="9.42578125" style="22" customWidth="1"/>
    <col min="1282" max="1282" width="11.42578125" style="22" customWidth="1"/>
    <col min="1283" max="1283" width="7.5703125" style="22" customWidth="1"/>
    <col min="1284" max="1286" width="6.140625" style="22" customWidth="1"/>
    <col min="1287" max="1287" width="8.7109375" style="22" customWidth="1"/>
    <col min="1288" max="1288" width="2.7109375" style="22" bestFit="1" customWidth="1"/>
    <col min="1289" max="1289" width="13.140625" style="22" customWidth="1"/>
    <col min="1290" max="1290" width="6.5703125" style="22" customWidth="1"/>
    <col min="1291" max="1291" width="8" style="22" customWidth="1"/>
    <col min="1292" max="1294" width="7.7109375" style="22" customWidth="1"/>
    <col min="1295" max="1298" width="3.7109375" style="22" customWidth="1"/>
    <col min="1299" max="1334" width="0" style="22" hidden="1" customWidth="1"/>
    <col min="1335" max="1337" width="3.7109375" style="22" customWidth="1"/>
    <col min="1338" max="1338" width="0" style="22" hidden="1" customWidth="1"/>
    <col min="1339" max="1339" width="3.7109375" style="22" customWidth="1"/>
    <col min="1340" max="1340" width="19.5703125" style="22" customWidth="1"/>
    <col min="1341" max="1341" width="13.42578125" style="22" customWidth="1"/>
    <col min="1342" max="1342" width="11.42578125" style="22" customWidth="1"/>
    <col min="1343" max="1343" width="21.140625" style="22" customWidth="1"/>
    <col min="1344" max="1344" width="7.140625" style="22" bestFit="1" customWidth="1"/>
    <col min="1345" max="1345" width="6.5703125" style="22" bestFit="1" customWidth="1"/>
    <col min="1346" max="1346" width="9" style="22" customWidth="1"/>
    <col min="1347" max="1348" width="3.28515625" style="22" customWidth="1"/>
    <col min="1349" max="1350" width="4.5703125" style="22" customWidth="1"/>
    <col min="1351" max="1351" width="4" style="22" customWidth="1"/>
    <col min="1352" max="1352" width="9.42578125" style="22" bestFit="1" customWidth="1"/>
    <col min="1353" max="1353" width="4.140625" style="22" customWidth="1"/>
    <col min="1354" max="1536" width="11.42578125" style="22"/>
    <col min="1537" max="1537" width="9.42578125" style="22" customWidth="1"/>
    <col min="1538" max="1538" width="11.42578125" style="22" customWidth="1"/>
    <col min="1539" max="1539" width="7.5703125" style="22" customWidth="1"/>
    <col min="1540" max="1542" width="6.140625" style="22" customWidth="1"/>
    <col min="1543" max="1543" width="8.7109375" style="22" customWidth="1"/>
    <col min="1544" max="1544" width="2.7109375" style="22" bestFit="1" customWidth="1"/>
    <col min="1545" max="1545" width="13.140625" style="22" customWidth="1"/>
    <col min="1546" max="1546" width="6.5703125" style="22" customWidth="1"/>
    <col min="1547" max="1547" width="8" style="22" customWidth="1"/>
    <col min="1548" max="1550" width="7.7109375" style="22" customWidth="1"/>
    <col min="1551" max="1554" width="3.7109375" style="22" customWidth="1"/>
    <col min="1555" max="1590" width="0" style="22" hidden="1" customWidth="1"/>
    <col min="1591" max="1593" width="3.7109375" style="22" customWidth="1"/>
    <col min="1594" max="1594" width="0" style="22" hidden="1" customWidth="1"/>
    <col min="1595" max="1595" width="3.7109375" style="22" customWidth="1"/>
    <col min="1596" max="1596" width="19.5703125" style="22" customWidth="1"/>
    <col min="1597" max="1597" width="13.42578125" style="22" customWidth="1"/>
    <col min="1598" max="1598" width="11.42578125" style="22" customWidth="1"/>
    <col min="1599" max="1599" width="21.140625" style="22" customWidth="1"/>
    <col min="1600" max="1600" width="7.140625" style="22" bestFit="1" customWidth="1"/>
    <col min="1601" max="1601" width="6.5703125" style="22" bestFit="1" customWidth="1"/>
    <col min="1602" max="1602" width="9" style="22" customWidth="1"/>
    <col min="1603" max="1604" width="3.28515625" style="22" customWidth="1"/>
    <col min="1605" max="1606" width="4.5703125" style="22" customWidth="1"/>
    <col min="1607" max="1607" width="4" style="22" customWidth="1"/>
    <col min="1608" max="1608" width="9.42578125" style="22" bestFit="1" customWidth="1"/>
    <col min="1609" max="1609" width="4.140625" style="22" customWidth="1"/>
    <col min="1610" max="1792" width="11.42578125" style="22"/>
    <col min="1793" max="1793" width="9.42578125" style="22" customWidth="1"/>
    <col min="1794" max="1794" width="11.42578125" style="22" customWidth="1"/>
    <col min="1795" max="1795" width="7.5703125" style="22" customWidth="1"/>
    <col min="1796" max="1798" width="6.140625" style="22" customWidth="1"/>
    <col min="1799" max="1799" width="8.7109375" style="22" customWidth="1"/>
    <col min="1800" max="1800" width="2.7109375" style="22" bestFit="1" customWidth="1"/>
    <col min="1801" max="1801" width="13.140625" style="22" customWidth="1"/>
    <col min="1802" max="1802" width="6.5703125" style="22" customWidth="1"/>
    <col min="1803" max="1803" width="8" style="22" customWidth="1"/>
    <col min="1804" max="1806" width="7.7109375" style="22" customWidth="1"/>
    <col min="1807" max="1810" width="3.7109375" style="22" customWidth="1"/>
    <col min="1811" max="1846" width="0" style="22" hidden="1" customWidth="1"/>
    <col min="1847" max="1849" width="3.7109375" style="22" customWidth="1"/>
    <col min="1850" max="1850" width="0" style="22" hidden="1" customWidth="1"/>
    <col min="1851" max="1851" width="3.7109375" style="22" customWidth="1"/>
    <col min="1852" max="1852" width="19.5703125" style="22" customWidth="1"/>
    <col min="1853" max="1853" width="13.42578125" style="22" customWidth="1"/>
    <col min="1854" max="1854" width="11.42578125" style="22" customWidth="1"/>
    <col min="1855" max="1855" width="21.140625" style="22" customWidth="1"/>
    <col min="1856" max="1856" width="7.140625" style="22" bestFit="1" customWidth="1"/>
    <col min="1857" max="1857" width="6.5703125" style="22" bestFit="1" customWidth="1"/>
    <col min="1858" max="1858" width="9" style="22" customWidth="1"/>
    <col min="1859" max="1860" width="3.28515625" style="22" customWidth="1"/>
    <col min="1861" max="1862" width="4.5703125" style="22" customWidth="1"/>
    <col min="1863" max="1863" width="4" style="22" customWidth="1"/>
    <col min="1864" max="1864" width="9.42578125" style="22" bestFit="1" customWidth="1"/>
    <col min="1865" max="1865" width="4.140625" style="22" customWidth="1"/>
    <col min="1866" max="2048" width="11.42578125" style="22"/>
    <col min="2049" max="2049" width="9.42578125" style="22" customWidth="1"/>
    <col min="2050" max="2050" width="11.42578125" style="22" customWidth="1"/>
    <col min="2051" max="2051" width="7.5703125" style="22" customWidth="1"/>
    <col min="2052" max="2054" width="6.140625" style="22" customWidth="1"/>
    <col min="2055" max="2055" width="8.7109375" style="22" customWidth="1"/>
    <col min="2056" max="2056" width="2.7109375" style="22" bestFit="1" customWidth="1"/>
    <col min="2057" max="2057" width="13.140625" style="22" customWidth="1"/>
    <col min="2058" max="2058" width="6.5703125" style="22" customWidth="1"/>
    <col min="2059" max="2059" width="8" style="22" customWidth="1"/>
    <col min="2060" max="2062" width="7.7109375" style="22" customWidth="1"/>
    <col min="2063" max="2066" width="3.7109375" style="22" customWidth="1"/>
    <col min="2067" max="2102" width="0" style="22" hidden="1" customWidth="1"/>
    <col min="2103" max="2105" width="3.7109375" style="22" customWidth="1"/>
    <col min="2106" max="2106" width="0" style="22" hidden="1" customWidth="1"/>
    <col min="2107" max="2107" width="3.7109375" style="22" customWidth="1"/>
    <col min="2108" max="2108" width="19.5703125" style="22" customWidth="1"/>
    <col min="2109" max="2109" width="13.42578125" style="22" customWidth="1"/>
    <col min="2110" max="2110" width="11.42578125" style="22" customWidth="1"/>
    <col min="2111" max="2111" width="21.140625" style="22" customWidth="1"/>
    <col min="2112" max="2112" width="7.140625" style="22" bestFit="1" customWidth="1"/>
    <col min="2113" max="2113" width="6.5703125" style="22" bestFit="1" customWidth="1"/>
    <col min="2114" max="2114" width="9" style="22" customWidth="1"/>
    <col min="2115" max="2116" width="3.28515625" style="22" customWidth="1"/>
    <col min="2117" max="2118" width="4.5703125" style="22" customWidth="1"/>
    <col min="2119" max="2119" width="4" style="22" customWidth="1"/>
    <col min="2120" max="2120" width="9.42578125" style="22" bestFit="1" customWidth="1"/>
    <col min="2121" max="2121" width="4.140625" style="22" customWidth="1"/>
    <col min="2122" max="2304" width="11.42578125" style="22"/>
    <col min="2305" max="2305" width="9.42578125" style="22" customWidth="1"/>
    <col min="2306" max="2306" width="11.42578125" style="22" customWidth="1"/>
    <col min="2307" max="2307" width="7.5703125" style="22" customWidth="1"/>
    <col min="2308" max="2310" width="6.140625" style="22" customWidth="1"/>
    <col min="2311" max="2311" width="8.7109375" style="22" customWidth="1"/>
    <col min="2312" max="2312" width="2.7109375" style="22" bestFit="1" customWidth="1"/>
    <col min="2313" max="2313" width="13.140625" style="22" customWidth="1"/>
    <col min="2314" max="2314" width="6.5703125" style="22" customWidth="1"/>
    <col min="2315" max="2315" width="8" style="22" customWidth="1"/>
    <col min="2316" max="2318" width="7.7109375" style="22" customWidth="1"/>
    <col min="2319" max="2322" width="3.7109375" style="22" customWidth="1"/>
    <col min="2323" max="2358" width="0" style="22" hidden="1" customWidth="1"/>
    <col min="2359" max="2361" width="3.7109375" style="22" customWidth="1"/>
    <col min="2362" max="2362" width="0" style="22" hidden="1" customWidth="1"/>
    <col min="2363" max="2363" width="3.7109375" style="22" customWidth="1"/>
    <col min="2364" max="2364" width="19.5703125" style="22" customWidth="1"/>
    <col min="2365" max="2365" width="13.42578125" style="22" customWidth="1"/>
    <col min="2366" max="2366" width="11.42578125" style="22" customWidth="1"/>
    <col min="2367" max="2367" width="21.140625" style="22" customWidth="1"/>
    <col min="2368" max="2368" width="7.140625" style="22" bestFit="1" customWidth="1"/>
    <col min="2369" max="2369" width="6.5703125" style="22" bestFit="1" customWidth="1"/>
    <col min="2370" max="2370" width="9" style="22" customWidth="1"/>
    <col min="2371" max="2372" width="3.28515625" style="22" customWidth="1"/>
    <col min="2373" max="2374" width="4.5703125" style="22" customWidth="1"/>
    <col min="2375" max="2375" width="4" style="22" customWidth="1"/>
    <col min="2376" max="2376" width="9.42578125" style="22" bestFit="1" customWidth="1"/>
    <col min="2377" max="2377" width="4.140625" style="22" customWidth="1"/>
    <col min="2378" max="2560" width="11.42578125" style="22"/>
    <col min="2561" max="2561" width="9.42578125" style="22" customWidth="1"/>
    <col min="2562" max="2562" width="11.42578125" style="22" customWidth="1"/>
    <col min="2563" max="2563" width="7.5703125" style="22" customWidth="1"/>
    <col min="2564" max="2566" width="6.140625" style="22" customWidth="1"/>
    <col min="2567" max="2567" width="8.7109375" style="22" customWidth="1"/>
    <col min="2568" max="2568" width="2.7109375" style="22" bestFit="1" customWidth="1"/>
    <col min="2569" max="2569" width="13.140625" style="22" customWidth="1"/>
    <col min="2570" max="2570" width="6.5703125" style="22" customWidth="1"/>
    <col min="2571" max="2571" width="8" style="22" customWidth="1"/>
    <col min="2572" max="2574" width="7.7109375" style="22" customWidth="1"/>
    <col min="2575" max="2578" width="3.7109375" style="22" customWidth="1"/>
    <col min="2579" max="2614" width="0" style="22" hidden="1" customWidth="1"/>
    <col min="2615" max="2617" width="3.7109375" style="22" customWidth="1"/>
    <col min="2618" max="2618" width="0" style="22" hidden="1" customWidth="1"/>
    <col min="2619" max="2619" width="3.7109375" style="22" customWidth="1"/>
    <col min="2620" max="2620" width="19.5703125" style="22" customWidth="1"/>
    <col min="2621" max="2621" width="13.42578125" style="22" customWidth="1"/>
    <col min="2622" max="2622" width="11.42578125" style="22" customWidth="1"/>
    <col min="2623" max="2623" width="21.140625" style="22" customWidth="1"/>
    <col min="2624" max="2624" width="7.140625" style="22" bestFit="1" customWidth="1"/>
    <col min="2625" max="2625" width="6.5703125" style="22" bestFit="1" customWidth="1"/>
    <col min="2626" max="2626" width="9" style="22" customWidth="1"/>
    <col min="2627" max="2628" width="3.28515625" style="22" customWidth="1"/>
    <col min="2629" max="2630" width="4.5703125" style="22" customWidth="1"/>
    <col min="2631" max="2631" width="4" style="22" customWidth="1"/>
    <col min="2632" max="2632" width="9.42578125" style="22" bestFit="1" customWidth="1"/>
    <col min="2633" max="2633" width="4.140625" style="22" customWidth="1"/>
    <col min="2634" max="2816" width="11.42578125" style="22"/>
    <col min="2817" max="2817" width="9.42578125" style="22" customWidth="1"/>
    <col min="2818" max="2818" width="11.42578125" style="22" customWidth="1"/>
    <col min="2819" max="2819" width="7.5703125" style="22" customWidth="1"/>
    <col min="2820" max="2822" width="6.140625" style="22" customWidth="1"/>
    <col min="2823" max="2823" width="8.7109375" style="22" customWidth="1"/>
    <col min="2824" max="2824" width="2.7109375" style="22" bestFit="1" customWidth="1"/>
    <col min="2825" max="2825" width="13.140625" style="22" customWidth="1"/>
    <col min="2826" max="2826" width="6.5703125" style="22" customWidth="1"/>
    <col min="2827" max="2827" width="8" style="22" customWidth="1"/>
    <col min="2828" max="2830" width="7.7109375" style="22" customWidth="1"/>
    <col min="2831" max="2834" width="3.7109375" style="22" customWidth="1"/>
    <col min="2835" max="2870" width="0" style="22" hidden="1" customWidth="1"/>
    <col min="2871" max="2873" width="3.7109375" style="22" customWidth="1"/>
    <col min="2874" max="2874" width="0" style="22" hidden="1" customWidth="1"/>
    <col min="2875" max="2875" width="3.7109375" style="22" customWidth="1"/>
    <col min="2876" max="2876" width="19.5703125" style="22" customWidth="1"/>
    <col min="2877" max="2877" width="13.42578125" style="22" customWidth="1"/>
    <col min="2878" max="2878" width="11.42578125" style="22" customWidth="1"/>
    <col min="2879" max="2879" width="21.140625" style="22" customWidth="1"/>
    <col min="2880" max="2880" width="7.140625" style="22" bestFit="1" customWidth="1"/>
    <col min="2881" max="2881" width="6.5703125" style="22" bestFit="1" customWidth="1"/>
    <col min="2882" max="2882" width="9" style="22" customWidth="1"/>
    <col min="2883" max="2884" width="3.28515625" style="22" customWidth="1"/>
    <col min="2885" max="2886" width="4.5703125" style="22" customWidth="1"/>
    <col min="2887" max="2887" width="4" style="22" customWidth="1"/>
    <col min="2888" max="2888" width="9.42578125" style="22" bestFit="1" customWidth="1"/>
    <col min="2889" max="2889" width="4.140625" style="22" customWidth="1"/>
    <col min="2890" max="3072" width="11.42578125" style="22"/>
    <col min="3073" max="3073" width="9.42578125" style="22" customWidth="1"/>
    <col min="3074" max="3074" width="11.42578125" style="22" customWidth="1"/>
    <col min="3075" max="3075" width="7.5703125" style="22" customWidth="1"/>
    <col min="3076" max="3078" width="6.140625" style="22" customWidth="1"/>
    <col min="3079" max="3079" width="8.7109375" style="22" customWidth="1"/>
    <col min="3080" max="3080" width="2.7109375" style="22" bestFit="1" customWidth="1"/>
    <col min="3081" max="3081" width="13.140625" style="22" customWidth="1"/>
    <col min="3082" max="3082" width="6.5703125" style="22" customWidth="1"/>
    <col min="3083" max="3083" width="8" style="22" customWidth="1"/>
    <col min="3084" max="3086" width="7.7109375" style="22" customWidth="1"/>
    <col min="3087" max="3090" width="3.7109375" style="22" customWidth="1"/>
    <col min="3091" max="3126" width="0" style="22" hidden="1" customWidth="1"/>
    <col min="3127" max="3129" width="3.7109375" style="22" customWidth="1"/>
    <col min="3130" max="3130" width="0" style="22" hidden="1" customWidth="1"/>
    <col min="3131" max="3131" width="3.7109375" style="22" customWidth="1"/>
    <col min="3132" max="3132" width="19.5703125" style="22" customWidth="1"/>
    <col min="3133" max="3133" width="13.42578125" style="22" customWidth="1"/>
    <col min="3134" max="3134" width="11.42578125" style="22" customWidth="1"/>
    <col min="3135" max="3135" width="21.140625" style="22" customWidth="1"/>
    <col min="3136" max="3136" width="7.140625" style="22" bestFit="1" customWidth="1"/>
    <col min="3137" max="3137" width="6.5703125" style="22" bestFit="1" customWidth="1"/>
    <col min="3138" max="3138" width="9" style="22" customWidth="1"/>
    <col min="3139" max="3140" width="3.28515625" style="22" customWidth="1"/>
    <col min="3141" max="3142" width="4.5703125" style="22" customWidth="1"/>
    <col min="3143" max="3143" width="4" style="22" customWidth="1"/>
    <col min="3144" max="3144" width="9.42578125" style="22" bestFit="1" customWidth="1"/>
    <col min="3145" max="3145" width="4.140625" style="22" customWidth="1"/>
    <col min="3146" max="3328" width="11.42578125" style="22"/>
    <col min="3329" max="3329" width="9.42578125" style="22" customWidth="1"/>
    <col min="3330" max="3330" width="11.42578125" style="22" customWidth="1"/>
    <col min="3331" max="3331" width="7.5703125" style="22" customWidth="1"/>
    <col min="3332" max="3334" width="6.140625" style="22" customWidth="1"/>
    <col min="3335" max="3335" width="8.7109375" style="22" customWidth="1"/>
    <col min="3336" max="3336" width="2.7109375" style="22" bestFit="1" customWidth="1"/>
    <col min="3337" max="3337" width="13.140625" style="22" customWidth="1"/>
    <col min="3338" max="3338" width="6.5703125" style="22" customWidth="1"/>
    <col min="3339" max="3339" width="8" style="22" customWidth="1"/>
    <col min="3340" max="3342" width="7.7109375" style="22" customWidth="1"/>
    <col min="3343" max="3346" width="3.7109375" style="22" customWidth="1"/>
    <col min="3347" max="3382" width="0" style="22" hidden="1" customWidth="1"/>
    <col min="3383" max="3385" width="3.7109375" style="22" customWidth="1"/>
    <col min="3386" max="3386" width="0" style="22" hidden="1" customWidth="1"/>
    <col min="3387" max="3387" width="3.7109375" style="22" customWidth="1"/>
    <col min="3388" max="3388" width="19.5703125" style="22" customWidth="1"/>
    <col min="3389" max="3389" width="13.42578125" style="22" customWidth="1"/>
    <col min="3390" max="3390" width="11.42578125" style="22" customWidth="1"/>
    <col min="3391" max="3391" width="21.140625" style="22" customWidth="1"/>
    <col min="3392" max="3392" width="7.140625" style="22" bestFit="1" customWidth="1"/>
    <col min="3393" max="3393" width="6.5703125" style="22" bestFit="1" customWidth="1"/>
    <col min="3394" max="3394" width="9" style="22" customWidth="1"/>
    <col min="3395" max="3396" width="3.28515625" style="22" customWidth="1"/>
    <col min="3397" max="3398" width="4.5703125" style="22" customWidth="1"/>
    <col min="3399" max="3399" width="4" style="22" customWidth="1"/>
    <col min="3400" max="3400" width="9.42578125" style="22" bestFit="1" customWidth="1"/>
    <col min="3401" max="3401" width="4.140625" style="22" customWidth="1"/>
    <col min="3402" max="3584" width="11.42578125" style="22"/>
    <col min="3585" max="3585" width="9.42578125" style="22" customWidth="1"/>
    <col min="3586" max="3586" width="11.42578125" style="22" customWidth="1"/>
    <col min="3587" max="3587" width="7.5703125" style="22" customWidth="1"/>
    <col min="3588" max="3590" width="6.140625" style="22" customWidth="1"/>
    <col min="3591" max="3591" width="8.7109375" style="22" customWidth="1"/>
    <col min="3592" max="3592" width="2.7109375" style="22" bestFit="1" customWidth="1"/>
    <col min="3593" max="3593" width="13.140625" style="22" customWidth="1"/>
    <col min="3594" max="3594" width="6.5703125" style="22" customWidth="1"/>
    <col min="3595" max="3595" width="8" style="22" customWidth="1"/>
    <col min="3596" max="3598" width="7.7109375" style="22" customWidth="1"/>
    <col min="3599" max="3602" width="3.7109375" style="22" customWidth="1"/>
    <col min="3603" max="3638" width="0" style="22" hidden="1" customWidth="1"/>
    <col min="3639" max="3641" width="3.7109375" style="22" customWidth="1"/>
    <col min="3642" max="3642" width="0" style="22" hidden="1" customWidth="1"/>
    <col min="3643" max="3643" width="3.7109375" style="22" customWidth="1"/>
    <col min="3644" max="3644" width="19.5703125" style="22" customWidth="1"/>
    <col min="3645" max="3645" width="13.42578125" style="22" customWidth="1"/>
    <col min="3646" max="3646" width="11.42578125" style="22" customWidth="1"/>
    <col min="3647" max="3647" width="21.140625" style="22" customWidth="1"/>
    <col min="3648" max="3648" width="7.140625" style="22" bestFit="1" customWidth="1"/>
    <col min="3649" max="3649" width="6.5703125" style="22" bestFit="1" customWidth="1"/>
    <col min="3650" max="3650" width="9" style="22" customWidth="1"/>
    <col min="3651" max="3652" width="3.28515625" style="22" customWidth="1"/>
    <col min="3653" max="3654" width="4.5703125" style="22" customWidth="1"/>
    <col min="3655" max="3655" width="4" style="22" customWidth="1"/>
    <col min="3656" max="3656" width="9.42578125" style="22" bestFit="1" customWidth="1"/>
    <col min="3657" max="3657" width="4.140625" style="22" customWidth="1"/>
    <col min="3658" max="3840" width="11.42578125" style="22"/>
    <col min="3841" max="3841" width="9.42578125" style="22" customWidth="1"/>
    <col min="3842" max="3842" width="11.42578125" style="22" customWidth="1"/>
    <col min="3843" max="3843" width="7.5703125" style="22" customWidth="1"/>
    <col min="3844" max="3846" width="6.140625" style="22" customWidth="1"/>
    <col min="3847" max="3847" width="8.7109375" style="22" customWidth="1"/>
    <col min="3848" max="3848" width="2.7109375" style="22" bestFit="1" customWidth="1"/>
    <col min="3849" max="3849" width="13.140625" style="22" customWidth="1"/>
    <col min="3850" max="3850" width="6.5703125" style="22" customWidth="1"/>
    <col min="3851" max="3851" width="8" style="22" customWidth="1"/>
    <col min="3852" max="3854" width="7.7109375" style="22" customWidth="1"/>
    <col min="3855" max="3858" width="3.7109375" style="22" customWidth="1"/>
    <col min="3859" max="3894" width="0" style="22" hidden="1" customWidth="1"/>
    <col min="3895" max="3897" width="3.7109375" style="22" customWidth="1"/>
    <col min="3898" max="3898" width="0" style="22" hidden="1" customWidth="1"/>
    <col min="3899" max="3899" width="3.7109375" style="22" customWidth="1"/>
    <col min="3900" max="3900" width="19.5703125" style="22" customWidth="1"/>
    <col min="3901" max="3901" width="13.42578125" style="22" customWidth="1"/>
    <col min="3902" max="3902" width="11.42578125" style="22" customWidth="1"/>
    <col min="3903" max="3903" width="21.140625" style="22" customWidth="1"/>
    <col min="3904" max="3904" width="7.140625" style="22" bestFit="1" customWidth="1"/>
    <col min="3905" max="3905" width="6.5703125" style="22" bestFit="1" customWidth="1"/>
    <col min="3906" max="3906" width="9" style="22" customWidth="1"/>
    <col min="3907" max="3908" width="3.28515625" style="22" customWidth="1"/>
    <col min="3909" max="3910" width="4.5703125" style="22" customWidth="1"/>
    <col min="3911" max="3911" width="4" style="22" customWidth="1"/>
    <col min="3912" max="3912" width="9.42578125" style="22" bestFit="1" customWidth="1"/>
    <col min="3913" max="3913" width="4.140625" style="22" customWidth="1"/>
    <col min="3914" max="4096" width="11.42578125" style="22"/>
    <col min="4097" max="4097" width="9.42578125" style="22" customWidth="1"/>
    <col min="4098" max="4098" width="11.42578125" style="22" customWidth="1"/>
    <col min="4099" max="4099" width="7.5703125" style="22" customWidth="1"/>
    <col min="4100" max="4102" width="6.140625" style="22" customWidth="1"/>
    <col min="4103" max="4103" width="8.7109375" style="22" customWidth="1"/>
    <col min="4104" max="4104" width="2.7109375" style="22" bestFit="1" customWidth="1"/>
    <col min="4105" max="4105" width="13.140625" style="22" customWidth="1"/>
    <col min="4106" max="4106" width="6.5703125" style="22" customWidth="1"/>
    <col min="4107" max="4107" width="8" style="22" customWidth="1"/>
    <col min="4108" max="4110" width="7.7109375" style="22" customWidth="1"/>
    <col min="4111" max="4114" width="3.7109375" style="22" customWidth="1"/>
    <col min="4115" max="4150" width="0" style="22" hidden="1" customWidth="1"/>
    <col min="4151" max="4153" width="3.7109375" style="22" customWidth="1"/>
    <col min="4154" max="4154" width="0" style="22" hidden="1" customWidth="1"/>
    <col min="4155" max="4155" width="3.7109375" style="22" customWidth="1"/>
    <col min="4156" max="4156" width="19.5703125" style="22" customWidth="1"/>
    <col min="4157" max="4157" width="13.42578125" style="22" customWidth="1"/>
    <col min="4158" max="4158" width="11.42578125" style="22" customWidth="1"/>
    <col min="4159" max="4159" width="21.140625" style="22" customWidth="1"/>
    <col min="4160" max="4160" width="7.140625" style="22" bestFit="1" customWidth="1"/>
    <col min="4161" max="4161" width="6.5703125" style="22" bestFit="1" customWidth="1"/>
    <col min="4162" max="4162" width="9" style="22" customWidth="1"/>
    <col min="4163" max="4164" width="3.28515625" style="22" customWidth="1"/>
    <col min="4165" max="4166" width="4.5703125" style="22" customWidth="1"/>
    <col min="4167" max="4167" width="4" style="22" customWidth="1"/>
    <col min="4168" max="4168" width="9.42578125" style="22" bestFit="1" customWidth="1"/>
    <col min="4169" max="4169" width="4.140625" style="22" customWidth="1"/>
    <col min="4170" max="4352" width="11.42578125" style="22"/>
    <col min="4353" max="4353" width="9.42578125" style="22" customWidth="1"/>
    <col min="4354" max="4354" width="11.42578125" style="22" customWidth="1"/>
    <col min="4355" max="4355" width="7.5703125" style="22" customWidth="1"/>
    <col min="4356" max="4358" width="6.140625" style="22" customWidth="1"/>
    <col min="4359" max="4359" width="8.7109375" style="22" customWidth="1"/>
    <col min="4360" max="4360" width="2.7109375" style="22" bestFit="1" customWidth="1"/>
    <col min="4361" max="4361" width="13.140625" style="22" customWidth="1"/>
    <col min="4362" max="4362" width="6.5703125" style="22" customWidth="1"/>
    <col min="4363" max="4363" width="8" style="22" customWidth="1"/>
    <col min="4364" max="4366" width="7.7109375" style="22" customWidth="1"/>
    <col min="4367" max="4370" width="3.7109375" style="22" customWidth="1"/>
    <col min="4371" max="4406" width="0" style="22" hidden="1" customWidth="1"/>
    <col min="4407" max="4409" width="3.7109375" style="22" customWidth="1"/>
    <col min="4410" max="4410" width="0" style="22" hidden="1" customWidth="1"/>
    <col min="4411" max="4411" width="3.7109375" style="22" customWidth="1"/>
    <col min="4412" max="4412" width="19.5703125" style="22" customWidth="1"/>
    <col min="4413" max="4413" width="13.42578125" style="22" customWidth="1"/>
    <col min="4414" max="4414" width="11.42578125" style="22" customWidth="1"/>
    <col min="4415" max="4415" width="21.140625" style="22" customWidth="1"/>
    <col min="4416" max="4416" width="7.140625" style="22" bestFit="1" customWidth="1"/>
    <col min="4417" max="4417" width="6.5703125" style="22" bestFit="1" customWidth="1"/>
    <col min="4418" max="4418" width="9" style="22" customWidth="1"/>
    <col min="4419" max="4420" width="3.28515625" style="22" customWidth="1"/>
    <col min="4421" max="4422" width="4.5703125" style="22" customWidth="1"/>
    <col min="4423" max="4423" width="4" style="22" customWidth="1"/>
    <col min="4424" max="4424" width="9.42578125" style="22" bestFit="1" customWidth="1"/>
    <col min="4425" max="4425" width="4.140625" style="22" customWidth="1"/>
    <col min="4426" max="4608" width="11.42578125" style="22"/>
    <col min="4609" max="4609" width="9.42578125" style="22" customWidth="1"/>
    <col min="4610" max="4610" width="11.42578125" style="22" customWidth="1"/>
    <col min="4611" max="4611" width="7.5703125" style="22" customWidth="1"/>
    <col min="4612" max="4614" width="6.140625" style="22" customWidth="1"/>
    <col min="4615" max="4615" width="8.7109375" style="22" customWidth="1"/>
    <col min="4616" max="4616" width="2.7109375" style="22" bestFit="1" customWidth="1"/>
    <col min="4617" max="4617" width="13.140625" style="22" customWidth="1"/>
    <col min="4618" max="4618" width="6.5703125" style="22" customWidth="1"/>
    <col min="4619" max="4619" width="8" style="22" customWidth="1"/>
    <col min="4620" max="4622" width="7.7109375" style="22" customWidth="1"/>
    <col min="4623" max="4626" width="3.7109375" style="22" customWidth="1"/>
    <col min="4627" max="4662" width="0" style="22" hidden="1" customWidth="1"/>
    <col min="4663" max="4665" width="3.7109375" style="22" customWidth="1"/>
    <col min="4666" max="4666" width="0" style="22" hidden="1" customWidth="1"/>
    <col min="4667" max="4667" width="3.7109375" style="22" customWidth="1"/>
    <col min="4668" max="4668" width="19.5703125" style="22" customWidth="1"/>
    <col min="4669" max="4669" width="13.42578125" style="22" customWidth="1"/>
    <col min="4670" max="4670" width="11.42578125" style="22" customWidth="1"/>
    <col min="4671" max="4671" width="21.140625" style="22" customWidth="1"/>
    <col min="4672" max="4672" width="7.140625" style="22" bestFit="1" customWidth="1"/>
    <col min="4673" max="4673" width="6.5703125" style="22" bestFit="1" customWidth="1"/>
    <col min="4674" max="4674" width="9" style="22" customWidth="1"/>
    <col min="4675" max="4676" width="3.28515625" style="22" customWidth="1"/>
    <col min="4677" max="4678" width="4.5703125" style="22" customWidth="1"/>
    <col min="4679" max="4679" width="4" style="22" customWidth="1"/>
    <col min="4680" max="4680" width="9.42578125" style="22" bestFit="1" customWidth="1"/>
    <col min="4681" max="4681" width="4.140625" style="22" customWidth="1"/>
    <col min="4682" max="4864" width="11.42578125" style="22"/>
    <col min="4865" max="4865" width="9.42578125" style="22" customWidth="1"/>
    <col min="4866" max="4866" width="11.42578125" style="22" customWidth="1"/>
    <col min="4867" max="4867" width="7.5703125" style="22" customWidth="1"/>
    <col min="4868" max="4870" width="6.140625" style="22" customWidth="1"/>
    <col min="4871" max="4871" width="8.7109375" style="22" customWidth="1"/>
    <col min="4872" max="4872" width="2.7109375" style="22" bestFit="1" customWidth="1"/>
    <col min="4873" max="4873" width="13.140625" style="22" customWidth="1"/>
    <col min="4874" max="4874" width="6.5703125" style="22" customWidth="1"/>
    <col min="4875" max="4875" width="8" style="22" customWidth="1"/>
    <col min="4876" max="4878" width="7.7109375" style="22" customWidth="1"/>
    <col min="4879" max="4882" width="3.7109375" style="22" customWidth="1"/>
    <col min="4883" max="4918" width="0" style="22" hidden="1" customWidth="1"/>
    <col min="4919" max="4921" width="3.7109375" style="22" customWidth="1"/>
    <col min="4922" max="4922" width="0" style="22" hidden="1" customWidth="1"/>
    <col min="4923" max="4923" width="3.7109375" style="22" customWidth="1"/>
    <col min="4924" max="4924" width="19.5703125" style="22" customWidth="1"/>
    <col min="4925" max="4925" width="13.42578125" style="22" customWidth="1"/>
    <col min="4926" max="4926" width="11.42578125" style="22" customWidth="1"/>
    <col min="4927" max="4927" width="21.140625" style="22" customWidth="1"/>
    <col min="4928" max="4928" width="7.140625" style="22" bestFit="1" customWidth="1"/>
    <col min="4929" max="4929" width="6.5703125" style="22" bestFit="1" customWidth="1"/>
    <col min="4930" max="4930" width="9" style="22" customWidth="1"/>
    <col min="4931" max="4932" width="3.28515625" style="22" customWidth="1"/>
    <col min="4933" max="4934" width="4.5703125" style="22" customWidth="1"/>
    <col min="4935" max="4935" width="4" style="22" customWidth="1"/>
    <col min="4936" max="4936" width="9.42578125" style="22" bestFit="1" customWidth="1"/>
    <col min="4937" max="4937" width="4.140625" style="22" customWidth="1"/>
    <col min="4938" max="5120" width="11.42578125" style="22"/>
    <col min="5121" max="5121" width="9.42578125" style="22" customWidth="1"/>
    <col min="5122" max="5122" width="11.42578125" style="22" customWidth="1"/>
    <col min="5123" max="5123" width="7.5703125" style="22" customWidth="1"/>
    <col min="5124" max="5126" width="6.140625" style="22" customWidth="1"/>
    <col min="5127" max="5127" width="8.7109375" style="22" customWidth="1"/>
    <col min="5128" max="5128" width="2.7109375" style="22" bestFit="1" customWidth="1"/>
    <col min="5129" max="5129" width="13.140625" style="22" customWidth="1"/>
    <col min="5130" max="5130" width="6.5703125" style="22" customWidth="1"/>
    <col min="5131" max="5131" width="8" style="22" customWidth="1"/>
    <col min="5132" max="5134" width="7.7109375" style="22" customWidth="1"/>
    <col min="5135" max="5138" width="3.7109375" style="22" customWidth="1"/>
    <col min="5139" max="5174" width="0" style="22" hidden="1" customWidth="1"/>
    <col min="5175" max="5177" width="3.7109375" style="22" customWidth="1"/>
    <col min="5178" max="5178" width="0" style="22" hidden="1" customWidth="1"/>
    <col min="5179" max="5179" width="3.7109375" style="22" customWidth="1"/>
    <col min="5180" max="5180" width="19.5703125" style="22" customWidth="1"/>
    <col min="5181" max="5181" width="13.42578125" style="22" customWidth="1"/>
    <col min="5182" max="5182" width="11.42578125" style="22" customWidth="1"/>
    <col min="5183" max="5183" width="21.140625" style="22" customWidth="1"/>
    <col min="5184" max="5184" width="7.140625" style="22" bestFit="1" customWidth="1"/>
    <col min="5185" max="5185" width="6.5703125" style="22" bestFit="1" customWidth="1"/>
    <col min="5186" max="5186" width="9" style="22" customWidth="1"/>
    <col min="5187" max="5188" width="3.28515625" style="22" customWidth="1"/>
    <col min="5189" max="5190" width="4.5703125" style="22" customWidth="1"/>
    <col min="5191" max="5191" width="4" style="22" customWidth="1"/>
    <col min="5192" max="5192" width="9.42578125" style="22" bestFit="1" customWidth="1"/>
    <col min="5193" max="5193" width="4.140625" style="22" customWidth="1"/>
    <col min="5194" max="5376" width="11.42578125" style="22"/>
    <col min="5377" max="5377" width="9.42578125" style="22" customWidth="1"/>
    <col min="5378" max="5378" width="11.42578125" style="22" customWidth="1"/>
    <col min="5379" max="5379" width="7.5703125" style="22" customWidth="1"/>
    <col min="5380" max="5382" width="6.140625" style="22" customWidth="1"/>
    <col min="5383" max="5383" width="8.7109375" style="22" customWidth="1"/>
    <col min="5384" max="5384" width="2.7109375" style="22" bestFit="1" customWidth="1"/>
    <col min="5385" max="5385" width="13.140625" style="22" customWidth="1"/>
    <col min="5386" max="5386" width="6.5703125" style="22" customWidth="1"/>
    <col min="5387" max="5387" width="8" style="22" customWidth="1"/>
    <col min="5388" max="5390" width="7.7109375" style="22" customWidth="1"/>
    <col min="5391" max="5394" width="3.7109375" style="22" customWidth="1"/>
    <col min="5395" max="5430" width="0" style="22" hidden="1" customWidth="1"/>
    <col min="5431" max="5433" width="3.7109375" style="22" customWidth="1"/>
    <col min="5434" max="5434" width="0" style="22" hidden="1" customWidth="1"/>
    <col min="5435" max="5435" width="3.7109375" style="22" customWidth="1"/>
    <col min="5436" max="5436" width="19.5703125" style="22" customWidth="1"/>
    <col min="5437" max="5437" width="13.42578125" style="22" customWidth="1"/>
    <col min="5438" max="5438" width="11.42578125" style="22" customWidth="1"/>
    <col min="5439" max="5439" width="21.140625" style="22" customWidth="1"/>
    <col min="5440" max="5440" width="7.140625" style="22" bestFit="1" customWidth="1"/>
    <col min="5441" max="5441" width="6.5703125" style="22" bestFit="1" customWidth="1"/>
    <col min="5442" max="5442" width="9" style="22" customWidth="1"/>
    <col min="5443" max="5444" width="3.28515625" style="22" customWidth="1"/>
    <col min="5445" max="5446" width="4.5703125" style="22" customWidth="1"/>
    <col min="5447" max="5447" width="4" style="22" customWidth="1"/>
    <col min="5448" max="5448" width="9.42578125" style="22" bestFit="1" customWidth="1"/>
    <col min="5449" max="5449" width="4.140625" style="22" customWidth="1"/>
    <col min="5450" max="5632" width="11.42578125" style="22"/>
    <col min="5633" max="5633" width="9.42578125" style="22" customWidth="1"/>
    <col min="5634" max="5634" width="11.42578125" style="22" customWidth="1"/>
    <col min="5635" max="5635" width="7.5703125" style="22" customWidth="1"/>
    <col min="5636" max="5638" width="6.140625" style="22" customWidth="1"/>
    <col min="5639" max="5639" width="8.7109375" style="22" customWidth="1"/>
    <col min="5640" max="5640" width="2.7109375" style="22" bestFit="1" customWidth="1"/>
    <col min="5641" max="5641" width="13.140625" style="22" customWidth="1"/>
    <col min="5642" max="5642" width="6.5703125" style="22" customWidth="1"/>
    <col min="5643" max="5643" width="8" style="22" customWidth="1"/>
    <col min="5644" max="5646" width="7.7109375" style="22" customWidth="1"/>
    <col min="5647" max="5650" width="3.7109375" style="22" customWidth="1"/>
    <col min="5651" max="5686" width="0" style="22" hidden="1" customWidth="1"/>
    <col min="5687" max="5689" width="3.7109375" style="22" customWidth="1"/>
    <col min="5690" max="5690" width="0" style="22" hidden="1" customWidth="1"/>
    <col min="5691" max="5691" width="3.7109375" style="22" customWidth="1"/>
    <col min="5692" max="5692" width="19.5703125" style="22" customWidth="1"/>
    <col min="5693" max="5693" width="13.42578125" style="22" customWidth="1"/>
    <col min="5694" max="5694" width="11.42578125" style="22" customWidth="1"/>
    <col min="5695" max="5695" width="21.140625" style="22" customWidth="1"/>
    <col min="5696" max="5696" width="7.140625" style="22" bestFit="1" customWidth="1"/>
    <col min="5697" max="5697" width="6.5703125" style="22" bestFit="1" customWidth="1"/>
    <col min="5698" max="5698" width="9" style="22" customWidth="1"/>
    <col min="5699" max="5700" width="3.28515625" style="22" customWidth="1"/>
    <col min="5701" max="5702" width="4.5703125" style="22" customWidth="1"/>
    <col min="5703" max="5703" width="4" style="22" customWidth="1"/>
    <col min="5704" max="5704" width="9.42578125" style="22" bestFit="1" customWidth="1"/>
    <col min="5705" max="5705" width="4.140625" style="22" customWidth="1"/>
    <col min="5706" max="5888" width="11.42578125" style="22"/>
    <col min="5889" max="5889" width="9.42578125" style="22" customWidth="1"/>
    <col min="5890" max="5890" width="11.42578125" style="22" customWidth="1"/>
    <col min="5891" max="5891" width="7.5703125" style="22" customWidth="1"/>
    <col min="5892" max="5894" width="6.140625" style="22" customWidth="1"/>
    <col min="5895" max="5895" width="8.7109375" style="22" customWidth="1"/>
    <col min="5896" max="5896" width="2.7109375" style="22" bestFit="1" customWidth="1"/>
    <col min="5897" max="5897" width="13.140625" style="22" customWidth="1"/>
    <col min="5898" max="5898" width="6.5703125" style="22" customWidth="1"/>
    <col min="5899" max="5899" width="8" style="22" customWidth="1"/>
    <col min="5900" max="5902" width="7.7109375" style="22" customWidth="1"/>
    <col min="5903" max="5906" width="3.7109375" style="22" customWidth="1"/>
    <col min="5907" max="5942" width="0" style="22" hidden="1" customWidth="1"/>
    <col min="5943" max="5945" width="3.7109375" style="22" customWidth="1"/>
    <col min="5946" max="5946" width="0" style="22" hidden="1" customWidth="1"/>
    <col min="5947" max="5947" width="3.7109375" style="22" customWidth="1"/>
    <col min="5948" max="5948" width="19.5703125" style="22" customWidth="1"/>
    <col min="5949" max="5949" width="13.42578125" style="22" customWidth="1"/>
    <col min="5950" max="5950" width="11.42578125" style="22" customWidth="1"/>
    <col min="5951" max="5951" width="21.140625" style="22" customWidth="1"/>
    <col min="5952" max="5952" width="7.140625" style="22" bestFit="1" customWidth="1"/>
    <col min="5953" max="5953" width="6.5703125" style="22" bestFit="1" customWidth="1"/>
    <col min="5954" max="5954" width="9" style="22" customWidth="1"/>
    <col min="5955" max="5956" width="3.28515625" style="22" customWidth="1"/>
    <col min="5957" max="5958" width="4.5703125" style="22" customWidth="1"/>
    <col min="5959" max="5959" width="4" style="22" customWidth="1"/>
    <col min="5960" max="5960" width="9.42578125" style="22" bestFit="1" customWidth="1"/>
    <col min="5961" max="5961" width="4.140625" style="22" customWidth="1"/>
    <col min="5962" max="6144" width="11.42578125" style="22"/>
    <col min="6145" max="6145" width="9.42578125" style="22" customWidth="1"/>
    <col min="6146" max="6146" width="11.42578125" style="22" customWidth="1"/>
    <col min="6147" max="6147" width="7.5703125" style="22" customWidth="1"/>
    <col min="6148" max="6150" width="6.140625" style="22" customWidth="1"/>
    <col min="6151" max="6151" width="8.7109375" style="22" customWidth="1"/>
    <col min="6152" max="6152" width="2.7109375" style="22" bestFit="1" customWidth="1"/>
    <col min="6153" max="6153" width="13.140625" style="22" customWidth="1"/>
    <col min="6154" max="6154" width="6.5703125" style="22" customWidth="1"/>
    <col min="6155" max="6155" width="8" style="22" customWidth="1"/>
    <col min="6156" max="6158" width="7.7109375" style="22" customWidth="1"/>
    <col min="6159" max="6162" width="3.7109375" style="22" customWidth="1"/>
    <col min="6163" max="6198" width="0" style="22" hidden="1" customWidth="1"/>
    <col min="6199" max="6201" width="3.7109375" style="22" customWidth="1"/>
    <col min="6202" max="6202" width="0" style="22" hidden="1" customWidth="1"/>
    <col min="6203" max="6203" width="3.7109375" style="22" customWidth="1"/>
    <col min="6204" max="6204" width="19.5703125" style="22" customWidth="1"/>
    <col min="6205" max="6205" width="13.42578125" style="22" customWidth="1"/>
    <col min="6206" max="6206" width="11.42578125" style="22" customWidth="1"/>
    <col min="6207" max="6207" width="21.140625" style="22" customWidth="1"/>
    <col min="6208" max="6208" width="7.140625" style="22" bestFit="1" customWidth="1"/>
    <col min="6209" max="6209" width="6.5703125" style="22" bestFit="1" customWidth="1"/>
    <col min="6210" max="6210" width="9" style="22" customWidth="1"/>
    <col min="6211" max="6212" width="3.28515625" style="22" customWidth="1"/>
    <col min="6213" max="6214" width="4.5703125" style="22" customWidth="1"/>
    <col min="6215" max="6215" width="4" style="22" customWidth="1"/>
    <col min="6216" max="6216" width="9.42578125" style="22" bestFit="1" customWidth="1"/>
    <col min="6217" max="6217" width="4.140625" style="22" customWidth="1"/>
    <col min="6218" max="6400" width="11.42578125" style="22"/>
    <col min="6401" max="6401" width="9.42578125" style="22" customWidth="1"/>
    <col min="6402" max="6402" width="11.42578125" style="22" customWidth="1"/>
    <col min="6403" max="6403" width="7.5703125" style="22" customWidth="1"/>
    <col min="6404" max="6406" width="6.140625" style="22" customWidth="1"/>
    <col min="6407" max="6407" width="8.7109375" style="22" customWidth="1"/>
    <col min="6408" max="6408" width="2.7109375" style="22" bestFit="1" customWidth="1"/>
    <col min="6409" max="6409" width="13.140625" style="22" customWidth="1"/>
    <col min="6410" max="6410" width="6.5703125" style="22" customWidth="1"/>
    <col min="6411" max="6411" width="8" style="22" customWidth="1"/>
    <col min="6412" max="6414" width="7.7109375" style="22" customWidth="1"/>
    <col min="6415" max="6418" width="3.7109375" style="22" customWidth="1"/>
    <col min="6419" max="6454" width="0" style="22" hidden="1" customWidth="1"/>
    <col min="6455" max="6457" width="3.7109375" style="22" customWidth="1"/>
    <col min="6458" max="6458" width="0" style="22" hidden="1" customWidth="1"/>
    <col min="6459" max="6459" width="3.7109375" style="22" customWidth="1"/>
    <col min="6460" max="6460" width="19.5703125" style="22" customWidth="1"/>
    <col min="6461" max="6461" width="13.42578125" style="22" customWidth="1"/>
    <col min="6462" max="6462" width="11.42578125" style="22" customWidth="1"/>
    <col min="6463" max="6463" width="21.140625" style="22" customWidth="1"/>
    <col min="6464" max="6464" width="7.140625" style="22" bestFit="1" customWidth="1"/>
    <col min="6465" max="6465" width="6.5703125" style="22" bestFit="1" customWidth="1"/>
    <col min="6466" max="6466" width="9" style="22" customWidth="1"/>
    <col min="6467" max="6468" width="3.28515625" style="22" customWidth="1"/>
    <col min="6469" max="6470" width="4.5703125" style="22" customWidth="1"/>
    <col min="6471" max="6471" width="4" style="22" customWidth="1"/>
    <col min="6472" max="6472" width="9.42578125" style="22" bestFit="1" customWidth="1"/>
    <col min="6473" max="6473" width="4.140625" style="22" customWidth="1"/>
    <col min="6474" max="6656" width="11.42578125" style="22"/>
    <col min="6657" max="6657" width="9.42578125" style="22" customWidth="1"/>
    <col min="6658" max="6658" width="11.42578125" style="22" customWidth="1"/>
    <col min="6659" max="6659" width="7.5703125" style="22" customWidth="1"/>
    <col min="6660" max="6662" width="6.140625" style="22" customWidth="1"/>
    <col min="6663" max="6663" width="8.7109375" style="22" customWidth="1"/>
    <col min="6664" max="6664" width="2.7109375" style="22" bestFit="1" customWidth="1"/>
    <col min="6665" max="6665" width="13.140625" style="22" customWidth="1"/>
    <col min="6666" max="6666" width="6.5703125" style="22" customWidth="1"/>
    <col min="6667" max="6667" width="8" style="22" customWidth="1"/>
    <col min="6668" max="6670" width="7.7109375" style="22" customWidth="1"/>
    <col min="6671" max="6674" width="3.7109375" style="22" customWidth="1"/>
    <col min="6675" max="6710" width="0" style="22" hidden="1" customWidth="1"/>
    <col min="6711" max="6713" width="3.7109375" style="22" customWidth="1"/>
    <col min="6714" max="6714" width="0" style="22" hidden="1" customWidth="1"/>
    <col min="6715" max="6715" width="3.7109375" style="22" customWidth="1"/>
    <col min="6716" max="6716" width="19.5703125" style="22" customWidth="1"/>
    <col min="6717" max="6717" width="13.42578125" style="22" customWidth="1"/>
    <col min="6718" max="6718" width="11.42578125" style="22" customWidth="1"/>
    <col min="6719" max="6719" width="21.140625" style="22" customWidth="1"/>
    <col min="6720" max="6720" width="7.140625" style="22" bestFit="1" customWidth="1"/>
    <col min="6721" max="6721" width="6.5703125" style="22" bestFit="1" customWidth="1"/>
    <col min="6722" max="6722" width="9" style="22" customWidth="1"/>
    <col min="6723" max="6724" width="3.28515625" style="22" customWidth="1"/>
    <col min="6725" max="6726" width="4.5703125" style="22" customWidth="1"/>
    <col min="6727" max="6727" width="4" style="22" customWidth="1"/>
    <col min="6728" max="6728" width="9.42578125" style="22" bestFit="1" customWidth="1"/>
    <col min="6729" max="6729" width="4.140625" style="22" customWidth="1"/>
    <col min="6730" max="6912" width="11.42578125" style="22"/>
    <col min="6913" max="6913" width="9.42578125" style="22" customWidth="1"/>
    <col min="6914" max="6914" width="11.42578125" style="22" customWidth="1"/>
    <col min="6915" max="6915" width="7.5703125" style="22" customWidth="1"/>
    <col min="6916" max="6918" width="6.140625" style="22" customWidth="1"/>
    <col min="6919" max="6919" width="8.7109375" style="22" customWidth="1"/>
    <col min="6920" max="6920" width="2.7109375" style="22" bestFit="1" customWidth="1"/>
    <col min="6921" max="6921" width="13.140625" style="22" customWidth="1"/>
    <col min="6922" max="6922" width="6.5703125" style="22" customWidth="1"/>
    <col min="6923" max="6923" width="8" style="22" customWidth="1"/>
    <col min="6924" max="6926" width="7.7109375" style="22" customWidth="1"/>
    <col min="6927" max="6930" width="3.7109375" style="22" customWidth="1"/>
    <col min="6931" max="6966" width="0" style="22" hidden="1" customWidth="1"/>
    <col min="6967" max="6969" width="3.7109375" style="22" customWidth="1"/>
    <col min="6970" max="6970" width="0" style="22" hidden="1" customWidth="1"/>
    <col min="6971" max="6971" width="3.7109375" style="22" customWidth="1"/>
    <col min="6972" max="6972" width="19.5703125" style="22" customWidth="1"/>
    <col min="6973" max="6973" width="13.42578125" style="22" customWidth="1"/>
    <col min="6974" max="6974" width="11.42578125" style="22" customWidth="1"/>
    <col min="6975" max="6975" width="21.140625" style="22" customWidth="1"/>
    <col min="6976" max="6976" width="7.140625" style="22" bestFit="1" customWidth="1"/>
    <col min="6977" max="6977" width="6.5703125" style="22" bestFit="1" customWidth="1"/>
    <col min="6978" max="6978" width="9" style="22" customWidth="1"/>
    <col min="6979" max="6980" width="3.28515625" style="22" customWidth="1"/>
    <col min="6981" max="6982" width="4.5703125" style="22" customWidth="1"/>
    <col min="6983" max="6983" width="4" style="22" customWidth="1"/>
    <col min="6984" max="6984" width="9.42578125" style="22" bestFit="1" customWidth="1"/>
    <col min="6985" max="6985" width="4.140625" style="22" customWidth="1"/>
    <col min="6986" max="7168" width="11.42578125" style="22"/>
    <col min="7169" max="7169" width="9.42578125" style="22" customWidth="1"/>
    <col min="7170" max="7170" width="11.42578125" style="22" customWidth="1"/>
    <col min="7171" max="7171" width="7.5703125" style="22" customWidth="1"/>
    <col min="7172" max="7174" width="6.140625" style="22" customWidth="1"/>
    <col min="7175" max="7175" width="8.7109375" style="22" customWidth="1"/>
    <col min="7176" max="7176" width="2.7109375" style="22" bestFit="1" customWidth="1"/>
    <col min="7177" max="7177" width="13.140625" style="22" customWidth="1"/>
    <col min="7178" max="7178" width="6.5703125" style="22" customWidth="1"/>
    <col min="7179" max="7179" width="8" style="22" customWidth="1"/>
    <col min="7180" max="7182" width="7.7109375" style="22" customWidth="1"/>
    <col min="7183" max="7186" width="3.7109375" style="22" customWidth="1"/>
    <col min="7187" max="7222" width="0" style="22" hidden="1" customWidth="1"/>
    <col min="7223" max="7225" width="3.7109375" style="22" customWidth="1"/>
    <col min="7226" max="7226" width="0" style="22" hidden="1" customWidth="1"/>
    <col min="7227" max="7227" width="3.7109375" style="22" customWidth="1"/>
    <col min="7228" max="7228" width="19.5703125" style="22" customWidth="1"/>
    <col min="7229" max="7229" width="13.42578125" style="22" customWidth="1"/>
    <col min="7230" max="7230" width="11.42578125" style="22" customWidth="1"/>
    <col min="7231" max="7231" width="21.140625" style="22" customWidth="1"/>
    <col min="7232" max="7232" width="7.140625" style="22" bestFit="1" customWidth="1"/>
    <col min="7233" max="7233" width="6.5703125" style="22" bestFit="1" customWidth="1"/>
    <col min="7234" max="7234" width="9" style="22" customWidth="1"/>
    <col min="7235" max="7236" width="3.28515625" style="22" customWidth="1"/>
    <col min="7237" max="7238" width="4.5703125" style="22" customWidth="1"/>
    <col min="7239" max="7239" width="4" style="22" customWidth="1"/>
    <col min="7240" max="7240" width="9.42578125" style="22" bestFit="1" customWidth="1"/>
    <col min="7241" max="7241" width="4.140625" style="22" customWidth="1"/>
    <col min="7242" max="7424" width="11.42578125" style="22"/>
    <col min="7425" max="7425" width="9.42578125" style="22" customWidth="1"/>
    <col min="7426" max="7426" width="11.42578125" style="22" customWidth="1"/>
    <col min="7427" max="7427" width="7.5703125" style="22" customWidth="1"/>
    <col min="7428" max="7430" width="6.140625" style="22" customWidth="1"/>
    <col min="7431" max="7431" width="8.7109375" style="22" customWidth="1"/>
    <col min="7432" max="7432" width="2.7109375" style="22" bestFit="1" customWidth="1"/>
    <col min="7433" max="7433" width="13.140625" style="22" customWidth="1"/>
    <col min="7434" max="7434" width="6.5703125" style="22" customWidth="1"/>
    <col min="7435" max="7435" width="8" style="22" customWidth="1"/>
    <col min="7436" max="7438" width="7.7109375" style="22" customWidth="1"/>
    <col min="7439" max="7442" width="3.7109375" style="22" customWidth="1"/>
    <col min="7443" max="7478" width="0" style="22" hidden="1" customWidth="1"/>
    <col min="7479" max="7481" width="3.7109375" style="22" customWidth="1"/>
    <col min="7482" max="7482" width="0" style="22" hidden="1" customWidth="1"/>
    <col min="7483" max="7483" width="3.7109375" style="22" customWidth="1"/>
    <col min="7484" max="7484" width="19.5703125" style="22" customWidth="1"/>
    <col min="7485" max="7485" width="13.42578125" style="22" customWidth="1"/>
    <col min="7486" max="7486" width="11.42578125" style="22" customWidth="1"/>
    <col min="7487" max="7487" width="21.140625" style="22" customWidth="1"/>
    <col min="7488" max="7488" width="7.140625" style="22" bestFit="1" customWidth="1"/>
    <col min="7489" max="7489" width="6.5703125" style="22" bestFit="1" customWidth="1"/>
    <col min="7490" max="7490" width="9" style="22" customWidth="1"/>
    <col min="7491" max="7492" width="3.28515625" style="22" customWidth="1"/>
    <col min="7493" max="7494" width="4.5703125" style="22" customWidth="1"/>
    <col min="7495" max="7495" width="4" style="22" customWidth="1"/>
    <col min="7496" max="7496" width="9.42578125" style="22" bestFit="1" customWidth="1"/>
    <col min="7497" max="7497" width="4.140625" style="22" customWidth="1"/>
    <col min="7498" max="7680" width="11.42578125" style="22"/>
    <col min="7681" max="7681" width="9.42578125" style="22" customWidth="1"/>
    <col min="7682" max="7682" width="11.42578125" style="22" customWidth="1"/>
    <col min="7683" max="7683" width="7.5703125" style="22" customWidth="1"/>
    <col min="7684" max="7686" width="6.140625" style="22" customWidth="1"/>
    <col min="7687" max="7687" width="8.7109375" style="22" customWidth="1"/>
    <col min="7688" max="7688" width="2.7109375" style="22" bestFit="1" customWidth="1"/>
    <col min="7689" max="7689" width="13.140625" style="22" customWidth="1"/>
    <col min="7690" max="7690" width="6.5703125" style="22" customWidth="1"/>
    <col min="7691" max="7691" width="8" style="22" customWidth="1"/>
    <col min="7692" max="7694" width="7.7109375" style="22" customWidth="1"/>
    <col min="7695" max="7698" width="3.7109375" style="22" customWidth="1"/>
    <col min="7699" max="7734" width="0" style="22" hidden="1" customWidth="1"/>
    <col min="7735" max="7737" width="3.7109375" style="22" customWidth="1"/>
    <col min="7738" max="7738" width="0" style="22" hidden="1" customWidth="1"/>
    <col min="7739" max="7739" width="3.7109375" style="22" customWidth="1"/>
    <col min="7740" max="7740" width="19.5703125" style="22" customWidth="1"/>
    <col min="7741" max="7741" width="13.42578125" style="22" customWidth="1"/>
    <col min="7742" max="7742" width="11.42578125" style="22" customWidth="1"/>
    <col min="7743" max="7743" width="21.140625" style="22" customWidth="1"/>
    <col min="7744" max="7744" width="7.140625" style="22" bestFit="1" customWidth="1"/>
    <col min="7745" max="7745" width="6.5703125" style="22" bestFit="1" customWidth="1"/>
    <col min="7746" max="7746" width="9" style="22" customWidth="1"/>
    <col min="7747" max="7748" width="3.28515625" style="22" customWidth="1"/>
    <col min="7749" max="7750" width="4.5703125" style="22" customWidth="1"/>
    <col min="7751" max="7751" width="4" style="22" customWidth="1"/>
    <col min="7752" max="7752" width="9.42578125" style="22" bestFit="1" customWidth="1"/>
    <col min="7753" max="7753" width="4.140625" style="22" customWidth="1"/>
    <col min="7754" max="7936" width="11.42578125" style="22"/>
    <col min="7937" max="7937" width="9.42578125" style="22" customWidth="1"/>
    <col min="7938" max="7938" width="11.42578125" style="22" customWidth="1"/>
    <col min="7939" max="7939" width="7.5703125" style="22" customWidth="1"/>
    <col min="7940" max="7942" width="6.140625" style="22" customWidth="1"/>
    <col min="7943" max="7943" width="8.7109375" style="22" customWidth="1"/>
    <col min="7944" max="7944" width="2.7109375" style="22" bestFit="1" customWidth="1"/>
    <col min="7945" max="7945" width="13.140625" style="22" customWidth="1"/>
    <col min="7946" max="7946" width="6.5703125" style="22" customWidth="1"/>
    <col min="7947" max="7947" width="8" style="22" customWidth="1"/>
    <col min="7948" max="7950" width="7.7109375" style="22" customWidth="1"/>
    <col min="7951" max="7954" width="3.7109375" style="22" customWidth="1"/>
    <col min="7955" max="7990" width="0" style="22" hidden="1" customWidth="1"/>
    <col min="7991" max="7993" width="3.7109375" style="22" customWidth="1"/>
    <col min="7994" max="7994" width="0" style="22" hidden="1" customWidth="1"/>
    <col min="7995" max="7995" width="3.7109375" style="22" customWidth="1"/>
    <col min="7996" max="7996" width="19.5703125" style="22" customWidth="1"/>
    <col min="7997" max="7997" width="13.42578125" style="22" customWidth="1"/>
    <col min="7998" max="7998" width="11.42578125" style="22" customWidth="1"/>
    <col min="7999" max="7999" width="21.140625" style="22" customWidth="1"/>
    <col min="8000" max="8000" width="7.140625" style="22" bestFit="1" customWidth="1"/>
    <col min="8001" max="8001" width="6.5703125" style="22" bestFit="1" customWidth="1"/>
    <col min="8002" max="8002" width="9" style="22" customWidth="1"/>
    <col min="8003" max="8004" width="3.28515625" style="22" customWidth="1"/>
    <col min="8005" max="8006" width="4.5703125" style="22" customWidth="1"/>
    <col min="8007" max="8007" width="4" style="22" customWidth="1"/>
    <col min="8008" max="8008" width="9.42578125" style="22" bestFit="1" customWidth="1"/>
    <col min="8009" max="8009" width="4.140625" style="22" customWidth="1"/>
    <col min="8010" max="8192" width="11.42578125" style="22"/>
    <col min="8193" max="8193" width="9.42578125" style="22" customWidth="1"/>
    <col min="8194" max="8194" width="11.42578125" style="22" customWidth="1"/>
    <col min="8195" max="8195" width="7.5703125" style="22" customWidth="1"/>
    <col min="8196" max="8198" width="6.140625" style="22" customWidth="1"/>
    <col min="8199" max="8199" width="8.7109375" style="22" customWidth="1"/>
    <col min="8200" max="8200" width="2.7109375" style="22" bestFit="1" customWidth="1"/>
    <col min="8201" max="8201" width="13.140625" style="22" customWidth="1"/>
    <col min="8202" max="8202" width="6.5703125" style="22" customWidth="1"/>
    <col min="8203" max="8203" width="8" style="22" customWidth="1"/>
    <col min="8204" max="8206" width="7.7109375" style="22" customWidth="1"/>
    <col min="8207" max="8210" width="3.7109375" style="22" customWidth="1"/>
    <col min="8211" max="8246" width="0" style="22" hidden="1" customWidth="1"/>
    <col min="8247" max="8249" width="3.7109375" style="22" customWidth="1"/>
    <col min="8250" max="8250" width="0" style="22" hidden="1" customWidth="1"/>
    <col min="8251" max="8251" width="3.7109375" style="22" customWidth="1"/>
    <col min="8252" max="8252" width="19.5703125" style="22" customWidth="1"/>
    <col min="8253" max="8253" width="13.42578125" style="22" customWidth="1"/>
    <col min="8254" max="8254" width="11.42578125" style="22" customWidth="1"/>
    <col min="8255" max="8255" width="21.140625" style="22" customWidth="1"/>
    <col min="8256" max="8256" width="7.140625" style="22" bestFit="1" customWidth="1"/>
    <col min="8257" max="8257" width="6.5703125" style="22" bestFit="1" customWidth="1"/>
    <col min="8258" max="8258" width="9" style="22" customWidth="1"/>
    <col min="8259" max="8260" width="3.28515625" style="22" customWidth="1"/>
    <col min="8261" max="8262" width="4.5703125" style="22" customWidth="1"/>
    <col min="8263" max="8263" width="4" style="22" customWidth="1"/>
    <col min="8264" max="8264" width="9.42578125" style="22" bestFit="1" customWidth="1"/>
    <col min="8265" max="8265" width="4.140625" style="22" customWidth="1"/>
    <col min="8266" max="8448" width="11.42578125" style="22"/>
    <col min="8449" max="8449" width="9.42578125" style="22" customWidth="1"/>
    <col min="8450" max="8450" width="11.42578125" style="22" customWidth="1"/>
    <col min="8451" max="8451" width="7.5703125" style="22" customWidth="1"/>
    <col min="8452" max="8454" width="6.140625" style="22" customWidth="1"/>
    <col min="8455" max="8455" width="8.7109375" style="22" customWidth="1"/>
    <col min="8456" max="8456" width="2.7109375" style="22" bestFit="1" customWidth="1"/>
    <col min="8457" max="8457" width="13.140625" style="22" customWidth="1"/>
    <col min="8458" max="8458" width="6.5703125" style="22" customWidth="1"/>
    <col min="8459" max="8459" width="8" style="22" customWidth="1"/>
    <col min="8460" max="8462" width="7.7109375" style="22" customWidth="1"/>
    <col min="8463" max="8466" width="3.7109375" style="22" customWidth="1"/>
    <col min="8467" max="8502" width="0" style="22" hidden="1" customWidth="1"/>
    <col min="8503" max="8505" width="3.7109375" style="22" customWidth="1"/>
    <col min="8506" max="8506" width="0" style="22" hidden="1" customWidth="1"/>
    <col min="8507" max="8507" width="3.7109375" style="22" customWidth="1"/>
    <col min="8508" max="8508" width="19.5703125" style="22" customWidth="1"/>
    <col min="8509" max="8509" width="13.42578125" style="22" customWidth="1"/>
    <col min="8510" max="8510" width="11.42578125" style="22" customWidth="1"/>
    <col min="8511" max="8511" width="21.140625" style="22" customWidth="1"/>
    <col min="8512" max="8512" width="7.140625" style="22" bestFit="1" customWidth="1"/>
    <col min="8513" max="8513" width="6.5703125" style="22" bestFit="1" customWidth="1"/>
    <col min="8514" max="8514" width="9" style="22" customWidth="1"/>
    <col min="8515" max="8516" width="3.28515625" style="22" customWidth="1"/>
    <col min="8517" max="8518" width="4.5703125" style="22" customWidth="1"/>
    <col min="8519" max="8519" width="4" style="22" customWidth="1"/>
    <col min="8520" max="8520" width="9.42578125" style="22" bestFit="1" customWidth="1"/>
    <col min="8521" max="8521" width="4.140625" style="22" customWidth="1"/>
    <col min="8522" max="8704" width="11.42578125" style="22"/>
    <col min="8705" max="8705" width="9.42578125" style="22" customWidth="1"/>
    <col min="8706" max="8706" width="11.42578125" style="22" customWidth="1"/>
    <col min="8707" max="8707" width="7.5703125" style="22" customWidth="1"/>
    <col min="8708" max="8710" width="6.140625" style="22" customWidth="1"/>
    <col min="8711" max="8711" width="8.7109375" style="22" customWidth="1"/>
    <col min="8712" max="8712" width="2.7109375" style="22" bestFit="1" customWidth="1"/>
    <col min="8713" max="8713" width="13.140625" style="22" customWidth="1"/>
    <col min="8714" max="8714" width="6.5703125" style="22" customWidth="1"/>
    <col min="8715" max="8715" width="8" style="22" customWidth="1"/>
    <col min="8716" max="8718" width="7.7109375" style="22" customWidth="1"/>
    <col min="8719" max="8722" width="3.7109375" style="22" customWidth="1"/>
    <col min="8723" max="8758" width="0" style="22" hidden="1" customWidth="1"/>
    <col min="8759" max="8761" width="3.7109375" style="22" customWidth="1"/>
    <col min="8762" max="8762" width="0" style="22" hidden="1" customWidth="1"/>
    <col min="8763" max="8763" width="3.7109375" style="22" customWidth="1"/>
    <col min="8764" max="8764" width="19.5703125" style="22" customWidth="1"/>
    <col min="8765" max="8765" width="13.42578125" style="22" customWidth="1"/>
    <col min="8766" max="8766" width="11.42578125" style="22" customWidth="1"/>
    <col min="8767" max="8767" width="21.140625" style="22" customWidth="1"/>
    <col min="8768" max="8768" width="7.140625" style="22" bestFit="1" customWidth="1"/>
    <col min="8769" max="8769" width="6.5703125" style="22" bestFit="1" customWidth="1"/>
    <col min="8770" max="8770" width="9" style="22" customWidth="1"/>
    <col min="8771" max="8772" width="3.28515625" style="22" customWidth="1"/>
    <col min="8773" max="8774" width="4.5703125" style="22" customWidth="1"/>
    <col min="8775" max="8775" width="4" style="22" customWidth="1"/>
    <col min="8776" max="8776" width="9.42578125" style="22" bestFit="1" customWidth="1"/>
    <col min="8777" max="8777" width="4.140625" style="22" customWidth="1"/>
    <col min="8778" max="8960" width="11.42578125" style="22"/>
    <col min="8961" max="8961" width="9.42578125" style="22" customWidth="1"/>
    <col min="8962" max="8962" width="11.42578125" style="22" customWidth="1"/>
    <col min="8963" max="8963" width="7.5703125" style="22" customWidth="1"/>
    <col min="8964" max="8966" width="6.140625" style="22" customWidth="1"/>
    <col min="8967" max="8967" width="8.7109375" style="22" customWidth="1"/>
    <col min="8968" max="8968" width="2.7109375" style="22" bestFit="1" customWidth="1"/>
    <col min="8969" max="8969" width="13.140625" style="22" customWidth="1"/>
    <col min="8970" max="8970" width="6.5703125" style="22" customWidth="1"/>
    <col min="8971" max="8971" width="8" style="22" customWidth="1"/>
    <col min="8972" max="8974" width="7.7109375" style="22" customWidth="1"/>
    <col min="8975" max="8978" width="3.7109375" style="22" customWidth="1"/>
    <col min="8979" max="9014" width="0" style="22" hidden="1" customWidth="1"/>
    <col min="9015" max="9017" width="3.7109375" style="22" customWidth="1"/>
    <col min="9018" max="9018" width="0" style="22" hidden="1" customWidth="1"/>
    <col min="9019" max="9019" width="3.7109375" style="22" customWidth="1"/>
    <col min="9020" max="9020" width="19.5703125" style="22" customWidth="1"/>
    <col min="9021" max="9021" width="13.42578125" style="22" customWidth="1"/>
    <col min="9022" max="9022" width="11.42578125" style="22" customWidth="1"/>
    <col min="9023" max="9023" width="21.140625" style="22" customWidth="1"/>
    <col min="9024" max="9024" width="7.140625" style="22" bestFit="1" customWidth="1"/>
    <col min="9025" max="9025" width="6.5703125" style="22" bestFit="1" customWidth="1"/>
    <col min="9026" max="9026" width="9" style="22" customWidth="1"/>
    <col min="9027" max="9028" width="3.28515625" style="22" customWidth="1"/>
    <col min="9029" max="9030" width="4.5703125" style="22" customWidth="1"/>
    <col min="9031" max="9031" width="4" style="22" customWidth="1"/>
    <col min="9032" max="9032" width="9.42578125" style="22" bestFit="1" customWidth="1"/>
    <col min="9033" max="9033" width="4.140625" style="22" customWidth="1"/>
    <col min="9034" max="9216" width="11.42578125" style="22"/>
    <col min="9217" max="9217" width="9.42578125" style="22" customWidth="1"/>
    <col min="9218" max="9218" width="11.42578125" style="22" customWidth="1"/>
    <col min="9219" max="9219" width="7.5703125" style="22" customWidth="1"/>
    <col min="9220" max="9222" width="6.140625" style="22" customWidth="1"/>
    <col min="9223" max="9223" width="8.7109375" style="22" customWidth="1"/>
    <col min="9224" max="9224" width="2.7109375" style="22" bestFit="1" customWidth="1"/>
    <col min="9225" max="9225" width="13.140625" style="22" customWidth="1"/>
    <col min="9226" max="9226" width="6.5703125" style="22" customWidth="1"/>
    <col min="9227" max="9227" width="8" style="22" customWidth="1"/>
    <col min="9228" max="9230" width="7.7109375" style="22" customWidth="1"/>
    <col min="9231" max="9234" width="3.7109375" style="22" customWidth="1"/>
    <col min="9235" max="9270" width="0" style="22" hidden="1" customWidth="1"/>
    <col min="9271" max="9273" width="3.7109375" style="22" customWidth="1"/>
    <col min="9274" max="9274" width="0" style="22" hidden="1" customWidth="1"/>
    <col min="9275" max="9275" width="3.7109375" style="22" customWidth="1"/>
    <col min="9276" max="9276" width="19.5703125" style="22" customWidth="1"/>
    <col min="9277" max="9277" width="13.42578125" style="22" customWidth="1"/>
    <col min="9278" max="9278" width="11.42578125" style="22" customWidth="1"/>
    <col min="9279" max="9279" width="21.140625" style="22" customWidth="1"/>
    <col min="9280" max="9280" width="7.140625" style="22" bestFit="1" customWidth="1"/>
    <col min="9281" max="9281" width="6.5703125" style="22" bestFit="1" customWidth="1"/>
    <col min="9282" max="9282" width="9" style="22" customWidth="1"/>
    <col min="9283" max="9284" width="3.28515625" style="22" customWidth="1"/>
    <col min="9285" max="9286" width="4.5703125" style="22" customWidth="1"/>
    <col min="9287" max="9287" width="4" style="22" customWidth="1"/>
    <col min="9288" max="9288" width="9.42578125" style="22" bestFit="1" customWidth="1"/>
    <col min="9289" max="9289" width="4.140625" style="22" customWidth="1"/>
    <col min="9290" max="9472" width="11.42578125" style="22"/>
    <col min="9473" max="9473" width="9.42578125" style="22" customWidth="1"/>
    <col min="9474" max="9474" width="11.42578125" style="22" customWidth="1"/>
    <col min="9475" max="9475" width="7.5703125" style="22" customWidth="1"/>
    <col min="9476" max="9478" width="6.140625" style="22" customWidth="1"/>
    <col min="9479" max="9479" width="8.7109375" style="22" customWidth="1"/>
    <col min="9480" max="9480" width="2.7109375" style="22" bestFit="1" customWidth="1"/>
    <col min="9481" max="9481" width="13.140625" style="22" customWidth="1"/>
    <col min="9482" max="9482" width="6.5703125" style="22" customWidth="1"/>
    <col min="9483" max="9483" width="8" style="22" customWidth="1"/>
    <col min="9484" max="9486" width="7.7109375" style="22" customWidth="1"/>
    <col min="9487" max="9490" width="3.7109375" style="22" customWidth="1"/>
    <col min="9491" max="9526" width="0" style="22" hidden="1" customWidth="1"/>
    <col min="9527" max="9529" width="3.7109375" style="22" customWidth="1"/>
    <col min="9530" max="9530" width="0" style="22" hidden="1" customWidth="1"/>
    <col min="9531" max="9531" width="3.7109375" style="22" customWidth="1"/>
    <col min="9532" max="9532" width="19.5703125" style="22" customWidth="1"/>
    <col min="9533" max="9533" width="13.42578125" style="22" customWidth="1"/>
    <col min="9534" max="9534" width="11.42578125" style="22" customWidth="1"/>
    <col min="9535" max="9535" width="21.140625" style="22" customWidth="1"/>
    <col min="9536" max="9536" width="7.140625" style="22" bestFit="1" customWidth="1"/>
    <col min="9537" max="9537" width="6.5703125" style="22" bestFit="1" customWidth="1"/>
    <col min="9538" max="9538" width="9" style="22" customWidth="1"/>
    <col min="9539" max="9540" width="3.28515625" style="22" customWidth="1"/>
    <col min="9541" max="9542" width="4.5703125" style="22" customWidth="1"/>
    <col min="9543" max="9543" width="4" style="22" customWidth="1"/>
    <col min="9544" max="9544" width="9.42578125" style="22" bestFit="1" customWidth="1"/>
    <col min="9545" max="9545" width="4.140625" style="22" customWidth="1"/>
    <col min="9546" max="9728" width="11.42578125" style="22"/>
    <col min="9729" max="9729" width="9.42578125" style="22" customWidth="1"/>
    <col min="9730" max="9730" width="11.42578125" style="22" customWidth="1"/>
    <col min="9731" max="9731" width="7.5703125" style="22" customWidth="1"/>
    <col min="9732" max="9734" width="6.140625" style="22" customWidth="1"/>
    <col min="9735" max="9735" width="8.7109375" style="22" customWidth="1"/>
    <col min="9736" max="9736" width="2.7109375" style="22" bestFit="1" customWidth="1"/>
    <col min="9737" max="9737" width="13.140625" style="22" customWidth="1"/>
    <col min="9738" max="9738" width="6.5703125" style="22" customWidth="1"/>
    <col min="9739" max="9739" width="8" style="22" customWidth="1"/>
    <col min="9740" max="9742" width="7.7109375" style="22" customWidth="1"/>
    <col min="9743" max="9746" width="3.7109375" style="22" customWidth="1"/>
    <col min="9747" max="9782" width="0" style="22" hidden="1" customWidth="1"/>
    <col min="9783" max="9785" width="3.7109375" style="22" customWidth="1"/>
    <col min="9786" max="9786" width="0" style="22" hidden="1" customWidth="1"/>
    <col min="9787" max="9787" width="3.7109375" style="22" customWidth="1"/>
    <col min="9788" max="9788" width="19.5703125" style="22" customWidth="1"/>
    <col min="9789" max="9789" width="13.42578125" style="22" customWidth="1"/>
    <col min="9790" max="9790" width="11.42578125" style="22" customWidth="1"/>
    <col min="9791" max="9791" width="21.140625" style="22" customWidth="1"/>
    <col min="9792" max="9792" width="7.140625" style="22" bestFit="1" customWidth="1"/>
    <col min="9793" max="9793" width="6.5703125" style="22" bestFit="1" customWidth="1"/>
    <col min="9794" max="9794" width="9" style="22" customWidth="1"/>
    <col min="9795" max="9796" width="3.28515625" style="22" customWidth="1"/>
    <col min="9797" max="9798" width="4.5703125" style="22" customWidth="1"/>
    <col min="9799" max="9799" width="4" style="22" customWidth="1"/>
    <col min="9800" max="9800" width="9.42578125" style="22" bestFit="1" customWidth="1"/>
    <col min="9801" max="9801" width="4.140625" style="22" customWidth="1"/>
    <col min="9802" max="9984" width="11.42578125" style="22"/>
    <col min="9985" max="9985" width="9.42578125" style="22" customWidth="1"/>
    <col min="9986" max="9986" width="11.42578125" style="22" customWidth="1"/>
    <col min="9987" max="9987" width="7.5703125" style="22" customWidth="1"/>
    <col min="9988" max="9990" width="6.140625" style="22" customWidth="1"/>
    <col min="9991" max="9991" width="8.7109375" style="22" customWidth="1"/>
    <col min="9992" max="9992" width="2.7109375" style="22" bestFit="1" customWidth="1"/>
    <col min="9993" max="9993" width="13.140625" style="22" customWidth="1"/>
    <col min="9994" max="9994" width="6.5703125" style="22" customWidth="1"/>
    <col min="9995" max="9995" width="8" style="22" customWidth="1"/>
    <col min="9996" max="9998" width="7.7109375" style="22" customWidth="1"/>
    <col min="9999" max="10002" width="3.7109375" style="22" customWidth="1"/>
    <col min="10003" max="10038" width="0" style="22" hidden="1" customWidth="1"/>
    <col min="10039" max="10041" width="3.7109375" style="22" customWidth="1"/>
    <col min="10042" max="10042" width="0" style="22" hidden="1" customWidth="1"/>
    <col min="10043" max="10043" width="3.7109375" style="22" customWidth="1"/>
    <col min="10044" max="10044" width="19.5703125" style="22" customWidth="1"/>
    <col min="10045" max="10045" width="13.42578125" style="22" customWidth="1"/>
    <col min="10046" max="10046" width="11.42578125" style="22" customWidth="1"/>
    <col min="10047" max="10047" width="21.140625" style="22" customWidth="1"/>
    <col min="10048" max="10048" width="7.140625" style="22" bestFit="1" customWidth="1"/>
    <col min="10049" max="10049" width="6.5703125" style="22" bestFit="1" customWidth="1"/>
    <col min="10050" max="10050" width="9" style="22" customWidth="1"/>
    <col min="10051" max="10052" width="3.28515625" style="22" customWidth="1"/>
    <col min="10053" max="10054" width="4.5703125" style="22" customWidth="1"/>
    <col min="10055" max="10055" width="4" style="22" customWidth="1"/>
    <col min="10056" max="10056" width="9.42578125" style="22" bestFit="1" customWidth="1"/>
    <col min="10057" max="10057" width="4.140625" style="22" customWidth="1"/>
    <col min="10058" max="10240" width="11.42578125" style="22"/>
    <col min="10241" max="10241" width="9.42578125" style="22" customWidth="1"/>
    <col min="10242" max="10242" width="11.42578125" style="22" customWidth="1"/>
    <col min="10243" max="10243" width="7.5703125" style="22" customWidth="1"/>
    <col min="10244" max="10246" width="6.140625" style="22" customWidth="1"/>
    <col min="10247" max="10247" width="8.7109375" style="22" customWidth="1"/>
    <col min="10248" max="10248" width="2.7109375" style="22" bestFit="1" customWidth="1"/>
    <col min="10249" max="10249" width="13.140625" style="22" customWidth="1"/>
    <col min="10250" max="10250" width="6.5703125" style="22" customWidth="1"/>
    <col min="10251" max="10251" width="8" style="22" customWidth="1"/>
    <col min="10252" max="10254" width="7.7109375" style="22" customWidth="1"/>
    <col min="10255" max="10258" width="3.7109375" style="22" customWidth="1"/>
    <col min="10259" max="10294" width="0" style="22" hidden="1" customWidth="1"/>
    <col min="10295" max="10297" width="3.7109375" style="22" customWidth="1"/>
    <col min="10298" max="10298" width="0" style="22" hidden="1" customWidth="1"/>
    <col min="10299" max="10299" width="3.7109375" style="22" customWidth="1"/>
    <col min="10300" max="10300" width="19.5703125" style="22" customWidth="1"/>
    <col min="10301" max="10301" width="13.42578125" style="22" customWidth="1"/>
    <col min="10302" max="10302" width="11.42578125" style="22" customWidth="1"/>
    <col min="10303" max="10303" width="21.140625" style="22" customWidth="1"/>
    <col min="10304" max="10304" width="7.140625" style="22" bestFit="1" customWidth="1"/>
    <col min="10305" max="10305" width="6.5703125" style="22" bestFit="1" customWidth="1"/>
    <col min="10306" max="10306" width="9" style="22" customWidth="1"/>
    <col min="10307" max="10308" width="3.28515625" style="22" customWidth="1"/>
    <col min="10309" max="10310" width="4.5703125" style="22" customWidth="1"/>
    <col min="10311" max="10311" width="4" style="22" customWidth="1"/>
    <col min="10312" max="10312" width="9.42578125" style="22" bestFit="1" customWidth="1"/>
    <col min="10313" max="10313" width="4.140625" style="22" customWidth="1"/>
    <col min="10314" max="10496" width="11.42578125" style="22"/>
    <col min="10497" max="10497" width="9.42578125" style="22" customWidth="1"/>
    <col min="10498" max="10498" width="11.42578125" style="22" customWidth="1"/>
    <col min="10499" max="10499" width="7.5703125" style="22" customWidth="1"/>
    <col min="10500" max="10502" width="6.140625" style="22" customWidth="1"/>
    <col min="10503" max="10503" width="8.7109375" style="22" customWidth="1"/>
    <col min="10504" max="10504" width="2.7109375" style="22" bestFit="1" customWidth="1"/>
    <col min="10505" max="10505" width="13.140625" style="22" customWidth="1"/>
    <col min="10506" max="10506" width="6.5703125" style="22" customWidth="1"/>
    <col min="10507" max="10507" width="8" style="22" customWidth="1"/>
    <col min="10508" max="10510" width="7.7109375" style="22" customWidth="1"/>
    <col min="10511" max="10514" width="3.7109375" style="22" customWidth="1"/>
    <col min="10515" max="10550" width="0" style="22" hidden="1" customWidth="1"/>
    <col min="10551" max="10553" width="3.7109375" style="22" customWidth="1"/>
    <col min="10554" max="10554" width="0" style="22" hidden="1" customWidth="1"/>
    <col min="10555" max="10555" width="3.7109375" style="22" customWidth="1"/>
    <col min="10556" max="10556" width="19.5703125" style="22" customWidth="1"/>
    <col min="10557" max="10557" width="13.42578125" style="22" customWidth="1"/>
    <col min="10558" max="10558" width="11.42578125" style="22" customWidth="1"/>
    <col min="10559" max="10559" width="21.140625" style="22" customWidth="1"/>
    <col min="10560" max="10560" width="7.140625" style="22" bestFit="1" customWidth="1"/>
    <col min="10561" max="10561" width="6.5703125" style="22" bestFit="1" customWidth="1"/>
    <col min="10562" max="10562" width="9" style="22" customWidth="1"/>
    <col min="10563" max="10564" width="3.28515625" style="22" customWidth="1"/>
    <col min="10565" max="10566" width="4.5703125" style="22" customWidth="1"/>
    <col min="10567" max="10567" width="4" style="22" customWidth="1"/>
    <col min="10568" max="10568" width="9.42578125" style="22" bestFit="1" customWidth="1"/>
    <col min="10569" max="10569" width="4.140625" style="22" customWidth="1"/>
    <col min="10570" max="10752" width="11.42578125" style="22"/>
    <col min="10753" max="10753" width="9.42578125" style="22" customWidth="1"/>
    <col min="10754" max="10754" width="11.42578125" style="22" customWidth="1"/>
    <col min="10755" max="10755" width="7.5703125" style="22" customWidth="1"/>
    <col min="10756" max="10758" width="6.140625" style="22" customWidth="1"/>
    <col min="10759" max="10759" width="8.7109375" style="22" customWidth="1"/>
    <col min="10760" max="10760" width="2.7109375" style="22" bestFit="1" customWidth="1"/>
    <col min="10761" max="10761" width="13.140625" style="22" customWidth="1"/>
    <col min="10762" max="10762" width="6.5703125" style="22" customWidth="1"/>
    <col min="10763" max="10763" width="8" style="22" customWidth="1"/>
    <col min="10764" max="10766" width="7.7109375" style="22" customWidth="1"/>
    <col min="10767" max="10770" width="3.7109375" style="22" customWidth="1"/>
    <col min="10771" max="10806" width="0" style="22" hidden="1" customWidth="1"/>
    <col min="10807" max="10809" width="3.7109375" style="22" customWidth="1"/>
    <col min="10810" max="10810" width="0" style="22" hidden="1" customWidth="1"/>
    <col min="10811" max="10811" width="3.7109375" style="22" customWidth="1"/>
    <col min="10812" max="10812" width="19.5703125" style="22" customWidth="1"/>
    <col min="10813" max="10813" width="13.42578125" style="22" customWidth="1"/>
    <col min="10814" max="10814" width="11.42578125" style="22" customWidth="1"/>
    <col min="10815" max="10815" width="21.140625" style="22" customWidth="1"/>
    <col min="10816" max="10816" width="7.140625" style="22" bestFit="1" customWidth="1"/>
    <col min="10817" max="10817" width="6.5703125" style="22" bestFit="1" customWidth="1"/>
    <col min="10818" max="10818" width="9" style="22" customWidth="1"/>
    <col min="10819" max="10820" width="3.28515625" style="22" customWidth="1"/>
    <col min="10821" max="10822" width="4.5703125" style="22" customWidth="1"/>
    <col min="10823" max="10823" width="4" style="22" customWidth="1"/>
    <col min="10824" max="10824" width="9.42578125" style="22" bestFit="1" customWidth="1"/>
    <col min="10825" max="10825" width="4.140625" style="22" customWidth="1"/>
    <col min="10826" max="11008" width="11.42578125" style="22"/>
    <col min="11009" max="11009" width="9.42578125" style="22" customWidth="1"/>
    <col min="11010" max="11010" width="11.42578125" style="22" customWidth="1"/>
    <col min="11011" max="11011" width="7.5703125" style="22" customWidth="1"/>
    <col min="11012" max="11014" width="6.140625" style="22" customWidth="1"/>
    <col min="11015" max="11015" width="8.7109375" style="22" customWidth="1"/>
    <col min="11016" max="11016" width="2.7109375" style="22" bestFit="1" customWidth="1"/>
    <col min="11017" max="11017" width="13.140625" style="22" customWidth="1"/>
    <col min="11018" max="11018" width="6.5703125" style="22" customWidth="1"/>
    <col min="11019" max="11019" width="8" style="22" customWidth="1"/>
    <col min="11020" max="11022" width="7.7109375" style="22" customWidth="1"/>
    <col min="11023" max="11026" width="3.7109375" style="22" customWidth="1"/>
    <col min="11027" max="11062" width="0" style="22" hidden="1" customWidth="1"/>
    <col min="11063" max="11065" width="3.7109375" style="22" customWidth="1"/>
    <col min="11066" max="11066" width="0" style="22" hidden="1" customWidth="1"/>
    <col min="11067" max="11067" width="3.7109375" style="22" customWidth="1"/>
    <col min="11068" max="11068" width="19.5703125" style="22" customWidth="1"/>
    <col min="11069" max="11069" width="13.42578125" style="22" customWidth="1"/>
    <col min="11070" max="11070" width="11.42578125" style="22" customWidth="1"/>
    <col min="11071" max="11071" width="21.140625" style="22" customWidth="1"/>
    <col min="11072" max="11072" width="7.140625" style="22" bestFit="1" customWidth="1"/>
    <col min="11073" max="11073" width="6.5703125" style="22" bestFit="1" customWidth="1"/>
    <col min="11074" max="11074" width="9" style="22" customWidth="1"/>
    <col min="11075" max="11076" width="3.28515625" style="22" customWidth="1"/>
    <col min="11077" max="11078" width="4.5703125" style="22" customWidth="1"/>
    <col min="11079" max="11079" width="4" style="22" customWidth="1"/>
    <col min="11080" max="11080" width="9.42578125" style="22" bestFit="1" customWidth="1"/>
    <col min="11081" max="11081" width="4.140625" style="22" customWidth="1"/>
    <col min="11082" max="11264" width="11.42578125" style="22"/>
    <col min="11265" max="11265" width="9.42578125" style="22" customWidth="1"/>
    <col min="11266" max="11266" width="11.42578125" style="22" customWidth="1"/>
    <col min="11267" max="11267" width="7.5703125" style="22" customWidth="1"/>
    <col min="11268" max="11270" width="6.140625" style="22" customWidth="1"/>
    <col min="11271" max="11271" width="8.7109375" style="22" customWidth="1"/>
    <col min="11272" max="11272" width="2.7109375" style="22" bestFit="1" customWidth="1"/>
    <col min="11273" max="11273" width="13.140625" style="22" customWidth="1"/>
    <col min="11274" max="11274" width="6.5703125" style="22" customWidth="1"/>
    <col min="11275" max="11275" width="8" style="22" customWidth="1"/>
    <col min="11276" max="11278" width="7.7109375" style="22" customWidth="1"/>
    <col min="11279" max="11282" width="3.7109375" style="22" customWidth="1"/>
    <col min="11283" max="11318" width="0" style="22" hidden="1" customWidth="1"/>
    <col min="11319" max="11321" width="3.7109375" style="22" customWidth="1"/>
    <col min="11322" max="11322" width="0" style="22" hidden="1" customWidth="1"/>
    <col min="11323" max="11323" width="3.7109375" style="22" customWidth="1"/>
    <col min="11324" max="11324" width="19.5703125" style="22" customWidth="1"/>
    <col min="11325" max="11325" width="13.42578125" style="22" customWidth="1"/>
    <col min="11326" max="11326" width="11.42578125" style="22" customWidth="1"/>
    <col min="11327" max="11327" width="21.140625" style="22" customWidth="1"/>
    <col min="11328" max="11328" width="7.140625" style="22" bestFit="1" customWidth="1"/>
    <col min="11329" max="11329" width="6.5703125" style="22" bestFit="1" customWidth="1"/>
    <col min="11330" max="11330" width="9" style="22" customWidth="1"/>
    <col min="11331" max="11332" width="3.28515625" style="22" customWidth="1"/>
    <col min="11333" max="11334" width="4.5703125" style="22" customWidth="1"/>
    <col min="11335" max="11335" width="4" style="22" customWidth="1"/>
    <col min="11336" max="11336" width="9.42578125" style="22" bestFit="1" customWidth="1"/>
    <col min="11337" max="11337" width="4.140625" style="22" customWidth="1"/>
    <col min="11338" max="11520" width="11.42578125" style="22"/>
    <col min="11521" max="11521" width="9.42578125" style="22" customWidth="1"/>
    <col min="11522" max="11522" width="11.42578125" style="22" customWidth="1"/>
    <col min="11523" max="11523" width="7.5703125" style="22" customWidth="1"/>
    <col min="11524" max="11526" width="6.140625" style="22" customWidth="1"/>
    <col min="11527" max="11527" width="8.7109375" style="22" customWidth="1"/>
    <col min="11528" max="11528" width="2.7109375" style="22" bestFit="1" customWidth="1"/>
    <col min="11529" max="11529" width="13.140625" style="22" customWidth="1"/>
    <col min="11530" max="11530" width="6.5703125" style="22" customWidth="1"/>
    <col min="11531" max="11531" width="8" style="22" customWidth="1"/>
    <col min="11532" max="11534" width="7.7109375" style="22" customWidth="1"/>
    <col min="11535" max="11538" width="3.7109375" style="22" customWidth="1"/>
    <col min="11539" max="11574" width="0" style="22" hidden="1" customWidth="1"/>
    <col min="11575" max="11577" width="3.7109375" style="22" customWidth="1"/>
    <col min="11578" max="11578" width="0" style="22" hidden="1" customWidth="1"/>
    <col min="11579" max="11579" width="3.7109375" style="22" customWidth="1"/>
    <col min="11580" max="11580" width="19.5703125" style="22" customWidth="1"/>
    <col min="11581" max="11581" width="13.42578125" style="22" customWidth="1"/>
    <col min="11582" max="11582" width="11.42578125" style="22" customWidth="1"/>
    <col min="11583" max="11583" width="21.140625" style="22" customWidth="1"/>
    <col min="11584" max="11584" width="7.140625" style="22" bestFit="1" customWidth="1"/>
    <col min="11585" max="11585" width="6.5703125" style="22" bestFit="1" customWidth="1"/>
    <col min="11586" max="11586" width="9" style="22" customWidth="1"/>
    <col min="11587" max="11588" width="3.28515625" style="22" customWidth="1"/>
    <col min="11589" max="11590" width="4.5703125" style="22" customWidth="1"/>
    <col min="11591" max="11591" width="4" style="22" customWidth="1"/>
    <col min="11592" max="11592" width="9.42578125" style="22" bestFit="1" customWidth="1"/>
    <col min="11593" max="11593" width="4.140625" style="22" customWidth="1"/>
    <col min="11594" max="11776" width="11.42578125" style="22"/>
    <col min="11777" max="11777" width="9.42578125" style="22" customWidth="1"/>
    <col min="11778" max="11778" width="11.42578125" style="22" customWidth="1"/>
    <col min="11779" max="11779" width="7.5703125" style="22" customWidth="1"/>
    <col min="11780" max="11782" width="6.140625" style="22" customWidth="1"/>
    <col min="11783" max="11783" width="8.7109375" style="22" customWidth="1"/>
    <col min="11784" max="11784" width="2.7109375" style="22" bestFit="1" customWidth="1"/>
    <col min="11785" max="11785" width="13.140625" style="22" customWidth="1"/>
    <col min="11786" max="11786" width="6.5703125" style="22" customWidth="1"/>
    <col min="11787" max="11787" width="8" style="22" customWidth="1"/>
    <col min="11788" max="11790" width="7.7109375" style="22" customWidth="1"/>
    <col min="11791" max="11794" width="3.7109375" style="22" customWidth="1"/>
    <col min="11795" max="11830" width="0" style="22" hidden="1" customWidth="1"/>
    <col min="11831" max="11833" width="3.7109375" style="22" customWidth="1"/>
    <col min="11834" max="11834" width="0" style="22" hidden="1" customWidth="1"/>
    <col min="11835" max="11835" width="3.7109375" style="22" customWidth="1"/>
    <col min="11836" max="11836" width="19.5703125" style="22" customWidth="1"/>
    <col min="11837" max="11837" width="13.42578125" style="22" customWidth="1"/>
    <col min="11838" max="11838" width="11.42578125" style="22" customWidth="1"/>
    <col min="11839" max="11839" width="21.140625" style="22" customWidth="1"/>
    <col min="11840" max="11840" width="7.140625" style="22" bestFit="1" customWidth="1"/>
    <col min="11841" max="11841" width="6.5703125" style="22" bestFit="1" customWidth="1"/>
    <col min="11842" max="11842" width="9" style="22" customWidth="1"/>
    <col min="11843" max="11844" width="3.28515625" style="22" customWidth="1"/>
    <col min="11845" max="11846" width="4.5703125" style="22" customWidth="1"/>
    <col min="11847" max="11847" width="4" style="22" customWidth="1"/>
    <col min="11848" max="11848" width="9.42578125" style="22" bestFit="1" customWidth="1"/>
    <col min="11849" max="11849" width="4.140625" style="22" customWidth="1"/>
    <col min="11850" max="12032" width="11.42578125" style="22"/>
    <col min="12033" max="12033" width="9.42578125" style="22" customWidth="1"/>
    <col min="12034" max="12034" width="11.42578125" style="22" customWidth="1"/>
    <col min="12035" max="12035" width="7.5703125" style="22" customWidth="1"/>
    <col min="12036" max="12038" width="6.140625" style="22" customWidth="1"/>
    <col min="12039" max="12039" width="8.7109375" style="22" customWidth="1"/>
    <col min="12040" max="12040" width="2.7109375" style="22" bestFit="1" customWidth="1"/>
    <col min="12041" max="12041" width="13.140625" style="22" customWidth="1"/>
    <col min="12042" max="12042" width="6.5703125" style="22" customWidth="1"/>
    <col min="12043" max="12043" width="8" style="22" customWidth="1"/>
    <col min="12044" max="12046" width="7.7109375" style="22" customWidth="1"/>
    <col min="12047" max="12050" width="3.7109375" style="22" customWidth="1"/>
    <col min="12051" max="12086" width="0" style="22" hidden="1" customWidth="1"/>
    <col min="12087" max="12089" width="3.7109375" style="22" customWidth="1"/>
    <col min="12090" max="12090" width="0" style="22" hidden="1" customWidth="1"/>
    <col min="12091" max="12091" width="3.7109375" style="22" customWidth="1"/>
    <col min="12092" max="12092" width="19.5703125" style="22" customWidth="1"/>
    <col min="12093" max="12093" width="13.42578125" style="22" customWidth="1"/>
    <col min="12094" max="12094" width="11.42578125" style="22" customWidth="1"/>
    <col min="12095" max="12095" width="21.140625" style="22" customWidth="1"/>
    <col min="12096" max="12096" width="7.140625" style="22" bestFit="1" customWidth="1"/>
    <col min="12097" max="12097" width="6.5703125" style="22" bestFit="1" customWidth="1"/>
    <col min="12098" max="12098" width="9" style="22" customWidth="1"/>
    <col min="12099" max="12100" width="3.28515625" style="22" customWidth="1"/>
    <col min="12101" max="12102" width="4.5703125" style="22" customWidth="1"/>
    <col min="12103" max="12103" width="4" style="22" customWidth="1"/>
    <col min="12104" max="12104" width="9.42578125" style="22" bestFit="1" customWidth="1"/>
    <col min="12105" max="12105" width="4.140625" style="22" customWidth="1"/>
    <col min="12106" max="12288" width="11.42578125" style="22"/>
    <col min="12289" max="12289" width="9.42578125" style="22" customWidth="1"/>
    <col min="12290" max="12290" width="11.42578125" style="22" customWidth="1"/>
    <col min="12291" max="12291" width="7.5703125" style="22" customWidth="1"/>
    <col min="12292" max="12294" width="6.140625" style="22" customWidth="1"/>
    <col min="12295" max="12295" width="8.7109375" style="22" customWidth="1"/>
    <col min="12296" max="12296" width="2.7109375" style="22" bestFit="1" customWidth="1"/>
    <col min="12297" max="12297" width="13.140625" style="22" customWidth="1"/>
    <col min="12298" max="12298" width="6.5703125" style="22" customWidth="1"/>
    <col min="12299" max="12299" width="8" style="22" customWidth="1"/>
    <col min="12300" max="12302" width="7.7109375" style="22" customWidth="1"/>
    <col min="12303" max="12306" width="3.7109375" style="22" customWidth="1"/>
    <col min="12307" max="12342" width="0" style="22" hidden="1" customWidth="1"/>
    <col min="12343" max="12345" width="3.7109375" style="22" customWidth="1"/>
    <col min="12346" max="12346" width="0" style="22" hidden="1" customWidth="1"/>
    <col min="12347" max="12347" width="3.7109375" style="22" customWidth="1"/>
    <col min="12348" max="12348" width="19.5703125" style="22" customWidth="1"/>
    <col min="12349" max="12349" width="13.42578125" style="22" customWidth="1"/>
    <col min="12350" max="12350" width="11.42578125" style="22" customWidth="1"/>
    <col min="12351" max="12351" width="21.140625" style="22" customWidth="1"/>
    <col min="12352" max="12352" width="7.140625" style="22" bestFit="1" customWidth="1"/>
    <col min="12353" max="12353" width="6.5703125" style="22" bestFit="1" customWidth="1"/>
    <col min="12354" max="12354" width="9" style="22" customWidth="1"/>
    <col min="12355" max="12356" width="3.28515625" style="22" customWidth="1"/>
    <col min="12357" max="12358" width="4.5703125" style="22" customWidth="1"/>
    <col min="12359" max="12359" width="4" style="22" customWidth="1"/>
    <col min="12360" max="12360" width="9.42578125" style="22" bestFit="1" customWidth="1"/>
    <col min="12361" max="12361" width="4.140625" style="22" customWidth="1"/>
    <col min="12362" max="12544" width="11.42578125" style="22"/>
    <col min="12545" max="12545" width="9.42578125" style="22" customWidth="1"/>
    <col min="12546" max="12546" width="11.42578125" style="22" customWidth="1"/>
    <col min="12547" max="12547" width="7.5703125" style="22" customWidth="1"/>
    <col min="12548" max="12550" width="6.140625" style="22" customWidth="1"/>
    <col min="12551" max="12551" width="8.7109375" style="22" customWidth="1"/>
    <col min="12552" max="12552" width="2.7109375" style="22" bestFit="1" customWidth="1"/>
    <col min="12553" max="12553" width="13.140625" style="22" customWidth="1"/>
    <col min="12554" max="12554" width="6.5703125" style="22" customWidth="1"/>
    <col min="12555" max="12555" width="8" style="22" customWidth="1"/>
    <col min="12556" max="12558" width="7.7109375" style="22" customWidth="1"/>
    <col min="12559" max="12562" width="3.7109375" style="22" customWidth="1"/>
    <col min="12563" max="12598" width="0" style="22" hidden="1" customWidth="1"/>
    <col min="12599" max="12601" width="3.7109375" style="22" customWidth="1"/>
    <col min="12602" max="12602" width="0" style="22" hidden="1" customWidth="1"/>
    <col min="12603" max="12603" width="3.7109375" style="22" customWidth="1"/>
    <col min="12604" max="12604" width="19.5703125" style="22" customWidth="1"/>
    <col min="12605" max="12605" width="13.42578125" style="22" customWidth="1"/>
    <col min="12606" max="12606" width="11.42578125" style="22" customWidth="1"/>
    <col min="12607" max="12607" width="21.140625" style="22" customWidth="1"/>
    <col min="12608" max="12608" width="7.140625" style="22" bestFit="1" customWidth="1"/>
    <col min="12609" max="12609" width="6.5703125" style="22" bestFit="1" customWidth="1"/>
    <col min="12610" max="12610" width="9" style="22" customWidth="1"/>
    <col min="12611" max="12612" width="3.28515625" style="22" customWidth="1"/>
    <col min="12613" max="12614" width="4.5703125" style="22" customWidth="1"/>
    <col min="12615" max="12615" width="4" style="22" customWidth="1"/>
    <col min="12616" max="12616" width="9.42578125" style="22" bestFit="1" customWidth="1"/>
    <col min="12617" max="12617" width="4.140625" style="22" customWidth="1"/>
    <col min="12618" max="12800" width="11.42578125" style="22"/>
    <col min="12801" max="12801" width="9.42578125" style="22" customWidth="1"/>
    <col min="12802" max="12802" width="11.42578125" style="22" customWidth="1"/>
    <col min="12803" max="12803" width="7.5703125" style="22" customWidth="1"/>
    <col min="12804" max="12806" width="6.140625" style="22" customWidth="1"/>
    <col min="12807" max="12807" width="8.7109375" style="22" customWidth="1"/>
    <col min="12808" max="12808" width="2.7109375" style="22" bestFit="1" customWidth="1"/>
    <col min="12809" max="12809" width="13.140625" style="22" customWidth="1"/>
    <col min="12810" max="12810" width="6.5703125" style="22" customWidth="1"/>
    <col min="12811" max="12811" width="8" style="22" customWidth="1"/>
    <col min="12812" max="12814" width="7.7109375" style="22" customWidth="1"/>
    <col min="12815" max="12818" width="3.7109375" style="22" customWidth="1"/>
    <col min="12819" max="12854" width="0" style="22" hidden="1" customWidth="1"/>
    <col min="12855" max="12857" width="3.7109375" style="22" customWidth="1"/>
    <col min="12858" max="12858" width="0" style="22" hidden="1" customWidth="1"/>
    <col min="12859" max="12859" width="3.7109375" style="22" customWidth="1"/>
    <col min="12860" max="12860" width="19.5703125" style="22" customWidth="1"/>
    <col min="12861" max="12861" width="13.42578125" style="22" customWidth="1"/>
    <col min="12862" max="12862" width="11.42578125" style="22" customWidth="1"/>
    <col min="12863" max="12863" width="21.140625" style="22" customWidth="1"/>
    <col min="12864" max="12864" width="7.140625" style="22" bestFit="1" customWidth="1"/>
    <col min="12865" max="12865" width="6.5703125" style="22" bestFit="1" customWidth="1"/>
    <col min="12866" max="12866" width="9" style="22" customWidth="1"/>
    <col min="12867" max="12868" width="3.28515625" style="22" customWidth="1"/>
    <col min="12869" max="12870" width="4.5703125" style="22" customWidth="1"/>
    <col min="12871" max="12871" width="4" style="22" customWidth="1"/>
    <col min="12872" max="12872" width="9.42578125" style="22" bestFit="1" customWidth="1"/>
    <col min="12873" max="12873" width="4.140625" style="22" customWidth="1"/>
    <col min="12874" max="13056" width="11.42578125" style="22"/>
    <col min="13057" max="13057" width="9.42578125" style="22" customWidth="1"/>
    <col min="13058" max="13058" width="11.42578125" style="22" customWidth="1"/>
    <col min="13059" max="13059" width="7.5703125" style="22" customWidth="1"/>
    <col min="13060" max="13062" width="6.140625" style="22" customWidth="1"/>
    <col min="13063" max="13063" width="8.7109375" style="22" customWidth="1"/>
    <col min="13064" max="13064" width="2.7109375" style="22" bestFit="1" customWidth="1"/>
    <col min="13065" max="13065" width="13.140625" style="22" customWidth="1"/>
    <col min="13066" max="13066" width="6.5703125" style="22" customWidth="1"/>
    <col min="13067" max="13067" width="8" style="22" customWidth="1"/>
    <col min="13068" max="13070" width="7.7109375" style="22" customWidth="1"/>
    <col min="13071" max="13074" width="3.7109375" style="22" customWidth="1"/>
    <col min="13075" max="13110" width="0" style="22" hidden="1" customWidth="1"/>
    <col min="13111" max="13113" width="3.7109375" style="22" customWidth="1"/>
    <col min="13114" max="13114" width="0" style="22" hidden="1" customWidth="1"/>
    <col min="13115" max="13115" width="3.7109375" style="22" customWidth="1"/>
    <col min="13116" max="13116" width="19.5703125" style="22" customWidth="1"/>
    <col min="13117" max="13117" width="13.42578125" style="22" customWidth="1"/>
    <col min="13118" max="13118" width="11.42578125" style="22" customWidth="1"/>
    <col min="13119" max="13119" width="21.140625" style="22" customWidth="1"/>
    <col min="13120" max="13120" width="7.140625" style="22" bestFit="1" customWidth="1"/>
    <col min="13121" max="13121" width="6.5703125" style="22" bestFit="1" customWidth="1"/>
    <col min="13122" max="13122" width="9" style="22" customWidth="1"/>
    <col min="13123" max="13124" width="3.28515625" style="22" customWidth="1"/>
    <col min="13125" max="13126" width="4.5703125" style="22" customWidth="1"/>
    <col min="13127" max="13127" width="4" style="22" customWidth="1"/>
    <col min="13128" max="13128" width="9.42578125" style="22" bestFit="1" customWidth="1"/>
    <col min="13129" max="13129" width="4.140625" style="22" customWidth="1"/>
    <col min="13130" max="13312" width="11.42578125" style="22"/>
    <col min="13313" max="13313" width="9.42578125" style="22" customWidth="1"/>
    <col min="13314" max="13314" width="11.42578125" style="22" customWidth="1"/>
    <col min="13315" max="13315" width="7.5703125" style="22" customWidth="1"/>
    <col min="13316" max="13318" width="6.140625" style="22" customWidth="1"/>
    <col min="13319" max="13319" width="8.7109375" style="22" customWidth="1"/>
    <col min="13320" max="13320" width="2.7109375" style="22" bestFit="1" customWidth="1"/>
    <col min="13321" max="13321" width="13.140625" style="22" customWidth="1"/>
    <col min="13322" max="13322" width="6.5703125" style="22" customWidth="1"/>
    <col min="13323" max="13323" width="8" style="22" customWidth="1"/>
    <col min="13324" max="13326" width="7.7109375" style="22" customWidth="1"/>
    <col min="13327" max="13330" width="3.7109375" style="22" customWidth="1"/>
    <col min="13331" max="13366" width="0" style="22" hidden="1" customWidth="1"/>
    <col min="13367" max="13369" width="3.7109375" style="22" customWidth="1"/>
    <col min="13370" max="13370" width="0" style="22" hidden="1" customWidth="1"/>
    <col min="13371" max="13371" width="3.7109375" style="22" customWidth="1"/>
    <col min="13372" max="13372" width="19.5703125" style="22" customWidth="1"/>
    <col min="13373" max="13373" width="13.42578125" style="22" customWidth="1"/>
    <col min="13374" max="13374" width="11.42578125" style="22" customWidth="1"/>
    <col min="13375" max="13375" width="21.140625" style="22" customWidth="1"/>
    <col min="13376" max="13376" width="7.140625" style="22" bestFit="1" customWidth="1"/>
    <col min="13377" max="13377" width="6.5703125" style="22" bestFit="1" customWidth="1"/>
    <col min="13378" max="13378" width="9" style="22" customWidth="1"/>
    <col min="13379" max="13380" width="3.28515625" style="22" customWidth="1"/>
    <col min="13381" max="13382" width="4.5703125" style="22" customWidth="1"/>
    <col min="13383" max="13383" width="4" style="22" customWidth="1"/>
    <col min="13384" max="13384" width="9.42578125" style="22" bestFit="1" customWidth="1"/>
    <col min="13385" max="13385" width="4.140625" style="22" customWidth="1"/>
    <col min="13386" max="13568" width="11.42578125" style="22"/>
    <col min="13569" max="13569" width="9.42578125" style="22" customWidth="1"/>
    <col min="13570" max="13570" width="11.42578125" style="22" customWidth="1"/>
    <col min="13571" max="13571" width="7.5703125" style="22" customWidth="1"/>
    <col min="13572" max="13574" width="6.140625" style="22" customWidth="1"/>
    <col min="13575" max="13575" width="8.7109375" style="22" customWidth="1"/>
    <col min="13576" max="13576" width="2.7109375" style="22" bestFit="1" customWidth="1"/>
    <col min="13577" max="13577" width="13.140625" style="22" customWidth="1"/>
    <col min="13578" max="13578" width="6.5703125" style="22" customWidth="1"/>
    <col min="13579" max="13579" width="8" style="22" customWidth="1"/>
    <col min="13580" max="13582" width="7.7109375" style="22" customWidth="1"/>
    <col min="13583" max="13586" width="3.7109375" style="22" customWidth="1"/>
    <col min="13587" max="13622" width="0" style="22" hidden="1" customWidth="1"/>
    <col min="13623" max="13625" width="3.7109375" style="22" customWidth="1"/>
    <col min="13626" max="13626" width="0" style="22" hidden="1" customWidth="1"/>
    <col min="13627" max="13627" width="3.7109375" style="22" customWidth="1"/>
    <col min="13628" max="13628" width="19.5703125" style="22" customWidth="1"/>
    <col min="13629" max="13629" width="13.42578125" style="22" customWidth="1"/>
    <col min="13630" max="13630" width="11.42578125" style="22" customWidth="1"/>
    <col min="13631" max="13631" width="21.140625" style="22" customWidth="1"/>
    <col min="13632" max="13632" width="7.140625" style="22" bestFit="1" customWidth="1"/>
    <col min="13633" max="13633" width="6.5703125" style="22" bestFit="1" customWidth="1"/>
    <col min="13634" max="13634" width="9" style="22" customWidth="1"/>
    <col min="13635" max="13636" width="3.28515625" style="22" customWidth="1"/>
    <col min="13637" max="13638" width="4.5703125" style="22" customWidth="1"/>
    <col min="13639" max="13639" width="4" style="22" customWidth="1"/>
    <col min="13640" max="13640" width="9.42578125" style="22" bestFit="1" customWidth="1"/>
    <col min="13641" max="13641" width="4.140625" style="22" customWidth="1"/>
    <col min="13642" max="13824" width="11.42578125" style="22"/>
    <col min="13825" max="13825" width="9.42578125" style="22" customWidth="1"/>
    <col min="13826" max="13826" width="11.42578125" style="22" customWidth="1"/>
    <col min="13827" max="13827" width="7.5703125" style="22" customWidth="1"/>
    <col min="13828" max="13830" width="6.140625" style="22" customWidth="1"/>
    <col min="13831" max="13831" width="8.7109375" style="22" customWidth="1"/>
    <col min="13832" max="13832" width="2.7109375" style="22" bestFit="1" customWidth="1"/>
    <col min="13833" max="13833" width="13.140625" style="22" customWidth="1"/>
    <col min="13834" max="13834" width="6.5703125" style="22" customWidth="1"/>
    <col min="13835" max="13835" width="8" style="22" customWidth="1"/>
    <col min="13836" max="13838" width="7.7109375" style="22" customWidth="1"/>
    <col min="13839" max="13842" width="3.7109375" style="22" customWidth="1"/>
    <col min="13843" max="13878" width="0" style="22" hidden="1" customWidth="1"/>
    <col min="13879" max="13881" width="3.7109375" style="22" customWidth="1"/>
    <col min="13882" max="13882" width="0" style="22" hidden="1" customWidth="1"/>
    <col min="13883" max="13883" width="3.7109375" style="22" customWidth="1"/>
    <col min="13884" max="13884" width="19.5703125" style="22" customWidth="1"/>
    <col min="13885" max="13885" width="13.42578125" style="22" customWidth="1"/>
    <col min="13886" max="13886" width="11.42578125" style="22" customWidth="1"/>
    <col min="13887" max="13887" width="21.140625" style="22" customWidth="1"/>
    <col min="13888" max="13888" width="7.140625" style="22" bestFit="1" customWidth="1"/>
    <col min="13889" max="13889" width="6.5703125" style="22" bestFit="1" customWidth="1"/>
    <col min="13890" max="13890" width="9" style="22" customWidth="1"/>
    <col min="13891" max="13892" width="3.28515625" style="22" customWidth="1"/>
    <col min="13893" max="13894" width="4.5703125" style="22" customWidth="1"/>
    <col min="13895" max="13895" width="4" style="22" customWidth="1"/>
    <col min="13896" max="13896" width="9.42578125" style="22" bestFit="1" customWidth="1"/>
    <col min="13897" max="13897" width="4.140625" style="22" customWidth="1"/>
    <col min="13898" max="14080" width="11.42578125" style="22"/>
    <col min="14081" max="14081" width="9.42578125" style="22" customWidth="1"/>
    <col min="14082" max="14082" width="11.42578125" style="22" customWidth="1"/>
    <col min="14083" max="14083" width="7.5703125" style="22" customWidth="1"/>
    <col min="14084" max="14086" width="6.140625" style="22" customWidth="1"/>
    <col min="14087" max="14087" width="8.7109375" style="22" customWidth="1"/>
    <col min="14088" max="14088" width="2.7109375" style="22" bestFit="1" customWidth="1"/>
    <col min="14089" max="14089" width="13.140625" style="22" customWidth="1"/>
    <col min="14090" max="14090" width="6.5703125" style="22" customWidth="1"/>
    <col min="14091" max="14091" width="8" style="22" customWidth="1"/>
    <col min="14092" max="14094" width="7.7109375" style="22" customWidth="1"/>
    <col min="14095" max="14098" width="3.7109375" style="22" customWidth="1"/>
    <col min="14099" max="14134" width="0" style="22" hidden="1" customWidth="1"/>
    <col min="14135" max="14137" width="3.7109375" style="22" customWidth="1"/>
    <col min="14138" max="14138" width="0" style="22" hidden="1" customWidth="1"/>
    <col min="14139" max="14139" width="3.7109375" style="22" customWidth="1"/>
    <col min="14140" max="14140" width="19.5703125" style="22" customWidth="1"/>
    <col min="14141" max="14141" width="13.42578125" style="22" customWidth="1"/>
    <col min="14142" max="14142" width="11.42578125" style="22" customWidth="1"/>
    <col min="14143" max="14143" width="21.140625" style="22" customWidth="1"/>
    <col min="14144" max="14144" width="7.140625" style="22" bestFit="1" customWidth="1"/>
    <col min="14145" max="14145" width="6.5703125" style="22" bestFit="1" customWidth="1"/>
    <col min="14146" max="14146" width="9" style="22" customWidth="1"/>
    <col min="14147" max="14148" width="3.28515625" style="22" customWidth="1"/>
    <col min="14149" max="14150" width="4.5703125" style="22" customWidth="1"/>
    <col min="14151" max="14151" width="4" style="22" customWidth="1"/>
    <col min="14152" max="14152" width="9.42578125" style="22" bestFit="1" customWidth="1"/>
    <col min="14153" max="14153" width="4.140625" style="22" customWidth="1"/>
    <col min="14154" max="14336" width="11.42578125" style="22"/>
    <col min="14337" max="14337" width="9.42578125" style="22" customWidth="1"/>
    <col min="14338" max="14338" width="11.42578125" style="22" customWidth="1"/>
    <col min="14339" max="14339" width="7.5703125" style="22" customWidth="1"/>
    <col min="14340" max="14342" width="6.140625" style="22" customWidth="1"/>
    <col min="14343" max="14343" width="8.7109375" style="22" customWidth="1"/>
    <col min="14344" max="14344" width="2.7109375" style="22" bestFit="1" customWidth="1"/>
    <col min="14345" max="14345" width="13.140625" style="22" customWidth="1"/>
    <col min="14346" max="14346" width="6.5703125" style="22" customWidth="1"/>
    <col min="14347" max="14347" width="8" style="22" customWidth="1"/>
    <col min="14348" max="14350" width="7.7109375" style="22" customWidth="1"/>
    <col min="14351" max="14354" width="3.7109375" style="22" customWidth="1"/>
    <col min="14355" max="14390" width="0" style="22" hidden="1" customWidth="1"/>
    <col min="14391" max="14393" width="3.7109375" style="22" customWidth="1"/>
    <col min="14394" max="14394" width="0" style="22" hidden="1" customWidth="1"/>
    <col min="14395" max="14395" width="3.7109375" style="22" customWidth="1"/>
    <col min="14396" max="14396" width="19.5703125" style="22" customWidth="1"/>
    <col min="14397" max="14397" width="13.42578125" style="22" customWidth="1"/>
    <col min="14398" max="14398" width="11.42578125" style="22" customWidth="1"/>
    <col min="14399" max="14399" width="21.140625" style="22" customWidth="1"/>
    <col min="14400" max="14400" width="7.140625" style="22" bestFit="1" customWidth="1"/>
    <col min="14401" max="14401" width="6.5703125" style="22" bestFit="1" customWidth="1"/>
    <col min="14402" max="14402" width="9" style="22" customWidth="1"/>
    <col min="14403" max="14404" width="3.28515625" style="22" customWidth="1"/>
    <col min="14405" max="14406" width="4.5703125" style="22" customWidth="1"/>
    <col min="14407" max="14407" width="4" style="22" customWidth="1"/>
    <col min="14408" max="14408" width="9.42578125" style="22" bestFit="1" customWidth="1"/>
    <col min="14409" max="14409" width="4.140625" style="22" customWidth="1"/>
    <col min="14410" max="14592" width="11.42578125" style="22"/>
    <col min="14593" max="14593" width="9.42578125" style="22" customWidth="1"/>
    <col min="14594" max="14594" width="11.42578125" style="22" customWidth="1"/>
    <col min="14595" max="14595" width="7.5703125" style="22" customWidth="1"/>
    <col min="14596" max="14598" width="6.140625" style="22" customWidth="1"/>
    <col min="14599" max="14599" width="8.7109375" style="22" customWidth="1"/>
    <col min="14600" max="14600" width="2.7109375" style="22" bestFit="1" customWidth="1"/>
    <col min="14601" max="14601" width="13.140625" style="22" customWidth="1"/>
    <col min="14602" max="14602" width="6.5703125" style="22" customWidth="1"/>
    <col min="14603" max="14603" width="8" style="22" customWidth="1"/>
    <col min="14604" max="14606" width="7.7109375" style="22" customWidth="1"/>
    <col min="14607" max="14610" width="3.7109375" style="22" customWidth="1"/>
    <col min="14611" max="14646" width="0" style="22" hidden="1" customWidth="1"/>
    <col min="14647" max="14649" width="3.7109375" style="22" customWidth="1"/>
    <col min="14650" max="14650" width="0" style="22" hidden="1" customWidth="1"/>
    <col min="14651" max="14651" width="3.7109375" style="22" customWidth="1"/>
    <col min="14652" max="14652" width="19.5703125" style="22" customWidth="1"/>
    <col min="14653" max="14653" width="13.42578125" style="22" customWidth="1"/>
    <col min="14654" max="14654" width="11.42578125" style="22" customWidth="1"/>
    <col min="14655" max="14655" width="21.140625" style="22" customWidth="1"/>
    <col min="14656" max="14656" width="7.140625" style="22" bestFit="1" customWidth="1"/>
    <col min="14657" max="14657" width="6.5703125" style="22" bestFit="1" customWidth="1"/>
    <col min="14658" max="14658" width="9" style="22" customWidth="1"/>
    <col min="14659" max="14660" width="3.28515625" style="22" customWidth="1"/>
    <col min="14661" max="14662" width="4.5703125" style="22" customWidth="1"/>
    <col min="14663" max="14663" width="4" style="22" customWidth="1"/>
    <col min="14664" max="14664" width="9.42578125" style="22" bestFit="1" customWidth="1"/>
    <col min="14665" max="14665" width="4.140625" style="22" customWidth="1"/>
    <col min="14666" max="14848" width="11.42578125" style="22"/>
    <col min="14849" max="14849" width="9.42578125" style="22" customWidth="1"/>
    <col min="14850" max="14850" width="11.42578125" style="22" customWidth="1"/>
    <col min="14851" max="14851" width="7.5703125" style="22" customWidth="1"/>
    <col min="14852" max="14854" width="6.140625" style="22" customWidth="1"/>
    <col min="14855" max="14855" width="8.7109375" style="22" customWidth="1"/>
    <col min="14856" max="14856" width="2.7109375" style="22" bestFit="1" customWidth="1"/>
    <col min="14857" max="14857" width="13.140625" style="22" customWidth="1"/>
    <col min="14858" max="14858" width="6.5703125" style="22" customWidth="1"/>
    <col min="14859" max="14859" width="8" style="22" customWidth="1"/>
    <col min="14860" max="14862" width="7.7109375" style="22" customWidth="1"/>
    <col min="14863" max="14866" width="3.7109375" style="22" customWidth="1"/>
    <col min="14867" max="14902" width="0" style="22" hidden="1" customWidth="1"/>
    <col min="14903" max="14905" width="3.7109375" style="22" customWidth="1"/>
    <col min="14906" max="14906" width="0" style="22" hidden="1" customWidth="1"/>
    <col min="14907" max="14907" width="3.7109375" style="22" customWidth="1"/>
    <col min="14908" max="14908" width="19.5703125" style="22" customWidth="1"/>
    <col min="14909" max="14909" width="13.42578125" style="22" customWidth="1"/>
    <col min="14910" max="14910" width="11.42578125" style="22" customWidth="1"/>
    <col min="14911" max="14911" width="21.140625" style="22" customWidth="1"/>
    <col min="14912" max="14912" width="7.140625" style="22" bestFit="1" customWidth="1"/>
    <col min="14913" max="14913" width="6.5703125" style="22" bestFit="1" customWidth="1"/>
    <col min="14914" max="14914" width="9" style="22" customWidth="1"/>
    <col min="14915" max="14916" width="3.28515625" style="22" customWidth="1"/>
    <col min="14917" max="14918" width="4.5703125" style="22" customWidth="1"/>
    <col min="14919" max="14919" width="4" style="22" customWidth="1"/>
    <col min="14920" max="14920" width="9.42578125" style="22" bestFit="1" customWidth="1"/>
    <col min="14921" max="14921" width="4.140625" style="22" customWidth="1"/>
    <col min="14922" max="15104" width="11.42578125" style="22"/>
    <col min="15105" max="15105" width="9.42578125" style="22" customWidth="1"/>
    <col min="15106" max="15106" width="11.42578125" style="22" customWidth="1"/>
    <col min="15107" max="15107" width="7.5703125" style="22" customWidth="1"/>
    <col min="15108" max="15110" width="6.140625" style="22" customWidth="1"/>
    <col min="15111" max="15111" width="8.7109375" style="22" customWidth="1"/>
    <col min="15112" max="15112" width="2.7109375" style="22" bestFit="1" customWidth="1"/>
    <col min="15113" max="15113" width="13.140625" style="22" customWidth="1"/>
    <col min="15114" max="15114" width="6.5703125" style="22" customWidth="1"/>
    <col min="15115" max="15115" width="8" style="22" customWidth="1"/>
    <col min="15116" max="15118" width="7.7109375" style="22" customWidth="1"/>
    <col min="15119" max="15122" width="3.7109375" style="22" customWidth="1"/>
    <col min="15123" max="15158" width="0" style="22" hidden="1" customWidth="1"/>
    <col min="15159" max="15161" width="3.7109375" style="22" customWidth="1"/>
    <col min="15162" max="15162" width="0" style="22" hidden="1" customWidth="1"/>
    <col min="15163" max="15163" width="3.7109375" style="22" customWidth="1"/>
    <col min="15164" max="15164" width="19.5703125" style="22" customWidth="1"/>
    <col min="15165" max="15165" width="13.42578125" style="22" customWidth="1"/>
    <col min="15166" max="15166" width="11.42578125" style="22" customWidth="1"/>
    <col min="15167" max="15167" width="21.140625" style="22" customWidth="1"/>
    <col min="15168" max="15168" width="7.140625" style="22" bestFit="1" customWidth="1"/>
    <col min="15169" max="15169" width="6.5703125" style="22" bestFit="1" customWidth="1"/>
    <col min="15170" max="15170" width="9" style="22" customWidth="1"/>
    <col min="15171" max="15172" width="3.28515625" style="22" customWidth="1"/>
    <col min="15173" max="15174" width="4.5703125" style="22" customWidth="1"/>
    <col min="15175" max="15175" width="4" style="22" customWidth="1"/>
    <col min="15176" max="15176" width="9.42578125" style="22" bestFit="1" customWidth="1"/>
    <col min="15177" max="15177" width="4.140625" style="22" customWidth="1"/>
    <col min="15178" max="15360" width="11.42578125" style="22"/>
    <col min="15361" max="15361" width="9.42578125" style="22" customWidth="1"/>
    <col min="15362" max="15362" width="11.42578125" style="22" customWidth="1"/>
    <col min="15363" max="15363" width="7.5703125" style="22" customWidth="1"/>
    <col min="15364" max="15366" width="6.140625" style="22" customWidth="1"/>
    <col min="15367" max="15367" width="8.7109375" style="22" customWidth="1"/>
    <col min="15368" max="15368" width="2.7109375" style="22" bestFit="1" customWidth="1"/>
    <col min="15369" max="15369" width="13.140625" style="22" customWidth="1"/>
    <col min="15370" max="15370" width="6.5703125" style="22" customWidth="1"/>
    <col min="15371" max="15371" width="8" style="22" customWidth="1"/>
    <col min="15372" max="15374" width="7.7109375" style="22" customWidth="1"/>
    <col min="15375" max="15378" width="3.7109375" style="22" customWidth="1"/>
    <col min="15379" max="15414" width="0" style="22" hidden="1" customWidth="1"/>
    <col min="15415" max="15417" width="3.7109375" style="22" customWidth="1"/>
    <col min="15418" max="15418" width="0" style="22" hidden="1" customWidth="1"/>
    <col min="15419" max="15419" width="3.7109375" style="22" customWidth="1"/>
    <col min="15420" max="15420" width="19.5703125" style="22" customWidth="1"/>
    <col min="15421" max="15421" width="13.42578125" style="22" customWidth="1"/>
    <col min="15422" max="15422" width="11.42578125" style="22" customWidth="1"/>
    <col min="15423" max="15423" width="21.140625" style="22" customWidth="1"/>
    <col min="15424" max="15424" width="7.140625" style="22" bestFit="1" customWidth="1"/>
    <col min="15425" max="15425" width="6.5703125" style="22" bestFit="1" customWidth="1"/>
    <col min="15426" max="15426" width="9" style="22" customWidth="1"/>
    <col min="15427" max="15428" width="3.28515625" style="22" customWidth="1"/>
    <col min="15429" max="15430" width="4.5703125" style="22" customWidth="1"/>
    <col min="15431" max="15431" width="4" style="22" customWidth="1"/>
    <col min="15432" max="15432" width="9.42578125" style="22" bestFit="1" customWidth="1"/>
    <col min="15433" max="15433" width="4.140625" style="22" customWidth="1"/>
    <col min="15434" max="15616" width="11.42578125" style="22"/>
    <col min="15617" max="15617" width="9.42578125" style="22" customWidth="1"/>
    <col min="15618" max="15618" width="11.42578125" style="22" customWidth="1"/>
    <col min="15619" max="15619" width="7.5703125" style="22" customWidth="1"/>
    <col min="15620" max="15622" width="6.140625" style="22" customWidth="1"/>
    <col min="15623" max="15623" width="8.7109375" style="22" customWidth="1"/>
    <col min="15624" max="15624" width="2.7109375" style="22" bestFit="1" customWidth="1"/>
    <col min="15625" max="15625" width="13.140625" style="22" customWidth="1"/>
    <col min="15626" max="15626" width="6.5703125" style="22" customWidth="1"/>
    <col min="15627" max="15627" width="8" style="22" customWidth="1"/>
    <col min="15628" max="15630" width="7.7109375" style="22" customWidth="1"/>
    <col min="15631" max="15634" width="3.7109375" style="22" customWidth="1"/>
    <col min="15635" max="15670" width="0" style="22" hidden="1" customWidth="1"/>
    <col min="15671" max="15673" width="3.7109375" style="22" customWidth="1"/>
    <col min="15674" max="15674" width="0" style="22" hidden="1" customWidth="1"/>
    <col min="15675" max="15675" width="3.7109375" style="22" customWidth="1"/>
    <col min="15676" max="15676" width="19.5703125" style="22" customWidth="1"/>
    <col min="15677" max="15677" width="13.42578125" style="22" customWidth="1"/>
    <col min="15678" max="15678" width="11.42578125" style="22" customWidth="1"/>
    <col min="15679" max="15679" width="21.140625" style="22" customWidth="1"/>
    <col min="15680" max="15680" width="7.140625" style="22" bestFit="1" customWidth="1"/>
    <col min="15681" max="15681" width="6.5703125" style="22" bestFit="1" customWidth="1"/>
    <col min="15682" max="15682" width="9" style="22" customWidth="1"/>
    <col min="15683" max="15684" width="3.28515625" style="22" customWidth="1"/>
    <col min="15685" max="15686" width="4.5703125" style="22" customWidth="1"/>
    <col min="15687" max="15687" width="4" style="22" customWidth="1"/>
    <col min="15688" max="15688" width="9.42578125" style="22" bestFit="1" customWidth="1"/>
    <col min="15689" max="15689" width="4.140625" style="22" customWidth="1"/>
    <col min="15690" max="15872" width="11.42578125" style="22"/>
    <col min="15873" max="15873" width="9.42578125" style="22" customWidth="1"/>
    <col min="15874" max="15874" width="11.42578125" style="22" customWidth="1"/>
    <col min="15875" max="15875" width="7.5703125" style="22" customWidth="1"/>
    <col min="15876" max="15878" width="6.140625" style="22" customWidth="1"/>
    <col min="15879" max="15879" width="8.7109375" style="22" customWidth="1"/>
    <col min="15880" max="15880" width="2.7109375" style="22" bestFit="1" customWidth="1"/>
    <col min="15881" max="15881" width="13.140625" style="22" customWidth="1"/>
    <col min="15882" max="15882" width="6.5703125" style="22" customWidth="1"/>
    <col min="15883" max="15883" width="8" style="22" customWidth="1"/>
    <col min="15884" max="15886" width="7.7109375" style="22" customWidth="1"/>
    <col min="15887" max="15890" width="3.7109375" style="22" customWidth="1"/>
    <col min="15891" max="15926" width="0" style="22" hidden="1" customWidth="1"/>
    <col min="15927" max="15929" width="3.7109375" style="22" customWidth="1"/>
    <col min="15930" max="15930" width="0" style="22" hidden="1" customWidth="1"/>
    <col min="15931" max="15931" width="3.7109375" style="22" customWidth="1"/>
    <col min="15932" max="15932" width="19.5703125" style="22" customWidth="1"/>
    <col min="15933" max="15933" width="13.42578125" style="22" customWidth="1"/>
    <col min="15934" max="15934" width="11.42578125" style="22" customWidth="1"/>
    <col min="15935" max="15935" width="21.140625" style="22" customWidth="1"/>
    <col min="15936" max="15936" width="7.140625" style="22" bestFit="1" customWidth="1"/>
    <col min="15937" max="15937" width="6.5703125" style="22" bestFit="1" customWidth="1"/>
    <col min="15938" max="15938" width="9" style="22" customWidth="1"/>
    <col min="15939" max="15940" width="3.28515625" style="22" customWidth="1"/>
    <col min="15941" max="15942" width="4.5703125" style="22" customWidth="1"/>
    <col min="15943" max="15943" width="4" style="22" customWidth="1"/>
    <col min="15944" max="15944" width="9.42578125" style="22" bestFit="1" customWidth="1"/>
    <col min="15945" max="15945" width="4.140625" style="22" customWidth="1"/>
    <col min="15946" max="16128" width="11.42578125" style="22"/>
    <col min="16129" max="16129" width="9.42578125" style="22" customWidth="1"/>
    <col min="16130" max="16130" width="11.42578125" style="22" customWidth="1"/>
    <col min="16131" max="16131" width="7.5703125" style="22" customWidth="1"/>
    <col min="16132" max="16134" width="6.140625" style="22" customWidth="1"/>
    <col min="16135" max="16135" width="8.7109375" style="22" customWidth="1"/>
    <col min="16136" max="16136" width="2.7109375" style="22" bestFit="1" customWidth="1"/>
    <col min="16137" max="16137" width="13.140625" style="22" customWidth="1"/>
    <col min="16138" max="16138" width="6.5703125" style="22" customWidth="1"/>
    <col min="16139" max="16139" width="8" style="22" customWidth="1"/>
    <col min="16140" max="16142" width="7.7109375" style="22" customWidth="1"/>
    <col min="16143" max="16146" width="3.7109375" style="22" customWidth="1"/>
    <col min="16147" max="16182" width="0" style="22" hidden="1" customWidth="1"/>
    <col min="16183" max="16185" width="3.7109375" style="22" customWidth="1"/>
    <col min="16186" max="16186" width="0" style="22" hidden="1" customWidth="1"/>
    <col min="16187" max="16187" width="3.7109375" style="22" customWidth="1"/>
    <col min="16188" max="16188" width="19.5703125" style="22" customWidth="1"/>
    <col min="16189" max="16189" width="13.42578125" style="22" customWidth="1"/>
    <col min="16190" max="16190" width="11.42578125" style="22" customWidth="1"/>
    <col min="16191" max="16191" width="21.140625" style="22" customWidth="1"/>
    <col min="16192" max="16192" width="7.140625" style="22" bestFit="1" customWidth="1"/>
    <col min="16193" max="16193" width="6.5703125" style="22" bestFit="1" customWidth="1"/>
    <col min="16194" max="16194" width="9" style="22" customWidth="1"/>
    <col min="16195" max="16196" width="3.28515625" style="22" customWidth="1"/>
    <col min="16197" max="16198" width="4.5703125" style="22" customWidth="1"/>
    <col min="16199" max="16199" width="4" style="22" customWidth="1"/>
    <col min="16200" max="16200" width="9.42578125" style="22" bestFit="1" customWidth="1"/>
    <col min="16201" max="16201" width="4.140625" style="22" customWidth="1"/>
    <col min="16202" max="16384" width="11.42578125" style="22"/>
  </cols>
  <sheetData>
    <row r="1" spans="1:72" s="20" customFormat="1" ht="11.25" customHeight="1" x14ac:dyDescent="0.2">
      <c r="A1" s="771" t="s">
        <v>447</v>
      </c>
      <c r="B1" s="772"/>
      <c r="C1" s="772"/>
      <c r="D1" s="772"/>
      <c r="E1" s="772"/>
      <c r="F1" s="772"/>
      <c r="G1" s="772"/>
      <c r="H1" s="772"/>
      <c r="I1" s="772"/>
      <c r="J1" s="772"/>
      <c r="K1" s="773"/>
      <c r="L1" s="774"/>
      <c r="M1" s="775"/>
      <c r="N1" s="776"/>
      <c r="O1" s="165"/>
      <c r="P1" s="165"/>
      <c r="Q1" s="165"/>
      <c r="R1" s="165"/>
      <c r="S1" s="165"/>
      <c r="T1" s="778"/>
      <c r="U1" s="778"/>
      <c r="V1" s="196"/>
      <c r="W1" s="196"/>
      <c r="X1" s="197"/>
      <c r="Y1" s="197"/>
      <c r="Z1" s="197"/>
      <c r="AA1" s="197"/>
      <c r="AB1" s="197"/>
      <c r="AC1" s="197"/>
      <c r="AD1" s="197"/>
      <c r="AE1" s="197"/>
      <c r="AF1" s="197"/>
      <c r="AG1" s="197"/>
      <c r="AH1" s="197"/>
      <c r="AI1" s="197"/>
      <c r="AJ1" s="197"/>
      <c r="AK1" s="197"/>
      <c r="AL1" s="197"/>
      <c r="AM1" s="197"/>
      <c r="AN1" s="197"/>
      <c r="AO1" s="197"/>
      <c r="AP1" s="197"/>
      <c r="AQ1" s="197"/>
      <c r="AR1" s="197"/>
      <c r="AS1" s="197"/>
      <c r="AT1" s="197"/>
      <c r="AU1" s="197"/>
      <c r="AV1" s="197"/>
      <c r="AW1" s="197"/>
      <c r="AX1" s="197"/>
      <c r="AY1" s="197"/>
      <c r="AZ1" s="197"/>
      <c r="BA1" s="197"/>
      <c r="BB1" s="197"/>
      <c r="BC1" s="197"/>
      <c r="BD1" s="197"/>
      <c r="BE1" s="197"/>
      <c r="BF1" s="197"/>
      <c r="BG1" s="197"/>
      <c r="BH1" s="783" t="s">
        <v>448</v>
      </c>
      <c r="BI1" s="992" t="s">
        <v>357</v>
      </c>
      <c r="BJ1" s="992"/>
      <c r="BK1" s="992"/>
      <c r="BL1" s="993"/>
      <c r="BM1" s="198"/>
      <c r="BN1" s="198"/>
      <c r="BO1" s="790" t="s">
        <v>449</v>
      </c>
      <c r="BP1" s="791"/>
      <c r="BQ1" s="791"/>
      <c r="BR1" s="791"/>
      <c r="BS1" s="791"/>
      <c r="BT1" s="792"/>
    </row>
    <row r="2" spans="1:72" s="20" customFormat="1" ht="11.25" customHeight="1" x14ac:dyDescent="0.2">
      <c r="A2" s="796" t="s">
        <v>450</v>
      </c>
      <c r="B2" s="797"/>
      <c r="C2" s="797"/>
      <c r="D2" s="797"/>
      <c r="E2" s="797"/>
      <c r="F2" s="797"/>
      <c r="G2" s="797"/>
      <c r="H2" s="797"/>
      <c r="I2" s="797"/>
      <c r="J2" s="797"/>
      <c r="K2" s="798"/>
      <c r="L2" s="777"/>
      <c r="M2" s="778"/>
      <c r="N2" s="779"/>
      <c r="O2" s="165"/>
      <c r="P2" s="165"/>
      <c r="Q2" s="165"/>
      <c r="R2" s="165"/>
      <c r="S2" s="165"/>
      <c r="T2" s="778"/>
      <c r="U2" s="778"/>
      <c r="V2" s="196"/>
      <c r="W2" s="196"/>
      <c r="X2" s="197"/>
      <c r="Y2" s="197"/>
      <c r="Z2" s="197"/>
      <c r="AA2" s="197"/>
      <c r="AB2" s="197"/>
      <c r="AC2" s="197"/>
      <c r="AD2" s="197"/>
      <c r="AE2" s="197"/>
      <c r="AF2" s="197"/>
      <c r="AG2" s="197"/>
      <c r="AH2" s="197"/>
      <c r="AI2" s="197"/>
      <c r="AJ2" s="197"/>
      <c r="AK2" s="197"/>
      <c r="AL2" s="197"/>
      <c r="AM2" s="197"/>
      <c r="AN2" s="197"/>
      <c r="AO2" s="197"/>
      <c r="AP2" s="197"/>
      <c r="AQ2" s="197"/>
      <c r="AR2" s="197"/>
      <c r="AS2" s="197"/>
      <c r="AT2" s="197"/>
      <c r="AU2" s="197"/>
      <c r="AV2" s="197"/>
      <c r="AW2" s="197"/>
      <c r="AX2" s="197"/>
      <c r="AY2" s="197"/>
      <c r="AZ2" s="197"/>
      <c r="BA2" s="197"/>
      <c r="BB2" s="197"/>
      <c r="BC2" s="197"/>
      <c r="BD2" s="197"/>
      <c r="BE2" s="197"/>
      <c r="BF2" s="197"/>
      <c r="BG2" s="197"/>
      <c r="BH2" s="784"/>
      <c r="BI2" s="994"/>
      <c r="BJ2" s="994"/>
      <c r="BK2" s="994"/>
      <c r="BL2" s="995"/>
      <c r="BM2" s="199"/>
      <c r="BN2" s="200"/>
      <c r="BO2" s="793"/>
      <c r="BP2" s="794"/>
      <c r="BQ2" s="794"/>
      <c r="BR2" s="794"/>
      <c r="BS2" s="794"/>
      <c r="BT2" s="795"/>
    </row>
    <row r="3" spans="1:72" s="20" customFormat="1" ht="12" customHeight="1" x14ac:dyDescent="0.2">
      <c r="A3" s="172" t="s">
        <v>451</v>
      </c>
      <c r="B3" s="771" t="s">
        <v>452</v>
      </c>
      <c r="C3" s="772"/>
      <c r="D3" s="772"/>
      <c r="E3" s="772"/>
      <c r="F3" s="772"/>
      <c r="G3" s="772"/>
      <c r="H3" s="772"/>
      <c r="I3" s="773"/>
      <c r="J3" s="771" t="s">
        <v>453</v>
      </c>
      <c r="K3" s="773"/>
      <c r="L3" s="777"/>
      <c r="M3" s="778"/>
      <c r="N3" s="779"/>
      <c r="O3" s="165"/>
      <c r="P3" s="165"/>
      <c r="Q3" s="165"/>
      <c r="R3" s="165"/>
      <c r="S3" s="165"/>
      <c r="T3" s="778"/>
      <c r="U3" s="778"/>
      <c r="V3" s="196"/>
      <c r="W3" s="196"/>
      <c r="X3" s="197"/>
      <c r="Y3" s="197"/>
      <c r="Z3" s="197"/>
      <c r="AA3" s="197"/>
      <c r="AB3" s="197"/>
      <c r="AC3" s="197"/>
      <c r="AD3" s="197"/>
      <c r="AE3" s="197"/>
      <c r="AF3" s="197"/>
      <c r="AG3" s="197"/>
      <c r="AH3" s="197"/>
      <c r="AI3" s="197"/>
      <c r="AJ3" s="197"/>
      <c r="AK3" s="197"/>
      <c r="AL3" s="197"/>
      <c r="AM3" s="197"/>
      <c r="AN3" s="197"/>
      <c r="AO3" s="197"/>
      <c r="AP3" s="197"/>
      <c r="AQ3" s="197"/>
      <c r="AR3" s="197"/>
      <c r="AS3" s="197"/>
      <c r="AT3" s="197"/>
      <c r="AU3" s="197"/>
      <c r="AV3" s="197"/>
      <c r="AW3" s="197"/>
      <c r="AX3" s="197"/>
      <c r="AY3" s="197"/>
      <c r="AZ3" s="197"/>
      <c r="BA3" s="197"/>
      <c r="BB3" s="197"/>
      <c r="BC3" s="197"/>
      <c r="BD3" s="197"/>
      <c r="BE3" s="197"/>
      <c r="BF3" s="197"/>
      <c r="BG3" s="197"/>
      <c r="BH3" s="784" t="s">
        <v>454</v>
      </c>
      <c r="BI3" s="988" t="s">
        <v>618</v>
      </c>
      <c r="BJ3" s="988"/>
      <c r="BK3" s="988"/>
      <c r="BL3" s="989"/>
      <c r="BM3" s="199"/>
      <c r="BN3" s="200"/>
      <c r="BO3" s="805">
        <v>42521</v>
      </c>
      <c r="BP3" s="806"/>
      <c r="BQ3" s="806"/>
      <c r="BR3" s="806"/>
      <c r="BS3" s="806"/>
      <c r="BT3" s="807"/>
    </row>
    <row r="4" spans="1:72" s="20" customFormat="1" ht="11.25" customHeight="1" x14ac:dyDescent="0.2">
      <c r="A4" s="173" t="s">
        <v>455</v>
      </c>
      <c r="B4" s="811" t="s">
        <v>456</v>
      </c>
      <c r="C4" s="812"/>
      <c r="D4" s="812"/>
      <c r="E4" s="812"/>
      <c r="F4" s="812"/>
      <c r="G4" s="812"/>
      <c r="H4" s="812"/>
      <c r="I4" s="813"/>
      <c r="J4" s="814">
        <v>2</v>
      </c>
      <c r="K4" s="815"/>
      <c r="L4" s="780"/>
      <c r="M4" s="781"/>
      <c r="N4" s="782"/>
      <c r="O4" s="174"/>
      <c r="P4" s="174"/>
      <c r="Q4" s="174"/>
      <c r="R4" s="174"/>
      <c r="S4" s="174"/>
      <c r="T4" s="778"/>
      <c r="U4" s="778"/>
      <c r="V4" s="196"/>
      <c r="W4" s="196"/>
      <c r="X4" s="197"/>
      <c r="Y4" s="197"/>
      <c r="Z4" s="197"/>
      <c r="AA4" s="197"/>
      <c r="AB4" s="197"/>
      <c r="AC4" s="197"/>
      <c r="AD4" s="197"/>
      <c r="AE4" s="197"/>
      <c r="AF4" s="197"/>
      <c r="AG4" s="197"/>
      <c r="AH4" s="197"/>
      <c r="AI4" s="197"/>
      <c r="AJ4" s="197"/>
      <c r="AK4" s="197"/>
      <c r="AL4" s="197"/>
      <c r="AM4" s="197"/>
      <c r="AN4" s="197"/>
      <c r="AO4" s="197"/>
      <c r="AP4" s="197"/>
      <c r="AQ4" s="197"/>
      <c r="AR4" s="197"/>
      <c r="AS4" s="197"/>
      <c r="AT4" s="197"/>
      <c r="AU4" s="197"/>
      <c r="AV4" s="197"/>
      <c r="AW4" s="197"/>
      <c r="AX4" s="197"/>
      <c r="AY4" s="197"/>
      <c r="AZ4" s="197"/>
      <c r="BA4" s="197"/>
      <c r="BB4" s="197"/>
      <c r="BC4" s="197"/>
      <c r="BD4" s="197"/>
      <c r="BE4" s="197"/>
      <c r="BF4" s="197"/>
      <c r="BG4" s="197"/>
      <c r="BH4" s="799"/>
      <c r="BI4" s="990"/>
      <c r="BJ4" s="990"/>
      <c r="BK4" s="990"/>
      <c r="BL4" s="991"/>
      <c r="BM4" s="175"/>
      <c r="BN4" s="175"/>
      <c r="BO4" s="808"/>
      <c r="BP4" s="809"/>
      <c r="BQ4" s="809"/>
      <c r="BR4" s="809"/>
      <c r="BS4" s="809"/>
      <c r="BT4" s="810"/>
    </row>
    <row r="5" spans="1:72" s="21" customFormat="1" ht="5.25" customHeight="1" x14ac:dyDescent="0.2">
      <c r="A5" s="176"/>
      <c r="B5" s="177"/>
      <c r="C5" s="177"/>
      <c r="D5" s="176"/>
      <c r="E5" s="176"/>
      <c r="F5" s="176"/>
      <c r="G5" s="176"/>
      <c r="H5" s="176"/>
      <c r="I5" s="178"/>
      <c r="J5" s="178"/>
      <c r="K5" s="178"/>
      <c r="L5" s="176"/>
      <c r="M5" s="176"/>
      <c r="N5" s="176"/>
      <c r="O5" s="176"/>
      <c r="P5" s="176"/>
      <c r="Q5" s="176"/>
      <c r="R5" s="176"/>
      <c r="S5" s="176"/>
      <c r="T5" s="176"/>
      <c r="U5" s="176"/>
      <c r="V5" s="176"/>
      <c r="W5" s="176"/>
      <c r="X5" s="176"/>
      <c r="Y5" s="176"/>
      <c r="Z5" s="176"/>
      <c r="AA5" s="176"/>
      <c r="AB5" s="176"/>
      <c r="AC5" s="176"/>
      <c r="AD5" s="176"/>
      <c r="AE5" s="176"/>
      <c r="AF5" s="176"/>
      <c r="AG5" s="176"/>
      <c r="AH5" s="176"/>
      <c r="AI5" s="176"/>
      <c r="AJ5" s="176"/>
      <c r="AK5" s="176"/>
      <c r="AL5" s="176"/>
      <c r="AM5" s="176"/>
      <c r="AN5" s="176"/>
      <c r="AO5" s="176"/>
      <c r="AP5" s="176"/>
      <c r="AQ5" s="176"/>
      <c r="AR5" s="176"/>
      <c r="AS5" s="176"/>
      <c r="AT5" s="176"/>
      <c r="AU5" s="176"/>
      <c r="AV5" s="176"/>
      <c r="AW5" s="176"/>
      <c r="AX5" s="176"/>
      <c r="AY5" s="176"/>
      <c r="AZ5" s="176"/>
      <c r="BA5" s="176"/>
      <c r="BB5" s="176"/>
      <c r="BC5" s="176"/>
      <c r="BD5" s="176"/>
      <c r="BE5" s="176"/>
      <c r="BF5" s="176"/>
      <c r="BG5" s="176"/>
      <c r="BH5" s="178"/>
      <c r="BI5" s="178"/>
      <c r="BJ5" s="178"/>
      <c r="BK5" s="176"/>
      <c r="BL5" s="176"/>
      <c r="BM5" s="176"/>
      <c r="BN5" s="176"/>
      <c r="BO5" s="176"/>
      <c r="BP5" s="176"/>
      <c r="BQ5" s="176"/>
      <c r="BR5" s="176"/>
      <c r="BS5" s="176"/>
      <c r="BT5" s="177"/>
    </row>
    <row r="6" spans="1:72" s="21" customFormat="1" ht="11.25" x14ac:dyDescent="0.2">
      <c r="A6" s="816" t="s">
        <v>457</v>
      </c>
      <c r="B6" s="816"/>
      <c r="C6" s="816"/>
      <c r="D6" s="816"/>
      <c r="E6" s="816"/>
      <c r="F6" s="816"/>
      <c r="G6" s="816"/>
      <c r="H6" s="816"/>
      <c r="I6" s="816"/>
      <c r="J6" s="816"/>
      <c r="K6" s="816"/>
      <c r="L6" s="816"/>
      <c r="M6" s="816"/>
      <c r="N6" s="816"/>
      <c r="O6" s="817" t="s">
        <v>608</v>
      </c>
      <c r="P6" s="818"/>
      <c r="Q6" s="818"/>
      <c r="R6" s="819"/>
      <c r="S6" s="820" t="s">
        <v>459</v>
      </c>
      <c r="T6" s="821"/>
      <c r="U6" s="821"/>
      <c r="V6" s="821"/>
      <c r="W6" s="821"/>
      <c r="X6" s="821"/>
      <c r="Y6" s="821"/>
      <c r="Z6" s="821"/>
      <c r="AA6" s="821"/>
      <c r="AB6" s="821"/>
      <c r="AC6" s="821"/>
      <c r="AD6" s="821"/>
      <c r="AE6" s="821"/>
      <c r="AF6" s="821"/>
      <c r="AG6" s="821"/>
      <c r="AH6" s="821"/>
      <c r="AI6" s="821"/>
      <c r="AJ6" s="821"/>
      <c r="AK6" s="821"/>
      <c r="AL6" s="821"/>
      <c r="AM6" s="821"/>
      <c r="AN6" s="821"/>
      <c r="AO6" s="821"/>
      <c r="AP6" s="821"/>
      <c r="AQ6" s="821"/>
      <c r="AR6" s="821"/>
      <c r="AS6" s="821"/>
      <c r="AT6" s="821"/>
      <c r="AU6" s="821"/>
      <c r="AV6" s="821"/>
      <c r="AW6" s="821"/>
      <c r="AX6" s="821"/>
      <c r="AY6" s="821"/>
      <c r="AZ6" s="821"/>
      <c r="BA6" s="821"/>
      <c r="BB6" s="821"/>
      <c r="BC6" s="821"/>
      <c r="BD6" s="821"/>
      <c r="BE6" s="821"/>
      <c r="BF6" s="821"/>
      <c r="BG6" s="822"/>
      <c r="BH6" s="823" t="s">
        <v>460</v>
      </c>
      <c r="BI6" s="823"/>
      <c r="BJ6" s="823"/>
      <c r="BK6" s="823"/>
      <c r="BL6" s="823"/>
      <c r="BM6" s="823"/>
      <c r="BN6" s="823"/>
      <c r="BO6" s="823"/>
      <c r="BP6" s="823"/>
      <c r="BQ6" s="823"/>
      <c r="BR6" s="823"/>
      <c r="BS6" s="823"/>
      <c r="BT6" s="823"/>
    </row>
    <row r="7" spans="1:72" s="21" customFormat="1" ht="12.75" customHeight="1" x14ac:dyDescent="0.2">
      <c r="A7" s="800" t="s">
        <v>452</v>
      </c>
      <c r="B7" s="800" t="s">
        <v>461</v>
      </c>
      <c r="C7" s="800" t="s">
        <v>451</v>
      </c>
      <c r="D7" s="800" t="s">
        <v>462</v>
      </c>
      <c r="E7" s="800"/>
      <c r="F7" s="800"/>
      <c r="G7" s="800" t="s">
        <v>463</v>
      </c>
      <c r="H7" s="800" t="s">
        <v>464</v>
      </c>
      <c r="I7" s="800"/>
      <c r="J7" s="800"/>
      <c r="K7" s="800"/>
      <c r="L7" s="800" t="s">
        <v>465</v>
      </c>
      <c r="M7" s="800"/>
      <c r="N7" s="800"/>
      <c r="O7" s="825" t="s">
        <v>458</v>
      </c>
      <c r="P7" s="826"/>
      <c r="Q7" s="826"/>
      <c r="R7" s="827"/>
      <c r="S7" s="824" t="s">
        <v>466</v>
      </c>
      <c r="T7" s="824"/>
      <c r="U7" s="824" t="s">
        <v>467</v>
      </c>
      <c r="V7" s="824"/>
      <c r="W7" s="824" t="s">
        <v>468</v>
      </c>
      <c r="X7" s="824"/>
      <c r="Y7" s="824" t="s">
        <v>469</v>
      </c>
      <c r="Z7" s="824"/>
      <c r="AA7" s="824" t="s">
        <v>470</v>
      </c>
      <c r="AB7" s="824"/>
      <c r="AC7" s="824" t="s">
        <v>471</v>
      </c>
      <c r="AD7" s="824"/>
      <c r="AE7" s="824" t="s">
        <v>472</v>
      </c>
      <c r="AF7" s="824"/>
      <c r="AG7" s="824" t="s">
        <v>473</v>
      </c>
      <c r="AH7" s="824"/>
      <c r="AI7" s="824" t="s">
        <v>474</v>
      </c>
      <c r="AJ7" s="824"/>
      <c r="AK7" s="824" t="s">
        <v>475</v>
      </c>
      <c r="AL7" s="824"/>
      <c r="AM7" s="824" t="s">
        <v>476</v>
      </c>
      <c r="AN7" s="824"/>
      <c r="AO7" s="824" t="s">
        <v>477</v>
      </c>
      <c r="AP7" s="824"/>
      <c r="AQ7" s="824" t="s">
        <v>478</v>
      </c>
      <c r="AR7" s="824"/>
      <c r="AS7" s="824" t="s">
        <v>479</v>
      </c>
      <c r="AT7" s="824"/>
      <c r="AU7" s="824" t="s">
        <v>480</v>
      </c>
      <c r="AV7" s="824"/>
      <c r="AW7" s="824" t="s">
        <v>481</v>
      </c>
      <c r="AX7" s="824"/>
      <c r="AY7" s="824" t="s">
        <v>482</v>
      </c>
      <c r="AZ7" s="824"/>
      <c r="BA7" s="824" t="s">
        <v>483</v>
      </c>
      <c r="BB7" s="824"/>
      <c r="BC7" s="828" t="s">
        <v>484</v>
      </c>
      <c r="BD7" s="829"/>
      <c r="BE7" s="829"/>
      <c r="BF7" s="829"/>
      <c r="BG7" s="830"/>
      <c r="BH7" s="824" t="s">
        <v>485</v>
      </c>
      <c r="BI7" s="824"/>
      <c r="BJ7" s="824"/>
      <c r="BK7" s="824"/>
      <c r="BL7" s="824"/>
      <c r="BM7" s="824"/>
      <c r="BN7" s="824"/>
      <c r="BO7" s="824" t="s">
        <v>486</v>
      </c>
      <c r="BP7" s="824"/>
      <c r="BQ7" s="824"/>
      <c r="BR7" s="824"/>
      <c r="BS7" s="824"/>
      <c r="BT7" s="824"/>
    </row>
    <row r="8" spans="1:72" ht="15" customHeight="1" x14ac:dyDescent="0.2">
      <c r="A8" s="800"/>
      <c r="B8" s="800"/>
      <c r="C8" s="800"/>
      <c r="D8" s="800"/>
      <c r="E8" s="800"/>
      <c r="F8" s="800"/>
      <c r="G8" s="800"/>
      <c r="H8" s="800"/>
      <c r="I8" s="800"/>
      <c r="J8" s="800"/>
      <c r="K8" s="800"/>
      <c r="L8" s="800"/>
      <c r="M8" s="800"/>
      <c r="N8" s="800"/>
      <c r="O8" s="179" t="s">
        <v>487</v>
      </c>
      <c r="P8" s="179" t="s">
        <v>132</v>
      </c>
      <c r="Q8" s="179" t="s">
        <v>581</v>
      </c>
      <c r="R8" s="179" t="s">
        <v>582</v>
      </c>
      <c r="S8" s="143" t="s">
        <v>488</v>
      </c>
      <c r="T8" s="143" t="s">
        <v>489</v>
      </c>
      <c r="U8" s="143" t="s">
        <v>488</v>
      </c>
      <c r="V8" s="143" t="s">
        <v>489</v>
      </c>
      <c r="W8" s="143" t="s">
        <v>488</v>
      </c>
      <c r="X8" s="143" t="s">
        <v>489</v>
      </c>
      <c r="Y8" s="143" t="s">
        <v>488</v>
      </c>
      <c r="Z8" s="143" t="s">
        <v>489</v>
      </c>
      <c r="AA8" s="143" t="s">
        <v>488</v>
      </c>
      <c r="AB8" s="143" t="s">
        <v>489</v>
      </c>
      <c r="AC8" s="143" t="s">
        <v>488</v>
      </c>
      <c r="AD8" s="143" t="s">
        <v>489</v>
      </c>
      <c r="AE8" s="143" t="s">
        <v>488</v>
      </c>
      <c r="AF8" s="143" t="s">
        <v>489</v>
      </c>
      <c r="AG8" s="143" t="s">
        <v>488</v>
      </c>
      <c r="AH8" s="143" t="s">
        <v>489</v>
      </c>
      <c r="AI8" s="143" t="s">
        <v>488</v>
      </c>
      <c r="AJ8" s="143" t="s">
        <v>489</v>
      </c>
      <c r="AK8" s="143" t="s">
        <v>488</v>
      </c>
      <c r="AL8" s="143" t="s">
        <v>489</v>
      </c>
      <c r="AM8" s="143" t="s">
        <v>488</v>
      </c>
      <c r="AN8" s="143" t="s">
        <v>489</v>
      </c>
      <c r="AO8" s="143" t="s">
        <v>488</v>
      </c>
      <c r="AP8" s="143" t="s">
        <v>489</v>
      </c>
      <c r="AQ8" s="143" t="s">
        <v>488</v>
      </c>
      <c r="AR8" s="143" t="s">
        <v>489</v>
      </c>
      <c r="AS8" s="143" t="s">
        <v>488</v>
      </c>
      <c r="AT8" s="143" t="s">
        <v>489</v>
      </c>
      <c r="AU8" s="143" t="s">
        <v>488</v>
      </c>
      <c r="AV8" s="143" t="s">
        <v>489</v>
      </c>
      <c r="AW8" s="143" t="s">
        <v>488</v>
      </c>
      <c r="AX8" s="143" t="s">
        <v>489</v>
      </c>
      <c r="AY8" s="143" t="s">
        <v>488</v>
      </c>
      <c r="AZ8" s="143" t="s">
        <v>489</v>
      </c>
      <c r="BA8" s="143" t="s">
        <v>488</v>
      </c>
      <c r="BB8" s="143" t="s">
        <v>489</v>
      </c>
      <c r="BC8" s="143" t="s">
        <v>490</v>
      </c>
      <c r="BD8" s="143" t="s">
        <v>488</v>
      </c>
      <c r="BE8" s="143" t="s">
        <v>489</v>
      </c>
      <c r="BF8" s="143" t="s">
        <v>491</v>
      </c>
      <c r="BG8" s="143" t="s">
        <v>492</v>
      </c>
      <c r="BH8" s="800" t="s">
        <v>493</v>
      </c>
      <c r="BI8" s="800"/>
      <c r="BJ8" s="800"/>
      <c r="BK8" s="143" t="s">
        <v>494</v>
      </c>
      <c r="BL8" s="143" t="s">
        <v>495</v>
      </c>
      <c r="BM8" s="143" t="s">
        <v>496</v>
      </c>
      <c r="BN8" s="143" t="s">
        <v>497</v>
      </c>
      <c r="BO8" s="143" t="s">
        <v>490</v>
      </c>
      <c r="BP8" s="143" t="s">
        <v>491</v>
      </c>
      <c r="BQ8" s="143" t="s">
        <v>488</v>
      </c>
      <c r="BR8" s="143" t="s">
        <v>489</v>
      </c>
      <c r="BS8" s="143" t="s">
        <v>498</v>
      </c>
      <c r="BT8" s="143" t="s">
        <v>499</v>
      </c>
    </row>
    <row r="9" spans="1:72" s="24" customFormat="1" ht="63.75" customHeight="1" x14ac:dyDescent="0.2">
      <c r="A9" s="835" t="s">
        <v>333</v>
      </c>
      <c r="B9" s="835" t="s">
        <v>334</v>
      </c>
      <c r="C9" s="835" t="s">
        <v>335</v>
      </c>
      <c r="D9" s="837" t="s">
        <v>1507</v>
      </c>
      <c r="E9" s="838"/>
      <c r="F9" s="839"/>
      <c r="G9" s="145" t="s">
        <v>511</v>
      </c>
      <c r="H9" s="145">
        <v>1</v>
      </c>
      <c r="I9" s="850" t="s">
        <v>624</v>
      </c>
      <c r="J9" s="850"/>
      <c r="K9" s="850"/>
      <c r="L9" s="837" t="s">
        <v>1508</v>
      </c>
      <c r="M9" s="838"/>
      <c r="N9" s="839"/>
      <c r="O9" s="835" t="s">
        <v>33</v>
      </c>
      <c r="P9" s="835"/>
      <c r="Q9" s="835"/>
      <c r="R9" s="835"/>
      <c r="S9" s="144">
        <v>1</v>
      </c>
      <c r="T9" s="832">
        <v>4</v>
      </c>
      <c r="U9" s="144">
        <v>1</v>
      </c>
      <c r="V9" s="832">
        <v>5</v>
      </c>
      <c r="W9" s="144">
        <v>2</v>
      </c>
      <c r="X9" s="832">
        <v>4</v>
      </c>
      <c r="Y9" s="144">
        <v>1</v>
      </c>
      <c r="Z9" s="832">
        <v>2</v>
      </c>
      <c r="AA9" s="144">
        <v>2</v>
      </c>
      <c r="AB9" s="832">
        <v>2</v>
      </c>
      <c r="AC9" s="144">
        <v>2</v>
      </c>
      <c r="AD9" s="832">
        <v>2</v>
      </c>
      <c r="AE9" s="144"/>
      <c r="AF9" s="832"/>
      <c r="AG9" s="144"/>
      <c r="AH9" s="832"/>
      <c r="AI9" s="144"/>
      <c r="AJ9" s="846"/>
      <c r="AK9" s="144"/>
      <c r="AL9" s="846"/>
      <c r="AM9" s="144"/>
      <c r="AN9" s="846"/>
      <c r="AO9" s="144"/>
      <c r="AP9" s="846"/>
      <c r="AQ9" s="144"/>
      <c r="AR9" s="846"/>
      <c r="AS9" s="144"/>
      <c r="AT9" s="846"/>
      <c r="AU9" s="144"/>
      <c r="AV9" s="846"/>
      <c r="AW9" s="144"/>
      <c r="AX9" s="846"/>
      <c r="AY9" s="144"/>
      <c r="AZ9" s="846"/>
      <c r="BA9" s="144"/>
      <c r="BB9" s="846"/>
      <c r="BC9" s="147">
        <f>AVERAGE(S9,U9,W9,Y9,AA9,AC9,AE9,AG9,AI9,AK9,AM9,AO9,AQ9,AS9,AU9,AW9,AY9,BA9)</f>
        <v>1.5</v>
      </c>
      <c r="BD9" s="851">
        <f>SUM((BC9*(BC9/SUM(BC9:BC11))),(BC10*(BC10/SUM(BC9:BC11))),(BC11*(BC11/SUM(BC9:BC11))))</f>
        <v>2.3034188034188032</v>
      </c>
      <c r="BE9" s="851">
        <f>AVERAGE(T9,V9,X9,Z9,AB9,AD9,AF9,AH9,AJ9,AL9,AN9,AP9,AR9,AT9,AV9,AX9,AZ9,BB9)</f>
        <v>3.1666666666666665</v>
      </c>
      <c r="BF9" s="147">
        <f>IF(BE9=0,#REF!,BE9)</f>
        <v>3.1666666666666665</v>
      </c>
      <c r="BG9" s="847">
        <f>BD9*BE9</f>
        <v>7.2941595441595428</v>
      </c>
      <c r="BH9" s="850" t="s">
        <v>625</v>
      </c>
      <c r="BI9" s="850"/>
      <c r="BJ9" s="850"/>
      <c r="BK9" s="149" t="s">
        <v>626</v>
      </c>
      <c r="BL9" s="145" t="s">
        <v>515</v>
      </c>
      <c r="BM9" s="145" t="s">
        <v>509</v>
      </c>
      <c r="BN9" s="145" t="s">
        <v>517</v>
      </c>
      <c r="BO9" s="147">
        <f>IF(AND(BM9="Fuerte",BC9&gt;2.9)*OR(BN9="Probabilidad",BN9="Ambos"),BC9-2,IF(AND(BM9="Fuerte",BC9&lt;3)*OR(BN9="Probabilidad",BN9="Ambos"),1,IF(AND(BM9="Medio",BC9&gt;1.9)*OR(BN9="Probabilidad",BN9="Ambos"),BC9-1,IF(AND(BM9="Medio",BC9&lt;2)*OR(BN9="Probabilidad",BN9="Ambos"),1,BC9))))</f>
        <v>1</v>
      </c>
      <c r="BP9" s="147">
        <f>IF(AND(BM9="Fuerte",BF9&gt;2.9)*OR(BN9="Impacto",BN9="Ambos"),BF9-2,IF(AND(BM9="Fuerte",BF9&lt;3)*OR(BN9="Impacto",BN9="Ambos"),1,IF(AND(BM9="Medio",BF9&gt;1.9)*OR(BN9="Impacto",BN9="Ambos"),BF9-1,IF(AND(BM9="Medio",BF9&lt;2)*OR(BN9="Impacto",BN9="Ambos"),1,BF9))))</f>
        <v>3.1666666666666665</v>
      </c>
      <c r="BQ9" s="858">
        <f>SUM((BO9*(BO9/SUM(BO9:BO11))),(BO10*(BO10/SUM(BO9:BO11))),(BO11*(BO11/SUM(BO9:BO11))))</f>
        <v>1.3985507246376812</v>
      </c>
      <c r="BR9" s="858">
        <f>SUM((BP9*(BP9/SUM(BP9:BP11))),(BP10*(BP10/SUM(BP9:BP11))),(BP11*(BP11/SUM(BP9:BP11))))</f>
        <v>2.9117647058823528</v>
      </c>
      <c r="BS9" s="860">
        <f>BQ9*BR9</f>
        <v>4.0722506393861888</v>
      </c>
      <c r="BT9" s="846" t="str">
        <f>INDEX([11]Listas!E$20:I$24,MATCH(BQ9,[11]Listas!D$20:D$24,1),MATCH(BR9,[11]Listas!E$19:I$19,1))</f>
        <v>INFERIOR</v>
      </c>
    </row>
    <row r="10" spans="1:72" s="24" customFormat="1" ht="57.75" customHeight="1" x14ac:dyDescent="0.2">
      <c r="A10" s="836"/>
      <c r="B10" s="836"/>
      <c r="C10" s="836"/>
      <c r="D10" s="840"/>
      <c r="E10" s="841"/>
      <c r="F10" s="842"/>
      <c r="G10" s="145" t="s">
        <v>511</v>
      </c>
      <c r="H10" s="145">
        <v>2</v>
      </c>
      <c r="I10" s="850" t="s">
        <v>341</v>
      </c>
      <c r="J10" s="850"/>
      <c r="K10" s="850"/>
      <c r="L10" s="840"/>
      <c r="M10" s="841"/>
      <c r="N10" s="842"/>
      <c r="O10" s="836"/>
      <c r="P10" s="836"/>
      <c r="Q10" s="836"/>
      <c r="R10" s="836"/>
      <c r="S10" s="144">
        <v>4</v>
      </c>
      <c r="T10" s="833"/>
      <c r="U10" s="144">
        <v>1</v>
      </c>
      <c r="V10" s="833"/>
      <c r="W10" s="144">
        <v>2</v>
      </c>
      <c r="X10" s="833"/>
      <c r="Y10" s="144">
        <v>2</v>
      </c>
      <c r="Z10" s="833"/>
      <c r="AA10" s="144">
        <v>2</v>
      </c>
      <c r="AB10" s="833"/>
      <c r="AC10" s="144">
        <v>2</v>
      </c>
      <c r="AD10" s="833"/>
      <c r="AE10" s="144"/>
      <c r="AF10" s="833"/>
      <c r="AG10" s="144"/>
      <c r="AH10" s="833"/>
      <c r="AI10" s="144"/>
      <c r="AJ10" s="846"/>
      <c r="AK10" s="144"/>
      <c r="AL10" s="846"/>
      <c r="AM10" s="144"/>
      <c r="AN10" s="846"/>
      <c r="AO10" s="144"/>
      <c r="AP10" s="846"/>
      <c r="AQ10" s="144"/>
      <c r="AR10" s="846"/>
      <c r="AS10" s="144"/>
      <c r="AT10" s="846"/>
      <c r="AU10" s="144"/>
      <c r="AV10" s="846"/>
      <c r="AW10" s="144"/>
      <c r="AX10" s="846"/>
      <c r="AY10" s="144"/>
      <c r="AZ10" s="846"/>
      <c r="BA10" s="144"/>
      <c r="BB10" s="846"/>
      <c r="BC10" s="147">
        <f>AVERAGE(S10,U10,W10,Y10,AA10,AC10,AE10,AG10,AI10,AK10,AM10,AO10,AQ10,AS10,AU10,AW10,AY10,BA10)</f>
        <v>2.1666666666666665</v>
      </c>
      <c r="BD10" s="852"/>
      <c r="BE10" s="852"/>
      <c r="BF10" s="147">
        <f>IF(BE10=0,BF9,BE10)</f>
        <v>3.1666666666666665</v>
      </c>
      <c r="BG10" s="848"/>
      <c r="BH10" s="850" t="s">
        <v>1509</v>
      </c>
      <c r="BI10" s="850"/>
      <c r="BJ10" s="850"/>
      <c r="BK10" s="149" t="s">
        <v>626</v>
      </c>
      <c r="BL10" s="145" t="s">
        <v>504</v>
      </c>
      <c r="BM10" s="145" t="s">
        <v>509</v>
      </c>
      <c r="BN10" s="145" t="s">
        <v>517</v>
      </c>
      <c r="BO10" s="147">
        <f>IF(AND(BM10="Fuerte",BC10&gt;2.9)*OR(BN10="Probabilidad",BN10="Ambos"),BC10-2,IF(AND(BM10="Fuerte",BC10&lt;3)*OR(BN10="Probabilidad",BN10="Ambos"),1,IF(AND(BM10="Medio",BC10&gt;1.9)*OR(BN10="Probabilidad",BN10="Ambos"),BC10-1,IF(AND(BM10="Medio",BC10&lt;2)*OR(BN10="Probabilidad",BN10="Ambos"),1,BC10))))</f>
        <v>1</v>
      </c>
      <c r="BP10" s="147">
        <f>IF(AND(BM10="Fuerte",BF10&gt;2.9)*OR(BN10="Impacto",BN10="Ambos"),BF10-2,IF(AND(BM10="Fuerte",BF10&lt;3)*OR(BN10="Impacto",BN10="Ambos"),1,IF(AND(BM10="Medio",BF10&gt;1.9)*OR(BN10="Impacto",BN10="Ambos"),BF10-1,IF(AND(BM10="Medio",BF10&lt;2)*OR(BN10="Impacto",BN10="Ambos"),1,BF10))))</f>
        <v>3.1666666666666665</v>
      </c>
      <c r="BQ10" s="858"/>
      <c r="BR10" s="858"/>
      <c r="BS10" s="860"/>
      <c r="BT10" s="846" t="e">
        <f>INDEX([11]Listas!E$20:I$24,MATCH(BQ10,[11]Listas!D$20:D$24,1),MATCH(BR10,[11]Listas!E$19:I$19,1))</f>
        <v>#N/A</v>
      </c>
    </row>
    <row r="11" spans="1:72" s="24" customFormat="1" ht="62.25" customHeight="1" x14ac:dyDescent="0.2">
      <c r="A11" s="836"/>
      <c r="B11" s="836"/>
      <c r="C11" s="836"/>
      <c r="D11" s="840"/>
      <c r="E11" s="841"/>
      <c r="F11" s="842"/>
      <c r="G11" s="145" t="s">
        <v>508</v>
      </c>
      <c r="H11" s="145">
        <v>3</v>
      </c>
      <c r="I11" s="850" t="s">
        <v>342</v>
      </c>
      <c r="J11" s="850"/>
      <c r="K11" s="850"/>
      <c r="L11" s="840"/>
      <c r="M11" s="841"/>
      <c r="N11" s="842"/>
      <c r="O11" s="836"/>
      <c r="P11" s="836"/>
      <c r="Q11" s="836"/>
      <c r="R11" s="836"/>
      <c r="S11" s="144">
        <v>4</v>
      </c>
      <c r="T11" s="833"/>
      <c r="U11" s="144">
        <v>4</v>
      </c>
      <c r="V11" s="833"/>
      <c r="W11" s="144">
        <v>1</v>
      </c>
      <c r="X11" s="833"/>
      <c r="Y11" s="144">
        <v>4</v>
      </c>
      <c r="Z11" s="833"/>
      <c r="AA11" s="144">
        <v>2</v>
      </c>
      <c r="AB11" s="833"/>
      <c r="AC11" s="144">
        <v>2</v>
      </c>
      <c r="AD11" s="833"/>
      <c r="AE11" s="144"/>
      <c r="AF11" s="833"/>
      <c r="AG11" s="144"/>
      <c r="AH11" s="833"/>
      <c r="AI11" s="144"/>
      <c r="AJ11" s="846"/>
      <c r="AK11" s="144"/>
      <c r="AL11" s="846"/>
      <c r="AM11" s="144"/>
      <c r="AN11" s="846"/>
      <c r="AO11" s="144"/>
      <c r="AP11" s="846"/>
      <c r="AQ11" s="144"/>
      <c r="AR11" s="846"/>
      <c r="AS11" s="144"/>
      <c r="AT11" s="846"/>
      <c r="AU11" s="144"/>
      <c r="AV11" s="846"/>
      <c r="AW11" s="144"/>
      <c r="AX11" s="846"/>
      <c r="AY11" s="144"/>
      <c r="AZ11" s="846"/>
      <c r="BA11" s="144"/>
      <c r="BB11" s="846"/>
      <c r="BC11" s="147">
        <f>AVERAGE(S11,U11,W11,Y11,AA11,AC11,AE11,AG11,AI11,AK11,AM11,AO11,AQ11,AS11,AU11,AW11,AY11,BA11)</f>
        <v>2.8333333333333335</v>
      </c>
      <c r="BD11" s="852"/>
      <c r="BE11" s="852"/>
      <c r="BF11" s="147">
        <f>IF(BE11=0,BF10,BE11)</f>
        <v>3.1666666666666665</v>
      </c>
      <c r="BG11" s="848"/>
      <c r="BH11" s="850" t="s">
        <v>1510</v>
      </c>
      <c r="BI11" s="850"/>
      <c r="BJ11" s="850"/>
      <c r="BK11" s="149" t="s">
        <v>626</v>
      </c>
      <c r="BL11" s="145" t="s">
        <v>515</v>
      </c>
      <c r="BM11" s="145" t="s">
        <v>502</v>
      </c>
      <c r="BN11" s="145" t="s">
        <v>505</v>
      </c>
      <c r="BO11" s="147">
        <f>IF(AND(BM11="Fuerte",BC11&gt;2.9)*OR(BN11="Probabilidad",BN11="Ambos"),BC11-2,IF(AND(BM11="Fuerte",BC11&lt;3)*OR(BN11="Probabilidad",BN11="Ambos"),1,IF(AND(BM11="Medio",BC11&gt;1.9)*OR(BN11="Probabilidad",BN11="Ambos"),BC11-1,IF(AND(BM11="Medio",BC11&lt;2)*OR(BN11="Probabilidad",BN11="Ambos"),1,BC11))))</f>
        <v>1.8333333333333335</v>
      </c>
      <c r="BP11" s="147">
        <f>IF(AND(BM11="Fuerte",BF11&gt;2.9)*OR(BN11="Impacto",BN11="Ambos"),BF11-2,IF(AND(BM11="Fuerte",BF11&lt;3)*OR(BN11="Impacto",BN11="Ambos"),1,IF(AND(BM11="Medio",BF11&gt;1.9)*OR(BN11="Impacto",BN11="Ambos"),BF11-1,IF(AND(BM11="Medio",BF11&lt;2)*OR(BN11="Impacto",BN11="Ambos"),1,BF11))))</f>
        <v>2.1666666666666665</v>
      </c>
      <c r="BQ11" s="858"/>
      <c r="BR11" s="858"/>
      <c r="BS11" s="860"/>
      <c r="BT11" s="846" t="e">
        <f>INDEX([11]Listas!E$20:I$24,MATCH(BQ11,[11]Listas!D$20:D$24,1),MATCH(BR11,[11]Listas!E$19:I$19,1))</f>
        <v>#N/A</v>
      </c>
    </row>
    <row r="12" spans="1:72" s="24" customFormat="1" ht="67.5" x14ac:dyDescent="0.2">
      <c r="A12" s="891"/>
      <c r="B12" s="891"/>
      <c r="C12" s="891"/>
      <c r="D12" s="907"/>
      <c r="E12" s="908"/>
      <c r="F12" s="909"/>
      <c r="G12" s="145" t="s">
        <v>511</v>
      </c>
      <c r="H12" s="145">
        <v>4</v>
      </c>
      <c r="I12" s="850" t="s">
        <v>344</v>
      </c>
      <c r="J12" s="850"/>
      <c r="K12" s="850"/>
      <c r="L12" s="907"/>
      <c r="M12" s="908"/>
      <c r="N12" s="909"/>
      <c r="O12" s="891"/>
      <c r="P12" s="891"/>
      <c r="Q12" s="891"/>
      <c r="R12" s="891"/>
      <c r="S12" s="144">
        <v>3</v>
      </c>
      <c r="T12" s="834"/>
      <c r="U12" s="144">
        <v>2</v>
      </c>
      <c r="V12" s="834"/>
      <c r="W12" s="144">
        <v>2</v>
      </c>
      <c r="X12" s="834"/>
      <c r="Y12" s="144">
        <v>1</v>
      </c>
      <c r="Z12" s="834"/>
      <c r="AA12" s="144">
        <v>2</v>
      </c>
      <c r="AB12" s="834"/>
      <c r="AC12" s="144">
        <v>2</v>
      </c>
      <c r="AD12" s="834"/>
      <c r="AE12" s="144"/>
      <c r="AF12" s="834"/>
      <c r="AG12" s="144"/>
      <c r="AH12" s="834"/>
      <c r="AI12" s="144"/>
      <c r="AJ12" s="144"/>
      <c r="AK12" s="144"/>
      <c r="AL12" s="144"/>
      <c r="AM12" s="144"/>
      <c r="AN12" s="144"/>
      <c r="AO12" s="144"/>
      <c r="AP12" s="144"/>
      <c r="AQ12" s="144"/>
      <c r="AR12" s="144"/>
      <c r="AS12" s="144"/>
      <c r="AT12" s="144"/>
      <c r="AU12" s="144"/>
      <c r="AV12" s="144"/>
      <c r="AW12" s="144"/>
      <c r="AX12" s="144"/>
      <c r="AY12" s="144"/>
      <c r="AZ12" s="144"/>
      <c r="BA12" s="144"/>
      <c r="BB12" s="144"/>
      <c r="BC12" s="147">
        <f>AVERAGE(S12,U12,W12,Y12,AA12,AC12,AE12,AG12,AI12,AK12,AM12,AO12,AQ12,AS12,AU12,AW12,AY12,BA12)</f>
        <v>2</v>
      </c>
      <c r="BD12" s="853"/>
      <c r="BE12" s="853"/>
      <c r="BF12" s="147"/>
      <c r="BG12" s="849"/>
      <c r="BH12" s="850" t="s">
        <v>627</v>
      </c>
      <c r="BI12" s="850"/>
      <c r="BJ12" s="850"/>
      <c r="BK12" s="149" t="s">
        <v>628</v>
      </c>
      <c r="BL12" s="145" t="s">
        <v>504</v>
      </c>
      <c r="BM12" s="145" t="s">
        <v>502</v>
      </c>
      <c r="BN12" s="145" t="s">
        <v>505</v>
      </c>
      <c r="BO12" s="147">
        <f>IF(AND(BM12="Fuerte",BC12&gt;2.9)*OR(BN12="Probabilidad",BN12="Ambos"),BC12-2,IF(AND(BM12="Fuerte",BC12&lt;3)*OR(BN12="Probabilidad",BN12="Ambos"),1,IF(AND(BM12="Medio",BC12&gt;1.9)*OR(BN12="Probabilidad",BN12="Ambos"),BC12-1,IF(AND(BM12="Medio",BC12&lt;2)*OR(BN12="Probabilidad",BN12="Ambos"),1,BC12))))</f>
        <v>1</v>
      </c>
      <c r="BP12" s="147">
        <f>IF(AND(BM12="Fuerte",BF12&gt;2.9)*OR(BN12="Impacto",BN12="Ambos"),BF12-2,IF(AND(BM12="Fuerte",BF12&lt;3)*OR(BN12="Impacto",BN12="Ambos"),1,IF(AND(BM12="Medio",BF12&gt;1.9)*OR(BN12="Impacto",BN12="Ambos"),BF12-1,IF(AND(BM12="Medio",BF12&lt;2)*OR(BN12="Impacto",BN12="Ambos"),1,BF12))))</f>
        <v>1</v>
      </c>
      <c r="BQ12" s="146">
        <f>SUM((BO12*(BO12/SUM(BO12:BO12))))</f>
        <v>1</v>
      </c>
      <c r="BR12" s="146">
        <f>SUM((BP12*(BP12/SUM(BP12:BP12))))</f>
        <v>1</v>
      </c>
      <c r="BS12" s="147">
        <f>BQ12*BR12</f>
        <v>1</v>
      </c>
      <c r="BT12" s="147" t="str">
        <f>INDEX([11]Listas!E$20:I$24,MATCH(BQ12,[11]Listas!D$20:D$24,1),MATCH(BR12,[11]Listas!E$19:I$19,1))</f>
        <v>INFERIOR</v>
      </c>
    </row>
    <row r="13" spans="1:72" s="24" customFormat="1" ht="39.75" customHeight="1" x14ac:dyDescent="0.2">
      <c r="A13" s="831" t="s">
        <v>333</v>
      </c>
      <c r="B13" s="831" t="s">
        <v>334</v>
      </c>
      <c r="C13" s="831" t="s">
        <v>340</v>
      </c>
      <c r="D13" s="831" t="s">
        <v>336</v>
      </c>
      <c r="E13" s="831"/>
      <c r="F13" s="831"/>
      <c r="G13" s="145" t="s">
        <v>500</v>
      </c>
      <c r="H13" s="145">
        <v>1</v>
      </c>
      <c r="I13" s="850" t="s">
        <v>619</v>
      </c>
      <c r="J13" s="850"/>
      <c r="K13" s="850"/>
      <c r="L13" s="831" t="s">
        <v>1511</v>
      </c>
      <c r="M13" s="831"/>
      <c r="N13" s="831"/>
      <c r="O13" s="831" t="s">
        <v>33</v>
      </c>
      <c r="P13" s="831"/>
      <c r="Q13" s="831"/>
      <c r="R13" s="831"/>
      <c r="S13" s="144">
        <v>3</v>
      </c>
      <c r="T13" s="846">
        <v>4</v>
      </c>
      <c r="U13" s="144">
        <v>3</v>
      </c>
      <c r="V13" s="846">
        <v>5</v>
      </c>
      <c r="W13" s="144">
        <v>3</v>
      </c>
      <c r="X13" s="846">
        <v>3</v>
      </c>
      <c r="Y13" s="144">
        <v>3</v>
      </c>
      <c r="Z13" s="846">
        <v>1</v>
      </c>
      <c r="AA13" s="144">
        <v>2</v>
      </c>
      <c r="AB13" s="846">
        <v>1</v>
      </c>
      <c r="AC13" s="144">
        <v>1</v>
      </c>
      <c r="AD13" s="846">
        <v>1</v>
      </c>
      <c r="AE13" s="144"/>
      <c r="AF13" s="846"/>
      <c r="AG13" s="144"/>
      <c r="AH13" s="846"/>
      <c r="AI13" s="144"/>
      <c r="AJ13" s="846"/>
      <c r="AK13" s="144"/>
      <c r="AL13" s="846"/>
      <c r="AM13" s="144"/>
      <c r="AN13" s="846"/>
      <c r="AO13" s="144"/>
      <c r="AP13" s="846"/>
      <c r="AQ13" s="144"/>
      <c r="AR13" s="846"/>
      <c r="AS13" s="144"/>
      <c r="AT13" s="846"/>
      <c r="AU13" s="144"/>
      <c r="AV13" s="846"/>
      <c r="AW13" s="144"/>
      <c r="AX13" s="846"/>
      <c r="AY13" s="144"/>
      <c r="AZ13" s="846"/>
      <c r="BA13" s="144"/>
      <c r="BB13" s="846"/>
      <c r="BC13" s="147">
        <f t="shared" ref="BC13:BC20" si="0">AVERAGE(S13,U13,W13,Y13,AA13,AC13,AE13,AG13,AI13,AK13,AM13,AO13,AQ13,AS13,AU13,AW13,AY13,BA13)</f>
        <v>2.5</v>
      </c>
      <c r="BD13" s="858">
        <f>SUM((BC13*(BC13/SUM(BC13:BC16))),(BC14*(BC14/SUM(BC13:BC16))),(BC15*(BC15/SUM(BC13:BC16))),(BC16*(BC16/SUM(BC13:BC16))))</f>
        <v>2.458333333333333</v>
      </c>
      <c r="BE13" s="858">
        <f>AVERAGE(T13,V13,X13,Z13,AB13,AD13,AF13,AH13,AJ13,AL13,AN13,AP13,AR13,AT13,AV13,AX13,AZ13,BB13)</f>
        <v>2.5</v>
      </c>
      <c r="BF13" s="147">
        <f>IF(BE13=0,#REF!,BE13)</f>
        <v>2.5</v>
      </c>
      <c r="BG13" s="860">
        <f t="shared" ref="BG13:BG22" si="1">BD13*BE13</f>
        <v>6.1458333333333321</v>
      </c>
      <c r="BH13" s="850" t="s">
        <v>1512</v>
      </c>
      <c r="BI13" s="850"/>
      <c r="BJ13" s="850"/>
      <c r="BK13" s="149" t="s">
        <v>620</v>
      </c>
      <c r="BL13" s="145" t="s">
        <v>501</v>
      </c>
      <c r="BM13" s="145" t="s">
        <v>512</v>
      </c>
      <c r="BN13" s="145" t="s">
        <v>503</v>
      </c>
      <c r="BO13" s="147">
        <f t="shared" ref="BO13:BO22" si="2">IF(AND(BM13="Fuerte",BC13&gt;2.9)*OR(BN13="Probabilidad",BN13="Ambos"),BC13-2,IF(AND(BM13="Fuerte",BC13&lt;3)*OR(BN13="Probabilidad",BN13="Ambos"),1,IF(AND(BM13="Medio",BC13&gt;1.9)*OR(BN13="Probabilidad",BN13="Ambos"),BC13-1,IF(AND(BM13="Medio",BC13&lt;2)*OR(BN13="Probabilidad",BN13="Ambos"),1,BC13))))</f>
        <v>2.5</v>
      </c>
      <c r="BP13" s="147">
        <f t="shared" ref="BP13:BP22" si="3">IF(AND(BM13="Fuerte",BF13&gt;2.9)*OR(BN13="Impacto",BN13="Ambos"),BF13-2,IF(AND(BM13="Fuerte",BF13&lt;3)*OR(BN13="Impacto",BN13="Ambos"),1,IF(AND(BM13="Medio",BF13&gt;1.9)*OR(BN13="Impacto",BN13="Ambos"),BF13-1,IF(AND(BM13="Medio",BF13&lt;2)*OR(BN13="Impacto",BN13="Ambos"),1,BF13))))</f>
        <v>2.5</v>
      </c>
      <c r="BQ13" s="858">
        <f>SUM((BO13*(BO13/SUM(BO13:BO16))),(BO14*(BO14/SUM(BO13:BO16))),(BO15*(BO15/SUM(BO13:BO16))),(BO16*(BO16/SUM(BO13:BO16))))</f>
        <v>2.1533333333333333</v>
      </c>
      <c r="BR13" s="858">
        <f>SUM((BP13*(BP13/SUM(BP13:BP16))),(BP14*(BP14/SUM(BP13:BP16))),(BP15*(BP15/SUM(BP13:BP16))),(BP16*(BP16/SUM(BP13:BP16))))</f>
        <v>2.333333333333333</v>
      </c>
      <c r="BS13" s="860">
        <f>BQ13*BR13</f>
        <v>5.0244444444444438</v>
      </c>
      <c r="BT13" s="846" t="str">
        <f>INDEX([11]Listas!E$20:I$24,MATCH(BQ13,[11]Listas!D$20:D$24,1),MATCH(BR13,[11]Listas!E$19:I$19,1))</f>
        <v>INFERIOR</v>
      </c>
    </row>
    <row r="14" spans="1:72" s="24" customFormat="1" ht="39.75" customHeight="1" x14ac:dyDescent="0.2">
      <c r="A14" s="831"/>
      <c r="B14" s="831"/>
      <c r="C14" s="831"/>
      <c r="D14" s="831"/>
      <c r="E14" s="831"/>
      <c r="F14" s="831"/>
      <c r="G14" s="145" t="s">
        <v>508</v>
      </c>
      <c r="H14" s="145">
        <v>2</v>
      </c>
      <c r="I14" s="850" t="s">
        <v>337</v>
      </c>
      <c r="J14" s="850"/>
      <c r="K14" s="850"/>
      <c r="L14" s="831"/>
      <c r="M14" s="831"/>
      <c r="N14" s="831"/>
      <c r="O14" s="831"/>
      <c r="P14" s="831"/>
      <c r="Q14" s="831"/>
      <c r="R14" s="831"/>
      <c r="S14" s="144">
        <v>4</v>
      </c>
      <c r="T14" s="846"/>
      <c r="U14" s="144">
        <v>4</v>
      </c>
      <c r="V14" s="846"/>
      <c r="W14" s="144">
        <v>3</v>
      </c>
      <c r="X14" s="846"/>
      <c r="Y14" s="144">
        <v>3</v>
      </c>
      <c r="Z14" s="846"/>
      <c r="AA14" s="144">
        <v>2</v>
      </c>
      <c r="AB14" s="846"/>
      <c r="AC14" s="144">
        <v>2</v>
      </c>
      <c r="AD14" s="846"/>
      <c r="AE14" s="144"/>
      <c r="AF14" s="846"/>
      <c r="AG14" s="144"/>
      <c r="AH14" s="846"/>
      <c r="AI14" s="144"/>
      <c r="AJ14" s="846"/>
      <c r="AK14" s="144"/>
      <c r="AL14" s="846"/>
      <c r="AM14" s="144"/>
      <c r="AN14" s="846"/>
      <c r="AO14" s="144"/>
      <c r="AP14" s="846"/>
      <c r="AQ14" s="144"/>
      <c r="AR14" s="846"/>
      <c r="AS14" s="144"/>
      <c r="AT14" s="846"/>
      <c r="AU14" s="144"/>
      <c r="AV14" s="846"/>
      <c r="AW14" s="144"/>
      <c r="AX14" s="846"/>
      <c r="AY14" s="144"/>
      <c r="AZ14" s="846"/>
      <c r="BA14" s="144"/>
      <c r="BB14" s="846"/>
      <c r="BC14" s="147">
        <f t="shared" si="0"/>
        <v>3</v>
      </c>
      <c r="BD14" s="858"/>
      <c r="BE14" s="1011"/>
      <c r="BF14" s="147">
        <f t="shared" ref="BF14:BF20" si="4">IF(BE14=0,BF13,BE14)</f>
        <v>2.5</v>
      </c>
      <c r="BG14" s="860">
        <f t="shared" si="1"/>
        <v>0</v>
      </c>
      <c r="BH14" s="850" t="s">
        <v>1513</v>
      </c>
      <c r="BI14" s="850"/>
      <c r="BJ14" s="850"/>
      <c r="BK14" s="149" t="s">
        <v>621</v>
      </c>
      <c r="BL14" s="145" t="s">
        <v>504</v>
      </c>
      <c r="BM14" s="145" t="s">
        <v>502</v>
      </c>
      <c r="BN14" s="145" t="s">
        <v>505</v>
      </c>
      <c r="BO14" s="147">
        <f t="shared" si="2"/>
        <v>2</v>
      </c>
      <c r="BP14" s="147">
        <f t="shared" si="3"/>
        <v>1.5</v>
      </c>
      <c r="BQ14" s="858"/>
      <c r="BR14" s="858"/>
      <c r="BS14" s="860"/>
      <c r="BT14" s="846" t="e">
        <f>INDEX([11]Listas!E$20:I$24,MATCH(BQ14,[11]Listas!D$20:D$24,1),MATCH(BR14,[11]Listas!E$19:I$19,1))</f>
        <v>#N/A</v>
      </c>
    </row>
    <row r="15" spans="1:72" s="24" customFormat="1" ht="39.75" customHeight="1" x14ac:dyDescent="0.2">
      <c r="A15" s="831"/>
      <c r="B15" s="831"/>
      <c r="C15" s="831"/>
      <c r="D15" s="831"/>
      <c r="E15" s="831"/>
      <c r="F15" s="831"/>
      <c r="G15" s="145" t="s">
        <v>508</v>
      </c>
      <c r="H15" s="145">
        <v>3</v>
      </c>
      <c r="I15" s="850" t="s">
        <v>338</v>
      </c>
      <c r="J15" s="850"/>
      <c r="K15" s="850"/>
      <c r="L15" s="831"/>
      <c r="M15" s="831"/>
      <c r="N15" s="831"/>
      <c r="O15" s="831"/>
      <c r="P15" s="831"/>
      <c r="Q15" s="831"/>
      <c r="R15" s="831"/>
      <c r="S15" s="144">
        <v>2</v>
      </c>
      <c r="T15" s="846"/>
      <c r="U15" s="144">
        <v>2</v>
      </c>
      <c r="V15" s="846"/>
      <c r="W15" s="144">
        <v>1</v>
      </c>
      <c r="X15" s="846"/>
      <c r="Y15" s="144">
        <v>1</v>
      </c>
      <c r="Z15" s="846"/>
      <c r="AA15" s="144">
        <v>2</v>
      </c>
      <c r="AB15" s="846"/>
      <c r="AC15" s="144">
        <v>1</v>
      </c>
      <c r="AD15" s="846"/>
      <c r="AE15" s="144"/>
      <c r="AF15" s="846"/>
      <c r="AG15" s="144"/>
      <c r="AH15" s="846"/>
      <c r="AI15" s="144"/>
      <c r="AJ15" s="846"/>
      <c r="AK15" s="144"/>
      <c r="AL15" s="846"/>
      <c r="AM15" s="144"/>
      <c r="AN15" s="846"/>
      <c r="AO15" s="144"/>
      <c r="AP15" s="846"/>
      <c r="AQ15" s="144"/>
      <c r="AR15" s="846"/>
      <c r="AS15" s="144"/>
      <c r="AT15" s="846"/>
      <c r="AU15" s="144"/>
      <c r="AV15" s="846"/>
      <c r="AW15" s="144"/>
      <c r="AX15" s="846"/>
      <c r="AY15" s="144"/>
      <c r="AZ15" s="846"/>
      <c r="BA15" s="144"/>
      <c r="BB15" s="846"/>
      <c r="BC15" s="147">
        <f t="shared" si="0"/>
        <v>1.5</v>
      </c>
      <c r="BD15" s="858"/>
      <c r="BE15" s="1011"/>
      <c r="BF15" s="147">
        <f t="shared" si="4"/>
        <v>2.5</v>
      </c>
      <c r="BG15" s="860">
        <f t="shared" si="1"/>
        <v>0</v>
      </c>
      <c r="BH15" s="850" t="s">
        <v>622</v>
      </c>
      <c r="BI15" s="850"/>
      <c r="BJ15" s="850"/>
      <c r="BK15" s="149" t="s">
        <v>621</v>
      </c>
      <c r="BL15" s="145" t="s">
        <v>501</v>
      </c>
      <c r="BM15" s="145" t="s">
        <v>512</v>
      </c>
      <c r="BN15" s="145" t="s">
        <v>503</v>
      </c>
      <c r="BO15" s="147">
        <f t="shared" si="2"/>
        <v>1.5</v>
      </c>
      <c r="BP15" s="147">
        <f t="shared" si="3"/>
        <v>2.5</v>
      </c>
      <c r="BQ15" s="858"/>
      <c r="BR15" s="858"/>
      <c r="BS15" s="860"/>
      <c r="BT15" s="846" t="e">
        <f>INDEX([11]Listas!E$20:I$24,MATCH(BQ15,[11]Listas!D$20:D$24,1),MATCH(BR15,[11]Listas!E$19:I$19,1))</f>
        <v>#N/A</v>
      </c>
    </row>
    <row r="16" spans="1:72" s="24" customFormat="1" ht="56.25" customHeight="1" x14ac:dyDescent="0.2">
      <c r="A16" s="831"/>
      <c r="B16" s="831"/>
      <c r="C16" s="831"/>
      <c r="D16" s="831"/>
      <c r="E16" s="831"/>
      <c r="F16" s="831"/>
      <c r="G16" s="145" t="s">
        <v>510</v>
      </c>
      <c r="H16" s="145">
        <v>4</v>
      </c>
      <c r="I16" s="850" t="s">
        <v>339</v>
      </c>
      <c r="J16" s="850"/>
      <c r="K16" s="850"/>
      <c r="L16" s="831"/>
      <c r="M16" s="831"/>
      <c r="N16" s="831"/>
      <c r="O16" s="831"/>
      <c r="P16" s="831"/>
      <c r="Q16" s="831"/>
      <c r="R16" s="831"/>
      <c r="S16" s="144">
        <v>5</v>
      </c>
      <c r="T16" s="846"/>
      <c r="U16" s="144">
        <v>3</v>
      </c>
      <c r="V16" s="846"/>
      <c r="W16" s="144">
        <v>1</v>
      </c>
      <c r="X16" s="846"/>
      <c r="Y16" s="144">
        <v>2</v>
      </c>
      <c r="Z16" s="846"/>
      <c r="AA16" s="144">
        <v>2</v>
      </c>
      <c r="AB16" s="846"/>
      <c r="AC16" s="144">
        <v>1</v>
      </c>
      <c r="AD16" s="846"/>
      <c r="AE16" s="144"/>
      <c r="AF16" s="846"/>
      <c r="AG16" s="144"/>
      <c r="AH16" s="846"/>
      <c r="AI16" s="144"/>
      <c r="AJ16" s="846"/>
      <c r="AK16" s="144"/>
      <c r="AL16" s="846"/>
      <c r="AM16" s="144"/>
      <c r="AN16" s="846"/>
      <c r="AO16" s="144"/>
      <c r="AP16" s="846"/>
      <c r="AQ16" s="144"/>
      <c r="AR16" s="846"/>
      <c r="AS16" s="144"/>
      <c r="AT16" s="846"/>
      <c r="AU16" s="144"/>
      <c r="AV16" s="846"/>
      <c r="AW16" s="144"/>
      <c r="AX16" s="846"/>
      <c r="AY16" s="144"/>
      <c r="AZ16" s="846"/>
      <c r="BA16" s="144"/>
      <c r="BB16" s="846"/>
      <c r="BC16" s="147">
        <f t="shared" si="0"/>
        <v>2.3333333333333335</v>
      </c>
      <c r="BD16" s="858"/>
      <c r="BE16" s="1011"/>
      <c r="BF16" s="147">
        <f t="shared" si="4"/>
        <v>2.5</v>
      </c>
      <c r="BG16" s="860">
        <f t="shared" si="1"/>
        <v>0</v>
      </c>
      <c r="BH16" s="850" t="s">
        <v>623</v>
      </c>
      <c r="BI16" s="850"/>
      <c r="BJ16" s="850"/>
      <c r="BK16" s="149" t="s">
        <v>621</v>
      </c>
      <c r="BL16" s="145" t="s">
        <v>501</v>
      </c>
      <c r="BM16" s="145" t="s">
        <v>512</v>
      </c>
      <c r="BN16" s="145" t="s">
        <v>503</v>
      </c>
      <c r="BO16" s="147">
        <f t="shared" si="2"/>
        <v>2.3333333333333335</v>
      </c>
      <c r="BP16" s="147">
        <f t="shared" si="3"/>
        <v>2.5</v>
      </c>
      <c r="BQ16" s="858"/>
      <c r="BR16" s="858"/>
      <c r="BS16" s="860"/>
      <c r="BT16" s="846" t="e">
        <f>INDEX([11]Listas!E$20:I$24,MATCH(BQ16,[11]Listas!D$20:D$24,1),MATCH(BR16,[11]Listas!E$19:I$19,1))</f>
        <v>#N/A</v>
      </c>
    </row>
    <row r="17" spans="1:131" s="24" customFormat="1" ht="55.5" customHeight="1" x14ac:dyDescent="0.2">
      <c r="A17" s="835" t="s">
        <v>333</v>
      </c>
      <c r="B17" s="835" t="s">
        <v>345</v>
      </c>
      <c r="C17" s="835" t="s">
        <v>343</v>
      </c>
      <c r="D17" s="837" t="s">
        <v>1514</v>
      </c>
      <c r="E17" s="838"/>
      <c r="F17" s="839"/>
      <c r="G17" s="145" t="s">
        <v>508</v>
      </c>
      <c r="H17" s="145">
        <v>1</v>
      </c>
      <c r="I17" s="850" t="s">
        <v>1515</v>
      </c>
      <c r="J17" s="850"/>
      <c r="K17" s="850"/>
      <c r="L17" s="837" t="s">
        <v>347</v>
      </c>
      <c r="M17" s="838"/>
      <c r="N17" s="839"/>
      <c r="O17" s="831" t="s">
        <v>33</v>
      </c>
      <c r="P17" s="831"/>
      <c r="Q17" s="831"/>
      <c r="R17" s="831"/>
      <c r="S17" s="144">
        <v>1</v>
      </c>
      <c r="T17" s="846">
        <v>4</v>
      </c>
      <c r="U17" s="144">
        <v>3</v>
      </c>
      <c r="V17" s="846">
        <v>4</v>
      </c>
      <c r="W17" s="144">
        <v>2</v>
      </c>
      <c r="X17" s="846">
        <v>3</v>
      </c>
      <c r="Y17" s="144">
        <v>2</v>
      </c>
      <c r="Z17" s="846">
        <v>3</v>
      </c>
      <c r="AA17" s="144">
        <v>2</v>
      </c>
      <c r="AB17" s="846">
        <v>1</v>
      </c>
      <c r="AC17" s="144">
        <v>3</v>
      </c>
      <c r="AD17" s="846">
        <v>3</v>
      </c>
      <c r="AE17" s="144"/>
      <c r="AF17" s="846"/>
      <c r="AG17" s="144"/>
      <c r="AH17" s="846"/>
      <c r="AI17" s="144"/>
      <c r="AJ17" s="846"/>
      <c r="AK17" s="144"/>
      <c r="AL17" s="846"/>
      <c r="AM17" s="144"/>
      <c r="AN17" s="846"/>
      <c r="AO17" s="144"/>
      <c r="AP17" s="846"/>
      <c r="AQ17" s="144"/>
      <c r="AR17" s="846"/>
      <c r="AS17" s="144"/>
      <c r="AT17" s="846"/>
      <c r="AU17" s="144"/>
      <c r="AV17" s="846"/>
      <c r="AW17" s="144"/>
      <c r="AX17" s="846"/>
      <c r="AY17" s="144"/>
      <c r="AZ17" s="846"/>
      <c r="BA17" s="144"/>
      <c r="BB17" s="846"/>
      <c r="BC17" s="147">
        <f t="shared" si="0"/>
        <v>2.1666666666666665</v>
      </c>
      <c r="BD17" s="858" t="e">
        <f>SUM((BC17*(BC17/SUM(BC17:BC20))),(BC18*(BC18/SUM(BC17:BC20))),(BC19*(BC19/SUM(BC17:BC20))),(BC20*(BC20/SUM(BC17:BC20))),(#REF!*(#REF!/SUM(BC17:BC20))))</f>
        <v>#REF!</v>
      </c>
      <c r="BE17" s="858">
        <f>AVERAGE(T17,V17,X17,Z17,AB17,AD17,AF17,AH17,AJ17,AL17,AN17,AP17,AR17,AT17,AV17,AX17,AZ17,BB17)</f>
        <v>3</v>
      </c>
      <c r="BF17" s="147">
        <f>IF(BE17=0,#REF!,BE17)</f>
        <v>3</v>
      </c>
      <c r="BG17" s="860" t="e">
        <f t="shared" si="1"/>
        <v>#REF!</v>
      </c>
      <c r="BH17" s="850" t="s">
        <v>1516</v>
      </c>
      <c r="BI17" s="850"/>
      <c r="BJ17" s="850"/>
      <c r="BK17" s="149" t="s">
        <v>629</v>
      </c>
      <c r="BL17" s="145" t="s">
        <v>515</v>
      </c>
      <c r="BM17" s="145" t="s">
        <v>512</v>
      </c>
      <c r="BN17" s="145" t="s">
        <v>517</v>
      </c>
      <c r="BO17" s="147">
        <f t="shared" si="2"/>
        <v>2.1666666666666665</v>
      </c>
      <c r="BP17" s="147">
        <f t="shared" si="3"/>
        <v>3</v>
      </c>
      <c r="BQ17" s="858">
        <f>SUM((BO17*(BO17/SUM(BO17:BO20))),(BO18*(BO18/SUM(BO17:BO20))),(BO19*(BO19/SUM(BO17:BO20))),(BO20*(BO20/SUM(BO17:BO20))))</f>
        <v>1.489247311827957</v>
      </c>
      <c r="BR17" s="858">
        <f>SUM((BP17*(BP17/SUM(BP17:BP20))),(BP18*(BP18/SUM(BP17:BP20))),(BP19*(BP19/SUM(BP17:BP20))),(BP20*(BP20/SUM(BP17:BP20))))</f>
        <v>2.5555555555555558</v>
      </c>
      <c r="BS17" s="860">
        <f>BQ17*BR17</f>
        <v>3.8058542413381127</v>
      </c>
      <c r="BT17" s="860" t="str">
        <f>INDEX([11]Listas!E$20:I$24,MATCH(BQ17,[11]Listas!D$20:D$24,1),MATCH(BR17,[11]Listas!E$19:I$19,1))</f>
        <v>INFERIOR</v>
      </c>
    </row>
    <row r="18" spans="1:131" s="24" customFormat="1" ht="67.5" customHeight="1" x14ac:dyDescent="0.2">
      <c r="A18" s="836"/>
      <c r="B18" s="836"/>
      <c r="C18" s="836"/>
      <c r="D18" s="840"/>
      <c r="E18" s="841"/>
      <c r="F18" s="842"/>
      <c r="G18" s="145" t="s">
        <v>508</v>
      </c>
      <c r="H18" s="145">
        <v>2</v>
      </c>
      <c r="I18" s="850" t="s">
        <v>1517</v>
      </c>
      <c r="J18" s="850"/>
      <c r="K18" s="850"/>
      <c r="L18" s="840"/>
      <c r="M18" s="841"/>
      <c r="N18" s="842"/>
      <c r="O18" s="831"/>
      <c r="P18" s="831"/>
      <c r="Q18" s="831"/>
      <c r="R18" s="831"/>
      <c r="S18" s="144">
        <v>5</v>
      </c>
      <c r="T18" s="846"/>
      <c r="U18" s="144">
        <v>2</v>
      </c>
      <c r="V18" s="846"/>
      <c r="W18" s="144">
        <v>2</v>
      </c>
      <c r="X18" s="846"/>
      <c r="Y18" s="144">
        <v>3</v>
      </c>
      <c r="Z18" s="846"/>
      <c r="AA18" s="144">
        <v>2</v>
      </c>
      <c r="AB18" s="846"/>
      <c r="AC18" s="144">
        <v>3</v>
      </c>
      <c r="AD18" s="846"/>
      <c r="AE18" s="144"/>
      <c r="AF18" s="846"/>
      <c r="AG18" s="144"/>
      <c r="AH18" s="846"/>
      <c r="AI18" s="144"/>
      <c r="AJ18" s="846"/>
      <c r="AK18" s="144"/>
      <c r="AL18" s="846"/>
      <c r="AM18" s="144"/>
      <c r="AN18" s="846"/>
      <c r="AO18" s="144"/>
      <c r="AP18" s="846"/>
      <c r="AQ18" s="144"/>
      <c r="AR18" s="846"/>
      <c r="AS18" s="144"/>
      <c r="AT18" s="846"/>
      <c r="AU18" s="144"/>
      <c r="AV18" s="846"/>
      <c r="AW18" s="144"/>
      <c r="AX18" s="846"/>
      <c r="AY18" s="144"/>
      <c r="AZ18" s="846"/>
      <c r="BA18" s="144"/>
      <c r="BB18" s="846"/>
      <c r="BC18" s="147">
        <f t="shared" si="0"/>
        <v>2.8333333333333335</v>
      </c>
      <c r="BD18" s="858"/>
      <c r="BE18" s="858"/>
      <c r="BF18" s="147">
        <f t="shared" si="4"/>
        <v>3</v>
      </c>
      <c r="BG18" s="860">
        <f t="shared" si="1"/>
        <v>0</v>
      </c>
      <c r="BH18" s="850" t="s">
        <v>1518</v>
      </c>
      <c r="BI18" s="850"/>
      <c r="BJ18" s="850"/>
      <c r="BK18" s="149" t="s">
        <v>630</v>
      </c>
      <c r="BL18" s="145" t="s">
        <v>515</v>
      </c>
      <c r="BM18" s="145" t="s">
        <v>509</v>
      </c>
      <c r="BN18" s="145" t="s">
        <v>517</v>
      </c>
      <c r="BO18" s="147">
        <f t="shared" si="2"/>
        <v>1</v>
      </c>
      <c r="BP18" s="147">
        <f t="shared" si="3"/>
        <v>3</v>
      </c>
      <c r="BQ18" s="858"/>
      <c r="BR18" s="858"/>
      <c r="BS18" s="860"/>
      <c r="BT18" s="860" t="e">
        <f>INDEX([11]Listas!E$20:I$24,MATCH(BQ18,[11]Listas!D$20:D$24,1),MATCH(BR18,[11]Listas!E$19:I$19,1))</f>
        <v>#N/A</v>
      </c>
    </row>
    <row r="19" spans="1:131" s="24" customFormat="1" ht="39.75" customHeight="1" x14ac:dyDescent="0.2">
      <c r="A19" s="836"/>
      <c r="B19" s="836"/>
      <c r="C19" s="836"/>
      <c r="D19" s="840"/>
      <c r="E19" s="841"/>
      <c r="F19" s="842"/>
      <c r="G19" s="145" t="s">
        <v>508</v>
      </c>
      <c r="H19" s="145">
        <v>3</v>
      </c>
      <c r="I19" s="850" t="s">
        <v>348</v>
      </c>
      <c r="J19" s="850"/>
      <c r="K19" s="850"/>
      <c r="L19" s="840"/>
      <c r="M19" s="841"/>
      <c r="N19" s="842"/>
      <c r="O19" s="831"/>
      <c r="P19" s="831"/>
      <c r="Q19" s="831"/>
      <c r="R19" s="831"/>
      <c r="S19" s="144">
        <v>2</v>
      </c>
      <c r="T19" s="846"/>
      <c r="U19" s="144">
        <v>2</v>
      </c>
      <c r="V19" s="846"/>
      <c r="W19" s="144">
        <v>1</v>
      </c>
      <c r="X19" s="846"/>
      <c r="Y19" s="144">
        <v>1</v>
      </c>
      <c r="Z19" s="846"/>
      <c r="AA19" s="144">
        <v>2</v>
      </c>
      <c r="AB19" s="846"/>
      <c r="AC19" s="144">
        <v>3</v>
      </c>
      <c r="AD19" s="846"/>
      <c r="AE19" s="144"/>
      <c r="AF19" s="846"/>
      <c r="AG19" s="144"/>
      <c r="AH19" s="846"/>
      <c r="AI19" s="144"/>
      <c r="AJ19" s="846"/>
      <c r="AK19" s="144"/>
      <c r="AL19" s="846"/>
      <c r="AM19" s="144"/>
      <c r="AN19" s="846"/>
      <c r="AO19" s="144"/>
      <c r="AP19" s="846"/>
      <c r="AQ19" s="144"/>
      <c r="AR19" s="846"/>
      <c r="AS19" s="144"/>
      <c r="AT19" s="846"/>
      <c r="AU19" s="144"/>
      <c r="AV19" s="846"/>
      <c r="AW19" s="144"/>
      <c r="AX19" s="846"/>
      <c r="AY19" s="144"/>
      <c r="AZ19" s="846"/>
      <c r="BA19" s="144"/>
      <c r="BB19" s="846"/>
      <c r="BC19" s="147">
        <f t="shared" si="0"/>
        <v>1.8333333333333333</v>
      </c>
      <c r="BD19" s="858"/>
      <c r="BE19" s="858"/>
      <c r="BF19" s="147">
        <f t="shared" si="4"/>
        <v>3</v>
      </c>
      <c r="BG19" s="860">
        <f t="shared" si="1"/>
        <v>0</v>
      </c>
      <c r="BH19" s="850" t="s">
        <v>1519</v>
      </c>
      <c r="BI19" s="850"/>
      <c r="BJ19" s="850"/>
      <c r="BK19" s="149" t="s">
        <v>349</v>
      </c>
      <c r="BL19" s="145" t="s">
        <v>504</v>
      </c>
      <c r="BM19" s="145" t="s">
        <v>502</v>
      </c>
      <c r="BN19" s="145" t="s">
        <v>505</v>
      </c>
      <c r="BO19" s="147">
        <f t="shared" si="2"/>
        <v>1</v>
      </c>
      <c r="BP19" s="147">
        <f t="shared" si="3"/>
        <v>2</v>
      </c>
      <c r="BQ19" s="858"/>
      <c r="BR19" s="858"/>
      <c r="BS19" s="860"/>
      <c r="BT19" s="860" t="e">
        <f>INDEX([11]Listas!E$20:I$24,MATCH(BQ19,[11]Listas!D$20:D$24,1),MATCH(BR19,[11]Listas!E$19:I$19,1))</f>
        <v>#N/A</v>
      </c>
    </row>
    <row r="20" spans="1:131" s="24" customFormat="1" ht="97.5" customHeight="1" x14ac:dyDescent="0.2">
      <c r="A20" s="836"/>
      <c r="B20" s="836"/>
      <c r="C20" s="836"/>
      <c r="D20" s="840"/>
      <c r="E20" s="841"/>
      <c r="F20" s="842"/>
      <c r="G20" s="145" t="s">
        <v>508</v>
      </c>
      <c r="H20" s="145">
        <v>4</v>
      </c>
      <c r="I20" s="850" t="s">
        <v>350</v>
      </c>
      <c r="J20" s="850"/>
      <c r="K20" s="850"/>
      <c r="L20" s="840"/>
      <c r="M20" s="841"/>
      <c r="N20" s="842"/>
      <c r="O20" s="831"/>
      <c r="P20" s="831"/>
      <c r="Q20" s="831"/>
      <c r="R20" s="831"/>
      <c r="S20" s="144">
        <v>1</v>
      </c>
      <c r="T20" s="846"/>
      <c r="U20" s="144">
        <v>1</v>
      </c>
      <c r="V20" s="846"/>
      <c r="W20" s="144">
        <v>2</v>
      </c>
      <c r="X20" s="846"/>
      <c r="Y20" s="144">
        <v>1</v>
      </c>
      <c r="Z20" s="846"/>
      <c r="AA20" s="144">
        <v>2</v>
      </c>
      <c r="AB20" s="846"/>
      <c r="AC20" s="144">
        <v>3</v>
      </c>
      <c r="AD20" s="846"/>
      <c r="AE20" s="144"/>
      <c r="AF20" s="846"/>
      <c r="AG20" s="144"/>
      <c r="AH20" s="846"/>
      <c r="AI20" s="144"/>
      <c r="AJ20" s="846"/>
      <c r="AK20" s="144"/>
      <c r="AL20" s="846"/>
      <c r="AM20" s="144"/>
      <c r="AN20" s="846"/>
      <c r="AO20" s="144"/>
      <c r="AP20" s="846"/>
      <c r="AQ20" s="144"/>
      <c r="AR20" s="846"/>
      <c r="AS20" s="144"/>
      <c r="AT20" s="846"/>
      <c r="AU20" s="144"/>
      <c r="AV20" s="846"/>
      <c r="AW20" s="144"/>
      <c r="AX20" s="846"/>
      <c r="AY20" s="144"/>
      <c r="AZ20" s="846"/>
      <c r="BA20" s="144"/>
      <c r="BB20" s="846"/>
      <c r="BC20" s="147">
        <f t="shared" si="0"/>
        <v>1.6666666666666667</v>
      </c>
      <c r="BD20" s="858"/>
      <c r="BE20" s="858"/>
      <c r="BF20" s="147">
        <f t="shared" si="4"/>
        <v>3</v>
      </c>
      <c r="BG20" s="860">
        <f t="shared" si="1"/>
        <v>0</v>
      </c>
      <c r="BH20" s="850" t="s">
        <v>1520</v>
      </c>
      <c r="BI20" s="850"/>
      <c r="BJ20" s="850"/>
      <c r="BK20" s="149" t="s">
        <v>631</v>
      </c>
      <c r="BL20" s="145" t="s">
        <v>504</v>
      </c>
      <c r="BM20" s="145" t="s">
        <v>509</v>
      </c>
      <c r="BN20" s="145" t="s">
        <v>505</v>
      </c>
      <c r="BO20" s="147">
        <f t="shared" si="2"/>
        <v>1</v>
      </c>
      <c r="BP20" s="147">
        <f t="shared" si="3"/>
        <v>1</v>
      </c>
      <c r="BQ20" s="858"/>
      <c r="BR20" s="858"/>
      <c r="BS20" s="860"/>
      <c r="BT20" s="860" t="e">
        <f>INDEX([11]Listas!E$20:I$24,MATCH(BQ20,[11]Listas!D$20:D$24,1),MATCH(BR20,[11]Listas!E$19:I$19,1))</f>
        <v>#N/A</v>
      </c>
    </row>
    <row r="21" spans="1:131" s="24" customFormat="1" ht="109.5" customHeight="1" x14ac:dyDescent="0.2">
      <c r="A21" s="831" t="s">
        <v>333</v>
      </c>
      <c r="B21" s="831" t="s">
        <v>345</v>
      </c>
      <c r="C21" s="831" t="s">
        <v>346</v>
      </c>
      <c r="D21" s="831" t="s">
        <v>352</v>
      </c>
      <c r="E21" s="831"/>
      <c r="F21" s="831"/>
      <c r="G21" s="145" t="s">
        <v>510</v>
      </c>
      <c r="H21" s="145">
        <v>1</v>
      </c>
      <c r="I21" s="850" t="s">
        <v>1521</v>
      </c>
      <c r="J21" s="850"/>
      <c r="K21" s="850"/>
      <c r="L21" s="831" t="s">
        <v>353</v>
      </c>
      <c r="M21" s="831"/>
      <c r="N21" s="831"/>
      <c r="O21" s="835"/>
      <c r="P21" s="835" t="s">
        <v>33</v>
      </c>
      <c r="Q21" s="835"/>
      <c r="R21" s="835"/>
      <c r="S21" s="144">
        <v>5</v>
      </c>
      <c r="T21" s="832">
        <v>4</v>
      </c>
      <c r="U21" s="144">
        <v>3</v>
      </c>
      <c r="V21" s="832">
        <v>4</v>
      </c>
      <c r="W21" s="144">
        <v>3</v>
      </c>
      <c r="X21" s="832">
        <v>5</v>
      </c>
      <c r="Y21" s="144">
        <v>3</v>
      </c>
      <c r="Z21" s="832">
        <v>1</v>
      </c>
      <c r="AA21" s="144">
        <v>2</v>
      </c>
      <c r="AB21" s="832">
        <v>2</v>
      </c>
      <c r="AC21" s="144">
        <v>2</v>
      </c>
      <c r="AD21" s="832">
        <v>2</v>
      </c>
      <c r="AE21" s="144"/>
      <c r="AF21" s="832"/>
      <c r="AG21" s="144"/>
      <c r="AH21" s="832"/>
      <c r="AI21" s="144"/>
      <c r="AJ21" s="832"/>
      <c r="AK21" s="144"/>
      <c r="AL21" s="832"/>
      <c r="AM21" s="144"/>
      <c r="AN21" s="832"/>
      <c r="AO21" s="144"/>
      <c r="AP21" s="832"/>
      <c r="AQ21" s="144"/>
      <c r="AR21" s="832"/>
      <c r="AS21" s="144"/>
      <c r="AT21" s="832"/>
      <c r="AU21" s="144"/>
      <c r="AV21" s="832"/>
      <c r="AW21" s="144"/>
      <c r="AX21" s="832"/>
      <c r="AY21" s="144"/>
      <c r="AZ21" s="832"/>
      <c r="BA21" s="144"/>
      <c r="BB21" s="832"/>
      <c r="BC21" s="147">
        <f>AVERAGE(S21,U21,W21,Y21,AA21,AC21,AE21,AG21,AI21,AK21,AM21,AO21,AQ21,AS21,AU21,AW21,AY21,BA21)</f>
        <v>3</v>
      </c>
      <c r="BD21" s="851">
        <f>SUM((BC21*(BC21/SUM(BC21:BC22))),(BC22*(BC22/SUM(BC21:BC22))))</f>
        <v>2.9190476190476189</v>
      </c>
      <c r="BE21" s="851">
        <f>AVERAGE(T21,V21,X21,Z21,AB21,AD21,AF21,AH21,AJ21,AL21,AN21,AP21,AR21,AT21,AV21,AX21,AZ21,BB21)</f>
        <v>3</v>
      </c>
      <c r="BF21" s="147">
        <f>IF(BE21=0,#REF!,BE21)</f>
        <v>3</v>
      </c>
      <c r="BG21" s="847">
        <f t="shared" si="1"/>
        <v>8.7571428571428562</v>
      </c>
      <c r="BH21" s="850" t="s">
        <v>1522</v>
      </c>
      <c r="BI21" s="850"/>
      <c r="BJ21" s="850"/>
      <c r="BK21" s="149" t="s">
        <v>1523</v>
      </c>
      <c r="BL21" s="145" t="s">
        <v>501</v>
      </c>
      <c r="BM21" s="145" t="s">
        <v>512</v>
      </c>
      <c r="BN21" s="145" t="s">
        <v>503</v>
      </c>
      <c r="BO21" s="147">
        <f t="shared" si="2"/>
        <v>3</v>
      </c>
      <c r="BP21" s="147">
        <f t="shared" si="3"/>
        <v>3</v>
      </c>
      <c r="BQ21" s="851">
        <f>SUM((BO21*(BO21/SUM(BO21:BO22))),(BO22*(BO22/SUM(BO21:BO22))))</f>
        <v>2.9190476190476189</v>
      </c>
      <c r="BR21" s="851">
        <f>SUM((BP21*(BP21/SUM(BP21:BP22))),(BP22*(BP22/SUM(BP21:BP22))))</f>
        <v>3</v>
      </c>
      <c r="BS21" s="847">
        <f>BQ21*BR21</f>
        <v>8.7571428571428562</v>
      </c>
      <c r="BT21" s="847" t="str">
        <f>INDEX([11]Listas!E$20:I$24,MATCH(BQ21,[11]Listas!D$20:D$24,1),MATCH(BR21,[11]Listas!E$19:I$19,1))</f>
        <v>ALTO</v>
      </c>
    </row>
    <row r="22" spans="1:131" s="24" customFormat="1" ht="165.75" customHeight="1" x14ac:dyDescent="0.2">
      <c r="A22" s="831"/>
      <c r="B22" s="831"/>
      <c r="C22" s="831"/>
      <c r="D22" s="831"/>
      <c r="E22" s="831"/>
      <c r="F22" s="831"/>
      <c r="G22" s="145" t="s">
        <v>508</v>
      </c>
      <c r="H22" s="145">
        <v>2</v>
      </c>
      <c r="I22" s="850" t="s">
        <v>1524</v>
      </c>
      <c r="J22" s="850"/>
      <c r="K22" s="850"/>
      <c r="L22" s="831"/>
      <c r="M22" s="831"/>
      <c r="N22" s="831"/>
      <c r="O22" s="891"/>
      <c r="P22" s="891"/>
      <c r="Q22" s="891"/>
      <c r="R22" s="891"/>
      <c r="S22" s="144">
        <v>4</v>
      </c>
      <c r="T22" s="834"/>
      <c r="U22" s="144">
        <v>3</v>
      </c>
      <c r="V22" s="834"/>
      <c r="W22" s="144">
        <v>2</v>
      </c>
      <c r="X22" s="834"/>
      <c r="Y22" s="144">
        <v>3</v>
      </c>
      <c r="Z22" s="834"/>
      <c r="AA22" s="144">
        <v>2</v>
      </c>
      <c r="AB22" s="834"/>
      <c r="AC22" s="144">
        <v>3</v>
      </c>
      <c r="AD22" s="834"/>
      <c r="AE22" s="144"/>
      <c r="AF22" s="834"/>
      <c r="AG22" s="144"/>
      <c r="AH22" s="834"/>
      <c r="AI22" s="144"/>
      <c r="AJ22" s="834"/>
      <c r="AK22" s="144"/>
      <c r="AL22" s="834"/>
      <c r="AM22" s="144"/>
      <c r="AN22" s="834"/>
      <c r="AO22" s="144"/>
      <c r="AP22" s="834"/>
      <c r="AQ22" s="144"/>
      <c r="AR22" s="834"/>
      <c r="AS22" s="144"/>
      <c r="AT22" s="834"/>
      <c r="AU22" s="144"/>
      <c r="AV22" s="834"/>
      <c r="AW22" s="144"/>
      <c r="AX22" s="834"/>
      <c r="AY22" s="144"/>
      <c r="AZ22" s="834"/>
      <c r="BA22" s="144"/>
      <c r="BB22" s="834"/>
      <c r="BC22" s="147">
        <f>AVERAGE(S22,U22,W22,Y22,AA22,AC22,AE22,AG22,AI22,AK22,AM22,AO22,AQ22,AS22,AU22,AW22,AY22,BA22)</f>
        <v>2.8333333333333335</v>
      </c>
      <c r="BD22" s="853"/>
      <c r="BE22" s="853"/>
      <c r="BF22" s="147">
        <f>IF(BE22=0,BF21,BE22)</f>
        <v>3</v>
      </c>
      <c r="BG22" s="849">
        <f t="shared" si="1"/>
        <v>0</v>
      </c>
      <c r="BH22" s="850" t="s">
        <v>1525</v>
      </c>
      <c r="BI22" s="850"/>
      <c r="BJ22" s="850"/>
      <c r="BK22" s="149" t="s">
        <v>632</v>
      </c>
      <c r="BL22" s="145" t="s">
        <v>501</v>
      </c>
      <c r="BM22" s="145" t="s">
        <v>512</v>
      </c>
      <c r="BN22" s="145" t="s">
        <v>503</v>
      </c>
      <c r="BO22" s="147">
        <f t="shared" si="2"/>
        <v>2.8333333333333335</v>
      </c>
      <c r="BP22" s="147">
        <f t="shared" si="3"/>
        <v>3</v>
      </c>
      <c r="BQ22" s="852"/>
      <c r="BR22" s="852"/>
      <c r="BS22" s="848"/>
      <c r="BT22" s="849"/>
    </row>
    <row r="23" spans="1:131" s="24" customFormat="1" ht="41.25" customHeight="1" x14ac:dyDescent="0.2">
      <c r="A23" s="831" t="s">
        <v>333</v>
      </c>
      <c r="B23" s="831" t="s">
        <v>354</v>
      </c>
      <c r="C23" s="831" t="s">
        <v>351</v>
      </c>
      <c r="D23" s="1116" t="s">
        <v>633</v>
      </c>
      <c r="E23" s="1116"/>
      <c r="F23" s="1116"/>
      <c r="G23" s="145" t="s">
        <v>510</v>
      </c>
      <c r="H23" s="201">
        <v>1</v>
      </c>
      <c r="I23" s="910" t="s">
        <v>1526</v>
      </c>
      <c r="J23" s="910"/>
      <c r="K23" s="910"/>
      <c r="L23" s="831" t="s">
        <v>1527</v>
      </c>
      <c r="M23" s="831"/>
      <c r="N23" s="831"/>
      <c r="O23" s="831" t="s">
        <v>33</v>
      </c>
      <c r="P23" s="831"/>
      <c r="Q23" s="831"/>
      <c r="R23" s="831"/>
      <c r="S23" s="144">
        <v>4</v>
      </c>
      <c r="T23" s="846">
        <v>4</v>
      </c>
      <c r="U23" s="144">
        <v>1</v>
      </c>
      <c r="V23" s="846">
        <v>4</v>
      </c>
      <c r="W23" s="144">
        <v>1</v>
      </c>
      <c r="X23" s="846">
        <v>4</v>
      </c>
      <c r="Y23" s="144">
        <v>2</v>
      </c>
      <c r="Z23" s="846">
        <v>1</v>
      </c>
      <c r="AA23" s="144">
        <v>2</v>
      </c>
      <c r="AB23" s="846">
        <v>1</v>
      </c>
      <c r="AC23" s="144">
        <v>2</v>
      </c>
      <c r="AD23" s="846">
        <v>3</v>
      </c>
      <c r="AE23" s="144"/>
      <c r="AF23" s="846"/>
      <c r="AG23" s="144"/>
      <c r="AH23" s="846"/>
      <c r="AI23" s="144"/>
      <c r="AJ23" s="846"/>
      <c r="AK23" s="144"/>
      <c r="AL23" s="846"/>
      <c r="AM23" s="144"/>
      <c r="AN23" s="846"/>
      <c r="AO23" s="144"/>
      <c r="AP23" s="846"/>
      <c r="AQ23" s="144"/>
      <c r="AR23" s="846"/>
      <c r="AS23" s="144"/>
      <c r="AT23" s="846"/>
      <c r="AU23" s="144"/>
      <c r="AV23" s="846"/>
      <c r="AW23" s="144"/>
      <c r="AX23" s="846"/>
      <c r="AY23" s="144"/>
      <c r="AZ23" s="846"/>
      <c r="BA23" s="144"/>
      <c r="BB23" s="846"/>
      <c r="BC23" s="147">
        <f>AVERAGE(S23,U23,W23,Y23,AA23,AC23,AE23,AG23,AI23,AK23,AM23,AO23,AQ23,AS23,AU23,AW23,AY23,BA23)</f>
        <v>2</v>
      </c>
      <c r="BD23" s="858">
        <f>SUM((BC23*(BC23/SUM(BC23:BC25))),(BC24*(BC24/SUM(BC23:BC25))),(BC25*(BC25/SUM(BC23:BC25))))</f>
        <v>2.0092592592592591</v>
      </c>
      <c r="BE23" s="851">
        <f>AVERAGE(T23,V23,X23,Z23,AB23,AD23,AF23,AH23,AJ23,AL23,AN23,AP23,AR23,AT23,AV23,AX23,AZ23,BB23)</f>
        <v>2.8333333333333335</v>
      </c>
      <c r="BF23" s="147">
        <f>IF(BE23=0,#REF!,BE23)</f>
        <v>2.8333333333333335</v>
      </c>
      <c r="BG23" s="860">
        <f>BD23*BE23</f>
        <v>5.6929012345679011</v>
      </c>
      <c r="BH23" s="910" t="s">
        <v>634</v>
      </c>
      <c r="BI23" s="910"/>
      <c r="BJ23" s="910"/>
      <c r="BK23" s="203" t="s">
        <v>635</v>
      </c>
      <c r="BL23" s="145" t="s">
        <v>515</v>
      </c>
      <c r="BM23" s="145" t="s">
        <v>509</v>
      </c>
      <c r="BN23" s="145" t="s">
        <v>517</v>
      </c>
      <c r="BO23" s="147">
        <f>IF(AND(BM23="Fuerte",BC23&gt;2.9)*OR(BN23="Probabilidad",BN23="Ambos"),BC23-2,IF(AND(BM23="Fuerte",BC23&lt;3)*OR(BN23="Probabilidad",BN23="Ambos"),1,IF(AND(BM23="Medio",BC23&gt;1.9)*OR(BN23="Probabilidad",BN23="Ambos"),BC23-1,IF(AND(BM23="Medio",BC23&lt;2)*OR(BN23="Probabilidad",BN23="Ambos"),1,BC23))))</f>
        <v>1</v>
      </c>
      <c r="BP23" s="147">
        <f>IF(AND(BM23="Fuerte",BF23&gt;2.9)*OR(BN23="Impacto",BN23="Ambos"),BF23-2,IF(AND(BM23="Fuerte",BF23&lt;3)*OR(BN23="Impacto",BN23="Ambos"),1,IF(AND(BM23="Medio",BF23&gt;1.9)*OR(BN23="Impacto",BN23="Ambos"),BF23-1,IF(AND(BM23="Medio",BF23&lt;2)*OR(BN23="Impacto",BN23="Ambos"),1,BF23))))</f>
        <v>2.8333333333333335</v>
      </c>
      <c r="BQ23" s="858">
        <f>SUM((BO23*(BO23/SUM(BO23:BO25))),(BO24*(BO24/SUM(BO23:BO25))),(BO25*(BO25/SUM(BO23:BO25))))</f>
        <v>1</v>
      </c>
      <c r="BR23" s="858">
        <f>SUM((BP23*(BP23/SUM(BP23:BP25))),(BP24*(BP24/SUM(BP23:BP25))),(BP25*(BP25/SUM(BP23:BP25))))</f>
        <v>2.5888888888888895</v>
      </c>
      <c r="BS23" s="860">
        <f>BQ23*BR23</f>
        <v>2.5888888888888895</v>
      </c>
      <c r="BT23" s="846" t="str">
        <f>INDEX([11]Listas!E$20:I$24,MATCH(BQ23,[11]Listas!D$20:D$24,1),MATCH(BR23,[11]Listas!E$19:I$19,1))</f>
        <v>INFERIOR</v>
      </c>
    </row>
    <row r="24" spans="1:131" s="24" customFormat="1" ht="54.75" customHeight="1" x14ac:dyDescent="0.2">
      <c r="A24" s="831"/>
      <c r="B24" s="831"/>
      <c r="C24" s="831"/>
      <c r="D24" s="1116"/>
      <c r="E24" s="1116"/>
      <c r="F24" s="1116"/>
      <c r="G24" s="145" t="s">
        <v>511</v>
      </c>
      <c r="H24" s="201">
        <v>2</v>
      </c>
      <c r="I24" s="910" t="s">
        <v>636</v>
      </c>
      <c r="J24" s="910"/>
      <c r="K24" s="910"/>
      <c r="L24" s="831"/>
      <c r="M24" s="831"/>
      <c r="N24" s="831"/>
      <c r="O24" s="831"/>
      <c r="P24" s="831"/>
      <c r="Q24" s="831"/>
      <c r="R24" s="831"/>
      <c r="S24" s="144">
        <v>1</v>
      </c>
      <c r="T24" s="846"/>
      <c r="U24" s="144">
        <v>2</v>
      </c>
      <c r="V24" s="846"/>
      <c r="W24" s="144">
        <v>2</v>
      </c>
      <c r="X24" s="846"/>
      <c r="Y24" s="144">
        <v>1</v>
      </c>
      <c r="Z24" s="846"/>
      <c r="AA24" s="144">
        <v>2</v>
      </c>
      <c r="AB24" s="846"/>
      <c r="AC24" s="144">
        <v>3</v>
      </c>
      <c r="AD24" s="846"/>
      <c r="AE24" s="144"/>
      <c r="AF24" s="846"/>
      <c r="AG24" s="144"/>
      <c r="AH24" s="846"/>
      <c r="AI24" s="144"/>
      <c r="AJ24" s="846"/>
      <c r="AK24" s="144"/>
      <c r="AL24" s="846"/>
      <c r="AM24" s="144"/>
      <c r="AN24" s="846"/>
      <c r="AO24" s="144"/>
      <c r="AP24" s="846"/>
      <c r="AQ24" s="144"/>
      <c r="AR24" s="846"/>
      <c r="AS24" s="144"/>
      <c r="AT24" s="846"/>
      <c r="AU24" s="144"/>
      <c r="AV24" s="846"/>
      <c r="AW24" s="144"/>
      <c r="AX24" s="846"/>
      <c r="AY24" s="144"/>
      <c r="AZ24" s="846"/>
      <c r="BA24" s="144"/>
      <c r="BB24" s="846"/>
      <c r="BC24" s="147">
        <f>AVERAGE(S24,U24,W24,Y24,AA24,AC24,AE24,AG24,AI24,AK24,AM24,AO24,AQ24,AS24,AU24,AW24,AY24,BA24)</f>
        <v>1.8333333333333333</v>
      </c>
      <c r="BD24" s="858"/>
      <c r="BE24" s="852"/>
      <c r="BF24" s="147">
        <f>IF(BE24=0,BF23,BE24)</f>
        <v>2.8333333333333335</v>
      </c>
      <c r="BG24" s="860">
        <f>BD24*BE24</f>
        <v>0</v>
      </c>
      <c r="BH24" s="850" t="s">
        <v>637</v>
      </c>
      <c r="BI24" s="850"/>
      <c r="BJ24" s="850"/>
      <c r="BK24" s="149" t="s">
        <v>626</v>
      </c>
      <c r="BL24" s="145" t="s">
        <v>504</v>
      </c>
      <c r="BM24" s="145" t="s">
        <v>502</v>
      </c>
      <c r="BN24" s="145" t="s">
        <v>505</v>
      </c>
      <c r="BO24" s="147">
        <f>IF(AND(BM24="Fuerte",BC24&gt;2.9)*OR(BN24="Probabilidad",BN24="Ambos"),BC24-2,IF(AND(BM24="Fuerte",BC24&lt;3)*OR(BN24="Probabilidad",BN24="Ambos"),1,IF(AND(BM24="Medio",BC24&gt;1.9)*OR(BN24="Probabilidad",BN24="Ambos"),BC24-1,IF(AND(BM24="Medio",BC24&lt;2)*OR(BN24="Probabilidad",BN24="Ambos"),1,BC24))))</f>
        <v>1</v>
      </c>
      <c r="BP24" s="147">
        <f>IF(AND(BM24="Fuerte",BF24&gt;2.9)*OR(BN24="Impacto",BN24="Ambos"),BF24-2,IF(AND(BM24="Fuerte",BF24&lt;3)*OR(BN24="Impacto",BN24="Ambos"),1,IF(AND(BM24="Medio",BF24&gt;1.9)*OR(BN24="Impacto",BN24="Ambos"),BF24-1,IF(AND(BM24="Medio",BF24&lt;2)*OR(BN24="Impacto",BN24="Ambos"),1,BF24))))</f>
        <v>1.8333333333333335</v>
      </c>
      <c r="BQ24" s="858"/>
      <c r="BR24" s="858"/>
      <c r="BS24" s="860"/>
      <c r="BT24" s="846" t="e">
        <f>INDEX([11]Listas!E$20:I$24,MATCH(BQ24,[11]Listas!D$20:D$24,1),MATCH(BR24,[11]Listas!E$19:I$19,1))</f>
        <v>#N/A</v>
      </c>
    </row>
    <row r="25" spans="1:131" s="24" customFormat="1" ht="57" customHeight="1" x14ac:dyDescent="0.2">
      <c r="A25" s="831"/>
      <c r="B25" s="831"/>
      <c r="C25" s="831"/>
      <c r="D25" s="1116"/>
      <c r="E25" s="1116"/>
      <c r="F25" s="1116"/>
      <c r="G25" s="145" t="s">
        <v>508</v>
      </c>
      <c r="H25" s="201">
        <v>3</v>
      </c>
      <c r="I25" s="910" t="s">
        <v>355</v>
      </c>
      <c r="J25" s="910"/>
      <c r="K25" s="910"/>
      <c r="L25" s="831"/>
      <c r="M25" s="831"/>
      <c r="N25" s="831"/>
      <c r="O25" s="831"/>
      <c r="P25" s="831"/>
      <c r="Q25" s="831"/>
      <c r="R25" s="831"/>
      <c r="S25" s="144">
        <v>1</v>
      </c>
      <c r="T25" s="846"/>
      <c r="U25" s="144">
        <v>2</v>
      </c>
      <c r="V25" s="846"/>
      <c r="W25" s="144">
        <v>2</v>
      </c>
      <c r="X25" s="846"/>
      <c r="Y25" s="144">
        <v>3</v>
      </c>
      <c r="Z25" s="846"/>
      <c r="AA25" s="144">
        <v>2</v>
      </c>
      <c r="AB25" s="846"/>
      <c r="AC25" s="144">
        <v>3</v>
      </c>
      <c r="AD25" s="846"/>
      <c r="AE25" s="144"/>
      <c r="AF25" s="846"/>
      <c r="AG25" s="144"/>
      <c r="AH25" s="846"/>
      <c r="AI25" s="144"/>
      <c r="AJ25" s="846"/>
      <c r="AK25" s="144"/>
      <c r="AL25" s="846"/>
      <c r="AM25" s="144"/>
      <c r="AN25" s="846"/>
      <c r="AO25" s="144"/>
      <c r="AP25" s="846"/>
      <c r="AQ25" s="144"/>
      <c r="AR25" s="846"/>
      <c r="AS25" s="144"/>
      <c r="AT25" s="846"/>
      <c r="AU25" s="144"/>
      <c r="AV25" s="846"/>
      <c r="AW25" s="144"/>
      <c r="AX25" s="846"/>
      <c r="AY25" s="144"/>
      <c r="AZ25" s="846"/>
      <c r="BA25" s="144"/>
      <c r="BB25" s="846"/>
      <c r="BC25" s="147">
        <f>AVERAGE(S25,U25,W25,Y25,AA25,AC25,AE25,AG25,AI25,AK25,AM25,AO25,AQ25,AS25,AU25,AW25,AY25,BA25)</f>
        <v>2.1666666666666665</v>
      </c>
      <c r="BD25" s="858"/>
      <c r="BE25" s="853"/>
      <c r="BF25" s="147">
        <f>IF(BE25=0,BF24,BE25)</f>
        <v>2.8333333333333335</v>
      </c>
      <c r="BG25" s="860">
        <f>BD25*BE25</f>
        <v>0</v>
      </c>
      <c r="BH25" s="850" t="s">
        <v>356</v>
      </c>
      <c r="BI25" s="850"/>
      <c r="BJ25" s="850"/>
      <c r="BK25" s="145" t="s">
        <v>638</v>
      </c>
      <c r="BL25" s="145" t="s">
        <v>515</v>
      </c>
      <c r="BM25" s="145" t="s">
        <v>509</v>
      </c>
      <c r="BN25" s="145" t="s">
        <v>517</v>
      </c>
      <c r="BO25" s="147">
        <f>IF(AND(BM25="Fuerte",BC25&gt;2.9)*OR(BN25="Probabilidad",BN25="Ambos"),BC25-2,IF(AND(BM25="Fuerte",BC25&lt;3)*OR(BN25="Probabilidad",BN25="Ambos"),1,IF(AND(BM25="Medio",BC25&gt;1.9)*OR(BN25="Probabilidad",BN25="Ambos"),BC25-1,IF(AND(BM25="Medio",BC25&lt;2)*OR(BN25="Probabilidad",BN25="Ambos"),1,BC25))))</f>
        <v>1</v>
      </c>
      <c r="BP25" s="147">
        <f>IF(AND(BM25="Fuerte",BF25&gt;2.9)*OR(BN25="Impacto",BN25="Ambos"),BF25-2,IF(AND(BM25="Fuerte",BF25&lt;3)*OR(BN25="Impacto",BN25="Ambos"),1,IF(AND(BM25="Medio",BF25&gt;1.9)*OR(BN25="Impacto",BN25="Ambos"),BF25-1,IF(AND(BM25="Medio",BF25&lt;2)*OR(BN25="Impacto",BN25="Ambos"),1,BF25))))</f>
        <v>2.8333333333333335</v>
      </c>
      <c r="BQ25" s="858"/>
      <c r="BR25" s="858"/>
      <c r="BS25" s="860"/>
      <c r="BT25" s="846" t="e">
        <f>INDEX([11]Listas!E$20:I$24,MATCH(BQ25,[11]Listas!D$20:D$24,1),MATCH(BR25,[11]Listas!E$19:I$19,1))</f>
        <v>#N/A</v>
      </c>
    </row>
    <row r="26" spans="1:131" ht="4.5" customHeight="1" x14ac:dyDescent="0.2">
      <c r="A26" s="183"/>
      <c r="B26" s="204"/>
      <c r="C26" s="204"/>
      <c r="D26" s="183"/>
      <c r="E26" s="183"/>
      <c r="F26" s="183"/>
      <c r="G26" s="204"/>
      <c r="H26" s="204"/>
      <c r="I26" s="205"/>
      <c r="J26" s="205"/>
      <c r="K26" s="205"/>
      <c r="L26" s="204"/>
      <c r="M26" s="204"/>
      <c r="N26" s="204"/>
      <c r="O26" s="204"/>
      <c r="P26" s="204"/>
      <c r="Q26" s="204"/>
      <c r="R26" s="204"/>
      <c r="S26" s="206"/>
      <c r="T26" s="206"/>
      <c r="U26" s="206"/>
      <c r="V26" s="206"/>
      <c r="W26" s="206"/>
      <c r="X26" s="206"/>
      <c r="Y26" s="206"/>
      <c r="Z26" s="206"/>
      <c r="AA26" s="206"/>
      <c r="AB26" s="206"/>
      <c r="AC26" s="206"/>
      <c r="AD26" s="206"/>
      <c r="AE26" s="206"/>
      <c r="AF26" s="206"/>
      <c r="AG26" s="206"/>
      <c r="AH26" s="206"/>
      <c r="AI26" s="206"/>
      <c r="AJ26" s="206"/>
      <c r="AK26" s="206"/>
      <c r="AL26" s="204"/>
      <c r="AM26" s="204"/>
      <c r="AN26" s="204"/>
      <c r="AO26" s="204"/>
      <c r="AP26" s="204"/>
      <c r="AQ26" s="204"/>
      <c r="AR26" s="204"/>
      <c r="AS26" s="204"/>
      <c r="AT26" s="204"/>
      <c r="AU26" s="204"/>
      <c r="AV26" s="204"/>
      <c r="AW26" s="204"/>
      <c r="AX26" s="204"/>
      <c r="AY26" s="204"/>
      <c r="AZ26" s="204"/>
      <c r="BA26" s="204"/>
      <c r="BB26" s="204"/>
      <c r="BC26" s="204"/>
      <c r="BD26" s="204"/>
      <c r="BE26" s="204"/>
      <c r="BF26" s="204"/>
      <c r="BG26" s="204"/>
      <c r="BH26" s="205"/>
      <c r="BI26" s="205"/>
      <c r="BJ26" s="205"/>
      <c r="BK26" s="205"/>
      <c r="BL26" s="204"/>
      <c r="BM26" s="204"/>
      <c r="BN26" s="204"/>
      <c r="BO26" s="204"/>
      <c r="BP26" s="204"/>
      <c r="BQ26" s="204"/>
      <c r="BR26" s="204"/>
      <c r="BS26" s="204"/>
      <c r="BT26" s="184"/>
    </row>
    <row r="27" spans="1:131" x14ac:dyDescent="0.2">
      <c r="A27" s="183"/>
      <c r="L27" s="204"/>
      <c r="M27" s="204"/>
      <c r="N27" s="204"/>
      <c r="O27" s="204"/>
      <c r="P27" s="204"/>
      <c r="Q27" s="204"/>
      <c r="R27" s="204"/>
      <c r="S27" s="206"/>
      <c r="T27" s="206"/>
      <c r="U27" s="206"/>
      <c r="V27" s="206"/>
      <c r="W27" s="206"/>
      <c r="X27" s="206"/>
      <c r="Y27" s="206"/>
      <c r="Z27" s="206"/>
      <c r="AA27" s="206"/>
      <c r="AB27" s="206"/>
      <c r="AC27" s="206"/>
      <c r="AD27" s="206"/>
      <c r="AE27" s="206"/>
      <c r="AF27" s="206"/>
      <c r="AG27" s="206"/>
      <c r="AH27" s="206"/>
      <c r="AI27" s="206"/>
      <c r="AJ27" s="206"/>
      <c r="AK27" s="206"/>
      <c r="AL27" s="204"/>
      <c r="AM27" s="204"/>
      <c r="AN27" s="204"/>
      <c r="AO27" s="204"/>
      <c r="AP27" s="204"/>
      <c r="AQ27" s="204"/>
      <c r="AR27" s="204"/>
      <c r="AS27" s="204"/>
      <c r="AT27" s="204"/>
      <c r="AU27" s="204"/>
      <c r="AV27" s="204"/>
      <c r="AW27" s="204"/>
      <c r="AX27" s="204"/>
      <c r="AY27" s="204"/>
      <c r="AZ27" s="204"/>
      <c r="BA27" s="204"/>
      <c r="BB27" s="204"/>
      <c r="BC27" s="204"/>
      <c r="BD27" s="204"/>
      <c r="BE27" s="868" t="s">
        <v>614</v>
      </c>
      <c r="BF27" s="868"/>
      <c r="BG27" s="868"/>
      <c r="BH27" s="868"/>
      <c r="BI27" s="868"/>
      <c r="BJ27" s="868"/>
      <c r="BK27" s="868"/>
      <c r="BL27" s="868"/>
      <c r="BM27" s="868"/>
      <c r="BN27" s="868"/>
      <c r="BO27" s="204"/>
      <c r="BP27" s="204"/>
      <c r="BQ27" s="204"/>
      <c r="BR27" s="204"/>
      <c r="BS27" s="204"/>
      <c r="BT27" s="184"/>
    </row>
    <row r="28" spans="1:131" x14ac:dyDescent="0.2">
      <c r="A28" s="183"/>
      <c r="B28" s="188"/>
      <c r="C28" s="188"/>
      <c r="D28" s="188"/>
      <c r="E28" s="188"/>
      <c r="F28" s="188"/>
      <c r="G28" s="188"/>
      <c r="H28" s="188"/>
      <c r="I28" s="188"/>
      <c r="J28" s="188"/>
      <c r="K28" s="188"/>
      <c r="L28" s="204"/>
      <c r="M28" s="204"/>
      <c r="N28" s="204"/>
      <c r="O28" s="204"/>
      <c r="P28" s="204"/>
      <c r="Q28" s="204"/>
      <c r="R28" s="204"/>
      <c r="S28" s="206"/>
      <c r="T28" s="206"/>
      <c r="U28" s="206"/>
      <c r="V28" s="206"/>
      <c r="W28" s="206"/>
      <c r="X28" s="206"/>
      <c r="Y28" s="206"/>
      <c r="Z28" s="206"/>
      <c r="AA28" s="206"/>
      <c r="AB28" s="206"/>
      <c r="AC28" s="206"/>
      <c r="AD28" s="206"/>
      <c r="AE28" s="206"/>
      <c r="AF28" s="206"/>
      <c r="AG28" s="206"/>
      <c r="AH28" s="206"/>
      <c r="AI28" s="206"/>
      <c r="AJ28" s="206"/>
      <c r="AK28" s="206"/>
      <c r="AL28" s="204"/>
      <c r="AM28" s="204"/>
      <c r="AN28" s="204"/>
      <c r="AO28" s="204"/>
      <c r="AP28" s="204"/>
      <c r="AQ28" s="204"/>
      <c r="AR28" s="204"/>
      <c r="AS28" s="204"/>
      <c r="AT28" s="204"/>
      <c r="AU28" s="204"/>
      <c r="AV28" s="204"/>
      <c r="AW28" s="204"/>
      <c r="AX28" s="204"/>
      <c r="AY28" s="204"/>
      <c r="AZ28" s="204"/>
      <c r="BA28" s="204"/>
      <c r="BB28" s="204"/>
      <c r="BC28" s="204"/>
      <c r="BD28" s="204"/>
      <c r="BE28" s="204"/>
      <c r="BF28" s="204"/>
      <c r="BG28" s="204"/>
      <c r="BH28" s="205"/>
      <c r="BI28" s="205"/>
      <c r="BJ28" s="205"/>
      <c r="BK28" s="205"/>
      <c r="BL28" s="204"/>
      <c r="BM28" s="204"/>
      <c r="BN28" s="204"/>
      <c r="BO28" s="204"/>
      <c r="BP28" s="204"/>
      <c r="BQ28" s="204"/>
      <c r="BR28" s="204"/>
      <c r="BS28" s="204"/>
      <c r="BT28" s="184"/>
    </row>
    <row r="29" spans="1:131" s="189" customFormat="1" ht="18" customHeight="1" x14ac:dyDescent="0.2">
      <c r="BC29" s="869" t="s">
        <v>602</v>
      </c>
      <c r="BD29" s="869"/>
      <c r="BE29" s="869"/>
      <c r="BF29" s="869"/>
      <c r="BG29" s="870" t="s">
        <v>603</v>
      </c>
      <c r="BH29" s="871"/>
      <c r="BI29" s="871"/>
      <c r="BJ29" s="872"/>
      <c r="BK29" s="870" t="s">
        <v>604</v>
      </c>
      <c r="BL29" s="871"/>
      <c r="BM29" s="872"/>
      <c r="BN29" s="870" t="s">
        <v>605</v>
      </c>
      <c r="BO29" s="871"/>
      <c r="BP29" s="871"/>
      <c r="BQ29" s="871"/>
      <c r="BR29" s="871"/>
      <c r="BS29" s="871"/>
      <c r="BT29" s="872"/>
      <c r="BU29" s="190"/>
      <c r="BV29" s="191"/>
      <c r="BW29" s="191"/>
      <c r="BX29" s="191"/>
      <c r="BY29" s="191"/>
      <c r="BZ29" s="191"/>
      <c r="CA29" s="191"/>
      <c r="CB29" s="191"/>
      <c r="CC29" s="191"/>
      <c r="CD29" s="191"/>
      <c r="CE29" s="191"/>
      <c r="CF29" s="191"/>
      <c r="CG29" s="191"/>
      <c r="CH29" s="191"/>
      <c r="CI29" s="191"/>
      <c r="CJ29" s="191"/>
      <c r="CK29" s="191"/>
      <c r="CL29" s="191"/>
      <c r="CM29" s="191"/>
      <c r="CN29" s="191"/>
      <c r="CO29" s="191"/>
      <c r="CP29" s="191"/>
      <c r="CQ29" s="191"/>
      <c r="CR29" s="191"/>
      <c r="CS29" s="191"/>
      <c r="CT29" s="191"/>
      <c r="CU29" s="191"/>
      <c r="CV29" s="191"/>
      <c r="CW29" s="191"/>
      <c r="CX29" s="191"/>
      <c r="CY29" s="191"/>
      <c r="CZ29" s="191"/>
      <c r="DA29" s="191"/>
      <c r="DB29" s="191"/>
      <c r="DC29" s="191"/>
      <c r="DD29" s="191"/>
      <c r="DE29" s="191"/>
      <c r="DF29" s="191"/>
      <c r="DG29" s="191"/>
      <c r="DH29" s="191"/>
      <c r="DI29" s="191"/>
      <c r="DJ29" s="191"/>
      <c r="DK29" s="191"/>
      <c r="DL29" s="191"/>
      <c r="DM29" s="191"/>
      <c r="DN29" s="191"/>
      <c r="DO29" s="191"/>
      <c r="DP29" s="191"/>
      <c r="DQ29" s="191"/>
      <c r="DR29" s="191"/>
      <c r="DS29" s="190"/>
      <c r="DT29" s="190"/>
      <c r="DU29" s="190"/>
      <c r="DV29" s="190"/>
      <c r="DW29" s="190"/>
      <c r="DX29" s="190"/>
      <c r="DY29" s="190"/>
      <c r="DZ29" s="190"/>
      <c r="EA29" s="190"/>
    </row>
    <row r="30" spans="1:131" s="21" customFormat="1" ht="35.25" customHeight="1" x14ac:dyDescent="0.2">
      <c r="BC30" s="861" t="s">
        <v>94</v>
      </c>
      <c r="BD30" s="861"/>
      <c r="BE30" s="861"/>
      <c r="BF30" s="861"/>
      <c r="BG30" s="862" t="s">
        <v>1528</v>
      </c>
      <c r="BH30" s="863"/>
      <c r="BI30" s="863"/>
      <c r="BJ30" s="864"/>
      <c r="BK30" s="862" t="s">
        <v>1529</v>
      </c>
      <c r="BL30" s="863"/>
      <c r="BM30" s="864"/>
      <c r="BN30" s="865" t="s">
        <v>1202</v>
      </c>
      <c r="BO30" s="866"/>
      <c r="BP30" s="866"/>
      <c r="BQ30" s="866"/>
      <c r="BR30" s="866"/>
      <c r="BS30" s="866"/>
      <c r="BT30" s="867"/>
    </row>
    <row r="31" spans="1:131" s="189" customFormat="1" ht="15.75" customHeight="1" x14ac:dyDescent="0.2">
      <c r="A31" s="191"/>
      <c r="B31" s="191"/>
      <c r="C31" s="191"/>
      <c r="D31" s="191"/>
      <c r="E31" s="191"/>
      <c r="F31" s="191"/>
      <c r="G31" s="191"/>
      <c r="H31" s="192"/>
      <c r="I31" s="192"/>
      <c r="J31" s="192"/>
      <c r="K31" s="192"/>
      <c r="L31" s="192"/>
      <c r="M31" s="192"/>
      <c r="N31" s="192"/>
      <c r="O31" s="191"/>
      <c r="P31" s="191"/>
      <c r="Q31" s="191"/>
      <c r="R31" s="191"/>
      <c r="S31" s="191"/>
      <c r="T31" s="191"/>
      <c r="U31" s="191"/>
      <c r="V31" s="191"/>
      <c r="W31" s="191"/>
      <c r="X31" s="191"/>
      <c r="Y31" s="191"/>
      <c r="Z31" s="191"/>
      <c r="AA31" s="191"/>
      <c r="AB31" s="191"/>
      <c r="AC31" s="191"/>
      <c r="AD31" s="191"/>
      <c r="AE31" s="191"/>
      <c r="AF31" s="191"/>
      <c r="AG31" s="191"/>
      <c r="AH31" s="191"/>
      <c r="AI31" s="191"/>
      <c r="AJ31" s="191"/>
      <c r="AK31" s="191"/>
      <c r="AL31" s="191"/>
      <c r="AM31" s="191"/>
      <c r="AN31" s="191"/>
      <c r="AO31" s="191"/>
      <c r="AP31" s="191"/>
      <c r="AQ31" s="191"/>
      <c r="AR31" s="191"/>
      <c r="AS31" s="191"/>
      <c r="AT31" s="191"/>
      <c r="AU31" s="191"/>
      <c r="AV31" s="191"/>
      <c r="AW31" s="191"/>
      <c r="AX31" s="191"/>
      <c r="AY31" s="191"/>
      <c r="AZ31" s="191"/>
      <c r="BA31" s="191"/>
      <c r="BB31" s="191"/>
      <c r="BC31" s="191"/>
      <c r="BD31" s="191"/>
      <c r="BE31" s="191"/>
      <c r="BF31" s="191"/>
      <c r="BG31" s="191"/>
      <c r="BH31" s="191"/>
      <c r="BI31" s="191"/>
      <c r="BJ31" s="191"/>
      <c r="BK31" s="191"/>
      <c r="BL31" s="192"/>
      <c r="BM31" s="192"/>
      <c r="BN31" s="192"/>
      <c r="BO31" s="192"/>
      <c r="BP31" s="192"/>
      <c r="BQ31" s="192"/>
      <c r="BR31" s="192"/>
      <c r="BS31" s="192"/>
      <c r="BT31" s="192"/>
    </row>
    <row r="32" spans="1:131" ht="15.75" customHeight="1" x14ac:dyDescent="0.2">
      <c r="A32" s="183"/>
      <c r="B32" s="204"/>
      <c r="C32" s="204"/>
      <c r="D32" s="183"/>
      <c r="E32" s="183"/>
      <c r="F32" s="183"/>
      <c r="G32" s="204"/>
      <c r="H32" s="193"/>
      <c r="I32" s="193"/>
      <c r="J32" s="193"/>
      <c r="K32" s="193"/>
      <c r="L32" s="207"/>
      <c r="M32" s="207"/>
      <c r="N32" s="207"/>
      <c r="O32" s="204"/>
      <c r="P32" s="204"/>
      <c r="Q32" s="204"/>
      <c r="R32" s="204"/>
      <c r="S32" s="206"/>
      <c r="T32" s="206"/>
      <c r="U32" s="206"/>
      <c r="V32" s="206"/>
      <c r="W32" s="206"/>
      <c r="X32" s="206"/>
      <c r="Y32" s="206"/>
      <c r="Z32" s="206"/>
      <c r="AA32" s="206"/>
      <c r="AB32" s="206"/>
      <c r="AC32" s="206"/>
      <c r="AD32" s="206"/>
      <c r="AE32" s="206"/>
      <c r="AF32" s="206"/>
      <c r="AG32" s="206"/>
      <c r="AH32" s="206"/>
      <c r="AI32" s="206"/>
      <c r="AJ32" s="206"/>
      <c r="AK32" s="206"/>
      <c r="AL32" s="204"/>
      <c r="AM32" s="204"/>
      <c r="AN32" s="204"/>
      <c r="AO32" s="204"/>
      <c r="AP32" s="204"/>
      <c r="AQ32" s="204"/>
      <c r="AR32" s="204"/>
      <c r="AS32" s="204"/>
      <c r="AT32" s="204"/>
      <c r="AU32" s="204"/>
      <c r="AV32" s="204"/>
      <c r="AW32" s="204"/>
      <c r="AX32" s="204"/>
      <c r="AY32" s="204"/>
      <c r="AZ32" s="204"/>
      <c r="BA32" s="204"/>
      <c r="BB32" s="204"/>
      <c r="BC32" s="204"/>
      <c r="BD32" s="204"/>
      <c r="BE32" s="204"/>
      <c r="BF32" s="204"/>
      <c r="BG32" s="204"/>
      <c r="BH32" s="205"/>
      <c r="BI32" s="205"/>
      <c r="BJ32" s="205"/>
      <c r="BK32" s="204"/>
      <c r="BL32" s="193"/>
      <c r="BM32" s="193"/>
      <c r="BN32" s="193"/>
      <c r="BO32" s="193"/>
      <c r="BP32" s="193"/>
      <c r="BQ32" s="193"/>
      <c r="BR32" s="193"/>
      <c r="BS32" s="193"/>
      <c r="BT32" s="193"/>
    </row>
    <row r="33" spans="1:72" x14ac:dyDescent="0.2">
      <c r="A33" s="183"/>
      <c r="B33" s="204"/>
      <c r="C33" s="204"/>
      <c r="D33" s="183"/>
      <c r="E33" s="183"/>
      <c r="H33" s="28"/>
      <c r="I33" s="208"/>
      <c r="J33" s="208"/>
      <c r="K33" s="208"/>
      <c r="BM33" s="204"/>
      <c r="BN33" s="204"/>
      <c r="BO33" s="204"/>
      <c r="BP33" s="204"/>
      <c r="BQ33" s="204"/>
      <c r="BR33" s="204"/>
      <c r="BS33" s="204"/>
      <c r="BT33" s="184"/>
    </row>
  </sheetData>
  <mergeCells count="261">
    <mergeCell ref="BE27:BN27"/>
    <mergeCell ref="BC29:BF29"/>
    <mergeCell ref="BG29:BJ29"/>
    <mergeCell ref="BK29:BM29"/>
    <mergeCell ref="BN29:BT29"/>
    <mergeCell ref="BC30:BF30"/>
    <mergeCell ref="BG30:BJ30"/>
    <mergeCell ref="BK30:BM30"/>
    <mergeCell ref="BN30:BT30"/>
    <mergeCell ref="BG23:BG25"/>
    <mergeCell ref="BH23:BJ23"/>
    <mergeCell ref="BQ23:BQ25"/>
    <mergeCell ref="BR23:BR25"/>
    <mergeCell ref="BS23:BS25"/>
    <mergeCell ref="BT23:BT25"/>
    <mergeCell ref="BH24:BJ24"/>
    <mergeCell ref="BH25:BJ25"/>
    <mergeCell ref="AV23:AV25"/>
    <mergeCell ref="AX23:AX25"/>
    <mergeCell ref="AZ23:AZ25"/>
    <mergeCell ref="BB23:BB25"/>
    <mergeCell ref="BD23:BD25"/>
    <mergeCell ref="BE23:BE25"/>
    <mergeCell ref="AJ23:AJ25"/>
    <mergeCell ref="AL23:AL25"/>
    <mergeCell ref="AN23:AN25"/>
    <mergeCell ref="AP23:AP25"/>
    <mergeCell ref="AR23:AR25"/>
    <mergeCell ref="AT23:AT25"/>
    <mergeCell ref="X23:X25"/>
    <mergeCell ref="Z23:Z25"/>
    <mergeCell ref="AB23:AB25"/>
    <mergeCell ref="AD23:AD25"/>
    <mergeCell ref="AF23:AF25"/>
    <mergeCell ref="AH23:AH25"/>
    <mergeCell ref="O23:O25"/>
    <mergeCell ref="P23:P25"/>
    <mergeCell ref="Q23:Q25"/>
    <mergeCell ref="R23:R25"/>
    <mergeCell ref="T23:T25"/>
    <mergeCell ref="V23:V25"/>
    <mergeCell ref="A23:A25"/>
    <mergeCell ref="B23:B25"/>
    <mergeCell ref="C23:C25"/>
    <mergeCell ref="D23:F25"/>
    <mergeCell ref="I23:K23"/>
    <mergeCell ref="L23:N25"/>
    <mergeCell ref="I24:K24"/>
    <mergeCell ref="I25:K25"/>
    <mergeCell ref="BG21:BG22"/>
    <mergeCell ref="BH21:BJ21"/>
    <mergeCell ref="BQ21:BQ22"/>
    <mergeCell ref="BR21:BR22"/>
    <mergeCell ref="BS21:BS22"/>
    <mergeCell ref="BT21:BT22"/>
    <mergeCell ref="BH22:BJ22"/>
    <mergeCell ref="AV21:AV22"/>
    <mergeCell ref="AX21:AX22"/>
    <mergeCell ref="AZ21:AZ22"/>
    <mergeCell ref="BB21:BB22"/>
    <mergeCell ref="BD21:BD22"/>
    <mergeCell ref="BE21:BE22"/>
    <mergeCell ref="AJ21:AJ22"/>
    <mergeCell ref="AL21:AL22"/>
    <mergeCell ref="AN21:AN22"/>
    <mergeCell ref="AP21:AP22"/>
    <mergeCell ref="AR21:AR22"/>
    <mergeCell ref="AT21:AT22"/>
    <mergeCell ref="X21:X22"/>
    <mergeCell ref="Z21:Z22"/>
    <mergeCell ref="AB21:AB22"/>
    <mergeCell ref="AD21:AD22"/>
    <mergeCell ref="AF21:AF22"/>
    <mergeCell ref="AH21:AH22"/>
    <mergeCell ref="O21:O22"/>
    <mergeCell ref="P21:P22"/>
    <mergeCell ref="Q21:Q22"/>
    <mergeCell ref="R21:R22"/>
    <mergeCell ref="T21:T22"/>
    <mergeCell ref="V21:V22"/>
    <mergeCell ref="A21:A22"/>
    <mergeCell ref="B21:B22"/>
    <mergeCell ref="C21:C22"/>
    <mergeCell ref="D21:F22"/>
    <mergeCell ref="I21:K21"/>
    <mergeCell ref="L21:N22"/>
    <mergeCell ref="I22:K22"/>
    <mergeCell ref="BG17:BG20"/>
    <mergeCell ref="BH17:BJ17"/>
    <mergeCell ref="BQ17:BQ20"/>
    <mergeCell ref="BR17:BR20"/>
    <mergeCell ref="BS17:BS20"/>
    <mergeCell ref="BT17:BT20"/>
    <mergeCell ref="BH18:BJ18"/>
    <mergeCell ref="BH19:BJ19"/>
    <mergeCell ref="BH20:BJ20"/>
    <mergeCell ref="AV17:AV20"/>
    <mergeCell ref="AX17:AX20"/>
    <mergeCell ref="AZ17:AZ20"/>
    <mergeCell ref="BB17:BB20"/>
    <mergeCell ref="BD17:BD20"/>
    <mergeCell ref="BE17:BE20"/>
    <mergeCell ref="AJ17:AJ20"/>
    <mergeCell ref="AL17:AL20"/>
    <mergeCell ref="AN17:AN20"/>
    <mergeCell ref="AP17:AP20"/>
    <mergeCell ref="AR17:AR20"/>
    <mergeCell ref="AT17:AT20"/>
    <mergeCell ref="X17:X20"/>
    <mergeCell ref="Z17:Z20"/>
    <mergeCell ref="AB17:AB20"/>
    <mergeCell ref="AD17:AD20"/>
    <mergeCell ref="AF17:AF20"/>
    <mergeCell ref="AH17:AH20"/>
    <mergeCell ref="O17:O20"/>
    <mergeCell ref="P17:P20"/>
    <mergeCell ref="Q17:Q20"/>
    <mergeCell ref="R17:R20"/>
    <mergeCell ref="T17:T20"/>
    <mergeCell ref="V17:V20"/>
    <mergeCell ref="A17:A20"/>
    <mergeCell ref="B17:B20"/>
    <mergeCell ref="C17:C20"/>
    <mergeCell ref="D17:F20"/>
    <mergeCell ref="I17:K17"/>
    <mergeCell ref="L17:N20"/>
    <mergeCell ref="I18:K18"/>
    <mergeCell ref="I19:K19"/>
    <mergeCell ref="I20:K20"/>
    <mergeCell ref="BG13:BG16"/>
    <mergeCell ref="BH13:BJ13"/>
    <mergeCell ref="BQ13:BQ16"/>
    <mergeCell ref="BR13:BR16"/>
    <mergeCell ref="BS13:BS16"/>
    <mergeCell ref="BT13:BT16"/>
    <mergeCell ref="BH14:BJ14"/>
    <mergeCell ref="BH15:BJ15"/>
    <mergeCell ref="BH16:BJ16"/>
    <mergeCell ref="AV13:AV16"/>
    <mergeCell ref="AX13:AX16"/>
    <mergeCell ref="AZ13:AZ16"/>
    <mergeCell ref="BB13:BB16"/>
    <mergeCell ref="BD13:BD16"/>
    <mergeCell ref="BE13:BE16"/>
    <mergeCell ref="AJ13:AJ16"/>
    <mergeCell ref="AL13:AL16"/>
    <mergeCell ref="AN13:AN16"/>
    <mergeCell ref="AP13:AP16"/>
    <mergeCell ref="AR13:AR16"/>
    <mergeCell ref="AT13:AT16"/>
    <mergeCell ref="X13:X16"/>
    <mergeCell ref="Z13:Z16"/>
    <mergeCell ref="AB13:AB16"/>
    <mergeCell ref="AD13:AD16"/>
    <mergeCell ref="AF13:AF16"/>
    <mergeCell ref="AH13:AH16"/>
    <mergeCell ref="O13:O16"/>
    <mergeCell ref="P13:P16"/>
    <mergeCell ref="Q13:Q16"/>
    <mergeCell ref="R13:R16"/>
    <mergeCell ref="T13:T16"/>
    <mergeCell ref="V13:V16"/>
    <mergeCell ref="A13:A16"/>
    <mergeCell ref="B13:B16"/>
    <mergeCell ref="C13:C16"/>
    <mergeCell ref="D13:F16"/>
    <mergeCell ref="I13:K13"/>
    <mergeCell ref="L13:N16"/>
    <mergeCell ref="I14:K14"/>
    <mergeCell ref="I15:K15"/>
    <mergeCell ref="I16:K16"/>
    <mergeCell ref="BG9:BG12"/>
    <mergeCell ref="BH9:BJ9"/>
    <mergeCell ref="BQ9:BQ11"/>
    <mergeCell ref="BR9:BR11"/>
    <mergeCell ref="BS9:BS11"/>
    <mergeCell ref="BT9:BT11"/>
    <mergeCell ref="BH10:BJ10"/>
    <mergeCell ref="BH11:BJ11"/>
    <mergeCell ref="BH12:BJ12"/>
    <mergeCell ref="AV9:AV11"/>
    <mergeCell ref="AX9:AX11"/>
    <mergeCell ref="AZ9:AZ11"/>
    <mergeCell ref="BB9:BB11"/>
    <mergeCell ref="BD9:BD12"/>
    <mergeCell ref="BE9:BE12"/>
    <mergeCell ref="AJ9:AJ11"/>
    <mergeCell ref="AL9:AL11"/>
    <mergeCell ref="AN9:AN11"/>
    <mergeCell ref="AP9:AP11"/>
    <mergeCell ref="AR9:AR11"/>
    <mergeCell ref="AT9:AT11"/>
    <mergeCell ref="X9:X12"/>
    <mergeCell ref="Z9:Z12"/>
    <mergeCell ref="AB9:AB12"/>
    <mergeCell ref="AD9:AD12"/>
    <mergeCell ref="AF9:AF12"/>
    <mergeCell ref="AH9:AH12"/>
    <mergeCell ref="O9:O12"/>
    <mergeCell ref="P9:P12"/>
    <mergeCell ref="Q9:Q12"/>
    <mergeCell ref="R9:R12"/>
    <mergeCell ref="T9:T12"/>
    <mergeCell ref="V9:V12"/>
    <mergeCell ref="A9:A12"/>
    <mergeCell ref="B9:B12"/>
    <mergeCell ref="C9:C12"/>
    <mergeCell ref="D9:F12"/>
    <mergeCell ref="I9:K9"/>
    <mergeCell ref="L9:N12"/>
    <mergeCell ref="I10:K10"/>
    <mergeCell ref="I11:K11"/>
    <mergeCell ref="I12:K12"/>
    <mergeCell ref="W7:X7"/>
    <mergeCell ref="Y7:Z7"/>
    <mergeCell ref="AY7:AZ7"/>
    <mergeCell ref="BA7:BB7"/>
    <mergeCell ref="BC7:BG7"/>
    <mergeCell ref="BH7:BN7"/>
    <mergeCell ref="BO7:BT7"/>
    <mergeCell ref="BH8:BJ8"/>
    <mergeCell ref="AM7:AN7"/>
    <mergeCell ref="AO7:AP7"/>
    <mergeCell ref="AQ7:AR7"/>
    <mergeCell ref="AS7:AT7"/>
    <mergeCell ref="AU7:AV7"/>
    <mergeCell ref="AW7:AX7"/>
    <mergeCell ref="A7:A8"/>
    <mergeCell ref="B7:B8"/>
    <mergeCell ref="C7:C8"/>
    <mergeCell ref="D7:F8"/>
    <mergeCell ref="G7:G8"/>
    <mergeCell ref="H7:K8"/>
    <mergeCell ref="BI3:BL4"/>
    <mergeCell ref="BO3:BT4"/>
    <mergeCell ref="B4:I4"/>
    <mergeCell ref="J4:K4"/>
    <mergeCell ref="A6:N6"/>
    <mergeCell ref="O6:R6"/>
    <mergeCell ref="S6:BG6"/>
    <mergeCell ref="BH6:BT6"/>
    <mergeCell ref="AA7:AB7"/>
    <mergeCell ref="AC7:AD7"/>
    <mergeCell ref="AE7:AF7"/>
    <mergeCell ref="AG7:AH7"/>
    <mergeCell ref="AI7:AJ7"/>
    <mergeCell ref="AK7:AL7"/>
    <mergeCell ref="L7:N8"/>
    <mergeCell ref="O7:R7"/>
    <mergeCell ref="S7:T7"/>
    <mergeCell ref="U7:V7"/>
    <mergeCell ref="A1:K1"/>
    <mergeCell ref="L1:N4"/>
    <mergeCell ref="T1:U4"/>
    <mergeCell ref="BH1:BH2"/>
    <mergeCell ref="BI1:BL2"/>
    <mergeCell ref="BO1:BT2"/>
    <mergeCell ref="A2:K2"/>
    <mergeCell ref="B3:I3"/>
    <mergeCell ref="J3:K3"/>
    <mergeCell ref="BH3:BH4"/>
  </mergeCells>
  <conditionalFormatting sqref="BO21:BP22 BO13:BP16">
    <cfRule type="cellIs" dxfId="100" priority="5" stopIfTrue="1" operator="lessThan">
      <formula>1</formula>
    </cfRule>
  </conditionalFormatting>
  <conditionalFormatting sqref="BO9:BP11">
    <cfRule type="cellIs" dxfId="99" priority="4" stopIfTrue="1" operator="lessThan">
      <formula>1</formula>
    </cfRule>
  </conditionalFormatting>
  <conditionalFormatting sqref="BO17:BP20">
    <cfRule type="cellIs" dxfId="98" priority="3" stopIfTrue="1" operator="lessThan">
      <formula>1</formula>
    </cfRule>
  </conditionalFormatting>
  <conditionalFormatting sqref="BO12:BP12">
    <cfRule type="cellIs" dxfId="97" priority="2" stopIfTrue="1" operator="lessThan">
      <formula>1</formula>
    </cfRule>
  </conditionalFormatting>
  <conditionalFormatting sqref="BO23:BP25">
    <cfRule type="cellIs" dxfId="96" priority="1" stopIfTrue="1" operator="lessThan">
      <formula>1</formula>
    </cfRule>
  </conditionalFormatting>
  <dataValidations count="6">
    <dataValidation type="list" showInputMessage="1" showErrorMessage="1" errorTitle="Rechazado" error="Solo son validadas las opciones de la lista" sqref="BL9:BL25 LH9:LH25 VD9:VD25 AEZ9:AEZ25 AOV9:AOV25 AYR9:AYR25 BIN9:BIN25 BSJ9:BSJ25 CCF9:CCF25 CMB9:CMB25 CVX9:CVX25 DFT9:DFT25 DPP9:DPP25 DZL9:DZL25 EJH9:EJH25 ETD9:ETD25 FCZ9:FCZ25 FMV9:FMV25 FWR9:FWR25 GGN9:GGN25 GQJ9:GQJ25 HAF9:HAF25 HKB9:HKB25 HTX9:HTX25 IDT9:IDT25 INP9:INP25 IXL9:IXL25 JHH9:JHH25 JRD9:JRD25 KAZ9:KAZ25 KKV9:KKV25 KUR9:KUR25 LEN9:LEN25 LOJ9:LOJ25 LYF9:LYF25 MIB9:MIB25 MRX9:MRX25 NBT9:NBT25 NLP9:NLP25 NVL9:NVL25 OFH9:OFH25 OPD9:OPD25 OYZ9:OYZ25 PIV9:PIV25 PSR9:PSR25 QCN9:QCN25 QMJ9:QMJ25 QWF9:QWF25 RGB9:RGB25 RPX9:RPX25 RZT9:RZT25 SJP9:SJP25 STL9:STL25 TDH9:TDH25 TND9:TND25 TWZ9:TWZ25 UGV9:UGV25 UQR9:UQR25 VAN9:VAN25 VKJ9:VKJ25 VUF9:VUF25 WEB9:WEB25 WNX9:WNX25 WXT9:WXT25 BL65545:BL65561 LH65545:LH65561 VD65545:VD65561 AEZ65545:AEZ65561 AOV65545:AOV65561 AYR65545:AYR65561 BIN65545:BIN65561 BSJ65545:BSJ65561 CCF65545:CCF65561 CMB65545:CMB65561 CVX65545:CVX65561 DFT65545:DFT65561 DPP65545:DPP65561 DZL65545:DZL65561 EJH65545:EJH65561 ETD65545:ETD65561 FCZ65545:FCZ65561 FMV65545:FMV65561 FWR65545:FWR65561 GGN65545:GGN65561 GQJ65545:GQJ65561 HAF65545:HAF65561 HKB65545:HKB65561 HTX65545:HTX65561 IDT65545:IDT65561 INP65545:INP65561 IXL65545:IXL65561 JHH65545:JHH65561 JRD65545:JRD65561 KAZ65545:KAZ65561 KKV65545:KKV65561 KUR65545:KUR65561 LEN65545:LEN65561 LOJ65545:LOJ65561 LYF65545:LYF65561 MIB65545:MIB65561 MRX65545:MRX65561 NBT65545:NBT65561 NLP65545:NLP65561 NVL65545:NVL65561 OFH65545:OFH65561 OPD65545:OPD65561 OYZ65545:OYZ65561 PIV65545:PIV65561 PSR65545:PSR65561 QCN65545:QCN65561 QMJ65545:QMJ65561 QWF65545:QWF65561 RGB65545:RGB65561 RPX65545:RPX65561 RZT65545:RZT65561 SJP65545:SJP65561 STL65545:STL65561 TDH65545:TDH65561 TND65545:TND65561 TWZ65545:TWZ65561 UGV65545:UGV65561 UQR65545:UQR65561 VAN65545:VAN65561 VKJ65545:VKJ65561 VUF65545:VUF65561 WEB65545:WEB65561 WNX65545:WNX65561 WXT65545:WXT65561 BL131081:BL131097 LH131081:LH131097 VD131081:VD131097 AEZ131081:AEZ131097 AOV131081:AOV131097 AYR131081:AYR131097 BIN131081:BIN131097 BSJ131081:BSJ131097 CCF131081:CCF131097 CMB131081:CMB131097 CVX131081:CVX131097 DFT131081:DFT131097 DPP131081:DPP131097 DZL131081:DZL131097 EJH131081:EJH131097 ETD131081:ETD131097 FCZ131081:FCZ131097 FMV131081:FMV131097 FWR131081:FWR131097 GGN131081:GGN131097 GQJ131081:GQJ131097 HAF131081:HAF131097 HKB131081:HKB131097 HTX131081:HTX131097 IDT131081:IDT131097 INP131081:INP131097 IXL131081:IXL131097 JHH131081:JHH131097 JRD131081:JRD131097 KAZ131081:KAZ131097 KKV131081:KKV131097 KUR131081:KUR131097 LEN131081:LEN131097 LOJ131081:LOJ131097 LYF131081:LYF131097 MIB131081:MIB131097 MRX131081:MRX131097 NBT131081:NBT131097 NLP131081:NLP131097 NVL131081:NVL131097 OFH131081:OFH131097 OPD131081:OPD131097 OYZ131081:OYZ131097 PIV131081:PIV131097 PSR131081:PSR131097 QCN131081:QCN131097 QMJ131081:QMJ131097 QWF131081:QWF131097 RGB131081:RGB131097 RPX131081:RPX131097 RZT131081:RZT131097 SJP131081:SJP131097 STL131081:STL131097 TDH131081:TDH131097 TND131081:TND131097 TWZ131081:TWZ131097 UGV131081:UGV131097 UQR131081:UQR131097 VAN131081:VAN131097 VKJ131081:VKJ131097 VUF131081:VUF131097 WEB131081:WEB131097 WNX131081:WNX131097 WXT131081:WXT131097 BL196617:BL196633 LH196617:LH196633 VD196617:VD196633 AEZ196617:AEZ196633 AOV196617:AOV196633 AYR196617:AYR196633 BIN196617:BIN196633 BSJ196617:BSJ196633 CCF196617:CCF196633 CMB196617:CMB196633 CVX196617:CVX196633 DFT196617:DFT196633 DPP196617:DPP196633 DZL196617:DZL196633 EJH196617:EJH196633 ETD196617:ETD196633 FCZ196617:FCZ196633 FMV196617:FMV196633 FWR196617:FWR196633 GGN196617:GGN196633 GQJ196617:GQJ196633 HAF196617:HAF196633 HKB196617:HKB196633 HTX196617:HTX196633 IDT196617:IDT196633 INP196617:INP196633 IXL196617:IXL196633 JHH196617:JHH196633 JRD196617:JRD196633 KAZ196617:KAZ196633 KKV196617:KKV196633 KUR196617:KUR196633 LEN196617:LEN196633 LOJ196617:LOJ196633 LYF196617:LYF196633 MIB196617:MIB196633 MRX196617:MRX196633 NBT196617:NBT196633 NLP196617:NLP196633 NVL196617:NVL196633 OFH196617:OFH196633 OPD196617:OPD196633 OYZ196617:OYZ196633 PIV196617:PIV196633 PSR196617:PSR196633 QCN196617:QCN196633 QMJ196617:QMJ196633 QWF196617:QWF196633 RGB196617:RGB196633 RPX196617:RPX196633 RZT196617:RZT196633 SJP196617:SJP196633 STL196617:STL196633 TDH196617:TDH196633 TND196617:TND196633 TWZ196617:TWZ196633 UGV196617:UGV196633 UQR196617:UQR196633 VAN196617:VAN196633 VKJ196617:VKJ196633 VUF196617:VUF196633 WEB196617:WEB196633 WNX196617:WNX196633 WXT196617:WXT196633 BL262153:BL262169 LH262153:LH262169 VD262153:VD262169 AEZ262153:AEZ262169 AOV262153:AOV262169 AYR262153:AYR262169 BIN262153:BIN262169 BSJ262153:BSJ262169 CCF262153:CCF262169 CMB262153:CMB262169 CVX262153:CVX262169 DFT262153:DFT262169 DPP262153:DPP262169 DZL262153:DZL262169 EJH262153:EJH262169 ETD262153:ETD262169 FCZ262153:FCZ262169 FMV262153:FMV262169 FWR262153:FWR262169 GGN262153:GGN262169 GQJ262153:GQJ262169 HAF262153:HAF262169 HKB262153:HKB262169 HTX262153:HTX262169 IDT262153:IDT262169 INP262153:INP262169 IXL262153:IXL262169 JHH262153:JHH262169 JRD262153:JRD262169 KAZ262153:KAZ262169 KKV262153:KKV262169 KUR262153:KUR262169 LEN262153:LEN262169 LOJ262153:LOJ262169 LYF262153:LYF262169 MIB262153:MIB262169 MRX262153:MRX262169 NBT262153:NBT262169 NLP262153:NLP262169 NVL262153:NVL262169 OFH262153:OFH262169 OPD262153:OPD262169 OYZ262153:OYZ262169 PIV262153:PIV262169 PSR262153:PSR262169 QCN262153:QCN262169 QMJ262153:QMJ262169 QWF262153:QWF262169 RGB262153:RGB262169 RPX262153:RPX262169 RZT262153:RZT262169 SJP262153:SJP262169 STL262153:STL262169 TDH262153:TDH262169 TND262153:TND262169 TWZ262153:TWZ262169 UGV262153:UGV262169 UQR262153:UQR262169 VAN262153:VAN262169 VKJ262153:VKJ262169 VUF262153:VUF262169 WEB262153:WEB262169 WNX262153:WNX262169 WXT262153:WXT262169 BL327689:BL327705 LH327689:LH327705 VD327689:VD327705 AEZ327689:AEZ327705 AOV327689:AOV327705 AYR327689:AYR327705 BIN327689:BIN327705 BSJ327689:BSJ327705 CCF327689:CCF327705 CMB327689:CMB327705 CVX327689:CVX327705 DFT327689:DFT327705 DPP327689:DPP327705 DZL327689:DZL327705 EJH327689:EJH327705 ETD327689:ETD327705 FCZ327689:FCZ327705 FMV327689:FMV327705 FWR327689:FWR327705 GGN327689:GGN327705 GQJ327689:GQJ327705 HAF327689:HAF327705 HKB327689:HKB327705 HTX327689:HTX327705 IDT327689:IDT327705 INP327689:INP327705 IXL327689:IXL327705 JHH327689:JHH327705 JRD327689:JRD327705 KAZ327689:KAZ327705 KKV327689:KKV327705 KUR327689:KUR327705 LEN327689:LEN327705 LOJ327689:LOJ327705 LYF327689:LYF327705 MIB327689:MIB327705 MRX327689:MRX327705 NBT327689:NBT327705 NLP327689:NLP327705 NVL327689:NVL327705 OFH327689:OFH327705 OPD327689:OPD327705 OYZ327689:OYZ327705 PIV327689:PIV327705 PSR327689:PSR327705 QCN327689:QCN327705 QMJ327689:QMJ327705 QWF327689:QWF327705 RGB327689:RGB327705 RPX327689:RPX327705 RZT327689:RZT327705 SJP327689:SJP327705 STL327689:STL327705 TDH327689:TDH327705 TND327689:TND327705 TWZ327689:TWZ327705 UGV327689:UGV327705 UQR327689:UQR327705 VAN327689:VAN327705 VKJ327689:VKJ327705 VUF327689:VUF327705 WEB327689:WEB327705 WNX327689:WNX327705 WXT327689:WXT327705 BL393225:BL393241 LH393225:LH393241 VD393225:VD393241 AEZ393225:AEZ393241 AOV393225:AOV393241 AYR393225:AYR393241 BIN393225:BIN393241 BSJ393225:BSJ393241 CCF393225:CCF393241 CMB393225:CMB393241 CVX393225:CVX393241 DFT393225:DFT393241 DPP393225:DPP393241 DZL393225:DZL393241 EJH393225:EJH393241 ETD393225:ETD393241 FCZ393225:FCZ393241 FMV393225:FMV393241 FWR393225:FWR393241 GGN393225:GGN393241 GQJ393225:GQJ393241 HAF393225:HAF393241 HKB393225:HKB393241 HTX393225:HTX393241 IDT393225:IDT393241 INP393225:INP393241 IXL393225:IXL393241 JHH393225:JHH393241 JRD393225:JRD393241 KAZ393225:KAZ393241 KKV393225:KKV393241 KUR393225:KUR393241 LEN393225:LEN393241 LOJ393225:LOJ393241 LYF393225:LYF393241 MIB393225:MIB393241 MRX393225:MRX393241 NBT393225:NBT393241 NLP393225:NLP393241 NVL393225:NVL393241 OFH393225:OFH393241 OPD393225:OPD393241 OYZ393225:OYZ393241 PIV393225:PIV393241 PSR393225:PSR393241 QCN393225:QCN393241 QMJ393225:QMJ393241 QWF393225:QWF393241 RGB393225:RGB393241 RPX393225:RPX393241 RZT393225:RZT393241 SJP393225:SJP393241 STL393225:STL393241 TDH393225:TDH393241 TND393225:TND393241 TWZ393225:TWZ393241 UGV393225:UGV393241 UQR393225:UQR393241 VAN393225:VAN393241 VKJ393225:VKJ393241 VUF393225:VUF393241 WEB393225:WEB393241 WNX393225:WNX393241 WXT393225:WXT393241 BL458761:BL458777 LH458761:LH458777 VD458761:VD458777 AEZ458761:AEZ458777 AOV458761:AOV458777 AYR458761:AYR458777 BIN458761:BIN458777 BSJ458761:BSJ458777 CCF458761:CCF458777 CMB458761:CMB458777 CVX458761:CVX458777 DFT458761:DFT458777 DPP458761:DPP458777 DZL458761:DZL458777 EJH458761:EJH458777 ETD458761:ETD458777 FCZ458761:FCZ458777 FMV458761:FMV458777 FWR458761:FWR458777 GGN458761:GGN458777 GQJ458761:GQJ458777 HAF458761:HAF458777 HKB458761:HKB458777 HTX458761:HTX458777 IDT458761:IDT458777 INP458761:INP458777 IXL458761:IXL458777 JHH458761:JHH458777 JRD458761:JRD458777 KAZ458761:KAZ458777 KKV458761:KKV458777 KUR458761:KUR458777 LEN458761:LEN458777 LOJ458761:LOJ458777 LYF458761:LYF458777 MIB458761:MIB458777 MRX458761:MRX458777 NBT458761:NBT458777 NLP458761:NLP458777 NVL458761:NVL458777 OFH458761:OFH458777 OPD458761:OPD458777 OYZ458761:OYZ458777 PIV458761:PIV458777 PSR458761:PSR458777 QCN458761:QCN458777 QMJ458761:QMJ458777 QWF458761:QWF458777 RGB458761:RGB458777 RPX458761:RPX458777 RZT458761:RZT458777 SJP458761:SJP458777 STL458761:STL458777 TDH458761:TDH458777 TND458761:TND458777 TWZ458761:TWZ458777 UGV458761:UGV458777 UQR458761:UQR458777 VAN458761:VAN458777 VKJ458761:VKJ458777 VUF458761:VUF458777 WEB458761:WEB458777 WNX458761:WNX458777 WXT458761:WXT458777 BL524297:BL524313 LH524297:LH524313 VD524297:VD524313 AEZ524297:AEZ524313 AOV524297:AOV524313 AYR524297:AYR524313 BIN524297:BIN524313 BSJ524297:BSJ524313 CCF524297:CCF524313 CMB524297:CMB524313 CVX524297:CVX524313 DFT524297:DFT524313 DPP524297:DPP524313 DZL524297:DZL524313 EJH524297:EJH524313 ETD524297:ETD524313 FCZ524297:FCZ524313 FMV524297:FMV524313 FWR524297:FWR524313 GGN524297:GGN524313 GQJ524297:GQJ524313 HAF524297:HAF524313 HKB524297:HKB524313 HTX524297:HTX524313 IDT524297:IDT524313 INP524297:INP524313 IXL524297:IXL524313 JHH524297:JHH524313 JRD524297:JRD524313 KAZ524297:KAZ524313 KKV524297:KKV524313 KUR524297:KUR524313 LEN524297:LEN524313 LOJ524297:LOJ524313 LYF524297:LYF524313 MIB524297:MIB524313 MRX524297:MRX524313 NBT524297:NBT524313 NLP524297:NLP524313 NVL524297:NVL524313 OFH524297:OFH524313 OPD524297:OPD524313 OYZ524297:OYZ524313 PIV524297:PIV524313 PSR524297:PSR524313 QCN524297:QCN524313 QMJ524297:QMJ524313 QWF524297:QWF524313 RGB524297:RGB524313 RPX524297:RPX524313 RZT524297:RZT524313 SJP524297:SJP524313 STL524297:STL524313 TDH524297:TDH524313 TND524297:TND524313 TWZ524297:TWZ524313 UGV524297:UGV524313 UQR524297:UQR524313 VAN524297:VAN524313 VKJ524297:VKJ524313 VUF524297:VUF524313 WEB524297:WEB524313 WNX524297:WNX524313 WXT524297:WXT524313 BL589833:BL589849 LH589833:LH589849 VD589833:VD589849 AEZ589833:AEZ589849 AOV589833:AOV589849 AYR589833:AYR589849 BIN589833:BIN589849 BSJ589833:BSJ589849 CCF589833:CCF589849 CMB589833:CMB589849 CVX589833:CVX589849 DFT589833:DFT589849 DPP589833:DPP589849 DZL589833:DZL589849 EJH589833:EJH589849 ETD589833:ETD589849 FCZ589833:FCZ589849 FMV589833:FMV589849 FWR589833:FWR589849 GGN589833:GGN589849 GQJ589833:GQJ589849 HAF589833:HAF589849 HKB589833:HKB589849 HTX589833:HTX589849 IDT589833:IDT589849 INP589833:INP589849 IXL589833:IXL589849 JHH589833:JHH589849 JRD589833:JRD589849 KAZ589833:KAZ589849 KKV589833:KKV589849 KUR589833:KUR589849 LEN589833:LEN589849 LOJ589833:LOJ589849 LYF589833:LYF589849 MIB589833:MIB589849 MRX589833:MRX589849 NBT589833:NBT589849 NLP589833:NLP589849 NVL589833:NVL589849 OFH589833:OFH589849 OPD589833:OPD589849 OYZ589833:OYZ589849 PIV589833:PIV589849 PSR589833:PSR589849 QCN589833:QCN589849 QMJ589833:QMJ589849 QWF589833:QWF589849 RGB589833:RGB589849 RPX589833:RPX589849 RZT589833:RZT589849 SJP589833:SJP589849 STL589833:STL589849 TDH589833:TDH589849 TND589833:TND589849 TWZ589833:TWZ589849 UGV589833:UGV589849 UQR589833:UQR589849 VAN589833:VAN589849 VKJ589833:VKJ589849 VUF589833:VUF589849 WEB589833:WEB589849 WNX589833:WNX589849 WXT589833:WXT589849 BL655369:BL655385 LH655369:LH655385 VD655369:VD655385 AEZ655369:AEZ655385 AOV655369:AOV655385 AYR655369:AYR655385 BIN655369:BIN655385 BSJ655369:BSJ655385 CCF655369:CCF655385 CMB655369:CMB655385 CVX655369:CVX655385 DFT655369:DFT655385 DPP655369:DPP655385 DZL655369:DZL655385 EJH655369:EJH655385 ETD655369:ETD655385 FCZ655369:FCZ655385 FMV655369:FMV655385 FWR655369:FWR655385 GGN655369:GGN655385 GQJ655369:GQJ655385 HAF655369:HAF655385 HKB655369:HKB655385 HTX655369:HTX655385 IDT655369:IDT655385 INP655369:INP655385 IXL655369:IXL655385 JHH655369:JHH655385 JRD655369:JRD655385 KAZ655369:KAZ655385 KKV655369:KKV655385 KUR655369:KUR655385 LEN655369:LEN655385 LOJ655369:LOJ655385 LYF655369:LYF655385 MIB655369:MIB655385 MRX655369:MRX655385 NBT655369:NBT655385 NLP655369:NLP655385 NVL655369:NVL655385 OFH655369:OFH655385 OPD655369:OPD655385 OYZ655369:OYZ655385 PIV655369:PIV655385 PSR655369:PSR655385 QCN655369:QCN655385 QMJ655369:QMJ655385 QWF655369:QWF655385 RGB655369:RGB655385 RPX655369:RPX655385 RZT655369:RZT655385 SJP655369:SJP655385 STL655369:STL655385 TDH655369:TDH655385 TND655369:TND655385 TWZ655369:TWZ655385 UGV655369:UGV655385 UQR655369:UQR655385 VAN655369:VAN655385 VKJ655369:VKJ655385 VUF655369:VUF655385 WEB655369:WEB655385 WNX655369:WNX655385 WXT655369:WXT655385 BL720905:BL720921 LH720905:LH720921 VD720905:VD720921 AEZ720905:AEZ720921 AOV720905:AOV720921 AYR720905:AYR720921 BIN720905:BIN720921 BSJ720905:BSJ720921 CCF720905:CCF720921 CMB720905:CMB720921 CVX720905:CVX720921 DFT720905:DFT720921 DPP720905:DPP720921 DZL720905:DZL720921 EJH720905:EJH720921 ETD720905:ETD720921 FCZ720905:FCZ720921 FMV720905:FMV720921 FWR720905:FWR720921 GGN720905:GGN720921 GQJ720905:GQJ720921 HAF720905:HAF720921 HKB720905:HKB720921 HTX720905:HTX720921 IDT720905:IDT720921 INP720905:INP720921 IXL720905:IXL720921 JHH720905:JHH720921 JRD720905:JRD720921 KAZ720905:KAZ720921 KKV720905:KKV720921 KUR720905:KUR720921 LEN720905:LEN720921 LOJ720905:LOJ720921 LYF720905:LYF720921 MIB720905:MIB720921 MRX720905:MRX720921 NBT720905:NBT720921 NLP720905:NLP720921 NVL720905:NVL720921 OFH720905:OFH720921 OPD720905:OPD720921 OYZ720905:OYZ720921 PIV720905:PIV720921 PSR720905:PSR720921 QCN720905:QCN720921 QMJ720905:QMJ720921 QWF720905:QWF720921 RGB720905:RGB720921 RPX720905:RPX720921 RZT720905:RZT720921 SJP720905:SJP720921 STL720905:STL720921 TDH720905:TDH720921 TND720905:TND720921 TWZ720905:TWZ720921 UGV720905:UGV720921 UQR720905:UQR720921 VAN720905:VAN720921 VKJ720905:VKJ720921 VUF720905:VUF720921 WEB720905:WEB720921 WNX720905:WNX720921 WXT720905:WXT720921 BL786441:BL786457 LH786441:LH786457 VD786441:VD786457 AEZ786441:AEZ786457 AOV786441:AOV786457 AYR786441:AYR786457 BIN786441:BIN786457 BSJ786441:BSJ786457 CCF786441:CCF786457 CMB786441:CMB786457 CVX786441:CVX786457 DFT786441:DFT786457 DPP786441:DPP786457 DZL786441:DZL786457 EJH786441:EJH786457 ETD786441:ETD786457 FCZ786441:FCZ786457 FMV786441:FMV786457 FWR786441:FWR786457 GGN786441:GGN786457 GQJ786441:GQJ786457 HAF786441:HAF786457 HKB786441:HKB786457 HTX786441:HTX786457 IDT786441:IDT786457 INP786441:INP786457 IXL786441:IXL786457 JHH786441:JHH786457 JRD786441:JRD786457 KAZ786441:KAZ786457 KKV786441:KKV786457 KUR786441:KUR786457 LEN786441:LEN786457 LOJ786441:LOJ786457 LYF786441:LYF786457 MIB786441:MIB786457 MRX786441:MRX786457 NBT786441:NBT786457 NLP786441:NLP786457 NVL786441:NVL786457 OFH786441:OFH786457 OPD786441:OPD786457 OYZ786441:OYZ786457 PIV786441:PIV786457 PSR786441:PSR786457 QCN786441:QCN786457 QMJ786441:QMJ786457 QWF786441:QWF786457 RGB786441:RGB786457 RPX786441:RPX786457 RZT786441:RZT786457 SJP786441:SJP786457 STL786441:STL786457 TDH786441:TDH786457 TND786441:TND786457 TWZ786441:TWZ786457 UGV786441:UGV786457 UQR786441:UQR786457 VAN786441:VAN786457 VKJ786441:VKJ786457 VUF786441:VUF786457 WEB786441:WEB786457 WNX786441:WNX786457 WXT786441:WXT786457 BL851977:BL851993 LH851977:LH851993 VD851977:VD851993 AEZ851977:AEZ851993 AOV851977:AOV851993 AYR851977:AYR851993 BIN851977:BIN851993 BSJ851977:BSJ851993 CCF851977:CCF851993 CMB851977:CMB851993 CVX851977:CVX851993 DFT851977:DFT851993 DPP851977:DPP851993 DZL851977:DZL851993 EJH851977:EJH851993 ETD851977:ETD851993 FCZ851977:FCZ851993 FMV851977:FMV851993 FWR851977:FWR851993 GGN851977:GGN851993 GQJ851977:GQJ851993 HAF851977:HAF851993 HKB851977:HKB851993 HTX851977:HTX851993 IDT851977:IDT851993 INP851977:INP851993 IXL851977:IXL851993 JHH851977:JHH851993 JRD851977:JRD851993 KAZ851977:KAZ851993 KKV851977:KKV851993 KUR851977:KUR851993 LEN851977:LEN851993 LOJ851977:LOJ851993 LYF851977:LYF851993 MIB851977:MIB851993 MRX851977:MRX851993 NBT851977:NBT851993 NLP851977:NLP851993 NVL851977:NVL851993 OFH851977:OFH851993 OPD851977:OPD851993 OYZ851977:OYZ851993 PIV851977:PIV851993 PSR851977:PSR851993 QCN851977:QCN851993 QMJ851977:QMJ851993 QWF851977:QWF851993 RGB851977:RGB851993 RPX851977:RPX851993 RZT851977:RZT851993 SJP851977:SJP851993 STL851977:STL851993 TDH851977:TDH851993 TND851977:TND851993 TWZ851977:TWZ851993 UGV851977:UGV851993 UQR851977:UQR851993 VAN851977:VAN851993 VKJ851977:VKJ851993 VUF851977:VUF851993 WEB851977:WEB851993 WNX851977:WNX851993 WXT851977:WXT851993 BL917513:BL917529 LH917513:LH917529 VD917513:VD917529 AEZ917513:AEZ917529 AOV917513:AOV917529 AYR917513:AYR917529 BIN917513:BIN917529 BSJ917513:BSJ917529 CCF917513:CCF917529 CMB917513:CMB917529 CVX917513:CVX917529 DFT917513:DFT917529 DPP917513:DPP917529 DZL917513:DZL917529 EJH917513:EJH917529 ETD917513:ETD917529 FCZ917513:FCZ917529 FMV917513:FMV917529 FWR917513:FWR917529 GGN917513:GGN917529 GQJ917513:GQJ917529 HAF917513:HAF917529 HKB917513:HKB917529 HTX917513:HTX917529 IDT917513:IDT917529 INP917513:INP917529 IXL917513:IXL917529 JHH917513:JHH917529 JRD917513:JRD917529 KAZ917513:KAZ917529 KKV917513:KKV917529 KUR917513:KUR917529 LEN917513:LEN917529 LOJ917513:LOJ917529 LYF917513:LYF917529 MIB917513:MIB917529 MRX917513:MRX917529 NBT917513:NBT917529 NLP917513:NLP917529 NVL917513:NVL917529 OFH917513:OFH917529 OPD917513:OPD917529 OYZ917513:OYZ917529 PIV917513:PIV917529 PSR917513:PSR917529 QCN917513:QCN917529 QMJ917513:QMJ917529 QWF917513:QWF917529 RGB917513:RGB917529 RPX917513:RPX917529 RZT917513:RZT917529 SJP917513:SJP917529 STL917513:STL917529 TDH917513:TDH917529 TND917513:TND917529 TWZ917513:TWZ917529 UGV917513:UGV917529 UQR917513:UQR917529 VAN917513:VAN917529 VKJ917513:VKJ917529 VUF917513:VUF917529 WEB917513:WEB917529 WNX917513:WNX917529 WXT917513:WXT917529 BL983049:BL983065 LH983049:LH983065 VD983049:VD983065 AEZ983049:AEZ983065 AOV983049:AOV983065 AYR983049:AYR983065 BIN983049:BIN983065 BSJ983049:BSJ983065 CCF983049:CCF983065 CMB983049:CMB983065 CVX983049:CVX983065 DFT983049:DFT983065 DPP983049:DPP983065 DZL983049:DZL983065 EJH983049:EJH983065 ETD983049:ETD983065 FCZ983049:FCZ983065 FMV983049:FMV983065 FWR983049:FWR983065 GGN983049:GGN983065 GQJ983049:GQJ983065 HAF983049:HAF983065 HKB983049:HKB983065 HTX983049:HTX983065 IDT983049:IDT983065 INP983049:INP983065 IXL983049:IXL983065 JHH983049:JHH983065 JRD983049:JRD983065 KAZ983049:KAZ983065 KKV983049:KKV983065 KUR983049:KUR983065 LEN983049:LEN983065 LOJ983049:LOJ983065 LYF983049:LYF983065 MIB983049:MIB983065 MRX983049:MRX983065 NBT983049:NBT983065 NLP983049:NLP983065 NVL983049:NVL983065 OFH983049:OFH983065 OPD983049:OPD983065 OYZ983049:OYZ983065 PIV983049:PIV983065 PSR983049:PSR983065 QCN983049:QCN983065 QMJ983049:QMJ983065 QWF983049:QWF983065 RGB983049:RGB983065 RPX983049:RPX983065 RZT983049:RZT983065 SJP983049:SJP983065 STL983049:STL983065 TDH983049:TDH983065 TND983049:TND983065 TWZ983049:TWZ983065 UGV983049:UGV983065 UQR983049:UQR983065 VAN983049:VAN983065 VKJ983049:VKJ983065 VUF983049:VUF983065 WEB983049:WEB983065 WNX983049:WNX983065 WXT983049:WXT983065">
      <formula1>Oportunidad</formula1>
    </dataValidation>
    <dataValidation type="list" showInputMessage="1" showErrorMessage="1" errorTitle="Rechazado" error="Solo son validadas las opciones de la lista" sqref="BN9:BN25 LJ9:LJ25 VF9:VF25 AFB9:AFB25 AOX9:AOX25 AYT9:AYT25 BIP9:BIP25 BSL9:BSL25 CCH9:CCH25 CMD9:CMD25 CVZ9:CVZ25 DFV9:DFV25 DPR9:DPR25 DZN9:DZN25 EJJ9:EJJ25 ETF9:ETF25 FDB9:FDB25 FMX9:FMX25 FWT9:FWT25 GGP9:GGP25 GQL9:GQL25 HAH9:HAH25 HKD9:HKD25 HTZ9:HTZ25 IDV9:IDV25 INR9:INR25 IXN9:IXN25 JHJ9:JHJ25 JRF9:JRF25 KBB9:KBB25 KKX9:KKX25 KUT9:KUT25 LEP9:LEP25 LOL9:LOL25 LYH9:LYH25 MID9:MID25 MRZ9:MRZ25 NBV9:NBV25 NLR9:NLR25 NVN9:NVN25 OFJ9:OFJ25 OPF9:OPF25 OZB9:OZB25 PIX9:PIX25 PST9:PST25 QCP9:QCP25 QML9:QML25 QWH9:QWH25 RGD9:RGD25 RPZ9:RPZ25 RZV9:RZV25 SJR9:SJR25 STN9:STN25 TDJ9:TDJ25 TNF9:TNF25 TXB9:TXB25 UGX9:UGX25 UQT9:UQT25 VAP9:VAP25 VKL9:VKL25 VUH9:VUH25 WED9:WED25 WNZ9:WNZ25 WXV9:WXV25 BN65545:BN65561 LJ65545:LJ65561 VF65545:VF65561 AFB65545:AFB65561 AOX65545:AOX65561 AYT65545:AYT65561 BIP65545:BIP65561 BSL65545:BSL65561 CCH65545:CCH65561 CMD65545:CMD65561 CVZ65545:CVZ65561 DFV65545:DFV65561 DPR65545:DPR65561 DZN65545:DZN65561 EJJ65545:EJJ65561 ETF65545:ETF65561 FDB65545:FDB65561 FMX65545:FMX65561 FWT65545:FWT65561 GGP65545:GGP65561 GQL65545:GQL65561 HAH65545:HAH65561 HKD65545:HKD65561 HTZ65545:HTZ65561 IDV65545:IDV65561 INR65545:INR65561 IXN65545:IXN65561 JHJ65545:JHJ65561 JRF65545:JRF65561 KBB65545:KBB65561 KKX65545:KKX65561 KUT65545:KUT65561 LEP65545:LEP65561 LOL65545:LOL65561 LYH65545:LYH65561 MID65545:MID65561 MRZ65545:MRZ65561 NBV65545:NBV65561 NLR65545:NLR65561 NVN65545:NVN65561 OFJ65545:OFJ65561 OPF65545:OPF65561 OZB65545:OZB65561 PIX65545:PIX65561 PST65545:PST65561 QCP65545:QCP65561 QML65545:QML65561 QWH65545:QWH65561 RGD65545:RGD65561 RPZ65545:RPZ65561 RZV65545:RZV65561 SJR65545:SJR65561 STN65545:STN65561 TDJ65545:TDJ65561 TNF65545:TNF65561 TXB65545:TXB65561 UGX65545:UGX65561 UQT65545:UQT65561 VAP65545:VAP65561 VKL65545:VKL65561 VUH65545:VUH65561 WED65545:WED65561 WNZ65545:WNZ65561 WXV65545:WXV65561 BN131081:BN131097 LJ131081:LJ131097 VF131081:VF131097 AFB131081:AFB131097 AOX131081:AOX131097 AYT131081:AYT131097 BIP131081:BIP131097 BSL131081:BSL131097 CCH131081:CCH131097 CMD131081:CMD131097 CVZ131081:CVZ131097 DFV131081:DFV131097 DPR131081:DPR131097 DZN131081:DZN131097 EJJ131081:EJJ131097 ETF131081:ETF131097 FDB131081:FDB131097 FMX131081:FMX131097 FWT131081:FWT131097 GGP131081:GGP131097 GQL131081:GQL131097 HAH131081:HAH131097 HKD131081:HKD131097 HTZ131081:HTZ131097 IDV131081:IDV131097 INR131081:INR131097 IXN131081:IXN131097 JHJ131081:JHJ131097 JRF131081:JRF131097 KBB131081:KBB131097 KKX131081:KKX131097 KUT131081:KUT131097 LEP131081:LEP131097 LOL131081:LOL131097 LYH131081:LYH131097 MID131081:MID131097 MRZ131081:MRZ131097 NBV131081:NBV131097 NLR131081:NLR131097 NVN131081:NVN131097 OFJ131081:OFJ131097 OPF131081:OPF131097 OZB131081:OZB131097 PIX131081:PIX131097 PST131081:PST131097 QCP131081:QCP131097 QML131081:QML131097 QWH131081:QWH131097 RGD131081:RGD131097 RPZ131081:RPZ131097 RZV131081:RZV131097 SJR131081:SJR131097 STN131081:STN131097 TDJ131081:TDJ131097 TNF131081:TNF131097 TXB131081:TXB131097 UGX131081:UGX131097 UQT131081:UQT131097 VAP131081:VAP131097 VKL131081:VKL131097 VUH131081:VUH131097 WED131081:WED131097 WNZ131081:WNZ131097 WXV131081:WXV131097 BN196617:BN196633 LJ196617:LJ196633 VF196617:VF196633 AFB196617:AFB196633 AOX196617:AOX196633 AYT196617:AYT196633 BIP196617:BIP196633 BSL196617:BSL196633 CCH196617:CCH196633 CMD196617:CMD196633 CVZ196617:CVZ196633 DFV196617:DFV196633 DPR196617:DPR196633 DZN196617:DZN196633 EJJ196617:EJJ196633 ETF196617:ETF196633 FDB196617:FDB196633 FMX196617:FMX196633 FWT196617:FWT196633 GGP196617:GGP196633 GQL196617:GQL196633 HAH196617:HAH196633 HKD196617:HKD196633 HTZ196617:HTZ196633 IDV196617:IDV196633 INR196617:INR196633 IXN196617:IXN196633 JHJ196617:JHJ196633 JRF196617:JRF196633 KBB196617:KBB196633 KKX196617:KKX196633 KUT196617:KUT196633 LEP196617:LEP196633 LOL196617:LOL196633 LYH196617:LYH196633 MID196617:MID196633 MRZ196617:MRZ196633 NBV196617:NBV196633 NLR196617:NLR196633 NVN196617:NVN196633 OFJ196617:OFJ196633 OPF196617:OPF196633 OZB196617:OZB196633 PIX196617:PIX196633 PST196617:PST196633 QCP196617:QCP196633 QML196617:QML196633 QWH196617:QWH196633 RGD196617:RGD196633 RPZ196617:RPZ196633 RZV196617:RZV196633 SJR196617:SJR196633 STN196617:STN196633 TDJ196617:TDJ196633 TNF196617:TNF196633 TXB196617:TXB196633 UGX196617:UGX196633 UQT196617:UQT196633 VAP196617:VAP196633 VKL196617:VKL196633 VUH196617:VUH196633 WED196617:WED196633 WNZ196617:WNZ196633 WXV196617:WXV196633 BN262153:BN262169 LJ262153:LJ262169 VF262153:VF262169 AFB262153:AFB262169 AOX262153:AOX262169 AYT262153:AYT262169 BIP262153:BIP262169 BSL262153:BSL262169 CCH262153:CCH262169 CMD262153:CMD262169 CVZ262153:CVZ262169 DFV262153:DFV262169 DPR262153:DPR262169 DZN262153:DZN262169 EJJ262153:EJJ262169 ETF262153:ETF262169 FDB262153:FDB262169 FMX262153:FMX262169 FWT262153:FWT262169 GGP262153:GGP262169 GQL262153:GQL262169 HAH262153:HAH262169 HKD262153:HKD262169 HTZ262153:HTZ262169 IDV262153:IDV262169 INR262153:INR262169 IXN262153:IXN262169 JHJ262153:JHJ262169 JRF262153:JRF262169 KBB262153:KBB262169 KKX262153:KKX262169 KUT262153:KUT262169 LEP262153:LEP262169 LOL262153:LOL262169 LYH262153:LYH262169 MID262153:MID262169 MRZ262153:MRZ262169 NBV262153:NBV262169 NLR262153:NLR262169 NVN262153:NVN262169 OFJ262153:OFJ262169 OPF262153:OPF262169 OZB262153:OZB262169 PIX262153:PIX262169 PST262153:PST262169 QCP262153:QCP262169 QML262153:QML262169 QWH262153:QWH262169 RGD262153:RGD262169 RPZ262153:RPZ262169 RZV262153:RZV262169 SJR262153:SJR262169 STN262153:STN262169 TDJ262153:TDJ262169 TNF262153:TNF262169 TXB262153:TXB262169 UGX262153:UGX262169 UQT262153:UQT262169 VAP262153:VAP262169 VKL262153:VKL262169 VUH262153:VUH262169 WED262153:WED262169 WNZ262153:WNZ262169 WXV262153:WXV262169 BN327689:BN327705 LJ327689:LJ327705 VF327689:VF327705 AFB327689:AFB327705 AOX327689:AOX327705 AYT327689:AYT327705 BIP327689:BIP327705 BSL327689:BSL327705 CCH327689:CCH327705 CMD327689:CMD327705 CVZ327689:CVZ327705 DFV327689:DFV327705 DPR327689:DPR327705 DZN327689:DZN327705 EJJ327689:EJJ327705 ETF327689:ETF327705 FDB327689:FDB327705 FMX327689:FMX327705 FWT327689:FWT327705 GGP327689:GGP327705 GQL327689:GQL327705 HAH327689:HAH327705 HKD327689:HKD327705 HTZ327689:HTZ327705 IDV327689:IDV327705 INR327689:INR327705 IXN327689:IXN327705 JHJ327689:JHJ327705 JRF327689:JRF327705 KBB327689:KBB327705 KKX327689:KKX327705 KUT327689:KUT327705 LEP327689:LEP327705 LOL327689:LOL327705 LYH327689:LYH327705 MID327689:MID327705 MRZ327689:MRZ327705 NBV327689:NBV327705 NLR327689:NLR327705 NVN327689:NVN327705 OFJ327689:OFJ327705 OPF327689:OPF327705 OZB327689:OZB327705 PIX327689:PIX327705 PST327689:PST327705 QCP327689:QCP327705 QML327689:QML327705 QWH327689:QWH327705 RGD327689:RGD327705 RPZ327689:RPZ327705 RZV327689:RZV327705 SJR327689:SJR327705 STN327689:STN327705 TDJ327689:TDJ327705 TNF327689:TNF327705 TXB327689:TXB327705 UGX327689:UGX327705 UQT327689:UQT327705 VAP327689:VAP327705 VKL327689:VKL327705 VUH327689:VUH327705 WED327689:WED327705 WNZ327689:WNZ327705 WXV327689:WXV327705 BN393225:BN393241 LJ393225:LJ393241 VF393225:VF393241 AFB393225:AFB393241 AOX393225:AOX393241 AYT393225:AYT393241 BIP393225:BIP393241 BSL393225:BSL393241 CCH393225:CCH393241 CMD393225:CMD393241 CVZ393225:CVZ393241 DFV393225:DFV393241 DPR393225:DPR393241 DZN393225:DZN393241 EJJ393225:EJJ393241 ETF393225:ETF393241 FDB393225:FDB393241 FMX393225:FMX393241 FWT393225:FWT393241 GGP393225:GGP393241 GQL393225:GQL393241 HAH393225:HAH393241 HKD393225:HKD393241 HTZ393225:HTZ393241 IDV393225:IDV393241 INR393225:INR393241 IXN393225:IXN393241 JHJ393225:JHJ393241 JRF393225:JRF393241 KBB393225:KBB393241 KKX393225:KKX393241 KUT393225:KUT393241 LEP393225:LEP393241 LOL393225:LOL393241 LYH393225:LYH393241 MID393225:MID393241 MRZ393225:MRZ393241 NBV393225:NBV393241 NLR393225:NLR393241 NVN393225:NVN393241 OFJ393225:OFJ393241 OPF393225:OPF393241 OZB393225:OZB393241 PIX393225:PIX393241 PST393225:PST393241 QCP393225:QCP393241 QML393225:QML393241 QWH393225:QWH393241 RGD393225:RGD393241 RPZ393225:RPZ393241 RZV393225:RZV393241 SJR393225:SJR393241 STN393225:STN393241 TDJ393225:TDJ393241 TNF393225:TNF393241 TXB393225:TXB393241 UGX393225:UGX393241 UQT393225:UQT393241 VAP393225:VAP393241 VKL393225:VKL393241 VUH393225:VUH393241 WED393225:WED393241 WNZ393225:WNZ393241 WXV393225:WXV393241 BN458761:BN458777 LJ458761:LJ458777 VF458761:VF458777 AFB458761:AFB458777 AOX458761:AOX458777 AYT458761:AYT458777 BIP458761:BIP458777 BSL458761:BSL458777 CCH458761:CCH458777 CMD458761:CMD458777 CVZ458761:CVZ458777 DFV458761:DFV458777 DPR458761:DPR458777 DZN458761:DZN458777 EJJ458761:EJJ458777 ETF458761:ETF458777 FDB458761:FDB458777 FMX458761:FMX458777 FWT458761:FWT458777 GGP458761:GGP458777 GQL458761:GQL458777 HAH458761:HAH458777 HKD458761:HKD458777 HTZ458761:HTZ458777 IDV458761:IDV458777 INR458761:INR458777 IXN458761:IXN458777 JHJ458761:JHJ458777 JRF458761:JRF458777 KBB458761:KBB458777 KKX458761:KKX458777 KUT458761:KUT458777 LEP458761:LEP458777 LOL458761:LOL458777 LYH458761:LYH458777 MID458761:MID458777 MRZ458761:MRZ458777 NBV458761:NBV458777 NLR458761:NLR458777 NVN458761:NVN458777 OFJ458761:OFJ458777 OPF458761:OPF458777 OZB458761:OZB458777 PIX458761:PIX458777 PST458761:PST458777 QCP458761:QCP458777 QML458761:QML458777 QWH458761:QWH458777 RGD458761:RGD458777 RPZ458761:RPZ458777 RZV458761:RZV458777 SJR458761:SJR458777 STN458761:STN458777 TDJ458761:TDJ458777 TNF458761:TNF458777 TXB458761:TXB458777 UGX458761:UGX458777 UQT458761:UQT458777 VAP458761:VAP458777 VKL458761:VKL458777 VUH458761:VUH458777 WED458761:WED458777 WNZ458761:WNZ458777 WXV458761:WXV458777 BN524297:BN524313 LJ524297:LJ524313 VF524297:VF524313 AFB524297:AFB524313 AOX524297:AOX524313 AYT524297:AYT524313 BIP524297:BIP524313 BSL524297:BSL524313 CCH524297:CCH524313 CMD524297:CMD524313 CVZ524297:CVZ524313 DFV524297:DFV524313 DPR524297:DPR524313 DZN524297:DZN524313 EJJ524297:EJJ524313 ETF524297:ETF524313 FDB524297:FDB524313 FMX524297:FMX524313 FWT524297:FWT524313 GGP524297:GGP524313 GQL524297:GQL524313 HAH524297:HAH524313 HKD524297:HKD524313 HTZ524297:HTZ524313 IDV524297:IDV524313 INR524297:INR524313 IXN524297:IXN524313 JHJ524297:JHJ524313 JRF524297:JRF524313 KBB524297:KBB524313 KKX524297:KKX524313 KUT524297:KUT524313 LEP524297:LEP524313 LOL524297:LOL524313 LYH524297:LYH524313 MID524297:MID524313 MRZ524297:MRZ524313 NBV524297:NBV524313 NLR524297:NLR524313 NVN524297:NVN524313 OFJ524297:OFJ524313 OPF524297:OPF524313 OZB524297:OZB524313 PIX524297:PIX524313 PST524297:PST524313 QCP524297:QCP524313 QML524297:QML524313 QWH524297:QWH524313 RGD524297:RGD524313 RPZ524297:RPZ524313 RZV524297:RZV524313 SJR524297:SJR524313 STN524297:STN524313 TDJ524297:TDJ524313 TNF524297:TNF524313 TXB524297:TXB524313 UGX524297:UGX524313 UQT524297:UQT524313 VAP524297:VAP524313 VKL524297:VKL524313 VUH524297:VUH524313 WED524297:WED524313 WNZ524297:WNZ524313 WXV524297:WXV524313 BN589833:BN589849 LJ589833:LJ589849 VF589833:VF589849 AFB589833:AFB589849 AOX589833:AOX589849 AYT589833:AYT589849 BIP589833:BIP589849 BSL589833:BSL589849 CCH589833:CCH589849 CMD589833:CMD589849 CVZ589833:CVZ589849 DFV589833:DFV589849 DPR589833:DPR589849 DZN589833:DZN589849 EJJ589833:EJJ589849 ETF589833:ETF589849 FDB589833:FDB589849 FMX589833:FMX589849 FWT589833:FWT589849 GGP589833:GGP589849 GQL589833:GQL589849 HAH589833:HAH589849 HKD589833:HKD589849 HTZ589833:HTZ589849 IDV589833:IDV589849 INR589833:INR589849 IXN589833:IXN589849 JHJ589833:JHJ589849 JRF589833:JRF589849 KBB589833:KBB589849 KKX589833:KKX589849 KUT589833:KUT589849 LEP589833:LEP589849 LOL589833:LOL589849 LYH589833:LYH589849 MID589833:MID589849 MRZ589833:MRZ589849 NBV589833:NBV589849 NLR589833:NLR589849 NVN589833:NVN589849 OFJ589833:OFJ589849 OPF589833:OPF589849 OZB589833:OZB589849 PIX589833:PIX589849 PST589833:PST589849 QCP589833:QCP589849 QML589833:QML589849 QWH589833:QWH589849 RGD589833:RGD589849 RPZ589833:RPZ589849 RZV589833:RZV589849 SJR589833:SJR589849 STN589833:STN589849 TDJ589833:TDJ589849 TNF589833:TNF589849 TXB589833:TXB589849 UGX589833:UGX589849 UQT589833:UQT589849 VAP589833:VAP589849 VKL589833:VKL589849 VUH589833:VUH589849 WED589833:WED589849 WNZ589833:WNZ589849 WXV589833:WXV589849 BN655369:BN655385 LJ655369:LJ655385 VF655369:VF655385 AFB655369:AFB655385 AOX655369:AOX655385 AYT655369:AYT655385 BIP655369:BIP655385 BSL655369:BSL655385 CCH655369:CCH655385 CMD655369:CMD655385 CVZ655369:CVZ655385 DFV655369:DFV655385 DPR655369:DPR655385 DZN655369:DZN655385 EJJ655369:EJJ655385 ETF655369:ETF655385 FDB655369:FDB655385 FMX655369:FMX655385 FWT655369:FWT655385 GGP655369:GGP655385 GQL655369:GQL655385 HAH655369:HAH655385 HKD655369:HKD655385 HTZ655369:HTZ655385 IDV655369:IDV655385 INR655369:INR655385 IXN655369:IXN655385 JHJ655369:JHJ655385 JRF655369:JRF655385 KBB655369:KBB655385 KKX655369:KKX655385 KUT655369:KUT655385 LEP655369:LEP655385 LOL655369:LOL655385 LYH655369:LYH655385 MID655369:MID655385 MRZ655369:MRZ655385 NBV655369:NBV655385 NLR655369:NLR655385 NVN655369:NVN655385 OFJ655369:OFJ655385 OPF655369:OPF655385 OZB655369:OZB655385 PIX655369:PIX655385 PST655369:PST655385 QCP655369:QCP655385 QML655369:QML655385 QWH655369:QWH655385 RGD655369:RGD655385 RPZ655369:RPZ655385 RZV655369:RZV655385 SJR655369:SJR655385 STN655369:STN655385 TDJ655369:TDJ655385 TNF655369:TNF655385 TXB655369:TXB655385 UGX655369:UGX655385 UQT655369:UQT655385 VAP655369:VAP655385 VKL655369:VKL655385 VUH655369:VUH655385 WED655369:WED655385 WNZ655369:WNZ655385 WXV655369:WXV655385 BN720905:BN720921 LJ720905:LJ720921 VF720905:VF720921 AFB720905:AFB720921 AOX720905:AOX720921 AYT720905:AYT720921 BIP720905:BIP720921 BSL720905:BSL720921 CCH720905:CCH720921 CMD720905:CMD720921 CVZ720905:CVZ720921 DFV720905:DFV720921 DPR720905:DPR720921 DZN720905:DZN720921 EJJ720905:EJJ720921 ETF720905:ETF720921 FDB720905:FDB720921 FMX720905:FMX720921 FWT720905:FWT720921 GGP720905:GGP720921 GQL720905:GQL720921 HAH720905:HAH720921 HKD720905:HKD720921 HTZ720905:HTZ720921 IDV720905:IDV720921 INR720905:INR720921 IXN720905:IXN720921 JHJ720905:JHJ720921 JRF720905:JRF720921 KBB720905:KBB720921 KKX720905:KKX720921 KUT720905:KUT720921 LEP720905:LEP720921 LOL720905:LOL720921 LYH720905:LYH720921 MID720905:MID720921 MRZ720905:MRZ720921 NBV720905:NBV720921 NLR720905:NLR720921 NVN720905:NVN720921 OFJ720905:OFJ720921 OPF720905:OPF720921 OZB720905:OZB720921 PIX720905:PIX720921 PST720905:PST720921 QCP720905:QCP720921 QML720905:QML720921 QWH720905:QWH720921 RGD720905:RGD720921 RPZ720905:RPZ720921 RZV720905:RZV720921 SJR720905:SJR720921 STN720905:STN720921 TDJ720905:TDJ720921 TNF720905:TNF720921 TXB720905:TXB720921 UGX720905:UGX720921 UQT720905:UQT720921 VAP720905:VAP720921 VKL720905:VKL720921 VUH720905:VUH720921 WED720905:WED720921 WNZ720905:WNZ720921 WXV720905:WXV720921 BN786441:BN786457 LJ786441:LJ786457 VF786441:VF786457 AFB786441:AFB786457 AOX786441:AOX786457 AYT786441:AYT786457 BIP786441:BIP786457 BSL786441:BSL786457 CCH786441:CCH786457 CMD786441:CMD786457 CVZ786441:CVZ786457 DFV786441:DFV786457 DPR786441:DPR786457 DZN786441:DZN786457 EJJ786441:EJJ786457 ETF786441:ETF786457 FDB786441:FDB786457 FMX786441:FMX786457 FWT786441:FWT786457 GGP786441:GGP786457 GQL786441:GQL786457 HAH786441:HAH786457 HKD786441:HKD786457 HTZ786441:HTZ786457 IDV786441:IDV786457 INR786441:INR786457 IXN786441:IXN786457 JHJ786441:JHJ786457 JRF786441:JRF786457 KBB786441:KBB786457 KKX786441:KKX786457 KUT786441:KUT786457 LEP786441:LEP786457 LOL786441:LOL786457 LYH786441:LYH786457 MID786441:MID786457 MRZ786441:MRZ786457 NBV786441:NBV786457 NLR786441:NLR786457 NVN786441:NVN786457 OFJ786441:OFJ786457 OPF786441:OPF786457 OZB786441:OZB786457 PIX786441:PIX786457 PST786441:PST786457 QCP786441:QCP786457 QML786441:QML786457 QWH786441:QWH786457 RGD786441:RGD786457 RPZ786441:RPZ786457 RZV786441:RZV786457 SJR786441:SJR786457 STN786441:STN786457 TDJ786441:TDJ786457 TNF786441:TNF786457 TXB786441:TXB786457 UGX786441:UGX786457 UQT786441:UQT786457 VAP786441:VAP786457 VKL786441:VKL786457 VUH786441:VUH786457 WED786441:WED786457 WNZ786441:WNZ786457 WXV786441:WXV786457 BN851977:BN851993 LJ851977:LJ851993 VF851977:VF851993 AFB851977:AFB851993 AOX851977:AOX851993 AYT851977:AYT851993 BIP851977:BIP851993 BSL851977:BSL851993 CCH851977:CCH851993 CMD851977:CMD851993 CVZ851977:CVZ851993 DFV851977:DFV851993 DPR851977:DPR851993 DZN851977:DZN851993 EJJ851977:EJJ851993 ETF851977:ETF851993 FDB851977:FDB851993 FMX851977:FMX851993 FWT851977:FWT851993 GGP851977:GGP851993 GQL851977:GQL851993 HAH851977:HAH851993 HKD851977:HKD851993 HTZ851977:HTZ851993 IDV851977:IDV851993 INR851977:INR851993 IXN851977:IXN851993 JHJ851977:JHJ851993 JRF851977:JRF851993 KBB851977:KBB851993 KKX851977:KKX851993 KUT851977:KUT851993 LEP851977:LEP851993 LOL851977:LOL851993 LYH851977:LYH851993 MID851977:MID851993 MRZ851977:MRZ851993 NBV851977:NBV851993 NLR851977:NLR851993 NVN851977:NVN851993 OFJ851977:OFJ851993 OPF851977:OPF851993 OZB851977:OZB851993 PIX851977:PIX851993 PST851977:PST851993 QCP851977:QCP851993 QML851977:QML851993 QWH851977:QWH851993 RGD851977:RGD851993 RPZ851977:RPZ851993 RZV851977:RZV851993 SJR851977:SJR851993 STN851977:STN851993 TDJ851977:TDJ851993 TNF851977:TNF851993 TXB851977:TXB851993 UGX851977:UGX851993 UQT851977:UQT851993 VAP851977:VAP851993 VKL851977:VKL851993 VUH851977:VUH851993 WED851977:WED851993 WNZ851977:WNZ851993 WXV851977:WXV851993 BN917513:BN917529 LJ917513:LJ917529 VF917513:VF917529 AFB917513:AFB917529 AOX917513:AOX917529 AYT917513:AYT917529 BIP917513:BIP917529 BSL917513:BSL917529 CCH917513:CCH917529 CMD917513:CMD917529 CVZ917513:CVZ917529 DFV917513:DFV917529 DPR917513:DPR917529 DZN917513:DZN917529 EJJ917513:EJJ917529 ETF917513:ETF917529 FDB917513:FDB917529 FMX917513:FMX917529 FWT917513:FWT917529 GGP917513:GGP917529 GQL917513:GQL917529 HAH917513:HAH917529 HKD917513:HKD917529 HTZ917513:HTZ917529 IDV917513:IDV917529 INR917513:INR917529 IXN917513:IXN917529 JHJ917513:JHJ917529 JRF917513:JRF917529 KBB917513:KBB917529 KKX917513:KKX917529 KUT917513:KUT917529 LEP917513:LEP917529 LOL917513:LOL917529 LYH917513:LYH917529 MID917513:MID917529 MRZ917513:MRZ917529 NBV917513:NBV917529 NLR917513:NLR917529 NVN917513:NVN917529 OFJ917513:OFJ917529 OPF917513:OPF917529 OZB917513:OZB917529 PIX917513:PIX917529 PST917513:PST917529 QCP917513:QCP917529 QML917513:QML917529 QWH917513:QWH917529 RGD917513:RGD917529 RPZ917513:RPZ917529 RZV917513:RZV917529 SJR917513:SJR917529 STN917513:STN917529 TDJ917513:TDJ917529 TNF917513:TNF917529 TXB917513:TXB917529 UGX917513:UGX917529 UQT917513:UQT917529 VAP917513:VAP917529 VKL917513:VKL917529 VUH917513:VUH917529 WED917513:WED917529 WNZ917513:WNZ917529 WXV917513:WXV917529 BN983049:BN983065 LJ983049:LJ983065 VF983049:VF983065 AFB983049:AFB983065 AOX983049:AOX983065 AYT983049:AYT983065 BIP983049:BIP983065 BSL983049:BSL983065 CCH983049:CCH983065 CMD983049:CMD983065 CVZ983049:CVZ983065 DFV983049:DFV983065 DPR983049:DPR983065 DZN983049:DZN983065 EJJ983049:EJJ983065 ETF983049:ETF983065 FDB983049:FDB983065 FMX983049:FMX983065 FWT983049:FWT983065 GGP983049:GGP983065 GQL983049:GQL983065 HAH983049:HAH983065 HKD983049:HKD983065 HTZ983049:HTZ983065 IDV983049:IDV983065 INR983049:INR983065 IXN983049:IXN983065 JHJ983049:JHJ983065 JRF983049:JRF983065 KBB983049:KBB983065 KKX983049:KKX983065 KUT983049:KUT983065 LEP983049:LEP983065 LOL983049:LOL983065 LYH983049:LYH983065 MID983049:MID983065 MRZ983049:MRZ983065 NBV983049:NBV983065 NLR983049:NLR983065 NVN983049:NVN983065 OFJ983049:OFJ983065 OPF983049:OPF983065 OZB983049:OZB983065 PIX983049:PIX983065 PST983049:PST983065 QCP983049:QCP983065 QML983049:QML983065 QWH983049:QWH983065 RGD983049:RGD983065 RPZ983049:RPZ983065 RZV983049:RZV983065 SJR983049:SJR983065 STN983049:STN983065 TDJ983049:TDJ983065 TNF983049:TNF983065 TXB983049:TXB983065 UGX983049:UGX983065 UQT983049:UQT983065 VAP983049:VAP983065 VKL983049:VKL983065 VUH983049:VUH983065 WED983049:WED983065 WNZ983049:WNZ983065 WXV983049:WXV983065">
      <formula1>Efecto</formula1>
    </dataValidation>
    <dataValidation allowBlank="1" showInputMessage="1" showErrorMessage="1" error="mayor 1" sqref="BO9:BP25 LK9:LL25 VG9:VH25 AFC9:AFD25 AOY9:AOZ25 AYU9:AYV25 BIQ9:BIR25 BSM9:BSN25 CCI9:CCJ25 CME9:CMF25 CWA9:CWB25 DFW9:DFX25 DPS9:DPT25 DZO9:DZP25 EJK9:EJL25 ETG9:ETH25 FDC9:FDD25 FMY9:FMZ25 FWU9:FWV25 GGQ9:GGR25 GQM9:GQN25 HAI9:HAJ25 HKE9:HKF25 HUA9:HUB25 IDW9:IDX25 INS9:INT25 IXO9:IXP25 JHK9:JHL25 JRG9:JRH25 KBC9:KBD25 KKY9:KKZ25 KUU9:KUV25 LEQ9:LER25 LOM9:LON25 LYI9:LYJ25 MIE9:MIF25 MSA9:MSB25 NBW9:NBX25 NLS9:NLT25 NVO9:NVP25 OFK9:OFL25 OPG9:OPH25 OZC9:OZD25 PIY9:PIZ25 PSU9:PSV25 QCQ9:QCR25 QMM9:QMN25 QWI9:QWJ25 RGE9:RGF25 RQA9:RQB25 RZW9:RZX25 SJS9:SJT25 STO9:STP25 TDK9:TDL25 TNG9:TNH25 TXC9:TXD25 UGY9:UGZ25 UQU9:UQV25 VAQ9:VAR25 VKM9:VKN25 VUI9:VUJ25 WEE9:WEF25 WOA9:WOB25 WXW9:WXX25 BO65545:BP65561 LK65545:LL65561 VG65545:VH65561 AFC65545:AFD65561 AOY65545:AOZ65561 AYU65545:AYV65561 BIQ65545:BIR65561 BSM65545:BSN65561 CCI65545:CCJ65561 CME65545:CMF65561 CWA65545:CWB65561 DFW65545:DFX65561 DPS65545:DPT65561 DZO65545:DZP65561 EJK65545:EJL65561 ETG65545:ETH65561 FDC65545:FDD65561 FMY65545:FMZ65561 FWU65545:FWV65561 GGQ65545:GGR65561 GQM65545:GQN65561 HAI65545:HAJ65561 HKE65545:HKF65561 HUA65545:HUB65561 IDW65545:IDX65561 INS65545:INT65561 IXO65545:IXP65561 JHK65545:JHL65561 JRG65545:JRH65561 KBC65545:KBD65561 KKY65545:KKZ65561 KUU65545:KUV65561 LEQ65545:LER65561 LOM65545:LON65561 LYI65545:LYJ65561 MIE65545:MIF65561 MSA65545:MSB65561 NBW65545:NBX65561 NLS65545:NLT65561 NVO65545:NVP65561 OFK65545:OFL65561 OPG65545:OPH65561 OZC65545:OZD65561 PIY65545:PIZ65561 PSU65545:PSV65561 QCQ65545:QCR65561 QMM65545:QMN65561 QWI65545:QWJ65561 RGE65545:RGF65561 RQA65545:RQB65561 RZW65545:RZX65561 SJS65545:SJT65561 STO65545:STP65561 TDK65545:TDL65561 TNG65545:TNH65561 TXC65545:TXD65561 UGY65545:UGZ65561 UQU65545:UQV65561 VAQ65545:VAR65561 VKM65545:VKN65561 VUI65545:VUJ65561 WEE65545:WEF65561 WOA65545:WOB65561 WXW65545:WXX65561 BO131081:BP131097 LK131081:LL131097 VG131081:VH131097 AFC131081:AFD131097 AOY131081:AOZ131097 AYU131081:AYV131097 BIQ131081:BIR131097 BSM131081:BSN131097 CCI131081:CCJ131097 CME131081:CMF131097 CWA131081:CWB131097 DFW131081:DFX131097 DPS131081:DPT131097 DZO131081:DZP131097 EJK131081:EJL131097 ETG131081:ETH131097 FDC131081:FDD131097 FMY131081:FMZ131097 FWU131081:FWV131097 GGQ131081:GGR131097 GQM131081:GQN131097 HAI131081:HAJ131097 HKE131081:HKF131097 HUA131081:HUB131097 IDW131081:IDX131097 INS131081:INT131097 IXO131081:IXP131097 JHK131081:JHL131097 JRG131081:JRH131097 KBC131081:KBD131097 KKY131081:KKZ131097 KUU131081:KUV131097 LEQ131081:LER131097 LOM131081:LON131097 LYI131081:LYJ131097 MIE131081:MIF131097 MSA131081:MSB131097 NBW131081:NBX131097 NLS131081:NLT131097 NVO131081:NVP131097 OFK131081:OFL131097 OPG131081:OPH131097 OZC131081:OZD131097 PIY131081:PIZ131097 PSU131081:PSV131097 QCQ131081:QCR131097 QMM131081:QMN131097 QWI131081:QWJ131097 RGE131081:RGF131097 RQA131081:RQB131097 RZW131081:RZX131097 SJS131081:SJT131097 STO131081:STP131097 TDK131081:TDL131097 TNG131081:TNH131097 TXC131081:TXD131097 UGY131081:UGZ131097 UQU131081:UQV131097 VAQ131081:VAR131097 VKM131081:VKN131097 VUI131081:VUJ131097 WEE131081:WEF131097 WOA131081:WOB131097 WXW131081:WXX131097 BO196617:BP196633 LK196617:LL196633 VG196617:VH196633 AFC196617:AFD196633 AOY196617:AOZ196633 AYU196617:AYV196633 BIQ196617:BIR196633 BSM196617:BSN196633 CCI196617:CCJ196633 CME196617:CMF196633 CWA196617:CWB196633 DFW196617:DFX196633 DPS196617:DPT196633 DZO196617:DZP196633 EJK196617:EJL196633 ETG196617:ETH196633 FDC196617:FDD196633 FMY196617:FMZ196633 FWU196617:FWV196633 GGQ196617:GGR196633 GQM196617:GQN196633 HAI196617:HAJ196633 HKE196617:HKF196633 HUA196617:HUB196633 IDW196617:IDX196633 INS196617:INT196633 IXO196617:IXP196633 JHK196617:JHL196633 JRG196617:JRH196633 KBC196617:KBD196633 KKY196617:KKZ196633 KUU196617:KUV196633 LEQ196617:LER196633 LOM196617:LON196633 LYI196617:LYJ196633 MIE196617:MIF196633 MSA196617:MSB196633 NBW196617:NBX196633 NLS196617:NLT196633 NVO196617:NVP196633 OFK196617:OFL196633 OPG196617:OPH196633 OZC196617:OZD196633 PIY196617:PIZ196633 PSU196617:PSV196633 QCQ196617:QCR196633 QMM196617:QMN196633 QWI196617:QWJ196633 RGE196617:RGF196633 RQA196617:RQB196633 RZW196617:RZX196633 SJS196617:SJT196633 STO196617:STP196633 TDK196617:TDL196633 TNG196617:TNH196633 TXC196617:TXD196633 UGY196617:UGZ196633 UQU196617:UQV196633 VAQ196617:VAR196633 VKM196617:VKN196633 VUI196617:VUJ196633 WEE196617:WEF196633 WOA196617:WOB196633 WXW196617:WXX196633 BO262153:BP262169 LK262153:LL262169 VG262153:VH262169 AFC262153:AFD262169 AOY262153:AOZ262169 AYU262153:AYV262169 BIQ262153:BIR262169 BSM262153:BSN262169 CCI262153:CCJ262169 CME262153:CMF262169 CWA262153:CWB262169 DFW262153:DFX262169 DPS262153:DPT262169 DZO262153:DZP262169 EJK262153:EJL262169 ETG262153:ETH262169 FDC262153:FDD262169 FMY262153:FMZ262169 FWU262153:FWV262169 GGQ262153:GGR262169 GQM262153:GQN262169 HAI262153:HAJ262169 HKE262153:HKF262169 HUA262153:HUB262169 IDW262153:IDX262169 INS262153:INT262169 IXO262153:IXP262169 JHK262153:JHL262169 JRG262153:JRH262169 KBC262153:KBD262169 KKY262153:KKZ262169 KUU262153:KUV262169 LEQ262153:LER262169 LOM262153:LON262169 LYI262153:LYJ262169 MIE262153:MIF262169 MSA262153:MSB262169 NBW262153:NBX262169 NLS262153:NLT262169 NVO262153:NVP262169 OFK262153:OFL262169 OPG262153:OPH262169 OZC262153:OZD262169 PIY262153:PIZ262169 PSU262153:PSV262169 QCQ262153:QCR262169 QMM262153:QMN262169 QWI262153:QWJ262169 RGE262153:RGF262169 RQA262153:RQB262169 RZW262153:RZX262169 SJS262153:SJT262169 STO262153:STP262169 TDK262153:TDL262169 TNG262153:TNH262169 TXC262153:TXD262169 UGY262153:UGZ262169 UQU262153:UQV262169 VAQ262153:VAR262169 VKM262153:VKN262169 VUI262153:VUJ262169 WEE262153:WEF262169 WOA262153:WOB262169 WXW262153:WXX262169 BO327689:BP327705 LK327689:LL327705 VG327689:VH327705 AFC327689:AFD327705 AOY327689:AOZ327705 AYU327689:AYV327705 BIQ327689:BIR327705 BSM327689:BSN327705 CCI327689:CCJ327705 CME327689:CMF327705 CWA327689:CWB327705 DFW327689:DFX327705 DPS327689:DPT327705 DZO327689:DZP327705 EJK327689:EJL327705 ETG327689:ETH327705 FDC327689:FDD327705 FMY327689:FMZ327705 FWU327689:FWV327705 GGQ327689:GGR327705 GQM327689:GQN327705 HAI327689:HAJ327705 HKE327689:HKF327705 HUA327689:HUB327705 IDW327689:IDX327705 INS327689:INT327705 IXO327689:IXP327705 JHK327689:JHL327705 JRG327689:JRH327705 KBC327689:KBD327705 KKY327689:KKZ327705 KUU327689:KUV327705 LEQ327689:LER327705 LOM327689:LON327705 LYI327689:LYJ327705 MIE327689:MIF327705 MSA327689:MSB327705 NBW327689:NBX327705 NLS327689:NLT327705 NVO327689:NVP327705 OFK327689:OFL327705 OPG327689:OPH327705 OZC327689:OZD327705 PIY327689:PIZ327705 PSU327689:PSV327705 QCQ327689:QCR327705 QMM327689:QMN327705 QWI327689:QWJ327705 RGE327689:RGF327705 RQA327689:RQB327705 RZW327689:RZX327705 SJS327689:SJT327705 STO327689:STP327705 TDK327689:TDL327705 TNG327689:TNH327705 TXC327689:TXD327705 UGY327689:UGZ327705 UQU327689:UQV327705 VAQ327689:VAR327705 VKM327689:VKN327705 VUI327689:VUJ327705 WEE327689:WEF327705 WOA327689:WOB327705 WXW327689:WXX327705 BO393225:BP393241 LK393225:LL393241 VG393225:VH393241 AFC393225:AFD393241 AOY393225:AOZ393241 AYU393225:AYV393241 BIQ393225:BIR393241 BSM393225:BSN393241 CCI393225:CCJ393241 CME393225:CMF393241 CWA393225:CWB393241 DFW393225:DFX393241 DPS393225:DPT393241 DZO393225:DZP393241 EJK393225:EJL393241 ETG393225:ETH393241 FDC393225:FDD393241 FMY393225:FMZ393241 FWU393225:FWV393241 GGQ393225:GGR393241 GQM393225:GQN393241 HAI393225:HAJ393241 HKE393225:HKF393241 HUA393225:HUB393241 IDW393225:IDX393241 INS393225:INT393241 IXO393225:IXP393241 JHK393225:JHL393241 JRG393225:JRH393241 KBC393225:KBD393241 KKY393225:KKZ393241 KUU393225:KUV393241 LEQ393225:LER393241 LOM393225:LON393241 LYI393225:LYJ393241 MIE393225:MIF393241 MSA393225:MSB393241 NBW393225:NBX393241 NLS393225:NLT393241 NVO393225:NVP393241 OFK393225:OFL393241 OPG393225:OPH393241 OZC393225:OZD393241 PIY393225:PIZ393241 PSU393225:PSV393241 QCQ393225:QCR393241 QMM393225:QMN393241 QWI393225:QWJ393241 RGE393225:RGF393241 RQA393225:RQB393241 RZW393225:RZX393241 SJS393225:SJT393241 STO393225:STP393241 TDK393225:TDL393241 TNG393225:TNH393241 TXC393225:TXD393241 UGY393225:UGZ393241 UQU393225:UQV393241 VAQ393225:VAR393241 VKM393225:VKN393241 VUI393225:VUJ393241 WEE393225:WEF393241 WOA393225:WOB393241 WXW393225:WXX393241 BO458761:BP458777 LK458761:LL458777 VG458761:VH458777 AFC458761:AFD458777 AOY458761:AOZ458777 AYU458761:AYV458777 BIQ458761:BIR458777 BSM458761:BSN458777 CCI458761:CCJ458777 CME458761:CMF458777 CWA458761:CWB458777 DFW458761:DFX458777 DPS458761:DPT458777 DZO458761:DZP458777 EJK458761:EJL458777 ETG458761:ETH458777 FDC458761:FDD458777 FMY458761:FMZ458777 FWU458761:FWV458777 GGQ458761:GGR458777 GQM458761:GQN458777 HAI458761:HAJ458777 HKE458761:HKF458777 HUA458761:HUB458777 IDW458761:IDX458777 INS458761:INT458777 IXO458761:IXP458777 JHK458761:JHL458777 JRG458761:JRH458777 KBC458761:KBD458777 KKY458761:KKZ458777 KUU458761:KUV458777 LEQ458761:LER458777 LOM458761:LON458777 LYI458761:LYJ458777 MIE458761:MIF458777 MSA458761:MSB458777 NBW458761:NBX458777 NLS458761:NLT458777 NVO458761:NVP458777 OFK458761:OFL458777 OPG458761:OPH458777 OZC458761:OZD458777 PIY458761:PIZ458777 PSU458761:PSV458777 QCQ458761:QCR458777 QMM458761:QMN458777 QWI458761:QWJ458777 RGE458761:RGF458777 RQA458761:RQB458777 RZW458761:RZX458777 SJS458761:SJT458777 STO458761:STP458777 TDK458761:TDL458777 TNG458761:TNH458777 TXC458761:TXD458777 UGY458761:UGZ458777 UQU458761:UQV458777 VAQ458761:VAR458777 VKM458761:VKN458777 VUI458761:VUJ458777 WEE458761:WEF458777 WOA458761:WOB458777 WXW458761:WXX458777 BO524297:BP524313 LK524297:LL524313 VG524297:VH524313 AFC524297:AFD524313 AOY524297:AOZ524313 AYU524297:AYV524313 BIQ524297:BIR524313 BSM524297:BSN524313 CCI524297:CCJ524313 CME524297:CMF524313 CWA524297:CWB524313 DFW524297:DFX524313 DPS524297:DPT524313 DZO524297:DZP524313 EJK524297:EJL524313 ETG524297:ETH524313 FDC524297:FDD524313 FMY524297:FMZ524313 FWU524297:FWV524313 GGQ524297:GGR524313 GQM524297:GQN524313 HAI524297:HAJ524313 HKE524297:HKF524313 HUA524297:HUB524313 IDW524297:IDX524313 INS524297:INT524313 IXO524297:IXP524313 JHK524297:JHL524313 JRG524297:JRH524313 KBC524297:KBD524313 KKY524297:KKZ524313 KUU524297:KUV524313 LEQ524297:LER524313 LOM524297:LON524313 LYI524297:LYJ524313 MIE524297:MIF524313 MSA524297:MSB524313 NBW524297:NBX524313 NLS524297:NLT524313 NVO524297:NVP524313 OFK524297:OFL524313 OPG524297:OPH524313 OZC524297:OZD524313 PIY524297:PIZ524313 PSU524297:PSV524313 QCQ524297:QCR524313 QMM524297:QMN524313 QWI524297:QWJ524313 RGE524297:RGF524313 RQA524297:RQB524313 RZW524297:RZX524313 SJS524297:SJT524313 STO524297:STP524313 TDK524297:TDL524313 TNG524297:TNH524313 TXC524297:TXD524313 UGY524297:UGZ524313 UQU524297:UQV524313 VAQ524297:VAR524313 VKM524297:VKN524313 VUI524297:VUJ524313 WEE524297:WEF524313 WOA524297:WOB524313 WXW524297:WXX524313 BO589833:BP589849 LK589833:LL589849 VG589833:VH589849 AFC589833:AFD589849 AOY589833:AOZ589849 AYU589833:AYV589849 BIQ589833:BIR589849 BSM589833:BSN589849 CCI589833:CCJ589849 CME589833:CMF589849 CWA589833:CWB589849 DFW589833:DFX589849 DPS589833:DPT589849 DZO589833:DZP589849 EJK589833:EJL589849 ETG589833:ETH589849 FDC589833:FDD589849 FMY589833:FMZ589849 FWU589833:FWV589849 GGQ589833:GGR589849 GQM589833:GQN589849 HAI589833:HAJ589849 HKE589833:HKF589849 HUA589833:HUB589849 IDW589833:IDX589849 INS589833:INT589849 IXO589833:IXP589849 JHK589833:JHL589849 JRG589833:JRH589849 KBC589833:KBD589849 KKY589833:KKZ589849 KUU589833:KUV589849 LEQ589833:LER589849 LOM589833:LON589849 LYI589833:LYJ589849 MIE589833:MIF589849 MSA589833:MSB589849 NBW589833:NBX589849 NLS589833:NLT589849 NVO589833:NVP589849 OFK589833:OFL589849 OPG589833:OPH589849 OZC589833:OZD589849 PIY589833:PIZ589849 PSU589833:PSV589849 QCQ589833:QCR589849 QMM589833:QMN589849 QWI589833:QWJ589849 RGE589833:RGF589849 RQA589833:RQB589849 RZW589833:RZX589849 SJS589833:SJT589849 STO589833:STP589849 TDK589833:TDL589849 TNG589833:TNH589849 TXC589833:TXD589849 UGY589833:UGZ589849 UQU589833:UQV589849 VAQ589833:VAR589849 VKM589833:VKN589849 VUI589833:VUJ589849 WEE589833:WEF589849 WOA589833:WOB589849 WXW589833:WXX589849 BO655369:BP655385 LK655369:LL655385 VG655369:VH655385 AFC655369:AFD655385 AOY655369:AOZ655385 AYU655369:AYV655385 BIQ655369:BIR655385 BSM655369:BSN655385 CCI655369:CCJ655385 CME655369:CMF655385 CWA655369:CWB655385 DFW655369:DFX655385 DPS655369:DPT655385 DZO655369:DZP655385 EJK655369:EJL655385 ETG655369:ETH655385 FDC655369:FDD655385 FMY655369:FMZ655385 FWU655369:FWV655385 GGQ655369:GGR655385 GQM655369:GQN655385 HAI655369:HAJ655385 HKE655369:HKF655385 HUA655369:HUB655385 IDW655369:IDX655385 INS655369:INT655385 IXO655369:IXP655385 JHK655369:JHL655385 JRG655369:JRH655385 KBC655369:KBD655385 KKY655369:KKZ655385 KUU655369:KUV655385 LEQ655369:LER655385 LOM655369:LON655385 LYI655369:LYJ655385 MIE655369:MIF655385 MSA655369:MSB655385 NBW655369:NBX655385 NLS655369:NLT655385 NVO655369:NVP655385 OFK655369:OFL655385 OPG655369:OPH655385 OZC655369:OZD655385 PIY655369:PIZ655385 PSU655369:PSV655385 QCQ655369:QCR655385 QMM655369:QMN655385 QWI655369:QWJ655385 RGE655369:RGF655385 RQA655369:RQB655385 RZW655369:RZX655385 SJS655369:SJT655385 STO655369:STP655385 TDK655369:TDL655385 TNG655369:TNH655385 TXC655369:TXD655385 UGY655369:UGZ655385 UQU655369:UQV655385 VAQ655369:VAR655385 VKM655369:VKN655385 VUI655369:VUJ655385 WEE655369:WEF655385 WOA655369:WOB655385 WXW655369:WXX655385 BO720905:BP720921 LK720905:LL720921 VG720905:VH720921 AFC720905:AFD720921 AOY720905:AOZ720921 AYU720905:AYV720921 BIQ720905:BIR720921 BSM720905:BSN720921 CCI720905:CCJ720921 CME720905:CMF720921 CWA720905:CWB720921 DFW720905:DFX720921 DPS720905:DPT720921 DZO720905:DZP720921 EJK720905:EJL720921 ETG720905:ETH720921 FDC720905:FDD720921 FMY720905:FMZ720921 FWU720905:FWV720921 GGQ720905:GGR720921 GQM720905:GQN720921 HAI720905:HAJ720921 HKE720905:HKF720921 HUA720905:HUB720921 IDW720905:IDX720921 INS720905:INT720921 IXO720905:IXP720921 JHK720905:JHL720921 JRG720905:JRH720921 KBC720905:KBD720921 KKY720905:KKZ720921 KUU720905:KUV720921 LEQ720905:LER720921 LOM720905:LON720921 LYI720905:LYJ720921 MIE720905:MIF720921 MSA720905:MSB720921 NBW720905:NBX720921 NLS720905:NLT720921 NVO720905:NVP720921 OFK720905:OFL720921 OPG720905:OPH720921 OZC720905:OZD720921 PIY720905:PIZ720921 PSU720905:PSV720921 QCQ720905:QCR720921 QMM720905:QMN720921 QWI720905:QWJ720921 RGE720905:RGF720921 RQA720905:RQB720921 RZW720905:RZX720921 SJS720905:SJT720921 STO720905:STP720921 TDK720905:TDL720921 TNG720905:TNH720921 TXC720905:TXD720921 UGY720905:UGZ720921 UQU720905:UQV720921 VAQ720905:VAR720921 VKM720905:VKN720921 VUI720905:VUJ720921 WEE720905:WEF720921 WOA720905:WOB720921 WXW720905:WXX720921 BO786441:BP786457 LK786441:LL786457 VG786441:VH786457 AFC786441:AFD786457 AOY786441:AOZ786457 AYU786441:AYV786457 BIQ786441:BIR786457 BSM786441:BSN786457 CCI786441:CCJ786457 CME786441:CMF786457 CWA786441:CWB786457 DFW786441:DFX786457 DPS786441:DPT786457 DZO786441:DZP786457 EJK786441:EJL786457 ETG786441:ETH786457 FDC786441:FDD786457 FMY786441:FMZ786457 FWU786441:FWV786457 GGQ786441:GGR786457 GQM786441:GQN786457 HAI786441:HAJ786457 HKE786441:HKF786457 HUA786441:HUB786457 IDW786441:IDX786457 INS786441:INT786457 IXO786441:IXP786457 JHK786441:JHL786457 JRG786441:JRH786457 KBC786441:KBD786457 KKY786441:KKZ786457 KUU786441:KUV786457 LEQ786441:LER786457 LOM786441:LON786457 LYI786441:LYJ786457 MIE786441:MIF786457 MSA786441:MSB786457 NBW786441:NBX786457 NLS786441:NLT786457 NVO786441:NVP786457 OFK786441:OFL786457 OPG786441:OPH786457 OZC786441:OZD786457 PIY786441:PIZ786457 PSU786441:PSV786457 QCQ786441:QCR786457 QMM786441:QMN786457 QWI786441:QWJ786457 RGE786441:RGF786457 RQA786441:RQB786457 RZW786441:RZX786457 SJS786441:SJT786457 STO786441:STP786457 TDK786441:TDL786457 TNG786441:TNH786457 TXC786441:TXD786457 UGY786441:UGZ786457 UQU786441:UQV786457 VAQ786441:VAR786457 VKM786441:VKN786457 VUI786441:VUJ786457 WEE786441:WEF786457 WOA786441:WOB786457 WXW786441:WXX786457 BO851977:BP851993 LK851977:LL851993 VG851977:VH851993 AFC851977:AFD851993 AOY851977:AOZ851993 AYU851977:AYV851993 BIQ851977:BIR851993 BSM851977:BSN851993 CCI851977:CCJ851993 CME851977:CMF851993 CWA851977:CWB851993 DFW851977:DFX851993 DPS851977:DPT851993 DZO851977:DZP851993 EJK851977:EJL851993 ETG851977:ETH851993 FDC851977:FDD851993 FMY851977:FMZ851993 FWU851977:FWV851993 GGQ851977:GGR851993 GQM851977:GQN851993 HAI851977:HAJ851993 HKE851977:HKF851993 HUA851977:HUB851993 IDW851977:IDX851993 INS851977:INT851993 IXO851977:IXP851993 JHK851977:JHL851993 JRG851977:JRH851993 KBC851977:KBD851993 KKY851977:KKZ851993 KUU851977:KUV851993 LEQ851977:LER851993 LOM851977:LON851993 LYI851977:LYJ851993 MIE851977:MIF851993 MSA851977:MSB851993 NBW851977:NBX851993 NLS851977:NLT851993 NVO851977:NVP851993 OFK851977:OFL851993 OPG851977:OPH851993 OZC851977:OZD851993 PIY851977:PIZ851993 PSU851977:PSV851993 QCQ851977:QCR851993 QMM851977:QMN851993 QWI851977:QWJ851993 RGE851977:RGF851993 RQA851977:RQB851993 RZW851977:RZX851993 SJS851977:SJT851993 STO851977:STP851993 TDK851977:TDL851993 TNG851977:TNH851993 TXC851977:TXD851993 UGY851977:UGZ851993 UQU851977:UQV851993 VAQ851977:VAR851993 VKM851977:VKN851993 VUI851977:VUJ851993 WEE851977:WEF851993 WOA851977:WOB851993 WXW851977:WXX851993 BO917513:BP917529 LK917513:LL917529 VG917513:VH917529 AFC917513:AFD917529 AOY917513:AOZ917529 AYU917513:AYV917529 BIQ917513:BIR917529 BSM917513:BSN917529 CCI917513:CCJ917529 CME917513:CMF917529 CWA917513:CWB917529 DFW917513:DFX917529 DPS917513:DPT917529 DZO917513:DZP917529 EJK917513:EJL917529 ETG917513:ETH917529 FDC917513:FDD917529 FMY917513:FMZ917529 FWU917513:FWV917529 GGQ917513:GGR917529 GQM917513:GQN917529 HAI917513:HAJ917529 HKE917513:HKF917529 HUA917513:HUB917529 IDW917513:IDX917529 INS917513:INT917529 IXO917513:IXP917529 JHK917513:JHL917529 JRG917513:JRH917529 KBC917513:KBD917529 KKY917513:KKZ917529 KUU917513:KUV917529 LEQ917513:LER917529 LOM917513:LON917529 LYI917513:LYJ917529 MIE917513:MIF917529 MSA917513:MSB917529 NBW917513:NBX917529 NLS917513:NLT917529 NVO917513:NVP917529 OFK917513:OFL917529 OPG917513:OPH917529 OZC917513:OZD917529 PIY917513:PIZ917529 PSU917513:PSV917529 QCQ917513:QCR917529 QMM917513:QMN917529 QWI917513:QWJ917529 RGE917513:RGF917529 RQA917513:RQB917529 RZW917513:RZX917529 SJS917513:SJT917529 STO917513:STP917529 TDK917513:TDL917529 TNG917513:TNH917529 TXC917513:TXD917529 UGY917513:UGZ917529 UQU917513:UQV917529 VAQ917513:VAR917529 VKM917513:VKN917529 VUI917513:VUJ917529 WEE917513:WEF917529 WOA917513:WOB917529 WXW917513:WXX917529 BO983049:BP983065 LK983049:LL983065 VG983049:VH983065 AFC983049:AFD983065 AOY983049:AOZ983065 AYU983049:AYV983065 BIQ983049:BIR983065 BSM983049:BSN983065 CCI983049:CCJ983065 CME983049:CMF983065 CWA983049:CWB983065 DFW983049:DFX983065 DPS983049:DPT983065 DZO983049:DZP983065 EJK983049:EJL983065 ETG983049:ETH983065 FDC983049:FDD983065 FMY983049:FMZ983065 FWU983049:FWV983065 GGQ983049:GGR983065 GQM983049:GQN983065 HAI983049:HAJ983065 HKE983049:HKF983065 HUA983049:HUB983065 IDW983049:IDX983065 INS983049:INT983065 IXO983049:IXP983065 JHK983049:JHL983065 JRG983049:JRH983065 KBC983049:KBD983065 KKY983049:KKZ983065 KUU983049:KUV983065 LEQ983049:LER983065 LOM983049:LON983065 LYI983049:LYJ983065 MIE983049:MIF983065 MSA983049:MSB983065 NBW983049:NBX983065 NLS983049:NLT983065 NVO983049:NVP983065 OFK983049:OFL983065 OPG983049:OPH983065 OZC983049:OZD983065 PIY983049:PIZ983065 PSU983049:PSV983065 QCQ983049:QCR983065 QMM983049:QMN983065 QWI983049:QWJ983065 RGE983049:RGF983065 RQA983049:RQB983065 RZW983049:RZX983065 SJS983049:SJT983065 STO983049:STP983065 TDK983049:TDL983065 TNG983049:TNH983065 TXC983049:TXD983065 UGY983049:UGZ983065 UQU983049:UQV983065 VAQ983049:VAR983065 VKM983049:VKN983065 VUI983049:VUJ983065 WEE983049:WEF983065 WOA983049:WOB983065 WXW983049:WXX983065"/>
    <dataValidation type="list" showInputMessage="1" showErrorMessage="1" errorTitle="Rechazado" error="Solo son validadas las opciones de la lista" sqref="BM9:BM25 LI9:LI25 VE9:VE25 AFA9:AFA25 AOW9:AOW25 AYS9:AYS25 BIO9:BIO25 BSK9:BSK25 CCG9:CCG25 CMC9:CMC25 CVY9:CVY25 DFU9:DFU25 DPQ9:DPQ25 DZM9:DZM25 EJI9:EJI25 ETE9:ETE25 FDA9:FDA25 FMW9:FMW25 FWS9:FWS25 GGO9:GGO25 GQK9:GQK25 HAG9:HAG25 HKC9:HKC25 HTY9:HTY25 IDU9:IDU25 INQ9:INQ25 IXM9:IXM25 JHI9:JHI25 JRE9:JRE25 KBA9:KBA25 KKW9:KKW25 KUS9:KUS25 LEO9:LEO25 LOK9:LOK25 LYG9:LYG25 MIC9:MIC25 MRY9:MRY25 NBU9:NBU25 NLQ9:NLQ25 NVM9:NVM25 OFI9:OFI25 OPE9:OPE25 OZA9:OZA25 PIW9:PIW25 PSS9:PSS25 QCO9:QCO25 QMK9:QMK25 QWG9:QWG25 RGC9:RGC25 RPY9:RPY25 RZU9:RZU25 SJQ9:SJQ25 STM9:STM25 TDI9:TDI25 TNE9:TNE25 TXA9:TXA25 UGW9:UGW25 UQS9:UQS25 VAO9:VAO25 VKK9:VKK25 VUG9:VUG25 WEC9:WEC25 WNY9:WNY25 WXU9:WXU25 BM65545:BM65561 LI65545:LI65561 VE65545:VE65561 AFA65545:AFA65561 AOW65545:AOW65561 AYS65545:AYS65561 BIO65545:BIO65561 BSK65545:BSK65561 CCG65545:CCG65561 CMC65545:CMC65561 CVY65545:CVY65561 DFU65545:DFU65561 DPQ65545:DPQ65561 DZM65545:DZM65561 EJI65545:EJI65561 ETE65545:ETE65561 FDA65545:FDA65561 FMW65545:FMW65561 FWS65545:FWS65561 GGO65545:GGO65561 GQK65545:GQK65561 HAG65545:HAG65561 HKC65545:HKC65561 HTY65545:HTY65561 IDU65545:IDU65561 INQ65545:INQ65561 IXM65545:IXM65561 JHI65545:JHI65561 JRE65545:JRE65561 KBA65545:KBA65561 KKW65545:KKW65561 KUS65545:KUS65561 LEO65545:LEO65561 LOK65545:LOK65561 LYG65545:LYG65561 MIC65545:MIC65561 MRY65545:MRY65561 NBU65545:NBU65561 NLQ65545:NLQ65561 NVM65545:NVM65561 OFI65545:OFI65561 OPE65545:OPE65561 OZA65545:OZA65561 PIW65545:PIW65561 PSS65545:PSS65561 QCO65545:QCO65561 QMK65545:QMK65561 QWG65545:QWG65561 RGC65545:RGC65561 RPY65545:RPY65561 RZU65545:RZU65561 SJQ65545:SJQ65561 STM65545:STM65561 TDI65545:TDI65561 TNE65545:TNE65561 TXA65545:TXA65561 UGW65545:UGW65561 UQS65545:UQS65561 VAO65545:VAO65561 VKK65545:VKK65561 VUG65545:VUG65561 WEC65545:WEC65561 WNY65545:WNY65561 WXU65545:WXU65561 BM131081:BM131097 LI131081:LI131097 VE131081:VE131097 AFA131081:AFA131097 AOW131081:AOW131097 AYS131081:AYS131097 BIO131081:BIO131097 BSK131081:BSK131097 CCG131081:CCG131097 CMC131081:CMC131097 CVY131081:CVY131097 DFU131081:DFU131097 DPQ131081:DPQ131097 DZM131081:DZM131097 EJI131081:EJI131097 ETE131081:ETE131097 FDA131081:FDA131097 FMW131081:FMW131097 FWS131081:FWS131097 GGO131081:GGO131097 GQK131081:GQK131097 HAG131081:HAG131097 HKC131081:HKC131097 HTY131081:HTY131097 IDU131081:IDU131097 INQ131081:INQ131097 IXM131081:IXM131097 JHI131081:JHI131097 JRE131081:JRE131097 KBA131081:KBA131097 KKW131081:KKW131097 KUS131081:KUS131097 LEO131081:LEO131097 LOK131081:LOK131097 LYG131081:LYG131097 MIC131081:MIC131097 MRY131081:MRY131097 NBU131081:NBU131097 NLQ131081:NLQ131097 NVM131081:NVM131097 OFI131081:OFI131097 OPE131081:OPE131097 OZA131081:OZA131097 PIW131081:PIW131097 PSS131081:PSS131097 QCO131081:QCO131097 QMK131081:QMK131097 QWG131081:QWG131097 RGC131081:RGC131097 RPY131081:RPY131097 RZU131081:RZU131097 SJQ131081:SJQ131097 STM131081:STM131097 TDI131081:TDI131097 TNE131081:TNE131097 TXA131081:TXA131097 UGW131081:UGW131097 UQS131081:UQS131097 VAO131081:VAO131097 VKK131081:VKK131097 VUG131081:VUG131097 WEC131081:WEC131097 WNY131081:WNY131097 WXU131081:WXU131097 BM196617:BM196633 LI196617:LI196633 VE196617:VE196633 AFA196617:AFA196633 AOW196617:AOW196633 AYS196617:AYS196633 BIO196617:BIO196633 BSK196617:BSK196633 CCG196617:CCG196633 CMC196617:CMC196633 CVY196617:CVY196633 DFU196617:DFU196633 DPQ196617:DPQ196633 DZM196617:DZM196633 EJI196617:EJI196633 ETE196617:ETE196633 FDA196617:FDA196633 FMW196617:FMW196633 FWS196617:FWS196633 GGO196617:GGO196633 GQK196617:GQK196633 HAG196617:HAG196633 HKC196617:HKC196633 HTY196617:HTY196633 IDU196617:IDU196633 INQ196617:INQ196633 IXM196617:IXM196633 JHI196617:JHI196633 JRE196617:JRE196633 KBA196617:KBA196633 KKW196617:KKW196633 KUS196617:KUS196633 LEO196617:LEO196633 LOK196617:LOK196633 LYG196617:LYG196633 MIC196617:MIC196633 MRY196617:MRY196633 NBU196617:NBU196633 NLQ196617:NLQ196633 NVM196617:NVM196633 OFI196617:OFI196633 OPE196617:OPE196633 OZA196617:OZA196633 PIW196617:PIW196633 PSS196617:PSS196633 QCO196617:QCO196633 QMK196617:QMK196633 QWG196617:QWG196633 RGC196617:RGC196633 RPY196617:RPY196633 RZU196617:RZU196633 SJQ196617:SJQ196633 STM196617:STM196633 TDI196617:TDI196633 TNE196617:TNE196633 TXA196617:TXA196633 UGW196617:UGW196633 UQS196617:UQS196633 VAO196617:VAO196633 VKK196617:VKK196633 VUG196617:VUG196633 WEC196617:WEC196633 WNY196617:WNY196633 WXU196617:WXU196633 BM262153:BM262169 LI262153:LI262169 VE262153:VE262169 AFA262153:AFA262169 AOW262153:AOW262169 AYS262153:AYS262169 BIO262153:BIO262169 BSK262153:BSK262169 CCG262153:CCG262169 CMC262153:CMC262169 CVY262153:CVY262169 DFU262153:DFU262169 DPQ262153:DPQ262169 DZM262153:DZM262169 EJI262153:EJI262169 ETE262153:ETE262169 FDA262153:FDA262169 FMW262153:FMW262169 FWS262153:FWS262169 GGO262153:GGO262169 GQK262153:GQK262169 HAG262153:HAG262169 HKC262153:HKC262169 HTY262153:HTY262169 IDU262153:IDU262169 INQ262153:INQ262169 IXM262153:IXM262169 JHI262153:JHI262169 JRE262153:JRE262169 KBA262153:KBA262169 KKW262153:KKW262169 KUS262153:KUS262169 LEO262153:LEO262169 LOK262153:LOK262169 LYG262153:LYG262169 MIC262153:MIC262169 MRY262153:MRY262169 NBU262153:NBU262169 NLQ262153:NLQ262169 NVM262153:NVM262169 OFI262153:OFI262169 OPE262153:OPE262169 OZA262153:OZA262169 PIW262153:PIW262169 PSS262153:PSS262169 QCO262153:QCO262169 QMK262153:QMK262169 QWG262153:QWG262169 RGC262153:RGC262169 RPY262153:RPY262169 RZU262153:RZU262169 SJQ262153:SJQ262169 STM262153:STM262169 TDI262153:TDI262169 TNE262153:TNE262169 TXA262153:TXA262169 UGW262153:UGW262169 UQS262153:UQS262169 VAO262153:VAO262169 VKK262153:VKK262169 VUG262153:VUG262169 WEC262153:WEC262169 WNY262153:WNY262169 WXU262153:WXU262169 BM327689:BM327705 LI327689:LI327705 VE327689:VE327705 AFA327689:AFA327705 AOW327689:AOW327705 AYS327689:AYS327705 BIO327689:BIO327705 BSK327689:BSK327705 CCG327689:CCG327705 CMC327689:CMC327705 CVY327689:CVY327705 DFU327689:DFU327705 DPQ327689:DPQ327705 DZM327689:DZM327705 EJI327689:EJI327705 ETE327689:ETE327705 FDA327689:FDA327705 FMW327689:FMW327705 FWS327689:FWS327705 GGO327689:GGO327705 GQK327689:GQK327705 HAG327689:HAG327705 HKC327689:HKC327705 HTY327689:HTY327705 IDU327689:IDU327705 INQ327689:INQ327705 IXM327689:IXM327705 JHI327689:JHI327705 JRE327689:JRE327705 KBA327689:KBA327705 KKW327689:KKW327705 KUS327689:KUS327705 LEO327689:LEO327705 LOK327689:LOK327705 LYG327689:LYG327705 MIC327689:MIC327705 MRY327689:MRY327705 NBU327689:NBU327705 NLQ327689:NLQ327705 NVM327689:NVM327705 OFI327689:OFI327705 OPE327689:OPE327705 OZA327689:OZA327705 PIW327689:PIW327705 PSS327689:PSS327705 QCO327689:QCO327705 QMK327689:QMK327705 QWG327689:QWG327705 RGC327689:RGC327705 RPY327689:RPY327705 RZU327689:RZU327705 SJQ327689:SJQ327705 STM327689:STM327705 TDI327689:TDI327705 TNE327689:TNE327705 TXA327689:TXA327705 UGW327689:UGW327705 UQS327689:UQS327705 VAO327689:VAO327705 VKK327689:VKK327705 VUG327689:VUG327705 WEC327689:WEC327705 WNY327689:WNY327705 WXU327689:WXU327705 BM393225:BM393241 LI393225:LI393241 VE393225:VE393241 AFA393225:AFA393241 AOW393225:AOW393241 AYS393225:AYS393241 BIO393225:BIO393241 BSK393225:BSK393241 CCG393225:CCG393241 CMC393225:CMC393241 CVY393225:CVY393241 DFU393225:DFU393241 DPQ393225:DPQ393241 DZM393225:DZM393241 EJI393225:EJI393241 ETE393225:ETE393241 FDA393225:FDA393241 FMW393225:FMW393241 FWS393225:FWS393241 GGO393225:GGO393241 GQK393225:GQK393241 HAG393225:HAG393241 HKC393225:HKC393241 HTY393225:HTY393241 IDU393225:IDU393241 INQ393225:INQ393241 IXM393225:IXM393241 JHI393225:JHI393241 JRE393225:JRE393241 KBA393225:KBA393241 KKW393225:KKW393241 KUS393225:KUS393241 LEO393225:LEO393241 LOK393225:LOK393241 LYG393225:LYG393241 MIC393225:MIC393241 MRY393225:MRY393241 NBU393225:NBU393241 NLQ393225:NLQ393241 NVM393225:NVM393241 OFI393225:OFI393241 OPE393225:OPE393241 OZA393225:OZA393241 PIW393225:PIW393241 PSS393225:PSS393241 QCO393225:QCO393241 QMK393225:QMK393241 QWG393225:QWG393241 RGC393225:RGC393241 RPY393225:RPY393241 RZU393225:RZU393241 SJQ393225:SJQ393241 STM393225:STM393241 TDI393225:TDI393241 TNE393225:TNE393241 TXA393225:TXA393241 UGW393225:UGW393241 UQS393225:UQS393241 VAO393225:VAO393241 VKK393225:VKK393241 VUG393225:VUG393241 WEC393225:WEC393241 WNY393225:WNY393241 WXU393225:WXU393241 BM458761:BM458777 LI458761:LI458777 VE458761:VE458777 AFA458761:AFA458777 AOW458761:AOW458777 AYS458761:AYS458777 BIO458761:BIO458777 BSK458761:BSK458777 CCG458761:CCG458777 CMC458761:CMC458777 CVY458761:CVY458777 DFU458761:DFU458777 DPQ458761:DPQ458777 DZM458761:DZM458777 EJI458761:EJI458777 ETE458761:ETE458777 FDA458761:FDA458777 FMW458761:FMW458777 FWS458761:FWS458777 GGO458761:GGO458777 GQK458761:GQK458777 HAG458761:HAG458777 HKC458761:HKC458777 HTY458761:HTY458777 IDU458761:IDU458777 INQ458761:INQ458777 IXM458761:IXM458777 JHI458761:JHI458777 JRE458761:JRE458777 KBA458761:KBA458777 KKW458761:KKW458777 KUS458761:KUS458777 LEO458761:LEO458777 LOK458761:LOK458777 LYG458761:LYG458777 MIC458761:MIC458777 MRY458761:MRY458777 NBU458761:NBU458777 NLQ458761:NLQ458777 NVM458761:NVM458777 OFI458761:OFI458777 OPE458761:OPE458777 OZA458761:OZA458777 PIW458761:PIW458777 PSS458761:PSS458777 QCO458761:QCO458777 QMK458761:QMK458777 QWG458761:QWG458777 RGC458761:RGC458777 RPY458761:RPY458777 RZU458761:RZU458777 SJQ458761:SJQ458777 STM458761:STM458777 TDI458761:TDI458777 TNE458761:TNE458777 TXA458761:TXA458777 UGW458761:UGW458777 UQS458761:UQS458777 VAO458761:VAO458777 VKK458761:VKK458777 VUG458761:VUG458777 WEC458761:WEC458777 WNY458761:WNY458777 WXU458761:WXU458777 BM524297:BM524313 LI524297:LI524313 VE524297:VE524313 AFA524297:AFA524313 AOW524297:AOW524313 AYS524297:AYS524313 BIO524297:BIO524313 BSK524297:BSK524313 CCG524297:CCG524313 CMC524297:CMC524313 CVY524297:CVY524313 DFU524297:DFU524313 DPQ524297:DPQ524313 DZM524297:DZM524313 EJI524297:EJI524313 ETE524297:ETE524313 FDA524297:FDA524313 FMW524297:FMW524313 FWS524297:FWS524313 GGO524297:GGO524313 GQK524297:GQK524313 HAG524297:HAG524313 HKC524297:HKC524313 HTY524297:HTY524313 IDU524297:IDU524313 INQ524297:INQ524313 IXM524297:IXM524313 JHI524297:JHI524313 JRE524297:JRE524313 KBA524297:KBA524313 KKW524297:KKW524313 KUS524297:KUS524313 LEO524297:LEO524313 LOK524297:LOK524313 LYG524297:LYG524313 MIC524297:MIC524313 MRY524297:MRY524313 NBU524297:NBU524313 NLQ524297:NLQ524313 NVM524297:NVM524313 OFI524297:OFI524313 OPE524297:OPE524313 OZA524297:OZA524313 PIW524297:PIW524313 PSS524297:PSS524313 QCO524297:QCO524313 QMK524297:QMK524313 QWG524297:QWG524313 RGC524297:RGC524313 RPY524297:RPY524313 RZU524297:RZU524313 SJQ524297:SJQ524313 STM524297:STM524313 TDI524297:TDI524313 TNE524297:TNE524313 TXA524297:TXA524313 UGW524297:UGW524313 UQS524297:UQS524313 VAO524297:VAO524313 VKK524297:VKK524313 VUG524297:VUG524313 WEC524297:WEC524313 WNY524297:WNY524313 WXU524297:WXU524313 BM589833:BM589849 LI589833:LI589849 VE589833:VE589849 AFA589833:AFA589849 AOW589833:AOW589849 AYS589833:AYS589849 BIO589833:BIO589849 BSK589833:BSK589849 CCG589833:CCG589849 CMC589833:CMC589849 CVY589833:CVY589849 DFU589833:DFU589849 DPQ589833:DPQ589849 DZM589833:DZM589849 EJI589833:EJI589849 ETE589833:ETE589849 FDA589833:FDA589849 FMW589833:FMW589849 FWS589833:FWS589849 GGO589833:GGO589849 GQK589833:GQK589849 HAG589833:HAG589849 HKC589833:HKC589849 HTY589833:HTY589849 IDU589833:IDU589849 INQ589833:INQ589849 IXM589833:IXM589849 JHI589833:JHI589849 JRE589833:JRE589849 KBA589833:KBA589849 KKW589833:KKW589849 KUS589833:KUS589849 LEO589833:LEO589849 LOK589833:LOK589849 LYG589833:LYG589849 MIC589833:MIC589849 MRY589833:MRY589849 NBU589833:NBU589849 NLQ589833:NLQ589849 NVM589833:NVM589849 OFI589833:OFI589849 OPE589833:OPE589849 OZA589833:OZA589849 PIW589833:PIW589849 PSS589833:PSS589849 QCO589833:QCO589849 QMK589833:QMK589849 QWG589833:QWG589849 RGC589833:RGC589849 RPY589833:RPY589849 RZU589833:RZU589849 SJQ589833:SJQ589849 STM589833:STM589849 TDI589833:TDI589849 TNE589833:TNE589849 TXA589833:TXA589849 UGW589833:UGW589849 UQS589833:UQS589849 VAO589833:VAO589849 VKK589833:VKK589849 VUG589833:VUG589849 WEC589833:WEC589849 WNY589833:WNY589849 WXU589833:WXU589849 BM655369:BM655385 LI655369:LI655385 VE655369:VE655385 AFA655369:AFA655385 AOW655369:AOW655385 AYS655369:AYS655385 BIO655369:BIO655385 BSK655369:BSK655385 CCG655369:CCG655385 CMC655369:CMC655385 CVY655369:CVY655385 DFU655369:DFU655385 DPQ655369:DPQ655385 DZM655369:DZM655385 EJI655369:EJI655385 ETE655369:ETE655385 FDA655369:FDA655385 FMW655369:FMW655385 FWS655369:FWS655385 GGO655369:GGO655385 GQK655369:GQK655385 HAG655369:HAG655385 HKC655369:HKC655385 HTY655369:HTY655385 IDU655369:IDU655385 INQ655369:INQ655385 IXM655369:IXM655385 JHI655369:JHI655385 JRE655369:JRE655385 KBA655369:KBA655385 KKW655369:KKW655385 KUS655369:KUS655385 LEO655369:LEO655385 LOK655369:LOK655385 LYG655369:LYG655385 MIC655369:MIC655385 MRY655369:MRY655385 NBU655369:NBU655385 NLQ655369:NLQ655385 NVM655369:NVM655385 OFI655369:OFI655385 OPE655369:OPE655385 OZA655369:OZA655385 PIW655369:PIW655385 PSS655369:PSS655385 QCO655369:QCO655385 QMK655369:QMK655385 QWG655369:QWG655385 RGC655369:RGC655385 RPY655369:RPY655385 RZU655369:RZU655385 SJQ655369:SJQ655385 STM655369:STM655385 TDI655369:TDI655385 TNE655369:TNE655385 TXA655369:TXA655385 UGW655369:UGW655385 UQS655369:UQS655385 VAO655369:VAO655385 VKK655369:VKK655385 VUG655369:VUG655385 WEC655369:WEC655385 WNY655369:WNY655385 WXU655369:WXU655385 BM720905:BM720921 LI720905:LI720921 VE720905:VE720921 AFA720905:AFA720921 AOW720905:AOW720921 AYS720905:AYS720921 BIO720905:BIO720921 BSK720905:BSK720921 CCG720905:CCG720921 CMC720905:CMC720921 CVY720905:CVY720921 DFU720905:DFU720921 DPQ720905:DPQ720921 DZM720905:DZM720921 EJI720905:EJI720921 ETE720905:ETE720921 FDA720905:FDA720921 FMW720905:FMW720921 FWS720905:FWS720921 GGO720905:GGO720921 GQK720905:GQK720921 HAG720905:HAG720921 HKC720905:HKC720921 HTY720905:HTY720921 IDU720905:IDU720921 INQ720905:INQ720921 IXM720905:IXM720921 JHI720905:JHI720921 JRE720905:JRE720921 KBA720905:KBA720921 KKW720905:KKW720921 KUS720905:KUS720921 LEO720905:LEO720921 LOK720905:LOK720921 LYG720905:LYG720921 MIC720905:MIC720921 MRY720905:MRY720921 NBU720905:NBU720921 NLQ720905:NLQ720921 NVM720905:NVM720921 OFI720905:OFI720921 OPE720905:OPE720921 OZA720905:OZA720921 PIW720905:PIW720921 PSS720905:PSS720921 QCO720905:QCO720921 QMK720905:QMK720921 QWG720905:QWG720921 RGC720905:RGC720921 RPY720905:RPY720921 RZU720905:RZU720921 SJQ720905:SJQ720921 STM720905:STM720921 TDI720905:TDI720921 TNE720905:TNE720921 TXA720905:TXA720921 UGW720905:UGW720921 UQS720905:UQS720921 VAO720905:VAO720921 VKK720905:VKK720921 VUG720905:VUG720921 WEC720905:WEC720921 WNY720905:WNY720921 WXU720905:WXU720921 BM786441:BM786457 LI786441:LI786457 VE786441:VE786457 AFA786441:AFA786457 AOW786441:AOW786457 AYS786441:AYS786457 BIO786441:BIO786457 BSK786441:BSK786457 CCG786441:CCG786457 CMC786441:CMC786457 CVY786441:CVY786457 DFU786441:DFU786457 DPQ786441:DPQ786457 DZM786441:DZM786457 EJI786441:EJI786457 ETE786441:ETE786457 FDA786441:FDA786457 FMW786441:FMW786457 FWS786441:FWS786457 GGO786441:GGO786457 GQK786441:GQK786457 HAG786441:HAG786457 HKC786441:HKC786457 HTY786441:HTY786457 IDU786441:IDU786457 INQ786441:INQ786457 IXM786441:IXM786457 JHI786441:JHI786457 JRE786441:JRE786457 KBA786441:KBA786457 KKW786441:KKW786457 KUS786441:KUS786457 LEO786441:LEO786457 LOK786441:LOK786457 LYG786441:LYG786457 MIC786441:MIC786457 MRY786441:MRY786457 NBU786441:NBU786457 NLQ786441:NLQ786457 NVM786441:NVM786457 OFI786441:OFI786457 OPE786441:OPE786457 OZA786441:OZA786457 PIW786441:PIW786457 PSS786441:PSS786457 QCO786441:QCO786457 QMK786441:QMK786457 QWG786441:QWG786457 RGC786441:RGC786457 RPY786441:RPY786457 RZU786441:RZU786457 SJQ786441:SJQ786457 STM786441:STM786457 TDI786441:TDI786457 TNE786441:TNE786457 TXA786441:TXA786457 UGW786441:UGW786457 UQS786441:UQS786457 VAO786441:VAO786457 VKK786441:VKK786457 VUG786441:VUG786457 WEC786441:WEC786457 WNY786441:WNY786457 WXU786441:WXU786457 BM851977:BM851993 LI851977:LI851993 VE851977:VE851993 AFA851977:AFA851993 AOW851977:AOW851993 AYS851977:AYS851993 BIO851977:BIO851993 BSK851977:BSK851993 CCG851977:CCG851993 CMC851977:CMC851993 CVY851977:CVY851993 DFU851977:DFU851993 DPQ851977:DPQ851993 DZM851977:DZM851993 EJI851977:EJI851993 ETE851977:ETE851993 FDA851977:FDA851993 FMW851977:FMW851993 FWS851977:FWS851993 GGO851977:GGO851993 GQK851977:GQK851993 HAG851977:HAG851993 HKC851977:HKC851993 HTY851977:HTY851993 IDU851977:IDU851993 INQ851977:INQ851993 IXM851977:IXM851993 JHI851977:JHI851993 JRE851977:JRE851993 KBA851977:KBA851993 KKW851977:KKW851993 KUS851977:KUS851993 LEO851977:LEO851993 LOK851977:LOK851993 LYG851977:LYG851993 MIC851977:MIC851993 MRY851977:MRY851993 NBU851977:NBU851993 NLQ851977:NLQ851993 NVM851977:NVM851993 OFI851977:OFI851993 OPE851977:OPE851993 OZA851977:OZA851993 PIW851977:PIW851993 PSS851977:PSS851993 QCO851977:QCO851993 QMK851977:QMK851993 QWG851977:QWG851993 RGC851977:RGC851993 RPY851977:RPY851993 RZU851977:RZU851993 SJQ851977:SJQ851993 STM851977:STM851993 TDI851977:TDI851993 TNE851977:TNE851993 TXA851977:TXA851993 UGW851977:UGW851993 UQS851977:UQS851993 VAO851977:VAO851993 VKK851977:VKK851993 VUG851977:VUG851993 WEC851977:WEC851993 WNY851977:WNY851993 WXU851977:WXU851993 BM917513:BM917529 LI917513:LI917529 VE917513:VE917529 AFA917513:AFA917529 AOW917513:AOW917529 AYS917513:AYS917529 BIO917513:BIO917529 BSK917513:BSK917529 CCG917513:CCG917529 CMC917513:CMC917529 CVY917513:CVY917529 DFU917513:DFU917529 DPQ917513:DPQ917529 DZM917513:DZM917529 EJI917513:EJI917529 ETE917513:ETE917529 FDA917513:FDA917529 FMW917513:FMW917529 FWS917513:FWS917529 GGO917513:GGO917529 GQK917513:GQK917529 HAG917513:HAG917529 HKC917513:HKC917529 HTY917513:HTY917529 IDU917513:IDU917529 INQ917513:INQ917529 IXM917513:IXM917529 JHI917513:JHI917529 JRE917513:JRE917529 KBA917513:KBA917529 KKW917513:KKW917529 KUS917513:KUS917529 LEO917513:LEO917529 LOK917513:LOK917529 LYG917513:LYG917529 MIC917513:MIC917529 MRY917513:MRY917529 NBU917513:NBU917529 NLQ917513:NLQ917529 NVM917513:NVM917529 OFI917513:OFI917529 OPE917513:OPE917529 OZA917513:OZA917529 PIW917513:PIW917529 PSS917513:PSS917529 QCO917513:QCO917529 QMK917513:QMK917529 QWG917513:QWG917529 RGC917513:RGC917529 RPY917513:RPY917529 RZU917513:RZU917529 SJQ917513:SJQ917529 STM917513:STM917529 TDI917513:TDI917529 TNE917513:TNE917529 TXA917513:TXA917529 UGW917513:UGW917529 UQS917513:UQS917529 VAO917513:VAO917529 VKK917513:VKK917529 VUG917513:VUG917529 WEC917513:WEC917529 WNY917513:WNY917529 WXU917513:WXU917529 BM983049:BM983065 LI983049:LI983065 VE983049:VE983065 AFA983049:AFA983065 AOW983049:AOW983065 AYS983049:AYS983065 BIO983049:BIO983065 BSK983049:BSK983065 CCG983049:CCG983065 CMC983049:CMC983065 CVY983049:CVY983065 DFU983049:DFU983065 DPQ983049:DPQ983065 DZM983049:DZM983065 EJI983049:EJI983065 ETE983049:ETE983065 FDA983049:FDA983065 FMW983049:FMW983065 FWS983049:FWS983065 GGO983049:GGO983065 GQK983049:GQK983065 HAG983049:HAG983065 HKC983049:HKC983065 HTY983049:HTY983065 IDU983049:IDU983065 INQ983049:INQ983065 IXM983049:IXM983065 JHI983049:JHI983065 JRE983049:JRE983065 KBA983049:KBA983065 KKW983049:KKW983065 KUS983049:KUS983065 LEO983049:LEO983065 LOK983049:LOK983065 LYG983049:LYG983065 MIC983049:MIC983065 MRY983049:MRY983065 NBU983049:NBU983065 NLQ983049:NLQ983065 NVM983049:NVM983065 OFI983049:OFI983065 OPE983049:OPE983065 OZA983049:OZA983065 PIW983049:PIW983065 PSS983049:PSS983065 QCO983049:QCO983065 QMK983049:QMK983065 QWG983049:QWG983065 RGC983049:RGC983065 RPY983049:RPY983065 RZU983049:RZU983065 SJQ983049:SJQ983065 STM983049:STM983065 TDI983049:TDI983065 TNE983049:TNE983065 TXA983049:TXA983065 UGW983049:UGW983065 UQS983049:UQS983065 VAO983049:VAO983065 VKK983049:VKK983065 VUG983049:VUG983065 WEC983049:WEC983065 WNY983049:WNY983065 WXU983049:WXU983065">
      <formula1>Calificacion</formula1>
    </dataValidation>
    <dataValidation type="list" allowBlank="1" showInputMessage="1" showErrorMessage="1" error="Selecciones de la lista" sqref="G9:G25 JC9:JC25 SY9:SY25 ACU9:ACU25 AMQ9:AMQ25 AWM9:AWM25 BGI9:BGI25 BQE9:BQE25 CAA9:CAA25 CJW9:CJW25 CTS9:CTS25 DDO9:DDO25 DNK9:DNK25 DXG9:DXG25 EHC9:EHC25 EQY9:EQY25 FAU9:FAU25 FKQ9:FKQ25 FUM9:FUM25 GEI9:GEI25 GOE9:GOE25 GYA9:GYA25 HHW9:HHW25 HRS9:HRS25 IBO9:IBO25 ILK9:ILK25 IVG9:IVG25 JFC9:JFC25 JOY9:JOY25 JYU9:JYU25 KIQ9:KIQ25 KSM9:KSM25 LCI9:LCI25 LME9:LME25 LWA9:LWA25 MFW9:MFW25 MPS9:MPS25 MZO9:MZO25 NJK9:NJK25 NTG9:NTG25 ODC9:ODC25 OMY9:OMY25 OWU9:OWU25 PGQ9:PGQ25 PQM9:PQM25 QAI9:QAI25 QKE9:QKE25 QUA9:QUA25 RDW9:RDW25 RNS9:RNS25 RXO9:RXO25 SHK9:SHK25 SRG9:SRG25 TBC9:TBC25 TKY9:TKY25 TUU9:TUU25 UEQ9:UEQ25 UOM9:UOM25 UYI9:UYI25 VIE9:VIE25 VSA9:VSA25 WBW9:WBW25 WLS9:WLS25 WVO9:WVO25 G65545:G65561 JC65545:JC65561 SY65545:SY65561 ACU65545:ACU65561 AMQ65545:AMQ65561 AWM65545:AWM65561 BGI65545:BGI65561 BQE65545:BQE65561 CAA65545:CAA65561 CJW65545:CJW65561 CTS65545:CTS65561 DDO65545:DDO65561 DNK65545:DNK65561 DXG65545:DXG65561 EHC65545:EHC65561 EQY65545:EQY65561 FAU65545:FAU65561 FKQ65545:FKQ65561 FUM65545:FUM65561 GEI65545:GEI65561 GOE65545:GOE65561 GYA65545:GYA65561 HHW65545:HHW65561 HRS65545:HRS65561 IBO65545:IBO65561 ILK65545:ILK65561 IVG65545:IVG65561 JFC65545:JFC65561 JOY65545:JOY65561 JYU65545:JYU65561 KIQ65545:KIQ65561 KSM65545:KSM65561 LCI65545:LCI65561 LME65545:LME65561 LWA65545:LWA65561 MFW65545:MFW65561 MPS65545:MPS65561 MZO65545:MZO65561 NJK65545:NJK65561 NTG65545:NTG65561 ODC65545:ODC65561 OMY65545:OMY65561 OWU65545:OWU65561 PGQ65545:PGQ65561 PQM65545:PQM65561 QAI65545:QAI65561 QKE65545:QKE65561 QUA65545:QUA65561 RDW65545:RDW65561 RNS65545:RNS65561 RXO65545:RXO65561 SHK65545:SHK65561 SRG65545:SRG65561 TBC65545:TBC65561 TKY65545:TKY65561 TUU65545:TUU65561 UEQ65545:UEQ65561 UOM65545:UOM65561 UYI65545:UYI65561 VIE65545:VIE65561 VSA65545:VSA65561 WBW65545:WBW65561 WLS65545:WLS65561 WVO65545:WVO65561 G131081:G131097 JC131081:JC131097 SY131081:SY131097 ACU131081:ACU131097 AMQ131081:AMQ131097 AWM131081:AWM131097 BGI131081:BGI131097 BQE131081:BQE131097 CAA131081:CAA131097 CJW131081:CJW131097 CTS131081:CTS131097 DDO131081:DDO131097 DNK131081:DNK131097 DXG131081:DXG131097 EHC131081:EHC131097 EQY131081:EQY131097 FAU131081:FAU131097 FKQ131081:FKQ131097 FUM131081:FUM131097 GEI131081:GEI131097 GOE131081:GOE131097 GYA131081:GYA131097 HHW131081:HHW131097 HRS131081:HRS131097 IBO131081:IBO131097 ILK131081:ILK131097 IVG131081:IVG131097 JFC131081:JFC131097 JOY131081:JOY131097 JYU131081:JYU131097 KIQ131081:KIQ131097 KSM131081:KSM131097 LCI131081:LCI131097 LME131081:LME131097 LWA131081:LWA131097 MFW131081:MFW131097 MPS131081:MPS131097 MZO131081:MZO131097 NJK131081:NJK131097 NTG131081:NTG131097 ODC131081:ODC131097 OMY131081:OMY131097 OWU131081:OWU131097 PGQ131081:PGQ131097 PQM131081:PQM131097 QAI131081:QAI131097 QKE131081:QKE131097 QUA131081:QUA131097 RDW131081:RDW131097 RNS131081:RNS131097 RXO131081:RXO131097 SHK131081:SHK131097 SRG131081:SRG131097 TBC131081:TBC131097 TKY131081:TKY131097 TUU131081:TUU131097 UEQ131081:UEQ131097 UOM131081:UOM131097 UYI131081:UYI131097 VIE131081:VIE131097 VSA131081:VSA131097 WBW131081:WBW131097 WLS131081:WLS131097 WVO131081:WVO131097 G196617:G196633 JC196617:JC196633 SY196617:SY196633 ACU196617:ACU196633 AMQ196617:AMQ196633 AWM196617:AWM196633 BGI196617:BGI196633 BQE196617:BQE196633 CAA196617:CAA196633 CJW196617:CJW196633 CTS196617:CTS196633 DDO196617:DDO196633 DNK196617:DNK196633 DXG196617:DXG196633 EHC196617:EHC196633 EQY196617:EQY196633 FAU196617:FAU196633 FKQ196617:FKQ196633 FUM196617:FUM196633 GEI196617:GEI196633 GOE196617:GOE196633 GYA196617:GYA196633 HHW196617:HHW196633 HRS196617:HRS196633 IBO196617:IBO196633 ILK196617:ILK196633 IVG196617:IVG196633 JFC196617:JFC196633 JOY196617:JOY196633 JYU196617:JYU196633 KIQ196617:KIQ196633 KSM196617:KSM196633 LCI196617:LCI196633 LME196617:LME196633 LWA196617:LWA196633 MFW196617:MFW196633 MPS196617:MPS196633 MZO196617:MZO196633 NJK196617:NJK196633 NTG196617:NTG196633 ODC196617:ODC196633 OMY196617:OMY196633 OWU196617:OWU196633 PGQ196617:PGQ196633 PQM196617:PQM196633 QAI196617:QAI196633 QKE196617:QKE196633 QUA196617:QUA196633 RDW196617:RDW196633 RNS196617:RNS196633 RXO196617:RXO196633 SHK196617:SHK196633 SRG196617:SRG196633 TBC196617:TBC196633 TKY196617:TKY196633 TUU196617:TUU196633 UEQ196617:UEQ196633 UOM196617:UOM196633 UYI196617:UYI196633 VIE196617:VIE196633 VSA196617:VSA196633 WBW196617:WBW196633 WLS196617:WLS196633 WVO196617:WVO196633 G262153:G262169 JC262153:JC262169 SY262153:SY262169 ACU262153:ACU262169 AMQ262153:AMQ262169 AWM262153:AWM262169 BGI262153:BGI262169 BQE262153:BQE262169 CAA262153:CAA262169 CJW262153:CJW262169 CTS262153:CTS262169 DDO262153:DDO262169 DNK262153:DNK262169 DXG262153:DXG262169 EHC262153:EHC262169 EQY262153:EQY262169 FAU262153:FAU262169 FKQ262153:FKQ262169 FUM262153:FUM262169 GEI262153:GEI262169 GOE262153:GOE262169 GYA262153:GYA262169 HHW262153:HHW262169 HRS262153:HRS262169 IBO262153:IBO262169 ILK262153:ILK262169 IVG262153:IVG262169 JFC262153:JFC262169 JOY262153:JOY262169 JYU262153:JYU262169 KIQ262153:KIQ262169 KSM262153:KSM262169 LCI262153:LCI262169 LME262153:LME262169 LWA262153:LWA262169 MFW262153:MFW262169 MPS262153:MPS262169 MZO262153:MZO262169 NJK262153:NJK262169 NTG262153:NTG262169 ODC262153:ODC262169 OMY262153:OMY262169 OWU262153:OWU262169 PGQ262153:PGQ262169 PQM262153:PQM262169 QAI262153:QAI262169 QKE262153:QKE262169 QUA262153:QUA262169 RDW262153:RDW262169 RNS262153:RNS262169 RXO262153:RXO262169 SHK262153:SHK262169 SRG262153:SRG262169 TBC262153:TBC262169 TKY262153:TKY262169 TUU262153:TUU262169 UEQ262153:UEQ262169 UOM262153:UOM262169 UYI262153:UYI262169 VIE262153:VIE262169 VSA262153:VSA262169 WBW262153:WBW262169 WLS262153:WLS262169 WVO262153:WVO262169 G327689:G327705 JC327689:JC327705 SY327689:SY327705 ACU327689:ACU327705 AMQ327689:AMQ327705 AWM327689:AWM327705 BGI327689:BGI327705 BQE327689:BQE327705 CAA327689:CAA327705 CJW327689:CJW327705 CTS327689:CTS327705 DDO327689:DDO327705 DNK327689:DNK327705 DXG327689:DXG327705 EHC327689:EHC327705 EQY327689:EQY327705 FAU327689:FAU327705 FKQ327689:FKQ327705 FUM327689:FUM327705 GEI327689:GEI327705 GOE327689:GOE327705 GYA327689:GYA327705 HHW327689:HHW327705 HRS327689:HRS327705 IBO327689:IBO327705 ILK327689:ILK327705 IVG327689:IVG327705 JFC327689:JFC327705 JOY327689:JOY327705 JYU327689:JYU327705 KIQ327689:KIQ327705 KSM327689:KSM327705 LCI327689:LCI327705 LME327689:LME327705 LWA327689:LWA327705 MFW327689:MFW327705 MPS327689:MPS327705 MZO327689:MZO327705 NJK327689:NJK327705 NTG327689:NTG327705 ODC327689:ODC327705 OMY327689:OMY327705 OWU327689:OWU327705 PGQ327689:PGQ327705 PQM327689:PQM327705 QAI327689:QAI327705 QKE327689:QKE327705 QUA327689:QUA327705 RDW327689:RDW327705 RNS327689:RNS327705 RXO327689:RXO327705 SHK327689:SHK327705 SRG327689:SRG327705 TBC327689:TBC327705 TKY327689:TKY327705 TUU327689:TUU327705 UEQ327689:UEQ327705 UOM327689:UOM327705 UYI327689:UYI327705 VIE327689:VIE327705 VSA327689:VSA327705 WBW327689:WBW327705 WLS327689:WLS327705 WVO327689:WVO327705 G393225:G393241 JC393225:JC393241 SY393225:SY393241 ACU393225:ACU393241 AMQ393225:AMQ393241 AWM393225:AWM393241 BGI393225:BGI393241 BQE393225:BQE393241 CAA393225:CAA393241 CJW393225:CJW393241 CTS393225:CTS393241 DDO393225:DDO393241 DNK393225:DNK393241 DXG393225:DXG393241 EHC393225:EHC393241 EQY393225:EQY393241 FAU393225:FAU393241 FKQ393225:FKQ393241 FUM393225:FUM393241 GEI393225:GEI393241 GOE393225:GOE393241 GYA393225:GYA393241 HHW393225:HHW393241 HRS393225:HRS393241 IBO393225:IBO393241 ILK393225:ILK393241 IVG393225:IVG393241 JFC393225:JFC393241 JOY393225:JOY393241 JYU393225:JYU393241 KIQ393225:KIQ393241 KSM393225:KSM393241 LCI393225:LCI393241 LME393225:LME393241 LWA393225:LWA393241 MFW393225:MFW393241 MPS393225:MPS393241 MZO393225:MZO393241 NJK393225:NJK393241 NTG393225:NTG393241 ODC393225:ODC393241 OMY393225:OMY393241 OWU393225:OWU393241 PGQ393225:PGQ393241 PQM393225:PQM393241 QAI393225:QAI393241 QKE393225:QKE393241 QUA393225:QUA393241 RDW393225:RDW393241 RNS393225:RNS393241 RXO393225:RXO393241 SHK393225:SHK393241 SRG393225:SRG393241 TBC393225:TBC393241 TKY393225:TKY393241 TUU393225:TUU393241 UEQ393225:UEQ393241 UOM393225:UOM393241 UYI393225:UYI393241 VIE393225:VIE393241 VSA393225:VSA393241 WBW393225:WBW393241 WLS393225:WLS393241 WVO393225:WVO393241 G458761:G458777 JC458761:JC458777 SY458761:SY458777 ACU458761:ACU458777 AMQ458761:AMQ458777 AWM458761:AWM458777 BGI458761:BGI458777 BQE458761:BQE458777 CAA458761:CAA458777 CJW458761:CJW458777 CTS458761:CTS458777 DDO458761:DDO458777 DNK458761:DNK458777 DXG458761:DXG458777 EHC458761:EHC458777 EQY458761:EQY458777 FAU458761:FAU458777 FKQ458761:FKQ458777 FUM458761:FUM458777 GEI458761:GEI458777 GOE458761:GOE458777 GYA458761:GYA458777 HHW458761:HHW458777 HRS458761:HRS458777 IBO458761:IBO458777 ILK458761:ILK458777 IVG458761:IVG458777 JFC458761:JFC458777 JOY458761:JOY458777 JYU458761:JYU458777 KIQ458761:KIQ458777 KSM458761:KSM458777 LCI458761:LCI458777 LME458761:LME458777 LWA458761:LWA458777 MFW458761:MFW458777 MPS458761:MPS458777 MZO458761:MZO458777 NJK458761:NJK458777 NTG458761:NTG458777 ODC458761:ODC458777 OMY458761:OMY458777 OWU458761:OWU458777 PGQ458761:PGQ458777 PQM458761:PQM458777 QAI458761:QAI458777 QKE458761:QKE458777 QUA458761:QUA458777 RDW458761:RDW458777 RNS458761:RNS458777 RXO458761:RXO458777 SHK458761:SHK458777 SRG458761:SRG458777 TBC458761:TBC458777 TKY458761:TKY458777 TUU458761:TUU458777 UEQ458761:UEQ458777 UOM458761:UOM458777 UYI458761:UYI458777 VIE458761:VIE458777 VSA458761:VSA458777 WBW458761:WBW458777 WLS458761:WLS458777 WVO458761:WVO458777 G524297:G524313 JC524297:JC524313 SY524297:SY524313 ACU524297:ACU524313 AMQ524297:AMQ524313 AWM524297:AWM524313 BGI524297:BGI524313 BQE524297:BQE524313 CAA524297:CAA524313 CJW524297:CJW524313 CTS524297:CTS524313 DDO524297:DDO524313 DNK524297:DNK524313 DXG524297:DXG524313 EHC524297:EHC524313 EQY524297:EQY524313 FAU524297:FAU524313 FKQ524297:FKQ524313 FUM524297:FUM524313 GEI524297:GEI524313 GOE524297:GOE524313 GYA524297:GYA524313 HHW524297:HHW524313 HRS524297:HRS524313 IBO524297:IBO524313 ILK524297:ILK524313 IVG524297:IVG524313 JFC524297:JFC524313 JOY524297:JOY524313 JYU524297:JYU524313 KIQ524297:KIQ524313 KSM524297:KSM524313 LCI524297:LCI524313 LME524297:LME524313 LWA524297:LWA524313 MFW524297:MFW524313 MPS524297:MPS524313 MZO524297:MZO524313 NJK524297:NJK524313 NTG524297:NTG524313 ODC524297:ODC524313 OMY524297:OMY524313 OWU524297:OWU524313 PGQ524297:PGQ524313 PQM524297:PQM524313 QAI524297:QAI524313 QKE524297:QKE524313 QUA524297:QUA524313 RDW524297:RDW524313 RNS524297:RNS524313 RXO524297:RXO524313 SHK524297:SHK524313 SRG524297:SRG524313 TBC524297:TBC524313 TKY524297:TKY524313 TUU524297:TUU524313 UEQ524297:UEQ524313 UOM524297:UOM524313 UYI524297:UYI524313 VIE524297:VIE524313 VSA524297:VSA524313 WBW524297:WBW524313 WLS524297:WLS524313 WVO524297:WVO524313 G589833:G589849 JC589833:JC589849 SY589833:SY589849 ACU589833:ACU589849 AMQ589833:AMQ589849 AWM589833:AWM589849 BGI589833:BGI589849 BQE589833:BQE589849 CAA589833:CAA589849 CJW589833:CJW589849 CTS589833:CTS589849 DDO589833:DDO589849 DNK589833:DNK589849 DXG589833:DXG589849 EHC589833:EHC589849 EQY589833:EQY589849 FAU589833:FAU589849 FKQ589833:FKQ589849 FUM589833:FUM589849 GEI589833:GEI589849 GOE589833:GOE589849 GYA589833:GYA589849 HHW589833:HHW589849 HRS589833:HRS589849 IBO589833:IBO589849 ILK589833:ILK589849 IVG589833:IVG589849 JFC589833:JFC589849 JOY589833:JOY589849 JYU589833:JYU589849 KIQ589833:KIQ589849 KSM589833:KSM589849 LCI589833:LCI589849 LME589833:LME589849 LWA589833:LWA589849 MFW589833:MFW589849 MPS589833:MPS589849 MZO589833:MZO589849 NJK589833:NJK589849 NTG589833:NTG589849 ODC589833:ODC589849 OMY589833:OMY589849 OWU589833:OWU589849 PGQ589833:PGQ589849 PQM589833:PQM589849 QAI589833:QAI589849 QKE589833:QKE589849 QUA589833:QUA589849 RDW589833:RDW589849 RNS589833:RNS589849 RXO589833:RXO589849 SHK589833:SHK589849 SRG589833:SRG589849 TBC589833:TBC589849 TKY589833:TKY589849 TUU589833:TUU589849 UEQ589833:UEQ589849 UOM589833:UOM589849 UYI589833:UYI589849 VIE589833:VIE589849 VSA589833:VSA589849 WBW589833:WBW589849 WLS589833:WLS589849 WVO589833:WVO589849 G655369:G655385 JC655369:JC655385 SY655369:SY655385 ACU655369:ACU655385 AMQ655369:AMQ655385 AWM655369:AWM655385 BGI655369:BGI655385 BQE655369:BQE655385 CAA655369:CAA655385 CJW655369:CJW655385 CTS655369:CTS655385 DDO655369:DDO655385 DNK655369:DNK655385 DXG655369:DXG655385 EHC655369:EHC655385 EQY655369:EQY655385 FAU655369:FAU655385 FKQ655369:FKQ655385 FUM655369:FUM655385 GEI655369:GEI655385 GOE655369:GOE655385 GYA655369:GYA655385 HHW655369:HHW655385 HRS655369:HRS655385 IBO655369:IBO655385 ILK655369:ILK655385 IVG655369:IVG655385 JFC655369:JFC655385 JOY655369:JOY655385 JYU655369:JYU655385 KIQ655369:KIQ655385 KSM655369:KSM655385 LCI655369:LCI655385 LME655369:LME655385 LWA655369:LWA655385 MFW655369:MFW655385 MPS655369:MPS655385 MZO655369:MZO655385 NJK655369:NJK655385 NTG655369:NTG655385 ODC655369:ODC655385 OMY655369:OMY655385 OWU655369:OWU655385 PGQ655369:PGQ655385 PQM655369:PQM655385 QAI655369:QAI655385 QKE655369:QKE655385 QUA655369:QUA655385 RDW655369:RDW655385 RNS655369:RNS655385 RXO655369:RXO655385 SHK655369:SHK655385 SRG655369:SRG655385 TBC655369:TBC655385 TKY655369:TKY655385 TUU655369:TUU655385 UEQ655369:UEQ655385 UOM655369:UOM655385 UYI655369:UYI655385 VIE655369:VIE655385 VSA655369:VSA655385 WBW655369:WBW655385 WLS655369:WLS655385 WVO655369:WVO655385 G720905:G720921 JC720905:JC720921 SY720905:SY720921 ACU720905:ACU720921 AMQ720905:AMQ720921 AWM720905:AWM720921 BGI720905:BGI720921 BQE720905:BQE720921 CAA720905:CAA720921 CJW720905:CJW720921 CTS720905:CTS720921 DDO720905:DDO720921 DNK720905:DNK720921 DXG720905:DXG720921 EHC720905:EHC720921 EQY720905:EQY720921 FAU720905:FAU720921 FKQ720905:FKQ720921 FUM720905:FUM720921 GEI720905:GEI720921 GOE720905:GOE720921 GYA720905:GYA720921 HHW720905:HHW720921 HRS720905:HRS720921 IBO720905:IBO720921 ILK720905:ILK720921 IVG720905:IVG720921 JFC720905:JFC720921 JOY720905:JOY720921 JYU720905:JYU720921 KIQ720905:KIQ720921 KSM720905:KSM720921 LCI720905:LCI720921 LME720905:LME720921 LWA720905:LWA720921 MFW720905:MFW720921 MPS720905:MPS720921 MZO720905:MZO720921 NJK720905:NJK720921 NTG720905:NTG720921 ODC720905:ODC720921 OMY720905:OMY720921 OWU720905:OWU720921 PGQ720905:PGQ720921 PQM720905:PQM720921 QAI720905:QAI720921 QKE720905:QKE720921 QUA720905:QUA720921 RDW720905:RDW720921 RNS720905:RNS720921 RXO720905:RXO720921 SHK720905:SHK720921 SRG720905:SRG720921 TBC720905:TBC720921 TKY720905:TKY720921 TUU720905:TUU720921 UEQ720905:UEQ720921 UOM720905:UOM720921 UYI720905:UYI720921 VIE720905:VIE720921 VSA720905:VSA720921 WBW720905:WBW720921 WLS720905:WLS720921 WVO720905:WVO720921 G786441:G786457 JC786441:JC786457 SY786441:SY786457 ACU786441:ACU786457 AMQ786441:AMQ786457 AWM786441:AWM786457 BGI786441:BGI786457 BQE786441:BQE786457 CAA786441:CAA786457 CJW786441:CJW786457 CTS786441:CTS786457 DDO786441:DDO786457 DNK786441:DNK786457 DXG786441:DXG786457 EHC786441:EHC786457 EQY786441:EQY786457 FAU786441:FAU786457 FKQ786441:FKQ786457 FUM786441:FUM786457 GEI786441:GEI786457 GOE786441:GOE786457 GYA786441:GYA786457 HHW786441:HHW786457 HRS786441:HRS786457 IBO786441:IBO786457 ILK786441:ILK786457 IVG786441:IVG786457 JFC786441:JFC786457 JOY786441:JOY786457 JYU786441:JYU786457 KIQ786441:KIQ786457 KSM786441:KSM786457 LCI786441:LCI786457 LME786441:LME786457 LWA786441:LWA786457 MFW786441:MFW786457 MPS786441:MPS786457 MZO786441:MZO786457 NJK786441:NJK786457 NTG786441:NTG786457 ODC786441:ODC786457 OMY786441:OMY786457 OWU786441:OWU786457 PGQ786441:PGQ786457 PQM786441:PQM786457 QAI786441:QAI786457 QKE786441:QKE786457 QUA786441:QUA786457 RDW786441:RDW786457 RNS786441:RNS786457 RXO786441:RXO786457 SHK786441:SHK786457 SRG786441:SRG786457 TBC786441:TBC786457 TKY786441:TKY786457 TUU786441:TUU786457 UEQ786441:UEQ786457 UOM786441:UOM786457 UYI786441:UYI786457 VIE786441:VIE786457 VSA786441:VSA786457 WBW786441:WBW786457 WLS786441:WLS786457 WVO786441:WVO786457 G851977:G851993 JC851977:JC851993 SY851977:SY851993 ACU851977:ACU851993 AMQ851977:AMQ851993 AWM851977:AWM851993 BGI851977:BGI851993 BQE851977:BQE851993 CAA851977:CAA851993 CJW851977:CJW851993 CTS851977:CTS851993 DDO851977:DDO851993 DNK851977:DNK851993 DXG851977:DXG851993 EHC851977:EHC851993 EQY851977:EQY851993 FAU851977:FAU851993 FKQ851977:FKQ851993 FUM851977:FUM851993 GEI851977:GEI851993 GOE851977:GOE851993 GYA851977:GYA851993 HHW851977:HHW851993 HRS851977:HRS851993 IBO851977:IBO851993 ILK851977:ILK851993 IVG851977:IVG851993 JFC851977:JFC851993 JOY851977:JOY851993 JYU851977:JYU851993 KIQ851977:KIQ851993 KSM851977:KSM851993 LCI851977:LCI851993 LME851977:LME851993 LWA851977:LWA851993 MFW851977:MFW851993 MPS851977:MPS851993 MZO851977:MZO851993 NJK851977:NJK851993 NTG851977:NTG851993 ODC851977:ODC851993 OMY851977:OMY851993 OWU851977:OWU851993 PGQ851977:PGQ851993 PQM851977:PQM851993 QAI851977:QAI851993 QKE851977:QKE851993 QUA851977:QUA851993 RDW851977:RDW851993 RNS851977:RNS851993 RXO851977:RXO851993 SHK851977:SHK851993 SRG851977:SRG851993 TBC851977:TBC851993 TKY851977:TKY851993 TUU851977:TUU851993 UEQ851977:UEQ851993 UOM851977:UOM851993 UYI851977:UYI851993 VIE851977:VIE851993 VSA851977:VSA851993 WBW851977:WBW851993 WLS851977:WLS851993 WVO851977:WVO851993 G917513:G917529 JC917513:JC917529 SY917513:SY917529 ACU917513:ACU917529 AMQ917513:AMQ917529 AWM917513:AWM917529 BGI917513:BGI917529 BQE917513:BQE917529 CAA917513:CAA917529 CJW917513:CJW917529 CTS917513:CTS917529 DDO917513:DDO917529 DNK917513:DNK917529 DXG917513:DXG917529 EHC917513:EHC917529 EQY917513:EQY917529 FAU917513:FAU917529 FKQ917513:FKQ917529 FUM917513:FUM917529 GEI917513:GEI917529 GOE917513:GOE917529 GYA917513:GYA917529 HHW917513:HHW917529 HRS917513:HRS917529 IBO917513:IBO917529 ILK917513:ILK917529 IVG917513:IVG917529 JFC917513:JFC917529 JOY917513:JOY917529 JYU917513:JYU917529 KIQ917513:KIQ917529 KSM917513:KSM917529 LCI917513:LCI917529 LME917513:LME917529 LWA917513:LWA917529 MFW917513:MFW917529 MPS917513:MPS917529 MZO917513:MZO917529 NJK917513:NJK917529 NTG917513:NTG917529 ODC917513:ODC917529 OMY917513:OMY917529 OWU917513:OWU917529 PGQ917513:PGQ917529 PQM917513:PQM917529 QAI917513:QAI917529 QKE917513:QKE917529 QUA917513:QUA917529 RDW917513:RDW917529 RNS917513:RNS917529 RXO917513:RXO917529 SHK917513:SHK917529 SRG917513:SRG917529 TBC917513:TBC917529 TKY917513:TKY917529 TUU917513:TUU917529 UEQ917513:UEQ917529 UOM917513:UOM917529 UYI917513:UYI917529 VIE917513:VIE917529 VSA917513:VSA917529 WBW917513:WBW917529 WLS917513:WLS917529 WVO917513:WVO917529 G983049:G983065 JC983049:JC983065 SY983049:SY983065 ACU983049:ACU983065 AMQ983049:AMQ983065 AWM983049:AWM983065 BGI983049:BGI983065 BQE983049:BQE983065 CAA983049:CAA983065 CJW983049:CJW983065 CTS983049:CTS983065 DDO983049:DDO983065 DNK983049:DNK983065 DXG983049:DXG983065 EHC983049:EHC983065 EQY983049:EQY983065 FAU983049:FAU983065 FKQ983049:FKQ983065 FUM983049:FUM983065 GEI983049:GEI983065 GOE983049:GOE983065 GYA983049:GYA983065 HHW983049:HHW983065 HRS983049:HRS983065 IBO983049:IBO983065 ILK983049:ILK983065 IVG983049:IVG983065 JFC983049:JFC983065 JOY983049:JOY983065 JYU983049:JYU983065 KIQ983049:KIQ983065 KSM983049:KSM983065 LCI983049:LCI983065 LME983049:LME983065 LWA983049:LWA983065 MFW983049:MFW983065 MPS983049:MPS983065 MZO983049:MZO983065 NJK983049:NJK983065 NTG983049:NTG983065 ODC983049:ODC983065 OMY983049:OMY983065 OWU983049:OWU983065 PGQ983049:PGQ983065 PQM983049:PQM983065 QAI983049:QAI983065 QKE983049:QKE983065 QUA983049:QUA983065 RDW983049:RDW983065 RNS983049:RNS983065 RXO983049:RXO983065 SHK983049:SHK983065 SRG983049:SRG983065 TBC983049:TBC983065 TKY983049:TKY983065 TUU983049:TUU983065 UEQ983049:UEQ983065 UOM983049:UOM983065 UYI983049:UYI983065 VIE983049:VIE983065 VSA983049:VSA983065 WBW983049:WBW983065 WLS983049:WLS983065 WVO983049:WVO983065">
      <formula1>Causa</formula1>
    </dataValidation>
    <dataValidation allowBlank="1" showInputMessage="1" showErrorMessage="1" prompt="seleccione" sqref="BT23:BT25 LP23:LP25 VL23:VL25 AFH23:AFH25 APD23:APD25 AYZ23:AYZ25 BIV23:BIV25 BSR23:BSR25 CCN23:CCN25 CMJ23:CMJ25 CWF23:CWF25 DGB23:DGB25 DPX23:DPX25 DZT23:DZT25 EJP23:EJP25 ETL23:ETL25 FDH23:FDH25 FND23:FND25 FWZ23:FWZ25 GGV23:GGV25 GQR23:GQR25 HAN23:HAN25 HKJ23:HKJ25 HUF23:HUF25 IEB23:IEB25 INX23:INX25 IXT23:IXT25 JHP23:JHP25 JRL23:JRL25 KBH23:KBH25 KLD23:KLD25 KUZ23:KUZ25 LEV23:LEV25 LOR23:LOR25 LYN23:LYN25 MIJ23:MIJ25 MSF23:MSF25 NCB23:NCB25 NLX23:NLX25 NVT23:NVT25 OFP23:OFP25 OPL23:OPL25 OZH23:OZH25 PJD23:PJD25 PSZ23:PSZ25 QCV23:QCV25 QMR23:QMR25 QWN23:QWN25 RGJ23:RGJ25 RQF23:RQF25 SAB23:SAB25 SJX23:SJX25 STT23:STT25 TDP23:TDP25 TNL23:TNL25 TXH23:TXH25 UHD23:UHD25 UQZ23:UQZ25 VAV23:VAV25 VKR23:VKR25 VUN23:VUN25 WEJ23:WEJ25 WOF23:WOF25 WYB23:WYB25 BT65559:BT65561 LP65559:LP65561 VL65559:VL65561 AFH65559:AFH65561 APD65559:APD65561 AYZ65559:AYZ65561 BIV65559:BIV65561 BSR65559:BSR65561 CCN65559:CCN65561 CMJ65559:CMJ65561 CWF65559:CWF65561 DGB65559:DGB65561 DPX65559:DPX65561 DZT65559:DZT65561 EJP65559:EJP65561 ETL65559:ETL65561 FDH65559:FDH65561 FND65559:FND65561 FWZ65559:FWZ65561 GGV65559:GGV65561 GQR65559:GQR65561 HAN65559:HAN65561 HKJ65559:HKJ65561 HUF65559:HUF65561 IEB65559:IEB65561 INX65559:INX65561 IXT65559:IXT65561 JHP65559:JHP65561 JRL65559:JRL65561 KBH65559:KBH65561 KLD65559:KLD65561 KUZ65559:KUZ65561 LEV65559:LEV65561 LOR65559:LOR65561 LYN65559:LYN65561 MIJ65559:MIJ65561 MSF65559:MSF65561 NCB65559:NCB65561 NLX65559:NLX65561 NVT65559:NVT65561 OFP65559:OFP65561 OPL65559:OPL65561 OZH65559:OZH65561 PJD65559:PJD65561 PSZ65559:PSZ65561 QCV65559:QCV65561 QMR65559:QMR65561 QWN65559:QWN65561 RGJ65559:RGJ65561 RQF65559:RQF65561 SAB65559:SAB65561 SJX65559:SJX65561 STT65559:STT65561 TDP65559:TDP65561 TNL65559:TNL65561 TXH65559:TXH65561 UHD65559:UHD65561 UQZ65559:UQZ65561 VAV65559:VAV65561 VKR65559:VKR65561 VUN65559:VUN65561 WEJ65559:WEJ65561 WOF65559:WOF65561 WYB65559:WYB65561 BT131095:BT131097 LP131095:LP131097 VL131095:VL131097 AFH131095:AFH131097 APD131095:APD131097 AYZ131095:AYZ131097 BIV131095:BIV131097 BSR131095:BSR131097 CCN131095:CCN131097 CMJ131095:CMJ131097 CWF131095:CWF131097 DGB131095:DGB131097 DPX131095:DPX131097 DZT131095:DZT131097 EJP131095:EJP131097 ETL131095:ETL131097 FDH131095:FDH131097 FND131095:FND131097 FWZ131095:FWZ131097 GGV131095:GGV131097 GQR131095:GQR131097 HAN131095:HAN131097 HKJ131095:HKJ131097 HUF131095:HUF131097 IEB131095:IEB131097 INX131095:INX131097 IXT131095:IXT131097 JHP131095:JHP131097 JRL131095:JRL131097 KBH131095:KBH131097 KLD131095:KLD131097 KUZ131095:KUZ131097 LEV131095:LEV131097 LOR131095:LOR131097 LYN131095:LYN131097 MIJ131095:MIJ131097 MSF131095:MSF131097 NCB131095:NCB131097 NLX131095:NLX131097 NVT131095:NVT131097 OFP131095:OFP131097 OPL131095:OPL131097 OZH131095:OZH131097 PJD131095:PJD131097 PSZ131095:PSZ131097 QCV131095:QCV131097 QMR131095:QMR131097 QWN131095:QWN131097 RGJ131095:RGJ131097 RQF131095:RQF131097 SAB131095:SAB131097 SJX131095:SJX131097 STT131095:STT131097 TDP131095:TDP131097 TNL131095:TNL131097 TXH131095:TXH131097 UHD131095:UHD131097 UQZ131095:UQZ131097 VAV131095:VAV131097 VKR131095:VKR131097 VUN131095:VUN131097 WEJ131095:WEJ131097 WOF131095:WOF131097 WYB131095:WYB131097 BT196631:BT196633 LP196631:LP196633 VL196631:VL196633 AFH196631:AFH196633 APD196631:APD196633 AYZ196631:AYZ196633 BIV196631:BIV196633 BSR196631:BSR196633 CCN196631:CCN196633 CMJ196631:CMJ196633 CWF196631:CWF196633 DGB196631:DGB196633 DPX196631:DPX196633 DZT196631:DZT196633 EJP196631:EJP196633 ETL196631:ETL196633 FDH196631:FDH196633 FND196631:FND196633 FWZ196631:FWZ196633 GGV196631:GGV196633 GQR196631:GQR196633 HAN196631:HAN196633 HKJ196631:HKJ196633 HUF196631:HUF196633 IEB196631:IEB196633 INX196631:INX196633 IXT196631:IXT196633 JHP196631:JHP196633 JRL196631:JRL196633 KBH196631:KBH196633 KLD196631:KLD196633 KUZ196631:KUZ196633 LEV196631:LEV196633 LOR196631:LOR196633 LYN196631:LYN196633 MIJ196631:MIJ196633 MSF196631:MSF196633 NCB196631:NCB196633 NLX196631:NLX196633 NVT196631:NVT196633 OFP196631:OFP196633 OPL196631:OPL196633 OZH196631:OZH196633 PJD196631:PJD196633 PSZ196631:PSZ196633 QCV196631:QCV196633 QMR196631:QMR196633 QWN196631:QWN196633 RGJ196631:RGJ196633 RQF196631:RQF196633 SAB196631:SAB196633 SJX196631:SJX196633 STT196631:STT196633 TDP196631:TDP196633 TNL196631:TNL196633 TXH196631:TXH196633 UHD196631:UHD196633 UQZ196631:UQZ196633 VAV196631:VAV196633 VKR196631:VKR196633 VUN196631:VUN196633 WEJ196631:WEJ196633 WOF196631:WOF196633 WYB196631:WYB196633 BT262167:BT262169 LP262167:LP262169 VL262167:VL262169 AFH262167:AFH262169 APD262167:APD262169 AYZ262167:AYZ262169 BIV262167:BIV262169 BSR262167:BSR262169 CCN262167:CCN262169 CMJ262167:CMJ262169 CWF262167:CWF262169 DGB262167:DGB262169 DPX262167:DPX262169 DZT262167:DZT262169 EJP262167:EJP262169 ETL262167:ETL262169 FDH262167:FDH262169 FND262167:FND262169 FWZ262167:FWZ262169 GGV262167:GGV262169 GQR262167:GQR262169 HAN262167:HAN262169 HKJ262167:HKJ262169 HUF262167:HUF262169 IEB262167:IEB262169 INX262167:INX262169 IXT262167:IXT262169 JHP262167:JHP262169 JRL262167:JRL262169 KBH262167:KBH262169 KLD262167:KLD262169 KUZ262167:KUZ262169 LEV262167:LEV262169 LOR262167:LOR262169 LYN262167:LYN262169 MIJ262167:MIJ262169 MSF262167:MSF262169 NCB262167:NCB262169 NLX262167:NLX262169 NVT262167:NVT262169 OFP262167:OFP262169 OPL262167:OPL262169 OZH262167:OZH262169 PJD262167:PJD262169 PSZ262167:PSZ262169 QCV262167:QCV262169 QMR262167:QMR262169 QWN262167:QWN262169 RGJ262167:RGJ262169 RQF262167:RQF262169 SAB262167:SAB262169 SJX262167:SJX262169 STT262167:STT262169 TDP262167:TDP262169 TNL262167:TNL262169 TXH262167:TXH262169 UHD262167:UHD262169 UQZ262167:UQZ262169 VAV262167:VAV262169 VKR262167:VKR262169 VUN262167:VUN262169 WEJ262167:WEJ262169 WOF262167:WOF262169 WYB262167:WYB262169 BT327703:BT327705 LP327703:LP327705 VL327703:VL327705 AFH327703:AFH327705 APD327703:APD327705 AYZ327703:AYZ327705 BIV327703:BIV327705 BSR327703:BSR327705 CCN327703:CCN327705 CMJ327703:CMJ327705 CWF327703:CWF327705 DGB327703:DGB327705 DPX327703:DPX327705 DZT327703:DZT327705 EJP327703:EJP327705 ETL327703:ETL327705 FDH327703:FDH327705 FND327703:FND327705 FWZ327703:FWZ327705 GGV327703:GGV327705 GQR327703:GQR327705 HAN327703:HAN327705 HKJ327703:HKJ327705 HUF327703:HUF327705 IEB327703:IEB327705 INX327703:INX327705 IXT327703:IXT327705 JHP327703:JHP327705 JRL327703:JRL327705 KBH327703:KBH327705 KLD327703:KLD327705 KUZ327703:KUZ327705 LEV327703:LEV327705 LOR327703:LOR327705 LYN327703:LYN327705 MIJ327703:MIJ327705 MSF327703:MSF327705 NCB327703:NCB327705 NLX327703:NLX327705 NVT327703:NVT327705 OFP327703:OFP327705 OPL327703:OPL327705 OZH327703:OZH327705 PJD327703:PJD327705 PSZ327703:PSZ327705 QCV327703:QCV327705 QMR327703:QMR327705 QWN327703:QWN327705 RGJ327703:RGJ327705 RQF327703:RQF327705 SAB327703:SAB327705 SJX327703:SJX327705 STT327703:STT327705 TDP327703:TDP327705 TNL327703:TNL327705 TXH327703:TXH327705 UHD327703:UHD327705 UQZ327703:UQZ327705 VAV327703:VAV327705 VKR327703:VKR327705 VUN327703:VUN327705 WEJ327703:WEJ327705 WOF327703:WOF327705 WYB327703:WYB327705 BT393239:BT393241 LP393239:LP393241 VL393239:VL393241 AFH393239:AFH393241 APD393239:APD393241 AYZ393239:AYZ393241 BIV393239:BIV393241 BSR393239:BSR393241 CCN393239:CCN393241 CMJ393239:CMJ393241 CWF393239:CWF393241 DGB393239:DGB393241 DPX393239:DPX393241 DZT393239:DZT393241 EJP393239:EJP393241 ETL393239:ETL393241 FDH393239:FDH393241 FND393239:FND393241 FWZ393239:FWZ393241 GGV393239:GGV393241 GQR393239:GQR393241 HAN393239:HAN393241 HKJ393239:HKJ393241 HUF393239:HUF393241 IEB393239:IEB393241 INX393239:INX393241 IXT393239:IXT393241 JHP393239:JHP393241 JRL393239:JRL393241 KBH393239:KBH393241 KLD393239:KLD393241 KUZ393239:KUZ393241 LEV393239:LEV393241 LOR393239:LOR393241 LYN393239:LYN393241 MIJ393239:MIJ393241 MSF393239:MSF393241 NCB393239:NCB393241 NLX393239:NLX393241 NVT393239:NVT393241 OFP393239:OFP393241 OPL393239:OPL393241 OZH393239:OZH393241 PJD393239:PJD393241 PSZ393239:PSZ393241 QCV393239:QCV393241 QMR393239:QMR393241 QWN393239:QWN393241 RGJ393239:RGJ393241 RQF393239:RQF393241 SAB393239:SAB393241 SJX393239:SJX393241 STT393239:STT393241 TDP393239:TDP393241 TNL393239:TNL393241 TXH393239:TXH393241 UHD393239:UHD393241 UQZ393239:UQZ393241 VAV393239:VAV393241 VKR393239:VKR393241 VUN393239:VUN393241 WEJ393239:WEJ393241 WOF393239:WOF393241 WYB393239:WYB393241 BT458775:BT458777 LP458775:LP458777 VL458775:VL458777 AFH458775:AFH458777 APD458775:APD458777 AYZ458775:AYZ458777 BIV458775:BIV458777 BSR458775:BSR458777 CCN458775:CCN458777 CMJ458775:CMJ458777 CWF458775:CWF458777 DGB458775:DGB458777 DPX458775:DPX458777 DZT458775:DZT458777 EJP458775:EJP458777 ETL458775:ETL458777 FDH458775:FDH458777 FND458775:FND458777 FWZ458775:FWZ458777 GGV458775:GGV458777 GQR458775:GQR458777 HAN458775:HAN458777 HKJ458775:HKJ458777 HUF458775:HUF458777 IEB458775:IEB458777 INX458775:INX458777 IXT458775:IXT458777 JHP458775:JHP458777 JRL458775:JRL458777 KBH458775:KBH458777 KLD458775:KLD458777 KUZ458775:KUZ458777 LEV458775:LEV458777 LOR458775:LOR458777 LYN458775:LYN458777 MIJ458775:MIJ458777 MSF458775:MSF458777 NCB458775:NCB458777 NLX458775:NLX458777 NVT458775:NVT458777 OFP458775:OFP458777 OPL458775:OPL458777 OZH458775:OZH458777 PJD458775:PJD458777 PSZ458775:PSZ458777 QCV458775:QCV458777 QMR458775:QMR458777 QWN458775:QWN458777 RGJ458775:RGJ458777 RQF458775:RQF458777 SAB458775:SAB458777 SJX458775:SJX458777 STT458775:STT458777 TDP458775:TDP458777 TNL458775:TNL458777 TXH458775:TXH458777 UHD458775:UHD458777 UQZ458775:UQZ458777 VAV458775:VAV458777 VKR458775:VKR458777 VUN458775:VUN458777 WEJ458775:WEJ458777 WOF458775:WOF458777 WYB458775:WYB458777 BT524311:BT524313 LP524311:LP524313 VL524311:VL524313 AFH524311:AFH524313 APD524311:APD524313 AYZ524311:AYZ524313 BIV524311:BIV524313 BSR524311:BSR524313 CCN524311:CCN524313 CMJ524311:CMJ524313 CWF524311:CWF524313 DGB524311:DGB524313 DPX524311:DPX524313 DZT524311:DZT524313 EJP524311:EJP524313 ETL524311:ETL524313 FDH524311:FDH524313 FND524311:FND524313 FWZ524311:FWZ524313 GGV524311:GGV524313 GQR524311:GQR524313 HAN524311:HAN524313 HKJ524311:HKJ524313 HUF524311:HUF524313 IEB524311:IEB524313 INX524311:INX524313 IXT524311:IXT524313 JHP524311:JHP524313 JRL524311:JRL524313 KBH524311:KBH524313 KLD524311:KLD524313 KUZ524311:KUZ524313 LEV524311:LEV524313 LOR524311:LOR524313 LYN524311:LYN524313 MIJ524311:MIJ524313 MSF524311:MSF524313 NCB524311:NCB524313 NLX524311:NLX524313 NVT524311:NVT524313 OFP524311:OFP524313 OPL524311:OPL524313 OZH524311:OZH524313 PJD524311:PJD524313 PSZ524311:PSZ524313 QCV524311:QCV524313 QMR524311:QMR524313 QWN524311:QWN524313 RGJ524311:RGJ524313 RQF524311:RQF524313 SAB524311:SAB524313 SJX524311:SJX524313 STT524311:STT524313 TDP524311:TDP524313 TNL524311:TNL524313 TXH524311:TXH524313 UHD524311:UHD524313 UQZ524311:UQZ524313 VAV524311:VAV524313 VKR524311:VKR524313 VUN524311:VUN524313 WEJ524311:WEJ524313 WOF524311:WOF524313 WYB524311:WYB524313 BT589847:BT589849 LP589847:LP589849 VL589847:VL589849 AFH589847:AFH589849 APD589847:APD589849 AYZ589847:AYZ589849 BIV589847:BIV589849 BSR589847:BSR589849 CCN589847:CCN589849 CMJ589847:CMJ589849 CWF589847:CWF589849 DGB589847:DGB589849 DPX589847:DPX589849 DZT589847:DZT589849 EJP589847:EJP589849 ETL589847:ETL589849 FDH589847:FDH589849 FND589847:FND589849 FWZ589847:FWZ589849 GGV589847:GGV589849 GQR589847:GQR589849 HAN589847:HAN589849 HKJ589847:HKJ589849 HUF589847:HUF589849 IEB589847:IEB589849 INX589847:INX589849 IXT589847:IXT589849 JHP589847:JHP589849 JRL589847:JRL589849 KBH589847:KBH589849 KLD589847:KLD589849 KUZ589847:KUZ589849 LEV589847:LEV589849 LOR589847:LOR589849 LYN589847:LYN589849 MIJ589847:MIJ589849 MSF589847:MSF589849 NCB589847:NCB589849 NLX589847:NLX589849 NVT589847:NVT589849 OFP589847:OFP589849 OPL589847:OPL589849 OZH589847:OZH589849 PJD589847:PJD589849 PSZ589847:PSZ589849 QCV589847:QCV589849 QMR589847:QMR589849 QWN589847:QWN589849 RGJ589847:RGJ589849 RQF589847:RQF589849 SAB589847:SAB589849 SJX589847:SJX589849 STT589847:STT589849 TDP589847:TDP589849 TNL589847:TNL589849 TXH589847:TXH589849 UHD589847:UHD589849 UQZ589847:UQZ589849 VAV589847:VAV589849 VKR589847:VKR589849 VUN589847:VUN589849 WEJ589847:WEJ589849 WOF589847:WOF589849 WYB589847:WYB589849 BT655383:BT655385 LP655383:LP655385 VL655383:VL655385 AFH655383:AFH655385 APD655383:APD655385 AYZ655383:AYZ655385 BIV655383:BIV655385 BSR655383:BSR655385 CCN655383:CCN655385 CMJ655383:CMJ655385 CWF655383:CWF655385 DGB655383:DGB655385 DPX655383:DPX655385 DZT655383:DZT655385 EJP655383:EJP655385 ETL655383:ETL655385 FDH655383:FDH655385 FND655383:FND655385 FWZ655383:FWZ655385 GGV655383:GGV655385 GQR655383:GQR655385 HAN655383:HAN655385 HKJ655383:HKJ655385 HUF655383:HUF655385 IEB655383:IEB655385 INX655383:INX655385 IXT655383:IXT655385 JHP655383:JHP655385 JRL655383:JRL655385 KBH655383:KBH655385 KLD655383:KLD655385 KUZ655383:KUZ655385 LEV655383:LEV655385 LOR655383:LOR655385 LYN655383:LYN655385 MIJ655383:MIJ655385 MSF655383:MSF655385 NCB655383:NCB655385 NLX655383:NLX655385 NVT655383:NVT655385 OFP655383:OFP655385 OPL655383:OPL655385 OZH655383:OZH655385 PJD655383:PJD655385 PSZ655383:PSZ655385 QCV655383:QCV655385 QMR655383:QMR655385 QWN655383:QWN655385 RGJ655383:RGJ655385 RQF655383:RQF655385 SAB655383:SAB655385 SJX655383:SJX655385 STT655383:STT655385 TDP655383:TDP655385 TNL655383:TNL655385 TXH655383:TXH655385 UHD655383:UHD655385 UQZ655383:UQZ655385 VAV655383:VAV655385 VKR655383:VKR655385 VUN655383:VUN655385 WEJ655383:WEJ655385 WOF655383:WOF655385 WYB655383:WYB655385 BT720919:BT720921 LP720919:LP720921 VL720919:VL720921 AFH720919:AFH720921 APD720919:APD720921 AYZ720919:AYZ720921 BIV720919:BIV720921 BSR720919:BSR720921 CCN720919:CCN720921 CMJ720919:CMJ720921 CWF720919:CWF720921 DGB720919:DGB720921 DPX720919:DPX720921 DZT720919:DZT720921 EJP720919:EJP720921 ETL720919:ETL720921 FDH720919:FDH720921 FND720919:FND720921 FWZ720919:FWZ720921 GGV720919:GGV720921 GQR720919:GQR720921 HAN720919:HAN720921 HKJ720919:HKJ720921 HUF720919:HUF720921 IEB720919:IEB720921 INX720919:INX720921 IXT720919:IXT720921 JHP720919:JHP720921 JRL720919:JRL720921 KBH720919:KBH720921 KLD720919:KLD720921 KUZ720919:KUZ720921 LEV720919:LEV720921 LOR720919:LOR720921 LYN720919:LYN720921 MIJ720919:MIJ720921 MSF720919:MSF720921 NCB720919:NCB720921 NLX720919:NLX720921 NVT720919:NVT720921 OFP720919:OFP720921 OPL720919:OPL720921 OZH720919:OZH720921 PJD720919:PJD720921 PSZ720919:PSZ720921 QCV720919:QCV720921 QMR720919:QMR720921 QWN720919:QWN720921 RGJ720919:RGJ720921 RQF720919:RQF720921 SAB720919:SAB720921 SJX720919:SJX720921 STT720919:STT720921 TDP720919:TDP720921 TNL720919:TNL720921 TXH720919:TXH720921 UHD720919:UHD720921 UQZ720919:UQZ720921 VAV720919:VAV720921 VKR720919:VKR720921 VUN720919:VUN720921 WEJ720919:WEJ720921 WOF720919:WOF720921 WYB720919:WYB720921 BT786455:BT786457 LP786455:LP786457 VL786455:VL786457 AFH786455:AFH786457 APD786455:APD786457 AYZ786455:AYZ786457 BIV786455:BIV786457 BSR786455:BSR786457 CCN786455:CCN786457 CMJ786455:CMJ786457 CWF786455:CWF786457 DGB786455:DGB786457 DPX786455:DPX786457 DZT786455:DZT786457 EJP786455:EJP786457 ETL786455:ETL786457 FDH786455:FDH786457 FND786455:FND786457 FWZ786455:FWZ786457 GGV786455:GGV786457 GQR786455:GQR786457 HAN786455:HAN786457 HKJ786455:HKJ786457 HUF786455:HUF786457 IEB786455:IEB786457 INX786455:INX786457 IXT786455:IXT786457 JHP786455:JHP786457 JRL786455:JRL786457 KBH786455:KBH786457 KLD786455:KLD786457 KUZ786455:KUZ786457 LEV786455:LEV786457 LOR786455:LOR786457 LYN786455:LYN786457 MIJ786455:MIJ786457 MSF786455:MSF786457 NCB786455:NCB786457 NLX786455:NLX786457 NVT786455:NVT786457 OFP786455:OFP786457 OPL786455:OPL786457 OZH786455:OZH786457 PJD786455:PJD786457 PSZ786455:PSZ786457 QCV786455:QCV786457 QMR786455:QMR786457 QWN786455:QWN786457 RGJ786455:RGJ786457 RQF786455:RQF786457 SAB786455:SAB786457 SJX786455:SJX786457 STT786455:STT786457 TDP786455:TDP786457 TNL786455:TNL786457 TXH786455:TXH786457 UHD786455:UHD786457 UQZ786455:UQZ786457 VAV786455:VAV786457 VKR786455:VKR786457 VUN786455:VUN786457 WEJ786455:WEJ786457 WOF786455:WOF786457 WYB786455:WYB786457 BT851991:BT851993 LP851991:LP851993 VL851991:VL851993 AFH851991:AFH851993 APD851991:APD851993 AYZ851991:AYZ851993 BIV851991:BIV851993 BSR851991:BSR851993 CCN851991:CCN851993 CMJ851991:CMJ851993 CWF851991:CWF851993 DGB851991:DGB851993 DPX851991:DPX851993 DZT851991:DZT851993 EJP851991:EJP851993 ETL851991:ETL851993 FDH851991:FDH851993 FND851991:FND851993 FWZ851991:FWZ851993 GGV851991:GGV851993 GQR851991:GQR851993 HAN851991:HAN851993 HKJ851991:HKJ851993 HUF851991:HUF851993 IEB851991:IEB851993 INX851991:INX851993 IXT851991:IXT851993 JHP851991:JHP851993 JRL851991:JRL851993 KBH851991:KBH851993 KLD851991:KLD851993 KUZ851991:KUZ851993 LEV851991:LEV851993 LOR851991:LOR851993 LYN851991:LYN851993 MIJ851991:MIJ851993 MSF851991:MSF851993 NCB851991:NCB851993 NLX851991:NLX851993 NVT851991:NVT851993 OFP851991:OFP851993 OPL851991:OPL851993 OZH851991:OZH851993 PJD851991:PJD851993 PSZ851991:PSZ851993 QCV851991:QCV851993 QMR851991:QMR851993 QWN851991:QWN851993 RGJ851991:RGJ851993 RQF851991:RQF851993 SAB851991:SAB851993 SJX851991:SJX851993 STT851991:STT851993 TDP851991:TDP851993 TNL851991:TNL851993 TXH851991:TXH851993 UHD851991:UHD851993 UQZ851991:UQZ851993 VAV851991:VAV851993 VKR851991:VKR851993 VUN851991:VUN851993 WEJ851991:WEJ851993 WOF851991:WOF851993 WYB851991:WYB851993 BT917527:BT917529 LP917527:LP917529 VL917527:VL917529 AFH917527:AFH917529 APD917527:APD917529 AYZ917527:AYZ917529 BIV917527:BIV917529 BSR917527:BSR917529 CCN917527:CCN917529 CMJ917527:CMJ917529 CWF917527:CWF917529 DGB917527:DGB917529 DPX917527:DPX917529 DZT917527:DZT917529 EJP917527:EJP917529 ETL917527:ETL917529 FDH917527:FDH917529 FND917527:FND917529 FWZ917527:FWZ917529 GGV917527:GGV917529 GQR917527:GQR917529 HAN917527:HAN917529 HKJ917527:HKJ917529 HUF917527:HUF917529 IEB917527:IEB917529 INX917527:INX917529 IXT917527:IXT917529 JHP917527:JHP917529 JRL917527:JRL917529 KBH917527:KBH917529 KLD917527:KLD917529 KUZ917527:KUZ917529 LEV917527:LEV917529 LOR917527:LOR917529 LYN917527:LYN917529 MIJ917527:MIJ917529 MSF917527:MSF917529 NCB917527:NCB917529 NLX917527:NLX917529 NVT917527:NVT917529 OFP917527:OFP917529 OPL917527:OPL917529 OZH917527:OZH917529 PJD917527:PJD917529 PSZ917527:PSZ917529 QCV917527:QCV917529 QMR917527:QMR917529 QWN917527:QWN917529 RGJ917527:RGJ917529 RQF917527:RQF917529 SAB917527:SAB917529 SJX917527:SJX917529 STT917527:STT917529 TDP917527:TDP917529 TNL917527:TNL917529 TXH917527:TXH917529 UHD917527:UHD917529 UQZ917527:UQZ917529 VAV917527:VAV917529 VKR917527:VKR917529 VUN917527:VUN917529 WEJ917527:WEJ917529 WOF917527:WOF917529 WYB917527:WYB917529 BT983063:BT983065 LP983063:LP983065 VL983063:VL983065 AFH983063:AFH983065 APD983063:APD983065 AYZ983063:AYZ983065 BIV983063:BIV983065 BSR983063:BSR983065 CCN983063:CCN983065 CMJ983063:CMJ983065 CWF983063:CWF983065 DGB983063:DGB983065 DPX983063:DPX983065 DZT983063:DZT983065 EJP983063:EJP983065 ETL983063:ETL983065 FDH983063:FDH983065 FND983063:FND983065 FWZ983063:FWZ983065 GGV983063:GGV983065 GQR983063:GQR983065 HAN983063:HAN983065 HKJ983063:HKJ983065 HUF983063:HUF983065 IEB983063:IEB983065 INX983063:INX983065 IXT983063:IXT983065 JHP983063:JHP983065 JRL983063:JRL983065 KBH983063:KBH983065 KLD983063:KLD983065 KUZ983063:KUZ983065 LEV983063:LEV983065 LOR983063:LOR983065 LYN983063:LYN983065 MIJ983063:MIJ983065 MSF983063:MSF983065 NCB983063:NCB983065 NLX983063:NLX983065 NVT983063:NVT983065 OFP983063:OFP983065 OPL983063:OPL983065 OZH983063:OZH983065 PJD983063:PJD983065 PSZ983063:PSZ983065 QCV983063:QCV983065 QMR983063:QMR983065 QWN983063:QWN983065 RGJ983063:RGJ983065 RQF983063:RQF983065 SAB983063:SAB983065 SJX983063:SJX983065 STT983063:STT983065 TDP983063:TDP983065 TNL983063:TNL983065 TXH983063:TXH983065 UHD983063:UHD983065 UQZ983063:UQZ983065 VAV983063:VAV983065 VKR983063:VKR983065 VUN983063:VUN983065 WEJ983063:WEJ983065 WOF983063:WOF983065 WYB983063:WYB983065 BT9:BT11 LP9:LP11 VL9:VL11 AFH9:AFH11 APD9:APD11 AYZ9:AYZ11 BIV9:BIV11 BSR9:BSR11 CCN9:CCN11 CMJ9:CMJ11 CWF9:CWF11 DGB9:DGB11 DPX9:DPX11 DZT9:DZT11 EJP9:EJP11 ETL9:ETL11 FDH9:FDH11 FND9:FND11 FWZ9:FWZ11 GGV9:GGV11 GQR9:GQR11 HAN9:HAN11 HKJ9:HKJ11 HUF9:HUF11 IEB9:IEB11 INX9:INX11 IXT9:IXT11 JHP9:JHP11 JRL9:JRL11 KBH9:KBH11 KLD9:KLD11 KUZ9:KUZ11 LEV9:LEV11 LOR9:LOR11 LYN9:LYN11 MIJ9:MIJ11 MSF9:MSF11 NCB9:NCB11 NLX9:NLX11 NVT9:NVT11 OFP9:OFP11 OPL9:OPL11 OZH9:OZH11 PJD9:PJD11 PSZ9:PSZ11 QCV9:QCV11 QMR9:QMR11 QWN9:QWN11 RGJ9:RGJ11 RQF9:RQF11 SAB9:SAB11 SJX9:SJX11 STT9:STT11 TDP9:TDP11 TNL9:TNL11 TXH9:TXH11 UHD9:UHD11 UQZ9:UQZ11 VAV9:VAV11 VKR9:VKR11 VUN9:VUN11 WEJ9:WEJ11 WOF9:WOF11 WYB9:WYB11 BT65545:BT65547 LP65545:LP65547 VL65545:VL65547 AFH65545:AFH65547 APD65545:APD65547 AYZ65545:AYZ65547 BIV65545:BIV65547 BSR65545:BSR65547 CCN65545:CCN65547 CMJ65545:CMJ65547 CWF65545:CWF65547 DGB65545:DGB65547 DPX65545:DPX65547 DZT65545:DZT65547 EJP65545:EJP65547 ETL65545:ETL65547 FDH65545:FDH65547 FND65545:FND65547 FWZ65545:FWZ65547 GGV65545:GGV65547 GQR65545:GQR65547 HAN65545:HAN65547 HKJ65545:HKJ65547 HUF65545:HUF65547 IEB65545:IEB65547 INX65545:INX65547 IXT65545:IXT65547 JHP65545:JHP65547 JRL65545:JRL65547 KBH65545:KBH65547 KLD65545:KLD65547 KUZ65545:KUZ65547 LEV65545:LEV65547 LOR65545:LOR65547 LYN65545:LYN65547 MIJ65545:MIJ65547 MSF65545:MSF65547 NCB65545:NCB65547 NLX65545:NLX65547 NVT65545:NVT65547 OFP65545:OFP65547 OPL65545:OPL65547 OZH65545:OZH65547 PJD65545:PJD65547 PSZ65545:PSZ65547 QCV65545:QCV65547 QMR65545:QMR65547 QWN65545:QWN65547 RGJ65545:RGJ65547 RQF65545:RQF65547 SAB65545:SAB65547 SJX65545:SJX65547 STT65545:STT65547 TDP65545:TDP65547 TNL65545:TNL65547 TXH65545:TXH65547 UHD65545:UHD65547 UQZ65545:UQZ65547 VAV65545:VAV65547 VKR65545:VKR65547 VUN65545:VUN65547 WEJ65545:WEJ65547 WOF65545:WOF65547 WYB65545:WYB65547 BT131081:BT131083 LP131081:LP131083 VL131081:VL131083 AFH131081:AFH131083 APD131081:APD131083 AYZ131081:AYZ131083 BIV131081:BIV131083 BSR131081:BSR131083 CCN131081:CCN131083 CMJ131081:CMJ131083 CWF131081:CWF131083 DGB131081:DGB131083 DPX131081:DPX131083 DZT131081:DZT131083 EJP131081:EJP131083 ETL131081:ETL131083 FDH131081:FDH131083 FND131081:FND131083 FWZ131081:FWZ131083 GGV131081:GGV131083 GQR131081:GQR131083 HAN131081:HAN131083 HKJ131081:HKJ131083 HUF131081:HUF131083 IEB131081:IEB131083 INX131081:INX131083 IXT131081:IXT131083 JHP131081:JHP131083 JRL131081:JRL131083 KBH131081:KBH131083 KLD131081:KLD131083 KUZ131081:KUZ131083 LEV131081:LEV131083 LOR131081:LOR131083 LYN131081:LYN131083 MIJ131081:MIJ131083 MSF131081:MSF131083 NCB131081:NCB131083 NLX131081:NLX131083 NVT131081:NVT131083 OFP131081:OFP131083 OPL131081:OPL131083 OZH131081:OZH131083 PJD131081:PJD131083 PSZ131081:PSZ131083 QCV131081:QCV131083 QMR131081:QMR131083 QWN131081:QWN131083 RGJ131081:RGJ131083 RQF131081:RQF131083 SAB131081:SAB131083 SJX131081:SJX131083 STT131081:STT131083 TDP131081:TDP131083 TNL131081:TNL131083 TXH131081:TXH131083 UHD131081:UHD131083 UQZ131081:UQZ131083 VAV131081:VAV131083 VKR131081:VKR131083 VUN131081:VUN131083 WEJ131081:WEJ131083 WOF131081:WOF131083 WYB131081:WYB131083 BT196617:BT196619 LP196617:LP196619 VL196617:VL196619 AFH196617:AFH196619 APD196617:APD196619 AYZ196617:AYZ196619 BIV196617:BIV196619 BSR196617:BSR196619 CCN196617:CCN196619 CMJ196617:CMJ196619 CWF196617:CWF196619 DGB196617:DGB196619 DPX196617:DPX196619 DZT196617:DZT196619 EJP196617:EJP196619 ETL196617:ETL196619 FDH196617:FDH196619 FND196617:FND196619 FWZ196617:FWZ196619 GGV196617:GGV196619 GQR196617:GQR196619 HAN196617:HAN196619 HKJ196617:HKJ196619 HUF196617:HUF196619 IEB196617:IEB196619 INX196617:INX196619 IXT196617:IXT196619 JHP196617:JHP196619 JRL196617:JRL196619 KBH196617:KBH196619 KLD196617:KLD196619 KUZ196617:KUZ196619 LEV196617:LEV196619 LOR196617:LOR196619 LYN196617:LYN196619 MIJ196617:MIJ196619 MSF196617:MSF196619 NCB196617:NCB196619 NLX196617:NLX196619 NVT196617:NVT196619 OFP196617:OFP196619 OPL196617:OPL196619 OZH196617:OZH196619 PJD196617:PJD196619 PSZ196617:PSZ196619 QCV196617:QCV196619 QMR196617:QMR196619 QWN196617:QWN196619 RGJ196617:RGJ196619 RQF196617:RQF196619 SAB196617:SAB196619 SJX196617:SJX196619 STT196617:STT196619 TDP196617:TDP196619 TNL196617:TNL196619 TXH196617:TXH196619 UHD196617:UHD196619 UQZ196617:UQZ196619 VAV196617:VAV196619 VKR196617:VKR196619 VUN196617:VUN196619 WEJ196617:WEJ196619 WOF196617:WOF196619 WYB196617:WYB196619 BT262153:BT262155 LP262153:LP262155 VL262153:VL262155 AFH262153:AFH262155 APD262153:APD262155 AYZ262153:AYZ262155 BIV262153:BIV262155 BSR262153:BSR262155 CCN262153:CCN262155 CMJ262153:CMJ262155 CWF262153:CWF262155 DGB262153:DGB262155 DPX262153:DPX262155 DZT262153:DZT262155 EJP262153:EJP262155 ETL262153:ETL262155 FDH262153:FDH262155 FND262153:FND262155 FWZ262153:FWZ262155 GGV262153:GGV262155 GQR262153:GQR262155 HAN262153:HAN262155 HKJ262153:HKJ262155 HUF262153:HUF262155 IEB262153:IEB262155 INX262153:INX262155 IXT262153:IXT262155 JHP262153:JHP262155 JRL262153:JRL262155 KBH262153:KBH262155 KLD262153:KLD262155 KUZ262153:KUZ262155 LEV262153:LEV262155 LOR262153:LOR262155 LYN262153:LYN262155 MIJ262153:MIJ262155 MSF262153:MSF262155 NCB262153:NCB262155 NLX262153:NLX262155 NVT262153:NVT262155 OFP262153:OFP262155 OPL262153:OPL262155 OZH262153:OZH262155 PJD262153:PJD262155 PSZ262153:PSZ262155 QCV262153:QCV262155 QMR262153:QMR262155 QWN262153:QWN262155 RGJ262153:RGJ262155 RQF262153:RQF262155 SAB262153:SAB262155 SJX262153:SJX262155 STT262153:STT262155 TDP262153:TDP262155 TNL262153:TNL262155 TXH262153:TXH262155 UHD262153:UHD262155 UQZ262153:UQZ262155 VAV262153:VAV262155 VKR262153:VKR262155 VUN262153:VUN262155 WEJ262153:WEJ262155 WOF262153:WOF262155 WYB262153:WYB262155 BT327689:BT327691 LP327689:LP327691 VL327689:VL327691 AFH327689:AFH327691 APD327689:APD327691 AYZ327689:AYZ327691 BIV327689:BIV327691 BSR327689:BSR327691 CCN327689:CCN327691 CMJ327689:CMJ327691 CWF327689:CWF327691 DGB327689:DGB327691 DPX327689:DPX327691 DZT327689:DZT327691 EJP327689:EJP327691 ETL327689:ETL327691 FDH327689:FDH327691 FND327689:FND327691 FWZ327689:FWZ327691 GGV327689:GGV327691 GQR327689:GQR327691 HAN327689:HAN327691 HKJ327689:HKJ327691 HUF327689:HUF327691 IEB327689:IEB327691 INX327689:INX327691 IXT327689:IXT327691 JHP327689:JHP327691 JRL327689:JRL327691 KBH327689:KBH327691 KLD327689:KLD327691 KUZ327689:KUZ327691 LEV327689:LEV327691 LOR327689:LOR327691 LYN327689:LYN327691 MIJ327689:MIJ327691 MSF327689:MSF327691 NCB327689:NCB327691 NLX327689:NLX327691 NVT327689:NVT327691 OFP327689:OFP327691 OPL327689:OPL327691 OZH327689:OZH327691 PJD327689:PJD327691 PSZ327689:PSZ327691 QCV327689:QCV327691 QMR327689:QMR327691 QWN327689:QWN327691 RGJ327689:RGJ327691 RQF327689:RQF327691 SAB327689:SAB327691 SJX327689:SJX327691 STT327689:STT327691 TDP327689:TDP327691 TNL327689:TNL327691 TXH327689:TXH327691 UHD327689:UHD327691 UQZ327689:UQZ327691 VAV327689:VAV327691 VKR327689:VKR327691 VUN327689:VUN327691 WEJ327689:WEJ327691 WOF327689:WOF327691 WYB327689:WYB327691 BT393225:BT393227 LP393225:LP393227 VL393225:VL393227 AFH393225:AFH393227 APD393225:APD393227 AYZ393225:AYZ393227 BIV393225:BIV393227 BSR393225:BSR393227 CCN393225:CCN393227 CMJ393225:CMJ393227 CWF393225:CWF393227 DGB393225:DGB393227 DPX393225:DPX393227 DZT393225:DZT393227 EJP393225:EJP393227 ETL393225:ETL393227 FDH393225:FDH393227 FND393225:FND393227 FWZ393225:FWZ393227 GGV393225:GGV393227 GQR393225:GQR393227 HAN393225:HAN393227 HKJ393225:HKJ393227 HUF393225:HUF393227 IEB393225:IEB393227 INX393225:INX393227 IXT393225:IXT393227 JHP393225:JHP393227 JRL393225:JRL393227 KBH393225:KBH393227 KLD393225:KLD393227 KUZ393225:KUZ393227 LEV393225:LEV393227 LOR393225:LOR393227 LYN393225:LYN393227 MIJ393225:MIJ393227 MSF393225:MSF393227 NCB393225:NCB393227 NLX393225:NLX393227 NVT393225:NVT393227 OFP393225:OFP393227 OPL393225:OPL393227 OZH393225:OZH393227 PJD393225:PJD393227 PSZ393225:PSZ393227 QCV393225:QCV393227 QMR393225:QMR393227 QWN393225:QWN393227 RGJ393225:RGJ393227 RQF393225:RQF393227 SAB393225:SAB393227 SJX393225:SJX393227 STT393225:STT393227 TDP393225:TDP393227 TNL393225:TNL393227 TXH393225:TXH393227 UHD393225:UHD393227 UQZ393225:UQZ393227 VAV393225:VAV393227 VKR393225:VKR393227 VUN393225:VUN393227 WEJ393225:WEJ393227 WOF393225:WOF393227 WYB393225:WYB393227 BT458761:BT458763 LP458761:LP458763 VL458761:VL458763 AFH458761:AFH458763 APD458761:APD458763 AYZ458761:AYZ458763 BIV458761:BIV458763 BSR458761:BSR458763 CCN458761:CCN458763 CMJ458761:CMJ458763 CWF458761:CWF458763 DGB458761:DGB458763 DPX458761:DPX458763 DZT458761:DZT458763 EJP458761:EJP458763 ETL458761:ETL458763 FDH458761:FDH458763 FND458761:FND458763 FWZ458761:FWZ458763 GGV458761:GGV458763 GQR458761:GQR458763 HAN458761:HAN458763 HKJ458761:HKJ458763 HUF458761:HUF458763 IEB458761:IEB458763 INX458761:INX458763 IXT458761:IXT458763 JHP458761:JHP458763 JRL458761:JRL458763 KBH458761:KBH458763 KLD458761:KLD458763 KUZ458761:KUZ458763 LEV458761:LEV458763 LOR458761:LOR458763 LYN458761:LYN458763 MIJ458761:MIJ458763 MSF458761:MSF458763 NCB458761:NCB458763 NLX458761:NLX458763 NVT458761:NVT458763 OFP458761:OFP458763 OPL458761:OPL458763 OZH458761:OZH458763 PJD458761:PJD458763 PSZ458761:PSZ458763 QCV458761:QCV458763 QMR458761:QMR458763 QWN458761:QWN458763 RGJ458761:RGJ458763 RQF458761:RQF458763 SAB458761:SAB458763 SJX458761:SJX458763 STT458761:STT458763 TDP458761:TDP458763 TNL458761:TNL458763 TXH458761:TXH458763 UHD458761:UHD458763 UQZ458761:UQZ458763 VAV458761:VAV458763 VKR458761:VKR458763 VUN458761:VUN458763 WEJ458761:WEJ458763 WOF458761:WOF458763 WYB458761:WYB458763 BT524297:BT524299 LP524297:LP524299 VL524297:VL524299 AFH524297:AFH524299 APD524297:APD524299 AYZ524297:AYZ524299 BIV524297:BIV524299 BSR524297:BSR524299 CCN524297:CCN524299 CMJ524297:CMJ524299 CWF524297:CWF524299 DGB524297:DGB524299 DPX524297:DPX524299 DZT524297:DZT524299 EJP524297:EJP524299 ETL524297:ETL524299 FDH524297:FDH524299 FND524297:FND524299 FWZ524297:FWZ524299 GGV524297:GGV524299 GQR524297:GQR524299 HAN524297:HAN524299 HKJ524297:HKJ524299 HUF524297:HUF524299 IEB524297:IEB524299 INX524297:INX524299 IXT524297:IXT524299 JHP524297:JHP524299 JRL524297:JRL524299 KBH524297:KBH524299 KLD524297:KLD524299 KUZ524297:KUZ524299 LEV524297:LEV524299 LOR524297:LOR524299 LYN524297:LYN524299 MIJ524297:MIJ524299 MSF524297:MSF524299 NCB524297:NCB524299 NLX524297:NLX524299 NVT524297:NVT524299 OFP524297:OFP524299 OPL524297:OPL524299 OZH524297:OZH524299 PJD524297:PJD524299 PSZ524297:PSZ524299 QCV524297:QCV524299 QMR524297:QMR524299 QWN524297:QWN524299 RGJ524297:RGJ524299 RQF524297:RQF524299 SAB524297:SAB524299 SJX524297:SJX524299 STT524297:STT524299 TDP524297:TDP524299 TNL524297:TNL524299 TXH524297:TXH524299 UHD524297:UHD524299 UQZ524297:UQZ524299 VAV524297:VAV524299 VKR524297:VKR524299 VUN524297:VUN524299 WEJ524297:WEJ524299 WOF524297:WOF524299 WYB524297:WYB524299 BT589833:BT589835 LP589833:LP589835 VL589833:VL589835 AFH589833:AFH589835 APD589833:APD589835 AYZ589833:AYZ589835 BIV589833:BIV589835 BSR589833:BSR589835 CCN589833:CCN589835 CMJ589833:CMJ589835 CWF589833:CWF589835 DGB589833:DGB589835 DPX589833:DPX589835 DZT589833:DZT589835 EJP589833:EJP589835 ETL589833:ETL589835 FDH589833:FDH589835 FND589833:FND589835 FWZ589833:FWZ589835 GGV589833:GGV589835 GQR589833:GQR589835 HAN589833:HAN589835 HKJ589833:HKJ589835 HUF589833:HUF589835 IEB589833:IEB589835 INX589833:INX589835 IXT589833:IXT589835 JHP589833:JHP589835 JRL589833:JRL589835 KBH589833:KBH589835 KLD589833:KLD589835 KUZ589833:KUZ589835 LEV589833:LEV589835 LOR589833:LOR589835 LYN589833:LYN589835 MIJ589833:MIJ589835 MSF589833:MSF589835 NCB589833:NCB589835 NLX589833:NLX589835 NVT589833:NVT589835 OFP589833:OFP589835 OPL589833:OPL589835 OZH589833:OZH589835 PJD589833:PJD589835 PSZ589833:PSZ589835 QCV589833:QCV589835 QMR589833:QMR589835 QWN589833:QWN589835 RGJ589833:RGJ589835 RQF589833:RQF589835 SAB589833:SAB589835 SJX589833:SJX589835 STT589833:STT589835 TDP589833:TDP589835 TNL589833:TNL589835 TXH589833:TXH589835 UHD589833:UHD589835 UQZ589833:UQZ589835 VAV589833:VAV589835 VKR589833:VKR589835 VUN589833:VUN589835 WEJ589833:WEJ589835 WOF589833:WOF589835 WYB589833:WYB589835 BT655369:BT655371 LP655369:LP655371 VL655369:VL655371 AFH655369:AFH655371 APD655369:APD655371 AYZ655369:AYZ655371 BIV655369:BIV655371 BSR655369:BSR655371 CCN655369:CCN655371 CMJ655369:CMJ655371 CWF655369:CWF655371 DGB655369:DGB655371 DPX655369:DPX655371 DZT655369:DZT655371 EJP655369:EJP655371 ETL655369:ETL655371 FDH655369:FDH655371 FND655369:FND655371 FWZ655369:FWZ655371 GGV655369:GGV655371 GQR655369:GQR655371 HAN655369:HAN655371 HKJ655369:HKJ655371 HUF655369:HUF655371 IEB655369:IEB655371 INX655369:INX655371 IXT655369:IXT655371 JHP655369:JHP655371 JRL655369:JRL655371 KBH655369:KBH655371 KLD655369:KLD655371 KUZ655369:KUZ655371 LEV655369:LEV655371 LOR655369:LOR655371 LYN655369:LYN655371 MIJ655369:MIJ655371 MSF655369:MSF655371 NCB655369:NCB655371 NLX655369:NLX655371 NVT655369:NVT655371 OFP655369:OFP655371 OPL655369:OPL655371 OZH655369:OZH655371 PJD655369:PJD655371 PSZ655369:PSZ655371 QCV655369:QCV655371 QMR655369:QMR655371 QWN655369:QWN655371 RGJ655369:RGJ655371 RQF655369:RQF655371 SAB655369:SAB655371 SJX655369:SJX655371 STT655369:STT655371 TDP655369:TDP655371 TNL655369:TNL655371 TXH655369:TXH655371 UHD655369:UHD655371 UQZ655369:UQZ655371 VAV655369:VAV655371 VKR655369:VKR655371 VUN655369:VUN655371 WEJ655369:WEJ655371 WOF655369:WOF655371 WYB655369:WYB655371 BT720905:BT720907 LP720905:LP720907 VL720905:VL720907 AFH720905:AFH720907 APD720905:APD720907 AYZ720905:AYZ720907 BIV720905:BIV720907 BSR720905:BSR720907 CCN720905:CCN720907 CMJ720905:CMJ720907 CWF720905:CWF720907 DGB720905:DGB720907 DPX720905:DPX720907 DZT720905:DZT720907 EJP720905:EJP720907 ETL720905:ETL720907 FDH720905:FDH720907 FND720905:FND720907 FWZ720905:FWZ720907 GGV720905:GGV720907 GQR720905:GQR720907 HAN720905:HAN720907 HKJ720905:HKJ720907 HUF720905:HUF720907 IEB720905:IEB720907 INX720905:INX720907 IXT720905:IXT720907 JHP720905:JHP720907 JRL720905:JRL720907 KBH720905:KBH720907 KLD720905:KLD720907 KUZ720905:KUZ720907 LEV720905:LEV720907 LOR720905:LOR720907 LYN720905:LYN720907 MIJ720905:MIJ720907 MSF720905:MSF720907 NCB720905:NCB720907 NLX720905:NLX720907 NVT720905:NVT720907 OFP720905:OFP720907 OPL720905:OPL720907 OZH720905:OZH720907 PJD720905:PJD720907 PSZ720905:PSZ720907 QCV720905:QCV720907 QMR720905:QMR720907 QWN720905:QWN720907 RGJ720905:RGJ720907 RQF720905:RQF720907 SAB720905:SAB720907 SJX720905:SJX720907 STT720905:STT720907 TDP720905:TDP720907 TNL720905:TNL720907 TXH720905:TXH720907 UHD720905:UHD720907 UQZ720905:UQZ720907 VAV720905:VAV720907 VKR720905:VKR720907 VUN720905:VUN720907 WEJ720905:WEJ720907 WOF720905:WOF720907 WYB720905:WYB720907 BT786441:BT786443 LP786441:LP786443 VL786441:VL786443 AFH786441:AFH786443 APD786441:APD786443 AYZ786441:AYZ786443 BIV786441:BIV786443 BSR786441:BSR786443 CCN786441:CCN786443 CMJ786441:CMJ786443 CWF786441:CWF786443 DGB786441:DGB786443 DPX786441:DPX786443 DZT786441:DZT786443 EJP786441:EJP786443 ETL786441:ETL786443 FDH786441:FDH786443 FND786441:FND786443 FWZ786441:FWZ786443 GGV786441:GGV786443 GQR786441:GQR786443 HAN786441:HAN786443 HKJ786441:HKJ786443 HUF786441:HUF786443 IEB786441:IEB786443 INX786441:INX786443 IXT786441:IXT786443 JHP786441:JHP786443 JRL786441:JRL786443 KBH786441:KBH786443 KLD786441:KLD786443 KUZ786441:KUZ786443 LEV786441:LEV786443 LOR786441:LOR786443 LYN786441:LYN786443 MIJ786441:MIJ786443 MSF786441:MSF786443 NCB786441:NCB786443 NLX786441:NLX786443 NVT786441:NVT786443 OFP786441:OFP786443 OPL786441:OPL786443 OZH786441:OZH786443 PJD786441:PJD786443 PSZ786441:PSZ786443 QCV786441:QCV786443 QMR786441:QMR786443 QWN786441:QWN786443 RGJ786441:RGJ786443 RQF786441:RQF786443 SAB786441:SAB786443 SJX786441:SJX786443 STT786441:STT786443 TDP786441:TDP786443 TNL786441:TNL786443 TXH786441:TXH786443 UHD786441:UHD786443 UQZ786441:UQZ786443 VAV786441:VAV786443 VKR786441:VKR786443 VUN786441:VUN786443 WEJ786441:WEJ786443 WOF786441:WOF786443 WYB786441:WYB786443 BT851977:BT851979 LP851977:LP851979 VL851977:VL851979 AFH851977:AFH851979 APD851977:APD851979 AYZ851977:AYZ851979 BIV851977:BIV851979 BSR851977:BSR851979 CCN851977:CCN851979 CMJ851977:CMJ851979 CWF851977:CWF851979 DGB851977:DGB851979 DPX851977:DPX851979 DZT851977:DZT851979 EJP851977:EJP851979 ETL851977:ETL851979 FDH851977:FDH851979 FND851977:FND851979 FWZ851977:FWZ851979 GGV851977:GGV851979 GQR851977:GQR851979 HAN851977:HAN851979 HKJ851977:HKJ851979 HUF851977:HUF851979 IEB851977:IEB851979 INX851977:INX851979 IXT851977:IXT851979 JHP851977:JHP851979 JRL851977:JRL851979 KBH851977:KBH851979 KLD851977:KLD851979 KUZ851977:KUZ851979 LEV851977:LEV851979 LOR851977:LOR851979 LYN851977:LYN851979 MIJ851977:MIJ851979 MSF851977:MSF851979 NCB851977:NCB851979 NLX851977:NLX851979 NVT851977:NVT851979 OFP851977:OFP851979 OPL851977:OPL851979 OZH851977:OZH851979 PJD851977:PJD851979 PSZ851977:PSZ851979 QCV851977:QCV851979 QMR851977:QMR851979 QWN851977:QWN851979 RGJ851977:RGJ851979 RQF851977:RQF851979 SAB851977:SAB851979 SJX851977:SJX851979 STT851977:STT851979 TDP851977:TDP851979 TNL851977:TNL851979 TXH851977:TXH851979 UHD851977:UHD851979 UQZ851977:UQZ851979 VAV851977:VAV851979 VKR851977:VKR851979 VUN851977:VUN851979 WEJ851977:WEJ851979 WOF851977:WOF851979 WYB851977:WYB851979 BT917513:BT917515 LP917513:LP917515 VL917513:VL917515 AFH917513:AFH917515 APD917513:APD917515 AYZ917513:AYZ917515 BIV917513:BIV917515 BSR917513:BSR917515 CCN917513:CCN917515 CMJ917513:CMJ917515 CWF917513:CWF917515 DGB917513:DGB917515 DPX917513:DPX917515 DZT917513:DZT917515 EJP917513:EJP917515 ETL917513:ETL917515 FDH917513:FDH917515 FND917513:FND917515 FWZ917513:FWZ917515 GGV917513:GGV917515 GQR917513:GQR917515 HAN917513:HAN917515 HKJ917513:HKJ917515 HUF917513:HUF917515 IEB917513:IEB917515 INX917513:INX917515 IXT917513:IXT917515 JHP917513:JHP917515 JRL917513:JRL917515 KBH917513:KBH917515 KLD917513:KLD917515 KUZ917513:KUZ917515 LEV917513:LEV917515 LOR917513:LOR917515 LYN917513:LYN917515 MIJ917513:MIJ917515 MSF917513:MSF917515 NCB917513:NCB917515 NLX917513:NLX917515 NVT917513:NVT917515 OFP917513:OFP917515 OPL917513:OPL917515 OZH917513:OZH917515 PJD917513:PJD917515 PSZ917513:PSZ917515 QCV917513:QCV917515 QMR917513:QMR917515 QWN917513:QWN917515 RGJ917513:RGJ917515 RQF917513:RQF917515 SAB917513:SAB917515 SJX917513:SJX917515 STT917513:STT917515 TDP917513:TDP917515 TNL917513:TNL917515 TXH917513:TXH917515 UHD917513:UHD917515 UQZ917513:UQZ917515 VAV917513:VAV917515 VKR917513:VKR917515 VUN917513:VUN917515 WEJ917513:WEJ917515 WOF917513:WOF917515 WYB917513:WYB917515 BT983049:BT983051 LP983049:LP983051 VL983049:VL983051 AFH983049:AFH983051 APD983049:APD983051 AYZ983049:AYZ983051 BIV983049:BIV983051 BSR983049:BSR983051 CCN983049:CCN983051 CMJ983049:CMJ983051 CWF983049:CWF983051 DGB983049:DGB983051 DPX983049:DPX983051 DZT983049:DZT983051 EJP983049:EJP983051 ETL983049:ETL983051 FDH983049:FDH983051 FND983049:FND983051 FWZ983049:FWZ983051 GGV983049:GGV983051 GQR983049:GQR983051 HAN983049:HAN983051 HKJ983049:HKJ983051 HUF983049:HUF983051 IEB983049:IEB983051 INX983049:INX983051 IXT983049:IXT983051 JHP983049:JHP983051 JRL983049:JRL983051 KBH983049:KBH983051 KLD983049:KLD983051 KUZ983049:KUZ983051 LEV983049:LEV983051 LOR983049:LOR983051 LYN983049:LYN983051 MIJ983049:MIJ983051 MSF983049:MSF983051 NCB983049:NCB983051 NLX983049:NLX983051 NVT983049:NVT983051 OFP983049:OFP983051 OPL983049:OPL983051 OZH983049:OZH983051 PJD983049:PJD983051 PSZ983049:PSZ983051 QCV983049:QCV983051 QMR983049:QMR983051 QWN983049:QWN983051 RGJ983049:RGJ983051 RQF983049:RQF983051 SAB983049:SAB983051 SJX983049:SJX983051 STT983049:STT983051 TDP983049:TDP983051 TNL983049:TNL983051 TXH983049:TXH983051 UHD983049:UHD983051 UQZ983049:UQZ983051 VAV983049:VAV983051 VKR983049:VKR983051 VUN983049:VUN983051 WEJ983049:WEJ983051 WOF983049:WOF983051 WYB983049:WYB983051 BT13:BT16 LP13:LP16 VL13:VL16 AFH13:AFH16 APD13:APD16 AYZ13:AYZ16 BIV13:BIV16 BSR13:BSR16 CCN13:CCN16 CMJ13:CMJ16 CWF13:CWF16 DGB13:DGB16 DPX13:DPX16 DZT13:DZT16 EJP13:EJP16 ETL13:ETL16 FDH13:FDH16 FND13:FND16 FWZ13:FWZ16 GGV13:GGV16 GQR13:GQR16 HAN13:HAN16 HKJ13:HKJ16 HUF13:HUF16 IEB13:IEB16 INX13:INX16 IXT13:IXT16 JHP13:JHP16 JRL13:JRL16 KBH13:KBH16 KLD13:KLD16 KUZ13:KUZ16 LEV13:LEV16 LOR13:LOR16 LYN13:LYN16 MIJ13:MIJ16 MSF13:MSF16 NCB13:NCB16 NLX13:NLX16 NVT13:NVT16 OFP13:OFP16 OPL13:OPL16 OZH13:OZH16 PJD13:PJD16 PSZ13:PSZ16 QCV13:QCV16 QMR13:QMR16 QWN13:QWN16 RGJ13:RGJ16 RQF13:RQF16 SAB13:SAB16 SJX13:SJX16 STT13:STT16 TDP13:TDP16 TNL13:TNL16 TXH13:TXH16 UHD13:UHD16 UQZ13:UQZ16 VAV13:VAV16 VKR13:VKR16 VUN13:VUN16 WEJ13:WEJ16 WOF13:WOF16 WYB13:WYB16 BT65549:BT65552 LP65549:LP65552 VL65549:VL65552 AFH65549:AFH65552 APD65549:APD65552 AYZ65549:AYZ65552 BIV65549:BIV65552 BSR65549:BSR65552 CCN65549:CCN65552 CMJ65549:CMJ65552 CWF65549:CWF65552 DGB65549:DGB65552 DPX65549:DPX65552 DZT65549:DZT65552 EJP65549:EJP65552 ETL65549:ETL65552 FDH65549:FDH65552 FND65549:FND65552 FWZ65549:FWZ65552 GGV65549:GGV65552 GQR65549:GQR65552 HAN65549:HAN65552 HKJ65549:HKJ65552 HUF65549:HUF65552 IEB65549:IEB65552 INX65549:INX65552 IXT65549:IXT65552 JHP65549:JHP65552 JRL65549:JRL65552 KBH65549:KBH65552 KLD65549:KLD65552 KUZ65549:KUZ65552 LEV65549:LEV65552 LOR65549:LOR65552 LYN65549:LYN65552 MIJ65549:MIJ65552 MSF65549:MSF65552 NCB65549:NCB65552 NLX65549:NLX65552 NVT65549:NVT65552 OFP65549:OFP65552 OPL65549:OPL65552 OZH65549:OZH65552 PJD65549:PJD65552 PSZ65549:PSZ65552 QCV65549:QCV65552 QMR65549:QMR65552 QWN65549:QWN65552 RGJ65549:RGJ65552 RQF65549:RQF65552 SAB65549:SAB65552 SJX65549:SJX65552 STT65549:STT65552 TDP65549:TDP65552 TNL65549:TNL65552 TXH65549:TXH65552 UHD65549:UHD65552 UQZ65549:UQZ65552 VAV65549:VAV65552 VKR65549:VKR65552 VUN65549:VUN65552 WEJ65549:WEJ65552 WOF65549:WOF65552 WYB65549:WYB65552 BT131085:BT131088 LP131085:LP131088 VL131085:VL131088 AFH131085:AFH131088 APD131085:APD131088 AYZ131085:AYZ131088 BIV131085:BIV131088 BSR131085:BSR131088 CCN131085:CCN131088 CMJ131085:CMJ131088 CWF131085:CWF131088 DGB131085:DGB131088 DPX131085:DPX131088 DZT131085:DZT131088 EJP131085:EJP131088 ETL131085:ETL131088 FDH131085:FDH131088 FND131085:FND131088 FWZ131085:FWZ131088 GGV131085:GGV131088 GQR131085:GQR131088 HAN131085:HAN131088 HKJ131085:HKJ131088 HUF131085:HUF131088 IEB131085:IEB131088 INX131085:INX131088 IXT131085:IXT131088 JHP131085:JHP131088 JRL131085:JRL131088 KBH131085:KBH131088 KLD131085:KLD131088 KUZ131085:KUZ131088 LEV131085:LEV131088 LOR131085:LOR131088 LYN131085:LYN131088 MIJ131085:MIJ131088 MSF131085:MSF131088 NCB131085:NCB131088 NLX131085:NLX131088 NVT131085:NVT131088 OFP131085:OFP131088 OPL131085:OPL131088 OZH131085:OZH131088 PJD131085:PJD131088 PSZ131085:PSZ131088 QCV131085:QCV131088 QMR131085:QMR131088 QWN131085:QWN131088 RGJ131085:RGJ131088 RQF131085:RQF131088 SAB131085:SAB131088 SJX131085:SJX131088 STT131085:STT131088 TDP131085:TDP131088 TNL131085:TNL131088 TXH131085:TXH131088 UHD131085:UHD131088 UQZ131085:UQZ131088 VAV131085:VAV131088 VKR131085:VKR131088 VUN131085:VUN131088 WEJ131085:WEJ131088 WOF131085:WOF131088 WYB131085:WYB131088 BT196621:BT196624 LP196621:LP196624 VL196621:VL196624 AFH196621:AFH196624 APD196621:APD196624 AYZ196621:AYZ196624 BIV196621:BIV196624 BSR196621:BSR196624 CCN196621:CCN196624 CMJ196621:CMJ196624 CWF196621:CWF196624 DGB196621:DGB196624 DPX196621:DPX196624 DZT196621:DZT196624 EJP196621:EJP196624 ETL196621:ETL196624 FDH196621:FDH196624 FND196621:FND196624 FWZ196621:FWZ196624 GGV196621:GGV196624 GQR196621:GQR196624 HAN196621:HAN196624 HKJ196621:HKJ196624 HUF196621:HUF196624 IEB196621:IEB196624 INX196621:INX196624 IXT196621:IXT196624 JHP196621:JHP196624 JRL196621:JRL196624 KBH196621:KBH196624 KLD196621:KLD196624 KUZ196621:KUZ196624 LEV196621:LEV196624 LOR196621:LOR196624 LYN196621:LYN196624 MIJ196621:MIJ196624 MSF196621:MSF196624 NCB196621:NCB196624 NLX196621:NLX196624 NVT196621:NVT196624 OFP196621:OFP196624 OPL196621:OPL196624 OZH196621:OZH196624 PJD196621:PJD196624 PSZ196621:PSZ196624 QCV196621:QCV196624 QMR196621:QMR196624 QWN196621:QWN196624 RGJ196621:RGJ196624 RQF196621:RQF196624 SAB196621:SAB196624 SJX196621:SJX196624 STT196621:STT196624 TDP196621:TDP196624 TNL196621:TNL196624 TXH196621:TXH196624 UHD196621:UHD196624 UQZ196621:UQZ196624 VAV196621:VAV196624 VKR196621:VKR196624 VUN196621:VUN196624 WEJ196621:WEJ196624 WOF196621:WOF196624 WYB196621:WYB196624 BT262157:BT262160 LP262157:LP262160 VL262157:VL262160 AFH262157:AFH262160 APD262157:APD262160 AYZ262157:AYZ262160 BIV262157:BIV262160 BSR262157:BSR262160 CCN262157:CCN262160 CMJ262157:CMJ262160 CWF262157:CWF262160 DGB262157:DGB262160 DPX262157:DPX262160 DZT262157:DZT262160 EJP262157:EJP262160 ETL262157:ETL262160 FDH262157:FDH262160 FND262157:FND262160 FWZ262157:FWZ262160 GGV262157:GGV262160 GQR262157:GQR262160 HAN262157:HAN262160 HKJ262157:HKJ262160 HUF262157:HUF262160 IEB262157:IEB262160 INX262157:INX262160 IXT262157:IXT262160 JHP262157:JHP262160 JRL262157:JRL262160 KBH262157:KBH262160 KLD262157:KLD262160 KUZ262157:KUZ262160 LEV262157:LEV262160 LOR262157:LOR262160 LYN262157:LYN262160 MIJ262157:MIJ262160 MSF262157:MSF262160 NCB262157:NCB262160 NLX262157:NLX262160 NVT262157:NVT262160 OFP262157:OFP262160 OPL262157:OPL262160 OZH262157:OZH262160 PJD262157:PJD262160 PSZ262157:PSZ262160 QCV262157:QCV262160 QMR262157:QMR262160 QWN262157:QWN262160 RGJ262157:RGJ262160 RQF262157:RQF262160 SAB262157:SAB262160 SJX262157:SJX262160 STT262157:STT262160 TDP262157:TDP262160 TNL262157:TNL262160 TXH262157:TXH262160 UHD262157:UHD262160 UQZ262157:UQZ262160 VAV262157:VAV262160 VKR262157:VKR262160 VUN262157:VUN262160 WEJ262157:WEJ262160 WOF262157:WOF262160 WYB262157:WYB262160 BT327693:BT327696 LP327693:LP327696 VL327693:VL327696 AFH327693:AFH327696 APD327693:APD327696 AYZ327693:AYZ327696 BIV327693:BIV327696 BSR327693:BSR327696 CCN327693:CCN327696 CMJ327693:CMJ327696 CWF327693:CWF327696 DGB327693:DGB327696 DPX327693:DPX327696 DZT327693:DZT327696 EJP327693:EJP327696 ETL327693:ETL327696 FDH327693:FDH327696 FND327693:FND327696 FWZ327693:FWZ327696 GGV327693:GGV327696 GQR327693:GQR327696 HAN327693:HAN327696 HKJ327693:HKJ327696 HUF327693:HUF327696 IEB327693:IEB327696 INX327693:INX327696 IXT327693:IXT327696 JHP327693:JHP327696 JRL327693:JRL327696 KBH327693:KBH327696 KLD327693:KLD327696 KUZ327693:KUZ327696 LEV327693:LEV327696 LOR327693:LOR327696 LYN327693:LYN327696 MIJ327693:MIJ327696 MSF327693:MSF327696 NCB327693:NCB327696 NLX327693:NLX327696 NVT327693:NVT327696 OFP327693:OFP327696 OPL327693:OPL327696 OZH327693:OZH327696 PJD327693:PJD327696 PSZ327693:PSZ327696 QCV327693:QCV327696 QMR327693:QMR327696 QWN327693:QWN327696 RGJ327693:RGJ327696 RQF327693:RQF327696 SAB327693:SAB327696 SJX327693:SJX327696 STT327693:STT327696 TDP327693:TDP327696 TNL327693:TNL327696 TXH327693:TXH327696 UHD327693:UHD327696 UQZ327693:UQZ327696 VAV327693:VAV327696 VKR327693:VKR327696 VUN327693:VUN327696 WEJ327693:WEJ327696 WOF327693:WOF327696 WYB327693:WYB327696 BT393229:BT393232 LP393229:LP393232 VL393229:VL393232 AFH393229:AFH393232 APD393229:APD393232 AYZ393229:AYZ393232 BIV393229:BIV393232 BSR393229:BSR393232 CCN393229:CCN393232 CMJ393229:CMJ393232 CWF393229:CWF393232 DGB393229:DGB393232 DPX393229:DPX393232 DZT393229:DZT393232 EJP393229:EJP393232 ETL393229:ETL393232 FDH393229:FDH393232 FND393229:FND393232 FWZ393229:FWZ393232 GGV393229:GGV393232 GQR393229:GQR393232 HAN393229:HAN393232 HKJ393229:HKJ393232 HUF393229:HUF393232 IEB393229:IEB393232 INX393229:INX393232 IXT393229:IXT393232 JHP393229:JHP393232 JRL393229:JRL393232 KBH393229:KBH393232 KLD393229:KLD393232 KUZ393229:KUZ393232 LEV393229:LEV393232 LOR393229:LOR393232 LYN393229:LYN393232 MIJ393229:MIJ393232 MSF393229:MSF393232 NCB393229:NCB393232 NLX393229:NLX393232 NVT393229:NVT393232 OFP393229:OFP393232 OPL393229:OPL393232 OZH393229:OZH393232 PJD393229:PJD393232 PSZ393229:PSZ393232 QCV393229:QCV393232 QMR393229:QMR393232 QWN393229:QWN393232 RGJ393229:RGJ393232 RQF393229:RQF393232 SAB393229:SAB393232 SJX393229:SJX393232 STT393229:STT393232 TDP393229:TDP393232 TNL393229:TNL393232 TXH393229:TXH393232 UHD393229:UHD393232 UQZ393229:UQZ393232 VAV393229:VAV393232 VKR393229:VKR393232 VUN393229:VUN393232 WEJ393229:WEJ393232 WOF393229:WOF393232 WYB393229:WYB393232 BT458765:BT458768 LP458765:LP458768 VL458765:VL458768 AFH458765:AFH458768 APD458765:APD458768 AYZ458765:AYZ458768 BIV458765:BIV458768 BSR458765:BSR458768 CCN458765:CCN458768 CMJ458765:CMJ458768 CWF458765:CWF458768 DGB458765:DGB458768 DPX458765:DPX458768 DZT458765:DZT458768 EJP458765:EJP458768 ETL458765:ETL458768 FDH458765:FDH458768 FND458765:FND458768 FWZ458765:FWZ458768 GGV458765:GGV458768 GQR458765:GQR458768 HAN458765:HAN458768 HKJ458765:HKJ458768 HUF458765:HUF458768 IEB458765:IEB458768 INX458765:INX458768 IXT458765:IXT458768 JHP458765:JHP458768 JRL458765:JRL458768 KBH458765:KBH458768 KLD458765:KLD458768 KUZ458765:KUZ458768 LEV458765:LEV458768 LOR458765:LOR458768 LYN458765:LYN458768 MIJ458765:MIJ458768 MSF458765:MSF458768 NCB458765:NCB458768 NLX458765:NLX458768 NVT458765:NVT458768 OFP458765:OFP458768 OPL458765:OPL458768 OZH458765:OZH458768 PJD458765:PJD458768 PSZ458765:PSZ458768 QCV458765:QCV458768 QMR458765:QMR458768 QWN458765:QWN458768 RGJ458765:RGJ458768 RQF458765:RQF458768 SAB458765:SAB458768 SJX458765:SJX458768 STT458765:STT458768 TDP458765:TDP458768 TNL458765:TNL458768 TXH458765:TXH458768 UHD458765:UHD458768 UQZ458765:UQZ458768 VAV458765:VAV458768 VKR458765:VKR458768 VUN458765:VUN458768 WEJ458765:WEJ458768 WOF458765:WOF458768 WYB458765:WYB458768 BT524301:BT524304 LP524301:LP524304 VL524301:VL524304 AFH524301:AFH524304 APD524301:APD524304 AYZ524301:AYZ524304 BIV524301:BIV524304 BSR524301:BSR524304 CCN524301:CCN524304 CMJ524301:CMJ524304 CWF524301:CWF524304 DGB524301:DGB524304 DPX524301:DPX524304 DZT524301:DZT524304 EJP524301:EJP524304 ETL524301:ETL524304 FDH524301:FDH524304 FND524301:FND524304 FWZ524301:FWZ524304 GGV524301:GGV524304 GQR524301:GQR524304 HAN524301:HAN524304 HKJ524301:HKJ524304 HUF524301:HUF524304 IEB524301:IEB524304 INX524301:INX524304 IXT524301:IXT524304 JHP524301:JHP524304 JRL524301:JRL524304 KBH524301:KBH524304 KLD524301:KLD524304 KUZ524301:KUZ524304 LEV524301:LEV524304 LOR524301:LOR524304 LYN524301:LYN524304 MIJ524301:MIJ524304 MSF524301:MSF524304 NCB524301:NCB524304 NLX524301:NLX524304 NVT524301:NVT524304 OFP524301:OFP524304 OPL524301:OPL524304 OZH524301:OZH524304 PJD524301:PJD524304 PSZ524301:PSZ524304 QCV524301:QCV524304 QMR524301:QMR524304 QWN524301:QWN524304 RGJ524301:RGJ524304 RQF524301:RQF524304 SAB524301:SAB524304 SJX524301:SJX524304 STT524301:STT524304 TDP524301:TDP524304 TNL524301:TNL524304 TXH524301:TXH524304 UHD524301:UHD524304 UQZ524301:UQZ524304 VAV524301:VAV524304 VKR524301:VKR524304 VUN524301:VUN524304 WEJ524301:WEJ524304 WOF524301:WOF524304 WYB524301:WYB524304 BT589837:BT589840 LP589837:LP589840 VL589837:VL589840 AFH589837:AFH589840 APD589837:APD589840 AYZ589837:AYZ589840 BIV589837:BIV589840 BSR589837:BSR589840 CCN589837:CCN589840 CMJ589837:CMJ589840 CWF589837:CWF589840 DGB589837:DGB589840 DPX589837:DPX589840 DZT589837:DZT589840 EJP589837:EJP589840 ETL589837:ETL589840 FDH589837:FDH589840 FND589837:FND589840 FWZ589837:FWZ589840 GGV589837:GGV589840 GQR589837:GQR589840 HAN589837:HAN589840 HKJ589837:HKJ589840 HUF589837:HUF589840 IEB589837:IEB589840 INX589837:INX589840 IXT589837:IXT589840 JHP589837:JHP589840 JRL589837:JRL589840 KBH589837:KBH589840 KLD589837:KLD589840 KUZ589837:KUZ589840 LEV589837:LEV589840 LOR589837:LOR589840 LYN589837:LYN589840 MIJ589837:MIJ589840 MSF589837:MSF589840 NCB589837:NCB589840 NLX589837:NLX589840 NVT589837:NVT589840 OFP589837:OFP589840 OPL589837:OPL589840 OZH589837:OZH589840 PJD589837:PJD589840 PSZ589837:PSZ589840 QCV589837:QCV589840 QMR589837:QMR589840 QWN589837:QWN589840 RGJ589837:RGJ589840 RQF589837:RQF589840 SAB589837:SAB589840 SJX589837:SJX589840 STT589837:STT589840 TDP589837:TDP589840 TNL589837:TNL589840 TXH589837:TXH589840 UHD589837:UHD589840 UQZ589837:UQZ589840 VAV589837:VAV589840 VKR589837:VKR589840 VUN589837:VUN589840 WEJ589837:WEJ589840 WOF589837:WOF589840 WYB589837:WYB589840 BT655373:BT655376 LP655373:LP655376 VL655373:VL655376 AFH655373:AFH655376 APD655373:APD655376 AYZ655373:AYZ655376 BIV655373:BIV655376 BSR655373:BSR655376 CCN655373:CCN655376 CMJ655373:CMJ655376 CWF655373:CWF655376 DGB655373:DGB655376 DPX655373:DPX655376 DZT655373:DZT655376 EJP655373:EJP655376 ETL655373:ETL655376 FDH655373:FDH655376 FND655373:FND655376 FWZ655373:FWZ655376 GGV655373:GGV655376 GQR655373:GQR655376 HAN655373:HAN655376 HKJ655373:HKJ655376 HUF655373:HUF655376 IEB655373:IEB655376 INX655373:INX655376 IXT655373:IXT655376 JHP655373:JHP655376 JRL655373:JRL655376 KBH655373:KBH655376 KLD655373:KLD655376 KUZ655373:KUZ655376 LEV655373:LEV655376 LOR655373:LOR655376 LYN655373:LYN655376 MIJ655373:MIJ655376 MSF655373:MSF655376 NCB655373:NCB655376 NLX655373:NLX655376 NVT655373:NVT655376 OFP655373:OFP655376 OPL655373:OPL655376 OZH655373:OZH655376 PJD655373:PJD655376 PSZ655373:PSZ655376 QCV655373:QCV655376 QMR655373:QMR655376 QWN655373:QWN655376 RGJ655373:RGJ655376 RQF655373:RQF655376 SAB655373:SAB655376 SJX655373:SJX655376 STT655373:STT655376 TDP655373:TDP655376 TNL655373:TNL655376 TXH655373:TXH655376 UHD655373:UHD655376 UQZ655373:UQZ655376 VAV655373:VAV655376 VKR655373:VKR655376 VUN655373:VUN655376 WEJ655373:WEJ655376 WOF655373:WOF655376 WYB655373:WYB655376 BT720909:BT720912 LP720909:LP720912 VL720909:VL720912 AFH720909:AFH720912 APD720909:APD720912 AYZ720909:AYZ720912 BIV720909:BIV720912 BSR720909:BSR720912 CCN720909:CCN720912 CMJ720909:CMJ720912 CWF720909:CWF720912 DGB720909:DGB720912 DPX720909:DPX720912 DZT720909:DZT720912 EJP720909:EJP720912 ETL720909:ETL720912 FDH720909:FDH720912 FND720909:FND720912 FWZ720909:FWZ720912 GGV720909:GGV720912 GQR720909:GQR720912 HAN720909:HAN720912 HKJ720909:HKJ720912 HUF720909:HUF720912 IEB720909:IEB720912 INX720909:INX720912 IXT720909:IXT720912 JHP720909:JHP720912 JRL720909:JRL720912 KBH720909:KBH720912 KLD720909:KLD720912 KUZ720909:KUZ720912 LEV720909:LEV720912 LOR720909:LOR720912 LYN720909:LYN720912 MIJ720909:MIJ720912 MSF720909:MSF720912 NCB720909:NCB720912 NLX720909:NLX720912 NVT720909:NVT720912 OFP720909:OFP720912 OPL720909:OPL720912 OZH720909:OZH720912 PJD720909:PJD720912 PSZ720909:PSZ720912 QCV720909:QCV720912 QMR720909:QMR720912 QWN720909:QWN720912 RGJ720909:RGJ720912 RQF720909:RQF720912 SAB720909:SAB720912 SJX720909:SJX720912 STT720909:STT720912 TDP720909:TDP720912 TNL720909:TNL720912 TXH720909:TXH720912 UHD720909:UHD720912 UQZ720909:UQZ720912 VAV720909:VAV720912 VKR720909:VKR720912 VUN720909:VUN720912 WEJ720909:WEJ720912 WOF720909:WOF720912 WYB720909:WYB720912 BT786445:BT786448 LP786445:LP786448 VL786445:VL786448 AFH786445:AFH786448 APD786445:APD786448 AYZ786445:AYZ786448 BIV786445:BIV786448 BSR786445:BSR786448 CCN786445:CCN786448 CMJ786445:CMJ786448 CWF786445:CWF786448 DGB786445:DGB786448 DPX786445:DPX786448 DZT786445:DZT786448 EJP786445:EJP786448 ETL786445:ETL786448 FDH786445:FDH786448 FND786445:FND786448 FWZ786445:FWZ786448 GGV786445:GGV786448 GQR786445:GQR786448 HAN786445:HAN786448 HKJ786445:HKJ786448 HUF786445:HUF786448 IEB786445:IEB786448 INX786445:INX786448 IXT786445:IXT786448 JHP786445:JHP786448 JRL786445:JRL786448 KBH786445:KBH786448 KLD786445:KLD786448 KUZ786445:KUZ786448 LEV786445:LEV786448 LOR786445:LOR786448 LYN786445:LYN786448 MIJ786445:MIJ786448 MSF786445:MSF786448 NCB786445:NCB786448 NLX786445:NLX786448 NVT786445:NVT786448 OFP786445:OFP786448 OPL786445:OPL786448 OZH786445:OZH786448 PJD786445:PJD786448 PSZ786445:PSZ786448 QCV786445:QCV786448 QMR786445:QMR786448 QWN786445:QWN786448 RGJ786445:RGJ786448 RQF786445:RQF786448 SAB786445:SAB786448 SJX786445:SJX786448 STT786445:STT786448 TDP786445:TDP786448 TNL786445:TNL786448 TXH786445:TXH786448 UHD786445:UHD786448 UQZ786445:UQZ786448 VAV786445:VAV786448 VKR786445:VKR786448 VUN786445:VUN786448 WEJ786445:WEJ786448 WOF786445:WOF786448 WYB786445:WYB786448 BT851981:BT851984 LP851981:LP851984 VL851981:VL851984 AFH851981:AFH851984 APD851981:APD851984 AYZ851981:AYZ851984 BIV851981:BIV851984 BSR851981:BSR851984 CCN851981:CCN851984 CMJ851981:CMJ851984 CWF851981:CWF851984 DGB851981:DGB851984 DPX851981:DPX851984 DZT851981:DZT851984 EJP851981:EJP851984 ETL851981:ETL851984 FDH851981:FDH851984 FND851981:FND851984 FWZ851981:FWZ851984 GGV851981:GGV851984 GQR851981:GQR851984 HAN851981:HAN851984 HKJ851981:HKJ851984 HUF851981:HUF851984 IEB851981:IEB851984 INX851981:INX851984 IXT851981:IXT851984 JHP851981:JHP851984 JRL851981:JRL851984 KBH851981:KBH851984 KLD851981:KLD851984 KUZ851981:KUZ851984 LEV851981:LEV851984 LOR851981:LOR851984 LYN851981:LYN851984 MIJ851981:MIJ851984 MSF851981:MSF851984 NCB851981:NCB851984 NLX851981:NLX851984 NVT851981:NVT851984 OFP851981:OFP851984 OPL851981:OPL851984 OZH851981:OZH851984 PJD851981:PJD851984 PSZ851981:PSZ851984 QCV851981:QCV851984 QMR851981:QMR851984 QWN851981:QWN851984 RGJ851981:RGJ851984 RQF851981:RQF851984 SAB851981:SAB851984 SJX851981:SJX851984 STT851981:STT851984 TDP851981:TDP851984 TNL851981:TNL851984 TXH851981:TXH851984 UHD851981:UHD851984 UQZ851981:UQZ851984 VAV851981:VAV851984 VKR851981:VKR851984 VUN851981:VUN851984 WEJ851981:WEJ851984 WOF851981:WOF851984 WYB851981:WYB851984 BT917517:BT917520 LP917517:LP917520 VL917517:VL917520 AFH917517:AFH917520 APD917517:APD917520 AYZ917517:AYZ917520 BIV917517:BIV917520 BSR917517:BSR917520 CCN917517:CCN917520 CMJ917517:CMJ917520 CWF917517:CWF917520 DGB917517:DGB917520 DPX917517:DPX917520 DZT917517:DZT917520 EJP917517:EJP917520 ETL917517:ETL917520 FDH917517:FDH917520 FND917517:FND917520 FWZ917517:FWZ917520 GGV917517:GGV917520 GQR917517:GQR917520 HAN917517:HAN917520 HKJ917517:HKJ917520 HUF917517:HUF917520 IEB917517:IEB917520 INX917517:INX917520 IXT917517:IXT917520 JHP917517:JHP917520 JRL917517:JRL917520 KBH917517:KBH917520 KLD917517:KLD917520 KUZ917517:KUZ917520 LEV917517:LEV917520 LOR917517:LOR917520 LYN917517:LYN917520 MIJ917517:MIJ917520 MSF917517:MSF917520 NCB917517:NCB917520 NLX917517:NLX917520 NVT917517:NVT917520 OFP917517:OFP917520 OPL917517:OPL917520 OZH917517:OZH917520 PJD917517:PJD917520 PSZ917517:PSZ917520 QCV917517:QCV917520 QMR917517:QMR917520 QWN917517:QWN917520 RGJ917517:RGJ917520 RQF917517:RQF917520 SAB917517:SAB917520 SJX917517:SJX917520 STT917517:STT917520 TDP917517:TDP917520 TNL917517:TNL917520 TXH917517:TXH917520 UHD917517:UHD917520 UQZ917517:UQZ917520 VAV917517:VAV917520 VKR917517:VKR917520 VUN917517:VUN917520 WEJ917517:WEJ917520 WOF917517:WOF917520 WYB917517:WYB917520 BT983053:BT983056 LP983053:LP983056 VL983053:VL983056 AFH983053:AFH983056 APD983053:APD983056 AYZ983053:AYZ983056 BIV983053:BIV983056 BSR983053:BSR983056 CCN983053:CCN983056 CMJ983053:CMJ983056 CWF983053:CWF983056 DGB983053:DGB983056 DPX983053:DPX983056 DZT983053:DZT983056 EJP983053:EJP983056 ETL983053:ETL983056 FDH983053:FDH983056 FND983053:FND983056 FWZ983053:FWZ983056 GGV983053:GGV983056 GQR983053:GQR983056 HAN983053:HAN983056 HKJ983053:HKJ983056 HUF983053:HUF983056 IEB983053:IEB983056 INX983053:INX983056 IXT983053:IXT983056 JHP983053:JHP983056 JRL983053:JRL983056 KBH983053:KBH983056 KLD983053:KLD983056 KUZ983053:KUZ983056 LEV983053:LEV983056 LOR983053:LOR983056 LYN983053:LYN983056 MIJ983053:MIJ983056 MSF983053:MSF983056 NCB983053:NCB983056 NLX983053:NLX983056 NVT983053:NVT983056 OFP983053:OFP983056 OPL983053:OPL983056 OZH983053:OZH983056 PJD983053:PJD983056 PSZ983053:PSZ983056 QCV983053:QCV983056 QMR983053:QMR983056 QWN983053:QWN983056 RGJ983053:RGJ983056 RQF983053:RQF983056 SAB983053:SAB983056 SJX983053:SJX983056 STT983053:STT983056 TDP983053:TDP983056 TNL983053:TNL983056 TXH983053:TXH983056 UHD983053:UHD983056 UQZ983053:UQZ983056 VAV983053:VAV983056 VKR983053:VKR983056 VUN983053:VUN983056 WEJ983053:WEJ983056 WOF983053:WOF983056 WYB983053:WYB983056"/>
  </dataValidations>
  <printOptions horizontalCentered="1" verticalCentered="1"/>
  <pageMargins left="0.19685039370078741" right="0.19685039370078741" top="0.59055118110236227" bottom="0.39370078740157483" header="0" footer="0.19685039370078741"/>
  <pageSetup scale="50" pageOrder="overThenDown" orientation="landscape" r:id="rId1"/>
  <headerFooter alignWithMargins="0">
    <oddFooter xml:space="preserve">&amp;LFormato: FO-AC-07 Versión: 2&amp;CPágina &amp;P&amp;RVo.Bo:  </oddFooter>
  </headerFooter>
  <rowBreaks count="1" manualBreakCount="1">
    <brk id="20" max="71"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dimension ref="A1:EA56"/>
  <sheetViews>
    <sheetView showGridLines="0" view="pageBreakPreview" zoomScale="85" zoomScaleNormal="85" zoomScaleSheetLayoutView="85" workbookViewId="0">
      <selection sqref="A1:K1"/>
    </sheetView>
  </sheetViews>
  <sheetFormatPr baseColWidth="10" defaultRowHeight="12.75" x14ac:dyDescent="0.2"/>
  <cols>
    <col min="1" max="1" width="9.42578125" style="239" customWidth="1"/>
    <col min="2" max="2" width="11.42578125" style="238" customWidth="1"/>
    <col min="3" max="3" width="7.5703125" style="238" customWidth="1"/>
    <col min="4" max="6" width="6.140625" style="239" customWidth="1"/>
    <col min="7" max="7" width="8.7109375" style="238" customWidth="1"/>
    <col min="8" max="8" width="2.7109375" style="238" bestFit="1" customWidth="1"/>
    <col min="9" max="9" width="14.42578125" style="240" customWidth="1"/>
    <col min="10" max="10" width="10.85546875" style="240" customWidth="1"/>
    <col min="11" max="11" width="13.7109375" style="240" customWidth="1"/>
    <col min="12" max="12" width="11" style="238" customWidth="1"/>
    <col min="13" max="13" width="11.5703125" style="238" customWidth="1"/>
    <col min="14" max="14" width="12.85546875" style="238" customWidth="1"/>
    <col min="15" max="15" width="4.7109375" style="238" customWidth="1"/>
    <col min="16" max="16" width="3.7109375" style="238" customWidth="1"/>
    <col min="17" max="17" width="4.42578125" style="238" customWidth="1"/>
    <col min="18" max="18" width="4.7109375" style="238" customWidth="1"/>
    <col min="19" max="19" width="4.85546875" style="248" hidden="1" customWidth="1"/>
    <col min="20" max="20" width="3.85546875" style="248" hidden="1" customWidth="1"/>
    <col min="21" max="21" width="4.140625" style="248" hidden="1" customWidth="1"/>
    <col min="22" max="22" width="3.85546875" style="248" hidden="1" customWidth="1"/>
    <col min="23" max="23" width="4.140625" style="248" hidden="1" customWidth="1"/>
    <col min="24" max="24" width="3.85546875" style="248" hidden="1" customWidth="1"/>
    <col min="25" max="25" width="4.140625" style="248" hidden="1" customWidth="1"/>
    <col min="26" max="26" width="3.85546875" style="248" hidden="1" customWidth="1"/>
    <col min="27" max="27" width="4.140625" style="248" hidden="1" customWidth="1"/>
    <col min="28" max="28" width="3.85546875" style="248" hidden="1" customWidth="1"/>
    <col min="29" max="29" width="4.140625" style="248" hidden="1" customWidth="1"/>
    <col min="30" max="30" width="3.85546875" style="248" hidden="1" customWidth="1"/>
    <col min="31" max="31" width="4.140625" style="248" hidden="1" customWidth="1"/>
    <col min="32" max="32" width="3.85546875" style="248" hidden="1" customWidth="1"/>
    <col min="33" max="33" width="4.140625" style="248" hidden="1" customWidth="1"/>
    <col min="34" max="34" width="3.85546875" style="248" hidden="1" customWidth="1"/>
    <col min="35" max="35" width="4.140625" style="248" hidden="1" customWidth="1"/>
    <col min="36" max="36" width="3.85546875" style="248" hidden="1" customWidth="1"/>
    <col min="37" max="37" width="4.140625" style="248" hidden="1" customWidth="1"/>
    <col min="38" max="38" width="3.85546875" style="238" hidden="1" customWidth="1"/>
    <col min="39" max="39" width="4.140625" style="238" hidden="1" customWidth="1"/>
    <col min="40" max="40" width="3.85546875" style="238" hidden="1" customWidth="1"/>
    <col min="41" max="41" width="4.140625" style="238" hidden="1" customWidth="1"/>
    <col min="42" max="42" width="3.85546875" style="238" hidden="1" customWidth="1"/>
    <col min="43" max="43" width="4.140625" style="238" hidden="1" customWidth="1"/>
    <col min="44" max="44" width="3.85546875" style="238" hidden="1" customWidth="1"/>
    <col min="45" max="45" width="4.140625" style="238" hidden="1" customWidth="1"/>
    <col min="46" max="46" width="3.85546875" style="238" hidden="1" customWidth="1"/>
    <col min="47" max="47" width="4.140625" style="238" hidden="1" customWidth="1"/>
    <col min="48" max="48" width="3.85546875" style="238" hidden="1" customWidth="1"/>
    <col min="49" max="49" width="4.140625" style="238" hidden="1" customWidth="1"/>
    <col min="50" max="50" width="3.85546875" style="238" hidden="1" customWidth="1"/>
    <col min="51" max="51" width="4.140625" style="238" hidden="1" customWidth="1"/>
    <col min="52" max="52" width="3.85546875" style="238" hidden="1" customWidth="1"/>
    <col min="53" max="53" width="4.140625" style="238" hidden="1" customWidth="1"/>
    <col min="54" max="54" width="3.85546875" style="238" hidden="1" customWidth="1"/>
    <col min="55" max="55" width="5.42578125" style="238" customWidth="1"/>
    <col min="56" max="56" width="5.140625" style="238" customWidth="1"/>
    <col min="57" max="57" width="4.42578125" style="238" customWidth="1"/>
    <col min="58" max="58" width="5.5703125" style="238" customWidth="1"/>
    <col min="59" max="59" width="0.140625" style="238" customWidth="1"/>
    <col min="60" max="60" width="17.28515625" style="240" customWidth="1"/>
    <col min="61" max="61" width="12.85546875" style="240" customWidth="1"/>
    <col min="62" max="62" width="15.5703125" style="240" customWidth="1"/>
    <col min="63" max="63" width="24.7109375" style="238" customWidth="1"/>
    <col min="64" max="64" width="7.140625" style="238" bestFit="1" customWidth="1"/>
    <col min="65" max="65" width="6.5703125" style="238" bestFit="1" customWidth="1"/>
    <col min="66" max="66" width="9" style="238" customWidth="1"/>
    <col min="67" max="67" width="6.42578125" style="238" customWidth="1"/>
    <col min="68" max="68" width="6.7109375" style="238" customWidth="1"/>
    <col min="69" max="69" width="5" style="238" customWidth="1"/>
    <col min="70" max="70" width="4.5703125" style="238" customWidth="1"/>
    <col min="71" max="71" width="4" style="238" customWidth="1"/>
    <col min="72" max="72" width="9.42578125" style="238" bestFit="1" customWidth="1"/>
    <col min="73" max="73" width="4.140625" style="226" customWidth="1"/>
    <col min="74" max="256" width="11.42578125" style="226"/>
    <col min="257" max="257" width="9.42578125" style="226" customWidth="1"/>
    <col min="258" max="258" width="11.42578125" style="226" customWidth="1"/>
    <col min="259" max="259" width="7.5703125" style="226" customWidth="1"/>
    <col min="260" max="262" width="6.140625" style="226" customWidth="1"/>
    <col min="263" max="263" width="8.7109375" style="226" customWidth="1"/>
    <col min="264" max="264" width="2.7109375" style="226" bestFit="1" customWidth="1"/>
    <col min="265" max="265" width="14.42578125" style="226" customWidth="1"/>
    <col min="266" max="266" width="10.85546875" style="226" customWidth="1"/>
    <col min="267" max="267" width="13.7109375" style="226" customWidth="1"/>
    <col min="268" max="268" width="11" style="226" customWidth="1"/>
    <col min="269" max="269" width="11.5703125" style="226" customWidth="1"/>
    <col min="270" max="270" width="12.85546875" style="226" customWidth="1"/>
    <col min="271" max="271" width="4.7109375" style="226" customWidth="1"/>
    <col min="272" max="272" width="3.7109375" style="226" customWidth="1"/>
    <col min="273" max="273" width="4.42578125" style="226" customWidth="1"/>
    <col min="274" max="274" width="4.7109375" style="226" customWidth="1"/>
    <col min="275" max="310" width="0" style="226" hidden="1" customWidth="1"/>
    <col min="311" max="311" width="5.42578125" style="226" customWidth="1"/>
    <col min="312" max="312" width="5.140625" style="226" customWidth="1"/>
    <col min="313" max="313" width="4.42578125" style="226" customWidth="1"/>
    <col min="314" max="314" width="5.5703125" style="226" customWidth="1"/>
    <col min="315" max="315" width="0.140625" style="226" customWidth="1"/>
    <col min="316" max="316" width="17.28515625" style="226" customWidth="1"/>
    <col min="317" max="317" width="12.85546875" style="226" customWidth="1"/>
    <col min="318" max="318" width="15.5703125" style="226" customWidth="1"/>
    <col min="319" max="319" width="24.7109375" style="226" customWidth="1"/>
    <col min="320" max="320" width="7.140625" style="226" bestFit="1" customWidth="1"/>
    <col min="321" max="321" width="6.5703125" style="226" bestFit="1" customWidth="1"/>
    <col min="322" max="322" width="9" style="226" customWidth="1"/>
    <col min="323" max="323" width="6.42578125" style="226" customWidth="1"/>
    <col min="324" max="324" width="6.7109375" style="226" customWidth="1"/>
    <col min="325" max="325" width="5" style="226" customWidth="1"/>
    <col min="326" max="326" width="4.5703125" style="226" customWidth="1"/>
    <col min="327" max="327" width="4" style="226" customWidth="1"/>
    <col min="328" max="328" width="9.42578125" style="226" bestFit="1" customWidth="1"/>
    <col min="329" max="329" width="4.140625" style="226" customWidth="1"/>
    <col min="330" max="512" width="11.42578125" style="226"/>
    <col min="513" max="513" width="9.42578125" style="226" customWidth="1"/>
    <col min="514" max="514" width="11.42578125" style="226" customWidth="1"/>
    <col min="515" max="515" width="7.5703125" style="226" customWidth="1"/>
    <col min="516" max="518" width="6.140625" style="226" customWidth="1"/>
    <col min="519" max="519" width="8.7109375" style="226" customWidth="1"/>
    <col min="520" max="520" width="2.7109375" style="226" bestFit="1" customWidth="1"/>
    <col min="521" max="521" width="14.42578125" style="226" customWidth="1"/>
    <col min="522" max="522" width="10.85546875" style="226" customWidth="1"/>
    <col min="523" max="523" width="13.7109375" style="226" customWidth="1"/>
    <col min="524" max="524" width="11" style="226" customWidth="1"/>
    <col min="525" max="525" width="11.5703125" style="226" customWidth="1"/>
    <col min="526" max="526" width="12.85546875" style="226" customWidth="1"/>
    <col min="527" max="527" width="4.7109375" style="226" customWidth="1"/>
    <col min="528" max="528" width="3.7109375" style="226" customWidth="1"/>
    <col min="529" max="529" width="4.42578125" style="226" customWidth="1"/>
    <col min="530" max="530" width="4.7109375" style="226" customWidth="1"/>
    <col min="531" max="566" width="0" style="226" hidden="1" customWidth="1"/>
    <col min="567" max="567" width="5.42578125" style="226" customWidth="1"/>
    <col min="568" max="568" width="5.140625" style="226" customWidth="1"/>
    <col min="569" max="569" width="4.42578125" style="226" customWidth="1"/>
    <col min="570" max="570" width="5.5703125" style="226" customWidth="1"/>
    <col min="571" max="571" width="0.140625" style="226" customWidth="1"/>
    <col min="572" max="572" width="17.28515625" style="226" customWidth="1"/>
    <col min="573" max="573" width="12.85546875" style="226" customWidth="1"/>
    <col min="574" max="574" width="15.5703125" style="226" customWidth="1"/>
    <col min="575" max="575" width="24.7109375" style="226" customWidth="1"/>
    <col min="576" max="576" width="7.140625" style="226" bestFit="1" customWidth="1"/>
    <col min="577" max="577" width="6.5703125" style="226" bestFit="1" customWidth="1"/>
    <col min="578" max="578" width="9" style="226" customWidth="1"/>
    <col min="579" max="579" width="6.42578125" style="226" customWidth="1"/>
    <col min="580" max="580" width="6.7109375" style="226" customWidth="1"/>
    <col min="581" max="581" width="5" style="226" customWidth="1"/>
    <col min="582" max="582" width="4.5703125" style="226" customWidth="1"/>
    <col min="583" max="583" width="4" style="226" customWidth="1"/>
    <col min="584" max="584" width="9.42578125" style="226" bestFit="1" customWidth="1"/>
    <col min="585" max="585" width="4.140625" style="226" customWidth="1"/>
    <col min="586" max="768" width="11.42578125" style="226"/>
    <col min="769" max="769" width="9.42578125" style="226" customWidth="1"/>
    <col min="770" max="770" width="11.42578125" style="226" customWidth="1"/>
    <col min="771" max="771" width="7.5703125" style="226" customWidth="1"/>
    <col min="772" max="774" width="6.140625" style="226" customWidth="1"/>
    <col min="775" max="775" width="8.7109375" style="226" customWidth="1"/>
    <col min="776" max="776" width="2.7109375" style="226" bestFit="1" customWidth="1"/>
    <col min="777" max="777" width="14.42578125" style="226" customWidth="1"/>
    <col min="778" max="778" width="10.85546875" style="226" customWidth="1"/>
    <col min="779" max="779" width="13.7109375" style="226" customWidth="1"/>
    <col min="780" max="780" width="11" style="226" customWidth="1"/>
    <col min="781" max="781" width="11.5703125" style="226" customWidth="1"/>
    <col min="782" max="782" width="12.85546875" style="226" customWidth="1"/>
    <col min="783" max="783" width="4.7109375" style="226" customWidth="1"/>
    <col min="784" max="784" width="3.7109375" style="226" customWidth="1"/>
    <col min="785" max="785" width="4.42578125" style="226" customWidth="1"/>
    <col min="786" max="786" width="4.7109375" style="226" customWidth="1"/>
    <col min="787" max="822" width="0" style="226" hidden="1" customWidth="1"/>
    <col min="823" max="823" width="5.42578125" style="226" customWidth="1"/>
    <col min="824" max="824" width="5.140625" style="226" customWidth="1"/>
    <col min="825" max="825" width="4.42578125" style="226" customWidth="1"/>
    <col min="826" max="826" width="5.5703125" style="226" customWidth="1"/>
    <col min="827" max="827" width="0.140625" style="226" customWidth="1"/>
    <col min="828" max="828" width="17.28515625" style="226" customWidth="1"/>
    <col min="829" max="829" width="12.85546875" style="226" customWidth="1"/>
    <col min="830" max="830" width="15.5703125" style="226" customWidth="1"/>
    <col min="831" max="831" width="24.7109375" style="226" customWidth="1"/>
    <col min="832" max="832" width="7.140625" style="226" bestFit="1" customWidth="1"/>
    <col min="833" max="833" width="6.5703125" style="226" bestFit="1" customWidth="1"/>
    <col min="834" max="834" width="9" style="226" customWidth="1"/>
    <col min="835" max="835" width="6.42578125" style="226" customWidth="1"/>
    <col min="836" max="836" width="6.7109375" style="226" customWidth="1"/>
    <col min="837" max="837" width="5" style="226" customWidth="1"/>
    <col min="838" max="838" width="4.5703125" style="226" customWidth="1"/>
    <col min="839" max="839" width="4" style="226" customWidth="1"/>
    <col min="840" max="840" width="9.42578125" style="226" bestFit="1" customWidth="1"/>
    <col min="841" max="841" width="4.140625" style="226" customWidth="1"/>
    <col min="842" max="1024" width="11.42578125" style="226"/>
    <col min="1025" max="1025" width="9.42578125" style="226" customWidth="1"/>
    <col min="1026" max="1026" width="11.42578125" style="226" customWidth="1"/>
    <col min="1027" max="1027" width="7.5703125" style="226" customWidth="1"/>
    <col min="1028" max="1030" width="6.140625" style="226" customWidth="1"/>
    <col min="1031" max="1031" width="8.7109375" style="226" customWidth="1"/>
    <col min="1032" max="1032" width="2.7109375" style="226" bestFit="1" customWidth="1"/>
    <col min="1033" max="1033" width="14.42578125" style="226" customWidth="1"/>
    <col min="1034" max="1034" width="10.85546875" style="226" customWidth="1"/>
    <col min="1035" max="1035" width="13.7109375" style="226" customWidth="1"/>
    <col min="1036" max="1036" width="11" style="226" customWidth="1"/>
    <col min="1037" max="1037" width="11.5703125" style="226" customWidth="1"/>
    <col min="1038" max="1038" width="12.85546875" style="226" customWidth="1"/>
    <col min="1039" max="1039" width="4.7109375" style="226" customWidth="1"/>
    <col min="1040" max="1040" width="3.7109375" style="226" customWidth="1"/>
    <col min="1041" max="1041" width="4.42578125" style="226" customWidth="1"/>
    <col min="1042" max="1042" width="4.7109375" style="226" customWidth="1"/>
    <col min="1043" max="1078" width="0" style="226" hidden="1" customWidth="1"/>
    <col min="1079" max="1079" width="5.42578125" style="226" customWidth="1"/>
    <col min="1080" max="1080" width="5.140625" style="226" customWidth="1"/>
    <col min="1081" max="1081" width="4.42578125" style="226" customWidth="1"/>
    <col min="1082" max="1082" width="5.5703125" style="226" customWidth="1"/>
    <col min="1083" max="1083" width="0.140625" style="226" customWidth="1"/>
    <col min="1084" max="1084" width="17.28515625" style="226" customWidth="1"/>
    <col min="1085" max="1085" width="12.85546875" style="226" customWidth="1"/>
    <col min="1086" max="1086" width="15.5703125" style="226" customWidth="1"/>
    <col min="1087" max="1087" width="24.7109375" style="226" customWidth="1"/>
    <col min="1088" max="1088" width="7.140625" style="226" bestFit="1" customWidth="1"/>
    <col min="1089" max="1089" width="6.5703125" style="226" bestFit="1" customWidth="1"/>
    <col min="1090" max="1090" width="9" style="226" customWidth="1"/>
    <col min="1091" max="1091" width="6.42578125" style="226" customWidth="1"/>
    <col min="1092" max="1092" width="6.7109375" style="226" customWidth="1"/>
    <col min="1093" max="1093" width="5" style="226" customWidth="1"/>
    <col min="1094" max="1094" width="4.5703125" style="226" customWidth="1"/>
    <col min="1095" max="1095" width="4" style="226" customWidth="1"/>
    <col min="1096" max="1096" width="9.42578125" style="226" bestFit="1" customWidth="1"/>
    <col min="1097" max="1097" width="4.140625" style="226" customWidth="1"/>
    <col min="1098" max="1280" width="11.42578125" style="226"/>
    <col min="1281" max="1281" width="9.42578125" style="226" customWidth="1"/>
    <col min="1282" max="1282" width="11.42578125" style="226" customWidth="1"/>
    <col min="1283" max="1283" width="7.5703125" style="226" customWidth="1"/>
    <col min="1284" max="1286" width="6.140625" style="226" customWidth="1"/>
    <col min="1287" max="1287" width="8.7109375" style="226" customWidth="1"/>
    <col min="1288" max="1288" width="2.7109375" style="226" bestFit="1" customWidth="1"/>
    <col min="1289" max="1289" width="14.42578125" style="226" customWidth="1"/>
    <col min="1290" max="1290" width="10.85546875" style="226" customWidth="1"/>
    <col min="1291" max="1291" width="13.7109375" style="226" customWidth="1"/>
    <col min="1292" max="1292" width="11" style="226" customWidth="1"/>
    <col min="1293" max="1293" width="11.5703125" style="226" customWidth="1"/>
    <col min="1294" max="1294" width="12.85546875" style="226" customWidth="1"/>
    <col min="1295" max="1295" width="4.7109375" style="226" customWidth="1"/>
    <col min="1296" max="1296" width="3.7109375" style="226" customWidth="1"/>
    <col min="1297" max="1297" width="4.42578125" style="226" customWidth="1"/>
    <col min="1298" max="1298" width="4.7109375" style="226" customWidth="1"/>
    <col min="1299" max="1334" width="0" style="226" hidden="1" customWidth="1"/>
    <col min="1335" max="1335" width="5.42578125" style="226" customWidth="1"/>
    <col min="1336" max="1336" width="5.140625" style="226" customWidth="1"/>
    <col min="1337" max="1337" width="4.42578125" style="226" customWidth="1"/>
    <col min="1338" max="1338" width="5.5703125" style="226" customWidth="1"/>
    <col min="1339" max="1339" width="0.140625" style="226" customWidth="1"/>
    <col min="1340" max="1340" width="17.28515625" style="226" customWidth="1"/>
    <col min="1341" max="1341" width="12.85546875" style="226" customWidth="1"/>
    <col min="1342" max="1342" width="15.5703125" style="226" customWidth="1"/>
    <col min="1343" max="1343" width="24.7109375" style="226" customWidth="1"/>
    <col min="1344" max="1344" width="7.140625" style="226" bestFit="1" customWidth="1"/>
    <col min="1345" max="1345" width="6.5703125" style="226" bestFit="1" customWidth="1"/>
    <col min="1346" max="1346" width="9" style="226" customWidth="1"/>
    <col min="1347" max="1347" width="6.42578125" style="226" customWidth="1"/>
    <col min="1348" max="1348" width="6.7109375" style="226" customWidth="1"/>
    <col min="1349" max="1349" width="5" style="226" customWidth="1"/>
    <col min="1350" max="1350" width="4.5703125" style="226" customWidth="1"/>
    <col min="1351" max="1351" width="4" style="226" customWidth="1"/>
    <col min="1352" max="1352" width="9.42578125" style="226" bestFit="1" customWidth="1"/>
    <col min="1353" max="1353" width="4.140625" style="226" customWidth="1"/>
    <col min="1354" max="1536" width="11.42578125" style="226"/>
    <col min="1537" max="1537" width="9.42578125" style="226" customWidth="1"/>
    <col min="1538" max="1538" width="11.42578125" style="226" customWidth="1"/>
    <col min="1539" max="1539" width="7.5703125" style="226" customWidth="1"/>
    <col min="1540" max="1542" width="6.140625" style="226" customWidth="1"/>
    <col min="1543" max="1543" width="8.7109375" style="226" customWidth="1"/>
    <col min="1544" max="1544" width="2.7109375" style="226" bestFit="1" customWidth="1"/>
    <col min="1545" max="1545" width="14.42578125" style="226" customWidth="1"/>
    <col min="1546" max="1546" width="10.85546875" style="226" customWidth="1"/>
    <col min="1547" max="1547" width="13.7109375" style="226" customWidth="1"/>
    <col min="1548" max="1548" width="11" style="226" customWidth="1"/>
    <col min="1549" max="1549" width="11.5703125" style="226" customWidth="1"/>
    <col min="1550" max="1550" width="12.85546875" style="226" customWidth="1"/>
    <col min="1551" max="1551" width="4.7109375" style="226" customWidth="1"/>
    <col min="1552" max="1552" width="3.7109375" style="226" customWidth="1"/>
    <col min="1553" max="1553" width="4.42578125" style="226" customWidth="1"/>
    <col min="1554" max="1554" width="4.7109375" style="226" customWidth="1"/>
    <col min="1555" max="1590" width="0" style="226" hidden="1" customWidth="1"/>
    <col min="1591" max="1591" width="5.42578125" style="226" customWidth="1"/>
    <col min="1592" max="1592" width="5.140625" style="226" customWidth="1"/>
    <col min="1593" max="1593" width="4.42578125" style="226" customWidth="1"/>
    <col min="1594" max="1594" width="5.5703125" style="226" customWidth="1"/>
    <col min="1595" max="1595" width="0.140625" style="226" customWidth="1"/>
    <col min="1596" max="1596" width="17.28515625" style="226" customWidth="1"/>
    <col min="1597" max="1597" width="12.85546875" style="226" customWidth="1"/>
    <col min="1598" max="1598" width="15.5703125" style="226" customWidth="1"/>
    <col min="1599" max="1599" width="24.7109375" style="226" customWidth="1"/>
    <col min="1600" max="1600" width="7.140625" style="226" bestFit="1" customWidth="1"/>
    <col min="1601" max="1601" width="6.5703125" style="226" bestFit="1" customWidth="1"/>
    <col min="1602" max="1602" width="9" style="226" customWidth="1"/>
    <col min="1603" max="1603" width="6.42578125" style="226" customWidth="1"/>
    <col min="1604" max="1604" width="6.7109375" style="226" customWidth="1"/>
    <col min="1605" max="1605" width="5" style="226" customWidth="1"/>
    <col min="1606" max="1606" width="4.5703125" style="226" customWidth="1"/>
    <col min="1607" max="1607" width="4" style="226" customWidth="1"/>
    <col min="1608" max="1608" width="9.42578125" style="226" bestFit="1" customWidth="1"/>
    <col min="1609" max="1609" width="4.140625" style="226" customWidth="1"/>
    <col min="1610" max="1792" width="11.42578125" style="226"/>
    <col min="1793" max="1793" width="9.42578125" style="226" customWidth="1"/>
    <col min="1794" max="1794" width="11.42578125" style="226" customWidth="1"/>
    <col min="1795" max="1795" width="7.5703125" style="226" customWidth="1"/>
    <col min="1796" max="1798" width="6.140625" style="226" customWidth="1"/>
    <col min="1799" max="1799" width="8.7109375" style="226" customWidth="1"/>
    <col min="1800" max="1800" width="2.7109375" style="226" bestFit="1" customWidth="1"/>
    <col min="1801" max="1801" width="14.42578125" style="226" customWidth="1"/>
    <col min="1802" max="1802" width="10.85546875" style="226" customWidth="1"/>
    <col min="1803" max="1803" width="13.7109375" style="226" customWidth="1"/>
    <col min="1804" max="1804" width="11" style="226" customWidth="1"/>
    <col min="1805" max="1805" width="11.5703125" style="226" customWidth="1"/>
    <col min="1806" max="1806" width="12.85546875" style="226" customWidth="1"/>
    <col min="1807" max="1807" width="4.7109375" style="226" customWidth="1"/>
    <col min="1808" max="1808" width="3.7109375" style="226" customWidth="1"/>
    <col min="1809" max="1809" width="4.42578125" style="226" customWidth="1"/>
    <col min="1810" max="1810" width="4.7109375" style="226" customWidth="1"/>
    <col min="1811" max="1846" width="0" style="226" hidden="1" customWidth="1"/>
    <col min="1847" max="1847" width="5.42578125" style="226" customWidth="1"/>
    <col min="1848" max="1848" width="5.140625" style="226" customWidth="1"/>
    <col min="1849" max="1849" width="4.42578125" style="226" customWidth="1"/>
    <col min="1850" max="1850" width="5.5703125" style="226" customWidth="1"/>
    <col min="1851" max="1851" width="0.140625" style="226" customWidth="1"/>
    <col min="1852" max="1852" width="17.28515625" style="226" customWidth="1"/>
    <col min="1853" max="1853" width="12.85546875" style="226" customWidth="1"/>
    <col min="1854" max="1854" width="15.5703125" style="226" customWidth="1"/>
    <col min="1855" max="1855" width="24.7109375" style="226" customWidth="1"/>
    <col min="1856" max="1856" width="7.140625" style="226" bestFit="1" customWidth="1"/>
    <col min="1857" max="1857" width="6.5703125" style="226" bestFit="1" customWidth="1"/>
    <col min="1858" max="1858" width="9" style="226" customWidth="1"/>
    <col min="1859" max="1859" width="6.42578125" style="226" customWidth="1"/>
    <col min="1860" max="1860" width="6.7109375" style="226" customWidth="1"/>
    <col min="1861" max="1861" width="5" style="226" customWidth="1"/>
    <col min="1862" max="1862" width="4.5703125" style="226" customWidth="1"/>
    <col min="1863" max="1863" width="4" style="226" customWidth="1"/>
    <col min="1864" max="1864" width="9.42578125" style="226" bestFit="1" customWidth="1"/>
    <col min="1865" max="1865" width="4.140625" style="226" customWidth="1"/>
    <col min="1866" max="2048" width="11.42578125" style="226"/>
    <col min="2049" max="2049" width="9.42578125" style="226" customWidth="1"/>
    <col min="2050" max="2050" width="11.42578125" style="226" customWidth="1"/>
    <col min="2051" max="2051" width="7.5703125" style="226" customWidth="1"/>
    <col min="2052" max="2054" width="6.140625" style="226" customWidth="1"/>
    <col min="2055" max="2055" width="8.7109375" style="226" customWidth="1"/>
    <col min="2056" max="2056" width="2.7109375" style="226" bestFit="1" customWidth="1"/>
    <col min="2057" max="2057" width="14.42578125" style="226" customWidth="1"/>
    <col min="2058" max="2058" width="10.85546875" style="226" customWidth="1"/>
    <col min="2059" max="2059" width="13.7109375" style="226" customWidth="1"/>
    <col min="2060" max="2060" width="11" style="226" customWidth="1"/>
    <col min="2061" max="2061" width="11.5703125" style="226" customWidth="1"/>
    <col min="2062" max="2062" width="12.85546875" style="226" customWidth="1"/>
    <col min="2063" max="2063" width="4.7109375" style="226" customWidth="1"/>
    <col min="2064" max="2064" width="3.7109375" style="226" customWidth="1"/>
    <col min="2065" max="2065" width="4.42578125" style="226" customWidth="1"/>
    <col min="2066" max="2066" width="4.7109375" style="226" customWidth="1"/>
    <col min="2067" max="2102" width="0" style="226" hidden="1" customWidth="1"/>
    <col min="2103" max="2103" width="5.42578125" style="226" customWidth="1"/>
    <col min="2104" max="2104" width="5.140625" style="226" customWidth="1"/>
    <col min="2105" max="2105" width="4.42578125" style="226" customWidth="1"/>
    <col min="2106" max="2106" width="5.5703125" style="226" customWidth="1"/>
    <col min="2107" max="2107" width="0.140625" style="226" customWidth="1"/>
    <col min="2108" max="2108" width="17.28515625" style="226" customWidth="1"/>
    <col min="2109" max="2109" width="12.85546875" style="226" customWidth="1"/>
    <col min="2110" max="2110" width="15.5703125" style="226" customWidth="1"/>
    <col min="2111" max="2111" width="24.7109375" style="226" customWidth="1"/>
    <col min="2112" max="2112" width="7.140625" style="226" bestFit="1" customWidth="1"/>
    <col min="2113" max="2113" width="6.5703125" style="226" bestFit="1" customWidth="1"/>
    <col min="2114" max="2114" width="9" style="226" customWidth="1"/>
    <col min="2115" max="2115" width="6.42578125" style="226" customWidth="1"/>
    <col min="2116" max="2116" width="6.7109375" style="226" customWidth="1"/>
    <col min="2117" max="2117" width="5" style="226" customWidth="1"/>
    <col min="2118" max="2118" width="4.5703125" style="226" customWidth="1"/>
    <col min="2119" max="2119" width="4" style="226" customWidth="1"/>
    <col min="2120" max="2120" width="9.42578125" style="226" bestFit="1" customWidth="1"/>
    <col min="2121" max="2121" width="4.140625" style="226" customWidth="1"/>
    <col min="2122" max="2304" width="11.42578125" style="226"/>
    <col min="2305" max="2305" width="9.42578125" style="226" customWidth="1"/>
    <col min="2306" max="2306" width="11.42578125" style="226" customWidth="1"/>
    <col min="2307" max="2307" width="7.5703125" style="226" customWidth="1"/>
    <col min="2308" max="2310" width="6.140625" style="226" customWidth="1"/>
    <col min="2311" max="2311" width="8.7109375" style="226" customWidth="1"/>
    <col min="2312" max="2312" width="2.7109375" style="226" bestFit="1" customWidth="1"/>
    <col min="2313" max="2313" width="14.42578125" style="226" customWidth="1"/>
    <col min="2314" max="2314" width="10.85546875" style="226" customWidth="1"/>
    <col min="2315" max="2315" width="13.7109375" style="226" customWidth="1"/>
    <col min="2316" max="2316" width="11" style="226" customWidth="1"/>
    <col min="2317" max="2317" width="11.5703125" style="226" customWidth="1"/>
    <col min="2318" max="2318" width="12.85546875" style="226" customWidth="1"/>
    <col min="2319" max="2319" width="4.7109375" style="226" customWidth="1"/>
    <col min="2320" max="2320" width="3.7109375" style="226" customWidth="1"/>
    <col min="2321" max="2321" width="4.42578125" style="226" customWidth="1"/>
    <col min="2322" max="2322" width="4.7109375" style="226" customWidth="1"/>
    <col min="2323" max="2358" width="0" style="226" hidden="1" customWidth="1"/>
    <col min="2359" max="2359" width="5.42578125" style="226" customWidth="1"/>
    <col min="2360" max="2360" width="5.140625" style="226" customWidth="1"/>
    <col min="2361" max="2361" width="4.42578125" style="226" customWidth="1"/>
    <col min="2362" max="2362" width="5.5703125" style="226" customWidth="1"/>
    <col min="2363" max="2363" width="0.140625" style="226" customWidth="1"/>
    <col min="2364" max="2364" width="17.28515625" style="226" customWidth="1"/>
    <col min="2365" max="2365" width="12.85546875" style="226" customWidth="1"/>
    <col min="2366" max="2366" width="15.5703125" style="226" customWidth="1"/>
    <col min="2367" max="2367" width="24.7109375" style="226" customWidth="1"/>
    <col min="2368" max="2368" width="7.140625" style="226" bestFit="1" customWidth="1"/>
    <col min="2369" max="2369" width="6.5703125" style="226" bestFit="1" customWidth="1"/>
    <col min="2370" max="2370" width="9" style="226" customWidth="1"/>
    <col min="2371" max="2371" width="6.42578125" style="226" customWidth="1"/>
    <col min="2372" max="2372" width="6.7109375" style="226" customWidth="1"/>
    <col min="2373" max="2373" width="5" style="226" customWidth="1"/>
    <col min="2374" max="2374" width="4.5703125" style="226" customWidth="1"/>
    <col min="2375" max="2375" width="4" style="226" customWidth="1"/>
    <col min="2376" max="2376" width="9.42578125" style="226" bestFit="1" customWidth="1"/>
    <col min="2377" max="2377" width="4.140625" style="226" customWidth="1"/>
    <col min="2378" max="2560" width="11.42578125" style="226"/>
    <col min="2561" max="2561" width="9.42578125" style="226" customWidth="1"/>
    <col min="2562" max="2562" width="11.42578125" style="226" customWidth="1"/>
    <col min="2563" max="2563" width="7.5703125" style="226" customWidth="1"/>
    <col min="2564" max="2566" width="6.140625" style="226" customWidth="1"/>
    <col min="2567" max="2567" width="8.7109375" style="226" customWidth="1"/>
    <col min="2568" max="2568" width="2.7109375" style="226" bestFit="1" customWidth="1"/>
    <col min="2569" max="2569" width="14.42578125" style="226" customWidth="1"/>
    <col min="2570" max="2570" width="10.85546875" style="226" customWidth="1"/>
    <col min="2571" max="2571" width="13.7109375" style="226" customWidth="1"/>
    <col min="2572" max="2572" width="11" style="226" customWidth="1"/>
    <col min="2573" max="2573" width="11.5703125" style="226" customWidth="1"/>
    <col min="2574" max="2574" width="12.85546875" style="226" customWidth="1"/>
    <col min="2575" max="2575" width="4.7109375" style="226" customWidth="1"/>
    <col min="2576" max="2576" width="3.7109375" style="226" customWidth="1"/>
    <col min="2577" max="2577" width="4.42578125" style="226" customWidth="1"/>
    <col min="2578" max="2578" width="4.7109375" style="226" customWidth="1"/>
    <col min="2579" max="2614" width="0" style="226" hidden="1" customWidth="1"/>
    <col min="2615" max="2615" width="5.42578125" style="226" customWidth="1"/>
    <col min="2616" max="2616" width="5.140625" style="226" customWidth="1"/>
    <col min="2617" max="2617" width="4.42578125" style="226" customWidth="1"/>
    <col min="2618" max="2618" width="5.5703125" style="226" customWidth="1"/>
    <col min="2619" max="2619" width="0.140625" style="226" customWidth="1"/>
    <col min="2620" max="2620" width="17.28515625" style="226" customWidth="1"/>
    <col min="2621" max="2621" width="12.85546875" style="226" customWidth="1"/>
    <col min="2622" max="2622" width="15.5703125" style="226" customWidth="1"/>
    <col min="2623" max="2623" width="24.7109375" style="226" customWidth="1"/>
    <col min="2624" max="2624" width="7.140625" style="226" bestFit="1" customWidth="1"/>
    <col min="2625" max="2625" width="6.5703125" style="226" bestFit="1" customWidth="1"/>
    <col min="2626" max="2626" width="9" style="226" customWidth="1"/>
    <col min="2627" max="2627" width="6.42578125" style="226" customWidth="1"/>
    <col min="2628" max="2628" width="6.7109375" style="226" customWidth="1"/>
    <col min="2629" max="2629" width="5" style="226" customWidth="1"/>
    <col min="2630" max="2630" width="4.5703125" style="226" customWidth="1"/>
    <col min="2631" max="2631" width="4" style="226" customWidth="1"/>
    <col min="2632" max="2632" width="9.42578125" style="226" bestFit="1" customWidth="1"/>
    <col min="2633" max="2633" width="4.140625" style="226" customWidth="1"/>
    <col min="2634" max="2816" width="11.42578125" style="226"/>
    <col min="2817" max="2817" width="9.42578125" style="226" customWidth="1"/>
    <col min="2818" max="2818" width="11.42578125" style="226" customWidth="1"/>
    <col min="2819" max="2819" width="7.5703125" style="226" customWidth="1"/>
    <col min="2820" max="2822" width="6.140625" style="226" customWidth="1"/>
    <col min="2823" max="2823" width="8.7109375" style="226" customWidth="1"/>
    <col min="2824" max="2824" width="2.7109375" style="226" bestFit="1" customWidth="1"/>
    <col min="2825" max="2825" width="14.42578125" style="226" customWidth="1"/>
    <col min="2826" max="2826" width="10.85546875" style="226" customWidth="1"/>
    <col min="2827" max="2827" width="13.7109375" style="226" customWidth="1"/>
    <col min="2828" max="2828" width="11" style="226" customWidth="1"/>
    <col min="2829" max="2829" width="11.5703125" style="226" customWidth="1"/>
    <col min="2830" max="2830" width="12.85546875" style="226" customWidth="1"/>
    <col min="2831" max="2831" width="4.7109375" style="226" customWidth="1"/>
    <col min="2832" max="2832" width="3.7109375" style="226" customWidth="1"/>
    <col min="2833" max="2833" width="4.42578125" style="226" customWidth="1"/>
    <col min="2834" max="2834" width="4.7109375" style="226" customWidth="1"/>
    <col min="2835" max="2870" width="0" style="226" hidden="1" customWidth="1"/>
    <col min="2871" max="2871" width="5.42578125" style="226" customWidth="1"/>
    <col min="2872" max="2872" width="5.140625" style="226" customWidth="1"/>
    <col min="2873" max="2873" width="4.42578125" style="226" customWidth="1"/>
    <col min="2874" max="2874" width="5.5703125" style="226" customWidth="1"/>
    <col min="2875" max="2875" width="0.140625" style="226" customWidth="1"/>
    <col min="2876" max="2876" width="17.28515625" style="226" customWidth="1"/>
    <col min="2877" max="2877" width="12.85546875" style="226" customWidth="1"/>
    <col min="2878" max="2878" width="15.5703125" style="226" customWidth="1"/>
    <col min="2879" max="2879" width="24.7109375" style="226" customWidth="1"/>
    <col min="2880" max="2880" width="7.140625" style="226" bestFit="1" customWidth="1"/>
    <col min="2881" max="2881" width="6.5703125" style="226" bestFit="1" customWidth="1"/>
    <col min="2882" max="2882" width="9" style="226" customWidth="1"/>
    <col min="2883" max="2883" width="6.42578125" style="226" customWidth="1"/>
    <col min="2884" max="2884" width="6.7109375" style="226" customWidth="1"/>
    <col min="2885" max="2885" width="5" style="226" customWidth="1"/>
    <col min="2886" max="2886" width="4.5703125" style="226" customWidth="1"/>
    <col min="2887" max="2887" width="4" style="226" customWidth="1"/>
    <col min="2888" max="2888" width="9.42578125" style="226" bestFit="1" customWidth="1"/>
    <col min="2889" max="2889" width="4.140625" style="226" customWidth="1"/>
    <col min="2890" max="3072" width="11.42578125" style="226"/>
    <col min="3073" max="3073" width="9.42578125" style="226" customWidth="1"/>
    <col min="3074" max="3074" width="11.42578125" style="226" customWidth="1"/>
    <col min="3075" max="3075" width="7.5703125" style="226" customWidth="1"/>
    <col min="3076" max="3078" width="6.140625" style="226" customWidth="1"/>
    <col min="3079" max="3079" width="8.7109375" style="226" customWidth="1"/>
    <col min="3080" max="3080" width="2.7109375" style="226" bestFit="1" customWidth="1"/>
    <col min="3081" max="3081" width="14.42578125" style="226" customWidth="1"/>
    <col min="3082" max="3082" width="10.85546875" style="226" customWidth="1"/>
    <col min="3083" max="3083" width="13.7109375" style="226" customWidth="1"/>
    <col min="3084" max="3084" width="11" style="226" customWidth="1"/>
    <col min="3085" max="3085" width="11.5703125" style="226" customWidth="1"/>
    <col min="3086" max="3086" width="12.85546875" style="226" customWidth="1"/>
    <col min="3087" max="3087" width="4.7109375" style="226" customWidth="1"/>
    <col min="3088" max="3088" width="3.7109375" style="226" customWidth="1"/>
    <col min="3089" max="3089" width="4.42578125" style="226" customWidth="1"/>
    <col min="3090" max="3090" width="4.7109375" style="226" customWidth="1"/>
    <col min="3091" max="3126" width="0" style="226" hidden="1" customWidth="1"/>
    <col min="3127" max="3127" width="5.42578125" style="226" customWidth="1"/>
    <col min="3128" max="3128" width="5.140625" style="226" customWidth="1"/>
    <col min="3129" max="3129" width="4.42578125" style="226" customWidth="1"/>
    <col min="3130" max="3130" width="5.5703125" style="226" customWidth="1"/>
    <col min="3131" max="3131" width="0.140625" style="226" customWidth="1"/>
    <col min="3132" max="3132" width="17.28515625" style="226" customWidth="1"/>
    <col min="3133" max="3133" width="12.85546875" style="226" customWidth="1"/>
    <col min="3134" max="3134" width="15.5703125" style="226" customWidth="1"/>
    <col min="3135" max="3135" width="24.7109375" style="226" customWidth="1"/>
    <col min="3136" max="3136" width="7.140625" style="226" bestFit="1" customWidth="1"/>
    <col min="3137" max="3137" width="6.5703125" style="226" bestFit="1" customWidth="1"/>
    <col min="3138" max="3138" width="9" style="226" customWidth="1"/>
    <col min="3139" max="3139" width="6.42578125" style="226" customWidth="1"/>
    <col min="3140" max="3140" width="6.7109375" style="226" customWidth="1"/>
    <col min="3141" max="3141" width="5" style="226" customWidth="1"/>
    <col min="3142" max="3142" width="4.5703125" style="226" customWidth="1"/>
    <col min="3143" max="3143" width="4" style="226" customWidth="1"/>
    <col min="3144" max="3144" width="9.42578125" style="226" bestFit="1" customWidth="1"/>
    <col min="3145" max="3145" width="4.140625" style="226" customWidth="1"/>
    <col min="3146" max="3328" width="11.42578125" style="226"/>
    <col min="3329" max="3329" width="9.42578125" style="226" customWidth="1"/>
    <col min="3330" max="3330" width="11.42578125" style="226" customWidth="1"/>
    <col min="3331" max="3331" width="7.5703125" style="226" customWidth="1"/>
    <col min="3332" max="3334" width="6.140625" style="226" customWidth="1"/>
    <col min="3335" max="3335" width="8.7109375" style="226" customWidth="1"/>
    <col min="3336" max="3336" width="2.7109375" style="226" bestFit="1" customWidth="1"/>
    <col min="3337" max="3337" width="14.42578125" style="226" customWidth="1"/>
    <col min="3338" max="3338" width="10.85546875" style="226" customWidth="1"/>
    <col min="3339" max="3339" width="13.7109375" style="226" customWidth="1"/>
    <col min="3340" max="3340" width="11" style="226" customWidth="1"/>
    <col min="3341" max="3341" width="11.5703125" style="226" customWidth="1"/>
    <col min="3342" max="3342" width="12.85546875" style="226" customWidth="1"/>
    <col min="3343" max="3343" width="4.7109375" style="226" customWidth="1"/>
    <col min="3344" max="3344" width="3.7109375" style="226" customWidth="1"/>
    <col min="3345" max="3345" width="4.42578125" style="226" customWidth="1"/>
    <col min="3346" max="3346" width="4.7109375" style="226" customWidth="1"/>
    <col min="3347" max="3382" width="0" style="226" hidden="1" customWidth="1"/>
    <col min="3383" max="3383" width="5.42578125" style="226" customWidth="1"/>
    <col min="3384" max="3384" width="5.140625" style="226" customWidth="1"/>
    <col min="3385" max="3385" width="4.42578125" style="226" customWidth="1"/>
    <col min="3386" max="3386" width="5.5703125" style="226" customWidth="1"/>
    <col min="3387" max="3387" width="0.140625" style="226" customWidth="1"/>
    <col min="3388" max="3388" width="17.28515625" style="226" customWidth="1"/>
    <col min="3389" max="3389" width="12.85546875" style="226" customWidth="1"/>
    <col min="3390" max="3390" width="15.5703125" style="226" customWidth="1"/>
    <col min="3391" max="3391" width="24.7109375" style="226" customWidth="1"/>
    <col min="3392" max="3392" width="7.140625" style="226" bestFit="1" customWidth="1"/>
    <col min="3393" max="3393" width="6.5703125" style="226" bestFit="1" customWidth="1"/>
    <col min="3394" max="3394" width="9" style="226" customWidth="1"/>
    <col min="3395" max="3395" width="6.42578125" style="226" customWidth="1"/>
    <col min="3396" max="3396" width="6.7109375" style="226" customWidth="1"/>
    <col min="3397" max="3397" width="5" style="226" customWidth="1"/>
    <col min="3398" max="3398" width="4.5703125" style="226" customWidth="1"/>
    <col min="3399" max="3399" width="4" style="226" customWidth="1"/>
    <col min="3400" max="3400" width="9.42578125" style="226" bestFit="1" customWidth="1"/>
    <col min="3401" max="3401" width="4.140625" style="226" customWidth="1"/>
    <col min="3402" max="3584" width="11.42578125" style="226"/>
    <col min="3585" max="3585" width="9.42578125" style="226" customWidth="1"/>
    <col min="3586" max="3586" width="11.42578125" style="226" customWidth="1"/>
    <col min="3587" max="3587" width="7.5703125" style="226" customWidth="1"/>
    <col min="3588" max="3590" width="6.140625" style="226" customWidth="1"/>
    <col min="3591" max="3591" width="8.7109375" style="226" customWidth="1"/>
    <col min="3592" max="3592" width="2.7109375" style="226" bestFit="1" customWidth="1"/>
    <col min="3593" max="3593" width="14.42578125" style="226" customWidth="1"/>
    <col min="3594" max="3594" width="10.85546875" style="226" customWidth="1"/>
    <col min="3595" max="3595" width="13.7109375" style="226" customWidth="1"/>
    <col min="3596" max="3596" width="11" style="226" customWidth="1"/>
    <col min="3597" max="3597" width="11.5703125" style="226" customWidth="1"/>
    <col min="3598" max="3598" width="12.85546875" style="226" customWidth="1"/>
    <col min="3599" max="3599" width="4.7109375" style="226" customWidth="1"/>
    <col min="3600" max="3600" width="3.7109375" style="226" customWidth="1"/>
    <col min="3601" max="3601" width="4.42578125" style="226" customWidth="1"/>
    <col min="3602" max="3602" width="4.7109375" style="226" customWidth="1"/>
    <col min="3603" max="3638" width="0" style="226" hidden="1" customWidth="1"/>
    <col min="3639" max="3639" width="5.42578125" style="226" customWidth="1"/>
    <col min="3640" max="3640" width="5.140625" style="226" customWidth="1"/>
    <col min="3641" max="3641" width="4.42578125" style="226" customWidth="1"/>
    <col min="3642" max="3642" width="5.5703125" style="226" customWidth="1"/>
    <col min="3643" max="3643" width="0.140625" style="226" customWidth="1"/>
    <col min="3644" max="3644" width="17.28515625" style="226" customWidth="1"/>
    <col min="3645" max="3645" width="12.85546875" style="226" customWidth="1"/>
    <col min="3646" max="3646" width="15.5703125" style="226" customWidth="1"/>
    <col min="3647" max="3647" width="24.7109375" style="226" customWidth="1"/>
    <col min="3648" max="3648" width="7.140625" style="226" bestFit="1" customWidth="1"/>
    <col min="3649" max="3649" width="6.5703125" style="226" bestFit="1" customWidth="1"/>
    <col min="3650" max="3650" width="9" style="226" customWidth="1"/>
    <col min="3651" max="3651" width="6.42578125" style="226" customWidth="1"/>
    <col min="3652" max="3652" width="6.7109375" style="226" customWidth="1"/>
    <col min="3653" max="3653" width="5" style="226" customWidth="1"/>
    <col min="3654" max="3654" width="4.5703125" style="226" customWidth="1"/>
    <col min="3655" max="3655" width="4" style="226" customWidth="1"/>
    <col min="3656" max="3656" width="9.42578125" style="226" bestFit="1" customWidth="1"/>
    <col min="3657" max="3657" width="4.140625" style="226" customWidth="1"/>
    <col min="3658" max="3840" width="11.42578125" style="226"/>
    <col min="3841" max="3841" width="9.42578125" style="226" customWidth="1"/>
    <col min="3842" max="3842" width="11.42578125" style="226" customWidth="1"/>
    <col min="3843" max="3843" width="7.5703125" style="226" customWidth="1"/>
    <col min="3844" max="3846" width="6.140625" style="226" customWidth="1"/>
    <col min="3847" max="3847" width="8.7109375" style="226" customWidth="1"/>
    <col min="3848" max="3848" width="2.7109375" style="226" bestFit="1" customWidth="1"/>
    <col min="3849" max="3849" width="14.42578125" style="226" customWidth="1"/>
    <col min="3850" max="3850" width="10.85546875" style="226" customWidth="1"/>
    <col min="3851" max="3851" width="13.7109375" style="226" customWidth="1"/>
    <col min="3852" max="3852" width="11" style="226" customWidth="1"/>
    <col min="3853" max="3853" width="11.5703125" style="226" customWidth="1"/>
    <col min="3854" max="3854" width="12.85546875" style="226" customWidth="1"/>
    <col min="3855" max="3855" width="4.7109375" style="226" customWidth="1"/>
    <col min="3856" max="3856" width="3.7109375" style="226" customWidth="1"/>
    <col min="3857" max="3857" width="4.42578125" style="226" customWidth="1"/>
    <col min="3858" max="3858" width="4.7109375" style="226" customWidth="1"/>
    <col min="3859" max="3894" width="0" style="226" hidden="1" customWidth="1"/>
    <col min="3895" max="3895" width="5.42578125" style="226" customWidth="1"/>
    <col min="3896" max="3896" width="5.140625" style="226" customWidth="1"/>
    <col min="3897" max="3897" width="4.42578125" style="226" customWidth="1"/>
    <col min="3898" max="3898" width="5.5703125" style="226" customWidth="1"/>
    <col min="3899" max="3899" width="0.140625" style="226" customWidth="1"/>
    <col min="3900" max="3900" width="17.28515625" style="226" customWidth="1"/>
    <col min="3901" max="3901" width="12.85546875" style="226" customWidth="1"/>
    <col min="3902" max="3902" width="15.5703125" style="226" customWidth="1"/>
    <col min="3903" max="3903" width="24.7109375" style="226" customWidth="1"/>
    <col min="3904" max="3904" width="7.140625" style="226" bestFit="1" customWidth="1"/>
    <col min="3905" max="3905" width="6.5703125" style="226" bestFit="1" customWidth="1"/>
    <col min="3906" max="3906" width="9" style="226" customWidth="1"/>
    <col min="3907" max="3907" width="6.42578125" style="226" customWidth="1"/>
    <col min="3908" max="3908" width="6.7109375" style="226" customWidth="1"/>
    <col min="3909" max="3909" width="5" style="226" customWidth="1"/>
    <col min="3910" max="3910" width="4.5703125" style="226" customWidth="1"/>
    <col min="3911" max="3911" width="4" style="226" customWidth="1"/>
    <col min="3912" max="3912" width="9.42578125" style="226" bestFit="1" customWidth="1"/>
    <col min="3913" max="3913" width="4.140625" style="226" customWidth="1"/>
    <col min="3914" max="4096" width="11.42578125" style="226"/>
    <col min="4097" max="4097" width="9.42578125" style="226" customWidth="1"/>
    <col min="4098" max="4098" width="11.42578125" style="226" customWidth="1"/>
    <col min="4099" max="4099" width="7.5703125" style="226" customWidth="1"/>
    <col min="4100" max="4102" width="6.140625" style="226" customWidth="1"/>
    <col min="4103" max="4103" width="8.7109375" style="226" customWidth="1"/>
    <col min="4104" max="4104" width="2.7109375" style="226" bestFit="1" customWidth="1"/>
    <col min="4105" max="4105" width="14.42578125" style="226" customWidth="1"/>
    <col min="4106" max="4106" width="10.85546875" style="226" customWidth="1"/>
    <col min="4107" max="4107" width="13.7109375" style="226" customWidth="1"/>
    <col min="4108" max="4108" width="11" style="226" customWidth="1"/>
    <col min="4109" max="4109" width="11.5703125" style="226" customWidth="1"/>
    <col min="4110" max="4110" width="12.85546875" style="226" customWidth="1"/>
    <col min="4111" max="4111" width="4.7109375" style="226" customWidth="1"/>
    <col min="4112" max="4112" width="3.7109375" style="226" customWidth="1"/>
    <col min="4113" max="4113" width="4.42578125" style="226" customWidth="1"/>
    <col min="4114" max="4114" width="4.7109375" style="226" customWidth="1"/>
    <col min="4115" max="4150" width="0" style="226" hidden="1" customWidth="1"/>
    <col min="4151" max="4151" width="5.42578125" style="226" customWidth="1"/>
    <col min="4152" max="4152" width="5.140625" style="226" customWidth="1"/>
    <col min="4153" max="4153" width="4.42578125" style="226" customWidth="1"/>
    <col min="4154" max="4154" width="5.5703125" style="226" customWidth="1"/>
    <col min="4155" max="4155" width="0.140625" style="226" customWidth="1"/>
    <col min="4156" max="4156" width="17.28515625" style="226" customWidth="1"/>
    <col min="4157" max="4157" width="12.85546875" style="226" customWidth="1"/>
    <col min="4158" max="4158" width="15.5703125" style="226" customWidth="1"/>
    <col min="4159" max="4159" width="24.7109375" style="226" customWidth="1"/>
    <col min="4160" max="4160" width="7.140625" style="226" bestFit="1" customWidth="1"/>
    <col min="4161" max="4161" width="6.5703125" style="226" bestFit="1" customWidth="1"/>
    <col min="4162" max="4162" width="9" style="226" customWidth="1"/>
    <col min="4163" max="4163" width="6.42578125" style="226" customWidth="1"/>
    <col min="4164" max="4164" width="6.7109375" style="226" customWidth="1"/>
    <col min="4165" max="4165" width="5" style="226" customWidth="1"/>
    <col min="4166" max="4166" width="4.5703125" style="226" customWidth="1"/>
    <col min="4167" max="4167" width="4" style="226" customWidth="1"/>
    <col min="4168" max="4168" width="9.42578125" style="226" bestFit="1" customWidth="1"/>
    <col min="4169" max="4169" width="4.140625" style="226" customWidth="1"/>
    <col min="4170" max="4352" width="11.42578125" style="226"/>
    <col min="4353" max="4353" width="9.42578125" style="226" customWidth="1"/>
    <col min="4354" max="4354" width="11.42578125" style="226" customWidth="1"/>
    <col min="4355" max="4355" width="7.5703125" style="226" customWidth="1"/>
    <col min="4356" max="4358" width="6.140625" style="226" customWidth="1"/>
    <col min="4359" max="4359" width="8.7109375" style="226" customWidth="1"/>
    <col min="4360" max="4360" width="2.7109375" style="226" bestFit="1" customWidth="1"/>
    <col min="4361" max="4361" width="14.42578125" style="226" customWidth="1"/>
    <col min="4362" max="4362" width="10.85546875" style="226" customWidth="1"/>
    <col min="4363" max="4363" width="13.7109375" style="226" customWidth="1"/>
    <col min="4364" max="4364" width="11" style="226" customWidth="1"/>
    <col min="4365" max="4365" width="11.5703125" style="226" customWidth="1"/>
    <col min="4366" max="4366" width="12.85546875" style="226" customWidth="1"/>
    <col min="4367" max="4367" width="4.7109375" style="226" customWidth="1"/>
    <col min="4368" max="4368" width="3.7109375" style="226" customWidth="1"/>
    <col min="4369" max="4369" width="4.42578125" style="226" customWidth="1"/>
    <col min="4370" max="4370" width="4.7109375" style="226" customWidth="1"/>
    <col min="4371" max="4406" width="0" style="226" hidden="1" customWidth="1"/>
    <col min="4407" max="4407" width="5.42578125" style="226" customWidth="1"/>
    <col min="4408" max="4408" width="5.140625" style="226" customWidth="1"/>
    <col min="4409" max="4409" width="4.42578125" style="226" customWidth="1"/>
    <col min="4410" max="4410" width="5.5703125" style="226" customWidth="1"/>
    <col min="4411" max="4411" width="0.140625" style="226" customWidth="1"/>
    <col min="4412" max="4412" width="17.28515625" style="226" customWidth="1"/>
    <col min="4413" max="4413" width="12.85546875" style="226" customWidth="1"/>
    <col min="4414" max="4414" width="15.5703125" style="226" customWidth="1"/>
    <col min="4415" max="4415" width="24.7109375" style="226" customWidth="1"/>
    <col min="4416" max="4416" width="7.140625" style="226" bestFit="1" customWidth="1"/>
    <col min="4417" max="4417" width="6.5703125" style="226" bestFit="1" customWidth="1"/>
    <col min="4418" max="4418" width="9" style="226" customWidth="1"/>
    <col min="4419" max="4419" width="6.42578125" style="226" customWidth="1"/>
    <col min="4420" max="4420" width="6.7109375" style="226" customWidth="1"/>
    <col min="4421" max="4421" width="5" style="226" customWidth="1"/>
    <col min="4422" max="4422" width="4.5703125" style="226" customWidth="1"/>
    <col min="4423" max="4423" width="4" style="226" customWidth="1"/>
    <col min="4424" max="4424" width="9.42578125" style="226" bestFit="1" customWidth="1"/>
    <col min="4425" max="4425" width="4.140625" style="226" customWidth="1"/>
    <col min="4426" max="4608" width="11.42578125" style="226"/>
    <col min="4609" max="4609" width="9.42578125" style="226" customWidth="1"/>
    <col min="4610" max="4610" width="11.42578125" style="226" customWidth="1"/>
    <col min="4611" max="4611" width="7.5703125" style="226" customWidth="1"/>
    <col min="4612" max="4614" width="6.140625" style="226" customWidth="1"/>
    <col min="4615" max="4615" width="8.7109375" style="226" customWidth="1"/>
    <col min="4616" max="4616" width="2.7109375" style="226" bestFit="1" customWidth="1"/>
    <col min="4617" max="4617" width="14.42578125" style="226" customWidth="1"/>
    <col min="4618" max="4618" width="10.85546875" style="226" customWidth="1"/>
    <col min="4619" max="4619" width="13.7109375" style="226" customWidth="1"/>
    <col min="4620" max="4620" width="11" style="226" customWidth="1"/>
    <col min="4621" max="4621" width="11.5703125" style="226" customWidth="1"/>
    <col min="4622" max="4622" width="12.85546875" style="226" customWidth="1"/>
    <col min="4623" max="4623" width="4.7109375" style="226" customWidth="1"/>
    <col min="4624" max="4624" width="3.7109375" style="226" customWidth="1"/>
    <col min="4625" max="4625" width="4.42578125" style="226" customWidth="1"/>
    <col min="4626" max="4626" width="4.7109375" style="226" customWidth="1"/>
    <col min="4627" max="4662" width="0" style="226" hidden="1" customWidth="1"/>
    <col min="4663" max="4663" width="5.42578125" style="226" customWidth="1"/>
    <col min="4664" max="4664" width="5.140625" style="226" customWidth="1"/>
    <col min="4665" max="4665" width="4.42578125" style="226" customWidth="1"/>
    <col min="4666" max="4666" width="5.5703125" style="226" customWidth="1"/>
    <col min="4667" max="4667" width="0.140625" style="226" customWidth="1"/>
    <col min="4668" max="4668" width="17.28515625" style="226" customWidth="1"/>
    <col min="4669" max="4669" width="12.85546875" style="226" customWidth="1"/>
    <col min="4670" max="4670" width="15.5703125" style="226" customWidth="1"/>
    <col min="4671" max="4671" width="24.7109375" style="226" customWidth="1"/>
    <col min="4672" max="4672" width="7.140625" style="226" bestFit="1" customWidth="1"/>
    <col min="4673" max="4673" width="6.5703125" style="226" bestFit="1" customWidth="1"/>
    <col min="4674" max="4674" width="9" style="226" customWidth="1"/>
    <col min="4675" max="4675" width="6.42578125" style="226" customWidth="1"/>
    <col min="4676" max="4676" width="6.7109375" style="226" customWidth="1"/>
    <col min="4677" max="4677" width="5" style="226" customWidth="1"/>
    <col min="4678" max="4678" width="4.5703125" style="226" customWidth="1"/>
    <col min="4679" max="4679" width="4" style="226" customWidth="1"/>
    <col min="4680" max="4680" width="9.42578125" style="226" bestFit="1" customWidth="1"/>
    <col min="4681" max="4681" width="4.140625" style="226" customWidth="1"/>
    <col min="4682" max="4864" width="11.42578125" style="226"/>
    <col min="4865" max="4865" width="9.42578125" style="226" customWidth="1"/>
    <col min="4866" max="4866" width="11.42578125" style="226" customWidth="1"/>
    <col min="4867" max="4867" width="7.5703125" style="226" customWidth="1"/>
    <col min="4868" max="4870" width="6.140625" style="226" customWidth="1"/>
    <col min="4871" max="4871" width="8.7109375" style="226" customWidth="1"/>
    <col min="4872" max="4872" width="2.7109375" style="226" bestFit="1" customWidth="1"/>
    <col min="4873" max="4873" width="14.42578125" style="226" customWidth="1"/>
    <col min="4874" max="4874" width="10.85546875" style="226" customWidth="1"/>
    <col min="4875" max="4875" width="13.7109375" style="226" customWidth="1"/>
    <col min="4876" max="4876" width="11" style="226" customWidth="1"/>
    <col min="4877" max="4877" width="11.5703125" style="226" customWidth="1"/>
    <col min="4878" max="4878" width="12.85546875" style="226" customWidth="1"/>
    <col min="4879" max="4879" width="4.7109375" style="226" customWidth="1"/>
    <col min="4880" max="4880" width="3.7109375" style="226" customWidth="1"/>
    <col min="4881" max="4881" width="4.42578125" style="226" customWidth="1"/>
    <col min="4882" max="4882" width="4.7109375" style="226" customWidth="1"/>
    <col min="4883" max="4918" width="0" style="226" hidden="1" customWidth="1"/>
    <col min="4919" max="4919" width="5.42578125" style="226" customWidth="1"/>
    <col min="4920" max="4920" width="5.140625" style="226" customWidth="1"/>
    <col min="4921" max="4921" width="4.42578125" style="226" customWidth="1"/>
    <col min="4922" max="4922" width="5.5703125" style="226" customWidth="1"/>
    <col min="4923" max="4923" width="0.140625" style="226" customWidth="1"/>
    <col min="4924" max="4924" width="17.28515625" style="226" customWidth="1"/>
    <col min="4925" max="4925" width="12.85546875" style="226" customWidth="1"/>
    <col min="4926" max="4926" width="15.5703125" style="226" customWidth="1"/>
    <col min="4927" max="4927" width="24.7109375" style="226" customWidth="1"/>
    <col min="4928" max="4928" width="7.140625" style="226" bestFit="1" customWidth="1"/>
    <col min="4929" max="4929" width="6.5703125" style="226" bestFit="1" customWidth="1"/>
    <col min="4930" max="4930" width="9" style="226" customWidth="1"/>
    <col min="4931" max="4931" width="6.42578125" style="226" customWidth="1"/>
    <col min="4932" max="4932" width="6.7109375" style="226" customWidth="1"/>
    <col min="4933" max="4933" width="5" style="226" customWidth="1"/>
    <col min="4934" max="4934" width="4.5703125" style="226" customWidth="1"/>
    <col min="4935" max="4935" width="4" style="226" customWidth="1"/>
    <col min="4936" max="4936" width="9.42578125" style="226" bestFit="1" customWidth="1"/>
    <col min="4937" max="4937" width="4.140625" style="226" customWidth="1"/>
    <col min="4938" max="5120" width="11.42578125" style="226"/>
    <col min="5121" max="5121" width="9.42578125" style="226" customWidth="1"/>
    <col min="5122" max="5122" width="11.42578125" style="226" customWidth="1"/>
    <col min="5123" max="5123" width="7.5703125" style="226" customWidth="1"/>
    <col min="5124" max="5126" width="6.140625" style="226" customWidth="1"/>
    <col min="5127" max="5127" width="8.7109375" style="226" customWidth="1"/>
    <col min="5128" max="5128" width="2.7109375" style="226" bestFit="1" customWidth="1"/>
    <col min="5129" max="5129" width="14.42578125" style="226" customWidth="1"/>
    <col min="5130" max="5130" width="10.85546875" style="226" customWidth="1"/>
    <col min="5131" max="5131" width="13.7109375" style="226" customWidth="1"/>
    <col min="5132" max="5132" width="11" style="226" customWidth="1"/>
    <col min="5133" max="5133" width="11.5703125" style="226" customWidth="1"/>
    <col min="5134" max="5134" width="12.85546875" style="226" customWidth="1"/>
    <col min="5135" max="5135" width="4.7109375" style="226" customWidth="1"/>
    <col min="5136" max="5136" width="3.7109375" style="226" customWidth="1"/>
    <col min="5137" max="5137" width="4.42578125" style="226" customWidth="1"/>
    <col min="5138" max="5138" width="4.7109375" style="226" customWidth="1"/>
    <col min="5139" max="5174" width="0" style="226" hidden="1" customWidth="1"/>
    <col min="5175" max="5175" width="5.42578125" style="226" customWidth="1"/>
    <col min="5176" max="5176" width="5.140625" style="226" customWidth="1"/>
    <col min="5177" max="5177" width="4.42578125" style="226" customWidth="1"/>
    <col min="5178" max="5178" width="5.5703125" style="226" customWidth="1"/>
    <col min="5179" max="5179" width="0.140625" style="226" customWidth="1"/>
    <col min="5180" max="5180" width="17.28515625" style="226" customWidth="1"/>
    <col min="5181" max="5181" width="12.85546875" style="226" customWidth="1"/>
    <col min="5182" max="5182" width="15.5703125" style="226" customWidth="1"/>
    <col min="5183" max="5183" width="24.7109375" style="226" customWidth="1"/>
    <col min="5184" max="5184" width="7.140625" style="226" bestFit="1" customWidth="1"/>
    <col min="5185" max="5185" width="6.5703125" style="226" bestFit="1" customWidth="1"/>
    <col min="5186" max="5186" width="9" style="226" customWidth="1"/>
    <col min="5187" max="5187" width="6.42578125" style="226" customWidth="1"/>
    <col min="5188" max="5188" width="6.7109375" style="226" customWidth="1"/>
    <col min="5189" max="5189" width="5" style="226" customWidth="1"/>
    <col min="5190" max="5190" width="4.5703125" style="226" customWidth="1"/>
    <col min="5191" max="5191" width="4" style="226" customWidth="1"/>
    <col min="5192" max="5192" width="9.42578125" style="226" bestFit="1" customWidth="1"/>
    <col min="5193" max="5193" width="4.140625" style="226" customWidth="1"/>
    <col min="5194" max="5376" width="11.42578125" style="226"/>
    <col min="5377" max="5377" width="9.42578125" style="226" customWidth="1"/>
    <col min="5378" max="5378" width="11.42578125" style="226" customWidth="1"/>
    <col min="5379" max="5379" width="7.5703125" style="226" customWidth="1"/>
    <col min="5380" max="5382" width="6.140625" style="226" customWidth="1"/>
    <col min="5383" max="5383" width="8.7109375" style="226" customWidth="1"/>
    <col min="5384" max="5384" width="2.7109375" style="226" bestFit="1" customWidth="1"/>
    <col min="5385" max="5385" width="14.42578125" style="226" customWidth="1"/>
    <col min="5386" max="5386" width="10.85546875" style="226" customWidth="1"/>
    <col min="5387" max="5387" width="13.7109375" style="226" customWidth="1"/>
    <col min="5388" max="5388" width="11" style="226" customWidth="1"/>
    <col min="5389" max="5389" width="11.5703125" style="226" customWidth="1"/>
    <col min="5390" max="5390" width="12.85546875" style="226" customWidth="1"/>
    <col min="5391" max="5391" width="4.7109375" style="226" customWidth="1"/>
    <col min="5392" max="5392" width="3.7109375" style="226" customWidth="1"/>
    <col min="5393" max="5393" width="4.42578125" style="226" customWidth="1"/>
    <col min="5394" max="5394" width="4.7109375" style="226" customWidth="1"/>
    <col min="5395" max="5430" width="0" style="226" hidden="1" customWidth="1"/>
    <col min="5431" max="5431" width="5.42578125" style="226" customWidth="1"/>
    <col min="5432" max="5432" width="5.140625" style="226" customWidth="1"/>
    <col min="5433" max="5433" width="4.42578125" style="226" customWidth="1"/>
    <col min="5434" max="5434" width="5.5703125" style="226" customWidth="1"/>
    <col min="5435" max="5435" width="0.140625" style="226" customWidth="1"/>
    <col min="5436" max="5436" width="17.28515625" style="226" customWidth="1"/>
    <col min="5437" max="5437" width="12.85546875" style="226" customWidth="1"/>
    <col min="5438" max="5438" width="15.5703125" style="226" customWidth="1"/>
    <col min="5439" max="5439" width="24.7109375" style="226" customWidth="1"/>
    <col min="5440" max="5440" width="7.140625" style="226" bestFit="1" customWidth="1"/>
    <col min="5441" max="5441" width="6.5703125" style="226" bestFit="1" customWidth="1"/>
    <col min="5442" max="5442" width="9" style="226" customWidth="1"/>
    <col min="5443" max="5443" width="6.42578125" style="226" customWidth="1"/>
    <col min="5444" max="5444" width="6.7109375" style="226" customWidth="1"/>
    <col min="5445" max="5445" width="5" style="226" customWidth="1"/>
    <col min="5446" max="5446" width="4.5703125" style="226" customWidth="1"/>
    <col min="5447" max="5447" width="4" style="226" customWidth="1"/>
    <col min="5448" max="5448" width="9.42578125" style="226" bestFit="1" customWidth="1"/>
    <col min="5449" max="5449" width="4.140625" style="226" customWidth="1"/>
    <col min="5450" max="5632" width="11.42578125" style="226"/>
    <col min="5633" max="5633" width="9.42578125" style="226" customWidth="1"/>
    <col min="5634" max="5634" width="11.42578125" style="226" customWidth="1"/>
    <col min="5635" max="5635" width="7.5703125" style="226" customWidth="1"/>
    <col min="5636" max="5638" width="6.140625" style="226" customWidth="1"/>
    <col min="5639" max="5639" width="8.7109375" style="226" customWidth="1"/>
    <col min="5640" max="5640" width="2.7109375" style="226" bestFit="1" customWidth="1"/>
    <col min="5641" max="5641" width="14.42578125" style="226" customWidth="1"/>
    <col min="5642" max="5642" width="10.85546875" style="226" customWidth="1"/>
    <col min="5643" max="5643" width="13.7109375" style="226" customWidth="1"/>
    <col min="5644" max="5644" width="11" style="226" customWidth="1"/>
    <col min="5645" max="5645" width="11.5703125" style="226" customWidth="1"/>
    <col min="5646" max="5646" width="12.85546875" style="226" customWidth="1"/>
    <col min="5647" max="5647" width="4.7109375" style="226" customWidth="1"/>
    <col min="5648" max="5648" width="3.7109375" style="226" customWidth="1"/>
    <col min="5649" max="5649" width="4.42578125" style="226" customWidth="1"/>
    <col min="5650" max="5650" width="4.7109375" style="226" customWidth="1"/>
    <col min="5651" max="5686" width="0" style="226" hidden="1" customWidth="1"/>
    <col min="5687" max="5687" width="5.42578125" style="226" customWidth="1"/>
    <col min="5688" max="5688" width="5.140625" style="226" customWidth="1"/>
    <col min="5689" max="5689" width="4.42578125" style="226" customWidth="1"/>
    <col min="5690" max="5690" width="5.5703125" style="226" customWidth="1"/>
    <col min="5691" max="5691" width="0.140625" style="226" customWidth="1"/>
    <col min="5692" max="5692" width="17.28515625" style="226" customWidth="1"/>
    <col min="5693" max="5693" width="12.85546875" style="226" customWidth="1"/>
    <col min="5694" max="5694" width="15.5703125" style="226" customWidth="1"/>
    <col min="5695" max="5695" width="24.7109375" style="226" customWidth="1"/>
    <col min="5696" max="5696" width="7.140625" style="226" bestFit="1" customWidth="1"/>
    <col min="5697" max="5697" width="6.5703125" style="226" bestFit="1" customWidth="1"/>
    <col min="5698" max="5698" width="9" style="226" customWidth="1"/>
    <col min="5699" max="5699" width="6.42578125" style="226" customWidth="1"/>
    <col min="5700" max="5700" width="6.7109375" style="226" customWidth="1"/>
    <col min="5701" max="5701" width="5" style="226" customWidth="1"/>
    <col min="5702" max="5702" width="4.5703125" style="226" customWidth="1"/>
    <col min="5703" max="5703" width="4" style="226" customWidth="1"/>
    <col min="5704" max="5704" width="9.42578125" style="226" bestFit="1" customWidth="1"/>
    <col min="5705" max="5705" width="4.140625" style="226" customWidth="1"/>
    <col min="5706" max="5888" width="11.42578125" style="226"/>
    <col min="5889" max="5889" width="9.42578125" style="226" customWidth="1"/>
    <col min="5890" max="5890" width="11.42578125" style="226" customWidth="1"/>
    <col min="5891" max="5891" width="7.5703125" style="226" customWidth="1"/>
    <col min="5892" max="5894" width="6.140625" style="226" customWidth="1"/>
    <col min="5895" max="5895" width="8.7109375" style="226" customWidth="1"/>
    <col min="5896" max="5896" width="2.7109375" style="226" bestFit="1" customWidth="1"/>
    <col min="5897" max="5897" width="14.42578125" style="226" customWidth="1"/>
    <col min="5898" max="5898" width="10.85546875" style="226" customWidth="1"/>
    <col min="5899" max="5899" width="13.7109375" style="226" customWidth="1"/>
    <col min="5900" max="5900" width="11" style="226" customWidth="1"/>
    <col min="5901" max="5901" width="11.5703125" style="226" customWidth="1"/>
    <col min="5902" max="5902" width="12.85546875" style="226" customWidth="1"/>
    <col min="5903" max="5903" width="4.7109375" style="226" customWidth="1"/>
    <col min="5904" max="5904" width="3.7109375" style="226" customWidth="1"/>
    <col min="5905" max="5905" width="4.42578125" style="226" customWidth="1"/>
    <col min="5906" max="5906" width="4.7109375" style="226" customWidth="1"/>
    <col min="5907" max="5942" width="0" style="226" hidden="1" customWidth="1"/>
    <col min="5943" max="5943" width="5.42578125" style="226" customWidth="1"/>
    <col min="5944" max="5944" width="5.140625" style="226" customWidth="1"/>
    <col min="5945" max="5945" width="4.42578125" style="226" customWidth="1"/>
    <col min="5946" max="5946" width="5.5703125" style="226" customWidth="1"/>
    <col min="5947" max="5947" width="0.140625" style="226" customWidth="1"/>
    <col min="5948" max="5948" width="17.28515625" style="226" customWidth="1"/>
    <col min="5949" max="5949" width="12.85546875" style="226" customWidth="1"/>
    <col min="5950" max="5950" width="15.5703125" style="226" customWidth="1"/>
    <col min="5951" max="5951" width="24.7109375" style="226" customWidth="1"/>
    <col min="5952" max="5952" width="7.140625" style="226" bestFit="1" customWidth="1"/>
    <col min="5953" max="5953" width="6.5703125" style="226" bestFit="1" customWidth="1"/>
    <col min="5954" max="5954" width="9" style="226" customWidth="1"/>
    <col min="5955" max="5955" width="6.42578125" style="226" customWidth="1"/>
    <col min="5956" max="5956" width="6.7109375" style="226" customWidth="1"/>
    <col min="5957" max="5957" width="5" style="226" customWidth="1"/>
    <col min="5958" max="5958" width="4.5703125" style="226" customWidth="1"/>
    <col min="5959" max="5959" width="4" style="226" customWidth="1"/>
    <col min="5960" max="5960" width="9.42578125" style="226" bestFit="1" customWidth="1"/>
    <col min="5961" max="5961" width="4.140625" style="226" customWidth="1"/>
    <col min="5962" max="6144" width="11.42578125" style="226"/>
    <col min="6145" max="6145" width="9.42578125" style="226" customWidth="1"/>
    <col min="6146" max="6146" width="11.42578125" style="226" customWidth="1"/>
    <col min="6147" max="6147" width="7.5703125" style="226" customWidth="1"/>
    <col min="6148" max="6150" width="6.140625" style="226" customWidth="1"/>
    <col min="6151" max="6151" width="8.7109375" style="226" customWidth="1"/>
    <col min="6152" max="6152" width="2.7109375" style="226" bestFit="1" customWidth="1"/>
    <col min="6153" max="6153" width="14.42578125" style="226" customWidth="1"/>
    <col min="6154" max="6154" width="10.85546875" style="226" customWidth="1"/>
    <col min="6155" max="6155" width="13.7109375" style="226" customWidth="1"/>
    <col min="6156" max="6156" width="11" style="226" customWidth="1"/>
    <col min="6157" max="6157" width="11.5703125" style="226" customWidth="1"/>
    <col min="6158" max="6158" width="12.85546875" style="226" customWidth="1"/>
    <col min="6159" max="6159" width="4.7109375" style="226" customWidth="1"/>
    <col min="6160" max="6160" width="3.7109375" style="226" customWidth="1"/>
    <col min="6161" max="6161" width="4.42578125" style="226" customWidth="1"/>
    <col min="6162" max="6162" width="4.7109375" style="226" customWidth="1"/>
    <col min="6163" max="6198" width="0" style="226" hidden="1" customWidth="1"/>
    <col min="6199" max="6199" width="5.42578125" style="226" customWidth="1"/>
    <col min="6200" max="6200" width="5.140625" style="226" customWidth="1"/>
    <col min="6201" max="6201" width="4.42578125" style="226" customWidth="1"/>
    <col min="6202" max="6202" width="5.5703125" style="226" customWidth="1"/>
    <col min="6203" max="6203" width="0.140625" style="226" customWidth="1"/>
    <col min="6204" max="6204" width="17.28515625" style="226" customWidth="1"/>
    <col min="6205" max="6205" width="12.85546875" style="226" customWidth="1"/>
    <col min="6206" max="6206" width="15.5703125" style="226" customWidth="1"/>
    <col min="6207" max="6207" width="24.7109375" style="226" customWidth="1"/>
    <col min="6208" max="6208" width="7.140625" style="226" bestFit="1" customWidth="1"/>
    <col min="6209" max="6209" width="6.5703125" style="226" bestFit="1" customWidth="1"/>
    <col min="6210" max="6210" width="9" style="226" customWidth="1"/>
    <col min="6211" max="6211" width="6.42578125" style="226" customWidth="1"/>
    <col min="6212" max="6212" width="6.7109375" style="226" customWidth="1"/>
    <col min="6213" max="6213" width="5" style="226" customWidth="1"/>
    <col min="6214" max="6214" width="4.5703125" style="226" customWidth="1"/>
    <col min="6215" max="6215" width="4" style="226" customWidth="1"/>
    <col min="6216" max="6216" width="9.42578125" style="226" bestFit="1" customWidth="1"/>
    <col min="6217" max="6217" width="4.140625" style="226" customWidth="1"/>
    <col min="6218" max="6400" width="11.42578125" style="226"/>
    <col min="6401" max="6401" width="9.42578125" style="226" customWidth="1"/>
    <col min="6402" max="6402" width="11.42578125" style="226" customWidth="1"/>
    <col min="6403" max="6403" width="7.5703125" style="226" customWidth="1"/>
    <col min="6404" max="6406" width="6.140625" style="226" customWidth="1"/>
    <col min="6407" max="6407" width="8.7109375" style="226" customWidth="1"/>
    <col min="6408" max="6408" width="2.7109375" style="226" bestFit="1" customWidth="1"/>
    <col min="6409" max="6409" width="14.42578125" style="226" customWidth="1"/>
    <col min="6410" max="6410" width="10.85546875" style="226" customWidth="1"/>
    <col min="6411" max="6411" width="13.7109375" style="226" customWidth="1"/>
    <col min="6412" max="6412" width="11" style="226" customWidth="1"/>
    <col min="6413" max="6413" width="11.5703125" style="226" customWidth="1"/>
    <col min="6414" max="6414" width="12.85546875" style="226" customWidth="1"/>
    <col min="6415" max="6415" width="4.7109375" style="226" customWidth="1"/>
    <col min="6416" max="6416" width="3.7109375" style="226" customWidth="1"/>
    <col min="6417" max="6417" width="4.42578125" style="226" customWidth="1"/>
    <col min="6418" max="6418" width="4.7109375" style="226" customWidth="1"/>
    <col min="6419" max="6454" width="0" style="226" hidden="1" customWidth="1"/>
    <col min="6455" max="6455" width="5.42578125" style="226" customWidth="1"/>
    <col min="6456" max="6456" width="5.140625" style="226" customWidth="1"/>
    <col min="6457" max="6457" width="4.42578125" style="226" customWidth="1"/>
    <col min="6458" max="6458" width="5.5703125" style="226" customWidth="1"/>
    <col min="6459" max="6459" width="0.140625" style="226" customWidth="1"/>
    <col min="6460" max="6460" width="17.28515625" style="226" customWidth="1"/>
    <col min="6461" max="6461" width="12.85546875" style="226" customWidth="1"/>
    <col min="6462" max="6462" width="15.5703125" style="226" customWidth="1"/>
    <col min="6463" max="6463" width="24.7109375" style="226" customWidth="1"/>
    <col min="6464" max="6464" width="7.140625" style="226" bestFit="1" customWidth="1"/>
    <col min="6465" max="6465" width="6.5703125" style="226" bestFit="1" customWidth="1"/>
    <col min="6466" max="6466" width="9" style="226" customWidth="1"/>
    <col min="6467" max="6467" width="6.42578125" style="226" customWidth="1"/>
    <col min="6468" max="6468" width="6.7109375" style="226" customWidth="1"/>
    <col min="6469" max="6469" width="5" style="226" customWidth="1"/>
    <col min="6470" max="6470" width="4.5703125" style="226" customWidth="1"/>
    <col min="6471" max="6471" width="4" style="226" customWidth="1"/>
    <col min="6472" max="6472" width="9.42578125" style="226" bestFit="1" customWidth="1"/>
    <col min="6473" max="6473" width="4.140625" style="226" customWidth="1"/>
    <col min="6474" max="6656" width="11.42578125" style="226"/>
    <col min="6657" max="6657" width="9.42578125" style="226" customWidth="1"/>
    <col min="6658" max="6658" width="11.42578125" style="226" customWidth="1"/>
    <col min="6659" max="6659" width="7.5703125" style="226" customWidth="1"/>
    <col min="6660" max="6662" width="6.140625" style="226" customWidth="1"/>
    <col min="6663" max="6663" width="8.7109375" style="226" customWidth="1"/>
    <col min="6664" max="6664" width="2.7109375" style="226" bestFit="1" customWidth="1"/>
    <col min="6665" max="6665" width="14.42578125" style="226" customWidth="1"/>
    <col min="6666" max="6666" width="10.85546875" style="226" customWidth="1"/>
    <col min="6667" max="6667" width="13.7109375" style="226" customWidth="1"/>
    <col min="6668" max="6668" width="11" style="226" customWidth="1"/>
    <col min="6669" max="6669" width="11.5703125" style="226" customWidth="1"/>
    <col min="6670" max="6670" width="12.85546875" style="226" customWidth="1"/>
    <col min="6671" max="6671" width="4.7109375" style="226" customWidth="1"/>
    <col min="6672" max="6672" width="3.7109375" style="226" customWidth="1"/>
    <col min="6673" max="6673" width="4.42578125" style="226" customWidth="1"/>
    <col min="6674" max="6674" width="4.7109375" style="226" customWidth="1"/>
    <col min="6675" max="6710" width="0" style="226" hidden="1" customWidth="1"/>
    <col min="6711" max="6711" width="5.42578125" style="226" customWidth="1"/>
    <col min="6712" max="6712" width="5.140625" style="226" customWidth="1"/>
    <col min="6713" max="6713" width="4.42578125" style="226" customWidth="1"/>
    <col min="6714" max="6714" width="5.5703125" style="226" customWidth="1"/>
    <col min="6715" max="6715" width="0.140625" style="226" customWidth="1"/>
    <col min="6716" max="6716" width="17.28515625" style="226" customWidth="1"/>
    <col min="6717" max="6717" width="12.85546875" style="226" customWidth="1"/>
    <col min="6718" max="6718" width="15.5703125" style="226" customWidth="1"/>
    <col min="6719" max="6719" width="24.7109375" style="226" customWidth="1"/>
    <col min="6720" max="6720" width="7.140625" style="226" bestFit="1" customWidth="1"/>
    <col min="6721" max="6721" width="6.5703125" style="226" bestFit="1" customWidth="1"/>
    <col min="6722" max="6722" width="9" style="226" customWidth="1"/>
    <col min="6723" max="6723" width="6.42578125" style="226" customWidth="1"/>
    <col min="6724" max="6724" width="6.7109375" style="226" customWidth="1"/>
    <col min="6725" max="6725" width="5" style="226" customWidth="1"/>
    <col min="6726" max="6726" width="4.5703125" style="226" customWidth="1"/>
    <col min="6727" max="6727" width="4" style="226" customWidth="1"/>
    <col min="6728" max="6728" width="9.42578125" style="226" bestFit="1" customWidth="1"/>
    <col min="6729" max="6729" width="4.140625" style="226" customWidth="1"/>
    <col min="6730" max="6912" width="11.42578125" style="226"/>
    <col min="6913" max="6913" width="9.42578125" style="226" customWidth="1"/>
    <col min="6914" max="6914" width="11.42578125" style="226" customWidth="1"/>
    <col min="6915" max="6915" width="7.5703125" style="226" customWidth="1"/>
    <col min="6916" max="6918" width="6.140625" style="226" customWidth="1"/>
    <col min="6919" max="6919" width="8.7109375" style="226" customWidth="1"/>
    <col min="6920" max="6920" width="2.7109375" style="226" bestFit="1" customWidth="1"/>
    <col min="6921" max="6921" width="14.42578125" style="226" customWidth="1"/>
    <col min="6922" max="6922" width="10.85546875" style="226" customWidth="1"/>
    <col min="6923" max="6923" width="13.7109375" style="226" customWidth="1"/>
    <col min="6924" max="6924" width="11" style="226" customWidth="1"/>
    <col min="6925" max="6925" width="11.5703125" style="226" customWidth="1"/>
    <col min="6926" max="6926" width="12.85546875" style="226" customWidth="1"/>
    <col min="6927" max="6927" width="4.7109375" style="226" customWidth="1"/>
    <col min="6928" max="6928" width="3.7109375" style="226" customWidth="1"/>
    <col min="6929" max="6929" width="4.42578125" style="226" customWidth="1"/>
    <col min="6930" max="6930" width="4.7109375" style="226" customWidth="1"/>
    <col min="6931" max="6966" width="0" style="226" hidden="1" customWidth="1"/>
    <col min="6967" max="6967" width="5.42578125" style="226" customWidth="1"/>
    <col min="6968" max="6968" width="5.140625" style="226" customWidth="1"/>
    <col min="6969" max="6969" width="4.42578125" style="226" customWidth="1"/>
    <col min="6970" max="6970" width="5.5703125" style="226" customWidth="1"/>
    <col min="6971" max="6971" width="0.140625" style="226" customWidth="1"/>
    <col min="6972" max="6972" width="17.28515625" style="226" customWidth="1"/>
    <col min="6973" max="6973" width="12.85546875" style="226" customWidth="1"/>
    <col min="6974" max="6974" width="15.5703125" style="226" customWidth="1"/>
    <col min="6975" max="6975" width="24.7109375" style="226" customWidth="1"/>
    <col min="6976" max="6976" width="7.140625" style="226" bestFit="1" customWidth="1"/>
    <col min="6977" max="6977" width="6.5703125" style="226" bestFit="1" customWidth="1"/>
    <col min="6978" max="6978" width="9" style="226" customWidth="1"/>
    <col min="6979" max="6979" width="6.42578125" style="226" customWidth="1"/>
    <col min="6980" max="6980" width="6.7109375" style="226" customWidth="1"/>
    <col min="6981" max="6981" width="5" style="226" customWidth="1"/>
    <col min="6982" max="6982" width="4.5703125" style="226" customWidth="1"/>
    <col min="6983" max="6983" width="4" style="226" customWidth="1"/>
    <col min="6984" max="6984" width="9.42578125" style="226" bestFit="1" customWidth="1"/>
    <col min="6985" max="6985" width="4.140625" style="226" customWidth="1"/>
    <col min="6986" max="7168" width="11.42578125" style="226"/>
    <col min="7169" max="7169" width="9.42578125" style="226" customWidth="1"/>
    <col min="7170" max="7170" width="11.42578125" style="226" customWidth="1"/>
    <col min="7171" max="7171" width="7.5703125" style="226" customWidth="1"/>
    <col min="7172" max="7174" width="6.140625" style="226" customWidth="1"/>
    <col min="7175" max="7175" width="8.7109375" style="226" customWidth="1"/>
    <col min="7176" max="7176" width="2.7109375" style="226" bestFit="1" customWidth="1"/>
    <col min="7177" max="7177" width="14.42578125" style="226" customWidth="1"/>
    <col min="7178" max="7178" width="10.85546875" style="226" customWidth="1"/>
    <col min="7179" max="7179" width="13.7109375" style="226" customWidth="1"/>
    <col min="7180" max="7180" width="11" style="226" customWidth="1"/>
    <col min="7181" max="7181" width="11.5703125" style="226" customWidth="1"/>
    <col min="7182" max="7182" width="12.85546875" style="226" customWidth="1"/>
    <col min="7183" max="7183" width="4.7109375" style="226" customWidth="1"/>
    <col min="7184" max="7184" width="3.7109375" style="226" customWidth="1"/>
    <col min="7185" max="7185" width="4.42578125" style="226" customWidth="1"/>
    <col min="7186" max="7186" width="4.7109375" style="226" customWidth="1"/>
    <col min="7187" max="7222" width="0" style="226" hidden="1" customWidth="1"/>
    <col min="7223" max="7223" width="5.42578125" style="226" customWidth="1"/>
    <col min="7224" max="7224" width="5.140625" style="226" customWidth="1"/>
    <col min="7225" max="7225" width="4.42578125" style="226" customWidth="1"/>
    <col min="7226" max="7226" width="5.5703125" style="226" customWidth="1"/>
    <col min="7227" max="7227" width="0.140625" style="226" customWidth="1"/>
    <col min="7228" max="7228" width="17.28515625" style="226" customWidth="1"/>
    <col min="7229" max="7229" width="12.85546875" style="226" customWidth="1"/>
    <col min="7230" max="7230" width="15.5703125" style="226" customWidth="1"/>
    <col min="7231" max="7231" width="24.7109375" style="226" customWidth="1"/>
    <col min="7232" max="7232" width="7.140625" style="226" bestFit="1" customWidth="1"/>
    <col min="7233" max="7233" width="6.5703125" style="226" bestFit="1" customWidth="1"/>
    <col min="7234" max="7234" width="9" style="226" customWidth="1"/>
    <col min="7235" max="7235" width="6.42578125" style="226" customWidth="1"/>
    <col min="7236" max="7236" width="6.7109375" style="226" customWidth="1"/>
    <col min="7237" max="7237" width="5" style="226" customWidth="1"/>
    <col min="7238" max="7238" width="4.5703125" style="226" customWidth="1"/>
    <col min="7239" max="7239" width="4" style="226" customWidth="1"/>
    <col min="7240" max="7240" width="9.42578125" style="226" bestFit="1" customWidth="1"/>
    <col min="7241" max="7241" width="4.140625" style="226" customWidth="1"/>
    <col min="7242" max="7424" width="11.42578125" style="226"/>
    <col min="7425" max="7425" width="9.42578125" style="226" customWidth="1"/>
    <col min="7426" max="7426" width="11.42578125" style="226" customWidth="1"/>
    <col min="7427" max="7427" width="7.5703125" style="226" customWidth="1"/>
    <col min="7428" max="7430" width="6.140625" style="226" customWidth="1"/>
    <col min="7431" max="7431" width="8.7109375" style="226" customWidth="1"/>
    <col min="7432" max="7432" width="2.7109375" style="226" bestFit="1" customWidth="1"/>
    <col min="7433" max="7433" width="14.42578125" style="226" customWidth="1"/>
    <col min="7434" max="7434" width="10.85546875" style="226" customWidth="1"/>
    <col min="7435" max="7435" width="13.7109375" style="226" customWidth="1"/>
    <col min="7436" max="7436" width="11" style="226" customWidth="1"/>
    <col min="7437" max="7437" width="11.5703125" style="226" customWidth="1"/>
    <col min="7438" max="7438" width="12.85546875" style="226" customWidth="1"/>
    <col min="7439" max="7439" width="4.7109375" style="226" customWidth="1"/>
    <col min="7440" max="7440" width="3.7109375" style="226" customWidth="1"/>
    <col min="7441" max="7441" width="4.42578125" style="226" customWidth="1"/>
    <col min="7442" max="7442" width="4.7109375" style="226" customWidth="1"/>
    <col min="7443" max="7478" width="0" style="226" hidden="1" customWidth="1"/>
    <col min="7479" max="7479" width="5.42578125" style="226" customWidth="1"/>
    <col min="7480" max="7480" width="5.140625" style="226" customWidth="1"/>
    <col min="7481" max="7481" width="4.42578125" style="226" customWidth="1"/>
    <col min="7482" max="7482" width="5.5703125" style="226" customWidth="1"/>
    <col min="7483" max="7483" width="0.140625" style="226" customWidth="1"/>
    <col min="7484" max="7484" width="17.28515625" style="226" customWidth="1"/>
    <col min="7485" max="7485" width="12.85546875" style="226" customWidth="1"/>
    <col min="7486" max="7486" width="15.5703125" style="226" customWidth="1"/>
    <col min="7487" max="7487" width="24.7109375" style="226" customWidth="1"/>
    <col min="7488" max="7488" width="7.140625" style="226" bestFit="1" customWidth="1"/>
    <col min="7489" max="7489" width="6.5703125" style="226" bestFit="1" customWidth="1"/>
    <col min="7490" max="7490" width="9" style="226" customWidth="1"/>
    <col min="7491" max="7491" width="6.42578125" style="226" customWidth="1"/>
    <col min="7492" max="7492" width="6.7109375" style="226" customWidth="1"/>
    <col min="7493" max="7493" width="5" style="226" customWidth="1"/>
    <col min="7494" max="7494" width="4.5703125" style="226" customWidth="1"/>
    <col min="7495" max="7495" width="4" style="226" customWidth="1"/>
    <col min="7496" max="7496" width="9.42578125" style="226" bestFit="1" customWidth="1"/>
    <col min="7497" max="7497" width="4.140625" style="226" customWidth="1"/>
    <col min="7498" max="7680" width="11.42578125" style="226"/>
    <col min="7681" max="7681" width="9.42578125" style="226" customWidth="1"/>
    <col min="7682" max="7682" width="11.42578125" style="226" customWidth="1"/>
    <col min="7683" max="7683" width="7.5703125" style="226" customWidth="1"/>
    <col min="7684" max="7686" width="6.140625" style="226" customWidth="1"/>
    <col min="7687" max="7687" width="8.7109375" style="226" customWidth="1"/>
    <col min="7688" max="7688" width="2.7109375" style="226" bestFit="1" customWidth="1"/>
    <col min="7689" max="7689" width="14.42578125" style="226" customWidth="1"/>
    <col min="7690" max="7690" width="10.85546875" style="226" customWidth="1"/>
    <col min="7691" max="7691" width="13.7109375" style="226" customWidth="1"/>
    <col min="7692" max="7692" width="11" style="226" customWidth="1"/>
    <col min="7693" max="7693" width="11.5703125" style="226" customWidth="1"/>
    <col min="7694" max="7694" width="12.85546875" style="226" customWidth="1"/>
    <col min="7695" max="7695" width="4.7109375" style="226" customWidth="1"/>
    <col min="7696" max="7696" width="3.7109375" style="226" customWidth="1"/>
    <col min="7697" max="7697" width="4.42578125" style="226" customWidth="1"/>
    <col min="7698" max="7698" width="4.7109375" style="226" customWidth="1"/>
    <col min="7699" max="7734" width="0" style="226" hidden="1" customWidth="1"/>
    <col min="7735" max="7735" width="5.42578125" style="226" customWidth="1"/>
    <col min="7736" max="7736" width="5.140625" style="226" customWidth="1"/>
    <col min="7737" max="7737" width="4.42578125" style="226" customWidth="1"/>
    <col min="7738" max="7738" width="5.5703125" style="226" customWidth="1"/>
    <col min="7739" max="7739" width="0.140625" style="226" customWidth="1"/>
    <col min="7740" max="7740" width="17.28515625" style="226" customWidth="1"/>
    <col min="7741" max="7741" width="12.85546875" style="226" customWidth="1"/>
    <col min="7742" max="7742" width="15.5703125" style="226" customWidth="1"/>
    <col min="7743" max="7743" width="24.7109375" style="226" customWidth="1"/>
    <col min="7744" max="7744" width="7.140625" style="226" bestFit="1" customWidth="1"/>
    <col min="7745" max="7745" width="6.5703125" style="226" bestFit="1" customWidth="1"/>
    <col min="7746" max="7746" width="9" style="226" customWidth="1"/>
    <col min="7747" max="7747" width="6.42578125" style="226" customWidth="1"/>
    <col min="7748" max="7748" width="6.7109375" style="226" customWidth="1"/>
    <col min="7749" max="7749" width="5" style="226" customWidth="1"/>
    <col min="7750" max="7750" width="4.5703125" style="226" customWidth="1"/>
    <col min="7751" max="7751" width="4" style="226" customWidth="1"/>
    <col min="7752" max="7752" width="9.42578125" style="226" bestFit="1" customWidth="1"/>
    <col min="7753" max="7753" width="4.140625" style="226" customWidth="1"/>
    <col min="7754" max="7936" width="11.42578125" style="226"/>
    <col min="7937" max="7937" width="9.42578125" style="226" customWidth="1"/>
    <col min="7938" max="7938" width="11.42578125" style="226" customWidth="1"/>
    <col min="7939" max="7939" width="7.5703125" style="226" customWidth="1"/>
    <col min="7940" max="7942" width="6.140625" style="226" customWidth="1"/>
    <col min="7943" max="7943" width="8.7109375" style="226" customWidth="1"/>
    <col min="7944" max="7944" width="2.7109375" style="226" bestFit="1" customWidth="1"/>
    <col min="7945" max="7945" width="14.42578125" style="226" customWidth="1"/>
    <col min="7946" max="7946" width="10.85546875" style="226" customWidth="1"/>
    <col min="7947" max="7947" width="13.7109375" style="226" customWidth="1"/>
    <col min="7948" max="7948" width="11" style="226" customWidth="1"/>
    <col min="7949" max="7949" width="11.5703125" style="226" customWidth="1"/>
    <col min="7950" max="7950" width="12.85546875" style="226" customWidth="1"/>
    <col min="7951" max="7951" width="4.7109375" style="226" customWidth="1"/>
    <col min="7952" max="7952" width="3.7109375" style="226" customWidth="1"/>
    <col min="7953" max="7953" width="4.42578125" style="226" customWidth="1"/>
    <col min="7954" max="7954" width="4.7109375" style="226" customWidth="1"/>
    <col min="7955" max="7990" width="0" style="226" hidden="1" customWidth="1"/>
    <col min="7991" max="7991" width="5.42578125" style="226" customWidth="1"/>
    <col min="7992" max="7992" width="5.140625" style="226" customWidth="1"/>
    <col min="7993" max="7993" width="4.42578125" style="226" customWidth="1"/>
    <col min="7994" max="7994" width="5.5703125" style="226" customWidth="1"/>
    <col min="7995" max="7995" width="0.140625" style="226" customWidth="1"/>
    <col min="7996" max="7996" width="17.28515625" style="226" customWidth="1"/>
    <col min="7997" max="7997" width="12.85546875" style="226" customWidth="1"/>
    <col min="7998" max="7998" width="15.5703125" style="226" customWidth="1"/>
    <col min="7999" max="7999" width="24.7109375" style="226" customWidth="1"/>
    <col min="8000" max="8000" width="7.140625" style="226" bestFit="1" customWidth="1"/>
    <col min="8001" max="8001" width="6.5703125" style="226" bestFit="1" customWidth="1"/>
    <col min="8002" max="8002" width="9" style="226" customWidth="1"/>
    <col min="8003" max="8003" width="6.42578125" style="226" customWidth="1"/>
    <col min="8004" max="8004" width="6.7109375" style="226" customWidth="1"/>
    <col min="8005" max="8005" width="5" style="226" customWidth="1"/>
    <col min="8006" max="8006" width="4.5703125" style="226" customWidth="1"/>
    <col min="8007" max="8007" width="4" style="226" customWidth="1"/>
    <col min="8008" max="8008" width="9.42578125" style="226" bestFit="1" customWidth="1"/>
    <col min="8009" max="8009" width="4.140625" style="226" customWidth="1"/>
    <col min="8010" max="8192" width="11.42578125" style="226"/>
    <col min="8193" max="8193" width="9.42578125" style="226" customWidth="1"/>
    <col min="8194" max="8194" width="11.42578125" style="226" customWidth="1"/>
    <col min="8195" max="8195" width="7.5703125" style="226" customWidth="1"/>
    <col min="8196" max="8198" width="6.140625" style="226" customWidth="1"/>
    <col min="8199" max="8199" width="8.7109375" style="226" customWidth="1"/>
    <col min="8200" max="8200" width="2.7109375" style="226" bestFit="1" customWidth="1"/>
    <col min="8201" max="8201" width="14.42578125" style="226" customWidth="1"/>
    <col min="8202" max="8202" width="10.85546875" style="226" customWidth="1"/>
    <col min="8203" max="8203" width="13.7109375" style="226" customWidth="1"/>
    <col min="8204" max="8204" width="11" style="226" customWidth="1"/>
    <col min="8205" max="8205" width="11.5703125" style="226" customWidth="1"/>
    <col min="8206" max="8206" width="12.85546875" style="226" customWidth="1"/>
    <col min="8207" max="8207" width="4.7109375" style="226" customWidth="1"/>
    <col min="8208" max="8208" width="3.7109375" style="226" customWidth="1"/>
    <col min="8209" max="8209" width="4.42578125" style="226" customWidth="1"/>
    <col min="8210" max="8210" width="4.7109375" style="226" customWidth="1"/>
    <col min="8211" max="8246" width="0" style="226" hidden="1" customWidth="1"/>
    <col min="8247" max="8247" width="5.42578125" style="226" customWidth="1"/>
    <col min="8248" max="8248" width="5.140625" style="226" customWidth="1"/>
    <col min="8249" max="8249" width="4.42578125" style="226" customWidth="1"/>
    <col min="8250" max="8250" width="5.5703125" style="226" customWidth="1"/>
    <col min="8251" max="8251" width="0.140625" style="226" customWidth="1"/>
    <col min="8252" max="8252" width="17.28515625" style="226" customWidth="1"/>
    <col min="8253" max="8253" width="12.85546875" style="226" customWidth="1"/>
    <col min="8254" max="8254" width="15.5703125" style="226" customWidth="1"/>
    <col min="8255" max="8255" width="24.7109375" style="226" customWidth="1"/>
    <col min="8256" max="8256" width="7.140625" style="226" bestFit="1" customWidth="1"/>
    <col min="8257" max="8257" width="6.5703125" style="226" bestFit="1" customWidth="1"/>
    <col min="8258" max="8258" width="9" style="226" customWidth="1"/>
    <col min="8259" max="8259" width="6.42578125" style="226" customWidth="1"/>
    <col min="8260" max="8260" width="6.7109375" style="226" customWidth="1"/>
    <col min="8261" max="8261" width="5" style="226" customWidth="1"/>
    <col min="8262" max="8262" width="4.5703125" style="226" customWidth="1"/>
    <col min="8263" max="8263" width="4" style="226" customWidth="1"/>
    <col min="8264" max="8264" width="9.42578125" style="226" bestFit="1" customWidth="1"/>
    <col min="8265" max="8265" width="4.140625" style="226" customWidth="1"/>
    <col min="8266" max="8448" width="11.42578125" style="226"/>
    <col min="8449" max="8449" width="9.42578125" style="226" customWidth="1"/>
    <col min="8450" max="8450" width="11.42578125" style="226" customWidth="1"/>
    <col min="8451" max="8451" width="7.5703125" style="226" customWidth="1"/>
    <col min="8452" max="8454" width="6.140625" style="226" customWidth="1"/>
    <col min="8455" max="8455" width="8.7109375" style="226" customWidth="1"/>
    <col min="8456" max="8456" width="2.7109375" style="226" bestFit="1" customWidth="1"/>
    <col min="8457" max="8457" width="14.42578125" style="226" customWidth="1"/>
    <col min="8458" max="8458" width="10.85546875" style="226" customWidth="1"/>
    <col min="8459" max="8459" width="13.7109375" style="226" customWidth="1"/>
    <col min="8460" max="8460" width="11" style="226" customWidth="1"/>
    <col min="8461" max="8461" width="11.5703125" style="226" customWidth="1"/>
    <col min="8462" max="8462" width="12.85546875" style="226" customWidth="1"/>
    <col min="8463" max="8463" width="4.7109375" style="226" customWidth="1"/>
    <col min="8464" max="8464" width="3.7109375" style="226" customWidth="1"/>
    <col min="8465" max="8465" width="4.42578125" style="226" customWidth="1"/>
    <col min="8466" max="8466" width="4.7109375" style="226" customWidth="1"/>
    <col min="8467" max="8502" width="0" style="226" hidden="1" customWidth="1"/>
    <col min="8503" max="8503" width="5.42578125" style="226" customWidth="1"/>
    <col min="8504" max="8504" width="5.140625" style="226" customWidth="1"/>
    <col min="8505" max="8505" width="4.42578125" style="226" customWidth="1"/>
    <col min="8506" max="8506" width="5.5703125" style="226" customWidth="1"/>
    <col min="8507" max="8507" width="0.140625" style="226" customWidth="1"/>
    <col min="8508" max="8508" width="17.28515625" style="226" customWidth="1"/>
    <col min="8509" max="8509" width="12.85546875" style="226" customWidth="1"/>
    <col min="8510" max="8510" width="15.5703125" style="226" customWidth="1"/>
    <col min="8511" max="8511" width="24.7109375" style="226" customWidth="1"/>
    <col min="8512" max="8512" width="7.140625" style="226" bestFit="1" customWidth="1"/>
    <col min="8513" max="8513" width="6.5703125" style="226" bestFit="1" customWidth="1"/>
    <col min="8514" max="8514" width="9" style="226" customWidth="1"/>
    <col min="8515" max="8515" width="6.42578125" style="226" customWidth="1"/>
    <col min="8516" max="8516" width="6.7109375" style="226" customWidth="1"/>
    <col min="8517" max="8517" width="5" style="226" customWidth="1"/>
    <col min="8518" max="8518" width="4.5703125" style="226" customWidth="1"/>
    <col min="8519" max="8519" width="4" style="226" customWidth="1"/>
    <col min="8520" max="8520" width="9.42578125" style="226" bestFit="1" customWidth="1"/>
    <col min="8521" max="8521" width="4.140625" style="226" customWidth="1"/>
    <col min="8522" max="8704" width="11.42578125" style="226"/>
    <col min="8705" max="8705" width="9.42578125" style="226" customWidth="1"/>
    <col min="8706" max="8706" width="11.42578125" style="226" customWidth="1"/>
    <col min="8707" max="8707" width="7.5703125" style="226" customWidth="1"/>
    <col min="8708" max="8710" width="6.140625" style="226" customWidth="1"/>
    <col min="8711" max="8711" width="8.7109375" style="226" customWidth="1"/>
    <col min="8712" max="8712" width="2.7109375" style="226" bestFit="1" customWidth="1"/>
    <col min="8713" max="8713" width="14.42578125" style="226" customWidth="1"/>
    <col min="8714" max="8714" width="10.85546875" style="226" customWidth="1"/>
    <col min="8715" max="8715" width="13.7109375" style="226" customWidth="1"/>
    <col min="8716" max="8716" width="11" style="226" customWidth="1"/>
    <col min="8717" max="8717" width="11.5703125" style="226" customWidth="1"/>
    <col min="8718" max="8718" width="12.85546875" style="226" customWidth="1"/>
    <col min="8719" max="8719" width="4.7109375" style="226" customWidth="1"/>
    <col min="8720" max="8720" width="3.7109375" style="226" customWidth="1"/>
    <col min="8721" max="8721" width="4.42578125" style="226" customWidth="1"/>
    <col min="8722" max="8722" width="4.7109375" style="226" customWidth="1"/>
    <col min="8723" max="8758" width="0" style="226" hidden="1" customWidth="1"/>
    <col min="8759" max="8759" width="5.42578125" style="226" customWidth="1"/>
    <col min="8760" max="8760" width="5.140625" style="226" customWidth="1"/>
    <col min="8761" max="8761" width="4.42578125" style="226" customWidth="1"/>
    <col min="8762" max="8762" width="5.5703125" style="226" customWidth="1"/>
    <col min="8763" max="8763" width="0.140625" style="226" customWidth="1"/>
    <col min="8764" max="8764" width="17.28515625" style="226" customWidth="1"/>
    <col min="8765" max="8765" width="12.85546875" style="226" customWidth="1"/>
    <col min="8766" max="8766" width="15.5703125" style="226" customWidth="1"/>
    <col min="8767" max="8767" width="24.7109375" style="226" customWidth="1"/>
    <col min="8768" max="8768" width="7.140625" style="226" bestFit="1" customWidth="1"/>
    <col min="8769" max="8769" width="6.5703125" style="226" bestFit="1" customWidth="1"/>
    <col min="8770" max="8770" width="9" style="226" customWidth="1"/>
    <col min="8771" max="8771" width="6.42578125" style="226" customWidth="1"/>
    <col min="8772" max="8772" width="6.7109375" style="226" customWidth="1"/>
    <col min="8773" max="8773" width="5" style="226" customWidth="1"/>
    <col min="8774" max="8774" width="4.5703125" style="226" customWidth="1"/>
    <col min="8775" max="8775" width="4" style="226" customWidth="1"/>
    <col min="8776" max="8776" width="9.42578125" style="226" bestFit="1" customWidth="1"/>
    <col min="8777" max="8777" width="4.140625" style="226" customWidth="1"/>
    <col min="8778" max="8960" width="11.42578125" style="226"/>
    <col min="8961" max="8961" width="9.42578125" style="226" customWidth="1"/>
    <col min="8962" max="8962" width="11.42578125" style="226" customWidth="1"/>
    <col min="8963" max="8963" width="7.5703125" style="226" customWidth="1"/>
    <col min="8964" max="8966" width="6.140625" style="226" customWidth="1"/>
    <col min="8967" max="8967" width="8.7109375" style="226" customWidth="1"/>
    <col min="8968" max="8968" width="2.7109375" style="226" bestFit="1" customWidth="1"/>
    <col min="8969" max="8969" width="14.42578125" style="226" customWidth="1"/>
    <col min="8970" max="8970" width="10.85546875" style="226" customWidth="1"/>
    <col min="8971" max="8971" width="13.7109375" style="226" customWidth="1"/>
    <col min="8972" max="8972" width="11" style="226" customWidth="1"/>
    <col min="8973" max="8973" width="11.5703125" style="226" customWidth="1"/>
    <col min="8974" max="8974" width="12.85546875" style="226" customWidth="1"/>
    <col min="8975" max="8975" width="4.7109375" style="226" customWidth="1"/>
    <col min="8976" max="8976" width="3.7109375" style="226" customWidth="1"/>
    <col min="8977" max="8977" width="4.42578125" style="226" customWidth="1"/>
    <col min="8978" max="8978" width="4.7109375" style="226" customWidth="1"/>
    <col min="8979" max="9014" width="0" style="226" hidden="1" customWidth="1"/>
    <col min="9015" max="9015" width="5.42578125" style="226" customWidth="1"/>
    <col min="9016" max="9016" width="5.140625" style="226" customWidth="1"/>
    <col min="9017" max="9017" width="4.42578125" style="226" customWidth="1"/>
    <col min="9018" max="9018" width="5.5703125" style="226" customWidth="1"/>
    <col min="9019" max="9019" width="0.140625" style="226" customWidth="1"/>
    <col min="9020" max="9020" width="17.28515625" style="226" customWidth="1"/>
    <col min="9021" max="9021" width="12.85546875" style="226" customWidth="1"/>
    <col min="9022" max="9022" width="15.5703125" style="226" customWidth="1"/>
    <col min="9023" max="9023" width="24.7109375" style="226" customWidth="1"/>
    <col min="9024" max="9024" width="7.140625" style="226" bestFit="1" customWidth="1"/>
    <col min="9025" max="9025" width="6.5703125" style="226" bestFit="1" customWidth="1"/>
    <col min="9026" max="9026" width="9" style="226" customWidth="1"/>
    <col min="9027" max="9027" width="6.42578125" style="226" customWidth="1"/>
    <col min="9028" max="9028" width="6.7109375" style="226" customWidth="1"/>
    <col min="9029" max="9029" width="5" style="226" customWidth="1"/>
    <col min="9030" max="9030" width="4.5703125" style="226" customWidth="1"/>
    <col min="9031" max="9031" width="4" style="226" customWidth="1"/>
    <col min="9032" max="9032" width="9.42578125" style="226" bestFit="1" customWidth="1"/>
    <col min="9033" max="9033" width="4.140625" style="226" customWidth="1"/>
    <col min="9034" max="9216" width="11.42578125" style="226"/>
    <col min="9217" max="9217" width="9.42578125" style="226" customWidth="1"/>
    <col min="9218" max="9218" width="11.42578125" style="226" customWidth="1"/>
    <col min="9219" max="9219" width="7.5703125" style="226" customWidth="1"/>
    <col min="9220" max="9222" width="6.140625" style="226" customWidth="1"/>
    <col min="9223" max="9223" width="8.7109375" style="226" customWidth="1"/>
    <col min="9224" max="9224" width="2.7109375" style="226" bestFit="1" customWidth="1"/>
    <col min="9225" max="9225" width="14.42578125" style="226" customWidth="1"/>
    <col min="9226" max="9226" width="10.85546875" style="226" customWidth="1"/>
    <col min="9227" max="9227" width="13.7109375" style="226" customWidth="1"/>
    <col min="9228" max="9228" width="11" style="226" customWidth="1"/>
    <col min="9229" max="9229" width="11.5703125" style="226" customWidth="1"/>
    <col min="9230" max="9230" width="12.85546875" style="226" customWidth="1"/>
    <col min="9231" max="9231" width="4.7109375" style="226" customWidth="1"/>
    <col min="9232" max="9232" width="3.7109375" style="226" customWidth="1"/>
    <col min="9233" max="9233" width="4.42578125" style="226" customWidth="1"/>
    <col min="9234" max="9234" width="4.7109375" style="226" customWidth="1"/>
    <col min="9235" max="9270" width="0" style="226" hidden="1" customWidth="1"/>
    <col min="9271" max="9271" width="5.42578125" style="226" customWidth="1"/>
    <col min="9272" max="9272" width="5.140625" style="226" customWidth="1"/>
    <col min="9273" max="9273" width="4.42578125" style="226" customWidth="1"/>
    <col min="9274" max="9274" width="5.5703125" style="226" customWidth="1"/>
    <col min="9275" max="9275" width="0.140625" style="226" customWidth="1"/>
    <col min="9276" max="9276" width="17.28515625" style="226" customWidth="1"/>
    <col min="9277" max="9277" width="12.85546875" style="226" customWidth="1"/>
    <col min="9278" max="9278" width="15.5703125" style="226" customWidth="1"/>
    <col min="9279" max="9279" width="24.7109375" style="226" customWidth="1"/>
    <col min="9280" max="9280" width="7.140625" style="226" bestFit="1" customWidth="1"/>
    <col min="9281" max="9281" width="6.5703125" style="226" bestFit="1" customWidth="1"/>
    <col min="9282" max="9282" width="9" style="226" customWidth="1"/>
    <col min="9283" max="9283" width="6.42578125" style="226" customWidth="1"/>
    <col min="9284" max="9284" width="6.7109375" style="226" customWidth="1"/>
    <col min="9285" max="9285" width="5" style="226" customWidth="1"/>
    <col min="9286" max="9286" width="4.5703125" style="226" customWidth="1"/>
    <col min="9287" max="9287" width="4" style="226" customWidth="1"/>
    <col min="9288" max="9288" width="9.42578125" style="226" bestFit="1" customWidth="1"/>
    <col min="9289" max="9289" width="4.140625" style="226" customWidth="1"/>
    <col min="9290" max="9472" width="11.42578125" style="226"/>
    <col min="9473" max="9473" width="9.42578125" style="226" customWidth="1"/>
    <col min="9474" max="9474" width="11.42578125" style="226" customWidth="1"/>
    <col min="9475" max="9475" width="7.5703125" style="226" customWidth="1"/>
    <col min="9476" max="9478" width="6.140625" style="226" customWidth="1"/>
    <col min="9479" max="9479" width="8.7109375" style="226" customWidth="1"/>
    <col min="9480" max="9480" width="2.7109375" style="226" bestFit="1" customWidth="1"/>
    <col min="9481" max="9481" width="14.42578125" style="226" customWidth="1"/>
    <col min="9482" max="9482" width="10.85546875" style="226" customWidth="1"/>
    <col min="9483" max="9483" width="13.7109375" style="226" customWidth="1"/>
    <col min="9484" max="9484" width="11" style="226" customWidth="1"/>
    <col min="9485" max="9485" width="11.5703125" style="226" customWidth="1"/>
    <col min="9486" max="9486" width="12.85546875" style="226" customWidth="1"/>
    <col min="9487" max="9487" width="4.7109375" style="226" customWidth="1"/>
    <col min="9488" max="9488" width="3.7109375" style="226" customWidth="1"/>
    <col min="9489" max="9489" width="4.42578125" style="226" customWidth="1"/>
    <col min="9490" max="9490" width="4.7109375" style="226" customWidth="1"/>
    <col min="9491" max="9526" width="0" style="226" hidden="1" customWidth="1"/>
    <col min="9527" max="9527" width="5.42578125" style="226" customWidth="1"/>
    <col min="9528" max="9528" width="5.140625" style="226" customWidth="1"/>
    <col min="9529" max="9529" width="4.42578125" style="226" customWidth="1"/>
    <col min="9530" max="9530" width="5.5703125" style="226" customWidth="1"/>
    <col min="9531" max="9531" width="0.140625" style="226" customWidth="1"/>
    <col min="9532" max="9532" width="17.28515625" style="226" customWidth="1"/>
    <col min="9533" max="9533" width="12.85546875" style="226" customWidth="1"/>
    <col min="9534" max="9534" width="15.5703125" style="226" customWidth="1"/>
    <col min="9535" max="9535" width="24.7109375" style="226" customWidth="1"/>
    <col min="9536" max="9536" width="7.140625" style="226" bestFit="1" customWidth="1"/>
    <col min="9537" max="9537" width="6.5703125" style="226" bestFit="1" customWidth="1"/>
    <col min="9538" max="9538" width="9" style="226" customWidth="1"/>
    <col min="9539" max="9539" width="6.42578125" style="226" customWidth="1"/>
    <col min="9540" max="9540" width="6.7109375" style="226" customWidth="1"/>
    <col min="9541" max="9541" width="5" style="226" customWidth="1"/>
    <col min="9542" max="9542" width="4.5703125" style="226" customWidth="1"/>
    <col min="9543" max="9543" width="4" style="226" customWidth="1"/>
    <col min="9544" max="9544" width="9.42578125" style="226" bestFit="1" customWidth="1"/>
    <col min="9545" max="9545" width="4.140625" style="226" customWidth="1"/>
    <col min="9546" max="9728" width="11.42578125" style="226"/>
    <col min="9729" max="9729" width="9.42578125" style="226" customWidth="1"/>
    <col min="9730" max="9730" width="11.42578125" style="226" customWidth="1"/>
    <col min="9731" max="9731" width="7.5703125" style="226" customWidth="1"/>
    <col min="9732" max="9734" width="6.140625" style="226" customWidth="1"/>
    <col min="9735" max="9735" width="8.7109375" style="226" customWidth="1"/>
    <col min="9736" max="9736" width="2.7109375" style="226" bestFit="1" customWidth="1"/>
    <col min="9737" max="9737" width="14.42578125" style="226" customWidth="1"/>
    <col min="9738" max="9738" width="10.85546875" style="226" customWidth="1"/>
    <col min="9739" max="9739" width="13.7109375" style="226" customWidth="1"/>
    <col min="9740" max="9740" width="11" style="226" customWidth="1"/>
    <col min="9741" max="9741" width="11.5703125" style="226" customWidth="1"/>
    <col min="9742" max="9742" width="12.85546875" style="226" customWidth="1"/>
    <col min="9743" max="9743" width="4.7109375" style="226" customWidth="1"/>
    <col min="9744" max="9744" width="3.7109375" style="226" customWidth="1"/>
    <col min="9745" max="9745" width="4.42578125" style="226" customWidth="1"/>
    <col min="9746" max="9746" width="4.7109375" style="226" customWidth="1"/>
    <col min="9747" max="9782" width="0" style="226" hidden="1" customWidth="1"/>
    <col min="9783" max="9783" width="5.42578125" style="226" customWidth="1"/>
    <col min="9784" max="9784" width="5.140625" style="226" customWidth="1"/>
    <col min="9785" max="9785" width="4.42578125" style="226" customWidth="1"/>
    <col min="9786" max="9786" width="5.5703125" style="226" customWidth="1"/>
    <col min="9787" max="9787" width="0.140625" style="226" customWidth="1"/>
    <col min="9788" max="9788" width="17.28515625" style="226" customWidth="1"/>
    <col min="9789" max="9789" width="12.85546875" style="226" customWidth="1"/>
    <col min="9790" max="9790" width="15.5703125" style="226" customWidth="1"/>
    <col min="9791" max="9791" width="24.7109375" style="226" customWidth="1"/>
    <col min="9792" max="9792" width="7.140625" style="226" bestFit="1" customWidth="1"/>
    <col min="9793" max="9793" width="6.5703125" style="226" bestFit="1" customWidth="1"/>
    <col min="9794" max="9794" width="9" style="226" customWidth="1"/>
    <col min="9795" max="9795" width="6.42578125" style="226" customWidth="1"/>
    <col min="9796" max="9796" width="6.7109375" style="226" customWidth="1"/>
    <col min="9797" max="9797" width="5" style="226" customWidth="1"/>
    <col min="9798" max="9798" width="4.5703125" style="226" customWidth="1"/>
    <col min="9799" max="9799" width="4" style="226" customWidth="1"/>
    <col min="9800" max="9800" width="9.42578125" style="226" bestFit="1" customWidth="1"/>
    <col min="9801" max="9801" width="4.140625" style="226" customWidth="1"/>
    <col min="9802" max="9984" width="11.42578125" style="226"/>
    <col min="9985" max="9985" width="9.42578125" style="226" customWidth="1"/>
    <col min="9986" max="9986" width="11.42578125" style="226" customWidth="1"/>
    <col min="9987" max="9987" width="7.5703125" style="226" customWidth="1"/>
    <col min="9988" max="9990" width="6.140625" style="226" customWidth="1"/>
    <col min="9991" max="9991" width="8.7109375" style="226" customWidth="1"/>
    <col min="9992" max="9992" width="2.7109375" style="226" bestFit="1" customWidth="1"/>
    <col min="9993" max="9993" width="14.42578125" style="226" customWidth="1"/>
    <col min="9994" max="9994" width="10.85546875" style="226" customWidth="1"/>
    <col min="9995" max="9995" width="13.7109375" style="226" customWidth="1"/>
    <col min="9996" max="9996" width="11" style="226" customWidth="1"/>
    <col min="9997" max="9997" width="11.5703125" style="226" customWidth="1"/>
    <col min="9998" max="9998" width="12.85546875" style="226" customWidth="1"/>
    <col min="9999" max="9999" width="4.7109375" style="226" customWidth="1"/>
    <col min="10000" max="10000" width="3.7109375" style="226" customWidth="1"/>
    <col min="10001" max="10001" width="4.42578125" style="226" customWidth="1"/>
    <col min="10002" max="10002" width="4.7109375" style="226" customWidth="1"/>
    <col min="10003" max="10038" width="0" style="226" hidden="1" customWidth="1"/>
    <col min="10039" max="10039" width="5.42578125" style="226" customWidth="1"/>
    <col min="10040" max="10040" width="5.140625" style="226" customWidth="1"/>
    <col min="10041" max="10041" width="4.42578125" style="226" customWidth="1"/>
    <col min="10042" max="10042" width="5.5703125" style="226" customWidth="1"/>
    <col min="10043" max="10043" width="0.140625" style="226" customWidth="1"/>
    <col min="10044" max="10044" width="17.28515625" style="226" customWidth="1"/>
    <col min="10045" max="10045" width="12.85546875" style="226" customWidth="1"/>
    <col min="10046" max="10046" width="15.5703125" style="226" customWidth="1"/>
    <col min="10047" max="10047" width="24.7109375" style="226" customWidth="1"/>
    <col min="10048" max="10048" width="7.140625" style="226" bestFit="1" customWidth="1"/>
    <col min="10049" max="10049" width="6.5703125" style="226" bestFit="1" customWidth="1"/>
    <col min="10050" max="10050" width="9" style="226" customWidth="1"/>
    <col min="10051" max="10051" width="6.42578125" style="226" customWidth="1"/>
    <col min="10052" max="10052" width="6.7109375" style="226" customWidth="1"/>
    <col min="10053" max="10053" width="5" style="226" customWidth="1"/>
    <col min="10054" max="10054" width="4.5703125" style="226" customWidth="1"/>
    <col min="10055" max="10055" width="4" style="226" customWidth="1"/>
    <col min="10056" max="10056" width="9.42578125" style="226" bestFit="1" customWidth="1"/>
    <col min="10057" max="10057" width="4.140625" style="226" customWidth="1"/>
    <col min="10058" max="10240" width="11.42578125" style="226"/>
    <col min="10241" max="10241" width="9.42578125" style="226" customWidth="1"/>
    <col min="10242" max="10242" width="11.42578125" style="226" customWidth="1"/>
    <col min="10243" max="10243" width="7.5703125" style="226" customWidth="1"/>
    <col min="10244" max="10246" width="6.140625" style="226" customWidth="1"/>
    <col min="10247" max="10247" width="8.7109375" style="226" customWidth="1"/>
    <col min="10248" max="10248" width="2.7109375" style="226" bestFit="1" customWidth="1"/>
    <col min="10249" max="10249" width="14.42578125" style="226" customWidth="1"/>
    <col min="10250" max="10250" width="10.85546875" style="226" customWidth="1"/>
    <col min="10251" max="10251" width="13.7109375" style="226" customWidth="1"/>
    <col min="10252" max="10252" width="11" style="226" customWidth="1"/>
    <col min="10253" max="10253" width="11.5703125" style="226" customWidth="1"/>
    <col min="10254" max="10254" width="12.85546875" style="226" customWidth="1"/>
    <col min="10255" max="10255" width="4.7109375" style="226" customWidth="1"/>
    <col min="10256" max="10256" width="3.7109375" style="226" customWidth="1"/>
    <col min="10257" max="10257" width="4.42578125" style="226" customWidth="1"/>
    <col min="10258" max="10258" width="4.7109375" style="226" customWidth="1"/>
    <col min="10259" max="10294" width="0" style="226" hidden="1" customWidth="1"/>
    <col min="10295" max="10295" width="5.42578125" style="226" customWidth="1"/>
    <col min="10296" max="10296" width="5.140625" style="226" customWidth="1"/>
    <col min="10297" max="10297" width="4.42578125" style="226" customWidth="1"/>
    <col min="10298" max="10298" width="5.5703125" style="226" customWidth="1"/>
    <col min="10299" max="10299" width="0.140625" style="226" customWidth="1"/>
    <col min="10300" max="10300" width="17.28515625" style="226" customWidth="1"/>
    <col min="10301" max="10301" width="12.85546875" style="226" customWidth="1"/>
    <col min="10302" max="10302" width="15.5703125" style="226" customWidth="1"/>
    <col min="10303" max="10303" width="24.7109375" style="226" customWidth="1"/>
    <col min="10304" max="10304" width="7.140625" style="226" bestFit="1" customWidth="1"/>
    <col min="10305" max="10305" width="6.5703125" style="226" bestFit="1" customWidth="1"/>
    <col min="10306" max="10306" width="9" style="226" customWidth="1"/>
    <col min="10307" max="10307" width="6.42578125" style="226" customWidth="1"/>
    <col min="10308" max="10308" width="6.7109375" style="226" customWidth="1"/>
    <col min="10309" max="10309" width="5" style="226" customWidth="1"/>
    <col min="10310" max="10310" width="4.5703125" style="226" customWidth="1"/>
    <col min="10311" max="10311" width="4" style="226" customWidth="1"/>
    <col min="10312" max="10312" width="9.42578125" style="226" bestFit="1" customWidth="1"/>
    <col min="10313" max="10313" width="4.140625" style="226" customWidth="1"/>
    <col min="10314" max="10496" width="11.42578125" style="226"/>
    <col min="10497" max="10497" width="9.42578125" style="226" customWidth="1"/>
    <col min="10498" max="10498" width="11.42578125" style="226" customWidth="1"/>
    <col min="10499" max="10499" width="7.5703125" style="226" customWidth="1"/>
    <col min="10500" max="10502" width="6.140625" style="226" customWidth="1"/>
    <col min="10503" max="10503" width="8.7109375" style="226" customWidth="1"/>
    <col min="10504" max="10504" width="2.7109375" style="226" bestFit="1" customWidth="1"/>
    <col min="10505" max="10505" width="14.42578125" style="226" customWidth="1"/>
    <col min="10506" max="10506" width="10.85546875" style="226" customWidth="1"/>
    <col min="10507" max="10507" width="13.7109375" style="226" customWidth="1"/>
    <col min="10508" max="10508" width="11" style="226" customWidth="1"/>
    <col min="10509" max="10509" width="11.5703125" style="226" customWidth="1"/>
    <col min="10510" max="10510" width="12.85546875" style="226" customWidth="1"/>
    <col min="10511" max="10511" width="4.7109375" style="226" customWidth="1"/>
    <col min="10512" max="10512" width="3.7109375" style="226" customWidth="1"/>
    <col min="10513" max="10513" width="4.42578125" style="226" customWidth="1"/>
    <col min="10514" max="10514" width="4.7109375" style="226" customWidth="1"/>
    <col min="10515" max="10550" width="0" style="226" hidden="1" customWidth="1"/>
    <col min="10551" max="10551" width="5.42578125" style="226" customWidth="1"/>
    <col min="10552" max="10552" width="5.140625" style="226" customWidth="1"/>
    <col min="10553" max="10553" width="4.42578125" style="226" customWidth="1"/>
    <col min="10554" max="10554" width="5.5703125" style="226" customWidth="1"/>
    <col min="10555" max="10555" width="0.140625" style="226" customWidth="1"/>
    <col min="10556" max="10556" width="17.28515625" style="226" customWidth="1"/>
    <col min="10557" max="10557" width="12.85546875" style="226" customWidth="1"/>
    <col min="10558" max="10558" width="15.5703125" style="226" customWidth="1"/>
    <col min="10559" max="10559" width="24.7109375" style="226" customWidth="1"/>
    <col min="10560" max="10560" width="7.140625" style="226" bestFit="1" customWidth="1"/>
    <col min="10561" max="10561" width="6.5703125" style="226" bestFit="1" customWidth="1"/>
    <col min="10562" max="10562" width="9" style="226" customWidth="1"/>
    <col min="10563" max="10563" width="6.42578125" style="226" customWidth="1"/>
    <col min="10564" max="10564" width="6.7109375" style="226" customWidth="1"/>
    <col min="10565" max="10565" width="5" style="226" customWidth="1"/>
    <col min="10566" max="10566" width="4.5703125" style="226" customWidth="1"/>
    <col min="10567" max="10567" width="4" style="226" customWidth="1"/>
    <col min="10568" max="10568" width="9.42578125" style="226" bestFit="1" customWidth="1"/>
    <col min="10569" max="10569" width="4.140625" style="226" customWidth="1"/>
    <col min="10570" max="10752" width="11.42578125" style="226"/>
    <col min="10753" max="10753" width="9.42578125" style="226" customWidth="1"/>
    <col min="10754" max="10754" width="11.42578125" style="226" customWidth="1"/>
    <col min="10755" max="10755" width="7.5703125" style="226" customWidth="1"/>
    <col min="10756" max="10758" width="6.140625" style="226" customWidth="1"/>
    <col min="10759" max="10759" width="8.7109375" style="226" customWidth="1"/>
    <col min="10760" max="10760" width="2.7109375" style="226" bestFit="1" customWidth="1"/>
    <col min="10761" max="10761" width="14.42578125" style="226" customWidth="1"/>
    <col min="10762" max="10762" width="10.85546875" style="226" customWidth="1"/>
    <col min="10763" max="10763" width="13.7109375" style="226" customWidth="1"/>
    <col min="10764" max="10764" width="11" style="226" customWidth="1"/>
    <col min="10765" max="10765" width="11.5703125" style="226" customWidth="1"/>
    <col min="10766" max="10766" width="12.85546875" style="226" customWidth="1"/>
    <col min="10767" max="10767" width="4.7109375" style="226" customWidth="1"/>
    <col min="10768" max="10768" width="3.7109375" style="226" customWidth="1"/>
    <col min="10769" max="10769" width="4.42578125" style="226" customWidth="1"/>
    <col min="10770" max="10770" width="4.7109375" style="226" customWidth="1"/>
    <col min="10771" max="10806" width="0" style="226" hidden="1" customWidth="1"/>
    <col min="10807" max="10807" width="5.42578125" style="226" customWidth="1"/>
    <col min="10808" max="10808" width="5.140625" style="226" customWidth="1"/>
    <col min="10809" max="10809" width="4.42578125" style="226" customWidth="1"/>
    <col min="10810" max="10810" width="5.5703125" style="226" customWidth="1"/>
    <col min="10811" max="10811" width="0.140625" style="226" customWidth="1"/>
    <col min="10812" max="10812" width="17.28515625" style="226" customWidth="1"/>
    <col min="10813" max="10813" width="12.85546875" style="226" customWidth="1"/>
    <col min="10814" max="10814" width="15.5703125" style="226" customWidth="1"/>
    <col min="10815" max="10815" width="24.7109375" style="226" customWidth="1"/>
    <col min="10816" max="10816" width="7.140625" style="226" bestFit="1" customWidth="1"/>
    <col min="10817" max="10817" width="6.5703125" style="226" bestFit="1" customWidth="1"/>
    <col min="10818" max="10818" width="9" style="226" customWidth="1"/>
    <col min="10819" max="10819" width="6.42578125" style="226" customWidth="1"/>
    <col min="10820" max="10820" width="6.7109375" style="226" customWidth="1"/>
    <col min="10821" max="10821" width="5" style="226" customWidth="1"/>
    <col min="10822" max="10822" width="4.5703125" style="226" customWidth="1"/>
    <col min="10823" max="10823" width="4" style="226" customWidth="1"/>
    <col min="10824" max="10824" width="9.42578125" style="226" bestFit="1" customWidth="1"/>
    <col min="10825" max="10825" width="4.140625" style="226" customWidth="1"/>
    <col min="10826" max="11008" width="11.42578125" style="226"/>
    <col min="11009" max="11009" width="9.42578125" style="226" customWidth="1"/>
    <col min="11010" max="11010" width="11.42578125" style="226" customWidth="1"/>
    <col min="11011" max="11011" width="7.5703125" style="226" customWidth="1"/>
    <col min="11012" max="11014" width="6.140625" style="226" customWidth="1"/>
    <col min="11015" max="11015" width="8.7109375" style="226" customWidth="1"/>
    <col min="11016" max="11016" width="2.7109375" style="226" bestFit="1" customWidth="1"/>
    <col min="11017" max="11017" width="14.42578125" style="226" customWidth="1"/>
    <col min="11018" max="11018" width="10.85546875" style="226" customWidth="1"/>
    <col min="11019" max="11019" width="13.7109375" style="226" customWidth="1"/>
    <col min="11020" max="11020" width="11" style="226" customWidth="1"/>
    <col min="11021" max="11021" width="11.5703125" style="226" customWidth="1"/>
    <col min="11022" max="11022" width="12.85546875" style="226" customWidth="1"/>
    <col min="11023" max="11023" width="4.7109375" style="226" customWidth="1"/>
    <col min="11024" max="11024" width="3.7109375" style="226" customWidth="1"/>
    <col min="11025" max="11025" width="4.42578125" style="226" customWidth="1"/>
    <col min="11026" max="11026" width="4.7109375" style="226" customWidth="1"/>
    <col min="11027" max="11062" width="0" style="226" hidden="1" customWidth="1"/>
    <col min="11063" max="11063" width="5.42578125" style="226" customWidth="1"/>
    <col min="11064" max="11064" width="5.140625" style="226" customWidth="1"/>
    <col min="11065" max="11065" width="4.42578125" style="226" customWidth="1"/>
    <col min="11066" max="11066" width="5.5703125" style="226" customWidth="1"/>
    <col min="11067" max="11067" width="0.140625" style="226" customWidth="1"/>
    <col min="11068" max="11068" width="17.28515625" style="226" customWidth="1"/>
    <col min="11069" max="11069" width="12.85546875" style="226" customWidth="1"/>
    <col min="11070" max="11070" width="15.5703125" style="226" customWidth="1"/>
    <col min="11071" max="11071" width="24.7109375" style="226" customWidth="1"/>
    <col min="11072" max="11072" width="7.140625" style="226" bestFit="1" customWidth="1"/>
    <col min="11073" max="11073" width="6.5703125" style="226" bestFit="1" customWidth="1"/>
    <col min="11074" max="11074" width="9" style="226" customWidth="1"/>
    <col min="11075" max="11075" width="6.42578125" style="226" customWidth="1"/>
    <col min="11076" max="11076" width="6.7109375" style="226" customWidth="1"/>
    <col min="11077" max="11077" width="5" style="226" customWidth="1"/>
    <col min="11078" max="11078" width="4.5703125" style="226" customWidth="1"/>
    <col min="11079" max="11079" width="4" style="226" customWidth="1"/>
    <col min="11080" max="11080" width="9.42578125" style="226" bestFit="1" customWidth="1"/>
    <col min="11081" max="11081" width="4.140625" style="226" customWidth="1"/>
    <col min="11082" max="11264" width="11.42578125" style="226"/>
    <col min="11265" max="11265" width="9.42578125" style="226" customWidth="1"/>
    <col min="11266" max="11266" width="11.42578125" style="226" customWidth="1"/>
    <col min="11267" max="11267" width="7.5703125" style="226" customWidth="1"/>
    <col min="11268" max="11270" width="6.140625" style="226" customWidth="1"/>
    <col min="11271" max="11271" width="8.7109375" style="226" customWidth="1"/>
    <col min="11272" max="11272" width="2.7109375" style="226" bestFit="1" customWidth="1"/>
    <col min="11273" max="11273" width="14.42578125" style="226" customWidth="1"/>
    <col min="11274" max="11274" width="10.85546875" style="226" customWidth="1"/>
    <col min="11275" max="11275" width="13.7109375" style="226" customWidth="1"/>
    <col min="11276" max="11276" width="11" style="226" customWidth="1"/>
    <col min="11277" max="11277" width="11.5703125" style="226" customWidth="1"/>
    <col min="11278" max="11278" width="12.85546875" style="226" customWidth="1"/>
    <col min="11279" max="11279" width="4.7109375" style="226" customWidth="1"/>
    <col min="11280" max="11280" width="3.7109375" style="226" customWidth="1"/>
    <col min="11281" max="11281" width="4.42578125" style="226" customWidth="1"/>
    <col min="11282" max="11282" width="4.7109375" style="226" customWidth="1"/>
    <col min="11283" max="11318" width="0" style="226" hidden="1" customWidth="1"/>
    <col min="11319" max="11319" width="5.42578125" style="226" customWidth="1"/>
    <col min="11320" max="11320" width="5.140625" style="226" customWidth="1"/>
    <col min="11321" max="11321" width="4.42578125" style="226" customWidth="1"/>
    <col min="11322" max="11322" width="5.5703125" style="226" customWidth="1"/>
    <col min="11323" max="11323" width="0.140625" style="226" customWidth="1"/>
    <col min="11324" max="11324" width="17.28515625" style="226" customWidth="1"/>
    <col min="11325" max="11325" width="12.85546875" style="226" customWidth="1"/>
    <col min="11326" max="11326" width="15.5703125" style="226" customWidth="1"/>
    <col min="11327" max="11327" width="24.7109375" style="226" customWidth="1"/>
    <col min="11328" max="11328" width="7.140625" style="226" bestFit="1" customWidth="1"/>
    <col min="11329" max="11329" width="6.5703125" style="226" bestFit="1" customWidth="1"/>
    <col min="11330" max="11330" width="9" style="226" customWidth="1"/>
    <col min="11331" max="11331" width="6.42578125" style="226" customWidth="1"/>
    <col min="11332" max="11332" width="6.7109375" style="226" customWidth="1"/>
    <col min="11333" max="11333" width="5" style="226" customWidth="1"/>
    <col min="11334" max="11334" width="4.5703125" style="226" customWidth="1"/>
    <col min="11335" max="11335" width="4" style="226" customWidth="1"/>
    <col min="11336" max="11336" width="9.42578125" style="226" bestFit="1" customWidth="1"/>
    <col min="11337" max="11337" width="4.140625" style="226" customWidth="1"/>
    <col min="11338" max="11520" width="11.42578125" style="226"/>
    <col min="11521" max="11521" width="9.42578125" style="226" customWidth="1"/>
    <col min="11522" max="11522" width="11.42578125" style="226" customWidth="1"/>
    <col min="11523" max="11523" width="7.5703125" style="226" customWidth="1"/>
    <col min="11524" max="11526" width="6.140625" style="226" customWidth="1"/>
    <col min="11527" max="11527" width="8.7109375" style="226" customWidth="1"/>
    <col min="11528" max="11528" width="2.7109375" style="226" bestFit="1" customWidth="1"/>
    <col min="11529" max="11529" width="14.42578125" style="226" customWidth="1"/>
    <col min="11530" max="11530" width="10.85546875" style="226" customWidth="1"/>
    <col min="11531" max="11531" width="13.7109375" style="226" customWidth="1"/>
    <col min="11532" max="11532" width="11" style="226" customWidth="1"/>
    <col min="11533" max="11533" width="11.5703125" style="226" customWidth="1"/>
    <col min="11534" max="11534" width="12.85546875" style="226" customWidth="1"/>
    <col min="11535" max="11535" width="4.7109375" style="226" customWidth="1"/>
    <col min="11536" max="11536" width="3.7109375" style="226" customWidth="1"/>
    <col min="11537" max="11537" width="4.42578125" style="226" customWidth="1"/>
    <col min="11538" max="11538" width="4.7109375" style="226" customWidth="1"/>
    <col min="11539" max="11574" width="0" style="226" hidden="1" customWidth="1"/>
    <col min="11575" max="11575" width="5.42578125" style="226" customWidth="1"/>
    <col min="11576" max="11576" width="5.140625" style="226" customWidth="1"/>
    <col min="11577" max="11577" width="4.42578125" style="226" customWidth="1"/>
    <col min="11578" max="11578" width="5.5703125" style="226" customWidth="1"/>
    <col min="11579" max="11579" width="0.140625" style="226" customWidth="1"/>
    <col min="11580" max="11580" width="17.28515625" style="226" customWidth="1"/>
    <col min="11581" max="11581" width="12.85546875" style="226" customWidth="1"/>
    <col min="11582" max="11582" width="15.5703125" style="226" customWidth="1"/>
    <col min="11583" max="11583" width="24.7109375" style="226" customWidth="1"/>
    <col min="11584" max="11584" width="7.140625" style="226" bestFit="1" customWidth="1"/>
    <col min="11585" max="11585" width="6.5703125" style="226" bestFit="1" customWidth="1"/>
    <col min="11586" max="11586" width="9" style="226" customWidth="1"/>
    <col min="11587" max="11587" width="6.42578125" style="226" customWidth="1"/>
    <col min="11588" max="11588" width="6.7109375" style="226" customWidth="1"/>
    <col min="11589" max="11589" width="5" style="226" customWidth="1"/>
    <col min="11590" max="11590" width="4.5703125" style="226" customWidth="1"/>
    <col min="11591" max="11591" width="4" style="226" customWidth="1"/>
    <col min="11592" max="11592" width="9.42578125" style="226" bestFit="1" customWidth="1"/>
    <col min="11593" max="11593" width="4.140625" style="226" customWidth="1"/>
    <col min="11594" max="11776" width="11.42578125" style="226"/>
    <col min="11777" max="11777" width="9.42578125" style="226" customWidth="1"/>
    <col min="11778" max="11778" width="11.42578125" style="226" customWidth="1"/>
    <col min="11779" max="11779" width="7.5703125" style="226" customWidth="1"/>
    <col min="11780" max="11782" width="6.140625" style="226" customWidth="1"/>
    <col min="11783" max="11783" width="8.7109375" style="226" customWidth="1"/>
    <col min="11784" max="11784" width="2.7109375" style="226" bestFit="1" customWidth="1"/>
    <col min="11785" max="11785" width="14.42578125" style="226" customWidth="1"/>
    <col min="11786" max="11786" width="10.85546875" style="226" customWidth="1"/>
    <col min="11787" max="11787" width="13.7109375" style="226" customWidth="1"/>
    <col min="11788" max="11788" width="11" style="226" customWidth="1"/>
    <col min="11789" max="11789" width="11.5703125" style="226" customWidth="1"/>
    <col min="11790" max="11790" width="12.85546875" style="226" customWidth="1"/>
    <col min="11791" max="11791" width="4.7109375" style="226" customWidth="1"/>
    <col min="11792" max="11792" width="3.7109375" style="226" customWidth="1"/>
    <col min="11793" max="11793" width="4.42578125" style="226" customWidth="1"/>
    <col min="11794" max="11794" width="4.7109375" style="226" customWidth="1"/>
    <col min="11795" max="11830" width="0" style="226" hidden="1" customWidth="1"/>
    <col min="11831" max="11831" width="5.42578125" style="226" customWidth="1"/>
    <col min="11832" max="11832" width="5.140625" style="226" customWidth="1"/>
    <col min="11833" max="11833" width="4.42578125" style="226" customWidth="1"/>
    <col min="11834" max="11834" width="5.5703125" style="226" customWidth="1"/>
    <col min="11835" max="11835" width="0.140625" style="226" customWidth="1"/>
    <col min="11836" max="11836" width="17.28515625" style="226" customWidth="1"/>
    <col min="11837" max="11837" width="12.85546875" style="226" customWidth="1"/>
    <col min="11838" max="11838" width="15.5703125" style="226" customWidth="1"/>
    <col min="11839" max="11839" width="24.7109375" style="226" customWidth="1"/>
    <col min="11840" max="11840" width="7.140625" style="226" bestFit="1" customWidth="1"/>
    <col min="11841" max="11841" width="6.5703125" style="226" bestFit="1" customWidth="1"/>
    <col min="11842" max="11842" width="9" style="226" customWidth="1"/>
    <col min="11843" max="11843" width="6.42578125" style="226" customWidth="1"/>
    <col min="11844" max="11844" width="6.7109375" style="226" customWidth="1"/>
    <col min="11845" max="11845" width="5" style="226" customWidth="1"/>
    <col min="11846" max="11846" width="4.5703125" style="226" customWidth="1"/>
    <col min="11847" max="11847" width="4" style="226" customWidth="1"/>
    <col min="11848" max="11848" width="9.42578125" style="226" bestFit="1" customWidth="1"/>
    <col min="11849" max="11849" width="4.140625" style="226" customWidth="1"/>
    <col min="11850" max="12032" width="11.42578125" style="226"/>
    <col min="12033" max="12033" width="9.42578125" style="226" customWidth="1"/>
    <col min="12034" max="12034" width="11.42578125" style="226" customWidth="1"/>
    <col min="12035" max="12035" width="7.5703125" style="226" customWidth="1"/>
    <col min="12036" max="12038" width="6.140625" style="226" customWidth="1"/>
    <col min="12039" max="12039" width="8.7109375" style="226" customWidth="1"/>
    <col min="12040" max="12040" width="2.7109375" style="226" bestFit="1" customWidth="1"/>
    <col min="12041" max="12041" width="14.42578125" style="226" customWidth="1"/>
    <col min="12042" max="12042" width="10.85546875" style="226" customWidth="1"/>
    <col min="12043" max="12043" width="13.7109375" style="226" customWidth="1"/>
    <col min="12044" max="12044" width="11" style="226" customWidth="1"/>
    <col min="12045" max="12045" width="11.5703125" style="226" customWidth="1"/>
    <col min="12046" max="12046" width="12.85546875" style="226" customWidth="1"/>
    <col min="12047" max="12047" width="4.7109375" style="226" customWidth="1"/>
    <col min="12048" max="12048" width="3.7109375" style="226" customWidth="1"/>
    <col min="12049" max="12049" width="4.42578125" style="226" customWidth="1"/>
    <col min="12050" max="12050" width="4.7109375" style="226" customWidth="1"/>
    <col min="12051" max="12086" width="0" style="226" hidden="1" customWidth="1"/>
    <col min="12087" max="12087" width="5.42578125" style="226" customWidth="1"/>
    <col min="12088" max="12088" width="5.140625" style="226" customWidth="1"/>
    <col min="12089" max="12089" width="4.42578125" style="226" customWidth="1"/>
    <col min="12090" max="12090" width="5.5703125" style="226" customWidth="1"/>
    <col min="12091" max="12091" width="0.140625" style="226" customWidth="1"/>
    <col min="12092" max="12092" width="17.28515625" style="226" customWidth="1"/>
    <col min="12093" max="12093" width="12.85546875" style="226" customWidth="1"/>
    <col min="12094" max="12094" width="15.5703125" style="226" customWidth="1"/>
    <col min="12095" max="12095" width="24.7109375" style="226" customWidth="1"/>
    <col min="12096" max="12096" width="7.140625" style="226" bestFit="1" customWidth="1"/>
    <col min="12097" max="12097" width="6.5703125" style="226" bestFit="1" customWidth="1"/>
    <col min="12098" max="12098" width="9" style="226" customWidth="1"/>
    <col min="12099" max="12099" width="6.42578125" style="226" customWidth="1"/>
    <col min="12100" max="12100" width="6.7109375" style="226" customWidth="1"/>
    <col min="12101" max="12101" width="5" style="226" customWidth="1"/>
    <col min="12102" max="12102" width="4.5703125" style="226" customWidth="1"/>
    <col min="12103" max="12103" width="4" style="226" customWidth="1"/>
    <col min="12104" max="12104" width="9.42578125" style="226" bestFit="1" customWidth="1"/>
    <col min="12105" max="12105" width="4.140625" style="226" customWidth="1"/>
    <col min="12106" max="12288" width="11.42578125" style="226"/>
    <col min="12289" max="12289" width="9.42578125" style="226" customWidth="1"/>
    <col min="12290" max="12290" width="11.42578125" style="226" customWidth="1"/>
    <col min="12291" max="12291" width="7.5703125" style="226" customWidth="1"/>
    <col min="12292" max="12294" width="6.140625" style="226" customWidth="1"/>
    <col min="12295" max="12295" width="8.7109375" style="226" customWidth="1"/>
    <col min="12296" max="12296" width="2.7109375" style="226" bestFit="1" customWidth="1"/>
    <col min="12297" max="12297" width="14.42578125" style="226" customWidth="1"/>
    <col min="12298" max="12298" width="10.85546875" style="226" customWidth="1"/>
    <col min="12299" max="12299" width="13.7109375" style="226" customWidth="1"/>
    <col min="12300" max="12300" width="11" style="226" customWidth="1"/>
    <col min="12301" max="12301" width="11.5703125" style="226" customWidth="1"/>
    <col min="12302" max="12302" width="12.85546875" style="226" customWidth="1"/>
    <col min="12303" max="12303" width="4.7109375" style="226" customWidth="1"/>
    <col min="12304" max="12304" width="3.7109375" style="226" customWidth="1"/>
    <col min="12305" max="12305" width="4.42578125" style="226" customWidth="1"/>
    <col min="12306" max="12306" width="4.7109375" style="226" customWidth="1"/>
    <col min="12307" max="12342" width="0" style="226" hidden="1" customWidth="1"/>
    <col min="12343" max="12343" width="5.42578125" style="226" customWidth="1"/>
    <col min="12344" max="12344" width="5.140625" style="226" customWidth="1"/>
    <col min="12345" max="12345" width="4.42578125" style="226" customWidth="1"/>
    <col min="12346" max="12346" width="5.5703125" style="226" customWidth="1"/>
    <col min="12347" max="12347" width="0.140625" style="226" customWidth="1"/>
    <col min="12348" max="12348" width="17.28515625" style="226" customWidth="1"/>
    <col min="12349" max="12349" width="12.85546875" style="226" customWidth="1"/>
    <col min="12350" max="12350" width="15.5703125" style="226" customWidth="1"/>
    <col min="12351" max="12351" width="24.7109375" style="226" customWidth="1"/>
    <col min="12352" max="12352" width="7.140625" style="226" bestFit="1" customWidth="1"/>
    <col min="12353" max="12353" width="6.5703125" style="226" bestFit="1" customWidth="1"/>
    <col min="12354" max="12354" width="9" style="226" customWidth="1"/>
    <col min="12355" max="12355" width="6.42578125" style="226" customWidth="1"/>
    <col min="12356" max="12356" width="6.7109375" style="226" customWidth="1"/>
    <col min="12357" max="12357" width="5" style="226" customWidth="1"/>
    <col min="12358" max="12358" width="4.5703125" style="226" customWidth="1"/>
    <col min="12359" max="12359" width="4" style="226" customWidth="1"/>
    <col min="12360" max="12360" width="9.42578125" style="226" bestFit="1" customWidth="1"/>
    <col min="12361" max="12361" width="4.140625" style="226" customWidth="1"/>
    <col min="12362" max="12544" width="11.42578125" style="226"/>
    <col min="12545" max="12545" width="9.42578125" style="226" customWidth="1"/>
    <col min="12546" max="12546" width="11.42578125" style="226" customWidth="1"/>
    <col min="12547" max="12547" width="7.5703125" style="226" customWidth="1"/>
    <col min="12548" max="12550" width="6.140625" style="226" customWidth="1"/>
    <col min="12551" max="12551" width="8.7109375" style="226" customWidth="1"/>
    <col min="12552" max="12552" width="2.7109375" style="226" bestFit="1" customWidth="1"/>
    <col min="12553" max="12553" width="14.42578125" style="226" customWidth="1"/>
    <col min="12554" max="12554" width="10.85546875" style="226" customWidth="1"/>
    <col min="12555" max="12555" width="13.7109375" style="226" customWidth="1"/>
    <col min="12556" max="12556" width="11" style="226" customWidth="1"/>
    <col min="12557" max="12557" width="11.5703125" style="226" customWidth="1"/>
    <col min="12558" max="12558" width="12.85546875" style="226" customWidth="1"/>
    <col min="12559" max="12559" width="4.7109375" style="226" customWidth="1"/>
    <col min="12560" max="12560" width="3.7109375" style="226" customWidth="1"/>
    <col min="12561" max="12561" width="4.42578125" style="226" customWidth="1"/>
    <col min="12562" max="12562" width="4.7109375" style="226" customWidth="1"/>
    <col min="12563" max="12598" width="0" style="226" hidden="1" customWidth="1"/>
    <col min="12599" max="12599" width="5.42578125" style="226" customWidth="1"/>
    <col min="12600" max="12600" width="5.140625" style="226" customWidth="1"/>
    <col min="12601" max="12601" width="4.42578125" style="226" customWidth="1"/>
    <col min="12602" max="12602" width="5.5703125" style="226" customWidth="1"/>
    <col min="12603" max="12603" width="0.140625" style="226" customWidth="1"/>
    <col min="12604" max="12604" width="17.28515625" style="226" customWidth="1"/>
    <col min="12605" max="12605" width="12.85546875" style="226" customWidth="1"/>
    <col min="12606" max="12606" width="15.5703125" style="226" customWidth="1"/>
    <col min="12607" max="12607" width="24.7109375" style="226" customWidth="1"/>
    <col min="12608" max="12608" width="7.140625" style="226" bestFit="1" customWidth="1"/>
    <col min="12609" max="12609" width="6.5703125" style="226" bestFit="1" customWidth="1"/>
    <col min="12610" max="12610" width="9" style="226" customWidth="1"/>
    <col min="12611" max="12611" width="6.42578125" style="226" customWidth="1"/>
    <col min="12612" max="12612" width="6.7109375" style="226" customWidth="1"/>
    <col min="12613" max="12613" width="5" style="226" customWidth="1"/>
    <col min="12614" max="12614" width="4.5703125" style="226" customWidth="1"/>
    <col min="12615" max="12615" width="4" style="226" customWidth="1"/>
    <col min="12616" max="12616" width="9.42578125" style="226" bestFit="1" customWidth="1"/>
    <col min="12617" max="12617" width="4.140625" style="226" customWidth="1"/>
    <col min="12618" max="12800" width="11.42578125" style="226"/>
    <col min="12801" max="12801" width="9.42578125" style="226" customWidth="1"/>
    <col min="12802" max="12802" width="11.42578125" style="226" customWidth="1"/>
    <col min="12803" max="12803" width="7.5703125" style="226" customWidth="1"/>
    <col min="12804" max="12806" width="6.140625" style="226" customWidth="1"/>
    <col min="12807" max="12807" width="8.7109375" style="226" customWidth="1"/>
    <col min="12808" max="12808" width="2.7109375" style="226" bestFit="1" customWidth="1"/>
    <col min="12809" max="12809" width="14.42578125" style="226" customWidth="1"/>
    <col min="12810" max="12810" width="10.85546875" style="226" customWidth="1"/>
    <col min="12811" max="12811" width="13.7109375" style="226" customWidth="1"/>
    <col min="12812" max="12812" width="11" style="226" customWidth="1"/>
    <col min="12813" max="12813" width="11.5703125" style="226" customWidth="1"/>
    <col min="12814" max="12814" width="12.85546875" style="226" customWidth="1"/>
    <col min="12815" max="12815" width="4.7109375" style="226" customWidth="1"/>
    <col min="12816" max="12816" width="3.7109375" style="226" customWidth="1"/>
    <col min="12817" max="12817" width="4.42578125" style="226" customWidth="1"/>
    <col min="12818" max="12818" width="4.7109375" style="226" customWidth="1"/>
    <col min="12819" max="12854" width="0" style="226" hidden="1" customWidth="1"/>
    <col min="12855" max="12855" width="5.42578125" style="226" customWidth="1"/>
    <col min="12856" max="12856" width="5.140625" style="226" customWidth="1"/>
    <col min="12857" max="12857" width="4.42578125" style="226" customWidth="1"/>
    <col min="12858" max="12858" width="5.5703125" style="226" customWidth="1"/>
    <col min="12859" max="12859" width="0.140625" style="226" customWidth="1"/>
    <col min="12860" max="12860" width="17.28515625" style="226" customWidth="1"/>
    <col min="12861" max="12861" width="12.85546875" style="226" customWidth="1"/>
    <col min="12862" max="12862" width="15.5703125" style="226" customWidth="1"/>
    <col min="12863" max="12863" width="24.7109375" style="226" customWidth="1"/>
    <col min="12864" max="12864" width="7.140625" style="226" bestFit="1" customWidth="1"/>
    <col min="12865" max="12865" width="6.5703125" style="226" bestFit="1" customWidth="1"/>
    <col min="12866" max="12866" width="9" style="226" customWidth="1"/>
    <col min="12867" max="12867" width="6.42578125" style="226" customWidth="1"/>
    <col min="12868" max="12868" width="6.7109375" style="226" customWidth="1"/>
    <col min="12869" max="12869" width="5" style="226" customWidth="1"/>
    <col min="12870" max="12870" width="4.5703125" style="226" customWidth="1"/>
    <col min="12871" max="12871" width="4" style="226" customWidth="1"/>
    <col min="12872" max="12872" width="9.42578125" style="226" bestFit="1" customWidth="1"/>
    <col min="12873" max="12873" width="4.140625" style="226" customWidth="1"/>
    <col min="12874" max="13056" width="11.42578125" style="226"/>
    <col min="13057" max="13057" width="9.42578125" style="226" customWidth="1"/>
    <col min="13058" max="13058" width="11.42578125" style="226" customWidth="1"/>
    <col min="13059" max="13059" width="7.5703125" style="226" customWidth="1"/>
    <col min="13060" max="13062" width="6.140625" style="226" customWidth="1"/>
    <col min="13063" max="13063" width="8.7109375" style="226" customWidth="1"/>
    <col min="13064" max="13064" width="2.7109375" style="226" bestFit="1" customWidth="1"/>
    <col min="13065" max="13065" width="14.42578125" style="226" customWidth="1"/>
    <col min="13066" max="13066" width="10.85546875" style="226" customWidth="1"/>
    <col min="13067" max="13067" width="13.7109375" style="226" customWidth="1"/>
    <col min="13068" max="13068" width="11" style="226" customWidth="1"/>
    <col min="13069" max="13069" width="11.5703125" style="226" customWidth="1"/>
    <col min="13070" max="13070" width="12.85546875" style="226" customWidth="1"/>
    <col min="13071" max="13071" width="4.7109375" style="226" customWidth="1"/>
    <col min="13072" max="13072" width="3.7109375" style="226" customWidth="1"/>
    <col min="13073" max="13073" width="4.42578125" style="226" customWidth="1"/>
    <col min="13074" max="13074" width="4.7109375" style="226" customWidth="1"/>
    <col min="13075" max="13110" width="0" style="226" hidden="1" customWidth="1"/>
    <col min="13111" max="13111" width="5.42578125" style="226" customWidth="1"/>
    <col min="13112" max="13112" width="5.140625" style="226" customWidth="1"/>
    <col min="13113" max="13113" width="4.42578125" style="226" customWidth="1"/>
    <col min="13114" max="13114" width="5.5703125" style="226" customWidth="1"/>
    <col min="13115" max="13115" width="0.140625" style="226" customWidth="1"/>
    <col min="13116" max="13116" width="17.28515625" style="226" customWidth="1"/>
    <col min="13117" max="13117" width="12.85546875" style="226" customWidth="1"/>
    <col min="13118" max="13118" width="15.5703125" style="226" customWidth="1"/>
    <col min="13119" max="13119" width="24.7109375" style="226" customWidth="1"/>
    <col min="13120" max="13120" width="7.140625" style="226" bestFit="1" customWidth="1"/>
    <col min="13121" max="13121" width="6.5703125" style="226" bestFit="1" customWidth="1"/>
    <col min="13122" max="13122" width="9" style="226" customWidth="1"/>
    <col min="13123" max="13123" width="6.42578125" style="226" customWidth="1"/>
    <col min="13124" max="13124" width="6.7109375" style="226" customWidth="1"/>
    <col min="13125" max="13125" width="5" style="226" customWidth="1"/>
    <col min="13126" max="13126" width="4.5703125" style="226" customWidth="1"/>
    <col min="13127" max="13127" width="4" style="226" customWidth="1"/>
    <col min="13128" max="13128" width="9.42578125" style="226" bestFit="1" customWidth="1"/>
    <col min="13129" max="13129" width="4.140625" style="226" customWidth="1"/>
    <col min="13130" max="13312" width="11.42578125" style="226"/>
    <col min="13313" max="13313" width="9.42578125" style="226" customWidth="1"/>
    <col min="13314" max="13314" width="11.42578125" style="226" customWidth="1"/>
    <col min="13315" max="13315" width="7.5703125" style="226" customWidth="1"/>
    <col min="13316" max="13318" width="6.140625" style="226" customWidth="1"/>
    <col min="13319" max="13319" width="8.7109375" style="226" customWidth="1"/>
    <col min="13320" max="13320" width="2.7109375" style="226" bestFit="1" customWidth="1"/>
    <col min="13321" max="13321" width="14.42578125" style="226" customWidth="1"/>
    <col min="13322" max="13322" width="10.85546875" style="226" customWidth="1"/>
    <col min="13323" max="13323" width="13.7109375" style="226" customWidth="1"/>
    <col min="13324" max="13324" width="11" style="226" customWidth="1"/>
    <col min="13325" max="13325" width="11.5703125" style="226" customWidth="1"/>
    <col min="13326" max="13326" width="12.85546875" style="226" customWidth="1"/>
    <col min="13327" max="13327" width="4.7109375" style="226" customWidth="1"/>
    <col min="13328" max="13328" width="3.7109375" style="226" customWidth="1"/>
    <col min="13329" max="13329" width="4.42578125" style="226" customWidth="1"/>
    <col min="13330" max="13330" width="4.7109375" style="226" customWidth="1"/>
    <col min="13331" max="13366" width="0" style="226" hidden="1" customWidth="1"/>
    <col min="13367" max="13367" width="5.42578125" style="226" customWidth="1"/>
    <col min="13368" max="13368" width="5.140625" style="226" customWidth="1"/>
    <col min="13369" max="13369" width="4.42578125" style="226" customWidth="1"/>
    <col min="13370" max="13370" width="5.5703125" style="226" customWidth="1"/>
    <col min="13371" max="13371" width="0.140625" style="226" customWidth="1"/>
    <col min="13372" max="13372" width="17.28515625" style="226" customWidth="1"/>
    <col min="13373" max="13373" width="12.85546875" style="226" customWidth="1"/>
    <col min="13374" max="13374" width="15.5703125" style="226" customWidth="1"/>
    <col min="13375" max="13375" width="24.7109375" style="226" customWidth="1"/>
    <col min="13376" max="13376" width="7.140625" style="226" bestFit="1" customWidth="1"/>
    <col min="13377" max="13377" width="6.5703125" style="226" bestFit="1" customWidth="1"/>
    <col min="13378" max="13378" width="9" style="226" customWidth="1"/>
    <col min="13379" max="13379" width="6.42578125" style="226" customWidth="1"/>
    <col min="13380" max="13380" width="6.7109375" style="226" customWidth="1"/>
    <col min="13381" max="13381" width="5" style="226" customWidth="1"/>
    <col min="13382" max="13382" width="4.5703125" style="226" customWidth="1"/>
    <col min="13383" max="13383" width="4" style="226" customWidth="1"/>
    <col min="13384" max="13384" width="9.42578125" style="226" bestFit="1" customWidth="1"/>
    <col min="13385" max="13385" width="4.140625" style="226" customWidth="1"/>
    <col min="13386" max="13568" width="11.42578125" style="226"/>
    <col min="13569" max="13569" width="9.42578125" style="226" customWidth="1"/>
    <col min="13570" max="13570" width="11.42578125" style="226" customWidth="1"/>
    <col min="13571" max="13571" width="7.5703125" style="226" customWidth="1"/>
    <col min="13572" max="13574" width="6.140625" style="226" customWidth="1"/>
    <col min="13575" max="13575" width="8.7109375" style="226" customWidth="1"/>
    <col min="13576" max="13576" width="2.7109375" style="226" bestFit="1" customWidth="1"/>
    <col min="13577" max="13577" width="14.42578125" style="226" customWidth="1"/>
    <col min="13578" max="13578" width="10.85546875" style="226" customWidth="1"/>
    <col min="13579" max="13579" width="13.7109375" style="226" customWidth="1"/>
    <col min="13580" max="13580" width="11" style="226" customWidth="1"/>
    <col min="13581" max="13581" width="11.5703125" style="226" customWidth="1"/>
    <col min="13582" max="13582" width="12.85546875" style="226" customWidth="1"/>
    <col min="13583" max="13583" width="4.7109375" style="226" customWidth="1"/>
    <col min="13584" max="13584" width="3.7109375" style="226" customWidth="1"/>
    <col min="13585" max="13585" width="4.42578125" style="226" customWidth="1"/>
    <col min="13586" max="13586" width="4.7109375" style="226" customWidth="1"/>
    <col min="13587" max="13622" width="0" style="226" hidden="1" customWidth="1"/>
    <col min="13623" max="13623" width="5.42578125" style="226" customWidth="1"/>
    <col min="13624" max="13624" width="5.140625" style="226" customWidth="1"/>
    <col min="13625" max="13625" width="4.42578125" style="226" customWidth="1"/>
    <col min="13626" max="13626" width="5.5703125" style="226" customWidth="1"/>
    <col min="13627" max="13627" width="0.140625" style="226" customWidth="1"/>
    <col min="13628" max="13628" width="17.28515625" style="226" customWidth="1"/>
    <col min="13629" max="13629" width="12.85546875" style="226" customWidth="1"/>
    <col min="13630" max="13630" width="15.5703125" style="226" customWidth="1"/>
    <col min="13631" max="13631" width="24.7109375" style="226" customWidth="1"/>
    <col min="13632" max="13632" width="7.140625" style="226" bestFit="1" customWidth="1"/>
    <col min="13633" max="13633" width="6.5703125" style="226" bestFit="1" customWidth="1"/>
    <col min="13634" max="13634" width="9" style="226" customWidth="1"/>
    <col min="13635" max="13635" width="6.42578125" style="226" customWidth="1"/>
    <col min="13636" max="13636" width="6.7109375" style="226" customWidth="1"/>
    <col min="13637" max="13637" width="5" style="226" customWidth="1"/>
    <col min="13638" max="13638" width="4.5703125" style="226" customWidth="1"/>
    <col min="13639" max="13639" width="4" style="226" customWidth="1"/>
    <col min="13640" max="13640" width="9.42578125" style="226" bestFit="1" customWidth="1"/>
    <col min="13641" max="13641" width="4.140625" style="226" customWidth="1"/>
    <col min="13642" max="13824" width="11.42578125" style="226"/>
    <col min="13825" max="13825" width="9.42578125" style="226" customWidth="1"/>
    <col min="13826" max="13826" width="11.42578125" style="226" customWidth="1"/>
    <col min="13827" max="13827" width="7.5703125" style="226" customWidth="1"/>
    <col min="13828" max="13830" width="6.140625" style="226" customWidth="1"/>
    <col min="13831" max="13831" width="8.7109375" style="226" customWidth="1"/>
    <col min="13832" max="13832" width="2.7109375" style="226" bestFit="1" customWidth="1"/>
    <col min="13833" max="13833" width="14.42578125" style="226" customWidth="1"/>
    <col min="13834" max="13834" width="10.85546875" style="226" customWidth="1"/>
    <col min="13835" max="13835" width="13.7109375" style="226" customWidth="1"/>
    <col min="13836" max="13836" width="11" style="226" customWidth="1"/>
    <col min="13837" max="13837" width="11.5703125" style="226" customWidth="1"/>
    <col min="13838" max="13838" width="12.85546875" style="226" customWidth="1"/>
    <col min="13839" max="13839" width="4.7109375" style="226" customWidth="1"/>
    <col min="13840" max="13840" width="3.7109375" style="226" customWidth="1"/>
    <col min="13841" max="13841" width="4.42578125" style="226" customWidth="1"/>
    <col min="13842" max="13842" width="4.7109375" style="226" customWidth="1"/>
    <col min="13843" max="13878" width="0" style="226" hidden="1" customWidth="1"/>
    <col min="13879" max="13879" width="5.42578125" style="226" customWidth="1"/>
    <col min="13880" max="13880" width="5.140625" style="226" customWidth="1"/>
    <col min="13881" max="13881" width="4.42578125" style="226" customWidth="1"/>
    <col min="13882" max="13882" width="5.5703125" style="226" customWidth="1"/>
    <col min="13883" max="13883" width="0.140625" style="226" customWidth="1"/>
    <col min="13884" max="13884" width="17.28515625" style="226" customWidth="1"/>
    <col min="13885" max="13885" width="12.85546875" style="226" customWidth="1"/>
    <col min="13886" max="13886" width="15.5703125" style="226" customWidth="1"/>
    <col min="13887" max="13887" width="24.7109375" style="226" customWidth="1"/>
    <col min="13888" max="13888" width="7.140625" style="226" bestFit="1" customWidth="1"/>
    <col min="13889" max="13889" width="6.5703125" style="226" bestFit="1" customWidth="1"/>
    <col min="13890" max="13890" width="9" style="226" customWidth="1"/>
    <col min="13891" max="13891" width="6.42578125" style="226" customWidth="1"/>
    <col min="13892" max="13892" width="6.7109375" style="226" customWidth="1"/>
    <col min="13893" max="13893" width="5" style="226" customWidth="1"/>
    <col min="13894" max="13894" width="4.5703125" style="226" customWidth="1"/>
    <col min="13895" max="13895" width="4" style="226" customWidth="1"/>
    <col min="13896" max="13896" width="9.42578125" style="226" bestFit="1" customWidth="1"/>
    <col min="13897" max="13897" width="4.140625" style="226" customWidth="1"/>
    <col min="13898" max="14080" width="11.42578125" style="226"/>
    <col min="14081" max="14081" width="9.42578125" style="226" customWidth="1"/>
    <col min="14082" max="14082" width="11.42578125" style="226" customWidth="1"/>
    <col min="14083" max="14083" width="7.5703125" style="226" customWidth="1"/>
    <col min="14084" max="14086" width="6.140625" style="226" customWidth="1"/>
    <col min="14087" max="14087" width="8.7109375" style="226" customWidth="1"/>
    <col min="14088" max="14088" width="2.7109375" style="226" bestFit="1" customWidth="1"/>
    <col min="14089" max="14089" width="14.42578125" style="226" customWidth="1"/>
    <col min="14090" max="14090" width="10.85546875" style="226" customWidth="1"/>
    <col min="14091" max="14091" width="13.7109375" style="226" customWidth="1"/>
    <col min="14092" max="14092" width="11" style="226" customWidth="1"/>
    <col min="14093" max="14093" width="11.5703125" style="226" customWidth="1"/>
    <col min="14094" max="14094" width="12.85546875" style="226" customWidth="1"/>
    <col min="14095" max="14095" width="4.7109375" style="226" customWidth="1"/>
    <col min="14096" max="14096" width="3.7109375" style="226" customWidth="1"/>
    <col min="14097" max="14097" width="4.42578125" style="226" customWidth="1"/>
    <col min="14098" max="14098" width="4.7109375" style="226" customWidth="1"/>
    <col min="14099" max="14134" width="0" style="226" hidden="1" customWidth="1"/>
    <col min="14135" max="14135" width="5.42578125" style="226" customWidth="1"/>
    <col min="14136" max="14136" width="5.140625" style="226" customWidth="1"/>
    <col min="14137" max="14137" width="4.42578125" style="226" customWidth="1"/>
    <col min="14138" max="14138" width="5.5703125" style="226" customWidth="1"/>
    <col min="14139" max="14139" width="0.140625" style="226" customWidth="1"/>
    <col min="14140" max="14140" width="17.28515625" style="226" customWidth="1"/>
    <col min="14141" max="14141" width="12.85546875" style="226" customWidth="1"/>
    <col min="14142" max="14142" width="15.5703125" style="226" customWidth="1"/>
    <col min="14143" max="14143" width="24.7109375" style="226" customWidth="1"/>
    <col min="14144" max="14144" width="7.140625" style="226" bestFit="1" customWidth="1"/>
    <col min="14145" max="14145" width="6.5703125" style="226" bestFit="1" customWidth="1"/>
    <col min="14146" max="14146" width="9" style="226" customWidth="1"/>
    <col min="14147" max="14147" width="6.42578125" style="226" customWidth="1"/>
    <col min="14148" max="14148" width="6.7109375" style="226" customWidth="1"/>
    <col min="14149" max="14149" width="5" style="226" customWidth="1"/>
    <col min="14150" max="14150" width="4.5703125" style="226" customWidth="1"/>
    <col min="14151" max="14151" width="4" style="226" customWidth="1"/>
    <col min="14152" max="14152" width="9.42578125" style="226" bestFit="1" customWidth="1"/>
    <col min="14153" max="14153" width="4.140625" style="226" customWidth="1"/>
    <col min="14154" max="14336" width="11.42578125" style="226"/>
    <col min="14337" max="14337" width="9.42578125" style="226" customWidth="1"/>
    <col min="14338" max="14338" width="11.42578125" style="226" customWidth="1"/>
    <col min="14339" max="14339" width="7.5703125" style="226" customWidth="1"/>
    <col min="14340" max="14342" width="6.140625" style="226" customWidth="1"/>
    <col min="14343" max="14343" width="8.7109375" style="226" customWidth="1"/>
    <col min="14344" max="14344" width="2.7109375" style="226" bestFit="1" customWidth="1"/>
    <col min="14345" max="14345" width="14.42578125" style="226" customWidth="1"/>
    <col min="14346" max="14346" width="10.85546875" style="226" customWidth="1"/>
    <col min="14347" max="14347" width="13.7109375" style="226" customWidth="1"/>
    <col min="14348" max="14348" width="11" style="226" customWidth="1"/>
    <col min="14349" max="14349" width="11.5703125" style="226" customWidth="1"/>
    <col min="14350" max="14350" width="12.85546875" style="226" customWidth="1"/>
    <col min="14351" max="14351" width="4.7109375" style="226" customWidth="1"/>
    <col min="14352" max="14352" width="3.7109375" style="226" customWidth="1"/>
    <col min="14353" max="14353" width="4.42578125" style="226" customWidth="1"/>
    <col min="14354" max="14354" width="4.7109375" style="226" customWidth="1"/>
    <col min="14355" max="14390" width="0" style="226" hidden="1" customWidth="1"/>
    <col min="14391" max="14391" width="5.42578125" style="226" customWidth="1"/>
    <col min="14392" max="14392" width="5.140625" style="226" customWidth="1"/>
    <col min="14393" max="14393" width="4.42578125" style="226" customWidth="1"/>
    <col min="14394" max="14394" width="5.5703125" style="226" customWidth="1"/>
    <col min="14395" max="14395" width="0.140625" style="226" customWidth="1"/>
    <col min="14396" max="14396" width="17.28515625" style="226" customWidth="1"/>
    <col min="14397" max="14397" width="12.85546875" style="226" customWidth="1"/>
    <col min="14398" max="14398" width="15.5703125" style="226" customWidth="1"/>
    <col min="14399" max="14399" width="24.7109375" style="226" customWidth="1"/>
    <col min="14400" max="14400" width="7.140625" style="226" bestFit="1" customWidth="1"/>
    <col min="14401" max="14401" width="6.5703125" style="226" bestFit="1" customWidth="1"/>
    <col min="14402" max="14402" width="9" style="226" customWidth="1"/>
    <col min="14403" max="14403" width="6.42578125" style="226" customWidth="1"/>
    <col min="14404" max="14404" width="6.7109375" style="226" customWidth="1"/>
    <col min="14405" max="14405" width="5" style="226" customWidth="1"/>
    <col min="14406" max="14406" width="4.5703125" style="226" customWidth="1"/>
    <col min="14407" max="14407" width="4" style="226" customWidth="1"/>
    <col min="14408" max="14408" width="9.42578125" style="226" bestFit="1" customWidth="1"/>
    <col min="14409" max="14409" width="4.140625" style="226" customWidth="1"/>
    <col min="14410" max="14592" width="11.42578125" style="226"/>
    <col min="14593" max="14593" width="9.42578125" style="226" customWidth="1"/>
    <col min="14594" max="14594" width="11.42578125" style="226" customWidth="1"/>
    <col min="14595" max="14595" width="7.5703125" style="226" customWidth="1"/>
    <col min="14596" max="14598" width="6.140625" style="226" customWidth="1"/>
    <col min="14599" max="14599" width="8.7109375" style="226" customWidth="1"/>
    <col min="14600" max="14600" width="2.7109375" style="226" bestFit="1" customWidth="1"/>
    <col min="14601" max="14601" width="14.42578125" style="226" customWidth="1"/>
    <col min="14602" max="14602" width="10.85546875" style="226" customWidth="1"/>
    <col min="14603" max="14603" width="13.7109375" style="226" customWidth="1"/>
    <col min="14604" max="14604" width="11" style="226" customWidth="1"/>
    <col min="14605" max="14605" width="11.5703125" style="226" customWidth="1"/>
    <col min="14606" max="14606" width="12.85546875" style="226" customWidth="1"/>
    <col min="14607" max="14607" width="4.7109375" style="226" customWidth="1"/>
    <col min="14608" max="14608" width="3.7109375" style="226" customWidth="1"/>
    <col min="14609" max="14609" width="4.42578125" style="226" customWidth="1"/>
    <col min="14610" max="14610" width="4.7109375" style="226" customWidth="1"/>
    <col min="14611" max="14646" width="0" style="226" hidden="1" customWidth="1"/>
    <col min="14647" max="14647" width="5.42578125" style="226" customWidth="1"/>
    <col min="14648" max="14648" width="5.140625" style="226" customWidth="1"/>
    <col min="14649" max="14649" width="4.42578125" style="226" customWidth="1"/>
    <col min="14650" max="14650" width="5.5703125" style="226" customWidth="1"/>
    <col min="14651" max="14651" width="0.140625" style="226" customWidth="1"/>
    <col min="14652" max="14652" width="17.28515625" style="226" customWidth="1"/>
    <col min="14653" max="14653" width="12.85546875" style="226" customWidth="1"/>
    <col min="14654" max="14654" width="15.5703125" style="226" customWidth="1"/>
    <col min="14655" max="14655" width="24.7109375" style="226" customWidth="1"/>
    <col min="14656" max="14656" width="7.140625" style="226" bestFit="1" customWidth="1"/>
    <col min="14657" max="14657" width="6.5703125" style="226" bestFit="1" customWidth="1"/>
    <col min="14658" max="14658" width="9" style="226" customWidth="1"/>
    <col min="14659" max="14659" width="6.42578125" style="226" customWidth="1"/>
    <col min="14660" max="14660" width="6.7109375" style="226" customWidth="1"/>
    <col min="14661" max="14661" width="5" style="226" customWidth="1"/>
    <col min="14662" max="14662" width="4.5703125" style="226" customWidth="1"/>
    <col min="14663" max="14663" width="4" style="226" customWidth="1"/>
    <col min="14664" max="14664" width="9.42578125" style="226" bestFit="1" customWidth="1"/>
    <col min="14665" max="14665" width="4.140625" style="226" customWidth="1"/>
    <col min="14666" max="14848" width="11.42578125" style="226"/>
    <col min="14849" max="14849" width="9.42578125" style="226" customWidth="1"/>
    <col min="14850" max="14850" width="11.42578125" style="226" customWidth="1"/>
    <col min="14851" max="14851" width="7.5703125" style="226" customWidth="1"/>
    <col min="14852" max="14854" width="6.140625" style="226" customWidth="1"/>
    <col min="14855" max="14855" width="8.7109375" style="226" customWidth="1"/>
    <col min="14856" max="14856" width="2.7109375" style="226" bestFit="1" customWidth="1"/>
    <col min="14857" max="14857" width="14.42578125" style="226" customWidth="1"/>
    <col min="14858" max="14858" width="10.85546875" style="226" customWidth="1"/>
    <col min="14859" max="14859" width="13.7109375" style="226" customWidth="1"/>
    <col min="14860" max="14860" width="11" style="226" customWidth="1"/>
    <col min="14861" max="14861" width="11.5703125" style="226" customWidth="1"/>
    <col min="14862" max="14862" width="12.85546875" style="226" customWidth="1"/>
    <col min="14863" max="14863" width="4.7109375" style="226" customWidth="1"/>
    <col min="14864" max="14864" width="3.7109375" style="226" customWidth="1"/>
    <col min="14865" max="14865" width="4.42578125" style="226" customWidth="1"/>
    <col min="14866" max="14866" width="4.7109375" style="226" customWidth="1"/>
    <col min="14867" max="14902" width="0" style="226" hidden="1" customWidth="1"/>
    <col min="14903" max="14903" width="5.42578125" style="226" customWidth="1"/>
    <col min="14904" max="14904" width="5.140625" style="226" customWidth="1"/>
    <col min="14905" max="14905" width="4.42578125" style="226" customWidth="1"/>
    <col min="14906" max="14906" width="5.5703125" style="226" customWidth="1"/>
    <col min="14907" max="14907" width="0.140625" style="226" customWidth="1"/>
    <col min="14908" max="14908" width="17.28515625" style="226" customWidth="1"/>
    <col min="14909" max="14909" width="12.85546875" style="226" customWidth="1"/>
    <col min="14910" max="14910" width="15.5703125" style="226" customWidth="1"/>
    <col min="14911" max="14911" width="24.7109375" style="226" customWidth="1"/>
    <col min="14912" max="14912" width="7.140625" style="226" bestFit="1" customWidth="1"/>
    <col min="14913" max="14913" width="6.5703125" style="226" bestFit="1" customWidth="1"/>
    <col min="14914" max="14914" width="9" style="226" customWidth="1"/>
    <col min="14915" max="14915" width="6.42578125" style="226" customWidth="1"/>
    <col min="14916" max="14916" width="6.7109375" style="226" customWidth="1"/>
    <col min="14917" max="14917" width="5" style="226" customWidth="1"/>
    <col min="14918" max="14918" width="4.5703125" style="226" customWidth="1"/>
    <col min="14919" max="14919" width="4" style="226" customWidth="1"/>
    <col min="14920" max="14920" width="9.42578125" style="226" bestFit="1" customWidth="1"/>
    <col min="14921" max="14921" width="4.140625" style="226" customWidth="1"/>
    <col min="14922" max="15104" width="11.42578125" style="226"/>
    <col min="15105" max="15105" width="9.42578125" style="226" customWidth="1"/>
    <col min="15106" max="15106" width="11.42578125" style="226" customWidth="1"/>
    <col min="15107" max="15107" width="7.5703125" style="226" customWidth="1"/>
    <col min="15108" max="15110" width="6.140625" style="226" customWidth="1"/>
    <col min="15111" max="15111" width="8.7109375" style="226" customWidth="1"/>
    <col min="15112" max="15112" width="2.7109375" style="226" bestFit="1" customWidth="1"/>
    <col min="15113" max="15113" width="14.42578125" style="226" customWidth="1"/>
    <col min="15114" max="15114" width="10.85546875" style="226" customWidth="1"/>
    <col min="15115" max="15115" width="13.7109375" style="226" customWidth="1"/>
    <col min="15116" max="15116" width="11" style="226" customWidth="1"/>
    <col min="15117" max="15117" width="11.5703125" style="226" customWidth="1"/>
    <col min="15118" max="15118" width="12.85546875" style="226" customWidth="1"/>
    <col min="15119" max="15119" width="4.7109375" style="226" customWidth="1"/>
    <col min="15120" max="15120" width="3.7109375" style="226" customWidth="1"/>
    <col min="15121" max="15121" width="4.42578125" style="226" customWidth="1"/>
    <col min="15122" max="15122" width="4.7109375" style="226" customWidth="1"/>
    <col min="15123" max="15158" width="0" style="226" hidden="1" customWidth="1"/>
    <col min="15159" max="15159" width="5.42578125" style="226" customWidth="1"/>
    <col min="15160" max="15160" width="5.140625" style="226" customWidth="1"/>
    <col min="15161" max="15161" width="4.42578125" style="226" customWidth="1"/>
    <col min="15162" max="15162" width="5.5703125" style="226" customWidth="1"/>
    <col min="15163" max="15163" width="0.140625" style="226" customWidth="1"/>
    <col min="15164" max="15164" width="17.28515625" style="226" customWidth="1"/>
    <col min="15165" max="15165" width="12.85546875" style="226" customWidth="1"/>
    <col min="15166" max="15166" width="15.5703125" style="226" customWidth="1"/>
    <col min="15167" max="15167" width="24.7109375" style="226" customWidth="1"/>
    <col min="15168" max="15168" width="7.140625" style="226" bestFit="1" customWidth="1"/>
    <col min="15169" max="15169" width="6.5703125" style="226" bestFit="1" customWidth="1"/>
    <col min="15170" max="15170" width="9" style="226" customWidth="1"/>
    <col min="15171" max="15171" width="6.42578125" style="226" customWidth="1"/>
    <col min="15172" max="15172" width="6.7109375" style="226" customWidth="1"/>
    <col min="15173" max="15173" width="5" style="226" customWidth="1"/>
    <col min="15174" max="15174" width="4.5703125" style="226" customWidth="1"/>
    <col min="15175" max="15175" width="4" style="226" customWidth="1"/>
    <col min="15176" max="15176" width="9.42578125" style="226" bestFit="1" customWidth="1"/>
    <col min="15177" max="15177" width="4.140625" style="226" customWidth="1"/>
    <col min="15178" max="15360" width="11.42578125" style="226"/>
    <col min="15361" max="15361" width="9.42578125" style="226" customWidth="1"/>
    <col min="15362" max="15362" width="11.42578125" style="226" customWidth="1"/>
    <col min="15363" max="15363" width="7.5703125" style="226" customWidth="1"/>
    <col min="15364" max="15366" width="6.140625" style="226" customWidth="1"/>
    <col min="15367" max="15367" width="8.7109375" style="226" customWidth="1"/>
    <col min="15368" max="15368" width="2.7109375" style="226" bestFit="1" customWidth="1"/>
    <col min="15369" max="15369" width="14.42578125" style="226" customWidth="1"/>
    <col min="15370" max="15370" width="10.85546875" style="226" customWidth="1"/>
    <col min="15371" max="15371" width="13.7109375" style="226" customWidth="1"/>
    <col min="15372" max="15372" width="11" style="226" customWidth="1"/>
    <col min="15373" max="15373" width="11.5703125" style="226" customWidth="1"/>
    <col min="15374" max="15374" width="12.85546875" style="226" customWidth="1"/>
    <col min="15375" max="15375" width="4.7109375" style="226" customWidth="1"/>
    <col min="15376" max="15376" width="3.7109375" style="226" customWidth="1"/>
    <col min="15377" max="15377" width="4.42578125" style="226" customWidth="1"/>
    <col min="15378" max="15378" width="4.7109375" style="226" customWidth="1"/>
    <col min="15379" max="15414" width="0" style="226" hidden="1" customWidth="1"/>
    <col min="15415" max="15415" width="5.42578125" style="226" customWidth="1"/>
    <col min="15416" max="15416" width="5.140625" style="226" customWidth="1"/>
    <col min="15417" max="15417" width="4.42578125" style="226" customWidth="1"/>
    <col min="15418" max="15418" width="5.5703125" style="226" customWidth="1"/>
    <col min="15419" max="15419" width="0.140625" style="226" customWidth="1"/>
    <col min="15420" max="15420" width="17.28515625" style="226" customWidth="1"/>
    <col min="15421" max="15421" width="12.85546875" style="226" customWidth="1"/>
    <col min="15422" max="15422" width="15.5703125" style="226" customWidth="1"/>
    <col min="15423" max="15423" width="24.7109375" style="226" customWidth="1"/>
    <col min="15424" max="15424" width="7.140625" style="226" bestFit="1" customWidth="1"/>
    <col min="15425" max="15425" width="6.5703125" style="226" bestFit="1" customWidth="1"/>
    <col min="15426" max="15426" width="9" style="226" customWidth="1"/>
    <col min="15427" max="15427" width="6.42578125" style="226" customWidth="1"/>
    <col min="15428" max="15428" width="6.7109375" style="226" customWidth="1"/>
    <col min="15429" max="15429" width="5" style="226" customWidth="1"/>
    <col min="15430" max="15430" width="4.5703125" style="226" customWidth="1"/>
    <col min="15431" max="15431" width="4" style="226" customWidth="1"/>
    <col min="15432" max="15432" width="9.42578125" style="226" bestFit="1" customWidth="1"/>
    <col min="15433" max="15433" width="4.140625" style="226" customWidth="1"/>
    <col min="15434" max="15616" width="11.42578125" style="226"/>
    <col min="15617" max="15617" width="9.42578125" style="226" customWidth="1"/>
    <col min="15618" max="15618" width="11.42578125" style="226" customWidth="1"/>
    <col min="15619" max="15619" width="7.5703125" style="226" customWidth="1"/>
    <col min="15620" max="15622" width="6.140625" style="226" customWidth="1"/>
    <col min="15623" max="15623" width="8.7109375" style="226" customWidth="1"/>
    <col min="15624" max="15624" width="2.7109375" style="226" bestFit="1" customWidth="1"/>
    <col min="15625" max="15625" width="14.42578125" style="226" customWidth="1"/>
    <col min="15626" max="15626" width="10.85546875" style="226" customWidth="1"/>
    <col min="15627" max="15627" width="13.7109375" style="226" customWidth="1"/>
    <col min="15628" max="15628" width="11" style="226" customWidth="1"/>
    <col min="15629" max="15629" width="11.5703125" style="226" customWidth="1"/>
    <col min="15630" max="15630" width="12.85546875" style="226" customWidth="1"/>
    <col min="15631" max="15631" width="4.7109375" style="226" customWidth="1"/>
    <col min="15632" max="15632" width="3.7109375" style="226" customWidth="1"/>
    <col min="15633" max="15633" width="4.42578125" style="226" customWidth="1"/>
    <col min="15634" max="15634" width="4.7109375" style="226" customWidth="1"/>
    <col min="15635" max="15670" width="0" style="226" hidden="1" customWidth="1"/>
    <col min="15671" max="15671" width="5.42578125" style="226" customWidth="1"/>
    <col min="15672" max="15672" width="5.140625" style="226" customWidth="1"/>
    <col min="15673" max="15673" width="4.42578125" style="226" customWidth="1"/>
    <col min="15674" max="15674" width="5.5703125" style="226" customWidth="1"/>
    <col min="15675" max="15675" width="0.140625" style="226" customWidth="1"/>
    <col min="15676" max="15676" width="17.28515625" style="226" customWidth="1"/>
    <col min="15677" max="15677" width="12.85546875" style="226" customWidth="1"/>
    <col min="15678" max="15678" width="15.5703125" style="226" customWidth="1"/>
    <col min="15679" max="15679" width="24.7109375" style="226" customWidth="1"/>
    <col min="15680" max="15680" width="7.140625" style="226" bestFit="1" customWidth="1"/>
    <col min="15681" max="15681" width="6.5703125" style="226" bestFit="1" customWidth="1"/>
    <col min="15682" max="15682" width="9" style="226" customWidth="1"/>
    <col min="15683" max="15683" width="6.42578125" style="226" customWidth="1"/>
    <col min="15684" max="15684" width="6.7109375" style="226" customWidth="1"/>
    <col min="15685" max="15685" width="5" style="226" customWidth="1"/>
    <col min="15686" max="15686" width="4.5703125" style="226" customWidth="1"/>
    <col min="15687" max="15687" width="4" style="226" customWidth="1"/>
    <col min="15688" max="15688" width="9.42578125" style="226" bestFit="1" customWidth="1"/>
    <col min="15689" max="15689" width="4.140625" style="226" customWidth="1"/>
    <col min="15690" max="15872" width="11.42578125" style="226"/>
    <col min="15873" max="15873" width="9.42578125" style="226" customWidth="1"/>
    <col min="15874" max="15874" width="11.42578125" style="226" customWidth="1"/>
    <col min="15875" max="15875" width="7.5703125" style="226" customWidth="1"/>
    <col min="15876" max="15878" width="6.140625" style="226" customWidth="1"/>
    <col min="15879" max="15879" width="8.7109375" style="226" customWidth="1"/>
    <col min="15880" max="15880" width="2.7109375" style="226" bestFit="1" customWidth="1"/>
    <col min="15881" max="15881" width="14.42578125" style="226" customWidth="1"/>
    <col min="15882" max="15882" width="10.85546875" style="226" customWidth="1"/>
    <col min="15883" max="15883" width="13.7109375" style="226" customWidth="1"/>
    <col min="15884" max="15884" width="11" style="226" customWidth="1"/>
    <col min="15885" max="15885" width="11.5703125" style="226" customWidth="1"/>
    <col min="15886" max="15886" width="12.85546875" style="226" customWidth="1"/>
    <col min="15887" max="15887" width="4.7109375" style="226" customWidth="1"/>
    <col min="15888" max="15888" width="3.7109375" style="226" customWidth="1"/>
    <col min="15889" max="15889" width="4.42578125" style="226" customWidth="1"/>
    <col min="15890" max="15890" width="4.7109375" style="226" customWidth="1"/>
    <col min="15891" max="15926" width="0" style="226" hidden="1" customWidth="1"/>
    <col min="15927" max="15927" width="5.42578125" style="226" customWidth="1"/>
    <col min="15928" max="15928" width="5.140625" style="226" customWidth="1"/>
    <col min="15929" max="15929" width="4.42578125" style="226" customWidth="1"/>
    <col min="15930" max="15930" width="5.5703125" style="226" customWidth="1"/>
    <col min="15931" max="15931" width="0.140625" style="226" customWidth="1"/>
    <col min="15932" max="15932" width="17.28515625" style="226" customWidth="1"/>
    <col min="15933" max="15933" width="12.85546875" style="226" customWidth="1"/>
    <col min="15934" max="15934" width="15.5703125" style="226" customWidth="1"/>
    <col min="15935" max="15935" width="24.7109375" style="226" customWidth="1"/>
    <col min="15936" max="15936" width="7.140625" style="226" bestFit="1" customWidth="1"/>
    <col min="15937" max="15937" width="6.5703125" style="226" bestFit="1" customWidth="1"/>
    <col min="15938" max="15938" width="9" style="226" customWidth="1"/>
    <col min="15939" max="15939" width="6.42578125" style="226" customWidth="1"/>
    <col min="15940" max="15940" width="6.7109375" style="226" customWidth="1"/>
    <col min="15941" max="15941" width="5" style="226" customWidth="1"/>
    <col min="15942" max="15942" width="4.5703125" style="226" customWidth="1"/>
    <col min="15943" max="15943" width="4" style="226" customWidth="1"/>
    <col min="15944" max="15944" width="9.42578125" style="226" bestFit="1" customWidth="1"/>
    <col min="15945" max="15945" width="4.140625" style="226" customWidth="1"/>
    <col min="15946" max="16128" width="11.42578125" style="226"/>
    <col min="16129" max="16129" width="9.42578125" style="226" customWidth="1"/>
    <col min="16130" max="16130" width="11.42578125" style="226" customWidth="1"/>
    <col min="16131" max="16131" width="7.5703125" style="226" customWidth="1"/>
    <col min="16132" max="16134" width="6.140625" style="226" customWidth="1"/>
    <col min="16135" max="16135" width="8.7109375" style="226" customWidth="1"/>
    <col min="16136" max="16136" width="2.7109375" style="226" bestFit="1" customWidth="1"/>
    <col min="16137" max="16137" width="14.42578125" style="226" customWidth="1"/>
    <col min="16138" max="16138" width="10.85546875" style="226" customWidth="1"/>
    <col min="16139" max="16139" width="13.7109375" style="226" customWidth="1"/>
    <col min="16140" max="16140" width="11" style="226" customWidth="1"/>
    <col min="16141" max="16141" width="11.5703125" style="226" customWidth="1"/>
    <col min="16142" max="16142" width="12.85546875" style="226" customWidth="1"/>
    <col min="16143" max="16143" width="4.7109375" style="226" customWidth="1"/>
    <col min="16144" max="16144" width="3.7109375" style="226" customWidth="1"/>
    <col min="16145" max="16145" width="4.42578125" style="226" customWidth="1"/>
    <col min="16146" max="16146" width="4.7109375" style="226" customWidth="1"/>
    <col min="16147" max="16182" width="0" style="226" hidden="1" customWidth="1"/>
    <col min="16183" max="16183" width="5.42578125" style="226" customWidth="1"/>
    <col min="16184" max="16184" width="5.140625" style="226" customWidth="1"/>
    <col min="16185" max="16185" width="4.42578125" style="226" customWidth="1"/>
    <col min="16186" max="16186" width="5.5703125" style="226" customWidth="1"/>
    <col min="16187" max="16187" width="0.140625" style="226" customWidth="1"/>
    <col min="16188" max="16188" width="17.28515625" style="226" customWidth="1"/>
    <col min="16189" max="16189" width="12.85546875" style="226" customWidth="1"/>
    <col min="16190" max="16190" width="15.5703125" style="226" customWidth="1"/>
    <col min="16191" max="16191" width="24.7109375" style="226" customWidth="1"/>
    <col min="16192" max="16192" width="7.140625" style="226" bestFit="1" customWidth="1"/>
    <col min="16193" max="16193" width="6.5703125" style="226" bestFit="1" customWidth="1"/>
    <col min="16194" max="16194" width="9" style="226" customWidth="1"/>
    <col min="16195" max="16195" width="6.42578125" style="226" customWidth="1"/>
    <col min="16196" max="16196" width="6.7109375" style="226" customWidth="1"/>
    <col min="16197" max="16197" width="5" style="226" customWidth="1"/>
    <col min="16198" max="16198" width="4.5703125" style="226" customWidth="1"/>
    <col min="16199" max="16199" width="4" style="226" customWidth="1"/>
    <col min="16200" max="16200" width="9.42578125" style="226" bestFit="1" customWidth="1"/>
    <col min="16201" max="16201" width="4.140625" style="226" customWidth="1"/>
    <col min="16202" max="16384" width="11.42578125" style="226"/>
  </cols>
  <sheetData>
    <row r="1" spans="1:72" s="213" customFormat="1" ht="11.25" customHeight="1" x14ac:dyDescent="0.2">
      <c r="A1" s="1231" t="s">
        <v>447</v>
      </c>
      <c r="B1" s="1232"/>
      <c r="C1" s="1232"/>
      <c r="D1" s="1232"/>
      <c r="E1" s="1232"/>
      <c r="F1" s="1232"/>
      <c r="G1" s="1232"/>
      <c r="H1" s="1232"/>
      <c r="I1" s="1232"/>
      <c r="J1" s="1232"/>
      <c r="K1" s="1233"/>
      <c r="L1" s="1234"/>
      <c r="M1" s="1235"/>
      <c r="N1" s="1236"/>
      <c r="O1" s="209"/>
      <c r="P1" s="209"/>
      <c r="Q1" s="209"/>
      <c r="R1" s="209"/>
      <c r="S1" s="209"/>
      <c r="T1" s="1238"/>
      <c r="U1" s="1238"/>
      <c r="V1" s="210"/>
      <c r="W1" s="210"/>
      <c r="X1" s="211"/>
      <c r="Y1" s="211"/>
      <c r="Z1" s="211"/>
      <c r="AA1" s="211"/>
      <c r="AB1" s="211"/>
      <c r="AC1" s="211"/>
      <c r="AD1" s="211"/>
      <c r="AE1" s="211"/>
      <c r="AF1" s="211"/>
      <c r="AG1" s="211"/>
      <c r="AH1" s="211"/>
      <c r="AI1" s="211"/>
      <c r="AJ1" s="211"/>
      <c r="AK1" s="211"/>
      <c r="AL1" s="211"/>
      <c r="AM1" s="211"/>
      <c r="AN1" s="211"/>
      <c r="AO1" s="211"/>
      <c r="AP1" s="211"/>
      <c r="AQ1" s="211"/>
      <c r="AR1" s="211"/>
      <c r="AS1" s="211"/>
      <c r="AT1" s="211"/>
      <c r="AU1" s="211"/>
      <c r="AV1" s="211"/>
      <c r="AW1" s="211"/>
      <c r="AX1" s="211"/>
      <c r="AY1" s="211"/>
      <c r="AZ1" s="211"/>
      <c r="BA1" s="211"/>
      <c r="BB1" s="211"/>
      <c r="BC1" s="211"/>
      <c r="BD1" s="211"/>
      <c r="BE1" s="211"/>
      <c r="BF1" s="211"/>
      <c r="BG1" s="211"/>
      <c r="BH1" s="1243" t="s">
        <v>448</v>
      </c>
      <c r="BI1" s="1245" t="s">
        <v>1530</v>
      </c>
      <c r="BJ1" s="1246"/>
      <c r="BK1" s="1246"/>
      <c r="BL1" s="1247"/>
      <c r="BM1" s="212"/>
      <c r="BN1" s="212"/>
      <c r="BO1" s="1251" t="s">
        <v>449</v>
      </c>
      <c r="BP1" s="1252"/>
      <c r="BQ1" s="1252"/>
      <c r="BR1" s="1252"/>
      <c r="BS1" s="1252"/>
      <c r="BT1" s="1253"/>
    </row>
    <row r="2" spans="1:72" s="213" customFormat="1" ht="11.25" customHeight="1" x14ac:dyDescent="0.2">
      <c r="A2" s="1257" t="s">
        <v>450</v>
      </c>
      <c r="B2" s="1258"/>
      <c r="C2" s="1258"/>
      <c r="D2" s="1258"/>
      <c r="E2" s="1258"/>
      <c r="F2" s="1258"/>
      <c r="G2" s="1258"/>
      <c r="H2" s="1258"/>
      <c r="I2" s="1258"/>
      <c r="J2" s="1258"/>
      <c r="K2" s="1259"/>
      <c r="L2" s="1237"/>
      <c r="M2" s="1238"/>
      <c r="N2" s="1239"/>
      <c r="O2" s="209"/>
      <c r="P2" s="209"/>
      <c r="Q2" s="209"/>
      <c r="R2" s="209"/>
      <c r="S2" s="209"/>
      <c r="T2" s="1238"/>
      <c r="U2" s="1238"/>
      <c r="V2" s="210"/>
      <c r="W2" s="210"/>
      <c r="X2" s="211"/>
      <c r="Y2" s="211"/>
      <c r="Z2" s="211"/>
      <c r="AA2" s="211"/>
      <c r="AB2" s="211"/>
      <c r="AC2" s="211"/>
      <c r="AD2" s="211"/>
      <c r="AE2" s="211"/>
      <c r="AF2" s="211"/>
      <c r="AG2" s="211"/>
      <c r="AH2" s="211"/>
      <c r="AI2" s="211"/>
      <c r="AJ2" s="211"/>
      <c r="AK2" s="211"/>
      <c r="AL2" s="211"/>
      <c r="AM2" s="211"/>
      <c r="AN2" s="211"/>
      <c r="AO2" s="211"/>
      <c r="AP2" s="211"/>
      <c r="AQ2" s="211"/>
      <c r="AR2" s="211"/>
      <c r="AS2" s="211"/>
      <c r="AT2" s="211"/>
      <c r="AU2" s="211"/>
      <c r="AV2" s="211"/>
      <c r="AW2" s="211"/>
      <c r="AX2" s="211"/>
      <c r="AY2" s="211"/>
      <c r="AZ2" s="211"/>
      <c r="BA2" s="211"/>
      <c r="BB2" s="211"/>
      <c r="BC2" s="211"/>
      <c r="BD2" s="211"/>
      <c r="BE2" s="211"/>
      <c r="BF2" s="211"/>
      <c r="BG2" s="211"/>
      <c r="BH2" s="1244"/>
      <c r="BI2" s="1248"/>
      <c r="BJ2" s="1249"/>
      <c r="BK2" s="1249"/>
      <c r="BL2" s="1250"/>
      <c r="BM2" s="214"/>
      <c r="BN2" s="215"/>
      <c r="BO2" s="1254"/>
      <c r="BP2" s="1255"/>
      <c r="BQ2" s="1255"/>
      <c r="BR2" s="1255"/>
      <c r="BS2" s="1255"/>
      <c r="BT2" s="1256"/>
    </row>
    <row r="3" spans="1:72" s="213" customFormat="1" ht="17.25" customHeight="1" x14ac:dyDescent="0.2">
      <c r="A3" s="216" t="s">
        <v>451</v>
      </c>
      <c r="B3" s="1231" t="s">
        <v>452</v>
      </c>
      <c r="C3" s="1232"/>
      <c r="D3" s="1232"/>
      <c r="E3" s="1232"/>
      <c r="F3" s="1232"/>
      <c r="G3" s="1232"/>
      <c r="H3" s="1232"/>
      <c r="I3" s="1233"/>
      <c r="J3" s="1231" t="s">
        <v>453</v>
      </c>
      <c r="K3" s="1233"/>
      <c r="L3" s="1237"/>
      <c r="M3" s="1238"/>
      <c r="N3" s="1239"/>
      <c r="O3" s="209"/>
      <c r="P3" s="209"/>
      <c r="Q3" s="209"/>
      <c r="R3" s="209"/>
      <c r="S3" s="209"/>
      <c r="T3" s="1238"/>
      <c r="U3" s="1238"/>
      <c r="V3" s="210"/>
      <c r="W3" s="210"/>
      <c r="X3" s="211"/>
      <c r="Y3" s="211"/>
      <c r="Z3" s="211"/>
      <c r="AA3" s="211"/>
      <c r="AB3" s="211"/>
      <c r="AC3" s="211"/>
      <c r="AD3" s="211"/>
      <c r="AE3" s="211"/>
      <c r="AF3" s="211"/>
      <c r="AG3" s="211"/>
      <c r="AH3" s="211"/>
      <c r="AI3" s="211"/>
      <c r="AJ3" s="211"/>
      <c r="AK3" s="211"/>
      <c r="AL3" s="211"/>
      <c r="AM3" s="211"/>
      <c r="AN3" s="211"/>
      <c r="AO3" s="211"/>
      <c r="AP3" s="211"/>
      <c r="AQ3" s="211"/>
      <c r="AR3" s="211"/>
      <c r="AS3" s="211"/>
      <c r="AT3" s="211"/>
      <c r="AU3" s="211"/>
      <c r="AV3" s="211"/>
      <c r="AW3" s="211"/>
      <c r="AX3" s="211"/>
      <c r="AY3" s="211"/>
      <c r="AZ3" s="211"/>
      <c r="BA3" s="211"/>
      <c r="BB3" s="211"/>
      <c r="BC3" s="211"/>
      <c r="BD3" s="211"/>
      <c r="BE3" s="211"/>
      <c r="BF3" s="211"/>
      <c r="BG3" s="211"/>
      <c r="BH3" s="1244" t="s">
        <v>454</v>
      </c>
      <c r="BI3" s="1262" t="s">
        <v>1531</v>
      </c>
      <c r="BJ3" s="1263"/>
      <c r="BK3" s="1263"/>
      <c r="BL3" s="1264"/>
      <c r="BM3" s="214"/>
      <c r="BN3" s="215"/>
      <c r="BO3" s="1268">
        <v>42521</v>
      </c>
      <c r="BP3" s="1269"/>
      <c r="BQ3" s="1269"/>
      <c r="BR3" s="1269"/>
      <c r="BS3" s="1269"/>
      <c r="BT3" s="1270"/>
    </row>
    <row r="4" spans="1:72" s="213" customFormat="1" ht="14.25" customHeight="1" x14ac:dyDescent="0.2">
      <c r="A4" s="217" t="s">
        <v>455</v>
      </c>
      <c r="B4" s="1274" t="s">
        <v>456</v>
      </c>
      <c r="C4" s="1275"/>
      <c r="D4" s="1275"/>
      <c r="E4" s="1275"/>
      <c r="F4" s="1275"/>
      <c r="G4" s="1275"/>
      <c r="H4" s="1275"/>
      <c r="I4" s="1276"/>
      <c r="J4" s="1277">
        <v>2</v>
      </c>
      <c r="K4" s="1278"/>
      <c r="L4" s="1240"/>
      <c r="M4" s="1241"/>
      <c r="N4" s="1242"/>
      <c r="O4" s="218"/>
      <c r="P4" s="218"/>
      <c r="Q4" s="218"/>
      <c r="R4" s="218"/>
      <c r="S4" s="218"/>
      <c r="T4" s="1238"/>
      <c r="U4" s="1238"/>
      <c r="V4" s="210"/>
      <c r="W4" s="210"/>
      <c r="X4" s="211"/>
      <c r="Y4" s="211"/>
      <c r="Z4" s="211"/>
      <c r="AA4" s="211"/>
      <c r="AB4" s="211"/>
      <c r="AC4" s="211"/>
      <c r="AD4" s="211"/>
      <c r="AE4" s="211"/>
      <c r="AF4" s="211"/>
      <c r="AG4" s="211"/>
      <c r="AH4" s="211"/>
      <c r="AI4" s="211"/>
      <c r="AJ4" s="211"/>
      <c r="AK4" s="211"/>
      <c r="AL4" s="211"/>
      <c r="AM4" s="211"/>
      <c r="AN4" s="211"/>
      <c r="AO4" s="211"/>
      <c r="AP4" s="211"/>
      <c r="AQ4" s="211"/>
      <c r="AR4" s="211"/>
      <c r="AS4" s="211"/>
      <c r="AT4" s="211"/>
      <c r="AU4" s="211"/>
      <c r="AV4" s="211"/>
      <c r="AW4" s="211"/>
      <c r="AX4" s="211"/>
      <c r="AY4" s="211"/>
      <c r="AZ4" s="211"/>
      <c r="BA4" s="211"/>
      <c r="BB4" s="211"/>
      <c r="BC4" s="211"/>
      <c r="BD4" s="211"/>
      <c r="BE4" s="211"/>
      <c r="BF4" s="211"/>
      <c r="BG4" s="211"/>
      <c r="BH4" s="1260"/>
      <c r="BI4" s="1265"/>
      <c r="BJ4" s="1266"/>
      <c r="BK4" s="1266"/>
      <c r="BL4" s="1267"/>
      <c r="BM4" s="219"/>
      <c r="BN4" s="219"/>
      <c r="BO4" s="1271"/>
      <c r="BP4" s="1272"/>
      <c r="BQ4" s="1272"/>
      <c r="BR4" s="1272"/>
      <c r="BS4" s="1272"/>
      <c r="BT4" s="1273"/>
    </row>
    <row r="5" spans="1:72" s="223" customFormat="1" ht="5.25" customHeight="1" x14ac:dyDescent="0.2">
      <c r="A5" s="220"/>
      <c r="B5" s="221"/>
      <c r="C5" s="221"/>
      <c r="D5" s="220"/>
      <c r="E5" s="220"/>
      <c r="F5" s="220"/>
      <c r="G5" s="220"/>
      <c r="H5" s="220"/>
      <c r="I5" s="222"/>
      <c r="J5" s="222"/>
      <c r="K5" s="222"/>
      <c r="L5" s="220"/>
      <c r="M5" s="220"/>
      <c r="N5" s="220"/>
      <c r="O5" s="220"/>
      <c r="P5" s="220"/>
      <c r="Q5" s="220"/>
      <c r="R5" s="220"/>
      <c r="S5" s="220"/>
      <c r="T5" s="220"/>
      <c r="U5" s="220"/>
      <c r="V5" s="220"/>
      <c r="W5" s="220"/>
      <c r="X5" s="220"/>
      <c r="Y5" s="220"/>
      <c r="Z5" s="220"/>
      <c r="AA5" s="220"/>
      <c r="AB5" s="220"/>
      <c r="AC5" s="220"/>
      <c r="AD5" s="220"/>
      <c r="AE5" s="220"/>
      <c r="AF5" s="220"/>
      <c r="AG5" s="220"/>
      <c r="AH5" s="220"/>
      <c r="AI5" s="220"/>
      <c r="AJ5" s="220"/>
      <c r="AK5" s="220"/>
      <c r="AL5" s="220"/>
      <c r="AM5" s="220"/>
      <c r="AN5" s="220"/>
      <c r="AO5" s="220"/>
      <c r="AP5" s="220"/>
      <c r="AQ5" s="220"/>
      <c r="AR5" s="220"/>
      <c r="AS5" s="220"/>
      <c r="AT5" s="220"/>
      <c r="AU5" s="220"/>
      <c r="AV5" s="220"/>
      <c r="AW5" s="220"/>
      <c r="AX5" s="220"/>
      <c r="AY5" s="220"/>
      <c r="AZ5" s="220"/>
      <c r="BA5" s="220"/>
      <c r="BB5" s="220"/>
      <c r="BC5" s="220"/>
      <c r="BD5" s="220"/>
      <c r="BE5" s="220"/>
      <c r="BF5" s="220"/>
      <c r="BG5" s="220"/>
      <c r="BH5" s="222"/>
      <c r="BI5" s="222"/>
      <c r="BJ5" s="222"/>
      <c r="BK5" s="220"/>
      <c r="BL5" s="220"/>
      <c r="BM5" s="220"/>
      <c r="BN5" s="220"/>
      <c r="BO5" s="220"/>
      <c r="BP5" s="220"/>
      <c r="BQ5" s="220"/>
      <c r="BR5" s="220"/>
      <c r="BS5" s="220"/>
      <c r="BT5" s="221"/>
    </row>
    <row r="6" spans="1:72" s="223" customFormat="1" ht="11.25" x14ac:dyDescent="0.2">
      <c r="A6" s="1279" t="s">
        <v>457</v>
      </c>
      <c r="B6" s="1279"/>
      <c r="C6" s="1279"/>
      <c r="D6" s="1279"/>
      <c r="E6" s="1279"/>
      <c r="F6" s="1279"/>
      <c r="G6" s="1279"/>
      <c r="H6" s="1279"/>
      <c r="I6" s="1279"/>
      <c r="J6" s="1279"/>
      <c r="K6" s="1279"/>
      <c r="L6" s="1279"/>
      <c r="M6" s="1279"/>
      <c r="N6" s="1279"/>
      <c r="O6" s="1280" t="s">
        <v>608</v>
      </c>
      <c r="P6" s="1281"/>
      <c r="Q6" s="1281"/>
      <c r="R6" s="1282"/>
      <c r="S6" s="1283" t="s">
        <v>459</v>
      </c>
      <c r="T6" s="1284"/>
      <c r="U6" s="1284"/>
      <c r="V6" s="1284"/>
      <c r="W6" s="1284"/>
      <c r="X6" s="1284"/>
      <c r="Y6" s="1284"/>
      <c r="Z6" s="1284"/>
      <c r="AA6" s="1284"/>
      <c r="AB6" s="1284"/>
      <c r="AC6" s="1284"/>
      <c r="AD6" s="1284"/>
      <c r="AE6" s="1284"/>
      <c r="AF6" s="1284"/>
      <c r="AG6" s="1284"/>
      <c r="AH6" s="1284"/>
      <c r="AI6" s="1284"/>
      <c r="AJ6" s="1284"/>
      <c r="AK6" s="1284"/>
      <c r="AL6" s="1284"/>
      <c r="AM6" s="1284"/>
      <c r="AN6" s="1284"/>
      <c r="AO6" s="1284"/>
      <c r="AP6" s="1284"/>
      <c r="AQ6" s="1284"/>
      <c r="AR6" s="1284"/>
      <c r="AS6" s="1284"/>
      <c r="AT6" s="1284"/>
      <c r="AU6" s="1284"/>
      <c r="AV6" s="1284"/>
      <c r="AW6" s="1284"/>
      <c r="AX6" s="1284"/>
      <c r="AY6" s="1284"/>
      <c r="AZ6" s="1284"/>
      <c r="BA6" s="1284"/>
      <c r="BB6" s="1284"/>
      <c r="BC6" s="1284"/>
      <c r="BD6" s="1284"/>
      <c r="BE6" s="1284"/>
      <c r="BF6" s="1284"/>
      <c r="BG6" s="1285"/>
      <c r="BH6" s="1286" t="s">
        <v>460</v>
      </c>
      <c r="BI6" s="1286"/>
      <c r="BJ6" s="1286"/>
      <c r="BK6" s="1286"/>
      <c r="BL6" s="1286"/>
      <c r="BM6" s="1286"/>
      <c r="BN6" s="1286"/>
      <c r="BO6" s="1286"/>
      <c r="BP6" s="1286"/>
      <c r="BQ6" s="1286"/>
      <c r="BR6" s="1286"/>
      <c r="BS6" s="1286"/>
      <c r="BT6" s="1286"/>
    </row>
    <row r="7" spans="1:72" s="223" customFormat="1" ht="12.75" customHeight="1" x14ac:dyDescent="0.2">
      <c r="A7" s="1261" t="s">
        <v>452</v>
      </c>
      <c r="B7" s="1261" t="s">
        <v>461</v>
      </c>
      <c r="C7" s="1261" t="s">
        <v>451</v>
      </c>
      <c r="D7" s="1261" t="s">
        <v>462</v>
      </c>
      <c r="E7" s="1261"/>
      <c r="F7" s="1261"/>
      <c r="G7" s="1261" t="s">
        <v>463</v>
      </c>
      <c r="H7" s="1261" t="s">
        <v>464</v>
      </c>
      <c r="I7" s="1261"/>
      <c r="J7" s="1261"/>
      <c r="K7" s="1261"/>
      <c r="L7" s="1261" t="s">
        <v>465</v>
      </c>
      <c r="M7" s="1261"/>
      <c r="N7" s="1261"/>
      <c r="O7" s="1288" t="s">
        <v>458</v>
      </c>
      <c r="P7" s="1289"/>
      <c r="Q7" s="1289"/>
      <c r="R7" s="1290"/>
      <c r="S7" s="1287" t="s">
        <v>466</v>
      </c>
      <c r="T7" s="1287"/>
      <c r="U7" s="1287" t="s">
        <v>467</v>
      </c>
      <c r="V7" s="1287"/>
      <c r="W7" s="1287" t="s">
        <v>468</v>
      </c>
      <c r="X7" s="1287"/>
      <c r="Y7" s="1287" t="s">
        <v>469</v>
      </c>
      <c r="Z7" s="1287"/>
      <c r="AA7" s="1287" t="s">
        <v>470</v>
      </c>
      <c r="AB7" s="1287"/>
      <c r="AC7" s="1287" t="s">
        <v>471</v>
      </c>
      <c r="AD7" s="1287"/>
      <c r="AE7" s="1287" t="s">
        <v>472</v>
      </c>
      <c r="AF7" s="1287"/>
      <c r="AG7" s="1287" t="s">
        <v>473</v>
      </c>
      <c r="AH7" s="1287"/>
      <c r="AI7" s="1287" t="s">
        <v>474</v>
      </c>
      <c r="AJ7" s="1287"/>
      <c r="AK7" s="1287" t="s">
        <v>475</v>
      </c>
      <c r="AL7" s="1287"/>
      <c r="AM7" s="1287" t="s">
        <v>476</v>
      </c>
      <c r="AN7" s="1287"/>
      <c r="AO7" s="1287" t="s">
        <v>477</v>
      </c>
      <c r="AP7" s="1287"/>
      <c r="AQ7" s="1287" t="s">
        <v>478</v>
      </c>
      <c r="AR7" s="1287"/>
      <c r="AS7" s="1287" t="s">
        <v>479</v>
      </c>
      <c r="AT7" s="1287"/>
      <c r="AU7" s="1287" t="s">
        <v>480</v>
      </c>
      <c r="AV7" s="1287"/>
      <c r="AW7" s="1287" t="s">
        <v>481</v>
      </c>
      <c r="AX7" s="1287"/>
      <c r="AY7" s="1287" t="s">
        <v>482</v>
      </c>
      <c r="AZ7" s="1287"/>
      <c r="BA7" s="1287" t="s">
        <v>483</v>
      </c>
      <c r="BB7" s="1287"/>
      <c r="BC7" s="1291" t="s">
        <v>484</v>
      </c>
      <c r="BD7" s="1292"/>
      <c r="BE7" s="1292"/>
      <c r="BF7" s="1292"/>
      <c r="BG7" s="1293"/>
      <c r="BH7" s="1287" t="s">
        <v>485</v>
      </c>
      <c r="BI7" s="1287"/>
      <c r="BJ7" s="1287"/>
      <c r="BK7" s="1287"/>
      <c r="BL7" s="1287"/>
      <c r="BM7" s="1287"/>
      <c r="BN7" s="1287"/>
      <c r="BO7" s="1287" t="s">
        <v>486</v>
      </c>
      <c r="BP7" s="1287"/>
      <c r="BQ7" s="1287"/>
      <c r="BR7" s="1287"/>
      <c r="BS7" s="1287"/>
      <c r="BT7" s="1287"/>
    </row>
    <row r="8" spans="1:72" ht="15" customHeight="1" x14ac:dyDescent="0.2">
      <c r="A8" s="1261"/>
      <c r="B8" s="1261"/>
      <c r="C8" s="1261"/>
      <c r="D8" s="1261"/>
      <c r="E8" s="1261"/>
      <c r="F8" s="1261"/>
      <c r="G8" s="1261"/>
      <c r="H8" s="1261"/>
      <c r="I8" s="1261"/>
      <c r="J8" s="1261"/>
      <c r="K8" s="1261"/>
      <c r="L8" s="1261"/>
      <c r="M8" s="1261"/>
      <c r="N8" s="1261"/>
      <c r="O8" s="224" t="s">
        <v>487</v>
      </c>
      <c r="P8" s="224" t="s">
        <v>132</v>
      </c>
      <c r="Q8" s="224" t="s">
        <v>581</v>
      </c>
      <c r="R8" s="224" t="s">
        <v>582</v>
      </c>
      <c r="S8" s="225" t="s">
        <v>488</v>
      </c>
      <c r="T8" s="225" t="s">
        <v>489</v>
      </c>
      <c r="U8" s="225" t="s">
        <v>488</v>
      </c>
      <c r="V8" s="225" t="s">
        <v>489</v>
      </c>
      <c r="W8" s="225" t="s">
        <v>488</v>
      </c>
      <c r="X8" s="225" t="s">
        <v>489</v>
      </c>
      <c r="Y8" s="225" t="s">
        <v>488</v>
      </c>
      <c r="Z8" s="225" t="s">
        <v>489</v>
      </c>
      <c r="AA8" s="225" t="s">
        <v>488</v>
      </c>
      <c r="AB8" s="225" t="s">
        <v>489</v>
      </c>
      <c r="AC8" s="225" t="s">
        <v>488</v>
      </c>
      <c r="AD8" s="225" t="s">
        <v>489</v>
      </c>
      <c r="AE8" s="225" t="s">
        <v>488</v>
      </c>
      <c r="AF8" s="225" t="s">
        <v>489</v>
      </c>
      <c r="AG8" s="225" t="s">
        <v>488</v>
      </c>
      <c r="AH8" s="225" t="s">
        <v>489</v>
      </c>
      <c r="AI8" s="225" t="s">
        <v>488</v>
      </c>
      <c r="AJ8" s="225" t="s">
        <v>489</v>
      </c>
      <c r="AK8" s="225" t="s">
        <v>488</v>
      </c>
      <c r="AL8" s="225" t="s">
        <v>489</v>
      </c>
      <c r="AM8" s="225" t="s">
        <v>488</v>
      </c>
      <c r="AN8" s="225" t="s">
        <v>489</v>
      </c>
      <c r="AO8" s="225" t="s">
        <v>488</v>
      </c>
      <c r="AP8" s="225" t="s">
        <v>489</v>
      </c>
      <c r="AQ8" s="225" t="s">
        <v>488</v>
      </c>
      <c r="AR8" s="225" t="s">
        <v>489</v>
      </c>
      <c r="AS8" s="225" t="s">
        <v>488</v>
      </c>
      <c r="AT8" s="225" t="s">
        <v>489</v>
      </c>
      <c r="AU8" s="225" t="s">
        <v>488</v>
      </c>
      <c r="AV8" s="225" t="s">
        <v>489</v>
      </c>
      <c r="AW8" s="225" t="s">
        <v>488</v>
      </c>
      <c r="AX8" s="225" t="s">
        <v>489</v>
      </c>
      <c r="AY8" s="225" t="s">
        <v>488</v>
      </c>
      <c r="AZ8" s="225" t="s">
        <v>489</v>
      </c>
      <c r="BA8" s="225" t="s">
        <v>488</v>
      </c>
      <c r="BB8" s="225" t="s">
        <v>489</v>
      </c>
      <c r="BC8" s="225" t="s">
        <v>490</v>
      </c>
      <c r="BD8" s="225" t="s">
        <v>488</v>
      </c>
      <c r="BE8" s="225" t="s">
        <v>489</v>
      </c>
      <c r="BF8" s="225" t="s">
        <v>491</v>
      </c>
      <c r="BG8" s="225" t="s">
        <v>492</v>
      </c>
      <c r="BH8" s="1261" t="s">
        <v>493</v>
      </c>
      <c r="BI8" s="1261"/>
      <c r="BJ8" s="1261"/>
      <c r="BK8" s="225" t="s">
        <v>494</v>
      </c>
      <c r="BL8" s="225" t="s">
        <v>495</v>
      </c>
      <c r="BM8" s="225" t="s">
        <v>496</v>
      </c>
      <c r="BN8" s="225" t="s">
        <v>497</v>
      </c>
      <c r="BO8" s="225" t="s">
        <v>490</v>
      </c>
      <c r="BP8" s="225" t="s">
        <v>491</v>
      </c>
      <c r="BQ8" s="225" t="s">
        <v>488</v>
      </c>
      <c r="BR8" s="225" t="s">
        <v>489</v>
      </c>
      <c r="BS8" s="225" t="s">
        <v>498</v>
      </c>
      <c r="BT8" s="225" t="s">
        <v>499</v>
      </c>
    </row>
    <row r="9" spans="1:72" s="229" customFormat="1" ht="91.5" customHeight="1" x14ac:dyDescent="0.2">
      <c r="A9" s="1294" t="s">
        <v>639</v>
      </c>
      <c r="B9" s="975" t="s">
        <v>640</v>
      </c>
      <c r="C9" s="1299" t="s">
        <v>359</v>
      </c>
      <c r="D9" s="831" t="s">
        <v>1532</v>
      </c>
      <c r="E9" s="831"/>
      <c r="F9" s="831"/>
      <c r="G9" s="145" t="s">
        <v>500</v>
      </c>
      <c r="H9" s="145">
        <v>1</v>
      </c>
      <c r="I9" s="843" t="s">
        <v>1533</v>
      </c>
      <c r="J9" s="844"/>
      <c r="K9" s="845"/>
      <c r="L9" s="837" t="s">
        <v>1534</v>
      </c>
      <c r="M9" s="838"/>
      <c r="N9" s="839"/>
      <c r="O9" s="1294" t="s">
        <v>33</v>
      </c>
      <c r="P9" s="1294"/>
      <c r="Q9" s="1294"/>
      <c r="R9" s="1294"/>
      <c r="S9" s="227">
        <v>5</v>
      </c>
      <c r="T9" s="1296">
        <v>2</v>
      </c>
      <c r="U9" s="227">
        <v>4</v>
      </c>
      <c r="V9" s="1298">
        <v>3</v>
      </c>
      <c r="W9" s="227">
        <v>2</v>
      </c>
      <c r="X9" s="1298">
        <v>3</v>
      </c>
      <c r="Y9" s="227">
        <v>4</v>
      </c>
      <c r="Z9" s="1298">
        <v>3</v>
      </c>
      <c r="AA9" s="227">
        <v>4</v>
      </c>
      <c r="AB9" s="1298">
        <v>3</v>
      </c>
      <c r="AC9" s="227"/>
      <c r="AD9" s="1298"/>
      <c r="AE9" s="227"/>
      <c r="AF9" s="1298"/>
      <c r="AG9" s="227"/>
      <c r="AH9" s="1298"/>
      <c r="AI9" s="227"/>
      <c r="AJ9" s="1298"/>
      <c r="AK9" s="227"/>
      <c r="AL9" s="1298"/>
      <c r="AM9" s="227"/>
      <c r="AN9" s="1298"/>
      <c r="AO9" s="227"/>
      <c r="AP9" s="1298"/>
      <c r="AQ9" s="227"/>
      <c r="AR9" s="1298"/>
      <c r="AS9" s="227"/>
      <c r="AT9" s="1298"/>
      <c r="AU9" s="227"/>
      <c r="AV9" s="1298"/>
      <c r="AW9" s="227"/>
      <c r="AX9" s="1298"/>
      <c r="AY9" s="227"/>
      <c r="AZ9" s="1298"/>
      <c r="BA9" s="227"/>
      <c r="BB9" s="1298"/>
      <c r="BC9" s="228">
        <f t="shared" ref="BC9:BC47" si="0">AVERAGE(S9,U9,W9,Y9,AA9,AC9,AE9,AG9,AI9,AK9,AM9,AO9,AQ9,AS9,AU9,AW9,AY9,BA9)</f>
        <v>3.8</v>
      </c>
      <c r="BD9" s="1301">
        <f>SUM((BC9*(BC9/SUM(BC9:BC11))))</f>
        <v>1.5041666666666664</v>
      </c>
      <c r="BE9" s="1302">
        <f>AVERAGE(T9,V9,X9,Z9,AB9,AD9,AF9,AH9,AJ9,AL9,AN9,AP9,AR9,AT9,AV9,AX9,AZ9,BB9)</f>
        <v>2.8</v>
      </c>
      <c r="BF9" s="228">
        <f>IF(BE9=0,#REF!,BE9)</f>
        <v>2.8</v>
      </c>
      <c r="BG9" s="1300">
        <f t="shared" ref="BG9:BG47" si="1">BD9*BE9</f>
        <v>4.211666666666666</v>
      </c>
      <c r="BH9" s="882" t="s">
        <v>1535</v>
      </c>
      <c r="BI9" s="883"/>
      <c r="BJ9" s="884"/>
      <c r="BK9" s="835" t="s">
        <v>1536</v>
      </c>
      <c r="BL9" s="151" t="s">
        <v>515</v>
      </c>
      <c r="BM9" s="151" t="s">
        <v>502</v>
      </c>
      <c r="BN9" s="151" t="s">
        <v>517</v>
      </c>
      <c r="BO9" s="228">
        <f t="shared" ref="BO9:BO47" si="2">IF(AND(BM9="Fuerte",BC9&gt;2.9)*OR(BN9="Probabilidad",BN9="Ambos"),BC9-2,IF(AND(BM9="Fuerte",BC9&lt;3)*OR(BN9="Probabilidad",BN9="Ambos"),1,IF(AND(BM9="Medio",BC9&gt;1.9)*OR(BN9="Probabilidad",BN9="Ambos"),BC9-1,IF(AND(BM9="Medio",BC9&lt;2)*OR(BN9="Probabilidad",BN9="Ambos"),1,BC9))))</f>
        <v>2.8</v>
      </c>
      <c r="BP9" s="228">
        <f t="shared" ref="BP9:BP47" si="3">IF(AND(BM9="Fuerte",BF9&gt;2.9)*OR(BN9="Impacto",BN9="Ambos"),BF9-2,IF(AND(BM9="Fuerte",BF9&lt;3)*OR(BN9="Impacto",BN9="Ambos"),1,IF(AND(BM9="Medio",BF9&gt;1.9)*OR(BN9="Impacto",BN9="Ambos"),BF9-1,IF(AND(BM9="Medio",BF9&lt;2)*OR(BN9="Impacto",BN9="Ambos"),1,BF9))))</f>
        <v>2.8</v>
      </c>
      <c r="BQ9" s="1301">
        <f>SUM((BO9*(BO9/SUM(BO9:BO13))),(BO10*(BO10/SUM(BO9:BO13))),(BO11*(BO11/SUM(BO9:BO13))))</f>
        <v>1.7720930232558139</v>
      </c>
      <c r="BR9" s="1301">
        <f>SUM((BP9*(BP9/SUM(BP9:BP13))),(BP10*(BP10/SUM(BP9:BP13))),(BP11*(BP11/SUM(BP9:BP13))))</f>
        <v>1.7294117647058824</v>
      </c>
      <c r="BS9" s="1300">
        <f>BQ9*BR9</f>
        <v>3.0646785225718194</v>
      </c>
      <c r="BT9" s="1298" t="str">
        <f>INDEX([14]Listas!E$20:I$24,MATCH(BQ9,[14]Listas!D$20:D$24,1),MATCH(BR9,[14]Listas!E$19:I$19,1))</f>
        <v>INFERIOR</v>
      </c>
    </row>
    <row r="10" spans="1:72" s="229" customFormat="1" ht="107.25" customHeight="1" x14ac:dyDescent="0.2">
      <c r="A10" s="1295"/>
      <c r="B10" s="975"/>
      <c r="C10" s="1299"/>
      <c r="D10" s="831"/>
      <c r="E10" s="831"/>
      <c r="F10" s="831"/>
      <c r="G10" s="145" t="s">
        <v>508</v>
      </c>
      <c r="H10" s="145">
        <v>2</v>
      </c>
      <c r="I10" s="882" t="s">
        <v>1537</v>
      </c>
      <c r="J10" s="883"/>
      <c r="K10" s="884"/>
      <c r="L10" s="840"/>
      <c r="M10" s="841"/>
      <c r="N10" s="842"/>
      <c r="O10" s="1295"/>
      <c r="P10" s="1295"/>
      <c r="Q10" s="1295"/>
      <c r="R10" s="1295"/>
      <c r="S10" s="227">
        <v>4</v>
      </c>
      <c r="T10" s="1297"/>
      <c r="U10" s="227">
        <v>2</v>
      </c>
      <c r="V10" s="1298"/>
      <c r="W10" s="227">
        <v>2</v>
      </c>
      <c r="X10" s="1298"/>
      <c r="Y10" s="227">
        <v>3</v>
      </c>
      <c r="Z10" s="1298"/>
      <c r="AA10" s="227">
        <v>5</v>
      </c>
      <c r="AB10" s="1298"/>
      <c r="AC10" s="227"/>
      <c r="AD10" s="1298"/>
      <c r="AE10" s="227"/>
      <c r="AF10" s="1298"/>
      <c r="AG10" s="227"/>
      <c r="AH10" s="1298"/>
      <c r="AI10" s="227"/>
      <c r="AJ10" s="1298"/>
      <c r="AK10" s="227"/>
      <c r="AL10" s="1298"/>
      <c r="AM10" s="227"/>
      <c r="AN10" s="1298"/>
      <c r="AO10" s="227"/>
      <c r="AP10" s="1298"/>
      <c r="AQ10" s="227"/>
      <c r="AR10" s="1298"/>
      <c r="AS10" s="227"/>
      <c r="AT10" s="1298"/>
      <c r="AU10" s="227"/>
      <c r="AV10" s="1298"/>
      <c r="AW10" s="227"/>
      <c r="AX10" s="1298"/>
      <c r="AY10" s="227"/>
      <c r="AZ10" s="1298"/>
      <c r="BA10" s="227"/>
      <c r="BB10" s="1298"/>
      <c r="BC10" s="228">
        <f t="shared" si="0"/>
        <v>3.2</v>
      </c>
      <c r="BD10" s="1301"/>
      <c r="BE10" s="1303"/>
      <c r="BF10" s="228">
        <f>IF(BE9=0,#REF!,BE9)</f>
        <v>2.8</v>
      </c>
      <c r="BG10" s="1300"/>
      <c r="BH10" s="882" t="s">
        <v>1538</v>
      </c>
      <c r="BI10" s="883"/>
      <c r="BJ10" s="884"/>
      <c r="BK10" s="836"/>
      <c r="BL10" s="151" t="s">
        <v>515</v>
      </c>
      <c r="BM10" s="151" t="s">
        <v>502</v>
      </c>
      <c r="BN10" s="151" t="s">
        <v>517</v>
      </c>
      <c r="BO10" s="228">
        <f>IF(AND(BM10="Fuerte",BC10&gt;2.9)*OR(BN10="Probabilidad",BN10="Ambos"),BC10-2,IF(AND(BM10="Fuerte",BC10&lt;3)*OR(BN10="Probabilidad",BN10="Ambos"),1,IF(AND(BM10="Medio",BC10&gt;1.9)*OR(BN10="Probabilidad",BN10="Ambos"),BC10-1,IF(AND(BM10="Medio",BC10&lt;2)*OR(BN10="Probabilidad",BN10="Ambos"),1,BC10))))</f>
        <v>2.2000000000000002</v>
      </c>
      <c r="BP10" s="228">
        <f>IF(AND(BM10="Fuerte",BF10&gt;2.9)*OR(BN10="Impacto",BN10="Ambos"),BF10-2,IF(AND(BM10="Fuerte",BF10&lt;3)*OR(BN10="Impacto",BN10="Ambos"),1,IF(AND(BM10="Medio",BF10&gt;1.9)*OR(BN10="Impacto",BN10="Ambos"),BF10-1,IF(AND(BM10="Medio",BF10&lt;2)*OR(BN10="Impacto",BN10="Ambos"),1,BF10))))</f>
        <v>2.8</v>
      </c>
      <c r="BQ10" s="1301"/>
      <c r="BR10" s="1301"/>
      <c r="BS10" s="1300"/>
      <c r="BT10" s="1298"/>
    </row>
    <row r="11" spans="1:72" s="229" customFormat="1" ht="93" customHeight="1" x14ac:dyDescent="0.2">
      <c r="A11" s="1295"/>
      <c r="B11" s="975"/>
      <c r="C11" s="1299"/>
      <c r="D11" s="831"/>
      <c r="E11" s="831"/>
      <c r="F11" s="831"/>
      <c r="G11" s="145" t="s">
        <v>511</v>
      </c>
      <c r="H11" s="145">
        <v>3</v>
      </c>
      <c r="I11" s="882" t="s">
        <v>1539</v>
      </c>
      <c r="J11" s="883"/>
      <c r="K11" s="884"/>
      <c r="L11" s="840"/>
      <c r="M11" s="841"/>
      <c r="N11" s="842"/>
      <c r="O11" s="1295"/>
      <c r="P11" s="1295"/>
      <c r="Q11" s="1295"/>
      <c r="R11" s="1295"/>
      <c r="S11" s="227">
        <v>2</v>
      </c>
      <c r="T11" s="1297"/>
      <c r="U11" s="227">
        <v>1</v>
      </c>
      <c r="V11" s="1298"/>
      <c r="W11" s="227">
        <v>2</v>
      </c>
      <c r="X11" s="1298"/>
      <c r="Y11" s="227">
        <v>4</v>
      </c>
      <c r="Z11" s="1298"/>
      <c r="AA11" s="227">
        <v>4</v>
      </c>
      <c r="AB11" s="1298"/>
      <c r="AC11" s="227"/>
      <c r="AD11" s="1298"/>
      <c r="AE11" s="227"/>
      <c r="AF11" s="1298"/>
      <c r="AG11" s="227"/>
      <c r="AH11" s="1298"/>
      <c r="AI11" s="227"/>
      <c r="AJ11" s="1298"/>
      <c r="AK11" s="227"/>
      <c r="AL11" s="1298"/>
      <c r="AM11" s="227"/>
      <c r="AN11" s="1298"/>
      <c r="AO11" s="227"/>
      <c r="AP11" s="1298"/>
      <c r="AQ11" s="227"/>
      <c r="AR11" s="1298"/>
      <c r="AS11" s="227"/>
      <c r="AT11" s="1298"/>
      <c r="AU11" s="227"/>
      <c r="AV11" s="1298"/>
      <c r="AW11" s="227"/>
      <c r="AX11" s="1298"/>
      <c r="AY11" s="227"/>
      <c r="AZ11" s="1298"/>
      <c r="BA11" s="227"/>
      <c r="BB11" s="1298"/>
      <c r="BC11" s="228">
        <f t="shared" si="0"/>
        <v>2.6</v>
      </c>
      <c r="BD11" s="1301"/>
      <c r="BE11" s="1303"/>
      <c r="BF11" s="228">
        <f>IF(BE9=0,#REF!,BE9)</f>
        <v>2.8</v>
      </c>
      <c r="BG11" s="1300"/>
      <c r="BH11" s="882" t="s">
        <v>1540</v>
      </c>
      <c r="BI11" s="883"/>
      <c r="BJ11" s="884"/>
      <c r="BK11" s="891"/>
      <c r="BL11" s="151" t="s">
        <v>515</v>
      </c>
      <c r="BM11" s="151" t="s">
        <v>502</v>
      </c>
      <c r="BN11" s="151" t="s">
        <v>517</v>
      </c>
      <c r="BO11" s="228">
        <f>IF(AND(BM11="Fuerte",BC11&gt;2.9)*OR(BN11="Probabilidad",BN11="Ambos"),BC11-2,IF(AND(BM11="Fuerte",BC11&lt;3)*OR(BN11="Probabilidad",BN11="Ambos"),1,IF(AND(BM11="Medio",BC11&gt;1.9)*OR(BN11="Probabilidad",BN11="Ambos"),BC11-1,IF(AND(BM11="Medio",BC11&lt;2)*OR(BN11="Probabilidad",BN11="Ambos"),1,BC11))))</f>
        <v>1.6</v>
      </c>
      <c r="BP11" s="228">
        <f>IF(AND(BM11="Fuerte",BF11&gt;2.9)*OR(BN11="Impacto",BN11="Ambos"),BF11-2,IF(AND(BM11="Fuerte",BF11&lt;3)*OR(BN11="Impacto",BN11="Ambos"),1,IF(AND(BM11="Medio",BF11&gt;1.9)*OR(BN11="Impacto",BN11="Ambos"),BF11-1,IF(AND(BM11="Medio",BF11&lt;2)*OR(BN11="Impacto",BN11="Ambos"),1,BF11))))</f>
        <v>2.8</v>
      </c>
      <c r="BQ11" s="1301"/>
      <c r="BR11" s="1301"/>
      <c r="BS11" s="1300"/>
      <c r="BT11" s="1298"/>
    </row>
    <row r="12" spans="1:72" s="229" customFormat="1" ht="111.75" customHeight="1" x14ac:dyDescent="0.2">
      <c r="A12" s="1294" t="s">
        <v>639</v>
      </c>
      <c r="B12" s="975" t="s">
        <v>642</v>
      </c>
      <c r="C12" s="1299" t="s">
        <v>360</v>
      </c>
      <c r="D12" s="831" t="s">
        <v>1541</v>
      </c>
      <c r="E12" s="831"/>
      <c r="F12" s="831"/>
      <c r="G12" s="145" t="s">
        <v>500</v>
      </c>
      <c r="H12" s="145">
        <v>1</v>
      </c>
      <c r="I12" s="882" t="s">
        <v>1542</v>
      </c>
      <c r="J12" s="883"/>
      <c r="K12" s="884"/>
      <c r="L12" s="831" t="s">
        <v>1543</v>
      </c>
      <c r="M12" s="831"/>
      <c r="N12" s="831"/>
      <c r="O12" s="975" t="s">
        <v>33</v>
      </c>
      <c r="P12" s="975"/>
      <c r="Q12" s="975"/>
      <c r="R12" s="975"/>
      <c r="S12" s="227">
        <v>1</v>
      </c>
      <c r="T12" s="1302">
        <v>2</v>
      </c>
      <c r="U12" s="227">
        <v>4</v>
      </c>
      <c r="V12" s="1298">
        <v>2</v>
      </c>
      <c r="W12" s="227">
        <v>1</v>
      </c>
      <c r="X12" s="1298">
        <v>3</v>
      </c>
      <c r="Y12" s="227">
        <v>1</v>
      </c>
      <c r="Z12" s="1298">
        <v>3</v>
      </c>
      <c r="AA12" s="227">
        <v>3</v>
      </c>
      <c r="AB12" s="1298">
        <v>2</v>
      </c>
      <c r="AC12" s="227"/>
      <c r="AD12" s="1298"/>
      <c r="AE12" s="227"/>
      <c r="AF12" s="1298"/>
      <c r="AG12" s="227"/>
      <c r="AH12" s="1298"/>
      <c r="AI12" s="227"/>
      <c r="AJ12" s="1298"/>
      <c r="AK12" s="227"/>
      <c r="AL12" s="1298"/>
      <c r="AM12" s="227"/>
      <c r="AN12" s="1298"/>
      <c r="AO12" s="227"/>
      <c r="AP12" s="1298"/>
      <c r="AQ12" s="227"/>
      <c r="AR12" s="1298"/>
      <c r="AS12" s="227"/>
      <c r="AT12" s="1298"/>
      <c r="AU12" s="227"/>
      <c r="AV12" s="1298"/>
      <c r="AW12" s="227"/>
      <c r="AX12" s="1298"/>
      <c r="AY12" s="227"/>
      <c r="AZ12" s="1298"/>
      <c r="BA12" s="227"/>
      <c r="BB12" s="1298"/>
      <c r="BC12" s="228">
        <f t="shared" si="0"/>
        <v>2</v>
      </c>
      <c r="BD12" s="1301">
        <f>SUM((BC12*(BC12/SUM(BC12:BC14))),(BC14*(BC14/SUM(BC12:BC14))),(BC13*(BC13/SUM(BC12:BC14))))</f>
        <v>2.9684210526315788</v>
      </c>
      <c r="BE12" s="1302">
        <f>AVERAGE(T12,V12,X12,Z12,AB12,AD12,AF12,AH12,AJ12,AL12,AN12,AP12,AR12,AT12,AV12,AX12,AZ12,BB12)</f>
        <v>2.4</v>
      </c>
      <c r="BF12" s="228">
        <f>IF(BE12=0,#REF!,BE12)</f>
        <v>2.4</v>
      </c>
      <c r="BG12" s="1300">
        <f t="shared" si="1"/>
        <v>7.1242105263157889</v>
      </c>
      <c r="BH12" s="882" t="s">
        <v>1544</v>
      </c>
      <c r="BI12" s="883"/>
      <c r="BJ12" s="884"/>
      <c r="BK12" s="835" t="s">
        <v>1545</v>
      </c>
      <c r="BL12" s="151" t="s">
        <v>504</v>
      </c>
      <c r="BM12" s="151" t="s">
        <v>502</v>
      </c>
      <c r="BN12" s="151" t="s">
        <v>517</v>
      </c>
      <c r="BO12" s="228">
        <f t="shared" si="2"/>
        <v>1</v>
      </c>
      <c r="BP12" s="228">
        <f>IF(AND(BM12="Fuerte",BF12&gt;2.9)*OR(BN12="Impacto",BN12="Ambos"),BF12-2,IF(AND(BM12="Fuerte",BF12&lt;3)*OR(BN12="Impacto",BN12="Ambos"),1,IF(AND(BM12="Medio",BF12&gt;1.9)*OR(BN12="Impacto",BN12="Ambos"),BF12-1,IF(AND(BM12="Medio",BF12&lt;2)*OR(BN12="Impacto",BN12="Ambos"),1,BF12))))</f>
        <v>2.4</v>
      </c>
      <c r="BQ12" s="1301">
        <f>SUM((BO12*(BO12/SUM(BO12:BO16))),(BO13*(BO13/SUM(BO12:BO16))),(BO14*(BO14/SUM(BO12:BO16))))</f>
        <v>1.0377358490566038</v>
      </c>
      <c r="BR12" s="1301">
        <f>SUM((BP12*(BP12/SUM(BP12:BP16))),(BP13*(BP13/SUM(BP12:BP16))),(BP14*(BP14/SUM(BP12:BP16))))</f>
        <v>1.6133333333333331</v>
      </c>
      <c r="BS12" s="1300">
        <f>BQ12*BR12</f>
        <v>1.674213836477987</v>
      </c>
      <c r="BT12" s="1298" t="str">
        <f>INDEX([14]Listas!E$20:I$24,MATCH(BQ12,[14]Listas!D$20:D$24,1),MATCH(BR12,[14]Listas!E$19:I$19,1))</f>
        <v>INFERIOR</v>
      </c>
    </row>
    <row r="13" spans="1:72" s="229" customFormat="1" ht="76.5" customHeight="1" x14ac:dyDescent="0.2">
      <c r="A13" s="1295"/>
      <c r="B13" s="975"/>
      <c r="C13" s="1299"/>
      <c r="D13" s="831"/>
      <c r="E13" s="831"/>
      <c r="F13" s="831"/>
      <c r="G13" s="145" t="s">
        <v>514</v>
      </c>
      <c r="H13" s="145">
        <v>2</v>
      </c>
      <c r="I13" s="882" t="s">
        <v>1546</v>
      </c>
      <c r="J13" s="883"/>
      <c r="K13" s="884"/>
      <c r="L13" s="831"/>
      <c r="M13" s="831"/>
      <c r="N13" s="831"/>
      <c r="O13" s="975"/>
      <c r="P13" s="975"/>
      <c r="Q13" s="975"/>
      <c r="R13" s="975"/>
      <c r="S13" s="227">
        <v>4</v>
      </c>
      <c r="T13" s="1303"/>
      <c r="U13" s="227">
        <v>1</v>
      </c>
      <c r="V13" s="1298"/>
      <c r="W13" s="227">
        <v>1</v>
      </c>
      <c r="X13" s="1298"/>
      <c r="Y13" s="227">
        <v>1</v>
      </c>
      <c r="Z13" s="1298"/>
      <c r="AA13" s="227">
        <v>1</v>
      </c>
      <c r="AB13" s="1298"/>
      <c r="AC13" s="227"/>
      <c r="AD13" s="1298"/>
      <c r="AE13" s="227"/>
      <c r="AF13" s="1298"/>
      <c r="AG13" s="227"/>
      <c r="AH13" s="1298"/>
      <c r="AI13" s="227"/>
      <c r="AJ13" s="1298"/>
      <c r="AK13" s="227"/>
      <c r="AL13" s="1298"/>
      <c r="AM13" s="227"/>
      <c r="AN13" s="1298"/>
      <c r="AO13" s="227"/>
      <c r="AP13" s="1298"/>
      <c r="AQ13" s="227"/>
      <c r="AR13" s="1298"/>
      <c r="AS13" s="227"/>
      <c r="AT13" s="1298"/>
      <c r="AU13" s="227"/>
      <c r="AV13" s="1298"/>
      <c r="AW13" s="227"/>
      <c r="AX13" s="1298"/>
      <c r="AY13" s="227"/>
      <c r="AZ13" s="1298"/>
      <c r="BA13" s="227"/>
      <c r="BB13" s="1298"/>
      <c r="BC13" s="228">
        <f t="shared" si="0"/>
        <v>1.6</v>
      </c>
      <c r="BD13" s="1301"/>
      <c r="BE13" s="1303"/>
      <c r="BF13" s="228">
        <f>IF(BE13=0,BF11,BE13)</f>
        <v>2.8</v>
      </c>
      <c r="BG13" s="1300"/>
      <c r="BH13" s="882" t="s">
        <v>1547</v>
      </c>
      <c r="BI13" s="883"/>
      <c r="BJ13" s="884"/>
      <c r="BK13" s="836"/>
      <c r="BL13" s="151" t="s">
        <v>501</v>
      </c>
      <c r="BM13" s="151" t="s">
        <v>502</v>
      </c>
      <c r="BN13" s="151" t="s">
        <v>517</v>
      </c>
      <c r="BO13" s="228">
        <f>IF(AND(BM13="Fuerte",BC13&gt;2.9)*OR(BN13="Probabilidad",BN13="Ambos"),BC13-2,IF(AND(BM13="Fuerte",BC13&lt;3)*OR(BN13="Probabilidad",BN13="Ambos"),1,IF(AND(BM13="Medio",BC13&gt;1.9)*OR(BN13="Probabilidad",BN13="Ambos"),BC13-1,IF(AND(BM13="Medio",BC13&lt;2)*OR(BN13="Probabilidad",BN13="Ambos"),1,BC13))))</f>
        <v>1</v>
      </c>
      <c r="BP13" s="228">
        <f>IF(AND(BM13="Fuerte",BF13&gt;2.9)*OR(BN13="Impacto",BN13="Ambos"),BF13-2,IF(AND(BM13="Fuerte",BF13&lt;3)*OR(BN13="Impacto",BN13="Ambos"),1,IF(AND(BM13="Medio",BF13&gt;1.9)*OR(BN13="Impacto",BN13="Ambos"),BF13-1,IF(AND(BM13="Medio",BF13&lt;2)*OR(BN13="Impacto",BN13="Ambos"),1,BF13))))</f>
        <v>2.8</v>
      </c>
      <c r="BQ13" s="1301"/>
      <c r="BR13" s="1301"/>
      <c r="BS13" s="1300"/>
      <c r="BT13" s="1298"/>
    </row>
    <row r="14" spans="1:72" s="229" customFormat="1" ht="72" customHeight="1" x14ac:dyDescent="0.2">
      <c r="A14" s="1295"/>
      <c r="B14" s="975"/>
      <c r="C14" s="1299"/>
      <c r="D14" s="831"/>
      <c r="E14" s="831"/>
      <c r="F14" s="831"/>
      <c r="G14" s="145" t="s">
        <v>508</v>
      </c>
      <c r="H14" s="145">
        <v>3</v>
      </c>
      <c r="I14" s="882" t="s">
        <v>1548</v>
      </c>
      <c r="J14" s="883"/>
      <c r="K14" s="884"/>
      <c r="L14" s="831"/>
      <c r="M14" s="831"/>
      <c r="N14" s="831"/>
      <c r="O14" s="975"/>
      <c r="P14" s="975"/>
      <c r="Q14" s="975"/>
      <c r="R14" s="975"/>
      <c r="S14" s="227">
        <v>5</v>
      </c>
      <c r="T14" s="1303"/>
      <c r="U14" s="227">
        <v>4</v>
      </c>
      <c r="V14" s="1298"/>
      <c r="W14" s="227">
        <v>4</v>
      </c>
      <c r="X14" s="1298"/>
      <c r="Y14" s="227">
        <v>3</v>
      </c>
      <c r="Z14" s="1298"/>
      <c r="AA14" s="227">
        <v>4</v>
      </c>
      <c r="AB14" s="1298"/>
      <c r="AC14" s="227"/>
      <c r="AD14" s="1298"/>
      <c r="AE14" s="227"/>
      <c r="AF14" s="1298"/>
      <c r="AG14" s="227"/>
      <c r="AH14" s="1298"/>
      <c r="AI14" s="227"/>
      <c r="AJ14" s="1298"/>
      <c r="AK14" s="227"/>
      <c r="AL14" s="1298"/>
      <c r="AM14" s="227"/>
      <c r="AN14" s="1298"/>
      <c r="AO14" s="227"/>
      <c r="AP14" s="1298"/>
      <c r="AQ14" s="227"/>
      <c r="AR14" s="1298"/>
      <c r="AS14" s="227"/>
      <c r="AT14" s="1298"/>
      <c r="AU14" s="227"/>
      <c r="AV14" s="1298"/>
      <c r="AW14" s="227"/>
      <c r="AX14" s="1298"/>
      <c r="AY14" s="227"/>
      <c r="AZ14" s="1298"/>
      <c r="BA14" s="227"/>
      <c r="BB14" s="1298"/>
      <c r="BC14" s="228">
        <f t="shared" si="0"/>
        <v>4</v>
      </c>
      <c r="BD14" s="1301"/>
      <c r="BE14" s="1303"/>
      <c r="BF14" s="228">
        <f>IF(BE14=0,BF12,BE14)</f>
        <v>2.4</v>
      </c>
      <c r="BG14" s="1300">
        <f t="shared" si="1"/>
        <v>0</v>
      </c>
      <c r="BH14" s="914" t="s">
        <v>1549</v>
      </c>
      <c r="BI14" s="915"/>
      <c r="BJ14" s="916"/>
      <c r="BK14" s="891"/>
      <c r="BL14" s="151" t="s">
        <v>515</v>
      </c>
      <c r="BM14" s="151" t="s">
        <v>502</v>
      </c>
      <c r="BN14" s="151" t="s">
        <v>517</v>
      </c>
      <c r="BO14" s="228">
        <f t="shared" si="2"/>
        <v>3</v>
      </c>
      <c r="BP14" s="228">
        <f t="shared" si="3"/>
        <v>2.4</v>
      </c>
      <c r="BQ14" s="1301"/>
      <c r="BR14" s="1301"/>
      <c r="BS14" s="1300"/>
      <c r="BT14" s="1298" t="e">
        <f>INDEX([14]Listas!E$20:I$24,MATCH(BQ14,[14]Listas!D$20:D$24,1),MATCH(BR14,[14]Listas!E$19:I$19,1))</f>
        <v>#N/A</v>
      </c>
    </row>
    <row r="15" spans="1:72" s="229" customFormat="1" ht="57" customHeight="1" x14ac:dyDescent="0.2">
      <c r="A15" s="975" t="s">
        <v>639</v>
      </c>
      <c r="B15" s="975" t="s">
        <v>643</v>
      </c>
      <c r="C15" s="1299" t="s">
        <v>644</v>
      </c>
      <c r="D15" s="975" t="s">
        <v>1550</v>
      </c>
      <c r="E15" s="975"/>
      <c r="F15" s="975"/>
      <c r="G15" s="151" t="s">
        <v>500</v>
      </c>
      <c r="H15" s="151">
        <v>1</v>
      </c>
      <c r="I15" s="1306" t="s">
        <v>1551</v>
      </c>
      <c r="J15" s="1307"/>
      <c r="K15" s="1308"/>
      <c r="L15" s="1304" t="s">
        <v>1552</v>
      </c>
      <c r="M15" s="1304"/>
      <c r="N15" s="1304"/>
      <c r="O15" s="1304" t="s">
        <v>33</v>
      </c>
      <c r="P15" s="1304"/>
      <c r="Q15" s="1304"/>
      <c r="R15" s="1304"/>
      <c r="S15" s="231">
        <v>5</v>
      </c>
      <c r="T15" s="1305">
        <v>4</v>
      </c>
      <c r="U15" s="231">
        <v>4</v>
      </c>
      <c r="V15" s="1305">
        <v>3</v>
      </c>
      <c r="W15" s="231">
        <v>2</v>
      </c>
      <c r="X15" s="1305">
        <v>3</v>
      </c>
      <c r="Y15" s="231">
        <v>3</v>
      </c>
      <c r="Z15" s="1305">
        <v>3</v>
      </c>
      <c r="AA15" s="231">
        <v>4</v>
      </c>
      <c r="AB15" s="1305">
        <v>3</v>
      </c>
      <c r="AC15" s="231"/>
      <c r="AD15" s="1305"/>
      <c r="AE15" s="231"/>
      <c r="AF15" s="1305"/>
      <c r="AG15" s="231"/>
      <c r="AH15" s="1305"/>
      <c r="AI15" s="231"/>
      <c r="AJ15" s="1305"/>
      <c r="AK15" s="231"/>
      <c r="AL15" s="1305"/>
      <c r="AM15" s="231"/>
      <c r="AN15" s="1305"/>
      <c r="AO15" s="231"/>
      <c r="AP15" s="1305"/>
      <c r="AQ15" s="231"/>
      <c r="AR15" s="1305"/>
      <c r="AS15" s="231"/>
      <c r="AT15" s="1305"/>
      <c r="AU15" s="231"/>
      <c r="AV15" s="1305"/>
      <c r="AW15" s="231"/>
      <c r="AX15" s="1305"/>
      <c r="AY15" s="231"/>
      <c r="AZ15" s="1305"/>
      <c r="BA15" s="231"/>
      <c r="BB15" s="1305"/>
      <c r="BC15" s="232">
        <f t="shared" si="0"/>
        <v>3.6</v>
      </c>
      <c r="BD15" s="1311">
        <f>SUM((BC15*(BC15/SUM(BC15:BC17))),(BC16*(BC16/SUM(BC15:BC17))),(BC17*(BC17/SUM(BC15:BC17))))</f>
        <v>3.6836363636363636</v>
      </c>
      <c r="BE15" s="1311">
        <f>AVERAGE(T15,V15,X15,Z15,AB15,AD15,AF15,AH15,AJ15,AL15,AN15,AP15,AR15,AT15,AV15,AX15,AZ15,BB15)</f>
        <v>3.2</v>
      </c>
      <c r="BF15" s="232">
        <f>IF(BE15=0,#REF!,BE15)</f>
        <v>3.2</v>
      </c>
      <c r="BG15" s="1309">
        <f t="shared" si="1"/>
        <v>11.787636363636365</v>
      </c>
      <c r="BH15" s="1310" t="s">
        <v>1553</v>
      </c>
      <c r="BI15" s="1310"/>
      <c r="BJ15" s="1310"/>
      <c r="BK15" s="34" t="s">
        <v>641</v>
      </c>
      <c r="BL15" s="151" t="s">
        <v>515</v>
      </c>
      <c r="BM15" s="151" t="s">
        <v>502</v>
      </c>
      <c r="BN15" s="151" t="s">
        <v>505</v>
      </c>
      <c r="BO15" s="228">
        <f t="shared" si="2"/>
        <v>2.6</v>
      </c>
      <c r="BP15" s="228">
        <f t="shared" si="3"/>
        <v>2.2000000000000002</v>
      </c>
      <c r="BQ15" s="1301">
        <f>SUM((BO15*(BO15/SUM(BO15:BO17))),(BO16*(BO16/SUM(BO15:BO17))),(BO17*(BO17/SUM(BO15:BO17))))</f>
        <v>2.6900000000000004</v>
      </c>
      <c r="BR15" s="1301">
        <f>SUM((BP15*(BP15/SUM(BP15:BP17))),(BP16*(BP16/SUM(BP15:BP17))),(BP17*(BP17/SUM(BP15:BP17))))</f>
        <v>2.2000000000000002</v>
      </c>
      <c r="BS15" s="1300">
        <f>BQ15*BR15</f>
        <v>5.918000000000001</v>
      </c>
      <c r="BT15" s="1298" t="str">
        <f>INDEX([14]Listas!E$20:I$24,MATCH(BQ15,[14]Listas!D$20:D$24,1),MATCH(BR15,[14]Listas!E$19:I$19,1))</f>
        <v>MODERADO</v>
      </c>
    </row>
    <row r="16" spans="1:72" s="229" customFormat="1" ht="67.5" customHeight="1" x14ac:dyDescent="0.2">
      <c r="A16" s="975"/>
      <c r="B16" s="975"/>
      <c r="C16" s="1299"/>
      <c r="D16" s="975"/>
      <c r="E16" s="975"/>
      <c r="F16" s="975"/>
      <c r="G16" s="151" t="s">
        <v>500</v>
      </c>
      <c r="H16" s="151">
        <v>2</v>
      </c>
      <c r="I16" s="1306" t="s">
        <v>1554</v>
      </c>
      <c r="J16" s="1307"/>
      <c r="K16" s="1308"/>
      <c r="L16" s="1304"/>
      <c r="M16" s="1304"/>
      <c r="N16" s="1304"/>
      <c r="O16" s="1304"/>
      <c r="P16" s="1304"/>
      <c r="Q16" s="1304"/>
      <c r="R16" s="1304"/>
      <c r="S16" s="231">
        <v>5</v>
      </c>
      <c r="T16" s="1305"/>
      <c r="U16" s="231">
        <v>4</v>
      </c>
      <c r="V16" s="1305"/>
      <c r="W16" s="231">
        <v>2</v>
      </c>
      <c r="X16" s="1305"/>
      <c r="Y16" s="231">
        <v>4</v>
      </c>
      <c r="Z16" s="1305"/>
      <c r="AA16" s="231">
        <v>5</v>
      </c>
      <c r="AB16" s="1305"/>
      <c r="AC16" s="231"/>
      <c r="AD16" s="1305"/>
      <c r="AE16" s="231"/>
      <c r="AF16" s="1305"/>
      <c r="AG16" s="231"/>
      <c r="AH16" s="1305"/>
      <c r="AI16" s="231"/>
      <c r="AJ16" s="1305"/>
      <c r="AK16" s="231"/>
      <c r="AL16" s="1305"/>
      <c r="AM16" s="231"/>
      <c r="AN16" s="1305"/>
      <c r="AO16" s="231"/>
      <c r="AP16" s="1305"/>
      <c r="AQ16" s="231"/>
      <c r="AR16" s="1305"/>
      <c r="AS16" s="231"/>
      <c r="AT16" s="1305"/>
      <c r="AU16" s="231"/>
      <c r="AV16" s="1305"/>
      <c r="AW16" s="231"/>
      <c r="AX16" s="1305"/>
      <c r="AY16" s="231"/>
      <c r="AZ16" s="1305"/>
      <c r="BA16" s="231"/>
      <c r="BB16" s="1305"/>
      <c r="BC16" s="232">
        <f t="shared" si="0"/>
        <v>4</v>
      </c>
      <c r="BD16" s="1311"/>
      <c r="BE16" s="1312"/>
      <c r="BF16" s="232">
        <f>IF(BE16=0,BF15,BE16)</f>
        <v>3.2</v>
      </c>
      <c r="BG16" s="1309">
        <f t="shared" si="1"/>
        <v>0</v>
      </c>
      <c r="BH16" s="1310" t="s">
        <v>1555</v>
      </c>
      <c r="BI16" s="1310"/>
      <c r="BJ16" s="1310"/>
      <c r="BK16" s="34" t="s">
        <v>641</v>
      </c>
      <c r="BL16" s="151" t="s">
        <v>515</v>
      </c>
      <c r="BM16" s="151" t="s">
        <v>502</v>
      </c>
      <c r="BN16" s="151" t="s">
        <v>505</v>
      </c>
      <c r="BO16" s="228">
        <f t="shared" si="2"/>
        <v>3</v>
      </c>
      <c r="BP16" s="228">
        <f t="shared" si="3"/>
        <v>2.2000000000000002</v>
      </c>
      <c r="BQ16" s="1301"/>
      <c r="BR16" s="1301"/>
      <c r="BS16" s="1300"/>
      <c r="BT16" s="1298" t="e">
        <f>INDEX([14]Listas!E$20:I$24,MATCH(BQ16,[14]Listas!D$20:D$24,1),MATCH(BR16,[14]Listas!E$19:I$19,1))</f>
        <v>#N/A</v>
      </c>
    </row>
    <row r="17" spans="1:72" s="229" customFormat="1" ht="76.5" customHeight="1" x14ac:dyDescent="0.2">
      <c r="A17" s="975"/>
      <c r="B17" s="975"/>
      <c r="C17" s="1299"/>
      <c r="D17" s="975"/>
      <c r="E17" s="975"/>
      <c r="F17" s="975"/>
      <c r="G17" s="151" t="s">
        <v>500</v>
      </c>
      <c r="H17" s="151">
        <v>3</v>
      </c>
      <c r="I17" s="1306" t="s">
        <v>645</v>
      </c>
      <c r="J17" s="1307"/>
      <c r="K17" s="1308"/>
      <c r="L17" s="1304"/>
      <c r="M17" s="1304"/>
      <c r="N17" s="1304"/>
      <c r="O17" s="1304"/>
      <c r="P17" s="1304"/>
      <c r="Q17" s="1304"/>
      <c r="R17" s="1304"/>
      <c r="S17" s="231">
        <v>5</v>
      </c>
      <c r="T17" s="1305"/>
      <c r="U17" s="231">
        <v>3</v>
      </c>
      <c r="V17" s="1305"/>
      <c r="W17" s="231">
        <v>2</v>
      </c>
      <c r="X17" s="1305"/>
      <c r="Y17" s="231">
        <v>3</v>
      </c>
      <c r="Z17" s="1305"/>
      <c r="AA17" s="231">
        <v>4</v>
      </c>
      <c r="AB17" s="1305"/>
      <c r="AC17" s="231"/>
      <c r="AD17" s="1305"/>
      <c r="AE17" s="231"/>
      <c r="AF17" s="1305"/>
      <c r="AG17" s="231"/>
      <c r="AH17" s="1305"/>
      <c r="AI17" s="231"/>
      <c r="AJ17" s="1305"/>
      <c r="AK17" s="231"/>
      <c r="AL17" s="1305"/>
      <c r="AM17" s="231"/>
      <c r="AN17" s="1305"/>
      <c r="AO17" s="231"/>
      <c r="AP17" s="1305"/>
      <c r="AQ17" s="231"/>
      <c r="AR17" s="1305"/>
      <c r="AS17" s="231"/>
      <c r="AT17" s="1305"/>
      <c r="AU17" s="231"/>
      <c r="AV17" s="1305"/>
      <c r="AW17" s="231"/>
      <c r="AX17" s="1305"/>
      <c r="AY17" s="231"/>
      <c r="AZ17" s="1305"/>
      <c r="BA17" s="231"/>
      <c r="BB17" s="1305"/>
      <c r="BC17" s="232">
        <f t="shared" si="0"/>
        <v>3.4</v>
      </c>
      <c r="BD17" s="1311"/>
      <c r="BE17" s="1312"/>
      <c r="BF17" s="232">
        <f>IF(BE17=0,BF16,BE17)</f>
        <v>3.2</v>
      </c>
      <c r="BG17" s="1309">
        <f t="shared" si="1"/>
        <v>0</v>
      </c>
      <c r="BH17" s="1306" t="s">
        <v>1556</v>
      </c>
      <c r="BI17" s="1307"/>
      <c r="BJ17" s="1308"/>
      <c r="BK17" s="34" t="s">
        <v>641</v>
      </c>
      <c r="BL17" s="151" t="s">
        <v>515</v>
      </c>
      <c r="BM17" s="151" t="s">
        <v>502</v>
      </c>
      <c r="BN17" s="151" t="s">
        <v>505</v>
      </c>
      <c r="BO17" s="228">
        <f t="shared" si="2"/>
        <v>2.4</v>
      </c>
      <c r="BP17" s="228">
        <f t="shared" si="3"/>
        <v>2.2000000000000002</v>
      </c>
      <c r="BQ17" s="1301"/>
      <c r="BR17" s="1301"/>
      <c r="BS17" s="1300"/>
      <c r="BT17" s="1298" t="e">
        <f>INDEX([14]Listas!E$20:I$24,MATCH(BQ17,[14]Listas!D$20:D$24,1),MATCH(BR17,[14]Listas!E$19:I$19,1))</f>
        <v>#N/A</v>
      </c>
    </row>
    <row r="18" spans="1:72" s="229" customFormat="1" ht="39.75" hidden="1" customHeight="1" x14ac:dyDescent="0.2">
      <c r="A18" s="975"/>
      <c r="B18" s="975"/>
      <c r="C18" s="975"/>
      <c r="D18" s="975"/>
      <c r="E18" s="975"/>
      <c r="F18" s="975"/>
      <c r="G18" s="151"/>
      <c r="H18" s="151">
        <v>1</v>
      </c>
      <c r="I18" s="1051"/>
      <c r="J18" s="1051"/>
      <c r="K18" s="1051"/>
      <c r="L18" s="975"/>
      <c r="M18" s="975"/>
      <c r="N18" s="975"/>
      <c r="O18" s="975"/>
      <c r="P18" s="975"/>
      <c r="Q18" s="975"/>
      <c r="R18" s="975"/>
      <c r="S18" s="227"/>
      <c r="T18" s="1298"/>
      <c r="U18" s="227"/>
      <c r="V18" s="1298"/>
      <c r="W18" s="227"/>
      <c r="X18" s="1298"/>
      <c r="Y18" s="227"/>
      <c r="Z18" s="1298"/>
      <c r="AA18" s="227"/>
      <c r="AB18" s="1298"/>
      <c r="AC18" s="227"/>
      <c r="AD18" s="1298"/>
      <c r="AE18" s="227"/>
      <c r="AF18" s="1298"/>
      <c r="AG18" s="227"/>
      <c r="AH18" s="1298"/>
      <c r="AI18" s="227"/>
      <c r="AJ18" s="1298"/>
      <c r="AK18" s="227"/>
      <c r="AL18" s="1298"/>
      <c r="AM18" s="227"/>
      <c r="AN18" s="1298"/>
      <c r="AO18" s="227"/>
      <c r="AP18" s="1298"/>
      <c r="AQ18" s="227"/>
      <c r="AR18" s="1298"/>
      <c r="AS18" s="227"/>
      <c r="AT18" s="1298"/>
      <c r="AU18" s="227"/>
      <c r="AV18" s="1298"/>
      <c r="AW18" s="227"/>
      <c r="AX18" s="1298"/>
      <c r="AY18" s="227"/>
      <c r="AZ18" s="1298"/>
      <c r="BA18" s="227"/>
      <c r="BB18" s="1298"/>
      <c r="BC18" s="228" t="e">
        <f t="shared" si="0"/>
        <v>#DIV/0!</v>
      </c>
      <c r="BD18" s="1301" t="e">
        <f>SUM((BC18*(BC18/SUM(BC18:BC23))),(BC19*(BC19/SUM(BC18:BC23))),(BC20*(BC20/SUM(BC18:BC23))),(BC21*(BC21/SUM(BC18:BC23))),(BC22*(BC22/SUM(BC18:BC23))),(BC23*(BC23/SUM(BC18:BC23))))</f>
        <v>#DIV/0!</v>
      </c>
      <c r="BE18" s="1301" t="e">
        <f>AVERAGE(T18,V18,X18,Z18,AB18,AD18,AF18,AH18,AJ18,AL18,AN18,AP18,AR18,AT18,AV18,AX18,AZ18,BB18)</f>
        <v>#DIV/0!</v>
      </c>
      <c r="BF18" s="228" t="e">
        <f>IF(BE18=0,BF7,BE18)</f>
        <v>#DIV/0!</v>
      </c>
      <c r="BG18" s="1300" t="e">
        <f>BD18*BE18</f>
        <v>#DIV/0!</v>
      </c>
      <c r="BH18" s="1051"/>
      <c r="BI18" s="1051"/>
      <c r="BJ18" s="1051"/>
      <c r="BK18" s="151"/>
      <c r="BL18" s="151"/>
      <c r="BM18" s="151"/>
      <c r="BN18" s="151"/>
      <c r="BO18" s="228" t="e">
        <f t="shared" si="2"/>
        <v>#DIV/0!</v>
      </c>
      <c r="BP18" s="228" t="e">
        <f t="shared" si="3"/>
        <v>#DIV/0!</v>
      </c>
      <c r="BQ18" s="1301" t="e">
        <f>SUM((BO18*(BO18/SUM(BO18:BO23))),(BO19*(BO19/SUM(BO18:BO23))),(BO20*(BO20/SUM(BO18:BO23))),(BO21*(BO21/SUM(BO18:BO23))),(BO22*(BO22/SUM(BO18:BO23))),(BO23*(BO23/SUM(BO18:BO23))))</f>
        <v>#DIV/0!</v>
      </c>
      <c r="BR18" s="1301" t="e">
        <f>SUM((BP18*(BP18/SUM(BP18:BP23))),(BP19*(BP19/SUM(BP18:BP23))),(BP20*(BP20/SUM(BP18:BP23))),(BP21*(BP21/SUM(BP18:BP23))),(BP22*(BP22/SUM(BP18:BP23))),(BP23*(BP23/SUM(BP18:BP23))))</f>
        <v>#DIV/0!</v>
      </c>
      <c r="BS18" s="1300" t="e">
        <f>BQ18*BR18</f>
        <v>#DIV/0!</v>
      </c>
      <c r="BT18" s="1300" t="e">
        <f>INDEX([14]Listas!E$20:I$24,MATCH(BQ18,[14]Listas!D$20:D$24,1),MATCH(BR18,[14]Listas!E$19:I$19,1))</f>
        <v>#DIV/0!</v>
      </c>
    </row>
    <row r="19" spans="1:72" s="229" customFormat="1" ht="39.75" hidden="1" customHeight="1" x14ac:dyDescent="0.2">
      <c r="A19" s="975"/>
      <c r="B19" s="975"/>
      <c r="C19" s="975"/>
      <c r="D19" s="975"/>
      <c r="E19" s="975"/>
      <c r="F19" s="975"/>
      <c r="G19" s="151"/>
      <c r="H19" s="151">
        <v>2</v>
      </c>
      <c r="I19" s="1051"/>
      <c r="J19" s="1051"/>
      <c r="K19" s="1051"/>
      <c r="L19" s="975"/>
      <c r="M19" s="975"/>
      <c r="N19" s="975"/>
      <c r="O19" s="975"/>
      <c r="P19" s="975"/>
      <c r="Q19" s="975"/>
      <c r="R19" s="975"/>
      <c r="S19" s="227"/>
      <c r="T19" s="1298"/>
      <c r="U19" s="227"/>
      <c r="V19" s="1298"/>
      <c r="W19" s="227"/>
      <c r="X19" s="1298"/>
      <c r="Y19" s="227"/>
      <c r="Z19" s="1298"/>
      <c r="AA19" s="227"/>
      <c r="AB19" s="1298"/>
      <c r="AC19" s="227"/>
      <c r="AD19" s="1298"/>
      <c r="AE19" s="227"/>
      <c r="AF19" s="1298"/>
      <c r="AG19" s="227"/>
      <c r="AH19" s="1298"/>
      <c r="AI19" s="227"/>
      <c r="AJ19" s="1298"/>
      <c r="AK19" s="227"/>
      <c r="AL19" s="1298"/>
      <c r="AM19" s="227"/>
      <c r="AN19" s="1298"/>
      <c r="AO19" s="227"/>
      <c r="AP19" s="1298"/>
      <c r="AQ19" s="227"/>
      <c r="AR19" s="1298"/>
      <c r="AS19" s="227"/>
      <c r="AT19" s="1298"/>
      <c r="AU19" s="227"/>
      <c r="AV19" s="1298"/>
      <c r="AW19" s="227"/>
      <c r="AX19" s="1298"/>
      <c r="AY19" s="227"/>
      <c r="AZ19" s="1298"/>
      <c r="BA19" s="227"/>
      <c r="BB19" s="1298"/>
      <c r="BC19" s="228" t="e">
        <f t="shared" si="0"/>
        <v>#DIV/0!</v>
      </c>
      <c r="BD19" s="1301"/>
      <c r="BE19" s="1301"/>
      <c r="BF19" s="228" t="e">
        <f>IF(BE19=0,BF18,BE19)</f>
        <v>#DIV/0!</v>
      </c>
      <c r="BG19" s="1300">
        <f t="shared" si="1"/>
        <v>0</v>
      </c>
      <c r="BH19" s="1051"/>
      <c r="BI19" s="1051"/>
      <c r="BJ19" s="1051"/>
      <c r="BK19" s="151"/>
      <c r="BL19" s="151"/>
      <c r="BM19" s="151"/>
      <c r="BN19" s="151"/>
      <c r="BO19" s="228" t="e">
        <f t="shared" si="2"/>
        <v>#DIV/0!</v>
      </c>
      <c r="BP19" s="228" t="e">
        <f t="shared" si="3"/>
        <v>#DIV/0!</v>
      </c>
      <c r="BQ19" s="1301"/>
      <c r="BR19" s="1301"/>
      <c r="BS19" s="1300"/>
      <c r="BT19" s="1300" t="e">
        <f>INDEX([14]Listas!E$20:I$24,MATCH(BQ19,[14]Listas!D$20:D$24,1),MATCH(BR19,[14]Listas!E$19:I$19,1))</f>
        <v>#N/A</v>
      </c>
    </row>
    <row r="20" spans="1:72" s="229" customFormat="1" ht="39.75" hidden="1" customHeight="1" x14ac:dyDescent="0.2">
      <c r="A20" s="975"/>
      <c r="B20" s="975"/>
      <c r="C20" s="975"/>
      <c r="D20" s="975"/>
      <c r="E20" s="975"/>
      <c r="F20" s="975"/>
      <c r="G20" s="151"/>
      <c r="H20" s="151">
        <v>3</v>
      </c>
      <c r="I20" s="1051"/>
      <c r="J20" s="1051"/>
      <c r="K20" s="1051"/>
      <c r="L20" s="975"/>
      <c r="M20" s="975"/>
      <c r="N20" s="975"/>
      <c r="O20" s="975"/>
      <c r="P20" s="975"/>
      <c r="Q20" s="975"/>
      <c r="R20" s="975"/>
      <c r="S20" s="227"/>
      <c r="T20" s="1298"/>
      <c r="U20" s="227"/>
      <c r="V20" s="1298"/>
      <c r="W20" s="227"/>
      <c r="X20" s="1298"/>
      <c r="Y20" s="227"/>
      <c r="Z20" s="1298"/>
      <c r="AA20" s="227"/>
      <c r="AB20" s="1298"/>
      <c r="AC20" s="227"/>
      <c r="AD20" s="1298"/>
      <c r="AE20" s="227"/>
      <c r="AF20" s="1298"/>
      <c r="AG20" s="227"/>
      <c r="AH20" s="1298"/>
      <c r="AI20" s="227"/>
      <c r="AJ20" s="1298"/>
      <c r="AK20" s="227"/>
      <c r="AL20" s="1298"/>
      <c r="AM20" s="227"/>
      <c r="AN20" s="1298"/>
      <c r="AO20" s="227"/>
      <c r="AP20" s="1298"/>
      <c r="AQ20" s="227"/>
      <c r="AR20" s="1298"/>
      <c r="AS20" s="227"/>
      <c r="AT20" s="1298"/>
      <c r="AU20" s="227"/>
      <c r="AV20" s="1298"/>
      <c r="AW20" s="227"/>
      <c r="AX20" s="1298"/>
      <c r="AY20" s="227"/>
      <c r="AZ20" s="1298"/>
      <c r="BA20" s="227"/>
      <c r="BB20" s="1298"/>
      <c r="BC20" s="228" t="e">
        <f t="shared" si="0"/>
        <v>#DIV/0!</v>
      </c>
      <c r="BD20" s="1301"/>
      <c r="BE20" s="1301"/>
      <c r="BF20" s="228" t="e">
        <f>IF(BE20=0,BF19,BE20)</f>
        <v>#DIV/0!</v>
      </c>
      <c r="BG20" s="1300">
        <f t="shared" si="1"/>
        <v>0</v>
      </c>
      <c r="BH20" s="1051"/>
      <c r="BI20" s="1051"/>
      <c r="BJ20" s="1051"/>
      <c r="BK20" s="151"/>
      <c r="BL20" s="151"/>
      <c r="BM20" s="151"/>
      <c r="BN20" s="151"/>
      <c r="BO20" s="228" t="e">
        <f t="shared" si="2"/>
        <v>#DIV/0!</v>
      </c>
      <c r="BP20" s="228" t="e">
        <f t="shared" si="3"/>
        <v>#DIV/0!</v>
      </c>
      <c r="BQ20" s="1301"/>
      <c r="BR20" s="1301"/>
      <c r="BS20" s="1300"/>
      <c r="BT20" s="1300" t="e">
        <f>INDEX([14]Listas!E$20:I$24,MATCH(BQ20,[14]Listas!D$20:D$24,1),MATCH(BR20,[14]Listas!E$19:I$19,1))</f>
        <v>#N/A</v>
      </c>
    </row>
    <row r="21" spans="1:72" s="229" customFormat="1" ht="39.75" hidden="1" customHeight="1" x14ac:dyDescent="0.2">
      <c r="A21" s="975"/>
      <c r="B21" s="975"/>
      <c r="C21" s="975"/>
      <c r="D21" s="975"/>
      <c r="E21" s="975"/>
      <c r="F21" s="975"/>
      <c r="G21" s="151"/>
      <c r="H21" s="151">
        <v>4</v>
      </c>
      <c r="I21" s="1051"/>
      <c r="J21" s="1051"/>
      <c r="K21" s="1051"/>
      <c r="L21" s="975"/>
      <c r="M21" s="975"/>
      <c r="N21" s="975"/>
      <c r="O21" s="975"/>
      <c r="P21" s="975"/>
      <c r="Q21" s="975"/>
      <c r="R21" s="975"/>
      <c r="S21" s="227"/>
      <c r="T21" s="1298"/>
      <c r="U21" s="227"/>
      <c r="V21" s="1298"/>
      <c r="W21" s="227"/>
      <c r="X21" s="1298"/>
      <c r="Y21" s="227"/>
      <c r="Z21" s="1298"/>
      <c r="AA21" s="227"/>
      <c r="AB21" s="1298"/>
      <c r="AC21" s="227"/>
      <c r="AD21" s="1298"/>
      <c r="AE21" s="227"/>
      <c r="AF21" s="1298"/>
      <c r="AG21" s="227"/>
      <c r="AH21" s="1298"/>
      <c r="AI21" s="227"/>
      <c r="AJ21" s="1298"/>
      <c r="AK21" s="227"/>
      <c r="AL21" s="1298"/>
      <c r="AM21" s="227"/>
      <c r="AN21" s="1298"/>
      <c r="AO21" s="227"/>
      <c r="AP21" s="1298"/>
      <c r="AQ21" s="227"/>
      <c r="AR21" s="1298"/>
      <c r="AS21" s="227"/>
      <c r="AT21" s="1298"/>
      <c r="AU21" s="227"/>
      <c r="AV21" s="1298"/>
      <c r="AW21" s="227"/>
      <c r="AX21" s="1298"/>
      <c r="AY21" s="227"/>
      <c r="AZ21" s="1298"/>
      <c r="BA21" s="227"/>
      <c r="BB21" s="1298"/>
      <c r="BC21" s="228" t="e">
        <f t="shared" si="0"/>
        <v>#DIV/0!</v>
      </c>
      <c r="BD21" s="1301"/>
      <c r="BE21" s="1301"/>
      <c r="BF21" s="228" t="e">
        <f>IF(BE21=0,BF20,BE21)</f>
        <v>#DIV/0!</v>
      </c>
      <c r="BG21" s="1300">
        <f t="shared" si="1"/>
        <v>0</v>
      </c>
      <c r="BH21" s="1051"/>
      <c r="BI21" s="1051"/>
      <c r="BJ21" s="1051"/>
      <c r="BK21" s="151"/>
      <c r="BL21" s="151"/>
      <c r="BM21" s="151"/>
      <c r="BN21" s="151"/>
      <c r="BO21" s="228" t="e">
        <f t="shared" si="2"/>
        <v>#DIV/0!</v>
      </c>
      <c r="BP21" s="228" t="e">
        <f t="shared" si="3"/>
        <v>#DIV/0!</v>
      </c>
      <c r="BQ21" s="1301"/>
      <c r="BR21" s="1301"/>
      <c r="BS21" s="1300"/>
      <c r="BT21" s="1300" t="e">
        <f>INDEX([14]Listas!E$20:I$24,MATCH(BQ21,[14]Listas!D$20:D$24,1),MATCH(BR21,[14]Listas!E$19:I$19,1))</f>
        <v>#N/A</v>
      </c>
    </row>
    <row r="22" spans="1:72" s="229" customFormat="1" ht="39.75" hidden="1" customHeight="1" x14ac:dyDescent="0.2">
      <c r="A22" s="975"/>
      <c r="B22" s="975"/>
      <c r="C22" s="975"/>
      <c r="D22" s="975"/>
      <c r="E22" s="975"/>
      <c r="F22" s="975"/>
      <c r="G22" s="151"/>
      <c r="H22" s="151">
        <v>5</v>
      </c>
      <c r="I22" s="1051"/>
      <c r="J22" s="1051"/>
      <c r="K22" s="1051"/>
      <c r="L22" s="975"/>
      <c r="M22" s="975"/>
      <c r="N22" s="975"/>
      <c r="O22" s="975"/>
      <c r="P22" s="975"/>
      <c r="Q22" s="975"/>
      <c r="R22" s="975"/>
      <c r="S22" s="227"/>
      <c r="T22" s="1298"/>
      <c r="U22" s="227"/>
      <c r="V22" s="1298"/>
      <c r="W22" s="227"/>
      <c r="X22" s="1298"/>
      <c r="Y22" s="227"/>
      <c r="Z22" s="1298"/>
      <c r="AA22" s="227"/>
      <c r="AB22" s="1298"/>
      <c r="AC22" s="227"/>
      <c r="AD22" s="1298"/>
      <c r="AE22" s="227"/>
      <c r="AF22" s="1298"/>
      <c r="AG22" s="227"/>
      <c r="AH22" s="1298"/>
      <c r="AI22" s="227"/>
      <c r="AJ22" s="1298"/>
      <c r="AK22" s="227"/>
      <c r="AL22" s="1298"/>
      <c r="AM22" s="227"/>
      <c r="AN22" s="1298"/>
      <c r="AO22" s="227"/>
      <c r="AP22" s="1298"/>
      <c r="AQ22" s="227"/>
      <c r="AR22" s="1298"/>
      <c r="AS22" s="227"/>
      <c r="AT22" s="1298"/>
      <c r="AU22" s="227"/>
      <c r="AV22" s="1298"/>
      <c r="AW22" s="227"/>
      <c r="AX22" s="1298"/>
      <c r="AY22" s="227"/>
      <c r="AZ22" s="1298"/>
      <c r="BA22" s="227"/>
      <c r="BB22" s="1298"/>
      <c r="BC22" s="228" t="e">
        <f t="shared" si="0"/>
        <v>#DIV/0!</v>
      </c>
      <c r="BD22" s="1301"/>
      <c r="BE22" s="1301"/>
      <c r="BF22" s="228" t="e">
        <f>IF(BE22=0,BF21,BE22)</f>
        <v>#DIV/0!</v>
      </c>
      <c r="BG22" s="1300">
        <f t="shared" si="1"/>
        <v>0</v>
      </c>
      <c r="BH22" s="1051"/>
      <c r="BI22" s="1051"/>
      <c r="BJ22" s="1051"/>
      <c r="BK22" s="151"/>
      <c r="BL22" s="151"/>
      <c r="BM22" s="151"/>
      <c r="BN22" s="151"/>
      <c r="BO22" s="228" t="e">
        <f t="shared" si="2"/>
        <v>#DIV/0!</v>
      </c>
      <c r="BP22" s="228" t="e">
        <f t="shared" si="3"/>
        <v>#DIV/0!</v>
      </c>
      <c r="BQ22" s="1301"/>
      <c r="BR22" s="1301"/>
      <c r="BS22" s="1300"/>
      <c r="BT22" s="1300" t="e">
        <f>INDEX([14]Listas!E$20:I$24,MATCH(BQ22,[14]Listas!D$20:D$24,1),MATCH(BR22,[14]Listas!E$19:I$19,1))</f>
        <v>#N/A</v>
      </c>
    </row>
    <row r="23" spans="1:72" s="229" customFormat="1" ht="39.75" hidden="1" customHeight="1" x14ac:dyDescent="0.2">
      <c r="A23" s="975"/>
      <c r="B23" s="975"/>
      <c r="C23" s="975"/>
      <c r="D23" s="975"/>
      <c r="E23" s="975"/>
      <c r="F23" s="975"/>
      <c r="G23" s="151"/>
      <c r="H23" s="151">
        <v>6</v>
      </c>
      <c r="I23" s="1051"/>
      <c r="J23" s="1051"/>
      <c r="K23" s="1051"/>
      <c r="L23" s="975"/>
      <c r="M23" s="975"/>
      <c r="N23" s="975"/>
      <c r="O23" s="975"/>
      <c r="P23" s="975"/>
      <c r="Q23" s="975"/>
      <c r="R23" s="975"/>
      <c r="S23" s="227"/>
      <c r="T23" s="1298"/>
      <c r="U23" s="227"/>
      <c r="V23" s="1298"/>
      <c r="W23" s="227"/>
      <c r="X23" s="1298"/>
      <c r="Y23" s="227"/>
      <c r="Z23" s="1298"/>
      <c r="AA23" s="227"/>
      <c r="AB23" s="1298"/>
      <c r="AC23" s="227"/>
      <c r="AD23" s="1298"/>
      <c r="AE23" s="227"/>
      <c r="AF23" s="1298"/>
      <c r="AG23" s="227"/>
      <c r="AH23" s="1298"/>
      <c r="AI23" s="227"/>
      <c r="AJ23" s="1298"/>
      <c r="AK23" s="227"/>
      <c r="AL23" s="1298"/>
      <c r="AM23" s="227"/>
      <c r="AN23" s="1298"/>
      <c r="AO23" s="227"/>
      <c r="AP23" s="1298"/>
      <c r="AQ23" s="227"/>
      <c r="AR23" s="1298"/>
      <c r="AS23" s="227"/>
      <c r="AT23" s="1298"/>
      <c r="AU23" s="227"/>
      <c r="AV23" s="1298"/>
      <c r="AW23" s="227"/>
      <c r="AX23" s="1298"/>
      <c r="AY23" s="227"/>
      <c r="AZ23" s="1298"/>
      <c r="BA23" s="227"/>
      <c r="BB23" s="1298"/>
      <c r="BC23" s="228" t="e">
        <f t="shared" si="0"/>
        <v>#DIV/0!</v>
      </c>
      <c r="BD23" s="1301"/>
      <c r="BE23" s="1301"/>
      <c r="BF23" s="228" t="e">
        <f>IF(BE23=0,BF22,BE23)</f>
        <v>#DIV/0!</v>
      </c>
      <c r="BG23" s="1300">
        <f t="shared" si="1"/>
        <v>0</v>
      </c>
      <c r="BH23" s="1051"/>
      <c r="BI23" s="1051"/>
      <c r="BJ23" s="1051"/>
      <c r="BK23" s="151"/>
      <c r="BL23" s="151"/>
      <c r="BM23" s="151"/>
      <c r="BN23" s="151"/>
      <c r="BO23" s="228" t="e">
        <f t="shared" si="2"/>
        <v>#DIV/0!</v>
      </c>
      <c r="BP23" s="228" t="e">
        <f t="shared" si="3"/>
        <v>#DIV/0!</v>
      </c>
      <c r="BQ23" s="1301"/>
      <c r="BR23" s="1301"/>
      <c r="BS23" s="1300"/>
      <c r="BT23" s="1300" t="e">
        <f>INDEX([14]Listas!E$20:I$24,MATCH(BQ23,[14]Listas!D$20:D$24,1),MATCH(BR23,[14]Listas!E$19:I$19,1))</f>
        <v>#N/A</v>
      </c>
    </row>
    <row r="24" spans="1:72" s="229" customFormat="1" ht="39.75" hidden="1" customHeight="1" x14ac:dyDescent="0.2">
      <c r="A24" s="975"/>
      <c r="B24" s="975"/>
      <c r="C24" s="975"/>
      <c r="D24" s="975"/>
      <c r="E24" s="975"/>
      <c r="F24" s="975"/>
      <c r="G24" s="151"/>
      <c r="H24" s="151">
        <v>1</v>
      </c>
      <c r="I24" s="1051"/>
      <c r="J24" s="1051"/>
      <c r="K24" s="1051"/>
      <c r="L24" s="975"/>
      <c r="M24" s="975"/>
      <c r="N24" s="975"/>
      <c r="O24" s="975"/>
      <c r="P24" s="975"/>
      <c r="Q24" s="975"/>
      <c r="R24" s="975"/>
      <c r="S24" s="227"/>
      <c r="T24" s="1298"/>
      <c r="U24" s="227"/>
      <c r="V24" s="1298"/>
      <c r="W24" s="227"/>
      <c r="X24" s="1298"/>
      <c r="Y24" s="227"/>
      <c r="Z24" s="1298"/>
      <c r="AA24" s="227"/>
      <c r="AB24" s="1298"/>
      <c r="AC24" s="227"/>
      <c r="AD24" s="1298"/>
      <c r="AE24" s="227"/>
      <c r="AF24" s="1298"/>
      <c r="AG24" s="227"/>
      <c r="AH24" s="1298"/>
      <c r="AI24" s="227"/>
      <c r="AJ24" s="1298"/>
      <c r="AK24" s="227"/>
      <c r="AL24" s="1298"/>
      <c r="AM24" s="227"/>
      <c r="AN24" s="1298"/>
      <c r="AO24" s="227"/>
      <c r="AP24" s="1298"/>
      <c r="AQ24" s="227"/>
      <c r="AR24" s="1298"/>
      <c r="AS24" s="227"/>
      <c r="AT24" s="1298"/>
      <c r="AU24" s="227"/>
      <c r="AV24" s="1298"/>
      <c r="AW24" s="227"/>
      <c r="AX24" s="1298"/>
      <c r="AY24" s="227"/>
      <c r="AZ24" s="1298"/>
      <c r="BA24" s="227"/>
      <c r="BB24" s="1298"/>
      <c r="BC24" s="228" t="e">
        <f t="shared" si="0"/>
        <v>#DIV/0!</v>
      </c>
      <c r="BD24" s="1301" t="e">
        <f>SUM((BC24*(BC24/SUM(BC24:BC30))),(BC25*(BC25/SUM(BC24:BC30))),(BC26*(BC26/SUM(BC24:BC30))),(BC27*(BC27/SUM(BC24:BC30))),(BC28*(BC28/SUM(BC24:BC30))),(BC29*(BC29/SUM(BC24:BC30))),(BC30*(BC30/SUM(BC24:BC30))))</f>
        <v>#DIV/0!</v>
      </c>
      <c r="BE24" s="1301" t="e">
        <f>AVERAGE(T24,V24,X24,Z24,AB24,AD24,AF24,AH24,AJ24,AL24,AN24,AP24,AR24,AT24,AV24,AX24,AZ24,BB24)</f>
        <v>#DIV/0!</v>
      </c>
      <c r="BF24" s="228" t="e">
        <f>IF(BE24=0,BF15,BE24)</f>
        <v>#DIV/0!</v>
      </c>
      <c r="BG24" s="1300" t="e">
        <f t="shared" si="1"/>
        <v>#DIV/0!</v>
      </c>
      <c r="BH24" s="1051"/>
      <c r="BI24" s="1051"/>
      <c r="BJ24" s="1051"/>
      <c r="BK24" s="151"/>
      <c r="BL24" s="151"/>
      <c r="BM24" s="151"/>
      <c r="BN24" s="151"/>
      <c r="BO24" s="228" t="e">
        <f t="shared" si="2"/>
        <v>#DIV/0!</v>
      </c>
      <c r="BP24" s="228" t="e">
        <f t="shared" si="3"/>
        <v>#DIV/0!</v>
      </c>
      <c r="BQ24" s="1301" t="e">
        <f>SUM((BO24*(BO24/SUM(BO24:BO30))),(BO25*(BO25/SUM(BO24:BO30))),(BO26*(BO26/SUM(BO24:BO30))),(BO27*(BO27/SUM(BO24:BO30))),(BO28*(BO28/SUM(BO24:BO30))),(BO29*(BO29/SUM(BO24:BO30))),(BO30*(BO30/SUM(BO24:BO30))))</f>
        <v>#DIV/0!</v>
      </c>
      <c r="BR24" s="1301" t="e">
        <f>SUM((BP24*(BP24/SUM(BP24:BP30))),(BP25*(BP25/SUM(BP24:BP30))),(BP26*(BP26/SUM(BP24:BP30))),(BP27*(BP27/SUM(BP24:BP30))),(BP28*(BP28/SUM(BP24:BP30))),(BP29*(BP29/SUM(BP24:BP30))),(BP30*(BP30/SUM(BP24:BP30))))</f>
        <v>#DIV/0!</v>
      </c>
      <c r="BS24" s="1300" t="e">
        <f>BQ24*BR24</f>
        <v>#DIV/0!</v>
      </c>
      <c r="BT24" s="1300" t="e">
        <f>INDEX([14]Listas!E$20:I$24,MATCH(BQ24,[14]Listas!D$20:D$24,1),MATCH(BR24,[14]Listas!E$19:I$19,1))</f>
        <v>#DIV/0!</v>
      </c>
    </row>
    <row r="25" spans="1:72" s="229" customFormat="1" ht="39.75" hidden="1" customHeight="1" x14ac:dyDescent="0.2">
      <c r="A25" s="975"/>
      <c r="B25" s="975"/>
      <c r="C25" s="975"/>
      <c r="D25" s="975"/>
      <c r="E25" s="975"/>
      <c r="F25" s="975"/>
      <c r="G25" s="151"/>
      <c r="H25" s="151">
        <v>2</v>
      </c>
      <c r="I25" s="1051"/>
      <c r="J25" s="1051"/>
      <c r="K25" s="1051"/>
      <c r="L25" s="975"/>
      <c r="M25" s="975"/>
      <c r="N25" s="975"/>
      <c r="O25" s="975"/>
      <c r="P25" s="975"/>
      <c r="Q25" s="975"/>
      <c r="R25" s="975"/>
      <c r="S25" s="227"/>
      <c r="T25" s="1298"/>
      <c r="U25" s="227"/>
      <c r="V25" s="1298"/>
      <c r="W25" s="227"/>
      <c r="X25" s="1298"/>
      <c r="Y25" s="227"/>
      <c r="Z25" s="1298"/>
      <c r="AA25" s="227"/>
      <c r="AB25" s="1298"/>
      <c r="AC25" s="227"/>
      <c r="AD25" s="1298"/>
      <c r="AE25" s="227"/>
      <c r="AF25" s="1298"/>
      <c r="AG25" s="227"/>
      <c r="AH25" s="1298"/>
      <c r="AI25" s="227"/>
      <c r="AJ25" s="1298"/>
      <c r="AK25" s="227"/>
      <c r="AL25" s="1298"/>
      <c r="AM25" s="227"/>
      <c r="AN25" s="1298"/>
      <c r="AO25" s="227"/>
      <c r="AP25" s="1298"/>
      <c r="AQ25" s="227"/>
      <c r="AR25" s="1298"/>
      <c r="AS25" s="227"/>
      <c r="AT25" s="1298"/>
      <c r="AU25" s="227"/>
      <c r="AV25" s="1298"/>
      <c r="AW25" s="227"/>
      <c r="AX25" s="1298"/>
      <c r="AY25" s="227"/>
      <c r="AZ25" s="1298"/>
      <c r="BA25" s="227"/>
      <c r="BB25" s="1298"/>
      <c r="BC25" s="228" t="e">
        <f t="shared" si="0"/>
        <v>#DIV/0!</v>
      </c>
      <c r="BD25" s="1301"/>
      <c r="BE25" s="1301"/>
      <c r="BF25" s="228" t="e">
        <f t="shared" ref="BF25:BF30" si="4">IF(BE25=0,BF24,BE25)</f>
        <v>#DIV/0!</v>
      </c>
      <c r="BG25" s="1300">
        <f t="shared" si="1"/>
        <v>0</v>
      </c>
      <c r="BH25" s="1051"/>
      <c r="BI25" s="1051"/>
      <c r="BJ25" s="1051"/>
      <c r="BK25" s="151"/>
      <c r="BL25" s="151"/>
      <c r="BM25" s="151"/>
      <c r="BN25" s="151"/>
      <c r="BO25" s="228" t="e">
        <f t="shared" si="2"/>
        <v>#DIV/0!</v>
      </c>
      <c r="BP25" s="228" t="e">
        <f t="shared" si="3"/>
        <v>#DIV/0!</v>
      </c>
      <c r="BQ25" s="1301"/>
      <c r="BR25" s="1301"/>
      <c r="BS25" s="1300"/>
      <c r="BT25" s="1300" t="e">
        <f>INDEX([14]Listas!E$20:I$24,MATCH(BQ25,[14]Listas!D$20:D$24,1),MATCH(BR25,[14]Listas!E$19:I$19,1))</f>
        <v>#N/A</v>
      </c>
    </row>
    <row r="26" spans="1:72" s="229" customFormat="1" ht="39.75" hidden="1" customHeight="1" x14ac:dyDescent="0.2">
      <c r="A26" s="975"/>
      <c r="B26" s="975"/>
      <c r="C26" s="975"/>
      <c r="D26" s="975"/>
      <c r="E26" s="975"/>
      <c r="F26" s="975"/>
      <c r="G26" s="151"/>
      <c r="H26" s="151">
        <v>3</v>
      </c>
      <c r="I26" s="1051"/>
      <c r="J26" s="1051"/>
      <c r="K26" s="1051"/>
      <c r="L26" s="975"/>
      <c r="M26" s="975"/>
      <c r="N26" s="975"/>
      <c r="O26" s="975"/>
      <c r="P26" s="975"/>
      <c r="Q26" s="975"/>
      <c r="R26" s="975"/>
      <c r="S26" s="227"/>
      <c r="T26" s="1298"/>
      <c r="U26" s="227"/>
      <c r="V26" s="1298"/>
      <c r="W26" s="227"/>
      <c r="X26" s="1298"/>
      <c r="Y26" s="227"/>
      <c r="Z26" s="1298"/>
      <c r="AA26" s="227"/>
      <c r="AB26" s="1298"/>
      <c r="AC26" s="227"/>
      <c r="AD26" s="1298"/>
      <c r="AE26" s="227"/>
      <c r="AF26" s="1298"/>
      <c r="AG26" s="227"/>
      <c r="AH26" s="1298"/>
      <c r="AI26" s="227"/>
      <c r="AJ26" s="1298"/>
      <c r="AK26" s="227"/>
      <c r="AL26" s="1298"/>
      <c r="AM26" s="227"/>
      <c r="AN26" s="1298"/>
      <c r="AO26" s="227"/>
      <c r="AP26" s="1298"/>
      <c r="AQ26" s="227"/>
      <c r="AR26" s="1298"/>
      <c r="AS26" s="227"/>
      <c r="AT26" s="1298"/>
      <c r="AU26" s="227"/>
      <c r="AV26" s="1298"/>
      <c r="AW26" s="227"/>
      <c r="AX26" s="1298"/>
      <c r="AY26" s="227"/>
      <c r="AZ26" s="1298"/>
      <c r="BA26" s="227"/>
      <c r="BB26" s="1298"/>
      <c r="BC26" s="228" t="e">
        <f t="shared" si="0"/>
        <v>#DIV/0!</v>
      </c>
      <c r="BD26" s="1301"/>
      <c r="BE26" s="1301"/>
      <c r="BF26" s="228" t="e">
        <f t="shared" si="4"/>
        <v>#DIV/0!</v>
      </c>
      <c r="BG26" s="1300">
        <f t="shared" si="1"/>
        <v>0</v>
      </c>
      <c r="BH26" s="1051"/>
      <c r="BI26" s="1051"/>
      <c r="BJ26" s="1051"/>
      <c r="BK26" s="151"/>
      <c r="BL26" s="151"/>
      <c r="BM26" s="151"/>
      <c r="BN26" s="151"/>
      <c r="BO26" s="228" t="e">
        <f t="shared" si="2"/>
        <v>#DIV/0!</v>
      </c>
      <c r="BP26" s="228" t="e">
        <f t="shared" si="3"/>
        <v>#DIV/0!</v>
      </c>
      <c r="BQ26" s="1301"/>
      <c r="BR26" s="1301"/>
      <c r="BS26" s="1300"/>
      <c r="BT26" s="1300" t="e">
        <f>INDEX([14]Listas!E$20:I$24,MATCH(BQ26,[14]Listas!D$20:D$24,1),MATCH(BR26,[14]Listas!E$19:I$19,1))</f>
        <v>#N/A</v>
      </c>
    </row>
    <row r="27" spans="1:72" s="229" customFormat="1" ht="39.75" hidden="1" customHeight="1" x14ac:dyDescent="0.2">
      <c r="A27" s="975"/>
      <c r="B27" s="975"/>
      <c r="C27" s="975"/>
      <c r="D27" s="975"/>
      <c r="E27" s="975"/>
      <c r="F27" s="975"/>
      <c r="G27" s="151"/>
      <c r="H27" s="151">
        <v>4</v>
      </c>
      <c r="I27" s="1051"/>
      <c r="J27" s="1051"/>
      <c r="K27" s="1051"/>
      <c r="L27" s="975"/>
      <c r="M27" s="975"/>
      <c r="N27" s="975"/>
      <c r="O27" s="975"/>
      <c r="P27" s="975"/>
      <c r="Q27" s="975"/>
      <c r="R27" s="975"/>
      <c r="S27" s="227"/>
      <c r="T27" s="1298"/>
      <c r="U27" s="227"/>
      <c r="V27" s="1298"/>
      <c r="W27" s="227"/>
      <c r="X27" s="1298"/>
      <c r="Y27" s="227"/>
      <c r="Z27" s="1298"/>
      <c r="AA27" s="227"/>
      <c r="AB27" s="1298"/>
      <c r="AC27" s="227"/>
      <c r="AD27" s="1298"/>
      <c r="AE27" s="227"/>
      <c r="AF27" s="1298"/>
      <c r="AG27" s="227"/>
      <c r="AH27" s="1298"/>
      <c r="AI27" s="227"/>
      <c r="AJ27" s="1298"/>
      <c r="AK27" s="227"/>
      <c r="AL27" s="1298"/>
      <c r="AM27" s="227"/>
      <c r="AN27" s="1298"/>
      <c r="AO27" s="227"/>
      <c r="AP27" s="1298"/>
      <c r="AQ27" s="227"/>
      <c r="AR27" s="1298"/>
      <c r="AS27" s="227"/>
      <c r="AT27" s="1298"/>
      <c r="AU27" s="227"/>
      <c r="AV27" s="1298"/>
      <c r="AW27" s="227"/>
      <c r="AX27" s="1298"/>
      <c r="AY27" s="227"/>
      <c r="AZ27" s="1298"/>
      <c r="BA27" s="227"/>
      <c r="BB27" s="1298"/>
      <c r="BC27" s="228" t="e">
        <f t="shared" si="0"/>
        <v>#DIV/0!</v>
      </c>
      <c r="BD27" s="1301"/>
      <c r="BE27" s="1301"/>
      <c r="BF27" s="228" t="e">
        <f t="shared" si="4"/>
        <v>#DIV/0!</v>
      </c>
      <c r="BG27" s="1300">
        <f t="shared" si="1"/>
        <v>0</v>
      </c>
      <c r="BH27" s="1051"/>
      <c r="BI27" s="1051"/>
      <c r="BJ27" s="1051"/>
      <c r="BK27" s="151"/>
      <c r="BL27" s="151"/>
      <c r="BM27" s="151"/>
      <c r="BN27" s="151"/>
      <c r="BO27" s="228" t="e">
        <f t="shared" si="2"/>
        <v>#DIV/0!</v>
      </c>
      <c r="BP27" s="228" t="e">
        <f t="shared" si="3"/>
        <v>#DIV/0!</v>
      </c>
      <c r="BQ27" s="1301"/>
      <c r="BR27" s="1301"/>
      <c r="BS27" s="1300"/>
      <c r="BT27" s="1300" t="e">
        <f>INDEX([14]Listas!E$20:I$24,MATCH(BQ27,[14]Listas!D$20:D$24,1),MATCH(BR27,[14]Listas!E$19:I$19,1))</f>
        <v>#N/A</v>
      </c>
    </row>
    <row r="28" spans="1:72" s="229" customFormat="1" ht="39.75" hidden="1" customHeight="1" x14ac:dyDescent="0.2">
      <c r="A28" s="975"/>
      <c r="B28" s="975"/>
      <c r="C28" s="975"/>
      <c r="D28" s="975"/>
      <c r="E28" s="975"/>
      <c r="F28" s="975"/>
      <c r="G28" s="151"/>
      <c r="H28" s="151">
        <v>5</v>
      </c>
      <c r="I28" s="1051"/>
      <c r="J28" s="1051"/>
      <c r="K28" s="1051"/>
      <c r="L28" s="975"/>
      <c r="M28" s="975"/>
      <c r="N28" s="975"/>
      <c r="O28" s="975"/>
      <c r="P28" s="975"/>
      <c r="Q28" s="975"/>
      <c r="R28" s="975"/>
      <c r="S28" s="227"/>
      <c r="T28" s="1298"/>
      <c r="U28" s="227"/>
      <c r="V28" s="1298"/>
      <c r="W28" s="227"/>
      <c r="X28" s="1298"/>
      <c r="Y28" s="227"/>
      <c r="Z28" s="1298"/>
      <c r="AA28" s="227"/>
      <c r="AB28" s="1298"/>
      <c r="AC28" s="227"/>
      <c r="AD28" s="1298"/>
      <c r="AE28" s="227"/>
      <c r="AF28" s="1298"/>
      <c r="AG28" s="227"/>
      <c r="AH28" s="1298"/>
      <c r="AI28" s="227"/>
      <c r="AJ28" s="1298"/>
      <c r="AK28" s="227"/>
      <c r="AL28" s="1298"/>
      <c r="AM28" s="227"/>
      <c r="AN28" s="1298"/>
      <c r="AO28" s="227"/>
      <c r="AP28" s="1298"/>
      <c r="AQ28" s="227"/>
      <c r="AR28" s="1298"/>
      <c r="AS28" s="227"/>
      <c r="AT28" s="1298"/>
      <c r="AU28" s="227"/>
      <c r="AV28" s="1298"/>
      <c r="AW28" s="227"/>
      <c r="AX28" s="1298"/>
      <c r="AY28" s="227"/>
      <c r="AZ28" s="1298"/>
      <c r="BA28" s="227"/>
      <c r="BB28" s="1298"/>
      <c r="BC28" s="228" t="e">
        <f t="shared" si="0"/>
        <v>#DIV/0!</v>
      </c>
      <c r="BD28" s="1301"/>
      <c r="BE28" s="1301"/>
      <c r="BF28" s="228" t="e">
        <f t="shared" si="4"/>
        <v>#DIV/0!</v>
      </c>
      <c r="BG28" s="1300">
        <f t="shared" si="1"/>
        <v>0</v>
      </c>
      <c r="BH28" s="1051"/>
      <c r="BI28" s="1051"/>
      <c r="BJ28" s="1051"/>
      <c r="BK28" s="151"/>
      <c r="BL28" s="151"/>
      <c r="BM28" s="151"/>
      <c r="BN28" s="151"/>
      <c r="BO28" s="228" t="e">
        <f t="shared" si="2"/>
        <v>#DIV/0!</v>
      </c>
      <c r="BP28" s="228" t="e">
        <f t="shared" si="3"/>
        <v>#DIV/0!</v>
      </c>
      <c r="BQ28" s="1301"/>
      <c r="BR28" s="1301"/>
      <c r="BS28" s="1300"/>
      <c r="BT28" s="1300" t="e">
        <f>INDEX([14]Listas!E$20:I$24,MATCH(BQ28,[14]Listas!D$20:D$24,1),MATCH(BR28,[14]Listas!E$19:I$19,1))</f>
        <v>#N/A</v>
      </c>
    </row>
    <row r="29" spans="1:72" s="229" customFormat="1" ht="39.75" hidden="1" customHeight="1" x14ac:dyDescent="0.2">
      <c r="A29" s="975"/>
      <c r="B29" s="975"/>
      <c r="C29" s="975"/>
      <c r="D29" s="975"/>
      <c r="E29" s="975"/>
      <c r="F29" s="975"/>
      <c r="G29" s="151"/>
      <c r="H29" s="151">
        <v>6</v>
      </c>
      <c r="I29" s="1051"/>
      <c r="J29" s="1051"/>
      <c r="K29" s="1051"/>
      <c r="L29" s="975"/>
      <c r="M29" s="975"/>
      <c r="N29" s="975"/>
      <c r="O29" s="975"/>
      <c r="P29" s="975"/>
      <c r="Q29" s="975"/>
      <c r="R29" s="975"/>
      <c r="S29" s="227"/>
      <c r="T29" s="1298"/>
      <c r="U29" s="227"/>
      <c r="V29" s="1298"/>
      <c r="W29" s="227"/>
      <c r="X29" s="1298"/>
      <c r="Y29" s="227"/>
      <c r="Z29" s="1298"/>
      <c r="AA29" s="227"/>
      <c r="AB29" s="1298"/>
      <c r="AC29" s="227"/>
      <c r="AD29" s="1298"/>
      <c r="AE29" s="227"/>
      <c r="AF29" s="1298"/>
      <c r="AG29" s="227"/>
      <c r="AH29" s="1298"/>
      <c r="AI29" s="227"/>
      <c r="AJ29" s="1298"/>
      <c r="AK29" s="227"/>
      <c r="AL29" s="1298"/>
      <c r="AM29" s="227"/>
      <c r="AN29" s="1298"/>
      <c r="AO29" s="227"/>
      <c r="AP29" s="1298"/>
      <c r="AQ29" s="227"/>
      <c r="AR29" s="1298"/>
      <c r="AS29" s="227"/>
      <c r="AT29" s="1298"/>
      <c r="AU29" s="227"/>
      <c r="AV29" s="1298"/>
      <c r="AW29" s="227"/>
      <c r="AX29" s="1298"/>
      <c r="AY29" s="227"/>
      <c r="AZ29" s="1298"/>
      <c r="BA29" s="227"/>
      <c r="BB29" s="1298"/>
      <c r="BC29" s="228" t="e">
        <f t="shared" si="0"/>
        <v>#DIV/0!</v>
      </c>
      <c r="BD29" s="1301"/>
      <c r="BE29" s="1301"/>
      <c r="BF29" s="228" t="e">
        <f t="shared" si="4"/>
        <v>#DIV/0!</v>
      </c>
      <c r="BG29" s="1300">
        <f t="shared" si="1"/>
        <v>0</v>
      </c>
      <c r="BH29" s="1051"/>
      <c r="BI29" s="1051"/>
      <c r="BJ29" s="1051"/>
      <c r="BK29" s="151"/>
      <c r="BL29" s="151"/>
      <c r="BM29" s="151"/>
      <c r="BN29" s="151"/>
      <c r="BO29" s="228" t="e">
        <f t="shared" si="2"/>
        <v>#DIV/0!</v>
      </c>
      <c r="BP29" s="228" t="e">
        <f t="shared" si="3"/>
        <v>#DIV/0!</v>
      </c>
      <c r="BQ29" s="1301"/>
      <c r="BR29" s="1301"/>
      <c r="BS29" s="1300"/>
      <c r="BT29" s="1300" t="e">
        <f>INDEX([14]Listas!E$20:I$24,MATCH(BQ29,[14]Listas!D$20:D$24,1),MATCH(BR29,[14]Listas!E$19:I$19,1))</f>
        <v>#N/A</v>
      </c>
    </row>
    <row r="30" spans="1:72" s="229" customFormat="1" ht="39.75" hidden="1" customHeight="1" x14ac:dyDescent="0.2">
      <c r="A30" s="975"/>
      <c r="B30" s="975"/>
      <c r="C30" s="975"/>
      <c r="D30" s="975"/>
      <c r="E30" s="975"/>
      <c r="F30" s="975"/>
      <c r="G30" s="151"/>
      <c r="H30" s="151">
        <v>7</v>
      </c>
      <c r="I30" s="1051"/>
      <c r="J30" s="1051"/>
      <c r="K30" s="1051"/>
      <c r="L30" s="975"/>
      <c r="M30" s="975"/>
      <c r="N30" s="975"/>
      <c r="O30" s="975"/>
      <c r="P30" s="975"/>
      <c r="Q30" s="975"/>
      <c r="R30" s="975"/>
      <c r="S30" s="227"/>
      <c r="T30" s="1298"/>
      <c r="U30" s="227"/>
      <c r="V30" s="1298"/>
      <c r="W30" s="227"/>
      <c r="X30" s="1298"/>
      <c r="Y30" s="227"/>
      <c r="Z30" s="1298"/>
      <c r="AA30" s="227"/>
      <c r="AB30" s="1298"/>
      <c r="AC30" s="227"/>
      <c r="AD30" s="1298"/>
      <c r="AE30" s="227"/>
      <c r="AF30" s="1298"/>
      <c r="AG30" s="227"/>
      <c r="AH30" s="1298"/>
      <c r="AI30" s="227"/>
      <c r="AJ30" s="1298"/>
      <c r="AK30" s="227"/>
      <c r="AL30" s="1298"/>
      <c r="AM30" s="227"/>
      <c r="AN30" s="1298"/>
      <c r="AO30" s="227"/>
      <c r="AP30" s="1298"/>
      <c r="AQ30" s="227"/>
      <c r="AR30" s="1298"/>
      <c r="AS30" s="227"/>
      <c r="AT30" s="1298"/>
      <c r="AU30" s="227"/>
      <c r="AV30" s="1298"/>
      <c r="AW30" s="227"/>
      <c r="AX30" s="1298"/>
      <c r="AY30" s="227"/>
      <c r="AZ30" s="1298"/>
      <c r="BA30" s="227"/>
      <c r="BB30" s="1298"/>
      <c r="BC30" s="228" t="e">
        <f t="shared" si="0"/>
        <v>#DIV/0!</v>
      </c>
      <c r="BD30" s="1301"/>
      <c r="BE30" s="1301"/>
      <c r="BF30" s="228" t="e">
        <f t="shared" si="4"/>
        <v>#DIV/0!</v>
      </c>
      <c r="BG30" s="1300">
        <f t="shared" si="1"/>
        <v>0</v>
      </c>
      <c r="BH30" s="1051"/>
      <c r="BI30" s="1051"/>
      <c r="BJ30" s="1051"/>
      <c r="BK30" s="151"/>
      <c r="BL30" s="151"/>
      <c r="BM30" s="151"/>
      <c r="BN30" s="151"/>
      <c r="BO30" s="228" t="e">
        <f t="shared" si="2"/>
        <v>#DIV/0!</v>
      </c>
      <c r="BP30" s="228" t="e">
        <f t="shared" si="3"/>
        <v>#DIV/0!</v>
      </c>
      <c r="BQ30" s="1301"/>
      <c r="BR30" s="1301"/>
      <c r="BS30" s="1300"/>
      <c r="BT30" s="1300" t="e">
        <f>INDEX([14]Listas!E$20:I$24,MATCH(BQ30,[14]Listas!D$20:D$24,1),MATCH(BR30,[14]Listas!E$19:I$19,1))</f>
        <v>#N/A</v>
      </c>
    </row>
    <row r="31" spans="1:72" s="229" customFormat="1" ht="39.75" hidden="1" customHeight="1" x14ac:dyDescent="0.2">
      <c r="A31" s="975"/>
      <c r="B31" s="975"/>
      <c r="C31" s="975"/>
      <c r="D31" s="975"/>
      <c r="E31" s="975"/>
      <c r="F31" s="975"/>
      <c r="G31" s="151"/>
      <c r="H31" s="151">
        <v>1</v>
      </c>
      <c r="I31" s="1051"/>
      <c r="J31" s="1051"/>
      <c r="K31" s="1051"/>
      <c r="L31" s="975"/>
      <c r="M31" s="975"/>
      <c r="N31" s="975"/>
      <c r="O31" s="975"/>
      <c r="P31" s="975"/>
      <c r="Q31" s="975"/>
      <c r="R31" s="975"/>
      <c r="S31" s="227"/>
      <c r="T31" s="1298"/>
      <c r="U31" s="227"/>
      <c r="V31" s="1298"/>
      <c r="W31" s="227"/>
      <c r="X31" s="1298"/>
      <c r="Y31" s="227"/>
      <c r="Z31" s="1298"/>
      <c r="AA31" s="227"/>
      <c r="AB31" s="1298"/>
      <c r="AC31" s="227"/>
      <c r="AD31" s="1298"/>
      <c r="AE31" s="227"/>
      <c r="AF31" s="1298"/>
      <c r="AG31" s="227"/>
      <c r="AH31" s="1298"/>
      <c r="AI31" s="227"/>
      <c r="AJ31" s="1298"/>
      <c r="AK31" s="227"/>
      <c r="AL31" s="1298"/>
      <c r="AM31" s="227"/>
      <c r="AN31" s="1298"/>
      <c r="AO31" s="227"/>
      <c r="AP31" s="1298"/>
      <c r="AQ31" s="227"/>
      <c r="AR31" s="1298"/>
      <c r="AS31" s="227"/>
      <c r="AT31" s="1298"/>
      <c r="AU31" s="227"/>
      <c r="AV31" s="1298"/>
      <c r="AW31" s="227"/>
      <c r="AX31" s="1298"/>
      <c r="AY31" s="227"/>
      <c r="AZ31" s="1298"/>
      <c r="BA31" s="227"/>
      <c r="BB31" s="1298"/>
      <c r="BC31" s="228" t="e">
        <f t="shared" si="0"/>
        <v>#DIV/0!</v>
      </c>
      <c r="BD31" s="1301" t="e">
        <f>SUM((BC31*(BC31/SUM(BC31:BC38))),(BC32*(BC32/SUM(BC31:BC38))),(BC33*(BC33/SUM(BC31:BC38))),(BC34*(BC34/SUM(BC31:BC38))),(BC35*(BC35/SUM(BC31:BC38))),(BC36*(BC36/SUM(BC31:BC38))),(BC37*(BC37/SUM(BC31:BC38))),(BC38*(BC38/SUM(BC31:BC38))))</f>
        <v>#DIV/0!</v>
      </c>
      <c r="BE31" s="1301" t="e">
        <f>AVERAGE(T31,V31,X31,Z31,AB31,AD31,AF31,AH31,AJ31,AL31,AN31,AP31,AR31,AT31,AV31,AX31,AZ31,BB31)</f>
        <v>#DIV/0!</v>
      </c>
      <c r="BF31" s="228" t="e">
        <f>IF(BE31=0,#REF!,BE31)</f>
        <v>#DIV/0!</v>
      </c>
      <c r="BG31" s="1300" t="e">
        <f t="shared" si="1"/>
        <v>#DIV/0!</v>
      </c>
      <c r="BH31" s="1051"/>
      <c r="BI31" s="1051"/>
      <c r="BJ31" s="1051"/>
      <c r="BK31" s="151"/>
      <c r="BL31" s="151"/>
      <c r="BM31" s="151"/>
      <c r="BN31" s="151"/>
      <c r="BO31" s="228" t="e">
        <f t="shared" si="2"/>
        <v>#DIV/0!</v>
      </c>
      <c r="BP31" s="228" t="e">
        <f t="shared" si="3"/>
        <v>#DIV/0!</v>
      </c>
      <c r="BQ31" s="1301" t="e">
        <f>SUM((BO31*(BO31/SUM(BO31:BO38))),(BO32*(BO32/SUM(BO31:BO38))),(BO33*(BO33/SUM(BO31:BO38))),(BO34*(BO34/SUM(BO31:BO38))),(BO35*(BO35/SUM(BO31:BO38))),(BO36*(BO36/SUM(BO31:BO38))),(BO37*(BO37/SUM(BO31:BO38))),(BO38*(BO38/SUM(BO31:BO38))))</f>
        <v>#DIV/0!</v>
      </c>
      <c r="BR31" s="1301" t="e">
        <f>SUM((BP31*(BP31/SUM(BP31:BP38))),(BP32*(BP32/SUM(BP31:BP38))),(BP33*(BP33/SUM(BP31:BP38))),(BP34*(BP34/SUM(BP31:BP38))),(BP35*(BP35/SUM(BP31:BP38))),(BP36*(BP36/SUM(BP31:BP38))),(BP37*(BP37/SUM(BP31:BP38))),(BP38*(BP38/SUM(BP31:BP38))))</f>
        <v>#DIV/0!</v>
      </c>
      <c r="BS31" s="1300" t="e">
        <f>BQ31*BR31</f>
        <v>#DIV/0!</v>
      </c>
      <c r="BT31" s="1300" t="e">
        <f>INDEX([14]Listas!E$20:I$24,MATCH(BQ31,[14]Listas!D$20:D$24,1),MATCH(BR31,[14]Listas!E$19:I$19,1))</f>
        <v>#DIV/0!</v>
      </c>
    </row>
    <row r="32" spans="1:72" s="229" customFormat="1" ht="39.75" hidden="1" customHeight="1" x14ac:dyDescent="0.2">
      <c r="A32" s="975"/>
      <c r="B32" s="975"/>
      <c r="C32" s="975"/>
      <c r="D32" s="975"/>
      <c r="E32" s="975"/>
      <c r="F32" s="975"/>
      <c r="G32" s="151"/>
      <c r="H32" s="151">
        <v>2</v>
      </c>
      <c r="I32" s="1051"/>
      <c r="J32" s="1051"/>
      <c r="K32" s="1051"/>
      <c r="L32" s="975"/>
      <c r="M32" s="975"/>
      <c r="N32" s="975"/>
      <c r="O32" s="975"/>
      <c r="P32" s="975"/>
      <c r="Q32" s="975"/>
      <c r="R32" s="975"/>
      <c r="S32" s="227"/>
      <c r="T32" s="1298"/>
      <c r="U32" s="227"/>
      <c r="V32" s="1298"/>
      <c r="W32" s="227"/>
      <c r="X32" s="1298"/>
      <c r="Y32" s="227"/>
      <c r="Z32" s="1298"/>
      <c r="AA32" s="227"/>
      <c r="AB32" s="1298"/>
      <c r="AC32" s="227"/>
      <c r="AD32" s="1298"/>
      <c r="AE32" s="227"/>
      <c r="AF32" s="1298"/>
      <c r="AG32" s="227"/>
      <c r="AH32" s="1298"/>
      <c r="AI32" s="227"/>
      <c r="AJ32" s="1298"/>
      <c r="AK32" s="227"/>
      <c r="AL32" s="1298"/>
      <c r="AM32" s="227"/>
      <c r="AN32" s="1298"/>
      <c r="AO32" s="227"/>
      <c r="AP32" s="1298"/>
      <c r="AQ32" s="227"/>
      <c r="AR32" s="1298"/>
      <c r="AS32" s="227"/>
      <c r="AT32" s="1298"/>
      <c r="AU32" s="227"/>
      <c r="AV32" s="1298"/>
      <c r="AW32" s="227"/>
      <c r="AX32" s="1298"/>
      <c r="AY32" s="227"/>
      <c r="AZ32" s="1298"/>
      <c r="BA32" s="227"/>
      <c r="BB32" s="1298"/>
      <c r="BC32" s="228" t="e">
        <f t="shared" si="0"/>
        <v>#DIV/0!</v>
      </c>
      <c r="BD32" s="1301"/>
      <c r="BE32" s="1301"/>
      <c r="BF32" s="228" t="e">
        <f t="shared" ref="BF32:BF38" si="5">IF(BE32=0,BF31,BE32)</f>
        <v>#DIV/0!</v>
      </c>
      <c r="BG32" s="1300">
        <f t="shared" si="1"/>
        <v>0</v>
      </c>
      <c r="BH32" s="1051"/>
      <c r="BI32" s="1051"/>
      <c r="BJ32" s="1051"/>
      <c r="BK32" s="151"/>
      <c r="BL32" s="151"/>
      <c r="BM32" s="151"/>
      <c r="BN32" s="151"/>
      <c r="BO32" s="228" t="e">
        <f t="shared" si="2"/>
        <v>#DIV/0!</v>
      </c>
      <c r="BP32" s="228" t="e">
        <f t="shared" si="3"/>
        <v>#DIV/0!</v>
      </c>
      <c r="BQ32" s="1301"/>
      <c r="BR32" s="1301"/>
      <c r="BS32" s="1300"/>
      <c r="BT32" s="1300" t="e">
        <f>INDEX([14]Listas!E$20:I$24,MATCH(BQ32,[14]Listas!D$20:D$24,1),MATCH(BR32,[14]Listas!E$19:I$19,1))</f>
        <v>#N/A</v>
      </c>
    </row>
    <row r="33" spans="1:72" s="229" customFormat="1" ht="39.75" hidden="1" customHeight="1" x14ac:dyDescent="0.2">
      <c r="A33" s="975"/>
      <c r="B33" s="975"/>
      <c r="C33" s="975"/>
      <c r="D33" s="975"/>
      <c r="E33" s="975"/>
      <c r="F33" s="975"/>
      <c r="G33" s="151"/>
      <c r="H33" s="151">
        <v>3</v>
      </c>
      <c r="I33" s="1051"/>
      <c r="J33" s="1051"/>
      <c r="K33" s="1051"/>
      <c r="L33" s="975"/>
      <c r="M33" s="975"/>
      <c r="N33" s="975"/>
      <c r="O33" s="975"/>
      <c r="P33" s="975"/>
      <c r="Q33" s="975"/>
      <c r="R33" s="975"/>
      <c r="S33" s="227"/>
      <c r="T33" s="1298"/>
      <c r="U33" s="227"/>
      <c r="V33" s="1298"/>
      <c r="W33" s="227"/>
      <c r="X33" s="1298"/>
      <c r="Y33" s="227"/>
      <c r="Z33" s="1298"/>
      <c r="AA33" s="227"/>
      <c r="AB33" s="1298"/>
      <c r="AC33" s="227"/>
      <c r="AD33" s="1298"/>
      <c r="AE33" s="227"/>
      <c r="AF33" s="1298"/>
      <c r="AG33" s="227"/>
      <c r="AH33" s="1298"/>
      <c r="AI33" s="227"/>
      <c r="AJ33" s="1298"/>
      <c r="AK33" s="227"/>
      <c r="AL33" s="1298"/>
      <c r="AM33" s="227"/>
      <c r="AN33" s="1298"/>
      <c r="AO33" s="227"/>
      <c r="AP33" s="1298"/>
      <c r="AQ33" s="227"/>
      <c r="AR33" s="1298"/>
      <c r="AS33" s="227"/>
      <c r="AT33" s="1298"/>
      <c r="AU33" s="227"/>
      <c r="AV33" s="1298"/>
      <c r="AW33" s="227"/>
      <c r="AX33" s="1298"/>
      <c r="AY33" s="227"/>
      <c r="AZ33" s="1298"/>
      <c r="BA33" s="227"/>
      <c r="BB33" s="1298"/>
      <c r="BC33" s="228" t="e">
        <f t="shared" si="0"/>
        <v>#DIV/0!</v>
      </c>
      <c r="BD33" s="1301"/>
      <c r="BE33" s="1301"/>
      <c r="BF33" s="228" t="e">
        <f t="shared" si="5"/>
        <v>#DIV/0!</v>
      </c>
      <c r="BG33" s="1300">
        <f t="shared" si="1"/>
        <v>0</v>
      </c>
      <c r="BH33" s="1051"/>
      <c r="BI33" s="1051"/>
      <c r="BJ33" s="1051"/>
      <c r="BK33" s="151"/>
      <c r="BL33" s="151"/>
      <c r="BM33" s="151"/>
      <c r="BN33" s="151"/>
      <c r="BO33" s="228" t="e">
        <f t="shared" si="2"/>
        <v>#DIV/0!</v>
      </c>
      <c r="BP33" s="228" t="e">
        <f t="shared" si="3"/>
        <v>#DIV/0!</v>
      </c>
      <c r="BQ33" s="1301"/>
      <c r="BR33" s="1301"/>
      <c r="BS33" s="1300"/>
      <c r="BT33" s="1300" t="e">
        <f>INDEX([14]Listas!E$20:I$24,MATCH(BQ33,[14]Listas!D$20:D$24,1),MATCH(BR33,[14]Listas!E$19:I$19,1))</f>
        <v>#N/A</v>
      </c>
    </row>
    <row r="34" spans="1:72" s="229" customFormat="1" ht="39.75" hidden="1" customHeight="1" x14ac:dyDescent="0.2">
      <c r="A34" s="975"/>
      <c r="B34" s="975"/>
      <c r="C34" s="975"/>
      <c r="D34" s="975"/>
      <c r="E34" s="975"/>
      <c r="F34" s="975"/>
      <c r="G34" s="151"/>
      <c r="H34" s="151">
        <v>4</v>
      </c>
      <c r="I34" s="1051"/>
      <c r="J34" s="1051"/>
      <c r="K34" s="1051"/>
      <c r="L34" s="975"/>
      <c r="M34" s="975"/>
      <c r="N34" s="975"/>
      <c r="O34" s="975"/>
      <c r="P34" s="975"/>
      <c r="Q34" s="975"/>
      <c r="R34" s="975"/>
      <c r="S34" s="227"/>
      <c r="T34" s="1298"/>
      <c r="U34" s="227"/>
      <c r="V34" s="1298"/>
      <c r="W34" s="227"/>
      <c r="X34" s="1298"/>
      <c r="Y34" s="227"/>
      <c r="Z34" s="1298"/>
      <c r="AA34" s="227"/>
      <c r="AB34" s="1298"/>
      <c r="AC34" s="227"/>
      <c r="AD34" s="1298"/>
      <c r="AE34" s="227"/>
      <c r="AF34" s="1298"/>
      <c r="AG34" s="227"/>
      <c r="AH34" s="1298"/>
      <c r="AI34" s="227"/>
      <c r="AJ34" s="1298"/>
      <c r="AK34" s="227"/>
      <c r="AL34" s="1298"/>
      <c r="AM34" s="227"/>
      <c r="AN34" s="1298"/>
      <c r="AO34" s="227"/>
      <c r="AP34" s="1298"/>
      <c r="AQ34" s="227"/>
      <c r="AR34" s="1298"/>
      <c r="AS34" s="227"/>
      <c r="AT34" s="1298"/>
      <c r="AU34" s="227"/>
      <c r="AV34" s="1298"/>
      <c r="AW34" s="227"/>
      <c r="AX34" s="1298"/>
      <c r="AY34" s="227"/>
      <c r="AZ34" s="1298"/>
      <c r="BA34" s="227"/>
      <c r="BB34" s="1298"/>
      <c r="BC34" s="228" t="e">
        <f t="shared" si="0"/>
        <v>#DIV/0!</v>
      </c>
      <c r="BD34" s="1301"/>
      <c r="BE34" s="1301"/>
      <c r="BF34" s="228" t="e">
        <f t="shared" si="5"/>
        <v>#DIV/0!</v>
      </c>
      <c r="BG34" s="1300">
        <f t="shared" si="1"/>
        <v>0</v>
      </c>
      <c r="BH34" s="1051"/>
      <c r="BI34" s="1051"/>
      <c r="BJ34" s="1051"/>
      <c r="BK34" s="151"/>
      <c r="BL34" s="151"/>
      <c r="BM34" s="151"/>
      <c r="BN34" s="151"/>
      <c r="BO34" s="228" t="e">
        <f t="shared" si="2"/>
        <v>#DIV/0!</v>
      </c>
      <c r="BP34" s="228" t="e">
        <f t="shared" si="3"/>
        <v>#DIV/0!</v>
      </c>
      <c r="BQ34" s="1301"/>
      <c r="BR34" s="1301"/>
      <c r="BS34" s="1300"/>
      <c r="BT34" s="1300" t="e">
        <f>INDEX([14]Listas!E$20:I$24,MATCH(BQ34,[14]Listas!D$20:D$24,1),MATCH(BR34,[14]Listas!E$19:I$19,1))</f>
        <v>#N/A</v>
      </c>
    </row>
    <row r="35" spans="1:72" s="229" customFormat="1" ht="39.75" hidden="1" customHeight="1" x14ac:dyDescent="0.2">
      <c r="A35" s="975"/>
      <c r="B35" s="975"/>
      <c r="C35" s="975"/>
      <c r="D35" s="975"/>
      <c r="E35" s="975"/>
      <c r="F35" s="975"/>
      <c r="G35" s="151"/>
      <c r="H35" s="151">
        <v>5</v>
      </c>
      <c r="I35" s="1051"/>
      <c r="J35" s="1051"/>
      <c r="K35" s="1051"/>
      <c r="L35" s="975"/>
      <c r="M35" s="975"/>
      <c r="N35" s="975"/>
      <c r="O35" s="975"/>
      <c r="P35" s="975"/>
      <c r="Q35" s="975"/>
      <c r="R35" s="975"/>
      <c r="S35" s="227"/>
      <c r="T35" s="1298"/>
      <c r="U35" s="227"/>
      <c r="V35" s="1298"/>
      <c r="W35" s="227"/>
      <c r="X35" s="1298"/>
      <c r="Y35" s="227"/>
      <c r="Z35" s="1298"/>
      <c r="AA35" s="227"/>
      <c r="AB35" s="1298"/>
      <c r="AC35" s="227"/>
      <c r="AD35" s="1298"/>
      <c r="AE35" s="227"/>
      <c r="AF35" s="1298"/>
      <c r="AG35" s="227"/>
      <c r="AH35" s="1298"/>
      <c r="AI35" s="227"/>
      <c r="AJ35" s="1298"/>
      <c r="AK35" s="227"/>
      <c r="AL35" s="1298"/>
      <c r="AM35" s="227"/>
      <c r="AN35" s="1298"/>
      <c r="AO35" s="227"/>
      <c r="AP35" s="1298"/>
      <c r="AQ35" s="227"/>
      <c r="AR35" s="1298"/>
      <c r="AS35" s="227"/>
      <c r="AT35" s="1298"/>
      <c r="AU35" s="227"/>
      <c r="AV35" s="1298"/>
      <c r="AW35" s="227"/>
      <c r="AX35" s="1298"/>
      <c r="AY35" s="227"/>
      <c r="AZ35" s="1298"/>
      <c r="BA35" s="227"/>
      <c r="BB35" s="1298"/>
      <c r="BC35" s="228" t="e">
        <f t="shared" si="0"/>
        <v>#DIV/0!</v>
      </c>
      <c r="BD35" s="1301"/>
      <c r="BE35" s="1301"/>
      <c r="BF35" s="228" t="e">
        <f t="shared" si="5"/>
        <v>#DIV/0!</v>
      </c>
      <c r="BG35" s="1300">
        <f t="shared" si="1"/>
        <v>0</v>
      </c>
      <c r="BH35" s="1051"/>
      <c r="BI35" s="1051"/>
      <c r="BJ35" s="1051"/>
      <c r="BK35" s="151"/>
      <c r="BL35" s="151"/>
      <c r="BM35" s="151"/>
      <c r="BN35" s="151"/>
      <c r="BO35" s="228" t="e">
        <f t="shared" si="2"/>
        <v>#DIV/0!</v>
      </c>
      <c r="BP35" s="228" t="e">
        <f t="shared" si="3"/>
        <v>#DIV/0!</v>
      </c>
      <c r="BQ35" s="1301"/>
      <c r="BR35" s="1301"/>
      <c r="BS35" s="1300"/>
      <c r="BT35" s="1300" t="e">
        <f>INDEX([14]Listas!E$20:I$24,MATCH(BQ35,[14]Listas!D$20:D$24,1),MATCH(BR35,[14]Listas!E$19:I$19,1))</f>
        <v>#N/A</v>
      </c>
    </row>
    <row r="36" spans="1:72" s="229" customFormat="1" ht="39.75" hidden="1" customHeight="1" x14ac:dyDescent="0.2">
      <c r="A36" s="975"/>
      <c r="B36" s="975"/>
      <c r="C36" s="975"/>
      <c r="D36" s="975"/>
      <c r="E36" s="975"/>
      <c r="F36" s="975"/>
      <c r="G36" s="151"/>
      <c r="H36" s="151">
        <v>6</v>
      </c>
      <c r="I36" s="1051"/>
      <c r="J36" s="1051"/>
      <c r="K36" s="1051"/>
      <c r="L36" s="975"/>
      <c r="M36" s="975"/>
      <c r="N36" s="975"/>
      <c r="O36" s="975"/>
      <c r="P36" s="975"/>
      <c r="Q36" s="975"/>
      <c r="R36" s="975"/>
      <c r="S36" s="227"/>
      <c r="T36" s="1298"/>
      <c r="U36" s="227"/>
      <c r="V36" s="1298"/>
      <c r="W36" s="227"/>
      <c r="X36" s="1298"/>
      <c r="Y36" s="227"/>
      <c r="Z36" s="1298"/>
      <c r="AA36" s="227"/>
      <c r="AB36" s="1298"/>
      <c r="AC36" s="227"/>
      <c r="AD36" s="1298"/>
      <c r="AE36" s="227"/>
      <c r="AF36" s="1298"/>
      <c r="AG36" s="227"/>
      <c r="AH36" s="1298"/>
      <c r="AI36" s="227"/>
      <c r="AJ36" s="1298"/>
      <c r="AK36" s="227"/>
      <c r="AL36" s="1298"/>
      <c r="AM36" s="227"/>
      <c r="AN36" s="1298"/>
      <c r="AO36" s="227"/>
      <c r="AP36" s="1298"/>
      <c r="AQ36" s="227"/>
      <c r="AR36" s="1298"/>
      <c r="AS36" s="227"/>
      <c r="AT36" s="1298"/>
      <c r="AU36" s="227"/>
      <c r="AV36" s="1298"/>
      <c r="AW36" s="227"/>
      <c r="AX36" s="1298"/>
      <c r="AY36" s="227"/>
      <c r="AZ36" s="1298"/>
      <c r="BA36" s="227"/>
      <c r="BB36" s="1298"/>
      <c r="BC36" s="228" t="e">
        <f t="shared" si="0"/>
        <v>#DIV/0!</v>
      </c>
      <c r="BD36" s="1301"/>
      <c r="BE36" s="1301"/>
      <c r="BF36" s="228" t="e">
        <f t="shared" si="5"/>
        <v>#DIV/0!</v>
      </c>
      <c r="BG36" s="1300">
        <f t="shared" si="1"/>
        <v>0</v>
      </c>
      <c r="BH36" s="1051"/>
      <c r="BI36" s="1051"/>
      <c r="BJ36" s="1051"/>
      <c r="BK36" s="151"/>
      <c r="BL36" s="151"/>
      <c r="BM36" s="151"/>
      <c r="BN36" s="151"/>
      <c r="BO36" s="228" t="e">
        <f t="shared" si="2"/>
        <v>#DIV/0!</v>
      </c>
      <c r="BP36" s="228" t="e">
        <f t="shared" si="3"/>
        <v>#DIV/0!</v>
      </c>
      <c r="BQ36" s="1301"/>
      <c r="BR36" s="1301"/>
      <c r="BS36" s="1300"/>
      <c r="BT36" s="1300" t="e">
        <f>INDEX([14]Listas!E$20:I$24,MATCH(BQ36,[14]Listas!D$20:D$24,1),MATCH(BR36,[14]Listas!E$19:I$19,1))</f>
        <v>#N/A</v>
      </c>
    </row>
    <row r="37" spans="1:72" s="229" customFormat="1" ht="39.75" hidden="1" customHeight="1" x14ac:dyDescent="0.2">
      <c r="A37" s="975"/>
      <c r="B37" s="975"/>
      <c r="C37" s="975"/>
      <c r="D37" s="975"/>
      <c r="E37" s="975"/>
      <c r="F37" s="975"/>
      <c r="G37" s="151"/>
      <c r="H37" s="151">
        <v>7</v>
      </c>
      <c r="I37" s="1051"/>
      <c r="J37" s="1051"/>
      <c r="K37" s="1051"/>
      <c r="L37" s="975"/>
      <c r="M37" s="975"/>
      <c r="N37" s="975"/>
      <c r="O37" s="975"/>
      <c r="P37" s="975"/>
      <c r="Q37" s="975"/>
      <c r="R37" s="975"/>
      <c r="S37" s="227"/>
      <c r="T37" s="1298"/>
      <c r="U37" s="227"/>
      <c r="V37" s="1298"/>
      <c r="W37" s="227"/>
      <c r="X37" s="1298"/>
      <c r="Y37" s="227"/>
      <c r="Z37" s="1298"/>
      <c r="AA37" s="227"/>
      <c r="AB37" s="1298"/>
      <c r="AC37" s="227"/>
      <c r="AD37" s="1298"/>
      <c r="AE37" s="227"/>
      <c r="AF37" s="1298"/>
      <c r="AG37" s="227"/>
      <c r="AH37" s="1298"/>
      <c r="AI37" s="227"/>
      <c r="AJ37" s="1298"/>
      <c r="AK37" s="227"/>
      <c r="AL37" s="1298"/>
      <c r="AM37" s="227"/>
      <c r="AN37" s="1298"/>
      <c r="AO37" s="227"/>
      <c r="AP37" s="1298"/>
      <c r="AQ37" s="227"/>
      <c r="AR37" s="1298"/>
      <c r="AS37" s="227"/>
      <c r="AT37" s="1298"/>
      <c r="AU37" s="227"/>
      <c r="AV37" s="1298"/>
      <c r="AW37" s="227"/>
      <c r="AX37" s="1298"/>
      <c r="AY37" s="227"/>
      <c r="AZ37" s="1298"/>
      <c r="BA37" s="227"/>
      <c r="BB37" s="1298"/>
      <c r="BC37" s="228" t="e">
        <f t="shared" si="0"/>
        <v>#DIV/0!</v>
      </c>
      <c r="BD37" s="1301"/>
      <c r="BE37" s="1301"/>
      <c r="BF37" s="228" t="e">
        <f t="shared" si="5"/>
        <v>#DIV/0!</v>
      </c>
      <c r="BG37" s="1300">
        <f t="shared" si="1"/>
        <v>0</v>
      </c>
      <c r="BH37" s="1051"/>
      <c r="BI37" s="1051"/>
      <c r="BJ37" s="1051"/>
      <c r="BK37" s="151"/>
      <c r="BL37" s="151"/>
      <c r="BM37" s="151"/>
      <c r="BN37" s="151"/>
      <c r="BO37" s="228" t="e">
        <f t="shared" si="2"/>
        <v>#DIV/0!</v>
      </c>
      <c r="BP37" s="228" t="e">
        <f t="shared" si="3"/>
        <v>#DIV/0!</v>
      </c>
      <c r="BQ37" s="1301"/>
      <c r="BR37" s="1301"/>
      <c r="BS37" s="1300"/>
      <c r="BT37" s="1300" t="e">
        <f>INDEX([14]Listas!E$20:I$24,MATCH(BQ37,[14]Listas!D$20:D$24,1),MATCH(BR37,[14]Listas!E$19:I$19,1))</f>
        <v>#N/A</v>
      </c>
    </row>
    <row r="38" spans="1:72" s="229" customFormat="1" ht="39.75" hidden="1" customHeight="1" x14ac:dyDescent="0.2">
      <c r="A38" s="975"/>
      <c r="B38" s="975"/>
      <c r="C38" s="975"/>
      <c r="D38" s="975"/>
      <c r="E38" s="975"/>
      <c r="F38" s="975"/>
      <c r="G38" s="151"/>
      <c r="H38" s="151">
        <v>8</v>
      </c>
      <c r="I38" s="1051"/>
      <c r="J38" s="1051"/>
      <c r="K38" s="1051"/>
      <c r="L38" s="975"/>
      <c r="M38" s="975"/>
      <c r="N38" s="975"/>
      <c r="O38" s="975"/>
      <c r="P38" s="975"/>
      <c r="Q38" s="975"/>
      <c r="R38" s="975"/>
      <c r="S38" s="227"/>
      <c r="T38" s="1298"/>
      <c r="U38" s="227"/>
      <c r="V38" s="1298"/>
      <c r="W38" s="227"/>
      <c r="X38" s="1298"/>
      <c r="Y38" s="227"/>
      <c r="Z38" s="1298"/>
      <c r="AA38" s="227"/>
      <c r="AB38" s="1298"/>
      <c r="AC38" s="227"/>
      <c r="AD38" s="1298"/>
      <c r="AE38" s="227"/>
      <c r="AF38" s="1298"/>
      <c r="AG38" s="227"/>
      <c r="AH38" s="1298"/>
      <c r="AI38" s="227"/>
      <c r="AJ38" s="1298"/>
      <c r="AK38" s="227"/>
      <c r="AL38" s="1298"/>
      <c r="AM38" s="227"/>
      <c r="AN38" s="1298"/>
      <c r="AO38" s="227"/>
      <c r="AP38" s="1298"/>
      <c r="AQ38" s="227"/>
      <c r="AR38" s="1298"/>
      <c r="AS38" s="227"/>
      <c r="AT38" s="1298"/>
      <c r="AU38" s="227"/>
      <c r="AV38" s="1298"/>
      <c r="AW38" s="227"/>
      <c r="AX38" s="1298"/>
      <c r="AY38" s="227"/>
      <c r="AZ38" s="1298"/>
      <c r="BA38" s="227"/>
      <c r="BB38" s="1298"/>
      <c r="BC38" s="228" t="e">
        <f t="shared" si="0"/>
        <v>#DIV/0!</v>
      </c>
      <c r="BD38" s="1301"/>
      <c r="BE38" s="1301"/>
      <c r="BF38" s="228" t="e">
        <f t="shared" si="5"/>
        <v>#DIV/0!</v>
      </c>
      <c r="BG38" s="1300">
        <f t="shared" si="1"/>
        <v>0</v>
      </c>
      <c r="BH38" s="1051"/>
      <c r="BI38" s="1051"/>
      <c r="BJ38" s="1051"/>
      <c r="BK38" s="151"/>
      <c r="BL38" s="151"/>
      <c r="BM38" s="151"/>
      <c r="BN38" s="151"/>
      <c r="BO38" s="228" t="e">
        <f t="shared" si="2"/>
        <v>#DIV/0!</v>
      </c>
      <c r="BP38" s="228" t="e">
        <f t="shared" si="3"/>
        <v>#DIV/0!</v>
      </c>
      <c r="BQ38" s="1301"/>
      <c r="BR38" s="1301"/>
      <c r="BS38" s="1300"/>
      <c r="BT38" s="1300" t="e">
        <f>INDEX([14]Listas!E$20:I$24,MATCH(BQ38,[14]Listas!D$20:D$24,1),MATCH(BR38,[14]Listas!E$19:I$19,1))</f>
        <v>#N/A</v>
      </c>
    </row>
    <row r="39" spans="1:72" s="229" customFormat="1" ht="39.75" hidden="1" customHeight="1" x14ac:dyDescent="0.2">
      <c r="A39" s="975"/>
      <c r="B39" s="975"/>
      <c r="C39" s="975"/>
      <c r="D39" s="975"/>
      <c r="E39" s="975"/>
      <c r="F39" s="975"/>
      <c r="G39" s="151"/>
      <c r="H39" s="151">
        <v>1</v>
      </c>
      <c r="I39" s="1051"/>
      <c r="J39" s="1051"/>
      <c r="K39" s="1051"/>
      <c r="L39" s="975"/>
      <c r="M39" s="975"/>
      <c r="N39" s="975"/>
      <c r="O39" s="975"/>
      <c r="P39" s="975"/>
      <c r="Q39" s="975"/>
      <c r="R39" s="975"/>
      <c r="S39" s="227"/>
      <c r="T39" s="1298"/>
      <c r="U39" s="227"/>
      <c r="V39" s="1298"/>
      <c r="W39" s="227"/>
      <c r="X39" s="1298"/>
      <c r="Y39" s="227"/>
      <c r="Z39" s="1298"/>
      <c r="AA39" s="227"/>
      <c r="AB39" s="1298"/>
      <c r="AC39" s="227"/>
      <c r="AD39" s="1298"/>
      <c r="AE39" s="227"/>
      <c r="AF39" s="1298"/>
      <c r="AG39" s="227"/>
      <c r="AH39" s="1298"/>
      <c r="AI39" s="227"/>
      <c r="AJ39" s="1298"/>
      <c r="AK39" s="227"/>
      <c r="AL39" s="1298"/>
      <c r="AM39" s="227"/>
      <c r="AN39" s="1298"/>
      <c r="AO39" s="227"/>
      <c r="AP39" s="1298"/>
      <c r="AQ39" s="227"/>
      <c r="AR39" s="1298"/>
      <c r="AS39" s="227"/>
      <c r="AT39" s="1298"/>
      <c r="AU39" s="227"/>
      <c r="AV39" s="1298"/>
      <c r="AW39" s="227"/>
      <c r="AX39" s="1298"/>
      <c r="AY39" s="227"/>
      <c r="AZ39" s="1298"/>
      <c r="BA39" s="227"/>
      <c r="BB39" s="1298"/>
      <c r="BC39" s="228" t="e">
        <f t="shared" si="0"/>
        <v>#DIV/0!</v>
      </c>
      <c r="BD39" s="1301" t="e">
        <f>SUM((BC39*(BC39/SUM(BC39:BC47))),(BC40*(BC40/SUM(BC39:BC47))),(BC41*(BC41/SUM(BC39:BC47))),(BC42*(BC42/SUM(BC39:BC47))),(BC43*(BC43/SUM(BC39:BC47))),(BC44*(BC44/SUM(BC39:BC47))),(BC45*(BC45/SUM(BC39:BC47))),(BC46*(BC46/SUM(BC39:BC47))),(BC47*(BC47/SUM(BC39:BC47))))</f>
        <v>#DIV/0!</v>
      </c>
      <c r="BE39" s="1301" t="e">
        <f>AVERAGE(T39,V39,X39,Z39,AB39,AD39,AF39,AH39,AJ39,AL39,AN39,AP39,AR39,AT39,AV39,AX39,AZ39,BB39)</f>
        <v>#DIV/0!</v>
      </c>
      <c r="BF39" s="228" t="e">
        <f>IF(BE39=0,#REF!,BE39)</f>
        <v>#DIV/0!</v>
      </c>
      <c r="BG39" s="1300" t="e">
        <f t="shared" si="1"/>
        <v>#DIV/0!</v>
      </c>
      <c r="BH39" s="1051"/>
      <c r="BI39" s="1051"/>
      <c r="BJ39" s="1051"/>
      <c r="BK39" s="151"/>
      <c r="BL39" s="151"/>
      <c r="BM39" s="151"/>
      <c r="BN39" s="151"/>
      <c r="BO39" s="228" t="e">
        <f t="shared" si="2"/>
        <v>#DIV/0!</v>
      </c>
      <c r="BP39" s="228" t="e">
        <f t="shared" si="3"/>
        <v>#DIV/0!</v>
      </c>
      <c r="BQ39" s="1301" t="e">
        <f>SUM((BO39*(BO39/SUM(BO39:BO47))),(BO40*(BO40/SUM(BO39:BO47))),(BO41*(BO41/SUM(BO39:BO47))),(BO42*(BO42/SUM(BO39:BO47))),(BO43*(BO43/SUM(BO39:BO47))),(BO44*(BO44/SUM(BO39:BO47))),(BO45*(BO45/SUM(BO39:BO47))),(BO46*(BO46/SUM(BO39:BO47))),(BO47*(BO47/SUM(BO39:BO47))))</f>
        <v>#DIV/0!</v>
      </c>
      <c r="BR39" s="1301" t="e">
        <f>SUM((BP39*(BP39/SUM(BP39:BP47))),(BP40*(BP40/SUM(BP39:BP47))),(BP41*(BP41/SUM(BP39:BP47))),(BP42*(BP42/SUM(BP39:BP47))),(BP43*(BP43/SUM(BP39:BP47))),(BP44*(BP44/SUM(BP39:BP47))),(BP45*(BP45/SUM(BP39:BP47))),(BP46*(BP46/SUM(BP39:BP47))),(BP47*(BP47/SUM(BP39:BP47))))</f>
        <v>#DIV/0!</v>
      </c>
      <c r="BS39" s="1300" t="e">
        <f>BQ39*BR39</f>
        <v>#DIV/0!</v>
      </c>
      <c r="BT39" s="1300" t="e">
        <f>INDEX([14]Listas!E$20:I$24,MATCH(BQ39,[14]Listas!D$20:D$24,1),MATCH(BR39,[14]Listas!E$19:I$19,1))</f>
        <v>#DIV/0!</v>
      </c>
    </row>
    <row r="40" spans="1:72" s="229" customFormat="1" ht="39.75" hidden="1" customHeight="1" x14ac:dyDescent="0.2">
      <c r="A40" s="975"/>
      <c r="B40" s="975"/>
      <c r="C40" s="975"/>
      <c r="D40" s="975"/>
      <c r="E40" s="975"/>
      <c r="F40" s="975"/>
      <c r="G40" s="151"/>
      <c r="H40" s="151">
        <v>2</v>
      </c>
      <c r="I40" s="1051"/>
      <c r="J40" s="1051"/>
      <c r="K40" s="1051"/>
      <c r="L40" s="975"/>
      <c r="M40" s="975"/>
      <c r="N40" s="975"/>
      <c r="O40" s="975"/>
      <c r="P40" s="975"/>
      <c r="Q40" s="975"/>
      <c r="R40" s="975"/>
      <c r="S40" s="227"/>
      <c r="T40" s="1298"/>
      <c r="U40" s="227"/>
      <c r="V40" s="1298"/>
      <c r="W40" s="227"/>
      <c r="X40" s="1298"/>
      <c r="Y40" s="227"/>
      <c r="Z40" s="1298"/>
      <c r="AA40" s="227"/>
      <c r="AB40" s="1298"/>
      <c r="AC40" s="227"/>
      <c r="AD40" s="1298"/>
      <c r="AE40" s="227"/>
      <c r="AF40" s="1298"/>
      <c r="AG40" s="227"/>
      <c r="AH40" s="1298"/>
      <c r="AI40" s="227"/>
      <c r="AJ40" s="1298"/>
      <c r="AK40" s="227"/>
      <c r="AL40" s="1298"/>
      <c r="AM40" s="227"/>
      <c r="AN40" s="1298"/>
      <c r="AO40" s="227"/>
      <c r="AP40" s="1298"/>
      <c r="AQ40" s="227"/>
      <c r="AR40" s="1298"/>
      <c r="AS40" s="227"/>
      <c r="AT40" s="1298"/>
      <c r="AU40" s="227"/>
      <c r="AV40" s="1298"/>
      <c r="AW40" s="227"/>
      <c r="AX40" s="1298"/>
      <c r="AY40" s="227"/>
      <c r="AZ40" s="1298"/>
      <c r="BA40" s="227"/>
      <c r="BB40" s="1298"/>
      <c r="BC40" s="228" t="e">
        <f t="shared" si="0"/>
        <v>#DIV/0!</v>
      </c>
      <c r="BD40" s="1301"/>
      <c r="BE40" s="1301"/>
      <c r="BF40" s="228" t="e">
        <f t="shared" ref="BF40:BF47" si="6">IF(BE40=0,BF39,BE40)</f>
        <v>#DIV/0!</v>
      </c>
      <c r="BG40" s="1300">
        <f t="shared" si="1"/>
        <v>0</v>
      </c>
      <c r="BH40" s="1051"/>
      <c r="BI40" s="1051"/>
      <c r="BJ40" s="1051"/>
      <c r="BK40" s="151"/>
      <c r="BL40" s="151"/>
      <c r="BM40" s="151"/>
      <c r="BN40" s="151"/>
      <c r="BO40" s="228" t="e">
        <f t="shared" si="2"/>
        <v>#DIV/0!</v>
      </c>
      <c r="BP40" s="228" t="e">
        <f t="shared" si="3"/>
        <v>#DIV/0!</v>
      </c>
      <c r="BQ40" s="1301"/>
      <c r="BR40" s="1301"/>
      <c r="BS40" s="1300"/>
      <c r="BT40" s="1300" t="e">
        <f>INDEX([14]Listas!E$20:I$24,MATCH(BQ40,[14]Listas!D$20:D$24,1),MATCH(BR40,[14]Listas!E$19:I$19,1))</f>
        <v>#N/A</v>
      </c>
    </row>
    <row r="41" spans="1:72" s="229" customFormat="1" ht="39.75" hidden="1" customHeight="1" x14ac:dyDescent="0.2">
      <c r="A41" s="975"/>
      <c r="B41" s="975"/>
      <c r="C41" s="975"/>
      <c r="D41" s="975"/>
      <c r="E41" s="975"/>
      <c r="F41" s="975"/>
      <c r="G41" s="151"/>
      <c r="H41" s="151">
        <v>3</v>
      </c>
      <c r="I41" s="1051"/>
      <c r="J41" s="1051"/>
      <c r="K41" s="1051"/>
      <c r="L41" s="975"/>
      <c r="M41" s="975"/>
      <c r="N41" s="975"/>
      <c r="O41" s="975"/>
      <c r="P41" s="975"/>
      <c r="Q41" s="975"/>
      <c r="R41" s="975"/>
      <c r="S41" s="227"/>
      <c r="T41" s="1298"/>
      <c r="U41" s="227"/>
      <c r="V41" s="1298"/>
      <c r="W41" s="227"/>
      <c r="X41" s="1298"/>
      <c r="Y41" s="227"/>
      <c r="Z41" s="1298"/>
      <c r="AA41" s="227"/>
      <c r="AB41" s="1298"/>
      <c r="AC41" s="227"/>
      <c r="AD41" s="1298"/>
      <c r="AE41" s="227"/>
      <c r="AF41" s="1298"/>
      <c r="AG41" s="227"/>
      <c r="AH41" s="1298"/>
      <c r="AI41" s="227"/>
      <c r="AJ41" s="1298"/>
      <c r="AK41" s="227"/>
      <c r="AL41" s="1298"/>
      <c r="AM41" s="227"/>
      <c r="AN41" s="1298"/>
      <c r="AO41" s="227"/>
      <c r="AP41" s="1298"/>
      <c r="AQ41" s="227"/>
      <c r="AR41" s="1298"/>
      <c r="AS41" s="227"/>
      <c r="AT41" s="1298"/>
      <c r="AU41" s="227"/>
      <c r="AV41" s="1298"/>
      <c r="AW41" s="227"/>
      <c r="AX41" s="1298"/>
      <c r="AY41" s="227"/>
      <c r="AZ41" s="1298"/>
      <c r="BA41" s="227"/>
      <c r="BB41" s="1298"/>
      <c r="BC41" s="228" t="e">
        <f t="shared" si="0"/>
        <v>#DIV/0!</v>
      </c>
      <c r="BD41" s="1301"/>
      <c r="BE41" s="1301"/>
      <c r="BF41" s="228" t="e">
        <f t="shared" si="6"/>
        <v>#DIV/0!</v>
      </c>
      <c r="BG41" s="1300">
        <f t="shared" si="1"/>
        <v>0</v>
      </c>
      <c r="BH41" s="1051"/>
      <c r="BI41" s="1051"/>
      <c r="BJ41" s="1051"/>
      <c r="BK41" s="151"/>
      <c r="BL41" s="151"/>
      <c r="BM41" s="151"/>
      <c r="BN41" s="151"/>
      <c r="BO41" s="228" t="e">
        <f t="shared" si="2"/>
        <v>#DIV/0!</v>
      </c>
      <c r="BP41" s="228" t="e">
        <f t="shared" si="3"/>
        <v>#DIV/0!</v>
      </c>
      <c r="BQ41" s="1301"/>
      <c r="BR41" s="1301"/>
      <c r="BS41" s="1300"/>
      <c r="BT41" s="1300" t="e">
        <f>INDEX([14]Listas!E$20:I$24,MATCH(BQ41,[14]Listas!D$20:D$24,1),MATCH(BR41,[14]Listas!E$19:I$19,1))</f>
        <v>#N/A</v>
      </c>
    </row>
    <row r="42" spans="1:72" s="229" customFormat="1" ht="39.75" hidden="1" customHeight="1" x14ac:dyDescent="0.2">
      <c r="A42" s="975"/>
      <c r="B42" s="975"/>
      <c r="C42" s="975"/>
      <c r="D42" s="975"/>
      <c r="E42" s="975"/>
      <c r="F42" s="975"/>
      <c r="G42" s="151"/>
      <c r="H42" s="151">
        <v>4</v>
      </c>
      <c r="I42" s="1051"/>
      <c r="J42" s="1051"/>
      <c r="K42" s="1051"/>
      <c r="L42" s="975"/>
      <c r="M42" s="975"/>
      <c r="N42" s="975"/>
      <c r="O42" s="975"/>
      <c r="P42" s="975"/>
      <c r="Q42" s="975"/>
      <c r="R42" s="975"/>
      <c r="S42" s="227"/>
      <c r="T42" s="1298"/>
      <c r="U42" s="227"/>
      <c r="V42" s="1298"/>
      <c r="W42" s="227"/>
      <c r="X42" s="1298"/>
      <c r="Y42" s="227"/>
      <c r="Z42" s="1298"/>
      <c r="AA42" s="227"/>
      <c r="AB42" s="1298"/>
      <c r="AC42" s="227"/>
      <c r="AD42" s="1298"/>
      <c r="AE42" s="227"/>
      <c r="AF42" s="1298"/>
      <c r="AG42" s="227"/>
      <c r="AH42" s="1298"/>
      <c r="AI42" s="227"/>
      <c r="AJ42" s="1298"/>
      <c r="AK42" s="227"/>
      <c r="AL42" s="1298"/>
      <c r="AM42" s="227"/>
      <c r="AN42" s="1298"/>
      <c r="AO42" s="227"/>
      <c r="AP42" s="1298"/>
      <c r="AQ42" s="227"/>
      <c r="AR42" s="1298"/>
      <c r="AS42" s="227"/>
      <c r="AT42" s="1298"/>
      <c r="AU42" s="227"/>
      <c r="AV42" s="1298"/>
      <c r="AW42" s="227"/>
      <c r="AX42" s="1298"/>
      <c r="AY42" s="227"/>
      <c r="AZ42" s="1298"/>
      <c r="BA42" s="227"/>
      <c r="BB42" s="1298"/>
      <c r="BC42" s="228" t="e">
        <f t="shared" si="0"/>
        <v>#DIV/0!</v>
      </c>
      <c r="BD42" s="1301"/>
      <c r="BE42" s="1301"/>
      <c r="BF42" s="228" t="e">
        <f t="shared" si="6"/>
        <v>#DIV/0!</v>
      </c>
      <c r="BG42" s="1300">
        <f t="shared" si="1"/>
        <v>0</v>
      </c>
      <c r="BH42" s="1051"/>
      <c r="BI42" s="1051"/>
      <c r="BJ42" s="1051"/>
      <c r="BK42" s="151"/>
      <c r="BL42" s="151"/>
      <c r="BM42" s="151"/>
      <c r="BN42" s="151"/>
      <c r="BO42" s="228" t="e">
        <f t="shared" si="2"/>
        <v>#DIV/0!</v>
      </c>
      <c r="BP42" s="228" t="e">
        <f t="shared" si="3"/>
        <v>#DIV/0!</v>
      </c>
      <c r="BQ42" s="1301"/>
      <c r="BR42" s="1301"/>
      <c r="BS42" s="1300"/>
      <c r="BT42" s="1300" t="e">
        <f>INDEX([14]Listas!E$20:I$24,MATCH(BQ42,[14]Listas!D$20:D$24,1),MATCH(BR42,[14]Listas!E$19:I$19,1))</f>
        <v>#N/A</v>
      </c>
    </row>
    <row r="43" spans="1:72" s="229" customFormat="1" ht="39.75" hidden="1" customHeight="1" x14ac:dyDescent="0.2">
      <c r="A43" s="975"/>
      <c r="B43" s="975"/>
      <c r="C43" s="975"/>
      <c r="D43" s="975"/>
      <c r="E43" s="975"/>
      <c r="F43" s="975"/>
      <c r="G43" s="151"/>
      <c r="H43" s="151">
        <v>5</v>
      </c>
      <c r="I43" s="1051"/>
      <c r="J43" s="1051"/>
      <c r="K43" s="1051"/>
      <c r="L43" s="975"/>
      <c r="M43" s="975"/>
      <c r="N43" s="975"/>
      <c r="O43" s="975"/>
      <c r="P43" s="975"/>
      <c r="Q43" s="975"/>
      <c r="R43" s="975"/>
      <c r="S43" s="227"/>
      <c r="T43" s="1298"/>
      <c r="U43" s="227"/>
      <c r="V43" s="1298"/>
      <c r="W43" s="227"/>
      <c r="X43" s="1298"/>
      <c r="Y43" s="227"/>
      <c r="Z43" s="1298"/>
      <c r="AA43" s="227"/>
      <c r="AB43" s="1298"/>
      <c r="AC43" s="227"/>
      <c r="AD43" s="1298"/>
      <c r="AE43" s="227"/>
      <c r="AF43" s="1298"/>
      <c r="AG43" s="227"/>
      <c r="AH43" s="1298"/>
      <c r="AI43" s="227"/>
      <c r="AJ43" s="1298"/>
      <c r="AK43" s="227"/>
      <c r="AL43" s="1298"/>
      <c r="AM43" s="227"/>
      <c r="AN43" s="1298"/>
      <c r="AO43" s="227"/>
      <c r="AP43" s="1298"/>
      <c r="AQ43" s="227"/>
      <c r="AR43" s="1298"/>
      <c r="AS43" s="227"/>
      <c r="AT43" s="1298"/>
      <c r="AU43" s="227"/>
      <c r="AV43" s="1298"/>
      <c r="AW43" s="227"/>
      <c r="AX43" s="1298"/>
      <c r="AY43" s="227"/>
      <c r="AZ43" s="1298"/>
      <c r="BA43" s="227"/>
      <c r="BB43" s="1298"/>
      <c r="BC43" s="228" t="e">
        <f t="shared" si="0"/>
        <v>#DIV/0!</v>
      </c>
      <c r="BD43" s="1301"/>
      <c r="BE43" s="1301"/>
      <c r="BF43" s="228" t="e">
        <f t="shared" si="6"/>
        <v>#DIV/0!</v>
      </c>
      <c r="BG43" s="1300">
        <f t="shared" si="1"/>
        <v>0</v>
      </c>
      <c r="BH43" s="1051"/>
      <c r="BI43" s="1051"/>
      <c r="BJ43" s="1051"/>
      <c r="BK43" s="151"/>
      <c r="BL43" s="151"/>
      <c r="BM43" s="151"/>
      <c r="BN43" s="151"/>
      <c r="BO43" s="228" t="e">
        <f t="shared" si="2"/>
        <v>#DIV/0!</v>
      </c>
      <c r="BP43" s="228" t="e">
        <f t="shared" si="3"/>
        <v>#DIV/0!</v>
      </c>
      <c r="BQ43" s="1301"/>
      <c r="BR43" s="1301"/>
      <c r="BS43" s="1300"/>
      <c r="BT43" s="1300" t="e">
        <f>INDEX([14]Listas!E$20:I$24,MATCH(BQ43,[14]Listas!D$20:D$24,1),MATCH(BR43,[14]Listas!E$19:I$19,1))</f>
        <v>#N/A</v>
      </c>
    </row>
    <row r="44" spans="1:72" s="229" customFormat="1" ht="39.75" hidden="1" customHeight="1" x14ac:dyDescent="0.2">
      <c r="A44" s="975"/>
      <c r="B44" s="975"/>
      <c r="C44" s="975"/>
      <c r="D44" s="975"/>
      <c r="E44" s="975"/>
      <c r="F44" s="975"/>
      <c r="G44" s="151"/>
      <c r="H44" s="151">
        <v>6</v>
      </c>
      <c r="I44" s="1051"/>
      <c r="J44" s="1051"/>
      <c r="K44" s="1051"/>
      <c r="L44" s="975"/>
      <c r="M44" s="975"/>
      <c r="N44" s="975"/>
      <c r="O44" s="975"/>
      <c r="P44" s="975"/>
      <c r="Q44" s="975"/>
      <c r="R44" s="975"/>
      <c r="S44" s="227"/>
      <c r="T44" s="1298"/>
      <c r="U44" s="227"/>
      <c r="V44" s="1298"/>
      <c r="W44" s="227"/>
      <c r="X44" s="1298"/>
      <c r="Y44" s="227"/>
      <c r="Z44" s="1298"/>
      <c r="AA44" s="227"/>
      <c r="AB44" s="1298"/>
      <c r="AC44" s="227"/>
      <c r="AD44" s="1298"/>
      <c r="AE44" s="227"/>
      <c r="AF44" s="1298"/>
      <c r="AG44" s="227"/>
      <c r="AH44" s="1298"/>
      <c r="AI44" s="227"/>
      <c r="AJ44" s="1298"/>
      <c r="AK44" s="227"/>
      <c r="AL44" s="1298"/>
      <c r="AM44" s="227"/>
      <c r="AN44" s="1298"/>
      <c r="AO44" s="227"/>
      <c r="AP44" s="1298"/>
      <c r="AQ44" s="227"/>
      <c r="AR44" s="1298"/>
      <c r="AS44" s="227"/>
      <c r="AT44" s="1298"/>
      <c r="AU44" s="227"/>
      <c r="AV44" s="1298"/>
      <c r="AW44" s="227"/>
      <c r="AX44" s="1298"/>
      <c r="AY44" s="227"/>
      <c r="AZ44" s="1298"/>
      <c r="BA44" s="227"/>
      <c r="BB44" s="1298"/>
      <c r="BC44" s="228" t="e">
        <f t="shared" si="0"/>
        <v>#DIV/0!</v>
      </c>
      <c r="BD44" s="1301"/>
      <c r="BE44" s="1301"/>
      <c r="BF44" s="228" t="e">
        <f t="shared" si="6"/>
        <v>#DIV/0!</v>
      </c>
      <c r="BG44" s="1300">
        <f t="shared" si="1"/>
        <v>0</v>
      </c>
      <c r="BH44" s="1051"/>
      <c r="BI44" s="1051"/>
      <c r="BJ44" s="1051"/>
      <c r="BK44" s="151"/>
      <c r="BL44" s="151"/>
      <c r="BM44" s="151"/>
      <c r="BN44" s="151"/>
      <c r="BO44" s="228" t="e">
        <f t="shared" si="2"/>
        <v>#DIV/0!</v>
      </c>
      <c r="BP44" s="228" t="e">
        <f t="shared" si="3"/>
        <v>#DIV/0!</v>
      </c>
      <c r="BQ44" s="1301"/>
      <c r="BR44" s="1301"/>
      <c r="BS44" s="1300"/>
      <c r="BT44" s="1300" t="e">
        <f>INDEX([14]Listas!E$20:I$24,MATCH(BQ44,[14]Listas!D$20:D$24,1),MATCH(BR44,[14]Listas!E$19:I$19,1))</f>
        <v>#N/A</v>
      </c>
    </row>
    <row r="45" spans="1:72" s="229" customFormat="1" ht="39.75" hidden="1" customHeight="1" x14ac:dyDescent="0.2">
      <c r="A45" s="975"/>
      <c r="B45" s="975"/>
      <c r="C45" s="975"/>
      <c r="D45" s="975"/>
      <c r="E45" s="975"/>
      <c r="F45" s="975"/>
      <c r="G45" s="151"/>
      <c r="H45" s="151">
        <v>7</v>
      </c>
      <c r="I45" s="1051"/>
      <c r="J45" s="1051"/>
      <c r="K45" s="1051"/>
      <c r="L45" s="975"/>
      <c r="M45" s="975"/>
      <c r="N45" s="975"/>
      <c r="O45" s="975"/>
      <c r="P45" s="975"/>
      <c r="Q45" s="975"/>
      <c r="R45" s="975"/>
      <c r="S45" s="227"/>
      <c r="T45" s="1298"/>
      <c r="U45" s="227"/>
      <c r="V45" s="1298"/>
      <c r="W45" s="227"/>
      <c r="X45" s="1298"/>
      <c r="Y45" s="227"/>
      <c r="Z45" s="1298"/>
      <c r="AA45" s="227"/>
      <c r="AB45" s="1298"/>
      <c r="AC45" s="227"/>
      <c r="AD45" s="1298"/>
      <c r="AE45" s="227"/>
      <c r="AF45" s="1298"/>
      <c r="AG45" s="227"/>
      <c r="AH45" s="1298"/>
      <c r="AI45" s="227"/>
      <c r="AJ45" s="1298"/>
      <c r="AK45" s="227"/>
      <c r="AL45" s="1298"/>
      <c r="AM45" s="227"/>
      <c r="AN45" s="1298"/>
      <c r="AO45" s="227"/>
      <c r="AP45" s="1298"/>
      <c r="AQ45" s="227"/>
      <c r="AR45" s="1298"/>
      <c r="AS45" s="227"/>
      <c r="AT45" s="1298"/>
      <c r="AU45" s="227"/>
      <c r="AV45" s="1298"/>
      <c r="AW45" s="227"/>
      <c r="AX45" s="1298"/>
      <c r="AY45" s="227"/>
      <c r="AZ45" s="1298"/>
      <c r="BA45" s="227"/>
      <c r="BB45" s="1298"/>
      <c r="BC45" s="228" t="e">
        <f t="shared" si="0"/>
        <v>#DIV/0!</v>
      </c>
      <c r="BD45" s="1301"/>
      <c r="BE45" s="1301"/>
      <c r="BF45" s="228" t="e">
        <f t="shared" si="6"/>
        <v>#DIV/0!</v>
      </c>
      <c r="BG45" s="1300">
        <f t="shared" si="1"/>
        <v>0</v>
      </c>
      <c r="BH45" s="1051"/>
      <c r="BI45" s="1051"/>
      <c r="BJ45" s="1051"/>
      <c r="BK45" s="151"/>
      <c r="BL45" s="151"/>
      <c r="BM45" s="151"/>
      <c r="BN45" s="151"/>
      <c r="BO45" s="228" t="e">
        <f t="shared" si="2"/>
        <v>#DIV/0!</v>
      </c>
      <c r="BP45" s="228" t="e">
        <f t="shared" si="3"/>
        <v>#DIV/0!</v>
      </c>
      <c r="BQ45" s="1301"/>
      <c r="BR45" s="1301"/>
      <c r="BS45" s="1300"/>
      <c r="BT45" s="1300" t="e">
        <f>INDEX([14]Listas!E$20:I$24,MATCH(BQ45,[14]Listas!D$20:D$24,1),MATCH(BR45,[14]Listas!E$19:I$19,1))</f>
        <v>#N/A</v>
      </c>
    </row>
    <row r="46" spans="1:72" s="229" customFormat="1" ht="39.75" hidden="1" customHeight="1" x14ac:dyDescent="0.2">
      <c r="A46" s="975"/>
      <c r="B46" s="975"/>
      <c r="C46" s="975"/>
      <c r="D46" s="975"/>
      <c r="E46" s="975"/>
      <c r="F46" s="975"/>
      <c r="G46" s="151"/>
      <c r="H46" s="151">
        <v>8</v>
      </c>
      <c r="I46" s="1051"/>
      <c r="J46" s="1051"/>
      <c r="K46" s="1051"/>
      <c r="L46" s="975"/>
      <c r="M46" s="975"/>
      <c r="N46" s="975"/>
      <c r="O46" s="975"/>
      <c r="P46" s="975"/>
      <c r="Q46" s="975"/>
      <c r="R46" s="975"/>
      <c r="S46" s="227"/>
      <c r="T46" s="1298"/>
      <c r="U46" s="227"/>
      <c r="V46" s="1298"/>
      <c r="W46" s="227"/>
      <c r="X46" s="1298"/>
      <c r="Y46" s="227"/>
      <c r="Z46" s="1298"/>
      <c r="AA46" s="227"/>
      <c r="AB46" s="1298"/>
      <c r="AC46" s="227"/>
      <c r="AD46" s="1298"/>
      <c r="AE46" s="227"/>
      <c r="AF46" s="1298"/>
      <c r="AG46" s="227"/>
      <c r="AH46" s="1298"/>
      <c r="AI46" s="227"/>
      <c r="AJ46" s="1298"/>
      <c r="AK46" s="227"/>
      <c r="AL46" s="1298"/>
      <c r="AM46" s="227"/>
      <c r="AN46" s="1298"/>
      <c r="AO46" s="227"/>
      <c r="AP46" s="1298"/>
      <c r="AQ46" s="227"/>
      <c r="AR46" s="1298"/>
      <c r="AS46" s="227"/>
      <c r="AT46" s="1298"/>
      <c r="AU46" s="227"/>
      <c r="AV46" s="1298"/>
      <c r="AW46" s="227"/>
      <c r="AX46" s="1298"/>
      <c r="AY46" s="227"/>
      <c r="AZ46" s="1298"/>
      <c r="BA46" s="227"/>
      <c r="BB46" s="1298"/>
      <c r="BC46" s="228" t="e">
        <f t="shared" si="0"/>
        <v>#DIV/0!</v>
      </c>
      <c r="BD46" s="1301"/>
      <c r="BE46" s="1301"/>
      <c r="BF46" s="228" t="e">
        <f t="shared" si="6"/>
        <v>#DIV/0!</v>
      </c>
      <c r="BG46" s="1300">
        <f t="shared" si="1"/>
        <v>0</v>
      </c>
      <c r="BH46" s="1051"/>
      <c r="BI46" s="1051"/>
      <c r="BJ46" s="1051"/>
      <c r="BK46" s="151"/>
      <c r="BL46" s="151"/>
      <c r="BM46" s="151"/>
      <c r="BN46" s="151"/>
      <c r="BO46" s="228" t="e">
        <f t="shared" si="2"/>
        <v>#DIV/0!</v>
      </c>
      <c r="BP46" s="228" t="e">
        <f t="shared" si="3"/>
        <v>#DIV/0!</v>
      </c>
      <c r="BQ46" s="1301"/>
      <c r="BR46" s="1301"/>
      <c r="BS46" s="1300"/>
      <c r="BT46" s="1300" t="e">
        <f>INDEX([14]Listas!E$20:I$24,MATCH(BQ46,[14]Listas!D$20:D$24,1),MATCH(BR46,[14]Listas!E$19:I$19,1))</f>
        <v>#N/A</v>
      </c>
    </row>
    <row r="47" spans="1:72" s="229" customFormat="1" ht="39.75" hidden="1" customHeight="1" x14ac:dyDescent="0.2">
      <c r="A47" s="975"/>
      <c r="B47" s="975"/>
      <c r="C47" s="975"/>
      <c r="D47" s="975"/>
      <c r="E47" s="975"/>
      <c r="F47" s="975"/>
      <c r="G47" s="151"/>
      <c r="H47" s="151">
        <v>9</v>
      </c>
      <c r="I47" s="1051"/>
      <c r="J47" s="1051"/>
      <c r="K47" s="1051"/>
      <c r="L47" s="975"/>
      <c r="M47" s="975"/>
      <c r="N47" s="975"/>
      <c r="O47" s="975"/>
      <c r="P47" s="975"/>
      <c r="Q47" s="975"/>
      <c r="R47" s="975"/>
      <c r="S47" s="227"/>
      <c r="T47" s="1298"/>
      <c r="U47" s="227"/>
      <c r="V47" s="1298"/>
      <c r="W47" s="227"/>
      <c r="X47" s="1298"/>
      <c r="Y47" s="227"/>
      <c r="Z47" s="1298"/>
      <c r="AA47" s="227"/>
      <c r="AB47" s="1298"/>
      <c r="AC47" s="227"/>
      <c r="AD47" s="1298"/>
      <c r="AE47" s="227"/>
      <c r="AF47" s="1298"/>
      <c r="AG47" s="227"/>
      <c r="AH47" s="1298"/>
      <c r="AI47" s="227"/>
      <c r="AJ47" s="1298"/>
      <c r="AK47" s="227"/>
      <c r="AL47" s="1298"/>
      <c r="AM47" s="227"/>
      <c r="AN47" s="1298"/>
      <c r="AO47" s="227"/>
      <c r="AP47" s="1298"/>
      <c r="AQ47" s="227"/>
      <c r="AR47" s="1298"/>
      <c r="AS47" s="227"/>
      <c r="AT47" s="1298"/>
      <c r="AU47" s="227"/>
      <c r="AV47" s="1298"/>
      <c r="AW47" s="227"/>
      <c r="AX47" s="1298"/>
      <c r="AY47" s="227"/>
      <c r="AZ47" s="1298"/>
      <c r="BA47" s="227"/>
      <c r="BB47" s="1298"/>
      <c r="BC47" s="228" t="e">
        <f t="shared" si="0"/>
        <v>#DIV/0!</v>
      </c>
      <c r="BD47" s="1301"/>
      <c r="BE47" s="1301"/>
      <c r="BF47" s="228" t="e">
        <f t="shared" si="6"/>
        <v>#DIV/0!</v>
      </c>
      <c r="BG47" s="1300">
        <f t="shared" si="1"/>
        <v>0</v>
      </c>
      <c r="BH47" s="1051"/>
      <c r="BI47" s="1051"/>
      <c r="BJ47" s="1051"/>
      <c r="BK47" s="151"/>
      <c r="BL47" s="151"/>
      <c r="BM47" s="151"/>
      <c r="BN47" s="151"/>
      <c r="BO47" s="228" t="e">
        <f t="shared" si="2"/>
        <v>#DIV/0!</v>
      </c>
      <c r="BP47" s="228" t="e">
        <f t="shared" si="3"/>
        <v>#DIV/0!</v>
      </c>
      <c r="BQ47" s="1301"/>
      <c r="BR47" s="1301"/>
      <c r="BS47" s="1300"/>
      <c r="BT47" s="1300" t="e">
        <f>INDEX([14]Listas!E$20:I$24,MATCH(BQ47,[14]Listas!D$20:D$24,1),MATCH(BR47,[14]Listas!E$19:I$19,1))</f>
        <v>#N/A</v>
      </c>
    </row>
    <row r="48" spans="1:72" ht="4.5" customHeight="1" x14ac:dyDescent="0.2">
      <c r="A48" s="234"/>
      <c r="B48" s="235"/>
      <c r="C48" s="235"/>
      <c r="D48" s="234"/>
      <c r="E48" s="234"/>
      <c r="F48" s="234"/>
      <c r="G48" s="235"/>
      <c r="H48" s="235"/>
      <c r="I48" s="236"/>
      <c r="J48" s="236"/>
      <c r="K48" s="236"/>
      <c r="L48" s="235"/>
      <c r="M48" s="235"/>
      <c r="N48" s="235"/>
      <c r="O48" s="235"/>
      <c r="P48" s="235"/>
      <c r="Q48" s="235"/>
      <c r="R48" s="235"/>
      <c r="S48" s="237"/>
      <c r="T48" s="237"/>
      <c r="U48" s="237"/>
      <c r="V48" s="237"/>
      <c r="W48" s="237"/>
      <c r="X48" s="237"/>
      <c r="Y48" s="237"/>
      <c r="Z48" s="237"/>
      <c r="AA48" s="237"/>
      <c r="AB48" s="237"/>
      <c r="AC48" s="237"/>
      <c r="AD48" s="237"/>
      <c r="AE48" s="237"/>
      <c r="AF48" s="237"/>
      <c r="AG48" s="237"/>
      <c r="AH48" s="237"/>
      <c r="AI48" s="237"/>
      <c r="AJ48" s="237"/>
      <c r="AK48" s="237"/>
      <c r="AL48" s="235"/>
      <c r="AM48" s="235"/>
      <c r="AN48" s="235"/>
      <c r="AO48" s="235"/>
      <c r="AP48" s="235"/>
      <c r="AQ48" s="235"/>
      <c r="AR48" s="235"/>
      <c r="AS48" s="235"/>
      <c r="AT48" s="235"/>
      <c r="AU48" s="235"/>
      <c r="AV48" s="235"/>
      <c r="AW48" s="235"/>
      <c r="AX48" s="235"/>
      <c r="AY48" s="235"/>
      <c r="AZ48" s="235"/>
      <c r="BA48" s="235"/>
      <c r="BB48" s="235"/>
      <c r="BC48" s="235"/>
      <c r="BD48" s="235"/>
      <c r="BE48" s="235"/>
      <c r="BF48" s="235"/>
      <c r="BG48" s="235"/>
      <c r="BH48" s="236"/>
      <c r="BI48" s="236"/>
      <c r="BJ48" s="236"/>
      <c r="BK48" s="236"/>
      <c r="BL48" s="235"/>
      <c r="BM48" s="235"/>
      <c r="BN48" s="235"/>
      <c r="BO48" s="235"/>
      <c r="BP48" s="235"/>
      <c r="BQ48" s="235"/>
      <c r="BR48" s="235"/>
      <c r="BS48" s="235"/>
      <c r="BT48" s="235"/>
    </row>
    <row r="49" spans="1:131" x14ac:dyDescent="0.2">
      <c r="A49" s="234"/>
      <c r="L49" s="235"/>
      <c r="M49" s="235"/>
      <c r="N49" s="235"/>
      <c r="O49" s="235"/>
      <c r="P49" s="235"/>
      <c r="Q49" s="235"/>
      <c r="R49" s="235"/>
      <c r="S49" s="237"/>
      <c r="T49" s="237"/>
      <c r="U49" s="237"/>
      <c r="V49" s="237"/>
      <c r="W49" s="237"/>
      <c r="X49" s="237"/>
      <c r="Y49" s="237"/>
      <c r="Z49" s="237"/>
      <c r="AA49" s="237"/>
      <c r="AB49" s="237"/>
      <c r="AC49" s="237"/>
      <c r="AD49" s="237"/>
      <c r="AE49" s="237"/>
      <c r="AF49" s="237"/>
      <c r="AG49" s="237"/>
      <c r="AH49" s="237"/>
      <c r="AI49" s="237"/>
      <c r="AJ49" s="237"/>
      <c r="AK49" s="237"/>
      <c r="AL49" s="235"/>
      <c r="AM49" s="235"/>
      <c r="AN49" s="235"/>
      <c r="AO49" s="235"/>
      <c r="AP49" s="235"/>
      <c r="AQ49" s="235"/>
      <c r="AR49" s="235"/>
      <c r="AS49" s="235"/>
      <c r="AT49" s="235"/>
      <c r="AU49" s="235"/>
      <c r="AV49" s="235"/>
      <c r="AW49" s="235"/>
      <c r="AX49" s="235"/>
      <c r="AY49" s="235"/>
      <c r="AZ49" s="235"/>
      <c r="BA49" s="235"/>
      <c r="BB49" s="235"/>
      <c r="BC49" s="235"/>
      <c r="BD49" s="235"/>
      <c r="BE49" s="1321" t="s">
        <v>614</v>
      </c>
      <c r="BF49" s="1321"/>
      <c r="BG49" s="1321"/>
      <c r="BH49" s="1321"/>
      <c r="BI49" s="1321"/>
      <c r="BJ49" s="1321"/>
      <c r="BK49" s="1321"/>
      <c r="BL49" s="1321"/>
      <c r="BM49" s="1321"/>
      <c r="BN49" s="1321"/>
      <c r="BO49" s="235"/>
      <c r="BP49" s="235"/>
      <c r="BQ49" s="235"/>
      <c r="BR49" s="235"/>
      <c r="BS49" s="235"/>
      <c r="BT49" s="235"/>
    </row>
    <row r="50" spans="1:131" x14ac:dyDescent="0.2">
      <c r="A50" s="234"/>
      <c r="B50" s="241"/>
      <c r="C50" s="241"/>
      <c r="D50" s="241"/>
      <c r="E50" s="241"/>
      <c r="F50" s="241"/>
      <c r="G50" s="241"/>
      <c r="H50" s="241"/>
      <c r="I50" s="241"/>
      <c r="J50" s="241"/>
      <c r="K50" s="241"/>
      <c r="L50" s="235"/>
      <c r="M50" s="235"/>
      <c r="N50" s="235"/>
      <c r="O50" s="235"/>
      <c r="P50" s="235"/>
      <c r="Q50" s="235"/>
      <c r="R50" s="235"/>
      <c r="S50" s="237"/>
      <c r="T50" s="237"/>
      <c r="U50" s="237"/>
      <c r="V50" s="237"/>
      <c r="W50" s="237"/>
      <c r="X50" s="237"/>
      <c r="Y50" s="237"/>
      <c r="Z50" s="237"/>
      <c r="AA50" s="237"/>
      <c r="AB50" s="237"/>
      <c r="AC50" s="237"/>
      <c r="AD50" s="237"/>
      <c r="AE50" s="237"/>
      <c r="AF50" s="237"/>
      <c r="AG50" s="237"/>
      <c r="AH50" s="237"/>
      <c r="AI50" s="237"/>
      <c r="AJ50" s="237"/>
      <c r="AK50" s="237"/>
      <c r="AL50" s="235"/>
      <c r="AM50" s="235"/>
      <c r="AN50" s="235"/>
      <c r="AO50" s="235"/>
      <c r="AP50" s="235"/>
      <c r="AQ50" s="235"/>
      <c r="AR50" s="235"/>
      <c r="AS50" s="235"/>
      <c r="AT50" s="235"/>
      <c r="AU50" s="235"/>
      <c r="AV50" s="235"/>
      <c r="AW50" s="235"/>
      <c r="AX50" s="235"/>
      <c r="AY50" s="235"/>
      <c r="AZ50" s="235"/>
      <c r="BA50" s="235"/>
      <c r="BB50" s="235"/>
      <c r="BC50" s="235"/>
      <c r="BD50" s="235"/>
      <c r="BE50" s="235"/>
      <c r="BF50" s="235"/>
      <c r="BG50" s="235"/>
      <c r="BH50" s="236"/>
      <c r="BI50" s="236"/>
      <c r="BJ50" s="236"/>
      <c r="BK50" s="236"/>
      <c r="BL50" s="235"/>
      <c r="BM50" s="235"/>
      <c r="BN50" s="235"/>
      <c r="BO50" s="235"/>
      <c r="BP50" s="235"/>
      <c r="BQ50" s="235"/>
      <c r="BR50" s="235"/>
      <c r="BS50" s="235"/>
      <c r="BT50" s="235"/>
    </row>
    <row r="51" spans="1:131" s="242" customFormat="1" ht="18" customHeight="1" x14ac:dyDescent="0.2">
      <c r="BC51" s="1322" t="s">
        <v>602</v>
      </c>
      <c r="BD51" s="1322"/>
      <c r="BE51" s="1322"/>
      <c r="BF51" s="1322"/>
      <c r="BG51" s="1322" t="s">
        <v>603</v>
      </c>
      <c r="BH51" s="1322"/>
      <c r="BI51" s="1322"/>
      <c r="BJ51" s="1322"/>
      <c r="BK51" s="1323" t="s">
        <v>604</v>
      </c>
      <c r="BL51" s="1324"/>
      <c r="BM51" s="1325"/>
      <c r="BN51" s="1323" t="s">
        <v>605</v>
      </c>
      <c r="BO51" s="1324"/>
      <c r="BP51" s="1324"/>
      <c r="BQ51" s="1324"/>
      <c r="BR51" s="1324"/>
      <c r="BS51" s="1324"/>
      <c r="BT51" s="1325"/>
      <c r="BU51" s="243"/>
      <c r="BV51" s="244"/>
      <c r="BW51" s="244"/>
      <c r="BX51" s="244"/>
      <c r="BY51" s="244"/>
      <c r="BZ51" s="244"/>
      <c r="CA51" s="244"/>
      <c r="CB51" s="244"/>
      <c r="CC51" s="244"/>
      <c r="CD51" s="244"/>
      <c r="CE51" s="244"/>
      <c r="CF51" s="244"/>
      <c r="CG51" s="244"/>
      <c r="CH51" s="244"/>
      <c r="CI51" s="244"/>
      <c r="CJ51" s="244"/>
      <c r="CK51" s="244"/>
      <c r="CL51" s="244"/>
      <c r="CM51" s="244"/>
      <c r="CN51" s="244"/>
      <c r="CO51" s="244"/>
      <c r="CP51" s="244"/>
      <c r="CQ51" s="244"/>
      <c r="CR51" s="244"/>
      <c r="CS51" s="244"/>
      <c r="CT51" s="244"/>
      <c r="CU51" s="244"/>
      <c r="CV51" s="244"/>
      <c r="CW51" s="244"/>
      <c r="CX51" s="244"/>
      <c r="CY51" s="244"/>
      <c r="CZ51" s="244"/>
      <c r="DA51" s="244"/>
      <c r="DB51" s="244"/>
      <c r="DC51" s="244"/>
      <c r="DD51" s="244"/>
      <c r="DE51" s="244"/>
      <c r="DF51" s="244"/>
      <c r="DG51" s="244"/>
      <c r="DH51" s="244"/>
      <c r="DI51" s="244"/>
      <c r="DJ51" s="244"/>
      <c r="DK51" s="244"/>
      <c r="DL51" s="244"/>
      <c r="DM51" s="244"/>
      <c r="DN51" s="244"/>
      <c r="DO51" s="244"/>
      <c r="DP51" s="244"/>
      <c r="DQ51" s="244"/>
      <c r="DR51" s="244"/>
      <c r="DS51" s="243"/>
      <c r="DT51" s="243"/>
      <c r="DU51" s="243"/>
      <c r="DV51" s="243"/>
      <c r="DW51" s="243"/>
      <c r="DX51" s="243"/>
      <c r="DY51" s="243"/>
      <c r="DZ51" s="243"/>
      <c r="EA51" s="243"/>
    </row>
    <row r="52" spans="1:131" s="223" customFormat="1" ht="35.25" customHeight="1" x14ac:dyDescent="0.2">
      <c r="BC52" s="1313" t="s">
        <v>615</v>
      </c>
      <c r="BD52" s="1313"/>
      <c r="BE52" s="1313"/>
      <c r="BF52" s="1313"/>
      <c r="BG52" s="1314" t="s">
        <v>1214</v>
      </c>
      <c r="BH52" s="1314"/>
      <c r="BI52" s="1314"/>
      <c r="BJ52" s="1314"/>
      <c r="BK52" s="1315" t="s">
        <v>646</v>
      </c>
      <c r="BL52" s="1316"/>
      <c r="BM52" s="1317"/>
      <c r="BN52" s="1318" t="s">
        <v>1202</v>
      </c>
      <c r="BO52" s="1319"/>
      <c r="BP52" s="1319"/>
      <c r="BQ52" s="1319"/>
      <c r="BR52" s="1319"/>
      <c r="BS52" s="1319"/>
      <c r="BT52" s="1320"/>
    </row>
    <row r="53" spans="1:131" s="223" customFormat="1" ht="35.25" customHeight="1" x14ac:dyDescent="0.2">
      <c r="BC53" s="1313" t="s">
        <v>647</v>
      </c>
      <c r="BD53" s="1313"/>
      <c r="BE53" s="1313"/>
      <c r="BF53" s="1313"/>
      <c r="BG53" s="1314" t="s">
        <v>1216</v>
      </c>
      <c r="BH53" s="1314"/>
      <c r="BI53" s="1314"/>
      <c r="BJ53" s="1314"/>
      <c r="BK53" s="1315" t="s">
        <v>577</v>
      </c>
      <c r="BL53" s="1316"/>
      <c r="BM53" s="1317"/>
      <c r="BN53" s="1318" t="s">
        <v>1202</v>
      </c>
      <c r="BO53" s="1319"/>
      <c r="BP53" s="1319"/>
      <c r="BQ53" s="1319"/>
      <c r="BR53" s="1319"/>
      <c r="BS53" s="1319"/>
      <c r="BT53" s="1320"/>
    </row>
    <row r="54" spans="1:131" s="242" customFormat="1" ht="15.75" customHeight="1" x14ac:dyDescent="0.2">
      <c r="A54" s="244"/>
      <c r="B54" s="244"/>
      <c r="C54" s="244"/>
      <c r="D54" s="244"/>
      <c r="E54" s="244"/>
      <c r="F54" s="244"/>
      <c r="G54" s="244"/>
      <c r="H54" s="245"/>
      <c r="I54" s="245"/>
      <c r="J54" s="245"/>
      <c r="K54" s="245"/>
      <c r="L54" s="245"/>
      <c r="M54" s="245"/>
      <c r="N54" s="245"/>
      <c r="O54" s="244"/>
      <c r="P54" s="244"/>
      <c r="Q54" s="244"/>
      <c r="R54" s="244"/>
      <c r="S54" s="244"/>
      <c r="T54" s="244"/>
      <c r="U54" s="244"/>
      <c r="V54" s="244"/>
      <c r="W54" s="244"/>
      <c r="X54" s="244"/>
      <c r="Y54" s="244"/>
      <c r="Z54" s="244"/>
      <c r="AA54" s="244"/>
      <c r="AB54" s="244"/>
      <c r="AC54" s="244"/>
      <c r="AD54" s="244"/>
      <c r="AE54" s="244"/>
      <c r="AF54" s="244"/>
      <c r="AG54" s="244"/>
      <c r="AH54" s="244"/>
      <c r="AI54" s="244"/>
      <c r="AJ54" s="244"/>
      <c r="AK54" s="244"/>
      <c r="AL54" s="244"/>
      <c r="AM54" s="244"/>
      <c r="AN54" s="244"/>
      <c r="AO54" s="244"/>
      <c r="AP54" s="244"/>
      <c r="AQ54" s="244"/>
      <c r="AR54" s="244"/>
      <c r="AS54" s="244"/>
      <c r="AT54" s="244"/>
      <c r="AU54" s="244"/>
      <c r="AV54" s="244"/>
      <c r="AW54" s="244"/>
      <c r="AX54" s="244"/>
      <c r="AY54" s="244"/>
      <c r="AZ54" s="244"/>
      <c r="BA54" s="244"/>
      <c r="BB54" s="244"/>
      <c r="BC54" s="244"/>
      <c r="BD54" s="244"/>
      <c r="BE54" s="244"/>
      <c r="BF54" s="244"/>
      <c r="BG54" s="244"/>
      <c r="BH54" s="244"/>
      <c r="BI54" s="244"/>
      <c r="BJ54" s="244"/>
      <c r="BK54" s="244"/>
      <c r="BL54" s="245"/>
      <c r="BM54" s="245"/>
      <c r="BN54" s="245"/>
      <c r="BO54" s="245"/>
      <c r="BP54" s="245"/>
      <c r="BQ54" s="245"/>
      <c r="BR54" s="245"/>
      <c r="BS54" s="245"/>
      <c r="BT54" s="245"/>
    </row>
    <row r="55" spans="1:131" ht="15.75" customHeight="1" x14ac:dyDescent="0.2">
      <c r="A55" s="234"/>
      <c r="B55" s="235"/>
      <c r="C55" s="235"/>
      <c r="D55" s="234"/>
      <c r="E55" s="234"/>
      <c r="F55" s="234"/>
      <c r="G55" s="235"/>
      <c r="H55" s="246"/>
      <c r="I55" s="246"/>
      <c r="J55" s="246"/>
      <c r="K55" s="246"/>
      <c r="L55" s="247"/>
      <c r="M55" s="247"/>
      <c r="N55" s="247"/>
      <c r="O55" s="235"/>
      <c r="P55" s="235"/>
      <c r="Q55" s="235"/>
      <c r="R55" s="235"/>
      <c r="S55" s="237"/>
      <c r="T55" s="237"/>
      <c r="U55" s="237"/>
      <c r="V55" s="237"/>
      <c r="W55" s="237"/>
      <c r="X55" s="237"/>
      <c r="Y55" s="237"/>
      <c r="Z55" s="237"/>
      <c r="AA55" s="237"/>
      <c r="AB55" s="237"/>
      <c r="AC55" s="237"/>
      <c r="AD55" s="237"/>
      <c r="AE55" s="237"/>
      <c r="AF55" s="237"/>
      <c r="AG55" s="237"/>
      <c r="AH55" s="237"/>
      <c r="AI55" s="237"/>
      <c r="AJ55" s="237"/>
      <c r="AK55" s="237"/>
      <c r="AL55" s="235"/>
      <c r="AM55" s="235"/>
      <c r="AN55" s="235"/>
      <c r="AO55" s="235"/>
      <c r="AP55" s="235"/>
      <c r="AQ55" s="235"/>
      <c r="AR55" s="235"/>
      <c r="AS55" s="235"/>
      <c r="AT55" s="235"/>
      <c r="AU55" s="235"/>
      <c r="AV55" s="235"/>
      <c r="AW55" s="235"/>
      <c r="AX55" s="235"/>
      <c r="AY55" s="235"/>
      <c r="AZ55" s="235"/>
      <c r="BA55" s="235"/>
      <c r="BB55" s="235"/>
      <c r="BC55" s="235"/>
      <c r="BD55" s="235"/>
      <c r="BE55" s="235"/>
      <c r="BF55" s="235"/>
      <c r="BG55" s="235"/>
      <c r="BH55" s="236"/>
      <c r="BI55" s="236"/>
      <c r="BJ55" s="236"/>
      <c r="BK55" s="235"/>
      <c r="BL55" s="246"/>
      <c r="BM55" s="246"/>
      <c r="BN55" s="246"/>
      <c r="BO55" s="246"/>
      <c r="BP55" s="246"/>
      <c r="BQ55" s="246"/>
      <c r="BR55" s="246"/>
      <c r="BS55" s="246"/>
      <c r="BT55" s="246"/>
    </row>
    <row r="56" spans="1:131" x14ac:dyDescent="0.2">
      <c r="A56" s="234"/>
      <c r="B56" s="235"/>
      <c r="C56" s="235"/>
      <c r="D56" s="234"/>
      <c r="E56" s="234"/>
      <c r="H56" s="248"/>
      <c r="I56" s="249"/>
      <c r="J56" s="249"/>
      <c r="K56" s="249"/>
      <c r="BM56" s="235"/>
      <c r="BN56" s="235"/>
      <c r="BO56" s="235"/>
      <c r="BP56" s="235"/>
      <c r="BQ56" s="235"/>
      <c r="BR56" s="235"/>
      <c r="BS56" s="235"/>
      <c r="BT56" s="235"/>
    </row>
  </sheetData>
  <mergeCells count="379">
    <mergeCell ref="BC52:BF52"/>
    <mergeCell ref="BG52:BJ52"/>
    <mergeCell ref="BK52:BM52"/>
    <mergeCell ref="BN52:BT52"/>
    <mergeCell ref="BC53:BF53"/>
    <mergeCell ref="BG53:BJ53"/>
    <mergeCell ref="BK53:BM53"/>
    <mergeCell ref="BN53:BT53"/>
    <mergeCell ref="I47:K47"/>
    <mergeCell ref="BH47:BJ47"/>
    <mergeCell ref="BE49:BN49"/>
    <mergeCell ref="BC51:BF51"/>
    <mergeCell ref="BG51:BJ51"/>
    <mergeCell ref="BK51:BM51"/>
    <mergeCell ref="BN51:BT51"/>
    <mergeCell ref="BR39:BR47"/>
    <mergeCell ref="BS39:BS47"/>
    <mergeCell ref="BT39:BT47"/>
    <mergeCell ref="AT39:AT47"/>
    <mergeCell ref="X39:X47"/>
    <mergeCell ref="Z39:Z47"/>
    <mergeCell ref="AB39:AB47"/>
    <mergeCell ref="AD39:AD47"/>
    <mergeCell ref="AF39:AF47"/>
    <mergeCell ref="BH44:BJ44"/>
    <mergeCell ref="I45:K45"/>
    <mergeCell ref="BH45:BJ45"/>
    <mergeCell ref="I46:K46"/>
    <mergeCell ref="BH46:BJ46"/>
    <mergeCell ref="BG39:BG47"/>
    <mergeCell ref="BH39:BJ39"/>
    <mergeCell ref="BQ39:BQ47"/>
    <mergeCell ref="BH40:BJ40"/>
    <mergeCell ref="BH41:BJ41"/>
    <mergeCell ref="BH42:BJ42"/>
    <mergeCell ref="BH43:BJ43"/>
    <mergeCell ref="AV39:AV47"/>
    <mergeCell ref="AX39:AX47"/>
    <mergeCell ref="AZ39:AZ47"/>
    <mergeCell ref="BB39:BB47"/>
    <mergeCell ref="BD39:BD47"/>
    <mergeCell ref="BE39:BE47"/>
    <mergeCell ref="AJ39:AJ47"/>
    <mergeCell ref="AL39:AL47"/>
    <mergeCell ref="AN39:AN47"/>
    <mergeCell ref="AP39:AP47"/>
    <mergeCell ref="AR39:AR47"/>
    <mergeCell ref="AH39:AH47"/>
    <mergeCell ref="O39:O47"/>
    <mergeCell ref="P39:P47"/>
    <mergeCell ref="Q39:Q47"/>
    <mergeCell ref="R39:R47"/>
    <mergeCell ref="T39:T47"/>
    <mergeCell ref="V39:V47"/>
    <mergeCell ref="A39:A47"/>
    <mergeCell ref="B39:B47"/>
    <mergeCell ref="C39:C47"/>
    <mergeCell ref="D39:F47"/>
    <mergeCell ref="I39:K39"/>
    <mergeCell ref="L39:N47"/>
    <mergeCell ref="I40:K40"/>
    <mergeCell ref="I41:K41"/>
    <mergeCell ref="I42:K42"/>
    <mergeCell ref="I43:K43"/>
    <mergeCell ref="I44:K44"/>
    <mergeCell ref="AJ31:AJ38"/>
    <mergeCell ref="AL31:AL38"/>
    <mergeCell ref="AN31:AN38"/>
    <mergeCell ref="AP31:AP38"/>
    <mergeCell ref="AR31:AR38"/>
    <mergeCell ref="AT31:AT38"/>
    <mergeCell ref="X31:X38"/>
    <mergeCell ref="Z31:Z38"/>
    <mergeCell ref="AB31:AB38"/>
    <mergeCell ref="AD31:AD38"/>
    <mergeCell ref="AF31:AF38"/>
    <mergeCell ref="AH31:AH38"/>
    <mergeCell ref="BR31:BR38"/>
    <mergeCell ref="BS31:BS38"/>
    <mergeCell ref="BT31:BT38"/>
    <mergeCell ref="BH32:BJ32"/>
    <mergeCell ref="BH33:BJ33"/>
    <mergeCell ref="BH34:BJ34"/>
    <mergeCell ref="BH35:BJ35"/>
    <mergeCell ref="AV31:AV38"/>
    <mergeCell ref="AX31:AX38"/>
    <mergeCell ref="AZ31:AZ38"/>
    <mergeCell ref="BB31:BB38"/>
    <mergeCell ref="BD31:BD38"/>
    <mergeCell ref="BE31:BE38"/>
    <mergeCell ref="BH36:BJ36"/>
    <mergeCell ref="BH37:BJ37"/>
    <mergeCell ref="BH38:BJ38"/>
    <mergeCell ref="BG31:BG38"/>
    <mergeCell ref="BH31:BJ31"/>
    <mergeCell ref="BQ31:BQ38"/>
    <mergeCell ref="R31:R38"/>
    <mergeCell ref="T31:T38"/>
    <mergeCell ref="V31:V38"/>
    <mergeCell ref="A31:A38"/>
    <mergeCell ref="B31:B38"/>
    <mergeCell ref="C31:C38"/>
    <mergeCell ref="D31:F38"/>
    <mergeCell ref="I31:K31"/>
    <mergeCell ref="L31:N38"/>
    <mergeCell ref="I32:K32"/>
    <mergeCell ref="I33:K33"/>
    <mergeCell ref="I34:K34"/>
    <mergeCell ref="I35:K35"/>
    <mergeCell ref="I36:K36"/>
    <mergeCell ref="I37:K37"/>
    <mergeCell ref="I38:K38"/>
    <mergeCell ref="O31:O38"/>
    <mergeCell ref="P31:P38"/>
    <mergeCell ref="Q31:Q38"/>
    <mergeCell ref="BH28:BJ28"/>
    <mergeCell ref="I29:K29"/>
    <mergeCell ref="BH29:BJ29"/>
    <mergeCell ref="I30:K30"/>
    <mergeCell ref="BH30:BJ30"/>
    <mergeCell ref="BQ24:BQ30"/>
    <mergeCell ref="BR24:BR30"/>
    <mergeCell ref="BS24:BS30"/>
    <mergeCell ref="AL24:AL30"/>
    <mergeCell ref="Q24:Q30"/>
    <mergeCell ref="R24:R30"/>
    <mergeCell ref="T24:T30"/>
    <mergeCell ref="V24:V30"/>
    <mergeCell ref="X24:X30"/>
    <mergeCell ref="Z24:Z30"/>
    <mergeCell ref="BT24:BT30"/>
    <mergeCell ref="I25:K25"/>
    <mergeCell ref="BH25:BJ25"/>
    <mergeCell ref="I26:K26"/>
    <mergeCell ref="BH26:BJ26"/>
    <mergeCell ref="I27:K27"/>
    <mergeCell ref="BH27:BJ27"/>
    <mergeCell ref="AZ24:AZ30"/>
    <mergeCell ref="BB24:BB30"/>
    <mergeCell ref="BD24:BD30"/>
    <mergeCell ref="BE24:BE30"/>
    <mergeCell ref="BG24:BG30"/>
    <mergeCell ref="BH24:BJ24"/>
    <mergeCell ref="AN24:AN30"/>
    <mergeCell ref="AP24:AP30"/>
    <mergeCell ref="AR24:AR30"/>
    <mergeCell ref="AT24:AT30"/>
    <mergeCell ref="AV24:AV30"/>
    <mergeCell ref="AX24:AX30"/>
    <mergeCell ref="AB24:AB30"/>
    <mergeCell ref="AD24:AD30"/>
    <mergeCell ref="AF24:AF30"/>
    <mergeCell ref="AH24:AH30"/>
    <mergeCell ref="AJ24:AJ30"/>
    <mergeCell ref="A24:A30"/>
    <mergeCell ref="B24:B30"/>
    <mergeCell ref="C24:C30"/>
    <mergeCell ref="D24:F30"/>
    <mergeCell ref="I24:K24"/>
    <mergeCell ref="L24:N30"/>
    <mergeCell ref="O24:O30"/>
    <mergeCell ref="P24:P30"/>
    <mergeCell ref="BG18:BG23"/>
    <mergeCell ref="AJ18:AJ23"/>
    <mergeCell ref="AL18:AL23"/>
    <mergeCell ref="AN18:AN23"/>
    <mergeCell ref="AP18:AP23"/>
    <mergeCell ref="AR18:AR23"/>
    <mergeCell ref="AT18:AT23"/>
    <mergeCell ref="X18:X23"/>
    <mergeCell ref="Z18:Z23"/>
    <mergeCell ref="AB18:AB23"/>
    <mergeCell ref="AD18:AD23"/>
    <mergeCell ref="AF18:AF23"/>
    <mergeCell ref="AH18:AH23"/>
    <mergeCell ref="I28:K28"/>
    <mergeCell ref="O18:O23"/>
    <mergeCell ref="P18:P23"/>
    <mergeCell ref="BQ18:BQ23"/>
    <mergeCell ref="BR18:BR23"/>
    <mergeCell ref="BS18:BS23"/>
    <mergeCell ref="BT18:BT23"/>
    <mergeCell ref="BH19:BJ19"/>
    <mergeCell ref="BH20:BJ20"/>
    <mergeCell ref="BH21:BJ21"/>
    <mergeCell ref="BH22:BJ22"/>
    <mergeCell ref="AV18:AV23"/>
    <mergeCell ref="AX18:AX23"/>
    <mergeCell ref="AZ18:AZ23"/>
    <mergeCell ref="BB18:BB23"/>
    <mergeCell ref="BD18:BD23"/>
    <mergeCell ref="BE18:BE23"/>
    <mergeCell ref="BH23:BJ23"/>
    <mergeCell ref="BH18:BJ18"/>
    <mergeCell ref="Q18:Q23"/>
    <mergeCell ref="R18:R23"/>
    <mergeCell ref="T18:T23"/>
    <mergeCell ref="V18:V23"/>
    <mergeCell ref="A18:A23"/>
    <mergeCell ref="B18:B23"/>
    <mergeCell ref="C18:C23"/>
    <mergeCell ref="D18:F23"/>
    <mergeCell ref="I18:K18"/>
    <mergeCell ref="L18:N23"/>
    <mergeCell ref="I19:K19"/>
    <mergeCell ref="I20:K20"/>
    <mergeCell ref="I21:K21"/>
    <mergeCell ref="I22:K22"/>
    <mergeCell ref="I23:K23"/>
    <mergeCell ref="BG15:BG17"/>
    <mergeCell ref="BH15:BJ15"/>
    <mergeCell ref="BQ15:BQ17"/>
    <mergeCell ref="BR15:BR17"/>
    <mergeCell ref="BS15:BS17"/>
    <mergeCell ref="BT15:BT17"/>
    <mergeCell ref="BH16:BJ16"/>
    <mergeCell ref="BH17:BJ17"/>
    <mergeCell ref="AV15:AV17"/>
    <mergeCell ref="AX15:AX17"/>
    <mergeCell ref="AZ15:AZ17"/>
    <mergeCell ref="BB15:BB17"/>
    <mergeCell ref="BD15:BD17"/>
    <mergeCell ref="BE15:BE17"/>
    <mergeCell ref="AJ15:AJ17"/>
    <mergeCell ref="AL15:AL17"/>
    <mergeCell ref="AN15:AN17"/>
    <mergeCell ref="AP15:AP17"/>
    <mergeCell ref="AR15:AR17"/>
    <mergeCell ref="AT15:AT17"/>
    <mergeCell ref="X15:X17"/>
    <mergeCell ref="Z15:Z17"/>
    <mergeCell ref="AB15:AB17"/>
    <mergeCell ref="AD15:AD17"/>
    <mergeCell ref="AF15:AF17"/>
    <mergeCell ref="AH15:AH17"/>
    <mergeCell ref="O15:O17"/>
    <mergeCell ref="P15:P17"/>
    <mergeCell ref="Q15:Q17"/>
    <mergeCell ref="R15:R17"/>
    <mergeCell ref="T15:T17"/>
    <mergeCell ref="V15:V17"/>
    <mergeCell ref="A15:A17"/>
    <mergeCell ref="B15:B17"/>
    <mergeCell ref="C15:C17"/>
    <mergeCell ref="D15:F17"/>
    <mergeCell ref="I15:K15"/>
    <mergeCell ref="L15:N17"/>
    <mergeCell ref="I16:K16"/>
    <mergeCell ref="I17:K17"/>
    <mergeCell ref="BS12:BS14"/>
    <mergeCell ref="BT12:BT14"/>
    <mergeCell ref="I13:K13"/>
    <mergeCell ref="BH13:BJ13"/>
    <mergeCell ref="I14:K14"/>
    <mergeCell ref="BH14:BJ14"/>
    <mergeCell ref="BE12:BE14"/>
    <mergeCell ref="BG12:BG14"/>
    <mergeCell ref="BH12:BJ12"/>
    <mergeCell ref="BK12:BK14"/>
    <mergeCell ref="BQ12:BQ14"/>
    <mergeCell ref="BR12:BR14"/>
    <mergeCell ref="AT12:AT14"/>
    <mergeCell ref="AV12:AV14"/>
    <mergeCell ref="AX12:AX14"/>
    <mergeCell ref="AZ12:AZ14"/>
    <mergeCell ref="BB12:BB14"/>
    <mergeCell ref="BD12:BD14"/>
    <mergeCell ref="AH12:AH14"/>
    <mergeCell ref="AJ12:AJ14"/>
    <mergeCell ref="AL12:AL14"/>
    <mergeCell ref="AN12:AN14"/>
    <mergeCell ref="AP12:AP14"/>
    <mergeCell ref="AR12:AR14"/>
    <mergeCell ref="V12:V14"/>
    <mergeCell ref="X12:X14"/>
    <mergeCell ref="Z12:Z14"/>
    <mergeCell ref="AB12:AB14"/>
    <mergeCell ref="AD12:AD14"/>
    <mergeCell ref="AF12:AF14"/>
    <mergeCell ref="L12:N14"/>
    <mergeCell ref="O12:O14"/>
    <mergeCell ref="P12:P14"/>
    <mergeCell ref="Q12:Q14"/>
    <mergeCell ref="R12:R14"/>
    <mergeCell ref="T12:T14"/>
    <mergeCell ref="BT9:BT11"/>
    <mergeCell ref="I10:K10"/>
    <mergeCell ref="BH10:BJ10"/>
    <mergeCell ref="I11:K11"/>
    <mergeCell ref="BH11:BJ11"/>
    <mergeCell ref="A12:A14"/>
    <mergeCell ref="B12:B14"/>
    <mergeCell ref="C12:C14"/>
    <mergeCell ref="D12:F14"/>
    <mergeCell ref="I12:K12"/>
    <mergeCell ref="BG9:BG11"/>
    <mergeCell ref="BH9:BJ9"/>
    <mergeCell ref="BK9:BK11"/>
    <mergeCell ref="BQ9:BQ11"/>
    <mergeCell ref="BR9:BR11"/>
    <mergeCell ref="BS9:BS11"/>
    <mergeCell ref="AV9:AV11"/>
    <mergeCell ref="AX9:AX11"/>
    <mergeCell ref="AZ9:AZ11"/>
    <mergeCell ref="BB9:BB11"/>
    <mergeCell ref="BD9:BD11"/>
    <mergeCell ref="BE9:BE11"/>
    <mergeCell ref="AJ9:AJ11"/>
    <mergeCell ref="AL9:AL11"/>
    <mergeCell ref="AN9:AN11"/>
    <mergeCell ref="AP9:AP11"/>
    <mergeCell ref="AR9:AR11"/>
    <mergeCell ref="AT9:AT11"/>
    <mergeCell ref="X9:X11"/>
    <mergeCell ref="Z9:Z11"/>
    <mergeCell ref="AB9:AB11"/>
    <mergeCell ref="AD9:AD11"/>
    <mergeCell ref="AF9:AF11"/>
    <mergeCell ref="AH9:AH11"/>
    <mergeCell ref="O9:O11"/>
    <mergeCell ref="P9:P11"/>
    <mergeCell ref="Q9:Q11"/>
    <mergeCell ref="R9:R11"/>
    <mergeCell ref="T9:T11"/>
    <mergeCell ref="V9:V11"/>
    <mergeCell ref="A9:A11"/>
    <mergeCell ref="B9:B11"/>
    <mergeCell ref="C9:C11"/>
    <mergeCell ref="D9:F11"/>
    <mergeCell ref="I9:K9"/>
    <mergeCell ref="L9:N11"/>
    <mergeCell ref="W7:X7"/>
    <mergeCell ref="Y7:Z7"/>
    <mergeCell ref="AY7:AZ7"/>
    <mergeCell ref="BA7:BB7"/>
    <mergeCell ref="BC7:BG7"/>
    <mergeCell ref="BH7:BN7"/>
    <mergeCell ref="BO7:BT7"/>
    <mergeCell ref="BH8:BJ8"/>
    <mergeCell ref="AM7:AN7"/>
    <mergeCell ref="AO7:AP7"/>
    <mergeCell ref="AQ7:AR7"/>
    <mergeCell ref="AS7:AT7"/>
    <mergeCell ref="AU7:AV7"/>
    <mergeCell ref="AW7:AX7"/>
    <mergeCell ref="A7:A8"/>
    <mergeCell ref="B7:B8"/>
    <mergeCell ref="C7:C8"/>
    <mergeCell ref="D7:F8"/>
    <mergeCell ref="G7:G8"/>
    <mergeCell ref="H7:K8"/>
    <mergeCell ref="BI3:BL4"/>
    <mergeCell ref="BO3:BT4"/>
    <mergeCell ref="B4:I4"/>
    <mergeCell ref="J4:K4"/>
    <mergeCell ref="A6:N6"/>
    <mergeCell ref="O6:R6"/>
    <mergeCell ref="S6:BG6"/>
    <mergeCell ref="BH6:BT6"/>
    <mergeCell ref="AA7:AB7"/>
    <mergeCell ref="AC7:AD7"/>
    <mergeCell ref="AE7:AF7"/>
    <mergeCell ref="AG7:AH7"/>
    <mergeCell ref="AI7:AJ7"/>
    <mergeCell ref="AK7:AL7"/>
    <mergeCell ref="L7:N8"/>
    <mergeCell ref="O7:R7"/>
    <mergeCell ref="S7:T7"/>
    <mergeCell ref="U7:V7"/>
    <mergeCell ref="A1:K1"/>
    <mergeCell ref="L1:N4"/>
    <mergeCell ref="T1:U4"/>
    <mergeCell ref="BH1:BH2"/>
    <mergeCell ref="BI1:BL2"/>
    <mergeCell ref="BO1:BT2"/>
    <mergeCell ref="A2:K2"/>
    <mergeCell ref="B3:I3"/>
    <mergeCell ref="J3:K3"/>
    <mergeCell ref="BH3:BH4"/>
  </mergeCells>
  <conditionalFormatting sqref="BO39:BP47 BO9:BP17">
    <cfRule type="cellIs" dxfId="95" priority="4" stopIfTrue="1" operator="lessThan">
      <formula>1</formula>
    </cfRule>
  </conditionalFormatting>
  <conditionalFormatting sqref="BO31:BP38">
    <cfRule type="cellIs" dxfId="94" priority="3" stopIfTrue="1" operator="lessThan">
      <formula>1</formula>
    </cfRule>
  </conditionalFormatting>
  <conditionalFormatting sqref="BO24:BP30">
    <cfRule type="cellIs" dxfId="93" priority="2" stopIfTrue="1" operator="lessThan">
      <formula>1</formula>
    </cfRule>
  </conditionalFormatting>
  <conditionalFormatting sqref="BO18:BP23">
    <cfRule type="cellIs" dxfId="92" priority="1" stopIfTrue="1" operator="lessThan">
      <formula>1</formula>
    </cfRule>
  </conditionalFormatting>
  <dataValidations count="6">
    <dataValidation type="list" allowBlank="1" showInputMessage="1" showErrorMessage="1" error="Selecciones de la lista" sqref="G9:G47 JC9:JC47 SY9:SY47 ACU9:ACU47 AMQ9:AMQ47 AWM9:AWM47 BGI9:BGI47 BQE9:BQE47 CAA9:CAA47 CJW9:CJW47 CTS9:CTS47 DDO9:DDO47 DNK9:DNK47 DXG9:DXG47 EHC9:EHC47 EQY9:EQY47 FAU9:FAU47 FKQ9:FKQ47 FUM9:FUM47 GEI9:GEI47 GOE9:GOE47 GYA9:GYA47 HHW9:HHW47 HRS9:HRS47 IBO9:IBO47 ILK9:ILK47 IVG9:IVG47 JFC9:JFC47 JOY9:JOY47 JYU9:JYU47 KIQ9:KIQ47 KSM9:KSM47 LCI9:LCI47 LME9:LME47 LWA9:LWA47 MFW9:MFW47 MPS9:MPS47 MZO9:MZO47 NJK9:NJK47 NTG9:NTG47 ODC9:ODC47 OMY9:OMY47 OWU9:OWU47 PGQ9:PGQ47 PQM9:PQM47 QAI9:QAI47 QKE9:QKE47 QUA9:QUA47 RDW9:RDW47 RNS9:RNS47 RXO9:RXO47 SHK9:SHK47 SRG9:SRG47 TBC9:TBC47 TKY9:TKY47 TUU9:TUU47 UEQ9:UEQ47 UOM9:UOM47 UYI9:UYI47 VIE9:VIE47 VSA9:VSA47 WBW9:WBW47 WLS9:WLS47 WVO9:WVO47 G65545:G65583 JC65545:JC65583 SY65545:SY65583 ACU65545:ACU65583 AMQ65545:AMQ65583 AWM65545:AWM65583 BGI65545:BGI65583 BQE65545:BQE65583 CAA65545:CAA65583 CJW65545:CJW65583 CTS65545:CTS65583 DDO65545:DDO65583 DNK65545:DNK65583 DXG65545:DXG65583 EHC65545:EHC65583 EQY65545:EQY65583 FAU65545:FAU65583 FKQ65545:FKQ65583 FUM65545:FUM65583 GEI65545:GEI65583 GOE65545:GOE65583 GYA65545:GYA65583 HHW65545:HHW65583 HRS65545:HRS65583 IBO65545:IBO65583 ILK65545:ILK65583 IVG65545:IVG65583 JFC65545:JFC65583 JOY65545:JOY65583 JYU65545:JYU65583 KIQ65545:KIQ65583 KSM65545:KSM65583 LCI65545:LCI65583 LME65545:LME65583 LWA65545:LWA65583 MFW65545:MFW65583 MPS65545:MPS65583 MZO65545:MZO65583 NJK65545:NJK65583 NTG65545:NTG65583 ODC65545:ODC65583 OMY65545:OMY65583 OWU65545:OWU65583 PGQ65545:PGQ65583 PQM65545:PQM65583 QAI65545:QAI65583 QKE65545:QKE65583 QUA65545:QUA65583 RDW65545:RDW65583 RNS65545:RNS65583 RXO65545:RXO65583 SHK65545:SHK65583 SRG65545:SRG65583 TBC65545:TBC65583 TKY65545:TKY65583 TUU65545:TUU65583 UEQ65545:UEQ65583 UOM65545:UOM65583 UYI65545:UYI65583 VIE65545:VIE65583 VSA65545:VSA65583 WBW65545:WBW65583 WLS65545:WLS65583 WVO65545:WVO65583 G131081:G131119 JC131081:JC131119 SY131081:SY131119 ACU131081:ACU131119 AMQ131081:AMQ131119 AWM131081:AWM131119 BGI131081:BGI131119 BQE131081:BQE131119 CAA131081:CAA131119 CJW131081:CJW131119 CTS131081:CTS131119 DDO131081:DDO131119 DNK131081:DNK131119 DXG131081:DXG131119 EHC131081:EHC131119 EQY131081:EQY131119 FAU131081:FAU131119 FKQ131081:FKQ131119 FUM131081:FUM131119 GEI131081:GEI131119 GOE131081:GOE131119 GYA131081:GYA131119 HHW131081:HHW131119 HRS131081:HRS131119 IBO131081:IBO131119 ILK131081:ILK131119 IVG131081:IVG131119 JFC131081:JFC131119 JOY131081:JOY131119 JYU131081:JYU131119 KIQ131081:KIQ131119 KSM131081:KSM131119 LCI131081:LCI131119 LME131081:LME131119 LWA131081:LWA131119 MFW131081:MFW131119 MPS131081:MPS131119 MZO131081:MZO131119 NJK131081:NJK131119 NTG131081:NTG131119 ODC131081:ODC131119 OMY131081:OMY131119 OWU131081:OWU131119 PGQ131081:PGQ131119 PQM131081:PQM131119 QAI131081:QAI131119 QKE131081:QKE131119 QUA131081:QUA131119 RDW131081:RDW131119 RNS131081:RNS131119 RXO131081:RXO131119 SHK131081:SHK131119 SRG131081:SRG131119 TBC131081:TBC131119 TKY131081:TKY131119 TUU131081:TUU131119 UEQ131081:UEQ131119 UOM131081:UOM131119 UYI131081:UYI131119 VIE131081:VIE131119 VSA131081:VSA131119 WBW131081:WBW131119 WLS131081:WLS131119 WVO131081:WVO131119 G196617:G196655 JC196617:JC196655 SY196617:SY196655 ACU196617:ACU196655 AMQ196617:AMQ196655 AWM196617:AWM196655 BGI196617:BGI196655 BQE196617:BQE196655 CAA196617:CAA196655 CJW196617:CJW196655 CTS196617:CTS196655 DDO196617:DDO196655 DNK196617:DNK196655 DXG196617:DXG196655 EHC196617:EHC196655 EQY196617:EQY196655 FAU196617:FAU196655 FKQ196617:FKQ196655 FUM196617:FUM196655 GEI196617:GEI196655 GOE196617:GOE196655 GYA196617:GYA196655 HHW196617:HHW196655 HRS196617:HRS196655 IBO196617:IBO196655 ILK196617:ILK196655 IVG196617:IVG196655 JFC196617:JFC196655 JOY196617:JOY196655 JYU196617:JYU196655 KIQ196617:KIQ196655 KSM196617:KSM196655 LCI196617:LCI196655 LME196617:LME196655 LWA196617:LWA196655 MFW196617:MFW196655 MPS196617:MPS196655 MZO196617:MZO196655 NJK196617:NJK196655 NTG196617:NTG196655 ODC196617:ODC196655 OMY196617:OMY196655 OWU196617:OWU196655 PGQ196617:PGQ196655 PQM196617:PQM196655 QAI196617:QAI196655 QKE196617:QKE196655 QUA196617:QUA196655 RDW196617:RDW196655 RNS196617:RNS196655 RXO196617:RXO196655 SHK196617:SHK196655 SRG196617:SRG196655 TBC196617:TBC196655 TKY196617:TKY196655 TUU196617:TUU196655 UEQ196617:UEQ196655 UOM196617:UOM196655 UYI196617:UYI196655 VIE196617:VIE196655 VSA196617:VSA196655 WBW196617:WBW196655 WLS196617:WLS196655 WVO196617:WVO196655 G262153:G262191 JC262153:JC262191 SY262153:SY262191 ACU262153:ACU262191 AMQ262153:AMQ262191 AWM262153:AWM262191 BGI262153:BGI262191 BQE262153:BQE262191 CAA262153:CAA262191 CJW262153:CJW262191 CTS262153:CTS262191 DDO262153:DDO262191 DNK262153:DNK262191 DXG262153:DXG262191 EHC262153:EHC262191 EQY262153:EQY262191 FAU262153:FAU262191 FKQ262153:FKQ262191 FUM262153:FUM262191 GEI262153:GEI262191 GOE262153:GOE262191 GYA262153:GYA262191 HHW262153:HHW262191 HRS262153:HRS262191 IBO262153:IBO262191 ILK262153:ILK262191 IVG262153:IVG262191 JFC262153:JFC262191 JOY262153:JOY262191 JYU262153:JYU262191 KIQ262153:KIQ262191 KSM262153:KSM262191 LCI262153:LCI262191 LME262153:LME262191 LWA262153:LWA262191 MFW262153:MFW262191 MPS262153:MPS262191 MZO262153:MZO262191 NJK262153:NJK262191 NTG262153:NTG262191 ODC262153:ODC262191 OMY262153:OMY262191 OWU262153:OWU262191 PGQ262153:PGQ262191 PQM262153:PQM262191 QAI262153:QAI262191 QKE262153:QKE262191 QUA262153:QUA262191 RDW262153:RDW262191 RNS262153:RNS262191 RXO262153:RXO262191 SHK262153:SHK262191 SRG262153:SRG262191 TBC262153:TBC262191 TKY262153:TKY262191 TUU262153:TUU262191 UEQ262153:UEQ262191 UOM262153:UOM262191 UYI262153:UYI262191 VIE262153:VIE262191 VSA262153:VSA262191 WBW262153:WBW262191 WLS262153:WLS262191 WVO262153:WVO262191 G327689:G327727 JC327689:JC327727 SY327689:SY327727 ACU327689:ACU327727 AMQ327689:AMQ327727 AWM327689:AWM327727 BGI327689:BGI327727 BQE327689:BQE327727 CAA327689:CAA327727 CJW327689:CJW327727 CTS327689:CTS327727 DDO327689:DDO327727 DNK327689:DNK327727 DXG327689:DXG327727 EHC327689:EHC327727 EQY327689:EQY327727 FAU327689:FAU327727 FKQ327689:FKQ327727 FUM327689:FUM327727 GEI327689:GEI327727 GOE327689:GOE327727 GYA327689:GYA327727 HHW327689:HHW327727 HRS327689:HRS327727 IBO327689:IBO327727 ILK327689:ILK327727 IVG327689:IVG327727 JFC327689:JFC327727 JOY327689:JOY327727 JYU327689:JYU327727 KIQ327689:KIQ327727 KSM327689:KSM327727 LCI327689:LCI327727 LME327689:LME327727 LWA327689:LWA327727 MFW327689:MFW327727 MPS327689:MPS327727 MZO327689:MZO327727 NJK327689:NJK327727 NTG327689:NTG327727 ODC327689:ODC327727 OMY327689:OMY327727 OWU327689:OWU327727 PGQ327689:PGQ327727 PQM327689:PQM327727 QAI327689:QAI327727 QKE327689:QKE327727 QUA327689:QUA327727 RDW327689:RDW327727 RNS327689:RNS327727 RXO327689:RXO327727 SHK327689:SHK327727 SRG327689:SRG327727 TBC327689:TBC327727 TKY327689:TKY327727 TUU327689:TUU327727 UEQ327689:UEQ327727 UOM327689:UOM327727 UYI327689:UYI327727 VIE327689:VIE327727 VSA327689:VSA327727 WBW327689:WBW327727 WLS327689:WLS327727 WVO327689:WVO327727 G393225:G393263 JC393225:JC393263 SY393225:SY393263 ACU393225:ACU393263 AMQ393225:AMQ393263 AWM393225:AWM393263 BGI393225:BGI393263 BQE393225:BQE393263 CAA393225:CAA393263 CJW393225:CJW393263 CTS393225:CTS393263 DDO393225:DDO393263 DNK393225:DNK393263 DXG393225:DXG393263 EHC393225:EHC393263 EQY393225:EQY393263 FAU393225:FAU393263 FKQ393225:FKQ393263 FUM393225:FUM393263 GEI393225:GEI393263 GOE393225:GOE393263 GYA393225:GYA393263 HHW393225:HHW393263 HRS393225:HRS393263 IBO393225:IBO393263 ILK393225:ILK393263 IVG393225:IVG393263 JFC393225:JFC393263 JOY393225:JOY393263 JYU393225:JYU393263 KIQ393225:KIQ393263 KSM393225:KSM393263 LCI393225:LCI393263 LME393225:LME393263 LWA393225:LWA393263 MFW393225:MFW393263 MPS393225:MPS393263 MZO393225:MZO393263 NJK393225:NJK393263 NTG393225:NTG393263 ODC393225:ODC393263 OMY393225:OMY393263 OWU393225:OWU393263 PGQ393225:PGQ393263 PQM393225:PQM393263 QAI393225:QAI393263 QKE393225:QKE393263 QUA393225:QUA393263 RDW393225:RDW393263 RNS393225:RNS393263 RXO393225:RXO393263 SHK393225:SHK393263 SRG393225:SRG393263 TBC393225:TBC393263 TKY393225:TKY393263 TUU393225:TUU393263 UEQ393225:UEQ393263 UOM393225:UOM393263 UYI393225:UYI393263 VIE393225:VIE393263 VSA393225:VSA393263 WBW393225:WBW393263 WLS393225:WLS393263 WVO393225:WVO393263 G458761:G458799 JC458761:JC458799 SY458761:SY458799 ACU458761:ACU458799 AMQ458761:AMQ458799 AWM458761:AWM458799 BGI458761:BGI458799 BQE458761:BQE458799 CAA458761:CAA458799 CJW458761:CJW458799 CTS458761:CTS458799 DDO458761:DDO458799 DNK458761:DNK458799 DXG458761:DXG458799 EHC458761:EHC458799 EQY458761:EQY458799 FAU458761:FAU458799 FKQ458761:FKQ458799 FUM458761:FUM458799 GEI458761:GEI458799 GOE458761:GOE458799 GYA458761:GYA458799 HHW458761:HHW458799 HRS458761:HRS458799 IBO458761:IBO458799 ILK458761:ILK458799 IVG458761:IVG458799 JFC458761:JFC458799 JOY458761:JOY458799 JYU458761:JYU458799 KIQ458761:KIQ458799 KSM458761:KSM458799 LCI458761:LCI458799 LME458761:LME458799 LWA458761:LWA458799 MFW458761:MFW458799 MPS458761:MPS458799 MZO458761:MZO458799 NJK458761:NJK458799 NTG458761:NTG458799 ODC458761:ODC458799 OMY458761:OMY458799 OWU458761:OWU458799 PGQ458761:PGQ458799 PQM458761:PQM458799 QAI458761:QAI458799 QKE458761:QKE458799 QUA458761:QUA458799 RDW458761:RDW458799 RNS458761:RNS458799 RXO458761:RXO458799 SHK458761:SHK458799 SRG458761:SRG458799 TBC458761:TBC458799 TKY458761:TKY458799 TUU458761:TUU458799 UEQ458761:UEQ458799 UOM458761:UOM458799 UYI458761:UYI458799 VIE458761:VIE458799 VSA458761:VSA458799 WBW458761:WBW458799 WLS458761:WLS458799 WVO458761:WVO458799 G524297:G524335 JC524297:JC524335 SY524297:SY524335 ACU524297:ACU524335 AMQ524297:AMQ524335 AWM524297:AWM524335 BGI524297:BGI524335 BQE524297:BQE524335 CAA524297:CAA524335 CJW524297:CJW524335 CTS524297:CTS524335 DDO524297:DDO524335 DNK524297:DNK524335 DXG524297:DXG524335 EHC524297:EHC524335 EQY524297:EQY524335 FAU524297:FAU524335 FKQ524297:FKQ524335 FUM524297:FUM524335 GEI524297:GEI524335 GOE524297:GOE524335 GYA524297:GYA524335 HHW524297:HHW524335 HRS524297:HRS524335 IBO524297:IBO524335 ILK524297:ILK524335 IVG524297:IVG524335 JFC524297:JFC524335 JOY524297:JOY524335 JYU524297:JYU524335 KIQ524297:KIQ524335 KSM524297:KSM524335 LCI524297:LCI524335 LME524297:LME524335 LWA524297:LWA524335 MFW524297:MFW524335 MPS524297:MPS524335 MZO524297:MZO524335 NJK524297:NJK524335 NTG524297:NTG524335 ODC524297:ODC524335 OMY524297:OMY524335 OWU524297:OWU524335 PGQ524297:PGQ524335 PQM524297:PQM524335 QAI524297:QAI524335 QKE524297:QKE524335 QUA524297:QUA524335 RDW524297:RDW524335 RNS524297:RNS524335 RXO524297:RXO524335 SHK524297:SHK524335 SRG524297:SRG524335 TBC524297:TBC524335 TKY524297:TKY524335 TUU524297:TUU524335 UEQ524297:UEQ524335 UOM524297:UOM524335 UYI524297:UYI524335 VIE524297:VIE524335 VSA524297:VSA524335 WBW524297:WBW524335 WLS524297:WLS524335 WVO524297:WVO524335 G589833:G589871 JC589833:JC589871 SY589833:SY589871 ACU589833:ACU589871 AMQ589833:AMQ589871 AWM589833:AWM589871 BGI589833:BGI589871 BQE589833:BQE589871 CAA589833:CAA589871 CJW589833:CJW589871 CTS589833:CTS589871 DDO589833:DDO589871 DNK589833:DNK589871 DXG589833:DXG589871 EHC589833:EHC589871 EQY589833:EQY589871 FAU589833:FAU589871 FKQ589833:FKQ589871 FUM589833:FUM589871 GEI589833:GEI589871 GOE589833:GOE589871 GYA589833:GYA589871 HHW589833:HHW589871 HRS589833:HRS589871 IBO589833:IBO589871 ILK589833:ILK589871 IVG589833:IVG589871 JFC589833:JFC589871 JOY589833:JOY589871 JYU589833:JYU589871 KIQ589833:KIQ589871 KSM589833:KSM589871 LCI589833:LCI589871 LME589833:LME589871 LWA589833:LWA589871 MFW589833:MFW589871 MPS589833:MPS589871 MZO589833:MZO589871 NJK589833:NJK589871 NTG589833:NTG589871 ODC589833:ODC589871 OMY589833:OMY589871 OWU589833:OWU589871 PGQ589833:PGQ589871 PQM589833:PQM589871 QAI589833:QAI589871 QKE589833:QKE589871 QUA589833:QUA589871 RDW589833:RDW589871 RNS589833:RNS589871 RXO589833:RXO589871 SHK589833:SHK589871 SRG589833:SRG589871 TBC589833:TBC589871 TKY589833:TKY589871 TUU589833:TUU589871 UEQ589833:UEQ589871 UOM589833:UOM589871 UYI589833:UYI589871 VIE589833:VIE589871 VSA589833:VSA589871 WBW589833:WBW589871 WLS589833:WLS589871 WVO589833:WVO589871 G655369:G655407 JC655369:JC655407 SY655369:SY655407 ACU655369:ACU655407 AMQ655369:AMQ655407 AWM655369:AWM655407 BGI655369:BGI655407 BQE655369:BQE655407 CAA655369:CAA655407 CJW655369:CJW655407 CTS655369:CTS655407 DDO655369:DDO655407 DNK655369:DNK655407 DXG655369:DXG655407 EHC655369:EHC655407 EQY655369:EQY655407 FAU655369:FAU655407 FKQ655369:FKQ655407 FUM655369:FUM655407 GEI655369:GEI655407 GOE655369:GOE655407 GYA655369:GYA655407 HHW655369:HHW655407 HRS655369:HRS655407 IBO655369:IBO655407 ILK655369:ILK655407 IVG655369:IVG655407 JFC655369:JFC655407 JOY655369:JOY655407 JYU655369:JYU655407 KIQ655369:KIQ655407 KSM655369:KSM655407 LCI655369:LCI655407 LME655369:LME655407 LWA655369:LWA655407 MFW655369:MFW655407 MPS655369:MPS655407 MZO655369:MZO655407 NJK655369:NJK655407 NTG655369:NTG655407 ODC655369:ODC655407 OMY655369:OMY655407 OWU655369:OWU655407 PGQ655369:PGQ655407 PQM655369:PQM655407 QAI655369:QAI655407 QKE655369:QKE655407 QUA655369:QUA655407 RDW655369:RDW655407 RNS655369:RNS655407 RXO655369:RXO655407 SHK655369:SHK655407 SRG655369:SRG655407 TBC655369:TBC655407 TKY655369:TKY655407 TUU655369:TUU655407 UEQ655369:UEQ655407 UOM655369:UOM655407 UYI655369:UYI655407 VIE655369:VIE655407 VSA655369:VSA655407 WBW655369:WBW655407 WLS655369:WLS655407 WVO655369:WVO655407 G720905:G720943 JC720905:JC720943 SY720905:SY720943 ACU720905:ACU720943 AMQ720905:AMQ720943 AWM720905:AWM720943 BGI720905:BGI720943 BQE720905:BQE720943 CAA720905:CAA720943 CJW720905:CJW720943 CTS720905:CTS720943 DDO720905:DDO720943 DNK720905:DNK720943 DXG720905:DXG720943 EHC720905:EHC720943 EQY720905:EQY720943 FAU720905:FAU720943 FKQ720905:FKQ720943 FUM720905:FUM720943 GEI720905:GEI720943 GOE720905:GOE720943 GYA720905:GYA720943 HHW720905:HHW720943 HRS720905:HRS720943 IBO720905:IBO720943 ILK720905:ILK720943 IVG720905:IVG720943 JFC720905:JFC720943 JOY720905:JOY720943 JYU720905:JYU720943 KIQ720905:KIQ720943 KSM720905:KSM720943 LCI720905:LCI720943 LME720905:LME720943 LWA720905:LWA720943 MFW720905:MFW720943 MPS720905:MPS720943 MZO720905:MZO720943 NJK720905:NJK720943 NTG720905:NTG720943 ODC720905:ODC720943 OMY720905:OMY720943 OWU720905:OWU720943 PGQ720905:PGQ720943 PQM720905:PQM720943 QAI720905:QAI720943 QKE720905:QKE720943 QUA720905:QUA720943 RDW720905:RDW720943 RNS720905:RNS720943 RXO720905:RXO720943 SHK720905:SHK720943 SRG720905:SRG720943 TBC720905:TBC720943 TKY720905:TKY720943 TUU720905:TUU720943 UEQ720905:UEQ720943 UOM720905:UOM720943 UYI720905:UYI720943 VIE720905:VIE720943 VSA720905:VSA720943 WBW720905:WBW720943 WLS720905:WLS720943 WVO720905:WVO720943 G786441:G786479 JC786441:JC786479 SY786441:SY786479 ACU786441:ACU786479 AMQ786441:AMQ786479 AWM786441:AWM786479 BGI786441:BGI786479 BQE786441:BQE786479 CAA786441:CAA786479 CJW786441:CJW786479 CTS786441:CTS786479 DDO786441:DDO786479 DNK786441:DNK786479 DXG786441:DXG786479 EHC786441:EHC786479 EQY786441:EQY786479 FAU786441:FAU786479 FKQ786441:FKQ786479 FUM786441:FUM786479 GEI786441:GEI786479 GOE786441:GOE786479 GYA786441:GYA786479 HHW786441:HHW786479 HRS786441:HRS786479 IBO786441:IBO786479 ILK786441:ILK786479 IVG786441:IVG786479 JFC786441:JFC786479 JOY786441:JOY786479 JYU786441:JYU786479 KIQ786441:KIQ786479 KSM786441:KSM786479 LCI786441:LCI786479 LME786441:LME786479 LWA786441:LWA786479 MFW786441:MFW786479 MPS786441:MPS786479 MZO786441:MZO786479 NJK786441:NJK786479 NTG786441:NTG786479 ODC786441:ODC786479 OMY786441:OMY786479 OWU786441:OWU786479 PGQ786441:PGQ786479 PQM786441:PQM786479 QAI786441:QAI786479 QKE786441:QKE786479 QUA786441:QUA786479 RDW786441:RDW786479 RNS786441:RNS786479 RXO786441:RXO786479 SHK786441:SHK786479 SRG786441:SRG786479 TBC786441:TBC786479 TKY786441:TKY786479 TUU786441:TUU786479 UEQ786441:UEQ786479 UOM786441:UOM786479 UYI786441:UYI786479 VIE786441:VIE786479 VSA786441:VSA786479 WBW786441:WBW786479 WLS786441:WLS786479 WVO786441:WVO786479 G851977:G852015 JC851977:JC852015 SY851977:SY852015 ACU851977:ACU852015 AMQ851977:AMQ852015 AWM851977:AWM852015 BGI851977:BGI852015 BQE851977:BQE852015 CAA851977:CAA852015 CJW851977:CJW852015 CTS851977:CTS852015 DDO851977:DDO852015 DNK851977:DNK852015 DXG851977:DXG852015 EHC851977:EHC852015 EQY851977:EQY852015 FAU851977:FAU852015 FKQ851977:FKQ852015 FUM851977:FUM852015 GEI851977:GEI852015 GOE851977:GOE852015 GYA851977:GYA852015 HHW851977:HHW852015 HRS851977:HRS852015 IBO851977:IBO852015 ILK851977:ILK852015 IVG851977:IVG852015 JFC851977:JFC852015 JOY851977:JOY852015 JYU851977:JYU852015 KIQ851977:KIQ852015 KSM851977:KSM852015 LCI851977:LCI852015 LME851977:LME852015 LWA851977:LWA852015 MFW851977:MFW852015 MPS851977:MPS852015 MZO851977:MZO852015 NJK851977:NJK852015 NTG851977:NTG852015 ODC851977:ODC852015 OMY851977:OMY852015 OWU851977:OWU852015 PGQ851977:PGQ852015 PQM851977:PQM852015 QAI851977:QAI852015 QKE851977:QKE852015 QUA851977:QUA852015 RDW851977:RDW852015 RNS851977:RNS852015 RXO851977:RXO852015 SHK851977:SHK852015 SRG851977:SRG852015 TBC851977:TBC852015 TKY851977:TKY852015 TUU851977:TUU852015 UEQ851977:UEQ852015 UOM851977:UOM852015 UYI851977:UYI852015 VIE851977:VIE852015 VSA851977:VSA852015 WBW851977:WBW852015 WLS851977:WLS852015 WVO851977:WVO852015 G917513:G917551 JC917513:JC917551 SY917513:SY917551 ACU917513:ACU917551 AMQ917513:AMQ917551 AWM917513:AWM917551 BGI917513:BGI917551 BQE917513:BQE917551 CAA917513:CAA917551 CJW917513:CJW917551 CTS917513:CTS917551 DDO917513:DDO917551 DNK917513:DNK917551 DXG917513:DXG917551 EHC917513:EHC917551 EQY917513:EQY917551 FAU917513:FAU917551 FKQ917513:FKQ917551 FUM917513:FUM917551 GEI917513:GEI917551 GOE917513:GOE917551 GYA917513:GYA917551 HHW917513:HHW917551 HRS917513:HRS917551 IBO917513:IBO917551 ILK917513:ILK917551 IVG917513:IVG917551 JFC917513:JFC917551 JOY917513:JOY917551 JYU917513:JYU917551 KIQ917513:KIQ917551 KSM917513:KSM917551 LCI917513:LCI917551 LME917513:LME917551 LWA917513:LWA917551 MFW917513:MFW917551 MPS917513:MPS917551 MZO917513:MZO917551 NJK917513:NJK917551 NTG917513:NTG917551 ODC917513:ODC917551 OMY917513:OMY917551 OWU917513:OWU917551 PGQ917513:PGQ917551 PQM917513:PQM917551 QAI917513:QAI917551 QKE917513:QKE917551 QUA917513:QUA917551 RDW917513:RDW917551 RNS917513:RNS917551 RXO917513:RXO917551 SHK917513:SHK917551 SRG917513:SRG917551 TBC917513:TBC917551 TKY917513:TKY917551 TUU917513:TUU917551 UEQ917513:UEQ917551 UOM917513:UOM917551 UYI917513:UYI917551 VIE917513:VIE917551 VSA917513:VSA917551 WBW917513:WBW917551 WLS917513:WLS917551 WVO917513:WVO917551 G983049:G983087 JC983049:JC983087 SY983049:SY983087 ACU983049:ACU983087 AMQ983049:AMQ983087 AWM983049:AWM983087 BGI983049:BGI983087 BQE983049:BQE983087 CAA983049:CAA983087 CJW983049:CJW983087 CTS983049:CTS983087 DDO983049:DDO983087 DNK983049:DNK983087 DXG983049:DXG983087 EHC983049:EHC983087 EQY983049:EQY983087 FAU983049:FAU983087 FKQ983049:FKQ983087 FUM983049:FUM983087 GEI983049:GEI983087 GOE983049:GOE983087 GYA983049:GYA983087 HHW983049:HHW983087 HRS983049:HRS983087 IBO983049:IBO983087 ILK983049:ILK983087 IVG983049:IVG983087 JFC983049:JFC983087 JOY983049:JOY983087 JYU983049:JYU983087 KIQ983049:KIQ983087 KSM983049:KSM983087 LCI983049:LCI983087 LME983049:LME983087 LWA983049:LWA983087 MFW983049:MFW983087 MPS983049:MPS983087 MZO983049:MZO983087 NJK983049:NJK983087 NTG983049:NTG983087 ODC983049:ODC983087 OMY983049:OMY983087 OWU983049:OWU983087 PGQ983049:PGQ983087 PQM983049:PQM983087 QAI983049:QAI983087 QKE983049:QKE983087 QUA983049:QUA983087 RDW983049:RDW983087 RNS983049:RNS983087 RXO983049:RXO983087 SHK983049:SHK983087 SRG983049:SRG983087 TBC983049:TBC983087 TKY983049:TKY983087 TUU983049:TUU983087 UEQ983049:UEQ983087 UOM983049:UOM983087 UYI983049:UYI983087 VIE983049:VIE983087 VSA983049:VSA983087 WBW983049:WBW983087 WLS983049:WLS983087 WVO983049:WVO983087">
      <formula1>Causa</formula1>
    </dataValidation>
    <dataValidation type="list" showInputMessage="1" showErrorMessage="1" errorTitle="Rechazado" error="Solo son validadas las opciones de la lista" sqref="BL9:BL47 LH9:LH47 VD9:VD47 AEZ9:AEZ47 AOV9:AOV47 AYR9:AYR47 BIN9:BIN47 BSJ9:BSJ47 CCF9:CCF47 CMB9:CMB47 CVX9:CVX47 DFT9:DFT47 DPP9:DPP47 DZL9:DZL47 EJH9:EJH47 ETD9:ETD47 FCZ9:FCZ47 FMV9:FMV47 FWR9:FWR47 GGN9:GGN47 GQJ9:GQJ47 HAF9:HAF47 HKB9:HKB47 HTX9:HTX47 IDT9:IDT47 INP9:INP47 IXL9:IXL47 JHH9:JHH47 JRD9:JRD47 KAZ9:KAZ47 KKV9:KKV47 KUR9:KUR47 LEN9:LEN47 LOJ9:LOJ47 LYF9:LYF47 MIB9:MIB47 MRX9:MRX47 NBT9:NBT47 NLP9:NLP47 NVL9:NVL47 OFH9:OFH47 OPD9:OPD47 OYZ9:OYZ47 PIV9:PIV47 PSR9:PSR47 QCN9:QCN47 QMJ9:QMJ47 QWF9:QWF47 RGB9:RGB47 RPX9:RPX47 RZT9:RZT47 SJP9:SJP47 STL9:STL47 TDH9:TDH47 TND9:TND47 TWZ9:TWZ47 UGV9:UGV47 UQR9:UQR47 VAN9:VAN47 VKJ9:VKJ47 VUF9:VUF47 WEB9:WEB47 WNX9:WNX47 WXT9:WXT47 BL65545:BL65583 LH65545:LH65583 VD65545:VD65583 AEZ65545:AEZ65583 AOV65545:AOV65583 AYR65545:AYR65583 BIN65545:BIN65583 BSJ65545:BSJ65583 CCF65545:CCF65583 CMB65545:CMB65583 CVX65545:CVX65583 DFT65545:DFT65583 DPP65545:DPP65583 DZL65545:DZL65583 EJH65545:EJH65583 ETD65545:ETD65583 FCZ65545:FCZ65583 FMV65545:FMV65583 FWR65545:FWR65583 GGN65545:GGN65583 GQJ65545:GQJ65583 HAF65545:HAF65583 HKB65545:HKB65583 HTX65545:HTX65583 IDT65545:IDT65583 INP65545:INP65583 IXL65545:IXL65583 JHH65545:JHH65583 JRD65545:JRD65583 KAZ65545:KAZ65583 KKV65545:KKV65583 KUR65545:KUR65583 LEN65545:LEN65583 LOJ65545:LOJ65583 LYF65545:LYF65583 MIB65545:MIB65583 MRX65545:MRX65583 NBT65545:NBT65583 NLP65545:NLP65583 NVL65545:NVL65583 OFH65545:OFH65583 OPD65545:OPD65583 OYZ65545:OYZ65583 PIV65545:PIV65583 PSR65545:PSR65583 QCN65545:QCN65583 QMJ65545:QMJ65583 QWF65545:QWF65583 RGB65545:RGB65583 RPX65545:RPX65583 RZT65545:RZT65583 SJP65545:SJP65583 STL65545:STL65583 TDH65545:TDH65583 TND65545:TND65583 TWZ65545:TWZ65583 UGV65545:UGV65583 UQR65545:UQR65583 VAN65545:VAN65583 VKJ65545:VKJ65583 VUF65545:VUF65583 WEB65545:WEB65583 WNX65545:WNX65583 WXT65545:WXT65583 BL131081:BL131119 LH131081:LH131119 VD131081:VD131119 AEZ131081:AEZ131119 AOV131081:AOV131119 AYR131081:AYR131119 BIN131081:BIN131119 BSJ131081:BSJ131119 CCF131081:CCF131119 CMB131081:CMB131119 CVX131081:CVX131119 DFT131081:DFT131119 DPP131081:DPP131119 DZL131081:DZL131119 EJH131081:EJH131119 ETD131081:ETD131119 FCZ131081:FCZ131119 FMV131081:FMV131119 FWR131081:FWR131119 GGN131081:GGN131119 GQJ131081:GQJ131119 HAF131081:HAF131119 HKB131081:HKB131119 HTX131081:HTX131119 IDT131081:IDT131119 INP131081:INP131119 IXL131081:IXL131119 JHH131081:JHH131119 JRD131081:JRD131119 KAZ131081:KAZ131119 KKV131081:KKV131119 KUR131081:KUR131119 LEN131081:LEN131119 LOJ131081:LOJ131119 LYF131081:LYF131119 MIB131081:MIB131119 MRX131081:MRX131119 NBT131081:NBT131119 NLP131081:NLP131119 NVL131081:NVL131119 OFH131081:OFH131119 OPD131081:OPD131119 OYZ131081:OYZ131119 PIV131081:PIV131119 PSR131081:PSR131119 QCN131081:QCN131119 QMJ131081:QMJ131119 QWF131081:QWF131119 RGB131081:RGB131119 RPX131081:RPX131119 RZT131081:RZT131119 SJP131081:SJP131119 STL131081:STL131119 TDH131081:TDH131119 TND131081:TND131119 TWZ131081:TWZ131119 UGV131081:UGV131119 UQR131081:UQR131119 VAN131081:VAN131119 VKJ131081:VKJ131119 VUF131081:VUF131119 WEB131081:WEB131119 WNX131081:WNX131119 WXT131081:WXT131119 BL196617:BL196655 LH196617:LH196655 VD196617:VD196655 AEZ196617:AEZ196655 AOV196617:AOV196655 AYR196617:AYR196655 BIN196617:BIN196655 BSJ196617:BSJ196655 CCF196617:CCF196655 CMB196617:CMB196655 CVX196617:CVX196655 DFT196617:DFT196655 DPP196617:DPP196655 DZL196617:DZL196655 EJH196617:EJH196655 ETD196617:ETD196655 FCZ196617:FCZ196655 FMV196617:FMV196655 FWR196617:FWR196655 GGN196617:GGN196655 GQJ196617:GQJ196655 HAF196617:HAF196655 HKB196617:HKB196655 HTX196617:HTX196655 IDT196617:IDT196655 INP196617:INP196655 IXL196617:IXL196655 JHH196617:JHH196655 JRD196617:JRD196655 KAZ196617:KAZ196655 KKV196617:KKV196655 KUR196617:KUR196655 LEN196617:LEN196655 LOJ196617:LOJ196655 LYF196617:LYF196655 MIB196617:MIB196655 MRX196617:MRX196655 NBT196617:NBT196655 NLP196617:NLP196655 NVL196617:NVL196655 OFH196617:OFH196655 OPD196617:OPD196655 OYZ196617:OYZ196655 PIV196617:PIV196655 PSR196617:PSR196655 QCN196617:QCN196655 QMJ196617:QMJ196655 QWF196617:QWF196655 RGB196617:RGB196655 RPX196617:RPX196655 RZT196617:RZT196655 SJP196617:SJP196655 STL196617:STL196655 TDH196617:TDH196655 TND196617:TND196655 TWZ196617:TWZ196655 UGV196617:UGV196655 UQR196617:UQR196655 VAN196617:VAN196655 VKJ196617:VKJ196655 VUF196617:VUF196655 WEB196617:WEB196655 WNX196617:WNX196655 WXT196617:WXT196655 BL262153:BL262191 LH262153:LH262191 VD262153:VD262191 AEZ262153:AEZ262191 AOV262153:AOV262191 AYR262153:AYR262191 BIN262153:BIN262191 BSJ262153:BSJ262191 CCF262153:CCF262191 CMB262153:CMB262191 CVX262153:CVX262191 DFT262153:DFT262191 DPP262153:DPP262191 DZL262153:DZL262191 EJH262153:EJH262191 ETD262153:ETD262191 FCZ262153:FCZ262191 FMV262153:FMV262191 FWR262153:FWR262191 GGN262153:GGN262191 GQJ262153:GQJ262191 HAF262153:HAF262191 HKB262153:HKB262191 HTX262153:HTX262191 IDT262153:IDT262191 INP262153:INP262191 IXL262153:IXL262191 JHH262153:JHH262191 JRD262153:JRD262191 KAZ262153:KAZ262191 KKV262153:KKV262191 KUR262153:KUR262191 LEN262153:LEN262191 LOJ262153:LOJ262191 LYF262153:LYF262191 MIB262153:MIB262191 MRX262153:MRX262191 NBT262153:NBT262191 NLP262153:NLP262191 NVL262153:NVL262191 OFH262153:OFH262191 OPD262153:OPD262191 OYZ262153:OYZ262191 PIV262153:PIV262191 PSR262153:PSR262191 QCN262153:QCN262191 QMJ262153:QMJ262191 QWF262153:QWF262191 RGB262153:RGB262191 RPX262153:RPX262191 RZT262153:RZT262191 SJP262153:SJP262191 STL262153:STL262191 TDH262153:TDH262191 TND262153:TND262191 TWZ262153:TWZ262191 UGV262153:UGV262191 UQR262153:UQR262191 VAN262153:VAN262191 VKJ262153:VKJ262191 VUF262153:VUF262191 WEB262153:WEB262191 WNX262153:WNX262191 WXT262153:WXT262191 BL327689:BL327727 LH327689:LH327727 VD327689:VD327727 AEZ327689:AEZ327727 AOV327689:AOV327727 AYR327689:AYR327727 BIN327689:BIN327727 BSJ327689:BSJ327727 CCF327689:CCF327727 CMB327689:CMB327727 CVX327689:CVX327727 DFT327689:DFT327727 DPP327689:DPP327727 DZL327689:DZL327727 EJH327689:EJH327727 ETD327689:ETD327727 FCZ327689:FCZ327727 FMV327689:FMV327727 FWR327689:FWR327727 GGN327689:GGN327727 GQJ327689:GQJ327727 HAF327689:HAF327727 HKB327689:HKB327727 HTX327689:HTX327727 IDT327689:IDT327727 INP327689:INP327727 IXL327689:IXL327727 JHH327689:JHH327727 JRD327689:JRD327727 KAZ327689:KAZ327727 KKV327689:KKV327727 KUR327689:KUR327727 LEN327689:LEN327727 LOJ327689:LOJ327727 LYF327689:LYF327727 MIB327689:MIB327727 MRX327689:MRX327727 NBT327689:NBT327727 NLP327689:NLP327727 NVL327689:NVL327727 OFH327689:OFH327727 OPD327689:OPD327727 OYZ327689:OYZ327727 PIV327689:PIV327727 PSR327689:PSR327727 QCN327689:QCN327727 QMJ327689:QMJ327727 QWF327689:QWF327727 RGB327689:RGB327727 RPX327689:RPX327727 RZT327689:RZT327727 SJP327689:SJP327727 STL327689:STL327727 TDH327689:TDH327727 TND327689:TND327727 TWZ327689:TWZ327727 UGV327689:UGV327727 UQR327689:UQR327727 VAN327689:VAN327727 VKJ327689:VKJ327727 VUF327689:VUF327727 WEB327689:WEB327727 WNX327689:WNX327727 WXT327689:WXT327727 BL393225:BL393263 LH393225:LH393263 VD393225:VD393263 AEZ393225:AEZ393263 AOV393225:AOV393263 AYR393225:AYR393263 BIN393225:BIN393263 BSJ393225:BSJ393263 CCF393225:CCF393263 CMB393225:CMB393263 CVX393225:CVX393263 DFT393225:DFT393263 DPP393225:DPP393263 DZL393225:DZL393263 EJH393225:EJH393263 ETD393225:ETD393263 FCZ393225:FCZ393263 FMV393225:FMV393263 FWR393225:FWR393263 GGN393225:GGN393263 GQJ393225:GQJ393263 HAF393225:HAF393263 HKB393225:HKB393263 HTX393225:HTX393263 IDT393225:IDT393263 INP393225:INP393263 IXL393225:IXL393263 JHH393225:JHH393263 JRD393225:JRD393263 KAZ393225:KAZ393263 KKV393225:KKV393263 KUR393225:KUR393263 LEN393225:LEN393263 LOJ393225:LOJ393263 LYF393225:LYF393263 MIB393225:MIB393263 MRX393225:MRX393263 NBT393225:NBT393263 NLP393225:NLP393263 NVL393225:NVL393263 OFH393225:OFH393263 OPD393225:OPD393263 OYZ393225:OYZ393263 PIV393225:PIV393263 PSR393225:PSR393263 QCN393225:QCN393263 QMJ393225:QMJ393263 QWF393225:QWF393263 RGB393225:RGB393263 RPX393225:RPX393263 RZT393225:RZT393263 SJP393225:SJP393263 STL393225:STL393263 TDH393225:TDH393263 TND393225:TND393263 TWZ393225:TWZ393263 UGV393225:UGV393263 UQR393225:UQR393263 VAN393225:VAN393263 VKJ393225:VKJ393263 VUF393225:VUF393263 WEB393225:WEB393263 WNX393225:WNX393263 WXT393225:WXT393263 BL458761:BL458799 LH458761:LH458799 VD458761:VD458799 AEZ458761:AEZ458799 AOV458761:AOV458799 AYR458761:AYR458799 BIN458761:BIN458799 BSJ458761:BSJ458799 CCF458761:CCF458799 CMB458761:CMB458799 CVX458761:CVX458799 DFT458761:DFT458799 DPP458761:DPP458799 DZL458761:DZL458799 EJH458761:EJH458799 ETD458761:ETD458799 FCZ458761:FCZ458799 FMV458761:FMV458799 FWR458761:FWR458799 GGN458761:GGN458799 GQJ458761:GQJ458799 HAF458761:HAF458799 HKB458761:HKB458799 HTX458761:HTX458799 IDT458761:IDT458799 INP458761:INP458799 IXL458761:IXL458799 JHH458761:JHH458799 JRD458761:JRD458799 KAZ458761:KAZ458799 KKV458761:KKV458799 KUR458761:KUR458799 LEN458761:LEN458799 LOJ458761:LOJ458799 LYF458761:LYF458799 MIB458761:MIB458799 MRX458761:MRX458799 NBT458761:NBT458799 NLP458761:NLP458799 NVL458761:NVL458799 OFH458761:OFH458799 OPD458761:OPD458799 OYZ458761:OYZ458799 PIV458761:PIV458799 PSR458761:PSR458799 QCN458761:QCN458799 QMJ458761:QMJ458799 QWF458761:QWF458799 RGB458761:RGB458799 RPX458761:RPX458799 RZT458761:RZT458799 SJP458761:SJP458799 STL458761:STL458799 TDH458761:TDH458799 TND458761:TND458799 TWZ458761:TWZ458799 UGV458761:UGV458799 UQR458761:UQR458799 VAN458761:VAN458799 VKJ458761:VKJ458799 VUF458761:VUF458799 WEB458761:WEB458799 WNX458761:WNX458799 WXT458761:WXT458799 BL524297:BL524335 LH524297:LH524335 VD524297:VD524335 AEZ524297:AEZ524335 AOV524297:AOV524335 AYR524297:AYR524335 BIN524297:BIN524335 BSJ524297:BSJ524335 CCF524297:CCF524335 CMB524297:CMB524335 CVX524297:CVX524335 DFT524297:DFT524335 DPP524297:DPP524335 DZL524297:DZL524335 EJH524297:EJH524335 ETD524297:ETD524335 FCZ524297:FCZ524335 FMV524297:FMV524335 FWR524297:FWR524335 GGN524297:GGN524335 GQJ524297:GQJ524335 HAF524297:HAF524335 HKB524297:HKB524335 HTX524297:HTX524335 IDT524297:IDT524335 INP524297:INP524335 IXL524297:IXL524335 JHH524297:JHH524335 JRD524297:JRD524335 KAZ524297:KAZ524335 KKV524297:KKV524335 KUR524297:KUR524335 LEN524297:LEN524335 LOJ524297:LOJ524335 LYF524297:LYF524335 MIB524297:MIB524335 MRX524297:MRX524335 NBT524297:NBT524335 NLP524297:NLP524335 NVL524297:NVL524335 OFH524297:OFH524335 OPD524297:OPD524335 OYZ524297:OYZ524335 PIV524297:PIV524335 PSR524297:PSR524335 QCN524297:QCN524335 QMJ524297:QMJ524335 QWF524297:QWF524335 RGB524297:RGB524335 RPX524297:RPX524335 RZT524297:RZT524335 SJP524297:SJP524335 STL524297:STL524335 TDH524297:TDH524335 TND524297:TND524335 TWZ524297:TWZ524335 UGV524297:UGV524335 UQR524297:UQR524335 VAN524297:VAN524335 VKJ524297:VKJ524335 VUF524297:VUF524335 WEB524297:WEB524335 WNX524297:WNX524335 WXT524297:WXT524335 BL589833:BL589871 LH589833:LH589871 VD589833:VD589871 AEZ589833:AEZ589871 AOV589833:AOV589871 AYR589833:AYR589871 BIN589833:BIN589871 BSJ589833:BSJ589871 CCF589833:CCF589871 CMB589833:CMB589871 CVX589833:CVX589871 DFT589833:DFT589871 DPP589833:DPP589871 DZL589833:DZL589871 EJH589833:EJH589871 ETD589833:ETD589871 FCZ589833:FCZ589871 FMV589833:FMV589871 FWR589833:FWR589871 GGN589833:GGN589871 GQJ589833:GQJ589871 HAF589833:HAF589871 HKB589833:HKB589871 HTX589833:HTX589871 IDT589833:IDT589871 INP589833:INP589871 IXL589833:IXL589871 JHH589833:JHH589871 JRD589833:JRD589871 KAZ589833:KAZ589871 KKV589833:KKV589871 KUR589833:KUR589871 LEN589833:LEN589871 LOJ589833:LOJ589871 LYF589833:LYF589871 MIB589833:MIB589871 MRX589833:MRX589871 NBT589833:NBT589871 NLP589833:NLP589871 NVL589833:NVL589871 OFH589833:OFH589871 OPD589833:OPD589871 OYZ589833:OYZ589871 PIV589833:PIV589871 PSR589833:PSR589871 QCN589833:QCN589871 QMJ589833:QMJ589871 QWF589833:QWF589871 RGB589833:RGB589871 RPX589833:RPX589871 RZT589833:RZT589871 SJP589833:SJP589871 STL589833:STL589871 TDH589833:TDH589871 TND589833:TND589871 TWZ589833:TWZ589871 UGV589833:UGV589871 UQR589833:UQR589871 VAN589833:VAN589871 VKJ589833:VKJ589871 VUF589833:VUF589871 WEB589833:WEB589871 WNX589833:WNX589871 WXT589833:WXT589871 BL655369:BL655407 LH655369:LH655407 VD655369:VD655407 AEZ655369:AEZ655407 AOV655369:AOV655407 AYR655369:AYR655407 BIN655369:BIN655407 BSJ655369:BSJ655407 CCF655369:CCF655407 CMB655369:CMB655407 CVX655369:CVX655407 DFT655369:DFT655407 DPP655369:DPP655407 DZL655369:DZL655407 EJH655369:EJH655407 ETD655369:ETD655407 FCZ655369:FCZ655407 FMV655369:FMV655407 FWR655369:FWR655407 GGN655369:GGN655407 GQJ655369:GQJ655407 HAF655369:HAF655407 HKB655369:HKB655407 HTX655369:HTX655407 IDT655369:IDT655407 INP655369:INP655407 IXL655369:IXL655407 JHH655369:JHH655407 JRD655369:JRD655407 KAZ655369:KAZ655407 KKV655369:KKV655407 KUR655369:KUR655407 LEN655369:LEN655407 LOJ655369:LOJ655407 LYF655369:LYF655407 MIB655369:MIB655407 MRX655369:MRX655407 NBT655369:NBT655407 NLP655369:NLP655407 NVL655369:NVL655407 OFH655369:OFH655407 OPD655369:OPD655407 OYZ655369:OYZ655407 PIV655369:PIV655407 PSR655369:PSR655407 QCN655369:QCN655407 QMJ655369:QMJ655407 QWF655369:QWF655407 RGB655369:RGB655407 RPX655369:RPX655407 RZT655369:RZT655407 SJP655369:SJP655407 STL655369:STL655407 TDH655369:TDH655407 TND655369:TND655407 TWZ655369:TWZ655407 UGV655369:UGV655407 UQR655369:UQR655407 VAN655369:VAN655407 VKJ655369:VKJ655407 VUF655369:VUF655407 WEB655369:WEB655407 WNX655369:WNX655407 WXT655369:WXT655407 BL720905:BL720943 LH720905:LH720943 VD720905:VD720943 AEZ720905:AEZ720943 AOV720905:AOV720943 AYR720905:AYR720943 BIN720905:BIN720943 BSJ720905:BSJ720943 CCF720905:CCF720943 CMB720905:CMB720943 CVX720905:CVX720943 DFT720905:DFT720943 DPP720905:DPP720943 DZL720905:DZL720943 EJH720905:EJH720943 ETD720905:ETD720943 FCZ720905:FCZ720943 FMV720905:FMV720943 FWR720905:FWR720943 GGN720905:GGN720943 GQJ720905:GQJ720943 HAF720905:HAF720943 HKB720905:HKB720943 HTX720905:HTX720943 IDT720905:IDT720943 INP720905:INP720943 IXL720905:IXL720943 JHH720905:JHH720943 JRD720905:JRD720943 KAZ720905:KAZ720943 KKV720905:KKV720943 KUR720905:KUR720943 LEN720905:LEN720943 LOJ720905:LOJ720943 LYF720905:LYF720943 MIB720905:MIB720943 MRX720905:MRX720943 NBT720905:NBT720943 NLP720905:NLP720943 NVL720905:NVL720943 OFH720905:OFH720943 OPD720905:OPD720943 OYZ720905:OYZ720943 PIV720905:PIV720943 PSR720905:PSR720943 QCN720905:QCN720943 QMJ720905:QMJ720943 QWF720905:QWF720943 RGB720905:RGB720943 RPX720905:RPX720943 RZT720905:RZT720943 SJP720905:SJP720943 STL720905:STL720943 TDH720905:TDH720943 TND720905:TND720943 TWZ720905:TWZ720943 UGV720905:UGV720943 UQR720905:UQR720943 VAN720905:VAN720943 VKJ720905:VKJ720943 VUF720905:VUF720943 WEB720905:WEB720943 WNX720905:WNX720943 WXT720905:WXT720943 BL786441:BL786479 LH786441:LH786479 VD786441:VD786479 AEZ786441:AEZ786479 AOV786441:AOV786479 AYR786441:AYR786479 BIN786441:BIN786479 BSJ786441:BSJ786479 CCF786441:CCF786479 CMB786441:CMB786479 CVX786441:CVX786479 DFT786441:DFT786479 DPP786441:DPP786479 DZL786441:DZL786479 EJH786441:EJH786479 ETD786441:ETD786479 FCZ786441:FCZ786479 FMV786441:FMV786479 FWR786441:FWR786479 GGN786441:GGN786479 GQJ786441:GQJ786479 HAF786441:HAF786479 HKB786441:HKB786479 HTX786441:HTX786479 IDT786441:IDT786479 INP786441:INP786479 IXL786441:IXL786479 JHH786441:JHH786479 JRD786441:JRD786479 KAZ786441:KAZ786479 KKV786441:KKV786479 KUR786441:KUR786479 LEN786441:LEN786479 LOJ786441:LOJ786479 LYF786441:LYF786479 MIB786441:MIB786479 MRX786441:MRX786479 NBT786441:NBT786479 NLP786441:NLP786479 NVL786441:NVL786479 OFH786441:OFH786479 OPD786441:OPD786479 OYZ786441:OYZ786479 PIV786441:PIV786479 PSR786441:PSR786479 QCN786441:QCN786479 QMJ786441:QMJ786479 QWF786441:QWF786479 RGB786441:RGB786479 RPX786441:RPX786479 RZT786441:RZT786479 SJP786441:SJP786479 STL786441:STL786479 TDH786441:TDH786479 TND786441:TND786479 TWZ786441:TWZ786479 UGV786441:UGV786479 UQR786441:UQR786479 VAN786441:VAN786479 VKJ786441:VKJ786479 VUF786441:VUF786479 WEB786441:WEB786479 WNX786441:WNX786479 WXT786441:WXT786479 BL851977:BL852015 LH851977:LH852015 VD851977:VD852015 AEZ851977:AEZ852015 AOV851977:AOV852015 AYR851977:AYR852015 BIN851977:BIN852015 BSJ851977:BSJ852015 CCF851977:CCF852015 CMB851977:CMB852015 CVX851977:CVX852015 DFT851977:DFT852015 DPP851977:DPP852015 DZL851977:DZL852015 EJH851977:EJH852015 ETD851977:ETD852015 FCZ851977:FCZ852015 FMV851977:FMV852015 FWR851977:FWR852015 GGN851977:GGN852015 GQJ851977:GQJ852015 HAF851977:HAF852015 HKB851977:HKB852015 HTX851977:HTX852015 IDT851977:IDT852015 INP851977:INP852015 IXL851977:IXL852015 JHH851977:JHH852015 JRD851977:JRD852015 KAZ851977:KAZ852015 KKV851977:KKV852015 KUR851977:KUR852015 LEN851977:LEN852015 LOJ851977:LOJ852015 LYF851977:LYF852015 MIB851977:MIB852015 MRX851977:MRX852015 NBT851977:NBT852015 NLP851977:NLP852015 NVL851977:NVL852015 OFH851977:OFH852015 OPD851977:OPD852015 OYZ851977:OYZ852015 PIV851977:PIV852015 PSR851977:PSR852015 QCN851977:QCN852015 QMJ851977:QMJ852015 QWF851977:QWF852015 RGB851977:RGB852015 RPX851977:RPX852015 RZT851977:RZT852015 SJP851977:SJP852015 STL851977:STL852015 TDH851977:TDH852015 TND851977:TND852015 TWZ851977:TWZ852015 UGV851977:UGV852015 UQR851977:UQR852015 VAN851977:VAN852015 VKJ851977:VKJ852015 VUF851977:VUF852015 WEB851977:WEB852015 WNX851977:WNX852015 WXT851977:WXT852015 BL917513:BL917551 LH917513:LH917551 VD917513:VD917551 AEZ917513:AEZ917551 AOV917513:AOV917551 AYR917513:AYR917551 BIN917513:BIN917551 BSJ917513:BSJ917551 CCF917513:CCF917551 CMB917513:CMB917551 CVX917513:CVX917551 DFT917513:DFT917551 DPP917513:DPP917551 DZL917513:DZL917551 EJH917513:EJH917551 ETD917513:ETD917551 FCZ917513:FCZ917551 FMV917513:FMV917551 FWR917513:FWR917551 GGN917513:GGN917551 GQJ917513:GQJ917551 HAF917513:HAF917551 HKB917513:HKB917551 HTX917513:HTX917551 IDT917513:IDT917551 INP917513:INP917551 IXL917513:IXL917551 JHH917513:JHH917551 JRD917513:JRD917551 KAZ917513:KAZ917551 KKV917513:KKV917551 KUR917513:KUR917551 LEN917513:LEN917551 LOJ917513:LOJ917551 LYF917513:LYF917551 MIB917513:MIB917551 MRX917513:MRX917551 NBT917513:NBT917551 NLP917513:NLP917551 NVL917513:NVL917551 OFH917513:OFH917551 OPD917513:OPD917551 OYZ917513:OYZ917551 PIV917513:PIV917551 PSR917513:PSR917551 QCN917513:QCN917551 QMJ917513:QMJ917551 QWF917513:QWF917551 RGB917513:RGB917551 RPX917513:RPX917551 RZT917513:RZT917551 SJP917513:SJP917551 STL917513:STL917551 TDH917513:TDH917551 TND917513:TND917551 TWZ917513:TWZ917551 UGV917513:UGV917551 UQR917513:UQR917551 VAN917513:VAN917551 VKJ917513:VKJ917551 VUF917513:VUF917551 WEB917513:WEB917551 WNX917513:WNX917551 WXT917513:WXT917551 BL983049:BL983087 LH983049:LH983087 VD983049:VD983087 AEZ983049:AEZ983087 AOV983049:AOV983087 AYR983049:AYR983087 BIN983049:BIN983087 BSJ983049:BSJ983087 CCF983049:CCF983087 CMB983049:CMB983087 CVX983049:CVX983087 DFT983049:DFT983087 DPP983049:DPP983087 DZL983049:DZL983087 EJH983049:EJH983087 ETD983049:ETD983087 FCZ983049:FCZ983087 FMV983049:FMV983087 FWR983049:FWR983087 GGN983049:GGN983087 GQJ983049:GQJ983087 HAF983049:HAF983087 HKB983049:HKB983087 HTX983049:HTX983087 IDT983049:IDT983087 INP983049:INP983087 IXL983049:IXL983087 JHH983049:JHH983087 JRD983049:JRD983087 KAZ983049:KAZ983087 KKV983049:KKV983087 KUR983049:KUR983087 LEN983049:LEN983087 LOJ983049:LOJ983087 LYF983049:LYF983087 MIB983049:MIB983087 MRX983049:MRX983087 NBT983049:NBT983087 NLP983049:NLP983087 NVL983049:NVL983087 OFH983049:OFH983087 OPD983049:OPD983087 OYZ983049:OYZ983087 PIV983049:PIV983087 PSR983049:PSR983087 QCN983049:QCN983087 QMJ983049:QMJ983087 QWF983049:QWF983087 RGB983049:RGB983087 RPX983049:RPX983087 RZT983049:RZT983087 SJP983049:SJP983087 STL983049:STL983087 TDH983049:TDH983087 TND983049:TND983087 TWZ983049:TWZ983087 UGV983049:UGV983087 UQR983049:UQR983087 VAN983049:VAN983087 VKJ983049:VKJ983087 VUF983049:VUF983087 WEB983049:WEB983087 WNX983049:WNX983087 WXT983049:WXT983087">
      <formula1>Oportunidad</formula1>
    </dataValidation>
    <dataValidation type="list" showInputMessage="1" showErrorMessage="1" errorTitle="Rechazado" error="Solo son validadas las opciones de la lista" sqref="BN9:BN47 LJ9:LJ47 VF9:VF47 AFB9:AFB47 AOX9:AOX47 AYT9:AYT47 BIP9:BIP47 BSL9:BSL47 CCH9:CCH47 CMD9:CMD47 CVZ9:CVZ47 DFV9:DFV47 DPR9:DPR47 DZN9:DZN47 EJJ9:EJJ47 ETF9:ETF47 FDB9:FDB47 FMX9:FMX47 FWT9:FWT47 GGP9:GGP47 GQL9:GQL47 HAH9:HAH47 HKD9:HKD47 HTZ9:HTZ47 IDV9:IDV47 INR9:INR47 IXN9:IXN47 JHJ9:JHJ47 JRF9:JRF47 KBB9:KBB47 KKX9:KKX47 KUT9:KUT47 LEP9:LEP47 LOL9:LOL47 LYH9:LYH47 MID9:MID47 MRZ9:MRZ47 NBV9:NBV47 NLR9:NLR47 NVN9:NVN47 OFJ9:OFJ47 OPF9:OPF47 OZB9:OZB47 PIX9:PIX47 PST9:PST47 QCP9:QCP47 QML9:QML47 QWH9:QWH47 RGD9:RGD47 RPZ9:RPZ47 RZV9:RZV47 SJR9:SJR47 STN9:STN47 TDJ9:TDJ47 TNF9:TNF47 TXB9:TXB47 UGX9:UGX47 UQT9:UQT47 VAP9:VAP47 VKL9:VKL47 VUH9:VUH47 WED9:WED47 WNZ9:WNZ47 WXV9:WXV47 BN65545:BN65583 LJ65545:LJ65583 VF65545:VF65583 AFB65545:AFB65583 AOX65545:AOX65583 AYT65545:AYT65583 BIP65545:BIP65583 BSL65545:BSL65583 CCH65545:CCH65583 CMD65545:CMD65583 CVZ65545:CVZ65583 DFV65545:DFV65583 DPR65545:DPR65583 DZN65545:DZN65583 EJJ65545:EJJ65583 ETF65545:ETF65583 FDB65545:FDB65583 FMX65545:FMX65583 FWT65545:FWT65583 GGP65545:GGP65583 GQL65545:GQL65583 HAH65545:HAH65583 HKD65545:HKD65583 HTZ65545:HTZ65583 IDV65545:IDV65583 INR65545:INR65583 IXN65545:IXN65583 JHJ65545:JHJ65583 JRF65545:JRF65583 KBB65545:KBB65583 KKX65545:KKX65583 KUT65545:KUT65583 LEP65545:LEP65583 LOL65545:LOL65583 LYH65545:LYH65583 MID65545:MID65583 MRZ65545:MRZ65583 NBV65545:NBV65583 NLR65545:NLR65583 NVN65545:NVN65583 OFJ65545:OFJ65583 OPF65545:OPF65583 OZB65545:OZB65583 PIX65545:PIX65583 PST65545:PST65583 QCP65545:QCP65583 QML65545:QML65583 QWH65545:QWH65583 RGD65545:RGD65583 RPZ65545:RPZ65583 RZV65545:RZV65583 SJR65545:SJR65583 STN65545:STN65583 TDJ65545:TDJ65583 TNF65545:TNF65583 TXB65545:TXB65583 UGX65545:UGX65583 UQT65545:UQT65583 VAP65545:VAP65583 VKL65545:VKL65583 VUH65545:VUH65583 WED65545:WED65583 WNZ65545:WNZ65583 WXV65545:WXV65583 BN131081:BN131119 LJ131081:LJ131119 VF131081:VF131119 AFB131081:AFB131119 AOX131081:AOX131119 AYT131081:AYT131119 BIP131081:BIP131119 BSL131081:BSL131119 CCH131081:CCH131119 CMD131081:CMD131119 CVZ131081:CVZ131119 DFV131081:DFV131119 DPR131081:DPR131119 DZN131081:DZN131119 EJJ131081:EJJ131119 ETF131081:ETF131119 FDB131081:FDB131119 FMX131081:FMX131119 FWT131081:FWT131119 GGP131081:GGP131119 GQL131081:GQL131119 HAH131081:HAH131119 HKD131081:HKD131119 HTZ131081:HTZ131119 IDV131081:IDV131119 INR131081:INR131119 IXN131081:IXN131119 JHJ131081:JHJ131119 JRF131081:JRF131119 KBB131081:KBB131119 KKX131081:KKX131119 KUT131081:KUT131119 LEP131081:LEP131119 LOL131081:LOL131119 LYH131081:LYH131119 MID131081:MID131119 MRZ131081:MRZ131119 NBV131081:NBV131119 NLR131081:NLR131119 NVN131081:NVN131119 OFJ131081:OFJ131119 OPF131081:OPF131119 OZB131081:OZB131119 PIX131081:PIX131119 PST131081:PST131119 QCP131081:QCP131119 QML131081:QML131119 QWH131081:QWH131119 RGD131081:RGD131119 RPZ131081:RPZ131119 RZV131081:RZV131119 SJR131081:SJR131119 STN131081:STN131119 TDJ131081:TDJ131119 TNF131081:TNF131119 TXB131081:TXB131119 UGX131081:UGX131119 UQT131081:UQT131119 VAP131081:VAP131119 VKL131081:VKL131119 VUH131081:VUH131119 WED131081:WED131119 WNZ131081:WNZ131119 WXV131081:WXV131119 BN196617:BN196655 LJ196617:LJ196655 VF196617:VF196655 AFB196617:AFB196655 AOX196617:AOX196655 AYT196617:AYT196655 BIP196617:BIP196655 BSL196617:BSL196655 CCH196617:CCH196655 CMD196617:CMD196655 CVZ196617:CVZ196655 DFV196617:DFV196655 DPR196617:DPR196655 DZN196617:DZN196655 EJJ196617:EJJ196655 ETF196617:ETF196655 FDB196617:FDB196655 FMX196617:FMX196655 FWT196617:FWT196655 GGP196617:GGP196655 GQL196617:GQL196655 HAH196617:HAH196655 HKD196617:HKD196655 HTZ196617:HTZ196655 IDV196617:IDV196655 INR196617:INR196655 IXN196617:IXN196655 JHJ196617:JHJ196655 JRF196617:JRF196655 KBB196617:KBB196655 KKX196617:KKX196655 KUT196617:KUT196655 LEP196617:LEP196655 LOL196617:LOL196655 LYH196617:LYH196655 MID196617:MID196655 MRZ196617:MRZ196655 NBV196617:NBV196655 NLR196617:NLR196655 NVN196617:NVN196655 OFJ196617:OFJ196655 OPF196617:OPF196655 OZB196617:OZB196655 PIX196617:PIX196655 PST196617:PST196655 QCP196617:QCP196655 QML196617:QML196655 QWH196617:QWH196655 RGD196617:RGD196655 RPZ196617:RPZ196655 RZV196617:RZV196655 SJR196617:SJR196655 STN196617:STN196655 TDJ196617:TDJ196655 TNF196617:TNF196655 TXB196617:TXB196655 UGX196617:UGX196655 UQT196617:UQT196655 VAP196617:VAP196655 VKL196617:VKL196655 VUH196617:VUH196655 WED196617:WED196655 WNZ196617:WNZ196655 WXV196617:WXV196655 BN262153:BN262191 LJ262153:LJ262191 VF262153:VF262191 AFB262153:AFB262191 AOX262153:AOX262191 AYT262153:AYT262191 BIP262153:BIP262191 BSL262153:BSL262191 CCH262153:CCH262191 CMD262153:CMD262191 CVZ262153:CVZ262191 DFV262153:DFV262191 DPR262153:DPR262191 DZN262153:DZN262191 EJJ262153:EJJ262191 ETF262153:ETF262191 FDB262153:FDB262191 FMX262153:FMX262191 FWT262153:FWT262191 GGP262153:GGP262191 GQL262153:GQL262191 HAH262153:HAH262191 HKD262153:HKD262191 HTZ262153:HTZ262191 IDV262153:IDV262191 INR262153:INR262191 IXN262153:IXN262191 JHJ262153:JHJ262191 JRF262153:JRF262191 KBB262153:KBB262191 KKX262153:KKX262191 KUT262153:KUT262191 LEP262153:LEP262191 LOL262153:LOL262191 LYH262153:LYH262191 MID262153:MID262191 MRZ262153:MRZ262191 NBV262153:NBV262191 NLR262153:NLR262191 NVN262153:NVN262191 OFJ262153:OFJ262191 OPF262153:OPF262191 OZB262153:OZB262191 PIX262153:PIX262191 PST262153:PST262191 QCP262153:QCP262191 QML262153:QML262191 QWH262153:QWH262191 RGD262153:RGD262191 RPZ262153:RPZ262191 RZV262153:RZV262191 SJR262153:SJR262191 STN262153:STN262191 TDJ262153:TDJ262191 TNF262153:TNF262191 TXB262153:TXB262191 UGX262153:UGX262191 UQT262153:UQT262191 VAP262153:VAP262191 VKL262153:VKL262191 VUH262153:VUH262191 WED262153:WED262191 WNZ262153:WNZ262191 WXV262153:WXV262191 BN327689:BN327727 LJ327689:LJ327727 VF327689:VF327727 AFB327689:AFB327727 AOX327689:AOX327727 AYT327689:AYT327727 BIP327689:BIP327727 BSL327689:BSL327727 CCH327689:CCH327727 CMD327689:CMD327727 CVZ327689:CVZ327727 DFV327689:DFV327727 DPR327689:DPR327727 DZN327689:DZN327727 EJJ327689:EJJ327727 ETF327689:ETF327727 FDB327689:FDB327727 FMX327689:FMX327727 FWT327689:FWT327727 GGP327689:GGP327727 GQL327689:GQL327727 HAH327689:HAH327727 HKD327689:HKD327727 HTZ327689:HTZ327727 IDV327689:IDV327727 INR327689:INR327727 IXN327689:IXN327727 JHJ327689:JHJ327727 JRF327689:JRF327727 KBB327689:KBB327727 KKX327689:KKX327727 KUT327689:KUT327727 LEP327689:LEP327727 LOL327689:LOL327727 LYH327689:LYH327727 MID327689:MID327727 MRZ327689:MRZ327727 NBV327689:NBV327727 NLR327689:NLR327727 NVN327689:NVN327727 OFJ327689:OFJ327727 OPF327689:OPF327727 OZB327689:OZB327727 PIX327689:PIX327727 PST327689:PST327727 QCP327689:QCP327727 QML327689:QML327727 QWH327689:QWH327727 RGD327689:RGD327727 RPZ327689:RPZ327727 RZV327689:RZV327727 SJR327689:SJR327727 STN327689:STN327727 TDJ327689:TDJ327727 TNF327689:TNF327727 TXB327689:TXB327727 UGX327689:UGX327727 UQT327689:UQT327727 VAP327689:VAP327727 VKL327689:VKL327727 VUH327689:VUH327727 WED327689:WED327727 WNZ327689:WNZ327727 WXV327689:WXV327727 BN393225:BN393263 LJ393225:LJ393263 VF393225:VF393263 AFB393225:AFB393263 AOX393225:AOX393263 AYT393225:AYT393263 BIP393225:BIP393263 BSL393225:BSL393263 CCH393225:CCH393263 CMD393225:CMD393263 CVZ393225:CVZ393263 DFV393225:DFV393263 DPR393225:DPR393263 DZN393225:DZN393263 EJJ393225:EJJ393263 ETF393225:ETF393263 FDB393225:FDB393263 FMX393225:FMX393263 FWT393225:FWT393263 GGP393225:GGP393263 GQL393225:GQL393263 HAH393225:HAH393263 HKD393225:HKD393263 HTZ393225:HTZ393263 IDV393225:IDV393263 INR393225:INR393263 IXN393225:IXN393263 JHJ393225:JHJ393263 JRF393225:JRF393263 KBB393225:KBB393263 KKX393225:KKX393263 KUT393225:KUT393263 LEP393225:LEP393263 LOL393225:LOL393263 LYH393225:LYH393263 MID393225:MID393263 MRZ393225:MRZ393263 NBV393225:NBV393263 NLR393225:NLR393263 NVN393225:NVN393263 OFJ393225:OFJ393263 OPF393225:OPF393263 OZB393225:OZB393263 PIX393225:PIX393263 PST393225:PST393263 QCP393225:QCP393263 QML393225:QML393263 QWH393225:QWH393263 RGD393225:RGD393263 RPZ393225:RPZ393263 RZV393225:RZV393263 SJR393225:SJR393263 STN393225:STN393263 TDJ393225:TDJ393263 TNF393225:TNF393263 TXB393225:TXB393263 UGX393225:UGX393263 UQT393225:UQT393263 VAP393225:VAP393263 VKL393225:VKL393263 VUH393225:VUH393263 WED393225:WED393263 WNZ393225:WNZ393263 WXV393225:WXV393263 BN458761:BN458799 LJ458761:LJ458799 VF458761:VF458799 AFB458761:AFB458799 AOX458761:AOX458799 AYT458761:AYT458799 BIP458761:BIP458799 BSL458761:BSL458799 CCH458761:CCH458799 CMD458761:CMD458799 CVZ458761:CVZ458799 DFV458761:DFV458799 DPR458761:DPR458799 DZN458761:DZN458799 EJJ458761:EJJ458799 ETF458761:ETF458799 FDB458761:FDB458799 FMX458761:FMX458799 FWT458761:FWT458799 GGP458761:GGP458799 GQL458761:GQL458799 HAH458761:HAH458799 HKD458761:HKD458799 HTZ458761:HTZ458799 IDV458761:IDV458799 INR458761:INR458799 IXN458761:IXN458799 JHJ458761:JHJ458799 JRF458761:JRF458799 KBB458761:KBB458799 KKX458761:KKX458799 KUT458761:KUT458799 LEP458761:LEP458799 LOL458761:LOL458799 LYH458761:LYH458799 MID458761:MID458799 MRZ458761:MRZ458799 NBV458761:NBV458799 NLR458761:NLR458799 NVN458761:NVN458799 OFJ458761:OFJ458799 OPF458761:OPF458799 OZB458761:OZB458799 PIX458761:PIX458799 PST458761:PST458799 QCP458761:QCP458799 QML458761:QML458799 QWH458761:QWH458799 RGD458761:RGD458799 RPZ458761:RPZ458799 RZV458761:RZV458799 SJR458761:SJR458799 STN458761:STN458799 TDJ458761:TDJ458799 TNF458761:TNF458799 TXB458761:TXB458799 UGX458761:UGX458799 UQT458761:UQT458799 VAP458761:VAP458799 VKL458761:VKL458799 VUH458761:VUH458799 WED458761:WED458799 WNZ458761:WNZ458799 WXV458761:WXV458799 BN524297:BN524335 LJ524297:LJ524335 VF524297:VF524335 AFB524297:AFB524335 AOX524297:AOX524335 AYT524297:AYT524335 BIP524297:BIP524335 BSL524297:BSL524335 CCH524297:CCH524335 CMD524297:CMD524335 CVZ524297:CVZ524335 DFV524297:DFV524335 DPR524297:DPR524335 DZN524297:DZN524335 EJJ524297:EJJ524335 ETF524297:ETF524335 FDB524297:FDB524335 FMX524297:FMX524335 FWT524297:FWT524335 GGP524297:GGP524335 GQL524297:GQL524335 HAH524297:HAH524335 HKD524297:HKD524335 HTZ524297:HTZ524335 IDV524297:IDV524335 INR524297:INR524335 IXN524297:IXN524335 JHJ524297:JHJ524335 JRF524297:JRF524335 KBB524297:KBB524335 KKX524297:KKX524335 KUT524297:KUT524335 LEP524297:LEP524335 LOL524297:LOL524335 LYH524297:LYH524335 MID524297:MID524335 MRZ524297:MRZ524335 NBV524297:NBV524335 NLR524297:NLR524335 NVN524297:NVN524335 OFJ524297:OFJ524335 OPF524297:OPF524335 OZB524297:OZB524335 PIX524297:PIX524335 PST524297:PST524335 QCP524297:QCP524335 QML524297:QML524335 QWH524297:QWH524335 RGD524297:RGD524335 RPZ524297:RPZ524335 RZV524297:RZV524335 SJR524297:SJR524335 STN524297:STN524335 TDJ524297:TDJ524335 TNF524297:TNF524335 TXB524297:TXB524335 UGX524297:UGX524335 UQT524297:UQT524335 VAP524297:VAP524335 VKL524297:VKL524335 VUH524297:VUH524335 WED524297:WED524335 WNZ524297:WNZ524335 WXV524297:WXV524335 BN589833:BN589871 LJ589833:LJ589871 VF589833:VF589871 AFB589833:AFB589871 AOX589833:AOX589871 AYT589833:AYT589871 BIP589833:BIP589871 BSL589833:BSL589871 CCH589833:CCH589871 CMD589833:CMD589871 CVZ589833:CVZ589871 DFV589833:DFV589871 DPR589833:DPR589871 DZN589833:DZN589871 EJJ589833:EJJ589871 ETF589833:ETF589871 FDB589833:FDB589871 FMX589833:FMX589871 FWT589833:FWT589871 GGP589833:GGP589871 GQL589833:GQL589871 HAH589833:HAH589871 HKD589833:HKD589871 HTZ589833:HTZ589871 IDV589833:IDV589871 INR589833:INR589871 IXN589833:IXN589871 JHJ589833:JHJ589871 JRF589833:JRF589871 KBB589833:KBB589871 KKX589833:KKX589871 KUT589833:KUT589871 LEP589833:LEP589871 LOL589833:LOL589871 LYH589833:LYH589871 MID589833:MID589871 MRZ589833:MRZ589871 NBV589833:NBV589871 NLR589833:NLR589871 NVN589833:NVN589871 OFJ589833:OFJ589871 OPF589833:OPF589871 OZB589833:OZB589871 PIX589833:PIX589871 PST589833:PST589871 QCP589833:QCP589871 QML589833:QML589871 QWH589833:QWH589871 RGD589833:RGD589871 RPZ589833:RPZ589871 RZV589833:RZV589871 SJR589833:SJR589871 STN589833:STN589871 TDJ589833:TDJ589871 TNF589833:TNF589871 TXB589833:TXB589871 UGX589833:UGX589871 UQT589833:UQT589871 VAP589833:VAP589871 VKL589833:VKL589871 VUH589833:VUH589871 WED589833:WED589871 WNZ589833:WNZ589871 WXV589833:WXV589871 BN655369:BN655407 LJ655369:LJ655407 VF655369:VF655407 AFB655369:AFB655407 AOX655369:AOX655407 AYT655369:AYT655407 BIP655369:BIP655407 BSL655369:BSL655407 CCH655369:CCH655407 CMD655369:CMD655407 CVZ655369:CVZ655407 DFV655369:DFV655407 DPR655369:DPR655407 DZN655369:DZN655407 EJJ655369:EJJ655407 ETF655369:ETF655407 FDB655369:FDB655407 FMX655369:FMX655407 FWT655369:FWT655407 GGP655369:GGP655407 GQL655369:GQL655407 HAH655369:HAH655407 HKD655369:HKD655407 HTZ655369:HTZ655407 IDV655369:IDV655407 INR655369:INR655407 IXN655369:IXN655407 JHJ655369:JHJ655407 JRF655369:JRF655407 KBB655369:KBB655407 KKX655369:KKX655407 KUT655369:KUT655407 LEP655369:LEP655407 LOL655369:LOL655407 LYH655369:LYH655407 MID655369:MID655407 MRZ655369:MRZ655407 NBV655369:NBV655407 NLR655369:NLR655407 NVN655369:NVN655407 OFJ655369:OFJ655407 OPF655369:OPF655407 OZB655369:OZB655407 PIX655369:PIX655407 PST655369:PST655407 QCP655369:QCP655407 QML655369:QML655407 QWH655369:QWH655407 RGD655369:RGD655407 RPZ655369:RPZ655407 RZV655369:RZV655407 SJR655369:SJR655407 STN655369:STN655407 TDJ655369:TDJ655407 TNF655369:TNF655407 TXB655369:TXB655407 UGX655369:UGX655407 UQT655369:UQT655407 VAP655369:VAP655407 VKL655369:VKL655407 VUH655369:VUH655407 WED655369:WED655407 WNZ655369:WNZ655407 WXV655369:WXV655407 BN720905:BN720943 LJ720905:LJ720943 VF720905:VF720943 AFB720905:AFB720943 AOX720905:AOX720943 AYT720905:AYT720943 BIP720905:BIP720943 BSL720905:BSL720943 CCH720905:CCH720943 CMD720905:CMD720943 CVZ720905:CVZ720943 DFV720905:DFV720943 DPR720905:DPR720943 DZN720905:DZN720943 EJJ720905:EJJ720943 ETF720905:ETF720943 FDB720905:FDB720943 FMX720905:FMX720943 FWT720905:FWT720943 GGP720905:GGP720943 GQL720905:GQL720943 HAH720905:HAH720943 HKD720905:HKD720943 HTZ720905:HTZ720943 IDV720905:IDV720943 INR720905:INR720943 IXN720905:IXN720943 JHJ720905:JHJ720943 JRF720905:JRF720943 KBB720905:KBB720943 KKX720905:KKX720943 KUT720905:KUT720943 LEP720905:LEP720943 LOL720905:LOL720943 LYH720905:LYH720943 MID720905:MID720943 MRZ720905:MRZ720943 NBV720905:NBV720943 NLR720905:NLR720943 NVN720905:NVN720943 OFJ720905:OFJ720943 OPF720905:OPF720943 OZB720905:OZB720943 PIX720905:PIX720943 PST720905:PST720943 QCP720905:QCP720943 QML720905:QML720943 QWH720905:QWH720943 RGD720905:RGD720943 RPZ720905:RPZ720943 RZV720905:RZV720943 SJR720905:SJR720943 STN720905:STN720943 TDJ720905:TDJ720943 TNF720905:TNF720943 TXB720905:TXB720943 UGX720905:UGX720943 UQT720905:UQT720943 VAP720905:VAP720943 VKL720905:VKL720943 VUH720905:VUH720943 WED720905:WED720943 WNZ720905:WNZ720943 WXV720905:WXV720943 BN786441:BN786479 LJ786441:LJ786479 VF786441:VF786479 AFB786441:AFB786479 AOX786441:AOX786479 AYT786441:AYT786479 BIP786441:BIP786479 BSL786441:BSL786479 CCH786441:CCH786479 CMD786441:CMD786479 CVZ786441:CVZ786479 DFV786441:DFV786479 DPR786441:DPR786479 DZN786441:DZN786479 EJJ786441:EJJ786479 ETF786441:ETF786479 FDB786441:FDB786479 FMX786441:FMX786479 FWT786441:FWT786479 GGP786441:GGP786479 GQL786441:GQL786479 HAH786441:HAH786479 HKD786441:HKD786479 HTZ786441:HTZ786479 IDV786441:IDV786479 INR786441:INR786479 IXN786441:IXN786479 JHJ786441:JHJ786479 JRF786441:JRF786479 KBB786441:KBB786479 KKX786441:KKX786479 KUT786441:KUT786479 LEP786441:LEP786479 LOL786441:LOL786479 LYH786441:LYH786479 MID786441:MID786479 MRZ786441:MRZ786479 NBV786441:NBV786479 NLR786441:NLR786479 NVN786441:NVN786479 OFJ786441:OFJ786479 OPF786441:OPF786479 OZB786441:OZB786479 PIX786441:PIX786479 PST786441:PST786479 QCP786441:QCP786479 QML786441:QML786479 QWH786441:QWH786479 RGD786441:RGD786479 RPZ786441:RPZ786479 RZV786441:RZV786479 SJR786441:SJR786479 STN786441:STN786479 TDJ786441:TDJ786479 TNF786441:TNF786479 TXB786441:TXB786479 UGX786441:UGX786479 UQT786441:UQT786479 VAP786441:VAP786479 VKL786441:VKL786479 VUH786441:VUH786479 WED786441:WED786479 WNZ786441:WNZ786479 WXV786441:WXV786479 BN851977:BN852015 LJ851977:LJ852015 VF851977:VF852015 AFB851977:AFB852015 AOX851977:AOX852015 AYT851977:AYT852015 BIP851977:BIP852015 BSL851977:BSL852015 CCH851977:CCH852015 CMD851977:CMD852015 CVZ851977:CVZ852015 DFV851977:DFV852015 DPR851977:DPR852015 DZN851977:DZN852015 EJJ851977:EJJ852015 ETF851977:ETF852015 FDB851977:FDB852015 FMX851977:FMX852015 FWT851977:FWT852015 GGP851977:GGP852015 GQL851977:GQL852015 HAH851977:HAH852015 HKD851977:HKD852015 HTZ851977:HTZ852015 IDV851977:IDV852015 INR851977:INR852015 IXN851977:IXN852015 JHJ851977:JHJ852015 JRF851977:JRF852015 KBB851977:KBB852015 KKX851977:KKX852015 KUT851977:KUT852015 LEP851977:LEP852015 LOL851977:LOL852015 LYH851977:LYH852015 MID851977:MID852015 MRZ851977:MRZ852015 NBV851977:NBV852015 NLR851977:NLR852015 NVN851977:NVN852015 OFJ851977:OFJ852015 OPF851977:OPF852015 OZB851977:OZB852015 PIX851977:PIX852015 PST851977:PST852015 QCP851977:QCP852015 QML851977:QML852015 QWH851977:QWH852015 RGD851977:RGD852015 RPZ851977:RPZ852015 RZV851977:RZV852015 SJR851977:SJR852015 STN851977:STN852015 TDJ851977:TDJ852015 TNF851977:TNF852015 TXB851977:TXB852015 UGX851977:UGX852015 UQT851977:UQT852015 VAP851977:VAP852015 VKL851977:VKL852015 VUH851977:VUH852015 WED851977:WED852015 WNZ851977:WNZ852015 WXV851977:WXV852015 BN917513:BN917551 LJ917513:LJ917551 VF917513:VF917551 AFB917513:AFB917551 AOX917513:AOX917551 AYT917513:AYT917551 BIP917513:BIP917551 BSL917513:BSL917551 CCH917513:CCH917551 CMD917513:CMD917551 CVZ917513:CVZ917551 DFV917513:DFV917551 DPR917513:DPR917551 DZN917513:DZN917551 EJJ917513:EJJ917551 ETF917513:ETF917551 FDB917513:FDB917551 FMX917513:FMX917551 FWT917513:FWT917551 GGP917513:GGP917551 GQL917513:GQL917551 HAH917513:HAH917551 HKD917513:HKD917551 HTZ917513:HTZ917551 IDV917513:IDV917551 INR917513:INR917551 IXN917513:IXN917551 JHJ917513:JHJ917551 JRF917513:JRF917551 KBB917513:KBB917551 KKX917513:KKX917551 KUT917513:KUT917551 LEP917513:LEP917551 LOL917513:LOL917551 LYH917513:LYH917551 MID917513:MID917551 MRZ917513:MRZ917551 NBV917513:NBV917551 NLR917513:NLR917551 NVN917513:NVN917551 OFJ917513:OFJ917551 OPF917513:OPF917551 OZB917513:OZB917551 PIX917513:PIX917551 PST917513:PST917551 QCP917513:QCP917551 QML917513:QML917551 QWH917513:QWH917551 RGD917513:RGD917551 RPZ917513:RPZ917551 RZV917513:RZV917551 SJR917513:SJR917551 STN917513:STN917551 TDJ917513:TDJ917551 TNF917513:TNF917551 TXB917513:TXB917551 UGX917513:UGX917551 UQT917513:UQT917551 VAP917513:VAP917551 VKL917513:VKL917551 VUH917513:VUH917551 WED917513:WED917551 WNZ917513:WNZ917551 WXV917513:WXV917551 BN983049:BN983087 LJ983049:LJ983087 VF983049:VF983087 AFB983049:AFB983087 AOX983049:AOX983087 AYT983049:AYT983087 BIP983049:BIP983087 BSL983049:BSL983087 CCH983049:CCH983087 CMD983049:CMD983087 CVZ983049:CVZ983087 DFV983049:DFV983087 DPR983049:DPR983087 DZN983049:DZN983087 EJJ983049:EJJ983087 ETF983049:ETF983087 FDB983049:FDB983087 FMX983049:FMX983087 FWT983049:FWT983087 GGP983049:GGP983087 GQL983049:GQL983087 HAH983049:HAH983087 HKD983049:HKD983087 HTZ983049:HTZ983087 IDV983049:IDV983087 INR983049:INR983087 IXN983049:IXN983087 JHJ983049:JHJ983087 JRF983049:JRF983087 KBB983049:KBB983087 KKX983049:KKX983087 KUT983049:KUT983087 LEP983049:LEP983087 LOL983049:LOL983087 LYH983049:LYH983087 MID983049:MID983087 MRZ983049:MRZ983087 NBV983049:NBV983087 NLR983049:NLR983087 NVN983049:NVN983087 OFJ983049:OFJ983087 OPF983049:OPF983087 OZB983049:OZB983087 PIX983049:PIX983087 PST983049:PST983087 QCP983049:QCP983087 QML983049:QML983087 QWH983049:QWH983087 RGD983049:RGD983087 RPZ983049:RPZ983087 RZV983049:RZV983087 SJR983049:SJR983087 STN983049:STN983087 TDJ983049:TDJ983087 TNF983049:TNF983087 TXB983049:TXB983087 UGX983049:UGX983087 UQT983049:UQT983087 VAP983049:VAP983087 VKL983049:VKL983087 VUH983049:VUH983087 WED983049:WED983087 WNZ983049:WNZ983087 WXV983049:WXV983087">
      <formula1>Efecto</formula1>
    </dataValidation>
    <dataValidation allowBlank="1" showInputMessage="1" showErrorMessage="1" error="mayor 1" sqref="BO9:BP47 LK9:LL47 VG9:VH47 AFC9:AFD47 AOY9:AOZ47 AYU9:AYV47 BIQ9:BIR47 BSM9:BSN47 CCI9:CCJ47 CME9:CMF47 CWA9:CWB47 DFW9:DFX47 DPS9:DPT47 DZO9:DZP47 EJK9:EJL47 ETG9:ETH47 FDC9:FDD47 FMY9:FMZ47 FWU9:FWV47 GGQ9:GGR47 GQM9:GQN47 HAI9:HAJ47 HKE9:HKF47 HUA9:HUB47 IDW9:IDX47 INS9:INT47 IXO9:IXP47 JHK9:JHL47 JRG9:JRH47 KBC9:KBD47 KKY9:KKZ47 KUU9:KUV47 LEQ9:LER47 LOM9:LON47 LYI9:LYJ47 MIE9:MIF47 MSA9:MSB47 NBW9:NBX47 NLS9:NLT47 NVO9:NVP47 OFK9:OFL47 OPG9:OPH47 OZC9:OZD47 PIY9:PIZ47 PSU9:PSV47 QCQ9:QCR47 QMM9:QMN47 QWI9:QWJ47 RGE9:RGF47 RQA9:RQB47 RZW9:RZX47 SJS9:SJT47 STO9:STP47 TDK9:TDL47 TNG9:TNH47 TXC9:TXD47 UGY9:UGZ47 UQU9:UQV47 VAQ9:VAR47 VKM9:VKN47 VUI9:VUJ47 WEE9:WEF47 WOA9:WOB47 WXW9:WXX47 BO65545:BP65583 LK65545:LL65583 VG65545:VH65583 AFC65545:AFD65583 AOY65545:AOZ65583 AYU65545:AYV65583 BIQ65545:BIR65583 BSM65545:BSN65583 CCI65545:CCJ65583 CME65545:CMF65583 CWA65545:CWB65583 DFW65545:DFX65583 DPS65545:DPT65583 DZO65545:DZP65583 EJK65545:EJL65583 ETG65545:ETH65583 FDC65545:FDD65583 FMY65545:FMZ65583 FWU65545:FWV65583 GGQ65545:GGR65583 GQM65545:GQN65583 HAI65545:HAJ65583 HKE65545:HKF65583 HUA65545:HUB65583 IDW65545:IDX65583 INS65545:INT65583 IXO65545:IXP65583 JHK65545:JHL65583 JRG65545:JRH65583 KBC65545:KBD65583 KKY65545:KKZ65583 KUU65545:KUV65583 LEQ65545:LER65583 LOM65545:LON65583 LYI65545:LYJ65583 MIE65545:MIF65583 MSA65545:MSB65583 NBW65545:NBX65583 NLS65545:NLT65583 NVO65545:NVP65583 OFK65545:OFL65583 OPG65545:OPH65583 OZC65545:OZD65583 PIY65545:PIZ65583 PSU65545:PSV65583 QCQ65545:QCR65583 QMM65545:QMN65583 QWI65545:QWJ65583 RGE65545:RGF65583 RQA65545:RQB65583 RZW65545:RZX65583 SJS65545:SJT65583 STO65545:STP65583 TDK65545:TDL65583 TNG65545:TNH65583 TXC65545:TXD65583 UGY65545:UGZ65583 UQU65545:UQV65583 VAQ65545:VAR65583 VKM65545:VKN65583 VUI65545:VUJ65583 WEE65545:WEF65583 WOA65545:WOB65583 WXW65545:WXX65583 BO131081:BP131119 LK131081:LL131119 VG131081:VH131119 AFC131081:AFD131119 AOY131081:AOZ131119 AYU131081:AYV131119 BIQ131081:BIR131119 BSM131081:BSN131119 CCI131081:CCJ131119 CME131081:CMF131119 CWA131081:CWB131119 DFW131081:DFX131119 DPS131081:DPT131119 DZO131081:DZP131119 EJK131081:EJL131119 ETG131081:ETH131119 FDC131081:FDD131119 FMY131081:FMZ131119 FWU131081:FWV131119 GGQ131081:GGR131119 GQM131081:GQN131119 HAI131081:HAJ131119 HKE131081:HKF131119 HUA131081:HUB131119 IDW131081:IDX131119 INS131081:INT131119 IXO131081:IXP131119 JHK131081:JHL131119 JRG131081:JRH131119 KBC131081:KBD131119 KKY131081:KKZ131119 KUU131081:KUV131119 LEQ131081:LER131119 LOM131081:LON131119 LYI131081:LYJ131119 MIE131081:MIF131119 MSA131081:MSB131119 NBW131081:NBX131119 NLS131081:NLT131119 NVO131081:NVP131119 OFK131081:OFL131119 OPG131081:OPH131119 OZC131081:OZD131119 PIY131081:PIZ131119 PSU131081:PSV131119 QCQ131081:QCR131119 QMM131081:QMN131119 QWI131081:QWJ131119 RGE131081:RGF131119 RQA131081:RQB131119 RZW131081:RZX131119 SJS131081:SJT131119 STO131081:STP131119 TDK131081:TDL131119 TNG131081:TNH131119 TXC131081:TXD131119 UGY131081:UGZ131119 UQU131081:UQV131119 VAQ131081:VAR131119 VKM131081:VKN131119 VUI131081:VUJ131119 WEE131081:WEF131119 WOA131081:WOB131119 WXW131081:WXX131119 BO196617:BP196655 LK196617:LL196655 VG196617:VH196655 AFC196617:AFD196655 AOY196617:AOZ196655 AYU196617:AYV196655 BIQ196617:BIR196655 BSM196617:BSN196655 CCI196617:CCJ196655 CME196617:CMF196655 CWA196617:CWB196655 DFW196617:DFX196655 DPS196617:DPT196655 DZO196617:DZP196655 EJK196617:EJL196655 ETG196617:ETH196655 FDC196617:FDD196655 FMY196617:FMZ196655 FWU196617:FWV196655 GGQ196617:GGR196655 GQM196617:GQN196655 HAI196617:HAJ196655 HKE196617:HKF196655 HUA196617:HUB196655 IDW196617:IDX196655 INS196617:INT196655 IXO196617:IXP196655 JHK196617:JHL196655 JRG196617:JRH196655 KBC196617:KBD196655 KKY196617:KKZ196655 KUU196617:KUV196655 LEQ196617:LER196655 LOM196617:LON196655 LYI196617:LYJ196655 MIE196617:MIF196655 MSA196617:MSB196655 NBW196617:NBX196655 NLS196617:NLT196655 NVO196617:NVP196655 OFK196617:OFL196655 OPG196617:OPH196655 OZC196617:OZD196655 PIY196617:PIZ196655 PSU196617:PSV196655 QCQ196617:QCR196655 QMM196617:QMN196655 QWI196617:QWJ196655 RGE196617:RGF196655 RQA196617:RQB196655 RZW196617:RZX196655 SJS196617:SJT196655 STO196617:STP196655 TDK196617:TDL196655 TNG196617:TNH196655 TXC196617:TXD196655 UGY196617:UGZ196655 UQU196617:UQV196655 VAQ196617:VAR196655 VKM196617:VKN196655 VUI196617:VUJ196655 WEE196617:WEF196655 WOA196617:WOB196655 WXW196617:WXX196655 BO262153:BP262191 LK262153:LL262191 VG262153:VH262191 AFC262153:AFD262191 AOY262153:AOZ262191 AYU262153:AYV262191 BIQ262153:BIR262191 BSM262153:BSN262191 CCI262153:CCJ262191 CME262153:CMF262191 CWA262153:CWB262191 DFW262153:DFX262191 DPS262153:DPT262191 DZO262153:DZP262191 EJK262153:EJL262191 ETG262153:ETH262191 FDC262153:FDD262191 FMY262153:FMZ262191 FWU262153:FWV262191 GGQ262153:GGR262191 GQM262153:GQN262191 HAI262153:HAJ262191 HKE262153:HKF262191 HUA262153:HUB262191 IDW262153:IDX262191 INS262153:INT262191 IXO262153:IXP262191 JHK262153:JHL262191 JRG262153:JRH262191 KBC262153:KBD262191 KKY262153:KKZ262191 KUU262153:KUV262191 LEQ262153:LER262191 LOM262153:LON262191 LYI262153:LYJ262191 MIE262153:MIF262191 MSA262153:MSB262191 NBW262153:NBX262191 NLS262153:NLT262191 NVO262153:NVP262191 OFK262153:OFL262191 OPG262153:OPH262191 OZC262153:OZD262191 PIY262153:PIZ262191 PSU262153:PSV262191 QCQ262153:QCR262191 QMM262153:QMN262191 QWI262153:QWJ262191 RGE262153:RGF262191 RQA262153:RQB262191 RZW262153:RZX262191 SJS262153:SJT262191 STO262153:STP262191 TDK262153:TDL262191 TNG262153:TNH262191 TXC262153:TXD262191 UGY262153:UGZ262191 UQU262153:UQV262191 VAQ262153:VAR262191 VKM262153:VKN262191 VUI262153:VUJ262191 WEE262153:WEF262191 WOA262153:WOB262191 WXW262153:WXX262191 BO327689:BP327727 LK327689:LL327727 VG327689:VH327727 AFC327689:AFD327727 AOY327689:AOZ327727 AYU327689:AYV327727 BIQ327689:BIR327727 BSM327689:BSN327727 CCI327689:CCJ327727 CME327689:CMF327727 CWA327689:CWB327727 DFW327689:DFX327727 DPS327689:DPT327727 DZO327689:DZP327727 EJK327689:EJL327727 ETG327689:ETH327727 FDC327689:FDD327727 FMY327689:FMZ327727 FWU327689:FWV327727 GGQ327689:GGR327727 GQM327689:GQN327727 HAI327689:HAJ327727 HKE327689:HKF327727 HUA327689:HUB327727 IDW327689:IDX327727 INS327689:INT327727 IXO327689:IXP327727 JHK327689:JHL327727 JRG327689:JRH327727 KBC327689:KBD327727 KKY327689:KKZ327727 KUU327689:KUV327727 LEQ327689:LER327727 LOM327689:LON327727 LYI327689:LYJ327727 MIE327689:MIF327727 MSA327689:MSB327727 NBW327689:NBX327727 NLS327689:NLT327727 NVO327689:NVP327727 OFK327689:OFL327727 OPG327689:OPH327727 OZC327689:OZD327727 PIY327689:PIZ327727 PSU327689:PSV327727 QCQ327689:QCR327727 QMM327689:QMN327727 QWI327689:QWJ327727 RGE327689:RGF327727 RQA327689:RQB327727 RZW327689:RZX327727 SJS327689:SJT327727 STO327689:STP327727 TDK327689:TDL327727 TNG327689:TNH327727 TXC327689:TXD327727 UGY327689:UGZ327727 UQU327689:UQV327727 VAQ327689:VAR327727 VKM327689:VKN327727 VUI327689:VUJ327727 WEE327689:WEF327727 WOA327689:WOB327727 WXW327689:WXX327727 BO393225:BP393263 LK393225:LL393263 VG393225:VH393263 AFC393225:AFD393263 AOY393225:AOZ393263 AYU393225:AYV393263 BIQ393225:BIR393263 BSM393225:BSN393263 CCI393225:CCJ393263 CME393225:CMF393263 CWA393225:CWB393263 DFW393225:DFX393263 DPS393225:DPT393263 DZO393225:DZP393263 EJK393225:EJL393263 ETG393225:ETH393263 FDC393225:FDD393263 FMY393225:FMZ393263 FWU393225:FWV393263 GGQ393225:GGR393263 GQM393225:GQN393263 HAI393225:HAJ393263 HKE393225:HKF393263 HUA393225:HUB393263 IDW393225:IDX393263 INS393225:INT393263 IXO393225:IXP393263 JHK393225:JHL393263 JRG393225:JRH393263 KBC393225:KBD393263 KKY393225:KKZ393263 KUU393225:KUV393263 LEQ393225:LER393263 LOM393225:LON393263 LYI393225:LYJ393263 MIE393225:MIF393263 MSA393225:MSB393263 NBW393225:NBX393263 NLS393225:NLT393263 NVO393225:NVP393263 OFK393225:OFL393263 OPG393225:OPH393263 OZC393225:OZD393263 PIY393225:PIZ393263 PSU393225:PSV393263 QCQ393225:QCR393263 QMM393225:QMN393263 QWI393225:QWJ393263 RGE393225:RGF393263 RQA393225:RQB393263 RZW393225:RZX393263 SJS393225:SJT393263 STO393225:STP393263 TDK393225:TDL393263 TNG393225:TNH393263 TXC393225:TXD393263 UGY393225:UGZ393263 UQU393225:UQV393263 VAQ393225:VAR393263 VKM393225:VKN393263 VUI393225:VUJ393263 WEE393225:WEF393263 WOA393225:WOB393263 WXW393225:WXX393263 BO458761:BP458799 LK458761:LL458799 VG458761:VH458799 AFC458761:AFD458799 AOY458761:AOZ458799 AYU458761:AYV458799 BIQ458761:BIR458799 BSM458761:BSN458799 CCI458761:CCJ458799 CME458761:CMF458799 CWA458761:CWB458799 DFW458761:DFX458799 DPS458761:DPT458799 DZO458761:DZP458799 EJK458761:EJL458799 ETG458761:ETH458799 FDC458761:FDD458799 FMY458761:FMZ458799 FWU458761:FWV458799 GGQ458761:GGR458799 GQM458761:GQN458799 HAI458761:HAJ458799 HKE458761:HKF458799 HUA458761:HUB458799 IDW458761:IDX458799 INS458761:INT458799 IXO458761:IXP458799 JHK458761:JHL458799 JRG458761:JRH458799 KBC458761:KBD458799 KKY458761:KKZ458799 KUU458761:KUV458799 LEQ458761:LER458799 LOM458761:LON458799 LYI458761:LYJ458799 MIE458761:MIF458799 MSA458761:MSB458799 NBW458761:NBX458799 NLS458761:NLT458799 NVO458761:NVP458799 OFK458761:OFL458799 OPG458761:OPH458799 OZC458761:OZD458799 PIY458761:PIZ458799 PSU458761:PSV458799 QCQ458761:QCR458799 QMM458761:QMN458799 QWI458761:QWJ458799 RGE458761:RGF458799 RQA458761:RQB458799 RZW458761:RZX458799 SJS458761:SJT458799 STO458761:STP458799 TDK458761:TDL458799 TNG458761:TNH458799 TXC458761:TXD458799 UGY458761:UGZ458799 UQU458761:UQV458799 VAQ458761:VAR458799 VKM458761:VKN458799 VUI458761:VUJ458799 WEE458761:WEF458799 WOA458761:WOB458799 WXW458761:WXX458799 BO524297:BP524335 LK524297:LL524335 VG524297:VH524335 AFC524297:AFD524335 AOY524297:AOZ524335 AYU524297:AYV524335 BIQ524297:BIR524335 BSM524297:BSN524335 CCI524297:CCJ524335 CME524297:CMF524335 CWA524297:CWB524335 DFW524297:DFX524335 DPS524297:DPT524335 DZO524297:DZP524335 EJK524297:EJL524335 ETG524297:ETH524335 FDC524297:FDD524335 FMY524297:FMZ524335 FWU524297:FWV524335 GGQ524297:GGR524335 GQM524297:GQN524335 HAI524297:HAJ524335 HKE524297:HKF524335 HUA524297:HUB524335 IDW524297:IDX524335 INS524297:INT524335 IXO524297:IXP524335 JHK524297:JHL524335 JRG524297:JRH524335 KBC524297:KBD524335 KKY524297:KKZ524335 KUU524297:KUV524335 LEQ524297:LER524335 LOM524297:LON524335 LYI524297:LYJ524335 MIE524297:MIF524335 MSA524297:MSB524335 NBW524297:NBX524335 NLS524297:NLT524335 NVO524297:NVP524335 OFK524297:OFL524335 OPG524297:OPH524335 OZC524297:OZD524335 PIY524297:PIZ524335 PSU524297:PSV524335 QCQ524297:QCR524335 QMM524297:QMN524335 QWI524297:QWJ524335 RGE524297:RGF524335 RQA524297:RQB524335 RZW524297:RZX524335 SJS524297:SJT524335 STO524297:STP524335 TDK524297:TDL524335 TNG524297:TNH524335 TXC524297:TXD524335 UGY524297:UGZ524335 UQU524297:UQV524335 VAQ524297:VAR524335 VKM524297:VKN524335 VUI524297:VUJ524335 WEE524297:WEF524335 WOA524297:WOB524335 WXW524297:WXX524335 BO589833:BP589871 LK589833:LL589871 VG589833:VH589871 AFC589833:AFD589871 AOY589833:AOZ589871 AYU589833:AYV589871 BIQ589833:BIR589871 BSM589833:BSN589871 CCI589833:CCJ589871 CME589833:CMF589871 CWA589833:CWB589871 DFW589833:DFX589871 DPS589833:DPT589871 DZO589833:DZP589871 EJK589833:EJL589871 ETG589833:ETH589871 FDC589833:FDD589871 FMY589833:FMZ589871 FWU589833:FWV589871 GGQ589833:GGR589871 GQM589833:GQN589871 HAI589833:HAJ589871 HKE589833:HKF589871 HUA589833:HUB589871 IDW589833:IDX589871 INS589833:INT589871 IXO589833:IXP589871 JHK589833:JHL589871 JRG589833:JRH589871 KBC589833:KBD589871 KKY589833:KKZ589871 KUU589833:KUV589871 LEQ589833:LER589871 LOM589833:LON589871 LYI589833:LYJ589871 MIE589833:MIF589871 MSA589833:MSB589871 NBW589833:NBX589871 NLS589833:NLT589871 NVO589833:NVP589871 OFK589833:OFL589871 OPG589833:OPH589871 OZC589833:OZD589871 PIY589833:PIZ589871 PSU589833:PSV589871 QCQ589833:QCR589871 QMM589833:QMN589871 QWI589833:QWJ589871 RGE589833:RGF589871 RQA589833:RQB589871 RZW589833:RZX589871 SJS589833:SJT589871 STO589833:STP589871 TDK589833:TDL589871 TNG589833:TNH589871 TXC589833:TXD589871 UGY589833:UGZ589871 UQU589833:UQV589871 VAQ589833:VAR589871 VKM589833:VKN589871 VUI589833:VUJ589871 WEE589833:WEF589871 WOA589833:WOB589871 WXW589833:WXX589871 BO655369:BP655407 LK655369:LL655407 VG655369:VH655407 AFC655369:AFD655407 AOY655369:AOZ655407 AYU655369:AYV655407 BIQ655369:BIR655407 BSM655369:BSN655407 CCI655369:CCJ655407 CME655369:CMF655407 CWA655369:CWB655407 DFW655369:DFX655407 DPS655369:DPT655407 DZO655369:DZP655407 EJK655369:EJL655407 ETG655369:ETH655407 FDC655369:FDD655407 FMY655369:FMZ655407 FWU655369:FWV655407 GGQ655369:GGR655407 GQM655369:GQN655407 HAI655369:HAJ655407 HKE655369:HKF655407 HUA655369:HUB655407 IDW655369:IDX655407 INS655369:INT655407 IXO655369:IXP655407 JHK655369:JHL655407 JRG655369:JRH655407 KBC655369:KBD655407 KKY655369:KKZ655407 KUU655369:KUV655407 LEQ655369:LER655407 LOM655369:LON655407 LYI655369:LYJ655407 MIE655369:MIF655407 MSA655369:MSB655407 NBW655369:NBX655407 NLS655369:NLT655407 NVO655369:NVP655407 OFK655369:OFL655407 OPG655369:OPH655407 OZC655369:OZD655407 PIY655369:PIZ655407 PSU655369:PSV655407 QCQ655369:QCR655407 QMM655369:QMN655407 QWI655369:QWJ655407 RGE655369:RGF655407 RQA655369:RQB655407 RZW655369:RZX655407 SJS655369:SJT655407 STO655369:STP655407 TDK655369:TDL655407 TNG655369:TNH655407 TXC655369:TXD655407 UGY655369:UGZ655407 UQU655369:UQV655407 VAQ655369:VAR655407 VKM655369:VKN655407 VUI655369:VUJ655407 WEE655369:WEF655407 WOA655369:WOB655407 WXW655369:WXX655407 BO720905:BP720943 LK720905:LL720943 VG720905:VH720943 AFC720905:AFD720943 AOY720905:AOZ720943 AYU720905:AYV720943 BIQ720905:BIR720943 BSM720905:BSN720943 CCI720905:CCJ720943 CME720905:CMF720943 CWA720905:CWB720943 DFW720905:DFX720943 DPS720905:DPT720943 DZO720905:DZP720943 EJK720905:EJL720943 ETG720905:ETH720943 FDC720905:FDD720943 FMY720905:FMZ720943 FWU720905:FWV720943 GGQ720905:GGR720943 GQM720905:GQN720943 HAI720905:HAJ720943 HKE720905:HKF720943 HUA720905:HUB720943 IDW720905:IDX720943 INS720905:INT720943 IXO720905:IXP720943 JHK720905:JHL720943 JRG720905:JRH720943 KBC720905:KBD720943 KKY720905:KKZ720943 KUU720905:KUV720943 LEQ720905:LER720943 LOM720905:LON720943 LYI720905:LYJ720943 MIE720905:MIF720943 MSA720905:MSB720943 NBW720905:NBX720943 NLS720905:NLT720943 NVO720905:NVP720943 OFK720905:OFL720943 OPG720905:OPH720943 OZC720905:OZD720943 PIY720905:PIZ720943 PSU720905:PSV720943 QCQ720905:QCR720943 QMM720905:QMN720943 QWI720905:QWJ720943 RGE720905:RGF720943 RQA720905:RQB720943 RZW720905:RZX720943 SJS720905:SJT720943 STO720905:STP720943 TDK720905:TDL720943 TNG720905:TNH720943 TXC720905:TXD720943 UGY720905:UGZ720943 UQU720905:UQV720943 VAQ720905:VAR720943 VKM720905:VKN720943 VUI720905:VUJ720943 WEE720905:WEF720943 WOA720905:WOB720943 WXW720905:WXX720943 BO786441:BP786479 LK786441:LL786479 VG786441:VH786479 AFC786441:AFD786479 AOY786441:AOZ786479 AYU786441:AYV786479 BIQ786441:BIR786479 BSM786441:BSN786479 CCI786441:CCJ786479 CME786441:CMF786479 CWA786441:CWB786479 DFW786441:DFX786479 DPS786441:DPT786479 DZO786441:DZP786479 EJK786441:EJL786479 ETG786441:ETH786479 FDC786441:FDD786479 FMY786441:FMZ786479 FWU786441:FWV786479 GGQ786441:GGR786479 GQM786441:GQN786479 HAI786441:HAJ786479 HKE786441:HKF786479 HUA786441:HUB786479 IDW786441:IDX786479 INS786441:INT786479 IXO786441:IXP786479 JHK786441:JHL786479 JRG786441:JRH786479 KBC786441:KBD786479 KKY786441:KKZ786479 KUU786441:KUV786479 LEQ786441:LER786479 LOM786441:LON786479 LYI786441:LYJ786479 MIE786441:MIF786479 MSA786441:MSB786479 NBW786441:NBX786479 NLS786441:NLT786479 NVO786441:NVP786479 OFK786441:OFL786479 OPG786441:OPH786479 OZC786441:OZD786479 PIY786441:PIZ786479 PSU786441:PSV786479 QCQ786441:QCR786479 QMM786441:QMN786479 QWI786441:QWJ786479 RGE786441:RGF786479 RQA786441:RQB786479 RZW786441:RZX786479 SJS786441:SJT786479 STO786441:STP786479 TDK786441:TDL786479 TNG786441:TNH786479 TXC786441:TXD786479 UGY786441:UGZ786479 UQU786441:UQV786479 VAQ786441:VAR786479 VKM786441:VKN786479 VUI786441:VUJ786479 WEE786441:WEF786479 WOA786441:WOB786479 WXW786441:WXX786479 BO851977:BP852015 LK851977:LL852015 VG851977:VH852015 AFC851977:AFD852015 AOY851977:AOZ852015 AYU851977:AYV852015 BIQ851977:BIR852015 BSM851977:BSN852015 CCI851977:CCJ852015 CME851977:CMF852015 CWA851977:CWB852015 DFW851977:DFX852015 DPS851977:DPT852015 DZO851977:DZP852015 EJK851977:EJL852015 ETG851977:ETH852015 FDC851977:FDD852015 FMY851977:FMZ852015 FWU851977:FWV852015 GGQ851977:GGR852015 GQM851977:GQN852015 HAI851977:HAJ852015 HKE851977:HKF852015 HUA851977:HUB852015 IDW851977:IDX852015 INS851977:INT852015 IXO851977:IXP852015 JHK851977:JHL852015 JRG851977:JRH852015 KBC851977:KBD852015 KKY851977:KKZ852015 KUU851977:KUV852015 LEQ851977:LER852015 LOM851977:LON852015 LYI851977:LYJ852015 MIE851977:MIF852015 MSA851977:MSB852015 NBW851977:NBX852015 NLS851977:NLT852015 NVO851977:NVP852015 OFK851977:OFL852015 OPG851977:OPH852015 OZC851977:OZD852015 PIY851977:PIZ852015 PSU851977:PSV852015 QCQ851977:QCR852015 QMM851977:QMN852015 QWI851977:QWJ852015 RGE851977:RGF852015 RQA851977:RQB852015 RZW851977:RZX852015 SJS851977:SJT852015 STO851977:STP852015 TDK851977:TDL852015 TNG851977:TNH852015 TXC851977:TXD852015 UGY851977:UGZ852015 UQU851977:UQV852015 VAQ851977:VAR852015 VKM851977:VKN852015 VUI851977:VUJ852015 WEE851977:WEF852015 WOA851977:WOB852015 WXW851977:WXX852015 BO917513:BP917551 LK917513:LL917551 VG917513:VH917551 AFC917513:AFD917551 AOY917513:AOZ917551 AYU917513:AYV917551 BIQ917513:BIR917551 BSM917513:BSN917551 CCI917513:CCJ917551 CME917513:CMF917551 CWA917513:CWB917551 DFW917513:DFX917551 DPS917513:DPT917551 DZO917513:DZP917551 EJK917513:EJL917551 ETG917513:ETH917551 FDC917513:FDD917551 FMY917513:FMZ917551 FWU917513:FWV917551 GGQ917513:GGR917551 GQM917513:GQN917551 HAI917513:HAJ917551 HKE917513:HKF917551 HUA917513:HUB917551 IDW917513:IDX917551 INS917513:INT917551 IXO917513:IXP917551 JHK917513:JHL917551 JRG917513:JRH917551 KBC917513:KBD917551 KKY917513:KKZ917551 KUU917513:KUV917551 LEQ917513:LER917551 LOM917513:LON917551 LYI917513:LYJ917551 MIE917513:MIF917551 MSA917513:MSB917551 NBW917513:NBX917551 NLS917513:NLT917551 NVO917513:NVP917551 OFK917513:OFL917551 OPG917513:OPH917551 OZC917513:OZD917551 PIY917513:PIZ917551 PSU917513:PSV917551 QCQ917513:QCR917551 QMM917513:QMN917551 QWI917513:QWJ917551 RGE917513:RGF917551 RQA917513:RQB917551 RZW917513:RZX917551 SJS917513:SJT917551 STO917513:STP917551 TDK917513:TDL917551 TNG917513:TNH917551 TXC917513:TXD917551 UGY917513:UGZ917551 UQU917513:UQV917551 VAQ917513:VAR917551 VKM917513:VKN917551 VUI917513:VUJ917551 WEE917513:WEF917551 WOA917513:WOB917551 WXW917513:WXX917551 BO983049:BP983087 LK983049:LL983087 VG983049:VH983087 AFC983049:AFD983087 AOY983049:AOZ983087 AYU983049:AYV983087 BIQ983049:BIR983087 BSM983049:BSN983087 CCI983049:CCJ983087 CME983049:CMF983087 CWA983049:CWB983087 DFW983049:DFX983087 DPS983049:DPT983087 DZO983049:DZP983087 EJK983049:EJL983087 ETG983049:ETH983087 FDC983049:FDD983087 FMY983049:FMZ983087 FWU983049:FWV983087 GGQ983049:GGR983087 GQM983049:GQN983087 HAI983049:HAJ983087 HKE983049:HKF983087 HUA983049:HUB983087 IDW983049:IDX983087 INS983049:INT983087 IXO983049:IXP983087 JHK983049:JHL983087 JRG983049:JRH983087 KBC983049:KBD983087 KKY983049:KKZ983087 KUU983049:KUV983087 LEQ983049:LER983087 LOM983049:LON983087 LYI983049:LYJ983087 MIE983049:MIF983087 MSA983049:MSB983087 NBW983049:NBX983087 NLS983049:NLT983087 NVO983049:NVP983087 OFK983049:OFL983087 OPG983049:OPH983087 OZC983049:OZD983087 PIY983049:PIZ983087 PSU983049:PSV983087 QCQ983049:QCR983087 QMM983049:QMN983087 QWI983049:QWJ983087 RGE983049:RGF983087 RQA983049:RQB983087 RZW983049:RZX983087 SJS983049:SJT983087 STO983049:STP983087 TDK983049:TDL983087 TNG983049:TNH983087 TXC983049:TXD983087 UGY983049:UGZ983087 UQU983049:UQV983087 VAQ983049:VAR983087 VKM983049:VKN983087 VUI983049:VUJ983087 WEE983049:WEF983087 WOA983049:WOB983087 WXW983049:WXX983087"/>
    <dataValidation type="list" showInputMessage="1" showErrorMessage="1" errorTitle="Rechazado" error="Solo son validadas las opciones de la lista" sqref="BM9:BM47 LI9:LI47 VE9:VE47 AFA9:AFA47 AOW9:AOW47 AYS9:AYS47 BIO9:BIO47 BSK9:BSK47 CCG9:CCG47 CMC9:CMC47 CVY9:CVY47 DFU9:DFU47 DPQ9:DPQ47 DZM9:DZM47 EJI9:EJI47 ETE9:ETE47 FDA9:FDA47 FMW9:FMW47 FWS9:FWS47 GGO9:GGO47 GQK9:GQK47 HAG9:HAG47 HKC9:HKC47 HTY9:HTY47 IDU9:IDU47 INQ9:INQ47 IXM9:IXM47 JHI9:JHI47 JRE9:JRE47 KBA9:KBA47 KKW9:KKW47 KUS9:KUS47 LEO9:LEO47 LOK9:LOK47 LYG9:LYG47 MIC9:MIC47 MRY9:MRY47 NBU9:NBU47 NLQ9:NLQ47 NVM9:NVM47 OFI9:OFI47 OPE9:OPE47 OZA9:OZA47 PIW9:PIW47 PSS9:PSS47 QCO9:QCO47 QMK9:QMK47 QWG9:QWG47 RGC9:RGC47 RPY9:RPY47 RZU9:RZU47 SJQ9:SJQ47 STM9:STM47 TDI9:TDI47 TNE9:TNE47 TXA9:TXA47 UGW9:UGW47 UQS9:UQS47 VAO9:VAO47 VKK9:VKK47 VUG9:VUG47 WEC9:WEC47 WNY9:WNY47 WXU9:WXU47 BM65545:BM65583 LI65545:LI65583 VE65545:VE65583 AFA65545:AFA65583 AOW65545:AOW65583 AYS65545:AYS65583 BIO65545:BIO65583 BSK65545:BSK65583 CCG65545:CCG65583 CMC65545:CMC65583 CVY65545:CVY65583 DFU65545:DFU65583 DPQ65545:DPQ65583 DZM65545:DZM65583 EJI65545:EJI65583 ETE65545:ETE65583 FDA65545:FDA65583 FMW65545:FMW65583 FWS65545:FWS65583 GGO65545:GGO65583 GQK65545:GQK65583 HAG65545:HAG65583 HKC65545:HKC65583 HTY65545:HTY65583 IDU65545:IDU65583 INQ65545:INQ65583 IXM65545:IXM65583 JHI65545:JHI65583 JRE65545:JRE65583 KBA65545:KBA65583 KKW65545:KKW65583 KUS65545:KUS65583 LEO65545:LEO65583 LOK65545:LOK65583 LYG65545:LYG65583 MIC65545:MIC65583 MRY65545:MRY65583 NBU65545:NBU65583 NLQ65545:NLQ65583 NVM65545:NVM65583 OFI65545:OFI65583 OPE65545:OPE65583 OZA65545:OZA65583 PIW65545:PIW65583 PSS65545:PSS65583 QCO65545:QCO65583 QMK65545:QMK65583 QWG65545:QWG65583 RGC65545:RGC65583 RPY65545:RPY65583 RZU65545:RZU65583 SJQ65545:SJQ65583 STM65545:STM65583 TDI65545:TDI65583 TNE65545:TNE65583 TXA65545:TXA65583 UGW65545:UGW65583 UQS65545:UQS65583 VAO65545:VAO65583 VKK65545:VKK65583 VUG65545:VUG65583 WEC65545:WEC65583 WNY65545:WNY65583 WXU65545:WXU65583 BM131081:BM131119 LI131081:LI131119 VE131081:VE131119 AFA131081:AFA131119 AOW131081:AOW131119 AYS131081:AYS131119 BIO131081:BIO131119 BSK131081:BSK131119 CCG131081:CCG131119 CMC131081:CMC131119 CVY131081:CVY131119 DFU131081:DFU131119 DPQ131081:DPQ131119 DZM131081:DZM131119 EJI131081:EJI131119 ETE131081:ETE131119 FDA131081:FDA131119 FMW131081:FMW131119 FWS131081:FWS131119 GGO131081:GGO131119 GQK131081:GQK131119 HAG131081:HAG131119 HKC131081:HKC131119 HTY131081:HTY131119 IDU131081:IDU131119 INQ131081:INQ131119 IXM131081:IXM131119 JHI131081:JHI131119 JRE131081:JRE131119 KBA131081:KBA131119 KKW131081:KKW131119 KUS131081:KUS131119 LEO131081:LEO131119 LOK131081:LOK131119 LYG131081:LYG131119 MIC131081:MIC131119 MRY131081:MRY131119 NBU131081:NBU131119 NLQ131081:NLQ131119 NVM131081:NVM131119 OFI131081:OFI131119 OPE131081:OPE131119 OZA131081:OZA131119 PIW131081:PIW131119 PSS131081:PSS131119 QCO131081:QCO131119 QMK131081:QMK131119 QWG131081:QWG131119 RGC131081:RGC131119 RPY131081:RPY131119 RZU131081:RZU131119 SJQ131081:SJQ131119 STM131081:STM131119 TDI131081:TDI131119 TNE131081:TNE131119 TXA131081:TXA131119 UGW131081:UGW131119 UQS131081:UQS131119 VAO131081:VAO131119 VKK131081:VKK131119 VUG131081:VUG131119 WEC131081:WEC131119 WNY131081:WNY131119 WXU131081:WXU131119 BM196617:BM196655 LI196617:LI196655 VE196617:VE196655 AFA196617:AFA196655 AOW196617:AOW196655 AYS196617:AYS196655 BIO196617:BIO196655 BSK196617:BSK196655 CCG196617:CCG196655 CMC196617:CMC196655 CVY196617:CVY196655 DFU196617:DFU196655 DPQ196617:DPQ196655 DZM196617:DZM196655 EJI196617:EJI196655 ETE196617:ETE196655 FDA196617:FDA196655 FMW196617:FMW196655 FWS196617:FWS196655 GGO196617:GGO196655 GQK196617:GQK196655 HAG196617:HAG196655 HKC196617:HKC196655 HTY196617:HTY196655 IDU196617:IDU196655 INQ196617:INQ196655 IXM196617:IXM196655 JHI196617:JHI196655 JRE196617:JRE196655 KBA196617:KBA196655 KKW196617:KKW196655 KUS196617:KUS196655 LEO196617:LEO196655 LOK196617:LOK196655 LYG196617:LYG196655 MIC196617:MIC196655 MRY196617:MRY196655 NBU196617:NBU196655 NLQ196617:NLQ196655 NVM196617:NVM196655 OFI196617:OFI196655 OPE196617:OPE196655 OZA196617:OZA196655 PIW196617:PIW196655 PSS196617:PSS196655 QCO196617:QCO196655 QMK196617:QMK196655 QWG196617:QWG196655 RGC196617:RGC196655 RPY196617:RPY196655 RZU196617:RZU196655 SJQ196617:SJQ196655 STM196617:STM196655 TDI196617:TDI196655 TNE196617:TNE196655 TXA196617:TXA196655 UGW196617:UGW196655 UQS196617:UQS196655 VAO196617:VAO196655 VKK196617:VKK196655 VUG196617:VUG196655 WEC196617:WEC196655 WNY196617:WNY196655 WXU196617:WXU196655 BM262153:BM262191 LI262153:LI262191 VE262153:VE262191 AFA262153:AFA262191 AOW262153:AOW262191 AYS262153:AYS262191 BIO262153:BIO262191 BSK262153:BSK262191 CCG262153:CCG262191 CMC262153:CMC262191 CVY262153:CVY262191 DFU262153:DFU262191 DPQ262153:DPQ262191 DZM262153:DZM262191 EJI262153:EJI262191 ETE262153:ETE262191 FDA262153:FDA262191 FMW262153:FMW262191 FWS262153:FWS262191 GGO262153:GGO262191 GQK262153:GQK262191 HAG262153:HAG262191 HKC262153:HKC262191 HTY262153:HTY262191 IDU262153:IDU262191 INQ262153:INQ262191 IXM262153:IXM262191 JHI262153:JHI262191 JRE262153:JRE262191 KBA262153:KBA262191 KKW262153:KKW262191 KUS262153:KUS262191 LEO262153:LEO262191 LOK262153:LOK262191 LYG262153:LYG262191 MIC262153:MIC262191 MRY262153:MRY262191 NBU262153:NBU262191 NLQ262153:NLQ262191 NVM262153:NVM262191 OFI262153:OFI262191 OPE262153:OPE262191 OZA262153:OZA262191 PIW262153:PIW262191 PSS262153:PSS262191 QCO262153:QCO262191 QMK262153:QMK262191 QWG262153:QWG262191 RGC262153:RGC262191 RPY262153:RPY262191 RZU262153:RZU262191 SJQ262153:SJQ262191 STM262153:STM262191 TDI262153:TDI262191 TNE262153:TNE262191 TXA262153:TXA262191 UGW262153:UGW262191 UQS262153:UQS262191 VAO262153:VAO262191 VKK262153:VKK262191 VUG262153:VUG262191 WEC262153:WEC262191 WNY262153:WNY262191 WXU262153:WXU262191 BM327689:BM327727 LI327689:LI327727 VE327689:VE327727 AFA327689:AFA327727 AOW327689:AOW327727 AYS327689:AYS327727 BIO327689:BIO327727 BSK327689:BSK327727 CCG327689:CCG327727 CMC327689:CMC327727 CVY327689:CVY327727 DFU327689:DFU327727 DPQ327689:DPQ327727 DZM327689:DZM327727 EJI327689:EJI327727 ETE327689:ETE327727 FDA327689:FDA327727 FMW327689:FMW327727 FWS327689:FWS327727 GGO327689:GGO327727 GQK327689:GQK327727 HAG327689:HAG327727 HKC327689:HKC327727 HTY327689:HTY327727 IDU327689:IDU327727 INQ327689:INQ327727 IXM327689:IXM327727 JHI327689:JHI327727 JRE327689:JRE327727 KBA327689:KBA327727 KKW327689:KKW327727 KUS327689:KUS327727 LEO327689:LEO327727 LOK327689:LOK327727 LYG327689:LYG327727 MIC327689:MIC327727 MRY327689:MRY327727 NBU327689:NBU327727 NLQ327689:NLQ327727 NVM327689:NVM327727 OFI327689:OFI327727 OPE327689:OPE327727 OZA327689:OZA327727 PIW327689:PIW327727 PSS327689:PSS327727 QCO327689:QCO327727 QMK327689:QMK327727 QWG327689:QWG327727 RGC327689:RGC327727 RPY327689:RPY327727 RZU327689:RZU327727 SJQ327689:SJQ327727 STM327689:STM327727 TDI327689:TDI327727 TNE327689:TNE327727 TXA327689:TXA327727 UGW327689:UGW327727 UQS327689:UQS327727 VAO327689:VAO327727 VKK327689:VKK327727 VUG327689:VUG327727 WEC327689:WEC327727 WNY327689:WNY327727 WXU327689:WXU327727 BM393225:BM393263 LI393225:LI393263 VE393225:VE393263 AFA393225:AFA393263 AOW393225:AOW393263 AYS393225:AYS393263 BIO393225:BIO393263 BSK393225:BSK393263 CCG393225:CCG393263 CMC393225:CMC393263 CVY393225:CVY393263 DFU393225:DFU393263 DPQ393225:DPQ393263 DZM393225:DZM393263 EJI393225:EJI393263 ETE393225:ETE393263 FDA393225:FDA393263 FMW393225:FMW393263 FWS393225:FWS393263 GGO393225:GGO393263 GQK393225:GQK393263 HAG393225:HAG393263 HKC393225:HKC393263 HTY393225:HTY393263 IDU393225:IDU393263 INQ393225:INQ393263 IXM393225:IXM393263 JHI393225:JHI393263 JRE393225:JRE393263 KBA393225:KBA393263 KKW393225:KKW393263 KUS393225:KUS393263 LEO393225:LEO393263 LOK393225:LOK393263 LYG393225:LYG393263 MIC393225:MIC393263 MRY393225:MRY393263 NBU393225:NBU393263 NLQ393225:NLQ393263 NVM393225:NVM393263 OFI393225:OFI393263 OPE393225:OPE393263 OZA393225:OZA393263 PIW393225:PIW393263 PSS393225:PSS393263 QCO393225:QCO393263 QMK393225:QMK393263 QWG393225:QWG393263 RGC393225:RGC393263 RPY393225:RPY393263 RZU393225:RZU393263 SJQ393225:SJQ393263 STM393225:STM393263 TDI393225:TDI393263 TNE393225:TNE393263 TXA393225:TXA393263 UGW393225:UGW393263 UQS393225:UQS393263 VAO393225:VAO393263 VKK393225:VKK393263 VUG393225:VUG393263 WEC393225:WEC393263 WNY393225:WNY393263 WXU393225:WXU393263 BM458761:BM458799 LI458761:LI458799 VE458761:VE458799 AFA458761:AFA458799 AOW458761:AOW458799 AYS458761:AYS458799 BIO458761:BIO458799 BSK458761:BSK458799 CCG458761:CCG458799 CMC458761:CMC458799 CVY458761:CVY458799 DFU458761:DFU458799 DPQ458761:DPQ458799 DZM458761:DZM458799 EJI458761:EJI458799 ETE458761:ETE458799 FDA458761:FDA458799 FMW458761:FMW458799 FWS458761:FWS458799 GGO458761:GGO458799 GQK458761:GQK458799 HAG458761:HAG458799 HKC458761:HKC458799 HTY458761:HTY458799 IDU458761:IDU458799 INQ458761:INQ458799 IXM458761:IXM458799 JHI458761:JHI458799 JRE458761:JRE458799 KBA458761:KBA458799 KKW458761:KKW458799 KUS458761:KUS458799 LEO458761:LEO458799 LOK458761:LOK458799 LYG458761:LYG458799 MIC458761:MIC458799 MRY458761:MRY458799 NBU458761:NBU458799 NLQ458761:NLQ458799 NVM458761:NVM458799 OFI458761:OFI458799 OPE458761:OPE458799 OZA458761:OZA458799 PIW458761:PIW458799 PSS458761:PSS458799 QCO458761:QCO458799 QMK458761:QMK458799 QWG458761:QWG458799 RGC458761:RGC458799 RPY458761:RPY458799 RZU458761:RZU458799 SJQ458761:SJQ458799 STM458761:STM458799 TDI458761:TDI458799 TNE458761:TNE458799 TXA458761:TXA458799 UGW458761:UGW458799 UQS458761:UQS458799 VAO458761:VAO458799 VKK458761:VKK458799 VUG458761:VUG458799 WEC458761:WEC458799 WNY458761:WNY458799 WXU458761:WXU458799 BM524297:BM524335 LI524297:LI524335 VE524297:VE524335 AFA524297:AFA524335 AOW524297:AOW524335 AYS524297:AYS524335 BIO524297:BIO524335 BSK524297:BSK524335 CCG524297:CCG524335 CMC524297:CMC524335 CVY524297:CVY524335 DFU524297:DFU524335 DPQ524297:DPQ524335 DZM524297:DZM524335 EJI524297:EJI524335 ETE524297:ETE524335 FDA524297:FDA524335 FMW524297:FMW524335 FWS524297:FWS524335 GGO524297:GGO524335 GQK524297:GQK524335 HAG524297:HAG524335 HKC524297:HKC524335 HTY524297:HTY524335 IDU524297:IDU524335 INQ524297:INQ524335 IXM524297:IXM524335 JHI524297:JHI524335 JRE524297:JRE524335 KBA524297:KBA524335 KKW524297:KKW524335 KUS524297:KUS524335 LEO524297:LEO524335 LOK524297:LOK524335 LYG524297:LYG524335 MIC524297:MIC524335 MRY524297:MRY524335 NBU524297:NBU524335 NLQ524297:NLQ524335 NVM524297:NVM524335 OFI524297:OFI524335 OPE524297:OPE524335 OZA524297:OZA524335 PIW524297:PIW524335 PSS524297:PSS524335 QCO524297:QCO524335 QMK524297:QMK524335 QWG524297:QWG524335 RGC524297:RGC524335 RPY524297:RPY524335 RZU524297:RZU524335 SJQ524297:SJQ524335 STM524297:STM524335 TDI524297:TDI524335 TNE524297:TNE524335 TXA524297:TXA524335 UGW524297:UGW524335 UQS524297:UQS524335 VAO524297:VAO524335 VKK524297:VKK524335 VUG524297:VUG524335 WEC524297:WEC524335 WNY524297:WNY524335 WXU524297:WXU524335 BM589833:BM589871 LI589833:LI589871 VE589833:VE589871 AFA589833:AFA589871 AOW589833:AOW589871 AYS589833:AYS589871 BIO589833:BIO589871 BSK589833:BSK589871 CCG589833:CCG589871 CMC589833:CMC589871 CVY589833:CVY589871 DFU589833:DFU589871 DPQ589833:DPQ589871 DZM589833:DZM589871 EJI589833:EJI589871 ETE589833:ETE589871 FDA589833:FDA589871 FMW589833:FMW589871 FWS589833:FWS589871 GGO589833:GGO589871 GQK589833:GQK589871 HAG589833:HAG589871 HKC589833:HKC589871 HTY589833:HTY589871 IDU589833:IDU589871 INQ589833:INQ589871 IXM589833:IXM589871 JHI589833:JHI589871 JRE589833:JRE589871 KBA589833:KBA589871 KKW589833:KKW589871 KUS589833:KUS589871 LEO589833:LEO589871 LOK589833:LOK589871 LYG589833:LYG589871 MIC589833:MIC589871 MRY589833:MRY589871 NBU589833:NBU589871 NLQ589833:NLQ589871 NVM589833:NVM589871 OFI589833:OFI589871 OPE589833:OPE589871 OZA589833:OZA589871 PIW589833:PIW589871 PSS589833:PSS589871 QCO589833:QCO589871 QMK589833:QMK589871 QWG589833:QWG589871 RGC589833:RGC589871 RPY589833:RPY589871 RZU589833:RZU589871 SJQ589833:SJQ589871 STM589833:STM589871 TDI589833:TDI589871 TNE589833:TNE589871 TXA589833:TXA589871 UGW589833:UGW589871 UQS589833:UQS589871 VAO589833:VAO589871 VKK589833:VKK589871 VUG589833:VUG589871 WEC589833:WEC589871 WNY589833:WNY589871 WXU589833:WXU589871 BM655369:BM655407 LI655369:LI655407 VE655369:VE655407 AFA655369:AFA655407 AOW655369:AOW655407 AYS655369:AYS655407 BIO655369:BIO655407 BSK655369:BSK655407 CCG655369:CCG655407 CMC655369:CMC655407 CVY655369:CVY655407 DFU655369:DFU655407 DPQ655369:DPQ655407 DZM655369:DZM655407 EJI655369:EJI655407 ETE655369:ETE655407 FDA655369:FDA655407 FMW655369:FMW655407 FWS655369:FWS655407 GGO655369:GGO655407 GQK655369:GQK655407 HAG655369:HAG655407 HKC655369:HKC655407 HTY655369:HTY655407 IDU655369:IDU655407 INQ655369:INQ655407 IXM655369:IXM655407 JHI655369:JHI655407 JRE655369:JRE655407 KBA655369:KBA655407 KKW655369:KKW655407 KUS655369:KUS655407 LEO655369:LEO655407 LOK655369:LOK655407 LYG655369:LYG655407 MIC655369:MIC655407 MRY655369:MRY655407 NBU655369:NBU655407 NLQ655369:NLQ655407 NVM655369:NVM655407 OFI655369:OFI655407 OPE655369:OPE655407 OZA655369:OZA655407 PIW655369:PIW655407 PSS655369:PSS655407 QCO655369:QCO655407 QMK655369:QMK655407 QWG655369:QWG655407 RGC655369:RGC655407 RPY655369:RPY655407 RZU655369:RZU655407 SJQ655369:SJQ655407 STM655369:STM655407 TDI655369:TDI655407 TNE655369:TNE655407 TXA655369:TXA655407 UGW655369:UGW655407 UQS655369:UQS655407 VAO655369:VAO655407 VKK655369:VKK655407 VUG655369:VUG655407 WEC655369:WEC655407 WNY655369:WNY655407 WXU655369:WXU655407 BM720905:BM720943 LI720905:LI720943 VE720905:VE720943 AFA720905:AFA720943 AOW720905:AOW720943 AYS720905:AYS720943 BIO720905:BIO720943 BSK720905:BSK720943 CCG720905:CCG720943 CMC720905:CMC720943 CVY720905:CVY720943 DFU720905:DFU720943 DPQ720905:DPQ720943 DZM720905:DZM720943 EJI720905:EJI720943 ETE720905:ETE720943 FDA720905:FDA720943 FMW720905:FMW720943 FWS720905:FWS720943 GGO720905:GGO720943 GQK720905:GQK720943 HAG720905:HAG720943 HKC720905:HKC720943 HTY720905:HTY720943 IDU720905:IDU720943 INQ720905:INQ720943 IXM720905:IXM720943 JHI720905:JHI720943 JRE720905:JRE720943 KBA720905:KBA720943 KKW720905:KKW720943 KUS720905:KUS720943 LEO720905:LEO720943 LOK720905:LOK720943 LYG720905:LYG720943 MIC720905:MIC720943 MRY720905:MRY720943 NBU720905:NBU720943 NLQ720905:NLQ720943 NVM720905:NVM720943 OFI720905:OFI720943 OPE720905:OPE720943 OZA720905:OZA720943 PIW720905:PIW720943 PSS720905:PSS720943 QCO720905:QCO720943 QMK720905:QMK720943 QWG720905:QWG720943 RGC720905:RGC720943 RPY720905:RPY720943 RZU720905:RZU720943 SJQ720905:SJQ720943 STM720905:STM720943 TDI720905:TDI720943 TNE720905:TNE720943 TXA720905:TXA720943 UGW720905:UGW720943 UQS720905:UQS720943 VAO720905:VAO720943 VKK720905:VKK720943 VUG720905:VUG720943 WEC720905:WEC720943 WNY720905:WNY720943 WXU720905:WXU720943 BM786441:BM786479 LI786441:LI786479 VE786441:VE786479 AFA786441:AFA786479 AOW786441:AOW786479 AYS786441:AYS786479 BIO786441:BIO786479 BSK786441:BSK786479 CCG786441:CCG786479 CMC786441:CMC786479 CVY786441:CVY786479 DFU786441:DFU786479 DPQ786441:DPQ786479 DZM786441:DZM786479 EJI786441:EJI786479 ETE786441:ETE786479 FDA786441:FDA786479 FMW786441:FMW786479 FWS786441:FWS786479 GGO786441:GGO786479 GQK786441:GQK786479 HAG786441:HAG786479 HKC786441:HKC786479 HTY786441:HTY786479 IDU786441:IDU786479 INQ786441:INQ786479 IXM786441:IXM786479 JHI786441:JHI786479 JRE786441:JRE786479 KBA786441:KBA786479 KKW786441:KKW786479 KUS786441:KUS786479 LEO786441:LEO786479 LOK786441:LOK786479 LYG786441:LYG786479 MIC786441:MIC786479 MRY786441:MRY786479 NBU786441:NBU786479 NLQ786441:NLQ786479 NVM786441:NVM786479 OFI786441:OFI786479 OPE786441:OPE786479 OZA786441:OZA786479 PIW786441:PIW786479 PSS786441:PSS786479 QCO786441:QCO786479 QMK786441:QMK786479 QWG786441:QWG786479 RGC786441:RGC786479 RPY786441:RPY786479 RZU786441:RZU786479 SJQ786441:SJQ786479 STM786441:STM786479 TDI786441:TDI786479 TNE786441:TNE786479 TXA786441:TXA786479 UGW786441:UGW786479 UQS786441:UQS786479 VAO786441:VAO786479 VKK786441:VKK786479 VUG786441:VUG786479 WEC786441:WEC786479 WNY786441:WNY786479 WXU786441:WXU786479 BM851977:BM852015 LI851977:LI852015 VE851977:VE852015 AFA851977:AFA852015 AOW851977:AOW852015 AYS851977:AYS852015 BIO851977:BIO852015 BSK851977:BSK852015 CCG851977:CCG852015 CMC851977:CMC852015 CVY851977:CVY852015 DFU851977:DFU852015 DPQ851977:DPQ852015 DZM851977:DZM852015 EJI851977:EJI852015 ETE851977:ETE852015 FDA851977:FDA852015 FMW851977:FMW852015 FWS851977:FWS852015 GGO851977:GGO852015 GQK851977:GQK852015 HAG851977:HAG852015 HKC851977:HKC852015 HTY851977:HTY852015 IDU851977:IDU852015 INQ851977:INQ852015 IXM851977:IXM852015 JHI851977:JHI852015 JRE851977:JRE852015 KBA851977:KBA852015 KKW851977:KKW852015 KUS851977:KUS852015 LEO851977:LEO852015 LOK851977:LOK852015 LYG851977:LYG852015 MIC851977:MIC852015 MRY851977:MRY852015 NBU851977:NBU852015 NLQ851977:NLQ852015 NVM851977:NVM852015 OFI851977:OFI852015 OPE851977:OPE852015 OZA851977:OZA852015 PIW851977:PIW852015 PSS851977:PSS852015 QCO851977:QCO852015 QMK851977:QMK852015 QWG851977:QWG852015 RGC851977:RGC852015 RPY851977:RPY852015 RZU851977:RZU852015 SJQ851977:SJQ852015 STM851977:STM852015 TDI851977:TDI852015 TNE851977:TNE852015 TXA851977:TXA852015 UGW851977:UGW852015 UQS851977:UQS852015 VAO851977:VAO852015 VKK851977:VKK852015 VUG851977:VUG852015 WEC851977:WEC852015 WNY851977:WNY852015 WXU851977:WXU852015 BM917513:BM917551 LI917513:LI917551 VE917513:VE917551 AFA917513:AFA917551 AOW917513:AOW917551 AYS917513:AYS917551 BIO917513:BIO917551 BSK917513:BSK917551 CCG917513:CCG917551 CMC917513:CMC917551 CVY917513:CVY917551 DFU917513:DFU917551 DPQ917513:DPQ917551 DZM917513:DZM917551 EJI917513:EJI917551 ETE917513:ETE917551 FDA917513:FDA917551 FMW917513:FMW917551 FWS917513:FWS917551 GGO917513:GGO917551 GQK917513:GQK917551 HAG917513:HAG917551 HKC917513:HKC917551 HTY917513:HTY917551 IDU917513:IDU917551 INQ917513:INQ917551 IXM917513:IXM917551 JHI917513:JHI917551 JRE917513:JRE917551 KBA917513:KBA917551 KKW917513:KKW917551 KUS917513:KUS917551 LEO917513:LEO917551 LOK917513:LOK917551 LYG917513:LYG917551 MIC917513:MIC917551 MRY917513:MRY917551 NBU917513:NBU917551 NLQ917513:NLQ917551 NVM917513:NVM917551 OFI917513:OFI917551 OPE917513:OPE917551 OZA917513:OZA917551 PIW917513:PIW917551 PSS917513:PSS917551 QCO917513:QCO917551 QMK917513:QMK917551 QWG917513:QWG917551 RGC917513:RGC917551 RPY917513:RPY917551 RZU917513:RZU917551 SJQ917513:SJQ917551 STM917513:STM917551 TDI917513:TDI917551 TNE917513:TNE917551 TXA917513:TXA917551 UGW917513:UGW917551 UQS917513:UQS917551 VAO917513:VAO917551 VKK917513:VKK917551 VUG917513:VUG917551 WEC917513:WEC917551 WNY917513:WNY917551 WXU917513:WXU917551 BM983049:BM983087 LI983049:LI983087 VE983049:VE983087 AFA983049:AFA983087 AOW983049:AOW983087 AYS983049:AYS983087 BIO983049:BIO983087 BSK983049:BSK983087 CCG983049:CCG983087 CMC983049:CMC983087 CVY983049:CVY983087 DFU983049:DFU983087 DPQ983049:DPQ983087 DZM983049:DZM983087 EJI983049:EJI983087 ETE983049:ETE983087 FDA983049:FDA983087 FMW983049:FMW983087 FWS983049:FWS983087 GGO983049:GGO983087 GQK983049:GQK983087 HAG983049:HAG983087 HKC983049:HKC983087 HTY983049:HTY983087 IDU983049:IDU983087 INQ983049:INQ983087 IXM983049:IXM983087 JHI983049:JHI983087 JRE983049:JRE983087 KBA983049:KBA983087 KKW983049:KKW983087 KUS983049:KUS983087 LEO983049:LEO983087 LOK983049:LOK983087 LYG983049:LYG983087 MIC983049:MIC983087 MRY983049:MRY983087 NBU983049:NBU983087 NLQ983049:NLQ983087 NVM983049:NVM983087 OFI983049:OFI983087 OPE983049:OPE983087 OZA983049:OZA983087 PIW983049:PIW983087 PSS983049:PSS983087 QCO983049:QCO983087 QMK983049:QMK983087 QWG983049:QWG983087 RGC983049:RGC983087 RPY983049:RPY983087 RZU983049:RZU983087 SJQ983049:SJQ983087 STM983049:STM983087 TDI983049:TDI983087 TNE983049:TNE983087 TXA983049:TXA983087 UGW983049:UGW983087 UQS983049:UQS983087 VAO983049:VAO983087 VKK983049:VKK983087 VUG983049:VUG983087 WEC983049:WEC983087 WNY983049:WNY983087 WXU983049:WXU983087">
      <formula1>Calificacion</formula1>
    </dataValidation>
    <dataValidation allowBlank="1" showInputMessage="1" showErrorMessage="1" prompt="seleccione" sqref="BT9:BT17 LP9:LP17 VL9:VL17 AFH9:AFH17 APD9:APD17 AYZ9:AYZ17 BIV9:BIV17 BSR9:BSR17 CCN9:CCN17 CMJ9:CMJ17 CWF9:CWF17 DGB9:DGB17 DPX9:DPX17 DZT9:DZT17 EJP9:EJP17 ETL9:ETL17 FDH9:FDH17 FND9:FND17 FWZ9:FWZ17 GGV9:GGV17 GQR9:GQR17 HAN9:HAN17 HKJ9:HKJ17 HUF9:HUF17 IEB9:IEB17 INX9:INX17 IXT9:IXT17 JHP9:JHP17 JRL9:JRL17 KBH9:KBH17 KLD9:KLD17 KUZ9:KUZ17 LEV9:LEV17 LOR9:LOR17 LYN9:LYN17 MIJ9:MIJ17 MSF9:MSF17 NCB9:NCB17 NLX9:NLX17 NVT9:NVT17 OFP9:OFP17 OPL9:OPL17 OZH9:OZH17 PJD9:PJD17 PSZ9:PSZ17 QCV9:QCV17 QMR9:QMR17 QWN9:QWN17 RGJ9:RGJ17 RQF9:RQF17 SAB9:SAB17 SJX9:SJX17 STT9:STT17 TDP9:TDP17 TNL9:TNL17 TXH9:TXH17 UHD9:UHD17 UQZ9:UQZ17 VAV9:VAV17 VKR9:VKR17 VUN9:VUN17 WEJ9:WEJ17 WOF9:WOF17 WYB9:WYB17 BT65545:BT65553 LP65545:LP65553 VL65545:VL65553 AFH65545:AFH65553 APD65545:APD65553 AYZ65545:AYZ65553 BIV65545:BIV65553 BSR65545:BSR65553 CCN65545:CCN65553 CMJ65545:CMJ65553 CWF65545:CWF65553 DGB65545:DGB65553 DPX65545:DPX65553 DZT65545:DZT65553 EJP65545:EJP65553 ETL65545:ETL65553 FDH65545:FDH65553 FND65545:FND65553 FWZ65545:FWZ65553 GGV65545:GGV65553 GQR65545:GQR65553 HAN65545:HAN65553 HKJ65545:HKJ65553 HUF65545:HUF65553 IEB65545:IEB65553 INX65545:INX65553 IXT65545:IXT65553 JHP65545:JHP65553 JRL65545:JRL65553 KBH65545:KBH65553 KLD65545:KLD65553 KUZ65545:KUZ65553 LEV65545:LEV65553 LOR65545:LOR65553 LYN65545:LYN65553 MIJ65545:MIJ65553 MSF65545:MSF65553 NCB65545:NCB65553 NLX65545:NLX65553 NVT65545:NVT65553 OFP65545:OFP65553 OPL65545:OPL65553 OZH65545:OZH65553 PJD65545:PJD65553 PSZ65545:PSZ65553 QCV65545:QCV65553 QMR65545:QMR65553 QWN65545:QWN65553 RGJ65545:RGJ65553 RQF65545:RQF65553 SAB65545:SAB65553 SJX65545:SJX65553 STT65545:STT65553 TDP65545:TDP65553 TNL65545:TNL65553 TXH65545:TXH65553 UHD65545:UHD65553 UQZ65545:UQZ65553 VAV65545:VAV65553 VKR65545:VKR65553 VUN65545:VUN65553 WEJ65545:WEJ65553 WOF65545:WOF65553 WYB65545:WYB65553 BT131081:BT131089 LP131081:LP131089 VL131081:VL131089 AFH131081:AFH131089 APD131081:APD131089 AYZ131081:AYZ131089 BIV131081:BIV131089 BSR131081:BSR131089 CCN131081:CCN131089 CMJ131081:CMJ131089 CWF131081:CWF131089 DGB131081:DGB131089 DPX131081:DPX131089 DZT131081:DZT131089 EJP131081:EJP131089 ETL131081:ETL131089 FDH131081:FDH131089 FND131081:FND131089 FWZ131081:FWZ131089 GGV131081:GGV131089 GQR131081:GQR131089 HAN131081:HAN131089 HKJ131081:HKJ131089 HUF131081:HUF131089 IEB131081:IEB131089 INX131081:INX131089 IXT131081:IXT131089 JHP131081:JHP131089 JRL131081:JRL131089 KBH131081:KBH131089 KLD131081:KLD131089 KUZ131081:KUZ131089 LEV131081:LEV131089 LOR131081:LOR131089 LYN131081:LYN131089 MIJ131081:MIJ131089 MSF131081:MSF131089 NCB131081:NCB131089 NLX131081:NLX131089 NVT131081:NVT131089 OFP131081:OFP131089 OPL131081:OPL131089 OZH131081:OZH131089 PJD131081:PJD131089 PSZ131081:PSZ131089 QCV131081:QCV131089 QMR131081:QMR131089 QWN131081:QWN131089 RGJ131081:RGJ131089 RQF131081:RQF131089 SAB131081:SAB131089 SJX131081:SJX131089 STT131081:STT131089 TDP131081:TDP131089 TNL131081:TNL131089 TXH131081:TXH131089 UHD131081:UHD131089 UQZ131081:UQZ131089 VAV131081:VAV131089 VKR131081:VKR131089 VUN131081:VUN131089 WEJ131081:WEJ131089 WOF131081:WOF131089 WYB131081:WYB131089 BT196617:BT196625 LP196617:LP196625 VL196617:VL196625 AFH196617:AFH196625 APD196617:APD196625 AYZ196617:AYZ196625 BIV196617:BIV196625 BSR196617:BSR196625 CCN196617:CCN196625 CMJ196617:CMJ196625 CWF196617:CWF196625 DGB196617:DGB196625 DPX196617:DPX196625 DZT196617:DZT196625 EJP196617:EJP196625 ETL196617:ETL196625 FDH196617:FDH196625 FND196617:FND196625 FWZ196617:FWZ196625 GGV196617:GGV196625 GQR196617:GQR196625 HAN196617:HAN196625 HKJ196617:HKJ196625 HUF196617:HUF196625 IEB196617:IEB196625 INX196617:INX196625 IXT196617:IXT196625 JHP196617:JHP196625 JRL196617:JRL196625 KBH196617:KBH196625 KLD196617:KLD196625 KUZ196617:KUZ196625 LEV196617:LEV196625 LOR196617:LOR196625 LYN196617:LYN196625 MIJ196617:MIJ196625 MSF196617:MSF196625 NCB196617:NCB196625 NLX196617:NLX196625 NVT196617:NVT196625 OFP196617:OFP196625 OPL196617:OPL196625 OZH196617:OZH196625 PJD196617:PJD196625 PSZ196617:PSZ196625 QCV196617:QCV196625 QMR196617:QMR196625 QWN196617:QWN196625 RGJ196617:RGJ196625 RQF196617:RQF196625 SAB196617:SAB196625 SJX196617:SJX196625 STT196617:STT196625 TDP196617:TDP196625 TNL196617:TNL196625 TXH196617:TXH196625 UHD196617:UHD196625 UQZ196617:UQZ196625 VAV196617:VAV196625 VKR196617:VKR196625 VUN196617:VUN196625 WEJ196617:WEJ196625 WOF196617:WOF196625 WYB196617:WYB196625 BT262153:BT262161 LP262153:LP262161 VL262153:VL262161 AFH262153:AFH262161 APD262153:APD262161 AYZ262153:AYZ262161 BIV262153:BIV262161 BSR262153:BSR262161 CCN262153:CCN262161 CMJ262153:CMJ262161 CWF262153:CWF262161 DGB262153:DGB262161 DPX262153:DPX262161 DZT262153:DZT262161 EJP262153:EJP262161 ETL262153:ETL262161 FDH262153:FDH262161 FND262153:FND262161 FWZ262153:FWZ262161 GGV262153:GGV262161 GQR262153:GQR262161 HAN262153:HAN262161 HKJ262153:HKJ262161 HUF262153:HUF262161 IEB262153:IEB262161 INX262153:INX262161 IXT262153:IXT262161 JHP262153:JHP262161 JRL262153:JRL262161 KBH262153:KBH262161 KLD262153:KLD262161 KUZ262153:KUZ262161 LEV262153:LEV262161 LOR262153:LOR262161 LYN262153:LYN262161 MIJ262153:MIJ262161 MSF262153:MSF262161 NCB262153:NCB262161 NLX262153:NLX262161 NVT262153:NVT262161 OFP262153:OFP262161 OPL262153:OPL262161 OZH262153:OZH262161 PJD262153:PJD262161 PSZ262153:PSZ262161 QCV262153:QCV262161 QMR262153:QMR262161 QWN262153:QWN262161 RGJ262153:RGJ262161 RQF262153:RQF262161 SAB262153:SAB262161 SJX262153:SJX262161 STT262153:STT262161 TDP262153:TDP262161 TNL262153:TNL262161 TXH262153:TXH262161 UHD262153:UHD262161 UQZ262153:UQZ262161 VAV262153:VAV262161 VKR262153:VKR262161 VUN262153:VUN262161 WEJ262153:WEJ262161 WOF262153:WOF262161 WYB262153:WYB262161 BT327689:BT327697 LP327689:LP327697 VL327689:VL327697 AFH327689:AFH327697 APD327689:APD327697 AYZ327689:AYZ327697 BIV327689:BIV327697 BSR327689:BSR327697 CCN327689:CCN327697 CMJ327689:CMJ327697 CWF327689:CWF327697 DGB327689:DGB327697 DPX327689:DPX327697 DZT327689:DZT327697 EJP327689:EJP327697 ETL327689:ETL327697 FDH327689:FDH327697 FND327689:FND327697 FWZ327689:FWZ327697 GGV327689:GGV327697 GQR327689:GQR327697 HAN327689:HAN327697 HKJ327689:HKJ327697 HUF327689:HUF327697 IEB327689:IEB327697 INX327689:INX327697 IXT327689:IXT327697 JHP327689:JHP327697 JRL327689:JRL327697 KBH327689:KBH327697 KLD327689:KLD327697 KUZ327689:KUZ327697 LEV327689:LEV327697 LOR327689:LOR327697 LYN327689:LYN327697 MIJ327689:MIJ327697 MSF327689:MSF327697 NCB327689:NCB327697 NLX327689:NLX327697 NVT327689:NVT327697 OFP327689:OFP327697 OPL327689:OPL327697 OZH327689:OZH327697 PJD327689:PJD327697 PSZ327689:PSZ327697 QCV327689:QCV327697 QMR327689:QMR327697 QWN327689:QWN327697 RGJ327689:RGJ327697 RQF327689:RQF327697 SAB327689:SAB327697 SJX327689:SJX327697 STT327689:STT327697 TDP327689:TDP327697 TNL327689:TNL327697 TXH327689:TXH327697 UHD327689:UHD327697 UQZ327689:UQZ327697 VAV327689:VAV327697 VKR327689:VKR327697 VUN327689:VUN327697 WEJ327689:WEJ327697 WOF327689:WOF327697 WYB327689:WYB327697 BT393225:BT393233 LP393225:LP393233 VL393225:VL393233 AFH393225:AFH393233 APD393225:APD393233 AYZ393225:AYZ393233 BIV393225:BIV393233 BSR393225:BSR393233 CCN393225:CCN393233 CMJ393225:CMJ393233 CWF393225:CWF393233 DGB393225:DGB393233 DPX393225:DPX393233 DZT393225:DZT393233 EJP393225:EJP393233 ETL393225:ETL393233 FDH393225:FDH393233 FND393225:FND393233 FWZ393225:FWZ393233 GGV393225:GGV393233 GQR393225:GQR393233 HAN393225:HAN393233 HKJ393225:HKJ393233 HUF393225:HUF393233 IEB393225:IEB393233 INX393225:INX393233 IXT393225:IXT393233 JHP393225:JHP393233 JRL393225:JRL393233 KBH393225:KBH393233 KLD393225:KLD393233 KUZ393225:KUZ393233 LEV393225:LEV393233 LOR393225:LOR393233 LYN393225:LYN393233 MIJ393225:MIJ393233 MSF393225:MSF393233 NCB393225:NCB393233 NLX393225:NLX393233 NVT393225:NVT393233 OFP393225:OFP393233 OPL393225:OPL393233 OZH393225:OZH393233 PJD393225:PJD393233 PSZ393225:PSZ393233 QCV393225:QCV393233 QMR393225:QMR393233 QWN393225:QWN393233 RGJ393225:RGJ393233 RQF393225:RQF393233 SAB393225:SAB393233 SJX393225:SJX393233 STT393225:STT393233 TDP393225:TDP393233 TNL393225:TNL393233 TXH393225:TXH393233 UHD393225:UHD393233 UQZ393225:UQZ393233 VAV393225:VAV393233 VKR393225:VKR393233 VUN393225:VUN393233 WEJ393225:WEJ393233 WOF393225:WOF393233 WYB393225:WYB393233 BT458761:BT458769 LP458761:LP458769 VL458761:VL458769 AFH458761:AFH458769 APD458761:APD458769 AYZ458761:AYZ458769 BIV458761:BIV458769 BSR458761:BSR458769 CCN458761:CCN458769 CMJ458761:CMJ458769 CWF458761:CWF458769 DGB458761:DGB458769 DPX458761:DPX458769 DZT458761:DZT458769 EJP458761:EJP458769 ETL458761:ETL458769 FDH458761:FDH458769 FND458761:FND458769 FWZ458761:FWZ458769 GGV458761:GGV458769 GQR458761:GQR458769 HAN458761:HAN458769 HKJ458761:HKJ458769 HUF458761:HUF458769 IEB458761:IEB458769 INX458761:INX458769 IXT458761:IXT458769 JHP458761:JHP458769 JRL458761:JRL458769 KBH458761:KBH458769 KLD458761:KLD458769 KUZ458761:KUZ458769 LEV458761:LEV458769 LOR458761:LOR458769 LYN458761:LYN458769 MIJ458761:MIJ458769 MSF458761:MSF458769 NCB458761:NCB458769 NLX458761:NLX458769 NVT458761:NVT458769 OFP458761:OFP458769 OPL458761:OPL458769 OZH458761:OZH458769 PJD458761:PJD458769 PSZ458761:PSZ458769 QCV458761:QCV458769 QMR458761:QMR458769 QWN458761:QWN458769 RGJ458761:RGJ458769 RQF458761:RQF458769 SAB458761:SAB458769 SJX458761:SJX458769 STT458761:STT458769 TDP458761:TDP458769 TNL458761:TNL458769 TXH458761:TXH458769 UHD458761:UHD458769 UQZ458761:UQZ458769 VAV458761:VAV458769 VKR458761:VKR458769 VUN458761:VUN458769 WEJ458761:WEJ458769 WOF458761:WOF458769 WYB458761:WYB458769 BT524297:BT524305 LP524297:LP524305 VL524297:VL524305 AFH524297:AFH524305 APD524297:APD524305 AYZ524297:AYZ524305 BIV524297:BIV524305 BSR524297:BSR524305 CCN524297:CCN524305 CMJ524297:CMJ524305 CWF524297:CWF524305 DGB524297:DGB524305 DPX524297:DPX524305 DZT524297:DZT524305 EJP524297:EJP524305 ETL524297:ETL524305 FDH524297:FDH524305 FND524297:FND524305 FWZ524297:FWZ524305 GGV524297:GGV524305 GQR524297:GQR524305 HAN524297:HAN524305 HKJ524297:HKJ524305 HUF524297:HUF524305 IEB524297:IEB524305 INX524297:INX524305 IXT524297:IXT524305 JHP524297:JHP524305 JRL524297:JRL524305 KBH524297:KBH524305 KLD524297:KLD524305 KUZ524297:KUZ524305 LEV524297:LEV524305 LOR524297:LOR524305 LYN524297:LYN524305 MIJ524297:MIJ524305 MSF524297:MSF524305 NCB524297:NCB524305 NLX524297:NLX524305 NVT524297:NVT524305 OFP524297:OFP524305 OPL524297:OPL524305 OZH524297:OZH524305 PJD524297:PJD524305 PSZ524297:PSZ524305 QCV524297:QCV524305 QMR524297:QMR524305 QWN524297:QWN524305 RGJ524297:RGJ524305 RQF524297:RQF524305 SAB524297:SAB524305 SJX524297:SJX524305 STT524297:STT524305 TDP524297:TDP524305 TNL524297:TNL524305 TXH524297:TXH524305 UHD524297:UHD524305 UQZ524297:UQZ524305 VAV524297:VAV524305 VKR524297:VKR524305 VUN524297:VUN524305 WEJ524297:WEJ524305 WOF524297:WOF524305 WYB524297:WYB524305 BT589833:BT589841 LP589833:LP589841 VL589833:VL589841 AFH589833:AFH589841 APD589833:APD589841 AYZ589833:AYZ589841 BIV589833:BIV589841 BSR589833:BSR589841 CCN589833:CCN589841 CMJ589833:CMJ589841 CWF589833:CWF589841 DGB589833:DGB589841 DPX589833:DPX589841 DZT589833:DZT589841 EJP589833:EJP589841 ETL589833:ETL589841 FDH589833:FDH589841 FND589833:FND589841 FWZ589833:FWZ589841 GGV589833:GGV589841 GQR589833:GQR589841 HAN589833:HAN589841 HKJ589833:HKJ589841 HUF589833:HUF589841 IEB589833:IEB589841 INX589833:INX589841 IXT589833:IXT589841 JHP589833:JHP589841 JRL589833:JRL589841 KBH589833:KBH589841 KLD589833:KLD589841 KUZ589833:KUZ589841 LEV589833:LEV589841 LOR589833:LOR589841 LYN589833:LYN589841 MIJ589833:MIJ589841 MSF589833:MSF589841 NCB589833:NCB589841 NLX589833:NLX589841 NVT589833:NVT589841 OFP589833:OFP589841 OPL589833:OPL589841 OZH589833:OZH589841 PJD589833:PJD589841 PSZ589833:PSZ589841 QCV589833:QCV589841 QMR589833:QMR589841 QWN589833:QWN589841 RGJ589833:RGJ589841 RQF589833:RQF589841 SAB589833:SAB589841 SJX589833:SJX589841 STT589833:STT589841 TDP589833:TDP589841 TNL589833:TNL589841 TXH589833:TXH589841 UHD589833:UHD589841 UQZ589833:UQZ589841 VAV589833:VAV589841 VKR589833:VKR589841 VUN589833:VUN589841 WEJ589833:WEJ589841 WOF589833:WOF589841 WYB589833:WYB589841 BT655369:BT655377 LP655369:LP655377 VL655369:VL655377 AFH655369:AFH655377 APD655369:APD655377 AYZ655369:AYZ655377 BIV655369:BIV655377 BSR655369:BSR655377 CCN655369:CCN655377 CMJ655369:CMJ655377 CWF655369:CWF655377 DGB655369:DGB655377 DPX655369:DPX655377 DZT655369:DZT655377 EJP655369:EJP655377 ETL655369:ETL655377 FDH655369:FDH655377 FND655369:FND655377 FWZ655369:FWZ655377 GGV655369:GGV655377 GQR655369:GQR655377 HAN655369:HAN655377 HKJ655369:HKJ655377 HUF655369:HUF655377 IEB655369:IEB655377 INX655369:INX655377 IXT655369:IXT655377 JHP655369:JHP655377 JRL655369:JRL655377 KBH655369:KBH655377 KLD655369:KLD655377 KUZ655369:KUZ655377 LEV655369:LEV655377 LOR655369:LOR655377 LYN655369:LYN655377 MIJ655369:MIJ655377 MSF655369:MSF655377 NCB655369:NCB655377 NLX655369:NLX655377 NVT655369:NVT655377 OFP655369:OFP655377 OPL655369:OPL655377 OZH655369:OZH655377 PJD655369:PJD655377 PSZ655369:PSZ655377 QCV655369:QCV655377 QMR655369:QMR655377 QWN655369:QWN655377 RGJ655369:RGJ655377 RQF655369:RQF655377 SAB655369:SAB655377 SJX655369:SJX655377 STT655369:STT655377 TDP655369:TDP655377 TNL655369:TNL655377 TXH655369:TXH655377 UHD655369:UHD655377 UQZ655369:UQZ655377 VAV655369:VAV655377 VKR655369:VKR655377 VUN655369:VUN655377 WEJ655369:WEJ655377 WOF655369:WOF655377 WYB655369:WYB655377 BT720905:BT720913 LP720905:LP720913 VL720905:VL720913 AFH720905:AFH720913 APD720905:APD720913 AYZ720905:AYZ720913 BIV720905:BIV720913 BSR720905:BSR720913 CCN720905:CCN720913 CMJ720905:CMJ720913 CWF720905:CWF720913 DGB720905:DGB720913 DPX720905:DPX720913 DZT720905:DZT720913 EJP720905:EJP720913 ETL720905:ETL720913 FDH720905:FDH720913 FND720905:FND720913 FWZ720905:FWZ720913 GGV720905:GGV720913 GQR720905:GQR720913 HAN720905:HAN720913 HKJ720905:HKJ720913 HUF720905:HUF720913 IEB720905:IEB720913 INX720905:INX720913 IXT720905:IXT720913 JHP720905:JHP720913 JRL720905:JRL720913 KBH720905:KBH720913 KLD720905:KLD720913 KUZ720905:KUZ720913 LEV720905:LEV720913 LOR720905:LOR720913 LYN720905:LYN720913 MIJ720905:MIJ720913 MSF720905:MSF720913 NCB720905:NCB720913 NLX720905:NLX720913 NVT720905:NVT720913 OFP720905:OFP720913 OPL720905:OPL720913 OZH720905:OZH720913 PJD720905:PJD720913 PSZ720905:PSZ720913 QCV720905:QCV720913 QMR720905:QMR720913 QWN720905:QWN720913 RGJ720905:RGJ720913 RQF720905:RQF720913 SAB720905:SAB720913 SJX720905:SJX720913 STT720905:STT720913 TDP720905:TDP720913 TNL720905:TNL720913 TXH720905:TXH720913 UHD720905:UHD720913 UQZ720905:UQZ720913 VAV720905:VAV720913 VKR720905:VKR720913 VUN720905:VUN720913 WEJ720905:WEJ720913 WOF720905:WOF720913 WYB720905:WYB720913 BT786441:BT786449 LP786441:LP786449 VL786441:VL786449 AFH786441:AFH786449 APD786441:APD786449 AYZ786441:AYZ786449 BIV786441:BIV786449 BSR786441:BSR786449 CCN786441:CCN786449 CMJ786441:CMJ786449 CWF786441:CWF786449 DGB786441:DGB786449 DPX786441:DPX786449 DZT786441:DZT786449 EJP786441:EJP786449 ETL786441:ETL786449 FDH786441:FDH786449 FND786441:FND786449 FWZ786441:FWZ786449 GGV786441:GGV786449 GQR786441:GQR786449 HAN786441:HAN786449 HKJ786441:HKJ786449 HUF786441:HUF786449 IEB786441:IEB786449 INX786441:INX786449 IXT786441:IXT786449 JHP786441:JHP786449 JRL786441:JRL786449 KBH786441:KBH786449 KLD786441:KLD786449 KUZ786441:KUZ786449 LEV786441:LEV786449 LOR786441:LOR786449 LYN786441:LYN786449 MIJ786441:MIJ786449 MSF786441:MSF786449 NCB786441:NCB786449 NLX786441:NLX786449 NVT786441:NVT786449 OFP786441:OFP786449 OPL786441:OPL786449 OZH786441:OZH786449 PJD786441:PJD786449 PSZ786441:PSZ786449 QCV786441:QCV786449 QMR786441:QMR786449 QWN786441:QWN786449 RGJ786441:RGJ786449 RQF786441:RQF786449 SAB786441:SAB786449 SJX786441:SJX786449 STT786441:STT786449 TDP786441:TDP786449 TNL786441:TNL786449 TXH786441:TXH786449 UHD786441:UHD786449 UQZ786441:UQZ786449 VAV786441:VAV786449 VKR786441:VKR786449 VUN786441:VUN786449 WEJ786441:WEJ786449 WOF786441:WOF786449 WYB786441:WYB786449 BT851977:BT851985 LP851977:LP851985 VL851977:VL851985 AFH851977:AFH851985 APD851977:APD851985 AYZ851977:AYZ851985 BIV851977:BIV851985 BSR851977:BSR851985 CCN851977:CCN851985 CMJ851977:CMJ851985 CWF851977:CWF851985 DGB851977:DGB851985 DPX851977:DPX851985 DZT851977:DZT851985 EJP851977:EJP851985 ETL851977:ETL851985 FDH851977:FDH851985 FND851977:FND851985 FWZ851977:FWZ851985 GGV851977:GGV851985 GQR851977:GQR851985 HAN851977:HAN851985 HKJ851977:HKJ851985 HUF851977:HUF851985 IEB851977:IEB851985 INX851977:INX851985 IXT851977:IXT851985 JHP851977:JHP851985 JRL851977:JRL851985 KBH851977:KBH851985 KLD851977:KLD851985 KUZ851977:KUZ851985 LEV851977:LEV851985 LOR851977:LOR851985 LYN851977:LYN851985 MIJ851977:MIJ851985 MSF851977:MSF851985 NCB851977:NCB851985 NLX851977:NLX851985 NVT851977:NVT851985 OFP851977:OFP851985 OPL851977:OPL851985 OZH851977:OZH851985 PJD851977:PJD851985 PSZ851977:PSZ851985 QCV851977:QCV851985 QMR851977:QMR851985 QWN851977:QWN851985 RGJ851977:RGJ851985 RQF851977:RQF851985 SAB851977:SAB851985 SJX851977:SJX851985 STT851977:STT851985 TDP851977:TDP851985 TNL851977:TNL851985 TXH851977:TXH851985 UHD851977:UHD851985 UQZ851977:UQZ851985 VAV851977:VAV851985 VKR851977:VKR851985 VUN851977:VUN851985 WEJ851977:WEJ851985 WOF851977:WOF851985 WYB851977:WYB851985 BT917513:BT917521 LP917513:LP917521 VL917513:VL917521 AFH917513:AFH917521 APD917513:APD917521 AYZ917513:AYZ917521 BIV917513:BIV917521 BSR917513:BSR917521 CCN917513:CCN917521 CMJ917513:CMJ917521 CWF917513:CWF917521 DGB917513:DGB917521 DPX917513:DPX917521 DZT917513:DZT917521 EJP917513:EJP917521 ETL917513:ETL917521 FDH917513:FDH917521 FND917513:FND917521 FWZ917513:FWZ917521 GGV917513:GGV917521 GQR917513:GQR917521 HAN917513:HAN917521 HKJ917513:HKJ917521 HUF917513:HUF917521 IEB917513:IEB917521 INX917513:INX917521 IXT917513:IXT917521 JHP917513:JHP917521 JRL917513:JRL917521 KBH917513:KBH917521 KLD917513:KLD917521 KUZ917513:KUZ917521 LEV917513:LEV917521 LOR917513:LOR917521 LYN917513:LYN917521 MIJ917513:MIJ917521 MSF917513:MSF917521 NCB917513:NCB917521 NLX917513:NLX917521 NVT917513:NVT917521 OFP917513:OFP917521 OPL917513:OPL917521 OZH917513:OZH917521 PJD917513:PJD917521 PSZ917513:PSZ917521 QCV917513:QCV917521 QMR917513:QMR917521 QWN917513:QWN917521 RGJ917513:RGJ917521 RQF917513:RQF917521 SAB917513:SAB917521 SJX917513:SJX917521 STT917513:STT917521 TDP917513:TDP917521 TNL917513:TNL917521 TXH917513:TXH917521 UHD917513:UHD917521 UQZ917513:UQZ917521 VAV917513:VAV917521 VKR917513:VKR917521 VUN917513:VUN917521 WEJ917513:WEJ917521 WOF917513:WOF917521 WYB917513:WYB917521 BT983049:BT983057 LP983049:LP983057 VL983049:VL983057 AFH983049:AFH983057 APD983049:APD983057 AYZ983049:AYZ983057 BIV983049:BIV983057 BSR983049:BSR983057 CCN983049:CCN983057 CMJ983049:CMJ983057 CWF983049:CWF983057 DGB983049:DGB983057 DPX983049:DPX983057 DZT983049:DZT983057 EJP983049:EJP983057 ETL983049:ETL983057 FDH983049:FDH983057 FND983049:FND983057 FWZ983049:FWZ983057 GGV983049:GGV983057 GQR983049:GQR983057 HAN983049:HAN983057 HKJ983049:HKJ983057 HUF983049:HUF983057 IEB983049:IEB983057 INX983049:INX983057 IXT983049:IXT983057 JHP983049:JHP983057 JRL983049:JRL983057 KBH983049:KBH983057 KLD983049:KLD983057 KUZ983049:KUZ983057 LEV983049:LEV983057 LOR983049:LOR983057 LYN983049:LYN983057 MIJ983049:MIJ983057 MSF983049:MSF983057 NCB983049:NCB983057 NLX983049:NLX983057 NVT983049:NVT983057 OFP983049:OFP983057 OPL983049:OPL983057 OZH983049:OZH983057 PJD983049:PJD983057 PSZ983049:PSZ983057 QCV983049:QCV983057 QMR983049:QMR983057 QWN983049:QWN983057 RGJ983049:RGJ983057 RQF983049:RQF983057 SAB983049:SAB983057 SJX983049:SJX983057 STT983049:STT983057 TDP983049:TDP983057 TNL983049:TNL983057 TXH983049:TXH983057 UHD983049:UHD983057 UQZ983049:UQZ983057 VAV983049:VAV983057 VKR983049:VKR983057 VUN983049:VUN983057 WEJ983049:WEJ983057 WOF983049:WOF983057 WYB983049:WYB983057"/>
  </dataValidations>
  <printOptions horizontalCentered="1" verticalCentered="1"/>
  <pageMargins left="0.19685039370078741" right="0.19685039370078741" top="0.59055118110236227" bottom="0.39370078740157483" header="0" footer="0.19685039370078741"/>
  <pageSetup scale="43" pageOrder="overThenDown" orientation="landscape" r:id="rId1"/>
  <headerFooter alignWithMargins="0">
    <oddFooter xml:space="preserve">&amp;LFormato: FO-AC-07 Versión: 2&amp;CPágina &amp;P&amp;RVo.Bo:  </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dimension ref="A1:EA22"/>
  <sheetViews>
    <sheetView showGridLines="0" view="pageBreakPreview" zoomScaleNormal="85" zoomScaleSheetLayoutView="100" workbookViewId="0">
      <pane xSplit="11" ySplit="8" topLeftCell="L9" activePane="bottomRight" state="frozen"/>
      <selection pane="topRight" activeCell="L1" sqref="L1"/>
      <selection pane="bottomLeft" activeCell="A9" sqref="A9"/>
      <selection pane="bottomRight" sqref="A1:K1"/>
    </sheetView>
  </sheetViews>
  <sheetFormatPr baseColWidth="10" defaultRowHeight="12.75" x14ac:dyDescent="0.2"/>
  <cols>
    <col min="1" max="1" width="9.42578125" style="25" customWidth="1"/>
    <col min="2" max="2" width="11.42578125" style="26" customWidth="1"/>
    <col min="3" max="3" width="7.5703125" style="26" customWidth="1"/>
    <col min="4" max="6" width="6.140625" style="25" customWidth="1"/>
    <col min="7" max="7" width="8.7109375" style="26" customWidth="1"/>
    <col min="8" max="8" width="2.7109375" style="26" bestFit="1" customWidth="1"/>
    <col min="9" max="9" width="13.140625" style="27" customWidth="1"/>
    <col min="10" max="10" width="8.85546875" style="27" customWidth="1"/>
    <col min="11" max="11" width="8" style="27" customWidth="1"/>
    <col min="12" max="14" width="7.7109375" style="26" customWidth="1"/>
    <col min="15" max="15" width="4.7109375" style="26" customWidth="1"/>
    <col min="16" max="16" width="3.7109375" style="26" customWidth="1"/>
    <col min="17" max="17" width="4.42578125" style="26" customWidth="1"/>
    <col min="18" max="18" width="4.7109375" style="26" customWidth="1"/>
    <col min="19" max="19" width="4.140625" style="28" hidden="1" customWidth="1"/>
    <col min="20" max="20" width="3.85546875" style="28" hidden="1" customWidth="1"/>
    <col min="21" max="21" width="4.140625" style="28" hidden="1" customWidth="1"/>
    <col min="22" max="22" width="3.85546875" style="28" hidden="1" customWidth="1"/>
    <col min="23" max="23" width="4.140625" style="28" hidden="1" customWidth="1"/>
    <col min="24" max="24" width="3.85546875" style="28" hidden="1" customWidth="1"/>
    <col min="25" max="25" width="4.140625" style="28" hidden="1" customWidth="1"/>
    <col min="26" max="26" width="3.85546875" style="28" hidden="1" customWidth="1"/>
    <col min="27" max="27" width="4.140625" style="28" hidden="1" customWidth="1"/>
    <col min="28" max="28" width="3.85546875" style="28" hidden="1" customWidth="1"/>
    <col min="29" max="29" width="4.140625" style="28" hidden="1" customWidth="1"/>
    <col min="30" max="30" width="3.85546875" style="28" hidden="1" customWidth="1"/>
    <col min="31" max="31" width="4.140625" style="28" hidden="1" customWidth="1"/>
    <col min="32" max="32" width="3.85546875" style="28" hidden="1" customWidth="1"/>
    <col min="33" max="33" width="4.140625" style="28" hidden="1" customWidth="1"/>
    <col min="34" max="34" width="3.85546875" style="28" hidden="1" customWidth="1"/>
    <col min="35" max="35" width="4.140625" style="28" hidden="1" customWidth="1"/>
    <col min="36" max="36" width="3.85546875" style="28" hidden="1" customWidth="1"/>
    <col min="37" max="37" width="4.140625" style="28" hidden="1" customWidth="1"/>
    <col min="38" max="38" width="3.85546875" style="26" hidden="1" customWidth="1"/>
    <col min="39" max="39" width="4.140625" style="26" hidden="1" customWidth="1"/>
    <col min="40" max="40" width="3.85546875" style="26" hidden="1" customWidth="1"/>
    <col min="41" max="41" width="4.140625" style="26" hidden="1" customWidth="1"/>
    <col min="42" max="42" width="3.85546875" style="26" hidden="1" customWidth="1"/>
    <col min="43" max="43" width="4.140625" style="26" hidden="1" customWidth="1"/>
    <col min="44" max="44" width="3.85546875" style="26" hidden="1" customWidth="1"/>
    <col min="45" max="45" width="4.140625" style="26" hidden="1" customWidth="1"/>
    <col min="46" max="46" width="3.85546875" style="26" hidden="1" customWidth="1"/>
    <col min="47" max="47" width="4.140625" style="26" hidden="1" customWidth="1"/>
    <col min="48" max="48" width="3.85546875" style="26" hidden="1" customWidth="1"/>
    <col min="49" max="49" width="4.140625" style="26" hidden="1" customWidth="1"/>
    <col min="50" max="50" width="3.85546875" style="26" hidden="1" customWidth="1"/>
    <col min="51" max="51" width="4.140625" style="26" hidden="1" customWidth="1"/>
    <col min="52" max="52" width="3.85546875" style="26" hidden="1" customWidth="1"/>
    <col min="53" max="53" width="4.140625" style="26" hidden="1" customWidth="1"/>
    <col min="54" max="54" width="5.42578125" style="26" hidden="1" customWidth="1"/>
    <col min="55" max="57" width="3.7109375" style="26" customWidth="1"/>
    <col min="58" max="58" width="3.140625" style="26" customWidth="1"/>
    <col min="59" max="59" width="3.7109375" style="26" customWidth="1"/>
    <col min="60" max="60" width="17.28515625" style="27" customWidth="1"/>
    <col min="61" max="61" width="12.85546875" style="27" customWidth="1"/>
    <col min="62" max="62" width="15.5703125" style="27" customWidth="1"/>
    <col min="63" max="63" width="14.85546875" style="26" customWidth="1"/>
    <col min="64" max="64" width="7.140625" style="26" bestFit="1" customWidth="1"/>
    <col min="65" max="65" width="6.5703125" style="26" bestFit="1" customWidth="1"/>
    <col min="66" max="66" width="9" style="26" customWidth="1"/>
    <col min="67" max="68" width="3.28515625" style="26" customWidth="1"/>
    <col min="69" max="70" width="4.5703125" style="26" customWidth="1"/>
    <col min="71" max="71" width="4" style="26" customWidth="1"/>
    <col min="72" max="72" width="9.42578125" style="29" bestFit="1" customWidth="1"/>
    <col min="73" max="73" width="4.140625" style="22" customWidth="1"/>
    <col min="74" max="256" width="11.42578125" style="22"/>
    <col min="257" max="257" width="9.42578125" style="22" customWidth="1"/>
    <col min="258" max="258" width="11.42578125" style="22" customWidth="1"/>
    <col min="259" max="259" width="7.5703125" style="22" customWidth="1"/>
    <col min="260" max="262" width="6.140625" style="22" customWidth="1"/>
    <col min="263" max="263" width="8.7109375" style="22" customWidth="1"/>
    <col min="264" max="264" width="2.7109375" style="22" bestFit="1" customWidth="1"/>
    <col min="265" max="265" width="13.140625" style="22" customWidth="1"/>
    <col min="266" max="266" width="8.85546875" style="22" customWidth="1"/>
    <col min="267" max="267" width="8" style="22" customWidth="1"/>
    <col min="268" max="270" width="7.7109375" style="22" customWidth="1"/>
    <col min="271" max="271" width="4.7109375" style="22" customWidth="1"/>
    <col min="272" max="272" width="3.7109375" style="22" customWidth="1"/>
    <col min="273" max="273" width="4.42578125" style="22" customWidth="1"/>
    <col min="274" max="274" width="4.7109375" style="22" customWidth="1"/>
    <col min="275" max="310" width="0" style="22" hidden="1" customWidth="1"/>
    <col min="311" max="313" width="3.7109375" style="22" customWidth="1"/>
    <col min="314" max="314" width="3.140625" style="22" customWidth="1"/>
    <col min="315" max="315" width="3.7109375" style="22" customWidth="1"/>
    <col min="316" max="316" width="17.28515625" style="22" customWidth="1"/>
    <col min="317" max="317" width="12.85546875" style="22" customWidth="1"/>
    <col min="318" max="318" width="15.5703125" style="22" customWidth="1"/>
    <col min="319" max="319" width="14.85546875" style="22" customWidth="1"/>
    <col min="320" max="320" width="7.140625" style="22" bestFit="1" customWidth="1"/>
    <col min="321" max="321" width="6.5703125" style="22" bestFit="1" customWidth="1"/>
    <col min="322" max="322" width="9" style="22" customWidth="1"/>
    <col min="323" max="324" width="3.28515625" style="22" customWidth="1"/>
    <col min="325" max="326" width="4.5703125" style="22" customWidth="1"/>
    <col min="327" max="327" width="4" style="22" customWidth="1"/>
    <col min="328" max="328" width="9.42578125" style="22" bestFit="1" customWidth="1"/>
    <col min="329" max="329" width="4.140625" style="22" customWidth="1"/>
    <col min="330" max="512" width="11.42578125" style="22"/>
    <col min="513" max="513" width="9.42578125" style="22" customWidth="1"/>
    <col min="514" max="514" width="11.42578125" style="22" customWidth="1"/>
    <col min="515" max="515" width="7.5703125" style="22" customWidth="1"/>
    <col min="516" max="518" width="6.140625" style="22" customWidth="1"/>
    <col min="519" max="519" width="8.7109375" style="22" customWidth="1"/>
    <col min="520" max="520" width="2.7109375" style="22" bestFit="1" customWidth="1"/>
    <col min="521" max="521" width="13.140625" style="22" customWidth="1"/>
    <col min="522" max="522" width="8.85546875" style="22" customWidth="1"/>
    <col min="523" max="523" width="8" style="22" customWidth="1"/>
    <col min="524" max="526" width="7.7109375" style="22" customWidth="1"/>
    <col min="527" max="527" width="4.7109375" style="22" customWidth="1"/>
    <col min="528" max="528" width="3.7109375" style="22" customWidth="1"/>
    <col min="529" max="529" width="4.42578125" style="22" customWidth="1"/>
    <col min="530" max="530" width="4.7109375" style="22" customWidth="1"/>
    <col min="531" max="566" width="0" style="22" hidden="1" customWidth="1"/>
    <col min="567" max="569" width="3.7109375" style="22" customWidth="1"/>
    <col min="570" max="570" width="3.140625" style="22" customWidth="1"/>
    <col min="571" max="571" width="3.7109375" style="22" customWidth="1"/>
    <col min="572" max="572" width="17.28515625" style="22" customWidth="1"/>
    <col min="573" max="573" width="12.85546875" style="22" customWidth="1"/>
    <col min="574" max="574" width="15.5703125" style="22" customWidth="1"/>
    <col min="575" max="575" width="14.85546875" style="22" customWidth="1"/>
    <col min="576" max="576" width="7.140625" style="22" bestFit="1" customWidth="1"/>
    <col min="577" max="577" width="6.5703125" style="22" bestFit="1" customWidth="1"/>
    <col min="578" max="578" width="9" style="22" customWidth="1"/>
    <col min="579" max="580" width="3.28515625" style="22" customWidth="1"/>
    <col min="581" max="582" width="4.5703125" style="22" customWidth="1"/>
    <col min="583" max="583" width="4" style="22" customWidth="1"/>
    <col min="584" max="584" width="9.42578125" style="22" bestFit="1" customWidth="1"/>
    <col min="585" max="585" width="4.140625" style="22" customWidth="1"/>
    <col min="586" max="768" width="11.42578125" style="22"/>
    <col min="769" max="769" width="9.42578125" style="22" customWidth="1"/>
    <col min="770" max="770" width="11.42578125" style="22" customWidth="1"/>
    <col min="771" max="771" width="7.5703125" style="22" customWidth="1"/>
    <col min="772" max="774" width="6.140625" style="22" customWidth="1"/>
    <col min="775" max="775" width="8.7109375" style="22" customWidth="1"/>
    <col min="776" max="776" width="2.7109375" style="22" bestFit="1" customWidth="1"/>
    <col min="777" max="777" width="13.140625" style="22" customWidth="1"/>
    <col min="778" max="778" width="8.85546875" style="22" customWidth="1"/>
    <col min="779" max="779" width="8" style="22" customWidth="1"/>
    <col min="780" max="782" width="7.7109375" style="22" customWidth="1"/>
    <col min="783" max="783" width="4.7109375" style="22" customWidth="1"/>
    <col min="784" max="784" width="3.7109375" style="22" customWidth="1"/>
    <col min="785" max="785" width="4.42578125" style="22" customWidth="1"/>
    <col min="786" max="786" width="4.7109375" style="22" customWidth="1"/>
    <col min="787" max="822" width="0" style="22" hidden="1" customWidth="1"/>
    <col min="823" max="825" width="3.7109375" style="22" customWidth="1"/>
    <col min="826" max="826" width="3.140625" style="22" customWidth="1"/>
    <col min="827" max="827" width="3.7109375" style="22" customWidth="1"/>
    <col min="828" max="828" width="17.28515625" style="22" customWidth="1"/>
    <col min="829" max="829" width="12.85546875" style="22" customWidth="1"/>
    <col min="830" max="830" width="15.5703125" style="22" customWidth="1"/>
    <col min="831" max="831" width="14.85546875" style="22" customWidth="1"/>
    <col min="832" max="832" width="7.140625" style="22" bestFit="1" customWidth="1"/>
    <col min="833" max="833" width="6.5703125" style="22" bestFit="1" customWidth="1"/>
    <col min="834" max="834" width="9" style="22" customWidth="1"/>
    <col min="835" max="836" width="3.28515625" style="22" customWidth="1"/>
    <col min="837" max="838" width="4.5703125" style="22" customWidth="1"/>
    <col min="839" max="839" width="4" style="22" customWidth="1"/>
    <col min="840" max="840" width="9.42578125" style="22" bestFit="1" customWidth="1"/>
    <col min="841" max="841" width="4.140625" style="22" customWidth="1"/>
    <col min="842" max="1024" width="11.42578125" style="22"/>
    <col min="1025" max="1025" width="9.42578125" style="22" customWidth="1"/>
    <col min="1026" max="1026" width="11.42578125" style="22" customWidth="1"/>
    <col min="1027" max="1027" width="7.5703125" style="22" customWidth="1"/>
    <col min="1028" max="1030" width="6.140625" style="22" customWidth="1"/>
    <col min="1031" max="1031" width="8.7109375" style="22" customWidth="1"/>
    <col min="1032" max="1032" width="2.7109375" style="22" bestFit="1" customWidth="1"/>
    <col min="1033" max="1033" width="13.140625" style="22" customWidth="1"/>
    <col min="1034" max="1034" width="8.85546875" style="22" customWidth="1"/>
    <col min="1035" max="1035" width="8" style="22" customWidth="1"/>
    <col min="1036" max="1038" width="7.7109375" style="22" customWidth="1"/>
    <col min="1039" max="1039" width="4.7109375" style="22" customWidth="1"/>
    <col min="1040" max="1040" width="3.7109375" style="22" customWidth="1"/>
    <col min="1041" max="1041" width="4.42578125" style="22" customWidth="1"/>
    <col min="1042" max="1042" width="4.7109375" style="22" customWidth="1"/>
    <col min="1043" max="1078" width="0" style="22" hidden="1" customWidth="1"/>
    <col min="1079" max="1081" width="3.7109375" style="22" customWidth="1"/>
    <col min="1082" max="1082" width="3.140625" style="22" customWidth="1"/>
    <col min="1083" max="1083" width="3.7109375" style="22" customWidth="1"/>
    <col min="1084" max="1084" width="17.28515625" style="22" customWidth="1"/>
    <col min="1085" max="1085" width="12.85546875" style="22" customWidth="1"/>
    <col min="1086" max="1086" width="15.5703125" style="22" customWidth="1"/>
    <col min="1087" max="1087" width="14.85546875" style="22" customWidth="1"/>
    <col min="1088" max="1088" width="7.140625" style="22" bestFit="1" customWidth="1"/>
    <col min="1089" max="1089" width="6.5703125" style="22" bestFit="1" customWidth="1"/>
    <col min="1090" max="1090" width="9" style="22" customWidth="1"/>
    <col min="1091" max="1092" width="3.28515625" style="22" customWidth="1"/>
    <col min="1093" max="1094" width="4.5703125" style="22" customWidth="1"/>
    <col min="1095" max="1095" width="4" style="22" customWidth="1"/>
    <col min="1096" max="1096" width="9.42578125" style="22" bestFit="1" customWidth="1"/>
    <col min="1097" max="1097" width="4.140625" style="22" customWidth="1"/>
    <col min="1098" max="1280" width="11.42578125" style="22"/>
    <col min="1281" max="1281" width="9.42578125" style="22" customWidth="1"/>
    <col min="1282" max="1282" width="11.42578125" style="22" customWidth="1"/>
    <col min="1283" max="1283" width="7.5703125" style="22" customWidth="1"/>
    <col min="1284" max="1286" width="6.140625" style="22" customWidth="1"/>
    <col min="1287" max="1287" width="8.7109375" style="22" customWidth="1"/>
    <col min="1288" max="1288" width="2.7109375" style="22" bestFit="1" customWidth="1"/>
    <col min="1289" max="1289" width="13.140625" style="22" customWidth="1"/>
    <col min="1290" max="1290" width="8.85546875" style="22" customWidth="1"/>
    <col min="1291" max="1291" width="8" style="22" customWidth="1"/>
    <col min="1292" max="1294" width="7.7109375" style="22" customWidth="1"/>
    <col min="1295" max="1295" width="4.7109375" style="22" customWidth="1"/>
    <col min="1296" max="1296" width="3.7109375" style="22" customWidth="1"/>
    <col min="1297" max="1297" width="4.42578125" style="22" customWidth="1"/>
    <col min="1298" max="1298" width="4.7109375" style="22" customWidth="1"/>
    <col min="1299" max="1334" width="0" style="22" hidden="1" customWidth="1"/>
    <col min="1335" max="1337" width="3.7109375" style="22" customWidth="1"/>
    <col min="1338" max="1338" width="3.140625" style="22" customWidth="1"/>
    <col min="1339" max="1339" width="3.7109375" style="22" customWidth="1"/>
    <col min="1340" max="1340" width="17.28515625" style="22" customWidth="1"/>
    <col min="1341" max="1341" width="12.85546875" style="22" customWidth="1"/>
    <col min="1342" max="1342" width="15.5703125" style="22" customWidth="1"/>
    <col min="1343" max="1343" width="14.85546875" style="22" customWidth="1"/>
    <col min="1344" max="1344" width="7.140625" style="22" bestFit="1" customWidth="1"/>
    <col min="1345" max="1345" width="6.5703125" style="22" bestFit="1" customWidth="1"/>
    <col min="1346" max="1346" width="9" style="22" customWidth="1"/>
    <col min="1347" max="1348" width="3.28515625" style="22" customWidth="1"/>
    <col min="1349" max="1350" width="4.5703125" style="22" customWidth="1"/>
    <col min="1351" max="1351" width="4" style="22" customWidth="1"/>
    <col min="1352" max="1352" width="9.42578125" style="22" bestFit="1" customWidth="1"/>
    <col min="1353" max="1353" width="4.140625" style="22" customWidth="1"/>
    <col min="1354" max="1536" width="11.42578125" style="22"/>
    <col min="1537" max="1537" width="9.42578125" style="22" customWidth="1"/>
    <col min="1538" max="1538" width="11.42578125" style="22" customWidth="1"/>
    <col min="1539" max="1539" width="7.5703125" style="22" customWidth="1"/>
    <col min="1540" max="1542" width="6.140625" style="22" customWidth="1"/>
    <col min="1543" max="1543" width="8.7109375" style="22" customWidth="1"/>
    <col min="1544" max="1544" width="2.7109375" style="22" bestFit="1" customWidth="1"/>
    <col min="1545" max="1545" width="13.140625" style="22" customWidth="1"/>
    <col min="1546" max="1546" width="8.85546875" style="22" customWidth="1"/>
    <col min="1547" max="1547" width="8" style="22" customWidth="1"/>
    <col min="1548" max="1550" width="7.7109375" style="22" customWidth="1"/>
    <col min="1551" max="1551" width="4.7109375" style="22" customWidth="1"/>
    <col min="1552" max="1552" width="3.7109375" style="22" customWidth="1"/>
    <col min="1553" max="1553" width="4.42578125" style="22" customWidth="1"/>
    <col min="1554" max="1554" width="4.7109375" style="22" customWidth="1"/>
    <col min="1555" max="1590" width="0" style="22" hidden="1" customWidth="1"/>
    <col min="1591" max="1593" width="3.7109375" style="22" customWidth="1"/>
    <col min="1594" max="1594" width="3.140625" style="22" customWidth="1"/>
    <col min="1595" max="1595" width="3.7109375" style="22" customWidth="1"/>
    <col min="1596" max="1596" width="17.28515625" style="22" customWidth="1"/>
    <col min="1597" max="1597" width="12.85546875" style="22" customWidth="1"/>
    <col min="1598" max="1598" width="15.5703125" style="22" customWidth="1"/>
    <col min="1599" max="1599" width="14.85546875" style="22" customWidth="1"/>
    <col min="1600" max="1600" width="7.140625" style="22" bestFit="1" customWidth="1"/>
    <col min="1601" max="1601" width="6.5703125" style="22" bestFit="1" customWidth="1"/>
    <col min="1602" max="1602" width="9" style="22" customWidth="1"/>
    <col min="1603" max="1604" width="3.28515625" style="22" customWidth="1"/>
    <col min="1605" max="1606" width="4.5703125" style="22" customWidth="1"/>
    <col min="1607" max="1607" width="4" style="22" customWidth="1"/>
    <col min="1608" max="1608" width="9.42578125" style="22" bestFit="1" customWidth="1"/>
    <col min="1609" max="1609" width="4.140625" style="22" customWidth="1"/>
    <col min="1610" max="1792" width="11.42578125" style="22"/>
    <col min="1793" max="1793" width="9.42578125" style="22" customWidth="1"/>
    <col min="1794" max="1794" width="11.42578125" style="22" customWidth="1"/>
    <col min="1795" max="1795" width="7.5703125" style="22" customWidth="1"/>
    <col min="1796" max="1798" width="6.140625" style="22" customWidth="1"/>
    <col min="1799" max="1799" width="8.7109375" style="22" customWidth="1"/>
    <col min="1800" max="1800" width="2.7109375" style="22" bestFit="1" customWidth="1"/>
    <col min="1801" max="1801" width="13.140625" style="22" customWidth="1"/>
    <col min="1802" max="1802" width="8.85546875" style="22" customWidth="1"/>
    <col min="1803" max="1803" width="8" style="22" customWidth="1"/>
    <col min="1804" max="1806" width="7.7109375" style="22" customWidth="1"/>
    <col min="1807" max="1807" width="4.7109375" style="22" customWidth="1"/>
    <col min="1808" max="1808" width="3.7109375" style="22" customWidth="1"/>
    <col min="1809" max="1809" width="4.42578125" style="22" customWidth="1"/>
    <col min="1810" max="1810" width="4.7109375" style="22" customWidth="1"/>
    <col min="1811" max="1846" width="0" style="22" hidden="1" customWidth="1"/>
    <col min="1847" max="1849" width="3.7109375" style="22" customWidth="1"/>
    <col min="1850" max="1850" width="3.140625" style="22" customWidth="1"/>
    <col min="1851" max="1851" width="3.7109375" style="22" customWidth="1"/>
    <col min="1852" max="1852" width="17.28515625" style="22" customWidth="1"/>
    <col min="1853" max="1853" width="12.85546875" style="22" customWidth="1"/>
    <col min="1854" max="1854" width="15.5703125" style="22" customWidth="1"/>
    <col min="1855" max="1855" width="14.85546875" style="22" customWidth="1"/>
    <col min="1856" max="1856" width="7.140625" style="22" bestFit="1" customWidth="1"/>
    <col min="1857" max="1857" width="6.5703125" style="22" bestFit="1" customWidth="1"/>
    <col min="1858" max="1858" width="9" style="22" customWidth="1"/>
    <col min="1859" max="1860" width="3.28515625" style="22" customWidth="1"/>
    <col min="1861" max="1862" width="4.5703125" style="22" customWidth="1"/>
    <col min="1863" max="1863" width="4" style="22" customWidth="1"/>
    <col min="1864" max="1864" width="9.42578125" style="22" bestFit="1" customWidth="1"/>
    <col min="1865" max="1865" width="4.140625" style="22" customWidth="1"/>
    <col min="1866" max="2048" width="11.42578125" style="22"/>
    <col min="2049" max="2049" width="9.42578125" style="22" customWidth="1"/>
    <col min="2050" max="2050" width="11.42578125" style="22" customWidth="1"/>
    <col min="2051" max="2051" width="7.5703125" style="22" customWidth="1"/>
    <col min="2052" max="2054" width="6.140625" style="22" customWidth="1"/>
    <col min="2055" max="2055" width="8.7109375" style="22" customWidth="1"/>
    <col min="2056" max="2056" width="2.7109375" style="22" bestFit="1" customWidth="1"/>
    <col min="2057" max="2057" width="13.140625" style="22" customWidth="1"/>
    <col min="2058" max="2058" width="8.85546875" style="22" customWidth="1"/>
    <col min="2059" max="2059" width="8" style="22" customWidth="1"/>
    <col min="2060" max="2062" width="7.7109375" style="22" customWidth="1"/>
    <col min="2063" max="2063" width="4.7109375" style="22" customWidth="1"/>
    <col min="2064" max="2064" width="3.7109375" style="22" customWidth="1"/>
    <col min="2065" max="2065" width="4.42578125" style="22" customWidth="1"/>
    <col min="2066" max="2066" width="4.7109375" style="22" customWidth="1"/>
    <col min="2067" max="2102" width="0" style="22" hidden="1" customWidth="1"/>
    <col min="2103" max="2105" width="3.7109375" style="22" customWidth="1"/>
    <col min="2106" max="2106" width="3.140625" style="22" customWidth="1"/>
    <col min="2107" max="2107" width="3.7109375" style="22" customWidth="1"/>
    <col min="2108" max="2108" width="17.28515625" style="22" customWidth="1"/>
    <col min="2109" max="2109" width="12.85546875" style="22" customWidth="1"/>
    <col min="2110" max="2110" width="15.5703125" style="22" customWidth="1"/>
    <col min="2111" max="2111" width="14.85546875" style="22" customWidth="1"/>
    <col min="2112" max="2112" width="7.140625" style="22" bestFit="1" customWidth="1"/>
    <col min="2113" max="2113" width="6.5703125" style="22" bestFit="1" customWidth="1"/>
    <col min="2114" max="2114" width="9" style="22" customWidth="1"/>
    <col min="2115" max="2116" width="3.28515625" style="22" customWidth="1"/>
    <col min="2117" max="2118" width="4.5703125" style="22" customWidth="1"/>
    <col min="2119" max="2119" width="4" style="22" customWidth="1"/>
    <col min="2120" max="2120" width="9.42578125" style="22" bestFit="1" customWidth="1"/>
    <col min="2121" max="2121" width="4.140625" style="22" customWidth="1"/>
    <col min="2122" max="2304" width="11.42578125" style="22"/>
    <col min="2305" max="2305" width="9.42578125" style="22" customWidth="1"/>
    <col min="2306" max="2306" width="11.42578125" style="22" customWidth="1"/>
    <col min="2307" max="2307" width="7.5703125" style="22" customWidth="1"/>
    <col min="2308" max="2310" width="6.140625" style="22" customWidth="1"/>
    <col min="2311" max="2311" width="8.7109375" style="22" customWidth="1"/>
    <col min="2312" max="2312" width="2.7109375" style="22" bestFit="1" customWidth="1"/>
    <col min="2313" max="2313" width="13.140625" style="22" customWidth="1"/>
    <col min="2314" max="2314" width="8.85546875" style="22" customWidth="1"/>
    <col min="2315" max="2315" width="8" style="22" customWidth="1"/>
    <col min="2316" max="2318" width="7.7109375" style="22" customWidth="1"/>
    <col min="2319" max="2319" width="4.7109375" style="22" customWidth="1"/>
    <col min="2320" max="2320" width="3.7109375" style="22" customWidth="1"/>
    <col min="2321" max="2321" width="4.42578125" style="22" customWidth="1"/>
    <col min="2322" max="2322" width="4.7109375" style="22" customWidth="1"/>
    <col min="2323" max="2358" width="0" style="22" hidden="1" customWidth="1"/>
    <col min="2359" max="2361" width="3.7109375" style="22" customWidth="1"/>
    <col min="2362" max="2362" width="3.140625" style="22" customWidth="1"/>
    <col min="2363" max="2363" width="3.7109375" style="22" customWidth="1"/>
    <col min="2364" max="2364" width="17.28515625" style="22" customWidth="1"/>
    <col min="2365" max="2365" width="12.85546875" style="22" customWidth="1"/>
    <col min="2366" max="2366" width="15.5703125" style="22" customWidth="1"/>
    <col min="2367" max="2367" width="14.85546875" style="22" customWidth="1"/>
    <col min="2368" max="2368" width="7.140625" style="22" bestFit="1" customWidth="1"/>
    <col min="2369" max="2369" width="6.5703125" style="22" bestFit="1" customWidth="1"/>
    <col min="2370" max="2370" width="9" style="22" customWidth="1"/>
    <col min="2371" max="2372" width="3.28515625" style="22" customWidth="1"/>
    <col min="2373" max="2374" width="4.5703125" style="22" customWidth="1"/>
    <col min="2375" max="2375" width="4" style="22" customWidth="1"/>
    <col min="2376" max="2376" width="9.42578125" style="22" bestFit="1" customWidth="1"/>
    <col min="2377" max="2377" width="4.140625" style="22" customWidth="1"/>
    <col min="2378" max="2560" width="11.42578125" style="22"/>
    <col min="2561" max="2561" width="9.42578125" style="22" customWidth="1"/>
    <col min="2562" max="2562" width="11.42578125" style="22" customWidth="1"/>
    <col min="2563" max="2563" width="7.5703125" style="22" customWidth="1"/>
    <col min="2564" max="2566" width="6.140625" style="22" customWidth="1"/>
    <col min="2567" max="2567" width="8.7109375" style="22" customWidth="1"/>
    <col min="2568" max="2568" width="2.7109375" style="22" bestFit="1" customWidth="1"/>
    <col min="2569" max="2569" width="13.140625" style="22" customWidth="1"/>
    <col min="2570" max="2570" width="8.85546875" style="22" customWidth="1"/>
    <col min="2571" max="2571" width="8" style="22" customWidth="1"/>
    <col min="2572" max="2574" width="7.7109375" style="22" customWidth="1"/>
    <col min="2575" max="2575" width="4.7109375" style="22" customWidth="1"/>
    <col min="2576" max="2576" width="3.7109375" style="22" customWidth="1"/>
    <col min="2577" max="2577" width="4.42578125" style="22" customWidth="1"/>
    <col min="2578" max="2578" width="4.7109375" style="22" customWidth="1"/>
    <col min="2579" max="2614" width="0" style="22" hidden="1" customWidth="1"/>
    <col min="2615" max="2617" width="3.7109375" style="22" customWidth="1"/>
    <col min="2618" max="2618" width="3.140625" style="22" customWidth="1"/>
    <col min="2619" max="2619" width="3.7109375" style="22" customWidth="1"/>
    <col min="2620" max="2620" width="17.28515625" style="22" customWidth="1"/>
    <col min="2621" max="2621" width="12.85546875" style="22" customWidth="1"/>
    <col min="2622" max="2622" width="15.5703125" style="22" customWidth="1"/>
    <col min="2623" max="2623" width="14.85546875" style="22" customWidth="1"/>
    <col min="2624" max="2624" width="7.140625" style="22" bestFit="1" customWidth="1"/>
    <col min="2625" max="2625" width="6.5703125" style="22" bestFit="1" customWidth="1"/>
    <col min="2626" max="2626" width="9" style="22" customWidth="1"/>
    <col min="2627" max="2628" width="3.28515625" style="22" customWidth="1"/>
    <col min="2629" max="2630" width="4.5703125" style="22" customWidth="1"/>
    <col min="2631" max="2631" width="4" style="22" customWidth="1"/>
    <col min="2632" max="2632" width="9.42578125" style="22" bestFit="1" customWidth="1"/>
    <col min="2633" max="2633" width="4.140625" style="22" customWidth="1"/>
    <col min="2634" max="2816" width="11.42578125" style="22"/>
    <col min="2817" max="2817" width="9.42578125" style="22" customWidth="1"/>
    <col min="2818" max="2818" width="11.42578125" style="22" customWidth="1"/>
    <col min="2819" max="2819" width="7.5703125" style="22" customWidth="1"/>
    <col min="2820" max="2822" width="6.140625" style="22" customWidth="1"/>
    <col min="2823" max="2823" width="8.7109375" style="22" customWidth="1"/>
    <col min="2824" max="2824" width="2.7109375" style="22" bestFit="1" customWidth="1"/>
    <col min="2825" max="2825" width="13.140625" style="22" customWidth="1"/>
    <col min="2826" max="2826" width="8.85546875" style="22" customWidth="1"/>
    <col min="2827" max="2827" width="8" style="22" customWidth="1"/>
    <col min="2828" max="2830" width="7.7109375" style="22" customWidth="1"/>
    <col min="2831" max="2831" width="4.7109375" style="22" customWidth="1"/>
    <col min="2832" max="2832" width="3.7109375" style="22" customWidth="1"/>
    <col min="2833" max="2833" width="4.42578125" style="22" customWidth="1"/>
    <col min="2834" max="2834" width="4.7109375" style="22" customWidth="1"/>
    <col min="2835" max="2870" width="0" style="22" hidden="1" customWidth="1"/>
    <col min="2871" max="2873" width="3.7109375" style="22" customWidth="1"/>
    <col min="2874" max="2874" width="3.140625" style="22" customWidth="1"/>
    <col min="2875" max="2875" width="3.7109375" style="22" customWidth="1"/>
    <col min="2876" max="2876" width="17.28515625" style="22" customWidth="1"/>
    <col min="2877" max="2877" width="12.85546875" style="22" customWidth="1"/>
    <col min="2878" max="2878" width="15.5703125" style="22" customWidth="1"/>
    <col min="2879" max="2879" width="14.85546875" style="22" customWidth="1"/>
    <col min="2880" max="2880" width="7.140625" style="22" bestFit="1" customWidth="1"/>
    <col min="2881" max="2881" width="6.5703125" style="22" bestFit="1" customWidth="1"/>
    <col min="2882" max="2882" width="9" style="22" customWidth="1"/>
    <col min="2883" max="2884" width="3.28515625" style="22" customWidth="1"/>
    <col min="2885" max="2886" width="4.5703125" style="22" customWidth="1"/>
    <col min="2887" max="2887" width="4" style="22" customWidth="1"/>
    <col min="2888" max="2888" width="9.42578125" style="22" bestFit="1" customWidth="1"/>
    <col min="2889" max="2889" width="4.140625" style="22" customWidth="1"/>
    <col min="2890" max="3072" width="11.42578125" style="22"/>
    <col min="3073" max="3073" width="9.42578125" style="22" customWidth="1"/>
    <col min="3074" max="3074" width="11.42578125" style="22" customWidth="1"/>
    <col min="3075" max="3075" width="7.5703125" style="22" customWidth="1"/>
    <col min="3076" max="3078" width="6.140625" style="22" customWidth="1"/>
    <col min="3079" max="3079" width="8.7109375" style="22" customWidth="1"/>
    <col min="3080" max="3080" width="2.7109375" style="22" bestFit="1" customWidth="1"/>
    <col min="3081" max="3081" width="13.140625" style="22" customWidth="1"/>
    <col min="3082" max="3082" width="8.85546875" style="22" customWidth="1"/>
    <col min="3083" max="3083" width="8" style="22" customWidth="1"/>
    <col min="3084" max="3086" width="7.7109375" style="22" customWidth="1"/>
    <col min="3087" max="3087" width="4.7109375" style="22" customWidth="1"/>
    <col min="3088" max="3088" width="3.7109375" style="22" customWidth="1"/>
    <col min="3089" max="3089" width="4.42578125" style="22" customWidth="1"/>
    <col min="3090" max="3090" width="4.7109375" style="22" customWidth="1"/>
    <col min="3091" max="3126" width="0" style="22" hidden="1" customWidth="1"/>
    <col min="3127" max="3129" width="3.7109375" style="22" customWidth="1"/>
    <col min="3130" max="3130" width="3.140625" style="22" customWidth="1"/>
    <col min="3131" max="3131" width="3.7109375" style="22" customWidth="1"/>
    <col min="3132" max="3132" width="17.28515625" style="22" customWidth="1"/>
    <col min="3133" max="3133" width="12.85546875" style="22" customWidth="1"/>
    <col min="3134" max="3134" width="15.5703125" style="22" customWidth="1"/>
    <col min="3135" max="3135" width="14.85546875" style="22" customWidth="1"/>
    <col min="3136" max="3136" width="7.140625" style="22" bestFit="1" customWidth="1"/>
    <col min="3137" max="3137" width="6.5703125" style="22" bestFit="1" customWidth="1"/>
    <col min="3138" max="3138" width="9" style="22" customWidth="1"/>
    <col min="3139" max="3140" width="3.28515625" style="22" customWidth="1"/>
    <col min="3141" max="3142" width="4.5703125" style="22" customWidth="1"/>
    <col min="3143" max="3143" width="4" style="22" customWidth="1"/>
    <col min="3144" max="3144" width="9.42578125" style="22" bestFit="1" customWidth="1"/>
    <col min="3145" max="3145" width="4.140625" style="22" customWidth="1"/>
    <col min="3146" max="3328" width="11.42578125" style="22"/>
    <col min="3329" max="3329" width="9.42578125" style="22" customWidth="1"/>
    <col min="3330" max="3330" width="11.42578125" style="22" customWidth="1"/>
    <col min="3331" max="3331" width="7.5703125" style="22" customWidth="1"/>
    <col min="3332" max="3334" width="6.140625" style="22" customWidth="1"/>
    <col min="3335" max="3335" width="8.7109375" style="22" customWidth="1"/>
    <col min="3336" max="3336" width="2.7109375" style="22" bestFit="1" customWidth="1"/>
    <col min="3337" max="3337" width="13.140625" style="22" customWidth="1"/>
    <col min="3338" max="3338" width="8.85546875" style="22" customWidth="1"/>
    <col min="3339" max="3339" width="8" style="22" customWidth="1"/>
    <col min="3340" max="3342" width="7.7109375" style="22" customWidth="1"/>
    <col min="3343" max="3343" width="4.7109375" style="22" customWidth="1"/>
    <col min="3344" max="3344" width="3.7109375" style="22" customWidth="1"/>
    <col min="3345" max="3345" width="4.42578125" style="22" customWidth="1"/>
    <col min="3346" max="3346" width="4.7109375" style="22" customWidth="1"/>
    <col min="3347" max="3382" width="0" style="22" hidden="1" customWidth="1"/>
    <col min="3383" max="3385" width="3.7109375" style="22" customWidth="1"/>
    <col min="3386" max="3386" width="3.140625" style="22" customWidth="1"/>
    <col min="3387" max="3387" width="3.7109375" style="22" customWidth="1"/>
    <col min="3388" max="3388" width="17.28515625" style="22" customWidth="1"/>
    <col min="3389" max="3389" width="12.85546875" style="22" customWidth="1"/>
    <col min="3390" max="3390" width="15.5703125" style="22" customWidth="1"/>
    <col min="3391" max="3391" width="14.85546875" style="22" customWidth="1"/>
    <col min="3392" max="3392" width="7.140625" style="22" bestFit="1" customWidth="1"/>
    <col min="3393" max="3393" width="6.5703125" style="22" bestFit="1" customWidth="1"/>
    <col min="3394" max="3394" width="9" style="22" customWidth="1"/>
    <col min="3395" max="3396" width="3.28515625" style="22" customWidth="1"/>
    <col min="3397" max="3398" width="4.5703125" style="22" customWidth="1"/>
    <col min="3399" max="3399" width="4" style="22" customWidth="1"/>
    <col min="3400" max="3400" width="9.42578125" style="22" bestFit="1" customWidth="1"/>
    <col min="3401" max="3401" width="4.140625" style="22" customWidth="1"/>
    <col min="3402" max="3584" width="11.42578125" style="22"/>
    <col min="3585" max="3585" width="9.42578125" style="22" customWidth="1"/>
    <col min="3586" max="3586" width="11.42578125" style="22" customWidth="1"/>
    <col min="3587" max="3587" width="7.5703125" style="22" customWidth="1"/>
    <col min="3588" max="3590" width="6.140625" style="22" customWidth="1"/>
    <col min="3591" max="3591" width="8.7109375" style="22" customWidth="1"/>
    <col min="3592" max="3592" width="2.7109375" style="22" bestFit="1" customWidth="1"/>
    <col min="3593" max="3593" width="13.140625" style="22" customWidth="1"/>
    <col min="3594" max="3594" width="8.85546875" style="22" customWidth="1"/>
    <col min="3595" max="3595" width="8" style="22" customWidth="1"/>
    <col min="3596" max="3598" width="7.7109375" style="22" customWidth="1"/>
    <col min="3599" max="3599" width="4.7109375" style="22" customWidth="1"/>
    <col min="3600" max="3600" width="3.7109375" style="22" customWidth="1"/>
    <col min="3601" max="3601" width="4.42578125" style="22" customWidth="1"/>
    <col min="3602" max="3602" width="4.7109375" style="22" customWidth="1"/>
    <col min="3603" max="3638" width="0" style="22" hidden="1" customWidth="1"/>
    <col min="3639" max="3641" width="3.7109375" style="22" customWidth="1"/>
    <col min="3642" max="3642" width="3.140625" style="22" customWidth="1"/>
    <col min="3643" max="3643" width="3.7109375" style="22" customWidth="1"/>
    <col min="3644" max="3644" width="17.28515625" style="22" customWidth="1"/>
    <col min="3645" max="3645" width="12.85546875" style="22" customWidth="1"/>
    <col min="3646" max="3646" width="15.5703125" style="22" customWidth="1"/>
    <col min="3647" max="3647" width="14.85546875" style="22" customWidth="1"/>
    <col min="3648" max="3648" width="7.140625" style="22" bestFit="1" customWidth="1"/>
    <col min="3649" max="3649" width="6.5703125" style="22" bestFit="1" customWidth="1"/>
    <col min="3650" max="3650" width="9" style="22" customWidth="1"/>
    <col min="3651" max="3652" width="3.28515625" style="22" customWidth="1"/>
    <col min="3653" max="3654" width="4.5703125" style="22" customWidth="1"/>
    <col min="3655" max="3655" width="4" style="22" customWidth="1"/>
    <col min="3656" max="3656" width="9.42578125" style="22" bestFit="1" customWidth="1"/>
    <col min="3657" max="3657" width="4.140625" style="22" customWidth="1"/>
    <col min="3658" max="3840" width="11.42578125" style="22"/>
    <col min="3841" max="3841" width="9.42578125" style="22" customWidth="1"/>
    <col min="3842" max="3842" width="11.42578125" style="22" customWidth="1"/>
    <col min="3843" max="3843" width="7.5703125" style="22" customWidth="1"/>
    <col min="3844" max="3846" width="6.140625" style="22" customWidth="1"/>
    <col min="3847" max="3847" width="8.7109375" style="22" customWidth="1"/>
    <col min="3848" max="3848" width="2.7109375" style="22" bestFit="1" customWidth="1"/>
    <col min="3849" max="3849" width="13.140625" style="22" customWidth="1"/>
    <col min="3850" max="3850" width="8.85546875" style="22" customWidth="1"/>
    <col min="3851" max="3851" width="8" style="22" customWidth="1"/>
    <col min="3852" max="3854" width="7.7109375" style="22" customWidth="1"/>
    <col min="3855" max="3855" width="4.7109375" style="22" customWidth="1"/>
    <col min="3856" max="3856" width="3.7109375" style="22" customWidth="1"/>
    <col min="3857" max="3857" width="4.42578125" style="22" customWidth="1"/>
    <col min="3858" max="3858" width="4.7109375" style="22" customWidth="1"/>
    <col min="3859" max="3894" width="0" style="22" hidden="1" customWidth="1"/>
    <col min="3895" max="3897" width="3.7109375" style="22" customWidth="1"/>
    <col min="3898" max="3898" width="3.140625" style="22" customWidth="1"/>
    <col min="3899" max="3899" width="3.7109375" style="22" customWidth="1"/>
    <col min="3900" max="3900" width="17.28515625" style="22" customWidth="1"/>
    <col min="3901" max="3901" width="12.85546875" style="22" customWidth="1"/>
    <col min="3902" max="3902" width="15.5703125" style="22" customWidth="1"/>
    <col min="3903" max="3903" width="14.85546875" style="22" customWidth="1"/>
    <col min="3904" max="3904" width="7.140625" style="22" bestFit="1" customWidth="1"/>
    <col min="3905" max="3905" width="6.5703125" style="22" bestFit="1" customWidth="1"/>
    <col min="3906" max="3906" width="9" style="22" customWidth="1"/>
    <col min="3907" max="3908" width="3.28515625" style="22" customWidth="1"/>
    <col min="3909" max="3910" width="4.5703125" style="22" customWidth="1"/>
    <col min="3911" max="3911" width="4" style="22" customWidth="1"/>
    <col min="3912" max="3912" width="9.42578125" style="22" bestFit="1" customWidth="1"/>
    <col min="3913" max="3913" width="4.140625" style="22" customWidth="1"/>
    <col min="3914" max="4096" width="11.42578125" style="22"/>
    <col min="4097" max="4097" width="9.42578125" style="22" customWidth="1"/>
    <col min="4098" max="4098" width="11.42578125" style="22" customWidth="1"/>
    <col min="4099" max="4099" width="7.5703125" style="22" customWidth="1"/>
    <col min="4100" max="4102" width="6.140625" style="22" customWidth="1"/>
    <col min="4103" max="4103" width="8.7109375" style="22" customWidth="1"/>
    <col min="4104" max="4104" width="2.7109375" style="22" bestFit="1" customWidth="1"/>
    <col min="4105" max="4105" width="13.140625" style="22" customWidth="1"/>
    <col min="4106" max="4106" width="8.85546875" style="22" customWidth="1"/>
    <col min="4107" max="4107" width="8" style="22" customWidth="1"/>
    <col min="4108" max="4110" width="7.7109375" style="22" customWidth="1"/>
    <col min="4111" max="4111" width="4.7109375" style="22" customWidth="1"/>
    <col min="4112" max="4112" width="3.7109375" style="22" customWidth="1"/>
    <col min="4113" max="4113" width="4.42578125" style="22" customWidth="1"/>
    <col min="4114" max="4114" width="4.7109375" style="22" customWidth="1"/>
    <col min="4115" max="4150" width="0" style="22" hidden="1" customWidth="1"/>
    <col min="4151" max="4153" width="3.7109375" style="22" customWidth="1"/>
    <col min="4154" max="4154" width="3.140625" style="22" customWidth="1"/>
    <col min="4155" max="4155" width="3.7109375" style="22" customWidth="1"/>
    <col min="4156" max="4156" width="17.28515625" style="22" customWidth="1"/>
    <col min="4157" max="4157" width="12.85546875" style="22" customWidth="1"/>
    <col min="4158" max="4158" width="15.5703125" style="22" customWidth="1"/>
    <col min="4159" max="4159" width="14.85546875" style="22" customWidth="1"/>
    <col min="4160" max="4160" width="7.140625" style="22" bestFit="1" customWidth="1"/>
    <col min="4161" max="4161" width="6.5703125" style="22" bestFit="1" customWidth="1"/>
    <col min="4162" max="4162" width="9" style="22" customWidth="1"/>
    <col min="4163" max="4164" width="3.28515625" style="22" customWidth="1"/>
    <col min="4165" max="4166" width="4.5703125" style="22" customWidth="1"/>
    <col min="4167" max="4167" width="4" style="22" customWidth="1"/>
    <col min="4168" max="4168" width="9.42578125" style="22" bestFit="1" customWidth="1"/>
    <col min="4169" max="4169" width="4.140625" style="22" customWidth="1"/>
    <col min="4170" max="4352" width="11.42578125" style="22"/>
    <col min="4353" max="4353" width="9.42578125" style="22" customWidth="1"/>
    <col min="4354" max="4354" width="11.42578125" style="22" customWidth="1"/>
    <col min="4355" max="4355" width="7.5703125" style="22" customWidth="1"/>
    <col min="4356" max="4358" width="6.140625" style="22" customWidth="1"/>
    <col min="4359" max="4359" width="8.7109375" style="22" customWidth="1"/>
    <col min="4360" max="4360" width="2.7109375" style="22" bestFit="1" customWidth="1"/>
    <col min="4361" max="4361" width="13.140625" style="22" customWidth="1"/>
    <col min="4362" max="4362" width="8.85546875" style="22" customWidth="1"/>
    <col min="4363" max="4363" width="8" style="22" customWidth="1"/>
    <col min="4364" max="4366" width="7.7109375" style="22" customWidth="1"/>
    <col min="4367" max="4367" width="4.7109375" style="22" customWidth="1"/>
    <col min="4368" max="4368" width="3.7109375" style="22" customWidth="1"/>
    <col min="4369" max="4369" width="4.42578125" style="22" customWidth="1"/>
    <col min="4370" max="4370" width="4.7109375" style="22" customWidth="1"/>
    <col min="4371" max="4406" width="0" style="22" hidden="1" customWidth="1"/>
    <col min="4407" max="4409" width="3.7109375" style="22" customWidth="1"/>
    <col min="4410" max="4410" width="3.140625" style="22" customWidth="1"/>
    <col min="4411" max="4411" width="3.7109375" style="22" customWidth="1"/>
    <col min="4412" max="4412" width="17.28515625" style="22" customWidth="1"/>
    <col min="4413" max="4413" width="12.85546875" style="22" customWidth="1"/>
    <col min="4414" max="4414" width="15.5703125" style="22" customWidth="1"/>
    <col min="4415" max="4415" width="14.85546875" style="22" customWidth="1"/>
    <col min="4416" max="4416" width="7.140625" style="22" bestFit="1" customWidth="1"/>
    <col min="4417" max="4417" width="6.5703125" style="22" bestFit="1" customWidth="1"/>
    <col min="4418" max="4418" width="9" style="22" customWidth="1"/>
    <col min="4419" max="4420" width="3.28515625" style="22" customWidth="1"/>
    <col min="4421" max="4422" width="4.5703125" style="22" customWidth="1"/>
    <col min="4423" max="4423" width="4" style="22" customWidth="1"/>
    <col min="4424" max="4424" width="9.42578125" style="22" bestFit="1" customWidth="1"/>
    <col min="4425" max="4425" width="4.140625" style="22" customWidth="1"/>
    <col min="4426" max="4608" width="11.42578125" style="22"/>
    <col min="4609" max="4609" width="9.42578125" style="22" customWidth="1"/>
    <col min="4610" max="4610" width="11.42578125" style="22" customWidth="1"/>
    <col min="4611" max="4611" width="7.5703125" style="22" customWidth="1"/>
    <col min="4612" max="4614" width="6.140625" style="22" customWidth="1"/>
    <col min="4615" max="4615" width="8.7109375" style="22" customWidth="1"/>
    <col min="4616" max="4616" width="2.7109375" style="22" bestFit="1" customWidth="1"/>
    <col min="4617" max="4617" width="13.140625" style="22" customWidth="1"/>
    <col min="4618" max="4618" width="8.85546875" style="22" customWidth="1"/>
    <col min="4619" max="4619" width="8" style="22" customWidth="1"/>
    <col min="4620" max="4622" width="7.7109375" style="22" customWidth="1"/>
    <col min="4623" max="4623" width="4.7109375" style="22" customWidth="1"/>
    <col min="4624" max="4624" width="3.7109375" style="22" customWidth="1"/>
    <col min="4625" max="4625" width="4.42578125" style="22" customWidth="1"/>
    <col min="4626" max="4626" width="4.7109375" style="22" customWidth="1"/>
    <col min="4627" max="4662" width="0" style="22" hidden="1" customWidth="1"/>
    <col min="4663" max="4665" width="3.7109375" style="22" customWidth="1"/>
    <col min="4666" max="4666" width="3.140625" style="22" customWidth="1"/>
    <col min="4667" max="4667" width="3.7109375" style="22" customWidth="1"/>
    <col min="4668" max="4668" width="17.28515625" style="22" customWidth="1"/>
    <col min="4669" max="4669" width="12.85546875" style="22" customWidth="1"/>
    <col min="4670" max="4670" width="15.5703125" style="22" customWidth="1"/>
    <col min="4671" max="4671" width="14.85546875" style="22" customWidth="1"/>
    <col min="4672" max="4672" width="7.140625" style="22" bestFit="1" customWidth="1"/>
    <col min="4673" max="4673" width="6.5703125" style="22" bestFit="1" customWidth="1"/>
    <col min="4674" max="4674" width="9" style="22" customWidth="1"/>
    <col min="4675" max="4676" width="3.28515625" style="22" customWidth="1"/>
    <col min="4677" max="4678" width="4.5703125" style="22" customWidth="1"/>
    <col min="4679" max="4679" width="4" style="22" customWidth="1"/>
    <col min="4680" max="4680" width="9.42578125" style="22" bestFit="1" customWidth="1"/>
    <col min="4681" max="4681" width="4.140625" style="22" customWidth="1"/>
    <col min="4682" max="4864" width="11.42578125" style="22"/>
    <col min="4865" max="4865" width="9.42578125" style="22" customWidth="1"/>
    <col min="4866" max="4866" width="11.42578125" style="22" customWidth="1"/>
    <col min="4867" max="4867" width="7.5703125" style="22" customWidth="1"/>
    <col min="4868" max="4870" width="6.140625" style="22" customWidth="1"/>
    <col min="4871" max="4871" width="8.7109375" style="22" customWidth="1"/>
    <col min="4872" max="4872" width="2.7109375" style="22" bestFit="1" customWidth="1"/>
    <col min="4873" max="4873" width="13.140625" style="22" customWidth="1"/>
    <col min="4874" max="4874" width="8.85546875" style="22" customWidth="1"/>
    <col min="4875" max="4875" width="8" style="22" customWidth="1"/>
    <col min="4876" max="4878" width="7.7109375" style="22" customWidth="1"/>
    <col min="4879" max="4879" width="4.7109375" style="22" customWidth="1"/>
    <col min="4880" max="4880" width="3.7109375" style="22" customWidth="1"/>
    <col min="4881" max="4881" width="4.42578125" style="22" customWidth="1"/>
    <col min="4882" max="4882" width="4.7109375" style="22" customWidth="1"/>
    <col min="4883" max="4918" width="0" style="22" hidden="1" customWidth="1"/>
    <col min="4919" max="4921" width="3.7109375" style="22" customWidth="1"/>
    <col min="4922" max="4922" width="3.140625" style="22" customWidth="1"/>
    <col min="4923" max="4923" width="3.7109375" style="22" customWidth="1"/>
    <col min="4924" max="4924" width="17.28515625" style="22" customWidth="1"/>
    <col min="4925" max="4925" width="12.85546875" style="22" customWidth="1"/>
    <col min="4926" max="4926" width="15.5703125" style="22" customWidth="1"/>
    <col min="4927" max="4927" width="14.85546875" style="22" customWidth="1"/>
    <col min="4928" max="4928" width="7.140625" style="22" bestFit="1" customWidth="1"/>
    <col min="4929" max="4929" width="6.5703125" style="22" bestFit="1" customWidth="1"/>
    <col min="4930" max="4930" width="9" style="22" customWidth="1"/>
    <col min="4931" max="4932" width="3.28515625" style="22" customWidth="1"/>
    <col min="4933" max="4934" width="4.5703125" style="22" customWidth="1"/>
    <col min="4935" max="4935" width="4" style="22" customWidth="1"/>
    <col min="4936" max="4936" width="9.42578125" style="22" bestFit="1" customWidth="1"/>
    <col min="4937" max="4937" width="4.140625" style="22" customWidth="1"/>
    <col min="4938" max="5120" width="11.42578125" style="22"/>
    <col min="5121" max="5121" width="9.42578125" style="22" customWidth="1"/>
    <col min="5122" max="5122" width="11.42578125" style="22" customWidth="1"/>
    <col min="5123" max="5123" width="7.5703125" style="22" customWidth="1"/>
    <col min="5124" max="5126" width="6.140625" style="22" customWidth="1"/>
    <col min="5127" max="5127" width="8.7109375" style="22" customWidth="1"/>
    <col min="5128" max="5128" width="2.7109375" style="22" bestFit="1" customWidth="1"/>
    <col min="5129" max="5129" width="13.140625" style="22" customWidth="1"/>
    <col min="5130" max="5130" width="8.85546875" style="22" customWidth="1"/>
    <col min="5131" max="5131" width="8" style="22" customWidth="1"/>
    <col min="5132" max="5134" width="7.7109375" style="22" customWidth="1"/>
    <col min="5135" max="5135" width="4.7109375" style="22" customWidth="1"/>
    <col min="5136" max="5136" width="3.7109375" style="22" customWidth="1"/>
    <col min="5137" max="5137" width="4.42578125" style="22" customWidth="1"/>
    <col min="5138" max="5138" width="4.7109375" style="22" customWidth="1"/>
    <col min="5139" max="5174" width="0" style="22" hidden="1" customWidth="1"/>
    <col min="5175" max="5177" width="3.7109375" style="22" customWidth="1"/>
    <col min="5178" max="5178" width="3.140625" style="22" customWidth="1"/>
    <col min="5179" max="5179" width="3.7109375" style="22" customWidth="1"/>
    <col min="5180" max="5180" width="17.28515625" style="22" customWidth="1"/>
    <col min="5181" max="5181" width="12.85546875" style="22" customWidth="1"/>
    <col min="5182" max="5182" width="15.5703125" style="22" customWidth="1"/>
    <col min="5183" max="5183" width="14.85546875" style="22" customWidth="1"/>
    <col min="5184" max="5184" width="7.140625" style="22" bestFit="1" customWidth="1"/>
    <col min="5185" max="5185" width="6.5703125" style="22" bestFit="1" customWidth="1"/>
    <col min="5186" max="5186" width="9" style="22" customWidth="1"/>
    <col min="5187" max="5188" width="3.28515625" style="22" customWidth="1"/>
    <col min="5189" max="5190" width="4.5703125" style="22" customWidth="1"/>
    <col min="5191" max="5191" width="4" style="22" customWidth="1"/>
    <col min="5192" max="5192" width="9.42578125" style="22" bestFit="1" customWidth="1"/>
    <col min="5193" max="5193" width="4.140625" style="22" customWidth="1"/>
    <col min="5194" max="5376" width="11.42578125" style="22"/>
    <col min="5377" max="5377" width="9.42578125" style="22" customWidth="1"/>
    <col min="5378" max="5378" width="11.42578125" style="22" customWidth="1"/>
    <col min="5379" max="5379" width="7.5703125" style="22" customWidth="1"/>
    <col min="5380" max="5382" width="6.140625" style="22" customWidth="1"/>
    <col min="5383" max="5383" width="8.7109375" style="22" customWidth="1"/>
    <col min="5384" max="5384" width="2.7109375" style="22" bestFit="1" customWidth="1"/>
    <col min="5385" max="5385" width="13.140625" style="22" customWidth="1"/>
    <col min="5386" max="5386" width="8.85546875" style="22" customWidth="1"/>
    <col min="5387" max="5387" width="8" style="22" customWidth="1"/>
    <col min="5388" max="5390" width="7.7109375" style="22" customWidth="1"/>
    <col min="5391" max="5391" width="4.7109375" style="22" customWidth="1"/>
    <col min="5392" max="5392" width="3.7109375" style="22" customWidth="1"/>
    <col min="5393" max="5393" width="4.42578125" style="22" customWidth="1"/>
    <col min="5394" max="5394" width="4.7109375" style="22" customWidth="1"/>
    <col min="5395" max="5430" width="0" style="22" hidden="1" customWidth="1"/>
    <col min="5431" max="5433" width="3.7109375" style="22" customWidth="1"/>
    <col min="5434" max="5434" width="3.140625" style="22" customWidth="1"/>
    <col min="5435" max="5435" width="3.7109375" style="22" customWidth="1"/>
    <col min="5436" max="5436" width="17.28515625" style="22" customWidth="1"/>
    <col min="5437" max="5437" width="12.85546875" style="22" customWidth="1"/>
    <col min="5438" max="5438" width="15.5703125" style="22" customWidth="1"/>
    <col min="5439" max="5439" width="14.85546875" style="22" customWidth="1"/>
    <col min="5440" max="5440" width="7.140625" style="22" bestFit="1" customWidth="1"/>
    <col min="5441" max="5441" width="6.5703125" style="22" bestFit="1" customWidth="1"/>
    <col min="5442" max="5442" width="9" style="22" customWidth="1"/>
    <col min="5443" max="5444" width="3.28515625" style="22" customWidth="1"/>
    <col min="5445" max="5446" width="4.5703125" style="22" customWidth="1"/>
    <col min="5447" max="5447" width="4" style="22" customWidth="1"/>
    <col min="5448" max="5448" width="9.42578125" style="22" bestFit="1" customWidth="1"/>
    <col min="5449" max="5449" width="4.140625" style="22" customWidth="1"/>
    <col min="5450" max="5632" width="11.42578125" style="22"/>
    <col min="5633" max="5633" width="9.42578125" style="22" customWidth="1"/>
    <col min="5634" max="5634" width="11.42578125" style="22" customWidth="1"/>
    <col min="5635" max="5635" width="7.5703125" style="22" customWidth="1"/>
    <col min="5636" max="5638" width="6.140625" style="22" customWidth="1"/>
    <col min="5639" max="5639" width="8.7109375" style="22" customWidth="1"/>
    <col min="5640" max="5640" width="2.7109375" style="22" bestFit="1" customWidth="1"/>
    <col min="5641" max="5641" width="13.140625" style="22" customWidth="1"/>
    <col min="5642" max="5642" width="8.85546875" style="22" customWidth="1"/>
    <col min="5643" max="5643" width="8" style="22" customWidth="1"/>
    <col min="5644" max="5646" width="7.7109375" style="22" customWidth="1"/>
    <col min="5647" max="5647" width="4.7109375" style="22" customWidth="1"/>
    <col min="5648" max="5648" width="3.7109375" style="22" customWidth="1"/>
    <col min="5649" max="5649" width="4.42578125" style="22" customWidth="1"/>
    <col min="5650" max="5650" width="4.7109375" style="22" customWidth="1"/>
    <col min="5651" max="5686" width="0" style="22" hidden="1" customWidth="1"/>
    <col min="5687" max="5689" width="3.7109375" style="22" customWidth="1"/>
    <col min="5690" max="5690" width="3.140625" style="22" customWidth="1"/>
    <col min="5691" max="5691" width="3.7109375" style="22" customWidth="1"/>
    <col min="5692" max="5692" width="17.28515625" style="22" customWidth="1"/>
    <col min="5693" max="5693" width="12.85546875" style="22" customWidth="1"/>
    <col min="5694" max="5694" width="15.5703125" style="22" customWidth="1"/>
    <col min="5695" max="5695" width="14.85546875" style="22" customWidth="1"/>
    <col min="5696" max="5696" width="7.140625" style="22" bestFit="1" customWidth="1"/>
    <col min="5697" max="5697" width="6.5703125" style="22" bestFit="1" customWidth="1"/>
    <col min="5698" max="5698" width="9" style="22" customWidth="1"/>
    <col min="5699" max="5700" width="3.28515625" style="22" customWidth="1"/>
    <col min="5701" max="5702" width="4.5703125" style="22" customWidth="1"/>
    <col min="5703" max="5703" width="4" style="22" customWidth="1"/>
    <col min="5704" max="5704" width="9.42578125" style="22" bestFit="1" customWidth="1"/>
    <col min="5705" max="5705" width="4.140625" style="22" customWidth="1"/>
    <col min="5706" max="5888" width="11.42578125" style="22"/>
    <col min="5889" max="5889" width="9.42578125" style="22" customWidth="1"/>
    <col min="5890" max="5890" width="11.42578125" style="22" customWidth="1"/>
    <col min="5891" max="5891" width="7.5703125" style="22" customWidth="1"/>
    <col min="5892" max="5894" width="6.140625" style="22" customWidth="1"/>
    <col min="5895" max="5895" width="8.7109375" style="22" customWidth="1"/>
    <col min="5896" max="5896" width="2.7109375" style="22" bestFit="1" customWidth="1"/>
    <col min="5897" max="5897" width="13.140625" style="22" customWidth="1"/>
    <col min="5898" max="5898" width="8.85546875" style="22" customWidth="1"/>
    <col min="5899" max="5899" width="8" style="22" customWidth="1"/>
    <col min="5900" max="5902" width="7.7109375" style="22" customWidth="1"/>
    <col min="5903" max="5903" width="4.7109375" style="22" customWidth="1"/>
    <col min="5904" max="5904" width="3.7109375" style="22" customWidth="1"/>
    <col min="5905" max="5905" width="4.42578125" style="22" customWidth="1"/>
    <col min="5906" max="5906" width="4.7109375" style="22" customWidth="1"/>
    <col min="5907" max="5942" width="0" style="22" hidden="1" customWidth="1"/>
    <col min="5943" max="5945" width="3.7109375" style="22" customWidth="1"/>
    <col min="5946" max="5946" width="3.140625" style="22" customWidth="1"/>
    <col min="5947" max="5947" width="3.7109375" style="22" customWidth="1"/>
    <col min="5948" max="5948" width="17.28515625" style="22" customWidth="1"/>
    <col min="5949" max="5949" width="12.85546875" style="22" customWidth="1"/>
    <col min="5950" max="5950" width="15.5703125" style="22" customWidth="1"/>
    <col min="5951" max="5951" width="14.85546875" style="22" customWidth="1"/>
    <col min="5952" max="5952" width="7.140625" style="22" bestFit="1" customWidth="1"/>
    <col min="5953" max="5953" width="6.5703125" style="22" bestFit="1" customWidth="1"/>
    <col min="5954" max="5954" width="9" style="22" customWidth="1"/>
    <col min="5955" max="5956" width="3.28515625" style="22" customWidth="1"/>
    <col min="5957" max="5958" width="4.5703125" style="22" customWidth="1"/>
    <col min="5959" max="5959" width="4" style="22" customWidth="1"/>
    <col min="5960" max="5960" width="9.42578125" style="22" bestFit="1" customWidth="1"/>
    <col min="5961" max="5961" width="4.140625" style="22" customWidth="1"/>
    <col min="5962" max="6144" width="11.42578125" style="22"/>
    <col min="6145" max="6145" width="9.42578125" style="22" customWidth="1"/>
    <col min="6146" max="6146" width="11.42578125" style="22" customWidth="1"/>
    <col min="6147" max="6147" width="7.5703125" style="22" customWidth="1"/>
    <col min="6148" max="6150" width="6.140625" style="22" customWidth="1"/>
    <col min="6151" max="6151" width="8.7109375" style="22" customWidth="1"/>
    <col min="6152" max="6152" width="2.7109375" style="22" bestFit="1" customWidth="1"/>
    <col min="6153" max="6153" width="13.140625" style="22" customWidth="1"/>
    <col min="6154" max="6154" width="8.85546875" style="22" customWidth="1"/>
    <col min="6155" max="6155" width="8" style="22" customWidth="1"/>
    <col min="6156" max="6158" width="7.7109375" style="22" customWidth="1"/>
    <col min="6159" max="6159" width="4.7109375" style="22" customWidth="1"/>
    <col min="6160" max="6160" width="3.7109375" style="22" customWidth="1"/>
    <col min="6161" max="6161" width="4.42578125" style="22" customWidth="1"/>
    <col min="6162" max="6162" width="4.7109375" style="22" customWidth="1"/>
    <col min="6163" max="6198" width="0" style="22" hidden="1" customWidth="1"/>
    <col min="6199" max="6201" width="3.7109375" style="22" customWidth="1"/>
    <col min="6202" max="6202" width="3.140625" style="22" customWidth="1"/>
    <col min="6203" max="6203" width="3.7109375" style="22" customWidth="1"/>
    <col min="6204" max="6204" width="17.28515625" style="22" customWidth="1"/>
    <col min="6205" max="6205" width="12.85546875" style="22" customWidth="1"/>
    <col min="6206" max="6206" width="15.5703125" style="22" customWidth="1"/>
    <col min="6207" max="6207" width="14.85546875" style="22" customWidth="1"/>
    <col min="6208" max="6208" width="7.140625" style="22" bestFit="1" customWidth="1"/>
    <col min="6209" max="6209" width="6.5703125" style="22" bestFit="1" customWidth="1"/>
    <col min="6210" max="6210" width="9" style="22" customWidth="1"/>
    <col min="6211" max="6212" width="3.28515625" style="22" customWidth="1"/>
    <col min="6213" max="6214" width="4.5703125" style="22" customWidth="1"/>
    <col min="6215" max="6215" width="4" style="22" customWidth="1"/>
    <col min="6216" max="6216" width="9.42578125" style="22" bestFit="1" customWidth="1"/>
    <col min="6217" max="6217" width="4.140625" style="22" customWidth="1"/>
    <col min="6218" max="6400" width="11.42578125" style="22"/>
    <col min="6401" max="6401" width="9.42578125" style="22" customWidth="1"/>
    <col min="6402" max="6402" width="11.42578125" style="22" customWidth="1"/>
    <col min="6403" max="6403" width="7.5703125" style="22" customWidth="1"/>
    <col min="6404" max="6406" width="6.140625" style="22" customWidth="1"/>
    <col min="6407" max="6407" width="8.7109375" style="22" customWidth="1"/>
    <col min="6408" max="6408" width="2.7109375" style="22" bestFit="1" customWidth="1"/>
    <col min="6409" max="6409" width="13.140625" style="22" customWidth="1"/>
    <col min="6410" max="6410" width="8.85546875" style="22" customWidth="1"/>
    <col min="6411" max="6411" width="8" style="22" customWidth="1"/>
    <col min="6412" max="6414" width="7.7109375" style="22" customWidth="1"/>
    <col min="6415" max="6415" width="4.7109375" style="22" customWidth="1"/>
    <col min="6416" max="6416" width="3.7109375" style="22" customWidth="1"/>
    <col min="6417" max="6417" width="4.42578125" style="22" customWidth="1"/>
    <col min="6418" max="6418" width="4.7109375" style="22" customWidth="1"/>
    <col min="6419" max="6454" width="0" style="22" hidden="1" customWidth="1"/>
    <col min="6455" max="6457" width="3.7109375" style="22" customWidth="1"/>
    <col min="6458" max="6458" width="3.140625" style="22" customWidth="1"/>
    <col min="6459" max="6459" width="3.7109375" style="22" customWidth="1"/>
    <col min="6460" max="6460" width="17.28515625" style="22" customWidth="1"/>
    <col min="6461" max="6461" width="12.85546875" style="22" customWidth="1"/>
    <col min="6462" max="6462" width="15.5703125" style="22" customWidth="1"/>
    <col min="6463" max="6463" width="14.85546875" style="22" customWidth="1"/>
    <col min="6464" max="6464" width="7.140625" style="22" bestFit="1" customWidth="1"/>
    <col min="6465" max="6465" width="6.5703125" style="22" bestFit="1" customWidth="1"/>
    <col min="6466" max="6466" width="9" style="22" customWidth="1"/>
    <col min="6467" max="6468" width="3.28515625" style="22" customWidth="1"/>
    <col min="6469" max="6470" width="4.5703125" style="22" customWidth="1"/>
    <col min="6471" max="6471" width="4" style="22" customWidth="1"/>
    <col min="6472" max="6472" width="9.42578125" style="22" bestFit="1" customWidth="1"/>
    <col min="6473" max="6473" width="4.140625" style="22" customWidth="1"/>
    <col min="6474" max="6656" width="11.42578125" style="22"/>
    <col min="6657" max="6657" width="9.42578125" style="22" customWidth="1"/>
    <col min="6658" max="6658" width="11.42578125" style="22" customWidth="1"/>
    <col min="6659" max="6659" width="7.5703125" style="22" customWidth="1"/>
    <col min="6660" max="6662" width="6.140625" style="22" customWidth="1"/>
    <col min="6663" max="6663" width="8.7109375" style="22" customWidth="1"/>
    <col min="6664" max="6664" width="2.7109375" style="22" bestFit="1" customWidth="1"/>
    <col min="6665" max="6665" width="13.140625" style="22" customWidth="1"/>
    <col min="6666" max="6666" width="8.85546875" style="22" customWidth="1"/>
    <col min="6667" max="6667" width="8" style="22" customWidth="1"/>
    <col min="6668" max="6670" width="7.7109375" style="22" customWidth="1"/>
    <col min="6671" max="6671" width="4.7109375" style="22" customWidth="1"/>
    <col min="6672" max="6672" width="3.7109375" style="22" customWidth="1"/>
    <col min="6673" max="6673" width="4.42578125" style="22" customWidth="1"/>
    <col min="6674" max="6674" width="4.7109375" style="22" customWidth="1"/>
    <col min="6675" max="6710" width="0" style="22" hidden="1" customWidth="1"/>
    <col min="6711" max="6713" width="3.7109375" style="22" customWidth="1"/>
    <col min="6714" max="6714" width="3.140625" style="22" customWidth="1"/>
    <col min="6715" max="6715" width="3.7109375" style="22" customWidth="1"/>
    <col min="6716" max="6716" width="17.28515625" style="22" customWidth="1"/>
    <col min="6717" max="6717" width="12.85546875" style="22" customWidth="1"/>
    <col min="6718" max="6718" width="15.5703125" style="22" customWidth="1"/>
    <col min="6719" max="6719" width="14.85546875" style="22" customWidth="1"/>
    <col min="6720" max="6720" width="7.140625" style="22" bestFit="1" customWidth="1"/>
    <col min="6721" max="6721" width="6.5703125" style="22" bestFit="1" customWidth="1"/>
    <col min="6722" max="6722" width="9" style="22" customWidth="1"/>
    <col min="6723" max="6724" width="3.28515625" style="22" customWidth="1"/>
    <col min="6725" max="6726" width="4.5703125" style="22" customWidth="1"/>
    <col min="6727" max="6727" width="4" style="22" customWidth="1"/>
    <col min="6728" max="6728" width="9.42578125" style="22" bestFit="1" customWidth="1"/>
    <col min="6729" max="6729" width="4.140625" style="22" customWidth="1"/>
    <col min="6730" max="6912" width="11.42578125" style="22"/>
    <col min="6913" max="6913" width="9.42578125" style="22" customWidth="1"/>
    <col min="6914" max="6914" width="11.42578125" style="22" customWidth="1"/>
    <col min="6915" max="6915" width="7.5703125" style="22" customWidth="1"/>
    <col min="6916" max="6918" width="6.140625" style="22" customWidth="1"/>
    <col min="6919" max="6919" width="8.7109375" style="22" customWidth="1"/>
    <col min="6920" max="6920" width="2.7109375" style="22" bestFit="1" customWidth="1"/>
    <col min="6921" max="6921" width="13.140625" style="22" customWidth="1"/>
    <col min="6922" max="6922" width="8.85546875" style="22" customWidth="1"/>
    <col min="6923" max="6923" width="8" style="22" customWidth="1"/>
    <col min="6924" max="6926" width="7.7109375" style="22" customWidth="1"/>
    <col min="6927" max="6927" width="4.7109375" style="22" customWidth="1"/>
    <col min="6928" max="6928" width="3.7109375" style="22" customWidth="1"/>
    <col min="6929" max="6929" width="4.42578125" style="22" customWidth="1"/>
    <col min="6930" max="6930" width="4.7109375" style="22" customWidth="1"/>
    <col min="6931" max="6966" width="0" style="22" hidden="1" customWidth="1"/>
    <col min="6967" max="6969" width="3.7109375" style="22" customWidth="1"/>
    <col min="6970" max="6970" width="3.140625" style="22" customWidth="1"/>
    <col min="6971" max="6971" width="3.7109375" style="22" customWidth="1"/>
    <col min="6972" max="6972" width="17.28515625" style="22" customWidth="1"/>
    <col min="6973" max="6973" width="12.85546875" style="22" customWidth="1"/>
    <col min="6974" max="6974" width="15.5703125" style="22" customWidth="1"/>
    <col min="6975" max="6975" width="14.85546875" style="22" customWidth="1"/>
    <col min="6976" max="6976" width="7.140625" style="22" bestFit="1" customWidth="1"/>
    <col min="6977" max="6977" width="6.5703125" style="22" bestFit="1" customWidth="1"/>
    <col min="6978" max="6978" width="9" style="22" customWidth="1"/>
    <col min="6979" max="6980" width="3.28515625" style="22" customWidth="1"/>
    <col min="6981" max="6982" width="4.5703125" style="22" customWidth="1"/>
    <col min="6983" max="6983" width="4" style="22" customWidth="1"/>
    <col min="6984" max="6984" width="9.42578125" style="22" bestFit="1" customWidth="1"/>
    <col min="6985" max="6985" width="4.140625" style="22" customWidth="1"/>
    <col min="6986" max="7168" width="11.42578125" style="22"/>
    <col min="7169" max="7169" width="9.42578125" style="22" customWidth="1"/>
    <col min="7170" max="7170" width="11.42578125" style="22" customWidth="1"/>
    <col min="7171" max="7171" width="7.5703125" style="22" customWidth="1"/>
    <col min="7172" max="7174" width="6.140625" style="22" customWidth="1"/>
    <col min="7175" max="7175" width="8.7109375" style="22" customWidth="1"/>
    <col min="7176" max="7176" width="2.7109375" style="22" bestFit="1" customWidth="1"/>
    <col min="7177" max="7177" width="13.140625" style="22" customWidth="1"/>
    <col min="7178" max="7178" width="8.85546875" style="22" customWidth="1"/>
    <col min="7179" max="7179" width="8" style="22" customWidth="1"/>
    <col min="7180" max="7182" width="7.7109375" style="22" customWidth="1"/>
    <col min="7183" max="7183" width="4.7109375" style="22" customWidth="1"/>
    <col min="7184" max="7184" width="3.7109375" style="22" customWidth="1"/>
    <col min="7185" max="7185" width="4.42578125" style="22" customWidth="1"/>
    <col min="7186" max="7186" width="4.7109375" style="22" customWidth="1"/>
    <col min="7187" max="7222" width="0" style="22" hidden="1" customWidth="1"/>
    <col min="7223" max="7225" width="3.7109375" style="22" customWidth="1"/>
    <col min="7226" max="7226" width="3.140625" style="22" customWidth="1"/>
    <col min="7227" max="7227" width="3.7109375" style="22" customWidth="1"/>
    <col min="7228" max="7228" width="17.28515625" style="22" customWidth="1"/>
    <col min="7229" max="7229" width="12.85546875" style="22" customWidth="1"/>
    <col min="7230" max="7230" width="15.5703125" style="22" customWidth="1"/>
    <col min="7231" max="7231" width="14.85546875" style="22" customWidth="1"/>
    <col min="7232" max="7232" width="7.140625" style="22" bestFit="1" customWidth="1"/>
    <col min="7233" max="7233" width="6.5703125" style="22" bestFit="1" customWidth="1"/>
    <col min="7234" max="7234" width="9" style="22" customWidth="1"/>
    <col min="7235" max="7236" width="3.28515625" style="22" customWidth="1"/>
    <col min="7237" max="7238" width="4.5703125" style="22" customWidth="1"/>
    <col min="7239" max="7239" width="4" style="22" customWidth="1"/>
    <col min="7240" max="7240" width="9.42578125" style="22" bestFit="1" customWidth="1"/>
    <col min="7241" max="7241" width="4.140625" style="22" customWidth="1"/>
    <col min="7242" max="7424" width="11.42578125" style="22"/>
    <col min="7425" max="7425" width="9.42578125" style="22" customWidth="1"/>
    <col min="7426" max="7426" width="11.42578125" style="22" customWidth="1"/>
    <col min="7427" max="7427" width="7.5703125" style="22" customWidth="1"/>
    <col min="7428" max="7430" width="6.140625" style="22" customWidth="1"/>
    <col min="7431" max="7431" width="8.7109375" style="22" customWidth="1"/>
    <col min="7432" max="7432" width="2.7109375" style="22" bestFit="1" customWidth="1"/>
    <col min="7433" max="7433" width="13.140625" style="22" customWidth="1"/>
    <col min="7434" max="7434" width="8.85546875" style="22" customWidth="1"/>
    <col min="7435" max="7435" width="8" style="22" customWidth="1"/>
    <col min="7436" max="7438" width="7.7109375" style="22" customWidth="1"/>
    <col min="7439" max="7439" width="4.7109375" style="22" customWidth="1"/>
    <col min="7440" max="7440" width="3.7109375" style="22" customWidth="1"/>
    <col min="7441" max="7441" width="4.42578125" style="22" customWidth="1"/>
    <col min="7442" max="7442" width="4.7109375" style="22" customWidth="1"/>
    <col min="7443" max="7478" width="0" style="22" hidden="1" customWidth="1"/>
    <col min="7479" max="7481" width="3.7109375" style="22" customWidth="1"/>
    <col min="7482" max="7482" width="3.140625" style="22" customWidth="1"/>
    <col min="7483" max="7483" width="3.7109375" style="22" customWidth="1"/>
    <col min="7484" max="7484" width="17.28515625" style="22" customWidth="1"/>
    <col min="7485" max="7485" width="12.85546875" style="22" customWidth="1"/>
    <col min="7486" max="7486" width="15.5703125" style="22" customWidth="1"/>
    <col min="7487" max="7487" width="14.85546875" style="22" customWidth="1"/>
    <col min="7488" max="7488" width="7.140625" style="22" bestFit="1" customWidth="1"/>
    <col min="7489" max="7489" width="6.5703125" style="22" bestFit="1" customWidth="1"/>
    <col min="7490" max="7490" width="9" style="22" customWidth="1"/>
    <col min="7491" max="7492" width="3.28515625" style="22" customWidth="1"/>
    <col min="7493" max="7494" width="4.5703125" style="22" customWidth="1"/>
    <col min="7495" max="7495" width="4" style="22" customWidth="1"/>
    <col min="7496" max="7496" width="9.42578125" style="22" bestFit="1" customWidth="1"/>
    <col min="7497" max="7497" width="4.140625" style="22" customWidth="1"/>
    <col min="7498" max="7680" width="11.42578125" style="22"/>
    <col min="7681" max="7681" width="9.42578125" style="22" customWidth="1"/>
    <col min="7682" max="7682" width="11.42578125" style="22" customWidth="1"/>
    <col min="7683" max="7683" width="7.5703125" style="22" customWidth="1"/>
    <col min="7684" max="7686" width="6.140625" style="22" customWidth="1"/>
    <col min="7687" max="7687" width="8.7109375" style="22" customWidth="1"/>
    <col min="7688" max="7688" width="2.7109375" style="22" bestFit="1" customWidth="1"/>
    <col min="7689" max="7689" width="13.140625" style="22" customWidth="1"/>
    <col min="7690" max="7690" width="8.85546875" style="22" customWidth="1"/>
    <col min="7691" max="7691" width="8" style="22" customWidth="1"/>
    <col min="7692" max="7694" width="7.7109375" style="22" customWidth="1"/>
    <col min="7695" max="7695" width="4.7109375" style="22" customWidth="1"/>
    <col min="7696" max="7696" width="3.7109375" style="22" customWidth="1"/>
    <col min="7697" max="7697" width="4.42578125" style="22" customWidth="1"/>
    <col min="7698" max="7698" width="4.7109375" style="22" customWidth="1"/>
    <col min="7699" max="7734" width="0" style="22" hidden="1" customWidth="1"/>
    <col min="7735" max="7737" width="3.7109375" style="22" customWidth="1"/>
    <col min="7738" max="7738" width="3.140625" style="22" customWidth="1"/>
    <col min="7739" max="7739" width="3.7109375" style="22" customWidth="1"/>
    <col min="7740" max="7740" width="17.28515625" style="22" customWidth="1"/>
    <col min="7741" max="7741" width="12.85546875" style="22" customWidth="1"/>
    <col min="7742" max="7742" width="15.5703125" style="22" customWidth="1"/>
    <col min="7743" max="7743" width="14.85546875" style="22" customWidth="1"/>
    <col min="7744" max="7744" width="7.140625" style="22" bestFit="1" customWidth="1"/>
    <col min="7745" max="7745" width="6.5703125" style="22" bestFit="1" customWidth="1"/>
    <col min="7746" max="7746" width="9" style="22" customWidth="1"/>
    <col min="7747" max="7748" width="3.28515625" style="22" customWidth="1"/>
    <col min="7749" max="7750" width="4.5703125" style="22" customWidth="1"/>
    <col min="7751" max="7751" width="4" style="22" customWidth="1"/>
    <col min="7752" max="7752" width="9.42578125" style="22" bestFit="1" customWidth="1"/>
    <col min="7753" max="7753" width="4.140625" style="22" customWidth="1"/>
    <col min="7754" max="7936" width="11.42578125" style="22"/>
    <col min="7937" max="7937" width="9.42578125" style="22" customWidth="1"/>
    <col min="7938" max="7938" width="11.42578125" style="22" customWidth="1"/>
    <col min="7939" max="7939" width="7.5703125" style="22" customWidth="1"/>
    <col min="7940" max="7942" width="6.140625" style="22" customWidth="1"/>
    <col min="7943" max="7943" width="8.7109375" style="22" customWidth="1"/>
    <col min="7944" max="7944" width="2.7109375" style="22" bestFit="1" customWidth="1"/>
    <col min="7945" max="7945" width="13.140625" style="22" customWidth="1"/>
    <col min="7946" max="7946" width="8.85546875" style="22" customWidth="1"/>
    <col min="7947" max="7947" width="8" style="22" customWidth="1"/>
    <col min="7948" max="7950" width="7.7109375" style="22" customWidth="1"/>
    <col min="7951" max="7951" width="4.7109375" style="22" customWidth="1"/>
    <col min="7952" max="7952" width="3.7109375" style="22" customWidth="1"/>
    <col min="7953" max="7953" width="4.42578125" style="22" customWidth="1"/>
    <col min="7954" max="7954" width="4.7109375" style="22" customWidth="1"/>
    <col min="7955" max="7990" width="0" style="22" hidden="1" customWidth="1"/>
    <col min="7991" max="7993" width="3.7109375" style="22" customWidth="1"/>
    <col min="7994" max="7994" width="3.140625" style="22" customWidth="1"/>
    <col min="7995" max="7995" width="3.7109375" style="22" customWidth="1"/>
    <col min="7996" max="7996" width="17.28515625" style="22" customWidth="1"/>
    <col min="7997" max="7997" width="12.85546875" style="22" customWidth="1"/>
    <col min="7998" max="7998" width="15.5703125" style="22" customWidth="1"/>
    <col min="7999" max="7999" width="14.85546875" style="22" customWidth="1"/>
    <col min="8000" max="8000" width="7.140625" style="22" bestFit="1" customWidth="1"/>
    <col min="8001" max="8001" width="6.5703125" style="22" bestFit="1" customWidth="1"/>
    <col min="8002" max="8002" width="9" style="22" customWidth="1"/>
    <col min="8003" max="8004" width="3.28515625" style="22" customWidth="1"/>
    <col min="8005" max="8006" width="4.5703125" style="22" customWidth="1"/>
    <col min="8007" max="8007" width="4" style="22" customWidth="1"/>
    <col min="8008" max="8008" width="9.42578125" style="22" bestFit="1" customWidth="1"/>
    <col min="8009" max="8009" width="4.140625" style="22" customWidth="1"/>
    <col min="8010" max="8192" width="11.42578125" style="22"/>
    <col min="8193" max="8193" width="9.42578125" style="22" customWidth="1"/>
    <col min="8194" max="8194" width="11.42578125" style="22" customWidth="1"/>
    <col min="8195" max="8195" width="7.5703125" style="22" customWidth="1"/>
    <col min="8196" max="8198" width="6.140625" style="22" customWidth="1"/>
    <col min="8199" max="8199" width="8.7109375" style="22" customWidth="1"/>
    <col min="8200" max="8200" width="2.7109375" style="22" bestFit="1" customWidth="1"/>
    <col min="8201" max="8201" width="13.140625" style="22" customWidth="1"/>
    <col min="8202" max="8202" width="8.85546875" style="22" customWidth="1"/>
    <col min="8203" max="8203" width="8" style="22" customWidth="1"/>
    <col min="8204" max="8206" width="7.7109375" style="22" customWidth="1"/>
    <col min="8207" max="8207" width="4.7109375" style="22" customWidth="1"/>
    <col min="8208" max="8208" width="3.7109375" style="22" customWidth="1"/>
    <col min="8209" max="8209" width="4.42578125" style="22" customWidth="1"/>
    <col min="8210" max="8210" width="4.7109375" style="22" customWidth="1"/>
    <col min="8211" max="8246" width="0" style="22" hidden="1" customWidth="1"/>
    <col min="8247" max="8249" width="3.7109375" style="22" customWidth="1"/>
    <col min="8250" max="8250" width="3.140625" style="22" customWidth="1"/>
    <col min="8251" max="8251" width="3.7109375" style="22" customWidth="1"/>
    <col min="8252" max="8252" width="17.28515625" style="22" customWidth="1"/>
    <col min="8253" max="8253" width="12.85546875" style="22" customWidth="1"/>
    <col min="8254" max="8254" width="15.5703125" style="22" customWidth="1"/>
    <col min="8255" max="8255" width="14.85546875" style="22" customWidth="1"/>
    <col min="8256" max="8256" width="7.140625" style="22" bestFit="1" customWidth="1"/>
    <col min="8257" max="8257" width="6.5703125" style="22" bestFit="1" customWidth="1"/>
    <col min="8258" max="8258" width="9" style="22" customWidth="1"/>
    <col min="8259" max="8260" width="3.28515625" style="22" customWidth="1"/>
    <col min="8261" max="8262" width="4.5703125" style="22" customWidth="1"/>
    <col min="8263" max="8263" width="4" style="22" customWidth="1"/>
    <col min="8264" max="8264" width="9.42578125" style="22" bestFit="1" customWidth="1"/>
    <col min="8265" max="8265" width="4.140625" style="22" customWidth="1"/>
    <col min="8266" max="8448" width="11.42578125" style="22"/>
    <col min="8449" max="8449" width="9.42578125" style="22" customWidth="1"/>
    <col min="8450" max="8450" width="11.42578125" style="22" customWidth="1"/>
    <col min="8451" max="8451" width="7.5703125" style="22" customWidth="1"/>
    <col min="8452" max="8454" width="6.140625" style="22" customWidth="1"/>
    <col min="8455" max="8455" width="8.7109375" style="22" customWidth="1"/>
    <col min="8456" max="8456" width="2.7109375" style="22" bestFit="1" customWidth="1"/>
    <col min="8457" max="8457" width="13.140625" style="22" customWidth="1"/>
    <col min="8458" max="8458" width="8.85546875" style="22" customWidth="1"/>
    <col min="8459" max="8459" width="8" style="22" customWidth="1"/>
    <col min="8460" max="8462" width="7.7109375" style="22" customWidth="1"/>
    <col min="8463" max="8463" width="4.7109375" style="22" customWidth="1"/>
    <col min="8464" max="8464" width="3.7109375" style="22" customWidth="1"/>
    <col min="8465" max="8465" width="4.42578125" style="22" customWidth="1"/>
    <col min="8466" max="8466" width="4.7109375" style="22" customWidth="1"/>
    <col min="8467" max="8502" width="0" style="22" hidden="1" customWidth="1"/>
    <col min="8503" max="8505" width="3.7109375" style="22" customWidth="1"/>
    <col min="8506" max="8506" width="3.140625" style="22" customWidth="1"/>
    <col min="8507" max="8507" width="3.7109375" style="22" customWidth="1"/>
    <col min="8508" max="8508" width="17.28515625" style="22" customWidth="1"/>
    <col min="8509" max="8509" width="12.85546875" style="22" customWidth="1"/>
    <col min="8510" max="8510" width="15.5703125" style="22" customWidth="1"/>
    <col min="8511" max="8511" width="14.85546875" style="22" customWidth="1"/>
    <col min="8512" max="8512" width="7.140625" style="22" bestFit="1" customWidth="1"/>
    <col min="8513" max="8513" width="6.5703125" style="22" bestFit="1" customWidth="1"/>
    <col min="8514" max="8514" width="9" style="22" customWidth="1"/>
    <col min="8515" max="8516" width="3.28515625" style="22" customWidth="1"/>
    <col min="8517" max="8518" width="4.5703125" style="22" customWidth="1"/>
    <col min="8519" max="8519" width="4" style="22" customWidth="1"/>
    <col min="8520" max="8520" width="9.42578125" style="22" bestFit="1" customWidth="1"/>
    <col min="8521" max="8521" width="4.140625" style="22" customWidth="1"/>
    <col min="8522" max="8704" width="11.42578125" style="22"/>
    <col min="8705" max="8705" width="9.42578125" style="22" customWidth="1"/>
    <col min="8706" max="8706" width="11.42578125" style="22" customWidth="1"/>
    <col min="8707" max="8707" width="7.5703125" style="22" customWidth="1"/>
    <col min="8708" max="8710" width="6.140625" style="22" customWidth="1"/>
    <col min="8711" max="8711" width="8.7109375" style="22" customWidth="1"/>
    <col min="8712" max="8712" width="2.7109375" style="22" bestFit="1" customWidth="1"/>
    <col min="8713" max="8713" width="13.140625" style="22" customWidth="1"/>
    <col min="8714" max="8714" width="8.85546875" style="22" customWidth="1"/>
    <col min="8715" max="8715" width="8" style="22" customWidth="1"/>
    <col min="8716" max="8718" width="7.7109375" style="22" customWidth="1"/>
    <col min="8719" max="8719" width="4.7109375" style="22" customWidth="1"/>
    <col min="8720" max="8720" width="3.7109375" style="22" customWidth="1"/>
    <col min="8721" max="8721" width="4.42578125" style="22" customWidth="1"/>
    <col min="8722" max="8722" width="4.7109375" style="22" customWidth="1"/>
    <col min="8723" max="8758" width="0" style="22" hidden="1" customWidth="1"/>
    <col min="8759" max="8761" width="3.7109375" style="22" customWidth="1"/>
    <col min="8762" max="8762" width="3.140625" style="22" customWidth="1"/>
    <col min="8763" max="8763" width="3.7109375" style="22" customWidth="1"/>
    <col min="8764" max="8764" width="17.28515625" style="22" customWidth="1"/>
    <col min="8765" max="8765" width="12.85546875" style="22" customWidth="1"/>
    <col min="8766" max="8766" width="15.5703125" style="22" customWidth="1"/>
    <col min="8767" max="8767" width="14.85546875" style="22" customWidth="1"/>
    <col min="8768" max="8768" width="7.140625" style="22" bestFit="1" customWidth="1"/>
    <col min="8769" max="8769" width="6.5703125" style="22" bestFit="1" customWidth="1"/>
    <col min="8770" max="8770" width="9" style="22" customWidth="1"/>
    <col min="8771" max="8772" width="3.28515625" style="22" customWidth="1"/>
    <col min="8773" max="8774" width="4.5703125" style="22" customWidth="1"/>
    <col min="8775" max="8775" width="4" style="22" customWidth="1"/>
    <col min="8776" max="8776" width="9.42578125" style="22" bestFit="1" customWidth="1"/>
    <col min="8777" max="8777" width="4.140625" style="22" customWidth="1"/>
    <col min="8778" max="8960" width="11.42578125" style="22"/>
    <col min="8961" max="8961" width="9.42578125" style="22" customWidth="1"/>
    <col min="8962" max="8962" width="11.42578125" style="22" customWidth="1"/>
    <col min="8963" max="8963" width="7.5703125" style="22" customWidth="1"/>
    <col min="8964" max="8966" width="6.140625" style="22" customWidth="1"/>
    <col min="8967" max="8967" width="8.7109375" style="22" customWidth="1"/>
    <col min="8968" max="8968" width="2.7109375" style="22" bestFit="1" customWidth="1"/>
    <col min="8969" max="8969" width="13.140625" style="22" customWidth="1"/>
    <col min="8970" max="8970" width="8.85546875" style="22" customWidth="1"/>
    <col min="8971" max="8971" width="8" style="22" customWidth="1"/>
    <col min="8972" max="8974" width="7.7109375" style="22" customWidth="1"/>
    <col min="8975" max="8975" width="4.7109375" style="22" customWidth="1"/>
    <col min="8976" max="8976" width="3.7109375" style="22" customWidth="1"/>
    <col min="8977" max="8977" width="4.42578125" style="22" customWidth="1"/>
    <col min="8978" max="8978" width="4.7109375" style="22" customWidth="1"/>
    <col min="8979" max="9014" width="0" style="22" hidden="1" customWidth="1"/>
    <col min="9015" max="9017" width="3.7109375" style="22" customWidth="1"/>
    <col min="9018" max="9018" width="3.140625" style="22" customWidth="1"/>
    <col min="9019" max="9019" width="3.7109375" style="22" customWidth="1"/>
    <col min="9020" max="9020" width="17.28515625" style="22" customWidth="1"/>
    <col min="9021" max="9021" width="12.85546875" style="22" customWidth="1"/>
    <col min="9022" max="9022" width="15.5703125" style="22" customWidth="1"/>
    <col min="9023" max="9023" width="14.85546875" style="22" customWidth="1"/>
    <col min="9024" max="9024" width="7.140625" style="22" bestFit="1" customWidth="1"/>
    <col min="9025" max="9025" width="6.5703125" style="22" bestFit="1" customWidth="1"/>
    <col min="9026" max="9026" width="9" style="22" customWidth="1"/>
    <col min="9027" max="9028" width="3.28515625" style="22" customWidth="1"/>
    <col min="9029" max="9030" width="4.5703125" style="22" customWidth="1"/>
    <col min="9031" max="9031" width="4" style="22" customWidth="1"/>
    <col min="9032" max="9032" width="9.42578125" style="22" bestFit="1" customWidth="1"/>
    <col min="9033" max="9033" width="4.140625" style="22" customWidth="1"/>
    <col min="9034" max="9216" width="11.42578125" style="22"/>
    <col min="9217" max="9217" width="9.42578125" style="22" customWidth="1"/>
    <col min="9218" max="9218" width="11.42578125" style="22" customWidth="1"/>
    <col min="9219" max="9219" width="7.5703125" style="22" customWidth="1"/>
    <col min="9220" max="9222" width="6.140625" style="22" customWidth="1"/>
    <col min="9223" max="9223" width="8.7109375" style="22" customWidth="1"/>
    <col min="9224" max="9224" width="2.7109375" style="22" bestFit="1" customWidth="1"/>
    <col min="9225" max="9225" width="13.140625" style="22" customWidth="1"/>
    <col min="9226" max="9226" width="8.85546875" style="22" customWidth="1"/>
    <col min="9227" max="9227" width="8" style="22" customWidth="1"/>
    <col min="9228" max="9230" width="7.7109375" style="22" customWidth="1"/>
    <col min="9231" max="9231" width="4.7109375" style="22" customWidth="1"/>
    <col min="9232" max="9232" width="3.7109375" style="22" customWidth="1"/>
    <col min="9233" max="9233" width="4.42578125" style="22" customWidth="1"/>
    <col min="9234" max="9234" width="4.7109375" style="22" customWidth="1"/>
    <col min="9235" max="9270" width="0" style="22" hidden="1" customWidth="1"/>
    <col min="9271" max="9273" width="3.7109375" style="22" customWidth="1"/>
    <col min="9274" max="9274" width="3.140625" style="22" customWidth="1"/>
    <col min="9275" max="9275" width="3.7109375" style="22" customWidth="1"/>
    <col min="9276" max="9276" width="17.28515625" style="22" customWidth="1"/>
    <col min="9277" max="9277" width="12.85546875" style="22" customWidth="1"/>
    <col min="9278" max="9278" width="15.5703125" style="22" customWidth="1"/>
    <col min="9279" max="9279" width="14.85546875" style="22" customWidth="1"/>
    <col min="9280" max="9280" width="7.140625" style="22" bestFit="1" customWidth="1"/>
    <col min="9281" max="9281" width="6.5703125" style="22" bestFit="1" customWidth="1"/>
    <col min="9282" max="9282" width="9" style="22" customWidth="1"/>
    <col min="9283" max="9284" width="3.28515625" style="22" customWidth="1"/>
    <col min="9285" max="9286" width="4.5703125" style="22" customWidth="1"/>
    <col min="9287" max="9287" width="4" style="22" customWidth="1"/>
    <col min="9288" max="9288" width="9.42578125" style="22" bestFit="1" customWidth="1"/>
    <col min="9289" max="9289" width="4.140625" style="22" customWidth="1"/>
    <col min="9290" max="9472" width="11.42578125" style="22"/>
    <col min="9473" max="9473" width="9.42578125" style="22" customWidth="1"/>
    <col min="9474" max="9474" width="11.42578125" style="22" customWidth="1"/>
    <col min="9475" max="9475" width="7.5703125" style="22" customWidth="1"/>
    <col min="9476" max="9478" width="6.140625" style="22" customWidth="1"/>
    <col min="9479" max="9479" width="8.7109375" style="22" customWidth="1"/>
    <col min="9480" max="9480" width="2.7109375" style="22" bestFit="1" customWidth="1"/>
    <col min="9481" max="9481" width="13.140625" style="22" customWidth="1"/>
    <col min="9482" max="9482" width="8.85546875" style="22" customWidth="1"/>
    <col min="9483" max="9483" width="8" style="22" customWidth="1"/>
    <col min="9484" max="9486" width="7.7109375" style="22" customWidth="1"/>
    <col min="9487" max="9487" width="4.7109375" style="22" customWidth="1"/>
    <col min="9488" max="9488" width="3.7109375" style="22" customWidth="1"/>
    <col min="9489" max="9489" width="4.42578125" style="22" customWidth="1"/>
    <col min="9490" max="9490" width="4.7109375" style="22" customWidth="1"/>
    <col min="9491" max="9526" width="0" style="22" hidden="1" customWidth="1"/>
    <col min="9527" max="9529" width="3.7109375" style="22" customWidth="1"/>
    <col min="9530" max="9530" width="3.140625" style="22" customWidth="1"/>
    <col min="9531" max="9531" width="3.7109375" style="22" customWidth="1"/>
    <col min="9532" max="9532" width="17.28515625" style="22" customWidth="1"/>
    <col min="9533" max="9533" width="12.85546875" style="22" customWidth="1"/>
    <col min="9534" max="9534" width="15.5703125" style="22" customWidth="1"/>
    <col min="9535" max="9535" width="14.85546875" style="22" customWidth="1"/>
    <col min="9536" max="9536" width="7.140625" style="22" bestFit="1" customWidth="1"/>
    <col min="9537" max="9537" width="6.5703125" style="22" bestFit="1" customWidth="1"/>
    <col min="9538" max="9538" width="9" style="22" customWidth="1"/>
    <col min="9539" max="9540" width="3.28515625" style="22" customWidth="1"/>
    <col min="9541" max="9542" width="4.5703125" style="22" customWidth="1"/>
    <col min="9543" max="9543" width="4" style="22" customWidth="1"/>
    <col min="9544" max="9544" width="9.42578125" style="22" bestFit="1" customWidth="1"/>
    <col min="9545" max="9545" width="4.140625" style="22" customWidth="1"/>
    <col min="9546" max="9728" width="11.42578125" style="22"/>
    <col min="9729" max="9729" width="9.42578125" style="22" customWidth="1"/>
    <col min="9730" max="9730" width="11.42578125" style="22" customWidth="1"/>
    <col min="9731" max="9731" width="7.5703125" style="22" customWidth="1"/>
    <col min="9732" max="9734" width="6.140625" style="22" customWidth="1"/>
    <col min="9735" max="9735" width="8.7109375" style="22" customWidth="1"/>
    <col min="9736" max="9736" width="2.7109375" style="22" bestFit="1" customWidth="1"/>
    <col min="9737" max="9737" width="13.140625" style="22" customWidth="1"/>
    <col min="9738" max="9738" width="8.85546875" style="22" customWidth="1"/>
    <col min="9739" max="9739" width="8" style="22" customWidth="1"/>
    <col min="9740" max="9742" width="7.7109375" style="22" customWidth="1"/>
    <col min="9743" max="9743" width="4.7109375" style="22" customWidth="1"/>
    <col min="9744" max="9744" width="3.7109375" style="22" customWidth="1"/>
    <col min="9745" max="9745" width="4.42578125" style="22" customWidth="1"/>
    <col min="9746" max="9746" width="4.7109375" style="22" customWidth="1"/>
    <col min="9747" max="9782" width="0" style="22" hidden="1" customWidth="1"/>
    <col min="9783" max="9785" width="3.7109375" style="22" customWidth="1"/>
    <col min="9786" max="9786" width="3.140625" style="22" customWidth="1"/>
    <col min="9787" max="9787" width="3.7109375" style="22" customWidth="1"/>
    <col min="9788" max="9788" width="17.28515625" style="22" customWidth="1"/>
    <col min="9789" max="9789" width="12.85546875" style="22" customWidth="1"/>
    <col min="9790" max="9790" width="15.5703125" style="22" customWidth="1"/>
    <col min="9791" max="9791" width="14.85546875" style="22" customWidth="1"/>
    <col min="9792" max="9792" width="7.140625" style="22" bestFit="1" customWidth="1"/>
    <col min="9793" max="9793" width="6.5703125" style="22" bestFit="1" customWidth="1"/>
    <col min="9794" max="9794" width="9" style="22" customWidth="1"/>
    <col min="9795" max="9796" width="3.28515625" style="22" customWidth="1"/>
    <col min="9797" max="9798" width="4.5703125" style="22" customWidth="1"/>
    <col min="9799" max="9799" width="4" style="22" customWidth="1"/>
    <col min="9800" max="9800" width="9.42578125" style="22" bestFit="1" customWidth="1"/>
    <col min="9801" max="9801" width="4.140625" style="22" customWidth="1"/>
    <col min="9802" max="9984" width="11.42578125" style="22"/>
    <col min="9985" max="9985" width="9.42578125" style="22" customWidth="1"/>
    <col min="9986" max="9986" width="11.42578125" style="22" customWidth="1"/>
    <col min="9987" max="9987" width="7.5703125" style="22" customWidth="1"/>
    <col min="9988" max="9990" width="6.140625" style="22" customWidth="1"/>
    <col min="9991" max="9991" width="8.7109375" style="22" customWidth="1"/>
    <col min="9992" max="9992" width="2.7109375" style="22" bestFit="1" customWidth="1"/>
    <col min="9993" max="9993" width="13.140625" style="22" customWidth="1"/>
    <col min="9994" max="9994" width="8.85546875" style="22" customWidth="1"/>
    <col min="9995" max="9995" width="8" style="22" customWidth="1"/>
    <col min="9996" max="9998" width="7.7109375" style="22" customWidth="1"/>
    <col min="9999" max="9999" width="4.7109375" style="22" customWidth="1"/>
    <col min="10000" max="10000" width="3.7109375" style="22" customWidth="1"/>
    <col min="10001" max="10001" width="4.42578125" style="22" customWidth="1"/>
    <col min="10002" max="10002" width="4.7109375" style="22" customWidth="1"/>
    <col min="10003" max="10038" width="0" style="22" hidden="1" customWidth="1"/>
    <col min="10039" max="10041" width="3.7109375" style="22" customWidth="1"/>
    <col min="10042" max="10042" width="3.140625" style="22" customWidth="1"/>
    <col min="10043" max="10043" width="3.7109375" style="22" customWidth="1"/>
    <col min="10044" max="10044" width="17.28515625" style="22" customWidth="1"/>
    <col min="10045" max="10045" width="12.85546875" style="22" customWidth="1"/>
    <col min="10046" max="10046" width="15.5703125" style="22" customWidth="1"/>
    <col min="10047" max="10047" width="14.85546875" style="22" customWidth="1"/>
    <col min="10048" max="10048" width="7.140625" style="22" bestFit="1" customWidth="1"/>
    <col min="10049" max="10049" width="6.5703125" style="22" bestFit="1" customWidth="1"/>
    <col min="10050" max="10050" width="9" style="22" customWidth="1"/>
    <col min="10051" max="10052" width="3.28515625" style="22" customWidth="1"/>
    <col min="10053" max="10054" width="4.5703125" style="22" customWidth="1"/>
    <col min="10055" max="10055" width="4" style="22" customWidth="1"/>
    <col min="10056" max="10056" width="9.42578125" style="22" bestFit="1" customWidth="1"/>
    <col min="10057" max="10057" width="4.140625" style="22" customWidth="1"/>
    <col min="10058" max="10240" width="11.42578125" style="22"/>
    <col min="10241" max="10241" width="9.42578125" style="22" customWidth="1"/>
    <col min="10242" max="10242" width="11.42578125" style="22" customWidth="1"/>
    <col min="10243" max="10243" width="7.5703125" style="22" customWidth="1"/>
    <col min="10244" max="10246" width="6.140625" style="22" customWidth="1"/>
    <col min="10247" max="10247" width="8.7109375" style="22" customWidth="1"/>
    <col min="10248" max="10248" width="2.7109375" style="22" bestFit="1" customWidth="1"/>
    <col min="10249" max="10249" width="13.140625" style="22" customWidth="1"/>
    <col min="10250" max="10250" width="8.85546875" style="22" customWidth="1"/>
    <col min="10251" max="10251" width="8" style="22" customWidth="1"/>
    <col min="10252" max="10254" width="7.7109375" style="22" customWidth="1"/>
    <col min="10255" max="10255" width="4.7109375" style="22" customWidth="1"/>
    <col min="10256" max="10256" width="3.7109375" style="22" customWidth="1"/>
    <col min="10257" max="10257" width="4.42578125" style="22" customWidth="1"/>
    <col min="10258" max="10258" width="4.7109375" style="22" customWidth="1"/>
    <col min="10259" max="10294" width="0" style="22" hidden="1" customWidth="1"/>
    <col min="10295" max="10297" width="3.7109375" style="22" customWidth="1"/>
    <col min="10298" max="10298" width="3.140625" style="22" customWidth="1"/>
    <col min="10299" max="10299" width="3.7109375" style="22" customWidth="1"/>
    <col min="10300" max="10300" width="17.28515625" style="22" customWidth="1"/>
    <col min="10301" max="10301" width="12.85546875" style="22" customWidth="1"/>
    <col min="10302" max="10302" width="15.5703125" style="22" customWidth="1"/>
    <col min="10303" max="10303" width="14.85546875" style="22" customWidth="1"/>
    <col min="10304" max="10304" width="7.140625" style="22" bestFit="1" customWidth="1"/>
    <col min="10305" max="10305" width="6.5703125" style="22" bestFit="1" customWidth="1"/>
    <col min="10306" max="10306" width="9" style="22" customWidth="1"/>
    <col min="10307" max="10308" width="3.28515625" style="22" customWidth="1"/>
    <col min="10309" max="10310" width="4.5703125" style="22" customWidth="1"/>
    <col min="10311" max="10311" width="4" style="22" customWidth="1"/>
    <col min="10312" max="10312" width="9.42578125" style="22" bestFit="1" customWidth="1"/>
    <col min="10313" max="10313" width="4.140625" style="22" customWidth="1"/>
    <col min="10314" max="10496" width="11.42578125" style="22"/>
    <col min="10497" max="10497" width="9.42578125" style="22" customWidth="1"/>
    <col min="10498" max="10498" width="11.42578125" style="22" customWidth="1"/>
    <col min="10499" max="10499" width="7.5703125" style="22" customWidth="1"/>
    <col min="10500" max="10502" width="6.140625" style="22" customWidth="1"/>
    <col min="10503" max="10503" width="8.7109375" style="22" customWidth="1"/>
    <col min="10504" max="10504" width="2.7109375" style="22" bestFit="1" customWidth="1"/>
    <col min="10505" max="10505" width="13.140625" style="22" customWidth="1"/>
    <col min="10506" max="10506" width="8.85546875" style="22" customWidth="1"/>
    <col min="10507" max="10507" width="8" style="22" customWidth="1"/>
    <col min="10508" max="10510" width="7.7109375" style="22" customWidth="1"/>
    <col min="10511" max="10511" width="4.7109375" style="22" customWidth="1"/>
    <col min="10512" max="10512" width="3.7109375" style="22" customWidth="1"/>
    <col min="10513" max="10513" width="4.42578125" style="22" customWidth="1"/>
    <col min="10514" max="10514" width="4.7109375" style="22" customWidth="1"/>
    <col min="10515" max="10550" width="0" style="22" hidden="1" customWidth="1"/>
    <col min="10551" max="10553" width="3.7109375" style="22" customWidth="1"/>
    <col min="10554" max="10554" width="3.140625" style="22" customWidth="1"/>
    <col min="10555" max="10555" width="3.7109375" style="22" customWidth="1"/>
    <col min="10556" max="10556" width="17.28515625" style="22" customWidth="1"/>
    <col min="10557" max="10557" width="12.85546875" style="22" customWidth="1"/>
    <col min="10558" max="10558" width="15.5703125" style="22" customWidth="1"/>
    <col min="10559" max="10559" width="14.85546875" style="22" customWidth="1"/>
    <col min="10560" max="10560" width="7.140625" style="22" bestFit="1" customWidth="1"/>
    <col min="10561" max="10561" width="6.5703125" style="22" bestFit="1" customWidth="1"/>
    <col min="10562" max="10562" width="9" style="22" customWidth="1"/>
    <col min="10563" max="10564" width="3.28515625" style="22" customWidth="1"/>
    <col min="10565" max="10566" width="4.5703125" style="22" customWidth="1"/>
    <col min="10567" max="10567" width="4" style="22" customWidth="1"/>
    <col min="10568" max="10568" width="9.42578125" style="22" bestFit="1" customWidth="1"/>
    <col min="10569" max="10569" width="4.140625" style="22" customWidth="1"/>
    <col min="10570" max="10752" width="11.42578125" style="22"/>
    <col min="10753" max="10753" width="9.42578125" style="22" customWidth="1"/>
    <col min="10754" max="10754" width="11.42578125" style="22" customWidth="1"/>
    <col min="10755" max="10755" width="7.5703125" style="22" customWidth="1"/>
    <col min="10756" max="10758" width="6.140625" style="22" customWidth="1"/>
    <col min="10759" max="10759" width="8.7109375" style="22" customWidth="1"/>
    <col min="10760" max="10760" width="2.7109375" style="22" bestFit="1" customWidth="1"/>
    <col min="10761" max="10761" width="13.140625" style="22" customWidth="1"/>
    <col min="10762" max="10762" width="8.85546875" style="22" customWidth="1"/>
    <col min="10763" max="10763" width="8" style="22" customWidth="1"/>
    <col min="10764" max="10766" width="7.7109375" style="22" customWidth="1"/>
    <col min="10767" max="10767" width="4.7109375" style="22" customWidth="1"/>
    <col min="10768" max="10768" width="3.7109375" style="22" customWidth="1"/>
    <col min="10769" max="10769" width="4.42578125" style="22" customWidth="1"/>
    <col min="10770" max="10770" width="4.7109375" style="22" customWidth="1"/>
    <col min="10771" max="10806" width="0" style="22" hidden="1" customWidth="1"/>
    <col min="10807" max="10809" width="3.7109375" style="22" customWidth="1"/>
    <col min="10810" max="10810" width="3.140625" style="22" customWidth="1"/>
    <col min="10811" max="10811" width="3.7109375" style="22" customWidth="1"/>
    <col min="10812" max="10812" width="17.28515625" style="22" customWidth="1"/>
    <col min="10813" max="10813" width="12.85546875" style="22" customWidth="1"/>
    <col min="10814" max="10814" width="15.5703125" style="22" customWidth="1"/>
    <col min="10815" max="10815" width="14.85546875" style="22" customWidth="1"/>
    <col min="10816" max="10816" width="7.140625" style="22" bestFit="1" customWidth="1"/>
    <col min="10817" max="10817" width="6.5703125" style="22" bestFit="1" customWidth="1"/>
    <col min="10818" max="10818" width="9" style="22" customWidth="1"/>
    <col min="10819" max="10820" width="3.28515625" style="22" customWidth="1"/>
    <col min="10821" max="10822" width="4.5703125" style="22" customWidth="1"/>
    <col min="10823" max="10823" width="4" style="22" customWidth="1"/>
    <col min="10824" max="10824" width="9.42578125" style="22" bestFit="1" customWidth="1"/>
    <col min="10825" max="10825" width="4.140625" style="22" customWidth="1"/>
    <col min="10826" max="11008" width="11.42578125" style="22"/>
    <col min="11009" max="11009" width="9.42578125" style="22" customWidth="1"/>
    <col min="11010" max="11010" width="11.42578125" style="22" customWidth="1"/>
    <col min="11011" max="11011" width="7.5703125" style="22" customWidth="1"/>
    <col min="11012" max="11014" width="6.140625" style="22" customWidth="1"/>
    <col min="11015" max="11015" width="8.7109375" style="22" customWidth="1"/>
    <col min="11016" max="11016" width="2.7109375" style="22" bestFit="1" customWidth="1"/>
    <col min="11017" max="11017" width="13.140625" style="22" customWidth="1"/>
    <col min="11018" max="11018" width="8.85546875" style="22" customWidth="1"/>
    <col min="11019" max="11019" width="8" style="22" customWidth="1"/>
    <col min="11020" max="11022" width="7.7109375" style="22" customWidth="1"/>
    <col min="11023" max="11023" width="4.7109375" style="22" customWidth="1"/>
    <col min="11024" max="11024" width="3.7109375" style="22" customWidth="1"/>
    <col min="11025" max="11025" width="4.42578125" style="22" customWidth="1"/>
    <col min="11026" max="11026" width="4.7109375" style="22" customWidth="1"/>
    <col min="11027" max="11062" width="0" style="22" hidden="1" customWidth="1"/>
    <col min="11063" max="11065" width="3.7109375" style="22" customWidth="1"/>
    <col min="11066" max="11066" width="3.140625" style="22" customWidth="1"/>
    <col min="11067" max="11067" width="3.7109375" style="22" customWidth="1"/>
    <col min="11068" max="11068" width="17.28515625" style="22" customWidth="1"/>
    <col min="11069" max="11069" width="12.85546875" style="22" customWidth="1"/>
    <col min="11070" max="11070" width="15.5703125" style="22" customWidth="1"/>
    <col min="11071" max="11071" width="14.85546875" style="22" customWidth="1"/>
    <col min="11072" max="11072" width="7.140625" style="22" bestFit="1" customWidth="1"/>
    <col min="11073" max="11073" width="6.5703125" style="22" bestFit="1" customWidth="1"/>
    <col min="11074" max="11074" width="9" style="22" customWidth="1"/>
    <col min="11075" max="11076" width="3.28515625" style="22" customWidth="1"/>
    <col min="11077" max="11078" width="4.5703125" style="22" customWidth="1"/>
    <col min="11079" max="11079" width="4" style="22" customWidth="1"/>
    <col min="11080" max="11080" width="9.42578125" style="22" bestFit="1" customWidth="1"/>
    <col min="11081" max="11081" width="4.140625" style="22" customWidth="1"/>
    <col min="11082" max="11264" width="11.42578125" style="22"/>
    <col min="11265" max="11265" width="9.42578125" style="22" customWidth="1"/>
    <col min="11266" max="11266" width="11.42578125" style="22" customWidth="1"/>
    <col min="11267" max="11267" width="7.5703125" style="22" customWidth="1"/>
    <col min="11268" max="11270" width="6.140625" style="22" customWidth="1"/>
    <col min="11271" max="11271" width="8.7109375" style="22" customWidth="1"/>
    <col min="11272" max="11272" width="2.7109375" style="22" bestFit="1" customWidth="1"/>
    <col min="11273" max="11273" width="13.140625" style="22" customWidth="1"/>
    <col min="11274" max="11274" width="8.85546875" style="22" customWidth="1"/>
    <col min="11275" max="11275" width="8" style="22" customWidth="1"/>
    <col min="11276" max="11278" width="7.7109375" style="22" customWidth="1"/>
    <col min="11279" max="11279" width="4.7109375" style="22" customWidth="1"/>
    <col min="11280" max="11280" width="3.7109375" style="22" customWidth="1"/>
    <col min="11281" max="11281" width="4.42578125" style="22" customWidth="1"/>
    <col min="11282" max="11282" width="4.7109375" style="22" customWidth="1"/>
    <col min="11283" max="11318" width="0" style="22" hidden="1" customWidth="1"/>
    <col min="11319" max="11321" width="3.7109375" style="22" customWidth="1"/>
    <col min="11322" max="11322" width="3.140625" style="22" customWidth="1"/>
    <col min="11323" max="11323" width="3.7109375" style="22" customWidth="1"/>
    <col min="11324" max="11324" width="17.28515625" style="22" customWidth="1"/>
    <col min="11325" max="11325" width="12.85546875" style="22" customWidth="1"/>
    <col min="11326" max="11326" width="15.5703125" style="22" customWidth="1"/>
    <col min="11327" max="11327" width="14.85546875" style="22" customWidth="1"/>
    <col min="11328" max="11328" width="7.140625" style="22" bestFit="1" customWidth="1"/>
    <col min="11329" max="11329" width="6.5703125" style="22" bestFit="1" customWidth="1"/>
    <col min="11330" max="11330" width="9" style="22" customWidth="1"/>
    <col min="11331" max="11332" width="3.28515625" style="22" customWidth="1"/>
    <col min="11333" max="11334" width="4.5703125" style="22" customWidth="1"/>
    <col min="11335" max="11335" width="4" style="22" customWidth="1"/>
    <col min="11336" max="11336" width="9.42578125" style="22" bestFit="1" customWidth="1"/>
    <col min="11337" max="11337" width="4.140625" style="22" customWidth="1"/>
    <col min="11338" max="11520" width="11.42578125" style="22"/>
    <col min="11521" max="11521" width="9.42578125" style="22" customWidth="1"/>
    <col min="11522" max="11522" width="11.42578125" style="22" customWidth="1"/>
    <col min="11523" max="11523" width="7.5703125" style="22" customWidth="1"/>
    <col min="11524" max="11526" width="6.140625" style="22" customWidth="1"/>
    <col min="11527" max="11527" width="8.7109375" style="22" customWidth="1"/>
    <col min="11528" max="11528" width="2.7109375" style="22" bestFit="1" customWidth="1"/>
    <col min="11529" max="11529" width="13.140625" style="22" customWidth="1"/>
    <col min="11530" max="11530" width="8.85546875" style="22" customWidth="1"/>
    <col min="11531" max="11531" width="8" style="22" customWidth="1"/>
    <col min="11532" max="11534" width="7.7109375" style="22" customWidth="1"/>
    <col min="11535" max="11535" width="4.7109375" style="22" customWidth="1"/>
    <col min="11536" max="11536" width="3.7109375" style="22" customWidth="1"/>
    <col min="11537" max="11537" width="4.42578125" style="22" customWidth="1"/>
    <col min="11538" max="11538" width="4.7109375" style="22" customWidth="1"/>
    <col min="11539" max="11574" width="0" style="22" hidden="1" customWidth="1"/>
    <col min="11575" max="11577" width="3.7109375" style="22" customWidth="1"/>
    <col min="11578" max="11578" width="3.140625" style="22" customWidth="1"/>
    <col min="11579" max="11579" width="3.7109375" style="22" customWidth="1"/>
    <col min="11580" max="11580" width="17.28515625" style="22" customWidth="1"/>
    <col min="11581" max="11581" width="12.85546875" style="22" customWidth="1"/>
    <col min="11582" max="11582" width="15.5703125" style="22" customWidth="1"/>
    <col min="11583" max="11583" width="14.85546875" style="22" customWidth="1"/>
    <col min="11584" max="11584" width="7.140625" style="22" bestFit="1" customWidth="1"/>
    <col min="11585" max="11585" width="6.5703125" style="22" bestFit="1" customWidth="1"/>
    <col min="11586" max="11586" width="9" style="22" customWidth="1"/>
    <col min="11587" max="11588" width="3.28515625" style="22" customWidth="1"/>
    <col min="11589" max="11590" width="4.5703125" style="22" customWidth="1"/>
    <col min="11591" max="11591" width="4" style="22" customWidth="1"/>
    <col min="11592" max="11592" width="9.42578125" style="22" bestFit="1" customWidth="1"/>
    <col min="11593" max="11593" width="4.140625" style="22" customWidth="1"/>
    <col min="11594" max="11776" width="11.42578125" style="22"/>
    <col min="11777" max="11777" width="9.42578125" style="22" customWidth="1"/>
    <col min="11778" max="11778" width="11.42578125" style="22" customWidth="1"/>
    <col min="11779" max="11779" width="7.5703125" style="22" customWidth="1"/>
    <col min="11780" max="11782" width="6.140625" style="22" customWidth="1"/>
    <col min="11783" max="11783" width="8.7109375" style="22" customWidth="1"/>
    <col min="11784" max="11784" width="2.7109375" style="22" bestFit="1" customWidth="1"/>
    <col min="11785" max="11785" width="13.140625" style="22" customWidth="1"/>
    <col min="11786" max="11786" width="8.85546875" style="22" customWidth="1"/>
    <col min="11787" max="11787" width="8" style="22" customWidth="1"/>
    <col min="11788" max="11790" width="7.7109375" style="22" customWidth="1"/>
    <col min="11791" max="11791" width="4.7109375" style="22" customWidth="1"/>
    <col min="11792" max="11792" width="3.7109375" style="22" customWidth="1"/>
    <col min="11793" max="11793" width="4.42578125" style="22" customWidth="1"/>
    <col min="11794" max="11794" width="4.7109375" style="22" customWidth="1"/>
    <col min="11795" max="11830" width="0" style="22" hidden="1" customWidth="1"/>
    <col min="11831" max="11833" width="3.7109375" style="22" customWidth="1"/>
    <col min="11834" max="11834" width="3.140625" style="22" customWidth="1"/>
    <col min="11835" max="11835" width="3.7109375" style="22" customWidth="1"/>
    <col min="11836" max="11836" width="17.28515625" style="22" customWidth="1"/>
    <col min="11837" max="11837" width="12.85546875" style="22" customWidth="1"/>
    <col min="11838" max="11838" width="15.5703125" style="22" customWidth="1"/>
    <col min="11839" max="11839" width="14.85546875" style="22" customWidth="1"/>
    <col min="11840" max="11840" width="7.140625" style="22" bestFit="1" customWidth="1"/>
    <col min="11841" max="11841" width="6.5703125" style="22" bestFit="1" customWidth="1"/>
    <col min="11842" max="11842" width="9" style="22" customWidth="1"/>
    <col min="11843" max="11844" width="3.28515625" style="22" customWidth="1"/>
    <col min="11845" max="11846" width="4.5703125" style="22" customWidth="1"/>
    <col min="11847" max="11847" width="4" style="22" customWidth="1"/>
    <col min="11848" max="11848" width="9.42578125" style="22" bestFit="1" customWidth="1"/>
    <col min="11849" max="11849" width="4.140625" style="22" customWidth="1"/>
    <col min="11850" max="12032" width="11.42578125" style="22"/>
    <col min="12033" max="12033" width="9.42578125" style="22" customWidth="1"/>
    <col min="12034" max="12034" width="11.42578125" style="22" customWidth="1"/>
    <col min="12035" max="12035" width="7.5703125" style="22" customWidth="1"/>
    <col min="12036" max="12038" width="6.140625" style="22" customWidth="1"/>
    <col min="12039" max="12039" width="8.7109375" style="22" customWidth="1"/>
    <col min="12040" max="12040" width="2.7109375" style="22" bestFit="1" customWidth="1"/>
    <col min="12041" max="12041" width="13.140625" style="22" customWidth="1"/>
    <col min="12042" max="12042" width="8.85546875" style="22" customWidth="1"/>
    <col min="12043" max="12043" width="8" style="22" customWidth="1"/>
    <col min="12044" max="12046" width="7.7109375" style="22" customWidth="1"/>
    <col min="12047" max="12047" width="4.7109375" style="22" customWidth="1"/>
    <col min="12048" max="12048" width="3.7109375" style="22" customWidth="1"/>
    <col min="12049" max="12049" width="4.42578125" style="22" customWidth="1"/>
    <col min="12050" max="12050" width="4.7109375" style="22" customWidth="1"/>
    <col min="12051" max="12086" width="0" style="22" hidden="1" customWidth="1"/>
    <col min="12087" max="12089" width="3.7109375" style="22" customWidth="1"/>
    <col min="12090" max="12090" width="3.140625" style="22" customWidth="1"/>
    <col min="12091" max="12091" width="3.7109375" style="22" customWidth="1"/>
    <col min="12092" max="12092" width="17.28515625" style="22" customWidth="1"/>
    <col min="12093" max="12093" width="12.85546875" style="22" customWidth="1"/>
    <col min="12094" max="12094" width="15.5703125" style="22" customWidth="1"/>
    <col min="12095" max="12095" width="14.85546875" style="22" customWidth="1"/>
    <col min="12096" max="12096" width="7.140625" style="22" bestFit="1" customWidth="1"/>
    <col min="12097" max="12097" width="6.5703125" style="22" bestFit="1" customWidth="1"/>
    <col min="12098" max="12098" width="9" style="22" customWidth="1"/>
    <col min="12099" max="12100" width="3.28515625" style="22" customWidth="1"/>
    <col min="12101" max="12102" width="4.5703125" style="22" customWidth="1"/>
    <col min="12103" max="12103" width="4" style="22" customWidth="1"/>
    <col min="12104" max="12104" width="9.42578125" style="22" bestFit="1" customWidth="1"/>
    <col min="12105" max="12105" width="4.140625" style="22" customWidth="1"/>
    <col min="12106" max="12288" width="11.42578125" style="22"/>
    <col min="12289" max="12289" width="9.42578125" style="22" customWidth="1"/>
    <col min="12290" max="12290" width="11.42578125" style="22" customWidth="1"/>
    <col min="12291" max="12291" width="7.5703125" style="22" customWidth="1"/>
    <col min="12292" max="12294" width="6.140625" style="22" customWidth="1"/>
    <col min="12295" max="12295" width="8.7109375" style="22" customWidth="1"/>
    <col min="12296" max="12296" width="2.7109375" style="22" bestFit="1" customWidth="1"/>
    <col min="12297" max="12297" width="13.140625" style="22" customWidth="1"/>
    <col min="12298" max="12298" width="8.85546875" style="22" customWidth="1"/>
    <col min="12299" max="12299" width="8" style="22" customWidth="1"/>
    <col min="12300" max="12302" width="7.7109375" style="22" customWidth="1"/>
    <col min="12303" max="12303" width="4.7109375" style="22" customWidth="1"/>
    <col min="12304" max="12304" width="3.7109375" style="22" customWidth="1"/>
    <col min="12305" max="12305" width="4.42578125" style="22" customWidth="1"/>
    <col min="12306" max="12306" width="4.7109375" style="22" customWidth="1"/>
    <col min="12307" max="12342" width="0" style="22" hidden="1" customWidth="1"/>
    <col min="12343" max="12345" width="3.7109375" style="22" customWidth="1"/>
    <col min="12346" max="12346" width="3.140625" style="22" customWidth="1"/>
    <col min="12347" max="12347" width="3.7109375" style="22" customWidth="1"/>
    <col min="12348" max="12348" width="17.28515625" style="22" customWidth="1"/>
    <col min="12349" max="12349" width="12.85546875" style="22" customWidth="1"/>
    <col min="12350" max="12350" width="15.5703125" style="22" customWidth="1"/>
    <col min="12351" max="12351" width="14.85546875" style="22" customWidth="1"/>
    <col min="12352" max="12352" width="7.140625" style="22" bestFit="1" customWidth="1"/>
    <col min="12353" max="12353" width="6.5703125" style="22" bestFit="1" customWidth="1"/>
    <col min="12354" max="12354" width="9" style="22" customWidth="1"/>
    <col min="12355" max="12356" width="3.28515625" style="22" customWidth="1"/>
    <col min="12357" max="12358" width="4.5703125" style="22" customWidth="1"/>
    <col min="12359" max="12359" width="4" style="22" customWidth="1"/>
    <col min="12360" max="12360" width="9.42578125" style="22" bestFit="1" customWidth="1"/>
    <col min="12361" max="12361" width="4.140625" style="22" customWidth="1"/>
    <col min="12362" max="12544" width="11.42578125" style="22"/>
    <col min="12545" max="12545" width="9.42578125" style="22" customWidth="1"/>
    <col min="12546" max="12546" width="11.42578125" style="22" customWidth="1"/>
    <col min="12547" max="12547" width="7.5703125" style="22" customWidth="1"/>
    <col min="12548" max="12550" width="6.140625" style="22" customWidth="1"/>
    <col min="12551" max="12551" width="8.7109375" style="22" customWidth="1"/>
    <col min="12552" max="12552" width="2.7109375" style="22" bestFit="1" customWidth="1"/>
    <col min="12553" max="12553" width="13.140625" style="22" customWidth="1"/>
    <col min="12554" max="12554" width="8.85546875" style="22" customWidth="1"/>
    <col min="12555" max="12555" width="8" style="22" customWidth="1"/>
    <col min="12556" max="12558" width="7.7109375" style="22" customWidth="1"/>
    <col min="12559" max="12559" width="4.7109375" style="22" customWidth="1"/>
    <col min="12560" max="12560" width="3.7109375" style="22" customWidth="1"/>
    <col min="12561" max="12561" width="4.42578125" style="22" customWidth="1"/>
    <col min="12562" max="12562" width="4.7109375" style="22" customWidth="1"/>
    <col min="12563" max="12598" width="0" style="22" hidden="1" customWidth="1"/>
    <col min="12599" max="12601" width="3.7109375" style="22" customWidth="1"/>
    <col min="12602" max="12602" width="3.140625" style="22" customWidth="1"/>
    <col min="12603" max="12603" width="3.7109375" style="22" customWidth="1"/>
    <col min="12604" max="12604" width="17.28515625" style="22" customWidth="1"/>
    <col min="12605" max="12605" width="12.85546875" style="22" customWidth="1"/>
    <col min="12606" max="12606" width="15.5703125" style="22" customWidth="1"/>
    <col min="12607" max="12607" width="14.85546875" style="22" customWidth="1"/>
    <col min="12608" max="12608" width="7.140625" style="22" bestFit="1" customWidth="1"/>
    <col min="12609" max="12609" width="6.5703125" style="22" bestFit="1" customWidth="1"/>
    <col min="12610" max="12610" width="9" style="22" customWidth="1"/>
    <col min="12611" max="12612" width="3.28515625" style="22" customWidth="1"/>
    <col min="12613" max="12614" width="4.5703125" style="22" customWidth="1"/>
    <col min="12615" max="12615" width="4" style="22" customWidth="1"/>
    <col min="12616" max="12616" width="9.42578125" style="22" bestFit="1" customWidth="1"/>
    <col min="12617" max="12617" width="4.140625" style="22" customWidth="1"/>
    <col min="12618" max="12800" width="11.42578125" style="22"/>
    <col min="12801" max="12801" width="9.42578125" style="22" customWidth="1"/>
    <col min="12802" max="12802" width="11.42578125" style="22" customWidth="1"/>
    <col min="12803" max="12803" width="7.5703125" style="22" customWidth="1"/>
    <col min="12804" max="12806" width="6.140625" style="22" customWidth="1"/>
    <col min="12807" max="12807" width="8.7109375" style="22" customWidth="1"/>
    <col min="12808" max="12808" width="2.7109375" style="22" bestFit="1" customWidth="1"/>
    <col min="12809" max="12809" width="13.140625" style="22" customWidth="1"/>
    <col min="12810" max="12810" width="8.85546875" style="22" customWidth="1"/>
    <col min="12811" max="12811" width="8" style="22" customWidth="1"/>
    <col min="12812" max="12814" width="7.7109375" style="22" customWidth="1"/>
    <col min="12815" max="12815" width="4.7109375" style="22" customWidth="1"/>
    <col min="12816" max="12816" width="3.7109375" style="22" customWidth="1"/>
    <col min="12817" max="12817" width="4.42578125" style="22" customWidth="1"/>
    <col min="12818" max="12818" width="4.7109375" style="22" customWidth="1"/>
    <col min="12819" max="12854" width="0" style="22" hidden="1" customWidth="1"/>
    <col min="12855" max="12857" width="3.7109375" style="22" customWidth="1"/>
    <col min="12858" max="12858" width="3.140625" style="22" customWidth="1"/>
    <col min="12859" max="12859" width="3.7109375" style="22" customWidth="1"/>
    <col min="12860" max="12860" width="17.28515625" style="22" customWidth="1"/>
    <col min="12861" max="12861" width="12.85546875" style="22" customWidth="1"/>
    <col min="12862" max="12862" width="15.5703125" style="22" customWidth="1"/>
    <col min="12863" max="12863" width="14.85546875" style="22" customWidth="1"/>
    <col min="12864" max="12864" width="7.140625" style="22" bestFit="1" customWidth="1"/>
    <col min="12865" max="12865" width="6.5703125" style="22" bestFit="1" customWidth="1"/>
    <col min="12866" max="12866" width="9" style="22" customWidth="1"/>
    <col min="12867" max="12868" width="3.28515625" style="22" customWidth="1"/>
    <col min="12869" max="12870" width="4.5703125" style="22" customWidth="1"/>
    <col min="12871" max="12871" width="4" style="22" customWidth="1"/>
    <col min="12872" max="12872" width="9.42578125" style="22" bestFit="1" customWidth="1"/>
    <col min="12873" max="12873" width="4.140625" style="22" customWidth="1"/>
    <col min="12874" max="13056" width="11.42578125" style="22"/>
    <col min="13057" max="13057" width="9.42578125" style="22" customWidth="1"/>
    <col min="13058" max="13058" width="11.42578125" style="22" customWidth="1"/>
    <col min="13059" max="13059" width="7.5703125" style="22" customWidth="1"/>
    <col min="13060" max="13062" width="6.140625" style="22" customWidth="1"/>
    <col min="13063" max="13063" width="8.7109375" style="22" customWidth="1"/>
    <col min="13064" max="13064" width="2.7109375" style="22" bestFit="1" customWidth="1"/>
    <col min="13065" max="13065" width="13.140625" style="22" customWidth="1"/>
    <col min="13066" max="13066" width="8.85546875" style="22" customWidth="1"/>
    <col min="13067" max="13067" width="8" style="22" customWidth="1"/>
    <col min="13068" max="13070" width="7.7109375" style="22" customWidth="1"/>
    <col min="13071" max="13071" width="4.7109375" style="22" customWidth="1"/>
    <col min="13072" max="13072" width="3.7109375" style="22" customWidth="1"/>
    <col min="13073" max="13073" width="4.42578125" style="22" customWidth="1"/>
    <col min="13074" max="13074" width="4.7109375" style="22" customWidth="1"/>
    <col min="13075" max="13110" width="0" style="22" hidden="1" customWidth="1"/>
    <col min="13111" max="13113" width="3.7109375" style="22" customWidth="1"/>
    <col min="13114" max="13114" width="3.140625" style="22" customWidth="1"/>
    <col min="13115" max="13115" width="3.7109375" style="22" customWidth="1"/>
    <col min="13116" max="13116" width="17.28515625" style="22" customWidth="1"/>
    <col min="13117" max="13117" width="12.85546875" style="22" customWidth="1"/>
    <col min="13118" max="13118" width="15.5703125" style="22" customWidth="1"/>
    <col min="13119" max="13119" width="14.85546875" style="22" customWidth="1"/>
    <col min="13120" max="13120" width="7.140625" style="22" bestFit="1" customWidth="1"/>
    <col min="13121" max="13121" width="6.5703125" style="22" bestFit="1" customWidth="1"/>
    <col min="13122" max="13122" width="9" style="22" customWidth="1"/>
    <col min="13123" max="13124" width="3.28515625" style="22" customWidth="1"/>
    <col min="13125" max="13126" width="4.5703125" style="22" customWidth="1"/>
    <col min="13127" max="13127" width="4" style="22" customWidth="1"/>
    <col min="13128" max="13128" width="9.42578125" style="22" bestFit="1" customWidth="1"/>
    <col min="13129" max="13129" width="4.140625" style="22" customWidth="1"/>
    <col min="13130" max="13312" width="11.42578125" style="22"/>
    <col min="13313" max="13313" width="9.42578125" style="22" customWidth="1"/>
    <col min="13314" max="13314" width="11.42578125" style="22" customWidth="1"/>
    <col min="13315" max="13315" width="7.5703125" style="22" customWidth="1"/>
    <col min="13316" max="13318" width="6.140625" style="22" customWidth="1"/>
    <col min="13319" max="13319" width="8.7109375" style="22" customWidth="1"/>
    <col min="13320" max="13320" width="2.7109375" style="22" bestFit="1" customWidth="1"/>
    <col min="13321" max="13321" width="13.140625" style="22" customWidth="1"/>
    <col min="13322" max="13322" width="8.85546875" style="22" customWidth="1"/>
    <col min="13323" max="13323" width="8" style="22" customWidth="1"/>
    <col min="13324" max="13326" width="7.7109375" style="22" customWidth="1"/>
    <col min="13327" max="13327" width="4.7109375" style="22" customWidth="1"/>
    <col min="13328" max="13328" width="3.7109375" style="22" customWidth="1"/>
    <col min="13329" max="13329" width="4.42578125" style="22" customWidth="1"/>
    <col min="13330" max="13330" width="4.7109375" style="22" customWidth="1"/>
    <col min="13331" max="13366" width="0" style="22" hidden="1" customWidth="1"/>
    <col min="13367" max="13369" width="3.7109375" style="22" customWidth="1"/>
    <col min="13370" max="13370" width="3.140625" style="22" customWidth="1"/>
    <col min="13371" max="13371" width="3.7109375" style="22" customWidth="1"/>
    <col min="13372" max="13372" width="17.28515625" style="22" customWidth="1"/>
    <col min="13373" max="13373" width="12.85546875" style="22" customWidth="1"/>
    <col min="13374" max="13374" width="15.5703125" style="22" customWidth="1"/>
    <col min="13375" max="13375" width="14.85546875" style="22" customWidth="1"/>
    <col min="13376" max="13376" width="7.140625" style="22" bestFit="1" customWidth="1"/>
    <col min="13377" max="13377" width="6.5703125" style="22" bestFit="1" customWidth="1"/>
    <col min="13378" max="13378" width="9" style="22" customWidth="1"/>
    <col min="13379" max="13380" width="3.28515625" style="22" customWidth="1"/>
    <col min="13381" max="13382" width="4.5703125" style="22" customWidth="1"/>
    <col min="13383" max="13383" width="4" style="22" customWidth="1"/>
    <col min="13384" max="13384" width="9.42578125" style="22" bestFit="1" customWidth="1"/>
    <col min="13385" max="13385" width="4.140625" style="22" customWidth="1"/>
    <col min="13386" max="13568" width="11.42578125" style="22"/>
    <col min="13569" max="13569" width="9.42578125" style="22" customWidth="1"/>
    <col min="13570" max="13570" width="11.42578125" style="22" customWidth="1"/>
    <col min="13571" max="13571" width="7.5703125" style="22" customWidth="1"/>
    <col min="13572" max="13574" width="6.140625" style="22" customWidth="1"/>
    <col min="13575" max="13575" width="8.7109375" style="22" customWidth="1"/>
    <col min="13576" max="13576" width="2.7109375" style="22" bestFit="1" customWidth="1"/>
    <col min="13577" max="13577" width="13.140625" style="22" customWidth="1"/>
    <col min="13578" max="13578" width="8.85546875" style="22" customWidth="1"/>
    <col min="13579" max="13579" width="8" style="22" customWidth="1"/>
    <col min="13580" max="13582" width="7.7109375" style="22" customWidth="1"/>
    <col min="13583" max="13583" width="4.7109375" style="22" customWidth="1"/>
    <col min="13584" max="13584" width="3.7109375" style="22" customWidth="1"/>
    <col min="13585" max="13585" width="4.42578125" style="22" customWidth="1"/>
    <col min="13586" max="13586" width="4.7109375" style="22" customWidth="1"/>
    <col min="13587" max="13622" width="0" style="22" hidden="1" customWidth="1"/>
    <col min="13623" max="13625" width="3.7109375" style="22" customWidth="1"/>
    <col min="13626" max="13626" width="3.140625" style="22" customWidth="1"/>
    <col min="13627" max="13627" width="3.7109375" style="22" customWidth="1"/>
    <col min="13628" max="13628" width="17.28515625" style="22" customWidth="1"/>
    <col min="13629" max="13629" width="12.85546875" style="22" customWidth="1"/>
    <col min="13630" max="13630" width="15.5703125" style="22" customWidth="1"/>
    <col min="13631" max="13631" width="14.85546875" style="22" customWidth="1"/>
    <col min="13632" max="13632" width="7.140625" style="22" bestFit="1" customWidth="1"/>
    <col min="13633" max="13633" width="6.5703125" style="22" bestFit="1" customWidth="1"/>
    <col min="13634" max="13634" width="9" style="22" customWidth="1"/>
    <col min="13635" max="13636" width="3.28515625" style="22" customWidth="1"/>
    <col min="13637" max="13638" width="4.5703125" style="22" customWidth="1"/>
    <col min="13639" max="13639" width="4" style="22" customWidth="1"/>
    <col min="13640" max="13640" width="9.42578125" style="22" bestFit="1" customWidth="1"/>
    <col min="13641" max="13641" width="4.140625" style="22" customWidth="1"/>
    <col min="13642" max="13824" width="11.42578125" style="22"/>
    <col min="13825" max="13825" width="9.42578125" style="22" customWidth="1"/>
    <col min="13826" max="13826" width="11.42578125" style="22" customWidth="1"/>
    <col min="13827" max="13827" width="7.5703125" style="22" customWidth="1"/>
    <col min="13828" max="13830" width="6.140625" style="22" customWidth="1"/>
    <col min="13831" max="13831" width="8.7109375" style="22" customWidth="1"/>
    <col min="13832" max="13832" width="2.7109375" style="22" bestFit="1" customWidth="1"/>
    <col min="13833" max="13833" width="13.140625" style="22" customWidth="1"/>
    <col min="13834" max="13834" width="8.85546875" style="22" customWidth="1"/>
    <col min="13835" max="13835" width="8" style="22" customWidth="1"/>
    <col min="13836" max="13838" width="7.7109375" style="22" customWidth="1"/>
    <col min="13839" max="13839" width="4.7109375" style="22" customWidth="1"/>
    <col min="13840" max="13840" width="3.7109375" style="22" customWidth="1"/>
    <col min="13841" max="13841" width="4.42578125" style="22" customWidth="1"/>
    <col min="13842" max="13842" width="4.7109375" style="22" customWidth="1"/>
    <col min="13843" max="13878" width="0" style="22" hidden="1" customWidth="1"/>
    <col min="13879" max="13881" width="3.7109375" style="22" customWidth="1"/>
    <col min="13882" max="13882" width="3.140625" style="22" customWidth="1"/>
    <col min="13883" max="13883" width="3.7109375" style="22" customWidth="1"/>
    <col min="13884" max="13884" width="17.28515625" style="22" customWidth="1"/>
    <col min="13885" max="13885" width="12.85546875" style="22" customWidth="1"/>
    <col min="13886" max="13886" width="15.5703125" style="22" customWidth="1"/>
    <col min="13887" max="13887" width="14.85546875" style="22" customWidth="1"/>
    <col min="13888" max="13888" width="7.140625" style="22" bestFit="1" customWidth="1"/>
    <col min="13889" max="13889" width="6.5703125" style="22" bestFit="1" customWidth="1"/>
    <col min="13890" max="13890" width="9" style="22" customWidth="1"/>
    <col min="13891" max="13892" width="3.28515625" style="22" customWidth="1"/>
    <col min="13893" max="13894" width="4.5703125" style="22" customWidth="1"/>
    <col min="13895" max="13895" width="4" style="22" customWidth="1"/>
    <col min="13896" max="13896" width="9.42578125" style="22" bestFit="1" customWidth="1"/>
    <col min="13897" max="13897" width="4.140625" style="22" customWidth="1"/>
    <col min="13898" max="14080" width="11.42578125" style="22"/>
    <col min="14081" max="14081" width="9.42578125" style="22" customWidth="1"/>
    <col min="14082" max="14082" width="11.42578125" style="22" customWidth="1"/>
    <col min="14083" max="14083" width="7.5703125" style="22" customWidth="1"/>
    <col min="14084" max="14086" width="6.140625" style="22" customWidth="1"/>
    <col min="14087" max="14087" width="8.7109375" style="22" customWidth="1"/>
    <col min="14088" max="14088" width="2.7109375" style="22" bestFit="1" customWidth="1"/>
    <col min="14089" max="14089" width="13.140625" style="22" customWidth="1"/>
    <col min="14090" max="14090" width="8.85546875" style="22" customWidth="1"/>
    <col min="14091" max="14091" width="8" style="22" customWidth="1"/>
    <col min="14092" max="14094" width="7.7109375" style="22" customWidth="1"/>
    <col min="14095" max="14095" width="4.7109375" style="22" customWidth="1"/>
    <col min="14096" max="14096" width="3.7109375" style="22" customWidth="1"/>
    <col min="14097" max="14097" width="4.42578125" style="22" customWidth="1"/>
    <col min="14098" max="14098" width="4.7109375" style="22" customWidth="1"/>
    <col min="14099" max="14134" width="0" style="22" hidden="1" customWidth="1"/>
    <col min="14135" max="14137" width="3.7109375" style="22" customWidth="1"/>
    <col min="14138" max="14138" width="3.140625" style="22" customWidth="1"/>
    <col min="14139" max="14139" width="3.7109375" style="22" customWidth="1"/>
    <col min="14140" max="14140" width="17.28515625" style="22" customWidth="1"/>
    <col min="14141" max="14141" width="12.85546875" style="22" customWidth="1"/>
    <col min="14142" max="14142" width="15.5703125" style="22" customWidth="1"/>
    <col min="14143" max="14143" width="14.85546875" style="22" customWidth="1"/>
    <col min="14144" max="14144" width="7.140625" style="22" bestFit="1" customWidth="1"/>
    <col min="14145" max="14145" width="6.5703125" style="22" bestFit="1" customWidth="1"/>
    <col min="14146" max="14146" width="9" style="22" customWidth="1"/>
    <col min="14147" max="14148" width="3.28515625" style="22" customWidth="1"/>
    <col min="14149" max="14150" width="4.5703125" style="22" customWidth="1"/>
    <col min="14151" max="14151" width="4" style="22" customWidth="1"/>
    <col min="14152" max="14152" width="9.42578125" style="22" bestFit="1" customWidth="1"/>
    <col min="14153" max="14153" width="4.140625" style="22" customWidth="1"/>
    <col min="14154" max="14336" width="11.42578125" style="22"/>
    <col min="14337" max="14337" width="9.42578125" style="22" customWidth="1"/>
    <col min="14338" max="14338" width="11.42578125" style="22" customWidth="1"/>
    <col min="14339" max="14339" width="7.5703125" style="22" customWidth="1"/>
    <col min="14340" max="14342" width="6.140625" style="22" customWidth="1"/>
    <col min="14343" max="14343" width="8.7109375" style="22" customWidth="1"/>
    <col min="14344" max="14344" width="2.7109375" style="22" bestFit="1" customWidth="1"/>
    <col min="14345" max="14345" width="13.140625" style="22" customWidth="1"/>
    <col min="14346" max="14346" width="8.85546875" style="22" customWidth="1"/>
    <col min="14347" max="14347" width="8" style="22" customWidth="1"/>
    <col min="14348" max="14350" width="7.7109375" style="22" customWidth="1"/>
    <col min="14351" max="14351" width="4.7109375" style="22" customWidth="1"/>
    <col min="14352" max="14352" width="3.7109375" style="22" customWidth="1"/>
    <col min="14353" max="14353" width="4.42578125" style="22" customWidth="1"/>
    <col min="14354" max="14354" width="4.7109375" style="22" customWidth="1"/>
    <col min="14355" max="14390" width="0" style="22" hidden="1" customWidth="1"/>
    <col min="14391" max="14393" width="3.7109375" style="22" customWidth="1"/>
    <col min="14394" max="14394" width="3.140625" style="22" customWidth="1"/>
    <col min="14395" max="14395" width="3.7109375" style="22" customWidth="1"/>
    <col min="14396" max="14396" width="17.28515625" style="22" customWidth="1"/>
    <col min="14397" max="14397" width="12.85546875" style="22" customWidth="1"/>
    <col min="14398" max="14398" width="15.5703125" style="22" customWidth="1"/>
    <col min="14399" max="14399" width="14.85546875" style="22" customWidth="1"/>
    <col min="14400" max="14400" width="7.140625" style="22" bestFit="1" customWidth="1"/>
    <col min="14401" max="14401" width="6.5703125" style="22" bestFit="1" customWidth="1"/>
    <col min="14402" max="14402" width="9" style="22" customWidth="1"/>
    <col min="14403" max="14404" width="3.28515625" style="22" customWidth="1"/>
    <col min="14405" max="14406" width="4.5703125" style="22" customWidth="1"/>
    <col min="14407" max="14407" width="4" style="22" customWidth="1"/>
    <col min="14408" max="14408" width="9.42578125" style="22" bestFit="1" customWidth="1"/>
    <col min="14409" max="14409" width="4.140625" style="22" customWidth="1"/>
    <col min="14410" max="14592" width="11.42578125" style="22"/>
    <col min="14593" max="14593" width="9.42578125" style="22" customWidth="1"/>
    <col min="14594" max="14594" width="11.42578125" style="22" customWidth="1"/>
    <col min="14595" max="14595" width="7.5703125" style="22" customWidth="1"/>
    <col min="14596" max="14598" width="6.140625" style="22" customWidth="1"/>
    <col min="14599" max="14599" width="8.7109375" style="22" customWidth="1"/>
    <col min="14600" max="14600" width="2.7109375" style="22" bestFit="1" customWidth="1"/>
    <col min="14601" max="14601" width="13.140625" style="22" customWidth="1"/>
    <col min="14602" max="14602" width="8.85546875" style="22" customWidth="1"/>
    <col min="14603" max="14603" width="8" style="22" customWidth="1"/>
    <col min="14604" max="14606" width="7.7109375" style="22" customWidth="1"/>
    <col min="14607" max="14607" width="4.7109375" style="22" customWidth="1"/>
    <col min="14608" max="14608" width="3.7109375" style="22" customWidth="1"/>
    <col min="14609" max="14609" width="4.42578125" style="22" customWidth="1"/>
    <col min="14610" max="14610" width="4.7109375" style="22" customWidth="1"/>
    <col min="14611" max="14646" width="0" style="22" hidden="1" customWidth="1"/>
    <col min="14647" max="14649" width="3.7109375" style="22" customWidth="1"/>
    <col min="14650" max="14650" width="3.140625" style="22" customWidth="1"/>
    <col min="14651" max="14651" width="3.7109375" style="22" customWidth="1"/>
    <col min="14652" max="14652" width="17.28515625" style="22" customWidth="1"/>
    <col min="14653" max="14653" width="12.85546875" style="22" customWidth="1"/>
    <col min="14654" max="14654" width="15.5703125" style="22" customWidth="1"/>
    <col min="14655" max="14655" width="14.85546875" style="22" customWidth="1"/>
    <col min="14656" max="14656" width="7.140625" style="22" bestFit="1" customWidth="1"/>
    <col min="14657" max="14657" width="6.5703125" style="22" bestFit="1" customWidth="1"/>
    <col min="14658" max="14658" width="9" style="22" customWidth="1"/>
    <col min="14659" max="14660" width="3.28515625" style="22" customWidth="1"/>
    <col min="14661" max="14662" width="4.5703125" style="22" customWidth="1"/>
    <col min="14663" max="14663" width="4" style="22" customWidth="1"/>
    <col min="14664" max="14664" width="9.42578125" style="22" bestFit="1" customWidth="1"/>
    <col min="14665" max="14665" width="4.140625" style="22" customWidth="1"/>
    <col min="14666" max="14848" width="11.42578125" style="22"/>
    <col min="14849" max="14849" width="9.42578125" style="22" customWidth="1"/>
    <col min="14850" max="14850" width="11.42578125" style="22" customWidth="1"/>
    <col min="14851" max="14851" width="7.5703125" style="22" customWidth="1"/>
    <col min="14852" max="14854" width="6.140625" style="22" customWidth="1"/>
    <col min="14855" max="14855" width="8.7109375" style="22" customWidth="1"/>
    <col min="14856" max="14856" width="2.7109375" style="22" bestFit="1" customWidth="1"/>
    <col min="14857" max="14857" width="13.140625" style="22" customWidth="1"/>
    <col min="14858" max="14858" width="8.85546875" style="22" customWidth="1"/>
    <col min="14859" max="14859" width="8" style="22" customWidth="1"/>
    <col min="14860" max="14862" width="7.7109375" style="22" customWidth="1"/>
    <col min="14863" max="14863" width="4.7109375" style="22" customWidth="1"/>
    <col min="14864" max="14864" width="3.7109375" style="22" customWidth="1"/>
    <col min="14865" max="14865" width="4.42578125" style="22" customWidth="1"/>
    <col min="14866" max="14866" width="4.7109375" style="22" customWidth="1"/>
    <col min="14867" max="14902" width="0" style="22" hidden="1" customWidth="1"/>
    <col min="14903" max="14905" width="3.7109375" style="22" customWidth="1"/>
    <col min="14906" max="14906" width="3.140625" style="22" customWidth="1"/>
    <col min="14907" max="14907" width="3.7109375" style="22" customWidth="1"/>
    <col min="14908" max="14908" width="17.28515625" style="22" customWidth="1"/>
    <col min="14909" max="14909" width="12.85546875" style="22" customWidth="1"/>
    <col min="14910" max="14910" width="15.5703125" style="22" customWidth="1"/>
    <col min="14911" max="14911" width="14.85546875" style="22" customWidth="1"/>
    <col min="14912" max="14912" width="7.140625" style="22" bestFit="1" customWidth="1"/>
    <col min="14913" max="14913" width="6.5703125" style="22" bestFit="1" customWidth="1"/>
    <col min="14914" max="14914" width="9" style="22" customWidth="1"/>
    <col min="14915" max="14916" width="3.28515625" style="22" customWidth="1"/>
    <col min="14917" max="14918" width="4.5703125" style="22" customWidth="1"/>
    <col min="14919" max="14919" width="4" style="22" customWidth="1"/>
    <col min="14920" max="14920" width="9.42578125" style="22" bestFit="1" customWidth="1"/>
    <col min="14921" max="14921" width="4.140625" style="22" customWidth="1"/>
    <col min="14922" max="15104" width="11.42578125" style="22"/>
    <col min="15105" max="15105" width="9.42578125" style="22" customWidth="1"/>
    <col min="15106" max="15106" width="11.42578125" style="22" customWidth="1"/>
    <col min="15107" max="15107" width="7.5703125" style="22" customWidth="1"/>
    <col min="15108" max="15110" width="6.140625" style="22" customWidth="1"/>
    <col min="15111" max="15111" width="8.7109375" style="22" customWidth="1"/>
    <col min="15112" max="15112" width="2.7109375" style="22" bestFit="1" customWidth="1"/>
    <col min="15113" max="15113" width="13.140625" style="22" customWidth="1"/>
    <col min="15114" max="15114" width="8.85546875" style="22" customWidth="1"/>
    <col min="15115" max="15115" width="8" style="22" customWidth="1"/>
    <col min="15116" max="15118" width="7.7109375" style="22" customWidth="1"/>
    <col min="15119" max="15119" width="4.7109375" style="22" customWidth="1"/>
    <col min="15120" max="15120" width="3.7109375" style="22" customWidth="1"/>
    <col min="15121" max="15121" width="4.42578125" style="22" customWidth="1"/>
    <col min="15122" max="15122" width="4.7109375" style="22" customWidth="1"/>
    <col min="15123" max="15158" width="0" style="22" hidden="1" customWidth="1"/>
    <col min="15159" max="15161" width="3.7109375" style="22" customWidth="1"/>
    <col min="15162" max="15162" width="3.140625" style="22" customWidth="1"/>
    <col min="15163" max="15163" width="3.7109375" style="22" customWidth="1"/>
    <col min="15164" max="15164" width="17.28515625" style="22" customWidth="1"/>
    <col min="15165" max="15165" width="12.85546875" style="22" customWidth="1"/>
    <col min="15166" max="15166" width="15.5703125" style="22" customWidth="1"/>
    <col min="15167" max="15167" width="14.85546875" style="22" customWidth="1"/>
    <col min="15168" max="15168" width="7.140625" style="22" bestFit="1" customWidth="1"/>
    <col min="15169" max="15169" width="6.5703125" style="22" bestFit="1" customWidth="1"/>
    <col min="15170" max="15170" width="9" style="22" customWidth="1"/>
    <col min="15171" max="15172" width="3.28515625" style="22" customWidth="1"/>
    <col min="15173" max="15174" width="4.5703125" style="22" customWidth="1"/>
    <col min="15175" max="15175" width="4" style="22" customWidth="1"/>
    <col min="15176" max="15176" width="9.42578125" style="22" bestFit="1" customWidth="1"/>
    <col min="15177" max="15177" width="4.140625" style="22" customWidth="1"/>
    <col min="15178" max="15360" width="11.42578125" style="22"/>
    <col min="15361" max="15361" width="9.42578125" style="22" customWidth="1"/>
    <col min="15362" max="15362" width="11.42578125" style="22" customWidth="1"/>
    <col min="15363" max="15363" width="7.5703125" style="22" customWidth="1"/>
    <col min="15364" max="15366" width="6.140625" style="22" customWidth="1"/>
    <col min="15367" max="15367" width="8.7109375" style="22" customWidth="1"/>
    <col min="15368" max="15368" width="2.7109375" style="22" bestFit="1" customWidth="1"/>
    <col min="15369" max="15369" width="13.140625" style="22" customWidth="1"/>
    <col min="15370" max="15370" width="8.85546875" style="22" customWidth="1"/>
    <col min="15371" max="15371" width="8" style="22" customWidth="1"/>
    <col min="15372" max="15374" width="7.7109375" style="22" customWidth="1"/>
    <col min="15375" max="15375" width="4.7109375" style="22" customWidth="1"/>
    <col min="15376" max="15376" width="3.7109375" style="22" customWidth="1"/>
    <col min="15377" max="15377" width="4.42578125" style="22" customWidth="1"/>
    <col min="15378" max="15378" width="4.7109375" style="22" customWidth="1"/>
    <col min="15379" max="15414" width="0" style="22" hidden="1" customWidth="1"/>
    <col min="15415" max="15417" width="3.7109375" style="22" customWidth="1"/>
    <col min="15418" max="15418" width="3.140625" style="22" customWidth="1"/>
    <col min="15419" max="15419" width="3.7109375" style="22" customWidth="1"/>
    <col min="15420" max="15420" width="17.28515625" style="22" customWidth="1"/>
    <col min="15421" max="15421" width="12.85546875" style="22" customWidth="1"/>
    <col min="15422" max="15422" width="15.5703125" style="22" customWidth="1"/>
    <col min="15423" max="15423" width="14.85546875" style="22" customWidth="1"/>
    <col min="15424" max="15424" width="7.140625" style="22" bestFit="1" customWidth="1"/>
    <col min="15425" max="15425" width="6.5703125" style="22" bestFit="1" customWidth="1"/>
    <col min="15426" max="15426" width="9" style="22" customWidth="1"/>
    <col min="15427" max="15428" width="3.28515625" style="22" customWidth="1"/>
    <col min="15429" max="15430" width="4.5703125" style="22" customWidth="1"/>
    <col min="15431" max="15431" width="4" style="22" customWidth="1"/>
    <col min="15432" max="15432" width="9.42578125" style="22" bestFit="1" customWidth="1"/>
    <col min="15433" max="15433" width="4.140625" style="22" customWidth="1"/>
    <col min="15434" max="15616" width="11.42578125" style="22"/>
    <col min="15617" max="15617" width="9.42578125" style="22" customWidth="1"/>
    <col min="15618" max="15618" width="11.42578125" style="22" customWidth="1"/>
    <col min="15619" max="15619" width="7.5703125" style="22" customWidth="1"/>
    <col min="15620" max="15622" width="6.140625" style="22" customWidth="1"/>
    <col min="15623" max="15623" width="8.7109375" style="22" customWidth="1"/>
    <col min="15624" max="15624" width="2.7109375" style="22" bestFit="1" customWidth="1"/>
    <col min="15625" max="15625" width="13.140625" style="22" customWidth="1"/>
    <col min="15626" max="15626" width="8.85546875" style="22" customWidth="1"/>
    <col min="15627" max="15627" width="8" style="22" customWidth="1"/>
    <col min="15628" max="15630" width="7.7109375" style="22" customWidth="1"/>
    <col min="15631" max="15631" width="4.7109375" style="22" customWidth="1"/>
    <col min="15632" max="15632" width="3.7109375" style="22" customWidth="1"/>
    <col min="15633" max="15633" width="4.42578125" style="22" customWidth="1"/>
    <col min="15634" max="15634" width="4.7109375" style="22" customWidth="1"/>
    <col min="15635" max="15670" width="0" style="22" hidden="1" customWidth="1"/>
    <col min="15671" max="15673" width="3.7109375" style="22" customWidth="1"/>
    <col min="15674" max="15674" width="3.140625" style="22" customWidth="1"/>
    <col min="15675" max="15675" width="3.7109375" style="22" customWidth="1"/>
    <col min="15676" max="15676" width="17.28515625" style="22" customWidth="1"/>
    <col min="15677" max="15677" width="12.85546875" style="22" customWidth="1"/>
    <col min="15678" max="15678" width="15.5703125" style="22" customWidth="1"/>
    <col min="15679" max="15679" width="14.85546875" style="22" customWidth="1"/>
    <col min="15680" max="15680" width="7.140625" style="22" bestFit="1" customWidth="1"/>
    <col min="15681" max="15681" width="6.5703125" style="22" bestFit="1" customWidth="1"/>
    <col min="15682" max="15682" width="9" style="22" customWidth="1"/>
    <col min="15683" max="15684" width="3.28515625" style="22" customWidth="1"/>
    <col min="15685" max="15686" width="4.5703125" style="22" customWidth="1"/>
    <col min="15687" max="15687" width="4" style="22" customWidth="1"/>
    <col min="15688" max="15688" width="9.42578125" style="22" bestFit="1" customWidth="1"/>
    <col min="15689" max="15689" width="4.140625" style="22" customWidth="1"/>
    <col min="15690" max="15872" width="11.42578125" style="22"/>
    <col min="15873" max="15873" width="9.42578125" style="22" customWidth="1"/>
    <col min="15874" max="15874" width="11.42578125" style="22" customWidth="1"/>
    <col min="15875" max="15875" width="7.5703125" style="22" customWidth="1"/>
    <col min="15876" max="15878" width="6.140625" style="22" customWidth="1"/>
    <col min="15879" max="15879" width="8.7109375" style="22" customWidth="1"/>
    <col min="15880" max="15880" width="2.7109375" style="22" bestFit="1" customWidth="1"/>
    <col min="15881" max="15881" width="13.140625" style="22" customWidth="1"/>
    <col min="15882" max="15882" width="8.85546875" style="22" customWidth="1"/>
    <col min="15883" max="15883" width="8" style="22" customWidth="1"/>
    <col min="15884" max="15886" width="7.7109375" style="22" customWidth="1"/>
    <col min="15887" max="15887" width="4.7109375" style="22" customWidth="1"/>
    <col min="15888" max="15888" width="3.7109375" style="22" customWidth="1"/>
    <col min="15889" max="15889" width="4.42578125" style="22" customWidth="1"/>
    <col min="15890" max="15890" width="4.7109375" style="22" customWidth="1"/>
    <col min="15891" max="15926" width="0" style="22" hidden="1" customWidth="1"/>
    <col min="15927" max="15929" width="3.7109375" style="22" customWidth="1"/>
    <col min="15930" max="15930" width="3.140625" style="22" customWidth="1"/>
    <col min="15931" max="15931" width="3.7109375" style="22" customWidth="1"/>
    <col min="15932" max="15932" width="17.28515625" style="22" customWidth="1"/>
    <col min="15933" max="15933" width="12.85546875" style="22" customWidth="1"/>
    <col min="15934" max="15934" width="15.5703125" style="22" customWidth="1"/>
    <col min="15935" max="15935" width="14.85546875" style="22" customWidth="1"/>
    <col min="15936" max="15936" width="7.140625" style="22" bestFit="1" customWidth="1"/>
    <col min="15937" max="15937" width="6.5703125" style="22" bestFit="1" customWidth="1"/>
    <col min="15938" max="15938" width="9" style="22" customWidth="1"/>
    <col min="15939" max="15940" width="3.28515625" style="22" customWidth="1"/>
    <col min="15941" max="15942" width="4.5703125" style="22" customWidth="1"/>
    <col min="15943" max="15943" width="4" style="22" customWidth="1"/>
    <col min="15944" max="15944" width="9.42578125" style="22" bestFit="1" customWidth="1"/>
    <col min="15945" max="15945" width="4.140625" style="22" customWidth="1"/>
    <col min="15946" max="16128" width="11.42578125" style="22"/>
    <col min="16129" max="16129" width="9.42578125" style="22" customWidth="1"/>
    <col min="16130" max="16130" width="11.42578125" style="22" customWidth="1"/>
    <col min="16131" max="16131" width="7.5703125" style="22" customWidth="1"/>
    <col min="16132" max="16134" width="6.140625" style="22" customWidth="1"/>
    <col min="16135" max="16135" width="8.7109375" style="22" customWidth="1"/>
    <col min="16136" max="16136" width="2.7109375" style="22" bestFit="1" customWidth="1"/>
    <col min="16137" max="16137" width="13.140625" style="22" customWidth="1"/>
    <col min="16138" max="16138" width="8.85546875" style="22" customWidth="1"/>
    <col min="16139" max="16139" width="8" style="22" customWidth="1"/>
    <col min="16140" max="16142" width="7.7109375" style="22" customWidth="1"/>
    <col min="16143" max="16143" width="4.7109375" style="22" customWidth="1"/>
    <col min="16144" max="16144" width="3.7109375" style="22" customWidth="1"/>
    <col min="16145" max="16145" width="4.42578125" style="22" customWidth="1"/>
    <col min="16146" max="16146" width="4.7109375" style="22" customWidth="1"/>
    <col min="16147" max="16182" width="0" style="22" hidden="1" customWidth="1"/>
    <col min="16183" max="16185" width="3.7109375" style="22" customWidth="1"/>
    <col min="16186" max="16186" width="3.140625" style="22" customWidth="1"/>
    <col min="16187" max="16187" width="3.7109375" style="22" customWidth="1"/>
    <col min="16188" max="16188" width="17.28515625" style="22" customWidth="1"/>
    <col min="16189" max="16189" width="12.85546875" style="22" customWidth="1"/>
    <col min="16190" max="16190" width="15.5703125" style="22" customWidth="1"/>
    <col min="16191" max="16191" width="14.85546875" style="22" customWidth="1"/>
    <col min="16192" max="16192" width="7.140625" style="22" bestFit="1" customWidth="1"/>
    <col min="16193" max="16193" width="6.5703125" style="22" bestFit="1" customWidth="1"/>
    <col min="16194" max="16194" width="9" style="22" customWidth="1"/>
    <col min="16195" max="16196" width="3.28515625" style="22" customWidth="1"/>
    <col min="16197" max="16198" width="4.5703125" style="22" customWidth="1"/>
    <col min="16199" max="16199" width="4" style="22" customWidth="1"/>
    <col min="16200" max="16200" width="9.42578125" style="22" bestFit="1" customWidth="1"/>
    <col min="16201" max="16201" width="4.140625" style="22" customWidth="1"/>
    <col min="16202" max="16384" width="11.42578125" style="22"/>
  </cols>
  <sheetData>
    <row r="1" spans="1:72" s="20" customFormat="1" ht="11.25" customHeight="1" x14ac:dyDescent="0.2">
      <c r="A1" s="771" t="s">
        <v>447</v>
      </c>
      <c r="B1" s="772"/>
      <c r="C1" s="772"/>
      <c r="D1" s="772"/>
      <c r="E1" s="772"/>
      <c r="F1" s="772"/>
      <c r="G1" s="772"/>
      <c r="H1" s="772"/>
      <c r="I1" s="772"/>
      <c r="J1" s="772"/>
      <c r="K1" s="773"/>
      <c r="L1" s="774"/>
      <c r="M1" s="775"/>
      <c r="N1" s="776"/>
      <c r="O1" s="165"/>
      <c r="P1" s="165"/>
      <c r="Q1" s="165"/>
      <c r="R1" s="165"/>
      <c r="S1" s="165"/>
      <c r="T1" s="778"/>
      <c r="U1" s="778"/>
      <c r="V1" s="196"/>
      <c r="W1" s="196"/>
      <c r="X1" s="197"/>
      <c r="Y1" s="197"/>
      <c r="Z1" s="197"/>
      <c r="AA1" s="197"/>
      <c r="AB1" s="197"/>
      <c r="AC1" s="197"/>
      <c r="AD1" s="197"/>
      <c r="AE1" s="197"/>
      <c r="AF1" s="197"/>
      <c r="AG1" s="197"/>
      <c r="AH1" s="197"/>
      <c r="AI1" s="197"/>
      <c r="AJ1" s="197"/>
      <c r="AK1" s="197"/>
      <c r="AL1" s="197"/>
      <c r="AM1" s="197"/>
      <c r="AN1" s="197"/>
      <c r="AO1" s="197"/>
      <c r="AP1" s="197"/>
      <c r="AQ1" s="197"/>
      <c r="AR1" s="197"/>
      <c r="AS1" s="197"/>
      <c r="AT1" s="197"/>
      <c r="AU1" s="197"/>
      <c r="AV1" s="197"/>
      <c r="AW1" s="197"/>
      <c r="AX1" s="197"/>
      <c r="AY1" s="197"/>
      <c r="AZ1" s="197"/>
      <c r="BA1" s="197"/>
      <c r="BB1" s="197"/>
      <c r="BC1" s="197"/>
      <c r="BD1" s="197"/>
      <c r="BE1" s="197"/>
      <c r="BF1" s="197"/>
      <c r="BG1" s="197"/>
      <c r="BH1" s="783" t="s">
        <v>448</v>
      </c>
      <c r="BI1" s="992" t="s">
        <v>362</v>
      </c>
      <c r="BJ1" s="992"/>
      <c r="BK1" s="992"/>
      <c r="BL1" s="993"/>
      <c r="BM1" s="198"/>
      <c r="BN1" s="198"/>
      <c r="BO1" s="790" t="s">
        <v>449</v>
      </c>
      <c r="BP1" s="791"/>
      <c r="BQ1" s="791"/>
      <c r="BR1" s="791"/>
      <c r="BS1" s="791"/>
      <c r="BT1" s="792"/>
    </row>
    <row r="2" spans="1:72" s="20" customFormat="1" ht="11.25" customHeight="1" x14ac:dyDescent="0.2">
      <c r="A2" s="796" t="s">
        <v>450</v>
      </c>
      <c r="B2" s="797"/>
      <c r="C2" s="797"/>
      <c r="D2" s="797"/>
      <c r="E2" s="797"/>
      <c r="F2" s="797"/>
      <c r="G2" s="797"/>
      <c r="H2" s="797"/>
      <c r="I2" s="797"/>
      <c r="J2" s="797"/>
      <c r="K2" s="798"/>
      <c r="L2" s="777"/>
      <c r="M2" s="778"/>
      <c r="N2" s="779"/>
      <c r="O2" s="165"/>
      <c r="P2" s="165"/>
      <c r="Q2" s="165"/>
      <c r="R2" s="165"/>
      <c r="S2" s="165"/>
      <c r="T2" s="778"/>
      <c r="U2" s="778"/>
      <c r="V2" s="196"/>
      <c r="W2" s="196"/>
      <c r="X2" s="197"/>
      <c r="Y2" s="197"/>
      <c r="Z2" s="197"/>
      <c r="AA2" s="197"/>
      <c r="AB2" s="197"/>
      <c r="AC2" s="197"/>
      <c r="AD2" s="197"/>
      <c r="AE2" s="197"/>
      <c r="AF2" s="197"/>
      <c r="AG2" s="197"/>
      <c r="AH2" s="197"/>
      <c r="AI2" s="197"/>
      <c r="AJ2" s="197"/>
      <c r="AK2" s="197"/>
      <c r="AL2" s="197"/>
      <c r="AM2" s="197"/>
      <c r="AN2" s="197"/>
      <c r="AO2" s="197"/>
      <c r="AP2" s="197"/>
      <c r="AQ2" s="197"/>
      <c r="AR2" s="197"/>
      <c r="AS2" s="197"/>
      <c r="AT2" s="197"/>
      <c r="AU2" s="197"/>
      <c r="AV2" s="197"/>
      <c r="AW2" s="197"/>
      <c r="AX2" s="197"/>
      <c r="AY2" s="197"/>
      <c r="AZ2" s="197"/>
      <c r="BA2" s="197"/>
      <c r="BB2" s="197"/>
      <c r="BC2" s="197"/>
      <c r="BD2" s="197"/>
      <c r="BE2" s="197"/>
      <c r="BF2" s="197"/>
      <c r="BG2" s="197"/>
      <c r="BH2" s="784"/>
      <c r="BI2" s="994"/>
      <c r="BJ2" s="994"/>
      <c r="BK2" s="994"/>
      <c r="BL2" s="995"/>
      <c r="BM2" s="199"/>
      <c r="BN2" s="200"/>
      <c r="BO2" s="793"/>
      <c r="BP2" s="794"/>
      <c r="BQ2" s="794"/>
      <c r="BR2" s="794"/>
      <c r="BS2" s="794"/>
      <c r="BT2" s="795"/>
    </row>
    <row r="3" spans="1:72" s="20" customFormat="1" ht="12" customHeight="1" x14ac:dyDescent="0.2">
      <c r="A3" s="172" t="s">
        <v>451</v>
      </c>
      <c r="B3" s="771" t="s">
        <v>452</v>
      </c>
      <c r="C3" s="772"/>
      <c r="D3" s="772"/>
      <c r="E3" s="772"/>
      <c r="F3" s="772"/>
      <c r="G3" s="772"/>
      <c r="H3" s="772"/>
      <c r="I3" s="773"/>
      <c r="J3" s="771" t="s">
        <v>453</v>
      </c>
      <c r="K3" s="773"/>
      <c r="L3" s="777"/>
      <c r="M3" s="778"/>
      <c r="N3" s="779"/>
      <c r="O3" s="165"/>
      <c r="P3" s="165"/>
      <c r="Q3" s="165"/>
      <c r="R3" s="165"/>
      <c r="S3" s="165"/>
      <c r="T3" s="778"/>
      <c r="U3" s="778"/>
      <c r="V3" s="196"/>
      <c r="W3" s="196"/>
      <c r="X3" s="197"/>
      <c r="Y3" s="197"/>
      <c r="Z3" s="197"/>
      <c r="AA3" s="197"/>
      <c r="AB3" s="197"/>
      <c r="AC3" s="197"/>
      <c r="AD3" s="197"/>
      <c r="AE3" s="197"/>
      <c r="AF3" s="197"/>
      <c r="AG3" s="197"/>
      <c r="AH3" s="197"/>
      <c r="AI3" s="197"/>
      <c r="AJ3" s="197"/>
      <c r="AK3" s="197"/>
      <c r="AL3" s="197"/>
      <c r="AM3" s="197"/>
      <c r="AN3" s="197"/>
      <c r="AO3" s="197"/>
      <c r="AP3" s="197"/>
      <c r="AQ3" s="197"/>
      <c r="AR3" s="197"/>
      <c r="AS3" s="197"/>
      <c r="AT3" s="197"/>
      <c r="AU3" s="197"/>
      <c r="AV3" s="197"/>
      <c r="AW3" s="197"/>
      <c r="AX3" s="197"/>
      <c r="AY3" s="197"/>
      <c r="AZ3" s="197"/>
      <c r="BA3" s="197"/>
      <c r="BB3" s="197"/>
      <c r="BC3" s="197"/>
      <c r="BD3" s="197"/>
      <c r="BE3" s="197"/>
      <c r="BF3" s="197"/>
      <c r="BG3" s="197"/>
      <c r="BH3" s="784" t="s">
        <v>454</v>
      </c>
      <c r="BI3" s="988" t="s">
        <v>648</v>
      </c>
      <c r="BJ3" s="988"/>
      <c r="BK3" s="988"/>
      <c r="BL3" s="989"/>
      <c r="BM3" s="199"/>
      <c r="BN3" s="200"/>
      <c r="BO3" s="805">
        <v>42521</v>
      </c>
      <c r="BP3" s="806"/>
      <c r="BQ3" s="806"/>
      <c r="BR3" s="806"/>
      <c r="BS3" s="806"/>
      <c r="BT3" s="807"/>
    </row>
    <row r="4" spans="1:72" s="20" customFormat="1" ht="11.25" customHeight="1" x14ac:dyDescent="0.2">
      <c r="A4" s="173" t="s">
        <v>455</v>
      </c>
      <c r="B4" s="811" t="s">
        <v>456</v>
      </c>
      <c r="C4" s="812"/>
      <c r="D4" s="812"/>
      <c r="E4" s="812"/>
      <c r="F4" s="812"/>
      <c r="G4" s="812"/>
      <c r="H4" s="812"/>
      <c r="I4" s="813"/>
      <c r="J4" s="814">
        <v>2</v>
      </c>
      <c r="K4" s="815"/>
      <c r="L4" s="780"/>
      <c r="M4" s="781"/>
      <c r="N4" s="782"/>
      <c r="O4" s="174"/>
      <c r="P4" s="174"/>
      <c r="Q4" s="174"/>
      <c r="R4" s="174"/>
      <c r="S4" s="174"/>
      <c r="T4" s="778"/>
      <c r="U4" s="778"/>
      <c r="V4" s="196"/>
      <c r="W4" s="196"/>
      <c r="X4" s="197"/>
      <c r="Y4" s="197"/>
      <c r="Z4" s="197"/>
      <c r="AA4" s="197"/>
      <c r="AB4" s="197"/>
      <c r="AC4" s="197"/>
      <c r="AD4" s="197"/>
      <c r="AE4" s="197"/>
      <c r="AF4" s="197"/>
      <c r="AG4" s="197"/>
      <c r="AH4" s="197"/>
      <c r="AI4" s="197"/>
      <c r="AJ4" s="197"/>
      <c r="AK4" s="197"/>
      <c r="AL4" s="197"/>
      <c r="AM4" s="197"/>
      <c r="AN4" s="197"/>
      <c r="AO4" s="197"/>
      <c r="AP4" s="197"/>
      <c r="AQ4" s="197"/>
      <c r="AR4" s="197"/>
      <c r="AS4" s="197"/>
      <c r="AT4" s="197"/>
      <c r="AU4" s="197"/>
      <c r="AV4" s="197"/>
      <c r="AW4" s="197"/>
      <c r="AX4" s="197"/>
      <c r="AY4" s="197"/>
      <c r="AZ4" s="197"/>
      <c r="BA4" s="197"/>
      <c r="BB4" s="197"/>
      <c r="BC4" s="197"/>
      <c r="BD4" s="197"/>
      <c r="BE4" s="197"/>
      <c r="BF4" s="197"/>
      <c r="BG4" s="197"/>
      <c r="BH4" s="799"/>
      <c r="BI4" s="990"/>
      <c r="BJ4" s="990"/>
      <c r="BK4" s="990"/>
      <c r="BL4" s="991"/>
      <c r="BM4" s="175"/>
      <c r="BN4" s="175"/>
      <c r="BO4" s="808"/>
      <c r="BP4" s="809"/>
      <c r="BQ4" s="809"/>
      <c r="BR4" s="809"/>
      <c r="BS4" s="809"/>
      <c r="BT4" s="810"/>
    </row>
    <row r="5" spans="1:72" s="21" customFormat="1" ht="5.25" customHeight="1" x14ac:dyDescent="0.2">
      <c r="A5" s="176"/>
      <c r="B5" s="177"/>
      <c r="C5" s="177"/>
      <c r="D5" s="176"/>
      <c r="E5" s="176"/>
      <c r="F5" s="176"/>
      <c r="G5" s="176"/>
      <c r="H5" s="176"/>
      <c r="I5" s="178"/>
      <c r="J5" s="178"/>
      <c r="K5" s="178"/>
      <c r="L5" s="176"/>
      <c r="M5" s="176"/>
      <c r="N5" s="176"/>
      <c r="O5" s="176"/>
      <c r="P5" s="176"/>
      <c r="Q5" s="176"/>
      <c r="R5" s="176"/>
      <c r="S5" s="176"/>
      <c r="T5" s="176"/>
      <c r="U5" s="176"/>
      <c r="V5" s="176"/>
      <c r="W5" s="176"/>
      <c r="X5" s="176"/>
      <c r="Y5" s="176"/>
      <c r="Z5" s="176"/>
      <c r="AA5" s="176"/>
      <c r="AB5" s="176"/>
      <c r="AC5" s="176"/>
      <c r="AD5" s="176"/>
      <c r="AE5" s="176"/>
      <c r="AF5" s="176"/>
      <c r="AG5" s="176"/>
      <c r="AH5" s="176"/>
      <c r="AI5" s="176"/>
      <c r="AJ5" s="176"/>
      <c r="AK5" s="176"/>
      <c r="AL5" s="176"/>
      <c r="AM5" s="176"/>
      <c r="AN5" s="176"/>
      <c r="AO5" s="176"/>
      <c r="AP5" s="176"/>
      <c r="AQ5" s="176"/>
      <c r="AR5" s="176"/>
      <c r="AS5" s="176"/>
      <c r="AT5" s="176"/>
      <c r="AU5" s="176"/>
      <c r="AV5" s="176"/>
      <c r="AW5" s="176"/>
      <c r="AX5" s="176"/>
      <c r="AY5" s="176"/>
      <c r="AZ5" s="176"/>
      <c r="BA5" s="176"/>
      <c r="BB5" s="176"/>
      <c r="BC5" s="176"/>
      <c r="BD5" s="176"/>
      <c r="BE5" s="176"/>
      <c r="BF5" s="176"/>
      <c r="BG5" s="176"/>
      <c r="BH5" s="178"/>
      <c r="BI5" s="178"/>
      <c r="BJ5" s="178"/>
      <c r="BK5" s="176"/>
      <c r="BL5" s="176"/>
      <c r="BM5" s="176"/>
      <c r="BN5" s="176"/>
      <c r="BO5" s="176"/>
      <c r="BP5" s="176"/>
      <c r="BQ5" s="176"/>
      <c r="BR5" s="176"/>
      <c r="BS5" s="176"/>
      <c r="BT5" s="177"/>
    </row>
    <row r="6" spans="1:72" s="21" customFormat="1" ht="11.25" x14ac:dyDescent="0.2">
      <c r="A6" s="816" t="s">
        <v>457</v>
      </c>
      <c r="B6" s="816"/>
      <c r="C6" s="816"/>
      <c r="D6" s="816"/>
      <c r="E6" s="816"/>
      <c r="F6" s="816"/>
      <c r="G6" s="816"/>
      <c r="H6" s="816"/>
      <c r="I6" s="816"/>
      <c r="J6" s="816"/>
      <c r="K6" s="816"/>
      <c r="L6" s="816"/>
      <c r="M6" s="816"/>
      <c r="N6" s="816"/>
      <c r="O6" s="817" t="s">
        <v>608</v>
      </c>
      <c r="P6" s="818"/>
      <c r="Q6" s="818"/>
      <c r="R6" s="819"/>
      <c r="S6" s="820" t="s">
        <v>459</v>
      </c>
      <c r="T6" s="821"/>
      <c r="U6" s="821"/>
      <c r="V6" s="821"/>
      <c r="W6" s="821"/>
      <c r="X6" s="821"/>
      <c r="Y6" s="821"/>
      <c r="Z6" s="821"/>
      <c r="AA6" s="821"/>
      <c r="AB6" s="821"/>
      <c r="AC6" s="821"/>
      <c r="AD6" s="821"/>
      <c r="AE6" s="821"/>
      <c r="AF6" s="821"/>
      <c r="AG6" s="821"/>
      <c r="AH6" s="821"/>
      <c r="AI6" s="821"/>
      <c r="AJ6" s="821"/>
      <c r="AK6" s="821"/>
      <c r="AL6" s="821"/>
      <c r="AM6" s="821"/>
      <c r="AN6" s="821"/>
      <c r="AO6" s="821"/>
      <c r="AP6" s="821"/>
      <c r="AQ6" s="821"/>
      <c r="AR6" s="821"/>
      <c r="AS6" s="821"/>
      <c r="AT6" s="821"/>
      <c r="AU6" s="821"/>
      <c r="AV6" s="821"/>
      <c r="AW6" s="821"/>
      <c r="AX6" s="821"/>
      <c r="AY6" s="821"/>
      <c r="AZ6" s="821"/>
      <c r="BA6" s="821"/>
      <c r="BB6" s="821"/>
      <c r="BC6" s="821"/>
      <c r="BD6" s="821"/>
      <c r="BE6" s="821"/>
      <c r="BF6" s="821"/>
      <c r="BG6" s="822"/>
      <c r="BH6" s="823" t="s">
        <v>460</v>
      </c>
      <c r="BI6" s="823"/>
      <c r="BJ6" s="823"/>
      <c r="BK6" s="823"/>
      <c r="BL6" s="823"/>
      <c r="BM6" s="823"/>
      <c r="BN6" s="823"/>
      <c r="BO6" s="823"/>
      <c r="BP6" s="823"/>
      <c r="BQ6" s="823"/>
      <c r="BR6" s="823"/>
      <c r="BS6" s="823"/>
      <c r="BT6" s="823"/>
    </row>
    <row r="7" spans="1:72" s="21" customFormat="1" ht="12.75" customHeight="1" x14ac:dyDescent="0.2">
      <c r="A7" s="800" t="s">
        <v>452</v>
      </c>
      <c r="B7" s="800" t="s">
        <v>461</v>
      </c>
      <c r="C7" s="800" t="s">
        <v>451</v>
      </c>
      <c r="D7" s="800" t="s">
        <v>462</v>
      </c>
      <c r="E7" s="800"/>
      <c r="F7" s="800"/>
      <c r="G7" s="800" t="s">
        <v>463</v>
      </c>
      <c r="H7" s="800" t="s">
        <v>464</v>
      </c>
      <c r="I7" s="800"/>
      <c r="J7" s="800"/>
      <c r="K7" s="800"/>
      <c r="L7" s="800" t="s">
        <v>465</v>
      </c>
      <c r="M7" s="800"/>
      <c r="N7" s="800"/>
      <c r="O7" s="825" t="s">
        <v>458</v>
      </c>
      <c r="P7" s="826"/>
      <c r="Q7" s="826"/>
      <c r="R7" s="827"/>
      <c r="S7" s="824" t="s">
        <v>466</v>
      </c>
      <c r="T7" s="824"/>
      <c r="U7" s="824" t="s">
        <v>467</v>
      </c>
      <c r="V7" s="824"/>
      <c r="W7" s="824" t="s">
        <v>468</v>
      </c>
      <c r="X7" s="824"/>
      <c r="Y7" s="824" t="s">
        <v>469</v>
      </c>
      <c r="Z7" s="824"/>
      <c r="AA7" s="824" t="s">
        <v>470</v>
      </c>
      <c r="AB7" s="824"/>
      <c r="AC7" s="824" t="s">
        <v>471</v>
      </c>
      <c r="AD7" s="824"/>
      <c r="AE7" s="824" t="s">
        <v>472</v>
      </c>
      <c r="AF7" s="824"/>
      <c r="AG7" s="824" t="s">
        <v>473</v>
      </c>
      <c r="AH7" s="824"/>
      <c r="AI7" s="824" t="s">
        <v>474</v>
      </c>
      <c r="AJ7" s="824"/>
      <c r="AK7" s="824" t="s">
        <v>475</v>
      </c>
      <c r="AL7" s="824"/>
      <c r="AM7" s="824" t="s">
        <v>476</v>
      </c>
      <c r="AN7" s="824"/>
      <c r="AO7" s="824" t="s">
        <v>477</v>
      </c>
      <c r="AP7" s="824"/>
      <c r="AQ7" s="824" t="s">
        <v>478</v>
      </c>
      <c r="AR7" s="824"/>
      <c r="AS7" s="824" t="s">
        <v>479</v>
      </c>
      <c r="AT7" s="824"/>
      <c r="AU7" s="824" t="s">
        <v>480</v>
      </c>
      <c r="AV7" s="824"/>
      <c r="AW7" s="824" t="s">
        <v>481</v>
      </c>
      <c r="AX7" s="824"/>
      <c r="AY7" s="824" t="s">
        <v>482</v>
      </c>
      <c r="AZ7" s="824"/>
      <c r="BA7" s="824" t="s">
        <v>483</v>
      </c>
      <c r="BB7" s="824"/>
      <c r="BC7" s="828" t="s">
        <v>484</v>
      </c>
      <c r="BD7" s="829"/>
      <c r="BE7" s="829"/>
      <c r="BF7" s="829"/>
      <c r="BG7" s="830"/>
      <c r="BH7" s="824" t="s">
        <v>485</v>
      </c>
      <c r="BI7" s="824"/>
      <c r="BJ7" s="824"/>
      <c r="BK7" s="824"/>
      <c r="BL7" s="824"/>
      <c r="BM7" s="824"/>
      <c r="BN7" s="824"/>
      <c r="BO7" s="824" t="s">
        <v>486</v>
      </c>
      <c r="BP7" s="824"/>
      <c r="BQ7" s="824"/>
      <c r="BR7" s="824"/>
      <c r="BS7" s="824"/>
      <c r="BT7" s="824"/>
    </row>
    <row r="8" spans="1:72" ht="15" customHeight="1" x14ac:dyDescent="0.2">
      <c r="A8" s="800"/>
      <c r="B8" s="800"/>
      <c r="C8" s="800"/>
      <c r="D8" s="800"/>
      <c r="E8" s="800"/>
      <c r="F8" s="800"/>
      <c r="G8" s="800"/>
      <c r="H8" s="800"/>
      <c r="I8" s="800"/>
      <c r="J8" s="800"/>
      <c r="K8" s="800"/>
      <c r="L8" s="800"/>
      <c r="M8" s="800"/>
      <c r="N8" s="800"/>
      <c r="O8" s="179" t="s">
        <v>487</v>
      </c>
      <c r="P8" s="179" t="s">
        <v>132</v>
      </c>
      <c r="Q8" s="179" t="s">
        <v>581</v>
      </c>
      <c r="R8" s="179" t="s">
        <v>582</v>
      </c>
      <c r="S8" s="143" t="s">
        <v>488</v>
      </c>
      <c r="T8" s="143" t="s">
        <v>489</v>
      </c>
      <c r="U8" s="143" t="s">
        <v>488</v>
      </c>
      <c r="V8" s="143" t="s">
        <v>489</v>
      </c>
      <c r="W8" s="143" t="s">
        <v>488</v>
      </c>
      <c r="X8" s="143" t="s">
        <v>489</v>
      </c>
      <c r="Y8" s="143" t="s">
        <v>488</v>
      </c>
      <c r="Z8" s="143" t="s">
        <v>489</v>
      </c>
      <c r="AA8" s="143" t="s">
        <v>488</v>
      </c>
      <c r="AB8" s="143" t="s">
        <v>489</v>
      </c>
      <c r="AC8" s="143" t="s">
        <v>488</v>
      </c>
      <c r="AD8" s="143" t="s">
        <v>489</v>
      </c>
      <c r="AE8" s="143" t="s">
        <v>488</v>
      </c>
      <c r="AF8" s="143" t="s">
        <v>489</v>
      </c>
      <c r="AG8" s="143" t="s">
        <v>488</v>
      </c>
      <c r="AH8" s="143" t="s">
        <v>489</v>
      </c>
      <c r="AI8" s="143" t="s">
        <v>488</v>
      </c>
      <c r="AJ8" s="143" t="s">
        <v>489</v>
      </c>
      <c r="AK8" s="143" t="s">
        <v>488</v>
      </c>
      <c r="AL8" s="143" t="s">
        <v>489</v>
      </c>
      <c r="AM8" s="143" t="s">
        <v>488</v>
      </c>
      <c r="AN8" s="143" t="s">
        <v>489</v>
      </c>
      <c r="AO8" s="143" t="s">
        <v>488</v>
      </c>
      <c r="AP8" s="143" t="s">
        <v>489</v>
      </c>
      <c r="AQ8" s="143" t="s">
        <v>488</v>
      </c>
      <c r="AR8" s="143" t="s">
        <v>489</v>
      </c>
      <c r="AS8" s="143" t="s">
        <v>488</v>
      </c>
      <c r="AT8" s="143" t="s">
        <v>489</v>
      </c>
      <c r="AU8" s="143" t="s">
        <v>488</v>
      </c>
      <c r="AV8" s="143" t="s">
        <v>489</v>
      </c>
      <c r="AW8" s="143" t="s">
        <v>488</v>
      </c>
      <c r="AX8" s="143" t="s">
        <v>489</v>
      </c>
      <c r="AY8" s="143" t="s">
        <v>488</v>
      </c>
      <c r="AZ8" s="143" t="s">
        <v>489</v>
      </c>
      <c r="BA8" s="143" t="s">
        <v>488</v>
      </c>
      <c r="BB8" s="143" t="s">
        <v>489</v>
      </c>
      <c r="BC8" s="143" t="s">
        <v>490</v>
      </c>
      <c r="BD8" s="143" t="s">
        <v>488</v>
      </c>
      <c r="BE8" s="143" t="s">
        <v>489</v>
      </c>
      <c r="BF8" s="143" t="s">
        <v>491</v>
      </c>
      <c r="BG8" s="143" t="s">
        <v>492</v>
      </c>
      <c r="BH8" s="800" t="s">
        <v>493</v>
      </c>
      <c r="BI8" s="800"/>
      <c r="BJ8" s="800"/>
      <c r="BK8" s="143" t="s">
        <v>494</v>
      </c>
      <c r="BL8" s="143" t="s">
        <v>495</v>
      </c>
      <c r="BM8" s="143" t="s">
        <v>496</v>
      </c>
      <c r="BN8" s="143" t="s">
        <v>497</v>
      </c>
      <c r="BO8" s="143" t="s">
        <v>490</v>
      </c>
      <c r="BP8" s="143" t="s">
        <v>491</v>
      </c>
      <c r="BQ8" s="143" t="s">
        <v>488</v>
      </c>
      <c r="BR8" s="143" t="s">
        <v>489</v>
      </c>
      <c r="BS8" s="143" t="s">
        <v>498</v>
      </c>
      <c r="BT8" s="143" t="s">
        <v>499</v>
      </c>
    </row>
    <row r="9" spans="1:72" s="24" customFormat="1" ht="153.75" customHeight="1" x14ac:dyDescent="0.2">
      <c r="A9" s="1326" t="s">
        <v>1557</v>
      </c>
      <c r="B9" s="1329" t="s">
        <v>649</v>
      </c>
      <c r="C9" s="1329" t="s">
        <v>650</v>
      </c>
      <c r="D9" s="1332" t="s">
        <v>363</v>
      </c>
      <c r="E9" s="1333"/>
      <c r="F9" s="1334"/>
      <c r="G9" s="150" t="s">
        <v>508</v>
      </c>
      <c r="H9" s="250">
        <v>1</v>
      </c>
      <c r="I9" s="1341" t="s">
        <v>364</v>
      </c>
      <c r="J9" s="1341"/>
      <c r="K9" s="1341"/>
      <c r="L9" s="1342" t="s">
        <v>365</v>
      </c>
      <c r="M9" s="1343"/>
      <c r="N9" s="1344"/>
      <c r="O9" s="831"/>
      <c r="P9" s="831"/>
      <c r="Q9" s="831"/>
      <c r="R9" s="831"/>
      <c r="S9" s="144">
        <v>3</v>
      </c>
      <c r="T9" s="846">
        <v>2</v>
      </c>
      <c r="U9" s="144">
        <v>3</v>
      </c>
      <c r="V9" s="846">
        <v>2</v>
      </c>
      <c r="W9" s="144">
        <v>4</v>
      </c>
      <c r="X9" s="846">
        <v>4</v>
      </c>
      <c r="Y9" s="144">
        <v>3</v>
      </c>
      <c r="Z9" s="846">
        <v>3</v>
      </c>
      <c r="AA9" s="144">
        <v>2</v>
      </c>
      <c r="AB9" s="846">
        <v>2</v>
      </c>
      <c r="AC9" s="144"/>
      <c r="AD9" s="846"/>
      <c r="AE9" s="144"/>
      <c r="AF9" s="846"/>
      <c r="AG9" s="144"/>
      <c r="AH9" s="846"/>
      <c r="AI9" s="144"/>
      <c r="AJ9" s="846"/>
      <c r="AK9" s="144"/>
      <c r="AL9" s="846"/>
      <c r="AM9" s="144"/>
      <c r="AN9" s="846"/>
      <c r="AO9" s="144"/>
      <c r="AP9" s="846"/>
      <c r="AQ9" s="144"/>
      <c r="AR9" s="846"/>
      <c r="AS9" s="144"/>
      <c r="AT9" s="846"/>
      <c r="AU9" s="144"/>
      <c r="AV9" s="846"/>
      <c r="AW9" s="144"/>
      <c r="AX9" s="846"/>
      <c r="AY9" s="144"/>
      <c r="AZ9" s="846"/>
      <c r="BA9" s="144"/>
      <c r="BB9" s="846"/>
      <c r="BC9" s="147">
        <f t="shared" ref="BC9:BC15" si="0">AVERAGE(S9,U9,W9,Y9,AA9,AC9,AE9,AG9,AI9,AK9,AM9,AO9,AQ9,AS9,AU9,AW9,AY9,BA9)</f>
        <v>3</v>
      </c>
      <c r="BD9" s="858">
        <f>SUM((BC9*(BC9/SUM(BC9:BC12))),(BC10*(BC10/SUM(BC9:BC12))),(BC11*(BC11/SUM(BC9:BC12))),(BC12*(BC12/SUM(BC9:BC12))))</f>
        <v>2.4750000000000001</v>
      </c>
      <c r="BE9" s="858">
        <f>AVERAGE(T9,V9,X9,Z9,AB9,AD9,AF9,AH9,AJ9,AL9,AN9,AP9,AR9,AT9,AV9,AX9,AZ9,BB9)</f>
        <v>2.6</v>
      </c>
      <c r="BF9" s="147">
        <f>IF(BE9=0,#REF!,BE9)</f>
        <v>2.6</v>
      </c>
      <c r="BG9" s="860">
        <f t="shared" ref="BG9:BG12" si="1">BD9*BE9</f>
        <v>6.4350000000000005</v>
      </c>
      <c r="BH9" s="850" t="s">
        <v>1558</v>
      </c>
      <c r="BI9" s="850"/>
      <c r="BJ9" s="850"/>
      <c r="BK9" s="149" t="s">
        <v>1559</v>
      </c>
      <c r="BL9" s="250" t="s">
        <v>515</v>
      </c>
      <c r="BM9" s="250" t="s">
        <v>502</v>
      </c>
      <c r="BN9" s="250" t="s">
        <v>517</v>
      </c>
      <c r="BO9" s="147">
        <f t="shared" ref="BO9:BO15" si="2">IF(AND(BM9="Fuerte",BC9&gt;2.9)*OR(BN9="Probabilidad",BN9="Ambos"),BC9-2,IF(AND(BM9="Fuerte",BC9&lt;3)*OR(BN9="Probabilidad",BN9="Ambos"),1,IF(AND(BM9="Medio",BC9&gt;1.9)*OR(BN9="Probabilidad",BN9="Ambos"),BC9-1,IF(AND(BM9="Medio",BC9&lt;2)*OR(BN9="Probabilidad",BN9="Ambos"),1,BC9))))</f>
        <v>2</v>
      </c>
      <c r="BP9" s="147">
        <f t="shared" ref="BP9:BP15" si="3">IF(AND(BM9="Fuerte",BF9&gt;2.9)*OR(BN9="Impacto",BN9="Ambos"),BF9-2,IF(AND(BM9="Fuerte",BF9&lt;3)*OR(BN9="Impacto",BN9="Ambos"),1,IF(AND(BM9="Medio",BF9&gt;1.9)*OR(BN9="Impacto",BN9="Ambos"),BF9-1,IF(AND(BM9="Medio",BF9&lt;2)*OR(BN9="Impacto",BN9="Ambos"),1,BF9))))</f>
        <v>2.6</v>
      </c>
      <c r="BQ9" s="858">
        <f>SUM((BO9*(BO9/SUM(BO9:BO12))),(BO10*(BO10/SUM(BO9:BO12))),(BO11*(BO11/SUM(BO9:BO12))),(BO12*(BO12/SUM(BO9:BO12))))</f>
        <v>1.5285714285714287</v>
      </c>
      <c r="BR9" s="858">
        <f>SUM((BP9*(BP9/SUM(BP9:BP12))),(BP10*(BP10/SUM(BP9:BP12))),(BP11*(BP11/SUM(BP9:BP12))),(BP12*(BP12/SUM(BP9:BP12))))</f>
        <v>2.4297872340425535</v>
      </c>
      <c r="BS9" s="860">
        <f>BQ9*BR9</f>
        <v>3.7141033434650463</v>
      </c>
      <c r="BT9" s="846" t="str">
        <f>INDEX([10]Listas!E$20:I$24,MATCH(BQ9,[10]Listas!D$20:D$24,1),MATCH(BR9,[10]Listas!E$19:I$19,1))</f>
        <v>INFERIOR</v>
      </c>
    </row>
    <row r="10" spans="1:72" s="24" customFormat="1" ht="52.5" customHeight="1" x14ac:dyDescent="0.2">
      <c r="A10" s="1327"/>
      <c r="B10" s="1330"/>
      <c r="C10" s="1330"/>
      <c r="D10" s="1335"/>
      <c r="E10" s="1336"/>
      <c r="F10" s="1337"/>
      <c r="G10" s="150" t="s">
        <v>500</v>
      </c>
      <c r="H10" s="250">
        <v>2</v>
      </c>
      <c r="I10" s="1341" t="s">
        <v>1560</v>
      </c>
      <c r="J10" s="1341"/>
      <c r="K10" s="1341"/>
      <c r="L10" s="1345"/>
      <c r="M10" s="1346"/>
      <c r="N10" s="1347"/>
      <c r="O10" s="831"/>
      <c r="P10" s="831"/>
      <c r="Q10" s="831"/>
      <c r="R10" s="831"/>
      <c r="S10" s="144">
        <v>2</v>
      </c>
      <c r="T10" s="846"/>
      <c r="U10" s="144">
        <v>2</v>
      </c>
      <c r="V10" s="846"/>
      <c r="W10" s="144">
        <v>4</v>
      </c>
      <c r="X10" s="846"/>
      <c r="Y10" s="144">
        <v>2</v>
      </c>
      <c r="Z10" s="846"/>
      <c r="AA10" s="144">
        <v>3</v>
      </c>
      <c r="AB10" s="846"/>
      <c r="AC10" s="144"/>
      <c r="AD10" s="846"/>
      <c r="AE10" s="144"/>
      <c r="AF10" s="846"/>
      <c r="AG10" s="144"/>
      <c r="AH10" s="846"/>
      <c r="AI10" s="144"/>
      <c r="AJ10" s="846"/>
      <c r="AK10" s="144"/>
      <c r="AL10" s="846"/>
      <c r="AM10" s="144"/>
      <c r="AN10" s="846"/>
      <c r="AO10" s="144"/>
      <c r="AP10" s="846"/>
      <c r="AQ10" s="144"/>
      <c r="AR10" s="846"/>
      <c r="AS10" s="144"/>
      <c r="AT10" s="846"/>
      <c r="AU10" s="144"/>
      <c r="AV10" s="846"/>
      <c r="AW10" s="144"/>
      <c r="AX10" s="846"/>
      <c r="AY10" s="144"/>
      <c r="AZ10" s="846"/>
      <c r="BA10" s="144"/>
      <c r="BB10" s="846"/>
      <c r="BC10" s="147">
        <f t="shared" si="0"/>
        <v>2.6</v>
      </c>
      <c r="BD10" s="858"/>
      <c r="BE10" s="1011"/>
      <c r="BF10" s="147">
        <f>IF(BE10=0,BF9,BE10)</f>
        <v>2.6</v>
      </c>
      <c r="BG10" s="860">
        <f t="shared" si="1"/>
        <v>0</v>
      </c>
      <c r="BH10" s="850" t="s">
        <v>1561</v>
      </c>
      <c r="BI10" s="850"/>
      <c r="BJ10" s="850"/>
      <c r="BK10" s="149" t="s">
        <v>256</v>
      </c>
      <c r="BL10" s="250" t="s">
        <v>504</v>
      </c>
      <c r="BM10" s="250" t="s">
        <v>502</v>
      </c>
      <c r="BN10" s="250" t="s">
        <v>505</v>
      </c>
      <c r="BO10" s="147">
        <f t="shared" si="2"/>
        <v>1.6</v>
      </c>
      <c r="BP10" s="147">
        <f t="shared" si="3"/>
        <v>1.6</v>
      </c>
      <c r="BQ10" s="858"/>
      <c r="BR10" s="858"/>
      <c r="BS10" s="860"/>
      <c r="BT10" s="846" t="e">
        <f>INDEX([10]Listas!E$20:I$24,MATCH(BQ10,[10]Listas!D$20:D$24,1),MATCH(BR10,[10]Listas!E$19:I$19,1))</f>
        <v>#N/A</v>
      </c>
    </row>
    <row r="11" spans="1:72" s="24" customFormat="1" ht="50.25" customHeight="1" x14ac:dyDescent="0.2">
      <c r="A11" s="1327"/>
      <c r="B11" s="1330"/>
      <c r="C11" s="1330"/>
      <c r="D11" s="1335"/>
      <c r="E11" s="1336"/>
      <c r="F11" s="1337"/>
      <c r="G11" s="150" t="s">
        <v>534</v>
      </c>
      <c r="H11" s="250">
        <v>3</v>
      </c>
      <c r="I11" s="1341" t="s">
        <v>1562</v>
      </c>
      <c r="J11" s="1341"/>
      <c r="K11" s="1341"/>
      <c r="L11" s="1345"/>
      <c r="M11" s="1346"/>
      <c r="N11" s="1347"/>
      <c r="O11" s="831"/>
      <c r="P11" s="831"/>
      <c r="Q11" s="831"/>
      <c r="R11" s="831"/>
      <c r="S11" s="144">
        <v>1</v>
      </c>
      <c r="T11" s="846"/>
      <c r="U11" s="144">
        <v>2</v>
      </c>
      <c r="V11" s="846"/>
      <c r="W11" s="144">
        <v>4</v>
      </c>
      <c r="X11" s="846"/>
      <c r="Y11" s="144">
        <v>2</v>
      </c>
      <c r="Z11" s="846"/>
      <c r="AA11" s="144">
        <v>1</v>
      </c>
      <c r="AB11" s="846"/>
      <c r="AC11" s="144"/>
      <c r="AD11" s="846"/>
      <c r="AE11" s="144"/>
      <c r="AF11" s="846"/>
      <c r="AG11" s="144"/>
      <c r="AH11" s="846"/>
      <c r="AI11" s="144"/>
      <c r="AJ11" s="846"/>
      <c r="AK11" s="144"/>
      <c r="AL11" s="846"/>
      <c r="AM11" s="144"/>
      <c r="AN11" s="846"/>
      <c r="AO11" s="144"/>
      <c r="AP11" s="846"/>
      <c r="AQ11" s="144"/>
      <c r="AR11" s="846"/>
      <c r="AS11" s="144"/>
      <c r="AT11" s="846"/>
      <c r="AU11" s="144"/>
      <c r="AV11" s="846"/>
      <c r="AW11" s="144"/>
      <c r="AX11" s="846"/>
      <c r="AY11" s="144"/>
      <c r="AZ11" s="846"/>
      <c r="BA11" s="144"/>
      <c r="BB11" s="846"/>
      <c r="BC11" s="147">
        <f t="shared" si="0"/>
        <v>2</v>
      </c>
      <c r="BD11" s="858"/>
      <c r="BE11" s="1011"/>
      <c r="BF11" s="147">
        <f>IF(BE11=0,BF10,BE11)</f>
        <v>2.6</v>
      </c>
      <c r="BG11" s="860">
        <f t="shared" si="1"/>
        <v>0</v>
      </c>
      <c r="BH11" s="882" t="s">
        <v>1563</v>
      </c>
      <c r="BI11" s="883"/>
      <c r="BJ11" s="884"/>
      <c r="BK11" s="149" t="s">
        <v>651</v>
      </c>
      <c r="BL11" s="250" t="s">
        <v>504</v>
      </c>
      <c r="BM11" s="250" t="s">
        <v>502</v>
      </c>
      <c r="BN11" s="250" t="s">
        <v>517</v>
      </c>
      <c r="BO11" s="147">
        <f t="shared" si="2"/>
        <v>1</v>
      </c>
      <c r="BP11" s="147">
        <f t="shared" si="3"/>
        <v>2.6</v>
      </c>
      <c r="BQ11" s="858"/>
      <c r="BR11" s="858"/>
      <c r="BS11" s="860"/>
      <c r="BT11" s="846" t="e">
        <f>INDEX([10]Listas!E$20:I$24,MATCH(BQ11,[10]Listas!D$20:D$24,1),MATCH(BR11,[10]Listas!E$19:I$19,1))</f>
        <v>#N/A</v>
      </c>
    </row>
    <row r="12" spans="1:72" s="24" customFormat="1" ht="102.75" customHeight="1" x14ac:dyDescent="0.2">
      <c r="A12" s="1327"/>
      <c r="B12" s="1331"/>
      <c r="C12" s="1331"/>
      <c r="D12" s="1338"/>
      <c r="E12" s="1339"/>
      <c r="F12" s="1340"/>
      <c r="G12" s="150" t="s">
        <v>508</v>
      </c>
      <c r="H12" s="250">
        <v>4</v>
      </c>
      <c r="I12" s="1341" t="s">
        <v>261</v>
      </c>
      <c r="J12" s="1341"/>
      <c r="K12" s="1341"/>
      <c r="L12" s="1348"/>
      <c r="M12" s="1349"/>
      <c r="N12" s="1350"/>
      <c r="O12" s="831"/>
      <c r="P12" s="831"/>
      <c r="Q12" s="831"/>
      <c r="R12" s="831"/>
      <c r="S12" s="144">
        <v>2</v>
      </c>
      <c r="T12" s="846"/>
      <c r="U12" s="144">
        <v>3</v>
      </c>
      <c r="V12" s="846"/>
      <c r="W12" s="144">
        <v>3</v>
      </c>
      <c r="X12" s="846"/>
      <c r="Y12" s="144">
        <v>1</v>
      </c>
      <c r="Z12" s="846"/>
      <c r="AA12" s="144">
        <v>1</v>
      </c>
      <c r="AB12" s="846"/>
      <c r="AC12" s="144"/>
      <c r="AD12" s="846"/>
      <c r="AE12" s="144"/>
      <c r="AF12" s="846"/>
      <c r="AG12" s="144"/>
      <c r="AH12" s="846"/>
      <c r="AI12" s="144"/>
      <c r="AJ12" s="846"/>
      <c r="AK12" s="144"/>
      <c r="AL12" s="846"/>
      <c r="AM12" s="144"/>
      <c r="AN12" s="846"/>
      <c r="AO12" s="144"/>
      <c r="AP12" s="846"/>
      <c r="AQ12" s="144"/>
      <c r="AR12" s="846"/>
      <c r="AS12" s="144"/>
      <c r="AT12" s="846"/>
      <c r="AU12" s="144"/>
      <c r="AV12" s="846"/>
      <c r="AW12" s="144"/>
      <c r="AX12" s="846"/>
      <c r="AY12" s="144"/>
      <c r="AZ12" s="846"/>
      <c r="BA12" s="144"/>
      <c r="BB12" s="846"/>
      <c r="BC12" s="147">
        <f t="shared" si="0"/>
        <v>2</v>
      </c>
      <c r="BD12" s="858"/>
      <c r="BE12" s="1011"/>
      <c r="BF12" s="147">
        <f>IF(BE12=0,BF11,BE12)</f>
        <v>2.6</v>
      </c>
      <c r="BG12" s="860">
        <f t="shared" si="1"/>
        <v>0</v>
      </c>
      <c r="BH12" s="882" t="s">
        <v>1564</v>
      </c>
      <c r="BI12" s="883"/>
      <c r="BJ12" s="884"/>
      <c r="BK12" s="149" t="s">
        <v>262</v>
      </c>
      <c r="BL12" s="250" t="s">
        <v>515</v>
      </c>
      <c r="BM12" s="250" t="s">
        <v>509</v>
      </c>
      <c r="BN12" s="250" t="s">
        <v>517</v>
      </c>
      <c r="BO12" s="147">
        <f t="shared" si="2"/>
        <v>1</v>
      </c>
      <c r="BP12" s="147">
        <f t="shared" si="3"/>
        <v>2.6</v>
      </c>
      <c r="BQ12" s="858"/>
      <c r="BR12" s="858"/>
      <c r="BS12" s="860"/>
      <c r="BT12" s="846" t="e">
        <f>INDEX([10]Listas!E$20:I$24,MATCH(BQ12,[10]Listas!D$20:D$24,1),MATCH(BR12,[10]Listas!E$19:I$19,1))</f>
        <v>#N/A</v>
      </c>
    </row>
    <row r="13" spans="1:72" s="24" customFormat="1" ht="103.5" customHeight="1" x14ac:dyDescent="0.2">
      <c r="A13" s="1327"/>
      <c r="B13" s="1106" t="s">
        <v>649</v>
      </c>
      <c r="C13" s="1106" t="s">
        <v>652</v>
      </c>
      <c r="D13" s="1106" t="s">
        <v>257</v>
      </c>
      <c r="E13" s="1106"/>
      <c r="F13" s="1106"/>
      <c r="G13" s="30" t="s">
        <v>511</v>
      </c>
      <c r="H13" s="30">
        <v>1</v>
      </c>
      <c r="I13" s="1351" t="s">
        <v>1565</v>
      </c>
      <c r="J13" s="1352"/>
      <c r="K13" s="1353"/>
      <c r="L13" s="1354" t="s">
        <v>365</v>
      </c>
      <c r="M13" s="1354"/>
      <c r="N13" s="1354"/>
      <c r="O13" s="835"/>
      <c r="P13" s="835"/>
      <c r="Q13" s="835"/>
      <c r="R13" s="835"/>
      <c r="S13" s="144">
        <v>1</v>
      </c>
      <c r="T13" s="832">
        <v>3</v>
      </c>
      <c r="U13" s="144">
        <v>3</v>
      </c>
      <c r="V13" s="832">
        <v>3</v>
      </c>
      <c r="W13" s="144">
        <v>3</v>
      </c>
      <c r="X13" s="832">
        <v>4</v>
      </c>
      <c r="Y13" s="144">
        <v>1</v>
      </c>
      <c r="Z13" s="832">
        <v>3</v>
      </c>
      <c r="AA13" s="144">
        <v>2</v>
      </c>
      <c r="AB13" s="832">
        <v>4</v>
      </c>
      <c r="AC13" s="144"/>
      <c r="AD13" s="832"/>
      <c r="AE13" s="144"/>
      <c r="AF13" s="832"/>
      <c r="AG13" s="144"/>
      <c r="AH13" s="832"/>
      <c r="AI13" s="144"/>
      <c r="AJ13" s="832"/>
      <c r="AK13" s="144"/>
      <c r="AL13" s="832"/>
      <c r="AM13" s="144"/>
      <c r="AN13" s="832"/>
      <c r="AO13" s="144"/>
      <c r="AP13" s="832"/>
      <c r="AQ13" s="144"/>
      <c r="AR13" s="846"/>
      <c r="AS13" s="144"/>
      <c r="AT13" s="846"/>
      <c r="AU13" s="144"/>
      <c r="AV13" s="846"/>
      <c r="AW13" s="144"/>
      <c r="AX13" s="846"/>
      <c r="AY13" s="144"/>
      <c r="AZ13" s="846"/>
      <c r="BA13" s="144"/>
      <c r="BB13" s="846"/>
      <c r="BC13" s="147">
        <f t="shared" si="0"/>
        <v>2</v>
      </c>
      <c r="BD13" s="851">
        <f>SUM((BC13*(BC13/SUM(BC13:BC15))),(BC14*(BC14/SUM(BC13:BC15))),(BC15*(BC15/SUM(BC13:BC15))))</f>
        <v>2.1875</v>
      </c>
      <c r="BE13" s="851">
        <f>AVERAGE(T13,V13,X13,Z13,AB13,AD13,AF13,AH13,AJ13,AL13,AN13,AP13,AR13,AT13,AV13,AX13,AZ13,BB13)</f>
        <v>3.4</v>
      </c>
      <c r="BF13" s="147">
        <f>IF(BE13=0,#REF!,BE13)</f>
        <v>3.4</v>
      </c>
      <c r="BG13" s="847">
        <f>BD13*BE13</f>
        <v>7.4375</v>
      </c>
      <c r="BH13" s="885" t="s">
        <v>1566</v>
      </c>
      <c r="BI13" s="886"/>
      <c r="BJ13" s="887"/>
      <c r="BK13" s="148" t="s">
        <v>1567</v>
      </c>
      <c r="BL13" s="250" t="s">
        <v>504</v>
      </c>
      <c r="BM13" s="250" t="s">
        <v>502</v>
      </c>
      <c r="BN13" s="250" t="s">
        <v>505</v>
      </c>
      <c r="BO13" s="147">
        <f t="shared" si="2"/>
        <v>1</v>
      </c>
      <c r="BP13" s="147">
        <f t="shared" si="3"/>
        <v>2.4</v>
      </c>
      <c r="BQ13" s="851">
        <f>SUM((BO13*(BO13/SUM(BO13:BO15))),(BO14*(BO14/SUM(BO13:BO15))),(BO15*(BO15/SUM(BO13:BO15))))</f>
        <v>1.2666666666666668</v>
      </c>
      <c r="BR13" s="851">
        <f>SUM((BP13*(BP13/SUM(BP13:BP15))),(BP14*(BP14/SUM(BP13:BP15))),(BP15*(BP15/SUM(BP13:BP15))))</f>
        <v>2.3371428571428572</v>
      </c>
      <c r="BS13" s="847">
        <f>BQ13*BR13</f>
        <v>2.960380952380953</v>
      </c>
      <c r="BT13" s="832" t="str">
        <f>INDEX([10]Listas!E$20:I$24,MATCH(BQ13,[10]Listas!D$20:D$24,1),MATCH(BR13,[10]Listas!E$19:I$19,1))</f>
        <v>INFERIOR</v>
      </c>
    </row>
    <row r="14" spans="1:72" s="24" customFormat="1" ht="39.75" customHeight="1" x14ac:dyDescent="0.2">
      <c r="A14" s="1327"/>
      <c r="B14" s="1106"/>
      <c r="C14" s="1106"/>
      <c r="D14" s="1106"/>
      <c r="E14" s="1106"/>
      <c r="F14" s="1106"/>
      <c r="G14" s="150" t="s">
        <v>508</v>
      </c>
      <c r="H14" s="150">
        <v>2</v>
      </c>
      <c r="I14" s="1355" t="s">
        <v>1568</v>
      </c>
      <c r="J14" s="1355"/>
      <c r="K14" s="1355"/>
      <c r="L14" s="1354"/>
      <c r="M14" s="1354"/>
      <c r="N14" s="1354"/>
      <c r="O14" s="891"/>
      <c r="P14" s="891"/>
      <c r="Q14" s="891"/>
      <c r="R14" s="891"/>
      <c r="S14" s="144">
        <v>1</v>
      </c>
      <c r="T14" s="834"/>
      <c r="U14" s="144">
        <v>3</v>
      </c>
      <c r="V14" s="834"/>
      <c r="W14" s="144">
        <v>3</v>
      </c>
      <c r="X14" s="834"/>
      <c r="Y14" s="144">
        <v>1</v>
      </c>
      <c r="Z14" s="834"/>
      <c r="AA14" s="144">
        <v>1</v>
      </c>
      <c r="AB14" s="834"/>
      <c r="AC14" s="144"/>
      <c r="AD14" s="834"/>
      <c r="AE14" s="144"/>
      <c r="AF14" s="834"/>
      <c r="AG14" s="144"/>
      <c r="AH14" s="834"/>
      <c r="AI14" s="144"/>
      <c r="AJ14" s="834"/>
      <c r="AK14" s="144"/>
      <c r="AL14" s="834"/>
      <c r="AM14" s="144"/>
      <c r="AN14" s="834"/>
      <c r="AO14" s="144"/>
      <c r="AP14" s="834"/>
      <c r="AQ14" s="144"/>
      <c r="AR14" s="846"/>
      <c r="AS14" s="144"/>
      <c r="AT14" s="846"/>
      <c r="AU14" s="144"/>
      <c r="AV14" s="846"/>
      <c r="AW14" s="144"/>
      <c r="AX14" s="846"/>
      <c r="AY14" s="144"/>
      <c r="AZ14" s="846"/>
      <c r="BA14" s="144"/>
      <c r="BB14" s="846"/>
      <c r="BC14" s="147">
        <f t="shared" si="0"/>
        <v>1.8</v>
      </c>
      <c r="BD14" s="853"/>
      <c r="BE14" s="853"/>
      <c r="BF14" s="147">
        <f>IF(BE14=0,BF13,BE14)</f>
        <v>3.4</v>
      </c>
      <c r="BG14" s="849"/>
      <c r="BH14" s="850" t="s">
        <v>1569</v>
      </c>
      <c r="BI14" s="850"/>
      <c r="BJ14" s="850"/>
      <c r="BK14" s="149" t="s">
        <v>256</v>
      </c>
      <c r="BL14" s="250" t="s">
        <v>504</v>
      </c>
      <c r="BM14" s="250" t="s">
        <v>502</v>
      </c>
      <c r="BN14" s="250" t="s">
        <v>505</v>
      </c>
      <c r="BO14" s="147">
        <f t="shared" si="2"/>
        <v>1</v>
      </c>
      <c r="BP14" s="147">
        <f t="shared" si="3"/>
        <v>2.4</v>
      </c>
      <c r="BQ14" s="853"/>
      <c r="BR14" s="853"/>
      <c r="BS14" s="849"/>
      <c r="BT14" s="834"/>
    </row>
    <row r="15" spans="1:72" s="24" customFormat="1" ht="90" customHeight="1" x14ac:dyDescent="0.2">
      <c r="A15" s="1328"/>
      <c r="B15" s="250" t="s">
        <v>260</v>
      </c>
      <c r="C15" s="250" t="s">
        <v>653</v>
      </c>
      <c r="D15" s="1106" t="s">
        <v>258</v>
      </c>
      <c r="E15" s="1106"/>
      <c r="F15" s="1106"/>
      <c r="G15" s="150" t="s">
        <v>508</v>
      </c>
      <c r="H15" s="150">
        <v>1</v>
      </c>
      <c r="I15" s="1341" t="s">
        <v>1570</v>
      </c>
      <c r="J15" s="1341"/>
      <c r="K15" s="1341"/>
      <c r="L15" s="1354" t="s">
        <v>259</v>
      </c>
      <c r="M15" s="1354"/>
      <c r="N15" s="1354"/>
      <c r="O15" s="145"/>
      <c r="P15" s="145"/>
      <c r="Q15" s="145"/>
      <c r="R15" s="145"/>
      <c r="S15" s="144">
        <v>4</v>
      </c>
      <c r="T15" s="144">
        <v>2</v>
      </c>
      <c r="U15" s="144">
        <v>2</v>
      </c>
      <c r="V15" s="144">
        <v>2</v>
      </c>
      <c r="W15" s="144">
        <v>4</v>
      </c>
      <c r="X15" s="144">
        <v>3</v>
      </c>
      <c r="Y15" s="144">
        <v>1</v>
      </c>
      <c r="Z15" s="144">
        <v>2</v>
      </c>
      <c r="AA15" s="144">
        <v>2</v>
      </c>
      <c r="AB15" s="144">
        <v>2</v>
      </c>
      <c r="AC15" s="144"/>
      <c r="AD15" s="144"/>
      <c r="AE15" s="144"/>
      <c r="AF15" s="144"/>
      <c r="AG15" s="144"/>
      <c r="AH15" s="144"/>
      <c r="AI15" s="144"/>
      <c r="AJ15" s="144"/>
      <c r="AK15" s="144"/>
      <c r="AL15" s="144"/>
      <c r="AM15" s="144"/>
      <c r="AN15" s="144"/>
      <c r="AO15" s="144"/>
      <c r="AP15" s="144"/>
      <c r="AQ15" s="144"/>
      <c r="AR15" s="846"/>
      <c r="AS15" s="144"/>
      <c r="AT15" s="846"/>
      <c r="AU15" s="144"/>
      <c r="AV15" s="846"/>
      <c r="AW15" s="144"/>
      <c r="AX15" s="846"/>
      <c r="AY15" s="144"/>
      <c r="AZ15" s="846"/>
      <c r="BA15" s="144"/>
      <c r="BB15" s="846"/>
      <c r="BC15" s="147">
        <f t="shared" si="0"/>
        <v>2.6</v>
      </c>
      <c r="BD15" s="146">
        <f>SUM((BC15*(BC15/SUM(BC15:BC17))))</f>
        <v>2.6</v>
      </c>
      <c r="BE15" s="146">
        <f>AVERAGE(T15,V15,X15,Z15,AB15,AD15,AF15,AH15,AJ15,AL15,AN15,AP15,AR15,AT15,AV15,AX15,AZ15,BB15)</f>
        <v>2.2000000000000002</v>
      </c>
      <c r="BF15" s="147">
        <f>IF(BE15=0,#REF!,BE15)</f>
        <v>2.2000000000000002</v>
      </c>
      <c r="BG15" s="147">
        <f>BD15*BE15</f>
        <v>5.7200000000000006</v>
      </c>
      <c r="BH15" s="850" t="s">
        <v>1571</v>
      </c>
      <c r="BI15" s="850"/>
      <c r="BJ15" s="850"/>
      <c r="BK15" s="149" t="s">
        <v>654</v>
      </c>
      <c r="BL15" s="250" t="s">
        <v>504</v>
      </c>
      <c r="BM15" s="250" t="s">
        <v>502</v>
      </c>
      <c r="BN15" s="250" t="s">
        <v>517</v>
      </c>
      <c r="BO15" s="147">
        <f t="shared" si="2"/>
        <v>1.6</v>
      </c>
      <c r="BP15" s="147">
        <f t="shared" si="3"/>
        <v>2.2000000000000002</v>
      </c>
      <c r="BQ15" s="146">
        <f>SUM((BO15*(BO15/SUM(BO15:BO17))),(BO16*(BO16/SUM(BO15:BO17))),(BO17*(BO17/SUM(BO15:BO17))))</f>
        <v>1.6</v>
      </c>
      <c r="BR15" s="146">
        <f>SUM((BP15*(BP15/SUM(BP15:BP17))),(BP16*(BP16/SUM(BP15:BP17))),(BP17*(BP17/SUM(BP15:BP17))))</f>
        <v>2.2000000000000002</v>
      </c>
      <c r="BS15" s="147">
        <f>BQ15*BR15</f>
        <v>3.5200000000000005</v>
      </c>
      <c r="BT15" s="144" t="str">
        <f>INDEX([10]Listas!E$20:I$24,MATCH(BQ15,[10]Listas!D$20:D$24,1),MATCH(BR15,[10]Listas!E$19:I$19,1))</f>
        <v>INFERIOR</v>
      </c>
    </row>
    <row r="16" spans="1:72" x14ac:dyDescent="0.2">
      <c r="A16" s="183"/>
      <c r="L16" s="204"/>
      <c r="M16" s="204"/>
      <c r="N16" s="204"/>
      <c r="O16" s="204"/>
      <c r="P16" s="204"/>
      <c r="Q16" s="204"/>
      <c r="R16" s="204"/>
      <c r="S16" s="206"/>
      <c r="T16" s="206"/>
      <c r="U16" s="206"/>
      <c r="V16" s="206"/>
      <c r="W16" s="206"/>
      <c r="X16" s="206"/>
      <c r="Y16" s="206"/>
      <c r="Z16" s="206"/>
      <c r="AA16" s="206"/>
      <c r="AB16" s="206"/>
      <c r="AC16" s="206"/>
      <c r="AD16" s="206"/>
      <c r="AE16" s="206"/>
      <c r="AF16" s="206"/>
      <c r="AG16" s="206"/>
      <c r="AH16" s="206"/>
      <c r="AI16" s="206"/>
      <c r="AJ16" s="206"/>
      <c r="AK16" s="206"/>
      <c r="AL16" s="204"/>
      <c r="AM16" s="204"/>
      <c r="AN16" s="204"/>
      <c r="AO16" s="204"/>
      <c r="AP16" s="204"/>
      <c r="AQ16" s="204"/>
      <c r="AR16" s="204"/>
      <c r="AS16" s="204"/>
      <c r="AT16" s="204"/>
      <c r="AU16" s="204"/>
      <c r="AV16" s="204"/>
      <c r="AW16" s="204"/>
      <c r="AX16" s="204"/>
      <c r="AY16" s="204"/>
      <c r="AZ16" s="204"/>
      <c r="BA16" s="204"/>
      <c r="BB16" s="204"/>
      <c r="BC16" s="204"/>
      <c r="BD16" s="204"/>
      <c r="BE16" s="868" t="s">
        <v>614</v>
      </c>
      <c r="BF16" s="868"/>
      <c r="BG16" s="868"/>
      <c r="BH16" s="868"/>
      <c r="BI16" s="868"/>
      <c r="BJ16" s="868"/>
      <c r="BK16" s="868"/>
      <c r="BL16" s="868"/>
      <c r="BM16" s="868"/>
      <c r="BN16" s="868"/>
      <c r="BO16" s="204"/>
      <c r="BP16" s="204"/>
      <c r="BQ16" s="204"/>
      <c r="BR16" s="204"/>
      <c r="BS16" s="204"/>
      <c r="BT16" s="184"/>
    </row>
    <row r="17" spans="1:131" x14ac:dyDescent="0.2">
      <c r="A17" s="183"/>
      <c r="B17" s="188"/>
      <c r="C17" s="188"/>
      <c r="D17" s="188"/>
      <c r="E17" s="188"/>
      <c r="F17" s="188"/>
      <c r="G17" s="188"/>
      <c r="H17" s="188"/>
      <c r="I17" s="188"/>
      <c r="J17" s="188"/>
      <c r="K17" s="188"/>
      <c r="L17" s="204"/>
      <c r="M17" s="204"/>
      <c r="N17" s="204"/>
      <c r="O17" s="204"/>
      <c r="P17" s="204"/>
      <c r="Q17" s="204"/>
      <c r="R17" s="204"/>
      <c r="S17" s="206"/>
      <c r="T17" s="206"/>
      <c r="U17" s="206"/>
      <c r="V17" s="206"/>
      <c r="W17" s="206"/>
      <c r="X17" s="206"/>
      <c r="Y17" s="206"/>
      <c r="Z17" s="206"/>
      <c r="AA17" s="206"/>
      <c r="AB17" s="206"/>
      <c r="AC17" s="206"/>
      <c r="AD17" s="206"/>
      <c r="AE17" s="206"/>
      <c r="AF17" s="206"/>
      <c r="AG17" s="206"/>
      <c r="AH17" s="206"/>
      <c r="AI17" s="206"/>
      <c r="AJ17" s="206"/>
      <c r="AK17" s="206"/>
      <c r="AL17" s="204"/>
      <c r="AM17" s="204"/>
      <c r="AN17" s="204"/>
      <c r="AO17" s="204"/>
      <c r="AP17" s="204"/>
      <c r="AQ17" s="204"/>
      <c r="AR17" s="204"/>
      <c r="AS17" s="204"/>
      <c r="AT17" s="204"/>
      <c r="AU17" s="204"/>
      <c r="AV17" s="204"/>
      <c r="AW17" s="204"/>
      <c r="AX17" s="204"/>
      <c r="AY17" s="204"/>
      <c r="AZ17" s="204"/>
      <c r="BA17" s="204"/>
      <c r="BB17" s="204"/>
      <c r="BC17" s="204"/>
      <c r="BD17" s="204"/>
      <c r="BE17" s="204"/>
      <c r="BF17" s="204"/>
      <c r="BG17" s="204"/>
      <c r="BH17" s="205"/>
      <c r="BI17" s="205"/>
      <c r="BJ17" s="205"/>
      <c r="BK17" s="205"/>
      <c r="BL17" s="204"/>
      <c r="BM17" s="204"/>
      <c r="BN17" s="204"/>
      <c r="BO17" s="204"/>
      <c r="BP17" s="204"/>
      <c r="BQ17" s="204"/>
      <c r="BR17" s="204"/>
      <c r="BS17" s="204"/>
      <c r="BT17" s="184"/>
    </row>
    <row r="18" spans="1:131" s="189" customFormat="1" ht="18" customHeight="1" x14ac:dyDescent="0.2">
      <c r="BC18" s="869" t="s">
        <v>602</v>
      </c>
      <c r="BD18" s="869"/>
      <c r="BE18" s="869"/>
      <c r="BF18" s="869"/>
      <c r="BG18" s="870" t="s">
        <v>603</v>
      </c>
      <c r="BH18" s="871"/>
      <c r="BI18" s="871"/>
      <c r="BJ18" s="872"/>
      <c r="BK18" s="870" t="s">
        <v>604</v>
      </c>
      <c r="BL18" s="871"/>
      <c r="BM18" s="872"/>
      <c r="BN18" s="870" t="s">
        <v>605</v>
      </c>
      <c r="BO18" s="871"/>
      <c r="BP18" s="871"/>
      <c r="BQ18" s="871"/>
      <c r="BR18" s="871"/>
      <c r="BS18" s="871"/>
      <c r="BT18" s="872"/>
      <c r="BU18" s="190"/>
      <c r="BV18" s="191"/>
      <c r="BW18" s="191"/>
      <c r="BX18" s="191"/>
      <c r="BY18" s="191"/>
      <c r="BZ18" s="191"/>
      <c r="CA18" s="191"/>
      <c r="CB18" s="191"/>
      <c r="CC18" s="191"/>
      <c r="CD18" s="191"/>
      <c r="CE18" s="191"/>
      <c r="CF18" s="191"/>
      <c r="CG18" s="191"/>
      <c r="CH18" s="191"/>
      <c r="CI18" s="191"/>
      <c r="CJ18" s="191"/>
      <c r="CK18" s="191"/>
      <c r="CL18" s="191"/>
      <c r="CM18" s="191"/>
      <c r="CN18" s="191"/>
      <c r="CO18" s="191"/>
      <c r="CP18" s="191"/>
      <c r="CQ18" s="191"/>
      <c r="CR18" s="191"/>
      <c r="CS18" s="191"/>
      <c r="CT18" s="191"/>
      <c r="CU18" s="191"/>
      <c r="CV18" s="191"/>
      <c r="CW18" s="191"/>
      <c r="CX18" s="191"/>
      <c r="CY18" s="191"/>
      <c r="CZ18" s="191"/>
      <c r="DA18" s="191"/>
      <c r="DB18" s="191"/>
      <c r="DC18" s="191"/>
      <c r="DD18" s="191"/>
      <c r="DE18" s="191"/>
      <c r="DF18" s="191"/>
      <c r="DG18" s="191"/>
      <c r="DH18" s="191"/>
      <c r="DI18" s="191"/>
      <c r="DJ18" s="191"/>
      <c r="DK18" s="191"/>
      <c r="DL18" s="191"/>
      <c r="DM18" s="191"/>
      <c r="DN18" s="191"/>
      <c r="DO18" s="191"/>
      <c r="DP18" s="191"/>
      <c r="DQ18" s="191"/>
      <c r="DR18" s="191"/>
      <c r="DS18" s="190"/>
      <c r="DT18" s="190"/>
      <c r="DU18" s="190"/>
      <c r="DV18" s="190"/>
      <c r="DW18" s="190"/>
      <c r="DX18" s="190"/>
      <c r="DY18" s="190"/>
      <c r="DZ18" s="190"/>
      <c r="EA18" s="190"/>
    </row>
    <row r="19" spans="1:131" s="21" customFormat="1" ht="35.25" customHeight="1" x14ac:dyDescent="0.2">
      <c r="BC19" s="861" t="s">
        <v>95</v>
      </c>
      <c r="BD19" s="861"/>
      <c r="BE19" s="861"/>
      <c r="BF19" s="861"/>
      <c r="BG19" s="862" t="s">
        <v>1223</v>
      </c>
      <c r="BH19" s="863"/>
      <c r="BI19" s="863"/>
      <c r="BJ19" s="864"/>
      <c r="BK19" s="862" t="s">
        <v>1201</v>
      </c>
      <c r="BL19" s="863"/>
      <c r="BM19" s="864"/>
      <c r="BN19" s="865" t="s">
        <v>1202</v>
      </c>
      <c r="BO19" s="866"/>
      <c r="BP19" s="866"/>
      <c r="BQ19" s="866"/>
      <c r="BR19" s="866"/>
      <c r="BS19" s="866"/>
      <c r="BT19" s="867"/>
    </row>
    <row r="20" spans="1:131" s="189" customFormat="1" ht="15.75" customHeight="1" x14ac:dyDescent="0.2">
      <c r="A20" s="191"/>
      <c r="B20" s="191"/>
      <c r="C20" s="191"/>
      <c r="D20" s="191"/>
      <c r="E20" s="191"/>
      <c r="F20" s="191"/>
      <c r="G20" s="191"/>
      <c r="H20" s="192"/>
      <c r="I20" s="192"/>
      <c r="J20" s="192"/>
      <c r="K20" s="192"/>
      <c r="L20" s="192"/>
      <c r="M20" s="192"/>
      <c r="N20" s="192"/>
      <c r="O20" s="191"/>
      <c r="P20" s="191"/>
      <c r="Q20" s="191"/>
      <c r="R20" s="191"/>
      <c r="S20" s="191"/>
      <c r="T20" s="191"/>
      <c r="U20" s="191"/>
      <c r="V20" s="191"/>
      <c r="W20" s="191"/>
      <c r="X20" s="191"/>
      <c r="Y20" s="191"/>
      <c r="Z20" s="191"/>
      <c r="AA20" s="191"/>
      <c r="AB20" s="191"/>
      <c r="AC20" s="191"/>
      <c r="AD20" s="191"/>
      <c r="AE20" s="191"/>
      <c r="AF20" s="191"/>
      <c r="AG20" s="191"/>
      <c r="AH20" s="191"/>
      <c r="AI20" s="191"/>
      <c r="AJ20" s="191"/>
      <c r="AK20" s="191"/>
      <c r="AL20" s="191"/>
      <c r="AM20" s="191"/>
      <c r="AN20" s="191"/>
      <c r="AO20" s="191"/>
      <c r="AP20" s="191"/>
      <c r="AQ20" s="191"/>
      <c r="AR20" s="191"/>
      <c r="AS20" s="191"/>
      <c r="AT20" s="191"/>
      <c r="AU20" s="191"/>
      <c r="AV20" s="191"/>
      <c r="AW20" s="191"/>
      <c r="AX20" s="191"/>
      <c r="AY20" s="191"/>
      <c r="AZ20" s="191"/>
      <c r="BA20" s="191"/>
      <c r="BB20" s="191"/>
      <c r="BC20" s="191"/>
      <c r="BD20" s="191"/>
      <c r="BE20" s="191"/>
      <c r="BF20" s="191"/>
      <c r="BG20" s="191"/>
      <c r="BH20" s="191"/>
      <c r="BI20" s="191"/>
      <c r="BJ20" s="191"/>
      <c r="BK20" s="191"/>
      <c r="BL20" s="192"/>
      <c r="BM20" s="192"/>
      <c r="BN20" s="192"/>
      <c r="BO20" s="192"/>
      <c r="BP20" s="192"/>
      <c r="BQ20" s="192"/>
      <c r="BR20" s="192"/>
      <c r="BS20" s="192"/>
      <c r="BT20" s="192"/>
    </row>
    <row r="21" spans="1:131" ht="15.75" customHeight="1" x14ac:dyDescent="0.2">
      <c r="A21" s="183"/>
      <c r="B21" s="204"/>
      <c r="C21" s="204"/>
      <c r="D21" s="183"/>
      <c r="E21" s="183"/>
      <c r="F21" s="183"/>
      <c r="G21" s="204"/>
      <c r="H21" s="193"/>
      <c r="I21" s="193"/>
      <c r="J21" s="193"/>
      <c r="K21" s="193"/>
      <c r="L21" s="207"/>
      <c r="M21" s="207"/>
      <c r="N21" s="207"/>
      <c r="O21" s="204"/>
      <c r="P21" s="204"/>
      <c r="Q21" s="204"/>
      <c r="R21" s="204"/>
      <c r="S21" s="206"/>
      <c r="T21" s="206"/>
      <c r="U21" s="206"/>
      <c r="V21" s="206"/>
      <c r="W21" s="206"/>
      <c r="X21" s="206"/>
      <c r="Y21" s="206"/>
      <c r="Z21" s="206"/>
      <c r="AA21" s="206"/>
      <c r="AB21" s="206"/>
      <c r="AC21" s="206"/>
      <c r="AD21" s="206"/>
      <c r="AE21" s="206"/>
      <c r="AF21" s="206"/>
      <c r="AG21" s="206"/>
      <c r="AH21" s="206"/>
      <c r="AI21" s="206"/>
      <c r="AJ21" s="206"/>
      <c r="AK21" s="206"/>
      <c r="AL21" s="204"/>
      <c r="AM21" s="204"/>
      <c r="AN21" s="204"/>
      <c r="AO21" s="204"/>
      <c r="AP21" s="204"/>
      <c r="AQ21" s="204"/>
      <c r="AR21" s="204"/>
      <c r="AS21" s="204"/>
      <c r="AT21" s="204"/>
      <c r="AU21" s="204"/>
      <c r="AV21" s="204"/>
      <c r="AW21" s="204"/>
      <c r="AX21" s="204"/>
      <c r="AY21" s="204"/>
      <c r="AZ21" s="204"/>
      <c r="BA21" s="204"/>
      <c r="BB21" s="204"/>
      <c r="BC21" s="204"/>
      <c r="BD21" s="204"/>
      <c r="BE21" s="204"/>
      <c r="BF21" s="204"/>
      <c r="BG21" s="204"/>
      <c r="BH21" s="205"/>
      <c r="BI21" s="205"/>
      <c r="BJ21" s="205"/>
      <c r="BK21" s="204"/>
      <c r="BL21" s="193"/>
      <c r="BM21" s="193"/>
      <c r="BN21" s="193"/>
      <c r="BO21" s="193"/>
      <c r="BP21" s="193"/>
      <c r="BQ21" s="193"/>
      <c r="BR21" s="193"/>
      <c r="BS21" s="193"/>
      <c r="BT21" s="193"/>
    </row>
    <row r="22" spans="1:131" x14ac:dyDescent="0.2">
      <c r="A22" s="183"/>
      <c r="B22" s="204"/>
      <c r="C22" s="204"/>
      <c r="D22" s="183"/>
      <c r="E22" s="183"/>
      <c r="H22" s="28"/>
      <c r="I22" s="208"/>
      <c r="J22" s="208"/>
      <c r="K22" s="208"/>
      <c r="BM22" s="204"/>
      <c r="BN22" s="204"/>
      <c r="BO22" s="204"/>
      <c r="BP22" s="204"/>
      <c r="BQ22" s="204"/>
      <c r="BR22" s="204"/>
      <c r="BS22" s="204"/>
      <c r="BT22" s="184"/>
    </row>
  </sheetData>
  <mergeCells count="140">
    <mergeCell ref="BC19:BF19"/>
    <mergeCell ref="BG19:BJ19"/>
    <mergeCell ref="BK19:BM19"/>
    <mergeCell ref="BN19:BT19"/>
    <mergeCell ref="D15:F15"/>
    <mergeCell ref="I15:K15"/>
    <mergeCell ref="L15:N15"/>
    <mergeCell ref="BH15:BJ15"/>
    <mergeCell ref="BE16:BN16"/>
    <mergeCell ref="BC18:BF18"/>
    <mergeCell ref="BG18:BJ18"/>
    <mergeCell ref="BK18:BM18"/>
    <mergeCell ref="BN18:BT18"/>
    <mergeCell ref="BQ13:BQ14"/>
    <mergeCell ref="BR13:BR14"/>
    <mergeCell ref="BS13:BS14"/>
    <mergeCell ref="BT13:BT14"/>
    <mergeCell ref="I14:K14"/>
    <mergeCell ref="BH14:BJ14"/>
    <mergeCell ref="AZ13:AZ15"/>
    <mergeCell ref="BB13:BB15"/>
    <mergeCell ref="BD13:BD14"/>
    <mergeCell ref="BE13:BE14"/>
    <mergeCell ref="BG13:BG14"/>
    <mergeCell ref="BH13:BJ13"/>
    <mergeCell ref="AN13:AN14"/>
    <mergeCell ref="AP13:AP14"/>
    <mergeCell ref="AR13:AR15"/>
    <mergeCell ref="AT13:AT15"/>
    <mergeCell ref="AV13:AV15"/>
    <mergeCell ref="AX13:AX15"/>
    <mergeCell ref="AB13:AB14"/>
    <mergeCell ref="AD13:AD14"/>
    <mergeCell ref="AF13:AF14"/>
    <mergeCell ref="AH13:AH14"/>
    <mergeCell ref="AJ13:AJ14"/>
    <mergeCell ref="AL13:AL14"/>
    <mergeCell ref="Q13:Q14"/>
    <mergeCell ref="R13:R14"/>
    <mergeCell ref="T13:T14"/>
    <mergeCell ref="V13:V14"/>
    <mergeCell ref="X13:X14"/>
    <mergeCell ref="Z13:Z14"/>
    <mergeCell ref="C13:C14"/>
    <mergeCell ref="D13:F14"/>
    <mergeCell ref="I13:K13"/>
    <mergeCell ref="L13:N14"/>
    <mergeCell ref="O13:O14"/>
    <mergeCell ref="P13:P14"/>
    <mergeCell ref="BG9:BG12"/>
    <mergeCell ref="BH9:BJ9"/>
    <mergeCell ref="BQ9:BQ12"/>
    <mergeCell ref="BR9:BR12"/>
    <mergeCell ref="BS9:BS12"/>
    <mergeCell ref="BT9:BT12"/>
    <mergeCell ref="BH10:BJ10"/>
    <mergeCell ref="BH11:BJ11"/>
    <mergeCell ref="BH12:BJ12"/>
    <mergeCell ref="AV9:AV12"/>
    <mergeCell ref="AX9:AX12"/>
    <mergeCell ref="AZ9:AZ12"/>
    <mergeCell ref="BB9:BB12"/>
    <mergeCell ref="BD9:BD12"/>
    <mergeCell ref="BE9:BE12"/>
    <mergeCell ref="AJ9:AJ12"/>
    <mergeCell ref="AL9:AL12"/>
    <mergeCell ref="AN9:AN12"/>
    <mergeCell ref="AP9:AP12"/>
    <mergeCell ref="AR9:AR12"/>
    <mergeCell ref="AT9:AT12"/>
    <mergeCell ref="X9:X12"/>
    <mergeCell ref="Z9:Z12"/>
    <mergeCell ref="AB9:AB12"/>
    <mergeCell ref="AD9:AD12"/>
    <mergeCell ref="AF9:AF12"/>
    <mergeCell ref="AH9:AH12"/>
    <mergeCell ref="O9:O12"/>
    <mergeCell ref="P9:P12"/>
    <mergeCell ref="Q9:Q12"/>
    <mergeCell ref="R9:R12"/>
    <mergeCell ref="T9:T12"/>
    <mergeCell ref="V9:V12"/>
    <mergeCell ref="A9:A15"/>
    <mergeCell ref="B9:B12"/>
    <mergeCell ref="C9:C12"/>
    <mergeCell ref="D9:F12"/>
    <mergeCell ref="I9:K9"/>
    <mergeCell ref="L9:N12"/>
    <mergeCell ref="I10:K10"/>
    <mergeCell ref="I11:K11"/>
    <mergeCell ref="I12:K12"/>
    <mergeCell ref="B13:B14"/>
    <mergeCell ref="W7:X7"/>
    <mergeCell ref="Y7:Z7"/>
    <mergeCell ref="AY7:AZ7"/>
    <mergeCell ref="BA7:BB7"/>
    <mergeCell ref="BC7:BG7"/>
    <mergeCell ref="BH7:BN7"/>
    <mergeCell ref="BO7:BT7"/>
    <mergeCell ref="BH8:BJ8"/>
    <mergeCell ref="AM7:AN7"/>
    <mergeCell ref="AO7:AP7"/>
    <mergeCell ref="AQ7:AR7"/>
    <mergeCell ref="AS7:AT7"/>
    <mergeCell ref="AU7:AV7"/>
    <mergeCell ref="AW7:AX7"/>
    <mergeCell ref="A7:A8"/>
    <mergeCell ref="B7:B8"/>
    <mergeCell ref="C7:C8"/>
    <mergeCell ref="D7:F8"/>
    <mergeCell ref="G7:G8"/>
    <mergeCell ref="H7:K8"/>
    <mergeCell ref="BI3:BL4"/>
    <mergeCell ref="BO3:BT4"/>
    <mergeCell ref="B4:I4"/>
    <mergeCell ref="J4:K4"/>
    <mergeCell ref="A6:N6"/>
    <mergeCell ref="O6:R6"/>
    <mergeCell ref="S6:BG6"/>
    <mergeCell ref="BH6:BT6"/>
    <mergeCell ref="AA7:AB7"/>
    <mergeCell ref="AC7:AD7"/>
    <mergeCell ref="AE7:AF7"/>
    <mergeCell ref="AG7:AH7"/>
    <mergeCell ref="AI7:AJ7"/>
    <mergeCell ref="AK7:AL7"/>
    <mergeCell ref="L7:N8"/>
    <mergeCell ref="O7:R7"/>
    <mergeCell ref="S7:T7"/>
    <mergeCell ref="U7:V7"/>
    <mergeCell ref="A1:K1"/>
    <mergeCell ref="L1:N4"/>
    <mergeCell ref="T1:U4"/>
    <mergeCell ref="BH1:BH2"/>
    <mergeCell ref="BI1:BL2"/>
    <mergeCell ref="BO1:BT2"/>
    <mergeCell ref="A2:K2"/>
    <mergeCell ref="B3:I3"/>
    <mergeCell ref="J3:K3"/>
    <mergeCell ref="BH3:BH4"/>
  </mergeCells>
  <conditionalFormatting sqref="BO9:BP12">
    <cfRule type="cellIs" dxfId="91" priority="2" stopIfTrue="1" operator="lessThan">
      <formula>1</formula>
    </cfRule>
  </conditionalFormatting>
  <conditionalFormatting sqref="BO13:BP15">
    <cfRule type="cellIs" dxfId="90" priority="1" stopIfTrue="1" operator="lessThan">
      <formula>1</formula>
    </cfRule>
  </conditionalFormatting>
  <dataValidations disablePrompts="1" count="5">
    <dataValidation type="list" showInputMessage="1" showErrorMessage="1" errorTitle="Rechazado" error="Solo son validadas las opciones de la lista" sqref="BL9:BL15 LH9:LH15 VD9:VD15 AEZ9:AEZ15 AOV9:AOV15 AYR9:AYR15 BIN9:BIN15 BSJ9:BSJ15 CCF9:CCF15 CMB9:CMB15 CVX9:CVX15 DFT9:DFT15 DPP9:DPP15 DZL9:DZL15 EJH9:EJH15 ETD9:ETD15 FCZ9:FCZ15 FMV9:FMV15 FWR9:FWR15 GGN9:GGN15 GQJ9:GQJ15 HAF9:HAF15 HKB9:HKB15 HTX9:HTX15 IDT9:IDT15 INP9:INP15 IXL9:IXL15 JHH9:JHH15 JRD9:JRD15 KAZ9:KAZ15 KKV9:KKV15 KUR9:KUR15 LEN9:LEN15 LOJ9:LOJ15 LYF9:LYF15 MIB9:MIB15 MRX9:MRX15 NBT9:NBT15 NLP9:NLP15 NVL9:NVL15 OFH9:OFH15 OPD9:OPD15 OYZ9:OYZ15 PIV9:PIV15 PSR9:PSR15 QCN9:QCN15 QMJ9:QMJ15 QWF9:QWF15 RGB9:RGB15 RPX9:RPX15 RZT9:RZT15 SJP9:SJP15 STL9:STL15 TDH9:TDH15 TND9:TND15 TWZ9:TWZ15 UGV9:UGV15 UQR9:UQR15 VAN9:VAN15 VKJ9:VKJ15 VUF9:VUF15 WEB9:WEB15 WNX9:WNX15 WXT9:WXT15 BL65545:BL65551 LH65545:LH65551 VD65545:VD65551 AEZ65545:AEZ65551 AOV65545:AOV65551 AYR65545:AYR65551 BIN65545:BIN65551 BSJ65545:BSJ65551 CCF65545:CCF65551 CMB65545:CMB65551 CVX65545:CVX65551 DFT65545:DFT65551 DPP65545:DPP65551 DZL65545:DZL65551 EJH65545:EJH65551 ETD65545:ETD65551 FCZ65545:FCZ65551 FMV65545:FMV65551 FWR65545:FWR65551 GGN65545:GGN65551 GQJ65545:GQJ65551 HAF65545:HAF65551 HKB65545:HKB65551 HTX65545:HTX65551 IDT65545:IDT65551 INP65545:INP65551 IXL65545:IXL65551 JHH65545:JHH65551 JRD65545:JRD65551 KAZ65545:KAZ65551 KKV65545:KKV65551 KUR65545:KUR65551 LEN65545:LEN65551 LOJ65545:LOJ65551 LYF65545:LYF65551 MIB65545:MIB65551 MRX65545:MRX65551 NBT65545:NBT65551 NLP65545:NLP65551 NVL65545:NVL65551 OFH65545:OFH65551 OPD65545:OPD65551 OYZ65545:OYZ65551 PIV65545:PIV65551 PSR65545:PSR65551 QCN65545:QCN65551 QMJ65545:QMJ65551 QWF65545:QWF65551 RGB65545:RGB65551 RPX65545:RPX65551 RZT65545:RZT65551 SJP65545:SJP65551 STL65545:STL65551 TDH65545:TDH65551 TND65545:TND65551 TWZ65545:TWZ65551 UGV65545:UGV65551 UQR65545:UQR65551 VAN65545:VAN65551 VKJ65545:VKJ65551 VUF65545:VUF65551 WEB65545:WEB65551 WNX65545:WNX65551 WXT65545:WXT65551 BL131081:BL131087 LH131081:LH131087 VD131081:VD131087 AEZ131081:AEZ131087 AOV131081:AOV131087 AYR131081:AYR131087 BIN131081:BIN131087 BSJ131081:BSJ131087 CCF131081:CCF131087 CMB131081:CMB131087 CVX131081:CVX131087 DFT131081:DFT131087 DPP131081:DPP131087 DZL131081:DZL131087 EJH131081:EJH131087 ETD131081:ETD131087 FCZ131081:FCZ131087 FMV131081:FMV131087 FWR131081:FWR131087 GGN131081:GGN131087 GQJ131081:GQJ131087 HAF131081:HAF131087 HKB131081:HKB131087 HTX131081:HTX131087 IDT131081:IDT131087 INP131081:INP131087 IXL131081:IXL131087 JHH131081:JHH131087 JRD131081:JRD131087 KAZ131081:KAZ131087 KKV131081:KKV131087 KUR131081:KUR131087 LEN131081:LEN131087 LOJ131081:LOJ131087 LYF131081:LYF131087 MIB131081:MIB131087 MRX131081:MRX131087 NBT131081:NBT131087 NLP131081:NLP131087 NVL131081:NVL131087 OFH131081:OFH131087 OPD131081:OPD131087 OYZ131081:OYZ131087 PIV131081:PIV131087 PSR131081:PSR131087 QCN131081:QCN131087 QMJ131081:QMJ131087 QWF131081:QWF131087 RGB131081:RGB131087 RPX131081:RPX131087 RZT131081:RZT131087 SJP131081:SJP131087 STL131081:STL131087 TDH131081:TDH131087 TND131081:TND131087 TWZ131081:TWZ131087 UGV131081:UGV131087 UQR131081:UQR131087 VAN131081:VAN131087 VKJ131081:VKJ131087 VUF131081:VUF131087 WEB131081:WEB131087 WNX131081:WNX131087 WXT131081:WXT131087 BL196617:BL196623 LH196617:LH196623 VD196617:VD196623 AEZ196617:AEZ196623 AOV196617:AOV196623 AYR196617:AYR196623 BIN196617:BIN196623 BSJ196617:BSJ196623 CCF196617:CCF196623 CMB196617:CMB196623 CVX196617:CVX196623 DFT196617:DFT196623 DPP196617:DPP196623 DZL196617:DZL196623 EJH196617:EJH196623 ETD196617:ETD196623 FCZ196617:FCZ196623 FMV196617:FMV196623 FWR196617:FWR196623 GGN196617:GGN196623 GQJ196617:GQJ196623 HAF196617:HAF196623 HKB196617:HKB196623 HTX196617:HTX196623 IDT196617:IDT196623 INP196617:INP196623 IXL196617:IXL196623 JHH196617:JHH196623 JRD196617:JRD196623 KAZ196617:KAZ196623 KKV196617:KKV196623 KUR196617:KUR196623 LEN196617:LEN196623 LOJ196617:LOJ196623 LYF196617:LYF196623 MIB196617:MIB196623 MRX196617:MRX196623 NBT196617:NBT196623 NLP196617:NLP196623 NVL196617:NVL196623 OFH196617:OFH196623 OPD196617:OPD196623 OYZ196617:OYZ196623 PIV196617:PIV196623 PSR196617:PSR196623 QCN196617:QCN196623 QMJ196617:QMJ196623 QWF196617:QWF196623 RGB196617:RGB196623 RPX196617:RPX196623 RZT196617:RZT196623 SJP196617:SJP196623 STL196617:STL196623 TDH196617:TDH196623 TND196617:TND196623 TWZ196617:TWZ196623 UGV196617:UGV196623 UQR196617:UQR196623 VAN196617:VAN196623 VKJ196617:VKJ196623 VUF196617:VUF196623 WEB196617:WEB196623 WNX196617:WNX196623 WXT196617:WXT196623 BL262153:BL262159 LH262153:LH262159 VD262153:VD262159 AEZ262153:AEZ262159 AOV262153:AOV262159 AYR262153:AYR262159 BIN262153:BIN262159 BSJ262153:BSJ262159 CCF262153:CCF262159 CMB262153:CMB262159 CVX262153:CVX262159 DFT262153:DFT262159 DPP262153:DPP262159 DZL262153:DZL262159 EJH262153:EJH262159 ETD262153:ETD262159 FCZ262153:FCZ262159 FMV262153:FMV262159 FWR262153:FWR262159 GGN262153:GGN262159 GQJ262153:GQJ262159 HAF262153:HAF262159 HKB262153:HKB262159 HTX262153:HTX262159 IDT262153:IDT262159 INP262153:INP262159 IXL262153:IXL262159 JHH262153:JHH262159 JRD262153:JRD262159 KAZ262153:KAZ262159 KKV262153:KKV262159 KUR262153:KUR262159 LEN262153:LEN262159 LOJ262153:LOJ262159 LYF262153:LYF262159 MIB262153:MIB262159 MRX262153:MRX262159 NBT262153:NBT262159 NLP262153:NLP262159 NVL262153:NVL262159 OFH262153:OFH262159 OPD262153:OPD262159 OYZ262153:OYZ262159 PIV262153:PIV262159 PSR262153:PSR262159 QCN262153:QCN262159 QMJ262153:QMJ262159 QWF262153:QWF262159 RGB262153:RGB262159 RPX262153:RPX262159 RZT262153:RZT262159 SJP262153:SJP262159 STL262153:STL262159 TDH262153:TDH262159 TND262153:TND262159 TWZ262153:TWZ262159 UGV262153:UGV262159 UQR262153:UQR262159 VAN262153:VAN262159 VKJ262153:VKJ262159 VUF262153:VUF262159 WEB262153:WEB262159 WNX262153:WNX262159 WXT262153:WXT262159 BL327689:BL327695 LH327689:LH327695 VD327689:VD327695 AEZ327689:AEZ327695 AOV327689:AOV327695 AYR327689:AYR327695 BIN327689:BIN327695 BSJ327689:BSJ327695 CCF327689:CCF327695 CMB327689:CMB327695 CVX327689:CVX327695 DFT327689:DFT327695 DPP327689:DPP327695 DZL327689:DZL327695 EJH327689:EJH327695 ETD327689:ETD327695 FCZ327689:FCZ327695 FMV327689:FMV327695 FWR327689:FWR327695 GGN327689:GGN327695 GQJ327689:GQJ327695 HAF327689:HAF327695 HKB327689:HKB327695 HTX327689:HTX327695 IDT327689:IDT327695 INP327689:INP327695 IXL327689:IXL327695 JHH327689:JHH327695 JRD327689:JRD327695 KAZ327689:KAZ327695 KKV327689:KKV327695 KUR327689:KUR327695 LEN327689:LEN327695 LOJ327689:LOJ327695 LYF327689:LYF327695 MIB327689:MIB327695 MRX327689:MRX327695 NBT327689:NBT327695 NLP327689:NLP327695 NVL327689:NVL327695 OFH327689:OFH327695 OPD327689:OPD327695 OYZ327689:OYZ327695 PIV327689:PIV327695 PSR327689:PSR327695 QCN327689:QCN327695 QMJ327689:QMJ327695 QWF327689:QWF327695 RGB327689:RGB327695 RPX327689:RPX327695 RZT327689:RZT327695 SJP327689:SJP327695 STL327689:STL327695 TDH327689:TDH327695 TND327689:TND327695 TWZ327689:TWZ327695 UGV327689:UGV327695 UQR327689:UQR327695 VAN327689:VAN327695 VKJ327689:VKJ327695 VUF327689:VUF327695 WEB327689:WEB327695 WNX327689:WNX327695 WXT327689:WXT327695 BL393225:BL393231 LH393225:LH393231 VD393225:VD393231 AEZ393225:AEZ393231 AOV393225:AOV393231 AYR393225:AYR393231 BIN393225:BIN393231 BSJ393225:BSJ393231 CCF393225:CCF393231 CMB393225:CMB393231 CVX393225:CVX393231 DFT393225:DFT393231 DPP393225:DPP393231 DZL393225:DZL393231 EJH393225:EJH393231 ETD393225:ETD393231 FCZ393225:FCZ393231 FMV393225:FMV393231 FWR393225:FWR393231 GGN393225:GGN393231 GQJ393225:GQJ393231 HAF393225:HAF393231 HKB393225:HKB393231 HTX393225:HTX393231 IDT393225:IDT393231 INP393225:INP393231 IXL393225:IXL393231 JHH393225:JHH393231 JRD393225:JRD393231 KAZ393225:KAZ393231 KKV393225:KKV393231 KUR393225:KUR393231 LEN393225:LEN393231 LOJ393225:LOJ393231 LYF393225:LYF393231 MIB393225:MIB393231 MRX393225:MRX393231 NBT393225:NBT393231 NLP393225:NLP393231 NVL393225:NVL393231 OFH393225:OFH393231 OPD393225:OPD393231 OYZ393225:OYZ393231 PIV393225:PIV393231 PSR393225:PSR393231 QCN393225:QCN393231 QMJ393225:QMJ393231 QWF393225:QWF393231 RGB393225:RGB393231 RPX393225:RPX393231 RZT393225:RZT393231 SJP393225:SJP393231 STL393225:STL393231 TDH393225:TDH393231 TND393225:TND393231 TWZ393225:TWZ393231 UGV393225:UGV393231 UQR393225:UQR393231 VAN393225:VAN393231 VKJ393225:VKJ393231 VUF393225:VUF393231 WEB393225:WEB393231 WNX393225:WNX393231 WXT393225:WXT393231 BL458761:BL458767 LH458761:LH458767 VD458761:VD458767 AEZ458761:AEZ458767 AOV458761:AOV458767 AYR458761:AYR458767 BIN458761:BIN458767 BSJ458761:BSJ458767 CCF458761:CCF458767 CMB458761:CMB458767 CVX458761:CVX458767 DFT458761:DFT458767 DPP458761:DPP458767 DZL458761:DZL458767 EJH458761:EJH458767 ETD458761:ETD458767 FCZ458761:FCZ458767 FMV458761:FMV458767 FWR458761:FWR458767 GGN458761:GGN458767 GQJ458761:GQJ458767 HAF458761:HAF458767 HKB458761:HKB458767 HTX458761:HTX458767 IDT458761:IDT458767 INP458761:INP458767 IXL458761:IXL458767 JHH458761:JHH458767 JRD458761:JRD458767 KAZ458761:KAZ458767 KKV458761:KKV458767 KUR458761:KUR458767 LEN458761:LEN458767 LOJ458761:LOJ458767 LYF458761:LYF458767 MIB458761:MIB458767 MRX458761:MRX458767 NBT458761:NBT458767 NLP458761:NLP458767 NVL458761:NVL458767 OFH458761:OFH458767 OPD458761:OPD458767 OYZ458761:OYZ458767 PIV458761:PIV458767 PSR458761:PSR458767 QCN458761:QCN458767 QMJ458761:QMJ458767 QWF458761:QWF458767 RGB458761:RGB458767 RPX458761:RPX458767 RZT458761:RZT458767 SJP458761:SJP458767 STL458761:STL458767 TDH458761:TDH458767 TND458761:TND458767 TWZ458761:TWZ458767 UGV458761:UGV458767 UQR458761:UQR458767 VAN458761:VAN458767 VKJ458761:VKJ458767 VUF458761:VUF458767 WEB458761:WEB458767 WNX458761:WNX458767 WXT458761:WXT458767 BL524297:BL524303 LH524297:LH524303 VD524297:VD524303 AEZ524297:AEZ524303 AOV524297:AOV524303 AYR524297:AYR524303 BIN524297:BIN524303 BSJ524297:BSJ524303 CCF524297:CCF524303 CMB524297:CMB524303 CVX524297:CVX524303 DFT524297:DFT524303 DPP524297:DPP524303 DZL524297:DZL524303 EJH524297:EJH524303 ETD524297:ETD524303 FCZ524297:FCZ524303 FMV524297:FMV524303 FWR524297:FWR524303 GGN524297:GGN524303 GQJ524297:GQJ524303 HAF524297:HAF524303 HKB524297:HKB524303 HTX524297:HTX524303 IDT524297:IDT524303 INP524297:INP524303 IXL524297:IXL524303 JHH524297:JHH524303 JRD524297:JRD524303 KAZ524297:KAZ524303 KKV524297:KKV524303 KUR524297:KUR524303 LEN524297:LEN524303 LOJ524297:LOJ524303 LYF524297:LYF524303 MIB524297:MIB524303 MRX524297:MRX524303 NBT524297:NBT524303 NLP524297:NLP524303 NVL524297:NVL524303 OFH524297:OFH524303 OPD524297:OPD524303 OYZ524297:OYZ524303 PIV524297:PIV524303 PSR524297:PSR524303 QCN524297:QCN524303 QMJ524297:QMJ524303 QWF524297:QWF524303 RGB524297:RGB524303 RPX524297:RPX524303 RZT524297:RZT524303 SJP524297:SJP524303 STL524297:STL524303 TDH524297:TDH524303 TND524297:TND524303 TWZ524297:TWZ524303 UGV524297:UGV524303 UQR524297:UQR524303 VAN524297:VAN524303 VKJ524297:VKJ524303 VUF524297:VUF524303 WEB524297:WEB524303 WNX524297:WNX524303 WXT524297:WXT524303 BL589833:BL589839 LH589833:LH589839 VD589833:VD589839 AEZ589833:AEZ589839 AOV589833:AOV589839 AYR589833:AYR589839 BIN589833:BIN589839 BSJ589833:BSJ589839 CCF589833:CCF589839 CMB589833:CMB589839 CVX589833:CVX589839 DFT589833:DFT589839 DPP589833:DPP589839 DZL589833:DZL589839 EJH589833:EJH589839 ETD589833:ETD589839 FCZ589833:FCZ589839 FMV589833:FMV589839 FWR589833:FWR589839 GGN589833:GGN589839 GQJ589833:GQJ589839 HAF589833:HAF589839 HKB589833:HKB589839 HTX589833:HTX589839 IDT589833:IDT589839 INP589833:INP589839 IXL589833:IXL589839 JHH589833:JHH589839 JRD589833:JRD589839 KAZ589833:KAZ589839 KKV589833:KKV589839 KUR589833:KUR589839 LEN589833:LEN589839 LOJ589833:LOJ589839 LYF589833:LYF589839 MIB589833:MIB589839 MRX589833:MRX589839 NBT589833:NBT589839 NLP589833:NLP589839 NVL589833:NVL589839 OFH589833:OFH589839 OPD589833:OPD589839 OYZ589833:OYZ589839 PIV589833:PIV589839 PSR589833:PSR589839 QCN589833:QCN589839 QMJ589833:QMJ589839 QWF589833:QWF589839 RGB589833:RGB589839 RPX589833:RPX589839 RZT589833:RZT589839 SJP589833:SJP589839 STL589833:STL589839 TDH589833:TDH589839 TND589833:TND589839 TWZ589833:TWZ589839 UGV589833:UGV589839 UQR589833:UQR589839 VAN589833:VAN589839 VKJ589833:VKJ589839 VUF589833:VUF589839 WEB589833:WEB589839 WNX589833:WNX589839 WXT589833:WXT589839 BL655369:BL655375 LH655369:LH655375 VD655369:VD655375 AEZ655369:AEZ655375 AOV655369:AOV655375 AYR655369:AYR655375 BIN655369:BIN655375 BSJ655369:BSJ655375 CCF655369:CCF655375 CMB655369:CMB655375 CVX655369:CVX655375 DFT655369:DFT655375 DPP655369:DPP655375 DZL655369:DZL655375 EJH655369:EJH655375 ETD655369:ETD655375 FCZ655369:FCZ655375 FMV655369:FMV655375 FWR655369:FWR655375 GGN655369:GGN655375 GQJ655369:GQJ655375 HAF655369:HAF655375 HKB655369:HKB655375 HTX655369:HTX655375 IDT655369:IDT655375 INP655369:INP655375 IXL655369:IXL655375 JHH655369:JHH655375 JRD655369:JRD655375 KAZ655369:KAZ655375 KKV655369:KKV655375 KUR655369:KUR655375 LEN655369:LEN655375 LOJ655369:LOJ655375 LYF655369:LYF655375 MIB655369:MIB655375 MRX655369:MRX655375 NBT655369:NBT655375 NLP655369:NLP655375 NVL655369:NVL655375 OFH655369:OFH655375 OPD655369:OPD655375 OYZ655369:OYZ655375 PIV655369:PIV655375 PSR655369:PSR655375 QCN655369:QCN655375 QMJ655369:QMJ655375 QWF655369:QWF655375 RGB655369:RGB655375 RPX655369:RPX655375 RZT655369:RZT655375 SJP655369:SJP655375 STL655369:STL655375 TDH655369:TDH655375 TND655369:TND655375 TWZ655369:TWZ655375 UGV655369:UGV655375 UQR655369:UQR655375 VAN655369:VAN655375 VKJ655369:VKJ655375 VUF655369:VUF655375 WEB655369:WEB655375 WNX655369:WNX655375 WXT655369:WXT655375 BL720905:BL720911 LH720905:LH720911 VD720905:VD720911 AEZ720905:AEZ720911 AOV720905:AOV720911 AYR720905:AYR720911 BIN720905:BIN720911 BSJ720905:BSJ720911 CCF720905:CCF720911 CMB720905:CMB720911 CVX720905:CVX720911 DFT720905:DFT720911 DPP720905:DPP720911 DZL720905:DZL720911 EJH720905:EJH720911 ETD720905:ETD720911 FCZ720905:FCZ720911 FMV720905:FMV720911 FWR720905:FWR720911 GGN720905:GGN720911 GQJ720905:GQJ720911 HAF720905:HAF720911 HKB720905:HKB720911 HTX720905:HTX720911 IDT720905:IDT720911 INP720905:INP720911 IXL720905:IXL720911 JHH720905:JHH720911 JRD720905:JRD720911 KAZ720905:KAZ720911 KKV720905:KKV720911 KUR720905:KUR720911 LEN720905:LEN720911 LOJ720905:LOJ720911 LYF720905:LYF720911 MIB720905:MIB720911 MRX720905:MRX720911 NBT720905:NBT720911 NLP720905:NLP720911 NVL720905:NVL720911 OFH720905:OFH720911 OPD720905:OPD720911 OYZ720905:OYZ720911 PIV720905:PIV720911 PSR720905:PSR720911 QCN720905:QCN720911 QMJ720905:QMJ720911 QWF720905:QWF720911 RGB720905:RGB720911 RPX720905:RPX720911 RZT720905:RZT720911 SJP720905:SJP720911 STL720905:STL720911 TDH720905:TDH720911 TND720905:TND720911 TWZ720905:TWZ720911 UGV720905:UGV720911 UQR720905:UQR720911 VAN720905:VAN720911 VKJ720905:VKJ720911 VUF720905:VUF720911 WEB720905:WEB720911 WNX720905:WNX720911 WXT720905:WXT720911 BL786441:BL786447 LH786441:LH786447 VD786441:VD786447 AEZ786441:AEZ786447 AOV786441:AOV786447 AYR786441:AYR786447 BIN786441:BIN786447 BSJ786441:BSJ786447 CCF786441:CCF786447 CMB786441:CMB786447 CVX786441:CVX786447 DFT786441:DFT786447 DPP786441:DPP786447 DZL786441:DZL786447 EJH786441:EJH786447 ETD786441:ETD786447 FCZ786441:FCZ786447 FMV786441:FMV786447 FWR786441:FWR786447 GGN786441:GGN786447 GQJ786441:GQJ786447 HAF786441:HAF786447 HKB786441:HKB786447 HTX786441:HTX786447 IDT786441:IDT786447 INP786441:INP786447 IXL786441:IXL786447 JHH786441:JHH786447 JRD786441:JRD786447 KAZ786441:KAZ786447 KKV786441:KKV786447 KUR786441:KUR786447 LEN786441:LEN786447 LOJ786441:LOJ786447 LYF786441:LYF786447 MIB786441:MIB786447 MRX786441:MRX786447 NBT786441:NBT786447 NLP786441:NLP786447 NVL786441:NVL786447 OFH786441:OFH786447 OPD786441:OPD786447 OYZ786441:OYZ786447 PIV786441:PIV786447 PSR786441:PSR786447 QCN786441:QCN786447 QMJ786441:QMJ786447 QWF786441:QWF786447 RGB786441:RGB786447 RPX786441:RPX786447 RZT786441:RZT786447 SJP786441:SJP786447 STL786441:STL786447 TDH786441:TDH786447 TND786441:TND786447 TWZ786441:TWZ786447 UGV786441:UGV786447 UQR786441:UQR786447 VAN786441:VAN786447 VKJ786441:VKJ786447 VUF786441:VUF786447 WEB786441:WEB786447 WNX786441:WNX786447 WXT786441:WXT786447 BL851977:BL851983 LH851977:LH851983 VD851977:VD851983 AEZ851977:AEZ851983 AOV851977:AOV851983 AYR851977:AYR851983 BIN851977:BIN851983 BSJ851977:BSJ851983 CCF851977:CCF851983 CMB851977:CMB851983 CVX851977:CVX851983 DFT851977:DFT851983 DPP851977:DPP851983 DZL851977:DZL851983 EJH851977:EJH851983 ETD851977:ETD851983 FCZ851977:FCZ851983 FMV851977:FMV851983 FWR851977:FWR851983 GGN851977:GGN851983 GQJ851977:GQJ851983 HAF851977:HAF851983 HKB851977:HKB851983 HTX851977:HTX851983 IDT851977:IDT851983 INP851977:INP851983 IXL851977:IXL851983 JHH851977:JHH851983 JRD851977:JRD851983 KAZ851977:KAZ851983 KKV851977:KKV851983 KUR851977:KUR851983 LEN851977:LEN851983 LOJ851977:LOJ851983 LYF851977:LYF851983 MIB851977:MIB851983 MRX851977:MRX851983 NBT851977:NBT851983 NLP851977:NLP851983 NVL851977:NVL851983 OFH851977:OFH851983 OPD851977:OPD851983 OYZ851977:OYZ851983 PIV851977:PIV851983 PSR851977:PSR851983 QCN851977:QCN851983 QMJ851977:QMJ851983 QWF851977:QWF851983 RGB851977:RGB851983 RPX851977:RPX851983 RZT851977:RZT851983 SJP851977:SJP851983 STL851977:STL851983 TDH851977:TDH851983 TND851977:TND851983 TWZ851977:TWZ851983 UGV851977:UGV851983 UQR851977:UQR851983 VAN851977:VAN851983 VKJ851977:VKJ851983 VUF851977:VUF851983 WEB851977:WEB851983 WNX851977:WNX851983 WXT851977:WXT851983 BL917513:BL917519 LH917513:LH917519 VD917513:VD917519 AEZ917513:AEZ917519 AOV917513:AOV917519 AYR917513:AYR917519 BIN917513:BIN917519 BSJ917513:BSJ917519 CCF917513:CCF917519 CMB917513:CMB917519 CVX917513:CVX917519 DFT917513:DFT917519 DPP917513:DPP917519 DZL917513:DZL917519 EJH917513:EJH917519 ETD917513:ETD917519 FCZ917513:FCZ917519 FMV917513:FMV917519 FWR917513:FWR917519 GGN917513:GGN917519 GQJ917513:GQJ917519 HAF917513:HAF917519 HKB917513:HKB917519 HTX917513:HTX917519 IDT917513:IDT917519 INP917513:INP917519 IXL917513:IXL917519 JHH917513:JHH917519 JRD917513:JRD917519 KAZ917513:KAZ917519 KKV917513:KKV917519 KUR917513:KUR917519 LEN917513:LEN917519 LOJ917513:LOJ917519 LYF917513:LYF917519 MIB917513:MIB917519 MRX917513:MRX917519 NBT917513:NBT917519 NLP917513:NLP917519 NVL917513:NVL917519 OFH917513:OFH917519 OPD917513:OPD917519 OYZ917513:OYZ917519 PIV917513:PIV917519 PSR917513:PSR917519 QCN917513:QCN917519 QMJ917513:QMJ917519 QWF917513:QWF917519 RGB917513:RGB917519 RPX917513:RPX917519 RZT917513:RZT917519 SJP917513:SJP917519 STL917513:STL917519 TDH917513:TDH917519 TND917513:TND917519 TWZ917513:TWZ917519 UGV917513:UGV917519 UQR917513:UQR917519 VAN917513:VAN917519 VKJ917513:VKJ917519 VUF917513:VUF917519 WEB917513:WEB917519 WNX917513:WNX917519 WXT917513:WXT917519 BL983049:BL983055 LH983049:LH983055 VD983049:VD983055 AEZ983049:AEZ983055 AOV983049:AOV983055 AYR983049:AYR983055 BIN983049:BIN983055 BSJ983049:BSJ983055 CCF983049:CCF983055 CMB983049:CMB983055 CVX983049:CVX983055 DFT983049:DFT983055 DPP983049:DPP983055 DZL983049:DZL983055 EJH983049:EJH983055 ETD983049:ETD983055 FCZ983049:FCZ983055 FMV983049:FMV983055 FWR983049:FWR983055 GGN983049:GGN983055 GQJ983049:GQJ983055 HAF983049:HAF983055 HKB983049:HKB983055 HTX983049:HTX983055 IDT983049:IDT983055 INP983049:INP983055 IXL983049:IXL983055 JHH983049:JHH983055 JRD983049:JRD983055 KAZ983049:KAZ983055 KKV983049:KKV983055 KUR983049:KUR983055 LEN983049:LEN983055 LOJ983049:LOJ983055 LYF983049:LYF983055 MIB983049:MIB983055 MRX983049:MRX983055 NBT983049:NBT983055 NLP983049:NLP983055 NVL983049:NVL983055 OFH983049:OFH983055 OPD983049:OPD983055 OYZ983049:OYZ983055 PIV983049:PIV983055 PSR983049:PSR983055 QCN983049:QCN983055 QMJ983049:QMJ983055 QWF983049:QWF983055 RGB983049:RGB983055 RPX983049:RPX983055 RZT983049:RZT983055 SJP983049:SJP983055 STL983049:STL983055 TDH983049:TDH983055 TND983049:TND983055 TWZ983049:TWZ983055 UGV983049:UGV983055 UQR983049:UQR983055 VAN983049:VAN983055 VKJ983049:VKJ983055 VUF983049:VUF983055 WEB983049:WEB983055 WNX983049:WNX983055 WXT983049:WXT983055">
      <formula1>Oportunidad</formula1>
    </dataValidation>
    <dataValidation type="list" showInputMessage="1" showErrorMessage="1" errorTitle="Rechazado" error="Solo son validadas las opciones de la lista" sqref="BN9:BN15 LJ9:LJ15 VF9:VF15 AFB9:AFB15 AOX9:AOX15 AYT9:AYT15 BIP9:BIP15 BSL9:BSL15 CCH9:CCH15 CMD9:CMD15 CVZ9:CVZ15 DFV9:DFV15 DPR9:DPR15 DZN9:DZN15 EJJ9:EJJ15 ETF9:ETF15 FDB9:FDB15 FMX9:FMX15 FWT9:FWT15 GGP9:GGP15 GQL9:GQL15 HAH9:HAH15 HKD9:HKD15 HTZ9:HTZ15 IDV9:IDV15 INR9:INR15 IXN9:IXN15 JHJ9:JHJ15 JRF9:JRF15 KBB9:KBB15 KKX9:KKX15 KUT9:KUT15 LEP9:LEP15 LOL9:LOL15 LYH9:LYH15 MID9:MID15 MRZ9:MRZ15 NBV9:NBV15 NLR9:NLR15 NVN9:NVN15 OFJ9:OFJ15 OPF9:OPF15 OZB9:OZB15 PIX9:PIX15 PST9:PST15 QCP9:QCP15 QML9:QML15 QWH9:QWH15 RGD9:RGD15 RPZ9:RPZ15 RZV9:RZV15 SJR9:SJR15 STN9:STN15 TDJ9:TDJ15 TNF9:TNF15 TXB9:TXB15 UGX9:UGX15 UQT9:UQT15 VAP9:VAP15 VKL9:VKL15 VUH9:VUH15 WED9:WED15 WNZ9:WNZ15 WXV9:WXV15 BN65545:BN65551 LJ65545:LJ65551 VF65545:VF65551 AFB65545:AFB65551 AOX65545:AOX65551 AYT65545:AYT65551 BIP65545:BIP65551 BSL65545:BSL65551 CCH65545:CCH65551 CMD65545:CMD65551 CVZ65545:CVZ65551 DFV65545:DFV65551 DPR65545:DPR65551 DZN65545:DZN65551 EJJ65545:EJJ65551 ETF65545:ETF65551 FDB65545:FDB65551 FMX65545:FMX65551 FWT65545:FWT65551 GGP65545:GGP65551 GQL65545:GQL65551 HAH65545:HAH65551 HKD65545:HKD65551 HTZ65545:HTZ65551 IDV65545:IDV65551 INR65545:INR65551 IXN65545:IXN65551 JHJ65545:JHJ65551 JRF65545:JRF65551 KBB65545:KBB65551 KKX65545:KKX65551 KUT65545:KUT65551 LEP65545:LEP65551 LOL65545:LOL65551 LYH65545:LYH65551 MID65545:MID65551 MRZ65545:MRZ65551 NBV65545:NBV65551 NLR65545:NLR65551 NVN65545:NVN65551 OFJ65545:OFJ65551 OPF65545:OPF65551 OZB65545:OZB65551 PIX65545:PIX65551 PST65545:PST65551 QCP65545:QCP65551 QML65545:QML65551 QWH65545:QWH65551 RGD65545:RGD65551 RPZ65545:RPZ65551 RZV65545:RZV65551 SJR65545:SJR65551 STN65545:STN65551 TDJ65545:TDJ65551 TNF65545:TNF65551 TXB65545:TXB65551 UGX65545:UGX65551 UQT65545:UQT65551 VAP65545:VAP65551 VKL65545:VKL65551 VUH65545:VUH65551 WED65545:WED65551 WNZ65545:WNZ65551 WXV65545:WXV65551 BN131081:BN131087 LJ131081:LJ131087 VF131081:VF131087 AFB131081:AFB131087 AOX131081:AOX131087 AYT131081:AYT131087 BIP131081:BIP131087 BSL131081:BSL131087 CCH131081:CCH131087 CMD131081:CMD131087 CVZ131081:CVZ131087 DFV131081:DFV131087 DPR131081:DPR131087 DZN131081:DZN131087 EJJ131081:EJJ131087 ETF131081:ETF131087 FDB131081:FDB131087 FMX131081:FMX131087 FWT131081:FWT131087 GGP131081:GGP131087 GQL131081:GQL131087 HAH131081:HAH131087 HKD131081:HKD131087 HTZ131081:HTZ131087 IDV131081:IDV131087 INR131081:INR131087 IXN131081:IXN131087 JHJ131081:JHJ131087 JRF131081:JRF131087 KBB131081:KBB131087 KKX131081:KKX131087 KUT131081:KUT131087 LEP131081:LEP131087 LOL131081:LOL131087 LYH131081:LYH131087 MID131081:MID131087 MRZ131081:MRZ131087 NBV131081:NBV131087 NLR131081:NLR131087 NVN131081:NVN131087 OFJ131081:OFJ131087 OPF131081:OPF131087 OZB131081:OZB131087 PIX131081:PIX131087 PST131081:PST131087 QCP131081:QCP131087 QML131081:QML131087 QWH131081:QWH131087 RGD131081:RGD131087 RPZ131081:RPZ131087 RZV131081:RZV131087 SJR131081:SJR131087 STN131081:STN131087 TDJ131081:TDJ131087 TNF131081:TNF131087 TXB131081:TXB131087 UGX131081:UGX131087 UQT131081:UQT131087 VAP131081:VAP131087 VKL131081:VKL131087 VUH131081:VUH131087 WED131081:WED131087 WNZ131081:WNZ131087 WXV131081:WXV131087 BN196617:BN196623 LJ196617:LJ196623 VF196617:VF196623 AFB196617:AFB196623 AOX196617:AOX196623 AYT196617:AYT196623 BIP196617:BIP196623 BSL196617:BSL196623 CCH196617:CCH196623 CMD196617:CMD196623 CVZ196617:CVZ196623 DFV196617:DFV196623 DPR196617:DPR196623 DZN196617:DZN196623 EJJ196617:EJJ196623 ETF196617:ETF196623 FDB196617:FDB196623 FMX196617:FMX196623 FWT196617:FWT196623 GGP196617:GGP196623 GQL196617:GQL196623 HAH196617:HAH196623 HKD196617:HKD196623 HTZ196617:HTZ196623 IDV196617:IDV196623 INR196617:INR196623 IXN196617:IXN196623 JHJ196617:JHJ196623 JRF196617:JRF196623 KBB196617:KBB196623 KKX196617:KKX196623 KUT196617:KUT196623 LEP196617:LEP196623 LOL196617:LOL196623 LYH196617:LYH196623 MID196617:MID196623 MRZ196617:MRZ196623 NBV196617:NBV196623 NLR196617:NLR196623 NVN196617:NVN196623 OFJ196617:OFJ196623 OPF196617:OPF196623 OZB196617:OZB196623 PIX196617:PIX196623 PST196617:PST196623 QCP196617:QCP196623 QML196617:QML196623 QWH196617:QWH196623 RGD196617:RGD196623 RPZ196617:RPZ196623 RZV196617:RZV196623 SJR196617:SJR196623 STN196617:STN196623 TDJ196617:TDJ196623 TNF196617:TNF196623 TXB196617:TXB196623 UGX196617:UGX196623 UQT196617:UQT196623 VAP196617:VAP196623 VKL196617:VKL196623 VUH196617:VUH196623 WED196617:WED196623 WNZ196617:WNZ196623 WXV196617:WXV196623 BN262153:BN262159 LJ262153:LJ262159 VF262153:VF262159 AFB262153:AFB262159 AOX262153:AOX262159 AYT262153:AYT262159 BIP262153:BIP262159 BSL262153:BSL262159 CCH262153:CCH262159 CMD262153:CMD262159 CVZ262153:CVZ262159 DFV262153:DFV262159 DPR262153:DPR262159 DZN262153:DZN262159 EJJ262153:EJJ262159 ETF262153:ETF262159 FDB262153:FDB262159 FMX262153:FMX262159 FWT262153:FWT262159 GGP262153:GGP262159 GQL262153:GQL262159 HAH262153:HAH262159 HKD262153:HKD262159 HTZ262153:HTZ262159 IDV262153:IDV262159 INR262153:INR262159 IXN262153:IXN262159 JHJ262153:JHJ262159 JRF262153:JRF262159 KBB262153:KBB262159 KKX262153:KKX262159 KUT262153:KUT262159 LEP262153:LEP262159 LOL262153:LOL262159 LYH262153:LYH262159 MID262153:MID262159 MRZ262153:MRZ262159 NBV262153:NBV262159 NLR262153:NLR262159 NVN262153:NVN262159 OFJ262153:OFJ262159 OPF262153:OPF262159 OZB262153:OZB262159 PIX262153:PIX262159 PST262153:PST262159 QCP262153:QCP262159 QML262153:QML262159 QWH262153:QWH262159 RGD262153:RGD262159 RPZ262153:RPZ262159 RZV262153:RZV262159 SJR262153:SJR262159 STN262153:STN262159 TDJ262153:TDJ262159 TNF262153:TNF262159 TXB262153:TXB262159 UGX262153:UGX262159 UQT262153:UQT262159 VAP262153:VAP262159 VKL262153:VKL262159 VUH262153:VUH262159 WED262153:WED262159 WNZ262153:WNZ262159 WXV262153:WXV262159 BN327689:BN327695 LJ327689:LJ327695 VF327689:VF327695 AFB327689:AFB327695 AOX327689:AOX327695 AYT327689:AYT327695 BIP327689:BIP327695 BSL327689:BSL327695 CCH327689:CCH327695 CMD327689:CMD327695 CVZ327689:CVZ327695 DFV327689:DFV327695 DPR327689:DPR327695 DZN327689:DZN327695 EJJ327689:EJJ327695 ETF327689:ETF327695 FDB327689:FDB327695 FMX327689:FMX327695 FWT327689:FWT327695 GGP327689:GGP327695 GQL327689:GQL327695 HAH327689:HAH327695 HKD327689:HKD327695 HTZ327689:HTZ327695 IDV327689:IDV327695 INR327689:INR327695 IXN327689:IXN327695 JHJ327689:JHJ327695 JRF327689:JRF327695 KBB327689:KBB327695 KKX327689:KKX327695 KUT327689:KUT327695 LEP327689:LEP327695 LOL327689:LOL327695 LYH327689:LYH327695 MID327689:MID327695 MRZ327689:MRZ327695 NBV327689:NBV327695 NLR327689:NLR327695 NVN327689:NVN327695 OFJ327689:OFJ327695 OPF327689:OPF327695 OZB327689:OZB327695 PIX327689:PIX327695 PST327689:PST327695 QCP327689:QCP327695 QML327689:QML327695 QWH327689:QWH327695 RGD327689:RGD327695 RPZ327689:RPZ327695 RZV327689:RZV327695 SJR327689:SJR327695 STN327689:STN327695 TDJ327689:TDJ327695 TNF327689:TNF327695 TXB327689:TXB327695 UGX327689:UGX327695 UQT327689:UQT327695 VAP327689:VAP327695 VKL327689:VKL327695 VUH327689:VUH327695 WED327689:WED327695 WNZ327689:WNZ327695 WXV327689:WXV327695 BN393225:BN393231 LJ393225:LJ393231 VF393225:VF393231 AFB393225:AFB393231 AOX393225:AOX393231 AYT393225:AYT393231 BIP393225:BIP393231 BSL393225:BSL393231 CCH393225:CCH393231 CMD393225:CMD393231 CVZ393225:CVZ393231 DFV393225:DFV393231 DPR393225:DPR393231 DZN393225:DZN393231 EJJ393225:EJJ393231 ETF393225:ETF393231 FDB393225:FDB393231 FMX393225:FMX393231 FWT393225:FWT393231 GGP393225:GGP393231 GQL393225:GQL393231 HAH393225:HAH393231 HKD393225:HKD393231 HTZ393225:HTZ393231 IDV393225:IDV393231 INR393225:INR393231 IXN393225:IXN393231 JHJ393225:JHJ393231 JRF393225:JRF393231 KBB393225:KBB393231 KKX393225:KKX393231 KUT393225:KUT393231 LEP393225:LEP393231 LOL393225:LOL393231 LYH393225:LYH393231 MID393225:MID393231 MRZ393225:MRZ393231 NBV393225:NBV393231 NLR393225:NLR393231 NVN393225:NVN393231 OFJ393225:OFJ393231 OPF393225:OPF393231 OZB393225:OZB393231 PIX393225:PIX393231 PST393225:PST393231 QCP393225:QCP393231 QML393225:QML393231 QWH393225:QWH393231 RGD393225:RGD393231 RPZ393225:RPZ393231 RZV393225:RZV393231 SJR393225:SJR393231 STN393225:STN393231 TDJ393225:TDJ393231 TNF393225:TNF393231 TXB393225:TXB393231 UGX393225:UGX393231 UQT393225:UQT393231 VAP393225:VAP393231 VKL393225:VKL393231 VUH393225:VUH393231 WED393225:WED393231 WNZ393225:WNZ393231 WXV393225:WXV393231 BN458761:BN458767 LJ458761:LJ458767 VF458761:VF458767 AFB458761:AFB458767 AOX458761:AOX458767 AYT458761:AYT458767 BIP458761:BIP458767 BSL458761:BSL458767 CCH458761:CCH458767 CMD458761:CMD458767 CVZ458761:CVZ458767 DFV458761:DFV458767 DPR458761:DPR458767 DZN458761:DZN458767 EJJ458761:EJJ458767 ETF458761:ETF458767 FDB458761:FDB458767 FMX458761:FMX458767 FWT458761:FWT458767 GGP458761:GGP458767 GQL458761:GQL458767 HAH458761:HAH458767 HKD458761:HKD458767 HTZ458761:HTZ458767 IDV458761:IDV458767 INR458761:INR458767 IXN458761:IXN458767 JHJ458761:JHJ458767 JRF458761:JRF458767 KBB458761:KBB458767 KKX458761:KKX458767 KUT458761:KUT458767 LEP458761:LEP458767 LOL458761:LOL458767 LYH458761:LYH458767 MID458761:MID458767 MRZ458761:MRZ458767 NBV458761:NBV458767 NLR458761:NLR458767 NVN458761:NVN458767 OFJ458761:OFJ458767 OPF458761:OPF458767 OZB458761:OZB458767 PIX458761:PIX458767 PST458761:PST458767 QCP458761:QCP458767 QML458761:QML458767 QWH458761:QWH458767 RGD458761:RGD458767 RPZ458761:RPZ458767 RZV458761:RZV458767 SJR458761:SJR458767 STN458761:STN458767 TDJ458761:TDJ458767 TNF458761:TNF458767 TXB458761:TXB458767 UGX458761:UGX458767 UQT458761:UQT458767 VAP458761:VAP458767 VKL458761:VKL458767 VUH458761:VUH458767 WED458761:WED458767 WNZ458761:WNZ458767 WXV458761:WXV458767 BN524297:BN524303 LJ524297:LJ524303 VF524297:VF524303 AFB524297:AFB524303 AOX524297:AOX524303 AYT524297:AYT524303 BIP524297:BIP524303 BSL524297:BSL524303 CCH524297:CCH524303 CMD524297:CMD524303 CVZ524297:CVZ524303 DFV524297:DFV524303 DPR524297:DPR524303 DZN524297:DZN524303 EJJ524297:EJJ524303 ETF524297:ETF524303 FDB524297:FDB524303 FMX524297:FMX524303 FWT524297:FWT524303 GGP524297:GGP524303 GQL524297:GQL524303 HAH524297:HAH524303 HKD524297:HKD524303 HTZ524297:HTZ524303 IDV524297:IDV524303 INR524297:INR524303 IXN524297:IXN524303 JHJ524297:JHJ524303 JRF524297:JRF524303 KBB524297:KBB524303 KKX524297:KKX524303 KUT524297:KUT524303 LEP524297:LEP524303 LOL524297:LOL524303 LYH524297:LYH524303 MID524297:MID524303 MRZ524297:MRZ524303 NBV524297:NBV524303 NLR524297:NLR524303 NVN524297:NVN524303 OFJ524297:OFJ524303 OPF524297:OPF524303 OZB524297:OZB524303 PIX524297:PIX524303 PST524297:PST524303 QCP524297:QCP524303 QML524297:QML524303 QWH524297:QWH524303 RGD524297:RGD524303 RPZ524297:RPZ524303 RZV524297:RZV524303 SJR524297:SJR524303 STN524297:STN524303 TDJ524297:TDJ524303 TNF524297:TNF524303 TXB524297:TXB524303 UGX524297:UGX524303 UQT524297:UQT524303 VAP524297:VAP524303 VKL524297:VKL524303 VUH524297:VUH524303 WED524297:WED524303 WNZ524297:WNZ524303 WXV524297:WXV524303 BN589833:BN589839 LJ589833:LJ589839 VF589833:VF589839 AFB589833:AFB589839 AOX589833:AOX589839 AYT589833:AYT589839 BIP589833:BIP589839 BSL589833:BSL589839 CCH589833:CCH589839 CMD589833:CMD589839 CVZ589833:CVZ589839 DFV589833:DFV589839 DPR589833:DPR589839 DZN589833:DZN589839 EJJ589833:EJJ589839 ETF589833:ETF589839 FDB589833:FDB589839 FMX589833:FMX589839 FWT589833:FWT589839 GGP589833:GGP589839 GQL589833:GQL589839 HAH589833:HAH589839 HKD589833:HKD589839 HTZ589833:HTZ589839 IDV589833:IDV589839 INR589833:INR589839 IXN589833:IXN589839 JHJ589833:JHJ589839 JRF589833:JRF589839 KBB589833:KBB589839 KKX589833:KKX589839 KUT589833:KUT589839 LEP589833:LEP589839 LOL589833:LOL589839 LYH589833:LYH589839 MID589833:MID589839 MRZ589833:MRZ589839 NBV589833:NBV589839 NLR589833:NLR589839 NVN589833:NVN589839 OFJ589833:OFJ589839 OPF589833:OPF589839 OZB589833:OZB589839 PIX589833:PIX589839 PST589833:PST589839 QCP589833:QCP589839 QML589833:QML589839 QWH589833:QWH589839 RGD589833:RGD589839 RPZ589833:RPZ589839 RZV589833:RZV589839 SJR589833:SJR589839 STN589833:STN589839 TDJ589833:TDJ589839 TNF589833:TNF589839 TXB589833:TXB589839 UGX589833:UGX589839 UQT589833:UQT589839 VAP589833:VAP589839 VKL589833:VKL589839 VUH589833:VUH589839 WED589833:WED589839 WNZ589833:WNZ589839 WXV589833:WXV589839 BN655369:BN655375 LJ655369:LJ655375 VF655369:VF655375 AFB655369:AFB655375 AOX655369:AOX655375 AYT655369:AYT655375 BIP655369:BIP655375 BSL655369:BSL655375 CCH655369:CCH655375 CMD655369:CMD655375 CVZ655369:CVZ655375 DFV655369:DFV655375 DPR655369:DPR655375 DZN655369:DZN655375 EJJ655369:EJJ655375 ETF655369:ETF655375 FDB655369:FDB655375 FMX655369:FMX655375 FWT655369:FWT655375 GGP655369:GGP655375 GQL655369:GQL655375 HAH655369:HAH655375 HKD655369:HKD655375 HTZ655369:HTZ655375 IDV655369:IDV655375 INR655369:INR655375 IXN655369:IXN655375 JHJ655369:JHJ655375 JRF655369:JRF655375 KBB655369:KBB655375 KKX655369:KKX655375 KUT655369:KUT655375 LEP655369:LEP655375 LOL655369:LOL655375 LYH655369:LYH655375 MID655369:MID655375 MRZ655369:MRZ655375 NBV655369:NBV655375 NLR655369:NLR655375 NVN655369:NVN655375 OFJ655369:OFJ655375 OPF655369:OPF655375 OZB655369:OZB655375 PIX655369:PIX655375 PST655369:PST655375 QCP655369:QCP655375 QML655369:QML655375 QWH655369:QWH655375 RGD655369:RGD655375 RPZ655369:RPZ655375 RZV655369:RZV655375 SJR655369:SJR655375 STN655369:STN655375 TDJ655369:TDJ655375 TNF655369:TNF655375 TXB655369:TXB655375 UGX655369:UGX655375 UQT655369:UQT655375 VAP655369:VAP655375 VKL655369:VKL655375 VUH655369:VUH655375 WED655369:WED655375 WNZ655369:WNZ655375 WXV655369:WXV655375 BN720905:BN720911 LJ720905:LJ720911 VF720905:VF720911 AFB720905:AFB720911 AOX720905:AOX720911 AYT720905:AYT720911 BIP720905:BIP720911 BSL720905:BSL720911 CCH720905:CCH720911 CMD720905:CMD720911 CVZ720905:CVZ720911 DFV720905:DFV720911 DPR720905:DPR720911 DZN720905:DZN720911 EJJ720905:EJJ720911 ETF720905:ETF720911 FDB720905:FDB720911 FMX720905:FMX720911 FWT720905:FWT720911 GGP720905:GGP720911 GQL720905:GQL720911 HAH720905:HAH720911 HKD720905:HKD720911 HTZ720905:HTZ720911 IDV720905:IDV720911 INR720905:INR720911 IXN720905:IXN720911 JHJ720905:JHJ720911 JRF720905:JRF720911 KBB720905:KBB720911 KKX720905:KKX720911 KUT720905:KUT720911 LEP720905:LEP720911 LOL720905:LOL720911 LYH720905:LYH720911 MID720905:MID720911 MRZ720905:MRZ720911 NBV720905:NBV720911 NLR720905:NLR720911 NVN720905:NVN720911 OFJ720905:OFJ720911 OPF720905:OPF720911 OZB720905:OZB720911 PIX720905:PIX720911 PST720905:PST720911 QCP720905:QCP720911 QML720905:QML720911 QWH720905:QWH720911 RGD720905:RGD720911 RPZ720905:RPZ720911 RZV720905:RZV720911 SJR720905:SJR720911 STN720905:STN720911 TDJ720905:TDJ720911 TNF720905:TNF720911 TXB720905:TXB720911 UGX720905:UGX720911 UQT720905:UQT720911 VAP720905:VAP720911 VKL720905:VKL720911 VUH720905:VUH720911 WED720905:WED720911 WNZ720905:WNZ720911 WXV720905:WXV720911 BN786441:BN786447 LJ786441:LJ786447 VF786441:VF786447 AFB786441:AFB786447 AOX786441:AOX786447 AYT786441:AYT786447 BIP786441:BIP786447 BSL786441:BSL786447 CCH786441:CCH786447 CMD786441:CMD786447 CVZ786441:CVZ786447 DFV786441:DFV786447 DPR786441:DPR786447 DZN786441:DZN786447 EJJ786441:EJJ786447 ETF786441:ETF786447 FDB786441:FDB786447 FMX786441:FMX786447 FWT786441:FWT786447 GGP786441:GGP786447 GQL786441:GQL786447 HAH786441:HAH786447 HKD786441:HKD786447 HTZ786441:HTZ786447 IDV786441:IDV786447 INR786441:INR786447 IXN786441:IXN786447 JHJ786441:JHJ786447 JRF786441:JRF786447 KBB786441:KBB786447 KKX786441:KKX786447 KUT786441:KUT786447 LEP786441:LEP786447 LOL786441:LOL786447 LYH786441:LYH786447 MID786441:MID786447 MRZ786441:MRZ786447 NBV786441:NBV786447 NLR786441:NLR786447 NVN786441:NVN786447 OFJ786441:OFJ786447 OPF786441:OPF786447 OZB786441:OZB786447 PIX786441:PIX786447 PST786441:PST786447 QCP786441:QCP786447 QML786441:QML786447 QWH786441:QWH786447 RGD786441:RGD786447 RPZ786441:RPZ786447 RZV786441:RZV786447 SJR786441:SJR786447 STN786441:STN786447 TDJ786441:TDJ786447 TNF786441:TNF786447 TXB786441:TXB786447 UGX786441:UGX786447 UQT786441:UQT786447 VAP786441:VAP786447 VKL786441:VKL786447 VUH786441:VUH786447 WED786441:WED786447 WNZ786441:WNZ786447 WXV786441:WXV786447 BN851977:BN851983 LJ851977:LJ851983 VF851977:VF851983 AFB851977:AFB851983 AOX851977:AOX851983 AYT851977:AYT851983 BIP851977:BIP851983 BSL851977:BSL851983 CCH851977:CCH851983 CMD851977:CMD851983 CVZ851977:CVZ851983 DFV851977:DFV851983 DPR851977:DPR851983 DZN851977:DZN851983 EJJ851977:EJJ851983 ETF851977:ETF851983 FDB851977:FDB851983 FMX851977:FMX851983 FWT851977:FWT851983 GGP851977:GGP851983 GQL851977:GQL851983 HAH851977:HAH851983 HKD851977:HKD851983 HTZ851977:HTZ851983 IDV851977:IDV851983 INR851977:INR851983 IXN851977:IXN851983 JHJ851977:JHJ851983 JRF851977:JRF851983 KBB851977:KBB851983 KKX851977:KKX851983 KUT851977:KUT851983 LEP851977:LEP851983 LOL851977:LOL851983 LYH851977:LYH851983 MID851977:MID851983 MRZ851977:MRZ851983 NBV851977:NBV851983 NLR851977:NLR851983 NVN851977:NVN851983 OFJ851977:OFJ851983 OPF851977:OPF851983 OZB851977:OZB851983 PIX851977:PIX851983 PST851977:PST851983 QCP851977:QCP851983 QML851977:QML851983 QWH851977:QWH851983 RGD851977:RGD851983 RPZ851977:RPZ851983 RZV851977:RZV851983 SJR851977:SJR851983 STN851977:STN851983 TDJ851977:TDJ851983 TNF851977:TNF851983 TXB851977:TXB851983 UGX851977:UGX851983 UQT851977:UQT851983 VAP851977:VAP851983 VKL851977:VKL851983 VUH851977:VUH851983 WED851977:WED851983 WNZ851977:WNZ851983 WXV851977:WXV851983 BN917513:BN917519 LJ917513:LJ917519 VF917513:VF917519 AFB917513:AFB917519 AOX917513:AOX917519 AYT917513:AYT917519 BIP917513:BIP917519 BSL917513:BSL917519 CCH917513:CCH917519 CMD917513:CMD917519 CVZ917513:CVZ917519 DFV917513:DFV917519 DPR917513:DPR917519 DZN917513:DZN917519 EJJ917513:EJJ917519 ETF917513:ETF917519 FDB917513:FDB917519 FMX917513:FMX917519 FWT917513:FWT917519 GGP917513:GGP917519 GQL917513:GQL917519 HAH917513:HAH917519 HKD917513:HKD917519 HTZ917513:HTZ917519 IDV917513:IDV917519 INR917513:INR917519 IXN917513:IXN917519 JHJ917513:JHJ917519 JRF917513:JRF917519 KBB917513:KBB917519 KKX917513:KKX917519 KUT917513:KUT917519 LEP917513:LEP917519 LOL917513:LOL917519 LYH917513:LYH917519 MID917513:MID917519 MRZ917513:MRZ917519 NBV917513:NBV917519 NLR917513:NLR917519 NVN917513:NVN917519 OFJ917513:OFJ917519 OPF917513:OPF917519 OZB917513:OZB917519 PIX917513:PIX917519 PST917513:PST917519 QCP917513:QCP917519 QML917513:QML917519 QWH917513:QWH917519 RGD917513:RGD917519 RPZ917513:RPZ917519 RZV917513:RZV917519 SJR917513:SJR917519 STN917513:STN917519 TDJ917513:TDJ917519 TNF917513:TNF917519 TXB917513:TXB917519 UGX917513:UGX917519 UQT917513:UQT917519 VAP917513:VAP917519 VKL917513:VKL917519 VUH917513:VUH917519 WED917513:WED917519 WNZ917513:WNZ917519 WXV917513:WXV917519 BN983049:BN983055 LJ983049:LJ983055 VF983049:VF983055 AFB983049:AFB983055 AOX983049:AOX983055 AYT983049:AYT983055 BIP983049:BIP983055 BSL983049:BSL983055 CCH983049:CCH983055 CMD983049:CMD983055 CVZ983049:CVZ983055 DFV983049:DFV983055 DPR983049:DPR983055 DZN983049:DZN983055 EJJ983049:EJJ983055 ETF983049:ETF983055 FDB983049:FDB983055 FMX983049:FMX983055 FWT983049:FWT983055 GGP983049:GGP983055 GQL983049:GQL983055 HAH983049:HAH983055 HKD983049:HKD983055 HTZ983049:HTZ983055 IDV983049:IDV983055 INR983049:INR983055 IXN983049:IXN983055 JHJ983049:JHJ983055 JRF983049:JRF983055 KBB983049:KBB983055 KKX983049:KKX983055 KUT983049:KUT983055 LEP983049:LEP983055 LOL983049:LOL983055 LYH983049:LYH983055 MID983049:MID983055 MRZ983049:MRZ983055 NBV983049:NBV983055 NLR983049:NLR983055 NVN983049:NVN983055 OFJ983049:OFJ983055 OPF983049:OPF983055 OZB983049:OZB983055 PIX983049:PIX983055 PST983049:PST983055 QCP983049:QCP983055 QML983049:QML983055 QWH983049:QWH983055 RGD983049:RGD983055 RPZ983049:RPZ983055 RZV983049:RZV983055 SJR983049:SJR983055 STN983049:STN983055 TDJ983049:TDJ983055 TNF983049:TNF983055 TXB983049:TXB983055 UGX983049:UGX983055 UQT983049:UQT983055 VAP983049:VAP983055 VKL983049:VKL983055 VUH983049:VUH983055 WED983049:WED983055 WNZ983049:WNZ983055 WXV983049:WXV983055">
      <formula1>Efecto</formula1>
    </dataValidation>
    <dataValidation allowBlank="1" showInputMessage="1" showErrorMessage="1" error="mayor 1" sqref="BO9:BP15 LK9:LL15 VG9:VH15 AFC9:AFD15 AOY9:AOZ15 AYU9:AYV15 BIQ9:BIR15 BSM9:BSN15 CCI9:CCJ15 CME9:CMF15 CWA9:CWB15 DFW9:DFX15 DPS9:DPT15 DZO9:DZP15 EJK9:EJL15 ETG9:ETH15 FDC9:FDD15 FMY9:FMZ15 FWU9:FWV15 GGQ9:GGR15 GQM9:GQN15 HAI9:HAJ15 HKE9:HKF15 HUA9:HUB15 IDW9:IDX15 INS9:INT15 IXO9:IXP15 JHK9:JHL15 JRG9:JRH15 KBC9:KBD15 KKY9:KKZ15 KUU9:KUV15 LEQ9:LER15 LOM9:LON15 LYI9:LYJ15 MIE9:MIF15 MSA9:MSB15 NBW9:NBX15 NLS9:NLT15 NVO9:NVP15 OFK9:OFL15 OPG9:OPH15 OZC9:OZD15 PIY9:PIZ15 PSU9:PSV15 QCQ9:QCR15 QMM9:QMN15 QWI9:QWJ15 RGE9:RGF15 RQA9:RQB15 RZW9:RZX15 SJS9:SJT15 STO9:STP15 TDK9:TDL15 TNG9:TNH15 TXC9:TXD15 UGY9:UGZ15 UQU9:UQV15 VAQ9:VAR15 VKM9:VKN15 VUI9:VUJ15 WEE9:WEF15 WOA9:WOB15 WXW9:WXX15 BO65545:BP65551 LK65545:LL65551 VG65545:VH65551 AFC65545:AFD65551 AOY65545:AOZ65551 AYU65545:AYV65551 BIQ65545:BIR65551 BSM65545:BSN65551 CCI65545:CCJ65551 CME65545:CMF65551 CWA65545:CWB65551 DFW65545:DFX65551 DPS65545:DPT65551 DZO65545:DZP65551 EJK65545:EJL65551 ETG65545:ETH65551 FDC65545:FDD65551 FMY65545:FMZ65551 FWU65545:FWV65551 GGQ65545:GGR65551 GQM65545:GQN65551 HAI65545:HAJ65551 HKE65545:HKF65551 HUA65545:HUB65551 IDW65545:IDX65551 INS65545:INT65551 IXO65545:IXP65551 JHK65545:JHL65551 JRG65545:JRH65551 KBC65545:KBD65551 KKY65545:KKZ65551 KUU65545:KUV65551 LEQ65545:LER65551 LOM65545:LON65551 LYI65545:LYJ65551 MIE65545:MIF65551 MSA65545:MSB65551 NBW65545:NBX65551 NLS65545:NLT65551 NVO65545:NVP65551 OFK65545:OFL65551 OPG65545:OPH65551 OZC65545:OZD65551 PIY65545:PIZ65551 PSU65545:PSV65551 QCQ65545:QCR65551 QMM65545:QMN65551 QWI65545:QWJ65551 RGE65545:RGF65551 RQA65545:RQB65551 RZW65545:RZX65551 SJS65545:SJT65551 STO65545:STP65551 TDK65545:TDL65551 TNG65545:TNH65551 TXC65545:TXD65551 UGY65545:UGZ65551 UQU65545:UQV65551 VAQ65545:VAR65551 VKM65545:VKN65551 VUI65545:VUJ65551 WEE65545:WEF65551 WOA65545:WOB65551 WXW65545:WXX65551 BO131081:BP131087 LK131081:LL131087 VG131081:VH131087 AFC131081:AFD131087 AOY131081:AOZ131087 AYU131081:AYV131087 BIQ131081:BIR131087 BSM131081:BSN131087 CCI131081:CCJ131087 CME131081:CMF131087 CWA131081:CWB131087 DFW131081:DFX131087 DPS131081:DPT131087 DZO131081:DZP131087 EJK131081:EJL131087 ETG131081:ETH131087 FDC131081:FDD131087 FMY131081:FMZ131087 FWU131081:FWV131087 GGQ131081:GGR131087 GQM131081:GQN131087 HAI131081:HAJ131087 HKE131081:HKF131087 HUA131081:HUB131087 IDW131081:IDX131087 INS131081:INT131087 IXO131081:IXP131087 JHK131081:JHL131087 JRG131081:JRH131087 KBC131081:KBD131087 KKY131081:KKZ131087 KUU131081:KUV131087 LEQ131081:LER131087 LOM131081:LON131087 LYI131081:LYJ131087 MIE131081:MIF131087 MSA131081:MSB131087 NBW131081:NBX131087 NLS131081:NLT131087 NVO131081:NVP131087 OFK131081:OFL131087 OPG131081:OPH131087 OZC131081:OZD131087 PIY131081:PIZ131087 PSU131081:PSV131087 QCQ131081:QCR131087 QMM131081:QMN131087 QWI131081:QWJ131087 RGE131081:RGF131087 RQA131081:RQB131087 RZW131081:RZX131087 SJS131081:SJT131087 STO131081:STP131087 TDK131081:TDL131087 TNG131081:TNH131087 TXC131081:TXD131087 UGY131081:UGZ131087 UQU131081:UQV131087 VAQ131081:VAR131087 VKM131081:VKN131087 VUI131081:VUJ131087 WEE131081:WEF131087 WOA131081:WOB131087 WXW131081:WXX131087 BO196617:BP196623 LK196617:LL196623 VG196617:VH196623 AFC196617:AFD196623 AOY196617:AOZ196623 AYU196617:AYV196623 BIQ196617:BIR196623 BSM196617:BSN196623 CCI196617:CCJ196623 CME196617:CMF196623 CWA196617:CWB196623 DFW196617:DFX196623 DPS196617:DPT196623 DZO196617:DZP196623 EJK196617:EJL196623 ETG196617:ETH196623 FDC196617:FDD196623 FMY196617:FMZ196623 FWU196617:FWV196623 GGQ196617:GGR196623 GQM196617:GQN196623 HAI196617:HAJ196623 HKE196617:HKF196623 HUA196617:HUB196623 IDW196617:IDX196623 INS196617:INT196623 IXO196617:IXP196623 JHK196617:JHL196623 JRG196617:JRH196623 KBC196617:KBD196623 KKY196617:KKZ196623 KUU196617:KUV196623 LEQ196617:LER196623 LOM196617:LON196623 LYI196617:LYJ196623 MIE196617:MIF196623 MSA196617:MSB196623 NBW196617:NBX196623 NLS196617:NLT196623 NVO196617:NVP196623 OFK196617:OFL196623 OPG196617:OPH196623 OZC196617:OZD196623 PIY196617:PIZ196623 PSU196617:PSV196623 QCQ196617:QCR196623 QMM196617:QMN196623 QWI196617:QWJ196623 RGE196617:RGF196623 RQA196617:RQB196623 RZW196617:RZX196623 SJS196617:SJT196623 STO196617:STP196623 TDK196617:TDL196623 TNG196617:TNH196623 TXC196617:TXD196623 UGY196617:UGZ196623 UQU196617:UQV196623 VAQ196617:VAR196623 VKM196617:VKN196623 VUI196617:VUJ196623 WEE196617:WEF196623 WOA196617:WOB196623 WXW196617:WXX196623 BO262153:BP262159 LK262153:LL262159 VG262153:VH262159 AFC262153:AFD262159 AOY262153:AOZ262159 AYU262153:AYV262159 BIQ262153:BIR262159 BSM262153:BSN262159 CCI262153:CCJ262159 CME262153:CMF262159 CWA262153:CWB262159 DFW262153:DFX262159 DPS262153:DPT262159 DZO262153:DZP262159 EJK262153:EJL262159 ETG262153:ETH262159 FDC262153:FDD262159 FMY262153:FMZ262159 FWU262153:FWV262159 GGQ262153:GGR262159 GQM262153:GQN262159 HAI262153:HAJ262159 HKE262153:HKF262159 HUA262153:HUB262159 IDW262153:IDX262159 INS262153:INT262159 IXO262153:IXP262159 JHK262153:JHL262159 JRG262153:JRH262159 KBC262153:KBD262159 KKY262153:KKZ262159 KUU262153:KUV262159 LEQ262153:LER262159 LOM262153:LON262159 LYI262153:LYJ262159 MIE262153:MIF262159 MSA262153:MSB262159 NBW262153:NBX262159 NLS262153:NLT262159 NVO262153:NVP262159 OFK262153:OFL262159 OPG262153:OPH262159 OZC262153:OZD262159 PIY262153:PIZ262159 PSU262153:PSV262159 QCQ262153:QCR262159 QMM262153:QMN262159 QWI262153:QWJ262159 RGE262153:RGF262159 RQA262153:RQB262159 RZW262153:RZX262159 SJS262153:SJT262159 STO262153:STP262159 TDK262153:TDL262159 TNG262153:TNH262159 TXC262153:TXD262159 UGY262153:UGZ262159 UQU262153:UQV262159 VAQ262153:VAR262159 VKM262153:VKN262159 VUI262153:VUJ262159 WEE262153:WEF262159 WOA262153:WOB262159 WXW262153:WXX262159 BO327689:BP327695 LK327689:LL327695 VG327689:VH327695 AFC327689:AFD327695 AOY327689:AOZ327695 AYU327689:AYV327695 BIQ327689:BIR327695 BSM327689:BSN327695 CCI327689:CCJ327695 CME327689:CMF327695 CWA327689:CWB327695 DFW327689:DFX327695 DPS327689:DPT327695 DZO327689:DZP327695 EJK327689:EJL327695 ETG327689:ETH327695 FDC327689:FDD327695 FMY327689:FMZ327695 FWU327689:FWV327695 GGQ327689:GGR327695 GQM327689:GQN327695 HAI327689:HAJ327695 HKE327689:HKF327695 HUA327689:HUB327695 IDW327689:IDX327695 INS327689:INT327695 IXO327689:IXP327695 JHK327689:JHL327695 JRG327689:JRH327695 KBC327689:KBD327695 KKY327689:KKZ327695 KUU327689:KUV327695 LEQ327689:LER327695 LOM327689:LON327695 LYI327689:LYJ327695 MIE327689:MIF327695 MSA327689:MSB327695 NBW327689:NBX327695 NLS327689:NLT327695 NVO327689:NVP327695 OFK327689:OFL327695 OPG327689:OPH327695 OZC327689:OZD327695 PIY327689:PIZ327695 PSU327689:PSV327695 QCQ327689:QCR327695 QMM327689:QMN327695 QWI327689:QWJ327695 RGE327689:RGF327695 RQA327689:RQB327695 RZW327689:RZX327695 SJS327689:SJT327695 STO327689:STP327695 TDK327689:TDL327695 TNG327689:TNH327695 TXC327689:TXD327695 UGY327689:UGZ327695 UQU327689:UQV327695 VAQ327689:VAR327695 VKM327689:VKN327695 VUI327689:VUJ327695 WEE327689:WEF327695 WOA327689:WOB327695 WXW327689:WXX327695 BO393225:BP393231 LK393225:LL393231 VG393225:VH393231 AFC393225:AFD393231 AOY393225:AOZ393231 AYU393225:AYV393231 BIQ393225:BIR393231 BSM393225:BSN393231 CCI393225:CCJ393231 CME393225:CMF393231 CWA393225:CWB393231 DFW393225:DFX393231 DPS393225:DPT393231 DZO393225:DZP393231 EJK393225:EJL393231 ETG393225:ETH393231 FDC393225:FDD393231 FMY393225:FMZ393231 FWU393225:FWV393231 GGQ393225:GGR393231 GQM393225:GQN393231 HAI393225:HAJ393231 HKE393225:HKF393231 HUA393225:HUB393231 IDW393225:IDX393231 INS393225:INT393231 IXO393225:IXP393231 JHK393225:JHL393231 JRG393225:JRH393231 KBC393225:KBD393231 KKY393225:KKZ393231 KUU393225:KUV393231 LEQ393225:LER393231 LOM393225:LON393231 LYI393225:LYJ393231 MIE393225:MIF393231 MSA393225:MSB393231 NBW393225:NBX393231 NLS393225:NLT393231 NVO393225:NVP393231 OFK393225:OFL393231 OPG393225:OPH393231 OZC393225:OZD393231 PIY393225:PIZ393231 PSU393225:PSV393231 QCQ393225:QCR393231 QMM393225:QMN393231 QWI393225:QWJ393231 RGE393225:RGF393231 RQA393225:RQB393231 RZW393225:RZX393231 SJS393225:SJT393231 STO393225:STP393231 TDK393225:TDL393231 TNG393225:TNH393231 TXC393225:TXD393231 UGY393225:UGZ393231 UQU393225:UQV393231 VAQ393225:VAR393231 VKM393225:VKN393231 VUI393225:VUJ393231 WEE393225:WEF393231 WOA393225:WOB393231 WXW393225:WXX393231 BO458761:BP458767 LK458761:LL458767 VG458761:VH458767 AFC458761:AFD458767 AOY458761:AOZ458767 AYU458761:AYV458767 BIQ458761:BIR458767 BSM458761:BSN458767 CCI458761:CCJ458767 CME458761:CMF458767 CWA458761:CWB458767 DFW458761:DFX458767 DPS458761:DPT458767 DZO458761:DZP458767 EJK458761:EJL458767 ETG458761:ETH458767 FDC458761:FDD458767 FMY458761:FMZ458767 FWU458761:FWV458767 GGQ458761:GGR458767 GQM458761:GQN458767 HAI458761:HAJ458767 HKE458761:HKF458767 HUA458761:HUB458767 IDW458761:IDX458767 INS458761:INT458767 IXO458761:IXP458767 JHK458761:JHL458767 JRG458761:JRH458767 KBC458761:KBD458767 KKY458761:KKZ458767 KUU458761:KUV458767 LEQ458761:LER458767 LOM458761:LON458767 LYI458761:LYJ458767 MIE458761:MIF458767 MSA458761:MSB458767 NBW458761:NBX458767 NLS458761:NLT458767 NVO458761:NVP458767 OFK458761:OFL458767 OPG458761:OPH458767 OZC458761:OZD458767 PIY458761:PIZ458767 PSU458761:PSV458767 QCQ458761:QCR458767 QMM458761:QMN458767 QWI458761:QWJ458767 RGE458761:RGF458767 RQA458761:RQB458767 RZW458761:RZX458767 SJS458761:SJT458767 STO458761:STP458767 TDK458761:TDL458767 TNG458761:TNH458767 TXC458761:TXD458767 UGY458761:UGZ458767 UQU458761:UQV458767 VAQ458761:VAR458767 VKM458761:VKN458767 VUI458761:VUJ458767 WEE458761:WEF458767 WOA458761:WOB458767 WXW458761:WXX458767 BO524297:BP524303 LK524297:LL524303 VG524297:VH524303 AFC524297:AFD524303 AOY524297:AOZ524303 AYU524297:AYV524303 BIQ524297:BIR524303 BSM524297:BSN524303 CCI524297:CCJ524303 CME524297:CMF524303 CWA524297:CWB524303 DFW524297:DFX524303 DPS524297:DPT524303 DZO524297:DZP524303 EJK524297:EJL524303 ETG524297:ETH524303 FDC524297:FDD524303 FMY524297:FMZ524303 FWU524297:FWV524303 GGQ524297:GGR524303 GQM524297:GQN524303 HAI524297:HAJ524303 HKE524297:HKF524303 HUA524297:HUB524303 IDW524297:IDX524303 INS524297:INT524303 IXO524297:IXP524303 JHK524297:JHL524303 JRG524297:JRH524303 KBC524297:KBD524303 KKY524297:KKZ524303 KUU524297:KUV524303 LEQ524297:LER524303 LOM524297:LON524303 LYI524297:LYJ524303 MIE524297:MIF524303 MSA524297:MSB524303 NBW524297:NBX524303 NLS524297:NLT524303 NVO524297:NVP524303 OFK524297:OFL524303 OPG524297:OPH524303 OZC524297:OZD524303 PIY524297:PIZ524303 PSU524297:PSV524303 QCQ524297:QCR524303 QMM524297:QMN524303 QWI524297:QWJ524303 RGE524297:RGF524303 RQA524297:RQB524303 RZW524297:RZX524303 SJS524297:SJT524303 STO524297:STP524303 TDK524297:TDL524303 TNG524297:TNH524303 TXC524297:TXD524303 UGY524297:UGZ524303 UQU524297:UQV524303 VAQ524297:VAR524303 VKM524297:VKN524303 VUI524297:VUJ524303 WEE524297:WEF524303 WOA524297:WOB524303 WXW524297:WXX524303 BO589833:BP589839 LK589833:LL589839 VG589833:VH589839 AFC589833:AFD589839 AOY589833:AOZ589839 AYU589833:AYV589839 BIQ589833:BIR589839 BSM589833:BSN589839 CCI589833:CCJ589839 CME589833:CMF589839 CWA589833:CWB589839 DFW589833:DFX589839 DPS589833:DPT589839 DZO589833:DZP589839 EJK589833:EJL589839 ETG589833:ETH589839 FDC589833:FDD589839 FMY589833:FMZ589839 FWU589833:FWV589839 GGQ589833:GGR589839 GQM589833:GQN589839 HAI589833:HAJ589839 HKE589833:HKF589839 HUA589833:HUB589839 IDW589833:IDX589839 INS589833:INT589839 IXO589833:IXP589839 JHK589833:JHL589839 JRG589833:JRH589839 KBC589833:KBD589839 KKY589833:KKZ589839 KUU589833:KUV589839 LEQ589833:LER589839 LOM589833:LON589839 LYI589833:LYJ589839 MIE589833:MIF589839 MSA589833:MSB589839 NBW589833:NBX589839 NLS589833:NLT589839 NVO589833:NVP589839 OFK589833:OFL589839 OPG589833:OPH589839 OZC589833:OZD589839 PIY589833:PIZ589839 PSU589833:PSV589839 QCQ589833:QCR589839 QMM589833:QMN589839 QWI589833:QWJ589839 RGE589833:RGF589839 RQA589833:RQB589839 RZW589833:RZX589839 SJS589833:SJT589839 STO589833:STP589839 TDK589833:TDL589839 TNG589833:TNH589839 TXC589833:TXD589839 UGY589833:UGZ589839 UQU589833:UQV589839 VAQ589833:VAR589839 VKM589833:VKN589839 VUI589833:VUJ589839 WEE589833:WEF589839 WOA589833:WOB589839 WXW589833:WXX589839 BO655369:BP655375 LK655369:LL655375 VG655369:VH655375 AFC655369:AFD655375 AOY655369:AOZ655375 AYU655369:AYV655375 BIQ655369:BIR655375 BSM655369:BSN655375 CCI655369:CCJ655375 CME655369:CMF655375 CWA655369:CWB655375 DFW655369:DFX655375 DPS655369:DPT655375 DZO655369:DZP655375 EJK655369:EJL655375 ETG655369:ETH655375 FDC655369:FDD655375 FMY655369:FMZ655375 FWU655369:FWV655375 GGQ655369:GGR655375 GQM655369:GQN655375 HAI655369:HAJ655375 HKE655369:HKF655375 HUA655369:HUB655375 IDW655369:IDX655375 INS655369:INT655375 IXO655369:IXP655375 JHK655369:JHL655375 JRG655369:JRH655375 KBC655369:KBD655375 KKY655369:KKZ655375 KUU655369:KUV655375 LEQ655369:LER655375 LOM655369:LON655375 LYI655369:LYJ655375 MIE655369:MIF655375 MSA655369:MSB655375 NBW655369:NBX655375 NLS655369:NLT655375 NVO655369:NVP655375 OFK655369:OFL655375 OPG655369:OPH655375 OZC655369:OZD655375 PIY655369:PIZ655375 PSU655369:PSV655375 QCQ655369:QCR655375 QMM655369:QMN655375 QWI655369:QWJ655375 RGE655369:RGF655375 RQA655369:RQB655375 RZW655369:RZX655375 SJS655369:SJT655375 STO655369:STP655375 TDK655369:TDL655375 TNG655369:TNH655375 TXC655369:TXD655375 UGY655369:UGZ655375 UQU655369:UQV655375 VAQ655369:VAR655375 VKM655369:VKN655375 VUI655369:VUJ655375 WEE655369:WEF655375 WOA655369:WOB655375 WXW655369:WXX655375 BO720905:BP720911 LK720905:LL720911 VG720905:VH720911 AFC720905:AFD720911 AOY720905:AOZ720911 AYU720905:AYV720911 BIQ720905:BIR720911 BSM720905:BSN720911 CCI720905:CCJ720911 CME720905:CMF720911 CWA720905:CWB720911 DFW720905:DFX720911 DPS720905:DPT720911 DZO720905:DZP720911 EJK720905:EJL720911 ETG720905:ETH720911 FDC720905:FDD720911 FMY720905:FMZ720911 FWU720905:FWV720911 GGQ720905:GGR720911 GQM720905:GQN720911 HAI720905:HAJ720911 HKE720905:HKF720911 HUA720905:HUB720911 IDW720905:IDX720911 INS720905:INT720911 IXO720905:IXP720911 JHK720905:JHL720911 JRG720905:JRH720911 KBC720905:KBD720911 KKY720905:KKZ720911 KUU720905:KUV720911 LEQ720905:LER720911 LOM720905:LON720911 LYI720905:LYJ720911 MIE720905:MIF720911 MSA720905:MSB720911 NBW720905:NBX720911 NLS720905:NLT720911 NVO720905:NVP720911 OFK720905:OFL720911 OPG720905:OPH720911 OZC720905:OZD720911 PIY720905:PIZ720911 PSU720905:PSV720911 QCQ720905:QCR720911 QMM720905:QMN720911 QWI720905:QWJ720911 RGE720905:RGF720911 RQA720905:RQB720911 RZW720905:RZX720911 SJS720905:SJT720911 STO720905:STP720911 TDK720905:TDL720911 TNG720905:TNH720911 TXC720905:TXD720911 UGY720905:UGZ720911 UQU720905:UQV720911 VAQ720905:VAR720911 VKM720905:VKN720911 VUI720905:VUJ720911 WEE720905:WEF720911 WOA720905:WOB720911 WXW720905:WXX720911 BO786441:BP786447 LK786441:LL786447 VG786441:VH786447 AFC786441:AFD786447 AOY786441:AOZ786447 AYU786441:AYV786447 BIQ786441:BIR786447 BSM786441:BSN786447 CCI786441:CCJ786447 CME786441:CMF786447 CWA786441:CWB786447 DFW786441:DFX786447 DPS786441:DPT786447 DZO786441:DZP786447 EJK786441:EJL786447 ETG786441:ETH786447 FDC786441:FDD786447 FMY786441:FMZ786447 FWU786441:FWV786447 GGQ786441:GGR786447 GQM786441:GQN786447 HAI786441:HAJ786447 HKE786441:HKF786447 HUA786441:HUB786447 IDW786441:IDX786447 INS786441:INT786447 IXO786441:IXP786447 JHK786441:JHL786447 JRG786441:JRH786447 KBC786441:KBD786447 KKY786441:KKZ786447 KUU786441:KUV786447 LEQ786441:LER786447 LOM786441:LON786447 LYI786441:LYJ786447 MIE786441:MIF786447 MSA786441:MSB786447 NBW786441:NBX786447 NLS786441:NLT786447 NVO786441:NVP786447 OFK786441:OFL786447 OPG786441:OPH786447 OZC786441:OZD786447 PIY786441:PIZ786447 PSU786441:PSV786447 QCQ786441:QCR786447 QMM786441:QMN786447 QWI786441:QWJ786447 RGE786441:RGF786447 RQA786441:RQB786447 RZW786441:RZX786447 SJS786441:SJT786447 STO786441:STP786447 TDK786441:TDL786447 TNG786441:TNH786447 TXC786441:TXD786447 UGY786441:UGZ786447 UQU786441:UQV786447 VAQ786441:VAR786447 VKM786441:VKN786447 VUI786441:VUJ786447 WEE786441:WEF786447 WOA786441:WOB786447 WXW786441:WXX786447 BO851977:BP851983 LK851977:LL851983 VG851977:VH851983 AFC851977:AFD851983 AOY851977:AOZ851983 AYU851977:AYV851983 BIQ851977:BIR851983 BSM851977:BSN851983 CCI851977:CCJ851983 CME851977:CMF851983 CWA851977:CWB851983 DFW851977:DFX851983 DPS851977:DPT851983 DZO851977:DZP851983 EJK851977:EJL851983 ETG851977:ETH851983 FDC851977:FDD851983 FMY851977:FMZ851983 FWU851977:FWV851983 GGQ851977:GGR851983 GQM851977:GQN851983 HAI851977:HAJ851983 HKE851977:HKF851983 HUA851977:HUB851983 IDW851977:IDX851983 INS851977:INT851983 IXO851977:IXP851983 JHK851977:JHL851983 JRG851977:JRH851983 KBC851977:KBD851983 KKY851977:KKZ851983 KUU851977:KUV851983 LEQ851977:LER851983 LOM851977:LON851983 LYI851977:LYJ851983 MIE851977:MIF851983 MSA851977:MSB851983 NBW851977:NBX851983 NLS851977:NLT851983 NVO851977:NVP851983 OFK851977:OFL851983 OPG851977:OPH851983 OZC851977:OZD851983 PIY851977:PIZ851983 PSU851977:PSV851983 QCQ851977:QCR851983 QMM851977:QMN851983 QWI851977:QWJ851983 RGE851977:RGF851983 RQA851977:RQB851983 RZW851977:RZX851983 SJS851977:SJT851983 STO851977:STP851983 TDK851977:TDL851983 TNG851977:TNH851983 TXC851977:TXD851983 UGY851977:UGZ851983 UQU851977:UQV851983 VAQ851977:VAR851983 VKM851977:VKN851983 VUI851977:VUJ851983 WEE851977:WEF851983 WOA851977:WOB851983 WXW851977:WXX851983 BO917513:BP917519 LK917513:LL917519 VG917513:VH917519 AFC917513:AFD917519 AOY917513:AOZ917519 AYU917513:AYV917519 BIQ917513:BIR917519 BSM917513:BSN917519 CCI917513:CCJ917519 CME917513:CMF917519 CWA917513:CWB917519 DFW917513:DFX917519 DPS917513:DPT917519 DZO917513:DZP917519 EJK917513:EJL917519 ETG917513:ETH917519 FDC917513:FDD917519 FMY917513:FMZ917519 FWU917513:FWV917519 GGQ917513:GGR917519 GQM917513:GQN917519 HAI917513:HAJ917519 HKE917513:HKF917519 HUA917513:HUB917519 IDW917513:IDX917519 INS917513:INT917519 IXO917513:IXP917519 JHK917513:JHL917519 JRG917513:JRH917519 KBC917513:KBD917519 KKY917513:KKZ917519 KUU917513:KUV917519 LEQ917513:LER917519 LOM917513:LON917519 LYI917513:LYJ917519 MIE917513:MIF917519 MSA917513:MSB917519 NBW917513:NBX917519 NLS917513:NLT917519 NVO917513:NVP917519 OFK917513:OFL917519 OPG917513:OPH917519 OZC917513:OZD917519 PIY917513:PIZ917519 PSU917513:PSV917519 QCQ917513:QCR917519 QMM917513:QMN917519 QWI917513:QWJ917519 RGE917513:RGF917519 RQA917513:RQB917519 RZW917513:RZX917519 SJS917513:SJT917519 STO917513:STP917519 TDK917513:TDL917519 TNG917513:TNH917519 TXC917513:TXD917519 UGY917513:UGZ917519 UQU917513:UQV917519 VAQ917513:VAR917519 VKM917513:VKN917519 VUI917513:VUJ917519 WEE917513:WEF917519 WOA917513:WOB917519 WXW917513:WXX917519 BO983049:BP983055 LK983049:LL983055 VG983049:VH983055 AFC983049:AFD983055 AOY983049:AOZ983055 AYU983049:AYV983055 BIQ983049:BIR983055 BSM983049:BSN983055 CCI983049:CCJ983055 CME983049:CMF983055 CWA983049:CWB983055 DFW983049:DFX983055 DPS983049:DPT983055 DZO983049:DZP983055 EJK983049:EJL983055 ETG983049:ETH983055 FDC983049:FDD983055 FMY983049:FMZ983055 FWU983049:FWV983055 GGQ983049:GGR983055 GQM983049:GQN983055 HAI983049:HAJ983055 HKE983049:HKF983055 HUA983049:HUB983055 IDW983049:IDX983055 INS983049:INT983055 IXO983049:IXP983055 JHK983049:JHL983055 JRG983049:JRH983055 KBC983049:KBD983055 KKY983049:KKZ983055 KUU983049:KUV983055 LEQ983049:LER983055 LOM983049:LON983055 LYI983049:LYJ983055 MIE983049:MIF983055 MSA983049:MSB983055 NBW983049:NBX983055 NLS983049:NLT983055 NVO983049:NVP983055 OFK983049:OFL983055 OPG983049:OPH983055 OZC983049:OZD983055 PIY983049:PIZ983055 PSU983049:PSV983055 QCQ983049:QCR983055 QMM983049:QMN983055 QWI983049:QWJ983055 RGE983049:RGF983055 RQA983049:RQB983055 RZW983049:RZX983055 SJS983049:SJT983055 STO983049:STP983055 TDK983049:TDL983055 TNG983049:TNH983055 TXC983049:TXD983055 UGY983049:UGZ983055 UQU983049:UQV983055 VAQ983049:VAR983055 VKM983049:VKN983055 VUI983049:VUJ983055 WEE983049:WEF983055 WOA983049:WOB983055 WXW983049:WXX983055"/>
    <dataValidation type="list" showInputMessage="1" showErrorMessage="1" errorTitle="Rechazado" error="Solo son validadas las opciones de la lista" sqref="BM9:BM15 LI9:LI15 VE9:VE15 AFA9:AFA15 AOW9:AOW15 AYS9:AYS15 BIO9:BIO15 BSK9:BSK15 CCG9:CCG15 CMC9:CMC15 CVY9:CVY15 DFU9:DFU15 DPQ9:DPQ15 DZM9:DZM15 EJI9:EJI15 ETE9:ETE15 FDA9:FDA15 FMW9:FMW15 FWS9:FWS15 GGO9:GGO15 GQK9:GQK15 HAG9:HAG15 HKC9:HKC15 HTY9:HTY15 IDU9:IDU15 INQ9:INQ15 IXM9:IXM15 JHI9:JHI15 JRE9:JRE15 KBA9:KBA15 KKW9:KKW15 KUS9:KUS15 LEO9:LEO15 LOK9:LOK15 LYG9:LYG15 MIC9:MIC15 MRY9:MRY15 NBU9:NBU15 NLQ9:NLQ15 NVM9:NVM15 OFI9:OFI15 OPE9:OPE15 OZA9:OZA15 PIW9:PIW15 PSS9:PSS15 QCO9:QCO15 QMK9:QMK15 QWG9:QWG15 RGC9:RGC15 RPY9:RPY15 RZU9:RZU15 SJQ9:SJQ15 STM9:STM15 TDI9:TDI15 TNE9:TNE15 TXA9:TXA15 UGW9:UGW15 UQS9:UQS15 VAO9:VAO15 VKK9:VKK15 VUG9:VUG15 WEC9:WEC15 WNY9:WNY15 WXU9:WXU15 BM65545:BM65551 LI65545:LI65551 VE65545:VE65551 AFA65545:AFA65551 AOW65545:AOW65551 AYS65545:AYS65551 BIO65545:BIO65551 BSK65545:BSK65551 CCG65545:CCG65551 CMC65545:CMC65551 CVY65545:CVY65551 DFU65545:DFU65551 DPQ65545:DPQ65551 DZM65545:DZM65551 EJI65545:EJI65551 ETE65545:ETE65551 FDA65545:FDA65551 FMW65545:FMW65551 FWS65545:FWS65551 GGO65545:GGO65551 GQK65545:GQK65551 HAG65545:HAG65551 HKC65545:HKC65551 HTY65545:HTY65551 IDU65545:IDU65551 INQ65545:INQ65551 IXM65545:IXM65551 JHI65545:JHI65551 JRE65545:JRE65551 KBA65545:KBA65551 KKW65545:KKW65551 KUS65545:KUS65551 LEO65545:LEO65551 LOK65545:LOK65551 LYG65545:LYG65551 MIC65545:MIC65551 MRY65545:MRY65551 NBU65545:NBU65551 NLQ65545:NLQ65551 NVM65545:NVM65551 OFI65545:OFI65551 OPE65545:OPE65551 OZA65545:OZA65551 PIW65545:PIW65551 PSS65545:PSS65551 QCO65545:QCO65551 QMK65545:QMK65551 QWG65545:QWG65551 RGC65545:RGC65551 RPY65545:RPY65551 RZU65545:RZU65551 SJQ65545:SJQ65551 STM65545:STM65551 TDI65545:TDI65551 TNE65545:TNE65551 TXA65545:TXA65551 UGW65545:UGW65551 UQS65545:UQS65551 VAO65545:VAO65551 VKK65545:VKK65551 VUG65545:VUG65551 WEC65545:WEC65551 WNY65545:WNY65551 WXU65545:WXU65551 BM131081:BM131087 LI131081:LI131087 VE131081:VE131087 AFA131081:AFA131087 AOW131081:AOW131087 AYS131081:AYS131087 BIO131081:BIO131087 BSK131081:BSK131087 CCG131081:CCG131087 CMC131081:CMC131087 CVY131081:CVY131087 DFU131081:DFU131087 DPQ131081:DPQ131087 DZM131081:DZM131087 EJI131081:EJI131087 ETE131081:ETE131087 FDA131081:FDA131087 FMW131081:FMW131087 FWS131081:FWS131087 GGO131081:GGO131087 GQK131081:GQK131087 HAG131081:HAG131087 HKC131081:HKC131087 HTY131081:HTY131087 IDU131081:IDU131087 INQ131081:INQ131087 IXM131081:IXM131087 JHI131081:JHI131087 JRE131081:JRE131087 KBA131081:KBA131087 KKW131081:KKW131087 KUS131081:KUS131087 LEO131081:LEO131087 LOK131081:LOK131087 LYG131081:LYG131087 MIC131081:MIC131087 MRY131081:MRY131087 NBU131081:NBU131087 NLQ131081:NLQ131087 NVM131081:NVM131087 OFI131081:OFI131087 OPE131081:OPE131087 OZA131081:OZA131087 PIW131081:PIW131087 PSS131081:PSS131087 QCO131081:QCO131087 QMK131081:QMK131087 QWG131081:QWG131087 RGC131081:RGC131087 RPY131081:RPY131087 RZU131081:RZU131087 SJQ131081:SJQ131087 STM131081:STM131087 TDI131081:TDI131087 TNE131081:TNE131087 TXA131081:TXA131087 UGW131081:UGW131087 UQS131081:UQS131087 VAO131081:VAO131087 VKK131081:VKK131087 VUG131081:VUG131087 WEC131081:WEC131087 WNY131081:WNY131087 WXU131081:WXU131087 BM196617:BM196623 LI196617:LI196623 VE196617:VE196623 AFA196617:AFA196623 AOW196617:AOW196623 AYS196617:AYS196623 BIO196617:BIO196623 BSK196617:BSK196623 CCG196617:CCG196623 CMC196617:CMC196623 CVY196617:CVY196623 DFU196617:DFU196623 DPQ196617:DPQ196623 DZM196617:DZM196623 EJI196617:EJI196623 ETE196617:ETE196623 FDA196617:FDA196623 FMW196617:FMW196623 FWS196617:FWS196623 GGO196617:GGO196623 GQK196617:GQK196623 HAG196617:HAG196623 HKC196617:HKC196623 HTY196617:HTY196623 IDU196617:IDU196623 INQ196617:INQ196623 IXM196617:IXM196623 JHI196617:JHI196623 JRE196617:JRE196623 KBA196617:KBA196623 KKW196617:KKW196623 KUS196617:KUS196623 LEO196617:LEO196623 LOK196617:LOK196623 LYG196617:LYG196623 MIC196617:MIC196623 MRY196617:MRY196623 NBU196617:NBU196623 NLQ196617:NLQ196623 NVM196617:NVM196623 OFI196617:OFI196623 OPE196617:OPE196623 OZA196617:OZA196623 PIW196617:PIW196623 PSS196617:PSS196623 QCO196617:QCO196623 QMK196617:QMK196623 QWG196617:QWG196623 RGC196617:RGC196623 RPY196617:RPY196623 RZU196617:RZU196623 SJQ196617:SJQ196623 STM196617:STM196623 TDI196617:TDI196623 TNE196617:TNE196623 TXA196617:TXA196623 UGW196617:UGW196623 UQS196617:UQS196623 VAO196617:VAO196623 VKK196617:VKK196623 VUG196617:VUG196623 WEC196617:WEC196623 WNY196617:WNY196623 WXU196617:WXU196623 BM262153:BM262159 LI262153:LI262159 VE262153:VE262159 AFA262153:AFA262159 AOW262153:AOW262159 AYS262153:AYS262159 BIO262153:BIO262159 BSK262153:BSK262159 CCG262153:CCG262159 CMC262153:CMC262159 CVY262153:CVY262159 DFU262153:DFU262159 DPQ262153:DPQ262159 DZM262153:DZM262159 EJI262153:EJI262159 ETE262153:ETE262159 FDA262153:FDA262159 FMW262153:FMW262159 FWS262153:FWS262159 GGO262153:GGO262159 GQK262153:GQK262159 HAG262153:HAG262159 HKC262153:HKC262159 HTY262153:HTY262159 IDU262153:IDU262159 INQ262153:INQ262159 IXM262153:IXM262159 JHI262153:JHI262159 JRE262153:JRE262159 KBA262153:KBA262159 KKW262153:KKW262159 KUS262153:KUS262159 LEO262153:LEO262159 LOK262153:LOK262159 LYG262153:LYG262159 MIC262153:MIC262159 MRY262153:MRY262159 NBU262153:NBU262159 NLQ262153:NLQ262159 NVM262153:NVM262159 OFI262153:OFI262159 OPE262153:OPE262159 OZA262153:OZA262159 PIW262153:PIW262159 PSS262153:PSS262159 QCO262153:QCO262159 QMK262153:QMK262159 QWG262153:QWG262159 RGC262153:RGC262159 RPY262153:RPY262159 RZU262153:RZU262159 SJQ262153:SJQ262159 STM262153:STM262159 TDI262153:TDI262159 TNE262153:TNE262159 TXA262153:TXA262159 UGW262153:UGW262159 UQS262153:UQS262159 VAO262153:VAO262159 VKK262153:VKK262159 VUG262153:VUG262159 WEC262153:WEC262159 WNY262153:WNY262159 WXU262153:WXU262159 BM327689:BM327695 LI327689:LI327695 VE327689:VE327695 AFA327689:AFA327695 AOW327689:AOW327695 AYS327689:AYS327695 BIO327689:BIO327695 BSK327689:BSK327695 CCG327689:CCG327695 CMC327689:CMC327695 CVY327689:CVY327695 DFU327689:DFU327695 DPQ327689:DPQ327695 DZM327689:DZM327695 EJI327689:EJI327695 ETE327689:ETE327695 FDA327689:FDA327695 FMW327689:FMW327695 FWS327689:FWS327695 GGO327689:GGO327695 GQK327689:GQK327695 HAG327689:HAG327695 HKC327689:HKC327695 HTY327689:HTY327695 IDU327689:IDU327695 INQ327689:INQ327695 IXM327689:IXM327695 JHI327689:JHI327695 JRE327689:JRE327695 KBA327689:KBA327695 KKW327689:KKW327695 KUS327689:KUS327695 LEO327689:LEO327695 LOK327689:LOK327695 LYG327689:LYG327695 MIC327689:MIC327695 MRY327689:MRY327695 NBU327689:NBU327695 NLQ327689:NLQ327695 NVM327689:NVM327695 OFI327689:OFI327695 OPE327689:OPE327695 OZA327689:OZA327695 PIW327689:PIW327695 PSS327689:PSS327695 QCO327689:QCO327695 QMK327689:QMK327695 QWG327689:QWG327695 RGC327689:RGC327695 RPY327689:RPY327695 RZU327689:RZU327695 SJQ327689:SJQ327695 STM327689:STM327695 TDI327689:TDI327695 TNE327689:TNE327695 TXA327689:TXA327695 UGW327689:UGW327695 UQS327689:UQS327695 VAO327689:VAO327695 VKK327689:VKK327695 VUG327689:VUG327695 WEC327689:WEC327695 WNY327689:WNY327695 WXU327689:WXU327695 BM393225:BM393231 LI393225:LI393231 VE393225:VE393231 AFA393225:AFA393231 AOW393225:AOW393231 AYS393225:AYS393231 BIO393225:BIO393231 BSK393225:BSK393231 CCG393225:CCG393231 CMC393225:CMC393231 CVY393225:CVY393231 DFU393225:DFU393231 DPQ393225:DPQ393231 DZM393225:DZM393231 EJI393225:EJI393231 ETE393225:ETE393231 FDA393225:FDA393231 FMW393225:FMW393231 FWS393225:FWS393231 GGO393225:GGO393231 GQK393225:GQK393231 HAG393225:HAG393231 HKC393225:HKC393231 HTY393225:HTY393231 IDU393225:IDU393231 INQ393225:INQ393231 IXM393225:IXM393231 JHI393225:JHI393231 JRE393225:JRE393231 KBA393225:KBA393231 KKW393225:KKW393231 KUS393225:KUS393231 LEO393225:LEO393231 LOK393225:LOK393231 LYG393225:LYG393231 MIC393225:MIC393231 MRY393225:MRY393231 NBU393225:NBU393231 NLQ393225:NLQ393231 NVM393225:NVM393231 OFI393225:OFI393231 OPE393225:OPE393231 OZA393225:OZA393231 PIW393225:PIW393231 PSS393225:PSS393231 QCO393225:QCO393231 QMK393225:QMK393231 QWG393225:QWG393231 RGC393225:RGC393231 RPY393225:RPY393231 RZU393225:RZU393231 SJQ393225:SJQ393231 STM393225:STM393231 TDI393225:TDI393231 TNE393225:TNE393231 TXA393225:TXA393231 UGW393225:UGW393231 UQS393225:UQS393231 VAO393225:VAO393231 VKK393225:VKK393231 VUG393225:VUG393231 WEC393225:WEC393231 WNY393225:WNY393231 WXU393225:WXU393231 BM458761:BM458767 LI458761:LI458767 VE458761:VE458767 AFA458761:AFA458767 AOW458761:AOW458767 AYS458761:AYS458767 BIO458761:BIO458767 BSK458761:BSK458767 CCG458761:CCG458767 CMC458761:CMC458767 CVY458761:CVY458767 DFU458761:DFU458767 DPQ458761:DPQ458767 DZM458761:DZM458767 EJI458761:EJI458767 ETE458761:ETE458767 FDA458761:FDA458767 FMW458761:FMW458767 FWS458761:FWS458767 GGO458761:GGO458767 GQK458761:GQK458767 HAG458761:HAG458767 HKC458761:HKC458767 HTY458761:HTY458767 IDU458761:IDU458767 INQ458761:INQ458767 IXM458761:IXM458767 JHI458761:JHI458767 JRE458761:JRE458767 KBA458761:KBA458767 KKW458761:KKW458767 KUS458761:KUS458767 LEO458761:LEO458767 LOK458761:LOK458767 LYG458761:LYG458767 MIC458761:MIC458767 MRY458761:MRY458767 NBU458761:NBU458767 NLQ458761:NLQ458767 NVM458761:NVM458767 OFI458761:OFI458767 OPE458761:OPE458767 OZA458761:OZA458767 PIW458761:PIW458767 PSS458761:PSS458767 QCO458761:QCO458767 QMK458761:QMK458767 QWG458761:QWG458767 RGC458761:RGC458767 RPY458761:RPY458767 RZU458761:RZU458767 SJQ458761:SJQ458767 STM458761:STM458767 TDI458761:TDI458767 TNE458761:TNE458767 TXA458761:TXA458767 UGW458761:UGW458767 UQS458761:UQS458767 VAO458761:VAO458767 VKK458761:VKK458767 VUG458761:VUG458767 WEC458761:WEC458767 WNY458761:WNY458767 WXU458761:WXU458767 BM524297:BM524303 LI524297:LI524303 VE524297:VE524303 AFA524297:AFA524303 AOW524297:AOW524303 AYS524297:AYS524303 BIO524297:BIO524303 BSK524297:BSK524303 CCG524297:CCG524303 CMC524297:CMC524303 CVY524297:CVY524303 DFU524297:DFU524303 DPQ524297:DPQ524303 DZM524297:DZM524303 EJI524297:EJI524303 ETE524297:ETE524303 FDA524297:FDA524303 FMW524297:FMW524303 FWS524297:FWS524303 GGO524297:GGO524303 GQK524297:GQK524303 HAG524297:HAG524303 HKC524297:HKC524303 HTY524297:HTY524303 IDU524297:IDU524303 INQ524297:INQ524303 IXM524297:IXM524303 JHI524297:JHI524303 JRE524297:JRE524303 KBA524297:KBA524303 KKW524297:KKW524303 KUS524297:KUS524303 LEO524297:LEO524303 LOK524297:LOK524303 LYG524297:LYG524303 MIC524297:MIC524303 MRY524297:MRY524303 NBU524297:NBU524303 NLQ524297:NLQ524303 NVM524297:NVM524303 OFI524297:OFI524303 OPE524297:OPE524303 OZA524297:OZA524303 PIW524297:PIW524303 PSS524297:PSS524303 QCO524297:QCO524303 QMK524297:QMK524303 QWG524297:QWG524303 RGC524297:RGC524303 RPY524297:RPY524303 RZU524297:RZU524303 SJQ524297:SJQ524303 STM524297:STM524303 TDI524297:TDI524303 TNE524297:TNE524303 TXA524297:TXA524303 UGW524297:UGW524303 UQS524297:UQS524303 VAO524297:VAO524303 VKK524297:VKK524303 VUG524297:VUG524303 WEC524297:WEC524303 WNY524297:WNY524303 WXU524297:WXU524303 BM589833:BM589839 LI589833:LI589839 VE589833:VE589839 AFA589833:AFA589839 AOW589833:AOW589839 AYS589833:AYS589839 BIO589833:BIO589839 BSK589833:BSK589839 CCG589833:CCG589839 CMC589833:CMC589839 CVY589833:CVY589839 DFU589833:DFU589839 DPQ589833:DPQ589839 DZM589833:DZM589839 EJI589833:EJI589839 ETE589833:ETE589839 FDA589833:FDA589839 FMW589833:FMW589839 FWS589833:FWS589839 GGO589833:GGO589839 GQK589833:GQK589839 HAG589833:HAG589839 HKC589833:HKC589839 HTY589833:HTY589839 IDU589833:IDU589839 INQ589833:INQ589839 IXM589833:IXM589839 JHI589833:JHI589839 JRE589833:JRE589839 KBA589833:KBA589839 KKW589833:KKW589839 KUS589833:KUS589839 LEO589833:LEO589839 LOK589833:LOK589839 LYG589833:LYG589839 MIC589833:MIC589839 MRY589833:MRY589839 NBU589833:NBU589839 NLQ589833:NLQ589839 NVM589833:NVM589839 OFI589833:OFI589839 OPE589833:OPE589839 OZA589833:OZA589839 PIW589833:PIW589839 PSS589833:PSS589839 QCO589833:QCO589839 QMK589833:QMK589839 QWG589833:QWG589839 RGC589833:RGC589839 RPY589833:RPY589839 RZU589833:RZU589839 SJQ589833:SJQ589839 STM589833:STM589839 TDI589833:TDI589839 TNE589833:TNE589839 TXA589833:TXA589839 UGW589833:UGW589839 UQS589833:UQS589839 VAO589833:VAO589839 VKK589833:VKK589839 VUG589833:VUG589839 WEC589833:WEC589839 WNY589833:WNY589839 WXU589833:WXU589839 BM655369:BM655375 LI655369:LI655375 VE655369:VE655375 AFA655369:AFA655375 AOW655369:AOW655375 AYS655369:AYS655375 BIO655369:BIO655375 BSK655369:BSK655375 CCG655369:CCG655375 CMC655369:CMC655375 CVY655369:CVY655375 DFU655369:DFU655375 DPQ655369:DPQ655375 DZM655369:DZM655375 EJI655369:EJI655375 ETE655369:ETE655375 FDA655369:FDA655375 FMW655369:FMW655375 FWS655369:FWS655375 GGO655369:GGO655375 GQK655369:GQK655375 HAG655369:HAG655375 HKC655369:HKC655375 HTY655369:HTY655375 IDU655369:IDU655375 INQ655369:INQ655375 IXM655369:IXM655375 JHI655369:JHI655375 JRE655369:JRE655375 KBA655369:KBA655375 KKW655369:KKW655375 KUS655369:KUS655375 LEO655369:LEO655375 LOK655369:LOK655375 LYG655369:LYG655375 MIC655369:MIC655375 MRY655369:MRY655375 NBU655369:NBU655375 NLQ655369:NLQ655375 NVM655369:NVM655375 OFI655369:OFI655375 OPE655369:OPE655375 OZA655369:OZA655375 PIW655369:PIW655375 PSS655369:PSS655375 QCO655369:QCO655375 QMK655369:QMK655375 QWG655369:QWG655375 RGC655369:RGC655375 RPY655369:RPY655375 RZU655369:RZU655375 SJQ655369:SJQ655375 STM655369:STM655375 TDI655369:TDI655375 TNE655369:TNE655375 TXA655369:TXA655375 UGW655369:UGW655375 UQS655369:UQS655375 VAO655369:VAO655375 VKK655369:VKK655375 VUG655369:VUG655375 WEC655369:WEC655375 WNY655369:WNY655375 WXU655369:WXU655375 BM720905:BM720911 LI720905:LI720911 VE720905:VE720911 AFA720905:AFA720911 AOW720905:AOW720911 AYS720905:AYS720911 BIO720905:BIO720911 BSK720905:BSK720911 CCG720905:CCG720911 CMC720905:CMC720911 CVY720905:CVY720911 DFU720905:DFU720911 DPQ720905:DPQ720911 DZM720905:DZM720911 EJI720905:EJI720911 ETE720905:ETE720911 FDA720905:FDA720911 FMW720905:FMW720911 FWS720905:FWS720911 GGO720905:GGO720911 GQK720905:GQK720911 HAG720905:HAG720911 HKC720905:HKC720911 HTY720905:HTY720911 IDU720905:IDU720911 INQ720905:INQ720911 IXM720905:IXM720911 JHI720905:JHI720911 JRE720905:JRE720911 KBA720905:KBA720911 KKW720905:KKW720911 KUS720905:KUS720911 LEO720905:LEO720911 LOK720905:LOK720911 LYG720905:LYG720911 MIC720905:MIC720911 MRY720905:MRY720911 NBU720905:NBU720911 NLQ720905:NLQ720911 NVM720905:NVM720911 OFI720905:OFI720911 OPE720905:OPE720911 OZA720905:OZA720911 PIW720905:PIW720911 PSS720905:PSS720911 QCO720905:QCO720911 QMK720905:QMK720911 QWG720905:QWG720911 RGC720905:RGC720911 RPY720905:RPY720911 RZU720905:RZU720911 SJQ720905:SJQ720911 STM720905:STM720911 TDI720905:TDI720911 TNE720905:TNE720911 TXA720905:TXA720911 UGW720905:UGW720911 UQS720905:UQS720911 VAO720905:VAO720911 VKK720905:VKK720911 VUG720905:VUG720911 WEC720905:WEC720911 WNY720905:WNY720911 WXU720905:WXU720911 BM786441:BM786447 LI786441:LI786447 VE786441:VE786447 AFA786441:AFA786447 AOW786441:AOW786447 AYS786441:AYS786447 BIO786441:BIO786447 BSK786441:BSK786447 CCG786441:CCG786447 CMC786441:CMC786447 CVY786441:CVY786447 DFU786441:DFU786447 DPQ786441:DPQ786447 DZM786441:DZM786447 EJI786441:EJI786447 ETE786441:ETE786447 FDA786441:FDA786447 FMW786441:FMW786447 FWS786441:FWS786447 GGO786441:GGO786447 GQK786441:GQK786447 HAG786441:HAG786447 HKC786441:HKC786447 HTY786441:HTY786447 IDU786441:IDU786447 INQ786441:INQ786447 IXM786441:IXM786447 JHI786441:JHI786447 JRE786441:JRE786447 KBA786441:KBA786447 KKW786441:KKW786447 KUS786441:KUS786447 LEO786441:LEO786447 LOK786441:LOK786447 LYG786441:LYG786447 MIC786441:MIC786447 MRY786441:MRY786447 NBU786441:NBU786447 NLQ786441:NLQ786447 NVM786441:NVM786447 OFI786441:OFI786447 OPE786441:OPE786447 OZA786441:OZA786447 PIW786441:PIW786447 PSS786441:PSS786447 QCO786441:QCO786447 QMK786441:QMK786447 QWG786441:QWG786447 RGC786441:RGC786447 RPY786441:RPY786447 RZU786441:RZU786447 SJQ786441:SJQ786447 STM786441:STM786447 TDI786441:TDI786447 TNE786441:TNE786447 TXA786441:TXA786447 UGW786441:UGW786447 UQS786441:UQS786447 VAO786441:VAO786447 VKK786441:VKK786447 VUG786441:VUG786447 WEC786441:WEC786447 WNY786441:WNY786447 WXU786441:WXU786447 BM851977:BM851983 LI851977:LI851983 VE851977:VE851983 AFA851977:AFA851983 AOW851977:AOW851983 AYS851977:AYS851983 BIO851977:BIO851983 BSK851977:BSK851983 CCG851977:CCG851983 CMC851977:CMC851983 CVY851977:CVY851983 DFU851977:DFU851983 DPQ851977:DPQ851983 DZM851977:DZM851983 EJI851977:EJI851983 ETE851977:ETE851983 FDA851977:FDA851983 FMW851977:FMW851983 FWS851977:FWS851983 GGO851977:GGO851983 GQK851977:GQK851983 HAG851977:HAG851983 HKC851977:HKC851983 HTY851977:HTY851983 IDU851977:IDU851983 INQ851977:INQ851983 IXM851977:IXM851983 JHI851977:JHI851983 JRE851977:JRE851983 KBA851977:KBA851983 KKW851977:KKW851983 KUS851977:KUS851983 LEO851977:LEO851983 LOK851977:LOK851983 LYG851977:LYG851983 MIC851977:MIC851983 MRY851977:MRY851983 NBU851977:NBU851983 NLQ851977:NLQ851983 NVM851977:NVM851983 OFI851977:OFI851983 OPE851977:OPE851983 OZA851977:OZA851983 PIW851977:PIW851983 PSS851977:PSS851983 QCO851977:QCO851983 QMK851977:QMK851983 QWG851977:QWG851983 RGC851977:RGC851983 RPY851977:RPY851983 RZU851977:RZU851983 SJQ851977:SJQ851983 STM851977:STM851983 TDI851977:TDI851983 TNE851977:TNE851983 TXA851977:TXA851983 UGW851977:UGW851983 UQS851977:UQS851983 VAO851977:VAO851983 VKK851977:VKK851983 VUG851977:VUG851983 WEC851977:WEC851983 WNY851977:WNY851983 WXU851977:WXU851983 BM917513:BM917519 LI917513:LI917519 VE917513:VE917519 AFA917513:AFA917519 AOW917513:AOW917519 AYS917513:AYS917519 BIO917513:BIO917519 BSK917513:BSK917519 CCG917513:CCG917519 CMC917513:CMC917519 CVY917513:CVY917519 DFU917513:DFU917519 DPQ917513:DPQ917519 DZM917513:DZM917519 EJI917513:EJI917519 ETE917513:ETE917519 FDA917513:FDA917519 FMW917513:FMW917519 FWS917513:FWS917519 GGO917513:GGO917519 GQK917513:GQK917519 HAG917513:HAG917519 HKC917513:HKC917519 HTY917513:HTY917519 IDU917513:IDU917519 INQ917513:INQ917519 IXM917513:IXM917519 JHI917513:JHI917519 JRE917513:JRE917519 KBA917513:KBA917519 KKW917513:KKW917519 KUS917513:KUS917519 LEO917513:LEO917519 LOK917513:LOK917519 LYG917513:LYG917519 MIC917513:MIC917519 MRY917513:MRY917519 NBU917513:NBU917519 NLQ917513:NLQ917519 NVM917513:NVM917519 OFI917513:OFI917519 OPE917513:OPE917519 OZA917513:OZA917519 PIW917513:PIW917519 PSS917513:PSS917519 QCO917513:QCO917519 QMK917513:QMK917519 QWG917513:QWG917519 RGC917513:RGC917519 RPY917513:RPY917519 RZU917513:RZU917519 SJQ917513:SJQ917519 STM917513:STM917519 TDI917513:TDI917519 TNE917513:TNE917519 TXA917513:TXA917519 UGW917513:UGW917519 UQS917513:UQS917519 VAO917513:VAO917519 VKK917513:VKK917519 VUG917513:VUG917519 WEC917513:WEC917519 WNY917513:WNY917519 WXU917513:WXU917519 BM983049:BM983055 LI983049:LI983055 VE983049:VE983055 AFA983049:AFA983055 AOW983049:AOW983055 AYS983049:AYS983055 BIO983049:BIO983055 BSK983049:BSK983055 CCG983049:CCG983055 CMC983049:CMC983055 CVY983049:CVY983055 DFU983049:DFU983055 DPQ983049:DPQ983055 DZM983049:DZM983055 EJI983049:EJI983055 ETE983049:ETE983055 FDA983049:FDA983055 FMW983049:FMW983055 FWS983049:FWS983055 GGO983049:GGO983055 GQK983049:GQK983055 HAG983049:HAG983055 HKC983049:HKC983055 HTY983049:HTY983055 IDU983049:IDU983055 INQ983049:INQ983055 IXM983049:IXM983055 JHI983049:JHI983055 JRE983049:JRE983055 KBA983049:KBA983055 KKW983049:KKW983055 KUS983049:KUS983055 LEO983049:LEO983055 LOK983049:LOK983055 LYG983049:LYG983055 MIC983049:MIC983055 MRY983049:MRY983055 NBU983049:NBU983055 NLQ983049:NLQ983055 NVM983049:NVM983055 OFI983049:OFI983055 OPE983049:OPE983055 OZA983049:OZA983055 PIW983049:PIW983055 PSS983049:PSS983055 QCO983049:QCO983055 QMK983049:QMK983055 QWG983049:QWG983055 RGC983049:RGC983055 RPY983049:RPY983055 RZU983049:RZU983055 SJQ983049:SJQ983055 STM983049:STM983055 TDI983049:TDI983055 TNE983049:TNE983055 TXA983049:TXA983055 UGW983049:UGW983055 UQS983049:UQS983055 VAO983049:VAO983055 VKK983049:VKK983055 VUG983049:VUG983055 WEC983049:WEC983055 WNY983049:WNY983055 WXU983049:WXU983055">
      <formula1>Calificacion</formula1>
    </dataValidation>
    <dataValidation allowBlank="1" showInputMessage="1" showErrorMessage="1" prompt="seleccione" sqref="BT9:BT13 LP9:LP13 VL9:VL13 AFH9:AFH13 APD9:APD13 AYZ9:AYZ13 BIV9:BIV13 BSR9:BSR13 CCN9:CCN13 CMJ9:CMJ13 CWF9:CWF13 DGB9:DGB13 DPX9:DPX13 DZT9:DZT13 EJP9:EJP13 ETL9:ETL13 FDH9:FDH13 FND9:FND13 FWZ9:FWZ13 GGV9:GGV13 GQR9:GQR13 HAN9:HAN13 HKJ9:HKJ13 HUF9:HUF13 IEB9:IEB13 INX9:INX13 IXT9:IXT13 JHP9:JHP13 JRL9:JRL13 KBH9:KBH13 KLD9:KLD13 KUZ9:KUZ13 LEV9:LEV13 LOR9:LOR13 LYN9:LYN13 MIJ9:MIJ13 MSF9:MSF13 NCB9:NCB13 NLX9:NLX13 NVT9:NVT13 OFP9:OFP13 OPL9:OPL13 OZH9:OZH13 PJD9:PJD13 PSZ9:PSZ13 QCV9:QCV13 QMR9:QMR13 QWN9:QWN13 RGJ9:RGJ13 RQF9:RQF13 SAB9:SAB13 SJX9:SJX13 STT9:STT13 TDP9:TDP13 TNL9:TNL13 TXH9:TXH13 UHD9:UHD13 UQZ9:UQZ13 VAV9:VAV13 VKR9:VKR13 VUN9:VUN13 WEJ9:WEJ13 WOF9:WOF13 WYB9:WYB13 BT65545:BT65549 LP65545:LP65549 VL65545:VL65549 AFH65545:AFH65549 APD65545:APD65549 AYZ65545:AYZ65549 BIV65545:BIV65549 BSR65545:BSR65549 CCN65545:CCN65549 CMJ65545:CMJ65549 CWF65545:CWF65549 DGB65545:DGB65549 DPX65545:DPX65549 DZT65545:DZT65549 EJP65545:EJP65549 ETL65545:ETL65549 FDH65545:FDH65549 FND65545:FND65549 FWZ65545:FWZ65549 GGV65545:GGV65549 GQR65545:GQR65549 HAN65545:HAN65549 HKJ65545:HKJ65549 HUF65545:HUF65549 IEB65545:IEB65549 INX65545:INX65549 IXT65545:IXT65549 JHP65545:JHP65549 JRL65545:JRL65549 KBH65545:KBH65549 KLD65545:KLD65549 KUZ65545:KUZ65549 LEV65545:LEV65549 LOR65545:LOR65549 LYN65545:LYN65549 MIJ65545:MIJ65549 MSF65545:MSF65549 NCB65545:NCB65549 NLX65545:NLX65549 NVT65545:NVT65549 OFP65545:OFP65549 OPL65545:OPL65549 OZH65545:OZH65549 PJD65545:PJD65549 PSZ65545:PSZ65549 QCV65545:QCV65549 QMR65545:QMR65549 QWN65545:QWN65549 RGJ65545:RGJ65549 RQF65545:RQF65549 SAB65545:SAB65549 SJX65545:SJX65549 STT65545:STT65549 TDP65545:TDP65549 TNL65545:TNL65549 TXH65545:TXH65549 UHD65545:UHD65549 UQZ65545:UQZ65549 VAV65545:VAV65549 VKR65545:VKR65549 VUN65545:VUN65549 WEJ65545:WEJ65549 WOF65545:WOF65549 WYB65545:WYB65549 BT131081:BT131085 LP131081:LP131085 VL131081:VL131085 AFH131081:AFH131085 APD131081:APD131085 AYZ131081:AYZ131085 BIV131081:BIV131085 BSR131081:BSR131085 CCN131081:CCN131085 CMJ131081:CMJ131085 CWF131081:CWF131085 DGB131081:DGB131085 DPX131081:DPX131085 DZT131081:DZT131085 EJP131081:EJP131085 ETL131081:ETL131085 FDH131081:FDH131085 FND131081:FND131085 FWZ131081:FWZ131085 GGV131081:GGV131085 GQR131081:GQR131085 HAN131081:HAN131085 HKJ131081:HKJ131085 HUF131081:HUF131085 IEB131081:IEB131085 INX131081:INX131085 IXT131081:IXT131085 JHP131081:JHP131085 JRL131081:JRL131085 KBH131081:KBH131085 KLD131081:KLD131085 KUZ131081:KUZ131085 LEV131081:LEV131085 LOR131081:LOR131085 LYN131081:LYN131085 MIJ131081:MIJ131085 MSF131081:MSF131085 NCB131081:NCB131085 NLX131081:NLX131085 NVT131081:NVT131085 OFP131081:OFP131085 OPL131081:OPL131085 OZH131081:OZH131085 PJD131081:PJD131085 PSZ131081:PSZ131085 QCV131081:QCV131085 QMR131081:QMR131085 QWN131081:QWN131085 RGJ131081:RGJ131085 RQF131081:RQF131085 SAB131081:SAB131085 SJX131081:SJX131085 STT131081:STT131085 TDP131081:TDP131085 TNL131081:TNL131085 TXH131081:TXH131085 UHD131081:UHD131085 UQZ131081:UQZ131085 VAV131081:VAV131085 VKR131081:VKR131085 VUN131081:VUN131085 WEJ131081:WEJ131085 WOF131081:WOF131085 WYB131081:WYB131085 BT196617:BT196621 LP196617:LP196621 VL196617:VL196621 AFH196617:AFH196621 APD196617:APD196621 AYZ196617:AYZ196621 BIV196617:BIV196621 BSR196617:BSR196621 CCN196617:CCN196621 CMJ196617:CMJ196621 CWF196617:CWF196621 DGB196617:DGB196621 DPX196617:DPX196621 DZT196617:DZT196621 EJP196617:EJP196621 ETL196617:ETL196621 FDH196617:FDH196621 FND196617:FND196621 FWZ196617:FWZ196621 GGV196617:GGV196621 GQR196617:GQR196621 HAN196617:HAN196621 HKJ196617:HKJ196621 HUF196617:HUF196621 IEB196617:IEB196621 INX196617:INX196621 IXT196617:IXT196621 JHP196617:JHP196621 JRL196617:JRL196621 KBH196617:KBH196621 KLD196617:KLD196621 KUZ196617:KUZ196621 LEV196617:LEV196621 LOR196617:LOR196621 LYN196617:LYN196621 MIJ196617:MIJ196621 MSF196617:MSF196621 NCB196617:NCB196621 NLX196617:NLX196621 NVT196617:NVT196621 OFP196617:OFP196621 OPL196617:OPL196621 OZH196617:OZH196621 PJD196617:PJD196621 PSZ196617:PSZ196621 QCV196617:QCV196621 QMR196617:QMR196621 QWN196617:QWN196621 RGJ196617:RGJ196621 RQF196617:RQF196621 SAB196617:SAB196621 SJX196617:SJX196621 STT196617:STT196621 TDP196617:TDP196621 TNL196617:TNL196621 TXH196617:TXH196621 UHD196617:UHD196621 UQZ196617:UQZ196621 VAV196617:VAV196621 VKR196617:VKR196621 VUN196617:VUN196621 WEJ196617:WEJ196621 WOF196617:WOF196621 WYB196617:WYB196621 BT262153:BT262157 LP262153:LP262157 VL262153:VL262157 AFH262153:AFH262157 APD262153:APD262157 AYZ262153:AYZ262157 BIV262153:BIV262157 BSR262153:BSR262157 CCN262153:CCN262157 CMJ262153:CMJ262157 CWF262153:CWF262157 DGB262153:DGB262157 DPX262153:DPX262157 DZT262153:DZT262157 EJP262153:EJP262157 ETL262153:ETL262157 FDH262153:FDH262157 FND262153:FND262157 FWZ262153:FWZ262157 GGV262153:GGV262157 GQR262153:GQR262157 HAN262153:HAN262157 HKJ262153:HKJ262157 HUF262153:HUF262157 IEB262153:IEB262157 INX262153:INX262157 IXT262153:IXT262157 JHP262153:JHP262157 JRL262153:JRL262157 KBH262153:KBH262157 KLD262153:KLD262157 KUZ262153:KUZ262157 LEV262153:LEV262157 LOR262153:LOR262157 LYN262153:LYN262157 MIJ262153:MIJ262157 MSF262153:MSF262157 NCB262153:NCB262157 NLX262153:NLX262157 NVT262153:NVT262157 OFP262153:OFP262157 OPL262153:OPL262157 OZH262153:OZH262157 PJD262153:PJD262157 PSZ262153:PSZ262157 QCV262153:QCV262157 QMR262153:QMR262157 QWN262153:QWN262157 RGJ262153:RGJ262157 RQF262153:RQF262157 SAB262153:SAB262157 SJX262153:SJX262157 STT262153:STT262157 TDP262153:TDP262157 TNL262153:TNL262157 TXH262153:TXH262157 UHD262153:UHD262157 UQZ262153:UQZ262157 VAV262153:VAV262157 VKR262153:VKR262157 VUN262153:VUN262157 WEJ262153:WEJ262157 WOF262153:WOF262157 WYB262153:WYB262157 BT327689:BT327693 LP327689:LP327693 VL327689:VL327693 AFH327689:AFH327693 APD327689:APD327693 AYZ327689:AYZ327693 BIV327689:BIV327693 BSR327689:BSR327693 CCN327689:CCN327693 CMJ327689:CMJ327693 CWF327689:CWF327693 DGB327689:DGB327693 DPX327689:DPX327693 DZT327689:DZT327693 EJP327689:EJP327693 ETL327689:ETL327693 FDH327689:FDH327693 FND327689:FND327693 FWZ327689:FWZ327693 GGV327689:GGV327693 GQR327689:GQR327693 HAN327689:HAN327693 HKJ327689:HKJ327693 HUF327689:HUF327693 IEB327689:IEB327693 INX327689:INX327693 IXT327689:IXT327693 JHP327689:JHP327693 JRL327689:JRL327693 KBH327689:KBH327693 KLD327689:KLD327693 KUZ327689:KUZ327693 LEV327689:LEV327693 LOR327689:LOR327693 LYN327689:LYN327693 MIJ327689:MIJ327693 MSF327689:MSF327693 NCB327689:NCB327693 NLX327689:NLX327693 NVT327689:NVT327693 OFP327689:OFP327693 OPL327689:OPL327693 OZH327689:OZH327693 PJD327689:PJD327693 PSZ327689:PSZ327693 QCV327689:QCV327693 QMR327689:QMR327693 QWN327689:QWN327693 RGJ327689:RGJ327693 RQF327689:RQF327693 SAB327689:SAB327693 SJX327689:SJX327693 STT327689:STT327693 TDP327689:TDP327693 TNL327689:TNL327693 TXH327689:TXH327693 UHD327689:UHD327693 UQZ327689:UQZ327693 VAV327689:VAV327693 VKR327689:VKR327693 VUN327689:VUN327693 WEJ327689:WEJ327693 WOF327689:WOF327693 WYB327689:WYB327693 BT393225:BT393229 LP393225:LP393229 VL393225:VL393229 AFH393225:AFH393229 APD393225:APD393229 AYZ393225:AYZ393229 BIV393225:BIV393229 BSR393225:BSR393229 CCN393225:CCN393229 CMJ393225:CMJ393229 CWF393225:CWF393229 DGB393225:DGB393229 DPX393225:DPX393229 DZT393225:DZT393229 EJP393225:EJP393229 ETL393225:ETL393229 FDH393225:FDH393229 FND393225:FND393229 FWZ393225:FWZ393229 GGV393225:GGV393229 GQR393225:GQR393229 HAN393225:HAN393229 HKJ393225:HKJ393229 HUF393225:HUF393229 IEB393225:IEB393229 INX393225:INX393229 IXT393225:IXT393229 JHP393225:JHP393229 JRL393225:JRL393229 KBH393225:KBH393229 KLD393225:KLD393229 KUZ393225:KUZ393229 LEV393225:LEV393229 LOR393225:LOR393229 LYN393225:LYN393229 MIJ393225:MIJ393229 MSF393225:MSF393229 NCB393225:NCB393229 NLX393225:NLX393229 NVT393225:NVT393229 OFP393225:OFP393229 OPL393225:OPL393229 OZH393225:OZH393229 PJD393225:PJD393229 PSZ393225:PSZ393229 QCV393225:QCV393229 QMR393225:QMR393229 QWN393225:QWN393229 RGJ393225:RGJ393229 RQF393225:RQF393229 SAB393225:SAB393229 SJX393225:SJX393229 STT393225:STT393229 TDP393225:TDP393229 TNL393225:TNL393229 TXH393225:TXH393229 UHD393225:UHD393229 UQZ393225:UQZ393229 VAV393225:VAV393229 VKR393225:VKR393229 VUN393225:VUN393229 WEJ393225:WEJ393229 WOF393225:WOF393229 WYB393225:WYB393229 BT458761:BT458765 LP458761:LP458765 VL458761:VL458765 AFH458761:AFH458765 APD458761:APD458765 AYZ458761:AYZ458765 BIV458761:BIV458765 BSR458761:BSR458765 CCN458761:CCN458765 CMJ458761:CMJ458765 CWF458761:CWF458765 DGB458761:DGB458765 DPX458761:DPX458765 DZT458761:DZT458765 EJP458761:EJP458765 ETL458761:ETL458765 FDH458761:FDH458765 FND458761:FND458765 FWZ458761:FWZ458765 GGV458761:GGV458765 GQR458761:GQR458765 HAN458761:HAN458765 HKJ458761:HKJ458765 HUF458761:HUF458765 IEB458761:IEB458765 INX458761:INX458765 IXT458761:IXT458765 JHP458761:JHP458765 JRL458761:JRL458765 KBH458761:KBH458765 KLD458761:KLD458765 KUZ458761:KUZ458765 LEV458761:LEV458765 LOR458761:LOR458765 LYN458761:LYN458765 MIJ458761:MIJ458765 MSF458761:MSF458765 NCB458761:NCB458765 NLX458761:NLX458765 NVT458761:NVT458765 OFP458761:OFP458765 OPL458761:OPL458765 OZH458761:OZH458765 PJD458761:PJD458765 PSZ458761:PSZ458765 QCV458761:QCV458765 QMR458761:QMR458765 QWN458761:QWN458765 RGJ458761:RGJ458765 RQF458761:RQF458765 SAB458761:SAB458765 SJX458761:SJX458765 STT458761:STT458765 TDP458761:TDP458765 TNL458761:TNL458765 TXH458761:TXH458765 UHD458761:UHD458765 UQZ458761:UQZ458765 VAV458761:VAV458765 VKR458761:VKR458765 VUN458761:VUN458765 WEJ458761:WEJ458765 WOF458761:WOF458765 WYB458761:WYB458765 BT524297:BT524301 LP524297:LP524301 VL524297:VL524301 AFH524297:AFH524301 APD524297:APD524301 AYZ524297:AYZ524301 BIV524297:BIV524301 BSR524297:BSR524301 CCN524297:CCN524301 CMJ524297:CMJ524301 CWF524297:CWF524301 DGB524297:DGB524301 DPX524297:DPX524301 DZT524297:DZT524301 EJP524297:EJP524301 ETL524297:ETL524301 FDH524297:FDH524301 FND524297:FND524301 FWZ524297:FWZ524301 GGV524297:GGV524301 GQR524297:GQR524301 HAN524297:HAN524301 HKJ524297:HKJ524301 HUF524297:HUF524301 IEB524297:IEB524301 INX524297:INX524301 IXT524297:IXT524301 JHP524297:JHP524301 JRL524297:JRL524301 KBH524297:KBH524301 KLD524297:KLD524301 KUZ524297:KUZ524301 LEV524297:LEV524301 LOR524297:LOR524301 LYN524297:LYN524301 MIJ524297:MIJ524301 MSF524297:MSF524301 NCB524297:NCB524301 NLX524297:NLX524301 NVT524297:NVT524301 OFP524297:OFP524301 OPL524297:OPL524301 OZH524297:OZH524301 PJD524297:PJD524301 PSZ524297:PSZ524301 QCV524297:QCV524301 QMR524297:QMR524301 QWN524297:QWN524301 RGJ524297:RGJ524301 RQF524297:RQF524301 SAB524297:SAB524301 SJX524297:SJX524301 STT524297:STT524301 TDP524297:TDP524301 TNL524297:TNL524301 TXH524297:TXH524301 UHD524297:UHD524301 UQZ524297:UQZ524301 VAV524297:VAV524301 VKR524297:VKR524301 VUN524297:VUN524301 WEJ524297:WEJ524301 WOF524297:WOF524301 WYB524297:WYB524301 BT589833:BT589837 LP589833:LP589837 VL589833:VL589837 AFH589833:AFH589837 APD589833:APD589837 AYZ589833:AYZ589837 BIV589833:BIV589837 BSR589833:BSR589837 CCN589833:CCN589837 CMJ589833:CMJ589837 CWF589833:CWF589837 DGB589833:DGB589837 DPX589833:DPX589837 DZT589833:DZT589837 EJP589833:EJP589837 ETL589833:ETL589837 FDH589833:FDH589837 FND589833:FND589837 FWZ589833:FWZ589837 GGV589833:GGV589837 GQR589833:GQR589837 HAN589833:HAN589837 HKJ589833:HKJ589837 HUF589833:HUF589837 IEB589833:IEB589837 INX589833:INX589837 IXT589833:IXT589837 JHP589833:JHP589837 JRL589833:JRL589837 KBH589833:KBH589837 KLD589833:KLD589837 KUZ589833:KUZ589837 LEV589833:LEV589837 LOR589833:LOR589837 LYN589833:LYN589837 MIJ589833:MIJ589837 MSF589833:MSF589837 NCB589833:NCB589837 NLX589833:NLX589837 NVT589833:NVT589837 OFP589833:OFP589837 OPL589833:OPL589837 OZH589833:OZH589837 PJD589833:PJD589837 PSZ589833:PSZ589837 QCV589833:QCV589837 QMR589833:QMR589837 QWN589833:QWN589837 RGJ589833:RGJ589837 RQF589833:RQF589837 SAB589833:SAB589837 SJX589833:SJX589837 STT589833:STT589837 TDP589833:TDP589837 TNL589833:TNL589837 TXH589833:TXH589837 UHD589833:UHD589837 UQZ589833:UQZ589837 VAV589833:VAV589837 VKR589833:VKR589837 VUN589833:VUN589837 WEJ589833:WEJ589837 WOF589833:WOF589837 WYB589833:WYB589837 BT655369:BT655373 LP655369:LP655373 VL655369:VL655373 AFH655369:AFH655373 APD655369:APD655373 AYZ655369:AYZ655373 BIV655369:BIV655373 BSR655369:BSR655373 CCN655369:CCN655373 CMJ655369:CMJ655373 CWF655369:CWF655373 DGB655369:DGB655373 DPX655369:DPX655373 DZT655369:DZT655373 EJP655369:EJP655373 ETL655369:ETL655373 FDH655369:FDH655373 FND655369:FND655373 FWZ655369:FWZ655373 GGV655369:GGV655373 GQR655369:GQR655373 HAN655369:HAN655373 HKJ655369:HKJ655373 HUF655369:HUF655373 IEB655369:IEB655373 INX655369:INX655373 IXT655369:IXT655373 JHP655369:JHP655373 JRL655369:JRL655373 KBH655369:KBH655373 KLD655369:KLD655373 KUZ655369:KUZ655373 LEV655369:LEV655373 LOR655369:LOR655373 LYN655369:LYN655373 MIJ655369:MIJ655373 MSF655369:MSF655373 NCB655369:NCB655373 NLX655369:NLX655373 NVT655369:NVT655373 OFP655369:OFP655373 OPL655369:OPL655373 OZH655369:OZH655373 PJD655369:PJD655373 PSZ655369:PSZ655373 QCV655369:QCV655373 QMR655369:QMR655373 QWN655369:QWN655373 RGJ655369:RGJ655373 RQF655369:RQF655373 SAB655369:SAB655373 SJX655369:SJX655373 STT655369:STT655373 TDP655369:TDP655373 TNL655369:TNL655373 TXH655369:TXH655373 UHD655369:UHD655373 UQZ655369:UQZ655373 VAV655369:VAV655373 VKR655369:VKR655373 VUN655369:VUN655373 WEJ655369:WEJ655373 WOF655369:WOF655373 WYB655369:WYB655373 BT720905:BT720909 LP720905:LP720909 VL720905:VL720909 AFH720905:AFH720909 APD720905:APD720909 AYZ720905:AYZ720909 BIV720905:BIV720909 BSR720905:BSR720909 CCN720905:CCN720909 CMJ720905:CMJ720909 CWF720905:CWF720909 DGB720905:DGB720909 DPX720905:DPX720909 DZT720905:DZT720909 EJP720905:EJP720909 ETL720905:ETL720909 FDH720905:FDH720909 FND720905:FND720909 FWZ720905:FWZ720909 GGV720905:GGV720909 GQR720905:GQR720909 HAN720905:HAN720909 HKJ720905:HKJ720909 HUF720905:HUF720909 IEB720905:IEB720909 INX720905:INX720909 IXT720905:IXT720909 JHP720905:JHP720909 JRL720905:JRL720909 KBH720905:KBH720909 KLD720905:KLD720909 KUZ720905:KUZ720909 LEV720905:LEV720909 LOR720905:LOR720909 LYN720905:LYN720909 MIJ720905:MIJ720909 MSF720905:MSF720909 NCB720905:NCB720909 NLX720905:NLX720909 NVT720905:NVT720909 OFP720905:OFP720909 OPL720905:OPL720909 OZH720905:OZH720909 PJD720905:PJD720909 PSZ720905:PSZ720909 QCV720905:QCV720909 QMR720905:QMR720909 QWN720905:QWN720909 RGJ720905:RGJ720909 RQF720905:RQF720909 SAB720905:SAB720909 SJX720905:SJX720909 STT720905:STT720909 TDP720905:TDP720909 TNL720905:TNL720909 TXH720905:TXH720909 UHD720905:UHD720909 UQZ720905:UQZ720909 VAV720905:VAV720909 VKR720905:VKR720909 VUN720905:VUN720909 WEJ720905:WEJ720909 WOF720905:WOF720909 WYB720905:WYB720909 BT786441:BT786445 LP786441:LP786445 VL786441:VL786445 AFH786441:AFH786445 APD786441:APD786445 AYZ786441:AYZ786445 BIV786441:BIV786445 BSR786441:BSR786445 CCN786441:CCN786445 CMJ786441:CMJ786445 CWF786441:CWF786445 DGB786441:DGB786445 DPX786441:DPX786445 DZT786441:DZT786445 EJP786441:EJP786445 ETL786441:ETL786445 FDH786441:FDH786445 FND786441:FND786445 FWZ786441:FWZ786445 GGV786441:GGV786445 GQR786441:GQR786445 HAN786441:HAN786445 HKJ786441:HKJ786445 HUF786441:HUF786445 IEB786441:IEB786445 INX786441:INX786445 IXT786441:IXT786445 JHP786441:JHP786445 JRL786441:JRL786445 KBH786441:KBH786445 KLD786441:KLD786445 KUZ786441:KUZ786445 LEV786441:LEV786445 LOR786441:LOR786445 LYN786441:LYN786445 MIJ786441:MIJ786445 MSF786441:MSF786445 NCB786441:NCB786445 NLX786441:NLX786445 NVT786441:NVT786445 OFP786441:OFP786445 OPL786441:OPL786445 OZH786441:OZH786445 PJD786441:PJD786445 PSZ786441:PSZ786445 QCV786441:QCV786445 QMR786441:QMR786445 QWN786441:QWN786445 RGJ786441:RGJ786445 RQF786441:RQF786445 SAB786441:SAB786445 SJX786441:SJX786445 STT786441:STT786445 TDP786441:TDP786445 TNL786441:TNL786445 TXH786441:TXH786445 UHD786441:UHD786445 UQZ786441:UQZ786445 VAV786441:VAV786445 VKR786441:VKR786445 VUN786441:VUN786445 WEJ786441:WEJ786445 WOF786441:WOF786445 WYB786441:WYB786445 BT851977:BT851981 LP851977:LP851981 VL851977:VL851981 AFH851977:AFH851981 APD851977:APD851981 AYZ851977:AYZ851981 BIV851977:BIV851981 BSR851977:BSR851981 CCN851977:CCN851981 CMJ851977:CMJ851981 CWF851977:CWF851981 DGB851977:DGB851981 DPX851977:DPX851981 DZT851977:DZT851981 EJP851977:EJP851981 ETL851977:ETL851981 FDH851977:FDH851981 FND851977:FND851981 FWZ851977:FWZ851981 GGV851977:GGV851981 GQR851977:GQR851981 HAN851977:HAN851981 HKJ851977:HKJ851981 HUF851977:HUF851981 IEB851977:IEB851981 INX851977:INX851981 IXT851977:IXT851981 JHP851977:JHP851981 JRL851977:JRL851981 KBH851977:KBH851981 KLD851977:KLD851981 KUZ851977:KUZ851981 LEV851977:LEV851981 LOR851977:LOR851981 LYN851977:LYN851981 MIJ851977:MIJ851981 MSF851977:MSF851981 NCB851977:NCB851981 NLX851977:NLX851981 NVT851977:NVT851981 OFP851977:OFP851981 OPL851977:OPL851981 OZH851977:OZH851981 PJD851977:PJD851981 PSZ851977:PSZ851981 QCV851977:QCV851981 QMR851977:QMR851981 QWN851977:QWN851981 RGJ851977:RGJ851981 RQF851977:RQF851981 SAB851977:SAB851981 SJX851977:SJX851981 STT851977:STT851981 TDP851977:TDP851981 TNL851977:TNL851981 TXH851977:TXH851981 UHD851977:UHD851981 UQZ851977:UQZ851981 VAV851977:VAV851981 VKR851977:VKR851981 VUN851977:VUN851981 WEJ851977:WEJ851981 WOF851977:WOF851981 WYB851977:WYB851981 BT917513:BT917517 LP917513:LP917517 VL917513:VL917517 AFH917513:AFH917517 APD917513:APD917517 AYZ917513:AYZ917517 BIV917513:BIV917517 BSR917513:BSR917517 CCN917513:CCN917517 CMJ917513:CMJ917517 CWF917513:CWF917517 DGB917513:DGB917517 DPX917513:DPX917517 DZT917513:DZT917517 EJP917513:EJP917517 ETL917513:ETL917517 FDH917513:FDH917517 FND917513:FND917517 FWZ917513:FWZ917517 GGV917513:GGV917517 GQR917513:GQR917517 HAN917513:HAN917517 HKJ917513:HKJ917517 HUF917513:HUF917517 IEB917513:IEB917517 INX917513:INX917517 IXT917513:IXT917517 JHP917513:JHP917517 JRL917513:JRL917517 KBH917513:KBH917517 KLD917513:KLD917517 KUZ917513:KUZ917517 LEV917513:LEV917517 LOR917513:LOR917517 LYN917513:LYN917517 MIJ917513:MIJ917517 MSF917513:MSF917517 NCB917513:NCB917517 NLX917513:NLX917517 NVT917513:NVT917517 OFP917513:OFP917517 OPL917513:OPL917517 OZH917513:OZH917517 PJD917513:PJD917517 PSZ917513:PSZ917517 QCV917513:QCV917517 QMR917513:QMR917517 QWN917513:QWN917517 RGJ917513:RGJ917517 RQF917513:RQF917517 SAB917513:SAB917517 SJX917513:SJX917517 STT917513:STT917517 TDP917513:TDP917517 TNL917513:TNL917517 TXH917513:TXH917517 UHD917513:UHD917517 UQZ917513:UQZ917517 VAV917513:VAV917517 VKR917513:VKR917517 VUN917513:VUN917517 WEJ917513:WEJ917517 WOF917513:WOF917517 WYB917513:WYB917517 BT983049:BT983053 LP983049:LP983053 VL983049:VL983053 AFH983049:AFH983053 APD983049:APD983053 AYZ983049:AYZ983053 BIV983049:BIV983053 BSR983049:BSR983053 CCN983049:CCN983053 CMJ983049:CMJ983053 CWF983049:CWF983053 DGB983049:DGB983053 DPX983049:DPX983053 DZT983049:DZT983053 EJP983049:EJP983053 ETL983049:ETL983053 FDH983049:FDH983053 FND983049:FND983053 FWZ983049:FWZ983053 GGV983049:GGV983053 GQR983049:GQR983053 HAN983049:HAN983053 HKJ983049:HKJ983053 HUF983049:HUF983053 IEB983049:IEB983053 INX983049:INX983053 IXT983049:IXT983053 JHP983049:JHP983053 JRL983049:JRL983053 KBH983049:KBH983053 KLD983049:KLD983053 KUZ983049:KUZ983053 LEV983049:LEV983053 LOR983049:LOR983053 LYN983049:LYN983053 MIJ983049:MIJ983053 MSF983049:MSF983053 NCB983049:NCB983053 NLX983049:NLX983053 NVT983049:NVT983053 OFP983049:OFP983053 OPL983049:OPL983053 OZH983049:OZH983053 PJD983049:PJD983053 PSZ983049:PSZ983053 QCV983049:QCV983053 QMR983049:QMR983053 QWN983049:QWN983053 RGJ983049:RGJ983053 RQF983049:RQF983053 SAB983049:SAB983053 SJX983049:SJX983053 STT983049:STT983053 TDP983049:TDP983053 TNL983049:TNL983053 TXH983049:TXH983053 UHD983049:UHD983053 UQZ983049:UQZ983053 VAV983049:VAV983053 VKR983049:VKR983053 VUN983049:VUN983053 WEJ983049:WEJ983053 WOF983049:WOF983053 WYB983049:WYB983053 BT15 LP15 VL15 AFH15 APD15 AYZ15 BIV15 BSR15 CCN15 CMJ15 CWF15 DGB15 DPX15 DZT15 EJP15 ETL15 FDH15 FND15 FWZ15 GGV15 GQR15 HAN15 HKJ15 HUF15 IEB15 INX15 IXT15 JHP15 JRL15 KBH15 KLD15 KUZ15 LEV15 LOR15 LYN15 MIJ15 MSF15 NCB15 NLX15 NVT15 OFP15 OPL15 OZH15 PJD15 PSZ15 QCV15 QMR15 QWN15 RGJ15 RQF15 SAB15 SJX15 STT15 TDP15 TNL15 TXH15 UHD15 UQZ15 VAV15 VKR15 VUN15 WEJ15 WOF15 WYB15 BT65551 LP65551 VL65551 AFH65551 APD65551 AYZ65551 BIV65551 BSR65551 CCN65551 CMJ65551 CWF65551 DGB65551 DPX65551 DZT65551 EJP65551 ETL65551 FDH65551 FND65551 FWZ65551 GGV65551 GQR65551 HAN65551 HKJ65551 HUF65551 IEB65551 INX65551 IXT65551 JHP65551 JRL65551 KBH65551 KLD65551 KUZ65551 LEV65551 LOR65551 LYN65551 MIJ65551 MSF65551 NCB65551 NLX65551 NVT65551 OFP65551 OPL65551 OZH65551 PJD65551 PSZ65551 QCV65551 QMR65551 QWN65551 RGJ65551 RQF65551 SAB65551 SJX65551 STT65551 TDP65551 TNL65551 TXH65551 UHD65551 UQZ65551 VAV65551 VKR65551 VUN65551 WEJ65551 WOF65551 WYB65551 BT131087 LP131087 VL131087 AFH131087 APD131087 AYZ131087 BIV131087 BSR131087 CCN131087 CMJ131087 CWF131087 DGB131087 DPX131087 DZT131087 EJP131087 ETL131087 FDH131087 FND131087 FWZ131087 GGV131087 GQR131087 HAN131087 HKJ131087 HUF131087 IEB131087 INX131087 IXT131087 JHP131087 JRL131087 KBH131087 KLD131087 KUZ131087 LEV131087 LOR131087 LYN131087 MIJ131087 MSF131087 NCB131087 NLX131087 NVT131087 OFP131087 OPL131087 OZH131087 PJD131087 PSZ131087 QCV131087 QMR131087 QWN131087 RGJ131087 RQF131087 SAB131087 SJX131087 STT131087 TDP131087 TNL131087 TXH131087 UHD131087 UQZ131087 VAV131087 VKR131087 VUN131087 WEJ131087 WOF131087 WYB131087 BT196623 LP196623 VL196623 AFH196623 APD196623 AYZ196623 BIV196623 BSR196623 CCN196623 CMJ196623 CWF196623 DGB196623 DPX196623 DZT196623 EJP196623 ETL196623 FDH196623 FND196623 FWZ196623 GGV196623 GQR196623 HAN196623 HKJ196623 HUF196623 IEB196623 INX196623 IXT196623 JHP196623 JRL196623 KBH196623 KLD196623 KUZ196623 LEV196623 LOR196623 LYN196623 MIJ196623 MSF196623 NCB196623 NLX196623 NVT196623 OFP196623 OPL196623 OZH196623 PJD196623 PSZ196623 QCV196623 QMR196623 QWN196623 RGJ196623 RQF196623 SAB196623 SJX196623 STT196623 TDP196623 TNL196623 TXH196623 UHD196623 UQZ196623 VAV196623 VKR196623 VUN196623 WEJ196623 WOF196623 WYB196623 BT262159 LP262159 VL262159 AFH262159 APD262159 AYZ262159 BIV262159 BSR262159 CCN262159 CMJ262159 CWF262159 DGB262159 DPX262159 DZT262159 EJP262159 ETL262159 FDH262159 FND262159 FWZ262159 GGV262159 GQR262159 HAN262159 HKJ262159 HUF262159 IEB262159 INX262159 IXT262159 JHP262159 JRL262159 KBH262159 KLD262159 KUZ262159 LEV262159 LOR262159 LYN262159 MIJ262159 MSF262159 NCB262159 NLX262159 NVT262159 OFP262159 OPL262159 OZH262159 PJD262159 PSZ262159 QCV262159 QMR262159 QWN262159 RGJ262159 RQF262159 SAB262159 SJX262159 STT262159 TDP262159 TNL262159 TXH262159 UHD262159 UQZ262159 VAV262159 VKR262159 VUN262159 WEJ262159 WOF262159 WYB262159 BT327695 LP327695 VL327695 AFH327695 APD327695 AYZ327695 BIV327695 BSR327695 CCN327695 CMJ327695 CWF327695 DGB327695 DPX327695 DZT327695 EJP327695 ETL327695 FDH327695 FND327695 FWZ327695 GGV327695 GQR327695 HAN327695 HKJ327695 HUF327695 IEB327695 INX327695 IXT327695 JHP327695 JRL327695 KBH327695 KLD327695 KUZ327695 LEV327695 LOR327695 LYN327695 MIJ327695 MSF327695 NCB327695 NLX327695 NVT327695 OFP327695 OPL327695 OZH327695 PJD327695 PSZ327695 QCV327695 QMR327695 QWN327695 RGJ327695 RQF327695 SAB327695 SJX327695 STT327695 TDP327695 TNL327695 TXH327695 UHD327695 UQZ327695 VAV327695 VKR327695 VUN327695 WEJ327695 WOF327695 WYB327695 BT393231 LP393231 VL393231 AFH393231 APD393231 AYZ393231 BIV393231 BSR393231 CCN393231 CMJ393231 CWF393231 DGB393231 DPX393231 DZT393231 EJP393231 ETL393231 FDH393231 FND393231 FWZ393231 GGV393231 GQR393231 HAN393231 HKJ393231 HUF393231 IEB393231 INX393231 IXT393231 JHP393231 JRL393231 KBH393231 KLD393231 KUZ393231 LEV393231 LOR393231 LYN393231 MIJ393231 MSF393231 NCB393231 NLX393231 NVT393231 OFP393231 OPL393231 OZH393231 PJD393231 PSZ393231 QCV393231 QMR393231 QWN393231 RGJ393231 RQF393231 SAB393231 SJX393231 STT393231 TDP393231 TNL393231 TXH393231 UHD393231 UQZ393231 VAV393231 VKR393231 VUN393231 WEJ393231 WOF393231 WYB393231 BT458767 LP458767 VL458767 AFH458767 APD458767 AYZ458767 BIV458767 BSR458767 CCN458767 CMJ458767 CWF458767 DGB458767 DPX458767 DZT458767 EJP458767 ETL458767 FDH458767 FND458767 FWZ458767 GGV458767 GQR458767 HAN458767 HKJ458767 HUF458767 IEB458767 INX458767 IXT458767 JHP458767 JRL458767 KBH458767 KLD458767 KUZ458767 LEV458767 LOR458767 LYN458767 MIJ458767 MSF458767 NCB458767 NLX458767 NVT458767 OFP458767 OPL458767 OZH458767 PJD458767 PSZ458767 QCV458767 QMR458767 QWN458767 RGJ458767 RQF458767 SAB458767 SJX458767 STT458767 TDP458767 TNL458767 TXH458767 UHD458767 UQZ458767 VAV458767 VKR458767 VUN458767 WEJ458767 WOF458767 WYB458767 BT524303 LP524303 VL524303 AFH524303 APD524303 AYZ524303 BIV524303 BSR524303 CCN524303 CMJ524303 CWF524303 DGB524303 DPX524303 DZT524303 EJP524303 ETL524303 FDH524303 FND524303 FWZ524303 GGV524303 GQR524303 HAN524303 HKJ524303 HUF524303 IEB524303 INX524303 IXT524303 JHP524303 JRL524303 KBH524303 KLD524303 KUZ524303 LEV524303 LOR524303 LYN524303 MIJ524303 MSF524303 NCB524303 NLX524303 NVT524303 OFP524303 OPL524303 OZH524303 PJD524303 PSZ524303 QCV524303 QMR524303 QWN524303 RGJ524303 RQF524303 SAB524303 SJX524303 STT524303 TDP524303 TNL524303 TXH524303 UHD524303 UQZ524303 VAV524303 VKR524303 VUN524303 WEJ524303 WOF524303 WYB524303 BT589839 LP589839 VL589839 AFH589839 APD589839 AYZ589839 BIV589839 BSR589839 CCN589839 CMJ589839 CWF589839 DGB589839 DPX589839 DZT589839 EJP589839 ETL589839 FDH589839 FND589839 FWZ589839 GGV589839 GQR589839 HAN589839 HKJ589839 HUF589839 IEB589839 INX589839 IXT589839 JHP589839 JRL589839 KBH589839 KLD589839 KUZ589839 LEV589839 LOR589839 LYN589839 MIJ589839 MSF589839 NCB589839 NLX589839 NVT589839 OFP589839 OPL589839 OZH589839 PJD589839 PSZ589839 QCV589839 QMR589839 QWN589839 RGJ589839 RQF589839 SAB589839 SJX589839 STT589839 TDP589839 TNL589839 TXH589839 UHD589839 UQZ589839 VAV589839 VKR589839 VUN589839 WEJ589839 WOF589839 WYB589839 BT655375 LP655375 VL655375 AFH655375 APD655375 AYZ655375 BIV655375 BSR655375 CCN655375 CMJ655375 CWF655375 DGB655375 DPX655375 DZT655375 EJP655375 ETL655375 FDH655375 FND655375 FWZ655375 GGV655375 GQR655375 HAN655375 HKJ655375 HUF655375 IEB655375 INX655375 IXT655375 JHP655375 JRL655375 KBH655375 KLD655375 KUZ655375 LEV655375 LOR655375 LYN655375 MIJ655375 MSF655375 NCB655375 NLX655375 NVT655375 OFP655375 OPL655375 OZH655375 PJD655375 PSZ655375 QCV655375 QMR655375 QWN655375 RGJ655375 RQF655375 SAB655375 SJX655375 STT655375 TDP655375 TNL655375 TXH655375 UHD655375 UQZ655375 VAV655375 VKR655375 VUN655375 WEJ655375 WOF655375 WYB655375 BT720911 LP720911 VL720911 AFH720911 APD720911 AYZ720911 BIV720911 BSR720911 CCN720911 CMJ720911 CWF720911 DGB720911 DPX720911 DZT720911 EJP720911 ETL720911 FDH720911 FND720911 FWZ720911 GGV720911 GQR720911 HAN720911 HKJ720911 HUF720911 IEB720911 INX720911 IXT720911 JHP720911 JRL720911 KBH720911 KLD720911 KUZ720911 LEV720911 LOR720911 LYN720911 MIJ720911 MSF720911 NCB720911 NLX720911 NVT720911 OFP720911 OPL720911 OZH720911 PJD720911 PSZ720911 QCV720911 QMR720911 QWN720911 RGJ720911 RQF720911 SAB720911 SJX720911 STT720911 TDP720911 TNL720911 TXH720911 UHD720911 UQZ720911 VAV720911 VKR720911 VUN720911 WEJ720911 WOF720911 WYB720911 BT786447 LP786447 VL786447 AFH786447 APD786447 AYZ786447 BIV786447 BSR786447 CCN786447 CMJ786447 CWF786447 DGB786447 DPX786447 DZT786447 EJP786447 ETL786447 FDH786447 FND786447 FWZ786447 GGV786447 GQR786447 HAN786447 HKJ786447 HUF786447 IEB786447 INX786447 IXT786447 JHP786447 JRL786447 KBH786447 KLD786447 KUZ786447 LEV786447 LOR786447 LYN786447 MIJ786447 MSF786447 NCB786447 NLX786447 NVT786447 OFP786447 OPL786447 OZH786447 PJD786447 PSZ786447 QCV786447 QMR786447 QWN786447 RGJ786447 RQF786447 SAB786447 SJX786447 STT786447 TDP786447 TNL786447 TXH786447 UHD786447 UQZ786447 VAV786447 VKR786447 VUN786447 WEJ786447 WOF786447 WYB786447 BT851983 LP851983 VL851983 AFH851983 APD851983 AYZ851983 BIV851983 BSR851983 CCN851983 CMJ851983 CWF851983 DGB851983 DPX851983 DZT851983 EJP851983 ETL851983 FDH851983 FND851983 FWZ851983 GGV851983 GQR851983 HAN851983 HKJ851983 HUF851983 IEB851983 INX851983 IXT851983 JHP851983 JRL851983 KBH851983 KLD851983 KUZ851983 LEV851983 LOR851983 LYN851983 MIJ851983 MSF851983 NCB851983 NLX851983 NVT851983 OFP851983 OPL851983 OZH851983 PJD851983 PSZ851983 QCV851983 QMR851983 QWN851983 RGJ851983 RQF851983 SAB851983 SJX851983 STT851983 TDP851983 TNL851983 TXH851983 UHD851983 UQZ851983 VAV851983 VKR851983 VUN851983 WEJ851983 WOF851983 WYB851983 BT917519 LP917519 VL917519 AFH917519 APD917519 AYZ917519 BIV917519 BSR917519 CCN917519 CMJ917519 CWF917519 DGB917519 DPX917519 DZT917519 EJP917519 ETL917519 FDH917519 FND917519 FWZ917519 GGV917519 GQR917519 HAN917519 HKJ917519 HUF917519 IEB917519 INX917519 IXT917519 JHP917519 JRL917519 KBH917519 KLD917519 KUZ917519 LEV917519 LOR917519 LYN917519 MIJ917519 MSF917519 NCB917519 NLX917519 NVT917519 OFP917519 OPL917519 OZH917519 PJD917519 PSZ917519 QCV917519 QMR917519 QWN917519 RGJ917519 RQF917519 SAB917519 SJX917519 STT917519 TDP917519 TNL917519 TXH917519 UHD917519 UQZ917519 VAV917519 VKR917519 VUN917519 WEJ917519 WOF917519 WYB917519 BT983055 LP983055 VL983055 AFH983055 APD983055 AYZ983055 BIV983055 BSR983055 CCN983055 CMJ983055 CWF983055 DGB983055 DPX983055 DZT983055 EJP983055 ETL983055 FDH983055 FND983055 FWZ983055 GGV983055 GQR983055 HAN983055 HKJ983055 HUF983055 IEB983055 INX983055 IXT983055 JHP983055 JRL983055 KBH983055 KLD983055 KUZ983055 LEV983055 LOR983055 LYN983055 MIJ983055 MSF983055 NCB983055 NLX983055 NVT983055 OFP983055 OPL983055 OZH983055 PJD983055 PSZ983055 QCV983055 QMR983055 QWN983055 RGJ983055 RQF983055 SAB983055 SJX983055 STT983055 TDP983055 TNL983055 TXH983055 UHD983055 UQZ983055 VAV983055 VKR983055 VUN983055 WEJ983055 WOF983055 WYB983055"/>
  </dataValidations>
  <printOptions horizontalCentered="1" verticalCentered="1"/>
  <pageMargins left="0.19685039370078741" right="0.19685039370078741" top="0.59055118110236227" bottom="0.39370078740157483" header="0" footer="0.19685039370078741"/>
  <pageSetup scale="50" pageOrder="overThenDown" orientation="landscape" r:id="rId1"/>
  <headerFooter alignWithMargins="0">
    <oddFooter xml:space="preserve">&amp;LFormato: FO-AC-07 Versión: 2&amp;CPágina &amp;P&amp;RVo.Bo:  </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dimension ref="A1:EA26"/>
  <sheetViews>
    <sheetView showGridLines="0" view="pageBreakPreview" zoomScaleNormal="85" zoomScaleSheetLayoutView="100" workbookViewId="0">
      <pane xSplit="11" ySplit="8" topLeftCell="L9" activePane="bottomRight" state="frozen"/>
      <selection pane="topRight" activeCell="L1" sqref="L1"/>
      <selection pane="bottomLeft" activeCell="A9" sqref="A9"/>
      <selection pane="bottomRight" sqref="A1:K1"/>
    </sheetView>
  </sheetViews>
  <sheetFormatPr baseColWidth="10" defaultRowHeight="12.75" x14ac:dyDescent="0.2"/>
  <cols>
    <col min="1" max="1" width="10.7109375" style="25" customWidth="1"/>
    <col min="2" max="2" width="11.42578125" style="26" customWidth="1"/>
    <col min="3" max="3" width="7.5703125" style="26" customWidth="1"/>
    <col min="4" max="6" width="6.140625" style="25" customWidth="1"/>
    <col min="7" max="7" width="8.7109375" style="26" customWidth="1"/>
    <col min="8" max="8" width="2.7109375" style="26" bestFit="1" customWidth="1"/>
    <col min="9" max="9" width="13.140625" style="27" customWidth="1"/>
    <col min="10" max="10" width="7.85546875" style="27" customWidth="1"/>
    <col min="11" max="11" width="8" style="27" customWidth="1"/>
    <col min="12" max="14" width="7.7109375" style="26" customWidth="1"/>
    <col min="15" max="15" width="4.7109375" style="26" customWidth="1"/>
    <col min="16" max="16" width="3.7109375" style="26" customWidth="1"/>
    <col min="17" max="17" width="4.42578125" style="26" customWidth="1"/>
    <col min="18" max="18" width="4.7109375" style="26" customWidth="1"/>
    <col min="19" max="19" width="4.140625" style="28" hidden="1" customWidth="1"/>
    <col min="20" max="20" width="3.85546875" style="28" hidden="1" customWidth="1"/>
    <col min="21" max="21" width="4.140625" style="28" hidden="1" customWidth="1"/>
    <col min="22" max="22" width="3.85546875" style="28" hidden="1" customWidth="1"/>
    <col min="23" max="23" width="4.140625" style="28" hidden="1" customWidth="1"/>
    <col min="24" max="24" width="3.85546875" style="28" hidden="1" customWidth="1"/>
    <col min="25" max="25" width="4.140625" style="28" hidden="1" customWidth="1"/>
    <col min="26" max="26" width="3.85546875" style="28" hidden="1" customWidth="1"/>
    <col min="27" max="27" width="4.140625" style="28" hidden="1" customWidth="1"/>
    <col min="28" max="28" width="3.85546875" style="28" hidden="1" customWidth="1"/>
    <col min="29" max="29" width="4.140625" style="28" hidden="1" customWidth="1"/>
    <col min="30" max="30" width="3.85546875" style="28" hidden="1" customWidth="1"/>
    <col min="31" max="31" width="4.140625" style="28" hidden="1" customWidth="1"/>
    <col min="32" max="32" width="3.85546875" style="28" hidden="1" customWidth="1"/>
    <col min="33" max="33" width="4.140625" style="28" hidden="1" customWidth="1"/>
    <col min="34" max="34" width="3.85546875" style="28" hidden="1" customWidth="1"/>
    <col min="35" max="35" width="4.140625" style="28" hidden="1" customWidth="1"/>
    <col min="36" max="36" width="3.85546875" style="28" hidden="1" customWidth="1"/>
    <col min="37" max="37" width="4.140625" style="28" hidden="1" customWidth="1"/>
    <col min="38" max="38" width="3.85546875" style="26" hidden="1" customWidth="1"/>
    <col min="39" max="39" width="4.140625" style="26" hidden="1" customWidth="1"/>
    <col min="40" max="40" width="3.85546875" style="26" hidden="1" customWidth="1"/>
    <col min="41" max="41" width="4.140625" style="26" hidden="1" customWidth="1"/>
    <col min="42" max="42" width="3.85546875" style="26" hidden="1" customWidth="1"/>
    <col min="43" max="43" width="4.140625" style="26" hidden="1" customWidth="1"/>
    <col min="44" max="44" width="3.85546875" style="26" hidden="1" customWidth="1"/>
    <col min="45" max="45" width="4.140625" style="26" hidden="1" customWidth="1"/>
    <col min="46" max="46" width="3.85546875" style="26" hidden="1" customWidth="1"/>
    <col min="47" max="47" width="4.140625" style="26" hidden="1" customWidth="1"/>
    <col min="48" max="48" width="3.85546875" style="26" hidden="1" customWidth="1"/>
    <col min="49" max="49" width="4.140625" style="26" hidden="1" customWidth="1"/>
    <col min="50" max="50" width="3.85546875" style="26" hidden="1" customWidth="1"/>
    <col min="51" max="51" width="4.140625" style="26" hidden="1" customWidth="1"/>
    <col min="52" max="52" width="3.85546875" style="26" hidden="1" customWidth="1"/>
    <col min="53" max="53" width="4.140625" style="26" hidden="1" customWidth="1"/>
    <col min="54" max="54" width="5.42578125" style="26" hidden="1" customWidth="1"/>
    <col min="55" max="55" width="3.7109375" style="26" customWidth="1"/>
    <col min="56" max="56" width="5.28515625" style="26" customWidth="1"/>
    <col min="57" max="57" width="3.7109375" style="26" customWidth="1"/>
    <col min="58" max="58" width="3.140625" style="26" customWidth="1"/>
    <col min="59" max="59" width="3.7109375" style="26" customWidth="1"/>
    <col min="60" max="60" width="17.28515625" style="27" customWidth="1"/>
    <col min="61" max="61" width="8.28515625" style="27" customWidth="1"/>
    <col min="62" max="62" width="13.42578125" style="27" customWidth="1"/>
    <col min="63" max="63" width="18.85546875" style="26" customWidth="1"/>
    <col min="64" max="66" width="7.28515625" style="26" customWidth="1"/>
    <col min="67" max="69" width="4.85546875" style="26" customWidth="1"/>
    <col min="70" max="70" width="4.5703125" style="26" customWidth="1"/>
    <col min="71" max="71" width="4" style="26" customWidth="1"/>
    <col min="72" max="72" width="9.42578125" style="29" bestFit="1" customWidth="1"/>
    <col min="73" max="73" width="4.140625" style="22" customWidth="1"/>
    <col min="74" max="256" width="11.42578125" style="22"/>
    <col min="257" max="257" width="10.7109375" style="22" customWidth="1"/>
    <col min="258" max="258" width="11.42578125" style="22" customWidth="1"/>
    <col min="259" max="259" width="7.5703125" style="22" customWidth="1"/>
    <col min="260" max="262" width="6.140625" style="22" customWidth="1"/>
    <col min="263" max="263" width="8.7109375" style="22" customWidth="1"/>
    <col min="264" max="264" width="2.7109375" style="22" bestFit="1" customWidth="1"/>
    <col min="265" max="265" width="13.140625" style="22" customWidth="1"/>
    <col min="266" max="266" width="7.85546875" style="22" customWidth="1"/>
    <col min="267" max="267" width="8" style="22" customWidth="1"/>
    <col min="268" max="270" width="7.7109375" style="22" customWidth="1"/>
    <col min="271" max="271" width="4.7109375" style="22" customWidth="1"/>
    <col min="272" max="272" width="3.7109375" style="22" customWidth="1"/>
    <col min="273" max="273" width="4.42578125" style="22" customWidth="1"/>
    <col min="274" max="274" width="4.7109375" style="22" customWidth="1"/>
    <col min="275" max="310" width="0" style="22" hidden="1" customWidth="1"/>
    <col min="311" max="311" width="3.7109375" style="22" customWidth="1"/>
    <col min="312" max="312" width="5.28515625" style="22" customWidth="1"/>
    <col min="313" max="313" width="3.7109375" style="22" customWidth="1"/>
    <col min="314" max="314" width="3.140625" style="22" customWidth="1"/>
    <col min="315" max="315" width="3.7109375" style="22" customWidth="1"/>
    <col min="316" max="316" width="17.28515625" style="22" customWidth="1"/>
    <col min="317" max="317" width="8.28515625" style="22" customWidth="1"/>
    <col min="318" max="318" width="13.42578125" style="22" customWidth="1"/>
    <col min="319" max="319" width="18.85546875" style="22" customWidth="1"/>
    <col min="320" max="322" width="7.28515625" style="22" customWidth="1"/>
    <col min="323" max="325" width="4.85546875" style="22" customWidth="1"/>
    <col min="326" max="326" width="4.5703125" style="22" customWidth="1"/>
    <col min="327" max="327" width="4" style="22" customWidth="1"/>
    <col min="328" max="328" width="9.42578125" style="22" bestFit="1" customWidth="1"/>
    <col min="329" max="329" width="4.140625" style="22" customWidth="1"/>
    <col min="330" max="512" width="11.42578125" style="22"/>
    <col min="513" max="513" width="10.7109375" style="22" customWidth="1"/>
    <col min="514" max="514" width="11.42578125" style="22" customWidth="1"/>
    <col min="515" max="515" width="7.5703125" style="22" customWidth="1"/>
    <col min="516" max="518" width="6.140625" style="22" customWidth="1"/>
    <col min="519" max="519" width="8.7109375" style="22" customWidth="1"/>
    <col min="520" max="520" width="2.7109375" style="22" bestFit="1" customWidth="1"/>
    <col min="521" max="521" width="13.140625" style="22" customWidth="1"/>
    <col min="522" max="522" width="7.85546875" style="22" customWidth="1"/>
    <col min="523" max="523" width="8" style="22" customWidth="1"/>
    <col min="524" max="526" width="7.7109375" style="22" customWidth="1"/>
    <col min="527" max="527" width="4.7109375" style="22" customWidth="1"/>
    <col min="528" max="528" width="3.7109375" style="22" customWidth="1"/>
    <col min="529" max="529" width="4.42578125" style="22" customWidth="1"/>
    <col min="530" max="530" width="4.7109375" style="22" customWidth="1"/>
    <col min="531" max="566" width="0" style="22" hidden="1" customWidth="1"/>
    <col min="567" max="567" width="3.7109375" style="22" customWidth="1"/>
    <col min="568" max="568" width="5.28515625" style="22" customWidth="1"/>
    <col min="569" max="569" width="3.7109375" style="22" customWidth="1"/>
    <col min="570" max="570" width="3.140625" style="22" customWidth="1"/>
    <col min="571" max="571" width="3.7109375" style="22" customWidth="1"/>
    <col min="572" max="572" width="17.28515625" style="22" customWidth="1"/>
    <col min="573" max="573" width="8.28515625" style="22" customWidth="1"/>
    <col min="574" max="574" width="13.42578125" style="22" customWidth="1"/>
    <col min="575" max="575" width="18.85546875" style="22" customWidth="1"/>
    <col min="576" max="578" width="7.28515625" style="22" customWidth="1"/>
    <col min="579" max="581" width="4.85546875" style="22" customWidth="1"/>
    <col min="582" max="582" width="4.5703125" style="22" customWidth="1"/>
    <col min="583" max="583" width="4" style="22" customWidth="1"/>
    <col min="584" max="584" width="9.42578125" style="22" bestFit="1" customWidth="1"/>
    <col min="585" max="585" width="4.140625" style="22" customWidth="1"/>
    <col min="586" max="768" width="11.42578125" style="22"/>
    <col min="769" max="769" width="10.7109375" style="22" customWidth="1"/>
    <col min="770" max="770" width="11.42578125" style="22" customWidth="1"/>
    <col min="771" max="771" width="7.5703125" style="22" customWidth="1"/>
    <col min="772" max="774" width="6.140625" style="22" customWidth="1"/>
    <col min="775" max="775" width="8.7109375" style="22" customWidth="1"/>
    <col min="776" max="776" width="2.7109375" style="22" bestFit="1" customWidth="1"/>
    <col min="777" max="777" width="13.140625" style="22" customWidth="1"/>
    <col min="778" max="778" width="7.85546875" style="22" customWidth="1"/>
    <col min="779" max="779" width="8" style="22" customWidth="1"/>
    <col min="780" max="782" width="7.7109375" style="22" customWidth="1"/>
    <col min="783" max="783" width="4.7109375" style="22" customWidth="1"/>
    <col min="784" max="784" width="3.7109375" style="22" customWidth="1"/>
    <col min="785" max="785" width="4.42578125" style="22" customWidth="1"/>
    <col min="786" max="786" width="4.7109375" style="22" customWidth="1"/>
    <col min="787" max="822" width="0" style="22" hidden="1" customWidth="1"/>
    <col min="823" max="823" width="3.7109375" style="22" customWidth="1"/>
    <col min="824" max="824" width="5.28515625" style="22" customWidth="1"/>
    <col min="825" max="825" width="3.7109375" style="22" customWidth="1"/>
    <col min="826" max="826" width="3.140625" style="22" customWidth="1"/>
    <col min="827" max="827" width="3.7109375" style="22" customWidth="1"/>
    <col min="828" max="828" width="17.28515625" style="22" customWidth="1"/>
    <col min="829" max="829" width="8.28515625" style="22" customWidth="1"/>
    <col min="830" max="830" width="13.42578125" style="22" customWidth="1"/>
    <col min="831" max="831" width="18.85546875" style="22" customWidth="1"/>
    <col min="832" max="834" width="7.28515625" style="22" customWidth="1"/>
    <col min="835" max="837" width="4.85546875" style="22" customWidth="1"/>
    <col min="838" max="838" width="4.5703125" style="22" customWidth="1"/>
    <col min="839" max="839" width="4" style="22" customWidth="1"/>
    <col min="840" max="840" width="9.42578125" style="22" bestFit="1" customWidth="1"/>
    <col min="841" max="841" width="4.140625" style="22" customWidth="1"/>
    <col min="842" max="1024" width="11.42578125" style="22"/>
    <col min="1025" max="1025" width="10.7109375" style="22" customWidth="1"/>
    <col min="1026" max="1026" width="11.42578125" style="22" customWidth="1"/>
    <col min="1027" max="1027" width="7.5703125" style="22" customWidth="1"/>
    <col min="1028" max="1030" width="6.140625" style="22" customWidth="1"/>
    <col min="1031" max="1031" width="8.7109375" style="22" customWidth="1"/>
    <col min="1032" max="1032" width="2.7109375" style="22" bestFit="1" customWidth="1"/>
    <col min="1033" max="1033" width="13.140625" style="22" customWidth="1"/>
    <col min="1034" max="1034" width="7.85546875" style="22" customWidth="1"/>
    <col min="1035" max="1035" width="8" style="22" customWidth="1"/>
    <col min="1036" max="1038" width="7.7109375" style="22" customWidth="1"/>
    <col min="1039" max="1039" width="4.7109375" style="22" customWidth="1"/>
    <col min="1040" max="1040" width="3.7109375" style="22" customWidth="1"/>
    <col min="1041" max="1041" width="4.42578125" style="22" customWidth="1"/>
    <col min="1042" max="1042" width="4.7109375" style="22" customWidth="1"/>
    <col min="1043" max="1078" width="0" style="22" hidden="1" customWidth="1"/>
    <col min="1079" max="1079" width="3.7109375" style="22" customWidth="1"/>
    <col min="1080" max="1080" width="5.28515625" style="22" customWidth="1"/>
    <col min="1081" max="1081" width="3.7109375" style="22" customWidth="1"/>
    <col min="1082" max="1082" width="3.140625" style="22" customWidth="1"/>
    <col min="1083" max="1083" width="3.7109375" style="22" customWidth="1"/>
    <col min="1084" max="1084" width="17.28515625" style="22" customWidth="1"/>
    <col min="1085" max="1085" width="8.28515625" style="22" customWidth="1"/>
    <col min="1086" max="1086" width="13.42578125" style="22" customWidth="1"/>
    <col min="1087" max="1087" width="18.85546875" style="22" customWidth="1"/>
    <col min="1088" max="1090" width="7.28515625" style="22" customWidth="1"/>
    <col min="1091" max="1093" width="4.85546875" style="22" customWidth="1"/>
    <col min="1094" max="1094" width="4.5703125" style="22" customWidth="1"/>
    <col min="1095" max="1095" width="4" style="22" customWidth="1"/>
    <col min="1096" max="1096" width="9.42578125" style="22" bestFit="1" customWidth="1"/>
    <col min="1097" max="1097" width="4.140625" style="22" customWidth="1"/>
    <col min="1098" max="1280" width="11.42578125" style="22"/>
    <col min="1281" max="1281" width="10.7109375" style="22" customWidth="1"/>
    <col min="1282" max="1282" width="11.42578125" style="22" customWidth="1"/>
    <col min="1283" max="1283" width="7.5703125" style="22" customWidth="1"/>
    <col min="1284" max="1286" width="6.140625" style="22" customWidth="1"/>
    <col min="1287" max="1287" width="8.7109375" style="22" customWidth="1"/>
    <col min="1288" max="1288" width="2.7109375" style="22" bestFit="1" customWidth="1"/>
    <col min="1289" max="1289" width="13.140625" style="22" customWidth="1"/>
    <col min="1290" max="1290" width="7.85546875" style="22" customWidth="1"/>
    <col min="1291" max="1291" width="8" style="22" customWidth="1"/>
    <col min="1292" max="1294" width="7.7109375" style="22" customWidth="1"/>
    <col min="1295" max="1295" width="4.7109375" style="22" customWidth="1"/>
    <col min="1296" max="1296" width="3.7109375" style="22" customWidth="1"/>
    <col min="1297" max="1297" width="4.42578125" style="22" customWidth="1"/>
    <col min="1298" max="1298" width="4.7109375" style="22" customWidth="1"/>
    <col min="1299" max="1334" width="0" style="22" hidden="1" customWidth="1"/>
    <col min="1335" max="1335" width="3.7109375" style="22" customWidth="1"/>
    <col min="1336" max="1336" width="5.28515625" style="22" customWidth="1"/>
    <col min="1337" max="1337" width="3.7109375" style="22" customWidth="1"/>
    <col min="1338" max="1338" width="3.140625" style="22" customWidth="1"/>
    <col min="1339" max="1339" width="3.7109375" style="22" customWidth="1"/>
    <col min="1340" max="1340" width="17.28515625" style="22" customWidth="1"/>
    <col min="1341" max="1341" width="8.28515625" style="22" customWidth="1"/>
    <col min="1342" max="1342" width="13.42578125" style="22" customWidth="1"/>
    <col min="1343" max="1343" width="18.85546875" style="22" customWidth="1"/>
    <col min="1344" max="1346" width="7.28515625" style="22" customWidth="1"/>
    <col min="1347" max="1349" width="4.85546875" style="22" customWidth="1"/>
    <col min="1350" max="1350" width="4.5703125" style="22" customWidth="1"/>
    <col min="1351" max="1351" width="4" style="22" customWidth="1"/>
    <col min="1352" max="1352" width="9.42578125" style="22" bestFit="1" customWidth="1"/>
    <col min="1353" max="1353" width="4.140625" style="22" customWidth="1"/>
    <col min="1354" max="1536" width="11.42578125" style="22"/>
    <col min="1537" max="1537" width="10.7109375" style="22" customWidth="1"/>
    <col min="1538" max="1538" width="11.42578125" style="22" customWidth="1"/>
    <col min="1539" max="1539" width="7.5703125" style="22" customWidth="1"/>
    <col min="1540" max="1542" width="6.140625" style="22" customWidth="1"/>
    <col min="1543" max="1543" width="8.7109375" style="22" customWidth="1"/>
    <col min="1544" max="1544" width="2.7109375" style="22" bestFit="1" customWidth="1"/>
    <col min="1545" max="1545" width="13.140625" style="22" customWidth="1"/>
    <col min="1546" max="1546" width="7.85546875" style="22" customWidth="1"/>
    <col min="1547" max="1547" width="8" style="22" customWidth="1"/>
    <col min="1548" max="1550" width="7.7109375" style="22" customWidth="1"/>
    <col min="1551" max="1551" width="4.7109375" style="22" customWidth="1"/>
    <col min="1552" max="1552" width="3.7109375" style="22" customWidth="1"/>
    <col min="1553" max="1553" width="4.42578125" style="22" customWidth="1"/>
    <col min="1554" max="1554" width="4.7109375" style="22" customWidth="1"/>
    <col min="1555" max="1590" width="0" style="22" hidden="1" customWidth="1"/>
    <col min="1591" max="1591" width="3.7109375" style="22" customWidth="1"/>
    <col min="1592" max="1592" width="5.28515625" style="22" customWidth="1"/>
    <col min="1593" max="1593" width="3.7109375" style="22" customWidth="1"/>
    <col min="1594" max="1594" width="3.140625" style="22" customWidth="1"/>
    <col min="1595" max="1595" width="3.7109375" style="22" customWidth="1"/>
    <col min="1596" max="1596" width="17.28515625" style="22" customWidth="1"/>
    <col min="1597" max="1597" width="8.28515625" style="22" customWidth="1"/>
    <col min="1598" max="1598" width="13.42578125" style="22" customWidth="1"/>
    <col min="1599" max="1599" width="18.85546875" style="22" customWidth="1"/>
    <col min="1600" max="1602" width="7.28515625" style="22" customWidth="1"/>
    <col min="1603" max="1605" width="4.85546875" style="22" customWidth="1"/>
    <col min="1606" max="1606" width="4.5703125" style="22" customWidth="1"/>
    <col min="1607" max="1607" width="4" style="22" customWidth="1"/>
    <col min="1608" max="1608" width="9.42578125" style="22" bestFit="1" customWidth="1"/>
    <col min="1609" max="1609" width="4.140625" style="22" customWidth="1"/>
    <col min="1610" max="1792" width="11.42578125" style="22"/>
    <col min="1793" max="1793" width="10.7109375" style="22" customWidth="1"/>
    <col min="1794" max="1794" width="11.42578125" style="22" customWidth="1"/>
    <col min="1795" max="1795" width="7.5703125" style="22" customWidth="1"/>
    <col min="1796" max="1798" width="6.140625" style="22" customWidth="1"/>
    <col min="1799" max="1799" width="8.7109375" style="22" customWidth="1"/>
    <col min="1800" max="1800" width="2.7109375" style="22" bestFit="1" customWidth="1"/>
    <col min="1801" max="1801" width="13.140625" style="22" customWidth="1"/>
    <col min="1802" max="1802" width="7.85546875" style="22" customWidth="1"/>
    <col min="1803" max="1803" width="8" style="22" customWidth="1"/>
    <col min="1804" max="1806" width="7.7109375" style="22" customWidth="1"/>
    <col min="1807" max="1807" width="4.7109375" style="22" customWidth="1"/>
    <col min="1808" max="1808" width="3.7109375" style="22" customWidth="1"/>
    <col min="1809" max="1809" width="4.42578125" style="22" customWidth="1"/>
    <col min="1810" max="1810" width="4.7109375" style="22" customWidth="1"/>
    <col min="1811" max="1846" width="0" style="22" hidden="1" customWidth="1"/>
    <col min="1847" max="1847" width="3.7109375" style="22" customWidth="1"/>
    <col min="1848" max="1848" width="5.28515625" style="22" customWidth="1"/>
    <col min="1849" max="1849" width="3.7109375" style="22" customWidth="1"/>
    <col min="1850" max="1850" width="3.140625" style="22" customWidth="1"/>
    <col min="1851" max="1851" width="3.7109375" style="22" customWidth="1"/>
    <col min="1852" max="1852" width="17.28515625" style="22" customWidth="1"/>
    <col min="1853" max="1853" width="8.28515625" style="22" customWidth="1"/>
    <col min="1854" max="1854" width="13.42578125" style="22" customWidth="1"/>
    <col min="1855" max="1855" width="18.85546875" style="22" customWidth="1"/>
    <col min="1856" max="1858" width="7.28515625" style="22" customWidth="1"/>
    <col min="1859" max="1861" width="4.85546875" style="22" customWidth="1"/>
    <col min="1862" max="1862" width="4.5703125" style="22" customWidth="1"/>
    <col min="1863" max="1863" width="4" style="22" customWidth="1"/>
    <col min="1864" max="1864" width="9.42578125" style="22" bestFit="1" customWidth="1"/>
    <col min="1865" max="1865" width="4.140625" style="22" customWidth="1"/>
    <col min="1866" max="2048" width="11.42578125" style="22"/>
    <col min="2049" max="2049" width="10.7109375" style="22" customWidth="1"/>
    <col min="2050" max="2050" width="11.42578125" style="22" customWidth="1"/>
    <col min="2051" max="2051" width="7.5703125" style="22" customWidth="1"/>
    <col min="2052" max="2054" width="6.140625" style="22" customWidth="1"/>
    <col min="2055" max="2055" width="8.7109375" style="22" customWidth="1"/>
    <col min="2056" max="2056" width="2.7109375" style="22" bestFit="1" customWidth="1"/>
    <col min="2057" max="2057" width="13.140625" style="22" customWidth="1"/>
    <col min="2058" max="2058" width="7.85546875" style="22" customWidth="1"/>
    <col min="2059" max="2059" width="8" style="22" customWidth="1"/>
    <col min="2060" max="2062" width="7.7109375" style="22" customWidth="1"/>
    <col min="2063" max="2063" width="4.7109375" style="22" customWidth="1"/>
    <col min="2064" max="2064" width="3.7109375" style="22" customWidth="1"/>
    <col min="2065" max="2065" width="4.42578125" style="22" customWidth="1"/>
    <col min="2066" max="2066" width="4.7109375" style="22" customWidth="1"/>
    <col min="2067" max="2102" width="0" style="22" hidden="1" customWidth="1"/>
    <col min="2103" max="2103" width="3.7109375" style="22" customWidth="1"/>
    <col min="2104" max="2104" width="5.28515625" style="22" customWidth="1"/>
    <col min="2105" max="2105" width="3.7109375" style="22" customWidth="1"/>
    <col min="2106" max="2106" width="3.140625" style="22" customWidth="1"/>
    <col min="2107" max="2107" width="3.7109375" style="22" customWidth="1"/>
    <col min="2108" max="2108" width="17.28515625" style="22" customWidth="1"/>
    <col min="2109" max="2109" width="8.28515625" style="22" customWidth="1"/>
    <col min="2110" max="2110" width="13.42578125" style="22" customWidth="1"/>
    <col min="2111" max="2111" width="18.85546875" style="22" customWidth="1"/>
    <col min="2112" max="2114" width="7.28515625" style="22" customWidth="1"/>
    <col min="2115" max="2117" width="4.85546875" style="22" customWidth="1"/>
    <col min="2118" max="2118" width="4.5703125" style="22" customWidth="1"/>
    <col min="2119" max="2119" width="4" style="22" customWidth="1"/>
    <col min="2120" max="2120" width="9.42578125" style="22" bestFit="1" customWidth="1"/>
    <col min="2121" max="2121" width="4.140625" style="22" customWidth="1"/>
    <col min="2122" max="2304" width="11.42578125" style="22"/>
    <col min="2305" max="2305" width="10.7109375" style="22" customWidth="1"/>
    <col min="2306" max="2306" width="11.42578125" style="22" customWidth="1"/>
    <col min="2307" max="2307" width="7.5703125" style="22" customWidth="1"/>
    <col min="2308" max="2310" width="6.140625" style="22" customWidth="1"/>
    <col min="2311" max="2311" width="8.7109375" style="22" customWidth="1"/>
    <col min="2312" max="2312" width="2.7109375" style="22" bestFit="1" customWidth="1"/>
    <col min="2313" max="2313" width="13.140625" style="22" customWidth="1"/>
    <col min="2314" max="2314" width="7.85546875" style="22" customWidth="1"/>
    <col min="2315" max="2315" width="8" style="22" customWidth="1"/>
    <col min="2316" max="2318" width="7.7109375" style="22" customWidth="1"/>
    <col min="2319" max="2319" width="4.7109375" style="22" customWidth="1"/>
    <col min="2320" max="2320" width="3.7109375" style="22" customWidth="1"/>
    <col min="2321" max="2321" width="4.42578125" style="22" customWidth="1"/>
    <col min="2322" max="2322" width="4.7109375" style="22" customWidth="1"/>
    <col min="2323" max="2358" width="0" style="22" hidden="1" customWidth="1"/>
    <col min="2359" max="2359" width="3.7109375" style="22" customWidth="1"/>
    <col min="2360" max="2360" width="5.28515625" style="22" customWidth="1"/>
    <col min="2361" max="2361" width="3.7109375" style="22" customWidth="1"/>
    <col min="2362" max="2362" width="3.140625" style="22" customWidth="1"/>
    <col min="2363" max="2363" width="3.7109375" style="22" customWidth="1"/>
    <col min="2364" max="2364" width="17.28515625" style="22" customWidth="1"/>
    <col min="2365" max="2365" width="8.28515625" style="22" customWidth="1"/>
    <col min="2366" max="2366" width="13.42578125" style="22" customWidth="1"/>
    <col min="2367" max="2367" width="18.85546875" style="22" customWidth="1"/>
    <col min="2368" max="2370" width="7.28515625" style="22" customWidth="1"/>
    <col min="2371" max="2373" width="4.85546875" style="22" customWidth="1"/>
    <col min="2374" max="2374" width="4.5703125" style="22" customWidth="1"/>
    <col min="2375" max="2375" width="4" style="22" customWidth="1"/>
    <col min="2376" max="2376" width="9.42578125" style="22" bestFit="1" customWidth="1"/>
    <col min="2377" max="2377" width="4.140625" style="22" customWidth="1"/>
    <col min="2378" max="2560" width="11.42578125" style="22"/>
    <col min="2561" max="2561" width="10.7109375" style="22" customWidth="1"/>
    <col min="2562" max="2562" width="11.42578125" style="22" customWidth="1"/>
    <col min="2563" max="2563" width="7.5703125" style="22" customWidth="1"/>
    <col min="2564" max="2566" width="6.140625" style="22" customWidth="1"/>
    <col min="2567" max="2567" width="8.7109375" style="22" customWidth="1"/>
    <col min="2568" max="2568" width="2.7109375" style="22" bestFit="1" customWidth="1"/>
    <col min="2569" max="2569" width="13.140625" style="22" customWidth="1"/>
    <col min="2570" max="2570" width="7.85546875" style="22" customWidth="1"/>
    <col min="2571" max="2571" width="8" style="22" customWidth="1"/>
    <col min="2572" max="2574" width="7.7109375" style="22" customWidth="1"/>
    <col min="2575" max="2575" width="4.7109375" style="22" customWidth="1"/>
    <col min="2576" max="2576" width="3.7109375" style="22" customWidth="1"/>
    <col min="2577" max="2577" width="4.42578125" style="22" customWidth="1"/>
    <col min="2578" max="2578" width="4.7109375" style="22" customWidth="1"/>
    <col min="2579" max="2614" width="0" style="22" hidden="1" customWidth="1"/>
    <col min="2615" max="2615" width="3.7109375" style="22" customWidth="1"/>
    <col min="2616" max="2616" width="5.28515625" style="22" customWidth="1"/>
    <col min="2617" max="2617" width="3.7109375" style="22" customWidth="1"/>
    <col min="2618" max="2618" width="3.140625" style="22" customWidth="1"/>
    <col min="2619" max="2619" width="3.7109375" style="22" customWidth="1"/>
    <col min="2620" max="2620" width="17.28515625" style="22" customWidth="1"/>
    <col min="2621" max="2621" width="8.28515625" style="22" customWidth="1"/>
    <col min="2622" max="2622" width="13.42578125" style="22" customWidth="1"/>
    <col min="2623" max="2623" width="18.85546875" style="22" customWidth="1"/>
    <col min="2624" max="2626" width="7.28515625" style="22" customWidth="1"/>
    <col min="2627" max="2629" width="4.85546875" style="22" customWidth="1"/>
    <col min="2630" max="2630" width="4.5703125" style="22" customWidth="1"/>
    <col min="2631" max="2631" width="4" style="22" customWidth="1"/>
    <col min="2632" max="2632" width="9.42578125" style="22" bestFit="1" customWidth="1"/>
    <col min="2633" max="2633" width="4.140625" style="22" customWidth="1"/>
    <col min="2634" max="2816" width="11.42578125" style="22"/>
    <col min="2817" max="2817" width="10.7109375" style="22" customWidth="1"/>
    <col min="2818" max="2818" width="11.42578125" style="22" customWidth="1"/>
    <col min="2819" max="2819" width="7.5703125" style="22" customWidth="1"/>
    <col min="2820" max="2822" width="6.140625" style="22" customWidth="1"/>
    <col min="2823" max="2823" width="8.7109375" style="22" customWidth="1"/>
    <col min="2824" max="2824" width="2.7109375" style="22" bestFit="1" customWidth="1"/>
    <col min="2825" max="2825" width="13.140625" style="22" customWidth="1"/>
    <col min="2826" max="2826" width="7.85546875" style="22" customWidth="1"/>
    <col min="2827" max="2827" width="8" style="22" customWidth="1"/>
    <col min="2828" max="2830" width="7.7109375" style="22" customWidth="1"/>
    <col min="2831" max="2831" width="4.7109375" style="22" customWidth="1"/>
    <col min="2832" max="2832" width="3.7109375" style="22" customWidth="1"/>
    <col min="2833" max="2833" width="4.42578125" style="22" customWidth="1"/>
    <col min="2834" max="2834" width="4.7109375" style="22" customWidth="1"/>
    <col min="2835" max="2870" width="0" style="22" hidden="1" customWidth="1"/>
    <col min="2871" max="2871" width="3.7109375" style="22" customWidth="1"/>
    <col min="2872" max="2872" width="5.28515625" style="22" customWidth="1"/>
    <col min="2873" max="2873" width="3.7109375" style="22" customWidth="1"/>
    <col min="2874" max="2874" width="3.140625" style="22" customWidth="1"/>
    <col min="2875" max="2875" width="3.7109375" style="22" customWidth="1"/>
    <col min="2876" max="2876" width="17.28515625" style="22" customWidth="1"/>
    <col min="2877" max="2877" width="8.28515625" style="22" customWidth="1"/>
    <col min="2878" max="2878" width="13.42578125" style="22" customWidth="1"/>
    <col min="2879" max="2879" width="18.85546875" style="22" customWidth="1"/>
    <col min="2880" max="2882" width="7.28515625" style="22" customWidth="1"/>
    <col min="2883" max="2885" width="4.85546875" style="22" customWidth="1"/>
    <col min="2886" max="2886" width="4.5703125" style="22" customWidth="1"/>
    <col min="2887" max="2887" width="4" style="22" customWidth="1"/>
    <col min="2888" max="2888" width="9.42578125" style="22" bestFit="1" customWidth="1"/>
    <col min="2889" max="2889" width="4.140625" style="22" customWidth="1"/>
    <col min="2890" max="3072" width="11.42578125" style="22"/>
    <col min="3073" max="3073" width="10.7109375" style="22" customWidth="1"/>
    <col min="3074" max="3074" width="11.42578125" style="22" customWidth="1"/>
    <col min="3075" max="3075" width="7.5703125" style="22" customWidth="1"/>
    <col min="3076" max="3078" width="6.140625" style="22" customWidth="1"/>
    <col min="3079" max="3079" width="8.7109375" style="22" customWidth="1"/>
    <col min="3080" max="3080" width="2.7109375" style="22" bestFit="1" customWidth="1"/>
    <col min="3081" max="3081" width="13.140625" style="22" customWidth="1"/>
    <col min="3082" max="3082" width="7.85546875" style="22" customWidth="1"/>
    <col min="3083" max="3083" width="8" style="22" customWidth="1"/>
    <col min="3084" max="3086" width="7.7109375" style="22" customWidth="1"/>
    <col min="3087" max="3087" width="4.7109375" style="22" customWidth="1"/>
    <col min="3088" max="3088" width="3.7109375" style="22" customWidth="1"/>
    <col min="3089" max="3089" width="4.42578125" style="22" customWidth="1"/>
    <col min="3090" max="3090" width="4.7109375" style="22" customWidth="1"/>
    <col min="3091" max="3126" width="0" style="22" hidden="1" customWidth="1"/>
    <col min="3127" max="3127" width="3.7109375" style="22" customWidth="1"/>
    <col min="3128" max="3128" width="5.28515625" style="22" customWidth="1"/>
    <col min="3129" max="3129" width="3.7109375" style="22" customWidth="1"/>
    <col min="3130" max="3130" width="3.140625" style="22" customWidth="1"/>
    <col min="3131" max="3131" width="3.7109375" style="22" customWidth="1"/>
    <col min="3132" max="3132" width="17.28515625" style="22" customWidth="1"/>
    <col min="3133" max="3133" width="8.28515625" style="22" customWidth="1"/>
    <col min="3134" max="3134" width="13.42578125" style="22" customWidth="1"/>
    <col min="3135" max="3135" width="18.85546875" style="22" customWidth="1"/>
    <col min="3136" max="3138" width="7.28515625" style="22" customWidth="1"/>
    <col min="3139" max="3141" width="4.85546875" style="22" customWidth="1"/>
    <col min="3142" max="3142" width="4.5703125" style="22" customWidth="1"/>
    <col min="3143" max="3143" width="4" style="22" customWidth="1"/>
    <col min="3144" max="3144" width="9.42578125" style="22" bestFit="1" customWidth="1"/>
    <col min="3145" max="3145" width="4.140625" style="22" customWidth="1"/>
    <col min="3146" max="3328" width="11.42578125" style="22"/>
    <col min="3329" max="3329" width="10.7109375" style="22" customWidth="1"/>
    <col min="3330" max="3330" width="11.42578125" style="22" customWidth="1"/>
    <col min="3331" max="3331" width="7.5703125" style="22" customWidth="1"/>
    <col min="3332" max="3334" width="6.140625" style="22" customWidth="1"/>
    <col min="3335" max="3335" width="8.7109375" style="22" customWidth="1"/>
    <col min="3336" max="3336" width="2.7109375" style="22" bestFit="1" customWidth="1"/>
    <col min="3337" max="3337" width="13.140625" style="22" customWidth="1"/>
    <col min="3338" max="3338" width="7.85546875" style="22" customWidth="1"/>
    <col min="3339" max="3339" width="8" style="22" customWidth="1"/>
    <col min="3340" max="3342" width="7.7109375" style="22" customWidth="1"/>
    <col min="3343" max="3343" width="4.7109375" style="22" customWidth="1"/>
    <col min="3344" max="3344" width="3.7109375" style="22" customWidth="1"/>
    <col min="3345" max="3345" width="4.42578125" style="22" customWidth="1"/>
    <col min="3346" max="3346" width="4.7109375" style="22" customWidth="1"/>
    <col min="3347" max="3382" width="0" style="22" hidden="1" customWidth="1"/>
    <col min="3383" max="3383" width="3.7109375" style="22" customWidth="1"/>
    <col min="3384" max="3384" width="5.28515625" style="22" customWidth="1"/>
    <col min="3385" max="3385" width="3.7109375" style="22" customWidth="1"/>
    <col min="3386" max="3386" width="3.140625" style="22" customWidth="1"/>
    <col min="3387" max="3387" width="3.7109375" style="22" customWidth="1"/>
    <col min="3388" max="3388" width="17.28515625" style="22" customWidth="1"/>
    <col min="3389" max="3389" width="8.28515625" style="22" customWidth="1"/>
    <col min="3390" max="3390" width="13.42578125" style="22" customWidth="1"/>
    <col min="3391" max="3391" width="18.85546875" style="22" customWidth="1"/>
    <col min="3392" max="3394" width="7.28515625" style="22" customWidth="1"/>
    <col min="3395" max="3397" width="4.85546875" style="22" customWidth="1"/>
    <col min="3398" max="3398" width="4.5703125" style="22" customWidth="1"/>
    <col min="3399" max="3399" width="4" style="22" customWidth="1"/>
    <col min="3400" max="3400" width="9.42578125" style="22" bestFit="1" customWidth="1"/>
    <col min="3401" max="3401" width="4.140625" style="22" customWidth="1"/>
    <col min="3402" max="3584" width="11.42578125" style="22"/>
    <col min="3585" max="3585" width="10.7109375" style="22" customWidth="1"/>
    <col min="3586" max="3586" width="11.42578125" style="22" customWidth="1"/>
    <col min="3587" max="3587" width="7.5703125" style="22" customWidth="1"/>
    <col min="3588" max="3590" width="6.140625" style="22" customWidth="1"/>
    <col min="3591" max="3591" width="8.7109375" style="22" customWidth="1"/>
    <col min="3592" max="3592" width="2.7109375" style="22" bestFit="1" customWidth="1"/>
    <col min="3593" max="3593" width="13.140625" style="22" customWidth="1"/>
    <col min="3594" max="3594" width="7.85546875" style="22" customWidth="1"/>
    <col min="3595" max="3595" width="8" style="22" customWidth="1"/>
    <col min="3596" max="3598" width="7.7109375" style="22" customWidth="1"/>
    <col min="3599" max="3599" width="4.7109375" style="22" customWidth="1"/>
    <col min="3600" max="3600" width="3.7109375" style="22" customWidth="1"/>
    <col min="3601" max="3601" width="4.42578125" style="22" customWidth="1"/>
    <col min="3602" max="3602" width="4.7109375" style="22" customWidth="1"/>
    <col min="3603" max="3638" width="0" style="22" hidden="1" customWidth="1"/>
    <col min="3639" max="3639" width="3.7109375" style="22" customWidth="1"/>
    <col min="3640" max="3640" width="5.28515625" style="22" customWidth="1"/>
    <col min="3641" max="3641" width="3.7109375" style="22" customWidth="1"/>
    <col min="3642" max="3642" width="3.140625" style="22" customWidth="1"/>
    <col min="3643" max="3643" width="3.7109375" style="22" customWidth="1"/>
    <col min="3644" max="3644" width="17.28515625" style="22" customWidth="1"/>
    <col min="3645" max="3645" width="8.28515625" style="22" customWidth="1"/>
    <col min="3646" max="3646" width="13.42578125" style="22" customWidth="1"/>
    <col min="3647" max="3647" width="18.85546875" style="22" customWidth="1"/>
    <col min="3648" max="3650" width="7.28515625" style="22" customWidth="1"/>
    <col min="3651" max="3653" width="4.85546875" style="22" customWidth="1"/>
    <col min="3654" max="3654" width="4.5703125" style="22" customWidth="1"/>
    <col min="3655" max="3655" width="4" style="22" customWidth="1"/>
    <col min="3656" max="3656" width="9.42578125" style="22" bestFit="1" customWidth="1"/>
    <col min="3657" max="3657" width="4.140625" style="22" customWidth="1"/>
    <col min="3658" max="3840" width="11.42578125" style="22"/>
    <col min="3841" max="3841" width="10.7109375" style="22" customWidth="1"/>
    <col min="3842" max="3842" width="11.42578125" style="22" customWidth="1"/>
    <col min="3843" max="3843" width="7.5703125" style="22" customWidth="1"/>
    <col min="3844" max="3846" width="6.140625" style="22" customWidth="1"/>
    <col min="3847" max="3847" width="8.7109375" style="22" customWidth="1"/>
    <col min="3848" max="3848" width="2.7109375" style="22" bestFit="1" customWidth="1"/>
    <col min="3849" max="3849" width="13.140625" style="22" customWidth="1"/>
    <col min="3850" max="3850" width="7.85546875" style="22" customWidth="1"/>
    <col min="3851" max="3851" width="8" style="22" customWidth="1"/>
    <col min="3852" max="3854" width="7.7109375" style="22" customWidth="1"/>
    <col min="3855" max="3855" width="4.7109375" style="22" customWidth="1"/>
    <col min="3856" max="3856" width="3.7109375" style="22" customWidth="1"/>
    <col min="3857" max="3857" width="4.42578125" style="22" customWidth="1"/>
    <col min="3858" max="3858" width="4.7109375" style="22" customWidth="1"/>
    <col min="3859" max="3894" width="0" style="22" hidden="1" customWidth="1"/>
    <col min="3895" max="3895" width="3.7109375" style="22" customWidth="1"/>
    <col min="3896" max="3896" width="5.28515625" style="22" customWidth="1"/>
    <col min="3897" max="3897" width="3.7109375" style="22" customWidth="1"/>
    <col min="3898" max="3898" width="3.140625" style="22" customWidth="1"/>
    <col min="3899" max="3899" width="3.7109375" style="22" customWidth="1"/>
    <col min="3900" max="3900" width="17.28515625" style="22" customWidth="1"/>
    <col min="3901" max="3901" width="8.28515625" style="22" customWidth="1"/>
    <col min="3902" max="3902" width="13.42578125" style="22" customWidth="1"/>
    <col min="3903" max="3903" width="18.85546875" style="22" customWidth="1"/>
    <col min="3904" max="3906" width="7.28515625" style="22" customWidth="1"/>
    <col min="3907" max="3909" width="4.85546875" style="22" customWidth="1"/>
    <col min="3910" max="3910" width="4.5703125" style="22" customWidth="1"/>
    <col min="3911" max="3911" width="4" style="22" customWidth="1"/>
    <col min="3912" max="3912" width="9.42578125" style="22" bestFit="1" customWidth="1"/>
    <col min="3913" max="3913" width="4.140625" style="22" customWidth="1"/>
    <col min="3914" max="4096" width="11.42578125" style="22"/>
    <col min="4097" max="4097" width="10.7109375" style="22" customWidth="1"/>
    <col min="4098" max="4098" width="11.42578125" style="22" customWidth="1"/>
    <col min="4099" max="4099" width="7.5703125" style="22" customWidth="1"/>
    <col min="4100" max="4102" width="6.140625" style="22" customWidth="1"/>
    <col min="4103" max="4103" width="8.7109375" style="22" customWidth="1"/>
    <col min="4104" max="4104" width="2.7109375" style="22" bestFit="1" customWidth="1"/>
    <col min="4105" max="4105" width="13.140625" style="22" customWidth="1"/>
    <col min="4106" max="4106" width="7.85546875" style="22" customWidth="1"/>
    <col min="4107" max="4107" width="8" style="22" customWidth="1"/>
    <col min="4108" max="4110" width="7.7109375" style="22" customWidth="1"/>
    <col min="4111" max="4111" width="4.7109375" style="22" customWidth="1"/>
    <col min="4112" max="4112" width="3.7109375" style="22" customWidth="1"/>
    <col min="4113" max="4113" width="4.42578125" style="22" customWidth="1"/>
    <col min="4114" max="4114" width="4.7109375" style="22" customWidth="1"/>
    <col min="4115" max="4150" width="0" style="22" hidden="1" customWidth="1"/>
    <col min="4151" max="4151" width="3.7109375" style="22" customWidth="1"/>
    <col min="4152" max="4152" width="5.28515625" style="22" customWidth="1"/>
    <col min="4153" max="4153" width="3.7109375" style="22" customWidth="1"/>
    <col min="4154" max="4154" width="3.140625" style="22" customWidth="1"/>
    <col min="4155" max="4155" width="3.7109375" style="22" customWidth="1"/>
    <col min="4156" max="4156" width="17.28515625" style="22" customWidth="1"/>
    <col min="4157" max="4157" width="8.28515625" style="22" customWidth="1"/>
    <col min="4158" max="4158" width="13.42578125" style="22" customWidth="1"/>
    <col min="4159" max="4159" width="18.85546875" style="22" customWidth="1"/>
    <col min="4160" max="4162" width="7.28515625" style="22" customWidth="1"/>
    <col min="4163" max="4165" width="4.85546875" style="22" customWidth="1"/>
    <col min="4166" max="4166" width="4.5703125" style="22" customWidth="1"/>
    <col min="4167" max="4167" width="4" style="22" customWidth="1"/>
    <col min="4168" max="4168" width="9.42578125" style="22" bestFit="1" customWidth="1"/>
    <col min="4169" max="4169" width="4.140625" style="22" customWidth="1"/>
    <col min="4170" max="4352" width="11.42578125" style="22"/>
    <col min="4353" max="4353" width="10.7109375" style="22" customWidth="1"/>
    <col min="4354" max="4354" width="11.42578125" style="22" customWidth="1"/>
    <col min="4355" max="4355" width="7.5703125" style="22" customWidth="1"/>
    <col min="4356" max="4358" width="6.140625" style="22" customWidth="1"/>
    <col min="4359" max="4359" width="8.7109375" style="22" customWidth="1"/>
    <col min="4360" max="4360" width="2.7109375" style="22" bestFit="1" customWidth="1"/>
    <col min="4361" max="4361" width="13.140625" style="22" customWidth="1"/>
    <col min="4362" max="4362" width="7.85546875" style="22" customWidth="1"/>
    <col min="4363" max="4363" width="8" style="22" customWidth="1"/>
    <col min="4364" max="4366" width="7.7109375" style="22" customWidth="1"/>
    <col min="4367" max="4367" width="4.7109375" style="22" customWidth="1"/>
    <col min="4368" max="4368" width="3.7109375" style="22" customWidth="1"/>
    <col min="4369" max="4369" width="4.42578125" style="22" customWidth="1"/>
    <col min="4370" max="4370" width="4.7109375" style="22" customWidth="1"/>
    <col min="4371" max="4406" width="0" style="22" hidden="1" customWidth="1"/>
    <col min="4407" max="4407" width="3.7109375" style="22" customWidth="1"/>
    <col min="4408" max="4408" width="5.28515625" style="22" customWidth="1"/>
    <col min="4409" max="4409" width="3.7109375" style="22" customWidth="1"/>
    <col min="4410" max="4410" width="3.140625" style="22" customWidth="1"/>
    <col min="4411" max="4411" width="3.7109375" style="22" customWidth="1"/>
    <col min="4412" max="4412" width="17.28515625" style="22" customWidth="1"/>
    <col min="4413" max="4413" width="8.28515625" style="22" customWidth="1"/>
    <col min="4414" max="4414" width="13.42578125" style="22" customWidth="1"/>
    <col min="4415" max="4415" width="18.85546875" style="22" customWidth="1"/>
    <col min="4416" max="4418" width="7.28515625" style="22" customWidth="1"/>
    <col min="4419" max="4421" width="4.85546875" style="22" customWidth="1"/>
    <col min="4422" max="4422" width="4.5703125" style="22" customWidth="1"/>
    <col min="4423" max="4423" width="4" style="22" customWidth="1"/>
    <col min="4424" max="4424" width="9.42578125" style="22" bestFit="1" customWidth="1"/>
    <col min="4425" max="4425" width="4.140625" style="22" customWidth="1"/>
    <col min="4426" max="4608" width="11.42578125" style="22"/>
    <col min="4609" max="4609" width="10.7109375" style="22" customWidth="1"/>
    <col min="4610" max="4610" width="11.42578125" style="22" customWidth="1"/>
    <col min="4611" max="4611" width="7.5703125" style="22" customWidth="1"/>
    <col min="4612" max="4614" width="6.140625" style="22" customWidth="1"/>
    <col min="4615" max="4615" width="8.7109375" style="22" customWidth="1"/>
    <col min="4616" max="4616" width="2.7109375" style="22" bestFit="1" customWidth="1"/>
    <col min="4617" max="4617" width="13.140625" style="22" customWidth="1"/>
    <col min="4618" max="4618" width="7.85546875" style="22" customWidth="1"/>
    <col min="4619" max="4619" width="8" style="22" customWidth="1"/>
    <col min="4620" max="4622" width="7.7109375" style="22" customWidth="1"/>
    <col min="4623" max="4623" width="4.7109375" style="22" customWidth="1"/>
    <col min="4624" max="4624" width="3.7109375" style="22" customWidth="1"/>
    <col min="4625" max="4625" width="4.42578125" style="22" customWidth="1"/>
    <col min="4626" max="4626" width="4.7109375" style="22" customWidth="1"/>
    <col min="4627" max="4662" width="0" style="22" hidden="1" customWidth="1"/>
    <col min="4663" max="4663" width="3.7109375" style="22" customWidth="1"/>
    <col min="4664" max="4664" width="5.28515625" style="22" customWidth="1"/>
    <col min="4665" max="4665" width="3.7109375" style="22" customWidth="1"/>
    <col min="4666" max="4666" width="3.140625" style="22" customWidth="1"/>
    <col min="4667" max="4667" width="3.7109375" style="22" customWidth="1"/>
    <col min="4668" max="4668" width="17.28515625" style="22" customWidth="1"/>
    <col min="4669" max="4669" width="8.28515625" style="22" customWidth="1"/>
    <col min="4670" max="4670" width="13.42578125" style="22" customWidth="1"/>
    <col min="4671" max="4671" width="18.85546875" style="22" customWidth="1"/>
    <col min="4672" max="4674" width="7.28515625" style="22" customWidth="1"/>
    <col min="4675" max="4677" width="4.85546875" style="22" customWidth="1"/>
    <col min="4678" max="4678" width="4.5703125" style="22" customWidth="1"/>
    <col min="4679" max="4679" width="4" style="22" customWidth="1"/>
    <col min="4680" max="4680" width="9.42578125" style="22" bestFit="1" customWidth="1"/>
    <col min="4681" max="4681" width="4.140625" style="22" customWidth="1"/>
    <col min="4682" max="4864" width="11.42578125" style="22"/>
    <col min="4865" max="4865" width="10.7109375" style="22" customWidth="1"/>
    <col min="4866" max="4866" width="11.42578125" style="22" customWidth="1"/>
    <col min="4867" max="4867" width="7.5703125" style="22" customWidth="1"/>
    <col min="4868" max="4870" width="6.140625" style="22" customWidth="1"/>
    <col min="4871" max="4871" width="8.7109375" style="22" customWidth="1"/>
    <col min="4872" max="4872" width="2.7109375" style="22" bestFit="1" customWidth="1"/>
    <col min="4873" max="4873" width="13.140625" style="22" customWidth="1"/>
    <col min="4874" max="4874" width="7.85546875" style="22" customWidth="1"/>
    <col min="4875" max="4875" width="8" style="22" customWidth="1"/>
    <col min="4876" max="4878" width="7.7109375" style="22" customWidth="1"/>
    <col min="4879" max="4879" width="4.7109375" style="22" customWidth="1"/>
    <col min="4880" max="4880" width="3.7109375" style="22" customWidth="1"/>
    <col min="4881" max="4881" width="4.42578125" style="22" customWidth="1"/>
    <col min="4882" max="4882" width="4.7109375" style="22" customWidth="1"/>
    <col min="4883" max="4918" width="0" style="22" hidden="1" customWidth="1"/>
    <col min="4919" max="4919" width="3.7109375" style="22" customWidth="1"/>
    <col min="4920" max="4920" width="5.28515625" style="22" customWidth="1"/>
    <col min="4921" max="4921" width="3.7109375" style="22" customWidth="1"/>
    <col min="4922" max="4922" width="3.140625" style="22" customWidth="1"/>
    <col min="4923" max="4923" width="3.7109375" style="22" customWidth="1"/>
    <col min="4924" max="4924" width="17.28515625" style="22" customWidth="1"/>
    <col min="4925" max="4925" width="8.28515625" style="22" customWidth="1"/>
    <col min="4926" max="4926" width="13.42578125" style="22" customWidth="1"/>
    <col min="4927" max="4927" width="18.85546875" style="22" customWidth="1"/>
    <col min="4928" max="4930" width="7.28515625" style="22" customWidth="1"/>
    <col min="4931" max="4933" width="4.85546875" style="22" customWidth="1"/>
    <col min="4934" max="4934" width="4.5703125" style="22" customWidth="1"/>
    <col min="4935" max="4935" width="4" style="22" customWidth="1"/>
    <col min="4936" max="4936" width="9.42578125" style="22" bestFit="1" customWidth="1"/>
    <col min="4937" max="4937" width="4.140625" style="22" customWidth="1"/>
    <col min="4938" max="5120" width="11.42578125" style="22"/>
    <col min="5121" max="5121" width="10.7109375" style="22" customWidth="1"/>
    <col min="5122" max="5122" width="11.42578125" style="22" customWidth="1"/>
    <col min="5123" max="5123" width="7.5703125" style="22" customWidth="1"/>
    <col min="5124" max="5126" width="6.140625" style="22" customWidth="1"/>
    <col min="5127" max="5127" width="8.7109375" style="22" customWidth="1"/>
    <col min="5128" max="5128" width="2.7109375" style="22" bestFit="1" customWidth="1"/>
    <col min="5129" max="5129" width="13.140625" style="22" customWidth="1"/>
    <col min="5130" max="5130" width="7.85546875" style="22" customWidth="1"/>
    <col min="5131" max="5131" width="8" style="22" customWidth="1"/>
    <col min="5132" max="5134" width="7.7109375" style="22" customWidth="1"/>
    <col min="5135" max="5135" width="4.7109375" style="22" customWidth="1"/>
    <col min="5136" max="5136" width="3.7109375" style="22" customWidth="1"/>
    <col min="5137" max="5137" width="4.42578125" style="22" customWidth="1"/>
    <col min="5138" max="5138" width="4.7109375" style="22" customWidth="1"/>
    <col min="5139" max="5174" width="0" style="22" hidden="1" customWidth="1"/>
    <col min="5175" max="5175" width="3.7109375" style="22" customWidth="1"/>
    <col min="5176" max="5176" width="5.28515625" style="22" customWidth="1"/>
    <col min="5177" max="5177" width="3.7109375" style="22" customWidth="1"/>
    <col min="5178" max="5178" width="3.140625" style="22" customWidth="1"/>
    <col min="5179" max="5179" width="3.7109375" style="22" customWidth="1"/>
    <col min="5180" max="5180" width="17.28515625" style="22" customWidth="1"/>
    <col min="5181" max="5181" width="8.28515625" style="22" customWidth="1"/>
    <col min="5182" max="5182" width="13.42578125" style="22" customWidth="1"/>
    <col min="5183" max="5183" width="18.85546875" style="22" customWidth="1"/>
    <col min="5184" max="5186" width="7.28515625" style="22" customWidth="1"/>
    <col min="5187" max="5189" width="4.85546875" style="22" customWidth="1"/>
    <col min="5190" max="5190" width="4.5703125" style="22" customWidth="1"/>
    <col min="5191" max="5191" width="4" style="22" customWidth="1"/>
    <col min="5192" max="5192" width="9.42578125" style="22" bestFit="1" customWidth="1"/>
    <col min="5193" max="5193" width="4.140625" style="22" customWidth="1"/>
    <col min="5194" max="5376" width="11.42578125" style="22"/>
    <col min="5377" max="5377" width="10.7109375" style="22" customWidth="1"/>
    <col min="5378" max="5378" width="11.42578125" style="22" customWidth="1"/>
    <col min="5379" max="5379" width="7.5703125" style="22" customWidth="1"/>
    <col min="5380" max="5382" width="6.140625" style="22" customWidth="1"/>
    <col min="5383" max="5383" width="8.7109375" style="22" customWidth="1"/>
    <col min="5384" max="5384" width="2.7109375" style="22" bestFit="1" customWidth="1"/>
    <col min="5385" max="5385" width="13.140625" style="22" customWidth="1"/>
    <col min="5386" max="5386" width="7.85546875" style="22" customWidth="1"/>
    <col min="5387" max="5387" width="8" style="22" customWidth="1"/>
    <col min="5388" max="5390" width="7.7109375" style="22" customWidth="1"/>
    <col min="5391" max="5391" width="4.7109375" style="22" customWidth="1"/>
    <col min="5392" max="5392" width="3.7109375" style="22" customWidth="1"/>
    <col min="5393" max="5393" width="4.42578125" style="22" customWidth="1"/>
    <col min="5394" max="5394" width="4.7109375" style="22" customWidth="1"/>
    <col min="5395" max="5430" width="0" style="22" hidden="1" customWidth="1"/>
    <col min="5431" max="5431" width="3.7109375" style="22" customWidth="1"/>
    <col min="5432" max="5432" width="5.28515625" style="22" customWidth="1"/>
    <col min="5433" max="5433" width="3.7109375" style="22" customWidth="1"/>
    <col min="5434" max="5434" width="3.140625" style="22" customWidth="1"/>
    <col min="5435" max="5435" width="3.7109375" style="22" customWidth="1"/>
    <col min="5436" max="5436" width="17.28515625" style="22" customWidth="1"/>
    <col min="5437" max="5437" width="8.28515625" style="22" customWidth="1"/>
    <col min="5438" max="5438" width="13.42578125" style="22" customWidth="1"/>
    <col min="5439" max="5439" width="18.85546875" style="22" customWidth="1"/>
    <col min="5440" max="5442" width="7.28515625" style="22" customWidth="1"/>
    <col min="5443" max="5445" width="4.85546875" style="22" customWidth="1"/>
    <col min="5446" max="5446" width="4.5703125" style="22" customWidth="1"/>
    <col min="5447" max="5447" width="4" style="22" customWidth="1"/>
    <col min="5448" max="5448" width="9.42578125" style="22" bestFit="1" customWidth="1"/>
    <col min="5449" max="5449" width="4.140625" style="22" customWidth="1"/>
    <col min="5450" max="5632" width="11.42578125" style="22"/>
    <col min="5633" max="5633" width="10.7109375" style="22" customWidth="1"/>
    <col min="5634" max="5634" width="11.42578125" style="22" customWidth="1"/>
    <col min="5635" max="5635" width="7.5703125" style="22" customWidth="1"/>
    <col min="5636" max="5638" width="6.140625" style="22" customWidth="1"/>
    <col min="5639" max="5639" width="8.7109375" style="22" customWidth="1"/>
    <col min="5640" max="5640" width="2.7109375" style="22" bestFit="1" customWidth="1"/>
    <col min="5641" max="5641" width="13.140625" style="22" customWidth="1"/>
    <col min="5642" max="5642" width="7.85546875" style="22" customWidth="1"/>
    <col min="5643" max="5643" width="8" style="22" customWidth="1"/>
    <col min="5644" max="5646" width="7.7109375" style="22" customWidth="1"/>
    <col min="5647" max="5647" width="4.7109375" style="22" customWidth="1"/>
    <col min="5648" max="5648" width="3.7109375" style="22" customWidth="1"/>
    <col min="5649" max="5649" width="4.42578125" style="22" customWidth="1"/>
    <col min="5650" max="5650" width="4.7109375" style="22" customWidth="1"/>
    <col min="5651" max="5686" width="0" style="22" hidden="1" customWidth="1"/>
    <col min="5687" max="5687" width="3.7109375" style="22" customWidth="1"/>
    <col min="5688" max="5688" width="5.28515625" style="22" customWidth="1"/>
    <col min="5689" max="5689" width="3.7109375" style="22" customWidth="1"/>
    <col min="5690" max="5690" width="3.140625" style="22" customWidth="1"/>
    <col min="5691" max="5691" width="3.7109375" style="22" customWidth="1"/>
    <col min="5692" max="5692" width="17.28515625" style="22" customWidth="1"/>
    <col min="5693" max="5693" width="8.28515625" style="22" customWidth="1"/>
    <col min="5694" max="5694" width="13.42578125" style="22" customWidth="1"/>
    <col min="5695" max="5695" width="18.85546875" style="22" customWidth="1"/>
    <col min="5696" max="5698" width="7.28515625" style="22" customWidth="1"/>
    <col min="5699" max="5701" width="4.85546875" style="22" customWidth="1"/>
    <col min="5702" max="5702" width="4.5703125" style="22" customWidth="1"/>
    <col min="5703" max="5703" width="4" style="22" customWidth="1"/>
    <col min="5704" max="5704" width="9.42578125" style="22" bestFit="1" customWidth="1"/>
    <col min="5705" max="5705" width="4.140625" style="22" customWidth="1"/>
    <col min="5706" max="5888" width="11.42578125" style="22"/>
    <col min="5889" max="5889" width="10.7109375" style="22" customWidth="1"/>
    <col min="5890" max="5890" width="11.42578125" style="22" customWidth="1"/>
    <col min="5891" max="5891" width="7.5703125" style="22" customWidth="1"/>
    <col min="5892" max="5894" width="6.140625" style="22" customWidth="1"/>
    <col min="5895" max="5895" width="8.7109375" style="22" customWidth="1"/>
    <col min="5896" max="5896" width="2.7109375" style="22" bestFit="1" customWidth="1"/>
    <col min="5897" max="5897" width="13.140625" style="22" customWidth="1"/>
    <col min="5898" max="5898" width="7.85546875" style="22" customWidth="1"/>
    <col min="5899" max="5899" width="8" style="22" customWidth="1"/>
    <col min="5900" max="5902" width="7.7109375" style="22" customWidth="1"/>
    <col min="5903" max="5903" width="4.7109375" style="22" customWidth="1"/>
    <col min="5904" max="5904" width="3.7109375" style="22" customWidth="1"/>
    <col min="5905" max="5905" width="4.42578125" style="22" customWidth="1"/>
    <col min="5906" max="5906" width="4.7109375" style="22" customWidth="1"/>
    <col min="5907" max="5942" width="0" style="22" hidden="1" customWidth="1"/>
    <col min="5943" max="5943" width="3.7109375" style="22" customWidth="1"/>
    <col min="5944" max="5944" width="5.28515625" style="22" customWidth="1"/>
    <col min="5945" max="5945" width="3.7109375" style="22" customWidth="1"/>
    <col min="5946" max="5946" width="3.140625" style="22" customWidth="1"/>
    <col min="5947" max="5947" width="3.7109375" style="22" customWidth="1"/>
    <col min="5948" max="5948" width="17.28515625" style="22" customWidth="1"/>
    <col min="5949" max="5949" width="8.28515625" style="22" customWidth="1"/>
    <col min="5950" max="5950" width="13.42578125" style="22" customWidth="1"/>
    <col min="5951" max="5951" width="18.85546875" style="22" customWidth="1"/>
    <col min="5952" max="5954" width="7.28515625" style="22" customWidth="1"/>
    <col min="5955" max="5957" width="4.85546875" style="22" customWidth="1"/>
    <col min="5958" max="5958" width="4.5703125" style="22" customWidth="1"/>
    <col min="5959" max="5959" width="4" style="22" customWidth="1"/>
    <col min="5960" max="5960" width="9.42578125" style="22" bestFit="1" customWidth="1"/>
    <col min="5961" max="5961" width="4.140625" style="22" customWidth="1"/>
    <col min="5962" max="6144" width="11.42578125" style="22"/>
    <col min="6145" max="6145" width="10.7109375" style="22" customWidth="1"/>
    <col min="6146" max="6146" width="11.42578125" style="22" customWidth="1"/>
    <col min="6147" max="6147" width="7.5703125" style="22" customWidth="1"/>
    <col min="6148" max="6150" width="6.140625" style="22" customWidth="1"/>
    <col min="6151" max="6151" width="8.7109375" style="22" customWidth="1"/>
    <col min="6152" max="6152" width="2.7109375" style="22" bestFit="1" customWidth="1"/>
    <col min="6153" max="6153" width="13.140625" style="22" customWidth="1"/>
    <col min="6154" max="6154" width="7.85546875" style="22" customWidth="1"/>
    <col min="6155" max="6155" width="8" style="22" customWidth="1"/>
    <col min="6156" max="6158" width="7.7109375" style="22" customWidth="1"/>
    <col min="6159" max="6159" width="4.7109375" style="22" customWidth="1"/>
    <col min="6160" max="6160" width="3.7109375" style="22" customWidth="1"/>
    <col min="6161" max="6161" width="4.42578125" style="22" customWidth="1"/>
    <col min="6162" max="6162" width="4.7109375" style="22" customWidth="1"/>
    <col min="6163" max="6198" width="0" style="22" hidden="1" customWidth="1"/>
    <col min="6199" max="6199" width="3.7109375" style="22" customWidth="1"/>
    <col min="6200" max="6200" width="5.28515625" style="22" customWidth="1"/>
    <col min="6201" max="6201" width="3.7109375" style="22" customWidth="1"/>
    <col min="6202" max="6202" width="3.140625" style="22" customWidth="1"/>
    <col min="6203" max="6203" width="3.7109375" style="22" customWidth="1"/>
    <col min="6204" max="6204" width="17.28515625" style="22" customWidth="1"/>
    <col min="6205" max="6205" width="8.28515625" style="22" customWidth="1"/>
    <col min="6206" max="6206" width="13.42578125" style="22" customWidth="1"/>
    <col min="6207" max="6207" width="18.85546875" style="22" customWidth="1"/>
    <col min="6208" max="6210" width="7.28515625" style="22" customWidth="1"/>
    <col min="6211" max="6213" width="4.85546875" style="22" customWidth="1"/>
    <col min="6214" max="6214" width="4.5703125" style="22" customWidth="1"/>
    <col min="6215" max="6215" width="4" style="22" customWidth="1"/>
    <col min="6216" max="6216" width="9.42578125" style="22" bestFit="1" customWidth="1"/>
    <col min="6217" max="6217" width="4.140625" style="22" customWidth="1"/>
    <col min="6218" max="6400" width="11.42578125" style="22"/>
    <col min="6401" max="6401" width="10.7109375" style="22" customWidth="1"/>
    <col min="6402" max="6402" width="11.42578125" style="22" customWidth="1"/>
    <col min="6403" max="6403" width="7.5703125" style="22" customWidth="1"/>
    <col min="6404" max="6406" width="6.140625" style="22" customWidth="1"/>
    <col min="6407" max="6407" width="8.7109375" style="22" customWidth="1"/>
    <col min="6408" max="6408" width="2.7109375" style="22" bestFit="1" customWidth="1"/>
    <col min="6409" max="6409" width="13.140625" style="22" customWidth="1"/>
    <col min="6410" max="6410" width="7.85546875" style="22" customWidth="1"/>
    <col min="6411" max="6411" width="8" style="22" customWidth="1"/>
    <col min="6412" max="6414" width="7.7109375" style="22" customWidth="1"/>
    <col min="6415" max="6415" width="4.7109375" style="22" customWidth="1"/>
    <col min="6416" max="6416" width="3.7109375" style="22" customWidth="1"/>
    <col min="6417" max="6417" width="4.42578125" style="22" customWidth="1"/>
    <col min="6418" max="6418" width="4.7109375" style="22" customWidth="1"/>
    <col min="6419" max="6454" width="0" style="22" hidden="1" customWidth="1"/>
    <col min="6455" max="6455" width="3.7109375" style="22" customWidth="1"/>
    <col min="6456" max="6456" width="5.28515625" style="22" customWidth="1"/>
    <col min="6457" max="6457" width="3.7109375" style="22" customWidth="1"/>
    <col min="6458" max="6458" width="3.140625" style="22" customWidth="1"/>
    <col min="6459" max="6459" width="3.7109375" style="22" customWidth="1"/>
    <col min="6460" max="6460" width="17.28515625" style="22" customWidth="1"/>
    <col min="6461" max="6461" width="8.28515625" style="22" customWidth="1"/>
    <col min="6462" max="6462" width="13.42578125" style="22" customWidth="1"/>
    <col min="6463" max="6463" width="18.85546875" style="22" customWidth="1"/>
    <col min="6464" max="6466" width="7.28515625" style="22" customWidth="1"/>
    <col min="6467" max="6469" width="4.85546875" style="22" customWidth="1"/>
    <col min="6470" max="6470" width="4.5703125" style="22" customWidth="1"/>
    <col min="6471" max="6471" width="4" style="22" customWidth="1"/>
    <col min="6472" max="6472" width="9.42578125" style="22" bestFit="1" customWidth="1"/>
    <col min="6473" max="6473" width="4.140625" style="22" customWidth="1"/>
    <col min="6474" max="6656" width="11.42578125" style="22"/>
    <col min="6657" max="6657" width="10.7109375" style="22" customWidth="1"/>
    <col min="6658" max="6658" width="11.42578125" style="22" customWidth="1"/>
    <col min="6659" max="6659" width="7.5703125" style="22" customWidth="1"/>
    <col min="6660" max="6662" width="6.140625" style="22" customWidth="1"/>
    <col min="6663" max="6663" width="8.7109375" style="22" customWidth="1"/>
    <col min="6664" max="6664" width="2.7109375" style="22" bestFit="1" customWidth="1"/>
    <col min="6665" max="6665" width="13.140625" style="22" customWidth="1"/>
    <col min="6666" max="6666" width="7.85546875" style="22" customWidth="1"/>
    <col min="6667" max="6667" width="8" style="22" customWidth="1"/>
    <col min="6668" max="6670" width="7.7109375" style="22" customWidth="1"/>
    <col min="6671" max="6671" width="4.7109375" style="22" customWidth="1"/>
    <col min="6672" max="6672" width="3.7109375" style="22" customWidth="1"/>
    <col min="6673" max="6673" width="4.42578125" style="22" customWidth="1"/>
    <col min="6674" max="6674" width="4.7109375" style="22" customWidth="1"/>
    <col min="6675" max="6710" width="0" style="22" hidden="1" customWidth="1"/>
    <col min="6711" max="6711" width="3.7109375" style="22" customWidth="1"/>
    <col min="6712" max="6712" width="5.28515625" style="22" customWidth="1"/>
    <col min="6713" max="6713" width="3.7109375" style="22" customWidth="1"/>
    <col min="6714" max="6714" width="3.140625" style="22" customWidth="1"/>
    <col min="6715" max="6715" width="3.7109375" style="22" customWidth="1"/>
    <col min="6716" max="6716" width="17.28515625" style="22" customWidth="1"/>
    <col min="6717" max="6717" width="8.28515625" style="22" customWidth="1"/>
    <col min="6718" max="6718" width="13.42578125" style="22" customWidth="1"/>
    <col min="6719" max="6719" width="18.85546875" style="22" customWidth="1"/>
    <col min="6720" max="6722" width="7.28515625" style="22" customWidth="1"/>
    <col min="6723" max="6725" width="4.85546875" style="22" customWidth="1"/>
    <col min="6726" max="6726" width="4.5703125" style="22" customWidth="1"/>
    <col min="6727" max="6727" width="4" style="22" customWidth="1"/>
    <col min="6728" max="6728" width="9.42578125" style="22" bestFit="1" customWidth="1"/>
    <col min="6729" max="6729" width="4.140625" style="22" customWidth="1"/>
    <col min="6730" max="6912" width="11.42578125" style="22"/>
    <col min="6913" max="6913" width="10.7109375" style="22" customWidth="1"/>
    <col min="6914" max="6914" width="11.42578125" style="22" customWidth="1"/>
    <col min="6915" max="6915" width="7.5703125" style="22" customWidth="1"/>
    <col min="6916" max="6918" width="6.140625" style="22" customWidth="1"/>
    <col min="6919" max="6919" width="8.7109375" style="22" customWidth="1"/>
    <col min="6920" max="6920" width="2.7109375" style="22" bestFit="1" customWidth="1"/>
    <col min="6921" max="6921" width="13.140625" style="22" customWidth="1"/>
    <col min="6922" max="6922" width="7.85546875" style="22" customWidth="1"/>
    <col min="6923" max="6923" width="8" style="22" customWidth="1"/>
    <col min="6924" max="6926" width="7.7109375" style="22" customWidth="1"/>
    <col min="6927" max="6927" width="4.7109375" style="22" customWidth="1"/>
    <col min="6928" max="6928" width="3.7109375" style="22" customWidth="1"/>
    <col min="6929" max="6929" width="4.42578125" style="22" customWidth="1"/>
    <col min="6930" max="6930" width="4.7109375" style="22" customWidth="1"/>
    <col min="6931" max="6966" width="0" style="22" hidden="1" customWidth="1"/>
    <col min="6967" max="6967" width="3.7109375" style="22" customWidth="1"/>
    <col min="6968" max="6968" width="5.28515625" style="22" customWidth="1"/>
    <col min="6969" max="6969" width="3.7109375" style="22" customWidth="1"/>
    <col min="6970" max="6970" width="3.140625" style="22" customWidth="1"/>
    <col min="6971" max="6971" width="3.7109375" style="22" customWidth="1"/>
    <col min="6972" max="6972" width="17.28515625" style="22" customWidth="1"/>
    <col min="6973" max="6973" width="8.28515625" style="22" customWidth="1"/>
    <col min="6974" max="6974" width="13.42578125" style="22" customWidth="1"/>
    <col min="6975" max="6975" width="18.85546875" style="22" customWidth="1"/>
    <col min="6976" max="6978" width="7.28515625" style="22" customWidth="1"/>
    <col min="6979" max="6981" width="4.85546875" style="22" customWidth="1"/>
    <col min="6982" max="6982" width="4.5703125" style="22" customWidth="1"/>
    <col min="6983" max="6983" width="4" style="22" customWidth="1"/>
    <col min="6984" max="6984" width="9.42578125" style="22" bestFit="1" customWidth="1"/>
    <col min="6985" max="6985" width="4.140625" style="22" customWidth="1"/>
    <col min="6986" max="7168" width="11.42578125" style="22"/>
    <col min="7169" max="7169" width="10.7109375" style="22" customWidth="1"/>
    <col min="7170" max="7170" width="11.42578125" style="22" customWidth="1"/>
    <col min="7171" max="7171" width="7.5703125" style="22" customWidth="1"/>
    <col min="7172" max="7174" width="6.140625" style="22" customWidth="1"/>
    <col min="7175" max="7175" width="8.7109375" style="22" customWidth="1"/>
    <col min="7176" max="7176" width="2.7109375" style="22" bestFit="1" customWidth="1"/>
    <col min="7177" max="7177" width="13.140625" style="22" customWidth="1"/>
    <col min="7178" max="7178" width="7.85546875" style="22" customWidth="1"/>
    <col min="7179" max="7179" width="8" style="22" customWidth="1"/>
    <col min="7180" max="7182" width="7.7109375" style="22" customWidth="1"/>
    <col min="7183" max="7183" width="4.7109375" style="22" customWidth="1"/>
    <col min="7184" max="7184" width="3.7109375" style="22" customWidth="1"/>
    <col min="7185" max="7185" width="4.42578125" style="22" customWidth="1"/>
    <col min="7186" max="7186" width="4.7109375" style="22" customWidth="1"/>
    <col min="7187" max="7222" width="0" style="22" hidden="1" customWidth="1"/>
    <col min="7223" max="7223" width="3.7109375" style="22" customWidth="1"/>
    <col min="7224" max="7224" width="5.28515625" style="22" customWidth="1"/>
    <col min="7225" max="7225" width="3.7109375" style="22" customWidth="1"/>
    <col min="7226" max="7226" width="3.140625" style="22" customWidth="1"/>
    <col min="7227" max="7227" width="3.7109375" style="22" customWidth="1"/>
    <col min="7228" max="7228" width="17.28515625" style="22" customWidth="1"/>
    <col min="7229" max="7229" width="8.28515625" style="22" customWidth="1"/>
    <col min="7230" max="7230" width="13.42578125" style="22" customWidth="1"/>
    <col min="7231" max="7231" width="18.85546875" style="22" customWidth="1"/>
    <col min="7232" max="7234" width="7.28515625" style="22" customWidth="1"/>
    <col min="7235" max="7237" width="4.85546875" style="22" customWidth="1"/>
    <col min="7238" max="7238" width="4.5703125" style="22" customWidth="1"/>
    <col min="7239" max="7239" width="4" style="22" customWidth="1"/>
    <col min="7240" max="7240" width="9.42578125" style="22" bestFit="1" customWidth="1"/>
    <col min="7241" max="7241" width="4.140625" style="22" customWidth="1"/>
    <col min="7242" max="7424" width="11.42578125" style="22"/>
    <col min="7425" max="7425" width="10.7109375" style="22" customWidth="1"/>
    <col min="7426" max="7426" width="11.42578125" style="22" customWidth="1"/>
    <col min="7427" max="7427" width="7.5703125" style="22" customWidth="1"/>
    <col min="7428" max="7430" width="6.140625" style="22" customWidth="1"/>
    <col min="7431" max="7431" width="8.7109375" style="22" customWidth="1"/>
    <col min="7432" max="7432" width="2.7109375" style="22" bestFit="1" customWidth="1"/>
    <col min="7433" max="7433" width="13.140625" style="22" customWidth="1"/>
    <col min="7434" max="7434" width="7.85546875" style="22" customWidth="1"/>
    <col min="7435" max="7435" width="8" style="22" customWidth="1"/>
    <col min="7436" max="7438" width="7.7109375" style="22" customWidth="1"/>
    <col min="7439" max="7439" width="4.7109375" style="22" customWidth="1"/>
    <col min="7440" max="7440" width="3.7109375" style="22" customWidth="1"/>
    <col min="7441" max="7441" width="4.42578125" style="22" customWidth="1"/>
    <col min="7442" max="7442" width="4.7109375" style="22" customWidth="1"/>
    <col min="7443" max="7478" width="0" style="22" hidden="1" customWidth="1"/>
    <col min="7479" max="7479" width="3.7109375" style="22" customWidth="1"/>
    <col min="7480" max="7480" width="5.28515625" style="22" customWidth="1"/>
    <col min="7481" max="7481" width="3.7109375" style="22" customWidth="1"/>
    <col min="7482" max="7482" width="3.140625" style="22" customWidth="1"/>
    <col min="7483" max="7483" width="3.7109375" style="22" customWidth="1"/>
    <col min="7484" max="7484" width="17.28515625" style="22" customWidth="1"/>
    <col min="7485" max="7485" width="8.28515625" style="22" customWidth="1"/>
    <col min="7486" max="7486" width="13.42578125" style="22" customWidth="1"/>
    <col min="7487" max="7487" width="18.85546875" style="22" customWidth="1"/>
    <col min="7488" max="7490" width="7.28515625" style="22" customWidth="1"/>
    <col min="7491" max="7493" width="4.85546875" style="22" customWidth="1"/>
    <col min="7494" max="7494" width="4.5703125" style="22" customWidth="1"/>
    <col min="7495" max="7495" width="4" style="22" customWidth="1"/>
    <col min="7496" max="7496" width="9.42578125" style="22" bestFit="1" customWidth="1"/>
    <col min="7497" max="7497" width="4.140625" style="22" customWidth="1"/>
    <col min="7498" max="7680" width="11.42578125" style="22"/>
    <col min="7681" max="7681" width="10.7109375" style="22" customWidth="1"/>
    <col min="7682" max="7682" width="11.42578125" style="22" customWidth="1"/>
    <col min="7683" max="7683" width="7.5703125" style="22" customWidth="1"/>
    <col min="7684" max="7686" width="6.140625" style="22" customWidth="1"/>
    <col min="7687" max="7687" width="8.7109375" style="22" customWidth="1"/>
    <col min="7688" max="7688" width="2.7109375" style="22" bestFit="1" customWidth="1"/>
    <col min="7689" max="7689" width="13.140625" style="22" customWidth="1"/>
    <col min="7690" max="7690" width="7.85546875" style="22" customWidth="1"/>
    <col min="7691" max="7691" width="8" style="22" customWidth="1"/>
    <col min="7692" max="7694" width="7.7109375" style="22" customWidth="1"/>
    <col min="7695" max="7695" width="4.7109375" style="22" customWidth="1"/>
    <col min="7696" max="7696" width="3.7109375" style="22" customWidth="1"/>
    <col min="7697" max="7697" width="4.42578125" style="22" customWidth="1"/>
    <col min="7698" max="7698" width="4.7109375" style="22" customWidth="1"/>
    <col min="7699" max="7734" width="0" style="22" hidden="1" customWidth="1"/>
    <col min="7735" max="7735" width="3.7109375" style="22" customWidth="1"/>
    <col min="7736" max="7736" width="5.28515625" style="22" customWidth="1"/>
    <col min="7737" max="7737" width="3.7109375" style="22" customWidth="1"/>
    <col min="7738" max="7738" width="3.140625" style="22" customWidth="1"/>
    <col min="7739" max="7739" width="3.7109375" style="22" customWidth="1"/>
    <col min="7740" max="7740" width="17.28515625" style="22" customWidth="1"/>
    <col min="7741" max="7741" width="8.28515625" style="22" customWidth="1"/>
    <col min="7742" max="7742" width="13.42578125" style="22" customWidth="1"/>
    <col min="7743" max="7743" width="18.85546875" style="22" customWidth="1"/>
    <col min="7744" max="7746" width="7.28515625" style="22" customWidth="1"/>
    <col min="7747" max="7749" width="4.85546875" style="22" customWidth="1"/>
    <col min="7750" max="7750" width="4.5703125" style="22" customWidth="1"/>
    <col min="7751" max="7751" width="4" style="22" customWidth="1"/>
    <col min="7752" max="7752" width="9.42578125" style="22" bestFit="1" customWidth="1"/>
    <col min="7753" max="7753" width="4.140625" style="22" customWidth="1"/>
    <col min="7754" max="7936" width="11.42578125" style="22"/>
    <col min="7937" max="7937" width="10.7109375" style="22" customWidth="1"/>
    <col min="7938" max="7938" width="11.42578125" style="22" customWidth="1"/>
    <col min="7939" max="7939" width="7.5703125" style="22" customWidth="1"/>
    <col min="7940" max="7942" width="6.140625" style="22" customWidth="1"/>
    <col min="7943" max="7943" width="8.7109375" style="22" customWidth="1"/>
    <col min="7944" max="7944" width="2.7109375" style="22" bestFit="1" customWidth="1"/>
    <col min="7945" max="7945" width="13.140625" style="22" customWidth="1"/>
    <col min="7946" max="7946" width="7.85546875" style="22" customWidth="1"/>
    <col min="7947" max="7947" width="8" style="22" customWidth="1"/>
    <col min="7948" max="7950" width="7.7109375" style="22" customWidth="1"/>
    <col min="7951" max="7951" width="4.7109375" style="22" customWidth="1"/>
    <col min="7952" max="7952" width="3.7109375" style="22" customWidth="1"/>
    <col min="7953" max="7953" width="4.42578125" style="22" customWidth="1"/>
    <col min="7954" max="7954" width="4.7109375" style="22" customWidth="1"/>
    <col min="7955" max="7990" width="0" style="22" hidden="1" customWidth="1"/>
    <col min="7991" max="7991" width="3.7109375" style="22" customWidth="1"/>
    <col min="7992" max="7992" width="5.28515625" style="22" customWidth="1"/>
    <col min="7993" max="7993" width="3.7109375" style="22" customWidth="1"/>
    <col min="7994" max="7994" width="3.140625" style="22" customWidth="1"/>
    <col min="7995" max="7995" width="3.7109375" style="22" customWidth="1"/>
    <col min="7996" max="7996" width="17.28515625" style="22" customWidth="1"/>
    <col min="7997" max="7997" width="8.28515625" style="22" customWidth="1"/>
    <col min="7998" max="7998" width="13.42578125" style="22" customWidth="1"/>
    <col min="7999" max="7999" width="18.85546875" style="22" customWidth="1"/>
    <col min="8000" max="8002" width="7.28515625" style="22" customWidth="1"/>
    <col min="8003" max="8005" width="4.85546875" style="22" customWidth="1"/>
    <col min="8006" max="8006" width="4.5703125" style="22" customWidth="1"/>
    <col min="8007" max="8007" width="4" style="22" customWidth="1"/>
    <col min="8008" max="8008" width="9.42578125" style="22" bestFit="1" customWidth="1"/>
    <col min="8009" max="8009" width="4.140625" style="22" customWidth="1"/>
    <col min="8010" max="8192" width="11.42578125" style="22"/>
    <col min="8193" max="8193" width="10.7109375" style="22" customWidth="1"/>
    <col min="8194" max="8194" width="11.42578125" style="22" customWidth="1"/>
    <col min="8195" max="8195" width="7.5703125" style="22" customWidth="1"/>
    <col min="8196" max="8198" width="6.140625" style="22" customWidth="1"/>
    <col min="8199" max="8199" width="8.7109375" style="22" customWidth="1"/>
    <col min="8200" max="8200" width="2.7109375" style="22" bestFit="1" customWidth="1"/>
    <col min="8201" max="8201" width="13.140625" style="22" customWidth="1"/>
    <col min="8202" max="8202" width="7.85546875" style="22" customWidth="1"/>
    <col min="8203" max="8203" width="8" style="22" customWidth="1"/>
    <col min="8204" max="8206" width="7.7109375" style="22" customWidth="1"/>
    <col min="8207" max="8207" width="4.7109375" style="22" customWidth="1"/>
    <col min="8208" max="8208" width="3.7109375" style="22" customWidth="1"/>
    <col min="8209" max="8209" width="4.42578125" style="22" customWidth="1"/>
    <col min="8210" max="8210" width="4.7109375" style="22" customWidth="1"/>
    <col min="8211" max="8246" width="0" style="22" hidden="1" customWidth="1"/>
    <col min="8247" max="8247" width="3.7109375" style="22" customWidth="1"/>
    <col min="8248" max="8248" width="5.28515625" style="22" customWidth="1"/>
    <col min="8249" max="8249" width="3.7109375" style="22" customWidth="1"/>
    <col min="8250" max="8250" width="3.140625" style="22" customWidth="1"/>
    <col min="8251" max="8251" width="3.7109375" style="22" customWidth="1"/>
    <col min="8252" max="8252" width="17.28515625" style="22" customWidth="1"/>
    <col min="8253" max="8253" width="8.28515625" style="22" customWidth="1"/>
    <col min="8254" max="8254" width="13.42578125" style="22" customWidth="1"/>
    <col min="8255" max="8255" width="18.85546875" style="22" customWidth="1"/>
    <col min="8256" max="8258" width="7.28515625" style="22" customWidth="1"/>
    <col min="8259" max="8261" width="4.85546875" style="22" customWidth="1"/>
    <col min="8262" max="8262" width="4.5703125" style="22" customWidth="1"/>
    <col min="8263" max="8263" width="4" style="22" customWidth="1"/>
    <col min="8264" max="8264" width="9.42578125" style="22" bestFit="1" customWidth="1"/>
    <col min="8265" max="8265" width="4.140625" style="22" customWidth="1"/>
    <col min="8266" max="8448" width="11.42578125" style="22"/>
    <col min="8449" max="8449" width="10.7109375" style="22" customWidth="1"/>
    <col min="8450" max="8450" width="11.42578125" style="22" customWidth="1"/>
    <col min="8451" max="8451" width="7.5703125" style="22" customWidth="1"/>
    <col min="8452" max="8454" width="6.140625" style="22" customWidth="1"/>
    <col min="8455" max="8455" width="8.7109375" style="22" customWidth="1"/>
    <col min="8456" max="8456" width="2.7109375" style="22" bestFit="1" customWidth="1"/>
    <col min="8457" max="8457" width="13.140625" style="22" customWidth="1"/>
    <col min="8458" max="8458" width="7.85546875" style="22" customWidth="1"/>
    <col min="8459" max="8459" width="8" style="22" customWidth="1"/>
    <col min="8460" max="8462" width="7.7109375" style="22" customWidth="1"/>
    <col min="8463" max="8463" width="4.7109375" style="22" customWidth="1"/>
    <col min="8464" max="8464" width="3.7109375" style="22" customWidth="1"/>
    <col min="8465" max="8465" width="4.42578125" style="22" customWidth="1"/>
    <col min="8466" max="8466" width="4.7109375" style="22" customWidth="1"/>
    <col min="8467" max="8502" width="0" style="22" hidden="1" customWidth="1"/>
    <col min="8503" max="8503" width="3.7109375" style="22" customWidth="1"/>
    <col min="8504" max="8504" width="5.28515625" style="22" customWidth="1"/>
    <col min="8505" max="8505" width="3.7109375" style="22" customWidth="1"/>
    <col min="8506" max="8506" width="3.140625" style="22" customWidth="1"/>
    <col min="8507" max="8507" width="3.7109375" style="22" customWidth="1"/>
    <col min="8508" max="8508" width="17.28515625" style="22" customWidth="1"/>
    <col min="8509" max="8509" width="8.28515625" style="22" customWidth="1"/>
    <col min="8510" max="8510" width="13.42578125" style="22" customWidth="1"/>
    <col min="8511" max="8511" width="18.85546875" style="22" customWidth="1"/>
    <col min="8512" max="8514" width="7.28515625" style="22" customWidth="1"/>
    <col min="8515" max="8517" width="4.85546875" style="22" customWidth="1"/>
    <col min="8518" max="8518" width="4.5703125" style="22" customWidth="1"/>
    <col min="8519" max="8519" width="4" style="22" customWidth="1"/>
    <col min="8520" max="8520" width="9.42578125" style="22" bestFit="1" customWidth="1"/>
    <col min="8521" max="8521" width="4.140625" style="22" customWidth="1"/>
    <col min="8522" max="8704" width="11.42578125" style="22"/>
    <col min="8705" max="8705" width="10.7109375" style="22" customWidth="1"/>
    <col min="8706" max="8706" width="11.42578125" style="22" customWidth="1"/>
    <col min="8707" max="8707" width="7.5703125" style="22" customWidth="1"/>
    <col min="8708" max="8710" width="6.140625" style="22" customWidth="1"/>
    <col min="8711" max="8711" width="8.7109375" style="22" customWidth="1"/>
    <col min="8712" max="8712" width="2.7109375" style="22" bestFit="1" customWidth="1"/>
    <col min="8713" max="8713" width="13.140625" style="22" customWidth="1"/>
    <col min="8714" max="8714" width="7.85546875" style="22" customWidth="1"/>
    <col min="8715" max="8715" width="8" style="22" customWidth="1"/>
    <col min="8716" max="8718" width="7.7109375" style="22" customWidth="1"/>
    <col min="8719" max="8719" width="4.7109375" style="22" customWidth="1"/>
    <col min="8720" max="8720" width="3.7109375" style="22" customWidth="1"/>
    <col min="8721" max="8721" width="4.42578125" style="22" customWidth="1"/>
    <col min="8722" max="8722" width="4.7109375" style="22" customWidth="1"/>
    <col min="8723" max="8758" width="0" style="22" hidden="1" customWidth="1"/>
    <col min="8759" max="8759" width="3.7109375" style="22" customWidth="1"/>
    <col min="8760" max="8760" width="5.28515625" style="22" customWidth="1"/>
    <col min="8761" max="8761" width="3.7109375" style="22" customWidth="1"/>
    <col min="8762" max="8762" width="3.140625" style="22" customWidth="1"/>
    <col min="8763" max="8763" width="3.7109375" style="22" customWidth="1"/>
    <col min="8764" max="8764" width="17.28515625" style="22" customWidth="1"/>
    <col min="8765" max="8765" width="8.28515625" style="22" customWidth="1"/>
    <col min="8766" max="8766" width="13.42578125" style="22" customWidth="1"/>
    <col min="8767" max="8767" width="18.85546875" style="22" customWidth="1"/>
    <col min="8768" max="8770" width="7.28515625" style="22" customWidth="1"/>
    <col min="8771" max="8773" width="4.85546875" style="22" customWidth="1"/>
    <col min="8774" max="8774" width="4.5703125" style="22" customWidth="1"/>
    <col min="8775" max="8775" width="4" style="22" customWidth="1"/>
    <col min="8776" max="8776" width="9.42578125" style="22" bestFit="1" customWidth="1"/>
    <col min="8777" max="8777" width="4.140625" style="22" customWidth="1"/>
    <col min="8778" max="8960" width="11.42578125" style="22"/>
    <col min="8961" max="8961" width="10.7109375" style="22" customWidth="1"/>
    <col min="8962" max="8962" width="11.42578125" style="22" customWidth="1"/>
    <col min="8963" max="8963" width="7.5703125" style="22" customWidth="1"/>
    <col min="8964" max="8966" width="6.140625" style="22" customWidth="1"/>
    <col min="8967" max="8967" width="8.7109375" style="22" customWidth="1"/>
    <col min="8968" max="8968" width="2.7109375" style="22" bestFit="1" customWidth="1"/>
    <col min="8969" max="8969" width="13.140625" style="22" customWidth="1"/>
    <col min="8970" max="8970" width="7.85546875" style="22" customWidth="1"/>
    <col min="8971" max="8971" width="8" style="22" customWidth="1"/>
    <col min="8972" max="8974" width="7.7109375" style="22" customWidth="1"/>
    <col min="8975" max="8975" width="4.7109375" style="22" customWidth="1"/>
    <col min="8976" max="8976" width="3.7109375" style="22" customWidth="1"/>
    <col min="8977" max="8977" width="4.42578125" style="22" customWidth="1"/>
    <col min="8978" max="8978" width="4.7109375" style="22" customWidth="1"/>
    <col min="8979" max="9014" width="0" style="22" hidden="1" customWidth="1"/>
    <col min="9015" max="9015" width="3.7109375" style="22" customWidth="1"/>
    <col min="9016" max="9016" width="5.28515625" style="22" customWidth="1"/>
    <col min="9017" max="9017" width="3.7109375" style="22" customWidth="1"/>
    <col min="9018" max="9018" width="3.140625" style="22" customWidth="1"/>
    <col min="9019" max="9019" width="3.7109375" style="22" customWidth="1"/>
    <col min="9020" max="9020" width="17.28515625" style="22" customWidth="1"/>
    <col min="9021" max="9021" width="8.28515625" style="22" customWidth="1"/>
    <col min="9022" max="9022" width="13.42578125" style="22" customWidth="1"/>
    <col min="9023" max="9023" width="18.85546875" style="22" customWidth="1"/>
    <col min="9024" max="9026" width="7.28515625" style="22" customWidth="1"/>
    <col min="9027" max="9029" width="4.85546875" style="22" customWidth="1"/>
    <col min="9030" max="9030" width="4.5703125" style="22" customWidth="1"/>
    <col min="9031" max="9031" width="4" style="22" customWidth="1"/>
    <col min="9032" max="9032" width="9.42578125" style="22" bestFit="1" customWidth="1"/>
    <col min="9033" max="9033" width="4.140625" style="22" customWidth="1"/>
    <col min="9034" max="9216" width="11.42578125" style="22"/>
    <col min="9217" max="9217" width="10.7109375" style="22" customWidth="1"/>
    <col min="9218" max="9218" width="11.42578125" style="22" customWidth="1"/>
    <col min="9219" max="9219" width="7.5703125" style="22" customWidth="1"/>
    <col min="9220" max="9222" width="6.140625" style="22" customWidth="1"/>
    <col min="9223" max="9223" width="8.7109375" style="22" customWidth="1"/>
    <col min="9224" max="9224" width="2.7109375" style="22" bestFit="1" customWidth="1"/>
    <col min="9225" max="9225" width="13.140625" style="22" customWidth="1"/>
    <col min="9226" max="9226" width="7.85546875" style="22" customWidth="1"/>
    <col min="9227" max="9227" width="8" style="22" customWidth="1"/>
    <col min="9228" max="9230" width="7.7109375" style="22" customWidth="1"/>
    <col min="9231" max="9231" width="4.7109375" style="22" customWidth="1"/>
    <col min="9232" max="9232" width="3.7109375" style="22" customWidth="1"/>
    <col min="9233" max="9233" width="4.42578125" style="22" customWidth="1"/>
    <col min="9234" max="9234" width="4.7109375" style="22" customWidth="1"/>
    <col min="9235" max="9270" width="0" style="22" hidden="1" customWidth="1"/>
    <col min="9271" max="9271" width="3.7109375" style="22" customWidth="1"/>
    <col min="9272" max="9272" width="5.28515625" style="22" customWidth="1"/>
    <col min="9273" max="9273" width="3.7109375" style="22" customWidth="1"/>
    <col min="9274" max="9274" width="3.140625" style="22" customWidth="1"/>
    <col min="9275" max="9275" width="3.7109375" style="22" customWidth="1"/>
    <col min="9276" max="9276" width="17.28515625" style="22" customWidth="1"/>
    <col min="9277" max="9277" width="8.28515625" style="22" customWidth="1"/>
    <col min="9278" max="9278" width="13.42578125" style="22" customWidth="1"/>
    <col min="9279" max="9279" width="18.85546875" style="22" customWidth="1"/>
    <col min="9280" max="9282" width="7.28515625" style="22" customWidth="1"/>
    <col min="9283" max="9285" width="4.85546875" style="22" customWidth="1"/>
    <col min="9286" max="9286" width="4.5703125" style="22" customWidth="1"/>
    <col min="9287" max="9287" width="4" style="22" customWidth="1"/>
    <col min="9288" max="9288" width="9.42578125" style="22" bestFit="1" customWidth="1"/>
    <col min="9289" max="9289" width="4.140625" style="22" customWidth="1"/>
    <col min="9290" max="9472" width="11.42578125" style="22"/>
    <col min="9473" max="9473" width="10.7109375" style="22" customWidth="1"/>
    <col min="9474" max="9474" width="11.42578125" style="22" customWidth="1"/>
    <col min="9475" max="9475" width="7.5703125" style="22" customWidth="1"/>
    <col min="9476" max="9478" width="6.140625" style="22" customWidth="1"/>
    <col min="9479" max="9479" width="8.7109375" style="22" customWidth="1"/>
    <col min="9480" max="9480" width="2.7109375" style="22" bestFit="1" customWidth="1"/>
    <col min="9481" max="9481" width="13.140625" style="22" customWidth="1"/>
    <col min="9482" max="9482" width="7.85546875" style="22" customWidth="1"/>
    <col min="9483" max="9483" width="8" style="22" customWidth="1"/>
    <col min="9484" max="9486" width="7.7109375" style="22" customWidth="1"/>
    <col min="9487" max="9487" width="4.7109375" style="22" customWidth="1"/>
    <col min="9488" max="9488" width="3.7109375" style="22" customWidth="1"/>
    <col min="9489" max="9489" width="4.42578125" style="22" customWidth="1"/>
    <col min="9490" max="9490" width="4.7109375" style="22" customWidth="1"/>
    <col min="9491" max="9526" width="0" style="22" hidden="1" customWidth="1"/>
    <col min="9527" max="9527" width="3.7109375" style="22" customWidth="1"/>
    <col min="9528" max="9528" width="5.28515625" style="22" customWidth="1"/>
    <col min="9529" max="9529" width="3.7109375" style="22" customWidth="1"/>
    <col min="9530" max="9530" width="3.140625" style="22" customWidth="1"/>
    <col min="9531" max="9531" width="3.7109375" style="22" customWidth="1"/>
    <col min="9532" max="9532" width="17.28515625" style="22" customWidth="1"/>
    <col min="9533" max="9533" width="8.28515625" style="22" customWidth="1"/>
    <col min="9534" max="9534" width="13.42578125" style="22" customWidth="1"/>
    <col min="9535" max="9535" width="18.85546875" style="22" customWidth="1"/>
    <col min="9536" max="9538" width="7.28515625" style="22" customWidth="1"/>
    <col min="9539" max="9541" width="4.85546875" style="22" customWidth="1"/>
    <col min="9542" max="9542" width="4.5703125" style="22" customWidth="1"/>
    <col min="9543" max="9543" width="4" style="22" customWidth="1"/>
    <col min="9544" max="9544" width="9.42578125" style="22" bestFit="1" customWidth="1"/>
    <col min="9545" max="9545" width="4.140625" style="22" customWidth="1"/>
    <col min="9546" max="9728" width="11.42578125" style="22"/>
    <col min="9729" max="9729" width="10.7109375" style="22" customWidth="1"/>
    <col min="9730" max="9730" width="11.42578125" style="22" customWidth="1"/>
    <col min="9731" max="9731" width="7.5703125" style="22" customWidth="1"/>
    <col min="9732" max="9734" width="6.140625" style="22" customWidth="1"/>
    <col min="9735" max="9735" width="8.7109375" style="22" customWidth="1"/>
    <col min="9736" max="9736" width="2.7109375" style="22" bestFit="1" customWidth="1"/>
    <col min="9737" max="9737" width="13.140625" style="22" customWidth="1"/>
    <col min="9738" max="9738" width="7.85546875" style="22" customWidth="1"/>
    <col min="9739" max="9739" width="8" style="22" customWidth="1"/>
    <col min="9740" max="9742" width="7.7109375" style="22" customWidth="1"/>
    <col min="9743" max="9743" width="4.7109375" style="22" customWidth="1"/>
    <col min="9744" max="9744" width="3.7109375" style="22" customWidth="1"/>
    <col min="9745" max="9745" width="4.42578125" style="22" customWidth="1"/>
    <col min="9746" max="9746" width="4.7109375" style="22" customWidth="1"/>
    <col min="9747" max="9782" width="0" style="22" hidden="1" customWidth="1"/>
    <col min="9783" max="9783" width="3.7109375" style="22" customWidth="1"/>
    <col min="9784" max="9784" width="5.28515625" style="22" customWidth="1"/>
    <col min="9785" max="9785" width="3.7109375" style="22" customWidth="1"/>
    <col min="9786" max="9786" width="3.140625" style="22" customWidth="1"/>
    <col min="9787" max="9787" width="3.7109375" style="22" customWidth="1"/>
    <col min="9788" max="9788" width="17.28515625" style="22" customWidth="1"/>
    <col min="9789" max="9789" width="8.28515625" style="22" customWidth="1"/>
    <col min="9790" max="9790" width="13.42578125" style="22" customWidth="1"/>
    <col min="9791" max="9791" width="18.85546875" style="22" customWidth="1"/>
    <col min="9792" max="9794" width="7.28515625" style="22" customWidth="1"/>
    <col min="9795" max="9797" width="4.85546875" style="22" customWidth="1"/>
    <col min="9798" max="9798" width="4.5703125" style="22" customWidth="1"/>
    <col min="9799" max="9799" width="4" style="22" customWidth="1"/>
    <col min="9800" max="9800" width="9.42578125" style="22" bestFit="1" customWidth="1"/>
    <col min="9801" max="9801" width="4.140625" style="22" customWidth="1"/>
    <col min="9802" max="9984" width="11.42578125" style="22"/>
    <col min="9985" max="9985" width="10.7109375" style="22" customWidth="1"/>
    <col min="9986" max="9986" width="11.42578125" style="22" customWidth="1"/>
    <col min="9987" max="9987" width="7.5703125" style="22" customWidth="1"/>
    <col min="9988" max="9990" width="6.140625" style="22" customWidth="1"/>
    <col min="9991" max="9991" width="8.7109375" style="22" customWidth="1"/>
    <col min="9992" max="9992" width="2.7109375" style="22" bestFit="1" customWidth="1"/>
    <col min="9993" max="9993" width="13.140625" style="22" customWidth="1"/>
    <col min="9994" max="9994" width="7.85546875" style="22" customWidth="1"/>
    <col min="9995" max="9995" width="8" style="22" customWidth="1"/>
    <col min="9996" max="9998" width="7.7109375" style="22" customWidth="1"/>
    <col min="9999" max="9999" width="4.7109375" style="22" customWidth="1"/>
    <col min="10000" max="10000" width="3.7109375" style="22" customWidth="1"/>
    <col min="10001" max="10001" width="4.42578125" style="22" customWidth="1"/>
    <col min="10002" max="10002" width="4.7109375" style="22" customWidth="1"/>
    <col min="10003" max="10038" width="0" style="22" hidden="1" customWidth="1"/>
    <col min="10039" max="10039" width="3.7109375" style="22" customWidth="1"/>
    <col min="10040" max="10040" width="5.28515625" style="22" customWidth="1"/>
    <col min="10041" max="10041" width="3.7109375" style="22" customWidth="1"/>
    <col min="10042" max="10042" width="3.140625" style="22" customWidth="1"/>
    <col min="10043" max="10043" width="3.7109375" style="22" customWidth="1"/>
    <col min="10044" max="10044" width="17.28515625" style="22" customWidth="1"/>
    <col min="10045" max="10045" width="8.28515625" style="22" customWidth="1"/>
    <col min="10046" max="10046" width="13.42578125" style="22" customWidth="1"/>
    <col min="10047" max="10047" width="18.85546875" style="22" customWidth="1"/>
    <col min="10048" max="10050" width="7.28515625" style="22" customWidth="1"/>
    <col min="10051" max="10053" width="4.85546875" style="22" customWidth="1"/>
    <col min="10054" max="10054" width="4.5703125" style="22" customWidth="1"/>
    <col min="10055" max="10055" width="4" style="22" customWidth="1"/>
    <col min="10056" max="10056" width="9.42578125" style="22" bestFit="1" customWidth="1"/>
    <col min="10057" max="10057" width="4.140625" style="22" customWidth="1"/>
    <col min="10058" max="10240" width="11.42578125" style="22"/>
    <col min="10241" max="10241" width="10.7109375" style="22" customWidth="1"/>
    <col min="10242" max="10242" width="11.42578125" style="22" customWidth="1"/>
    <col min="10243" max="10243" width="7.5703125" style="22" customWidth="1"/>
    <col min="10244" max="10246" width="6.140625" style="22" customWidth="1"/>
    <col min="10247" max="10247" width="8.7109375" style="22" customWidth="1"/>
    <col min="10248" max="10248" width="2.7109375" style="22" bestFit="1" customWidth="1"/>
    <col min="10249" max="10249" width="13.140625" style="22" customWidth="1"/>
    <col min="10250" max="10250" width="7.85546875" style="22" customWidth="1"/>
    <col min="10251" max="10251" width="8" style="22" customWidth="1"/>
    <col min="10252" max="10254" width="7.7109375" style="22" customWidth="1"/>
    <col min="10255" max="10255" width="4.7109375" style="22" customWidth="1"/>
    <col min="10256" max="10256" width="3.7109375" style="22" customWidth="1"/>
    <col min="10257" max="10257" width="4.42578125" style="22" customWidth="1"/>
    <col min="10258" max="10258" width="4.7109375" style="22" customWidth="1"/>
    <col min="10259" max="10294" width="0" style="22" hidden="1" customWidth="1"/>
    <col min="10295" max="10295" width="3.7109375" style="22" customWidth="1"/>
    <col min="10296" max="10296" width="5.28515625" style="22" customWidth="1"/>
    <col min="10297" max="10297" width="3.7109375" style="22" customWidth="1"/>
    <col min="10298" max="10298" width="3.140625" style="22" customWidth="1"/>
    <col min="10299" max="10299" width="3.7109375" style="22" customWidth="1"/>
    <col min="10300" max="10300" width="17.28515625" style="22" customWidth="1"/>
    <col min="10301" max="10301" width="8.28515625" style="22" customWidth="1"/>
    <col min="10302" max="10302" width="13.42578125" style="22" customWidth="1"/>
    <col min="10303" max="10303" width="18.85546875" style="22" customWidth="1"/>
    <col min="10304" max="10306" width="7.28515625" style="22" customWidth="1"/>
    <col min="10307" max="10309" width="4.85546875" style="22" customWidth="1"/>
    <col min="10310" max="10310" width="4.5703125" style="22" customWidth="1"/>
    <col min="10311" max="10311" width="4" style="22" customWidth="1"/>
    <col min="10312" max="10312" width="9.42578125" style="22" bestFit="1" customWidth="1"/>
    <col min="10313" max="10313" width="4.140625" style="22" customWidth="1"/>
    <col min="10314" max="10496" width="11.42578125" style="22"/>
    <col min="10497" max="10497" width="10.7109375" style="22" customWidth="1"/>
    <col min="10498" max="10498" width="11.42578125" style="22" customWidth="1"/>
    <col min="10499" max="10499" width="7.5703125" style="22" customWidth="1"/>
    <col min="10500" max="10502" width="6.140625" style="22" customWidth="1"/>
    <col min="10503" max="10503" width="8.7109375" style="22" customWidth="1"/>
    <col min="10504" max="10504" width="2.7109375" style="22" bestFit="1" customWidth="1"/>
    <col min="10505" max="10505" width="13.140625" style="22" customWidth="1"/>
    <col min="10506" max="10506" width="7.85546875" style="22" customWidth="1"/>
    <col min="10507" max="10507" width="8" style="22" customWidth="1"/>
    <col min="10508" max="10510" width="7.7109375" style="22" customWidth="1"/>
    <col min="10511" max="10511" width="4.7109375" style="22" customWidth="1"/>
    <col min="10512" max="10512" width="3.7109375" style="22" customWidth="1"/>
    <col min="10513" max="10513" width="4.42578125" style="22" customWidth="1"/>
    <col min="10514" max="10514" width="4.7109375" style="22" customWidth="1"/>
    <col min="10515" max="10550" width="0" style="22" hidden="1" customWidth="1"/>
    <col min="10551" max="10551" width="3.7109375" style="22" customWidth="1"/>
    <col min="10552" max="10552" width="5.28515625" style="22" customWidth="1"/>
    <col min="10553" max="10553" width="3.7109375" style="22" customWidth="1"/>
    <col min="10554" max="10554" width="3.140625" style="22" customWidth="1"/>
    <col min="10555" max="10555" width="3.7109375" style="22" customWidth="1"/>
    <col min="10556" max="10556" width="17.28515625" style="22" customWidth="1"/>
    <col min="10557" max="10557" width="8.28515625" style="22" customWidth="1"/>
    <col min="10558" max="10558" width="13.42578125" style="22" customWidth="1"/>
    <col min="10559" max="10559" width="18.85546875" style="22" customWidth="1"/>
    <col min="10560" max="10562" width="7.28515625" style="22" customWidth="1"/>
    <col min="10563" max="10565" width="4.85546875" style="22" customWidth="1"/>
    <col min="10566" max="10566" width="4.5703125" style="22" customWidth="1"/>
    <col min="10567" max="10567" width="4" style="22" customWidth="1"/>
    <col min="10568" max="10568" width="9.42578125" style="22" bestFit="1" customWidth="1"/>
    <col min="10569" max="10569" width="4.140625" style="22" customWidth="1"/>
    <col min="10570" max="10752" width="11.42578125" style="22"/>
    <col min="10753" max="10753" width="10.7109375" style="22" customWidth="1"/>
    <col min="10754" max="10754" width="11.42578125" style="22" customWidth="1"/>
    <col min="10755" max="10755" width="7.5703125" style="22" customWidth="1"/>
    <col min="10756" max="10758" width="6.140625" style="22" customWidth="1"/>
    <col min="10759" max="10759" width="8.7109375" style="22" customWidth="1"/>
    <col min="10760" max="10760" width="2.7109375" style="22" bestFit="1" customWidth="1"/>
    <col min="10761" max="10761" width="13.140625" style="22" customWidth="1"/>
    <col min="10762" max="10762" width="7.85546875" style="22" customWidth="1"/>
    <col min="10763" max="10763" width="8" style="22" customWidth="1"/>
    <col min="10764" max="10766" width="7.7109375" style="22" customWidth="1"/>
    <col min="10767" max="10767" width="4.7109375" style="22" customWidth="1"/>
    <col min="10768" max="10768" width="3.7109375" style="22" customWidth="1"/>
    <col min="10769" max="10769" width="4.42578125" style="22" customWidth="1"/>
    <col min="10770" max="10770" width="4.7109375" style="22" customWidth="1"/>
    <col min="10771" max="10806" width="0" style="22" hidden="1" customWidth="1"/>
    <col min="10807" max="10807" width="3.7109375" style="22" customWidth="1"/>
    <col min="10808" max="10808" width="5.28515625" style="22" customWidth="1"/>
    <col min="10809" max="10809" width="3.7109375" style="22" customWidth="1"/>
    <col min="10810" max="10810" width="3.140625" style="22" customWidth="1"/>
    <col min="10811" max="10811" width="3.7109375" style="22" customWidth="1"/>
    <col min="10812" max="10812" width="17.28515625" style="22" customWidth="1"/>
    <col min="10813" max="10813" width="8.28515625" style="22" customWidth="1"/>
    <col min="10814" max="10814" width="13.42578125" style="22" customWidth="1"/>
    <col min="10815" max="10815" width="18.85546875" style="22" customWidth="1"/>
    <col min="10816" max="10818" width="7.28515625" style="22" customWidth="1"/>
    <col min="10819" max="10821" width="4.85546875" style="22" customWidth="1"/>
    <col min="10822" max="10822" width="4.5703125" style="22" customWidth="1"/>
    <col min="10823" max="10823" width="4" style="22" customWidth="1"/>
    <col min="10824" max="10824" width="9.42578125" style="22" bestFit="1" customWidth="1"/>
    <col min="10825" max="10825" width="4.140625" style="22" customWidth="1"/>
    <col min="10826" max="11008" width="11.42578125" style="22"/>
    <col min="11009" max="11009" width="10.7109375" style="22" customWidth="1"/>
    <col min="11010" max="11010" width="11.42578125" style="22" customWidth="1"/>
    <col min="11011" max="11011" width="7.5703125" style="22" customWidth="1"/>
    <col min="11012" max="11014" width="6.140625" style="22" customWidth="1"/>
    <col min="11015" max="11015" width="8.7109375" style="22" customWidth="1"/>
    <col min="11016" max="11016" width="2.7109375" style="22" bestFit="1" customWidth="1"/>
    <col min="11017" max="11017" width="13.140625" style="22" customWidth="1"/>
    <col min="11018" max="11018" width="7.85546875" style="22" customWidth="1"/>
    <col min="11019" max="11019" width="8" style="22" customWidth="1"/>
    <col min="11020" max="11022" width="7.7109375" style="22" customWidth="1"/>
    <col min="11023" max="11023" width="4.7109375" style="22" customWidth="1"/>
    <col min="11024" max="11024" width="3.7109375" style="22" customWidth="1"/>
    <col min="11025" max="11025" width="4.42578125" style="22" customWidth="1"/>
    <col min="11026" max="11026" width="4.7109375" style="22" customWidth="1"/>
    <col min="11027" max="11062" width="0" style="22" hidden="1" customWidth="1"/>
    <col min="11063" max="11063" width="3.7109375" style="22" customWidth="1"/>
    <col min="11064" max="11064" width="5.28515625" style="22" customWidth="1"/>
    <col min="11065" max="11065" width="3.7109375" style="22" customWidth="1"/>
    <col min="11066" max="11066" width="3.140625" style="22" customWidth="1"/>
    <col min="11067" max="11067" width="3.7109375" style="22" customWidth="1"/>
    <col min="11068" max="11068" width="17.28515625" style="22" customWidth="1"/>
    <col min="11069" max="11069" width="8.28515625" style="22" customWidth="1"/>
    <col min="11070" max="11070" width="13.42578125" style="22" customWidth="1"/>
    <col min="11071" max="11071" width="18.85546875" style="22" customWidth="1"/>
    <col min="11072" max="11074" width="7.28515625" style="22" customWidth="1"/>
    <col min="11075" max="11077" width="4.85546875" style="22" customWidth="1"/>
    <col min="11078" max="11078" width="4.5703125" style="22" customWidth="1"/>
    <col min="11079" max="11079" width="4" style="22" customWidth="1"/>
    <col min="11080" max="11080" width="9.42578125" style="22" bestFit="1" customWidth="1"/>
    <col min="11081" max="11081" width="4.140625" style="22" customWidth="1"/>
    <col min="11082" max="11264" width="11.42578125" style="22"/>
    <col min="11265" max="11265" width="10.7109375" style="22" customWidth="1"/>
    <col min="11266" max="11266" width="11.42578125" style="22" customWidth="1"/>
    <col min="11267" max="11267" width="7.5703125" style="22" customWidth="1"/>
    <col min="11268" max="11270" width="6.140625" style="22" customWidth="1"/>
    <col min="11271" max="11271" width="8.7109375" style="22" customWidth="1"/>
    <col min="11272" max="11272" width="2.7109375" style="22" bestFit="1" customWidth="1"/>
    <col min="11273" max="11273" width="13.140625" style="22" customWidth="1"/>
    <col min="11274" max="11274" width="7.85546875" style="22" customWidth="1"/>
    <col min="11275" max="11275" width="8" style="22" customWidth="1"/>
    <col min="11276" max="11278" width="7.7109375" style="22" customWidth="1"/>
    <col min="11279" max="11279" width="4.7109375" style="22" customWidth="1"/>
    <col min="11280" max="11280" width="3.7109375" style="22" customWidth="1"/>
    <col min="11281" max="11281" width="4.42578125" style="22" customWidth="1"/>
    <col min="11282" max="11282" width="4.7109375" style="22" customWidth="1"/>
    <col min="11283" max="11318" width="0" style="22" hidden="1" customWidth="1"/>
    <col min="11319" max="11319" width="3.7109375" style="22" customWidth="1"/>
    <col min="11320" max="11320" width="5.28515625" style="22" customWidth="1"/>
    <col min="11321" max="11321" width="3.7109375" style="22" customWidth="1"/>
    <col min="11322" max="11322" width="3.140625" style="22" customWidth="1"/>
    <col min="11323" max="11323" width="3.7109375" style="22" customWidth="1"/>
    <col min="11324" max="11324" width="17.28515625" style="22" customWidth="1"/>
    <col min="11325" max="11325" width="8.28515625" style="22" customWidth="1"/>
    <col min="11326" max="11326" width="13.42578125" style="22" customWidth="1"/>
    <col min="11327" max="11327" width="18.85546875" style="22" customWidth="1"/>
    <col min="11328" max="11330" width="7.28515625" style="22" customWidth="1"/>
    <col min="11331" max="11333" width="4.85546875" style="22" customWidth="1"/>
    <col min="11334" max="11334" width="4.5703125" style="22" customWidth="1"/>
    <col min="11335" max="11335" width="4" style="22" customWidth="1"/>
    <col min="11336" max="11336" width="9.42578125" style="22" bestFit="1" customWidth="1"/>
    <col min="11337" max="11337" width="4.140625" style="22" customWidth="1"/>
    <col min="11338" max="11520" width="11.42578125" style="22"/>
    <col min="11521" max="11521" width="10.7109375" style="22" customWidth="1"/>
    <col min="11522" max="11522" width="11.42578125" style="22" customWidth="1"/>
    <col min="11523" max="11523" width="7.5703125" style="22" customWidth="1"/>
    <col min="11524" max="11526" width="6.140625" style="22" customWidth="1"/>
    <col min="11527" max="11527" width="8.7109375" style="22" customWidth="1"/>
    <col min="11528" max="11528" width="2.7109375" style="22" bestFit="1" customWidth="1"/>
    <col min="11529" max="11529" width="13.140625" style="22" customWidth="1"/>
    <col min="11530" max="11530" width="7.85546875" style="22" customWidth="1"/>
    <col min="11531" max="11531" width="8" style="22" customWidth="1"/>
    <col min="11532" max="11534" width="7.7109375" style="22" customWidth="1"/>
    <col min="11535" max="11535" width="4.7109375" style="22" customWidth="1"/>
    <col min="11536" max="11536" width="3.7109375" style="22" customWidth="1"/>
    <col min="11537" max="11537" width="4.42578125" style="22" customWidth="1"/>
    <col min="11538" max="11538" width="4.7109375" style="22" customWidth="1"/>
    <col min="11539" max="11574" width="0" style="22" hidden="1" customWidth="1"/>
    <col min="11575" max="11575" width="3.7109375" style="22" customWidth="1"/>
    <col min="11576" max="11576" width="5.28515625" style="22" customWidth="1"/>
    <col min="11577" max="11577" width="3.7109375" style="22" customWidth="1"/>
    <col min="11578" max="11578" width="3.140625" style="22" customWidth="1"/>
    <col min="11579" max="11579" width="3.7109375" style="22" customWidth="1"/>
    <col min="11580" max="11580" width="17.28515625" style="22" customWidth="1"/>
    <col min="11581" max="11581" width="8.28515625" style="22" customWidth="1"/>
    <col min="11582" max="11582" width="13.42578125" style="22" customWidth="1"/>
    <col min="11583" max="11583" width="18.85546875" style="22" customWidth="1"/>
    <col min="11584" max="11586" width="7.28515625" style="22" customWidth="1"/>
    <col min="11587" max="11589" width="4.85546875" style="22" customWidth="1"/>
    <col min="11590" max="11590" width="4.5703125" style="22" customWidth="1"/>
    <col min="11591" max="11591" width="4" style="22" customWidth="1"/>
    <col min="11592" max="11592" width="9.42578125" style="22" bestFit="1" customWidth="1"/>
    <col min="11593" max="11593" width="4.140625" style="22" customWidth="1"/>
    <col min="11594" max="11776" width="11.42578125" style="22"/>
    <col min="11777" max="11777" width="10.7109375" style="22" customWidth="1"/>
    <col min="11778" max="11778" width="11.42578125" style="22" customWidth="1"/>
    <col min="11779" max="11779" width="7.5703125" style="22" customWidth="1"/>
    <col min="11780" max="11782" width="6.140625" style="22" customWidth="1"/>
    <col min="11783" max="11783" width="8.7109375" style="22" customWidth="1"/>
    <col min="11784" max="11784" width="2.7109375" style="22" bestFit="1" customWidth="1"/>
    <col min="11785" max="11785" width="13.140625" style="22" customWidth="1"/>
    <col min="11786" max="11786" width="7.85546875" style="22" customWidth="1"/>
    <col min="11787" max="11787" width="8" style="22" customWidth="1"/>
    <col min="11788" max="11790" width="7.7109375" style="22" customWidth="1"/>
    <col min="11791" max="11791" width="4.7109375" style="22" customWidth="1"/>
    <col min="11792" max="11792" width="3.7109375" style="22" customWidth="1"/>
    <col min="11793" max="11793" width="4.42578125" style="22" customWidth="1"/>
    <col min="11794" max="11794" width="4.7109375" style="22" customWidth="1"/>
    <col min="11795" max="11830" width="0" style="22" hidden="1" customWidth="1"/>
    <col min="11831" max="11831" width="3.7109375" style="22" customWidth="1"/>
    <col min="11832" max="11832" width="5.28515625" style="22" customWidth="1"/>
    <col min="11833" max="11833" width="3.7109375" style="22" customWidth="1"/>
    <col min="11834" max="11834" width="3.140625" style="22" customWidth="1"/>
    <col min="11835" max="11835" width="3.7109375" style="22" customWidth="1"/>
    <col min="11836" max="11836" width="17.28515625" style="22" customWidth="1"/>
    <col min="11837" max="11837" width="8.28515625" style="22" customWidth="1"/>
    <col min="11838" max="11838" width="13.42578125" style="22" customWidth="1"/>
    <col min="11839" max="11839" width="18.85546875" style="22" customWidth="1"/>
    <col min="11840" max="11842" width="7.28515625" style="22" customWidth="1"/>
    <col min="11843" max="11845" width="4.85546875" style="22" customWidth="1"/>
    <col min="11846" max="11846" width="4.5703125" style="22" customWidth="1"/>
    <col min="11847" max="11847" width="4" style="22" customWidth="1"/>
    <col min="11848" max="11848" width="9.42578125" style="22" bestFit="1" customWidth="1"/>
    <col min="11849" max="11849" width="4.140625" style="22" customWidth="1"/>
    <col min="11850" max="12032" width="11.42578125" style="22"/>
    <col min="12033" max="12033" width="10.7109375" style="22" customWidth="1"/>
    <col min="12034" max="12034" width="11.42578125" style="22" customWidth="1"/>
    <col min="12035" max="12035" width="7.5703125" style="22" customWidth="1"/>
    <col min="12036" max="12038" width="6.140625" style="22" customWidth="1"/>
    <col min="12039" max="12039" width="8.7109375" style="22" customWidth="1"/>
    <col min="12040" max="12040" width="2.7109375" style="22" bestFit="1" customWidth="1"/>
    <col min="12041" max="12041" width="13.140625" style="22" customWidth="1"/>
    <col min="12042" max="12042" width="7.85546875" style="22" customWidth="1"/>
    <col min="12043" max="12043" width="8" style="22" customWidth="1"/>
    <col min="12044" max="12046" width="7.7109375" style="22" customWidth="1"/>
    <col min="12047" max="12047" width="4.7109375" style="22" customWidth="1"/>
    <col min="12048" max="12048" width="3.7109375" style="22" customWidth="1"/>
    <col min="12049" max="12049" width="4.42578125" style="22" customWidth="1"/>
    <col min="12050" max="12050" width="4.7109375" style="22" customWidth="1"/>
    <col min="12051" max="12086" width="0" style="22" hidden="1" customWidth="1"/>
    <col min="12087" max="12087" width="3.7109375" style="22" customWidth="1"/>
    <col min="12088" max="12088" width="5.28515625" style="22" customWidth="1"/>
    <col min="12089" max="12089" width="3.7109375" style="22" customWidth="1"/>
    <col min="12090" max="12090" width="3.140625" style="22" customWidth="1"/>
    <col min="12091" max="12091" width="3.7109375" style="22" customWidth="1"/>
    <col min="12092" max="12092" width="17.28515625" style="22" customWidth="1"/>
    <col min="12093" max="12093" width="8.28515625" style="22" customWidth="1"/>
    <col min="12094" max="12094" width="13.42578125" style="22" customWidth="1"/>
    <col min="12095" max="12095" width="18.85546875" style="22" customWidth="1"/>
    <col min="12096" max="12098" width="7.28515625" style="22" customWidth="1"/>
    <col min="12099" max="12101" width="4.85546875" style="22" customWidth="1"/>
    <col min="12102" max="12102" width="4.5703125" style="22" customWidth="1"/>
    <col min="12103" max="12103" width="4" style="22" customWidth="1"/>
    <col min="12104" max="12104" width="9.42578125" style="22" bestFit="1" customWidth="1"/>
    <col min="12105" max="12105" width="4.140625" style="22" customWidth="1"/>
    <col min="12106" max="12288" width="11.42578125" style="22"/>
    <col min="12289" max="12289" width="10.7109375" style="22" customWidth="1"/>
    <col min="12290" max="12290" width="11.42578125" style="22" customWidth="1"/>
    <col min="12291" max="12291" width="7.5703125" style="22" customWidth="1"/>
    <col min="12292" max="12294" width="6.140625" style="22" customWidth="1"/>
    <col min="12295" max="12295" width="8.7109375" style="22" customWidth="1"/>
    <col min="12296" max="12296" width="2.7109375" style="22" bestFit="1" customWidth="1"/>
    <col min="12297" max="12297" width="13.140625" style="22" customWidth="1"/>
    <col min="12298" max="12298" width="7.85546875" style="22" customWidth="1"/>
    <col min="12299" max="12299" width="8" style="22" customWidth="1"/>
    <col min="12300" max="12302" width="7.7109375" style="22" customWidth="1"/>
    <col min="12303" max="12303" width="4.7109375" style="22" customWidth="1"/>
    <col min="12304" max="12304" width="3.7109375" style="22" customWidth="1"/>
    <col min="12305" max="12305" width="4.42578125" style="22" customWidth="1"/>
    <col min="12306" max="12306" width="4.7109375" style="22" customWidth="1"/>
    <col min="12307" max="12342" width="0" style="22" hidden="1" customWidth="1"/>
    <col min="12343" max="12343" width="3.7109375" style="22" customWidth="1"/>
    <col min="12344" max="12344" width="5.28515625" style="22" customWidth="1"/>
    <col min="12345" max="12345" width="3.7109375" style="22" customWidth="1"/>
    <col min="12346" max="12346" width="3.140625" style="22" customWidth="1"/>
    <col min="12347" max="12347" width="3.7109375" style="22" customWidth="1"/>
    <col min="12348" max="12348" width="17.28515625" style="22" customWidth="1"/>
    <col min="12349" max="12349" width="8.28515625" style="22" customWidth="1"/>
    <col min="12350" max="12350" width="13.42578125" style="22" customWidth="1"/>
    <col min="12351" max="12351" width="18.85546875" style="22" customWidth="1"/>
    <col min="12352" max="12354" width="7.28515625" style="22" customWidth="1"/>
    <col min="12355" max="12357" width="4.85546875" style="22" customWidth="1"/>
    <col min="12358" max="12358" width="4.5703125" style="22" customWidth="1"/>
    <col min="12359" max="12359" width="4" style="22" customWidth="1"/>
    <col min="12360" max="12360" width="9.42578125" style="22" bestFit="1" customWidth="1"/>
    <col min="12361" max="12361" width="4.140625" style="22" customWidth="1"/>
    <col min="12362" max="12544" width="11.42578125" style="22"/>
    <col min="12545" max="12545" width="10.7109375" style="22" customWidth="1"/>
    <col min="12546" max="12546" width="11.42578125" style="22" customWidth="1"/>
    <col min="12547" max="12547" width="7.5703125" style="22" customWidth="1"/>
    <col min="12548" max="12550" width="6.140625" style="22" customWidth="1"/>
    <col min="12551" max="12551" width="8.7109375" style="22" customWidth="1"/>
    <col min="12552" max="12552" width="2.7109375" style="22" bestFit="1" customWidth="1"/>
    <col min="12553" max="12553" width="13.140625" style="22" customWidth="1"/>
    <col min="12554" max="12554" width="7.85546875" style="22" customWidth="1"/>
    <col min="12555" max="12555" width="8" style="22" customWidth="1"/>
    <col min="12556" max="12558" width="7.7109375" style="22" customWidth="1"/>
    <col min="12559" max="12559" width="4.7109375" style="22" customWidth="1"/>
    <col min="12560" max="12560" width="3.7109375" style="22" customWidth="1"/>
    <col min="12561" max="12561" width="4.42578125" style="22" customWidth="1"/>
    <col min="12562" max="12562" width="4.7109375" style="22" customWidth="1"/>
    <col min="12563" max="12598" width="0" style="22" hidden="1" customWidth="1"/>
    <col min="12599" max="12599" width="3.7109375" style="22" customWidth="1"/>
    <col min="12600" max="12600" width="5.28515625" style="22" customWidth="1"/>
    <col min="12601" max="12601" width="3.7109375" style="22" customWidth="1"/>
    <col min="12602" max="12602" width="3.140625" style="22" customWidth="1"/>
    <col min="12603" max="12603" width="3.7109375" style="22" customWidth="1"/>
    <col min="12604" max="12604" width="17.28515625" style="22" customWidth="1"/>
    <col min="12605" max="12605" width="8.28515625" style="22" customWidth="1"/>
    <col min="12606" max="12606" width="13.42578125" style="22" customWidth="1"/>
    <col min="12607" max="12607" width="18.85546875" style="22" customWidth="1"/>
    <col min="12608" max="12610" width="7.28515625" style="22" customWidth="1"/>
    <col min="12611" max="12613" width="4.85546875" style="22" customWidth="1"/>
    <col min="12614" max="12614" width="4.5703125" style="22" customWidth="1"/>
    <col min="12615" max="12615" width="4" style="22" customWidth="1"/>
    <col min="12616" max="12616" width="9.42578125" style="22" bestFit="1" customWidth="1"/>
    <col min="12617" max="12617" width="4.140625" style="22" customWidth="1"/>
    <col min="12618" max="12800" width="11.42578125" style="22"/>
    <col min="12801" max="12801" width="10.7109375" style="22" customWidth="1"/>
    <col min="12802" max="12802" width="11.42578125" style="22" customWidth="1"/>
    <col min="12803" max="12803" width="7.5703125" style="22" customWidth="1"/>
    <col min="12804" max="12806" width="6.140625" style="22" customWidth="1"/>
    <col min="12807" max="12807" width="8.7109375" style="22" customWidth="1"/>
    <col min="12808" max="12808" width="2.7109375" style="22" bestFit="1" customWidth="1"/>
    <col min="12809" max="12809" width="13.140625" style="22" customWidth="1"/>
    <col min="12810" max="12810" width="7.85546875" style="22" customWidth="1"/>
    <col min="12811" max="12811" width="8" style="22" customWidth="1"/>
    <col min="12812" max="12814" width="7.7109375" style="22" customWidth="1"/>
    <col min="12815" max="12815" width="4.7109375" style="22" customWidth="1"/>
    <col min="12816" max="12816" width="3.7109375" style="22" customWidth="1"/>
    <col min="12817" max="12817" width="4.42578125" style="22" customWidth="1"/>
    <col min="12818" max="12818" width="4.7109375" style="22" customWidth="1"/>
    <col min="12819" max="12854" width="0" style="22" hidden="1" customWidth="1"/>
    <col min="12855" max="12855" width="3.7109375" style="22" customWidth="1"/>
    <col min="12856" max="12856" width="5.28515625" style="22" customWidth="1"/>
    <col min="12857" max="12857" width="3.7109375" style="22" customWidth="1"/>
    <col min="12858" max="12858" width="3.140625" style="22" customWidth="1"/>
    <col min="12859" max="12859" width="3.7109375" style="22" customWidth="1"/>
    <col min="12860" max="12860" width="17.28515625" style="22" customWidth="1"/>
    <col min="12861" max="12861" width="8.28515625" style="22" customWidth="1"/>
    <col min="12862" max="12862" width="13.42578125" style="22" customWidth="1"/>
    <col min="12863" max="12863" width="18.85546875" style="22" customWidth="1"/>
    <col min="12864" max="12866" width="7.28515625" style="22" customWidth="1"/>
    <col min="12867" max="12869" width="4.85546875" style="22" customWidth="1"/>
    <col min="12870" max="12870" width="4.5703125" style="22" customWidth="1"/>
    <col min="12871" max="12871" width="4" style="22" customWidth="1"/>
    <col min="12872" max="12872" width="9.42578125" style="22" bestFit="1" customWidth="1"/>
    <col min="12873" max="12873" width="4.140625" style="22" customWidth="1"/>
    <col min="12874" max="13056" width="11.42578125" style="22"/>
    <col min="13057" max="13057" width="10.7109375" style="22" customWidth="1"/>
    <col min="13058" max="13058" width="11.42578125" style="22" customWidth="1"/>
    <col min="13059" max="13059" width="7.5703125" style="22" customWidth="1"/>
    <col min="13060" max="13062" width="6.140625" style="22" customWidth="1"/>
    <col min="13063" max="13063" width="8.7109375" style="22" customWidth="1"/>
    <col min="13064" max="13064" width="2.7109375" style="22" bestFit="1" customWidth="1"/>
    <col min="13065" max="13065" width="13.140625" style="22" customWidth="1"/>
    <col min="13066" max="13066" width="7.85546875" style="22" customWidth="1"/>
    <col min="13067" max="13067" width="8" style="22" customWidth="1"/>
    <col min="13068" max="13070" width="7.7109375" style="22" customWidth="1"/>
    <col min="13071" max="13071" width="4.7109375" style="22" customWidth="1"/>
    <col min="13072" max="13072" width="3.7109375" style="22" customWidth="1"/>
    <col min="13073" max="13073" width="4.42578125" style="22" customWidth="1"/>
    <col min="13074" max="13074" width="4.7109375" style="22" customWidth="1"/>
    <col min="13075" max="13110" width="0" style="22" hidden="1" customWidth="1"/>
    <col min="13111" max="13111" width="3.7109375" style="22" customWidth="1"/>
    <col min="13112" max="13112" width="5.28515625" style="22" customWidth="1"/>
    <col min="13113" max="13113" width="3.7109375" style="22" customWidth="1"/>
    <col min="13114" max="13114" width="3.140625" style="22" customWidth="1"/>
    <col min="13115" max="13115" width="3.7109375" style="22" customWidth="1"/>
    <col min="13116" max="13116" width="17.28515625" style="22" customWidth="1"/>
    <col min="13117" max="13117" width="8.28515625" style="22" customWidth="1"/>
    <col min="13118" max="13118" width="13.42578125" style="22" customWidth="1"/>
    <col min="13119" max="13119" width="18.85546875" style="22" customWidth="1"/>
    <col min="13120" max="13122" width="7.28515625" style="22" customWidth="1"/>
    <col min="13123" max="13125" width="4.85546875" style="22" customWidth="1"/>
    <col min="13126" max="13126" width="4.5703125" style="22" customWidth="1"/>
    <col min="13127" max="13127" width="4" style="22" customWidth="1"/>
    <col min="13128" max="13128" width="9.42578125" style="22" bestFit="1" customWidth="1"/>
    <col min="13129" max="13129" width="4.140625" style="22" customWidth="1"/>
    <col min="13130" max="13312" width="11.42578125" style="22"/>
    <col min="13313" max="13313" width="10.7109375" style="22" customWidth="1"/>
    <col min="13314" max="13314" width="11.42578125" style="22" customWidth="1"/>
    <col min="13315" max="13315" width="7.5703125" style="22" customWidth="1"/>
    <col min="13316" max="13318" width="6.140625" style="22" customWidth="1"/>
    <col min="13319" max="13319" width="8.7109375" style="22" customWidth="1"/>
    <col min="13320" max="13320" width="2.7109375" style="22" bestFit="1" customWidth="1"/>
    <col min="13321" max="13321" width="13.140625" style="22" customWidth="1"/>
    <col min="13322" max="13322" width="7.85546875" style="22" customWidth="1"/>
    <col min="13323" max="13323" width="8" style="22" customWidth="1"/>
    <col min="13324" max="13326" width="7.7109375" style="22" customWidth="1"/>
    <col min="13327" max="13327" width="4.7109375" style="22" customWidth="1"/>
    <col min="13328" max="13328" width="3.7109375" style="22" customWidth="1"/>
    <col min="13329" max="13329" width="4.42578125" style="22" customWidth="1"/>
    <col min="13330" max="13330" width="4.7109375" style="22" customWidth="1"/>
    <col min="13331" max="13366" width="0" style="22" hidden="1" customWidth="1"/>
    <col min="13367" max="13367" width="3.7109375" style="22" customWidth="1"/>
    <col min="13368" max="13368" width="5.28515625" style="22" customWidth="1"/>
    <col min="13369" max="13369" width="3.7109375" style="22" customWidth="1"/>
    <col min="13370" max="13370" width="3.140625" style="22" customWidth="1"/>
    <col min="13371" max="13371" width="3.7109375" style="22" customWidth="1"/>
    <col min="13372" max="13372" width="17.28515625" style="22" customWidth="1"/>
    <col min="13373" max="13373" width="8.28515625" style="22" customWidth="1"/>
    <col min="13374" max="13374" width="13.42578125" style="22" customWidth="1"/>
    <col min="13375" max="13375" width="18.85546875" style="22" customWidth="1"/>
    <col min="13376" max="13378" width="7.28515625" style="22" customWidth="1"/>
    <col min="13379" max="13381" width="4.85546875" style="22" customWidth="1"/>
    <col min="13382" max="13382" width="4.5703125" style="22" customWidth="1"/>
    <col min="13383" max="13383" width="4" style="22" customWidth="1"/>
    <col min="13384" max="13384" width="9.42578125" style="22" bestFit="1" customWidth="1"/>
    <col min="13385" max="13385" width="4.140625" style="22" customWidth="1"/>
    <col min="13386" max="13568" width="11.42578125" style="22"/>
    <col min="13569" max="13569" width="10.7109375" style="22" customWidth="1"/>
    <col min="13570" max="13570" width="11.42578125" style="22" customWidth="1"/>
    <col min="13571" max="13571" width="7.5703125" style="22" customWidth="1"/>
    <col min="13572" max="13574" width="6.140625" style="22" customWidth="1"/>
    <col min="13575" max="13575" width="8.7109375" style="22" customWidth="1"/>
    <col min="13576" max="13576" width="2.7109375" style="22" bestFit="1" customWidth="1"/>
    <col min="13577" max="13577" width="13.140625" style="22" customWidth="1"/>
    <col min="13578" max="13578" width="7.85546875" style="22" customWidth="1"/>
    <col min="13579" max="13579" width="8" style="22" customWidth="1"/>
    <col min="13580" max="13582" width="7.7109375" style="22" customWidth="1"/>
    <col min="13583" max="13583" width="4.7109375" style="22" customWidth="1"/>
    <col min="13584" max="13584" width="3.7109375" style="22" customWidth="1"/>
    <col min="13585" max="13585" width="4.42578125" style="22" customWidth="1"/>
    <col min="13586" max="13586" width="4.7109375" style="22" customWidth="1"/>
    <col min="13587" max="13622" width="0" style="22" hidden="1" customWidth="1"/>
    <col min="13623" max="13623" width="3.7109375" style="22" customWidth="1"/>
    <col min="13624" max="13624" width="5.28515625" style="22" customWidth="1"/>
    <col min="13625" max="13625" width="3.7109375" style="22" customWidth="1"/>
    <col min="13626" max="13626" width="3.140625" style="22" customWidth="1"/>
    <col min="13627" max="13627" width="3.7109375" style="22" customWidth="1"/>
    <col min="13628" max="13628" width="17.28515625" style="22" customWidth="1"/>
    <col min="13629" max="13629" width="8.28515625" style="22" customWidth="1"/>
    <col min="13630" max="13630" width="13.42578125" style="22" customWidth="1"/>
    <col min="13631" max="13631" width="18.85546875" style="22" customWidth="1"/>
    <col min="13632" max="13634" width="7.28515625" style="22" customWidth="1"/>
    <col min="13635" max="13637" width="4.85546875" style="22" customWidth="1"/>
    <col min="13638" max="13638" width="4.5703125" style="22" customWidth="1"/>
    <col min="13639" max="13639" width="4" style="22" customWidth="1"/>
    <col min="13640" max="13640" width="9.42578125" style="22" bestFit="1" customWidth="1"/>
    <col min="13641" max="13641" width="4.140625" style="22" customWidth="1"/>
    <col min="13642" max="13824" width="11.42578125" style="22"/>
    <col min="13825" max="13825" width="10.7109375" style="22" customWidth="1"/>
    <col min="13826" max="13826" width="11.42578125" style="22" customWidth="1"/>
    <col min="13827" max="13827" width="7.5703125" style="22" customWidth="1"/>
    <col min="13828" max="13830" width="6.140625" style="22" customWidth="1"/>
    <col min="13831" max="13831" width="8.7109375" style="22" customWidth="1"/>
    <col min="13832" max="13832" width="2.7109375" style="22" bestFit="1" customWidth="1"/>
    <col min="13833" max="13833" width="13.140625" style="22" customWidth="1"/>
    <col min="13834" max="13834" width="7.85546875" style="22" customWidth="1"/>
    <col min="13835" max="13835" width="8" style="22" customWidth="1"/>
    <col min="13836" max="13838" width="7.7109375" style="22" customWidth="1"/>
    <col min="13839" max="13839" width="4.7109375" style="22" customWidth="1"/>
    <col min="13840" max="13840" width="3.7109375" style="22" customWidth="1"/>
    <col min="13841" max="13841" width="4.42578125" style="22" customWidth="1"/>
    <col min="13842" max="13842" width="4.7109375" style="22" customWidth="1"/>
    <col min="13843" max="13878" width="0" style="22" hidden="1" customWidth="1"/>
    <col min="13879" max="13879" width="3.7109375" style="22" customWidth="1"/>
    <col min="13880" max="13880" width="5.28515625" style="22" customWidth="1"/>
    <col min="13881" max="13881" width="3.7109375" style="22" customWidth="1"/>
    <col min="13882" max="13882" width="3.140625" style="22" customWidth="1"/>
    <col min="13883" max="13883" width="3.7109375" style="22" customWidth="1"/>
    <col min="13884" max="13884" width="17.28515625" style="22" customWidth="1"/>
    <col min="13885" max="13885" width="8.28515625" style="22" customWidth="1"/>
    <col min="13886" max="13886" width="13.42578125" style="22" customWidth="1"/>
    <col min="13887" max="13887" width="18.85546875" style="22" customWidth="1"/>
    <col min="13888" max="13890" width="7.28515625" style="22" customWidth="1"/>
    <col min="13891" max="13893" width="4.85546875" style="22" customWidth="1"/>
    <col min="13894" max="13894" width="4.5703125" style="22" customWidth="1"/>
    <col min="13895" max="13895" width="4" style="22" customWidth="1"/>
    <col min="13896" max="13896" width="9.42578125" style="22" bestFit="1" customWidth="1"/>
    <col min="13897" max="13897" width="4.140625" style="22" customWidth="1"/>
    <col min="13898" max="14080" width="11.42578125" style="22"/>
    <col min="14081" max="14081" width="10.7109375" style="22" customWidth="1"/>
    <col min="14082" max="14082" width="11.42578125" style="22" customWidth="1"/>
    <col min="14083" max="14083" width="7.5703125" style="22" customWidth="1"/>
    <col min="14084" max="14086" width="6.140625" style="22" customWidth="1"/>
    <col min="14087" max="14087" width="8.7109375" style="22" customWidth="1"/>
    <col min="14088" max="14088" width="2.7109375" style="22" bestFit="1" customWidth="1"/>
    <col min="14089" max="14089" width="13.140625" style="22" customWidth="1"/>
    <col min="14090" max="14090" width="7.85546875" style="22" customWidth="1"/>
    <col min="14091" max="14091" width="8" style="22" customWidth="1"/>
    <col min="14092" max="14094" width="7.7109375" style="22" customWidth="1"/>
    <col min="14095" max="14095" width="4.7109375" style="22" customWidth="1"/>
    <col min="14096" max="14096" width="3.7109375" style="22" customWidth="1"/>
    <col min="14097" max="14097" width="4.42578125" style="22" customWidth="1"/>
    <col min="14098" max="14098" width="4.7109375" style="22" customWidth="1"/>
    <col min="14099" max="14134" width="0" style="22" hidden="1" customWidth="1"/>
    <col min="14135" max="14135" width="3.7109375" style="22" customWidth="1"/>
    <col min="14136" max="14136" width="5.28515625" style="22" customWidth="1"/>
    <col min="14137" max="14137" width="3.7109375" style="22" customWidth="1"/>
    <col min="14138" max="14138" width="3.140625" style="22" customWidth="1"/>
    <col min="14139" max="14139" width="3.7109375" style="22" customWidth="1"/>
    <col min="14140" max="14140" width="17.28515625" style="22" customWidth="1"/>
    <col min="14141" max="14141" width="8.28515625" style="22" customWidth="1"/>
    <col min="14142" max="14142" width="13.42578125" style="22" customWidth="1"/>
    <col min="14143" max="14143" width="18.85546875" style="22" customWidth="1"/>
    <col min="14144" max="14146" width="7.28515625" style="22" customWidth="1"/>
    <col min="14147" max="14149" width="4.85546875" style="22" customWidth="1"/>
    <col min="14150" max="14150" width="4.5703125" style="22" customWidth="1"/>
    <col min="14151" max="14151" width="4" style="22" customWidth="1"/>
    <col min="14152" max="14152" width="9.42578125" style="22" bestFit="1" customWidth="1"/>
    <col min="14153" max="14153" width="4.140625" style="22" customWidth="1"/>
    <col min="14154" max="14336" width="11.42578125" style="22"/>
    <col min="14337" max="14337" width="10.7109375" style="22" customWidth="1"/>
    <col min="14338" max="14338" width="11.42578125" style="22" customWidth="1"/>
    <col min="14339" max="14339" width="7.5703125" style="22" customWidth="1"/>
    <col min="14340" max="14342" width="6.140625" style="22" customWidth="1"/>
    <col min="14343" max="14343" width="8.7109375" style="22" customWidth="1"/>
    <col min="14344" max="14344" width="2.7109375" style="22" bestFit="1" customWidth="1"/>
    <col min="14345" max="14345" width="13.140625" style="22" customWidth="1"/>
    <col min="14346" max="14346" width="7.85546875" style="22" customWidth="1"/>
    <col min="14347" max="14347" width="8" style="22" customWidth="1"/>
    <col min="14348" max="14350" width="7.7109375" style="22" customWidth="1"/>
    <col min="14351" max="14351" width="4.7109375" style="22" customWidth="1"/>
    <col min="14352" max="14352" width="3.7109375" style="22" customWidth="1"/>
    <col min="14353" max="14353" width="4.42578125" style="22" customWidth="1"/>
    <col min="14354" max="14354" width="4.7109375" style="22" customWidth="1"/>
    <col min="14355" max="14390" width="0" style="22" hidden="1" customWidth="1"/>
    <col min="14391" max="14391" width="3.7109375" style="22" customWidth="1"/>
    <col min="14392" max="14392" width="5.28515625" style="22" customWidth="1"/>
    <col min="14393" max="14393" width="3.7109375" style="22" customWidth="1"/>
    <col min="14394" max="14394" width="3.140625" style="22" customWidth="1"/>
    <col min="14395" max="14395" width="3.7109375" style="22" customWidth="1"/>
    <col min="14396" max="14396" width="17.28515625" style="22" customWidth="1"/>
    <col min="14397" max="14397" width="8.28515625" style="22" customWidth="1"/>
    <col min="14398" max="14398" width="13.42578125" style="22" customWidth="1"/>
    <col min="14399" max="14399" width="18.85546875" style="22" customWidth="1"/>
    <col min="14400" max="14402" width="7.28515625" style="22" customWidth="1"/>
    <col min="14403" max="14405" width="4.85546875" style="22" customWidth="1"/>
    <col min="14406" max="14406" width="4.5703125" style="22" customWidth="1"/>
    <col min="14407" max="14407" width="4" style="22" customWidth="1"/>
    <col min="14408" max="14408" width="9.42578125" style="22" bestFit="1" customWidth="1"/>
    <col min="14409" max="14409" width="4.140625" style="22" customWidth="1"/>
    <col min="14410" max="14592" width="11.42578125" style="22"/>
    <col min="14593" max="14593" width="10.7109375" style="22" customWidth="1"/>
    <col min="14594" max="14594" width="11.42578125" style="22" customWidth="1"/>
    <col min="14595" max="14595" width="7.5703125" style="22" customWidth="1"/>
    <col min="14596" max="14598" width="6.140625" style="22" customWidth="1"/>
    <col min="14599" max="14599" width="8.7109375" style="22" customWidth="1"/>
    <col min="14600" max="14600" width="2.7109375" style="22" bestFit="1" customWidth="1"/>
    <col min="14601" max="14601" width="13.140625" style="22" customWidth="1"/>
    <col min="14602" max="14602" width="7.85546875" style="22" customWidth="1"/>
    <col min="14603" max="14603" width="8" style="22" customWidth="1"/>
    <col min="14604" max="14606" width="7.7109375" style="22" customWidth="1"/>
    <col min="14607" max="14607" width="4.7109375" style="22" customWidth="1"/>
    <col min="14608" max="14608" width="3.7109375" style="22" customWidth="1"/>
    <col min="14609" max="14609" width="4.42578125" style="22" customWidth="1"/>
    <col min="14610" max="14610" width="4.7109375" style="22" customWidth="1"/>
    <col min="14611" max="14646" width="0" style="22" hidden="1" customWidth="1"/>
    <col min="14647" max="14647" width="3.7109375" style="22" customWidth="1"/>
    <col min="14648" max="14648" width="5.28515625" style="22" customWidth="1"/>
    <col min="14649" max="14649" width="3.7109375" style="22" customWidth="1"/>
    <col min="14650" max="14650" width="3.140625" style="22" customWidth="1"/>
    <col min="14651" max="14651" width="3.7109375" style="22" customWidth="1"/>
    <col min="14652" max="14652" width="17.28515625" style="22" customWidth="1"/>
    <col min="14653" max="14653" width="8.28515625" style="22" customWidth="1"/>
    <col min="14654" max="14654" width="13.42578125" style="22" customWidth="1"/>
    <col min="14655" max="14655" width="18.85546875" style="22" customWidth="1"/>
    <col min="14656" max="14658" width="7.28515625" style="22" customWidth="1"/>
    <col min="14659" max="14661" width="4.85546875" style="22" customWidth="1"/>
    <col min="14662" max="14662" width="4.5703125" style="22" customWidth="1"/>
    <col min="14663" max="14663" width="4" style="22" customWidth="1"/>
    <col min="14664" max="14664" width="9.42578125" style="22" bestFit="1" customWidth="1"/>
    <col min="14665" max="14665" width="4.140625" style="22" customWidth="1"/>
    <col min="14666" max="14848" width="11.42578125" style="22"/>
    <col min="14849" max="14849" width="10.7109375" style="22" customWidth="1"/>
    <col min="14850" max="14850" width="11.42578125" style="22" customWidth="1"/>
    <col min="14851" max="14851" width="7.5703125" style="22" customWidth="1"/>
    <col min="14852" max="14854" width="6.140625" style="22" customWidth="1"/>
    <col min="14855" max="14855" width="8.7109375" style="22" customWidth="1"/>
    <col min="14856" max="14856" width="2.7109375" style="22" bestFit="1" customWidth="1"/>
    <col min="14857" max="14857" width="13.140625" style="22" customWidth="1"/>
    <col min="14858" max="14858" width="7.85546875" style="22" customWidth="1"/>
    <col min="14859" max="14859" width="8" style="22" customWidth="1"/>
    <col min="14860" max="14862" width="7.7109375" style="22" customWidth="1"/>
    <col min="14863" max="14863" width="4.7109375" style="22" customWidth="1"/>
    <col min="14864" max="14864" width="3.7109375" style="22" customWidth="1"/>
    <col min="14865" max="14865" width="4.42578125" style="22" customWidth="1"/>
    <col min="14866" max="14866" width="4.7109375" style="22" customWidth="1"/>
    <col min="14867" max="14902" width="0" style="22" hidden="1" customWidth="1"/>
    <col min="14903" max="14903" width="3.7109375" style="22" customWidth="1"/>
    <col min="14904" max="14904" width="5.28515625" style="22" customWidth="1"/>
    <col min="14905" max="14905" width="3.7109375" style="22" customWidth="1"/>
    <col min="14906" max="14906" width="3.140625" style="22" customWidth="1"/>
    <col min="14907" max="14907" width="3.7109375" style="22" customWidth="1"/>
    <col min="14908" max="14908" width="17.28515625" style="22" customWidth="1"/>
    <col min="14909" max="14909" width="8.28515625" style="22" customWidth="1"/>
    <col min="14910" max="14910" width="13.42578125" style="22" customWidth="1"/>
    <col min="14911" max="14911" width="18.85546875" style="22" customWidth="1"/>
    <col min="14912" max="14914" width="7.28515625" style="22" customWidth="1"/>
    <col min="14915" max="14917" width="4.85546875" style="22" customWidth="1"/>
    <col min="14918" max="14918" width="4.5703125" style="22" customWidth="1"/>
    <col min="14919" max="14919" width="4" style="22" customWidth="1"/>
    <col min="14920" max="14920" width="9.42578125" style="22" bestFit="1" customWidth="1"/>
    <col min="14921" max="14921" width="4.140625" style="22" customWidth="1"/>
    <col min="14922" max="15104" width="11.42578125" style="22"/>
    <col min="15105" max="15105" width="10.7109375" style="22" customWidth="1"/>
    <col min="15106" max="15106" width="11.42578125" style="22" customWidth="1"/>
    <col min="15107" max="15107" width="7.5703125" style="22" customWidth="1"/>
    <col min="15108" max="15110" width="6.140625" style="22" customWidth="1"/>
    <col min="15111" max="15111" width="8.7109375" style="22" customWidth="1"/>
    <col min="15112" max="15112" width="2.7109375" style="22" bestFit="1" customWidth="1"/>
    <col min="15113" max="15113" width="13.140625" style="22" customWidth="1"/>
    <col min="15114" max="15114" width="7.85546875" style="22" customWidth="1"/>
    <col min="15115" max="15115" width="8" style="22" customWidth="1"/>
    <col min="15116" max="15118" width="7.7109375" style="22" customWidth="1"/>
    <col min="15119" max="15119" width="4.7109375" style="22" customWidth="1"/>
    <col min="15120" max="15120" width="3.7109375" style="22" customWidth="1"/>
    <col min="15121" max="15121" width="4.42578125" style="22" customWidth="1"/>
    <col min="15122" max="15122" width="4.7109375" style="22" customWidth="1"/>
    <col min="15123" max="15158" width="0" style="22" hidden="1" customWidth="1"/>
    <col min="15159" max="15159" width="3.7109375" style="22" customWidth="1"/>
    <col min="15160" max="15160" width="5.28515625" style="22" customWidth="1"/>
    <col min="15161" max="15161" width="3.7109375" style="22" customWidth="1"/>
    <col min="15162" max="15162" width="3.140625" style="22" customWidth="1"/>
    <col min="15163" max="15163" width="3.7109375" style="22" customWidth="1"/>
    <col min="15164" max="15164" width="17.28515625" style="22" customWidth="1"/>
    <col min="15165" max="15165" width="8.28515625" style="22" customWidth="1"/>
    <col min="15166" max="15166" width="13.42578125" style="22" customWidth="1"/>
    <col min="15167" max="15167" width="18.85546875" style="22" customWidth="1"/>
    <col min="15168" max="15170" width="7.28515625" style="22" customWidth="1"/>
    <col min="15171" max="15173" width="4.85546875" style="22" customWidth="1"/>
    <col min="15174" max="15174" width="4.5703125" style="22" customWidth="1"/>
    <col min="15175" max="15175" width="4" style="22" customWidth="1"/>
    <col min="15176" max="15176" width="9.42578125" style="22" bestFit="1" customWidth="1"/>
    <col min="15177" max="15177" width="4.140625" style="22" customWidth="1"/>
    <col min="15178" max="15360" width="11.42578125" style="22"/>
    <col min="15361" max="15361" width="10.7109375" style="22" customWidth="1"/>
    <col min="15362" max="15362" width="11.42578125" style="22" customWidth="1"/>
    <col min="15363" max="15363" width="7.5703125" style="22" customWidth="1"/>
    <col min="15364" max="15366" width="6.140625" style="22" customWidth="1"/>
    <col min="15367" max="15367" width="8.7109375" style="22" customWidth="1"/>
    <col min="15368" max="15368" width="2.7109375" style="22" bestFit="1" customWidth="1"/>
    <col min="15369" max="15369" width="13.140625" style="22" customWidth="1"/>
    <col min="15370" max="15370" width="7.85546875" style="22" customWidth="1"/>
    <col min="15371" max="15371" width="8" style="22" customWidth="1"/>
    <col min="15372" max="15374" width="7.7109375" style="22" customWidth="1"/>
    <col min="15375" max="15375" width="4.7109375" style="22" customWidth="1"/>
    <col min="15376" max="15376" width="3.7109375" style="22" customWidth="1"/>
    <col min="15377" max="15377" width="4.42578125" style="22" customWidth="1"/>
    <col min="15378" max="15378" width="4.7109375" style="22" customWidth="1"/>
    <col min="15379" max="15414" width="0" style="22" hidden="1" customWidth="1"/>
    <col min="15415" max="15415" width="3.7109375" style="22" customWidth="1"/>
    <col min="15416" max="15416" width="5.28515625" style="22" customWidth="1"/>
    <col min="15417" max="15417" width="3.7109375" style="22" customWidth="1"/>
    <col min="15418" max="15418" width="3.140625" style="22" customWidth="1"/>
    <col min="15419" max="15419" width="3.7109375" style="22" customWidth="1"/>
    <col min="15420" max="15420" width="17.28515625" style="22" customWidth="1"/>
    <col min="15421" max="15421" width="8.28515625" style="22" customWidth="1"/>
    <col min="15422" max="15422" width="13.42578125" style="22" customWidth="1"/>
    <col min="15423" max="15423" width="18.85546875" style="22" customWidth="1"/>
    <col min="15424" max="15426" width="7.28515625" style="22" customWidth="1"/>
    <col min="15427" max="15429" width="4.85546875" style="22" customWidth="1"/>
    <col min="15430" max="15430" width="4.5703125" style="22" customWidth="1"/>
    <col min="15431" max="15431" width="4" style="22" customWidth="1"/>
    <col min="15432" max="15432" width="9.42578125" style="22" bestFit="1" customWidth="1"/>
    <col min="15433" max="15433" width="4.140625" style="22" customWidth="1"/>
    <col min="15434" max="15616" width="11.42578125" style="22"/>
    <col min="15617" max="15617" width="10.7109375" style="22" customWidth="1"/>
    <col min="15618" max="15618" width="11.42578125" style="22" customWidth="1"/>
    <col min="15619" max="15619" width="7.5703125" style="22" customWidth="1"/>
    <col min="15620" max="15622" width="6.140625" style="22" customWidth="1"/>
    <col min="15623" max="15623" width="8.7109375" style="22" customWidth="1"/>
    <col min="15624" max="15624" width="2.7109375" style="22" bestFit="1" customWidth="1"/>
    <col min="15625" max="15625" width="13.140625" style="22" customWidth="1"/>
    <col min="15626" max="15626" width="7.85546875" style="22" customWidth="1"/>
    <col min="15627" max="15627" width="8" style="22" customWidth="1"/>
    <col min="15628" max="15630" width="7.7109375" style="22" customWidth="1"/>
    <col min="15631" max="15631" width="4.7109375" style="22" customWidth="1"/>
    <col min="15632" max="15632" width="3.7109375" style="22" customWidth="1"/>
    <col min="15633" max="15633" width="4.42578125" style="22" customWidth="1"/>
    <col min="15634" max="15634" width="4.7109375" style="22" customWidth="1"/>
    <col min="15635" max="15670" width="0" style="22" hidden="1" customWidth="1"/>
    <col min="15671" max="15671" width="3.7109375" style="22" customWidth="1"/>
    <col min="15672" max="15672" width="5.28515625" style="22" customWidth="1"/>
    <col min="15673" max="15673" width="3.7109375" style="22" customWidth="1"/>
    <col min="15674" max="15674" width="3.140625" style="22" customWidth="1"/>
    <col min="15675" max="15675" width="3.7109375" style="22" customWidth="1"/>
    <col min="15676" max="15676" width="17.28515625" style="22" customWidth="1"/>
    <col min="15677" max="15677" width="8.28515625" style="22" customWidth="1"/>
    <col min="15678" max="15678" width="13.42578125" style="22" customWidth="1"/>
    <col min="15679" max="15679" width="18.85546875" style="22" customWidth="1"/>
    <col min="15680" max="15682" width="7.28515625" style="22" customWidth="1"/>
    <col min="15683" max="15685" width="4.85546875" style="22" customWidth="1"/>
    <col min="15686" max="15686" width="4.5703125" style="22" customWidth="1"/>
    <col min="15687" max="15687" width="4" style="22" customWidth="1"/>
    <col min="15688" max="15688" width="9.42578125" style="22" bestFit="1" customWidth="1"/>
    <col min="15689" max="15689" width="4.140625" style="22" customWidth="1"/>
    <col min="15690" max="15872" width="11.42578125" style="22"/>
    <col min="15873" max="15873" width="10.7109375" style="22" customWidth="1"/>
    <col min="15874" max="15874" width="11.42578125" style="22" customWidth="1"/>
    <col min="15875" max="15875" width="7.5703125" style="22" customWidth="1"/>
    <col min="15876" max="15878" width="6.140625" style="22" customWidth="1"/>
    <col min="15879" max="15879" width="8.7109375" style="22" customWidth="1"/>
    <col min="15880" max="15880" width="2.7109375" style="22" bestFit="1" customWidth="1"/>
    <col min="15881" max="15881" width="13.140625" style="22" customWidth="1"/>
    <col min="15882" max="15882" width="7.85546875" style="22" customWidth="1"/>
    <col min="15883" max="15883" width="8" style="22" customWidth="1"/>
    <col min="15884" max="15886" width="7.7109375" style="22" customWidth="1"/>
    <col min="15887" max="15887" width="4.7109375" style="22" customWidth="1"/>
    <col min="15888" max="15888" width="3.7109375" style="22" customWidth="1"/>
    <col min="15889" max="15889" width="4.42578125" style="22" customWidth="1"/>
    <col min="15890" max="15890" width="4.7109375" style="22" customWidth="1"/>
    <col min="15891" max="15926" width="0" style="22" hidden="1" customWidth="1"/>
    <col min="15927" max="15927" width="3.7109375" style="22" customWidth="1"/>
    <col min="15928" max="15928" width="5.28515625" style="22" customWidth="1"/>
    <col min="15929" max="15929" width="3.7109375" style="22" customWidth="1"/>
    <col min="15930" max="15930" width="3.140625" style="22" customWidth="1"/>
    <col min="15931" max="15931" width="3.7109375" style="22" customWidth="1"/>
    <col min="15932" max="15932" width="17.28515625" style="22" customWidth="1"/>
    <col min="15933" max="15933" width="8.28515625" style="22" customWidth="1"/>
    <col min="15934" max="15934" width="13.42578125" style="22" customWidth="1"/>
    <col min="15935" max="15935" width="18.85546875" style="22" customWidth="1"/>
    <col min="15936" max="15938" width="7.28515625" style="22" customWidth="1"/>
    <col min="15939" max="15941" width="4.85546875" style="22" customWidth="1"/>
    <col min="15942" max="15942" width="4.5703125" style="22" customWidth="1"/>
    <col min="15943" max="15943" width="4" style="22" customWidth="1"/>
    <col min="15944" max="15944" width="9.42578125" style="22" bestFit="1" customWidth="1"/>
    <col min="15945" max="15945" width="4.140625" style="22" customWidth="1"/>
    <col min="15946" max="16128" width="11.42578125" style="22"/>
    <col min="16129" max="16129" width="10.7109375" style="22" customWidth="1"/>
    <col min="16130" max="16130" width="11.42578125" style="22" customWidth="1"/>
    <col min="16131" max="16131" width="7.5703125" style="22" customWidth="1"/>
    <col min="16132" max="16134" width="6.140625" style="22" customWidth="1"/>
    <col min="16135" max="16135" width="8.7109375" style="22" customWidth="1"/>
    <col min="16136" max="16136" width="2.7109375" style="22" bestFit="1" customWidth="1"/>
    <col min="16137" max="16137" width="13.140625" style="22" customWidth="1"/>
    <col min="16138" max="16138" width="7.85546875" style="22" customWidth="1"/>
    <col min="16139" max="16139" width="8" style="22" customWidth="1"/>
    <col min="16140" max="16142" width="7.7109375" style="22" customWidth="1"/>
    <col min="16143" max="16143" width="4.7109375" style="22" customWidth="1"/>
    <col min="16144" max="16144" width="3.7109375" style="22" customWidth="1"/>
    <col min="16145" max="16145" width="4.42578125" style="22" customWidth="1"/>
    <col min="16146" max="16146" width="4.7109375" style="22" customWidth="1"/>
    <col min="16147" max="16182" width="0" style="22" hidden="1" customWidth="1"/>
    <col min="16183" max="16183" width="3.7109375" style="22" customWidth="1"/>
    <col min="16184" max="16184" width="5.28515625" style="22" customWidth="1"/>
    <col min="16185" max="16185" width="3.7109375" style="22" customWidth="1"/>
    <col min="16186" max="16186" width="3.140625" style="22" customWidth="1"/>
    <col min="16187" max="16187" width="3.7109375" style="22" customWidth="1"/>
    <col min="16188" max="16188" width="17.28515625" style="22" customWidth="1"/>
    <col min="16189" max="16189" width="8.28515625" style="22" customWidth="1"/>
    <col min="16190" max="16190" width="13.42578125" style="22" customWidth="1"/>
    <col min="16191" max="16191" width="18.85546875" style="22" customWidth="1"/>
    <col min="16192" max="16194" width="7.28515625" style="22" customWidth="1"/>
    <col min="16195" max="16197" width="4.85546875" style="22" customWidth="1"/>
    <col min="16198" max="16198" width="4.5703125" style="22" customWidth="1"/>
    <col min="16199" max="16199" width="4" style="22" customWidth="1"/>
    <col min="16200" max="16200" width="9.42578125" style="22" bestFit="1" customWidth="1"/>
    <col min="16201" max="16201" width="4.140625" style="22" customWidth="1"/>
    <col min="16202" max="16384" width="11.42578125" style="22"/>
  </cols>
  <sheetData>
    <row r="1" spans="1:72" s="20" customFormat="1" ht="11.25" customHeight="1" x14ac:dyDescent="0.2">
      <c r="A1" s="771" t="s">
        <v>447</v>
      </c>
      <c r="B1" s="772"/>
      <c r="C1" s="772"/>
      <c r="D1" s="772"/>
      <c r="E1" s="772"/>
      <c r="F1" s="772"/>
      <c r="G1" s="772"/>
      <c r="H1" s="772"/>
      <c r="I1" s="772"/>
      <c r="J1" s="772"/>
      <c r="K1" s="773"/>
      <c r="L1" s="774"/>
      <c r="M1" s="775"/>
      <c r="N1" s="776"/>
      <c r="O1" s="165"/>
      <c r="P1" s="165"/>
      <c r="Q1" s="165"/>
      <c r="R1" s="165"/>
      <c r="S1" s="165"/>
      <c r="T1" s="778"/>
      <c r="U1" s="778"/>
      <c r="V1" s="196"/>
      <c r="W1" s="196"/>
      <c r="X1" s="197"/>
      <c r="Y1" s="197"/>
      <c r="Z1" s="197"/>
      <c r="AA1" s="197"/>
      <c r="AB1" s="197"/>
      <c r="AC1" s="197"/>
      <c r="AD1" s="197"/>
      <c r="AE1" s="197"/>
      <c r="AF1" s="197"/>
      <c r="AG1" s="197"/>
      <c r="AH1" s="197"/>
      <c r="AI1" s="197"/>
      <c r="AJ1" s="197"/>
      <c r="AK1" s="197"/>
      <c r="AL1" s="197"/>
      <c r="AM1" s="197"/>
      <c r="AN1" s="197"/>
      <c r="AO1" s="197"/>
      <c r="AP1" s="197"/>
      <c r="AQ1" s="197"/>
      <c r="AR1" s="197"/>
      <c r="AS1" s="197"/>
      <c r="AT1" s="197"/>
      <c r="AU1" s="197"/>
      <c r="AV1" s="197"/>
      <c r="AW1" s="197"/>
      <c r="AX1" s="197"/>
      <c r="AY1" s="197"/>
      <c r="AZ1" s="197"/>
      <c r="BA1" s="197"/>
      <c r="BB1" s="197"/>
      <c r="BC1" s="197"/>
      <c r="BD1" s="197"/>
      <c r="BE1" s="197"/>
      <c r="BF1" s="197"/>
      <c r="BG1" s="197"/>
      <c r="BH1" s="783" t="s">
        <v>448</v>
      </c>
      <c r="BI1" s="1356" t="s">
        <v>1381</v>
      </c>
      <c r="BJ1" s="992"/>
      <c r="BK1" s="992"/>
      <c r="BL1" s="993"/>
      <c r="BM1" s="198"/>
      <c r="BN1" s="198"/>
      <c r="BO1" s="790" t="s">
        <v>449</v>
      </c>
      <c r="BP1" s="791"/>
      <c r="BQ1" s="791"/>
      <c r="BR1" s="791"/>
      <c r="BS1" s="791"/>
      <c r="BT1" s="792"/>
    </row>
    <row r="2" spans="1:72" s="20" customFormat="1" ht="11.25" customHeight="1" x14ac:dyDescent="0.2">
      <c r="A2" s="796" t="s">
        <v>450</v>
      </c>
      <c r="B2" s="797"/>
      <c r="C2" s="797"/>
      <c r="D2" s="797"/>
      <c r="E2" s="797"/>
      <c r="F2" s="797"/>
      <c r="G2" s="797"/>
      <c r="H2" s="797"/>
      <c r="I2" s="797"/>
      <c r="J2" s="797"/>
      <c r="K2" s="798"/>
      <c r="L2" s="777"/>
      <c r="M2" s="778"/>
      <c r="N2" s="779"/>
      <c r="O2" s="165"/>
      <c r="P2" s="165"/>
      <c r="Q2" s="165"/>
      <c r="R2" s="165"/>
      <c r="S2" s="165"/>
      <c r="T2" s="778"/>
      <c r="U2" s="778"/>
      <c r="V2" s="196"/>
      <c r="W2" s="196"/>
      <c r="X2" s="197"/>
      <c r="Y2" s="197"/>
      <c r="Z2" s="197"/>
      <c r="AA2" s="197"/>
      <c r="AB2" s="197"/>
      <c r="AC2" s="197"/>
      <c r="AD2" s="197"/>
      <c r="AE2" s="197"/>
      <c r="AF2" s="197"/>
      <c r="AG2" s="197"/>
      <c r="AH2" s="197"/>
      <c r="AI2" s="197"/>
      <c r="AJ2" s="197"/>
      <c r="AK2" s="197"/>
      <c r="AL2" s="197"/>
      <c r="AM2" s="197"/>
      <c r="AN2" s="197"/>
      <c r="AO2" s="197"/>
      <c r="AP2" s="197"/>
      <c r="AQ2" s="197"/>
      <c r="AR2" s="197"/>
      <c r="AS2" s="197"/>
      <c r="AT2" s="197"/>
      <c r="AU2" s="197"/>
      <c r="AV2" s="197"/>
      <c r="AW2" s="197"/>
      <c r="AX2" s="197"/>
      <c r="AY2" s="197"/>
      <c r="AZ2" s="197"/>
      <c r="BA2" s="197"/>
      <c r="BB2" s="197"/>
      <c r="BC2" s="197"/>
      <c r="BD2" s="197"/>
      <c r="BE2" s="197"/>
      <c r="BF2" s="197"/>
      <c r="BG2" s="197"/>
      <c r="BH2" s="784"/>
      <c r="BI2" s="994"/>
      <c r="BJ2" s="994"/>
      <c r="BK2" s="994"/>
      <c r="BL2" s="995"/>
      <c r="BM2" s="199"/>
      <c r="BN2" s="200"/>
      <c r="BO2" s="793"/>
      <c r="BP2" s="794"/>
      <c r="BQ2" s="794"/>
      <c r="BR2" s="794"/>
      <c r="BS2" s="794"/>
      <c r="BT2" s="795"/>
    </row>
    <row r="3" spans="1:72" s="20" customFormat="1" ht="12" customHeight="1" x14ac:dyDescent="0.2">
      <c r="A3" s="172" t="s">
        <v>451</v>
      </c>
      <c r="B3" s="771" t="s">
        <v>452</v>
      </c>
      <c r="C3" s="772"/>
      <c r="D3" s="772"/>
      <c r="E3" s="772"/>
      <c r="F3" s="772"/>
      <c r="G3" s="772"/>
      <c r="H3" s="772"/>
      <c r="I3" s="773"/>
      <c r="J3" s="771" t="s">
        <v>453</v>
      </c>
      <c r="K3" s="773"/>
      <c r="L3" s="777"/>
      <c r="M3" s="778"/>
      <c r="N3" s="779"/>
      <c r="O3" s="165"/>
      <c r="P3" s="165"/>
      <c r="Q3" s="165"/>
      <c r="R3" s="165"/>
      <c r="S3" s="165"/>
      <c r="T3" s="778"/>
      <c r="U3" s="778"/>
      <c r="V3" s="196"/>
      <c r="W3" s="196"/>
      <c r="X3" s="197"/>
      <c r="Y3" s="197"/>
      <c r="Z3" s="197"/>
      <c r="AA3" s="197"/>
      <c r="AB3" s="197"/>
      <c r="AC3" s="197"/>
      <c r="AD3" s="197"/>
      <c r="AE3" s="197"/>
      <c r="AF3" s="197"/>
      <c r="AG3" s="197"/>
      <c r="AH3" s="197"/>
      <c r="AI3" s="197"/>
      <c r="AJ3" s="197"/>
      <c r="AK3" s="197"/>
      <c r="AL3" s="197"/>
      <c r="AM3" s="197"/>
      <c r="AN3" s="197"/>
      <c r="AO3" s="197"/>
      <c r="AP3" s="197"/>
      <c r="AQ3" s="197"/>
      <c r="AR3" s="197"/>
      <c r="AS3" s="197"/>
      <c r="AT3" s="197"/>
      <c r="AU3" s="197"/>
      <c r="AV3" s="197"/>
      <c r="AW3" s="197"/>
      <c r="AX3" s="197"/>
      <c r="AY3" s="197"/>
      <c r="AZ3" s="197"/>
      <c r="BA3" s="197"/>
      <c r="BB3" s="197"/>
      <c r="BC3" s="197"/>
      <c r="BD3" s="197"/>
      <c r="BE3" s="197"/>
      <c r="BF3" s="197"/>
      <c r="BG3" s="197"/>
      <c r="BH3" s="784" t="s">
        <v>454</v>
      </c>
      <c r="BI3" s="1357" t="s">
        <v>2742</v>
      </c>
      <c r="BJ3" s="1357"/>
      <c r="BK3" s="1357"/>
      <c r="BL3" s="1358"/>
      <c r="BM3" s="199"/>
      <c r="BN3" s="200"/>
      <c r="BO3" s="805">
        <v>42551</v>
      </c>
      <c r="BP3" s="806"/>
      <c r="BQ3" s="806"/>
      <c r="BR3" s="806"/>
      <c r="BS3" s="806"/>
      <c r="BT3" s="807"/>
    </row>
    <row r="4" spans="1:72" s="20" customFormat="1" ht="11.25" customHeight="1" x14ac:dyDescent="0.2">
      <c r="A4" s="355" t="s">
        <v>455</v>
      </c>
      <c r="B4" s="811" t="s">
        <v>456</v>
      </c>
      <c r="C4" s="812"/>
      <c r="D4" s="812"/>
      <c r="E4" s="812"/>
      <c r="F4" s="812"/>
      <c r="G4" s="812"/>
      <c r="H4" s="812"/>
      <c r="I4" s="813"/>
      <c r="J4" s="814">
        <v>2</v>
      </c>
      <c r="K4" s="815"/>
      <c r="L4" s="780"/>
      <c r="M4" s="781"/>
      <c r="N4" s="782"/>
      <c r="O4" s="174"/>
      <c r="P4" s="174"/>
      <c r="Q4" s="174"/>
      <c r="R4" s="174"/>
      <c r="S4" s="174"/>
      <c r="T4" s="778"/>
      <c r="U4" s="778"/>
      <c r="V4" s="196"/>
      <c r="W4" s="196"/>
      <c r="X4" s="197"/>
      <c r="Y4" s="197"/>
      <c r="Z4" s="197"/>
      <c r="AA4" s="197"/>
      <c r="AB4" s="197"/>
      <c r="AC4" s="197"/>
      <c r="AD4" s="197"/>
      <c r="AE4" s="197"/>
      <c r="AF4" s="197"/>
      <c r="AG4" s="197"/>
      <c r="AH4" s="197"/>
      <c r="AI4" s="197"/>
      <c r="AJ4" s="197"/>
      <c r="AK4" s="197"/>
      <c r="AL4" s="197"/>
      <c r="AM4" s="197"/>
      <c r="AN4" s="197"/>
      <c r="AO4" s="197"/>
      <c r="AP4" s="197"/>
      <c r="AQ4" s="197"/>
      <c r="AR4" s="197"/>
      <c r="AS4" s="197"/>
      <c r="AT4" s="197"/>
      <c r="AU4" s="197"/>
      <c r="AV4" s="197"/>
      <c r="AW4" s="197"/>
      <c r="AX4" s="197"/>
      <c r="AY4" s="197"/>
      <c r="AZ4" s="197"/>
      <c r="BA4" s="197"/>
      <c r="BB4" s="197"/>
      <c r="BC4" s="197"/>
      <c r="BD4" s="197"/>
      <c r="BE4" s="197"/>
      <c r="BF4" s="197"/>
      <c r="BG4" s="197"/>
      <c r="BH4" s="799"/>
      <c r="BI4" s="1359"/>
      <c r="BJ4" s="1359"/>
      <c r="BK4" s="1359"/>
      <c r="BL4" s="1360"/>
      <c r="BM4" s="175"/>
      <c r="BN4" s="175"/>
      <c r="BO4" s="808"/>
      <c r="BP4" s="809"/>
      <c r="BQ4" s="809"/>
      <c r="BR4" s="809"/>
      <c r="BS4" s="809"/>
      <c r="BT4" s="810"/>
    </row>
    <row r="5" spans="1:72" s="21" customFormat="1" ht="5.25" customHeight="1" x14ac:dyDescent="0.2">
      <c r="A5" s="176"/>
      <c r="B5" s="352"/>
      <c r="C5" s="352"/>
      <c r="D5" s="176"/>
      <c r="E5" s="176"/>
      <c r="F5" s="176"/>
      <c r="G5" s="176"/>
      <c r="H5" s="176"/>
      <c r="I5" s="178"/>
      <c r="J5" s="178"/>
      <c r="K5" s="178"/>
      <c r="L5" s="176"/>
      <c r="M5" s="176"/>
      <c r="N5" s="176"/>
      <c r="O5" s="176"/>
      <c r="P5" s="176"/>
      <c r="Q5" s="176"/>
      <c r="R5" s="176"/>
      <c r="S5" s="176"/>
      <c r="T5" s="176"/>
      <c r="U5" s="176"/>
      <c r="V5" s="176"/>
      <c r="W5" s="176"/>
      <c r="X5" s="176"/>
      <c r="Y5" s="176"/>
      <c r="Z5" s="176"/>
      <c r="AA5" s="176"/>
      <c r="AB5" s="176"/>
      <c r="AC5" s="176"/>
      <c r="AD5" s="176"/>
      <c r="AE5" s="176"/>
      <c r="AF5" s="176"/>
      <c r="AG5" s="176"/>
      <c r="AH5" s="176"/>
      <c r="AI5" s="176"/>
      <c r="AJ5" s="176"/>
      <c r="AK5" s="176"/>
      <c r="AL5" s="176"/>
      <c r="AM5" s="176"/>
      <c r="AN5" s="176"/>
      <c r="AO5" s="176"/>
      <c r="AP5" s="176"/>
      <c r="AQ5" s="176"/>
      <c r="AR5" s="176"/>
      <c r="AS5" s="176"/>
      <c r="AT5" s="176"/>
      <c r="AU5" s="176"/>
      <c r="AV5" s="176"/>
      <c r="AW5" s="176"/>
      <c r="AX5" s="176"/>
      <c r="AY5" s="176"/>
      <c r="AZ5" s="176"/>
      <c r="BA5" s="176"/>
      <c r="BB5" s="176"/>
      <c r="BC5" s="176"/>
      <c r="BD5" s="176"/>
      <c r="BE5" s="176"/>
      <c r="BF5" s="176"/>
      <c r="BG5" s="176"/>
      <c r="BH5" s="178"/>
      <c r="BI5" s="178"/>
      <c r="BJ5" s="178"/>
      <c r="BK5" s="176"/>
      <c r="BL5" s="176"/>
      <c r="BM5" s="176"/>
      <c r="BN5" s="176"/>
      <c r="BO5" s="176"/>
      <c r="BP5" s="176"/>
      <c r="BQ5" s="176"/>
      <c r="BR5" s="176"/>
      <c r="BS5" s="176"/>
      <c r="BT5" s="352"/>
    </row>
    <row r="6" spans="1:72" s="21" customFormat="1" ht="11.25" x14ac:dyDescent="0.2">
      <c r="A6" s="816" t="s">
        <v>457</v>
      </c>
      <c r="B6" s="816"/>
      <c r="C6" s="816"/>
      <c r="D6" s="816"/>
      <c r="E6" s="816"/>
      <c r="F6" s="816"/>
      <c r="G6" s="816"/>
      <c r="H6" s="816"/>
      <c r="I6" s="816"/>
      <c r="J6" s="816"/>
      <c r="K6" s="816"/>
      <c r="L6" s="816"/>
      <c r="M6" s="816"/>
      <c r="N6" s="816"/>
      <c r="O6" s="817" t="s">
        <v>608</v>
      </c>
      <c r="P6" s="818"/>
      <c r="Q6" s="818"/>
      <c r="R6" s="819"/>
      <c r="S6" s="820" t="s">
        <v>459</v>
      </c>
      <c r="T6" s="821"/>
      <c r="U6" s="821"/>
      <c r="V6" s="821"/>
      <c r="W6" s="821"/>
      <c r="X6" s="821"/>
      <c r="Y6" s="821"/>
      <c r="Z6" s="821"/>
      <c r="AA6" s="821"/>
      <c r="AB6" s="821"/>
      <c r="AC6" s="821"/>
      <c r="AD6" s="821"/>
      <c r="AE6" s="821"/>
      <c r="AF6" s="821"/>
      <c r="AG6" s="821"/>
      <c r="AH6" s="821"/>
      <c r="AI6" s="821"/>
      <c r="AJ6" s="821"/>
      <c r="AK6" s="821"/>
      <c r="AL6" s="821"/>
      <c r="AM6" s="821"/>
      <c r="AN6" s="821"/>
      <c r="AO6" s="821"/>
      <c r="AP6" s="821"/>
      <c r="AQ6" s="821"/>
      <c r="AR6" s="821"/>
      <c r="AS6" s="821"/>
      <c r="AT6" s="821"/>
      <c r="AU6" s="821"/>
      <c r="AV6" s="821"/>
      <c r="AW6" s="821"/>
      <c r="AX6" s="821"/>
      <c r="AY6" s="821"/>
      <c r="AZ6" s="821"/>
      <c r="BA6" s="821"/>
      <c r="BB6" s="821"/>
      <c r="BC6" s="821"/>
      <c r="BD6" s="821"/>
      <c r="BE6" s="821"/>
      <c r="BF6" s="821"/>
      <c r="BG6" s="822"/>
      <c r="BH6" s="823" t="s">
        <v>460</v>
      </c>
      <c r="BI6" s="823"/>
      <c r="BJ6" s="823"/>
      <c r="BK6" s="823"/>
      <c r="BL6" s="823"/>
      <c r="BM6" s="823"/>
      <c r="BN6" s="823"/>
      <c r="BO6" s="823"/>
      <c r="BP6" s="823"/>
      <c r="BQ6" s="823"/>
      <c r="BR6" s="823"/>
      <c r="BS6" s="823"/>
      <c r="BT6" s="823"/>
    </row>
    <row r="7" spans="1:72" s="21" customFormat="1" ht="12.75" customHeight="1" x14ac:dyDescent="0.2">
      <c r="A7" s="800" t="s">
        <v>452</v>
      </c>
      <c r="B7" s="800" t="s">
        <v>461</v>
      </c>
      <c r="C7" s="800" t="s">
        <v>451</v>
      </c>
      <c r="D7" s="800" t="s">
        <v>462</v>
      </c>
      <c r="E7" s="800"/>
      <c r="F7" s="800"/>
      <c r="G7" s="800" t="s">
        <v>463</v>
      </c>
      <c r="H7" s="800" t="s">
        <v>464</v>
      </c>
      <c r="I7" s="800"/>
      <c r="J7" s="800"/>
      <c r="K7" s="800"/>
      <c r="L7" s="800" t="s">
        <v>465</v>
      </c>
      <c r="M7" s="800"/>
      <c r="N7" s="800"/>
      <c r="O7" s="825" t="s">
        <v>458</v>
      </c>
      <c r="P7" s="826"/>
      <c r="Q7" s="826"/>
      <c r="R7" s="827"/>
      <c r="S7" s="824" t="s">
        <v>466</v>
      </c>
      <c r="T7" s="824"/>
      <c r="U7" s="824" t="s">
        <v>467</v>
      </c>
      <c r="V7" s="824"/>
      <c r="W7" s="824" t="s">
        <v>468</v>
      </c>
      <c r="X7" s="824"/>
      <c r="Y7" s="824" t="s">
        <v>469</v>
      </c>
      <c r="Z7" s="824"/>
      <c r="AA7" s="824" t="s">
        <v>470</v>
      </c>
      <c r="AB7" s="824"/>
      <c r="AC7" s="824" t="s">
        <v>471</v>
      </c>
      <c r="AD7" s="824"/>
      <c r="AE7" s="824" t="s">
        <v>472</v>
      </c>
      <c r="AF7" s="824"/>
      <c r="AG7" s="824" t="s">
        <v>473</v>
      </c>
      <c r="AH7" s="824"/>
      <c r="AI7" s="824" t="s">
        <v>474</v>
      </c>
      <c r="AJ7" s="824"/>
      <c r="AK7" s="824" t="s">
        <v>475</v>
      </c>
      <c r="AL7" s="824"/>
      <c r="AM7" s="824" t="s">
        <v>476</v>
      </c>
      <c r="AN7" s="824"/>
      <c r="AO7" s="824" t="s">
        <v>477</v>
      </c>
      <c r="AP7" s="824"/>
      <c r="AQ7" s="824" t="s">
        <v>478</v>
      </c>
      <c r="AR7" s="824"/>
      <c r="AS7" s="824" t="s">
        <v>479</v>
      </c>
      <c r="AT7" s="824"/>
      <c r="AU7" s="824" t="s">
        <v>480</v>
      </c>
      <c r="AV7" s="824"/>
      <c r="AW7" s="824" t="s">
        <v>481</v>
      </c>
      <c r="AX7" s="824"/>
      <c r="AY7" s="824" t="s">
        <v>482</v>
      </c>
      <c r="AZ7" s="824"/>
      <c r="BA7" s="824" t="s">
        <v>483</v>
      </c>
      <c r="BB7" s="824"/>
      <c r="BC7" s="828" t="s">
        <v>484</v>
      </c>
      <c r="BD7" s="829"/>
      <c r="BE7" s="829"/>
      <c r="BF7" s="829"/>
      <c r="BG7" s="830"/>
      <c r="BH7" s="824" t="s">
        <v>485</v>
      </c>
      <c r="BI7" s="824"/>
      <c r="BJ7" s="824"/>
      <c r="BK7" s="824"/>
      <c r="BL7" s="824"/>
      <c r="BM7" s="824"/>
      <c r="BN7" s="824"/>
      <c r="BO7" s="824" t="s">
        <v>486</v>
      </c>
      <c r="BP7" s="824"/>
      <c r="BQ7" s="824"/>
      <c r="BR7" s="824"/>
      <c r="BS7" s="824"/>
      <c r="BT7" s="824"/>
    </row>
    <row r="8" spans="1:72" ht="15" customHeight="1" x14ac:dyDescent="0.2">
      <c r="A8" s="800"/>
      <c r="B8" s="800"/>
      <c r="C8" s="800"/>
      <c r="D8" s="800"/>
      <c r="E8" s="800"/>
      <c r="F8" s="800"/>
      <c r="G8" s="800"/>
      <c r="H8" s="800"/>
      <c r="I8" s="800"/>
      <c r="J8" s="800"/>
      <c r="K8" s="800"/>
      <c r="L8" s="800"/>
      <c r="M8" s="800"/>
      <c r="N8" s="800"/>
      <c r="O8" s="179" t="s">
        <v>487</v>
      </c>
      <c r="P8" s="179" t="s">
        <v>132</v>
      </c>
      <c r="Q8" s="179" t="s">
        <v>581</v>
      </c>
      <c r="R8" s="179" t="s">
        <v>582</v>
      </c>
      <c r="S8" s="350" t="s">
        <v>488</v>
      </c>
      <c r="T8" s="350" t="s">
        <v>489</v>
      </c>
      <c r="U8" s="350" t="s">
        <v>488</v>
      </c>
      <c r="V8" s="350" t="s">
        <v>489</v>
      </c>
      <c r="W8" s="350" t="s">
        <v>488</v>
      </c>
      <c r="X8" s="350" t="s">
        <v>489</v>
      </c>
      <c r="Y8" s="350" t="s">
        <v>488</v>
      </c>
      <c r="Z8" s="350" t="s">
        <v>489</v>
      </c>
      <c r="AA8" s="350" t="s">
        <v>488</v>
      </c>
      <c r="AB8" s="350" t="s">
        <v>489</v>
      </c>
      <c r="AC8" s="350" t="s">
        <v>488</v>
      </c>
      <c r="AD8" s="350" t="s">
        <v>489</v>
      </c>
      <c r="AE8" s="350" t="s">
        <v>488</v>
      </c>
      <c r="AF8" s="350" t="s">
        <v>489</v>
      </c>
      <c r="AG8" s="350" t="s">
        <v>488</v>
      </c>
      <c r="AH8" s="350" t="s">
        <v>489</v>
      </c>
      <c r="AI8" s="350" t="s">
        <v>488</v>
      </c>
      <c r="AJ8" s="350" t="s">
        <v>489</v>
      </c>
      <c r="AK8" s="350" t="s">
        <v>488</v>
      </c>
      <c r="AL8" s="350" t="s">
        <v>489</v>
      </c>
      <c r="AM8" s="350" t="s">
        <v>488</v>
      </c>
      <c r="AN8" s="350" t="s">
        <v>489</v>
      </c>
      <c r="AO8" s="350" t="s">
        <v>488</v>
      </c>
      <c r="AP8" s="350" t="s">
        <v>489</v>
      </c>
      <c r="AQ8" s="350" t="s">
        <v>488</v>
      </c>
      <c r="AR8" s="350" t="s">
        <v>489</v>
      </c>
      <c r="AS8" s="350" t="s">
        <v>488</v>
      </c>
      <c r="AT8" s="350" t="s">
        <v>489</v>
      </c>
      <c r="AU8" s="350" t="s">
        <v>488</v>
      </c>
      <c r="AV8" s="350" t="s">
        <v>489</v>
      </c>
      <c r="AW8" s="350" t="s">
        <v>488</v>
      </c>
      <c r="AX8" s="350" t="s">
        <v>489</v>
      </c>
      <c r="AY8" s="350" t="s">
        <v>488</v>
      </c>
      <c r="AZ8" s="350" t="s">
        <v>489</v>
      </c>
      <c r="BA8" s="350" t="s">
        <v>488</v>
      </c>
      <c r="BB8" s="350" t="s">
        <v>489</v>
      </c>
      <c r="BC8" s="350" t="s">
        <v>490</v>
      </c>
      <c r="BD8" s="350" t="s">
        <v>488</v>
      </c>
      <c r="BE8" s="350" t="s">
        <v>489</v>
      </c>
      <c r="BF8" s="350" t="s">
        <v>491</v>
      </c>
      <c r="BG8" s="350" t="s">
        <v>492</v>
      </c>
      <c r="BH8" s="800" t="s">
        <v>493</v>
      </c>
      <c r="BI8" s="800"/>
      <c r="BJ8" s="800"/>
      <c r="BK8" s="350" t="s">
        <v>494</v>
      </c>
      <c r="BL8" s="350" t="s">
        <v>495</v>
      </c>
      <c r="BM8" s="350" t="s">
        <v>496</v>
      </c>
      <c r="BN8" s="350" t="s">
        <v>497</v>
      </c>
      <c r="BO8" s="350" t="s">
        <v>490</v>
      </c>
      <c r="BP8" s="350" t="s">
        <v>491</v>
      </c>
      <c r="BQ8" s="350" t="s">
        <v>488</v>
      </c>
      <c r="BR8" s="350" t="s">
        <v>489</v>
      </c>
      <c r="BS8" s="350" t="s">
        <v>498</v>
      </c>
      <c r="BT8" s="350" t="s">
        <v>499</v>
      </c>
    </row>
    <row r="9" spans="1:72" s="24" customFormat="1" ht="115.5" customHeight="1" x14ac:dyDescent="0.2">
      <c r="A9" s="835" t="s">
        <v>2743</v>
      </c>
      <c r="B9" s="835" t="s">
        <v>210</v>
      </c>
      <c r="C9" s="831" t="s">
        <v>921</v>
      </c>
      <c r="D9" s="831" t="s">
        <v>922</v>
      </c>
      <c r="E9" s="831"/>
      <c r="F9" s="831"/>
      <c r="G9" s="344" t="s">
        <v>511</v>
      </c>
      <c r="H9" s="344">
        <v>1</v>
      </c>
      <c r="I9" s="882" t="s">
        <v>2744</v>
      </c>
      <c r="J9" s="883"/>
      <c r="K9" s="884"/>
      <c r="L9" s="831" t="s">
        <v>97</v>
      </c>
      <c r="M9" s="831"/>
      <c r="N9" s="831"/>
      <c r="O9" s="831" t="s">
        <v>33</v>
      </c>
      <c r="P9" s="831"/>
      <c r="Q9" s="831"/>
      <c r="R9" s="831"/>
      <c r="S9" s="343">
        <v>4</v>
      </c>
      <c r="T9" s="846">
        <v>3</v>
      </c>
      <c r="U9" s="343">
        <v>4</v>
      </c>
      <c r="V9" s="846">
        <v>3</v>
      </c>
      <c r="W9" s="343">
        <v>4</v>
      </c>
      <c r="X9" s="846">
        <v>3</v>
      </c>
      <c r="Y9" s="343"/>
      <c r="Z9" s="846"/>
      <c r="AA9" s="343"/>
      <c r="AB9" s="846"/>
      <c r="AC9" s="343"/>
      <c r="AD9" s="846"/>
      <c r="AE9" s="343"/>
      <c r="AF9" s="846"/>
      <c r="AG9" s="343"/>
      <c r="AH9" s="846"/>
      <c r="AI9" s="343"/>
      <c r="AJ9" s="846"/>
      <c r="AK9" s="343"/>
      <c r="AL9" s="846"/>
      <c r="AM9" s="343"/>
      <c r="AN9" s="846"/>
      <c r="AO9" s="343"/>
      <c r="AP9" s="846"/>
      <c r="AQ9" s="343"/>
      <c r="AR9" s="846"/>
      <c r="AS9" s="343"/>
      <c r="AT9" s="846"/>
      <c r="AU9" s="343"/>
      <c r="AV9" s="846"/>
      <c r="AW9" s="343"/>
      <c r="AX9" s="846"/>
      <c r="AY9" s="343"/>
      <c r="AZ9" s="846"/>
      <c r="BA9" s="343"/>
      <c r="BB9" s="846"/>
      <c r="BC9" s="342">
        <f t="shared" ref="BC9:BC14" si="0">AVERAGE(S9,U9,W9,Y9,AA9,AC9,AE9,AG9,AI9,AK9,AM9,AO9,AQ9,AS9,AU9,AW9,AY9,BA9)</f>
        <v>4</v>
      </c>
      <c r="BD9" s="858">
        <f>SUM((BC9*(BC9/SUM(BC9:BC11))),(BC10*(BC10/SUM(BC9:BC11)))*(BC11*(BC11/SUM(BC9:BC11))))</f>
        <v>2.25</v>
      </c>
      <c r="BE9" s="851">
        <f>AVERAGE(T9,V9,X9,Z9,AB9,AD9,AF9,AH9,AJ9,AL9,AN9,AP9,AR9,AT9,AV9,AX9,AZ9,BB9)</f>
        <v>3</v>
      </c>
      <c r="BF9" s="342">
        <f t="shared" ref="BF9:BF15" si="1">IF($BE$9=0,BF9,$BE$9)</f>
        <v>3</v>
      </c>
      <c r="BG9" s="860">
        <f>BD9*BE9</f>
        <v>6.75</v>
      </c>
      <c r="BH9" s="850" t="s">
        <v>2745</v>
      </c>
      <c r="BI9" s="850"/>
      <c r="BJ9" s="850"/>
      <c r="BK9" s="344" t="s">
        <v>2746</v>
      </c>
      <c r="BL9" s="344" t="s">
        <v>515</v>
      </c>
      <c r="BM9" s="344" t="s">
        <v>512</v>
      </c>
      <c r="BN9" s="344" t="s">
        <v>503</v>
      </c>
      <c r="BO9" s="342">
        <f t="shared" ref="BO9:BO18" si="2">IF(AND(BM9="Fuerte",BC9&gt;2.9)*OR(BN9="Probabilidad",BN9="Ambos"),BC9-2,IF(AND(BM9="Fuerte",BC9&lt;3)*OR(BN9="Probabilidad",BN9="Ambos"),1,IF(AND(BM9="Medio",BC9&gt;1.9)*OR(BN9="Probabilidad",BN9="Ambos"),BC9-1,IF(AND(BM9="Medio",BC9&lt;2)*OR(BN9="Probabilidad",BN9="Ambos"),1,BC9))))</f>
        <v>4</v>
      </c>
      <c r="BP9" s="342">
        <f t="shared" ref="BP9:BP18" si="3">IF(AND(BM9="Fuerte",BF9&gt;2.9)*OR(BN9="Impacto",BN9="Ambos"),BF9-2,IF(AND(BM9="Fuerte",BF9&lt;3)*OR(BN9="Impacto",BN9="Ambos"),1,IF(AND(BM9="Medio",BF9&gt;1.9)*OR(BN9="Impacto",BN9="Ambos"),BF9-1,IF(AND(BM9="Medio",BF9&lt;2)*OR(BN9="Impacto",BN9="Ambos"),1,BF9))))</f>
        <v>3</v>
      </c>
      <c r="BQ9" s="858">
        <f>SUM((BO9*(BO9/SUM(BO9:BO11))),(BO10*(BO10/SUM(BO9:BO11))),(BO11*(BO11/SUM(BO9:BO11))))</f>
        <v>3</v>
      </c>
      <c r="BR9" s="858">
        <f>SUM((BP9*(BP9/SUM(BP9:BP11))),(BP10*(BP10/SUM(BP9:BP11))),(BP11*(BP11/SUM(BP9:BP11))))</f>
        <v>3</v>
      </c>
      <c r="BS9" s="860">
        <f>BQ9*BR9</f>
        <v>9</v>
      </c>
      <c r="BT9" s="846" t="str">
        <f>INDEX([12]Listas!E$20:I$24,MATCH(BQ9,[12]Listas!D$20:D$24,1),MATCH(BR9,[12]Listas!E$19:I$19,1))</f>
        <v>ALTO</v>
      </c>
    </row>
    <row r="10" spans="1:72" s="24" customFormat="1" ht="113.25" customHeight="1" x14ac:dyDescent="0.2">
      <c r="A10" s="836"/>
      <c r="B10" s="836"/>
      <c r="C10" s="831"/>
      <c r="D10" s="831"/>
      <c r="E10" s="831"/>
      <c r="F10" s="831"/>
      <c r="G10" s="344" t="s">
        <v>511</v>
      </c>
      <c r="H10" s="344">
        <v>2</v>
      </c>
      <c r="I10" s="882" t="s">
        <v>2747</v>
      </c>
      <c r="J10" s="883"/>
      <c r="K10" s="884"/>
      <c r="L10" s="831"/>
      <c r="M10" s="831"/>
      <c r="N10" s="831"/>
      <c r="O10" s="831"/>
      <c r="P10" s="831"/>
      <c r="Q10" s="831"/>
      <c r="R10" s="831"/>
      <c r="S10" s="343">
        <v>2</v>
      </c>
      <c r="T10" s="846"/>
      <c r="U10" s="343">
        <v>2</v>
      </c>
      <c r="V10" s="846"/>
      <c r="W10" s="343">
        <v>2</v>
      </c>
      <c r="X10" s="846"/>
      <c r="Y10" s="343"/>
      <c r="Z10" s="846"/>
      <c r="AA10" s="343"/>
      <c r="AB10" s="846"/>
      <c r="AC10" s="343"/>
      <c r="AD10" s="846"/>
      <c r="AE10" s="343"/>
      <c r="AF10" s="846"/>
      <c r="AG10" s="343"/>
      <c r="AH10" s="846"/>
      <c r="AI10" s="343"/>
      <c r="AJ10" s="846"/>
      <c r="AK10" s="343"/>
      <c r="AL10" s="846"/>
      <c r="AM10" s="343"/>
      <c r="AN10" s="846"/>
      <c r="AO10" s="343"/>
      <c r="AP10" s="846"/>
      <c r="AQ10" s="343"/>
      <c r="AR10" s="846"/>
      <c r="AS10" s="343"/>
      <c r="AT10" s="846"/>
      <c r="AU10" s="343"/>
      <c r="AV10" s="846"/>
      <c r="AW10" s="343"/>
      <c r="AX10" s="846"/>
      <c r="AY10" s="343"/>
      <c r="AZ10" s="846"/>
      <c r="BA10" s="343"/>
      <c r="BB10" s="846"/>
      <c r="BC10" s="342">
        <f t="shared" si="0"/>
        <v>2</v>
      </c>
      <c r="BD10" s="858"/>
      <c r="BE10" s="852"/>
      <c r="BF10" s="342">
        <f t="shared" si="1"/>
        <v>3</v>
      </c>
      <c r="BG10" s="860"/>
      <c r="BH10" s="850" t="s">
        <v>2748</v>
      </c>
      <c r="BI10" s="850"/>
      <c r="BJ10" s="850"/>
      <c r="BK10" s="344" t="s">
        <v>2749</v>
      </c>
      <c r="BL10" s="344" t="s">
        <v>515</v>
      </c>
      <c r="BM10" s="344" t="s">
        <v>512</v>
      </c>
      <c r="BN10" s="344" t="s">
        <v>503</v>
      </c>
      <c r="BO10" s="342">
        <f>IF(AND(BM10="Fuerte",BC10&gt;2.9)*OR(BN10="Probabilidad",BN10="Ambos"),BC10-2,IF(AND(BM10="Fuerte",BC10&lt;3)*OR(BN10="Probabilidad",BN10="Ambos"),1,IF(AND(BM10="Medio",BC10&gt;1.9)*OR(BN10="Probabilidad",BN10="Ambos"),BC10-1,IF(AND(BM10="Medio",BC10&lt;2)*OR(BN10="Probabilidad",BN10="Ambos"),1,BC10))))</f>
        <v>2</v>
      </c>
      <c r="BP10" s="342">
        <f>IF(AND(BM10="Fuerte",BF10&gt;2.9)*OR(BN10="Impacto",BN10="Ambos"),BF10-2,IF(AND(BM10="Fuerte",BF10&lt;3)*OR(BN10="Impacto",BN10="Ambos"),1,IF(AND(BM10="Medio",BF10&gt;1.9)*OR(BN10="Impacto",BN10="Ambos"),BF10-1,IF(AND(BM10="Medio",BF10&lt;2)*OR(BN10="Impacto",BN10="Ambos"),1,BF10))))</f>
        <v>3</v>
      </c>
      <c r="BQ10" s="858"/>
      <c r="BR10" s="858"/>
      <c r="BS10" s="860"/>
      <c r="BT10" s="846"/>
    </row>
    <row r="11" spans="1:72" s="24" customFormat="1" ht="90" customHeight="1" x14ac:dyDescent="0.2">
      <c r="A11" s="836"/>
      <c r="B11" s="836"/>
      <c r="C11" s="831"/>
      <c r="D11" s="831"/>
      <c r="E11" s="831"/>
      <c r="F11" s="831"/>
      <c r="G11" s="344" t="s">
        <v>511</v>
      </c>
      <c r="H11" s="344">
        <v>3</v>
      </c>
      <c r="I11" s="882" t="s">
        <v>2750</v>
      </c>
      <c r="J11" s="883"/>
      <c r="K11" s="884"/>
      <c r="L11" s="831"/>
      <c r="M11" s="831"/>
      <c r="N11" s="831"/>
      <c r="O11" s="831"/>
      <c r="P11" s="831"/>
      <c r="Q11" s="831"/>
      <c r="R11" s="831"/>
      <c r="S11" s="343">
        <v>2</v>
      </c>
      <c r="T11" s="846"/>
      <c r="U11" s="343">
        <v>2</v>
      </c>
      <c r="V11" s="846"/>
      <c r="W11" s="343">
        <v>2</v>
      </c>
      <c r="X11" s="846"/>
      <c r="Y11" s="343"/>
      <c r="Z11" s="846"/>
      <c r="AA11" s="343"/>
      <c r="AB11" s="846"/>
      <c r="AC11" s="343"/>
      <c r="AD11" s="846"/>
      <c r="AE11" s="343"/>
      <c r="AF11" s="846"/>
      <c r="AG11" s="343"/>
      <c r="AH11" s="846"/>
      <c r="AI11" s="343"/>
      <c r="AJ11" s="846"/>
      <c r="AK11" s="343"/>
      <c r="AL11" s="846"/>
      <c r="AM11" s="343"/>
      <c r="AN11" s="846"/>
      <c r="AO11" s="343"/>
      <c r="AP11" s="846"/>
      <c r="AQ11" s="343"/>
      <c r="AR11" s="846"/>
      <c r="AS11" s="343"/>
      <c r="AT11" s="846"/>
      <c r="AU11" s="343"/>
      <c r="AV11" s="846"/>
      <c r="AW11" s="343"/>
      <c r="AX11" s="846"/>
      <c r="AY11" s="343"/>
      <c r="AZ11" s="846"/>
      <c r="BA11" s="343"/>
      <c r="BB11" s="846"/>
      <c r="BC11" s="342">
        <f t="shared" si="0"/>
        <v>2</v>
      </c>
      <c r="BD11" s="858"/>
      <c r="BE11" s="852"/>
      <c r="BF11" s="342">
        <f t="shared" si="1"/>
        <v>3</v>
      </c>
      <c r="BG11" s="860"/>
      <c r="BH11" s="850" t="s">
        <v>2751</v>
      </c>
      <c r="BI11" s="850"/>
      <c r="BJ11" s="850"/>
      <c r="BK11" s="344" t="s">
        <v>2752</v>
      </c>
      <c r="BL11" s="344" t="s">
        <v>504</v>
      </c>
      <c r="BM11" s="344" t="s">
        <v>512</v>
      </c>
      <c r="BN11" s="344" t="s">
        <v>505</v>
      </c>
      <c r="BO11" s="342">
        <f>IF(AND(BM11="Fuerte",BC11&gt;2.9)*OR(BN11="Probabilidad",BN11="Ambos"),BC11-2,IF(AND(BM11="Fuerte",BC11&lt;3)*OR(BN11="Probabilidad",BN11="Ambos"),1,IF(AND(BM11="Medio",BC11&gt;1.9)*OR(BN11="Probabilidad",BN11="Ambos"),BC11-1,IF(AND(BM11="Medio",BC11&lt;2)*OR(BN11="Probabilidad",BN11="Ambos"),1,BC11))))</f>
        <v>2</v>
      </c>
      <c r="BP11" s="342">
        <f>IF(AND(BM11="Fuerte",BF11&gt;2.9)*OR(BN11="Impacto",BN11="Ambos"),BF11-2,IF(AND(BM11="Fuerte",BF11&lt;3)*OR(BN11="Impacto",BN11="Ambos"),1,IF(AND(BM11="Medio",BF11&gt;1.9)*OR(BN11="Impacto",BN11="Ambos"),BF11-1,IF(AND(BM11="Medio",BF11&lt;2)*OR(BN11="Impacto",BN11="Ambos"),1,BF11))))</f>
        <v>3</v>
      </c>
      <c r="BQ11" s="858"/>
      <c r="BR11" s="858"/>
      <c r="BS11" s="860"/>
      <c r="BT11" s="846"/>
    </row>
    <row r="12" spans="1:72" s="24" customFormat="1" ht="60.75" customHeight="1" x14ac:dyDescent="0.2">
      <c r="A12" s="836"/>
      <c r="B12" s="836"/>
      <c r="C12" s="835" t="s">
        <v>99</v>
      </c>
      <c r="D12" s="837" t="s">
        <v>2753</v>
      </c>
      <c r="E12" s="838"/>
      <c r="F12" s="839"/>
      <c r="G12" s="344" t="s">
        <v>511</v>
      </c>
      <c r="H12" s="344">
        <v>1</v>
      </c>
      <c r="I12" s="882" t="s">
        <v>2754</v>
      </c>
      <c r="J12" s="883"/>
      <c r="K12" s="884"/>
      <c r="L12" s="837" t="s">
        <v>100</v>
      </c>
      <c r="M12" s="838"/>
      <c r="N12" s="839"/>
      <c r="O12" s="835" t="s">
        <v>33</v>
      </c>
      <c r="P12" s="835"/>
      <c r="Q12" s="835"/>
      <c r="R12" s="835"/>
      <c r="S12" s="343">
        <v>1</v>
      </c>
      <c r="T12" s="832">
        <v>2</v>
      </c>
      <c r="U12" s="343">
        <v>3</v>
      </c>
      <c r="V12" s="832">
        <v>2</v>
      </c>
      <c r="W12" s="343">
        <v>1</v>
      </c>
      <c r="X12" s="832">
        <v>3</v>
      </c>
      <c r="Y12" s="343"/>
      <c r="Z12" s="832"/>
      <c r="AA12" s="343"/>
      <c r="AB12" s="846"/>
      <c r="AC12" s="343"/>
      <c r="AD12" s="846"/>
      <c r="AE12" s="343"/>
      <c r="AF12" s="846"/>
      <c r="AG12" s="343"/>
      <c r="AH12" s="846"/>
      <c r="AI12" s="343"/>
      <c r="AJ12" s="846"/>
      <c r="AK12" s="343"/>
      <c r="AL12" s="846"/>
      <c r="AM12" s="343"/>
      <c r="AN12" s="846"/>
      <c r="AO12" s="343"/>
      <c r="AP12" s="846"/>
      <c r="AQ12" s="343"/>
      <c r="AR12" s="846"/>
      <c r="AS12" s="343"/>
      <c r="AT12" s="846"/>
      <c r="AU12" s="343"/>
      <c r="AV12" s="846"/>
      <c r="AW12" s="343"/>
      <c r="AX12" s="846"/>
      <c r="AY12" s="343"/>
      <c r="AZ12" s="846"/>
      <c r="BA12" s="343"/>
      <c r="BB12" s="846"/>
      <c r="BC12" s="342">
        <f t="shared" si="0"/>
        <v>1.6666666666666667</v>
      </c>
      <c r="BD12" s="851">
        <f>SUM((BC12*(BC12/SUM(BC12:BC15))),(BC13*(BC13/SUM(BC12:BC15))),(BC14*(BC14/SUM(BC12:BC15))))</f>
        <v>1.4375</v>
      </c>
      <c r="BE12" s="851">
        <f>AVERAGE(T12,V12,X12,Z12,AB12,AD12,AF12,AH12,AJ12,AL12,AN12,AP12,AR12,AT12,AV12,AX12,AZ12,BB12)</f>
        <v>2.3333333333333335</v>
      </c>
      <c r="BF12" s="342">
        <f t="shared" si="1"/>
        <v>3</v>
      </c>
      <c r="BG12" s="847">
        <f>BD12*BE12</f>
        <v>3.354166666666667</v>
      </c>
      <c r="BH12" s="850" t="s">
        <v>924</v>
      </c>
      <c r="BI12" s="850"/>
      <c r="BJ12" s="850"/>
      <c r="BK12" s="344" t="s">
        <v>101</v>
      </c>
      <c r="BL12" s="344" t="s">
        <v>515</v>
      </c>
      <c r="BM12" s="344" t="s">
        <v>502</v>
      </c>
      <c r="BN12" s="344" t="s">
        <v>517</v>
      </c>
      <c r="BO12" s="342">
        <f t="shared" si="2"/>
        <v>1</v>
      </c>
      <c r="BP12" s="342">
        <f t="shared" si="3"/>
        <v>3</v>
      </c>
      <c r="BQ12" s="851">
        <f>SUM((BO12*(BO12/SUM(BO12:BO15))),(BO13*(BO13/SUM(BO12:BO15))),(BO14*(BO14/SUM(BO12:BO15))),(BO15*(BO15/SUM(BO12:BO15))))</f>
        <v>2.2777777777777777</v>
      </c>
      <c r="BR12" s="851">
        <f>SUM((BP12*(BP12/SUM(BP12:BP15))),(BP14*(BP14/SUM(BP12:BP15))),(BP14*(BP14/SUM(BP12:BP15))),(BP15*(BP15/SUM(BP12:BP15))))</f>
        <v>2.5999999999999996</v>
      </c>
      <c r="BS12" s="847">
        <f>BQ12*BR12</f>
        <v>5.9222222222222207</v>
      </c>
      <c r="BT12" s="832" t="str">
        <f>INDEX([12]Listas!E$20:I$24,MATCH(BQ12,[12]Listas!D$20:D$24,1),MATCH(BR12,[12]Listas!E$19:I$19,1))</f>
        <v>INFERIOR</v>
      </c>
    </row>
    <row r="13" spans="1:72" s="24" customFormat="1" ht="64.900000000000006" customHeight="1" x14ac:dyDescent="0.2">
      <c r="A13" s="836"/>
      <c r="B13" s="836"/>
      <c r="C13" s="836"/>
      <c r="D13" s="840"/>
      <c r="E13" s="841"/>
      <c r="F13" s="842"/>
      <c r="G13" s="344" t="s">
        <v>500</v>
      </c>
      <c r="H13" s="344">
        <v>2</v>
      </c>
      <c r="I13" s="882" t="s">
        <v>2755</v>
      </c>
      <c r="J13" s="883"/>
      <c r="K13" s="884"/>
      <c r="L13" s="840"/>
      <c r="M13" s="841"/>
      <c r="N13" s="842"/>
      <c r="O13" s="836"/>
      <c r="P13" s="836"/>
      <c r="Q13" s="836"/>
      <c r="R13" s="836"/>
      <c r="S13" s="343">
        <v>2</v>
      </c>
      <c r="T13" s="833"/>
      <c r="U13" s="343">
        <v>2</v>
      </c>
      <c r="V13" s="833"/>
      <c r="W13" s="343">
        <v>3</v>
      </c>
      <c r="X13" s="833"/>
      <c r="Y13" s="343"/>
      <c r="Z13" s="833"/>
      <c r="AA13" s="343"/>
      <c r="AB13" s="846"/>
      <c r="AC13" s="343"/>
      <c r="AD13" s="846"/>
      <c r="AE13" s="343"/>
      <c r="AF13" s="846"/>
      <c r="AG13" s="343"/>
      <c r="AH13" s="846"/>
      <c r="AI13" s="343"/>
      <c r="AJ13" s="846"/>
      <c r="AK13" s="343"/>
      <c r="AL13" s="846"/>
      <c r="AM13" s="343"/>
      <c r="AN13" s="846"/>
      <c r="AO13" s="343"/>
      <c r="AP13" s="846"/>
      <c r="AQ13" s="343"/>
      <c r="AR13" s="846"/>
      <c r="AS13" s="343"/>
      <c r="AT13" s="846"/>
      <c r="AU13" s="343"/>
      <c r="AV13" s="846"/>
      <c r="AW13" s="343"/>
      <c r="AX13" s="846"/>
      <c r="AY13" s="343"/>
      <c r="AZ13" s="846"/>
      <c r="BA13" s="343"/>
      <c r="BB13" s="846"/>
      <c r="BC13" s="342">
        <f t="shared" si="0"/>
        <v>2.3333333333333335</v>
      </c>
      <c r="BD13" s="852"/>
      <c r="BE13" s="852"/>
      <c r="BF13" s="342">
        <f t="shared" si="1"/>
        <v>3</v>
      </c>
      <c r="BG13" s="848"/>
      <c r="BH13" s="850" t="s">
        <v>2756</v>
      </c>
      <c r="BI13" s="850"/>
      <c r="BJ13" s="850"/>
      <c r="BK13" s="344" t="s">
        <v>2757</v>
      </c>
      <c r="BL13" s="344" t="s">
        <v>501</v>
      </c>
      <c r="BM13" s="344" t="s">
        <v>502</v>
      </c>
      <c r="BN13" s="344" t="s">
        <v>503</v>
      </c>
      <c r="BO13" s="342">
        <f>IF(AND(BM13="Fuerte",BC13&gt;2.9)*OR(BN13="Probabilidad",BN13="Ambos"),BC13-2,IF(AND(BM13="Fuerte",BC13&lt;3)*OR(BN13="Probabilidad",BN13="Ambos"),1,IF(AND(BM13="Medio",BC13&gt;1.9)*OR(BN13="Probabilidad",BN13="Ambos"),BC13-1,IF(AND(BM13="Medio",BC13&lt;2)*OR(BN13="Probabilidad",BN13="Ambos"),1,BC13))))</f>
        <v>2.3333333333333335</v>
      </c>
      <c r="BP13" s="342">
        <f>IF(AND(BM13="Fuerte",BF13&gt;2.9)*OR(BN13="Impacto",BN13="Ambos"),BF13-2,IF(AND(BM13="Fuerte",BF13&lt;3)*OR(BN13="Impacto",BN13="Ambos"),1,IF(AND(BM13="Medio",BF13&gt;1.9)*OR(BN13="Impacto",BN13="Ambos"),BF13-1,IF(AND(BM13="Medio",BF13&lt;2)*OR(BN13="Impacto",BN13="Ambos"),1,BF13))))</f>
        <v>2</v>
      </c>
      <c r="BQ13" s="852"/>
      <c r="BR13" s="852"/>
      <c r="BS13" s="848"/>
      <c r="BT13" s="833"/>
    </row>
    <row r="14" spans="1:72" s="24" customFormat="1" ht="97.5" customHeight="1" x14ac:dyDescent="0.2">
      <c r="A14" s="836"/>
      <c r="B14" s="836"/>
      <c r="C14" s="836"/>
      <c r="D14" s="840"/>
      <c r="E14" s="841"/>
      <c r="F14" s="842"/>
      <c r="G14" s="344" t="s">
        <v>508</v>
      </c>
      <c r="H14" s="344">
        <v>3</v>
      </c>
      <c r="I14" s="882" t="s">
        <v>2758</v>
      </c>
      <c r="J14" s="883"/>
      <c r="K14" s="884"/>
      <c r="L14" s="840"/>
      <c r="M14" s="841"/>
      <c r="N14" s="842"/>
      <c r="O14" s="836"/>
      <c r="P14" s="836"/>
      <c r="Q14" s="836"/>
      <c r="R14" s="836"/>
      <c r="S14" s="343">
        <v>3</v>
      </c>
      <c r="T14" s="833"/>
      <c r="U14" s="343">
        <v>3</v>
      </c>
      <c r="V14" s="833"/>
      <c r="W14" s="343">
        <v>2</v>
      </c>
      <c r="X14" s="833"/>
      <c r="Y14" s="343"/>
      <c r="Z14" s="833"/>
      <c r="AA14" s="343"/>
      <c r="AB14" s="846"/>
      <c r="AC14" s="343"/>
      <c r="AD14" s="846"/>
      <c r="AE14" s="343"/>
      <c r="AF14" s="846"/>
      <c r="AG14" s="343"/>
      <c r="AH14" s="846"/>
      <c r="AI14" s="343"/>
      <c r="AJ14" s="846"/>
      <c r="AK14" s="343"/>
      <c r="AL14" s="846"/>
      <c r="AM14" s="343"/>
      <c r="AN14" s="846"/>
      <c r="AO14" s="343"/>
      <c r="AP14" s="846"/>
      <c r="AQ14" s="343"/>
      <c r="AR14" s="846"/>
      <c r="AS14" s="343"/>
      <c r="AT14" s="846"/>
      <c r="AU14" s="343"/>
      <c r="AV14" s="846"/>
      <c r="AW14" s="343"/>
      <c r="AX14" s="846"/>
      <c r="AY14" s="343"/>
      <c r="AZ14" s="846"/>
      <c r="BA14" s="343"/>
      <c r="BB14" s="846"/>
      <c r="BC14" s="342">
        <f t="shared" si="0"/>
        <v>2.6666666666666665</v>
      </c>
      <c r="BD14" s="852"/>
      <c r="BE14" s="852"/>
      <c r="BF14" s="342">
        <f t="shared" si="1"/>
        <v>3</v>
      </c>
      <c r="BG14" s="848"/>
      <c r="BH14" s="850" t="s">
        <v>2751</v>
      </c>
      <c r="BI14" s="850"/>
      <c r="BJ14" s="850"/>
      <c r="BK14" s="344" t="s">
        <v>2759</v>
      </c>
      <c r="BL14" s="344" t="s">
        <v>501</v>
      </c>
      <c r="BM14" s="344" t="s">
        <v>502</v>
      </c>
      <c r="BN14" s="344" t="s">
        <v>505</v>
      </c>
      <c r="BO14" s="342">
        <f t="shared" si="2"/>
        <v>1.6666666666666665</v>
      </c>
      <c r="BP14" s="342">
        <f t="shared" si="3"/>
        <v>2</v>
      </c>
      <c r="BQ14" s="852"/>
      <c r="BR14" s="852"/>
      <c r="BS14" s="848"/>
      <c r="BT14" s="833"/>
    </row>
    <row r="15" spans="1:72" s="24" customFormat="1" ht="55.5" customHeight="1" x14ac:dyDescent="0.2">
      <c r="A15" s="836"/>
      <c r="B15" s="836"/>
      <c r="C15" s="891"/>
      <c r="D15" s="907"/>
      <c r="E15" s="908"/>
      <c r="F15" s="909"/>
      <c r="G15" s="344" t="s">
        <v>508</v>
      </c>
      <c r="H15" s="344">
        <v>4</v>
      </c>
      <c r="I15" s="882" t="s">
        <v>2760</v>
      </c>
      <c r="J15" s="883"/>
      <c r="K15" s="884"/>
      <c r="L15" s="907"/>
      <c r="M15" s="908"/>
      <c r="N15" s="909"/>
      <c r="O15" s="891"/>
      <c r="P15" s="891"/>
      <c r="Q15" s="891"/>
      <c r="R15" s="891"/>
      <c r="S15" s="343">
        <v>3</v>
      </c>
      <c r="T15" s="834"/>
      <c r="U15" s="343">
        <v>5</v>
      </c>
      <c r="V15" s="834"/>
      <c r="W15" s="343">
        <v>4</v>
      </c>
      <c r="X15" s="834"/>
      <c r="Y15" s="343"/>
      <c r="Z15" s="834"/>
      <c r="AA15" s="343"/>
      <c r="AB15" s="343"/>
      <c r="AC15" s="343"/>
      <c r="AD15" s="343"/>
      <c r="AE15" s="343"/>
      <c r="AF15" s="343"/>
      <c r="AG15" s="343"/>
      <c r="AH15" s="343"/>
      <c r="AI15" s="343"/>
      <c r="AJ15" s="343"/>
      <c r="AK15" s="343"/>
      <c r="AL15" s="343"/>
      <c r="AM15" s="343"/>
      <c r="AN15" s="343"/>
      <c r="AO15" s="343"/>
      <c r="AP15" s="343"/>
      <c r="AQ15" s="343"/>
      <c r="AR15" s="343"/>
      <c r="AS15" s="343"/>
      <c r="AT15" s="343"/>
      <c r="AU15" s="343"/>
      <c r="AV15" s="343"/>
      <c r="AW15" s="343"/>
      <c r="AX15" s="343"/>
      <c r="AY15" s="343"/>
      <c r="AZ15" s="343"/>
      <c r="BA15" s="343"/>
      <c r="BB15" s="343"/>
      <c r="BC15" s="342">
        <f>AVERAGE(S15,U15,W15,Y15,AA15,AC15,AE15,AG15,AI15,AK15,AM15,AO15,AQ15,AS15,AU15,AW15,AY15,BA15)</f>
        <v>4</v>
      </c>
      <c r="BD15" s="853"/>
      <c r="BE15" s="348"/>
      <c r="BF15" s="342">
        <f t="shared" si="1"/>
        <v>3</v>
      </c>
      <c r="BG15" s="849"/>
      <c r="BH15" s="850" t="s">
        <v>2761</v>
      </c>
      <c r="BI15" s="850"/>
      <c r="BJ15" s="850"/>
      <c r="BK15" s="344" t="s">
        <v>923</v>
      </c>
      <c r="BL15" s="344" t="s">
        <v>515</v>
      </c>
      <c r="BM15" s="344" t="s">
        <v>502</v>
      </c>
      <c r="BN15" s="344" t="s">
        <v>517</v>
      </c>
      <c r="BO15" s="342">
        <f>IF(AND(BM15="Fuerte",BC15&gt;2.9)*OR(BN15="Probabilidad",BN15="Ambos"),BC15-2,IF(AND(BM15="Fuerte",BC15&lt;3)*OR(BN15="Probabilidad",BN15="Ambos"),1,IF(AND(BM15="Medio",BC15&gt;1.9)*OR(BN15="Probabilidad",BN15="Ambos"),BC15-1,IF(AND(BM15="Medio",BC15&lt;2)*OR(BN15="Probabilidad",BN15="Ambos"),1,BC15))))</f>
        <v>3</v>
      </c>
      <c r="BP15" s="342">
        <f>IF(AND(BM15="Fuerte",BF15&gt;2.9)*OR(BN15="Impacto",BN15="Ambos"),BF15-2,IF(AND(BM15="Fuerte",BF15&lt;3)*OR(BN15="Impacto",BN15="Ambos"),1,IF(AND(BM15="Medio",BF15&gt;1.9)*OR(BN15="Impacto",BN15="Ambos"),BF15-1,IF(AND(BM15="Medio",BF15&lt;2)*OR(BN15="Impacto",BN15="Ambos"),1,BF15))))</f>
        <v>3</v>
      </c>
      <c r="BQ15" s="853"/>
      <c r="BR15" s="853"/>
      <c r="BS15" s="849"/>
      <c r="BT15" s="834"/>
    </row>
    <row r="16" spans="1:72" s="24" customFormat="1" ht="46.5" customHeight="1" x14ac:dyDescent="0.2">
      <c r="A16" s="836"/>
      <c r="B16" s="836"/>
      <c r="C16" s="831" t="s">
        <v>925</v>
      </c>
      <c r="D16" s="831" t="s">
        <v>926</v>
      </c>
      <c r="E16" s="831"/>
      <c r="F16" s="831"/>
      <c r="G16" s="344" t="s">
        <v>508</v>
      </c>
      <c r="H16" s="344">
        <v>1</v>
      </c>
      <c r="I16" s="850" t="s">
        <v>2762</v>
      </c>
      <c r="J16" s="850"/>
      <c r="K16" s="850"/>
      <c r="L16" s="831" t="s">
        <v>927</v>
      </c>
      <c r="M16" s="831"/>
      <c r="N16" s="831"/>
      <c r="O16" s="831" t="s">
        <v>33</v>
      </c>
      <c r="P16" s="831"/>
      <c r="Q16" s="831"/>
      <c r="R16" s="831"/>
      <c r="S16" s="343">
        <v>1</v>
      </c>
      <c r="T16" s="846">
        <v>2</v>
      </c>
      <c r="U16" s="343">
        <v>1</v>
      </c>
      <c r="V16" s="846">
        <v>2</v>
      </c>
      <c r="W16" s="343">
        <v>4</v>
      </c>
      <c r="X16" s="846">
        <v>3</v>
      </c>
      <c r="Y16" s="343"/>
      <c r="Z16" s="846"/>
      <c r="AA16" s="343"/>
      <c r="AB16" s="846"/>
      <c r="AC16" s="343"/>
      <c r="AD16" s="846" t="s">
        <v>587</v>
      </c>
      <c r="AE16" s="343"/>
      <c r="AF16" s="846"/>
      <c r="AG16" s="343"/>
      <c r="AH16" s="846"/>
      <c r="AI16" s="343"/>
      <c r="AJ16" s="846"/>
      <c r="AK16" s="343"/>
      <c r="AL16" s="846"/>
      <c r="AM16" s="343"/>
      <c r="AN16" s="846"/>
      <c r="AO16" s="343"/>
      <c r="AP16" s="846"/>
      <c r="AQ16" s="343"/>
      <c r="AR16" s="846"/>
      <c r="AS16" s="343"/>
      <c r="AT16" s="846"/>
      <c r="AU16" s="343"/>
      <c r="AV16" s="846"/>
      <c r="AW16" s="343"/>
      <c r="AX16" s="846"/>
      <c r="AY16" s="343"/>
      <c r="AZ16" s="846"/>
      <c r="BA16" s="343"/>
      <c r="BB16" s="846"/>
      <c r="BC16" s="342">
        <f>AVERAGE(S16,U16,W16,Y16,AA16,AC16,AE16,AG16,AI16,AK16,AM16,AO16,AQ16,AS16,AU16,AW16,AY16,BA16)</f>
        <v>2</v>
      </c>
      <c r="BD16" s="858">
        <f>SUM((BC16*(BC16/SUM(BC16:BC18))),(BC17*(BC17/SUM(BC16:BC18))),(BC18*(BC18/SUM(BC16:BC18))))</f>
        <v>1.6666666666666665</v>
      </c>
      <c r="BE16" s="858">
        <f>AVERAGE(T16,V16,X16,Z16,AB16,AD16,AF16,AH16,AJ16,AL16,AN16,AP16,AR16,AT16,AV16,AX16,AZ16,BB16)</f>
        <v>2.3333333333333335</v>
      </c>
      <c r="BF16" s="342">
        <f>IF($BE$16=0,#REF!,$BE$16)</f>
        <v>2.3333333333333335</v>
      </c>
      <c r="BG16" s="860">
        <f>BD16*BE16</f>
        <v>3.8888888888888888</v>
      </c>
      <c r="BH16" s="850" t="s">
        <v>928</v>
      </c>
      <c r="BI16" s="850"/>
      <c r="BJ16" s="850"/>
      <c r="BK16" s="344" t="s">
        <v>929</v>
      </c>
      <c r="BL16" s="357" t="s">
        <v>504</v>
      </c>
      <c r="BM16" s="357" t="s">
        <v>502</v>
      </c>
      <c r="BN16" s="357" t="s">
        <v>505</v>
      </c>
      <c r="BO16" s="342">
        <f t="shared" si="2"/>
        <v>1</v>
      </c>
      <c r="BP16" s="342">
        <f t="shared" si="3"/>
        <v>1.3333333333333335</v>
      </c>
      <c r="BQ16" s="858">
        <f>SUM((BO16*(BO16/SUM(BO16:BO18))),(BO17*(BO17/SUM(BO16:BO18))),(BO18*(BO18/SUM(BO16:BO18))))</f>
        <v>1</v>
      </c>
      <c r="BR16" s="858">
        <f>SUM((BP16*(BP16/SUM(BP16:BP18))),(BP17*(BP17/SUM(BP16:BP18))),(BP18*(BP18/SUM(BP16:BP18))))</f>
        <v>1.7619047619047621</v>
      </c>
      <c r="BS16" s="860">
        <f>BQ16*BR16</f>
        <v>1.7619047619047621</v>
      </c>
      <c r="BT16" s="846" t="str">
        <f>INDEX([12]Listas!E$20:I$24,MATCH(BQ16,[12]Listas!D$20:D$24,1),MATCH(BR16,[12]Listas!E$19:I$19,1))</f>
        <v>INFERIOR</v>
      </c>
    </row>
    <row r="17" spans="1:131" s="24" customFormat="1" ht="39.75" customHeight="1" x14ac:dyDescent="0.2">
      <c r="A17" s="836"/>
      <c r="B17" s="836"/>
      <c r="C17" s="831"/>
      <c r="D17" s="831"/>
      <c r="E17" s="831"/>
      <c r="F17" s="831"/>
      <c r="G17" s="344" t="s">
        <v>500</v>
      </c>
      <c r="H17" s="344">
        <v>2</v>
      </c>
      <c r="I17" s="882" t="s">
        <v>2763</v>
      </c>
      <c r="J17" s="883"/>
      <c r="K17" s="884"/>
      <c r="L17" s="831"/>
      <c r="M17" s="831"/>
      <c r="N17" s="831"/>
      <c r="O17" s="831"/>
      <c r="P17" s="831"/>
      <c r="Q17" s="831"/>
      <c r="R17" s="831"/>
      <c r="S17" s="343">
        <v>1</v>
      </c>
      <c r="T17" s="846"/>
      <c r="U17" s="343">
        <v>1</v>
      </c>
      <c r="V17" s="846"/>
      <c r="W17" s="343">
        <v>1</v>
      </c>
      <c r="X17" s="846"/>
      <c r="Y17" s="343"/>
      <c r="Z17" s="846"/>
      <c r="AA17" s="343"/>
      <c r="AB17" s="846"/>
      <c r="AC17" s="343"/>
      <c r="AD17" s="846"/>
      <c r="AE17" s="343"/>
      <c r="AF17" s="846"/>
      <c r="AG17" s="343"/>
      <c r="AH17" s="846"/>
      <c r="AI17" s="343"/>
      <c r="AJ17" s="846"/>
      <c r="AK17" s="343"/>
      <c r="AL17" s="846"/>
      <c r="AM17" s="343"/>
      <c r="AN17" s="846"/>
      <c r="AO17" s="343"/>
      <c r="AP17" s="846"/>
      <c r="AQ17" s="343"/>
      <c r="AR17" s="846"/>
      <c r="AS17" s="343"/>
      <c r="AT17" s="846"/>
      <c r="AU17" s="343"/>
      <c r="AV17" s="846"/>
      <c r="AW17" s="343"/>
      <c r="AX17" s="846"/>
      <c r="AY17" s="343"/>
      <c r="AZ17" s="846"/>
      <c r="BA17" s="343"/>
      <c r="BB17" s="846"/>
      <c r="BC17" s="342">
        <f>AVERAGE(S17,U17,W17,Y17,AA17,AC17,AE17,AG17,AI17,AK17,AM17,AO17,AQ17,AS17,AU17,AW17,AY17,BA17)</f>
        <v>1</v>
      </c>
      <c r="BD17" s="858"/>
      <c r="BE17" s="1361"/>
      <c r="BF17" s="342">
        <f>IF($BE$16=0,BF16,$BE$16)</f>
        <v>2.3333333333333335</v>
      </c>
      <c r="BG17" s="860">
        <f>BD17*BE17</f>
        <v>0</v>
      </c>
      <c r="BH17" s="850" t="s">
        <v>930</v>
      </c>
      <c r="BI17" s="850"/>
      <c r="BJ17" s="850"/>
      <c r="BK17" s="344" t="s">
        <v>931</v>
      </c>
      <c r="BL17" s="357" t="s">
        <v>515</v>
      </c>
      <c r="BM17" s="357" t="s">
        <v>512</v>
      </c>
      <c r="BN17" s="357" t="s">
        <v>505</v>
      </c>
      <c r="BO17" s="342">
        <f t="shared" si="2"/>
        <v>1</v>
      </c>
      <c r="BP17" s="342">
        <f t="shared" si="3"/>
        <v>2.3333333333333335</v>
      </c>
      <c r="BQ17" s="858"/>
      <c r="BR17" s="858"/>
      <c r="BS17" s="860"/>
      <c r="BT17" s="846" t="e">
        <f>INDEX([12]Listas!E$20:I$24,MATCH(BQ17,[12]Listas!D$20:D$24,1),MATCH(BR17,[12]Listas!E$19:I$19,1))</f>
        <v>#N/A</v>
      </c>
    </row>
    <row r="18" spans="1:131" s="24" customFormat="1" ht="42" customHeight="1" x14ac:dyDescent="0.2">
      <c r="A18" s="891"/>
      <c r="B18" s="891"/>
      <c r="C18" s="831"/>
      <c r="D18" s="831"/>
      <c r="E18" s="831"/>
      <c r="F18" s="831"/>
      <c r="G18" s="344" t="s">
        <v>511</v>
      </c>
      <c r="H18" s="344">
        <v>3</v>
      </c>
      <c r="I18" s="882" t="s">
        <v>2764</v>
      </c>
      <c r="J18" s="883"/>
      <c r="K18" s="884"/>
      <c r="L18" s="831"/>
      <c r="M18" s="831"/>
      <c r="N18" s="831"/>
      <c r="O18" s="831"/>
      <c r="P18" s="831"/>
      <c r="Q18" s="831"/>
      <c r="R18" s="831"/>
      <c r="S18" s="343">
        <v>2</v>
      </c>
      <c r="T18" s="846"/>
      <c r="U18" s="343">
        <v>2</v>
      </c>
      <c r="V18" s="846"/>
      <c r="W18" s="343">
        <v>1</v>
      </c>
      <c r="X18" s="846"/>
      <c r="Y18" s="343"/>
      <c r="Z18" s="846"/>
      <c r="AA18" s="343"/>
      <c r="AB18" s="846"/>
      <c r="AC18" s="343"/>
      <c r="AD18" s="846"/>
      <c r="AE18" s="343"/>
      <c r="AF18" s="846"/>
      <c r="AG18" s="343"/>
      <c r="AH18" s="846"/>
      <c r="AI18" s="343"/>
      <c r="AJ18" s="846"/>
      <c r="AK18" s="343"/>
      <c r="AL18" s="846"/>
      <c r="AM18" s="343"/>
      <c r="AN18" s="846"/>
      <c r="AO18" s="343"/>
      <c r="AP18" s="846"/>
      <c r="AQ18" s="343"/>
      <c r="AR18" s="846"/>
      <c r="AS18" s="343"/>
      <c r="AT18" s="846"/>
      <c r="AU18" s="343"/>
      <c r="AV18" s="846"/>
      <c r="AW18" s="343"/>
      <c r="AX18" s="846"/>
      <c r="AY18" s="343"/>
      <c r="AZ18" s="846"/>
      <c r="BA18" s="343"/>
      <c r="BB18" s="846"/>
      <c r="BC18" s="342">
        <f>AVERAGE(S18,U18,W18,Y18,AA18,AC18,AE18,AG18,AI18,AK18,AM18,AO18,AQ18,AS18,AU18,AW18,AY18,BA18)</f>
        <v>1.6666666666666667</v>
      </c>
      <c r="BD18" s="858"/>
      <c r="BE18" s="1361"/>
      <c r="BF18" s="342">
        <f>IF($BE$16=0,BF17,$BE$16)</f>
        <v>2.3333333333333335</v>
      </c>
      <c r="BG18" s="860">
        <f>BD18*BE18</f>
        <v>0</v>
      </c>
      <c r="BH18" s="850" t="s">
        <v>932</v>
      </c>
      <c r="BI18" s="850"/>
      <c r="BJ18" s="850"/>
      <c r="BK18" s="344" t="s">
        <v>933</v>
      </c>
      <c r="BL18" s="357" t="s">
        <v>504</v>
      </c>
      <c r="BM18" s="357" t="s">
        <v>509</v>
      </c>
      <c r="BN18" s="357" t="s">
        <v>505</v>
      </c>
      <c r="BO18" s="342">
        <f t="shared" si="2"/>
        <v>1</v>
      </c>
      <c r="BP18" s="342">
        <f t="shared" si="3"/>
        <v>1</v>
      </c>
      <c r="BQ18" s="858"/>
      <c r="BR18" s="858"/>
      <c r="BS18" s="860"/>
      <c r="BT18" s="846" t="e">
        <f>INDEX([12]Listas!E$20:I$24,MATCH(BQ18,[12]Listas!D$20:D$24,1),MATCH(BR18,[12]Listas!E$19:I$19,1))</f>
        <v>#N/A</v>
      </c>
    </row>
    <row r="19" spans="1:131" ht="4.5" customHeight="1" x14ac:dyDescent="0.2">
      <c r="A19" s="183"/>
      <c r="B19" s="204"/>
      <c r="C19" s="204"/>
      <c r="D19" s="183"/>
      <c r="E19" s="183"/>
      <c r="F19" s="183"/>
      <c r="G19" s="204"/>
      <c r="H19" s="204"/>
      <c r="I19" s="205"/>
      <c r="J19" s="205"/>
      <c r="K19" s="205"/>
      <c r="L19" s="204"/>
      <c r="M19" s="204"/>
      <c r="N19" s="204"/>
      <c r="O19" s="204"/>
      <c r="P19" s="204"/>
      <c r="Q19" s="204"/>
      <c r="R19" s="204"/>
      <c r="S19" s="206"/>
      <c r="T19" s="206"/>
      <c r="U19" s="206"/>
      <c r="V19" s="206"/>
      <c r="W19" s="206"/>
      <c r="X19" s="206"/>
      <c r="Y19" s="206"/>
      <c r="Z19" s="206"/>
      <c r="AA19" s="206"/>
      <c r="AB19" s="206"/>
      <c r="AC19" s="206"/>
      <c r="AD19" s="206"/>
      <c r="AE19" s="206"/>
      <c r="AF19" s="206"/>
      <c r="AG19" s="206"/>
      <c r="AH19" s="206"/>
      <c r="AI19" s="206"/>
      <c r="AJ19" s="206"/>
      <c r="AK19" s="206"/>
      <c r="AL19" s="204"/>
      <c r="AM19" s="204"/>
      <c r="AN19" s="204"/>
      <c r="AO19" s="204"/>
      <c r="AP19" s="204"/>
      <c r="AQ19" s="204"/>
      <c r="AR19" s="204"/>
      <c r="AS19" s="204"/>
      <c r="AT19" s="204"/>
      <c r="AU19" s="204"/>
      <c r="AV19" s="204"/>
      <c r="AW19" s="204"/>
      <c r="AX19" s="204"/>
      <c r="AY19" s="204"/>
      <c r="AZ19" s="204"/>
      <c r="BA19" s="204"/>
      <c r="BB19" s="204"/>
      <c r="BC19" s="204"/>
      <c r="BD19" s="204"/>
      <c r="BE19" s="204"/>
      <c r="BF19" s="204"/>
      <c r="BG19" s="204"/>
      <c r="BH19" s="205"/>
      <c r="BI19" s="205"/>
      <c r="BJ19" s="205"/>
      <c r="BK19" s="205"/>
      <c r="BL19" s="204"/>
      <c r="BM19" s="204"/>
      <c r="BN19" s="204"/>
      <c r="BO19" s="204"/>
      <c r="BP19" s="204"/>
      <c r="BQ19" s="204"/>
      <c r="BR19" s="204"/>
      <c r="BS19" s="204"/>
      <c r="BT19" s="184"/>
    </row>
    <row r="20" spans="1:131" x14ac:dyDescent="0.2">
      <c r="A20" s="183"/>
      <c r="L20" s="204"/>
      <c r="M20" s="204"/>
      <c r="N20" s="204"/>
      <c r="O20" s="204"/>
      <c r="P20" s="204"/>
      <c r="Q20" s="204"/>
      <c r="R20" s="204"/>
      <c r="S20" s="206"/>
      <c r="T20" s="206"/>
      <c r="U20" s="206"/>
      <c r="V20" s="206"/>
      <c r="W20" s="206"/>
      <c r="X20" s="206"/>
      <c r="Y20" s="206"/>
      <c r="Z20" s="206"/>
      <c r="AA20" s="206"/>
      <c r="AB20" s="206"/>
      <c r="AC20" s="206"/>
      <c r="AD20" s="206"/>
      <c r="AE20" s="206"/>
      <c r="AF20" s="206"/>
      <c r="AG20" s="206"/>
      <c r="AH20" s="206"/>
      <c r="AI20" s="206"/>
      <c r="AJ20" s="206"/>
      <c r="AK20" s="206"/>
      <c r="AL20" s="204"/>
      <c r="AM20" s="204"/>
      <c r="AN20" s="204"/>
      <c r="AO20" s="204"/>
      <c r="AP20" s="204"/>
      <c r="AQ20" s="204"/>
      <c r="AR20" s="204"/>
      <c r="AS20" s="204"/>
      <c r="AT20" s="204"/>
      <c r="AU20" s="204"/>
      <c r="AV20" s="204"/>
      <c r="AW20" s="204"/>
      <c r="AX20" s="204"/>
      <c r="AY20" s="204"/>
      <c r="AZ20" s="204"/>
      <c r="BA20" s="204"/>
      <c r="BB20" s="204"/>
      <c r="BC20" s="204"/>
      <c r="BD20" s="204"/>
      <c r="BE20" s="868" t="s">
        <v>614</v>
      </c>
      <c r="BF20" s="868"/>
      <c r="BG20" s="868"/>
      <c r="BH20" s="868"/>
      <c r="BI20" s="868"/>
      <c r="BJ20" s="868"/>
      <c r="BK20" s="868"/>
      <c r="BL20" s="868"/>
      <c r="BM20" s="868"/>
      <c r="BN20" s="868"/>
      <c r="BO20" s="204"/>
      <c r="BP20" s="204"/>
      <c r="BQ20" s="204"/>
      <c r="BR20" s="204"/>
      <c r="BS20" s="204"/>
      <c r="BT20" s="184"/>
    </row>
    <row r="21" spans="1:131" x14ac:dyDescent="0.2">
      <c r="A21" s="183"/>
      <c r="B21" s="188"/>
      <c r="C21" s="188"/>
      <c r="D21" s="188"/>
      <c r="E21" s="188"/>
      <c r="F21" s="188"/>
      <c r="G21" s="188"/>
      <c r="H21" s="188"/>
      <c r="I21" s="188"/>
      <c r="J21" s="188"/>
      <c r="K21" s="188"/>
      <c r="L21" s="204"/>
      <c r="M21" s="204"/>
      <c r="N21" s="204"/>
      <c r="O21" s="204"/>
      <c r="P21" s="204"/>
      <c r="Q21" s="204"/>
      <c r="R21" s="204"/>
      <c r="S21" s="206"/>
      <c r="T21" s="206"/>
      <c r="U21" s="206"/>
      <c r="V21" s="206"/>
      <c r="W21" s="206"/>
      <c r="X21" s="206"/>
      <c r="Y21" s="206"/>
      <c r="Z21" s="206"/>
      <c r="AA21" s="206"/>
      <c r="AB21" s="206"/>
      <c r="AC21" s="206"/>
      <c r="AD21" s="206"/>
      <c r="AE21" s="206"/>
      <c r="AF21" s="206"/>
      <c r="AG21" s="206"/>
      <c r="AH21" s="206"/>
      <c r="AI21" s="206"/>
      <c r="AJ21" s="206"/>
      <c r="AK21" s="206"/>
      <c r="AL21" s="204"/>
      <c r="AM21" s="204"/>
      <c r="AN21" s="204"/>
      <c r="AO21" s="204"/>
      <c r="AP21" s="204"/>
      <c r="AQ21" s="204"/>
      <c r="AR21" s="204"/>
      <c r="AS21" s="204"/>
      <c r="AT21" s="204"/>
      <c r="AU21" s="204"/>
      <c r="AV21" s="204"/>
      <c r="AW21" s="204"/>
      <c r="AX21" s="204"/>
      <c r="AY21" s="204"/>
      <c r="AZ21" s="204"/>
      <c r="BA21" s="204"/>
      <c r="BB21" s="204"/>
      <c r="BC21" s="204"/>
      <c r="BD21" s="204"/>
      <c r="BE21" s="204"/>
      <c r="BF21" s="204"/>
      <c r="BG21" s="204"/>
      <c r="BH21" s="205"/>
      <c r="BI21" s="205"/>
      <c r="BJ21" s="205"/>
      <c r="BK21" s="205"/>
      <c r="BL21" s="204"/>
      <c r="BM21" s="204"/>
      <c r="BN21" s="204"/>
      <c r="BO21" s="204"/>
      <c r="BP21" s="204"/>
      <c r="BQ21" s="204"/>
      <c r="BR21" s="204"/>
      <c r="BS21" s="204"/>
      <c r="BT21" s="184"/>
    </row>
    <row r="22" spans="1:131" s="189" customFormat="1" ht="18" customHeight="1" x14ac:dyDescent="0.2">
      <c r="BC22" s="869" t="s">
        <v>602</v>
      </c>
      <c r="BD22" s="869"/>
      <c r="BE22" s="869"/>
      <c r="BF22" s="869"/>
      <c r="BG22" s="869" t="s">
        <v>603</v>
      </c>
      <c r="BH22" s="869"/>
      <c r="BI22" s="869"/>
      <c r="BJ22" s="869"/>
      <c r="BK22" s="870" t="s">
        <v>604</v>
      </c>
      <c r="BL22" s="871"/>
      <c r="BM22" s="872"/>
      <c r="BN22" s="870" t="s">
        <v>605</v>
      </c>
      <c r="BO22" s="871"/>
      <c r="BP22" s="871"/>
      <c r="BQ22" s="871"/>
      <c r="BR22" s="871"/>
      <c r="BS22" s="871"/>
      <c r="BT22" s="872"/>
      <c r="BU22" s="190"/>
      <c r="BV22" s="191"/>
      <c r="BW22" s="191"/>
      <c r="BX22" s="191"/>
      <c r="BY22" s="191"/>
      <c r="BZ22" s="191"/>
      <c r="CA22" s="191"/>
      <c r="CB22" s="191"/>
      <c r="CC22" s="191"/>
      <c r="CD22" s="191"/>
      <c r="CE22" s="191"/>
      <c r="CF22" s="191"/>
      <c r="CG22" s="191"/>
      <c r="CH22" s="191"/>
      <c r="CI22" s="191"/>
      <c r="CJ22" s="191"/>
      <c r="CK22" s="191"/>
      <c r="CL22" s="191"/>
      <c r="CM22" s="191"/>
      <c r="CN22" s="191"/>
      <c r="CO22" s="191"/>
      <c r="CP22" s="191"/>
      <c r="CQ22" s="191"/>
      <c r="CR22" s="191"/>
      <c r="CS22" s="191"/>
      <c r="CT22" s="191"/>
      <c r="CU22" s="191"/>
      <c r="CV22" s="191"/>
      <c r="CW22" s="191"/>
      <c r="CX22" s="191"/>
      <c r="CY22" s="191"/>
      <c r="CZ22" s="191"/>
      <c r="DA22" s="191"/>
      <c r="DB22" s="191"/>
      <c r="DC22" s="191"/>
      <c r="DD22" s="191"/>
      <c r="DE22" s="191"/>
      <c r="DF22" s="191"/>
      <c r="DG22" s="191"/>
      <c r="DH22" s="191"/>
      <c r="DI22" s="191"/>
      <c r="DJ22" s="191"/>
      <c r="DK22" s="191"/>
      <c r="DL22" s="191"/>
      <c r="DM22" s="191"/>
      <c r="DN22" s="191"/>
      <c r="DO22" s="191"/>
      <c r="DP22" s="191"/>
      <c r="DQ22" s="191"/>
      <c r="DR22" s="191"/>
      <c r="DS22" s="190"/>
      <c r="DT22" s="190"/>
      <c r="DU22" s="190"/>
      <c r="DV22" s="190"/>
      <c r="DW22" s="190"/>
      <c r="DX22" s="190"/>
      <c r="DY22" s="190"/>
      <c r="DZ22" s="190"/>
      <c r="EA22" s="190"/>
    </row>
    <row r="23" spans="1:131" s="21" customFormat="1" ht="35.25" customHeight="1" x14ac:dyDescent="0.2">
      <c r="BC23" s="861" t="s">
        <v>292</v>
      </c>
      <c r="BD23" s="861"/>
      <c r="BE23" s="861"/>
      <c r="BF23" s="861"/>
      <c r="BG23" s="1362" t="s">
        <v>2765</v>
      </c>
      <c r="BH23" s="1362"/>
      <c r="BI23" s="1362"/>
      <c r="BJ23" s="1362"/>
      <c r="BK23" s="862" t="s">
        <v>519</v>
      </c>
      <c r="BL23" s="863"/>
      <c r="BM23" s="864"/>
      <c r="BN23" s="865" t="s">
        <v>1202</v>
      </c>
      <c r="BO23" s="866"/>
      <c r="BP23" s="866"/>
      <c r="BQ23" s="866"/>
      <c r="BR23" s="866"/>
      <c r="BS23" s="866"/>
      <c r="BT23" s="867"/>
    </row>
    <row r="24" spans="1:131" s="189" customFormat="1" ht="8.25" customHeight="1" x14ac:dyDescent="0.2">
      <c r="A24" s="191"/>
      <c r="B24" s="191"/>
      <c r="C24" s="191"/>
      <c r="D24" s="191"/>
      <c r="E24" s="191"/>
      <c r="F24" s="191"/>
      <c r="G24" s="191"/>
      <c r="H24" s="351"/>
      <c r="I24" s="351"/>
      <c r="J24" s="351"/>
      <c r="K24" s="351"/>
      <c r="L24" s="351"/>
      <c r="M24" s="351"/>
      <c r="N24" s="351"/>
      <c r="O24" s="191"/>
      <c r="P24" s="191"/>
      <c r="Q24" s="191"/>
      <c r="R24" s="191"/>
      <c r="S24" s="191"/>
      <c r="T24" s="191"/>
      <c r="U24" s="191"/>
      <c r="V24" s="191"/>
      <c r="W24" s="191"/>
      <c r="X24" s="191"/>
      <c r="Y24" s="191"/>
      <c r="Z24" s="191"/>
      <c r="AA24" s="191"/>
      <c r="AB24" s="191"/>
      <c r="AC24" s="191"/>
      <c r="AD24" s="191"/>
      <c r="AE24" s="191"/>
      <c r="AF24" s="191"/>
      <c r="AG24" s="191"/>
      <c r="AH24" s="191"/>
      <c r="AI24" s="191"/>
      <c r="AJ24" s="191"/>
      <c r="AK24" s="191"/>
      <c r="AL24" s="191"/>
      <c r="AM24" s="191"/>
      <c r="AN24" s="191"/>
      <c r="AO24" s="191"/>
      <c r="AP24" s="191"/>
      <c r="AQ24" s="191"/>
      <c r="AR24" s="191"/>
      <c r="AS24" s="191"/>
      <c r="AT24" s="191"/>
      <c r="AU24" s="191"/>
      <c r="AV24" s="191"/>
      <c r="AW24" s="191"/>
      <c r="AX24" s="191"/>
      <c r="AY24" s="191"/>
      <c r="AZ24" s="191"/>
      <c r="BA24" s="191"/>
      <c r="BB24" s="191"/>
      <c r="BC24" s="191"/>
      <c r="BD24" s="191"/>
      <c r="BE24" s="191"/>
      <c r="BF24" s="191"/>
      <c r="BG24" s="191"/>
      <c r="BH24" s="191"/>
      <c r="BI24" s="191"/>
      <c r="BJ24" s="191"/>
      <c r="BK24" s="191"/>
      <c r="BL24" s="351"/>
      <c r="BM24" s="351"/>
      <c r="BN24" s="351"/>
      <c r="BO24" s="351"/>
      <c r="BP24" s="351"/>
      <c r="BQ24" s="351"/>
      <c r="BR24" s="351"/>
      <c r="BS24" s="351"/>
      <c r="BT24" s="351"/>
    </row>
    <row r="25" spans="1:131" ht="15.75" customHeight="1" x14ac:dyDescent="0.2">
      <c r="A25" s="183"/>
      <c r="B25" s="204"/>
      <c r="C25" s="204"/>
      <c r="D25" s="183"/>
      <c r="E25" s="183"/>
      <c r="F25" s="183"/>
      <c r="G25" s="204"/>
      <c r="H25" s="193"/>
      <c r="I25" s="193"/>
      <c r="J25" s="193"/>
      <c r="K25" s="193"/>
      <c r="L25" s="207"/>
      <c r="M25" s="207"/>
      <c r="N25" s="207"/>
      <c r="O25" s="204"/>
      <c r="P25" s="204"/>
      <c r="Q25" s="204"/>
      <c r="R25" s="204"/>
      <c r="S25" s="206"/>
      <c r="T25" s="206"/>
      <c r="U25" s="206"/>
      <c r="V25" s="206"/>
      <c r="W25" s="206"/>
      <c r="X25" s="206"/>
      <c r="Y25" s="206"/>
      <c r="Z25" s="206"/>
      <c r="AA25" s="206"/>
      <c r="AB25" s="206"/>
      <c r="AC25" s="206"/>
      <c r="AD25" s="206"/>
      <c r="AE25" s="206"/>
      <c r="AF25" s="206"/>
      <c r="AG25" s="206"/>
      <c r="AH25" s="206"/>
      <c r="AI25" s="206"/>
      <c r="AJ25" s="206"/>
      <c r="AK25" s="206"/>
      <c r="AL25" s="204"/>
      <c r="AM25" s="204"/>
      <c r="AN25" s="204"/>
      <c r="AO25" s="204"/>
      <c r="AP25" s="204"/>
      <c r="AQ25" s="204"/>
      <c r="AR25" s="204"/>
      <c r="AS25" s="204"/>
      <c r="AT25" s="204"/>
      <c r="AU25" s="204"/>
      <c r="AV25" s="204"/>
      <c r="AW25" s="204"/>
      <c r="AX25" s="204"/>
      <c r="AY25" s="204"/>
      <c r="AZ25" s="204"/>
      <c r="BA25" s="204"/>
      <c r="BB25" s="204"/>
      <c r="BC25" s="204"/>
      <c r="BD25" s="204"/>
      <c r="BE25" s="204"/>
      <c r="BF25" s="204"/>
      <c r="BG25" s="204"/>
      <c r="BH25" s="205"/>
      <c r="BI25" s="205"/>
      <c r="BJ25" s="205"/>
      <c r="BK25" s="204"/>
      <c r="BL25" s="193"/>
      <c r="BM25" s="193"/>
      <c r="BN25" s="193"/>
      <c r="BO25" s="193"/>
      <c r="BP25" s="193"/>
      <c r="BQ25" s="193"/>
      <c r="BR25" s="193"/>
      <c r="BS25" s="193"/>
      <c r="BT25" s="193"/>
    </row>
    <row r="26" spans="1:131" x14ac:dyDescent="0.2">
      <c r="A26" s="183"/>
      <c r="B26" s="204"/>
      <c r="C26" s="204"/>
      <c r="D26" s="183"/>
      <c r="E26" s="183"/>
      <c r="H26" s="28"/>
      <c r="I26" s="208"/>
      <c r="J26" s="208"/>
      <c r="K26" s="208"/>
      <c r="BM26" s="204"/>
      <c r="BN26" s="204"/>
      <c r="BO26" s="204"/>
      <c r="BP26" s="204"/>
      <c r="BQ26" s="204"/>
      <c r="BR26" s="204"/>
      <c r="BS26" s="204"/>
      <c r="BT26" s="184"/>
    </row>
  </sheetData>
  <mergeCells count="175">
    <mergeCell ref="BE20:BN20"/>
    <mergeCell ref="BC22:BF22"/>
    <mergeCell ref="BG22:BJ22"/>
    <mergeCell ref="BK22:BM22"/>
    <mergeCell ref="BN22:BT22"/>
    <mergeCell ref="BC23:BF23"/>
    <mergeCell ref="BG23:BJ23"/>
    <mergeCell ref="BK23:BM23"/>
    <mergeCell ref="BN23:BT23"/>
    <mergeCell ref="BQ16:BQ18"/>
    <mergeCell ref="BR16:BR18"/>
    <mergeCell ref="BS16:BS18"/>
    <mergeCell ref="BT16:BT18"/>
    <mergeCell ref="I17:K17"/>
    <mergeCell ref="BH17:BJ17"/>
    <mergeCell ref="I18:K18"/>
    <mergeCell ref="BH18:BJ18"/>
    <mergeCell ref="AZ16:AZ18"/>
    <mergeCell ref="BB16:BB18"/>
    <mergeCell ref="BD16:BD18"/>
    <mergeCell ref="BE16:BE18"/>
    <mergeCell ref="BG16:BG18"/>
    <mergeCell ref="BH16:BJ16"/>
    <mergeCell ref="AN16:AN18"/>
    <mergeCell ref="AP16:AP18"/>
    <mergeCell ref="AR16:AR18"/>
    <mergeCell ref="AT16:AT18"/>
    <mergeCell ref="AV16:AV18"/>
    <mergeCell ref="AX16:AX18"/>
    <mergeCell ref="AB16:AB18"/>
    <mergeCell ref="AD16:AD18"/>
    <mergeCell ref="AF16:AF18"/>
    <mergeCell ref="AH16:AH18"/>
    <mergeCell ref="AJ16:AJ18"/>
    <mergeCell ref="AL16:AL18"/>
    <mergeCell ref="Q16:Q18"/>
    <mergeCell ref="R16:R18"/>
    <mergeCell ref="T16:T18"/>
    <mergeCell ref="V16:V18"/>
    <mergeCell ref="X16:X18"/>
    <mergeCell ref="Z16:Z18"/>
    <mergeCell ref="C16:C18"/>
    <mergeCell ref="D16:F18"/>
    <mergeCell ref="I16:K16"/>
    <mergeCell ref="L16:N18"/>
    <mergeCell ref="O16:O18"/>
    <mergeCell ref="P16:P18"/>
    <mergeCell ref="BS12:BS15"/>
    <mergeCell ref="BT12:BT15"/>
    <mergeCell ref="I13:K13"/>
    <mergeCell ref="BH13:BJ13"/>
    <mergeCell ref="I14:K14"/>
    <mergeCell ref="BH14:BJ14"/>
    <mergeCell ref="I15:K15"/>
    <mergeCell ref="BH15:BJ15"/>
    <mergeCell ref="BD12:BD15"/>
    <mergeCell ref="BE12:BE14"/>
    <mergeCell ref="BG12:BG15"/>
    <mergeCell ref="BH12:BJ12"/>
    <mergeCell ref="BQ12:BQ15"/>
    <mergeCell ref="BR12:BR15"/>
    <mergeCell ref="AR12:AR14"/>
    <mergeCell ref="AT12:AT14"/>
    <mergeCell ref="AV12:AV14"/>
    <mergeCell ref="AX12:AX14"/>
    <mergeCell ref="AZ12:AZ14"/>
    <mergeCell ref="BB12:BB14"/>
    <mergeCell ref="AF12:AF14"/>
    <mergeCell ref="AH12:AH14"/>
    <mergeCell ref="AJ12:AJ14"/>
    <mergeCell ref="AL12:AL14"/>
    <mergeCell ref="AN12:AN14"/>
    <mergeCell ref="AP12:AP14"/>
    <mergeCell ref="T12:T15"/>
    <mergeCell ref="V12:V15"/>
    <mergeCell ref="X12:X15"/>
    <mergeCell ref="Z12:Z15"/>
    <mergeCell ref="AB12:AB14"/>
    <mergeCell ref="AD12:AD14"/>
    <mergeCell ref="I12:K12"/>
    <mergeCell ref="L12:N15"/>
    <mergeCell ref="O12:O15"/>
    <mergeCell ref="P12:P15"/>
    <mergeCell ref="Q12:Q15"/>
    <mergeCell ref="R12:R15"/>
    <mergeCell ref="BG9:BG11"/>
    <mergeCell ref="BH9:BJ9"/>
    <mergeCell ref="BQ9:BQ11"/>
    <mergeCell ref="BR9:BR11"/>
    <mergeCell ref="BS9:BS11"/>
    <mergeCell ref="BT9:BT11"/>
    <mergeCell ref="BH10:BJ10"/>
    <mergeCell ref="BH11:BJ11"/>
    <mergeCell ref="AV9:AV11"/>
    <mergeCell ref="AX9:AX11"/>
    <mergeCell ref="AZ9:AZ11"/>
    <mergeCell ref="BB9:BB11"/>
    <mergeCell ref="BD9:BD11"/>
    <mergeCell ref="BE9:BE11"/>
    <mergeCell ref="AJ9:AJ11"/>
    <mergeCell ref="AL9:AL11"/>
    <mergeCell ref="AN9:AN11"/>
    <mergeCell ref="AP9:AP11"/>
    <mergeCell ref="AR9:AR11"/>
    <mergeCell ref="AT9:AT11"/>
    <mergeCell ref="X9:X11"/>
    <mergeCell ref="Z9:Z11"/>
    <mergeCell ref="AB9:AB11"/>
    <mergeCell ref="AD9:AD11"/>
    <mergeCell ref="AF9:AF11"/>
    <mergeCell ref="AH9:AH11"/>
    <mergeCell ref="O9:O11"/>
    <mergeCell ref="P9:P11"/>
    <mergeCell ref="Q9:Q11"/>
    <mergeCell ref="R9:R11"/>
    <mergeCell ref="T9:T11"/>
    <mergeCell ref="V9:V11"/>
    <mergeCell ref="A9:A18"/>
    <mergeCell ref="B9:B18"/>
    <mergeCell ref="C9:C11"/>
    <mergeCell ref="D9:F11"/>
    <mergeCell ref="I9:K9"/>
    <mergeCell ref="L9:N11"/>
    <mergeCell ref="I10:K10"/>
    <mergeCell ref="I11:K11"/>
    <mergeCell ref="C12:C15"/>
    <mergeCell ref="D12:F15"/>
    <mergeCell ref="W7:X7"/>
    <mergeCell ref="Y7:Z7"/>
    <mergeCell ref="AY7:AZ7"/>
    <mergeCell ref="BA7:BB7"/>
    <mergeCell ref="BC7:BG7"/>
    <mergeCell ref="BH7:BN7"/>
    <mergeCell ref="BO7:BT7"/>
    <mergeCell ref="BH8:BJ8"/>
    <mergeCell ref="AM7:AN7"/>
    <mergeCell ref="AO7:AP7"/>
    <mergeCell ref="AQ7:AR7"/>
    <mergeCell ref="AS7:AT7"/>
    <mergeCell ref="AU7:AV7"/>
    <mergeCell ref="AW7:AX7"/>
    <mergeCell ref="A7:A8"/>
    <mergeCell ref="B7:B8"/>
    <mergeCell ref="C7:C8"/>
    <mergeCell ref="D7:F8"/>
    <mergeCell ref="G7:G8"/>
    <mergeCell ref="H7:K8"/>
    <mergeCell ref="BI3:BL4"/>
    <mergeCell ref="BO3:BT4"/>
    <mergeCell ref="B4:I4"/>
    <mergeCell ref="J4:K4"/>
    <mergeCell ref="A6:N6"/>
    <mergeCell ref="O6:R6"/>
    <mergeCell ref="S6:BG6"/>
    <mergeCell ref="BH6:BT6"/>
    <mergeCell ref="AA7:AB7"/>
    <mergeCell ref="AC7:AD7"/>
    <mergeCell ref="AE7:AF7"/>
    <mergeCell ref="AG7:AH7"/>
    <mergeCell ref="AI7:AJ7"/>
    <mergeCell ref="AK7:AL7"/>
    <mergeCell ref="L7:N8"/>
    <mergeCell ref="O7:R7"/>
    <mergeCell ref="S7:T7"/>
    <mergeCell ref="U7:V7"/>
    <mergeCell ref="A1:K1"/>
    <mergeCell ref="L1:N4"/>
    <mergeCell ref="T1:U4"/>
    <mergeCell ref="BH1:BH2"/>
    <mergeCell ref="BI1:BL2"/>
    <mergeCell ref="BO1:BT2"/>
    <mergeCell ref="A2:K2"/>
    <mergeCell ref="B3:I3"/>
    <mergeCell ref="J3:K3"/>
    <mergeCell ref="BH3:BH4"/>
  </mergeCells>
  <conditionalFormatting sqref="BO16:BP18 BO9:BP11">
    <cfRule type="cellIs" dxfId="89" priority="3" stopIfTrue="1" operator="lessThan">
      <formula>1</formula>
    </cfRule>
  </conditionalFormatting>
  <conditionalFormatting sqref="BO12:BP14">
    <cfRule type="cellIs" dxfId="88" priority="2" stopIfTrue="1" operator="lessThan">
      <formula>1</formula>
    </cfRule>
  </conditionalFormatting>
  <conditionalFormatting sqref="BO15:BP15">
    <cfRule type="cellIs" dxfId="87" priority="1" stopIfTrue="1" operator="lessThan">
      <formula>1</formula>
    </cfRule>
  </conditionalFormatting>
  <dataValidations count="6">
    <dataValidation type="list" allowBlank="1" showInputMessage="1" showErrorMessage="1" error="Selecciones de la lista" sqref="G9:G18 JC9:JC18 SY9:SY18 ACU9:ACU18 AMQ9:AMQ18 AWM9:AWM18 BGI9:BGI18 BQE9:BQE18 CAA9:CAA18 CJW9:CJW18 CTS9:CTS18 DDO9:DDO18 DNK9:DNK18 DXG9:DXG18 EHC9:EHC18 EQY9:EQY18 FAU9:FAU18 FKQ9:FKQ18 FUM9:FUM18 GEI9:GEI18 GOE9:GOE18 GYA9:GYA18 HHW9:HHW18 HRS9:HRS18 IBO9:IBO18 ILK9:ILK18 IVG9:IVG18 JFC9:JFC18 JOY9:JOY18 JYU9:JYU18 KIQ9:KIQ18 KSM9:KSM18 LCI9:LCI18 LME9:LME18 LWA9:LWA18 MFW9:MFW18 MPS9:MPS18 MZO9:MZO18 NJK9:NJK18 NTG9:NTG18 ODC9:ODC18 OMY9:OMY18 OWU9:OWU18 PGQ9:PGQ18 PQM9:PQM18 QAI9:QAI18 QKE9:QKE18 QUA9:QUA18 RDW9:RDW18 RNS9:RNS18 RXO9:RXO18 SHK9:SHK18 SRG9:SRG18 TBC9:TBC18 TKY9:TKY18 TUU9:TUU18 UEQ9:UEQ18 UOM9:UOM18 UYI9:UYI18 VIE9:VIE18 VSA9:VSA18 WBW9:WBW18 WLS9:WLS18 WVO9:WVO18 G65545:G65554 JC65545:JC65554 SY65545:SY65554 ACU65545:ACU65554 AMQ65545:AMQ65554 AWM65545:AWM65554 BGI65545:BGI65554 BQE65545:BQE65554 CAA65545:CAA65554 CJW65545:CJW65554 CTS65545:CTS65554 DDO65545:DDO65554 DNK65545:DNK65554 DXG65545:DXG65554 EHC65545:EHC65554 EQY65545:EQY65554 FAU65545:FAU65554 FKQ65545:FKQ65554 FUM65545:FUM65554 GEI65545:GEI65554 GOE65545:GOE65554 GYA65545:GYA65554 HHW65545:HHW65554 HRS65545:HRS65554 IBO65545:IBO65554 ILK65545:ILK65554 IVG65545:IVG65554 JFC65545:JFC65554 JOY65545:JOY65554 JYU65545:JYU65554 KIQ65545:KIQ65554 KSM65545:KSM65554 LCI65545:LCI65554 LME65545:LME65554 LWA65545:LWA65554 MFW65545:MFW65554 MPS65545:MPS65554 MZO65545:MZO65554 NJK65545:NJK65554 NTG65545:NTG65554 ODC65545:ODC65554 OMY65545:OMY65554 OWU65545:OWU65554 PGQ65545:PGQ65554 PQM65545:PQM65554 QAI65545:QAI65554 QKE65545:QKE65554 QUA65545:QUA65554 RDW65545:RDW65554 RNS65545:RNS65554 RXO65545:RXO65554 SHK65545:SHK65554 SRG65545:SRG65554 TBC65545:TBC65554 TKY65545:TKY65554 TUU65545:TUU65554 UEQ65545:UEQ65554 UOM65545:UOM65554 UYI65545:UYI65554 VIE65545:VIE65554 VSA65545:VSA65554 WBW65545:WBW65554 WLS65545:WLS65554 WVO65545:WVO65554 G131081:G131090 JC131081:JC131090 SY131081:SY131090 ACU131081:ACU131090 AMQ131081:AMQ131090 AWM131081:AWM131090 BGI131081:BGI131090 BQE131081:BQE131090 CAA131081:CAA131090 CJW131081:CJW131090 CTS131081:CTS131090 DDO131081:DDO131090 DNK131081:DNK131090 DXG131081:DXG131090 EHC131081:EHC131090 EQY131081:EQY131090 FAU131081:FAU131090 FKQ131081:FKQ131090 FUM131081:FUM131090 GEI131081:GEI131090 GOE131081:GOE131090 GYA131081:GYA131090 HHW131081:HHW131090 HRS131081:HRS131090 IBO131081:IBO131090 ILK131081:ILK131090 IVG131081:IVG131090 JFC131081:JFC131090 JOY131081:JOY131090 JYU131081:JYU131090 KIQ131081:KIQ131090 KSM131081:KSM131090 LCI131081:LCI131090 LME131081:LME131090 LWA131081:LWA131090 MFW131081:MFW131090 MPS131081:MPS131090 MZO131081:MZO131090 NJK131081:NJK131090 NTG131081:NTG131090 ODC131081:ODC131090 OMY131081:OMY131090 OWU131081:OWU131090 PGQ131081:PGQ131090 PQM131081:PQM131090 QAI131081:QAI131090 QKE131081:QKE131090 QUA131081:QUA131090 RDW131081:RDW131090 RNS131081:RNS131090 RXO131081:RXO131090 SHK131081:SHK131090 SRG131081:SRG131090 TBC131081:TBC131090 TKY131081:TKY131090 TUU131081:TUU131090 UEQ131081:UEQ131090 UOM131081:UOM131090 UYI131081:UYI131090 VIE131081:VIE131090 VSA131081:VSA131090 WBW131081:WBW131090 WLS131081:WLS131090 WVO131081:WVO131090 G196617:G196626 JC196617:JC196626 SY196617:SY196626 ACU196617:ACU196626 AMQ196617:AMQ196626 AWM196617:AWM196626 BGI196617:BGI196626 BQE196617:BQE196626 CAA196617:CAA196626 CJW196617:CJW196626 CTS196617:CTS196626 DDO196617:DDO196626 DNK196617:DNK196626 DXG196617:DXG196626 EHC196617:EHC196626 EQY196617:EQY196626 FAU196617:FAU196626 FKQ196617:FKQ196626 FUM196617:FUM196626 GEI196617:GEI196626 GOE196617:GOE196626 GYA196617:GYA196626 HHW196617:HHW196626 HRS196617:HRS196626 IBO196617:IBO196626 ILK196617:ILK196626 IVG196617:IVG196626 JFC196617:JFC196626 JOY196617:JOY196626 JYU196617:JYU196626 KIQ196617:KIQ196626 KSM196617:KSM196626 LCI196617:LCI196626 LME196617:LME196626 LWA196617:LWA196626 MFW196617:MFW196626 MPS196617:MPS196626 MZO196617:MZO196626 NJK196617:NJK196626 NTG196617:NTG196626 ODC196617:ODC196626 OMY196617:OMY196626 OWU196617:OWU196626 PGQ196617:PGQ196626 PQM196617:PQM196626 QAI196617:QAI196626 QKE196617:QKE196626 QUA196617:QUA196626 RDW196617:RDW196626 RNS196617:RNS196626 RXO196617:RXO196626 SHK196617:SHK196626 SRG196617:SRG196626 TBC196617:TBC196626 TKY196617:TKY196626 TUU196617:TUU196626 UEQ196617:UEQ196626 UOM196617:UOM196626 UYI196617:UYI196626 VIE196617:VIE196626 VSA196617:VSA196626 WBW196617:WBW196626 WLS196617:WLS196626 WVO196617:WVO196626 G262153:G262162 JC262153:JC262162 SY262153:SY262162 ACU262153:ACU262162 AMQ262153:AMQ262162 AWM262153:AWM262162 BGI262153:BGI262162 BQE262153:BQE262162 CAA262153:CAA262162 CJW262153:CJW262162 CTS262153:CTS262162 DDO262153:DDO262162 DNK262153:DNK262162 DXG262153:DXG262162 EHC262153:EHC262162 EQY262153:EQY262162 FAU262153:FAU262162 FKQ262153:FKQ262162 FUM262153:FUM262162 GEI262153:GEI262162 GOE262153:GOE262162 GYA262153:GYA262162 HHW262153:HHW262162 HRS262153:HRS262162 IBO262153:IBO262162 ILK262153:ILK262162 IVG262153:IVG262162 JFC262153:JFC262162 JOY262153:JOY262162 JYU262153:JYU262162 KIQ262153:KIQ262162 KSM262153:KSM262162 LCI262153:LCI262162 LME262153:LME262162 LWA262153:LWA262162 MFW262153:MFW262162 MPS262153:MPS262162 MZO262153:MZO262162 NJK262153:NJK262162 NTG262153:NTG262162 ODC262153:ODC262162 OMY262153:OMY262162 OWU262153:OWU262162 PGQ262153:PGQ262162 PQM262153:PQM262162 QAI262153:QAI262162 QKE262153:QKE262162 QUA262153:QUA262162 RDW262153:RDW262162 RNS262153:RNS262162 RXO262153:RXO262162 SHK262153:SHK262162 SRG262153:SRG262162 TBC262153:TBC262162 TKY262153:TKY262162 TUU262153:TUU262162 UEQ262153:UEQ262162 UOM262153:UOM262162 UYI262153:UYI262162 VIE262153:VIE262162 VSA262153:VSA262162 WBW262153:WBW262162 WLS262153:WLS262162 WVO262153:WVO262162 G327689:G327698 JC327689:JC327698 SY327689:SY327698 ACU327689:ACU327698 AMQ327689:AMQ327698 AWM327689:AWM327698 BGI327689:BGI327698 BQE327689:BQE327698 CAA327689:CAA327698 CJW327689:CJW327698 CTS327689:CTS327698 DDO327689:DDO327698 DNK327689:DNK327698 DXG327689:DXG327698 EHC327689:EHC327698 EQY327689:EQY327698 FAU327689:FAU327698 FKQ327689:FKQ327698 FUM327689:FUM327698 GEI327689:GEI327698 GOE327689:GOE327698 GYA327689:GYA327698 HHW327689:HHW327698 HRS327689:HRS327698 IBO327689:IBO327698 ILK327689:ILK327698 IVG327689:IVG327698 JFC327689:JFC327698 JOY327689:JOY327698 JYU327689:JYU327698 KIQ327689:KIQ327698 KSM327689:KSM327698 LCI327689:LCI327698 LME327689:LME327698 LWA327689:LWA327698 MFW327689:MFW327698 MPS327689:MPS327698 MZO327689:MZO327698 NJK327689:NJK327698 NTG327689:NTG327698 ODC327689:ODC327698 OMY327689:OMY327698 OWU327689:OWU327698 PGQ327689:PGQ327698 PQM327689:PQM327698 QAI327689:QAI327698 QKE327689:QKE327698 QUA327689:QUA327698 RDW327689:RDW327698 RNS327689:RNS327698 RXO327689:RXO327698 SHK327689:SHK327698 SRG327689:SRG327698 TBC327689:TBC327698 TKY327689:TKY327698 TUU327689:TUU327698 UEQ327689:UEQ327698 UOM327689:UOM327698 UYI327689:UYI327698 VIE327689:VIE327698 VSA327689:VSA327698 WBW327689:WBW327698 WLS327689:WLS327698 WVO327689:WVO327698 G393225:G393234 JC393225:JC393234 SY393225:SY393234 ACU393225:ACU393234 AMQ393225:AMQ393234 AWM393225:AWM393234 BGI393225:BGI393234 BQE393225:BQE393234 CAA393225:CAA393234 CJW393225:CJW393234 CTS393225:CTS393234 DDO393225:DDO393234 DNK393225:DNK393234 DXG393225:DXG393234 EHC393225:EHC393234 EQY393225:EQY393234 FAU393225:FAU393234 FKQ393225:FKQ393234 FUM393225:FUM393234 GEI393225:GEI393234 GOE393225:GOE393234 GYA393225:GYA393234 HHW393225:HHW393234 HRS393225:HRS393234 IBO393225:IBO393234 ILK393225:ILK393234 IVG393225:IVG393234 JFC393225:JFC393234 JOY393225:JOY393234 JYU393225:JYU393234 KIQ393225:KIQ393234 KSM393225:KSM393234 LCI393225:LCI393234 LME393225:LME393234 LWA393225:LWA393234 MFW393225:MFW393234 MPS393225:MPS393234 MZO393225:MZO393234 NJK393225:NJK393234 NTG393225:NTG393234 ODC393225:ODC393234 OMY393225:OMY393234 OWU393225:OWU393234 PGQ393225:PGQ393234 PQM393225:PQM393234 QAI393225:QAI393234 QKE393225:QKE393234 QUA393225:QUA393234 RDW393225:RDW393234 RNS393225:RNS393234 RXO393225:RXO393234 SHK393225:SHK393234 SRG393225:SRG393234 TBC393225:TBC393234 TKY393225:TKY393234 TUU393225:TUU393234 UEQ393225:UEQ393234 UOM393225:UOM393234 UYI393225:UYI393234 VIE393225:VIE393234 VSA393225:VSA393234 WBW393225:WBW393234 WLS393225:WLS393234 WVO393225:WVO393234 G458761:G458770 JC458761:JC458770 SY458761:SY458770 ACU458761:ACU458770 AMQ458761:AMQ458770 AWM458761:AWM458770 BGI458761:BGI458770 BQE458761:BQE458770 CAA458761:CAA458770 CJW458761:CJW458770 CTS458761:CTS458770 DDO458761:DDO458770 DNK458761:DNK458770 DXG458761:DXG458770 EHC458761:EHC458770 EQY458761:EQY458770 FAU458761:FAU458770 FKQ458761:FKQ458770 FUM458761:FUM458770 GEI458761:GEI458770 GOE458761:GOE458770 GYA458761:GYA458770 HHW458761:HHW458770 HRS458761:HRS458770 IBO458761:IBO458770 ILK458761:ILK458770 IVG458761:IVG458770 JFC458761:JFC458770 JOY458761:JOY458770 JYU458761:JYU458770 KIQ458761:KIQ458770 KSM458761:KSM458770 LCI458761:LCI458770 LME458761:LME458770 LWA458761:LWA458770 MFW458761:MFW458770 MPS458761:MPS458770 MZO458761:MZO458770 NJK458761:NJK458770 NTG458761:NTG458770 ODC458761:ODC458770 OMY458761:OMY458770 OWU458761:OWU458770 PGQ458761:PGQ458770 PQM458761:PQM458770 QAI458761:QAI458770 QKE458761:QKE458770 QUA458761:QUA458770 RDW458761:RDW458770 RNS458761:RNS458770 RXO458761:RXO458770 SHK458761:SHK458770 SRG458761:SRG458770 TBC458761:TBC458770 TKY458761:TKY458770 TUU458761:TUU458770 UEQ458761:UEQ458770 UOM458761:UOM458770 UYI458761:UYI458770 VIE458761:VIE458770 VSA458761:VSA458770 WBW458761:WBW458770 WLS458761:WLS458770 WVO458761:WVO458770 G524297:G524306 JC524297:JC524306 SY524297:SY524306 ACU524297:ACU524306 AMQ524297:AMQ524306 AWM524297:AWM524306 BGI524297:BGI524306 BQE524297:BQE524306 CAA524297:CAA524306 CJW524297:CJW524306 CTS524297:CTS524306 DDO524297:DDO524306 DNK524297:DNK524306 DXG524297:DXG524306 EHC524297:EHC524306 EQY524297:EQY524306 FAU524297:FAU524306 FKQ524297:FKQ524306 FUM524297:FUM524306 GEI524297:GEI524306 GOE524297:GOE524306 GYA524297:GYA524306 HHW524297:HHW524306 HRS524297:HRS524306 IBO524297:IBO524306 ILK524297:ILK524306 IVG524297:IVG524306 JFC524297:JFC524306 JOY524297:JOY524306 JYU524297:JYU524306 KIQ524297:KIQ524306 KSM524297:KSM524306 LCI524297:LCI524306 LME524297:LME524306 LWA524297:LWA524306 MFW524297:MFW524306 MPS524297:MPS524306 MZO524297:MZO524306 NJK524297:NJK524306 NTG524297:NTG524306 ODC524297:ODC524306 OMY524297:OMY524306 OWU524297:OWU524306 PGQ524297:PGQ524306 PQM524297:PQM524306 QAI524297:QAI524306 QKE524297:QKE524306 QUA524297:QUA524306 RDW524297:RDW524306 RNS524297:RNS524306 RXO524297:RXO524306 SHK524297:SHK524306 SRG524297:SRG524306 TBC524297:TBC524306 TKY524297:TKY524306 TUU524297:TUU524306 UEQ524297:UEQ524306 UOM524297:UOM524306 UYI524297:UYI524306 VIE524297:VIE524306 VSA524297:VSA524306 WBW524297:WBW524306 WLS524297:WLS524306 WVO524297:WVO524306 G589833:G589842 JC589833:JC589842 SY589833:SY589842 ACU589833:ACU589842 AMQ589833:AMQ589842 AWM589833:AWM589842 BGI589833:BGI589842 BQE589833:BQE589842 CAA589833:CAA589842 CJW589833:CJW589842 CTS589833:CTS589842 DDO589833:DDO589842 DNK589833:DNK589842 DXG589833:DXG589842 EHC589833:EHC589842 EQY589833:EQY589842 FAU589833:FAU589842 FKQ589833:FKQ589842 FUM589833:FUM589842 GEI589833:GEI589842 GOE589833:GOE589842 GYA589833:GYA589842 HHW589833:HHW589842 HRS589833:HRS589842 IBO589833:IBO589842 ILK589833:ILK589842 IVG589833:IVG589842 JFC589833:JFC589842 JOY589833:JOY589842 JYU589833:JYU589842 KIQ589833:KIQ589842 KSM589833:KSM589842 LCI589833:LCI589842 LME589833:LME589842 LWA589833:LWA589842 MFW589833:MFW589842 MPS589833:MPS589842 MZO589833:MZO589842 NJK589833:NJK589842 NTG589833:NTG589842 ODC589833:ODC589842 OMY589833:OMY589842 OWU589833:OWU589842 PGQ589833:PGQ589842 PQM589833:PQM589842 QAI589833:QAI589842 QKE589833:QKE589842 QUA589833:QUA589842 RDW589833:RDW589842 RNS589833:RNS589842 RXO589833:RXO589842 SHK589833:SHK589842 SRG589833:SRG589842 TBC589833:TBC589842 TKY589833:TKY589842 TUU589833:TUU589842 UEQ589833:UEQ589842 UOM589833:UOM589842 UYI589833:UYI589842 VIE589833:VIE589842 VSA589833:VSA589842 WBW589833:WBW589842 WLS589833:WLS589842 WVO589833:WVO589842 G655369:G655378 JC655369:JC655378 SY655369:SY655378 ACU655369:ACU655378 AMQ655369:AMQ655378 AWM655369:AWM655378 BGI655369:BGI655378 BQE655369:BQE655378 CAA655369:CAA655378 CJW655369:CJW655378 CTS655369:CTS655378 DDO655369:DDO655378 DNK655369:DNK655378 DXG655369:DXG655378 EHC655369:EHC655378 EQY655369:EQY655378 FAU655369:FAU655378 FKQ655369:FKQ655378 FUM655369:FUM655378 GEI655369:GEI655378 GOE655369:GOE655378 GYA655369:GYA655378 HHW655369:HHW655378 HRS655369:HRS655378 IBO655369:IBO655378 ILK655369:ILK655378 IVG655369:IVG655378 JFC655369:JFC655378 JOY655369:JOY655378 JYU655369:JYU655378 KIQ655369:KIQ655378 KSM655369:KSM655378 LCI655369:LCI655378 LME655369:LME655378 LWA655369:LWA655378 MFW655369:MFW655378 MPS655369:MPS655378 MZO655369:MZO655378 NJK655369:NJK655378 NTG655369:NTG655378 ODC655369:ODC655378 OMY655369:OMY655378 OWU655369:OWU655378 PGQ655369:PGQ655378 PQM655369:PQM655378 QAI655369:QAI655378 QKE655369:QKE655378 QUA655369:QUA655378 RDW655369:RDW655378 RNS655369:RNS655378 RXO655369:RXO655378 SHK655369:SHK655378 SRG655369:SRG655378 TBC655369:TBC655378 TKY655369:TKY655378 TUU655369:TUU655378 UEQ655369:UEQ655378 UOM655369:UOM655378 UYI655369:UYI655378 VIE655369:VIE655378 VSA655369:VSA655378 WBW655369:WBW655378 WLS655369:WLS655378 WVO655369:WVO655378 G720905:G720914 JC720905:JC720914 SY720905:SY720914 ACU720905:ACU720914 AMQ720905:AMQ720914 AWM720905:AWM720914 BGI720905:BGI720914 BQE720905:BQE720914 CAA720905:CAA720914 CJW720905:CJW720914 CTS720905:CTS720914 DDO720905:DDO720914 DNK720905:DNK720914 DXG720905:DXG720914 EHC720905:EHC720914 EQY720905:EQY720914 FAU720905:FAU720914 FKQ720905:FKQ720914 FUM720905:FUM720914 GEI720905:GEI720914 GOE720905:GOE720914 GYA720905:GYA720914 HHW720905:HHW720914 HRS720905:HRS720914 IBO720905:IBO720914 ILK720905:ILK720914 IVG720905:IVG720914 JFC720905:JFC720914 JOY720905:JOY720914 JYU720905:JYU720914 KIQ720905:KIQ720914 KSM720905:KSM720914 LCI720905:LCI720914 LME720905:LME720914 LWA720905:LWA720914 MFW720905:MFW720914 MPS720905:MPS720914 MZO720905:MZO720914 NJK720905:NJK720914 NTG720905:NTG720914 ODC720905:ODC720914 OMY720905:OMY720914 OWU720905:OWU720914 PGQ720905:PGQ720914 PQM720905:PQM720914 QAI720905:QAI720914 QKE720905:QKE720914 QUA720905:QUA720914 RDW720905:RDW720914 RNS720905:RNS720914 RXO720905:RXO720914 SHK720905:SHK720914 SRG720905:SRG720914 TBC720905:TBC720914 TKY720905:TKY720914 TUU720905:TUU720914 UEQ720905:UEQ720914 UOM720905:UOM720914 UYI720905:UYI720914 VIE720905:VIE720914 VSA720905:VSA720914 WBW720905:WBW720914 WLS720905:WLS720914 WVO720905:WVO720914 G786441:G786450 JC786441:JC786450 SY786441:SY786450 ACU786441:ACU786450 AMQ786441:AMQ786450 AWM786441:AWM786450 BGI786441:BGI786450 BQE786441:BQE786450 CAA786441:CAA786450 CJW786441:CJW786450 CTS786441:CTS786450 DDO786441:DDO786450 DNK786441:DNK786450 DXG786441:DXG786450 EHC786441:EHC786450 EQY786441:EQY786450 FAU786441:FAU786450 FKQ786441:FKQ786450 FUM786441:FUM786450 GEI786441:GEI786450 GOE786441:GOE786450 GYA786441:GYA786450 HHW786441:HHW786450 HRS786441:HRS786450 IBO786441:IBO786450 ILK786441:ILK786450 IVG786441:IVG786450 JFC786441:JFC786450 JOY786441:JOY786450 JYU786441:JYU786450 KIQ786441:KIQ786450 KSM786441:KSM786450 LCI786441:LCI786450 LME786441:LME786450 LWA786441:LWA786450 MFW786441:MFW786450 MPS786441:MPS786450 MZO786441:MZO786450 NJK786441:NJK786450 NTG786441:NTG786450 ODC786441:ODC786450 OMY786441:OMY786450 OWU786441:OWU786450 PGQ786441:PGQ786450 PQM786441:PQM786450 QAI786441:QAI786450 QKE786441:QKE786450 QUA786441:QUA786450 RDW786441:RDW786450 RNS786441:RNS786450 RXO786441:RXO786450 SHK786441:SHK786450 SRG786441:SRG786450 TBC786441:TBC786450 TKY786441:TKY786450 TUU786441:TUU786450 UEQ786441:UEQ786450 UOM786441:UOM786450 UYI786441:UYI786450 VIE786441:VIE786450 VSA786441:VSA786450 WBW786441:WBW786450 WLS786441:WLS786450 WVO786441:WVO786450 G851977:G851986 JC851977:JC851986 SY851977:SY851986 ACU851977:ACU851986 AMQ851977:AMQ851986 AWM851977:AWM851986 BGI851977:BGI851986 BQE851977:BQE851986 CAA851977:CAA851986 CJW851977:CJW851986 CTS851977:CTS851986 DDO851977:DDO851986 DNK851977:DNK851986 DXG851977:DXG851986 EHC851977:EHC851986 EQY851977:EQY851986 FAU851977:FAU851986 FKQ851977:FKQ851986 FUM851977:FUM851986 GEI851977:GEI851986 GOE851977:GOE851986 GYA851977:GYA851986 HHW851977:HHW851986 HRS851977:HRS851986 IBO851977:IBO851986 ILK851977:ILK851986 IVG851977:IVG851986 JFC851977:JFC851986 JOY851977:JOY851986 JYU851977:JYU851986 KIQ851977:KIQ851986 KSM851977:KSM851986 LCI851977:LCI851986 LME851977:LME851986 LWA851977:LWA851986 MFW851977:MFW851986 MPS851977:MPS851986 MZO851977:MZO851986 NJK851977:NJK851986 NTG851977:NTG851986 ODC851977:ODC851986 OMY851977:OMY851986 OWU851977:OWU851986 PGQ851977:PGQ851986 PQM851977:PQM851986 QAI851977:QAI851986 QKE851977:QKE851986 QUA851977:QUA851986 RDW851977:RDW851986 RNS851977:RNS851986 RXO851977:RXO851986 SHK851977:SHK851986 SRG851977:SRG851986 TBC851977:TBC851986 TKY851977:TKY851986 TUU851977:TUU851986 UEQ851977:UEQ851986 UOM851977:UOM851986 UYI851977:UYI851986 VIE851977:VIE851986 VSA851977:VSA851986 WBW851977:WBW851986 WLS851977:WLS851986 WVO851977:WVO851986 G917513:G917522 JC917513:JC917522 SY917513:SY917522 ACU917513:ACU917522 AMQ917513:AMQ917522 AWM917513:AWM917522 BGI917513:BGI917522 BQE917513:BQE917522 CAA917513:CAA917522 CJW917513:CJW917522 CTS917513:CTS917522 DDO917513:DDO917522 DNK917513:DNK917522 DXG917513:DXG917522 EHC917513:EHC917522 EQY917513:EQY917522 FAU917513:FAU917522 FKQ917513:FKQ917522 FUM917513:FUM917522 GEI917513:GEI917522 GOE917513:GOE917522 GYA917513:GYA917522 HHW917513:HHW917522 HRS917513:HRS917522 IBO917513:IBO917522 ILK917513:ILK917522 IVG917513:IVG917522 JFC917513:JFC917522 JOY917513:JOY917522 JYU917513:JYU917522 KIQ917513:KIQ917522 KSM917513:KSM917522 LCI917513:LCI917522 LME917513:LME917522 LWA917513:LWA917522 MFW917513:MFW917522 MPS917513:MPS917522 MZO917513:MZO917522 NJK917513:NJK917522 NTG917513:NTG917522 ODC917513:ODC917522 OMY917513:OMY917522 OWU917513:OWU917522 PGQ917513:PGQ917522 PQM917513:PQM917522 QAI917513:QAI917522 QKE917513:QKE917522 QUA917513:QUA917522 RDW917513:RDW917522 RNS917513:RNS917522 RXO917513:RXO917522 SHK917513:SHK917522 SRG917513:SRG917522 TBC917513:TBC917522 TKY917513:TKY917522 TUU917513:TUU917522 UEQ917513:UEQ917522 UOM917513:UOM917522 UYI917513:UYI917522 VIE917513:VIE917522 VSA917513:VSA917522 WBW917513:WBW917522 WLS917513:WLS917522 WVO917513:WVO917522 G983049:G983058 JC983049:JC983058 SY983049:SY983058 ACU983049:ACU983058 AMQ983049:AMQ983058 AWM983049:AWM983058 BGI983049:BGI983058 BQE983049:BQE983058 CAA983049:CAA983058 CJW983049:CJW983058 CTS983049:CTS983058 DDO983049:DDO983058 DNK983049:DNK983058 DXG983049:DXG983058 EHC983049:EHC983058 EQY983049:EQY983058 FAU983049:FAU983058 FKQ983049:FKQ983058 FUM983049:FUM983058 GEI983049:GEI983058 GOE983049:GOE983058 GYA983049:GYA983058 HHW983049:HHW983058 HRS983049:HRS983058 IBO983049:IBO983058 ILK983049:ILK983058 IVG983049:IVG983058 JFC983049:JFC983058 JOY983049:JOY983058 JYU983049:JYU983058 KIQ983049:KIQ983058 KSM983049:KSM983058 LCI983049:LCI983058 LME983049:LME983058 LWA983049:LWA983058 MFW983049:MFW983058 MPS983049:MPS983058 MZO983049:MZO983058 NJK983049:NJK983058 NTG983049:NTG983058 ODC983049:ODC983058 OMY983049:OMY983058 OWU983049:OWU983058 PGQ983049:PGQ983058 PQM983049:PQM983058 QAI983049:QAI983058 QKE983049:QKE983058 QUA983049:QUA983058 RDW983049:RDW983058 RNS983049:RNS983058 RXO983049:RXO983058 SHK983049:SHK983058 SRG983049:SRG983058 TBC983049:TBC983058 TKY983049:TKY983058 TUU983049:TUU983058 UEQ983049:UEQ983058 UOM983049:UOM983058 UYI983049:UYI983058 VIE983049:VIE983058 VSA983049:VSA983058 WBW983049:WBW983058 WLS983049:WLS983058 WVO983049:WVO983058">
      <formula1>Causa</formula1>
    </dataValidation>
    <dataValidation type="list" showInputMessage="1" showErrorMessage="1" errorTitle="Rechazado" error="Solo son validadas las opciones de la lista" sqref="BL9:BL18 LH9:LH18 VD9:VD18 AEZ9:AEZ18 AOV9:AOV18 AYR9:AYR18 BIN9:BIN18 BSJ9:BSJ18 CCF9:CCF18 CMB9:CMB18 CVX9:CVX18 DFT9:DFT18 DPP9:DPP18 DZL9:DZL18 EJH9:EJH18 ETD9:ETD18 FCZ9:FCZ18 FMV9:FMV18 FWR9:FWR18 GGN9:GGN18 GQJ9:GQJ18 HAF9:HAF18 HKB9:HKB18 HTX9:HTX18 IDT9:IDT18 INP9:INP18 IXL9:IXL18 JHH9:JHH18 JRD9:JRD18 KAZ9:KAZ18 KKV9:KKV18 KUR9:KUR18 LEN9:LEN18 LOJ9:LOJ18 LYF9:LYF18 MIB9:MIB18 MRX9:MRX18 NBT9:NBT18 NLP9:NLP18 NVL9:NVL18 OFH9:OFH18 OPD9:OPD18 OYZ9:OYZ18 PIV9:PIV18 PSR9:PSR18 QCN9:QCN18 QMJ9:QMJ18 QWF9:QWF18 RGB9:RGB18 RPX9:RPX18 RZT9:RZT18 SJP9:SJP18 STL9:STL18 TDH9:TDH18 TND9:TND18 TWZ9:TWZ18 UGV9:UGV18 UQR9:UQR18 VAN9:VAN18 VKJ9:VKJ18 VUF9:VUF18 WEB9:WEB18 WNX9:WNX18 WXT9:WXT18 BL65545:BL65554 LH65545:LH65554 VD65545:VD65554 AEZ65545:AEZ65554 AOV65545:AOV65554 AYR65545:AYR65554 BIN65545:BIN65554 BSJ65545:BSJ65554 CCF65545:CCF65554 CMB65545:CMB65554 CVX65545:CVX65554 DFT65545:DFT65554 DPP65545:DPP65554 DZL65545:DZL65554 EJH65545:EJH65554 ETD65545:ETD65554 FCZ65545:FCZ65554 FMV65545:FMV65554 FWR65545:FWR65554 GGN65545:GGN65554 GQJ65545:GQJ65554 HAF65545:HAF65554 HKB65545:HKB65554 HTX65545:HTX65554 IDT65545:IDT65554 INP65545:INP65554 IXL65545:IXL65554 JHH65545:JHH65554 JRD65545:JRD65554 KAZ65545:KAZ65554 KKV65545:KKV65554 KUR65545:KUR65554 LEN65545:LEN65554 LOJ65545:LOJ65554 LYF65545:LYF65554 MIB65545:MIB65554 MRX65545:MRX65554 NBT65545:NBT65554 NLP65545:NLP65554 NVL65545:NVL65554 OFH65545:OFH65554 OPD65545:OPD65554 OYZ65545:OYZ65554 PIV65545:PIV65554 PSR65545:PSR65554 QCN65545:QCN65554 QMJ65545:QMJ65554 QWF65545:QWF65554 RGB65545:RGB65554 RPX65545:RPX65554 RZT65545:RZT65554 SJP65545:SJP65554 STL65545:STL65554 TDH65545:TDH65554 TND65545:TND65554 TWZ65545:TWZ65554 UGV65545:UGV65554 UQR65545:UQR65554 VAN65545:VAN65554 VKJ65545:VKJ65554 VUF65545:VUF65554 WEB65545:WEB65554 WNX65545:WNX65554 WXT65545:WXT65554 BL131081:BL131090 LH131081:LH131090 VD131081:VD131090 AEZ131081:AEZ131090 AOV131081:AOV131090 AYR131081:AYR131090 BIN131081:BIN131090 BSJ131081:BSJ131090 CCF131081:CCF131090 CMB131081:CMB131090 CVX131081:CVX131090 DFT131081:DFT131090 DPP131081:DPP131090 DZL131081:DZL131090 EJH131081:EJH131090 ETD131081:ETD131090 FCZ131081:FCZ131090 FMV131081:FMV131090 FWR131081:FWR131090 GGN131081:GGN131090 GQJ131081:GQJ131090 HAF131081:HAF131090 HKB131081:HKB131090 HTX131081:HTX131090 IDT131081:IDT131090 INP131081:INP131090 IXL131081:IXL131090 JHH131081:JHH131090 JRD131081:JRD131090 KAZ131081:KAZ131090 KKV131081:KKV131090 KUR131081:KUR131090 LEN131081:LEN131090 LOJ131081:LOJ131090 LYF131081:LYF131090 MIB131081:MIB131090 MRX131081:MRX131090 NBT131081:NBT131090 NLP131081:NLP131090 NVL131081:NVL131090 OFH131081:OFH131090 OPD131081:OPD131090 OYZ131081:OYZ131090 PIV131081:PIV131090 PSR131081:PSR131090 QCN131081:QCN131090 QMJ131081:QMJ131090 QWF131081:QWF131090 RGB131081:RGB131090 RPX131081:RPX131090 RZT131081:RZT131090 SJP131081:SJP131090 STL131081:STL131090 TDH131081:TDH131090 TND131081:TND131090 TWZ131081:TWZ131090 UGV131081:UGV131090 UQR131081:UQR131090 VAN131081:VAN131090 VKJ131081:VKJ131090 VUF131081:VUF131090 WEB131081:WEB131090 WNX131081:WNX131090 WXT131081:WXT131090 BL196617:BL196626 LH196617:LH196626 VD196617:VD196626 AEZ196617:AEZ196626 AOV196617:AOV196626 AYR196617:AYR196626 BIN196617:BIN196626 BSJ196617:BSJ196626 CCF196617:CCF196626 CMB196617:CMB196626 CVX196617:CVX196626 DFT196617:DFT196626 DPP196617:DPP196626 DZL196617:DZL196626 EJH196617:EJH196626 ETD196617:ETD196626 FCZ196617:FCZ196626 FMV196617:FMV196626 FWR196617:FWR196626 GGN196617:GGN196626 GQJ196617:GQJ196626 HAF196617:HAF196626 HKB196617:HKB196626 HTX196617:HTX196626 IDT196617:IDT196626 INP196617:INP196626 IXL196617:IXL196626 JHH196617:JHH196626 JRD196617:JRD196626 KAZ196617:KAZ196626 KKV196617:KKV196626 KUR196617:KUR196626 LEN196617:LEN196626 LOJ196617:LOJ196626 LYF196617:LYF196626 MIB196617:MIB196626 MRX196617:MRX196626 NBT196617:NBT196626 NLP196617:NLP196626 NVL196617:NVL196626 OFH196617:OFH196626 OPD196617:OPD196626 OYZ196617:OYZ196626 PIV196617:PIV196626 PSR196617:PSR196626 QCN196617:QCN196626 QMJ196617:QMJ196626 QWF196617:QWF196626 RGB196617:RGB196626 RPX196617:RPX196626 RZT196617:RZT196626 SJP196617:SJP196626 STL196617:STL196626 TDH196617:TDH196626 TND196617:TND196626 TWZ196617:TWZ196626 UGV196617:UGV196626 UQR196617:UQR196626 VAN196617:VAN196626 VKJ196617:VKJ196626 VUF196617:VUF196626 WEB196617:WEB196626 WNX196617:WNX196626 WXT196617:WXT196626 BL262153:BL262162 LH262153:LH262162 VD262153:VD262162 AEZ262153:AEZ262162 AOV262153:AOV262162 AYR262153:AYR262162 BIN262153:BIN262162 BSJ262153:BSJ262162 CCF262153:CCF262162 CMB262153:CMB262162 CVX262153:CVX262162 DFT262153:DFT262162 DPP262153:DPP262162 DZL262153:DZL262162 EJH262153:EJH262162 ETD262153:ETD262162 FCZ262153:FCZ262162 FMV262153:FMV262162 FWR262153:FWR262162 GGN262153:GGN262162 GQJ262153:GQJ262162 HAF262153:HAF262162 HKB262153:HKB262162 HTX262153:HTX262162 IDT262153:IDT262162 INP262153:INP262162 IXL262153:IXL262162 JHH262153:JHH262162 JRD262153:JRD262162 KAZ262153:KAZ262162 KKV262153:KKV262162 KUR262153:KUR262162 LEN262153:LEN262162 LOJ262153:LOJ262162 LYF262153:LYF262162 MIB262153:MIB262162 MRX262153:MRX262162 NBT262153:NBT262162 NLP262153:NLP262162 NVL262153:NVL262162 OFH262153:OFH262162 OPD262153:OPD262162 OYZ262153:OYZ262162 PIV262153:PIV262162 PSR262153:PSR262162 QCN262153:QCN262162 QMJ262153:QMJ262162 QWF262153:QWF262162 RGB262153:RGB262162 RPX262153:RPX262162 RZT262153:RZT262162 SJP262153:SJP262162 STL262153:STL262162 TDH262153:TDH262162 TND262153:TND262162 TWZ262153:TWZ262162 UGV262153:UGV262162 UQR262153:UQR262162 VAN262153:VAN262162 VKJ262153:VKJ262162 VUF262153:VUF262162 WEB262153:WEB262162 WNX262153:WNX262162 WXT262153:WXT262162 BL327689:BL327698 LH327689:LH327698 VD327689:VD327698 AEZ327689:AEZ327698 AOV327689:AOV327698 AYR327689:AYR327698 BIN327689:BIN327698 BSJ327689:BSJ327698 CCF327689:CCF327698 CMB327689:CMB327698 CVX327689:CVX327698 DFT327689:DFT327698 DPP327689:DPP327698 DZL327689:DZL327698 EJH327689:EJH327698 ETD327689:ETD327698 FCZ327689:FCZ327698 FMV327689:FMV327698 FWR327689:FWR327698 GGN327689:GGN327698 GQJ327689:GQJ327698 HAF327689:HAF327698 HKB327689:HKB327698 HTX327689:HTX327698 IDT327689:IDT327698 INP327689:INP327698 IXL327689:IXL327698 JHH327689:JHH327698 JRD327689:JRD327698 KAZ327689:KAZ327698 KKV327689:KKV327698 KUR327689:KUR327698 LEN327689:LEN327698 LOJ327689:LOJ327698 LYF327689:LYF327698 MIB327689:MIB327698 MRX327689:MRX327698 NBT327689:NBT327698 NLP327689:NLP327698 NVL327689:NVL327698 OFH327689:OFH327698 OPD327689:OPD327698 OYZ327689:OYZ327698 PIV327689:PIV327698 PSR327689:PSR327698 QCN327689:QCN327698 QMJ327689:QMJ327698 QWF327689:QWF327698 RGB327689:RGB327698 RPX327689:RPX327698 RZT327689:RZT327698 SJP327689:SJP327698 STL327689:STL327698 TDH327689:TDH327698 TND327689:TND327698 TWZ327689:TWZ327698 UGV327689:UGV327698 UQR327689:UQR327698 VAN327689:VAN327698 VKJ327689:VKJ327698 VUF327689:VUF327698 WEB327689:WEB327698 WNX327689:WNX327698 WXT327689:WXT327698 BL393225:BL393234 LH393225:LH393234 VD393225:VD393234 AEZ393225:AEZ393234 AOV393225:AOV393234 AYR393225:AYR393234 BIN393225:BIN393234 BSJ393225:BSJ393234 CCF393225:CCF393234 CMB393225:CMB393234 CVX393225:CVX393234 DFT393225:DFT393234 DPP393225:DPP393234 DZL393225:DZL393234 EJH393225:EJH393234 ETD393225:ETD393234 FCZ393225:FCZ393234 FMV393225:FMV393234 FWR393225:FWR393234 GGN393225:GGN393234 GQJ393225:GQJ393234 HAF393225:HAF393234 HKB393225:HKB393234 HTX393225:HTX393234 IDT393225:IDT393234 INP393225:INP393234 IXL393225:IXL393234 JHH393225:JHH393234 JRD393225:JRD393234 KAZ393225:KAZ393234 KKV393225:KKV393234 KUR393225:KUR393234 LEN393225:LEN393234 LOJ393225:LOJ393234 LYF393225:LYF393234 MIB393225:MIB393234 MRX393225:MRX393234 NBT393225:NBT393234 NLP393225:NLP393234 NVL393225:NVL393234 OFH393225:OFH393234 OPD393225:OPD393234 OYZ393225:OYZ393234 PIV393225:PIV393234 PSR393225:PSR393234 QCN393225:QCN393234 QMJ393225:QMJ393234 QWF393225:QWF393234 RGB393225:RGB393234 RPX393225:RPX393234 RZT393225:RZT393234 SJP393225:SJP393234 STL393225:STL393234 TDH393225:TDH393234 TND393225:TND393234 TWZ393225:TWZ393234 UGV393225:UGV393234 UQR393225:UQR393234 VAN393225:VAN393234 VKJ393225:VKJ393234 VUF393225:VUF393234 WEB393225:WEB393234 WNX393225:WNX393234 WXT393225:WXT393234 BL458761:BL458770 LH458761:LH458770 VD458761:VD458770 AEZ458761:AEZ458770 AOV458761:AOV458770 AYR458761:AYR458770 BIN458761:BIN458770 BSJ458761:BSJ458770 CCF458761:CCF458770 CMB458761:CMB458770 CVX458761:CVX458770 DFT458761:DFT458770 DPP458761:DPP458770 DZL458761:DZL458770 EJH458761:EJH458770 ETD458761:ETD458770 FCZ458761:FCZ458770 FMV458761:FMV458770 FWR458761:FWR458770 GGN458761:GGN458770 GQJ458761:GQJ458770 HAF458761:HAF458770 HKB458761:HKB458770 HTX458761:HTX458770 IDT458761:IDT458770 INP458761:INP458770 IXL458761:IXL458770 JHH458761:JHH458770 JRD458761:JRD458770 KAZ458761:KAZ458770 KKV458761:KKV458770 KUR458761:KUR458770 LEN458761:LEN458770 LOJ458761:LOJ458770 LYF458761:LYF458770 MIB458761:MIB458770 MRX458761:MRX458770 NBT458761:NBT458770 NLP458761:NLP458770 NVL458761:NVL458770 OFH458761:OFH458770 OPD458761:OPD458770 OYZ458761:OYZ458770 PIV458761:PIV458770 PSR458761:PSR458770 QCN458761:QCN458770 QMJ458761:QMJ458770 QWF458761:QWF458770 RGB458761:RGB458770 RPX458761:RPX458770 RZT458761:RZT458770 SJP458761:SJP458770 STL458761:STL458770 TDH458761:TDH458770 TND458761:TND458770 TWZ458761:TWZ458770 UGV458761:UGV458770 UQR458761:UQR458770 VAN458761:VAN458770 VKJ458761:VKJ458770 VUF458761:VUF458770 WEB458761:WEB458770 WNX458761:WNX458770 WXT458761:WXT458770 BL524297:BL524306 LH524297:LH524306 VD524297:VD524306 AEZ524297:AEZ524306 AOV524297:AOV524306 AYR524297:AYR524306 BIN524297:BIN524306 BSJ524297:BSJ524306 CCF524297:CCF524306 CMB524297:CMB524306 CVX524297:CVX524306 DFT524297:DFT524306 DPP524297:DPP524306 DZL524297:DZL524306 EJH524297:EJH524306 ETD524297:ETD524306 FCZ524297:FCZ524306 FMV524297:FMV524306 FWR524297:FWR524306 GGN524297:GGN524306 GQJ524297:GQJ524306 HAF524297:HAF524306 HKB524297:HKB524306 HTX524297:HTX524306 IDT524297:IDT524306 INP524297:INP524306 IXL524297:IXL524306 JHH524297:JHH524306 JRD524297:JRD524306 KAZ524297:KAZ524306 KKV524297:KKV524306 KUR524297:KUR524306 LEN524297:LEN524306 LOJ524297:LOJ524306 LYF524297:LYF524306 MIB524297:MIB524306 MRX524297:MRX524306 NBT524297:NBT524306 NLP524297:NLP524306 NVL524297:NVL524306 OFH524297:OFH524306 OPD524297:OPD524306 OYZ524297:OYZ524306 PIV524297:PIV524306 PSR524297:PSR524306 QCN524297:QCN524306 QMJ524297:QMJ524306 QWF524297:QWF524306 RGB524297:RGB524306 RPX524297:RPX524306 RZT524297:RZT524306 SJP524297:SJP524306 STL524297:STL524306 TDH524297:TDH524306 TND524297:TND524306 TWZ524297:TWZ524306 UGV524297:UGV524306 UQR524297:UQR524306 VAN524297:VAN524306 VKJ524297:VKJ524306 VUF524297:VUF524306 WEB524297:WEB524306 WNX524297:WNX524306 WXT524297:WXT524306 BL589833:BL589842 LH589833:LH589842 VD589833:VD589842 AEZ589833:AEZ589842 AOV589833:AOV589842 AYR589833:AYR589842 BIN589833:BIN589842 BSJ589833:BSJ589842 CCF589833:CCF589842 CMB589833:CMB589842 CVX589833:CVX589842 DFT589833:DFT589842 DPP589833:DPP589842 DZL589833:DZL589842 EJH589833:EJH589842 ETD589833:ETD589842 FCZ589833:FCZ589842 FMV589833:FMV589842 FWR589833:FWR589842 GGN589833:GGN589842 GQJ589833:GQJ589842 HAF589833:HAF589842 HKB589833:HKB589842 HTX589833:HTX589842 IDT589833:IDT589842 INP589833:INP589842 IXL589833:IXL589842 JHH589833:JHH589842 JRD589833:JRD589842 KAZ589833:KAZ589842 KKV589833:KKV589842 KUR589833:KUR589842 LEN589833:LEN589842 LOJ589833:LOJ589842 LYF589833:LYF589842 MIB589833:MIB589842 MRX589833:MRX589842 NBT589833:NBT589842 NLP589833:NLP589842 NVL589833:NVL589842 OFH589833:OFH589842 OPD589833:OPD589842 OYZ589833:OYZ589842 PIV589833:PIV589842 PSR589833:PSR589842 QCN589833:QCN589842 QMJ589833:QMJ589842 QWF589833:QWF589842 RGB589833:RGB589842 RPX589833:RPX589842 RZT589833:RZT589842 SJP589833:SJP589842 STL589833:STL589842 TDH589833:TDH589842 TND589833:TND589842 TWZ589833:TWZ589842 UGV589833:UGV589842 UQR589833:UQR589842 VAN589833:VAN589842 VKJ589833:VKJ589842 VUF589833:VUF589842 WEB589833:WEB589842 WNX589833:WNX589842 WXT589833:WXT589842 BL655369:BL655378 LH655369:LH655378 VD655369:VD655378 AEZ655369:AEZ655378 AOV655369:AOV655378 AYR655369:AYR655378 BIN655369:BIN655378 BSJ655369:BSJ655378 CCF655369:CCF655378 CMB655369:CMB655378 CVX655369:CVX655378 DFT655369:DFT655378 DPP655369:DPP655378 DZL655369:DZL655378 EJH655369:EJH655378 ETD655369:ETD655378 FCZ655369:FCZ655378 FMV655369:FMV655378 FWR655369:FWR655378 GGN655369:GGN655378 GQJ655369:GQJ655378 HAF655369:HAF655378 HKB655369:HKB655378 HTX655369:HTX655378 IDT655369:IDT655378 INP655369:INP655378 IXL655369:IXL655378 JHH655369:JHH655378 JRD655369:JRD655378 KAZ655369:KAZ655378 KKV655369:KKV655378 KUR655369:KUR655378 LEN655369:LEN655378 LOJ655369:LOJ655378 LYF655369:LYF655378 MIB655369:MIB655378 MRX655369:MRX655378 NBT655369:NBT655378 NLP655369:NLP655378 NVL655369:NVL655378 OFH655369:OFH655378 OPD655369:OPD655378 OYZ655369:OYZ655378 PIV655369:PIV655378 PSR655369:PSR655378 QCN655369:QCN655378 QMJ655369:QMJ655378 QWF655369:QWF655378 RGB655369:RGB655378 RPX655369:RPX655378 RZT655369:RZT655378 SJP655369:SJP655378 STL655369:STL655378 TDH655369:TDH655378 TND655369:TND655378 TWZ655369:TWZ655378 UGV655369:UGV655378 UQR655369:UQR655378 VAN655369:VAN655378 VKJ655369:VKJ655378 VUF655369:VUF655378 WEB655369:WEB655378 WNX655369:WNX655378 WXT655369:WXT655378 BL720905:BL720914 LH720905:LH720914 VD720905:VD720914 AEZ720905:AEZ720914 AOV720905:AOV720914 AYR720905:AYR720914 BIN720905:BIN720914 BSJ720905:BSJ720914 CCF720905:CCF720914 CMB720905:CMB720914 CVX720905:CVX720914 DFT720905:DFT720914 DPP720905:DPP720914 DZL720905:DZL720914 EJH720905:EJH720914 ETD720905:ETD720914 FCZ720905:FCZ720914 FMV720905:FMV720914 FWR720905:FWR720914 GGN720905:GGN720914 GQJ720905:GQJ720914 HAF720905:HAF720914 HKB720905:HKB720914 HTX720905:HTX720914 IDT720905:IDT720914 INP720905:INP720914 IXL720905:IXL720914 JHH720905:JHH720914 JRD720905:JRD720914 KAZ720905:KAZ720914 KKV720905:KKV720914 KUR720905:KUR720914 LEN720905:LEN720914 LOJ720905:LOJ720914 LYF720905:LYF720914 MIB720905:MIB720914 MRX720905:MRX720914 NBT720905:NBT720914 NLP720905:NLP720914 NVL720905:NVL720914 OFH720905:OFH720914 OPD720905:OPD720914 OYZ720905:OYZ720914 PIV720905:PIV720914 PSR720905:PSR720914 QCN720905:QCN720914 QMJ720905:QMJ720914 QWF720905:QWF720914 RGB720905:RGB720914 RPX720905:RPX720914 RZT720905:RZT720914 SJP720905:SJP720914 STL720905:STL720914 TDH720905:TDH720914 TND720905:TND720914 TWZ720905:TWZ720914 UGV720905:UGV720914 UQR720905:UQR720914 VAN720905:VAN720914 VKJ720905:VKJ720914 VUF720905:VUF720914 WEB720905:WEB720914 WNX720905:WNX720914 WXT720905:WXT720914 BL786441:BL786450 LH786441:LH786450 VD786441:VD786450 AEZ786441:AEZ786450 AOV786441:AOV786450 AYR786441:AYR786450 BIN786441:BIN786450 BSJ786441:BSJ786450 CCF786441:CCF786450 CMB786441:CMB786450 CVX786441:CVX786450 DFT786441:DFT786450 DPP786441:DPP786450 DZL786441:DZL786450 EJH786441:EJH786450 ETD786441:ETD786450 FCZ786441:FCZ786450 FMV786441:FMV786450 FWR786441:FWR786450 GGN786441:GGN786450 GQJ786441:GQJ786450 HAF786441:HAF786450 HKB786441:HKB786450 HTX786441:HTX786450 IDT786441:IDT786450 INP786441:INP786450 IXL786441:IXL786450 JHH786441:JHH786450 JRD786441:JRD786450 KAZ786441:KAZ786450 KKV786441:KKV786450 KUR786441:KUR786450 LEN786441:LEN786450 LOJ786441:LOJ786450 LYF786441:LYF786450 MIB786441:MIB786450 MRX786441:MRX786450 NBT786441:NBT786450 NLP786441:NLP786450 NVL786441:NVL786450 OFH786441:OFH786450 OPD786441:OPD786450 OYZ786441:OYZ786450 PIV786441:PIV786450 PSR786441:PSR786450 QCN786441:QCN786450 QMJ786441:QMJ786450 QWF786441:QWF786450 RGB786441:RGB786450 RPX786441:RPX786450 RZT786441:RZT786450 SJP786441:SJP786450 STL786441:STL786450 TDH786441:TDH786450 TND786441:TND786450 TWZ786441:TWZ786450 UGV786441:UGV786450 UQR786441:UQR786450 VAN786441:VAN786450 VKJ786441:VKJ786450 VUF786441:VUF786450 WEB786441:WEB786450 WNX786441:WNX786450 WXT786441:WXT786450 BL851977:BL851986 LH851977:LH851986 VD851977:VD851986 AEZ851977:AEZ851986 AOV851977:AOV851986 AYR851977:AYR851986 BIN851977:BIN851986 BSJ851977:BSJ851986 CCF851977:CCF851986 CMB851977:CMB851986 CVX851977:CVX851986 DFT851977:DFT851986 DPP851977:DPP851986 DZL851977:DZL851986 EJH851977:EJH851986 ETD851977:ETD851986 FCZ851977:FCZ851986 FMV851977:FMV851986 FWR851977:FWR851986 GGN851977:GGN851986 GQJ851977:GQJ851986 HAF851977:HAF851986 HKB851977:HKB851986 HTX851977:HTX851986 IDT851977:IDT851986 INP851977:INP851986 IXL851977:IXL851986 JHH851977:JHH851986 JRD851977:JRD851986 KAZ851977:KAZ851986 KKV851977:KKV851986 KUR851977:KUR851986 LEN851977:LEN851986 LOJ851977:LOJ851986 LYF851977:LYF851986 MIB851977:MIB851986 MRX851977:MRX851986 NBT851977:NBT851986 NLP851977:NLP851986 NVL851977:NVL851986 OFH851977:OFH851986 OPD851977:OPD851986 OYZ851977:OYZ851986 PIV851977:PIV851986 PSR851977:PSR851986 QCN851977:QCN851986 QMJ851977:QMJ851986 QWF851977:QWF851986 RGB851977:RGB851986 RPX851977:RPX851986 RZT851977:RZT851986 SJP851977:SJP851986 STL851977:STL851986 TDH851977:TDH851986 TND851977:TND851986 TWZ851977:TWZ851986 UGV851977:UGV851986 UQR851977:UQR851986 VAN851977:VAN851986 VKJ851977:VKJ851986 VUF851977:VUF851986 WEB851977:WEB851986 WNX851977:WNX851986 WXT851977:WXT851986 BL917513:BL917522 LH917513:LH917522 VD917513:VD917522 AEZ917513:AEZ917522 AOV917513:AOV917522 AYR917513:AYR917522 BIN917513:BIN917522 BSJ917513:BSJ917522 CCF917513:CCF917522 CMB917513:CMB917522 CVX917513:CVX917522 DFT917513:DFT917522 DPP917513:DPP917522 DZL917513:DZL917522 EJH917513:EJH917522 ETD917513:ETD917522 FCZ917513:FCZ917522 FMV917513:FMV917522 FWR917513:FWR917522 GGN917513:GGN917522 GQJ917513:GQJ917522 HAF917513:HAF917522 HKB917513:HKB917522 HTX917513:HTX917522 IDT917513:IDT917522 INP917513:INP917522 IXL917513:IXL917522 JHH917513:JHH917522 JRD917513:JRD917522 KAZ917513:KAZ917522 KKV917513:KKV917522 KUR917513:KUR917522 LEN917513:LEN917522 LOJ917513:LOJ917522 LYF917513:LYF917522 MIB917513:MIB917522 MRX917513:MRX917522 NBT917513:NBT917522 NLP917513:NLP917522 NVL917513:NVL917522 OFH917513:OFH917522 OPD917513:OPD917522 OYZ917513:OYZ917522 PIV917513:PIV917522 PSR917513:PSR917522 QCN917513:QCN917522 QMJ917513:QMJ917522 QWF917513:QWF917522 RGB917513:RGB917522 RPX917513:RPX917522 RZT917513:RZT917522 SJP917513:SJP917522 STL917513:STL917522 TDH917513:TDH917522 TND917513:TND917522 TWZ917513:TWZ917522 UGV917513:UGV917522 UQR917513:UQR917522 VAN917513:VAN917522 VKJ917513:VKJ917522 VUF917513:VUF917522 WEB917513:WEB917522 WNX917513:WNX917522 WXT917513:WXT917522 BL983049:BL983058 LH983049:LH983058 VD983049:VD983058 AEZ983049:AEZ983058 AOV983049:AOV983058 AYR983049:AYR983058 BIN983049:BIN983058 BSJ983049:BSJ983058 CCF983049:CCF983058 CMB983049:CMB983058 CVX983049:CVX983058 DFT983049:DFT983058 DPP983049:DPP983058 DZL983049:DZL983058 EJH983049:EJH983058 ETD983049:ETD983058 FCZ983049:FCZ983058 FMV983049:FMV983058 FWR983049:FWR983058 GGN983049:GGN983058 GQJ983049:GQJ983058 HAF983049:HAF983058 HKB983049:HKB983058 HTX983049:HTX983058 IDT983049:IDT983058 INP983049:INP983058 IXL983049:IXL983058 JHH983049:JHH983058 JRD983049:JRD983058 KAZ983049:KAZ983058 KKV983049:KKV983058 KUR983049:KUR983058 LEN983049:LEN983058 LOJ983049:LOJ983058 LYF983049:LYF983058 MIB983049:MIB983058 MRX983049:MRX983058 NBT983049:NBT983058 NLP983049:NLP983058 NVL983049:NVL983058 OFH983049:OFH983058 OPD983049:OPD983058 OYZ983049:OYZ983058 PIV983049:PIV983058 PSR983049:PSR983058 QCN983049:QCN983058 QMJ983049:QMJ983058 QWF983049:QWF983058 RGB983049:RGB983058 RPX983049:RPX983058 RZT983049:RZT983058 SJP983049:SJP983058 STL983049:STL983058 TDH983049:TDH983058 TND983049:TND983058 TWZ983049:TWZ983058 UGV983049:UGV983058 UQR983049:UQR983058 VAN983049:VAN983058 VKJ983049:VKJ983058 VUF983049:VUF983058 WEB983049:WEB983058 WNX983049:WNX983058 WXT983049:WXT983058">
      <formula1>Oportunidad</formula1>
    </dataValidation>
    <dataValidation type="list" showInputMessage="1" showErrorMessage="1" errorTitle="Rechazado" error="Solo son validadas las opciones de la lista" sqref="BN9:BN18 LJ9:LJ18 VF9:VF18 AFB9:AFB18 AOX9:AOX18 AYT9:AYT18 BIP9:BIP18 BSL9:BSL18 CCH9:CCH18 CMD9:CMD18 CVZ9:CVZ18 DFV9:DFV18 DPR9:DPR18 DZN9:DZN18 EJJ9:EJJ18 ETF9:ETF18 FDB9:FDB18 FMX9:FMX18 FWT9:FWT18 GGP9:GGP18 GQL9:GQL18 HAH9:HAH18 HKD9:HKD18 HTZ9:HTZ18 IDV9:IDV18 INR9:INR18 IXN9:IXN18 JHJ9:JHJ18 JRF9:JRF18 KBB9:KBB18 KKX9:KKX18 KUT9:KUT18 LEP9:LEP18 LOL9:LOL18 LYH9:LYH18 MID9:MID18 MRZ9:MRZ18 NBV9:NBV18 NLR9:NLR18 NVN9:NVN18 OFJ9:OFJ18 OPF9:OPF18 OZB9:OZB18 PIX9:PIX18 PST9:PST18 QCP9:QCP18 QML9:QML18 QWH9:QWH18 RGD9:RGD18 RPZ9:RPZ18 RZV9:RZV18 SJR9:SJR18 STN9:STN18 TDJ9:TDJ18 TNF9:TNF18 TXB9:TXB18 UGX9:UGX18 UQT9:UQT18 VAP9:VAP18 VKL9:VKL18 VUH9:VUH18 WED9:WED18 WNZ9:WNZ18 WXV9:WXV18 BN65545:BN65554 LJ65545:LJ65554 VF65545:VF65554 AFB65545:AFB65554 AOX65545:AOX65554 AYT65545:AYT65554 BIP65545:BIP65554 BSL65545:BSL65554 CCH65545:CCH65554 CMD65545:CMD65554 CVZ65545:CVZ65554 DFV65545:DFV65554 DPR65545:DPR65554 DZN65545:DZN65554 EJJ65545:EJJ65554 ETF65545:ETF65554 FDB65545:FDB65554 FMX65545:FMX65554 FWT65545:FWT65554 GGP65545:GGP65554 GQL65545:GQL65554 HAH65545:HAH65554 HKD65545:HKD65554 HTZ65545:HTZ65554 IDV65545:IDV65554 INR65545:INR65554 IXN65545:IXN65554 JHJ65545:JHJ65554 JRF65545:JRF65554 KBB65545:KBB65554 KKX65545:KKX65554 KUT65545:KUT65554 LEP65545:LEP65554 LOL65545:LOL65554 LYH65545:LYH65554 MID65545:MID65554 MRZ65545:MRZ65554 NBV65545:NBV65554 NLR65545:NLR65554 NVN65545:NVN65554 OFJ65545:OFJ65554 OPF65545:OPF65554 OZB65545:OZB65554 PIX65545:PIX65554 PST65545:PST65554 QCP65545:QCP65554 QML65545:QML65554 QWH65545:QWH65554 RGD65545:RGD65554 RPZ65545:RPZ65554 RZV65545:RZV65554 SJR65545:SJR65554 STN65545:STN65554 TDJ65545:TDJ65554 TNF65545:TNF65554 TXB65545:TXB65554 UGX65545:UGX65554 UQT65545:UQT65554 VAP65545:VAP65554 VKL65545:VKL65554 VUH65545:VUH65554 WED65545:WED65554 WNZ65545:WNZ65554 WXV65545:WXV65554 BN131081:BN131090 LJ131081:LJ131090 VF131081:VF131090 AFB131081:AFB131090 AOX131081:AOX131090 AYT131081:AYT131090 BIP131081:BIP131090 BSL131081:BSL131090 CCH131081:CCH131090 CMD131081:CMD131090 CVZ131081:CVZ131090 DFV131081:DFV131090 DPR131081:DPR131090 DZN131081:DZN131090 EJJ131081:EJJ131090 ETF131081:ETF131090 FDB131081:FDB131090 FMX131081:FMX131090 FWT131081:FWT131090 GGP131081:GGP131090 GQL131081:GQL131090 HAH131081:HAH131090 HKD131081:HKD131090 HTZ131081:HTZ131090 IDV131081:IDV131090 INR131081:INR131090 IXN131081:IXN131090 JHJ131081:JHJ131090 JRF131081:JRF131090 KBB131081:KBB131090 KKX131081:KKX131090 KUT131081:KUT131090 LEP131081:LEP131090 LOL131081:LOL131090 LYH131081:LYH131090 MID131081:MID131090 MRZ131081:MRZ131090 NBV131081:NBV131090 NLR131081:NLR131090 NVN131081:NVN131090 OFJ131081:OFJ131090 OPF131081:OPF131090 OZB131081:OZB131090 PIX131081:PIX131090 PST131081:PST131090 QCP131081:QCP131090 QML131081:QML131090 QWH131081:QWH131090 RGD131081:RGD131090 RPZ131081:RPZ131090 RZV131081:RZV131090 SJR131081:SJR131090 STN131081:STN131090 TDJ131081:TDJ131090 TNF131081:TNF131090 TXB131081:TXB131090 UGX131081:UGX131090 UQT131081:UQT131090 VAP131081:VAP131090 VKL131081:VKL131090 VUH131081:VUH131090 WED131081:WED131090 WNZ131081:WNZ131090 WXV131081:WXV131090 BN196617:BN196626 LJ196617:LJ196626 VF196617:VF196626 AFB196617:AFB196626 AOX196617:AOX196626 AYT196617:AYT196626 BIP196617:BIP196626 BSL196617:BSL196626 CCH196617:CCH196626 CMD196617:CMD196626 CVZ196617:CVZ196626 DFV196617:DFV196626 DPR196617:DPR196626 DZN196617:DZN196626 EJJ196617:EJJ196626 ETF196617:ETF196626 FDB196617:FDB196626 FMX196617:FMX196626 FWT196617:FWT196626 GGP196617:GGP196626 GQL196617:GQL196626 HAH196617:HAH196626 HKD196617:HKD196626 HTZ196617:HTZ196626 IDV196617:IDV196626 INR196617:INR196626 IXN196617:IXN196626 JHJ196617:JHJ196626 JRF196617:JRF196626 KBB196617:KBB196626 KKX196617:KKX196626 KUT196617:KUT196626 LEP196617:LEP196626 LOL196617:LOL196626 LYH196617:LYH196626 MID196617:MID196626 MRZ196617:MRZ196626 NBV196617:NBV196626 NLR196617:NLR196626 NVN196617:NVN196626 OFJ196617:OFJ196626 OPF196617:OPF196626 OZB196617:OZB196626 PIX196617:PIX196626 PST196617:PST196626 QCP196617:QCP196626 QML196617:QML196626 QWH196617:QWH196626 RGD196617:RGD196626 RPZ196617:RPZ196626 RZV196617:RZV196626 SJR196617:SJR196626 STN196617:STN196626 TDJ196617:TDJ196626 TNF196617:TNF196626 TXB196617:TXB196626 UGX196617:UGX196626 UQT196617:UQT196626 VAP196617:VAP196626 VKL196617:VKL196626 VUH196617:VUH196626 WED196617:WED196626 WNZ196617:WNZ196626 WXV196617:WXV196626 BN262153:BN262162 LJ262153:LJ262162 VF262153:VF262162 AFB262153:AFB262162 AOX262153:AOX262162 AYT262153:AYT262162 BIP262153:BIP262162 BSL262153:BSL262162 CCH262153:CCH262162 CMD262153:CMD262162 CVZ262153:CVZ262162 DFV262153:DFV262162 DPR262153:DPR262162 DZN262153:DZN262162 EJJ262153:EJJ262162 ETF262153:ETF262162 FDB262153:FDB262162 FMX262153:FMX262162 FWT262153:FWT262162 GGP262153:GGP262162 GQL262153:GQL262162 HAH262153:HAH262162 HKD262153:HKD262162 HTZ262153:HTZ262162 IDV262153:IDV262162 INR262153:INR262162 IXN262153:IXN262162 JHJ262153:JHJ262162 JRF262153:JRF262162 KBB262153:KBB262162 KKX262153:KKX262162 KUT262153:KUT262162 LEP262153:LEP262162 LOL262153:LOL262162 LYH262153:LYH262162 MID262153:MID262162 MRZ262153:MRZ262162 NBV262153:NBV262162 NLR262153:NLR262162 NVN262153:NVN262162 OFJ262153:OFJ262162 OPF262153:OPF262162 OZB262153:OZB262162 PIX262153:PIX262162 PST262153:PST262162 QCP262153:QCP262162 QML262153:QML262162 QWH262153:QWH262162 RGD262153:RGD262162 RPZ262153:RPZ262162 RZV262153:RZV262162 SJR262153:SJR262162 STN262153:STN262162 TDJ262153:TDJ262162 TNF262153:TNF262162 TXB262153:TXB262162 UGX262153:UGX262162 UQT262153:UQT262162 VAP262153:VAP262162 VKL262153:VKL262162 VUH262153:VUH262162 WED262153:WED262162 WNZ262153:WNZ262162 WXV262153:WXV262162 BN327689:BN327698 LJ327689:LJ327698 VF327689:VF327698 AFB327689:AFB327698 AOX327689:AOX327698 AYT327689:AYT327698 BIP327689:BIP327698 BSL327689:BSL327698 CCH327689:CCH327698 CMD327689:CMD327698 CVZ327689:CVZ327698 DFV327689:DFV327698 DPR327689:DPR327698 DZN327689:DZN327698 EJJ327689:EJJ327698 ETF327689:ETF327698 FDB327689:FDB327698 FMX327689:FMX327698 FWT327689:FWT327698 GGP327689:GGP327698 GQL327689:GQL327698 HAH327689:HAH327698 HKD327689:HKD327698 HTZ327689:HTZ327698 IDV327689:IDV327698 INR327689:INR327698 IXN327689:IXN327698 JHJ327689:JHJ327698 JRF327689:JRF327698 KBB327689:KBB327698 KKX327689:KKX327698 KUT327689:KUT327698 LEP327689:LEP327698 LOL327689:LOL327698 LYH327689:LYH327698 MID327689:MID327698 MRZ327689:MRZ327698 NBV327689:NBV327698 NLR327689:NLR327698 NVN327689:NVN327698 OFJ327689:OFJ327698 OPF327689:OPF327698 OZB327689:OZB327698 PIX327689:PIX327698 PST327689:PST327698 QCP327689:QCP327698 QML327689:QML327698 QWH327689:QWH327698 RGD327689:RGD327698 RPZ327689:RPZ327698 RZV327689:RZV327698 SJR327689:SJR327698 STN327689:STN327698 TDJ327689:TDJ327698 TNF327689:TNF327698 TXB327689:TXB327698 UGX327689:UGX327698 UQT327689:UQT327698 VAP327689:VAP327698 VKL327689:VKL327698 VUH327689:VUH327698 WED327689:WED327698 WNZ327689:WNZ327698 WXV327689:WXV327698 BN393225:BN393234 LJ393225:LJ393234 VF393225:VF393234 AFB393225:AFB393234 AOX393225:AOX393234 AYT393225:AYT393234 BIP393225:BIP393234 BSL393225:BSL393234 CCH393225:CCH393234 CMD393225:CMD393234 CVZ393225:CVZ393234 DFV393225:DFV393234 DPR393225:DPR393234 DZN393225:DZN393234 EJJ393225:EJJ393234 ETF393225:ETF393234 FDB393225:FDB393234 FMX393225:FMX393234 FWT393225:FWT393234 GGP393225:GGP393234 GQL393225:GQL393234 HAH393225:HAH393234 HKD393225:HKD393234 HTZ393225:HTZ393234 IDV393225:IDV393234 INR393225:INR393234 IXN393225:IXN393234 JHJ393225:JHJ393234 JRF393225:JRF393234 KBB393225:KBB393234 KKX393225:KKX393234 KUT393225:KUT393234 LEP393225:LEP393234 LOL393225:LOL393234 LYH393225:LYH393234 MID393225:MID393234 MRZ393225:MRZ393234 NBV393225:NBV393234 NLR393225:NLR393234 NVN393225:NVN393234 OFJ393225:OFJ393234 OPF393225:OPF393234 OZB393225:OZB393234 PIX393225:PIX393234 PST393225:PST393234 QCP393225:QCP393234 QML393225:QML393234 QWH393225:QWH393234 RGD393225:RGD393234 RPZ393225:RPZ393234 RZV393225:RZV393234 SJR393225:SJR393234 STN393225:STN393234 TDJ393225:TDJ393234 TNF393225:TNF393234 TXB393225:TXB393234 UGX393225:UGX393234 UQT393225:UQT393234 VAP393225:VAP393234 VKL393225:VKL393234 VUH393225:VUH393234 WED393225:WED393234 WNZ393225:WNZ393234 WXV393225:WXV393234 BN458761:BN458770 LJ458761:LJ458770 VF458761:VF458770 AFB458761:AFB458770 AOX458761:AOX458770 AYT458761:AYT458770 BIP458761:BIP458770 BSL458761:BSL458770 CCH458761:CCH458770 CMD458761:CMD458770 CVZ458761:CVZ458770 DFV458761:DFV458770 DPR458761:DPR458770 DZN458761:DZN458770 EJJ458761:EJJ458770 ETF458761:ETF458770 FDB458761:FDB458770 FMX458761:FMX458770 FWT458761:FWT458770 GGP458761:GGP458770 GQL458761:GQL458770 HAH458761:HAH458770 HKD458761:HKD458770 HTZ458761:HTZ458770 IDV458761:IDV458770 INR458761:INR458770 IXN458761:IXN458770 JHJ458761:JHJ458770 JRF458761:JRF458770 KBB458761:KBB458770 KKX458761:KKX458770 KUT458761:KUT458770 LEP458761:LEP458770 LOL458761:LOL458770 LYH458761:LYH458770 MID458761:MID458770 MRZ458761:MRZ458770 NBV458761:NBV458770 NLR458761:NLR458770 NVN458761:NVN458770 OFJ458761:OFJ458770 OPF458761:OPF458770 OZB458761:OZB458770 PIX458761:PIX458770 PST458761:PST458770 QCP458761:QCP458770 QML458761:QML458770 QWH458761:QWH458770 RGD458761:RGD458770 RPZ458761:RPZ458770 RZV458761:RZV458770 SJR458761:SJR458770 STN458761:STN458770 TDJ458761:TDJ458770 TNF458761:TNF458770 TXB458761:TXB458770 UGX458761:UGX458770 UQT458761:UQT458770 VAP458761:VAP458770 VKL458761:VKL458770 VUH458761:VUH458770 WED458761:WED458770 WNZ458761:WNZ458770 WXV458761:WXV458770 BN524297:BN524306 LJ524297:LJ524306 VF524297:VF524306 AFB524297:AFB524306 AOX524297:AOX524306 AYT524297:AYT524306 BIP524297:BIP524306 BSL524297:BSL524306 CCH524297:CCH524306 CMD524297:CMD524306 CVZ524297:CVZ524306 DFV524297:DFV524306 DPR524297:DPR524306 DZN524297:DZN524306 EJJ524297:EJJ524306 ETF524297:ETF524306 FDB524297:FDB524306 FMX524297:FMX524306 FWT524297:FWT524306 GGP524297:GGP524306 GQL524297:GQL524306 HAH524297:HAH524306 HKD524297:HKD524306 HTZ524297:HTZ524306 IDV524297:IDV524306 INR524297:INR524306 IXN524297:IXN524306 JHJ524297:JHJ524306 JRF524297:JRF524306 KBB524297:KBB524306 KKX524297:KKX524306 KUT524297:KUT524306 LEP524297:LEP524306 LOL524297:LOL524306 LYH524297:LYH524306 MID524297:MID524306 MRZ524297:MRZ524306 NBV524297:NBV524306 NLR524297:NLR524306 NVN524297:NVN524306 OFJ524297:OFJ524306 OPF524297:OPF524306 OZB524297:OZB524306 PIX524297:PIX524306 PST524297:PST524306 QCP524297:QCP524306 QML524297:QML524306 QWH524297:QWH524306 RGD524297:RGD524306 RPZ524297:RPZ524306 RZV524297:RZV524306 SJR524297:SJR524306 STN524297:STN524306 TDJ524297:TDJ524306 TNF524297:TNF524306 TXB524297:TXB524306 UGX524297:UGX524306 UQT524297:UQT524306 VAP524297:VAP524306 VKL524297:VKL524306 VUH524297:VUH524306 WED524297:WED524306 WNZ524297:WNZ524306 WXV524297:WXV524306 BN589833:BN589842 LJ589833:LJ589842 VF589833:VF589842 AFB589833:AFB589842 AOX589833:AOX589842 AYT589833:AYT589842 BIP589833:BIP589842 BSL589833:BSL589842 CCH589833:CCH589842 CMD589833:CMD589842 CVZ589833:CVZ589842 DFV589833:DFV589842 DPR589833:DPR589842 DZN589833:DZN589842 EJJ589833:EJJ589842 ETF589833:ETF589842 FDB589833:FDB589842 FMX589833:FMX589842 FWT589833:FWT589842 GGP589833:GGP589842 GQL589833:GQL589842 HAH589833:HAH589842 HKD589833:HKD589842 HTZ589833:HTZ589842 IDV589833:IDV589842 INR589833:INR589842 IXN589833:IXN589842 JHJ589833:JHJ589842 JRF589833:JRF589842 KBB589833:KBB589842 KKX589833:KKX589842 KUT589833:KUT589842 LEP589833:LEP589842 LOL589833:LOL589842 LYH589833:LYH589842 MID589833:MID589842 MRZ589833:MRZ589842 NBV589833:NBV589842 NLR589833:NLR589842 NVN589833:NVN589842 OFJ589833:OFJ589842 OPF589833:OPF589842 OZB589833:OZB589842 PIX589833:PIX589842 PST589833:PST589842 QCP589833:QCP589842 QML589833:QML589842 QWH589833:QWH589842 RGD589833:RGD589842 RPZ589833:RPZ589842 RZV589833:RZV589842 SJR589833:SJR589842 STN589833:STN589842 TDJ589833:TDJ589842 TNF589833:TNF589842 TXB589833:TXB589842 UGX589833:UGX589842 UQT589833:UQT589842 VAP589833:VAP589842 VKL589833:VKL589842 VUH589833:VUH589842 WED589833:WED589842 WNZ589833:WNZ589842 WXV589833:WXV589842 BN655369:BN655378 LJ655369:LJ655378 VF655369:VF655378 AFB655369:AFB655378 AOX655369:AOX655378 AYT655369:AYT655378 BIP655369:BIP655378 BSL655369:BSL655378 CCH655369:CCH655378 CMD655369:CMD655378 CVZ655369:CVZ655378 DFV655369:DFV655378 DPR655369:DPR655378 DZN655369:DZN655378 EJJ655369:EJJ655378 ETF655369:ETF655378 FDB655369:FDB655378 FMX655369:FMX655378 FWT655369:FWT655378 GGP655369:GGP655378 GQL655369:GQL655378 HAH655369:HAH655378 HKD655369:HKD655378 HTZ655369:HTZ655378 IDV655369:IDV655378 INR655369:INR655378 IXN655369:IXN655378 JHJ655369:JHJ655378 JRF655369:JRF655378 KBB655369:KBB655378 KKX655369:KKX655378 KUT655369:KUT655378 LEP655369:LEP655378 LOL655369:LOL655378 LYH655369:LYH655378 MID655369:MID655378 MRZ655369:MRZ655378 NBV655369:NBV655378 NLR655369:NLR655378 NVN655369:NVN655378 OFJ655369:OFJ655378 OPF655369:OPF655378 OZB655369:OZB655378 PIX655369:PIX655378 PST655369:PST655378 QCP655369:QCP655378 QML655369:QML655378 QWH655369:QWH655378 RGD655369:RGD655378 RPZ655369:RPZ655378 RZV655369:RZV655378 SJR655369:SJR655378 STN655369:STN655378 TDJ655369:TDJ655378 TNF655369:TNF655378 TXB655369:TXB655378 UGX655369:UGX655378 UQT655369:UQT655378 VAP655369:VAP655378 VKL655369:VKL655378 VUH655369:VUH655378 WED655369:WED655378 WNZ655369:WNZ655378 WXV655369:WXV655378 BN720905:BN720914 LJ720905:LJ720914 VF720905:VF720914 AFB720905:AFB720914 AOX720905:AOX720914 AYT720905:AYT720914 BIP720905:BIP720914 BSL720905:BSL720914 CCH720905:CCH720914 CMD720905:CMD720914 CVZ720905:CVZ720914 DFV720905:DFV720914 DPR720905:DPR720914 DZN720905:DZN720914 EJJ720905:EJJ720914 ETF720905:ETF720914 FDB720905:FDB720914 FMX720905:FMX720914 FWT720905:FWT720914 GGP720905:GGP720914 GQL720905:GQL720914 HAH720905:HAH720914 HKD720905:HKD720914 HTZ720905:HTZ720914 IDV720905:IDV720914 INR720905:INR720914 IXN720905:IXN720914 JHJ720905:JHJ720914 JRF720905:JRF720914 KBB720905:KBB720914 KKX720905:KKX720914 KUT720905:KUT720914 LEP720905:LEP720914 LOL720905:LOL720914 LYH720905:LYH720914 MID720905:MID720914 MRZ720905:MRZ720914 NBV720905:NBV720914 NLR720905:NLR720914 NVN720905:NVN720914 OFJ720905:OFJ720914 OPF720905:OPF720914 OZB720905:OZB720914 PIX720905:PIX720914 PST720905:PST720914 QCP720905:QCP720914 QML720905:QML720914 QWH720905:QWH720914 RGD720905:RGD720914 RPZ720905:RPZ720914 RZV720905:RZV720914 SJR720905:SJR720914 STN720905:STN720914 TDJ720905:TDJ720914 TNF720905:TNF720914 TXB720905:TXB720914 UGX720905:UGX720914 UQT720905:UQT720914 VAP720905:VAP720914 VKL720905:VKL720914 VUH720905:VUH720914 WED720905:WED720914 WNZ720905:WNZ720914 WXV720905:WXV720914 BN786441:BN786450 LJ786441:LJ786450 VF786441:VF786450 AFB786441:AFB786450 AOX786441:AOX786450 AYT786441:AYT786450 BIP786441:BIP786450 BSL786441:BSL786450 CCH786441:CCH786450 CMD786441:CMD786450 CVZ786441:CVZ786450 DFV786441:DFV786450 DPR786441:DPR786450 DZN786441:DZN786450 EJJ786441:EJJ786450 ETF786441:ETF786450 FDB786441:FDB786450 FMX786441:FMX786450 FWT786441:FWT786450 GGP786441:GGP786450 GQL786441:GQL786450 HAH786441:HAH786450 HKD786441:HKD786450 HTZ786441:HTZ786450 IDV786441:IDV786450 INR786441:INR786450 IXN786441:IXN786450 JHJ786441:JHJ786450 JRF786441:JRF786450 KBB786441:KBB786450 KKX786441:KKX786450 KUT786441:KUT786450 LEP786441:LEP786450 LOL786441:LOL786450 LYH786441:LYH786450 MID786441:MID786450 MRZ786441:MRZ786450 NBV786441:NBV786450 NLR786441:NLR786450 NVN786441:NVN786450 OFJ786441:OFJ786450 OPF786441:OPF786450 OZB786441:OZB786450 PIX786441:PIX786450 PST786441:PST786450 QCP786441:QCP786450 QML786441:QML786450 QWH786441:QWH786450 RGD786441:RGD786450 RPZ786441:RPZ786450 RZV786441:RZV786450 SJR786441:SJR786450 STN786441:STN786450 TDJ786441:TDJ786450 TNF786441:TNF786450 TXB786441:TXB786450 UGX786441:UGX786450 UQT786441:UQT786450 VAP786441:VAP786450 VKL786441:VKL786450 VUH786441:VUH786450 WED786441:WED786450 WNZ786441:WNZ786450 WXV786441:WXV786450 BN851977:BN851986 LJ851977:LJ851986 VF851977:VF851986 AFB851977:AFB851986 AOX851977:AOX851986 AYT851977:AYT851986 BIP851977:BIP851986 BSL851977:BSL851986 CCH851977:CCH851986 CMD851977:CMD851986 CVZ851977:CVZ851986 DFV851977:DFV851986 DPR851977:DPR851986 DZN851977:DZN851986 EJJ851977:EJJ851986 ETF851977:ETF851986 FDB851977:FDB851986 FMX851977:FMX851986 FWT851977:FWT851986 GGP851977:GGP851986 GQL851977:GQL851986 HAH851977:HAH851986 HKD851977:HKD851986 HTZ851977:HTZ851986 IDV851977:IDV851986 INR851977:INR851986 IXN851977:IXN851986 JHJ851977:JHJ851986 JRF851977:JRF851986 KBB851977:KBB851986 KKX851977:KKX851986 KUT851977:KUT851986 LEP851977:LEP851986 LOL851977:LOL851986 LYH851977:LYH851986 MID851977:MID851986 MRZ851977:MRZ851986 NBV851977:NBV851986 NLR851977:NLR851986 NVN851977:NVN851986 OFJ851977:OFJ851986 OPF851977:OPF851986 OZB851977:OZB851986 PIX851977:PIX851986 PST851977:PST851986 QCP851977:QCP851986 QML851977:QML851986 QWH851977:QWH851986 RGD851977:RGD851986 RPZ851977:RPZ851986 RZV851977:RZV851986 SJR851977:SJR851986 STN851977:STN851986 TDJ851977:TDJ851986 TNF851977:TNF851986 TXB851977:TXB851986 UGX851977:UGX851986 UQT851977:UQT851986 VAP851977:VAP851986 VKL851977:VKL851986 VUH851977:VUH851986 WED851977:WED851986 WNZ851977:WNZ851986 WXV851977:WXV851986 BN917513:BN917522 LJ917513:LJ917522 VF917513:VF917522 AFB917513:AFB917522 AOX917513:AOX917522 AYT917513:AYT917522 BIP917513:BIP917522 BSL917513:BSL917522 CCH917513:CCH917522 CMD917513:CMD917522 CVZ917513:CVZ917522 DFV917513:DFV917522 DPR917513:DPR917522 DZN917513:DZN917522 EJJ917513:EJJ917522 ETF917513:ETF917522 FDB917513:FDB917522 FMX917513:FMX917522 FWT917513:FWT917522 GGP917513:GGP917522 GQL917513:GQL917522 HAH917513:HAH917522 HKD917513:HKD917522 HTZ917513:HTZ917522 IDV917513:IDV917522 INR917513:INR917522 IXN917513:IXN917522 JHJ917513:JHJ917522 JRF917513:JRF917522 KBB917513:KBB917522 KKX917513:KKX917522 KUT917513:KUT917522 LEP917513:LEP917522 LOL917513:LOL917522 LYH917513:LYH917522 MID917513:MID917522 MRZ917513:MRZ917522 NBV917513:NBV917522 NLR917513:NLR917522 NVN917513:NVN917522 OFJ917513:OFJ917522 OPF917513:OPF917522 OZB917513:OZB917522 PIX917513:PIX917522 PST917513:PST917522 QCP917513:QCP917522 QML917513:QML917522 QWH917513:QWH917522 RGD917513:RGD917522 RPZ917513:RPZ917522 RZV917513:RZV917522 SJR917513:SJR917522 STN917513:STN917522 TDJ917513:TDJ917522 TNF917513:TNF917522 TXB917513:TXB917522 UGX917513:UGX917522 UQT917513:UQT917522 VAP917513:VAP917522 VKL917513:VKL917522 VUH917513:VUH917522 WED917513:WED917522 WNZ917513:WNZ917522 WXV917513:WXV917522 BN983049:BN983058 LJ983049:LJ983058 VF983049:VF983058 AFB983049:AFB983058 AOX983049:AOX983058 AYT983049:AYT983058 BIP983049:BIP983058 BSL983049:BSL983058 CCH983049:CCH983058 CMD983049:CMD983058 CVZ983049:CVZ983058 DFV983049:DFV983058 DPR983049:DPR983058 DZN983049:DZN983058 EJJ983049:EJJ983058 ETF983049:ETF983058 FDB983049:FDB983058 FMX983049:FMX983058 FWT983049:FWT983058 GGP983049:GGP983058 GQL983049:GQL983058 HAH983049:HAH983058 HKD983049:HKD983058 HTZ983049:HTZ983058 IDV983049:IDV983058 INR983049:INR983058 IXN983049:IXN983058 JHJ983049:JHJ983058 JRF983049:JRF983058 KBB983049:KBB983058 KKX983049:KKX983058 KUT983049:KUT983058 LEP983049:LEP983058 LOL983049:LOL983058 LYH983049:LYH983058 MID983049:MID983058 MRZ983049:MRZ983058 NBV983049:NBV983058 NLR983049:NLR983058 NVN983049:NVN983058 OFJ983049:OFJ983058 OPF983049:OPF983058 OZB983049:OZB983058 PIX983049:PIX983058 PST983049:PST983058 QCP983049:QCP983058 QML983049:QML983058 QWH983049:QWH983058 RGD983049:RGD983058 RPZ983049:RPZ983058 RZV983049:RZV983058 SJR983049:SJR983058 STN983049:STN983058 TDJ983049:TDJ983058 TNF983049:TNF983058 TXB983049:TXB983058 UGX983049:UGX983058 UQT983049:UQT983058 VAP983049:VAP983058 VKL983049:VKL983058 VUH983049:VUH983058 WED983049:WED983058 WNZ983049:WNZ983058 WXV983049:WXV983058">
      <formula1>Efecto</formula1>
    </dataValidation>
    <dataValidation allowBlank="1" showInputMessage="1" showErrorMessage="1" error="mayor 1" sqref="BO9:BP18 LK9:LL18 VG9:VH18 AFC9:AFD18 AOY9:AOZ18 AYU9:AYV18 BIQ9:BIR18 BSM9:BSN18 CCI9:CCJ18 CME9:CMF18 CWA9:CWB18 DFW9:DFX18 DPS9:DPT18 DZO9:DZP18 EJK9:EJL18 ETG9:ETH18 FDC9:FDD18 FMY9:FMZ18 FWU9:FWV18 GGQ9:GGR18 GQM9:GQN18 HAI9:HAJ18 HKE9:HKF18 HUA9:HUB18 IDW9:IDX18 INS9:INT18 IXO9:IXP18 JHK9:JHL18 JRG9:JRH18 KBC9:KBD18 KKY9:KKZ18 KUU9:KUV18 LEQ9:LER18 LOM9:LON18 LYI9:LYJ18 MIE9:MIF18 MSA9:MSB18 NBW9:NBX18 NLS9:NLT18 NVO9:NVP18 OFK9:OFL18 OPG9:OPH18 OZC9:OZD18 PIY9:PIZ18 PSU9:PSV18 QCQ9:QCR18 QMM9:QMN18 QWI9:QWJ18 RGE9:RGF18 RQA9:RQB18 RZW9:RZX18 SJS9:SJT18 STO9:STP18 TDK9:TDL18 TNG9:TNH18 TXC9:TXD18 UGY9:UGZ18 UQU9:UQV18 VAQ9:VAR18 VKM9:VKN18 VUI9:VUJ18 WEE9:WEF18 WOA9:WOB18 WXW9:WXX18 BO65545:BP65554 LK65545:LL65554 VG65545:VH65554 AFC65545:AFD65554 AOY65545:AOZ65554 AYU65545:AYV65554 BIQ65545:BIR65554 BSM65545:BSN65554 CCI65545:CCJ65554 CME65545:CMF65554 CWA65545:CWB65554 DFW65545:DFX65554 DPS65545:DPT65554 DZO65545:DZP65554 EJK65545:EJL65554 ETG65545:ETH65554 FDC65545:FDD65554 FMY65545:FMZ65554 FWU65545:FWV65554 GGQ65545:GGR65554 GQM65545:GQN65554 HAI65545:HAJ65554 HKE65545:HKF65554 HUA65545:HUB65554 IDW65545:IDX65554 INS65545:INT65554 IXO65545:IXP65554 JHK65545:JHL65554 JRG65545:JRH65554 KBC65545:KBD65554 KKY65545:KKZ65554 KUU65545:KUV65554 LEQ65545:LER65554 LOM65545:LON65554 LYI65545:LYJ65554 MIE65545:MIF65554 MSA65545:MSB65554 NBW65545:NBX65554 NLS65545:NLT65554 NVO65545:NVP65554 OFK65545:OFL65554 OPG65545:OPH65554 OZC65545:OZD65554 PIY65545:PIZ65554 PSU65545:PSV65554 QCQ65545:QCR65554 QMM65545:QMN65554 QWI65545:QWJ65554 RGE65545:RGF65554 RQA65545:RQB65554 RZW65545:RZX65554 SJS65545:SJT65554 STO65545:STP65554 TDK65545:TDL65554 TNG65545:TNH65554 TXC65545:TXD65554 UGY65545:UGZ65554 UQU65545:UQV65554 VAQ65545:VAR65554 VKM65545:VKN65554 VUI65545:VUJ65554 WEE65545:WEF65554 WOA65545:WOB65554 WXW65545:WXX65554 BO131081:BP131090 LK131081:LL131090 VG131081:VH131090 AFC131081:AFD131090 AOY131081:AOZ131090 AYU131081:AYV131090 BIQ131081:BIR131090 BSM131081:BSN131090 CCI131081:CCJ131090 CME131081:CMF131090 CWA131081:CWB131090 DFW131081:DFX131090 DPS131081:DPT131090 DZO131081:DZP131090 EJK131081:EJL131090 ETG131081:ETH131090 FDC131081:FDD131090 FMY131081:FMZ131090 FWU131081:FWV131090 GGQ131081:GGR131090 GQM131081:GQN131090 HAI131081:HAJ131090 HKE131081:HKF131090 HUA131081:HUB131090 IDW131081:IDX131090 INS131081:INT131090 IXO131081:IXP131090 JHK131081:JHL131090 JRG131081:JRH131090 KBC131081:KBD131090 KKY131081:KKZ131090 KUU131081:KUV131090 LEQ131081:LER131090 LOM131081:LON131090 LYI131081:LYJ131090 MIE131081:MIF131090 MSA131081:MSB131090 NBW131081:NBX131090 NLS131081:NLT131090 NVO131081:NVP131090 OFK131081:OFL131090 OPG131081:OPH131090 OZC131081:OZD131090 PIY131081:PIZ131090 PSU131081:PSV131090 QCQ131081:QCR131090 QMM131081:QMN131090 QWI131081:QWJ131090 RGE131081:RGF131090 RQA131081:RQB131090 RZW131081:RZX131090 SJS131081:SJT131090 STO131081:STP131090 TDK131081:TDL131090 TNG131081:TNH131090 TXC131081:TXD131090 UGY131081:UGZ131090 UQU131081:UQV131090 VAQ131081:VAR131090 VKM131081:VKN131090 VUI131081:VUJ131090 WEE131081:WEF131090 WOA131081:WOB131090 WXW131081:WXX131090 BO196617:BP196626 LK196617:LL196626 VG196617:VH196626 AFC196617:AFD196626 AOY196617:AOZ196626 AYU196617:AYV196626 BIQ196617:BIR196626 BSM196617:BSN196626 CCI196617:CCJ196626 CME196617:CMF196626 CWA196617:CWB196626 DFW196617:DFX196626 DPS196617:DPT196626 DZO196617:DZP196626 EJK196617:EJL196626 ETG196617:ETH196626 FDC196617:FDD196626 FMY196617:FMZ196626 FWU196617:FWV196626 GGQ196617:GGR196626 GQM196617:GQN196626 HAI196617:HAJ196626 HKE196617:HKF196626 HUA196617:HUB196626 IDW196617:IDX196626 INS196617:INT196626 IXO196617:IXP196626 JHK196617:JHL196626 JRG196617:JRH196626 KBC196617:KBD196626 KKY196617:KKZ196626 KUU196617:KUV196626 LEQ196617:LER196626 LOM196617:LON196626 LYI196617:LYJ196626 MIE196617:MIF196626 MSA196617:MSB196626 NBW196617:NBX196626 NLS196617:NLT196626 NVO196617:NVP196626 OFK196617:OFL196626 OPG196617:OPH196626 OZC196617:OZD196626 PIY196617:PIZ196626 PSU196617:PSV196626 QCQ196617:QCR196626 QMM196617:QMN196626 QWI196617:QWJ196626 RGE196617:RGF196626 RQA196617:RQB196626 RZW196617:RZX196626 SJS196617:SJT196626 STO196617:STP196626 TDK196617:TDL196626 TNG196617:TNH196626 TXC196617:TXD196626 UGY196617:UGZ196626 UQU196617:UQV196626 VAQ196617:VAR196626 VKM196617:VKN196626 VUI196617:VUJ196626 WEE196617:WEF196626 WOA196617:WOB196626 WXW196617:WXX196626 BO262153:BP262162 LK262153:LL262162 VG262153:VH262162 AFC262153:AFD262162 AOY262153:AOZ262162 AYU262153:AYV262162 BIQ262153:BIR262162 BSM262153:BSN262162 CCI262153:CCJ262162 CME262153:CMF262162 CWA262153:CWB262162 DFW262153:DFX262162 DPS262153:DPT262162 DZO262153:DZP262162 EJK262153:EJL262162 ETG262153:ETH262162 FDC262153:FDD262162 FMY262153:FMZ262162 FWU262153:FWV262162 GGQ262153:GGR262162 GQM262153:GQN262162 HAI262153:HAJ262162 HKE262153:HKF262162 HUA262153:HUB262162 IDW262153:IDX262162 INS262153:INT262162 IXO262153:IXP262162 JHK262153:JHL262162 JRG262153:JRH262162 KBC262153:KBD262162 KKY262153:KKZ262162 KUU262153:KUV262162 LEQ262153:LER262162 LOM262153:LON262162 LYI262153:LYJ262162 MIE262153:MIF262162 MSA262153:MSB262162 NBW262153:NBX262162 NLS262153:NLT262162 NVO262153:NVP262162 OFK262153:OFL262162 OPG262153:OPH262162 OZC262153:OZD262162 PIY262153:PIZ262162 PSU262153:PSV262162 QCQ262153:QCR262162 QMM262153:QMN262162 QWI262153:QWJ262162 RGE262153:RGF262162 RQA262153:RQB262162 RZW262153:RZX262162 SJS262153:SJT262162 STO262153:STP262162 TDK262153:TDL262162 TNG262153:TNH262162 TXC262153:TXD262162 UGY262153:UGZ262162 UQU262153:UQV262162 VAQ262153:VAR262162 VKM262153:VKN262162 VUI262153:VUJ262162 WEE262153:WEF262162 WOA262153:WOB262162 WXW262153:WXX262162 BO327689:BP327698 LK327689:LL327698 VG327689:VH327698 AFC327689:AFD327698 AOY327689:AOZ327698 AYU327689:AYV327698 BIQ327689:BIR327698 BSM327689:BSN327698 CCI327689:CCJ327698 CME327689:CMF327698 CWA327689:CWB327698 DFW327689:DFX327698 DPS327689:DPT327698 DZO327689:DZP327698 EJK327689:EJL327698 ETG327689:ETH327698 FDC327689:FDD327698 FMY327689:FMZ327698 FWU327689:FWV327698 GGQ327689:GGR327698 GQM327689:GQN327698 HAI327689:HAJ327698 HKE327689:HKF327698 HUA327689:HUB327698 IDW327689:IDX327698 INS327689:INT327698 IXO327689:IXP327698 JHK327689:JHL327698 JRG327689:JRH327698 KBC327689:KBD327698 KKY327689:KKZ327698 KUU327689:KUV327698 LEQ327689:LER327698 LOM327689:LON327698 LYI327689:LYJ327698 MIE327689:MIF327698 MSA327689:MSB327698 NBW327689:NBX327698 NLS327689:NLT327698 NVO327689:NVP327698 OFK327689:OFL327698 OPG327689:OPH327698 OZC327689:OZD327698 PIY327689:PIZ327698 PSU327689:PSV327698 QCQ327689:QCR327698 QMM327689:QMN327698 QWI327689:QWJ327698 RGE327689:RGF327698 RQA327689:RQB327698 RZW327689:RZX327698 SJS327689:SJT327698 STO327689:STP327698 TDK327689:TDL327698 TNG327689:TNH327698 TXC327689:TXD327698 UGY327689:UGZ327698 UQU327689:UQV327698 VAQ327689:VAR327698 VKM327689:VKN327698 VUI327689:VUJ327698 WEE327689:WEF327698 WOA327689:WOB327698 WXW327689:WXX327698 BO393225:BP393234 LK393225:LL393234 VG393225:VH393234 AFC393225:AFD393234 AOY393225:AOZ393234 AYU393225:AYV393234 BIQ393225:BIR393234 BSM393225:BSN393234 CCI393225:CCJ393234 CME393225:CMF393234 CWA393225:CWB393234 DFW393225:DFX393234 DPS393225:DPT393234 DZO393225:DZP393234 EJK393225:EJL393234 ETG393225:ETH393234 FDC393225:FDD393234 FMY393225:FMZ393234 FWU393225:FWV393234 GGQ393225:GGR393234 GQM393225:GQN393234 HAI393225:HAJ393234 HKE393225:HKF393234 HUA393225:HUB393234 IDW393225:IDX393234 INS393225:INT393234 IXO393225:IXP393234 JHK393225:JHL393234 JRG393225:JRH393234 KBC393225:KBD393234 KKY393225:KKZ393234 KUU393225:KUV393234 LEQ393225:LER393234 LOM393225:LON393234 LYI393225:LYJ393234 MIE393225:MIF393234 MSA393225:MSB393234 NBW393225:NBX393234 NLS393225:NLT393234 NVO393225:NVP393234 OFK393225:OFL393234 OPG393225:OPH393234 OZC393225:OZD393234 PIY393225:PIZ393234 PSU393225:PSV393234 QCQ393225:QCR393234 QMM393225:QMN393234 QWI393225:QWJ393234 RGE393225:RGF393234 RQA393225:RQB393234 RZW393225:RZX393234 SJS393225:SJT393234 STO393225:STP393234 TDK393225:TDL393234 TNG393225:TNH393234 TXC393225:TXD393234 UGY393225:UGZ393234 UQU393225:UQV393234 VAQ393225:VAR393234 VKM393225:VKN393234 VUI393225:VUJ393234 WEE393225:WEF393234 WOA393225:WOB393234 WXW393225:WXX393234 BO458761:BP458770 LK458761:LL458770 VG458761:VH458770 AFC458761:AFD458770 AOY458761:AOZ458770 AYU458761:AYV458770 BIQ458761:BIR458770 BSM458761:BSN458770 CCI458761:CCJ458770 CME458761:CMF458770 CWA458761:CWB458770 DFW458761:DFX458770 DPS458761:DPT458770 DZO458761:DZP458770 EJK458761:EJL458770 ETG458761:ETH458770 FDC458761:FDD458770 FMY458761:FMZ458770 FWU458761:FWV458770 GGQ458761:GGR458770 GQM458761:GQN458770 HAI458761:HAJ458770 HKE458761:HKF458770 HUA458761:HUB458770 IDW458761:IDX458770 INS458761:INT458770 IXO458761:IXP458770 JHK458761:JHL458770 JRG458761:JRH458770 KBC458761:KBD458770 KKY458761:KKZ458770 KUU458761:KUV458770 LEQ458761:LER458770 LOM458761:LON458770 LYI458761:LYJ458770 MIE458761:MIF458770 MSA458761:MSB458770 NBW458761:NBX458770 NLS458761:NLT458770 NVO458761:NVP458770 OFK458761:OFL458770 OPG458761:OPH458770 OZC458761:OZD458770 PIY458761:PIZ458770 PSU458761:PSV458770 QCQ458761:QCR458770 QMM458761:QMN458770 QWI458761:QWJ458770 RGE458761:RGF458770 RQA458761:RQB458770 RZW458761:RZX458770 SJS458761:SJT458770 STO458761:STP458770 TDK458761:TDL458770 TNG458761:TNH458770 TXC458761:TXD458770 UGY458761:UGZ458770 UQU458761:UQV458770 VAQ458761:VAR458770 VKM458761:VKN458770 VUI458761:VUJ458770 WEE458761:WEF458770 WOA458761:WOB458770 WXW458761:WXX458770 BO524297:BP524306 LK524297:LL524306 VG524297:VH524306 AFC524297:AFD524306 AOY524297:AOZ524306 AYU524297:AYV524306 BIQ524297:BIR524306 BSM524297:BSN524306 CCI524297:CCJ524306 CME524297:CMF524306 CWA524297:CWB524306 DFW524297:DFX524306 DPS524297:DPT524306 DZO524297:DZP524306 EJK524297:EJL524306 ETG524297:ETH524306 FDC524297:FDD524306 FMY524297:FMZ524306 FWU524297:FWV524306 GGQ524297:GGR524306 GQM524297:GQN524306 HAI524297:HAJ524306 HKE524297:HKF524306 HUA524297:HUB524306 IDW524297:IDX524306 INS524297:INT524306 IXO524297:IXP524306 JHK524297:JHL524306 JRG524297:JRH524306 KBC524297:KBD524306 KKY524297:KKZ524306 KUU524297:KUV524306 LEQ524297:LER524306 LOM524297:LON524306 LYI524297:LYJ524306 MIE524297:MIF524306 MSA524297:MSB524306 NBW524297:NBX524306 NLS524297:NLT524306 NVO524297:NVP524306 OFK524297:OFL524306 OPG524297:OPH524306 OZC524297:OZD524306 PIY524297:PIZ524306 PSU524297:PSV524306 QCQ524297:QCR524306 QMM524297:QMN524306 QWI524297:QWJ524306 RGE524297:RGF524306 RQA524297:RQB524306 RZW524297:RZX524306 SJS524297:SJT524306 STO524297:STP524306 TDK524297:TDL524306 TNG524297:TNH524306 TXC524297:TXD524306 UGY524297:UGZ524306 UQU524297:UQV524306 VAQ524297:VAR524306 VKM524297:VKN524306 VUI524297:VUJ524306 WEE524297:WEF524306 WOA524297:WOB524306 WXW524297:WXX524306 BO589833:BP589842 LK589833:LL589842 VG589833:VH589842 AFC589833:AFD589842 AOY589833:AOZ589842 AYU589833:AYV589842 BIQ589833:BIR589842 BSM589833:BSN589842 CCI589833:CCJ589842 CME589833:CMF589842 CWA589833:CWB589842 DFW589833:DFX589842 DPS589833:DPT589842 DZO589833:DZP589842 EJK589833:EJL589842 ETG589833:ETH589842 FDC589833:FDD589842 FMY589833:FMZ589842 FWU589833:FWV589842 GGQ589833:GGR589842 GQM589833:GQN589842 HAI589833:HAJ589842 HKE589833:HKF589842 HUA589833:HUB589842 IDW589833:IDX589842 INS589833:INT589842 IXO589833:IXP589842 JHK589833:JHL589842 JRG589833:JRH589842 KBC589833:KBD589842 KKY589833:KKZ589842 KUU589833:KUV589842 LEQ589833:LER589842 LOM589833:LON589842 LYI589833:LYJ589842 MIE589833:MIF589842 MSA589833:MSB589842 NBW589833:NBX589842 NLS589833:NLT589842 NVO589833:NVP589842 OFK589833:OFL589842 OPG589833:OPH589842 OZC589833:OZD589842 PIY589833:PIZ589842 PSU589833:PSV589842 QCQ589833:QCR589842 QMM589833:QMN589842 QWI589833:QWJ589842 RGE589833:RGF589842 RQA589833:RQB589842 RZW589833:RZX589842 SJS589833:SJT589842 STO589833:STP589842 TDK589833:TDL589842 TNG589833:TNH589842 TXC589833:TXD589842 UGY589833:UGZ589842 UQU589833:UQV589842 VAQ589833:VAR589842 VKM589833:VKN589842 VUI589833:VUJ589842 WEE589833:WEF589842 WOA589833:WOB589842 WXW589833:WXX589842 BO655369:BP655378 LK655369:LL655378 VG655369:VH655378 AFC655369:AFD655378 AOY655369:AOZ655378 AYU655369:AYV655378 BIQ655369:BIR655378 BSM655369:BSN655378 CCI655369:CCJ655378 CME655369:CMF655378 CWA655369:CWB655378 DFW655369:DFX655378 DPS655369:DPT655378 DZO655369:DZP655378 EJK655369:EJL655378 ETG655369:ETH655378 FDC655369:FDD655378 FMY655369:FMZ655378 FWU655369:FWV655378 GGQ655369:GGR655378 GQM655369:GQN655378 HAI655369:HAJ655378 HKE655369:HKF655378 HUA655369:HUB655378 IDW655369:IDX655378 INS655369:INT655378 IXO655369:IXP655378 JHK655369:JHL655378 JRG655369:JRH655378 KBC655369:KBD655378 KKY655369:KKZ655378 KUU655369:KUV655378 LEQ655369:LER655378 LOM655369:LON655378 LYI655369:LYJ655378 MIE655369:MIF655378 MSA655369:MSB655378 NBW655369:NBX655378 NLS655369:NLT655378 NVO655369:NVP655378 OFK655369:OFL655378 OPG655369:OPH655378 OZC655369:OZD655378 PIY655369:PIZ655378 PSU655369:PSV655378 QCQ655369:QCR655378 QMM655369:QMN655378 QWI655369:QWJ655378 RGE655369:RGF655378 RQA655369:RQB655378 RZW655369:RZX655378 SJS655369:SJT655378 STO655369:STP655378 TDK655369:TDL655378 TNG655369:TNH655378 TXC655369:TXD655378 UGY655369:UGZ655378 UQU655369:UQV655378 VAQ655369:VAR655378 VKM655369:VKN655378 VUI655369:VUJ655378 WEE655369:WEF655378 WOA655369:WOB655378 WXW655369:WXX655378 BO720905:BP720914 LK720905:LL720914 VG720905:VH720914 AFC720905:AFD720914 AOY720905:AOZ720914 AYU720905:AYV720914 BIQ720905:BIR720914 BSM720905:BSN720914 CCI720905:CCJ720914 CME720905:CMF720914 CWA720905:CWB720914 DFW720905:DFX720914 DPS720905:DPT720914 DZO720905:DZP720914 EJK720905:EJL720914 ETG720905:ETH720914 FDC720905:FDD720914 FMY720905:FMZ720914 FWU720905:FWV720914 GGQ720905:GGR720914 GQM720905:GQN720914 HAI720905:HAJ720914 HKE720905:HKF720914 HUA720905:HUB720914 IDW720905:IDX720914 INS720905:INT720914 IXO720905:IXP720914 JHK720905:JHL720914 JRG720905:JRH720914 KBC720905:KBD720914 KKY720905:KKZ720914 KUU720905:KUV720914 LEQ720905:LER720914 LOM720905:LON720914 LYI720905:LYJ720914 MIE720905:MIF720914 MSA720905:MSB720914 NBW720905:NBX720914 NLS720905:NLT720914 NVO720905:NVP720914 OFK720905:OFL720914 OPG720905:OPH720914 OZC720905:OZD720914 PIY720905:PIZ720914 PSU720905:PSV720914 QCQ720905:QCR720914 QMM720905:QMN720914 QWI720905:QWJ720914 RGE720905:RGF720914 RQA720905:RQB720914 RZW720905:RZX720914 SJS720905:SJT720914 STO720905:STP720914 TDK720905:TDL720914 TNG720905:TNH720914 TXC720905:TXD720914 UGY720905:UGZ720914 UQU720905:UQV720914 VAQ720905:VAR720914 VKM720905:VKN720914 VUI720905:VUJ720914 WEE720905:WEF720914 WOA720905:WOB720914 WXW720905:WXX720914 BO786441:BP786450 LK786441:LL786450 VG786441:VH786450 AFC786441:AFD786450 AOY786441:AOZ786450 AYU786441:AYV786450 BIQ786441:BIR786450 BSM786441:BSN786450 CCI786441:CCJ786450 CME786441:CMF786450 CWA786441:CWB786450 DFW786441:DFX786450 DPS786441:DPT786450 DZO786441:DZP786450 EJK786441:EJL786450 ETG786441:ETH786450 FDC786441:FDD786450 FMY786441:FMZ786450 FWU786441:FWV786450 GGQ786441:GGR786450 GQM786441:GQN786450 HAI786441:HAJ786450 HKE786441:HKF786450 HUA786441:HUB786450 IDW786441:IDX786450 INS786441:INT786450 IXO786441:IXP786450 JHK786441:JHL786450 JRG786441:JRH786450 KBC786441:KBD786450 KKY786441:KKZ786450 KUU786441:KUV786450 LEQ786441:LER786450 LOM786441:LON786450 LYI786441:LYJ786450 MIE786441:MIF786450 MSA786441:MSB786450 NBW786441:NBX786450 NLS786441:NLT786450 NVO786441:NVP786450 OFK786441:OFL786450 OPG786441:OPH786450 OZC786441:OZD786450 PIY786441:PIZ786450 PSU786441:PSV786450 QCQ786441:QCR786450 QMM786441:QMN786450 QWI786441:QWJ786450 RGE786441:RGF786450 RQA786441:RQB786450 RZW786441:RZX786450 SJS786441:SJT786450 STO786441:STP786450 TDK786441:TDL786450 TNG786441:TNH786450 TXC786441:TXD786450 UGY786441:UGZ786450 UQU786441:UQV786450 VAQ786441:VAR786450 VKM786441:VKN786450 VUI786441:VUJ786450 WEE786441:WEF786450 WOA786441:WOB786450 WXW786441:WXX786450 BO851977:BP851986 LK851977:LL851986 VG851977:VH851986 AFC851977:AFD851986 AOY851977:AOZ851986 AYU851977:AYV851986 BIQ851977:BIR851986 BSM851977:BSN851986 CCI851977:CCJ851986 CME851977:CMF851986 CWA851977:CWB851986 DFW851977:DFX851986 DPS851977:DPT851986 DZO851977:DZP851986 EJK851977:EJL851986 ETG851977:ETH851986 FDC851977:FDD851986 FMY851977:FMZ851986 FWU851977:FWV851986 GGQ851977:GGR851986 GQM851977:GQN851986 HAI851977:HAJ851986 HKE851977:HKF851986 HUA851977:HUB851986 IDW851977:IDX851986 INS851977:INT851986 IXO851977:IXP851986 JHK851977:JHL851986 JRG851977:JRH851986 KBC851977:KBD851986 KKY851977:KKZ851986 KUU851977:KUV851986 LEQ851977:LER851986 LOM851977:LON851986 LYI851977:LYJ851986 MIE851977:MIF851986 MSA851977:MSB851986 NBW851977:NBX851986 NLS851977:NLT851986 NVO851977:NVP851986 OFK851977:OFL851986 OPG851977:OPH851986 OZC851977:OZD851986 PIY851977:PIZ851986 PSU851977:PSV851986 QCQ851977:QCR851986 QMM851977:QMN851986 QWI851977:QWJ851986 RGE851977:RGF851986 RQA851977:RQB851986 RZW851977:RZX851986 SJS851977:SJT851986 STO851977:STP851986 TDK851977:TDL851986 TNG851977:TNH851986 TXC851977:TXD851986 UGY851977:UGZ851986 UQU851977:UQV851986 VAQ851977:VAR851986 VKM851977:VKN851986 VUI851977:VUJ851986 WEE851977:WEF851986 WOA851977:WOB851986 WXW851977:WXX851986 BO917513:BP917522 LK917513:LL917522 VG917513:VH917522 AFC917513:AFD917522 AOY917513:AOZ917522 AYU917513:AYV917522 BIQ917513:BIR917522 BSM917513:BSN917522 CCI917513:CCJ917522 CME917513:CMF917522 CWA917513:CWB917522 DFW917513:DFX917522 DPS917513:DPT917522 DZO917513:DZP917522 EJK917513:EJL917522 ETG917513:ETH917522 FDC917513:FDD917522 FMY917513:FMZ917522 FWU917513:FWV917522 GGQ917513:GGR917522 GQM917513:GQN917522 HAI917513:HAJ917522 HKE917513:HKF917522 HUA917513:HUB917522 IDW917513:IDX917522 INS917513:INT917522 IXO917513:IXP917522 JHK917513:JHL917522 JRG917513:JRH917522 KBC917513:KBD917522 KKY917513:KKZ917522 KUU917513:KUV917522 LEQ917513:LER917522 LOM917513:LON917522 LYI917513:LYJ917522 MIE917513:MIF917522 MSA917513:MSB917522 NBW917513:NBX917522 NLS917513:NLT917522 NVO917513:NVP917522 OFK917513:OFL917522 OPG917513:OPH917522 OZC917513:OZD917522 PIY917513:PIZ917522 PSU917513:PSV917522 QCQ917513:QCR917522 QMM917513:QMN917522 QWI917513:QWJ917522 RGE917513:RGF917522 RQA917513:RQB917522 RZW917513:RZX917522 SJS917513:SJT917522 STO917513:STP917522 TDK917513:TDL917522 TNG917513:TNH917522 TXC917513:TXD917522 UGY917513:UGZ917522 UQU917513:UQV917522 VAQ917513:VAR917522 VKM917513:VKN917522 VUI917513:VUJ917522 WEE917513:WEF917522 WOA917513:WOB917522 WXW917513:WXX917522 BO983049:BP983058 LK983049:LL983058 VG983049:VH983058 AFC983049:AFD983058 AOY983049:AOZ983058 AYU983049:AYV983058 BIQ983049:BIR983058 BSM983049:BSN983058 CCI983049:CCJ983058 CME983049:CMF983058 CWA983049:CWB983058 DFW983049:DFX983058 DPS983049:DPT983058 DZO983049:DZP983058 EJK983049:EJL983058 ETG983049:ETH983058 FDC983049:FDD983058 FMY983049:FMZ983058 FWU983049:FWV983058 GGQ983049:GGR983058 GQM983049:GQN983058 HAI983049:HAJ983058 HKE983049:HKF983058 HUA983049:HUB983058 IDW983049:IDX983058 INS983049:INT983058 IXO983049:IXP983058 JHK983049:JHL983058 JRG983049:JRH983058 KBC983049:KBD983058 KKY983049:KKZ983058 KUU983049:KUV983058 LEQ983049:LER983058 LOM983049:LON983058 LYI983049:LYJ983058 MIE983049:MIF983058 MSA983049:MSB983058 NBW983049:NBX983058 NLS983049:NLT983058 NVO983049:NVP983058 OFK983049:OFL983058 OPG983049:OPH983058 OZC983049:OZD983058 PIY983049:PIZ983058 PSU983049:PSV983058 QCQ983049:QCR983058 QMM983049:QMN983058 QWI983049:QWJ983058 RGE983049:RGF983058 RQA983049:RQB983058 RZW983049:RZX983058 SJS983049:SJT983058 STO983049:STP983058 TDK983049:TDL983058 TNG983049:TNH983058 TXC983049:TXD983058 UGY983049:UGZ983058 UQU983049:UQV983058 VAQ983049:VAR983058 VKM983049:VKN983058 VUI983049:VUJ983058 WEE983049:WEF983058 WOA983049:WOB983058 WXW983049:WXX983058"/>
    <dataValidation type="list" showInputMessage="1" showErrorMessage="1" errorTitle="Rechazado" error="Solo son validadas las opciones de la lista" sqref="BM9:BM18 LI9:LI18 VE9:VE18 AFA9:AFA18 AOW9:AOW18 AYS9:AYS18 BIO9:BIO18 BSK9:BSK18 CCG9:CCG18 CMC9:CMC18 CVY9:CVY18 DFU9:DFU18 DPQ9:DPQ18 DZM9:DZM18 EJI9:EJI18 ETE9:ETE18 FDA9:FDA18 FMW9:FMW18 FWS9:FWS18 GGO9:GGO18 GQK9:GQK18 HAG9:HAG18 HKC9:HKC18 HTY9:HTY18 IDU9:IDU18 INQ9:INQ18 IXM9:IXM18 JHI9:JHI18 JRE9:JRE18 KBA9:KBA18 KKW9:KKW18 KUS9:KUS18 LEO9:LEO18 LOK9:LOK18 LYG9:LYG18 MIC9:MIC18 MRY9:MRY18 NBU9:NBU18 NLQ9:NLQ18 NVM9:NVM18 OFI9:OFI18 OPE9:OPE18 OZA9:OZA18 PIW9:PIW18 PSS9:PSS18 QCO9:QCO18 QMK9:QMK18 QWG9:QWG18 RGC9:RGC18 RPY9:RPY18 RZU9:RZU18 SJQ9:SJQ18 STM9:STM18 TDI9:TDI18 TNE9:TNE18 TXA9:TXA18 UGW9:UGW18 UQS9:UQS18 VAO9:VAO18 VKK9:VKK18 VUG9:VUG18 WEC9:WEC18 WNY9:WNY18 WXU9:WXU18 BM65545:BM65554 LI65545:LI65554 VE65545:VE65554 AFA65545:AFA65554 AOW65545:AOW65554 AYS65545:AYS65554 BIO65545:BIO65554 BSK65545:BSK65554 CCG65545:CCG65554 CMC65545:CMC65554 CVY65545:CVY65554 DFU65545:DFU65554 DPQ65545:DPQ65554 DZM65545:DZM65554 EJI65545:EJI65554 ETE65545:ETE65554 FDA65545:FDA65554 FMW65545:FMW65554 FWS65545:FWS65554 GGO65545:GGO65554 GQK65545:GQK65554 HAG65545:HAG65554 HKC65545:HKC65554 HTY65545:HTY65554 IDU65545:IDU65554 INQ65545:INQ65554 IXM65545:IXM65554 JHI65545:JHI65554 JRE65545:JRE65554 KBA65545:KBA65554 KKW65545:KKW65554 KUS65545:KUS65554 LEO65545:LEO65554 LOK65545:LOK65554 LYG65545:LYG65554 MIC65545:MIC65554 MRY65545:MRY65554 NBU65545:NBU65554 NLQ65545:NLQ65554 NVM65545:NVM65554 OFI65545:OFI65554 OPE65545:OPE65554 OZA65545:OZA65554 PIW65545:PIW65554 PSS65545:PSS65554 QCO65545:QCO65554 QMK65545:QMK65554 QWG65545:QWG65554 RGC65545:RGC65554 RPY65545:RPY65554 RZU65545:RZU65554 SJQ65545:SJQ65554 STM65545:STM65554 TDI65545:TDI65554 TNE65545:TNE65554 TXA65545:TXA65554 UGW65545:UGW65554 UQS65545:UQS65554 VAO65545:VAO65554 VKK65545:VKK65554 VUG65545:VUG65554 WEC65545:WEC65554 WNY65545:WNY65554 WXU65545:WXU65554 BM131081:BM131090 LI131081:LI131090 VE131081:VE131090 AFA131081:AFA131090 AOW131081:AOW131090 AYS131081:AYS131090 BIO131081:BIO131090 BSK131081:BSK131090 CCG131081:CCG131090 CMC131081:CMC131090 CVY131081:CVY131090 DFU131081:DFU131090 DPQ131081:DPQ131090 DZM131081:DZM131090 EJI131081:EJI131090 ETE131081:ETE131090 FDA131081:FDA131090 FMW131081:FMW131090 FWS131081:FWS131090 GGO131081:GGO131090 GQK131081:GQK131090 HAG131081:HAG131090 HKC131081:HKC131090 HTY131081:HTY131090 IDU131081:IDU131090 INQ131081:INQ131090 IXM131081:IXM131090 JHI131081:JHI131090 JRE131081:JRE131090 KBA131081:KBA131090 KKW131081:KKW131090 KUS131081:KUS131090 LEO131081:LEO131090 LOK131081:LOK131090 LYG131081:LYG131090 MIC131081:MIC131090 MRY131081:MRY131090 NBU131081:NBU131090 NLQ131081:NLQ131090 NVM131081:NVM131090 OFI131081:OFI131090 OPE131081:OPE131090 OZA131081:OZA131090 PIW131081:PIW131090 PSS131081:PSS131090 QCO131081:QCO131090 QMK131081:QMK131090 QWG131081:QWG131090 RGC131081:RGC131090 RPY131081:RPY131090 RZU131081:RZU131090 SJQ131081:SJQ131090 STM131081:STM131090 TDI131081:TDI131090 TNE131081:TNE131090 TXA131081:TXA131090 UGW131081:UGW131090 UQS131081:UQS131090 VAO131081:VAO131090 VKK131081:VKK131090 VUG131081:VUG131090 WEC131081:WEC131090 WNY131081:WNY131090 WXU131081:WXU131090 BM196617:BM196626 LI196617:LI196626 VE196617:VE196626 AFA196617:AFA196626 AOW196617:AOW196626 AYS196617:AYS196626 BIO196617:BIO196626 BSK196617:BSK196626 CCG196617:CCG196626 CMC196617:CMC196626 CVY196617:CVY196626 DFU196617:DFU196626 DPQ196617:DPQ196626 DZM196617:DZM196626 EJI196617:EJI196626 ETE196617:ETE196626 FDA196617:FDA196626 FMW196617:FMW196626 FWS196617:FWS196626 GGO196617:GGO196626 GQK196617:GQK196626 HAG196617:HAG196626 HKC196617:HKC196626 HTY196617:HTY196626 IDU196617:IDU196626 INQ196617:INQ196626 IXM196617:IXM196626 JHI196617:JHI196626 JRE196617:JRE196626 KBA196617:KBA196626 KKW196617:KKW196626 KUS196617:KUS196626 LEO196617:LEO196626 LOK196617:LOK196626 LYG196617:LYG196626 MIC196617:MIC196626 MRY196617:MRY196626 NBU196617:NBU196626 NLQ196617:NLQ196626 NVM196617:NVM196626 OFI196617:OFI196626 OPE196617:OPE196626 OZA196617:OZA196626 PIW196617:PIW196626 PSS196617:PSS196626 QCO196617:QCO196626 QMK196617:QMK196626 QWG196617:QWG196626 RGC196617:RGC196626 RPY196617:RPY196626 RZU196617:RZU196626 SJQ196617:SJQ196626 STM196617:STM196626 TDI196617:TDI196626 TNE196617:TNE196626 TXA196617:TXA196626 UGW196617:UGW196626 UQS196617:UQS196626 VAO196617:VAO196626 VKK196617:VKK196626 VUG196617:VUG196626 WEC196617:WEC196626 WNY196617:WNY196626 WXU196617:WXU196626 BM262153:BM262162 LI262153:LI262162 VE262153:VE262162 AFA262153:AFA262162 AOW262153:AOW262162 AYS262153:AYS262162 BIO262153:BIO262162 BSK262153:BSK262162 CCG262153:CCG262162 CMC262153:CMC262162 CVY262153:CVY262162 DFU262153:DFU262162 DPQ262153:DPQ262162 DZM262153:DZM262162 EJI262153:EJI262162 ETE262153:ETE262162 FDA262153:FDA262162 FMW262153:FMW262162 FWS262153:FWS262162 GGO262153:GGO262162 GQK262153:GQK262162 HAG262153:HAG262162 HKC262153:HKC262162 HTY262153:HTY262162 IDU262153:IDU262162 INQ262153:INQ262162 IXM262153:IXM262162 JHI262153:JHI262162 JRE262153:JRE262162 KBA262153:KBA262162 KKW262153:KKW262162 KUS262153:KUS262162 LEO262153:LEO262162 LOK262153:LOK262162 LYG262153:LYG262162 MIC262153:MIC262162 MRY262153:MRY262162 NBU262153:NBU262162 NLQ262153:NLQ262162 NVM262153:NVM262162 OFI262153:OFI262162 OPE262153:OPE262162 OZA262153:OZA262162 PIW262153:PIW262162 PSS262153:PSS262162 QCO262153:QCO262162 QMK262153:QMK262162 QWG262153:QWG262162 RGC262153:RGC262162 RPY262153:RPY262162 RZU262153:RZU262162 SJQ262153:SJQ262162 STM262153:STM262162 TDI262153:TDI262162 TNE262153:TNE262162 TXA262153:TXA262162 UGW262153:UGW262162 UQS262153:UQS262162 VAO262153:VAO262162 VKK262153:VKK262162 VUG262153:VUG262162 WEC262153:WEC262162 WNY262153:WNY262162 WXU262153:WXU262162 BM327689:BM327698 LI327689:LI327698 VE327689:VE327698 AFA327689:AFA327698 AOW327689:AOW327698 AYS327689:AYS327698 BIO327689:BIO327698 BSK327689:BSK327698 CCG327689:CCG327698 CMC327689:CMC327698 CVY327689:CVY327698 DFU327689:DFU327698 DPQ327689:DPQ327698 DZM327689:DZM327698 EJI327689:EJI327698 ETE327689:ETE327698 FDA327689:FDA327698 FMW327689:FMW327698 FWS327689:FWS327698 GGO327689:GGO327698 GQK327689:GQK327698 HAG327689:HAG327698 HKC327689:HKC327698 HTY327689:HTY327698 IDU327689:IDU327698 INQ327689:INQ327698 IXM327689:IXM327698 JHI327689:JHI327698 JRE327689:JRE327698 KBA327689:KBA327698 KKW327689:KKW327698 KUS327689:KUS327698 LEO327689:LEO327698 LOK327689:LOK327698 LYG327689:LYG327698 MIC327689:MIC327698 MRY327689:MRY327698 NBU327689:NBU327698 NLQ327689:NLQ327698 NVM327689:NVM327698 OFI327689:OFI327698 OPE327689:OPE327698 OZA327689:OZA327698 PIW327689:PIW327698 PSS327689:PSS327698 QCO327689:QCO327698 QMK327689:QMK327698 QWG327689:QWG327698 RGC327689:RGC327698 RPY327689:RPY327698 RZU327689:RZU327698 SJQ327689:SJQ327698 STM327689:STM327698 TDI327689:TDI327698 TNE327689:TNE327698 TXA327689:TXA327698 UGW327689:UGW327698 UQS327689:UQS327698 VAO327689:VAO327698 VKK327689:VKK327698 VUG327689:VUG327698 WEC327689:WEC327698 WNY327689:WNY327698 WXU327689:WXU327698 BM393225:BM393234 LI393225:LI393234 VE393225:VE393234 AFA393225:AFA393234 AOW393225:AOW393234 AYS393225:AYS393234 BIO393225:BIO393234 BSK393225:BSK393234 CCG393225:CCG393234 CMC393225:CMC393234 CVY393225:CVY393234 DFU393225:DFU393234 DPQ393225:DPQ393234 DZM393225:DZM393234 EJI393225:EJI393234 ETE393225:ETE393234 FDA393225:FDA393234 FMW393225:FMW393234 FWS393225:FWS393234 GGO393225:GGO393234 GQK393225:GQK393234 HAG393225:HAG393234 HKC393225:HKC393234 HTY393225:HTY393234 IDU393225:IDU393234 INQ393225:INQ393234 IXM393225:IXM393234 JHI393225:JHI393234 JRE393225:JRE393234 KBA393225:KBA393234 KKW393225:KKW393234 KUS393225:KUS393234 LEO393225:LEO393234 LOK393225:LOK393234 LYG393225:LYG393234 MIC393225:MIC393234 MRY393225:MRY393234 NBU393225:NBU393234 NLQ393225:NLQ393234 NVM393225:NVM393234 OFI393225:OFI393234 OPE393225:OPE393234 OZA393225:OZA393234 PIW393225:PIW393234 PSS393225:PSS393234 QCO393225:QCO393234 QMK393225:QMK393234 QWG393225:QWG393234 RGC393225:RGC393234 RPY393225:RPY393234 RZU393225:RZU393234 SJQ393225:SJQ393234 STM393225:STM393234 TDI393225:TDI393234 TNE393225:TNE393234 TXA393225:TXA393234 UGW393225:UGW393234 UQS393225:UQS393234 VAO393225:VAO393234 VKK393225:VKK393234 VUG393225:VUG393234 WEC393225:WEC393234 WNY393225:WNY393234 WXU393225:WXU393234 BM458761:BM458770 LI458761:LI458770 VE458761:VE458770 AFA458761:AFA458770 AOW458761:AOW458770 AYS458761:AYS458770 BIO458761:BIO458770 BSK458761:BSK458770 CCG458761:CCG458770 CMC458761:CMC458770 CVY458761:CVY458770 DFU458761:DFU458770 DPQ458761:DPQ458770 DZM458761:DZM458770 EJI458761:EJI458770 ETE458761:ETE458770 FDA458761:FDA458770 FMW458761:FMW458770 FWS458761:FWS458770 GGO458761:GGO458770 GQK458761:GQK458770 HAG458761:HAG458770 HKC458761:HKC458770 HTY458761:HTY458770 IDU458761:IDU458770 INQ458761:INQ458770 IXM458761:IXM458770 JHI458761:JHI458770 JRE458761:JRE458770 KBA458761:KBA458770 KKW458761:KKW458770 KUS458761:KUS458770 LEO458761:LEO458770 LOK458761:LOK458770 LYG458761:LYG458770 MIC458761:MIC458770 MRY458761:MRY458770 NBU458761:NBU458770 NLQ458761:NLQ458770 NVM458761:NVM458770 OFI458761:OFI458770 OPE458761:OPE458770 OZA458761:OZA458770 PIW458761:PIW458770 PSS458761:PSS458770 QCO458761:QCO458770 QMK458761:QMK458770 QWG458761:QWG458770 RGC458761:RGC458770 RPY458761:RPY458770 RZU458761:RZU458770 SJQ458761:SJQ458770 STM458761:STM458770 TDI458761:TDI458770 TNE458761:TNE458770 TXA458761:TXA458770 UGW458761:UGW458770 UQS458761:UQS458770 VAO458761:VAO458770 VKK458761:VKK458770 VUG458761:VUG458770 WEC458761:WEC458770 WNY458761:WNY458770 WXU458761:WXU458770 BM524297:BM524306 LI524297:LI524306 VE524297:VE524306 AFA524297:AFA524306 AOW524297:AOW524306 AYS524297:AYS524306 BIO524297:BIO524306 BSK524297:BSK524306 CCG524297:CCG524306 CMC524297:CMC524306 CVY524297:CVY524306 DFU524297:DFU524306 DPQ524297:DPQ524306 DZM524297:DZM524306 EJI524297:EJI524306 ETE524297:ETE524306 FDA524297:FDA524306 FMW524297:FMW524306 FWS524297:FWS524306 GGO524297:GGO524306 GQK524297:GQK524306 HAG524297:HAG524306 HKC524297:HKC524306 HTY524297:HTY524306 IDU524297:IDU524306 INQ524297:INQ524306 IXM524297:IXM524306 JHI524297:JHI524306 JRE524297:JRE524306 KBA524297:KBA524306 KKW524297:KKW524306 KUS524297:KUS524306 LEO524297:LEO524306 LOK524297:LOK524306 LYG524297:LYG524306 MIC524297:MIC524306 MRY524297:MRY524306 NBU524297:NBU524306 NLQ524297:NLQ524306 NVM524297:NVM524306 OFI524297:OFI524306 OPE524297:OPE524306 OZA524297:OZA524306 PIW524297:PIW524306 PSS524297:PSS524306 QCO524297:QCO524306 QMK524297:QMK524306 QWG524297:QWG524306 RGC524297:RGC524306 RPY524297:RPY524306 RZU524297:RZU524306 SJQ524297:SJQ524306 STM524297:STM524306 TDI524297:TDI524306 TNE524297:TNE524306 TXA524297:TXA524306 UGW524297:UGW524306 UQS524297:UQS524306 VAO524297:VAO524306 VKK524297:VKK524306 VUG524297:VUG524306 WEC524297:WEC524306 WNY524297:WNY524306 WXU524297:WXU524306 BM589833:BM589842 LI589833:LI589842 VE589833:VE589842 AFA589833:AFA589842 AOW589833:AOW589842 AYS589833:AYS589842 BIO589833:BIO589842 BSK589833:BSK589842 CCG589833:CCG589842 CMC589833:CMC589842 CVY589833:CVY589842 DFU589833:DFU589842 DPQ589833:DPQ589842 DZM589833:DZM589842 EJI589833:EJI589842 ETE589833:ETE589842 FDA589833:FDA589842 FMW589833:FMW589842 FWS589833:FWS589842 GGO589833:GGO589842 GQK589833:GQK589842 HAG589833:HAG589842 HKC589833:HKC589842 HTY589833:HTY589842 IDU589833:IDU589842 INQ589833:INQ589842 IXM589833:IXM589842 JHI589833:JHI589842 JRE589833:JRE589842 KBA589833:KBA589842 KKW589833:KKW589842 KUS589833:KUS589842 LEO589833:LEO589842 LOK589833:LOK589842 LYG589833:LYG589842 MIC589833:MIC589842 MRY589833:MRY589842 NBU589833:NBU589842 NLQ589833:NLQ589842 NVM589833:NVM589842 OFI589833:OFI589842 OPE589833:OPE589842 OZA589833:OZA589842 PIW589833:PIW589842 PSS589833:PSS589842 QCO589833:QCO589842 QMK589833:QMK589842 QWG589833:QWG589842 RGC589833:RGC589842 RPY589833:RPY589842 RZU589833:RZU589842 SJQ589833:SJQ589842 STM589833:STM589842 TDI589833:TDI589842 TNE589833:TNE589842 TXA589833:TXA589842 UGW589833:UGW589842 UQS589833:UQS589842 VAO589833:VAO589842 VKK589833:VKK589842 VUG589833:VUG589842 WEC589833:WEC589842 WNY589833:WNY589842 WXU589833:WXU589842 BM655369:BM655378 LI655369:LI655378 VE655369:VE655378 AFA655369:AFA655378 AOW655369:AOW655378 AYS655369:AYS655378 BIO655369:BIO655378 BSK655369:BSK655378 CCG655369:CCG655378 CMC655369:CMC655378 CVY655369:CVY655378 DFU655369:DFU655378 DPQ655369:DPQ655378 DZM655369:DZM655378 EJI655369:EJI655378 ETE655369:ETE655378 FDA655369:FDA655378 FMW655369:FMW655378 FWS655369:FWS655378 GGO655369:GGO655378 GQK655369:GQK655378 HAG655369:HAG655378 HKC655369:HKC655378 HTY655369:HTY655378 IDU655369:IDU655378 INQ655369:INQ655378 IXM655369:IXM655378 JHI655369:JHI655378 JRE655369:JRE655378 KBA655369:KBA655378 KKW655369:KKW655378 KUS655369:KUS655378 LEO655369:LEO655378 LOK655369:LOK655378 LYG655369:LYG655378 MIC655369:MIC655378 MRY655369:MRY655378 NBU655369:NBU655378 NLQ655369:NLQ655378 NVM655369:NVM655378 OFI655369:OFI655378 OPE655369:OPE655378 OZA655369:OZA655378 PIW655369:PIW655378 PSS655369:PSS655378 QCO655369:QCO655378 QMK655369:QMK655378 QWG655369:QWG655378 RGC655369:RGC655378 RPY655369:RPY655378 RZU655369:RZU655378 SJQ655369:SJQ655378 STM655369:STM655378 TDI655369:TDI655378 TNE655369:TNE655378 TXA655369:TXA655378 UGW655369:UGW655378 UQS655369:UQS655378 VAO655369:VAO655378 VKK655369:VKK655378 VUG655369:VUG655378 WEC655369:WEC655378 WNY655369:WNY655378 WXU655369:WXU655378 BM720905:BM720914 LI720905:LI720914 VE720905:VE720914 AFA720905:AFA720914 AOW720905:AOW720914 AYS720905:AYS720914 BIO720905:BIO720914 BSK720905:BSK720914 CCG720905:CCG720914 CMC720905:CMC720914 CVY720905:CVY720914 DFU720905:DFU720914 DPQ720905:DPQ720914 DZM720905:DZM720914 EJI720905:EJI720914 ETE720905:ETE720914 FDA720905:FDA720914 FMW720905:FMW720914 FWS720905:FWS720914 GGO720905:GGO720914 GQK720905:GQK720914 HAG720905:HAG720914 HKC720905:HKC720914 HTY720905:HTY720914 IDU720905:IDU720914 INQ720905:INQ720914 IXM720905:IXM720914 JHI720905:JHI720914 JRE720905:JRE720914 KBA720905:KBA720914 KKW720905:KKW720914 KUS720905:KUS720914 LEO720905:LEO720914 LOK720905:LOK720914 LYG720905:LYG720914 MIC720905:MIC720914 MRY720905:MRY720914 NBU720905:NBU720914 NLQ720905:NLQ720914 NVM720905:NVM720914 OFI720905:OFI720914 OPE720905:OPE720914 OZA720905:OZA720914 PIW720905:PIW720914 PSS720905:PSS720914 QCO720905:QCO720914 QMK720905:QMK720914 QWG720905:QWG720914 RGC720905:RGC720914 RPY720905:RPY720914 RZU720905:RZU720914 SJQ720905:SJQ720914 STM720905:STM720914 TDI720905:TDI720914 TNE720905:TNE720914 TXA720905:TXA720914 UGW720905:UGW720914 UQS720905:UQS720914 VAO720905:VAO720914 VKK720905:VKK720914 VUG720905:VUG720914 WEC720905:WEC720914 WNY720905:WNY720914 WXU720905:WXU720914 BM786441:BM786450 LI786441:LI786450 VE786441:VE786450 AFA786441:AFA786450 AOW786441:AOW786450 AYS786441:AYS786450 BIO786441:BIO786450 BSK786441:BSK786450 CCG786441:CCG786450 CMC786441:CMC786450 CVY786441:CVY786450 DFU786441:DFU786450 DPQ786441:DPQ786450 DZM786441:DZM786450 EJI786441:EJI786450 ETE786441:ETE786450 FDA786441:FDA786450 FMW786441:FMW786450 FWS786441:FWS786450 GGO786441:GGO786450 GQK786441:GQK786450 HAG786441:HAG786450 HKC786441:HKC786450 HTY786441:HTY786450 IDU786441:IDU786450 INQ786441:INQ786450 IXM786441:IXM786450 JHI786441:JHI786450 JRE786441:JRE786450 KBA786441:KBA786450 KKW786441:KKW786450 KUS786441:KUS786450 LEO786441:LEO786450 LOK786441:LOK786450 LYG786441:LYG786450 MIC786441:MIC786450 MRY786441:MRY786450 NBU786441:NBU786450 NLQ786441:NLQ786450 NVM786441:NVM786450 OFI786441:OFI786450 OPE786441:OPE786450 OZA786441:OZA786450 PIW786441:PIW786450 PSS786441:PSS786450 QCO786441:QCO786450 QMK786441:QMK786450 QWG786441:QWG786450 RGC786441:RGC786450 RPY786441:RPY786450 RZU786441:RZU786450 SJQ786441:SJQ786450 STM786441:STM786450 TDI786441:TDI786450 TNE786441:TNE786450 TXA786441:TXA786450 UGW786441:UGW786450 UQS786441:UQS786450 VAO786441:VAO786450 VKK786441:VKK786450 VUG786441:VUG786450 WEC786441:WEC786450 WNY786441:WNY786450 WXU786441:WXU786450 BM851977:BM851986 LI851977:LI851986 VE851977:VE851986 AFA851977:AFA851986 AOW851977:AOW851986 AYS851977:AYS851986 BIO851977:BIO851986 BSK851977:BSK851986 CCG851977:CCG851986 CMC851977:CMC851986 CVY851977:CVY851986 DFU851977:DFU851986 DPQ851977:DPQ851986 DZM851977:DZM851986 EJI851977:EJI851986 ETE851977:ETE851986 FDA851977:FDA851986 FMW851977:FMW851986 FWS851977:FWS851986 GGO851977:GGO851986 GQK851977:GQK851986 HAG851977:HAG851986 HKC851977:HKC851986 HTY851977:HTY851986 IDU851977:IDU851986 INQ851977:INQ851986 IXM851977:IXM851986 JHI851977:JHI851986 JRE851977:JRE851986 KBA851977:KBA851986 KKW851977:KKW851986 KUS851977:KUS851986 LEO851977:LEO851986 LOK851977:LOK851986 LYG851977:LYG851986 MIC851977:MIC851986 MRY851977:MRY851986 NBU851977:NBU851986 NLQ851977:NLQ851986 NVM851977:NVM851986 OFI851977:OFI851986 OPE851977:OPE851986 OZA851977:OZA851986 PIW851977:PIW851986 PSS851977:PSS851986 QCO851977:QCO851986 QMK851977:QMK851986 QWG851977:QWG851986 RGC851977:RGC851986 RPY851977:RPY851986 RZU851977:RZU851986 SJQ851977:SJQ851986 STM851977:STM851986 TDI851977:TDI851986 TNE851977:TNE851986 TXA851977:TXA851986 UGW851977:UGW851986 UQS851977:UQS851986 VAO851977:VAO851986 VKK851977:VKK851986 VUG851977:VUG851986 WEC851977:WEC851986 WNY851977:WNY851986 WXU851977:WXU851986 BM917513:BM917522 LI917513:LI917522 VE917513:VE917522 AFA917513:AFA917522 AOW917513:AOW917522 AYS917513:AYS917522 BIO917513:BIO917522 BSK917513:BSK917522 CCG917513:CCG917522 CMC917513:CMC917522 CVY917513:CVY917522 DFU917513:DFU917522 DPQ917513:DPQ917522 DZM917513:DZM917522 EJI917513:EJI917522 ETE917513:ETE917522 FDA917513:FDA917522 FMW917513:FMW917522 FWS917513:FWS917522 GGO917513:GGO917522 GQK917513:GQK917522 HAG917513:HAG917522 HKC917513:HKC917522 HTY917513:HTY917522 IDU917513:IDU917522 INQ917513:INQ917522 IXM917513:IXM917522 JHI917513:JHI917522 JRE917513:JRE917522 KBA917513:KBA917522 KKW917513:KKW917522 KUS917513:KUS917522 LEO917513:LEO917522 LOK917513:LOK917522 LYG917513:LYG917522 MIC917513:MIC917522 MRY917513:MRY917522 NBU917513:NBU917522 NLQ917513:NLQ917522 NVM917513:NVM917522 OFI917513:OFI917522 OPE917513:OPE917522 OZA917513:OZA917522 PIW917513:PIW917522 PSS917513:PSS917522 QCO917513:QCO917522 QMK917513:QMK917522 QWG917513:QWG917522 RGC917513:RGC917522 RPY917513:RPY917522 RZU917513:RZU917522 SJQ917513:SJQ917522 STM917513:STM917522 TDI917513:TDI917522 TNE917513:TNE917522 TXA917513:TXA917522 UGW917513:UGW917522 UQS917513:UQS917522 VAO917513:VAO917522 VKK917513:VKK917522 VUG917513:VUG917522 WEC917513:WEC917522 WNY917513:WNY917522 WXU917513:WXU917522 BM983049:BM983058 LI983049:LI983058 VE983049:VE983058 AFA983049:AFA983058 AOW983049:AOW983058 AYS983049:AYS983058 BIO983049:BIO983058 BSK983049:BSK983058 CCG983049:CCG983058 CMC983049:CMC983058 CVY983049:CVY983058 DFU983049:DFU983058 DPQ983049:DPQ983058 DZM983049:DZM983058 EJI983049:EJI983058 ETE983049:ETE983058 FDA983049:FDA983058 FMW983049:FMW983058 FWS983049:FWS983058 GGO983049:GGO983058 GQK983049:GQK983058 HAG983049:HAG983058 HKC983049:HKC983058 HTY983049:HTY983058 IDU983049:IDU983058 INQ983049:INQ983058 IXM983049:IXM983058 JHI983049:JHI983058 JRE983049:JRE983058 KBA983049:KBA983058 KKW983049:KKW983058 KUS983049:KUS983058 LEO983049:LEO983058 LOK983049:LOK983058 LYG983049:LYG983058 MIC983049:MIC983058 MRY983049:MRY983058 NBU983049:NBU983058 NLQ983049:NLQ983058 NVM983049:NVM983058 OFI983049:OFI983058 OPE983049:OPE983058 OZA983049:OZA983058 PIW983049:PIW983058 PSS983049:PSS983058 QCO983049:QCO983058 QMK983049:QMK983058 QWG983049:QWG983058 RGC983049:RGC983058 RPY983049:RPY983058 RZU983049:RZU983058 SJQ983049:SJQ983058 STM983049:STM983058 TDI983049:TDI983058 TNE983049:TNE983058 TXA983049:TXA983058 UGW983049:UGW983058 UQS983049:UQS983058 VAO983049:VAO983058 VKK983049:VKK983058 VUG983049:VUG983058 WEC983049:WEC983058 WNY983049:WNY983058 WXU983049:WXU983058">
      <formula1>Calificacion</formula1>
    </dataValidation>
    <dataValidation allowBlank="1" showInputMessage="1" showErrorMessage="1" prompt="seleccione" sqref="BT9:BT12 LP9:LP12 VL9:VL12 AFH9:AFH12 APD9:APD12 AYZ9:AYZ12 BIV9:BIV12 BSR9:BSR12 CCN9:CCN12 CMJ9:CMJ12 CWF9:CWF12 DGB9:DGB12 DPX9:DPX12 DZT9:DZT12 EJP9:EJP12 ETL9:ETL12 FDH9:FDH12 FND9:FND12 FWZ9:FWZ12 GGV9:GGV12 GQR9:GQR12 HAN9:HAN12 HKJ9:HKJ12 HUF9:HUF12 IEB9:IEB12 INX9:INX12 IXT9:IXT12 JHP9:JHP12 JRL9:JRL12 KBH9:KBH12 KLD9:KLD12 KUZ9:KUZ12 LEV9:LEV12 LOR9:LOR12 LYN9:LYN12 MIJ9:MIJ12 MSF9:MSF12 NCB9:NCB12 NLX9:NLX12 NVT9:NVT12 OFP9:OFP12 OPL9:OPL12 OZH9:OZH12 PJD9:PJD12 PSZ9:PSZ12 QCV9:QCV12 QMR9:QMR12 QWN9:QWN12 RGJ9:RGJ12 RQF9:RQF12 SAB9:SAB12 SJX9:SJX12 STT9:STT12 TDP9:TDP12 TNL9:TNL12 TXH9:TXH12 UHD9:UHD12 UQZ9:UQZ12 VAV9:VAV12 VKR9:VKR12 VUN9:VUN12 WEJ9:WEJ12 WOF9:WOF12 WYB9:WYB12 BT65545:BT65548 LP65545:LP65548 VL65545:VL65548 AFH65545:AFH65548 APD65545:APD65548 AYZ65545:AYZ65548 BIV65545:BIV65548 BSR65545:BSR65548 CCN65545:CCN65548 CMJ65545:CMJ65548 CWF65545:CWF65548 DGB65545:DGB65548 DPX65545:DPX65548 DZT65545:DZT65548 EJP65545:EJP65548 ETL65545:ETL65548 FDH65545:FDH65548 FND65545:FND65548 FWZ65545:FWZ65548 GGV65545:GGV65548 GQR65545:GQR65548 HAN65545:HAN65548 HKJ65545:HKJ65548 HUF65545:HUF65548 IEB65545:IEB65548 INX65545:INX65548 IXT65545:IXT65548 JHP65545:JHP65548 JRL65545:JRL65548 KBH65545:KBH65548 KLD65545:KLD65548 KUZ65545:KUZ65548 LEV65545:LEV65548 LOR65545:LOR65548 LYN65545:LYN65548 MIJ65545:MIJ65548 MSF65545:MSF65548 NCB65545:NCB65548 NLX65545:NLX65548 NVT65545:NVT65548 OFP65545:OFP65548 OPL65545:OPL65548 OZH65545:OZH65548 PJD65545:PJD65548 PSZ65545:PSZ65548 QCV65545:QCV65548 QMR65545:QMR65548 QWN65545:QWN65548 RGJ65545:RGJ65548 RQF65545:RQF65548 SAB65545:SAB65548 SJX65545:SJX65548 STT65545:STT65548 TDP65545:TDP65548 TNL65545:TNL65548 TXH65545:TXH65548 UHD65545:UHD65548 UQZ65545:UQZ65548 VAV65545:VAV65548 VKR65545:VKR65548 VUN65545:VUN65548 WEJ65545:WEJ65548 WOF65545:WOF65548 WYB65545:WYB65548 BT131081:BT131084 LP131081:LP131084 VL131081:VL131084 AFH131081:AFH131084 APD131081:APD131084 AYZ131081:AYZ131084 BIV131081:BIV131084 BSR131081:BSR131084 CCN131081:CCN131084 CMJ131081:CMJ131084 CWF131081:CWF131084 DGB131081:DGB131084 DPX131081:DPX131084 DZT131081:DZT131084 EJP131081:EJP131084 ETL131081:ETL131084 FDH131081:FDH131084 FND131081:FND131084 FWZ131081:FWZ131084 GGV131081:GGV131084 GQR131081:GQR131084 HAN131081:HAN131084 HKJ131081:HKJ131084 HUF131081:HUF131084 IEB131081:IEB131084 INX131081:INX131084 IXT131081:IXT131084 JHP131081:JHP131084 JRL131081:JRL131084 KBH131081:KBH131084 KLD131081:KLD131084 KUZ131081:KUZ131084 LEV131081:LEV131084 LOR131081:LOR131084 LYN131081:LYN131084 MIJ131081:MIJ131084 MSF131081:MSF131084 NCB131081:NCB131084 NLX131081:NLX131084 NVT131081:NVT131084 OFP131081:OFP131084 OPL131081:OPL131084 OZH131081:OZH131084 PJD131081:PJD131084 PSZ131081:PSZ131084 QCV131081:QCV131084 QMR131081:QMR131084 QWN131081:QWN131084 RGJ131081:RGJ131084 RQF131081:RQF131084 SAB131081:SAB131084 SJX131081:SJX131084 STT131081:STT131084 TDP131081:TDP131084 TNL131081:TNL131084 TXH131081:TXH131084 UHD131081:UHD131084 UQZ131081:UQZ131084 VAV131081:VAV131084 VKR131081:VKR131084 VUN131081:VUN131084 WEJ131081:WEJ131084 WOF131081:WOF131084 WYB131081:WYB131084 BT196617:BT196620 LP196617:LP196620 VL196617:VL196620 AFH196617:AFH196620 APD196617:APD196620 AYZ196617:AYZ196620 BIV196617:BIV196620 BSR196617:BSR196620 CCN196617:CCN196620 CMJ196617:CMJ196620 CWF196617:CWF196620 DGB196617:DGB196620 DPX196617:DPX196620 DZT196617:DZT196620 EJP196617:EJP196620 ETL196617:ETL196620 FDH196617:FDH196620 FND196617:FND196620 FWZ196617:FWZ196620 GGV196617:GGV196620 GQR196617:GQR196620 HAN196617:HAN196620 HKJ196617:HKJ196620 HUF196617:HUF196620 IEB196617:IEB196620 INX196617:INX196620 IXT196617:IXT196620 JHP196617:JHP196620 JRL196617:JRL196620 KBH196617:KBH196620 KLD196617:KLD196620 KUZ196617:KUZ196620 LEV196617:LEV196620 LOR196617:LOR196620 LYN196617:LYN196620 MIJ196617:MIJ196620 MSF196617:MSF196620 NCB196617:NCB196620 NLX196617:NLX196620 NVT196617:NVT196620 OFP196617:OFP196620 OPL196617:OPL196620 OZH196617:OZH196620 PJD196617:PJD196620 PSZ196617:PSZ196620 QCV196617:QCV196620 QMR196617:QMR196620 QWN196617:QWN196620 RGJ196617:RGJ196620 RQF196617:RQF196620 SAB196617:SAB196620 SJX196617:SJX196620 STT196617:STT196620 TDP196617:TDP196620 TNL196617:TNL196620 TXH196617:TXH196620 UHD196617:UHD196620 UQZ196617:UQZ196620 VAV196617:VAV196620 VKR196617:VKR196620 VUN196617:VUN196620 WEJ196617:WEJ196620 WOF196617:WOF196620 WYB196617:WYB196620 BT262153:BT262156 LP262153:LP262156 VL262153:VL262156 AFH262153:AFH262156 APD262153:APD262156 AYZ262153:AYZ262156 BIV262153:BIV262156 BSR262153:BSR262156 CCN262153:CCN262156 CMJ262153:CMJ262156 CWF262153:CWF262156 DGB262153:DGB262156 DPX262153:DPX262156 DZT262153:DZT262156 EJP262153:EJP262156 ETL262153:ETL262156 FDH262153:FDH262156 FND262153:FND262156 FWZ262153:FWZ262156 GGV262153:GGV262156 GQR262153:GQR262156 HAN262153:HAN262156 HKJ262153:HKJ262156 HUF262153:HUF262156 IEB262153:IEB262156 INX262153:INX262156 IXT262153:IXT262156 JHP262153:JHP262156 JRL262153:JRL262156 KBH262153:KBH262156 KLD262153:KLD262156 KUZ262153:KUZ262156 LEV262153:LEV262156 LOR262153:LOR262156 LYN262153:LYN262156 MIJ262153:MIJ262156 MSF262153:MSF262156 NCB262153:NCB262156 NLX262153:NLX262156 NVT262153:NVT262156 OFP262153:OFP262156 OPL262153:OPL262156 OZH262153:OZH262156 PJD262153:PJD262156 PSZ262153:PSZ262156 QCV262153:QCV262156 QMR262153:QMR262156 QWN262153:QWN262156 RGJ262153:RGJ262156 RQF262153:RQF262156 SAB262153:SAB262156 SJX262153:SJX262156 STT262153:STT262156 TDP262153:TDP262156 TNL262153:TNL262156 TXH262153:TXH262156 UHD262153:UHD262156 UQZ262153:UQZ262156 VAV262153:VAV262156 VKR262153:VKR262156 VUN262153:VUN262156 WEJ262153:WEJ262156 WOF262153:WOF262156 WYB262153:WYB262156 BT327689:BT327692 LP327689:LP327692 VL327689:VL327692 AFH327689:AFH327692 APD327689:APD327692 AYZ327689:AYZ327692 BIV327689:BIV327692 BSR327689:BSR327692 CCN327689:CCN327692 CMJ327689:CMJ327692 CWF327689:CWF327692 DGB327689:DGB327692 DPX327689:DPX327692 DZT327689:DZT327692 EJP327689:EJP327692 ETL327689:ETL327692 FDH327689:FDH327692 FND327689:FND327692 FWZ327689:FWZ327692 GGV327689:GGV327692 GQR327689:GQR327692 HAN327689:HAN327692 HKJ327689:HKJ327692 HUF327689:HUF327692 IEB327689:IEB327692 INX327689:INX327692 IXT327689:IXT327692 JHP327689:JHP327692 JRL327689:JRL327692 KBH327689:KBH327692 KLD327689:KLD327692 KUZ327689:KUZ327692 LEV327689:LEV327692 LOR327689:LOR327692 LYN327689:LYN327692 MIJ327689:MIJ327692 MSF327689:MSF327692 NCB327689:NCB327692 NLX327689:NLX327692 NVT327689:NVT327692 OFP327689:OFP327692 OPL327689:OPL327692 OZH327689:OZH327692 PJD327689:PJD327692 PSZ327689:PSZ327692 QCV327689:QCV327692 QMR327689:QMR327692 QWN327689:QWN327692 RGJ327689:RGJ327692 RQF327689:RQF327692 SAB327689:SAB327692 SJX327689:SJX327692 STT327689:STT327692 TDP327689:TDP327692 TNL327689:TNL327692 TXH327689:TXH327692 UHD327689:UHD327692 UQZ327689:UQZ327692 VAV327689:VAV327692 VKR327689:VKR327692 VUN327689:VUN327692 WEJ327689:WEJ327692 WOF327689:WOF327692 WYB327689:WYB327692 BT393225:BT393228 LP393225:LP393228 VL393225:VL393228 AFH393225:AFH393228 APD393225:APD393228 AYZ393225:AYZ393228 BIV393225:BIV393228 BSR393225:BSR393228 CCN393225:CCN393228 CMJ393225:CMJ393228 CWF393225:CWF393228 DGB393225:DGB393228 DPX393225:DPX393228 DZT393225:DZT393228 EJP393225:EJP393228 ETL393225:ETL393228 FDH393225:FDH393228 FND393225:FND393228 FWZ393225:FWZ393228 GGV393225:GGV393228 GQR393225:GQR393228 HAN393225:HAN393228 HKJ393225:HKJ393228 HUF393225:HUF393228 IEB393225:IEB393228 INX393225:INX393228 IXT393225:IXT393228 JHP393225:JHP393228 JRL393225:JRL393228 KBH393225:KBH393228 KLD393225:KLD393228 KUZ393225:KUZ393228 LEV393225:LEV393228 LOR393225:LOR393228 LYN393225:LYN393228 MIJ393225:MIJ393228 MSF393225:MSF393228 NCB393225:NCB393228 NLX393225:NLX393228 NVT393225:NVT393228 OFP393225:OFP393228 OPL393225:OPL393228 OZH393225:OZH393228 PJD393225:PJD393228 PSZ393225:PSZ393228 QCV393225:QCV393228 QMR393225:QMR393228 QWN393225:QWN393228 RGJ393225:RGJ393228 RQF393225:RQF393228 SAB393225:SAB393228 SJX393225:SJX393228 STT393225:STT393228 TDP393225:TDP393228 TNL393225:TNL393228 TXH393225:TXH393228 UHD393225:UHD393228 UQZ393225:UQZ393228 VAV393225:VAV393228 VKR393225:VKR393228 VUN393225:VUN393228 WEJ393225:WEJ393228 WOF393225:WOF393228 WYB393225:WYB393228 BT458761:BT458764 LP458761:LP458764 VL458761:VL458764 AFH458761:AFH458764 APD458761:APD458764 AYZ458761:AYZ458764 BIV458761:BIV458764 BSR458761:BSR458764 CCN458761:CCN458764 CMJ458761:CMJ458764 CWF458761:CWF458764 DGB458761:DGB458764 DPX458761:DPX458764 DZT458761:DZT458764 EJP458761:EJP458764 ETL458761:ETL458764 FDH458761:FDH458764 FND458761:FND458764 FWZ458761:FWZ458764 GGV458761:GGV458764 GQR458761:GQR458764 HAN458761:HAN458764 HKJ458761:HKJ458764 HUF458761:HUF458764 IEB458761:IEB458764 INX458761:INX458764 IXT458761:IXT458764 JHP458761:JHP458764 JRL458761:JRL458764 KBH458761:KBH458764 KLD458761:KLD458764 KUZ458761:KUZ458764 LEV458761:LEV458764 LOR458761:LOR458764 LYN458761:LYN458764 MIJ458761:MIJ458764 MSF458761:MSF458764 NCB458761:NCB458764 NLX458761:NLX458764 NVT458761:NVT458764 OFP458761:OFP458764 OPL458761:OPL458764 OZH458761:OZH458764 PJD458761:PJD458764 PSZ458761:PSZ458764 QCV458761:QCV458764 QMR458761:QMR458764 QWN458761:QWN458764 RGJ458761:RGJ458764 RQF458761:RQF458764 SAB458761:SAB458764 SJX458761:SJX458764 STT458761:STT458764 TDP458761:TDP458764 TNL458761:TNL458764 TXH458761:TXH458764 UHD458761:UHD458764 UQZ458761:UQZ458764 VAV458761:VAV458764 VKR458761:VKR458764 VUN458761:VUN458764 WEJ458761:WEJ458764 WOF458761:WOF458764 WYB458761:WYB458764 BT524297:BT524300 LP524297:LP524300 VL524297:VL524300 AFH524297:AFH524300 APD524297:APD524300 AYZ524297:AYZ524300 BIV524297:BIV524300 BSR524297:BSR524300 CCN524297:CCN524300 CMJ524297:CMJ524300 CWF524297:CWF524300 DGB524297:DGB524300 DPX524297:DPX524300 DZT524297:DZT524300 EJP524297:EJP524300 ETL524297:ETL524300 FDH524297:FDH524300 FND524297:FND524300 FWZ524297:FWZ524300 GGV524297:GGV524300 GQR524297:GQR524300 HAN524297:HAN524300 HKJ524297:HKJ524300 HUF524297:HUF524300 IEB524297:IEB524300 INX524297:INX524300 IXT524297:IXT524300 JHP524297:JHP524300 JRL524297:JRL524300 KBH524297:KBH524300 KLD524297:KLD524300 KUZ524297:KUZ524300 LEV524297:LEV524300 LOR524297:LOR524300 LYN524297:LYN524300 MIJ524297:MIJ524300 MSF524297:MSF524300 NCB524297:NCB524300 NLX524297:NLX524300 NVT524297:NVT524300 OFP524297:OFP524300 OPL524297:OPL524300 OZH524297:OZH524300 PJD524297:PJD524300 PSZ524297:PSZ524300 QCV524297:QCV524300 QMR524297:QMR524300 QWN524297:QWN524300 RGJ524297:RGJ524300 RQF524297:RQF524300 SAB524297:SAB524300 SJX524297:SJX524300 STT524297:STT524300 TDP524297:TDP524300 TNL524297:TNL524300 TXH524297:TXH524300 UHD524297:UHD524300 UQZ524297:UQZ524300 VAV524297:VAV524300 VKR524297:VKR524300 VUN524297:VUN524300 WEJ524297:WEJ524300 WOF524297:WOF524300 WYB524297:WYB524300 BT589833:BT589836 LP589833:LP589836 VL589833:VL589836 AFH589833:AFH589836 APD589833:APD589836 AYZ589833:AYZ589836 BIV589833:BIV589836 BSR589833:BSR589836 CCN589833:CCN589836 CMJ589833:CMJ589836 CWF589833:CWF589836 DGB589833:DGB589836 DPX589833:DPX589836 DZT589833:DZT589836 EJP589833:EJP589836 ETL589833:ETL589836 FDH589833:FDH589836 FND589833:FND589836 FWZ589833:FWZ589836 GGV589833:GGV589836 GQR589833:GQR589836 HAN589833:HAN589836 HKJ589833:HKJ589836 HUF589833:HUF589836 IEB589833:IEB589836 INX589833:INX589836 IXT589833:IXT589836 JHP589833:JHP589836 JRL589833:JRL589836 KBH589833:KBH589836 KLD589833:KLD589836 KUZ589833:KUZ589836 LEV589833:LEV589836 LOR589833:LOR589836 LYN589833:LYN589836 MIJ589833:MIJ589836 MSF589833:MSF589836 NCB589833:NCB589836 NLX589833:NLX589836 NVT589833:NVT589836 OFP589833:OFP589836 OPL589833:OPL589836 OZH589833:OZH589836 PJD589833:PJD589836 PSZ589833:PSZ589836 QCV589833:QCV589836 QMR589833:QMR589836 QWN589833:QWN589836 RGJ589833:RGJ589836 RQF589833:RQF589836 SAB589833:SAB589836 SJX589833:SJX589836 STT589833:STT589836 TDP589833:TDP589836 TNL589833:TNL589836 TXH589833:TXH589836 UHD589833:UHD589836 UQZ589833:UQZ589836 VAV589833:VAV589836 VKR589833:VKR589836 VUN589833:VUN589836 WEJ589833:WEJ589836 WOF589833:WOF589836 WYB589833:WYB589836 BT655369:BT655372 LP655369:LP655372 VL655369:VL655372 AFH655369:AFH655372 APD655369:APD655372 AYZ655369:AYZ655372 BIV655369:BIV655372 BSR655369:BSR655372 CCN655369:CCN655372 CMJ655369:CMJ655372 CWF655369:CWF655372 DGB655369:DGB655372 DPX655369:DPX655372 DZT655369:DZT655372 EJP655369:EJP655372 ETL655369:ETL655372 FDH655369:FDH655372 FND655369:FND655372 FWZ655369:FWZ655372 GGV655369:GGV655372 GQR655369:GQR655372 HAN655369:HAN655372 HKJ655369:HKJ655372 HUF655369:HUF655372 IEB655369:IEB655372 INX655369:INX655372 IXT655369:IXT655372 JHP655369:JHP655372 JRL655369:JRL655372 KBH655369:KBH655372 KLD655369:KLD655372 KUZ655369:KUZ655372 LEV655369:LEV655372 LOR655369:LOR655372 LYN655369:LYN655372 MIJ655369:MIJ655372 MSF655369:MSF655372 NCB655369:NCB655372 NLX655369:NLX655372 NVT655369:NVT655372 OFP655369:OFP655372 OPL655369:OPL655372 OZH655369:OZH655372 PJD655369:PJD655372 PSZ655369:PSZ655372 QCV655369:QCV655372 QMR655369:QMR655372 QWN655369:QWN655372 RGJ655369:RGJ655372 RQF655369:RQF655372 SAB655369:SAB655372 SJX655369:SJX655372 STT655369:STT655372 TDP655369:TDP655372 TNL655369:TNL655372 TXH655369:TXH655372 UHD655369:UHD655372 UQZ655369:UQZ655372 VAV655369:VAV655372 VKR655369:VKR655372 VUN655369:VUN655372 WEJ655369:WEJ655372 WOF655369:WOF655372 WYB655369:WYB655372 BT720905:BT720908 LP720905:LP720908 VL720905:VL720908 AFH720905:AFH720908 APD720905:APD720908 AYZ720905:AYZ720908 BIV720905:BIV720908 BSR720905:BSR720908 CCN720905:CCN720908 CMJ720905:CMJ720908 CWF720905:CWF720908 DGB720905:DGB720908 DPX720905:DPX720908 DZT720905:DZT720908 EJP720905:EJP720908 ETL720905:ETL720908 FDH720905:FDH720908 FND720905:FND720908 FWZ720905:FWZ720908 GGV720905:GGV720908 GQR720905:GQR720908 HAN720905:HAN720908 HKJ720905:HKJ720908 HUF720905:HUF720908 IEB720905:IEB720908 INX720905:INX720908 IXT720905:IXT720908 JHP720905:JHP720908 JRL720905:JRL720908 KBH720905:KBH720908 KLD720905:KLD720908 KUZ720905:KUZ720908 LEV720905:LEV720908 LOR720905:LOR720908 LYN720905:LYN720908 MIJ720905:MIJ720908 MSF720905:MSF720908 NCB720905:NCB720908 NLX720905:NLX720908 NVT720905:NVT720908 OFP720905:OFP720908 OPL720905:OPL720908 OZH720905:OZH720908 PJD720905:PJD720908 PSZ720905:PSZ720908 QCV720905:QCV720908 QMR720905:QMR720908 QWN720905:QWN720908 RGJ720905:RGJ720908 RQF720905:RQF720908 SAB720905:SAB720908 SJX720905:SJX720908 STT720905:STT720908 TDP720905:TDP720908 TNL720905:TNL720908 TXH720905:TXH720908 UHD720905:UHD720908 UQZ720905:UQZ720908 VAV720905:VAV720908 VKR720905:VKR720908 VUN720905:VUN720908 WEJ720905:WEJ720908 WOF720905:WOF720908 WYB720905:WYB720908 BT786441:BT786444 LP786441:LP786444 VL786441:VL786444 AFH786441:AFH786444 APD786441:APD786444 AYZ786441:AYZ786444 BIV786441:BIV786444 BSR786441:BSR786444 CCN786441:CCN786444 CMJ786441:CMJ786444 CWF786441:CWF786444 DGB786441:DGB786444 DPX786441:DPX786444 DZT786441:DZT786444 EJP786441:EJP786444 ETL786441:ETL786444 FDH786441:FDH786444 FND786441:FND786444 FWZ786441:FWZ786444 GGV786441:GGV786444 GQR786441:GQR786444 HAN786441:HAN786444 HKJ786441:HKJ786444 HUF786441:HUF786444 IEB786441:IEB786444 INX786441:INX786444 IXT786441:IXT786444 JHP786441:JHP786444 JRL786441:JRL786444 KBH786441:KBH786444 KLD786441:KLD786444 KUZ786441:KUZ786444 LEV786441:LEV786444 LOR786441:LOR786444 LYN786441:LYN786444 MIJ786441:MIJ786444 MSF786441:MSF786444 NCB786441:NCB786444 NLX786441:NLX786444 NVT786441:NVT786444 OFP786441:OFP786444 OPL786441:OPL786444 OZH786441:OZH786444 PJD786441:PJD786444 PSZ786441:PSZ786444 QCV786441:QCV786444 QMR786441:QMR786444 QWN786441:QWN786444 RGJ786441:RGJ786444 RQF786441:RQF786444 SAB786441:SAB786444 SJX786441:SJX786444 STT786441:STT786444 TDP786441:TDP786444 TNL786441:TNL786444 TXH786441:TXH786444 UHD786441:UHD786444 UQZ786441:UQZ786444 VAV786441:VAV786444 VKR786441:VKR786444 VUN786441:VUN786444 WEJ786441:WEJ786444 WOF786441:WOF786444 WYB786441:WYB786444 BT851977:BT851980 LP851977:LP851980 VL851977:VL851980 AFH851977:AFH851980 APD851977:APD851980 AYZ851977:AYZ851980 BIV851977:BIV851980 BSR851977:BSR851980 CCN851977:CCN851980 CMJ851977:CMJ851980 CWF851977:CWF851980 DGB851977:DGB851980 DPX851977:DPX851980 DZT851977:DZT851980 EJP851977:EJP851980 ETL851977:ETL851980 FDH851977:FDH851980 FND851977:FND851980 FWZ851977:FWZ851980 GGV851977:GGV851980 GQR851977:GQR851980 HAN851977:HAN851980 HKJ851977:HKJ851980 HUF851977:HUF851980 IEB851977:IEB851980 INX851977:INX851980 IXT851977:IXT851980 JHP851977:JHP851980 JRL851977:JRL851980 KBH851977:KBH851980 KLD851977:KLD851980 KUZ851977:KUZ851980 LEV851977:LEV851980 LOR851977:LOR851980 LYN851977:LYN851980 MIJ851977:MIJ851980 MSF851977:MSF851980 NCB851977:NCB851980 NLX851977:NLX851980 NVT851977:NVT851980 OFP851977:OFP851980 OPL851977:OPL851980 OZH851977:OZH851980 PJD851977:PJD851980 PSZ851977:PSZ851980 QCV851977:QCV851980 QMR851977:QMR851980 QWN851977:QWN851980 RGJ851977:RGJ851980 RQF851977:RQF851980 SAB851977:SAB851980 SJX851977:SJX851980 STT851977:STT851980 TDP851977:TDP851980 TNL851977:TNL851980 TXH851977:TXH851980 UHD851977:UHD851980 UQZ851977:UQZ851980 VAV851977:VAV851980 VKR851977:VKR851980 VUN851977:VUN851980 WEJ851977:WEJ851980 WOF851977:WOF851980 WYB851977:WYB851980 BT917513:BT917516 LP917513:LP917516 VL917513:VL917516 AFH917513:AFH917516 APD917513:APD917516 AYZ917513:AYZ917516 BIV917513:BIV917516 BSR917513:BSR917516 CCN917513:CCN917516 CMJ917513:CMJ917516 CWF917513:CWF917516 DGB917513:DGB917516 DPX917513:DPX917516 DZT917513:DZT917516 EJP917513:EJP917516 ETL917513:ETL917516 FDH917513:FDH917516 FND917513:FND917516 FWZ917513:FWZ917516 GGV917513:GGV917516 GQR917513:GQR917516 HAN917513:HAN917516 HKJ917513:HKJ917516 HUF917513:HUF917516 IEB917513:IEB917516 INX917513:INX917516 IXT917513:IXT917516 JHP917513:JHP917516 JRL917513:JRL917516 KBH917513:KBH917516 KLD917513:KLD917516 KUZ917513:KUZ917516 LEV917513:LEV917516 LOR917513:LOR917516 LYN917513:LYN917516 MIJ917513:MIJ917516 MSF917513:MSF917516 NCB917513:NCB917516 NLX917513:NLX917516 NVT917513:NVT917516 OFP917513:OFP917516 OPL917513:OPL917516 OZH917513:OZH917516 PJD917513:PJD917516 PSZ917513:PSZ917516 QCV917513:QCV917516 QMR917513:QMR917516 QWN917513:QWN917516 RGJ917513:RGJ917516 RQF917513:RQF917516 SAB917513:SAB917516 SJX917513:SJX917516 STT917513:STT917516 TDP917513:TDP917516 TNL917513:TNL917516 TXH917513:TXH917516 UHD917513:UHD917516 UQZ917513:UQZ917516 VAV917513:VAV917516 VKR917513:VKR917516 VUN917513:VUN917516 WEJ917513:WEJ917516 WOF917513:WOF917516 WYB917513:WYB917516 BT983049:BT983052 LP983049:LP983052 VL983049:VL983052 AFH983049:AFH983052 APD983049:APD983052 AYZ983049:AYZ983052 BIV983049:BIV983052 BSR983049:BSR983052 CCN983049:CCN983052 CMJ983049:CMJ983052 CWF983049:CWF983052 DGB983049:DGB983052 DPX983049:DPX983052 DZT983049:DZT983052 EJP983049:EJP983052 ETL983049:ETL983052 FDH983049:FDH983052 FND983049:FND983052 FWZ983049:FWZ983052 GGV983049:GGV983052 GQR983049:GQR983052 HAN983049:HAN983052 HKJ983049:HKJ983052 HUF983049:HUF983052 IEB983049:IEB983052 INX983049:INX983052 IXT983049:IXT983052 JHP983049:JHP983052 JRL983049:JRL983052 KBH983049:KBH983052 KLD983049:KLD983052 KUZ983049:KUZ983052 LEV983049:LEV983052 LOR983049:LOR983052 LYN983049:LYN983052 MIJ983049:MIJ983052 MSF983049:MSF983052 NCB983049:NCB983052 NLX983049:NLX983052 NVT983049:NVT983052 OFP983049:OFP983052 OPL983049:OPL983052 OZH983049:OZH983052 PJD983049:PJD983052 PSZ983049:PSZ983052 QCV983049:QCV983052 QMR983049:QMR983052 QWN983049:QWN983052 RGJ983049:RGJ983052 RQF983049:RQF983052 SAB983049:SAB983052 SJX983049:SJX983052 STT983049:STT983052 TDP983049:TDP983052 TNL983049:TNL983052 TXH983049:TXH983052 UHD983049:UHD983052 UQZ983049:UQZ983052 VAV983049:VAV983052 VKR983049:VKR983052 VUN983049:VUN983052 WEJ983049:WEJ983052 WOF983049:WOF983052 WYB983049:WYB983052 BT16:BT18 LP16:LP18 VL16:VL18 AFH16:AFH18 APD16:APD18 AYZ16:AYZ18 BIV16:BIV18 BSR16:BSR18 CCN16:CCN18 CMJ16:CMJ18 CWF16:CWF18 DGB16:DGB18 DPX16:DPX18 DZT16:DZT18 EJP16:EJP18 ETL16:ETL18 FDH16:FDH18 FND16:FND18 FWZ16:FWZ18 GGV16:GGV18 GQR16:GQR18 HAN16:HAN18 HKJ16:HKJ18 HUF16:HUF18 IEB16:IEB18 INX16:INX18 IXT16:IXT18 JHP16:JHP18 JRL16:JRL18 KBH16:KBH18 KLD16:KLD18 KUZ16:KUZ18 LEV16:LEV18 LOR16:LOR18 LYN16:LYN18 MIJ16:MIJ18 MSF16:MSF18 NCB16:NCB18 NLX16:NLX18 NVT16:NVT18 OFP16:OFP18 OPL16:OPL18 OZH16:OZH18 PJD16:PJD18 PSZ16:PSZ18 QCV16:QCV18 QMR16:QMR18 QWN16:QWN18 RGJ16:RGJ18 RQF16:RQF18 SAB16:SAB18 SJX16:SJX18 STT16:STT18 TDP16:TDP18 TNL16:TNL18 TXH16:TXH18 UHD16:UHD18 UQZ16:UQZ18 VAV16:VAV18 VKR16:VKR18 VUN16:VUN18 WEJ16:WEJ18 WOF16:WOF18 WYB16:WYB18 BT65552:BT65554 LP65552:LP65554 VL65552:VL65554 AFH65552:AFH65554 APD65552:APD65554 AYZ65552:AYZ65554 BIV65552:BIV65554 BSR65552:BSR65554 CCN65552:CCN65554 CMJ65552:CMJ65554 CWF65552:CWF65554 DGB65552:DGB65554 DPX65552:DPX65554 DZT65552:DZT65554 EJP65552:EJP65554 ETL65552:ETL65554 FDH65552:FDH65554 FND65552:FND65554 FWZ65552:FWZ65554 GGV65552:GGV65554 GQR65552:GQR65554 HAN65552:HAN65554 HKJ65552:HKJ65554 HUF65552:HUF65554 IEB65552:IEB65554 INX65552:INX65554 IXT65552:IXT65554 JHP65552:JHP65554 JRL65552:JRL65554 KBH65552:KBH65554 KLD65552:KLD65554 KUZ65552:KUZ65554 LEV65552:LEV65554 LOR65552:LOR65554 LYN65552:LYN65554 MIJ65552:MIJ65554 MSF65552:MSF65554 NCB65552:NCB65554 NLX65552:NLX65554 NVT65552:NVT65554 OFP65552:OFP65554 OPL65552:OPL65554 OZH65552:OZH65554 PJD65552:PJD65554 PSZ65552:PSZ65554 QCV65552:QCV65554 QMR65552:QMR65554 QWN65552:QWN65554 RGJ65552:RGJ65554 RQF65552:RQF65554 SAB65552:SAB65554 SJX65552:SJX65554 STT65552:STT65554 TDP65552:TDP65554 TNL65552:TNL65554 TXH65552:TXH65554 UHD65552:UHD65554 UQZ65552:UQZ65554 VAV65552:VAV65554 VKR65552:VKR65554 VUN65552:VUN65554 WEJ65552:WEJ65554 WOF65552:WOF65554 WYB65552:WYB65554 BT131088:BT131090 LP131088:LP131090 VL131088:VL131090 AFH131088:AFH131090 APD131088:APD131090 AYZ131088:AYZ131090 BIV131088:BIV131090 BSR131088:BSR131090 CCN131088:CCN131090 CMJ131088:CMJ131090 CWF131088:CWF131090 DGB131088:DGB131090 DPX131088:DPX131090 DZT131088:DZT131090 EJP131088:EJP131090 ETL131088:ETL131090 FDH131088:FDH131090 FND131088:FND131090 FWZ131088:FWZ131090 GGV131088:GGV131090 GQR131088:GQR131090 HAN131088:HAN131090 HKJ131088:HKJ131090 HUF131088:HUF131090 IEB131088:IEB131090 INX131088:INX131090 IXT131088:IXT131090 JHP131088:JHP131090 JRL131088:JRL131090 KBH131088:KBH131090 KLD131088:KLD131090 KUZ131088:KUZ131090 LEV131088:LEV131090 LOR131088:LOR131090 LYN131088:LYN131090 MIJ131088:MIJ131090 MSF131088:MSF131090 NCB131088:NCB131090 NLX131088:NLX131090 NVT131088:NVT131090 OFP131088:OFP131090 OPL131088:OPL131090 OZH131088:OZH131090 PJD131088:PJD131090 PSZ131088:PSZ131090 QCV131088:QCV131090 QMR131088:QMR131090 QWN131088:QWN131090 RGJ131088:RGJ131090 RQF131088:RQF131090 SAB131088:SAB131090 SJX131088:SJX131090 STT131088:STT131090 TDP131088:TDP131090 TNL131088:TNL131090 TXH131088:TXH131090 UHD131088:UHD131090 UQZ131088:UQZ131090 VAV131088:VAV131090 VKR131088:VKR131090 VUN131088:VUN131090 WEJ131088:WEJ131090 WOF131088:WOF131090 WYB131088:WYB131090 BT196624:BT196626 LP196624:LP196626 VL196624:VL196626 AFH196624:AFH196626 APD196624:APD196626 AYZ196624:AYZ196626 BIV196624:BIV196626 BSR196624:BSR196626 CCN196624:CCN196626 CMJ196624:CMJ196626 CWF196624:CWF196626 DGB196624:DGB196626 DPX196624:DPX196626 DZT196624:DZT196626 EJP196624:EJP196626 ETL196624:ETL196626 FDH196624:FDH196626 FND196624:FND196626 FWZ196624:FWZ196626 GGV196624:GGV196626 GQR196624:GQR196626 HAN196624:HAN196626 HKJ196624:HKJ196626 HUF196624:HUF196626 IEB196624:IEB196626 INX196624:INX196626 IXT196624:IXT196626 JHP196624:JHP196626 JRL196624:JRL196626 KBH196624:KBH196626 KLD196624:KLD196626 KUZ196624:KUZ196626 LEV196624:LEV196626 LOR196624:LOR196626 LYN196624:LYN196626 MIJ196624:MIJ196626 MSF196624:MSF196626 NCB196624:NCB196626 NLX196624:NLX196626 NVT196624:NVT196626 OFP196624:OFP196626 OPL196624:OPL196626 OZH196624:OZH196626 PJD196624:PJD196626 PSZ196624:PSZ196626 QCV196624:QCV196626 QMR196624:QMR196626 QWN196624:QWN196626 RGJ196624:RGJ196626 RQF196624:RQF196626 SAB196624:SAB196626 SJX196624:SJX196626 STT196624:STT196626 TDP196624:TDP196626 TNL196624:TNL196626 TXH196624:TXH196626 UHD196624:UHD196626 UQZ196624:UQZ196626 VAV196624:VAV196626 VKR196624:VKR196626 VUN196624:VUN196626 WEJ196624:WEJ196626 WOF196624:WOF196626 WYB196624:WYB196626 BT262160:BT262162 LP262160:LP262162 VL262160:VL262162 AFH262160:AFH262162 APD262160:APD262162 AYZ262160:AYZ262162 BIV262160:BIV262162 BSR262160:BSR262162 CCN262160:CCN262162 CMJ262160:CMJ262162 CWF262160:CWF262162 DGB262160:DGB262162 DPX262160:DPX262162 DZT262160:DZT262162 EJP262160:EJP262162 ETL262160:ETL262162 FDH262160:FDH262162 FND262160:FND262162 FWZ262160:FWZ262162 GGV262160:GGV262162 GQR262160:GQR262162 HAN262160:HAN262162 HKJ262160:HKJ262162 HUF262160:HUF262162 IEB262160:IEB262162 INX262160:INX262162 IXT262160:IXT262162 JHP262160:JHP262162 JRL262160:JRL262162 KBH262160:KBH262162 KLD262160:KLD262162 KUZ262160:KUZ262162 LEV262160:LEV262162 LOR262160:LOR262162 LYN262160:LYN262162 MIJ262160:MIJ262162 MSF262160:MSF262162 NCB262160:NCB262162 NLX262160:NLX262162 NVT262160:NVT262162 OFP262160:OFP262162 OPL262160:OPL262162 OZH262160:OZH262162 PJD262160:PJD262162 PSZ262160:PSZ262162 QCV262160:QCV262162 QMR262160:QMR262162 QWN262160:QWN262162 RGJ262160:RGJ262162 RQF262160:RQF262162 SAB262160:SAB262162 SJX262160:SJX262162 STT262160:STT262162 TDP262160:TDP262162 TNL262160:TNL262162 TXH262160:TXH262162 UHD262160:UHD262162 UQZ262160:UQZ262162 VAV262160:VAV262162 VKR262160:VKR262162 VUN262160:VUN262162 WEJ262160:WEJ262162 WOF262160:WOF262162 WYB262160:WYB262162 BT327696:BT327698 LP327696:LP327698 VL327696:VL327698 AFH327696:AFH327698 APD327696:APD327698 AYZ327696:AYZ327698 BIV327696:BIV327698 BSR327696:BSR327698 CCN327696:CCN327698 CMJ327696:CMJ327698 CWF327696:CWF327698 DGB327696:DGB327698 DPX327696:DPX327698 DZT327696:DZT327698 EJP327696:EJP327698 ETL327696:ETL327698 FDH327696:FDH327698 FND327696:FND327698 FWZ327696:FWZ327698 GGV327696:GGV327698 GQR327696:GQR327698 HAN327696:HAN327698 HKJ327696:HKJ327698 HUF327696:HUF327698 IEB327696:IEB327698 INX327696:INX327698 IXT327696:IXT327698 JHP327696:JHP327698 JRL327696:JRL327698 KBH327696:KBH327698 KLD327696:KLD327698 KUZ327696:KUZ327698 LEV327696:LEV327698 LOR327696:LOR327698 LYN327696:LYN327698 MIJ327696:MIJ327698 MSF327696:MSF327698 NCB327696:NCB327698 NLX327696:NLX327698 NVT327696:NVT327698 OFP327696:OFP327698 OPL327696:OPL327698 OZH327696:OZH327698 PJD327696:PJD327698 PSZ327696:PSZ327698 QCV327696:QCV327698 QMR327696:QMR327698 QWN327696:QWN327698 RGJ327696:RGJ327698 RQF327696:RQF327698 SAB327696:SAB327698 SJX327696:SJX327698 STT327696:STT327698 TDP327696:TDP327698 TNL327696:TNL327698 TXH327696:TXH327698 UHD327696:UHD327698 UQZ327696:UQZ327698 VAV327696:VAV327698 VKR327696:VKR327698 VUN327696:VUN327698 WEJ327696:WEJ327698 WOF327696:WOF327698 WYB327696:WYB327698 BT393232:BT393234 LP393232:LP393234 VL393232:VL393234 AFH393232:AFH393234 APD393232:APD393234 AYZ393232:AYZ393234 BIV393232:BIV393234 BSR393232:BSR393234 CCN393232:CCN393234 CMJ393232:CMJ393234 CWF393232:CWF393234 DGB393232:DGB393234 DPX393232:DPX393234 DZT393232:DZT393234 EJP393232:EJP393234 ETL393232:ETL393234 FDH393232:FDH393234 FND393232:FND393234 FWZ393232:FWZ393234 GGV393232:GGV393234 GQR393232:GQR393234 HAN393232:HAN393234 HKJ393232:HKJ393234 HUF393232:HUF393234 IEB393232:IEB393234 INX393232:INX393234 IXT393232:IXT393234 JHP393232:JHP393234 JRL393232:JRL393234 KBH393232:KBH393234 KLD393232:KLD393234 KUZ393232:KUZ393234 LEV393232:LEV393234 LOR393232:LOR393234 LYN393232:LYN393234 MIJ393232:MIJ393234 MSF393232:MSF393234 NCB393232:NCB393234 NLX393232:NLX393234 NVT393232:NVT393234 OFP393232:OFP393234 OPL393232:OPL393234 OZH393232:OZH393234 PJD393232:PJD393234 PSZ393232:PSZ393234 QCV393232:QCV393234 QMR393232:QMR393234 QWN393232:QWN393234 RGJ393232:RGJ393234 RQF393232:RQF393234 SAB393232:SAB393234 SJX393232:SJX393234 STT393232:STT393234 TDP393232:TDP393234 TNL393232:TNL393234 TXH393232:TXH393234 UHD393232:UHD393234 UQZ393232:UQZ393234 VAV393232:VAV393234 VKR393232:VKR393234 VUN393232:VUN393234 WEJ393232:WEJ393234 WOF393232:WOF393234 WYB393232:WYB393234 BT458768:BT458770 LP458768:LP458770 VL458768:VL458770 AFH458768:AFH458770 APD458768:APD458770 AYZ458768:AYZ458770 BIV458768:BIV458770 BSR458768:BSR458770 CCN458768:CCN458770 CMJ458768:CMJ458770 CWF458768:CWF458770 DGB458768:DGB458770 DPX458768:DPX458770 DZT458768:DZT458770 EJP458768:EJP458770 ETL458768:ETL458770 FDH458768:FDH458770 FND458768:FND458770 FWZ458768:FWZ458770 GGV458768:GGV458770 GQR458768:GQR458770 HAN458768:HAN458770 HKJ458768:HKJ458770 HUF458768:HUF458770 IEB458768:IEB458770 INX458768:INX458770 IXT458768:IXT458770 JHP458768:JHP458770 JRL458768:JRL458770 KBH458768:KBH458770 KLD458768:KLD458770 KUZ458768:KUZ458770 LEV458768:LEV458770 LOR458768:LOR458770 LYN458768:LYN458770 MIJ458768:MIJ458770 MSF458768:MSF458770 NCB458768:NCB458770 NLX458768:NLX458770 NVT458768:NVT458770 OFP458768:OFP458770 OPL458768:OPL458770 OZH458768:OZH458770 PJD458768:PJD458770 PSZ458768:PSZ458770 QCV458768:QCV458770 QMR458768:QMR458770 QWN458768:QWN458770 RGJ458768:RGJ458770 RQF458768:RQF458770 SAB458768:SAB458770 SJX458768:SJX458770 STT458768:STT458770 TDP458768:TDP458770 TNL458768:TNL458770 TXH458768:TXH458770 UHD458768:UHD458770 UQZ458768:UQZ458770 VAV458768:VAV458770 VKR458768:VKR458770 VUN458768:VUN458770 WEJ458768:WEJ458770 WOF458768:WOF458770 WYB458768:WYB458770 BT524304:BT524306 LP524304:LP524306 VL524304:VL524306 AFH524304:AFH524306 APD524304:APD524306 AYZ524304:AYZ524306 BIV524304:BIV524306 BSR524304:BSR524306 CCN524304:CCN524306 CMJ524304:CMJ524306 CWF524304:CWF524306 DGB524304:DGB524306 DPX524304:DPX524306 DZT524304:DZT524306 EJP524304:EJP524306 ETL524304:ETL524306 FDH524304:FDH524306 FND524304:FND524306 FWZ524304:FWZ524306 GGV524304:GGV524306 GQR524304:GQR524306 HAN524304:HAN524306 HKJ524304:HKJ524306 HUF524304:HUF524306 IEB524304:IEB524306 INX524304:INX524306 IXT524304:IXT524306 JHP524304:JHP524306 JRL524304:JRL524306 KBH524304:KBH524306 KLD524304:KLD524306 KUZ524304:KUZ524306 LEV524304:LEV524306 LOR524304:LOR524306 LYN524304:LYN524306 MIJ524304:MIJ524306 MSF524304:MSF524306 NCB524304:NCB524306 NLX524304:NLX524306 NVT524304:NVT524306 OFP524304:OFP524306 OPL524304:OPL524306 OZH524304:OZH524306 PJD524304:PJD524306 PSZ524304:PSZ524306 QCV524304:QCV524306 QMR524304:QMR524306 QWN524304:QWN524306 RGJ524304:RGJ524306 RQF524304:RQF524306 SAB524304:SAB524306 SJX524304:SJX524306 STT524304:STT524306 TDP524304:TDP524306 TNL524304:TNL524306 TXH524304:TXH524306 UHD524304:UHD524306 UQZ524304:UQZ524306 VAV524304:VAV524306 VKR524304:VKR524306 VUN524304:VUN524306 WEJ524304:WEJ524306 WOF524304:WOF524306 WYB524304:WYB524306 BT589840:BT589842 LP589840:LP589842 VL589840:VL589842 AFH589840:AFH589842 APD589840:APD589842 AYZ589840:AYZ589842 BIV589840:BIV589842 BSR589840:BSR589842 CCN589840:CCN589842 CMJ589840:CMJ589842 CWF589840:CWF589842 DGB589840:DGB589842 DPX589840:DPX589842 DZT589840:DZT589842 EJP589840:EJP589842 ETL589840:ETL589842 FDH589840:FDH589842 FND589840:FND589842 FWZ589840:FWZ589842 GGV589840:GGV589842 GQR589840:GQR589842 HAN589840:HAN589842 HKJ589840:HKJ589842 HUF589840:HUF589842 IEB589840:IEB589842 INX589840:INX589842 IXT589840:IXT589842 JHP589840:JHP589842 JRL589840:JRL589842 KBH589840:KBH589842 KLD589840:KLD589842 KUZ589840:KUZ589842 LEV589840:LEV589842 LOR589840:LOR589842 LYN589840:LYN589842 MIJ589840:MIJ589842 MSF589840:MSF589842 NCB589840:NCB589842 NLX589840:NLX589842 NVT589840:NVT589842 OFP589840:OFP589842 OPL589840:OPL589842 OZH589840:OZH589842 PJD589840:PJD589842 PSZ589840:PSZ589842 QCV589840:QCV589842 QMR589840:QMR589842 QWN589840:QWN589842 RGJ589840:RGJ589842 RQF589840:RQF589842 SAB589840:SAB589842 SJX589840:SJX589842 STT589840:STT589842 TDP589840:TDP589842 TNL589840:TNL589842 TXH589840:TXH589842 UHD589840:UHD589842 UQZ589840:UQZ589842 VAV589840:VAV589842 VKR589840:VKR589842 VUN589840:VUN589842 WEJ589840:WEJ589842 WOF589840:WOF589842 WYB589840:WYB589842 BT655376:BT655378 LP655376:LP655378 VL655376:VL655378 AFH655376:AFH655378 APD655376:APD655378 AYZ655376:AYZ655378 BIV655376:BIV655378 BSR655376:BSR655378 CCN655376:CCN655378 CMJ655376:CMJ655378 CWF655376:CWF655378 DGB655376:DGB655378 DPX655376:DPX655378 DZT655376:DZT655378 EJP655376:EJP655378 ETL655376:ETL655378 FDH655376:FDH655378 FND655376:FND655378 FWZ655376:FWZ655378 GGV655376:GGV655378 GQR655376:GQR655378 HAN655376:HAN655378 HKJ655376:HKJ655378 HUF655376:HUF655378 IEB655376:IEB655378 INX655376:INX655378 IXT655376:IXT655378 JHP655376:JHP655378 JRL655376:JRL655378 KBH655376:KBH655378 KLD655376:KLD655378 KUZ655376:KUZ655378 LEV655376:LEV655378 LOR655376:LOR655378 LYN655376:LYN655378 MIJ655376:MIJ655378 MSF655376:MSF655378 NCB655376:NCB655378 NLX655376:NLX655378 NVT655376:NVT655378 OFP655376:OFP655378 OPL655376:OPL655378 OZH655376:OZH655378 PJD655376:PJD655378 PSZ655376:PSZ655378 QCV655376:QCV655378 QMR655376:QMR655378 QWN655376:QWN655378 RGJ655376:RGJ655378 RQF655376:RQF655378 SAB655376:SAB655378 SJX655376:SJX655378 STT655376:STT655378 TDP655376:TDP655378 TNL655376:TNL655378 TXH655376:TXH655378 UHD655376:UHD655378 UQZ655376:UQZ655378 VAV655376:VAV655378 VKR655376:VKR655378 VUN655376:VUN655378 WEJ655376:WEJ655378 WOF655376:WOF655378 WYB655376:WYB655378 BT720912:BT720914 LP720912:LP720914 VL720912:VL720914 AFH720912:AFH720914 APD720912:APD720914 AYZ720912:AYZ720914 BIV720912:BIV720914 BSR720912:BSR720914 CCN720912:CCN720914 CMJ720912:CMJ720914 CWF720912:CWF720914 DGB720912:DGB720914 DPX720912:DPX720914 DZT720912:DZT720914 EJP720912:EJP720914 ETL720912:ETL720914 FDH720912:FDH720914 FND720912:FND720914 FWZ720912:FWZ720914 GGV720912:GGV720914 GQR720912:GQR720914 HAN720912:HAN720914 HKJ720912:HKJ720914 HUF720912:HUF720914 IEB720912:IEB720914 INX720912:INX720914 IXT720912:IXT720914 JHP720912:JHP720914 JRL720912:JRL720914 KBH720912:KBH720914 KLD720912:KLD720914 KUZ720912:KUZ720914 LEV720912:LEV720914 LOR720912:LOR720914 LYN720912:LYN720914 MIJ720912:MIJ720914 MSF720912:MSF720914 NCB720912:NCB720914 NLX720912:NLX720914 NVT720912:NVT720914 OFP720912:OFP720914 OPL720912:OPL720914 OZH720912:OZH720914 PJD720912:PJD720914 PSZ720912:PSZ720914 QCV720912:QCV720914 QMR720912:QMR720914 QWN720912:QWN720914 RGJ720912:RGJ720914 RQF720912:RQF720914 SAB720912:SAB720914 SJX720912:SJX720914 STT720912:STT720914 TDP720912:TDP720914 TNL720912:TNL720914 TXH720912:TXH720914 UHD720912:UHD720914 UQZ720912:UQZ720914 VAV720912:VAV720914 VKR720912:VKR720914 VUN720912:VUN720914 WEJ720912:WEJ720914 WOF720912:WOF720914 WYB720912:WYB720914 BT786448:BT786450 LP786448:LP786450 VL786448:VL786450 AFH786448:AFH786450 APD786448:APD786450 AYZ786448:AYZ786450 BIV786448:BIV786450 BSR786448:BSR786450 CCN786448:CCN786450 CMJ786448:CMJ786450 CWF786448:CWF786450 DGB786448:DGB786450 DPX786448:DPX786450 DZT786448:DZT786450 EJP786448:EJP786450 ETL786448:ETL786450 FDH786448:FDH786450 FND786448:FND786450 FWZ786448:FWZ786450 GGV786448:GGV786450 GQR786448:GQR786450 HAN786448:HAN786450 HKJ786448:HKJ786450 HUF786448:HUF786450 IEB786448:IEB786450 INX786448:INX786450 IXT786448:IXT786450 JHP786448:JHP786450 JRL786448:JRL786450 KBH786448:KBH786450 KLD786448:KLD786450 KUZ786448:KUZ786450 LEV786448:LEV786450 LOR786448:LOR786450 LYN786448:LYN786450 MIJ786448:MIJ786450 MSF786448:MSF786450 NCB786448:NCB786450 NLX786448:NLX786450 NVT786448:NVT786450 OFP786448:OFP786450 OPL786448:OPL786450 OZH786448:OZH786450 PJD786448:PJD786450 PSZ786448:PSZ786450 QCV786448:QCV786450 QMR786448:QMR786450 QWN786448:QWN786450 RGJ786448:RGJ786450 RQF786448:RQF786450 SAB786448:SAB786450 SJX786448:SJX786450 STT786448:STT786450 TDP786448:TDP786450 TNL786448:TNL786450 TXH786448:TXH786450 UHD786448:UHD786450 UQZ786448:UQZ786450 VAV786448:VAV786450 VKR786448:VKR786450 VUN786448:VUN786450 WEJ786448:WEJ786450 WOF786448:WOF786450 WYB786448:WYB786450 BT851984:BT851986 LP851984:LP851986 VL851984:VL851986 AFH851984:AFH851986 APD851984:APD851986 AYZ851984:AYZ851986 BIV851984:BIV851986 BSR851984:BSR851986 CCN851984:CCN851986 CMJ851984:CMJ851986 CWF851984:CWF851986 DGB851984:DGB851986 DPX851984:DPX851986 DZT851984:DZT851986 EJP851984:EJP851986 ETL851984:ETL851986 FDH851984:FDH851986 FND851984:FND851986 FWZ851984:FWZ851986 GGV851984:GGV851986 GQR851984:GQR851986 HAN851984:HAN851986 HKJ851984:HKJ851986 HUF851984:HUF851986 IEB851984:IEB851986 INX851984:INX851986 IXT851984:IXT851986 JHP851984:JHP851986 JRL851984:JRL851986 KBH851984:KBH851986 KLD851984:KLD851986 KUZ851984:KUZ851986 LEV851984:LEV851986 LOR851984:LOR851986 LYN851984:LYN851986 MIJ851984:MIJ851986 MSF851984:MSF851986 NCB851984:NCB851986 NLX851984:NLX851986 NVT851984:NVT851986 OFP851984:OFP851986 OPL851984:OPL851986 OZH851984:OZH851986 PJD851984:PJD851986 PSZ851984:PSZ851986 QCV851984:QCV851986 QMR851984:QMR851986 QWN851984:QWN851986 RGJ851984:RGJ851986 RQF851984:RQF851986 SAB851984:SAB851986 SJX851984:SJX851986 STT851984:STT851986 TDP851984:TDP851986 TNL851984:TNL851986 TXH851984:TXH851986 UHD851984:UHD851986 UQZ851984:UQZ851986 VAV851984:VAV851986 VKR851984:VKR851986 VUN851984:VUN851986 WEJ851984:WEJ851986 WOF851984:WOF851986 WYB851984:WYB851986 BT917520:BT917522 LP917520:LP917522 VL917520:VL917522 AFH917520:AFH917522 APD917520:APD917522 AYZ917520:AYZ917522 BIV917520:BIV917522 BSR917520:BSR917522 CCN917520:CCN917522 CMJ917520:CMJ917522 CWF917520:CWF917522 DGB917520:DGB917522 DPX917520:DPX917522 DZT917520:DZT917522 EJP917520:EJP917522 ETL917520:ETL917522 FDH917520:FDH917522 FND917520:FND917522 FWZ917520:FWZ917522 GGV917520:GGV917522 GQR917520:GQR917522 HAN917520:HAN917522 HKJ917520:HKJ917522 HUF917520:HUF917522 IEB917520:IEB917522 INX917520:INX917522 IXT917520:IXT917522 JHP917520:JHP917522 JRL917520:JRL917522 KBH917520:KBH917522 KLD917520:KLD917522 KUZ917520:KUZ917522 LEV917520:LEV917522 LOR917520:LOR917522 LYN917520:LYN917522 MIJ917520:MIJ917522 MSF917520:MSF917522 NCB917520:NCB917522 NLX917520:NLX917522 NVT917520:NVT917522 OFP917520:OFP917522 OPL917520:OPL917522 OZH917520:OZH917522 PJD917520:PJD917522 PSZ917520:PSZ917522 QCV917520:QCV917522 QMR917520:QMR917522 QWN917520:QWN917522 RGJ917520:RGJ917522 RQF917520:RQF917522 SAB917520:SAB917522 SJX917520:SJX917522 STT917520:STT917522 TDP917520:TDP917522 TNL917520:TNL917522 TXH917520:TXH917522 UHD917520:UHD917522 UQZ917520:UQZ917522 VAV917520:VAV917522 VKR917520:VKR917522 VUN917520:VUN917522 WEJ917520:WEJ917522 WOF917520:WOF917522 WYB917520:WYB917522 BT983056:BT983058 LP983056:LP983058 VL983056:VL983058 AFH983056:AFH983058 APD983056:APD983058 AYZ983056:AYZ983058 BIV983056:BIV983058 BSR983056:BSR983058 CCN983056:CCN983058 CMJ983056:CMJ983058 CWF983056:CWF983058 DGB983056:DGB983058 DPX983056:DPX983058 DZT983056:DZT983058 EJP983056:EJP983058 ETL983056:ETL983058 FDH983056:FDH983058 FND983056:FND983058 FWZ983056:FWZ983058 GGV983056:GGV983058 GQR983056:GQR983058 HAN983056:HAN983058 HKJ983056:HKJ983058 HUF983056:HUF983058 IEB983056:IEB983058 INX983056:INX983058 IXT983056:IXT983058 JHP983056:JHP983058 JRL983056:JRL983058 KBH983056:KBH983058 KLD983056:KLD983058 KUZ983056:KUZ983058 LEV983056:LEV983058 LOR983056:LOR983058 LYN983056:LYN983058 MIJ983056:MIJ983058 MSF983056:MSF983058 NCB983056:NCB983058 NLX983056:NLX983058 NVT983056:NVT983058 OFP983056:OFP983058 OPL983056:OPL983058 OZH983056:OZH983058 PJD983056:PJD983058 PSZ983056:PSZ983058 QCV983056:QCV983058 QMR983056:QMR983058 QWN983056:QWN983058 RGJ983056:RGJ983058 RQF983056:RQF983058 SAB983056:SAB983058 SJX983056:SJX983058 STT983056:STT983058 TDP983056:TDP983058 TNL983056:TNL983058 TXH983056:TXH983058 UHD983056:UHD983058 UQZ983056:UQZ983058 VAV983056:VAV983058 VKR983056:VKR983058 VUN983056:VUN983058 WEJ983056:WEJ983058 WOF983056:WOF983058 WYB983056:WYB983058"/>
  </dataValidations>
  <printOptions horizontalCentered="1" verticalCentered="1"/>
  <pageMargins left="0.19685039370078741" right="0.19685039370078741" top="0.19685039370078741" bottom="0.19685039370078741" header="0" footer="0.19685039370078741"/>
  <pageSetup paperSize="5" scale="60" fitToHeight="0" pageOrder="overThenDown" orientation="landscape" r:id="rId1"/>
  <headerFooter alignWithMargins="0">
    <oddFooter xml:space="preserve">&amp;LFormato: FO-AC-07 Versión: 2&amp;CPágina &amp;P&amp;RVo.Bo:  </oddFooter>
  </headerFooter>
  <rowBreaks count="1" manualBreakCount="1">
    <brk id="15" max="71"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dimension ref="A1:EA74"/>
  <sheetViews>
    <sheetView showGridLines="0" view="pageBreakPreview" zoomScale="85" zoomScaleNormal="85" zoomScaleSheetLayoutView="85" workbookViewId="0">
      <pane xSplit="11" ySplit="8" topLeftCell="N9" activePane="bottomRight" state="frozen"/>
      <selection pane="topRight" activeCell="L1" sqref="L1"/>
      <selection pane="bottomLeft" activeCell="A9" sqref="A9"/>
      <selection pane="bottomRight" sqref="A1:K1"/>
    </sheetView>
  </sheetViews>
  <sheetFormatPr baseColWidth="10" defaultRowHeight="12.75" x14ac:dyDescent="0.2"/>
  <cols>
    <col min="1" max="1" width="9.42578125" style="25" customWidth="1"/>
    <col min="2" max="2" width="11.42578125" style="26" customWidth="1"/>
    <col min="3" max="3" width="7.5703125" style="26" customWidth="1"/>
    <col min="4" max="5" width="6.140625" style="25" customWidth="1"/>
    <col min="6" max="6" width="4.7109375" style="25" customWidth="1"/>
    <col min="7" max="7" width="8.7109375" style="26" customWidth="1"/>
    <col min="8" max="8" width="2.7109375" style="26" bestFit="1" customWidth="1"/>
    <col min="9" max="9" width="13.140625" style="27" customWidth="1"/>
    <col min="10" max="10" width="7.28515625" style="27" customWidth="1"/>
    <col min="11" max="11" width="8" style="27" customWidth="1"/>
    <col min="12" max="14" width="7.7109375" style="26" customWidth="1"/>
    <col min="15" max="15" width="4.7109375" style="26" customWidth="1"/>
    <col min="16" max="16" width="3.7109375" style="26" customWidth="1"/>
    <col min="17" max="17" width="4.42578125" style="26" customWidth="1"/>
    <col min="18" max="18" width="4.7109375" style="26" customWidth="1"/>
    <col min="19" max="19" width="4.140625" style="28" customWidth="1"/>
    <col min="20" max="20" width="3.85546875" style="28" hidden="1" customWidth="1"/>
    <col min="21" max="21" width="4.140625" style="28" hidden="1" customWidth="1"/>
    <col min="22" max="22" width="3.85546875" style="28" hidden="1" customWidth="1"/>
    <col min="23" max="23" width="4.140625" style="28" hidden="1" customWidth="1"/>
    <col min="24" max="24" width="3.85546875" style="28" hidden="1" customWidth="1"/>
    <col min="25" max="25" width="4.140625" style="28" hidden="1" customWidth="1"/>
    <col min="26" max="26" width="3.85546875" style="28" hidden="1" customWidth="1"/>
    <col min="27" max="27" width="4.140625" style="28" hidden="1" customWidth="1"/>
    <col min="28" max="28" width="3.85546875" style="28" hidden="1" customWidth="1"/>
    <col min="29" max="29" width="4.140625" style="28" hidden="1" customWidth="1"/>
    <col min="30" max="30" width="3.85546875" style="28" hidden="1" customWidth="1"/>
    <col min="31" max="31" width="4.140625" style="28" hidden="1" customWidth="1"/>
    <col min="32" max="32" width="3.85546875" style="28" hidden="1" customWidth="1"/>
    <col min="33" max="33" width="4.140625" style="28" hidden="1" customWidth="1"/>
    <col min="34" max="34" width="3.85546875" style="28" hidden="1" customWidth="1"/>
    <col min="35" max="35" width="4.140625" style="28" hidden="1" customWidth="1"/>
    <col min="36" max="36" width="3.85546875" style="28" hidden="1" customWidth="1"/>
    <col min="37" max="37" width="4.140625" style="28" hidden="1" customWidth="1"/>
    <col min="38" max="38" width="3.85546875" style="26" hidden="1" customWidth="1"/>
    <col min="39" max="39" width="4.140625" style="26" hidden="1" customWidth="1"/>
    <col min="40" max="40" width="3.85546875" style="26" hidden="1" customWidth="1"/>
    <col min="41" max="41" width="4.140625" style="26" hidden="1" customWidth="1"/>
    <col min="42" max="42" width="3.85546875" style="26" hidden="1" customWidth="1"/>
    <col min="43" max="43" width="4.140625" style="26" hidden="1" customWidth="1"/>
    <col min="44" max="44" width="3.85546875" style="26" hidden="1" customWidth="1"/>
    <col min="45" max="45" width="4.140625" style="26" hidden="1" customWidth="1"/>
    <col min="46" max="46" width="3.85546875" style="26" hidden="1" customWidth="1"/>
    <col min="47" max="47" width="4.140625" style="26" hidden="1" customWidth="1"/>
    <col min="48" max="48" width="3.85546875" style="26" hidden="1" customWidth="1"/>
    <col min="49" max="49" width="4.140625" style="26" hidden="1" customWidth="1"/>
    <col min="50" max="50" width="3.85546875" style="26" hidden="1" customWidth="1"/>
    <col min="51" max="51" width="4.140625" style="26" hidden="1" customWidth="1"/>
    <col min="52" max="52" width="3.85546875" style="26" hidden="1" customWidth="1"/>
    <col min="53" max="53" width="4.140625" style="26" customWidth="1"/>
    <col min="54" max="54" width="5.42578125" style="26" hidden="1" customWidth="1"/>
    <col min="55" max="57" width="3.7109375" style="26" customWidth="1"/>
    <col min="58" max="58" width="3.140625" style="26" hidden="1" customWidth="1"/>
    <col min="59" max="59" width="3.7109375" style="26" customWidth="1"/>
    <col min="60" max="60" width="17.28515625" style="27" customWidth="1"/>
    <col min="61" max="61" width="12.85546875" style="27" customWidth="1"/>
    <col min="62" max="62" width="15.5703125" style="27" customWidth="1"/>
    <col min="63" max="63" width="17.42578125" style="26" customWidth="1"/>
    <col min="64" max="64" width="7.140625" style="26" bestFit="1" customWidth="1"/>
    <col min="65" max="65" width="6.5703125" style="26" bestFit="1" customWidth="1"/>
    <col min="66" max="66" width="9" style="26" customWidth="1"/>
    <col min="67" max="68" width="3.28515625" style="26" customWidth="1"/>
    <col min="69" max="70" width="4.5703125" style="26" customWidth="1"/>
    <col min="71" max="71" width="4" style="26" customWidth="1"/>
    <col min="72" max="72" width="9.42578125" style="29" bestFit="1" customWidth="1"/>
    <col min="73" max="73" width="4.140625" style="22" customWidth="1"/>
    <col min="74" max="256" width="11.42578125" style="22"/>
    <col min="257" max="257" width="9.42578125" style="22" customWidth="1"/>
    <col min="258" max="258" width="11.42578125" style="22" customWidth="1"/>
    <col min="259" max="259" width="7.5703125" style="22" customWidth="1"/>
    <col min="260" max="261" width="6.140625" style="22" customWidth="1"/>
    <col min="262" max="262" width="4.7109375" style="22" customWidth="1"/>
    <col min="263" max="263" width="8.7109375" style="22" customWidth="1"/>
    <col min="264" max="264" width="2.7109375" style="22" bestFit="1" customWidth="1"/>
    <col min="265" max="265" width="13.140625" style="22" customWidth="1"/>
    <col min="266" max="266" width="7.28515625" style="22" customWidth="1"/>
    <col min="267" max="267" width="8" style="22" customWidth="1"/>
    <col min="268" max="270" width="7.7109375" style="22" customWidth="1"/>
    <col min="271" max="271" width="4.7109375" style="22" customWidth="1"/>
    <col min="272" max="272" width="3.7109375" style="22" customWidth="1"/>
    <col min="273" max="273" width="4.42578125" style="22" customWidth="1"/>
    <col min="274" max="274" width="4.7109375" style="22" customWidth="1"/>
    <col min="275" max="275" width="4.140625" style="22" customWidth="1"/>
    <col min="276" max="308" width="0" style="22" hidden="1" customWidth="1"/>
    <col min="309" max="309" width="4.140625" style="22" customWidth="1"/>
    <col min="310" max="310" width="0" style="22" hidden="1" customWidth="1"/>
    <col min="311" max="313" width="3.7109375" style="22" customWidth="1"/>
    <col min="314" max="314" width="0" style="22" hidden="1" customWidth="1"/>
    <col min="315" max="315" width="3.7109375" style="22" customWidth="1"/>
    <col min="316" max="316" width="17.28515625" style="22" customWidth="1"/>
    <col min="317" max="317" width="12.85546875" style="22" customWidth="1"/>
    <col min="318" max="318" width="15.5703125" style="22" customWidth="1"/>
    <col min="319" max="319" width="17.42578125" style="22" customWidth="1"/>
    <col min="320" max="320" width="7.140625" style="22" bestFit="1" customWidth="1"/>
    <col min="321" max="321" width="6.5703125" style="22" bestFit="1" customWidth="1"/>
    <col min="322" max="322" width="9" style="22" customWidth="1"/>
    <col min="323" max="324" width="3.28515625" style="22" customWidth="1"/>
    <col min="325" max="326" width="4.5703125" style="22" customWidth="1"/>
    <col min="327" max="327" width="4" style="22" customWidth="1"/>
    <col min="328" max="328" width="9.42578125" style="22" bestFit="1" customWidth="1"/>
    <col min="329" max="329" width="4.140625" style="22" customWidth="1"/>
    <col min="330" max="512" width="11.42578125" style="22"/>
    <col min="513" max="513" width="9.42578125" style="22" customWidth="1"/>
    <col min="514" max="514" width="11.42578125" style="22" customWidth="1"/>
    <col min="515" max="515" width="7.5703125" style="22" customWidth="1"/>
    <col min="516" max="517" width="6.140625" style="22" customWidth="1"/>
    <col min="518" max="518" width="4.7109375" style="22" customWidth="1"/>
    <col min="519" max="519" width="8.7109375" style="22" customWidth="1"/>
    <col min="520" max="520" width="2.7109375" style="22" bestFit="1" customWidth="1"/>
    <col min="521" max="521" width="13.140625" style="22" customWidth="1"/>
    <col min="522" max="522" width="7.28515625" style="22" customWidth="1"/>
    <col min="523" max="523" width="8" style="22" customWidth="1"/>
    <col min="524" max="526" width="7.7109375" style="22" customWidth="1"/>
    <col min="527" max="527" width="4.7109375" style="22" customWidth="1"/>
    <col min="528" max="528" width="3.7109375" style="22" customWidth="1"/>
    <col min="529" max="529" width="4.42578125" style="22" customWidth="1"/>
    <col min="530" max="530" width="4.7109375" style="22" customWidth="1"/>
    <col min="531" max="531" width="4.140625" style="22" customWidth="1"/>
    <col min="532" max="564" width="0" style="22" hidden="1" customWidth="1"/>
    <col min="565" max="565" width="4.140625" style="22" customWidth="1"/>
    <col min="566" max="566" width="0" style="22" hidden="1" customWidth="1"/>
    <col min="567" max="569" width="3.7109375" style="22" customWidth="1"/>
    <col min="570" max="570" width="0" style="22" hidden="1" customWidth="1"/>
    <col min="571" max="571" width="3.7109375" style="22" customWidth="1"/>
    <col min="572" max="572" width="17.28515625" style="22" customWidth="1"/>
    <col min="573" max="573" width="12.85546875" style="22" customWidth="1"/>
    <col min="574" max="574" width="15.5703125" style="22" customWidth="1"/>
    <col min="575" max="575" width="17.42578125" style="22" customWidth="1"/>
    <col min="576" max="576" width="7.140625" style="22" bestFit="1" customWidth="1"/>
    <col min="577" max="577" width="6.5703125" style="22" bestFit="1" customWidth="1"/>
    <col min="578" max="578" width="9" style="22" customWidth="1"/>
    <col min="579" max="580" width="3.28515625" style="22" customWidth="1"/>
    <col min="581" max="582" width="4.5703125" style="22" customWidth="1"/>
    <col min="583" max="583" width="4" style="22" customWidth="1"/>
    <col min="584" max="584" width="9.42578125" style="22" bestFit="1" customWidth="1"/>
    <col min="585" max="585" width="4.140625" style="22" customWidth="1"/>
    <col min="586" max="768" width="11.42578125" style="22"/>
    <col min="769" max="769" width="9.42578125" style="22" customWidth="1"/>
    <col min="770" max="770" width="11.42578125" style="22" customWidth="1"/>
    <col min="771" max="771" width="7.5703125" style="22" customWidth="1"/>
    <col min="772" max="773" width="6.140625" style="22" customWidth="1"/>
    <col min="774" max="774" width="4.7109375" style="22" customWidth="1"/>
    <col min="775" max="775" width="8.7109375" style="22" customWidth="1"/>
    <col min="776" max="776" width="2.7109375" style="22" bestFit="1" customWidth="1"/>
    <col min="777" max="777" width="13.140625" style="22" customWidth="1"/>
    <col min="778" max="778" width="7.28515625" style="22" customWidth="1"/>
    <col min="779" max="779" width="8" style="22" customWidth="1"/>
    <col min="780" max="782" width="7.7109375" style="22" customWidth="1"/>
    <col min="783" max="783" width="4.7109375" style="22" customWidth="1"/>
    <col min="784" max="784" width="3.7109375" style="22" customWidth="1"/>
    <col min="785" max="785" width="4.42578125" style="22" customWidth="1"/>
    <col min="786" max="786" width="4.7109375" style="22" customWidth="1"/>
    <col min="787" max="787" width="4.140625" style="22" customWidth="1"/>
    <col min="788" max="820" width="0" style="22" hidden="1" customWidth="1"/>
    <col min="821" max="821" width="4.140625" style="22" customWidth="1"/>
    <col min="822" max="822" width="0" style="22" hidden="1" customWidth="1"/>
    <col min="823" max="825" width="3.7109375" style="22" customWidth="1"/>
    <col min="826" max="826" width="0" style="22" hidden="1" customWidth="1"/>
    <col min="827" max="827" width="3.7109375" style="22" customWidth="1"/>
    <col min="828" max="828" width="17.28515625" style="22" customWidth="1"/>
    <col min="829" max="829" width="12.85546875" style="22" customWidth="1"/>
    <col min="830" max="830" width="15.5703125" style="22" customWidth="1"/>
    <col min="831" max="831" width="17.42578125" style="22" customWidth="1"/>
    <col min="832" max="832" width="7.140625" style="22" bestFit="1" customWidth="1"/>
    <col min="833" max="833" width="6.5703125" style="22" bestFit="1" customWidth="1"/>
    <col min="834" max="834" width="9" style="22" customWidth="1"/>
    <col min="835" max="836" width="3.28515625" style="22" customWidth="1"/>
    <col min="837" max="838" width="4.5703125" style="22" customWidth="1"/>
    <col min="839" max="839" width="4" style="22" customWidth="1"/>
    <col min="840" max="840" width="9.42578125" style="22" bestFit="1" customWidth="1"/>
    <col min="841" max="841" width="4.140625" style="22" customWidth="1"/>
    <col min="842" max="1024" width="11.42578125" style="22"/>
    <col min="1025" max="1025" width="9.42578125" style="22" customWidth="1"/>
    <col min="1026" max="1026" width="11.42578125" style="22" customWidth="1"/>
    <col min="1027" max="1027" width="7.5703125" style="22" customWidth="1"/>
    <col min="1028" max="1029" width="6.140625" style="22" customWidth="1"/>
    <col min="1030" max="1030" width="4.7109375" style="22" customWidth="1"/>
    <col min="1031" max="1031" width="8.7109375" style="22" customWidth="1"/>
    <col min="1032" max="1032" width="2.7109375" style="22" bestFit="1" customWidth="1"/>
    <col min="1033" max="1033" width="13.140625" style="22" customWidth="1"/>
    <col min="1034" max="1034" width="7.28515625" style="22" customWidth="1"/>
    <col min="1035" max="1035" width="8" style="22" customWidth="1"/>
    <col min="1036" max="1038" width="7.7109375" style="22" customWidth="1"/>
    <col min="1039" max="1039" width="4.7109375" style="22" customWidth="1"/>
    <col min="1040" max="1040" width="3.7109375" style="22" customWidth="1"/>
    <col min="1041" max="1041" width="4.42578125" style="22" customWidth="1"/>
    <col min="1042" max="1042" width="4.7109375" style="22" customWidth="1"/>
    <col min="1043" max="1043" width="4.140625" style="22" customWidth="1"/>
    <col min="1044" max="1076" width="0" style="22" hidden="1" customWidth="1"/>
    <col min="1077" max="1077" width="4.140625" style="22" customWidth="1"/>
    <col min="1078" max="1078" width="0" style="22" hidden="1" customWidth="1"/>
    <col min="1079" max="1081" width="3.7109375" style="22" customWidth="1"/>
    <col min="1082" max="1082" width="0" style="22" hidden="1" customWidth="1"/>
    <col min="1083" max="1083" width="3.7109375" style="22" customWidth="1"/>
    <col min="1084" max="1084" width="17.28515625" style="22" customWidth="1"/>
    <col min="1085" max="1085" width="12.85546875" style="22" customWidth="1"/>
    <col min="1086" max="1086" width="15.5703125" style="22" customWidth="1"/>
    <col min="1087" max="1087" width="17.42578125" style="22" customWidth="1"/>
    <col min="1088" max="1088" width="7.140625" style="22" bestFit="1" customWidth="1"/>
    <col min="1089" max="1089" width="6.5703125" style="22" bestFit="1" customWidth="1"/>
    <col min="1090" max="1090" width="9" style="22" customWidth="1"/>
    <col min="1091" max="1092" width="3.28515625" style="22" customWidth="1"/>
    <col min="1093" max="1094" width="4.5703125" style="22" customWidth="1"/>
    <col min="1095" max="1095" width="4" style="22" customWidth="1"/>
    <col min="1096" max="1096" width="9.42578125" style="22" bestFit="1" customWidth="1"/>
    <col min="1097" max="1097" width="4.140625" style="22" customWidth="1"/>
    <col min="1098" max="1280" width="11.42578125" style="22"/>
    <col min="1281" max="1281" width="9.42578125" style="22" customWidth="1"/>
    <col min="1282" max="1282" width="11.42578125" style="22" customWidth="1"/>
    <col min="1283" max="1283" width="7.5703125" style="22" customWidth="1"/>
    <col min="1284" max="1285" width="6.140625" style="22" customWidth="1"/>
    <col min="1286" max="1286" width="4.7109375" style="22" customWidth="1"/>
    <col min="1287" max="1287" width="8.7109375" style="22" customWidth="1"/>
    <col min="1288" max="1288" width="2.7109375" style="22" bestFit="1" customWidth="1"/>
    <col min="1289" max="1289" width="13.140625" style="22" customWidth="1"/>
    <col min="1290" max="1290" width="7.28515625" style="22" customWidth="1"/>
    <col min="1291" max="1291" width="8" style="22" customWidth="1"/>
    <col min="1292" max="1294" width="7.7109375" style="22" customWidth="1"/>
    <col min="1295" max="1295" width="4.7109375" style="22" customWidth="1"/>
    <col min="1296" max="1296" width="3.7109375" style="22" customWidth="1"/>
    <col min="1297" max="1297" width="4.42578125" style="22" customWidth="1"/>
    <col min="1298" max="1298" width="4.7109375" style="22" customWidth="1"/>
    <col min="1299" max="1299" width="4.140625" style="22" customWidth="1"/>
    <col min="1300" max="1332" width="0" style="22" hidden="1" customWidth="1"/>
    <col min="1333" max="1333" width="4.140625" style="22" customWidth="1"/>
    <col min="1334" max="1334" width="0" style="22" hidden="1" customWidth="1"/>
    <col min="1335" max="1337" width="3.7109375" style="22" customWidth="1"/>
    <col min="1338" max="1338" width="0" style="22" hidden="1" customWidth="1"/>
    <col min="1339" max="1339" width="3.7109375" style="22" customWidth="1"/>
    <col min="1340" max="1340" width="17.28515625" style="22" customWidth="1"/>
    <col min="1341" max="1341" width="12.85546875" style="22" customWidth="1"/>
    <col min="1342" max="1342" width="15.5703125" style="22" customWidth="1"/>
    <col min="1343" max="1343" width="17.42578125" style="22" customWidth="1"/>
    <col min="1344" max="1344" width="7.140625" style="22" bestFit="1" customWidth="1"/>
    <col min="1345" max="1345" width="6.5703125" style="22" bestFit="1" customWidth="1"/>
    <col min="1346" max="1346" width="9" style="22" customWidth="1"/>
    <col min="1347" max="1348" width="3.28515625" style="22" customWidth="1"/>
    <col min="1349" max="1350" width="4.5703125" style="22" customWidth="1"/>
    <col min="1351" max="1351" width="4" style="22" customWidth="1"/>
    <col min="1352" max="1352" width="9.42578125" style="22" bestFit="1" customWidth="1"/>
    <col min="1353" max="1353" width="4.140625" style="22" customWidth="1"/>
    <col min="1354" max="1536" width="11.42578125" style="22"/>
    <col min="1537" max="1537" width="9.42578125" style="22" customWidth="1"/>
    <col min="1538" max="1538" width="11.42578125" style="22" customWidth="1"/>
    <col min="1539" max="1539" width="7.5703125" style="22" customWidth="1"/>
    <col min="1540" max="1541" width="6.140625" style="22" customWidth="1"/>
    <col min="1542" max="1542" width="4.7109375" style="22" customWidth="1"/>
    <col min="1543" max="1543" width="8.7109375" style="22" customWidth="1"/>
    <col min="1544" max="1544" width="2.7109375" style="22" bestFit="1" customWidth="1"/>
    <col min="1545" max="1545" width="13.140625" style="22" customWidth="1"/>
    <col min="1546" max="1546" width="7.28515625" style="22" customWidth="1"/>
    <col min="1547" max="1547" width="8" style="22" customWidth="1"/>
    <col min="1548" max="1550" width="7.7109375" style="22" customWidth="1"/>
    <col min="1551" max="1551" width="4.7109375" style="22" customWidth="1"/>
    <col min="1552" max="1552" width="3.7109375" style="22" customWidth="1"/>
    <col min="1553" max="1553" width="4.42578125" style="22" customWidth="1"/>
    <col min="1554" max="1554" width="4.7109375" style="22" customWidth="1"/>
    <col min="1555" max="1555" width="4.140625" style="22" customWidth="1"/>
    <col min="1556" max="1588" width="0" style="22" hidden="1" customWidth="1"/>
    <col min="1589" max="1589" width="4.140625" style="22" customWidth="1"/>
    <col min="1590" max="1590" width="0" style="22" hidden="1" customWidth="1"/>
    <col min="1591" max="1593" width="3.7109375" style="22" customWidth="1"/>
    <col min="1594" max="1594" width="0" style="22" hidden="1" customWidth="1"/>
    <col min="1595" max="1595" width="3.7109375" style="22" customWidth="1"/>
    <col min="1596" max="1596" width="17.28515625" style="22" customWidth="1"/>
    <col min="1597" max="1597" width="12.85546875" style="22" customWidth="1"/>
    <col min="1598" max="1598" width="15.5703125" style="22" customWidth="1"/>
    <col min="1599" max="1599" width="17.42578125" style="22" customWidth="1"/>
    <col min="1600" max="1600" width="7.140625" style="22" bestFit="1" customWidth="1"/>
    <col min="1601" max="1601" width="6.5703125" style="22" bestFit="1" customWidth="1"/>
    <col min="1602" max="1602" width="9" style="22" customWidth="1"/>
    <col min="1603" max="1604" width="3.28515625" style="22" customWidth="1"/>
    <col min="1605" max="1606" width="4.5703125" style="22" customWidth="1"/>
    <col min="1607" max="1607" width="4" style="22" customWidth="1"/>
    <col min="1608" max="1608" width="9.42578125" style="22" bestFit="1" customWidth="1"/>
    <col min="1609" max="1609" width="4.140625" style="22" customWidth="1"/>
    <col min="1610" max="1792" width="11.42578125" style="22"/>
    <col min="1793" max="1793" width="9.42578125" style="22" customWidth="1"/>
    <col min="1794" max="1794" width="11.42578125" style="22" customWidth="1"/>
    <col min="1795" max="1795" width="7.5703125" style="22" customWidth="1"/>
    <col min="1796" max="1797" width="6.140625" style="22" customWidth="1"/>
    <col min="1798" max="1798" width="4.7109375" style="22" customWidth="1"/>
    <col min="1799" max="1799" width="8.7109375" style="22" customWidth="1"/>
    <col min="1800" max="1800" width="2.7109375" style="22" bestFit="1" customWidth="1"/>
    <col min="1801" max="1801" width="13.140625" style="22" customWidth="1"/>
    <col min="1802" max="1802" width="7.28515625" style="22" customWidth="1"/>
    <col min="1803" max="1803" width="8" style="22" customWidth="1"/>
    <col min="1804" max="1806" width="7.7109375" style="22" customWidth="1"/>
    <col min="1807" max="1807" width="4.7109375" style="22" customWidth="1"/>
    <col min="1808" max="1808" width="3.7109375" style="22" customWidth="1"/>
    <col min="1809" max="1809" width="4.42578125" style="22" customWidth="1"/>
    <col min="1810" max="1810" width="4.7109375" style="22" customWidth="1"/>
    <col min="1811" max="1811" width="4.140625" style="22" customWidth="1"/>
    <col min="1812" max="1844" width="0" style="22" hidden="1" customWidth="1"/>
    <col min="1845" max="1845" width="4.140625" style="22" customWidth="1"/>
    <col min="1846" max="1846" width="0" style="22" hidden="1" customWidth="1"/>
    <col min="1847" max="1849" width="3.7109375" style="22" customWidth="1"/>
    <col min="1850" max="1850" width="0" style="22" hidden="1" customWidth="1"/>
    <col min="1851" max="1851" width="3.7109375" style="22" customWidth="1"/>
    <col min="1852" max="1852" width="17.28515625" style="22" customWidth="1"/>
    <col min="1853" max="1853" width="12.85546875" style="22" customWidth="1"/>
    <col min="1854" max="1854" width="15.5703125" style="22" customWidth="1"/>
    <col min="1855" max="1855" width="17.42578125" style="22" customWidth="1"/>
    <col min="1856" max="1856" width="7.140625" style="22" bestFit="1" customWidth="1"/>
    <col min="1857" max="1857" width="6.5703125" style="22" bestFit="1" customWidth="1"/>
    <col min="1858" max="1858" width="9" style="22" customWidth="1"/>
    <col min="1859" max="1860" width="3.28515625" style="22" customWidth="1"/>
    <col min="1861" max="1862" width="4.5703125" style="22" customWidth="1"/>
    <col min="1863" max="1863" width="4" style="22" customWidth="1"/>
    <col min="1864" max="1864" width="9.42578125" style="22" bestFit="1" customWidth="1"/>
    <col min="1865" max="1865" width="4.140625" style="22" customWidth="1"/>
    <col min="1866" max="2048" width="11.42578125" style="22"/>
    <col min="2049" max="2049" width="9.42578125" style="22" customWidth="1"/>
    <col min="2050" max="2050" width="11.42578125" style="22" customWidth="1"/>
    <col min="2051" max="2051" width="7.5703125" style="22" customWidth="1"/>
    <col min="2052" max="2053" width="6.140625" style="22" customWidth="1"/>
    <col min="2054" max="2054" width="4.7109375" style="22" customWidth="1"/>
    <col min="2055" max="2055" width="8.7109375" style="22" customWidth="1"/>
    <col min="2056" max="2056" width="2.7109375" style="22" bestFit="1" customWidth="1"/>
    <col min="2057" max="2057" width="13.140625" style="22" customWidth="1"/>
    <col min="2058" max="2058" width="7.28515625" style="22" customWidth="1"/>
    <col min="2059" max="2059" width="8" style="22" customWidth="1"/>
    <col min="2060" max="2062" width="7.7109375" style="22" customWidth="1"/>
    <col min="2063" max="2063" width="4.7109375" style="22" customWidth="1"/>
    <col min="2064" max="2064" width="3.7109375" style="22" customWidth="1"/>
    <col min="2065" max="2065" width="4.42578125" style="22" customWidth="1"/>
    <col min="2066" max="2066" width="4.7109375" style="22" customWidth="1"/>
    <col min="2067" max="2067" width="4.140625" style="22" customWidth="1"/>
    <col min="2068" max="2100" width="0" style="22" hidden="1" customWidth="1"/>
    <col min="2101" max="2101" width="4.140625" style="22" customWidth="1"/>
    <col min="2102" max="2102" width="0" style="22" hidden="1" customWidth="1"/>
    <col min="2103" max="2105" width="3.7109375" style="22" customWidth="1"/>
    <col min="2106" max="2106" width="0" style="22" hidden="1" customWidth="1"/>
    <col min="2107" max="2107" width="3.7109375" style="22" customWidth="1"/>
    <col min="2108" max="2108" width="17.28515625" style="22" customWidth="1"/>
    <col min="2109" max="2109" width="12.85546875" style="22" customWidth="1"/>
    <col min="2110" max="2110" width="15.5703125" style="22" customWidth="1"/>
    <col min="2111" max="2111" width="17.42578125" style="22" customWidth="1"/>
    <col min="2112" max="2112" width="7.140625" style="22" bestFit="1" customWidth="1"/>
    <col min="2113" max="2113" width="6.5703125" style="22" bestFit="1" customWidth="1"/>
    <col min="2114" max="2114" width="9" style="22" customWidth="1"/>
    <col min="2115" max="2116" width="3.28515625" style="22" customWidth="1"/>
    <col min="2117" max="2118" width="4.5703125" style="22" customWidth="1"/>
    <col min="2119" max="2119" width="4" style="22" customWidth="1"/>
    <col min="2120" max="2120" width="9.42578125" style="22" bestFit="1" customWidth="1"/>
    <col min="2121" max="2121" width="4.140625" style="22" customWidth="1"/>
    <col min="2122" max="2304" width="11.42578125" style="22"/>
    <col min="2305" max="2305" width="9.42578125" style="22" customWidth="1"/>
    <col min="2306" max="2306" width="11.42578125" style="22" customWidth="1"/>
    <col min="2307" max="2307" width="7.5703125" style="22" customWidth="1"/>
    <col min="2308" max="2309" width="6.140625" style="22" customWidth="1"/>
    <col min="2310" max="2310" width="4.7109375" style="22" customWidth="1"/>
    <col min="2311" max="2311" width="8.7109375" style="22" customWidth="1"/>
    <col min="2312" max="2312" width="2.7109375" style="22" bestFit="1" customWidth="1"/>
    <col min="2313" max="2313" width="13.140625" style="22" customWidth="1"/>
    <col min="2314" max="2314" width="7.28515625" style="22" customWidth="1"/>
    <col min="2315" max="2315" width="8" style="22" customWidth="1"/>
    <col min="2316" max="2318" width="7.7109375" style="22" customWidth="1"/>
    <col min="2319" max="2319" width="4.7109375" style="22" customWidth="1"/>
    <col min="2320" max="2320" width="3.7109375" style="22" customWidth="1"/>
    <col min="2321" max="2321" width="4.42578125" style="22" customWidth="1"/>
    <col min="2322" max="2322" width="4.7109375" style="22" customWidth="1"/>
    <col min="2323" max="2323" width="4.140625" style="22" customWidth="1"/>
    <col min="2324" max="2356" width="0" style="22" hidden="1" customWidth="1"/>
    <col min="2357" max="2357" width="4.140625" style="22" customWidth="1"/>
    <col min="2358" max="2358" width="0" style="22" hidden="1" customWidth="1"/>
    <col min="2359" max="2361" width="3.7109375" style="22" customWidth="1"/>
    <col min="2362" max="2362" width="0" style="22" hidden="1" customWidth="1"/>
    <col min="2363" max="2363" width="3.7109375" style="22" customWidth="1"/>
    <col min="2364" max="2364" width="17.28515625" style="22" customWidth="1"/>
    <col min="2365" max="2365" width="12.85546875" style="22" customWidth="1"/>
    <col min="2366" max="2366" width="15.5703125" style="22" customWidth="1"/>
    <col min="2367" max="2367" width="17.42578125" style="22" customWidth="1"/>
    <col min="2368" max="2368" width="7.140625" style="22" bestFit="1" customWidth="1"/>
    <col min="2369" max="2369" width="6.5703125" style="22" bestFit="1" customWidth="1"/>
    <col min="2370" max="2370" width="9" style="22" customWidth="1"/>
    <col min="2371" max="2372" width="3.28515625" style="22" customWidth="1"/>
    <col min="2373" max="2374" width="4.5703125" style="22" customWidth="1"/>
    <col min="2375" max="2375" width="4" style="22" customWidth="1"/>
    <col min="2376" max="2376" width="9.42578125" style="22" bestFit="1" customWidth="1"/>
    <col min="2377" max="2377" width="4.140625" style="22" customWidth="1"/>
    <col min="2378" max="2560" width="11.42578125" style="22"/>
    <col min="2561" max="2561" width="9.42578125" style="22" customWidth="1"/>
    <col min="2562" max="2562" width="11.42578125" style="22" customWidth="1"/>
    <col min="2563" max="2563" width="7.5703125" style="22" customWidth="1"/>
    <col min="2564" max="2565" width="6.140625" style="22" customWidth="1"/>
    <col min="2566" max="2566" width="4.7109375" style="22" customWidth="1"/>
    <col min="2567" max="2567" width="8.7109375" style="22" customWidth="1"/>
    <col min="2568" max="2568" width="2.7109375" style="22" bestFit="1" customWidth="1"/>
    <col min="2569" max="2569" width="13.140625" style="22" customWidth="1"/>
    <col min="2570" max="2570" width="7.28515625" style="22" customWidth="1"/>
    <col min="2571" max="2571" width="8" style="22" customWidth="1"/>
    <col min="2572" max="2574" width="7.7109375" style="22" customWidth="1"/>
    <col min="2575" max="2575" width="4.7109375" style="22" customWidth="1"/>
    <col min="2576" max="2576" width="3.7109375" style="22" customWidth="1"/>
    <col min="2577" max="2577" width="4.42578125" style="22" customWidth="1"/>
    <col min="2578" max="2578" width="4.7109375" style="22" customWidth="1"/>
    <col min="2579" max="2579" width="4.140625" style="22" customWidth="1"/>
    <col min="2580" max="2612" width="0" style="22" hidden="1" customWidth="1"/>
    <col min="2613" max="2613" width="4.140625" style="22" customWidth="1"/>
    <col min="2614" max="2614" width="0" style="22" hidden="1" customWidth="1"/>
    <col min="2615" max="2617" width="3.7109375" style="22" customWidth="1"/>
    <col min="2618" max="2618" width="0" style="22" hidden="1" customWidth="1"/>
    <col min="2619" max="2619" width="3.7109375" style="22" customWidth="1"/>
    <col min="2620" max="2620" width="17.28515625" style="22" customWidth="1"/>
    <col min="2621" max="2621" width="12.85546875" style="22" customWidth="1"/>
    <col min="2622" max="2622" width="15.5703125" style="22" customWidth="1"/>
    <col min="2623" max="2623" width="17.42578125" style="22" customWidth="1"/>
    <col min="2624" max="2624" width="7.140625" style="22" bestFit="1" customWidth="1"/>
    <col min="2625" max="2625" width="6.5703125" style="22" bestFit="1" customWidth="1"/>
    <col min="2626" max="2626" width="9" style="22" customWidth="1"/>
    <col min="2627" max="2628" width="3.28515625" style="22" customWidth="1"/>
    <col min="2629" max="2630" width="4.5703125" style="22" customWidth="1"/>
    <col min="2631" max="2631" width="4" style="22" customWidth="1"/>
    <col min="2632" max="2632" width="9.42578125" style="22" bestFit="1" customWidth="1"/>
    <col min="2633" max="2633" width="4.140625" style="22" customWidth="1"/>
    <col min="2634" max="2816" width="11.42578125" style="22"/>
    <col min="2817" max="2817" width="9.42578125" style="22" customWidth="1"/>
    <col min="2818" max="2818" width="11.42578125" style="22" customWidth="1"/>
    <col min="2819" max="2819" width="7.5703125" style="22" customWidth="1"/>
    <col min="2820" max="2821" width="6.140625" style="22" customWidth="1"/>
    <col min="2822" max="2822" width="4.7109375" style="22" customWidth="1"/>
    <col min="2823" max="2823" width="8.7109375" style="22" customWidth="1"/>
    <col min="2824" max="2824" width="2.7109375" style="22" bestFit="1" customWidth="1"/>
    <col min="2825" max="2825" width="13.140625" style="22" customWidth="1"/>
    <col min="2826" max="2826" width="7.28515625" style="22" customWidth="1"/>
    <col min="2827" max="2827" width="8" style="22" customWidth="1"/>
    <col min="2828" max="2830" width="7.7109375" style="22" customWidth="1"/>
    <col min="2831" max="2831" width="4.7109375" style="22" customWidth="1"/>
    <col min="2832" max="2832" width="3.7109375" style="22" customWidth="1"/>
    <col min="2833" max="2833" width="4.42578125" style="22" customWidth="1"/>
    <col min="2834" max="2834" width="4.7109375" style="22" customWidth="1"/>
    <col min="2835" max="2835" width="4.140625" style="22" customWidth="1"/>
    <col min="2836" max="2868" width="0" style="22" hidden="1" customWidth="1"/>
    <col min="2869" max="2869" width="4.140625" style="22" customWidth="1"/>
    <col min="2870" max="2870" width="0" style="22" hidden="1" customWidth="1"/>
    <col min="2871" max="2873" width="3.7109375" style="22" customWidth="1"/>
    <col min="2874" max="2874" width="0" style="22" hidden="1" customWidth="1"/>
    <col min="2875" max="2875" width="3.7109375" style="22" customWidth="1"/>
    <col min="2876" max="2876" width="17.28515625" style="22" customWidth="1"/>
    <col min="2877" max="2877" width="12.85546875" style="22" customWidth="1"/>
    <col min="2878" max="2878" width="15.5703125" style="22" customWidth="1"/>
    <col min="2879" max="2879" width="17.42578125" style="22" customWidth="1"/>
    <col min="2880" max="2880" width="7.140625" style="22" bestFit="1" customWidth="1"/>
    <col min="2881" max="2881" width="6.5703125" style="22" bestFit="1" customWidth="1"/>
    <col min="2882" max="2882" width="9" style="22" customWidth="1"/>
    <col min="2883" max="2884" width="3.28515625" style="22" customWidth="1"/>
    <col min="2885" max="2886" width="4.5703125" style="22" customWidth="1"/>
    <col min="2887" max="2887" width="4" style="22" customWidth="1"/>
    <col min="2888" max="2888" width="9.42578125" style="22" bestFit="1" customWidth="1"/>
    <col min="2889" max="2889" width="4.140625" style="22" customWidth="1"/>
    <col min="2890" max="3072" width="11.42578125" style="22"/>
    <col min="3073" max="3073" width="9.42578125" style="22" customWidth="1"/>
    <col min="3074" max="3074" width="11.42578125" style="22" customWidth="1"/>
    <col min="3075" max="3075" width="7.5703125" style="22" customWidth="1"/>
    <col min="3076" max="3077" width="6.140625" style="22" customWidth="1"/>
    <col min="3078" max="3078" width="4.7109375" style="22" customWidth="1"/>
    <col min="3079" max="3079" width="8.7109375" style="22" customWidth="1"/>
    <col min="3080" max="3080" width="2.7109375" style="22" bestFit="1" customWidth="1"/>
    <col min="3081" max="3081" width="13.140625" style="22" customWidth="1"/>
    <col min="3082" max="3082" width="7.28515625" style="22" customWidth="1"/>
    <col min="3083" max="3083" width="8" style="22" customWidth="1"/>
    <col min="3084" max="3086" width="7.7109375" style="22" customWidth="1"/>
    <col min="3087" max="3087" width="4.7109375" style="22" customWidth="1"/>
    <col min="3088" max="3088" width="3.7109375" style="22" customWidth="1"/>
    <col min="3089" max="3089" width="4.42578125" style="22" customWidth="1"/>
    <col min="3090" max="3090" width="4.7109375" style="22" customWidth="1"/>
    <col min="3091" max="3091" width="4.140625" style="22" customWidth="1"/>
    <col min="3092" max="3124" width="0" style="22" hidden="1" customWidth="1"/>
    <col min="3125" max="3125" width="4.140625" style="22" customWidth="1"/>
    <col min="3126" max="3126" width="0" style="22" hidden="1" customWidth="1"/>
    <col min="3127" max="3129" width="3.7109375" style="22" customWidth="1"/>
    <col min="3130" max="3130" width="0" style="22" hidden="1" customWidth="1"/>
    <col min="3131" max="3131" width="3.7109375" style="22" customWidth="1"/>
    <col min="3132" max="3132" width="17.28515625" style="22" customWidth="1"/>
    <col min="3133" max="3133" width="12.85546875" style="22" customWidth="1"/>
    <col min="3134" max="3134" width="15.5703125" style="22" customWidth="1"/>
    <col min="3135" max="3135" width="17.42578125" style="22" customWidth="1"/>
    <col min="3136" max="3136" width="7.140625" style="22" bestFit="1" customWidth="1"/>
    <col min="3137" max="3137" width="6.5703125" style="22" bestFit="1" customWidth="1"/>
    <col min="3138" max="3138" width="9" style="22" customWidth="1"/>
    <col min="3139" max="3140" width="3.28515625" style="22" customWidth="1"/>
    <col min="3141" max="3142" width="4.5703125" style="22" customWidth="1"/>
    <col min="3143" max="3143" width="4" style="22" customWidth="1"/>
    <col min="3144" max="3144" width="9.42578125" style="22" bestFit="1" customWidth="1"/>
    <col min="3145" max="3145" width="4.140625" style="22" customWidth="1"/>
    <col min="3146" max="3328" width="11.42578125" style="22"/>
    <col min="3329" max="3329" width="9.42578125" style="22" customWidth="1"/>
    <col min="3330" max="3330" width="11.42578125" style="22" customWidth="1"/>
    <col min="3331" max="3331" width="7.5703125" style="22" customWidth="1"/>
    <col min="3332" max="3333" width="6.140625" style="22" customWidth="1"/>
    <col min="3334" max="3334" width="4.7109375" style="22" customWidth="1"/>
    <col min="3335" max="3335" width="8.7109375" style="22" customWidth="1"/>
    <col min="3336" max="3336" width="2.7109375" style="22" bestFit="1" customWidth="1"/>
    <col min="3337" max="3337" width="13.140625" style="22" customWidth="1"/>
    <col min="3338" max="3338" width="7.28515625" style="22" customWidth="1"/>
    <col min="3339" max="3339" width="8" style="22" customWidth="1"/>
    <col min="3340" max="3342" width="7.7109375" style="22" customWidth="1"/>
    <col min="3343" max="3343" width="4.7109375" style="22" customWidth="1"/>
    <col min="3344" max="3344" width="3.7109375" style="22" customWidth="1"/>
    <col min="3345" max="3345" width="4.42578125" style="22" customWidth="1"/>
    <col min="3346" max="3346" width="4.7109375" style="22" customWidth="1"/>
    <col min="3347" max="3347" width="4.140625" style="22" customWidth="1"/>
    <col min="3348" max="3380" width="0" style="22" hidden="1" customWidth="1"/>
    <col min="3381" max="3381" width="4.140625" style="22" customWidth="1"/>
    <col min="3382" max="3382" width="0" style="22" hidden="1" customWidth="1"/>
    <col min="3383" max="3385" width="3.7109375" style="22" customWidth="1"/>
    <col min="3386" max="3386" width="0" style="22" hidden="1" customWidth="1"/>
    <col min="3387" max="3387" width="3.7109375" style="22" customWidth="1"/>
    <col min="3388" max="3388" width="17.28515625" style="22" customWidth="1"/>
    <col min="3389" max="3389" width="12.85546875" style="22" customWidth="1"/>
    <col min="3390" max="3390" width="15.5703125" style="22" customWidth="1"/>
    <col min="3391" max="3391" width="17.42578125" style="22" customWidth="1"/>
    <col min="3392" max="3392" width="7.140625" style="22" bestFit="1" customWidth="1"/>
    <col min="3393" max="3393" width="6.5703125" style="22" bestFit="1" customWidth="1"/>
    <col min="3394" max="3394" width="9" style="22" customWidth="1"/>
    <col min="3395" max="3396" width="3.28515625" style="22" customWidth="1"/>
    <col min="3397" max="3398" width="4.5703125" style="22" customWidth="1"/>
    <col min="3399" max="3399" width="4" style="22" customWidth="1"/>
    <col min="3400" max="3400" width="9.42578125" style="22" bestFit="1" customWidth="1"/>
    <col min="3401" max="3401" width="4.140625" style="22" customWidth="1"/>
    <col min="3402" max="3584" width="11.42578125" style="22"/>
    <col min="3585" max="3585" width="9.42578125" style="22" customWidth="1"/>
    <col min="3586" max="3586" width="11.42578125" style="22" customWidth="1"/>
    <col min="3587" max="3587" width="7.5703125" style="22" customWidth="1"/>
    <col min="3588" max="3589" width="6.140625" style="22" customWidth="1"/>
    <col min="3590" max="3590" width="4.7109375" style="22" customWidth="1"/>
    <col min="3591" max="3591" width="8.7109375" style="22" customWidth="1"/>
    <col min="3592" max="3592" width="2.7109375" style="22" bestFit="1" customWidth="1"/>
    <col min="3593" max="3593" width="13.140625" style="22" customWidth="1"/>
    <col min="3594" max="3594" width="7.28515625" style="22" customWidth="1"/>
    <col min="3595" max="3595" width="8" style="22" customWidth="1"/>
    <col min="3596" max="3598" width="7.7109375" style="22" customWidth="1"/>
    <col min="3599" max="3599" width="4.7109375" style="22" customWidth="1"/>
    <col min="3600" max="3600" width="3.7109375" style="22" customWidth="1"/>
    <col min="3601" max="3601" width="4.42578125" style="22" customWidth="1"/>
    <col min="3602" max="3602" width="4.7109375" style="22" customWidth="1"/>
    <col min="3603" max="3603" width="4.140625" style="22" customWidth="1"/>
    <col min="3604" max="3636" width="0" style="22" hidden="1" customWidth="1"/>
    <col min="3637" max="3637" width="4.140625" style="22" customWidth="1"/>
    <col min="3638" max="3638" width="0" style="22" hidden="1" customWidth="1"/>
    <col min="3639" max="3641" width="3.7109375" style="22" customWidth="1"/>
    <col min="3642" max="3642" width="0" style="22" hidden="1" customWidth="1"/>
    <col min="3643" max="3643" width="3.7109375" style="22" customWidth="1"/>
    <col min="3644" max="3644" width="17.28515625" style="22" customWidth="1"/>
    <col min="3645" max="3645" width="12.85546875" style="22" customWidth="1"/>
    <col min="3646" max="3646" width="15.5703125" style="22" customWidth="1"/>
    <col min="3647" max="3647" width="17.42578125" style="22" customWidth="1"/>
    <col min="3648" max="3648" width="7.140625" style="22" bestFit="1" customWidth="1"/>
    <col min="3649" max="3649" width="6.5703125" style="22" bestFit="1" customWidth="1"/>
    <col min="3650" max="3650" width="9" style="22" customWidth="1"/>
    <col min="3651" max="3652" width="3.28515625" style="22" customWidth="1"/>
    <col min="3653" max="3654" width="4.5703125" style="22" customWidth="1"/>
    <col min="3655" max="3655" width="4" style="22" customWidth="1"/>
    <col min="3656" max="3656" width="9.42578125" style="22" bestFit="1" customWidth="1"/>
    <col min="3657" max="3657" width="4.140625" style="22" customWidth="1"/>
    <col min="3658" max="3840" width="11.42578125" style="22"/>
    <col min="3841" max="3841" width="9.42578125" style="22" customWidth="1"/>
    <col min="3842" max="3842" width="11.42578125" style="22" customWidth="1"/>
    <col min="3843" max="3843" width="7.5703125" style="22" customWidth="1"/>
    <col min="3844" max="3845" width="6.140625" style="22" customWidth="1"/>
    <col min="3846" max="3846" width="4.7109375" style="22" customWidth="1"/>
    <col min="3847" max="3847" width="8.7109375" style="22" customWidth="1"/>
    <col min="3848" max="3848" width="2.7109375" style="22" bestFit="1" customWidth="1"/>
    <col min="3849" max="3849" width="13.140625" style="22" customWidth="1"/>
    <col min="3850" max="3850" width="7.28515625" style="22" customWidth="1"/>
    <col min="3851" max="3851" width="8" style="22" customWidth="1"/>
    <col min="3852" max="3854" width="7.7109375" style="22" customWidth="1"/>
    <col min="3855" max="3855" width="4.7109375" style="22" customWidth="1"/>
    <col min="3856" max="3856" width="3.7109375" style="22" customWidth="1"/>
    <col min="3857" max="3857" width="4.42578125" style="22" customWidth="1"/>
    <col min="3858" max="3858" width="4.7109375" style="22" customWidth="1"/>
    <col min="3859" max="3859" width="4.140625" style="22" customWidth="1"/>
    <col min="3860" max="3892" width="0" style="22" hidden="1" customWidth="1"/>
    <col min="3893" max="3893" width="4.140625" style="22" customWidth="1"/>
    <col min="3894" max="3894" width="0" style="22" hidden="1" customWidth="1"/>
    <col min="3895" max="3897" width="3.7109375" style="22" customWidth="1"/>
    <col min="3898" max="3898" width="0" style="22" hidden="1" customWidth="1"/>
    <col min="3899" max="3899" width="3.7109375" style="22" customWidth="1"/>
    <col min="3900" max="3900" width="17.28515625" style="22" customWidth="1"/>
    <col min="3901" max="3901" width="12.85546875" style="22" customWidth="1"/>
    <col min="3902" max="3902" width="15.5703125" style="22" customWidth="1"/>
    <col min="3903" max="3903" width="17.42578125" style="22" customWidth="1"/>
    <col min="3904" max="3904" width="7.140625" style="22" bestFit="1" customWidth="1"/>
    <col min="3905" max="3905" width="6.5703125" style="22" bestFit="1" customWidth="1"/>
    <col min="3906" max="3906" width="9" style="22" customWidth="1"/>
    <col min="3907" max="3908" width="3.28515625" style="22" customWidth="1"/>
    <col min="3909" max="3910" width="4.5703125" style="22" customWidth="1"/>
    <col min="3911" max="3911" width="4" style="22" customWidth="1"/>
    <col min="3912" max="3912" width="9.42578125" style="22" bestFit="1" customWidth="1"/>
    <col min="3913" max="3913" width="4.140625" style="22" customWidth="1"/>
    <col min="3914" max="4096" width="11.42578125" style="22"/>
    <col min="4097" max="4097" width="9.42578125" style="22" customWidth="1"/>
    <col min="4098" max="4098" width="11.42578125" style="22" customWidth="1"/>
    <col min="4099" max="4099" width="7.5703125" style="22" customWidth="1"/>
    <col min="4100" max="4101" width="6.140625" style="22" customWidth="1"/>
    <col min="4102" max="4102" width="4.7109375" style="22" customWidth="1"/>
    <col min="4103" max="4103" width="8.7109375" style="22" customWidth="1"/>
    <col min="4104" max="4104" width="2.7109375" style="22" bestFit="1" customWidth="1"/>
    <col min="4105" max="4105" width="13.140625" style="22" customWidth="1"/>
    <col min="4106" max="4106" width="7.28515625" style="22" customWidth="1"/>
    <col min="4107" max="4107" width="8" style="22" customWidth="1"/>
    <col min="4108" max="4110" width="7.7109375" style="22" customWidth="1"/>
    <col min="4111" max="4111" width="4.7109375" style="22" customWidth="1"/>
    <col min="4112" max="4112" width="3.7109375" style="22" customWidth="1"/>
    <col min="4113" max="4113" width="4.42578125" style="22" customWidth="1"/>
    <col min="4114" max="4114" width="4.7109375" style="22" customWidth="1"/>
    <col min="4115" max="4115" width="4.140625" style="22" customWidth="1"/>
    <col min="4116" max="4148" width="0" style="22" hidden="1" customWidth="1"/>
    <col min="4149" max="4149" width="4.140625" style="22" customWidth="1"/>
    <col min="4150" max="4150" width="0" style="22" hidden="1" customWidth="1"/>
    <col min="4151" max="4153" width="3.7109375" style="22" customWidth="1"/>
    <col min="4154" max="4154" width="0" style="22" hidden="1" customWidth="1"/>
    <col min="4155" max="4155" width="3.7109375" style="22" customWidth="1"/>
    <col min="4156" max="4156" width="17.28515625" style="22" customWidth="1"/>
    <col min="4157" max="4157" width="12.85546875" style="22" customWidth="1"/>
    <col min="4158" max="4158" width="15.5703125" style="22" customWidth="1"/>
    <col min="4159" max="4159" width="17.42578125" style="22" customWidth="1"/>
    <col min="4160" max="4160" width="7.140625" style="22" bestFit="1" customWidth="1"/>
    <col min="4161" max="4161" width="6.5703125" style="22" bestFit="1" customWidth="1"/>
    <col min="4162" max="4162" width="9" style="22" customWidth="1"/>
    <col min="4163" max="4164" width="3.28515625" style="22" customWidth="1"/>
    <col min="4165" max="4166" width="4.5703125" style="22" customWidth="1"/>
    <col min="4167" max="4167" width="4" style="22" customWidth="1"/>
    <col min="4168" max="4168" width="9.42578125" style="22" bestFit="1" customWidth="1"/>
    <col min="4169" max="4169" width="4.140625" style="22" customWidth="1"/>
    <col min="4170" max="4352" width="11.42578125" style="22"/>
    <col min="4353" max="4353" width="9.42578125" style="22" customWidth="1"/>
    <col min="4354" max="4354" width="11.42578125" style="22" customWidth="1"/>
    <col min="4355" max="4355" width="7.5703125" style="22" customWidth="1"/>
    <col min="4356" max="4357" width="6.140625" style="22" customWidth="1"/>
    <col min="4358" max="4358" width="4.7109375" style="22" customWidth="1"/>
    <col min="4359" max="4359" width="8.7109375" style="22" customWidth="1"/>
    <col min="4360" max="4360" width="2.7109375" style="22" bestFit="1" customWidth="1"/>
    <col min="4361" max="4361" width="13.140625" style="22" customWidth="1"/>
    <col min="4362" max="4362" width="7.28515625" style="22" customWidth="1"/>
    <col min="4363" max="4363" width="8" style="22" customWidth="1"/>
    <col min="4364" max="4366" width="7.7109375" style="22" customWidth="1"/>
    <col min="4367" max="4367" width="4.7109375" style="22" customWidth="1"/>
    <col min="4368" max="4368" width="3.7109375" style="22" customWidth="1"/>
    <col min="4369" max="4369" width="4.42578125" style="22" customWidth="1"/>
    <col min="4370" max="4370" width="4.7109375" style="22" customWidth="1"/>
    <col min="4371" max="4371" width="4.140625" style="22" customWidth="1"/>
    <col min="4372" max="4404" width="0" style="22" hidden="1" customWidth="1"/>
    <col min="4405" max="4405" width="4.140625" style="22" customWidth="1"/>
    <col min="4406" max="4406" width="0" style="22" hidden="1" customWidth="1"/>
    <col min="4407" max="4409" width="3.7109375" style="22" customWidth="1"/>
    <col min="4410" max="4410" width="0" style="22" hidden="1" customWidth="1"/>
    <col min="4411" max="4411" width="3.7109375" style="22" customWidth="1"/>
    <col min="4412" max="4412" width="17.28515625" style="22" customWidth="1"/>
    <col min="4413" max="4413" width="12.85546875" style="22" customWidth="1"/>
    <col min="4414" max="4414" width="15.5703125" style="22" customWidth="1"/>
    <col min="4415" max="4415" width="17.42578125" style="22" customWidth="1"/>
    <col min="4416" max="4416" width="7.140625" style="22" bestFit="1" customWidth="1"/>
    <col min="4417" max="4417" width="6.5703125" style="22" bestFit="1" customWidth="1"/>
    <col min="4418" max="4418" width="9" style="22" customWidth="1"/>
    <col min="4419" max="4420" width="3.28515625" style="22" customWidth="1"/>
    <col min="4421" max="4422" width="4.5703125" style="22" customWidth="1"/>
    <col min="4423" max="4423" width="4" style="22" customWidth="1"/>
    <col min="4424" max="4424" width="9.42578125" style="22" bestFit="1" customWidth="1"/>
    <col min="4425" max="4425" width="4.140625" style="22" customWidth="1"/>
    <col min="4426" max="4608" width="11.42578125" style="22"/>
    <col min="4609" max="4609" width="9.42578125" style="22" customWidth="1"/>
    <col min="4610" max="4610" width="11.42578125" style="22" customWidth="1"/>
    <col min="4611" max="4611" width="7.5703125" style="22" customWidth="1"/>
    <col min="4612" max="4613" width="6.140625" style="22" customWidth="1"/>
    <col min="4614" max="4614" width="4.7109375" style="22" customWidth="1"/>
    <col min="4615" max="4615" width="8.7109375" style="22" customWidth="1"/>
    <col min="4616" max="4616" width="2.7109375" style="22" bestFit="1" customWidth="1"/>
    <col min="4617" max="4617" width="13.140625" style="22" customWidth="1"/>
    <col min="4618" max="4618" width="7.28515625" style="22" customWidth="1"/>
    <col min="4619" max="4619" width="8" style="22" customWidth="1"/>
    <col min="4620" max="4622" width="7.7109375" style="22" customWidth="1"/>
    <col min="4623" max="4623" width="4.7109375" style="22" customWidth="1"/>
    <col min="4624" max="4624" width="3.7109375" style="22" customWidth="1"/>
    <col min="4625" max="4625" width="4.42578125" style="22" customWidth="1"/>
    <col min="4626" max="4626" width="4.7109375" style="22" customWidth="1"/>
    <col min="4627" max="4627" width="4.140625" style="22" customWidth="1"/>
    <col min="4628" max="4660" width="0" style="22" hidden="1" customWidth="1"/>
    <col min="4661" max="4661" width="4.140625" style="22" customWidth="1"/>
    <col min="4662" max="4662" width="0" style="22" hidden="1" customWidth="1"/>
    <col min="4663" max="4665" width="3.7109375" style="22" customWidth="1"/>
    <col min="4666" max="4666" width="0" style="22" hidden="1" customWidth="1"/>
    <col min="4667" max="4667" width="3.7109375" style="22" customWidth="1"/>
    <col min="4668" max="4668" width="17.28515625" style="22" customWidth="1"/>
    <col min="4669" max="4669" width="12.85546875" style="22" customWidth="1"/>
    <col min="4670" max="4670" width="15.5703125" style="22" customWidth="1"/>
    <col min="4671" max="4671" width="17.42578125" style="22" customWidth="1"/>
    <col min="4672" max="4672" width="7.140625" style="22" bestFit="1" customWidth="1"/>
    <col min="4673" max="4673" width="6.5703125" style="22" bestFit="1" customWidth="1"/>
    <col min="4674" max="4674" width="9" style="22" customWidth="1"/>
    <col min="4675" max="4676" width="3.28515625" style="22" customWidth="1"/>
    <col min="4677" max="4678" width="4.5703125" style="22" customWidth="1"/>
    <col min="4679" max="4679" width="4" style="22" customWidth="1"/>
    <col min="4680" max="4680" width="9.42578125" style="22" bestFit="1" customWidth="1"/>
    <col min="4681" max="4681" width="4.140625" style="22" customWidth="1"/>
    <col min="4682" max="4864" width="11.42578125" style="22"/>
    <col min="4865" max="4865" width="9.42578125" style="22" customWidth="1"/>
    <col min="4866" max="4866" width="11.42578125" style="22" customWidth="1"/>
    <col min="4867" max="4867" width="7.5703125" style="22" customWidth="1"/>
    <col min="4868" max="4869" width="6.140625" style="22" customWidth="1"/>
    <col min="4870" max="4870" width="4.7109375" style="22" customWidth="1"/>
    <col min="4871" max="4871" width="8.7109375" style="22" customWidth="1"/>
    <col min="4872" max="4872" width="2.7109375" style="22" bestFit="1" customWidth="1"/>
    <col min="4873" max="4873" width="13.140625" style="22" customWidth="1"/>
    <col min="4874" max="4874" width="7.28515625" style="22" customWidth="1"/>
    <col min="4875" max="4875" width="8" style="22" customWidth="1"/>
    <col min="4876" max="4878" width="7.7109375" style="22" customWidth="1"/>
    <col min="4879" max="4879" width="4.7109375" style="22" customWidth="1"/>
    <col min="4880" max="4880" width="3.7109375" style="22" customWidth="1"/>
    <col min="4881" max="4881" width="4.42578125" style="22" customWidth="1"/>
    <col min="4882" max="4882" width="4.7109375" style="22" customWidth="1"/>
    <col min="4883" max="4883" width="4.140625" style="22" customWidth="1"/>
    <col min="4884" max="4916" width="0" style="22" hidden="1" customWidth="1"/>
    <col min="4917" max="4917" width="4.140625" style="22" customWidth="1"/>
    <col min="4918" max="4918" width="0" style="22" hidden="1" customWidth="1"/>
    <col min="4919" max="4921" width="3.7109375" style="22" customWidth="1"/>
    <col min="4922" max="4922" width="0" style="22" hidden="1" customWidth="1"/>
    <col min="4923" max="4923" width="3.7109375" style="22" customWidth="1"/>
    <col min="4924" max="4924" width="17.28515625" style="22" customWidth="1"/>
    <col min="4925" max="4925" width="12.85546875" style="22" customWidth="1"/>
    <col min="4926" max="4926" width="15.5703125" style="22" customWidth="1"/>
    <col min="4927" max="4927" width="17.42578125" style="22" customWidth="1"/>
    <col min="4928" max="4928" width="7.140625" style="22" bestFit="1" customWidth="1"/>
    <col min="4929" max="4929" width="6.5703125" style="22" bestFit="1" customWidth="1"/>
    <col min="4930" max="4930" width="9" style="22" customWidth="1"/>
    <col min="4931" max="4932" width="3.28515625" style="22" customWidth="1"/>
    <col min="4933" max="4934" width="4.5703125" style="22" customWidth="1"/>
    <col min="4935" max="4935" width="4" style="22" customWidth="1"/>
    <col min="4936" max="4936" width="9.42578125" style="22" bestFit="1" customWidth="1"/>
    <col min="4937" max="4937" width="4.140625" style="22" customWidth="1"/>
    <col min="4938" max="5120" width="11.42578125" style="22"/>
    <col min="5121" max="5121" width="9.42578125" style="22" customWidth="1"/>
    <col min="5122" max="5122" width="11.42578125" style="22" customWidth="1"/>
    <col min="5123" max="5123" width="7.5703125" style="22" customWidth="1"/>
    <col min="5124" max="5125" width="6.140625" style="22" customWidth="1"/>
    <col min="5126" max="5126" width="4.7109375" style="22" customWidth="1"/>
    <col min="5127" max="5127" width="8.7109375" style="22" customWidth="1"/>
    <col min="5128" max="5128" width="2.7109375" style="22" bestFit="1" customWidth="1"/>
    <col min="5129" max="5129" width="13.140625" style="22" customWidth="1"/>
    <col min="5130" max="5130" width="7.28515625" style="22" customWidth="1"/>
    <col min="5131" max="5131" width="8" style="22" customWidth="1"/>
    <col min="5132" max="5134" width="7.7109375" style="22" customWidth="1"/>
    <col min="5135" max="5135" width="4.7109375" style="22" customWidth="1"/>
    <col min="5136" max="5136" width="3.7109375" style="22" customWidth="1"/>
    <col min="5137" max="5137" width="4.42578125" style="22" customWidth="1"/>
    <col min="5138" max="5138" width="4.7109375" style="22" customWidth="1"/>
    <col min="5139" max="5139" width="4.140625" style="22" customWidth="1"/>
    <col min="5140" max="5172" width="0" style="22" hidden="1" customWidth="1"/>
    <col min="5173" max="5173" width="4.140625" style="22" customWidth="1"/>
    <col min="5174" max="5174" width="0" style="22" hidden="1" customWidth="1"/>
    <col min="5175" max="5177" width="3.7109375" style="22" customWidth="1"/>
    <col min="5178" max="5178" width="0" style="22" hidden="1" customWidth="1"/>
    <col min="5179" max="5179" width="3.7109375" style="22" customWidth="1"/>
    <col min="5180" max="5180" width="17.28515625" style="22" customWidth="1"/>
    <col min="5181" max="5181" width="12.85546875" style="22" customWidth="1"/>
    <col min="5182" max="5182" width="15.5703125" style="22" customWidth="1"/>
    <col min="5183" max="5183" width="17.42578125" style="22" customWidth="1"/>
    <col min="5184" max="5184" width="7.140625" style="22" bestFit="1" customWidth="1"/>
    <col min="5185" max="5185" width="6.5703125" style="22" bestFit="1" customWidth="1"/>
    <col min="5186" max="5186" width="9" style="22" customWidth="1"/>
    <col min="5187" max="5188" width="3.28515625" style="22" customWidth="1"/>
    <col min="5189" max="5190" width="4.5703125" style="22" customWidth="1"/>
    <col min="5191" max="5191" width="4" style="22" customWidth="1"/>
    <col min="5192" max="5192" width="9.42578125" style="22" bestFit="1" customWidth="1"/>
    <col min="5193" max="5193" width="4.140625" style="22" customWidth="1"/>
    <col min="5194" max="5376" width="11.42578125" style="22"/>
    <col min="5377" max="5377" width="9.42578125" style="22" customWidth="1"/>
    <col min="5378" max="5378" width="11.42578125" style="22" customWidth="1"/>
    <col min="5379" max="5379" width="7.5703125" style="22" customWidth="1"/>
    <col min="5380" max="5381" width="6.140625" style="22" customWidth="1"/>
    <col min="5382" max="5382" width="4.7109375" style="22" customWidth="1"/>
    <col min="5383" max="5383" width="8.7109375" style="22" customWidth="1"/>
    <col min="5384" max="5384" width="2.7109375" style="22" bestFit="1" customWidth="1"/>
    <col min="5385" max="5385" width="13.140625" style="22" customWidth="1"/>
    <col min="5386" max="5386" width="7.28515625" style="22" customWidth="1"/>
    <col min="5387" max="5387" width="8" style="22" customWidth="1"/>
    <col min="5388" max="5390" width="7.7109375" style="22" customWidth="1"/>
    <col min="5391" max="5391" width="4.7109375" style="22" customWidth="1"/>
    <col min="5392" max="5392" width="3.7109375" style="22" customWidth="1"/>
    <col min="5393" max="5393" width="4.42578125" style="22" customWidth="1"/>
    <col min="5394" max="5394" width="4.7109375" style="22" customWidth="1"/>
    <col min="5395" max="5395" width="4.140625" style="22" customWidth="1"/>
    <col min="5396" max="5428" width="0" style="22" hidden="1" customWidth="1"/>
    <col min="5429" max="5429" width="4.140625" style="22" customWidth="1"/>
    <col min="5430" max="5430" width="0" style="22" hidden="1" customWidth="1"/>
    <col min="5431" max="5433" width="3.7109375" style="22" customWidth="1"/>
    <col min="5434" max="5434" width="0" style="22" hidden="1" customWidth="1"/>
    <col min="5435" max="5435" width="3.7109375" style="22" customWidth="1"/>
    <col min="5436" max="5436" width="17.28515625" style="22" customWidth="1"/>
    <col min="5437" max="5437" width="12.85546875" style="22" customWidth="1"/>
    <col min="5438" max="5438" width="15.5703125" style="22" customWidth="1"/>
    <col min="5439" max="5439" width="17.42578125" style="22" customWidth="1"/>
    <col min="5440" max="5440" width="7.140625" style="22" bestFit="1" customWidth="1"/>
    <col min="5441" max="5441" width="6.5703125" style="22" bestFit="1" customWidth="1"/>
    <col min="5442" max="5442" width="9" style="22" customWidth="1"/>
    <col min="5443" max="5444" width="3.28515625" style="22" customWidth="1"/>
    <col min="5445" max="5446" width="4.5703125" style="22" customWidth="1"/>
    <col min="5447" max="5447" width="4" style="22" customWidth="1"/>
    <col min="5448" max="5448" width="9.42578125" style="22" bestFit="1" customWidth="1"/>
    <col min="5449" max="5449" width="4.140625" style="22" customWidth="1"/>
    <col min="5450" max="5632" width="11.42578125" style="22"/>
    <col min="5633" max="5633" width="9.42578125" style="22" customWidth="1"/>
    <col min="5634" max="5634" width="11.42578125" style="22" customWidth="1"/>
    <col min="5635" max="5635" width="7.5703125" style="22" customWidth="1"/>
    <col min="5636" max="5637" width="6.140625" style="22" customWidth="1"/>
    <col min="5638" max="5638" width="4.7109375" style="22" customWidth="1"/>
    <col min="5639" max="5639" width="8.7109375" style="22" customWidth="1"/>
    <col min="5640" max="5640" width="2.7109375" style="22" bestFit="1" customWidth="1"/>
    <col min="5641" max="5641" width="13.140625" style="22" customWidth="1"/>
    <col min="5642" max="5642" width="7.28515625" style="22" customWidth="1"/>
    <col min="5643" max="5643" width="8" style="22" customWidth="1"/>
    <col min="5644" max="5646" width="7.7109375" style="22" customWidth="1"/>
    <col min="5647" max="5647" width="4.7109375" style="22" customWidth="1"/>
    <col min="5648" max="5648" width="3.7109375" style="22" customWidth="1"/>
    <col min="5649" max="5649" width="4.42578125" style="22" customWidth="1"/>
    <col min="5650" max="5650" width="4.7109375" style="22" customWidth="1"/>
    <col min="5651" max="5651" width="4.140625" style="22" customWidth="1"/>
    <col min="5652" max="5684" width="0" style="22" hidden="1" customWidth="1"/>
    <col min="5685" max="5685" width="4.140625" style="22" customWidth="1"/>
    <col min="5686" max="5686" width="0" style="22" hidden="1" customWidth="1"/>
    <col min="5687" max="5689" width="3.7109375" style="22" customWidth="1"/>
    <col min="5690" max="5690" width="0" style="22" hidden="1" customWidth="1"/>
    <col min="5691" max="5691" width="3.7109375" style="22" customWidth="1"/>
    <col min="5692" max="5692" width="17.28515625" style="22" customWidth="1"/>
    <col min="5693" max="5693" width="12.85546875" style="22" customWidth="1"/>
    <col min="5694" max="5694" width="15.5703125" style="22" customWidth="1"/>
    <col min="5695" max="5695" width="17.42578125" style="22" customWidth="1"/>
    <col min="5696" max="5696" width="7.140625" style="22" bestFit="1" customWidth="1"/>
    <col min="5697" max="5697" width="6.5703125" style="22" bestFit="1" customWidth="1"/>
    <col min="5698" max="5698" width="9" style="22" customWidth="1"/>
    <col min="5699" max="5700" width="3.28515625" style="22" customWidth="1"/>
    <col min="5701" max="5702" width="4.5703125" style="22" customWidth="1"/>
    <col min="5703" max="5703" width="4" style="22" customWidth="1"/>
    <col min="5704" max="5704" width="9.42578125" style="22" bestFit="1" customWidth="1"/>
    <col min="5705" max="5705" width="4.140625" style="22" customWidth="1"/>
    <col min="5706" max="5888" width="11.42578125" style="22"/>
    <col min="5889" max="5889" width="9.42578125" style="22" customWidth="1"/>
    <col min="5890" max="5890" width="11.42578125" style="22" customWidth="1"/>
    <col min="5891" max="5891" width="7.5703125" style="22" customWidth="1"/>
    <col min="5892" max="5893" width="6.140625" style="22" customWidth="1"/>
    <col min="5894" max="5894" width="4.7109375" style="22" customWidth="1"/>
    <col min="5895" max="5895" width="8.7109375" style="22" customWidth="1"/>
    <col min="5896" max="5896" width="2.7109375" style="22" bestFit="1" customWidth="1"/>
    <col min="5897" max="5897" width="13.140625" style="22" customWidth="1"/>
    <col min="5898" max="5898" width="7.28515625" style="22" customWidth="1"/>
    <col min="5899" max="5899" width="8" style="22" customWidth="1"/>
    <col min="5900" max="5902" width="7.7109375" style="22" customWidth="1"/>
    <col min="5903" max="5903" width="4.7109375" style="22" customWidth="1"/>
    <col min="5904" max="5904" width="3.7109375" style="22" customWidth="1"/>
    <col min="5905" max="5905" width="4.42578125" style="22" customWidth="1"/>
    <col min="5906" max="5906" width="4.7109375" style="22" customWidth="1"/>
    <col min="5907" max="5907" width="4.140625" style="22" customWidth="1"/>
    <col min="5908" max="5940" width="0" style="22" hidden="1" customWidth="1"/>
    <col min="5941" max="5941" width="4.140625" style="22" customWidth="1"/>
    <col min="5942" max="5942" width="0" style="22" hidden="1" customWidth="1"/>
    <col min="5943" max="5945" width="3.7109375" style="22" customWidth="1"/>
    <col min="5946" max="5946" width="0" style="22" hidden="1" customWidth="1"/>
    <col min="5947" max="5947" width="3.7109375" style="22" customWidth="1"/>
    <col min="5948" max="5948" width="17.28515625" style="22" customWidth="1"/>
    <col min="5949" max="5949" width="12.85546875" style="22" customWidth="1"/>
    <col min="5950" max="5950" width="15.5703125" style="22" customWidth="1"/>
    <col min="5951" max="5951" width="17.42578125" style="22" customWidth="1"/>
    <col min="5952" max="5952" width="7.140625" style="22" bestFit="1" customWidth="1"/>
    <col min="5953" max="5953" width="6.5703125" style="22" bestFit="1" customWidth="1"/>
    <col min="5954" max="5954" width="9" style="22" customWidth="1"/>
    <col min="5955" max="5956" width="3.28515625" style="22" customWidth="1"/>
    <col min="5957" max="5958" width="4.5703125" style="22" customWidth="1"/>
    <col min="5959" max="5959" width="4" style="22" customWidth="1"/>
    <col min="5960" max="5960" width="9.42578125" style="22" bestFit="1" customWidth="1"/>
    <col min="5961" max="5961" width="4.140625" style="22" customWidth="1"/>
    <col min="5962" max="6144" width="11.42578125" style="22"/>
    <col min="6145" max="6145" width="9.42578125" style="22" customWidth="1"/>
    <col min="6146" max="6146" width="11.42578125" style="22" customWidth="1"/>
    <col min="6147" max="6147" width="7.5703125" style="22" customWidth="1"/>
    <col min="6148" max="6149" width="6.140625" style="22" customWidth="1"/>
    <col min="6150" max="6150" width="4.7109375" style="22" customWidth="1"/>
    <col min="6151" max="6151" width="8.7109375" style="22" customWidth="1"/>
    <col min="6152" max="6152" width="2.7109375" style="22" bestFit="1" customWidth="1"/>
    <col min="6153" max="6153" width="13.140625" style="22" customWidth="1"/>
    <col min="6154" max="6154" width="7.28515625" style="22" customWidth="1"/>
    <col min="6155" max="6155" width="8" style="22" customWidth="1"/>
    <col min="6156" max="6158" width="7.7109375" style="22" customWidth="1"/>
    <col min="6159" max="6159" width="4.7109375" style="22" customWidth="1"/>
    <col min="6160" max="6160" width="3.7109375" style="22" customWidth="1"/>
    <col min="6161" max="6161" width="4.42578125" style="22" customWidth="1"/>
    <col min="6162" max="6162" width="4.7109375" style="22" customWidth="1"/>
    <col min="6163" max="6163" width="4.140625" style="22" customWidth="1"/>
    <col min="6164" max="6196" width="0" style="22" hidden="1" customWidth="1"/>
    <col min="6197" max="6197" width="4.140625" style="22" customWidth="1"/>
    <col min="6198" max="6198" width="0" style="22" hidden="1" customWidth="1"/>
    <col min="6199" max="6201" width="3.7109375" style="22" customWidth="1"/>
    <col min="6202" max="6202" width="0" style="22" hidden="1" customWidth="1"/>
    <col min="6203" max="6203" width="3.7109375" style="22" customWidth="1"/>
    <col min="6204" max="6204" width="17.28515625" style="22" customWidth="1"/>
    <col min="6205" max="6205" width="12.85546875" style="22" customWidth="1"/>
    <col min="6206" max="6206" width="15.5703125" style="22" customWidth="1"/>
    <col min="6207" max="6207" width="17.42578125" style="22" customWidth="1"/>
    <col min="6208" max="6208" width="7.140625" style="22" bestFit="1" customWidth="1"/>
    <col min="6209" max="6209" width="6.5703125" style="22" bestFit="1" customWidth="1"/>
    <col min="6210" max="6210" width="9" style="22" customWidth="1"/>
    <col min="6211" max="6212" width="3.28515625" style="22" customWidth="1"/>
    <col min="6213" max="6214" width="4.5703125" style="22" customWidth="1"/>
    <col min="6215" max="6215" width="4" style="22" customWidth="1"/>
    <col min="6216" max="6216" width="9.42578125" style="22" bestFit="1" customWidth="1"/>
    <col min="6217" max="6217" width="4.140625" style="22" customWidth="1"/>
    <col min="6218" max="6400" width="11.42578125" style="22"/>
    <col min="6401" max="6401" width="9.42578125" style="22" customWidth="1"/>
    <col min="6402" max="6402" width="11.42578125" style="22" customWidth="1"/>
    <col min="6403" max="6403" width="7.5703125" style="22" customWidth="1"/>
    <col min="6404" max="6405" width="6.140625" style="22" customWidth="1"/>
    <col min="6406" max="6406" width="4.7109375" style="22" customWidth="1"/>
    <col min="6407" max="6407" width="8.7109375" style="22" customWidth="1"/>
    <col min="6408" max="6408" width="2.7109375" style="22" bestFit="1" customWidth="1"/>
    <col min="6409" max="6409" width="13.140625" style="22" customWidth="1"/>
    <col min="6410" max="6410" width="7.28515625" style="22" customWidth="1"/>
    <col min="6411" max="6411" width="8" style="22" customWidth="1"/>
    <col min="6412" max="6414" width="7.7109375" style="22" customWidth="1"/>
    <col min="6415" max="6415" width="4.7109375" style="22" customWidth="1"/>
    <col min="6416" max="6416" width="3.7109375" style="22" customWidth="1"/>
    <col min="6417" max="6417" width="4.42578125" style="22" customWidth="1"/>
    <col min="6418" max="6418" width="4.7109375" style="22" customWidth="1"/>
    <col min="6419" max="6419" width="4.140625" style="22" customWidth="1"/>
    <col min="6420" max="6452" width="0" style="22" hidden="1" customWidth="1"/>
    <col min="6453" max="6453" width="4.140625" style="22" customWidth="1"/>
    <col min="6454" max="6454" width="0" style="22" hidden="1" customWidth="1"/>
    <col min="6455" max="6457" width="3.7109375" style="22" customWidth="1"/>
    <col min="6458" max="6458" width="0" style="22" hidden="1" customWidth="1"/>
    <col min="6459" max="6459" width="3.7109375" style="22" customWidth="1"/>
    <col min="6460" max="6460" width="17.28515625" style="22" customWidth="1"/>
    <col min="6461" max="6461" width="12.85546875" style="22" customWidth="1"/>
    <col min="6462" max="6462" width="15.5703125" style="22" customWidth="1"/>
    <col min="6463" max="6463" width="17.42578125" style="22" customWidth="1"/>
    <col min="6464" max="6464" width="7.140625" style="22" bestFit="1" customWidth="1"/>
    <col min="6465" max="6465" width="6.5703125" style="22" bestFit="1" customWidth="1"/>
    <col min="6466" max="6466" width="9" style="22" customWidth="1"/>
    <col min="6467" max="6468" width="3.28515625" style="22" customWidth="1"/>
    <col min="6469" max="6470" width="4.5703125" style="22" customWidth="1"/>
    <col min="6471" max="6471" width="4" style="22" customWidth="1"/>
    <col min="6472" max="6472" width="9.42578125" style="22" bestFit="1" customWidth="1"/>
    <col min="6473" max="6473" width="4.140625" style="22" customWidth="1"/>
    <col min="6474" max="6656" width="11.42578125" style="22"/>
    <col min="6657" max="6657" width="9.42578125" style="22" customWidth="1"/>
    <col min="6658" max="6658" width="11.42578125" style="22" customWidth="1"/>
    <col min="6659" max="6659" width="7.5703125" style="22" customWidth="1"/>
    <col min="6660" max="6661" width="6.140625" style="22" customWidth="1"/>
    <col min="6662" max="6662" width="4.7109375" style="22" customWidth="1"/>
    <col min="6663" max="6663" width="8.7109375" style="22" customWidth="1"/>
    <col min="6664" max="6664" width="2.7109375" style="22" bestFit="1" customWidth="1"/>
    <col min="6665" max="6665" width="13.140625" style="22" customWidth="1"/>
    <col min="6666" max="6666" width="7.28515625" style="22" customWidth="1"/>
    <col min="6667" max="6667" width="8" style="22" customWidth="1"/>
    <col min="6668" max="6670" width="7.7109375" style="22" customWidth="1"/>
    <col min="6671" max="6671" width="4.7109375" style="22" customWidth="1"/>
    <col min="6672" max="6672" width="3.7109375" style="22" customWidth="1"/>
    <col min="6673" max="6673" width="4.42578125" style="22" customWidth="1"/>
    <col min="6674" max="6674" width="4.7109375" style="22" customWidth="1"/>
    <col min="6675" max="6675" width="4.140625" style="22" customWidth="1"/>
    <col min="6676" max="6708" width="0" style="22" hidden="1" customWidth="1"/>
    <col min="6709" max="6709" width="4.140625" style="22" customWidth="1"/>
    <col min="6710" max="6710" width="0" style="22" hidden="1" customWidth="1"/>
    <col min="6711" max="6713" width="3.7109375" style="22" customWidth="1"/>
    <col min="6714" max="6714" width="0" style="22" hidden="1" customWidth="1"/>
    <col min="6715" max="6715" width="3.7109375" style="22" customWidth="1"/>
    <col min="6716" max="6716" width="17.28515625" style="22" customWidth="1"/>
    <col min="6717" max="6717" width="12.85546875" style="22" customWidth="1"/>
    <col min="6718" max="6718" width="15.5703125" style="22" customWidth="1"/>
    <col min="6719" max="6719" width="17.42578125" style="22" customWidth="1"/>
    <col min="6720" max="6720" width="7.140625" style="22" bestFit="1" customWidth="1"/>
    <col min="6721" max="6721" width="6.5703125" style="22" bestFit="1" customWidth="1"/>
    <col min="6722" max="6722" width="9" style="22" customWidth="1"/>
    <col min="6723" max="6724" width="3.28515625" style="22" customWidth="1"/>
    <col min="6725" max="6726" width="4.5703125" style="22" customWidth="1"/>
    <col min="6727" max="6727" width="4" style="22" customWidth="1"/>
    <col min="6728" max="6728" width="9.42578125" style="22" bestFit="1" customWidth="1"/>
    <col min="6729" max="6729" width="4.140625" style="22" customWidth="1"/>
    <col min="6730" max="6912" width="11.42578125" style="22"/>
    <col min="6913" max="6913" width="9.42578125" style="22" customWidth="1"/>
    <col min="6914" max="6914" width="11.42578125" style="22" customWidth="1"/>
    <col min="6915" max="6915" width="7.5703125" style="22" customWidth="1"/>
    <col min="6916" max="6917" width="6.140625" style="22" customWidth="1"/>
    <col min="6918" max="6918" width="4.7109375" style="22" customWidth="1"/>
    <col min="6919" max="6919" width="8.7109375" style="22" customWidth="1"/>
    <col min="6920" max="6920" width="2.7109375" style="22" bestFit="1" customWidth="1"/>
    <col min="6921" max="6921" width="13.140625" style="22" customWidth="1"/>
    <col min="6922" max="6922" width="7.28515625" style="22" customWidth="1"/>
    <col min="6923" max="6923" width="8" style="22" customWidth="1"/>
    <col min="6924" max="6926" width="7.7109375" style="22" customWidth="1"/>
    <col min="6927" max="6927" width="4.7109375" style="22" customWidth="1"/>
    <col min="6928" max="6928" width="3.7109375" style="22" customWidth="1"/>
    <col min="6929" max="6929" width="4.42578125" style="22" customWidth="1"/>
    <col min="6930" max="6930" width="4.7109375" style="22" customWidth="1"/>
    <col min="6931" max="6931" width="4.140625" style="22" customWidth="1"/>
    <col min="6932" max="6964" width="0" style="22" hidden="1" customWidth="1"/>
    <col min="6965" max="6965" width="4.140625" style="22" customWidth="1"/>
    <col min="6966" max="6966" width="0" style="22" hidden="1" customWidth="1"/>
    <col min="6967" max="6969" width="3.7109375" style="22" customWidth="1"/>
    <col min="6970" max="6970" width="0" style="22" hidden="1" customWidth="1"/>
    <col min="6971" max="6971" width="3.7109375" style="22" customWidth="1"/>
    <col min="6972" max="6972" width="17.28515625" style="22" customWidth="1"/>
    <col min="6973" max="6973" width="12.85546875" style="22" customWidth="1"/>
    <col min="6974" max="6974" width="15.5703125" style="22" customWidth="1"/>
    <col min="6975" max="6975" width="17.42578125" style="22" customWidth="1"/>
    <col min="6976" max="6976" width="7.140625" style="22" bestFit="1" customWidth="1"/>
    <col min="6977" max="6977" width="6.5703125" style="22" bestFit="1" customWidth="1"/>
    <col min="6978" max="6978" width="9" style="22" customWidth="1"/>
    <col min="6979" max="6980" width="3.28515625" style="22" customWidth="1"/>
    <col min="6981" max="6982" width="4.5703125" style="22" customWidth="1"/>
    <col min="6983" max="6983" width="4" style="22" customWidth="1"/>
    <col min="6984" max="6984" width="9.42578125" style="22" bestFit="1" customWidth="1"/>
    <col min="6985" max="6985" width="4.140625" style="22" customWidth="1"/>
    <col min="6986" max="7168" width="11.42578125" style="22"/>
    <col min="7169" max="7169" width="9.42578125" style="22" customWidth="1"/>
    <col min="7170" max="7170" width="11.42578125" style="22" customWidth="1"/>
    <col min="7171" max="7171" width="7.5703125" style="22" customWidth="1"/>
    <col min="7172" max="7173" width="6.140625" style="22" customWidth="1"/>
    <col min="7174" max="7174" width="4.7109375" style="22" customWidth="1"/>
    <col min="7175" max="7175" width="8.7109375" style="22" customWidth="1"/>
    <col min="7176" max="7176" width="2.7109375" style="22" bestFit="1" customWidth="1"/>
    <col min="7177" max="7177" width="13.140625" style="22" customWidth="1"/>
    <col min="7178" max="7178" width="7.28515625" style="22" customWidth="1"/>
    <col min="7179" max="7179" width="8" style="22" customWidth="1"/>
    <col min="7180" max="7182" width="7.7109375" style="22" customWidth="1"/>
    <col min="7183" max="7183" width="4.7109375" style="22" customWidth="1"/>
    <col min="7184" max="7184" width="3.7109375" style="22" customWidth="1"/>
    <col min="7185" max="7185" width="4.42578125" style="22" customWidth="1"/>
    <col min="7186" max="7186" width="4.7109375" style="22" customWidth="1"/>
    <col min="7187" max="7187" width="4.140625" style="22" customWidth="1"/>
    <col min="7188" max="7220" width="0" style="22" hidden="1" customWidth="1"/>
    <col min="7221" max="7221" width="4.140625" style="22" customWidth="1"/>
    <col min="7222" max="7222" width="0" style="22" hidden="1" customWidth="1"/>
    <col min="7223" max="7225" width="3.7109375" style="22" customWidth="1"/>
    <col min="7226" max="7226" width="0" style="22" hidden="1" customWidth="1"/>
    <col min="7227" max="7227" width="3.7109375" style="22" customWidth="1"/>
    <col min="7228" max="7228" width="17.28515625" style="22" customWidth="1"/>
    <col min="7229" max="7229" width="12.85546875" style="22" customWidth="1"/>
    <col min="7230" max="7230" width="15.5703125" style="22" customWidth="1"/>
    <col min="7231" max="7231" width="17.42578125" style="22" customWidth="1"/>
    <col min="7232" max="7232" width="7.140625" style="22" bestFit="1" customWidth="1"/>
    <col min="7233" max="7233" width="6.5703125" style="22" bestFit="1" customWidth="1"/>
    <col min="7234" max="7234" width="9" style="22" customWidth="1"/>
    <col min="7235" max="7236" width="3.28515625" style="22" customWidth="1"/>
    <col min="7237" max="7238" width="4.5703125" style="22" customWidth="1"/>
    <col min="7239" max="7239" width="4" style="22" customWidth="1"/>
    <col min="7240" max="7240" width="9.42578125" style="22" bestFit="1" customWidth="1"/>
    <col min="7241" max="7241" width="4.140625" style="22" customWidth="1"/>
    <col min="7242" max="7424" width="11.42578125" style="22"/>
    <col min="7425" max="7425" width="9.42578125" style="22" customWidth="1"/>
    <col min="7426" max="7426" width="11.42578125" style="22" customWidth="1"/>
    <col min="7427" max="7427" width="7.5703125" style="22" customWidth="1"/>
    <col min="7428" max="7429" width="6.140625" style="22" customWidth="1"/>
    <col min="7430" max="7430" width="4.7109375" style="22" customWidth="1"/>
    <col min="7431" max="7431" width="8.7109375" style="22" customWidth="1"/>
    <col min="7432" max="7432" width="2.7109375" style="22" bestFit="1" customWidth="1"/>
    <col min="7433" max="7433" width="13.140625" style="22" customWidth="1"/>
    <col min="7434" max="7434" width="7.28515625" style="22" customWidth="1"/>
    <col min="7435" max="7435" width="8" style="22" customWidth="1"/>
    <col min="7436" max="7438" width="7.7109375" style="22" customWidth="1"/>
    <col min="7439" max="7439" width="4.7109375" style="22" customWidth="1"/>
    <col min="7440" max="7440" width="3.7109375" style="22" customWidth="1"/>
    <col min="7441" max="7441" width="4.42578125" style="22" customWidth="1"/>
    <col min="7442" max="7442" width="4.7109375" style="22" customWidth="1"/>
    <col min="7443" max="7443" width="4.140625" style="22" customWidth="1"/>
    <col min="7444" max="7476" width="0" style="22" hidden="1" customWidth="1"/>
    <col min="7477" max="7477" width="4.140625" style="22" customWidth="1"/>
    <col min="7478" max="7478" width="0" style="22" hidden="1" customWidth="1"/>
    <col min="7479" max="7481" width="3.7109375" style="22" customWidth="1"/>
    <col min="7482" max="7482" width="0" style="22" hidden="1" customWidth="1"/>
    <col min="7483" max="7483" width="3.7109375" style="22" customWidth="1"/>
    <col min="7484" max="7484" width="17.28515625" style="22" customWidth="1"/>
    <col min="7485" max="7485" width="12.85546875" style="22" customWidth="1"/>
    <col min="7486" max="7486" width="15.5703125" style="22" customWidth="1"/>
    <col min="7487" max="7487" width="17.42578125" style="22" customWidth="1"/>
    <col min="7488" max="7488" width="7.140625" style="22" bestFit="1" customWidth="1"/>
    <col min="7489" max="7489" width="6.5703125" style="22" bestFit="1" customWidth="1"/>
    <col min="7490" max="7490" width="9" style="22" customWidth="1"/>
    <col min="7491" max="7492" width="3.28515625" style="22" customWidth="1"/>
    <col min="7493" max="7494" width="4.5703125" style="22" customWidth="1"/>
    <col min="7495" max="7495" width="4" style="22" customWidth="1"/>
    <col min="7496" max="7496" width="9.42578125" style="22" bestFit="1" customWidth="1"/>
    <col min="7497" max="7497" width="4.140625" style="22" customWidth="1"/>
    <col min="7498" max="7680" width="11.42578125" style="22"/>
    <col min="7681" max="7681" width="9.42578125" style="22" customWidth="1"/>
    <col min="7682" max="7682" width="11.42578125" style="22" customWidth="1"/>
    <col min="7683" max="7683" width="7.5703125" style="22" customWidth="1"/>
    <col min="7684" max="7685" width="6.140625" style="22" customWidth="1"/>
    <col min="7686" max="7686" width="4.7109375" style="22" customWidth="1"/>
    <col min="7687" max="7687" width="8.7109375" style="22" customWidth="1"/>
    <col min="7688" max="7688" width="2.7109375" style="22" bestFit="1" customWidth="1"/>
    <col min="7689" max="7689" width="13.140625" style="22" customWidth="1"/>
    <col min="7690" max="7690" width="7.28515625" style="22" customWidth="1"/>
    <col min="7691" max="7691" width="8" style="22" customWidth="1"/>
    <col min="7692" max="7694" width="7.7109375" style="22" customWidth="1"/>
    <col min="7695" max="7695" width="4.7109375" style="22" customWidth="1"/>
    <col min="7696" max="7696" width="3.7109375" style="22" customWidth="1"/>
    <col min="7697" max="7697" width="4.42578125" style="22" customWidth="1"/>
    <col min="7698" max="7698" width="4.7109375" style="22" customWidth="1"/>
    <col min="7699" max="7699" width="4.140625" style="22" customWidth="1"/>
    <col min="7700" max="7732" width="0" style="22" hidden="1" customWidth="1"/>
    <col min="7733" max="7733" width="4.140625" style="22" customWidth="1"/>
    <col min="7734" max="7734" width="0" style="22" hidden="1" customWidth="1"/>
    <col min="7735" max="7737" width="3.7109375" style="22" customWidth="1"/>
    <col min="7738" max="7738" width="0" style="22" hidden="1" customWidth="1"/>
    <col min="7739" max="7739" width="3.7109375" style="22" customWidth="1"/>
    <col min="7740" max="7740" width="17.28515625" style="22" customWidth="1"/>
    <col min="7741" max="7741" width="12.85546875" style="22" customWidth="1"/>
    <col min="7742" max="7742" width="15.5703125" style="22" customWidth="1"/>
    <col min="7743" max="7743" width="17.42578125" style="22" customWidth="1"/>
    <col min="7744" max="7744" width="7.140625" style="22" bestFit="1" customWidth="1"/>
    <col min="7745" max="7745" width="6.5703125" style="22" bestFit="1" customWidth="1"/>
    <col min="7746" max="7746" width="9" style="22" customWidth="1"/>
    <col min="7747" max="7748" width="3.28515625" style="22" customWidth="1"/>
    <col min="7749" max="7750" width="4.5703125" style="22" customWidth="1"/>
    <col min="7751" max="7751" width="4" style="22" customWidth="1"/>
    <col min="7752" max="7752" width="9.42578125" style="22" bestFit="1" customWidth="1"/>
    <col min="7753" max="7753" width="4.140625" style="22" customWidth="1"/>
    <col min="7754" max="7936" width="11.42578125" style="22"/>
    <col min="7937" max="7937" width="9.42578125" style="22" customWidth="1"/>
    <col min="7938" max="7938" width="11.42578125" style="22" customWidth="1"/>
    <col min="7939" max="7939" width="7.5703125" style="22" customWidth="1"/>
    <col min="7940" max="7941" width="6.140625" style="22" customWidth="1"/>
    <col min="7942" max="7942" width="4.7109375" style="22" customWidth="1"/>
    <col min="7943" max="7943" width="8.7109375" style="22" customWidth="1"/>
    <col min="7944" max="7944" width="2.7109375" style="22" bestFit="1" customWidth="1"/>
    <col min="7945" max="7945" width="13.140625" style="22" customWidth="1"/>
    <col min="7946" max="7946" width="7.28515625" style="22" customWidth="1"/>
    <col min="7947" max="7947" width="8" style="22" customWidth="1"/>
    <col min="7948" max="7950" width="7.7109375" style="22" customWidth="1"/>
    <col min="7951" max="7951" width="4.7109375" style="22" customWidth="1"/>
    <col min="7952" max="7952" width="3.7109375" style="22" customWidth="1"/>
    <col min="7953" max="7953" width="4.42578125" style="22" customWidth="1"/>
    <col min="7954" max="7954" width="4.7109375" style="22" customWidth="1"/>
    <col min="7955" max="7955" width="4.140625" style="22" customWidth="1"/>
    <col min="7956" max="7988" width="0" style="22" hidden="1" customWidth="1"/>
    <col min="7989" max="7989" width="4.140625" style="22" customWidth="1"/>
    <col min="7990" max="7990" width="0" style="22" hidden="1" customWidth="1"/>
    <col min="7991" max="7993" width="3.7109375" style="22" customWidth="1"/>
    <col min="7994" max="7994" width="0" style="22" hidden="1" customWidth="1"/>
    <col min="7995" max="7995" width="3.7109375" style="22" customWidth="1"/>
    <col min="7996" max="7996" width="17.28515625" style="22" customWidth="1"/>
    <col min="7997" max="7997" width="12.85546875" style="22" customWidth="1"/>
    <col min="7998" max="7998" width="15.5703125" style="22" customWidth="1"/>
    <col min="7999" max="7999" width="17.42578125" style="22" customWidth="1"/>
    <col min="8000" max="8000" width="7.140625" style="22" bestFit="1" customWidth="1"/>
    <col min="8001" max="8001" width="6.5703125" style="22" bestFit="1" customWidth="1"/>
    <col min="8002" max="8002" width="9" style="22" customWidth="1"/>
    <col min="8003" max="8004" width="3.28515625" style="22" customWidth="1"/>
    <col min="8005" max="8006" width="4.5703125" style="22" customWidth="1"/>
    <col min="8007" max="8007" width="4" style="22" customWidth="1"/>
    <col min="8008" max="8008" width="9.42578125" style="22" bestFit="1" customWidth="1"/>
    <col min="8009" max="8009" width="4.140625" style="22" customWidth="1"/>
    <col min="8010" max="8192" width="11.42578125" style="22"/>
    <col min="8193" max="8193" width="9.42578125" style="22" customWidth="1"/>
    <col min="8194" max="8194" width="11.42578125" style="22" customWidth="1"/>
    <col min="8195" max="8195" width="7.5703125" style="22" customWidth="1"/>
    <col min="8196" max="8197" width="6.140625" style="22" customWidth="1"/>
    <col min="8198" max="8198" width="4.7109375" style="22" customWidth="1"/>
    <col min="8199" max="8199" width="8.7109375" style="22" customWidth="1"/>
    <col min="8200" max="8200" width="2.7109375" style="22" bestFit="1" customWidth="1"/>
    <col min="8201" max="8201" width="13.140625" style="22" customWidth="1"/>
    <col min="8202" max="8202" width="7.28515625" style="22" customWidth="1"/>
    <col min="8203" max="8203" width="8" style="22" customWidth="1"/>
    <col min="8204" max="8206" width="7.7109375" style="22" customWidth="1"/>
    <col min="8207" max="8207" width="4.7109375" style="22" customWidth="1"/>
    <col min="8208" max="8208" width="3.7109375" style="22" customWidth="1"/>
    <col min="8209" max="8209" width="4.42578125" style="22" customWidth="1"/>
    <col min="8210" max="8210" width="4.7109375" style="22" customWidth="1"/>
    <col min="8211" max="8211" width="4.140625" style="22" customWidth="1"/>
    <col min="8212" max="8244" width="0" style="22" hidden="1" customWidth="1"/>
    <col min="8245" max="8245" width="4.140625" style="22" customWidth="1"/>
    <col min="8246" max="8246" width="0" style="22" hidden="1" customWidth="1"/>
    <col min="8247" max="8249" width="3.7109375" style="22" customWidth="1"/>
    <col min="8250" max="8250" width="0" style="22" hidden="1" customWidth="1"/>
    <col min="8251" max="8251" width="3.7109375" style="22" customWidth="1"/>
    <col min="8252" max="8252" width="17.28515625" style="22" customWidth="1"/>
    <col min="8253" max="8253" width="12.85546875" style="22" customWidth="1"/>
    <col min="8254" max="8254" width="15.5703125" style="22" customWidth="1"/>
    <col min="8255" max="8255" width="17.42578125" style="22" customWidth="1"/>
    <col min="8256" max="8256" width="7.140625" style="22" bestFit="1" customWidth="1"/>
    <col min="8257" max="8257" width="6.5703125" style="22" bestFit="1" customWidth="1"/>
    <col min="8258" max="8258" width="9" style="22" customWidth="1"/>
    <col min="8259" max="8260" width="3.28515625" style="22" customWidth="1"/>
    <col min="8261" max="8262" width="4.5703125" style="22" customWidth="1"/>
    <col min="8263" max="8263" width="4" style="22" customWidth="1"/>
    <col min="8264" max="8264" width="9.42578125" style="22" bestFit="1" customWidth="1"/>
    <col min="8265" max="8265" width="4.140625" style="22" customWidth="1"/>
    <col min="8266" max="8448" width="11.42578125" style="22"/>
    <col min="8449" max="8449" width="9.42578125" style="22" customWidth="1"/>
    <col min="8450" max="8450" width="11.42578125" style="22" customWidth="1"/>
    <col min="8451" max="8451" width="7.5703125" style="22" customWidth="1"/>
    <col min="8452" max="8453" width="6.140625" style="22" customWidth="1"/>
    <col min="8454" max="8454" width="4.7109375" style="22" customWidth="1"/>
    <col min="8455" max="8455" width="8.7109375" style="22" customWidth="1"/>
    <col min="8456" max="8456" width="2.7109375" style="22" bestFit="1" customWidth="1"/>
    <col min="8457" max="8457" width="13.140625" style="22" customWidth="1"/>
    <col min="8458" max="8458" width="7.28515625" style="22" customWidth="1"/>
    <col min="8459" max="8459" width="8" style="22" customWidth="1"/>
    <col min="8460" max="8462" width="7.7109375" style="22" customWidth="1"/>
    <col min="8463" max="8463" width="4.7109375" style="22" customWidth="1"/>
    <col min="8464" max="8464" width="3.7109375" style="22" customWidth="1"/>
    <col min="8465" max="8465" width="4.42578125" style="22" customWidth="1"/>
    <col min="8466" max="8466" width="4.7109375" style="22" customWidth="1"/>
    <col min="8467" max="8467" width="4.140625" style="22" customWidth="1"/>
    <col min="8468" max="8500" width="0" style="22" hidden="1" customWidth="1"/>
    <col min="8501" max="8501" width="4.140625" style="22" customWidth="1"/>
    <col min="8502" max="8502" width="0" style="22" hidden="1" customWidth="1"/>
    <col min="8503" max="8505" width="3.7109375" style="22" customWidth="1"/>
    <col min="8506" max="8506" width="0" style="22" hidden="1" customWidth="1"/>
    <col min="8507" max="8507" width="3.7109375" style="22" customWidth="1"/>
    <col min="8508" max="8508" width="17.28515625" style="22" customWidth="1"/>
    <col min="8509" max="8509" width="12.85546875" style="22" customWidth="1"/>
    <col min="8510" max="8510" width="15.5703125" style="22" customWidth="1"/>
    <col min="8511" max="8511" width="17.42578125" style="22" customWidth="1"/>
    <col min="8512" max="8512" width="7.140625" style="22" bestFit="1" customWidth="1"/>
    <col min="8513" max="8513" width="6.5703125" style="22" bestFit="1" customWidth="1"/>
    <col min="8514" max="8514" width="9" style="22" customWidth="1"/>
    <col min="8515" max="8516" width="3.28515625" style="22" customWidth="1"/>
    <col min="8517" max="8518" width="4.5703125" style="22" customWidth="1"/>
    <col min="8519" max="8519" width="4" style="22" customWidth="1"/>
    <col min="8520" max="8520" width="9.42578125" style="22" bestFit="1" customWidth="1"/>
    <col min="8521" max="8521" width="4.140625" style="22" customWidth="1"/>
    <col min="8522" max="8704" width="11.42578125" style="22"/>
    <col min="8705" max="8705" width="9.42578125" style="22" customWidth="1"/>
    <col min="8706" max="8706" width="11.42578125" style="22" customWidth="1"/>
    <col min="8707" max="8707" width="7.5703125" style="22" customWidth="1"/>
    <col min="8708" max="8709" width="6.140625" style="22" customWidth="1"/>
    <col min="8710" max="8710" width="4.7109375" style="22" customWidth="1"/>
    <col min="8711" max="8711" width="8.7109375" style="22" customWidth="1"/>
    <col min="8712" max="8712" width="2.7109375" style="22" bestFit="1" customWidth="1"/>
    <col min="8713" max="8713" width="13.140625" style="22" customWidth="1"/>
    <col min="8714" max="8714" width="7.28515625" style="22" customWidth="1"/>
    <col min="8715" max="8715" width="8" style="22" customWidth="1"/>
    <col min="8716" max="8718" width="7.7109375" style="22" customWidth="1"/>
    <col min="8719" max="8719" width="4.7109375" style="22" customWidth="1"/>
    <col min="8720" max="8720" width="3.7109375" style="22" customWidth="1"/>
    <col min="8721" max="8721" width="4.42578125" style="22" customWidth="1"/>
    <col min="8722" max="8722" width="4.7109375" style="22" customWidth="1"/>
    <col min="8723" max="8723" width="4.140625" style="22" customWidth="1"/>
    <col min="8724" max="8756" width="0" style="22" hidden="1" customWidth="1"/>
    <col min="8757" max="8757" width="4.140625" style="22" customWidth="1"/>
    <col min="8758" max="8758" width="0" style="22" hidden="1" customWidth="1"/>
    <col min="8759" max="8761" width="3.7109375" style="22" customWidth="1"/>
    <col min="8762" max="8762" width="0" style="22" hidden="1" customWidth="1"/>
    <col min="8763" max="8763" width="3.7109375" style="22" customWidth="1"/>
    <col min="8764" max="8764" width="17.28515625" style="22" customWidth="1"/>
    <col min="8765" max="8765" width="12.85546875" style="22" customWidth="1"/>
    <col min="8766" max="8766" width="15.5703125" style="22" customWidth="1"/>
    <col min="8767" max="8767" width="17.42578125" style="22" customWidth="1"/>
    <col min="8768" max="8768" width="7.140625" style="22" bestFit="1" customWidth="1"/>
    <col min="8769" max="8769" width="6.5703125" style="22" bestFit="1" customWidth="1"/>
    <col min="8770" max="8770" width="9" style="22" customWidth="1"/>
    <col min="8771" max="8772" width="3.28515625" style="22" customWidth="1"/>
    <col min="8773" max="8774" width="4.5703125" style="22" customWidth="1"/>
    <col min="8775" max="8775" width="4" style="22" customWidth="1"/>
    <col min="8776" max="8776" width="9.42578125" style="22" bestFit="1" customWidth="1"/>
    <col min="8777" max="8777" width="4.140625" style="22" customWidth="1"/>
    <col min="8778" max="8960" width="11.42578125" style="22"/>
    <col min="8961" max="8961" width="9.42578125" style="22" customWidth="1"/>
    <col min="8962" max="8962" width="11.42578125" style="22" customWidth="1"/>
    <col min="8963" max="8963" width="7.5703125" style="22" customWidth="1"/>
    <col min="8964" max="8965" width="6.140625" style="22" customWidth="1"/>
    <col min="8966" max="8966" width="4.7109375" style="22" customWidth="1"/>
    <col min="8967" max="8967" width="8.7109375" style="22" customWidth="1"/>
    <col min="8968" max="8968" width="2.7109375" style="22" bestFit="1" customWidth="1"/>
    <col min="8969" max="8969" width="13.140625" style="22" customWidth="1"/>
    <col min="8970" max="8970" width="7.28515625" style="22" customWidth="1"/>
    <col min="8971" max="8971" width="8" style="22" customWidth="1"/>
    <col min="8972" max="8974" width="7.7109375" style="22" customWidth="1"/>
    <col min="8975" max="8975" width="4.7109375" style="22" customWidth="1"/>
    <col min="8976" max="8976" width="3.7109375" style="22" customWidth="1"/>
    <col min="8977" max="8977" width="4.42578125" style="22" customWidth="1"/>
    <col min="8978" max="8978" width="4.7109375" style="22" customWidth="1"/>
    <col min="8979" max="8979" width="4.140625" style="22" customWidth="1"/>
    <col min="8980" max="9012" width="0" style="22" hidden="1" customWidth="1"/>
    <col min="9013" max="9013" width="4.140625" style="22" customWidth="1"/>
    <col min="9014" max="9014" width="0" style="22" hidden="1" customWidth="1"/>
    <col min="9015" max="9017" width="3.7109375" style="22" customWidth="1"/>
    <col min="9018" max="9018" width="0" style="22" hidden="1" customWidth="1"/>
    <col min="9019" max="9019" width="3.7109375" style="22" customWidth="1"/>
    <col min="9020" max="9020" width="17.28515625" style="22" customWidth="1"/>
    <col min="9021" max="9021" width="12.85546875" style="22" customWidth="1"/>
    <col min="9022" max="9022" width="15.5703125" style="22" customWidth="1"/>
    <col min="9023" max="9023" width="17.42578125" style="22" customWidth="1"/>
    <col min="9024" max="9024" width="7.140625" style="22" bestFit="1" customWidth="1"/>
    <col min="9025" max="9025" width="6.5703125" style="22" bestFit="1" customWidth="1"/>
    <col min="9026" max="9026" width="9" style="22" customWidth="1"/>
    <col min="9027" max="9028" width="3.28515625" style="22" customWidth="1"/>
    <col min="9029" max="9030" width="4.5703125" style="22" customWidth="1"/>
    <col min="9031" max="9031" width="4" style="22" customWidth="1"/>
    <col min="9032" max="9032" width="9.42578125" style="22" bestFit="1" customWidth="1"/>
    <col min="9033" max="9033" width="4.140625" style="22" customWidth="1"/>
    <col min="9034" max="9216" width="11.42578125" style="22"/>
    <col min="9217" max="9217" width="9.42578125" style="22" customWidth="1"/>
    <col min="9218" max="9218" width="11.42578125" style="22" customWidth="1"/>
    <col min="9219" max="9219" width="7.5703125" style="22" customWidth="1"/>
    <col min="9220" max="9221" width="6.140625" style="22" customWidth="1"/>
    <col min="9222" max="9222" width="4.7109375" style="22" customWidth="1"/>
    <col min="9223" max="9223" width="8.7109375" style="22" customWidth="1"/>
    <col min="9224" max="9224" width="2.7109375" style="22" bestFit="1" customWidth="1"/>
    <col min="9225" max="9225" width="13.140625" style="22" customWidth="1"/>
    <col min="9226" max="9226" width="7.28515625" style="22" customWidth="1"/>
    <col min="9227" max="9227" width="8" style="22" customWidth="1"/>
    <col min="9228" max="9230" width="7.7109375" style="22" customWidth="1"/>
    <col min="9231" max="9231" width="4.7109375" style="22" customWidth="1"/>
    <col min="9232" max="9232" width="3.7109375" style="22" customWidth="1"/>
    <col min="9233" max="9233" width="4.42578125" style="22" customWidth="1"/>
    <col min="9234" max="9234" width="4.7109375" style="22" customWidth="1"/>
    <col min="9235" max="9235" width="4.140625" style="22" customWidth="1"/>
    <col min="9236" max="9268" width="0" style="22" hidden="1" customWidth="1"/>
    <col min="9269" max="9269" width="4.140625" style="22" customWidth="1"/>
    <col min="9270" max="9270" width="0" style="22" hidden="1" customWidth="1"/>
    <col min="9271" max="9273" width="3.7109375" style="22" customWidth="1"/>
    <col min="9274" max="9274" width="0" style="22" hidden="1" customWidth="1"/>
    <col min="9275" max="9275" width="3.7109375" style="22" customWidth="1"/>
    <col min="9276" max="9276" width="17.28515625" style="22" customWidth="1"/>
    <col min="9277" max="9277" width="12.85546875" style="22" customWidth="1"/>
    <col min="9278" max="9278" width="15.5703125" style="22" customWidth="1"/>
    <col min="9279" max="9279" width="17.42578125" style="22" customWidth="1"/>
    <col min="9280" max="9280" width="7.140625" style="22" bestFit="1" customWidth="1"/>
    <col min="9281" max="9281" width="6.5703125" style="22" bestFit="1" customWidth="1"/>
    <col min="9282" max="9282" width="9" style="22" customWidth="1"/>
    <col min="9283" max="9284" width="3.28515625" style="22" customWidth="1"/>
    <col min="9285" max="9286" width="4.5703125" style="22" customWidth="1"/>
    <col min="9287" max="9287" width="4" style="22" customWidth="1"/>
    <col min="9288" max="9288" width="9.42578125" style="22" bestFit="1" customWidth="1"/>
    <col min="9289" max="9289" width="4.140625" style="22" customWidth="1"/>
    <col min="9290" max="9472" width="11.42578125" style="22"/>
    <col min="9473" max="9473" width="9.42578125" style="22" customWidth="1"/>
    <col min="9474" max="9474" width="11.42578125" style="22" customWidth="1"/>
    <col min="9475" max="9475" width="7.5703125" style="22" customWidth="1"/>
    <col min="9476" max="9477" width="6.140625" style="22" customWidth="1"/>
    <col min="9478" max="9478" width="4.7109375" style="22" customWidth="1"/>
    <col min="9479" max="9479" width="8.7109375" style="22" customWidth="1"/>
    <col min="9480" max="9480" width="2.7109375" style="22" bestFit="1" customWidth="1"/>
    <col min="9481" max="9481" width="13.140625" style="22" customWidth="1"/>
    <col min="9482" max="9482" width="7.28515625" style="22" customWidth="1"/>
    <col min="9483" max="9483" width="8" style="22" customWidth="1"/>
    <col min="9484" max="9486" width="7.7109375" style="22" customWidth="1"/>
    <col min="9487" max="9487" width="4.7109375" style="22" customWidth="1"/>
    <col min="9488" max="9488" width="3.7109375" style="22" customWidth="1"/>
    <col min="9489" max="9489" width="4.42578125" style="22" customWidth="1"/>
    <col min="9490" max="9490" width="4.7109375" style="22" customWidth="1"/>
    <col min="9491" max="9491" width="4.140625" style="22" customWidth="1"/>
    <col min="9492" max="9524" width="0" style="22" hidden="1" customWidth="1"/>
    <col min="9525" max="9525" width="4.140625" style="22" customWidth="1"/>
    <col min="9526" max="9526" width="0" style="22" hidden="1" customWidth="1"/>
    <col min="9527" max="9529" width="3.7109375" style="22" customWidth="1"/>
    <col min="9530" max="9530" width="0" style="22" hidden="1" customWidth="1"/>
    <col min="9531" max="9531" width="3.7109375" style="22" customWidth="1"/>
    <col min="9532" max="9532" width="17.28515625" style="22" customWidth="1"/>
    <col min="9533" max="9533" width="12.85546875" style="22" customWidth="1"/>
    <col min="9534" max="9534" width="15.5703125" style="22" customWidth="1"/>
    <col min="9535" max="9535" width="17.42578125" style="22" customWidth="1"/>
    <col min="9536" max="9536" width="7.140625" style="22" bestFit="1" customWidth="1"/>
    <col min="9537" max="9537" width="6.5703125" style="22" bestFit="1" customWidth="1"/>
    <col min="9538" max="9538" width="9" style="22" customWidth="1"/>
    <col min="9539" max="9540" width="3.28515625" style="22" customWidth="1"/>
    <col min="9541" max="9542" width="4.5703125" style="22" customWidth="1"/>
    <col min="9543" max="9543" width="4" style="22" customWidth="1"/>
    <col min="9544" max="9544" width="9.42578125" style="22" bestFit="1" customWidth="1"/>
    <col min="9545" max="9545" width="4.140625" style="22" customWidth="1"/>
    <col min="9546" max="9728" width="11.42578125" style="22"/>
    <col min="9729" max="9729" width="9.42578125" style="22" customWidth="1"/>
    <col min="9730" max="9730" width="11.42578125" style="22" customWidth="1"/>
    <col min="9731" max="9731" width="7.5703125" style="22" customWidth="1"/>
    <col min="9732" max="9733" width="6.140625" style="22" customWidth="1"/>
    <col min="9734" max="9734" width="4.7109375" style="22" customWidth="1"/>
    <col min="9735" max="9735" width="8.7109375" style="22" customWidth="1"/>
    <col min="9736" max="9736" width="2.7109375" style="22" bestFit="1" customWidth="1"/>
    <col min="9737" max="9737" width="13.140625" style="22" customWidth="1"/>
    <col min="9738" max="9738" width="7.28515625" style="22" customWidth="1"/>
    <col min="9739" max="9739" width="8" style="22" customWidth="1"/>
    <col min="9740" max="9742" width="7.7109375" style="22" customWidth="1"/>
    <col min="9743" max="9743" width="4.7109375" style="22" customWidth="1"/>
    <col min="9744" max="9744" width="3.7109375" style="22" customWidth="1"/>
    <col min="9745" max="9745" width="4.42578125" style="22" customWidth="1"/>
    <col min="9746" max="9746" width="4.7109375" style="22" customWidth="1"/>
    <col min="9747" max="9747" width="4.140625" style="22" customWidth="1"/>
    <col min="9748" max="9780" width="0" style="22" hidden="1" customWidth="1"/>
    <col min="9781" max="9781" width="4.140625" style="22" customWidth="1"/>
    <col min="9782" max="9782" width="0" style="22" hidden="1" customWidth="1"/>
    <col min="9783" max="9785" width="3.7109375" style="22" customWidth="1"/>
    <col min="9786" max="9786" width="0" style="22" hidden="1" customWidth="1"/>
    <col min="9787" max="9787" width="3.7109375" style="22" customWidth="1"/>
    <col min="9788" max="9788" width="17.28515625" style="22" customWidth="1"/>
    <col min="9789" max="9789" width="12.85546875" style="22" customWidth="1"/>
    <col min="9790" max="9790" width="15.5703125" style="22" customWidth="1"/>
    <col min="9791" max="9791" width="17.42578125" style="22" customWidth="1"/>
    <col min="9792" max="9792" width="7.140625" style="22" bestFit="1" customWidth="1"/>
    <col min="9793" max="9793" width="6.5703125" style="22" bestFit="1" customWidth="1"/>
    <col min="9794" max="9794" width="9" style="22" customWidth="1"/>
    <col min="9795" max="9796" width="3.28515625" style="22" customWidth="1"/>
    <col min="9797" max="9798" width="4.5703125" style="22" customWidth="1"/>
    <col min="9799" max="9799" width="4" style="22" customWidth="1"/>
    <col min="9800" max="9800" width="9.42578125" style="22" bestFit="1" customWidth="1"/>
    <col min="9801" max="9801" width="4.140625" style="22" customWidth="1"/>
    <col min="9802" max="9984" width="11.42578125" style="22"/>
    <col min="9985" max="9985" width="9.42578125" style="22" customWidth="1"/>
    <col min="9986" max="9986" width="11.42578125" style="22" customWidth="1"/>
    <col min="9987" max="9987" width="7.5703125" style="22" customWidth="1"/>
    <col min="9988" max="9989" width="6.140625" style="22" customWidth="1"/>
    <col min="9990" max="9990" width="4.7109375" style="22" customWidth="1"/>
    <col min="9991" max="9991" width="8.7109375" style="22" customWidth="1"/>
    <col min="9992" max="9992" width="2.7109375" style="22" bestFit="1" customWidth="1"/>
    <col min="9993" max="9993" width="13.140625" style="22" customWidth="1"/>
    <col min="9994" max="9994" width="7.28515625" style="22" customWidth="1"/>
    <col min="9995" max="9995" width="8" style="22" customWidth="1"/>
    <col min="9996" max="9998" width="7.7109375" style="22" customWidth="1"/>
    <col min="9999" max="9999" width="4.7109375" style="22" customWidth="1"/>
    <col min="10000" max="10000" width="3.7109375" style="22" customWidth="1"/>
    <col min="10001" max="10001" width="4.42578125" style="22" customWidth="1"/>
    <col min="10002" max="10002" width="4.7109375" style="22" customWidth="1"/>
    <col min="10003" max="10003" width="4.140625" style="22" customWidth="1"/>
    <col min="10004" max="10036" width="0" style="22" hidden="1" customWidth="1"/>
    <col min="10037" max="10037" width="4.140625" style="22" customWidth="1"/>
    <col min="10038" max="10038" width="0" style="22" hidden="1" customWidth="1"/>
    <col min="10039" max="10041" width="3.7109375" style="22" customWidth="1"/>
    <col min="10042" max="10042" width="0" style="22" hidden="1" customWidth="1"/>
    <col min="10043" max="10043" width="3.7109375" style="22" customWidth="1"/>
    <col min="10044" max="10044" width="17.28515625" style="22" customWidth="1"/>
    <col min="10045" max="10045" width="12.85546875" style="22" customWidth="1"/>
    <col min="10046" max="10046" width="15.5703125" style="22" customWidth="1"/>
    <col min="10047" max="10047" width="17.42578125" style="22" customWidth="1"/>
    <col min="10048" max="10048" width="7.140625" style="22" bestFit="1" customWidth="1"/>
    <col min="10049" max="10049" width="6.5703125" style="22" bestFit="1" customWidth="1"/>
    <col min="10050" max="10050" width="9" style="22" customWidth="1"/>
    <col min="10051" max="10052" width="3.28515625" style="22" customWidth="1"/>
    <col min="10053" max="10054" width="4.5703125" style="22" customWidth="1"/>
    <col min="10055" max="10055" width="4" style="22" customWidth="1"/>
    <col min="10056" max="10056" width="9.42578125" style="22" bestFit="1" customWidth="1"/>
    <col min="10057" max="10057" width="4.140625" style="22" customWidth="1"/>
    <col min="10058" max="10240" width="11.42578125" style="22"/>
    <col min="10241" max="10241" width="9.42578125" style="22" customWidth="1"/>
    <col min="10242" max="10242" width="11.42578125" style="22" customWidth="1"/>
    <col min="10243" max="10243" width="7.5703125" style="22" customWidth="1"/>
    <col min="10244" max="10245" width="6.140625" style="22" customWidth="1"/>
    <col min="10246" max="10246" width="4.7109375" style="22" customWidth="1"/>
    <col min="10247" max="10247" width="8.7109375" style="22" customWidth="1"/>
    <col min="10248" max="10248" width="2.7109375" style="22" bestFit="1" customWidth="1"/>
    <col min="10249" max="10249" width="13.140625" style="22" customWidth="1"/>
    <col min="10250" max="10250" width="7.28515625" style="22" customWidth="1"/>
    <col min="10251" max="10251" width="8" style="22" customWidth="1"/>
    <col min="10252" max="10254" width="7.7109375" style="22" customWidth="1"/>
    <col min="10255" max="10255" width="4.7109375" style="22" customWidth="1"/>
    <col min="10256" max="10256" width="3.7109375" style="22" customWidth="1"/>
    <col min="10257" max="10257" width="4.42578125" style="22" customWidth="1"/>
    <col min="10258" max="10258" width="4.7109375" style="22" customWidth="1"/>
    <col min="10259" max="10259" width="4.140625" style="22" customWidth="1"/>
    <col min="10260" max="10292" width="0" style="22" hidden="1" customWidth="1"/>
    <col min="10293" max="10293" width="4.140625" style="22" customWidth="1"/>
    <col min="10294" max="10294" width="0" style="22" hidden="1" customWidth="1"/>
    <col min="10295" max="10297" width="3.7109375" style="22" customWidth="1"/>
    <col min="10298" max="10298" width="0" style="22" hidden="1" customWidth="1"/>
    <col min="10299" max="10299" width="3.7109375" style="22" customWidth="1"/>
    <col min="10300" max="10300" width="17.28515625" style="22" customWidth="1"/>
    <col min="10301" max="10301" width="12.85546875" style="22" customWidth="1"/>
    <col min="10302" max="10302" width="15.5703125" style="22" customWidth="1"/>
    <col min="10303" max="10303" width="17.42578125" style="22" customWidth="1"/>
    <col min="10304" max="10304" width="7.140625" style="22" bestFit="1" customWidth="1"/>
    <col min="10305" max="10305" width="6.5703125" style="22" bestFit="1" customWidth="1"/>
    <col min="10306" max="10306" width="9" style="22" customWidth="1"/>
    <col min="10307" max="10308" width="3.28515625" style="22" customWidth="1"/>
    <col min="10309" max="10310" width="4.5703125" style="22" customWidth="1"/>
    <col min="10311" max="10311" width="4" style="22" customWidth="1"/>
    <col min="10312" max="10312" width="9.42578125" style="22" bestFit="1" customWidth="1"/>
    <col min="10313" max="10313" width="4.140625" style="22" customWidth="1"/>
    <col min="10314" max="10496" width="11.42578125" style="22"/>
    <col min="10497" max="10497" width="9.42578125" style="22" customWidth="1"/>
    <col min="10498" max="10498" width="11.42578125" style="22" customWidth="1"/>
    <col min="10499" max="10499" width="7.5703125" style="22" customWidth="1"/>
    <col min="10500" max="10501" width="6.140625" style="22" customWidth="1"/>
    <col min="10502" max="10502" width="4.7109375" style="22" customWidth="1"/>
    <col min="10503" max="10503" width="8.7109375" style="22" customWidth="1"/>
    <col min="10504" max="10504" width="2.7109375" style="22" bestFit="1" customWidth="1"/>
    <col min="10505" max="10505" width="13.140625" style="22" customWidth="1"/>
    <col min="10506" max="10506" width="7.28515625" style="22" customWidth="1"/>
    <col min="10507" max="10507" width="8" style="22" customWidth="1"/>
    <col min="10508" max="10510" width="7.7109375" style="22" customWidth="1"/>
    <col min="10511" max="10511" width="4.7109375" style="22" customWidth="1"/>
    <col min="10512" max="10512" width="3.7109375" style="22" customWidth="1"/>
    <col min="10513" max="10513" width="4.42578125" style="22" customWidth="1"/>
    <col min="10514" max="10514" width="4.7109375" style="22" customWidth="1"/>
    <col min="10515" max="10515" width="4.140625" style="22" customWidth="1"/>
    <col min="10516" max="10548" width="0" style="22" hidden="1" customWidth="1"/>
    <col min="10549" max="10549" width="4.140625" style="22" customWidth="1"/>
    <col min="10550" max="10550" width="0" style="22" hidden="1" customWidth="1"/>
    <col min="10551" max="10553" width="3.7109375" style="22" customWidth="1"/>
    <col min="10554" max="10554" width="0" style="22" hidden="1" customWidth="1"/>
    <col min="10555" max="10555" width="3.7109375" style="22" customWidth="1"/>
    <col min="10556" max="10556" width="17.28515625" style="22" customWidth="1"/>
    <col min="10557" max="10557" width="12.85546875" style="22" customWidth="1"/>
    <col min="10558" max="10558" width="15.5703125" style="22" customWidth="1"/>
    <col min="10559" max="10559" width="17.42578125" style="22" customWidth="1"/>
    <col min="10560" max="10560" width="7.140625" style="22" bestFit="1" customWidth="1"/>
    <col min="10561" max="10561" width="6.5703125" style="22" bestFit="1" customWidth="1"/>
    <col min="10562" max="10562" width="9" style="22" customWidth="1"/>
    <col min="10563" max="10564" width="3.28515625" style="22" customWidth="1"/>
    <col min="10565" max="10566" width="4.5703125" style="22" customWidth="1"/>
    <col min="10567" max="10567" width="4" style="22" customWidth="1"/>
    <col min="10568" max="10568" width="9.42578125" style="22" bestFit="1" customWidth="1"/>
    <col min="10569" max="10569" width="4.140625" style="22" customWidth="1"/>
    <col min="10570" max="10752" width="11.42578125" style="22"/>
    <col min="10753" max="10753" width="9.42578125" style="22" customWidth="1"/>
    <col min="10754" max="10754" width="11.42578125" style="22" customWidth="1"/>
    <col min="10755" max="10755" width="7.5703125" style="22" customWidth="1"/>
    <col min="10756" max="10757" width="6.140625" style="22" customWidth="1"/>
    <col min="10758" max="10758" width="4.7109375" style="22" customWidth="1"/>
    <col min="10759" max="10759" width="8.7109375" style="22" customWidth="1"/>
    <col min="10760" max="10760" width="2.7109375" style="22" bestFit="1" customWidth="1"/>
    <col min="10761" max="10761" width="13.140625" style="22" customWidth="1"/>
    <col min="10762" max="10762" width="7.28515625" style="22" customWidth="1"/>
    <col min="10763" max="10763" width="8" style="22" customWidth="1"/>
    <col min="10764" max="10766" width="7.7109375" style="22" customWidth="1"/>
    <col min="10767" max="10767" width="4.7109375" style="22" customWidth="1"/>
    <col min="10768" max="10768" width="3.7109375" style="22" customWidth="1"/>
    <col min="10769" max="10769" width="4.42578125" style="22" customWidth="1"/>
    <col min="10770" max="10770" width="4.7109375" style="22" customWidth="1"/>
    <col min="10771" max="10771" width="4.140625" style="22" customWidth="1"/>
    <col min="10772" max="10804" width="0" style="22" hidden="1" customWidth="1"/>
    <col min="10805" max="10805" width="4.140625" style="22" customWidth="1"/>
    <col min="10806" max="10806" width="0" style="22" hidden="1" customWidth="1"/>
    <col min="10807" max="10809" width="3.7109375" style="22" customWidth="1"/>
    <col min="10810" max="10810" width="0" style="22" hidden="1" customWidth="1"/>
    <col min="10811" max="10811" width="3.7109375" style="22" customWidth="1"/>
    <col min="10812" max="10812" width="17.28515625" style="22" customWidth="1"/>
    <col min="10813" max="10813" width="12.85546875" style="22" customWidth="1"/>
    <col min="10814" max="10814" width="15.5703125" style="22" customWidth="1"/>
    <col min="10815" max="10815" width="17.42578125" style="22" customWidth="1"/>
    <col min="10816" max="10816" width="7.140625" style="22" bestFit="1" customWidth="1"/>
    <col min="10817" max="10817" width="6.5703125" style="22" bestFit="1" customWidth="1"/>
    <col min="10818" max="10818" width="9" style="22" customWidth="1"/>
    <col min="10819" max="10820" width="3.28515625" style="22" customWidth="1"/>
    <col min="10821" max="10822" width="4.5703125" style="22" customWidth="1"/>
    <col min="10823" max="10823" width="4" style="22" customWidth="1"/>
    <col min="10824" max="10824" width="9.42578125" style="22" bestFit="1" customWidth="1"/>
    <col min="10825" max="10825" width="4.140625" style="22" customWidth="1"/>
    <col min="10826" max="11008" width="11.42578125" style="22"/>
    <col min="11009" max="11009" width="9.42578125" style="22" customWidth="1"/>
    <col min="11010" max="11010" width="11.42578125" style="22" customWidth="1"/>
    <col min="11011" max="11011" width="7.5703125" style="22" customWidth="1"/>
    <col min="11012" max="11013" width="6.140625" style="22" customWidth="1"/>
    <col min="11014" max="11014" width="4.7109375" style="22" customWidth="1"/>
    <col min="11015" max="11015" width="8.7109375" style="22" customWidth="1"/>
    <col min="11016" max="11016" width="2.7109375" style="22" bestFit="1" customWidth="1"/>
    <col min="11017" max="11017" width="13.140625" style="22" customWidth="1"/>
    <col min="11018" max="11018" width="7.28515625" style="22" customWidth="1"/>
    <col min="11019" max="11019" width="8" style="22" customWidth="1"/>
    <col min="11020" max="11022" width="7.7109375" style="22" customWidth="1"/>
    <col min="11023" max="11023" width="4.7109375" style="22" customWidth="1"/>
    <col min="11024" max="11024" width="3.7109375" style="22" customWidth="1"/>
    <col min="11025" max="11025" width="4.42578125" style="22" customWidth="1"/>
    <col min="11026" max="11026" width="4.7109375" style="22" customWidth="1"/>
    <col min="11027" max="11027" width="4.140625" style="22" customWidth="1"/>
    <col min="11028" max="11060" width="0" style="22" hidden="1" customWidth="1"/>
    <col min="11061" max="11061" width="4.140625" style="22" customWidth="1"/>
    <col min="11062" max="11062" width="0" style="22" hidden="1" customWidth="1"/>
    <col min="11063" max="11065" width="3.7109375" style="22" customWidth="1"/>
    <col min="11066" max="11066" width="0" style="22" hidden="1" customWidth="1"/>
    <col min="11067" max="11067" width="3.7109375" style="22" customWidth="1"/>
    <col min="11068" max="11068" width="17.28515625" style="22" customWidth="1"/>
    <col min="11069" max="11069" width="12.85546875" style="22" customWidth="1"/>
    <col min="11070" max="11070" width="15.5703125" style="22" customWidth="1"/>
    <col min="11071" max="11071" width="17.42578125" style="22" customWidth="1"/>
    <col min="11072" max="11072" width="7.140625" style="22" bestFit="1" customWidth="1"/>
    <col min="11073" max="11073" width="6.5703125" style="22" bestFit="1" customWidth="1"/>
    <col min="11074" max="11074" width="9" style="22" customWidth="1"/>
    <col min="11075" max="11076" width="3.28515625" style="22" customWidth="1"/>
    <col min="11077" max="11078" width="4.5703125" style="22" customWidth="1"/>
    <col min="11079" max="11079" width="4" style="22" customWidth="1"/>
    <col min="11080" max="11080" width="9.42578125" style="22" bestFit="1" customWidth="1"/>
    <col min="11081" max="11081" width="4.140625" style="22" customWidth="1"/>
    <col min="11082" max="11264" width="11.42578125" style="22"/>
    <col min="11265" max="11265" width="9.42578125" style="22" customWidth="1"/>
    <col min="11266" max="11266" width="11.42578125" style="22" customWidth="1"/>
    <col min="11267" max="11267" width="7.5703125" style="22" customWidth="1"/>
    <col min="11268" max="11269" width="6.140625" style="22" customWidth="1"/>
    <col min="11270" max="11270" width="4.7109375" style="22" customWidth="1"/>
    <col min="11271" max="11271" width="8.7109375" style="22" customWidth="1"/>
    <col min="11272" max="11272" width="2.7109375" style="22" bestFit="1" customWidth="1"/>
    <col min="11273" max="11273" width="13.140625" style="22" customWidth="1"/>
    <col min="11274" max="11274" width="7.28515625" style="22" customWidth="1"/>
    <col min="11275" max="11275" width="8" style="22" customWidth="1"/>
    <col min="11276" max="11278" width="7.7109375" style="22" customWidth="1"/>
    <col min="11279" max="11279" width="4.7109375" style="22" customWidth="1"/>
    <col min="11280" max="11280" width="3.7109375" style="22" customWidth="1"/>
    <col min="11281" max="11281" width="4.42578125" style="22" customWidth="1"/>
    <col min="11282" max="11282" width="4.7109375" style="22" customWidth="1"/>
    <col min="11283" max="11283" width="4.140625" style="22" customWidth="1"/>
    <col min="11284" max="11316" width="0" style="22" hidden="1" customWidth="1"/>
    <col min="11317" max="11317" width="4.140625" style="22" customWidth="1"/>
    <col min="11318" max="11318" width="0" style="22" hidden="1" customWidth="1"/>
    <col min="11319" max="11321" width="3.7109375" style="22" customWidth="1"/>
    <col min="11322" max="11322" width="0" style="22" hidden="1" customWidth="1"/>
    <col min="11323" max="11323" width="3.7109375" style="22" customWidth="1"/>
    <col min="11324" max="11324" width="17.28515625" style="22" customWidth="1"/>
    <col min="11325" max="11325" width="12.85546875" style="22" customWidth="1"/>
    <col min="11326" max="11326" width="15.5703125" style="22" customWidth="1"/>
    <col min="11327" max="11327" width="17.42578125" style="22" customWidth="1"/>
    <col min="11328" max="11328" width="7.140625" style="22" bestFit="1" customWidth="1"/>
    <col min="11329" max="11329" width="6.5703125" style="22" bestFit="1" customWidth="1"/>
    <col min="11330" max="11330" width="9" style="22" customWidth="1"/>
    <col min="11331" max="11332" width="3.28515625" style="22" customWidth="1"/>
    <col min="11333" max="11334" width="4.5703125" style="22" customWidth="1"/>
    <col min="11335" max="11335" width="4" style="22" customWidth="1"/>
    <col min="11336" max="11336" width="9.42578125" style="22" bestFit="1" customWidth="1"/>
    <col min="11337" max="11337" width="4.140625" style="22" customWidth="1"/>
    <col min="11338" max="11520" width="11.42578125" style="22"/>
    <col min="11521" max="11521" width="9.42578125" style="22" customWidth="1"/>
    <col min="11522" max="11522" width="11.42578125" style="22" customWidth="1"/>
    <col min="11523" max="11523" width="7.5703125" style="22" customWidth="1"/>
    <col min="11524" max="11525" width="6.140625" style="22" customWidth="1"/>
    <col min="11526" max="11526" width="4.7109375" style="22" customWidth="1"/>
    <col min="11527" max="11527" width="8.7109375" style="22" customWidth="1"/>
    <col min="11528" max="11528" width="2.7109375" style="22" bestFit="1" customWidth="1"/>
    <col min="11529" max="11529" width="13.140625" style="22" customWidth="1"/>
    <col min="11530" max="11530" width="7.28515625" style="22" customWidth="1"/>
    <col min="11531" max="11531" width="8" style="22" customWidth="1"/>
    <col min="11532" max="11534" width="7.7109375" style="22" customWidth="1"/>
    <col min="11535" max="11535" width="4.7109375" style="22" customWidth="1"/>
    <col min="11536" max="11536" width="3.7109375" style="22" customWidth="1"/>
    <col min="11537" max="11537" width="4.42578125" style="22" customWidth="1"/>
    <col min="11538" max="11538" width="4.7109375" style="22" customWidth="1"/>
    <col min="11539" max="11539" width="4.140625" style="22" customWidth="1"/>
    <col min="11540" max="11572" width="0" style="22" hidden="1" customWidth="1"/>
    <col min="11573" max="11573" width="4.140625" style="22" customWidth="1"/>
    <col min="11574" max="11574" width="0" style="22" hidden="1" customWidth="1"/>
    <col min="11575" max="11577" width="3.7109375" style="22" customWidth="1"/>
    <col min="11578" max="11578" width="0" style="22" hidden="1" customWidth="1"/>
    <col min="11579" max="11579" width="3.7109375" style="22" customWidth="1"/>
    <col min="11580" max="11580" width="17.28515625" style="22" customWidth="1"/>
    <col min="11581" max="11581" width="12.85546875" style="22" customWidth="1"/>
    <col min="11582" max="11582" width="15.5703125" style="22" customWidth="1"/>
    <col min="11583" max="11583" width="17.42578125" style="22" customWidth="1"/>
    <col min="11584" max="11584" width="7.140625" style="22" bestFit="1" customWidth="1"/>
    <col min="11585" max="11585" width="6.5703125" style="22" bestFit="1" customWidth="1"/>
    <col min="11586" max="11586" width="9" style="22" customWidth="1"/>
    <col min="11587" max="11588" width="3.28515625" style="22" customWidth="1"/>
    <col min="11589" max="11590" width="4.5703125" style="22" customWidth="1"/>
    <col min="11591" max="11591" width="4" style="22" customWidth="1"/>
    <col min="11592" max="11592" width="9.42578125" style="22" bestFit="1" customWidth="1"/>
    <col min="11593" max="11593" width="4.140625" style="22" customWidth="1"/>
    <col min="11594" max="11776" width="11.42578125" style="22"/>
    <col min="11777" max="11777" width="9.42578125" style="22" customWidth="1"/>
    <col min="11778" max="11778" width="11.42578125" style="22" customWidth="1"/>
    <col min="11779" max="11779" width="7.5703125" style="22" customWidth="1"/>
    <col min="11780" max="11781" width="6.140625" style="22" customWidth="1"/>
    <col min="11782" max="11782" width="4.7109375" style="22" customWidth="1"/>
    <col min="11783" max="11783" width="8.7109375" style="22" customWidth="1"/>
    <col min="11784" max="11784" width="2.7109375" style="22" bestFit="1" customWidth="1"/>
    <col min="11785" max="11785" width="13.140625" style="22" customWidth="1"/>
    <col min="11786" max="11786" width="7.28515625" style="22" customWidth="1"/>
    <col min="11787" max="11787" width="8" style="22" customWidth="1"/>
    <col min="11788" max="11790" width="7.7109375" style="22" customWidth="1"/>
    <col min="11791" max="11791" width="4.7109375" style="22" customWidth="1"/>
    <col min="11792" max="11792" width="3.7109375" style="22" customWidth="1"/>
    <col min="11793" max="11793" width="4.42578125" style="22" customWidth="1"/>
    <col min="11794" max="11794" width="4.7109375" style="22" customWidth="1"/>
    <col min="11795" max="11795" width="4.140625" style="22" customWidth="1"/>
    <col min="11796" max="11828" width="0" style="22" hidden="1" customWidth="1"/>
    <col min="11829" max="11829" width="4.140625" style="22" customWidth="1"/>
    <col min="11830" max="11830" width="0" style="22" hidden="1" customWidth="1"/>
    <col min="11831" max="11833" width="3.7109375" style="22" customWidth="1"/>
    <col min="11834" max="11834" width="0" style="22" hidden="1" customWidth="1"/>
    <col min="11835" max="11835" width="3.7109375" style="22" customWidth="1"/>
    <col min="11836" max="11836" width="17.28515625" style="22" customWidth="1"/>
    <col min="11837" max="11837" width="12.85546875" style="22" customWidth="1"/>
    <col min="11838" max="11838" width="15.5703125" style="22" customWidth="1"/>
    <col min="11839" max="11839" width="17.42578125" style="22" customWidth="1"/>
    <col min="11840" max="11840" width="7.140625" style="22" bestFit="1" customWidth="1"/>
    <col min="11841" max="11841" width="6.5703125" style="22" bestFit="1" customWidth="1"/>
    <col min="11842" max="11842" width="9" style="22" customWidth="1"/>
    <col min="11843" max="11844" width="3.28515625" style="22" customWidth="1"/>
    <col min="11845" max="11846" width="4.5703125" style="22" customWidth="1"/>
    <col min="11847" max="11847" width="4" style="22" customWidth="1"/>
    <col min="11848" max="11848" width="9.42578125" style="22" bestFit="1" customWidth="1"/>
    <col min="11849" max="11849" width="4.140625" style="22" customWidth="1"/>
    <col min="11850" max="12032" width="11.42578125" style="22"/>
    <col min="12033" max="12033" width="9.42578125" style="22" customWidth="1"/>
    <col min="12034" max="12034" width="11.42578125" style="22" customWidth="1"/>
    <col min="12035" max="12035" width="7.5703125" style="22" customWidth="1"/>
    <col min="12036" max="12037" width="6.140625" style="22" customWidth="1"/>
    <col min="12038" max="12038" width="4.7109375" style="22" customWidth="1"/>
    <col min="12039" max="12039" width="8.7109375" style="22" customWidth="1"/>
    <col min="12040" max="12040" width="2.7109375" style="22" bestFit="1" customWidth="1"/>
    <col min="12041" max="12041" width="13.140625" style="22" customWidth="1"/>
    <col min="12042" max="12042" width="7.28515625" style="22" customWidth="1"/>
    <col min="12043" max="12043" width="8" style="22" customWidth="1"/>
    <col min="12044" max="12046" width="7.7109375" style="22" customWidth="1"/>
    <col min="12047" max="12047" width="4.7109375" style="22" customWidth="1"/>
    <col min="12048" max="12048" width="3.7109375" style="22" customWidth="1"/>
    <col min="12049" max="12049" width="4.42578125" style="22" customWidth="1"/>
    <col min="12050" max="12050" width="4.7109375" style="22" customWidth="1"/>
    <col min="12051" max="12051" width="4.140625" style="22" customWidth="1"/>
    <col min="12052" max="12084" width="0" style="22" hidden="1" customWidth="1"/>
    <col min="12085" max="12085" width="4.140625" style="22" customWidth="1"/>
    <col min="12086" max="12086" width="0" style="22" hidden="1" customWidth="1"/>
    <col min="12087" max="12089" width="3.7109375" style="22" customWidth="1"/>
    <col min="12090" max="12090" width="0" style="22" hidden="1" customWidth="1"/>
    <col min="12091" max="12091" width="3.7109375" style="22" customWidth="1"/>
    <col min="12092" max="12092" width="17.28515625" style="22" customWidth="1"/>
    <col min="12093" max="12093" width="12.85546875" style="22" customWidth="1"/>
    <col min="12094" max="12094" width="15.5703125" style="22" customWidth="1"/>
    <col min="12095" max="12095" width="17.42578125" style="22" customWidth="1"/>
    <col min="12096" max="12096" width="7.140625" style="22" bestFit="1" customWidth="1"/>
    <col min="12097" max="12097" width="6.5703125" style="22" bestFit="1" customWidth="1"/>
    <col min="12098" max="12098" width="9" style="22" customWidth="1"/>
    <col min="12099" max="12100" width="3.28515625" style="22" customWidth="1"/>
    <col min="12101" max="12102" width="4.5703125" style="22" customWidth="1"/>
    <col min="12103" max="12103" width="4" style="22" customWidth="1"/>
    <col min="12104" max="12104" width="9.42578125" style="22" bestFit="1" customWidth="1"/>
    <col min="12105" max="12105" width="4.140625" style="22" customWidth="1"/>
    <col min="12106" max="12288" width="11.42578125" style="22"/>
    <col min="12289" max="12289" width="9.42578125" style="22" customWidth="1"/>
    <col min="12290" max="12290" width="11.42578125" style="22" customWidth="1"/>
    <col min="12291" max="12291" width="7.5703125" style="22" customWidth="1"/>
    <col min="12292" max="12293" width="6.140625" style="22" customWidth="1"/>
    <col min="12294" max="12294" width="4.7109375" style="22" customWidth="1"/>
    <col min="12295" max="12295" width="8.7109375" style="22" customWidth="1"/>
    <col min="12296" max="12296" width="2.7109375" style="22" bestFit="1" customWidth="1"/>
    <col min="12297" max="12297" width="13.140625" style="22" customWidth="1"/>
    <col min="12298" max="12298" width="7.28515625" style="22" customWidth="1"/>
    <col min="12299" max="12299" width="8" style="22" customWidth="1"/>
    <col min="12300" max="12302" width="7.7109375" style="22" customWidth="1"/>
    <col min="12303" max="12303" width="4.7109375" style="22" customWidth="1"/>
    <col min="12304" max="12304" width="3.7109375" style="22" customWidth="1"/>
    <col min="12305" max="12305" width="4.42578125" style="22" customWidth="1"/>
    <col min="12306" max="12306" width="4.7109375" style="22" customWidth="1"/>
    <col min="12307" max="12307" width="4.140625" style="22" customWidth="1"/>
    <col min="12308" max="12340" width="0" style="22" hidden="1" customWidth="1"/>
    <col min="12341" max="12341" width="4.140625" style="22" customWidth="1"/>
    <col min="12342" max="12342" width="0" style="22" hidden="1" customWidth="1"/>
    <col min="12343" max="12345" width="3.7109375" style="22" customWidth="1"/>
    <col min="12346" max="12346" width="0" style="22" hidden="1" customWidth="1"/>
    <col min="12347" max="12347" width="3.7109375" style="22" customWidth="1"/>
    <col min="12348" max="12348" width="17.28515625" style="22" customWidth="1"/>
    <col min="12349" max="12349" width="12.85546875" style="22" customWidth="1"/>
    <col min="12350" max="12350" width="15.5703125" style="22" customWidth="1"/>
    <col min="12351" max="12351" width="17.42578125" style="22" customWidth="1"/>
    <col min="12352" max="12352" width="7.140625" style="22" bestFit="1" customWidth="1"/>
    <col min="12353" max="12353" width="6.5703125" style="22" bestFit="1" customWidth="1"/>
    <col min="12354" max="12354" width="9" style="22" customWidth="1"/>
    <col min="12355" max="12356" width="3.28515625" style="22" customWidth="1"/>
    <col min="12357" max="12358" width="4.5703125" style="22" customWidth="1"/>
    <col min="12359" max="12359" width="4" style="22" customWidth="1"/>
    <col min="12360" max="12360" width="9.42578125" style="22" bestFit="1" customWidth="1"/>
    <col min="12361" max="12361" width="4.140625" style="22" customWidth="1"/>
    <col min="12362" max="12544" width="11.42578125" style="22"/>
    <col min="12545" max="12545" width="9.42578125" style="22" customWidth="1"/>
    <col min="12546" max="12546" width="11.42578125" style="22" customWidth="1"/>
    <col min="12547" max="12547" width="7.5703125" style="22" customWidth="1"/>
    <col min="12548" max="12549" width="6.140625" style="22" customWidth="1"/>
    <col min="12550" max="12550" width="4.7109375" style="22" customWidth="1"/>
    <col min="12551" max="12551" width="8.7109375" style="22" customWidth="1"/>
    <col min="12552" max="12552" width="2.7109375" style="22" bestFit="1" customWidth="1"/>
    <col min="12553" max="12553" width="13.140625" style="22" customWidth="1"/>
    <col min="12554" max="12554" width="7.28515625" style="22" customWidth="1"/>
    <col min="12555" max="12555" width="8" style="22" customWidth="1"/>
    <col min="12556" max="12558" width="7.7109375" style="22" customWidth="1"/>
    <col min="12559" max="12559" width="4.7109375" style="22" customWidth="1"/>
    <col min="12560" max="12560" width="3.7109375" style="22" customWidth="1"/>
    <col min="12561" max="12561" width="4.42578125" style="22" customWidth="1"/>
    <col min="12562" max="12562" width="4.7109375" style="22" customWidth="1"/>
    <col min="12563" max="12563" width="4.140625" style="22" customWidth="1"/>
    <col min="12564" max="12596" width="0" style="22" hidden="1" customWidth="1"/>
    <col min="12597" max="12597" width="4.140625" style="22" customWidth="1"/>
    <col min="12598" max="12598" width="0" style="22" hidden="1" customWidth="1"/>
    <col min="12599" max="12601" width="3.7109375" style="22" customWidth="1"/>
    <col min="12602" max="12602" width="0" style="22" hidden="1" customWidth="1"/>
    <col min="12603" max="12603" width="3.7109375" style="22" customWidth="1"/>
    <col min="12604" max="12604" width="17.28515625" style="22" customWidth="1"/>
    <col min="12605" max="12605" width="12.85546875" style="22" customWidth="1"/>
    <col min="12606" max="12606" width="15.5703125" style="22" customWidth="1"/>
    <col min="12607" max="12607" width="17.42578125" style="22" customWidth="1"/>
    <col min="12608" max="12608" width="7.140625" style="22" bestFit="1" customWidth="1"/>
    <col min="12609" max="12609" width="6.5703125" style="22" bestFit="1" customWidth="1"/>
    <col min="12610" max="12610" width="9" style="22" customWidth="1"/>
    <col min="12611" max="12612" width="3.28515625" style="22" customWidth="1"/>
    <col min="12613" max="12614" width="4.5703125" style="22" customWidth="1"/>
    <col min="12615" max="12615" width="4" style="22" customWidth="1"/>
    <col min="12616" max="12616" width="9.42578125" style="22" bestFit="1" customWidth="1"/>
    <col min="12617" max="12617" width="4.140625" style="22" customWidth="1"/>
    <col min="12618" max="12800" width="11.42578125" style="22"/>
    <col min="12801" max="12801" width="9.42578125" style="22" customWidth="1"/>
    <col min="12802" max="12802" width="11.42578125" style="22" customWidth="1"/>
    <col min="12803" max="12803" width="7.5703125" style="22" customWidth="1"/>
    <col min="12804" max="12805" width="6.140625" style="22" customWidth="1"/>
    <col min="12806" max="12806" width="4.7109375" style="22" customWidth="1"/>
    <col min="12807" max="12807" width="8.7109375" style="22" customWidth="1"/>
    <col min="12808" max="12808" width="2.7109375" style="22" bestFit="1" customWidth="1"/>
    <col min="12809" max="12809" width="13.140625" style="22" customWidth="1"/>
    <col min="12810" max="12810" width="7.28515625" style="22" customWidth="1"/>
    <col min="12811" max="12811" width="8" style="22" customWidth="1"/>
    <col min="12812" max="12814" width="7.7109375" style="22" customWidth="1"/>
    <col min="12815" max="12815" width="4.7109375" style="22" customWidth="1"/>
    <col min="12816" max="12816" width="3.7109375" style="22" customWidth="1"/>
    <col min="12817" max="12817" width="4.42578125" style="22" customWidth="1"/>
    <col min="12818" max="12818" width="4.7109375" style="22" customWidth="1"/>
    <col min="12819" max="12819" width="4.140625" style="22" customWidth="1"/>
    <col min="12820" max="12852" width="0" style="22" hidden="1" customWidth="1"/>
    <col min="12853" max="12853" width="4.140625" style="22" customWidth="1"/>
    <col min="12854" max="12854" width="0" style="22" hidden="1" customWidth="1"/>
    <col min="12855" max="12857" width="3.7109375" style="22" customWidth="1"/>
    <col min="12858" max="12858" width="0" style="22" hidden="1" customWidth="1"/>
    <col min="12859" max="12859" width="3.7109375" style="22" customWidth="1"/>
    <col min="12860" max="12860" width="17.28515625" style="22" customWidth="1"/>
    <col min="12861" max="12861" width="12.85546875" style="22" customWidth="1"/>
    <col min="12862" max="12862" width="15.5703125" style="22" customWidth="1"/>
    <col min="12863" max="12863" width="17.42578125" style="22" customWidth="1"/>
    <col min="12864" max="12864" width="7.140625" style="22" bestFit="1" customWidth="1"/>
    <col min="12865" max="12865" width="6.5703125" style="22" bestFit="1" customWidth="1"/>
    <col min="12866" max="12866" width="9" style="22" customWidth="1"/>
    <col min="12867" max="12868" width="3.28515625" style="22" customWidth="1"/>
    <col min="12869" max="12870" width="4.5703125" style="22" customWidth="1"/>
    <col min="12871" max="12871" width="4" style="22" customWidth="1"/>
    <col min="12872" max="12872" width="9.42578125" style="22" bestFit="1" customWidth="1"/>
    <col min="12873" max="12873" width="4.140625" style="22" customWidth="1"/>
    <col min="12874" max="13056" width="11.42578125" style="22"/>
    <col min="13057" max="13057" width="9.42578125" style="22" customWidth="1"/>
    <col min="13058" max="13058" width="11.42578125" style="22" customWidth="1"/>
    <col min="13059" max="13059" width="7.5703125" style="22" customWidth="1"/>
    <col min="13060" max="13061" width="6.140625" style="22" customWidth="1"/>
    <col min="13062" max="13062" width="4.7109375" style="22" customWidth="1"/>
    <col min="13063" max="13063" width="8.7109375" style="22" customWidth="1"/>
    <col min="13064" max="13064" width="2.7109375" style="22" bestFit="1" customWidth="1"/>
    <col min="13065" max="13065" width="13.140625" style="22" customWidth="1"/>
    <col min="13066" max="13066" width="7.28515625" style="22" customWidth="1"/>
    <col min="13067" max="13067" width="8" style="22" customWidth="1"/>
    <col min="13068" max="13070" width="7.7109375" style="22" customWidth="1"/>
    <col min="13071" max="13071" width="4.7109375" style="22" customWidth="1"/>
    <col min="13072" max="13072" width="3.7109375" style="22" customWidth="1"/>
    <col min="13073" max="13073" width="4.42578125" style="22" customWidth="1"/>
    <col min="13074" max="13074" width="4.7109375" style="22" customWidth="1"/>
    <col min="13075" max="13075" width="4.140625" style="22" customWidth="1"/>
    <col min="13076" max="13108" width="0" style="22" hidden="1" customWidth="1"/>
    <col min="13109" max="13109" width="4.140625" style="22" customWidth="1"/>
    <col min="13110" max="13110" width="0" style="22" hidden="1" customWidth="1"/>
    <col min="13111" max="13113" width="3.7109375" style="22" customWidth="1"/>
    <col min="13114" max="13114" width="0" style="22" hidden="1" customWidth="1"/>
    <col min="13115" max="13115" width="3.7109375" style="22" customWidth="1"/>
    <col min="13116" max="13116" width="17.28515625" style="22" customWidth="1"/>
    <col min="13117" max="13117" width="12.85546875" style="22" customWidth="1"/>
    <col min="13118" max="13118" width="15.5703125" style="22" customWidth="1"/>
    <col min="13119" max="13119" width="17.42578125" style="22" customWidth="1"/>
    <col min="13120" max="13120" width="7.140625" style="22" bestFit="1" customWidth="1"/>
    <col min="13121" max="13121" width="6.5703125" style="22" bestFit="1" customWidth="1"/>
    <col min="13122" max="13122" width="9" style="22" customWidth="1"/>
    <col min="13123" max="13124" width="3.28515625" style="22" customWidth="1"/>
    <col min="13125" max="13126" width="4.5703125" style="22" customWidth="1"/>
    <col min="13127" max="13127" width="4" style="22" customWidth="1"/>
    <col min="13128" max="13128" width="9.42578125" style="22" bestFit="1" customWidth="1"/>
    <col min="13129" max="13129" width="4.140625" style="22" customWidth="1"/>
    <col min="13130" max="13312" width="11.42578125" style="22"/>
    <col min="13313" max="13313" width="9.42578125" style="22" customWidth="1"/>
    <col min="13314" max="13314" width="11.42578125" style="22" customWidth="1"/>
    <col min="13315" max="13315" width="7.5703125" style="22" customWidth="1"/>
    <col min="13316" max="13317" width="6.140625" style="22" customWidth="1"/>
    <col min="13318" max="13318" width="4.7109375" style="22" customWidth="1"/>
    <col min="13319" max="13319" width="8.7109375" style="22" customWidth="1"/>
    <col min="13320" max="13320" width="2.7109375" style="22" bestFit="1" customWidth="1"/>
    <col min="13321" max="13321" width="13.140625" style="22" customWidth="1"/>
    <col min="13322" max="13322" width="7.28515625" style="22" customWidth="1"/>
    <col min="13323" max="13323" width="8" style="22" customWidth="1"/>
    <col min="13324" max="13326" width="7.7109375" style="22" customWidth="1"/>
    <col min="13327" max="13327" width="4.7109375" style="22" customWidth="1"/>
    <col min="13328" max="13328" width="3.7109375" style="22" customWidth="1"/>
    <col min="13329" max="13329" width="4.42578125" style="22" customWidth="1"/>
    <col min="13330" max="13330" width="4.7109375" style="22" customWidth="1"/>
    <col min="13331" max="13331" width="4.140625" style="22" customWidth="1"/>
    <col min="13332" max="13364" width="0" style="22" hidden="1" customWidth="1"/>
    <col min="13365" max="13365" width="4.140625" style="22" customWidth="1"/>
    <col min="13366" max="13366" width="0" style="22" hidden="1" customWidth="1"/>
    <col min="13367" max="13369" width="3.7109375" style="22" customWidth="1"/>
    <col min="13370" max="13370" width="0" style="22" hidden="1" customWidth="1"/>
    <col min="13371" max="13371" width="3.7109375" style="22" customWidth="1"/>
    <col min="13372" max="13372" width="17.28515625" style="22" customWidth="1"/>
    <col min="13373" max="13373" width="12.85546875" style="22" customWidth="1"/>
    <col min="13374" max="13374" width="15.5703125" style="22" customWidth="1"/>
    <col min="13375" max="13375" width="17.42578125" style="22" customWidth="1"/>
    <col min="13376" max="13376" width="7.140625" style="22" bestFit="1" customWidth="1"/>
    <col min="13377" max="13377" width="6.5703125" style="22" bestFit="1" customWidth="1"/>
    <col min="13378" max="13378" width="9" style="22" customWidth="1"/>
    <col min="13379" max="13380" width="3.28515625" style="22" customWidth="1"/>
    <col min="13381" max="13382" width="4.5703125" style="22" customWidth="1"/>
    <col min="13383" max="13383" width="4" style="22" customWidth="1"/>
    <col min="13384" max="13384" width="9.42578125" style="22" bestFit="1" customWidth="1"/>
    <col min="13385" max="13385" width="4.140625" style="22" customWidth="1"/>
    <col min="13386" max="13568" width="11.42578125" style="22"/>
    <col min="13569" max="13569" width="9.42578125" style="22" customWidth="1"/>
    <col min="13570" max="13570" width="11.42578125" style="22" customWidth="1"/>
    <col min="13571" max="13571" width="7.5703125" style="22" customWidth="1"/>
    <col min="13572" max="13573" width="6.140625" style="22" customWidth="1"/>
    <col min="13574" max="13574" width="4.7109375" style="22" customWidth="1"/>
    <col min="13575" max="13575" width="8.7109375" style="22" customWidth="1"/>
    <col min="13576" max="13576" width="2.7109375" style="22" bestFit="1" customWidth="1"/>
    <col min="13577" max="13577" width="13.140625" style="22" customWidth="1"/>
    <col min="13578" max="13578" width="7.28515625" style="22" customWidth="1"/>
    <col min="13579" max="13579" width="8" style="22" customWidth="1"/>
    <col min="13580" max="13582" width="7.7109375" style="22" customWidth="1"/>
    <col min="13583" max="13583" width="4.7109375" style="22" customWidth="1"/>
    <col min="13584" max="13584" width="3.7109375" style="22" customWidth="1"/>
    <col min="13585" max="13585" width="4.42578125" style="22" customWidth="1"/>
    <col min="13586" max="13586" width="4.7109375" style="22" customWidth="1"/>
    <col min="13587" max="13587" width="4.140625" style="22" customWidth="1"/>
    <col min="13588" max="13620" width="0" style="22" hidden="1" customWidth="1"/>
    <col min="13621" max="13621" width="4.140625" style="22" customWidth="1"/>
    <col min="13622" max="13622" width="0" style="22" hidden="1" customWidth="1"/>
    <col min="13623" max="13625" width="3.7109375" style="22" customWidth="1"/>
    <col min="13626" max="13626" width="0" style="22" hidden="1" customWidth="1"/>
    <col min="13627" max="13627" width="3.7109375" style="22" customWidth="1"/>
    <col min="13628" max="13628" width="17.28515625" style="22" customWidth="1"/>
    <col min="13629" max="13629" width="12.85546875" style="22" customWidth="1"/>
    <col min="13630" max="13630" width="15.5703125" style="22" customWidth="1"/>
    <col min="13631" max="13631" width="17.42578125" style="22" customWidth="1"/>
    <col min="13632" max="13632" width="7.140625" style="22" bestFit="1" customWidth="1"/>
    <col min="13633" max="13633" width="6.5703125" style="22" bestFit="1" customWidth="1"/>
    <col min="13634" max="13634" width="9" style="22" customWidth="1"/>
    <col min="13635" max="13636" width="3.28515625" style="22" customWidth="1"/>
    <col min="13637" max="13638" width="4.5703125" style="22" customWidth="1"/>
    <col min="13639" max="13639" width="4" style="22" customWidth="1"/>
    <col min="13640" max="13640" width="9.42578125" style="22" bestFit="1" customWidth="1"/>
    <col min="13641" max="13641" width="4.140625" style="22" customWidth="1"/>
    <col min="13642" max="13824" width="11.42578125" style="22"/>
    <col min="13825" max="13825" width="9.42578125" style="22" customWidth="1"/>
    <col min="13826" max="13826" width="11.42578125" style="22" customWidth="1"/>
    <col min="13827" max="13827" width="7.5703125" style="22" customWidth="1"/>
    <col min="13828" max="13829" width="6.140625" style="22" customWidth="1"/>
    <col min="13830" max="13830" width="4.7109375" style="22" customWidth="1"/>
    <col min="13831" max="13831" width="8.7109375" style="22" customWidth="1"/>
    <col min="13832" max="13832" width="2.7109375" style="22" bestFit="1" customWidth="1"/>
    <col min="13833" max="13833" width="13.140625" style="22" customWidth="1"/>
    <col min="13834" max="13834" width="7.28515625" style="22" customWidth="1"/>
    <col min="13835" max="13835" width="8" style="22" customWidth="1"/>
    <col min="13836" max="13838" width="7.7109375" style="22" customWidth="1"/>
    <col min="13839" max="13839" width="4.7109375" style="22" customWidth="1"/>
    <col min="13840" max="13840" width="3.7109375" style="22" customWidth="1"/>
    <col min="13841" max="13841" width="4.42578125" style="22" customWidth="1"/>
    <col min="13842" max="13842" width="4.7109375" style="22" customWidth="1"/>
    <col min="13843" max="13843" width="4.140625" style="22" customWidth="1"/>
    <col min="13844" max="13876" width="0" style="22" hidden="1" customWidth="1"/>
    <col min="13877" max="13877" width="4.140625" style="22" customWidth="1"/>
    <col min="13878" max="13878" width="0" style="22" hidden="1" customWidth="1"/>
    <col min="13879" max="13881" width="3.7109375" style="22" customWidth="1"/>
    <col min="13882" max="13882" width="0" style="22" hidden="1" customWidth="1"/>
    <col min="13883" max="13883" width="3.7109375" style="22" customWidth="1"/>
    <col min="13884" max="13884" width="17.28515625" style="22" customWidth="1"/>
    <col min="13885" max="13885" width="12.85546875" style="22" customWidth="1"/>
    <col min="13886" max="13886" width="15.5703125" style="22" customWidth="1"/>
    <col min="13887" max="13887" width="17.42578125" style="22" customWidth="1"/>
    <col min="13888" max="13888" width="7.140625" style="22" bestFit="1" customWidth="1"/>
    <col min="13889" max="13889" width="6.5703125" style="22" bestFit="1" customWidth="1"/>
    <col min="13890" max="13890" width="9" style="22" customWidth="1"/>
    <col min="13891" max="13892" width="3.28515625" style="22" customWidth="1"/>
    <col min="13893" max="13894" width="4.5703125" style="22" customWidth="1"/>
    <col min="13895" max="13895" width="4" style="22" customWidth="1"/>
    <col min="13896" max="13896" width="9.42578125" style="22" bestFit="1" customWidth="1"/>
    <col min="13897" max="13897" width="4.140625" style="22" customWidth="1"/>
    <col min="13898" max="14080" width="11.42578125" style="22"/>
    <col min="14081" max="14081" width="9.42578125" style="22" customWidth="1"/>
    <col min="14082" max="14082" width="11.42578125" style="22" customWidth="1"/>
    <col min="14083" max="14083" width="7.5703125" style="22" customWidth="1"/>
    <col min="14084" max="14085" width="6.140625" style="22" customWidth="1"/>
    <col min="14086" max="14086" width="4.7109375" style="22" customWidth="1"/>
    <col min="14087" max="14087" width="8.7109375" style="22" customWidth="1"/>
    <col min="14088" max="14088" width="2.7109375" style="22" bestFit="1" customWidth="1"/>
    <col min="14089" max="14089" width="13.140625" style="22" customWidth="1"/>
    <col min="14090" max="14090" width="7.28515625" style="22" customWidth="1"/>
    <col min="14091" max="14091" width="8" style="22" customWidth="1"/>
    <col min="14092" max="14094" width="7.7109375" style="22" customWidth="1"/>
    <col min="14095" max="14095" width="4.7109375" style="22" customWidth="1"/>
    <col min="14096" max="14096" width="3.7109375" style="22" customWidth="1"/>
    <col min="14097" max="14097" width="4.42578125" style="22" customWidth="1"/>
    <col min="14098" max="14098" width="4.7109375" style="22" customWidth="1"/>
    <col min="14099" max="14099" width="4.140625" style="22" customWidth="1"/>
    <col min="14100" max="14132" width="0" style="22" hidden="1" customWidth="1"/>
    <col min="14133" max="14133" width="4.140625" style="22" customWidth="1"/>
    <col min="14134" max="14134" width="0" style="22" hidden="1" customWidth="1"/>
    <col min="14135" max="14137" width="3.7109375" style="22" customWidth="1"/>
    <col min="14138" max="14138" width="0" style="22" hidden="1" customWidth="1"/>
    <col min="14139" max="14139" width="3.7109375" style="22" customWidth="1"/>
    <col min="14140" max="14140" width="17.28515625" style="22" customWidth="1"/>
    <col min="14141" max="14141" width="12.85546875" style="22" customWidth="1"/>
    <col min="14142" max="14142" width="15.5703125" style="22" customWidth="1"/>
    <col min="14143" max="14143" width="17.42578125" style="22" customWidth="1"/>
    <col min="14144" max="14144" width="7.140625" style="22" bestFit="1" customWidth="1"/>
    <col min="14145" max="14145" width="6.5703125" style="22" bestFit="1" customWidth="1"/>
    <col min="14146" max="14146" width="9" style="22" customWidth="1"/>
    <col min="14147" max="14148" width="3.28515625" style="22" customWidth="1"/>
    <col min="14149" max="14150" width="4.5703125" style="22" customWidth="1"/>
    <col min="14151" max="14151" width="4" style="22" customWidth="1"/>
    <col min="14152" max="14152" width="9.42578125" style="22" bestFit="1" customWidth="1"/>
    <col min="14153" max="14153" width="4.140625" style="22" customWidth="1"/>
    <col min="14154" max="14336" width="11.42578125" style="22"/>
    <col min="14337" max="14337" width="9.42578125" style="22" customWidth="1"/>
    <col min="14338" max="14338" width="11.42578125" style="22" customWidth="1"/>
    <col min="14339" max="14339" width="7.5703125" style="22" customWidth="1"/>
    <col min="14340" max="14341" width="6.140625" style="22" customWidth="1"/>
    <col min="14342" max="14342" width="4.7109375" style="22" customWidth="1"/>
    <col min="14343" max="14343" width="8.7109375" style="22" customWidth="1"/>
    <col min="14344" max="14344" width="2.7109375" style="22" bestFit="1" customWidth="1"/>
    <col min="14345" max="14345" width="13.140625" style="22" customWidth="1"/>
    <col min="14346" max="14346" width="7.28515625" style="22" customWidth="1"/>
    <col min="14347" max="14347" width="8" style="22" customWidth="1"/>
    <col min="14348" max="14350" width="7.7109375" style="22" customWidth="1"/>
    <col min="14351" max="14351" width="4.7109375" style="22" customWidth="1"/>
    <col min="14352" max="14352" width="3.7109375" style="22" customWidth="1"/>
    <col min="14353" max="14353" width="4.42578125" style="22" customWidth="1"/>
    <col min="14354" max="14354" width="4.7109375" style="22" customWidth="1"/>
    <col min="14355" max="14355" width="4.140625" style="22" customWidth="1"/>
    <col min="14356" max="14388" width="0" style="22" hidden="1" customWidth="1"/>
    <col min="14389" max="14389" width="4.140625" style="22" customWidth="1"/>
    <col min="14390" max="14390" width="0" style="22" hidden="1" customWidth="1"/>
    <col min="14391" max="14393" width="3.7109375" style="22" customWidth="1"/>
    <col min="14394" max="14394" width="0" style="22" hidden="1" customWidth="1"/>
    <col min="14395" max="14395" width="3.7109375" style="22" customWidth="1"/>
    <col min="14396" max="14396" width="17.28515625" style="22" customWidth="1"/>
    <col min="14397" max="14397" width="12.85546875" style="22" customWidth="1"/>
    <col min="14398" max="14398" width="15.5703125" style="22" customWidth="1"/>
    <col min="14399" max="14399" width="17.42578125" style="22" customWidth="1"/>
    <col min="14400" max="14400" width="7.140625" style="22" bestFit="1" customWidth="1"/>
    <col min="14401" max="14401" width="6.5703125" style="22" bestFit="1" customWidth="1"/>
    <col min="14402" max="14402" width="9" style="22" customWidth="1"/>
    <col min="14403" max="14404" width="3.28515625" style="22" customWidth="1"/>
    <col min="14405" max="14406" width="4.5703125" style="22" customWidth="1"/>
    <col min="14407" max="14407" width="4" style="22" customWidth="1"/>
    <col min="14408" max="14408" width="9.42578125" style="22" bestFit="1" customWidth="1"/>
    <col min="14409" max="14409" width="4.140625" style="22" customWidth="1"/>
    <col min="14410" max="14592" width="11.42578125" style="22"/>
    <col min="14593" max="14593" width="9.42578125" style="22" customWidth="1"/>
    <col min="14594" max="14594" width="11.42578125" style="22" customWidth="1"/>
    <col min="14595" max="14595" width="7.5703125" style="22" customWidth="1"/>
    <col min="14596" max="14597" width="6.140625" style="22" customWidth="1"/>
    <col min="14598" max="14598" width="4.7109375" style="22" customWidth="1"/>
    <col min="14599" max="14599" width="8.7109375" style="22" customWidth="1"/>
    <col min="14600" max="14600" width="2.7109375" style="22" bestFit="1" customWidth="1"/>
    <col min="14601" max="14601" width="13.140625" style="22" customWidth="1"/>
    <col min="14602" max="14602" width="7.28515625" style="22" customWidth="1"/>
    <col min="14603" max="14603" width="8" style="22" customWidth="1"/>
    <col min="14604" max="14606" width="7.7109375" style="22" customWidth="1"/>
    <col min="14607" max="14607" width="4.7109375" style="22" customWidth="1"/>
    <col min="14608" max="14608" width="3.7109375" style="22" customWidth="1"/>
    <col min="14609" max="14609" width="4.42578125" style="22" customWidth="1"/>
    <col min="14610" max="14610" width="4.7109375" style="22" customWidth="1"/>
    <col min="14611" max="14611" width="4.140625" style="22" customWidth="1"/>
    <col min="14612" max="14644" width="0" style="22" hidden="1" customWidth="1"/>
    <col min="14645" max="14645" width="4.140625" style="22" customWidth="1"/>
    <col min="14646" max="14646" width="0" style="22" hidden="1" customWidth="1"/>
    <col min="14647" max="14649" width="3.7109375" style="22" customWidth="1"/>
    <col min="14650" max="14650" width="0" style="22" hidden="1" customWidth="1"/>
    <col min="14651" max="14651" width="3.7109375" style="22" customWidth="1"/>
    <col min="14652" max="14652" width="17.28515625" style="22" customWidth="1"/>
    <col min="14653" max="14653" width="12.85546875" style="22" customWidth="1"/>
    <col min="14654" max="14654" width="15.5703125" style="22" customWidth="1"/>
    <col min="14655" max="14655" width="17.42578125" style="22" customWidth="1"/>
    <col min="14656" max="14656" width="7.140625" style="22" bestFit="1" customWidth="1"/>
    <col min="14657" max="14657" width="6.5703125" style="22" bestFit="1" customWidth="1"/>
    <col min="14658" max="14658" width="9" style="22" customWidth="1"/>
    <col min="14659" max="14660" width="3.28515625" style="22" customWidth="1"/>
    <col min="14661" max="14662" width="4.5703125" style="22" customWidth="1"/>
    <col min="14663" max="14663" width="4" style="22" customWidth="1"/>
    <col min="14664" max="14664" width="9.42578125" style="22" bestFit="1" customWidth="1"/>
    <col min="14665" max="14665" width="4.140625" style="22" customWidth="1"/>
    <col min="14666" max="14848" width="11.42578125" style="22"/>
    <col min="14849" max="14849" width="9.42578125" style="22" customWidth="1"/>
    <col min="14850" max="14850" width="11.42578125" style="22" customWidth="1"/>
    <col min="14851" max="14851" width="7.5703125" style="22" customWidth="1"/>
    <col min="14852" max="14853" width="6.140625" style="22" customWidth="1"/>
    <col min="14854" max="14854" width="4.7109375" style="22" customWidth="1"/>
    <col min="14855" max="14855" width="8.7109375" style="22" customWidth="1"/>
    <col min="14856" max="14856" width="2.7109375" style="22" bestFit="1" customWidth="1"/>
    <col min="14857" max="14857" width="13.140625" style="22" customWidth="1"/>
    <col min="14858" max="14858" width="7.28515625" style="22" customWidth="1"/>
    <col min="14859" max="14859" width="8" style="22" customWidth="1"/>
    <col min="14860" max="14862" width="7.7109375" style="22" customWidth="1"/>
    <col min="14863" max="14863" width="4.7109375" style="22" customWidth="1"/>
    <col min="14864" max="14864" width="3.7109375" style="22" customWidth="1"/>
    <col min="14865" max="14865" width="4.42578125" style="22" customWidth="1"/>
    <col min="14866" max="14866" width="4.7109375" style="22" customWidth="1"/>
    <col min="14867" max="14867" width="4.140625" style="22" customWidth="1"/>
    <col min="14868" max="14900" width="0" style="22" hidden="1" customWidth="1"/>
    <col min="14901" max="14901" width="4.140625" style="22" customWidth="1"/>
    <col min="14902" max="14902" width="0" style="22" hidden="1" customWidth="1"/>
    <col min="14903" max="14905" width="3.7109375" style="22" customWidth="1"/>
    <col min="14906" max="14906" width="0" style="22" hidden="1" customWidth="1"/>
    <col min="14907" max="14907" width="3.7109375" style="22" customWidth="1"/>
    <col min="14908" max="14908" width="17.28515625" style="22" customWidth="1"/>
    <col min="14909" max="14909" width="12.85546875" style="22" customWidth="1"/>
    <col min="14910" max="14910" width="15.5703125" style="22" customWidth="1"/>
    <col min="14911" max="14911" width="17.42578125" style="22" customWidth="1"/>
    <col min="14912" max="14912" width="7.140625" style="22" bestFit="1" customWidth="1"/>
    <col min="14913" max="14913" width="6.5703125" style="22" bestFit="1" customWidth="1"/>
    <col min="14914" max="14914" width="9" style="22" customWidth="1"/>
    <col min="14915" max="14916" width="3.28515625" style="22" customWidth="1"/>
    <col min="14917" max="14918" width="4.5703125" style="22" customWidth="1"/>
    <col min="14919" max="14919" width="4" style="22" customWidth="1"/>
    <col min="14920" max="14920" width="9.42578125" style="22" bestFit="1" customWidth="1"/>
    <col min="14921" max="14921" width="4.140625" style="22" customWidth="1"/>
    <col min="14922" max="15104" width="11.42578125" style="22"/>
    <col min="15105" max="15105" width="9.42578125" style="22" customWidth="1"/>
    <col min="15106" max="15106" width="11.42578125" style="22" customWidth="1"/>
    <col min="15107" max="15107" width="7.5703125" style="22" customWidth="1"/>
    <col min="15108" max="15109" width="6.140625" style="22" customWidth="1"/>
    <col min="15110" max="15110" width="4.7109375" style="22" customWidth="1"/>
    <col min="15111" max="15111" width="8.7109375" style="22" customWidth="1"/>
    <col min="15112" max="15112" width="2.7109375" style="22" bestFit="1" customWidth="1"/>
    <col min="15113" max="15113" width="13.140625" style="22" customWidth="1"/>
    <col min="15114" max="15114" width="7.28515625" style="22" customWidth="1"/>
    <col min="15115" max="15115" width="8" style="22" customWidth="1"/>
    <col min="15116" max="15118" width="7.7109375" style="22" customWidth="1"/>
    <col min="15119" max="15119" width="4.7109375" style="22" customWidth="1"/>
    <col min="15120" max="15120" width="3.7109375" style="22" customWidth="1"/>
    <col min="15121" max="15121" width="4.42578125" style="22" customWidth="1"/>
    <col min="15122" max="15122" width="4.7109375" style="22" customWidth="1"/>
    <col min="15123" max="15123" width="4.140625" style="22" customWidth="1"/>
    <col min="15124" max="15156" width="0" style="22" hidden="1" customWidth="1"/>
    <col min="15157" max="15157" width="4.140625" style="22" customWidth="1"/>
    <col min="15158" max="15158" width="0" style="22" hidden="1" customWidth="1"/>
    <col min="15159" max="15161" width="3.7109375" style="22" customWidth="1"/>
    <col min="15162" max="15162" width="0" style="22" hidden="1" customWidth="1"/>
    <col min="15163" max="15163" width="3.7109375" style="22" customWidth="1"/>
    <col min="15164" max="15164" width="17.28515625" style="22" customWidth="1"/>
    <col min="15165" max="15165" width="12.85546875" style="22" customWidth="1"/>
    <col min="15166" max="15166" width="15.5703125" style="22" customWidth="1"/>
    <col min="15167" max="15167" width="17.42578125" style="22" customWidth="1"/>
    <col min="15168" max="15168" width="7.140625" style="22" bestFit="1" customWidth="1"/>
    <col min="15169" max="15169" width="6.5703125" style="22" bestFit="1" customWidth="1"/>
    <col min="15170" max="15170" width="9" style="22" customWidth="1"/>
    <col min="15171" max="15172" width="3.28515625" style="22" customWidth="1"/>
    <col min="15173" max="15174" width="4.5703125" style="22" customWidth="1"/>
    <col min="15175" max="15175" width="4" style="22" customWidth="1"/>
    <col min="15176" max="15176" width="9.42578125" style="22" bestFit="1" customWidth="1"/>
    <col min="15177" max="15177" width="4.140625" style="22" customWidth="1"/>
    <col min="15178" max="15360" width="11.42578125" style="22"/>
    <col min="15361" max="15361" width="9.42578125" style="22" customWidth="1"/>
    <col min="15362" max="15362" width="11.42578125" style="22" customWidth="1"/>
    <col min="15363" max="15363" width="7.5703125" style="22" customWidth="1"/>
    <col min="15364" max="15365" width="6.140625" style="22" customWidth="1"/>
    <col min="15366" max="15366" width="4.7109375" style="22" customWidth="1"/>
    <col min="15367" max="15367" width="8.7109375" style="22" customWidth="1"/>
    <col min="15368" max="15368" width="2.7109375" style="22" bestFit="1" customWidth="1"/>
    <col min="15369" max="15369" width="13.140625" style="22" customWidth="1"/>
    <col min="15370" max="15370" width="7.28515625" style="22" customWidth="1"/>
    <col min="15371" max="15371" width="8" style="22" customWidth="1"/>
    <col min="15372" max="15374" width="7.7109375" style="22" customWidth="1"/>
    <col min="15375" max="15375" width="4.7109375" style="22" customWidth="1"/>
    <col min="15376" max="15376" width="3.7109375" style="22" customWidth="1"/>
    <col min="15377" max="15377" width="4.42578125" style="22" customWidth="1"/>
    <col min="15378" max="15378" width="4.7109375" style="22" customWidth="1"/>
    <col min="15379" max="15379" width="4.140625" style="22" customWidth="1"/>
    <col min="15380" max="15412" width="0" style="22" hidden="1" customWidth="1"/>
    <col min="15413" max="15413" width="4.140625" style="22" customWidth="1"/>
    <col min="15414" max="15414" width="0" style="22" hidden="1" customWidth="1"/>
    <col min="15415" max="15417" width="3.7109375" style="22" customWidth="1"/>
    <col min="15418" max="15418" width="0" style="22" hidden="1" customWidth="1"/>
    <col min="15419" max="15419" width="3.7109375" style="22" customWidth="1"/>
    <col min="15420" max="15420" width="17.28515625" style="22" customWidth="1"/>
    <col min="15421" max="15421" width="12.85546875" style="22" customWidth="1"/>
    <col min="15422" max="15422" width="15.5703125" style="22" customWidth="1"/>
    <col min="15423" max="15423" width="17.42578125" style="22" customWidth="1"/>
    <col min="15424" max="15424" width="7.140625" style="22" bestFit="1" customWidth="1"/>
    <col min="15425" max="15425" width="6.5703125" style="22" bestFit="1" customWidth="1"/>
    <col min="15426" max="15426" width="9" style="22" customWidth="1"/>
    <col min="15427" max="15428" width="3.28515625" style="22" customWidth="1"/>
    <col min="15429" max="15430" width="4.5703125" style="22" customWidth="1"/>
    <col min="15431" max="15431" width="4" style="22" customWidth="1"/>
    <col min="15432" max="15432" width="9.42578125" style="22" bestFit="1" customWidth="1"/>
    <col min="15433" max="15433" width="4.140625" style="22" customWidth="1"/>
    <col min="15434" max="15616" width="11.42578125" style="22"/>
    <col min="15617" max="15617" width="9.42578125" style="22" customWidth="1"/>
    <col min="15618" max="15618" width="11.42578125" style="22" customWidth="1"/>
    <col min="15619" max="15619" width="7.5703125" style="22" customWidth="1"/>
    <col min="15620" max="15621" width="6.140625" style="22" customWidth="1"/>
    <col min="15622" max="15622" width="4.7109375" style="22" customWidth="1"/>
    <col min="15623" max="15623" width="8.7109375" style="22" customWidth="1"/>
    <col min="15624" max="15624" width="2.7109375" style="22" bestFit="1" customWidth="1"/>
    <col min="15625" max="15625" width="13.140625" style="22" customWidth="1"/>
    <col min="15626" max="15626" width="7.28515625" style="22" customWidth="1"/>
    <col min="15627" max="15627" width="8" style="22" customWidth="1"/>
    <col min="15628" max="15630" width="7.7109375" style="22" customWidth="1"/>
    <col min="15631" max="15631" width="4.7109375" style="22" customWidth="1"/>
    <col min="15632" max="15632" width="3.7109375" style="22" customWidth="1"/>
    <col min="15633" max="15633" width="4.42578125" style="22" customWidth="1"/>
    <col min="15634" max="15634" width="4.7109375" style="22" customWidth="1"/>
    <col min="15635" max="15635" width="4.140625" style="22" customWidth="1"/>
    <col min="15636" max="15668" width="0" style="22" hidden="1" customWidth="1"/>
    <col min="15669" max="15669" width="4.140625" style="22" customWidth="1"/>
    <col min="15670" max="15670" width="0" style="22" hidden="1" customWidth="1"/>
    <col min="15671" max="15673" width="3.7109375" style="22" customWidth="1"/>
    <col min="15674" max="15674" width="0" style="22" hidden="1" customWidth="1"/>
    <col min="15675" max="15675" width="3.7109375" style="22" customWidth="1"/>
    <col min="15676" max="15676" width="17.28515625" style="22" customWidth="1"/>
    <col min="15677" max="15677" width="12.85546875" style="22" customWidth="1"/>
    <col min="15678" max="15678" width="15.5703125" style="22" customWidth="1"/>
    <col min="15679" max="15679" width="17.42578125" style="22" customWidth="1"/>
    <col min="15680" max="15680" width="7.140625" style="22" bestFit="1" customWidth="1"/>
    <col min="15681" max="15681" width="6.5703125" style="22" bestFit="1" customWidth="1"/>
    <col min="15682" max="15682" width="9" style="22" customWidth="1"/>
    <col min="15683" max="15684" width="3.28515625" style="22" customWidth="1"/>
    <col min="15685" max="15686" width="4.5703125" style="22" customWidth="1"/>
    <col min="15687" max="15687" width="4" style="22" customWidth="1"/>
    <col min="15688" max="15688" width="9.42578125" style="22" bestFit="1" customWidth="1"/>
    <col min="15689" max="15689" width="4.140625" style="22" customWidth="1"/>
    <col min="15690" max="15872" width="11.42578125" style="22"/>
    <col min="15873" max="15873" width="9.42578125" style="22" customWidth="1"/>
    <col min="15874" max="15874" width="11.42578125" style="22" customWidth="1"/>
    <col min="15875" max="15875" width="7.5703125" style="22" customWidth="1"/>
    <col min="15876" max="15877" width="6.140625" style="22" customWidth="1"/>
    <col min="15878" max="15878" width="4.7109375" style="22" customWidth="1"/>
    <col min="15879" max="15879" width="8.7109375" style="22" customWidth="1"/>
    <col min="15880" max="15880" width="2.7109375" style="22" bestFit="1" customWidth="1"/>
    <col min="15881" max="15881" width="13.140625" style="22" customWidth="1"/>
    <col min="15882" max="15882" width="7.28515625" style="22" customWidth="1"/>
    <col min="15883" max="15883" width="8" style="22" customWidth="1"/>
    <col min="15884" max="15886" width="7.7109375" style="22" customWidth="1"/>
    <col min="15887" max="15887" width="4.7109375" style="22" customWidth="1"/>
    <col min="15888" max="15888" width="3.7109375" style="22" customWidth="1"/>
    <col min="15889" max="15889" width="4.42578125" style="22" customWidth="1"/>
    <col min="15890" max="15890" width="4.7109375" style="22" customWidth="1"/>
    <col min="15891" max="15891" width="4.140625" style="22" customWidth="1"/>
    <col min="15892" max="15924" width="0" style="22" hidden="1" customWidth="1"/>
    <col min="15925" max="15925" width="4.140625" style="22" customWidth="1"/>
    <col min="15926" max="15926" width="0" style="22" hidden="1" customWidth="1"/>
    <col min="15927" max="15929" width="3.7109375" style="22" customWidth="1"/>
    <col min="15930" max="15930" width="0" style="22" hidden="1" customWidth="1"/>
    <col min="15931" max="15931" width="3.7109375" style="22" customWidth="1"/>
    <col min="15932" max="15932" width="17.28515625" style="22" customWidth="1"/>
    <col min="15933" max="15933" width="12.85546875" style="22" customWidth="1"/>
    <col min="15934" max="15934" width="15.5703125" style="22" customWidth="1"/>
    <col min="15935" max="15935" width="17.42578125" style="22" customWidth="1"/>
    <col min="15936" max="15936" width="7.140625" style="22" bestFit="1" customWidth="1"/>
    <col min="15937" max="15937" width="6.5703125" style="22" bestFit="1" customWidth="1"/>
    <col min="15938" max="15938" width="9" style="22" customWidth="1"/>
    <col min="15939" max="15940" width="3.28515625" style="22" customWidth="1"/>
    <col min="15941" max="15942" width="4.5703125" style="22" customWidth="1"/>
    <col min="15943" max="15943" width="4" style="22" customWidth="1"/>
    <col min="15944" max="15944" width="9.42578125" style="22" bestFit="1" customWidth="1"/>
    <col min="15945" max="15945" width="4.140625" style="22" customWidth="1"/>
    <col min="15946" max="16128" width="11.42578125" style="22"/>
    <col min="16129" max="16129" width="9.42578125" style="22" customWidth="1"/>
    <col min="16130" max="16130" width="11.42578125" style="22" customWidth="1"/>
    <col min="16131" max="16131" width="7.5703125" style="22" customWidth="1"/>
    <col min="16132" max="16133" width="6.140625" style="22" customWidth="1"/>
    <col min="16134" max="16134" width="4.7109375" style="22" customWidth="1"/>
    <col min="16135" max="16135" width="8.7109375" style="22" customWidth="1"/>
    <col min="16136" max="16136" width="2.7109375" style="22" bestFit="1" customWidth="1"/>
    <col min="16137" max="16137" width="13.140625" style="22" customWidth="1"/>
    <col min="16138" max="16138" width="7.28515625" style="22" customWidth="1"/>
    <col min="16139" max="16139" width="8" style="22" customWidth="1"/>
    <col min="16140" max="16142" width="7.7109375" style="22" customWidth="1"/>
    <col min="16143" max="16143" width="4.7109375" style="22" customWidth="1"/>
    <col min="16144" max="16144" width="3.7109375" style="22" customWidth="1"/>
    <col min="16145" max="16145" width="4.42578125" style="22" customWidth="1"/>
    <col min="16146" max="16146" width="4.7109375" style="22" customWidth="1"/>
    <col min="16147" max="16147" width="4.140625" style="22" customWidth="1"/>
    <col min="16148" max="16180" width="0" style="22" hidden="1" customWidth="1"/>
    <col min="16181" max="16181" width="4.140625" style="22" customWidth="1"/>
    <col min="16182" max="16182" width="0" style="22" hidden="1" customWidth="1"/>
    <col min="16183" max="16185" width="3.7109375" style="22" customWidth="1"/>
    <col min="16186" max="16186" width="0" style="22" hidden="1" customWidth="1"/>
    <col min="16187" max="16187" width="3.7109375" style="22" customWidth="1"/>
    <col min="16188" max="16188" width="17.28515625" style="22" customWidth="1"/>
    <col min="16189" max="16189" width="12.85546875" style="22" customWidth="1"/>
    <col min="16190" max="16190" width="15.5703125" style="22" customWidth="1"/>
    <col min="16191" max="16191" width="17.42578125" style="22" customWidth="1"/>
    <col min="16192" max="16192" width="7.140625" style="22" bestFit="1" customWidth="1"/>
    <col min="16193" max="16193" width="6.5703125" style="22" bestFit="1" customWidth="1"/>
    <col min="16194" max="16194" width="9" style="22" customWidth="1"/>
    <col min="16195" max="16196" width="3.28515625" style="22" customWidth="1"/>
    <col min="16197" max="16198" width="4.5703125" style="22" customWidth="1"/>
    <col min="16199" max="16199" width="4" style="22" customWidth="1"/>
    <col min="16200" max="16200" width="9.42578125" style="22" bestFit="1" customWidth="1"/>
    <col min="16201" max="16201" width="4.140625" style="22" customWidth="1"/>
    <col min="16202" max="16384" width="11.42578125" style="22"/>
  </cols>
  <sheetData>
    <row r="1" spans="1:72" s="20" customFormat="1" ht="11.25" customHeight="1" x14ac:dyDescent="0.2">
      <c r="A1" s="771" t="s">
        <v>447</v>
      </c>
      <c r="B1" s="772"/>
      <c r="C1" s="772"/>
      <c r="D1" s="772"/>
      <c r="E1" s="772"/>
      <c r="F1" s="772"/>
      <c r="G1" s="772"/>
      <c r="H1" s="772"/>
      <c r="I1" s="772"/>
      <c r="J1" s="772"/>
      <c r="K1" s="773"/>
      <c r="L1" s="774"/>
      <c r="M1" s="775"/>
      <c r="N1" s="776"/>
      <c r="O1" s="165"/>
      <c r="P1" s="165"/>
      <c r="Q1" s="165"/>
      <c r="R1" s="165"/>
      <c r="S1" s="165"/>
      <c r="T1" s="778"/>
      <c r="U1" s="778"/>
      <c r="V1" s="196"/>
      <c r="W1" s="196"/>
      <c r="X1" s="197"/>
      <c r="Y1" s="197"/>
      <c r="Z1" s="197"/>
      <c r="AA1" s="197"/>
      <c r="AB1" s="197"/>
      <c r="AC1" s="197"/>
      <c r="AD1" s="197"/>
      <c r="AE1" s="197"/>
      <c r="AF1" s="197"/>
      <c r="AG1" s="197"/>
      <c r="AH1" s="197"/>
      <c r="AI1" s="197"/>
      <c r="AJ1" s="197"/>
      <c r="AK1" s="197"/>
      <c r="AL1" s="197"/>
      <c r="AM1" s="197"/>
      <c r="AN1" s="197"/>
      <c r="AO1" s="197"/>
      <c r="AP1" s="197"/>
      <c r="AQ1" s="197"/>
      <c r="AR1" s="197"/>
      <c r="AS1" s="197"/>
      <c r="AT1" s="197"/>
      <c r="AU1" s="197"/>
      <c r="AV1" s="197"/>
      <c r="AW1" s="197"/>
      <c r="AX1" s="197"/>
      <c r="AY1" s="197"/>
      <c r="AZ1" s="197"/>
      <c r="BA1" s="197"/>
      <c r="BB1" s="197"/>
      <c r="BC1" s="197"/>
      <c r="BD1" s="197"/>
      <c r="BE1" s="197"/>
      <c r="BF1" s="197"/>
      <c r="BG1" s="197"/>
      <c r="BH1" s="783" t="s">
        <v>448</v>
      </c>
      <c r="BI1" s="1356" t="s">
        <v>263</v>
      </c>
      <c r="BJ1" s="992"/>
      <c r="BK1" s="992"/>
      <c r="BL1" s="993"/>
      <c r="BM1" s="198"/>
      <c r="BN1" s="198"/>
      <c r="BO1" s="790" t="s">
        <v>449</v>
      </c>
      <c r="BP1" s="791"/>
      <c r="BQ1" s="791"/>
      <c r="BR1" s="791"/>
      <c r="BS1" s="791"/>
      <c r="BT1" s="792"/>
    </row>
    <row r="2" spans="1:72" s="20" customFormat="1" ht="11.25" customHeight="1" x14ac:dyDescent="0.2">
      <c r="A2" s="796" t="s">
        <v>450</v>
      </c>
      <c r="B2" s="797"/>
      <c r="C2" s="797"/>
      <c r="D2" s="797"/>
      <c r="E2" s="797"/>
      <c r="F2" s="797"/>
      <c r="G2" s="797"/>
      <c r="H2" s="797"/>
      <c r="I2" s="797"/>
      <c r="J2" s="797"/>
      <c r="K2" s="798"/>
      <c r="L2" s="777"/>
      <c r="M2" s="778"/>
      <c r="N2" s="779"/>
      <c r="O2" s="165"/>
      <c r="P2" s="165"/>
      <c r="Q2" s="165"/>
      <c r="R2" s="165"/>
      <c r="S2" s="165"/>
      <c r="T2" s="778"/>
      <c r="U2" s="778"/>
      <c r="V2" s="196"/>
      <c r="W2" s="196"/>
      <c r="X2" s="197"/>
      <c r="Y2" s="197"/>
      <c r="Z2" s="197"/>
      <c r="AA2" s="197"/>
      <c r="AB2" s="197"/>
      <c r="AC2" s="197"/>
      <c r="AD2" s="197"/>
      <c r="AE2" s="197"/>
      <c r="AF2" s="197"/>
      <c r="AG2" s="197"/>
      <c r="AH2" s="197"/>
      <c r="AI2" s="197"/>
      <c r="AJ2" s="197"/>
      <c r="AK2" s="197"/>
      <c r="AL2" s="197"/>
      <c r="AM2" s="197"/>
      <c r="AN2" s="197"/>
      <c r="AO2" s="197"/>
      <c r="AP2" s="197"/>
      <c r="AQ2" s="197"/>
      <c r="AR2" s="197"/>
      <c r="AS2" s="197"/>
      <c r="AT2" s="197"/>
      <c r="AU2" s="197"/>
      <c r="AV2" s="197"/>
      <c r="AW2" s="197"/>
      <c r="AX2" s="197"/>
      <c r="AY2" s="197"/>
      <c r="AZ2" s="197"/>
      <c r="BA2" s="197"/>
      <c r="BB2" s="197"/>
      <c r="BC2" s="197"/>
      <c r="BD2" s="197"/>
      <c r="BE2" s="197"/>
      <c r="BF2" s="197"/>
      <c r="BG2" s="197"/>
      <c r="BH2" s="784"/>
      <c r="BI2" s="994"/>
      <c r="BJ2" s="994"/>
      <c r="BK2" s="994"/>
      <c r="BL2" s="995"/>
      <c r="BM2" s="199"/>
      <c r="BN2" s="200"/>
      <c r="BO2" s="793"/>
      <c r="BP2" s="794"/>
      <c r="BQ2" s="794"/>
      <c r="BR2" s="794"/>
      <c r="BS2" s="794"/>
      <c r="BT2" s="795"/>
    </row>
    <row r="3" spans="1:72" s="20" customFormat="1" ht="12" customHeight="1" x14ac:dyDescent="0.2">
      <c r="A3" s="172" t="s">
        <v>451</v>
      </c>
      <c r="B3" s="771" t="s">
        <v>452</v>
      </c>
      <c r="C3" s="772"/>
      <c r="D3" s="772"/>
      <c r="E3" s="772"/>
      <c r="F3" s="772"/>
      <c r="G3" s="772"/>
      <c r="H3" s="772"/>
      <c r="I3" s="773"/>
      <c r="J3" s="771" t="s">
        <v>453</v>
      </c>
      <c r="K3" s="773"/>
      <c r="L3" s="777"/>
      <c r="M3" s="778"/>
      <c r="N3" s="779"/>
      <c r="O3" s="165"/>
      <c r="P3" s="165"/>
      <c r="Q3" s="165"/>
      <c r="R3" s="165"/>
      <c r="S3" s="165"/>
      <c r="T3" s="778"/>
      <c r="U3" s="778"/>
      <c r="V3" s="196"/>
      <c r="W3" s="196"/>
      <c r="X3" s="197"/>
      <c r="Y3" s="197"/>
      <c r="Z3" s="197"/>
      <c r="AA3" s="197"/>
      <c r="AB3" s="197"/>
      <c r="AC3" s="197"/>
      <c r="AD3" s="197"/>
      <c r="AE3" s="197"/>
      <c r="AF3" s="197"/>
      <c r="AG3" s="197"/>
      <c r="AH3" s="197"/>
      <c r="AI3" s="197"/>
      <c r="AJ3" s="197"/>
      <c r="AK3" s="197"/>
      <c r="AL3" s="197"/>
      <c r="AM3" s="197"/>
      <c r="AN3" s="197"/>
      <c r="AO3" s="197"/>
      <c r="AP3" s="197"/>
      <c r="AQ3" s="197"/>
      <c r="AR3" s="197"/>
      <c r="AS3" s="197"/>
      <c r="AT3" s="197"/>
      <c r="AU3" s="197"/>
      <c r="AV3" s="197"/>
      <c r="AW3" s="197"/>
      <c r="AX3" s="197"/>
      <c r="AY3" s="197"/>
      <c r="AZ3" s="197"/>
      <c r="BA3" s="197"/>
      <c r="BB3" s="197"/>
      <c r="BC3" s="197"/>
      <c r="BD3" s="197"/>
      <c r="BE3" s="197"/>
      <c r="BF3" s="197"/>
      <c r="BG3" s="197"/>
      <c r="BH3" s="784" t="s">
        <v>454</v>
      </c>
      <c r="BI3" s="1357" t="s">
        <v>2766</v>
      </c>
      <c r="BJ3" s="988"/>
      <c r="BK3" s="988"/>
      <c r="BL3" s="989"/>
      <c r="BM3" s="199"/>
      <c r="BN3" s="200"/>
      <c r="BO3" s="805">
        <v>42562</v>
      </c>
      <c r="BP3" s="806"/>
      <c r="BQ3" s="806"/>
      <c r="BR3" s="806"/>
      <c r="BS3" s="806"/>
      <c r="BT3" s="807"/>
    </row>
    <row r="4" spans="1:72" s="20" customFormat="1" ht="11.25" customHeight="1" x14ac:dyDescent="0.2">
      <c r="A4" s="355" t="s">
        <v>455</v>
      </c>
      <c r="B4" s="811" t="s">
        <v>456</v>
      </c>
      <c r="C4" s="812"/>
      <c r="D4" s="812"/>
      <c r="E4" s="812"/>
      <c r="F4" s="812"/>
      <c r="G4" s="812"/>
      <c r="H4" s="812"/>
      <c r="I4" s="813"/>
      <c r="J4" s="814">
        <v>2</v>
      </c>
      <c r="K4" s="815"/>
      <c r="L4" s="780"/>
      <c r="M4" s="781"/>
      <c r="N4" s="782"/>
      <c r="O4" s="174"/>
      <c r="P4" s="174"/>
      <c r="Q4" s="174"/>
      <c r="R4" s="174"/>
      <c r="S4" s="174"/>
      <c r="T4" s="778"/>
      <c r="U4" s="778"/>
      <c r="V4" s="196"/>
      <c r="W4" s="196"/>
      <c r="X4" s="197"/>
      <c r="Y4" s="197"/>
      <c r="Z4" s="197"/>
      <c r="AA4" s="197"/>
      <c r="AB4" s="197"/>
      <c r="AC4" s="197"/>
      <c r="AD4" s="197"/>
      <c r="AE4" s="197"/>
      <c r="AF4" s="197"/>
      <c r="AG4" s="197"/>
      <c r="AH4" s="197"/>
      <c r="AI4" s="197"/>
      <c r="AJ4" s="197"/>
      <c r="AK4" s="197"/>
      <c r="AL4" s="197"/>
      <c r="AM4" s="197"/>
      <c r="AN4" s="197"/>
      <c r="AO4" s="197"/>
      <c r="AP4" s="197"/>
      <c r="AQ4" s="197"/>
      <c r="AR4" s="197"/>
      <c r="AS4" s="197"/>
      <c r="AT4" s="197"/>
      <c r="AU4" s="197"/>
      <c r="AV4" s="197"/>
      <c r="AW4" s="197"/>
      <c r="AX4" s="197"/>
      <c r="AY4" s="197"/>
      <c r="AZ4" s="197"/>
      <c r="BA4" s="197"/>
      <c r="BB4" s="197"/>
      <c r="BC4" s="197"/>
      <c r="BD4" s="197"/>
      <c r="BE4" s="197"/>
      <c r="BF4" s="197"/>
      <c r="BG4" s="197"/>
      <c r="BH4" s="799"/>
      <c r="BI4" s="990"/>
      <c r="BJ4" s="990"/>
      <c r="BK4" s="990"/>
      <c r="BL4" s="991"/>
      <c r="BM4" s="175"/>
      <c r="BN4" s="175"/>
      <c r="BO4" s="808"/>
      <c r="BP4" s="809"/>
      <c r="BQ4" s="809"/>
      <c r="BR4" s="809"/>
      <c r="BS4" s="809"/>
      <c r="BT4" s="810"/>
    </row>
    <row r="5" spans="1:72" s="21" customFormat="1" ht="5.25" customHeight="1" x14ac:dyDescent="0.2">
      <c r="A5" s="176"/>
      <c r="B5" s="352"/>
      <c r="C5" s="352"/>
      <c r="D5" s="176"/>
      <c r="E5" s="176"/>
      <c r="F5" s="176"/>
      <c r="G5" s="176"/>
      <c r="H5" s="176"/>
      <c r="I5" s="178"/>
      <c r="J5" s="178"/>
      <c r="K5" s="178"/>
      <c r="L5" s="176"/>
      <c r="M5" s="176"/>
      <c r="N5" s="176"/>
      <c r="O5" s="176"/>
      <c r="P5" s="176"/>
      <c r="Q5" s="176"/>
      <c r="R5" s="176"/>
      <c r="S5" s="176"/>
      <c r="T5" s="176"/>
      <c r="U5" s="176"/>
      <c r="V5" s="176"/>
      <c r="W5" s="176"/>
      <c r="X5" s="176"/>
      <c r="Y5" s="176"/>
      <c r="Z5" s="176"/>
      <c r="AA5" s="176"/>
      <c r="AB5" s="176"/>
      <c r="AC5" s="176"/>
      <c r="AD5" s="176"/>
      <c r="AE5" s="176"/>
      <c r="AF5" s="176"/>
      <c r="AG5" s="176"/>
      <c r="AH5" s="176"/>
      <c r="AI5" s="176"/>
      <c r="AJ5" s="176"/>
      <c r="AK5" s="176"/>
      <c r="AL5" s="176"/>
      <c r="AM5" s="176"/>
      <c r="AN5" s="176"/>
      <c r="AO5" s="176"/>
      <c r="AP5" s="176"/>
      <c r="AQ5" s="176"/>
      <c r="AR5" s="176"/>
      <c r="AS5" s="176"/>
      <c r="AT5" s="176"/>
      <c r="AU5" s="176"/>
      <c r="AV5" s="176"/>
      <c r="AW5" s="176"/>
      <c r="AX5" s="176"/>
      <c r="AY5" s="176"/>
      <c r="AZ5" s="176"/>
      <c r="BA5" s="176"/>
      <c r="BB5" s="176"/>
      <c r="BC5" s="176"/>
      <c r="BD5" s="176"/>
      <c r="BE5" s="176"/>
      <c r="BF5" s="176"/>
      <c r="BG5" s="176"/>
      <c r="BH5" s="178"/>
      <c r="BI5" s="178"/>
      <c r="BJ5" s="178"/>
      <c r="BK5" s="176"/>
      <c r="BL5" s="176"/>
      <c r="BM5" s="176"/>
      <c r="BN5" s="176"/>
      <c r="BO5" s="176"/>
      <c r="BP5" s="176"/>
      <c r="BQ5" s="176"/>
      <c r="BR5" s="176"/>
      <c r="BS5" s="176"/>
      <c r="BT5" s="352"/>
    </row>
    <row r="6" spans="1:72" s="21" customFormat="1" ht="11.25" x14ac:dyDescent="0.2">
      <c r="A6" s="816" t="s">
        <v>457</v>
      </c>
      <c r="B6" s="816"/>
      <c r="C6" s="816"/>
      <c r="D6" s="816"/>
      <c r="E6" s="816"/>
      <c r="F6" s="816"/>
      <c r="G6" s="816"/>
      <c r="H6" s="816"/>
      <c r="I6" s="816"/>
      <c r="J6" s="816"/>
      <c r="K6" s="816"/>
      <c r="L6" s="816"/>
      <c r="M6" s="816"/>
      <c r="N6" s="816"/>
      <c r="O6" s="817" t="s">
        <v>608</v>
      </c>
      <c r="P6" s="818"/>
      <c r="Q6" s="818"/>
      <c r="R6" s="819"/>
      <c r="S6" s="820" t="s">
        <v>459</v>
      </c>
      <c r="T6" s="821"/>
      <c r="U6" s="821"/>
      <c r="V6" s="821"/>
      <c r="W6" s="821"/>
      <c r="X6" s="821"/>
      <c r="Y6" s="821"/>
      <c r="Z6" s="821"/>
      <c r="AA6" s="821"/>
      <c r="AB6" s="821"/>
      <c r="AC6" s="821"/>
      <c r="AD6" s="821"/>
      <c r="AE6" s="821"/>
      <c r="AF6" s="821"/>
      <c r="AG6" s="821"/>
      <c r="AH6" s="821"/>
      <c r="AI6" s="821"/>
      <c r="AJ6" s="821"/>
      <c r="AK6" s="821"/>
      <c r="AL6" s="821"/>
      <c r="AM6" s="821"/>
      <c r="AN6" s="821"/>
      <c r="AO6" s="821"/>
      <c r="AP6" s="821"/>
      <c r="AQ6" s="821"/>
      <c r="AR6" s="821"/>
      <c r="AS6" s="821"/>
      <c r="AT6" s="821"/>
      <c r="AU6" s="821"/>
      <c r="AV6" s="821"/>
      <c r="AW6" s="821"/>
      <c r="AX6" s="821"/>
      <c r="AY6" s="821"/>
      <c r="AZ6" s="821"/>
      <c r="BA6" s="821"/>
      <c r="BB6" s="821"/>
      <c r="BC6" s="821"/>
      <c r="BD6" s="821"/>
      <c r="BE6" s="821"/>
      <c r="BF6" s="821"/>
      <c r="BG6" s="822"/>
      <c r="BH6" s="823" t="s">
        <v>460</v>
      </c>
      <c r="BI6" s="823"/>
      <c r="BJ6" s="823"/>
      <c r="BK6" s="823"/>
      <c r="BL6" s="823"/>
      <c r="BM6" s="823"/>
      <c r="BN6" s="823"/>
      <c r="BO6" s="823"/>
      <c r="BP6" s="823"/>
      <c r="BQ6" s="823"/>
      <c r="BR6" s="823"/>
      <c r="BS6" s="823"/>
      <c r="BT6" s="823"/>
    </row>
    <row r="7" spans="1:72" s="21" customFormat="1" ht="12.75" customHeight="1" x14ac:dyDescent="0.2">
      <c r="A7" s="800" t="s">
        <v>452</v>
      </c>
      <c r="B7" s="800" t="s">
        <v>461</v>
      </c>
      <c r="C7" s="800" t="s">
        <v>451</v>
      </c>
      <c r="D7" s="800" t="s">
        <v>462</v>
      </c>
      <c r="E7" s="800"/>
      <c r="F7" s="800"/>
      <c r="G7" s="800" t="s">
        <v>463</v>
      </c>
      <c r="H7" s="800" t="s">
        <v>464</v>
      </c>
      <c r="I7" s="800"/>
      <c r="J7" s="800"/>
      <c r="K7" s="800"/>
      <c r="L7" s="800" t="s">
        <v>465</v>
      </c>
      <c r="M7" s="800"/>
      <c r="N7" s="800"/>
      <c r="O7" s="825" t="s">
        <v>458</v>
      </c>
      <c r="P7" s="826"/>
      <c r="Q7" s="826"/>
      <c r="R7" s="827"/>
      <c r="S7" s="824" t="s">
        <v>466</v>
      </c>
      <c r="T7" s="824"/>
      <c r="U7" s="824" t="s">
        <v>467</v>
      </c>
      <c r="V7" s="824"/>
      <c r="W7" s="824" t="s">
        <v>468</v>
      </c>
      <c r="X7" s="824"/>
      <c r="Y7" s="824" t="s">
        <v>469</v>
      </c>
      <c r="Z7" s="824"/>
      <c r="AA7" s="824" t="s">
        <v>470</v>
      </c>
      <c r="AB7" s="824"/>
      <c r="AC7" s="824" t="s">
        <v>471</v>
      </c>
      <c r="AD7" s="824"/>
      <c r="AE7" s="824" t="s">
        <v>472</v>
      </c>
      <c r="AF7" s="824"/>
      <c r="AG7" s="824" t="s">
        <v>473</v>
      </c>
      <c r="AH7" s="824"/>
      <c r="AI7" s="824" t="s">
        <v>474</v>
      </c>
      <c r="AJ7" s="824"/>
      <c r="AK7" s="824" t="s">
        <v>475</v>
      </c>
      <c r="AL7" s="824"/>
      <c r="AM7" s="824" t="s">
        <v>476</v>
      </c>
      <c r="AN7" s="824"/>
      <c r="AO7" s="824" t="s">
        <v>477</v>
      </c>
      <c r="AP7" s="824"/>
      <c r="AQ7" s="824" t="s">
        <v>478</v>
      </c>
      <c r="AR7" s="824"/>
      <c r="AS7" s="824" t="s">
        <v>479</v>
      </c>
      <c r="AT7" s="824"/>
      <c r="AU7" s="824" t="s">
        <v>480</v>
      </c>
      <c r="AV7" s="824"/>
      <c r="AW7" s="824" t="s">
        <v>481</v>
      </c>
      <c r="AX7" s="824"/>
      <c r="AY7" s="824" t="s">
        <v>482</v>
      </c>
      <c r="AZ7" s="824"/>
      <c r="BA7" s="824" t="s">
        <v>483</v>
      </c>
      <c r="BB7" s="824"/>
      <c r="BC7" s="828" t="s">
        <v>484</v>
      </c>
      <c r="BD7" s="829"/>
      <c r="BE7" s="829"/>
      <c r="BF7" s="829"/>
      <c r="BG7" s="830"/>
      <c r="BH7" s="824" t="s">
        <v>485</v>
      </c>
      <c r="BI7" s="824"/>
      <c r="BJ7" s="824"/>
      <c r="BK7" s="824"/>
      <c r="BL7" s="824"/>
      <c r="BM7" s="824"/>
      <c r="BN7" s="824"/>
      <c r="BO7" s="824" t="s">
        <v>486</v>
      </c>
      <c r="BP7" s="824"/>
      <c r="BQ7" s="824"/>
      <c r="BR7" s="824"/>
      <c r="BS7" s="824"/>
      <c r="BT7" s="824"/>
    </row>
    <row r="8" spans="1:72" ht="15" customHeight="1" x14ac:dyDescent="0.2">
      <c r="A8" s="800"/>
      <c r="B8" s="800"/>
      <c r="C8" s="800"/>
      <c r="D8" s="800"/>
      <c r="E8" s="800"/>
      <c r="F8" s="800"/>
      <c r="G8" s="800"/>
      <c r="H8" s="800"/>
      <c r="I8" s="800"/>
      <c r="J8" s="800"/>
      <c r="K8" s="800"/>
      <c r="L8" s="800"/>
      <c r="M8" s="800"/>
      <c r="N8" s="800"/>
      <c r="O8" s="179" t="s">
        <v>487</v>
      </c>
      <c r="P8" s="179" t="s">
        <v>132</v>
      </c>
      <c r="Q8" s="179" t="s">
        <v>581</v>
      </c>
      <c r="R8" s="179" t="s">
        <v>582</v>
      </c>
      <c r="S8" s="350" t="s">
        <v>488</v>
      </c>
      <c r="T8" s="350" t="s">
        <v>489</v>
      </c>
      <c r="U8" s="350" t="s">
        <v>488</v>
      </c>
      <c r="V8" s="350" t="s">
        <v>489</v>
      </c>
      <c r="W8" s="350" t="s">
        <v>488</v>
      </c>
      <c r="X8" s="350" t="s">
        <v>489</v>
      </c>
      <c r="Y8" s="350" t="s">
        <v>488</v>
      </c>
      <c r="Z8" s="350" t="s">
        <v>489</v>
      </c>
      <c r="AA8" s="350" t="s">
        <v>488</v>
      </c>
      <c r="AB8" s="350" t="s">
        <v>489</v>
      </c>
      <c r="AC8" s="350" t="s">
        <v>488</v>
      </c>
      <c r="AD8" s="350" t="s">
        <v>489</v>
      </c>
      <c r="AE8" s="350" t="s">
        <v>488</v>
      </c>
      <c r="AF8" s="350" t="s">
        <v>489</v>
      </c>
      <c r="AG8" s="350" t="s">
        <v>488</v>
      </c>
      <c r="AH8" s="350" t="s">
        <v>489</v>
      </c>
      <c r="AI8" s="350" t="s">
        <v>488</v>
      </c>
      <c r="AJ8" s="350" t="s">
        <v>489</v>
      </c>
      <c r="AK8" s="350" t="s">
        <v>488</v>
      </c>
      <c r="AL8" s="350" t="s">
        <v>489</v>
      </c>
      <c r="AM8" s="350" t="s">
        <v>488</v>
      </c>
      <c r="AN8" s="350" t="s">
        <v>489</v>
      </c>
      <c r="AO8" s="350" t="s">
        <v>488</v>
      </c>
      <c r="AP8" s="350" t="s">
        <v>489</v>
      </c>
      <c r="AQ8" s="350" t="s">
        <v>488</v>
      </c>
      <c r="AR8" s="350" t="s">
        <v>489</v>
      </c>
      <c r="AS8" s="350" t="s">
        <v>488</v>
      </c>
      <c r="AT8" s="350" t="s">
        <v>489</v>
      </c>
      <c r="AU8" s="350" t="s">
        <v>488</v>
      </c>
      <c r="AV8" s="350" t="s">
        <v>489</v>
      </c>
      <c r="AW8" s="350" t="s">
        <v>488</v>
      </c>
      <c r="AX8" s="350" t="s">
        <v>489</v>
      </c>
      <c r="AY8" s="350" t="s">
        <v>488</v>
      </c>
      <c r="AZ8" s="350" t="s">
        <v>489</v>
      </c>
      <c r="BA8" s="350" t="s">
        <v>488</v>
      </c>
      <c r="BB8" s="350" t="s">
        <v>489</v>
      </c>
      <c r="BC8" s="350" t="s">
        <v>490</v>
      </c>
      <c r="BD8" s="350" t="s">
        <v>488</v>
      </c>
      <c r="BE8" s="350" t="s">
        <v>489</v>
      </c>
      <c r="BF8" s="350" t="s">
        <v>491</v>
      </c>
      <c r="BG8" s="350" t="s">
        <v>492</v>
      </c>
      <c r="BH8" s="800" t="s">
        <v>493</v>
      </c>
      <c r="BI8" s="800"/>
      <c r="BJ8" s="800"/>
      <c r="BK8" s="350" t="s">
        <v>494</v>
      </c>
      <c r="BL8" s="350" t="s">
        <v>495</v>
      </c>
      <c r="BM8" s="350" t="s">
        <v>496</v>
      </c>
      <c r="BN8" s="350" t="s">
        <v>497</v>
      </c>
      <c r="BO8" s="350" t="s">
        <v>490</v>
      </c>
      <c r="BP8" s="350" t="s">
        <v>491</v>
      </c>
      <c r="BQ8" s="350" t="s">
        <v>488</v>
      </c>
      <c r="BR8" s="350" t="s">
        <v>489</v>
      </c>
      <c r="BS8" s="350" t="s">
        <v>498</v>
      </c>
      <c r="BT8" s="350" t="s">
        <v>499</v>
      </c>
    </row>
    <row r="9" spans="1:72" s="24" customFormat="1" ht="180.75" customHeight="1" x14ac:dyDescent="0.2">
      <c r="A9" s="831" t="s">
        <v>264</v>
      </c>
      <c r="B9" s="831" t="s">
        <v>265</v>
      </c>
      <c r="C9" s="831" t="s">
        <v>2767</v>
      </c>
      <c r="D9" s="831" t="s">
        <v>266</v>
      </c>
      <c r="E9" s="831"/>
      <c r="F9" s="831"/>
      <c r="G9" s="344" t="s">
        <v>511</v>
      </c>
      <c r="H9" s="344">
        <v>1</v>
      </c>
      <c r="I9" s="850" t="s">
        <v>655</v>
      </c>
      <c r="J9" s="850"/>
      <c r="K9" s="850"/>
      <c r="L9" s="831" t="s">
        <v>656</v>
      </c>
      <c r="M9" s="831"/>
      <c r="N9" s="831"/>
      <c r="O9" s="831" t="s">
        <v>33</v>
      </c>
      <c r="P9" s="831" t="s">
        <v>33</v>
      </c>
      <c r="Q9" s="831"/>
      <c r="R9" s="831"/>
      <c r="S9" s="343"/>
      <c r="T9" s="846"/>
      <c r="U9" s="343"/>
      <c r="V9" s="846"/>
      <c r="W9" s="343"/>
      <c r="X9" s="846"/>
      <c r="Y9" s="343"/>
      <c r="Z9" s="846"/>
      <c r="AA9" s="343"/>
      <c r="AB9" s="846"/>
      <c r="AC9" s="343">
        <v>4</v>
      </c>
      <c r="AD9" s="846">
        <v>3</v>
      </c>
      <c r="AE9" s="343">
        <v>4</v>
      </c>
      <c r="AF9" s="846">
        <v>3</v>
      </c>
      <c r="AG9" s="343">
        <v>3</v>
      </c>
      <c r="AH9" s="846">
        <v>3</v>
      </c>
      <c r="AI9" s="343">
        <v>3</v>
      </c>
      <c r="AJ9" s="846">
        <v>3</v>
      </c>
      <c r="AK9" s="343">
        <v>4</v>
      </c>
      <c r="AL9" s="846">
        <v>3</v>
      </c>
      <c r="AM9" s="343">
        <v>4</v>
      </c>
      <c r="AN9" s="846">
        <v>3</v>
      </c>
      <c r="AO9" s="343"/>
      <c r="AP9" s="846"/>
      <c r="AQ9" s="343"/>
      <c r="AR9" s="846"/>
      <c r="AS9" s="343"/>
      <c r="AT9" s="846"/>
      <c r="AU9" s="343"/>
      <c r="AV9" s="846"/>
      <c r="AW9" s="343"/>
      <c r="AX9" s="846"/>
      <c r="AY9" s="343"/>
      <c r="AZ9" s="846"/>
      <c r="BA9" s="343"/>
      <c r="BB9" s="846"/>
      <c r="BC9" s="342">
        <f t="shared" ref="BC9:BC64" si="0">AVERAGE(S9,U9,W9,Y9,AA9,AC9,AE9,AG9,AI9,AK9,AM9,AO9,AQ9,AS9,AU9,AW9,AY9,BA9)</f>
        <v>3.6666666666666665</v>
      </c>
      <c r="BD9" s="858">
        <f>SUM((BC9*(BC9/SUM(BC9:BC12))),(BC10*(BC10/SUM(BC9:BC12))),(BC11*(BC11/SUM(BC9:BC12))),(BC12*(BC12/SUM(BC9:BC12))))</f>
        <v>3.2735042735042734</v>
      </c>
      <c r="BE9" s="858">
        <f>AVERAGE(T9,V9,X9,Z9,AB9,AD9,AF9,AH9,AJ9,AL9,AN9,AP9,AR9,AT9,AV9,AX9,AZ9,BB9)</f>
        <v>3</v>
      </c>
      <c r="BF9" s="342">
        <f>IF(BE9=0,#REF!,BE9)</f>
        <v>3</v>
      </c>
      <c r="BG9" s="860">
        <f>BD9*BE9</f>
        <v>9.8205128205128212</v>
      </c>
      <c r="BH9" s="850" t="s">
        <v>657</v>
      </c>
      <c r="BI9" s="850"/>
      <c r="BJ9" s="850"/>
      <c r="BK9" s="340" t="s">
        <v>658</v>
      </c>
      <c r="BL9" s="344" t="s">
        <v>504</v>
      </c>
      <c r="BM9" s="344" t="s">
        <v>502</v>
      </c>
      <c r="BN9" s="344" t="s">
        <v>505</v>
      </c>
      <c r="BO9" s="342">
        <f>IF(AND(BM9="Fuerte",BC9&gt;2.9)*OR(BN9="Probabilidad",BN9="Ambos"),BC9-2,IF(AND(BM9="Fuerte",BC9&lt;3)*OR(BN9="Probabilidad",BN9="Ambos"),1,IF(AND(BM9="Medio",BC9&gt;1.9)*OR(BN9="Probabilidad",BN9="Ambos"),BC9-1,IF(AND(BM9="Medio",BC9&lt;2)*OR(BN9="Probabilidad",BN9="Ambos"),1,BC9))))</f>
        <v>2.6666666666666665</v>
      </c>
      <c r="BP9" s="342">
        <f>IF(AND(BM9="Fuerte",BF9&gt;2.9)*OR(BN9="Impacto",BN9="Ambos"),BF9-2,IF(AND(BM9="Fuerte",BF9&lt;3)*OR(BN9="Impacto",BN9="Ambos"),1,IF(AND(BM9="Medio",BF9&gt;1.9)*OR(BN9="Impacto",BN9="Ambos"),BF9-1,IF(AND(BM9="Medio",BF9&lt;2)*OR(BN9="Impacto",BN9="Ambos"),1,BF9))))</f>
        <v>2</v>
      </c>
      <c r="BQ9" s="858">
        <f>SUM((BO9*(BO9/SUM(BO9:BO12))),(BO10*(BO10/SUM(BO9:BO12))),(BO11*(BO11/SUM(BO9:BO12))),(BO12*(BO12/SUM(BO9:BO12))))</f>
        <v>2.283950617283951</v>
      </c>
      <c r="BR9" s="858">
        <f>SUM((BP9*(BP9/SUM(BP9:BP12))),(BP10*(BP10/SUM(BP9:BP12))),(BP11*(BP11/SUM(BP9:BP12))),(BP12*(BP12/SUM(BP9:BP12))))</f>
        <v>2.5999999999999996</v>
      </c>
      <c r="BS9" s="860">
        <f>BQ9*BR9</f>
        <v>5.9382716049382713</v>
      </c>
      <c r="BT9" s="846" t="str">
        <f>INDEX([3]Listas!E$20:I$24,MATCH(BQ9,[3]Listas!D$20:D$24,1),MATCH(BR9,[3]Listas!E$19:I$19,1))</f>
        <v>INFERIOR</v>
      </c>
    </row>
    <row r="10" spans="1:72" s="24" customFormat="1" ht="233.25" customHeight="1" x14ac:dyDescent="0.2">
      <c r="A10" s="831"/>
      <c r="B10" s="831"/>
      <c r="C10" s="831"/>
      <c r="D10" s="831"/>
      <c r="E10" s="831"/>
      <c r="F10" s="831"/>
      <c r="G10" s="344" t="s">
        <v>508</v>
      </c>
      <c r="H10" s="344">
        <v>2</v>
      </c>
      <c r="I10" s="850" t="s">
        <v>659</v>
      </c>
      <c r="J10" s="850"/>
      <c r="K10" s="850"/>
      <c r="L10" s="831"/>
      <c r="M10" s="831"/>
      <c r="N10" s="831"/>
      <c r="O10" s="831"/>
      <c r="P10" s="831"/>
      <c r="Q10" s="831"/>
      <c r="R10" s="831"/>
      <c r="S10" s="343"/>
      <c r="T10" s="846"/>
      <c r="U10" s="343"/>
      <c r="V10" s="846"/>
      <c r="W10" s="343"/>
      <c r="X10" s="846"/>
      <c r="Y10" s="343"/>
      <c r="Z10" s="846"/>
      <c r="AA10" s="343"/>
      <c r="AB10" s="846"/>
      <c r="AC10" s="343">
        <v>3</v>
      </c>
      <c r="AD10" s="846"/>
      <c r="AE10" s="343">
        <v>3</v>
      </c>
      <c r="AF10" s="846"/>
      <c r="AG10" s="343">
        <v>3</v>
      </c>
      <c r="AH10" s="846"/>
      <c r="AI10" s="343">
        <v>3</v>
      </c>
      <c r="AJ10" s="846"/>
      <c r="AK10" s="343">
        <v>3</v>
      </c>
      <c r="AL10" s="846"/>
      <c r="AM10" s="343">
        <v>3</v>
      </c>
      <c r="AN10" s="846"/>
      <c r="AO10" s="343"/>
      <c r="AP10" s="846"/>
      <c r="AQ10" s="343"/>
      <c r="AR10" s="846"/>
      <c r="AS10" s="343"/>
      <c r="AT10" s="846"/>
      <c r="AU10" s="343"/>
      <c r="AV10" s="846"/>
      <c r="AW10" s="343"/>
      <c r="AX10" s="846"/>
      <c r="AY10" s="343"/>
      <c r="AZ10" s="846"/>
      <c r="BA10" s="343"/>
      <c r="BB10" s="846"/>
      <c r="BC10" s="342">
        <f t="shared" si="0"/>
        <v>3</v>
      </c>
      <c r="BD10" s="858"/>
      <c r="BE10" s="1011"/>
      <c r="BF10" s="342">
        <f>IF(BE10=0,BF9,BE10)</f>
        <v>3</v>
      </c>
      <c r="BG10" s="860">
        <f>BD10*BE10</f>
        <v>0</v>
      </c>
      <c r="BH10" s="850" t="s">
        <v>2768</v>
      </c>
      <c r="BI10" s="850"/>
      <c r="BJ10" s="850"/>
      <c r="BK10" s="340" t="s">
        <v>2769</v>
      </c>
      <c r="BL10" s="1" t="s">
        <v>515</v>
      </c>
      <c r="BM10" s="344" t="s">
        <v>502</v>
      </c>
      <c r="BN10" s="344" t="s">
        <v>517</v>
      </c>
      <c r="BO10" s="342">
        <f>IF(AND(BM10="Fuerte",BC10&gt;2.9)*OR(BN10="Probabilidad",BN10="Ambos"),BC10-2,IF(AND(BM10="Fuerte",BC10&lt;3)*OR(BN10="Probabilidad",BN10="Ambos"),1,IF(AND(BM10="Medio",BC10&gt;1.9)*OR(BN10="Probabilidad",BN10="Ambos"),BC10-1,IF(AND(BM10="Medio",BC10&lt;2)*OR(BN10="Probabilidad",BN10="Ambos"),1,BC10))))</f>
        <v>2</v>
      </c>
      <c r="BP10" s="342">
        <f>IF(AND(BM10="Fuerte",BF10&gt;2.9)*OR(BN10="Impacto",BN10="Ambos"),BF10-2,IF(AND(BM10="Fuerte",BF10&lt;3)*OR(BN10="Impacto",BN10="Ambos"),1,IF(AND(BM10="Medio",BF10&gt;1.9)*OR(BN10="Impacto",BN10="Ambos"),BF10-1,IF(AND(BM10="Medio",BF10&lt;2)*OR(BN10="Impacto",BN10="Ambos"),1,BF10))))</f>
        <v>3</v>
      </c>
      <c r="BQ10" s="858"/>
      <c r="BR10" s="858"/>
      <c r="BS10" s="860"/>
      <c r="BT10" s="846" t="e">
        <f>INDEX([3]Listas!E$20:I$24,MATCH(BQ10,[3]Listas!D$20:D$24,1),MATCH(BR10,[3]Listas!E$19:I$19,1))</f>
        <v>#N/A</v>
      </c>
    </row>
    <row r="11" spans="1:72" s="24" customFormat="1" ht="276.75" customHeight="1" x14ac:dyDescent="0.2">
      <c r="A11" s="831"/>
      <c r="B11" s="831"/>
      <c r="C11" s="831"/>
      <c r="D11" s="831"/>
      <c r="E11" s="831"/>
      <c r="F11" s="831"/>
      <c r="G11" s="344" t="s">
        <v>514</v>
      </c>
      <c r="H11" s="344">
        <v>3</v>
      </c>
      <c r="I11" s="850" t="s">
        <v>660</v>
      </c>
      <c r="J11" s="850"/>
      <c r="K11" s="850"/>
      <c r="L11" s="831"/>
      <c r="M11" s="831"/>
      <c r="N11" s="831"/>
      <c r="O11" s="831"/>
      <c r="P11" s="831"/>
      <c r="Q11" s="831"/>
      <c r="R11" s="831"/>
      <c r="S11" s="343"/>
      <c r="T11" s="846"/>
      <c r="U11" s="343"/>
      <c r="V11" s="846"/>
      <c r="W11" s="343"/>
      <c r="X11" s="846"/>
      <c r="Y11" s="343"/>
      <c r="Z11" s="846"/>
      <c r="AA11" s="343"/>
      <c r="AB11" s="846"/>
      <c r="AC11" s="343">
        <v>3</v>
      </c>
      <c r="AD11" s="846"/>
      <c r="AE11" s="343">
        <v>3</v>
      </c>
      <c r="AF11" s="846"/>
      <c r="AG11" s="343">
        <v>4</v>
      </c>
      <c r="AH11" s="846"/>
      <c r="AI11" s="343">
        <v>4</v>
      </c>
      <c r="AJ11" s="846"/>
      <c r="AK11" s="343">
        <v>3</v>
      </c>
      <c r="AL11" s="846"/>
      <c r="AM11" s="343">
        <v>3</v>
      </c>
      <c r="AN11" s="846"/>
      <c r="AO11" s="343"/>
      <c r="AP11" s="846"/>
      <c r="AQ11" s="343"/>
      <c r="AR11" s="846"/>
      <c r="AS11" s="343"/>
      <c r="AT11" s="846"/>
      <c r="AU11" s="343"/>
      <c r="AV11" s="846"/>
      <c r="AW11" s="343"/>
      <c r="AX11" s="846"/>
      <c r="AY11" s="343"/>
      <c r="AZ11" s="846"/>
      <c r="BA11" s="343"/>
      <c r="BB11" s="846"/>
      <c r="BC11" s="342">
        <f t="shared" si="0"/>
        <v>3.3333333333333335</v>
      </c>
      <c r="BD11" s="858"/>
      <c r="BE11" s="1011"/>
      <c r="BF11" s="342">
        <f>IF(BE11=0,BF10,BE11)</f>
        <v>3</v>
      </c>
      <c r="BG11" s="860">
        <f>BD11*BE11</f>
        <v>0</v>
      </c>
      <c r="BH11" s="850" t="s">
        <v>661</v>
      </c>
      <c r="BI11" s="850"/>
      <c r="BJ11" s="850"/>
      <c r="BK11" s="340" t="s">
        <v>2770</v>
      </c>
      <c r="BL11" s="344" t="s">
        <v>504</v>
      </c>
      <c r="BM11" s="344" t="s">
        <v>502</v>
      </c>
      <c r="BN11" s="344" t="s">
        <v>505</v>
      </c>
      <c r="BO11" s="342">
        <f>IF(AND(BM11="Fuerte",BC11&gt;2.9)*OR(BN11="Probabilidad",BN11="Ambos"),BC11-2,IF(AND(BM11="Fuerte",BC11&lt;3)*OR(BN11="Probabilidad",BN11="Ambos"),1,IF(AND(BM11="Medio",BC11&gt;1.9)*OR(BN11="Probabilidad",BN11="Ambos"),BC11-1,IF(AND(BM11="Medio",BC11&lt;2)*OR(BN11="Probabilidad",BN11="Ambos"),1,BC11))))</f>
        <v>2.3333333333333335</v>
      </c>
      <c r="BP11" s="342">
        <f>IF(AND(BM11="Fuerte",BF11&gt;2.9)*OR(BN11="Impacto",BN11="Ambos"),BF11-2,IF(AND(BM11="Fuerte",BF11&lt;3)*OR(BN11="Impacto",BN11="Ambos"),1,IF(AND(BM11="Medio",BF11&gt;1.9)*OR(BN11="Impacto",BN11="Ambos"),BF11-1,IF(AND(BM11="Medio",BF11&lt;2)*OR(BN11="Impacto",BN11="Ambos"),1,BF11))))</f>
        <v>2</v>
      </c>
      <c r="BQ11" s="858"/>
      <c r="BR11" s="858"/>
      <c r="BS11" s="860"/>
      <c r="BT11" s="846" t="e">
        <f>INDEX([3]Listas!E$20:I$24,MATCH(BQ11,[3]Listas!D$20:D$24,1),MATCH(BR11,[3]Listas!E$19:I$19,1))</f>
        <v>#N/A</v>
      </c>
    </row>
    <row r="12" spans="1:72" s="24" customFormat="1" ht="186.75" customHeight="1" x14ac:dyDescent="0.2">
      <c r="A12" s="831"/>
      <c r="B12" s="831"/>
      <c r="C12" s="831"/>
      <c r="D12" s="831"/>
      <c r="E12" s="831"/>
      <c r="F12" s="831"/>
      <c r="G12" s="344" t="s">
        <v>511</v>
      </c>
      <c r="H12" s="344">
        <v>4</v>
      </c>
      <c r="I12" s="850" t="s">
        <v>662</v>
      </c>
      <c r="J12" s="850"/>
      <c r="K12" s="850"/>
      <c r="L12" s="831"/>
      <c r="M12" s="831"/>
      <c r="N12" s="831"/>
      <c r="O12" s="831"/>
      <c r="P12" s="831"/>
      <c r="Q12" s="831"/>
      <c r="R12" s="831"/>
      <c r="S12" s="343"/>
      <c r="T12" s="846"/>
      <c r="U12" s="343"/>
      <c r="V12" s="846"/>
      <c r="W12" s="343"/>
      <c r="X12" s="846"/>
      <c r="Y12" s="343"/>
      <c r="Z12" s="846"/>
      <c r="AA12" s="343"/>
      <c r="AB12" s="846"/>
      <c r="AC12" s="343">
        <v>3</v>
      </c>
      <c r="AD12" s="846"/>
      <c r="AE12" s="343">
        <v>3</v>
      </c>
      <c r="AF12" s="846"/>
      <c r="AG12" s="343">
        <v>3</v>
      </c>
      <c r="AH12" s="846"/>
      <c r="AI12" s="343">
        <v>3</v>
      </c>
      <c r="AJ12" s="846"/>
      <c r="AK12" s="343">
        <v>3</v>
      </c>
      <c r="AL12" s="846"/>
      <c r="AM12" s="343">
        <v>3</v>
      </c>
      <c r="AN12" s="846"/>
      <c r="AO12" s="343"/>
      <c r="AP12" s="846"/>
      <c r="AQ12" s="343"/>
      <c r="AR12" s="846"/>
      <c r="AS12" s="343"/>
      <c r="AT12" s="846"/>
      <c r="AU12" s="343"/>
      <c r="AV12" s="846"/>
      <c r="AW12" s="343"/>
      <c r="AX12" s="846"/>
      <c r="AY12" s="343"/>
      <c r="AZ12" s="846"/>
      <c r="BA12" s="343"/>
      <c r="BB12" s="846"/>
      <c r="BC12" s="342">
        <f t="shared" si="0"/>
        <v>3</v>
      </c>
      <c r="BD12" s="858"/>
      <c r="BE12" s="1011"/>
      <c r="BF12" s="342">
        <f>IF(BE12=0,BF11,BE12)</f>
        <v>3</v>
      </c>
      <c r="BG12" s="860">
        <f>BD12*BE12</f>
        <v>0</v>
      </c>
      <c r="BH12" s="850" t="s">
        <v>663</v>
      </c>
      <c r="BI12" s="850"/>
      <c r="BJ12" s="850"/>
      <c r="BK12" s="340" t="s">
        <v>2771</v>
      </c>
      <c r="BL12" s="344" t="s">
        <v>515</v>
      </c>
      <c r="BM12" s="344" t="s">
        <v>502</v>
      </c>
      <c r="BN12" s="344" t="s">
        <v>517</v>
      </c>
      <c r="BO12" s="342">
        <f>IF(AND(BM12="Fuerte",BC12&gt;2.9)*OR(BN12="Probabilidad",BN12="Ambos"),BC12-2,IF(AND(BM12="Fuerte",BC12&lt;3)*OR(BN12="Probabilidad",BN12="Ambos"),1,IF(AND(BM12="Medio",BC12&gt;1.9)*OR(BN12="Probabilidad",BN12="Ambos"),BC12-1,IF(AND(BM12="Medio",BC12&lt;2)*OR(BN12="Probabilidad",BN12="Ambos"),1,BC12))))</f>
        <v>2</v>
      </c>
      <c r="BP12" s="342">
        <f>IF(AND(BM12="Fuerte",BF12&gt;2.9)*OR(BN12="Impacto",BN12="Ambos"),BF12-2,IF(AND(BM12="Fuerte",BF12&lt;3)*OR(BN12="Impacto",BN12="Ambos"),1,IF(AND(BM12="Medio",BF12&gt;1.9)*OR(BN12="Impacto",BN12="Ambos"),BF12-1,IF(AND(BM12="Medio",BF12&lt;2)*OR(BN12="Impacto",BN12="Ambos"),1,BF12))))</f>
        <v>3</v>
      </c>
      <c r="BQ12" s="858"/>
      <c r="BR12" s="858"/>
      <c r="BS12" s="860"/>
      <c r="BT12" s="846" t="e">
        <f>INDEX([3]Listas!E$20:I$24,MATCH(BQ12,[3]Listas!D$20:D$24,1),MATCH(BR12,[3]Listas!E$19:I$19,1))</f>
        <v>#N/A</v>
      </c>
    </row>
    <row r="13" spans="1:72" s="24" customFormat="1" ht="99.75" customHeight="1" x14ac:dyDescent="0.2">
      <c r="A13" s="1106" t="s">
        <v>264</v>
      </c>
      <c r="B13" s="831" t="s">
        <v>267</v>
      </c>
      <c r="C13" s="831" t="s">
        <v>2772</v>
      </c>
      <c r="D13" s="831" t="s">
        <v>268</v>
      </c>
      <c r="E13" s="831"/>
      <c r="F13" s="831"/>
      <c r="G13" s="344" t="s">
        <v>511</v>
      </c>
      <c r="H13" s="344">
        <v>1</v>
      </c>
      <c r="I13" s="843" t="s">
        <v>269</v>
      </c>
      <c r="J13" s="844"/>
      <c r="K13" s="845"/>
      <c r="L13" s="831" t="s">
        <v>270</v>
      </c>
      <c r="M13" s="831"/>
      <c r="N13" s="831"/>
      <c r="O13" s="831" t="s">
        <v>33</v>
      </c>
      <c r="P13" s="831" t="s">
        <v>33</v>
      </c>
      <c r="Q13" s="831"/>
      <c r="R13" s="831"/>
      <c r="S13" s="343"/>
      <c r="T13" s="846"/>
      <c r="U13" s="343"/>
      <c r="V13" s="846"/>
      <c r="W13" s="343"/>
      <c r="X13" s="846"/>
      <c r="Y13" s="343"/>
      <c r="Z13" s="846"/>
      <c r="AA13" s="343"/>
      <c r="AB13" s="846"/>
      <c r="AC13" s="343">
        <v>4</v>
      </c>
      <c r="AD13" s="846">
        <v>3</v>
      </c>
      <c r="AE13" s="343">
        <v>4</v>
      </c>
      <c r="AF13" s="846">
        <v>3</v>
      </c>
      <c r="AG13" s="343">
        <v>3</v>
      </c>
      <c r="AH13" s="846">
        <v>3</v>
      </c>
      <c r="AI13" s="343">
        <v>3</v>
      </c>
      <c r="AJ13" s="846">
        <v>2</v>
      </c>
      <c r="AK13" s="343">
        <v>4</v>
      </c>
      <c r="AL13" s="846">
        <v>2</v>
      </c>
      <c r="AM13" s="343">
        <v>4</v>
      </c>
      <c r="AN13" s="846">
        <v>3</v>
      </c>
      <c r="AO13" s="343"/>
      <c r="AP13" s="846"/>
      <c r="AQ13" s="343"/>
      <c r="AR13" s="846"/>
      <c r="AS13" s="343"/>
      <c r="AT13" s="846"/>
      <c r="AU13" s="343"/>
      <c r="AV13" s="846"/>
      <c r="AW13" s="343"/>
      <c r="AX13" s="846"/>
      <c r="AY13" s="343"/>
      <c r="AZ13" s="846"/>
      <c r="BA13" s="343"/>
      <c r="BB13" s="846"/>
      <c r="BC13" s="342">
        <f t="shared" si="0"/>
        <v>3.6666666666666665</v>
      </c>
      <c r="BD13" s="858">
        <f>SUM((BC13*(BC13/SUM(BC13:BC14))),(BC14*(BC14/SUM(BC13:BC14))))</f>
        <v>3.7518518518518524</v>
      </c>
      <c r="BE13" s="851">
        <f>AVERAGE(T13,V13,X13,Z13,AB13,AD13,AF13,AH13,AJ13,AL13,AN13,AP13,AR13,AT13,AV13,AX13,AZ13,BB13)</f>
        <v>2.6666666666666665</v>
      </c>
      <c r="BF13" s="342">
        <f>IF(BE13=0,#REF!,BE13)</f>
        <v>2.6666666666666665</v>
      </c>
      <c r="BG13" s="860">
        <f t="shared" ref="BG13:BG64" si="1">BD13*BE13</f>
        <v>10.004938271604939</v>
      </c>
      <c r="BH13" s="857" t="s">
        <v>664</v>
      </c>
      <c r="BI13" s="857"/>
      <c r="BJ13" s="857"/>
      <c r="BK13" s="340" t="s">
        <v>2773</v>
      </c>
      <c r="BL13" s="344" t="s">
        <v>504</v>
      </c>
      <c r="BM13" s="344" t="s">
        <v>502</v>
      </c>
      <c r="BN13" s="344" t="s">
        <v>505</v>
      </c>
      <c r="BO13" s="342">
        <f t="shared" ref="BO13:BO64" si="2">IF(AND(BM13="Fuerte",BC13&gt;2.9)*OR(BN13="Probabilidad",BN13="Ambos"),BC13-2,IF(AND(BM13="Fuerte",BC13&lt;3)*OR(BN13="Probabilidad",BN13="Ambos"),1,IF(AND(BM13="Medio",BC13&gt;1.9)*OR(BN13="Probabilidad",BN13="Ambos"),BC13-1,IF(AND(BM13="Medio",BC13&lt;2)*OR(BN13="Probabilidad",BN13="Ambos"),1,BC13))))</f>
        <v>2.6666666666666665</v>
      </c>
      <c r="BP13" s="342">
        <f t="shared" ref="BP13:BP64" si="3">IF(AND(BM13="Fuerte",BF13&gt;2.9)*OR(BN13="Impacto",BN13="Ambos"),BF13-2,IF(AND(BM13="Fuerte",BF13&lt;3)*OR(BN13="Impacto",BN13="Ambos"),1,IF(AND(BM13="Medio",BF13&gt;1.9)*OR(BN13="Impacto",BN13="Ambos"),BF13-1,IF(AND(BM13="Medio",BF13&lt;2)*OR(BN13="Impacto",BN13="Ambos"),1,BF13))))</f>
        <v>1.6666666666666665</v>
      </c>
      <c r="BQ13" s="858">
        <f>SUM((BO13*(BO13/SUM(BO13:BO14))),(BO14*(BO14/SUM(BO13:BO14))))</f>
        <v>2.7525252525252526</v>
      </c>
      <c r="BR13" s="858">
        <f>SUM((BP13*(BP13/SUM(BP13:BP14))),(BP14*(BP14/SUM(BP13:BP14))))</f>
        <v>2.2820512820512819</v>
      </c>
      <c r="BS13" s="860">
        <f>BQ13*BR13</f>
        <v>6.2814037814037809</v>
      </c>
      <c r="BT13" s="846" t="str">
        <f>INDEX([3]Listas!E$20:I$24,MATCH(BQ13,[3]Listas!D$20:D$24,1),MATCH(BR13,[3]Listas!E$19:I$19,1))</f>
        <v>MODERADO</v>
      </c>
    </row>
    <row r="14" spans="1:72" s="24" customFormat="1" ht="70.5" customHeight="1" x14ac:dyDescent="0.2">
      <c r="A14" s="1106"/>
      <c r="B14" s="831"/>
      <c r="C14" s="831"/>
      <c r="D14" s="831"/>
      <c r="E14" s="831"/>
      <c r="F14" s="831"/>
      <c r="G14" s="344" t="s">
        <v>508</v>
      </c>
      <c r="H14" s="344">
        <v>2</v>
      </c>
      <c r="I14" s="843" t="s">
        <v>271</v>
      </c>
      <c r="J14" s="844"/>
      <c r="K14" s="845"/>
      <c r="L14" s="831"/>
      <c r="M14" s="831"/>
      <c r="N14" s="831"/>
      <c r="O14" s="831"/>
      <c r="P14" s="831"/>
      <c r="Q14" s="831"/>
      <c r="R14" s="831"/>
      <c r="S14" s="343"/>
      <c r="T14" s="846"/>
      <c r="U14" s="343"/>
      <c r="V14" s="846"/>
      <c r="W14" s="343"/>
      <c r="X14" s="846"/>
      <c r="Y14" s="343"/>
      <c r="Z14" s="846"/>
      <c r="AA14" s="343"/>
      <c r="AB14" s="846"/>
      <c r="AC14" s="343">
        <v>4</v>
      </c>
      <c r="AD14" s="846"/>
      <c r="AE14" s="343">
        <v>4</v>
      </c>
      <c r="AF14" s="846"/>
      <c r="AG14" s="343">
        <v>4</v>
      </c>
      <c r="AH14" s="846"/>
      <c r="AI14" s="343">
        <v>3</v>
      </c>
      <c r="AJ14" s="846"/>
      <c r="AK14" s="343">
        <v>4</v>
      </c>
      <c r="AL14" s="846"/>
      <c r="AM14" s="343">
        <v>4</v>
      </c>
      <c r="AN14" s="846"/>
      <c r="AO14" s="343"/>
      <c r="AP14" s="846"/>
      <c r="AQ14" s="343"/>
      <c r="AR14" s="846"/>
      <c r="AS14" s="343"/>
      <c r="AT14" s="846"/>
      <c r="AU14" s="343"/>
      <c r="AV14" s="846"/>
      <c r="AW14" s="343"/>
      <c r="AX14" s="846"/>
      <c r="AY14" s="343"/>
      <c r="AZ14" s="846"/>
      <c r="BA14" s="343"/>
      <c r="BB14" s="846"/>
      <c r="BC14" s="342">
        <f t="shared" si="0"/>
        <v>3.8333333333333335</v>
      </c>
      <c r="BD14" s="858"/>
      <c r="BE14" s="853"/>
      <c r="BF14" s="342">
        <f>IF(BE14=0,BF13,BE14)</f>
        <v>2.6666666666666665</v>
      </c>
      <c r="BG14" s="860">
        <f t="shared" si="1"/>
        <v>0</v>
      </c>
      <c r="BH14" s="857" t="s">
        <v>2774</v>
      </c>
      <c r="BI14" s="857"/>
      <c r="BJ14" s="857"/>
      <c r="BK14" s="344" t="s">
        <v>272</v>
      </c>
      <c r="BL14" s="344" t="s">
        <v>515</v>
      </c>
      <c r="BM14" s="344" t="s">
        <v>502</v>
      </c>
      <c r="BN14" s="344" t="s">
        <v>517</v>
      </c>
      <c r="BO14" s="342">
        <f t="shared" si="2"/>
        <v>2.8333333333333335</v>
      </c>
      <c r="BP14" s="342">
        <f t="shared" si="3"/>
        <v>2.6666666666666665</v>
      </c>
      <c r="BQ14" s="858"/>
      <c r="BR14" s="858"/>
      <c r="BS14" s="860"/>
      <c r="BT14" s="846" t="e">
        <f>INDEX([3]Listas!E$20:I$24,MATCH(BQ14,[3]Listas!D$20:D$24,1),MATCH(BR14,[3]Listas!E$19:I$19,1))</f>
        <v>#N/A</v>
      </c>
    </row>
    <row r="15" spans="1:72" s="24" customFormat="1" ht="99.75" customHeight="1" x14ac:dyDescent="0.2">
      <c r="A15" s="1106" t="s">
        <v>264</v>
      </c>
      <c r="B15" s="831" t="s">
        <v>273</v>
      </c>
      <c r="C15" s="831" t="s">
        <v>665</v>
      </c>
      <c r="D15" s="831" t="s">
        <v>274</v>
      </c>
      <c r="E15" s="831"/>
      <c r="F15" s="831"/>
      <c r="G15" s="356" t="s">
        <v>508</v>
      </c>
      <c r="H15" s="356">
        <v>1</v>
      </c>
      <c r="I15" s="970" t="s">
        <v>666</v>
      </c>
      <c r="J15" s="971"/>
      <c r="K15" s="972"/>
      <c r="L15" s="831" t="s">
        <v>275</v>
      </c>
      <c r="M15" s="831"/>
      <c r="N15" s="831"/>
      <c r="O15" s="831" t="s">
        <v>33</v>
      </c>
      <c r="P15" s="831" t="s">
        <v>33</v>
      </c>
      <c r="Q15" s="831"/>
      <c r="R15" s="831"/>
      <c r="S15" s="343"/>
      <c r="T15" s="846"/>
      <c r="U15" s="343"/>
      <c r="V15" s="846"/>
      <c r="W15" s="343"/>
      <c r="X15" s="846"/>
      <c r="Y15" s="343"/>
      <c r="Z15" s="846"/>
      <c r="AA15" s="343"/>
      <c r="AB15" s="846"/>
      <c r="AC15" s="343">
        <v>3</v>
      </c>
      <c r="AD15" s="846">
        <v>2</v>
      </c>
      <c r="AE15" s="343">
        <v>3</v>
      </c>
      <c r="AF15" s="846">
        <v>2</v>
      </c>
      <c r="AG15" s="343">
        <v>3</v>
      </c>
      <c r="AH15" s="846">
        <v>3</v>
      </c>
      <c r="AI15" s="343">
        <v>3</v>
      </c>
      <c r="AJ15" s="846">
        <v>3</v>
      </c>
      <c r="AK15" s="343">
        <v>2</v>
      </c>
      <c r="AL15" s="846">
        <v>3</v>
      </c>
      <c r="AM15" s="343">
        <v>3</v>
      </c>
      <c r="AN15" s="846">
        <v>2</v>
      </c>
      <c r="AO15" s="343"/>
      <c r="AP15" s="846"/>
      <c r="AQ15" s="343"/>
      <c r="AR15" s="846"/>
      <c r="AS15" s="343"/>
      <c r="AT15" s="846"/>
      <c r="AU15" s="343"/>
      <c r="AV15" s="846"/>
      <c r="AW15" s="343"/>
      <c r="AX15" s="846"/>
      <c r="AY15" s="343"/>
      <c r="AZ15" s="846"/>
      <c r="BA15" s="343"/>
      <c r="BB15" s="846"/>
      <c r="BC15" s="342">
        <f t="shared" si="0"/>
        <v>2.8333333333333335</v>
      </c>
      <c r="BD15" s="858">
        <f>SUM((BC15*(BC15/SUM(BC15:BC16))),(BC16*(BC16/SUM(BC15:BC16))))</f>
        <v>3.3034188034188032</v>
      </c>
      <c r="BE15" s="851">
        <f>AVERAGE(T15,V15,X15,Z15,AB15,AD15,AF15,AH15,AJ15,AL15,AN15,AP15,AR15,AT15,AV15,AX15,AZ15,BB15)</f>
        <v>2.5</v>
      </c>
      <c r="BF15" s="342">
        <f>IF(BE15=0,#REF!,BE15)</f>
        <v>2.5</v>
      </c>
      <c r="BG15" s="860">
        <f t="shared" si="1"/>
        <v>8.2585470085470085</v>
      </c>
      <c r="BH15" s="920" t="s">
        <v>667</v>
      </c>
      <c r="BI15" s="920"/>
      <c r="BJ15" s="920"/>
      <c r="BK15" s="356" t="s">
        <v>668</v>
      </c>
      <c r="BL15" s="356" t="s">
        <v>515</v>
      </c>
      <c r="BM15" s="344" t="s">
        <v>502</v>
      </c>
      <c r="BN15" s="356" t="s">
        <v>505</v>
      </c>
      <c r="BO15" s="342">
        <f t="shared" si="2"/>
        <v>1.8333333333333335</v>
      </c>
      <c r="BP15" s="342">
        <f t="shared" si="3"/>
        <v>1.5</v>
      </c>
      <c r="BQ15" s="858">
        <f>SUM((BO15*(BO15/SUM(BO15:BO16))),(BO16*(BO16/SUM(BO15:BO16))))</f>
        <v>2.3271604938271606</v>
      </c>
      <c r="BR15" s="858">
        <f>SUM((BP15*(BP15/SUM(BP15:BP16))),(BP16*(BP16/SUM(BP15:BP16))))</f>
        <v>1.5</v>
      </c>
      <c r="BS15" s="860">
        <f>BQ15*BR15</f>
        <v>3.4907407407407409</v>
      </c>
      <c r="BT15" s="846" t="str">
        <f>INDEX([3]Listas!E$20:I$24,MATCH(BQ15,[3]Listas!D$20:D$24,1),MATCH(BR15,[3]Listas!E$19:I$19,1))</f>
        <v>INFERIOR</v>
      </c>
    </row>
    <row r="16" spans="1:72" s="24" customFormat="1" ht="70.5" customHeight="1" x14ac:dyDescent="0.2">
      <c r="A16" s="1106"/>
      <c r="B16" s="831"/>
      <c r="C16" s="831"/>
      <c r="D16" s="831"/>
      <c r="E16" s="831"/>
      <c r="F16" s="831"/>
      <c r="G16" s="344" t="s">
        <v>510</v>
      </c>
      <c r="H16" s="344">
        <v>2</v>
      </c>
      <c r="I16" s="843" t="s">
        <v>669</v>
      </c>
      <c r="J16" s="844"/>
      <c r="K16" s="845"/>
      <c r="L16" s="831"/>
      <c r="M16" s="831"/>
      <c r="N16" s="831"/>
      <c r="O16" s="831"/>
      <c r="P16" s="831"/>
      <c r="Q16" s="831"/>
      <c r="R16" s="831"/>
      <c r="S16" s="343"/>
      <c r="T16" s="846"/>
      <c r="U16" s="343"/>
      <c r="V16" s="846"/>
      <c r="W16" s="343"/>
      <c r="X16" s="846"/>
      <c r="Y16" s="343"/>
      <c r="Z16" s="846"/>
      <c r="AA16" s="343"/>
      <c r="AB16" s="846"/>
      <c r="AC16" s="343">
        <v>4</v>
      </c>
      <c r="AD16" s="846"/>
      <c r="AE16" s="343">
        <v>4</v>
      </c>
      <c r="AF16" s="846"/>
      <c r="AG16" s="343">
        <v>4</v>
      </c>
      <c r="AH16" s="846"/>
      <c r="AI16" s="343">
        <v>4</v>
      </c>
      <c r="AJ16" s="846"/>
      <c r="AK16" s="343">
        <v>2</v>
      </c>
      <c r="AL16" s="846"/>
      <c r="AM16" s="343">
        <v>4</v>
      </c>
      <c r="AN16" s="846"/>
      <c r="AO16" s="343"/>
      <c r="AP16" s="846"/>
      <c r="AQ16" s="343"/>
      <c r="AR16" s="846"/>
      <c r="AS16" s="343"/>
      <c r="AT16" s="846"/>
      <c r="AU16" s="343"/>
      <c r="AV16" s="846"/>
      <c r="AW16" s="343"/>
      <c r="AX16" s="846"/>
      <c r="AY16" s="343"/>
      <c r="AZ16" s="846"/>
      <c r="BA16" s="343"/>
      <c r="BB16" s="846"/>
      <c r="BC16" s="342">
        <f t="shared" si="0"/>
        <v>3.6666666666666665</v>
      </c>
      <c r="BD16" s="858"/>
      <c r="BE16" s="853"/>
      <c r="BF16" s="342">
        <f>IF(BE16=0,BF15,BE16)</f>
        <v>2.5</v>
      </c>
      <c r="BG16" s="860">
        <f t="shared" si="1"/>
        <v>0</v>
      </c>
      <c r="BH16" s="850" t="s">
        <v>2775</v>
      </c>
      <c r="BI16" s="850"/>
      <c r="BJ16" s="850"/>
      <c r="BK16" s="344" t="s">
        <v>670</v>
      </c>
      <c r="BL16" s="344" t="s">
        <v>504</v>
      </c>
      <c r="BM16" s="344" t="s">
        <v>502</v>
      </c>
      <c r="BN16" s="344" t="s">
        <v>505</v>
      </c>
      <c r="BO16" s="342">
        <f t="shared" si="2"/>
        <v>2.6666666666666665</v>
      </c>
      <c r="BP16" s="342">
        <f t="shared" si="3"/>
        <v>1.5</v>
      </c>
      <c r="BQ16" s="858"/>
      <c r="BR16" s="858"/>
      <c r="BS16" s="860"/>
      <c r="BT16" s="846" t="e">
        <f>INDEX([3]Listas!E$20:I$24,MATCH(BQ16,[3]Listas!D$20:D$24,1),MATCH(BR16,[3]Listas!E$19:I$19,1))</f>
        <v>#N/A</v>
      </c>
    </row>
    <row r="17" spans="1:72" s="24" customFormat="1" ht="65.25" customHeight="1" x14ac:dyDescent="0.2">
      <c r="A17" s="1329" t="s">
        <v>264</v>
      </c>
      <c r="B17" s="1363" t="s">
        <v>42</v>
      </c>
      <c r="C17" s="1366" t="s">
        <v>671</v>
      </c>
      <c r="D17" s="680" t="s">
        <v>2776</v>
      </c>
      <c r="E17" s="681"/>
      <c r="F17" s="682"/>
      <c r="G17" s="339" t="s">
        <v>511</v>
      </c>
      <c r="H17" s="503">
        <v>1</v>
      </c>
      <c r="I17" s="675" t="s">
        <v>43</v>
      </c>
      <c r="J17" s="675"/>
      <c r="K17" s="675"/>
      <c r="L17" s="1369" t="s">
        <v>2777</v>
      </c>
      <c r="M17" s="1370"/>
      <c r="N17" s="1371"/>
      <c r="O17" s="835" t="s">
        <v>33</v>
      </c>
      <c r="P17" s="835"/>
      <c r="Q17" s="835"/>
      <c r="R17" s="835"/>
      <c r="S17" s="343">
        <v>2</v>
      </c>
      <c r="T17" s="832">
        <v>2</v>
      </c>
      <c r="U17" s="343">
        <v>4</v>
      </c>
      <c r="V17" s="832">
        <v>3</v>
      </c>
      <c r="W17" s="343">
        <v>5</v>
      </c>
      <c r="X17" s="832">
        <v>3</v>
      </c>
      <c r="Y17" s="343">
        <v>2</v>
      </c>
      <c r="Z17" s="832">
        <v>3</v>
      </c>
      <c r="AA17" s="343">
        <v>3</v>
      </c>
      <c r="AB17" s="832">
        <v>3</v>
      </c>
      <c r="AC17" s="343"/>
      <c r="AD17" s="832"/>
      <c r="AE17" s="343"/>
      <c r="AF17" s="832"/>
      <c r="AG17" s="343"/>
      <c r="AH17" s="832"/>
      <c r="AI17" s="343"/>
      <c r="AJ17" s="832"/>
      <c r="AK17" s="343"/>
      <c r="AL17" s="832"/>
      <c r="AM17" s="343"/>
      <c r="AN17" s="832"/>
      <c r="AO17" s="343"/>
      <c r="AP17" s="846"/>
      <c r="AQ17" s="343"/>
      <c r="AR17" s="846"/>
      <c r="AS17" s="343"/>
      <c r="AT17" s="846"/>
      <c r="AU17" s="343"/>
      <c r="AV17" s="846"/>
      <c r="AW17" s="343"/>
      <c r="AX17" s="846"/>
      <c r="AY17" s="343"/>
      <c r="AZ17" s="846"/>
      <c r="BA17" s="343"/>
      <c r="BB17" s="846"/>
      <c r="BC17" s="342">
        <f t="shared" si="0"/>
        <v>3.2</v>
      </c>
      <c r="BD17" s="858">
        <f>SUM((BC17*(BC17/SUM(BC17:BC20))),(BC18*(BC18/SUM(BC17:BC20))),(BC19*(BC19/SUM(BC17:BC20))),(BC20*(BC20/SUM(BC17:BC20))))</f>
        <v>3.5134328358208951</v>
      </c>
      <c r="BE17" s="858">
        <f>AVERAGE(T17,V17,X17,Z17,AB17,AD17,AF17,AH17,AJ17,AL17,AN17,AP17,AR17,AT17,AV17,AX17,AZ17,BB17)</f>
        <v>2.8</v>
      </c>
      <c r="BF17" s="342">
        <f>IF(BE17=0,#REF!,BE17)</f>
        <v>2.8</v>
      </c>
      <c r="BG17" s="860">
        <f t="shared" si="1"/>
        <v>9.8376119402985047</v>
      </c>
      <c r="BH17" s="1378" t="s">
        <v>2778</v>
      </c>
      <c r="BI17" s="1378"/>
      <c r="BJ17" s="1378"/>
      <c r="BK17" s="364" t="s">
        <v>672</v>
      </c>
      <c r="BL17" s="31" t="s">
        <v>515</v>
      </c>
      <c r="BM17" s="31" t="s">
        <v>509</v>
      </c>
      <c r="BN17" s="31" t="s">
        <v>517</v>
      </c>
      <c r="BO17" s="342">
        <f t="shared" si="2"/>
        <v>1.2000000000000002</v>
      </c>
      <c r="BP17" s="342">
        <f t="shared" si="3"/>
        <v>2.8</v>
      </c>
      <c r="BQ17" s="858">
        <f>SUM((BO17*(BO17/SUM(BO17:BO20))),(BO18*(BO18/SUM(BO17:BO20))),(BO19*(BO19/SUM(BO17:BO20))),(BO20*(BO20/SUM(BO17:BO20))))</f>
        <v>2.4926829268292687</v>
      </c>
      <c r="BR17" s="858">
        <f>SUM((BP17*(BP17/SUM(BP17:BP20))),(BP18*(BP18/SUM(BP17:BP20))),(BP19*(BP19/SUM(BP17:BP20))),(BP20*(BP20/SUM(BP17:BP20))))</f>
        <v>2.3714285714285714</v>
      </c>
      <c r="BS17" s="860">
        <f>BQ17*BR17</f>
        <v>5.9112195121951228</v>
      </c>
      <c r="BT17" s="846" t="str">
        <f>INDEX([3]Listas!E$20:I$24,MATCH(BQ17,[3]Listas!D$20:D$24,1),MATCH(BR17,[3]Listas!E$19:I$19,1))</f>
        <v>INFERIOR</v>
      </c>
    </row>
    <row r="18" spans="1:72" s="24" customFormat="1" ht="63" customHeight="1" x14ac:dyDescent="0.2">
      <c r="A18" s="1330"/>
      <c r="B18" s="1364"/>
      <c r="C18" s="1367"/>
      <c r="D18" s="683"/>
      <c r="E18" s="684"/>
      <c r="F18" s="685"/>
      <c r="G18" s="339" t="s">
        <v>508</v>
      </c>
      <c r="H18" s="503">
        <v>2</v>
      </c>
      <c r="I18" s="693" t="s">
        <v>2779</v>
      </c>
      <c r="J18" s="694"/>
      <c r="K18" s="695"/>
      <c r="L18" s="1372"/>
      <c r="M18" s="1373"/>
      <c r="N18" s="1374"/>
      <c r="O18" s="836"/>
      <c r="P18" s="836"/>
      <c r="Q18" s="836"/>
      <c r="R18" s="836"/>
      <c r="S18" s="343">
        <v>3</v>
      </c>
      <c r="T18" s="833"/>
      <c r="U18" s="343">
        <v>4</v>
      </c>
      <c r="V18" s="833"/>
      <c r="W18" s="343">
        <v>4</v>
      </c>
      <c r="X18" s="833"/>
      <c r="Y18" s="343">
        <v>5</v>
      </c>
      <c r="Z18" s="833"/>
      <c r="AA18" s="343">
        <v>4</v>
      </c>
      <c r="AB18" s="833"/>
      <c r="AC18" s="343"/>
      <c r="AD18" s="833"/>
      <c r="AE18" s="343"/>
      <c r="AF18" s="833"/>
      <c r="AG18" s="343"/>
      <c r="AH18" s="833"/>
      <c r="AI18" s="343"/>
      <c r="AJ18" s="833"/>
      <c r="AK18" s="343"/>
      <c r="AL18" s="833"/>
      <c r="AM18" s="343"/>
      <c r="AN18" s="833"/>
      <c r="AO18" s="343"/>
      <c r="AP18" s="846"/>
      <c r="AQ18" s="343"/>
      <c r="AR18" s="846"/>
      <c r="AS18" s="343"/>
      <c r="AT18" s="846"/>
      <c r="AU18" s="343"/>
      <c r="AV18" s="846"/>
      <c r="AW18" s="343"/>
      <c r="AX18" s="846"/>
      <c r="AY18" s="343"/>
      <c r="AZ18" s="846"/>
      <c r="BA18" s="343"/>
      <c r="BB18" s="846"/>
      <c r="BC18" s="342">
        <f t="shared" si="0"/>
        <v>4</v>
      </c>
      <c r="BD18" s="858"/>
      <c r="BE18" s="1011"/>
      <c r="BF18" s="342">
        <f>IF(BE18=0,BF17,BE18)</f>
        <v>2.8</v>
      </c>
      <c r="BG18" s="860">
        <f t="shared" si="1"/>
        <v>0</v>
      </c>
      <c r="BH18" s="1378" t="s">
        <v>2780</v>
      </c>
      <c r="BI18" s="1378"/>
      <c r="BJ18" s="1378"/>
      <c r="BK18" s="364" t="s">
        <v>673</v>
      </c>
      <c r="BL18" s="344" t="s">
        <v>504</v>
      </c>
      <c r="BM18" s="31" t="s">
        <v>502</v>
      </c>
      <c r="BN18" s="31" t="s">
        <v>505</v>
      </c>
      <c r="BO18" s="342">
        <f t="shared" si="2"/>
        <v>3</v>
      </c>
      <c r="BP18" s="342">
        <f t="shared" si="3"/>
        <v>1.7999999999999998</v>
      </c>
      <c r="BQ18" s="858"/>
      <c r="BR18" s="858"/>
      <c r="BS18" s="860"/>
      <c r="BT18" s="846" t="e">
        <f>INDEX([3]Listas!E$20:I$24,MATCH(BQ18,[3]Listas!D$20:D$24,1),MATCH(BR18,[3]Listas!E$19:I$19,1))</f>
        <v>#N/A</v>
      </c>
    </row>
    <row r="19" spans="1:72" s="24" customFormat="1" ht="60.75" customHeight="1" x14ac:dyDescent="0.2">
      <c r="A19" s="1330"/>
      <c r="B19" s="1364"/>
      <c r="C19" s="1367"/>
      <c r="D19" s="683"/>
      <c r="E19" s="684"/>
      <c r="F19" s="685"/>
      <c r="G19" s="339" t="s">
        <v>508</v>
      </c>
      <c r="H19" s="503">
        <v>3</v>
      </c>
      <c r="I19" s="675" t="s">
        <v>2781</v>
      </c>
      <c r="J19" s="675"/>
      <c r="K19" s="675"/>
      <c r="L19" s="1372"/>
      <c r="M19" s="1373"/>
      <c r="N19" s="1374"/>
      <c r="O19" s="836"/>
      <c r="P19" s="836"/>
      <c r="Q19" s="836"/>
      <c r="R19" s="836"/>
      <c r="S19" s="343">
        <v>1</v>
      </c>
      <c r="T19" s="833"/>
      <c r="U19" s="343">
        <v>1</v>
      </c>
      <c r="V19" s="833"/>
      <c r="W19" s="343">
        <v>2</v>
      </c>
      <c r="X19" s="833"/>
      <c r="Y19" s="343">
        <v>3</v>
      </c>
      <c r="Z19" s="833"/>
      <c r="AA19" s="343">
        <v>4</v>
      </c>
      <c r="AB19" s="833"/>
      <c r="AC19" s="343"/>
      <c r="AD19" s="833"/>
      <c r="AE19" s="343"/>
      <c r="AF19" s="833"/>
      <c r="AG19" s="343"/>
      <c r="AH19" s="833"/>
      <c r="AI19" s="343"/>
      <c r="AJ19" s="833"/>
      <c r="AK19" s="343"/>
      <c r="AL19" s="833"/>
      <c r="AM19" s="343"/>
      <c r="AN19" s="833"/>
      <c r="AO19" s="343"/>
      <c r="AP19" s="846"/>
      <c r="AQ19" s="343"/>
      <c r="AR19" s="846"/>
      <c r="AS19" s="343"/>
      <c r="AT19" s="846"/>
      <c r="AU19" s="343"/>
      <c r="AV19" s="846"/>
      <c r="AW19" s="343"/>
      <c r="AX19" s="846"/>
      <c r="AY19" s="343"/>
      <c r="AZ19" s="846"/>
      <c r="BA19" s="343"/>
      <c r="BB19" s="846"/>
      <c r="BC19" s="342">
        <f t="shared" si="0"/>
        <v>2.2000000000000002</v>
      </c>
      <c r="BD19" s="858"/>
      <c r="BE19" s="1011"/>
      <c r="BF19" s="342">
        <f>IF(BE19=0,BF18,BE19)</f>
        <v>2.8</v>
      </c>
      <c r="BG19" s="860">
        <f t="shared" si="1"/>
        <v>0</v>
      </c>
      <c r="BH19" s="1379" t="s">
        <v>2782</v>
      </c>
      <c r="BI19" s="1380"/>
      <c r="BJ19" s="1381"/>
      <c r="BK19" s="365" t="s">
        <v>2783</v>
      </c>
      <c r="BL19" s="31" t="s">
        <v>515</v>
      </c>
      <c r="BM19" s="31" t="s">
        <v>509</v>
      </c>
      <c r="BN19" s="31" t="s">
        <v>505</v>
      </c>
      <c r="BO19" s="342">
        <f t="shared" si="2"/>
        <v>1</v>
      </c>
      <c r="BP19" s="342">
        <f t="shared" si="3"/>
        <v>1</v>
      </c>
      <c r="BQ19" s="858"/>
      <c r="BR19" s="858"/>
      <c r="BS19" s="860"/>
      <c r="BT19" s="846" t="e">
        <f>INDEX([3]Listas!E$20:I$24,MATCH(BQ19,[3]Listas!D$20:D$24,1),MATCH(BR19,[3]Listas!E$19:I$19,1))</f>
        <v>#N/A</v>
      </c>
    </row>
    <row r="20" spans="1:72" s="24" customFormat="1" ht="81.75" customHeight="1" x14ac:dyDescent="0.2">
      <c r="A20" s="1331"/>
      <c r="B20" s="1365"/>
      <c r="C20" s="1368"/>
      <c r="D20" s="686"/>
      <c r="E20" s="687"/>
      <c r="F20" s="688"/>
      <c r="G20" s="339" t="s">
        <v>511</v>
      </c>
      <c r="H20" s="503">
        <v>4</v>
      </c>
      <c r="I20" s="675" t="s">
        <v>2784</v>
      </c>
      <c r="J20" s="675"/>
      <c r="K20" s="675"/>
      <c r="L20" s="1375"/>
      <c r="M20" s="1376"/>
      <c r="N20" s="1377"/>
      <c r="O20" s="891"/>
      <c r="P20" s="891"/>
      <c r="Q20" s="891"/>
      <c r="R20" s="891"/>
      <c r="S20" s="343">
        <v>4</v>
      </c>
      <c r="T20" s="834"/>
      <c r="U20" s="343">
        <v>3</v>
      </c>
      <c r="V20" s="834"/>
      <c r="W20" s="343">
        <v>4</v>
      </c>
      <c r="X20" s="834"/>
      <c r="Y20" s="343">
        <v>4</v>
      </c>
      <c r="Z20" s="834"/>
      <c r="AA20" s="343">
        <v>5</v>
      </c>
      <c r="AB20" s="834"/>
      <c r="AC20" s="343"/>
      <c r="AD20" s="834"/>
      <c r="AE20" s="343"/>
      <c r="AF20" s="834"/>
      <c r="AG20" s="343"/>
      <c r="AH20" s="834"/>
      <c r="AI20" s="343"/>
      <c r="AJ20" s="834"/>
      <c r="AK20" s="343"/>
      <c r="AL20" s="834"/>
      <c r="AM20" s="343"/>
      <c r="AN20" s="834"/>
      <c r="AO20" s="343"/>
      <c r="AP20" s="846"/>
      <c r="AQ20" s="343"/>
      <c r="AR20" s="846"/>
      <c r="AS20" s="343"/>
      <c r="AT20" s="846"/>
      <c r="AU20" s="343"/>
      <c r="AV20" s="846"/>
      <c r="AW20" s="343"/>
      <c r="AX20" s="846"/>
      <c r="AY20" s="343"/>
      <c r="AZ20" s="846"/>
      <c r="BA20" s="343"/>
      <c r="BB20" s="846"/>
      <c r="BC20" s="342">
        <f t="shared" si="0"/>
        <v>4</v>
      </c>
      <c r="BD20" s="858"/>
      <c r="BE20" s="1011"/>
      <c r="BF20" s="342">
        <f>IF(BE20=0,BF19,BE20)</f>
        <v>2.8</v>
      </c>
      <c r="BG20" s="860">
        <f t="shared" si="1"/>
        <v>0</v>
      </c>
      <c r="BH20" s="1379" t="s">
        <v>2785</v>
      </c>
      <c r="BI20" s="1380"/>
      <c r="BJ20" s="1381"/>
      <c r="BK20" s="365" t="s">
        <v>2786</v>
      </c>
      <c r="BL20" s="31" t="s">
        <v>515</v>
      </c>
      <c r="BM20" s="31" t="s">
        <v>502</v>
      </c>
      <c r="BN20" s="31" t="s">
        <v>517</v>
      </c>
      <c r="BO20" s="342">
        <f t="shared" si="2"/>
        <v>3</v>
      </c>
      <c r="BP20" s="342">
        <f t="shared" si="3"/>
        <v>2.8</v>
      </c>
      <c r="BQ20" s="858"/>
      <c r="BR20" s="858"/>
      <c r="BS20" s="860"/>
      <c r="BT20" s="846" t="e">
        <f>INDEX([3]Listas!E$20:I$24,MATCH(BQ20,[3]Listas!D$20:D$24,1),MATCH(BR20,[3]Listas!E$19:I$19,1))</f>
        <v>#N/A</v>
      </c>
    </row>
    <row r="21" spans="1:72" s="24" customFormat="1" ht="75.75" customHeight="1" x14ac:dyDescent="0.2">
      <c r="A21" s="835" t="s">
        <v>264</v>
      </c>
      <c r="B21" s="1363" t="s">
        <v>42</v>
      </c>
      <c r="C21" s="1363" t="s">
        <v>674</v>
      </c>
      <c r="D21" s="1382" t="s">
        <v>2787</v>
      </c>
      <c r="E21" s="1382"/>
      <c r="F21" s="1382"/>
      <c r="G21" s="363" t="s">
        <v>508</v>
      </c>
      <c r="H21" s="363">
        <v>1</v>
      </c>
      <c r="I21" s="1383" t="s">
        <v>44</v>
      </c>
      <c r="J21" s="1383"/>
      <c r="K21" s="1383"/>
      <c r="L21" s="1369" t="s">
        <v>45</v>
      </c>
      <c r="M21" s="1370"/>
      <c r="N21" s="1371"/>
      <c r="O21" s="831" t="s">
        <v>33</v>
      </c>
      <c r="P21" s="831" t="s">
        <v>33</v>
      </c>
      <c r="Q21" s="831"/>
      <c r="R21" s="831"/>
      <c r="S21" s="343">
        <v>3</v>
      </c>
      <c r="T21" s="846">
        <v>3</v>
      </c>
      <c r="U21" s="343">
        <v>2</v>
      </c>
      <c r="V21" s="846">
        <v>4</v>
      </c>
      <c r="W21" s="343">
        <v>1</v>
      </c>
      <c r="X21" s="846">
        <v>2</v>
      </c>
      <c r="Y21" s="343">
        <v>1</v>
      </c>
      <c r="Z21" s="846">
        <v>3</v>
      </c>
      <c r="AA21" s="343">
        <v>3</v>
      </c>
      <c r="AB21" s="846">
        <v>3</v>
      </c>
      <c r="AC21" s="343"/>
      <c r="AD21" s="846"/>
      <c r="AE21" s="343"/>
      <c r="AF21" s="846"/>
      <c r="AG21" s="343"/>
      <c r="AH21" s="846"/>
      <c r="AI21" s="343"/>
      <c r="AJ21" s="846"/>
      <c r="AK21" s="343"/>
      <c r="AL21" s="846"/>
      <c r="AM21" s="343"/>
      <c r="AN21" s="846"/>
      <c r="AO21" s="343"/>
      <c r="AP21" s="846"/>
      <c r="AQ21" s="343"/>
      <c r="AR21" s="846"/>
      <c r="AS21" s="343"/>
      <c r="AT21" s="846"/>
      <c r="AU21" s="343"/>
      <c r="AV21" s="846"/>
      <c r="AW21" s="343"/>
      <c r="AX21" s="846"/>
      <c r="AY21" s="343"/>
      <c r="AZ21" s="846"/>
      <c r="BA21" s="343"/>
      <c r="BB21" s="846"/>
      <c r="BC21" s="342">
        <f t="shared" si="0"/>
        <v>2</v>
      </c>
      <c r="BD21" s="858">
        <f>SUM((BC21*(BC21/SUM(BC21:BC22))),(BC22*(BC22/SUM(BC21:BC22))))</f>
        <v>2</v>
      </c>
      <c r="BE21" s="851">
        <f>AVERAGE(T21,V21,X21,Z21,AB21,AD21,AF21,AH21,AJ21,AL21,AN21,AP21,AR21,AT21,AV21,AX21,AZ21,BB21)</f>
        <v>3</v>
      </c>
      <c r="BF21" s="342">
        <f>IF(BE21=0,#REF!,BE21)</f>
        <v>3</v>
      </c>
      <c r="BG21" s="860">
        <f>BD21*BE21</f>
        <v>6</v>
      </c>
      <c r="BH21" s="1378" t="s">
        <v>2788</v>
      </c>
      <c r="BI21" s="1378"/>
      <c r="BJ21" s="1378"/>
      <c r="BK21" s="365" t="s">
        <v>2789</v>
      </c>
      <c r="BL21" s="363" t="s">
        <v>504</v>
      </c>
      <c r="BM21" s="363" t="s">
        <v>509</v>
      </c>
      <c r="BN21" s="363" t="s">
        <v>505</v>
      </c>
      <c r="BO21" s="342">
        <f>IF(AND(BM21="Fuerte",BC21&gt;2.9)*OR(BN21="Probabilidad",BN21="Ambos"),BC21-2,IF(AND(BM21="Fuerte",BC21&lt;3)*OR(BN21="Probabilidad",BN21="Ambos"),1,IF(AND(BM21="Medio",BC21&gt;1.9)*OR(BN21="Probabilidad",BN21="Ambos"),BC21-1,IF(AND(BM21="Medio",BC21&lt;2)*OR(BN21="Probabilidad",BN21="Ambos"),1,BC21))))</f>
        <v>1</v>
      </c>
      <c r="BP21" s="342">
        <f>IF(AND(BM21="Fuerte",BF21&gt;2.9)*OR(BN21="Impacto",BN21="Ambos"),BF21-2,IF(AND(BM21="Fuerte",BF21&lt;3)*OR(BN21="Impacto",BN21="Ambos"),1,IF(AND(BM21="Medio",BF21&gt;1.9)*OR(BN21="Impacto",BN21="Ambos"),BF21-1,IF(AND(BM21="Medio",BF21&lt;2)*OR(BN21="Impacto",BN21="Ambos"),1,BF21))))</f>
        <v>1</v>
      </c>
      <c r="BQ21" s="858">
        <f>SUM((BO21*(BO21/SUM(BO21:BO22))),(BO22*(BO22/SUM(BO21:BO22))))</f>
        <v>1</v>
      </c>
      <c r="BR21" s="858">
        <f>SUM((BP21*(BP21/SUM(BP21:BP22))),(BP22*(BP22/SUM(BP21:BP22))))</f>
        <v>1</v>
      </c>
      <c r="BS21" s="860">
        <f>BQ21*BR21</f>
        <v>1</v>
      </c>
      <c r="BT21" s="846" t="str">
        <f>INDEX([3]Listas!E$20:I$24,MATCH(BQ21,[3]Listas!D$20:D$24,1),MATCH(BR21,[3]Listas!E$19:I$19,1))</f>
        <v>INFERIOR</v>
      </c>
    </row>
    <row r="22" spans="1:72" s="24" customFormat="1" ht="193.5" customHeight="1" x14ac:dyDescent="0.2">
      <c r="A22" s="836"/>
      <c r="B22" s="1364"/>
      <c r="C22" s="1364"/>
      <c r="D22" s="1382"/>
      <c r="E22" s="1382"/>
      <c r="F22" s="1382"/>
      <c r="G22" s="363" t="s">
        <v>511</v>
      </c>
      <c r="H22" s="363">
        <v>2</v>
      </c>
      <c r="I22" s="1384" t="s">
        <v>2790</v>
      </c>
      <c r="J22" s="1384"/>
      <c r="K22" s="1384"/>
      <c r="L22" s="1375"/>
      <c r="M22" s="1376"/>
      <c r="N22" s="1377"/>
      <c r="O22" s="831"/>
      <c r="P22" s="831"/>
      <c r="Q22" s="831"/>
      <c r="R22" s="831"/>
      <c r="S22" s="343">
        <v>2</v>
      </c>
      <c r="T22" s="846"/>
      <c r="U22" s="343">
        <v>2</v>
      </c>
      <c r="V22" s="846"/>
      <c r="W22" s="343">
        <v>1</v>
      </c>
      <c r="X22" s="846"/>
      <c r="Y22" s="343"/>
      <c r="Z22" s="846"/>
      <c r="AA22" s="343">
        <v>3</v>
      </c>
      <c r="AB22" s="846"/>
      <c r="AC22" s="343"/>
      <c r="AD22" s="846"/>
      <c r="AE22" s="343"/>
      <c r="AF22" s="846"/>
      <c r="AG22" s="343"/>
      <c r="AH22" s="846"/>
      <c r="AI22" s="343"/>
      <c r="AJ22" s="846"/>
      <c r="AK22" s="343"/>
      <c r="AL22" s="846"/>
      <c r="AM22" s="343"/>
      <c r="AN22" s="846"/>
      <c r="AO22" s="343"/>
      <c r="AP22" s="846"/>
      <c r="AQ22" s="343"/>
      <c r="AR22" s="846"/>
      <c r="AS22" s="343"/>
      <c r="AT22" s="846"/>
      <c r="AU22" s="343"/>
      <c r="AV22" s="846"/>
      <c r="AW22" s="343"/>
      <c r="AX22" s="846"/>
      <c r="AY22" s="343"/>
      <c r="AZ22" s="846"/>
      <c r="BA22" s="343"/>
      <c r="BB22" s="846"/>
      <c r="BC22" s="342">
        <f t="shared" si="0"/>
        <v>2</v>
      </c>
      <c r="BD22" s="858"/>
      <c r="BE22" s="853"/>
      <c r="BF22" s="342">
        <f>IF(BE22=0,BF21,BE22)</f>
        <v>3</v>
      </c>
      <c r="BG22" s="860">
        <f>BD22*BE22</f>
        <v>0</v>
      </c>
      <c r="BH22" s="1385" t="s">
        <v>2791</v>
      </c>
      <c r="BI22" s="1386"/>
      <c r="BJ22" s="1387"/>
      <c r="BK22" s="365" t="s">
        <v>2792</v>
      </c>
      <c r="BL22" s="363" t="s">
        <v>504</v>
      </c>
      <c r="BM22" s="363" t="s">
        <v>509</v>
      </c>
      <c r="BN22" s="363" t="s">
        <v>505</v>
      </c>
      <c r="BO22" s="342">
        <f>IF(AND(BM22="Fuerte",BC22&gt;2.9)*OR(BN22="Probabilidad",BN22="Ambos"),BC22-2,IF(AND(BM22="Fuerte",BC22&lt;3)*OR(BN22="Probabilidad",BN22="Ambos"),1,IF(AND(BM22="Medio",BC22&gt;1.9)*OR(BN22="Probabilidad",BN22="Ambos"),BC22-1,IF(AND(BM22="Medio",BC22&lt;2)*OR(BN22="Probabilidad",BN22="Ambos"),1,BC22))))</f>
        <v>1</v>
      </c>
      <c r="BP22" s="342">
        <f>IF(AND(BM22="Fuerte",BF22&gt;2.9)*OR(BN22="Impacto",BN22="Ambos"),BF22-2,IF(AND(BM22="Fuerte",BF22&lt;3)*OR(BN22="Impacto",BN22="Ambos"),1,IF(AND(BM22="Medio",BF22&gt;1.9)*OR(BN22="Impacto",BN22="Ambos"),BF22-1,IF(AND(BM22="Medio",BF22&lt;2)*OR(BN22="Impacto",BN22="Ambos"),1,BF22))))</f>
        <v>1</v>
      </c>
      <c r="BQ22" s="858"/>
      <c r="BR22" s="858"/>
      <c r="BS22" s="860"/>
      <c r="BT22" s="846" t="e">
        <f>INDEX([3]Listas!E$20:I$24,MATCH(BQ22,[3]Listas!D$20:D$24,1),MATCH(BR22,[3]Listas!E$19:I$19,1))</f>
        <v>#N/A</v>
      </c>
    </row>
    <row r="23" spans="1:72" s="24" customFormat="1" ht="163.5" customHeight="1" x14ac:dyDescent="0.2">
      <c r="A23" s="831" t="s">
        <v>264</v>
      </c>
      <c r="B23" s="1382" t="s">
        <v>42</v>
      </c>
      <c r="C23" s="1382" t="s">
        <v>675</v>
      </c>
      <c r="D23" s="1382" t="s">
        <v>46</v>
      </c>
      <c r="E23" s="1382"/>
      <c r="F23" s="1382"/>
      <c r="G23" s="363" t="s">
        <v>508</v>
      </c>
      <c r="H23" s="364">
        <v>1</v>
      </c>
      <c r="I23" s="1388" t="s">
        <v>47</v>
      </c>
      <c r="J23" s="1388"/>
      <c r="K23" s="1388"/>
      <c r="L23" s="1389" t="s">
        <v>48</v>
      </c>
      <c r="M23" s="1389"/>
      <c r="N23" s="1389"/>
      <c r="O23" s="1106" t="s">
        <v>33</v>
      </c>
      <c r="P23" s="1106" t="s">
        <v>33</v>
      </c>
      <c r="Q23" s="1106"/>
      <c r="R23" s="1106"/>
      <c r="S23" s="389">
        <v>2</v>
      </c>
      <c r="T23" s="1390">
        <v>2</v>
      </c>
      <c r="U23" s="389">
        <v>4</v>
      </c>
      <c r="V23" s="1390">
        <v>3</v>
      </c>
      <c r="W23" s="389">
        <v>2</v>
      </c>
      <c r="X23" s="1390">
        <v>3</v>
      </c>
      <c r="Y23" s="389">
        <v>3</v>
      </c>
      <c r="Z23" s="1390">
        <v>3</v>
      </c>
      <c r="AA23" s="389">
        <v>2</v>
      </c>
      <c r="AB23" s="1390">
        <v>3</v>
      </c>
      <c r="AC23" s="389"/>
      <c r="AD23" s="1390"/>
      <c r="AE23" s="389"/>
      <c r="AF23" s="1390"/>
      <c r="AG23" s="389"/>
      <c r="AH23" s="1390"/>
      <c r="AI23" s="389"/>
      <c r="AJ23" s="1390"/>
      <c r="AK23" s="389"/>
      <c r="AL23" s="1390"/>
      <c r="AM23" s="389"/>
      <c r="AN23" s="1390"/>
      <c r="AO23" s="389"/>
      <c r="AP23" s="846"/>
      <c r="AQ23" s="343"/>
      <c r="AR23" s="846"/>
      <c r="AS23" s="343"/>
      <c r="AT23" s="846"/>
      <c r="AU23" s="343"/>
      <c r="AV23" s="846"/>
      <c r="AW23" s="343"/>
      <c r="AX23" s="846"/>
      <c r="AY23" s="343"/>
      <c r="AZ23" s="846"/>
      <c r="BA23" s="343"/>
      <c r="BB23" s="846"/>
      <c r="BC23" s="342">
        <f t="shared" si="0"/>
        <v>2.6</v>
      </c>
      <c r="BD23" s="858">
        <f>SUM((BC23*(BC23/SUM(BC23:BC25))),(BC24*(BC24/SUM(BC23:BC25))),(BC25*(BC25/SUM(BC23:BC25))))</f>
        <v>2.3600000000000003</v>
      </c>
      <c r="BE23" s="851">
        <f>AVERAGE(T23,V23,X23,Z23,AB23,AD23,AF23,AH23,AJ23,AL23,AN23,AP23,AR23,AT23,AV23,AX23,AZ23,BB23)</f>
        <v>2.8</v>
      </c>
      <c r="BF23" s="342">
        <f>IF(BE23=0,BF14,BE23)</f>
        <v>2.8</v>
      </c>
      <c r="BG23" s="860">
        <f t="shared" si="1"/>
        <v>6.6080000000000005</v>
      </c>
      <c r="BH23" s="1378" t="s">
        <v>2793</v>
      </c>
      <c r="BI23" s="1378"/>
      <c r="BJ23" s="1378"/>
      <c r="BK23" s="365" t="s">
        <v>2794</v>
      </c>
      <c r="BL23" s="363" t="s">
        <v>515</v>
      </c>
      <c r="BM23" s="363" t="s">
        <v>502</v>
      </c>
      <c r="BN23" s="363" t="s">
        <v>517</v>
      </c>
      <c r="BO23" s="342">
        <f t="shared" si="2"/>
        <v>1.6</v>
      </c>
      <c r="BP23" s="342">
        <f t="shared" si="3"/>
        <v>2.8</v>
      </c>
      <c r="BQ23" s="858">
        <f>SUM((BO23*(BO23/SUM(BO23:BO25))),(BO24*(BO24/SUM(BO23:BO25))),(BO25*(BO25/SUM(BO23:BO25))))</f>
        <v>1.3800000000000001</v>
      </c>
      <c r="BR23" s="858">
        <f>SUM((BP23*(BP23/SUM(BP23:BP25))),(BP24*(BP24/SUM(BP23:BP25))),(BP25*(BP25/SUM(BP23:BP25))))</f>
        <v>2.8</v>
      </c>
      <c r="BS23" s="860">
        <f>BQ23*BR23</f>
        <v>3.8639999999999999</v>
      </c>
      <c r="BT23" s="846" t="str">
        <f>INDEX([3]Listas!E$20:I$24,MATCH(BQ23,[3]Listas!D$20:D$24,1),MATCH(BR23,[3]Listas!E$19:I$19,1))</f>
        <v>INFERIOR</v>
      </c>
    </row>
    <row r="24" spans="1:72" s="24" customFormat="1" ht="69" customHeight="1" x14ac:dyDescent="0.2">
      <c r="A24" s="831"/>
      <c r="B24" s="1382"/>
      <c r="C24" s="1382"/>
      <c r="D24" s="1382"/>
      <c r="E24" s="1382"/>
      <c r="F24" s="1382"/>
      <c r="G24" s="363" t="s">
        <v>500</v>
      </c>
      <c r="H24" s="364">
        <v>2</v>
      </c>
      <c r="I24" s="1388" t="s">
        <v>49</v>
      </c>
      <c r="J24" s="1388"/>
      <c r="K24" s="1388"/>
      <c r="L24" s="1389"/>
      <c r="M24" s="1389"/>
      <c r="N24" s="1389"/>
      <c r="O24" s="1106"/>
      <c r="P24" s="1106"/>
      <c r="Q24" s="1106"/>
      <c r="R24" s="1106"/>
      <c r="S24" s="389">
        <v>2</v>
      </c>
      <c r="T24" s="1390"/>
      <c r="U24" s="389">
        <v>2</v>
      </c>
      <c r="V24" s="1390"/>
      <c r="W24" s="389">
        <v>2</v>
      </c>
      <c r="X24" s="1390"/>
      <c r="Y24" s="389">
        <v>3</v>
      </c>
      <c r="Z24" s="1390"/>
      <c r="AA24" s="389">
        <v>3</v>
      </c>
      <c r="AB24" s="1390"/>
      <c r="AC24" s="389"/>
      <c r="AD24" s="1390"/>
      <c r="AE24" s="389"/>
      <c r="AF24" s="1390"/>
      <c r="AG24" s="389"/>
      <c r="AH24" s="1390"/>
      <c r="AI24" s="389"/>
      <c r="AJ24" s="1390"/>
      <c r="AK24" s="389"/>
      <c r="AL24" s="1390"/>
      <c r="AM24" s="389"/>
      <c r="AN24" s="1390"/>
      <c r="AO24" s="389"/>
      <c r="AP24" s="846"/>
      <c r="AQ24" s="343"/>
      <c r="AR24" s="846"/>
      <c r="AS24" s="343"/>
      <c r="AT24" s="846"/>
      <c r="AU24" s="343"/>
      <c r="AV24" s="846"/>
      <c r="AW24" s="343"/>
      <c r="AX24" s="846"/>
      <c r="AY24" s="343"/>
      <c r="AZ24" s="846"/>
      <c r="BA24" s="343"/>
      <c r="BB24" s="846"/>
      <c r="BC24" s="342">
        <f t="shared" si="0"/>
        <v>2.4</v>
      </c>
      <c r="BD24" s="858"/>
      <c r="BE24" s="852"/>
      <c r="BF24" s="342">
        <f>IF(BE24=0,BF23,BE24)</f>
        <v>2.8</v>
      </c>
      <c r="BG24" s="860">
        <f t="shared" si="1"/>
        <v>0</v>
      </c>
      <c r="BH24" s="1378" t="s">
        <v>2795</v>
      </c>
      <c r="BI24" s="1378"/>
      <c r="BJ24" s="1378"/>
      <c r="BK24" s="365" t="s">
        <v>2796</v>
      </c>
      <c r="BL24" s="363" t="s">
        <v>515</v>
      </c>
      <c r="BM24" s="363" t="s">
        <v>502</v>
      </c>
      <c r="BN24" s="363" t="s">
        <v>517</v>
      </c>
      <c r="BO24" s="342">
        <f t="shared" si="2"/>
        <v>1.4</v>
      </c>
      <c r="BP24" s="342">
        <f t="shared" si="3"/>
        <v>2.8</v>
      </c>
      <c r="BQ24" s="858"/>
      <c r="BR24" s="858"/>
      <c r="BS24" s="860"/>
      <c r="BT24" s="846" t="e">
        <f>INDEX([3]Listas!E$20:I$24,MATCH(BQ24,[3]Listas!D$20:D$24,1),MATCH(BR24,[3]Listas!E$19:I$19,1))</f>
        <v>#N/A</v>
      </c>
    </row>
    <row r="25" spans="1:72" s="24" customFormat="1" ht="105.75" customHeight="1" x14ac:dyDescent="0.2">
      <c r="A25" s="831"/>
      <c r="B25" s="1382"/>
      <c r="C25" s="1382"/>
      <c r="D25" s="1382"/>
      <c r="E25" s="1382"/>
      <c r="F25" s="1382"/>
      <c r="G25" s="363" t="s">
        <v>511</v>
      </c>
      <c r="H25" s="364">
        <v>3</v>
      </c>
      <c r="I25" s="1388" t="s">
        <v>50</v>
      </c>
      <c r="J25" s="1388"/>
      <c r="K25" s="1388"/>
      <c r="L25" s="1389"/>
      <c r="M25" s="1389"/>
      <c r="N25" s="1389"/>
      <c r="O25" s="1106"/>
      <c r="P25" s="1106"/>
      <c r="Q25" s="1106"/>
      <c r="R25" s="1106"/>
      <c r="S25" s="389">
        <v>1</v>
      </c>
      <c r="T25" s="1390"/>
      <c r="U25" s="389">
        <v>2</v>
      </c>
      <c r="V25" s="1390"/>
      <c r="W25" s="389">
        <v>1</v>
      </c>
      <c r="X25" s="1390"/>
      <c r="Y25" s="389">
        <v>3</v>
      </c>
      <c r="Z25" s="1390"/>
      <c r="AA25" s="389">
        <v>3</v>
      </c>
      <c r="AB25" s="1390"/>
      <c r="AC25" s="389"/>
      <c r="AD25" s="1390"/>
      <c r="AE25" s="389"/>
      <c r="AF25" s="1390"/>
      <c r="AG25" s="389"/>
      <c r="AH25" s="1390"/>
      <c r="AI25" s="389"/>
      <c r="AJ25" s="1390"/>
      <c r="AK25" s="389"/>
      <c r="AL25" s="1390"/>
      <c r="AM25" s="389"/>
      <c r="AN25" s="1390"/>
      <c r="AO25" s="389"/>
      <c r="AP25" s="846"/>
      <c r="AQ25" s="343"/>
      <c r="AR25" s="846"/>
      <c r="AS25" s="343"/>
      <c r="AT25" s="846"/>
      <c r="AU25" s="343"/>
      <c r="AV25" s="846"/>
      <c r="AW25" s="343"/>
      <c r="AX25" s="846"/>
      <c r="AY25" s="343"/>
      <c r="AZ25" s="846"/>
      <c r="BA25" s="343"/>
      <c r="BB25" s="846"/>
      <c r="BC25" s="342">
        <f t="shared" si="0"/>
        <v>2</v>
      </c>
      <c r="BD25" s="858"/>
      <c r="BE25" s="853"/>
      <c r="BF25" s="342">
        <f>IF(BE25=0,BF24,BE25)</f>
        <v>2.8</v>
      </c>
      <c r="BG25" s="860">
        <f t="shared" si="1"/>
        <v>0</v>
      </c>
      <c r="BH25" s="1394" t="s">
        <v>2797</v>
      </c>
      <c r="BI25" s="1394"/>
      <c r="BJ25" s="1394"/>
      <c r="BK25" s="365" t="s">
        <v>2798</v>
      </c>
      <c r="BL25" s="363" t="s">
        <v>515</v>
      </c>
      <c r="BM25" s="363" t="s">
        <v>509</v>
      </c>
      <c r="BN25" s="363" t="s">
        <v>517</v>
      </c>
      <c r="BO25" s="342">
        <f t="shared" si="2"/>
        <v>1</v>
      </c>
      <c r="BP25" s="342">
        <f t="shared" si="3"/>
        <v>2.8</v>
      </c>
      <c r="BQ25" s="858"/>
      <c r="BR25" s="858"/>
      <c r="BS25" s="860"/>
      <c r="BT25" s="846" t="e">
        <f>INDEX([3]Listas!E$20:I$24,MATCH(BQ25,[3]Listas!D$20:D$24,1),MATCH(BR25,[3]Listas!E$19:I$19,1))</f>
        <v>#N/A</v>
      </c>
    </row>
    <row r="26" spans="1:72" s="24" customFormat="1" ht="192" customHeight="1" x14ac:dyDescent="0.2">
      <c r="A26" s="835" t="s">
        <v>264</v>
      </c>
      <c r="B26" s="835" t="s">
        <v>42</v>
      </c>
      <c r="C26" s="835" t="s">
        <v>2799</v>
      </c>
      <c r="D26" s="1369" t="s">
        <v>2800</v>
      </c>
      <c r="E26" s="1370"/>
      <c r="F26" s="1371"/>
      <c r="G26" s="363" t="s">
        <v>508</v>
      </c>
      <c r="H26" s="363">
        <v>1</v>
      </c>
      <c r="I26" s="1391" t="s">
        <v>2801</v>
      </c>
      <c r="J26" s="1392"/>
      <c r="K26" s="1393"/>
      <c r="L26" s="837" t="s">
        <v>2802</v>
      </c>
      <c r="M26" s="838"/>
      <c r="N26" s="839"/>
      <c r="O26" s="835" t="s">
        <v>33</v>
      </c>
      <c r="P26" s="835"/>
      <c r="Q26" s="835"/>
      <c r="R26" s="835"/>
      <c r="S26" s="343">
        <v>3</v>
      </c>
      <c r="T26" s="832">
        <v>3</v>
      </c>
      <c r="U26" s="343">
        <v>4</v>
      </c>
      <c r="V26" s="832">
        <v>4</v>
      </c>
      <c r="W26" s="343">
        <v>1</v>
      </c>
      <c r="X26" s="832">
        <v>3</v>
      </c>
      <c r="Y26" s="343">
        <v>2</v>
      </c>
      <c r="Z26" s="832">
        <v>3</v>
      </c>
      <c r="AA26" s="343">
        <v>2</v>
      </c>
      <c r="AB26" s="832">
        <v>4</v>
      </c>
      <c r="AC26" s="343"/>
      <c r="AD26" s="832"/>
      <c r="AE26" s="343"/>
      <c r="AF26" s="832"/>
      <c r="AG26" s="343"/>
      <c r="AH26" s="832"/>
      <c r="AI26" s="343"/>
      <c r="AJ26" s="832"/>
      <c r="AK26" s="343"/>
      <c r="AL26" s="832"/>
      <c r="AM26" s="343"/>
      <c r="AN26" s="343"/>
      <c r="AO26" s="343"/>
      <c r="AP26" s="846"/>
      <c r="AQ26" s="343"/>
      <c r="AR26" s="846"/>
      <c r="AS26" s="343"/>
      <c r="AT26" s="846"/>
      <c r="AU26" s="343"/>
      <c r="AV26" s="846"/>
      <c r="AW26" s="343"/>
      <c r="AX26" s="846"/>
      <c r="AY26" s="343"/>
      <c r="AZ26" s="846"/>
      <c r="BA26" s="343"/>
      <c r="BB26" s="846"/>
      <c r="BC26" s="342">
        <f t="shared" si="0"/>
        <v>2.4</v>
      </c>
      <c r="BD26" s="858">
        <f>SUM((BC26*(BC26/SUM(BC26:BC29))),(BC27*(BC27/SUM(BC26:BC29))),(BC28*(BC28/SUM(BC26:BC29))),(BC29*(BC29/SUM(BC26:BC29))))</f>
        <v>2.4333333333333331</v>
      </c>
      <c r="BE26" s="858">
        <f>AVERAGE(T26,V26,X26,Z26,AB26,AD26,AF26,AH26,AJ26,AL26,AN26,AP26,AR26,AT26,AV26,AX26,AZ26,BB26)</f>
        <v>3.4</v>
      </c>
      <c r="BF26" s="342">
        <f>IF(BE26=0,#REF!,BE26)</f>
        <v>3.4</v>
      </c>
      <c r="BG26" s="860">
        <f t="shared" si="1"/>
        <v>8.2733333333333317</v>
      </c>
      <c r="BH26" s="1384" t="s">
        <v>2803</v>
      </c>
      <c r="BI26" s="1384"/>
      <c r="BJ26" s="1384"/>
      <c r="BK26" s="365" t="s">
        <v>2804</v>
      </c>
      <c r="BL26" s="356" t="s">
        <v>504</v>
      </c>
      <c r="BM26" s="31" t="s">
        <v>502</v>
      </c>
      <c r="BN26" s="356" t="s">
        <v>505</v>
      </c>
      <c r="BO26" s="342">
        <f t="shared" si="2"/>
        <v>1.4</v>
      </c>
      <c r="BP26" s="342">
        <f t="shared" si="3"/>
        <v>2.4</v>
      </c>
      <c r="BQ26" s="858">
        <f>SUM((BO26*(BO26/SUM(BO26:BO29))),(BO27*(BO27/SUM(BO26:BO29))),(BO28*(BO28/SUM(BO26:BO29))),(BO29*(BO29/SUM(BO26:BO29))))</f>
        <v>1.4571428571428569</v>
      </c>
      <c r="BR26" s="858">
        <f>SUM((BP26*(BP26/SUM(BP26:BP29))),(BP27*(BP27/SUM(BP26:BP29))),(BP28*(BP28/SUM(BP26:BP29))),(BP29*(BP29/SUM(BP26:BP29))))</f>
        <v>2.4</v>
      </c>
      <c r="BS26" s="860">
        <f>BQ26*BR26</f>
        <v>3.4971428571428564</v>
      </c>
      <c r="BT26" s="846" t="str">
        <f>INDEX([3]Listas!E$20:I$24,MATCH(BQ26,[3]Listas!D$20:D$24,1),MATCH(BR26,[3]Listas!E$19:I$19,1))</f>
        <v>INFERIOR</v>
      </c>
    </row>
    <row r="27" spans="1:72" s="24" customFormat="1" ht="75.75" customHeight="1" x14ac:dyDescent="0.2">
      <c r="A27" s="836"/>
      <c r="B27" s="836"/>
      <c r="C27" s="836"/>
      <c r="D27" s="1372"/>
      <c r="E27" s="1373"/>
      <c r="F27" s="1374"/>
      <c r="G27" s="363" t="s">
        <v>508</v>
      </c>
      <c r="H27" s="363">
        <v>2</v>
      </c>
      <c r="I27" s="1391" t="s">
        <v>2805</v>
      </c>
      <c r="J27" s="1392"/>
      <c r="K27" s="1393"/>
      <c r="L27" s="840"/>
      <c r="M27" s="841"/>
      <c r="N27" s="842"/>
      <c r="O27" s="836"/>
      <c r="P27" s="836"/>
      <c r="Q27" s="836"/>
      <c r="R27" s="836"/>
      <c r="S27" s="343">
        <v>2</v>
      </c>
      <c r="T27" s="833"/>
      <c r="U27" s="343">
        <v>4</v>
      </c>
      <c r="V27" s="833"/>
      <c r="W27" s="343">
        <v>2</v>
      </c>
      <c r="X27" s="833"/>
      <c r="Y27" s="343">
        <v>2</v>
      </c>
      <c r="Z27" s="833"/>
      <c r="AA27" s="343">
        <v>4</v>
      </c>
      <c r="AB27" s="833"/>
      <c r="AC27" s="343"/>
      <c r="AD27" s="833"/>
      <c r="AE27" s="343"/>
      <c r="AF27" s="833"/>
      <c r="AG27" s="343"/>
      <c r="AH27" s="833"/>
      <c r="AI27" s="343"/>
      <c r="AJ27" s="833"/>
      <c r="AK27" s="343"/>
      <c r="AL27" s="833"/>
      <c r="AM27" s="343"/>
      <c r="AN27" s="343"/>
      <c r="AO27" s="343"/>
      <c r="AP27" s="846"/>
      <c r="AQ27" s="343"/>
      <c r="AR27" s="846"/>
      <c r="AS27" s="343"/>
      <c r="AT27" s="846"/>
      <c r="AU27" s="343"/>
      <c r="AV27" s="846"/>
      <c r="AW27" s="343"/>
      <c r="AX27" s="846"/>
      <c r="AY27" s="343"/>
      <c r="AZ27" s="846"/>
      <c r="BA27" s="343"/>
      <c r="BB27" s="846"/>
      <c r="BC27" s="342">
        <f t="shared" si="0"/>
        <v>2.8</v>
      </c>
      <c r="BD27" s="858"/>
      <c r="BE27" s="1011"/>
      <c r="BF27" s="342">
        <f t="shared" ref="BF27:BF55" si="4">IF(BE27=0,BF26,BE27)</f>
        <v>3.4</v>
      </c>
      <c r="BG27" s="860">
        <f t="shared" si="1"/>
        <v>0</v>
      </c>
      <c r="BH27" s="1384" t="s">
        <v>2806</v>
      </c>
      <c r="BI27" s="1384"/>
      <c r="BJ27" s="1384"/>
      <c r="BK27" s="365" t="s">
        <v>98</v>
      </c>
      <c r="BL27" s="356" t="s">
        <v>504</v>
      </c>
      <c r="BM27" s="31" t="s">
        <v>502</v>
      </c>
      <c r="BN27" s="356" t="s">
        <v>505</v>
      </c>
      <c r="BO27" s="342">
        <f t="shared" si="2"/>
        <v>1.7999999999999998</v>
      </c>
      <c r="BP27" s="342">
        <f t="shared" si="3"/>
        <v>2.4</v>
      </c>
      <c r="BQ27" s="858"/>
      <c r="BR27" s="858"/>
      <c r="BS27" s="860"/>
      <c r="BT27" s="846" t="e">
        <f>INDEX([3]Listas!E$20:I$24,MATCH(BQ27,[3]Listas!D$20:D$24,1),MATCH(BR27,[3]Listas!E$19:I$19,1))</f>
        <v>#N/A</v>
      </c>
    </row>
    <row r="28" spans="1:72" s="24" customFormat="1" ht="68.25" customHeight="1" x14ac:dyDescent="0.2">
      <c r="A28" s="836"/>
      <c r="B28" s="836"/>
      <c r="C28" s="836"/>
      <c r="D28" s="1372"/>
      <c r="E28" s="1373"/>
      <c r="F28" s="1374"/>
      <c r="G28" s="363" t="s">
        <v>508</v>
      </c>
      <c r="H28" s="363">
        <v>3</v>
      </c>
      <c r="I28" s="1391" t="s">
        <v>2807</v>
      </c>
      <c r="J28" s="1392"/>
      <c r="K28" s="1393"/>
      <c r="L28" s="840"/>
      <c r="M28" s="841"/>
      <c r="N28" s="842"/>
      <c r="O28" s="836"/>
      <c r="P28" s="836"/>
      <c r="Q28" s="836"/>
      <c r="R28" s="836"/>
      <c r="S28" s="343">
        <v>2</v>
      </c>
      <c r="T28" s="833"/>
      <c r="U28" s="343">
        <v>1</v>
      </c>
      <c r="V28" s="833"/>
      <c r="W28" s="343">
        <v>2</v>
      </c>
      <c r="X28" s="833"/>
      <c r="Y28" s="343">
        <v>1</v>
      </c>
      <c r="Z28" s="833"/>
      <c r="AA28" s="343">
        <v>4</v>
      </c>
      <c r="AB28" s="833"/>
      <c r="AC28" s="343"/>
      <c r="AD28" s="833"/>
      <c r="AE28" s="343"/>
      <c r="AF28" s="833"/>
      <c r="AG28" s="343"/>
      <c r="AH28" s="833"/>
      <c r="AI28" s="343"/>
      <c r="AJ28" s="833"/>
      <c r="AK28" s="343"/>
      <c r="AL28" s="833"/>
      <c r="AM28" s="343"/>
      <c r="AN28" s="343"/>
      <c r="AO28" s="343"/>
      <c r="AP28" s="846"/>
      <c r="AQ28" s="343"/>
      <c r="AR28" s="846"/>
      <c r="AS28" s="343"/>
      <c r="AT28" s="846"/>
      <c r="AU28" s="343"/>
      <c r="AV28" s="846"/>
      <c r="AW28" s="343"/>
      <c r="AX28" s="846"/>
      <c r="AY28" s="343"/>
      <c r="AZ28" s="846"/>
      <c r="BA28" s="343"/>
      <c r="BB28" s="846"/>
      <c r="BC28" s="342">
        <f t="shared" si="0"/>
        <v>2</v>
      </c>
      <c r="BD28" s="858"/>
      <c r="BE28" s="1011"/>
      <c r="BF28" s="342">
        <f t="shared" si="4"/>
        <v>3.4</v>
      </c>
      <c r="BG28" s="860">
        <f t="shared" si="1"/>
        <v>0</v>
      </c>
      <c r="BH28" s="1384" t="s">
        <v>2808</v>
      </c>
      <c r="BI28" s="1384"/>
      <c r="BJ28" s="1384"/>
      <c r="BK28" s="365" t="s">
        <v>2809</v>
      </c>
      <c r="BL28" s="356" t="s">
        <v>504</v>
      </c>
      <c r="BM28" s="31" t="s">
        <v>502</v>
      </c>
      <c r="BN28" s="356" t="s">
        <v>505</v>
      </c>
      <c r="BO28" s="342">
        <f t="shared" si="2"/>
        <v>1</v>
      </c>
      <c r="BP28" s="342">
        <f t="shared" si="3"/>
        <v>2.4</v>
      </c>
      <c r="BQ28" s="858"/>
      <c r="BR28" s="858"/>
      <c r="BS28" s="860"/>
      <c r="BT28" s="846" t="e">
        <f>INDEX([3]Listas!E$20:I$24,MATCH(BQ28,[3]Listas!D$20:D$24,1),MATCH(BR28,[3]Listas!E$19:I$19,1))</f>
        <v>#N/A</v>
      </c>
    </row>
    <row r="29" spans="1:72" s="24" customFormat="1" ht="63.75" customHeight="1" x14ac:dyDescent="0.2">
      <c r="A29" s="891"/>
      <c r="B29" s="891"/>
      <c r="C29" s="891"/>
      <c r="D29" s="1375"/>
      <c r="E29" s="1376"/>
      <c r="F29" s="1377"/>
      <c r="G29" s="363" t="s">
        <v>508</v>
      </c>
      <c r="H29" s="363">
        <v>4</v>
      </c>
      <c r="I29" s="1391" t="s">
        <v>2810</v>
      </c>
      <c r="J29" s="1392"/>
      <c r="K29" s="1393"/>
      <c r="L29" s="907"/>
      <c r="M29" s="908"/>
      <c r="N29" s="909"/>
      <c r="O29" s="891"/>
      <c r="P29" s="891"/>
      <c r="Q29" s="891"/>
      <c r="R29" s="891"/>
      <c r="S29" s="343">
        <v>2</v>
      </c>
      <c r="T29" s="834"/>
      <c r="U29" s="343">
        <v>3</v>
      </c>
      <c r="V29" s="834"/>
      <c r="W29" s="343">
        <v>1</v>
      </c>
      <c r="X29" s="834"/>
      <c r="Y29" s="343">
        <v>3</v>
      </c>
      <c r="Z29" s="834"/>
      <c r="AA29" s="343">
        <v>3</v>
      </c>
      <c r="AB29" s="834"/>
      <c r="AC29" s="343"/>
      <c r="AD29" s="834"/>
      <c r="AE29" s="343"/>
      <c r="AF29" s="834"/>
      <c r="AG29" s="343"/>
      <c r="AH29" s="834"/>
      <c r="AI29" s="343"/>
      <c r="AJ29" s="834"/>
      <c r="AK29" s="343"/>
      <c r="AL29" s="834"/>
      <c r="AM29" s="343"/>
      <c r="AN29" s="343"/>
      <c r="AO29" s="343"/>
      <c r="AP29" s="846"/>
      <c r="AQ29" s="343"/>
      <c r="AR29" s="846"/>
      <c r="AS29" s="343"/>
      <c r="AT29" s="846"/>
      <c r="AU29" s="343"/>
      <c r="AV29" s="846"/>
      <c r="AW29" s="343"/>
      <c r="AX29" s="846"/>
      <c r="AY29" s="343"/>
      <c r="AZ29" s="846"/>
      <c r="BA29" s="343"/>
      <c r="BB29" s="846"/>
      <c r="BC29" s="342">
        <f t="shared" si="0"/>
        <v>2.4</v>
      </c>
      <c r="BD29" s="858"/>
      <c r="BE29" s="1011"/>
      <c r="BF29" s="342">
        <f t="shared" si="4"/>
        <v>3.4</v>
      </c>
      <c r="BG29" s="860">
        <f t="shared" si="1"/>
        <v>0</v>
      </c>
      <c r="BH29" s="1384" t="s">
        <v>2806</v>
      </c>
      <c r="BI29" s="1384"/>
      <c r="BJ29" s="1384"/>
      <c r="BK29" s="365" t="s">
        <v>98</v>
      </c>
      <c r="BL29" s="356" t="s">
        <v>504</v>
      </c>
      <c r="BM29" s="31" t="s">
        <v>502</v>
      </c>
      <c r="BN29" s="356" t="s">
        <v>505</v>
      </c>
      <c r="BO29" s="342">
        <f t="shared" si="2"/>
        <v>1.4</v>
      </c>
      <c r="BP29" s="342">
        <f t="shared" si="3"/>
        <v>2.4</v>
      </c>
      <c r="BQ29" s="858"/>
      <c r="BR29" s="858"/>
      <c r="BS29" s="860"/>
      <c r="BT29" s="846" t="e">
        <f>INDEX([3]Listas!E$20:I$24,MATCH(BQ29,[3]Listas!D$20:D$24,1),MATCH(BR29,[3]Listas!E$19:I$19,1))</f>
        <v>#N/A</v>
      </c>
    </row>
    <row r="30" spans="1:72" s="24" customFormat="1" ht="39.75" hidden="1" customHeight="1" x14ac:dyDescent="0.2">
      <c r="A30" s="831"/>
      <c r="B30" s="831"/>
      <c r="C30" s="831"/>
      <c r="D30" s="831"/>
      <c r="E30" s="831"/>
      <c r="F30" s="831"/>
      <c r="G30" s="344"/>
      <c r="H30" s="344">
        <v>1</v>
      </c>
      <c r="I30" s="843"/>
      <c r="J30" s="844"/>
      <c r="K30" s="845"/>
      <c r="L30" s="831"/>
      <c r="M30" s="831"/>
      <c r="N30" s="831"/>
      <c r="O30" s="831"/>
      <c r="P30" s="831"/>
      <c r="Q30" s="831"/>
      <c r="R30" s="831"/>
      <c r="S30" s="343"/>
      <c r="T30" s="846"/>
      <c r="U30" s="343"/>
      <c r="V30" s="846"/>
      <c r="W30" s="343"/>
      <c r="X30" s="846"/>
      <c r="Y30" s="343"/>
      <c r="Z30" s="846"/>
      <c r="AA30" s="343"/>
      <c r="AB30" s="846"/>
      <c r="AC30" s="343"/>
      <c r="AD30" s="846"/>
      <c r="AE30" s="343"/>
      <c r="AF30" s="846"/>
      <c r="AG30" s="343"/>
      <c r="AH30" s="846"/>
      <c r="AI30" s="343"/>
      <c r="AJ30" s="846"/>
      <c r="AK30" s="343"/>
      <c r="AL30" s="846"/>
      <c r="AM30" s="343"/>
      <c r="AN30" s="846"/>
      <c r="AO30" s="343"/>
      <c r="AP30" s="846"/>
      <c r="AQ30" s="343"/>
      <c r="AR30" s="846"/>
      <c r="AS30" s="343"/>
      <c r="AT30" s="846"/>
      <c r="AU30" s="343"/>
      <c r="AV30" s="846"/>
      <c r="AW30" s="343"/>
      <c r="AX30" s="846"/>
      <c r="AY30" s="343"/>
      <c r="AZ30" s="846"/>
      <c r="BA30" s="343"/>
      <c r="BB30" s="846"/>
      <c r="BC30" s="342" t="e">
        <f t="shared" si="0"/>
        <v>#DIV/0!</v>
      </c>
      <c r="BD30" s="858" t="e">
        <f>SUM((BC30*(BC30/SUM(BC30:BC34))),(BC31*(BC31/SUM(BC30:BC34))),(BC32*(BC32/SUM(BC30:BC34))),(BC33*(BC33/SUM(BC30:BC34))),(BC34*(BC34/SUM(BC30:BC34))))</f>
        <v>#DIV/0!</v>
      </c>
      <c r="BE30" s="858" t="e">
        <f>AVERAGE(T30,V30,X30,Z30,AB30,AD30,AF30,AH30,AJ30,AL30,AN30,AP30,AR30,AT30,AV30,AX30,AZ30,BB30)</f>
        <v>#DIV/0!</v>
      </c>
      <c r="BF30" s="342" t="e">
        <f t="shared" si="4"/>
        <v>#DIV/0!</v>
      </c>
      <c r="BG30" s="860" t="e">
        <f t="shared" si="1"/>
        <v>#DIV/0!</v>
      </c>
      <c r="BH30" s="850"/>
      <c r="BI30" s="850"/>
      <c r="BJ30" s="850"/>
      <c r="BK30" s="361"/>
      <c r="BL30" s="344"/>
      <c r="BM30" s="344"/>
      <c r="BN30" s="344"/>
      <c r="BO30" s="342" t="e">
        <f t="shared" si="2"/>
        <v>#DIV/0!</v>
      </c>
      <c r="BP30" s="342" t="e">
        <f t="shared" si="3"/>
        <v>#DIV/0!</v>
      </c>
      <c r="BQ30" s="858" t="e">
        <f>SUM((BO30*(BO30/SUM(BO30:BO34))),(BO31*(BO31/SUM(BO30:BO34))),(BO32*(BO32/SUM(BO30:BO34))),(BO33*(BO33/SUM(BO30:BO34))),(BO34*(BO34/SUM(BO30:BO34))))</f>
        <v>#DIV/0!</v>
      </c>
      <c r="BR30" s="858" t="e">
        <f>SUM((BP30*(BP30/SUM(BP30:BP34))),(BP31*(BP31/SUM(BP30:BP34))),(BP32*(BP32/SUM(BP30:BP34))),(BP33*(BP33/SUM(BP30:BP34))),(BP34*(BP34/SUM(BP30:BP34))))</f>
        <v>#DIV/0!</v>
      </c>
      <c r="BS30" s="860" t="e">
        <f>BQ30*BR30</f>
        <v>#DIV/0!</v>
      </c>
      <c r="BT30" s="846" t="e">
        <f>INDEX([3]Listas!E$20:I$24,MATCH(BQ30,[3]Listas!D$20:D$24,1),MATCH(BR30,[3]Listas!E$19:I$19,1))</f>
        <v>#DIV/0!</v>
      </c>
    </row>
    <row r="31" spans="1:72" s="24" customFormat="1" ht="39.75" hidden="1" customHeight="1" x14ac:dyDescent="0.2">
      <c r="A31" s="831"/>
      <c r="B31" s="831"/>
      <c r="C31" s="831"/>
      <c r="D31" s="831"/>
      <c r="E31" s="831"/>
      <c r="F31" s="831"/>
      <c r="G31" s="344"/>
      <c r="H31" s="344">
        <v>2</v>
      </c>
      <c r="I31" s="843"/>
      <c r="J31" s="844"/>
      <c r="K31" s="845"/>
      <c r="L31" s="831"/>
      <c r="M31" s="831"/>
      <c r="N31" s="831"/>
      <c r="O31" s="831"/>
      <c r="P31" s="831"/>
      <c r="Q31" s="831"/>
      <c r="R31" s="831"/>
      <c r="S31" s="343"/>
      <c r="T31" s="846"/>
      <c r="U31" s="343"/>
      <c r="V31" s="846"/>
      <c r="W31" s="343"/>
      <c r="X31" s="846"/>
      <c r="Y31" s="343"/>
      <c r="Z31" s="846"/>
      <c r="AA31" s="343"/>
      <c r="AB31" s="846"/>
      <c r="AC31" s="343"/>
      <c r="AD31" s="846"/>
      <c r="AE31" s="343"/>
      <c r="AF31" s="846"/>
      <c r="AG31" s="343"/>
      <c r="AH31" s="846"/>
      <c r="AI31" s="343"/>
      <c r="AJ31" s="846"/>
      <c r="AK31" s="343"/>
      <c r="AL31" s="846"/>
      <c r="AM31" s="343"/>
      <c r="AN31" s="846"/>
      <c r="AO31" s="343"/>
      <c r="AP31" s="846"/>
      <c r="AQ31" s="343"/>
      <c r="AR31" s="846"/>
      <c r="AS31" s="343"/>
      <c r="AT31" s="846"/>
      <c r="AU31" s="343"/>
      <c r="AV31" s="846"/>
      <c r="AW31" s="343"/>
      <c r="AX31" s="846"/>
      <c r="AY31" s="343"/>
      <c r="AZ31" s="846"/>
      <c r="BA31" s="343"/>
      <c r="BB31" s="846"/>
      <c r="BC31" s="342" t="e">
        <f t="shared" si="0"/>
        <v>#DIV/0!</v>
      </c>
      <c r="BD31" s="858"/>
      <c r="BE31" s="1011"/>
      <c r="BF31" s="342" t="e">
        <f t="shared" si="4"/>
        <v>#DIV/0!</v>
      </c>
      <c r="BG31" s="860">
        <f t="shared" si="1"/>
        <v>0</v>
      </c>
      <c r="BH31" s="850"/>
      <c r="BI31" s="850"/>
      <c r="BJ31" s="850"/>
      <c r="BK31" s="344"/>
      <c r="BL31" s="344"/>
      <c r="BM31" s="344"/>
      <c r="BN31" s="344"/>
      <c r="BO31" s="342" t="e">
        <f t="shared" si="2"/>
        <v>#DIV/0!</v>
      </c>
      <c r="BP31" s="342" t="e">
        <f t="shared" si="3"/>
        <v>#DIV/0!</v>
      </c>
      <c r="BQ31" s="858"/>
      <c r="BR31" s="858"/>
      <c r="BS31" s="860"/>
      <c r="BT31" s="846" t="e">
        <f>INDEX([3]Listas!E$20:I$24,MATCH(BQ31,[3]Listas!D$20:D$24,1),MATCH(BR31,[3]Listas!E$19:I$19,1))</f>
        <v>#N/A</v>
      </c>
    </row>
    <row r="32" spans="1:72" s="24" customFormat="1" ht="39.75" hidden="1" customHeight="1" x14ac:dyDescent="0.2">
      <c r="A32" s="831"/>
      <c r="B32" s="831"/>
      <c r="C32" s="831"/>
      <c r="D32" s="831"/>
      <c r="E32" s="831"/>
      <c r="F32" s="831"/>
      <c r="G32" s="344"/>
      <c r="H32" s="344">
        <v>3</v>
      </c>
      <c r="I32" s="843"/>
      <c r="J32" s="844"/>
      <c r="K32" s="845"/>
      <c r="L32" s="831"/>
      <c r="M32" s="831"/>
      <c r="N32" s="831"/>
      <c r="O32" s="831"/>
      <c r="P32" s="831"/>
      <c r="Q32" s="831"/>
      <c r="R32" s="831"/>
      <c r="S32" s="343"/>
      <c r="T32" s="846"/>
      <c r="U32" s="343"/>
      <c r="V32" s="846"/>
      <c r="W32" s="343"/>
      <c r="X32" s="846"/>
      <c r="Y32" s="343"/>
      <c r="Z32" s="846"/>
      <c r="AA32" s="343"/>
      <c r="AB32" s="846"/>
      <c r="AC32" s="343"/>
      <c r="AD32" s="846"/>
      <c r="AE32" s="343"/>
      <c r="AF32" s="846"/>
      <c r="AG32" s="343"/>
      <c r="AH32" s="846"/>
      <c r="AI32" s="343"/>
      <c r="AJ32" s="846"/>
      <c r="AK32" s="343"/>
      <c r="AL32" s="846"/>
      <c r="AM32" s="343"/>
      <c r="AN32" s="846"/>
      <c r="AO32" s="343"/>
      <c r="AP32" s="846"/>
      <c r="AQ32" s="343"/>
      <c r="AR32" s="846"/>
      <c r="AS32" s="343"/>
      <c r="AT32" s="846"/>
      <c r="AU32" s="343"/>
      <c r="AV32" s="846"/>
      <c r="AW32" s="343"/>
      <c r="AX32" s="846"/>
      <c r="AY32" s="343"/>
      <c r="AZ32" s="846"/>
      <c r="BA32" s="343"/>
      <c r="BB32" s="846"/>
      <c r="BC32" s="342" t="e">
        <f t="shared" si="0"/>
        <v>#DIV/0!</v>
      </c>
      <c r="BD32" s="858"/>
      <c r="BE32" s="1011"/>
      <c r="BF32" s="342" t="e">
        <f t="shared" si="4"/>
        <v>#DIV/0!</v>
      </c>
      <c r="BG32" s="860">
        <f t="shared" si="1"/>
        <v>0</v>
      </c>
      <c r="BH32" s="850"/>
      <c r="BI32" s="850"/>
      <c r="BJ32" s="850"/>
      <c r="BK32" s="361"/>
      <c r="BL32" s="344"/>
      <c r="BM32" s="344"/>
      <c r="BN32" s="344"/>
      <c r="BO32" s="342" t="e">
        <f t="shared" si="2"/>
        <v>#DIV/0!</v>
      </c>
      <c r="BP32" s="342" t="e">
        <f t="shared" si="3"/>
        <v>#DIV/0!</v>
      </c>
      <c r="BQ32" s="858"/>
      <c r="BR32" s="858"/>
      <c r="BS32" s="860"/>
      <c r="BT32" s="846" t="e">
        <f>INDEX([3]Listas!E$20:I$24,MATCH(BQ32,[3]Listas!D$20:D$24,1),MATCH(BR32,[3]Listas!E$19:I$19,1))</f>
        <v>#N/A</v>
      </c>
    </row>
    <row r="33" spans="1:72" s="24" customFormat="1" ht="39.75" hidden="1" customHeight="1" x14ac:dyDescent="0.2">
      <c r="A33" s="831"/>
      <c r="B33" s="831"/>
      <c r="C33" s="831"/>
      <c r="D33" s="831"/>
      <c r="E33" s="831"/>
      <c r="F33" s="831"/>
      <c r="G33" s="344"/>
      <c r="H33" s="344">
        <v>4</v>
      </c>
      <c r="I33" s="843"/>
      <c r="J33" s="844"/>
      <c r="K33" s="845"/>
      <c r="L33" s="831"/>
      <c r="M33" s="831"/>
      <c r="N33" s="831"/>
      <c r="O33" s="831"/>
      <c r="P33" s="831"/>
      <c r="Q33" s="831"/>
      <c r="R33" s="831"/>
      <c r="S33" s="343"/>
      <c r="T33" s="846"/>
      <c r="U33" s="343"/>
      <c r="V33" s="846"/>
      <c r="W33" s="343"/>
      <c r="X33" s="846"/>
      <c r="Y33" s="343"/>
      <c r="Z33" s="846"/>
      <c r="AA33" s="343"/>
      <c r="AB33" s="846"/>
      <c r="AC33" s="343"/>
      <c r="AD33" s="846"/>
      <c r="AE33" s="343"/>
      <c r="AF33" s="846"/>
      <c r="AG33" s="343"/>
      <c r="AH33" s="846"/>
      <c r="AI33" s="343"/>
      <c r="AJ33" s="846"/>
      <c r="AK33" s="343"/>
      <c r="AL33" s="846"/>
      <c r="AM33" s="343"/>
      <c r="AN33" s="846"/>
      <c r="AO33" s="343"/>
      <c r="AP33" s="846"/>
      <c r="AQ33" s="343"/>
      <c r="AR33" s="846"/>
      <c r="AS33" s="343"/>
      <c r="AT33" s="846"/>
      <c r="AU33" s="343"/>
      <c r="AV33" s="846"/>
      <c r="AW33" s="343"/>
      <c r="AX33" s="846"/>
      <c r="AY33" s="343"/>
      <c r="AZ33" s="846"/>
      <c r="BA33" s="343"/>
      <c r="BB33" s="846"/>
      <c r="BC33" s="342" t="e">
        <f t="shared" si="0"/>
        <v>#DIV/0!</v>
      </c>
      <c r="BD33" s="858"/>
      <c r="BE33" s="1011"/>
      <c r="BF33" s="342" t="e">
        <f t="shared" si="4"/>
        <v>#DIV/0!</v>
      </c>
      <c r="BG33" s="860">
        <f t="shared" si="1"/>
        <v>0</v>
      </c>
      <c r="BH33" s="850"/>
      <c r="BI33" s="850"/>
      <c r="BJ33" s="850"/>
      <c r="BK33" s="344"/>
      <c r="BL33" s="344"/>
      <c r="BM33" s="344"/>
      <c r="BN33" s="344"/>
      <c r="BO33" s="342" t="e">
        <f t="shared" si="2"/>
        <v>#DIV/0!</v>
      </c>
      <c r="BP33" s="342" t="e">
        <f t="shared" si="3"/>
        <v>#DIV/0!</v>
      </c>
      <c r="BQ33" s="858"/>
      <c r="BR33" s="858"/>
      <c r="BS33" s="860"/>
      <c r="BT33" s="846" t="e">
        <f>INDEX([3]Listas!E$20:I$24,MATCH(BQ33,[3]Listas!D$20:D$24,1),MATCH(BR33,[3]Listas!E$19:I$19,1))</f>
        <v>#N/A</v>
      </c>
    </row>
    <row r="34" spans="1:72" s="24" customFormat="1" ht="39.75" hidden="1" customHeight="1" x14ac:dyDescent="0.2">
      <c r="A34" s="831"/>
      <c r="B34" s="831"/>
      <c r="C34" s="831"/>
      <c r="D34" s="831"/>
      <c r="E34" s="831"/>
      <c r="F34" s="831"/>
      <c r="G34" s="344"/>
      <c r="H34" s="344">
        <v>5</v>
      </c>
      <c r="I34" s="843"/>
      <c r="J34" s="844"/>
      <c r="K34" s="845"/>
      <c r="L34" s="831"/>
      <c r="M34" s="831"/>
      <c r="N34" s="831"/>
      <c r="O34" s="831"/>
      <c r="P34" s="831"/>
      <c r="Q34" s="831"/>
      <c r="R34" s="831"/>
      <c r="S34" s="343"/>
      <c r="T34" s="846"/>
      <c r="U34" s="343"/>
      <c r="V34" s="846"/>
      <c r="W34" s="343"/>
      <c r="X34" s="846"/>
      <c r="Y34" s="343"/>
      <c r="Z34" s="846"/>
      <c r="AA34" s="343"/>
      <c r="AB34" s="846"/>
      <c r="AC34" s="343"/>
      <c r="AD34" s="846"/>
      <c r="AE34" s="343"/>
      <c r="AF34" s="846"/>
      <c r="AG34" s="343"/>
      <c r="AH34" s="846"/>
      <c r="AI34" s="343"/>
      <c r="AJ34" s="846"/>
      <c r="AK34" s="343"/>
      <c r="AL34" s="846"/>
      <c r="AM34" s="343"/>
      <c r="AN34" s="846"/>
      <c r="AO34" s="343"/>
      <c r="AP34" s="846"/>
      <c r="AQ34" s="343"/>
      <c r="AR34" s="846"/>
      <c r="AS34" s="343"/>
      <c r="AT34" s="846"/>
      <c r="AU34" s="343"/>
      <c r="AV34" s="846"/>
      <c r="AW34" s="343"/>
      <c r="AX34" s="846"/>
      <c r="AY34" s="343"/>
      <c r="AZ34" s="846"/>
      <c r="BA34" s="343"/>
      <c r="BB34" s="846"/>
      <c r="BC34" s="342" t="e">
        <f t="shared" si="0"/>
        <v>#DIV/0!</v>
      </c>
      <c r="BD34" s="858"/>
      <c r="BE34" s="1011"/>
      <c r="BF34" s="342" t="e">
        <f t="shared" si="4"/>
        <v>#DIV/0!</v>
      </c>
      <c r="BG34" s="860">
        <f t="shared" si="1"/>
        <v>0</v>
      </c>
      <c r="BH34" s="850"/>
      <c r="BI34" s="850"/>
      <c r="BJ34" s="850"/>
      <c r="BK34" s="344"/>
      <c r="BL34" s="344"/>
      <c r="BM34" s="344"/>
      <c r="BN34" s="344"/>
      <c r="BO34" s="342" t="e">
        <f t="shared" si="2"/>
        <v>#DIV/0!</v>
      </c>
      <c r="BP34" s="342" t="e">
        <f t="shared" si="3"/>
        <v>#DIV/0!</v>
      </c>
      <c r="BQ34" s="858"/>
      <c r="BR34" s="858"/>
      <c r="BS34" s="860"/>
      <c r="BT34" s="846" t="e">
        <f>INDEX([3]Listas!E$20:I$24,MATCH(BQ34,[3]Listas!D$20:D$24,1),MATCH(BR34,[3]Listas!E$19:I$19,1))</f>
        <v>#N/A</v>
      </c>
    </row>
    <row r="35" spans="1:72" s="24" customFormat="1" ht="39.75" hidden="1" customHeight="1" x14ac:dyDescent="0.2">
      <c r="A35" s="831"/>
      <c r="B35" s="831"/>
      <c r="C35" s="831"/>
      <c r="D35" s="831"/>
      <c r="E35" s="831"/>
      <c r="F35" s="831"/>
      <c r="G35" s="344"/>
      <c r="H35" s="344">
        <v>1</v>
      </c>
      <c r="I35" s="857"/>
      <c r="J35" s="857"/>
      <c r="K35" s="857"/>
      <c r="L35" s="831"/>
      <c r="M35" s="831"/>
      <c r="N35" s="831"/>
      <c r="O35" s="831"/>
      <c r="P35" s="831"/>
      <c r="Q35" s="831"/>
      <c r="R35" s="831"/>
      <c r="S35" s="343"/>
      <c r="T35" s="846"/>
      <c r="U35" s="343"/>
      <c r="V35" s="846"/>
      <c r="W35" s="343"/>
      <c r="X35" s="846"/>
      <c r="Y35" s="343"/>
      <c r="Z35" s="846"/>
      <c r="AA35" s="343"/>
      <c r="AB35" s="846"/>
      <c r="AC35" s="343"/>
      <c r="AD35" s="846"/>
      <c r="AE35" s="343"/>
      <c r="AF35" s="846"/>
      <c r="AG35" s="343"/>
      <c r="AH35" s="846"/>
      <c r="AI35" s="343"/>
      <c r="AJ35" s="846"/>
      <c r="AK35" s="343"/>
      <c r="AL35" s="846"/>
      <c r="AM35" s="343"/>
      <c r="AN35" s="846"/>
      <c r="AO35" s="343"/>
      <c r="AP35" s="846"/>
      <c r="AQ35" s="343"/>
      <c r="AR35" s="846"/>
      <c r="AS35" s="343"/>
      <c r="AT35" s="846"/>
      <c r="AU35" s="343"/>
      <c r="AV35" s="846"/>
      <c r="AW35" s="343"/>
      <c r="AX35" s="846"/>
      <c r="AY35" s="343"/>
      <c r="AZ35" s="846"/>
      <c r="BA35" s="343"/>
      <c r="BB35" s="846"/>
      <c r="BC35" s="342" t="e">
        <f t="shared" si="0"/>
        <v>#DIV/0!</v>
      </c>
      <c r="BD35" s="858" t="e">
        <f>SUM((BC35*(BC35/SUM(BC35:BC40))),(BC36*(BC36/SUM(BC35:BC40))),(BC37*(BC37/SUM(BC35:BC40))),(BC38*(BC38/SUM(BC35:BC40))),(BC39*(BC39/SUM(BC35:BC40))),(BC40*(BC40/SUM(BC35:BC40))))</f>
        <v>#DIV/0!</v>
      </c>
      <c r="BE35" s="858" t="e">
        <f>AVERAGE(T35,V35,X35,Z35,AB35,AD35,AF35,AH35,AJ35,AL35,AN35,AP35,AR35,AT35,AV35,AX35,AZ35,BB35)</f>
        <v>#DIV/0!</v>
      </c>
      <c r="BF35" s="342" t="e">
        <f>IF(BE35=0,BF7,BE35)</f>
        <v>#DIV/0!</v>
      </c>
      <c r="BG35" s="860" t="e">
        <f>BD35*BE35</f>
        <v>#DIV/0!</v>
      </c>
      <c r="BH35" s="857"/>
      <c r="BI35" s="857"/>
      <c r="BJ35" s="857"/>
      <c r="BK35" s="344"/>
      <c r="BL35" s="344"/>
      <c r="BM35" s="344"/>
      <c r="BN35" s="344"/>
      <c r="BO35" s="342" t="e">
        <f t="shared" si="2"/>
        <v>#DIV/0!</v>
      </c>
      <c r="BP35" s="342" t="e">
        <f t="shared" si="3"/>
        <v>#DIV/0!</v>
      </c>
      <c r="BQ35" s="858" t="e">
        <f>SUM((BO35*(BO35/SUM(BO35:BO40))),(BO36*(BO36/SUM(BO35:BO40))),(BO37*(BO37/SUM(BO35:BO40))),(BO38*(BO38/SUM(BO35:BO40))),(BO39*(BO39/SUM(BO35:BO40))),(BO40*(BO40/SUM(BO35:BO40))))</f>
        <v>#DIV/0!</v>
      </c>
      <c r="BR35" s="858" t="e">
        <f>SUM((BP35*(BP35/SUM(BP35:BP40))),(BP36*(BP36/SUM(BP35:BP40))),(BP37*(BP37/SUM(BP35:BP40))),(BP38*(BP38/SUM(BP35:BP40))),(BP39*(BP39/SUM(BP35:BP40))),(BP40*(BP40/SUM(BP35:BP40))))</f>
        <v>#DIV/0!</v>
      </c>
      <c r="BS35" s="860" t="e">
        <f>BQ35*BR35</f>
        <v>#DIV/0!</v>
      </c>
      <c r="BT35" s="860" t="e">
        <f>INDEX([3]Listas!E$20:I$24,MATCH(BQ35,[3]Listas!D$20:D$24,1),MATCH(BR35,[3]Listas!E$19:I$19,1))</f>
        <v>#DIV/0!</v>
      </c>
    </row>
    <row r="36" spans="1:72" s="24" customFormat="1" ht="39.75" hidden="1" customHeight="1" x14ac:dyDescent="0.2">
      <c r="A36" s="831"/>
      <c r="B36" s="831"/>
      <c r="C36" s="831"/>
      <c r="D36" s="831"/>
      <c r="E36" s="831"/>
      <c r="F36" s="831"/>
      <c r="G36" s="344"/>
      <c r="H36" s="344">
        <v>2</v>
      </c>
      <c r="I36" s="857"/>
      <c r="J36" s="857"/>
      <c r="K36" s="857"/>
      <c r="L36" s="831"/>
      <c r="M36" s="831"/>
      <c r="N36" s="831"/>
      <c r="O36" s="831"/>
      <c r="P36" s="831"/>
      <c r="Q36" s="831"/>
      <c r="R36" s="831"/>
      <c r="S36" s="343"/>
      <c r="T36" s="846"/>
      <c r="U36" s="343"/>
      <c r="V36" s="846"/>
      <c r="W36" s="343"/>
      <c r="X36" s="846"/>
      <c r="Y36" s="343"/>
      <c r="Z36" s="846"/>
      <c r="AA36" s="343"/>
      <c r="AB36" s="846"/>
      <c r="AC36" s="343"/>
      <c r="AD36" s="846"/>
      <c r="AE36" s="343"/>
      <c r="AF36" s="846"/>
      <c r="AG36" s="343"/>
      <c r="AH36" s="846"/>
      <c r="AI36" s="343"/>
      <c r="AJ36" s="846"/>
      <c r="AK36" s="343"/>
      <c r="AL36" s="846"/>
      <c r="AM36" s="343"/>
      <c r="AN36" s="846"/>
      <c r="AO36" s="343"/>
      <c r="AP36" s="846"/>
      <c r="AQ36" s="343"/>
      <c r="AR36" s="846"/>
      <c r="AS36" s="343"/>
      <c r="AT36" s="846"/>
      <c r="AU36" s="343"/>
      <c r="AV36" s="846"/>
      <c r="AW36" s="343"/>
      <c r="AX36" s="846"/>
      <c r="AY36" s="343"/>
      <c r="AZ36" s="846"/>
      <c r="BA36" s="343"/>
      <c r="BB36" s="846"/>
      <c r="BC36" s="342" t="e">
        <f t="shared" si="0"/>
        <v>#DIV/0!</v>
      </c>
      <c r="BD36" s="858"/>
      <c r="BE36" s="858"/>
      <c r="BF36" s="342" t="e">
        <f>IF(BE36=0,BF35,BE36)</f>
        <v>#DIV/0!</v>
      </c>
      <c r="BG36" s="860">
        <f t="shared" si="1"/>
        <v>0</v>
      </c>
      <c r="BH36" s="857"/>
      <c r="BI36" s="857"/>
      <c r="BJ36" s="857"/>
      <c r="BK36" s="344"/>
      <c r="BL36" s="344"/>
      <c r="BM36" s="344"/>
      <c r="BN36" s="344"/>
      <c r="BO36" s="342" t="e">
        <f t="shared" si="2"/>
        <v>#DIV/0!</v>
      </c>
      <c r="BP36" s="342" t="e">
        <f t="shared" si="3"/>
        <v>#DIV/0!</v>
      </c>
      <c r="BQ36" s="858"/>
      <c r="BR36" s="858"/>
      <c r="BS36" s="860"/>
      <c r="BT36" s="860" t="e">
        <f>INDEX([3]Listas!E$20:I$24,MATCH(BQ36,[3]Listas!D$20:D$24,1),MATCH(BR36,[3]Listas!E$19:I$19,1))</f>
        <v>#N/A</v>
      </c>
    </row>
    <row r="37" spans="1:72" s="24" customFormat="1" ht="39.75" hidden="1" customHeight="1" x14ac:dyDescent="0.2">
      <c r="A37" s="831"/>
      <c r="B37" s="831"/>
      <c r="C37" s="831"/>
      <c r="D37" s="831"/>
      <c r="E37" s="831"/>
      <c r="F37" s="831"/>
      <c r="G37" s="344"/>
      <c r="H37" s="344">
        <v>3</v>
      </c>
      <c r="I37" s="857"/>
      <c r="J37" s="857"/>
      <c r="K37" s="857"/>
      <c r="L37" s="831"/>
      <c r="M37" s="831"/>
      <c r="N37" s="831"/>
      <c r="O37" s="831"/>
      <c r="P37" s="831"/>
      <c r="Q37" s="831"/>
      <c r="R37" s="831"/>
      <c r="S37" s="343"/>
      <c r="T37" s="846"/>
      <c r="U37" s="343"/>
      <c r="V37" s="846"/>
      <c r="W37" s="343"/>
      <c r="X37" s="846"/>
      <c r="Y37" s="343"/>
      <c r="Z37" s="846"/>
      <c r="AA37" s="343"/>
      <c r="AB37" s="846"/>
      <c r="AC37" s="343"/>
      <c r="AD37" s="846"/>
      <c r="AE37" s="343"/>
      <c r="AF37" s="846"/>
      <c r="AG37" s="343"/>
      <c r="AH37" s="846"/>
      <c r="AI37" s="343"/>
      <c r="AJ37" s="846"/>
      <c r="AK37" s="343"/>
      <c r="AL37" s="846"/>
      <c r="AM37" s="343"/>
      <c r="AN37" s="846"/>
      <c r="AO37" s="343"/>
      <c r="AP37" s="846"/>
      <c r="AQ37" s="343"/>
      <c r="AR37" s="846"/>
      <c r="AS37" s="343"/>
      <c r="AT37" s="846"/>
      <c r="AU37" s="343"/>
      <c r="AV37" s="846"/>
      <c r="AW37" s="343"/>
      <c r="AX37" s="846"/>
      <c r="AY37" s="343"/>
      <c r="AZ37" s="846"/>
      <c r="BA37" s="343"/>
      <c r="BB37" s="846"/>
      <c r="BC37" s="342" t="e">
        <f t="shared" si="0"/>
        <v>#DIV/0!</v>
      </c>
      <c r="BD37" s="858"/>
      <c r="BE37" s="858"/>
      <c r="BF37" s="342" t="e">
        <f>IF(BE37=0,BF36,BE37)</f>
        <v>#DIV/0!</v>
      </c>
      <c r="BG37" s="860">
        <f t="shared" si="1"/>
        <v>0</v>
      </c>
      <c r="BH37" s="857"/>
      <c r="BI37" s="857"/>
      <c r="BJ37" s="857"/>
      <c r="BK37" s="344"/>
      <c r="BL37" s="344"/>
      <c r="BM37" s="344"/>
      <c r="BN37" s="344"/>
      <c r="BO37" s="342" t="e">
        <f t="shared" si="2"/>
        <v>#DIV/0!</v>
      </c>
      <c r="BP37" s="342" t="e">
        <f t="shared" si="3"/>
        <v>#DIV/0!</v>
      </c>
      <c r="BQ37" s="858"/>
      <c r="BR37" s="858"/>
      <c r="BS37" s="860"/>
      <c r="BT37" s="860" t="e">
        <f>INDEX([3]Listas!E$20:I$24,MATCH(BQ37,[3]Listas!D$20:D$24,1),MATCH(BR37,[3]Listas!E$19:I$19,1))</f>
        <v>#N/A</v>
      </c>
    </row>
    <row r="38" spans="1:72" s="24" customFormat="1" ht="39.75" hidden="1" customHeight="1" x14ac:dyDescent="0.2">
      <c r="A38" s="831"/>
      <c r="B38" s="831"/>
      <c r="C38" s="831"/>
      <c r="D38" s="831"/>
      <c r="E38" s="831"/>
      <c r="F38" s="831"/>
      <c r="G38" s="344"/>
      <c r="H38" s="344">
        <v>4</v>
      </c>
      <c r="I38" s="857"/>
      <c r="J38" s="857"/>
      <c r="K38" s="857"/>
      <c r="L38" s="831"/>
      <c r="M38" s="831"/>
      <c r="N38" s="831"/>
      <c r="O38" s="831"/>
      <c r="P38" s="831"/>
      <c r="Q38" s="831"/>
      <c r="R38" s="831"/>
      <c r="S38" s="343"/>
      <c r="T38" s="846"/>
      <c r="U38" s="343"/>
      <c r="V38" s="846"/>
      <c r="W38" s="343"/>
      <c r="X38" s="846"/>
      <c r="Y38" s="343"/>
      <c r="Z38" s="846"/>
      <c r="AA38" s="343"/>
      <c r="AB38" s="846"/>
      <c r="AC38" s="343"/>
      <c r="AD38" s="846"/>
      <c r="AE38" s="343"/>
      <c r="AF38" s="846"/>
      <c r="AG38" s="343"/>
      <c r="AH38" s="846"/>
      <c r="AI38" s="343"/>
      <c r="AJ38" s="846"/>
      <c r="AK38" s="343"/>
      <c r="AL38" s="846"/>
      <c r="AM38" s="343"/>
      <c r="AN38" s="846"/>
      <c r="AO38" s="343"/>
      <c r="AP38" s="846"/>
      <c r="AQ38" s="343"/>
      <c r="AR38" s="846"/>
      <c r="AS38" s="343"/>
      <c r="AT38" s="846"/>
      <c r="AU38" s="343"/>
      <c r="AV38" s="846"/>
      <c r="AW38" s="343"/>
      <c r="AX38" s="846"/>
      <c r="AY38" s="343"/>
      <c r="AZ38" s="846"/>
      <c r="BA38" s="343"/>
      <c r="BB38" s="846"/>
      <c r="BC38" s="342" t="e">
        <f t="shared" si="0"/>
        <v>#DIV/0!</v>
      </c>
      <c r="BD38" s="858"/>
      <c r="BE38" s="858"/>
      <c r="BF38" s="342" t="e">
        <f>IF(BE38=0,BF37,BE38)</f>
        <v>#DIV/0!</v>
      </c>
      <c r="BG38" s="860">
        <f t="shared" si="1"/>
        <v>0</v>
      </c>
      <c r="BH38" s="857"/>
      <c r="BI38" s="857"/>
      <c r="BJ38" s="857"/>
      <c r="BK38" s="344"/>
      <c r="BL38" s="344"/>
      <c r="BM38" s="344"/>
      <c r="BN38" s="344"/>
      <c r="BO38" s="342" t="e">
        <f t="shared" si="2"/>
        <v>#DIV/0!</v>
      </c>
      <c r="BP38" s="342" t="e">
        <f t="shared" si="3"/>
        <v>#DIV/0!</v>
      </c>
      <c r="BQ38" s="858"/>
      <c r="BR38" s="858"/>
      <c r="BS38" s="860"/>
      <c r="BT38" s="860" t="e">
        <f>INDEX([3]Listas!E$20:I$24,MATCH(BQ38,[3]Listas!D$20:D$24,1),MATCH(BR38,[3]Listas!E$19:I$19,1))</f>
        <v>#N/A</v>
      </c>
    </row>
    <row r="39" spans="1:72" s="24" customFormat="1" ht="39.75" hidden="1" customHeight="1" x14ac:dyDescent="0.2">
      <c r="A39" s="831"/>
      <c r="B39" s="831"/>
      <c r="C39" s="831"/>
      <c r="D39" s="831"/>
      <c r="E39" s="831"/>
      <c r="F39" s="831"/>
      <c r="G39" s="344"/>
      <c r="H39" s="344">
        <v>5</v>
      </c>
      <c r="I39" s="857"/>
      <c r="J39" s="857"/>
      <c r="K39" s="857"/>
      <c r="L39" s="831"/>
      <c r="M39" s="831"/>
      <c r="N39" s="831"/>
      <c r="O39" s="831"/>
      <c r="P39" s="831"/>
      <c r="Q39" s="831"/>
      <c r="R39" s="831"/>
      <c r="S39" s="343"/>
      <c r="T39" s="846"/>
      <c r="U39" s="343"/>
      <c r="V39" s="846"/>
      <c r="W39" s="343"/>
      <c r="X39" s="846"/>
      <c r="Y39" s="343"/>
      <c r="Z39" s="846"/>
      <c r="AA39" s="343"/>
      <c r="AB39" s="846"/>
      <c r="AC39" s="343"/>
      <c r="AD39" s="846"/>
      <c r="AE39" s="343"/>
      <c r="AF39" s="846"/>
      <c r="AG39" s="343"/>
      <c r="AH39" s="846"/>
      <c r="AI39" s="343"/>
      <c r="AJ39" s="846"/>
      <c r="AK39" s="343"/>
      <c r="AL39" s="846"/>
      <c r="AM39" s="343"/>
      <c r="AN39" s="846"/>
      <c r="AO39" s="343"/>
      <c r="AP39" s="846"/>
      <c r="AQ39" s="343"/>
      <c r="AR39" s="846"/>
      <c r="AS39" s="343"/>
      <c r="AT39" s="846"/>
      <c r="AU39" s="343"/>
      <c r="AV39" s="846"/>
      <c r="AW39" s="343"/>
      <c r="AX39" s="846"/>
      <c r="AY39" s="343"/>
      <c r="AZ39" s="846"/>
      <c r="BA39" s="343"/>
      <c r="BB39" s="846"/>
      <c r="BC39" s="342" t="e">
        <f t="shared" si="0"/>
        <v>#DIV/0!</v>
      </c>
      <c r="BD39" s="858"/>
      <c r="BE39" s="858"/>
      <c r="BF39" s="342" t="e">
        <f>IF(BE39=0,BF38,BE39)</f>
        <v>#DIV/0!</v>
      </c>
      <c r="BG39" s="860">
        <f t="shared" si="1"/>
        <v>0</v>
      </c>
      <c r="BH39" s="857"/>
      <c r="BI39" s="857"/>
      <c r="BJ39" s="857"/>
      <c r="BK39" s="344"/>
      <c r="BL39" s="344"/>
      <c r="BM39" s="344"/>
      <c r="BN39" s="344"/>
      <c r="BO39" s="342" t="e">
        <f t="shared" si="2"/>
        <v>#DIV/0!</v>
      </c>
      <c r="BP39" s="342" t="e">
        <f t="shared" si="3"/>
        <v>#DIV/0!</v>
      </c>
      <c r="BQ39" s="858"/>
      <c r="BR39" s="858"/>
      <c r="BS39" s="860"/>
      <c r="BT39" s="860" t="e">
        <f>INDEX([3]Listas!E$20:I$24,MATCH(BQ39,[3]Listas!D$20:D$24,1),MATCH(BR39,[3]Listas!E$19:I$19,1))</f>
        <v>#N/A</v>
      </c>
    </row>
    <row r="40" spans="1:72" s="24" customFormat="1" ht="39.75" hidden="1" customHeight="1" x14ac:dyDescent="0.2">
      <c r="A40" s="831"/>
      <c r="B40" s="831"/>
      <c r="C40" s="831"/>
      <c r="D40" s="831"/>
      <c r="E40" s="831"/>
      <c r="F40" s="831"/>
      <c r="G40" s="344"/>
      <c r="H40" s="344">
        <v>6</v>
      </c>
      <c r="I40" s="857"/>
      <c r="J40" s="857"/>
      <c r="K40" s="857"/>
      <c r="L40" s="831"/>
      <c r="M40" s="831"/>
      <c r="N40" s="831"/>
      <c r="O40" s="831"/>
      <c r="P40" s="831"/>
      <c r="Q40" s="831"/>
      <c r="R40" s="831"/>
      <c r="S40" s="343"/>
      <c r="T40" s="846"/>
      <c r="U40" s="343"/>
      <c r="V40" s="846"/>
      <c r="W40" s="343"/>
      <c r="X40" s="846"/>
      <c r="Y40" s="343"/>
      <c r="Z40" s="846"/>
      <c r="AA40" s="343"/>
      <c r="AB40" s="846"/>
      <c r="AC40" s="343"/>
      <c r="AD40" s="846"/>
      <c r="AE40" s="343"/>
      <c r="AF40" s="846"/>
      <c r="AG40" s="343"/>
      <c r="AH40" s="846"/>
      <c r="AI40" s="343"/>
      <c r="AJ40" s="846"/>
      <c r="AK40" s="343"/>
      <c r="AL40" s="846"/>
      <c r="AM40" s="343"/>
      <c r="AN40" s="846"/>
      <c r="AO40" s="343"/>
      <c r="AP40" s="846"/>
      <c r="AQ40" s="343"/>
      <c r="AR40" s="846"/>
      <c r="AS40" s="343"/>
      <c r="AT40" s="846"/>
      <c r="AU40" s="343"/>
      <c r="AV40" s="846"/>
      <c r="AW40" s="343"/>
      <c r="AX40" s="846"/>
      <c r="AY40" s="343"/>
      <c r="AZ40" s="846"/>
      <c r="BA40" s="343"/>
      <c r="BB40" s="846"/>
      <c r="BC40" s="342" t="e">
        <f t="shared" si="0"/>
        <v>#DIV/0!</v>
      </c>
      <c r="BD40" s="858"/>
      <c r="BE40" s="858"/>
      <c r="BF40" s="342" t="e">
        <f>IF(BE40=0,BF39,BE40)</f>
        <v>#DIV/0!</v>
      </c>
      <c r="BG40" s="860">
        <f t="shared" si="1"/>
        <v>0</v>
      </c>
      <c r="BH40" s="857"/>
      <c r="BI40" s="857"/>
      <c r="BJ40" s="857"/>
      <c r="BK40" s="344"/>
      <c r="BL40" s="344"/>
      <c r="BM40" s="344"/>
      <c r="BN40" s="344"/>
      <c r="BO40" s="342" t="e">
        <f t="shared" si="2"/>
        <v>#DIV/0!</v>
      </c>
      <c r="BP40" s="342" t="e">
        <f t="shared" si="3"/>
        <v>#DIV/0!</v>
      </c>
      <c r="BQ40" s="858"/>
      <c r="BR40" s="858"/>
      <c r="BS40" s="860"/>
      <c r="BT40" s="860" t="e">
        <f>INDEX([3]Listas!E$20:I$24,MATCH(BQ40,[3]Listas!D$20:D$24,1),MATCH(BR40,[3]Listas!E$19:I$19,1))</f>
        <v>#N/A</v>
      </c>
    </row>
    <row r="41" spans="1:72" s="24" customFormat="1" ht="39.75" hidden="1" customHeight="1" x14ac:dyDescent="0.2">
      <c r="A41" s="831"/>
      <c r="B41" s="831"/>
      <c r="C41" s="831"/>
      <c r="D41" s="831"/>
      <c r="E41" s="831"/>
      <c r="F41" s="831"/>
      <c r="G41" s="344"/>
      <c r="H41" s="344">
        <v>1</v>
      </c>
      <c r="I41" s="857"/>
      <c r="J41" s="857"/>
      <c r="K41" s="857"/>
      <c r="L41" s="831"/>
      <c r="M41" s="831"/>
      <c r="N41" s="831"/>
      <c r="O41" s="831"/>
      <c r="P41" s="831"/>
      <c r="Q41" s="831"/>
      <c r="R41" s="831"/>
      <c r="S41" s="343"/>
      <c r="T41" s="846"/>
      <c r="U41" s="343"/>
      <c r="V41" s="846"/>
      <c r="W41" s="343"/>
      <c r="X41" s="846"/>
      <c r="Y41" s="343"/>
      <c r="Z41" s="846"/>
      <c r="AA41" s="343"/>
      <c r="AB41" s="846"/>
      <c r="AC41" s="343"/>
      <c r="AD41" s="846"/>
      <c r="AE41" s="343"/>
      <c r="AF41" s="846"/>
      <c r="AG41" s="343"/>
      <c r="AH41" s="846"/>
      <c r="AI41" s="343"/>
      <c r="AJ41" s="846"/>
      <c r="AK41" s="343"/>
      <c r="AL41" s="846"/>
      <c r="AM41" s="343"/>
      <c r="AN41" s="846"/>
      <c r="AO41" s="343"/>
      <c r="AP41" s="846"/>
      <c r="AQ41" s="343"/>
      <c r="AR41" s="846"/>
      <c r="AS41" s="343"/>
      <c r="AT41" s="846"/>
      <c r="AU41" s="343"/>
      <c r="AV41" s="846"/>
      <c r="AW41" s="343"/>
      <c r="AX41" s="846"/>
      <c r="AY41" s="343"/>
      <c r="AZ41" s="846"/>
      <c r="BA41" s="343"/>
      <c r="BB41" s="846"/>
      <c r="BC41" s="342" t="e">
        <f t="shared" si="0"/>
        <v>#DIV/0!</v>
      </c>
      <c r="BD41" s="858" t="e">
        <f>SUM((BC41*(BC41/SUM(BC41:BC47))),(BC42*(BC42/SUM(BC41:BC47))),(BC43*(BC43/SUM(BC41:BC47))),(BC44*(BC44/SUM(BC41:BC47))),(BC45*(BC45/SUM(BC41:BC47))),(BC46*(BC46/SUM(BC41:BC47))),(BC47*(BC47/SUM(BC41:BC47))))</f>
        <v>#DIV/0!</v>
      </c>
      <c r="BE41" s="858" t="e">
        <f>AVERAGE(T41,V41,X41,Z41,AB41,AD41,AF41,AH41,AJ41,AL41,AN41,AP41,AR41,AT41,AV41,AX41,AZ41,BB41)</f>
        <v>#DIV/0!</v>
      </c>
      <c r="BF41" s="342" t="e">
        <f>IF(BE41=0,BF26,BE41)</f>
        <v>#DIV/0!</v>
      </c>
      <c r="BG41" s="860" t="e">
        <f t="shared" si="1"/>
        <v>#DIV/0!</v>
      </c>
      <c r="BH41" s="857"/>
      <c r="BI41" s="857"/>
      <c r="BJ41" s="857"/>
      <c r="BK41" s="344"/>
      <c r="BL41" s="344"/>
      <c r="BM41" s="344"/>
      <c r="BN41" s="344"/>
      <c r="BO41" s="342" t="e">
        <f t="shared" si="2"/>
        <v>#DIV/0!</v>
      </c>
      <c r="BP41" s="342" t="e">
        <f t="shared" si="3"/>
        <v>#DIV/0!</v>
      </c>
      <c r="BQ41" s="858" t="e">
        <f>SUM((BO41*(BO41/SUM(BO41:BO47))),(BO42*(BO42/SUM(BO41:BO47))),(BO43*(BO43/SUM(BO41:BO47))),(BO44*(BO44/SUM(BO41:BO47))),(BO45*(BO45/SUM(BO41:BO47))),(BO46*(BO46/SUM(BO41:BO47))),(BO47*(BO47/SUM(BO41:BO47))))</f>
        <v>#DIV/0!</v>
      </c>
      <c r="BR41" s="858" t="e">
        <f>SUM((BP41*(BP41/SUM(BP41:BP47))),(BP42*(BP42/SUM(BP41:BP47))),(BP43*(BP43/SUM(BP41:BP47))),(BP44*(BP44/SUM(BP41:BP47))),(BP45*(BP45/SUM(BP41:BP47))),(BP46*(BP46/SUM(BP41:BP47))),(BP47*(BP47/SUM(BP41:BP47))))</f>
        <v>#DIV/0!</v>
      </c>
      <c r="BS41" s="860" t="e">
        <f>BQ41*BR41</f>
        <v>#DIV/0!</v>
      </c>
      <c r="BT41" s="860" t="e">
        <f>INDEX([3]Listas!E$20:I$24,MATCH(BQ41,[3]Listas!D$20:D$24,1),MATCH(BR41,[3]Listas!E$19:I$19,1))</f>
        <v>#DIV/0!</v>
      </c>
    </row>
    <row r="42" spans="1:72" s="24" customFormat="1" ht="39.75" hidden="1" customHeight="1" x14ac:dyDescent="0.2">
      <c r="A42" s="831"/>
      <c r="B42" s="831"/>
      <c r="C42" s="831"/>
      <c r="D42" s="831"/>
      <c r="E42" s="831"/>
      <c r="F42" s="831"/>
      <c r="G42" s="344"/>
      <c r="H42" s="344">
        <v>2</v>
      </c>
      <c r="I42" s="857"/>
      <c r="J42" s="857"/>
      <c r="K42" s="857"/>
      <c r="L42" s="831"/>
      <c r="M42" s="831"/>
      <c r="N42" s="831"/>
      <c r="O42" s="831"/>
      <c r="P42" s="831"/>
      <c r="Q42" s="831"/>
      <c r="R42" s="831"/>
      <c r="S42" s="343"/>
      <c r="T42" s="846"/>
      <c r="U42" s="343"/>
      <c r="V42" s="846"/>
      <c r="W42" s="343"/>
      <c r="X42" s="846"/>
      <c r="Y42" s="343"/>
      <c r="Z42" s="846"/>
      <c r="AA42" s="343"/>
      <c r="AB42" s="846"/>
      <c r="AC42" s="343"/>
      <c r="AD42" s="846"/>
      <c r="AE42" s="343"/>
      <c r="AF42" s="846"/>
      <c r="AG42" s="343"/>
      <c r="AH42" s="846"/>
      <c r="AI42" s="343"/>
      <c r="AJ42" s="846"/>
      <c r="AK42" s="343"/>
      <c r="AL42" s="846"/>
      <c r="AM42" s="343"/>
      <c r="AN42" s="846"/>
      <c r="AO42" s="343"/>
      <c r="AP42" s="846"/>
      <c r="AQ42" s="343"/>
      <c r="AR42" s="846"/>
      <c r="AS42" s="343"/>
      <c r="AT42" s="846"/>
      <c r="AU42" s="343"/>
      <c r="AV42" s="846"/>
      <c r="AW42" s="343"/>
      <c r="AX42" s="846"/>
      <c r="AY42" s="343"/>
      <c r="AZ42" s="846"/>
      <c r="BA42" s="343"/>
      <c r="BB42" s="846"/>
      <c r="BC42" s="342" t="e">
        <f t="shared" si="0"/>
        <v>#DIV/0!</v>
      </c>
      <c r="BD42" s="858"/>
      <c r="BE42" s="858"/>
      <c r="BF42" s="342" t="e">
        <f t="shared" ref="BF42:BF47" si="5">IF(BE42=0,BF41,BE42)</f>
        <v>#DIV/0!</v>
      </c>
      <c r="BG42" s="860">
        <f t="shared" si="1"/>
        <v>0</v>
      </c>
      <c r="BH42" s="857"/>
      <c r="BI42" s="857"/>
      <c r="BJ42" s="857"/>
      <c r="BK42" s="344"/>
      <c r="BL42" s="344"/>
      <c r="BM42" s="344"/>
      <c r="BN42" s="344"/>
      <c r="BO42" s="342" t="e">
        <f t="shared" si="2"/>
        <v>#DIV/0!</v>
      </c>
      <c r="BP42" s="342" t="e">
        <f t="shared" si="3"/>
        <v>#DIV/0!</v>
      </c>
      <c r="BQ42" s="858"/>
      <c r="BR42" s="858"/>
      <c r="BS42" s="860"/>
      <c r="BT42" s="860" t="e">
        <f>INDEX([3]Listas!E$20:I$24,MATCH(BQ42,[3]Listas!D$20:D$24,1),MATCH(BR42,[3]Listas!E$19:I$19,1))</f>
        <v>#N/A</v>
      </c>
    </row>
    <row r="43" spans="1:72" s="24" customFormat="1" ht="39.75" hidden="1" customHeight="1" x14ac:dyDescent="0.2">
      <c r="A43" s="831"/>
      <c r="B43" s="831"/>
      <c r="C43" s="831"/>
      <c r="D43" s="831"/>
      <c r="E43" s="831"/>
      <c r="F43" s="831"/>
      <c r="G43" s="344"/>
      <c r="H43" s="344">
        <v>3</v>
      </c>
      <c r="I43" s="857"/>
      <c r="J43" s="857"/>
      <c r="K43" s="857"/>
      <c r="L43" s="831"/>
      <c r="M43" s="831"/>
      <c r="N43" s="831"/>
      <c r="O43" s="831"/>
      <c r="P43" s="831"/>
      <c r="Q43" s="831"/>
      <c r="R43" s="831"/>
      <c r="S43" s="343"/>
      <c r="T43" s="846"/>
      <c r="U43" s="343"/>
      <c r="V43" s="846"/>
      <c r="W43" s="343"/>
      <c r="X43" s="846"/>
      <c r="Y43" s="343"/>
      <c r="Z43" s="846"/>
      <c r="AA43" s="343"/>
      <c r="AB43" s="846"/>
      <c r="AC43" s="343"/>
      <c r="AD43" s="846"/>
      <c r="AE43" s="343"/>
      <c r="AF43" s="846"/>
      <c r="AG43" s="343"/>
      <c r="AH43" s="846"/>
      <c r="AI43" s="343"/>
      <c r="AJ43" s="846"/>
      <c r="AK43" s="343"/>
      <c r="AL43" s="846"/>
      <c r="AM43" s="343"/>
      <c r="AN43" s="846"/>
      <c r="AO43" s="343"/>
      <c r="AP43" s="846"/>
      <c r="AQ43" s="343"/>
      <c r="AR43" s="846"/>
      <c r="AS43" s="343"/>
      <c r="AT43" s="846"/>
      <c r="AU43" s="343"/>
      <c r="AV43" s="846"/>
      <c r="AW43" s="343"/>
      <c r="AX43" s="846"/>
      <c r="AY43" s="343"/>
      <c r="AZ43" s="846"/>
      <c r="BA43" s="343"/>
      <c r="BB43" s="846"/>
      <c r="BC43" s="342" t="e">
        <f t="shared" si="0"/>
        <v>#DIV/0!</v>
      </c>
      <c r="BD43" s="858"/>
      <c r="BE43" s="858"/>
      <c r="BF43" s="342" t="e">
        <f t="shared" si="5"/>
        <v>#DIV/0!</v>
      </c>
      <c r="BG43" s="860">
        <f t="shared" si="1"/>
        <v>0</v>
      </c>
      <c r="BH43" s="857"/>
      <c r="BI43" s="857"/>
      <c r="BJ43" s="857"/>
      <c r="BK43" s="344"/>
      <c r="BL43" s="344"/>
      <c r="BM43" s="344"/>
      <c r="BN43" s="344"/>
      <c r="BO43" s="342" t="e">
        <f t="shared" si="2"/>
        <v>#DIV/0!</v>
      </c>
      <c r="BP43" s="342" t="e">
        <f t="shared" si="3"/>
        <v>#DIV/0!</v>
      </c>
      <c r="BQ43" s="858"/>
      <c r="BR43" s="858"/>
      <c r="BS43" s="860"/>
      <c r="BT43" s="860" t="e">
        <f>INDEX([3]Listas!E$20:I$24,MATCH(BQ43,[3]Listas!D$20:D$24,1),MATCH(BR43,[3]Listas!E$19:I$19,1))</f>
        <v>#N/A</v>
      </c>
    </row>
    <row r="44" spans="1:72" s="24" customFormat="1" ht="39.75" hidden="1" customHeight="1" x14ac:dyDescent="0.2">
      <c r="A44" s="831"/>
      <c r="B44" s="831"/>
      <c r="C44" s="831"/>
      <c r="D44" s="831"/>
      <c r="E44" s="831"/>
      <c r="F44" s="831"/>
      <c r="G44" s="344"/>
      <c r="H44" s="344">
        <v>4</v>
      </c>
      <c r="I44" s="857"/>
      <c r="J44" s="857"/>
      <c r="K44" s="857"/>
      <c r="L44" s="831"/>
      <c r="M44" s="831"/>
      <c r="N44" s="831"/>
      <c r="O44" s="831"/>
      <c r="P44" s="831"/>
      <c r="Q44" s="831"/>
      <c r="R44" s="831"/>
      <c r="S44" s="343"/>
      <c r="T44" s="846"/>
      <c r="U44" s="343"/>
      <c r="V44" s="846"/>
      <c r="W44" s="343"/>
      <c r="X44" s="846"/>
      <c r="Y44" s="343"/>
      <c r="Z44" s="846"/>
      <c r="AA44" s="343"/>
      <c r="AB44" s="846"/>
      <c r="AC44" s="343"/>
      <c r="AD44" s="846"/>
      <c r="AE44" s="343"/>
      <c r="AF44" s="846"/>
      <c r="AG44" s="343"/>
      <c r="AH44" s="846"/>
      <c r="AI44" s="343"/>
      <c r="AJ44" s="846"/>
      <c r="AK44" s="343"/>
      <c r="AL44" s="846"/>
      <c r="AM44" s="343"/>
      <c r="AN44" s="846"/>
      <c r="AO44" s="343"/>
      <c r="AP44" s="846"/>
      <c r="AQ44" s="343"/>
      <c r="AR44" s="846"/>
      <c r="AS44" s="343"/>
      <c r="AT44" s="846"/>
      <c r="AU44" s="343"/>
      <c r="AV44" s="846"/>
      <c r="AW44" s="343"/>
      <c r="AX44" s="846"/>
      <c r="AY44" s="343"/>
      <c r="AZ44" s="846"/>
      <c r="BA44" s="343"/>
      <c r="BB44" s="846"/>
      <c r="BC44" s="342" t="e">
        <f t="shared" si="0"/>
        <v>#DIV/0!</v>
      </c>
      <c r="BD44" s="858"/>
      <c r="BE44" s="858"/>
      <c r="BF44" s="342" t="e">
        <f t="shared" si="5"/>
        <v>#DIV/0!</v>
      </c>
      <c r="BG44" s="860">
        <f t="shared" si="1"/>
        <v>0</v>
      </c>
      <c r="BH44" s="857"/>
      <c r="BI44" s="857"/>
      <c r="BJ44" s="857"/>
      <c r="BK44" s="344"/>
      <c r="BL44" s="344"/>
      <c r="BM44" s="344"/>
      <c r="BN44" s="344"/>
      <c r="BO44" s="342" t="e">
        <f t="shared" si="2"/>
        <v>#DIV/0!</v>
      </c>
      <c r="BP44" s="342" t="e">
        <f t="shared" si="3"/>
        <v>#DIV/0!</v>
      </c>
      <c r="BQ44" s="858"/>
      <c r="BR44" s="858"/>
      <c r="BS44" s="860"/>
      <c r="BT44" s="860" t="e">
        <f>INDEX([3]Listas!E$20:I$24,MATCH(BQ44,[3]Listas!D$20:D$24,1),MATCH(BR44,[3]Listas!E$19:I$19,1))</f>
        <v>#N/A</v>
      </c>
    </row>
    <row r="45" spans="1:72" s="24" customFormat="1" ht="39.75" hidden="1" customHeight="1" x14ac:dyDescent="0.2">
      <c r="A45" s="831"/>
      <c r="B45" s="831"/>
      <c r="C45" s="831"/>
      <c r="D45" s="831"/>
      <c r="E45" s="831"/>
      <c r="F45" s="831"/>
      <c r="G45" s="344"/>
      <c r="H45" s="344">
        <v>5</v>
      </c>
      <c r="I45" s="857"/>
      <c r="J45" s="857"/>
      <c r="K45" s="857"/>
      <c r="L45" s="831"/>
      <c r="M45" s="831"/>
      <c r="N45" s="831"/>
      <c r="O45" s="831"/>
      <c r="P45" s="831"/>
      <c r="Q45" s="831"/>
      <c r="R45" s="831"/>
      <c r="S45" s="343"/>
      <c r="T45" s="846"/>
      <c r="U45" s="343"/>
      <c r="V45" s="846"/>
      <c r="W45" s="343"/>
      <c r="X45" s="846"/>
      <c r="Y45" s="343"/>
      <c r="Z45" s="846"/>
      <c r="AA45" s="343"/>
      <c r="AB45" s="846"/>
      <c r="AC45" s="343"/>
      <c r="AD45" s="846"/>
      <c r="AE45" s="343"/>
      <c r="AF45" s="846"/>
      <c r="AG45" s="343"/>
      <c r="AH45" s="846"/>
      <c r="AI45" s="343"/>
      <c r="AJ45" s="846"/>
      <c r="AK45" s="343"/>
      <c r="AL45" s="846"/>
      <c r="AM45" s="343"/>
      <c r="AN45" s="846"/>
      <c r="AO45" s="343"/>
      <c r="AP45" s="846"/>
      <c r="AQ45" s="343"/>
      <c r="AR45" s="846"/>
      <c r="AS45" s="343"/>
      <c r="AT45" s="846"/>
      <c r="AU45" s="343"/>
      <c r="AV45" s="846"/>
      <c r="AW45" s="343"/>
      <c r="AX45" s="846"/>
      <c r="AY45" s="343"/>
      <c r="AZ45" s="846"/>
      <c r="BA45" s="343"/>
      <c r="BB45" s="846"/>
      <c r="BC45" s="342" t="e">
        <f t="shared" si="0"/>
        <v>#DIV/0!</v>
      </c>
      <c r="BD45" s="858"/>
      <c r="BE45" s="858"/>
      <c r="BF45" s="342" t="e">
        <f t="shared" si="5"/>
        <v>#DIV/0!</v>
      </c>
      <c r="BG45" s="860">
        <f t="shared" si="1"/>
        <v>0</v>
      </c>
      <c r="BH45" s="857"/>
      <c r="BI45" s="857"/>
      <c r="BJ45" s="857"/>
      <c r="BK45" s="344"/>
      <c r="BL45" s="344"/>
      <c r="BM45" s="344"/>
      <c r="BN45" s="344"/>
      <c r="BO45" s="342" t="e">
        <f t="shared" si="2"/>
        <v>#DIV/0!</v>
      </c>
      <c r="BP45" s="342" t="e">
        <f t="shared" si="3"/>
        <v>#DIV/0!</v>
      </c>
      <c r="BQ45" s="858"/>
      <c r="BR45" s="858"/>
      <c r="BS45" s="860"/>
      <c r="BT45" s="860" t="e">
        <f>INDEX([3]Listas!E$20:I$24,MATCH(BQ45,[3]Listas!D$20:D$24,1),MATCH(BR45,[3]Listas!E$19:I$19,1))</f>
        <v>#N/A</v>
      </c>
    </row>
    <row r="46" spans="1:72" s="24" customFormat="1" ht="39.75" hidden="1" customHeight="1" x14ac:dyDescent="0.2">
      <c r="A46" s="831"/>
      <c r="B46" s="831"/>
      <c r="C46" s="831"/>
      <c r="D46" s="831"/>
      <c r="E46" s="831"/>
      <c r="F46" s="831"/>
      <c r="G46" s="344"/>
      <c r="H46" s="344">
        <v>6</v>
      </c>
      <c r="I46" s="857"/>
      <c r="J46" s="857"/>
      <c r="K46" s="857"/>
      <c r="L46" s="831"/>
      <c r="M46" s="831"/>
      <c r="N46" s="831"/>
      <c r="O46" s="831"/>
      <c r="P46" s="831"/>
      <c r="Q46" s="831"/>
      <c r="R46" s="831"/>
      <c r="S46" s="343"/>
      <c r="T46" s="846"/>
      <c r="U46" s="343"/>
      <c r="V46" s="846"/>
      <c r="W46" s="343"/>
      <c r="X46" s="846"/>
      <c r="Y46" s="343"/>
      <c r="Z46" s="846"/>
      <c r="AA46" s="343"/>
      <c r="AB46" s="846"/>
      <c r="AC46" s="343"/>
      <c r="AD46" s="846"/>
      <c r="AE46" s="343"/>
      <c r="AF46" s="846"/>
      <c r="AG46" s="343"/>
      <c r="AH46" s="846"/>
      <c r="AI46" s="343"/>
      <c r="AJ46" s="846"/>
      <c r="AK46" s="343"/>
      <c r="AL46" s="846"/>
      <c r="AM46" s="343"/>
      <c r="AN46" s="846"/>
      <c r="AO46" s="343"/>
      <c r="AP46" s="846"/>
      <c r="AQ46" s="343"/>
      <c r="AR46" s="846"/>
      <c r="AS46" s="343"/>
      <c r="AT46" s="846"/>
      <c r="AU46" s="343"/>
      <c r="AV46" s="846"/>
      <c r="AW46" s="343"/>
      <c r="AX46" s="846"/>
      <c r="AY46" s="343"/>
      <c r="AZ46" s="846"/>
      <c r="BA46" s="343"/>
      <c r="BB46" s="846"/>
      <c r="BC46" s="342" t="e">
        <f t="shared" si="0"/>
        <v>#DIV/0!</v>
      </c>
      <c r="BD46" s="858"/>
      <c r="BE46" s="858"/>
      <c r="BF46" s="342" t="e">
        <f t="shared" si="5"/>
        <v>#DIV/0!</v>
      </c>
      <c r="BG46" s="860">
        <f t="shared" si="1"/>
        <v>0</v>
      </c>
      <c r="BH46" s="857"/>
      <c r="BI46" s="857"/>
      <c r="BJ46" s="857"/>
      <c r="BK46" s="344"/>
      <c r="BL46" s="344"/>
      <c r="BM46" s="344"/>
      <c r="BN46" s="344"/>
      <c r="BO46" s="342" t="e">
        <f t="shared" si="2"/>
        <v>#DIV/0!</v>
      </c>
      <c r="BP46" s="342" t="e">
        <f t="shared" si="3"/>
        <v>#DIV/0!</v>
      </c>
      <c r="BQ46" s="858"/>
      <c r="BR46" s="858"/>
      <c r="BS46" s="860"/>
      <c r="BT46" s="860" t="e">
        <f>INDEX([3]Listas!E$20:I$24,MATCH(BQ46,[3]Listas!D$20:D$24,1),MATCH(BR46,[3]Listas!E$19:I$19,1))</f>
        <v>#N/A</v>
      </c>
    </row>
    <row r="47" spans="1:72" s="24" customFormat="1" ht="39.75" hidden="1" customHeight="1" x14ac:dyDescent="0.2">
      <c r="A47" s="831"/>
      <c r="B47" s="831"/>
      <c r="C47" s="831"/>
      <c r="D47" s="831"/>
      <c r="E47" s="831"/>
      <c r="F47" s="831"/>
      <c r="G47" s="344"/>
      <c r="H47" s="344">
        <v>7</v>
      </c>
      <c r="I47" s="857"/>
      <c r="J47" s="857"/>
      <c r="K47" s="857"/>
      <c r="L47" s="831"/>
      <c r="M47" s="831"/>
      <c r="N47" s="831"/>
      <c r="O47" s="831"/>
      <c r="P47" s="831"/>
      <c r="Q47" s="831"/>
      <c r="R47" s="831"/>
      <c r="S47" s="343"/>
      <c r="T47" s="846"/>
      <c r="U47" s="343"/>
      <c r="V47" s="846"/>
      <c r="W47" s="343"/>
      <c r="X47" s="846"/>
      <c r="Y47" s="343"/>
      <c r="Z47" s="846"/>
      <c r="AA47" s="343"/>
      <c r="AB47" s="846"/>
      <c r="AC47" s="343"/>
      <c r="AD47" s="846"/>
      <c r="AE47" s="343"/>
      <c r="AF47" s="846"/>
      <c r="AG47" s="343"/>
      <c r="AH47" s="846"/>
      <c r="AI47" s="343"/>
      <c r="AJ47" s="846"/>
      <c r="AK47" s="343"/>
      <c r="AL47" s="846"/>
      <c r="AM47" s="343"/>
      <c r="AN47" s="846"/>
      <c r="AO47" s="343"/>
      <c r="AP47" s="846"/>
      <c r="AQ47" s="343"/>
      <c r="AR47" s="846"/>
      <c r="AS47" s="343"/>
      <c r="AT47" s="846"/>
      <c r="AU47" s="343"/>
      <c r="AV47" s="846"/>
      <c r="AW47" s="343"/>
      <c r="AX47" s="846"/>
      <c r="AY47" s="343"/>
      <c r="AZ47" s="846"/>
      <c r="BA47" s="343"/>
      <c r="BB47" s="846"/>
      <c r="BC47" s="342" t="e">
        <f t="shared" si="0"/>
        <v>#DIV/0!</v>
      </c>
      <c r="BD47" s="858"/>
      <c r="BE47" s="858"/>
      <c r="BF47" s="342" t="e">
        <f t="shared" si="5"/>
        <v>#DIV/0!</v>
      </c>
      <c r="BG47" s="860">
        <f t="shared" si="1"/>
        <v>0</v>
      </c>
      <c r="BH47" s="857"/>
      <c r="BI47" s="857"/>
      <c r="BJ47" s="857"/>
      <c r="BK47" s="344"/>
      <c r="BL47" s="344"/>
      <c r="BM47" s="344"/>
      <c r="BN47" s="344"/>
      <c r="BO47" s="342" t="e">
        <f t="shared" si="2"/>
        <v>#DIV/0!</v>
      </c>
      <c r="BP47" s="342" t="e">
        <f t="shared" si="3"/>
        <v>#DIV/0!</v>
      </c>
      <c r="BQ47" s="858"/>
      <c r="BR47" s="858"/>
      <c r="BS47" s="860"/>
      <c r="BT47" s="860" t="e">
        <f>INDEX([3]Listas!E$20:I$24,MATCH(BQ47,[3]Listas!D$20:D$24,1),MATCH(BR47,[3]Listas!E$19:I$19,1))</f>
        <v>#N/A</v>
      </c>
    </row>
    <row r="48" spans="1:72" s="24" customFormat="1" ht="39.75" hidden="1" customHeight="1" x14ac:dyDescent="0.2">
      <c r="A48" s="831"/>
      <c r="B48" s="831"/>
      <c r="C48" s="831"/>
      <c r="D48" s="831"/>
      <c r="E48" s="831"/>
      <c r="F48" s="831"/>
      <c r="G48" s="344"/>
      <c r="H48" s="344">
        <v>1</v>
      </c>
      <c r="I48" s="857"/>
      <c r="J48" s="857"/>
      <c r="K48" s="857"/>
      <c r="L48" s="831"/>
      <c r="M48" s="831"/>
      <c r="N48" s="831"/>
      <c r="O48" s="831"/>
      <c r="P48" s="831"/>
      <c r="Q48" s="831"/>
      <c r="R48" s="831"/>
      <c r="S48" s="343"/>
      <c r="T48" s="846"/>
      <c r="U48" s="343"/>
      <c r="V48" s="846"/>
      <c r="W48" s="343"/>
      <c r="X48" s="846"/>
      <c r="Y48" s="343"/>
      <c r="Z48" s="846"/>
      <c r="AA48" s="343"/>
      <c r="AB48" s="846"/>
      <c r="AC48" s="343"/>
      <c r="AD48" s="846"/>
      <c r="AE48" s="343"/>
      <c r="AF48" s="846"/>
      <c r="AG48" s="343"/>
      <c r="AH48" s="846"/>
      <c r="AI48" s="343"/>
      <c r="AJ48" s="846"/>
      <c r="AK48" s="343"/>
      <c r="AL48" s="846"/>
      <c r="AM48" s="343"/>
      <c r="AN48" s="846"/>
      <c r="AO48" s="343"/>
      <c r="AP48" s="846"/>
      <c r="AQ48" s="343"/>
      <c r="AR48" s="846"/>
      <c r="AS48" s="343"/>
      <c r="AT48" s="846"/>
      <c r="AU48" s="343"/>
      <c r="AV48" s="846"/>
      <c r="AW48" s="343"/>
      <c r="AX48" s="846"/>
      <c r="AY48" s="343"/>
      <c r="AZ48" s="846"/>
      <c r="BA48" s="343"/>
      <c r="BB48" s="846"/>
      <c r="BC48" s="342" t="e">
        <f t="shared" si="0"/>
        <v>#DIV/0!</v>
      </c>
      <c r="BD48" s="858" t="e">
        <f>SUM((BC48*(BC48/SUM(BC48:BC55))),(BC49*(BC49/SUM(BC48:BC55))),(BC50*(BC50/SUM(BC48:BC55))),(BC51*(BC51/SUM(BC48:BC55))),(BC52*(BC52/SUM(BC48:BC55))),(BC53*(BC53/SUM(BC48:BC55))),(BC54*(BC54/SUM(BC48:BC55))),(BC55*(BC55/SUM(BC48:BC55))))</f>
        <v>#DIV/0!</v>
      </c>
      <c r="BE48" s="858" t="e">
        <f>AVERAGE(T48,V48,X48,Z48,AB48,AD48,AF48,AH48,AJ48,AL48,AN48,AP48,AR48,AT48,AV48,AX48,AZ48,BB48)</f>
        <v>#DIV/0!</v>
      </c>
      <c r="BF48" s="342" t="e">
        <f>IF(BE48=0,BF34,BE48)</f>
        <v>#DIV/0!</v>
      </c>
      <c r="BG48" s="860" t="e">
        <f t="shared" si="1"/>
        <v>#DIV/0!</v>
      </c>
      <c r="BH48" s="857"/>
      <c r="BI48" s="857"/>
      <c r="BJ48" s="857"/>
      <c r="BK48" s="344"/>
      <c r="BL48" s="344"/>
      <c r="BM48" s="344"/>
      <c r="BN48" s="344"/>
      <c r="BO48" s="342" t="e">
        <f t="shared" si="2"/>
        <v>#DIV/0!</v>
      </c>
      <c r="BP48" s="342" t="e">
        <f t="shared" si="3"/>
        <v>#DIV/0!</v>
      </c>
      <c r="BQ48" s="858" t="e">
        <f>SUM((BO48*(BO48/SUM(BO48:BO55))),(BO49*(BO49/SUM(BO48:BO55))),(BO50*(BO50/SUM(BO48:BO55))),(BO51*(BO51/SUM(BO48:BO55))),(BO52*(BO52/SUM(BO48:BO55))),(BO53*(BO53/SUM(BO48:BO55))),(BO54*(BO54/SUM(BO48:BO55))),(BO55*(BO55/SUM(BO48:BO55))))</f>
        <v>#DIV/0!</v>
      </c>
      <c r="BR48" s="858" t="e">
        <f>SUM((BP48*(BP48/SUM(BP48:BP55))),(BP49*(BP49/SUM(BP48:BP55))),(BP50*(BP50/SUM(BP48:BP55))),(BP51*(BP51/SUM(BP48:BP55))),(BP52*(BP52/SUM(BP48:BP55))),(BP53*(BP53/SUM(BP48:BP55))),(BP54*(BP54/SUM(BP48:BP55))),(BP55*(BP55/SUM(BP48:BP55))))</f>
        <v>#DIV/0!</v>
      </c>
      <c r="BS48" s="860" t="e">
        <f>BQ48*BR48</f>
        <v>#DIV/0!</v>
      </c>
      <c r="BT48" s="860" t="e">
        <f>INDEX([3]Listas!E$20:I$24,MATCH(BQ48,[3]Listas!D$20:D$24,1),MATCH(BR48,[3]Listas!E$19:I$19,1))</f>
        <v>#DIV/0!</v>
      </c>
    </row>
    <row r="49" spans="1:72" s="24" customFormat="1" ht="39.75" hidden="1" customHeight="1" x14ac:dyDescent="0.2">
      <c r="A49" s="831"/>
      <c r="B49" s="831"/>
      <c r="C49" s="831"/>
      <c r="D49" s="831"/>
      <c r="E49" s="831"/>
      <c r="F49" s="831"/>
      <c r="G49" s="344"/>
      <c r="H49" s="344">
        <v>2</v>
      </c>
      <c r="I49" s="857"/>
      <c r="J49" s="857"/>
      <c r="K49" s="857"/>
      <c r="L49" s="831"/>
      <c r="M49" s="831"/>
      <c r="N49" s="831"/>
      <c r="O49" s="831"/>
      <c r="P49" s="831"/>
      <c r="Q49" s="831"/>
      <c r="R49" s="831"/>
      <c r="S49" s="343"/>
      <c r="T49" s="846"/>
      <c r="U49" s="343"/>
      <c r="V49" s="846"/>
      <c r="W49" s="343"/>
      <c r="X49" s="846"/>
      <c r="Y49" s="343"/>
      <c r="Z49" s="846"/>
      <c r="AA49" s="343"/>
      <c r="AB49" s="846"/>
      <c r="AC49" s="343"/>
      <c r="AD49" s="846"/>
      <c r="AE49" s="343"/>
      <c r="AF49" s="846"/>
      <c r="AG49" s="343"/>
      <c r="AH49" s="846"/>
      <c r="AI49" s="343"/>
      <c r="AJ49" s="846"/>
      <c r="AK49" s="343"/>
      <c r="AL49" s="846"/>
      <c r="AM49" s="343"/>
      <c r="AN49" s="846"/>
      <c r="AO49" s="343"/>
      <c r="AP49" s="846"/>
      <c r="AQ49" s="343"/>
      <c r="AR49" s="846"/>
      <c r="AS49" s="343"/>
      <c r="AT49" s="846"/>
      <c r="AU49" s="343"/>
      <c r="AV49" s="846"/>
      <c r="AW49" s="343"/>
      <c r="AX49" s="846"/>
      <c r="AY49" s="343"/>
      <c r="AZ49" s="846"/>
      <c r="BA49" s="343"/>
      <c r="BB49" s="846"/>
      <c r="BC49" s="342" t="e">
        <f t="shared" si="0"/>
        <v>#DIV/0!</v>
      </c>
      <c r="BD49" s="858"/>
      <c r="BE49" s="858"/>
      <c r="BF49" s="342" t="e">
        <f t="shared" si="4"/>
        <v>#DIV/0!</v>
      </c>
      <c r="BG49" s="860">
        <f t="shared" si="1"/>
        <v>0</v>
      </c>
      <c r="BH49" s="857"/>
      <c r="BI49" s="857"/>
      <c r="BJ49" s="857"/>
      <c r="BK49" s="344"/>
      <c r="BL49" s="344"/>
      <c r="BM49" s="344"/>
      <c r="BN49" s="344"/>
      <c r="BO49" s="342" t="e">
        <f t="shared" si="2"/>
        <v>#DIV/0!</v>
      </c>
      <c r="BP49" s="342" t="e">
        <f t="shared" si="3"/>
        <v>#DIV/0!</v>
      </c>
      <c r="BQ49" s="858"/>
      <c r="BR49" s="858"/>
      <c r="BS49" s="860"/>
      <c r="BT49" s="860" t="e">
        <f>INDEX([3]Listas!E$20:I$24,MATCH(BQ49,[3]Listas!D$20:D$24,1),MATCH(BR49,[3]Listas!E$19:I$19,1))</f>
        <v>#N/A</v>
      </c>
    </row>
    <row r="50" spans="1:72" s="24" customFormat="1" ht="39.75" hidden="1" customHeight="1" x14ac:dyDescent="0.2">
      <c r="A50" s="831"/>
      <c r="B50" s="831"/>
      <c r="C50" s="831"/>
      <c r="D50" s="831"/>
      <c r="E50" s="831"/>
      <c r="F50" s="831"/>
      <c r="G50" s="344"/>
      <c r="H50" s="344">
        <v>3</v>
      </c>
      <c r="I50" s="857"/>
      <c r="J50" s="857"/>
      <c r="K50" s="857"/>
      <c r="L50" s="831"/>
      <c r="M50" s="831"/>
      <c r="N50" s="831"/>
      <c r="O50" s="831"/>
      <c r="P50" s="831"/>
      <c r="Q50" s="831"/>
      <c r="R50" s="831"/>
      <c r="S50" s="343"/>
      <c r="T50" s="846"/>
      <c r="U50" s="343"/>
      <c r="V50" s="846"/>
      <c r="W50" s="343"/>
      <c r="X50" s="846"/>
      <c r="Y50" s="343"/>
      <c r="Z50" s="846"/>
      <c r="AA50" s="343"/>
      <c r="AB50" s="846"/>
      <c r="AC50" s="343"/>
      <c r="AD50" s="846"/>
      <c r="AE50" s="343"/>
      <c r="AF50" s="846"/>
      <c r="AG50" s="343"/>
      <c r="AH50" s="846"/>
      <c r="AI50" s="343"/>
      <c r="AJ50" s="846"/>
      <c r="AK50" s="343"/>
      <c r="AL50" s="846"/>
      <c r="AM50" s="343"/>
      <c r="AN50" s="846"/>
      <c r="AO50" s="343"/>
      <c r="AP50" s="846"/>
      <c r="AQ50" s="343"/>
      <c r="AR50" s="846"/>
      <c r="AS50" s="343"/>
      <c r="AT50" s="846"/>
      <c r="AU50" s="343"/>
      <c r="AV50" s="846"/>
      <c r="AW50" s="343"/>
      <c r="AX50" s="846"/>
      <c r="AY50" s="343"/>
      <c r="AZ50" s="846"/>
      <c r="BA50" s="343"/>
      <c r="BB50" s="846"/>
      <c r="BC50" s="342" t="e">
        <f t="shared" si="0"/>
        <v>#DIV/0!</v>
      </c>
      <c r="BD50" s="858"/>
      <c r="BE50" s="858"/>
      <c r="BF50" s="342" t="e">
        <f t="shared" si="4"/>
        <v>#DIV/0!</v>
      </c>
      <c r="BG50" s="860">
        <f t="shared" si="1"/>
        <v>0</v>
      </c>
      <c r="BH50" s="857"/>
      <c r="BI50" s="857"/>
      <c r="BJ50" s="857"/>
      <c r="BK50" s="344"/>
      <c r="BL50" s="344"/>
      <c r="BM50" s="344"/>
      <c r="BN50" s="344"/>
      <c r="BO50" s="342" t="e">
        <f t="shared" si="2"/>
        <v>#DIV/0!</v>
      </c>
      <c r="BP50" s="342" t="e">
        <f t="shared" si="3"/>
        <v>#DIV/0!</v>
      </c>
      <c r="BQ50" s="858"/>
      <c r="BR50" s="858"/>
      <c r="BS50" s="860"/>
      <c r="BT50" s="860" t="e">
        <f>INDEX([3]Listas!E$20:I$24,MATCH(BQ50,[3]Listas!D$20:D$24,1),MATCH(BR50,[3]Listas!E$19:I$19,1))</f>
        <v>#N/A</v>
      </c>
    </row>
    <row r="51" spans="1:72" s="24" customFormat="1" ht="39.75" hidden="1" customHeight="1" x14ac:dyDescent="0.2">
      <c r="A51" s="831"/>
      <c r="B51" s="831"/>
      <c r="C51" s="831"/>
      <c r="D51" s="831"/>
      <c r="E51" s="831"/>
      <c r="F51" s="831"/>
      <c r="G51" s="344"/>
      <c r="H51" s="344">
        <v>4</v>
      </c>
      <c r="I51" s="857"/>
      <c r="J51" s="857"/>
      <c r="K51" s="857"/>
      <c r="L51" s="831"/>
      <c r="M51" s="831"/>
      <c r="N51" s="831"/>
      <c r="O51" s="831"/>
      <c r="P51" s="831"/>
      <c r="Q51" s="831"/>
      <c r="R51" s="831"/>
      <c r="S51" s="343"/>
      <c r="T51" s="846"/>
      <c r="U51" s="343"/>
      <c r="V51" s="846"/>
      <c r="W51" s="343"/>
      <c r="X51" s="846"/>
      <c r="Y51" s="343"/>
      <c r="Z51" s="846"/>
      <c r="AA51" s="343"/>
      <c r="AB51" s="846"/>
      <c r="AC51" s="343"/>
      <c r="AD51" s="846"/>
      <c r="AE51" s="343"/>
      <c r="AF51" s="846"/>
      <c r="AG51" s="343"/>
      <c r="AH51" s="846"/>
      <c r="AI51" s="343"/>
      <c r="AJ51" s="846"/>
      <c r="AK51" s="343"/>
      <c r="AL51" s="846"/>
      <c r="AM51" s="343"/>
      <c r="AN51" s="846"/>
      <c r="AO51" s="343"/>
      <c r="AP51" s="846"/>
      <c r="AQ51" s="343"/>
      <c r="AR51" s="846"/>
      <c r="AS51" s="343"/>
      <c r="AT51" s="846"/>
      <c r="AU51" s="343"/>
      <c r="AV51" s="846"/>
      <c r="AW51" s="343"/>
      <c r="AX51" s="846"/>
      <c r="AY51" s="343"/>
      <c r="AZ51" s="846"/>
      <c r="BA51" s="343"/>
      <c r="BB51" s="846"/>
      <c r="BC51" s="342" t="e">
        <f t="shared" si="0"/>
        <v>#DIV/0!</v>
      </c>
      <c r="BD51" s="858"/>
      <c r="BE51" s="858"/>
      <c r="BF51" s="342" t="e">
        <f t="shared" si="4"/>
        <v>#DIV/0!</v>
      </c>
      <c r="BG51" s="860">
        <f t="shared" si="1"/>
        <v>0</v>
      </c>
      <c r="BH51" s="857"/>
      <c r="BI51" s="857"/>
      <c r="BJ51" s="857"/>
      <c r="BK51" s="344"/>
      <c r="BL51" s="344"/>
      <c r="BM51" s="344"/>
      <c r="BN51" s="344"/>
      <c r="BO51" s="342" t="e">
        <f t="shared" si="2"/>
        <v>#DIV/0!</v>
      </c>
      <c r="BP51" s="342" t="e">
        <f t="shared" si="3"/>
        <v>#DIV/0!</v>
      </c>
      <c r="BQ51" s="858"/>
      <c r="BR51" s="858"/>
      <c r="BS51" s="860"/>
      <c r="BT51" s="860" t="e">
        <f>INDEX([3]Listas!E$20:I$24,MATCH(BQ51,[3]Listas!D$20:D$24,1),MATCH(BR51,[3]Listas!E$19:I$19,1))</f>
        <v>#N/A</v>
      </c>
    </row>
    <row r="52" spans="1:72" s="24" customFormat="1" ht="39.75" hidden="1" customHeight="1" x14ac:dyDescent="0.2">
      <c r="A52" s="831"/>
      <c r="B52" s="831"/>
      <c r="C52" s="831"/>
      <c r="D52" s="831"/>
      <c r="E52" s="831"/>
      <c r="F52" s="831"/>
      <c r="G52" s="344"/>
      <c r="H52" s="344">
        <v>5</v>
      </c>
      <c r="I52" s="857"/>
      <c r="J52" s="857"/>
      <c r="K52" s="857"/>
      <c r="L52" s="831"/>
      <c r="M52" s="831"/>
      <c r="N52" s="831"/>
      <c r="O52" s="831"/>
      <c r="P52" s="831"/>
      <c r="Q52" s="831"/>
      <c r="R52" s="831"/>
      <c r="S52" s="343"/>
      <c r="T52" s="846"/>
      <c r="U52" s="343"/>
      <c r="V52" s="846"/>
      <c r="W52" s="343"/>
      <c r="X52" s="846"/>
      <c r="Y52" s="343"/>
      <c r="Z52" s="846"/>
      <c r="AA52" s="343"/>
      <c r="AB52" s="846"/>
      <c r="AC52" s="343"/>
      <c r="AD52" s="846"/>
      <c r="AE52" s="343"/>
      <c r="AF52" s="846"/>
      <c r="AG52" s="343"/>
      <c r="AH52" s="846"/>
      <c r="AI52" s="343"/>
      <c r="AJ52" s="846"/>
      <c r="AK52" s="343"/>
      <c r="AL52" s="846"/>
      <c r="AM52" s="343"/>
      <c r="AN52" s="846"/>
      <c r="AO52" s="343"/>
      <c r="AP52" s="846"/>
      <c r="AQ52" s="343"/>
      <c r="AR52" s="846"/>
      <c r="AS52" s="343"/>
      <c r="AT52" s="846"/>
      <c r="AU52" s="343"/>
      <c r="AV52" s="846"/>
      <c r="AW52" s="343"/>
      <c r="AX52" s="846"/>
      <c r="AY52" s="343"/>
      <c r="AZ52" s="846"/>
      <c r="BA52" s="343"/>
      <c r="BB52" s="846"/>
      <c r="BC52" s="342" t="e">
        <f t="shared" si="0"/>
        <v>#DIV/0!</v>
      </c>
      <c r="BD52" s="858"/>
      <c r="BE52" s="858"/>
      <c r="BF52" s="342" t="e">
        <f t="shared" si="4"/>
        <v>#DIV/0!</v>
      </c>
      <c r="BG52" s="860">
        <f t="shared" si="1"/>
        <v>0</v>
      </c>
      <c r="BH52" s="857"/>
      <c r="BI52" s="857"/>
      <c r="BJ52" s="857"/>
      <c r="BK52" s="344"/>
      <c r="BL52" s="344"/>
      <c r="BM52" s="344"/>
      <c r="BN52" s="344"/>
      <c r="BO52" s="342" t="e">
        <f t="shared" si="2"/>
        <v>#DIV/0!</v>
      </c>
      <c r="BP52" s="342" t="e">
        <f t="shared" si="3"/>
        <v>#DIV/0!</v>
      </c>
      <c r="BQ52" s="858"/>
      <c r="BR52" s="858"/>
      <c r="BS52" s="860"/>
      <c r="BT52" s="860" t="e">
        <f>INDEX([3]Listas!E$20:I$24,MATCH(BQ52,[3]Listas!D$20:D$24,1),MATCH(BR52,[3]Listas!E$19:I$19,1))</f>
        <v>#N/A</v>
      </c>
    </row>
    <row r="53" spans="1:72" s="24" customFormat="1" ht="39.75" hidden="1" customHeight="1" x14ac:dyDescent="0.2">
      <c r="A53" s="831"/>
      <c r="B53" s="831"/>
      <c r="C53" s="831"/>
      <c r="D53" s="831"/>
      <c r="E53" s="831"/>
      <c r="F53" s="831"/>
      <c r="G53" s="344"/>
      <c r="H53" s="344">
        <v>6</v>
      </c>
      <c r="I53" s="857"/>
      <c r="J53" s="857"/>
      <c r="K53" s="857"/>
      <c r="L53" s="831"/>
      <c r="M53" s="831"/>
      <c r="N53" s="831"/>
      <c r="O53" s="831"/>
      <c r="P53" s="831"/>
      <c r="Q53" s="831"/>
      <c r="R53" s="831"/>
      <c r="S53" s="343"/>
      <c r="T53" s="846"/>
      <c r="U53" s="343"/>
      <c r="V53" s="846"/>
      <c r="W53" s="343"/>
      <c r="X53" s="846"/>
      <c r="Y53" s="343"/>
      <c r="Z53" s="846"/>
      <c r="AA53" s="343"/>
      <c r="AB53" s="846"/>
      <c r="AC53" s="343"/>
      <c r="AD53" s="846"/>
      <c r="AE53" s="343"/>
      <c r="AF53" s="846"/>
      <c r="AG53" s="343"/>
      <c r="AH53" s="846"/>
      <c r="AI53" s="343"/>
      <c r="AJ53" s="846"/>
      <c r="AK53" s="343"/>
      <c r="AL53" s="846"/>
      <c r="AM53" s="343"/>
      <c r="AN53" s="846"/>
      <c r="AO53" s="343"/>
      <c r="AP53" s="846"/>
      <c r="AQ53" s="343"/>
      <c r="AR53" s="846"/>
      <c r="AS53" s="343"/>
      <c r="AT53" s="846"/>
      <c r="AU53" s="343"/>
      <c r="AV53" s="846"/>
      <c r="AW53" s="343"/>
      <c r="AX53" s="846"/>
      <c r="AY53" s="343"/>
      <c r="AZ53" s="846"/>
      <c r="BA53" s="343"/>
      <c r="BB53" s="846"/>
      <c r="BC53" s="342" t="e">
        <f t="shared" si="0"/>
        <v>#DIV/0!</v>
      </c>
      <c r="BD53" s="858"/>
      <c r="BE53" s="858"/>
      <c r="BF53" s="342" t="e">
        <f t="shared" si="4"/>
        <v>#DIV/0!</v>
      </c>
      <c r="BG53" s="860">
        <f t="shared" si="1"/>
        <v>0</v>
      </c>
      <c r="BH53" s="857"/>
      <c r="BI53" s="857"/>
      <c r="BJ53" s="857"/>
      <c r="BK53" s="344"/>
      <c r="BL53" s="344"/>
      <c r="BM53" s="344"/>
      <c r="BN53" s="344"/>
      <c r="BO53" s="342" t="e">
        <f t="shared" si="2"/>
        <v>#DIV/0!</v>
      </c>
      <c r="BP53" s="342" t="e">
        <f t="shared" si="3"/>
        <v>#DIV/0!</v>
      </c>
      <c r="BQ53" s="858"/>
      <c r="BR53" s="858"/>
      <c r="BS53" s="860"/>
      <c r="BT53" s="860" t="e">
        <f>INDEX([3]Listas!E$20:I$24,MATCH(BQ53,[3]Listas!D$20:D$24,1),MATCH(BR53,[3]Listas!E$19:I$19,1))</f>
        <v>#N/A</v>
      </c>
    </row>
    <row r="54" spans="1:72" s="24" customFormat="1" ht="39.75" hidden="1" customHeight="1" x14ac:dyDescent="0.2">
      <c r="A54" s="831"/>
      <c r="B54" s="831"/>
      <c r="C54" s="831"/>
      <c r="D54" s="831"/>
      <c r="E54" s="831"/>
      <c r="F54" s="831"/>
      <c r="G54" s="344"/>
      <c r="H54" s="344">
        <v>7</v>
      </c>
      <c r="I54" s="857"/>
      <c r="J54" s="857"/>
      <c r="K54" s="857"/>
      <c r="L54" s="831"/>
      <c r="M54" s="831"/>
      <c r="N54" s="831"/>
      <c r="O54" s="831"/>
      <c r="P54" s="831"/>
      <c r="Q54" s="831"/>
      <c r="R54" s="831"/>
      <c r="S54" s="343"/>
      <c r="T54" s="846"/>
      <c r="U54" s="343"/>
      <c r="V54" s="846"/>
      <c r="W54" s="343"/>
      <c r="X54" s="846"/>
      <c r="Y54" s="343"/>
      <c r="Z54" s="846"/>
      <c r="AA54" s="343"/>
      <c r="AB54" s="846"/>
      <c r="AC54" s="343"/>
      <c r="AD54" s="846"/>
      <c r="AE54" s="343"/>
      <c r="AF54" s="846"/>
      <c r="AG54" s="343"/>
      <c r="AH54" s="846"/>
      <c r="AI54" s="343"/>
      <c r="AJ54" s="846"/>
      <c r="AK54" s="343"/>
      <c r="AL54" s="846"/>
      <c r="AM54" s="343"/>
      <c r="AN54" s="846"/>
      <c r="AO54" s="343"/>
      <c r="AP54" s="846"/>
      <c r="AQ54" s="343"/>
      <c r="AR54" s="846"/>
      <c r="AS54" s="343"/>
      <c r="AT54" s="846"/>
      <c r="AU54" s="343"/>
      <c r="AV54" s="846"/>
      <c r="AW54" s="343"/>
      <c r="AX54" s="846"/>
      <c r="AY54" s="343"/>
      <c r="AZ54" s="846"/>
      <c r="BA54" s="343"/>
      <c r="BB54" s="846"/>
      <c r="BC54" s="342" t="e">
        <f t="shared" si="0"/>
        <v>#DIV/0!</v>
      </c>
      <c r="BD54" s="858"/>
      <c r="BE54" s="858"/>
      <c r="BF54" s="342" t="e">
        <f t="shared" si="4"/>
        <v>#DIV/0!</v>
      </c>
      <c r="BG54" s="860">
        <f t="shared" si="1"/>
        <v>0</v>
      </c>
      <c r="BH54" s="857"/>
      <c r="BI54" s="857"/>
      <c r="BJ54" s="857"/>
      <c r="BK54" s="344"/>
      <c r="BL54" s="344"/>
      <c r="BM54" s="344"/>
      <c r="BN54" s="344"/>
      <c r="BO54" s="342" t="e">
        <f t="shared" si="2"/>
        <v>#DIV/0!</v>
      </c>
      <c r="BP54" s="342" t="e">
        <f t="shared" si="3"/>
        <v>#DIV/0!</v>
      </c>
      <c r="BQ54" s="858"/>
      <c r="BR54" s="858"/>
      <c r="BS54" s="860"/>
      <c r="BT54" s="860" t="e">
        <f>INDEX([3]Listas!E$20:I$24,MATCH(BQ54,[3]Listas!D$20:D$24,1),MATCH(BR54,[3]Listas!E$19:I$19,1))</f>
        <v>#N/A</v>
      </c>
    </row>
    <row r="55" spans="1:72" s="24" customFormat="1" ht="39.75" hidden="1" customHeight="1" x14ac:dyDescent="0.2">
      <c r="A55" s="831"/>
      <c r="B55" s="831"/>
      <c r="C55" s="831"/>
      <c r="D55" s="831"/>
      <c r="E55" s="831"/>
      <c r="F55" s="831"/>
      <c r="G55" s="344"/>
      <c r="H55" s="344">
        <v>8</v>
      </c>
      <c r="I55" s="857"/>
      <c r="J55" s="857"/>
      <c r="K55" s="857"/>
      <c r="L55" s="831"/>
      <c r="M55" s="831"/>
      <c r="N55" s="831"/>
      <c r="O55" s="831"/>
      <c r="P55" s="831"/>
      <c r="Q55" s="831"/>
      <c r="R55" s="831"/>
      <c r="S55" s="343"/>
      <c r="T55" s="846"/>
      <c r="U55" s="343"/>
      <c r="V55" s="846"/>
      <c r="W55" s="343"/>
      <c r="X55" s="846"/>
      <c r="Y55" s="343"/>
      <c r="Z55" s="846"/>
      <c r="AA55" s="343"/>
      <c r="AB55" s="846"/>
      <c r="AC55" s="343"/>
      <c r="AD55" s="846"/>
      <c r="AE55" s="343"/>
      <c r="AF55" s="846"/>
      <c r="AG55" s="343"/>
      <c r="AH55" s="846"/>
      <c r="AI55" s="343"/>
      <c r="AJ55" s="846"/>
      <c r="AK55" s="343"/>
      <c r="AL55" s="846"/>
      <c r="AM55" s="343"/>
      <c r="AN55" s="846"/>
      <c r="AO55" s="343"/>
      <c r="AP55" s="846"/>
      <c r="AQ55" s="343"/>
      <c r="AR55" s="846"/>
      <c r="AS55" s="343"/>
      <c r="AT55" s="846"/>
      <c r="AU55" s="343"/>
      <c r="AV55" s="846"/>
      <c r="AW55" s="343"/>
      <c r="AX55" s="846"/>
      <c r="AY55" s="343"/>
      <c r="AZ55" s="846"/>
      <c r="BA55" s="343"/>
      <c r="BB55" s="846"/>
      <c r="BC55" s="342" t="e">
        <f t="shared" si="0"/>
        <v>#DIV/0!</v>
      </c>
      <c r="BD55" s="858"/>
      <c r="BE55" s="858"/>
      <c r="BF55" s="342" t="e">
        <f t="shared" si="4"/>
        <v>#DIV/0!</v>
      </c>
      <c r="BG55" s="860">
        <f t="shared" si="1"/>
        <v>0</v>
      </c>
      <c r="BH55" s="857"/>
      <c r="BI55" s="857"/>
      <c r="BJ55" s="857"/>
      <c r="BK55" s="344"/>
      <c r="BL55" s="344"/>
      <c r="BM55" s="344"/>
      <c r="BN55" s="344"/>
      <c r="BO55" s="342" t="e">
        <f t="shared" si="2"/>
        <v>#DIV/0!</v>
      </c>
      <c r="BP55" s="342" t="e">
        <f t="shared" si="3"/>
        <v>#DIV/0!</v>
      </c>
      <c r="BQ55" s="858"/>
      <c r="BR55" s="858"/>
      <c r="BS55" s="860"/>
      <c r="BT55" s="860" t="e">
        <f>INDEX([3]Listas!E$20:I$24,MATCH(BQ55,[3]Listas!D$20:D$24,1),MATCH(BR55,[3]Listas!E$19:I$19,1))</f>
        <v>#N/A</v>
      </c>
    </row>
    <row r="56" spans="1:72" s="24" customFormat="1" ht="39.75" hidden="1" customHeight="1" x14ac:dyDescent="0.2">
      <c r="A56" s="831"/>
      <c r="B56" s="831"/>
      <c r="C56" s="831"/>
      <c r="D56" s="831"/>
      <c r="E56" s="831"/>
      <c r="F56" s="831"/>
      <c r="G56" s="344"/>
      <c r="H56" s="344">
        <v>1</v>
      </c>
      <c r="I56" s="857"/>
      <c r="J56" s="857"/>
      <c r="K56" s="857"/>
      <c r="L56" s="831"/>
      <c r="M56" s="831"/>
      <c r="N56" s="831"/>
      <c r="O56" s="831"/>
      <c r="P56" s="831"/>
      <c r="Q56" s="831"/>
      <c r="R56" s="831"/>
      <c r="S56" s="343"/>
      <c r="T56" s="846"/>
      <c r="U56" s="343"/>
      <c r="V56" s="846"/>
      <c r="W56" s="343"/>
      <c r="X56" s="846"/>
      <c r="Y56" s="343"/>
      <c r="Z56" s="846"/>
      <c r="AA56" s="343"/>
      <c r="AB56" s="846"/>
      <c r="AC56" s="343"/>
      <c r="AD56" s="846"/>
      <c r="AE56" s="343"/>
      <c r="AF56" s="846"/>
      <c r="AG56" s="343"/>
      <c r="AH56" s="846"/>
      <c r="AI56" s="343"/>
      <c r="AJ56" s="846"/>
      <c r="AK56" s="343"/>
      <c r="AL56" s="846"/>
      <c r="AM56" s="343"/>
      <c r="AN56" s="846"/>
      <c r="AO56" s="343"/>
      <c r="AP56" s="846"/>
      <c r="AQ56" s="343"/>
      <c r="AR56" s="846"/>
      <c r="AS56" s="343"/>
      <c r="AT56" s="846"/>
      <c r="AU56" s="343"/>
      <c r="AV56" s="846"/>
      <c r="AW56" s="343"/>
      <c r="AX56" s="846"/>
      <c r="AY56" s="343"/>
      <c r="AZ56" s="846"/>
      <c r="BA56" s="343"/>
      <c r="BB56" s="846"/>
      <c r="BC56" s="342" t="e">
        <f t="shared" si="0"/>
        <v>#DIV/0!</v>
      </c>
      <c r="BD56" s="858" t="e">
        <f>SUM((BC56*(BC56/SUM(BC56:BC64))),(BC57*(BC57/SUM(BC56:BC64))),(BC58*(BC58/SUM(BC56:BC64))),(BC59*(BC59/SUM(BC56:BC64))),(BC60*(BC60/SUM(BC56:BC64))),(BC61*(BC61/SUM(BC56:BC64))),(BC62*(BC62/SUM(BC56:BC64))),(BC63*(BC63/SUM(BC56:BC64))),(BC64*(BC64/SUM(BC56:BC64))))</f>
        <v>#DIV/0!</v>
      </c>
      <c r="BE56" s="858" t="e">
        <f>AVERAGE(T56,V56,X56,Z56,AB56,AD56,AF56,AH56,AJ56,AL56,AN56,AP56,AR56,AT56,AV56,AX56,AZ56,BB56)</f>
        <v>#DIV/0!</v>
      </c>
      <c r="BF56" s="342" t="e">
        <f>IF(BE56=0,#REF!,BE56)</f>
        <v>#DIV/0!</v>
      </c>
      <c r="BG56" s="860" t="e">
        <f t="shared" si="1"/>
        <v>#DIV/0!</v>
      </c>
      <c r="BH56" s="857"/>
      <c r="BI56" s="857"/>
      <c r="BJ56" s="857"/>
      <c r="BK56" s="344"/>
      <c r="BL56" s="344"/>
      <c r="BM56" s="344"/>
      <c r="BN56" s="344"/>
      <c r="BO56" s="342" t="e">
        <f t="shared" si="2"/>
        <v>#DIV/0!</v>
      </c>
      <c r="BP56" s="342" t="e">
        <f t="shared" si="3"/>
        <v>#DIV/0!</v>
      </c>
      <c r="BQ56" s="858" t="e">
        <f>SUM((BO56*(BO56/SUM(BO56:BO64))),(BO57*(BO57/SUM(BO56:BO64))),(BO58*(BO58/SUM(BO56:BO64))),(BO59*(BO59/SUM(BO56:BO64))),(BO60*(BO60/SUM(BO56:BO64))),(BO61*(BO61/SUM(BO56:BO64))),(BO62*(BO62/SUM(BO56:BO64))),(BO63*(BO63/SUM(BO56:BO64))),(BO64*(BO64/SUM(BO56:BO64))))</f>
        <v>#DIV/0!</v>
      </c>
      <c r="BR56" s="858" t="e">
        <f>SUM((BP56*(BP56/SUM(BP56:BP64))),(BP57*(BP57/SUM(BP56:BP64))),(BP58*(BP58/SUM(BP56:BP64))),(BP59*(BP59/SUM(BP56:BP64))),(BP60*(BP60/SUM(BP56:BP64))),(BP61*(BP61/SUM(BP56:BP64))),(BP62*(BP62/SUM(BP56:BP64))),(BP63*(BP63/SUM(BP56:BP64))),(BP64*(BP64/SUM(BP56:BP64))))</f>
        <v>#DIV/0!</v>
      </c>
      <c r="BS56" s="860" t="e">
        <f>BQ56*BR56</f>
        <v>#DIV/0!</v>
      </c>
      <c r="BT56" s="860" t="e">
        <f>INDEX([3]Listas!E$20:I$24,MATCH(BQ56,[3]Listas!D$20:D$24,1),MATCH(BR56,[3]Listas!E$19:I$19,1))</f>
        <v>#DIV/0!</v>
      </c>
    </row>
    <row r="57" spans="1:72" s="24" customFormat="1" ht="39.75" hidden="1" customHeight="1" x14ac:dyDescent="0.2">
      <c r="A57" s="831"/>
      <c r="B57" s="831"/>
      <c r="C57" s="831"/>
      <c r="D57" s="831"/>
      <c r="E57" s="831"/>
      <c r="F57" s="831"/>
      <c r="G57" s="344"/>
      <c r="H57" s="344">
        <v>2</v>
      </c>
      <c r="I57" s="857"/>
      <c r="J57" s="857"/>
      <c r="K57" s="857"/>
      <c r="L57" s="831"/>
      <c r="M57" s="831"/>
      <c r="N57" s="831"/>
      <c r="O57" s="831"/>
      <c r="P57" s="831"/>
      <c r="Q57" s="831"/>
      <c r="R57" s="831"/>
      <c r="S57" s="343"/>
      <c r="T57" s="846"/>
      <c r="U57" s="343"/>
      <c r="V57" s="846"/>
      <c r="W57" s="343"/>
      <c r="X57" s="846"/>
      <c r="Y57" s="343"/>
      <c r="Z57" s="846"/>
      <c r="AA57" s="343"/>
      <c r="AB57" s="846"/>
      <c r="AC57" s="343"/>
      <c r="AD57" s="846"/>
      <c r="AE57" s="343"/>
      <c r="AF57" s="846"/>
      <c r="AG57" s="343"/>
      <c r="AH57" s="846"/>
      <c r="AI57" s="343"/>
      <c r="AJ57" s="846"/>
      <c r="AK57" s="343"/>
      <c r="AL57" s="846"/>
      <c r="AM57" s="343"/>
      <c r="AN57" s="846"/>
      <c r="AO57" s="343"/>
      <c r="AP57" s="846"/>
      <c r="AQ57" s="343"/>
      <c r="AR57" s="846"/>
      <c r="AS57" s="343"/>
      <c r="AT57" s="846"/>
      <c r="AU57" s="343"/>
      <c r="AV57" s="846"/>
      <c r="AW57" s="343"/>
      <c r="AX57" s="846"/>
      <c r="AY57" s="343"/>
      <c r="AZ57" s="846"/>
      <c r="BA57" s="343"/>
      <c r="BB57" s="846"/>
      <c r="BC57" s="342" t="e">
        <f t="shared" si="0"/>
        <v>#DIV/0!</v>
      </c>
      <c r="BD57" s="858"/>
      <c r="BE57" s="858"/>
      <c r="BF57" s="342" t="e">
        <f t="shared" ref="BF57:BF64" si="6">IF(BE57=0,BF56,BE57)</f>
        <v>#DIV/0!</v>
      </c>
      <c r="BG57" s="860">
        <f t="shared" si="1"/>
        <v>0</v>
      </c>
      <c r="BH57" s="857"/>
      <c r="BI57" s="857"/>
      <c r="BJ57" s="857"/>
      <c r="BK57" s="344"/>
      <c r="BL57" s="344"/>
      <c r="BM57" s="344"/>
      <c r="BN57" s="344"/>
      <c r="BO57" s="342" t="e">
        <f t="shared" si="2"/>
        <v>#DIV/0!</v>
      </c>
      <c r="BP57" s="342" t="e">
        <f t="shared" si="3"/>
        <v>#DIV/0!</v>
      </c>
      <c r="BQ57" s="858"/>
      <c r="BR57" s="858"/>
      <c r="BS57" s="860"/>
      <c r="BT57" s="860" t="e">
        <f>INDEX([3]Listas!E$20:I$24,MATCH(BQ57,[3]Listas!D$20:D$24,1),MATCH(BR57,[3]Listas!E$19:I$19,1))</f>
        <v>#N/A</v>
      </c>
    </row>
    <row r="58" spans="1:72" s="24" customFormat="1" ht="39.75" hidden="1" customHeight="1" x14ac:dyDescent="0.2">
      <c r="A58" s="831"/>
      <c r="B58" s="831"/>
      <c r="C58" s="831"/>
      <c r="D58" s="831"/>
      <c r="E58" s="831"/>
      <c r="F58" s="831"/>
      <c r="G58" s="344"/>
      <c r="H58" s="344">
        <v>3</v>
      </c>
      <c r="I58" s="857"/>
      <c r="J58" s="857"/>
      <c r="K58" s="857"/>
      <c r="L58" s="831"/>
      <c r="M58" s="831"/>
      <c r="N58" s="831"/>
      <c r="O58" s="831"/>
      <c r="P58" s="831"/>
      <c r="Q58" s="831"/>
      <c r="R58" s="831"/>
      <c r="S58" s="343"/>
      <c r="T58" s="846"/>
      <c r="U58" s="343"/>
      <c r="V58" s="846"/>
      <c r="W58" s="343"/>
      <c r="X58" s="846"/>
      <c r="Y58" s="343"/>
      <c r="Z58" s="846"/>
      <c r="AA58" s="343"/>
      <c r="AB58" s="846"/>
      <c r="AC58" s="343"/>
      <c r="AD58" s="846"/>
      <c r="AE58" s="343"/>
      <c r="AF58" s="846"/>
      <c r="AG58" s="343"/>
      <c r="AH58" s="846"/>
      <c r="AI58" s="343"/>
      <c r="AJ58" s="846"/>
      <c r="AK58" s="343"/>
      <c r="AL58" s="846"/>
      <c r="AM58" s="343"/>
      <c r="AN58" s="846"/>
      <c r="AO58" s="343"/>
      <c r="AP58" s="846"/>
      <c r="AQ58" s="343"/>
      <c r="AR58" s="846"/>
      <c r="AS58" s="343"/>
      <c r="AT58" s="846"/>
      <c r="AU58" s="343"/>
      <c r="AV58" s="846"/>
      <c r="AW58" s="343"/>
      <c r="AX58" s="846"/>
      <c r="AY58" s="343"/>
      <c r="AZ58" s="846"/>
      <c r="BA58" s="343"/>
      <c r="BB58" s="846"/>
      <c r="BC58" s="342" t="e">
        <f t="shared" si="0"/>
        <v>#DIV/0!</v>
      </c>
      <c r="BD58" s="858"/>
      <c r="BE58" s="858"/>
      <c r="BF58" s="342" t="e">
        <f t="shared" si="6"/>
        <v>#DIV/0!</v>
      </c>
      <c r="BG58" s="860">
        <f t="shared" si="1"/>
        <v>0</v>
      </c>
      <c r="BH58" s="857"/>
      <c r="BI58" s="857"/>
      <c r="BJ58" s="857"/>
      <c r="BK58" s="344"/>
      <c r="BL58" s="344"/>
      <c r="BM58" s="344"/>
      <c r="BN58" s="344"/>
      <c r="BO58" s="342" t="e">
        <f t="shared" si="2"/>
        <v>#DIV/0!</v>
      </c>
      <c r="BP58" s="342" t="e">
        <f t="shared" si="3"/>
        <v>#DIV/0!</v>
      </c>
      <c r="BQ58" s="858"/>
      <c r="BR58" s="858"/>
      <c r="BS58" s="860"/>
      <c r="BT58" s="860" t="e">
        <f>INDEX([3]Listas!E$20:I$24,MATCH(BQ58,[3]Listas!D$20:D$24,1),MATCH(BR58,[3]Listas!E$19:I$19,1))</f>
        <v>#N/A</v>
      </c>
    </row>
    <row r="59" spans="1:72" s="24" customFormat="1" ht="39.75" hidden="1" customHeight="1" x14ac:dyDescent="0.2">
      <c r="A59" s="831"/>
      <c r="B59" s="831"/>
      <c r="C59" s="831"/>
      <c r="D59" s="831"/>
      <c r="E59" s="831"/>
      <c r="F59" s="831"/>
      <c r="G59" s="344"/>
      <c r="H59" s="344">
        <v>4</v>
      </c>
      <c r="I59" s="857"/>
      <c r="J59" s="857"/>
      <c r="K59" s="857"/>
      <c r="L59" s="831"/>
      <c r="M59" s="831"/>
      <c r="N59" s="831"/>
      <c r="O59" s="831"/>
      <c r="P59" s="831"/>
      <c r="Q59" s="831"/>
      <c r="R59" s="831"/>
      <c r="S59" s="343"/>
      <c r="T59" s="846"/>
      <c r="U59" s="343"/>
      <c r="V59" s="846"/>
      <c r="W59" s="343"/>
      <c r="X59" s="846"/>
      <c r="Y59" s="343"/>
      <c r="Z59" s="846"/>
      <c r="AA59" s="343"/>
      <c r="AB59" s="846"/>
      <c r="AC59" s="343"/>
      <c r="AD59" s="846"/>
      <c r="AE59" s="343"/>
      <c r="AF59" s="846"/>
      <c r="AG59" s="343"/>
      <c r="AH59" s="846"/>
      <c r="AI59" s="343"/>
      <c r="AJ59" s="846"/>
      <c r="AK59" s="343"/>
      <c r="AL59" s="846"/>
      <c r="AM59" s="343"/>
      <c r="AN59" s="846"/>
      <c r="AO59" s="343"/>
      <c r="AP59" s="846"/>
      <c r="AQ59" s="343"/>
      <c r="AR59" s="846"/>
      <c r="AS59" s="343"/>
      <c r="AT59" s="846"/>
      <c r="AU59" s="343"/>
      <c r="AV59" s="846"/>
      <c r="AW59" s="343"/>
      <c r="AX59" s="846"/>
      <c r="AY59" s="343"/>
      <c r="AZ59" s="846"/>
      <c r="BA59" s="343"/>
      <c r="BB59" s="846"/>
      <c r="BC59" s="342" t="e">
        <f t="shared" si="0"/>
        <v>#DIV/0!</v>
      </c>
      <c r="BD59" s="858"/>
      <c r="BE59" s="858"/>
      <c r="BF59" s="342" t="e">
        <f t="shared" si="6"/>
        <v>#DIV/0!</v>
      </c>
      <c r="BG59" s="860">
        <f t="shared" si="1"/>
        <v>0</v>
      </c>
      <c r="BH59" s="857"/>
      <c r="BI59" s="857"/>
      <c r="BJ59" s="857"/>
      <c r="BK59" s="344"/>
      <c r="BL59" s="344"/>
      <c r="BM59" s="344"/>
      <c r="BN59" s="344"/>
      <c r="BO59" s="342" t="e">
        <f t="shared" si="2"/>
        <v>#DIV/0!</v>
      </c>
      <c r="BP59" s="342" t="e">
        <f t="shared" si="3"/>
        <v>#DIV/0!</v>
      </c>
      <c r="BQ59" s="858"/>
      <c r="BR59" s="858"/>
      <c r="BS59" s="860"/>
      <c r="BT59" s="860" t="e">
        <f>INDEX([3]Listas!E$20:I$24,MATCH(BQ59,[3]Listas!D$20:D$24,1),MATCH(BR59,[3]Listas!E$19:I$19,1))</f>
        <v>#N/A</v>
      </c>
    </row>
    <row r="60" spans="1:72" s="24" customFormat="1" ht="39.75" hidden="1" customHeight="1" x14ac:dyDescent="0.2">
      <c r="A60" s="831"/>
      <c r="B60" s="831"/>
      <c r="C60" s="831"/>
      <c r="D60" s="831"/>
      <c r="E60" s="831"/>
      <c r="F60" s="831"/>
      <c r="G60" s="344"/>
      <c r="H60" s="344">
        <v>5</v>
      </c>
      <c r="I60" s="857"/>
      <c r="J60" s="857"/>
      <c r="K60" s="857"/>
      <c r="L60" s="831"/>
      <c r="M60" s="831"/>
      <c r="N60" s="831"/>
      <c r="O60" s="831"/>
      <c r="P60" s="831"/>
      <c r="Q60" s="831"/>
      <c r="R60" s="831"/>
      <c r="S60" s="343"/>
      <c r="T60" s="846"/>
      <c r="U60" s="343"/>
      <c r="V60" s="846"/>
      <c r="W60" s="343"/>
      <c r="X60" s="846"/>
      <c r="Y60" s="343"/>
      <c r="Z60" s="846"/>
      <c r="AA60" s="343"/>
      <c r="AB60" s="846"/>
      <c r="AC60" s="343"/>
      <c r="AD60" s="846"/>
      <c r="AE60" s="343"/>
      <c r="AF60" s="846"/>
      <c r="AG60" s="343"/>
      <c r="AH60" s="846"/>
      <c r="AI60" s="343"/>
      <c r="AJ60" s="846"/>
      <c r="AK60" s="343"/>
      <c r="AL60" s="846"/>
      <c r="AM60" s="343"/>
      <c r="AN60" s="846"/>
      <c r="AO60" s="343"/>
      <c r="AP60" s="846"/>
      <c r="AQ60" s="343"/>
      <c r="AR60" s="846"/>
      <c r="AS60" s="343"/>
      <c r="AT60" s="846"/>
      <c r="AU60" s="343"/>
      <c r="AV60" s="846"/>
      <c r="AW60" s="343"/>
      <c r="AX60" s="846"/>
      <c r="AY60" s="343"/>
      <c r="AZ60" s="846"/>
      <c r="BA60" s="343"/>
      <c r="BB60" s="846"/>
      <c r="BC60" s="342" t="e">
        <f t="shared" si="0"/>
        <v>#DIV/0!</v>
      </c>
      <c r="BD60" s="858"/>
      <c r="BE60" s="858"/>
      <c r="BF60" s="342" t="e">
        <f t="shared" si="6"/>
        <v>#DIV/0!</v>
      </c>
      <c r="BG60" s="860">
        <f t="shared" si="1"/>
        <v>0</v>
      </c>
      <c r="BH60" s="857"/>
      <c r="BI60" s="857"/>
      <c r="BJ60" s="857"/>
      <c r="BK60" s="344"/>
      <c r="BL60" s="344"/>
      <c r="BM60" s="344"/>
      <c r="BN60" s="344"/>
      <c r="BO60" s="342" t="e">
        <f t="shared" si="2"/>
        <v>#DIV/0!</v>
      </c>
      <c r="BP60" s="342" t="e">
        <f t="shared" si="3"/>
        <v>#DIV/0!</v>
      </c>
      <c r="BQ60" s="858"/>
      <c r="BR60" s="858"/>
      <c r="BS60" s="860"/>
      <c r="BT60" s="860" t="e">
        <f>INDEX([3]Listas!E$20:I$24,MATCH(BQ60,[3]Listas!D$20:D$24,1),MATCH(BR60,[3]Listas!E$19:I$19,1))</f>
        <v>#N/A</v>
      </c>
    </row>
    <row r="61" spans="1:72" s="24" customFormat="1" ht="39.75" hidden="1" customHeight="1" x14ac:dyDescent="0.2">
      <c r="A61" s="831"/>
      <c r="B61" s="831"/>
      <c r="C61" s="831"/>
      <c r="D61" s="831"/>
      <c r="E61" s="831"/>
      <c r="F61" s="831"/>
      <c r="G61" s="344"/>
      <c r="H61" s="344">
        <v>6</v>
      </c>
      <c r="I61" s="857"/>
      <c r="J61" s="857"/>
      <c r="K61" s="857"/>
      <c r="L61" s="831"/>
      <c r="M61" s="831"/>
      <c r="N61" s="831"/>
      <c r="O61" s="831"/>
      <c r="P61" s="831"/>
      <c r="Q61" s="831"/>
      <c r="R61" s="831"/>
      <c r="S61" s="343"/>
      <c r="T61" s="846"/>
      <c r="U61" s="343"/>
      <c r="V61" s="846"/>
      <c r="W61" s="343"/>
      <c r="X61" s="846"/>
      <c r="Y61" s="343"/>
      <c r="Z61" s="846"/>
      <c r="AA61" s="343"/>
      <c r="AB61" s="846"/>
      <c r="AC61" s="343"/>
      <c r="AD61" s="846"/>
      <c r="AE61" s="343"/>
      <c r="AF61" s="846"/>
      <c r="AG61" s="343"/>
      <c r="AH61" s="846"/>
      <c r="AI61" s="343"/>
      <c r="AJ61" s="846"/>
      <c r="AK61" s="343"/>
      <c r="AL61" s="846"/>
      <c r="AM61" s="343"/>
      <c r="AN61" s="846"/>
      <c r="AO61" s="343"/>
      <c r="AP61" s="846"/>
      <c r="AQ61" s="343"/>
      <c r="AR61" s="846"/>
      <c r="AS61" s="343"/>
      <c r="AT61" s="846"/>
      <c r="AU61" s="343"/>
      <c r="AV61" s="846"/>
      <c r="AW61" s="343"/>
      <c r="AX61" s="846"/>
      <c r="AY61" s="343"/>
      <c r="AZ61" s="846"/>
      <c r="BA61" s="343"/>
      <c r="BB61" s="846"/>
      <c r="BC61" s="342" t="e">
        <f t="shared" si="0"/>
        <v>#DIV/0!</v>
      </c>
      <c r="BD61" s="858"/>
      <c r="BE61" s="858"/>
      <c r="BF61" s="342" t="e">
        <f t="shared" si="6"/>
        <v>#DIV/0!</v>
      </c>
      <c r="BG61" s="860">
        <f t="shared" si="1"/>
        <v>0</v>
      </c>
      <c r="BH61" s="857"/>
      <c r="BI61" s="857"/>
      <c r="BJ61" s="857"/>
      <c r="BK61" s="344"/>
      <c r="BL61" s="344"/>
      <c r="BM61" s="344"/>
      <c r="BN61" s="344"/>
      <c r="BO61" s="342" t="e">
        <f t="shared" si="2"/>
        <v>#DIV/0!</v>
      </c>
      <c r="BP61" s="342" t="e">
        <f t="shared" si="3"/>
        <v>#DIV/0!</v>
      </c>
      <c r="BQ61" s="858"/>
      <c r="BR61" s="858"/>
      <c r="BS61" s="860"/>
      <c r="BT61" s="860" t="e">
        <f>INDEX([3]Listas!E$20:I$24,MATCH(BQ61,[3]Listas!D$20:D$24,1),MATCH(BR61,[3]Listas!E$19:I$19,1))</f>
        <v>#N/A</v>
      </c>
    </row>
    <row r="62" spans="1:72" s="24" customFormat="1" ht="39.75" hidden="1" customHeight="1" x14ac:dyDescent="0.2">
      <c r="A62" s="831"/>
      <c r="B62" s="831"/>
      <c r="C62" s="831"/>
      <c r="D62" s="831"/>
      <c r="E62" s="831"/>
      <c r="F62" s="831"/>
      <c r="G62" s="344"/>
      <c r="H62" s="344">
        <v>7</v>
      </c>
      <c r="I62" s="857"/>
      <c r="J62" s="857"/>
      <c r="K62" s="857"/>
      <c r="L62" s="831"/>
      <c r="M62" s="831"/>
      <c r="N62" s="831"/>
      <c r="O62" s="831"/>
      <c r="P62" s="831"/>
      <c r="Q62" s="831"/>
      <c r="R62" s="831"/>
      <c r="S62" s="343"/>
      <c r="T62" s="846"/>
      <c r="U62" s="343"/>
      <c r="V62" s="846"/>
      <c r="W62" s="343"/>
      <c r="X62" s="846"/>
      <c r="Y62" s="343"/>
      <c r="Z62" s="846"/>
      <c r="AA62" s="343"/>
      <c r="AB62" s="846"/>
      <c r="AC62" s="343"/>
      <c r="AD62" s="846"/>
      <c r="AE62" s="343"/>
      <c r="AF62" s="846"/>
      <c r="AG62" s="343"/>
      <c r="AH62" s="846"/>
      <c r="AI62" s="343"/>
      <c r="AJ62" s="846"/>
      <c r="AK62" s="343"/>
      <c r="AL62" s="846"/>
      <c r="AM62" s="343"/>
      <c r="AN62" s="846"/>
      <c r="AO62" s="343"/>
      <c r="AP62" s="846"/>
      <c r="AQ62" s="343"/>
      <c r="AR62" s="846"/>
      <c r="AS62" s="343"/>
      <c r="AT62" s="846"/>
      <c r="AU62" s="343"/>
      <c r="AV62" s="846"/>
      <c r="AW62" s="343"/>
      <c r="AX62" s="846"/>
      <c r="AY62" s="343"/>
      <c r="AZ62" s="846"/>
      <c r="BA62" s="343"/>
      <c r="BB62" s="846"/>
      <c r="BC62" s="342" t="e">
        <f t="shared" si="0"/>
        <v>#DIV/0!</v>
      </c>
      <c r="BD62" s="858"/>
      <c r="BE62" s="858"/>
      <c r="BF62" s="342" t="e">
        <f t="shared" si="6"/>
        <v>#DIV/0!</v>
      </c>
      <c r="BG62" s="860">
        <f t="shared" si="1"/>
        <v>0</v>
      </c>
      <c r="BH62" s="857"/>
      <c r="BI62" s="857"/>
      <c r="BJ62" s="857"/>
      <c r="BK62" s="344"/>
      <c r="BL62" s="344"/>
      <c r="BM62" s="344"/>
      <c r="BN62" s="344"/>
      <c r="BO62" s="342" t="e">
        <f t="shared" si="2"/>
        <v>#DIV/0!</v>
      </c>
      <c r="BP62" s="342" t="e">
        <f t="shared" si="3"/>
        <v>#DIV/0!</v>
      </c>
      <c r="BQ62" s="858"/>
      <c r="BR62" s="858"/>
      <c r="BS62" s="860"/>
      <c r="BT62" s="860" t="e">
        <f>INDEX([3]Listas!E$20:I$24,MATCH(BQ62,[3]Listas!D$20:D$24,1),MATCH(BR62,[3]Listas!E$19:I$19,1))</f>
        <v>#N/A</v>
      </c>
    </row>
    <row r="63" spans="1:72" s="24" customFormat="1" ht="39.75" hidden="1" customHeight="1" x14ac:dyDescent="0.2">
      <c r="A63" s="831"/>
      <c r="B63" s="831"/>
      <c r="C63" s="831"/>
      <c r="D63" s="831"/>
      <c r="E63" s="831"/>
      <c r="F63" s="831"/>
      <c r="G63" s="344"/>
      <c r="H63" s="344">
        <v>8</v>
      </c>
      <c r="I63" s="857"/>
      <c r="J63" s="857"/>
      <c r="K63" s="857"/>
      <c r="L63" s="831"/>
      <c r="M63" s="831"/>
      <c r="N63" s="831"/>
      <c r="O63" s="831"/>
      <c r="P63" s="831"/>
      <c r="Q63" s="831"/>
      <c r="R63" s="831"/>
      <c r="S63" s="343"/>
      <c r="T63" s="846"/>
      <c r="U63" s="343"/>
      <c r="V63" s="846"/>
      <c r="W63" s="343"/>
      <c r="X63" s="846"/>
      <c r="Y63" s="343"/>
      <c r="Z63" s="846"/>
      <c r="AA63" s="343"/>
      <c r="AB63" s="846"/>
      <c r="AC63" s="343"/>
      <c r="AD63" s="846"/>
      <c r="AE63" s="343"/>
      <c r="AF63" s="846"/>
      <c r="AG63" s="343"/>
      <c r="AH63" s="846"/>
      <c r="AI63" s="343"/>
      <c r="AJ63" s="846"/>
      <c r="AK63" s="343"/>
      <c r="AL63" s="846"/>
      <c r="AM63" s="343"/>
      <c r="AN63" s="846"/>
      <c r="AO63" s="343"/>
      <c r="AP63" s="846"/>
      <c r="AQ63" s="343"/>
      <c r="AR63" s="846"/>
      <c r="AS63" s="343"/>
      <c r="AT63" s="846"/>
      <c r="AU63" s="343"/>
      <c r="AV63" s="846"/>
      <c r="AW63" s="343"/>
      <c r="AX63" s="846"/>
      <c r="AY63" s="343"/>
      <c r="AZ63" s="846"/>
      <c r="BA63" s="343"/>
      <c r="BB63" s="846"/>
      <c r="BC63" s="342" t="e">
        <f t="shared" si="0"/>
        <v>#DIV/0!</v>
      </c>
      <c r="BD63" s="858"/>
      <c r="BE63" s="858"/>
      <c r="BF63" s="342" t="e">
        <f t="shared" si="6"/>
        <v>#DIV/0!</v>
      </c>
      <c r="BG63" s="860">
        <f t="shared" si="1"/>
        <v>0</v>
      </c>
      <c r="BH63" s="857"/>
      <c r="BI63" s="857"/>
      <c r="BJ63" s="857"/>
      <c r="BK63" s="344"/>
      <c r="BL63" s="344"/>
      <c r="BM63" s="344"/>
      <c r="BN63" s="344"/>
      <c r="BO63" s="342" t="e">
        <f t="shared" si="2"/>
        <v>#DIV/0!</v>
      </c>
      <c r="BP63" s="342" t="e">
        <f t="shared" si="3"/>
        <v>#DIV/0!</v>
      </c>
      <c r="BQ63" s="858"/>
      <c r="BR63" s="858"/>
      <c r="BS63" s="860"/>
      <c r="BT63" s="860" t="e">
        <f>INDEX([3]Listas!E$20:I$24,MATCH(BQ63,[3]Listas!D$20:D$24,1),MATCH(BR63,[3]Listas!E$19:I$19,1))</f>
        <v>#N/A</v>
      </c>
    </row>
    <row r="64" spans="1:72" s="24" customFormat="1" ht="39.75" hidden="1" customHeight="1" x14ac:dyDescent="0.2">
      <c r="A64" s="831"/>
      <c r="B64" s="831"/>
      <c r="C64" s="831"/>
      <c r="D64" s="831"/>
      <c r="E64" s="831"/>
      <c r="F64" s="831"/>
      <c r="G64" s="344"/>
      <c r="H64" s="344">
        <v>9</v>
      </c>
      <c r="I64" s="857"/>
      <c r="J64" s="857"/>
      <c r="K64" s="857"/>
      <c r="L64" s="831"/>
      <c r="M64" s="831"/>
      <c r="N64" s="831"/>
      <c r="O64" s="831"/>
      <c r="P64" s="831"/>
      <c r="Q64" s="831"/>
      <c r="R64" s="831"/>
      <c r="S64" s="343"/>
      <c r="T64" s="846"/>
      <c r="U64" s="343"/>
      <c r="V64" s="846"/>
      <c r="W64" s="343"/>
      <c r="X64" s="846"/>
      <c r="Y64" s="343"/>
      <c r="Z64" s="846"/>
      <c r="AA64" s="343"/>
      <c r="AB64" s="846"/>
      <c r="AC64" s="343"/>
      <c r="AD64" s="846"/>
      <c r="AE64" s="343"/>
      <c r="AF64" s="846"/>
      <c r="AG64" s="343"/>
      <c r="AH64" s="846"/>
      <c r="AI64" s="343"/>
      <c r="AJ64" s="846"/>
      <c r="AK64" s="343"/>
      <c r="AL64" s="846"/>
      <c r="AM64" s="343"/>
      <c r="AN64" s="846"/>
      <c r="AO64" s="343"/>
      <c r="AP64" s="846"/>
      <c r="AQ64" s="343"/>
      <c r="AR64" s="846"/>
      <c r="AS64" s="343"/>
      <c r="AT64" s="846"/>
      <c r="AU64" s="343"/>
      <c r="AV64" s="846"/>
      <c r="AW64" s="343"/>
      <c r="AX64" s="846"/>
      <c r="AY64" s="343"/>
      <c r="AZ64" s="846"/>
      <c r="BA64" s="343"/>
      <c r="BB64" s="846"/>
      <c r="BC64" s="342" t="e">
        <f t="shared" si="0"/>
        <v>#DIV/0!</v>
      </c>
      <c r="BD64" s="858"/>
      <c r="BE64" s="858"/>
      <c r="BF64" s="342" t="e">
        <f t="shared" si="6"/>
        <v>#DIV/0!</v>
      </c>
      <c r="BG64" s="860">
        <f t="shared" si="1"/>
        <v>0</v>
      </c>
      <c r="BH64" s="857"/>
      <c r="BI64" s="857"/>
      <c r="BJ64" s="857"/>
      <c r="BK64" s="344"/>
      <c r="BL64" s="344"/>
      <c r="BM64" s="344"/>
      <c r="BN64" s="344"/>
      <c r="BO64" s="342" t="e">
        <f t="shared" si="2"/>
        <v>#DIV/0!</v>
      </c>
      <c r="BP64" s="342" t="e">
        <f t="shared" si="3"/>
        <v>#DIV/0!</v>
      </c>
      <c r="BQ64" s="858"/>
      <c r="BR64" s="858"/>
      <c r="BS64" s="860"/>
      <c r="BT64" s="860" t="e">
        <f>INDEX([3]Listas!E$20:I$24,MATCH(BQ64,[3]Listas!D$20:D$24,1),MATCH(BR64,[3]Listas!E$19:I$19,1))</f>
        <v>#N/A</v>
      </c>
    </row>
    <row r="65" spans="1:131" ht="4.5" customHeight="1" x14ac:dyDescent="0.2">
      <c r="A65" s="183"/>
      <c r="B65" s="204"/>
      <c r="C65" s="204"/>
      <c r="D65" s="183"/>
      <c r="E65" s="183"/>
      <c r="F65" s="183"/>
      <c r="G65" s="204"/>
      <c r="H65" s="204"/>
      <c r="I65" s="205"/>
      <c r="J65" s="205"/>
      <c r="K65" s="205"/>
      <c r="L65" s="204"/>
      <c r="M65" s="204"/>
      <c r="N65" s="204"/>
      <c r="O65" s="204"/>
      <c r="P65" s="204"/>
      <c r="Q65" s="204"/>
      <c r="R65" s="204"/>
      <c r="S65" s="206"/>
      <c r="T65" s="206"/>
      <c r="U65" s="206"/>
      <c r="V65" s="206"/>
      <c r="W65" s="206"/>
      <c r="X65" s="206"/>
      <c r="Y65" s="206"/>
      <c r="Z65" s="206"/>
      <c r="AA65" s="206"/>
      <c r="AB65" s="206"/>
      <c r="AC65" s="206"/>
      <c r="AD65" s="206"/>
      <c r="AE65" s="206"/>
      <c r="AF65" s="206"/>
      <c r="AG65" s="206"/>
      <c r="AH65" s="206"/>
      <c r="AI65" s="206"/>
      <c r="AJ65" s="206"/>
      <c r="AK65" s="206"/>
      <c r="AL65" s="204"/>
      <c r="AM65" s="204"/>
      <c r="AN65" s="204"/>
      <c r="AO65" s="204"/>
      <c r="AP65" s="204"/>
      <c r="AQ65" s="204"/>
      <c r="AR65" s="204"/>
      <c r="AS65" s="204"/>
      <c r="AT65" s="204"/>
      <c r="AU65" s="204"/>
      <c r="AV65" s="204"/>
      <c r="AW65" s="204"/>
      <c r="AX65" s="204"/>
      <c r="AY65" s="204"/>
      <c r="AZ65" s="204"/>
      <c r="BA65" s="204"/>
      <c r="BB65" s="204"/>
      <c r="BC65" s="204"/>
      <c r="BD65" s="204"/>
      <c r="BE65" s="204"/>
      <c r="BF65" s="204"/>
      <c r="BG65" s="204"/>
      <c r="BH65" s="205"/>
      <c r="BI65" s="205"/>
      <c r="BJ65" s="205"/>
      <c r="BK65" s="205"/>
      <c r="BL65" s="204"/>
      <c r="BM65" s="204"/>
      <c r="BN65" s="204"/>
      <c r="BO65" s="204"/>
      <c r="BP65" s="204"/>
      <c r="BQ65" s="204"/>
      <c r="BR65" s="204"/>
      <c r="BS65" s="204"/>
      <c r="BT65" s="184"/>
    </row>
    <row r="66" spans="1:131" x14ac:dyDescent="0.2">
      <c r="A66" s="183"/>
      <c r="L66" s="204"/>
      <c r="M66" s="204"/>
      <c r="N66" s="204"/>
      <c r="O66" s="204"/>
      <c r="P66" s="204"/>
      <c r="Q66" s="204"/>
      <c r="R66" s="204"/>
      <c r="S66" s="206"/>
      <c r="T66" s="206"/>
      <c r="U66" s="206"/>
      <c r="V66" s="206"/>
      <c r="W66" s="206"/>
      <c r="X66" s="206"/>
      <c r="Y66" s="206"/>
      <c r="Z66" s="206"/>
      <c r="AA66" s="206"/>
      <c r="AB66" s="206"/>
      <c r="AC66" s="206"/>
      <c r="AD66" s="206"/>
      <c r="AE66" s="206"/>
      <c r="AF66" s="206"/>
      <c r="AG66" s="206"/>
      <c r="AH66" s="206"/>
      <c r="AI66" s="206"/>
      <c r="AJ66" s="206"/>
      <c r="AK66" s="206"/>
      <c r="AL66" s="204"/>
      <c r="AM66" s="204"/>
      <c r="AN66" s="204"/>
      <c r="AO66" s="204"/>
      <c r="AP66" s="204"/>
      <c r="AQ66" s="204"/>
      <c r="AR66" s="204"/>
      <c r="AS66" s="204"/>
      <c r="AT66" s="204"/>
      <c r="AU66" s="204"/>
      <c r="AV66" s="204"/>
      <c r="AW66" s="204"/>
      <c r="AX66" s="204"/>
      <c r="AY66" s="204"/>
      <c r="AZ66" s="204"/>
      <c r="BA66" s="204"/>
      <c r="BB66" s="204"/>
      <c r="BC66" s="204"/>
      <c r="BD66" s="204"/>
      <c r="BE66" s="868" t="s">
        <v>614</v>
      </c>
      <c r="BF66" s="868"/>
      <c r="BG66" s="868"/>
      <c r="BH66" s="868"/>
      <c r="BI66" s="868"/>
      <c r="BJ66" s="868"/>
      <c r="BK66" s="868"/>
      <c r="BL66" s="868"/>
      <c r="BM66" s="868"/>
      <c r="BN66" s="868"/>
      <c r="BO66" s="204"/>
      <c r="BP66" s="204"/>
      <c r="BQ66" s="204"/>
      <c r="BR66" s="204"/>
      <c r="BS66" s="204"/>
      <c r="BT66" s="184"/>
    </row>
    <row r="67" spans="1:131" x14ac:dyDescent="0.2">
      <c r="A67" s="183"/>
      <c r="B67" s="188"/>
      <c r="C67" s="188"/>
      <c r="D67" s="188"/>
      <c r="E67" s="188"/>
      <c r="F67" s="188"/>
      <c r="G67" s="188"/>
      <c r="H67" s="188"/>
      <c r="I67" s="188"/>
      <c r="J67" s="188"/>
      <c r="K67" s="188"/>
      <c r="L67" s="204"/>
      <c r="M67" s="204"/>
      <c r="N67" s="204"/>
      <c r="O67" s="204"/>
      <c r="P67" s="204"/>
      <c r="Q67" s="204"/>
      <c r="R67" s="204"/>
      <c r="S67" s="206"/>
      <c r="T67" s="206"/>
      <c r="U67" s="206"/>
      <c r="V67" s="206"/>
      <c r="W67" s="206"/>
      <c r="X67" s="206"/>
      <c r="Y67" s="206"/>
      <c r="Z67" s="206"/>
      <c r="AA67" s="206"/>
      <c r="AB67" s="206"/>
      <c r="AC67" s="206"/>
      <c r="AD67" s="206"/>
      <c r="AE67" s="206"/>
      <c r="AF67" s="206"/>
      <c r="AG67" s="206"/>
      <c r="AH67" s="206"/>
      <c r="AI67" s="206"/>
      <c r="AJ67" s="206"/>
      <c r="AK67" s="206"/>
      <c r="AL67" s="204"/>
      <c r="AM67" s="204"/>
      <c r="AN67" s="204"/>
      <c r="AO67" s="204"/>
      <c r="AP67" s="204"/>
      <c r="AQ67" s="204"/>
      <c r="AR67" s="204"/>
      <c r="AS67" s="204"/>
      <c r="AT67" s="204"/>
      <c r="AU67" s="204"/>
      <c r="AV67" s="204"/>
      <c r="AW67" s="204"/>
      <c r="AX67" s="204"/>
      <c r="AY67" s="204"/>
      <c r="AZ67" s="204"/>
      <c r="BA67" s="204"/>
      <c r="BB67" s="204"/>
      <c r="BC67" s="204"/>
      <c r="BD67" s="204"/>
      <c r="BE67" s="204"/>
      <c r="BF67" s="204"/>
      <c r="BG67" s="204"/>
      <c r="BH67" s="205"/>
      <c r="BI67" s="205"/>
      <c r="BJ67" s="205"/>
      <c r="BK67" s="205"/>
      <c r="BL67" s="204"/>
      <c r="BM67" s="204"/>
      <c r="BN67" s="204"/>
      <c r="BO67" s="204"/>
      <c r="BP67" s="204"/>
      <c r="BQ67" s="204"/>
      <c r="BR67" s="204"/>
      <c r="BS67" s="204"/>
      <c r="BT67" s="184"/>
    </row>
    <row r="68" spans="1:131" s="189" customFormat="1" ht="18" customHeight="1" x14ac:dyDescent="0.2">
      <c r="BC68" s="869" t="s">
        <v>602</v>
      </c>
      <c r="BD68" s="869"/>
      <c r="BE68" s="869"/>
      <c r="BF68" s="869"/>
      <c r="BG68" s="870" t="s">
        <v>603</v>
      </c>
      <c r="BH68" s="871"/>
      <c r="BI68" s="871"/>
      <c r="BJ68" s="872"/>
      <c r="BK68" s="870" t="s">
        <v>604</v>
      </c>
      <c r="BL68" s="871"/>
      <c r="BM68" s="872"/>
      <c r="BN68" s="870" t="s">
        <v>605</v>
      </c>
      <c r="BO68" s="871"/>
      <c r="BP68" s="871"/>
      <c r="BQ68" s="871"/>
      <c r="BR68" s="871"/>
      <c r="BS68" s="871"/>
      <c r="BT68" s="872"/>
      <c r="BU68" s="190"/>
      <c r="BV68" s="191"/>
      <c r="BW68" s="191"/>
      <c r="BX68" s="191"/>
      <c r="BY68" s="191"/>
      <c r="BZ68" s="191"/>
      <c r="CA68" s="191"/>
      <c r="CB68" s="191"/>
      <c r="CC68" s="191"/>
      <c r="CD68" s="191"/>
      <c r="CE68" s="191"/>
      <c r="CF68" s="191"/>
      <c r="CG68" s="191"/>
      <c r="CH68" s="191"/>
      <c r="CI68" s="191"/>
      <c r="CJ68" s="191"/>
      <c r="CK68" s="191"/>
      <c r="CL68" s="191"/>
      <c r="CM68" s="191"/>
      <c r="CN68" s="191"/>
      <c r="CO68" s="191"/>
      <c r="CP68" s="191"/>
      <c r="CQ68" s="191"/>
      <c r="CR68" s="191"/>
      <c r="CS68" s="191"/>
      <c r="CT68" s="191"/>
      <c r="CU68" s="191"/>
      <c r="CV68" s="191"/>
      <c r="CW68" s="191"/>
      <c r="CX68" s="191"/>
      <c r="CY68" s="191"/>
      <c r="CZ68" s="191"/>
      <c r="DA68" s="191"/>
      <c r="DB68" s="191"/>
      <c r="DC68" s="191"/>
      <c r="DD68" s="191"/>
      <c r="DE68" s="191"/>
      <c r="DF68" s="191"/>
      <c r="DG68" s="191"/>
      <c r="DH68" s="191"/>
      <c r="DI68" s="191"/>
      <c r="DJ68" s="191"/>
      <c r="DK68" s="191"/>
      <c r="DL68" s="191"/>
      <c r="DM68" s="191"/>
      <c r="DN68" s="191"/>
      <c r="DO68" s="191"/>
      <c r="DP68" s="191"/>
      <c r="DQ68" s="191"/>
      <c r="DR68" s="191"/>
      <c r="DS68" s="190"/>
      <c r="DT68" s="190"/>
      <c r="DU68" s="190"/>
      <c r="DV68" s="190"/>
      <c r="DW68" s="190"/>
      <c r="DX68" s="190"/>
      <c r="DY68" s="190"/>
      <c r="DZ68" s="190"/>
      <c r="EA68" s="190"/>
    </row>
    <row r="69" spans="1:131" s="21" customFormat="1" ht="35.25" customHeight="1" x14ac:dyDescent="0.2">
      <c r="BC69" s="861" t="s">
        <v>676</v>
      </c>
      <c r="BD69" s="861"/>
      <c r="BE69" s="861"/>
      <c r="BF69" s="861"/>
      <c r="BG69" s="862" t="s">
        <v>1460</v>
      </c>
      <c r="BH69" s="863"/>
      <c r="BI69" s="863"/>
      <c r="BJ69" s="864"/>
      <c r="BK69" s="862" t="s">
        <v>1249</v>
      </c>
      <c r="BL69" s="863"/>
      <c r="BM69" s="864"/>
      <c r="BN69" s="865" t="s">
        <v>1202</v>
      </c>
      <c r="BO69" s="866"/>
      <c r="BP69" s="866"/>
      <c r="BQ69" s="866"/>
      <c r="BR69" s="866"/>
      <c r="BS69" s="866"/>
      <c r="BT69" s="867"/>
    </row>
    <row r="70" spans="1:131" s="21" customFormat="1" ht="35.25" customHeight="1" x14ac:dyDescent="0.2">
      <c r="BC70" s="861" t="s">
        <v>81</v>
      </c>
      <c r="BD70" s="861"/>
      <c r="BE70" s="861"/>
      <c r="BF70" s="861"/>
      <c r="BG70" s="862" t="s">
        <v>2811</v>
      </c>
      <c r="BH70" s="863"/>
      <c r="BI70" s="863"/>
      <c r="BJ70" s="864"/>
      <c r="BK70" s="862" t="s">
        <v>1014</v>
      </c>
      <c r="BL70" s="863"/>
      <c r="BM70" s="864"/>
      <c r="BN70" s="865" t="s">
        <v>1202</v>
      </c>
      <c r="BO70" s="866"/>
      <c r="BP70" s="866"/>
      <c r="BQ70" s="866"/>
      <c r="BR70" s="866"/>
      <c r="BS70" s="866"/>
      <c r="BT70" s="867"/>
    </row>
    <row r="71" spans="1:131" s="21" customFormat="1" ht="35.25" customHeight="1" x14ac:dyDescent="0.2">
      <c r="BC71" s="861" t="s">
        <v>40</v>
      </c>
      <c r="BD71" s="861"/>
      <c r="BE71" s="861"/>
      <c r="BF71" s="861"/>
      <c r="BG71" s="862" t="s">
        <v>2812</v>
      </c>
      <c r="BH71" s="863"/>
      <c r="BI71" s="863"/>
      <c r="BJ71" s="864"/>
      <c r="BK71" s="862" t="s">
        <v>1014</v>
      </c>
      <c r="BL71" s="863"/>
      <c r="BM71" s="864"/>
      <c r="BN71" s="865" t="s">
        <v>1202</v>
      </c>
      <c r="BO71" s="866"/>
      <c r="BP71" s="866"/>
      <c r="BQ71" s="866"/>
      <c r="BR71" s="866"/>
      <c r="BS71" s="866"/>
      <c r="BT71" s="867"/>
    </row>
    <row r="72" spans="1:131" s="189" customFormat="1" ht="15.75" customHeight="1" x14ac:dyDescent="0.2">
      <c r="A72" s="191"/>
      <c r="B72" s="191"/>
      <c r="C72" s="191"/>
      <c r="D72" s="191"/>
      <c r="E72" s="191"/>
      <c r="F72" s="191"/>
      <c r="G72" s="191"/>
      <c r="H72" s="351"/>
      <c r="I72" s="351"/>
      <c r="J72" s="351"/>
      <c r="K72" s="351"/>
      <c r="L72" s="351"/>
      <c r="M72" s="351"/>
      <c r="N72" s="351"/>
      <c r="O72" s="191"/>
      <c r="P72" s="191"/>
      <c r="Q72" s="191"/>
      <c r="R72" s="191"/>
      <c r="S72" s="191"/>
      <c r="T72" s="191"/>
      <c r="U72" s="191"/>
      <c r="V72" s="191"/>
      <c r="W72" s="191"/>
      <c r="X72" s="191"/>
      <c r="Y72" s="191"/>
      <c r="Z72" s="191"/>
      <c r="AA72" s="191"/>
      <c r="AB72" s="191"/>
      <c r="AC72" s="191"/>
      <c r="AD72" s="191"/>
      <c r="AE72" s="191"/>
      <c r="AF72" s="191"/>
      <c r="AG72" s="191"/>
      <c r="AH72" s="191"/>
      <c r="AI72" s="191"/>
      <c r="AJ72" s="191"/>
      <c r="AK72" s="191"/>
      <c r="AL72" s="191"/>
      <c r="AM72" s="191"/>
      <c r="AN72" s="191"/>
      <c r="AO72" s="191"/>
      <c r="AP72" s="191"/>
      <c r="AQ72" s="191"/>
      <c r="AR72" s="191"/>
      <c r="AS72" s="191"/>
      <c r="AT72" s="191"/>
      <c r="AU72" s="191"/>
      <c r="AV72" s="191"/>
      <c r="AW72" s="191"/>
      <c r="AX72" s="191"/>
      <c r="AY72" s="191"/>
      <c r="AZ72" s="191"/>
      <c r="BA72" s="191"/>
      <c r="BB72" s="191"/>
      <c r="BC72" s="191"/>
      <c r="BD72" s="191"/>
      <c r="BE72" s="191"/>
      <c r="BF72" s="191"/>
      <c r="BG72" s="191"/>
      <c r="BH72" s="191"/>
      <c r="BI72" s="191"/>
      <c r="BJ72" s="191"/>
      <c r="BK72" s="191"/>
      <c r="BL72" s="351"/>
      <c r="BM72" s="351"/>
      <c r="BN72" s="351"/>
      <c r="BO72" s="351"/>
      <c r="BP72" s="351"/>
      <c r="BQ72" s="351"/>
      <c r="BR72" s="351"/>
      <c r="BS72" s="351"/>
      <c r="BT72" s="351"/>
    </row>
    <row r="73" spans="1:131" ht="15.75" customHeight="1" x14ac:dyDescent="0.2">
      <c r="A73" s="183"/>
      <c r="B73" s="204"/>
      <c r="C73" s="204"/>
      <c r="D73" s="183"/>
      <c r="E73" s="183"/>
      <c r="F73" s="183"/>
      <c r="G73" s="204"/>
      <c r="H73" s="193"/>
      <c r="I73" s="193"/>
      <c r="J73" s="193"/>
      <c r="K73" s="193"/>
      <c r="L73" s="207"/>
      <c r="M73" s="207"/>
      <c r="N73" s="207"/>
      <c r="O73" s="204"/>
      <c r="P73" s="204"/>
      <c r="Q73" s="204"/>
      <c r="R73" s="204"/>
      <c r="S73" s="206"/>
      <c r="T73" s="206"/>
      <c r="U73" s="206"/>
      <c r="V73" s="206"/>
      <c r="W73" s="206"/>
      <c r="X73" s="206"/>
      <c r="Y73" s="206"/>
      <c r="Z73" s="206"/>
      <c r="AA73" s="206"/>
      <c r="AB73" s="206"/>
      <c r="AC73" s="206"/>
      <c r="AD73" s="206"/>
      <c r="AE73" s="206"/>
      <c r="AF73" s="206"/>
      <c r="AG73" s="206"/>
      <c r="AH73" s="206"/>
      <c r="AI73" s="206"/>
      <c r="AJ73" s="206"/>
      <c r="AK73" s="206"/>
      <c r="AL73" s="204"/>
      <c r="AM73" s="204"/>
      <c r="AN73" s="204"/>
      <c r="AO73" s="204"/>
      <c r="AP73" s="204"/>
      <c r="AQ73" s="204"/>
      <c r="AR73" s="204"/>
      <c r="AS73" s="204"/>
      <c r="AT73" s="204"/>
      <c r="AU73" s="204"/>
      <c r="AV73" s="204"/>
      <c r="AW73" s="204"/>
      <c r="AX73" s="204"/>
      <c r="AY73" s="204"/>
      <c r="AZ73" s="204"/>
      <c r="BA73" s="204"/>
      <c r="BB73" s="204"/>
      <c r="BC73" s="204"/>
      <c r="BD73" s="204"/>
      <c r="BE73" s="204"/>
      <c r="BF73" s="204"/>
      <c r="BG73" s="204"/>
      <c r="BH73" s="205"/>
      <c r="BI73" s="205"/>
      <c r="BJ73" s="205"/>
      <c r="BK73" s="204"/>
      <c r="BL73" s="193"/>
      <c r="BM73" s="193"/>
      <c r="BN73" s="193"/>
      <c r="BO73" s="193"/>
      <c r="BP73" s="193"/>
      <c r="BQ73" s="193"/>
      <c r="BR73" s="193"/>
      <c r="BS73" s="193"/>
      <c r="BT73" s="193"/>
    </row>
    <row r="74" spans="1:131" x14ac:dyDescent="0.2">
      <c r="A74" s="183"/>
      <c r="B74" s="204"/>
      <c r="C74" s="204"/>
      <c r="D74" s="183"/>
      <c r="E74" s="183"/>
      <c r="H74" s="28"/>
      <c r="I74" s="208"/>
      <c r="J74" s="208"/>
      <c r="K74" s="208"/>
      <c r="BM74" s="204"/>
      <c r="BN74" s="204"/>
      <c r="BO74" s="204"/>
      <c r="BP74" s="204"/>
      <c r="BQ74" s="204"/>
      <c r="BR74" s="204"/>
      <c r="BS74" s="204"/>
      <c r="BT74" s="184"/>
    </row>
  </sheetData>
  <mergeCells count="584">
    <mergeCell ref="BC71:BF71"/>
    <mergeCell ref="BG71:BJ71"/>
    <mergeCell ref="BK71:BM71"/>
    <mergeCell ref="BN71:BT71"/>
    <mergeCell ref="BC69:BF69"/>
    <mergeCell ref="BG69:BJ69"/>
    <mergeCell ref="BK69:BM69"/>
    <mergeCell ref="BN69:BT69"/>
    <mergeCell ref="BC70:BF70"/>
    <mergeCell ref="BG70:BJ70"/>
    <mergeCell ref="BK70:BM70"/>
    <mergeCell ref="BN70:BT70"/>
    <mergeCell ref="BH64:BJ64"/>
    <mergeCell ref="BE66:BN66"/>
    <mergeCell ref="BC68:BF68"/>
    <mergeCell ref="BG68:BJ68"/>
    <mergeCell ref="BK68:BM68"/>
    <mergeCell ref="BN68:BT68"/>
    <mergeCell ref="I61:K61"/>
    <mergeCell ref="BH61:BJ61"/>
    <mergeCell ref="I62:K62"/>
    <mergeCell ref="BH62:BJ62"/>
    <mergeCell ref="I63:K63"/>
    <mergeCell ref="BH63:BJ63"/>
    <mergeCell ref="BG56:BG64"/>
    <mergeCell ref="BH56:BJ56"/>
    <mergeCell ref="BQ56:BQ64"/>
    <mergeCell ref="BR56:BR64"/>
    <mergeCell ref="BS56:BS64"/>
    <mergeCell ref="BT56:BT64"/>
    <mergeCell ref="BH57:BJ57"/>
    <mergeCell ref="BH58:BJ58"/>
    <mergeCell ref="BH59:BJ59"/>
    <mergeCell ref="BH60:BJ60"/>
    <mergeCell ref="AV56:AV64"/>
    <mergeCell ref="AX56:AX64"/>
    <mergeCell ref="AZ56:AZ64"/>
    <mergeCell ref="BB56:BB64"/>
    <mergeCell ref="BD56:BD64"/>
    <mergeCell ref="BE56:BE64"/>
    <mergeCell ref="AJ56:AJ64"/>
    <mergeCell ref="AL56:AL64"/>
    <mergeCell ref="AN56:AN64"/>
    <mergeCell ref="AP56:AP64"/>
    <mergeCell ref="AR56:AR64"/>
    <mergeCell ref="AT56:AT64"/>
    <mergeCell ref="X56:X64"/>
    <mergeCell ref="Z56:Z64"/>
    <mergeCell ref="AB56:AB64"/>
    <mergeCell ref="AD56:AD64"/>
    <mergeCell ref="AF56:AF64"/>
    <mergeCell ref="AH56:AH64"/>
    <mergeCell ref="O56:O64"/>
    <mergeCell ref="P56:P64"/>
    <mergeCell ref="Q56:Q64"/>
    <mergeCell ref="R56:R64"/>
    <mergeCell ref="T56:T64"/>
    <mergeCell ref="V56:V64"/>
    <mergeCell ref="A56:A64"/>
    <mergeCell ref="B56:B64"/>
    <mergeCell ref="C56:C64"/>
    <mergeCell ref="D56:F64"/>
    <mergeCell ref="I56:K56"/>
    <mergeCell ref="L56:N64"/>
    <mergeCell ref="I57:K57"/>
    <mergeCell ref="I58:K58"/>
    <mergeCell ref="I59:K59"/>
    <mergeCell ref="I60:K60"/>
    <mergeCell ref="I64:K64"/>
    <mergeCell ref="AJ48:AJ55"/>
    <mergeCell ref="AL48:AL55"/>
    <mergeCell ref="AN48:AN55"/>
    <mergeCell ref="AP48:AP55"/>
    <mergeCell ref="AR48:AR55"/>
    <mergeCell ref="AT48:AT55"/>
    <mergeCell ref="X48:X55"/>
    <mergeCell ref="Z48:Z55"/>
    <mergeCell ref="AB48:AB55"/>
    <mergeCell ref="AD48:AD55"/>
    <mergeCell ref="AF48:AF55"/>
    <mergeCell ref="AH48:AH55"/>
    <mergeCell ref="BR48:BR55"/>
    <mergeCell ref="BS48:BS55"/>
    <mergeCell ref="BT48:BT55"/>
    <mergeCell ref="BH49:BJ49"/>
    <mergeCell ref="BH50:BJ50"/>
    <mergeCell ref="BH51:BJ51"/>
    <mergeCell ref="BH52:BJ52"/>
    <mergeCell ref="AV48:AV55"/>
    <mergeCell ref="AX48:AX55"/>
    <mergeCell ref="AZ48:AZ55"/>
    <mergeCell ref="BB48:BB55"/>
    <mergeCell ref="BD48:BD55"/>
    <mergeCell ref="BE48:BE55"/>
    <mergeCell ref="BH53:BJ53"/>
    <mergeCell ref="BH54:BJ54"/>
    <mergeCell ref="BH55:BJ55"/>
    <mergeCell ref="BG48:BG55"/>
    <mergeCell ref="BH48:BJ48"/>
    <mergeCell ref="BQ48:BQ55"/>
    <mergeCell ref="R48:R55"/>
    <mergeCell ref="T48:T55"/>
    <mergeCell ref="V48:V55"/>
    <mergeCell ref="A48:A55"/>
    <mergeCell ref="B48:B55"/>
    <mergeCell ref="C48:C55"/>
    <mergeCell ref="D48:F55"/>
    <mergeCell ref="I48:K48"/>
    <mergeCell ref="L48:N55"/>
    <mergeCell ref="I49:K49"/>
    <mergeCell ref="I50:K50"/>
    <mergeCell ref="I51:K51"/>
    <mergeCell ref="I52:K52"/>
    <mergeCell ref="I53:K53"/>
    <mergeCell ref="I54:K54"/>
    <mergeCell ref="I55:K55"/>
    <mergeCell ref="O48:O55"/>
    <mergeCell ref="P48:P55"/>
    <mergeCell ref="Q48:Q55"/>
    <mergeCell ref="BH45:BJ45"/>
    <mergeCell ref="I46:K46"/>
    <mergeCell ref="BH46:BJ46"/>
    <mergeCell ref="I47:K47"/>
    <mergeCell ref="BH47:BJ47"/>
    <mergeCell ref="BQ41:BQ47"/>
    <mergeCell ref="BR41:BR47"/>
    <mergeCell ref="BS41:BS47"/>
    <mergeCell ref="AL41:AL47"/>
    <mergeCell ref="Q41:Q47"/>
    <mergeCell ref="R41:R47"/>
    <mergeCell ref="T41:T47"/>
    <mergeCell ref="V41:V47"/>
    <mergeCell ref="X41:X47"/>
    <mergeCell ref="Z41:Z47"/>
    <mergeCell ref="BT41:BT47"/>
    <mergeCell ref="I42:K42"/>
    <mergeCell ref="BH42:BJ42"/>
    <mergeCell ref="I43:K43"/>
    <mergeCell ref="BH43:BJ43"/>
    <mergeCell ref="I44:K44"/>
    <mergeCell ref="BH44:BJ44"/>
    <mergeCell ref="AZ41:AZ47"/>
    <mergeCell ref="BB41:BB47"/>
    <mergeCell ref="BD41:BD47"/>
    <mergeCell ref="BE41:BE47"/>
    <mergeCell ref="BG41:BG47"/>
    <mergeCell ref="BH41:BJ41"/>
    <mergeCell ref="AN41:AN47"/>
    <mergeCell ref="AP41:AP47"/>
    <mergeCell ref="AR41:AR47"/>
    <mergeCell ref="AT41:AT47"/>
    <mergeCell ref="AV41:AV47"/>
    <mergeCell ref="AX41:AX47"/>
    <mergeCell ref="AB41:AB47"/>
    <mergeCell ref="AD41:AD47"/>
    <mergeCell ref="AF41:AF47"/>
    <mergeCell ref="AH41:AH47"/>
    <mergeCell ref="AJ41:AJ47"/>
    <mergeCell ref="A41:A47"/>
    <mergeCell ref="B41:B47"/>
    <mergeCell ref="C41:C47"/>
    <mergeCell ref="D41:F47"/>
    <mergeCell ref="I41:K41"/>
    <mergeCell ref="L41:N47"/>
    <mergeCell ref="O41:O47"/>
    <mergeCell ref="P41:P47"/>
    <mergeCell ref="BG35:BG40"/>
    <mergeCell ref="AJ35:AJ40"/>
    <mergeCell ref="AL35:AL40"/>
    <mergeCell ref="AN35:AN40"/>
    <mergeCell ref="AP35:AP40"/>
    <mergeCell ref="AR35:AR40"/>
    <mergeCell ref="AT35:AT40"/>
    <mergeCell ref="X35:X40"/>
    <mergeCell ref="Z35:Z40"/>
    <mergeCell ref="AB35:AB40"/>
    <mergeCell ref="AD35:AD40"/>
    <mergeCell ref="AF35:AF40"/>
    <mergeCell ref="AH35:AH40"/>
    <mergeCell ref="I45:K45"/>
    <mergeCell ref="O35:O40"/>
    <mergeCell ref="P35:P40"/>
    <mergeCell ref="BQ35:BQ40"/>
    <mergeCell ref="BR35:BR40"/>
    <mergeCell ref="BS35:BS40"/>
    <mergeCell ref="BT35:BT40"/>
    <mergeCell ref="BH36:BJ36"/>
    <mergeCell ref="BH37:BJ37"/>
    <mergeCell ref="BH38:BJ38"/>
    <mergeCell ref="BH39:BJ39"/>
    <mergeCell ref="AV35:AV40"/>
    <mergeCell ref="AX35:AX40"/>
    <mergeCell ref="AZ35:AZ40"/>
    <mergeCell ref="BB35:BB40"/>
    <mergeCell ref="BD35:BD40"/>
    <mergeCell ref="BE35:BE40"/>
    <mergeCell ref="BH40:BJ40"/>
    <mergeCell ref="BH35:BJ35"/>
    <mergeCell ref="Q35:Q40"/>
    <mergeCell ref="R35:R40"/>
    <mergeCell ref="T35:T40"/>
    <mergeCell ref="V35:V40"/>
    <mergeCell ref="A35:A40"/>
    <mergeCell ref="B35:B40"/>
    <mergeCell ref="C35:C40"/>
    <mergeCell ref="D35:F40"/>
    <mergeCell ref="I35:K35"/>
    <mergeCell ref="L35:N40"/>
    <mergeCell ref="I36:K36"/>
    <mergeCell ref="I37:K37"/>
    <mergeCell ref="I38:K38"/>
    <mergeCell ref="I39:K39"/>
    <mergeCell ref="I40:K40"/>
    <mergeCell ref="BR30:BR34"/>
    <mergeCell ref="BS30:BS34"/>
    <mergeCell ref="BT30:BT34"/>
    <mergeCell ref="I31:K31"/>
    <mergeCell ref="BH31:BJ31"/>
    <mergeCell ref="I32:K32"/>
    <mergeCell ref="BH32:BJ32"/>
    <mergeCell ref="I33:K33"/>
    <mergeCell ref="BH33:BJ33"/>
    <mergeCell ref="I34:K34"/>
    <mergeCell ref="BB30:BB34"/>
    <mergeCell ref="BD30:BD34"/>
    <mergeCell ref="BE30:BE34"/>
    <mergeCell ref="BG30:BG34"/>
    <mergeCell ref="BH30:BJ30"/>
    <mergeCell ref="BQ30:BQ34"/>
    <mergeCell ref="BH34:BJ34"/>
    <mergeCell ref="AP30:AP34"/>
    <mergeCell ref="AR30:AR34"/>
    <mergeCell ref="AT30:AT34"/>
    <mergeCell ref="AV30:AV34"/>
    <mergeCell ref="AX30:AX34"/>
    <mergeCell ref="AZ30:AZ34"/>
    <mergeCell ref="AD30:AD34"/>
    <mergeCell ref="AF30:AF34"/>
    <mergeCell ref="AH30:AH34"/>
    <mergeCell ref="AJ30:AJ34"/>
    <mergeCell ref="AL30:AL34"/>
    <mergeCell ref="AN30:AN34"/>
    <mergeCell ref="R30:R34"/>
    <mergeCell ref="T30:T34"/>
    <mergeCell ref="V30:V34"/>
    <mergeCell ref="X30:X34"/>
    <mergeCell ref="Z30:Z34"/>
    <mergeCell ref="AB30:AB34"/>
    <mergeCell ref="BH29:BJ29"/>
    <mergeCell ref="A30:A34"/>
    <mergeCell ref="B30:B34"/>
    <mergeCell ref="C30:C34"/>
    <mergeCell ref="D30:F34"/>
    <mergeCell ref="I30:K30"/>
    <mergeCell ref="L30:N34"/>
    <mergeCell ref="O30:O34"/>
    <mergeCell ref="P30:P34"/>
    <mergeCell ref="Q30:Q34"/>
    <mergeCell ref="AB26:AB29"/>
    <mergeCell ref="AD26:AD29"/>
    <mergeCell ref="AF26:AF29"/>
    <mergeCell ref="AH26:AH29"/>
    <mergeCell ref="O26:O29"/>
    <mergeCell ref="P26:P29"/>
    <mergeCell ref="Q26:Q29"/>
    <mergeCell ref="R26:R29"/>
    <mergeCell ref="T26:T29"/>
    <mergeCell ref="V26:V29"/>
    <mergeCell ref="A26:A29"/>
    <mergeCell ref="B26:B29"/>
    <mergeCell ref="C26:C29"/>
    <mergeCell ref="D26:F29"/>
    <mergeCell ref="BH26:BJ26"/>
    <mergeCell ref="BQ26:BQ29"/>
    <mergeCell ref="BR26:BR29"/>
    <mergeCell ref="BS26:BS29"/>
    <mergeCell ref="BT26:BT29"/>
    <mergeCell ref="I27:K27"/>
    <mergeCell ref="BH27:BJ27"/>
    <mergeCell ref="I28:K28"/>
    <mergeCell ref="BH28:BJ28"/>
    <mergeCell ref="I29:K29"/>
    <mergeCell ref="AX26:AX29"/>
    <mergeCell ref="AZ26:AZ29"/>
    <mergeCell ref="BB26:BB29"/>
    <mergeCell ref="BD26:BD29"/>
    <mergeCell ref="BE26:BE29"/>
    <mergeCell ref="BG26:BG29"/>
    <mergeCell ref="AJ26:AJ29"/>
    <mergeCell ref="AL26:AL29"/>
    <mergeCell ref="AP26:AP29"/>
    <mergeCell ref="AR26:AR29"/>
    <mergeCell ref="AT26:AT29"/>
    <mergeCell ref="AV26:AV29"/>
    <mergeCell ref="X26:X29"/>
    <mergeCell ref="Z26:Z29"/>
    <mergeCell ref="I26:K26"/>
    <mergeCell ref="L26:N29"/>
    <mergeCell ref="BG23:BG25"/>
    <mergeCell ref="BH23:BJ23"/>
    <mergeCell ref="BQ23:BQ25"/>
    <mergeCell ref="BR23:BR25"/>
    <mergeCell ref="BS23:BS25"/>
    <mergeCell ref="BT23:BT25"/>
    <mergeCell ref="BH24:BJ24"/>
    <mergeCell ref="BH25:BJ25"/>
    <mergeCell ref="AV23:AV25"/>
    <mergeCell ref="AX23:AX25"/>
    <mergeCell ref="AZ23:AZ25"/>
    <mergeCell ref="BB23:BB25"/>
    <mergeCell ref="BD23:BD25"/>
    <mergeCell ref="BE23:BE25"/>
    <mergeCell ref="AJ23:AJ25"/>
    <mergeCell ref="AL23:AL25"/>
    <mergeCell ref="AN23:AN25"/>
    <mergeCell ref="AP23:AP25"/>
    <mergeCell ref="AR23:AR25"/>
    <mergeCell ref="AT23:AT25"/>
    <mergeCell ref="X23:X25"/>
    <mergeCell ref="Z23:Z25"/>
    <mergeCell ref="AB23:AB25"/>
    <mergeCell ref="AD23:AD25"/>
    <mergeCell ref="AF23:AF25"/>
    <mergeCell ref="AH23:AH25"/>
    <mergeCell ref="O23:O25"/>
    <mergeCell ref="P23:P25"/>
    <mergeCell ref="Q23:Q25"/>
    <mergeCell ref="R23:R25"/>
    <mergeCell ref="T23:T25"/>
    <mergeCell ref="V23:V25"/>
    <mergeCell ref="A23:A25"/>
    <mergeCell ref="B23:B25"/>
    <mergeCell ref="C23:C25"/>
    <mergeCell ref="D23:F25"/>
    <mergeCell ref="I23:K23"/>
    <mergeCell ref="L23:N25"/>
    <mergeCell ref="I24:K24"/>
    <mergeCell ref="I25:K25"/>
    <mergeCell ref="BG21:BG22"/>
    <mergeCell ref="AJ21:AJ22"/>
    <mergeCell ref="AL21:AL22"/>
    <mergeCell ref="AN21:AN22"/>
    <mergeCell ref="AP21:AP22"/>
    <mergeCell ref="AR21:AR22"/>
    <mergeCell ref="AT21:AT22"/>
    <mergeCell ref="X21:X22"/>
    <mergeCell ref="Z21:Z22"/>
    <mergeCell ref="AB21:AB22"/>
    <mergeCell ref="AD21:AD22"/>
    <mergeCell ref="AF21:AF22"/>
    <mergeCell ref="AH21:AH22"/>
    <mergeCell ref="O21:O22"/>
    <mergeCell ref="P21:P22"/>
    <mergeCell ref="Q21:Q22"/>
    <mergeCell ref="BH21:BJ21"/>
    <mergeCell ref="BQ21:BQ22"/>
    <mergeCell ref="BR21:BR22"/>
    <mergeCell ref="BS21:BS22"/>
    <mergeCell ref="BT21:BT22"/>
    <mergeCell ref="BH22:BJ22"/>
    <mergeCell ref="AV21:AV22"/>
    <mergeCell ref="AX21:AX22"/>
    <mergeCell ref="AZ21:AZ22"/>
    <mergeCell ref="BB21:BB22"/>
    <mergeCell ref="BD21:BD22"/>
    <mergeCell ref="BE21:BE22"/>
    <mergeCell ref="R21:R22"/>
    <mergeCell ref="T21:T22"/>
    <mergeCell ref="V21:V22"/>
    <mergeCell ref="A21:A22"/>
    <mergeCell ref="B21:B22"/>
    <mergeCell ref="C21:C22"/>
    <mergeCell ref="D21:F22"/>
    <mergeCell ref="I21:K21"/>
    <mergeCell ref="L21:N22"/>
    <mergeCell ref="I22:K22"/>
    <mergeCell ref="BG17:BG20"/>
    <mergeCell ref="BH17:BJ17"/>
    <mergeCell ref="BQ17:BQ20"/>
    <mergeCell ref="BR17:BR20"/>
    <mergeCell ref="BS17:BS20"/>
    <mergeCell ref="BT17:BT20"/>
    <mergeCell ref="BH18:BJ18"/>
    <mergeCell ref="BH19:BJ19"/>
    <mergeCell ref="BH20:BJ20"/>
    <mergeCell ref="AV17:AV20"/>
    <mergeCell ref="AX17:AX20"/>
    <mergeCell ref="AZ17:AZ20"/>
    <mergeCell ref="BB17:BB20"/>
    <mergeCell ref="BD17:BD20"/>
    <mergeCell ref="BE17:BE20"/>
    <mergeCell ref="AJ17:AJ20"/>
    <mergeCell ref="AL17:AL20"/>
    <mergeCell ref="AN17:AN20"/>
    <mergeCell ref="AP17:AP20"/>
    <mergeCell ref="AR17:AR20"/>
    <mergeCell ref="AT17:AT20"/>
    <mergeCell ref="X17:X20"/>
    <mergeCell ref="Z17:Z20"/>
    <mergeCell ref="AB17:AB20"/>
    <mergeCell ref="AD17:AD20"/>
    <mergeCell ref="AF17:AF20"/>
    <mergeCell ref="AH17:AH20"/>
    <mergeCell ref="O17:O20"/>
    <mergeCell ref="P17:P20"/>
    <mergeCell ref="Q17:Q20"/>
    <mergeCell ref="R17:R20"/>
    <mergeCell ref="T17:T20"/>
    <mergeCell ref="V17:V20"/>
    <mergeCell ref="A17:A20"/>
    <mergeCell ref="B17:B20"/>
    <mergeCell ref="C17:C20"/>
    <mergeCell ref="D17:F20"/>
    <mergeCell ref="I17:K17"/>
    <mergeCell ref="L17:N20"/>
    <mergeCell ref="I18:K18"/>
    <mergeCell ref="I19:K19"/>
    <mergeCell ref="I20:K20"/>
    <mergeCell ref="BG15:BG16"/>
    <mergeCell ref="BH15:BJ15"/>
    <mergeCell ref="BQ15:BQ16"/>
    <mergeCell ref="BR15:BR16"/>
    <mergeCell ref="BS15:BS16"/>
    <mergeCell ref="BT15:BT16"/>
    <mergeCell ref="BH16:BJ16"/>
    <mergeCell ref="AV15:AV16"/>
    <mergeCell ref="AX15:AX16"/>
    <mergeCell ref="AZ15:AZ16"/>
    <mergeCell ref="BB15:BB16"/>
    <mergeCell ref="BD15:BD16"/>
    <mergeCell ref="BE15:BE16"/>
    <mergeCell ref="AJ15:AJ16"/>
    <mergeCell ref="AL15:AL16"/>
    <mergeCell ref="AN15:AN16"/>
    <mergeCell ref="AP15:AP16"/>
    <mergeCell ref="AR15:AR16"/>
    <mergeCell ref="AT15:AT16"/>
    <mergeCell ref="X15:X16"/>
    <mergeCell ref="Z15:Z16"/>
    <mergeCell ref="AB15:AB16"/>
    <mergeCell ref="AD15:AD16"/>
    <mergeCell ref="AF15:AF16"/>
    <mergeCell ref="AH15:AH16"/>
    <mergeCell ref="O15:O16"/>
    <mergeCell ref="P15:P16"/>
    <mergeCell ref="Q15:Q16"/>
    <mergeCell ref="R15:R16"/>
    <mergeCell ref="T15:T16"/>
    <mergeCell ref="V15:V16"/>
    <mergeCell ref="A15:A16"/>
    <mergeCell ref="B15:B16"/>
    <mergeCell ref="C15:C16"/>
    <mergeCell ref="D15:F16"/>
    <mergeCell ref="I15:K15"/>
    <mergeCell ref="L15:N16"/>
    <mergeCell ref="I16:K16"/>
    <mergeCell ref="BG13:BG14"/>
    <mergeCell ref="BH13:BJ13"/>
    <mergeCell ref="BQ13:BQ14"/>
    <mergeCell ref="BR13:BR14"/>
    <mergeCell ref="BS13:BS14"/>
    <mergeCell ref="BT13:BT14"/>
    <mergeCell ref="BH14:BJ14"/>
    <mergeCell ref="AV13:AV14"/>
    <mergeCell ref="AX13:AX14"/>
    <mergeCell ref="AZ13:AZ14"/>
    <mergeCell ref="BB13:BB14"/>
    <mergeCell ref="BD13:BD14"/>
    <mergeCell ref="BE13:BE14"/>
    <mergeCell ref="AJ13:AJ14"/>
    <mergeCell ref="AL13:AL14"/>
    <mergeCell ref="AN13:AN14"/>
    <mergeCell ref="AP13:AP14"/>
    <mergeCell ref="AR13:AR14"/>
    <mergeCell ref="AT13:AT14"/>
    <mergeCell ref="X13:X14"/>
    <mergeCell ref="Z13:Z14"/>
    <mergeCell ref="AB13:AB14"/>
    <mergeCell ref="AD13:AD14"/>
    <mergeCell ref="AF13:AF14"/>
    <mergeCell ref="AH13:AH14"/>
    <mergeCell ref="O13:O14"/>
    <mergeCell ref="P13:P14"/>
    <mergeCell ref="Q13:Q14"/>
    <mergeCell ref="R13:R14"/>
    <mergeCell ref="T13:T14"/>
    <mergeCell ref="V13:V14"/>
    <mergeCell ref="A13:A14"/>
    <mergeCell ref="B13:B14"/>
    <mergeCell ref="C13:C14"/>
    <mergeCell ref="D13:F14"/>
    <mergeCell ref="I13:K13"/>
    <mergeCell ref="L13:N14"/>
    <mergeCell ref="I14:K14"/>
    <mergeCell ref="BG9:BG12"/>
    <mergeCell ref="BH9:BJ9"/>
    <mergeCell ref="BQ9:BQ12"/>
    <mergeCell ref="BR9:BR12"/>
    <mergeCell ref="BS9:BS12"/>
    <mergeCell ref="BT9:BT12"/>
    <mergeCell ref="BH10:BJ10"/>
    <mergeCell ref="BH11:BJ11"/>
    <mergeCell ref="BH12:BJ12"/>
    <mergeCell ref="AV9:AV12"/>
    <mergeCell ref="AX9:AX12"/>
    <mergeCell ref="AZ9:AZ12"/>
    <mergeCell ref="BB9:BB12"/>
    <mergeCell ref="BD9:BD12"/>
    <mergeCell ref="BE9:BE12"/>
    <mergeCell ref="AJ9:AJ12"/>
    <mergeCell ref="AL9:AL12"/>
    <mergeCell ref="AN9:AN12"/>
    <mergeCell ref="AP9:AP12"/>
    <mergeCell ref="AR9:AR12"/>
    <mergeCell ref="AT9:AT12"/>
    <mergeCell ref="X9:X12"/>
    <mergeCell ref="Z9:Z12"/>
    <mergeCell ref="AB9:AB12"/>
    <mergeCell ref="AD9:AD12"/>
    <mergeCell ref="AF9:AF12"/>
    <mergeCell ref="AH9:AH12"/>
    <mergeCell ref="O9:O12"/>
    <mergeCell ref="P9:P12"/>
    <mergeCell ref="Q9:Q12"/>
    <mergeCell ref="R9:R12"/>
    <mergeCell ref="T9:T12"/>
    <mergeCell ref="V9:V12"/>
    <mergeCell ref="A9:A12"/>
    <mergeCell ref="B9:B12"/>
    <mergeCell ref="C9:C12"/>
    <mergeCell ref="D9:F12"/>
    <mergeCell ref="I9:K9"/>
    <mergeCell ref="L9:N12"/>
    <mergeCell ref="I10:K10"/>
    <mergeCell ref="I11:K11"/>
    <mergeCell ref="I12:K12"/>
    <mergeCell ref="W7:X7"/>
    <mergeCell ref="Y7:Z7"/>
    <mergeCell ref="AY7:AZ7"/>
    <mergeCell ref="BA7:BB7"/>
    <mergeCell ref="BC7:BG7"/>
    <mergeCell ref="BH7:BN7"/>
    <mergeCell ref="BO7:BT7"/>
    <mergeCell ref="BH8:BJ8"/>
    <mergeCell ref="AM7:AN7"/>
    <mergeCell ref="AO7:AP7"/>
    <mergeCell ref="AQ7:AR7"/>
    <mergeCell ref="AS7:AT7"/>
    <mergeCell ref="AU7:AV7"/>
    <mergeCell ref="AW7:AX7"/>
    <mergeCell ref="A7:A8"/>
    <mergeCell ref="B7:B8"/>
    <mergeCell ref="C7:C8"/>
    <mergeCell ref="D7:F8"/>
    <mergeCell ref="G7:G8"/>
    <mergeCell ref="H7:K8"/>
    <mergeCell ref="BI3:BL4"/>
    <mergeCell ref="BO3:BT4"/>
    <mergeCell ref="B4:I4"/>
    <mergeCell ref="J4:K4"/>
    <mergeCell ref="A6:N6"/>
    <mergeCell ref="O6:R6"/>
    <mergeCell ref="S6:BG6"/>
    <mergeCell ref="BH6:BT6"/>
    <mergeCell ref="AA7:AB7"/>
    <mergeCell ref="AC7:AD7"/>
    <mergeCell ref="AE7:AF7"/>
    <mergeCell ref="AG7:AH7"/>
    <mergeCell ref="AI7:AJ7"/>
    <mergeCell ref="AK7:AL7"/>
    <mergeCell ref="L7:N8"/>
    <mergeCell ref="O7:R7"/>
    <mergeCell ref="S7:T7"/>
    <mergeCell ref="U7:V7"/>
    <mergeCell ref="A1:K1"/>
    <mergeCell ref="L1:N4"/>
    <mergeCell ref="T1:U4"/>
    <mergeCell ref="BH1:BH2"/>
    <mergeCell ref="BI1:BL2"/>
    <mergeCell ref="BO1:BT2"/>
    <mergeCell ref="A2:K2"/>
    <mergeCell ref="B3:I3"/>
    <mergeCell ref="J3:K3"/>
    <mergeCell ref="BH3:BH4"/>
  </mergeCells>
  <conditionalFormatting sqref="BO13:BP14 BO26:BP34 BO56:BP64">
    <cfRule type="cellIs" dxfId="86" priority="9" stopIfTrue="1" operator="lessThan">
      <formula>1</formula>
    </cfRule>
  </conditionalFormatting>
  <conditionalFormatting sqref="BO23:BP25">
    <cfRule type="cellIs" dxfId="85" priority="8" stopIfTrue="1" operator="lessThan">
      <formula>1</formula>
    </cfRule>
  </conditionalFormatting>
  <conditionalFormatting sqref="BO48:BP55">
    <cfRule type="cellIs" dxfId="84" priority="7" stopIfTrue="1" operator="lessThan">
      <formula>1</formula>
    </cfRule>
  </conditionalFormatting>
  <conditionalFormatting sqref="BO41:BP47">
    <cfRule type="cellIs" dxfId="83" priority="6" stopIfTrue="1" operator="lessThan">
      <formula>1</formula>
    </cfRule>
  </conditionalFormatting>
  <conditionalFormatting sqref="BO35:BP40">
    <cfRule type="cellIs" dxfId="82" priority="5" stopIfTrue="1" operator="lessThan">
      <formula>1</formula>
    </cfRule>
  </conditionalFormatting>
  <conditionalFormatting sqref="BO9:BP12">
    <cfRule type="cellIs" dxfId="81" priority="4" stopIfTrue="1" operator="lessThan">
      <formula>1</formula>
    </cfRule>
  </conditionalFormatting>
  <conditionalFormatting sqref="BO15:BP16">
    <cfRule type="cellIs" dxfId="80" priority="3" stopIfTrue="1" operator="lessThan">
      <formula>1</formula>
    </cfRule>
  </conditionalFormatting>
  <conditionalFormatting sqref="BO17:BP20">
    <cfRule type="cellIs" dxfId="79" priority="2" stopIfTrue="1" operator="lessThan">
      <formula>1</formula>
    </cfRule>
  </conditionalFormatting>
  <conditionalFormatting sqref="BO21:BP22">
    <cfRule type="cellIs" dxfId="78" priority="1" stopIfTrue="1" operator="lessThan">
      <formula>1</formula>
    </cfRule>
  </conditionalFormatting>
  <dataValidations count="9">
    <dataValidation type="list" allowBlank="1" showInputMessage="1" showErrorMessage="1" sqref="BN17:BN25 LJ17:LJ25 VF17:VF25 AFB17:AFB25 AOX17:AOX25 AYT17:AYT25 BIP17:BIP25 BSL17:BSL25 CCH17:CCH25 CMD17:CMD25 CVZ17:CVZ25 DFV17:DFV25 DPR17:DPR25 DZN17:DZN25 EJJ17:EJJ25 ETF17:ETF25 FDB17:FDB25 FMX17:FMX25 FWT17:FWT25 GGP17:GGP25 GQL17:GQL25 HAH17:HAH25 HKD17:HKD25 HTZ17:HTZ25 IDV17:IDV25 INR17:INR25 IXN17:IXN25 JHJ17:JHJ25 JRF17:JRF25 KBB17:KBB25 KKX17:KKX25 KUT17:KUT25 LEP17:LEP25 LOL17:LOL25 LYH17:LYH25 MID17:MID25 MRZ17:MRZ25 NBV17:NBV25 NLR17:NLR25 NVN17:NVN25 OFJ17:OFJ25 OPF17:OPF25 OZB17:OZB25 PIX17:PIX25 PST17:PST25 QCP17:QCP25 QML17:QML25 QWH17:QWH25 RGD17:RGD25 RPZ17:RPZ25 RZV17:RZV25 SJR17:SJR25 STN17:STN25 TDJ17:TDJ25 TNF17:TNF25 TXB17:TXB25 UGX17:UGX25 UQT17:UQT25 VAP17:VAP25 VKL17:VKL25 VUH17:VUH25 WED17:WED25 WNZ17:WNZ25 WXV17:WXV25 BN65553:BN65561 LJ65553:LJ65561 VF65553:VF65561 AFB65553:AFB65561 AOX65553:AOX65561 AYT65553:AYT65561 BIP65553:BIP65561 BSL65553:BSL65561 CCH65553:CCH65561 CMD65553:CMD65561 CVZ65553:CVZ65561 DFV65553:DFV65561 DPR65553:DPR65561 DZN65553:DZN65561 EJJ65553:EJJ65561 ETF65553:ETF65561 FDB65553:FDB65561 FMX65553:FMX65561 FWT65553:FWT65561 GGP65553:GGP65561 GQL65553:GQL65561 HAH65553:HAH65561 HKD65553:HKD65561 HTZ65553:HTZ65561 IDV65553:IDV65561 INR65553:INR65561 IXN65553:IXN65561 JHJ65553:JHJ65561 JRF65553:JRF65561 KBB65553:KBB65561 KKX65553:KKX65561 KUT65553:KUT65561 LEP65553:LEP65561 LOL65553:LOL65561 LYH65553:LYH65561 MID65553:MID65561 MRZ65553:MRZ65561 NBV65553:NBV65561 NLR65553:NLR65561 NVN65553:NVN65561 OFJ65553:OFJ65561 OPF65553:OPF65561 OZB65553:OZB65561 PIX65553:PIX65561 PST65553:PST65561 QCP65553:QCP65561 QML65553:QML65561 QWH65553:QWH65561 RGD65553:RGD65561 RPZ65553:RPZ65561 RZV65553:RZV65561 SJR65553:SJR65561 STN65553:STN65561 TDJ65553:TDJ65561 TNF65553:TNF65561 TXB65553:TXB65561 UGX65553:UGX65561 UQT65553:UQT65561 VAP65553:VAP65561 VKL65553:VKL65561 VUH65553:VUH65561 WED65553:WED65561 WNZ65553:WNZ65561 WXV65553:WXV65561 BN131089:BN131097 LJ131089:LJ131097 VF131089:VF131097 AFB131089:AFB131097 AOX131089:AOX131097 AYT131089:AYT131097 BIP131089:BIP131097 BSL131089:BSL131097 CCH131089:CCH131097 CMD131089:CMD131097 CVZ131089:CVZ131097 DFV131089:DFV131097 DPR131089:DPR131097 DZN131089:DZN131097 EJJ131089:EJJ131097 ETF131089:ETF131097 FDB131089:FDB131097 FMX131089:FMX131097 FWT131089:FWT131097 GGP131089:GGP131097 GQL131089:GQL131097 HAH131089:HAH131097 HKD131089:HKD131097 HTZ131089:HTZ131097 IDV131089:IDV131097 INR131089:INR131097 IXN131089:IXN131097 JHJ131089:JHJ131097 JRF131089:JRF131097 KBB131089:KBB131097 KKX131089:KKX131097 KUT131089:KUT131097 LEP131089:LEP131097 LOL131089:LOL131097 LYH131089:LYH131097 MID131089:MID131097 MRZ131089:MRZ131097 NBV131089:NBV131097 NLR131089:NLR131097 NVN131089:NVN131097 OFJ131089:OFJ131097 OPF131089:OPF131097 OZB131089:OZB131097 PIX131089:PIX131097 PST131089:PST131097 QCP131089:QCP131097 QML131089:QML131097 QWH131089:QWH131097 RGD131089:RGD131097 RPZ131089:RPZ131097 RZV131089:RZV131097 SJR131089:SJR131097 STN131089:STN131097 TDJ131089:TDJ131097 TNF131089:TNF131097 TXB131089:TXB131097 UGX131089:UGX131097 UQT131089:UQT131097 VAP131089:VAP131097 VKL131089:VKL131097 VUH131089:VUH131097 WED131089:WED131097 WNZ131089:WNZ131097 WXV131089:WXV131097 BN196625:BN196633 LJ196625:LJ196633 VF196625:VF196633 AFB196625:AFB196633 AOX196625:AOX196633 AYT196625:AYT196633 BIP196625:BIP196633 BSL196625:BSL196633 CCH196625:CCH196633 CMD196625:CMD196633 CVZ196625:CVZ196633 DFV196625:DFV196633 DPR196625:DPR196633 DZN196625:DZN196633 EJJ196625:EJJ196633 ETF196625:ETF196633 FDB196625:FDB196633 FMX196625:FMX196633 FWT196625:FWT196633 GGP196625:GGP196633 GQL196625:GQL196633 HAH196625:HAH196633 HKD196625:HKD196633 HTZ196625:HTZ196633 IDV196625:IDV196633 INR196625:INR196633 IXN196625:IXN196633 JHJ196625:JHJ196633 JRF196625:JRF196633 KBB196625:KBB196633 KKX196625:KKX196633 KUT196625:KUT196633 LEP196625:LEP196633 LOL196625:LOL196633 LYH196625:LYH196633 MID196625:MID196633 MRZ196625:MRZ196633 NBV196625:NBV196633 NLR196625:NLR196633 NVN196625:NVN196633 OFJ196625:OFJ196633 OPF196625:OPF196633 OZB196625:OZB196633 PIX196625:PIX196633 PST196625:PST196633 QCP196625:QCP196633 QML196625:QML196633 QWH196625:QWH196633 RGD196625:RGD196633 RPZ196625:RPZ196633 RZV196625:RZV196633 SJR196625:SJR196633 STN196625:STN196633 TDJ196625:TDJ196633 TNF196625:TNF196633 TXB196625:TXB196633 UGX196625:UGX196633 UQT196625:UQT196633 VAP196625:VAP196633 VKL196625:VKL196633 VUH196625:VUH196633 WED196625:WED196633 WNZ196625:WNZ196633 WXV196625:WXV196633 BN262161:BN262169 LJ262161:LJ262169 VF262161:VF262169 AFB262161:AFB262169 AOX262161:AOX262169 AYT262161:AYT262169 BIP262161:BIP262169 BSL262161:BSL262169 CCH262161:CCH262169 CMD262161:CMD262169 CVZ262161:CVZ262169 DFV262161:DFV262169 DPR262161:DPR262169 DZN262161:DZN262169 EJJ262161:EJJ262169 ETF262161:ETF262169 FDB262161:FDB262169 FMX262161:FMX262169 FWT262161:FWT262169 GGP262161:GGP262169 GQL262161:GQL262169 HAH262161:HAH262169 HKD262161:HKD262169 HTZ262161:HTZ262169 IDV262161:IDV262169 INR262161:INR262169 IXN262161:IXN262169 JHJ262161:JHJ262169 JRF262161:JRF262169 KBB262161:KBB262169 KKX262161:KKX262169 KUT262161:KUT262169 LEP262161:LEP262169 LOL262161:LOL262169 LYH262161:LYH262169 MID262161:MID262169 MRZ262161:MRZ262169 NBV262161:NBV262169 NLR262161:NLR262169 NVN262161:NVN262169 OFJ262161:OFJ262169 OPF262161:OPF262169 OZB262161:OZB262169 PIX262161:PIX262169 PST262161:PST262169 QCP262161:QCP262169 QML262161:QML262169 QWH262161:QWH262169 RGD262161:RGD262169 RPZ262161:RPZ262169 RZV262161:RZV262169 SJR262161:SJR262169 STN262161:STN262169 TDJ262161:TDJ262169 TNF262161:TNF262169 TXB262161:TXB262169 UGX262161:UGX262169 UQT262161:UQT262169 VAP262161:VAP262169 VKL262161:VKL262169 VUH262161:VUH262169 WED262161:WED262169 WNZ262161:WNZ262169 WXV262161:WXV262169 BN327697:BN327705 LJ327697:LJ327705 VF327697:VF327705 AFB327697:AFB327705 AOX327697:AOX327705 AYT327697:AYT327705 BIP327697:BIP327705 BSL327697:BSL327705 CCH327697:CCH327705 CMD327697:CMD327705 CVZ327697:CVZ327705 DFV327697:DFV327705 DPR327697:DPR327705 DZN327697:DZN327705 EJJ327697:EJJ327705 ETF327697:ETF327705 FDB327697:FDB327705 FMX327697:FMX327705 FWT327697:FWT327705 GGP327697:GGP327705 GQL327697:GQL327705 HAH327697:HAH327705 HKD327697:HKD327705 HTZ327697:HTZ327705 IDV327697:IDV327705 INR327697:INR327705 IXN327697:IXN327705 JHJ327697:JHJ327705 JRF327697:JRF327705 KBB327697:KBB327705 KKX327697:KKX327705 KUT327697:KUT327705 LEP327697:LEP327705 LOL327697:LOL327705 LYH327697:LYH327705 MID327697:MID327705 MRZ327697:MRZ327705 NBV327697:NBV327705 NLR327697:NLR327705 NVN327697:NVN327705 OFJ327697:OFJ327705 OPF327697:OPF327705 OZB327697:OZB327705 PIX327697:PIX327705 PST327697:PST327705 QCP327697:QCP327705 QML327697:QML327705 QWH327697:QWH327705 RGD327697:RGD327705 RPZ327697:RPZ327705 RZV327697:RZV327705 SJR327697:SJR327705 STN327697:STN327705 TDJ327697:TDJ327705 TNF327697:TNF327705 TXB327697:TXB327705 UGX327697:UGX327705 UQT327697:UQT327705 VAP327697:VAP327705 VKL327697:VKL327705 VUH327697:VUH327705 WED327697:WED327705 WNZ327697:WNZ327705 WXV327697:WXV327705 BN393233:BN393241 LJ393233:LJ393241 VF393233:VF393241 AFB393233:AFB393241 AOX393233:AOX393241 AYT393233:AYT393241 BIP393233:BIP393241 BSL393233:BSL393241 CCH393233:CCH393241 CMD393233:CMD393241 CVZ393233:CVZ393241 DFV393233:DFV393241 DPR393233:DPR393241 DZN393233:DZN393241 EJJ393233:EJJ393241 ETF393233:ETF393241 FDB393233:FDB393241 FMX393233:FMX393241 FWT393233:FWT393241 GGP393233:GGP393241 GQL393233:GQL393241 HAH393233:HAH393241 HKD393233:HKD393241 HTZ393233:HTZ393241 IDV393233:IDV393241 INR393233:INR393241 IXN393233:IXN393241 JHJ393233:JHJ393241 JRF393233:JRF393241 KBB393233:KBB393241 KKX393233:KKX393241 KUT393233:KUT393241 LEP393233:LEP393241 LOL393233:LOL393241 LYH393233:LYH393241 MID393233:MID393241 MRZ393233:MRZ393241 NBV393233:NBV393241 NLR393233:NLR393241 NVN393233:NVN393241 OFJ393233:OFJ393241 OPF393233:OPF393241 OZB393233:OZB393241 PIX393233:PIX393241 PST393233:PST393241 QCP393233:QCP393241 QML393233:QML393241 QWH393233:QWH393241 RGD393233:RGD393241 RPZ393233:RPZ393241 RZV393233:RZV393241 SJR393233:SJR393241 STN393233:STN393241 TDJ393233:TDJ393241 TNF393233:TNF393241 TXB393233:TXB393241 UGX393233:UGX393241 UQT393233:UQT393241 VAP393233:VAP393241 VKL393233:VKL393241 VUH393233:VUH393241 WED393233:WED393241 WNZ393233:WNZ393241 WXV393233:WXV393241 BN458769:BN458777 LJ458769:LJ458777 VF458769:VF458777 AFB458769:AFB458777 AOX458769:AOX458777 AYT458769:AYT458777 BIP458769:BIP458777 BSL458769:BSL458777 CCH458769:CCH458777 CMD458769:CMD458777 CVZ458769:CVZ458777 DFV458769:DFV458777 DPR458769:DPR458777 DZN458769:DZN458777 EJJ458769:EJJ458777 ETF458769:ETF458777 FDB458769:FDB458777 FMX458769:FMX458777 FWT458769:FWT458777 GGP458769:GGP458777 GQL458769:GQL458777 HAH458769:HAH458777 HKD458769:HKD458777 HTZ458769:HTZ458777 IDV458769:IDV458777 INR458769:INR458777 IXN458769:IXN458777 JHJ458769:JHJ458777 JRF458769:JRF458777 KBB458769:KBB458777 KKX458769:KKX458777 KUT458769:KUT458777 LEP458769:LEP458777 LOL458769:LOL458777 LYH458769:LYH458777 MID458769:MID458777 MRZ458769:MRZ458777 NBV458769:NBV458777 NLR458769:NLR458777 NVN458769:NVN458777 OFJ458769:OFJ458777 OPF458769:OPF458777 OZB458769:OZB458777 PIX458769:PIX458777 PST458769:PST458777 QCP458769:QCP458777 QML458769:QML458777 QWH458769:QWH458777 RGD458769:RGD458777 RPZ458769:RPZ458777 RZV458769:RZV458777 SJR458769:SJR458777 STN458769:STN458777 TDJ458769:TDJ458777 TNF458769:TNF458777 TXB458769:TXB458777 UGX458769:UGX458777 UQT458769:UQT458777 VAP458769:VAP458777 VKL458769:VKL458777 VUH458769:VUH458777 WED458769:WED458777 WNZ458769:WNZ458777 WXV458769:WXV458777 BN524305:BN524313 LJ524305:LJ524313 VF524305:VF524313 AFB524305:AFB524313 AOX524305:AOX524313 AYT524305:AYT524313 BIP524305:BIP524313 BSL524305:BSL524313 CCH524305:CCH524313 CMD524305:CMD524313 CVZ524305:CVZ524313 DFV524305:DFV524313 DPR524305:DPR524313 DZN524305:DZN524313 EJJ524305:EJJ524313 ETF524305:ETF524313 FDB524305:FDB524313 FMX524305:FMX524313 FWT524305:FWT524313 GGP524305:GGP524313 GQL524305:GQL524313 HAH524305:HAH524313 HKD524305:HKD524313 HTZ524305:HTZ524313 IDV524305:IDV524313 INR524305:INR524313 IXN524305:IXN524313 JHJ524305:JHJ524313 JRF524305:JRF524313 KBB524305:KBB524313 KKX524305:KKX524313 KUT524305:KUT524313 LEP524305:LEP524313 LOL524305:LOL524313 LYH524305:LYH524313 MID524305:MID524313 MRZ524305:MRZ524313 NBV524305:NBV524313 NLR524305:NLR524313 NVN524305:NVN524313 OFJ524305:OFJ524313 OPF524305:OPF524313 OZB524305:OZB524313 PIX524305:PIX524313 PST524305:PST524313 QCP524305:QCP524313 QML524305:QML524313 QWH524305:QWH524313 RGD524305:RGD524313 RPZ524305:RPZ524313 RZV524305:RZV524313 SJR524305:SJR524313 STN524305:STN524313 TDJ524305:TDJ524313 TNF524305:TNF524313 TXB524305:TXB524313 UGX524305:UGX524313 UQT524305:UQT524313 VAP524305:VAP524313 VKL524305:VKL524313 VUH524305:VUH524313 WED524305:WED524313 WNZ524305:WNZ524313 WXV524305:WXV524313 BN589841:BN589849 LJ589841:LJ589849 VF589841:VF589849 AFB589841:AFB589849 AOX589841:AOX589849 AYT589841:AYT589849 BIP589841:BIP589849 BSL589841:BSL589849 CCH589841:CCH589849 CMD589841:CMD589849 CVZ589841:CVZ589849 DFV589841:DFV589849 DPR589841:DPR589849 DZN589841:DZN589849 EJJ589841:EJJ589849 ETF589841:ETF589849 FDB589841:FDB589849 FMX589841:FMX589849 FWT589841:FWT589849 GGP589841:GGP589849 GQL589841:GQL589849 HAH589841:HAH589849 HKD589841:HKD589849 HTZ589841:HTZ589849 IDV589841:IDV589849 INR589841:INR589849 IXN589841:IXN589849 JHJ589841:JHJ589849 JRF589841:JRF589849 KBB589841:KBB589849 KKX589841:KKX589849 KUT589841:KUT589849 LEP589841:LEP589849 LOL589841:LOL589849 LYH589841:LYH589849 MID589841:MID589849 MRZ589841:MRZ589849 NBV589841:NBV589849 NLR589841:NLR589849 NVN589841:NVN589849 OFJ589841:OFJ589849 OPF589841:OPF589849 OZB589841:OZB589849 PIX589841:PIX589849 PST589841:PST589849 QCP589841:QCP589849 QML589841:QML589849 QWH589841:QWH589849 RGD589841:RGD589849 RPZ589841:RPZ589849 RZV589841:RZV589849 SJR589841:SJR589849 STN589841:STN589849 TDJ589841:TDJ589849 TNF589841:TNF589849 TXB589841:TXB589849 UGX589841:UGX589849 UQT589841:UQT589849 VAP589841:VAP589849 VKL589841:VKL589849 VUH589841:VUH589849 WED589841:WED589849 WNZ589841:WNZ589849 WXV589841:WXV589849 BN655377:BN655385 LJ655377:LJ655385 VF655377:VF655385 AFB655377:AFB655385 AOX655377:AOX655385 AYT655377:AYT655385 BIP655377:BIP655385 BSL655377:BSL655385 CCH655377:CCH655385 CMD655377:CMD655385 CVZ655377:CVZ655385 DFV655377:DFV655385 DPR655377:DPR655385 DZN655377:DZN655385 EJJ655377:EJJ655385 ETF655377:ETF655385 FDB655377:FDB655385 FMX655377:FMX655385 FWT655377:FWT655385 GGP655377:GGP655385 GQL655377:GQL655385 HAH655377:HAH655385 HKD655377:HKD655385 HTZ655377:HTZ655385 IDV655377:IDV655385 INR655377:INR655385 IXN655377:IXN655385 JHJ655377:JHJ655385 JRF655377:JRF655385 KBB655377:KBB655385 KKX655377:KKX655385 KUT655377:KUT655385 LEP655377:LEP655385 LOL655377:LOL655385 LYH655377:LYH655385 MID655377:MID655385 MRZ655377:MRZ655385 NBV655377:NBV655385 NLR655377:NLR655385 NVN655377:NVN655385 OFJ655377:OFJ655385 OPF655377:OPF655385 OZB655377:OZB655385 PIX655377:PIX655385 PST655377:PST655385 QCP655377:QCP655385 QML655377:QML655385 QWH655377:QWH655385 RGD655377:RGD655385 RPZ655377:RPZ655385 RZV655377:RZV655385 SJR655377:SJR655385 STN655377:STN655385 TDJ655377:TDJ655385 TNF655377:TNF655385 TXB655377:TXB655385 UGX655377:UGX655385 UQT655377:UQT655385 VAP655377:VAP655385 VKL655377:VKL655385 VUH655377:VUH655385 WED655377:WED655385 WNZ655377:WNZ655385 WXV655377:WXV655385 BN720913:BN720921 LJ720913:LJ720921 VF720913:VF720921 AFB720913:AFB720921 AOX720913:AOX720921 AYT720913:AYT720921 BIP720913:BIP720921 BSL720913:BSL720921 CCH720913:CCH720921 CMD720913:CMD720921 CVZ720913:CVZ720921 DFV720913:DFV720921 DPR720913:DPR720921 DZN720913:DZN720921 EJJ720913:EJJ720921 ETF720913:ETF720921 FDB720913:FDB720921 FMX720913:FMX720921 FWT720913:FWT720921 GGP720913:GGP720921 GQL720913:GQL720921 HAH720913:HAH720921 HKD720913:HKD720921 HTZ720913:HTZ720921 IDV720913:IDV720921 INR720913:INR720921 IXN720913:IXN720921 JHJ720913:JHJ720921 JRF720913:JRF720921 KBB720913:KBB720921 KKX720913:KKX720921 KUT720913:KUT720921 LEP720913:LEP720921 LOL720913:LOL720921 LYH720913:LYH720921 MID720913:MID720921 MRZ720913:MRZ720921 NBV720913:NBV720921 NLR720913:NLR720921 NVN720913:NVN720921 OFJ720913:OFJ720921 OPF720913:OPF720921 OZB720913:OZB720921 PIX720913:PIX720921 PST720913:PST720921 QCP720913:QCP720921 QML720913:QML720921 QWH720913:QWH720921 RGD720913:RGD720921 RPZ720913:RPZ720921 RZV720913:RZV720921 SJR720913:SJR720921 STN720913:STN720921 TDJ720913:TDJ720921 TNF720913:TNF720921 TXB720913:TXB720921 UGX720913:UGX720921 UQT720913:UQT720921 VAP720913:VAP720921 VKL720913:VKL720921 VUH720913:VUH720921 WED720913:WED720921 WNZ720913:WNZ720921 WXV720913:WXV720921 BN786449:BN786457 LJ786449:LJ786457 VF786449:VF786457 AFB786449:AFB786457 AOX786449:AOX786457 AYT786449:AYT786457 BIP786449:BIP786457 BSL786449:BSL786457 CCH786449:CCH786457 CMD786449:CMD786457 CVZ786449:CVZ786457 DFV786449:DFV786457 DPR786449:DPR786457 DZN786449:DZN786457 EJJ786449:EJJ786457 ETF786449:ETF786457 FDB786449:FDB786457 FMX786449:FMX786457 FWT786449:FWT786457 GGP786449:GGP786457 GQL786449:GQL786457 HAH786449:HAH786457 HKD786449:HKD786457 HTZ786449:HTZ786457 IDV786449:IDV786457 INR786449:INR786457 IXN786449:IXN786457 JHJ786449:JHJ786457 JRF786449:JRF786457 KBB786449:KBB786457 KKX786449:KKX786457 KUT786449:KUT786457 LEP786449:LEP786457 LOL786449:LOL786457 LYH786449:LYH786457 MID786449:MID786457 MRZ786449:MRZ786457 NBV786449:NBV786457 NLR786449:NLR786457 NVN786449:NVN786457 OFJ786449:OFJ786457 OPF786449:OPF786457 OZB786449:OZB786457 PIX786449:PIX786457 PST786449:PST786457 QCP786449:QCP786457 QML786449:QML786457 QWH786449:QWH786457 RGD786449:RGD786457 RPZ786449:RPZ786457 RZV786449:RZV786457 SJR786449:SJR786457 STN786449:STN786457 TDJ786449:TDJ786457 TNF786449:TNF786457 TXB786449:TXB786457 UGX786449:UGX786457 UQT786449:UQT786457 VAP786449:VAP786457 VKL786449:VKL786457 VUH786449:VUH786457 WED786449:WED786457 WNZ786449:WNZ786457 WXV786449:WXV786457 BN851985:BN851993 LJ851985:LJ851993 VF851985:VF851993 AFB851985:AFB851993 AOX851985:AOX851993 AYT851985:AYT851993 BIP851985:BIP851993 BSL851985:BSL851993 CCH851985:CCH851993 CMD851985:CMD851993 CVZ851985:CVZ851993 DFV851985:DFV851993 DPR851985:DPR851993 DZN851985:DZN851993 EJJ851985:EJJ851993 ETF851985:ETF851993 FDB851985:FDB851993 FMX851985:FMX851993 FWT851985:FWT851993 GGP851985:GGP851993 GQL851985:GQL851993 HAH851985:HAH851993 HKD851985:HKD851993 HTZ851985:HTZ851993 IDV851985:IDV851993 INR851985:INR851993 IXN851985:IXN851993 JHJ851985:JHJ851993 JRF851985:JRF851993 KBB851985:KBB851993 KKX851985:KKX851993 KUT851985:KUT851993 LEP851985:LEP851993 LOL851985:LOL851993 LYH851985:LYH851993 MID851985:MID851993 MRZ851985:MRZ851993 NBV851985:NBV851993 NLR851985:NLR851993 NVN851985:NVN851993 OFJ851985:OFJ851993 OPF851985:OPF851993 OZB851985:OZB851993 PIX851985:PIX851993 PST851985:PST851993 QCP851985:QCP851993 QML851985:QML851993 QWH851985:QWH851993 RGD851985:RGD851993 RPZ851985:RPZ851993 RZV851985:RZV851993 SJR851985:SJR851993 STN851985:STN851993 TDJ851985:TDJ851993 TNF851985:TNF851993 TXB851985:TXB851993 UGX851985:UGX851993 UQT851985:UQT851993 VAP851985:VAP851993 VKL851985:VKL851993 VUH851985:VUH851993 WED851985:WED851993 WNZ851985:WNZ851993 WXV851985:WXV851993 BN917521:BN917529 LJ917521:LJ917529 VF917521:VF917529 AFB917521:AFB917529 AOX917521:AOX917529 AYT917521:AYT917529 BIP917521:BIP917529 BSL917521:BSL917529 CCH917521:CCH917529 CMD917521:CMD917529 CVZ917521:CVZ917529 DFV917521:DFV917529 DPR917521:DPR917529 DZN917521:DZN917529 EJJ917521:EJJ917529 ETF917521:ETF917529 FDB917521:FDB917529 FMX917521:FMX917529 FWT917521:FWT917529 GGP917521:GGP917529 GQL917521:GQL917529 HAH917521:HAH917529 HKD917521:HKD917529 HTZ917521:HTZ917529 IDV917521:IDV917529 INR917521:INR917529 IXN917521:IXN917529 JHJ917521:JHJ917529 JRF917521:JRF917529 KBB917521:KBB917529 KKX917521:KKX917529 KUT917521:KUT917529 LEP917521:LEP917529 LOL917521:LOL917529 LYH917521:LYH917529 MID917521:MID917529 MRZ917521:MRZ917529 NBV917521:NBV917529 NLR917521:NLR917529 NVN917521:NVN917529 OFJ917521:OFJ917529 OPF917521:OPF917529 OZB917521:OZB917529 PIX917521:PIX917529 PST917521:PST917529 QCP917521:QCP917529 QML917521:QML917529 QWH917521:QWH917529 RGD917521:RGD917529 RPZ917521:RPZ917529 RZV917521:RZV917529 SJR917521:SJR917529 STN917521:STN917529 TDJ917521:TDJ917529 TNF917521:TNF917529 TXB917521:TXB917529 UGX917521:UGX917529 UQT917521:UQT917529 VAP917521:VAP917529 VKL917521:VKL917529 VUH917521:VUH917529 WED917521:WED917529 WNZ917521:WNZ917529 WXV917521:WXV917529 BN983057:BN983065 LJ983057:LJ983065 VF983057:VF983065 AFB983057:AFB983065 AOX983057:AOX983065 AYT983057:AYT983065 BIP983057:BIP983065 BSL983057:BSL983065 CCH983057:CCH983065 CMD983057:CMD983065 CVZ983057:CVZ983065 DFV983057:DFV983065 DPR983057:DPR983065 DZN983057:DZN983065 EJJ983057:EJJ983065 ETF983057:ETF983065 FDB983057:FDB983065 FMX983057:FMX983065 FWT983057:FWT983065 GGP983057:GGP983065 GQL983057:GQL983065 HAH983057:HAH983065 HKD983057:HKD983065 HTZ983057:HTZ983065 IDV983057:IDV983065 INR983057:INR983065 IXN983057:IXN983065 JHJ983057:JHJ983065 JRF983057:JRF983065 KBB983057:KBB983065 KKX983057:KKX983065 KUT983057:KUT983065 LEP983057:LEP983065 LOL983057:LOL983065 LYH983057:LYH983065 MID983057:MID983065 MRZ983057:MRZ983065 NBV983057:NBV983065 NLR983057:NLR983065 NVN983057:NVN983065 OFJ983057:OFJ983065 OPF983057:OPF983065 OZB983057:OZB983065 PIX983057:PIX983065 PST983057:PST983065 QCP983057:QCP983065 QML983057:QML983065 QWH983057:QWH983065 RGD983057:RGD983065 RPZ983057:RPZ983065 RZV983057:RZV983065 SJR983057:SJR983065 STN983057:STN983065 TDJ983057:TDJ983065 TNF983057:TNF983065 TXB983057:TXB983065 UGX983057:UGX983065 UQT983057:UQT983065 VAP983057:VAP983065 VKL983057:VKL983065 VUH983057:VUH983065 WED983057:WED983065 WNZ983057:WNZ983065 WXV983057:WXV983065">
      <formula1>Efecto</formula1>
    </dataValidation>
    <dataValidation type="list" allowBlank="1" showInputMessage="1" showErrorMessage="1" sqref="BM17:BM29 LI17:LI29 VE17:VE29 AFA17:AFA29 AOW17:AOW29 AYS17:AYS29 BIO17:BIO29 BSK17:BSK29 CCG17:CCG29 CMC17:CMC29 CVY17:CVY29 DFU17:DFU29 DPQ17:DPQ29 DZM17:DZM29 EJI17:EJI29 ETE17:ETE29 FDA17:FDA29 FMW17:FMW29 FWS17:FWS29 GGO17:GGO29 GQK17:GQK29 HAG17:HAG29 HKC17:HKC29 HTY17:HTY29 IDU17:IDU29 INQ17:INQ29 IXM17:IXM29 JHI17:JHI29 JRE17:JRE29 KBA17:KBA29 KKW17:KKW29 KUS17:KUS29 LEO17:LEO29 LOK17:LOK29 LYG17:LYG29 MIC17:MIC29 MRY17:MRY29 NBU17:NBU29 NLQ17:NLQ29 NVM17:NVM29 OFI17:OFI29 OPE17:OPE29 OZA17:OZA29 PIW17:PIW29 PSS17:PSS29 QCO17:QCO29 QMK17:QMK29 QWG17:QWG29 RGC17:RGC29 RPY17:RPY29 RZU17:RZU29 SJQ17:SJQ29 STM17:STM29 TDI17:TDI29 TNE17:TNE29 TXA17:TXA29 UGW17:UGW29 UQS17:UQS29 VAO17:VAO29 VKK17:VKK29 VUG17:VUG29 WEC17:WEC29 WNY17:WNY29 WXU17:WXU29 BM65553:BM65565 LI65553:LI65565 VE65553:VE65565 AFA65553:AFA65565 AOW65553:AOW65565 AYS65553:AYS65565 BIO65553:BIO65565 BSK65553:BSK65565 CCG65553:CCG65565 CMC65553:CMC65565 CVY65553:CVY65565 DFU65553:DFU65565 DPQ65553:DPQ65565 DZM65553:DZM65565 EJI65553:EJI65565 ETE65553:ETE65565 FDA65553:FDA65565 FMW65553:FMW65565 FWS65553:FWS65565 GGO65553:GGO65565 GQK65553:GQK65565 HAG65553:HAG65565 HKC65553:HKC65565 HTY65553:HTY65565 IDU65553:IDU65565 INQ65553:INQ65565 IXM65553:IXM65565 JHI65553:JHI65565 JRE65553:JRE65565 KBA65553:KBA65565 KKW65553:KKW65565 KUS65553:KUS65565 LEO65553:LEO65565 LOK65553:LOK65565 LYG65553:LYG65565 MIC65553:MIC65565 MRY65553:MRY65565 NBU65553:NBU65565 NLQ65553:NLQ65565 NVM65553:NVM65565 OFI65553:OFI65565 OPE65553:OPE65565 OZA65553:OZA65565 PIW65553:PIW65565 PSS65553:PSS65565 QCO65553:QCO65565 QMK65553:QMK65565 QWG65553:QWG65565 RGC65553:RGC65565 RPY65553:RPY65565 RZU65553:RZU65565 SJQ65553:SJQ65565 STM65553:STM65565 TDI65553:TDI65565 TNE65553:TNE65565 TXA65553:TXA65565 UGW65553:UGW65565 UQS65553:UQS65565 VAO65553:VAO65565 VKK65553:VKK65565 VUG65553:VUG65565 WEC65553:WEC65565 WNY65553:WNY65565 WXU65553:WXU65565 BM131089:BM131101 LI131089:LI131101 VE131089:VE131101 AFA131089:AFA131101 AOW131089:AOW131101 AYS131089:AYS131101 BIO131089:BIO131101 BSK131089:BSK131101 CCG131089:CCG131101 CMC131089:CMC131101 CVY131089:CVY131101 DFU131089:DFU131101 DPQ131089:DPQ131101 DZM131089:DZM131101 EJI131089:EJI131101 ETE131089:ETE131101 FDA131089:FDA131101 FMW131089:FMW131101 FWS131089:FWS131101 GGO131089:GGO131101 GQK131089:GQK131101 HAG131089:HAG131101 HKC131089:HKC131101 HTY131089:HTY131101 IDU131089:IDU131101 INQ131089:INQ131101 IXM131089:IXM131101 JHI131089:JHI131101 JRE131089:JRE131101 KBA131089:KBA131101 KKW131089:KKW131101 KUS131089:KUS131101 LEO131089:LEO131101 LOK131089:LOK131101 LYG131089:LYG131101 MIC131089:MIC131101 MRY131089:MRY131101 NBU131089:NBU131101 NLQ131089:NLQ131101 NVM131089:NVM131101 OFI131089:OFI131101 OPE131089:OPE131101 OZA131089:OZA131101 PIW131089:PIW131101 PSS131089:PSS131101 QCO131089:QCO131101 QMK131089:QMK131101 QWG131089:QWG131101 RGC131089:RGC131101 RPY131089:RPY131101 RZU131089:RZU131101 SJQ131089:SJQ131101 STM131089:STM131101 TDI131089:TDI131101 TNE131089:TNE131101 TXA131089:TXA131101 UGW131089:UGW131101 UQS131089:UQS131101 VAO131089:VAO131101 VKK131089:VKK131101 VUG131089:VUG131101 WEC131089:WEC131101 WNY131089:WNY131101 WXU131089:WXU131101 BM196625:BM196637 LI196625:LI196637 VE196625:VE196637 AFA196625:AFA196637 AOW196625:AOW196637 AYS196625:AYS196637 BIO196625:BIO196637 BSK196625:BSK196637 CCG196625:CCG196637 CMC196625:CMC196637 CVY196625:CVY196637 DFU196625:DFU196637 DPQ196625:DPQ196637 DZM196625:DZM196637 EJI196625:EJI196637 ETE196625:ETE196637 FDA196625:FDA196637 FMW196625:FMW196637 FWS196625:FWS196637 GGO196625:GGO196637 GQK196625:GQK196637 HAG196625:HAG196637 HKC196625:HKC196637 HTY196625:HTY196637 IDU196625:IDU196637 INQ196625:INQ196637 IXM196625:IXM196637 JHI196625:JHI196637 JRE196625:JRE196637 KBA196625:KBA196637 KKW196625:KKW196637 KUS196625:KUS196637 LEO196625:LEO196637 LOK196625:LOK196637 LYG196625:LYG196637 MIC196625:MIC196637 MRY196625:MRY196637 NBU196625:NBU196637 NLQ196625:NLQ196637 NVM196625:NVM196637 OFI196625:OFI196637 OPE196625:OPE196637 OZA196625:OZA196637 PIW196625:PIW196637 PSS196625:PSS196637 QCO196625:QCO196637 QMK196625:QMK196637 QWG196625:QWG196637 RGC196625:RGC196637 RPY196625:RPY196637 RZU196625:RZU196637 SJQ196625:SJQ196637 STM196625:STM196637 TDI196625:TDI196637 TNE196625:TNE196637 TXA196625:TXA196637 UGW196625:UGW196637 UQS196625:UQS196637 VAO196625:VAO196637 VKK196625:VKK196637 VUG196625:VUG196637 WEC196625:WEC196637 WNY196625:WNY196637 WXU196625:WXU196637 BM262161:BM262173 LI262161:LI262173 VE262161:VE262173 AFA262161:AFA262173 AOW262161:AOW262173 AYS262161:AYS262173 BIO262161:BIO262173 BSK262161:BSK262173 CCG262161:CCG262173 CMC262161:CMC262173 CVY262161:CVY262173 DFU262161:DFU262173 DPQ262161:DPQ262173 DZM262161:DZM262173 EJI262161:EJI262173 ETE262161:ETE262173 FDA262161:FDA262173 FMW262161:FMW262173 FWS262161:FWS262173 GGO262161:GGO262173 GQK262161:GQK262173 HAG262161:HAG262173 HKC262161:HKC262173 HTY262161:HTY262173 IDU262161:IDU262173 INQ262161:INQ262173 IXM262161:IXM262173 JHI262161:JHI262173 JRE262161:JRE262173 KBA262161:KBA262173 KKW262161:KKW262173 KUS262161:KUS262173 LEO262161:LEO262173 LOK262161:LOK262173 LYG262161:LYG262173 MIC262161:MIC262173 MRY262161:MRY262173 NBU262161:NBU262173 NLQ262161:NLQ262173 NVM262161:NVM262173 OFI262161:OFI262173 OPE262161:OPE262173 OZA262161:OZA262173 PIW262161:PIW262173 PSS262161:PSS262173 QCO262161:QCO262173 QMK262161:QMK262173 QWG262161:QWG262173 RGC262161:RGC262173 RPY262161:RPY262173 RZU262161:RZU262173 SJQ262161:SJQ262173 STM262161:STM262173 TDI262161:TDI262173 TNE262161:TNE262173 TXA262161:TXA262173 UGW262161:UGW262173 UQS262161:UQS262173 VAO262161:VAO262173 VKK262161:VKK262173 VUG262161:VUG262173 WEC262161:WEC262173 WNY262161:WNY262173 WXU262161:WXU262173 BM327697:BM327709 LI327697:LI327709 VE327697:VE327709 AFA327697:AFA327709 AOW327697:AOW327709 AYS327697:AYS327709 BIO327697:BIO327709 BSK327697:BSK327709 CCG327697:CCG327709 CMC327697:CMC327709 CVY327697:CVY327709 DFU327697:DFU327709 DPQ327697:DPQ327709 DZM327697:DZM327709 EJI327697:EJI327709 ETE327697:ETE327709 FDA327697:FDA327709 FMW327697:FMW327709 FWS327697:FWS327709 GGO327697:GGO327709 GQK327697:GQK327709 HAG327697:HAG327709 HKC327697:HKC327709 HTY327697:HTY327709 IDU327697:IDU327709 INQ327697:INQ327709 IXM327697:IXM327709 JHI327697:JHI327709 JRE327697:JRE327709 KBA327697:KBA327709 KKW327697:KKW327709 KUS327697:KUS327709 LEO327697:LEO327709 LOK327697:LOK327709 LYG327697:LYG327709 MIC327697:MIC327709 MRY327697:MRY327709 NBU327697:NBU327709 NLQ327697:NLQ327709 NVM327697:NVM327709 OFI327697:OFI327709 OPE327697:OPE327709 OZA327697:OZA327709 PIW327697:PIW327709 PSS327697:PSS327709 QCO327697:QCO327709 QMK327697:QMK327709 QWG327697:QWG327709 RGC327697:RGC327709 RPY327697:RPY327709 RZU327697:RZU327709 SJQ327697:SJQ327709 STM327697:STM327709 TDI327697:TDI327709 TNE327697:TNE327709 TXA327697:TXA327709 UGW327697:UGW327709 UQS327697:UQS327709 VAO327697:VAO327709 VKK327697:VKK327709 VUG327697:VUG327709 WEC327697:WEC327709 WNY327697:WNY327709 WXU327697:WXU327709 BM393233:BM393245 LI393233:LI393245 VE393233:VE393245 AFA393233:AFA393245 AOW393233:AOW393245 AYS393233:AYS393245 BIO393233:BIO393245 BSK393233:BSK393245 CCG393233:CCG393245 CMC393233:CMC393245 CVY393233:CVY393245 DFU393233:DFU393245 DPQ393233:DPQ393245 DZM393233:DZM393245 EJI393233:EJI393245 ETE393233:ETE393245 FDA393233:FDA393245 FMW393233:FMW393245 FWS393233:FWS393245 GGO393233:GGO393245 GQK393233:GQK393245 HAG393233:HAG393245 HKC393233:HKC393245 HTY393233:HTY393245 IDU393233:IDU393245 INQ393233:INQ393245 IXM393233:IXM393245 JHI393233:JHI393245 JRE393233:JRE393245 KBA393233:KBA393245 KKW393233:KKW393245 KUS393233:KUS393245 LEO393233:LEO393245 LOK393233:LOK393245 LYG393233:LYG393245 MIC393233:MIC393245 MRY393233:MRY393245 NBU393233:NBU393245 NLQ393233:NLQ393245 NVM393233:NVM393245 OFI393233:OFI393245 OPE393233:OPE393245 OZA393233:OZA393245 PIW393233:PIW393245 PSS393233:PSS393245 QCO393233:QCO393245 QMK393233:QMK393245 QWG393233:QWG393245 RGC393233:RGC393245 RPY393233:RPY393245 RZU393233:RZU393245 SJQ393233:SJQ393245 STM393233:STM393245 TDI393233:TDI393245 TNE393233:TNE393245 TXA393233:TXA393245 UGW393233:UGW393245 UQS393233:UQS393245 VAO393233:VAO393245 VKK393233:VKK393245 VUG393233:VUG393245 WEC393233:WEC393245 WNY393233:WNY393245 WXU393233:WXU393245 BM458769:BM458781 LI458769:LI458781 VE458769:VE458781 AFA458769:AFA458781 AOW458769:AOW458781 AYS458769:AYS458781 BIO458769:BIO458781 BSK458769:BSK458781 CCG458769:CCG458781 CMC458769:CMC458781 CVY458769:CVY458781 DFU458769:DFU458781 DPQ458769:DPQ458781 DZM458769:DZM458781 EJI458769:EJI458781 ETE458769:ETE458781 FDA458769:FDA458781 FMW458769:FMW458781 FWS458769:FWS458781 GGO458769:GGO458781 GQK458769:GQK458781 HAG458769:HAG458781 HKC458769:HKC458781 HTY458769:HTY458781 IDU458769:IDU458781 INQ458769:INQ458781 IXM458769:IXM458781 JHI458769:JHI458781 JRE458769:JRE458781 KBA458769:KBA458781 KKW458769:KKW458781 KUS458769:KUS458781 LEO458769:LEO458781 LOK458769:LOK458781 LYG458769:LYG458781 MIC458769:MIC458781 MRY458769:MRY458781 NBU458769:NBU458781 NLQ458769:NLQ458781 NVM458769:NVM458781 OFI458769:OFI458781 OPE458769:OPE458781 OZA458769:OZA458781 PIW458769:PIW458781 PSS458769:PSS458781 QCO458769:QCO458781 QMK458769:QMK458781 QWG458769:QWG458781 RGC458769:RGC458781 RPY458769:RPY458781 RZU458769:RZU458781 SJQ458769:SJQ458781 STM458769:STM458781 TDI458769:TDI458781 TNE458769:TNE458781 TXA458769:TXA458781 UGW458769:UGW458781 UQS458769:UQS458781 VAO458769:VAO458781 VKK458769:VKK458781 VUG458769:VUG458781 WEC458769:WEC458781 WNY458769:WNY458781 WXU458769:WXU458781 BM524305:BM524317 LI524305:LI524317 VE524305:VE524317 AFA524305:AFA524317 AOW524305:AOW524317 AYS524305:AYS524317 BIO524305:BIO524317 BSK524305:BSK524317 CCG524305:CCG524317 CMC524305:CMC524317 CVY524305:CVY524317 DFU524305:DFU524317 DPQ524305:DPQ524317 DZM524305:DZM524317 EJI524305:EJI524317 ETE524305:ETE524317 FDA524305:FDA524317 FMW524305:FMW524317 FWS524305:FWS524317 GGO524305:GGO524317 GQK524305:GQK524317 HAG524305:HAG524317 HKC524305:HKC524317 HTY524305:HTY524317 IDU524305:IDU524317 INQ524305:INQ524317 IXM524305:IXM524317 JHI524305:JHI524317 JRE524305:JRE524317 KBA524305:KBA524317 KKW524305:KKW524317 KUS524305:KUS524317 LEO524305:LEO524317 LOK524305:LOK524317 LYG524305:LYG524317 MIC524305:MIC524317 MRY524305:MRY524317 NBU524305:NBU524317 NLQ524305:NLQ524317 NVM524305:NVM524317 OFI524305:OFI524317 OPE524305:OPE524317 OZA524305:OZA524317 PIW524305:PIW524317 PSS524305:PSS524317 QCO524305:QCO524317 QMK524305:QMK524317 QWG524305:QWG524317 RGC524305:RGC524317 RPY524305:RPY524317 RZU524305:RZU524317 SJQ524305:SJQ524317 STM524305:STM524317 TDI524305:TDI524317 TNE524305:TNE524317 TXA524305:TXA524317 UGW524305:UGW524317 UQS524305:UQS524317 VAO524305:VAO524317 VKK524305:VKK524317 VUG524305:VUG524317 WEC524305:WEC524317 WNY524305:WNY524317 WXU524305:WXU524317 BM589841:BM589853 LI589841:LI589853 VE589841:VE589853 AFA589841:AFA589853 AOW589841:AOW589853 AYS589841:AYS589853 BIO589841:BIO589853 BSK589841:BSK589853 CCG589841:CCG589853 CMC589841:CMC589853 CVY589841:CVY589853 DFU589841:DFU589853 DPQ589841:DPQ589853 DZM589841:DZM589853 EJI589841:EJI589853 ETE589841:ETE589853 FDA589841:FDA589853 FMW589841:FMW589853 FWS589841:FWS589853 GGO589841:GGO589853 GQK589841:GQK589853 HAG589841:HAG589853 HKC589841:HKC589853 HTY589841:HTY589853 IDU589841:IDU589853 INQ589841:INQ589853 IXM589841:IXM589853 JHI589841:JHI589853 JRE589841:JRE589853 KBA589841:KBA589853 KKW589841:KKW589853 KUS589841:KUS589853 LEO589841:LEO589853 LOK589841:LOK589853 LYG589841:LYG589853 MIC589841:MIC589853 MRY589841:MRY589853 NBU589841:NBU589853 NLQ589841:NLQ589853 NVM589841:NVM589853 OFI589841:OFI589853 OPE589841:OPE589853 OZA589841:OZA589853 PIW589841:PIW589853 PSS589841:PSS589853 QCO589841:QCO589853 QMK589841:QMK589853 QWG589841:QWG589853 RGC589841:RGC589853 RPY589841:RPY589853 RZU589841:RZU589853 SJQ589841:SJQ589853 STM589841:STM589853 TDI589841:TDI589853 TNE589841:TNE589853 TXA589841:TXA589853 UGW589841:UGW589853 UQS589841:UQS589853 VAO589841:VAO589853 VKK589841:VKK589853 VUG589841:VUG589853 WEC589841:WEC589853 WNY589841:WNY589853 WXU589841:WXU589853 BM655377:BM655389 LI655377:LI655389 VE655377:VE655389 AFA655377:AFA655389 AOW655377:AOW655389 AYS655377:AYS655389 BIO655377:BIO655389 BSK655377:BSK655389 CCG655377:CCG655389 CMC655377:CMC655389 CVY655377:CVY655389 DFU655377:DFU655389 DPQ655377:DPQ655389 DZM655377:DZM655389 EJI655377:EJI655389 ETE655377:ETE655389 FDA655377:FDA655389 FMW655377:FMW655389 FWS655377:FWS655389 GGO655377:GGO655389 GQK655377:GQK655389 HAG655377:HAG655389 HKC655377:HKC655389 HTY655377:HTY655389 IDU655377:IDU655389 INQ655377:INQ655389 IXM655377:IXM655389 JHI655377:JHI655389 JRE655377:JRE655389 KBA655377:KBA655389 KKW655377:KKW655389 KUS655377:KUS655389 LEO655377:LEO655389 LOK655377:LOK655389 LYG655377:LYG655389 MIC655377:MIC655389 MRY655377:MRY655389 NBU655377:NBU655389 NLQ655377:NLQ655389 NVM655377:NVM655389 OFI655377:OFI655389 OPE655377:OPE655389 OZA655377:OZA655389 PIW655377:PIW655389 PSS655377:PSS655389 QCO655377:QCO655389 QMK655377:QMK655389 QWG655377:QWG655389 RGC655377:RGC655389 RPY655377:RPY655389 RZU655377:RZU655389 SJQ655377:SJQ655389 STM655377:STM655389 TDI655377:TDI655389 TNE655377:TNE655389 TXA655377:TXA655389 UGW655377:UGW655389 UQS655377:UQS655389 VAO655377:VAO655389 VKK655377:VKK655389 VUG655377:VUG655389 WEC655377:WEC655389 WNY655377:WNY655389 WXU655377:WXU655389 BM720913:BM720925 LI720913:LI720925 VE720913:VE720925 AFA720913:AFA720925 AOW720913:AOW720925 AYS720913:AYS720925 BIO720913:BIO720925 BSK720913:BSK720925 CCG720913:CCG720925 CMC720913:CMC720925 CVY720913:CVY720925 DFU720913:DFU720925 DPQ720913:DPQ720925 DZM720913:DZM720925 EJI720913:EJI720925 ETE720913:ETE720925 FDA720913:FDA720925 FMW720913:FMW720925 FWS720913:FWS720925 GGO720913:GGO720925 GQK720913:GQK720925 HAG720913:HAG720925 HKC720913:HKC720925 HTY720913:HTY720925 IDU720913:IDU720925 INQ720913:INQ720925 IXM720913:IXM720925 JHI720913:JHI720925 JRE720913:JRE720925 KBA720913:KBA720925 KKW720913:KKW720925 KUS720913:KUS720925 LEO720913:LEO720925 LOK720913:LOK720925 LYG720913:LYG720925 MIC720913:MIC720925 MRY720913:MRY720925 NBU720913:NBU720925 NLQ720913:NLQ720925 NVM720913:NVM720925 OFI720913:OFI720925 OPE720913:OPE720925 OZA720913:OZA720925 PIW720913:PIW720925 PSS720913:PSS720925 QCO720913:QCO720925 QMK720913:QMK720925 QWG720913:QWG720925 RGC720913:RGC720925 RPY720913:RPY720925 RZU720913:RZU720925 SJQ720913:SJQ720925 STM720913:STM720925 TDI720913:TDI720925 TNE720913:TNE720925 TXA720913:TXA720925 UGW720913:UGW720925 UQS720913:UQS720925 VAO720913:VAO720925 VKK720913:VKK720925 VUG720913:VUG720925 WEC720913:WEC720925 WNY720913:WNY720925 WXU720913:WXU720925 BM786449:BM786461 LI786449:LI786461 VE786449:VE786461 AFA786449:AFA786461 AOW786449:AOW786461 AYS786449:AYS786461 BIO786449:BIO786461 BSK786449:BSK786461 CCG786449:CCG786461 CMC786449:CMC786461 CVY786449:CVY786461 DFU786449:DFU786461 DPQ786449:DPQ786461 DZM786449:DZM786461 EJI786449:EJI786461 ETE786449:ETE786461 FDA786449:FDA786461 FMW786449:FMW786461 FWS786449:FWS786461 GGO786449:GGO786461 GQK786449:GQK786461 HAG786449:HAG786461 HKC786449:HKC786461 HTY786449:HTY786461 IDU786449:IDU786461 INQ786449:INQ786461 IXM786449:IXM786461 JHI786449:JHI786461 JRE786449:JRE786461 KBA786449:KBA786461 KKW786449:KKW786461 KUS786449:KUS786461 LEO786449:LEO786461 LOK786449:LOK786461 LYG786449:LYG786461 MIC786449:MIC786461 MRY786449:MRY786461 NBU786449:NBU786461 NLQ786449:NLQ786461 NVM786449:NVM786461 OFI786449:OFI786461 OPE786449:OPE786461 OZA786449:OZA786461 PIW786449:PIW786461 PSS786449:PSS786461 QCO786449:QCO786461 QMK786449:QMK786461 QWG786449:QWG786461 RGC786449:RGC786461 RPY786449:RPY786461 RZU786449:RZU786461 SJQ786449:SJQ786461 STM786449:STM786461 TDI786449:TDI786461 TNE786449:TNE786461 TXA786449:TXA786461 UGW786449:UGW786461 UQS786449:UQS786461 VAO786449:VAO786461 VKK786449:VKK786461 VUG786449:VUG786461 WEC786449:WEC786461 WNY786449:WNY786461 WXU786449:WXU786461 BM851985:BM851997 LI851985:LI851997 VE851985:VE851997 AFA851985:AFA851997 AOW851985:AOW851997 AYS851985:AYS851997 BIO851985:BIO851997 BSK851985:BSK851997 CCG851985:CCG851997 CMC851985:CMC851997 CVY851985:CVY851997 DFU851985:DFU851997 DPQ851985:DPQ851997 DZM851985:DZM851997 EJI851985:EJI851997 ETE851985:ETE851997 FDA851985:FDA851997 FMW851985:FMW851997 FWS851985:FWS851997 GGO851985:GGO851997 GQK851985:GQK851997 HAG851985:HAG851997 HKC851985:HKC851997 HTY851985:HTY851997 IDU851985:IDU851997 INQ851985:INQ851997 IXM851985:IXM851997 JHI851985:JHI851997 JRE851985:JRE851997 KBA851985:KBA851997 KKW851985:KKW851997 KUS851985:KUS851997 LEO851985:LEO851997 LOK851985:LOK851997 LYG851985:LYG851997 MIC851985:MIC851997 MRY851985:MRY851997 NBU851985:NBU851997 NLQ851985:NLQ851997 NVM851985:NVM851997 OFI851985:OFI851997 OPE851985:OPE851997 OZA851985:OZA851997 PIW851985:PIW851997 PSS851985:PSS851997 QCO851985:QCO851997 QMK851985:QMK851997 QWG851985:QWG851997 RGC851985:RGC851997 RPY851985:RPY851997 RZU851985:RZU851997 SJQ851985:SJQ851997 STM851985:STM851997 TDI851985:TDI851997 TNE851985:TNE851997 TXA851985:TXA851997 UGW851985:UGW851997 UQS851985:UQS851997 VAO851985:VAO851997 VKK851985:VKK851997 VUG851985:VUG851997 WEC851985:WEC851997 WNY851985:WNY851997 WXU851985:WXU851997 BM917521:BM917533 LI917521:LI917533 VE917521:VE917533 AFA917521:AFA917533 AOW917521:AOW917533 AYS917521:AYS917533 BIO917521:BIO917533 BSK917521:BSK917533 CCG917521:CCG917533 CMC917521:CMC917533 CVY917521:CVY917533 DFU917521:DFU917533 DPQ917521:DPQ917533 DZM917521:DZM917533 EJI917521:EJI917533 ETE917521:ETE917533 FDA917521:FDA917533 FMW917521:FMW917533 FWS917521:FWS917533 GGO917521:GGO917533 GQK917521:GQK917533 HAG917521:HAG917533 HKC917521:HKC917533 HTY917521:HTY917533 IDU917521:IDU917533 INQ917521:INQ917533 IXM917521:IXM917533 JHI917521:JHI917533 JRE917521:JRE917533 KBA917521:KBA917533 KKW917521:KKW917533 KUS917521:KUS917533 LEO917521:LEO917533 LOK917521:LOK917533 LYG917521:LYG917533 MIC917521:MIC917533 MRY917521:MRY917533 NBU917521:NBU917533 NLQ917521:NLQ917533 NVM917521:NVM917533 OFI917521:OFI917533 OPE917521:OPE917533 OZA917521:OZA917533 PIW917521:PIW917533 PSS917521:PSS917533 QCO917521:QCO917533 QMK917521:QMK917533 QWG917521:QWG917533 RGC917521:RGC917533 RPY917521:RPY917533 RZU917521:RZU917533 SJQ917521:SJQ917533 STM917521:STM917533 TDI917521:TDI917533 TNE917521:TNE917533 TXA917521:TXA917533 UGW917521:UGW917533 UQS917521:UQS917533 VAO917521:VAO917533 VKK917521:VKK917533 VUG917521:VUG917533 WEC917521:WEC917533 WNY917521:WNY917533 WXU917521:WXU917533 BM983057:BM983069 LI983057:LI983069 VE983057:VE983069 AFA983057:AFA983069 AOW983057:AOW983069 AYS983057:AYS983069 BIO983057:BIO983069 BSK983057:BSK983069 CCG983057:CCG983069 CMC983057:CMC983069 CVY983057:CVY983069 DFU983057:DFU983069 DPQ983057:DPQ983069 DZM983057:DZM983069 EJI983057:EJI983069 ETE983057:ETE983069 FDA983057:FDA983069 FMW983057:FMW983069 FWS983057:FWS983069 GGO983057:GGO983069 GQK983057:GQK983069 HAG983057:HAG983069 HKC983057:HKC983069 HTY983057:HTY983069 IDU983057:IDU983069 INQ983057:INQ983069 IXM983057:IXM983069 JHI983057:JHI983069 JRE983057:JRE983069 KBA983057:KBA983069 KKW983057:KKW983069 KUS983057:KUS983069 LEO983057:LEO983069 LOK983057:LOK983069 LYG983057:LYG983069 MIC983057:MIC983069 MRY983057:MRY983069 NBU983057:NBU983069 NLQ983057:NLQ983069 NVM983057:NVM983069 OFI983057:OFI983069 OPE983057:OPE983069 OZA983057:OZA983069 PIW983057:PIW983069 PSS983057:PSS983069 QCO983057:QCO983069 QMK983057:QMK983069 QWG983057:QWG983069 RGC983057:RGC983069 RPY983057:RPY983069 RZU983057:RZU983069 SJQ983057:SJQ983069 STM983057:STM983069 TDI983057:TDI983069 TNE983057:TNE983069 TXA983057:TXA983069 UGW983057:UGW983069 UQS983057:UQS983069 VAO983057:VAO983069 VKK983057:VKK983069 VUG983057:VUG983069 WEC983057:WEC983069 WNY983057:WNY983069 WXU983057:WXU983069">
      <formula1>Calificacion</formula1>
    </dataValidation>
    <dataValidation type="list" allowBlank="1" showInputMessage="1" showErrorMessage="1" sqref="BL10 LH10 VD10 AEZ10 AOV10 AYR10 BIN10 BSJ10 CCF10 CMB10 CVX10 DFT10 DPP10 DZL10 EJH10 ETD10 FCZ10 FMV10 FWR10 GGN10 GQJ10 HAF10 HKB10 HTX10 IDT10 INP10 IXL10 JHH10 JRD10 KAZ10 KKV10 KUR10 LEN10 LOJ10 LYF10 MIB10 MRX10 NBT10 NLP10 NVL10 OFH10 OPD10 OYZ10 PIV10 PSR10 QCN10 QMJ10 QWF10 RGB10 RPX10 RZT10 SJP10 STL10 TDH10 TND10 TWZ10 UGV10 UQR10 VAN10 VKJ10 VUF10 WEB10 WNX10 WXT10 BL65546 LH65546 VD65546 AEZ65546 AOV65546 AYR65546 BIN65546 BSJ65546 CCF65546 CMB65546 CVX65546 DFT65546 DPP65546 DZL65546 EJH65546 ETD65546 FCZ65546 FMV65546 FWR65546 GGN65546 GQJ65546 HAF65546 HKB65546 HTX65546 IDT65546 INP65546 IXL65546 JHH65546 JRD65546 KAZ65546 KKV65546 KUR65546 LEN65546 LOJ65546 LYF65546 MIB65546 MRX65546 NBT65546 NLP65546 NVL65546 OFH65546 OPD65546 OYZ65546 PIV65546 PSR65546 QCN65546 QMJ65546 QWF65546 RGB65546 RPX65546 RZT65546 SJP65546 STL65546 TDH65546 TND65546 TWZ65546 UGV65546 UQR65546 VAN65546 VKJ65546 VUF65546 WEB65546 WNX65546 WXT65546 BL131082 LH131082 VD131082 AEZ131082 AOV131082 AYR131082 BIN131082 BSJ131082 CCF131082 CMB131082 CVX131082 DFT131082 DPP131082 DZL131082 EJH131082 ETD131082 FCZ131082 FMV131082 FWR131082 GGN131082 GQJ131082 HAF131082 HKB131082 HTX131082 IDT131082 INP131082 IXL131082 JHH131082 JRD131082 KAZ131082 KKV131082 KUR131082 LEN131082 LOJ131082 LYF131082 MIB131082 MRX131082 NBT131082 NLP131082 NVL131082 OFH131082 OPD131082 OYZ131082 PIV131082 PSR131082 QCN131082 QMJ131082 QWF131082 RGB131082 RPX131082 RZT131082 SJP131082 STL131082 TDH131082 TND131082 TWZ131082 UGV131082 UQR131082 VAN131082 VKJ131082 VUF131082 WEB131082 WNX131082 WXT131082 BL196618 LH196618 VD196618 AEZ196618 AOV196618 AYR196618 BIN196618 BSJ196618 CCF196618 CMB196618 CVX196618 DFT196618 DPP196618 DZL196618 EJH196618 ETD196618 FCZ196618 FMV196618 FWR196618 GGN196618 GQJ196618 HAF196618 HKB196618 HTX196618 IDT196618 INP196618 IXL196618 JHH196618 JRD196618 KAZ196618 KKV196618 KUR196618 LEN196618 LOJ196618 LYF196618 MIB196618 MRX196618 NBT196618 NLP196618 NVL196618 OFH196618 OPD196618 OYZ196618 PIV196618 PSR196618 QCN196618 QMJ196618 QWF196618 RGB196618 RPX196618 RZT196618 SJP196618 STL196618 TDH196618 TND196618 TWZ196618 UGV196618 UQR196618 VAN196618 VKJ196618 VUF196618 WEB196618 WNX196618 WXT196618 BL262154 LH262154 VD262154 AEZ262154 AOV262154 AYR262154 BIN262154 BSJ262154 CCF262154 CMB262154 CVX262154 DFT262154 DPP262154 DZL262154 EJH262154 ETD262154 FCZ262154 FMV262154 FWR262154 GGN262154 GQJ262154 HAF262154 HKB262154 HTX262154 IDT262154 INP262154 IXL262154 JHH262154 JRD262154 KAZ262154 KKV262154 KUR262154 LEN262154 LOJ262154 LYF262154 MIB262154 MRX262154 NBT262154 NLP262154 NVL262154 OFH262154 OPD262154 OYZ262154 PIV262154 PSR262154 QCN262154 QMJ262154 QWF262154 RGB262154 RPX262154 RZT262154 SJP262154 STL262154 TDH262154 TND262154 TWZ262154 UGV262154 UQR262154 VAN262154 VKJ262154 VUF262154 WEB262154 WNX262154 WXT262154 BL327690 LH327690 VD327690 AEZ327690 AOV327690 AYR327690 BIN327690 BSJ327690 CCF327690 CMB327690 CVX327690 DFT327690 DPP327690 DZL327690 EJH327690 ETD327690 FCZ327690 FMV327690 FWR327690 GGN327690 GQJ327690 HAF327690 HKB327690 HTX327690 IDT327690 INP327690 IXL327690 JHH327690 JRD327690 KAZ327690 KKV327690 KUR327690 LEN327690 LOJ327690 LYF327690 MIB327690 MRX327690 NBT327690 NLP327690 NVL327690 OFH327690 OPD327690 OYZ327690 PIV327690 PSR327690 QCN327690 QMJ327690 QWF327690 RGB327690 RPX327690 RZT327690 SJP327690 STL327690 TDH327690 TND327690 TWZ327690 UGV327690 UQR327690 VAN327690 VKJ327690 VUF327690 WEB327690 WNX327690 WXT327690 BL393226 LH393226 VD393226 AEZ393226 AOV393226 AYR393226 BIN393226 BSJ393226 CCF393226 CMB393226 CVX393226 DFT393226 DPP393226 DZL393226 EJH393226 ETD393226 FCZ393226 FMV393226 FWR393226 GGN393226 GQJ393226 HAF393226 HKB393226 HTX393226 IDT393226 INP393226 IXL393226 JHH393226 JRD393226 KAZ393226 KKV393226 KUR393226 LEN393226 LOJ393226 LYF393226 MIB393226 MRX393226 NBT393226 NLP393226 NVL393226 OFH393226 OPD393226 OYZ393226 PIV393226 PSR393226 QCN393226 QMJ393226 QWF393226 RGB393226 RPX393226 RZT393226 SJP393226 STL393226 TDH393226 TND393226 TWZ393226 UGV393226 UQR393226 VAN393226 VKJ393226 VUF393226 WEB393226 WNX393226 WXT393226 BL458762 LH458762 VD458762 AEZ458762 AOV458762 AYR458762 BIN458762 BSJ458762 CCF458762 CMB458762 CVX458762 DFT458762 DPP458762 DZL458762 EJH458762 ETD458762 FCZ458762 FMV458762 FWR458762 GGN458762 GQJ458762 HAF458762 HKB458762 HTX458762 IDT458762 INP458762 IXL458762 JHH458762 JRD458762 KAZ458762 KKV458762 KUR458762 LEN458762 LOJ458762 LYF458762 MIB458762 MRX458762 NBT458762 NLP458762 NVL458762 OFH458762 OPD458762 OYZ458762 PIV458762 PSR458762 QCN458762 QMJ458762 QWF458762 RGB458762 RPX458762 RZT458762 SJP458762 STL458762 TDH458762 TND458762 TWZ458762 UGV458762 UQR458762 VAN458762 VKJ458762 VUF458762 WEB458762 WNX458762 WXT458762 BL524298 LH524298 VD524298 AEZ524298 AOV524298 AYR524298 BIN524298 BSJ524298 CCF524298 CMB524298 CVX524298 DFT524298 DPP524298 DZL524298 EJH524298 ETD524298 FCZ524298 FMV524298 FWR524298 GGN524298 GQJ524298 HAF524298 HKB524298 HTX524298 IDT524298 INP524298 IXL524298 JHH524298 JRD524298 KAZ524298 KKV524298 KUR524298 LEN524298 LOJ524298 LYF524298 MIB524298 MRX524298 NBT524298 NLP524298 NVL524298 OFH524298 OPD524298 OYZ524298 PIV524298 PSR524298 QCN524298 QMJ524298 QWF524298 RGB524298 RPX524298 RZT524298 SJP524298 STL524298 TDH524298 TND524298 TWZ524298 UGV524298 UQR524298 VAN524298 VKJ524298 VUF524298 WEB524298 WNX524298 WXT524298 BL589834 LH589834 VD589834 AEZ589834 AOV589834 AYR589834 BIN589834 BSJ589834 CCF589834 CMB589834 CVX589834 DFT589834 DPP589834 DZL589834 EJH589834 ETD589834 FCZ589834 FMV589834 FWR589834 GGN589834 GQJ589834 HAF589834 HKB589834 HTX589834 IDT589834 INP589834 IXL589834 JHH589834 JRD589834 KAZ589834 KKV589834 KUR589834 LEN589834 LOJ589834 LYF589834 MIB589834 MRX589834 NBT589834 NLP589834 NVL589834 OFH589834 OPD589834 OYZ589834 PIV589834 PSR589834 QCN589834 QMJ589834 QWF589834 RGB589834 RPX589834 RZT589834 SJP589834 STL589834 TDH589834 TND589834 TWZ589834 UGV589834 UQR589834 VAN589834 VKJ589834 VUF589834 WEB589834 WNX589834 WXT589834 BL655370 LH655370 VD655370 AEZ655370 AOV655370 AYR655370 BIN655370 BSJ655370 CCF655370 CMB655370 CVX655370 DFT655370 DPP655370 DZL655370 EJH655370 ETD655370 FCZ655370 FMV655370 FWR655370 GGN655370 GQJ655370 HAF655370 HKB655370 HTX655370 IDT655370 INP655370 IXL655370 JHH655370 JRD655370 KAZ655370 KKV655370 KUR655370 LEN655370 LOJ655370 LYF655370 MIB655370 MRX655370 NBT655370 NLP655370 NVL655370 OFH655370 OPD655370 OYZ655370 PIV655370 PSR655370 QCN655370 QMJ655370 QWF655370 RGB655370 RPX655370 RZT655370 SJP655370 STL655370 TDH655370 TND655370 TWZ655370 UGV655370 UQR655370 VAN655370 VKJ655370 VUF655370 WEB655370 WNX655370 WXT655370 BL720906 LH720906 VD720906 AEZ720906 AOV720906 AYR720906 BIN720906 BSJ720906 CCF720906 CMB720906 CVX720906 DFT720906 DPP720906 DZL720906 EJH720906 ETD720906 FCZ720906 FMV720906 FWR720906 GGN720906 GQJ720906 HAF720906 HKB720906 HTX720906 IDT720906 INP720906 IXL720906 JHH720906 JRD720906 KAZ720906 KKV720906 KUR720906 LEN720906 LOJ720906 LYF720906 MIB720906 MRX720906 NBT720906 NLP720906 NVL720906 OFH720906 OPD720906 OYZ720906 PIV720906 PSR720906 QCN720906 QMJ720906 QWF720906 RGB720906 RPX720906 RZT720906 SJP720906 STL720906 TDH720906 TND720906 TWZ720906 UGV720906 UQR720906 VAN720906 VKJ720906 VUF720906 WEB720906 WNX720906 WXT720906 BL786442 LH786442 VD786442 AEZ786442 AOV786442 AYR786442 BIN786442 BSJ786442 CCF786442 CMB786442 CVX786442 DFT786442 DPP786442 DZL786442 EJH786442 ETD786442 FCZ786442 FMV786442 FWR786442 GGN786442 GQJ786442 HAF786442 HKB786442 HTX786442 IDT786442 INP786442 IXL786442 JHH786442 JRD786442 KAZ786442 KKV786442 KUR786442 LEN786442 LOJ786442 LYF786442 MIB786442 MRX786442 NBT786442 NLP786442 NVL786442 OFH786442 OPD786442 OYZ786442 PIV786442 PSR786442 QCN786442 QMJ786442 QWF786442 RGB786442 RPX786442 RZT786442 SJP786442 STL786442 TDH786442 TND786442 TWZ786442 UGV786442 UQR786442 VAN786442 VKJ786442 VUF786442 WEB786442 WNX786442 WXT786442 BL851978 LH851978 VD851978 AEZ851978 AOV851978 AYR851978 BIN851978 BSJ851978 CCF851978 CMB851978 CVX851978 DFT851978 DPP851978 DZL851978 EJH851978 ETD851978 FCZ851978 FMV851978 FWR851978 GGN851978 GQJ851978 HAF851978 HKB851978 HTX851978 IDT851978 INP851978 IXL851978 JHH851978 JRD851978 KAZ851978 KKV851978 KUR851978 LEN851978 LOJ851978 LYF851978 MIB851978 MRX851978 NBT851978 NLP851978 NVL851978 OFH851978 OPD851978 OYZ851978 PIV851978 PSR851978 QCN851978 QMJ851978 QWF851978 RGB851978 RPX851978 RZT851978 SJP851978 STL851978 TDH851978 TND851978 TWZ851978 UGV851978 UQR851978 VAN851978 VKJ851978 VUF851978 WEB851978 WNX851978 WXT851978 BL917514 LH917514 VD917514 AEZ917514 AOV917514 AYR917514 BIN917514 BSJ917514 CCF917514 CMB917514 CVX917514 DFT917514 DPP917514 DZL917514 EJH917514 ETD917514 FCZ917514 FMV917514 FWR917514 GGN917514 GQJ917514 HAF917514 HKB917514 HTX917514 IDT917514 INP917514 IXL917514 JHH917514 JRD917514 KAZ917514 KKV917514 KUR917514 LEN917514 LOJ917514 LYF917514 MIB917514 MRX917514 NBT917514 NLP917514 NVL917514 OFH917514 OPD917514 OYZ917514 PIV917514 PSR917514 QCN917514 QMJ917514 QWF917514 RGB917514 RPX917514 RZT917514 SJP917514 STL917514 TDH917514 TND917514 TWZ917514 UGV917514 UQR917514 VAN917514 VKJ917514 VUF917514 WEB917514 WNX917514 WXT917514 BL983050 LH983050 VD983050 AEZ983050 AOV983050 AYR983050 BIN983050 BSJ983050 CCF983050 CMB983050 CVX983050 DFT983050 DPP983050 DZL983050 EJH983050 ETD983050 FCZ983050 FMV983050 FWR983050 GGN983050 GQJ983050 HAF983050 HKB983050 HTX983050 IDT983050 INP983050 IXL983050 JHH983050 JRD983050 KAZ983050 KKV983050 KUR983050 LEN983050 LOJ983050 LYF983050 MIB983050 MRX983050 NBT983050 NLP983050 NVL983050 OFH983050 OPD983050 OYZ983050 PIV983050 PSR983050 QCN983050 QMJ983050 QWF983050 RGB983050 RPX983050 RZT983050 SJP983050 STL983050 TDH983050 TND983050 TWZ983050 UGV983050 UQR983050 VAN983050 VKJ983050 VUF983050 WEB983050 WNX983050 WXT983050 BL17 LH17 VD17 AEZ17 AOV17 AYR17 BIN17 BSJ17 CCF17 CMB17 CVX17 DFT17 DPP17 DZL17 EJH17 ETD17 FCZ17 FMV17 FWR17 GGN17 GQJ17 HAF17 HKB17 HTX17 IDT17 INP17 IXL17 JHH17 JRD17 KAZ17 KKV17 KUR17 LEN17 LOJ17 LYF17 MIB17 MRX17 NBT17 NLP17 NVL17 OFH17 OPD17 OYZ17 PIV17 PSR17 QCN17 QMJ17 QWF17 RGB17 RPX17 RZT17 SJP17 STL17 TDH17 TND17 TWZ17 UGV17 UQR17 VAN17 VKJ17 VUF17 WEB17 WNX17 WXT17 BL65553 LH65553 VD65553 AEZ65553 AOV65553 AYR65553 BIN65553 BSJ65553 CCF65553 CMB65553 CVX65553 DFT65553 DPP65553 DZL65553 EJH65553 ETD65553 FCZ65553 FMV65553 FWR65553 GGN65553 GQJ65553 HAF65553 HKB65553 HTX65553 IDT65553 INP65553 IXL65553 JHH65553 JRD65553 KAZ65553 KKV65553 KUR65553 LEN65553 LOJ65553 LYF65553 MIB65553 MRX65553 NBT65553 NLP65553 NVL65553 OFH65553 OPD65553 OYZ65553 PIV65553 PSR65553 QCN65553 QMJ65553 QWF65553 RGB65553 RPX65553 RZT65553 SJP65553 STL65553 TDH65553 TND65553 TWZ65553 UGV65553 UQR65553 VAN65553 VKJ65553 VUF65553 WEB65553 WNX65553 WXT65553 BL131089 LH131089 VD131089 AEZ131089 AOV131089 AYR131089 BIN131089 BSJ131089 CCF131089 CMB131089 CVX131089 DFT131089 DPP131089 DZL131089 EJH131089 ETD131089 FCZ131089 FMV131089 FWR131089 GGN131089 GQJ131089 HAF131089 HKB131089 HTX131089 IDT131089 INP131089 IXL131089 JHH131089 JRD131089 KAZ131089 KKV131089 KUR131089 LEN131089 LOJ131089 LYF131089 MIB131089 MRX131089 NBT131089 NLP131089 NVL131089 OFH131089 OPD131089 OYZ131089 PIV131089 PSR131089 QCN131089 QMJ131089 QWF131089 RGB131089 RPX131089 RZT131089 SJP131089 STL131089 TDH131089 TND131089 TWZ131089 UGV131089 UQR131089 VAN131089 VKJ131089 VUF131089 WEB131089 WNX131089 WXT131089 BL196625 LH196625 VD196625 AEZ196625 AOV196625 AYR196625 BIN196625 BSJ196625 CCF196625 CMB196625 CVX196625 DFT196625 DPP196625 DZL196625 EJH196625 ETD196625 FCZ196625 FMV196625 FWR196625 GGN196625 GQJ196625 HAF196625 HKB196625 HTX196625 IDT196625 INP196625 IXL196625 JHH196625 JRD196625 KAZ196625 KKV196625 KUR196625 LEN196625 LOJ196625 LYF196625 MIB196625 MRX196625 NBT196625 NLP196625 NVL196625 OFH196625 OPD196625 OYZ196625 PIV196625 PSR196625 QCN196625 QMJ196625 QWF196625 RGB196625 RPX196625 RZT196625 SJP196625 STL196625 TDH196625 TND196625 TWZ196625 UGV196625 UQR196625 VAN196625 VKJ196625 VUF196625 WEB196625 WNX196625 WXT196625 BL262161 LH262161 VD262161 AEZ262161 AOV262161 AYR262161 BIN262161 BSJ262161 CCF262161 CMB262161 CVX262161 DFT262161 DPP262161 DZL262161 EJH262161 ETD262161 FCZ262161 FMV262161 FWR262161 GGN262161 GQJ262161 HAF262161 HKB262161 HTX262161 IDT262161 INP262161 IXL262161 JHH262161 JRD262161 KAZ262161 KKV262161 KUR262161 LEN262161 LOJ262161 LYF262161 MIB262161 MRX262161 NBT262161 NLP262161 NVL262161 OFH262161 OPD262161 OYZ262161 PIV262161 PSR262161 QCN262161 QMJ262161 QWF262161 RGB262161 RPX262161 RZT262161 SJP262161 STL262161 TDH262161 TND262161 TWZ262161 UGV262161 UQR262161 VAN262161 VKJ262161 VUF262161 WEB262161 WNX262161 WXT262161 BL327697 LH327697 VD327697 AEZ327697 AOV327697 AYR327697 BIN327697 BSJ327697 CCF327697 CMB327697 CVX327697 DFT327697 DPP327697 DZL327697 EJH327697 ETD327697 FCZ327697 FMV327697 FWR327697 GGN327697 GQJ327697 HAF327697 HKB327697 HTX327697 IDT327697 INP327697 IXL327697 JHH327697 JRD327697 KAZ327697 KKV327697 KUR327697 LEN327697 LOJ327697 LYF327697 MIB327697 MRX327697 NBT327697 NLP327697 NVL327697 OFH327697 OPD327697 OYZ327697 PIV327697 PSR327697 QCN327697 QMJ327697 QWF327697 RGB327697 RPX327697 RZT327697 SJP327697 STL327697 TDH327697 TND327697 TWZ327697 UGV327697 UQR327697 VAN327697 VKJ327697 VUF327697 WEB327697 WNX327697 WXT327697 BL393233 LH393233 VD393233 AEZ393233 AOV393233 AYR393233 BIN393233 BSJ393233 CCF393233 CMB393233 CVX393233 DFT393233 DPP393233 DZL393233 EJH393233 ETD393233 FCZ393233 FMV393233 FWR393233 GGN393233 GQJ393233 HAF393233 HKB393233 HTX393233 IDT393233 INP393233 IXL393233 JHH393233 JRD393233 KAZ393233 KKV393233 KUR393233 LEN393233 LOJ393233 LYF393233 MIB393233 MRX393233 NBT393233 NLP393233 NVL393233 OFH393233 OPD393233 OYZ393233 PIV393233 PSR393233 QCN393233 QMJ393233 QWF393233 RGB393233 RPX393233 RZT393233 SJP393233 STL393233 TDH393233 TND393233 TWZ393233 UGV393233 UQR393233 VAN393233 VKJ393233 VUF393233 WEB393233 WNX393233 WXT393233 BL458769 LH458769 VD458769 AEZ458769 AOV458769 AYR458769 BIN458769 BSJ458769 CCF458769 CMB458769 CVX458769 DFT458769 DPP458769 DZL458769 EJH458769 ETD458769 FCZ458769 FMV458769 FWR458769 GGN458769 GQJ458769 HAF458769 HKB458769 HTX458769 IDT458769 INP458769 IXL458769 JHH458769 JRD458769 KAZ458769 KKV458769 KUR458769 LEN458769 LOJ458769 LYF458769 MIB458769 MRX458769 NBT458769 NLP458769 NVL458769 OFH458769 OPD458769 OYZ458769 PIV458769 PSR458769 QCN458769 QMJ458769 QWF458769 RGB458769 RPX458769 RZT458769 SJP458769 STL458769 TDH458769 TND458769 TWZ458769 UGV458769 UQR458769 VAN458769 VKJ458769 VUF458769 WEB458769 WNX458769 WXT458769 BL524305 LH524305 VD524305 AEZ524305 AOV524305 AYR524305 BIN524305 BSJ524305 CCF524305 CMB524305 CVX524305 DFT524305 DPP524305 DZL524305 EJH524305 ETD524305 FCZ524305 FMV524305 FWR524305 GGN524305 GQJ524305 HAF524305 HKB524305 HTX524305 IDT524305 INP524305 IXL524305 JHH524305 JRD524305 KAZ524305 KKV524305 KUR524305 LEN524305 LOJ524305 LYF524305 MIB524305 MRX524305 NBT524305 NLP524305 NVL524305 OFH524305 OPD524305 OYZ524305 PIV524305 PSR524305 QCN524305 QMJ524305 QWF524305 RGB524305 RPX524305 RZT524305 SJP524305 STL524305 TDH524305 TND524305 TWZ524305 UGV524305 UQR524305 VAN524305 VKJ524305 VUF524305 WEB524305 WNX524305 WXT524305 BL589841 LH589841 VD589841 AEZ589841 AOV589841 AYR589841 BIN589841 BSJ589841 CCF589841 CMB589841 CVX589841 DFT589841 DPP589841 DZL589841 EJH589841 ETD589841 FCZ589841 FMV589841 FWR589841 GGN589841 GQJ589841 HAF589841 HKB589841 HTX589841 IDT589841 INP589841 IXL589841 JHH589841 JRD589841 KAZ589841 KKV589841 KUR589841 LEN589841 LOJ589841 LYF589841 MIB589841 MRX589841 NBT589841 NLP589841 NVL589841 OFH589841 OPD589841 OYZ589841 PIV589841 PSR589841 QCN589841 QMJ589841 QWF589841 RGB589841 RPX589841 RZT589841 SJP589841 STL589841 TDH589841 TND589841 TWZ589841 UGV589841 UQR589841 VAN589841 VKJ589841 VUF589841 WEB589841 WNX589841 WXT589841 BL655377 LH655377 VD655377 AEZ655377 AOV655377 AYR655377 BIN655377 BSJ655377 CCF655377 CMB655377 CVX655377 DFT655377 DPP655377 DZL655377 EJH655377 ETD655377 FCZ655377 FMV655377 FWR655377 GGN655377 GQJ655377 HAF655377 HKB655377 HTX655377 IDT655377 INP655377 IXL655377 JHH655377 JRD655377 KAZ655377 KKV655377 KUR655377 LEN655377 LOJ655377 LYF655377 MIB655377 MRX655377 NBT655377 NLP655377 NVL655377 OFH655377 OPD655377 OYZ655377 PIV655377 PSR655377 QCN655377 QMJ655377 QWF655377 RGB655377 RPX655377 RZT655377 SJP655377 STL655377 TDH655377 TND655377 TWZ655377 UGV655377 UQR655377 VAN655377 VKJ655377 VUF655377 WEB655377 WNX655377 WXT655377 BL720913 LH720913 VD720913 AEZ720913 AOV720913 AYR720913 BIN720913 BSJ720913 CCF720913 CMB720913 CVX720913 DFT720913 DPP720913 DZL720913 EJH720913 ETD720913 FCZ720913 FMV720913 FWR720913 GGN720913 GQJ720913 HAF720913 HKB720913 HTX720913 IDT720913 INP720913 IXL720913 JHH720913 JRD720913 KAZ720913 KKV720913 KUR720913 LEN720913 LOJ720913 LYF720913 MIB720913 MRX720913 NBT720913 NLP720913 NVL720913 OFH720913 OPD720913 OYZ720913 PIV720913 PSR720913 QCN720913 QMJ720913 QWF720913 RGB720913 RPX720913 RZT720913 SJP720913 STL720913 TDH720913 TND720913 TWZ720913 UGV720913 UQR720913 VAN720913 VKJ720913 VUF720913 WEB720913 WNX720913 WXT720913 BL786449 LH786449 VD786449 AEZ786449 AOV786449 AYR786449 BIN786449 BSJ786449 CCF786449 CMB786449 CVX786449 DFT786449 DPP786449 DZL786449 EJH786449 ETD786449 FCZ786449 FMV786449 FWR786449 GGN786449 GQJ786449 HAF786449 HKB786449 HTX786449 IDT786449 INP786449 IXL786449 JHH786449 JRD786449 KAZ786449 KKV786449 KUR786449 LEN786449 LOJ786449 LYF786449 MIB786449 MRX786449 NBT786449 NLP786449 NVL786449 OFH786449 OPD786449 OYZ786449 PIV786449 PSR786449 QCN786449 QMJ786449 QWF786449 RGB786449 RPX786449 RZT786449 SJP786449 STL786449 TDH786449 TND786449 TWZ786449 UGV786449 UQR786449 VAN786449 VKJ786449 VUF786449 WEB786449 WNX786449 WXT786449 BL851985 LH851985 VD851985 AEZ851985 AOV851985 AYR851985 BIN851985 BSJ851985 CCF851985 CMB851985 CVX851985 DFT851985 DPP851985 DZL851985 EJH851985 ETD851985 FCZ851985 FMV851985 FWR851985 GGN851985 GQJ851985 HAF851985 HKB851985 HTX851985 IDT851985 INP851985 IXL851985 JHH851985 JRD851985 KAZ851985 KKV851985 KUR851985 LEN851985 LOJ851985 LYF851985 MIB851985 MRX851985 NBT851985 NLP851985 NVL851985 OFH851985 OPD851985 OYZ851985 PIV851985 PSR851985 QCN851985 QMJ851985 QWF851985 RGB851985 RPX851985 RZT851985 SJP851985 STL851985 TDH851985 TND851985 TWZ851985 UGV851985 UQR851985 VAN851985 VKJ851985 VUF851985 WEB851985 WNX851985 WXT851985 BL917521 LH917521 VD917521 AEZ917521 AOV917521 AYR917521 BIN917521 BSJ917521 CCF917521 CMB917521 CVX917521 DFT917521 DPP917521 DZL917521 EJH917521 ETD917521 FCZ917521 FMV917521 FWR917521 GGN917521 GQJ917521 HAF917521 HKB917521 HTX917521 IDT917521 INP917521 IXL917521 JHH917521 JRD917521 KAZ917521 KKV917521 KUR917521 LEN917521 LOJ917521 LYF917521 MIB917521 MRX917521 NBT917521 NLP917521 NVL917521 OFH917521 OPD917521 OYZ917521 PIV917521 PSR917521 QCN917521 QMJ917521 QWF917521 RGB917521 RPX917521 RZT917521 SJP917521 STL917521 TDH917521 TND917521 TWZ917521 UGV917521 UQR917521 VAN917521 VKJ917521 VUF917521 WEB917521 WNX917521 WXT917521 BL983057 LH983057 VD983057 AEZ983057 AOV983057 AYR983057 BIN983057 BSJ983057 CCF983057 CMB983057 CVX983057 DFT983057 DPP983057 DZL983057 EJH983057 ETD983057 FCZ983057 FMV983057 FWR983057 GGN983057 GQJ983057 HAF983057 HKB983057 HTX983057 IDT983057 INP983057 IXL983057 JHH983057 JRD983057 KAZ983057 KKV983057 KUR983057 LEN983057 LOJ983057 LYF983057 MIB983057 MRX983057 NBT983057 NLP983057 NVL983057 OFH983057 OPD983057 OYZ983057 PIV983057 PSR983057 QCN983057 QMJ983057 QWF983057 RGB983057 RPX983057 RZT983057 SJP983057 STL983057 TDH983057 TND983057 TWZ983057 UGV983057 UQR983057 VAN983057 VKJ983057 VUF983057 WEB983057 WNX983057 WXT983057 BL19:BL25 LH19:LH25 VD19:VD25 AEZ19:AEZ25 AOV19:AOV25 AYR19:AYR25 BIN19:BIN25 BSJ19:BSJ25 CCF19:CCF25 CMB19:CMB25 CVX19:CVX25 DFT19:DFT25 DPP19:DPP25 DZL19:DZL25 EJH19:EJH25 ETD19:ETD25 FCZ19:FCZ25 FMV19:FMV25 FWR19:FWR25 GGN19:GGN25 GQJ19:GQJ25 HAF19:HAF25 HKB19:HKB25 HTX19:HTX25 IDT19:IDT25 INP19:INP25 IXL19:IXL25 JHH19:JHH25 JRD19:JRD25 KAZ19:KAZ25 KKV19:KKV25 KUR19:KUR25 LEN19:LEN25 LOJ19:LOJ25 LYF19:LYF25 MIB19:MIB25 MRX19:MRX25 NBT19:NBT25 NLP19:NLP25 NVL19:NVL25 OFH19:OFH25 OPD19:OPD25 OYZ19:OYZ25 PIV19:PIV25 PSR19:PSR25 QCN19:QCN25 QMJ19:QMJ25 QWF19:QWF25 RGB19:RGB25 RPX19:RPX25 RZT19:RZT25 SJP19:SJP25 STL19:STL25 TDH19:TDH25 TND19:TND25 TWZ19:TWZ25 UGV19:UGV25 UQR19:UQR25 VAN19:VAN25 VKJ19:VKJ25 VUF19:VUF25 WEB19:WEB25 WNX19:WNX25 WXT19:WXT25 BL65555:BL65561 LH65555:LH65561 VD65555:VD65561 AEZ65555:AEZ65561 AOV65555:AOV65561 AYR65555:AYR65561 BIN65555:BIN65561 BSJ65555:BSJ65561 CCF65555:CCF65561 CMB65555:CMB65561 CVX65555:CVX65561 DFT65555:DFT65561 DPP65555:DPP65561 DZL65555:DZL65561 EJH65555:EJH65561 ETD65555:ETD65561 FCZ65555:FCZ65561 FMV65555:FMV65561 FWR65555:FWR65561 GGN65555:GGN65561 GQJ65555:GQJ65561 HAF65555:HAF65561 HKB65555:HKB65561 HTX65555:HTX65561 IDT65555:IDT65561 INP65555:INP65561 IXL65555:IXL65561 JHH65555:JHH65561 JRD65555:JRD65561 KAZ65555:KAZ65561 KKV65555:KKV65561 KUR65555:KUR65561 LEN65555:LEN65561 LOJ65555:LOJ65561 LYF65555:LYF65561 MIB65555:MIB65561 MRX65555:MRX65561 NBT65555:NBT65561 NLP65555:NLP65561 NVL65555:NVL65561 OFH65555:OFH65561 OPD65555:OPD65561 OYZ65555:OYZ65561 PIV65555:PIV65561 PSR65555:PSR65561 QCN65555:QCN65561 QMJ65555:QMJ65561 QWF65555:QWF65561 RGB65555:RGB65561 RPX65555:RPX65561 RZT65555:RZT65561 SJP65555:SJP65561 STL65555:STL65561 TDH65555:TDH65561 TND65555:TND65561 TWZ65555:TWZ65561 UGV65555:UGV65561 UQR65555:UQR65561 VAN65555:VAN65561 VKJ65555:VKJ65561 VUF65555:VUF65561 WEB65555:WEB65561 WNX65555:WNX65561 WXT65555:WXT65561 BL131091:BL131097 LH131091:LH131097 VD131091:VD131097 AEZ131091:AEZ131097 AOV131091:AOV131097 AYR131091:AYR131097 BIN131091:BIN131097 BSJ131091:BSJ131097 CCF131091:CCF131097 CMB131091:CMB131097 CVX131091:CVX131097 DFT131091:DFT131097 DPP131091:DPP131097 DZL131091:DZL131097 EJH131091:EJH131097 ETD131091:ETD131097 FCZ131091:FCZ131097 FMV131091:FMV131097 FWR131091:FWR131097 GGN131091:GGN131097 GQJ131091:GQJ131097 HAF131091:HAF131097 HKB131091:HKB131097 HTX131091:HTX131097 IDT131091:IDT131097 INP131091:INP131097 IXL131091:IXL131097 JHH131091:JHH131097 JRD131091:JRD131097 KAZ131091:KAZ131097 KKV131091:KKV131097 KUR131091:KUR131097 LEN131091:LEN131097 LOJ131091:LOJ131097 LYF131091:LYF131097 MIB131091:MIB131097 MRX131091:MRX131097 NBT131091:NBT131097 NLP131091:NLP131097 NVL131091:NVL131097 OFH131091:OFH131097 OPD131091:OPD131097 OYZ131091:OYZ131097 PIV131091:PIV131097 PSR131091:PSR131097 QCN131091:QCN131097 QMJ131091:QMJ131097 QWF131091:QWF131097 RGB131091:RGB131097 RPX131091:RPX131097 RZT131091:RZT131097 SJP131091:SJP131097 STL131091:STL131097 TDH131091:TDH131097 TND131091:TND131097 TWZ131091:TWZ131097 UGV131091:UGV131097 UQR131091:UQR131097 VAN131091:VAN131097 VKJ131091:VKJ131097 VUF131091:VUF131097 WEB131091:WEB131097 WNX131091:WNX131097 WXT131091:WXT131097 BL196627:BL196633 LH196627:LH196633 VD196627:VD196633 AEZ196627:AEZ196633 AOV196627:AOV196633 AYR196627:AYR196633 BIN196627:BIN196633 BSJ196627:BSJ196633 CCF196627:CCF196633 CMB196627:CMB196633 CVX196627:CVX196633 DFT196627:DFT196633 DPP196627:DPP196633 DZL196627:DZL196633 EJH196627:EJH196633 ETD196627:ETD196633 FCZ196627:FCZ196633 FMV196627:FMV196633 FWR196627:FWR196633 GGN196627:GGN196633 GQJ196627:GQJ196633 HAF196627:HAF196633 HKB196627:HKB196633 HTX196627:HTX196633 IDT196627:IDT196633 INP196627:INP196633 IXL196627:IXL196633 JHH196627:JHH196633 JRD196627:JRD196633 KAZ196627:KAZ196633 KKV196627:KKV196633 KUR196627:KUR196633 LEN196627:LEN196633 LOJ196627:LOJ196633 LYF196627:LYF196633 MIB196627:MIB196633 MRX196627:MRX196633 NBT196627:NBT196633 NLP196627:NLP196633 NVL196627:NVL196633 OFH196627:OFH196633 OPD196627:OPD196633 OYZ196627:OYZ196633 PIV196627:PIV196633 PSR196627:PSR196633 QCN196627:QCN196633 QMJ196627:QMJ196633 QWF196627:QWF196633 RGB196627:RGB196633 RPX196627:RPX196633 RZT196627:RZT196633 SJP196627:SJP196633 STL196627:STL196633 TDH196627:TDH196633 TND196627:TND196633 TWZ196627:TWZ196633 UGV196627:UGV196633 UQR196627:UQR196633 VAN196627:VAN196633 VKJ196627:VKJ196633 VUF196627:VUF196633 WEB196627:WEB196633 WNX196627:WNX196633 WXT196627:WXT196633 BL262163:BL262169 LH262163:LH262169 VD262163:VD262169 AEZ262163:AEZ262169 AOV262163:AOV262169 AYR262163:AYR262169 BIN262163:BIN262169 BSJ262163:BSJ262169 CCF262163:CCF262169 CMB262163:CMB262169 CVX262163:CVX262169 DFT262163:DFT262169 DPP262163:DPP262169 DZL262163:DZL262169 EJH262163:EJH262169 ETD262163:ETD262169 FCZ262163:FCZ262169 FMV262163:FMV262169 FWR262163:FWR262169 GGN262163:GGN262169 GQJ262163:GQJ262169 HAF262163:HAF262169 HKB262163:HKB262169 HTX262163:HTX262169 IDT262163:IDT262169 INP262163:INP262169 IXL262163:IXL262169 JHH262163:JHH262169 JRD262163:JRD262169 KAZ262163:KAZ262169 KKV262163:KKV262169 KUR262163:KUR262169 LEN262163:LEN262169 LOJ262163:LOJ262169 LYF262163:LYF262169 MIB262163:MIB262169 MRX262163:MRX262169 NBT262163:NBT262169 NLP262163:NLP262169 NVL262163:NVL262169 OFH262163:OFH262169 OPD262163:OPD262169 OYZ262163:OYZ262169 PIV262163:PIV262169 PSR262163:PSR262169 QCN262163:QCN262169 QMJ262163:QMJ262169 QWF262163:QWF262169 RGB262163:RGB262169 RPX262163:RPX262169 RZT262163:RZT262169 SJP262163:SJP262169 STL262163:STL262169 TDH262163:TDH262169 TND262163:TND262169 TWZ262163:TWZ262169 UGV262163:UGV262169 UQR262163:UQR262169 VAN262163:VAN262169 VKJ262163:VKJ262169 VUF262163:VUF262169 WEB262163:WEB262169 WNX262163:WNX262169 WXT262163:WXT262169 BL327699:BL327705 LH327699:LH327705 VD327699:VD327705 AEZ327699:AEZ327705 AOV327699:AOV327705 AYR327699:AYR327705 BIN327699:BIN327705 BSJ327699:BSJ327705 CCF327699:CCF327705 CMB327699:CMB327705 CVX327699:CVX327705 DFT327699:DFT327705 DPP327699:DPP327705 DZL327699:DZL327705 EJH327699:EJH327705 ETD327699:ETD327705 FCZ327699:FCZ327705 FMV327699:FMV327705 FWR327699:FWR327705 GGN327699:GGN327705 GQJ327699:GQJ327705 HAF327699:HAF327705 HKB327699:HKB327705 HTX327699:HTX327705 IDT327699:IDT327705 INP327699:INP327705 IXL327699:IXL327705 JHH327699:JHH327705 JRD327699:JRD327705 KAZ327699:KAZ327705 KKV327699:KKV327705 KUR327699:KUR327705 LEN327699:LEN327705 LOJ327699:LOJ327705 LYF327699:LYF327705 MIB327699:MIB327705 MRX327699:MRX327705 NBT327699:NBT327705 NLP327699:NLP327705 NVL327699:NVL327705 OFH327699:OFH327705 OPD327699:OPD327705 OYZ327699:OYZ327705 PIV327699:PIV327705 PSR327699:PSR327705 QCN327699:QCN327705 QMJ327699:QMJ327705 QWF327699:QWF327705 RGB327699:RGB327705 RPX327699:RPX327705 RZT327699:RZT327705 SJP327699:SJP327705 STL327699:STL327705 TDH327699:TDH327705 TND327699:TND327705 TWZ327699:TWZ327705 UGV327699:UGV327705 UQR327699:UQR327705 VAN327699:VAN327705 VKJ327699:VKJ327705 VUF327699:VUF327705 WEB327699:WEB327705 WNX327699:WNX327705 WXT327699:WXT327705 BL393235:BL393241 LH393235:LH393241 VD393235:VD393241 AEZ393235:AEZ393241 AOV393235:AOV393241 AYR393235:AYR393241 BIN393235:BIN393241 BSJ393235:BSJ393241 CCF393235:CCF393241 CMB393235:CMB393241 CVX393235:CVX393241 DFT393235:DFT393241 DPP393235:DPP393241 DZL393235:DZL393241 EJH393235:EJH393241 ETD393235:ETD393241 FCZ393235:FCZ393241 FMV393235:FMV393241 FWR393235:FWR393241 GGN393235:GGN393241 GQJ393235:GQJ393241 HAF393235:HAF393241 HKB393235:HKB393241 HTX393235:HTX393241 IDT393235:IDT393241 INP393235:INP393241 IXL393235:IXL393241 JHH393235:JHH393241 JRD393235:JRD393241 KAZ393235:KAZ393241 KKV393235:KKV393241 KUR393235:KUR393241 LEN393235:LEN393241 LOJ393235:LOJ393241 LYF393235:LYF393241 MIB393235:MIB393241 MRX393235:MRX393241 NBT393235:NBT393241 NLP393235:NLP393241 NVL393235:NVL393241 OFH393235:OFH393241 OPD393235:OPD393241 OYZ393235:OYZ393241 PIV393235:PIV393241 PSR393235:PSR393241 QCN393235:QCN393241 QMJ393235:QMJ393241 QWF393235:QWF393241 RGB393235:RGB393241 RPX393235:RPX393241 RZT393235:RZT393241 SJP393235:SJP393241 STL393235:STL393241 TDH393235:TDH393241 TND393235:TND393241 TWZ393235:TWZ393241 UGV393235:UGV393241 UQR393235:UQR393241 VAN393235:VAN393241 VKJ393235:VKJ393241 VUF393235:VUF393241 WEB393235:WEB393241 WNX393235:WNX393241 WXT393235:WXT393241 BL458771:BL458777 LH458771:LH458777 VD458771:VD458777 AEZ458771:AEZ458777 AOV458771:AOV458777 AYR458771:AYR458777 BIN458771:BIN458777 BSJ458771:BSJ458777 CCF458771:CCF458777 CMB458771:CMB458777 CVX458771:CVX458777 DFT458771:DFT458777 DPP458771:DPP458777 DZL458771:DZL458777 EJH458771:EJH458777 ETD458771:ETD458777 FCZ458771:FCZ458777 FMV458771:FMV458777 FWR458771:FWR458777 GGN458771:GGN458777 GQJ458771:GQJ458777 HAF458771:HAF458777 HKB458771:HKB458777 HTX458771:HTX458777 IDT458771:IDT458777 INP458771:INP458777 IXL458771:IXL458777 JHH458771:JHH458777 JRD458771:JRD458777 KAZ458771:KAZ458777 KKV458771:KKV458777 KUR458771:KUR458777 LEN458771:LEN458777 LOJ458771:LOJ458777 LYF458771:LYF458777 MIB458771:MIB458777 MRX458771:MRX458777 NBT458771:NBT458777 NLP458771:NLP458777 NVL458771:NVL458777 OFH458771:OFH458777 OPD458771:OPD458777 OYZ458771:OYZ458777 PIV458771:PIV458777 PSR458771:PSR458777 QCN458771:QCN458777 QMJ458771:QMJ458777 QWF458771:QWF458777 RGB458771:RGB458777 RPX458771:RPX458777 RZT458771:RZT458777 SJP458771:SJP458777 STL458771:STL458777 TDH458771:TDH458777 TND458771:TND458777 TWZ458771:TWZ458777 UGV458771:UGV458777 UQR458771:UQR458777 VAN458771:VAN458777 VKJ458771:VKJ458777 VUF458771:VUF458777 WEB458771:WEB458777 WNX458771:WNX458777 WXT458771:WXT458777 BL524307:BL524313 LH524307:LH524313 VD524307:VD524313 AEZ524307:AEZ524313 AOV524307:AOV524313 AYR524307:AYR524313 BIN524307:BIN524313 BSJ524307:BSJ524313 CCF524307:CCF524313 CMB524307:CMB524313 CVX524307:CVX524313 DFT524307:DFT524313 DPP524307:DPP524313 DZL524307:DZL524313 EJH524307:EJH524313 ETD524307:ETD524313 FCZ524307:FCZ524313 FMV524307:FMV524313 FWR524307:FWR524313 GGN524307:GGN524313 GQJ524307:GQJ524313 HAF524307:HAF524313 HKB524307:HKB524313 HTX524307:HTX524313 IDT524307:IDT524313 INP524307:INP524313 IXL524307:IXL524313 JHH524307:JHH524313 JRD524307:JRD524313 KAZ524307:KAZ524313 KKV524307:KKV524313 KUR524307:KUR524313 LEN524307:LEN524313 LOJ524307:LOJ524313 LYF524307:LYF524313 MIB524307:MIB524313 MRX524307:MRX524313 NBT524307:NBT524313 NLP524307:NLP524313 NVL524307:NVL524313 OFH524307:OFH524313 OPD524307:OPD524313 OYZ524307:OYZ524313 PIV524307:PIV524313 PSR524307:PSR524313 QCN524307:QCN524313 QMJ524307:QMJ524313 QWF524307:QWF524313 RGB524307:RGB524313 RPX524307:RPX524313 RZT524307:RZT524313 SJP524307:SJP524313 STL524307:STL524313 TDH524307:TDH524313 TND524307:TND524313 TWZ524307:TWZ524313 UGV524307:UGV524313 UQR524307:UQR524313 VAN524307:VAN524313 VKJ524307:VKJ524313 VUF524307:VUF524313 WEB524307:WEB524313 WNX524307:WNX524313 WXT524307:WXT524313 BL589843:BL589849 LH589843:LH589849 VD589843:VD589849 AEZ589843:AEZ589849 AOV589843:AOV589849 AYR589843:AYR589849 BIN589843:BIN589849 BSJ589843:BSJ589849 CCF589843:CCF589849 CMB589843:CMB589849 CVX589843:CVX589849 DFT589843:DFT589849 DPP589843:DPP589849 DZL589843:DZL589849 EJH589843:EJH589849 ETD589843:ETD589849 FCZ589843:FCZ589849 FMV589843:FMV589849 FWR589843:FWR589849 GGN589843:GGN589849 GQJ589843:GQJ589849 HAF589843:HAF589849 HKB589843:HKB589849 HTX589843:HTX589849 IDT589843:IDT589849 INP589843:INP589849 IXL589843:IXL589849 JHH589843:JHH589849 JRD589843:JRD589849 KAZ589843:KAZ589849 KKV589843:KKV589849 KUR589843:KUR589849 LEN589843:LEN589849 LOJ589843:LOJ589849 LYF589843:LYF589849 MIB589843:MIB589849 MRX589843:MRX589849 NBT589843:NBT589849 NLP589843:NLP589849 NVL589843:NVL589849 OFH589843:OFH589849 OPD589843:OPD589849 OYZ589843:OYZ589849 PIV589843:PIV589849 PSR589843:PSR589849 QCN589843:QCN589849 QMJ589843:QMJ589849 QWF589843:QWF589849 RGB589843:RGB589849 RPX589843:RPX589849 RZT589843:RZT589849 SJP589843:SJP589849 STL589843:STL589849 TDH589843:TDH589849 TND589843:TND589849 TWZ589843:TWZ589849 UGV589843:UGV589849 UQR589843:UQR589849 VAN589843:VAN589849 VKJ589843:VKJ589849 VUF589843:VUF589849 WEB589843:WEB589849 WNX589843:WNX589849 WXT589843:WXT589849 BL655379:BL655385 LH655379:LH655385 VD655379:VD655385 AEZ655379:AEZ655385 AOV655379:AOV655385 AYR655379:AYR655385 BIN655379:BIN655385 BSJ655379:BSJ655385 CCF655379:CCF655385 CMB655379:CMB655385 CVX655379:CVX655385 DFT655379:DFT655385 DPP655379:DPP655385 DZL655379:DZL655385 EJH655379:EJH655385 ETD655379:ETD655385 FCZ655379:FCZ655385 FMV655379:FMV655385 FWR655379:FWR655385 GGN655379:GGN655385 GQJ655379:GQJ655385 HAF655379:HAF655385 HKB655379:HKB655385 HTX655379:HTX655385 IDT655379:IDT655385 INP655379:INP655385 IXL655379:IXL655385 JHH655379:JHH655385 JRD655379:JRD655385 KAZ655379:KAZ655385 KKV655379:KKV655385 KUR655379:KUR655385 LEN655379:LEN655385 LOJ655379:LOJ655385 LYF655379:LYF655385 MIB655379:MIB655385 MRX655379:MRX655385 NBT655379:NBT655385 NLP655379:NLP655385 NVL655379:NVL655385 OFH655379:OFH655385 OPD655379:OPD655385 OYZ655379:OYZ655385 PIV655379:PIV655385 PSR655379:PSR655385 QCN655379:QCN655385 QMJ655379:QMJ655385 QWF655379:QWF655385 RGB655379:RGB655385 RPX655379:RPX655385 RZT655379:RZT655385 SJP655379:SJP655385 STL655379:STL655385 TDH655379:TDH655385 TND655379:TND655385 TWZ655379:TWZ655385 UGV655379:UGV655385 UQR655379:UQR655385 VAN655379:VAN655385 VKJ655379:VKJ655385 VUF655379:VUF655385 WEB655379:WEB655385 WNX655379:WNX655385 WXT655379:WXT655385 BL720915:BL720921 LH720915:LH720921 VD720915:VD720921 AEZ720915:AEZ720921 AOV720915:AOV720921 AYR720915:AYR720921 BIN720915:BIN720921 BSJ720915:BSJ720921 CCF720915:CCF720921 CMB720915:CMB720921 CVX720915:CVX720921 DFT720915:DFT720921 DPP720915:DPP720921 DZL720915:DZL720921 EJH720915:EJH720921 ETD720915:ETD720921 FCZ720915:FCZ720921 FMV720915:FMV720921 FWR720915:FWR720921 GGN720915:GGN720921 GQJ720915:GQJ720921 HAF720915:HAF720921 HKB720915:HKB720921 HTX720915:HTX720921 IDT720915:IDT720921 INP720915:INP720921 IXL720915:IXL720921 JHH720915:JHH720921 JRD720915:JRD720921 KAZ720915:KAZ720921 KKV720915:KKV720921 KUR720915:KUR720921 LEN720915:LEN720921 LOJ720915:LOJ720921 LYF720915:LYF720921 MIB720915:MIB720921 MRX720915:MRX720921 NBT720915:NBT720921 NLP720915:NLP720921 NVL720915:NVL720921 OFH720915:OFH720921 OPD720915:OPD720921 OYZ720915:OYZ720921 PIV720915:PIV720921 PSR720915:PSR720921 QCN720915:QCN720921 QMJ720915:QMJ720921 QWF720915:QWF720921 RGB720915:RGB720921 RPX720915:RPX720921 RZT720915:RZT720921 SJP720915:SJP720921 STL720915:STL720921 TDH720915:TDH720921 TND720915:TND720921 TWZ720915:TWZ720921 UGV720915:UGV720921 UQR720915:UQR720921 VAN720915:VAN720921 VKJ720915:VKJ720921 VUF720915:VUF720921 WEB720915:WEB720921 WNX720915:WNX720921 WXT720915:WXT720921 BL786451:BL786457 LH786451:LH786457 VD786451:VD786457 AEZ786451:AEZ786457 AOV786451:AOV786457 AYR786451:AYR786457 BIN786451:BIN786457 BSJ786451:BSJ786457 CCF786451:CCF786457 CMB786451:CMB786457 CVX786451:CVX786457 DFT786451:DFT786457 DPP786451:DPP786457 DZL786451:DZL786457 EJH786451:EJH786457 ETD786451:ETD786457 FCZ786451:FCZ786457 FMV786451:FMV786457 FWR786451:FWR786457 GGN786451:GGN786457 GQJ786451:GQJ786457 HAF786451:HAF786457 HKB786451:HKB786457 HTX786451:HTX786457 IDT786451:IDT786457 INP786451:INP786457 IXL786451:IXL786457 JHH786451:JHH786457 JRD786451:JRD786457 KAZ786451:KAZ786457 KKV786451:KKV786457 KUR786451:KUR786457 LEN786451:LEN786457 LOJ786451:LOJ786457 LYF786451:LYF786457 MIB786451:MIB786457 MRX786451:MRX786457 NBT786451:NBT786457 NLP786451:NLP786457 NVL786451:NVL786457 OFH786451:OFH786457 OPD786451:OPD786457 OYZ786451:OYZ786457 PIV786451:PIV786457 PSR786451:PSR786457 QCN786451:QCN786457 QMJ786451:QMJ786457 QWF786451:QWF786457 RGB786451:RGB786457 RPX786451:RPX786457 RZT786451:RZT786457 SJP786451:SJP786457 STL786451:STL786457 TDH786451:TDH786457 TND786451:TND786457 TWZ786451:TWZ786457 UGV786451:UGV786457 UQR786451:UQR786457 VAN786451:VAN786457 VKJ786451:VKJ786457 VUF786451:VUF786457 WEB786451:WEB786457 WNX786451:WNX786457 WXT786451:WXT786457 BL851987:BL851993 LH851987:LH851993 VD851987:VD851993 AEZ851987:AEZ851993 AOV851987:AOV851993 AYR851987:AYR851993 BIN851987:BIN851993 BSJ851987:BSJ851993 CCF851987:CCF851993 CMB851987:CMB851993 CVX851987:CVX851993 DFT851987:DFT851993 DPP851987:DPP851993 DZL851987:DZL851993 EJH851987:EJH851993 ETD851987:ETD851993 FCZ851987:FCZ851993 FMV851987:FMV851993 FWR851987:FWR851993 GGN851987:GGN851993 GQJ851987:GQJ851993 HAF851987:HAF851993 HKB851987:HKB851993 HTX851987:HTX851993 IDT851987:IDT851993 INP851987:INP851993 IXL851987:IXL851993 JHH851987:JHH851993 JRD851987:JRD851993 KAZ851987:KAZ851993 KKV851987:KKV851993 KUR851987:KUR851993 LEN851987:LEN851993 LOJ851987:LOJ851993 LYF851987:LYF851993 MIB851987:MIB851993 MRX851987:MRX851993 NBT851987:NBT851993 NLP851987:NLP851993 NVL851987:NVL851993 OFH851987:OFH851993 OPD851987:OPD851993 OYZ851987:OYZ851993 PIV851987:PIV851993 PSR851987:PSR851993 QCN851987:QCN851993 QMJ851987:QMJ851993 QWF851987:QWF851993 RGB851987:RGB851993 RPX851987:RPX851993 RZT851987:RZT851993 SJP851987:SJP851993 STL851987:STL851993 TDH851987:TDH851993 TND851987:TND851993 TWZ851987:TWZ851993 UGV851987:UGV851993 UQR851987:UQR851993 VAN851987:VAN851993 VKJ851987:VKJ851993 VUF851987:VUF851993 WEB851987:WEB851993 WNX851987:WNX851993 WXT851987:WXT851993 BL917523:BL917529 LH917523:LH917529 VD917523:VD917529 AEZ917523:AEZ917529 AOV917523:AOV917529 AYR917523:AYR917529 BIN917523:BIN917529 BSJ917523:BSJ917529 CCF917523:CCF917529 CMB917523:CMB917529 CVX917523:CVX917529 DFT917523:DFT917529 DPP917523:DPP917529 DZL917523:DZL917529 EJH917523:EJH917529 ETD917523:ETD917529 FCZ917523:FCZ917529 FMV917523:FMV917529 FWR917523:FWR917529 GGN917523:GGN917529 GQJ917523:GQJ917529 HAF917523:HAF917529 HKB917523:HKB917529 HTX917523:HTX917529 IDT917523:IDT917529 INP917523:INP917529 IXL917523:IXL917529 JHH917523:JHH917529 JRD917523:JRD917529 KAZ917523:KAZ917529 KKV917523:KKV917529 KUR917523:KUR917529 LEN917523:LEN917529 LOJ917523:LOJ917529 LYF917523:LYF917529 MIB917523:MIB917529 MRX917523:MRX917529 NBT917523:NBT917529 NLP917523:NLP917529 NVL917523:NVL917529 OFH917523:OFH917529 OPD917523:OPD917529 OYZ917523:OYZ917529 PIV917523:PIV917529 PSR917523:PSR917529 QCN917523:QCN917529 QMJ917523:QMJ917529 QWF917523:QWF917529 RGB917523:RGB917529 RPX917523:RPX917529 RZT917523:RZT917529 SJP917523:SJP917529 STL917523:STL917529 TDH917523:TDH917529 TND917523:TND917529 TWZ917523:TWZ917529 UGV917523:UGV917529 UQR917523:UQR917529 VAN917523:VAN917529 VKJ917523:VKJ917529 VUF917523:VUF917529 WEB917523:WEB917529 WNX917523:WNX917529 WXT917523:WXT917529 BL983059:BL983065 LH983059:LH983065 VD983059:VD983065 AEZ983059:AEZ983065 AOV983059:AOV983065 AYR983059:AYR983065 BIN983059:BIN983065 BSJ983059:BSJ983065 CCF983059:CCF983065 CMB983059:CMB983065 CVX983059:CVX983065 DFT983059:DFT983065 DPP983059:DPP983065 DZL983059:DZL983065 EJH983059:EJH983065 ETD983059:ETD983065 FCZ983059:FCZ983065 FMV983059:FMV983065 FWR983059:FWR983065 GGN983059:GGN983065 GQJ983059:GQJ983065 HAF983059:HAF983065 HKB983059:HKB983065 HTX983059:HTX983065 IDT983059:IDT983065 INP983059:INP983065 IXL983059:IXL983065 JHH983059:JHH983065 JRD983059:JRD983065 KAZ983059:KAZ983065 KKV983059:KKV983065 KUR983059:KUR983065 LEN983059:LEN983065 LOJ983059:LOJ983065 LYF983059:LYF983065 MIB983059:MIB983065 MRX983059:MRX983065 NBT983059:NBT983065 NLP983059:NLP983065 NVL983059:NVL983065 OFH983059:OFH983065 OPD983059:OPD983065 OYZ983059:OYZ983065 PIV983059:PIV983065 PSR983059:PSR983065 QCN983059:QCN983065 QMJ983059:QMJ983065 QWF983059:QWF983065 RGB983059:RGB983065 RPX983059:RPX983065 RZT983059:RZT983065 SJP983059:SJP983065 STL983059:STL983065 TDH983059:TDH983065 TND983059:TND983065 TWZ983059:TWZ983065 UGV983059:UGV983065 UQR983059:UQR983065 VAN983059:VAN983065 VKJ983059:VKJ983065 VUF983059:VUF983065 WEB983059:WEB983065 WNX983059:WNX983065 WXT983059:WXT983065">
      <formula1>Oportunidad</formula1>
    </dataValidation>
    <dataValidation type="list" allowBlank="1" showInputMessage="1" showErrorMessage="1" error="Selecciones de la lista" sqref="G9:G64 JC9:JC64 SY9:SY64 ACU9:ACU64 AMQ9:AMQ64 AWM9:AWM64 BGI9:BGI64 BQE9:BQE64 CAA9:CAA64 CJW9:CJW64 CTS9:CTS64 DDO9:DDO64 DNK9:DNK64 DXG9:DXG64 EHC9:EHC64 EQY9:EQY64 FAU9:FAU64 FKQ9:FKQ64 FUM9:FUM64 GEI9:GEI64 GOE9:GOE64 GYA9:GYA64 HHW9:HHW64 HRS9:HRS64 IBO9:IBO64 ILK9:ILK64 IVG9:IVG64 JFC9:JFC64 JOY9:JOY64 JYU9:JYU64 KIQ9:KIQ64 KSM9:KSM64 LCI9:LCI64 LME9:LME64 LWA9:LWA64 MFW9:MFW64 MPS9:MPS64 MZO9:MZO64 NJK9:NJK64 NTG9:NTG64 ODC9:ODC64 OMY9:OMY64 OWU9:OWU64 PGQ9:PGQ64 PQM9:PQM64 QAI9:QAI64 QKE9:QKE64 QUA9:QUA64 RDW9:RDW64 RNS9:RNS64 RXO9:RXO64 SHK9:SHK64 SRG9:SRG64 TBC9:TBC64 TKY9:TKY64 TUU9:TUU64 UEQ9:UEQ64 UOM9:UOM64 UYI9:UYI64 VIE9:VIE64 VSA9:VSA64 WBW9:WBW64 WLS9:WLS64 WVO9:WVO64 G65545:G65600 JC65545:JC65600 SY65545:SY65600 ACU65545:ACU65600 AMQ65545:AMQ65600 AWM65545:AWM65600 BGI65545:BGI65600 BQE65545:BQE65600 CAA65545:CAA65600 CJW65545:CJW65600 CTS65545:CTS65600 DDO65545:DDO65600 DNK65545:DNK65600 DXG65545:DXG65600 EHC65545:EHC65600 EQY65545:EQY65600 FAU65545:FAU65600 FKQ65545:FKQ65600 FUM65545:FUM65600 GEI65545:GEI65600 GOE65545:GOE65600 GYA65545:GYA65600 HHW65545:HHW65600 HRS65545:HRS65600 IBO65545:IBO65600 ILK65545:ILK65600 IVG65545:IVG65600 JFC65545:JFC65600 JOY65545:JOY65600 JYU65545:JYU65600 KIQ65545:KIQ65600 KSM65545:KSM65600 LCI65545:LCI65600 LME65545:LME65600 LWA65545:LWA65600 MFW65545:MFW65600 MPS65545:MPS65600 MZO65545:MZO65600 NJK65545:NJK65600 NTG65545:NTG65600 ODC65545:ODC65600 OMY65545:OMY65600 OWU65545:OWU65600 PGQ65545:PGQ65600 PQM65545:PQM65600 QAI65545:QAI65600 QKE65545:QKE65600 QUA65545:QUA65600 RDW65545:RDW65600 RNS65545:RNS65600 RXO65545:RXO65600 SHK65545:SHK65600 SRG65545:SRG65600 TBC65545:TBC65600 TKY65545:TKY65600 TUU65545:TUU65600 UEQ65545:UEQ65600 UOM65545:UOM65600 UYI65545:UYI65600 VIE65545:VIE65600 VSA65545:VSA65600 WBW65545:WBW65600 WLS65545:WLS65600 WVO65545:WVO65600 G131081:G131136 JC131081:JC131136 SY131081:SY131136 ACU131081:ACU131136 AMQ131081:AMQ131136 AWM131081:AWM131136 BGI131081:BGI131136 BQE131081:BQE131136 CAA131081:CAA131136 CJW131081:CJW131136 CTS131081:CTS131136 DDO131081:DDO131136 DNK131081:DNK131136 DXG131081:DXG131136 EHC131081:EHC131136 EQY131081:EQY131136 FAU131081:FAU131136 FKQ131081:FKQ131136 FUM131081:FUM131136 GEI131081:GEI131136 GOE131081:GOE131136 GYA131081:GYA131136 HHW131081:HHW131136 HRS131081:HRS131136 IBO131081:IBO131136 ILK131081:ILK131136 IVG131081:IVG131136 JFC131081:JFC131136 JOY131081:JOY131136 JYU131081:JYU131136 KIQ131081:KIQ131136 KSM131081:KSM131136 LCI131081:LCI131136 LME131081:LME131136 LWA131081:LWA131136 MFW131081:MFW131136 MPS131081:MPS131136 MZO131081:MZO131136 NJK131081:NJK131136 NTG131081:NTG131136 ODC131081:ODC131136 OMY131081:OMY131136 OWU131081:OWU131136 PGQ131081:PGQ131136 PQM131081:PQM131136 QAI131081:QAI131136 QKE131081:QKE131136 QUA131081:QUA131136 RDW131081:RDW131136 RNS131081:RNS131136 RXO131081:RXO131136 SHK131081:SHK131136 SRG131081:SRG131136 TBC131081:TBC131136 TKY131081:TKY131136 TUU131081:TUU131136 UEQ131081:UEQ131136 UOM131081:UOM131136 UYI131081:UYI131136 VIE131081:VIE131136 VSA131081:VSA131136 WBW131081:WBW131136 WLS131081:WLS131136 WVO131081:WVO131136 G196617:G196672 JC196617:JC196672 SY196617:SY196672 ACU196617:ACU196672 AMQ196617:AMQ196672 AWM196617:AWM196672 BGI196617:BGI196672 BQE196617:BQE196672 CAA196617:CAA196672 CJW196617:CJW196672 CTS196617:CTS196672 DDO196617:DDO196672 DNK196617:DNK196672 DXG196617:DXG196672 EHC196617:EHC196672 EQY196617:EQY196672 FAU196617:FAU196672 FKQ196617:FKQ196672 FUM196617:FUM196672 GEI196617:GEI196672 GOE196617:GOE196672 GYA196617:GYA196672 HHW196617:HHW196672 HRS196617:HRS196672 IBO196617:IBO196672 ILK196617:ILK196672 IVG196617:IVG196672 JFC196617:JFC196672 JOY196617:JOY196672 JYU196617:JYU196672 KIQ196617:KIQ196672 KSM196617:KSM196672 LCI196617:LCI196672 LME196617:LME196672 LWA196617:LWA196672 MFW196617:MFW196672 MPS196617:MPS196672 MZO196617:MZO196672 NJK196617:NJK196672 NTG196617:NTG196672 ODC196617:ODC196672 OMY196617:OMY196672 OWU196617:OWU196672 PGQ196617:PGQ196672 PQM196617:PQM196672 QAI196617:QAI196672 QKE196617:QKE196672 QUA196617:QUA196672 RDW196617:RDW196672 RNS196617:RNS196672 RXO196617:RXO196672 SHK196617:SHK196672 SRG196617:SRG196672 TBC196617:TBC196672 TKY196617:TKY196672 TUU196617:TUU196672 UEQ196617:UEQ196672 UOM196617:UOM196672 UYI196617:UYI196672 VIE196617:VIE196672 VSA196617:VSA196672 WBW196617:WBW196672 WLS196617:WLS196672 WVO196617:WVO196672 G262153:G262208 JC262153:JC262208 SY262153:SY262208 ACU262153:ACU262208 AMQ262153:AMQ262208 AWM262153:AWM262208 BGI262153:BGI262208 BQE262153:BQE262208 CAA262153:CAA262208 CJW262153:CJW262208 CTS262153:CTS262208 DDO262153:DDO262208 DNK262153:DNK262208 DXG262153:DXG262208 EHC262153:EHC262208 EQY262153:EQY262208 FAU262153:FAU262208 FKQ262153:FKQ262208 FUM262153:FUM262208 GEI262153:GEI262208 GOE262153:GOE262208 GYA262153:GYA262208 HHW262153:HHW262208 HRS262153:HRS262208 IBO262153:IBO262208 ILK262153:ILK262208 IVG262153:IVG262208 JFC262153:JFC262208 JOY262153:JOY262208 JYU262153:JYU262208 KIQ262153:KIQ262208 KSM262153:KSM262208 LCI262153:LCI262208 LME262153:LME262208 LWA262153:LWA262208 MFW262153:MFW262208 MPS262153:MPS262208 MZO262153:MZO262208 NJK262153:NJK262208 NTG262153:NTG262208 ODC262153:ODC262208 OMY262153:OMY262208 OWU262153:OWU262208 PGQ262153:PGQ262208 PQM262153:PQM262208 QAI262153:QAI262208 QKE262153:QKE262208 QUA262153:QUA262208 RDW262153:RDW262208 RNS262153:RNS262208 RXO262153:RXO262208 SHK262153:SHK262208 SRG262153:SRG262208 TBC262153:TBC262208 TKY262153:TKY262208 TUU262153:TUU262208 UEQ262153:UEQ262208 UOM262153:UOM262208 UYI262153:UYI262208 VIE262153:VIE262208 VSA262153:VSA262208 WBW262153:WBW262208 WLS262153:WLS262208 WVO262153:WVO262208 G327689:G327744 JC327689:JC327744 SY327689:SY327744 ACU327689:ACU327744 AMQ327689:AMQ327744 AWM327689:AWM327744 BGI327689:BGI327744 BQE327689:BQE327744 CAA327689:CAA327744 CJW327689:CJW327744 CTS327689:CTS327744 DDO327689:DDO327744 DNK327689:DNK327744 DXG327689:DXG327744 EHC327689:EHC327744 EQY327689:EQY327744 FAU327689:FAU327744 FKQ327689:FKQ327744 FUM327689:FUM327744 GEI327689:GEI327744 GOE327689:GOE327744 GYA327689:GYA327744 HHW327689:HHW327744 HRS327689:HRS327744 IBO327689:IBO327744 ILK327689:ILK327744 IVG327689:IVG327744 JFC327689:JFC327744 JOY327689:JOY327744 JYU327689:JYU327744 KIQ327689:KIQ327744 KSM327689:KSM327744 LCI327689:LCI327744 LME327689:LME327744 LWA327689:LWA327744 MFW327689:MFW327744 MPS327689:MPS327744 MZO327689:MZO327744 NJK327689:NJK327744 NTG327689:NTG327744 ODC327689:ODC327744 OMY327689:OMY327744 OWU327689:OWU327744 PGQ327689:PGQ327744 PQM327689:PQM327744 QAI327689:QAI327744 QKE327689:QKE327744 QUA327689:QUA327744 RDW327689:RDW327744 RNS327689:RNS327744 RXO327689:RXO327744 SHK327689:SHK327744 SRG327689:SRG327744 TBC327689:TBC327744 TKY327689:TKY327744 TUU327689:TUU327744 UEQ327689:UEQ327744 UOM327689:UOM327744 UYI327689:UYI327744 VIE327689:VIE327744 VSA327689:VSA327744 WBW327689:WBW327744 WLS327689:WLS327744 WVO327689:WVO327744 G393225:G393280 JC393225:JC393280 SY393225:SY393280 ACU393225:ACU393280 AMQ393225:AMQ393280 AWM393225:AWM393280 BGI393225:BGI393280 BQE393225:BQE393280 CAA393225:CAA393280 CJW393225:CJW393280 CTS393225:CTS393280 DDO393225:DDO393280 DNK393225:DNK393280 DXG393225:DXG393280 EHC393225:EHC393280 EQY393225:EQY393280 FAU393225:FAU393280 FKQ393225:FKQ393280 FUM393225:FUM393280 GEI393225:GEI393280 GOE393225:GOE393280 GYA393225:GYA393280 HHW393225:HHW393280 HRS393225:HRS393280 IBO393225:IBO393280 ILK393225:ILK393280 IVG393225:IVG393280 JFC393225:JFC393280 JOY393225:JOY393280 JYU393225:JYU393280 KIQ393225:KIQ393280 KSM393225:KSM393280 LCI393225:LCI393280 LME393225:LME393280 LWA393225:LWA393280 MFW393225:MFW393280 MPS393225:MPS393280 MZO393225:MZO393280 NJK393225:NJK393280 NTG393225:NTG393280 ODC393225:ODC393280 OMY393225:OMY393280 OWU393225:OWU393280 PGQ393225:PGQ393280 PQM393225:PQM393280 QAI393225:QAI393280 QKE393225:QKE393280 QUA393225:QUA393280 RDW393225:RDW393280 RNS393225:RNS393280 RXO393225:RXO393280 SHK393225:SHK393280 SRG393225:SRG393280 TBC393225:TBC393280 TKY393225:TKY393280 TUU393225:TUU393280 UEQ393225:UEQ393280 UOM393225:UOM393280 UYI393225:UYI393280 VIE393225:VIE393280 VSA393225:VSA393280 WBW393225:WBW393280 WLS393225:WLS393280 WVO393225:WVO393280 G458761:G458816 JC458761:JC458816 SY458761:SY458816 ACU458761:ACU458816 AMQ458761:AMQ458816 AWM458761:AWM458816 BGI458761:BGI458816 BQE458761:BQE458816 CAA458761:CAA458816 CJW458761:CJW458816 CTS458761:CTS458816 DDO458761:DDO458816 DNK458761:DNK458816 DXG458761:DXG458816 EHC458761:EHC458816 EQY458761:EQY458816 FAU458761:FAU458816 FKQ458761:FKQ458816 FUM458761:FUM458816 GEI458761:GEI458816 GOE458761:GOE458816 GYA458761:GYA458816 HHW458761:HHW458816 HRS458761:HRS458816 IBO458761:IBO458816 ILK458761:ILK458816 IVG458761:IVG458816 JFC458761:JFC458816 JOY458761:JOY458816 JYU458761:JYU458816 KIQ458761:KIQ458816 KSM458761:KSM458816 LCI458761:LCI458816 LME458761:LME458816 LWA458761:LWA458816 MFW458761:MFW458816 MPS458761:MPS458816 MZO458761:MZO458816 NJK458761:NJK458816 NTG458761:NTG458816 ODC458761:ODC458816 OMY458761:OMY458816 OWU458761:OWU458816 PGQ458761:PGQ458816 PQM458761:PQM458816 QAI458761:QAI458816 QKE458761:QKE458816 QUA458761:QUA458816 RDW458761:RDW458816 RNS458761:RNS458816 RXO458761:RXO458816 SHK458761:SHK458816 SRG458761:SRG458816 TBC458761:TBC458816 TKY458761:TKY458816 TUU458761:TUU458816 UEQ458761:UEQ458816 UOM458761:UOM458816 UYI458761:UYI458816 VIE458761:VIE458816 VSA458761:VSA458816 WBW458761:WBW458816 WLS458761:WLS458816 WVO458761:WVO458816 G524297:G524352 JC524297:JC524352 SY524297:SY524352 ACU524297:ACU524352 AMQ524297:AMQ524352 AWM524297:AWM524352 BGI524297:BGI524352 BQE524297:BQE524352 CAA524297:CAA524352 CJW524297:CJW524352 CTS524297:CTS524352 DDO524297:DDO524352 DNK524297:DNK524352 DXG524297:DXG524352 EHC524297:EHC524352 EQY524297:EQY524352 FAU524297:FAU524352 FKQ524297:FKQ524352 FUM524297:FUM524352 GEI524297:GEI524352 GOE524297:GOE524352 GYA524297:GYA524352 HHW524297:HHW524352 HRS524297:HRS524352 IBO524297:IBO524352 ILK524297:ILK524352 IVG524297:IVG524352 JFC524297:JFC524352 JOY524297:JOY524352 JYU524297:JYU524352 KIQ524297:KIQ524352 KSM524297:KSM524352 LCI524297:LCI524352 LME524297:LME524352 LWA524297:LWA524352 MFW524297:MFW524352 MPS524297:MPS524352 MZO524297:MZO524352 NJK524297:NJK524352 NTG524297:NTG524352 ODC524297:ODC524352 OMY524297:OMY524352 OWU524297:OWU524352 PGQ524297:PGQ524352 PQM524297:PQM524352 QAI524297:QAI524352 QKE524297:QKE524352 QUA524297:QUA524352 RDW524297:RDW524352 RNS524297:RNS524352 RXO524297:RXO524352 SHK524297:SHK524352 SRG524297:SRG524352 TBC524297:TBC524352 TKY524297:TKY524352 TUU524297:TUU524352 UEQ524297:UEQ524352 UOM524297:UOM524352 UYI524297:UYI524352 VIE524297:VIE524352 VSA524297:VSA524352 WBW524297:WBW524352 WLS524297:WLS524352 WVO524297:WVO524352 G589833:G589888 JC589833:JC589888 SY589833:SY589888 ACU589833:ACU589888 AMQ589833:AMQ589888 AWM589833:AWM589888 BGI589833:BGI589888 BQE589833:BQE589888 CAA589833:CAA589888 CJW589833:CJW589888 CTS589833:CTS589888 DDO589833:DDO589888 DNK589833:DNK589888 DXG589833:DXG589888 EHC589833:EHC589888 EQY589833:EQY589888 FAU589833:FAU589888 FKQ589833:FKQ589888 FUM589833:FUM589888 GEI589833:GEI589888 GOE589833:GOE589888 GYA589833:GYA589888 HHW589833:HHW589888 HRS589833:HRS589888 IBO589833:IBO589888 ILK589833:ILK589888 IVG589833:IVG589888 JFC589833:JFC589888 JOY589833:JOY589888 JYU589833:JYU589888 KIQ589833:KIQ589888 KSM589833:KSM589888 LCI589833:LCI589888 LME589833:LME589888 LWA589833:LWA589888 MFW589833:MFW589888 MPS589833:MPS589888 MZO589833:MZO589888 NJK589833:NJK589888 NTG589833:NTG589888 ODC589833:ODC589888 OMY589833:OMY589888 OWU589833:OWU589888 PGQ589833:PGQ589888 PQM589833:PQM589888 QAI589833:QAI589888 QKE589833:QKE589888 QUA589833:QUA589888 RDW589833:RDW589888 RNS589833:RNS589888 RXO589833:RXO589888 SHK589833:SHK589888 SRG589833:SRG589888 TBC589833:TBC589888 TKY589833:TKY589888 TUU589833:TUU589888 UEQ589833:UEQ589888 UOM589833:UOM589888 UYI589833:UYI589888 VIE589833:VIE589888 VSA589833:VSA589888 WBW589833:WBW589888 WLS589833:WLS589888 WVO589833:WVO589888 G655369:G655424 JC655369:JC655424 SY655369:SY655424 ACU655369:ACU655424 AMQ655369:AMQ655424 AWM655369:AWM655424 BGI655369:BGI655424 BQE655369:BQE655424 CAA655369:CAA655424 CJW655369:CJW655424 CTS655369:CTS655424 DDO655369:DDO655424 DNK655369:DNK655424 DXG655369:DXG655424 EHC655369:EHC655424 EQY655369:EQY655424 FAU655369:FAU655424 FKQ655369:FKQ655424 FUM655369:FUM655424 GEI655369:GEI655424 GOE655369:GOE655424 GYA655369:GYA655424 HHW655369:HHW655424 HRS655369:HRS655424 IBO655369:IBO655424 ILK655369:ILK655424 IVG655369:IVG655424 JFC655369:JFC655424 JOY655369:JOY655424 JYU655369:JYU655424 KIQ655369:KIQ655424 KSM655369:KSM655424 LCI655369:LCI655424 LME655369:LME655424 LWA655369:LWA655424 MFW655369:MFW655424 MPS655369:MPS655424 MZO655369:MZO655424 NJK655369:NJK655424 NTG655369:NTG655424 ODC655369:ODC655424 OMY655369:OMY655424 OWU655369:OWU655424 PGQ655369:PGQ655424 PQM655369:PQM655424 QAI655369:QAI655424 QKE655369:QKE655424 QUA655369:QUA655424 RDW655369:RDW655424 RNS655369:RNS655424 RXO655369:RXO655424 SHK655369:SHK655424 SRG655369:SRG655424 TBC655369:TBC655424 TKY655369:TKY655424 TUU655369:TUU655424 UEQ655369:UEQ655424 UOM655369:UOM655424 UYI655369:UYI655424 VIE655369:VIE655424 VSA655369:VSA655424 WBW655369:WBW655424 WLS655369:WLS655424 WVO655369:WVO655424 G720905:G720960 JC720905:JC720960 SY720905:SY720960 ACU720905:ACU720960 AMQ720905:AMQ720960 AWM720905:AWM720960 BGI720905:BGI720960 BQE720905:BQE720960 CAA720905:CAA720960 CJW720905:CJW720960 CTS720905:CTS720960 DDO720905:DDO720960 DNK720905:DNK720960 DXG720905:DXG720960 EHC720905:EHC720960 EQY720905:EQY720960 FAU720905:FAU720960 FKQ720905:FKQ720960 FUM720905:FUM720960 GEI720905:GEI720960 GOE720905:GOE720960 GYA720905:GYA720960 HHW720905:HHW720960 HRS720905:HRS720960 IBO720905:IBO720960 ILK720905:ILK720960 IVG720905:IVG720960 JFC720905:JFC720960 JOY720905:JOY720960 JYU720905:JYU720960 KIQ720905:KIQ720960 KSM720905:KSM720960 LCI720905:LCI720960 LME720905:LME720960 LWA720905:LWA720960 MFW720905:MFW720960 MPS720905:MPS720960 MZO720905:MZO720960 NJK720905:NJK720960 NTG720905:NTG720960 ODC720905:ODC720960 OMY720905:OMY720960 OWU720905:OWU720960 PGQ720905:PGQ720960 PQM720905:PQM720960 QAI720905:QAI720960 QKE720905:QKE720960 QUA720905:QUA720960 RDW720905:RDW720960 RNS720905:RNS720960 RXO720905:RXO720960 SHK720905:SHK720960 SRG720905:SRG720960 TBC720905:TBC720960 TKY720905:TKY720960 TUU720905:TUU720960 UEQ720905:UEQ720960 UOM720905:UOM720960 UYI720905:UYI720960 VIE720905:VIE720960 VSA720905:VSA720960 WBW720905:WBW720960 WLS720905:WLS720960 WVO720905:WVO720960 G786441:G786496 JC786441:JC786496 SY786441:SY786496 ACU786441:ACU786496 AMQ786441:AMQ786496 AWM786441:AWM786496 BGI786441:BGI786496 BQE786441:BQE786496 CAA786441:CAA786496 CJW786441:CJW786496 CTS786441:CTS786496 DDO786441:DDO786496 DNK786441:DNK786496 DXG786441:DXG786496 EHC786441:EHC786496 EQY786441:EQY786496 FAU786441:FAU786496 FKQ786441:FKQ786496 FUM786441:FUM786496 GEI786441:GEI786496 GOE786441:GOE786496 GYA786441:GYA786496 HHW786441:HHW786496 HRS786441:HRS786496 IBO786441:IBO786496 ILK786441:ILK786496 IVG786441:IVG786496 JFC786441:JFC786496 JOY786441:JOY786496 JYU786441:JYU786496 KIQ786441:KIQ786496 KSM786441:KSM786496 LCI786441:LCI786496 LME786441:LME786496 LWA786441:LWA786496 MFW786441:MFW786496 MPS786441:MPS786496 MZO786441:MZO786496 NJK786441:NJK786496 NTG786441:NTG786496 ODC786441:ODC786496 OMY786441:OMY786496 OWU786441:OWU786496 PGQ786441:PGQ786496 PQM786441:PQM786496 QAI786441:QAI786496 QKE786441:QKE786496 QUA786441:QUA786496 RDW786441:RDW786496 RNS786441:RNS786496 RXO786441:RXO786496 SHK786441:SHK786496 SRG786441:SRG786496 TBC786441:TBC786496 TKY786441:TKY786496 TUU786441:TUU786496 UEQ786441:UEQ786496 UOM786441:UOM786496 UYI786441:UYI786496 VIE786441:VIE786496 VSA786441:VSA786496 WBW786441:WBW786496 WLS786441:WLS786496 WVO786441:WVO786496 G851977:G852032 JC851977:JC852032 SY851977:SY852032 ACU851977:ACU852032 AMQ851977:AMQ852032 AWM851977:AWM852032 BGI851977:BGI852032 BQE851977:BQE852032 CAA851977:CAA852032 CJW851977:CJW852032 CTS851977:CTS852032 DDO851977:DDO852032 DNK851977:DNK852032 DXG851977:DXG852032 EHC851977:EHC852032 EQY851977:EQY852032 FAU851977:FAU852032 FKQ851977:FKQ852032 FUM851977:FUM852032 GEI851977:GEI852032 GOE851977:GOE852032 GYA851977:GYA852032 HHW851977:HHW852032 HRS851977:HRS852032 IBO851977:IBO852032 ILK851977:ILK852032 IVG851977:IVG852032 JFC851977:JFC852032 JOY851977:JOY852032 JYU851977:JYU852032 KIQ851977:KIQ852032 KSM851977:KSM852032 LCI851977:LCI852032 LME851977:LME852032 LWA851977:LWA852032 MFW851977:MFW852032 MPS851977:MPS852032 MZO851977:MZO852032 NJK851977:NJK852032 NTG851977:NTG852032 ODC851977:ODC852032 OMY851977:OMY852032 OWU851977:OWU852032 PGQ851977:PGQ852032 PQM851977:PQM852032 QAI851977:QAI852032 QKE851977:QKE852032 QUA851977:QUA852032 RDW851977:RDW852032 RNS851977:RNS852032 RXO851977:RXO852032 SHK851977:SHK852032 SRG851977:SRG852032 TBC851977:TBC852032 TKY851977:TKY852032 TUU851977:TUU852032 UEQ851977:UEQ852032 UOM851977:UOM852032 UYI851977:UYI852032 VIE851977:VIE852032 VSA851977:VSA852032 WBW851977:WBW852032 WLS851977:WLS852032 WVO851977:WVO852032 G917513:G917568 JC917513:JC917568 SY917513:SY917568 ACU917513:ACU917568 AMQ917513:AMQ917568 AWM917513:AWM917568 BGI917513:BGI917568 BQE917513:BQE917568 CAA917513:CAA917568 CJW917513:CJW917568 CTS917513:CTS917568 DDO917513:DDO917568 DNK917513:DNK917568 DXG917513:DXG917568 EHC917513:EHC917568 EQY917513:EQY917568 FAU917513:FAU917568 FKQ917513:FKQ917568 FUM917513:FUM917568 GEI917513:GEI917568 GOE917513:GOE917568 GYA917513:GYA917568 HHW917513:HHW917568 HRS917513:HRS917568 IBO917513:IBO917568 ILK917513:ILK917568 IVG917513:IVG917568 JFC917513:JFC917568 JOY917513:JOY917568 JYU917513:JYU917568 KIQ917513:KIQ917568 KSM917513:KSM917568 LCI917513:LCI917568 LME917513:LME917568 LWA917513:LWA917568 MFW917513:MFW917568 MPS917513:MPS917568 MZO917513:MZO917568 NJK917513:NJK917568 NTG917513:NTG917568 ODC917513:ODC917568 OMY917513:OMY917568 OWU917513:OWU917568 PGQ917513:PGQ917568 PQM917513:PQM917568 QAI917513:QAI917568 QKE917513:QKE917568 QUA917513:QUA917568 RDW917513:RDW917568 RNS917513:RNS917568 RXO917513:RXO917568 SHK917513:SHK917568 SRG917513:SRG917568 TBC917513:TBC917568 TKY917513:TKY917568 TUU917513:TUU917568 UEQ917513:UEQ917568 UOM917513:UOM917568 UYI917513:UYI917568 VIE917513:VIE917568 VSA917513:VSA917568 WBW917513:WBW917568 WLS917513:WLS917568 WVO917513:WVO917568 G983049:G983104 JC983049:JC983104 SY983049:SY983104 ACU983049:ACU983104 AMQ983049:AMQ983104 AWM983049:AWM983104 BGI983049:BGI983104 BQE983049:BQE983104 CAA983049:CAA983104 CJW983049:CJW983104 CTS983049:CTS983104 DDO983049:DDO983104 DNK983049:DNK983104 DXG983049:DXG983104 EHC983049:EHC983104 EQY983049:EQY983104 FAU983049:FAU983104 FKQ983049:FKQ983104 FUM983049:FUM983104 GEI983049:GEI983104 GOE983049:GOE983104 GYA983049:GYA983104 HHW983049:HHW983104 HRS983049:HRS983104 IBO983049:IBO983104 ILK983049:ILK983104 IVG983049:IVG983104 JFC983049:JFC983104 JOY983049:JOY983104 JYU983049:JYU983104 KIQ983049:KIQ983104 KSM983049:KSM983104 LCI983049:LCI983104 LME983049:LME983104 LWA983049:LWA983104 MFW983049:MFW983104 MPS983049:MPS983104 MZO983049:MZO983104 NJK983049:NJK983104 NTG983049:NTG983104 ODC983049:ODC983104 OMY983049:OMY983104 OWU983049:OWU983104 PGQ983049:PGQ983104 PQM983049:PQM983104 QAI983049:QAI983104 QKE983049:QKE983104 QUA983049:QUA983104 RDW983049:RDW983104 RNS983049:RNS983104 RXO983049:RXO983104 SHK983049:SHK983104 SRG983049:SRG983104 TBC983049:TBC983104 TKY983049:TKY983104 TUU983049:TUU983104 UEQ983049:UEQ983104 UOM983049:UOM983104 UYI983049:UYI983104 VIE983049:VIE983104 VSA983049:VSA983104 WBW983049:WBW983104 WLS983049:WLS983104 WVO983049:WVO983104">
      <formula1>Causa</formula1>
    </dataValidation>
    <dataValidation type="list" showInputMessage="1" showErrorMessage="1" errorTitle="Rechazado" error="Solo son validadas las opciones de la lista" sqref="BL9 LH9 VD9 AEZ9 AOV9 AYR9 BIN9 BSJ9 CCF9 CMB9 CVX9 DFT9 DPP9 DZL9 EJH9 ETD9 FCZ9 FMV9 FWR9 GGN9 GQJ9 HAF9 HKB9 HTX9 IDT9 INP9 IXL9 JHH9 JRD9 KAZ9 KKV9 KUR9 LEN9 LOJ9 LYF9 MIB9 MRX9 NBT9 NLP9 NVL9 OFH9 OPD9 OYZ9 PIV9 PSR9 QCN9 QMJ9 QWF9 RGB9 RPX9 RZT9 SJP9 STL9 TDH9 TND9 TWZ9 UGV9 UQR9 VAN9 VKJ9 VUF9 WEB9 WNX9 WXT9 BL65545 LH65545 VD65545 AEZ65545 AOV65545 AYR65545 BIN65545 BSJ65545 CCF65545 CMB65545 CVX65545 DFT65545 DPP65545 DZL65545 EJH65545 ETD65545 FCZ65545 FMV65545 FWR65545 GGN65545 GQJ65545 HAF65545 HKB65545 HTX65545 IDT65545 INP65545 IXL65545 JHH65545 JRD65545 KAZ65545 KKV65545 KUR65545 LEN65545 LOJ65545 LYF65545 MIB65545 MRX65545 NBT65545 NLP65545 NVL65545 OFH65545 OPD65545 OYZ65545 PIV65545 PSR65545 QCN65545 QMJ65545 QWF65545 RGB65545 RPX65545 RZT65545 SJP65545 STL65545 TDH65545 TND65545 TWZ65545 UGV65545 UQR65545 VAN65545 VKJ65545 VUF65545 WEB65545 WNX65545 WXT65545 BL131081 LH131081 VD131081 AEZ131081 AOV131081 AYR131081 BIN131081 BSJ131081 CCF131081 CMB131081 CVX131081 DFT131081 DPP131081 DZL131081 EJH131081 ETD131081 FCZ131081 FMV131081 FWR131081 GGN131081 GQJ131081 HAF131081 HKB131081 HTX131081 IDT131081 INP131081 IXL131081 JHH131081 JRD131081 KAZ131081 KKV131081 KUR131081 LEN131081 LOJ131081 LYF131081 MIB131081 MRX131081 NBT131081 NLP131081 NVL131081 OFH131081 OPD131081 OYZ131081 PIV131081 PSR131081 QCN131081 QMJ131081 QWF131081 RGB131081 RPX131081 RZT131081 SJP131081 STL131081 TDH131081 TND131081 TWZ131081 UGV131081 UQR131081 VAN131081 VKJ131081 VUF131081 WEB131081 WNX131081 WXT131081 BL196617 LH196617 VD196617 AEZ196617 AOV196617 AYR196617 BIN196617 BSJ196617 CCF196617 CMB196617 CVX196617 DFT196617 DPP196617 DZL196617 EJH196617 ETD196617 FCZ196617 FMV196617 FWR196617 GGN196617 GQJ196617 HAF196617 HKB196617 HTX196617 IDT196617 INP196617 IXL196617 JHH196617 JRD196617 KAZ196617 KKV196617 KUR196617 LEN196617 LOJ196617 LYF196617 MIB196617 MRX196617 NBT196617 NLP196617 NVL196617 OFH196617 OPD196617 OYZ196617 PIV196617 PSR196617 QCN196617 QMJ196617 QWF196617 RGB196617 RPX196617 RZT196617 SJP196617 STL196617 TDH196617 TND196617 TWZ196617 UGV196617 UQR196617 VAN196617 VKJ196617 VUF196617 WEB196617 WNX196617 WXT196617 BL262153 LH262153 VD262153 AEZ262153 AOV262153 AYR262153 BIN262153 BSJ262153 CCF262153 CMB262153 CVX262153 DFT262153 DPP262153 DZL262153 EJH262153 ETD262153 FCZ262153 FMV262153 FWR262153 GGN262153 GQJ262153 HAF262153 HKB262153 HTX262153 IDT262153 INP262153 IXL262153 JHH262153 JRD262153 KAZ262153 KKV262153 KUR262153 LEN262153 LOJ262153 LYF262153 MIB262153 MRX262153 NBT262153 NLP262153 NVL262153 OFH262153 OPD262153 OYZ262153 PIV262153 PSR262153 QCN262153 QMJ262153 QWF262153 RGB262153 RPX262153 RZT262153 SJP262153 STL262153 TDH262153 TND262153 TWZ262153 UGV262153 UQR262153 VAN262153 VKJ262153 VUF262153 WEB262153 WNX262153 WXT262153 BL327689 LH327689 VD327689 AEZ327689 AOV327689 AYR327689 BIN327689 BSJ327689 CCF327689 CMB327689 CVX327689 DFT327689 DPP327689 DZL327689 EJH327689 ETD327689 FCZ327689 FMV327689 FWR327689 GGN327689 GQJ327689 HAF327689 HKB327689 HTX327689 IDT327689 INP327689 IXL327689 JHH327689 JRD327689 KAZ327689 KKV327689 KUR327689 LEN327689 LOJ327689 LYF327689 MIB327689 MRX327689 NBT327689 NLP327689 NVL327689 OFH327689 OPD327689 OYZ327689 PIV327689 PSR327689 QCN327689 QMJ327689 QWF327689 RGB327689 RPX327689 RZT327689 SJP327689 STL327689 TDH327689 TND327689 TWZ327689 UGV327689 UQR327689 VAN327689 VKJ327689 VUF327689 WEB327689 WNX327689 WXT327689 BL393225 LH393225 VD393225 AEZ393225 AOV393225 AYR393225 BIN393225 BSJ393225 CCF393225 CMB393225 CVX393225 DFT393225 DPP393225 DZL393225 EJH393225 ETD393225 FCZ393225 FMV393225 FWR393225 GGN393225 GQJ393225 HAF393225 HKB393225 HTX393225 IDT393225 INP393225 IXL393225 JHH393225 JRD393225 KAZ393225 KKV393225 KUR393225 LEN393225 LOJ393225 LYF393225 MIB393225 MRX393225 NBT393225 NLP393225 NVL393225 OFH393225 OPD393225 OYZ393225 PIV393225 PSR393225 QCN393225 QMJ393225 QWF393225 RGB393225 RPX393225 RZT393225 SJP393225 STL393225 TDH393225 TND393225 TWZ393225 UGV393225 UQR393225 VAN393225 VKJ393225 VUF393225 WEB393225 WNX393225 WXT393225 BL458761 LH458761 VD458761 AEZ458761 AOV458761 AYR458761 BIN458761 BSJ458761 CCF458761 CMB458761 CVX458761 DFT458761 DPP458761 DZL458761 EJH458761 ETD458761 FCZ458761 FMV458761 FWR458761 GGN458761 GQJ458761 HAF458761 HKB458761 HTX458761 IDT458761 INP458761 IXL458761 JHH458761 JRD458761 KAZ458761 KKV458761 KUR458761 LEN458761 LOJ458761 LYF458761 MIB458761 MRX458761 NBT458761 NLP458761 NVL458761 OFH458761 OPD458761 OYZ458761 PIV458761 PSR458761 QCN458761 QMJ458761 QWF458761 RGB458761 RPX458761 RZT458761 SJP458761 STL458761 TDH458761 TND458761 TWZ458761 UGV458761 UQR458761 VAN458761 VKJ458761 VUF458761 WEB458761 WNX458761 WXT458761 BL524297 LH524297 VD524297 AEZ524297 AOV524297 AYR524297 BIN524297 BSJ524297 CCF524297 CMB524297 CVX524297 DFT524297 DPP524297 DZL524297 EJH524297 ETD524297 FCZ524297 FMV524297 FWR524297 GGN524297 GQJ524297 HAF524297 HKB524297 HTX524297 IDT524297 INP524297 IXL524297 JHH524297 JRD524297 KAZ524297 KKV524297 KUR524297 LEN524297 LOJ524297 LYF524297 MIB524297 MRX524297 NBT524297 NLP524297 NVL524297 OFH524297 OPD524297 OYZ524297 PIV524297 PSR524297 QCN524297 QMJ524297 QWF524297 RGB524297 RPX524297 RZT524297 SJP524297 STL524297 TDH524297 TND524297 TWZ524297 UGV524297 UQR524297 VAN524297 VKJ524297 VUF524297 WEB524297 WNX524297 WXT524297 BL589833 LH589833 VD589833 AEZ589833 AOV589833 AYR589833 BIN589833 BSJ589833 CCF589833 CMB589833 CVX589833 DFT589833 DPP589833 DZL589833 EJH589833 ETD589833 FCZ589833 FMV589833 FWR589833 GGN589833 GQJ589833 HAF589833 HKB589833 HTX589833 IDT589833 INP589833 IXL589833 JHH589833 JRD589833 KAZ589833 KKV589833 KUR589833 LEN589833 LOJ589833 LYF589833 MIB589833 MRX589833 NBT589833 NLP589833 NVL589833 OFH589833 OPD589833 OYZ589833 PIV589833 PSR589833 QCN589833 QMJ589833 QWF589833 RGB589833 RPX589833 RZT589833 SJP589833 STL589833 TDH589833 TND589833 TWZ589833 UGV589833 UQR589833 VAN589833 VKJ589833 VUF589833 WEB589833 WNX589833 WXT589833 BL655369 LH655369 VD655369 AEZ655369 AOV655369 AYR655369 BIN655369 BSJ655369 CCF655369 CMB655369 CVX655369 DFT655369 DPP655369 DZL655369 EJH655369 ETD655369 FCZ655369 FMV655369 FWR655369 GGN655369 GQJ655369 HAF655369 HKB655369 HTX655369 IDT655369 INP655369 IXL655369 JHH655369 JRD655369 KAZ655369 KKV655369 KUR655369 LEN655369 LOJ655369 LYF655369 MIB655369 MRX655369 NBT655369 NLP655369 NVL655369 OFH655369 OPD655369 OYZ655369 PIV655369 PSR655369 QCN655369 QMJ655369 QWF655369 RGB655369 RPX655369 RZT655369 SJP655369 STL655369 TDH655369 TND655369 TWZ655369 UGV655369 UQR655369 VAN655369 VKJ655369 VUF655369 WEB655369 WNX655369 WXT655369 BL720905 LH720905 VD720905 AEZ720905 AOV720905 AYR720905 BIN720905 BSJ720905 CCF720905 CMB720905 CVX720905 DFT720905 DPP720905 DZL720905 EJH720905 ETD720905 FCZ720905 FMV720905 FWR720905 GGN720905 GQJ720905 HAF720905 HKB720905 HTX720905 IDT720905 INP720905 IXL720905 JHH720905 JRD720905 KAZ720905 KKV720905 KUR720905 LEN720905 LOJ720905 LYF720905 MIB720905 MRX720905 NBT720905 NLP720905 NVL720905 OFH720905 OPD720905 OYZ720905 PIV720905 PSR720905 QCN720905 QMJ720905 QWF720905 RGB720905 RPX720905 RZT720905 SJP720905 STL720905 TDH720905 TND720905 TWZ720905 UGV720905 UQR720905 VAN720905 VKJ720905 VUF720905 WEB720905 WNX720905 WXT720905 BL786441 LH786441 VD786441 AEZ786441 AOV786441 AYR786441 BIN786441 BSJ786441 CCF786441 CMB786441 CVX786441 DFT786441 DPP786441 DZL786441 EJH786441 ETD786441 FCZ786441 FMV786441 FWR786441 GGN786441 GQJ786441 HAF786441 HKB786441 HTX786441 IDT786441 INP786441 IXL786441 JHH786441 JRD786441 KAZ786441 KKV786441 KUR786441 LEN786441 LOJ786441 LYF786441 MIB786441 MRX786441 NBT786441 NLP786441 NVL786441 OFH786441 OPD786441 OYZ786441 PIV786441 PSR786441 QCN786441 QMJ786441 QWF786441 RGB786441 RPX786441 RZT786441 SJP786441 STL786441 TDH786441 TND786441 TWZ786441 UGV786441 UQR786441 VAN786441 VKJ786441 VUF786441 WEB786441 WNX786441 WXT786441 BL851977 LH851977 VD851977 AEZ851977 AOV851977 AYR851977 BIN851977 BSJ851977 CCF851977 CMB851977 CVX851977 DFT851977 DPP851977 DZL851977 EJH851977 ETD851977 FCZ851977 FMV851977 FWR851977 GGN851977 GQJ851977 HAF851977 HKB851977 HTX851977 IDT851977 INP851977 IXL851977 JHH851977 JRD851977 KAZ851977 KKV851977 KUR851977 LEN851977 LOJ851977 LYF851977 MIB851977 MRX851977 NBT851977 NLP851977 NVL851977 OFH851977 OPD851977 OYZ851977 PIV851977 PSR851977 QCN851977 QMJ851977 QWF851977 RGB851977 RPX851977 RZT851977 SJP851977 STL851977 TDH851977 TND851977 TWZ851977 UGV851977 UQR851977 VAN851977 VKJ851977 VUF851977 WEB851977 WNX851977 WXT851977 BL917513 LH917513 VD917513 AEZ917513 AOV917513 AYR917513 BIN917513 BSJ917513 CCF917513 CMB917513 CVX917513 DFT917513 DPP917513 DZL917513 EJH917513 ETD917513 FCZ917513 FMV917513 FWR917513 GGN917513 GQJ917513 HAF917513 HKB917513 HTX917513 IDT917513 INP917513 IXL917513 JHH917513 JRD917513 KAZ917513 KKV917513 KUR917513 LEN917513 LOJ917513 LYF917513 MIB917513 MRX917513 NBT917513 NLP917513 NVL917513 OFH917513 OPD917513 OYZ917513 PIV917513 PSR917513 QCN917513 QMJ917513 QWF917513 RGB917513 RPX917513 RZT917513 SJP917513 STL917513 TDH917513 TND917513 TWZ917513 UGV917513 UQR917513 VAN917513 VKJ917513 VUF917513 WEB917513 WNX917513 WXT917513 BL983049 LH983049 VD983049 AEZ983049 AOV983049 AYR983049 BIN983049 BSJ983049 CCF983049 CMB983049 CVX983049 DFT983049 DPP983049 DZL983049 EJH983049 ETD983049 FCZ983049 FMV983049 FWR983049 GGN983049 GQJ983049 HAF983049 HKB983049 HTX983049 IDT983049 INP983049 IXL983049 JHH983049 JRD983049 KAZ983049 KKV983049 KUR983049 LEN983049 LOJ983049 LYF983049 MIB983049 MRX983049 NBT983049 NLP983049 NVL983049 OFH983049 OPD983049 OYZ983049 PIV983049 PSR983049 QCN983049 QMJ983049 QWF983049 RGB983049 RPX983049 RZT983049 SJP983049 STL983049 TDH983049 TND983049 TWZ983049 UGV983049 UQR983049 VAN983049 VKJ983049 VUF983049 WEB983049 WNX983049 WXT983049 BL11:BL16 LH11:LH16 VD11:VD16 AEZ11:AEZ16 AOV11:AOV16 AYR11:AYR16 BIN11:BIN16 BSJ11:BSJ16 CCF11:CCF16 CMB11:CMB16 CVX11:CVX16 DFT11:DFT16 DPP11:DPP16 DZL11:DZL16 EJH11:EJH16 ETD11:ETD16 FCZ11:FCZ16 FMV11:FMV16 FWR11:FWR16 GGN11:GGN16 GQJ11:GQJ16 HAF11:HAF16 HKB11:HKB16 HTX11:HTX16 IDT11:IDT16 INP11:INP16 IXL11:IXL16 JHH11:JHH16 JRD11:JRD16 KAZ11:KAZ16 KKV11:KKV16 KUR11:KUR16 LEN11:LEN16 LOJ11:LOJ16 LYF11:LYF16 MIB11:MIB16 MRX11:MRX16 NBT11:NBT16 NLP11:NLP16 NVL11:NVL16 OFH11:OFH16 OPD11:OPD16 OYZ11:OYZ16 PIV11:PIV16 PSR11:PSR16 QCN11:QCN16 QMJ11:QMJ16 QWF11:QWF16 RGB11:RGB16 RPX11:RPX16 RZT11:RZT16 SJP11:SJP16 STL11:STL16 TDH11:TDH16 TND11:TND16 TWZ11:TWZ16 UGV11:UGV16 UQR11:UQR16 VAN11:VAN16 VKJ11:VKJ16 VUF11:VUF16 WEB11:WEB16 WNX11:WNX16 WXT11:WXT16 BL65547:BL65552 LH65547:LH65552 VD65547:VD65552 AEZ65547:AEZ65552 AOV65547:AOV65552 AYR65547:AYR65552 BIN65547:BIN65552 BSJ65547:BSJ65552 CCF65547:CCF65552 CMB65547:CMB65552 CVX65547:CVX65552 DFT65547:DFT65552 DPP65547:DPP65552 DZL65547:DZL65552 EJH65547:EJH65552 ETD65547:ETD65552 FCZ65547:FCZ65552 FMV65547:FMV65552 FWR65547:FWR65552 GGN65547:GGN65552 GQJ65547:GQJ65552 HAF65547:HAF65552 HKB65547:HKB65552 HTX65547:HTX65552 IDT65547:IDT65552 INP65547:INP65552 IXL65547:IXL65552 JHH65547:JHH65552 JRD65547:JRD65552 KAZ65547:KAZ65552 KKV65547:KKV65552 KUR65547:KUR65552 LEN65547:LEN65552 LOJ65547:LOJ65552 LYF65547:LYF65552 MIB65547:MIB65552 MRX65547:MRX65552 NBT65547:NBT65552 NLP65547:NLP65552 NVL65547:NVL65552 OFH65547:OFH65552 OPD65547:OPD65552 OYZ65547:OYZ65552 PIV65547:PIV65552 PSR65547:PSR65552 QCN65547:QCN65552 QMJ65547:QMJ65552 QWF65547:QWF65552 RGB65547:RGB65552 RPX65547:RPX65552 RZT65547:RZT65552 SJP65547:SJP65552 STL65547:STL65552 TDH65547:TDH65552 TND65547:TND65552 TWZ65547:TWZ65552 UGV65547:UGV65552 UQR65547:UQR65552 VAN65547:VAN65552 VKJ65547:VKJ65552 VUF65547:VUF65552 WEB65547:WEB65552 WNX65547:WNX65552 WXT65547:WXT65552 BL131083:BL131088 LH131083:LH131088 VD131083:VD131088 AEZ131083:AEZ131088 AOV131083:AOV131088 AYR131083:AYR131088 BIN131083:BIN131088 BSJ131083:BSJ131088 CCF131083:CCF131088 CMB131083:CMB131088 CVX131083:CVX131088 DFT131083:DFT131088 DPP131083:DPP131088 DZL131083:DZL131088 EJH131083:EJH131088 ETD131083:ETD131088 FCZ131083:FCZ131088 FMV131083:FMV131088 FWR131083:FWR131088 GGN131083:GGN131088 GQJ131083:GQJ131088 HAF131083:HAF131088 HKB131083:HKB131088 HTX131083:HTX131088 IDT131083:IDT131088 INP131083:INP131088 IXL131083:IXL131088 JHH131083:JHH131088 JRD131083:JRD131088 KAZ131083:KAZ131088 KKV131083:KKV131088 KUR131083:KUR131088 LEN131083:LEN131088 LOJ131083:LOJ131088 LYF131083:LYF131088 MIB131083:MIB131088 MRX131083:MRX131088 NBT131083:NBT131088 NLP131083:NLP131088 NVL131083:NVL131088 OFH131083:OFH131088 OPD131083:OPD131088 OYZ131083:OYZ131088 PIV131083:PIV131088 PSR131083:PSR131088 QCN131083:QCN131088 QMJ131083:QMJ131088 QWF131083:QWF131088 RGB131083:RGB131088 RPX131083:RPX131088 RZT131083:RZT131088 SJP131083:SJP131088 STL131083:STL131088 TDH131083:TDH131088 TND131083:TND131088 TWZ131083:TWZ131088 UGV131083:UGV131088 UQR131083:UQR131088 VAN131083:VAN131088 VKJ131083:VKJ131088 VUF131083:VUF131088 WEB131083:WEB131088 WNX131083:WNX131088 WXT131083:WXT131088 BL196619:BL196624 LH196619:LH196624 VD196619:VD196624 AEZ196619:AEZ196624 AOV196619:AOV196624 AYR196619:AYR196624 BIN196619:BIN196624 BSJ196619:BSJ196624 CCF196619:CCF196624 CMB196619:CMB196624 CVX196619:CVX196624 DFT196619:DFT196624 DPP196619:DPP196624 DZL196619:DZL196624 EJH196619:EJH196624 ETD196619:ETD196624 FCZ196619:FCZ196624 FMV196619:FMV196624 FWR196619:FWR196624 GGN196619:GGN196624 GQJ196619:GQJ196624 HAF196619:HAF196624 HKB196619:HKB196624 HTX196619:HTX196624 IDT196619:IDT196624 INP196619:INP196624 IXL196619:IXL196624 JHH196619:JHH196624 JRD196619:JRD196624 KAZ196619:KAZ196624 KKV196619:KKV196624 KUR196619:KUR196624 LEN196619:LEN196624 LOJ196619:LOJ196624 LYF196619:LYF196624 MIB196619:MIB196624 MRX196619:MRX196624 NBT196619:NBT196624 NLP196619:NLP196624 NVL196619:NVL196624 OFH196619:OFH196624 OPD196619:OPD196624 OYZ196619:OYZ196624 PIV196619:PIV196624 PSR196619:PSR196624 QCN196619:QCN196624 QMJ196619:QMJ196624 QWF196619:QWF196624 RGB196619:RGB196624 RPX196619:RPX196624 RZT196619:RZT196624 SJP196619:SJP196624 STL196619:STL196624 TDH196619:TDH196624 TND196619:TND196624 TWZ196619:TWZ196624 UGV196619:UGV196624 UQR196619:UQR196624 VAN196619:VAN196624 VKJ196619:VKJ196624 VUF196619:VUF196624 WEB196619:WEB196624 WNX196619:WNX196624 WXT196619:WXT196624 BL262155:BL262160 LH262155:LH262160 VD262155:VD262160 AEZ262155:AEZ262160 AOV262155:AOV262160 AYR262155:AYR262160 BIN262155:BIN262160 BSJ262155:BSJ262160 CCF262155:CCF262160 CMB262155:CMB262160 CVX262155:CVX262160 DFT262155:DFT262160 DPP262155:DPP262160 DZL262155:DZL262160 EJH262155:EJH262160 ETD262155:ETD262160 FCZ262155:FCZ262160 FMV262155:FMV262160 FWR262155:FWR262160 GGN262155:GGN262160 GQJ262155:GQJ262160 HAF262155:HAF262160 HKB262155:HKB262160 HTX262155:HTX262160 IDT262155:IDT262160 INP262155:INP262160 IXL262155:IXL262160 JHH262155:JHH262160 JRD262155:JRD262160 KAZ262155:KAZ262160 KKV262155:KKV262160 KUR262155:KUR262160 LEN262155:LEN262160 LOJ262155:LOJ262160 LYF262155:LYF262160 MIB262155:MIB262160 MRX262155:MRX262160 NBT262155:NBT262160 NLP262155:NLP262160 NVL262155:NVL262160 OFH262155:OFH262160 OPD262155:OPD262160 OYZ262155:OYZ262160 PIV262155:PIV262160 PSR262155:PSR262160 QCN262155:QCN262160 QMJ262155:QMJ262160 QWF262155:QWF262160 RGB262155:RGB262160 RPX262155:RPX262160 RZT262155:RZT262160 SJP262155:SJP262160 STL262155:STL262160 TDH262155:TDH262160 TND262155:TND262160 TWZ262155:TWZ262160 UGV262155:UGV262160 UQR262155:UQR262160 VAN262155:VAN262160 VKJ262155:VKJ262160 VUF262155:VUF262160 WEB262155:WEB262160 WNX262155:WNX262160 WXT262155:WXT262160 BL327691:BL327696 LH327691:LH327696 VD327691:VD327696 AEZ327691:AEZ327696 AOV327691:AOV327696 AYR327691:AYR327696 BIN327691:BIN327696 BSJ327691:BSJ327696 CCF327691:CCF327696 CMB327691:CMB327696 CVX327691:CVX327696 DFT327691:DFT327696 DPP327691:DPP327696 DZL327691:DZL327696 EJH327691:EJH327696 ETD327691:ETD327696 FCZ327691:FCZ327696 FMV327691:FMV327696 FWR327691:FWR327696 GGN327691:GGN327696 GQJ327691:GQJ327696 HAF327691:HAF327696 HKB327691:HKB327696 HTX327691:HTX327696 IDT327691:IDT327696 INP327691:INP327696 IXL327691:IXL327696 JHH327691:JHH327696 JRD327691:JRD327696 KAZ327691:KAZ327696 KKV327691:KKV327696 KUR327691:KUR327696 LEN327691:LEN327696 LOJ327691:LOJ327696 LYF327691:LYF327696 MIB327691:MIB327696 MRX327691:MRX327696 NBT327691:NBT327696 NLP327691:NLP327696 NVL327691:NVL327696 OFH327691:OFH327696 OPD327691:OPD327696 OYZ327691:OYZ327696 PIV327691:PIV327696 PSR327691:PSR327696 QCN327691:QCN327696 QMJ327691:QMJ327696 QWF327691:QWF327696 RGB327691:RGB327696 RPX327691:RPX327696 RZT327691:RZT327696 SJP327691:SJP327696 STL327691:STL327696 TDH327691:TDH327696 TND327691:TND327696 TWZ327691:TWZ327696 UGV327691:UGV327696 UQR327691:UQR327696 VAN327691:VAN327696 VKJ327691:VKJ327696 VUF327691:VUF327696 WEB327691:WEB327696 WNX327691:WNX327696 WXT327691:WXT327696 BL393227:BL393232 LH393227:LH393232 VD393227:VD393232 AEZ393227:AEZ393232 AOV393227:AOV393232 AYR393227:AYR393232 BIN393227:BIN393232 BSJ393227:BSJ393232 CCF393227:CCF393232 CMB393227:CMB393232 CVX393227:CVX393232 DFT393227:DFT393232 DPP393227:DPP393232 DZL393227:DZL393232 EJH393227:EJH393232 ETD393227:ETD393232 FCZ393227:FCZ393232 FMV393227:FMV393232 FWR393227:FWR393232 GGN393227:GGN393232 GQJ393227:GQJ393232 HAF393227:HAF393232 HKB393227:HKB393232 HTX393227:HTX393232 IDT393227:IDT393232 INP393227:INP393232 IXL393227:IXL393232 JHH393227:JHH393232 JRD393227:JRD393232 KAZ393227:KAZ393232 KKV393227:KKV393232 KUR393227:KUR393232 LEN393227:LEN393232 LOJ393227:LOJ393232 LYF393227:LYF393232 MIB393227:MIB393232 MRX393227:MRX393232 NBT393227:NBT393232 NLP393227:NLP393232 NVL393227:NVL393232 OFH393227:OFH393232 OPD393227:OPD393232 OYZ393227:OYZ393232 PIV393227:PIV393232 PSR393227:PSR393232 QCN393227:QCN393232 QMJ393227:QMJ393232 QWF393227:QWF393232 RGB393227:RGB393232 RPX393227:RPX393232 RZT393227:RZT393232 SJP393227:SJP393232 STL393227:STL393232 TDH393227:TDH393232 TND393227:TND393232 TWZ393227:TWZ393232 UGV393227:UGV393232 UQR393227:UQR393232 VAN393227:VAN393232 VKJ393227:VKJ393232 VUF393227:VUF393232 WEB393227:WEB393232 WNX393227:WNX393232 WXT393227:WXT393232 BL458763:BL458768 LH458763:LH458768 VD458763:VD458768 AEZ458763:AEZ458768 AOV458763:AOV458768 AYR458763:AYR458768 BIN458763:BIN458768 BSJ458763:BSJ458768 CCF458763:CCF458768 CMB458763:CMB458768 CVX458763:CVX458768 DFT458763:DFT458768 DPP458763:DPP458768 DZL458763:DZL458768 EJH458763:EJH458768 ETD458763:ETD458768 FCZ458763:FCZ458768 FMV458763:FMV458768 FWR458763:FWR458768 GGN458763:GGN458768 GQJ458763:GQJ458768 HAF458763:HAF458768 HKB458763:HKB458768 HTX458763:HTX458768 IDT458763:IDT458768 INP458763:INP458768 IXL458763:IXL458768 JHH458763:JHH458768 JRD458763:JRD458768 KAZ458763:KAZ458768 KKV458763:KKV458768 KUR458763:KUR458768 LEN458763:LEN458768 LOJ458763:LOJ458768 LYF458763:LYF458768 MIB458763:MIB458768 MRX458763:MRX458768 NBT458763:NBT458768 NLP458763:NLP458768 NVL458763:NVL458768 OFH458763:OFH458768 OPD458763:OPD458768 OYZ458763:OYZ458768 PIV458763:PIV458768 PSR458763:PSR458768 QCN458763:QCN458768 QMJ458763:QMJ458768 QWF458763:QWF458768 RGB458763:RGB458768 RPX458763:RPX458768 RZT458763:RZT458768 SJP458763:SJP458768 STL458763:STL458768 TDH458763:TDH458768 TND458763:TND458768 TWZ458763:TWZ458768 UGV458763:UGV458768 UQR458763:UQR458768 VAN458763:VAN458768 VKJ458763:VKJ458768 VUF458763:VUF458768 WEB458763:WEB458768 WNX458763:WNX458768 WXT458763:WXT458768 BL524299:BL524304 LH524299:LH524304 VD524299:VD524304 AEZ524299:AEZ524304 AOV524299:AOV524304 AYR524299:AYR524304 BIN524299:BIN524304 BSJ524299:BSJ524304 CCF524299:CCF524304 CMB524299:CMB524304 CVX524299:CVX524304 DFT524299:DFT524304 DPP524299:DPP524304 DZL524299:DZL524304 EJH524299:EJH524304 ETD524299:ETD524304 FCZ524299:FCZ524304 FMV524299:FMV524304 FWR524299:FWR524304 GGN524299:GGN524304 GQJ524299:GQJ524304 HAF524299:HAF524304 HKB524299:HKB524304 HTX524299:HTX524304 IDT524299:IDT524304 INP524299:INP524304 IXL524299:IXL524304 JHH524299:JHH524304 JRD524299:JRD524304 KAZ524299:KAZ524304 KKV524299:KKV524304 KUR524299:KUR524304 LEN524299:LEN524304 LOJ524299:LOJ524304 LYF524299:LYF524304 MIB524299:MIB524304 MRX524299:MRX524304 NBT524299:NBT524304 NLP524299:NLP524304 NVL524299:NVL524304 OFH524299:OFH524304 OPD524299:OPD524304 OYZ524299:OYZ524304 PIV524299:PIV524304 PSR524299:PSR524304 QCN524299:QCN524304 QMJ524299:QMJ524304 QWF524299:QWF524304 RGB524299:RGB524304 RPX524299:RPX524304 RZT524299:RZT524304 SJP524299:SJP524304 STL524299:STL524304 TDH524299:TDH524304 TND524299:TND524304 TWZ524299:TWZ524304 UGV524299:UGV524304 UQR524299:UQR524304 VAN524299:VAN524304 VKJ524299:VKJ524304 VUF524299:VUF524304 WEB524299:WEB524304 WNX524299:WNX524304 WXT524299:WXT524304 BL589835:BL589840 LH589835:LH589840 VD589835:VD589840 AEZ589835:AEZ589840 AOV589835:AOV589840 AYR589835:AYR589840 BIN589835:BIN589840 BSJ589835:BSJ589840 CCF589835:CCF589840 CMB589835:CMB589840 CVX589835:CVX589840 DFT589835:DFT589840 DPP589835:DPP589840 DZL589835:DZL589840 EJH589835:EJH589840 ETD589835:ETD589840 FCZ589835:FCZ589840 FMV589835:FMV589840 FWR589835:FWR589840 GGN589835:GGN589840 GQJ589835:GQJ589840 HAF589835:HAF589840 HKB589835:HKB589840 HTX589835:HTX589840 IDT589835:IDT589840 INP589835:INP589840 IXL589835:IXL589840 JHH589835:JHH589840 JRD589835:JRD589840 KAZ589835:KAZ589840 KKV589835:KKV589840 KUR589835:KUR589840 LEN589835:LEN589840 LOJ589835:LOJ589840 LYF589835:LYF589840 MIB589835:MIB589840 MRX589835:MRX589840 NBT589835:NBT589840 NLP589835:NLP589840 NVL589835:NVL589840 OFH589835:OFH589840 OPD589835:OPD589840 OYZ589835:OYZ589840 PIV589835:PIV589840 PSR589835:PSR589840 QCN589835:QCN589840 QMJ589835:QMJ589840 QWF589835:QWF589840 RGB589835:RGB589840 RPX589835:RPX589840 RZT589835:RZT589840 SJP589835:SJP589840 STL589835:STL589840 TDH589835:TDH589840 TND589835:TND589840 TWZ589835:TWZ589840 UGV589835:UGV589840 UQR589835:UQR589840 VAN589835:VAN589840 VKJ589835:VKJ589840 VUF589835:VUF589840 WEB589835:WEB589840 WNX589835:WNX589840 WXT589835:WXT589840 BL655371:BL655376 LH655371:LH655376 VD655371:VD655376 AEZ655371:AEZ655376 AOV655371:AOV655376 AYR655371:AYR655376 BIN655371:BIN655376 BSJ655371:BSJ655376 CCF655371:CCF655376 CMB655371:CMB655376 CVX655371:CVX655376 DFT655371:DFT655376 DPP655371:DPP655376 DZL655371:DZL655376 EJH655371:EJH655376 ETD655371:ETD655376 FCZ655371:FCZ655376 FMV655371:FMV655376 FWR655371:FWR655376 GGN655371:GGN655376 GQJ655371:GQJ655376 HAF655371:HAF655376 HKB655371:HKB655376 HTX655371:HTX655376 IDT655371:IDT655376 INP655371:INP655376 IXL655371:IXL655376 JHH655371:JHH655376 JRD655371:JRD655376 KAZ655371:KAZ655376 KKV655371:KKV655376 KUR655371:KUR655376 LEN655371:LEN655376 LOJ655371:LOJ655376 LYF655371:LYF655376 MIB655371:MIB655376 MRX655371:MRX655376 NBT655371:NBT655376 NLP655371:NLP655376 NVL655371:NVL655376 OFH655371:OFH655376 OPD655371:OPD655376 OYZ655371:OYZ655376 PIV655371:PIV655376 PSR655371:PSR655376 QCN655371:QCN655376 QMJ655371:QMJ655376 QWF655371:QWF655376 RGB655371:RGB655376 RPX655371:RPX655376 RZT655371:RZT655376 SJP655371:SJP655376 STL655371:STL655376 TDH655371:TDH655376 TND655371:TND655376 TWZ655371:TWZ655376 UGV655371:UGV655376 UQR655371:UQR655376 VAN655371:VAN655376 VKJ655371:VKJ655376 VUF655371:VUF655376 WEB655371:WEB655376 WNX655371:WNX655376 WXT655371:WXT655376 BL720907:BL720912 LH720907:LH720912 VD720907:VD720912 AEZ720907:AEZ720912 AOV720907:AOV720912 AYR720907:AYR720912 BIN720907:BIN720912 BSJ720907:BSJ720912 CCF720907:CCF720912 CMB720907:CMB720912 CVX720907:CVX720912 DFT720907:DFT720912 DPP720907:DPP720912 DZL720907:DZL720912 EJH720907:EJH720912 ETD720907:ETD720912 FCZ720907:FCZ720912 FMV720907:FMV720912 FWR720907:FWR720912 GGN720907:GGN720912 GQJ720907:GQJ720912 HAF720907:HAF720912 HKB720907:HKB720912 HTX720907:HTX720912 IDT720907:IDT720912 INP720907:INP720912 IXL720907:IXL720912 JHH720907:JHH720912 JRD720907:JRD720912 KAZ720907:KAZ720912 KKV720907:KKV720912 KUR720907:KUR720912 LEN720907:LEN720912 LOJ720907:LOJ720912 LYF720907:LYF720912 MIB720907:MIB720912 MRX720907:MRX720912 NBT720907:NBT720912 NLP720907:NLP720912 NVL720907:NVL720912 OFH720907:OFH720912 OPD720907:OPD720912 OYZ720907:OYZ720912 PIV720907:PIV720912 PSR720907:PSR720912 QCN720907:QCN720912 QMJ720907:QMJ720912 QWF720907:QWF720912 RGB720907:RGB720912 RPX720907:RPX720912 RZT720907:RZT720912 SJP720907:SJP720912 STL720907:STL720912 TDH720907:TDH720912 TND720907:TND720912 TWZ720907:TWZ720912 UGV720907:UGV720912 UQR720907:UQR720912 VAN720907:VAN720912 VKJ720907:VKJ720912 VUF720907:VUF720912 WEB720907:WEB720912 WNX720907:WNX720912 WXT720907:WXT720912 BL786443:BL786448 LH786443:LH786448 VD786443:VD786448 AEZ786443:AEZ786448 AOV786443:AOV786448 AYR786443:AYR786448 BIN786443:BIN786448 BSJ786443:BSJ786448 CCF786443:CCF786448 CMB786443:CMB786448 CVX786443:CVX786448 DFT786443:DFT786448 DPP786443:DPP786448 DZL786443:DZL786448 EJH786443:EJH786448 ETD786443:ETD786448 FCZ786443:FCZ786448 FMV786443:FMV786448 FWR786443:FWR786448 GGN786443:GGN786448 GQJ786443:GQJ786448 HAF786443:HAF786448 HKB786443:HKB786448 HTX786443:HTX786448 IDT786443:IDT786448 INP786443:INP786448 IXL786443:IXL786448 JHH786443:JHH786448 JRD786443:JRD786448 KAZ786443:KAZ786448 KKV786443:KKV786448 KUR786443:KUR786448 LEN786443:LEN786448 LOJ786443:LOJ786448 LYF786443:LYF786448 MIB786443:MIB786448 MRX786443:MRX786448 NBT786443:NBT786448 NLP786443:NLP786448 NVL786443:NVL786448 OFH786443:OFH786448 OPD786443:OPD786448 OYZ786443:OYZ786448 PIV786443:PIV786448 PSR786443:PSR786448 QCN786443:QCN786448 QMJ786443:QMJ786448 QWF786443:QWF786448 RGB786443:RGB786448 RPX786443:RPX786448 RZT786443:RZT786448 SJP786443:SJP786448 STL786443:STL786448 TDH786443:TDH786448 TND786443:TND786448 TWZ786443:TWZ786448 UGV786443:UGV786448 UQR786443:UQR786448 VAN786443:VAN786448 VKJ786443:VKJ786448 VUF786443:VUF786448 WEB786443:WEB786448 WNX786443:WNX786448 WXT786443:WXT786448 BL851979:BL851984 LH851979:LH851984 VD851979:VD851984 AEZ851979:AEZ851984 AOV851979:AOV851984 AYR851979:AYR851984 BIN851979:BIN851984 BSJ851979:BSJ851984 CCF851979:CCF851984 CMB851979:CMB851984 CVX851979:CVX851984 DFT851979:DFT851984 DPP851979:DPP851984 DZL851979:DZL851984 EJH851979:EJH851984 ETD851979:ETD851984 FCZ851979:FCZ851984 FMV851979:FMV851984 FWR851979:FWR851984 GGN851979:GGN851984 GQJ851979:GQJ851984 HAF851979:HAF851984 HKB851979:HKB851984 HTX851979:HTX851984 IDT851979:IDT851984 INP851979:INP851984 IXL851979:IXL851984 JHH851979:JHH851984 JRD851979:JRD851984 KAZ851979:KAZ851984 KKV851979:KKV851984 KUR851979:KUR851984 LEN851979:LEN851984 LOJ851979:LOJ851984 LYF851979:LYF851984 MIB851979:MIB851984 MRX851979:MRX851984 NBT851979:NBT851984 NLP851979:NLP851984 NVL851979:NVL851984 OFH851979:OFH851984 OPD851979:OPD851984 OYZ851979:OYZ851984 PIV851979:PIV851984 PSR851979:PSR851984 QCN851979:QCN851984 QMJ851979:QMJ851984 QWF851979:QWF851984 RGB851979:RGB851984 RPX851979:RPX851984 RZT851979:RZT851984 SJP851979:SJP851984 STL851979:STL851984 TDH851979:TDH851984 TND851979:TND851984 TWZ851979:TWZ851984 UGV851979:UGV851984 UQR851979:UQR851984 VAN851979:VAN851984 VKJ851979:VKJ851984 VUF851979:VUF851984 WEB851979:WEB851984 WNX851979:WNX851984 WXT851979:WXT851984 BL917515:BL917520 LH917515:LH917520 VD917515:VD917520 AEZ917515:AEZ917520 AOV917515:AOV917520 AYR917515:AYR917520 BIN917515:BIN917520 BSJ917515:BSJ917520 CCF917515:CCF917520 CMB917515:CMB917520 CVX917515:CVX917520 DFT917515:DFT917520 DPP917515:DPP917520 DZL917515:DZL917520 EJH917515:EJH917520 ETD917515:ETD917520 FCZ917515:FCZ917520 FMV917515:FMV917520 FWR917515:FWR917520 GGN917515:GGN917520 GQJ917515:GQJ917520 HAF917515:HAF917520 HKB917515:HKB917520 HTX917515:HTX917520 IDT917515:IDT917520 INP917515:INP917520 IXL917515:IXL917520 JHH917515:JHH917520 JRD917515:JRD917520 KAZ917515:KAZ917520 KKV917515:KKV917520 KUR917515:KUR917520 LEN917515:LEN917520 LOJ917515:LOJ917520 LYF917515:LYF917520 MIB917515:MIB917520 MRX917515:MRX917520 NBT917515:NBT917520 NLP917515:NLP917520 NVL917515:NVL917520 OFH917515:OFH917520 OPD917515:OPD917520 OYZ917515:OYZ917520 PIV917515:PIV917520 PSR917515:PSR917520 QCN917515:QCN917520 QMJ917515:QMJ917520 QWF917515:QWF917520 RGB917515:RGB917520 RPX917515:RPX917520 RZT917515:RZT917520 SJP917515:SJP917520 STL917515:STL917520 TDH917515:TDH917520 TND917515:TND917520 TWZ917515:TWZ917520 UGV917515:UGV917520 UQR917515:UQR917520 VAN917515:VAN917520 VKJ917515:VKJ917520 VUF917515:VUF917520 WEB917515:WEB917520 WNX917515:WNX917520 WXT917515:WXT917520 BL983051:BL983056 LH983051:LH983056 VD983051:VD983056 AEZ983051:AEZ983056 AOV983051:AOV983056 AYR983051:AYR983056 BIN983051:BIN983056 BSJ983051:BSJ983056 CCF983051:CCF983056 CMB983051:CMB983056 CVX983051:CVX983056 DFT983051:DFT983056 DPP983051:DPP983056 DZL983051:DZL983056 EJH983051:EJH983056 ETD983051:ETD983056 FCZ983051:FCZ983056 FMV983051:FMV983056 FWR983051:FWR983056 GGN983051:GGN983056 GQJ983051:GQJ983056 HAF983051:HAF983056 HKB983051:HKB983056 HTX983051:HTX983056 IDT983051:IDT983056 INP983051:INP983056 IXL983051:IXL983056 JHH983051:JHH983056 JRD983051:JRD983056 KAZ983051:KAZ983056 KKV983051:KKV983056 KUR983051:KUR983056 LEN983051:LEN983056 LOJ983051:LOJ983056 LYF983051:LYF983056 MIB983051:MIB983056 MRX983051:MRX983056 NBT983051:NBT983056 NLP983051:NLP983056 NVL983051:NVL983056 OFH983051:OFH983056 OPD983051:OPD983056 OYZ983051:OYZ983056 PIV983051:PIV983056 PSR983051:PSR983056 QCN983051:QCN983056 QMJ983051:QMJ983056 QWF983051:QWF983056 RGB983051:RGB983056 RPX983051:RPX983056 RZT983051:RZT983056 SJP983051:SJP983056 STL983051:STL983056 TDH983051:TDH983056 TND983051:TND983056 TWZ983051:TWZ983056 UGV983051:UGV983056 UQR983051:UQR983056 VAN983051:VAN983056 VKJ983051:VKJ983056 VUF983051:VUF983056 WEB983051:WEB983056 WNX983051:WNX983056 WXT983051:WXT983056 BL18 LH18 VD18 AEZ18 AOV18 AYR18 BIN18 BSJ18 CCF18 CMB18 CVX18 DFT18 DPP18 DZL18 EJH18 ETD18 FCZ18 FMV18 FWR18 GGN18 GQJ18 HAF18 HKB18 HTX18 IDT18 INP18 IXL18 JHH18 JRD18 KAZ18 KKV18 KUR18 LEN18 LOJ18 LYF18 MIB18 MRX18 NBT18 NLP18 NVL18 OFH18 OPD18 OYZ18 PIV18 PSR18 QCN18 QMJ18 QWF18 RGB18 RPX18 RZT18 SJP18 STL18 TDH18 TND18 TWZ18 UGV18 UQR18 VAN18 VKJ18 VUF18 WEB18 WNX18 WXT18 BL65554 LH65554 VD65554 AEZ65554 AOV65554 AYR65554 BIN65554 BSJ65554 CCF65554 CMB65554 CVX65554 DFT65554 DPP65554 DZL65554 EJH65554 ETD65554 FCZ65554 FMV65554 FWR65554 GGN65554 GQJ65554 HAF65554 HKB65554 HTX65554 IDT65554 INP65554 IXL65554 JHH65554 JRD65554 KAZ65554 KKV65554 KUR65554 LEN65554 LOJ65554 LYF65554 MIB65554 MRX65554 NBT65554 NLP65554 NVL65554 OFH65554 OPD65554 OYZ65554 PIV65554 PSR65554 QCN65554 QMJ65554 QWF65554 RGB65554 RPX65554 RZT65554 SJP65554 STL65554 TDH65554 TND65554 TWZ65554 UGV65554 UQR65554 VAN65554 VKJ65554 VUF65554 WEB65554 WNX65554 WXT65554 BL131090 LH131090 VD131090 AEZ131090 AOV131090 AYR131090 BIN131090 BSJ131090 CCF131090 CMB131090 CVX131090 DFT131090 DPP131090 DZL131090 EJH131090 ETD131090 FCZ131090 FMV131090 FWR131090 GGN131090 GQJ131090 HAF131090 HKB131090 HTX131090 IDT131090 INP131090 IXL131090 JHH131090 JRD131090 KAZ131090 KKV131090 KUR131090 LEN131090 LOJ131090 LYF131090 MIB131090 MRX131090 NBT131090 NLP131090 NVL131090 OFH131090 OPD131090 OYZ131090 PIV131090 PSR131090 QCN131090 QMJ131090 QWF131090 RGB131090 RPX131090 RZT131090 SJP131090 STL131090 TDH131090 TND131090 TWZ131090 UGV131090 UQR131090 VAN131090 VKJ131090 VUF131090 WEB131090 WNX131090 WXT131090 BL196626 LH196626 VD196626 AEZ196626 AOV196626 AYR196626 BIN196626 BSJ196626 CCF196626 CMB196626 CVX196626 DFT196626 DPP196626 DZL196626 EJH196626 ETD196626 FCZ196626 FMV196626 FWR196626 GGN196626 GQJ196626 HAF196626 HKB196626 HTX196626 IDT196626 INP196626 IXL196626 JHH196626 JRD196626 KAZ196626 KKV196626 KUR196626 LEN196626 LOJ196626 LYF196626 MIB196626 MRX196626 NBT196626 NLP196626 NVL196626 OFH196626 OPD196626 OYZ196626 PIV196626 PSR196626 QCN196626 QMJ196626 QWF196626 RGB196626 RPX196626 RZT196626 SJP196626 STL196626 TDH196626 TND196626 TWZ196626 UGV196626 UQR196626 VAN196626 VKJ196626 VUF196626 WEB196626 WNX196626 WXT196626 BL262162 LH262162 VD262162 AEZ262162 AOV262162 AYR262162 BIN262162 BSJ262162 CCF262162 CMB262162 CVX262162 DFT262162 DPP262162 DZL262162 EJH262162 ETD262162 FCZ262162 FMV262162 FWR262162 GGN262162 GQJ262162 HAF262162 HKB262162 HTX262162 IDT262162 INP262162 IXL262162 JHH262162 JRD262162 KAZ262162 KKV262162 KUR262162 LEN262162 LOJ262162 LYF262162 MIB262162 MRX262162 NBT262162 NLP262162 NVL262162 OFH262162 OPD262162 OYZ262162 PIV262162 PSR262162 QCN262162 QMJ262162 QWF262162 RGB262162 RPX262162 RZT262162 SJP262162 STL262162 TDH262162 TND262162 TWZ262162 UGV262162 UQR262162 VAN262162 VKJ262162 VUF262162 WEB262162 WNX262162 WXT262162 BL327698 LH327698 VD327698 AEZ327698 AOV327698 AYR327698 BIN327698 BSJ327698 CCF327698 CMB327698 CVX327698 DFT327698 DPP327698 DZL327698 EJH327698 ETD327698 FCZ327698 FMV327698 FWR327698 GGN327698 GQJ327698 HAF327698 HKB327698 HTX327698 IDT327698 INP327698 IXL327698 JHH327698 JRD327698 KAZ327698 KKV327698 KUR327698 LEN327698 LOJ327698 LYF327698 MIB327698 MRX327698 NBT327698 NLP327698 NVL327698 OFH327698 OPD327698 OYZ327698 PIV327698 PSR327698 QCN327698 QMJ327698 QWF327698 RGB327698 RPX327698 RZT327698 SJP327698 STL327698 TDH327698 TND327698 TWZ327698 UGV327698 UQR327698 VAN327698 VKJ327698 VUF327698 WEB327698 WNX327698 WXT327698 BL393234 LH393234 VD393234 AEZ393234 AOV393234 AYR393234 BIN393234 BSJ393234 CCF393234 CMB393234 CVX393234 DFT393234 DPP393234 DZL393234 EJH393234 ETD393234 FCZ393234 FMV393234 FWR393234 GGN393234 GQJ393234 HAF393234 HKB393234 HTX393234 IDT393234 INP393234 IXL393234 JHH393234 JRD393234 KAZ393234 KKV393234 KUR393234 LEN393234 LOJ393234 LYF393234 MIB393234 MRX393234 NBT393234 NLP393234 NVL393234 OFH393234 OPD393234 OYZ393234 PIV393234 PSR393234 QCN393234 QMJ393234 QWF393234 RGB393234 RPX393234 RZT393234 SJP393234 STL393234 TDH393234 TND393234 TWZ393234 UGV393234 UQR393234 VAN393234 VKJ393234 VUF393234 WEB393234 WNX393234 WXT393234 BL458770 LH458770 VD458770 AEZ458770 AOV458770 AYR458770 BIN458770 BSJ458770 CCF458770 CMB458770 CVX458770 DFT458770 DPP458770 DZL458770 EJH458770 ETD458770 FCZ458770 FMV458770 FWR458770 GGN458770 GQJ458770 HAF458770 HKB458770 HTX458770 IDT458770 INP458770 IXL458770 JHH458770 JRD458770 KAZ458770 KKV458770 KUR458770 LEN458770 LOJ458770 LYF458770 MIB458770 MRX458770 NBT458770 NLP458770 NVL458770 OFH458770 OPD458770 OYZ458770 PIV458770 PSR458770 QCN458770 QMJ458770 QWF458770 RGB458770 RPX458770 RZT458770 SJP458770 STL458770 TDH458770 TND458770 TWZ458770 UGV458770 UQR458770 VAN458770 VKJ458770 VUF458770 WEB458770 WNX458770 WXT458770 BL524306 LH524306 VD524306 AEZ524306 AOV524306 AYR524306 BIN524306 BSJ524306 CCF524306 CMB524306 CVX524306 DFT524306 DPP524306 DZL524306 EJH524306 ETD524306 FCZ524306 FMV524306 FWR524306 GGN524306 GQJ524306 HAF524306 HKB524306 HTX524306 IDT524306 INP524306 IXL524306 JHH524306 JRD524306 KAZ524306 KKV524306 KUR524306 LEN524306 LOJ524306 LYF524306 MIB524306 MRX524306 NBT524306 NLP524306 NVL524306 OFH524306 OPD524306 OYZ524306 PIV524306 PSR524306 QCN524306 QMJ524306 QWF524306 RGB524306 RPX524306 RZT524306 SJP524306 STL524306 TDH524306 TND524306 TWZ524306 UGV524306 UQR524306 VAN524306 VKJ524306 VUF524306 WEB524306 WNX524306 WXT524306 BL589842 LH589842 VD589842 AEZ589842 AOV589842 AYR589842 BIN589842 BSJ589842 CCF589842 CMB589842 CVX589842 DFT589842 DPP589842 DZL589842 EJH589842 ETD589842 FCZ589842 FMV589842 FWR589842 GGN589842 GQJ589842 HAF589842 HKB589842 HTX589842 IDT589842 INP589842 IXL589842 JHH589842 JRD589842 KAZ589842 KKV589842 KUR589842 LEN589842 LOJ589842 LYF589842 MIB589842 MRX589842 NBT589842 NLP589842 NVL589842 OFH589842 OPD589842 OYZ589842 PIV589842 PSR589842 QCN589842 QMJ589842 QWF589842 RGB589842 RPX589842 RZT589842 SJP589842 STL589842 TDH589842 TND589842 TWZ589842 UGV589842 UQR589842 VAN589842 VKJ589842 VUF589842 WEB589842 WNX589842 WXT589842 BL655378 LH655378 VD655378 AEZ655378 AOV655378 AYR655378 BIN655378 BSJ655378 CCF655378 CMB655378 CVX655378 DFT655378 DPP655378 DZL655378 EJH655378 ETD655378 FCZ655378 FMV655378 FWR655378 GGN655378 GQJ655378 HAF655378 HKB655378 HTX655378 IDT655378 INP655378 IXL655378 JHH655378 JRD655378 KAZ655378 KKV655378 KUR655378 LEN655378 LOJ655378 LYF655378 MIB655378 MRX655378 NBT655378 NLP655378 NVL655378 OFH655378 OPD655378 OYZ655378 PIV655378 PSR655378 QCN655378 QMJ655378 QWF655378 RGB655378 RPX655378 RZT655378 SJP655378 STL655378 TDH655378 TND655378 TWZ655378 UGV655378 UQR655378 VAN655378 VKJ655378 VUF655378 WEB655378 WNX655378 WXT655378 BL720914 LH720914 VD720914 AEZ720914 AOV720914 AYR720914 BIN720914 BSJ720914 CCF720914 CMB720914 CVX720914 DFT720914 DPP720914 DZL720914 EJH720914 ETD720914 FCZ720914 FMV720914 FWR720914 GGN720914 GQJ720914 HAF720914 HKB720914 HTX720914 IDT720914 INP720914 IXL720914 JHH720914 JRD720914 KAZ720914 KKV720914 KUR720914 LEN720914 LOJ720914 LYF720914 MIB720914 MRX720914 NBT720914 NLP720914 NVL720914 OFH720914 OPD720914 OYZ720914 PIV720914 PSR720914 QCN720914 QMJ720914 QWF720914 RGB720914 RPX720914 RZT720914 SJP720914 STL720914 TDH720914 TND720914 TWZ720914 UGV720914 UQR720914 VAN720914 VKJ720914 VUF720914 WEB720914 WNX720914 WXT720914 BL786450 LH786450 VD786450 AEZ786450 AOV786450 AYR786450 BIN786450 BSJ786450 CCF786450 CMB786450 CVX786450 DFT786450 DPP786450 DZL786450 EJH786450 ETD786450 FCZ786450 FMV786450 FWR786450 GGN786450 GQJ786450 HAF786450 HKB786450 HTX786450 IDT786450 INP786450 IXL786450 JHH786450 JRD786450 KAZ786450 KKV786450 KUR786450 LEN786450 LOJ786450 LYF786450 MIB786450 MRX786450 NBT786450 NLP786450 NVL786450 OFH786450 OPD786450 OYZ786450 PIV786450 PSR786450 QCN786450 QMJ786450 QWF786450 RGB786450 RPX786450 RZT786450 SJP786450 STL786450 TDH786450 TND786450 TWZ786450 UGV786450 UQR786450 VAN786450 VKJ786450 VUF786450 WEB786450 WNX786450 WXT786450 BL851986 LH851986 VD851986 AEZ851986 AOV851986 AYR851986 BIN851986 BSJ851986 CCF851986 CMB851986 CVX851986 DFT851986 DPP851986 DZL851986 EJH851986 ETD851986 FCZ851986 FMV851986 FWR851986 GGN851986 GQJ851986 HAF851986 HKB851986 HTX851986 IDT851986 INP851986 IXL851986 JHH851986 JRD851986 KAZ851986 KKV851986 KUR851986 LEN851986 LOJ851986 LYF851986 MIB851986 MRX851986 NBT851986 NLP851986 NVL851986 OFH851986 OPD851986 OYZ851986 PIV851986 PSR851986 QCN851986 QMJ851986 QWF851986 RGB851986 RPX851986 RZT851986 SJP851986 STL851986 TDH851986 TND851986 TWZ851986 UGV851986 UQR851986 VAN851986 VKJ851986 VUF851986 WEB851986 WNX851986 WXT851986 BL917522 LH917522 VD917522 AEZ917522 AOV917522 AYR917522 BIN917522 BSJ917522 CCF917522 CMB917522 CVX917522 DFT917522 DPP917522 DZL917522 EJH917522 ETD917522 FCZ917522 FMV917522 FWR917522 GGN917522 GQJ917522 HAF917522 HKB917522 HTX917522 IDT917522 INP917522 IXL917522 JHH917522 JRD917522 KAZ917522 KKV917522 KUR917522 LEN917522 LOJ917522 LYF917522 MIB917522 MRX917522 NBT917522 NLP917522 NVL917522 OFH917522 OPD917522 OYZ917522 PIV917522 PSR917522 QCN917522 QMJ917522 QWF917522 RGB917522 RPX917522 RZT917522 SJP917522 STL917522 TDH917522 TND917522 TWZ917522 UGV917522 UQR917522 VAN917522 VKJ917522 VUF917522 WEB917522 WNX917522 WXT917522 BL983058 LH983058 VD983058 AEZ983058 AOV983058 AYR983058 BIN983058 BSJ983058 CCF983058 CMB983058 CVX983058 DFT983058 DPP983058 DZL983058 EJH983058 ETD983058 FCZ983058 FMV983058 FWR983058 GGN983058 GQJ983058 HAF983058 HKB983058 HTX983058 IDT983058 INP983058 IXL983058 JHH983058 JRD983058 KAZ983058 KKV983058 KUR983058 LEN983058 LOJ983058 LYF983058 MIB983058 MRX983058 NBT983058 NLP983058 NVL983058 OFH983058 OPD983058 OYZ983058 PIV983058 PSR983058 QCN983058 QMJ983058 QWF983058 RGB983058 RPX983058 RZT983058 SJP983058 STL983058 TDH983058 TND983058 TWZ983058 UGV983058 UQR983058 VAN983058 VKJ983058 VUF983058 WEB983058 WNX983058 WXT983058 BL26:BL64 LH26:LH64 VD26:VD64 AEZ26:AEZ64 AOV26:AOV64 AYR26:AYR64 BIN26:BIN64 BSJ26:BSJ64 CCF26:CCF64 CMB26:CMB64 CVX26:CVX64 DFT26:DFT64 DPP26:DPP64 DZL26:DZL64 EJH26:EJH64 ETD26:ETD64 FCZ26:FCZ64 FMV26:FMV64 FWR26:FWR64 GGN26:GGN64 GQJ26:GQJ64 HAF26:HAF64 HKB26:HKB64 HTX26:HTX64 IDT26:IDT64 INP26:INP64 IXL26:IXL64 JHH26:JHH64 JRD26:JRD64 KAZ26:KAZ64 KKV26:KKV64 KUR26:KUR64 LEN26:LEN64 LOJ26:LOJ64 LYF26:LYF64 MIB26:MIB64 MRX26:MRX64 NBT26:NBT64 NLP26:NLP64 NVL26:NVL64 OFH26:OFH64 OPD26:OPD64 OYZ26:OYZ64 PIV26:PIV64 PSR26:PSR64 QCN26:QCN64 QMJ26:QMJ64 QWF26:QWF64 RGB26:RGB64 RPX26:RPX64 RZT26:RZT64 SJP26:SJP64 STL26:STL64 TDH26:TDH64 TND26:TND64 TWZ26:TWZ64 UGV26:UGV64 UQR26:UQR64 VAN26:VAN64 VKJ26:VKJ64 VUF26:VUF64 WEB26:WEB64 WNX26:WNX64 WXT26:WXT64 BL65562:BL65600 LH65562:LH65600 VD65562:VD65600 AEZ65562:AEZ65600 AOV65562:AOV65600 AYR65562:AYR65600 BIN65562:BIN65600 BSJ65562:BSJ65600 CCF65562:CCF65600 CMB65562:CMB65600 CVX65562:CVX65600 DFT65562:DFT65600 DPP65562:DPP65600 DZL65562:DZL65600 EJH65562:EJH65600 ETD65562:ETD65600 FCZ65562:FCZ65600 FMV65562:FMV65600 FWR65562:FWR65600 GGN65562:GGN65600 GQJ65562:GQJ65600 HAF65562:HAF65600 HKB65562:HKB65600 HTX65562:HTX65600 IDT65562:IDT65600 INP65562:INP65600 IXL65562:IXL65600 JHH65562:JHH65600 JRD65562:JRD65600 KAZ65562:KAZ65600 KKV65562:KKV65600 KUR65562:KUR65600 LEN65562:LEN65600 LOJ65562:LOJ65600 LYF65562:LYF65600 MIB65562:MIB65600 MRX65562:MRX65600 NBT65562:NBT65600 NLP65562:NLP65600 NVL65562:NVL65600 OFH65562:OFH65600 OPD65562:OPD65600 OYZ65562:OYZ65600 PIV65562:PIV65600 PSR65562:PSR65600 QCN65562:QCN65600 QMJ65562:QMJ65600 QWF65562:QWF65600 RGB65562:RGB65600 RPX65562:RPX65600 RZT65562:RZT65600 SJP65562:SJP65600 STL65562:STL65600 TDH65562:TDH65600 TND65562:TND65600 TWZ65562:TWZ65600 UGV65562:UGV65600 UQR65562:UQR65600 VAN65562:VAN65600 VKJ65562:VKJ65600 VUF65562:VUF65600 WEB65562:WEB65600 WNX65562:WNX65600 WXT65562:WXT65600 BL131098:BL131136 LH131098:LH131136 VD131098:VD131136 AEZ131098:AEZ131136 AOV131098:AOV131136 AYR131098:AYR131136 BIN131098:BIN131136 BSJ131098:BSJ131136 CCF131098:CCF131136 CMB131098:CMB131136 CVX131098:CVX131136 DFT131098:DFT131136 DPP131098:DPP131136 DZL131098:DZL131136 EJH131098:EJH131136 ETD131098:ETD131136 FCZ131098:FCZ131136 FMV131098:FMV131136 FWR131098:FWR131136 GGN131098:GGN131136 GQJ131098:GQJ131136 HAF131098:HAF131136 HKB131098:HKB131136 HTX131098:HTX131136 IDT131098:IDT131136 INP131098:INP131136 IXL131098:IXL131136 JHH131098:JHH131136 JRD131098:JRD131136 KAZ131098:KAZ131136 KKV131098:KKV131136 KUR131098:KUR131136 LEN131098:LEN131136 LOJ131098:LOJ131136 LYF131098:LYF131136 MIB131098:MIB131136 MRX131098:MRX131136 NBT131098:NBT131136 NLP131098:NLP131136 NVL131098:NVL131136 OFH131098:OFH131136 OPD131098:OPD131136 OYZ131098:OYZ131136 PIV131098:PIV131136 PSR131098:PSR131136 QCN131098:QCN131136 QMJ131098:QMJ131136 QWF131098:QWF131136 RGB131098:RGB131136 RPX131098:RPX131136 RZT131098:RZT131136 SJP131098:SJP131136 STL131098:STL131136 TDH131098:TDH131136 TND131098:TND131136 TWZ131098:TWZ131136 UGV131098:UGV131136 UQR131098:UQR131136 VAN131098:VAN131136 VKJ131098:VKJ131136 VUF131098:VUF131136 WEB131098:WEB131136 WNX131098:WNX131136 WXT131098:WXT131136 BL196634:BL196672 LH196634:LH196672 VD196634:VD196672 AEZ196634:AEZ196672 AOV196634:AOV196672 AYR196634:AYR196672 BIN196634:BIN196672 BSJ196634:BSJ196672 CCF196634:CCF196672 CMB196634:CMB196672 CVX196634:CVX196672 DFT196634:DFT196672 DPP196634:DPP196672 DZL196634:DZL196672 EJH196634:EJH196672 ETD196634:ETD196672 FCZ196634:FCZ196672 FMV196634:FMV196672 FWR196634:FWR196672 GGN196634:GGN196672 GQJ196634:GQJ196672 HAF196634:HAF196672 HKB196634:HKB196672 HTX196634:HTX196672 IDT196634:IDT196672 INP196634:INP196672 IXL196634:IXL196672 JHH196634:JHH196672 JRD196634:JRD196672 KAZ196634:KAZ196672 KKV196634:KKV196672 KUR196634:KUR196672 LEN196634:LEN196672 LOJ196634:LOJ196672 LYF196634:LYF196672 MIB196634:MIB196672 MRX196634:MRX196672 NBT196634:NBT196672 NLP196634:NLP196672 NVL196634:NVL196672 OFH196634:OFH196672 OPD196634:OPD196672 OYZ196634:OYZ196672 PIV196634:PIV196672 PSR196634:PSR196672 QCN196634:QCN196672 QMJ196634:QMJ196672 QWF196634:QWF196672 RGB196634:RGB196672 RPX196634:RPX196672 RZT196634:RZT196672 SJP196634:SJP196672 STL196634:STL196672 TDH196634:TDH196672 TND196634:TND196672 TWZ196634:TWZ196672 UGV196634:UGV196672 UQR196634:UQR196672 VAN196634:VAN196672 VKJ196634:VKJ196672 VUF196634:VUF196672 WEB196634:WEB196672 WNX196634:WNX196672 WXT196634:WXT196672 BL262170:BL262208 LH262170:LH262208 VD262170:VD262208 AEZ262170:AEZ262208 AOV262170:AOV262208 AYR262170:AYR262208 BIN262170:BIN262208 BSJ262170:BSJ262208 CCF262170:CCF262208 CMB262170:CMB262208 CVX262170:CVX262208 DFT262170:DFT262208 DPP262170:DPP262208 DZL262170:DZL262208 EJH262170:EJH262208 ETD262170:ETD262208 FCZ262170:FCZ262208 FMV262170:FMV262208 FWR262170:FWR262208 GGN262170:GGN262208 GQJ262170:GQJ262208 HAF262170:HAF262208 HKB262170:HKB262208 HTX262170:HTX262208 IDT262170:IDT262208 INP262170:INP262208 IXL262170:IXL262208 JHH262170:JHH262208 JRD262170:JRD262208 KAZ262170:KAZ262208 KKV262170:KKV262208 KUR262170:KUR262208 LEN262170:LEN262208 LOJ262170:LOJ262208 LYF262170:LYF262208 MIB262170:MIB262208 MRX262170:MRX262208 NBT262170:NBT262208 NLP262170:NLP262208 NVL262170:NVL262208 OFH262170:OFH262208 OPD262170:OPD262208 OYZ262170:OYZ262208 PIV262170:PIV262208 PSR262170:PSR262208 QCN262170:QCN262208 QMJ262170:QMJ262208 QWF262170:QWF262208 RGB262170:RGB262208 RPX262170:RPX262208 RZT262170:RZT262208 SJP262170:SJP262208 STL262170:STL262208 TDH262170:TDH262208 TND262170:TND262208 TWZ262170:TWZ262208 UGV262170:UGV262208 UQR262170:UQR262208 VAN262170:VAN262208 VKJ262170:VKJ262208 VUF262170:VUF262208 WEB262170:WEB262208 WNX262170:WNX262208 WXT262170:WXT262208 BL327706:BL327744 LH327706:LH327744 VD327706:VD327744 AEZ327706:AEZ327744 AOV327706:AOV327744 AYR327706:AYR327744 BIN327706:BIN327744 BSJ327706:BSJ327744 CCF327706:CCF327744 CMB327706:CMB327744 CVX327706:CVX327744 DFT327706:DFT327744 DPP327706:DPP327744 DZL327706:DZL327744 EJH327706:EJH327744 ETD327706:ETD327744 FCZ327706:FCZ327744 FMV327706:FMV327744 FWR327706:FWR327744 GGN327706:GGN327744 GQJ327706:GQJ327744 HAF327706:HAF327744 HKB327706:HKB327744 HTX327706:HTX327744 IDT327706:IDT327744 INP327706:INP327744 IXL327706:IXL327744 JHH327706:JHH327744 JRD327706:JRD327744 KAZ327706:KAZ327744 KKV327706:KKV327744 KUR327706:KUR327744 LEN327706:LEN327744 LOJ327706:LOJ327744 LYF327706:LYF327744 MIB327706:MIB327744 MRX327706:MRX327744 NBT327706:NBT327744 NLP327706:NLP327744 NVL327706:NVL327744 OFH327706:OFH327744 OPD327706:OPD327744 OYZ327706:OYZ327744 PIV327706:PIV327744 PSR327706:PSR327744 QCN327706:QCN327744 QMJ327706:QMJ327744 QWF327706:QWF327744 RGB327706:RGB327744 RPX327706:RPX327744 RZT327706:RZT327744 SJP327706:SJP327744 STL327706:STL327744 TDH327706:TDH327744 TND327706:TND327744 TWZ327706:TWZ327744 UGV327706:UGV327744 UQR327706:UQR327744 VAN327706:VAN327744 VKJ327706:VKJ327744 VUF327706:VUF327744 WEB327706:WEB327744 WNX327706:WNX327744 WXT327706:WXT327744 BL393242:BL393280 LH393242:LH393280 VD393242:VD393280 AEZ393242:AEZ393280 AOV393242:AOV393280 AYR393242:AYR393280 BIN393242:BIN393280 BSJ393242:BSJ393280 CCF393242:CCF393280 CMB393242:CMB393280 CVX393242:CVX393280 DFT393242:DFT393280 DPP393242:DPP393280 DZL393242:DZL393280 EJH393242:EJH393280 ETD393242:ETD393280 FCZ393242:FCZ393280 FMV393242:FMV393280 FWR393242:FWR393280 GGN393242:GGN393280 GQJ393242:GQJ393280 HAF393242:HAF393280 HKB393242:HKB393280 HTX393242:HTX393280 IDT393242:IDT393280 INP393242:INP393280 IXL393242:IXL393280 JHH393242:JHH393280 JRD393242:JRD393280 KAZ393242:KAZ393280 KKV393242:KKV393280 KUR393242:KUR393280 LEN393242:LEN393280 LOJ393242:LOJ393280 LYF393242:LYF393280 MIB393242:MIB393280 MRX393242:MRX393280 NBT393242:NBT393280 NLP393242:NLP393280 NVL393242:NVL393280 OFH393242:OFH393280 OPD393242:OPD393280 OYZ393242:OYZ393280 PIV393242:PIV393280 PSR393242:PSR393280 QCN393242:QCN393280 QMJ393242:QMJ393280 QWF393242:QWF393280 RGB393242:RGB393280 RPX393242:RPX393280 RZT393242:RZT393280 SJP393242:SJP393280 STL393242:STL393280 TDH393242:TDH393280 TND393242:TND393280 TWZ393242:TWZ393280 UGV393242:UGV393280 UQR393242:UQR393280 VAN393242:VAN393280 VKJ393242:VKJ393280 VUF393242:VUF393280 WEB393242:WEB393280 WNX393242:WNX393280 WXT393242:WXT393280 BL458778:BL458816 LH458778:LH458816 VD458778:VD458816 AEZ458778:AEZ458816 AOV458778:AOV458816 AYR458778:AYR458816 BIN458778:BIN458816 BSJ458778:BSJ458816 CCF458778:CCF458816 CMB458778:CMB458816 CVX458778:CVX458816 DFT458778:DFT458816 DPP458778:DPP458816 DZL458778:DZL458816 EJH458778:EJH458816 ETD458778:ETD458816 FCZ458778:FCZ458816 FMV458778:FMV458816 FWR458778:FWR458816 GGN458778:GGN458816 GQJ458778:GQJ458816 HAF458778:HAF458816 HKB458778:HKB458816 HTX458778:HTX458816 IDT458778:IDT458816 INP458778:INP458816 IXL458778:IXL458816 JHH458778:JHH458816 JRD458778:JRD458816 KAZ458778:KAZ458816 KKV458778:KKV458816 KUR458778:KUR458816 LEN458778:LEN458816 LOJ458778:LOJ458816 LYF458778:LYF458816 MIB458778:MIB458816 MRX458778:MRX458816 NBT458778:NBT458816 NLP458778:NLP458816 NVL458778:NVL458816 OFH458778:OFH458816 OPD458778:OPD458816 OYZ458778:OYZ458816 PIV458778:PIV458816 PSR458778:PSR458816 QCN458778:QCN458816 QMJ458778:QMJ458816 QWF458778:QWF458816 RGB458778:RGB458816 RPX458778:RPX458816 RZT458778:RZT458816 SJP458778:SJP458816 STL458778:STL458816 TDH458778:TDH458816 TND458778:TND458816 TWZ458778:TWZ458816 UGV458778:UGV458816 UQR458778:UQR458816 VAN458778:VAN458816 VKJ458778:VKJ458816 VUF458778:VUF458816 WEB458778:WEB458816 WNX458778:WNX458816 WXT458778:WXT458816 BL524314:BL524352 LH524314:LH524352 VD524314:VD524352 AEZ524314:AEZ524352 AOV524314:AOV524352 AYR524314:AYR524352 BIN524314:BIN524352 BSJ524314:BSJ524352 CCF524314:CCF524352 CMB524314:CMB524352 CVX524314:CVX524352 DFT524314:DFT524352 DPP524314:DPP524352 DZL524314:DZL524352 EJH524314:EJH524352 ETD524314:ETD524352 FCZ524314:FCZ524352 FMV524314:FMV524352 FWR524314:FWR524352 GGN524314:GGN524352 GQJ524314:GQJ524352 HAF524314:HAF524352 HKB524314:HKB524352 HTX524314:HTX524352 IDT524314:IDT524352 INP524314:INP524352 IXL524314:IXL524352 JHH524314:JHH524352 JRD524314:JRD524352 KAZ524314:KAZ524352 KKV524314:KKV524352 KUR524314:KUR524352 LEN524314:LEN524352 LOJ524314:LOJ524352 LYF524314:LYF524352 MIB524314:MIB524352 MRX524314:MRX524352 NBT524314:NBT524352 NLP524314:NLP524352 NVL524314:NVL524352 OFH524314:OFH524352 OPD524314:OPD524352 OYZ524314:OYZ524352 PIV524314:PIV524352 PSR524314:PSR524352 QCN524314:QCN524352 QMJ524314:QMJ524352 QWF524314:QWF524352 RGB524314:RGB524352 RPX524314:RPX524352 RZT524314:RZT524352 SJP524314:SJP524352 STL524314:STL524352 TDH524314:TDH524352 TND524314:TND524352 TWZ524314:TWZ524352 UGV524314:UGV524352 UQR524314:UQR524352 VAN524314:VAN524352 VKJ524314:VKJ524352 VUF524314:VUF524352 WEB524314:WEB524352 WNX524314:WNX524352 WXT524314:WXT524352 BL589850:BL589888 LH589850:LH589888 VD589850:VD589888 AEZ589850:AEZ589888 AOV589850:AOV589888 AYR589850:AYR589888 BIN589850:BIN589888 BSJ589850:BSJ589888 CCF589850:CCF589888 CMB589850:CMB589888 CVX589850:CVX589888 DFT589850:DFT589888 DPP589850:DPP589888 DZL589850:DZL589888 EJH589850:EJH589888 ETD589850:ETD589888 FCZ589850:FCZ589888 FMV589850:FMV589888 FWR589850:FWR589888 GGN589850:GGN589888 GQJ589850:GQJ589888 HAF589850:HAF589888 HKB589850:HKB589888 HTX589850:HTX589888 IDT589850:IDT589888 INP589850:INP589888 IXL589850:IXL589888 JHH589850:JHH589888 JRD589850:JRD589888 KAZ589850:KAZ589888 KKV589850:KKV589888 KUR589850:KUR589888 LEN589850:LEN589888 LOJ589850:LOJ589888 LYF589850:LYF589888 MIB589850:MIB589888 MRX589850:MRX589888 NBT589850:NBT589888 NLP589850:NLP589888 NVL589850:NVL589888 OFH589850:OFH589888 OPD589850:OPD589888 OYZ589850:OYZ589888 PIV589850:PIV589888 PSR589850:PSR589888 QCN589850:QCN589888 QMJ589850:QMJ589888 QWF589850:QWF589888 RGB589850:RGB589888 RPX589850:RPX589888 RZT589850:RZT589888 SJP589850:SJP589888 STL589850:STL589888 TDH589850:TDH589888 TND589850:TND589888 TWZ589850:TWZ589888 UGV589850:UGV589888 UQR589850:UQR589888 VAN589850:VAN589888 VKJ589850:VKJ589888 VUF589850:VUF589888 WEB589850:WEB589888 WNX589850:WNX589888 WXT589850:WXT589888 BL655386:BL655424 LH655386:LH655424 VD655386:VD655424 AEZ655386:AEZ655424 AOV655386:AOV655424 AYR655386:AYR655424 BIN655386:BIN655424 BSJ655386:BSJ655424 CCF655386:CCF655424 CMB655386:CMB655424 CVX655386:CVX655424 DFT655386:DFT655424 DPP655386:DPP655424 DZL655386:DZL655424 EJH655386:EJH655424 ETD655386:ETD655424 FCZ655386:FCZ655424 FMV655386:FMV655424 FWR655386:FWR655424 GGN655386:GGN655424 GQJ655386:GQJ655424 HAF655386:HAF655424 HKB655386:HKB655424 HTX655386:HTX655424 IDT655386:IDT655424 INP655386:INP655424 IXL655386:IXL655424 JHH655386:JHH655424 JRD655386:JRD655424 KAZ655386:KAZ655424 KKV655386:KKV655424 KUR655386:KUR655424 LEN655386:LEN655424 LOJ655386:LOJ655424 LYF655386:LYF655424 MIB655386:MIB655424 MRX655386:MRX655424 NBT655386:NBT655424 NLP655386:NLP655424 NVL655386:NVL655424 OFH655386:OFH655424 OPD655386:OPD655424 OYZ655386:OYZ655424 PIV655386:PIV655424 PSR655386:PSR655424 QCN655386:QCN655424 QMJ655386:QMJ655424 QWF655386:QWF655424 RGB655386:RGB655424 RPX655386:RPX655424 RZT655386:RZT655424 SJP655386:SJP655424 STL655386:STL655424 TDH655386:TDH655424 TND655386:TND655424 TWZ655386:TWZ655424 UGV655386:UGV655424 UQR655386:UQR655424 VAN655386:VAN655424 VKJ655386:VKJ655424 VUF655386:VUF655424 WEB655386:WEB655424 WNX655386:WNX655424 WXT655386:WXT655424 BL720922:BL720960 LH720922:LH720960 VD720922:VD720960 AEZ720922:AEZ720960 AOV720922:AOV720960 AYR720922:AYR720960 BIN720922:BIN720960 BSJ720922:BSJ720960 CCF720922:CCF720960 CMB720922:CMB720960 CVX720922:CVX720960 DFT720922:DFT720960 DPP720922:DPP720960 DZL720922:DZL720960 EJH720922:EJH720960 ETD720922:ETD720960 FCZ720922:FCZ720960 FMV720922:FMV720960 FWR720922:FWR720960 GGN720922:GGN720960 GQJ720922:GQJ720960 HAF720922:HAF720960 HKB720922:HKB720960 HTX720922:HTX720960 IDT720922:IDT720960 INP720922:INP720960 IXL720922:IXL720960 JHH720922:JHH720960 JRD720922:JRD720960 KAZ720922:KAZ720960 KKV720922:KKV720960 KUR720922:KUR720960 LEN720922:LEN720960 LOJ720922:LOJ720960 LYF720922:LYF720960 MIB720922:MIB720960 MRX720922:MRX720960 NBT720922:NBT720960 NLP720922:NLP720960 NVL720922:NVL720960 OFH720922:OFH720960 OPD720922:OPD720960 OYZ720922:OYZ720960 PIV720922:PIV720960 PSR720922:PSR720960 QCN720922:QCN720960 QMJ720922:QMJ720960 QWF720922:QWF720960 RGB720922:RGB720960 RPX720922:RPX720960 RZT720922:RZT720960 SJP720922:SJP720960 STL720922:STL720960 TDH720922:TDH720960 TND720922:TND720960 TWZ720922:TWZ720960 UGV720922:UGV720960 UQR720922:UQR720960 VAN720922:VAN720960 VKJ720922:VKJ720960 VUF720922:VUF720960 WEB720922:WEB720960 WNX720922:WNX720960 WXT720922:WXT720960 BL786458:BL786496 LH786458:LH786496 VD786458:VD786496 AEZ786458:AEZ786496 AOV786458:AOV786496 AYR786458:AYR786496 BIN786458:BIN786496 BSJ786458:BSJ786496 CCF786458:CCF786496 CMB786458:CMB786496 CVX786458:CVX786496 DFT786458:DFT786496 DPP786458:DPP786496 DZL786458:DZL786496 EJH786458:EJH786496 ETD786458:ETD786496 FCZ786458:FCZ786496 FMV786458:FMV786496 FWR786458:FWR786496 GGN786458:GGN786496 GQJ786458:GQJ786496 HAF786458:HAF786496 HKB786458:HKB786496 HTX786458:HTX786496 IDT786458:IDT786496 INP786458:INP786496 IXL786458:IXL786496 JHH786458:JHH786496 JRD786458:JRD786496 KAZ786458:KAZ786496 KKV786458:KKV786496 KUR786458:KUR786496 LEN786458:LEN786496 LOJ786458:LOJ786496 LYF786458:LYF786496 MIB786458:MIB786496 MRX786458:MRX786496 NBT786458:NBT786496 NLP786458:NLP786496 NVL786458:NVL786496 OFH786458:OFH786496 OPD786458:OPD786496 OYZ786458:OYZ786496 PIV786458:PIV786496 PSR786458:PSR786496 QCN786458:QCN786496 QMJ786458:QMJ786496 QWF786458:QWF786496 RGB786458:RGB786496 RPX786458:RPX786496 RZT786458:RZT786496 SJP786458:SJP786496 STL786458:STL786496 TDH786458:TDH786496 TND786458:TND786496 TWZ786458:TWZ786496 UGV786458:UGV786496 UQR786458:UQR786496 VAN786458:VAN786496 VKJ786458:VKJ786496 VUF786458:VUF786496 WEB786458:WEB786496 WNX786458:WNX786496 WXT786458:WXT786496 BL851994:BL852032 LH851994:LH852032 VD851994:VD852032 AEZ851994:AEZ852032 AOV851994:AOV852032 AYR851994:AYR852032 BIN851994:BIN852032 BSJ851994:BSJ852032 CCF851994:CCF852032 CMB851994:CMB852032 CVX851994:CVX852032 DFT851994:DFT852032 DPP851994:DPP852032 DZL851994:DZL852032 EJH851994:EJH852032 ETD851994:ETD852032 FCZ851994:FCZ852032 FMV851994:FMV852032 FWR851994:FWR852032 GGN851994:GGN852032 GQJ851994:GQJ852032 HAF851994:HAF852032 HKB851994:HKB852032 HTX851994:HTX852032 IDT851994:IDT852032 INP851994:INP852032 IXL851994:IXL852032 JHH851994:JHH852032 JRD851994:JRD852032 KAZ851994:KAZ852032 KKV851994:KKV852032 KUR851994:KUR852032 LEN851994:LEN852032 LOJ851994:LOJ852032 LYF851994:LYF852032 MIB851994:MIB852032 MRX851994:MRX852032 NBT851994:NBT852032 NLP851994:NLP852032 NVL851994:NVL852032 OFH851994:OFH852032 OPD851994:OPD852032 OYZ851994:OYZ852032 PIV851994:PIV852032 PSR851994:PSR852032 QCN851994:QCN852032 QMJ851994:QMJ852032 QWF851994:QWF852032 RGB851994:RGB852032 RPX851994:RPX852032 RZT851994:RZT852032 SJP851994:SJP852032 STL851994:STL852032 TDH851994:TDH852032 TND851994:TND852032 TWZ851994:TWZ852032 UGV851994:UGV852032 UQR851994:UQR852032 VAN851994:VAN852032 VKJ851994:VKJ852032 VUF851994:VUF852032 WEB851994:WEB852032 WNX851994:WNX852032 WXT851994:WXT852032 BL917530:BL917568 LH917530:LH917568 VD917530:VD917568 AEZ917530:AEZ917568 AOV917530:AOV917568 AYR917530:AYR917568 BIN917530:BIN917568 BSJ917530:BSJ917568 CCF917530:CCF917568 CMB917530:CMB917568 CVX917530:CVX917568 DFT917530:DFT917568 DPP917530:DPP917568 DZL917530:DZL917568 EJH917530:EJH917568 ETD917530:ETD917568 FCZ917530:FCZ917568 FMV917530:FMV917568 FWR917530:FWR917568 GGN917530:GGN917568 GQJ917530:GQJ917568 HAF917530:HAF917568 HKB917530:HKB917568 HTX917530:HTX917568 IDT917530:IDT917568 INP917530:INP917568 IXL917530:IXL917568 JHH917530:JHH917568 JRD917530:JRD917568 KAZ917530:KAZ917568 KKV917530:KKV917568 KUR917530:KUR917568 LEN917530:LEN917568 LOJ917530:LOJ917568 LYF917530:LYF917568 MIB917530:MIB917568 MRX917530:MRX917568 NBT917530:NBT917568 NLP917530:NLP917568 NVL917530:NVL917568 OFH917530:OFH917568 OPD917530:OPD917568 OYZ917530:OYZ917568 PIV917530:PIV917568 PSR917530:PSR917568 QCN917530:QCN917568 QMJ917530:QMJ917568 QWF917530:QWF917568 RGB917530:RGB917568 RPX917530:RPX917568 RZT917530:RZT917568 SJP917530:SJP917568 STL917530:STL917568 TDH917530:TDH917568 TND917530:TND917568 TWZ917530:TWZ917568 UGV917530:UGV917568 UQR917530:UQR917568 VAN917530:VAN917568 VKJ917530:VKJ917568 VUF917530:VUF917568 WEB917530:WEB917568 WNX917530:WNX917568 WXT917530:WXT917568 BL983066:BL983104 LH983066:LH983104 VD983066:VD983104 AEZ983066:AEZ983104 AOV983066:AOV983104 AYR983066:AYR983104 BIN983066:BIN983104 BSJ983066:BSJ983104 CCF983066:CCF983104 CMB983066:CMB983104 CVX983066:CVX983104 DFT983066:DFT983104 DPP983066:DPP983104 DZL983066:DZL983104 EJH983066:EJH983104 ETD983066:ETD983104 FCZ983066:FCZ983104 FMV983066:FMV983104 FWR983066:FWR983104 GGN983066:GGN983104 GQJ983066:GQJ983104 HAF983066:HAF983104 HKB983066:HKB983104 HTX983066:HTX983104 IDT983066:IDT983104 INP983066:INP983104 IXL983066:IXL983104 JHH983066:JHH983104 JRD983066:JRD983104 KAZ983066:KAZ983104 KKV983066:KKV983104 KUR983066:KUR983104 LEN983066:LEN983104 LOJ983066:LOJ983104 LYF983066:LYF983104 MIB983066:MIB983104 MRX983066:MRX983104 NBT983066:NBT983104 NLP983066:NLP983104 NVL983066:NVL983104 OFH983066:OFH983104 OPD983066:OPD983104 OYZ983066:OYZ983104 PIV983066:PIV983104 PSR983066:PSR983104 QCN983066:QCN983104 QMJ983066:QMJ983104 QWF983066:QWF983104 RGB983066:RGB983104 RPX983066:RPX983104 RZT983066:RZT983104 SJP983066:SJP983104 STL983066:STL983104 TDH983066:TDH983104 TND983066:TND983104 TWZ983066:TWZ983104 UGV983066:UGV983104 UQR983066:UQR983104 VAN983066:VAN983104 VKJ983066:VKJ983104 VUF983066:VUF983104 WEB983066:WEB983104 WNX983066:WNX983104 WXT983066:WXT983104">
      <formula1>Oportunidad</formula1>
    </dataValidation>
    <dataValidation type="list" showInputMessage="1" showErrorMessage="1" errorTitle="Rechazado" error="Solo son validadas las opciones de la lista" sqref="BN9:BN16 LJ9:LJ16 VF9:VF16 AFB9:AFB16 AOX9:AOX16 AYT9:AYT16 BIP9:BIP16 BSL9:BSL16 CCH9:CCH16 CMD9:CMD16 CVZ9:CVZ16 DFV9:DFV16 DPR9:DPR16 DZN9:DZN16 EJJ9:EJJ16 ETF9:ETF16 FDB9:FDB16 FMX9:FMX16 FWT9:FWT16 GGP9:GGP16 GQL9:GQL16 HAH9:HAH16 HKD9:HKD16 HTZ9:HTZ16 IDV9:IDV16 INR9:INR16 IXN9:IXN16 JHJ9:JHJ16 JRF9:JRF16 KBB9:KBB16 KKX9:KKX16 KUT9:KUT16 LEP9:LEP16 LOL9:LOL16 LYH9:LYH16 MID9:MID16 MRZ9:MRZ16 NBV9:NBV16 NLR9:NLR16 NVN9:NVN16 OFJ9:OFJ16 OPF9:OPF16 OZB9:OZB16 PIX9:PIX16 PST9:PST16 QCP9:QCP16 QML9:QML16 QWH9:QWH16 RGD9:RGD16 RPZ9:RPZ16 RZV9:RZV16 SJR9:SJR16 STN9:STN16 TDJ9:TDJ16 TNF9:TNF16 TXB9:TXB16 UGX9:UGX16 UQT9:UQT16 VAP9:VAP16 VKL9:VKL16 VUH9:VUH16 WED9:WED16 WNZ9:WNZ16 WXV9:WXV16 BN65545:BN65552 LJ65545:LJ65552 VF65545:VF65552 AFB65545:AFB65552 AOX65545:AOX65552 AYT65545:AYT65552 BIP65545:BIP65552 BSL65545:BSL65552 CCH65545:CCH65552 CMD65545:CMD65552 CVZ65545:CVZ65552 DFV65545:DFV65552 DPR65545:DPR65552 DZN65545:DZN65552 EJJ65545:EJJ65552 ETF65545:ETF65552 FDB65545:FDB65552 FMX65545:FMX65552 FWT65545:FWT65552 GGP65545:GGP65552 GQL65545:GQL65552 HAH65545:HAH65552 HKD65545:HKD65552 HTZ65545:HTZ65552 IDV65545:IDV65552 INR65545:INR65552 IXN65545:IXN65552 JHJ65545:JHJ65552 JRF65545:JRF65552 KBB65545:KBB65552 KKX65545:KKX65552 KUT65545:KUT65552 LEP65545:LEP65552 LOL65545:LOL65552 LYH65545:LYH65552 MID65545:MID65552 MRZ65545:MRZ65552 NBV65545:NBV65552 NLR65545:NLR65552 NVN65545:NVN65552 OFJ65545:OFJ65552 OPF65545:OPF65552 OZB65545:OZB65552 PIX65545:PIX65552 PST65545:PST65552 QCP65545:QCP65552 QML65545:QML65552 QWH65545:QWH65552 RGD65545:RGD65552 RPZ65545:RPZ65552 RZV65545:RZV65552 SJR65545:SJR65552 STN65545:STN65552 TDJ65545:TDJ65552 TNF65545:TNF65552 TXB65545:TXB65552 UGX65545:UGX65552 UQT65545:UQT65552 VAP65545:VAP65552 VKL65545:VKL65552 VUH65545:VUH65552 WED65545:WED65552 WNZ65545:WNZ65552 WXV65545:WXV65552 BN131081:BN131088 LJ131081:LJ131088 VF131081:VF131088 AFB131081:AFB131088 AOX131081:AOX131088 AYT131081:AYT131088 BIP131081:BIP131088 BSL131081:BSL131088 CCH131081:CCH131088 CMD131081:CMD131088 CVZ131081:CVZ131088 DFV131081:DFV131088 DPR131081:DPR131088 DZN131081:DZN131088 EJJ131081:EJJ131088 ETF131081:ETF131088 FDB131081:FDB131088 FMX131081:FMX131088 FWT131081:FWT131088 GGP131081:GGP131088 GQL131081:GQL131088 HAH131081:HAH131088 HKD131081:HKD131088 HTZ131081:HTZ131088 IDV131081:IDV131088 INR131081:INR131088 IXN131081:IXN131088 JHJ131081:JHJ131088 JRF131081:JRF131088 KBB131081:KBB131088 KKX131081:KKX131088 KUT131081:KUT131088 LEP131081:LEP131088 LOL131081:LOL131088 LYH131081:LYH131088 MID131081:MID131088 MRZ131081:MRZ131088 NBV131081:NBV131088 NLR131081:NLR131088 NVN131081:NVN131088 OFJ131081:OFJ131088 OPF131081:OPF131088 OZB131081:OZB131088 PIX131081:PIX131088 PST131081:PST131088 QCP131081:QCP131088 QML131081:QML131088 QWH131081:QWH131088 RGD131081:RGD131088 RPZ131081:RPZ131088 RZV131081:RZV131088 SJR131081:SJR131088 STN131081:STN131088 TDJ131081:TDJ131088 TNF131081:TNF131088 TXB131081:TXB131088 UGX131081:UGX131088 UQT131081:UQT131088 VAP131081:VAP131088 VKL131081:VKL131088 VUH131081:VUH131088 WED131081:WED131088 WNZ131081:WNZ131088 WXV131081:WXV131088 BN196617:BN196624 LJ196617:LJ196624 VF196617:VF196624 AFB196617:AFB196624 AOX196617:AOX196624 AYT196617:AYT196624 BIP196617:BIP196624 BSL196617:BSL196624 CCH196617:CCH196624 CMD196617:CMD196624 CVZ196617:CVZ196624 DFV196617:DFV196624 DPR196617:DPR196624 DZN196617:DZN196624 EJJ196617:EJJ196624 ETF196617:ETF196624 FDB196617:FDB196624 FMX196617:FMX196624 FWT196617:FWT196624 GGP196617:GGP196624 GQL196617:GQL196624 HAH196617:HAH196624 HKD196617:HKD196624 HTZ196617:HTZ196624 IDV196617:IDV196624 INR196617:INR196624 IXN196617:IXN196624 JHJ196617:JHJ196624 JRF196617:JRF196624 KBB196617:KBB196624 KKX196617:KKX196624 KUT196617:KUT196624 LEP196617:LEP196624 LOL196617:LOL196624 LYH196617:LYH196624 MID196617:MID196624 MRZ196617:MRZ196624 NBV196617:NBV196624 NLR196617:NLR196624 NVN196617:NVN196624 OFJ196617:OFJ196624 OPF196617:OPF196624 OZB196617:OZB196624 PIX196617:PIX196624 PST196617:PST196624 QCP196617:QCP196624 QML196617:QML196624 QWH196617:QWH196624 RGD196617:RGD196624 RPZ196617:RPZ196624 RZV196617:RZV196624 SJR196617:SJR196624 STN196617:STN196624 TDJ196617:TDJ196624 TNF196617:TNF196624 TXB196617:TXB196624 UGX196617:UGX196624 UQT196617:UQT196624 VAP196617:VAP196624 VKL196617:VKL196624 VUH196617:VUH196624 WED196617:WED196624 WNZ196617:WNZ196624 WXV196617:WXV196624 BN262153:BN262160 LJ262153:LJ262160 VF262153:VF262160 AFB262153:AFB262160 AOX262153:AOX262160 AYT262153:AYT262160 BIP262153:BIP262160 BSL262153:BSL262160 CCH262153:CCH262160 CMD262153:CMD262160 CVZ262153:CVZ262160 DFV262153:DFV262160 DPR262153:DPR262160 DZN262153:DZN262160 EJJ262153:EJJ262160 ETF262153:ETF262160 FDB262153:FDB262160 FMX262153:FMX262160 FWT262153:FWT262160 GGP262153:GGP262160 GQL262153:GQL262160 HAH262153:HAH262160 HKD262153:HKD262160 HTZ262153:HTZ262160 IDV262153:IDV262160 INR262153:INR262160 IXN262153:IXN262160 JHJ262153:JHJ262160 JRF262153:JRF262160 KBB262153:KBB262160 KKX262153:KKX262160 KUT262153:KUT262160 LEP262153:LEP262160 LOL262153:LOL262160 LYH262153:LYH262160 MID262153:MID262160 MRZ262153:MRZ262160 NBV262153:NBV262160 NLR262153:NLR262160 NVN262153:NVN262160 OFJ262153:OFJ262160 OPF262153:OPF262160 OZB262153:OZB262160 PIX262153:PIX262160 PST262153:PST262160 QCP262153:QCP262160 QML262153:QML262160 QWH262153:QWH262160 RGD262153:RGD262160 RPZ262153:RPZ262160 RZV262153:RZV262160 SJR262153:SJR262160 STN262153:STN262160 TDJ262153:TDJ262160 TNF262153:TNF262160 TXB262153:TXB262160 UGX262153:UGX262160 UQT262153:UQT262160 VAP262153:VAP262160 VKL262153:VKL262160 VUH262153:VUH262160 WED262153:WED262160 WNZ262153:WNZ262160 WXV262153:WXV262160 BN327689:BN327696 LJ327689:LJ327696 VF327689:VF327696 AFB327689:AFB327696 AOX327689:AOX327696 AYT327689:AYT327696 BIP327689:BIP327696 BSL327689:BSL327696 CCH327689:CCH327696 CMD327689:CMD327696 CVZ327689:CVZ327696 DFV327689:DFV327696 DPR327689:DPR327696 DZN327689:DZN327696 EJJ327689:EJJ327696 ETF327689:ETF327696 FDB327689:FDB327696 FMX327689:FMX327696 FWT327689:FWT327696 GGP327689:GGP327696 GQL327689:GQL327696 HAH327689:HAH327696 HKD327689:HKD327696 HTZ327689:HTZ327696 IDV327689:IDV327696 INR327689:INR327696 IXN327689:IXN327696 JHJ327689:JHJ327696 JRF327689:JRF327696 KBB327689:KBB327696 KKX327689:KKX327696 KUT327689:KUT327696 LEP327689:LEP327696 LOL327689:LOL327696 LYH327689:LYH327696 MID327689:MID327696 MRZ327689:MRZ327696 NBV327689:NBV327696 NLR327689:NLR327696 NVN327689:NVN327696 OFJ327689:OFJ327696 OPF327689:OPF327696 OZB327689:OZB327696 PIX327689:PIX327696 PST327689:PST327696 QCP327689:QCP327696 QML327689:QML327696 QWH327689:QWH327696 RGD327689:RGD327696 RPZ327689:RPZ327696 RZV327689:RZV327696 SJR327689:SJR327696 STN327689:STN327696 TDJ327689:TDJ327696 TNF327689:TNF327696 TXB327689:TXB327696 UGX327689:UGX327696 UQT327689:UQT327696 VAP327689:VAP327696 VKL327689:VKL327696 VUH327689:VUH327696 WED327689:WED327696 WNZ327689:WNZ327696 WXV327689:WXV327696 BN393225:BN393232 LJ393225:LJ393232 VF393225:VF393232 AFB393225:AFB393232 AOX393225:AOX393232 AYT393225:AYT393232 BIP393225:BIP393232 BSL393225:BSL393232 CCH393225:CCH393232 CMD393225:CMD393232 CVZ393225:CVZ393232 DFV393225:DFV393232 DPR393225:DPR393232 DZN393225:DZN393232 EJJ393225:EJJ393232 ETF393225:ETF393232 FDB393225:FDB393232 FMX393225:FMX393232 FWT393225:FWT393232 GGP393225:GGP393232 GQL393225:GQL393232 HAH393225:HAH393232 HKD393225:HKD393232 HTZ393225:HTZ393232 IDV393225:IDV393232 INR393225:INR393232 IXN393225:IXN393232 JHJ393225:JHJ393232 JRF393225:JRF393232 KBB393225:KBB393232 KKX393225:KKX393232 KUT393225:KUT393232 LEP393225:LEP393232 LOL393225:LOL393232 LYH393225:LYH393232 MID393225:MID393232 MRZ393225:MRZ393232 NBV393225:NBV393232 NLR393225:NLR393232 NVN393225:NVN393232 OFJ393225:OFJ393232 OPF393225:OPF393232 OZB393225:OZB393232 PIX393225:PIX393232 PST393225:PST393232 QCP393225:QCP393232 QML393225:QML393232 QWH393225:QWH393232 RGD393225:RGD393232 RPZ393225:RPZ393232 RZV393225:RZV393232 SJR393225:SJR393232 STN393225:STN393232 TDJ393225:TDJ393232 TNF393225:TNF393232 TXB393225:TXB393232 UGX393225:UGX393232 UQT393225:UQT393232 VAP393225:VAP393232 VKL393225:VKL393232 VUH393225:VUH393232 WED393225:WED393232 WNZ393225:WNZ393232 WXV393225:WXV393232 BN458761:BN458768 LJ458761:LJ458768 VF458761:VF458768 AFB458761:AFB458768 AOX458761:AOX458768 AYT458761:AYT458768 BIP458761:BIP458768 BSL458761:BSL458768 CCH458761:CCH458768 CMD458761:CMD458768 CVZ458761:CVZ458768 DFV458761:DFV458768 DPR458761:DPR458768 DZN458761:DZN458768 EJJ458761:EJJ458768 ETF458761:ETF458768 FDB458761:FDB458768 FMX458761:FMX458768 FWT458761:FWT458768 GGP458761:GGP458768 GQL458761:GQL458768 HAH458761:HAH458768 HKD458761:HKD458768 HTZ458761:HTZ458768 IDV458761:IDV458768 INR458761:INR458768 IXN458761:IXN458768 JHJ458761:JHJ458768 JRF458761:JRF458768 KBB458761:KBB458768 KKX458761:KKX458768 KUT458761:KUT458768 LEP458761:LEP458768 LOL458761:LOL458768 LYH458761:LYH458768 MID458761:MID458768 MRZ458761:MRZ458768 NBV458761:NBV458768 NLR458761:NLR458768 NVN458761:NVN458768 OFJ458761:OFJ458768 OPF458761:OPF458768 OZB458761:OZB458768 PIX458761:PIX458768 PST458761:PST458768 QCP458761:QCP458768 QML458761:QML458768 QWH458761:QWH458768 RGD458761:RGD458768 RPZ458761:RPZ458768 RZV458761:RZV458768 SJR458761:SJR458768 STN458761:STN458768 TDJ458761:TDJ458768 TNF458761:TNF458768 TXB458761:TXB458768 UGX458761:UGX458768 UQT458761:UQT458768 VAP458761:VAP458768 VKL458761:VKL458768 VUH458761:VUH458768 WED458761:WED458768 WNZ458761:WNZ458768 WXV458761:WXV458768 BN524297:BN524304 LJ524297:LJ524304 VF524297:VF524304 AFB524297:AFB524304 AOX524297:AOX524304 AYT524297:AYT524304 BIP524297:BIP524304 BSL524297:BSL524304 CCH524297:CCH524304 CMD524297:CMD524304 CVZ524297:CVZ524304 DFV524297:DFV524304 DPR524297:DPR524304 DZN524297:DZN524304 EJJ524297:EJJ524304 ETF524297:ETF524304 FDB524297:FDB524304 FMX524297:FMX524304 FWT524297:FWT524304 GGP524297:GGP524304 GQL524297:GQL524304 HAH524297:HAH524304 HKD524297:HKD524304 HTZ524297:HTZ524304 IDV524297:IDV524304 INR524297:INR524304 IXN524297:IXN524304 JHJ524297:JHJ524304 JRF524297:JRF524304 KBB524297:KBB524304 KKX524297:KKX524304 KUT524297:KUT524304 LEP524297:LEP524304 LOL524297:LOL524304 LYH524297:LYH524304 MID524297:MID524304 MRZ524297:MRZ524304 NBV524297:NBV524304 NLR524297:NLR524304 NVN524297:NVN524304 OFJ524297:OFJ524304 OPF524297:OPF524304 OZB524297:OZB524304 PIX524297:PIX524304 PST524297:PST524304 QCP524297:QCP524304 QML524297:QML524304 QWH524297:QWH524304 RGD524297:RGD524304 RPZ524297:RPZ524304 RZV524297:RZV524304 SJR524297:SJR524304 STN524297:STN524304 TDJ524297:TDJ524304 TNF524297:TNF524304 TXB524297:TXB524304 UGX524297:UGX524304 UQT524297:UQT524304 VAP524297:VAP524304 VKL524297:VKL524304 VUH524297:VUH524304 WED524297:WED524304 WNZ524297:WNZ524304 WXV524297:WXV524304 BN589833:BN589840 LJ589833:LJ589840 VF589833:VF589840 AFB589833:AFB589840 AOX589833:AOX589840 AYT589833:AYT589840 BIP589833:BIP589840 BSL589833:BSL589840 CCH589833:CCH589840 CMD589833:CMD589840 CVZ589833:CVZ589840 DFV589833:DFV589840 DPR589833:DPR589840 DZN589833:DZN589840 EJJ589833:EJJ589840 ETF589833:ETF589840 FDB589833:FDB589840 FMX589833:FMX589840 FWT589833:FWT589840 GGP589833:GGP589840 GQL589833:GQL589840 HAH589833:HAH589840 HKD589833:HKD589840 HTZ589833:HTZ589840 IDV589833:IDV589840 INR589833:INR589840 IXN589833:IXN589840 JHJ589833:JHJ589840 JRF589833:JRF589840 KBB589833:KBB589840 KKX589833:KKX589840 KUT589833:KUT589840 LEP589833:LEP589840 LOL589833:LOL589840 LYH589833:LYH589840 MID589833:MID589840 MRZ589833:MRZ589840 NBV589833:NBV589840 NLR589833:NLR589840 NVN589833:NVN589840 OFJ589833:OFJ589840 OPF589833:OPF589840 OZB589833:OZB589840 PIX589833:PIX589840 PST589833:PST589840 QCP589833:QCP589840 QML589833:QML589840 QWH589833:QWH589840 RGD589833:RGD589840 RPZ589833:RPZ589840 RZV589833:RZV589840 SJR589833:SJR589840 STN589833:STN589840 TDJ589833:TDJ589840 TNF589833:TNF589840 TXB589833:TXB589840 UGX589833:UGX589840 UQT589833:UQT589840 VAP589833:VAP589840 VKL589833:VKL589840 VUH589833:VUH589840 WED589833:WED589840 WNZ589833:WNZ589840 WXV589833:WXV589840 BN655369:BN655376 LJ655369:LJ655376 VF655369:VF655376 AFB655369:AFB655376 AOX655369:AOX655376 AYT655369:AYT655376 BIP655369:BIP655376 BSL655369:BSL655376 CCH655369:CCH655376 CMD655369:CMD655376 CVZ655369:CVZ655376 DFV655369:DFV655376 DPR655369:DPR655376 DZN655369:DZN655376 EJJ655369:EJJ655376 ETF655369:ETF655376 FDB655369:FDB655376 FMX655369:FMX655376 FWT655369:FWT655376 GGP655369:GGP655376 GQL655369:GQL655376 HAH655369:HAH655376 HKD655369:HKD655376 HTZ655369:HTZ655376 IDV655369:IDV655376 INR655369:INR655376 IXN655369:IXN655376 JHJ655369:JHJ655376 JRF655369:JRF655376 KBB655369:KBB655376 KKX655369:KKX655376 KUT655369:KUT655376 LEP655369:LEP655376 LOL655369:LOL655376 LYH655369:LYH655376 MID655369:MID655376 MRZ655369:MRZ655376 NBV655369:NBV655376 NLR655369:NLR655376 NVN655369:NVN655376 OFJ655369:OFJ655376 OPF655369:OPF655376 OZB655369:OZB655376 PIX655369:PIX655376 PST655369:PST655376 QCP655369:QCP655376 QML655369:QML655376 QWH655369:QWH655376 RGD655369:RGD655376 RPZ655369:RPZ655376 RZV655369:RZV655376 SJR655369:SJR655376 STN655369:STN655376 TDJ655369:TDJ655376 TNF655369:TNF655376 TXB655369:TXB655376 UGX655369:UGX655376 UQT655369:UQT655376 VAP655369:VAP655376 VKL655369:VKL655376 VUH655369:VUH655376 WED655369:WED655376 WNZ655369:WNZ655376 WXV655369:WXV655376 BN720905:BN720912 LJ720905:LJ720912 VF720905:VF720912 AFB720905:AFB720912 AOX720905:AOX720912 AYT720905:AYT720912 BIP720905:BIP720912 BSL720905:BSL720912 CCH720905:CCH720912 CMD720905:CMD720912 CVZ720905:CVZ720912 DFV720905:DFV720912 DPR720905:DPR720912 DZN720905:DZN720912 EJJ720905:EJJ720912 ETF720905:ETF720912 FDB720905:FDB720912 FMX720905:FMX720912 FWT720905:FWT720912 GGP720905:GGP720912 GQL720905:GQL720912 HAH720905:HAH720912 HKD720905:HKD720912 HTZ720905:HTZ720912 IDV720905:IDV720912 INR720905:INR720912 IXN720905:IXN720912 JHJ720905:JHJ720912 JRF720905:JRF720912 KBB720905:KBB720912 KKX720905:KKX720912 KUT720905:KUT720912 LEP720905:LEP720912 LOL720905:LOL720912 LYH720905:LYH720912 MID720905:MID720912 MRZ720905:MRZ720912 NBV720905:NBV720912 NLR720905:NLR720912 NVN720905:NVN720912 OFJ720905:OFJ720912 OPF720905:OPF720912 OZB720905:OZB720912 PIX720905:PIX720912 PST720905:PST720912 QCP720905:QCP720912 QML720905:QML720912 QWH720905:QWH720912 RGD720905:RGD720912 RPZ720905:RPZ720912 RZV720905:RZV720912 SJR720905:SJR720912 STN720905:STN720912 TDJ720905:TDJ720912 TNF720905:TNF720912 TXB720905:TXB720912 UGX720905:UGX720912 UQT720905:UQT720912 VAP720905:VAP720912 VKL720905:VKL720912 VUH720905:VUH720912 WED720905:WED720912 WNZ720905:WNZ720912 WXV720905:WXV720912 BN786441:BN786448 LJ786441:LJ786448 VF786441:VF786448 AFB786441:AFB786448 AOX786441:AOX786448 AYT786441:AYT786448 BIP786441:BIP786448 BSL786441:BSL786448 CCH786441:CCH786448 CMD786441:CMD786448 CVZ786441:CVZ786448 DFV786441:DFV786448 DPR786441:DPR786448 DZN786441:DZN786448 EJJ786441:EJJ786448 ETF786441:ETF786448 FDB786441:FDB786448 FMX786441:FMX786448 FWT786441:FWT786448 GGP786441:GGP786448 GQL786441:GQL786448 HAH786441:HAH786448 HKD786441:HKD786448 HTZ786441:HTZ786448 IDV786441:IDV786448 INR786441:INR786448 IXN786441:IXN786448 JHJ786441:JHJ786448 JRF786441:JRF786448 KBB786441:KBB786448 KKX786441:KKX786448 KUT786441:KUT786448 LEP786441:LEP786448 LOL786441:LOL786448 LYH786441:LYH786448 MID786441:MID786448 MRZ786441:MRZ786448 NBV786441:NBV786448 NLR786441:NLR786448 NVN786441:NVN786448 OFJ786441:OFJ786448 OPF786441:OPF786448 OZB786441:OZB786448 PIX786441:PIX786448 PST786441:PST786448 QCP786441:QCP786448 QML786441:QML786448 QWH786441:QWH786448 RGD786441:RGD786448 RPZ786441:RPZ786448 RZV786441:RZV786448 SJR786441:SJR786448 STN786441:STN786448 TDJ786441:TDJ786448 TNF786441:TNF786448 TXB786441:TXB786448 UGX786441:UGX786448 UQT786441:UQT786448 VAP786441:VAP786448 VKL786441:VKL786448 VUH786441:VUH786448 WED786441:WED786448 WNZ786441:WNZ786448 WXV786441:WXV786448 BN851977:BN851984 LJ851977:LJ851984 VF851977:VF851984 AFB851977:AFB851984 AOX851977:AOX851984 AYT851977:AYT851984 BIP851977:BIP851984 BSL851977:BSL851984 CCH851977:CCH851984 CMD851977:CMD851984 CVZ851977:CVZ851984 DFV851977:DFV851984 DPR851977:DPR851984 DZN851977:DZN851984 EJJ851977:EJJ851984 ETF851977:ETF851984 FDB851977:FDB851984 FMX851977:FMX851984 FWT851977:FWT851984 GGP851977:GGP851984 GQL851977:GQL851984 HAH851977:HAH851984 HKD851977:HKD851984 HTZ851977:HTZ851984 IDV851977:IDV851984 INR851977:INR851984 IXN851977:IXN851984 JHJ851977:JHJ851984 JRF851977:JRF851984 KBB851977:KBB851984 KKX851977:KKX851984 KUT851977:KUT851984 LEP851977:LEP851984 LOL851977:LOL851984 LYH851977:LYH851984 MID851977:MID851984 MRZ851977:MRZ851984 NBV851977:NBV851984 NLR851977:NLR851984 NVN851977:NVN851984 OFJ851977:OFJ851984 OPF851977:OPF851984 OZB851977:OZB851984 PIX851977:PIX851984 PST851977:PST851984 QCP851977:QCP851984 QML851977:QML851984 QWH851977:QWH851984 RGD851977:RGD851984 RPZ851977:RPZ851984 RZV851977:RZV851984 SJR851977:SJR851984 STN851977:STN851984 TDJ851977:TDJ851984 TNF851977:TNF851984 TXB851977:TXB851984 UGX851977:UGX851984 UQT851977:UQT851984 VAP851977:VAP851984 VKL851977:VKL851984 VUH851977:VUH851984 WED851977:WED851984 WNZ851977:WNZ851984 WXV851977:WXV851984 BN917513:BN917520 LJ917513:LJ917520 VF917513:VF917520 AFB917513:AFB917520 AOX917513:AOX917520 AYT917513:AYT917520 BIP917513:BIP917520 BSL917513:BSL917520 CCH917513:CCH917520 CMD917513:CMD917520 CVZ917513:CVZ917520 DFV917513:DFV917520 DPR917513:DPR917520 DZN917513:DZN917520 EJJ917513:EJJ917520 ETF917513:ETF917520 FDB917513:FDB917520 FMX917513:FMX917520 FWT917513:FWT917520 GGP917513:GGP917520 GQL917513:GQL917520 HAH917513:HAH917520 HKD917513:HKD917520 HTZ917513:HTZ917520 IDV917513:IDV917520 INR917513:INR917520 IXN917513:IXN917520 JHJ917513:JHJ917520 JRF917513:JRF917520 KBB917513:KBB917520 KKX917513:KKX917520 KUT917513:KUT917520 LEP917513:LEP917520 LOL917513:LOL917520 LYH917513:LYH917520 MID917513:MID917520 MRZ917513:MRZ917520 NBV917513:NBV917520 NLR917513:NLR917520 NVN917513:NVN917520 OFJ917513:OFJ917520 OPF917513:OPF917520 OZB917513:OZB917520 PIX917513:PIX917520 PST917513:PST917520 QCP917513:QCP917520 QML917513:QML917520 QWH917513:QWH917520 RGD917513:RGD917520 RPZ917513:RPZ917520 RZV917513:RZV917520 SJR917513:SJR917520 STN917513:STN917520 TDJ917513:TDJ917520 TNF917513:TNF917520 TXB917513:TXB917520 UGX917513:UGX917520 UQT917513:UQT917520 VAP917513:VAP917520 VKL917513:VKL917520 VUH917513:VUH917520 WED917513:WED917520 WNZ917513:WNZ917520 WXV917513:WXV917520 BN983049:BN983056 LJ983049:LJ983056 VF983049:VF983056 AFB983049:AFB983056 AOX983049:AOX983056 AYT983049:AYT983056 BIP983049:BIP983056 BSL983049:BSL983056 CCH983049:CCH983056 CMD983049:CMD983056 CVZ983049:CVZ983056 DFV983049:DFV983056 DPR983049:DPR983056 DZN983049:DZN983056 EJJ983049:EJJ983056 ETF983049:ETF983056 FDB983049:FDB983056 FMX983049:FMX983056 FWT983049:FWT983056 GGP983049:GGP983056 GQL983049:GQL983056 HAH983049:HAH983056 HKD983049:HKD983056 HTZ983049:HTZ983056 IDV983049:IDV983056 INR983049:INR983056 IXN983049:IXN983056 JHJ983049:JHJ983056 JRF983049:JRF983056 KBB983049:KBB983056 KKX983049:KKX983056 KUT983049:KUT983056 LEP983049:LEP983056 LOL983049:LOL983056 LYH983049:LYH983056 MID983049:MID983056 MRZ983049:MRZ983056 NBV983049:NBV983056 NLR983049:NLR983056 NVN983049:NVN983056 OFJ983049:OFJ983056 OPF983049:OPF983056 OZB983049:OZB983056 PIX983049:PIX983056 PST983049:PST983056 QCP983049:QCP983056 QML983049:QML983056 QWH983049:QWH983056 RGD983049:RGD983056 RPZ983049:RPZ983056 RZV983049:RZV983056 SJR983049:SJR983056 STN983049:STN983056 TDJ983049:TDJ983056 TNF983049:TNF983056 TXB983049:TXB983056 UGX983049:UGX983056 UQT983049:UQT983056 VAP983049:VAP983056 VKL983049:VKL983056 VUH983049:VUH983056 WED983049:WED983056 WNZ983049:WNZ983056 WXV983049:WXV983056 BN26:BN64 LJ26:LJ64 VF26:VF64 AFB26:AFB64 AOX26:AOX64 AYT26:AYT64 BIP26:BIP64 BSL26:BSL64 CCH26:CCH64 CMD26:CMD64 CVZ26:CVZ64 DFV26:DFV64 DPR26:DPR64 DZN26:DZN64 EJJ26:EJJ64 ETF26:ETF64 FDB26:FDB64 FMX26:FMX64 FWT26:FWT64 GGP26:GGP64 GQL26:GQL64 HAH26:HAH64 HKD26:HKD64 HTZ26:HTZ64 IDV26:IDV64 INR26:INR64 IXN26:IXN64 JHJ26:JHJ64 JRF26:JRF64 KBB26:KBB64 KKX26:KKX64 KUT26:KUT64 LEP26:LEP64 LOL26:LOL64 LYH26:LYH64 MID26:MID64 MRZ26:MRZ64 NBV26:NBV64 NLR26:NLR64 NVN26:NVN64 OFJ26:OFJ64 OPF26:OPF64 OZB26:OZB64 PIX26:PIX64 PST26:PST64 QCP26:QCP64 QML26:QML64 QWH26:QWH64 RGD26:RGD64 RPZ26:RPZ64 RZV26:RZV64 SJR26:SJR64 STN26:STN64 TDJ26:TDJ64 TNF26:TNF64 TXB26:TXB64 UGX26:UGX64 UQT26:UQT64 VAP26:VAP64 VKL26:VKL64 VUH26:VUH64 WED26:WED64 WNZ26:WNZ64 WXV26:WXV64 BN65562:BN65600 LJ65562:LJ65600 VF65562:VF65600 AFB65562:AFB65600 AOX65562:AOX65600 AYT65562:AYT65600 BIP65562:BIP65600 BSL65562:BSL65600 CCH65562:CCH65600 CMD65562:CMD65600 CVZ65562:CVZ65600 DFV65562:DFV65600 DPR65562:DPR65600 DZN65562:DZN65600 EJJ65562:EJJ65600 ETF65562:ETF65600 FDB65562:FDB65600 FMX65562:FMX65600 FWT65562:FWT65600 GGP65562:GGP65600 GQL65562:GQL65600 HAH65562:HAH65600 HKD65562:HKD65600 HTZ65562:HTZ65600 IDV65562:IDV65600 INR65562:INR65600 IXN65562:IXN65600 JHJ65562:JHJ65600 JRF65562:JRF65600 KBB65562:KBB65600 KKX65562:KKX65600 KUT65562:KUT65600 LEP65562:LEP65600 LOL65562:LOL65600 LYH65562:LYH65600 MID65562:MID65600 MRZ65562:MRZ65600 NBV65562:NBV65600 NLR65562:NLR65600 NVN65562:NVN65600 OFJ65562:OFJ65600 OPF65562:OPF65600 OZB65562:OZB65600 PIX65562:PIX65600 PST65562:PST65600 QCP65562:QCP65600 QML65562:QML65600 QWH65562:QWH65600 RGD65562:RGD65600 RPZ65562:RPZ65600 RZV65562:RZV65600 SJR65562:SJR65600 STN65562:STN65600 TDJ65562:TDJ65600 TNF65562:TNF65600 TXB65562:TXB65600 UGX65562:UGX65600 UQT65562:UQT65600 VAP65562:VAP65600 VKL65562:VKL65600 VUH65562:VUH65600 WED65562:WED65600 WNZ65562:WNZ65600 WXV65562:WXV65600 BN131098:BN131136 LJ131098:LJ131136 VF131098:VF131136 AFB131098:AFB131136 AOX131098:AOX131136 AYT131098:AYT131136 BIP131098:BIP131136 BSL131098:BSL131136 CCH131098:CCH131136 CMD131098:CMD131136 CVZ131098:CVZ131136 DFV131098:DFV131136 DPR131098:DPR131136 DZN131098:DZN131136 EJJ131098:EJJ131136 ETF131098:ETF131136 FDB131098:FDB131136 FMX131098:FMX131136 FWT131098:FWT131136 GGP131098:GGP131136 GQL131098:GQL131136 HAH131098:HAH131136 HKD131098:HKD131136 HTZ131098:HTZ131136 IDV131098:IDV131136 INR131098:INR131136 IXN131098:IXN131136 JHJ131098:JHJ131136 JRF131098:JRF131136 KBB131098:KBB131136 KKX131098:KKX131136 KUT131098:KUT131136 LEP131098:LEP131136 LOL131098:LOL131136 LYH131098:LYH131136 MID131098:MID131136 MRZ131098:MRZ131136 NBV131098:NBV131136 NLR131098:NLR131136 NVN131098:NVN131136 OFJ131098:OFJ131136 OPF131098:OPF131136 OZB131098:OZB131136 PIX131098:PIX131136 PST131098:PST131136 QCP131098:QCP131136 QML131098:QML131136 QWH131098:QWH131136 RGD131098:RGD131136 RPZ131098:RPZ131136 RZV131098:RZV131136 SJR131098:SJR131136 STN131098:STN131136 TDJ131098:TDJ131136 TNF131098:TNF131136 TXB131098:TXB131136 UGX131098:UGX131136 UQT131098:UQT131136 VAP131098:VAP131136 VKL131098:VKL131136 VUH131098:VUH131136 WED131098:WED131136 WNZ131098:WNZ131136 WXV131098:WXV131136 BN196634:BN196672 LJ196634:LJ196672 VF196634:VF196672 AFB196634:AFB196672 AOX196634:AOX196672 AYT196634:AYT196672 BIP196634:BIP196672 BSL196634:BSL196672 CCH196634:CCH196672 CMD196634:CMD196672 CVZ196634:CVZ196672 DFV196634:DFV196672 DPR196634:DPR196672 DZN196634:DZN196672 EJJ196634:EJJ196672 ETF196634:ETF196672 FDB196634:FDB196672 FMX196634:FMX196672 FWT196634:FWT196672 GGP196634:GGP196672 GQL196634:GQL196672 HAH196634:HAH196672 HKD196634:HKD196672 HTZ196634:HTZ196672 IDV196634:IDV196672 INR196634:INR196672 IXN196634:IXN196672 JHJ196634:JHJ196672 JRF196634:JRF196672 KBB196634:KBB196672 KKX196634:KKX196672 KUT196634:KUT196672 LEP196634:LEP196672 LOL196634:LOL196672 LYH196634:LYH196672 MID196634:MID196672 MRZ196634:MRZ196672 NBV196634:NBV196672 NLR196634:NLR196672 NVN196634:NVN196672 OFJ196634:OFJ196672 OPF196634:OPF196672 OZB196634:OZB196672 PIX196634:PIX196672 PST196634:PST196672 QCP196634:QCP196672 QML196634:QML196672 QWH196634:QWH196672 RGD196634:RGD196672 RPZ196634:RPZ196672 RZV196634:RZV196672 SJR196634:SJR196672 STN196634:STN196672 TDJ196634:TDJ196672 TNF196634:TNF196672 TXB196634:TXB196672 UGX196634:UGX196672 UQT196634:UQT196672 VAP196634:VAP196672 VKL196634:VKL196672 VUH196634:VUH196672 WED196634:WED196672 WNZ196634:WNZ196672 WXV196634:WXV196672 BN262170:BN262208 LJ262170:LJ262208 VF262170:VF262208 AFB262170:AFB262208 AOX262170:AOX262208 AYT262170:AYT262208 BIP262170:BIP262208 BSL262170:BSL262208 CCH262170:CCH262208 CMD262170:CMD262208 CVZ262170:CVZ262208 DFV262170:DFV262208 DPR262170:DPR262208 DZN262170:DZN262208 EJJ262170:EJJ262208 ETF262170:ETF262208 FDB262170:FDB262208 FMX262170:FMX262208 FWT262170:FWT262208 GGP262170:GGP262208 GQL262170:GQL262208 HAH262170:HAH262208 HKD262170:HKD262208 HTZ262170:HTZ262208 IDV262170:IDV262208 INR262170:INR262208 IXN262170:IXN262208 JHJ262170:JHJ262208 JRF262170:JRF262208 KBB262170:KBB262208 KKX262170:KKX262208 KUT262170:KUT262208 LEP262170:LEP262208 LOL262170:LOL262208 LYH262170:LYH262208 MID262170:MID262208 MRZ262170:MRZ262208 NBV262170:NBV262208 NLR262170:NLR262208 NVN262170:NVN262208 OFJ262170:OFJ262208 OPF262170:OPF262208 OZB262170:OZB262208 PIX262170:PIX262208 PST262170:PST262208 QCP262170:QCP262208 QML262170:QML262208 QWH262170:QWH262208 RGD262170:RGD262208 RPZ262170:RPZ262208 RZV262170:RZV262208 SJR262170:SJR262208 STN262170:STN262208 TDJ262170:TDJ262208 TNF262170:TNF262208 TXB262170:TXB262208 UGX262170:UGX262208 UQT262170:UQT262208 VAP262170:VAP262208 VKL262170:VKL262208 VUH262170:VUH262208 WED262170:WED262208 WNZ262170:WNZ262208 WXV262170:WXV262208 BN327706:BN327744 LJ327706:LJ327744 VF327706:VF327744 AFB327706:AFB327744 AOX327706:AOX327744 AYT327706:AYT327744 BIP327706:BIP327744 BSL327706:BSL327744 CCH327706:CCH327744 CMD327706:CMD327744 CVZ327706:CVZ327744 DFV327706:DFV327744 DPR327706:DPR327744 DZN327706:DZN327744 EJJ327706:EJJ327744 ETF327706:ETF327744 FDB327706:FDB327744 FMX327706:FMX327744 FWT327706:FWT327744 GGP327706:GGP327744 GQL327706:GQL327744 HAH327706:HAH327744 HKD327706:HKD327744 HTZ327706:HTZ327744 IDV327706:IDV327744 INR327706:INR327744 IXN327706:IXN327744 JHJ327706:JHJ327744 JRF327706:JRF327744 KBB327706:KBB327744 KKX327706:KKX327744 KUT327706:KUT327744 LEP327706:LEP327744 LOL327706:LOL327744 LYH327706:LYH327744 MID327706:MID327744 MRZ327706:MRZ327744 NBV327706:NBV327744 NLR327706:NLR327744 NVN327706:NVN327744 OFJ327706:OFJ327744 OPF327706:OPF327744 OZB327706:OZB327744 PIX327706:PIX327744 PST327706:PST327744 QCP327706:QCP327744 QML327706:QML327744 QWH327706:QWH327744 RGD327706:RGD327744 RPZ327706:RPZ327744 RZV327706:RZV327744 SJR327706:SJR327744 STN327706:STN327744 TDJ327706:TDJ327744 TNF327706:TNF327744 TXB327706:TXB327744 UGX327706:UGX327744 UQT327706:UQT327744 VAP327706:VAP327744 VKL327706:VKL327744 VUH327706:VUH327744 WED327706:WED327744 WNZ327706:WNZ327744 WXV327706:WXV327744 BN393242:BN393280 LJ393242:LJ393280 VF393242:VF393280 AFB393242:AFB393280 AOX393242:AOX393280 AYT393242:AYT393280 BIP393242:BIP393280 BSL393242:BSL393280 CCH393242:CCH393280 CMD393242:CMD393280 CVZ393242:CVZ393280 DFV393242:DFV393280 DPR393242:DPR393280 DZN393242:DZN393280 EJJ393242:EJJ393280 ETF393242:ETF393280 FDB393242:FDB393280 FMX393242:FMX393280 FWT393242:FWT393280 GGP393242:GGP393280 GQL393242:GQL393280 HAH393242:HAH393280 HKD393242:HKD393280 HTZ393242:HTZ393280 IDV393242:IDV393280 INR393242:INR393280 IXN393242:IXN393280 JHJ393242:JHJ393280 JRF393242:JRF393280 KBB393242:KBB393280 KKX393242:KKX393280 KUT393242:KUT393280 LEP393242:LEP393280 LOL393242:LOL393280 LYH393242:LYH393280 MID393242:MID393280 MRZ393242:MRZ393280 NBV393242:NBV393280 NLR393242:NLR393280 NVN393242:NVN393280 OFJ393242:OFJ393280 OPF393242:OPF393280 OZB393242:OZB393280 PIX393242:PIX393280 PST393242:PST393280 QCP393242:QCP393280 QML393242:QML393280 QWH393242:QWH393280 RGD393242:RGD393280 RPZ393242:RPZ393280 RZV393242:RZV393280 SJR393242:SJR393280 STN393242:STN393280 TDJ393242:TDJ393280 TNF393242:TNF393280 TXB393242:TXB393280 UGX393242:UGX393280 UQT393242:UQT393280 VAP393242:VAP393280 VKL393242:VKL393280 VUH393242:VUH393280 WED393242:WED393280 WNZ393242:WNZ393280 WXV393242:WXV393280 BN458778:BN458816 LJ458778:LJ458816 VF458778:VF458816 AFB458778:AFB458816 AOX458778:AOX458816 AYT458778:AYT458816 BIP458778:BIP458816 BSL458778:BSL458816 CCH458778:CCH458816 CMD458778:CMD458816 CVZ458778:CVZ458816 DFV458778:DFV458816 DPR458778:DPR458816 DZN458778:DZN458816 EJJ458778:EJJ458816 ETF458778:ETF458816 FDB458778:FDB458816 FMX458778:FMX458816 FWT458778:FWT458816 GGP458778:GGP458816 GQL458778:GQL458816 HAH458778:HAH458816 HKD458778:HKD458816 HTZ458778:HTZ458816 IDV458778:IDV458816 INR458778:INR458816 IXN458778:IXN458816 JHJ458778:JHJ458816 JRF458778:JRF458816 KBB458778:KBB458816 KKX458778:KKX458816 KUT458778:KUT458816 LEP458778:LEP458816 LOL458778:LOL458816 LYH458778:LYH458816 MID458778:MID458816 MRZ458778:MRZ458816 NBV458778:NBV458816 NLR458778:NLR458816 NVN458778:NVN458816 OFJ458778:OFJ458816 OPF458778:OPF458816 OZB458778:OZB458816 PIX458778:PIX458816 PST458778:PST458816 QCP458778:QCP458816 QML458778:QML458816 QWH458778:QWH458816 RGD458778:RGD458816 RPZ458778:RPZ458816 RZV458778:RZV458816 SJR458778:SJR458816 STN458778:STN458816 TDJ458778:TDJ458816 TNF458778:TNF458816 TXB458778:TXB458816 UGX458778:UGX458816 UQT458778:UQT458816 VAP458778:VAP458816 VKL458778:VKL458816 VUH458778:VUH458816 WED458778:WED458816 WNZ458778:WNZ458816 WXV458778:WXV458816 BN524314:BN524352 LJ524314:LJ524352 VF524314:VF524352 AFB524314:AFB524352 AOX524314:AOX524352 AYT524314:AYT524352 BIP524314:BIP524352 BSL524314:BSL524352 CCH524314:CCH524352 CMD524314:CMD524352 CVZ524314:CVZ524352 DFV524314:DFV524352 DPR524314:DPR524352 DZN524314:DZN524352 EJJ524314:EJJ524352 ETF524314:ETF524352 FDB524314:FDB524352 FMX524314:FMX524352 FWT524314:FWT524352 GGP524314:GGP524352 GQL524314:GQL524352 HAH524314:HAH524352 HKD524314:HKD524352 HTZ524314:HTZ524352 IDV524314:IDV524352 INR524314:INR524352 IXN524314:IXN524352 JHJ524314:JHJ524352 JRF524314:JRF524352 KBB524314:KBB524352 KKX524314:KKX524352 KUT524314:KUT524352 LEP524314:LEP524352 LOL524314:LOL524352 LYH524314:LYH524352 MID524314:MID524352 MRZ524314:MRZ524352 NBV524314:NBV524352 NLR524314:NLR524352 NVN524314:NVN524352 OFJ524314:OFJ524352 OPF524314:OPF524352 OZB524314:OZB524352 PIX524314:PIX524352 PST524314:PST524352 QCP524314:QCP524352 QML524314:QML524352 QWH524314:QWH524352 RGD524314:RGD524352 RPZ524314:RPZ524352 RZV524314:RZV524352 SJR524314:SJR524352 STN524314:STN524352 TDJ524314:TDJ524352 TNF524314:TNF524352 TXB524314:TXB524352 UGX524314:UGX524352 UQT524314:UQT524352 VAP524314:VAP524352 VKL524314:VKL524352 VUH524314:VUH524352 WED524314:WED524352 WNZ524314:WNZ524352 WXV524314:WXV524352 BN589850:BN589888 LJ589850:LJ589888 VF589850:VF589888 AFB589850:AFB589888 AOX589850:AOX589888 AYT589850:AYT589888 BIP589850:BIP589888 BSL589850:BSL589888 CCH589850:CCH589888 CMD589850:CMD589888 CVZ589850:CVZ589888 DFV589850:DFV589888 DPR589850:DPR589888 DZN589850:DZN589888 EJJ589850:EJJ589888 ETF589850:ETF589888 FDB589850:FDB589888 FMX589850:FMX589888 FWT589850:FWT589888 GGP589850:GGP589888 GQL589850:GQL589888 HAH589850:HAH589888 HKD589850:HKD589888 HTZ589850:HTZ589888 IDV589850:IDV589888 INR589850:INR589888 IXN589850:IXN589888 JHJ589850:JHJ589888 JRF589850:JRF589888 KBB589850:KBB589888 KKX589850:KKX589888 KUT589850:KUT589888 LEP589850:LEP589888 LOL589850:LOL589888 LYH589850:LYH589888 MID589850:MID589888 MRZ589850:MRZ589888 NBV589850:NBV589888 NLR589850:NLR589888 NVN589850:NVN589888 OFJ589850:OFJ589888 OPF589850:OPF589888 OZB589850:OZB589888 PIX589850:PIX589888 PST589850:PST589888 QCP589850:QCP589888 QML589850:QML589888 QWH589850:QWH589888 RGD589850:RGD589888 RPZ589850:RPZ589888 RZV589850:RZV589888 SJR589850:SJR589888 STN589850:STN589888 TDJ589850:TDJ589888 TNF589850:TNF589888 TXB589850:TXB589888 UGX589850:UGX589888 UQT589850:UQT589888 VAP589850:VAP589888 VKL589850:VKL589888 VUH589850:VUH589888 WED589850:WED589888 WNZ589850:WNZ589888 WXV589850:WXV589888 BN655386:BN655424 LJ655386:LJ655424 VF655386:VF655424 AFB655386:AFB655424 AOX655386:AOX655424 AYT655386:AYT655424 BIP655386:BIP655424 BSL655386:BSL655424 CCH655386:CCH655424 CMD655386:CMD655424 CVZ655386:CVZ655424 DFV655386:DFV655424 DPR655386:DPR655424 DZN655386:DZN655424 EJJ655386:EJJ655424 ETF655386:ETF655424 FDB655386:FDB655424 FMX655386:FMX655424 FWT655386:FWT655424 GGP655386:GGP655424 GQL655386:GQL655424 HAH655386:HAH655424 HKD655386:HKD655424 HTZ655386:HTZ655424 IDV655386:IDV655424 INR655386:INR655424 IXN655386:IXN655424 JHJ655386:JHJ655424 JRF655386:JRF655424 KBB655386:KBB655424 KKX655386:KKX655424 KUT655386:KUT655424 LEP655386:LEP655424 LOL655386:LOL655424 LYH655386:LYH655424 MID655386:MID655424 MRZ655386:MRZ655424 NBV655386:NBV655424 NLR655386:NLR655424 NVN655386:NVN655424 OFJ655386:OFJ655424 OPF655386:OPF655424 OZB655386:OZB655424 PIX655386:PIX655424 PST655386:PST655424 QCP655386:QCP655424 QML655386:QML655424 QWH655386:QWH655424 RGD655386:RGD655424 RPZ655386:RPZ655424 RZV655386:RZV655424 SJR655386:SJR655424 STN655386:STN655424 TDJ655386:TDJ655424 TNF655386:TNF655424 TXB655386:TXB655424 UGX655386:UGX655424 UQT655386:UQT655424 VAP655386:VAP655424 VKL655386:VKL655424 VUH655386:VUH655424 WED655386:WED655424 WNZ655386:WNZ655424 WXV655386:WXV655424 BN720922:BN720960 LJ720922:LJ720960 VF720922:VF720960 AFB720922:AFB720960 AOX720922:AOX720960 AYT720922:AYT720960 BIP720922:BIP720960 BSL720922:BSL720960 CCH720922:CCH720960 CMD720922:CMD720960 CVZ720922:CVZ720960 DFV720922:DFV720960 DPR720922:DPR720960 DZN720922:DZN720960 EJJ720922:EJJ720960 ETF720922:ETF720960 FDB720922:FDB720960 FMX720922:FMX720960 FWT720922:FWT720960 GGP720922:GGP720960 GQL720922:GQL720960 HAH720922:HAH720960 HKD720922:HKD720960 HTZ720922:HTZ720960 IDV720922:IDV720960 INR720922:INR720960 IXN720922:IXN720960 JHJ720922:JHJ720960 JRF720922:JRF720960 KBB720922:KBB720960 KKX720922:KKX720960 KUT720922:KUT720960 LEP720922:LEP720960 LOL720922:LOL720960 LYH720922:LYH720960 MID720922:MID720960 MRZ720922:MRZ720960 NBV720922:NBV720960 NLR720922:NLR720960 NVN720922:NVN720960 OFJ720922:OFJ720960 OPF720922:OPF720960 OZB720922:OZB720960 PIX720922:PIX720960 PST720922:PST720960 QCP720922:QCP720960 QML720922:QML720960 QWH720922:QWH720960 RGD720922:RGD720960 RPZ720922:RPZ720960 RZV720922:RZV720960 SJR720922:SJR720960 STN720922:STN720960 TDJ720922:TDJ720960 TNF720922:TNF720960 TXB720922:TXB720960 UGX720922:UGX720960 UQT720922:UQT720960 VAP720922:VAP720960 VKL720922:VKL720960 VUH720922:VUH720960 WED720922:WED720960 WNZ720922:WNZ720960 WXV720922:WXV720960 BN786458:BN786496 LJ786458:LJ786496 VF786458:VF786496 AFB786458:AFB786496 AOX786458:AOX786496 AYT786458:AYT786496 BIP786458:BIP786496 BSL786458:BSL786496 CCH786458:CCH786496 CMD786458:CMD786496 CVZ786458:CVZ786496 DFV786458:DFV786496 DPR786458:DPR786496 DZN786458:DZN786496 EJJ786458:EJJ786496 ETF786458:ETF786496 FDB786458:FDB786496 FMX786458:FMX786496 FWT786458:FWT786496 GGP786458:GGP786496 GQL786458:GQL786496 HAH786458:HAH786496 HKD786458:HKD786496 HTZ786458:HTZ786496 IDV786458:IDV786496 INR786458:INR786496 IXN786458:IXN786496 JHJ786458:JHJ786496 JRF786458:JRF786496 KBB786458:KBB786496 KKX786458:KKX786496 KUT786458:KUT786496 LEP786458:LEP786496 LOL786458:LOL786496 LYH786458:LYH786496 MID786458:MID786496 MRZ786458:MRZ786496 NBV786458:NBV786496 NLR786458:NLR786496 NVN786458:NVN786496 OFJ786458:OFJ786496 OPF786458:OPF786496 OZB786458:OZB786496 PIX786458:PIX786496 PST786458:PST786496 QCP786458:QCP786496 QML786458:QML786496 QWH786458:QWH786496 RGD786458:RGD786496 RPZ786458:RPZ786496 RZV786458:RZV786496 SJR786458:SJR786496 STN786458:STN786496 TDJ786458:TDJ786496 TNF786458:TNF786496 TXB786458:TXB786496 UGX786458:UGX786496 UQT786458:UQT786496 VAP786458:VAP786496 VKL786458:VKL786496 VUH786458:VUH786496 WED786458:WED786496 WNZ786458:WNZ786496 WXV786458:WXV786496 BN851994:BN852032 LJ851994:LJ852032 VF851994:VF852032 AFB851994:AFB852032 AOX851994:AOX852032 AYT851994:AYT852032 BIP851994:BIP852032 BSL851994:BSL852032 CCH851994:CCH852032 CMD851994:CMD852032 CVZ851994:CVZ852032 DFV851994:DFV852032 DPR851994:DPR852032 DZN851994:DZN852032 EJJ851994:EJJ852032 ETF851994:ETF852032 FDB851994:FDB852032 FMX851994:FMX852032 FWT851994:FWT852032 GGP851994:GGP852032 GQL851994:GQL852032 HAH851994:HAH852032 HKD851994:HKD852032 HTZ851994:HTZ852032 IDV851994:IDV852032 INR851994:INR852032 IXN851994:IXN852032 JHJ851994:JHJ852032 JRF851994:JRF852032 KBB851994:KBB852032 KKX851994:KKX852032 KUT851994:KUT852032 LEP851994:LEP852032 LOL851994:LOL852032 LYH851994:LYH852032 MID851994:MID852032 MRZ851994:MRZ852032 NBV851994:NBV852032 NLR851994:NLR852032 NVN851994:NVN852032 OFJ851994:OFJ852032 OPF851994:OPF852032 OZB851994:OZB852032 PIX851994:PIX852032 PST851994:PST852032 QCP851994:QCP852032 QML851994:QML852032 QWH851994:QWH852032 RGD851994:RGD852032 RPZ851994:RPZ852032 RZV851994:RZV852032 SJR851994:SJR852032 STN851994:STN852032 TDJ851994:TDJ852032 TNF851994:TNF852032 TXB851994:TXB852032 UGX851994:UGX852032 UQT851994:UQT852032 VAP851994:VAP852032 VKL851994:VKL852032 VUH851994:VUH852032 WED851994:WED852032 WNZ851994:WNZ852032 WXV851994:WXV852032 BN917530:BN917568 LJ917530:LJ917568 VF917530:VF917568 AFB917530:AFB917568 AOX917530:AOX917568 AYT917530:AYT917568 BIP917530:BIP917568 BSL917530:BSL917568 CCH917530:CCH917568 CMD917530:CMD917568 CVZ917530:CVZ917568 DFV917530:DFV917568 DPR917530:DPR917568 DZN917530:DZN917568 EJJ917530:EJJ917568 ETF917530:ETF917568 FDB917530:FDB917568 FMX917530:FMX917568 FWT917530:FWT917568 GGP917530:GGP917568 GQL917530:GQL917568 HAH917530:HAH917568 HKD917530:HKD917568 HTZ917530:HTZ917568 IDV917530:IDV917568 INR917530:INR917568 IXN917530:IXN917568 JHJ917530:JHJ917568 JRF917530:JRF917568 KBB917530:KBB917568 KKX917530:KKX917568 KUT917530:KUT917568 LEP917530:LEP917568 LOL917530:LOL917568 LYH917530:LYH917568 MID917530:MID917568 MRZ917530:MRZ917568 NBV917530:NBV917568 NLR917530:NLR917568 NVN917530:NVN917568 OFJ917530:OFJ917568 OPF917530:OPF917568 OZB917530:OZB917568 PIX917530:PIX917568 PST917530:PST917568 QCP917530:QCP917568 QML917530:QML917568 QWH917530:QWH917568 RGD917530:RGD917568 RPZ917530:RPZ917568 RZV917530:RZV917568 SJR917530:SJR917568 STN917530:STN917568 TDJ917530:TDJ917568 TNF917530:TNF917568 TXB917530:TXB917568 UGX917530:UGX917568 UQT917530:UQT917568 VAP917530:VAP917568 VKL917530:VKL917568 VUH917530:VUH917568 WED917530:WED917568 WNZ917530:WNZ917568 WXV917530:WXV917568 BN983066:BN983104 LJ983066:LJ983104 VF983066:VF983104 AFB983066:AFB983104 AOX983066:AOX983104 AYT983066:AYT983104 BIP983066:BIP983104 BSL983066:BSL983104 CCH983066:CCH983104 CMD983066:CMD983104 CVZ983066:CVZ983104 DFV983066:DFV983104 DPR983066:DPR983104 DZN983066:DZN983104 EJJ983066:EJJ983104 ETF983066:ETF983104 FDB983066:FDB983104 FMX983066:FMX983104 FWT983066:FWT983104 GGP983066:GGP983104 GQL983066:GQL983104 HAH983066:HAH983104 HKD983066:HKD983104 HTZ983066:HTZ983104 IDV983066:IDV983104 INR983066:INR983104 IXN983066:IXN983104 JHJ983066:JHJ983104 JRF983066:JRF983104 KBB983066:KBB983104 KKX983066:KKX983104 KUT983066:KUT983104 LEP983066:LEP983104 LOL983066:LOL983104 LYH983066:LYH983104 MID983066:MID983104 MRZ983066:MRZ983104 NBV983066:NBV983104 NLR983066:NLR983104 NVN983066:NVN983104 OFJ983066:OFJ983104 OPF983066:OPF983104 OZB983066:OZB983104 PIX983066:PIX983104 PST983066:PST983104 QCP983066:QCP983104 QML983066:QML983104 QWH983066:QWH983104 RGD983066:RGD983104 RPZ983066:RPZ983104 RZV983066:RZV983104 SJR983066:SJR983104 STN983066:STN983104 TDJ983066:TDJ983104 TNF983066:TNF983104 TXB983066:TXB983104 UGX983066:UGX983104 UQT983066:UQT983104 VAP983066:VAP983104 VKL983066:VKL983104 VUH983066:VUH983104 WED983066:WED983104 WNZ983066:WNZ983104 WXV983066:WXV983104">
      <formula1>Efecto</formula1>
    </dataValidation>
    <dataValidation allowBlank="1" showInputMessage="1" showErrorMessage="1" error="mayor 1" sqref="BO9:BP64 LK9:LL64 VG9:VH64 AFC9:AFD64 AOY9:AOZ64 AYU9:AYV64 BIQ9:BIR64 BSM9:BSN64 CCI9:CCJ64 CME9:CMF64 CWA9:CWB64 DFW9:DFX64 DPS9:DPT64 DZO9:DZP64 EJK9:EJL64 ETG9:ETH64 FDC9:FDD64 FMY9:FMZ64 FWU9:FWV64 GGQ9:GGR64 GQM9:GQN64 HAI9:HAJ64 HKE9:HKF64 HUA9:HUB64 IDW9:IDX64 INS9:INT64 IXO9:IXP64 JHK9:JHL64 JRG9:JRH64 KBC9:KBD64 KKY9:KKZ64 KUU9:KUV64 LEQ9:LER64 LOM9:LON64 LYI9:LYJ64 MIE9:MIF64 MSA9:MSB64 NBW9:NBX64 NLS9:NLT64 NVO9:NVP64 OFK9:OFL64 OPG9:OPH64 OZC9:OZD64 PIY9:PIZ64 PSU9:PSV64 QCQ9:QCR64 QMM9:QMN64 QWI9:QWJ64 RGE9:RGF64 RQA9:RQB64 RZW9:RZX64 SJS9:SJT64 STO9:STP64 TDK9:TDL64 TNG9:TNH64 TXC9:TXD64 UGY9:UGZ64 UQU9:UQV64 VAQ9:VAR64 VKM9:VKN64 VUI9:VUJ64 WEE9:WEF64 WOA9:WOB64 WXW9:WXX64 BO65545:BP65600 LK65545:LL65600 VG65545:VH65600 AFC65545:AFD65600 AOY65545:AOZ65600 AYU65545:AYV65600 BIQ65545:BIR65600 BSM65545:BSN65600 CCI65545:CCJ65600 CME65545:CMF65600 CWA65545:CWB65600 DFW65545:DFX65600 DPS65545:DPT65600 DZO65545:DZP65600 EJK65545:EJL65600 ETG65545:ETH65600 FDC65545:FDD65600 FMY65545:FMZ65600 FWU65545:FWV65600 GGQ65545:GGR65600 GQM65545:GQN65600 HAI65545:HAJ65600 HKE65545:HKF65600 HUA65545:HUB65600 IDW65545:IDX65600 INS65545:INT65600 IXO65545:IXP65600 JHK65545:JHL65600 JRG65545:JRH65600 KBC65545:KBD65600 KKY65545:KKZ65600 KUU65545:KUV65600 LEQ65545:LER65600 LOM65545:LON65600 LYI65545:LYJ65600 MIE65545:MIF65600 MSA65545:MSB65600 NBW65545:NBX65600 NLS65545:NLT65600 NVO65545:NVP65600 OFK65545:OFL65600 OPG65545:OPH65600 OZC65545:OZD65600 PIY65545:PIZ65600 PSU65545:PSV65600 QCQ65545:QCR65600 QMM65545:QMN65600 QWI65545:QWJ65600 RGE65545:RGF65600 RQA65545:RQB65600 RZW65545:RZX65600 SJS65545:SJT65600 STO65545:STP65600 TDK65545:TDL65600 TNG65545:TNH65600 TXC65545:TXD65600 UGY65545:UGZ65600 UQU65545:UQV65600 VAQ65545:VAR65600 VKM65545:VKN65600 VUI65545:VUJ65600 WEE65545:WEF65600 WOA65545:WOB65600 WXW65545:WXX65600 BO131081:BP131136 LK131081:LL131136 VG131081:VH131136 AFC131081:AFD131136 AOY131081:AOZ131136 AYU131081:AYV131136 BIQ131081:BIR131136 BSM131081:BSN131136 CCI131081:CCJ131136 CME131081:CMF131136 CWA131081:CWB131136 DFW131081:DFX131136 DPS131081:DPT131136 DZO131081:DZP131136 EJK131081:EJL131136 ETG131081:ETH131136 FDC131081:FDD131136 FMY131081:FMZ131136 FWU131081:FWV131136 GGQ131081:GGR131136 GQM131081:GQN131136 HAI131081:HAJ131136 HKE131081:HKF131136 HUA131081:HUB131136 IDW131081:IDX131136 INS131081:INT131136 IXO131081:IXP131136 JHK131081:JHL131136 JRG131081:JRH131136 KBC131081:KBD131136 KKY131081:KKZ131136 KUU131081:KUV131136 LEQ131081:LER131136 LOM131081:LON131136 LYI131081:LYJ131136 MIE131081:MIF131136 MSA131081:MSB131136 NBW131081:NBX131136 NLS131081:NLT131136 NVO131081:NVP131136 OFK131081:OFL131136 OPG131081:OPH131136 OZC131081:OZD131136 PIY131081:PIZ131136 PSU131081:PSV131136 QCQ131081:QCR131136 QMM131081:QMN131136 QWI131081:QWJ131136 RGE131081:RGF131136 RQA131081:RQB131136 RZW131081:RZX131136 SJS131081:SJT131136 STO131081:STP131136 TDK131081:TDL131136 TNG131081:TNH131136 TXC131081:TXD131136 UGY131081:UGZ131136 UQU131081:UQV131136 VAQ131081:VAR131136 VKM131081:VKN131136 VUI131081:VUJ131136 WEE131081:WEF131136 WOA131081:WOB131136 WXW131081:WXX131136 BO196617:BP196672 LK196617:LL196672 VG196617:VH196672 AFC196617:AFD196672 AOY196617:AOZ196672 AYU196617:AYV196672 BIQ196617:BIR196672 BSM196617:BSN196672 CCI196617:CCJ196672 CME196617:CMF196672 CWA196617:CWB196672 DFW196617:DFX196672 DPS196617:DPT196672 DZO196617:DZP196672 EJK196617:EJL196672 ETG196617:ETH196672 FDC196617:FDD196672 FMY196617:FMZ196672 FWU196617:FWV196672 GGQ196617:GGR196672 GQM196617:GQN196672 HAI196617:HAJ196672 HKE196617:HKF196672 HUA196617:HUB196672 IDW196617:IDX196672 INS196617:INT196672 IXO196617:IXP196672 JHK196617:JHL196672 JRG196617:JRH196672 KBC196617:KBD196672 KKY196617:KKZ196672 KUU196617:KUV196672 LEQ196617:LER196672 LOM196617:LON196672 LYI196617:LYJ196672 MIE196617:MIF196672 MSA196617:MSB196672 NBW196617:NBX196672 NLS196617:NLT196672 NVO196617:NVP196672 OFK196617:OFL196672 OPG196617:OPH196672 OZC196617:OZD196672 PIY196617:PIZ196672 PSU196617:PSV196672 QCQ196617:QCR196672 QMM196617:QMN196672 QWI196617:QWJ196672 RGE196617:RGF196672 RQA196617:RQB196672 RZW196617:RZX196672 SJS196617:SJT196672 STO196617:STP196672 TDK196617:TDL196672 TNG196617:TNH196672 TXC196617:TXD196672 UGY196617:UGZ196672 UQU196617:UQV196672 VAQ196617:VAR196672 VKM196617:VKN196672 VUI196617:VUJ196672 WEE196617:WEF196672 WOA196617:WOB196672 WXW196617:WXX196672 BO262153:BP262208 LK262153:LL262208 VG262153:VH262208 AFC262153:AFD262208 AOY262153:AOZ262208 AYU262153:AYV262208 BIQ262153:BIR262208 BSM262153:BSN262208 CCI262153:CCJ262208 CME262153:CMF262208 CWA262153:CWB262208 DFW262153:DFX262208 DPS262153:DPT262208 DZO262153:DZP262208 EJK262153:EJL262208 ETG262153:ETH262208 FDC262153:FDD262208 FMY262153:FMZ262208 FWU262153:FWV262208 GGQ262153:GGR262208 GQM262153:GQN262208 HAI262153:HAJ262208 HKE262153:HKF262208 HUA262153:HUB262208 IDW262153:IDX262208 INS262153:INT262208 IXO262153:IXP262208 JHK262153:JHL262208 JRG262153:JRH262208 KBC262153:KBD262208 KKY262153:KKZ262208 KUU262153:KUV262208 LEQ262153:LER262208 LOM262153:LON262208 LYI262153:LYJ262208 MIE262153:MIF262208 MSA262153:MSB262208 NBW262153:NBX262208 NLS262153:NLT262208 NVO262153:NVP262208 OFK262153:OFL262208 OPG262153:OPH262208 OZC262153:OZD262208 PIY262153:PIZ262208 PSU262153:PSV262208 QCQ262153:QCR262208 QMM262153:QMN262208 QWI262153:QWJ262208 RGE262153:RGF262208 RQA262153:RQB262208 RZW262153:RZX262208 SJS262153:SJT262208 STO262153:STP262208 TDK262153:TDL262208 TNG262153:TNH262208 TXC262153:TXD262208 UGY262153:UGZ262208 UQU262153:UQV262208 VAQ262153:VAR262208 VKM262153:VKN262208 VUI262153:VUJ262208 WEE262153:WEF262208 WOA262153:WOB262208 WXW262153:WXX262208 BO327689:BP327744 LK327689:LL327744 VG327689:VH327744 AFC327689:AFD327744 AOY327689:AOZ327744 AYU327689:AYV327744 BIQ327689:BIR327744 BSM327689:BSN327744 CCI327689:CCJ327744 CME327689:CMF327744 CWA327689:CWB327744 DFW327689:DFX327744 DPS327689:DPT327744 DZO327689:DZP327744 EJK327689:EJL327744 ETG327689:ETH327744 FDC327689:FDD327744 FMY327689:FMZ327744 FWU327689:FWV327744 GGQ327689:GGR327744 GQM327689:GQN327744 HAI327689:HAJ327744 HKE327689:HKF327744 HUA327689:HUB327744 IDW327689:IDX327744 INS327689:INT327744 IXO327689:IXP327744 JHK327689:JHL327744 JRG327689:JRH327744 KBC327689:KBD327744 KKY327689:KKZ327744 KUU327689:KUV327744 LEQ327689:LER327744 LOM327689:LON327744 LYI327689:LYJ327744 MIE327689:MIF327744 MSA327689:MSB327744 NBW327689:NBX327744 NLS327689:NLT327744 NVO327689:NVP327744 OFK327689:OFL327744 OPG327689:OPH327744 OZC327689:OZD327744 PIY327689:PIZ327744 PSU327689:PSV327744 QCQ327689:QCR327744 QMM327689:QMN327744 QWI327689:QWJ327744 RGE327689:RGF327744 RQA327689:RQB327744 RZW327689:RZX327744 SJS327689:SJT327744 STO327689:STP327744 TDK327689:TDL327744 TNG327689:TNH327744 TXC327689:TXD327744 UGY327689:UGZ327744 UQU327689:UQV327744 VAQ327689:VAR327744 VKM327689:VKN327744 VUI327689:VUJ327744 WEE327689:WEF327744 WOA327689:WOB327744 WXW327689:WXX327744 BO393225:BP393280 LK393225:LL393280 VG393225:VH393280 AFC393225:AFD393280 AOY393225:AOZ393280 AYU393225:AYV393280 BIQ393225:BIR393280 BSM393225:BSN393280 CCI393225:CCJ393280 CME393225:CMF393280 CWA393225:CWB393280 DFW393225:DFX393280 DPS393225:DPT393280 DZO393225:DZP393280 EJK393225:EJL393280 ETG393225:ETH393280 FDC393225:FDD393280 FMY393225:FMZ393280 FWU393225:FWV393280 GGQ393225:GGR393280 GQM393225:GQN393280 HAI393225:HAJ393280 HKE393225:HKF393280 HUA393225:HUB393280 IDW393225:IDX393280 INS393225:INT393280 IXO393225:IXP393280 JHK393225:JHL393280 JRG393225:JRH393280 KBC393225:KBD393280 KKY393225:KKZ393280 KUU393225:KUV393280 LEQ393225:LER393280 LOM393225:LON393280 LYI393225:LYJ393280 MIE393225:MIF393280 MSA393225:MSB393280 NBW393225:NBX393280 NLS393225:NLT393280 NVO393225:NVP393280 OFK393225:OFL393280 OPG393225:OPH393280 OZC393225:OZD393280 PIY393225:PIZ393280 PSU393225:PSV393280 QCQ393225:QCR393280 QMM393225:QMN393280 QWI393225:QWJ393280 RGE393225:RGF393280 RQA393225:RQB393280 RZW393225:RZX393280 SJS393225:SJT393280 STO393225:STP393280 TDK393225:TDL393280 TNG393225:TNH393280 TXC393225:TXD393280 UGY393225:UGZ393280 UQU393225:UQV393280 VAQ393225:VAR393280 VKM393225:VKN393280 VUI393225:VUJ393280 WEE393225:WEF393280 WOA393225:WOB393280 WXW393225:WXX393280 BO458761:BP458816 LK458761:LL458816 VG458761:VH458816 AFC458761:AFD458816 AOY458761:AOZ458816 AYU458761:AYV458816 BIQ458761:BIR458816 BSM458761:BSN458816 CCI458761:CCJ458816 CME458761:CMF458816 CWA458761:CWB458816 DFW458761:DFX458816 DPS458761:DPT458816 DZO458761:DZP458816 EJK458761:EJL458816 ETG458761:ETH458816 FDC458761:FDD458816 FMY458761:FMZ458816 FWU458761:FWV458816 GGQ458761:GGR458816 GQM458761:GQN458816 HAI458761:HAJ458816 HKE458761:HKF458816 HUA458761:HUB458816 IDW458761:IDX458816 INS458761:INT458816 IXO458761:IXP458816 JHK458761:JHL458816 JRG458761:JRH458816 KBC458761:KBD458816 KKY458761:KKZ458816 KUU458761:KUV458816 LEQ458761:LER458816 LOM458761:LON458816 LYI458761:LYJ458816 MIE458761:MIF458816 MSA458761:MSB458816 NBW458761:NBX458816 NLS458761:NLT458816 NVO458761:NVP458816 OFK458761:OFL458816 OPG458761:OPH458816 OZC458761:OZD458816 PIY458761:PIZ458816 PSU458761:PSV458816 QCQ458761:QCR458816 QMM458761:QMN458816 QWI458761:QWJ458816 RGE458761:RGF458816 RQA458761:RQB458816 RZW458761:RZX458816 SJS458761:SJT458816 STO458761:STP458816 TDK458761:TDL458816 TNG458761:TNH458816 TXC458761:TXD458816 UGY458761:UGZ458816 UQU458761:UQV458816 VAQ458761:VAR458816 VKM458761:VKN458816 VUI458761:VUJ458816 WEE458761:WEF458816 WOA458761:WOB458816 WXW458761:WXX458816 BO524297:BP524352 LK524297:LL524352 VG524297:VH524352 AFC524297:AFD524352 AOY524297:AOZ524352 AYU524297:AYV524352 BIQ524297:BIR524352 BSM524297:BSN524352 CCI524297:CCJ524352 CME524297:CMF524352 CWA524297:CWB524352 DFW524297:DFX524352 DPS524297:DPT524352 DZO524297:DZP524352 EJK524297:EJL524352 ETG524297:ETH524352 FDC524297:FDD524352 FMY524297:FMZ524352 FWU524297:FWV524352 GGQ524297:GGR524352 GQM524297:GQN524352 HAI524297:HAJ524352 HKE524297:HKF524352 HUA524297:HUB524352 IDW524297:IDX524352 INS524297:INT524352 IXO524297:IXP524352 JHK524297:JHL524352 JRG524297:JRH524352 KBC524297:KBD524352 KKY524297:KKZ524352 KUU524297:KUV524352 LEQ524297:LER524352 LOM524297:LON524352 LYI524297:LYJ524352 MIE524297:MIF524352 MSA524297:MSB524352 NBW524297:NBX524352 NLS524297:NLT524352 NVO524297:NVP524352 OFK524297:OFL524352 OPG524297:OPH524352 OZC524297:OZD524352 PIY524297:PIZ524352 PSU524297:PSV524352 QCQ524297:QCR524352 QMM524297:QMN524352 QWI524297:QWJ524352 RGE524297:RGF524352 RQA524297:RQB524352 RZW524297:RZX524352 SJS524297:SJT524352 STO524297:STP524352 TDK524297:TDL524352 TNG524297:TNH524352 TXC524297:TXD524352 UGY524297:UGZ524352 UQU524297:UQV524352 VAQ524297:VAR524352 VKM524297:VKN524352 VUI524297:VUJ524352 WEE524297:WEF524352 WOA524297:WOB524352 WXW524297:WXX524352 BO589833:BP589888 LK589833:LL589888 VG589833:VH589888 AFC589833:AFD589888 AOY589833:AOZ589888 AYU589833:AYV589888 BIQ589833:BIR589888 BSM589833:BSN589888 CCI589833:CCJ589888 CME589833:CMF589888 CWA589833:CWB589888 DFW589833:DFX589888 DPS589833:DPT589888 DZO589833:DZP589888 EJK589833:EJL589888 ETG589833:ETH589888 FDC589833:FDD589888 FMY589833:FMZ589888 FWU589833:FWV589888 GGQ589833:GGR589888 GQM589833:GQN589888 HAI589833:HAJ589888 HKE589833:HKF589888 HUA589833:HUB589888 IDW589833:IDX589888 INS589833:INT589888 IXO589833:IXP589888 JHK589833:JHL589888 JRG589833:JRH589888 KBC589833:KBD589888 KKY589833:KKZ589888 KUU589833:KUV589888 LEQ589833:LER589888 LOM589833:LON589888 LYI589833:LYJ589888 MIE589833:MIF589888 MSA589833:MSB589888 NBW589833:NBX589888 NLS589833:NLT589888 NVO589833:NVP589888 OFK589833:OFL589888 OPG589833:OPH589888 OZC589833:OZD589888 PIY589833:PIZ589888 PSU589833:PSV589888 QCQ589833:QCR589888 QMM589833:QMN589888 QWI589833:QWJ589888 RGE589833:RGF589888 RQA589833:RQB589888 RZW589833:RZX589888 SJS589833:SJT589888 STO589833:STP589888 TDK589833:TDL589888 TNG589833:TNH589888 TXC589833:TXD589888 UGY589833:UGZ589888 UQU589833:UQV589888 VAQ589833:VAR589888 VKM589833:VKN589888 VUI589833:VUJ589888 WEE589833:WEF589888 WOA589833:WOB589888 WXW589833:WXX589888 BO655369:BP655424 LK655369:LL655424 VG655369:VH655424 AFC655369:AFD655424 AOY655369:AOZ655424 AYU655369:AYV655424 BIQ655369:BIR655424 BSM655369:BSN655424 CCI655369:CCJ655424 CME655369:CMF655424 CWA655369:CWB655424 DFW655369:DFX655424 DPS655369:DPT655424 DZO655369:DZP655424 EJK655369:EJL655424 ETG655369:ETH655424 FDC655369:FDD655424 FMY655369:FMZ655424 FWU655369:FWV655424 GGQ655369:GGR655424 GQM655369:GQN655424 HAI655369:HAJ655424 HKE655369:HKF655424 HUA655369:HUB655424 IDW655369:IDX655424 INS655369:INT655424 IXO655369:IXP655424 JHK655369:JHL655424 JRG655369:JRH655424 KBC655369:KBD655424 KKY655369:KKZ655424 KUU655369:KUV655424 LEQ655369:LER655424 LOM655369:LON655424 LYI655369:LYJ655424 MIE655369:MIF655424 MSA655369:MSB655424 NBW655369:NBX655424 NLS655369:NLT655424 NVO655369:NVP655424 OFK655369:OFL655424 OPG655369:OPH655424 OZC655369:OZD655424 PIY655369:PIZ655424 PSU655369:PSV655424 QCQ655369:QCR655424 QMM655369:QMN655424 QWI655369:QWJ655424 RGE655369:RGF655424 RQA655369:RQB655424 RZW655369:RZX655424 SJS655369:SJT655424 STO655369:STP655424 TDK655369:TDL655424 TNG655369:TNH655424 TXC655369:TXD655424 UGY655369:UGZ655424 UQU655369:UQV655424 VAQ655369:VAR655424 VKM655369:VKN655424 VUI655369:VUJ655424 WEE655369:WEF655424 WOA655369:WOB655424 WXW655369:WXX655424 BO720905:BP720960 LK720905:LL720960 VG720905:VH720960 AFC720905:AFD720960 AOY720905:AOZ720960 AYU720905:AYV720960 BIQ720905:BIR720960 BSM720905:BSN720960 CCI720905:CCJ720960 CME720905:CMF720960 CWA720905:CWB720960 DFW720905:DFX720960 DPS720905:DPT720960 DZO720905:DZP720960 EJK720905:EJL720960 ETG720905:ETH720960 FDC720905:FDD720960 FMY720905:FMZ720960 FWU720905:FWV720960 GGQ720905:GGR720960 GQM720905:GQN720960 HAI720905:HAJ720960 HKE720905:HKF720960 HUA720905:HUB720960 IDW720905:IDX720960 INS720905:INT720960 IXO720905:IXP720960 JHK720905:JHL720960 JRG720905:JRH720960 KBC720905:KBD720960 KKY720905:KKZ720960 KUU720905:KUV720960 LEQ720905:LER720960 LOM720905:LON720960 LYI720905:LYJ720960 MIE720905:MIF720960 MSA720905:MSB720960 NBW720905:NBX720960 NLS720905:NLT720960 NVO720905:NVP720960 OFK720905:OFL720960 OPG720905:OPH720960 OZC720905:OZD720960 PIY720905:PIZ720960 PSU720905:PSV720960 QCQ720905:QCR720960 QMM720905:QMN720960 QWI720905:QWJ720960 RGE720905:RGF720960 RQA720905:RQB720960 RZW720905:RZX720960 SJS720905:SJT720960 STO720905:STP720960 TDK720905:TDL720960 TNG720905:TNH720960 TXC720905:TXD720960 UGY720905:UGZ720960 UQU720905:UQV720960 VAQ720905:VAR720960 VKM720905:VKN720960 VUI720905:VUJ720960 WEE720905:WEF720960 WOA720905:WOB720960 WXW720905:WXX720960 BO786441:BP786496 LK786441:LL786496 VG786441:VH786496 AFC786441:AFD786496 AOY786441:AOZ786496 AYU786441:AYV786496 BIQ786441:BIR786496 BSM786441:BSN786496 CCI786441:CCJ786496 CME786441:CMF786496 CWA786441:CWB786496 DFW786441:DFX786496 DPS786441:DPT786496 DZO786441:DZP786496 EJK786441:EJL786496 ETG786441:ETH786496 FDC786441:FDD786496 FMY786441:FMZ786496 FWU786441:FWV786496 GGQ786441:GGR786496 GQM786441:GQN786496 HAI786441:HAJ786496 HKE786441:HKF786496 HUA786441:HUB786496 IDW786441:IDX786496 INS786441:INT786496 IXO786441:IXP786496 JHK786441:JHL786496 JRG786441:JRH786496 KBC786441:KBD786496 KKY786441:KKZ786496 KUU786441:KUV786496 LEQ786441:LER786496 LOM786441:LON786496 LYI786441:LYJ786496 MIE786441:MIF786496 MSA786441:MSB786496 NBW786441:NBX786496 NLS786441:NLT786496 NVO786441:NVP786496 OFK786441:OFL786496 OPG786441:OPH786496 OZC786441:OZD786496 PIY786441:PIZ786496 PSU786441:PSV786496 QCQ786441:QCR786496 QMM786441:QMN786496 QWI786441:QWJ786496 RGE786441:RGF786496 RQA786441:RQB786496 RZW786441:RZX786496 SJS786441:SJT786496 STO786441:STP786496 TDK786441:TDL786496 TNG786441:TNH786496 TXC786441:TXD786496 UGY786441:UGZ786496 UQU786441:UQV786496 VAQ786441:VAR786496 VKM786441:VKN786496 VUI786441:VUJ786496 WEE786441:WEF786496 WOA786441:WOB786496 WXW786441:WXX786496 BO851977:BP852032 LK851977:LL852032 VG851977:VH852032 AFC851977:AFD852032 AOY851977:AOZ852032 AYU851977:AYV852032 BIQ851977:BIR852032 BSM851977:BSN852032 CCI851977:CCJ852032 CME851977:CMF852032 CWA851977:CWB852032 DFW851977:DFX852032 DPS851977:DPT852032 DZO851977:DZP852032 EJK851977:EJL852032 ETG851977:ETH852032 FDC851977:FDD852032 FMY851977:FMZ852032 FWU851977:FWV852032 GGQ851977:GGR852032 GQM851977:GQN852032 HAI851977:HAJ852032 HKE851977:HKF852032 HUA851977:HUB852032 IDW851977:IDX852032 INS851977:INT852032 IXO851977:IXP852032 JHK851977:JHL852032 JRG851977:JRH852032 KBC851977:KBD852032 KKY851977:KKZ852032 KUU851977:KUV852032 LEQ851977:LER852032 LOM851977:LON852032 LYI851977:LYJ852032 MIE851977:MIF852032 MSA851977:MSB852032 NBW851977:NBX852032 NLS851977:NLT852032 NVO851977:NVP852032 OFK851977:OFL852032 OPG851977:OPH852032 OZC851977:OZD852032 PIY851977:PIZ852032 PSU851977:PSV852032 QCQ851977:QCR852032 QMM851977:QMN852032 QWI851977:QWJ852032 RGE851977:RGF852032 RQA851977:RQB852032 RZW851977:RZX852032 SJS851977:SJT852032 STO851977:STP852032 TDK851977:TDL852032 TNG851977:TNH852032 TXC851977:TXD852032 UGY851977:UGZ852032 UQU851977:UQV852032 VAQ851977:VAR852032 VKM851977:VKN852032 VUI851977:VUJ852032 WEE851977:WEF852032 WOA851977:WOB852032 WXW851977:WXX852032 BO917513:BP917568 LK917513:LL917568 VG917513:VH917568 AFC917513:AFD917568 AOY917513:AOZ917568 AYU917513:AYV917568 BIQ917513:BIR917568 BSM917513:BSN917568 CCI917513:CCJ917568 CME917513:CMF917568 CWA917513:CWB917568 DFW917513:DFX917568 DPS917513:DPT917568 DZO917513:DZP917568 EJK917513:EJL917568 ETG917513:ETH917568 FDC917513:FDD917568 FMY917513:FMZ917568 FWU917513:FWV917568 GGQ917513:GGR917568 GQM917513:GQN917568 HAI917513:HAJ917568 HKE917513:HKF917568 HUA917513:HUB917568 IDW917513:IDX917568 INS917513:INT917568 IXO917513:IXP917568 JHK917513:JHL917568 JRG917513:JRH917568 KBC917513:KBD917568 KKY917513:KKZ917568 KUU917513:KUV917568 LEQ917513:LER917568 LOM917513:LON917568 LYI917513:LYJ917568 MIE917513:MIF917568 MSA917513:MSB917568 NBW917513:NBX917568 NLS917513:NLT917568 NVO917513:NVP917568 OFK917513:OFL917568 OPG917513:OPH917568 OZC917513:OZD917568 PIY917513:PIZ917568 PSU917513:PSV917568 QCQ917513:QCR917568 QMM917513:QMN917568 QWI917513:QWJ917568 RGE917513:RGF917568 RQA917513:RQB917568 RZW917513:RZX917568 SJS917513:SJT917568 STO917513:STP917568 TDK917513:TDL917568 TNG917513:TNH917568 TXC917513:TXD917568 UGY917513:UGZ917568 UQU917513:UQV917568 VAQ917513:VAR917568 VKM917513:VKN917568 VUI917513:VUJ917568 WEE917513:WEF917568 WOA917513:WOB917568 WXW917513:WXX917568 BO983049:BP983104 LK983049:LL983104 VG983049:VH983104 AFC983049:AFD983104 AOY983049:AOZ983104 AYU983049:AYV983104 BIQ983049:BIR983104 BSM983049:BSN983104 CCI983049:CCJ983104 CME983049:CMF983104 CWA983049:CWB983104 DFW983049:DFX983104 DPS983049:DPT983104 DZO983049:DZP983104 EJK983049:EJL983104 ETG983049:ETH983104 FDC983049:FDD983104 FMY983049:FMZ983104 FWU983049:FWV983104 GGQ983049:GGR983104 GQM983049:GQN983104 HAI983049:HAJ983104 HKE983049:HKF983104 HUA983049:HUB983104 IDW983049:IDX983104 INS983049:INT983104 IXO983049:IXP983104 JHK983049:JHL983104 JRG983049:JRH983104 KBC983049:KBD983104 KKY983049:KKZ983104 KUU983049:KUV983104 LEQ983049:LER983104 LOM983049:LON983104 LYI983049:LYJ983104 MIE983049:MIF983104 MSA983049:MSB983104 NBW983049:NBX983104 NLS983049:NLT983104 NVO983049:NVP983104 OFK983049:OFL983104 OPG983049:OPH983104 OZC983049:OZD983104 PIY983049:PIZ983104 PSU983049:PSV983104 QCQ983049:QCR983104 QMM983049:QMN983104 QWI983049:QWJ983104 RGE983049:RGF983104 RQA983049:RQB983104 RZW983049:RZX983104 SJS983049:SJT983104 STO983049:STP983104 TDK983049:TDL983104 TNG983049:TNH983104 TXC983049:TXD983104 UGY983049:UGZ983104 UQU983049:UQV983104 VAQ983049:VAR983104 VKM983049:VKN983104 VUI983049:VUJ983104 WEE983049:WEF983104 WOA983049:WOB983104 WXW983049:WXX983104"/>
    <dataValidation type="list" showInputMessage="1" showErrorMessage="1" errorTitle="Rechazado" error="Solo son validadas las opciones de la lista" sqref="BM9:BM14 LI9:LI14 VE9:VE14 AFA9:AFA14 AOW9:AOW14 AYS9:AYS14 BIO9:BIO14 BSK9:BSK14 CCG9:CCG14 CMC9:CMC14 CVY9:CVY14 DFU9:DFU14 DPQ9:DPQ14 DZM9:DZM14 EJI9:EJI14 ETE9:ETE14 FDA9:FDA14 FMW9:FMW14 FWS9:FWS14 GGO9:GGO14 GQK9:GQK14 HAG9:HAG14 HKC9:HKC14 HTY9:HTY14 IDU9:IDU14 INQ9:INQ14 IXM9:IXM14 JHI9:JHI14 JRE9:JRE14 KBA9:KBA14 KKW9:KKW14 KUS9:KUS14 LEO9:LEO14 LOK9:LOK14 LYG9:LYG14 MIC9:MIC14 MRY9:MRY14 NBU9:NBU14 NLQ9:NLQ14 NVM9:NVM14 OFI9:OFI14 OPE9:OPE14 OZA9:OZA14 PIW9:PIW14 PSS9:PSS14 QCO9:QCO14 QMK9:QMK14 QWG9:QWG14 RGC9:RGC14 RPY9:RPY14 RZU9:RZU14 SJQ9:SJQ14 STM9:STM14 TDI9:TDI14 TNE9:TNE14 TXA9:TXA14 UGW9:UGW14 UQS9:UQS14 VAO9:VAO14 VKK9:VKK14 VUG9:VUG14 WEC9:WEC14 WNY9:WNY14 WXU9:WXU14 BM65545:BM65550 LI65545:LI65550 VE65545:VE65550 AFA65545:AFA65550 AOW65545:AOW65550 AYS65545:AYS65550 BIO65545:BIO65550 BSK65545:BSK65550 CCG65545:CCG65550 CMC65545:CMC65550 CVY65545:CVY65550 DFU65545:DFU65550 DPQ65545:DPQ65550 DZM65545:DZM65550 EJI65545:EJI65550 ETE65545:ETE65550 FDA65545:FDA65550 FMW65545:FMW65550 FWS65545:FWS65550 GGO65545:GGO65550 GQK65545:GQK65550 HAG65545:HAG65550 HKC65545:HKC65550 HTY65545:HTY65550 IDU65545:IDU65550 INQ65545:INQ65550 IXM65545:IXM65550 JHI65545:JHI65550 JRE65545:JRE65550 KBA65545:KBA65550 KKW65545:KKW65550 KUS65545:KUS65550 LEO65545:LEO65550 LOK65545:LOK65550 LYG65545:LYG65550 MIC65545:MIC65550 MRY65545:MRY65550 NBU65545:NBU65550 NLQ65545:NLQ65550 NVM65545:NVM65550 OFI65545:OFI65550 OPE65545:OPE65550 OZA65545:OZA65550 PIW65545:PIW65550 PSS65545:PSS65550 QCO65545:QCO65550 QMK65545:QMK65550 QWG65545:QWG65550 RGC65545:RGC65550 RPY65545:RPY65550 RZU65545:RZU65550 SJQ65545:SJQ65550 STM65545:STM65550 TDI65545:TDI65550 TNE65545:TNE65550 TXA65545:TXA65550 UGW65545:UGW65550 UQS65545:UQS65550 VAO65545:VAO65550 VKK65545:VKK65550 VUG65545:VUG65550 WEC65545:WEC65550 WNY65545:WNY65550 WXU65545:WXU65550 BM131081:BM131086 LI131081:LI131086 VE131081:VE131086 AFA131081:AFA131086 AOW131081:AOW131086 AYS131081:AYS131086 BIO131081:BIO131086 BSK131081:BSK131086 CCG131081:CCG131086 CMC131081:CMC131086 CVY131081:CVY131086 DFU131081:DFU131086 DPQ131081:DPQ131086 DZM131081:DZM131086 EJI131081:EJI131086 ETE131081:ETE131086 FDA131081:FDA131086 FMW131081:FMW131086 FWS131081:FWS131086 GGO131081:GGO131086 GQK131081:GQK131086 HAG131081:HAG131086 HKC131081:HKC131086 HTY131081:HTY131086 IDU131081:IDU131086 INQ131081:INQ131086 IXM131081:IXM131086 JHI131081:JHI131086 JRE131081:JRE131086 KBA131081:KBA131086 KKW131081:KKW131086 KUS131081:KUS131086 LEO131081:LEO131086 LOK131081:LOK131086 LYG131081:LYG131086 MIC131081:MIC131086 MRY131081:MRY131086 NBU131081:NBU131086 NLQ131081:NLQ131086 NVM131081:NVM131086 OFI131081:OFI131086 OPE131081:OPE131086 OZA131081:OZA131086 PIW131081:PIW131086 PSS131081:PSS131086 QCO131081:QCO131086 QMK131081:QMK131086 QWG131081:QWG131086 RGC131081:RGC131086 RPY131081:RPY131086 RZU131081:RZU131086 SJQ131081:SJQ131086 STM131081:STM131086 TDI131081:TDI131086 TNE131081:TNE131086 TXA131081:TXA131086 UGW131081:UGW131086 UQS131081:UQS131086 VAO131081:VAO131086 VKK131081:VKK131086 VUG131081:VUG131086 WEC131081:WEC131086 WNY131081:WNY131086 WXU131081:WXU131086 BM196617:BM196622 LI196617:LI196622 VE196617:VE196622 AFA196617:AFA196622 AOW196617:AOW196622 AYS196617:AYS196622 BIO196617:BIO196622 BSK196617:BSK196622 CCG196617:CCG196622 CMC196617:CMC196622 CVY196617:CVY196622 DFU196617:DFU196622 DPQ196617:DPQ196622 DZM196617:DZM196622 EJI196617:EJI196622 ETE196617:ETE196622 FDA196617:FDA196622 FMW196617:FMW196622 FWS196617:FWS196622 GGO196617:GGO196622 GQK196617:GQK196622 HAG196617:HAG196622 HKC196617:HKC196622 HTY196617:HTY196622 IDU196617:IDU196622 INQ196617:INQ196622 IXM196617:IXM196622 JHI196617:JHI196622 JRE196617:JRE196622 KBA196617:KBA196622 KKW196617:KKW196622 KUS196617:KUS196622 LEO196617:LEO196622 LOK196617:LOK196622 LYG196617:LYG196622 MIC196617:MIC196622 MRY196617:MRY196622 NBU196617:NBU196622 NLQ196617:NLQ196622 NVM196617:NVM196622 OFI196617:OFI196622 OPE196617:OPE196622 OZA196617:OZA196622 PIW196617:PIW196622 PSS196617:PSS196622 QCO196617:QCO196622 QMK196617:QMK196622 QWG196617:QWG196622 RGC196617:RGC196622 RPY196617:RPY196622 RZU196617:RZU196622 SJQ196617:SJQ196622 STM196617:STM196622 TDI196617:TDI196622 TNE196617:TNE196622 TXA196617:TXA196622 UGW196617:UGW196622 UQS196617:UQS196622 VAO196617:VAO196622 VKK196617:VKK196622 VUG196617:VUG196622 WEC196617:WEC196622 WNY196617:WNY196622 WXU196617:WXU196622 BM262153:BM262158 LI262153:LI262158 VE262153:VE262158 AFA262153:AFA262158 AOW262153:AOW262158 AYS262153:AYS262158 BIO262153:BIO262158 BSK262153:BSK262158 CCG262153:CCG262158 CMC262153:CMC262158 CVY262153:CVY262158 DFU262153:DFU262158 DPQ262153:DPQ262158 DZM262153:DZM262158 EJI262153:EJI262158 ETE262153:ETE262158 FDA262153:FDA262158 FMW262153:FMW262158 FWS262153:FWS262158 GGO262153:GGO262158 GQK262153:GQK262158 HAG262153:HAG262158 HKC262153:HKC262158 HTY262153:HTY262158 IDU262153:IDU262158 INQ262153:INQ262158 IXM262153:IXM262158 JHI262153:JHI262158 JRE262153:JRE262158 KBA262153:KBA262158 KKW262153:KKW262158 KUS262153:KUS262158 LEO262153:LEO262158 LOK262153:LOK262158 LYG262153:LYG262158 MIC262153:MIC262158 MRY262153:MRY262158 NBU262153:NBU262158 NLQ262153:NLQ262158 NVM262153:NVM262158 OFI262153:OFI262158 OPE262153:OPE262158 OZA262153:OZA262158 PIW262153:PIW262158 PSS262153:PSS262158 QCO262153:QCO262158 QMK262153:QMK262158 QWG262153:QWG262158 RGC262153:RGC262158 RPY262153:RPY262158 RZU262153:RZU262158 SJQ262153:SJQ262158 STM262153:STM262158 TDI262153:TDI262158 TNE262153:TNE262158 TXA262153:TXA262158 UGW262153:UGW262158 UQS262153:UQS262158 VAO262153:VAO262158 VKK262153:VKK262158 VUG262153:VUG262158 WEC262153:WEC262158 WNY262153:WNY262158 WXU262153:WXU262158 BM327689:BM327694 LI327689:LI327694 VE327689:VE327694 AFA327689:AFA327694 AOW327689:AOW327694 AYS327689:AYS327694 BIO327689:BIO327694 BSK327689:BSK327694 CCG327689:CCG327694 CMC327689:CMC327694 CVY327689:CVY327694 DFU327689:DFU327694 DPQ327689:DPQ327694 DZM327689:DZM327694 EJI327689:EJI327694 ETE327689:ETE327694 FDA327689:FDA327694 FMW327689:FMW327694 FWS327689:FWS327694 GGO327689:GGO327694 GQK327689:GQK327694 HAG327689:HAG327694 HKC327689:HKC327694 HTY327689:HTY327694 IDU327689:IDU327694 INQ327689:INQ327694 IXM327689:IXM327694 JHI327689:JHI327694 JRE327689:JRE327694 KBA327689:KBA327694 KKW327689:KKW327694 KUS327689:KUS327694 LEO327689:LEO327694 LOK327689:LOK327694 LYG327689:LYG327694 MIC327689:MIC327694 MRY327689:MRY327694 NBU327689:NBU327694 NLQ327689:NLQ327694 NVM327689:NVM327694 OFI327689:OFI327694 OPE327689:OPE327694 OZA327689:OZA327694 PIW327689:PIW327694 PSS327689:PSS327694 QCO327689:QCO327694 QMK327689:QMK327694 QWG327689:QWG327694 RGC327689:RGC327694 RPY327689:RPY327694 RZU327689:RZU327694 SJQ327689:SJQ327694 STM327689:STM327694 TDI327689:TDI327694 TNE327689:TNE327694 TXA327689:TXA327694 UGW327689:UGW327694 UQS327689:UQS327694 VAO327689:VAO327694 VKK327689:VKK327694 VUG327689:VUG327694 WEC327689:WEC327694 WNY327689:WNY327694 WXU327689:WXU327694 BM393225:BM393230 LI393225:LI393230 VE393225:VE393230 AFA393225:AFA393230 AOW393225:AOW393230 AYS393225:AYS393230 BIO393225:BIO393230 BSK393225:BSK393230 CCG393225:CCG393230 CMC393225:CMC393230 CVY393225:CVY393230 DFU393225:DFU393230 DPQ393225:DPQ393230 DZM393225:DZM393230 EJI393225:EJI393230 ETE393225:ETE393230 FDA393225:FDA393230 FMW393225:FMW393230 FWS393225:FWS393230 GGO393225:GGO393230 GQK393225:GQK393230 HAG393225:HAG393230 HKC393225:HKC393230 HTY393225:HTY393230 IDU393225:IDU393230 INQ393225:INQ393230 IXM393225:IXM393230 JHI393225:JHI393230 JRE393225:JRE393230 KBA393225:KBA393230 KKW393225:KKW393230 KUS393225:KUS393230 LEO393225:LEO393230 LOK393225:LOK393230 LYG393225:LYG393230 MIC393225:MIC393230 MRY393225:MRY393230 NBU393225:NBU393230 NLQ393225:NLQ393230 NVM393225:NVM393230 OFI393225:OFI393230 OPE393225:OPE393230 OZA393225:OZA393230 PIW393225:PIW393230 PSS393225:PSS393230 QCO393225:QCO393230 QMK393225:QMK393230 QWG393225:QWG393230 RGC393225:RGC393230 RPY393225:RPY393230 RZU393225:RZU393230 SJQ393225:SJQ393230 STM393225:STM393230 TDI393225:TDI393230 TNE393225:TNE393230 TXA393225:TXA393230 UGW393225:UGW393230 UQS393225:UQS393230 VAO393225:VAO393230 VKK393225:VKK393230 VUG393225:VUG393230 WEC393225:WEC393230 WNY393225:WNY393230 WXU393225:WXU393230 BM458761:BM458766 LI458761:LI458766 VE458761:VE458766 AFA458761:AFA458766 AOW458761:AOW458766 AYS458761:AYS458766 BIO458761:BIO458766 BSK458761:BSK458766 CCG458761:CCG458766 CMC458761:CMC458766 CVY458761:CVY458766 DFU458761:DFU458766 DPQ458761:DPQ458766 DZM458761:DZM458766 EJI458761:EJI458766 ETE458761:ETE458766 FDA458761:FDA458766 FMW458761:FMW458766 FWS458761:FWS458766 GGO458761:GGO458766 GQK458761:GQK458766 HAG458761:HAG458766 HKC458761:HKC458766 HTY458761:HTY458766 IDU458761:IDU458766 INQ458761:INQ458766 IXM458761:IXM458766 JHI458761:JHI458766 JRE458761:JRE458766 KBA458761:KBA458766 KKW458761:KKW458766 KUS458761:KUS458766 LEO458761:LEO458766 LOK458761:LOK458766 LYG458761:LYG458766 MIC458761:MIC458766 MRY458761:MRY458766 NBU458761:NBU458766 NLQ458761:NLQ458766 NVM458761:NVM458766 OFI458761:OFI458766 OPE458761:OPE458766 OZA458761:OZA458766 PIW458761:PIW458766 PSS458761:PSS458766 QCO458761:QCO458766 QMK458761:QMK458766 QWG458761:QWG458766 RGC458761:RGC458766 RPY458761:RPY458766 RZU458761:RZU458766 SJQ458761:SJQ458766 STM458761:STM458766 TDI458761:TDI458766 TNE458761:TNE458766 TXA458761:TXA458766 UGW458761:UGW458766 UQS458761:UQS458766 VAO458761:VAO458766 VKK458761:VKK458766 VUG458761:VUG458766 WEC458761:WEC458766 WNY458761:WNY458766 WXU458761:WXU458766 BM524297:BM524302 LI524297:LI524302 VE524297:VE524302 AFA524297:AFA524302 AOW524297:AOW524302 AYS524297:AYS524302 BIO524297:BIO524302 BSK524297:BSK524302 CCG524297:CCG524302 CMC524297:CMC524302 CVY524297:CVY524302 DFU524297:DFU524302 DPQ524297:DPQ524302 DZM524297:DZM524302 EJI524297:EJI524302 ETE524297:ETE524302 FDA524297:FDA524302 FMW524297:FMW524302 FWS524297:FWS524302 GGO524297:GGO524302 GQK524297:GQK524302 HAG524297:HAG524302 HKC524297:HKC524302 HTY524297:HTY524302 IDU524297:IDU524302 INQ524297:INQ524302 IXM524297:IXM524302 JHI524297:JHI524302 JRE524297:JRE524302 KBA524297:KBA524302 KKW524297:KKW524302 KUS524297:KUS524302 LEO524297:LEO524302 LOK524297:LOK524302 LYG524297:LYG524302 MIC524297:MIC524302 MRY524297:MRY524302 NBU524297:NBU524302 NLQ524297:NLQ524302 NVM524297:NVM524302 OFI524297:OFI524302 OPE524297:OPE524302 OZA524297:OZA524302 PIW524297:PIW524302 PSS524297:PSS524302 QCO524297:QCO524302 QMK524297:QMK524302 QWG524297:QWG524302 RGC524297:RGC524302 RPY524297:RPY524302 RZU524297:RZU524302 SJQ524297:SJQ524302 STM524297:STM524302 TDI524297:TDI524302 TNE524297:TNE524302 TXA524297:TXA524302 UGW524297:UGW524302 UQS524297:UQS524302 VAO524297:VAO524302 VKK524297:VKK524302 VUG524297:VUG524302 WEC524297:WEC524302 WNY524297:WNY524302 WXU524297:WXU524302 BM589833:BM589838 LI589833:LI589838 VE589833:VE589838 AFA589833:AFA589838 AOW589833:AOW589838 AYS589833:AYS589838 BIO589833:BIO589838 BSK589833:BSK589838 CCG589833:CCG589838 CMC589833:CMC589838 CVY589833:CVY589838 DFU589833:DFU589838 DPQ589833:DPQ589838 DZM589833:DZM589838 EJI589833:EJI589838 ETE589833:ETE589838 FDA589833:FDA589838 FMW589833:FMW589838 FWS589833:FWS589838 GGO589833:GGO589838 GQK589833:GQK589838 HAG589833:HAG589838 HKC589833:HKC589838 HTY589833:HTY589838 IDU589833:IDU589838 INQ589833:INQ589838 IXM589833:IXM589838 JHI589833:JHI589838 JRE589833:JRE589838 KBA589833:KBA589838 KKW589833:KKW589838 KUS589833:KUS589838 LEO589833:LEO589838 LOK589833:LOK589838 LYG589833:LYG589838 MIC589833:MIC589838 MRY589833:MRY589838 NBU589833:NBU589838 NLQ589833:NLQ589838 NVM589833:NVM589838 OFI589833:OFI589838 OPE589833:OPE589838 OZA589833:OZA589838 PIW589833:PIW589838 PSS589833:PSS589838 QCO589833:QCO589838 QMK589833:QMK589838 QWG589833:QWG589838 RGC589833:RGC589838 RPY589833:RPY589838 RZU589833:RZU589838 SJQ589833:SJQ589838 STM589833:STM589838 TDI589833:TDI589838 TNE589833:TNE589838 TXA589833:TXA589838 UGW589833:UGW589838 UQS589833:UQS589838 VAO589833:VAO589838 VKK589833:VKK589838 VUG589833:VUG589838 WEC589833:WEC589838 WNY589833:WNY589838 WXU589833:WXU589838 BM655369:BM655374 LI655369:LI655374 VE655369:VE655374 AFA655369:AFA655374 AOW655369:AOW655374 AYS655369:AYS655374 BIO655369:BIO655374 BSK655369:BSK655374 CCG655369:CCG655374 CMC655369:CMC655374 CVY655369:CVY655374 DFU655369:DFU655374 DPQ655369:DPQ655374 DZM655369:DZM655374 EJI655369:EJI655374 ETE655369:ETE655374 FDA655369:FDA655374 FMW655369:FMW655374 FWS655369:FWS655374 GGO655369:GGO655374 GQK655369:GQK655374 HAG655369:HAG655374 HKC655369:HKC655374 HTY655369:HTY655374 IDU655369:IDU655374 INQ655369:INQ655374 IXM655369:IXM655374 JHI655369:JHI655374 JRE655369:JRE655374 KBA655369:KBA655374 KKW655369:KKW655374 KUS655369:KUS655374 LEO655369:LEO655374 LOK655369:LOK655374 LYG655369:LYG655374 MIC655369:MIC655374 MRY655369:MRY655374 NBU655369:NBU655374 NLQ655369:NLQ655374 NVM655369:NVM655374 OFI655369:OFI655374 OPE655369:OPE655374 OZA655369:OZA655374 PIW655369:PIW655374 PSS655369:PSS655374 QCO655369:QCO655374 QMK655369:QMK655374 QWG655369:QWG655374 RGC655369:RGC655374 RPY655369:RPY655374 RZU655369:RZU655374 SJQ655369:SJQ655374 STM655369:STM655374 TDI655369:TDI655374 TNE655369:TNE655374 TXA655369:TXA655374 UGW655369:UGW655374 UQS655369:UQS655374 VAO655369:VAO655374 VKK655369:VKK655374 VUG655369:VUG655374 WEC655369:WEC655374 WNY655369:WNY655374 WXU655369:WXU655374 BM720905:BM720910 LI720905:LI720910 VE720905:VE720910 AFA720905:AFA720910 AOW720905:AOW720910 AYS720905:AYS720910 BIO720905:BIO720910 BSK720905:BSK720910 CCG720905:CCG720910 CMC720905:CMC720910 CVY720905:CVY720910 DFU720905:DFU720910 DPQ720905:DPQ720910 DZM720905:DZM720910 EJI720905:EJI720910 ETE720905:ETE720910 FDA720905:FDA720910 FMW720905:FMW720910 FWS720905:FWS720910 GGO720905:GGO720910 GQK720905:GQK720910 HAG720905:HAG720910 HKC720905:HKC720910 HTY720905:HTY720910 IDU720905:IDU720910 INQ720905:INQ720910 IXM720905:IXM720910 JHI720905:JHI720910 JRE720905:JRE720910 KBA720905:KBA720910 KKW720905:KKW720910 KUS720905:KUS720910 LEO720905:LEO720910 LOK720905:LOK720910 LYG720905:LYG720910 MIC720905:MIC720910 MRY720905:MRY720910 NBU720905:NBU720910 NLQ720905:NLQ720910 NVM720905:NVM720910 OFI720905:OFI720910 OPE720905:OPE720910 OZA720905:OZA720910 PIW720905:PIW720910 PSS720905:PSS720910 QCO720905:QCO720910 QMK720905:QMK720910 QWG720905:QWG720910 RGC720905:RGC720910 RPY720905:RPY720910 RZU720905:RZU720910 SJQ720905:SJQ720910 STM720905:STM720910 TDI720905:TDI720910 TNE720905:TNE720910 TXA720905:TXA720910 UGW720905:UGW720910 UQS720905:UQS720910 VAO720905:VAO720910 VKK720905:VKK720910 VUG720905:VUG720910 WEC720905:WEC720910 WNY720905:WNY720910 WXU720905:WXU720910 BM786441:BM786446 LI786441:LI786446 VE786441:VE786446 AFA786441:AFA786446 AOW786441:AOW786446 AYS786441:AYS786446 BIO786441:BIO786446 BSK786441:BSK786446 CCG786441:CCG786446 CMC786441:CMC786446 CVY786441:CVY786446 DFU786441:DFU786446 DPQ786441:DPQ786446 DZM786441:DZM786446 EJI786441:EJI786446 ETE786441:ETE786446 FDA786441:FDA786446 FMW786441:FMW786446 FWS786441:FWS786446 GGO786441:GGO786446 GQK786441:GQK786446 HAG786441:HAG786446 HKC786441:HKC786446 HTY786441:HTY786446 IDU786441:IDU786446 INQ786441:INQ786446 IXM786441:IXM786446 JHI786441:JHI786446 JRE786441:JRE786446 KBA786441:KBA786446 KKW786441:KKW786446 KUS786441:KUS786446 LEO786441:LEO786446 LOK786441:LOK786446 LYG786441:LYG786446 MIC786441:MIC786446 MRY786441:MRY786446 NBU786441:NBU786446 NLQ786441:NLQ786446 NVM786441:NVM786446 OFI786441:OFI786446 OPE786441:OPE786446 OZA786441:OZA786446 PIW786441:PIW786446 PSS786441:PSS786446 QCO786441:QCO786446 QMK786441:QMK786446 QWG786441:QWG786446 RGC786441:RGC786446 RPY786441:RPY786446 RZU786441:RZU786446 SJQ786441:SJQ786446 STM786441:STM786446 TDI786441:TDI786446 TNE786441:TNE786446 TXA786441:TXA786446 UGW786441:UGW786446 UQS786441:UQS786446 VAO786441:VAO786446 VKK786441:VKK786446 VUG786441:VUG786446 WEC786441:WEC786446 WNY786441:WNY786446 WXU786441:WXU786446 BM851977:BM851982 LI851977:LI851982 VE851977:VE851982 AFA851977:AFA851982 AOW851977:AOW851982 AYS851977:AYS851982 BIO851977:BIO851982 BSK851977:BSK851982 CCG851977:CCG851982 CMC851977:CMC851982 CVY851977:CVY851982 DFU851977:DFU851982 DPQ851977:DPQ851982 DZM851977:DZM851982 EJI851977:EJI851982 ETE851977:ETE851982 FDA851977:FDA851982 FMW851977:FMW851982 FWS851977:FWS851982 GGO851977:GGO851982 GQK851977:GQK851982 HAG851977:HAG851982 HKC851977:HKC851982 HTY851977:HTY851982 IDU851977:IDU851982 INQ851977:INQ851982 IXM851977:IXM851982 JHI851977:JHI851982 JRE851977:JRE851982 KBA851977:KBA851982 KKW851977:KKW851982 KUS851977:KUS851982 LEO851977:LEO851982 LOK851977:LOK851982 LYG851977:LYG851982 MIC851977:MIC851982 MRY851977:MRY851982 NBU851977:NBU851982 NLQ851977:NLQ851982 NVM851977:NVM851982 OFI851977:OFI851982 OPE851977:OPE851982 OZA851977:OZA851982 PIW851977:PIW851982 PSS851977:PSS851982 QCO851977:QCO851982 QMK851977:QMK851982 QWG851977:QWG851982 RGC851977:RGC851982 RPY851977:RPY851982 RZU851977:RZU851982 SJQ851977:SJQ851982 STM851977:STM851982 TDI851977:TDI851982 TNE851977:TNE851982 TXA851977:TXA851982 UGW851977:UGW851982 UQS851977:UQS851982 VAO851977:VAO851982 VKK851977:VKK851982 VUG851977:VUG851982 WEC851977:WEC851982 WNY851977:WNY851982 WXU851977:WXU851982 BM917513:BM917518 LI917513:LI917518 VE917513:VE917518 AFA917513:AFA917518 AOW917513:AOW917518 AYS917513:AYS917518 BIO917513:BIO917518 BSK917513:BSK917518 CCG917513:CCG917518 CMC917513:CMC917518 CVY917513:CVY917518 DFU917513:DFU917518 DPQ917513:DPQ917518 DZM917513:DZM917518 EJI917513:EJI917518 ETE917513:ETE917518 FDA917513:FDA917518 FMW917513:FMW917518 FWS917513:FWS917518 GGO917513:GGO917518 GQK917513:GQK917518 HAG917513:HAG917518 HKC917513:HKC917518 HTY917513:HTY917518 IDU917513:IDU917518 INQ917513:INQ917518 IXM917513:IXM917518 JHI917513:JHI917518 JRE917513:JRE917518 KBA917513:KBA917518 KKW917513:KKW917518 KUS917513:KUS917518 LEO917513:LEO917518 LOK917513:LOK917518 LYG917513:LYG917518 MIC917513:MIC917518 MRY917513:MRY917518 NBU917513:NBU917518 NLQ917513:NLQ917518 NVM917513:NVM917518 OFI917513:OFI917518 OPE917513:OPE917518 OZA917513:OZA917518 PIW917513:PIW917518 PSS917513:PSS917518 QCO917513:QCO917518 QMK917513:QMK917518 QWG917513:QWG917518 RGC917513:RGC917518 RPY917513:RPY917518 RZU917513:RZU917518 SJQ917513:SJQ917518 STM917513:STM917518 TDI917513:TDI917518 TNE917513:TNE917518 TXA917513:TXA917518 UGW917513:UGW917518 UQS917513:UQS917518 VAO917513:VAO917518 VKK917513:VKK917518 VUG917513:VUG917518 WEC917513:WEC917518 WNY917513:WNY917518 WXU917513:WXU917518 BM983049:BM983054 LI983049:LI983054 VE983049:VE983054 AFA983049:AFA983054 AOW983049:AOW983054 AYS983049:AYS983054 BIO983049:BIO983054 BSK983049:BSK983054 CCG983049:CCG983054 CMC983049:CMC983054 CVY983049:CVY983054 DFU983049:DFU983054 DPQ983049:DPQ983054 DZM983049:DZM983054 EJI983049:EJI983054 ETE983049:ETE983054 FDA983049:FDA983054 FMW983049:FMW983054 FWS983049:FWS983054 GGO983049:GGO983054 GQK983049:GQK983054 HAG983049:HAG983054 HKC983049:HKC983054 HTY983049:HTY983054 IDU983049:IDU983054 INQ983049:INQ983054 IXM983049:IXM983054 JHI983049:JHI983054 JRE983049:JRE983054 KBA983049:KBA983054 KKW983049:KKW983054 KUS983049:KUS983054 LEO983049:LEO983054 LOK983049:LOK983054 LYG983049:LYG983054 MIC983049:MIC983054 MRY983049:MRY983054 NBU983049:NBU983054 NLQ983049:NLQ983054 NVM983049:NVM983054 OFI983049:OFI983054 OPE983049:OPE983054 OZA983049:OZA983054 PIW983049:PIW983054 PSS983049:PSS983054 QCO983049:QCO983054 QMK983049:QMK983054 QWG983049:QWG983054 RGC983049:RGC983054 RPY983049:RPY983054 RZU983049:RZU983054 SJQ983049:SJQ983054 STM983049:STM983054 TDI983049:TDI983054 TNE983049:TNE983054 TXA983049:TXA983054 UGW983049:UGW983054 UQS983049:UQS983054 VAO983049:VAO983054 VKK983049:VKK983054 VUG983049:VUG983054 WEC983049:WEC983054 WNY983049:WNY983054 WXU983049:WXU983054 BM30:BM64 LI30:LI64 VE30:VE64 AFA30:AFA64 AOW30:AOW64 AYS30:AYS64 BIO30:BIO64 BSK30:BSK64 CCG30:CCG64 CMC30:CMC64 CVY30:CVY64 DFU30:DFU64 DPQ30:DPQ64 DZM30:DZM64 EJI30:EJI64 ETE30:ETE64 FDA30:FDA64 FMW30:FMW64 FWS30:FWS64 GGO30:GGO64 GQK30:GQK64 HAG30:HAG64 HKC30:HKC64 HTY30:HTY64 IDU30:IDU64 INQ30:INQ64 IXM30:IXM64 JHI30:JHI64 JRE30:JRE64 KBA30:KBA64 KKW30:KKW64 KUS30:KUS64 LEO30:LEO64 LOK30:LOK64 LYG30:LYG64 MIC30:MIC64 MRY30:MRY64 NBU30:NBU64 NLQ30:NLQ64 NVM30:NVM64 OFI30:OFI64 OPE30:OPE64 OZA30:OZA64 PIW30:PIW64 PSS30:PSS64 QCO30:QCO64 QMK30:QMK64 QWG30:QWG64 RGC30:RGC64 RPY30:RPY64 RZU30:RZU64 SJQ30:SJQ64 STM30:STM64 TDI30:TDI64 TNE30:TNE64 TXA30:TXA64 UGW30:UGW64 UQS30:UQS64 VAO30:VAO64 VKK30:VKK64 VUG30:VUG64 WEC30:WEC64 WNY30:WNY64 WXU30:WXU64 BM65566:BM65600 LI65566:LI65600 VE65566:VE65600 AFA65566:AFA65600 AOW65566:AOW65600 AYS65566:AYS65600 BIO65566:BIO65600 BSK65566:BSK65600 CCG65566:CCG65600 CMC65566:CMC65600 CVY65566:CVY65600 DFU65566:DFU65600 DPQ65566:DPQ65600 DZM65566:DZM65600 EJI65566:EJI65600 ETE65566:ETE65600 FDA65566:FDA65600 FMW65566:FMW65600 FWS65566:FWS65600 GGO65566:GGO65600 GQK65566:GQK65600 HAG65566:HAG65600 HKC65566:HKC65600 HTY65566:HTY65600 IDU65566:IDU65600 INQ65566:INQ65600 IXM65566:IXM65600 JHI65566:JHI65600 JRE65566:JRE65600 KBA65566:KBA65600 KKW65566:KKW65600 KUS65566:KUS65600 LEO65566:LEO65600 LOK65566:LOK65600 LYG65566:LYG65600 MIC65566:MIC65600 MRY65566:MRY65600 NBU65566:NBU65600 NLQ65566:NLQ65600 NVM65566:NVM65600 OFI65566:OFI65600 OPE65566:OPE65600 OZA65566:OZA65600 PIW65566:PIW65600 PSS65566:PSS65600 QCO65566:QCO65600 QMK65566:QMK65600 QWG65566:QWG65600 RGC65566:RGC65600 RPY65566:RPY65600 RZU65566:RZU65600 SJQ65566:SJQ65600 STM65566:STM65600 TDI65566:TDI65600 TNE65566:TNE65600 TXA65566:TXA65600 UGW65566:UGW65600 UQS65566:UQS65600 VAO65566:VAO65600 VKK65566:VKK65600 VUG65566:VUG65600 WEC65566:WEC65600 WNY65566:WNY65600 WXU65566:WXU65600 BM131102:BM131136 LI131102:LI131136 VE131102:VE131136 AFA131102:AFA131136 AOW131102:AOW131136 AYS131102:AYS131136 BIO131102:BIO131136 BSK131102:BSK131136 CCG131102:CCG131136 CMC131102:CMC131136 CVY131102:CVY131136 DFU131102:DFU131136 DPQ131102:DPQ131136 DZM131102:DZM131136 EJI131102:EJI131136 ETE131102:ETE131136 FDA131102:FDA131136 FMW131102:FMW131136 FWS131102:FWS131136 GGO131102:GGO131136 GQK131102:GQK131136 HAG131102:HAG131136 HKC131102:HKC131136 HTY131102:HTY131136 IDU131102:IDU131136 INQ131102:INQ131136 IXM131102:IXM131136 JHI131102:JHI131136 JRE131102:JRE131136 KBA131102:KBA131136 KKW131102:KKW131136 KUS131102:KUS131136 LEO131102:LEO131136 LOK131102:LOK131136 LYG131102:LYG131136 MIC131102:MIC131136 MRY131102:MRY131136 NBU131102:NBU131136 NLQ131102:NLQ131136 NVM131102:NVM131136 OFI131102:OFI131136 OPE131102:OPE131136 OZA131102:OZA131136 PIW131102:PIW131136 PSS131102:PSS131136 QCO131102:QCO131136 QMK131102:QMK131136 QWG131102:QWG131136 RGC131102:RGC131136 RPY131102:RPY131136 RZU131102:RZU131136 SJQ131102:SJQ131136 STM131102:STM131136 TDI131102:TDI131136 TNE131102:TNE131136 TXA131102:TXA131136 UGW131102:UGW131136 UQS131102:UQS131136 VAO131102:VAO131136 VKK131102:VKK131136 VUG131102:VUG131136 WEC131102:WEC131136 WNY131102:WNY131136 WXU131102:WXU131136 BM196638:BM196672 LI196638:LI196672 VE196638:VE196672 AFA196638:AFA196672 AOW196638:AOW196672 AYS196638:AYS196672 BIO196638:BIO196672 BSK196638:BSK196672 CCG196638:CCG196672 CMC196638:CMC196672 CVY196638:CVY196672 DFU196638:DFU196672 DPQ196638:DPQ196672 DZM196638:DZM196672 EJI196638:EJI196672 ETE196638:ETE196672 FDA196638:FDA196672 FMW196638:FMW196672 FWS196638:FWS196672 GGO196638:GGO196672 GQK196638:GQK196672 HAG196638:HAG196672 HKC196638:HKC196672 HTY196638:HTY196672 IDU196638:IDU196672 INQ196638:INQ196672 IXM196638:IXM196672 JHI196638:JHI196672 JRE196638:JRE196672 KBA196638:KBA196672 KKW196638:KKW196672 KUS196638:KUS196672 LEO196638:LEO196672 LOK196638:LOK196672 LYG196638:LYG196672 MIC196638:MIC196672 MRY196638:MRY196672 NBU196638:NBU196672 NLQ196638:NLQ196672 NVM196638:NVM196672 OFI196638:OFI196672 OPE196638:OPE196672 OZA196638:OZA196672 PIW196638:PIW196672 PSS196638:PSS196672 QCO196638:QCO196672 QMK196638:QMK196672 QWG196638:QWG196672 RGC196638:RGC196672 RPY196638:RPY196672 RZU196638:RZU196672 SJQ196638:SJQ196672 STM196638:STM196672 TDI196638:TDI196672 TNE196638:TNE196672 TXA196638:TXA196672 UGW196638:UGW196672 UQS196638:UQS196672 VAO196638:VAO196672 VKK196638:VKK196672 VUG196638:VUG196672 WEC196638:WEC196672 WNY196638:WNY196672 WXU196638:WXU196672 BM262174:BM262208 LI262174:LI262208 VE262174:VE262208 AFA262174:AFA262208 AOW262174:AOW262208 AYS262174:AYS262208 BIO262174:BIO262208 BSK262174:BSK262208 CCG262174:CCG262208 CMC262174:CMC262208 CVY262174:CVY262208 DFU262174:DFU262208 DPQ262174:DPQ262208 DZM262174:DZM262208 EJI262174:EJI262208 ETE262174:ETE262208 FDA262174:FDA262208 FMW262174:FMW262208 FWS262174:FWS262208 GGO262174:GGO262208 GQK262174:GQK262208 HAG262174:HAG262208 HKC262174:HKC262208 HTY262174:HTY262208 IDU262174:IDU262208 INQ262174:INQ262208 IXM262174:IXM262208 JHI262174:JHI262208 JRE262174:JRE262208 KBA262174:KBA262208 KKW262174:KKW262208 KUS262174:KUS262208 LEO262174:LEO262208 LOK262174:LOK262208 LYG262174:LYG262208 MIC262174:MIC262208 MRY262174:MRY262208 NBU262174:NBU262208 NLQ262174:NLQ262208 NVM262174:NVM262208 OFI262174:OFI262208 OPE262174:OPE262208 OZA262174:OZA262208 PIW262174:PIW262208 PSS262174:PSS262208 QCO262174:QCO262208 QMK262174:QMK262208 QWG262174:QWG262208 RGC262174:RGC262208 RPY262174:RPY262208 RZU262174:RZU262208 SJQ262174:SJQ262208 STM262174:STM262208 TDI262174:TDI262208 TNE262174:TNE262208 TXA262174:TXA262208 UGW262174:UGW262208 UQS262174:UQS262208 VAO262174:VAO262208 VKK262174:VKK262208 VUG262174:VUG262208 WEC262174:WEC262208 WNY262174:WNY262208 WXU262174:WXU262208 BM327710:BM327744 LI327710:LI327744 VE327710:VE327744 AFA327710:AFA327744 AOW327710:AOW327744 AYS327710:AYS327744 BIO327710:BIO327744 BSK327710:BSK327744 CCG327710:CCG327744 CMC327710:CMC327744 CVY327710:CVY327744 DFU327710:DFU327744 DPQ327710:DPQ327744 DZM327710:DZM327744 EJI327710:EJI327744 ETE327710:ETE327744 FDA327710:FDA327744 FMW327710:FMW327744 FWS327710:FWS327744 GGO327710:GGO327744 GQK327710:GQK327744 HAG327710:HAG327744 HKC327710:HKC327744 HTY327710:HTY327744 IDU327710:IDU327744 INQ327710:INQ327744 IXM327710:IXM327744 JHI327710:JHI327744 JRE327710:JRE327744 KBA327710:KBA327744 KKW327710:KKW327744 KUS327710:KUS327744 LEO327710:LEO327744 LOK327710:LOK327744 LYG327710:LYG327744 MIC327710:MIC327744 MRY327710:MRY327744 NBU327710:NBU327744 NLQ327710:NLQ327744 NVM327710:NVM327744 OFI327710:OFI327744 OPE327710:OPE327744 OZA327710:OZA327744 PIW327710:PIW327744 PSS327710:PSS327744 QCO327710:QCO327744 QMK327710:QMK327744 QWG327710:QWG327744 RGC327710:RGC327744 RPY327710:RPY327744 RZU327710:RZU327744 SJQ327710:SJQ327744 STM327710:STM327744 TDI327710:TDI327744 TNE327710:TNE327744 TXA327710:TXA327744 UGW327710:UGW327744 UQS327710:UQS327744 VAO327710:VAO327744 VKK327710:VKK327744 VUG327710:VUG327744 WEC327710:WEC327744 WNY327710:WNY327744 WXU327710:WXU327744 BM393246:BM393280 LI393246:LI393280 VE393246:VE393280 AFA393246:AFA393280 AOW393246:AOW393280 AYS393246:AYS393280 BIO393246:BIO393280 BSK393246:BSK393280 CCG393246:CCG393280 CMC393246:CMC393280 CVY393246:CVY393280 DFU393246:DFU393280 DPQ393246:DPQ393280 DZM393246:DZM393280 EJI393246:EJI393280 ETE393246:ETE393280 FDA393246:FDA393280 FMW393246:FMW393280 FWS393246:FWS393280 GGO393246:GGO393280 GQK393246:GQK393280 HAG393246:HAG393280 HKC393246:HKC393280 HTY393246:HTY393280 IDU393246:IDU393280 INQ393246:INQ393280 IXM393246:IXM393280 JHI393246:JHI393280 JRE393246:JRE393280 KBA393246:KBA393280 KKW393246:KKW393280 KUS393246:KUS393280 LEO393246:LEO393280 LOK393246:LOK393280 LYG393246:LYG393280 MIC393246:MIC393280 MRY393246:MRY393280 NBU393246:NBU393280 NLQ393246:NLQ393280 NVM393246:NVM393280 OFI393246:OFI393280 OPE393246:OPE393280 OZA393246:OZA393280 PIW393246:PIW393280 PSS393246:PSS393280 QCO393246:QCO393280 QMK393246:QMK393280 QWG393246:QWG393280 RGC393246:RGC393280 RPY393246:RPY393280 RZU393246:RZU393280 SJQ393246:SJQ393280 STM393246:STM393280 TDI393246:TDI393280 TNE393246:TNE393280 TXA393246:TXA393280 UGW393246:UGW393280 UQS393246:UQS393280 VAO393246:VAO393280 VKK393246:VKK393280 VUG393246:VUG393280 WEC393246:WEC393280 WNY393246:WNY393280 WXU393246:WXU393280 BM458782:BM458816 LI458782:LI458816 VE458782:VE458816 AFA458782:AFA458816 AOW458782:AOW458816 AYS458782:AYS458816 BIO458782:BIO458816 BSK458782:BSK458816 CCG458782:CCG458816 CMC458782:CMC458816 CVY458782:CVY458816 DFU458782:DFU458816 DPQ458782:DPQ458816 DZM458782:DZM458816 EJI458782:EJI458816 ETE458782:ETE458816 FDA458782:FDA458816 FMW458782:FMW458816 FWS458782:FWS458816 GGO458782:GGO458816 GQK458782:GQK458816 HAG458782:HAG458816 HKC458782:HKC458816 HTY458782:HTY458816 IDU458782:IDU458816 INQ458782:INQ458816 IXM458782:IXM458816 JHI458782:JHI458816 JRE458782:JRE458816 KBA458782:KBA458816 KKW458782:KKW458816 KUS458782:KUS458816 LEO458782:LEO458816 LOK458782:LOK458816 LYG458782:LYG458816 MIC458782:MIC458816 MRY458782:MRY458816 NBU458782:NBU458816 NLQ458782:NLQ458816 NVM458782:NVM458816 OFI458782:OFI458816 OPE458782:OPE458816 OZA458782:OZA458816 PIW458782:PIW458816 PSS458782:PSS458816 QCO458782:QCO458816 QMK458782:QMK458816 QWG458782:QWG458816 RGC458782:RGC458816 RPY458782:RPY458816 RZU458782:RZU458816 SJQ458782:SJQ458816 STM458782:STM458816 TDI458782:TDI458816 TNE458782:TNE458816 TXA458782:TXA458816 UGW458782:UGW458816 UQS458782:UQS458816 VAO458782:VAO458816 VKK458782:VKK458816 VUG458782:VUG458816 WEC458782:WEC458816 WNY458782:WNY458816 WXU458782:WXU458816 BM524318:BM524352 LI524318:LI524352 VE524318:VE524352 AFA524318:AFA524352 AOW524318:AOW524352 AYS524318:AYS524352 BIO524318:BIO524352 BSK524318:BSK524352 CCG524318:CCG524352 CMC524318:CMC524352 CVY524318:CVY524352 DFU524318:DFU524352 DPQ524318:DPQ524352 DZM524318:DZM524352 EJI524318:EJI524352 ETE524318:ETE524352 FDA524318:FDA524352 FMW524318:FMW524352 FWS524318:FWS524352 GGO524318:GGO524352 GQK524318:GQK524352 HAG524318:HAG524352 HKC524318:HKC524352 HTY524318:HTY524352 IDU524318:IDU524352 INQ524318:INQ524352 IXM524318:IXM524352 JHI524318:JHI524352 JRE524318:JRE524352 KBA524318:KBA524352 KKW524318:KKW524352 KUS524318:KUS524352 LEO524318:LEO524352 LOK524318:LOK524352 LYG524318:LYG524352 MIC524318:MIC524352 MRY524318:MRY524352 NBU524318:NBU524352 NLQ524318:NLQ524352 NVM524318:NVM524352 OFI524318:OFI524352 OPE524318:OPE524352 OZA524318:OZA524352 PIW524318:PIW524352 PSS524318:PSS524352 QCO524318:QCO524352 QMK524318:QMK524352 QWG524318:QWG524352 RGC524318:RGC524352 RPY524318:RPY524352 RZU524318:RZU524352 SJQ524318:SJQ524352 STM524318:STM524352 TDI524318:TDI524352 TNE524318:TNE524352 TXA524318:TXA524352 UGW524318:UGW524352 UQS524318:UQS524352 VAO524318:VAO524352 VKK524318:VKK524352 VUG524318:VUG524352 WEC524318:WEC524352 WNY524318:WNY524352 WXU524318:WXU524352 BM589854:BM589888 LI589854:LI589888 VE589854:VE589888 AFA589854:AFA589888 AOW589854:AOW589888 AYS589854:AYS589888 BIO589854:BIO589888 BSK589854:BSK589888 CCG589854:CCG589888 CMC589854:CMC589888 CVY589854:CVY589888 DFU589854:DFU589888 DPQ589854:DPQ589888 DZM589854:DZM589888 EJI589854:EJI589888 ETE589854:ETE589888 FDA589854:FDA589888 FMW589854:FMW589888 FWS589854:FWS589888 GGO589854:GGO589888 GQK589854:GQK589888 HAG589854:HAG589888 HKC589854:HKC589888 HTY589854:HTY589888 IDU589854:IDU589888 INQ589854:INQ589888 IXM589854:IXM589888 JHI589854:JHI589888 JRE589854:JRE589888 KBA589854:KBA589888 KKW589854:KKW589888 KUS589854:KUS589888 LEO589854:LEO589888 LOK589854:LOK589888 LYG589854:LYG589888 MIC589854:MIC589888 MRY589854:MRY589888 NBU589854:NBU589888 NLQ589854:NLQ589888 NVM589854:NVM589888 OFI589854:OFI589888 OPE589854:OPE589888 OZA589854:OZA589888 PIW589854:PIW589888 PSS589854:PSS589888 QCO589854:QCO589888 QMK589854:QMK589888 QWG589854:QWG589888 RGC589854:RGC589888 RPY589854:RPY589888 RZU589854:RZU589888 SJQ589854:SJQ589888 STM589854:STM589888 TDI589854:TDI589888 TNE589854:TNE589888 TXA589854:TXA589888 UGW589854:UGW589888 UQS589854:UQS589888 VAO589854:VAO589888 VKK589854:VKK589888 VUG589854:VUG589888 WEC589854:WEC589888 WNY589854:WNY589888 WXU589854:WXU589888 BM655390:BM655424 LI655390:LI655424 VE655390:VE655424 AFA655390:AFA655424 AOW655390:AOW655424 AYS655390:AYS655424 BIO655390:BIO655424 BSK655390:BSK655424 CCG655390:CCG655424 CMC655390:CMC655424 CVY655390:CVY655424 DFU655390:DFU655424 DPQ655390:DPQ655424 DZM655390:DZM655424 EJI655390:EJI655424 ETE655390:ETE655424 FDA655390:FDA655424 FMW655390:FMW655424 FWS655390:FWS655424 GGO655390:GGO655424 GQK655390:GQK655424 HAG655390:HAG655424 HKC655390:HKC655424 HTY655390:HTY655424 IDU655390:IDU655424 INQ655390:INQ655424 IXM655390:IXM655424 JHI655390:JHI655424 JRE655390:JRE655424 KBA655390:KBA655424 KKW655390:KKW655424 KUS655390:KUS655424 LEO655390:LEO655424 LOK655390:LOK655424 LYG655390:LYG655424 MIC655390:MIC655424 MRY655390:MRY655424 NBU655390:NBU655424 NLQ655390:NLQ655424 NVM655390:NVM655424 OFI655390:OFI655424 OPE655390:OPE655424 OZA655390:OZA655424 PIW655390:PIW655424 PSS655390:PSS655424 QCO655390:QCO655424 QMK655390:QMK655424 QWG655390:QWG655424 RGC655390:RGC655424 RPY655390:RPY655424 RZU655390:RZU655424 SJQ655390:SJQ655424 STM655390:STM655424 TDI655390:TDI655424 TNE655390:TNE655424 TXA655390:TXA655424 UGW655390:UGW655424 UQS655390:UQS655424 VAO655390:VAO655424 VKK655390:VKK655424 VUG655390:VUG655424 WEC655390:WEC655424 WNY655390:WNY655424 WXU655390:WXU655424 BM720926:BM720960 LI720926:LI720960 VE720926:VE720960 AFA720926:AFA720960 AOW720926:AOW720960 AYS720926:AYS720960 BIO720926:BIO720960 BSK720926:BSK720960 CCG720926:CCG720960 CMC720926:CMC720960 CVY720926:CVY720960 DFU720926:DFU720960 DPQ720926:DPQ720960 DZM720926:DZM720960 EJI720926:EJI720960 ETE720926:ETE720960 FDA720926:FDA720960 FMW720926:FMW720960 FWS720926:FWS720960 GGO720926:GGO720960 GQK720926:GQK720960 HAG720926:HAG720960 HKC720926:HKC720960 HTY720926:HTY720960 IDU720926:IDU720960 INQ720926:INQ720960 IXM720926:IXM720960 JHI720926:JHI720960 JRE720926:JRE720960 KBA720926:KBA720960 KKW720926:KKW720960 KUS720926:KUS720960 LEO720926:LEO720960 LOK720926:LOK720960 LYG720926:LYG720960 MIC720926:MIC720960 MRY720926:MRY720960 NBU720926:NBU720960 NLQ720926:NLQ720960 NVM720926:NVM720960 OFI720926:OFI720960 OPE720926:OPE720960 OZA720926:OZA720960 PIW720926:PIW720960 PSS720926:PSS720960 QCO720926:QCO720960 QMK720926:QMK720960 QWG720926:QWG720960 RGC720926:RGC720960 RPY720926:RPY720960 RZU720926:RZU720960 SJQ720926:SJQ720960 STM720926:STM720960 TDI720926:TDI720960 TNE720926:TNE720960 TXA720926:TXA720960 UGW720926:UGW720960 UQS720926:UQS720960 VAO720926:VAO720960 VKK720926:VKK720960 VUG720926:VUG720960 WEC720926:WEC720960 WNY720926:WNY720960 WXU720926:WXU720960 BM786462:BM786496 LI786462:LI786496 VE786462:VE786496 AFA786462:AFA786496 AOW786462:AOW786496 AYS786462:AYS786496 BIO786462:BIO786496 BSK786462:BSK786496 CCG786462:CCG786496 CMC786462:CMC786496 CVY786462:CVY786496 DFU786462:DFU786496 DPQ786462:DPQ786496 DZM786462:DZM786496 EJI786462:EJI786496 ETE786462:ETE786496 FDA786462:FDA786496 FMW786462:FMW786496 FWS786462:FWS786496 GGO786462:GGO786496 GQK786462:GQK786496 HAG786462:HAG786496 HKC786462:HKC786496 HTY786462:HTY786496 IDU786462:IDU786496 INQ786462:INQ786496 IXM786462:IXM786496 JHI786462:JHI786496 JRE786462:JRE786496 KBA786462:KBA786496 KKW786462:KKW786496 KUS786462:KUS786496 LEO786462:LEO786496 LOK786462:LOK786496 LYG786462:LYG786496 MIC786462:MIC786496 MRY786462:MRY786496 NBU786462:NBU786496 NLQ786462:NLQ786496 NVM786462:NVM786496 OFI786462:OFI786496 OPE786462:OPE786496 OZA786462:OZA786496 PIW786462:PIW786496 PSS786462:PSS786496 QCO786462:QCO786496 QMK786462:QMK786496 QWG786462:QWG786496 RGC786462:RGC786496 RPY786462:RPY786496 RZU786462:RZU786496 SJQ786462:SJQ786496 STM786462:STM786496 TDI786462:TDI786496 TNE786462:TNE786496 TXA786462:TXA786496 UGW786462:UGW786496 UQS786462:UQS786496 VAO786462:VAO786496 VKK786462:VKK786496 VUG786462:VUG786496 WEC786462:WEC786496 WNY786462:WNY786496 WXU786462:WXU786496 BM851998:BM852032 LI851998:LI852032 VE851998:VE852032 AFA851998:AFA852032 AOW851998:AOW852032 AYS851998:AYS852032 BIO851998:BIO852032 BSK851998:BSK852032 CCG851998:CCG852032 CMC851998:CMC852032 CVY851998:CVY852032 DFU851998:DFU852032 DPQ851998:DPQ852032 DZM851998:DZM852032 EJI851998:EJI852032 ETE851998:ETE852032 FDA851998:FDA852032 FMW851998:FMW852032 FWS851998:FWS852032 GGO851998:GGO852032 GQK851998:GQK852032 HAG851998:HAG852032 HKC851998:HKC852032 HTY851998:HTY852032 IDU851998:IDU852032 INQ851998:INQ852032 IXM851998:IXM852032 JHI851998:JHI852032 JRE851998:JRE852032 KBA851998:KBA852032 KKW851998:KKW852032 KUS851998:KUS852032 LEO851998:LEO852032 LOK851998:LOK852032 LYG851998:LYG852032 MIC851998:MIC852032 MRY851998:MRY852032 NBU851998:NBU852032 NLQ851998:NLQ852032 NVM851998:NVM852032 OFI851998:OFI852032 OPE851998:OPE852032 OZA851998:OZA852032 PIW851998:PIW852032 PSS851998:PSS852032 QCO851998:QCO852032 QMK851998:QMK852032 QWG851998:QWG852032 RGC851998:RGC852032 RPY851998:RPY852032 RZU851998:RZU852032 SJQ851998:SJQ852032 STM851998:STM852032 TDI851998:TDI852032 TNE851998:TNE852032 TXA851998:TXA852032 UGW851998:UGW852032 UQS851998:UQS852032 VAO851998:VAO852032 VKK851998:VKK852032 VUG851998:VUG852032 WEC851998:WEC852032 WNY851998:WNY852032 WXU851998:WXU852032 BM917534:BM917568 LI917534:LI917568 VE917534:VE917568 AFA917534:AFA917568 AOW917534:AOW917568 AYS917534:AYS917568 BIO917534:BIO917568 BSK917534:BSK917568 CCG917534:CCG917568 CMC917534:CMC917568 CVY917534:CVY917568 DFU917534:DFU917568 DPQ917534:DPQ917568 DZM917534:DZM917568 EJI917534:EJI917568 ETE917534:ETE917568 FDA917534:FDA917568 FMW917534:FMW917568 FWS917534:FWS917568 GGO917534:GGO917568 GQK917534:GQK917568 HAG917534:HAG917568 HKC917534:HKC917568 HTY917534:HTY917568 IDU917534:IDU917568 INQ917534:INQ917568 IXM917534:IXM917568 JHI917534:JHI917568 JRE917534:JRE917568 KBA917534:KBA917568 KKW917534:KKW917568 KUS917534:KUS917568 LEO917534:LEO917568 LOK917534:LOK917568 LYG917534:LYG917568 MIC917534:MIC917568 MRY917534:MRY917568 NBU917534:NBU917568 NLQ917534:NLQ917568 NVM917534:NVM917568 OFI917534:OFI917568 OPE917534:OPE917568 OZA917534:OZA917568 PIW917534:PIW917568 PSS917534:PSS917568 QCO917534:QCO917568 QMK917534:QMK917568 QWG917534:QWG917568 RGC917534:RGC917568 RPY917534:RPY917568 RZU917534:RZU917568 SJQ917534:SJQ917568 STM917534:STM917568 TDI917534:TDI917568 TNE917534:TNE917568 TXA917534:TXA917568 UGW917534:UGW917568 UQS917534:UQS917568 VAO917534:VAO917568 VKK917534:VKK917568 VUG917534:VUG917568 WEC917534:WEC917568 WNY917534:WNY917568 WXU917534:WXU917568 BM983070:BM983104 LI983070:LI983104 VE983070:VE983104 AFA983070:AFA983104 AOW983070:AOW983104 AYS983070:AYS983104 BIO983070:BIO983104 BSK983070:BSK983104 CCG983070:CCG983104 CMC983070:CMC983104 CVY983070:CVY983104 DFU983070:DFU983104 DPQ983070:DPQ983104 DZM983070:DZM983104 EJI983070:EJI983104 ETE983070:ETE983104 FDA983070:FDA983104 FMW983070:FMW983104 FWS983070:FWS983104 GGO983070:GGO983104 GQK983070:GQK983104 HAG983070:HAG983104 HKC983070:HKC983104 HTY983070:HTY983104 IDU983070:IDU983104 INQ983070:INQ983104 IXM983070:IXM983104 JHI983070:JHI983104 JRE983070:JRE983104 KBA983070:KBA983104 KKW983070:KKW983104 KUS983070:KUS983104 LEO983070:LEO983104 LOK983070:LOK983104 LYG983070:LYG983104 MIC983070:MIC983104 MRY983070:MRY983104 NBU983070:NBU983104 NLQ983070:NLQ983104 NVM983070:NVM983104 OFI983070:OFI983104 OPE983070:OPE983104 OZA983070:OZA983104 PIW983070:PIW983104 PSS983070:PSS983104 QCO983070:QCO983104 QMK983070:QMK983104 QWG983070:QWG983104 RGC983070:RGC983104 RPY983070:RPY983104 RZU983070:RZU983104 SJQ983070:SJQ983104 STM983070:STM983104 TDI983070:TDI983104 TNE983070:TNE983104 TXA983070:TXA983104 UGW983070:UGW983104 UQS983070:UQS983104 VAO983070:VAO983104 VKK983070:VKK983104 VUG983070:VUG983104 WEC983070:WEC983104 WNY983070:WNY983104 WXU983070:WXU983104">
      <formula1>Calificacion</formula1>
    </dataValidation>
    <dataValidation allowBlank="1" showInputMessage="1" showErrorMessage="1" prompt="seleccione" sqref="BT9:BT34 LP9:LP34 VL9:VL34 AFH9:AFH34 APD9:APD34 AYZ9:AYZ34 BIV9:BIV34 BSR9:BSR34 CCN9:CCN34 CMJ9:CMJ34 CWF9:CWF34 DGB9:DGB34 DPX9:DPX34 DZT9:DZT34 EJP9:EJP34 ETL9:ETL34 FDH9:FDH34 FND9:FND34 FWZ9:FWZ34 GGV9:GGV34 GQR9:GQR34 HAN9:HAN34 HKJ9:HKJ34 HUF9:HUF34 IEB9:IEB34 INX9:INX34 IXT9:IXT34 JHP9:JHP34 JRL9:JRL34 KBH9:KBH34 KLD9:KLD34 KUZ9:KUZ34 LEV9:LEV34 LOR9:LOR34 LYN9:LYN34 MIJ9:MIJ34 MSF9:MSF34 NCB9:NCB34 NLX9:NLX34 NVT9:NVT34 OFP9:OFP34 OPL9:OPL34 OZH9:OZH34 PJD9:PJD34 PSZ9:PSZ34 QCV9:QCV34 QMR9:QMR34 QWN9:QWN34 RGJ9:RGJ34 RQF9:RQF34 SAB9:SAB34 SJX9:SJX34 STT9:STT34 TDP9:TDP34 TNL9:TNL34 TXH9:TXH34 UHD9:UHD34 UQZ9:UQZ34 VAV9:VAV34 VKR9:VKR34 VUN9:VUN34 WEJ9:WEJ34 WOF9:WOF34 WYB9:WYB34 BT65545:BT65570 LP65545:LP65570 VL65545:VL65570 AFH65545:AFH65570 APD65545:APD65570 AYZ65545:AYZ65570 BIV65545:BIV65570 BSR65545:BSR65570 CCN65545:CCN65570 CMJ65545:CMJ65570 CWF65545:CWF65570 DGB65545:DGB65570 DPX65545:DPX65570 DZT65545:DZT65570 EJP65545:EJP65570 ETL65545:ETL65570 FDH65545:FDH65570 FND65545:FND65570 FWZ65545:FWZ65570 GGV65545:GGV65570 GQR65545:GQR65570 HAN65545:HAN65570 HKJ65545:HKJ65570 HUF65545:HUF65570 IEB65545:IEB65570 INX65545:INX65570 IXT65545:IXT65570 JHP65545:JHP65570 JRL65545:JRL65570 KBH65545:KBH65570 KLD65545:KLD65570 KUZ65545:KUZ65570 LEV65545:LEV65570 LOR65545:LOR65570 LYN65545:LYN65570 MIJ65545:MIJ65570 MSF65545:MSF65570 NCB65545:NCB65570 NLX65545:NLX65570 NVT65545:NVT65570 OFP65545:OFP65570 OPL65545:OPL65570 OZH65545:OZH65570 PJD65545:PJD65570 PSZ65545:PSZ65570 QCV65545:QCV65570 QMR65545:QMR65570 QWN65545:QWN65570 RGJ65545:RGJ65570 RQF65545:RQF65570 SAB65545:SAB65570 SJX65545:SJX65570 STT65545:STT65570 TDP65545:TDP65570 TNL65545:TNL65570 TXH65545:TXH65570 UHD65545:UHD65570 UQZ65545:UQZ65570 VAV65545:VAV65570 VKR65545:VKR65570 VUN65545:VUN65570 WEJ65545:WEJ65570 WOF65545:WOF65570 WYB65545:WYB65570 BT131081:BT131106 LP131081:LP131106 VL131081:VL131106 AFH131081:AFH131106 APD131081:APD131106 AYZ131081:AYZ131106 BIV131081:BIV131106 BSR131081:BSR131106 CCN131081:CCN131106 CMJ131081:CMJ131106 CWF131081:CWF131106 DGB131081:DGB131106 DPX131081:DPX131106 DZT131081:DZT131106 EJP131081:EJP131106 ETL131081:ETL131106 FDH131081:FDH131106 FND131081:FND131106 FWZ131081:FWZ131106 GGV131081:GGV131106 GQR131081:GQR131106 HAN131081:HAN131106 HKJ131081:HKJ131106 HUF131081:HUF131106 IEB131081:IEB131106 INX131081:INX131106 IXT131081:IXT131106 JHP131081:JHP131106 JRL131081:JRL131106 KBH131081:KBH131106 KLD131081:KLD131106 KUZ131081:KUZ131106 LEV131081:LEV131106 LOR131081:LOR131106 LYN131081:LYN131106 MIJ131081:MIJ131106 MSF131081:MSF131106 NCB131081:NCB131106 NLX131081:NLX131106 NVT131081:NVT131106 OFP131081:OFP131106 OPL131081:OPL131106 OZH131081:OZH131106 PJD131081:PJD131106 PSZ131081:PSZ131106 QCV131081:QCV131106 QMR131081:QMR131106 QWN131081:QWN131106 RGJ131081:RGJ131106 RQF131081:RQF131106 SAB131081:SAB131106 SJX131081:SJX131106 STT131081:STT131106 TDP131081:TDP131106 TNL131081:TNL131106 TXH131081:TXH131106 UHD131081:UHD131106 UQZ131081:UQZ131106 VAV131081:VAV131106 VKR131081:VKR131106 VUN131081:VUN131106 WEJ131081:WEJ131106 WOF131081:WOF131106 WYB131081:WYB131106 BT196617:BT196642 LP196617:LP196642 VL196617:VL196642 AFH196617:AFH196642 APD196617:APD196642 AYZ196617:AYZ196642 BIV196617:BIV196642 BSR196617:BSR196642 CCN196617:CCN196642 CMJ196617:CMJ196642 CWF196617:CWF196642 DGB196617:DGB196642 DPX196617:DPX196642 DZT196617:DZT196642 EJP196617:EJP196642 ETL196617:ETL196642 FDH196617:FDH196642 FND196617:FND196642 FWZ196617:FWZ196642 GGV196617:GGV196642 GQR196617:GQR196642 HAN196617:HAN196642 HKJ196617:HKJ196642 HUF196617:HUF196642 IEB196617:IEB196642 INX196617:INX196642 IXT196617:IXT196642 JHP196617:JHP196642 JRL196617:JRL196642 KBH196617:KBH196642 KLD196617:KLD196642 KUZ196617:KUZ196642 LEV196617:LEV196642 LOR196617:LOR196642 LYN196617:LYN196642 MIJ196617:MIJ196642 MSF196617:MSF196642 NCB196617:NCB196642 NLX196617:NLX196642 NVT196617:NVT196642 OFP196617:OFP196642 OPL196617:OPL196642 OZH196617:OZH196642 PJD196617:PJD196642 PSZ196617:PSZ196642 QCV196617:QCV196642 QMR196617:QMR196642 QWN196617:QWN196642 RGJ196617:RGJ196642 RQF196617:RQF196642 SAB196617:SAB196642 SJX196617:SJX196642 STT196617:STT196642 TDP196617:TDP196642 TNL196617:TNL196642 TXH196617:TXH196642 UHD196617:UHD196642 UQZ196617:UQZ196642 VAV196617:VAV196642 VKR196617:VKR196642 VUN196617:VUN196642 WEJ196617:WEJ196642 WOF196617:WOF196642 WYB196617:WYB196642 BT262153:BT262178 LP262153:LP262178 VL262153:VL262178 AFH262153:AFH262178 APD262153:APD262178 AYZ262153:AYZ262178 BIV262153:BIV262178 BSR262153:BSR262178 CCN262153:CCN262178 CMJ262153:CMJ262178 CWF262153:CWF262178 DGB262153:DGB262178 DPX262153:DPX262178 DZT262153:DZT262178 EJP262153:EJP262178 ETL262153:ETL262178 FDH262153:FDH262178 FND262153:FND262178 FWZ262153:FWZ262178 GGV262153:GGV262178 GQR262153:GQR262178 HAN262153:HAN262178 HKJ262153:HKJ262178 HUF262153:HUF262178 IEB262153:IEB262178 INX262153:INX262178 IXT262153:IXT262178 JHP262153:JHP262178 JRL262153:JRL262178 KBH262153:KBH262178 KLD262153:KLD262178 KUZ262153:KUZ262178 LEV262153:LEV262178 LOR262153:LOR262178 LYN262153:LYN262178 MIJ262153:MIJ262178 MSF262153:MSF262178 NCB262153:NCB262178 NLX262153:NLX262178 NVT262153:NVT262178 OFP262153:OFP262178 OPL262153:OPL262178 OZH262153:OZH262178 PJD262153:PJD262178 PSZ262153:PSZ262178 QCV262153:QCV262178 QMR262153:QMR262178 QWN262153:QWN262178 RGJ262153:RGJ262178 RQF262153:RQF262178 SAB262153:SAB262178 SJX262153:SJX262178 STT262153:STT262178 TDP262153:TDP262178 TNL262153:TNL262178 TXH262153:TXH262178 UHD262153:UHD262178 UQZ262153:UQZ262178 VAV262153:VAV262178 VKR262153:VKR262178 VUN262153:VUN262178 WEJ262153:WEJ262178 WOF262153:WOF262178 WYB262153:WYB262178 BT327689:BT327714 LP327689:LP327714 VL327689:VL327714 AFH327689:AFH327714 APD327689:APD327714 AYZ327689:AYZ327714 BIV327689:BIV327714 BSR327689:BSR327714 CCN327689:CCN327714 CMJ327689:CMJ327714 CWF327689:CWF327714 DGB327689:DGB327714 DPX327689:DPX327714 DZT327689:DZT327714 EJP327689:EJP327714 ETL327689:ETL327714 FDH327689:FDH327714 FND327689:FND327714 FWZ327689:FWZ327714 GGV327689:GGV327714 GQR327689:GQR327714 HAN327689:HAN327714 HKJ327689:HKJ327714 HUF327689:HUF327714 IEB327689:IEB327714 INX327689:INX327714 IXT327689:IXT327714 JHP327689:JHP327714 JRL327689:JRL327714 KBH327689:KBH327714 KLD327689:KLD327714 KUZ327689:KUZ327714 LEV327689:LEV327714 LOR327689:LOR327714 LYN327689:LYN327714 MIJ327689:MIJ327714 MSF327689:MSF327714 NCB327689:NCB327714 NLX327689:NLX327714 NVT327689:NVT327714 OFP327689:OFP327714 OPL327689:OPL327714 OZH327689:OZH327714 PJD327689:PJD327714 PSZ327689:PSZ327714 QCV327689:QCV327714 QMR327689:QMR327714 QWN327689:QWN327714 RGJ327689:RGJ327714 RQF327689:RQF327714 SAB327689:SAB327714 SJX327689:SJX327714 STT327689:STT327714 TDP327689:TDP327714 TNL327689:TNL327714 TXH327689:TXH327714 UHD327689:UHD327714 UQZ327689:UQZ327714 VAV327689:VAV327714 VKR327689:VKR327714 VUN327689:VUN327714 WEJ327689:WEJ327714 WOF327689:WOF327714 WYB327689:WYB327714 BT393225:BT393250 LP393225:LP393250 VL393225:VL393250 AFH393225:AFH393250 APD393225:APD393250 AYZ393225:AYZ393250 BIV393225:BIV393250 BSR393225:BSR393250 CCN393225:CCN393250 CMJ393225:CMJ393250 CWF393225:CWF393250 DGB393225:DGB393250 DPX393225:DPX393250 DZT393225:DZT393250 EJP393225:EJP393250 ETL393225:ETL393250 FDH393225:FDH393250 FND393225:FND393250 FWZ393225:FWZ393250 GGV393225:GGV393250 GQR393225:GQR393250 HAN393225:HAN393250 HKJ393225:HKJ393250 HUF393225:HUF393250 IEB393225:IEB393250 INX393225:INX393250 IXT393225:IXT393250 JHP393225:JHP393250 JRL393225:JRL393250 KBH393225:KBH393250 KLD393225:KLD393250 KUZ393225:KUZ393250 LEV393225:LEV393250 LOR393225:LOR393250 LYN393225:LYN393250 MIJ393225:MIJ393250 MSF393225:MSF393250 NCB393225:NCB393250 NLX393225:NLX393250 NVT393225:NVT393250 OFP393225:OFP393250 OPL393225:OPL393250 OZH393225:OZH393250 PJD393225:PJD393250 PSZ393225:PSZ393250 QCV393225:QCV393250 QMR393225:QMR393250 QWN393225:QWN393250 RGJ393225:RGJ393250 RQF393225:RQF393250 SAB393225:SAB393250 SJX393225:SJX393250 STT393225:STT393250 TDP393225:TDP393250 TNL393225:TNL393250 TXH393225:TXH393250 UHD393225:UHD393250 UQZ393225:UQZ393250 VAV393225:VAV393250 VKR393225:VKR393250 VUN393225:VUN393250 WEJ393225:WEJ393250 WOF393225:WOF393250 WYB393225:WYB393250 BT458761:BT458786 LP458761:LP458786 VL458761:VL458786 AFH458761:AFH458786 APD458761:APD458786 AYZ458761:AYZ458786 BIV458761:BIV458786 BSR458761:BSR458786 CCN458761:CCN458786 CMJ458761:CMJ458786 CWF458761:CWF458786 DGB458761:DGB458786 DPX458761:DPX458786 DZT458761:DZT458786 EJP458761:EJP458786 ETL458761:ETL458786 FDH458761:FDH458786 FND458761:FND458786 FWZ458761:FWZ458786 GGV458761:GGV458786 GQR458761:GQR458786 HAN458761:HAN458786 HKJ458761:HKJ458786 HUF458761:HUF458786 IEB458761:IEB458786 INX458761:INX458786 IXT458761:IXT458786 JHP458761:JHP458786 JRL458761:JRL458786 KBH458761:KBH458786 KLD458761:KLD458786 KUZ458761:KUZ458786 LEV458761:LEV458786 LOR458761:LOR458786 LYN458761:LYN458786 MIJ458761:MIJ458786 MSF458761:MSF458786 NCB458761:NCB458786 NLX458761:NLX458786 NVT458761:NVT458786 OFP458761:OFP458786 OPL458761:OPL458786 OZH458761:OZH458786 PJD458761:PJD458786 PSZ458761:PSZ458786 QCV458761:QCV458786 QMR458761:QMR458786 QWN458761:QWN458786 RGJ458761:RGJ458786 RQF458761:RQF458786 SAB458761:SAB458786 SJX458761:SJX458786 STT458761:STT458786 TDP458761:TDP458786 TNL458761:TNL458786 TXH458761:TXH458786 UHD458761:UHD458786 UQZ458761:UQZ458786 VAV458761:VAV458786 VKR458761:VKR458786 VUN458761:VUN458786 WEJ458761:WEJ458786 WOF458761:WOF458786 WYB458761:WYB458786 BT524297:BT524322 LP524297:LP524322 VL524297:VL524322 AFH524297:AFH524322 APD524297:APD524322 AYZ524297:AYZ524322 BIV524297:BIV524322 BSR524297:BSR524322 CCN524297:CCN524322 CMJ524297:CMJ524322 CWF524297:CWF524322 DGB524297:DGB524322 DPX524297:DPX524322 DZT524297:DZT524322 EJP524297:EJP524322 ETL524297:ETL524322 FDH524297:FDH524322 FND524297:FND524322 FWZ524297:FWZ524322 GGV524297:GGV524322 GQR524297:GQR524322 HAN524297:HAN524322 HKJ524297:HKJ524322 HUF524297:HUF524322 IEB524297:IEB524322 INX524297:INX524322 IXT524297:IXT524322 JHP524297:JHP524322 JRL524297:JRL524322 KBH524297:KBH524322 KLD524297:KLD524322 KUZ524297:KUZ524322 LEV524297:LEV524322 LOR524297:LOR524322 LYN524297:LYN524322 MIJ524297:MIJ524322 MSF524297:MSF524322 NCB524297:NCB524322 NLX524297:NLX524322 NVT524297:NVT524322 OFP524297:OFP524322 OPL524297:OPL524322 OZH524297:OZH524322 PJD524297:PJD524322 PSZ524297:PSZ524322 QCV524297:QCV524322 QMR524297:QMR524322 QWN524297:QWN524322 RGJ524297:RGJ524322 RQF524297:RQF524322 SAB524297:SAB524322 SJX524297:SJX524322 STT524297:STT524322 TDP524297:TDP524322 TNL524297:TNL524322 TXH524297:TXH524322 UHD524297:UHD524322 UQZ524297:UQZ524322 VAV524297:VAV524322 VKR524297:VKR524322 VUN524297:VUN524322 WEJ524297:WEJ524322 WOF524297:WOF524322 WYB524297:WYB524322 BT589833:BT589858 LP589833:LP589858 VL589833:VL589858 AFH589833:AFH589858 APD589833:APD589858 AYZ589833:AYZ589858 BIV589833:BIV589858 BSR589833:BSR589858 CCN589833:CCN589858 CMJ589833:CMJ589858 CWF589833:CWF589858 DGB589833:DGB589858 DPX589833:DPX589858 DZT589833:DZT589858 EJP589833:EJP589858 ETL589833:ETL589858 FDH589833:FDH589858 FND589833:FND589858 FWZ589833:FWZ589858 GGV589833:GGV589858 GQR589833:GQR589858 HAN589833:HAN589858 HKJ589833:HKJ589858 HUF589833:HUF589858 IEB589833:IEB589858 INX589833:INX589858 IXT589833:IXT589858 JHP589833:JHP589858 JRL589833:JRL589858 KBH589833:KBH589858 KLD589833:KLD589858 KUZ589833:KUZ589858 LEV589833:LEV589858 LOR589833:LOR589858 LYN589833:LYN589858 MIJ589833:MIJ589858 MSF589833:MSF589858 NCB589833:NCB589858 NLX589833:NLX589858 NVT589833:NVT589858 OFP589833:OFP589858 OPL589833:OPL589858 OZH589833:OZH589858 PJD589833:PJD589858 PSZ589833:PSZ589858 QCV589833:QCV589858 QMR589833:QMR589858 QWN589833:QWN589858 RGJ589833:RGJ589858 RQF589833:RQF589858 SAB589833:SAB589858 SJX589833:SJX589858 STT589833:STT589858 TDP589833:TDP589858 TNL589833:TNL589858 TXH589833:TXH589858 UHD589833:UHD589858 UQZ589833:UQZ589858 VAV589833:VAV589858 VKR589833:VKR589858 VUN589833:VUN589858 WEJ589833:WEJ589858 WOF589833:WOF589858 WYB589833:WYB589858 BT655369:BT655394 LP655369:LP655394 VL655369:VL655394 AFH655369:AFH655394 APD655369:APD655394 AYZ655369:AYZ655394 BIV655369:BIV655394 BSR655369:BSR655394 CCN655369:CCN655394 CMJ655369:CMJ655394 CWF655369:CWF655394 DGB655369:DGB655394 DPX655369:DPX655394 DZT655369:DZT655394 EJP655369:EJP655394 ETL655369:ETL655394 FDH655369:FDH655394 FND655369:FND655394 FWZ655369:FWZ655394 GGV655369:GGV655394 GQR655369:GQR655394 HAN655369:HAN655394 HKJ655369:HKJ655394 HUF655369:HUF655394 IEB655369:IEB655394 INX655369:INX655394 IXT655369:IXT655394 JHP655369:JHP655394 JRL655369:JRL655394 KBH655369:KBH655394 KLD655369:KLD655394 KUZ655369:KUZ655394 LEV655369:LEV655394 LOR655369:LOR655394 LYN655369:LYN655394 MIJ655369:MIJ655394 MSF655369:MSF655394 NCB655369:NCB655394 NLX655369:NLX655394 NVT655369:NVT655394 OFP655369:OFP655394 OPL655369:OPL655394 OZH655369:OZH655394 PJD655369:PJD655394 PSZ655369:PSZ655394 QCV655369:QCV655394 QMR655369:QMR655394 QWN655369:QWN655394 RGJ655369:RGJ655394 RQF655369:RQF655394 SAB655369:SAB655394 SJX655369:SJX655394 STT655369:STT655394 TDP655369:TDP655394 TNL655369:TNL655394 TXH655369:TXH655394 UHD655369:UHD655394 UQZ655369:UQZ655394 VAV655369:VAV655394 VKR655369:VKR655394 VUN655369:VUN655394 WEJ655369:WEJ655394 WOF655369:WOF655394 WYB655369:WYB655394 BT720905:BT720930 LP720905:LP720930 VL720905:VL720930 AFH720905:AFH720930 APD720905:APD720930 AYZ720905:AYZ720930 BIV720905:BIV720930 BSR720905:BSR720930 CCN720905:CCN720930 CMJ720905:CMJ720930 CWF720905:CWF720930 DGB720905:DGB720930 DPX720905:DPX720930 DZT720905:DZT720930 EJP720905:EJP720930 ETL720905:ETL720930 FDH720905:FDH720930 FND720905:FND720930 FWZ720905:FWZ720930 GGV720905:GGV720930 GQR720905:GQR720930 HAN720905:HAN720930 HKJ720905:HKJ720930 HUF720905:HUF720930 IEB720905:IEB720930 INX720905:INX720930 IXT720905:IXT720930 JHP720905:JHP720930 JRL720905:JRL720930 KBH720905:KBH720930 KLD720905:KLD720930 KUZ720905:KUZ720930 LEV720905:LEV720930 LOR720905:LOR720930 LYN720905:LYN720930 MIJ720905:MIJ720930 MSF720905:MSF720930 NCB720905:NCB720930 NLX720905:NLX720930 NVT720905:NVT720930 OFP720905:OFP720930 OPL720905:OPL720930 OZH720905:OZH720930 PJD720905:PJD720930 PSZ720905:PSZ720930 QCV720905:QCV720930 QMR720905:QMR720930 QWN720905:QWN720930 RGJ720905:RGJ720930 RQF720905:RQF720930 SAB720905:SAB720930 SJX720905:SJX720930 STT720905:STT720930 TDP720905:TDP720930 TNL720905:TNL720930 TXH720905:TXH720930 UHD720905:UHD720930 UQZ720905:UQZ720930 VAV720905:VAV720930 VKR720905:VKR720930 VUN720905:VUN720930 WEJ720905:WEJ720930 WOF720905:WOF720930 WYB720905:WYB720930 BT786441:BT786466 LP786441:LP786466 VL786441:VL786466 AFH786441:AFH786466 APD786441:APD786466 AYZ786441:AYZ786466 BIV786441:BIV786466 BSR786441:BSR786466 CCN786441:CCN786466 CMJ786441:CMJ786466 CWF786441:CWF786466 DGB786441:DGB786466 DPX786441:DPX786466 DZT786441:DZT786466 EJP786441:EJP786466 ETL786441:ETL786466 FDH786441:FDH786466 FND786441:FND786466 FWZ786441:FWZ786466 GGV786441:GGV786466 GQR786441:GQR786466 HAN786441:HAN786466 HKJ786441:HKJ786466 HUF786441:HUF786466 IEB786441:IEB786466 INX786441:INX786466 IXT786441:IXT786466 JHP786441:JHP786466 JRL786441:JRL786466 KBH786441:KBH786466 KLD786441:KLD786466 KUZ786441:KUZ786466 LEV786441:LEV786466 LOR786441:LOR786466 LYN786441:LYN786466 MIJ786441:MIJ786466 MSF786441:MSF786466 NCB786441:NCB786466 NLX786441:NLX786466 NVT786441:NVT786466 OFP786441:OFP786466 OPL786441:OPL786466 OZH786441:OZH786466 PJD786441:PJD786466 PSZ786441:PSZ786466 QCV786441:QCV786466 QMR786441:QMR786466 QWN786441:QWN786466 RGJ786441:RGJ786466 RQF786441:RQF786466 SAB786441:SAB786466 SJX786441:SJX786466 STT786441:STT786466 TDP786441:TDP786466 TNL786441:TNL786466 TXH786441:TXH786466 UHD786441:UHD786466 UQZ786441:UQZ786466 VAV786441:VAV786466 VKR786441:VKR786466 VUN786441:VUN786466 WEJ786441:WEJ786466 WOF786441:WOF786466 WYB786441:WYB786466 BT851977:BT852002 LP851977:LP852002 VL851977:VL852002 AFH851977:AFH852002 APD851977:APD852002 AYZ851977:AYZ852002 BIV851977:BIV852002 BSR851977:BSR852002 CCN851977:CCN852002 CMJ851977:CMJ852002 CWF851977:CWF852002 DGB851977:DGB852002 DPX851977:DPX852002 DZT851977:DZT852002 EJP851977:EJP852002 ETL851977:ETL852002 FDH851977:FDH852002 FND851977:FND852002 FWZ851977:FWZ852002 GGV851977:GGV852002 GQR851977:GQR852002 HAN851977:HAN852002 HKJ851977:HKJ852002 HUF851977:HUF852002 IEB851977:IEB852002 INX851977:INX852002 IXT851977:IXT852002 JHP851977:JHP852002 JRL851977:JRL852002 KBH851977:KBH852002 KLD851977:KLD852002 KUZ851977:KUZ852002 LEV851977:LEV852002 LOR851977:LOR852002 LYN851977:LYN852002 MIJ851977:MIJ852002 MSF851977:MSF852002 NCB851977:NCB852002 NLX851977:NLX852002 NVT851977:NVT852002 OFP851977:OFP852002 OPL851977:OPL852002 OZH851977:OZH852002 PJD851977:PJD852002 PSZ851977:PSZ852002 QCV851977:QCV852002 QMR851977:QMR852002 QWN851977:QWN852002 RGJ851977:RGJ852002 RQF851977:RQF852002 SAB851977:SAB852002 SJX851977:SJX852002 STT851977:STT852002 TDP851977:TDP852002 TNL851977:TNL852002 TXH851977:TXH852002 UHD851977:UHD852002 UQZ851977:UQZ852002 VAV851977:VAV852002 VKR851977:VKR852002 VUN851977:VUN852002 WEJ851977:WEJ852002 WOF851977:WOF852002 WYB851977:WYB852002 BT917513:BT917538 LP917513:LP917538 VL917513:VL917538 AFH917513:AFH917538 APD917513:APD917538 AYZ917513:AYZ917538 BIV917513:BIV917538 BSR917513:BSR917538 CCN917513:CCN917538 CMJ917513:CMJ917538 CWF917513:CWF917538 DGB917513:DGB917538 DPX917513:DPX917538 DZT917513:DZT917538 EJP917513:EJP917538 ETL917513:ETL917538 FDH917513:FDH917538 FND917513:FND917538 FWZ917513:FWZ917538 GGV917513:GGV917538 GQR917513:GQR917538 HAN917513:HAN917538 HKJ917513:HKJ917538 HUF917513:HUF917538 IEB917513:IEB917538 INX917513:INX917538 IXT917513:IXT917538 JHP917513:JHP917538 JRL917513:JRL917538 KBH917513:KBH917538 KLD917513:KLD917538 KUZ917513:KUZ917538 LEV917513:LEV917538 LOR917513:LOR917538 LYN917513:LYN917538 MIJ917513:MIJ917538 MSF917513:MSF917538 NCB917513:NCB917538 NLX917513:NLX917538 NVT917513:NVT917538 OFP917513:OFP917538 OPL917513:OPL917538 OZH917513:OZH917538 PJD917513:PJD917538 PSZ917513:PSZ917538 QCV917513:QCV917538 QMR917513:QMR917538 QWN917513:QWN917538 RGJ917513:RGJ917538 RQF917513:RQF917538 SAB917513:SAB917538 SJX917513:SJX917538 STT917513:STT917538 TDP917513:TDP917538 TNL917513:TNL917538 TXH917513:TXH917538 UHD917513:UHD917538 UQZ917513:UQZ917538 VAV917513:VAV917538 VKR917513:VKR917538 VUN917513:VUN917538 WEJ917513:WEJ917538 WOF917513:WOF917538 WYB917513:WYB917538 BT983049:BT983074 LP983049:LP983074 VL983049:VL983074 AFH983049:AFH983074 APD983049:APD983074 AYZ983049:AYZ983074 BIV983049:BIV983074 BSR983049:BSR983074 CCN983049:CCN983074 CMJ983049:CMJ983074 CWF983049:CWF983074 DGB983049:DGB983074 DPX983049:DPX983074 DZT983049:DZT983074 EJP983049:EJP983074 ETL983049:ETL983074 FDH983049:FDH983074 FND983049:FND983074 FWZ983049:FWZ983074 GGV983049:GGV983074 GQR983049:GQR983074 HAN983049:HAN983074 HKJ983049:HKJ983074 HUF983049:HUF983074 IEB983049:IEB983074 INX983049:INX983074 IXT983049:IXT983074 JHP983049:JHP983074 JRL983049:JRL983074 KBH983049:KBH983074 KLD983049:KLD983074 KUZ983049:KUZ983074 LEV983049:LEV983074 LOR983049:LOR983074 LYN983049:LYN983074 MIJ983049:MIJ983074 MSF983049:MSF983074 NCB983049:NCB983074 NLX983049:NLX983074 NVT983049:NVT983074 OFP983049:OFP983074 OPL983049:OPL983074 OZH983049:OZH983074 PJD983049:PJD983074 PSZ983049:PSZ983074 QCV983049:QCV983074 QMR983049:QMR983074 QWN983049:QWN983074 RGJ983049:RGJ983074 RQF983049:RQF983074 SAB983049:SAB983074 SJX983049:SJX983074 STT983049:STT983074 TDP983049:TDP983074 TNL983049:TNL983074 TXH983049:TXH983074 UHD983049:UHD983074 UQZ983049:UQZ983074 VAV983049:VAV983074 VKR983049:VKR983074 VUN983049:VUN983074 WEJ983049:WEJ983074 WOF983049:WOF983074 WYB983049:WYB983074"/>
  </dataValidations>
  <printOptions horizontalCentered="1" verticalCentered="1"/>
  <pageMargins left="0.19685039370078741" right="0.19685039370078741" top="0.59055118110236227" bottom="0.39370078740157483" header="0" footer="0.19685039370078741"/>
  <pageSetup paperSize="14" scale="55" pageOrder="overThenDown" orientation="landscape" r:id="rId1"/>
  <headerFooter alignWithMargins="0">
    <oddFooter xml:space="preserve">&amp;LFormato: FO-AC-07 Versión: 2&amp;CPágina &amp;P&amp;RVo.Bo:  </oddFooter>
  </headerFooter>
  <rowBreaks count="3" manualBreakCount="3">
    <brk id="11" max="71" man="1"/>
    <brk id="20" max="71" man="1"/>
    <brk id="25" max="71" man="1"/>
  </row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dimension ref="A1:EA58"/>
  <sheetViews>
    <sheetView showGridLines="0" view="pageBreakPreview" zoomScaleNormal="85" zoomScaleSheetLayoutView="100" workbookViewId="0">
      <pane xSplit="11" ySplit="8" topLeftCell="L9" activePane="bottomRight" state="frozen"/>
      <selection pane="topRight" activeCell="L1" sqref="L1"/>
      <selection pane="bottomLeft" activeCell="A9" sqref="A9"/>
      <selection pane="bottomRight" sqref="A1:K1"/>
    </sheetView>
  </sheetViews>
  <sheetFormatPr baseColWidth="10" defaultRowHeight="12.75" x14ac:dyDescent="0.2"/>
  <cols>
    <col min="1" max="1" width="9.42578125" style="25" customWidth="1"/>
    <col min="2" max="2" width="11.42578125" style="26" customWidth="1"/>
    <col min="3" max="3" width="7.5703125" style="26" customWidth="1"/>
    <col min="4" max="6" width="6.140625" style="25" customWidth="1"/>
    <col min="7" max="7" width="8.7109375" style="26" customWidth="1"/>
    <col min="8" max="8" width="2.7109375" style="26" bestFit="1" customWidth="1"/>
    <col min="9" max="9" width="13.140625" style="27" customWidth="1"/>
    <col min="10" max="10" width="8.85546875" style="27" customWidth="1"/>
    <col min="11" max="11" width="8" style="27" customWidth="1"/>
    <col min="12" max="14" width="7.7109375" style="26" customWidth="1"/>
    <col min="15" max="15" width="4.7109375" style="26" customWidth="1"/>
    <col min="16" max="16" width="3.7109375" style="26" customWidth="1"/>
    <col min="17" max="17" width="4.42578125" style="26" customWidth="1"/>
    <col min="18" max="18" width="4.7109375" style="26" customWidth="1"/>
    <col min="19" max="19" width="4.140625" style="28" hidden="1" customWidth="1"/>
    <col min="20" max="20" width="3.85546875" style="28" hidden="1" customWidth="1"/>
    <col min="21" max="21" width="4.140625" style="28" hidden="1" customWidth="1"/>
    <col min="22" max="22" width="3.85546875" style="28" hidden="1" customWidth="1"/>
    <col min="23" max="23" width="4.140625" style="28" hidden="1" customWidth="1"/>
    <col min="24" max="24" width="3.85546875" style="28" hidden="1" customWidth="1"/>
    <col min="25" max="25" width="4.140625" style="28" hidden="1" customWidth="1"/>
    <col min="26" max="26" width="3.85546875" style="28" hidden="1" customWidth="1"/>
    <col min="27" max="27" width="4.140625" style="28" hidden="1" customWidth="1"/>
    <col min="28" max="28" width="3.85546875" style="28" hidden="1" customWidth="1"/>
    <col min="29" max="29" width="4.140625" style="28" hidden="1" customWidth="1"/>
    <col min="30" max="30" width="3.85546875" style="28" hidden="1" customWidth="1"/>
    <col min="31" max="31" width="4.140625" style="28" hidden="1" customWidth="1"/>
    <col min="32" max="32" width="3.85546875" style="28" hidden="1" customWidth="1"/>
    <col min="33" max="33" width="4.140625" style="28" hidden="1" customWidth="1"/>
    <col min="34" max="34" width="3.85546875" style="28" hidden="1" customWidth="1"/>
    <col min="35" max="35" width="4.140625" style="28" hidden="1" customWidth="1"/>
    <col min="36" max="36" width="3.85546875" style="28" hidden="1" customWidth="1"/>
    <col min="37" max="37" width="4.140625" style="28" hidden="1" customWidth="1"/>
    <col min="38" max="38" width="3.85546875" style="26" hidden="1" customWidth="1"/>
    <col min="39" max="39" width="4.140625" style="26" hidden="1" customWidth="1"/>
    <col min="40" max="40" width="3.85546875" style="26" hidden="1" customWidth="1"/>
    <col min="41" max="41" width="4.140625" style="26" hidden="1" customWidth="1"/>
    <col min="42" max="42" width="3.85546875" style="26" hidden="1" customWidth="1"/>
    <col min="43" max="43" width="4.140625" style="26" hidden="1" customWidth="1"/>
    <col min="44" max="44" width="3.85546875" style="26" hidden="1" customWidth="1"/>
    <col min="45" max="45" width="4.140625" style="26" hidden="1" customWidth="1"/>
    <col min="46" max="46" width="3.85546875" style="26" hidden="1" customWidth="1"/>
    <col min="47" max="47" width="4.140625" style="26" hidden="1" customWidth="1"/>
    <col min="48" max="48" width="3.85546875" style="26" hidden="1" customWidth="1"/>
    <col min="49" max="49" width="4.140625" style="26" hidden="1" customWidth="1"/>
    <col min="50" max="50" width="3.85546875" style="26" hidden="1" customWidth="1"/>
    <col min="51" max="51" width="4.140625" style="26" hidden="1" customWidth="1"/>
    <col min="52" max="52" width="3.85546875" style="26" hidden="1" customWidth="1"/>
    <col min="53" max="53" width="4.140625" style="26" hidden="1" customWidth="1"/>
    <col min="54" max="54" width="5.42578125" style="26" hidden="1" customWidth="1"/>
    <col min="55" max="57" width="3.7109375" style="26" customWidth="1"/>
    <col min="58" max="58" width="3.140625" style="26" hidden="1" customWidth="1"/>
    <col min="59" max="59" width="3.7109375" style="26" customWidth="1"/>
    <col min="60" max="60" width="17.28515625" style="27" customWidth="1"/>
    <col min="61" max="61" width="12.85546875" style="27" customWidth="1"/>
    <col min="62" max="62" width="15.5703125" style="27" customWidth="1"/>
    <col min="63" max="63" width="17" style="26" customWidth="1"/>
    <col min="64" max="64" width="7.140625" style="26" bestFit="1" customWidth="1"/>
    <col min="65" max="65" width="6.5703125" style="26" bestFit="1" customWidth="1"/>
    <col min="66" max="66" width="9" style="26" customWidth="1"/>
    <col min="67" max="68" width="3.28515625" style="26" customWidth="1"/>
    <col min="69" max="70" width="4.5703125" style="26" customWidth="1"/>
    <col min="71" max="71" width="4" style="26" customWidth="1"/>
    <col min="72" max="72" width="9.42578125" style="29" bestFit="1" customWidth="1"/>
    <col min="73" max="73" width="4.140625" style="22" customWidth="1"/>
    <col min="74" max="256" width="11.42578125" style="22"/>
    <col min="257" max="257" width="9.42578125" style="22" customWidth="1"/>
    <col min="258" max="258" width="11.42578125" style="22" customWidth="1"/>
    <col min="259" max="259" width="7.5703125" style="22" customWidth="1"/>
    <col min="260" max="262" width="6.140625" style="22" customWidth="1"/>
    <col min="263" max="263" width="8.7109375" style="22" customWidth="1"/>
    <col min="264" max="264" width="2.7109375" style="22" bestFit="1" customWidth="1"/>
    <col min="265" max="265" width="13.140625" style="22" customWidth="1"/>
    <col min="266" max="266" width="8.85546875" style="22" customWidth="1"/>
    <col min="267" max="267" width="8" style="22" customWidth="1"/>
    <col min="268" max="270" width="7.7109375" style="22" customWidth="1"/>
    <col min="271" max="271" width="4.7109375" style="22" customWidth="1"/>
    <col min="272" max="272" width="3.7109375" style="22" customWidth="1"/>
    <col min="273" max="273" width="4.42578125" style="22" customWidth="1"/>
    <col min="274" max="274" width="4.7109375" style="22" customWidth="1"/>
    <col min="275" max="310" width="0" style="22" hidden="1" customWidth="1"/>
    <col min="311" max="313" width="3.7109375" style="22" customWidth="1"/>
    <col min="314" max="314" width="0" style="22" hidden="1" customWidth="1"/>
    <col min="315" max="315" width="3.7109375" style="22" customWidth="1"/>
    <col min="316" max="316" width="17.28515625" style="22" customWidth="1"/>
    <col min="317" max="317" width="12.85546875" style="22" customWidth="1"/>
    <col min="318" max="318" width="15.5703125" style="22" customWidth="1"/>
    <col min="319" max="319" width="17" style="22" customWidth="1"/>
    <col min="320" max="320" width="7.140625" style="22" bestFit="1" customWidth="1"/>
    <col min="321" max="321" width="6.5703125" style="22" bestFit="1" customWidth="1"/>
    <col min="322" max="322" width="9" style="22" customWidth="1"/>
    <col min="323" max="324" width="3.28515625" style="22" customWidth="1"/>
    <col min="325" max="326" width="4.5703125" style="22" customWidth="1"/>
    <col min="327" max="327" width="4" style="22" customWidth="1"/>
    <col min="328" max="328" width="9.42578125" style="22" bestFit="1" customWidth="1"/>
    <col min="329" max="329" width="4.140625" style="22" customWidth="1"/>
    <col min="330" max="512" width="11.42578125" style="22"/>
    <col min="513" max="513" width="9.42578125" style="22" customWidth="1"/>
    <col min="514" max="514" width="11.42578125" style="22" customWidth="1"/>
    <col min="515" max="515" width="7.5703125" style="22" customWidth="1"/>
    <col min="516" max="518" width="6.140625" style="22" customWidth="1"/>
    <col min="519" max="519" width="8.7109375" style="22" customWidth="1"/>
    <col min="520" max="520" width="2.7109375" style="22" bestFit="1" customWidth="1"/>
    <col min="521" max="521" width="13.140625" style="22" customWidth="1"/>
    <col min="522" max="522" width="8.85546875" style="22" customWidth="1"/>
    <col min="523" max="523" width="8" style="22" customWidth="1"/>
    <col min="524" max="526" width="7.7109375" style="22" customWidth="1"/>
    <col min="527" max="527" width="4.7109375" style="22" customWidth="1"/>
    <col min="528" max="528" width="3.7109375" style="22" customWidth="1"/>
    <col min="529" max="529" width="4.42578125" style="22" customWidth="1"/>
    <col min="530" max="530" width="4.7109375" style="22" customWidth="1"/>
    <col min="531" max="566" width="0" style="22" hidden="1" customWidth="1"/>
    <col min="567" max="569" width="3.7109375" style="22" customWidth="1"/>
    <col min="570" max="570" width="0" style="22" hidden="1" customWidth="1"/>
    <col min="571" max="571" width="3.7109375" style="22" customWidth="1"/>
    <col min="572" max="572" width="17.28515625" style="22" customWidth="1"/>
    <col min="573" max="573" width="12.85546875" style="22" customWidth="1"/>
    <col min="574" max="574" width="15.5703125" style="22" customWidth="1"/>
    <col min="575" max="575" width="17" style="22" customWidth="1"/>
    <col min="576" max="576" width="7.140625" style="22" bestFit="1" customWidth="1"/>
    <col min="577" max="577" width="6.5703125" style="22" bestFit="1" customWidth="1"/>
    <col min="578" max="578" width="9" style="22" customWidth="1"/>
    <col min="579" max="580" width="3.28515625" style="22" customWidth="1"/>
    <col min="581" max="582" width="4.5703125" style="22" customWidth="1"/>
    <col min="583" max="583" width="4" style="22" customWidth="1"/>
    <col min="584" max="584" width="9.42578125" style="22" bestFit="1" customWidth="1"/>
    <col min="585" max="585" width="4.140625" style="22" customWidth="1"/>
    <col min="586" max="768" width="11.42578125" style="22"/>
    <col min="769" max="769" width="9.42578125" style="22" customWidth="1"/>
    <col min="770" max="770" width="11.42578125" style="22" customWidth="1"/>
    <col min="771" max="771" width="7.5703125" style="22" customWidth="1"/>
    <col min="772" max="774" width="6.140625" style="22" customWidth="1"/>
    <col min="775" max="775" width="8.7109375" style="22" customWidth="1"/>
    <col min="776" max="776" width="2.7109375" style="22" bestFit="1" customWidth="1"/>
    <col min="777" max="777" width="13.140625" style="22" customWidth="1"/>
    <col min="778" max="778" width="8.85546875" style="22" customWidth="1"/>
    <col min="779" max="779" width="8" style="22" customWidth="1"/>
    <col min="780" max="782" width="7.7109375" style="22" customWidth="1"/>
    <col min="783" max="783" width="4.7109375" style="22" customWidth="1"/>
    <col min="784" max="784" width="3.7109375" style="22" customWidth="1"/>
    <col min="785" max="785" width="4.42578125" style="22" customWidth="1"/>
    <col min="786" max="786" width="4.7109375" style="22" customWidth="1"/>
    <col min="787" max="822" width="0" style="22" hidden="1" customWidth="1"/>
    <col min="823" max="825" width="3.7109375" style="22" customWidth="1"/>
    <col min="826" max="826" width="0" style="22" hidden="1" customWidth="1"/>
    <col min="827" max="827" width="3.7109375" style="22" customWidth="1"/>
    <col min="828" max="828" width="17.28515625" style="22" customWidth="1"/>
    <col min="829" max="829" width="12.85546875" style="22" customWidth="1"/>
    <col min="830" max="830" width="15.5703125" style="22" customWidth="1"/>
    <col min="831" max="831" width="17" style="22" customWidth="1"/>
    <col min="832" max="832" width="7.140625" style="22" bestFit="1" customWidth="1"/>
    <col min="833" max="833" width="6.5703125" style="22" bestFit="1" customWidth="1"/>
    <col min="834" max="834" width="9" style="22" customWidth="1"/>
    <col min="835" max="836" width="3.28515625" style="22" customWidth="1"/>
    <col min="837" max="838" width="4.5703125" style="22" customWidth="1"/>
    <col min="839" max="839" width="4" style="22" customWidth="1"/>
    <col min="840" max="840" width="9.42578125" style="22" bestFit="1" customWidth="1"/>
    <col min="841" max="841" width="4.140625" style="22" customWidth="1"/>
    <col min="842" max="1024" width="11.42578125" style="22"/>
    <col min="1025" max="1025" width="9.42578125" style="22" customWidth="1"/>
    <col min="1026" max="1026" width="11.42578125" style="22" customWidth="1"/>
    <col min="1027" max="1027" width="7.5703125" style="22" customWidth="1"/>
    <col min="1028" max="1030" width="6.140625" style="22" customWidth="1"/>
    <col min="1031" max="1031" width="8.7109375" style="22" customWidth="1"/>
    <col min="1032" max="1032" width="2.7109375" style="22" bestFit="1" customWidth="1"/>
    <col min="1033" max="1033" width="13.140625" style="22" customWidth="1"/>
    <col min="1034" max="1034" width="8.85546875" style="22" customWidth="1"/>
    <col min="1035" max="1035" width="8" style="22" customWidth="1"/>
    <col min="1036" max="1038" width="7.7109375" style="22" customWidth="1"/>
    <col min="1039" max="1039" width="4.7109375" style="22" customWidth="1"/>
    <col min="1040" max="1040" width="3.7109375" style="22" customWidth="1"/>
    <col min="1041" max="1041" width="4.42578125" style="22" customWidth="1"/>
    <col min="1042" max="1042" width="4.7109375" style="22" customWidth="1"/>
    <col min="1043" max="1078" width="0" style="22" hidden="1" customWidth="1"/>
    <col min="1079" max="1081" width="3.7109375" style="22" customWidth="1"/>
    <col min="1082" max="1082" width="0" style="22" hidden="1" customWidth="1"/>
    <col min="1083" max="1083" width="3.7109375" style="22" customWidth="1"/>
    <col min="1084" max="1084" width="17.28515625" style="22" customWidth="1"/>
    <col min="1085" max="1085" width="12.85546875" style="22" customWidth="1"/>
    <col min="1086" max="1086" width="15.5703125" style="22" customWidth="1"/>
    <col min="1087" max="1087" width="17" style="22" customWidth="1"/>
    <col min="1088" max="1088" width="7.140625" style="22" bestFit="1" customWidth="1"/>
    <col min="1089" max="1089" width="6.5703125" style="22" bestFit="1" customWidth="1"/>
    <col min="1090" max="1090" width="9" style="22" customWidth="1"/>
    <col min="1091" max="1092" width="3.28515625" style="22" customWidth="1"/>
    <col min="1093" max="1094" width="4.5703125" style="22" customWidth="1"/>
    <col min="1095" max="1095" width="4" style="22" customWidth="1"/>
    <col min="1096" max="1096" width="9.42578125" style="22" bestFit="1" customWidth="1"/>
    <col min="1097" max="1097" width="4.140625" style="22" customWidth="1"/>
    <col min="1098" max="1280" width="11.42578125" style="22"/>
    <col min="1281" max="1281" width="9.42578125" style="22" customWidth="1"/>
    <col min="1282" max="1282" width="11.42578125" style="22" customWidth="1"/>
    <col min="1283" max="1283" width="7.5703125" style="22" customWidth="1"/>
    <col min="1284" max="1286" width="6.140625" style="22" customWidth="1"/>
    <col min="1287" max="1287" width="8.7109375" style="22" customWidth="1"/>
    <col min="1288" max="1288" width="2.7109375" style="22" bestFit="1" customWidth="1"/>
    <col min="1289" max="1289" width="13.140625" style="22" customWidth="1"/>
    <col min="1290" max="1290" width="8.85546875" style="22" customWidth="1"/>
    <col min="1291" max="1291" width="8" style="22" customWidth="1"/>
    <col min="1292" max="1294" width="7.7109375" style="22" customWidth="1"/>
    <col min="1295" max="1295" width="4.7109375" style="22" customWidth="1"/>
    <col min="1296" max="1296" width="3.7109375" style="22" customWidth="1"/>
    <col min="1297" max="1297" width="4.42578125" style="22" customWidth="1"/>
    <col min="1298" max="1298" width="4.7109375" style="22" customWidth="1"/>
    <col min="1299" max="1334" width="0" style="22" hidden="1" customWidth="1"/>
    <col min="1335" max="1337" width="3.7109375" style="22" customWidth="1"/>
    <col min="1338" max="1338" width="0" style="22" hidden="1" customWidth="1"/>
    <col min="1339" max="1339" width="3.7109375" style="22" customWidth="1"/>
    <col min="1340" max="1340" width="17.28515625" style="22" customWidth="1"/>
    <col min="1341" max="1341" width="12.85546875" style="22" customWidth="1"/>
    <col min="1342" max="1342" width="15.5703125" style="22" customWidth="1"/>
    <col min="1343" max="1343" width="17" style="22" customWidth="1"/>
    <col min="1344" max="1344" width="7.140625" style="22" bestFit="1" customWidth="1"/>
    <col min="1345" max="1345" width="6.5703125" style="22" bestFit="1" customWidth="1"/>
    <col min="1346" max="1346" width="9" style="22" customWidth="1"/>
    <col min="1347" max="1348" width="3.28515625" style="22" customWidth="1"/>
    <col min="1349" max="1350" width="4.5703125" style="22" customWidth="1"/>
    <col min="1351" max="1351" width="4" style="22" customWidth="1"/>
    <col min="1352" max="1352" width="9.42578125" style="22" bestFit="1" customWidth="1"/>
    <col min="1353" max="1353" width="4.140625" style="22" customWidth="1"/>
    <col min="1354" max="1536" width="11.42578125" style="22"/>
    <col min="1537" max="1537" width="9.42578125" style="22" customWidth="1"/>
    <col min="1538" max="1538" width="11.42578125" style="22" customWidth="1"/>
    <col min="1539" max="1539" width="7.5703125" style="22" customWidth="1"/>
    <col min="1540" max="1542" width="6.140625" style="22" customWidth="1"/>
    <col min="1543" max="1543" width="8.7109375" style="22" customWidth="1"/>
    <col min="1544" max="1544" width="2.7109375" style="22" bestFit="1" customWidth="1"/>
    <col min="1545" max="1545" width="13.140625" style="22" customWidth="1"/>
    <col min="1546" max="1546" width="8.85546875" style="22" customWidth="1"/>
    <col min="1547" max="1547" width="8" style="22" customWidth="1"/>
    <col min="1548" max="1550" width="7.7109375" style="22" customWidth="1"/>
    <col min="1551" max="1551" width="4.7109375" style="22" customWidth="1"/>
    <col min="1552" max="1552" width="3.7109375" style="22" customWidth="1"/>
    <col min="1553" max="1553" width="4.42578125" style="22" customWidth="1"/>
    <col min="1554" max="1554" width="4.7109375" style="22" customWidth="1"/>
    <col min="1555" max="1590" width="0" style="22" hidden="1" customWidth="1"/>
    <col min="1591" max="1593" width="3.7109375" style="22" customWidth="1"/>
    <col min="1594" max="1594" width="0" style="22" hidden="1" customWidth="1"/>
    <col min="1595" max="1595" width="3.7109375" style="22" customWidth="1"/>
    <col min="1596" max="1596" width="17.28515625" style="22" customWidth="1"/>
    <col min="1597" max="1597" width="12.85546875" style="22" customWidth="1"/>
    <col min="1598" max="1598" width="15.5703125" style="22" customWidth="1"/>
    <col min="1599" max="1599" width="17" style="22" customWidth="1"/>
    <col min="1600" max="1600" width="7.140625" style="22" bestFit="1" customWidth="1"/>
    <col min="1601" max="1601" width="6.5703125" style="22" bestFit="1" customWidth="1"/>
    <col min="1602" max="1602" width="9" style="22" customWidth="1"/>
    <col min="1603" max="1604" width="3.28515625" style="22" customWidth="1"/>
    <col min="1605" max="1606" width="4.5703125" style="22" customWidth="1"/>
    <col min="1607" max="1607" width="4" style="22" customWidth="1"/>
    <col min="1608" max="1608" width="9.42578125" style="22" bestFit="1" customWidth="1"/>
    <col min="1609" max="1609" width="4.140625" style="22" customWidth="1"/>
    <col min="1610" max="1792" width="11.42578125" style="22"/>
    <col min="1793" max="1793" width="9.42578125" style="22" customWidth="1"/>
    <col min="1794" max="1794" width="11.42578125" style="22" customWidth="1"/>
    <col min="1795" max="1795" width="7.5703125" style="22" customWidth="1"/>
    <col min="1796" max="1798" width="6.140625" style="22" customWidth="1"/>
    <col min="1799" max="1799" width="8.7109375" style="22" customWidth="1"/>
    <col min="1800" max="1800" width="2.7109375" style="22" bestFit="1" customWidth="1"/>
    <col min="1801" max="1801" width="13.140625" style="22" customWidth="1"/>
    <col min="1802" max="1802" width="8.85546875" style="22" customWidth="1"/>
    <col min="1803" max="1803" width="8" style="22" customWidth="1"/>
    <col min="1804" max="1806" width="7.7109375" style="22" customWidth="1"/>
    <col min="1807" max="1807" width="4.7109375" style="22" customWidth="1"/>
    <col min="1808" max="1808" width="3.7109375" style="22" customWidth="1"/>
    <col min="1809" max="1809" width="4.42578125" style="22" customWidth="1"/>
    <col min="1810" max="1810" width="4.7109375" style="22" customWidth="1"/>
    <col min="1811" max="1846" width="0" style="22" hidden="1" customWidth="1"/>
    <col min="1847" max="1849" width="3.7109375" style="22" customWidth="1"/>
    <col min="1850" max="1850" width="0" style="22" hidden="1" customWidth="1"/>
    <col min="1851" max="1851" width="3.7109375" style="22" customWidth="1"/>
    <col min="1852" max="1852" width="17.28515625" style="22" customWidth="1"/>
    <col min="1853" max="1853" width="12.85546875" style="22" customWidth="1"/>
    <col min="1854" max="1854" width="15.5703125" style="22" customWidth="1"/>
    <col min="1855" max="1855" width="17" style="22" customWidth="1"/>
    <col min="1856" max="1856" width="7.140625" style="22" bestFit="1" customWidth="1"/>
    <col min="1857" max="1857" width="6.5703125" style="22" bestFit="1" customWidth="1"/>
    <col min="1858" max="1858" width="9" style="22" customWidth="1"/>
    <col min="1859" max="1860" width="3.28515625" style="22" customWidth="1"/>
    <col min="1861" max="1862" width="4.5703125" style="22" customWidth="1"/>
    <col min="1863" max="1863" width="4" style="22" customWidth="1"/>
    <col min="1864" max="1864" width="9.42578125" style="22" bestFit="1" customWidth="1"/>
    <col min="1865" max="1865" width="4.140625" style="22" customWidth="1"/>
    <col min="1866" max="2048" width="11.42578125" style="22"/>
    <col min="2049" max="2049" width="9.42578125" style="22" customWidth="1"/>
    <col min="2050" max="2050" width="11.42578125" style="22" customWidth="1"/>
    <col min="2051" max="2051" width="7.5703125" style="22" customWidth="1"/>
    <col min="2052" max="2054" width="6.140625" style="22" customWidth="1"/>
    <col min="2055" max="2055" width="8.7109375" style="22" customWidth="1"/>
    <col min="2056" max="2056" width="2.7109375" style="22" bestFit="1" customWidth="1"/>
    <col min="2057" max="2057" width="13.140625" style="22" customWidth="1"/>
    <col min="2058" max="2058" width="8.85546875" style="22" customWidth="1"/>
    <col min="2059" max="2059" width="8" style="22" customWidth="1"/>
    <col min="2060" max="2062" width="7.7109375" style="22" customWidth="1"/>
    <col min="2063" max="2063" width="4.7109375" style="22" customWidth="1"/>
    <col min="2064" max="2064" width="3.7109375" style="22" customWidth="1"/>
    <col min="2065" max="2065" width="4.42578125" style="22" customWidth="1"/>
    <col min="2066" max="2066" width="4.7109375" style="22" customWidth="1"/>
    <col min="2067" max="2102" width="0" style="22" hidden="1" customWidth="1"/>
    <col min="2103" max="2105" width="3.7109375" style="22" customWidth="1"/>
    <col min="2106" max="2106" width="0" style="22" hidden="1" customWidth="1"/>
    <col min="2107" max="2107" width="3.7109375" style="22" customWidth="1"/>
    <col min="2108" max="2108" width="17.28515625" style="22" customWidth="1"/>
    <col min="2109" max="2109" width="12.85546875" style="22" customWidth="1"/>
    <col min="2110" max="2110" width="15.5703125" style="22" customWidth="1"/>
    <col min="2111" max="2111" width="17" style="22" customWidth="1"/>
    <col min="2112" max="2112" width="7.140625" style="22" bestFit="1" customWidth="1"/>
    <col min="2113" max="2113" width="6.5703125" style="22" bestFit="1" customWidth="1"/>
    <col min="2114" max="2114" width="9" style="22" customWidth="1"/>
    <col min="2115" max="2116" width="3.28515625" style="22" customWidth="1"/>
    <col min="2117" max="2118" width="4.5703125" style="22" customWidth="1"/>
    <col min="2119" max="2119" width="4" style="22" customWidth="1"/>
    <col min="2120" max="2120" width="9.42578125" style="22" bestFit="1" customWidth="1"/>
    <col min="2121" max="2121" width="4.140625" style="22" customWidth="1"/>
    <col min="2122" max="2304" width="11.42578125" style="22"/>
    <col min="2305" max="2305" width="9.42578125" style="22" customWidth="1"/>
    <col min="2306" max="2306" width="11.42578125" style="22" customWidth="1"/>
    <col min="2307" max="2307" width="7.5703125" style="22" customWidth="1"/>
    <col min="2308" max="2310" width="6.140625" style="22" customWidth="1"/>
    <col min="2311" max="2311" width="8.7109375" style="22" customWidth="1"/>
    <col min="2312" max="2312" width="2.7109375" style="22" bestFit="1" customWidth="1"/>
    <col min="2313" max="2313" width="13.140625" style="22" customWidth="1"/>
    <col min="2314" max="2314" width="8.85546875" style="22" customWidth="1"/>
    <col min="2315" max="2315" width="8" style="22" customWidth="1"/>
    <col min="2316" max="2318" width="7.7109375" style="22" customWidth="1"/>
    <col min="2319" max="2319" width="4.7109375" style="22" customWidth="1"/>
    <col min="2320" max="2320" width="3.7109375" style="22" customWidth="1"/>
    <col min="2321" max="2321" width="4.42578125" style="22" customWidth="1"/>
    <col min="2322" max="2322" width="4.7109375" style="22" customWidth="1"/>
    <col min="2323" max="2358" width="0" style="22" hidden="1" customWidth="1"/>
    <col min="2359" max="2361" width="3.7109375" style="22" customWidth="1"/>
    <col min="2362" max="2362" width="0" style="22" hidden="1" customWidth="1"/>
    <col min="2363" max="2363" width="3.7109375" style="22" customWidth="1"/>
    <col min="2364" max="2364" width="17.28515625" style="22" customWidth="1"/>
    <col min="2365" max="2365" width="12.85546875" style="22" customWidth="1"/>
    <col min="2366" max="2366" width="15.5703125" style="22" customWidth="1"/>
    <col min="2367" max="2367" width="17" style="22" customWidth="1"/>
    <col min="2368" max="2368" width="7.140625" style="22" bestFit="1" customWidth="1"/>
    <col min="2369" max="2369" width="6.5703125" style="22" bestFit="1" customWidth="1"/>
    <col min="2370" max="2370" width="9" style="22" customWidth="1"/>
    <col min="2371" max="2372" width="3.28515625" style="22" customWidth="1"/>
    <col min="2373" max="2374" width="4.5703125" style="22" customWidth="1"/>
    <col min="2375" max="2375" width="4" style="22" customWidth="1"/>
    <col min="2376" max="2376" width="9.42578125" style="22" bestFit="1" customWidth="1"/>
    <col min="2377" max="2377" width="4.140625" style="22" customWidth="1"/>
    <col min="2378" max="2560" width="11.42578125" style="22"/>
    <col min="2561" max="2561" width="9.42578125" style="22" customWidth="1"/>
    <col min="2562" max="2562" width="11.42578125" style="22" customWidth="1"/>
    <col min="2563" max="2563" width="7.5703125" style="22" customWidth="1"/>
    <col min="2564" max="2566" width="6.140625" style="22" customWidth="1"/>
    <col min="2567" max="2567" width="8.7109375" style="22" customWidth="1"/>
    <col min="2568" max="2568" width="2.7109375" style="22" bestFit="1" customWidth="1"/>
    <col min="2569" max="2569" width="13.140625" style="22" customWidth="1"/>
    <col min="2570" max="2570" width="8.85546875" style="22" customWidth="1"/>
    <col min="2571" max="2571" width="8" style="22" customWidth="1"/>
    <col min="2572" max="2574" width="7.7109375" style="22" customWidth="1"/>
    <col min="2575" max="2575" width="4.7109375" style="22" customWidth="1"/>
    <col min="2576" max="2576" width="3.7109375" style="22" customWidth="1"/>
    <col min="2577" max="2577" width="4.42578125" style="22" customWidth="1"/>
    <col min="2578" max="2578" width="4.7109375" style="22" customWidth="1"/>
    <col min="2579" max="2614" width="0" style="22" hidden="1" customWidth="1"/>
    <col min="2615" max="2617" width="3.7109375" style="22" customWidth="1"/>
    <col min="2618" max="2618" width="0" style="22" hidden="1" customWidth="1"/>
    <col min="2619" max="2619" width="3.7109375" style="22" customWidth="1"/>
    <col min="2620" max="2620" width="17.28515625" style="22" customWidth="1"/>
    <col min="2621" max="2621" width="12.85546875" style="22" customWidth="1"/>
    <col min="2622" max="2622" width="15.5703125" style="22" customWidth="1"/>
    <col min="2623" max="2623" width="17" style="22" customWidth="1"/>
    <col min="2624" max="2624" width="7.140625" style="22" bestFit="1" customWidth="1"/>
    <col min="2625" max="2625" width="6.5703125" style="22" bestFit="1" customWidth="1"/>
    <col min="2626" max="2626" width="9" style="22" customWidth="1"/>
    <col min="2627" max="2628" width="3.28515625" style="22" customWidth="1"/>
    <col min="2629" max="2630" width="4.5703125" style="22" customWidth="1"/>
    <col min="2631" max="2631" width="4" style="22" customWidth="1"/>
    <col min="2632" max="2632" width="9.42578125" style="22" bestFit="1" customWidth="1"/>
    <col min="2633" max="2633" width="4.140625" style="22" customWidth="1"/>
    <col min="2634" max="2816" width="11.42578125" style="22"/>
    <col min="2817" max="2817" width="9.42578125" style="22" customWidth="1"/>
    <col min="2818" max="2818" width="11.42578125" style="22" customWidth="1"/>
    <col min="2819" max="2819" width="7.5703125" style="22" customWidth="1"/>
    <col min="2820" max="2822" width="6.140625" style="22" customWidth="1"/>
    <col min="2823" max="2823" width="8.7109375" style="22" customWidth="1"/>
    <col min="2824" max="2824" width="2.7109375" style="22" bestFit="1" customWidth="1"/>
    <col min="2825" max="2825" width="13.140625" style="22" customWidth="1"/>
    <col min="2826" max="2826" width="8.85546875" style="22" customWidth="1"/>
    <col min="2827" max="2827" width="8" style="22" customWidth="1"/>
    <col min="2828" max="2830" width="7.7109375" style="22" customWidth="1"/>
    <col min="2831" max="2831" width="4.7109375" style="22" customWidth="1"/>
    <col min="2832" max="2832" width="3.7109375" style="22" customWidth="1"/>
    <col min="2833" max="2833" width="4.42578125" style="22" customWidth="1"/>
    <col min="2834" max="2834" width="4.7109375" style="22" customWidth="1"/>
    <col min="2835" max="2870" width="0" style="22" hidden="1" customWidth="1"/>
    <col min="2871" max="2873" width="3.7109375" style="22" customWidth="1"/>
    <col min="2874" max="2874" width="0" style="22" hidden="1" customWidth="1"/>
    <col min="2875" max="2875" width="3.7109375" style="22" customWidth="1"/>
    <col min="2876" max="2876" width="17.28515625" style="22" customWidth="1"/>
    <col min="2877" max="2877" width="12.85546875" style="22" customWidth="1"/>
    <col min="2878" max="2878" width="15.5703125" style="22" customWidth="1"/>
    <col min="2879" max="2879" width="17" style="22" customWidth="1"/>
    <col min="2880" max="2880" width="7.140625" style="22" bestFit="1" customWidth="1"/>
    <col min="2881" max="2881" width="6.5703125" style="22" bestFit="1" customWidth="1"/>
    <col min="2882" max="2882" width="9" style="22" customWidth="1"/>
    <col min="2883" max="2884" width="3.28515625" style="22" customWidth="1"/>
    <col min="2885" max="2886" width="4.5703125" style="22" customWidth="1"/>
    <col min="2887" max="2887" width="4" style="22" customWidth="1"/>
    <col min="2888" max="2888" width="9.42578125" style="22" bestFit="1" customWidth="1"/>
    <col min="2889" max="2889" width="4.140625" style="22" customWidth="1"/>
    <col min="2890" max="3072" width="11.42578125" style="22"/>
    <col min="3073" max="3073" width="9.42578125" style="22" customWidth="1"/>
    <col min="3074" max="3074" width="11.42578125" style="22" customWidth="1"/>
    <col min="3075" max="3075" width="7.5703125" style="22" customWidth="1"/>
    <col min="3076" max="3078" width="6.140625" style="22" customWidth="1"/>
    <col min="3079" max="3079" width="8.7109375" style="22" customWidth="1"/>
    <col min="3080" max="3080" width="2.7109375" style="22" bestFit="1" customWidth="1"/>
    <col min="3081" max="3081" width="13.140625" style="22" customWidth="1"/>
    <col min="3082" max="3082" width="8.85546875" style="22" customWidth="1"/>
    <col min="3083" max="3083" width="8" style="22" customWidth="1"/>
    <col min="3084" max="3086" width="7.7109375" style="22" customWidth="1"/>
    <col min="3087" max="3087" width="4.7109375" style="22" customWidth="1"/>
    <col min="3088" max="3088" width="3.7109375" style="22" customWidth="1"/>
    <col min="3089" max="3089" width="4.42578125" style="22" customWidth="1"/>
    <col min="3090" max="3090" width="4.7109375" style="22" customWidth="1"/>
    <col min="3091" max="3126" width="0" style="22" hidden="1" customWidth="1"/>
    <col min="3127" max="3129" width="3.7109375" style="22" customWidth="1"/>
    <col min="3130" max="3130" width="0" style="22" hidden="1" customWidth="1"/>
    <col min="3131" max="3131" width="3.7109375" style="22" customWidth="1"/>
    <col min="3132" max="3132" width="17.28515625" style="22" customWidth="1"/>
    <col min="3133" max="3133" width="12.85546875" style="22" customWidth="1"/>
    <col min="3134" max="3134" width="15.5703125" style="22" customWidth="1"/>
    <col min="3135" max="3135" width="17" style="22" customWidth="1"/>
    <col min="3136" max="3136" width="7.140625" style="22" bestFit="1" customWidth="1"/>
    <col min="3137" max="3137" width="6.5703125" style="22" bestFit="1" customWidth="1"/>
    <col min="3138" max="3138" width="9" style="22" customWidth="1"/>
    <col min="3139" max="3140" width="3.28515625" style="22" customWidth="1"/>
    <col min="3141" max="3142" width="4.5703125" style="22" customWidth="1"/>
    <col min="3143" max="3143" width="4" style="22" customWidth="1"/>
    <col min="3144" max="3144" width="9.42578125" style="22" bestFit="1" customWidth="1"/>
    <col min="3145" max="3145" width="4.140625" style="22" customWidth="1"/>
    <col min="3146" max="3328" width="11.42578125" style="22"/>
    <col min="3329" max="3329" width="9.42578125" style="22" customWidth="1"/>
    <col min="3330" max="3330" width="11.42578125" style="22" customWidth="1"/>
    <col min="3331" max="3331" width="7.5703125" style="22" customWidth="1"/>
    <col min="3332" max="3334" width="6.140625" style="22" customWidth="1"/>
    <col min="3335" max="3335" width="8.7109375" style="22" customWidth="1"/>
    <col min="3336" max="3336" width="2.7109375" style="22" bestFit="1" customWidth="1"/>
    <col min="3337" max="3337" width="13.140625" style="22" customWidth="1"/>
    <col min="3338" max="3338" width="8.85546875" style="22" customWidth="1"/>
    <col min="3339" max="3339" width="8" style="22" customWidth="1"/>
    <col min="3340" max="3342" width="7.7109375" style="22" customWidth="1"/>
    <col min="3343" max="3343" width="4.7109375" style="22" customWidth="1"/>
    <col min="3344" max="3344" width="3.7109375" style="22" customWidth="1"/>
    <col min="3345" max="3345" width="4.42578125" style="22" customWidth="1"/>
    <col min="3346" max="3346" width="4.7109375" style="22" customWidth="1"/>
    <col min="3347" max="3382" width="0" style="22" hidden="1" customWidth="1"/>
    <col min="3383" max="3385" width="3.7109375" style="22" customWidth="1"/>
    <col min="3386" max="3386" width="0" style="22" hidden="1" customWidth="1"/>
    <col min="3387" max="3387" width="3.7109375" style="22" customWidth="1"/>
    <col min="3388" max="3388" width="17.28515625" style="22" customWidth="1"/>
    <col min="3389" max="3389" width="12.85546875" style="22" customWidth="1"/>
    <col min="3390" max="3390" width="15.5703125" style="22" customWidth="1"/>
    <col min="3391" max="3391" width="17" style="22" customWidth="1"/>
    <col min="3392" max="3392" width="7.140625" style="22" bestFit="1" customWidth="1"/>
    <col min="3393" max="3393" width="6.5703125" style="22" bestFit="1" customWidth="1"/>
    <col min="3394" max="3394" width="9" style="22" customWidth="1"/>
    <col min="3395" max="3396" width="3.28515625" style="22" customWidth="1"/>
    <col min="3397" max="3398" width="4.5703125" style="22" customWidth="1"/>
    <col min="3399" max="3399" width="4" style="22" customWidth="1"/>
    <col min="3400" max="3400" width="9.42578125" style="22" bestFit="1" customWidth="1"/>
    <col min="3401" max="3401" width="4.140625" style="22" customWidth="1"/>
    <col min="3402" max="3584" width="11.42578125" style="22"/>
    <col min="3585" max="3585" width="9.42578125" style="22" customWidth="1"/>
    <col min="3586" max="3586" width="11.42578125" style="22" customWidth="1"/>
    <col min="3587" max="3587" width="7.5703125" style="22" customWidth="1"/>
    <col min="3588" max="3590" width="6.140625" style="22" customWidth="1"/>
    <col min="3591" max="3591" width="8.7109375" style="22" customWidth="1"/>
    <col min="3592" max="3592" width="2.7109375" style="22" bestFit="1" customWidth="1"/>
    <col min="3593" max="3593" width="13.140625" style="22" customWidth="1"/>
    <col min="3594" max="3594" width="8.85546875" style="22" customWidth="1"/>
    <col min="3595" max="3595" width="8" style="22" customWidth="1"/>
    <col min="3596" max="3598" width="7.7109375" style="22" customWidth="1"/>
    <col min="3599" max="3599" width="4.7109375" style="22" customWidth="1"/>
    <col min="3600" max="3600" width="3.7109375" style="22" customWidth="1"/>
    <col min="3601" max="3601" width="4.42578125" style="22" customWidth="1"/>
    <col min="3602" max="3602" width="4.7109375" style="22" customWidth="1"/>
    <col min="3603" max="3638" width="0" style="22" hidden="1" customWidth="1"/>
    <col min="3639" max="3641" width="3.7109375" style="22" customWidth="1"/>
    <col min="3642" max="3642" width="0" style="22" hidden="1" customWidth="1"/>
    <col min="3643" max="3643" width="3.7109375" style="22" customWidth="1"/>
    <col min="3644" max="3644" width="17.28515625" style="22" customWidth="1"/>
    <col min="3645" max="3645" width="12.85546875" style="22" customWidth="1"/>
    <col min="3646" max="3646" width="15.5703125" style="22" customWidth="1"/>
    <col min="3647" max="3647" width="17" style="22" customWidth="1"/>
    <col min="3648" max="3648" width="7.140625" style="22" bestFit="1" customWidth="1"/>
    <col min="3649" max="3649" width="6.5703125" style="22" bestFit="1" customWidth="1"/>
    <col min="3650" max="3650" width="9" style="22" customWidth="1"/>
    <col min="3651" max="3652" width="3.28515625" style="22" customWidth="1"/>
    <col min="3653" max="3654" width="4.5703125" style="22" customWidth="1"/>
    <col min="3655" max="3655" width="4" style="22" customWidth="1"/>
    <col min="3656" max="3656" width="9.42578125" style="22" bestFit="1" customWidth="1"/>
    <col min="3657" max="3657" width="4.140625" style="22" customWidth="1"/>
    <col min="3658" max="3840" width="11.42578125" style="22"/>
    <col min="3841" max="3841" width="9.42578125" style="22" customWidth="1"/>
    <col min="3842" max="3842" width="11.42578125" style="22" customWidth="1"/>
    <col min="3843" max="3843" width="7.5703125" style="22" customWidth="1"/>
    <col min="3844" max="3846" width="6.140625" style="22" customWidth="1"/>
    <col min="3847" max="3847" width="8.7109375" style="22" customWidth="1"/>
    <col min="3848" max="3848" width="2.7109375" style="22" bestFit="1" customWidth="1"/>
    <col min="3849" max="3849" width="13.140625" style="22" customWidth="1"/>
    <col min="3850" max="3850" width="8.85546875" style="22" customWidth="1"/>
    <col min="3851" max="3851" width="8" style="22" customWidth="1"/>
    <col min="3852" max="3854" width="7.7109375" style="22" customWidth="1"/>
    <col min="3855" max="3855" width="4.7109375" style="22" customWidth="1"/>
    <col min="3856" max="3856" width="3.7109375" style="22" customWidth="1"/>
    <col min="3857" max="3857" width="4.42578125" style="22" customWidth="1"/>
    <col min="3858" max="3858" width="4.7109375" style="22" customWidth="1"/>
    <col min="3859" max="3894" width="0" style="22" hidden="1" customWidth="1"/>
    <col min="3895" max="3897" width="3.7109375" style="22" customWidth="1"/>
    <col min="3898" max="3898" width="0" style="22" hidden="1" customWidth="1"/>
    <col min="3899" max="3899" width="3.7109375" style="22" customWidth="1"/>
    <col min="3900" max="3900" width="17.28515625" style="22" customWidth="1"/>
    <col min="3901" max="3901" width="12.85546875" style="22" customWidth="1"/>
    <col min="3902" max="3902" width="15.5703125" style="22" customWidth="1"/>
    <col min="3903" max="3903" width="17" style="22" customWidth="1"/>
    <col min="3904" max="3904" width="7.140625" style="22" bestFit="1" customWidth="1"/>
    <col min="3905" max="3905" width="6.5703125" style="22" bestFit="1" customWidth="1"/>
    <col min="3906" max="3906" width="9" style="22" customWidth="1"/>
    <col min="3907" max="3908" width="3.28515625" style="22" customWidth="1"/>
    <col min="3909" max="3910" width="4.5703125" style="22" customWidth="1"/>
    <col min="3911" max="3911" width="4" style="22" customWidth="1"/>
    <col min="3912" max="3912" width="9.42578125" style="22" bestFit="1" customWidth="1"/>
    <col min="3913" max="3913" width="4.140625" style="22" customWidth="1"/>
    <col min="3914" max="4096" width="11.42578125" style="22"/>
    <col min="4097" max="4097" width="9.42578125" style="22" customWidth="1"/>
    <col min="4098" max="4098" width="11.42578125" style="22" customWidth="1"/>
    <col min="4099" max="4099" width="7.5703125" style="22" customWidth="1"/>
    <col min="4100" max="4102" width="6.140625" style="22" customWidth="1"/>
    <col min="4103" max="4103" width="8.7109375" style="22" customWidth="1"/>
    <col min="4104" max="4104" width="2.7109375" style="22" bestFit="1" customWidth="1"/>
    <col min="4105" max="4105" width="13.140625" style="22" customWidth="1"/>
    <col min="4106" max="4106" width="8.85546875" style="22" customWidth="1"/>
    <col min="4107" max="4107" width="8" style="22" customWidth="1"/>
    <col min="4108" max="4110" width="7.7109375" style="22" customWidth="1"/>
    <col min="4111" max="4111" width="4.7109375" style="22" customWidth="1"/>
    <col min="4112" max="4112" width="3.7109375" style="22" customWidth="1"/>
    <col min="4113" max="4113" width="4.42578125" style="22" customWidth="1"/>
    <col min="4114" max="4114" width="4.7109375" style="22" customWidth="1"/>
    <col min="4115" max="4150" width="0" style="22" hidden="1" customWidth="1"/>
    <col min="4151" max="4153" width="3.7109375" style="22" customWidth="1"/>
    <col min="4154" max="4154" width="0" style="22" hidden="1" customWidth="1"/>
    <col min="4155" max="4155" width="3.7109375" style="22" customWidth="1"/>
    <col min="4156" max="4156" width="17.28515625" style="22" customWidth="1"/>
    <col min="4157" max="4157" width="12.85546875" style="22" customWidth="1"/>
    <col min="4158" max="4158" width="15.5703125" style="22" customWidth="1"/>
    <col min="4159" max="4159" width="17" style="22" customWidth="1"/>
    <col min="4160" max="4160" width="7.140625" style="22" bestFit="1" customWidth="1"/>
    <col min="4161" max="4161" width="6.5703125" style="22" bestFit="1" customWidth="1"/>
    <col min="4162" max="4162" width="9" style="22" customWidth="1"/>
    <col min="4163" max="4164" width="3.28515625" style="22" customWidth="1"/>
    <col min="4165" max="4166" width="4.5703125" style="22" customWidth="1"/>
    <col min="4167" max="4167" width="4" style="22" customWidth="1"/>
    <col min="4168" max="4168" width="9.42578125" style="22" bestFit="1" customWidth="1"/>
    <col min="4169" max="4169" width="4.140625" style="22" customWidth="1"/>
    <col min="4170" max="4352" width="11.42578125" style="22"/>
    <col min="4353" max="4353" width="9.42578125" style="22" customWidth="1"/>
    <col min="4354" max="4354" width="11.42578125" style="22" customWidth="1"/>
    <col min="4355" max="4355" width="7.5703125" style="22" customWidth="1"/>
    <col min="4356" max="4358" width="6.140625" style="22" customWidth="1"/>
    <col min="4359" max="4359" width="8.7109375" style="22" customWidth="1"/>
    <col min="4360" max="4360" width="2.7109375" style="22" bestFit="1" customWidth="1"/>
    <col min="4361" max="4361" width="13.140625" style="22" customWidth="1"/>
    <col min="4362" max="4362" width="8.85546875" style="22" customWidth="1"/>
    <col min="4363" max="4363" width="8" style="22" customWidth="1"/>
    <col min="4364" max="4366" width="7.7109375" style="22" customWidth="1"/>
    <col min="4367" max="4367" width="4.7109375" style="22" customWidth="1"/>
    <col min="4368" max="4368" width="3.7109375" style="22" customWidth="1"/>
    <col min="4369" max="4369" width="4.42578125" style="22" customWidth="1"/>
    <col min="4370" max="4370" width="4.7109375" style="22" customWidth="1"/>
    <col min="4371" max="4406" width="0" style="22" hidden="1" customWidth="1"/>
    <col min="4407" max="4409" width="3.7109375" style="22" customWidth="1"/>
    <col min="4410" max="4410" width="0" style="22" hidden="1" customWidth="1"/>
    <col min="4411" max="4411" width="3.7109375" style="22" customWidth="1"/>
    <col min="4412" max="4412" width="17.28515625" style="22" customWidth="1"/>
    <col min="4413" max="4413" width="12.85546875" style="22" customWidth="1"/>
    <col min="4414" max="4414" width="15.5703125" style="22" customWidth="1"/>
    <col min="4415" max="4415" width="17" style="22" customWidth="1"/>
    <col min="4416" max="4416" width="7.140625" style="22" bestFit="1" customWidth="1"/>
    <col min="4417" max="4417" width="6.5703125" style="22" bestFit="1" customWidth="1"/>
    <col min="4418" max="4418" width="9" style="22" customWidth="1"/>
    <col min="4419" max="4420" width="3.28515625" style="22" customWidth="1"/>
    <col min="4421" max="4422" width="4.5703125" style="22" customWidth="1"/>
    <col min="4423" max="4423" width="4" style="22" customWidth="1"/>
    <col min="4424" max="4424" width="9.42578125" style="22" bestFit="1" customWidth="1"/>
    <col min="4425" max="4425" width="4.140625" style="22" customWidth="1"/>
    <col min="4426" max="4608" width="11.42578125" style="22"/>
    <col min="4609" max="4609" width="9.42578125" style="22" customWidth="1"/>
    <col min="4610" max="4610" width="11.42578125" style="22" customWidth="1"/>
    <col min="4611" max="4611" width="7.5703125" style="22" customWidth="1"/>
    <col min="4612" max="4614" width="6.140625" style="22" customWidth="1"/>
    <col min="4615" max="4615" width="8.7109375" style="22" customWidth="1"/>
    <col min="4616" max="4616" width="2.7109375" style="22" bestFit="1" customWidth="1"/>
    <col min="4617" max="4617" width="13.140625" style="22" customWidth="1"/>
    <col min="4618" max="4618" width="8.85546875" style="22" customWidth="1"/>
    <col min="4619" max="4619" width="8" style="22" customWidth="1"/>
    <col min="4620" max="4622" width="7.7109375" style="22" customWidth="1"/>
    <col min="4623" max="4623" width="4.7109375" style="22" customWidth="1"/>
    <col min="4624" max="4624" width="3.7109375" style="22" customWidth="1"/>
    <col min="4625" max="4625" width="4.42578125" style="22" customWidth="1"/>
    <col min="4626" max="4626" width="4.7109375" style="22" customWidth="1"/>
    <col min="4627" max="4662" width="0" style="22" hidden="1" customWidth="1"/>
    <col min="4663" max="4665" width="3.7109375" style="22" customWidth="1"/>
    <col min="4666" max="4666" width="0" style="22" hidden="1" customWidth="1"/>
    <col min="4667" max="4667" width="3.7109375" style="22" customWidth="1"/>
    <col min="4668" max="4668" width="17.28515625" style="22" customWidth="1"/>
    <col min="4669" max="4669" width="12.85546875" style="22" customWidth="1"/>
    <col min="4670" max="4670" width="15.5703125" style="22" customWidth="1"/>
    <col min="4671" max="4671" width="17" style="22" customWidth="1"/>
    <col min="4672" max="4672" width="7.140625" style="22" bestFit="1" customWidth="1"/>
    <col min="4673" max="4673" width="6.5703125" style="22" bestFit="1" customWidth="1"/>
    <col min="4674" max="4674" width="9" style="22" customWidth="1"/>
    <col min="4675" max="4676" width="3.28515625" style="22" customWidth="1"/>
    <col min="4677" max="4678" width="4.5703125" style="22" customWidth="1"/>
    <col min="4679" max="4679" width="4" style="22" customWidth="1"/>
    <col min="4680" max="4680" width="9.42578125" style="22" bestFit="1" customWidth="1"/>
    <col min="4681" max="4681" width="4.140625" style="22" customWidth="1"/>
    <col min="4682" max="4864" width="11.42578125" style="22"/>
    <col min="4865" max="4865" width="9.42578125" style="22" customWidth="1"/>
    <col min="4866" max="4866" width="11.42578125" style="22" customWidth="1"/>
    <col min="4867" max="4867" width="7.5703125" style="22" customWidth="1"/>
    <col min="4868" max="4870" width="6.140625" style="22" customWidth="1"/>
    <col min="4871" max="4871" width="8.7109375" style="22" customWidth="1"/>
    <col min="4872" max="4872" width="2.7109375" style="22" bestFit="1" customWidth="1"/>
    <col min="4873" max="4873" width="13.140625" style="22" customWidth="1"/>
    <col min="4874" max="4874" width="8.85546875" style="22" customWidth="1"/>
    <col min="4875" max="4875" width="8" style="22" customWidth="1"/>
    <col min="4876" max="4878" width="7.7109375" style="22" customWidth="1"/>
    <col min="4879" max="4879" width="4.7109375" style="22" customWidth="1"/>
    <col min="4880" max="4880" width="3.7109375" style="22" customWidth="1"/>
    <col min="4881" max="4881" width="4.42578125" style="22" customWidth="1"/>
    <col min="4882" max="4882" width="4.7109375" style="22" customWidth="1"/>
    <col min="4883" max="4918" width="0" style="22" hidden="1" customWidth="1"/>
    <col min="4919" max="4921" width="3.7109375" style="22" customWidth="1"/>
    <col min="4922" max="4922" width="0" style="22" hidden="1" customWidth="1"/>
    <col min="4923" max="4923" width="3.7109375" style="22" customWidth="1"/>
    <col min="4924" max="4924" width="17.28515625" style="22" customWidth="1"/>
    <col min="4925" max="4925" width="12.85546875" style="22" customWidth="1"/>
    <col min="4926" max="4926" width="15.5703125" style="22" customWidth="1"/>
    <col min="4927" max="4927" width="17" style="22" customWidth="1"/>
    <col min="4928" max="4928" width="7.140625" style="22" bestFit="1" customWidth="1"/>
    <col min="4929" max="4929" width="6.5703125" style="22" bestFit="1" customWidth="1"/>
    <col min="4930" max="4930" width="9" style="22" customWidth="1"/>
    <col min="4931" max="4932" width="3.28515625" style="22" customWidth="1"/>
    <col min="4933" max="4934" width="4.5703125" style="22" customWidth="1"/>
    <col min="4935" max="4935" width="4" style="22" customWidth="1"/>
    <col min="4936" max="4936" width="9.42578125" style="22" bestFit="1" customWidth="1"/>
    <col min="4937" max="4937" width="4.140625" style="22" customWidth="1"/>
    <col min="4938" max="5120" width="11.42578125" style="22"/>
    <col min="5121" max="5121" width="9.42578125" style="22" customWidth="1"/>
    <col min="5122" max="5122" width="11.42578125" style="22" customWidth="1"/>
    <col min="5123" max="5123" width="7.5703125" style="22" customWidth="1"/>
    <col min="5124" max="5126" width="6.140625" style="22" customWidth="1"/>
    <col min="5127" max="5127" width="8.7109375" style="22" customWidth="1"/>
    <col min="5128" max="5128" width="2.7109375" style="22" bestFit="1" customWidth="1"/>
    <col min="5129" max="5129" width="13.140625" style="22" customWidth="1"/>
    <col min="5130" max="5130" width="8.85546875" style="22" customWidth="1"/>
    <col min="5131" max="5131" width="8" style="22" customWidth="1"/>
    <col min="5132" max="5134" width="7.7109375" style="22" customWidth="1"/>
    <col min="5135" max="5135" width="4.7109375" style="22" customWidth="1"/>
    <col min="5136" max="5136" width="3.7109375" style="22" customWidth="1"/>
    <col min="5137" max="5137" width="4.42578125" style="22" customWidth="1"/>
    <col min="5138" max="5138" width="4.7109375" style="22" customWidth="1"/>
    <col min="5139" max="5174" width="0" style="22" hidden="1" customWidth="1"/>
    <col min="5175" max="5177" width="3.7109375" style="22" customWidth="1"/>
    <col min="5178" max="5178" width="0" style="22" hidden="1" customWidth="1"/>
    <col min="5179" max="5179" width="3.7109375" style="22" customWidth="1"/>
    <col min="5180" max="5180" width="17.28515625" style="22" customWidth="1"/>
    <col min="5181" max="5181" width="12.85546875" style="22" customWidth="1"/>
    <col min="5182" max="5182" width="15.5703125" style="22" customWidth="1"/>
    <col min="5183" max="5183" width="17" style="22" customWidth="1"/>
    <col min="5184" max="5184" width="7.140625" style="22" bestFit="1" customWidth="1"/>
    <col min="5185" max="5185" width="6.5703125" style="22" bestFit="1" customWidth="1"/>
    <col min="5186" max="5186" width="9" style="22" customWidth="1"/>
    <col min="5187" max="5188" width="3.28515625" style="22" customWidth="1"/>
    <col min="5189" max="5190" width="4.5703125" style="22" customWidth="1"/>
    <col min="5191" max="5191" width="4" style="22" customWidth="1"/>
    <col min="5192" max="5192" width="9.42578125" style="22" bestFit="1" customWidth="1"/>
    <col min="5193" max="5193" width="4.140625" style="22" customWidth="1"/>
    <col min="5194" max="5376" width="11.42578125" style="22"/>
    <col min="5377" max="5377" width="9.42578125" style="22" customWidth="1"/>
    <col min="5378" max="5378" width="11.42578125" style="22" customWidth="1"/>
    <col min="5379" max="5379" width="7.5703125" style="22" customWidth="1"/>
    <col min="5380" max="5382" width="6.140625" style="22" customWidth="1"/>
    <col min="5383" max="5383" width="8.7109375" style="22" customWidth="1"/>
    <col min="5384" max="5384" width="2.7109375" style="22" bestFit="1" customWidth="1"/>
    <col min="5385" max="5385" width="13.140625" style="22" customWidth="1"/>
    <col min="5386" max="5386" width="8.85546875" style="22" customWidth="1"/>
    <col min="5387" max="5387" width="8" style="22" customWidth="1"/>
    <col min="5388" max="5390" width="7.7109375" style="22" customWidth="1"/>
    <col min="5391" max="5391" width="4.7109375" style="22" customWidth="1"/>
    <col min="5392" max="5392" width="3.7109375" style="22" customWidth="1"/>
    <col min="5393" max="5393" width="4.42578125" style="22" customWidth="1"/>
    <col min="5394" max="5394" width="4.7109375" style="22" customWidth="1"/>
    <col min="5395" max="5430" width="0" style="22" hidden="1" customWidth="1"/>
    <col min="5431" max="5433" width="3.7109375" style="22" customWidth="1"/>
    <col min="5434" max="5434" width="0" style="22" hidden="1" customWidth="1"/>
    <col min="5435" max="5435" width="3.7109375" style="22" customWidth="1"/>
    <col min="5436" max="5436" width="17.28515625" style="22" customWidth="1"/>
    <col min="5437" max="5437" width="12.85546875" style="22" customWidth="1"/>
    <col min="5438" max="5438" width="15.5703125" style="22" customWidth="1"/>
    <col min="5439" max="5439" width="17" style="22" customWidth="1"/>
    <col min="5440" max="5440" width="7.140625" style="22" bestFit="1" customWidth="1"/>
    <col min="5441" max="5441" width="6.5703125" style="22" bestFit="1" customWidth="1"/>
    <col min="5442" max="5442" width="9" style="22" customWidth="1"/>
    <col min="5443" max="5444" width="3.28515625" style="22" customWidth="1"/>
    <col min="5445" max="5446" width="4.5703125" style="22" customWidth="1"/>
    <col min="5447" max="5447" width="4" style="22" customWidth="1"/>
    <col min="5448" max="5448" width="9.42578125" style="22" bestFit="1" customWidth="1"/>
    <col min="5449" max="5449" width="4.140625" style="22" customWidth="1"/>
    <col min="5450" max="5632" width="11.42578125" style="22"/>
    <col min="5633" max="5633" width="9.42578125" style="22" customWidth="1"/>
    <col min="5634" max="5634" width="11.42578125" style="22" customWidth="1"/>
    <col min="5635" max="5635" width="7.5703125" style="22" customWidth="1"/>
    <col min="5636" max="5638" width="6.140625" style="22" customWidth="1"/>
    <col min="5639" max="5639" width="8.7109375" style="22" customWidth="1"/>
    <col min="5640" max="5640" width="2.7109375" style="22" bestFit="1" customWidth="1"/>
    <col min="5641" max="5641" width="13.140625" style="22" customWidth="1"/>
    <col min="5642" max="5642" width="8.85546875" style="22" customWidth="1"/>
    <col min="5643" max="5643" width="8" style="22" customWidth="1"/>
    <col min="5644" max="5646" width="7.7109375" style="22" customWidth="1"/>
    <col min="5647" max="5647" width="4.7109375" style="22" customWidth="1"/>
    <col min="5648" max="5648" width="3.7109375" style="22" customWidth="1"/>
    <col min="5649" max="5649" width="4.42578125" style="22" customWidth="1"/>
    <col min="5650" max="5650" width="4.7109375" style="22" customWidth="1"/>
    <col min="5651" max="5686" width="0" style="22" hidden="1" customWidth="1"/>
    <col min="5687" max="5689" width="3.7109375" style="22" customWidth="1"/>
    <col min="5690" max="5690" width="0" style="22" hidden="1" customWidth="1"/>
    <col min="5691" max="5691" width="3.7109375" style="22" customWidth="1"/>
    <col min="5692" max="5692" width="17.28515625" style="22" customWidth="1"/>
    <col min="5693" max="5693" width="12.85546875" style="22" customWidth="1"/>
    <col min="5694" max="5694" width="15.5703125" style="22" customWidth="1"/>
    <col min="5695" max="5695" width="17" style="22" customWidth="1"/>
    <col min="5696" max="5696" width="7.140625" style="22" bestFit="1" customWidth="1"/>
    <col min="5697" max="5697" width="6.5703125" style="22" bestFit="1" customWidth="1"/>
    <col min="5698" max="5698" width="9" style="22" customWidth="1"/>
    <col min="5699" max="5700" width="3.28515625" style="22" customWidth="1"/>
    <col min="5701" max="5702" width="4.5703125" style="22" customWidth="1"/>
    <col min="5703" max="5703" width="4" style="22" customWidth="1"/>
    <col min="5704" max="5704" width="9.42578125" style="22" bestFit="1" customWidth="1"/>
    <col min="5705" max="5705" width="4.140625" style="22" customWidth="1"/>
    <col min="5706" max="5888" width="11.42578125" style="22"/>
    <col min="5889" max="5889" width="9.42578125" style="22" customWidth="1"/>
    <col min="5890" max="5890" width="11.42578125" style="22" customWidth="1"/>
    <col min="5891" max="5891" width="7.5703125" style="22" customWidth="1"/>
    <col min="5892" max="5894" width="6.140625" style="22" customWidth="1"/>
    <col min="5895" max="5895" width="8.7109375" style="22" customWidth="1"/>
    <col min="5896" max="5896" width="2.7109375" style="22" bestFit="1" customWidth="1"/>
    <col min="5897" max="5897" width="13.140625" style="22" customWidth="1"/>
    <col min="5898" max="5898" width="8.85546875" style="22" customWidth="1"/>
    <col min="5899" max="5899" width="8" style="22" customWidth="1"/>
    <col min="5900" max="5902" width="7.7109375" style="22" customWidth="1"/>
    <col min="5903" max="5903" width="4.7109375" style="22" customWidth="1"/>
    <col min="5904" max="5904" width="3.7109375" style="22" customWidth="1"/>
    <col min="5905" max="5905" width="4.42578125" style="22" customWidth="1"/>
    <col min="5906" max="5906" width="4.7109375" style="22" customWidth="1"/>
    <col min="5907" max="5942" width="0" style="22" hidden="1" customWidth="1"/>
    <col min="5943" max="5945" width="3.7109375" style="22" customWidth="1"/>
    <col min="5946" max="5946" width="0" style="22" hidden="1" customWidth="1"/>
    <col min="5947" max="5947" width="3.7109375" style="22" customWidth="1"/>
    <col min="5948" max="5948" width="17.28515625" style="22" customWidth="1"/>
    <col min="5949" max="5949" width="12.85546875" style="22" customWidth="1"/>
    <col min="5950" max="5950" width="15.5703125" style="22" customWidth="1"/>
    <col min="5951" max="5951" width="17" style="22" customWidth="1"/>
    <col min="5952" max="5952" width="7.140625" style="22" bestFit="1" customWidth="1"/>
    <col min="5953" max="5953" width="6.5703125" style="22" bestFit="1" customWidth="1"/>
    <col min="5954" max="5954" width="9" style="22" customWidth="1"/>
    <col min="5955" max="5956" width="3.28515625" style="22" customWidth="1"/>
    <col min="5957" max="5958" width="4.5703125" style="22" customWidth="1"/>
    <col min="5959" max="5959" width="4" style="22" customWidth="1"/>
    <col min="5960" max="5960" width="9.42578125" style="22" bestFit="1" customWidth="1"/>
    <col min="5961" max="5961" width="4.140625" style="22" customWidth="1"/>
    <col min="5962" max="6144" width="11.42578125" style="22"/>
    <col min="6145" max="6145" width="9.42578125" style="22" customWidth="1"/>
    <col min="6146" max="6146" width="11.42578125" style="22" customWidth="1"/>
    <col min="6147" max="6147" width="7.5703125" style="22" customWidth="1"/>
    <col min="6148" max="6150" width="6.140625" style="22" customWidth="1"/>
    <col min="6151" max="6151" width="8.7109375" style="22" customWidth="1"/>
    <col min="6152" max="6152" width="2.7109375" style="22" bestFit="1" customWidth="1"/>
    <col min="6153" max="6153" width="13.140625" style="22" customWidth="1"/>
    <col min="6154" max="6154" width="8.85546875" style="22" customWidth="1"/>
    <col min="6155" max="6155" width="8" style="22" customWidth="1"/>
    <col min="6156" max="6158" width="7.7109375" style="22" customWidth="1"/>
    <col min="6159" max="6159" width="4.7109375" style="22" customWidth="1"/>
    <col min="6160" max="6160" width="3.7109375" style="22" customWidth="1"/>
    <col min="6161" max="6161" width="4.42578125" style="22" customWidth="1"/>
    <col min="6162" max="6162" width="4.7109375" style="22" customWidth="1"/>
    <col min="6163" max="6198" width="0" style="22" hidden="1" customWidth="1"/>
    <col min="6199" max="6201" width="3.7109375" style="22" customWidth="1"/>
    <col min="6202" max="6202" width="0" style="22" hidden="1" customWidth="1"/>
    <col min="6203" max="6203" width="3.7109375" style="22" customWidth="1"/>
    <col min="6204" max="6204" width="17.28515625" style="22" customWidth="1"/>
    <col min="6205" max="6205" width="12.85546875" style="22" customWidth="1"/>
    <col min="6206" max="6206" width="15.5703125" style="22" customWidth="1"/>
    <col min="6207" max="6207" width="17" style="22" customWidth="1"/>
    <col min="6208" max="6208" width="7.140625" style="22" bestFit="1" customWidth="1"/>
    <col min="6209" max="6209" width="6.5703125" style="22" bestFit="1" customWidth="1"/>
    <col min="6210" max="6210" width="9" style="22" customWidth="1"/>
    <col min="6211" max="6212" width="3.28515625" style="22" customWidth="1"/>
    <col min="6213" max="6214" width="4.5703125" style="22" customWidth="1"/>
    <col min="6215" max="6215" width="4" style="22" customWidth="1"/>
    <col min="6216" max="6216" width="9.42578125" style="22" bestFit="1" customWidth="1"/>
    <col min="6217" max="6217" width="4.140625" style="22" customWidth="1"/>
    <col min="6218" max="6400" width="11.42578125" style="22"/>
    <col min="6401" max="6401" width="9.42578125" style="22" customWidth="1"/>
    <col min="6402" max="6402" width="11.42578125" style="22" customWidth="1"/>
    <col min="6403" max="6403" width="7.5703125" style="22" customWidth="1"/>
    <col min="6404" max="6406" width="6.140625" style="22" customWidth="1"/>
    <col min="6407" max="6407" width="8.7109375" style="22" customWidth="1"/>
    <col min="6408" max="6408" width="2.7109375" style="22" bestFit="1" customWidth="1"/>
    <col min="6409" max="6409" width="13.140625" style="22" customWidth="1"/>
    <col min="6410" max="6410" width="8.85546875" style="22" customWidth="1"/>
    <col min="6411" max="6411" width="8" style="22" customWidth="1"/>
    <col min="6412" max="6414" width="7.7109375" style="22" customWidth="1"/>
    <col min="6415" max="6415" width="4.7109375" style="22" customWidth="1"/>
    <col min="6416" max="6416" width="3.7109375" style="22" customWidth="1"/>
    <col min="6417" max="6417" width="4.42578125" style="22" customWidth="1"/>
    <col min="6418" max="6418" width="4.7109375" style="22" customWidth="1"/>
    <col min="6419" max="6454" width="0" style="22" hidden="1" customWidth="1"/>
    <col min="6455" max="6457" width="3.7109375" style="22" customWidth="1"/>
    <col min="6458" max="6458" width="0" style="22" hidden="1" customWidth="1"/>
    <col min="6459" max="6459" width="3.7109375" style="22" customWidth="1"/>
    <col min="6460" max="6460" width="17.28515625" style="22" customWidth="1"/>
    <col min="6461" max="6461" width="12.85546875" style="22" customWidth="1"/>
    <col min="6462" max="6462" width="15.5703125" style="22" customWidth="1"/>
    <col min="6463" max="6463" width="17" style="22" customWidth="1"/>
    <col min="6464" max="6464" width="7.140625" style="22" bestFit="1" customWidth="1"/>
    <col min="6465" max="6465" width="6.5703125" style="22" bestFit="1" customWidth="1"/>
    <col min="6466" max="6466" width="9" style="22" customWidth="1"/>
    <col min="6467" max="6468" width="3.28515625" style="22" customWidth="1"/>
    <col min="6469" max="6470" width="4.5703125" style="22" customWidth="1"/>
    <col min="6471" max="6471" width="4" style="22" customWidth="1"/>
    <col min="6472" max="6472" width="9.42578125" style="22" bestFit="1" customWidth="1"/>
    <col min="6473" max="6473" width="4.140625" style="22" customWidth="1"/>
    <col min="6474" max="6656" width="11.42578125" style="22"/>
    <col min="6657" max="6657" width="9.42578125" style="22" customWidth="1"/>
    <col min="6658" max="6658" width="11.42578125" style="22" customWidth="1"/>
    <col min="6659" max="6659" width="7.5703125" style="22" customWidth="1"/>
    <col min="6660" max="6662" width="6.140625" style="22" customWidth="1"/>
    <col min="6663" max="6663" width="8.7109375" style="22" customWidth="1"/>
    <col min="6664" max="6664" width="2.7109375" style="22" bestFit="1" customWidth="1"/>
    <col min="6665" max="6665" width="13.140625" style="22" customWidth="1"/>
    <col min="6666" max="6666" width="8.85546875" style="22" customWidth="1"/>
    <col min="6667" max="6667" width="8" style="22" customWidth="1"/>
    <col min="6668" max="6670" width="7.7109375" style="22" customWidth="1"/>
    <col min="6671" max="6671" width="4.7109375" style="22" customWidth="1"/>
    <col min="6672" max="6672" width="3.7109375" style="22" customWidth="1"/>
    <col min="6673" max="6673" width="4.42578125" style="22" customWidth="1"/>
    <col min="6674" max="6674" width="4.7109375" style="22" customWidth="1"/>
    <col min="6675" max="6710" width="0" style="22" hidden="1" customWidth="1"/>
    <col min="6711" max="6713" width="3.7109375" style="22" customWidth="1"/>
    <col min="6714" max="6714" width="0" style="22" hidden="1" customWidth="1"/>
    <col min="6715" max="6715" width="3.7109375" style="22" customWidth="1"/>
    <col min="6716" max="6716" width="17.28515625" style="22" customWidth="1"/>
    <col min="6717" max="6717" width="12.85546875" style="22" customWidth="1"/>
    <col min="6718" max="6718" width="15.5703125" style="22" customWidth="1"/>
    <col min="6719" max="6719" width="17" style="22" customWidth="1"/>
    <col min="6720" max="6720" width="7.140625" style="22" bestFit="1" customWidth="1"/>
    <col min="6721" max="6721" width="6.5703125" style="22" bestFit="1" customWidth="1"/>
    <col min="6722" max="6722" width="9" style="22" customWidth="1"/>
    <col min="6723" max="6724" width="3.28515625" style="22" customWidth="1"/>
    <col min="6725" max="6726" width="4.5703125" style="22" customWidth="1"/>
    <col min="6727" max="6727" width="4" style="22" customWidth="1"/>
    <col min="6728" max="6728" width="9.42578125" style="22" bestFit="1" customWidth="1"/>
    <col min="6729" max="6729" width="4.140625" style="22" customWidth="1"/>
    <col min="6730" max="6912" width="11.42578125" style="22"/>
    <col min="6913" max="6913" width="9.42578125" style="22" customWidth="1"/>
    <col min="6914" max="6914" width="11.42578125" style="22" customWidth="1"/>
    <col min="6915" max="6915" width="7.5703125" style="22" customWidth="1"/>
    <col min="6916" max="6918" width="6.140625" style="22" customWidth="1"/>
    <col min="6919" max="6919" width="8.7109375" style="22" customWidth="1"/>
    <col min="6920" max="6920" width="2.7109375" style="22" bestFit="1" customWidth="1"/>
    <col min="6921" max="6921" width="13.140625" style="22" customWidth="1"/>
    <col min="6922" max="6922" width="8.85546875" style="22" customWidth="1"/>
    <col min="6923" max="6923" width="8" style="22" customWidth="1"/>
    <col min="6924" max="6926" width="7.7109375" style="22" customWidth="1"/>
    <col min="6927" max="6927" width="4.7109375" style="22" customWidth="1"/>
    <col min="6928" max="6928" width="3.7109375" style="22" customWidth="1"/>
    <col min="6929" max="6929" width="4.42578125" style="22" customWidth="1"/>
    <col min="6930" max="6930" width="4.7109375" style="22" customWidth="1"/>
    <col min="6931" max="6966" width="0" style="22" hidden="1" customWidth="1"/>
    <col min="6967" max="6969" width="3.7109375" style="22" customWidth="1"/>
    <col min="6970" max="6970" width="0" style="22" hidden="1" customWidth="1"/>
    <col min="6971" max="6971" width="3.7109375" style="22" customWidth="1"/>
    <col min="6972" max="6972" width="17.28515625" style="22" customWidth="1"/>
    <col min="6973" max="6973" width="12.85546875" style="22" customWidth="1"/>
    <col min="6974" max="6974" width="15.5703125" style="22" customWidth="1"/>
    <col min="6975" max="6975" width="17" style="22" customWidth="1"/>
    <col min="6976" max="6976" width="7.140625" style="22" bestFit="1" customWidth="1"/>
    <col min="6977" max="6977" width="6.5703125" style="22" bestFit="1" customWidth="1"/>
    <col min="6978" max="6978" width="9" style="22" customWidth="1"/>
    <col min="6979" max="6980" width="3.28515625" style="22" customWidth="1"/>
    <col min="6981" max="6982" width="4.5703125" style="22" customWidth="1"/>
    <col min="6983" max="6983" width="4" style="22" customWidth="1"/>
    <col min="6984" max="6984" width="9.42578125" style="22" bestFit="1" customWidth="1"/>
    <col min="6985" max="6985" width="4.140625" style="22" customWidth="1"/>
    <col min="6986" max="7168" width="11.42578125" style="22"/>
    <col min="7169" max="7169" width="9.42578125" style="22" customWidth="1"/>
    <col min="7170" max="7170" width="11.42578125" style="22" customWidth="1"/>
    <col min="7171" max="7171" width="7.5703125" style="22" customWidth="1"/>
    <col min="7172" max="7174" width="6.140625" style="22" customWidth="1"/>
    <col min="7175" max="7175" width="8.7109375" style="22" customWidth="1"/>
    <col min="7176" max="7176" width="2.7109375" style="22" bestFit="1" customWidth="1"/>
    <col min="7177" max="7177" width="13.140625" style="22" customWidth="1"/>
    <col min="7178" max="7178" width="8.85546875" style="22" customWidth="1"/>
    <col min="7179" max="7179" width="8" style="22" customWidth="1"/>
    <col min="7180" max="7182" width="7.7109375" style="22" customWidth="1"/>
    <col min="7183" max="7183" width="4.7109375" style="22" customWidth="1"/>
    <col min="7184" max="7184" width="3.7109375" style="22" customWidth="1"/>
    <col min="7185" max="7185" width="4.42578125" style="22" customWidth="1"/>
    <col min="7186" max="7186" width="4.7109375" style="22" customWidth="1"/>
    <col min="7187" max="7222" width="0" style="22" hidden="1" customWidth="1"/>
    <col min="7223" max="7225" width="3.7109375" style="22" customWidth="1"/>
    <col min="7226" max="7226" width="0" style="22" hidden="1" customWidth="1"/>
    <col min="7227" max="7227" width="3.7109375" style="22" customWidth="1"/>
    <col min="7228" max="7228" width="17.28515625" style="22" customWidth="1"/>
    <col min="7229" max="7229" width="12.85546875" style="22" customWidth="1"/>
    <col min="7230" max="7230" width="15.5703125" style="22" customWidth="1"/>
    <col min="7231" max="7231" width="17" style="22" customWidth="1"/>
    <col min="7232" max="7232" width="7.140625" style="22" bestFit="1" customWidth="1"/>
    <col min="7233" max="7233" width="6.5703125" style="22" bestFit="1" customWidth="1"/>
    <col min="7234" max="7234" width="9" style="22" customWidth="1"/>
    <col min="7235" max="7236" width="3.28515625" style="22" customWidth="1"/>
    <col min="7237" max="7238" width="4.5703125" style="22" customWidth="1"/>
    <col min="7239" max="7239" width="4" style="22" customWidth="1"/>
    <col min="7240" max="7240" width="9.42578125" style="22" bestFit="1" customWidth="1"/>
    <col min="7241" max="7241" width="4.140625" style="22" customWidth="1"/>
    <col min="7242" max="7424" width="11.42578125" style="22"/>
    <col min="7425" max="7425" width="9.42578125" style="22" customWidth="1"/>
    <col min="7426" max="7426" width="11.42578125" style="22" customWidth="1"/>
    <col min="7427" max="7427" width="7.5703125" style="22" customWidth="1"/>
    <col min="7428" max="7430" width="6.140625" style="22" customWidth="1"/>
    <col min="7431" max="7431" width="8.7109375" style="22" customWidth="1"/>
    <col min="7432" max="7432" width="2.7109375" style="22" bestFit="1" customWidth="1"/>
    <col min="7433" max="7433" width="13.140625" style="22" customWidth="1"/>
    <col min="7434" max="7434" width="8.85546875" style="22" customWidth="1"/>
    <col min="7435" max="7435" width="8" style="22" customWidth="1"/>
    <col min="7436" max="7438" width="7.7109375" style="22" customWidth="1"/>
    <col min="7439" max="7439" width="4.7109375" style="22" customWidth="1"/>
    <col min="7440" max="7440" width="3.7109375" style="22" customWidth="1"/>
    <col min="7441" max="7441" width="4.42578125" style="22" customWidth="1"/>
    <col min="7442" max="7442" width="4.7109375" style="22" customWidth="1"/>
    <col min="7443" max="7478" width="0" style="22" hidden="1" customWidth="1"/>
    <col min="7479" max="7481" width="3.7109375" style="22" customWidth="1"/>
    <col min="7482" max="7482" width="0" style="22" hidden="1" customWidth="1"/>
    <col min="7483" max="7483" width="3.7109375" style="22" customWidth="1"/>
    <col min="7484" max="7484" width="17.28515625" style="22" customWidth="1"/>
    <col min="7485" max="7485" width="12.85546875" style="22" customWidth="1"/>
    <col min="7486" max="7486" width="15.5703125" style="22" customWidth="1"/>
    <col min="7487" max="7487" width="17" style="22" customWidth="1"/>
    <col min="7488" max="7488" width="7.140625" style="22" bestFit="1" customWidth="1"/>
    <col min="7489" max="7489" width="6.5703125" style="22" bestFit="1" customWidth="1"/>
    <col min="7490" max="7490" width="9" style="22" customWidth="1"/>
    <col min="7491" max="7492" width="3.28515625" style="22" customWidth="1"/>
    <col min="7493" max="7494" width="4.5703125" style="22" customWidth="1"/>
    <col min="7495" max="7495" width="4" style="22" customWidth="1"/>
    <col min="7496" max="7496" width="9.42578125" style="22" bestFit="1" customWidth="1"/>
    <col min="7497" max="7497" width="4.140625" style="22" customWidth="1"/>
    <col min="7498" max="7680" width="11.42578125" style="22"/>
    <col min="7681" max="7681" width="9.42578125" style="22" customWidth="1"/>
    <col min="7682" max="7682" width="11.42578125" style="22" customWidth="1"/>
    <col min="7683" max="7683" width="7.5703125" style="22" customWidth="1"/>
    <col min="7684" max="7686" width="6.140625" style="22" customWidth="1"/>
    <col min="7687" max="7687" width="8.7109375" style="22" customWidth="1"/>
    <col min="7688" max="7688" width="2.7109375" style="22" bestFit="1" customWidth="1"/>
    <col min="7689" max="7689" width="13.140625" style="22" customWidth="1"/>
    <col min="7690" max="7690" width="8.85546875" style="22" customWidth="1"/>
    <col min="7691" max="7691" width="8" style="22" customWidth="1"/>
    <col min="7692" max="7694" width="7.7109375" style="22" customWidth="1"/>
    <col min="7695" max="7695" width="4.7109375" style="22" customWidth="1"/>
    <col min="7696" max="7696" width="3.7109375" style="22" customWidth="1"/>
    <col min="7697" max="7697" width="4.42578125" style="22" customWidth="1"/>
    <col min="7698" max="7698" width="4.7109375" style="22" customWidth="1"/>
    <col min="7699" max="7734" width="0" style="22" hidden="1" customWidth="1"/>
    <col min="7735" max="7737" width="3.7109375" style="22" customWidth="1"/>
    <col min="7738" max="7738" width="0" style="22" hidden="1" customWidth="1"/>
    <col min="7739" max="7739" width="3.7109375" style="22" customWidth="1"/>
    <col min="7740" max="7740" width="17.28515625" style="22" customWidth="1"/>
    <col min="7741" max="7741" width="12.85546875" style="22" customWidth="1"/>
    <col min="7742" max="7742" width="15.5703125" style="22" customWidth="1"/>
    <col min="7743" max="7743" width="17" style="22" customWidth="1"/>
    <col min="7744" max="7744" width="7.140625" style="22" bestFit="1" customWidth="1"/>
    <col min="7745" max="7745" width="6.5703125" style="22" bestFit="1" customWidth="1"/>
    <col min="7746" max="7746" width="9" style="22" customWidth="1"/>
    <col min="7747" max="7748" width="3.28515625" style="22" customWidth="1"/>
    <col min="7749" max="7750" width="4.5703125" style="22" customWidth="1"/>
    <col min="7751" max="7751" width="4" style="22" customWidth="1"/>
    <col min="7752" max="7752" width="9.42578125" style="22" bestFit="1" customWidth="1"/>
    <col min="7753" max="7753" width="4.140625" style="22" customWidth="1"/>
    <col min="7754" max="7936" width="11.42578125" style="22"/>
    <col min="7937" max="7937" width="9.42578125" style="22" customWidth="1"/>
    <col min="7938" max="7938" width="11.42578125" style="22" customWidth="1"/>
    <col min="7939" max="7939" width="7.5703125" style="22" customWidth="1"/>
    <col min="7940" max="7942" width="6.140625" style="22" customWidth="1"/>
    <col min="7943" max="7943" width="8.7109375" style="22" customWidth="1"/>
    <col min="7944" max="7944" width="2.7109375" style="22" bestFit="1" customWidth="1"/>
    <col min="7945" max="7945" width="13.140625" style="22" customWidth="1"/>
    <col min="7946" max="7946" width="8.85546875" style="22" customWidth="1"/>
    <col min="7947" max="7947" width="8" style="22" customWidth="1"/>
    <col min="7948" max="7950" width="7.7109375" style="22" customWidth="1"/>
    <col min="7951" max="7951" width="4.7109375" style="22" customWidth="1"/>
    <col min="7952" max="7952" width="3.7109375" style="22" customWidth="1"/>
    <col min="7953" max="7953" width="4.42578125" style="22" customWidth="1"/>
    <col min="7954" max="7954" width="4.7109375" style="22" customWidth="1"/>
    <col min="7955" max="7990" width="0" style="22" hidden="1" customWidth="1"/>
    <col min="7991" max="7993" width="3.7109375" style="22" customWidth="1"/>
    <col min="7994" max="7994" width="0" style="22" hidden="1" customWidth="1"/>
    <col min="7995" max="7995" width="3.7109375" style="22" customWidth="1"/>
    <col min="7996" max="7996" width="17.28515625" style="22" customWidth="1"/>
    <col min="7997" max="7997" width="12.85546875" style="22" customWidth="1"/>
    <col min="7998" max="7998" width="15.5703125" style="22" customWidth="1"/>
    <col min="7999" max="7999" width="17" style="22" customWidth="1"/>
    <col min="8000" max="8000" width="7.140625" style="22" bestFit="1" customWidth="1"/>
    <col min="8001" max="8001" width="6.5703125" style="22" bestFit="1" customWidth="1"/>
    <col min="8002" max="8002" width="9" style="22" customWidth="1"/>
    <col min="8003" max="8004" width="3.28515625" style="22" customWidth="1"/>
    <col min="8005" max="8006" width="4.5703125" style="22" customWidth="1"/>
    <col min="8007" max="8007" width="4" style="22" customWidth="1"/>
    <col min="8008" max="8008" width="9.42578125" style="22" bestFit="1" customWidth="1"/>
    <col min="8009" max="8009" width="4.140625" style="22" customWidth="1"/>
    <col min="8010" max="8192" width="11.42578125" style="22"/>
    <col min="8193" max="8193" width="9.42578125" style="22" customWidth="1"/>
    <col min="8194" max="8194" width="11.42578125" style="22" customWidth="1"/>
    <col min="8195" max="8195" width="7.5703125" style="22" customWidth="1"/>
    <col min="8196" max="8198" width="6.140625" style="22" customWidth="1"/>
    <col min="8199" max="8199" width="8.7109375" style="22" customWidth="1"/>
    <col min="8200" max="8200" width="2.7109375" style="22" bestFit="1" customWidth="1"/>
    <col min="8201" max="8201" width="13.140625" style="22" customWidth="1"/>
    <col min="8202" max="8202" width="8.85546875" style="22" customWidth="1"/>
    <col min="8203" max="8203" width="8" style="22" customWidth="1"/>
    <col min="8204" max="8206" width="7.7109375" style="22" customWidth="1"/>
    <col min="8207" max="8207" width="4.7109375" style="22" customWidth="1"/>
    <col min="8208" max="8208" width="3.7109375" style="22" customWidth="1"/>
    <col min="8209" max="8209" width="4.42578125" style="22" customWidth="1"/>
    <col min="8210" max="8210" width="4.7109375" style="22" customWidth="1"/>
    <col min="8211" max="8246" width="0" style="22" hidden="1" customWidth="1"/>
    <col min="8247" max="8249" width="3.7109375" style="22" customWidth="1"/>
    <col min="8250" max="8250" width="0" style="22" hidden="1" customWidth="1"/>
    <col min="8251" max="8251" width="3.7109375" style="22" customWidth="1"/>
    <col min="8252" max="8252" width="17.28515625" style="22" customWidth="1"/>
    <col min="8253" max="8253" width="12.85546875" style="22" customWidth="1"/>
    <col min="8254" max="8254" width="15.5703125" style="22" customWidth="1"/>
    <col min="8255" max="8255" width="17" style="22" customWidth="1"/>
    <col min="8256" max="8256" width="7.140625" style="22" bestFit="1" customWidth="1"/>
    <col min="8257" max="8257" width="6.5703125" style="22" bestFit="1" customWidth="1"/>
    <col min="8258" max="8258" width="9" style="22" customWidth="1"/>
    <col min="8259" max="8260" width="3.28515625" style="22" customWidth="1"/>
    <col min="8261" max="8262" width="4.5703125" style="22" customWidth="1"/>
    <col min="8263" max="8263" width="4" style="22" customWidth="1"/>
    <col min="8264" max="8264" width="9.42578125" style="22" bestFit="1" customWidth="1"/>
    <col min="8265" max="8265" width="4.140625" style="22" customWidth="1"/>
    <col min="8266" max="8448" width="11.42578125" style="22"/>
    <col min="8449" max="8449" width="9.42578125" style="22" customWidth="1"/>
    <col min="8450" max="8450" width="11.42578125" style="22" customWidth="1"/>
    <col min="8451" max="8451" width="7.5703125" style="22" customWidth="1"/>
    <col min="8452" max="8454" width="6.140625" style="22" customWidth="1"/>
    <col min="8455" max="8455" width="8.7109375" style="22" customWidth="1"/>
    <col min="8456" max="8456" width="2.7109375" style="22" bestFit="1" customWidth="1"/>
    <col min="8457" max="8457" width="13.140625" style="22" customWidth="1"/>
    <col min="8458" max="8458" width="8.85546875" style="22" customWidth="1"/>
    <col min="8459" max="8459" width="8" style="22" customWidth="1"/>
    <col min="8460" max="8462" width="7.7109375" style="22" customWidth="1"/>
    <col min="8463" max="8463" width="4.7109375" style="22" customWidth="1"/>
    <col min="8464" max="8464" width="3.7109375" style="22" customWidth="1"/>
    <col min="8465" max="8465" width="4.42578125" style="22" customWidth="1"/>
    <col min="8466" max="8466" width="4.7109375" style="22" customWidth="1"/>
    <col min="8467" max="8502" width="0" style="22" hidden="1" customWidth="1"/>
    <col min="8503" max="8505" width="3.7109375" style="22" customWidth="1"/>
    <col min="8506" max="8506" width="0" style="22" hidden="1" customWidth="1"/>
    <col min="8507" max="8507" width="3.7109375" style="22" customWidth="1"/>
    <col min="8508" max="8508" width="17.28515625" style="22" customWidth="1"/>
    <col min="8509" max="8509" width="12.85546875" style="22" customWidth="1"/>
    <col min="8510" max="8510" width="15.5703125" style="22" customWidth="1"/>
    <col min="8511" max="8511" width="17" style="22" customWidth="1"/>
    <col min="8512" max="8512" width="7.140625" style="22" bestFit="1" customWidth="1"/>
    <col min="8513" max="8513" width="6.5703125" style="22" bestFit="1" customWidth="1"/>
    <col min="8514" max="8514" width="9" style="22" customWidth="1"/>
    <col min="8515" max="8516" width="3.28515625" style="22" customWidth="1"/>
    <col min="8517" max="8518" width="4.5703125" style="22" customWidth="1"/>
    <col min="8519" max="8519" width="4" style="22" customWidth="1"/>
    <col min="8520" max="8520" width="9.42578125" style="22" bestFit="1" customWidth="1"/>
    <col min="8521" max="8521" width="4.140625" style="22" customWidth="1"/>
    <col min="8522" max="8704" width="11.42578125" style="22"/>
    <col min="8705" max="8705" width="9.42578125" style="22" customWidth="1"/>
    <col min="8706" max="8706" width="11.42578125" style="22" customWidth="1"/>
    <col min="8707" max="8707" width="7.5703125" style="22" customWidth="1"/>
    <col min="8708" max="8710" width="6.140625" style="22" customWidth="1"/>
    <col min="8711" max="8711" width="8.7109375" style="22" customWidth="1"/>
    <col min="8712" max="8712" width="2.7109375" style="22" bestFit="1" customWidth="1"/>
    <col min="8713" max="8713" width="13.140625" style="22" customWidth="1"/>
    <col min="8714" max="8714" width="8.85546875" style="22" customWidth="1"/>
    <col min="8715" max="8715" width="8" style="22" customWidth="1"/>
    <col min="8716" max="8718" width="7.7109375" style="22" customWidth="1"/>
    <col min="8719" max="8719" width="4.7109375" style="22" customWidth="1"/>
    <col min="8720" max="8720" width="3.7109375" style="22" customWidth="1"/>
    <col min="8721" max="8721" width="4.42578125" style="22" customWidth="1"/>
    <col min="8722" max="8722" width="4.7109375" style="22" customWidth="1"/>
    <col min="8723" max="8758" width="0" style="22" hidden="1" customWidth="1"/>
    <col min="8759" max="8761" width="3.7109375" style="22" customWidth="1"/>
    <col min="8762" max="8762" width="0" style="22" hidden="1" customWidth="1"/>
    <col min="8763" max="8763" width="3.7109375" style="22" customWidth="1"/>
    <col min="8764" max="8764" width="17.28515625" style="22" customWidth="1"/>
    <col min="8765" max="8765" width="12.85546875" style="22" customWidth="1"/>
    <col min="8766" max="8766" width="15.5703125" style="22" customWidth="1"/>
    <col min="8767" max="8767" width="17" style="22" customWidth="1"/>
    <col min="8768" max="8768" width="7.140625" style="22" bestFit="1" customWidth="1"/>
    <col min="8769" max="8769" width="6.5703125" style="22" bestFit="1" customWidth="1"/>
    <col min="8770" max="8770" width="9" style="22" customWidth="1"/>
    <col min="8771" max="8772" width="3.28515625" style="22" customWidth="1"/>
    <col min="8773" max="8774" width="4.5703125" style="22" customWidth="1"/>
    <col min="8775" max="8775" width="4" style="22" customWidth="1"/>
    <col min="8776" max="8776" width="9.42578125" style="22" bestFit="1" customWidth="1"/>
    <col min="8777" max="8777" width="4.140625" style="22" customWidth="1"/>
    <col min="8778" max="8960" width="11.42578125" style="22"/>
    <col min="8961" max="8961" width="9.42578125" style="22" customWidth="1"/>
    <col min="8962" max="8962" width="11.42578125" style="22" customWidth="1"/>
    <col min="8963" max="8963" width="7.5703125" style="22" customWidth="1"/>
    <col min="8964" max="8966" width="6.140625" style="22" customWidth="1"/>
    <col min="8967" max="8967" width="8.7109375" style="22" customWidth="1"/>
    <col min="8968" max="8968" width="2.7109375" style="22" bestFit="1" customWidth="1"/>
    <col min="8969" max="8969" width="13.140625" style="22" customWidth="1"/>
    <col min="8970" max="8970" width="8.85546875" style="22" customWidth="1"/>
    <col min="8971" max="8971" width="8" style="22" customWidth="1"/>
    <col min="8972" max="8974" width="7.7109375" style="22" customWidth="1"/>
    <col min="8975" max="8975" width="4.7109375" style="22" customWidth="1"/>
    <col min="8976" max="8976" width="3.7109375" style="22" customWidth="1"/>
    <col min="8977" max="8977" width="4.42578125" style="22" customWidth="1"/>
    <col min="8978" max="8978" width="4.7109375" style="22" customWidth="1"/>
    <col min="8979" max="9014" width="0" style="22" hidden="1" customWidth="1"/>
    <col min="9015" max="9017" width="3.7109375" style="22" customWidth="1"/>
    <col min="9018" max="9018" width="0" style="22" hidden="1" customWidth="1"/>
    <col min="9019" max="9019" width="3.7109375" style="22" customWidth="1"/>
    <col min="9020" max="9020" width="17.28515625" style="22" customWidth="1"/>
    <col min="9021" max="9021" width="12.85546875" style="22" customWidth="1"/>
    <col min="9022" max="9022" width="15.5703125" style="22" customWidth="1"/>
    <col min="9023" max="9023" width="17" style="22" customWidth="1"/>
    <col min="9024" max="9024" width="7.140625" style="22" bestFit="1" customWidth="1"/>
    <col min="9025" max="9025" width="6.5703125" style="22" bestFit="1" customWidth="1"/>
    <col min="9026" max="9026" width="9" style="22" customWidth="1"/>
    <col min="9027" max="9028" width="3.28515625" style="22" customWidth="1"/>
    <col min="9029" max="9030" width="4.5703125" style="22" customWidth="1"/>
    <col min="9031" max="9031" width="4" style="22" customWidth="1"/>
    <col min="9032" max="9032" width="9.42578125" style="22" bestFit="1" customWidth="1"/>
    <col min="9033" max="9033" width="4.140625" style="22" customWidth="1"/>
    <col min="9034" max="9216" width="11.42578125" style="22"/>
    <col min="9217" max="9217" width="9.42578125" style="22" customWidth="1"/>
    <col min="9218" max="9218" width="11.42578125" style="22" customWidth="1"/>
    <col min="9219" max="9219" width="7.5703125" style="22" customWidth="1"/>
    <col min="9220" max="9222" width="6.140625" style="22" customWidth="1"/>
    <col min="9223" max="9223" width="8.7109375" style="22" customWidth="1"/>
    <col min="9224" max="9224" width="2.7109375" style="22" bestFit="1" customWidth="1"/>
    <col min="9225" max="9225" width="13.140625" style="22" customWidth="1"/>
    <col min="9226" max="9226" width="8.85546875" style="22" customWidth="1"/>
    <col min="9227" max="9227" width="8" style="22" customWidth="1"/>
    <col min="9228" max="9230" width="7.7109375" style="22" customWidth="1"/>
    <col min="9231" max="9231" width="4.7109375" style="22" customWidth="1"/>
    <col min="9232" max="9232" width="3.7109375" style="22" customWidth="1"/>
    <col min="9233" max="9233" width="4.42578125" style="22" customWidth="1"/>
    <col min="9234" max="9234" width="4.7109375" style="22" customWidth="1"/>
    <col min="9235" max="9270" width="0" style="22" hidden="1" customWidth="1"/>
    <col min="9271" max="9273" width="3.7109375" style="22" customWidth="1"/>
    <col min="9274" max="9274" width="0" style="22" hidden="1" customWidth="1"/>
    <col min="9275" max="9275" width="3.7109375" style="22" customWidth="1"/>
    <col min="9276" max="9276" width="17.28515625" style="22" customWidth="1"/>
    <col min="9277" max="9277" width="12.85546875" style="22" customWidth="1"/>
    <col min="9278" max="9278" width="15.5703125" style="22" customWidth="1"/>
    <col min="9279" max="9279" width="17" style="22" customWidth="1"/>
    <col min="9280" max="9280" width="7.140625" style="22" bestFit="1" customWidth="1"/>
    <col min="9281" max="9281" width="6.5703125" style="22" bestFit="1" customWidth="1"/>
    <col min="9282" max="9282" width="9" style="22" customWidth="1"/>
    <col min="9283" max="9284" width="3.28515625" style="22" customWidth="1"/>
    <col min="9285" max="9286" width="4.5703125" style="22" customWidth="1"/>
    <col min="9287" max="9287" width="4" style="22" customWidth="1"/>
    <col min="9288" max="9288" width="9.42578125" style="22" bestFit="1" customWidth="1"/>
    <col min="9289" max="9289" width="4.140625" style="22" customWidth="1"/>
    <col min="9290" max="9472" width="11.42578125" style="22"/>
    <col min="9473" max="9473" width="9.42578125" style="22" customWidth="1"/>
    <col min="9474" max="9474" width="11.42578125" style="22" customWidth="1"/>
    <col min="9475" max="9475" width="7.5703125" style="22" customWidth="1"/>
    <col min="9476" max="9478" width="6.140625" style="22" customWidth="1"/>
    <col min="9479" max="9479" width="8.7109375" style="22" customWidth="1"/>
    <col min="9480" max="9480" width="2.7109375" style="22" bestFit="1" customWidth="1"/>
    <col min="9481" max="9481" width="13.140625" style="22" customWidth="1"/>
    <col min="9482" max="9482" width="8.85546875" style="22" customWidth="1"/>
    <col min="9483" max="9483" width="8" style="22" customWidth="1"/>
    <col min="9484" max="9486" width="7.7109375" style="22" customWidth="1"/>
    <col min="9487" max="9487" width="4.7109375" style="22" customWidth="1"/>
    <col min="9488" max="9488" width="3.7109375" style="22" customWidth="1"/>
    <col min="9489" max="9489" width="4.42578125" style="22" customWidth="1"/>
    <col min="9490" max="9490" width="4.7109375" style="22" customWidth="1"/>
    <col min="9491" max="9526" width="0" style="22" hidden="1" customWidth="1"/>
    <col min="9527" max="9529" width="3.7109375" style="22" customWidth="1"/>
    <col min="9530" max="9530" width="0" style="22" hidden="1" customWidth="1"/>
    <col min="9531" max="9531" width="3.7109375" style="22" customWidth="1"/>
    <col min="9532" max="9532" width="17.28515625" style="22" customWidth="1"/>
    <col min="9533" max="9533" width="12.85546875" style="22" customWidth="1"/>
    <col min="9534" max="9534" width="15.5703125" style="22" customWidth="1"/>
    <col min="9535" max="9535" width="17" style="22" customWidth="1"/>
    <col min="9536" max="9536" width="7.140625" style="22" bestFit="1" customWidth="1"/>
    <col min="9537" max="9537" width="6.5703125" style="22" bestFit="1" customWidth="1"/>
    <col min="9538" max="9538" width="9" style="22" customWidth="1"/>
    <col min="9539" max="9540" width="3.28515625" style="22" customWidth="1"/>
    <col min="9541" max="9542" width="4.5703125" style="22" customWidth="1"/>
    <col min="9543" max="9543" width="4" style="22" customWidth="1"/>
    <col min="9544" max="9544" width="9.42578125" style="22" bestFit="1" customWidth="1"/>
    <col min="9545" max="9545" width="4.140625" style="22" customWidth="1"/>
    <col min="9546" max="9728" width="11.42578125" style="22"/>
    <col min="9729" max="9729" width="9.42578125" style="22" customWidth="1"/>
    <col min="9730" max="9730" width="11.42578125" style="22" customWidth="1"/>
    <col min="9731" max="9731" width="7.5703125" style="22" customWidth="1"/>
    <col min="9732" max="9734" width="6.140625" style="22" customWidth="1"/>
    <col min="9735" max="9735" width="8.7109375" style="22" customWidth="1"/>
    <col min="9736" max="9736" width="2.7109375" style="22" bestFit="1" customWidth="1"/>
    <col min="9737" max="9737" width="13.140625" style="22" customWidth="1"/>
    <col min="9738" max="9738" width="8.85546875" style="22" customWidth="1"/>
    <col min="9739" max="9739" width="8" style="22" customWidth="1"/>
    <col min="9740" max="9742" width="7.7109375" style="22" customWidth="1"/>
    <col min="9743" max="9743" width="4.7109375" style="22" customWidth="1"/>
    <col min="9744" max="9744" width="3.7109375" style="22" customWidth="1"/>
    <col min="9745" max="9745" width="4.42578125" style="22" customWidth="1"/>
    <col min="9746" max="9746" width="4.7109375" style="22" customWidth="1"/>
    <col min="9747" max="9782" width="0" style="22" hidden="1" customWidth="1"/>
    <col min="9783" max="9785" width="3.7109375" style="22" customWidth="1"/>
    <col min="9786" max="9786" width="0" style="22" hidden="1" customWidth="1"/>
    <col min="9787" max="9787" width="3.7109375" style="22" customWidth="1"/>
    <col min="9788" max="9788" width="17.28515625" style="22" customWidth="1"/>
    <col min="9789" max="9789" width="12.85546875" style="22" customWidth="1"/>
    <col min="9790" max="9790" width="15.5703125" style="22" customWidth="1"/>
    <col min="9791" max="9791" width="17" style="22" customWidth="1"/>
    <col min="9792" max="9792" width="7.140625" style="22" bestFit="1" customWidth="1"/>
    <col min="9793" max="9793" width="6.5703125" style="22" bestFit="1" customWidth="1"/>
    <col min="9794" max="9794" width="9" style="22" customWidth="1"/>
    <col min="9795" max="9796" width="3.28515625" style="22" customWidth="1"/>
    <col min="9797" max="9798" width="4.5703125" style="22" customWidth="1"/>
    <col min="9799" max="9799" width="4" style="22" customWidth="1"/>
    <col min="9800" max="9800" width="9.42578125" style="22" bestFit="1" customWidth="1"/>
    <col min="9801" max="9801" width="4.140625" style="22" customWidth="1"/>
    <col min="9802" max="9984" width="11.42578125" style="22"/>
    <col min="9985" max="9985" width="9.42578125" style="22" customWidth="1"/>
    <col min="9986" max="9986" width="11.42578125" style="22" customWidth="1"/>
    <col min="9987" max="9987" width="7.5703125" style="22" customWidth="1"/>
    <col min="9988" max="9990" width="6.140625" style="22" customWidth="1"/>
    <col min="9991" max="9991" width="8.7109375" style="22" customWidth="1"/>
    <col min="9992" max="9992" width="2.7109375" style="22" bestFit="1" customWidth="1"/>
    <col min="9993" max="9993" width="13.140625" style="22" customWidth="1"/>
    <col min="9994" max="9994" width="8.85546875" style="22" customWidth="1"/>
    <col min="9995" max="9995" width="8" style="22" customWidth="1"/>
    <col min="9996" max="9998" width="7.7109375" style="22" customWidth="1"/>
    <col min="9999" max="9999" width="4.7109375" style="22" customWidth="1"/>
    <col min="10000" max="10000" width="3.7109375" style="22" customWidth="1"/>
    <col min="10001" max="10001" width="4.42578125" style="22" customWidth="1"/>
    <col min="10002" max="10002" width="4.7109375" style="22" customWidth="1"/>
    <col min="10003" max="10038" width="0" style="22" hidden="1" customWidth="1"/>
    <col min="10039" max="10041" width="3.7109375" style="22" customWidth="1"/>
    <col min="10042" max="10042" width="0" style="22" hidden="1" customWidth="1"/>
    <col min="10043" max="10043" width="3.7109375" style="22" customWidth="1"/>
    <col min="10044" max="10044" width="17.28515625" style="22" customWidth="1"/>
    <col min="10045" max="10045" width="12.85546875" style="22" customWidth="1"/>
    <col min="10046" max="10046" width="15.5703125" style="22" customWidth="1"/>
    <col min="10047" max="10047" width="17" style="22" customWidth="1"/>
    <col min="10048" max="10048" width="7.140625" style="22" bestFit="1" customWidth="1"/>
    <col min="10049" max="10049" width="6.5703125" style="22" bestFit="1" customWidth="1"/>
    <col min="10050" max="10050" width="9" style="22" customWidth="1"/>
    <col min="10051" max="10052" width="3.28515625" style="22" customWidth="1"/>
    <col min="10053" max="10054" width="4.5703125" style="22" customWidth="1"/>
    <col min="10055" max="10055" width="4" style="22" customWidth="1"/>
    <col min="10056" max="10056" width="9.42578125" style="22" bestFit="1" customWidth="1"/>
    <col min="10057" max="10057" width="4.140625" style="22" customWidth="1"/>
    <col min="10058" max="10240" width="11.42578125" style="22"/>
    <col min="10241" max="10241" width="9.42578125" style="22" customWidth="1"/>
    <col min="10242" max="10242" width="11.42578125" style="22" customWidth="1"/>
    <col min="10243" max="10243" width="7.5703125" style="22" customWidth="1"/>
    <col min="10244" max="10246" width="6.140625" style="22" customWidth="1"/>
    <col min="10247" max="10247" width="8.7109375" style="22" customWidth="1"/>
    <col min="10248" max="10248" width="2.7109375" style="22" bestFit="1" customWidth="1"/>
    <col min="10249" max="10249" width="13.140625" style="22" customWidth="1"/>
    <col min="10250" max="10250" width="8.85546875" style="22" customWidth="1"/>
    <col min="10251" max="10251" width="8" style="22" customWidth="1"/>
    <col min="10252" max="10254" width="7.7109375" style="22" customWidth="1"/>
    <col min="10255" max="10255" width="4.7109375" style="22" customWidth="1"/>
    <col min="10256" max="10256" width="3.7109375" style="22" customWidth="1"/>
    <col min="10257" max="10257" width="4.42578125" style="22" customWidth="1"/>
    <col min="10258" max="10258" width="4.7109375" style="22" customWidth="1"/>
    <col min="10259" max="10294" width="0" style="22" hidden="1" customWidth="1"/>
    <col min="10295" max="10297" width="3.7109375" style="22" customWidth="1"/>
    <col min="10298" max="10298" width="0" style="22" hidden="1" customWidth="1"/>
    <col min="10299" max="10299" width="3.7109375" style="22" customWidth="1"/>
    <col min="10300" max="10300" width="17.28515625" style="22" customWidth="1"/>
    <col min="10301" max="10301" width="12.85546875" style="22" customWidth="1"/>
    <col min="10302" max="10302" width="15.5703125" style="22" customWidth="1"/>
    <col min="10303" max="10303" width="17" style="22" customWidth="1"/>
    <col min="10304" max="10304" width="7.140625" style="22" bestFit="1" customWidth="1"/>
    <col min="10305" max="10305" width="6.5703125" style="22" bestFit="1" customWidth="1"/>
    <col min="10306" max="10306" width="9" style="22" customWidth="1"/>
    <col min="10307" max="10308" width="3.28515625" style="22" customWidth="1"/>
    <col min="10309" max="10310" width="4.5703125" style="22" customWidth="1"/>
    <col min="10311" max="10311" width="4" style="22" customWidth="1"/>
    <col min="10312" max="10312" width="9.42578125" style="22" bestFit="1" customWidth="1"/>
    <col min="10313" max="10313" width="4.140625" style="22" customWidth="1"/>
    <col min="10314" max="10496" width="11.42578125" style="22"/>
    <col min="10497" max="10497" width="9.42578125" style="22" customWidth="1"/>
    <col min="10498" max="10498" width="11.42578125" style="22" customWidth="1"/>
    <col min="10499" max="10499" width="7.5703125" style="22" customWidth="1"/>
    <col min="10500" max="10502" width="6.140625" style="22" customWidth="1"/>
    <col min="10503" max="10503" width="8.7109375" style="22" customWidth="1"/>
    <col min="10504" max="10504" width="2.7109375" style="22" bestFit="1" customWidth="1"/>
    <col min="10505" max="10505" width="13.140625" style="22" customWidth="1"/>
    <col min="10506" max="10506" width="8.85546875" style="22" customWidth="1"/>
    <col min="10507" max="10507" width="8" style="22" customWidth="1"/>
    <col min="10508" max="10510" width="7.7109375" style="22" customWidth="1"/>
    <col min="10511" max="10511" width="4.7109375" style="22" customWidth="1"/>
    <col min="10512" max="10512" width="3.7109375" style="22" customWidth="1"/>
    <col min="10513" max="10513" width="4.42578125" style="22" customWidth="1"/>
    <col min="10514" max="10514" width="4.7109375" style="22" customWidth="1"/>
    <col min="10515" max="10550" width="0" style="22" hidden="1" customWidth="1"/>
    <col min="10551" max="10553" width="3.7109375" style="22" customWidth="1"/>
    <col min="10554" max="10554" width="0" style="22" hidden="1" customWidth="1"/>
    <col min="10555" max="10555" width="3.7109375" style="22" customWidth="1"/>
    <col min="10556" max="10556" width="17.28515625" style="22" customWidth="1"/>
    <col min="10557" max="10557" width="12.85546875" style="22" customWidth="1"/>
    <col min="10558" max="10558" width="15.5703125" style="22" customWidth="1"/>
    <col min="10559" max="10559" width="17" style="22" customWidth="1"/>
    <col min="10560" max="10560" width="7.140625" style="22" bestFit="1" customWidth="1"/>
    <col min="10561" max="10561" width="6.5703125" style="22" bestFit="1" customWidth="1"/>
    <col min="10562" max="10562" width="9" style="22" customWidth="1"/>
    <col min="10563" max="10564" width="3.28515625" style="22" customWidth="1"/>
    <col min="10565" max="10566" width="4.5703125" style="22" customWidth="1"/>
    <col min="10567" max="10567" width="4" style="22" customWidth="1"/>
    <col min="10568" max="10568" width="9.42578125" style="22" bestFit="1" customWidth="1"/>
    <col min="10569" max="10569" width="4.140625" style="22" customWidth="1"/>
    <col min="10570" max="10752" width="11.42578125" style="22"/>
    <col min="10753" max="10753" width="9.42578125" style="22" customWidth="1"/>
    <col min="10754" max="10754" width="11.42578125" style="22" customWidth="1"/>
    <col min="10755" max="10755" width="7.5703125" style="22" customWidth="1"/>
    <col min="10756" max="10758" width="6.140625" style="22" customWidth="1"/>
    <col min="10759" max="10759" width="8.7109375" style="22" customWidth="1"/>
    <col min="10760" max="10760" width="2.7109375" style="22" bestFit="1" customWidth="1"/>
    <col min="10761" max="10761" width="13.140625" style="22" customWidth="1"/>
    <col min="10762" max="10762" width="8.85546875" style="22" customWidth="1"/>
    <col min="10763" max="10763" width="8" style="22" customWidth="1"/>
    <col min="10764" max="10766" width="7.7109375" style="22" customWidth="1"/>
    <col min="10767" max="10767" width="4.7109375" style="22" customWidth="1"/>
    <col min="10768" max="10768" width="3.7109375" style="22" customWidth="1"/>
    <col min="10769" max="10769" width="4.42578125" style="22" customWidth="1"/>
    <col min="10770" max="10770" width="4.7109375" style="22" customWidth="1"/>
    <col min="10771" max="10806" width="0" style="22" hidden="1" customWidth="1"/>
    <col min="10807" max="10809" width="3.7109375" style="22" customWidth="1"/>
    <col min="10810" max="10810" width="0" style="22" hidden="1" customWidth="1"/>
    <col min="10811" max="10811" width="3.7109375" style="22" customWidth="1"/>
    <col min="10812" max="10812" width="17.28515625" style="22" customWidth="1"/>
    <col min="10813" max="10813" width="12.85546875" style="22" customWidth="1"/>
    <col min="10814" max="10814" width="15.5703125" style="22" customWidth="1"/>
    <col min="10815" max="10815" width="17" style="22" customWidth="1"/>
    <col min="10816" max="10816" width="7.140625" style="22" bestFit="1" customWidth="1"/>
    <col min="10817" max="10817" width="6.5703125" style="22" bestFit="1" customWidth="1"/>
    <col min="10818" max="10818" width="9" style="22" customWidth="1"/>
    <col min="10819" max="10820" width="3.28515625" style="22" customWidth="1"/>
    <col min="10821" max="10822" width="4.5703125" style="22" customWidth="1"/>
    <col min="10823" max="10823" width="4" style="22" customWidth="1"/>
    <col min="10824" max="10824" width="9.42578125" style="22" bestFit="1" customWidth="1"/>
    <col min="10825" max="10825" width="4.140625" style="22" customWidth="1"/>
    <col min="10826" max="11008" width="11.42578125" style="22"/>
    <col min="11009" max="11009" width="9.42578125" style="22" customWidth="1"/>
    <col min="11010" max="11010" width="11.42578125" style="22" customWidth="1"/>
    <col min="11011" max="11011" width="7.5703125" style="22" customWidth="1"/>
    <col min="11012" max="11014" width="6.140625" style="22" customWidth="1"/>
    <col min="11015" max="11015" width="8.7109375" style="22" customWidth="1"/>
    <col min="11016" max="11016" width="2.7109375" style="22" bestFit="1" customWidth="1"/>
    <col min="11017" max="11017" width="13.140625" style="22" customWidth="1"/>
    <col min="11018" max="11018" width="8.85546875" style="22" customWidth="1"/>
    <col min="11019" max="11019" width="8" style="22" customWidth="1"/>
    <col min="11020" max="11022" width="7.7109375" style="22" customWidth="1"/>
    <col min="11023" max="11023" width="4.7109375" style="22" customWidth="1"/>
    <col min="11024" max="11024" width="3.7109375" style="22" customWidth="1"/>
    <col min="11025" max="11025" width="4.42578125" style="22" customWidth="1"/>
    <col min="11026" max="11026" width="4.7109375" style="22" customWidth="1"/>
    <col min="11027" max="11062" width="0" style="22" hidden="1" customWidth="1"/>
    <col min="11063" max="11065" width="3.7109375" style="22" customWidth="1"/>
    <col min="11066" max="11066" width="0" style="22" hidden="1" customWidth="1"/>
    <col min="11067" max="11067" width="3.7109375" style="22" customWidth="1"/>
    <col min="11068" max="11068" width="17.28515625" style="22" customWidth="1"/>
    <col min="11069" max="11069" width="12.85546875" style="22" customWidth="1"/>
    <col min="11070" max="11070" width="15.5703125" style="22" customWidth="1"/>
    <col min="11071" max="11071" width="17" style="22" customWidth="1"/>
    <col min="11072" max="11072" width="7.140625" style="22" bestFit="1" customWidth="1"/>
    <col min="11073" max="11073" width="6.5703125" style="22" bestFit="1" customWidth="1"/>
    <col min="11074" max="11074" width="9" style="22" customWidth="1"/>
    <col min="11075" max="11076" width="3.28515625" style="22" customWidth="1"/>
    <col min="11077" max="11078" width="4.5703125" style="22" customWidth="1"/>
    <col min="11079" max="11079" width="4" style="22" customWidth="1"/>
    <col min="11080" max="11080" width="9.42578125" style="22" bestFit="1" customWidth="1"/>
    <col min="11081" max="11081" width="4.140625" style="22" customWidth="1"/>
    <col min="11082" max="11264" width="11.42578125" style="22"/>
    <col min="11265" max="11265" width="9.42578125" style="22" customWidth="1"/>
    <col min="11266" max="11266" width="11.42578125" style="22" customWidth="1"/>
    <col min="11267" max="11267" width="7.5703125" style="22" customWidth="1"/>
    <col min="11268" max="11270" width="6.140625" style="22" customWidth="1"/>
    <col min="11271" max="11271" width="8.7109375" style="22" customWidth="1"/>
    <col min="11272" max="11272" width="2.7109375" style="22" bestFit="1" customWidth="1"/>
    <col min="11273" max="11273" width="13.140625" style="22" customWidth="1"/>
    <col min="11274" max="11274" width="8.85546875" style="22" customWidth="1"/>
    <col min="11275" max="11275" width="8" style="22" customWidth="1"/>
    <col min="11276" max="11278" width="7.7109375" style="22" customWidth="1"/>
    <col min="11279" max="11279" width="4.7109375" style="22" customWidth="1"/>
    <col min="11280" max="11280" width="3.7109375" style="22" customWidth="1"/>
    <col min="11281" max="11281" width="4.42578125" style="22" customWidth="1"/>
    <col min="11282" max="11282" width="4.7109375" style="22" customWidth="1"/>
    <col min="11283" max="11318" width="0" style="22" hidden="1" customWidth="1"/>
    <col min="11319" max="11321" width="3.7109375" style="22" customWidth="1"/>
    <col min="11322" max="11322" width="0" style="22" hidden="1" customWidth="1"/>
    <col min="11323" max="11323" width="3.7109375" style="22" customWidth="1"/>
    <col min="11324" max="11324" width="17.28515625" style="22" customWidth="1"/>
    <col min="11325" max="11325" width="12.85546875" style="22" customWidth="1"/>
    <col min="11326" max="11326" width="15.5703125" style="22" customWidth="1"/>
    <col min="11327" max="11327" width="17" style="22" customWidth="1"/>
    <col min="11328" max="11328" width="7.140625" style="22" bestFit="1" customWidth="1"/>
    <col min="11329" max="11329" width="6.5703125" style="22" bestFit="1" customWidth="1"/>
    <col min="11330" max="11330" width="9" style="22" customWidth="1"/>
    <col min="11331" max="11332" width="3.28515625" style="22" customWidth="1"/>
    <col min="11333" max="11334" width="4.5703125" style="22" customWidth="1"/>
    <col min="11335" max="11335" width="4" style="22" customWidth="1"/>
    <col min="11336" max="11336" width="9.42578125" style="22" bestFit="1" customWidth="1"/>
    <col min="11337" max="11337" width="4.140625" style="22" customWidth="1"/>
    <col min="11338" max="11520" width="11.42578125" style="22"/>
    <col min="11521" max="11521" width="9.42578125" style="22" customWidth="1"/>
    <col min="11522" max="11522" width="11.42578125" style="22" customWidth="1"/>
    <col min="11523" max="11523" width="7.5703125" style="22" customWidth="1"/>
    <col min="11524" max="11526" width="6.140625" style="22" customWidth="1"/>
    <col min="11527" max="11527" width="8.7109375" style="22" customWidth="1"/>
    <col min="11528" max="11528" width="2.7109375" style="22" bestFit="1" customWidth="1"/>
    <col min="11529" max="11529" width="13.140625" style="22" customWidth="1"/>
    <col min="11530" max="11530" width="8.85546875" style="22" customWidth="1"/>
    <col min="11531" max="11531" width="8" style="22" customWidth="1"/>
    <col min="11532" max="11534" width="7.7109375" style="22" customWidth="1"/>
    <col min="11535" max="11535" width="4.7109375" style="22" customWidth="1"/>
    <col min="11536" max="11536" width="3.7109375" style="22" customWidth="1"/>
    <col min="11537" max="11537" width="4.42578125" style="22" customWidth="1"/>
    <col min="11538" max="11538" width="4.7109375" style="22" customWidth="1"/>
    <col min="11539" max="11574" width="0" style="22" hidden="1" customWidth="1"/>
    <col min="11575" max="11577" width="3.7109375" style="22" customWidth="1"/>
    <col min="11578" max="11578" width="0" style="22" hidden="1" customWidth="1"/>
    <col min="11579" max="11579" width="3.7109375" style="22" customWidth="1"/>
    <col min="11580" max="11580" width="17.28515625" style="22" customWidth="1"/>
    <col min="11581" max="11581" width="12.85546875" style="22" customWidth="1"/>
    <col min="11582" max="11582" width="15.5703125" style="22" customWidth="1"/>
    <col min="11583" max="11583" width="17" style="22" customWidth="1"/>
    <col min="11584" max="11584" width="7.140625" style="22" bestFit="1" customWidth="1"/>
    <col min="11585" max="11585" width="6.5703125" style="22" bestFit="1" customWidth="1"/>
    <col min="11586" max="11586" width="9" style="22" customWidth="1"/>
    <col min="11587" max="11588" width="3.28515625" style="22" customWidth="1"/>
    <col min="11589" max="11590" width="4.5703125" style="22" customWidth="1"/>
    <col min="11591" max="11591" width="4" style="22" customWidth="1"/>
    <col min="11592" max="11592" width="9.42578125" style="22" bestFit="1" customWidth="1"/>
    <col min="11593" max="11593" width="4.140625" style="22" customWidth="1"/>
    <col min="11594" max="11776" width="11.42578125" style="22"/>
    <col min="11777" max="11777" width="9.42578125" style="22" customWidth="1"/>
    <col min="11778" max="11778" width="11.42578125" style="22" customWidth="1"/>
    <col min="11779" max="11779" width="7.5703125" style="22" customWidth="1"/>
    <col min="11780" max="11782" width="6.140625" style="22" customWidth="1"/>
    <col min="11783" max="11783" width="8.7109375" style="22" customWidth="1"/>
    <col min="11784" max="11784" width="2.7109375" style="22" bestFit="1" customWidth="1"/>
    <col min="11785" max="11785" width="13.140625" style="22" customWidth="1"/>
    <col min="11786" max="11786" width="8.85546875" style="22" customWidth="1"/>
    <col min="11787" max="11787" width="8" style="22" customWidth="1"/>
    <col min="11788" max="11790" width="7.7109375" style="22" customWidth="1"/>
    <col min="11791" max="11791" width="4.7109375" style="22" customWidth="1"/>
    <col min="11792" max="11792" width="3.7109375" style="22" customWidth="1"/>
    <col min="11793" max="11793" width="4.42578125" style="22" customWidth="1"/>
    <col min="11794" max="11794" width="4.7109375" style="22" customWidth="1"/>
    <col min="11795" max="11830" width="0" style="22" hidden="1" customWidth="1"/>
    <col min="11831" max="11833" width="3.7109375" style="22" customWidth="1"/>
    <col min="11834" max="11834" width="0" style="22" hidden="1" customWidth="1"/>
    <col min="11835" max="11835" width="3.7109375" style="22" customWidth="1"/>
    <col min="11836" max="11836" width="17.28515625" style="22" customWidth="1"/>
    <col min="11837" max="11837" width="12.85546875" style="22" customWidth="1"/>
    <col min="11838" max="11838" width="15.5703125" style="22" customWidth="1"/>
    <col min="11839" max="11839" width="17" style="22" customWidth="1"/>
    <col min="11840" max="11840" width="7.140625" style="22" bestFit="1" customWidth="1"/>
    <col min="11841" max="11841" width="6.5703125" style="22" bestFit="1" customWidth="1"/>
    <col min="11842" max="11842" width="9" style="22" customWidth="1"/>
    <col min="11843" max="11844" width="3.28515625" style="22" customWidth="1"/>
    <col min="11845" max="11846" width="4.5703125" style="22" customWidth="1"/>
    <col min="11847" max="11847" width="4" style="22" customWidth="1"/>
    <col min="11848" max="11848" width="9.42578125" style="22" bestFit="1" customWidth="1"/>
    <col min="11849" max="11849" width="4.140625" style="22" customWidth="1"/>
    <col min="11850" max="12032" width="11.42578125" style="22"/>
    <col min="12033" max="12033" width="9.42578125" style="22" customWidth="1"/>
    <col min="12034" max="12034" width="11.42578125" style="22" customWidth="1"/>
    <col min="12035" max="12035" width="7.5703125" style="22" customWidth="1"/>
    <col min="12036" max="12038" width="6.140625" style="22" customWidth="1"/>
    <col min="12039" max="12039" width="8.7109375" style="22" customWidth="1"/>
    <col min="12040" max="12040" width="2.7109375" style="22" bestFit="1" customWidth="1"/>
    <col min="12041" max="12041" width="13.140625" style="22" customWidth="1"/>
    <col min="12042" max="12042" width="8.85546875" style="22" customWidth="1"/>
    <col min="12043" max="12043" width="8" style="22" customWidth="1"/>
    <col min="12044" max="12046" width="7.7109375" style="22" customWidth="1"/>
    <col min="12047" max="12047" width="4.7109375" style="22" customWidth="1"/>
    <col min="12048" max="12048" width="3.7109375" style="22" customWidth="1"/>
    <col min="12049" max="12049" width="4.42578125" style="22" customWidth="1"/>
    <col min="12050" max="12050" width="4.7109375" style="22" customWidth="1"/>
    <col min="12051" max="12086" width="0" style="22" hidden="1" customWidth="1"/>
    <col min="12087" max="12089" width="3.7109375" style="22" customWidth="1"/>
    <col min="12090" max="12090" width="0" style="22" hidden="1" customWidth="1"/>
    <col min="12091" max="12091" width="3.7109375" style="22" customWidth="1"/>
    <col min="12092" max="12092" width="17.28515625" style="22" customWidth="1"/>
    <col min="12093" max="12093" width="12.85546875" style="22" customWidth="1"/>
    <col min="12094" max="12094" width="15.5703125" style="22" customWidth="1"/>
    <col min="12095" max="12095" width="17" style="22" customWidth="1"/>
    <col min="12096" max="12096" width="7.140625" style="22" bestFit="1" customWidth="1"/>
    <col min="12097" max="12097" width="6.5703125" style="22" bestFit="1" customWidth="1"/>
    <col min="12098" max="12098" width="9" style="22" customWidth="1"/>
    <col min="12099" max="12100" width="3.28515625" style="22" customWidth="1"/>
    <col min="12101" max="12102" width="4.5703125" style="22" customWidth="1"/>
    <col min="12103" max="12103" width="4" style="22" customWidth="1"/>
    <col min="12104" max="12104" width="9.42578125" style="22" bestFit="1" customWidth="1"/>
    <col min="12105" max="12105" width="4.140625" style="22" customWidth="1"/>
    <col min="12106" max="12288" width="11.42578125" style="22"/>
    <col min="12289" max="12289" width="9.42578125" style="22" customWidth="1"/>
    <col min="12290" max="12290" width="11.42578125" style="22" customWidth="1"/>
    <col min="12291" max="12291" width="7.5703125" style="22" customWidth="1"/>
    <col min="12292" max="12294" width="6.140625" style="22" customWidth="1"/>
    <col min="12295" max="12295" width="8.7109375" style="22" customWidth="1"/>
    <col min="12296" max="12296" width="2.7109375" style="22" bestFit="1" customWidth="1"/>
    <col min="12297" max="12297" width="13.140625" style="22" customWidth="1"/>
    <col min="12298" max="12298" width="8.85546875" style="22" customWidth="1"/>
    <col min="12299" max="12299" width="8" style="22" customWidth="1"/>
    <col min="12300" max="12302" width="7.7109375" style="22" customWidth="1"/>
    <col min="12303" max="12303" width="4.7109375" style="22" customWidth="1"/>
    <col min="12304" max="12304" width="3.7109375" style="22" customWidth="1"/>
    <col min="12305" max="12305" width="4.42578125" style="22" customWidth="1"/>
    <col min="12306" max="12306" width="4.7109375" style="22" customWidth="1"/>
    <col min="12307" max="12342" width="0" style="22" hidden="1" customWidth="1"/>
    <col min="12343" max="12345" width="3.7109375" style="22" customWidth="1"/>
    <col min="12346" max="12346" width="0" style="22" hidden="1" customWidth="1"/>
    <col min="12347" max="12347" width="3.7109375" style="22" customWidth="1"/>
    <col min="12348" max="12348" width="17.28515625" style="22" customWidth="1"/>
    <col min="12349" max="12349" width="12.85546875" style="22" customWidth="1"/>
    <col min="12350" max="12350" width="15.5703125" style="22" customWidth="1"/>
    <col min="12351" max="12351" width="17" style="22" customWidth="1"/>
    <col min="12352" max="12352" width="7.140625" style="22" bestFit="1" customWidth="1"/>
    <col min="12353" max="12353" width="6.5703125" style="22" bestFit="1" customWidth="1"/>
    <col min="12354" max="12354" width="9" style="22" customWidth="1"/>
    <col min="12355" max="12356" width="3.28515625" style="22" customWidth="1"/>
    <col min="12357" max="12358" width="4.5703125" style="22" customWidth="1"/>
    <col min="12359" max="12359" width="4" style="22" customWidth="1"/>
    <col min="12360" max="12360" width="9.42578125" style="22" bestFit="1" customWidth="1"/>
    <col min="12361" max="12361" width="4.140625" style="22" customWidth="1"/>
    <col min="12362" max="12544" width="11.42578125" style="22"/>
    <col min="12545" max="12545" width="9.42578125" style="22" customWidth="1"/>
    <col min="12546" max="12546" width="11.42578125" style="22" customWidth="1"/>
    <col min="12547" max="12547" width="7.5703125" style="22" customWidth="1"/>
    <col min="12548" max="12550" width="6.140625" style="22" customWidth="1"/>
    <col min="12551" max="12551" width="8.7109375" style="22" customWidth="1"/>
    <col min="12552" max="12552" width="2.7109375" style="22" bestFit="1" customWidth="1"/>
    <col min="12553" max="12553" width="13.140625" style="22" customWidth="1"/>
    <col min="12554" max="12554" width="8.85546875" style="22" customWidth="1"/>
    <col min="12555" max="12555" width="8" style="22" customWidth="1"/>
    <col min="12556" max="12558" width="7.7109375" style="22" customWidth="1"/>
    <col min="12559" max="12559" width="4.7109375" style="22" customWidth="1"/>
    <col min="12560" max="12560" width="3.7109375" style="22" customWidth="1"/>
    <col min="12561" max="12561" width="4.42578125" style="22" customWidth="1"/>
    <col min="12562" max="12562" width="4.7109375" style="22" customWidth="1"/>
    <col min="12563" max="12598" width="0" style="22" hidden="1" customWidth="1"/>
    <col min="12599" max="12601" width="3.7109375" style="22" customWidth="1"/>
    <col min="12602" max="12602" width="0" style="22" hidden="1" customWidth="1"/>
    <col min="12603" max="12603" width="3.7109375" style="22" customWidth="1"/>
    <col min="12604" max="12604" width="17.28515625" style="22" customWidth="1"/>
    <col min="12605" max="12605" width="12.85546875" style="22" customWidth="1"/>
    <col min="12606" max="12606" width="15.5703125" style="22" customWidth="1"/>
    <col min="12607" max="12607" width="17" style="22" customWidth="1"/>
    <col min="12608" max="12608" width="7.140625" style="22" bestFit="1" customWidth="1"/>
    <col min="12609" max="12609" width="6.5703125" style="22" bestFit="1" customWidth="1"/>
    <col min="12610" max="12610" width="9" style="22" customWidth="1"/>
    <col min="12611" max="12612" width="3.28515625" style="22" customWidth="1"/>
    <col min="12613" max="12614" width="4.5703125" style="22" customWidth="1"/>
    <col min="12615" max="12615" width="4" style="22" customWidth="1"/>
    <col min="12616" max="12616" width="9.42578125" style="22" bestFit="1" customWidth="1"/>
    <col min="12617" max="12617" width="4.140625" style="22" customWidth="1"/>
    <col min="12618" max="12800" width="11.42578125" style="22"/>
    <col min="12801" max="12801" width="9.42578125" style="22" customWidth="1"/>
    <col min="12802" max="12802" width="11.42578125" style="22" customWidth="1"/>
    <col min="12803" max="12803" width="7.5703125" style="22" customWidth="1"/>
    <col min="12804" max="12806" width="6.140625" style="22" customWidth="1"/>
    <col min="12807" max="12807" width="8.7109375" style="22" customWidth="1"/>
    <col min="12808" max="12808" width="2.7109375" style="22" bestFit="1" customWidth="1"/>
    <col min="12809" max="12809" width="13.140625" style="22" customWidth="1"/>
    <col min="12810" max="12810" width="8.85546875" style="22" customWidth="1"/>
    <col min="12811" max="12811" width="8" style="22" customWidth="1"/>
    <col min="12812" max="12814" width="7.7109375" style="22" customWidth="1"/>
    <col min="12815" max="12815" width="4.7109375" style="22" customWidth="1"/>
    <col min="12816" max="12816" width="3.7109375" style="22" customWidth="1"/>
    <col min="12817" max="12817" width="4.42578125" style="22" customWidth="1"/>
    <col min="12818" max="12818" width="4.7109375" style="22" customWidth="1"/>
    <col min="12819" max="12854" width="0" style="22" hidden="1" customWidth="1"/>
    <col min="12855" max="12857" width="3.7109375" style="22" customWidth="1"/>
    <col min="12858" max="12858" width="0" style="22" hidden="1" customWidth="1"/>
    <col min="12859" max="12859" width="3.7109375" style="22" customWidth="1"/>
    <col min="12860" max="12860" width="17.28515625" style="22" customWidth="1"/>
    <col min="12861" max="12861" width="12.85546875" style="22" customWidth="1"/>
    <col min="12862" max="12862" width="15.5703125" style="22" customWidth="1"/>
    <col min="12863" max="12863" width="17" style="22" customWidth="1"/>
    <col min="12864" max="12864" width="7.140625" style="22" bestFit="1" customWidth="1"/>
    <col min="12865" max="12865" width="6.5703125" style="22" bestFit="1" customWidth="1"/>
    <col min="12866" max="12866" width="9" style="22" customWidth="1"/>
    <col min="12867" max="12868" width="3.28515625" style="22" customWidth="1"/>
    <col min="12869" max="12870" width="4.5703125" style="22" customWidth="1"/>
    <col min="12871" max="12871" width="4" style="22" customWidth="1"/>
    <col min="12872" max="12872" width="9.42578125" style="22" bestFit="1" customWidth="1"/>
    <col min="12873" max="12873" width="4.140625" style="22" customWidth="1"/>
    <col min="12874" max="13056" width="11.42578125" style="22"/>
    <col min="13057" max="13057" width="9.42578125" style="22" customWidth="1"/>
    <col min="13058" max="13058" width="11.42578125" style="22" customWidth="1"/>
    <col min="13059" max="13059" width="7.5703125" style="22" customWidth="1"/>
    <col min="13060" max="13062" width="6.140625" style="22" customWidth="1"/>
    <col min="13063" max="13063" width="8.7109375" style="22" customWidth="1"/>
    <col min="13064" max="13064" width="2.7109375" style="22" bestFit="1" customWidth="1"/>
    <col min="13065" max="13065" width="13.140625" style="22" customWidth="1"/>
    <col min="13066" max="13066" width="8.85546875" style="22" customWidth="1"/>
    <col min="13067" max="13067" width="8" style="22" customWidth="1"/>
    <col min="13068" max="13070" width="7.7109375" style="22" customWidth="1"/>
    <col min="13071" max="13071" width="4.7109375" style="22" customWidth="1"/>
    <col min="13072" max="13072" width="3.7109375" style="22" customWidth="1"/>
    <col min="13073" max="13073" width="4.42578125" style="22" customWidth="1"/>
    <col min="13074" max="13074" width="4.7109375" style="22" customWidth="1"/>
    <col min="13075" max="13110" width="0" style="22" hidden="1" customWidth="1"/>
    <col min="13111" max="13113" width="3.7109375" style="22" customWidth="1"/>
    <col min="13114" max="13114" width="0" style="22" hidden="1" customWidth="1"/>
    <col min="13115" max="13115" width="3.7109375" style="22" customWidth="1"/>
    <col min="13116" max="13116" width="17.28515625" style="22" customWidth="1"/>
    <col min="13117" max="13117" width="12.85546875" style="22" customWidth="1"/>
    <col min="13118" max="13118" width="15.5703125" style="22" customWidth="1"/>
    <col min="13119" max="13119" width="17" style="22" customWidth="1"/>
    <col min="13120" max="13120" width="7.140625" style="22" bestFit="1" customWidth="1"/>
    <col min="13121" max="13121" width="6.5703125" style="22" bestFit="1" customWidth="1"/>
    <col min="13122" max="13122" width="9" style="22" customWidth="1"/>
    <col min="13123" max="13124" width="3.28515625" style="22" customWidth="1"/>
    <col min="13125" max="13126" width="4.5703125" style="22" customWidth="1"/>
    <col min="13127" max="13127" width="4" style="22" customWidth="1"/>
    <col min="13128" max="13128" width="9.42578125" style="22" bestFit="1" customWidth="1"/>
    <col min="13129" max="13129" width="4.140625" style="22" customWidth="1"/>
    <col min="13130" max="13312" width="11.42578125" style="22"/>
    <col min="13313" max="13313" width="9.42578125" style="22" customWidth="1"/>
    <col min="13314" max="13314" width="11.42578125" style="22" customWidth="1"/>
    <col min="13315" max="13315" width="7.5703125" style="22" customWidth="1"/>
    <col min="13316" max="13318" width="6.140625" style="22" customWidth="1"/>
    <col min="13319" max="13319" width="8.7109375" style="22" customWidth="1"/>
    <col min="13320" max="13320" width="2.7109375" style="22" bestFit="1" customWidth="1"/>
    <col min="13321" max="13321" width="13.140625" style="22" customWidth="1"/>
    <col min="13322" max="13322" width="8.85546875" style="22" customWidth="1"/>
    <col min="13323" max="13323" width="8" style="22" customWidth="1"/>
    <col min="13324" max="13326" width="7.7109375" style="22" customWidth="1"/>
    <col min="13327" max="13327" width="4.7109375" style="22" customWidth="1"/>
    <col min="13328" max="13328" width="3.7109375" style="22" customWidth="1"/>
    <col min="13329" max="13329" width="4.42578125" style="22" customWidth="1"/>
    <col min="13330" max="13330" width="4.7109375" style="22" customWidth="1"/>
    <col min="13331" max="13366" width="0" style="22" hidden="1" customWidth="1"/>
    <col min="13367" max="13369" width="3.7109375" style="22" customWidth="1"/>
    <col min="13370" max="13370" width="0" style="22" hidden="1" customWidth="1"/>
    <col min="13371" max="13371" width="3.7109375" style="22" customWidth="1"/>
    <col min="13372" max="13372" width="17.28515625" style="22" customWidth="1"/>
    <col min="13373" max="13373" width="12.85546875" style="22" customWidth="1"/>
    <col min="13374" max="13374" width="15.5703125" style="22" customWidth="1"/>
    <col min="13375" max="13375" width="17" style="22" customWidth="1"/>
    <col min="13376" max="13376" width="7.140625" style="22" bestFit="1" customWidth="1"/>
    <col min="13377" max="13377" width="6.5703125" style="22" bestFit="1" customWidth="1"/>
    <col min="13378" max="13378" width="9" style="22" customWidth="1"/>
    <col min="13379" max="13380" width="3.28515625" style="22" customWidth="1"/>
    <col min="13381" max="13382" width="4.5703125" style="22" customWidth="1"/>
    <col min="13383" max="13383" width="4" style="22" customWidth="1"/>
    <col min="13384" max="13384" width="9.42578125" style="22" bestFit="1" customWidth="1"/>
    <col min="13385" max="13385" width="4.140625" style="22" customWidth="1"/>
    <col min="13386" max="13568" width="11.42578125" style="22"/>
    <col min="13569" max="13569" width="9.42578125" style="22" customWidth="1"/>
    <col min="13570" max="13570" width="11.42578125" style="22" customWidth="1"/>
    <col min="13571" max="13571" width="7.5703125" style="22" customWidth="1"/>
    <col min="13572" max="13574" width="6.140625" style="22" customWidth="1"/>
    <col min="13575" max="13575" width="8.7109375" style="22" customWidth="1"/>
    <col min="13576" max="13576" width="2.7109375" style="22" bestFit="1" customWidth="1"/>
    <col min="13577" max="13577" width="13.140625" style="22" customWidth="1"/>
    <col min="13578" max="13578" width="8.85546875" style="22" customWidth="1"/>
    <col min="13579" max="13579" width="8" style="22" customWidth="1"/>
    <col min="13580" max="13582" width="7.7109375" style="22" customWidth="1"/>
    <col min="13583" max="13583" width="4.7109375" style="22" customWidth="1"/>
    <col min="13584" max="13584" width="3.7109375" style="22" customWidth="1"/>
    <col min="13585" max="13585" width="4.42578125" style="22" customWidth="1"/>
    <col min="13586" max="13586" width="4.7109375" style="22" customWidth="1"/>
    <col min="13587" max="13622" width="0" style="22" hidden="1" customWidth="1"/>
    <col min="13623" max="13625" width="3.7109375" style="22" customWidth="1"/>
    <col min="13626" max="13626" width="0" style="22" hidden="1" customWidth="1"/>
    <col min="13627" max="13627" width="3.7109375" style="22" customWidth="1"/>
    <col min="13628" max="13628" width="17.28515625" style="22" customWidth="1"/>
    <col min="13629" max="13629" width="12.85546875" style="22" customWidth="1"/>
    <col min="13630" max="13630" width="15.5703125" style="22" customWidth="1"/>
    <col min="13631" max="13631" width="17" style="22" customWidth="1"/>
    <col min="13632" max="13632" width="7.140625" style="22" bestFit="1" customWidth="1"/>
    <col min="13633" max="13633" width="6.5703125" style="22" bestFit="1" customWidth="1"/>
    <col min="13634" max="13634" width="9" style="22" customWidth="1"/>
    <col min="13635" max="13636" width="3.28515625" style="22" customWidth="1"/>
    <col min="13637" max="13638" width="4.5703125" style="22" customWidth="1"/>
    <col min="13639" max="13639" width="4" style="22" customWidth="1"/>
    <col min="13640" max="13640" width="9.42578125" style="22" bestFit="1" customWidth="1"/>
    <col min="13641" max="13641" width="4.140625" style="22" customWidth="1"/>
    <col min="13642" max="13824" width="11.42578125" style="22"/>
    <col min="13825" max="13825" width="9.42578125" style="22" customWidth="1"/>
    <col min="13826" max="13826" width="11.42578125" style="22" customWidth="1"/>
    <col min="13827" max="13827" width="7.5703125" style="22" customWidth="1"/>
    <col min="13828" max="13830" width="6.140625" style="22" customWidth="1"/>
    <col min="13831" max="13831" width="8.7109375" style="22" customWidth="1"/>
    <col min="13832" max="13832" width="2.7109375" style="22" bestFit="1" customWidth="1"/>
    <col min="13833" max="13833" width="13.140625" style="22" customWidth="1"/>
    <col min="13834" max="13834" width="8.85546875" style="22" customWidth="1"/>
    <col min="13835" max="13835" width="8" style="22" customWidth="1"/>
    <col min="13836" max="13838" width="7.7109375" style="22" customWidth="1"/>
    <col min="13839" max="13839" width="4.7109375" style="22" customWidth="1"/>
    <col min="13840" max="13840" width="3.7109375" style="22" customWidth="1"/>
    <col min="13841" max="13841" width="4.42578125" style="22" customWidth="1"/>
    <col min="13842" max="13842" width="4.7109375" style="22" customWidth="1"/>
    <col min="13843" max="13878" width="0" style="22" hidden="1" customWidth="1"/>
    <col min="13879" max="13881" width="3.7109375" style="22" customWidth="1"/>
    <col min="13882" max="13882" width="0" style="22" hidden="1" customWidth="1"/>
    <col min="13883" max="13883" width="3.7109375" style="22" customWidth="1"/>
    <col min="13884" max="13884" width="17.28515625" style="22" customWidth="1"/>
    <col min="13885" max="13885" width="12.85546875" style="22" customWidth="1"/>
    <col min="13886" max="13886" width="15.5703125" style="22" customWidth="1"/>
    <col min="13887" max="13887" width="17" style="22" customWidth="1"/>
    <col min="13888" max="13888" width="7.140625" style="22" bestFit="1" customWidth="1"/>
    <col min="13889" max="13889" width="6.5703125" style="22" bestFit="1" customWidth="1"/>
    <col min="13890" max="13890" width="9" style="22" customWidth="1"/>
    <col min="13891" max="13892" width="3.28515625" style="22" customWidth="1"/>
    <col min="13893" max="13894" width="4.5703125" style="22" customWidth="1"/>
    <col min="13895" max="13895" width="4" style="22" customWidth="1"/>
    <col min="13896" max="13896" width="9.42578125" style="22" bestFit="1" customWidth="1"/>
    <col min="13897" max="13897" width="4.140625" style="22" customWidth="1"/>
    <col min="13898" max="14080" width="11.42578125" style="22"/>
    <col min="14081" max="14081" width="9.42578125" style="22" customWidth="1"/>
    <col min="14082" max="14082" width="11.42578125" style="22" customWidth="1"/>
    <col min="14083" max="14083" width="7.5703125" style="22" customWidth="1"/>
    <col min="14084" max="14086" width="6.140625" style="22" customWidth="1"/>
    <col min="14087" max="14087" width="8.7109375" style="22" customWidth="1"/>
    <col min="14088" max="14088" width="2.7109375" style="22" bestFit="1" customWidth="1"/>
    <col min="14089" max="14089" width="13.140625" style="22" customWidth="1"/>
    <col min="14090" max="14090" width="8.85546875" style="22" customWidth="1"/>
    <col min="14091" max="14091" width="8" style="22" customWidth="1"/>
    <col min="14092" max="14094" width="7.7109375" style="22" customWidth="1"/>
    <col min="14095" max="14095" width="4.7109375" style="22" customWidth="1"/>
    <col min="14096" max="14096" width="3.7109375" style="22" customWidth="1"/>
    <col min="14097" max="14097" width="4.42578125" style="22" customWidth="1"/>
    <col min="14098" max="14098" width="4.7109375" style="22" customWidth="1"/>
    <col min="14099" max="14134" width="0" style="22" hidden="1" customWidth="1"/>
    <col min="14135" max="14137" width="3.7109375" style="22" customWidth="1"/>
    <col min="14138" max="14138" width="0" style="22" hidden="1" customWidth="1"/>
    <col min="14139" max="14139" width="3.7109375" style="22" customWidth="1"/>
    <col min="14140" max="14140" width="17.28515625" style="22" customWidth="1"/>
    <col min="14141" max="14141" width="12.85546875" style="22" customWidth="1"/>
    <col min="14142" max="14142" width="15.5703125" style="22" customWidth="1"/>
    <col min="14143" max="14143" width="17" style="22" customWidth="1"/>
    <col min="14144" max="14144" width="7.140625" style="22" bestFit="1" customWidth="1"/>
    <col min="14145" max="14145" width="6.5703125" style="22" bestFit="1" customWidth="1"/>
    <col min="14146" max="14146" width="9" style="22" customWidth="1"/>
    <col min="14147" max="14148" width="3.28515625" style="22" customWidth="1"/>
    <col min="14149" max="14150" width="4.5703125" style="22" customWidth="1"/>
    <col min="14151" max="14151" width="4" style="22" customWidth="1"/>
    <col min="14152" max="14152" width="9.42578125" style="22" bestFit="1" customWidth="1"/>
    <col min="14153" max="14153" width="4.140625" style="22" customWidth="1"/>
    <col min="14154" max="14336" width="11.42578125" style="22"/>
    <col min="14337" max="14337" width="9.42578125" style="22" customWidth="1"/>
    <col min="14338" max="14338" width="11.42578125" style="22" customWidth="1"/>
    <col min="14339" max="14339" width="7.5703125" style="22" customWidth="1"/>
    <col min="14340" max="14342" width="6.140625" style="22" customWidth="1"/>
    <col min="14343" max="14343" width="8.7109375" style="22" customWidth="1"/>
    <col min="14344" max="14344" width="2.7109375" style="22" bestFit="1" customWidth="1"/>
    <col min="14345" max="14345" width="13.140625" style="22" customWidth="1"/>
    <col min="14346" max="14346" width="8.85546875" style="22" customWidth="1"/>
    <col min="14347" max="14347" width="8" style="22" customWidth="1"/>
    <col min="14348" max="14350" width="7.7109375" style="22" customWidth="1"/>
    <col min="14351" max="14351" width="4.7109375" style="22" customWidth="1"/>
    <col min="14352" max="14352" width="3.7109375" style="22" customWidth="1"/>
    <col min="14353" max="14353" width="4.42578125" style="22" customWidth="1"/>
    <col min="14354" max="14354" width="4.7109375" style="22" customWidth="1"/>
    <col min="14355" max="14390" width="0" style="22" hidden="1" customWidth="1"/>
    <col min="14391" max="14393" width="3.7109375" style="22" customWidth="1"/>
    <col min="14394" max="14394" width="0" style="22" hidden="1" customWidth="1"/>
    <col min="14395" max="14395" width="3.7109375" style="22" customWidth="1"/>
    <col min="14396" max="14396" width="17.28515625" style="22" customWidth="1"/>
    <col min="14397" max="14397" width="12.85546875" style="22" customWidth="1"/>
    <col min="14398" max="14398" width="15.5703125" style="22" customWidth="1"/>
    <col min="14399" max="14399" width="17" style="22" customWidth="1"/>
    <col min="14400" max="14400" width="7.140625" style="22" bestFit="1" customWidth="1"/>
    <col min="14401" max="14401" width="6.5703125" style="22" bestFit="1" customWidth="1"/>
    <col min="14402" max="14402" width="9" style="22" customWidth="1"/>
    <col min="14403" max="14404" width="3.28515625" style="22" customWidth="1"/>
    <col min="14405" max="14406" width="4.5703125" style="22" customWidth="1"/>
    <col min="14407" max="14407" width="4" style="22" customWidth="1"/>
    <col min="14408" max="14408" width="9.42578125" style="22" bestFit="1" customWidth="1"/>
    <col min="14409" max="14409" width="4.140625" style="22" customWidth="1"/>
    <col min="14410" max="14592" width="11.42578125" style="22"/>
    <col min="14593" max="14593" width="9.42578125" style="22" customWidth="1"/>
    <col min="14594" max="14594" width="11.42578125" style="22" customWidth="1"/>
    <col min="14595" max="14595" width="7.5703125" style="22" customWidth="1"/>
    <col min="14596" max="14598" width="6.140625" style="22" customWidth="1"/>
    <col min="14599" max="14599" width="8.7109375" style="22" customWidth="1"/>
    <col min="14600" max="14600" width="2.7109375" style="22" bestFit="1" customWidth="1"/>
    <col min="14601" max="14601" width="13.140625" style="22" customWidth="1"/>
    <col min="14602" max="14602" width="8.85546875" style="22" customWidth="1"/>
    <col min="14603" max="14603" width="8" style="22" customWidth="1"/>
    <col min="14604" max="14606" width="7.7109375" style="22" customWidth="1"/>
    <col min="14607" max="14607" width="4.7109375" style="22" customWidth="1"/>
    <col min="14608" max="14608" width="3.7109375" style="22" customWidth="1"/>
    <col min="14609" max="14609" width="4.42578125" style="22" customWidth="1"/>
    <col min="14610" max="14610" width="4.7109375" style="22" customWidth="1"/>
    <col min="14611" max="14646" width="0" style="22" hidden="1" customWidth="1"/>
    <col min="14647" max="14649" width="3.7109375" style="22" customWidth="1"/>
    <col min="14650" max="14650" width="0" style="22" hidden="1" customWidth="1"/>
    <col min="14651" max="14651" width="3.7109375" style="22" customWidth="1"/>
    <col min="14652" max="14652" width="17.28515625" style="22" customWidth="1"/>
    <col min="14653" max="14653" width="12.85546875" style="22" customWidth="1"/>
    <col min="14654" max="14654" width="15.5703125" style="22" customWidth="1"/>
    <col min="14655" max="14655" width="17" style="22" customWidth="1"/>
    <col min="14656" max="14656" width="7.140625" style="22" bestFit="1" customWidth="1"/>
    <col min="14657" max="14657" width="6.5703125" style="22" bestFit="1" customWidth="1"/>
    <col min="14658" max="14658" width="9" style="22" customWidth="1"/>
    <col min="14659" max="14660" width="3.28515625" style="22" customWidth="1"/>
    <col min="14661" max="14662" width="4.5703125" style="22" customWidth="1"/>
    <col min="14663" max="14663" width="4" style="22" customWidth="1"/>
    <col min="14664" max="14664" width="9.42578125" style="22" bestFit="1" customWidth="1"/>
    <col min="14665" max="14665" width="4.140625" style="22" customWidth="1"/>
    <col min="14666" max="14848" width="11.42578125" style="22"/>
    <col min="14849" max="14849" width="9.42578125" style="22" customWidth="1"/>
    <col min="14850" max="14850" width="11.42578125" style="22" customWidth="1"/>
    <col min="14851" max="14851" width="7.5703125" style="22" customWidth="1"/>
    <col min="14852" max="14854" width="6.140625" style="22" customWidth="1"/>
    <col min="14855" max="14855" width="8.7109375" style="22" customWidth="1"/>
    <col min="14856" max="14856" width="2.7109375" style="22" bestFit="1" customWidth="1"/>
    <col min="14857" max="14857" width="13.140625" style="22" customWidth="1"/>
    <col min="14858" max="14858" width="8.85546875" style="22" customWidth="1"/>
    <col min="14859" max="14859" width="8" style="22" customWidth="1"/>
    <col min="14860" max="14862" width="7.7109375" style="22" customWidth="1"/>
    <col min="14863" max="14863" width="4.7109375" style="22" customWidth="1"/>
    <col min="14864" max="14864" width="3.7109375" style="22" customWidth="1"/>
    <col min="14865" max="14865" width="4.42578125" style="22" customWidth="1"/>
    <col min="14866" max="14866" width="4.7109375" style="22" customWidth="1"/>
    <col min="14867" max="14902" width="0" style="22" hidden="1" customWidth="1"/>
    <col min="14903" max="14905" width="3.7109375" style="22" customWidth="1"/>
    <col min="14906" max="14906" width="0" style="22" hidden="1" customWidth="1"/>
    <col min="14907" max="14907" width="3.7109375" style="22" customWidth="1"/>
    <col min="14908" max="14908" width="17.28515625" style="22" customWidth="1"/>
    <col min="14909" max="14909" width="12.85546875" style="22" customWidth="1"/>
    <col min="14910" max="14910" width="15.5703125" style="22" customWidth="1"/>
    <col min="14911" max="14911" width="17" style="22" customWidth="1"/>
    <col min="14912" max="14912" width="7.140625" style="22" bestFit="1" customWidth="1"/>
    <col min="14913" max="14913" width="6.5703125" style="22" bestFit="1" customWidth="1"/>
    <col min="14914" max="14914" width="9" style="22" customWidth="1"/>
    <col min="14915" max="14916" width="3.28515625" style="22" customWidth="1"/>
    <col min="14917" max="14918" width="4.5703125" style="22" customWidth="1"/>
    <col min="14919" max="14919" width="4" style="22" customWidth="1"/>
    <col min="14920" max="14920" width="9.42578125" style="22" bestFit="1" customWidth="1"/>
    <col min="14921" max="14921" width="4.140625" style="22" customWidth="1"/>
    <col min="14922" max="15104" width="11.42578125" style="22"/>
    <col min="15105" max="15105" width="9.42578125" style="22" customWidth="1"/>
    <col min="15106" max="15106" width="11.42578125" style="22" customWidth="1"/>
    <col min="15107" max="15107" width="7.5703125" style="22" customWidth="1"/>
    <col min="15108" max="15110" width="6.140625" style="22" customWidth="1"/>
    <col min="15111" max="15111" width="8.7109375" style="22" customWidth="1"/>
    <col min="15112" max="15112" width="2.7109375" style="22" bestFit="1" customWidth="1"/>
    <col min="15113" max="15113" width="13.140625" style="22" customWidth="1"/>
    <col min="15114" max="15114" width="8.85546875" style="22" customWidth="1"/>
    <col min="15115" max="15115" width="8" style="22" customWidth="1"/>
    <col min="15116" max="15118" width="7.7109375" style="22" customWidth="1"/>
    <col min="15119" max="15119" width="4.7109375" style="22" customWidth="1"/>
    <col min="15120" max="15120" width="3.7109375" style="22" customWidth="1"/>
    <col min="15121" max="15121" width="4.42578125" style="22" customWidth="1"/>
    <col min="15122" max="15122" width="4.7109375" style="22" customWidth="1"/>
    <col min="15123" max="15158" width="0" style="22" hidden="1" customWidth="1"/>
    <col min="15159" max="15161" width="3.7109375" style="22" customWidth="1"/>
    <col min="15162" max="15162" width="0" style="22" hidden="1" customWidth="1"/>
    <col min="15163" max="15163" width="3.7109375" style="22" customWidth="1"/>
    <col min="15164" max="15164" width="17.28515625" style="22" customWidth="1"/>
    <col min="15165" max="15165" width="12.85546875" style="22" customWidth="1"/>
    <col min="15166" max="15166" width="15.5703125" style="22" customWidth="1"/>
    <col min="15167" max="15167" width="17" style="22" customWidth="1"/>
    <col min="15168" max="15168" width="7.140625" style="22" bestFit="1" customWidth="1"/>
    <col min="15169" max="15169" width="6.5703125" style="22" bestFit="1" customWidth="1"/>
    <col min="15170" max="15170" width="9" style="22" customWidth="1"/>
    <col min="15171" max="15172" width="3.28515625" style="22" customWidth="1"/>
    <col min="15173" max="15174" width="4.5703125" style="22" customWidth="1"/>
    <col min="15175" max="15175" width="4" style="22" customWidth="1"/>
    <col min="15176" max="15176" width="9.42578125" style="22" bestFit="1" customWidth="1"/>
    <col min="15177" max="15177" width="4.140625" style="22" customWidth="1"/>
    <col min="15178" max="15360" width="11.42578125" style="22"/>
    <col min="15361" max="15361" width="9.42578125" style="22" customWidth="1"/>
    <col min="15362" max="15362" width="11.42578125" style="22" customWidth="1"/>
    <col min="15363" max="15363" width="7.5703125" style="22" customWidth="1"/>
    <col min="15364" max="15366" width="6.140625" style="22" customWidth="1"/>
    <col min="15367" max="15367" width="8.7109375" style="22" customWidth="1"/>
    <col min="15368" max="15368" width="2.7109375" style="22" bestFit="1" customWidth="1"/>
    <col min="15369" max="15369" width="13.140625" style="22" customWidth="1"/>
    <col min="15370" max="15370" width="8.85546875" style="22" customWidth="1"/>
    <col min="15371" max="15371" width="8" style="22" customWidth="1"/>
    <col min="15372" max="15374" width="7.7109375" style="22" customWidth="1"/>
    <col min="15375" max="15375" width="4.7109375" style="22" customWidth="1"/>
    <col min="15376" max="15376" width="3.7109375" style="22" customWidth="1"/>
    <col min="15377" max="15377" width="4.42578125" style="22" customWidth="1"/>
    <col min="15378" max="15378" width="4.7109375" style="22" customWidth="1"/>
    <col min="15379" max="15414" width="0" style="22" hidden="1" customWidth="1"/>
    <col min="15415" max="15417" width="3.7109375" style="22" customWidth="1"/>
    <col min="15418" max="15418" width="0" style="22" hidden="1" customWidth="1"/>
    <col min="15419" max="15419" width="3.7109375" style="22" customWidth="1"/>
    <col min="15420" max="15420" width="17.28515625" style="22" customWidth="1"/>
    <col min="15421" max="15421" width="12.85546875" style="22" customWidth="1"/>
    <col min="15422" max="15422" width="15.5703125" style="22" customWidth="1"/>
    <col min="15423" max="15423" width="17" style="22" customWidth="1"/>
    <col min="15424" max="15424" width="7.140625" style="22" bestFit="1" customWidth="1"/>
    <col min="15425" max="15425" width="6.5703125" style="22" bestFit="1" customWidth="1"/>
    <col min="15426" max="15426" width="9" style="22" customWidth="1"/>
    <col min="15427" max="15428" width="3.28515625" style="22" customWidth="1"/>
    <col min="15429" max="15430" width="4.5703125" style="22" customWidth="1"/>
    <col min="15431" max="15431" width="4" style="22" customWidth="1"/>
    <col min="15432" max="15432" width="9.42578125" style="22" bestFit="1" customWidth="1"/>
    <col min="15433" max="15433" width="4.140625" style="22" customWidth="1"/>
    <col min="15434" max="15616" width="11.42578125" style="22"/>
    <col min="15617" max="15617" width="9.42578125" style="22" customWidth="1"/>
    <col min="15618" max="15618" width="11.42578125" style="22" customWidth="1"/>
    <col min="15619" max="15619" width="7.5703125" style="22" customWidth="1"/>
    <col min="15620" max="15622" width="6.140625" style="22" customWidth="1"/>
    <col min="15623" max="15623" width="8.7109375" style="22" customWidth="1"/>
    <col min="15624" max="15624" width="2.7109375" style="22" bestFit="1" customWidth="1"/>
    <col min="15625" max="15625" width="13.140625" style="22" customWidth="1"/>
    <col min="15626" max="15626" width="8.85546875" style="22" customWidth="1"/>
    <col min="15627" max="15627" width="8" style="22" customWidth="1"/>
    <col min="15628" max="15630" width="7.7109375" style="22" customWidth="1"/>
    <col min="15631" max="15631" width="4.7109375" style="22" customWidth="1"/>
    <col min="15632" max="15632" width="3.7109375" style="22" customWidth="1"/>
    <col min="15633" max="15633" width="4.42578125" style="22" customWidth="1"/>
    <col min="15634" max="15634" width="4.7109375" style="22" customWidth="1"/>
    <col min="15635" max="15670" width="0" style="22" hidden="1" customWidth="1"/>
    <col min="15671" max="15673" width="3.7109375" style="22" customWidth="1"/>
    <col min="15674" max="15674" width="0" style="22" hidden="1" customWidth="1"/>
    <col min="15675" max="15675" width="3.7109375" style="22" customWidth="1"/>
    <col min="15676" max="15676" width="17.28515625" style="22" customWidth="1"/>
    <col min="15677" max="15677" width="12.85546875" style="22" customWidth="1"/>
    <col min="15678" max="15678" width="15.5703125" style="22" customWidth="1"/>
    <col min="15679" max="15679" width="17" style="22" customWidth="1"/>
    <col min="15680" max="15680" width="7.140625" style="22" bestFit="1" customWidth="1"/>
    <col min="15681" max="15681" width="6.5703125" style="22" bestFit="1" customWidth="1"/>
    <col min="15682" max="15682" width="9" style="22" customWidth="1"/>
    <col min="15683" max="15684" width="3.28515625" style="22" customWidth="1"/>
    <col min="15685" max="15686" width="4.5703125" style="22" customWidth="1"/>
    <col min="15687" max="15687" width="4" style="22" customWidth="1"/>
    <col min="15688" max="15688" width="9.42578125" style="22" bestFit="1" customWidth="1"/>
    <col min="15689" max="15689" width="4.140625" style="22" customWidth="1"/>
    <col min="15690" max="15872" width="11.42578125" style="22"/>
    <col min="15873" max="15873" width="9.42578125" style="22" customWidth="1"/>
    <col min="15874" max="15874" width="11.42578125" style="22" customWidth="1"/>
    <col min="15875" max="15875" width="7.5703125" style="22" customWidth="1"/>
    <col min="15876" max="15878" width="6.140625" style="22" customWidth="1"/>
    <col min="15879" max="15879" width="8.7109375" style="22" customWidth="1"/>
    <col min="15880" max="15880" width="2.7109375" style="22" bestFit="1" customWidth="1"/>
    <col min="15881" max="15881" width="13.140625" style="22" customWidth="1"/>
    <col min="15882" max="15882" width="8.85546875" style="22" customWidth="1"/>
    <col min="15883" max="15883" width="8" style="22" customWidth="1"/>
    <col min="15884" max="15886" width="7.7109375" style="22" customWidth="1"/>
    <col min="15887" max="15887" width="4.7109375" style="22" customWidth="1"/>
    <col min="15888" max="15888" width="3.7109375" style="22" customWidth="1"/>
    <col min="15889" max="15889" width="4.42578125" style="22" customWidth="1"/>
    <col min="15890" max="15890" width="4.7109375" style="22" customWidth="1"/>
    <col min="15891" max="15926" width="0" style="22" hidden="1" customWidth="1"/>
    <col min="15927" max="15929" width="3.7109375" style="22" customWidth="1"/>
    <col min="15930" max="15930" width="0" style="22" hidden="1" customWidth="1"/>
    <col min="15931" max="15931" width="3.7109375" style="22" customWidth="1"/>
    <col min="15932" max="15932" width="17.28515625" style="22" customWidth="1"/>
    <col min="15933" max="15933" width="12.85546875" style="22" customWidth="1"/>
    <col min="15934" max="15934" width="15.5703125" style="22" customWidth="1"/>
    <col min="15935" max="15935" width="17" style="22" customWidth="1"/>
    <col min="15936" max="15936" width="7.140625" style="22" bestFit="1" customWidth="1"/>
    <col min="15937" max="15937" width="6.5703125" style="22" bestFit="1" customWidth="1"/>
    <col min="15938" max="15938" width="9" style="22" customWidth="1"/>
    <col min="15939" max="15940" width="3.28515625" style="22" customWidth="1"/>
    <col min="15941" max="15942" width="4.5703125" style="22" customWidth="1"/>
    <col min="15943" max="15943" width="4" style="22" customWidth="1"/>
    <col min="15944" max="15944" width="9.42578125" style="22" bestFit="1" customWidth="1"/>
    <col min="15945" max="15945" width="4.140625" style="22" customWidth="1"/>
    <col min="15946" max="16128" width="11.42578125" style="22"/>
    <col min="16129" max="16129" width="9.42578125" style="22" customWidth="1"/>
    <col min="16130" max="16130" width="11.42578125" style="22" customWidth="1"/>
    <col min="16131" max="16131" width="7.5703125" style="22" customWidth="1"/>
    <col min="16132" max="16134" width="6.140625" style="22" customWidth="1"/>
    <col min="16135" max="16135" width="8.7109375" style="22" customWidth="1"/>
    <col min="16136" max="16136" width="2.7109375" style="22" bestFit="1" customWidth="1"/>
    <col min="16137" max="16137" width="13.140625" style="22" customWidth="1"/>
    <col min="16138" max="16138" width="8.85546875" style="22" customWidth="1"/>
    <col min="16139" max="16139" width="8" style="22" customWidth="1"/>
    <col min="16140" max="16142" width="7.7109375" style="22" customWidth="1"/>
    <col min="16143" max="16143" width="4.7109375" style="22" customWidth="1"/>
    <col min="16144" max="16144" width="3.7109375" style="22" customWidth="1"/>
    <col min="16145" max="16145" width="4.42578125" style="22" customWidth="1"/>
    <col min="16146" max="16146" width="4.7109375" style="22" customWidth="1"/>
    <col min="16147" max="16182" width="0" style="22" hidden="1" customWidth="1"/>
    <col min="16183" max="16185" width="3.7109375" style="22" customWidth="1"/>
    <col min="16186" max="16186" width="0" style="22" hidden="1" customWidth="1"/>
    <col min="16187" max="16187" width="3.7109375" style="22" customWidth="1"/>
    <col min="16188" max="16188" width="17.28515625" style="22" customWidth="1"/>
    <col min="16189" max="16189" width="12.85546875" style="22" customWidth="1"/>
    <col min="16190" max="16190" width="15.5703125" style="22" customWidth="1"/>
    <col min="16191" max="16191" width="17" style="22" customWidth="1"/>
    <col min="16192" max="16192" width="7.140625" style="22" bestFit="1" customWidth="1"/>
    <col min="16193" max="16193" width="6.5703125" style="22" bestFit="1" customWidth="1"/>
    <col min="16194" max="16194" width="9" style="22" customWidth="1"/>
    <col min="16195" max="16196" width="3.28515625" style="22" customWidth="1"/>
    <col min="16197" max="16198" width="4.5703125" style="22" customWidth="1"/>
    <col min="16199" max="16199" width="4" style="22" customWidth="1"/>
    <col min="16200" max="16200" width="9.42578125" style="22" bestFit="1" customWidth="1"/>
    <col min="16201" max="16201" width="4.140625" style="22" customWidth="1"/>
    <col min="16202" max="16384" width="11.42578125" style="22"/>
  </cols>
  <sheetData>
    <row r="1" spans="1:72" s="20" customFormat="1" ht="11.25" customHeight="1" x14ac:dyDescent="0.2">
      <c r="A1" s="771" t="s">
        <v>447</v>
      </c>
      <c r="B1" s="772"/>
      <c r="C1" s="772"/>
      <c r="D1" s="772"/>
      <c r="E1" s="772"/>
      <c r="F1" s="772"/>
      <c r="G1" s="772"/>
      <c r="H1" s="772"/>
      <c r="I1" s="772"/>
      <c r="J1" s="772"/>
      <c r="K1" s="773"/>
      <c r="L1" s="774"/>
      <c r="M1" s="775"/>
      <c r="N1" s="776"/>
      <c r="O1" s="165"/>
      <c r="P1" s="165"/>
      <c r="Q1" s="165"/>
      <c r="R1" s="165"/>
      <c r="S1" s="165"/>
      <c r="T1" s="778"/>
      <c r="U1" s="778"/>
      <c r="V1" s="196"/>
      <c r="W1" s="196"/>
      <c r="X1" s="197"/>
      <c r="Y1" s="197"/>
      <c r="Z1" s="197"/>
      <c r="AA1" s="197"/>
      <c r="AB1" s="197"/>
      <c r="AC1" s="197"/>
      <c r="AD1" s="197"/>
      <c r="AE1" s="197"/>
      <c r="AF1" s="197"/>
      <c r="AG1" s="197"/>
      <c r="AH1" s="197"/>
      <c r="AI1" s="197"/>
      <c r="AJ1" s="197"/>
      <c r="AK1" s="197"/>
      <c r="AL1" s="197"/>
      <c r="AM1" s="197"/>
      <c r="AN1" s="197"/>
      <c r="AO1" s="197"/>
      <c r="AP1" s="197"/>
      <c r="AQ1" s="197"/>
      <c r="AR1" s="197"/>
      <c r="AS1" s="197"/>
      <c r="AT1" s="197"/>
      <c r="AU1" s="197"/>
      <c r="AV1" s="197"/>
      <c r="AW1" s="197"/>
      <c r="AX1" s="197"/>
      <c r="AY1" s="197"/>
      <c r="AZ1" s="197"/>
      <c r="BA1" s="197"/>
      <c r="BB1" s="197"/>
      <c r="BC1" s="197"/>
      <c r="BD1" s="197"/>
      <c r="BE1" s="197"/>
      <c r="BF1" s="197"/>
      <c r="BG1" s="197"/>
      <c r="BH1" s="783" t="s">
        <v>448</v>
      </c>
      <c r="BI1" s="992" t="s">
        <v>276</v>
      </c>
      <c r="BJ1" s="992"/>
      <c r="BK1" s="992"/>
      <c r="BL1" s="993"/>
      <c r="BM1" s="198"/>
      <c r="BN1" s="198"/>
      <c r="BO1" s="790" t="s">
        <v>449</v>
      </c>
      <c r="BP1" s="791"/>
      <c r="BQ1" s="791"/>
      <c r="BR1" s="791"/>
      <c r="BS1" s="791"/>
      <c r="BT1" s="792"/>
    </row>
    <row r="2" spans="1:72" s="20" customFormat="1" ht="11.25" customHeight="1" x14ac:dyDescent="0.2">
      <c r="A2" s="796" t="s">
        <v>450</v>
      </c>
      <c r="B2" s="797"/>
      <c r="C2" s="797"/>
      <c r="D2" s="797"/>
      <c r="E2" s="797"/>
      <c r="F2" s="797"/>
      <c r="G2" s="797"/>
      <c r="H2" s="797"/>
      <c r="I2" s="797"/>
      <c r="J2" s="797"/>
      <c r="K2" s="798"/>
      <c r="L2" s="777"/>
      <c r="M2" s="778"/>
      <c r="N2" s="779"/>
      <c r="O2" s="165"/>
      <c r="P2" s="165"/>
      <c r="Q2" s="165"/>
      <c r="R2" s="165"/>
      <c r="S2" s="165"/>
      <c r="T2" s="778"/>
      <c r="U2" s="778"/>
      <c r="V2" s="196"/>
      <c r="W2" s="196"/>
      <c r="X2" s="197"/>
      <c r="Y2" s="197"/>
      <c r="Z2" s="197"/>
      <c r="AA2" s="197"/>
      <c r="AB2" s="197"/>
      <c r="AC2" s="197"/>
      <c r="AD2" s="197"/>
      <c r="AE2" s="197"/>
      <c r="AF2" s="197"/>
      <c r="AG2" s="197"/>
      <c r="AH2" s="197"/>
      <c r="AI2" s="197"/>
      <c r="AJ2" s="197"/>
      <c r="AK2" s="197"/>
      <c r="AL2" s="197"/>
      <c r="AM2" s="197"/>
      <c r="AN2" s="197"/>
      <c r="AO2" s="197"/>
      <c r="AP2" s="197"/>
      <c r="AQ2" s="197"/>
      <c r="AR2" s="197"/>
      <c r="AS2" s="197"/>
      <c r="AT2" s="197"/>
      <c r="AU2" s="197"/>
      <c r="AV2" s="197"/>
      <c r="AW2" s="197"/>
      <c r="AX2" s="197"/>
      <c r="AY2" s="197"/>
      <c r="AZ2" s="197"/>
      <c r="BA2" s="197"/>
      <c r="BB2" s="197"/>
      <c r="BC2" s="197"/>
      <c r="BD2" s="197"/>
      <c r="BE2" s="197"/>
      <c r="BF2" s="197"/>
      <c r="BG2" s="197"/>
      <c r="BH2" s="784"/>
      <c r="BI2" s="994"/>
      <c r="BJ2" s="994"/>
      <c r="BK2" s="994"/>
      <c r="BL2" s="995"/>
      <c r="BM2" s="199"/>
      <c r="BN2" s="200"/>
      <c r="BO2" s="793"/>
      <c r="BP2" s="794"/>
      <c r="BQ2" s="794"/>
      <c r="BR2" s="794"/>
      <c r="BS2" s="794"/>
      <c r="BT2" s="795"/>
    </row>
    <row r="3" spans="1:72" s="20" customFormat="1" ht="12" customHeight="1" x14ac:dyDescent="0.2">
      <c r="A3" s="172" t="s">
        <v>451</v>
      </c>
      <c r="B3" s="771" t="s">
        <v>452</v>
      </c>
      <c r="C3" s="772"/>
      <c r="D3" s="772"/>
      <c r="E3" s="772"/>
      <c r="F3" s="772"/>
      <c r="G3" s="772"/>
      <c r="H3" s="772"/>
      <c r="I3" s="773"/>
      <c r="J3" s="771" t="s">
        <v>453</v>
      </c>
      <c r="K3" s="773"/>
      <c r="L3" s="777"/>
      <c r="M3" s="778"/>
      <c r="N3" s="779"/>
      <c r="O3" s="165"/>
      <c r="P3" s="165"/>
      <c r="Q3" s="165"/>
      <c r="R3" s="165"/>
      <c r="S3" s="165"/>
      <c r="T3" s="778"/>
      <c r="U3" s="778"/>
      <c r="V3" s="196"/>
      <c r="W3" s="196"/>
      <c r="X3" s="197"/>
      <c r="Y3" s="197"/>
      <c r="Z3" s="197"/>
      <c r="AA3" s="197"/>
      <c r="AB3" s="197"/>
      <c r="AC3" s="197"/>
      <c r="AD3" s="197"/>
      <c r="AE3" s="197"/>
      <c r="AF3" s="197"/>
      <c r="AG3" s="197"/>
      <c r="AH3" s="197"/>
      <c r="AI3" s="197"/>
      <c r="AJ3" s="197"/>
      <c r="AK3" s="197"/>
      <c r="AL3" s="197"/>
      <c r="AM3" s="197"/>
      <c r="AN3" s="197"/>
      <c r="AO3" s="197"/>
      <c r="AP3" s="197"/>
      <c r="AQ3" s="197"/>
      <c r="AR3" s="197"/>
      <c r="AS3" s="197"/>
      <c r="AT3" s="197"/>
      <c r="AU3" s="197"/>
      <c r="AV3" s="197"/>
      <c r="AW3" s="197"/>
      <c r="AX3" s="197"/>
      <c r="AY3" s="197"/>
      <c r="AZ3" s="197"/>
      <c r="BA3" s="197"/>
      <c r="BB3" s="197"/>
      <c r="BC3" s="197"/>
      <c r="BD3" s="197"/>
      <c r="BE3" s="197"/>
      <c r="BF3" s="197"/>
      <c r="BG3" s="197"/>
      <c r="BH3" s="784" t="s">
        <v>454</v>
      </c>
      <c r="BI3" s="1117" t="s">
        <v>677</v>
      </c>
      <c r="BJ3" s="1117"/>
      <c r="BK3" s="1117"/>
      <c r="BL3" s="1395"/>
      <c r="BM3" s="199"/>
      <c r="BN3" s="200"/>
      <c r="BO3" s="805">
        <v>42579</v>
      </c>
      <c r="BP3" s="806"/>
      <c r="BQ3" s="806"/>
      <c r="BR3" s="806"/>
      <c r="BS3" s="806"/>
      <c r="BT3" s="807"/>
    </row>
    <row r="4" spans="1:72" s="20" customFormat="1" ht="18" customHeight="1" x14ac:dyDescent="0.2">
      <c r="A4" s="355" t="s">
        <v>455</v>
      </c>
      <c r="B4" s="811" t="s">
        <v>456</v>
      </c>
      <c r="C4" s="812"/>
      <c r="D4" s="812"/>
      <c r="E4" s="812"/>
      <c r="F4" s="812"/>
      <c r="G4" s="812"/>
      <c r="H4" s="812"/>
      <c r="I4" s="813"/>
      <c r="J4" s="814">
        <v>2</v>
      </c>
      <c r="K4" s="815"/>
      <c r="L4" s="780"/>
      <c r="M4" s="781"/>
      <c r="N4" s="782"/>
      <c r="O4" s="174"/>
      <c r="P4" s="174"/>
      <c r="Q4" s="174"/>
      <c r="R4" s="174"/>
      <c r="S4" s="174"/>
      <c r="T4" s="778"/>
      <c r="U4" s="778"/>
      <c r="V4" s="196"/>
      <c r="W4" s="196"/>
      <c r="X4" s="197"/>
      <c r="Y4" s="197"/>
      <c r="Z4" s="197"/>
      <c r="AA4" s="197"/>
      <c r="AB4" s="197"/>
      <c r="AC4" s="197"/>
      <c r="AD4" s="197"/>
      <c r="AE4" s="197"/>
      <c r="AF4" s="197"/>
      <c r="AG4" s="197"/>
      <c r="AH4" s="197"/>
      <c r="AI4" s="197"/>
      <c r="AJ4" s="197"/>
      <c r="AK4" s="197"/>
      <c r="AL4" s="197"/>
      <c r="AM4" s="197"/>
      <c r="AN4" s="197"/>
      <c r="AO4" s="197"/>
      <c r="AP4" s="197"/>
      <c r="AQ4" s="197"/>
      <c r="AR4" s="197"/>
      <c r="AS4" s="197"/>
      <c r="AT4" s="197"/>
      <c r="AU4" s="197"/>
      <c r="AV4" s="197"/>
      <c r="AW4" s="197"/>
      <c r="AX4" s="197"/>
      <c r="AY4" s="197"/>
      <c r="AZ4" s="197"/>
      <c r="BA4" s="197"/>
      <c r="BB4" s="197"/>
      <c r="BC4" s="197"/>
      <c r="BD4" s="197"/>
      <c r="BE4" s="197"/>
      <c r="BF4" s="197"/>
      <c r="BG4" s="197"/>
      <c r="BH4" s="799"/>
      <c r="BI4" s="1396"/>
      <c r="BJ4" s="1396"/>
      <c r="BK4" s="1396"/>
      <c r="BL4" s="1397"/>
      <c r="BM4" s="175"/>
      <c r="BN4" s="175"/>
      <c r="BO4" s="808"/>
      <c r="BP4" s="809"/>
      <c r="BQ4" s="809"/>
      <c r="BR4" s="809"/>
      <c r="BS4" s="809"/>
      <c r="BT4" s="810"/>
    </row>
    <row r="5" spans="1:72" s="21" customFormat="1" ht="5.25" customHeight="1" x14ac:dyDescent="0.2">
      <c r="A5" s="176"/>
      <c r="B5" s="352"/>
      <c r="C5" s="352"/>
      <c r="D5" s="176"/>
      <c r="E5" s="176"/>
      <c r="F5" s="176"/>
      <c r="G5" s="176"/>
      <c r="H5" s="176"/>
      <c r="I5" s="178"/>
      <c r="J5" s="178"/>
      <c r="K5" s="178"/>
      <c r="L5" s="176"/>
      <c r="M5" s="176"/>
      <c r="N5" s="176"/>
      <c r="O5" s="176"/>
      <c r="P5" s="176"/>
      <c r="Q5" s="176"/>
      <c r="R5" s="176"/>
      <c r="S5" s="176"/>
      <c r="T5" s="176"/>
      <c r="U5" s="176"/>
      <c r="V5" s="176"/>
      <c r="W5" s="176"/>
      <c r="X5" s="176"/>
      <c r="Y5" s="176"/>
      <c r="Z5" s="176"/>
      <c r="AA5" s="176"/>
      <c r="AB5" s="176"/>
      <c r="AC5" s="176"/>
      <c r="AD5" s="176"/>
      <c r="AE5" s="176"/>
      <c r="AF5" s="176"/>
      <c r="AG5" s="176"/>
      <c r="AH5" s="176"/>
      <c r="AI5" s="176"/>
      <c r="AJ5" s="176"/>
      <c r="AK5" s="176"/>
      <c r="AL5" s="176"/>
      <c r="AM5" s="176"/>
      <c r="AN5" s="176"/>
      <c r="AO5" s="176"/>
      <c r="AP5" s="176"/>
      <c r="AQ5" s="176"/>
      <c r="AR5" s="176"/>
      <c r="AS5" s="176"/>
      <c r="AT5" s="176"/>
      <c r="AU5" s="176"/>
      <c r="AV5" s="176"/>
      <c r="AW5" s="176"/>
      <c r="AX5" s="176"/>
      <c r="AY5" s="176"/>
      <c r="AZ5" s="176"/>
      <c r="BA5" s="176"/>
      <c r="BB5" s="176"/>
      <c r="BC5" s="176"/>
      <c r="BD5" s="176"/>
      <c r="BE5" s="176"/>
      <c r="BF5" s="176"/>
      <c r="BG5" s="176"/>
      <c r="BH5" s="178"/>
      <c r="BI5" s="178"/>
      <c r="BJ5" s="178"/>
      <c r="BK5" s="176"/>
      <c r="BL5" s="176"/>
      <c r="BM5" s="176"/>
      <c r="BN5" s="176"/>
      <c r="BO5" s="176"/>
      <c r="BP5" s="176"/>
      <c r="BQ5" s="176"/>
      <c r="BR5" s="176"/>
      <c r="BS5" s="176"/>
      <c r="BT5" s="352"/>
    </row>
    <row r="6" spans="1:72" s="21" customFormat="1" ht="11.25" x14ac:dyDescent="0.2">
      <c r="A6" s="816" t="s">
        <v>457</v>
      </c>
      <c r="B6" s="816"/>
      <c r="C6" s="816"/>
      <c r="D6" s="816"/>
      <c r="E6" s="816"/>
      <c r="F6" s="816"/>
      <c r="G6" s="816"/>
      <c r="H6" s="816"/>
      <c r="I6" s="816"/>
      <c r="J6" s="816"/>
      <c r="K6" s="816"/>
      <c r="L6" s="816"/>
      <c r="M6" s="816"/>
      <c r="N6" s="816"/>
      <c r="O6" s="817" t="s">
        <v>608</v>
      </c>
      <c r="P6" s="818"/>
      <c r="Q6" s="818"/>
      <c r="R6" s="819"/>
      <c r="S6" s="820" t="s">
        <v>459</v>
      </c>
      <c r="T6" s="821"/>
      <c r="U6" s="821"/>
      <c r="V6" s="821"/>
      <c r="W6" s="821"/>
      <c r="X6" s="821"/>
      <c r="Y6" s="821"/>
      <c r="Z6" s="821"/>
      <c r="AA6" s="821"/>
      <c r="AB6" s="821"/>
      <c r="AC6" s="821"/>
      <c r="AD6" s="821"/>
      <c r="AE6" s="821"/>
      <c r="AF6" s="821"/>
      <c r="AG6" s="821"/>
      <c r="AH6" s="821"/>
      <c r="AI6" s="821"/>
      <c r="AJ6" s="821"/>
      <c r="AK6" s="821"/>
      <c r="AL6" s="821"/>
      <c r="AM6" s="821"/>
      <c r="AN6" s="821"/>
      <c r="AO6" s="821"/>
      <c r="AP6" s="821"/>
      <c r="AQ6" s="821"/>
      <c r="AR6" s="821"/>
      <c r="AS6" s="821"/>
      <c r="AT6" s="821"/>
      <c r="AU6" s="821"/>
      <c r="AV6" s="821"/>
      <c r="AW6" s="821"/>
      <c r="AX6" s="821"/>
      <c r="AY6" s="821"/>
      <c r="AZ6" s="821"/>
      <c r="BA6" s="821"/>
      <c r="BB6" s="821"/>
      <c r="BC6" s="821"/>
      <c r="BD6" s="821"/>
      <c r="BE6" s="821"/>
      <c r="BF6" s="821"/>
      <c r="BG6" s="822"/>
      <c r="BH6" s="823" t="s">
        <v>460</v>
      </c>
      <c r="BI6" s="823"/>
      <c r="BJ6" s="823"/>
      <c r="BK6" s="823"/>
      <c r="BL6" s="823"/>
      <c r="BM6" s="823"/>
      <c r="BN6" s="823"/>
      <c r="BO6" s="823"/>
      <c r="BP6" s="823"/>
      <c r="BQ6" s="823"/>
      <c r="BR6" s="823"/>
      <c r="BS6" s="823"/>
      <c r="BT6" s="823"/>
    </row>
    <row r="7" spans="1:72" s="21" customFormat="1" ht="12.75" customHeight="1" x14ac:dyDescent="0.2">
      <c r="A7" s="800" t="s">
        <v>452</v>
      </c>
      <c r="B7" s="800" t="s">
        <v>461</v>
      </c>
      <c r="C7" s="800" t="s">
        <v>451</v>
      </c>
      <c r="D7" s="800" t="s">
        <v>462</v>
      </c>
      <c r="E7" s="800"/>
      <c r="F7" s="800"/>
      <c r="G7" s="800" t="s">
        <v>463</v>
      </c>
      <c r="H7" s="800" t="s">
        <v>464</v>
      </c>
      <c r="I7" s="800"/>
      <c r="J7" s="800"/>
      <c r="K7" s="800"/>
      <c r="L7" s="800" t="s">
        <v>465</v>
      </c>
      <c r="M7" s="800"/>
      <c r="N7" s="800"/>
      <c r="O7" s="825" t="s">
        <v>458</v>
      </c>
      <c r="P7" s="826"/>
      <c r="Q7" s="826"/>
      <c r="R7" s="827"/>
      <c r="S7" s="824" t="s">
        <v>466</v>
      </c>
      <c r="T7" s="824"/>
      <c r="U7" s="824" t="s">
        <v>467</v>
      </c>
      <c r="V7" s="824"/>
      <c r="W7" s="824" t="s">
        <v>468</v>
      </c>
      <c r="X7" s="824"/>
      <c r="Y7" s="824" t="s">
        <v>469</v>
      </c>
      <c r="Z7" s="824"/>
      <c r="AA7" s="824" t="s">
        <v>470</v>
      </c>
      <c r="AB7" s="824"/>
      <c r="AC7" s="824" t="s">
        <v>471</v>
      </c>
      <c r="AD7" s="824"/>
      <c r="AE7" s="824" t="s">
        <v>472</v>
      </c>
      <c r="AF7" s="824"/>
      <c r="AG7" s="824" t="s">
        <v>473</v>
      </c>
      <c r="AH7" s="824"/>
      <c r="AI7" s="824" t="s">
        <v>474</v>
      </c>
      <c r="AJ7" s="824"/>
      <c r="AK7" s="824" t="s">
        <v>475</v>
      </c>
      <c r="AL7" s="824"/>
      <c r="AM7" s="824" t="s">
        <v>476</v>
      </c>
      <c r="AN7" s="824"/>
      <c r="AO7" s="824" t="s">
        <v>477</v>
      </c>
      <c r="AP7" s="824"/>
      <c r="AQ7" s="824" t="s">
        <v>478</v>
      </c>
      <c r="AR7" s="824"/>
      <c r="AS7" s="824" t="s">
        <v>479</v>
      </c>
      <c r="AT7" s="824"/>
      <c r="AU7" s="824" t="s">
        <v>480</v>
      </c>
      <c r="AV7" s="824"/>
      <c r="AW7" s="824" t="s">
        <v>481</v>
      </c>
      <c r="AX7" s="824"/>
      <c r="AY7" s="824" t="s">
        <v>482</v>
      </c>
      <c r="AZ7" s="824"/>
      <c r="BA7" s="824" t="s">
        <v>483</v>
      </c>
      <c r="BB7" s="824"/>
      <c r="BC7" s="828" t="s">
        <v>484</v>
      </c>
      <c r="BD7" s="829"/>
      <c r="BE7" s="829"/>
      <c r="BF7" s="829"/>
      <c r="BG7" s="830"/>
      <c r="BH7" s="824" t="s">
        <v>485</v>
      </c>
      <c r="BI7" s="824"/>
      <c r="BJ7" s="824"/>
      <c r="BK7" s="824"/>
      <c r="BL7" s="824"/>
      <c r="BM7" s="824"/>
      <c r="BN7" s="824"/>
      <c r="BO7" s="824" t="s">
        <v>486</v>
      </c>
      <c r="BP7" s="824"/>
      <c r="BQ7" s="824"/>
      <c r="BR7" s="824"/>
      <c r="BS7" s="824"/>
      <c r="BT7" s="824"/>
    </row>
    <row r="8" spans="1:72" ht="15" customHeight="1" x14ac:dyDescent="0.2">
      <c r="A8" s="800"/>
      <c r="B8" s="800"/>
      <c r="C8" s="800"/>
      <c r="D8" s="800"/>
      <c r="E8" s="800"/>
      <c r="F8" s="800"/>
      <c r="G8" s="800"/>
      <c r="H8" s="800"/>
      <c r="I8" s="800"/>
      <c r="J8" s="800"/>
      <c r="K8" s="800"/>
      <c r="L8" s="800"/>
      <c r="M8" s="800"/>
      <c r="N8" s="800"/>
      <c r="O8" s="179" t="s">
        <v>487</v>
      </c>
      <c r="P8" s="179" t="s">
        <v>132</v>
      </c>
      <c r="Q8" s="179" t="s">
        <v>581</v>
      </c>
      <c r="R8" s="179" t="s">
        <v>582</v>
      </c>
      <c r="S8" s="350" t="s">
        <v>488</v>
      </c>
      <c r="T8" s="350" t="s">
        <v>489</v>
      </c>
      <c r="U8" s="350" t="s">
        <v>488</v>
      </c>
      <c r="V8" s="350" t="s">
        <v>489</v>
      </c>
      <c r="W8" s="350" t="s">
        <v>488</v>
      </c>
      <c r="X8" s="350" t="s">
        <v>489</v>
      </c>
      <c r="Y8" s="350" t="s">
        <v>488</v>
      </c>
      <c r="Z8" s="350" t="s">
        <v>489</v>
      </c>
      <c r="AA8" s="350" t="s">
        <v>488</v>
      </c>
      <c r="AB8" s="350" t="s">
        <v>489</v>
      </c>
      <c r="AC8" s="350" t="s">
        <v>488</v>
      </c>
      <c r="AD8" s="350" t="s">
        <v>489</v>
      </c>
      <c r="AE8" s="350" t="s">
        <v>488</v>
      </c>
      <c r="AF8" s="350" t="s">
        <v>489</v>
      </c>
      <c r="AG8" s="350" t="s">
        <v>488</v>
      </c>
      <c r="AH8" s="350" t="s">
        <v>489</v>
      </c>
      <c r="AI8" s="350" t="s">
        <v>488</v>
      </c>
      <c r="AJ8" s="350" t="s">
        <v>489</v>
      </c>
      <c r="AK8" s="350" t="s">
        <v>488</v>
      </c>
      <c r="AL8" s="350" t="s">
        <v>489</v>
      </c>
      <c r="AM8" s="350" t="s">
        <v>488</v>
      </c>
      <c r="AN8" s="350" t="s">
        <v>489</v>
      </c>
      <c r="AO8" s="350" t="s">
        <v>488</v>
      </c>
      <c r="AP8" s="350" t="s">
        <v>489</v>
      </c>
      <c r="AQ8" s="350" t="s">
        <v>488</v>
      </c>
      <c r="AR8" s="350" t="s">
        <v>489</v>
      </c>
      <c r="AS8" s="350" t="s">
        <v>488</v>
      </c>
      <c r="AT8" s="350" t="s">
        <v>489</v>
      </c>
      <c r="AU8" s="350" t="s">
        <v>488</v>
      </c>
      <c r="AV8" s="350" t="s">
        <v>489</v>
      </c>
      <c r="AW8" s="350" t="s">
        <v>488</v>
      </c>
      <c r="AX8" s="350" t="s">
        <v>489</v>
      </c>
      <c r="AY8" s="350" t="s">
        <v>488</v>
      </c>
      <c r="AZ8" s="350" t="s">
        <v>489</v>
      </c>
      <c r="BA8" s="350" t="s">
        <v>488</v>
      </c>
      <c r="BB8" s="350" t="s">
        <v>489</v>
      </c>
      <c r="BC8" s="350" t="s">
        <v>490</v>
      </c>
      <c r="BD8" s="350" t="s">
        <v>488</v>
      </c>
      <c r="BE8" s="350" t="s">
        <v>489</v>
      </c>
      <c r="BF8" s="350" t="s">
        <v>491</v>
      </c>
      <c r="BG8" s="350" t="s">
        <v>492</v>
      </c>
      <c r="BH8" s="800" t="s">
        <v>493</v>
      </c>
      <c r="BI8" s="800"/>
      <c r="BJ8" s="800"/>
      <c r="BK8" s="350" t="s">
        <v>494</v>
      </c>
      <c r="BL8" s="350" t="s">
        <v>495</v>
      </c>
      <c r="BM8" s="350" t="s">
        <v>496</v>
      </c>
      <c r="BN8" s="350" t="s">
        <v>497</v>
      </c>
      <c r="BO8" s="350" t="s">
        <v>490</v>
      </c>
      <c r="BP8" s="350" t="s">
        <v>491</v>
      </c>
      <c r="BQ8" s="350" t="s">
        <v>488</v>
      </c>
      <c r="BR8" s="350" t="s">
        <v>489</v>
      </c>
      <c r="BS8" s="350" t="s">
        <v>498</v>
      </c>
      <c r="BT8" s="350" t="s">
        <v>499</v>
      </c>
    </row>
    <row r="9" spans="1:72" s="24" customFormat="1" ht="37.5" customHeight="1" x14ac:dyDescent="0.2">
      <c r="A9" s="831" t="s">
        <v>277</v>
      </c>
      <c r="B9" s="831" t="s">
        <v>278</v>
      </c>
      <c r="C9" s="831" t="s">
        <v>678</v>
      </c>
      <c r="D9" s="831" t="s">
        <v>279</v>
      </c>
      <c r="E9" s="831"/>
      <c r="F9" s="831"/>
      <c r="G9" s="344" t="s">
        <v>511</v>
      </c>
      <c r="H9" s="344">
        <v>1</v>
      </c>
      <c r="I9" s="1398" t="s">
        <v>679</v>
      </c>
      <c r="J9" s="1398"/>
      <c r="K9" s="1398"/>
      <c r="L9" s="857" t="s">
        <v>680</v>
      </c>
      <c r="M9" s="857"/>
      <c r="N9" s="857"/>
      <c r="O9" s="831"/>
      <c r="P9" s="831" t="s">
        <v>33</v>
      </c>
      <c r="Q9" s="831"/>
      <c r="R9" s="831"/>
      <c r="S9" s="343">
        <v>2</v>
      </c>
      <c r="T9" s="846">
        <v>1</v>
      </c>
      <c r="U9" s="343">
        <v>3</v>
      </c>
      <c r="V9" s="846">
        <v>2</v>
      </c>
      <c r="W9" s="343">
        <v>2</v>
      </c>
      <c r="X9" s="846">
        <v>3</v>
      </c>
      <c r="Y9" s="343">
        <v>2</v>
      </c>
      <c r="Z9" s="846">
        <v>1</v>
      </c>
      <c r="AA9" s="343">
        <v>2</v>
      </c>
      <c r="AB9" s="846">
        <v>2</v>
      </c>
      <c r="AC9" s="343">
        <v>2</v>
      </c>
      <c r="AD9" s="846">
        <v>3</v>
      </c>
      <c r="AE9" s="343"/>
      <c r="AF9" s="846"/>
      <c r="AG9" s="343"/>
      <c r="AH9" s="846"/>
      <c r="AI9" s="343"/>
      <c r="AJ9" s="846"/>
      <c r="AK9" s="343"/>
      <c r="AL9" s="846"/>
      <c r="AM9" s="343"/>
      <c r="AN9" s="846"/>
      <c r="AO9" s="343"/>
      <c r="AP9" s="846"/>
      <c r="AQ9" s="343"/>
      <c r="AR9" s="846"/>
      <c r="AS9" s="343"/>
      <c r="AT9" s="846"/>
      <c r="AU9" s="343"/>
      <c r="AV9" s="846"/>
      <c r="AW9" s="343"/>
      <c r="AX9" s="846"/>
      <c r="AY9" s="343"/>
      <c r="AZ9" s="846"/>
      <c r="BA9" s="343"/>
      <c r="BB9" s="846"/>
      <c r="BC9" s="342">
        <f t="shared" ref="BC9:BC49" si="0">AVERAGE(S9,U9,W9,Y9,AA9,AC9,AE9,AG9,AI9,AK9,AM9,AO9,AQ9,AS9,AU9,AW9,AY9,BA9)</f>
        <v>2.1666666666666665</v>
      </c>
      <c r="BD9" s="858">
        <f>SUM((BC9*(BC9/SUM(BC9:BC11))),(BC10*(BC10/SUM(BC9:BC11)))*(BC11*(BC11/SUM(BC9:BC11))))</f>
        <v>1.3153380924053146</v>
      </c>
      <c r="BE9" s="851">
        <f>AVERAGE(T9,V9,X9,Z9,AB9,AD9,AF9,AH9,AJ9,AL9,AN9,AP9,AR9,AT9,AV9,AX9,AZ9,BB9)</f>
        <v>2</v>
      </c>
      <c r="BF9" s="342">
        <f>IF(BE9=0,#REF!,BE9)</f>
        <v>2</v>
      </c>
      <c r="BG9" s="860">
        <f>BD9*BE9</f>
        <v>2.6306761848106293</v>
      </c>
      <c r="BH9" s="843" t="s">
        <v>681</v>
      </c>
      <c r="BI9" s="844"/>
      <c r="BJ9" s="845"/>
      <c r="BK9" s="340" t="s">
        <v>682</v>
      </c>
      <c r="BL9" s="344" t="s">
        <v>515</v>
      </c>
      <c r="BM9" s="344" t="s">
        <v>502</v>
      </c>
      <c r="BN9" s="344" t="s">
        <v>517</v>
      </c>
      <c r="BO9" s="342">
        <f>IF(AND(BM9="Fuerte",BC9&gt;2.9)*OR(BN9="Probabilidad",BN9="Ambos"),BC9-2,IF(AND(BM9="Fuerte",BC9&lt;3)*OR(BN9="Probabilidad",BN9="Ambos"),1,IF(AND(BM9="Medio",BC9&gt;1.9)*OR(BN9="Probabilidad",BN9="Ambos"),BC9-1,IF(AND(BM9="Medio",BC9&lt;2)*OR(BN9="Probabilidad",BN9="Ambos"),1,BC9))))</f>
        <v>1.1666666666666665</v>
      </c>
      <c r="BP9" s="342">
        <f>IF(AND(BM9="Fuerte",BF9&gt;2.9)*OR(BN9="Impacto",BN9="Ambos"),BF9-2,IF(AND(BM9="Fuerte",BF9&lt;3)*OR(BN9="Impacto",BN9="Ambos"),1,IF(AND(BM9="Medio",BF9&gt;1.9)*OR(BN9="Impacto",BN9="Ambos"),BF9-1,IF(AND(BM9="Medio",BF9&lt;2)*OR(BN9="Impacto",BN9="Ambos"),1,BF9))))</f>
        <v>2</v>
      </c>
      <c r="BQ9" s="858">
        <f>SUM((BO9*(BO9/SUM(BO9:BO11))),(BO11*(BO11/SUM(BO9:BO11))),(BO11*(BO11/SUM(BO9:BO11))))</f>
        <v>1.2249999999999999</v>
      </c>
      <c r="BR9" s="858">
        <f>SUM((BP9*(BP9/SUM(BP9:BP11))),(BP11*(BP11/SUM(BP9:BP11))))</f>
        <v>1.6</v>
      </c>
      <c r="BS9" s="860">
        <f>BQ9*BR9</f>
        <v>1.96</v>
      </c>
      <c r="BT9" s="846" t="str">
        <f>INDEX([6]Listas!E$20:I$24,MATCH(BQ9,[6]Listas!D$20:D$24,1),MATCH(BR9,[6]Listas!E$19:I$19,1))</f>
        <v>INFERIOR</v>
      </c>
    </row>
    <row r="10" spans="1:72" s="24" customFormat="1" ht="50.25" customHeight="1" x14ac:dyDescent="0.2">
      <c r="A10" s="831"/>
      <c r="B10" s="831"/>
      <c r="C10" s="831"/>
      <c r="D10" s="831"/>
      <c r="E10" s="831"/>
      <c r="F10" s="831"/>
      <c r="G10" s="344" t="s">
        <v>508</v>
      </c>
      <c r="H10" s="344">
        <v>2</v>
      </c>
      <c r="I10" s="1398" t="s">
        <v>280</v>
      </c>
      <c r="J10" s="1398"/>
      <c r="K10" s="1398"/>
      <c r="L10" s="857"/>
      <c r="M10" s="857"/>
      <c r="N10" s="857"/>
      <c r="O10" s="831"/>
      <c r="P10" s="831"/>
      <c r="Q10" s="831"/>
      <c r="R10" s="831"/>
      <c r="S10" s="343">
        <v>1</v>
      </c>
      <c r="T10" s="846"/>
      <c r="U10" s="343">
        <v>3</v>
      </c>
      <c r="V10" s="846"/>
      <c r="W10" s="343">
        <v>3</v>
      </c>
      <c r="X10" s="846"/>
      <c r="Y10" s="343">
        <v>2</v>
      </c>
      <c r="Z10" s="846"/>
      <c r="AA10" s="343">
        <v>3</v>
      </c>
      <c r="AB10" s="846"/>
      <c r="AC10" s="343">
        <v>3</v>
      </c>
      <c r="AD10" s="846"/>
      <c r="AE10" s="343"/>
      <c r="AF10" s="846"/>
      <c r="AG10" s="343"/>
      <c r="AH10" s="846"/>
      <c r="AI10" s="343"/>
      <c r="AJ10" s="846"/>
      <c r="AK10" s="343"/>
      <c r="AL10" s="846"/>
      <c r="AM10" s="343"/>
      <c r="AN10" s="846"/>
      <c r="AO10" s="343"/>
      <c r="AP10" s="846"/>
      <c r="AQ10" s="343"/>
      <c r="AR10" s="846"/>
      <c r="AS10" s="343"/>
      <c r="AT10" s="846"/>
      <c r="AU10" s="343"/>
      <c r="AV10" s="846"/>
      <c r="AW10" s="343"/>
      <c r="AX10" s="846"/>
      <c r="AY10" s="343"/>
      <c r="AZ10" s="846"/>
      <c r="BA10" s="343"/>
      <c r="BB10" s="846"/>
      <c r="BC10" s="342">
        <f t="shared" si="0"/>
        <v>2.5</v>
      </c>
      <c r="BD10" s="858"/>
      <c r="BE10" s="852"/>
      <c r="BF10" s="342"/>
      <c r="BG10" s="860"/>
      <c r="BH10" s="843" t="s">
        <v>683</v>
      </c>
      <c r="BI10" s="844"/>
      <c r="BJ10" s="845"/>
      <c r="BK10" s="362" t="s">
        <v>684</v>
      </c>
      <c r="BL10" s="344" t="s">
        <v>504</v>
      </c>
      <c r="BM10" s="344" t="s">
        <v>509</v>
      </c>
      <c r="BN10" s="344" t="s">
        <v>505</v>
      </c>
      <c r="BO10" s="342">
        <f>IF(AND(BM10="Fuerte",BC10&gt;2.9)*OR(BN10="Probabilidad",BN10="Ambos"),BC10-2,IF(AND(BM10="Fuerte",BC10&lt;3)*OR(BN10="Probabilidad",BN10="Ambos"),1,IF(AND(BM10="Medio",BC10&gt;1.9)*OR(BN10="Probabilidad",BN10="Ambos"),BC10-1,IF(AND(BM10="Medio",BC10&lt;2)*OR(BN10="Probabilidad",BN10="Ambos"),1,BC10))))</f>
        <v>1</v>
      </c>
      <c r="BP10" s="342">
        <f>IF(AND(BM10="Fuerte",BF10&gt;2.9)*OR(BN10="Impacto",BN10="Ambos"),BF10-2,IF(AND(BM10="Fuerte",BF10&lt;3)*OR(BN10="Impacto",BN10="Ambos"),1,IF(AND(BM10="Medio",BF10&gt;1.9)*OR(BN10="Impacto",BN10="Ambos"),BF10-1,IF(AND(BM10="Medio",BF10&lt;2)*OR(BN10="Impacto",BN10="Ambos"),1,BF10))))</f>
        <v>1</v>
      </c>
      <c r="BQ10" s="858"/>
      <c r="BR10" s="858"/>
      <c r="BS10" s="860"/>
      <c r="BT10" s="846"/>
    </row>
    <row r="11" spans="1:72" s="24" customFormat="1" ht="39.75" customHeight="1" x14ac:dyDescent="0.2">
      <c r="A11" s="831"/>
      <c r="B11" s="831"/>
      <c r="C11" s="831"/>
      <c r="D11" s="831"/>
      <c r="E11" s="831"/>
      <c r="F11" s="831"/>
      <c r="G11" s="344" t="s">
        <v>508</v>
      </c>
      <c r="H11" s="344">
        <v>3</v>
      </c>
      <c r="I11" s="1398" t="s">
        <v>281</v>
      </c>
      <c r="J11" s="1398"/>
      <c r="K11" s="1398"/>
      <c r="L11" s="857"/>
      <c r="M11" s="857"/>
      <c r="N11" s="857"/>
      <c r="O11" s="831"/>
      <c r="P11" s="831"/>
      <c r="Q11" s="831"/>
      <c r="R11" s="831"/>
      <c r="S11" s="343">
        <v>2</v>
      </c>
      <c r="T11" s="846"/>
      <c r="U11" s="343">
        <v>3</v>
      </c>
      <c r="V11" s="846"/>
      <c r="W11" s="343">
        <v>2</v>
      </c>
      <c r="X11" s="846"/>
      <c r="Y11" s="343">
        <v>1</v>
      </c>
      <c r="Z11" s="846"/>
      <c r="AA11" s="343">
        <v>2</v>
      </c>
      <c r="AB11" s="846"/>
      <c r="AC11" s="343">
        <v>3</v>
      </c>
      <c r="AD11" s="846"/>
      <c r="AE11" s="343"/>
      <c r="AF11" s="846"/>
      <c r="AG11" s="343"/>
      <c r="AH11" s="846"/>
      <c r="AI11" s="343"/>
      <c r="AJ11" s="846"/>
      <c r="AK11" s="343"/>
      <c r="AL11" s="846"/>
      <c r="AM11" s="343"/>
      <c r="AN11" s="846"/>
      <c r="AO11" s="343"/>
      <c r="AP11" s="846"/>
      <c r="AQ11" s="343"/>
      <c r="AR11" s="846"/>
      <c r="AS11" s="343"/>
      <c r="AT11" s="846"/>
      <c r="AU11" s="343"/>
      <c r="AV11" s="846"/>
      <c r="AW11" s="343"/>
      <c r="AX11" s="846"/>
      <c r="AY11" s="343"/>
      <c r="AZ11" s="846"/>
      <c r="BA11" s="343"/>
      <c r="BB11" s="846"/>
      <c r="BC11" s="342">
        <f t="shared" si="0"/>
        <v>2.1666666666666665</v>
      </c>
      <c r="BD11" s="858"/>
      <c r="BE11" s="853"/>
      <c r="BF11" s="342">
        <f>IF(BE11=0,BF9,BE11)</f>
        <v>2</v>
      </c>
      <c r="BG11" s="860">
        <f t="shared" ref="BG11:BG16" si="1">BD11*BE11</f>
        <v>0</v>
      </c>
      <c r="BH11" s="843" t="s">
        <v>685</v>
      </c>
      <c r="BI11" s="844"/>
      <c r="BJ11" s="845"/>
      <c r="BK11" s="340" t="s">
        <v>686</v>
      </c>
      <c r="BL11" s="344" t="s">
        <v>515</v>
      </c>
      <c r="BM11" s="344" t="s">
        <v>502</v>
      </c>
      <c r="BN11" s="344" t="s">
        <v>517</v>
      </c>
      <c r="BO11" s="342">
        <f t="shared" ref="BO11:BO49" si="2">IF(AND(BM11="Fuerte",BC11&gt;2.9)*OR(BN11="Probabilidad",BN11="Ambos"),BC11-2,IF(AND(BM11="Fuerte",BC11&lt;3)*OR(BN11="Probabilidad",BN11="Ambos"),1,IF(AND(BM11="Medio",BC11&gt;1.9)*OR(BN11="Probabilidad",BN11="Ambos"),BC11-1,IF(AND(BM11="Medio",BC11&lt;2)*OR(BN11="Probabilidad",BN11="Ambos"),1,BC11))))</f>
        <v>1.1666666666666665</v>
      </c>
      <c r="BP11" s="342">
        <f t="shared" ref="BP11:BP49" si="3">IF(AND(BM11="Fuerte",BF11&gt;2.9)*OR(BN11="Impacto",BN11="Ambos"),BF11-2,IF(AND(BM11="Fuerte",BF11&lt;3)*OR(BN11="Impacto",BN11="Ambos"),1,IF(AND(BM11="Medio",BF11&gt;1.9)*OR(BN11="Impacto",BN11="Ambos"),BF11-1,IF(AND(BM11="Medio",BF11&lt;2)*OR(BN11="Impacto",BN11="Ambos"),1,BF11))))</f>
        <v>2</v>
      </c>
      <c r="BQ11" s="858"/>
      <c r="BR11" s="858"/>
      <c r="BS11" s="860"/>
      <c r="BT11" s="846" t="e">
        <f>INDEX([6]Listas!E$20:I$24,MATCH(BQ11,[6]Listas!D$20:D$24,1),MATCH(BR11,[6]Listas!E$19:I$19,1))</f>
        <v>#N/A</v>
      </c>
    </row>
    <row r="12" spans="1:72" s="24" customFormat="1" ht="49.5" customHeight="1" x14ac:dyDescent="0.2">
      <c r="A12" s="831" t="s">
        <v>277</v>
      </c>
      <c r="B12" s="831" t="s">
        <v>278</v>
      </c>
      <c r="C12" s="831" t="s">
        <v>687</v>
      </c>
      <c r="D12" s="831" t="s">
        <v>282</v>
      </c>
      <c r="E12" s="831"/>
      <c r="F12" s="831"/>
      <c r="G12" s="344" t="s">
        <v>511</v>
      </c>
      <c r="H12" s="344">
        <v>1</v>
      </c>
      <c r="I12" s="1398" t="s">
        <v>283</v>
      </c>
      <c r="J12" s="1398"/>
      <c r="K12" s="1398"/>
      <c r="L12" s="857" t="s">
        <v>688</v>
      </c>
      <c r="M12" s="857"/>
      <c r="N12" s="857"/>
      <c r="O12" s="831"/>
      <c r="P12" s="831" t="s">
        <v>33</v>
      </c>
      <c r="Q12" s="831"/>
      <c r="R12" s="831"/>
      <c r="S12" s="343">
        <v>3</v>
      </c>
      <c r="T12" s="832">
        <v>3</v>
      </c>
      <c r="U12" s="343">
        <v>3</v>
      </c>
      <c r="V12" s="832">
        <v>2</v>
      </c>
      <c r="W12" s="343">
        <v>5</v>
      </c>
      <c r="X12" s="832">
        <v>3</v>
      </c>
      <c r="Y12" s="343">
        <v>3</v>
      </c>
      <c r="Z12" s="832">
        <v>2</v>
      </c>
      <c r="AA12" s="343">
        <v>3</v>
      </c>
      <c r="AB12" s="832">
        <v>2</v>
      </c>
      <c r="AC12" s="343">
        <v>3</v>
      </c>
      <c r="AD12" s="832">
        <v>3</v>
      </c>
      <c r="AE12" s="343"/>
      <c r="AF12" s="832"/>
      <c r="AG12" s="343"/>
      <c r="AH12" s="846"/>
      <c r="AI12" s="343"/>
      <c r="AJ12" s="846"/>
      <c r="AK12" s="343"/>
      <c r="AL12" s="846"/>
      <c r="AM12" s="343"/>
      <c r="AN12" s="846"/>
      <c r="AO12" s="343"/>
      <c r="AP12" s="846"/>
      <c r="AQ12" s="343"/>
      <c r="AR12" s="846"/>
      <c r="AS12" s="343"/>
      <c r="AT12" s="846"/>
      <c r="AU12" s="343"/>
      <c r="AV12" s="846"/>
      <c r="AW12" s="343"/>
      <c r="AX12" s="846"/>
      <c r="AY12" s="343"/>
      <c r="AZ12" s="846"/>
      <c r="BA12" s="343"/>
      <c r="BB12" s="846"/>
      <c r="BC12" s="342">
        <f t="shared" si="0"/>
        <v>3.3333333333333335</v>
      </c>
      <c r="BD12" s="858">
        <f>SUM((BC12*(BC12/SUM(BC12:BC13))),(BC13*(BC13/SUM(BC12:BC13))))</f>
        <v>3.2521367521367521</v>
      </c>
      <c r="BE12" s="851">
        <f>AVERAGE(T12,V12,X12,Z12,AB12,AD12,AF12,AH12,AJ12,AL12,AN12,AP12,AR12,AT12,AV12,AX12,AZ12,BB12)</f>
        <v>2.5</v>
      </c>
      <c r="BF12" s="342">
        <f>IF(BE12=0,BF11,BE12)</f>
        <v>2.5</v>
      </c>
      <c r="BG12" s="860">
        <f t="shared" si="1"/>
        <v>8.1303418803418808</v>
      </c>
      <c r="BH12" s="850" t="s">
        <v>689</v>
      </c>
      <c r="BI12" s="850"/>
      <c r="BJ12" s="850"/>
      <c r="BK12" s="340" t="s">
        <v>690</v>
      </c>
      <c r="BL12" s="344" t="s">
        <v>501</v>
      </c>
      <c r="BM12" s="344" t="s">
        <v>502</v>
      </c>
      <c r="BN12" s="344" t="s">
        <v>505</v>
      </c>
      <c r="BO12" s="342">
        <f t="shared" si="2"/>
        <v>2.3333333333333335</v>
      </c>
      <c r="BP12" s="342">
        <f t="shared" si="3"/>
        <v>1.5</v>
      </c>
      <c r="BQ12" s="858">
        <f>SUM((BO12*(BO12/SUM(BO12:BO13))),(BO13*(BO13/SUM(BO12:BO13))))</f>
        <v>2.2530864197530867</v>
      </c>
      <c r="BR12" s="858">
        <f>SUM((BP12*(BP12/SUM(BP12:BP13))),(BP13*(BP13/SUM(BP12:BP13))))</f>
        <v>1.5</v>
      </c>
      <c r="BS12" s="860">
        <f>BQ12*BR12</f>
        <v>3.3796296296296298</v>
      </c>
      <c r="BT12" s="846" t="str">
        <f>INDEX([6]Listas!E$20:I$24,MATCH(BQ12,[6]Listas!D$20:D$24,1),MATCH(BR12,[6]Listas!E$19:I$19,1))</f>
        <v>INFERIOR</v>
      </c>
    </row>
    <row r="13" spans="1:72" s="24" customFormat="1" ht="65.25" customHeight="1" x14ac:dyDescent="0.2">
      <c r="A13" s="831"/>
      <c r="B13" s="831"/>
      <c r="C13" s="831"/>
      <c r="D13" s="831"/>
      <c r="E13" s="831"/>
      <c r="F13" s="831"/>
      <c r="G13" s="344" t="s">
        <v>511</v>
      </c>
      <c r="H13" s="344">
        <v>2</v>
      </c>
      <c r="I13" s="1398" t="s">
        <v>691</v>
      </c>
      <c r="J13" s="1398"/>
      <c r="K13" s="1398"/>
      <c r="L13" s="857"/>
      <c r="M13" s="857"/>
      <c r="N13" s="857"/>
      <c r="O13" s="831"/>
      <c r="P13" s="831"/>
      <c r="Q13" s="831"/>
      <c r="R13" s="831"/>
      <c r="S13" s="343">
        <v>2</v>
      </c>
      <c r="T13" s="834"/>
      <c r="U13" s="343">
        <v>3</v>
      </c>
      <c r="V13" s="834"/>
      <c r="W13" s="343">
        <v>5</v>
      </c>
      <c r="X13" s="834"/>
      <c r="Y13" s="343">
        <v>3</v>
      </c>
      <c r="Z13" s="834"/>
      <c r="AA13" s="343">
        <v>3</v>
      </c>
      <c r="AB13" s="834"/>
      <c r="AC13" s="343">
        <v>3</v>
      </c>
      <c r="AD13" s="834"/>
      <c r="AE13" s="343"/>
      <c r="AF13" s="834"/>
      <c r="AG13" s="343"/>
      <c r="AH13" s="846"/>
      <c r="AI13" s="343"/>
      <c r="AJ13" s="846"/>
      <c r="AK13" s="343"/>
      <c r="AL13" s="846"/>
      <c r="AM13" s="343"/>
      <c r="AN13" s="846"/>
      <c r="AO13" s="343"/>
      <c r="AP13" s="846"/>
      <c r="AQ13" s="343"/>
      <c r="AR13" s="846"/>
      <c r="AS13" s="343"/>
      <c r="AT13" s="846"/>
      <c r="AU13" s="343"/>
      <c r="AV13" s="846"/>
      <c r="AW13" s="343"/>
      <c r="AX13" s="846"/>
      <c r="AY13" s="343"/>
      <c r="AZ13" s="846"/>
      <c r="BA13" s="343"/>
      <c r="BB13" s="846"/>
      <c r="BC13" s="342">
        <f t="shared" si="0"/>
        <v>3.1666666666666665</v>
      </c>
      <c r="BD13" s="858"/>
      <c r="BE13" s="852"/>
      <c r="BF13" s="342">
        <f>IF(BE13=0,BF12,BE13)</f>
        <v>2.5</v>
      </c>
      <c r="BG13" s="860">
        <f t="shared" si="1"/>
        <v>0</v>
      </c>
      <c r="BH13" s="850" t="s">
        <v>692</v>
      </c>
      <c r="BI13" s="850"/>
      <c r="BJ13" s="850"/>
      <c r="BK13" s="340" t="s">
        <v>693</v>
      </c>
      <c r="BL13" s="344" t="s">
        <v>504</v>
      </c>
      <c r="BM13" s="344" t="s">
        <v>502</v>
      </c>
      <c r="BN13" s="344" t="s">
        <v>505</v>
      </c>
      <c r="BO13" s="342">
        <f t="shared" si="2"/>
        <v>2.1666666666666665</v>
      </c>
      <c r="BP13" s="342">
        <f t="shared" si="3"/>
        <v>1.5</v>
      </c>
      <c r="BQ13" s="858"/>
      <c r="BR13" s="858"/>
      <c r="BS13" s="860"/>
      <c r="BT13" s="846" t="e">
        <f>INDEX([6]Listas!E$20:I$24,MATCH(BQ13,[6]Listas!D$20:D$24,1),MATCH(BR13,[6]Listas!E$19:I$19,1))</f>
        <v>#N/A</v>
      </c>
    </row>
    <row r="14" spans="1:72" s="24" customFormat="1" ht="70.5" customHeight="1" x14ac:dyDescent="0.2">
      <c r="A14" s="831" t="s">
        <v>277</v>
      </c>
      <c r="B14" s="831" t="s">
        <v>278</v>
      </c>
      <c r="C14" s="831" t="s">
        <v>694</v>
      </c>
      <c r="D14" s="831" t="s">
        <v>284</v>
      </c>
      <c r="E14" s="831"/>
      <c r="F14" s="831"/>
      <c r="G14" s="344" t="s">
        <v>511</v>
      </c>
      <c r="H14" s="344">
        <v>1</v>
      </c>
      <c r="I14" s="1398" t="s">
        <v>695</v>
      </c>
      <c r="J14" s="1398"/>
      <c r="K14" s="1398"/>
      <c r="L14" s="857" t="s">
        <v>696</v>
      </c>
      <c r="M14" s="857"/>
      <c r="N14" s="857"/>
      <c r="O14" s="831"/>
      <c r="P14" s="831"/>
      <c r="Q14" s="831"/>
      <c r="R14" s="831"/>
      <c r="S14" s="344">
        <v>2</v>
      </c>
      <c r="T14" s="832">
        <v>3</v>
      </c>
      <c r="U14" s="343">
        <v>3</v>
      </c>
      <c r="V14" s="832">
        <v>2</v>
      </c>
      <c r="W14" s="343">
        <v>3</v>
      </c>
      <c r="X14" s="832">
        <v>3</v>
      </c>
      <c r="Y14" s="343">
        <v>2</v>
      </c>
      <c r="Z14" s="832">
        <v>3</v>
      </c>
      <c r="AA14" s="343">
        <v>3</v>
      </c>
      <c r="AB14" s="832">
        <v>3</v>
      </c>
      <c r="AC14" s="343">
        <v>3</v>
      </c>
      <c r="AD14" s="832">
        <v>3</v>
      </c>
      <c r="AE14" s="343"/>
      <c r="AF14" s="832"/>
      <c r="AG14" s="343"/>
      <c r="AH14" s="846"/>
      <c r="AI14" s="343"/>
      <c r="AJ14" s="846"/>
      <c r="AK14" s="343"/>
      <c r="AL14" s="846"/>
      <c r="AM14" s="343"/>
      <c r="AN14" s="846"/>
      <c r="AO14" s="343"/>
      <c r="AP14" s="846"/>
      <c r="AQ14" s="343"/>
      <c r="AR14" s="846"/>
      <c r="AS14" s="343"/>
      <c r="AT14" s="846"/>
      <c r="AU14" s="343"/>
      <c r="AV14" s="846"/>
      <c r="AW14" s="343"/>
      <c r="AX14" s="846"/>
      <c r="AY14" s="343"/>
      <c r="AZ14" s="846"/>
      <c r="BA14" s="343"/>
      <c r="BB14" s="846"/>
      <c r="BC14" s="342">
        <f t="shared" si="0"/>
        <v>2.6666666666666665</v>
      </c>
      <c r="BD14" s="858">
        <f>SUM((BC14*(BC14/SUM(BC14:BC15))),(BC15*(BC15/SUM(BC14:BC15))))</f>
        <v>2.8431372549019609</v>
      </c>
      <c r="BE14" s="858">
        <f>AVERAGE(T14,V14,X14,Z14,AB14,AD14,AF14,AH14,AJ14,AL14,AN14,AP14,AR14,AT14,AV14,AX14,AZ14,BB14)</f>
        <v>2.8333333333333335</v>
      </c>
      <c r="BF14" s="342">
        <f>IF(BE14=0,#REF!,BE14)</f>
        <v>2.8333333333333335</v>
      </c>
      <c r="BG14" s="860">
        <f t="shared" si="1"/>
        <v>8.0555555555555571</v>
      </c>
      <c r="BH14" s="857" t="s">
        <v>697</v>
      </c>
      <c r="BI14" s="857"/>
      <c r="BJ14" s="857"/>
      <c r="BK14" s="340" t="s">
        <v>698</v>
      </c>
      <c r="BL14" s="344" t="s">
        <v>504</v>
      </c>
      <c r="BM14" s="344" t="s">
        <v>509</v>
      </c>
      <c r="BN14" s="344" t="s">
        <v>505</v>
      </c>
      <c r="BO14" s="342">
        <f t="shared" si="2"/>
        <v>1</v>
      </c>
      <c r="BP14" s="342">
        <f t="shared" si="3"/>
        <v>1</v>
      </c>
      <c r="BQ14" s="858">
        <f>SUM((BO14*(BO14/SUM(BO14:BO15))),(BO15*(BO15/SUM(BO14:BO15))))</f>
        <v>1.6666666666666665</v>
      </c>
      <c r="BR14" s="858">
        <f>SUM((BP14*(BP14/SUM(BP14:BP15))),(BP15*(BP15/SUM(BP14:BP15))))</f>
        <v>2.3550724637681162</v>
      </c>
      <c r="BS14" s="860">
        <f>BQ14*BR14</f>
        <v>3.92512077294686</v>
      </c>
      <c r="BT14" s="846" t="str">
        <f>INDEX([6]Listas!E$20:I$24,MATCH(BQ14,[6]Listas!D$20:D$24,1),MATCH(BR14,[6]Listas!E$19:I$19,1))</f>
        <v>INFERIOR</v>
      </c>
    </row>
    <row r="15" spans="1:72" s="24" customFormat="1" ht="49.5" customHeight="1" x14ac:dyDescent="0.2">
      <c r="A15" s="831"/>
      <c r="B15" s="831"/>
      <c r="C15" s="831"/>
      <c r="D15" s="831"/>
      <c r="E15" s="831"/>
      <c r="F15" s="831"/>
      <c r="G15" s="344" t="s">
        <v>507</v>
      </c>
      <c r="H15" s="344">
        <v>2</v>
      </c>
      <c r="I15" s="1399" t="s">
        <v>285</v>
      </c>
      <c r="J15" s="1400"/>
      <c r="K15" s="1401"/>
      <c r="L15" s="857"/>
      <c r="M15" s="857"/>
      <c r="N15" s="857"/>
      <c r="O15" s="831"/>
      <c r="P15" s="831"/>
      <c r="Q15" s="831"/>
      <c r="R15" s="831"/>
      <c r="S15" s="344">
        <v>3</v>
      </c>
      <c r="T15" s="834"/>
      <c r="U15" s="343">
        <v>3</v>
      </c>
      <c r="V15" s="834"/>
      <c r="W15" s="343">
        <v>3</v>
      </c>
      <c r="X15" s="834"/>
      <c r="Y15" s="343">
        <v>3</v>
      </c>
      <c r="Z15" s="834"/>
      <c r="AA15" s="343">
        <v>3</v>
      </c>
      <c r="AB15" s="834"/>
      <c r="AC15" s="343">
        <v>3</v>
      </c>
      <c r="AD15" s="834"/>
      <c r="AE15" s="343"/>
      <c r="AF15" s="834"/>
      <c r="AG15" s="343"/>
      <c r="AH15" s="846"/>
      <c r="AI15" s="343"/>
      <c r="AJ15" s="846"/>
      <c r="AK15" s="343"/>
      <c r="AL15" s="846"/>
      <c r="AM15" s="343"/>
      <c r="AN15" s="846"/>
      <c r="AO15" s="343"/>
      <c r="AP15" s="846"/>
      <c r="AQ15" s="343"/>
      <c r="AR15" s="846"/>
      <c r="AS15" s="343"/>
      <c r="AT15" s="846"/>
      <c r="AU15" s="343"/>
      <c r="AV15" s="846"/>
      <c r="AW15" s="343"/>
      <c r="AX15" s="846"/>
      <c r="AY15" s="343"/>
      <c r="AZ15" s="846"/>
      <c r="BA15" s="343"/>
      <c r="BB15" s="846"/>
      <c r="BC15" s="342">
        <f t="shared" si="0"/>
        <v>3</v>
      </c>
      <c r="BD15" s="858"/>
      <c r="BE15" s="1011"/>
      <c r="BF15" s="342">
        <f>IF(BE15=0,BF14,BE15)</f>
        <v>2.8333333333333335</v>
      </c>
      <c r="BG15" s="860">
        <f t="shared" si="1"/>
        <v>0</v>
      </c>
      <c r="BH15" s="843" t="s">
        <v>286</v>
      </c>
      <c r="BI15" s="844"/>
      <c r="BJ15" s="845"/>
      <c r="BK15" s="340" t="s">
        <v>332</v>
      </c>
      <c r="BL15" s="344" t="s">
        <v>515</v>
      </c>
      <c r="BM15" s="344" t="s">
        <v>502</v>
      </c>
      <c r="BN15" s="344" t="s">
        <v>517</v>
      </c>
      <c r="BO15" s="342">
        <f t="shared" si="2"/>
        <v>2</v>
      </c>
      <c r="BP15" s="342">
        <f t="shared" si="3"/>
        <v>2.8333333333333335</v>
      </c>
      <c r="BQ15" s="858"/>
      <c r="BR15" s="858"/>
      <c r="BS15" s="860"/>
      <c r="BT15" s="846" t="e">
        <f>INDEX([6]Listas!E$20:I$24,MATCH(BQ15,[6]Listas!D$20:D$24,1),MATCH(BR15,[6]Listas!E$19:I$19,1))</f>
        <v>#N/A</v>
      </c>
    </row>
    <row r="16" spans="1:72" s="24" customFormat="1" ht="58.5" customHeight="1" x14ac:dyDescent="0.2">
      <c r="A16" s="835" t="s">
        <v>277</v>
      </c>
      <c r="B16" s="835" t="s">
        <v>278</v>
      </c>
      <c r="C16" s="831" t="s">
        <v>699</v>
      </c>
      <c r="D16" s="831" t="s">
        <v>700</v>
      </c>
      <c r="E16" s="831"/>
      <c r="F16" s="831"/>
      <c r="G16" s="344" t="s">
        <v>508</v>
      </c>
      <c r="H16" s="344">
        <v>1</v>
      </c>
      <c r="I16" s="1398" t="s">
        <v>701</v>
      </c>
      <c r="J16" s="1398"/>
      <c r="K16" s="1398"/>
      <c r="L16" s="857" t="s">
        <v>702</v>
      </c>
      <c r="M16" s="857"/>
      <c r="N16" s="857"/>
      <c r="O16" s="831"/>
      <c r="P16" s="831"/>
      <c r="Q16" s="831"/>
      <c r="R16" s="831"/>
      <c r="S16" s="344">
        <v>2</v>
      </c>
      <c r="T16" s="835">
        <v>2</v>
      </c>
      <c r="U16" s="343">
        <v>3</v>
      </c>
      <c r="V16" s="835">
        <v>2</v>
      </c>
      <c r="W16" s="343">
        <v>1</v>
      </c>
      <c r="X16" s="835">
        <v>3</v>
      </c>
      <c r="Y16" s="343">
        <v>2</v>
      </c>
      <c r="Z16" s="835">
        <v>2</v>
      </c>
      <c r="AA16" s="343">
        <v>2</v>
      </c>
      <c r="AB16" s="835">
        <v>2</v>
      </c>
      <c r="AC16" s="343">
        <v>3</v>
      </c>
      <c r="AD16" s="835">
        <v>3</v>
      </c>
      <c r="AE16" s="343"/>
      <c r="AF16" s="835"/>
      <c r="AG16" s="343"/>
      <c r="AH16" s="846"/>
      <c r="AI16" s="343"/>
      <c r="AJ16" s="846"/>
      <c r="AK16" s="343"/>
      <c r="AL16" s="846"/>
      <c r="AM16" s="343"/>
      <c r="AN16" s="846"/>
      <c r="AO16" s="343"/>
      <c r="AP16" s="846"/>
      <c r="AQ16" s="343"/>
      <c r="AR16" s="846"/>
      <c r="AS16" s="343"/>
      <c r="AT16" s="846"/>
      <c r="AU16" s="343"/>
      <c r="AV16" s="846"/>
      <c r="AW16" s="343"/>
      <c r="AX16" s="846"/>
      <c r="AY16" s="343"/>
      <c r="AZ16" s="846"/>
      <c r="BA16" s="343"/>
      <c r="BB16" s="846"/>
      <c r="BC16" s="342">
        <f t="shared" si="0"/>
        <v>2.1666666666666665</v>
      </c>
      <c r="BD16" s="858">
        <f>SUM((BC16*(BC16/SUM(BC16:BC17))),(BC17*(BC17/SUM(BC16:BC17))))</f>
        <v>2.6505376344086025</v>
      </c>
      <c r="BE16" s="851">
        <f>AVERAGE(T16,V16,X16,Z16,AB16,AD16,AF16,AH16,AJ16,AL16,AN16,AP16,AR16,AT16,AV16,AX16,AZ16,BB16)</f>
        <v>2.3333333333333335</v>
      </c>
      <c r="BF16" s="342">
        <f>IF(BE16=0,#REF!,BE16)</f>
        <v>2.3333333333333335</v>
      </c>
      <c r="BG16" s="847">
        <f t="shared" si="1"/>
        <v>6.1845878136200731</v>
      </c>
      <c r="BH16" s="850" t="s">
        <v>703</v>
      </c>
      <c r="BI16" s="850"/>
      <c r="BJ16" s="850"/>
      <c r="BK16" s="340" t="s">
        <v>704</v>
      </c>
      <c r="BL16" s="344" t="s">
        <v>504</v>
      </c>
      <c r="BM16" s="344" t="s">
        <v>502</v>
      </c>
      <c r="BN16" s="344" t="s">
        <v>517</v>
      </c>
      <c r="BO16" s="342">
        <f t="shared" si="2"/>
        <v>1.1666666666666665</v>
      </c>
      <c r="BP16" s="342">
        <f t="shared" si="3"/>
        <v>2.3333333333333335</v>
      </c>
      <c r="BQ16" s="851">
        <f>SUM((BO16*(BO16/SUM(BO16:BO17))),(BO17*(BO17/SUM(BO16:BO17))))</f>
        <v>1.692982456140351</v>
      </c>
      <c r="BR16" s="851">
        <f>SUM((BP16*(BP16/SUM(BP16:BP17))),(BP17*(BP17/SUM(BP16:BP17))))</f>
        <v>1.9696969696969697</v>
      </c>
      <c r="BS16" s="847">
        <f>BQ16*BR16</f>
        <v>3.3346624136097822</v>
      </c>
      <c r="BT16" s="832" t="str">
        <f>INDEX([6]Listas!E$20:I$24,MATCH(BQ16,[6]Listas!D$20:D$24,1),MATCH(BR16,[6]Listas!E$19:I$19,1))</f>
        <v>INFERIOR</v>
      </c>
    </row>
    <row r="17" spans="1:72" s="24" customFormat="1" ht="48.75" customHeight="1" x14ac:dyDescent="0.2">
      <c r="A17" s="891"/>
      <c r="B17" s="891"/>
      <c r="C17" s="831"/>
      <c r="D17" s="831"/>
      <c r="E17" s="831"/>
      <c r="F17" s="831"/>
      <c r="G17" s="344" t="s">
        <v>534</v>
      </c>
      <c r="H17" s="344">
        <v>2</v>
      </c>
      <c r="I17" s="1398" t="s">
        <v>705</v>
      </c>
      <c r="J17" s="1398"/>
      <c r="K17" s="1398"/>
      <c r="L17" s="857"/>
      <c r="M17" s="857"/>
      <c r="N17" s="857"/>
      <c r="O17" s="831"/>
      <c r="P17" s="831"/>
      <c r="Q17" s="831"/>
      <c r="R17" s="831"/>
      <c r="S17" s="344">
        <v>2</v>
      </c>
      <c r="T17" s="891"/>
      <c r="U17" s="343">
        <v>3</v>
      </c>
      <c r="V17" s="891"/>
      <c r="W17" s="343">
        <v>5</v>
      </c>
      <c r="X17" s="891"/>
      <c r="Y17" s="343">
        <v>3</v>
      </c>
      <c r="Z17" s="891"/>
      <c r="AA17" s="343">
        <v>3</v>
      </c>
      <c r="AB17" s="891"/>
      <c r="AC17" s="343">
        <v>2</v>
      </c>
      <c r="AD17" s="891"/>
      <c r="AE17" s="343"/>
      <c r="AF17" s="891"/>
      <c r="AG17" s="343"/>
      <c r="AH17" s="846"/>
      <c r="AI17" s="343"/>
      <c r="AJ17" s="846"/>
      <c r="AK17" s="343"/>
      <c r="AL17" s="846"/>
      <c r="AM17" s="343"/>
      <c r="AN17" s="846"/>
      <c r="AO17" s="343"/>
      <c r="AP17" s="846"/>
      <c r="AQ17" s="343"/>
      <c r="AR17" s="846"/>
      <c r="AS17" s="343"/>
      <c r="AT17" s="846"/>
      <c r="AU17" s="343"/>
      <c r="AV17" s="846"/>
      <c r="AW17" s="343"/>
      <c r="AX17" s="846"/>
      <c r="AY17" s="343"/>
      <c r="AZ17" s="846"/>
      <c r="BA17" s="343"/>
      <c r="BB17" s="846"/>
      <c r="BC17" s="342">
        <f t="shared" si="0"/>
        <v>3</v>
      </c>
      <c r="BD17" s="858"/>
      <c r="BE17" s="853"/>
      <c r="BF17" s="342">
        <f>IF(BE17=0,BF16,BE17)</f>
        <v>2.3333333333333335</v>
      </c>
      <c r="BG17" s="849"/>
      <c r="BH17" s="850" t="s">
        <v>287</v>
      </c>
      <c r="BI17" s="850"/>
      <c r="BJ17" s="850"/>
      <c r="BK17" s="340" t="s">
        <v>288</v>
      </c>
      <c r="BL17" s="344" t="s">
        <v>504</v>
      </c>
      <c r="BM17" s="344" t="s">
        <v>502</v>
      </c>
      <c r="BN17" s="344" t="s">
        <v>505</v>
      </c>
      <c r="BO17" s="342">
        <f t="shared" si="2"/>
        <v>2</v>
      </c>
      <c r="BP17" s="342">
        <f t="shared" si="3"/>
        <v>1.3333333333333335</v>
      </c>
      <c r="BQ17" s="853"/>
      <c r="BR17" s="853"/>
      <c r="BS17" s="849"/>
      <c r="BT17" s="834"/>
    </row>
    <row r="18" spans="1:72" s="24" customFormat="1" ht="77.25" customHeight="1" x14ac:dyDescent="0.2">
      <c r="A18" s="349" t="s">
        <v>277</v>
      </c>
      <c r="B18" s="344" t="s">
        <v>278</v>
      </c>
      <c r="C18" s="344" t="s">
        <v>706</v>
      </c>
      <c r="D18" s="831" t="s">
        <v>707</v>
      </c>
      <c r="E18" s="831"/>
      <c r="F18" s="831"/>
      <c r="G18" s="344" t="s">
        <v>508</v>
      </c>
      <c r="H18" s="344">
        <v>1</v>
      </c>
      <c r="I18" s="1398" t="s">
        <v>289</v>
      </c>
      <c r="J18" s="1398"/>
      <c r="K18" s="1398"/>
      <c r="L18" s="857" t="s">
        <v>708</v>
      </c>
      <c r="M18" s="857"/>
      <c r="N18" s="857"/>
      <c r="O18" s="349"/>
      <c r="P18" s="349"/>
      <c r="Q18" s="349"/>
      <c r="R18" s="349"/>
      <c r="S18" s="344">
        <v>3</v>
      </c>
      <c r="T18" s="349">
        <v>3</v>
      </c>
      <c r="U18" s="343">
        <v>3</v>
      </c>
      <c r="V18" s="349">
        <v>2</v>
      </c>
      <c r="W18" s="343">
        <v>3</v>
      </c>
      <c r="X18" s="349">
        <v>3</v>
      </c>
      <c r="Y18" s="343">
        <v>2</v>
      </c>
      <c r="Z18" s="349">
        <v>2</v>
      </c>
      <c r="AA18" s="343">
        <v>3</v>
      </c>
      <c r="AB18" s="349">
        <v>2</v>
      </c>
      <c r="AC18" s="343">
        <v>3</v>
      </c>
      <c r="AD18" s="349">
        <v>3</v>
      </c>
      <c r="AE18" s="343"/>
      <c r="AF18" s="349"/>
      <c r="AG18" s="343"/>
      <c r="AH18" s="846"/>
      <c r="AI18" s="343"/>
      <c r="AJ18" s="846"/>
      <c r="AK18" s="343"/>
      <c r="AL18" s="846"/>
      <c r="AM18" s="343"/>
      <c r="AN18" s="846"/>
      <c r="AO18" s="343"/>
      <c r="AP18" s="846"/>
      <c r="AQ18" s="343"/>
      <c r="AR18" s="846"/>
      <c r="AS18" s="343"/>
      <c r="AT18" s="846"/>
      <c r="AU18" s="343"/>
      <c r="AV18" s="846"/>
      <c r="AW18" s="343"/>
      <c r="AX18" s="846"/>
      <c r="AY18" s="343"/>
      <c r="AZ18" s="846"/>
      <c r="BA18" s="343"/>
      <c r="BB18" s="846"/>
      <c r="BC18" s="342">
        <f t="shared" si="0"/>
        <v>2.8333333333333335</v>
      </c>
      <c r="BD18" s="347">
        <f>SUM((BC18*(BC18/SUM(BC18:BC18))))</f>
        <v>2.8333333333333335</v>
      </c>
      <c r="BE18" s="347">
        <f>AVERAGE(T18,V18,X18,Z18,AB18,AD18,AF18,AH18,AJ18,AL18,AN18,AP18,AR18,AT18,AV18,AX18,AZ18,BB18)</f>
        <v>2.5</v>
      </c>
      <c r="BF18" s="342">
        <f>IF(BE18=0,BF17,BE18)</f>
        <v>2.5</v>
      </c>
      <c r="BG18" s="346">
        <f t="shared" ref="BG18:BG49" si="4">BD18*BE18</f>
        <v>7.0833333333333339</v>
      </c>
      <c r="BH18" s="850" t="s">
        <v>709</v>
      </c>
      <c r="BI18" s="850"/>
      <c r="BJ18" s="850"/>
      <c r="BK18" s="345" t="s">
        <v>710</v>
      </c>
      <c r="BL18" s="344" t="s">
        <v>504</v>
      </c>
      <c r="BM18" s="344" t="s">
        <v>502</v>
      </c>
      <c r="BN18" s="344" t="s">
        <v>505</v>
      </c>
      <c r="BO18" s="342">
        <f t="shared" si="2"/>
        <v>1.8333333333333335</v>
      </c>
      <c r="BP18" s="342">
        <f t="shared" si="3"/>
        <v>1.5</v>
      </c>
      <c r="BQ18" s="333">
        <f>SUM((BO18*(BO18/SUM(BO18:BO18))))</f>
        <v>1.8333333333333335</v>
      </c>
      <c r="BR18" s="333">
        <f>SUM((BP18*(BP18/SUM(BP18:BP18))))</f>
        <v>1.5</v>
      </c>
      <c r="BS18" s="334">
        <f>BQ18*BR18</f>
        <v>2.75</v>
      </c>
      <c r="BT18" s="343" t="str">
        <f>INDEX([6]Listas!E$20:I$24,MATCH(BQ18,[6]Listas!D$20:D$24,1),MATCH(BR18,[6]Listas!E$19:I$19,1))</f>
        <v>INFERIOR</v>
      </c>
    </row>
    <row r="19" spans="1:72" s="24" customFormat="1" ht="83.25" customHeight="1" x14ac:dyDescent="0.2">
      <c r="A19" s="344" t="s">
        <v>277</v>
      </c>
      <c r="B19" s="344" t="s">
        <v>290</v>
      </c>
      <c r="C19" s="344" t="s">
        <v>711</v>
      </c>
      <c r="D19" s="831" t="s">
        <v>712</v>
      </c>
      <c r="E19" s="831"/>
      <c r="F19" s="831"/>
      <c r="G19" s="344" t="s">
        <v>510</v>
      </c>
      <c r="H19" s="344">
        <v>5</v>
      </c>
      <c r="I19" s="1398" t="s">
        <v>291</v>
      </c>
      <c r="J19" s="1398"/>
      <c r="K19" s="1398"/>
      <c r="L19" s="857" t="s">
        <v>713</v>
      </c>
      <c r="M19" s="857"/>
      <c r="N19" s="857"/>
      <c r="O19" s="344" t="s">
        <v>33</v>
      </c>
      <c r="P19" s="344"/>
      <c r="Q19" s="344"/>
      <c r="R19" s="344"/>
      <c r="S19" s="344">
        <v>3</v>
      </c>
      <c r="T19" s="353">
        <v>2</v>
      </c>
      <c r="U19" s="343">
        <v>3</v>
      </c>
      <c r="V19" s="353">
        <v>2</v>
      </c>
      <c r="W19" s="343">
        <v>4</v>
      </c>
      <c r="X19" s="353">
        <v>3</v>
      </c>
      <c r="Y19" s="343">
        <v>3</v>
      </c>
      <c r="Z19" s="353">
        <v>2</v>
      </c>
      <c r="AA19" s="343">
        <v>3</v>
      </c>
      <c r="AB19" s="353">
        <v>2</v>
      </c>
      <c r="AC19" s="343">
        <v>2</v>
      </c>
      <c r="AD19" s="353">
        <v>1</v>
      </c>
      <c r="AE19" s="343"/>
      <c r="AF19" s="353"/>
      <c r="AG19" s="343"/>
      <c r="AH19" s="846"/>
      <c r="AI19" s="343"/>
      <c r="AJ19" s="846"/>
      <c r="AK19" s="343"/>
      <c r="AL19" s="846"/>
      <c r="AM19" s="343"/>
      <c r="AN19" s="846"/>
      <c r="AO19" s="343"/>
      <c r="AP19" s="846"/>
      <c r="AQ19" s="343"/>
      <c r="AR19" s="846"/>
      <c r="AS19" s="343"/>
      <c r="AT19" s="846"/>
      <c r="AU19" s="343"/>
      <c r="AV19" s="846"/>
      <c r="AW19" s="343"/>
      <c r="AX19" s="846"/>
      <c r="AY19" s="343"/>
      <c r="AZ19" s="846"/>
      <c r="BA19" s="343"/>
      <c r="BB19" s="846"/>
      <c r="BC19" s="342">
        <f t="shared" si="0"/>
        <v>3</v>
      </c>
      <c r="BD19" s="341">
        <f>SUM((BC19*(BC19/SUM(BC19:BC19))))</f>
        <v>3</v>
      </c>
      <c r="BE19" s="341">
        <f>AVERAGE(T19,V19,X19,Z19,AB19,AD19,AF19,AH19,AJ19,AL19,AN19,AP19,AR19,AT19,AV19,AX19,AZ19,BB19)</f>
        <v>2</v>
      </c>
      <c r="BF19" s="342">
        <f>IF(BE19=0,BF18,BE19)</f>
        <v>2</v>
      </c>
      <c r="BG19" s="342">
        <f t="shared" si="4"/>
        <v>6</v>
      </c>
      <c r="BH19" s="850" t="s">
        <v>714</v>
      </c>
      <c r="BI19" s="850"/>
      <c r="BJ19" s="850"/>
      <c r="BK19" s="340" t="s">
        <v>715</v>
      </c>
      <c r="BL19" s="344" t="s">
        <v>504</v>
      </c>
      <c r="BM19" s="344" t="s">
        <v>502</v>
      </c>
      <c r="BN19" s="344" t="s">
        <v>505</v>
      </c>
      <c r="BO19" s="342">
        <f t="shared" si="2"/>
        <v>2</v>
      </c>
      <c r="BP19" s="342">
        <f t="shared" si="3"/>
        <v>1</v>
      </c>
      <c r="BQ19" s="333">
        <f>SUM((BO19*(BO19/SUM(BO19:BO19))))</f>
        <v>2</v>
      </c>
      <c r="BR19" s="333">
        <f>SUM((BP19*(BP19/SUM(BP19:BP19))))</f>
        <v>1</v>
      </c>
      <c r="BS19" s="334">
        <f>BQ19*BR19</f>
        <v>2</v>
      </c>
      <c r="BT19" s="343" t="str">
        <f>INDEX([6]Listas!E$20:I$24,MATCH(BQ19,[6]Listas!D$20:D$24,1),MATCH(BR19,[6]Listas!E$19:I$19,1))</f>
        <v>INFERIOR</v>
      </c>
    </row>
    <row r="20" spans="1:72" s="24" customFormat="1" ht="39.75" hidden="1" customHeight="1" x14ac:dyDescent="0.2">
      <c r="A20" s="831"/>
      <c r="B20" s="831"/>
      <c r="C20" s="831"/>
      <c r="D20" s="831"/>
      <c r="E20" s="831"/>
      <c r="F20" s="831"/>
      <c r="G20" s="344"/>
      <c r="H20" s="344">
        <v>1</v>
      </c>
      <c r="I20" s="857"/>
      <c r="J20" s="857"/>
      <c r="K20" s="857"/>
      <c r="L20" s="831"/>
      <c r="M20" s="831"/>
      <c r="N20" s="831"/>
      <c r="O20" s="831"/>
      <c r="P20" s="831"/>
      <c r="Q20" s="831"/>
      <c r="R20" s="831"/>
      <c r="S20" s="343"/>
      <c r="T20" s="846"/>
      <c r="U20" s="343"/>
      <c r="V20" s="846"/>
      <c r="W20" s="343"/>
      <c r="X20" s="846"/>
      <c r="Y20" s="343"/>
      <c r="Z20" s="846"/>
      <c r="AA20" s="343"/>
      <c r="AB20" s="846"/>
      <c r="AC20" s="343"/>
      <c r="AD20" s="846"/>
      <c r="AE20" s="343"/>
      <c r="AF20" s="846"/>
      <c r="AG20" s="343"/>
      <c r="AH20" s="846"/>
      <c r="AI20" s="343"/>
      <c r="AJ20" s="846"/>
      <c r="AK20" s="343"/>
      <c r="AL20" s="846"/>
      <c r="AM20" s="343"/>
      <c r="AN20" s="846"/>
      <c r="AO20" s="343"/>
      <c r="AP20" s="846"/>
      <c r="AQ20" s="343"/>
      <c r="AR20" s="846"/>
      <c r="AS20" s="343"/>
      <c r="AT20" s="846"/>
      <c r="AU20" s="343"/>
      <c r="AV20" s="846"/>
      <c r="AW20" s="343"/>
      <c r="AX20" s="846"/>
      <c r="AY20" s="343"/>
      <c r="AZ20" s="846"/>
      <c r="BA20" s="343"/>
      <c r="BB20" s="846"/>
      <c r="BC20" s="342" t="e">
        <f t="shared" si="0"/>
        <v>#DIV/0!</v>
      </c>
      <c r="BD20" s="858" t="e">
        <f>SUM((BC20*(BC20/SUM(BC20:BC25))),(BC21*(BC21/SUM(BC20:BC25))),(BC22*(BC22/SUM(BC20:BC25))),(BC23*(BC23/SUM(BC20:BC25))),(BC24*(BC24/SUM(BC20:BC25))),(BC25*(BC25/SUM(BC20:BC25))))</f>
        <v>#DIV/0!</v>
      </c>
      <c r="BE20" s="858" t="e">
        <f>AVERAGE(T20,V20,X20,Z20,AB20,AD20,AF20,AH20,AJ20,AL20,AN20,AP20,AR20,AT20,AV20,AX20,AZ20,BB20)</f>
        <v>#DIV/0!</v>
      </c>
      <c r="BF20" s="342" t="e">
        <f>IF(BE20=0,BF7,BE20)</f>
        <v>#DIV/0!</v>
      </c>
      <c r="BG20" s="860" t="e">
        <f t="shared" si="4"/>
        <v>#DIV/0!</v>
      </c>
      <c r="BH20" s="857"/>
      <c r="BI20" s="857"/>
      <c r="BJ20" s="857"/>
      <c r="BK20" s="344"/>
      <c r="BL20" s="344"/>
      <c r="BM20" s="344"/>
      <c r="BN20" s="344"/>
      <c r="BO20" s="342" t="e">
        <f t="shared" si="2"/>
        <v>#DIV/0!</v>
      </c>
      <c r="BP20" s="342" t="e">
        <f t="shared" si="3"/>
        <v>#DIV/0!</v>
      </c>
      <c r="BQ20" s="858" t="e">
        <f>SUM((BO20*(BO20/SUM(BO20:BO25))),(BO21*(BO21/SUM(BO20:BO25))),(BO22*(BO22/SUM(BO20:BO25))),(BO23*(BO23/SUM(BO20:BO25))),(BO24*(BO24/SUM(BO20:BO25))),(BO25*(BO25/SUM(BO20:BO25))))</f>
        <v>#DIV/0!</v>
      </c>
      <c r="BR20" s="858" t="e">
        <f>SUM((BP20*(BP20/SUM(BP20:BP25))),(BP21*(BP21/SUM(BP20:BP25))),(BP22*(BP22/SUM(BP20:BP25))),(BP23*(BP23/SUM(BP20:BP25))),(BP24*(BP24/SUM(BP20:BP25))),(BP25*(BP25/SUM(BP20:BP25))))</f>
        <v>#DIV/0!</v>
      </c>
      <c r="BS20" s="860" t="e">
        <f>BQ20*BR20</f>
        <v>#DIV/0!</v>
      </c>
      <c r="BT20" s="860" t="e">
        <f>INDEX([6]Listas!E$20:I$24,MATCH(BQ20,[6]Listas!D$20:D$24,1),MATCH(BR20,[6]Listas!E$19:I$19,1))</f>
        <v>#DIV/0!</v>
      </c>
    </row>
    <row r="21" spans="1:72" s="24" customFormat="1" ht="39.75" hidden="1" customHeight="1" x14ac:dyDescent="0.2">
      <c r="A21" s="831"/>
      <c r="B21" s="831"/>
      <c r="C21" s="831"/>
      <c r="D21" s="831"/>
      <c r="E21" s="831"/>
      <c r="F21" s="831"/>
      <c r="G21" s="344"/>
      <c r="H21" s="344">
        <v>2</v>
      </c>
      <c r="I21" s="857"/>
      <c r="J21" s="857"/>
      <c r="K21" s="857"/>
      <c r="L21" s="831"/>
      <c r="M21" s="831"/>
      <c r="N21" s="831"/>
      <c r="O21" s="831"/>
      <c r="P21" s="831"/>
      <c r="Q21" s="831"/>
      <c r="R21" s="831"/>
      <c r="S21" s="343"/>
      <c r="T21" s="846"/>
      <c r="U21" s="343"/>
      <c r="V21" s="846"/>
      <c r="W21" s="343"/>
      <c r="X21" s="846"/>
      <c r="Y21" s="343"/>
      <c r="Z21" s="846"/>
      <c r="AA21" s="343"/>
      <c r="AB21" s="846"/>
      <c r="AC21" s="343"/>
      <c r="AD21" s="846"/>
      <c r="AE21" s="343"/>
      <c r="AF21" s="846"/>
      <c r="AG21" s="343"/>
      <c r="AH21" s="846"/>
      <c r="AI21" s="343"/>
      <c r="AJ21" s="846"/>
      <c r="AK21" s="343"/>
      <c r="AL21" s="846"/>
      <c r="AM21" s="343"/>
      <c r="AN21" s="846"/>
      <c r="AO21" s="343"/>
      <c r="AP21" s="846"/>
      <c r="AQ21" s="343"/>
      <c r="AR21" s="846"/>
      <c r="AS21" s="343"/>
      <c r="AT21" s="846"/>
      <c r="AU21" s="343"/>
      <c r="AV21" s="846"/>
      <c r="AW21" s="343"/>
      <c r="AX21" s="846"/>
      <c r="AY21" s="343"/>
      <c r="AZ21" s="846"/>
      <c r="BA21" s="343"/>
      <c r="BB21" s="846"/>
      <c r="BC21" s="342" t="e">
        <f t="shared" si="0"/>
        <v>#DIV/0!</v>
      </c>
      <c r="BD21" s="858"/>
      <c r="BE21" s="858"/>
      <c r="BF21" s="342" t="e">
        <f>IF(BE21=0,BF20,BE21)</f>
        <v>#DIV/0!</v>
      </c>
      <c r="BG21" s="860">
        <f t="shared" si="4"/>
        <v>0</v>
      </c>
      <c r="BH21" s="857"/>
      <c r="BI21" s="857"/>
      <c r="BJ21" s="857"/>
      <c r="BK21" s="344"/>
      <c r="BL21" s="344"/>
      <c r="BM21" s="344"/>
      <c r="BN21" s="344"/>
      <c r="BO21" s="342" t="e">
        <f t="shared" si="2"/>
        <v>#DIV/0!</v>
      </c>
      <c r="BP21" s="342" t="e">
        <f t="shared" si="3"/>
        <v>#DIV/0!</v>
      </c>
      <c r="BQ21" s="858"/>
      <c r="BR21" s="858"/>
      <c r="BS21" s="860"/>
      <c r="BT21" s="860" t="e">
        <f>INDEX([6]Listas!E$20:I$24,MATCH(BQ21,[6]Listas!D$20:D$24,1),MATCH(BR21,[6]Listas!E$19:I$19,1))</f>
        <v>#N/A</v>
      </c>
    </row>
    <row r="22" spans="1:72" s="24" customFormat="1" ht="39.75" hidden="1" customHeight="1" x14ac:dyDescent="0.2">
      <c r="A22" s="831"/>
      <c r="B22" s="831"/>
      <c r="C22" s="831"/>
      <c r="D22" s="831"/>
      <c r="E22" s="831"/>
      <c r="F22" s="831"/>
      <c r="G22" s="344"/>
      <c r="H22" s="344">
        <v>3</v>
      </c>
      <c r="I22" s="857"/>
      <c r="J22" s="857"/>
      <c r="K22" s="857"/>
      <c r="L22" s="831"/>
      <c r="M22" s="831"/>
      <c r="N22" s="831"/>
      <c r="O22" s="831"/>
      <c r="P22" s="831"/>
      <c r="Q22" s="831"/>
      <c r="R22" s="831"/>
      <c r="S22" s="343"/>
      <c r="T22" s="846"/>
      <c r="U22" s="343"/>
      <c r="V22" s="846"/>
      <c r="W22" s="343"/>
      <c r="X22" s="846"/>
      <c r="Y22" s="343"/>
      <c r="Z22" s="846"/>
      <c r="AA22" s="343"/>
      <c r="AB22" s="846"/>
      <c r="AC22" s="343"/>
      <c r="AD22" s="846"/>
      <c r="AE22" s="343"/>
      <c r="AF22" s="846"/>
      <c r="AG22" s="343"/>
      <c r="AH22" s="846"/>
      <c r="AI22" s="343"/>
      <c r="AJ22" s="846"/>
      <c r="AK22" s="343"/>
      <c r="AL22" s="846"/>
      <c r="AM22" s="343"/>
      <c r="AN22" s="846"/>
      <c r="AO22" s="343"/>
      <c r="AP22" s="846"/>
      <c r="AQ22" s="343"/>
      <c r="AR22" s="846"/>
      <c r="AS22" s="343"/>
      <c r="AT22" s="846"/>
      <c r="AU22" s="343"/>
      <c r="AV22" s="846"/>
      <c r="AW22" s="343"/>
      <c r="AX22" s="846"/>
      <c r="AY22" s="343"/>
      <c r="AZ22" s="846"/>
      <c r="BA22" s="343"/>
      <c r="BB22" s="846"/>
      <c r="BC22" s="342" t="e">
        <f t="shared" si="0"/>
        <v>#DIV/0!</v>
      </c>
      <c r="BD22" s="858"/>
      <c r="BE22" s="858"/>
      <c r="BF22" s="342" t="e">
        <f>IF(BE22=0,BF21,BE22)</f>
        <v>#DIV/0!</v>
      </c>
      <c r="BG22" s="860">
        <f t="shared" si="4"/>
        <v>0</v>
      </c>
      <c r="BH22" s="857"/>
      <c r="BI22" s="857"/>
      <c r="BJ22" s="857"/>
      <c r="BK22" s="344"/>
      <c r="BL22" s="344"/>
      <c r="BM22" s="344"/>
      <c r="BN22" s="344"/>
      <c r="BO22" s="342" t="e">
        <f t="shared" si="2"/>
        <v>#DIV/0!</v>
      </c>
      <c r="BP22" s="342" t="e">
        <f t="shared" si="3"/>
        <v>#DIV/0!</v>
      </c>
      <c r="BQ22" s="858"/>
      <c r="BR22" s="858"/>
      <c r="BS22" s="860"/>
      <c r="BT22" s="860" t="e">
        <f>INDEX([6]Listas!E$20:I$24,MATCH(BQ22,[6]Listas!D$20:D$24,1),MATCH(BR22,[6]Listas!E$19:I$19,1))</f>
        <v>#N/A</v>
      </c>
    </row>
    <row r="23" spans="1:72" s="24" customFormat="1" ht="39.75" hidden="1" customHeight="1" x14ac:dyDescent="0.2">
      <c r="A23" s="831"/>
      <c r="B23" s="831"/>
      <c r="C23" s="831"/>
      <c r="D23" s="831"/>
      <c r="E23" s="831"/>
      <c r="F23" s="831"/>
      <c r="G23" s="344"/>
      <c r="H23" s="344">
        <v>4</v>
      </c>
      <c r="I23" s="857"/>
      <c r="J23" s="857"/>
      <c r="K23" s="857"/>
      <c r="L23" s="831"/>
      <c r="M23" s="831"/>
      <c r="N23" s="831"/>
      <c r="O23" s="831"/>
      <c r="P23" s="831"/>
      <c r="Q23" s="831"/>
      <c r="R23" s="831"/>
      <c r="S23" s="343"/>
      <c r="T23" s="846"/>
      <c r="U23" s="343"/>
      <c r="V23" s="846"/>
      <c r="W23" s="343"/>
      <c r="X23" s="846"/>
      <c r="Y23" s="343"/>
      <c r="Z23" s="846"/>
      <c r="AA23" s="343"/>
      <c r="AB23" s="846"/>
      <c r="AC23" s="343"/>
      <c r="AD23" s="846"/>
      <c r="AE23" s="343"/>
      <c r="AF23" s="846"/>
      <c r="AG23" s="343"/>
      <c r="AH23" s="846"/>
      <c r="AI23" s="343"/>
      <c r="AJ23" s="846"/>
      <c r="AK23" s="343"/>
      <c r="AL23" s="846"/>
      <c r="AM23" s="343"/>
      <c r="AN23" s="846"/>
      <c r="AO23" s="343"/>
      <c r="AP23" s="846"/>
      <c r="AQ23" s="343"/>
      <c r="AR23" s="846"/>
      <c r="AS23" s="343"/>
      <c r="AT23" s="846"/>
      <c r="AU23" s="343"/>
      <c r="AV23" s="846"/>
      <c r="AW23" s="343"/>
      <c r="AX23" s="846"/>
      <c r="AY23" s="343"/>
      <c r="AZ23" s="846"/>
      <c r="BA23" s="343"/>
      <c r="BB23" s="846"/>
      <c r="BC23" s="342" t="e">
        <f t="shared" si="0"/>
        <v>#DIV/0!</v>
      </c>
      <c r="BD23" s="858"/>
      <c r="BE23" s="858"/>
      <c r="BF23" s="342" t="e">
        <f>IF(BE23=0,BF22,BE23)</f>
        <v>#DIV/0!</v>
      </c>
      <c r="BG23" s="860">
        <f t="shared" si="4"/>
        <v>0</v>
      </c>
      <c r="BH23" s="857"/>
      <c r="BI23" s="857"/>
      <c r="BJ23" s="857"/>
      <c r="BK23" s="344"/>
      <c r="BL23" s="344"/>
      <c r="BM23" s="344"/>
      <c r="BN23" s="344"/>
      <c r="BO23" s="342" t="e">
        <f t="shared" si="2"/>
        <v>#DIV/0!</v>
      </c>
      <c r="BP23" s="342" t="e">
        <f t="shared" si="3"/>
        <v>#DIV/0!</v>
      </c>
      <c r="BQ23" s="858"/>
      <c r="BR23" s="858"/>
      <c r="BS23" s="860"/>
      <c r="BT23" s="860" t="e">
        <f>INDEX([6]Listas!E$20:I$24,MATCH(BQ23,[6]Listas!D$20:D$24,1),MATCH(BR23,[6]Listas!E$19:I$19,1))</f>
        <v>#N/A</v>
      </c>
    </row>
    <row r="24" spans="1:72" s="24" customFormat="1" ht="39.75" hidden="1" customHeight="1" x14ac:dyDescent="0.2">
      <c r="A24" s="831"/>
      <c r="B24" s="831"/>
      <c r="C24" s="831"/>
      <c r="D24" s="831"/>
      <c r="E24" s="831"/>
      <c r="F24" s="831"/>
      <c r="G24" s="344"/>
      <c r="H24" s="344">
        <v>5</v>
      </c>
      <c r="I24" s="857"/>
      <c r="J24" s="857"/>
      <c r="K24" s="857"/>
      <c r="L24" s="831"/>
      <c r="M24" s="831"/>
      <c r="N24" s="831"/>
      <c r="O24" s="831"/>
      <c r="P24" s="831"/>
      <c r="Q24" s="831"/>
      <c r="R24" s="831"/>
      <c r="S24" s="343"/>
      <c r="T24" s="846"/>
      <c r="U24" s="343"/>
      <c r="V24" s="846"/>
      <c r="W24" s="343"/>
      <c r="X24" s="846"/>
      <c r="Y24" s="343"/>
      <c r="Z24" s="846"/>
      <c r="AA24" s="343"/>
      <c r="AB24" s="846"/>
      <c r="AC24" s="343"/>
      <c r="AD24" s="846"/>
      <c r="AE24" s="343"/>
      <c r="AF24" s="846"/>
      <c r="AG24" s="343"/>
      <c r="AH24" s="846"/>
      <c r="AI24" s="343"/>
      <c r="AJ24" s="846"/>
      <c r="AK24" s="343"/>
      <c r="AL24" s="846"/>
      <c r="AM24" s="343"/>
      <c r="AN24" s="846"/>
      <c r="AO24" s="343"/>
      <c r="AP24" s="846"/>
      <c r="AQ24" s="343"/>
      <c r="AR24" s="846"/>
      <c r="AS24" s="343"/>
      <c r="AT24" s="846"/>
      <c r="AU24" s="343"/>
      <c r="AV24" s="846"/>
      <c r="AW24" s="343"/>
      <c r="AX24" s="846"/>
      <c r="AY24" s="343"/>
      <c r="AZ24" s="846"/>
      <c r="BA24" s="343"/>
      <c r="BB24" s="846"/>
      <c r="BC24" s="342" t="e">
        <f t="shared" si="0"/>
        <v>#DIV/0!</v>
      </c>
      <c r="BD24" s="858"/>
      <c r="BE24" s="858"/>
      <c r="BF24" s="342" t="e">
        <f>IF(BE24=0,BF23,BE24)</f>
        <v>#DIV/0!</v>
      </c>
      <c r="BG24" s="860">
        <f t="shared" si="4"/>
        <v>0</v>
      </c>
      <c r="BH24" s="857"/>
      <c r="BI24" s="857"/>
      <c r="BJ24" s="857"/>
      <c r="BK24" s="344"/>
      <c r="BL24" s="344"/>
      <c r="BM24" s="344"/>
      <c r="BN24" s="344"/>
      <c r="BO24" s="342" t="e">
        <f t="shared" si="2"/>
        <v>#DIV/0!</v>
      </c>
      <c r="BP24" s="342" t="e">
        <f t="shared" si="3"/>
        <v>#DIV/0!</v>
      </c>
      <c r="BQ24" s="858"/>
      <c r="BR24" s="858"/>
      <c r="BS24" s="860"/>
      <c r="BT24" s="860" t="e">
        <f>INDEX([6]Listas!E$20:I$24,MATCH(BQ24,[6]Listas!D$20:D$24,1),MATCH(BR24,[6]Listas!E$19:I$19,1))</f>
        <v>#N/A</v>
      </c>
    </row>
    <row r="25" spans="1:72" s="24" customFormat="1" ht="39.75" hidden="1" customHeight="1" x14ac:dyDescent="0.2">
      <c r="A25" s="831"/>
      <c r="B25" s="831"/>
      <c r="C25" s="831"/>
      <c r="D25" s="831"/>
      <c r="E25" s="831"/>
      <c r="F25" s="831"/>
      <c r="G25" s="344"/>
      <c r="H25" s="344">
        <v>6</v>
      </c>
      <c r="I25" s="857"/>
      <c r="J25" s="857"/>
      <c r="K25" s="857"/>
      <c r="L25" s="831"/>
      <c r="M25" s="831"/>
      <c r="N25" s="831"/>
      <c r="O25" s="831"/>
      <c r="P25" s="831"/>
      <c r="Q25" s="831"/>
      <c r="R25" s="831"/>
      <c r="S25" s="343"/>
      <c r="T25" s="846"/>
      <c r="U25" s="343"/>
      <c r="V25" s="846"/>
      <c r="W25" s="343"/>
      <c r="X25" s="846"/>
      <c r="Y25" s="343"/>
      <c r="Z25" s="846"/>
      <c r="AA25" s="343"/>
      <c r="AB25" s="846"/>
      <c r="AC25" s="343"/>
      <c r="AD25" s="846"/>
      <c r="AE25" s="343"/>
      <c r="AF25" s="846"/>
      <c r="AG25" s="343"/>
      <c r="AH25" s="846"/>
      <c r="AI25" s="343"/>
      <c r="AJ25" s="846"/>
      <c r="AK25" s="343"/>
      <c r="AL25" s="846"/>
      <c r="AM25" s="343"/>
      <c r="AN25" s="846"/>
      <c r="AO25" s="343"/>
      <c r="AP25" s="846"/>
      <c r="AQ25" s="343"/>
      <c r="AR25" s="846"/>
      <c r="AS25" s="343"/>
      <c r="AT25" s="846"/>
      <c r="AU25" s="343"/>
      <c r="AV25" s="846"/>
      <c r="AW25" s="343"/>
      <c r="AX25" s="846"/>
      <c r="AY25" s="343"/>
      <c r="AZ25" s="846"/>
      <c r="BA25" s="343"/>
      <c r="BB25" s="846"/>
      <c r="BC25" s="342" t="e">
        <f t="shared" si="0"/>
        <v>#DIV/0!</v>
      </c>
      <c r="BD25" s="858"/>
      <c r="BE25" s="858"/>
      <c r="BF25" s="342" t="e">
        <f>IF(BE25=0,BF24,BE25)</f>
        <v>#DIV/0!</v>
      </c>
      <c r="BG25" s="860">
        <f t="shared" si="4"/>
        <v>0</v>
      </c>
      <c r="BH25" s="857"/>
      <c r="BI25" s="857"/>
      <c r="BJ25" s="857"/>
      <c r="BK25" s="344"/>
      <c r="BL25" s="344"/>
      <c r="BM25" s="344"/>
      <c r="BN25" s="344"/>
      <c r="BO25" s="342" t="e">
        <f t="shared" si="2"/>
        <v>#DIV/0!</v>
      </c>
      <c r="BP25" s="342" t="e">
        <f t="shared" si="3"/>
        <v>#DIV/0!</v>
      </c>
      <c r="BQ25" s="858"/>
      <c r="BR25" s="858"/>
      <c r="BS25" s="860"/>
      <c r="BT25" s="860" t="e">
        <f>INDEX([6]Listas!E$20:I$24,MATCH(BQ25,[6]Listas!D$20:D$24,1),MATCH(BR25,[6]Listas!E$19:I$19,1))</f>
        <v>#N/A</v>
      </c>
    </row>
    <row r="26" spans="1:72" s="24" customFormat="1" ht="39.75" hidden="1" customHeight="1" x14ac:dyDescent="0.2">
      <c r="A26" s="831"/>
      <c r="B26" s="831"/>
      <c r="C26" s="831"/>
      <c r="D26" s="831"/>
      <c r="E26" s="831"/>
      <c r="F26" s="831"/>
      <c r="G26" s="344"/>
      <c r="H26" s="344">
        <v>1</v>
      </c>
      <c r="I26" s="857"/>
      <c r="J26" s="857"/>
      <c r="K26" s="857"/>
      <c r="L26" s="831"/>
      <c r="M26" s="831"/>
      <c r="N26" s="831"/>
      <c r="O26" s="831"/>
      <c r="P26" s="831"/>
      <c r="Q26" s="831"/>
      <c r="R26" s="831"/>
      <c r="S26" s="343"/>
      <c r="T26" s="846"/>
      <c r="U26" s="343"/>
      <c r="V26" s="846"/>
      <c r="W26" s="343"/>
      <c r="X26" s="846"/>
      <c r="Y26" s="343"/>
      <c r="Z26" s="846"/>
      <c r="AA26" s="343"/>
      <c r="AB26" s="846"/>
      <c r="AC26" s="343"/>
      <c r="AD26" s="846"/>
      <c r="AE26" s="343"/>
      <c r="AF26" s="846"/>
      <c r="AG26" s="343"/>
      <c r="AH26" s="846"/>
      <c r="AI26" s="343"/>
      <c r="AJ26" s="846"/>
      <c r="AK26" s="343"/>
      <c r="AL26" s="846"/>
      <c r="AM26" s="343"/>
      <c r="AN26" s="846"/>
      <c r="AO26" s="343"/>
      <c r="AP26" s="846"/>
      <c r="AQ26" s="343"/>
      <c r="AR26" s="846"/>
      <c r="AS26" s="343"/>
      <c r="AT26" s="846"/>
      <c r="AU26" s="343"/>
      <c r="AV26" s="846"/>
      <c r="AW26" s="343"/>
      <c r="AX26" s="846"/>
      <c r="AY26" s="343"/>
      <c r="AZ26" s="846"/>
      <c r="BA26" s="343"/>
      <c r="BB26" s="846"/>
      <c r="BC26" s="342" t="e">
        <f t="shared" si="0"/>
        <v>#DIV/0!</v>
      </c>
      <c r="BD26" s="858" t="e">
        <f>SUM((BC26*(BC26/SUM(BC26:BC32))),(BC27*(BC27/SUM(BC26:BC32))),(BC28*(BC28/SUM(BC26:BC32))),(BC29*(BC29/SUM(BC26:BC32))),(BC30*(BC30/SUM(BC26:BC32))),(BC31*(BC31/SUM(BC26:BC32))),(BC32*(BC32/SUM(BC26:BC32))))</f>
        <v>#DIV/0!</v>
      </c>
      <c r="BE26" s="858" t="e">
        <f>AVERAGE(T26,V26,X26,Z26,AB26,AD26,AF26,AH26,AJ26,AL26,AN26,AP26,AR26,AT26,AV26,AX26,AZ26,BB26)</f>
        <v>#DIV/0!</v>
      </c>
      <c r="BF26" s="342" t="e">
        <f>IF(BE26=0,BF14,BE26)</f>
        <v>#DIV/0!</v>
      </c>
      <c r="BG26" s="860" t="e">
        <f t="shared" si="4"/>
        <v>#DIV/0!</v>
      </c>
      <c r="BH26" s="857"/>
      <c r="BI26" s="857"/>
      <c r="BJ26" s="857"/>
      <c r="BK26" s="344"/>
      <c r="BL26" s="344"/>
      <c r="BM26" s="344"/>
      <c r="BN26" s="344"/>
      <c r="BO26" s="342" t="e">
        <f t="shared" si="2"/>
        <v>#DIV/0!</v>
      </c>
      <c r="BP26" s="342" t="e">
        <f t="shared" si="3"/>
        <v>#DIV/0!</v>
      </c>
      <c r="BQ26" s="858" t="e">
        <f>SUM((BO26*(BO26/SUM(BO26:BO32))),(BO27*(BO27/SUM(BO26:BO32))),(BO28*(BO28/SUM(BO26:BO32))),(BO29*(BO29/SUM(BO26:BO32))),(BO30*(BO30/SUM(BO26:BO32))),(BO31*(BO31/SUM(BO26:BO32))),(BO32*(BO32/SUM(BO26:BO32))))</f>
        <v>#DIV/0!</v>
      </c>
      <c r="BR26" s="858" t="e">
        <f>SUM((BP26*(BP26/SUM(BP26:BP32))),(BP27*(BP27/SUM(BP26:BP32))),(BP28*(BP28/SUM(BP26:BP32))),(BP29*(BP29/SUM(BP26:BP32))),(BP30*(BP30/SUM(BP26:BP32))),(BP31*(BP31/SUM(BP26:BP32))),(BP32*(BP32/SUM(BP26:BP32))))</f>
        <v>#DIV/0!</v>
      </c>
      <c r="BS26" s="860" t="e">
        <f>BQ26*BR26</f>
        <v>#DIV/0!</v>
      </c>
      <c r="BT26" s="860" t="e">
        <f>INDEX([6]Listas!E$20:I$24,MATCH(BQ26,[6]Listas!D$20:D$24,1),MATCH(BR26,[6]Listas!E$19:I$19,1))</f>
        <v>#DIV/0!</v>
      </c>
    </row>
    <row r="27" spans="1:72" s="24" customFormat="1" ht="39.75" hidden="1" customHeight="1" x14ac:dyDescent="0.2">
      <c r="A27" s="831"/>
      <c r="B27" s="831"/>
      <c r="C27" s="831"/>
      <c r="D27" s="831"/>
      <c r="E27" s="831"/>
      <c r="F27" s="831"/>
      <c r="G27" s="344"/>
      <c r="H27" s="344">
        <v>2</v>
      </c>
      <c r="I27" s="857"/>
      <c r="J27" s="857"/>
      <c r="K27" s="857"/>
      <c r="L27" s="831"/>
      <c r="M27" s="831"/>
      <c r="N27" s="831"/>
      <c r="O27" s="831"/>
      <c r="P27" s="831"/>
      <c r="Q27" s="831"/>
      <c r="R27" s="831"/>
      <c r="S27" s="343"/>
      <c r="T27" s="846"/>
      <c r="U27" s="343"/>
      <c r="V27" s="846"/>
      <c r="W27" s="343"/>
      <c r="X27" s="846"/>
      <c r="Y27" s="343"/>
      <c r="Z27" s="846"/>
      <c r="AA27" s="343"/>
      <c r="AB27" s="846"/>
      <c r="AC27" s="343"/>
      <c r="AD27" s="846"/>
      <c r="AE27" s="343"/>
      <c r="AF27" s="846"/>
      <c r="AG27" s="343"/>
      <c r="AH27" s="846"/>
      <c r="AI27" s="343"/>
      <c r="AJ27" s="846"/>
      <c r="AK27" s="343"/>
      <c r="AL27" s="846"/>
      <c r="AM27" s="343"/>
      <c r="AN27" s="846"/>
      <c r="AO27" s="343"/>
      <c r="AP27" s="846"/>
      <c r="AQ27" s="343"/>
      <c r="AR27" s="846"/>
      <c r="AS27" s="343"/>
      <c r="AT27" s="846"/>
      <c r="AU27" s="343"/>
      <c r="AV27" s="846"/>
      <c r="AW27" s="343"/>
      <c r="AX27" s="846"/>
      <c r="AY27" s="343"/>
      <c r="AZ27" s="846"/>
      <c r="BA27" s="343"/>
      <c r="BB27" s="846"/>
      <c r="BC27" s="342" t="e">
        <f t="shared" si="0"/>
        <v>#DIV/0!</v>
      </c>
      <c r="BD27" s="858"/>
      <c r="BE27" s="858"/>
      <c r="BF27" s="342" t="e">
        <f t="shared" ref="BF27:BF32" si="5">IF(BE27=0,BF26,BE27)</f>
        <v>#DIV/0!</v>
      </c>
      <c r="BG27" s="860">
        <f t="shared" si="4"/>
        <v>0</v>
      </c>
      <c r="BH27" s="857"/>
      <c r="BI27" s="857"/>
      <c r="BJ27" s="857"/>
      <c r="BK27" s="344"/>
      <c r="BL27" s="344"/>
      <c r="BM27" s="344"/>
      <c r="BN27" s="344"/>
      <c r="BO27" s="342" t="e">
        <f t="shared" si="2"/>
        <v>#DIV/0!</v>
      </c>
      <c r="BP27" s="342" t="e">
        <f t="shared" si="3"/>
        <v>#DIV/0!</v>
      </c>
      <c r="BQ27" s="858"/>
      <c r="BR27" s="858"/>
      <c r="BS27" s="860"/>
      <c r="BT27" s="860" t="e">
        <f>INDEX([6]Listas!E$20:I$24,MATCH(BQ27,[6]Listas!D$20:D$24,1),MATCH(BR27,[6]Listas!E$19:I$19,1))</f>
        <v>#N/A</v>
      </c>
    </row>
    <row r="28" spans="1:72" s="24" customFormat="1" ht="39.75" hidden="1" customHeight="1" x14ac:dyDescent="0.2">
      <c r="A28" s="831"/>
      <c r="B28" s="831"/>
      <c r="C28" s="831"/>
      <c r="D28" s="831"/>
      <c r="E28" s="831"/>
      <c r="F28" s="831"/>
      <c r="G28" s="344"/>
      <c r="H28" s="344">
        <v>3</v>
      </c>
      <c r="I28" s="857"/>
      <c r="J28" s="857"/>
      <c r="K28" s="857"/>
      <c r="L28" s="831"/>
      <c r="M28" s="831"/>
      <c r="N28" s="831"/>
      <c r="O28" s="831"/>
      <c r="P28" s="831"/>
      <c r="Q28" s="831"/>
      <c r="R28" s="831"/>
      <c r="S28" s="343"/>
      <c r="T28" s="846"/>
      <c r="U28" s="343"/>
      <c r="V28" s="846"/>
      <c r="W28" s="343"/>
      <c r="X28" s="846"/>
      <c r="Y28" s="343"/>
      <c r="Z28" s="846"/>
      <c r="AA28" s="343"/>
      <c r="AB28" s="846"/>
      <c r="AC28" s="343"/>
      <c r="AD28" s="846"/>
      <c r="AE28" s="343"/>
      <c r="AF28" s="846"/>
      <c r="AG28" s="343"/>
      <c r="AH28" s="846"/>
      <c r="AI28" s="343"/>
      <c r="AJ28" s="846"/>
      <c r="AK28" s="343"/>
      <c r="AL28" s="846"/>
      <c r="AM28" s="343"/>
      <c r="AN28" s="846"/>
      <c r="AO28" s="343"/>
      <c r="AP28" s="846"/>
      <c r="AQ28" s="343"/>
      <c r="AR28" s="846"/>
      <c r="AS28" s="343"/>
      <c r="AT28" s="846"/>
      <c r="AU28" s="343"/>
      <c r="AV28" s="846"/>
      <c r="AW28" s="343"/>
      <c r="AX28" s="846"/>
      <c r="AY28" s="343"/>
      <c r="AZ28" s="846"/>
      <c r="BA28" s="343"/>
      <c r="BB28" s="846"/>
      <c r="BC28" s="342" t="e">
        <f t="shared" si="0"/>
        <v>#DIV/0!</v>
      </c>
      <c r="BD28" s="858"/>
      <c r="BE28" s="858"/>
      <c r="BF28" s="342" t="e">
        <f t="shared" si="5"/>
        <v>#DIV/0!</v>
      </c>
      <c r="BG28" s="860">
        <f t="shared" si="4"/>
        <v>0</v>
      </c>
      <c r="BH28" s="857"/>
      <c r="BI28" s="857"/>
      <c r="BJ28" s="857"/>
      <c r="BK28" s="344"/>
      <c r="BL28" s="344"/>
      <c r="BM28" s="344"/>
      <c r="BN28" s="344"/>
      <c r="BO28" s="342" t="e">
        <f t="shared" si="2"/>
        <v>#DIV/0!</v>
      </c>
      <c r="BP28" s="342" t="e">
        <f t="shared" si="3"/>
        <v>#DIV/0!</v>
      </c>
      <c r="BQ28" s="858"/>
      <c r="BR28" s="858"/>
      <c r="BS28" s="860"/>
      <c r="BT28" s="860" t="e">
        <f>INDEX([6]Listas!E$20:I$24,MATCH(BQ28,[6]Listas!D$20:D$24,1),MATCH(BR28,[6]Listas!E$19:I$19,1))</f>
        <v>#N/A</v>
      </c>
    </row>
    <row r="29" spans="1:72" s="24" customFormat="1" ht="39.75" hidden="1" customHeight="1" x14ac:dyDescent="0.2">
      <c r="A29" s="831"/>
      <c r="B29" s="831"/>
      <c r="C29" s="831"/>
      <c r="D29" s="831"/>
      <c r="E29" s="831"/>
      <c r="F29" s="831"/>
      <c r="G29" s="344"/>
      <c r="H29" s="344">
        <v>4</v>
      </c>
      <c r="I29" s="857"/>
      <c r="J29" s="857"/>
      <c r="K29" s="857"/>
      <c r="L29" s="831"/>
      <c r="M29" s="831"/>
      <c r="N29" s="831"/>
      <c r="O29" s="831"/>
      <c r="P29" s="831"/>
      <c r="Q29" s="831"/>
      <c r="R29" s="831"/>
      <c r="S29" s="343"/>
      <c r="T29" s="846"/>
      <c r="U29" s="343"/>
      <c r="V29" s="846"/>
      <c r="W29" s="343"/>
      <c r="X29" s="846"/>
      <c r="Y29" s="343"/>
      <c r="Z29" s="846"/>
      <c r="AA29" s="343"/>
      <c r="AB29" s="846"/>
      <c r="AC29" s="343"/>
      <c r="AD29" s="846"/>
      <c r="AE29" s="343"/>
      <c r="AF29" s="846"/>
      <c r="AG29" s="343"/>
      <c r="AH29" s="846"/>
      <c r="AI29" s="343"/>
      <c r="AJ29" s="846"/>
      <c r="AK29" s="343"/>
      <c r="AL29" s="846"/>
      <c r="AM29" s="343"/>
      <c r="AN29" s="846"/>
      <c r="AO29" s="343"/>
      <c r="AP29" s="846"/>
      <c r="AQ29" s="343"/>
      <c r="AR29" s="846"/>
      <c r="AS29" s="343"/>
      <c r="AT29" s="846"/>
      <c r="AU29" s="343"/>
      <c r="AV29" s="846"/>
      <c r="AW29" s="343"/>
      <c r="AX29" s="846"/>
      <c r="AY29" s="343"/>
      <c r="AZ29" s="846"/>
      <c r="BA29" s="343"/>
      <c r="BB29" s="846"/>
      <c r="BC29" s="342" t="e">
        <f t="shared" si="0"/>
        <v>#DIV/0!</v>
      </c>
      <c r="BD29" s="858"/>
      <c r="BE29" s="858"/>
      <c r="BF29" s="342" t="e">
        <f t="shared" si="5"/>
        <v>#DIV/0!</v>
      </c>
      <c r="BG29" s="860">
        <f t="shared" si="4"/>
        <v>0</v>
      </c>
      <c r="BH29" s="857"/>
      <c r="BI29" s="857"/>
      <c r="BJ29" s="857"/>
      <c r="BK29" s="344"/>
      <c r="BL29" s="344"/>
      <c r="BM29" s="344"/>
      <c r="BN29" s="344"/>
      <c r="BO29" s="342" t="e">
        <f t="shared" si="2"/>
        <v>#DIV/0!</v>
      </c>
      <c r="BP29" s="342" t="e">
        <f t="shared" si="3"/>
        <v>#DIV/0!</v>
      </c>
      <c r="BQ29" s="858"/>
      <c r="BR29" s="858"/>
      <c r="BS29" s="860"/>
      <c r="BT29" s="860" t="e">
        <f>INDEX([6]Listas!E$20:I$24,MATCH(BQ29,[6]Listas!D$20:D$24,1),MATCH(BR29,[6]Listas!E$19:I$19,1))</f>
        <v>#N/A</v>
      </c>
    </row>
    <row r="30" spans="1:72" s="24" customFormat="1" ht="39.75" hidden="1" customHeight="1" x14ac:dyDescent="0.2">
      <c r="A30" s="831"/>
      <c r="B30" s="831"/>
      <c r="C30" s="831"/>
      <c r="D30" s="831"/>
      <c r="E30" s="831"/>
      <c r="F30" s="831"/>
      <c r="G30" s="344"/>
      <c r="H30" s="344">
        <v>5</v>
      </c>
      <c r="I30" s="857"/>
      <c r="J30" s="857"/>
      <c r="K30" s="857"/>
      <c r="L30" s="831"/>
      <c r="M30" s="831"/>
      <c r="N30" s="831"/>
      <c r="O30" s="831"/>
      <c r="P30" s="831"/>
      <c r="Q30" s="831"/>
      <c r="R30" s="831"/>
      <c r="S30" s="343"/>
      <c r="T30" s="846"/>
      <c r="U30" s="343"/>
      <c r="V30" s="846"/>
      <c r="W30" s="343"/>
      <c r="X30" s="846"/>
      <c r="Y30" s="343"/>
      <c r="Z30" s="846"/>
      <c r="AA30" s="343"/>
      <c r="AB30" s="846"/>
      <c r="AC30" s="343"/>
      <c r="AD30" s="846"/>
      <c r="AE30" s="343"/>
      <c r="AF30" s="846"/>
      <c r="AG30" s="343"/>
      <c r="AH30" s="846"/>
      <c r="AI30" s="343"/>
      <c r="AJ30" s="846"/>
      <c r="AK30" s="343"/>
      <c r="AL30" s="846"/>
      <c r="AM30" s="343"/>
      <c r="AN30" s="846"/>
      <c r="AO30" s="343"/>
      <c r="AP30" s="846"/>
      <c r="AQ30" s="343"/>
      <c r="AR30" s="846"/>
      <c r="AS30" s="343"/>
      <c r="AT30" s="846"/>
      <c r="AU30" s="343"/>
      <c r="AV30" s="846"/>
      <c r="AW30" s="343"/>
      <c r="AX30" s="846"/>
      <c r="AY30" s="343"/>
      <c r="AZ30" s="846"/>
      <c r="BA30" s="343"/>
      <c r="BB30" s="846"/>
      <c r="BC30" s="342" t="e">
        <f t="shared" si="0"/>
        <v>#DIV/0!</v>
      </c>
      <c r="BD30" s="858"/>
      <c r="BE30" s="858"/>
      <c r="BF30" s="342" t="e">
        <f t="shared" si="5"/>
        <v>#DIV/0!</v>
      </c>
      <c r="BG30" s="860">
        <f t="shared" si="4"/>
        <v>0</v>
      </c>
      <c r="BH30" s="857"/>
      <c r="BI30" s="857"/>
      <c r="BJ30" s="857"/>
      <c r="BK30" s="344"/>
      <c r="BL30" s="344"/>
      <c r="BM30" s="344"/>
      <c r="BN30" s="344"/>
      <c r="BO30" s="342" t="e">
        <f t="shared" si="2"/>
        <v>#DIV/0!</v>
      </c>
      <c r="BP30" s="342" t="e">
        <f t="shared" si="3"/>
        <v>#DIV/0!</v>
      </c>
      <c r="BQ30" s="858"/>
      <c r="BR30" s="858"/>
      <c r="BS30" s="860"/>
      <c r="BT30" s="860" t="e">
        <f>INDEX([6]Listas!E$20:I$24,MATCH(BQ30,[6]Listas!D$20:D$24,1),MATCH(BR30,[6]Listas!E$19:I$19,1))</f>
        <v>#N/A</v>
      </c>
    </row>
    <row r="31" spans="1:72" s="24" customFormat="1" ht="39.75" hidden="1" customHeight="1" x14ac:dyDescent="0.2">
      <c r="A31" s="831"/>
      <c r="B31" s="831"/>
      <c r="C31" s="831"/>
      <c r="D31" s="831"/>
      <c r="E31" s="831"/>
      <c r="F31" s="831"/>
      <c r="G31" s="344"/>
      <c r="H31" s="344">
        <v>6</v>
      </c>
      <c r="I31" s="857"/>
      <c r="J31" s="857"/>
      <c r="K31" s="857"/>
      <c r="L31" s="831"/>
      <c r="M31" s="831"/>
      <c r="N31" s="831"/>
      <c r="O31" s="831"/>
      <c r="P31" s="831"/>
      <c r="Q31" s="831"/>
      <c r="R31" s="831"/>
      <c r="S31" s="343"/>
      <c r="T31" s="846"/>
      <c r="U31" s="343"/>
      <c r="V31" s="846"/>
      <c r="W31" s="343"/>
      <c r="X31" s="846"/>
      <c r="Y31" s="343"/>
      <c r="Z31" s="846"/>
      <c r="AA31" s="343"/>
      <c r="AB31" s="846"/>
      <c r="AC31" s="343"/>
      <c r="AD31" s="846"/>
      <c r="AE31" s="343"/>
      <c r="AF31" s="846"/>
      <c r="AG31" s="343"/>
      <c r="AH31" s="846"/>
      <c r="AI31" s="343"/>
      <c r="AJ31" s="846"/>
      <c r="AK31" s="343"/>
      <c r="AL31" s="846"/>
      <c r="AM31" s="343"/>
      <c r="AN31" s="846"/>
      <c r="AO31" s="343"/>
      <c r="AP31" s="846"/>
      <c r="AQ31" s="343"/>
      <c r="AR31" s="846"/>
      <c r="AS31" s="343"/>
      <c r="AT31" s="846"/>
      <c r="AU31" s="343"/>
      <c r="AV31" s="846"/>
      <c r="AW31" s="343"/>
      <c r="AX31" s="846"/>
      <c r="AY31" s="343"/>
      <c r="AZ31" s="846"/>
      <c r="BA31" s="343"/>
      <c r="BB31" s="846"/>
      <c r="BC31" s="342" t="e">
        <f t="shared" si="0"/>
        <v>#DIV/0!</v>
      </c>
      <c r="BD31" s="858"/>
      <c r="BE31" s="858"/>
      <c r="BF31" s="342" t="e">
        <f t="shared" si="5"/>
        <v>#DIV/0!</v>
      </c>
      <c r="BG31" s="860">
        <f t="shared" si="4"/>
        <v>0</v>
      </c>
      <c r="BH31" s="857"/>
      <c r="BI31" s="857"/>
      <c r="BJ31" s="857"/>
      <c r="BK31" s="344"/>
      <c r="BL31" s="344"/>
      <c r="BM31" s="344"/>
      <c r="BN31" s="344"/>
      <c r="BO31" s="342" t="e">
        <f t="shared" si="2"/>
        <v>#DIV/0!</v>
      </c>
      <c r="BP31" s="342" t="e">
        <f t="shared" si="3"/>
        <v>#DIV/0!</v>
      </c>
      <c r="BQ31" s="858"/>
      <c r="BR31" s="858"/>
      <c r="BS31" s="860"/>
      <c r="BT31" s="860" t="e">
        <f>INDEX([6]Listas!E$20:I$24,MATCH(BQ31,[6]Listas!D$20:D$24,1),MATCH(BR31,[6]Listas!E$19:I$19,1))</f>
        <v>#N/A</v>
      </c>
    </row>
    <row r="32" spans="1:72" s="24" customFormat="1" ht="39.75" hidden="1" customHeight="1" x14ac:dyDescent="0.2">
      <c r="A32" s="831"/>
      <c r="B32" s="831"/>
      <c r="C32" s="831"/>
      <c r="D32" s="831"/>
      <c r="E32" s="831"/>
      <c r="F32" s="831"/>
      <c r="G32" s="344"/>
      <c r="H32" s="344">
        <v>7</v>
      </c>
      <c r="I32" s="857"/>
      <c r="J32" s="857"/>
      <c r="K32" s="857"/>
      <c r="L32" s="831"/>
      <c r="M32" s="831"/>
      <c r="N32" s="831"/>
      <c r="O32" s="831"/>
      <c r="P32" s="831"/>
      <c r="Q32" s="831"/>
      <c r="R32" s="831"/>
      <c r="S32" s="343"/>
      <c r="T32" s="846"/>
      <c r="U32" s="343"/>
      <c r="V32" s="846"/>
      <c r="W32" s="343"/>
      <c r="X32" s="846"/>
      <c r="Y32" s="343"/>
      <c r="Z32" s="846"/>
      <c r="AA32" s="343"/>
      <c r="AB32" s="846"/>
      <c r="AC32" s="343"/>
      <c r="AD32" s="846"/>
      <c r="AE32" s="343"/>
      <c r="AF32" s="846"/>
      <c r="AG32" s="343"/>
      <c r="AH32" s="846"/>
      <c r="AI32" s="343"/>
      <c r="AJ32" s="846"/>
      <c r="AK32" s="343"/>
      <c r="AL32" s="846"/>
      <c r="AM32" s="343"/>
      <c r="AN32" s="846"/>
      <c r="AO32" s="343"/>
      <c r="AP32" s="846"/>
      <c r="AQ32" s="343"/>
      <c r="AR32" s="846"/>
      <c r="AS32" s="343"/>
      <c r="AT32" s="846"/>
      <c r="AU32" s="343"/>
      <c r="AV32" s="846"/>
      <c r="AW32" s="343"/>
      <c r="AX32" s="846"/>
      <c r="AY32" s="343"/>
      <c r="AZ32" s="846"/>
      <c r="BA32" s="343"/>
      <c r="BB32" s="846"/>
      <c r="BC32" s="342" t="e">
        <f t="shared" si="0"/>
        <v>#DIV/0!</v>
      </c>
      <c r="BD32" s="858"/>
      <c r="BE32" s="858"/>
      <c r="BF32" s="342" t="e">
        <f t="shared" si="5"/>
        <v>#DIV/0!</v>
      </c>
      <c r="BG32" s="860">
        <f t="shared" si="4"/>
        <v>0</v>
      </c>
      <c r="BH32" s="857"/>
      <c r="BI32" s="857"/>
      <c r="BJ32" s="857"/>
      <c r="BK32" s="344"/>
      <c r="BL32" s="344"/>
      <c r="BM32" s="344"/>
      <c r="BN32" s="344"/>
      <c r="BO32" s="342" t="e">
        <f t="shared" si="2"/>
        <v>#DIV/0!</v>
      </c>
      <c r="BP32" s="342" t="e">
        <f t="shared" si="3"/>
        <v>#DIV/0!</v>
      </c>
      <c r="BQ32" s="858"/>
      <c r="BR32" s="858"/>
      <c r="BS32" s="860"/>
      <c r="BT32" s="860" t="e">
        <f>INDEX([6]Listas!E$20:I$24,MATCH(BQ32,[6]Listas!D$20:D$24,1),MATCH(BR32,[6]Listas!E$19:I$19,1))</f>
        <v>#N/A</v>
      </c>
    </row>
    <row r="33" spans="1:72" s="24" customFormat="1" ht="39.75" hidden="1" customHeight="1" x14ac:dyDescent="0.2">
      <c r="A33" s="831"/>
      <c r="B33" s="831"/>
      <c r="C33" s="831"/>
      <c r="D33" s="831"/>
      <c r="E33" s="831"/>
      <c r="F33" s="831"/>
      <c r="G33" s="344"/>
      <c r="H33" s="344">
        <v>1</v>
      </c>
      <c r="I33" s="857"/>
      <c r="J33" s="857"/>
      <c r="K33" s="857"/>
      <c r="L33" s="831"/>
      <c r="M33" s="831"/>
      <c r="N33" s="831"/>
      <c r="O33" s="831"/>
      <c r="P33" s="831"/>
      <c r="Q33" s="831"/>
      <c r="R33" s="831"/>
      <c r="S33" s="343"/>
      <c r="T33" s="846"/>
      <c r="U33" s="343"/>
      <c r="V33" s="846"/>
      <c r="W33" s="343"/>
      <c r="X33" s="846"/>
      <c r="Y33" s="343"/>
      <c r="Z33" s="846"/>
      <c r="AA33" s="343"/>
      <c r="AB33" s="846"/>
      <c r="AC33" s="343"/>
      <c r="AD33" s="846"/>
      <c r="AE33" s="343"/>
      <c r="AF33" s="846"/>
      <c r="AG33" s="343"/>
      <c r="AH33" s="846"/>
      <c r="AI33" s="343"/>
      <c r="AJ33" s="846"/>
      <c r="AK33" s="343"/>
      <c r="AL33" s="846"/>
      <c r="AM33" s="343"/>
      <c r="AN33" s="846"/>
      <c r="AO33" s="343"/>
      <c r="AP33" s="846"/>
      <c r="AQ33" s="343"/>
      <c r="AR33" s="846"/>
      <c r="AS33" s="343"/>
      <c r="AT33" s="846"/>
      <c r="AU33" s="343"/>
      <c r="AV33" s="846"/>
      <c r="AW33" s="343"/>
      <c r="AX33" s="846"/>
      <c r="AY33" s="343"/>
      <c r="AZ33" s="846"/>
      <c r="BA33" s="343"/>
      <c r="BB33" s="846"/>
      <c r="BC33" s="342" t="e">
        <f t="shared" si="0"/>
        <v>#DIV/0!</v>
      </c>
      <c r="BD33" s="858" t="e">
        <f>SUM((BC33*(BC33/SUM(BC33:BC40))),(BC34*(BC34/SUM(BC33:BC40))),(BC35*(BC35/SUM(BC33:BC40))),(BC36*(BC36/SUM(BC33:BC40))),(BC37*(BC37/SUM(BC33:BC40))),(BC38*(BC38/SUM(BC33:BC40))),(BC39*(BC39/SUM(BC33:BC40))),(BC40*(BC40/SUM(BC33:BC40))))</f>
        <v>#DIV/0!</v>
      </c>
      <c r="BE33" s="858" t="e">
        <f>AVERAGE(T33,V33,X33,Z33,AB33,AD33,AF33,AH33,AJ33,AL33,AN33,AP33,AR33,AT33,AV33,AX33,AZ33,BB33)</f>
        <v>#DIV/0!</v>
      </c>
      <c r="BF33" s="342" t="e">
        <f>IF(BE33=0,BF19,BE33)</f>
        <v>#DIV/0!</v>
      </c>
      <c r="BG33" s="860" t="e">
        <f t="shared" si="4"/>
        <v>#DIV/0!</v>
      </c>
      <c r="BH33" s="857"/>
      <c r="BI33" s="857"/>
      <c r="BJ33" s="857"/>
      <c r="BK33" s="344"/>
      <c r="BL33" s="344"/>
      <c r="BM33" s="344"/>
      <c r="BN33" s="344"/>
      <c r="BO33" s="342" t="e">
        <f t="shared" si="2"/>
        <v>#DIV/0!</v>
      </c>
      <c r="BP33" s="342" t="e">
        <f t="shared" si="3"/>
        <v>#DIV/0!</v>
      </c>
      <c r="BQ33" s="858" t="e">
        <f>SUM((BO33*(BO33/SUM(BO33:BO40))),(BO34*(BO34/SUM(BO33:BO40))),(BO35*(BO35/SUM(BO33:BO40))),(BO36*(BO36/SUM(BO33:BO40))),(BO37*(BO37/SUM(BO33:BO40))),(BO38*(BO38/SUM(BO33:BO40))),(BO39*(BO39/SUM(BO33:BO40))),(BO40*(BO40/SUM(BO33:BO40))))</f>
        <v>#DIV/0!</v>
      </c>
      <c r="BR33" s="858" t="e">
        <f>SUM((BP33*(BP33/SUM(BP33:BP40))),(BP34*(BP34/SUM(BP33:BP40))),(BP35*(BP35/SUM(BP33:BP40))),(BP36*(BP36/SUM(BP33:BP40))),(BP37*(BP37/SUM(BP33:BP40))),(BP38*(BP38/SUM(BP33:BP40))),(BP39*(BP39/SUM(BP33:BP40))),(BP40*(BP40/SUM(BP33:BP40))))</f>
        <v>#DIV/0!</v>
      </c>
      <c r="BS33" s="860" t="e">
        <f>BQ33*BR33</f>
        <v>#DIV/0!</v>
      </c>
      <c r="BT33" s="860" t="e">
        <f>INDEX([6]Listas!E$20:I$24,MATCH(BQ33,[6]Listas!D$20:D$24,1),MATCH(BR33,[6]Listas!E$19:I$19,1))</f>
        <v>#DIV/0!</v>
      </c>
    </row>
    <row r="34" spans="1:72" s="24" customFormat="1" ht="39.75" hidden="1" customHeight="1" x14ac:dyDescent="0.2">
      <c r="A34" s="831"/>
      <c r="B34" s="831"/>
      <c r="C34" s="831"/>
      <c r="D34" s="831"/>
      <c r="E34" s="831"/>
      <c r="F34" s="831"/>
      <c r="G34" s="344"/>
      <c r="H34" s="344">
        <v>2</v>
      </c>
      <c r="I34" s="857"/>
      <c r="J34" s="857"/>
      <c r="K34" s="857"/>
      <c r="L34" s="831"/>
      <c r="M34" s="831"/>
      <c r="N34" s="831"/>
      <c r="O34" s="831"/>
      <c r="P34" s="831"/>
      <c r="Q34" s="831"/>
      <c r="R34" s="831"/>
      <c r="S34" s="343"/>
      <c r="T34" s="846"/>
      <c r="U34" s="343"/>
      <c r="V34" s="846"/>
      <c r="W34" s="343"/>
      <c r="X34" s="846"/>
      <c r="Y34" s="343"/>
      <c r="Z34" s="846"/>
      <c r="AA34" s="343"/>
      <c r="AB34" s="846"/>
      <c r="AC34" s="343"/>
      <c r="AD34" s="846"/>
      <c r="AE34" s="343"/>
      <c r="AF34" s="846"/>
      <c r="AG34" s="343"/>
      <c r="AH34" s="846"/>
      <c r="AI34" s="343"/>
      <c r="AJ34" s="846"/>
      <c r="AK34" s="343"/>
      <c r="AL34" s="846"/>
      <c r="AM34" s="343"/>
      <c r="AN34" s="846"/>
      <c r="AO34" s="343"/>
      <c r="AP34" s="846"/>
      <c r="AQ34" s="343"/>
      <c r="AR34" s="846"/>
      <c r="AS34" s="343"/>
      <c r="AT34" s="846"/>
      <c r="AU34" s="343"/>
      <c r="AV34" s="846"/>
      <c r="AW34" s="343"/>
      <c r="AX34" s="846"/>
      <c r="AY34" s="343"/>
      <c r="AZ34" s="846"/>
      <c r="BA34" s="343"/>
      <c r="BB34" s="846"/>
      <c r="BC34" s="342" t="e">
        <f t="shared" si="0"/>
        <v>#DIV/0!</v>
      </c>
      <c r="BD34" s="858"/>
      <c r="BE34" s="858"/>
      <c r="BF34" s="342" t="e">
        <f t="shared" ref="BF34:BF40" si="6">IF(BE34=0,BF33,BE34)</f>
        <v>#DIV/0!</v>
      </c>
      <c r="BG34" s="860">
        <f t="shared" si="4"/>
        <v>0</v>
      </c>
      <c r="BH34" s="857"/>
      <c r="BI34" s="857"/>
      <c r="BJ34" s="857"/>
      <c r="BK34" s="344"/>
      <c r="BL34" s="344"/>
      <c r="BM34" s="344"/>
      <c r="BN34" s="344"/>
      <c r="BO34" s="342" t="e">
        <f t="shared" si="2"/>
        <v>#DIV/0!</v>
      </c>
      <c r="BP34" s="342" t="e">
        <f t="shared" si="3"/>
        <v>#DIV/0!</v>
      </c>
      <c r="BQ34" s="858"/>
      <c r="BR34" s="858"/>
      <c r="BS34" s="860"/>
      <c r="BT34" s="860" t="e">
        <f>INDEX([6]Listas!E$20:I$24,MATCH(BQ34,[6]Listas!D$20:D$24,1),MATCH(BR34,[6]Listas!E$19:I$19,1))</f>
        <v>#N/A</v>
      </c>
    </row>
    <row r="35" spans="1:72" s="24" customFormat="1" ht="39.75" hidden="1" customHeight="1" x14ac:dyDescent="0.2">
      <c r="A35" s="831"/>
      <c r="B35" s="831"/>
      <c r="C35" s="831"/>
      <c r="D35" s="831"/>
      <c r="E35" s="831"/>
      <c r="F35" s="831"/>
      <c r="G35" s="344"/>
      <c r="H35" s="344">
        <v>3</v>
      </c>
      <c r="I35" s="857"/>
      <c r="J35" s="857"/>
      <c r="K35" s="857"/>
      <c r="L35" s="831"/>
      <c r="M35" s="831"/>
      <c r="N35" s="831"/>
      <c r="O35" s="831"/>
      <c r="P35" s="831"/>
      <c r="Q35" s="831"/>
      <c r="R35" s="831"/>
      <c r="S35" s="343"/>
      <c r="T35" s="846"/>
      <c r="U35" s="343"/>
      <c r="V35" s="846"/>
      <c r="W35" s="343"/>
      <c r="X35" s="846"/>
      <c r="Y35" s="343"/>
      <c r="Z35" s="846"/>
      <c r="AA35" s="343"/>
      <c r="AB35" s="846"/>
      <c r="AC35" s="343"/>
      <c r="AD35" s="846"/>
      <c r="AE35" s="343"/>
      <c r="AF35" s="846"/>
      <c r="AG35" s="343"/>
      <c r="AH35" s="846"/>
      <c r="AI35" s="343"/>
      <c r="AJ35" s="846"/>
      <c r="AK35" s="343"/>
      <c r="AL35" s="846"/>
      <c r="AM35" s="343"/>
      <c r="AN35" s="846"/>
      <c r="AO35" s="343"/>
      <c r="AP35" s="846"/>
      <c r="AQ35" s="343"/>
      <c r="AR35" s="846"/>
      <c r="AS35" s="343"/>
      <c r="AT35" s="846"/>
      <c r="AU35" s="343"/>
      <c r="AV35" s="846"/>
      <c r="AW35" s="343"/>
      <c r="AX35" s="846"/>
      <c r="AY35" s="343"/>
      <c r="AZ35" s="846"/>
      <c r="BA35" s="343"/>
      <c r="BB35" s="846"/>
      <c r="BC35" s="342" t="e">
        <f t="shared" si="0"/>
        <v>#DIV/0!</v>
      </c>
      <c r="BD35" s="858"/>
      <c r="BE35" s="858"/>
      <c r="BF35" s="342" t="e">
        <f t="shared" si="6"/>
        <v>#DIV/0!</v>
      </c>
      <c r="BG35" s="860">
        <f t="shared" si="4"/>
        <v>0</v>
      </c>
      <c r="BH35" s="857"/>
      <c r="BI35" s="857"/>
      <c r="BJ35" s="857"/>
      <c r="BK35" s="344"/>
      <c r="BL35" s="344"/>
      <c r="BM35" s="344"/>
      <c r="BN35" s="344"/>
      <c r="BO35" s="342" t="e">
        <f t="shared" si="2"/>
        <v>#DIV/0!</v>
      </c>
      <c r="BP35" s="342" t="e">
        <f t="shared" si="3"/>
        <v>#DIV/0!</v>
      </c>
      <c r="BQ35" s="858"/>
      <c r="BR35" s="858"/>
      <c r="BS35" s="860"/>
      <c r="BT35" s="860" t="e">
        <f>INDEX([6]Listas!E$20:I$24,MATCH(BQ35,[6]Listas!D$20:D$24,1),MATCH(BR35,[6]Listas!E$19:I$19,1))</f>
        <v>#N/A</v>
      </c>
    </row>
    <row r="36" spans="1:72" s="24" customFormat="1" ht="39.75" hidden="1" customHeight="1" x14ac:dyDescent="0.2">
      <c r="A36" s="831"/>
      <c r="B36" s="831"/>
      <c r="C36" s="831"/>
      <c r="D36" s="831"/>
      <c r="E36" s="831"/>
      <c r="F36" s="831"/>
      <c r="G36" s="344"/>
      <c r="H36" s="344">
        <v>4</v>
      </c>
      <c r="I36" s="857"/>
      <c r="J36" s="857"/>
      <c r="K36" s="857"/>
      <c r="L36" s="831"/>
      <c r="M36" s="831"/>
      <c r="N36" s="831"/>
      <c r="O36" s="831"/>
      <c r="P36" s="831"/>
      <c r="Q36" s="831"/>
      <c r="R36" s="831"/>
      <c r="S36" s="343"/>
      <c r="T36" s="846"/>
      <c r="U36" s="343"/>
      <c r="V36" s="846"/>
      <c r="W36" s="343"/>
      <c r="X36" s="846"/>
      <c r="Y36" s="343"/>
      <c r="Z36" s="846"/>
      <c r="AA36" s="343"/>
      <c r="AB36" s="846"/>
      <c r="AC36" s="343"/>
      <c r="AD36" s="846"/>
      <c r="AE36" s="343"/>
      <c r="AF36" s="846"/>
      <c r="AG36" s="343"/>
      <c r="AH36" s="846"/>
      <c r="AI36" s="343"/>
      <c r="AJ36" s="846"/>
      <c r="AK36" s="343"/>
      <c r="AL36" s="846"/>
      <c r="AM36" s="343"/>
      <c r="AN36" s="846"/>
      <c r="AO36" s="343"/>
      <c r="AP36" s="846"/>
      <c r="AQ36" s="343"/>
      <c r="AR36" s="846"/>
      <c r="AS36" s="343"/>
      <c r="AT36" s="846"/>
      <c r="AU36" s="343"/>
      <c r="AV36" s="846"/>
      <c r="AW36" s="343"/>
      <c r="AX36" s="846"/>
      <c r="AY36" s="343"/>
      <c r="AZ36" s="846"/>
      <c r="BA36" s="343"/>
      <c r="BB36" s="846"/>
      <c r="BC36" s="342" t="e">
        <f t="shared" si="0"/>
        <v>#DIV/0!</v>
      </c>
      <c r="BD36" s="858"/>
      <c r="BE36" s="858"/>
      <c r="BF36" s="342" t="e">
        <f t="shared" si="6"/>
        <v>#DIV/0!</v>
      </c>
      <c r="BG36" s="860">
        <f t="shared" si="4"/>
        <v>0</v>
      </c>
      <c r="BH36" s="857"/>
      <c r="BI36" s="857"/>
      <c r="BJ36" s="857"/>
      <c r="BK36" s="344"/>
      <c r="BL36" s="344"/>
      <c r="BM36" s="344"/>
      <c r="BN36" s="344"/>
      <c r="BO36" s="342" t="e">
        <f t="shared" si="2"/>
        <v>#DIV/0!</v>
      </c>
      <c r="BP36" s="342" t="e">
        <f t="shared" si="3"/>
        <v>#DIV/0!</v>
      </c>
      <c r="BQ36" s="858"/>
      <c r="BR36" s="858"/>
      <c r="BS36" s="860"/>
      <c r="BT36" s="860" t="e">
        <f>INDEX([6]Listas!E$20:I$24,MATCH(BQ36,[6]Listas!D$20:D$24,1),MATCH(BR36,[6]Listas!E$19:I$19,1))</f>
        <v>#N/A</v>
      </c>
    </row>
    <row r="37" spans="1:72" s="24" customFormat="1" ht="39.75" hidden="1" customHeight="1" x14ac:dyDescent="0.2">
      <c r="A37" s="831"/>
      <c r="B37" s="831"/>
      <c r="C37" s="831"/>
      <c r="D37" s="831"/>
      <c r="E37" s="831"/>
      <c r="F37" s="831"/>
      <c r="G37" s="344"/>
      <c r="H37" s="344">
        <v>5</v>
      </c>
      <c r="I37" s="857"/>
      <c r="J37" s="857"/>
      <c r="K37" s="857"/>
      <c r="L37" s="831"/>
      <c r="M37" s="831"/>
      <c r="N37" s="831"/>
      <c r="O37" s="831"/>
      <c r="P37" s="831"/>
      <c r="Q37" s="831"/>
      <c r="R37" s="831"/>
      <c r="S37" s="343"/>
      <c r="T37" s="846"/>
      <c r="U37" s="343"/>
      <c r="V37" s="846"/>
      <c r="W37" s="343"/>
      <c r="X37" s="846"/>
      <c r="Y37" s="343"/>
      <c r="Z37" s="846"/>
      <c r="AA37" s="343"/>
      <c r="AB37" s="846"/>
      <c r="AC37" s="343"/>
      <c r="AD37" s="846"/>
      <c r="AE37" s="343"/>
      <c r="AF37" s="846"/>
      <c r="AG37" s="343"/>
      <c r="AH37" s="846"/>
      <c r="AI37" s="343"/>
      <c r="AJ37" s="846"/>
      <c r="AK37" s="343"/>
      <c r="AL37" s="846"/>
      <c r="AM37" s="343"/>
      <c r="AN37" s="846"/>
      <c r="AO37" s="343"/>
      <c r="AP37" s="846"/>
      <c r="AQ37" s="343"/>
      <c r="AR37" s="846"/>
      <c r="AS37" s="343"/>
      <c r="AT37" s="846"/>
      <c r="AU37" s="343"/>
      <c r="AV37" s="846"/>
      <c r="AW37" s="343"/>
      <c r="AX37" s="846"/>
      <c r="AY37" s="343"/>
      <c r="AZ37" s="846"/>
      <c r="BA37" s="343"/>
      <c r="BB37" s="846"/>
      <c r="BC37" s="342" t="e">
        <f t="shared" si="0"/>
        <v>#DIV/0!</v>
      </c>
      <c r="BD37" s="858"/>
      <c r="BE37" s="858"/>
      <c r="BF37" s="342" t="e">
        <f t="shared" si="6"/>
        <v>#DIV/0!</v>
      </c>
      <c r="BG37" s="860">
        <f t="shared" si="4"/>
        <v>0</v>
      </c>
      <c r="BH37" s="857"/>
      <c r="BI37" s="857"/>
      <c r="BJ37" s="857"/>
      <c r="BK37" s="344"/>
      <c r="BL37" s="344"/>
      <c r="BM37" s="344"/>
      <c r="BN37" s="344"/>
      <c r="BO37" s="342" t="e">
        <f t="shared" si="2"/>
        <v>#DIV/0!</v>
      </c>
      <c r="BP37" s="342" t="e">
        <f t="shared" si="3"/>
        <v>#DIV/0!</v>
      </c>
      <c r="BQ37" s="858"/>
      <c r="BR37" s="858"/>
      <c r="BS37" s="860"/>
      <c r="BT37" s="860" t="e">
        <f>INDEX([6]Listas!E$20:I$24,MATCH(BQ37,[6]Listas!D$20:D$24,1),MATCH(BR37,[6]Listas!E$19:I$19,1))</f>
        <v>#N/A</v>
      </c>
    </row>
    <row r="38" spans="1:72" s="24" customFormat="1" ht="39.75" hidden="1" customHeight="1" x14ac:dyDescent="0.2">
      <c r="A38" s="831"/>
      <c r="B38" s="831"/>
      <c r="C38" s="831"/>
      <c r="D38" s="831"/>
      <c r="E38" s="831"/>
      <c r="F38" s="831"/>
      <c r="G38" s="344"/>
      <c r="H38" s="344">
        <v>6</v>
      </c>
      <c r="I38" s="857"/>
      <c r="J38" s="857"/>
      <c r="K38" s="857"/>
      <c r="L38" s="831"/>
      <c r="M38" s="831"/>
      <c r="N38" s="831"/>
      <c r="O38" s="831"/>
      <c r="P38" s="831"/>
      <c r="Q38" s="831"/>
      <c r="R38" s="831"/>
      <c r="S38" s="343"/>
      <c r="T38" s="846"/>
      <c r="U38" s="343"/>
      <c r="V38" s="846"/>
      <c r="W38" s="343"/>
      <c r="X38" s="846"/>
      <c r="Y38" s="343"/>
      <c r="Z38" s="846"/>
      <c r="AA38" s="343"/>
      <c r="AB38" s="846"/>
      <c r="AC38" s="343"/>
      <c r="AD38" s="846"/>
      <c r="AE38" s="343"/>
      <c r="AF38" s="846"/>
      <c r="AG38" s="343"/>
      <c r="AH38" s="846"/>
      <c r="AI38" s="343"/>
      <c r="AJ38" s="846"/>
      <c r="AK38" s="343"/>
      <c r="AL38" s="846"/>
      <c r="AM38" s="343"/>
      <c r="AN38" s="846"/>
      <c r="AO38" s="343"/>
      <c r="AP38" s="846"/>
      <c r="AQ38" s="343"/>
      <c r="AR38" s="846"/>
      <c r="AS38" s="343"/>
      <c r="AT38" s="846"/>
      <c r="AU38" s="343"/>
      <c r="AV38" s="846"/>
      <c r="AW38" s="343"/>
      <c r="AX38" s="846"/>
      <c r="AY38" s="343"/>
      <c r="AZ38" s="846"/>
      <c r="BA38" s="343"/>
      <c r="BB38" s="846"/>
      <c r="BC38" s="342" t="e">
        <f t="shared" si="0"/>
        <v>#DIV/0!</v>
      </c>
      <c r="BD38" s="858"/>
      <c r="BE38" s="858"/>
      <c r="BF38" s="342" t="e">
        <f t="shared" si="6"/>
        <v>#DIV/0!</v>
      </c>
      <c r="BG38" s="860">
        <f t="shared" si="4"/>
        <v>0</v>
      </c>
      <c r="BH38" s="857"/>
      <c r="BI38" s="857"/>
      <c r="BJ38" s="857"/>
      <c r="BK38" s="344"/>
      <c r="BL38" s="344"/>
      <c r="BM38" s="344"/>
      <c r="BN38" s="344"/>
      <c r="BO38" s="342" t="e">
        <f t="shared" si="2"/>
        <v>#DIV/0!</v>
      </c>
      <c r="BP38" s="342" t="e">
        <f t="shared" si="3"/>
        <v>#DIV/0!</v>
      </c>
      <c r="BQ38" s="858"/>
      <c r="BR38" s="858"/>
      <c r="BS38" s="860"/>
      <c r="BT38" s="860" t="e">
        <f>INDEX([6]Listas!E$20:I$24,MATCH(BQ38,[6]Listas!D$20:D$24,1),MATCH(BR38,[6]Listas!E$19:I$19,1))</f>
        <v>#N/A</v>
      </c>
    </row>
    <row r="39" spans="1:72" s="24" customFormat="1" ht="39.75" hidden="1" customHeight="1" x14ac:dyDescent="0.2">
      <c r="A39" s="831"/>
      <c r="B39" s="831"/>
      <c r="C39" s="831"/>
      <c r="D39" s="831"/>
      <c r="E39" s="831"/>
      <c r="F39" s="831"/>
      <c r="G39" s="344"/>
      <c r="H39" s="344">
        <v>7</v>
      </c>
      <c r="I39" s="857"/>
      <c r="J39" s="857"/>
      <c r="K39" s="857"/>
      <c r="L39" s="831"/>
      <c r="M39" s="831"/>
      <c r="N39" s="831"/>
      <c r="O39" s="831"/>
      <c r="P39" s="831"/>
      <c r="Q39" s="831"/>
      <c r="R39" s="831"/>
      <c r="S39" s="343"/>
      <c r="T39" s="846"/>
      <c r="U39" s="343"/>
      <c r="V39" s="846"/>
      <c r="W39" s="343"/>
      <c r="X39" s="846"/>
      <c r="Y39" s="343"/>
      <c r="Z39" s="846"/>
      <c r="AA39" s="343"/>
      <c r="AB39" s="846"/>
      <c r="AC39" s="343"/>
      <c r="AD39" s="846"/>
      <c r="AE39" s="343"/>
      <c r="AF39" s="846"/>
      <c r="AG39" s="343"/>
      <c r="AH39" s="846"/>
      <c r="AI39" s="343"/>
      <c r="AJ39" s="846"/>
      <c r="AK39" s="343"/>
      <c r="AL39" s="846"/>
      <c r="AM39" s="343"/>
      <c r="AN39" s="846"/>
      <c r="AO39" s="343"/>
      <c r="AP39" s="846"/>
      <c r="AQ39" s="343"/>
      <c r="AR39" s="846"/>
      <c r="AS39" s="343"/>
      <c r="AT39" s="846"/>
      <c r="AU39" s="343"/>
      <c r="AV39" s="846"/>
      <c r="AW39" s="343"/>
      <c r="AX39" s="846"/>
      <c r="AY39" s="343"/>
      <c r="AZ39" s="846"/>
      <c r="BA39" s="343"/>
      <c r="BB39" s="846"/>
      <c r="BC39" s="342" t="e">
        <f t="shared" si="0"/>
        <v>#DIV/0!</v>
      </c>
      <c r="BD39" s="858"/>
      <c r="BE39" s="858"/>
      <c r="BF39" s="342" t="e">
        <f t="shared" si="6"/>
        <v>#DIV/0!</v>
      </c>
      <c r="BG39" s="860">
        <f t="shared" si="4"/>
        <v>0</v>
      </c>
      <c r="BH39" s="857"/>
      <c r="BI39" s="857"/>
      <c r="BJ39" s="857"/>
      <c r="BK39" s="344"/>
      <c r="BL39" s="344"/>
      <c r="BM39" s="344"/>
      <c r="BN39" s="344"/>
      <c r="BO39" s="342" t="e">
        <f t="shared" si="2"/>
        <v>#DIV/0!</v>
      </c>
      <c r="BP39" s="342" t="e">
        <f t="shared" si="3"/>
        <v>#DIV/0!</v>
      </c>
      <c r="BQ39" s="858"/>
      <c r="BR39" s="858"/>
      <c r="BS39" s="860"/>
      <c r="BT39" s="860" t="e">
        <f>INDEX([6]Listas!E$20:I$24,MATCH(BQ39,[6]Listas!D$20:D$24,1),MATCH(BR39,[6]Listas!E$19:I$19,1))</f>
        <v>#N/A</v>
      </c>
    </row>
    <row r="40" spans="1:72" s="24" customFormat="1" ht="39.75" hidden="1" customHeight="1" x14ac:dyDescent="0.2">
      <c r="A40" s="831"/>
      <c r="B40" s="831"/>
      <c r="C40" s="831"/>
      <c r="D40" s="831"/>
      <c r="E40" s="831"/>
      <c r="F40" s="831"/>
      <c r="G40" s="344"/>
      <c r="H40" s="344">
        <v>8</v>
      </c>
      <c r="I40" s="857"/>
      <c r="J40" s="857"/>
      <c r="K40" s="857"/>
      <c r="L40" s="831"/>
      <c r="M40" s="831"/>
      <c r="N40" s="831"/>
      <c r="O40" s="831"/>
      <c r="P40" s="831"/>
      <c r="Q40" s="831"/>
      <c r="R40" s="831"/>
      <c r="S40" s="343"/>
      <c r="T40" s="846"/>
      <c r="U40" s="343"/>
      <c r="V40" s="846"/>
      <c r="W40" s="343"/>
      <c r="X40" s="846"/>
      <c r="Y40" s="343"/>
      <c r="Z40" s="846"/>
      <c r="AA40" s="343"/>
      <c r="AB40" s="846"/>
      <c r="AC40" s="343"/>
      <c r="AD40" s="846"/>
      <c r="AE40" s="343"/>
      <c r="AF40" s="846"/>
      <c r="AG40" s="343"/>
      <c r="AH40" s="846"/>
      <c r="AI40" s="343"/>
      <c r="AJ40" s="846"/>
      <c r="AK40" s="343"/>
      <c r="AL40" s="846"/>
      <c r="AM40" s="343"/>
      <c r="AN40" s="846"/>
      <c r="AO40" s="343"/>
      <c r="AP40" s="846"/>
      <c r="AQ40" s="343"/>
      <c r="AR40" s="846"/>
      <c r="AS40" s="343"/>
      <c r="AT40" s="846"/>
      <c r="AU40" s="343"/>
      <c r="AV40" s="846"/>
      <c r="AW40" s="343"/>
      <c r="AX40" s="846"/>
      <c r="AY40" s="343"/>
      <c r="AZ40" s="846"/>
      <c r="BA40" s="343"/>
      <c r="BB40" s="846"/>
      <c r="BC40" s="342" t="e">
        <f t="shared" si="0"/>
        <v>#DIV/0!</v>
      </c>
      <c r="BD40" s="858"/>
      <c r="BE40" s="858"/>
      <c r="BF40" s="342" t="e">
        <f t="shared" si="6"/>
        <v>#DIV/0!</v>
      </c>
      <c r="BG40" s="860">
        <f t="shared" si="4"/>
        <v>0</v>
      </c>
      <c r="BH40" s="857"/>
      <c r="BI40" s="857"/>
      <c r="BJ40" s="857"/>
      <c r="BK40" s="344"/>
      <c r="BL40" s="344"/>
      <c r="BM40" s="344"/>
      <c r="BN40" s="344"/>
      <c r="BO40" s="342" t="e">
        <f t="shared" si="2"/>
        <v>#DIV/0!</v>
      </c>
      <c r="BP40" s="342" t="e">
        <f t="shared" si="3"/>
        <v>#DIV/0!</v>
      </c>
      <c r="BQ40" s="858"/>
      <c r="BR40" s="858"/>
      <c r="BS40" s="860"/>
      <c r="BT40" s="860" t="e">
        <f>INDEX([6]Listas!E$20:I$24,MATCH(BQ40,[6]Listas!D$20:D$24,1),MATCH(BR40,[6]Listas!E$19:I$19,1))</f>
        <v>#N/A</v>
      </c>
    </row>
    <row r="41" spans="1:72" s="24" customFormat="1" ht="39.75" hidden="1" customHeight="1" x14ac:dyDescent="0.2">
      <c r="A41" s="831"/>
      <c r="B41" s="831"/>
      <c r="C41" s="831"/>
      <c r="D41" s="831"/>
      <c r="E41" s="831"/>
      <c r="F41" s="831"/>
      <c r="G41" s="344"/>
      <c r="H41" s="344">
        <v>1</v>
      </c>
      <c r="I41" s="857"/>
      <c r="J41" s="857"/>
      <c r="K41" s="857"/>
      <c r="L41" s="831"/>
      <c r="M41" s="831"/>
      <c r="N41" s="831"/>
      <c r="O41" s="831"/>
      <c r="P41" s="831"/>
      <c r="Q41" s="831"/>
      <c r="R41" s="831"/>
      <c r="S41" s="343"/>
      <c r="T41" s="846"/>
      <c r="U41" s="343"/>
      <c r="V41" s="846"/>
      <c r="W41" s="343"/>
      <c r="X41" s="846"/>
      <c r="Y41" s="343"/>
      <c r="Z41" s="846"/>
      <c r="AA41" s="343"/>
      <c r="AB41" s="846"/>
      <c r="AC41" s="343"/>
      <c r="AD41" s="846"/>
      <c r="AE41" s="343"/>
      <c r="AF41" s="846"/>
      <c r="AG41" s="343"/>
      <c r="AH41" s="846"/>
      <c r="AI41" s="343"/>
      <c r="AJ41" s="846"/>
      <c r="AK41" s="343"/>
      <c r="AL41" s="846"/>
      <c r="AM41" s="343"/>
      <c r="AN41" s="846"/>
      <c r="AO41" s="343"/>
      <c r="AP41" s="846"/>
      <c r="AQ41" s="343"/>
      <c r="AR41" s="846"/>
      <c r="AS41" s="343"/>
      <c r="AT41" s="846"/>
      <c r="AU41" s="343"/>
      <c r="AV41" s="846"/>
      <c r="AW41" s="343"/>
      <c r="AX41" s="846"/>
      <c r="AY41" s="343"/>
      <c r="AZ41" s="846"/>
      <c r="BA41" s="343"/>
      <c r="BB41" s="846"/>
      <c r="BC41" s="342" t="e">
        <f t="shared" si="0"/>
        <v>#DIV/0!</v>
      </c>
      <c r="BD41" s="858" t="e">
        <f>SUM((BC41*(BC41/SUM(BC41:BC49))),(BC42*(BC42/SUM(BC41:BC49))),(BC43*(BC43/SUM(BC41:BC49))),(BC44*(BC44/SUM(BC41:BC49))),(BC45*(BC45/SUM(BC41:BC49))),(BC46*(BC46/SUM(BC41:BC49))),(BC47*(BC47/SUM(BC41:BC49))),(BC48*(BC48/SUM(BC41:BC49))),(BC49*(BC49/SUM(BC41:BC49))))</f>
        <v>#DIV/0!</v>
      </c>
      <c r="BE41" s="858" t="e">
        <f>AVERAGE(T41,V41,X41,Z41,AB41,AD41,AF41,AH41,AJ41,AL41,AN41,AP41,AR41,AT41,AV41,AX41,AZ41,BB41)</f>
        <v>#DIV/0!</v>
      </c>
      <c r="BF41" s="342" t="e">
        <f>IF(BE41=0,#REF!,BE41)</f>
        <v>#DIV/0!</v>
      </c>
      <c r="BG41" s="860" t="e">
        <f t="shared" si="4"/>
        <v>#DIV/0!</v>
      </c>
      <c r="BH41" s="857"/>
      <c r="BI41" s="857"/>
      <c r="BJ41" s="857"/>
      <c r="BK41" s="344"/>
      <c r="BL41" s="344"/>
      <c r="BM41" s="344"/>
      <c r="BN41" s="344"/>
      <c r="BO41" s="342" t="e">
        <f t="shared" si="2"/>
        <v>#DIV/0!</v>
      </c>
      <c r="BP41" s="342" t="e">
        <f t="shared" si="3"/>
        <v>#DIV/0!</v>
      </c>
      <c r="BQ41" s="858" t="e">
        <f>SUM((BO41*(BO41/SUM(BO41:BO49))),(BO42*(BO42/SUM(BO41:BO49))),(BO43*(BO43/SUM(BO41:BO49))),(BO44*(BO44/SUM(BO41:BO49))),(BO45*(BO45/SUM(BO41:BO49))),(BO46*(BO46/SUM(BO41:BO49))),(BO47*(BO47/SUM(BO41:BO49))),(BO48*(BO48/SUM(BO41:BO49))),(BO49*(BO49/SUM(BO41:BO49))))</f>
        <v>#DIV/0!</v>
      </c>
      <c r="BR41" s="858" t="e">
        <f>SUM((BP41*(BP41/SUM(BP41:BP49))),(BP42*(BP42/SUM(BP41:BP49))),(BP43*(BP43/SUM(BP41:BP49))),(BP44*(BP44/SUM(BP41:BP49))),(BP45*(BP45/SUM(BP41:BP49))),(BP46*(BP46/SUM(BP41:BP49))),(BP47*(BP47/SUM(BP41:BP49))),(BP48*(BP48/SUM(BP41:BP49))),(BP49*(BP49/SUM(BP41:BP49))))</f>
        <v>#DIV/0!</v>
      </c>
      <c r="BS41" s="860" t="e">
        <f>BQ41*BR41</f>
        <v>#DIV/0!</v>
      </c>
      <c r="BT41" s="860" t="e">
        <f>INDEX([6]Listas!E$20:I$24,MATCH(BQ41,[6]Listas!D$20:D$24,1),MATCH(BR41,[6]Listas!E$19:I$19,1))</f>
        <v>#DIV/0!</v>
      </c>
    </row>
    <row r="42" spans="1:72" s="24" customFormat="1" ht="39.75" hidden="1" customHeight="1" x14ac:dyDescent="0.2">
      <c r="A42" s="831"/>
      <c r="B42" s="831"/>
      <c r="C42" s="831"/>
      <c r="D42" s="831"/>
      <c r="E42" s="831"/>
      <c r="F42" s="831"/>
      <c r="G42" s="344"/>
      <c r="H42" s="344">
        <v>2</v>
      </c>
      <c r="I42" s="857"/>
      <c r="J42" s="857"/>
      <c r="K42" s="857"/>
      <c r="L42" s="831"/>
      <c r="M42" s="831"/>
      <c r="N42" s="831"/>
      <c r="O42" s="831"/>
      <c r="P42" s="831"/>
      <c r="Q42" s="831"/>
      <c r="R42" s="831"/>
      <c r="S42" s="343"/>
      <c r="T42" s="846"/>
      <c r="U42" s="343"/>
      <c r="V42" s="846"/>
      <c r="W42" s="343"/>
      <c r="X42" s="846"/>
      <c r="Y42" s="343"/>
      <c r="Z42" s="846"/>
      <c r="AA42" s="343"/>
      <c r="AB42" s="846"/>
      <c r="AC42" s="343"/>
      <c r="AD42" s="846"/>
      <c r="AE42" s="343"/>
      <c r="AF42" s="846"/>
      <c r="AG42" s="343"/>
      <c r="AH42" s="846"/>
      <c r="AI42" s="343"/>
      <c r="AJ42" s="846"/>
      <c r="AK42" s="343"/>
      <c r="AL42" s="846"/>
      <c r="AM42" s="343"/>
      <c r="AN42" s="846"/>
      <c r="AO42" s="343"/>
      <c r="AP42" s="846"/>
      <c r="AQ42" s="343"/>
      <c r="AR42" s="846"/>
      <c r="AS42" s="343"/>
      <c r="AT42" s="846"/>
      <c r="AU42" s="343"/>
      <c r="AV42" s="846"/>
      <c r="AW42" s="343"/>
      <c r="AX42" s="846"/>
      <c r="AY42" s="343"/>
      <c r="AZ42" s="846"/>
      <c r="BA42" s="343"/>
      <c r="BB42" s="846"/>
      <c r="BC42" s="342" t="e">
        <f t="shared" si="0"/>
        <v>#DIV/0!</v>
      </c>
      <c r="BD42" s="858"/>
      <c r="BE42" s="858"/>
      <c r="BF42" s="342" t="e">
        <f t="shared" ref="BF42:BF49" si="7">IF(BE42=0,BF41,BE42)</f>
        <v>#DIV/0!</v>
      </c>
      <c r="BG42" s="860">
        <f t="shared" si="4"/>
        <v>0</v>
      </c>
      <c r="BH42" s="857"/>
      <c r="BI42" s="857"/>
      <c r="BJ42" s="857"/>
      <c r="BK42" s="344"/>
      <c r="BL42" s="344"/>
      <c r="BM42" s="344"/>
      <c r="BN42" s="344"/>
      <c r="BO42" s="342" t="e">
        <f t="shared" si="2"/>
        <v>#DIV/0!</v>
      </c>
      <c r="BP42" s="342" t="e">
        <f t="shared" si="3"/>
        <v>#DIV/0!</v>
      </c>
      <c r="BQ42" s="858"/>
      <c r="BR42" s="858"/>
      <c r="BS42" s="860"/>
      <c r="BT42" s="860" t="e">
        <f>INDEX([6]Listas!E$20:I$24,MATCH(BQ42,[6]Listas!D$20:D$24,1),MATCH(BR42,[6]Listas!E$19:I$19,1))</f>
        <v>#N/A</v>
      </c>
    </row>
    <row r="43" spans="1:72" s="24" customFormat="1" ht="39.75" hidden="1" customHeight="1" x14ac:dyDescent="0.2">
      <c r="A43" s="831"/>
      <c r="B43" s="831"/>
      <c r="C43" s="831"/>
      <c r="D43" s="831"/>
      <c r="E43" s="831"/>
      <c r="F43" s="831"/>
      <c r="G43" s="344"/>
      <c r="H43" s="344">
        <v>3</v>
      </c>
      <c r="I43" s="857"/>
      <c r="J43" s="857"/>
      <c r="K43" s="857"/>
      <c r="L43" s="831"/>
      <c r="M43" s="831"/>
      <c r="N43" s="831"/>
      <c r="O43" s="831"/>
      <c r="P43" s="831"/>
      <c r="Q43" s="831"/>
      <c r="R43" s="831"/>
      <c r="S43" s="343"/>
      <c r="T43" s="846"/>
      <c r="U43" s="343"/>
      <c r="V43" s="846"/>
      <c r="W43" s="343"/>
      <c r="X43" s="846"/>
      <c r="Y43" s="343"/>
      <c r="Z43" s="846"/>
      <c r="AA43" s="343"/>
      <c r="AB43" s="846"/>
      <c r="AC43" s="343"/>
      <c r="AD43" s="846"/>
      <c r="AE43" s="343"/>
      <c r="AF43" s="846"/>
      <c r="AG43" s="343"/>
      <c r="AH43" s="846"/>
      <c r="AI43" s="343"/>
      <c r="AJ43" s="846"/>
      <c r="AK43" s="343"/>
      <c r="AL43" s="846"/>
      <c r="AM43" s="343"/>
      <c r="AN43" s="846"/>
      <c r="AO43" s="343"/>
      <c r="AP43" s="846"/>
      <c r="AQ43" s="343"/>
      <c r="AR43" s="846"/>
      <c r="AS43" s="343"/>
      <c r="AT43" s="846"/>
      <c r="AU43" s="343"/>
      <c r="AV43" s="846"/>
      <c r="AW43" s="343"/>
      <c r="AX43" s="846"/>
      <c r="AY43" s="343"/>
      <c r="AZ43" s="846"/>
      <c r="BA43" s="343"/>
      <c r="BB43" s="846"/>
      <c r="BC43" s="342" t="e">
        <f t="shared" si="0"/>
        <v>#DIV/0!</v>
      </c>
      <c r="BD43" s="858"/>
      <c r="BE43" s="858"/>
      <c r="BF43" s="342" t="e">
        <f t="shared" si="7"/>
        <v>#DIV/0!</v>
      </c>
      <c r="BG43" s="860">
        <f t="shared" si="4"/>
        <v>0</v>
      </c>
      <c r="BH43" s="857"/>
      <c r="BI43" s="857"/>
      <c r="BJ43" s="857"/>
      <c r="BK43" s="344"/>
      <c r="BL43" s="344"/>
      <c r="BM43" s="344"/>
      <c r="BN43" s="344"/>
      <c r="BO43" s="342" t="e">
        <f t="shared" si="2"/>
        <v>#DIV/0!</v>
      </c>
      <c r="BP43" s="342" t="e">
        <f t="shared" si="3"/>
        <v>#DIV/0!</v>
      </c>
      <c r="BQ43" s="858"/>
      <c r="BR43" s="858"/>
      <c r="BS43" s="860"/>
      <c r="BT43" s="860" t="e">
        <f>INDEX([6]Listas!E$20:I$24,MATCH(BQ43,[6]Listas!D$20:D$24,1),MATCH(BR43,[6]Listas!E$19:I$19,1))</f>
        <v>#N/A</v>
      </c>
    </row>
    <row r="44" spans="1:72" s="24" customFormat="1" ht="39.75" hidden="1" customHeight="1" x14ac:dyDescent="0.2">
      <c r="A44" s="831"/>
      <c r="B44" s="831"/>
      <c r="C44" s="831"/>
      <c r="D44" s="831"/>
      <c r="E44" s="831"/>
      <c r="F44" s="831"/>
      <c r="G44" s="344"/>
      <c r="H44" s="344">
        <v>4</v>
      </c>
      <c r="I44" s="857"/>
      <c r="J44" s="857"/>
      <c r="K44" s="857"/>
      <c r="L44" s="831"/>
      <c r="M44" s="831"/>
      <c r="N44" s="831"/>
      <c r="O44" s="831"/>
      <c r="P44" s="831"/>
      <c r="Q44" s="831"/>
      <c r="R44" s="831"/>
      <c r="S44" s="343"/>
      <c r="T44" s="846"/>
      <c r="U44" s="343"/>
      <c r="V44" s="846"/>
      <c r="W44" s="343"/>
      <c r="X44" s="846"/>
      <c r="Y44" s="343"/>
      <c r="Z44" s="846"/>
      <c r="AA44" s="343"/>
      <c r="AB44" s="846"/>
      <c r="AC44" s="343"/>
      <c r="AD44" s="846"/>
      <c r="AE44" s="343"/>
      <c r="AF44" s="846"/>
      <c r="AG44" s="343"/>
      <c r="AH44" s="846"/>
      <c r="AI44" s="343"/>
      <c r="AJ44" s="846"/>
      <c r="AK44" s="343"/>
      <c r="AL44" s="846"/>
      <c r="AM44" s="343"/>
      <c r="AN44" s="846"/>
      <c r="AO44" s="343"/>
      <c r="AP44" s="846"/>
      <c r="AQ44" s="343"/>
      <c r="AR44" s="846"/>
      <c r="AS44" s="343"/>
      <c r="AT44" s="846"/>
      <c r="AU44" s="343"/>
      <c r="AV44" s="846"/>
      <c r="AW44" s="343"/>
      <c r="AX44" s="846"/>
      <c r="AY44" s="343"/>
      <c r="AZ44" s="846"/>
      <c r="BA44" s="343"/>
      <c r="BB44" s="846"/>
      <c r="BC44" s="342" t="e">
        <f t="shared" si="0"/>
        <v>#DIV/0!</v>
      </c>
      <c r="BD44" s="858"/>
      <c r="BE44" s="858"/>
      <c r="BF44" s="342" t="e">
        <f t="shared" si="7"/>
        <v>#DIV/0!</v>
      </c>
      <c r="BG44" s="860">
        <f t="shared" si="4"/>
        <v>0</v>
      </c>
      <c r="BH44" s="857"/>
      <c r="BI44" s="857"/>
      <c r="BJ44" s="857"/>
      <c r="BK44" s="344"/>
      <c r="BL44" s="344"/>
      <c r="BM44" s="344"/>
      <c r="BN44" s="344"/>
      <c r="BO44" s="342" t="e">
        <f t="shared" si="2"/>
        <v>#DIV/0!</v>
      </c>
      <c r="BP44" s="342" t="e">
        <f t="shared" si="3"/>
        <v>#DIV/0!</v>
      </c>
      <c r="BQ44" s="858"/>
      <c r="BR44" s="858"/>
      <c r="BS44" s="860"/>
      <c r="BT44" s="860" t="e">
        <f>INDEX([6]Listas!E$20:I$24,MATCH(BQ44,[6]Listas!D$20:D$24,1),MATCH(BR44,[6]Listas!E$19:I$19,1))</f>
        <v>#N/A</v>
      </c>
    </row>
    <row r="45" spans="1:72" s="24" customFormat="1" ht="39.75" hidden="1" customHeight="1" x14ac:dyDescent="0.2">
      <c r="A45" s="831"/>
      <c r="B45" s="831"/>
      <c r="C45" s="831"/>
      <c r="D45" s="831"/>
      <c r="E45" s="831"/>
      <c r="F45" s="831"/>
      <c r="G45" s="344"/>
      <c r="H45" s="344">
        <v>5</v>
      </c>
      <c r="I45" s="857"/>
      <c r="J45" s="857"/>
      <c r="K45" s="857"/>
      <c r="L45" s="831"/>
      <c r="M45" s="831"/>
      <c r="N45" s="831"/>
      <c r="O45" s="831"/>
      <c r="P45" s="831"/>
      <c r="Q45" s="831"/>
      <c r="R45" s="831"/>
      <c r="S45" s="343"/>
      <c r="T45" s="846"/>
      <c r="U45" s="343"/>
      <c r="V45" s="846"/>
      <c r="W45" s="343"/>
      <c r="X45" s="846"/>
      <c r="Y45" s="343"/>
      <c r="Z45" s="846"/>
      <c r="AA45" s="343"/>
      <c r="AB45" s="846"/>
      <c r="AC45" s="343"/>
      <c r="AD45" s="846"/>
      <c r="AE45" s="343"/>
      <c r="AF45" s="846"/>
      <c r="AG45" s="343"/>
      <c r="AH45" s="846"/>
      <c r="AI45" s="343"/>
      <c r="AJ45" s="846"/>
      <c r="AK45" s="343"/>
      <c r="AL45" s="846"/>
      <c r="AM45" s="343"/>
      <c r="AN45" s="846"/>
      <c r="AO45" s="343"/>
      <c r="AP45" s="846"/>
      <c r="AQ45" s="343"/>
      <c r="AR45" s="846"/>
      <c r="AS45" s="343"/>
      <c r="AT45" s="846"/>
      <c r="AU45" s="343"/>
      <c r="AV45" s="846"/>
      <c r="AW45" s="343"/>
      <c r="AX45" s="846"/>
      <c r="AY45" s="343"/>
      <c r="AZ45" s="846"/>
      <c r="BA45" s="343"/>
      <c r="BB45" s="846"/>
      <c r="BC45" s="342" t="e">
        <f t="shared" si="0"/>
        <v>#DIV/0!</v>
      </c>
      <c r="BD45" s="858"/>
      <c r="BE45" s="858"/>
      <c r="BF45" s="342" t="e">
        <f t="shared" si="7"/>
        <v>#DIV/0!</v>
      </c>
      <c r="BG45" s="860">
        <f t="shared" si="4"/>
        <v>0</v>
      </c>
      <c r="BH45" s="857"/>
      <c r="BI45" s="857"/>
      <c r="BJ45" s="857"/>
      <c r="BK45" s="344"/>
      <c r="BL45" s="344"/>
      <c r="BM45" s="344"/>
      <c r="BN45" s="344"/>
      <c r="BO45" s="342" t="e">
        <f t="shared" si="2"/>
        <v>#DIV/0!</v>
      </c>
      <c r="BP45" s="342" t="e">
        <f t="shared" si="3"/>
        <v>#DIV/0!</v>
      </c>
      <c r="BQ45" s="858"/>
      <c r="BR45" s="858"/>
      <c r="BS45" s="860"/>
      <c r="BT45" s="860" t="e">
        <f>INDEX([6]Listas!E$20:I$24,MATCH(BQ45,[6]Listas!D$20:D$24,1),MATCH(BR45,[6]Listas!E$19:I$19,1))</f>
        <v>#N/A</v>
      </c>
    </row>
    <row r="46" spans="1:72" s="24" customFormat="1" ht="39.75" hidden="1" customHeight="1" x14ac:dyDescent="0.2">
      <c r="A46" s="831"/>
      <c r="B46" s="831"/>
      <c r="C46" s="831"/>
      <c r="D46" s="831"/>
      <c r="E46" s="831"/>
      <c r="F46" s="831"/>
      <c r="G46" s="344"/>
      <c r="H46" s="344">
        <v>6</v>
      </c>
      <c r="I46" s="857"/>
      <c r="J46" s="857"/>
      <c r="K46" s="857"/>
      <c r="L46" s="831"/>
      <c r="M46" s="831"/>
      <c r="N46" s="831"/>
      <c r="O46" s="831"/>
      <c r="P46" s="831"/>
      <c r="Q46" s="831"/>
      <c r="R46" s="831"/>
      <c r="S46" s="343"/>
      <c r="T46" s="846"/>
      <c r="U46" s="343"/>
      <c r="V46" s="846"/>
      <c r="W46" s="343"/>
      <c r="X46" s="846"/>
      <c r="Y46" s="343"/>
      <c r="Z46" s="846"/>
      <c r="AA46" s="343"/>
      <c r="AB46" s="846"/>
      <c r="AC46" s="343"/>
      <c r="AD46" s="846"/>
      <c r="AE46" s="343"/>
      <c r="AF46" s="846"/>
      <c r="AG46" s="343"/>
      <c r="AH46" s="846"/>
      <c r="AI46" s="343"/>
      <c r="AJ46" s="846"/>
      <c r="AK46" s="343"/>
      <c r="AL46" s="846"/>
      <c r="AM46" s="343"/>
      <c r="AN46" s="846"/>
      <c r="AO46" s="343"/>
      <c r="AP46" s="846"/>
      <c r="AQ46" s="343"/>
      <c r="AR46" s="846"/>
      <c r="AS46" s="343"/>
      <c r="AT46" s="846"/>
      <c r="AU46" s="343"/>
      <c r="AV46" s="846"/>
      <c r="AW46" s="343"/>
      <c r="AX46" s="846"/>
      <c r="AY46" s="343"/>
      <c r="AZ46" s="846"/>
      <c r="BA46" s="343"/>
      <c r="BB46" s="846"/>
      <c r="BC46" s="342" t="e">
        <f t="shared" si="0"/>
        <v>#DIV/0!</v>
      </c>
      <c r="BD46" s="858"/>
      <c r="BE46" s="858"/>
      <c r="BF46" s="342" t="e">
        <f t="shared" si="7"/>
        <v>#DIV/0!</v>
      </c>
      <c r="BG46" s="860">
        <f t="shared" si="4"/>
        <v>0</v>
      </c>
      <c r="BH46" s="857"/>
      <c r="BI46" s="857"/>
      <c r="BJ46" s="857"/>
      <c r="BK46" s="344"/>
      <c r="BL46" s="344"/>
      <c r="BM46" s="344"/>
      <c r="BN46" s="344"/>
      <c r="BO46" s="342" t="e">
        <f t="shared" si="2"/>
        <v>#DIV/0!</v>
      </c>
      <c r="BP46" s="342" t="e">
        <f t="shared" si="3"/>
        <v>#DIV/0!</v>
      </c>
      <c r="BQ46" s="858"/>
      <c r="BR46" s="858"/>
      <c r="BS46" s="860"/>
      <c r="BT46" s="860" t="e">
        <f>INDEX([6]Listas!E$20:I$24,MATCH(BQ46,[6]Listas!D$20:D$24,1),MATCH(BR46,[6]Listas!E$19:I$19,1))</f>
        <v>#N/A</v>
      </c>
    </row>
    <row r="47" spans="1:72" s="24" customFormat="1" ht="39.75" hidden="1" customHeight="1" x14ac:dyDescent="0.2">
      <c r="A47" s="831"/>
      <c r="B47" s="831"/>
      <c r="C47" s="831"/>
      <c r="D47" s="831"/>
      <c r="E47" s="831"/>
      <c r="F47" s="831"/>
      <c r="G47" s="344"/>
      <c r="H47" s="344">
        <v>7</v>
      </c>
      <c r="I47" s="857"/>
      <c r="J47" s="857"/>
      <c r="K47" s="857"/>
      <c r="L47" s="831"/>
      <c r="M47" s="831"/>
      <c r="N47" s="831"/>
      <c r="O47" s="831"/>
      <c r="P47" s="831"/>
      <c r="Q47" s="831"/>
      <c r="R47" s="831"/>
      <c r="S47" s="343"/>
      <c r="T47" s="846"/>
      <c r="U47" s="343"/>
      <c r="V47" s="846"/>
      <c r="W47" s="343"/>
      <c r="X47" s="846"/>
      <c r="Y47" s="343"/>
      <c r="Z47" s="846"/>
      <c r="AA47" s="343"/>
      <c r="AB47" s="846"/>
      <c r="AC47" s="343"/>
      <c r="AD47" s="846"/>
      <c r="AE47" s="343"/>
      <c r="AF47" s="846"/>
      <c r="AG47" s="343"/>
      <c r="AH47" s="846"/>
      <c r="AI47" s="343"/>
      <c r="AJ47" s="846"/>
      <c r="AK47" s="343"/>
      <c r="AL47" s="846"/>
      <c r="AM47" s="343"/>
      <c r="AN47" s="846"/>
      <c r="AO47" s="343"/>
      <c r="AP47" s="846"/>
      <c r="AQ47" s="343"/>
      <c r="AR47" s="846"/>
      <c r="AS47" s="343"/>
      <c r="AT47" s="846"/>
      <c r="AU47" s="343"/>
      <c r="AV47" s="846"/>
      <c r="AW47" s="343"/>
      <c r="AX47" s="846"/>
      <c r="AY47" s="343"/>
      <c r="AZ47" s="846"/>
      <c r="BA47" s="343"/>
      <c r="BB47" s="846"/>
      <c r="BC47" s="342" t="e">
        <f t="shared" si="0"/>
        <v>#DIV/0!</v>
      </c>
      <c r="BD47" s="858"/>
      <c r="BE47" s="858"/>
      <c r="BF47" s="342" t="e">
        <f t="shared" si="7"/>
        <v>#DIV/0!</v>
      </c>
      <c r="BG47" s="860">
        <f t="shared" si="4"/>
        <v>0</v>
      </c>
      <c r="BH47" s="857"/>
      <c r="BI47" s="857"/>
      <c r="BJ47" s="857"/>
      <c r="BK47" s="344"/>
      <c r="BL47" s="344"/>
      <c r="BM47" s="344"/>
      <c r="BN47" s="344"/>
      <c r="BO47" s="342" t="e">
        <f t="shared" si="2"/>
        <v>#DIV/0!</v>
      </c>
      <c r="BP47" s="342" t="e">
        <f t="shared" si="3"/>
        <v>#DIV/0!</v>
      </c>
      <c r="BQ47" s="858"/>
      <c r="BR47" s="858"/>
      <c r="BS47" s="860"/>
      <c r="BT47" s="860" t="e">
        <f>INDEX([6]Listas!E$20:I$24,MATCH(BQ47,[6]Listas!D$20:D$24,1),MATCH(BR47,[6]Listas!E$19:I$19,1))</f>
        <v>#N/A</v>
      </c>
    </row>
    <row r="48" spans="1:72" s="24" customFormat="1" ht="39.75" hidden="1" customHeight="1" x14ac:dyDescent="0.2">
      <c r="A48" s="831"/>
      <c r="B48" s="831"/>
      <c r="C48" s="831"/>
      <c r="D48" s="831"/>
      <c r="E48" s="831"/>
      <c r="F48" s="831"/>
      <c r="G48" s="344"/>
      <c r="H48" s="344">
        <v>8</v>
      </c>
      <c r="I48" s="857"/>
      <c r="J48" s="857"/>
      <c r="K48" s="857"/>
      <c r="L48" s="831"/>
      <c r="M48" s="831"/>
      <c r="N48" s="831"/>
      <c r="O48" s="831"/>
      <c r="P48" s="831"/>
      <c r="Q48" s="831"/>
      <c r="R48" s="831"/>
      <c r="S48" s="343"/>
      <c r="T48" s="846"/>
      <c r="U48" s="343"/>
      <c r="V48" s="846"/>
      <c r="W48" s="343"/>
      <c r="X48" s="846"/>
      <c r="Y48" s="343"/>
      <c r="Z48" s="846"/>
      <c r="AA48" s="343"/>
      <c r="AB48" s="846"/>
      <c r="AC48" s="343"/>
      <c r="AD48" s="846"/>
      <c r="AE48" s="343"/>
      <c r="AF48" s="846"/>
      <c r="AG48" s="343"/>
      <c r="AH48" s="846"/>
      <c r="AI48" s="343"/>
      <c r="AJ48" s="846"/>
      <c r="AK48" s="343"/>
      <c r="AL48" s="846"/>
      <c r="AM48" s="343"/>
      <c r="AN48" s="846"/>
      <c r="AO48" s="343"/>
      <c r="AP48" s="846"/>
      <c r="AQ48" s="343"/>
      <c r="AR48" s="846"/>
      <c r="AS48" s="343"/>
      <c r="AT48" s="846"/>
      <c r="AU48" s="343"/>
      <c r="AV48" s="846"/>
      <c r="AW48" s="343"/>
      <c r="AX48" s="846"/>
      <c r="AY48" s="343"/>
      <c r="AZ48" s="846"/>
      <c r="BA48" s="343"/>
      <c r="BB48" s="846"/>
      <c r="BC48" s="342" t="e">
        <f t="shared" si="0"/>
        <v>#DIV/0!</v>
      </c>
      <c r="BD48" s="858"/>
      <c r="BE48" s="858"/>
      <c r="BF48" s="342" t="e">
        <f t="shared" si="7"/>
        <v>#DIV/0!</v>
      </c>
      <c r="BG48" s="860">
        <f t="shared" si="4"/>
        <v>0</v>
      </c>
      <c r="BH48" s="857"/>
      <c r="BI48" s="857"/>
      <c r="BJ48" s="857"/>
      <c r="BK48" s="344"/>
      <c r="BL48" s="344"/>
      <c r="BM48" s="344"/>
      <c r="BN48" s="344"/>
      <c r="BO48" s="342" t="e">
        <f t="shared" si="2"/>
        <v>#DIV/0!</v>
      </c>
      <c r="BP48" s="342" t="e">
        <f t="shared" si="3"/>
        <v>#DIV/0!</v>
      </c>
      <c r="BQ48" s="858"/>
      <c r="BR48" s="858"/>
      <c r="BS48" s="860"/>
      <c r="BT48" s="860" t="e">
        <f>INDEX([6]Listas!E$20:I$24,MATCH(BQ48,[6]Listas!D$20:D$24,1),MATCH(BR48,[6]Listas!E$19:I$19,1))</f>
        <v>#N/A</v>
      </c>
    </row>
    <row r="49" spans="1:131" s="24" customFormat="1" ht="27.75" hidden="1" customHeight="1" x14ac:dyDescent="0.2">
      <c r="A49" s="831"/>
      <c r="B49" s="831"/>
      <c r="C49" s="831"/>
      <c r="D49" s="831"/>
      <c r="E49" s="831"/>
      <c r="F49" s="831"/>
      <c r="G49" s="344"/>
      <c r="H49" s="344">
        <v>9</v>
      </c>
      <c r="I49" s="857"/>
      <c r="J49" s="857"/>
      <c r="K49" s="857"/>
      <c r="L49" s="831"/>
      <c r="M49" s="831"/>
      <c r="N49" s="831"/>
      <c r="O49" s="831"/>
      <c r="P49" s="831"/>
      <c r="Q49" s="831"/>
      <c r="R49" s="831"/>
      <c r="S49" s="343"/>
      <c r="T49" s="846"/>
      <c r="U49" s="343"/>
      <c r="V49" s="846"/>
      <c r="W49" s="343"/>
      <c r="X49" s="846"/>
      <c r="Y49" s="343"/>
      <c r="Z49" s="846"/>
      <c r="AA49" s="343"/>
      <c r="AB49" s="846"/>
      <c r="AC49" s="343"/>
      <c r="AD49" s="846"/>
      <c r="AE49" s="343"/>
      <c r="AF49" s="846"/>
      <c r="AG49" s="343"/>
      <c r="AH49" s="846"/>
      <c r="AI49" s="343"/>
      <c r="AJ49" s="846"/>
      <c r="AK49" s="343"/>
      <c r="AL49" s="846"/>
      <c r="AM49" s="343"/>
      <c r="AN49" s="846"/>
      <c r="AO49" s="343"/>
      <c r="AP49" s="846"/>
      <c r="AQ49" s="343"/>
      <c r="AR49" s="846"/>
      <c r="AS49" s="343"/>
      <c r="AT49" s="846"/>
      <c r="AU49" s="343"/>
      <c r="AV49" s="846"/>
      <c r="AW49" s="343"/>
      <c r="AX49" s="846"/>
      <c r="AY49" s="343"/>
      <c r="AZ49" s="846"/>
      <c r="BA49" s="343"/>
      <c r="BB49" s="846"/>
      <c r="BC49" s="342" t="e">
        <f t="shared" si="0"/>
        <v>#DIV/0!</v>
      </c>
      <c r="BD49" s="858"/>
      <c r="BE49" s="858"/>
      <c r="BF49" s="342" t="e">
        <f t="shared" si="7"/>
        <v>#DIV/0!</v>
      </c>
      <c r="BG49" s="860">
        <f t="shared" si="4"/>
        <v>0</v>
      </c>
      <c r="BH49" s="857"/>
      <c r="BI49" s="857"/>
      <c r="BJ49" s="857"/>
      <c r="BK49" s="344"/>
      <c r="BL49" s="344"/>
      <c r="BM49" s="344"/>
      <c r="BN49" s="344"/>
      <c r="BO49" s="342" t="e">
        <f t="shared" si="2"/>
        <v>#DIV/0!</v>
      </c>
      <c r="BP49" s="342" t="e">
        <f t="shared" si="3"/>
        <v>#DIV/0!</v>
      </c>
      <c r="BQ49" s="858"/>
      <c r="BR49" s="858"/>
      <c r="BS49" s="860"/>
      <c r="BT49" s="860" t="e">
        <f>INDEX([6]Listas!E$20:I$24,MATCH(BQ49,[6]Listas!D$20:D$24,1),MATCH(BR49,[6]Listas!E$19:I$19,1))</f>
        <v>#N/A</v>
      </c>
    </row>
    <row r="50" spans="1:131" ht="4.5" customHeight="1" x14ac:dyDescent="0.2">
      <c r="A50" s="183"/>
      <c r="B50" s="204"/>
      <c r="C50" s="204"/>
      <c r="D50" s="183"/>
      <c r="E50" s="183"/>
      <c r="F50" s="183"/>
      <c r="G50" s="204"/>
      <c r="H50" s="204"/>
      <c r="I50" s="205"/>
      <c r="J50" s="205"/>
      <c r="K50" s="205"/>
      <c r="L50" s="204"/>
      <c r="M50" s="204"/>
      <c r="N50" s="204"/>
      <c r="O50" s="204"/>
      <c r="P50" s="204"/>
      <c r="Q50" s="204"/>
      <c r="R50" s="204"/>
      <c r="S50" s="206"/>
      <c r="T50" s="206"/>
      <c r="U50" s="206"/>
      <c r="V50" s="206"/>
      <c r="W50" s="206"/>
      <c r="X50" s="206"/>
      <c r="Y50" s="206"/>
      <c r="Z50" s="206"/>
      <c r="AA50" s="206"/>
      <c r="AB50" s="206"/>
      <c r="AC50" s="206"/>
      <c r="AD50" s="206"/>
      <c r="AE50" s="206"/>
      <c r="AF50" s="206"/>
      <c r="AG50" s="206"/>
      <c r="AH50" s="206"/>
      <c r="AI50" s="206"/>
      <c r="AJ50" s="206"/>
      <c r="AK50" s="206"/>
      <c r="AL50" s="204"/>
      <c r="AM50" s="204"/>
      <c r="AN50" s="204"/>
      <c r="AO50" s="204"/>
      <c r="AP50" s="204"/>
      <c r="AQ50" s="204"/>
      <c r="AR50" s="204"/>
      <c r="AS50" s="204"/>
      <c r="AT50" s="204"/>
      <c r="AU50" s="204"/>
      <c r="AV50" s="204"/>
      <c r="AW50" s="204"/>
      <c r="AX50" s="204"/>
      <c r="AY50" s="204"/>
      <c r="AZ50" s="204"/>
      <c r="BA50" s="204"/>
      <c r="BB50" s="204"/>
      <c r="BC50" s="204"/>
      <c r="BD50" s="204"/>
      <c r="BE50" s="204"/>
      <c r="BF50" s="204"/>
      <c r="BG50" s="204"/>
      <c r="BH50" s="205"/>
      <c r="BI50" s="205"/>
      <c r="BJ50" s="205"/>
      <c r="BK50" s="205"/>
      <c r="BL50" s="204"/>
      <c r="BM50" s="204"/>
      <c r="BN50" s="204"/>
      <c r="BO50" s="204"/>
      <c r="BP50" s="204"/>
      <c r="BQ50" s="204"/>
      <c r="BR50" s="204"/>
      <c r="BS50" s="204"/>
      <c r="BT50" s="184"/>
    </row>
    <row r="51" spans="1:131" x14ac:dyDescent="0.2">
      <c r="A51" s="183"/>
      <c r="L51" s="204"/>
      <c r="M51" s="204"/>
      <c r="N51" s="204"/>
      <c r="O51" s="204"/>
      <c r="P51" s="204"/>
      <c r="Q51" s="204"/>
      <c r="R51" s="204"/>
      <c r="S51" s="206"/>
      <c r="T51" s="206"/>
      <c r="U51" s="206"/>
      <c r="V51" s="206"/>
      <c r="W51" s="206"/>
      <c r="X51" s="206"/>
      <c r="Y51" s="206"/>
      <c r="Z51" s="206"/>
      <c r="AA51" s="206"/>
      <c r="AB51" s="206"/>
      <c r="AC51" s="206"/>
      <c r="AD51" s="206"/>
      <c r="AE51" s="206"/>
      <c r="AF51" s="206"/>
      <c r="AG51" s="206"/>
      <c r="AH51" s="206"/>
      <c r="AI51" s="206"/>
      <c r="AJ51" s="206"/>
      <c r="AK51" s="206"/>
      <c r="AL51" s="204"/>
      <c r="AM51" s="204"/>
      <c r="AN51" s="204"/>
      <c r="AO51" s="204"/>
      <c r="AP51" s="204"/>
      <c r="AQ51" s="204"/>
      <c r="AR51" s="204"/>
      <c r="AS51" s="204"/>
      <c r="AT51" s="204"/>
      <c r="AU51" s="204"/>
      <c r="AV51" s="204"/>
      <c r="AW51" s="204"/>
      <c r="AX51" s="204"/>
      <c r="AY51" s="204"/>
      <c r="AZ51" s="204"/>
      <c r="BA51" s="204"/>
      <c r="BB51" s="204"/>
      <c r="BC51" s="204"/>
      <c r="BD51" s="204"/>
      <c r="BE51" s="868" t="s">
        <v>614</v>
      </c>
      <c r="BF51" s="868"/>
      <c r="BG51" s="868"/>
      <c r="BH51" s="868"/>
      <c r="BI51" s="868"/>
      <c r="BJ51" s="868"/>
      <c r="BK51" s="868"/>
      <c r="BL51" s="868"/>
      <c r="BM51" s="868"/>
      <c r="BN51" s="868"/>
      <c r="BO51" s="204"/>
      <c r="BP51" s="204"/>
      <c r="BQ51" s="204"/>
      <c r="BR51" s="204"/>
      <c r="BS51" s="204"/>
      <c r="BT51" s="184"/>
    </row>
    <row r="52" spans="1:131" x14ac:dyDescent="0.2">
      <c r="A52" s="183"/>
      <c r="B52" s="188"/>
      <c r="C52" s="188"/>
      <c r="D52" s="188"/>
      <c r="E52" s="188"/>
      <c r="F52" s="188"/>
      <c r="G52" s="188"/>
      <c r="H52" s="188"/>
      <c r="I52" s="188"/>
      <c r="J52" s="188"/>
      <c r="K52" s="188"/>
      <c r="L52" s="204"/>
      <c r="M52" s="204"/>
      <c r="N52" s="204"/>
      <c r="O52" s="204"/>
      <c r="P52" s="204"/>
      <c r="Q52" s="204"/>
      <c r="R52" s="204"/>
      <c r="S52" s="206"/>
      <c r="T52" s="206"/>
      <c r="U52" s="206"/>
      <c r="V52" s="206"/>
      <c r="W52" s="206"/>
      <c r="X52" s="206"/>
      <c r="Y52" s="206"/>
      <c r="Z52" s="206"/>
      <c r="AA52" s="206"/>
      <c r="AB52" s="206"/>
      <c r="AC52" s="206"/>
      <c r="AD52" s="206"/>
      <c r="AE52" s="206"/>
      <c r="AF52" s="206"/>
      <c r="AG52" s="206"/>
      <c r="AH52" s="206"/>
      <c r="AI52" s="206"/>
      <c r="AJ52" s="206"/>
      <c r="AK52" s="206"/>
      <c r="AL52" s="204"/>
      <c r="AM52" s="204"/>
      <c r="AN52" s="204"/>
      <c r="AO52" s="204"/>
      <c r="AP52" s="204"/>
      <c r="AQ52" s="204"/>
      <c r="AR52" s="204"/>
      <c r="AS52" s="204"/>
      <c r="AT52" s="204"/>
      <c r="AU52" s="204"/>
      <c r="AV52" s="204"/>
      <c r="AW52" s="204"/>
      <c r="AX52" s="204"/>
      <c r="AY52" s="204"/>
      <c r="AZ52" s="204"/>
      <c r="BA52" s="204"/>
      <c r="BB52" s="204"/>
      <c r="BC52" s="204"/>
      <c r="BD52" s="204"/>
      <c r="BE52" s="204"/>
      <c r="BF52" s="204"/>
      <c r="BG52" s="204"/>
      <c r="BH52" s="205"/>
      <c r="BI52" s="205"/>
      <c r="BJ52" s="205"/>
      <c r="BK52" s="205"/>
      <c r="BL52" s="204"/>
      <c r="BM52" s="204"/>
      <c r="BN52" s="204"/>
      <c r="BO52" s="204"/>
      <c r="BP52" s="204"/>
      <c r="BQ52" s="204"/>
      <c r="BR52" s="204"/>
      <c r="BS52" s="204"/>
      <c r="BT52" s="184"/>
    </row>
    <row r="53" spans="1:131" s="189" customFormat="1" ht="18" customHeight="1" x14ac:dyDescent="0.2">
      <c r="BC53" s="869" t="s">
        <v>602</v>
      </c>
      <c r="BD53" s="869"/>
      <c r="BE53" s="869"/>
      <c r="BF53" s="869"/>
      <c r="BG53" s="870" t="s">
        <v>603</v>
      </c>
      <c r="BH53" s="871"/>
      <c r="BI53" s="871"/>
      <c r="BJ53" s="872"/>
      <c r="BK53" s="870" t="s">
        <v>604</v>
      </c>
      <c r="BL53" s="871"/>
      <c r="BM53" s="872"/>
      <c r="BN53" s="870" t="s">
        <v>605</v>
      </c>
      <c r="BO53" s="871"/>
      <c r="BP53" s="871"/>
      <c r="BQ53" s="871"/>
      <c r="BR53" s="871"/>
      <c r="BS53" s="871"/>
      <c r="BT53" s="872"/>
      <c r="BU53" s="190"/>
      <c r="BV53" s="191"/>
      <c r="BW53" s="191"/>
      <c r="BX53" s="191"/>
      <c r="BY53" s="191"/>
      <c r="BZ53" s="191"/>
      <c r="CA53" s="191"/>
      <c r="CB53" s="191"/>
      <c r="CC53" s="191"/>
      <c r="CD53" s="191"/>
      <c r="CE53" s="191"/>
      <c r="CF53" s="191"/>
      <c r="CG53" s="191"/>
      <c r="CH53" s="191"/>
      <c r="CI53" s="191"/>
      <c r="CJ53" s="191"/>
      <c r="CK53" s="191"/>
      <c r="CL53" s="191"/>
      <c r="CM53" s="191"/>
      <c r="CN53" s="191"/>
      <c r="CO53" s="191"/>
      <c r="CP53" s="191"/>
      <c r="CQ53" s="191"/>
      <c r="CR53" s="191"/>
      <c r="CS53" s="191"/>
      <c r="CT53" s="191"/>
      <c r="CU53" s="191"/>
      <c r="CV53" s="191"/>
      <c r="CW53" s="191"/>
      <c r="CX53" s="191"/>
      <c r="CY53" s="191"/>
      <c r="CZ53" s="191"/>
      <c r="DA53" s="191"/>
      <c r="DB53" s="191"/>
      <c r="DC53" s="191"/>
      <c r="DD53" s="191"/>
      <c r="DE53" s="191"/>
      <c r="DF53" s="191"/>
      <c r="DG53" s="191"/>
      <c r="DH53" s="191"/>
      <c r="DI53" s="191"/>
      <c r="DJ53" s="191"/>
      <c r="DK53" s="191"/>
      <c r="DL53" s="191"/>
      <c r="DM53" s="191"/>
      <c r="DN53" s="191"/>
      <c r="DO53" s="191"/>
      <c r="DP53" s="191"/>
      <c r="DQ53" s="191"/>
      <c r="DR53" s="191"/>
      <c r="DS53" s="190"/>
      <c r="DT53" s="190"/>
      <c r="DU53" s="190"/>
      <c r="DV53" s="190"/>
      <c r="DW53" s="190"/>
      <c r="DX53" s="190"/>
      <c r="DY53" s="190"/>
      <c r="DZ53" s="190"/>
      <c r="EA53" s="190"/>
    </row>
    <row r="54" spans="1:131" s="21" customFormat="1" ht="35.25" customHeight="1" x14ac:dyDescent="0.2">
      <c r="BC54" s="861" t="s">
        <v>676</v>
      </c>
      <c r="BD54" s="861"/>
      <c r="BE54" s="861"/>
      <c r="BF54" s="861"/>
      <c r="BG54" s="862" t="s">
        <v>1460</v>
      </c>
      <c r="BH54" s="863"/>
      <c r="BI54" s="863"/>
      <c r="BJ54" s="864"/>
      <c r="BK54" s="862" t="s">
        <v>2011</v>
      </c>
      <c r="BL54" s="863"/>
      <c r="BM54" s="864"/>
      <c r="BN54" s="865" t="s">
        <v>1202</v>
      </c>
      <c r="BO54" s="866"/>
      <c r="BP54" s="866"/>
      <c r="BQ54" s="866"/>
      <c r="BR54" s="866"/>
      <c r="BS54" s="866"/>
      <c r="BT54" s="867"/>
    </row>
    <row r="55" spans="1:131" s="21" customFormat="1" ht="35.25" customHeight="1" x14ac:dyDescent="0.2">
      <c r="BC55" s="861" t="s">
        <v>716</v>
      </c>
      <c r="BD55" s="861"/>
      <c r="BE55" s="861"/>
      <c r="BF55" s="861"/>
      <c r="BG55" s="862" t="s">
        <v>1308</v>
      </c>
      <c r="BH55" s="863"/>
      <c r="BI55" s="863"/>
      <c r="BJ55" s="864"/>
      <c r="BK55" s="862" t="s">
        <v>2012</v>
      </c>
      <c r="BL55" s="863"/>
      <c r="BM55" s="864"/>
      <c r="BN55" s="865" t="s">
        <v>1202</v>
      </c>
      <c r="BO55" s="866"/>
      <c r="BP55" s="866"/>
      <c r="BQ55" s="866"/>
      <c r="BR55" s="866"/>
      <c r="BS55" s="866"/>
      <c r="BT55" s="867"/>
    </row>
    <row r="56" spans="1:131" s="189" customFormat="1" ht="15.75" customHeight="1" x14ac:dyDescent="0.2">
      <c r="A56" s="191"/>
      <c r="B56" s="191"/>
      <c r="C56" s="191"/>
      <c r="D56" s="191"/>
      <c r="E56" s="191"/>
      <c r="F56" s="191"/>
      <c r="G56" s="191"/>
      <c r="H56" s="351"/>
      <c r="I56" s="351"/>
      <c r="J56" s="351"/>
      <c r="K56" s="351"/>
      <c r="L56" s="351"/>
      <c r="M56" s="351"/>
      <c r="N56" s="351"/>
      <c r="O56" s="191"/>
      <c r="P56" s="191"/>
      <c r="Q56" s="191"/>
      <c r="R56" s="191"/>
      <c r="S56" s="191"/>
      <c r="T56" s="191"/>
      <c r="U56" s="191"/>
      <c r="V56" s="191"/>
      <c r="W56" s="191"/>
      <c r="X56" s="191"/>
      <c r="Y56" s="191"/>
      <c r="Z56" s="191"/>
      <c r="AA56" s="191"/>
      <c r="AB56" s="191"/>
      <c r="AC56" s="191"/>
      <c r="AD56" s="191"/>
      <c r="AE56" s="191"/>
      <c r="AF56" s="191"/>
      <c r="AG56" s="191"/>
      <c r="AH56" s="191"/>
      <c r="AI56" s="191"/>
      <c r="AJ56" s="191"/>
      <c r="AK56" s="191"/>
      <c r="AL56" s="191"/>
      <c r="AM56" s="191"/>
      <c r="AN56" s="191"/>
      <c r="AO56" s="191"/>
      <c r="AP56" s="191"/>
      <c r="AQ56" s="191"/>
      <c r="AR56" s="191"/>
      <c r="AS56" s="191"/>
      <c r="AT56" s="191"/>
      <c r="AU56" s="191"/>
      <c r="AV56" s="191"/>
      <c r="AW56" s="191"/>
      <c r="AX56" s="191"/>
      <c r="AY56" s="191"/>
      <c r="AZ56" s="191"/>
      <c r="BA56" s="191"/>
      <c r="BB56" s="191"/>
      <c r="BC56" s="191"/>
      <c r="BD56" s="191"/>
      <c r="BE56" s="191"/>
      <c r="BF56" s="191"/>
      <c r="BG56" s="191"/>
      <c r="BH56" s="191"/>
      <c r="BI56" s="191"/>
      <c r="BJ56" s="191"/>
      <c r="BK56" s="191"/>
      <c r="BL56" s="351"/>
      <c r="BM56" s="351"/>
      <c r="BN56" s="351"/>
      <c r="BO56" s="351"/>
      <c r="BP56" s="351"/>
      <c r="BQ56" s="351"/>
      <c r="BR56" s="351"/>
      <c r="BS56" s="351"/>
      <c r="BT56" s="351"/>
    </row>
    <row r="57" spans="1:131" ht="15.75" customHeight="1" x14ac:dyDescent="0.2">
      <c r="A57" s="183"/>
      <c r="B57" s="204"/>
      <c r="C57" s="204"/>
      <c r="D57" s="183"/>
      <c r="E57" s="183"/>
      <c r="F57" s="183"/>
      <c r="G57" s="204"/>
      <c r="H57" s="193"/>
      <c r="I57" s="193"/>
      <c r="J57" s="193"/>
      <c r="K57" s="193"/>
      <c r="L57" s="207"/>
      <c r="M57" s="207"/>
      <c r="N57" s="207"/>
      <c r="O57" s="204"/>
      <c r="P57" s="204"/>
      <c r="Q57" s="204"/>
      <c r="R57" s="204"/>
      <c r="S57" s="206"/>
      <c r="T57" s="206"/>
      <c r="U57" s="206"/>
      <c r="V57" s="206"/>
      <c r="W57" s="206"/>
      <c r="X57" s="206"/>
      <c r="Y57" s="206"/>
      <c r="Z57" s="206"/>
      <c r="AA57" s="206"/>
      <c r="AB57" s="206"/>
      <c r="AC57" s="206"/>
      <c r="AD57" s="206"/>
      <c r="AE57" s="206"/>
      <c r="AF57" s="206"/>
      <c r="AG57" s="206"/>
      <c r="AH57" s="206"/>
      <c r="AI57" s="206"/>
      <c r="AJ57" s="206"/>
      <c r="AK57" s="206"/>
      <c r="AL57" s="204"/>
      <c r="AM57" s="204"/>
      <c r="AN57" s="204"/>
      <c r="AO57" s="204"/>
      <c r="AP57" s="204"/>
      <c r="AQ57" s="204"/>
      <c r="AR57" s="204"/>
      <c r="AS57" s="204"/>
      <c r="AT57" s="204"/>
      <c r="AU57" s="204"/>
      <c r="AV57" s="204"/>
      <c r="AW57" s="204"/>
      <c r="AX57" s="204"/>
      <c r="AY57" s="204"/>
      <c r="AZ57" s="204"/>
      <c r="BA57" s="204"/>
      <c r="BB57" s="204"/>
      <c r="BC57" s="204"/>
      <c r="BD57" s="204"/>
      <c r="BE57" s="204"/>
      <c r="BF57" s="204"/>
      <c r="BG57" s="204"/>
      <c r="BH57" s="205"/>
      <c r="BI57" s="205"/>
      <c r="BJ57" s="205"/>
      <c r="BK57" s="204"/>
      <c r="BL57" s="193"/>
      <c r="BM57" s="193"/>
      <c r="BN57" s="193"/>
      <c r="BO57" s="193"/>
      <c r="BP57" s="193"/>
      <c r="BQ57" s="193"/>
      <c r="BR57" s="193"/>
      <c r="BS57" s="193"/>
      <c r="BT57" s="193"/>
    </row>
    <row r="58" spans="1:131" x14ac:dyDescent="0.2">
      <c r="A58" s="183"/>
      <c r="B58" s="204"/>
      <c r="C58" s="204"/>
      <c r="D58" s="183"/>
      <c r="E58" s="183"/>
      <c r="H58" s="28"/>
      <c r="I58" s="208"/>
      <c r="J58" s="208"/>
      <c r="K58" s="208"/>
      <c r="BM58" s="204"/>
      <c r="BN58" s="204"/>
      <c r="BO58" s="204"/>
      <c r="BP58" s="204"/>
      <c r="BQ58" s="204"/>
      <c r="BR58" s="204"/>
      <c r="BS58" s="204"/>
      <c r="BT58" s="184"/>
    </row>
  </sheetData>
  <mergeCells count="419">
    <mergeCell ref="BC54:BF54"/>
    <mergeCell ref="BG54:BJ54"/>
    <mergeCell ref="BK54:BM54"/>
    <mergeCell ref="BN54:BT54"/>
    <mergeCell ref="BC55:BF55"/>
    <mergeCell ref="BG55:BJ55"/>
    <mergeCell ref="BK55:BM55"/>
    <mergeCell ref="BN55:BT55"/>
    <mergeCell ref="I49:K49"/>
    <mergeCell ref="BH49:BJ49"/>
    <mergeCell ref="BE51:BN51"/>
    <mergeCell ref="BC53:BF53"/>
    <mergeCell ref="BG53:BJ53"/>
    <mergeCell ref="BK53:BM53"/>
    <mergeCell ref="BN53:BT53"/>
    <mergeCell ref="BR41:BR49"/>
    <mergeCell ref="BS41:BS49"/>
    <mergeCell ref="BT41:BT49"/>
    <mergeCell ref="AT41:AT49"/>
    <mergeCell ref="X41:X49"/>
    <mergeCell ref="Z41:Z49"/>
    <mergeCell ref="AB41:AB49"/>
    <mergeCell ref="AD41:AD49"/>
    <mergeCell ref="AF41:AF49"/>
    <mergeCell ref="BH46:BJ46"/>
    <mergeCell ref="I47:K47"/>
    <mergeCell ref="BH47:BJ47"/>
    <mergeCell ref="I48:K48"/>
    <mergeCell ref="BH48:BJ48"/>
    <mergeCell ref="BG41:BG49"/>
    <mergeCell ref="BH41:BJ41"/>
    <mergeCell ref="BQ41:BQ49"/>
    <mergeCell ref="BH42:BJ42"/>
    <mergeCell ref="BH43:BJ43"/>
    <mergeCell ref="BH44:BJ44"/>
    <mergeCell ref="BH45:BJ45"/>
    <mergeCell ref="AV41:AV49"/>
    <mergeCell ref="AX41:AX49"/>
    <mergeCell ref="AZ41:AZ49"/>
    <mergeCell ref="BB41:BB49"/>
    <mergeCell ref="BD41:BD49"/>
    <mergeCell ref="BE41:BE49"/>
    <mergeCell ref="AJ41:AJ49"/>
    <mergeCell ref="AL41:AL49"/>
    <mergeCell ref="AN41:AN49"/>
    <mergeCell ref="AP41:AP49"/>
    <mergeCell ref="AR41:AR49"/>
    <mergeCell ref="AH41:AH49"/>
    <mergeCell ref="O41:O49"/>
    <mergeCell ref="P41:P49"/>
    <mergeCell ref="Q41:Q49"/>
    <mergeCell ref="R41:R49"/>
    <mergeCell ref="T41:T49"/>
    <mergeCell ref="V41:V49"/>
    <mergeCell ref="A41:A49"/>
    <mergeCell ref="B41:B49"/>
    <mergeCell ref="C41:C49"/>
    <mergeCell ref="D41:F49"/>
    <mergeCell ref="I41:K41"/>
    <mergeCell ref="L41:N49"/>
    <mergeCell ref="I42:K42"/>
    <mergeCell ref="I43:K43"/>
    <mergeCell ref="I44:K44"/>
    <mergeCell ref="I45:K45"/>
    <mergeCell ref="I46:K46"/>
    <mergeCell ref="AJ33:AJ40"/>
    <mergeCell ref="AL33:AL40"/>
    <mergeCell ref="AN33:AN40"/>
    <mergeCell ref="AP33:AP40"/>
    <mergeCell ref="AR33:AR40"/>
    <mergeCell ref="AT33:AT40"/>
    <mergeCell ref="X33:X40"/>
    <mergeCell ref="Z33:Z40"/>
    <mergeCell ref="AB33:AB40"/>
    <mergeCell ref="AD33:AD40"/>
    <mergeCell ref="AF33:AF40"/>
    <mergeCell ref="AH33:AH40"/>
    <mergeCell ref="BR33:BR40"/>
    <mergeCell ref="BS33:BS40"/>
    <mergeCell ref="BT33:BT40"/>
    <mergeCell ref="BH34:BJ34"/>
    <mergeCell ref="BH35:BJ35"/>
    <mergeCell ref="BH36:BJ36"/>
    <mergeCell ref="BH37:BJ37"/>
    <mergeCell ref="AV33:AV40"/>
    <mergeCell ref="AX33:AX40"/>
    <mergeCell ref="AZ33:AZ40"/>
    <mergeCell ref="BB33:BB40"/>
    <mergeCell ref="BD33:BD40"/>
    <mergeCell ref="BE33:BE40"/>
    <mergeCell ref="BH38:BJ38"/>
    <mergeCell ref="BH39:BJ39"/>
    <mergeCell ref="BH40:BJ40"/>
    <mergeCell ref="BG33:BG40"/>
    <mergeCell ref="BH33:BJ33"/>
    <mergeCell ref="BQ33:BQ40"/>
    <mergeCell ref="R33:R40"/>
    <mergeCell ref="T33:T40"/>
    <mergeCell ref="V33:V40"/>
    <mergeCell ref="A33:A40"/>
    <mergeCell ref="B33:B40"/>
    <mergeCell ref="C33:C40"/>
    <mergeCell ref="D33:F40"/>
    <mergeCell ref="I33:K33"/>
    <mergeCell ref="L33:N40"/>
    <mergeCell ref="I34:K34"/>
    <mergeCell ref="I35:K35"/>
    <mergeCell ref="I36:K36"/>
    <mergeCell ref="I37:K37"/>
    <mergeCell ref="I38:K38"/>
    <mergeCell ref="I39:K39"/>
    <mergeCell ref="I40:K40"/>
    <mergeCell ref="O33:O40"/>
    <mergeCell ref="P33:P40"/>
    <mergeCell ref="Q33:Q40"/>
    <mergeCell ref="BH30:BJ30"/>
    <mergeCell ref="I31:K31"/>
    <mergeCell ref="BH31:BJ31"/>
    <mergeCell ref="I32:K32"/>
    <mergeCell ref="BH32:BJ32"/>
    <mergeCell ref="BQ26:BQ32"/>
    <mergeCell ref="BR26:BR32"/>
    <mergeCell ref="BS26:BS32"/>
    <mergeCell ref="AL26:AL32"/>
    <mergeCell ref="Q26:Q32"/>
    <mergeCell ref="R26:R32"/>
    <mergeCell ref="T26:T32"/>
    <mergeCell ref="V26:V32"/>
    <mergeCell ref="X26:X32"/>
    <mergeCell ref="Z26:Z32"/>
    <mergeCell ref="BT26:BT32"/>
    <mergeCell ref="I27:K27"/>
    <mergeCell ref="BH27:BJ27"/>
    <mergeCell ref="I28:K28"/>
    <mergeCell ref="BH28:BJ28"/>
    <mergeCell ref="I29:K29"/>
    <mergeCell ref="BH29:BJ29"/>
    <mergeCell ref="AZ26:AZ32"/>
    <mergeCell ref="BB26:BB32"/>
    <mergeCell ref="BD26:BD32"/>
    <mergeCell ref="BE26:BE32"/>
    <mergeCell ref="BG26:BG32"/>
    <mergeCell ref="BH26:BJ26"/>
    <mergeCell ref="AN26:AN32"/>
    <mergeCell ref="AP26:AP32"/>
    <mergeCell ref="AR26:AR32"/>
    <mergeCell ref="AT26:AT32"/>
    <mergeCell ref="AV26:AV32"/>
    <mergeCell ref="AX26:AX32"/>
    <mergeCell ref="AB26:AB32"/>
    <mergeCell ref="AD26:AD32"/>
    <mergeCell ref="AF26:AF32"/>
    <mergeCell ref="AH26:AH32"/>
    <mergeCell ref="AJ26:AJ32"/>
    <mergeCell ref="A26:A32"/>
    <mergeCell ref="B26:B32"/>
    <mergeCell ref="C26:C32"/>
    <mergeCell ref="D26:F32"/>
    <mergeCell ref="I26:K26"/>
    <mergeCell ref="L26:N32"/>
    <mergeCell ref="O26:O32"/>
    <mergeCell ref="P26:P32"/>
    <mergeCell ref="BG20:BG25"/>
    <mergeCell ref="AJ20:AJ25"/>
    <mergeCell ref="AL20:AL25"/>
    <mergeCell ref="AN20:AN25"/>
    <mergeCell ref="AP20:AP25"/>
    <mergeCell ref="AR20:AR25"/>
    <mergeCell ref="AT20:AT25"/>
    <mergeCell ref="X20:X25"/>
    <mergeCell ref="Z20:Z25"/>
    <mergeCell ref="AB20:AB25"/>
    <mergeCell ref="AD20:AD25"/>
    <mergeCell ref="AF20:AF25"/>
    <mergeCell ref="AH20:AH25"/>
    <mergeCell ref="I30:K30"/>
    <mergeCell ref="O20:O25"/>
    <mergeCell ref="P20:P25"/>
    <mergeCell ref="BQ20:BQ25"/>
    <mergeCell ref="BR20:BR25"/>
    <mergeCell ref="BS20:BS25"/>
    <mergeCell ref="BT20:BT25"/>
    <mergeCell ref="BH21:BJ21"/>
    <mergeCell ref="BH22:BJ22"/>
    <mergeCell ref="BH23:BJ23"/>
    <mergeCell ref="BH24:BJ24"/>
    <mergeCell ref="AV20:AV25"/>
    <mergeCell ref="AX20:AX25"/>
    <mergeCell ref="AZ20:AZ25"/>
    <mergeCell ref="BB20:BB25"/>
    <mergeCell ref="BD20:BD25"/>
    <mergeCell ref="BE20:BE25"/>
    <mergeCell ref="BH25:BJ25"/>
    <mergeCell ref="BH20:BJ20"/>
    <mergeCell ref="Q20:Q25"/>
    <mergeCell ref="R20:R25"/>
    <mergeCell ref="T20:T25"/>
    <mergeCell ref="V20:V25"/>
    <mergeCell ref="A20:A25"/>
    <mergeCell ref="B20:B25"/>
    <mergeCell ref="C20:C25"/>
    <mergeCell ref="D20:F25"/>
    <mergeCell ref="I20:K20"/>
    <mergeCell ref="L20:N25"/>
    <mergeCell ref="I21:K21"/>
    <mergeCell ref="I22:K22"/>
    <mergeCell ref="I23:K23"/>
    <mergeCell ref="I24:K24"/>
    <mergeCell ref="I25:K25"/>
    <mergeCell ref="D18:F18"/>
    <mergeCell ref="I18:K18"/>
    <mergeCell ref="L18:N18"/>
    <mergeCell ref="BH18:BJ18"/>
    <mergeCell ref="D19:F19"/>
    <mergeCell ref="I19:K19"/>
    <mergeCell ref="L19:N19"/>
    <mergeCell ref="BH19:BJ19"/>
    <mergeCell ref="BG16:BG17"/>
    <mergeCell ref="BH16:BJ16"/>
    <mergeCell ref="AJ16:AJ19"/>
    <mergeCell ref="AL16:AL19"/>
    <mergeCell ref="AN16:AN19"/>
    <mergeCell ref="AP16:AP19"/>
    <mergeCell ref="AR16:AR19"/>
    <mergeCell ref="AT16:AT19"/>
    <mergeCell ref="X16:X17"/>
    <mergeCell ref="Z16:Z17"/>
    <mergeCell ref="AB16:AB17"/>
    <mergeCell ref="AD16:AD17"/>
    <mergeCell ref="AF16:AF17"/>
    <mergeCell ref="AH16:AH19"/>
    <mergeCell ref="O16:O17"/>
    <mergeCell ref="P16:P17"/>
    <mergeCell ref="BQ16:BQ17"/>
    <mergeCell ref="BR16:BR17"/>
    <mergeCell ref="BS16:BS17"/>
    <mergeCell ref="BT16:BT17"/>
    <mergeCell ref="BH17:BJ17"/>
    <mergeCell ref="AV16:AV19"/>
    <mergeCell ref="AX16:AX19"/>
    <mergeCell ref="AZ16:AZ19"/>
    <mergeCell ref="BB16:BB19"/>
    <mergeCell ref="BD16:BD17"/>
    <mergeCell ref="BE16:BE17"/>
    <mergeCell ref="Q16:Q17"/>
    <mergeCell ref="R16:R17"/>
    <mergeCell ref="T16:T17"/>
    <mergeCell ref="V16:V17"/>
    <mergeCell ref="A16:A17"/>
    <mergeCell ref="B16:B17"/>
    <mergeCell ref="C16:C17"/>
    <mergeCell ref="D16:F17"/>
    <mergeCell ref="I16:K16"/>
    <mergeCell ref="L16:N17"/>
    <mergeCell ref="I17:K17"/>
    <mergeCell ref="BG14:BG15"/>
    <mergeCell ref="BH14:BJ14"/>
    <mergeCell ref="BQ14:BQ15"/>
    <mergeCell ref="BR14:BR15"/>
    <mergeCell ref="BS14:BS15"/>
    <mergeCell ref="BT14:BT15"/>
    <mergeCell ref="BH15:BJ15"/>
    <mergeCell ref="AV14:AV15"/>
    <mergeCell ref="AX14:AX15"/>
    <mergeCell ref="AZ14:AZ15"/>
    <mergeCell ref="BB14:BB15"/>
    <mergeCell ref="BD14:BD15"/>
    <mergeCell ref="BE14:BE15"/>
    <mergeCell ref="AJ14:AJ15"/>
    <mergeCell ref="AL14:AL15"/>
    <mergeCell ref="AN14:AN15"/>
    <mergeCell ref="AP14:AP15"/>
    <mergeCell ref="AR14:AR15"/>
    <mergeCell ref="AT14:AT15"/>
    <mergeCell ref="X14:X15"/>
    <mergeCell ref="Z14:Z15"/>
    <mergeCell ref="AB14:AB15"/>
    <mergeCell ref="AD14:AD15"/>
    <mergeCell ref="AF14:AF15"/>
    <mergeCell ref="AH14:AH15"/>
    <mergeCell ref="O14:O15"/>
    <mergeCell ref="P14:P15"/>
    <mergeCell ref="Q14:Q15"/>
    <mergeCell ref="R14:R15"/>
    <mergeCell ref="T14:T15"/>
    <mergeCell ref="V14:V15"/>
    <mergeCell ref="A14:A15"/>
    <mergeCell ref="B14:B15"/>
    <mergeCell ref="C14:C15"/>
    <mergeCell ref="D14:F15"/>
    <mergeCell ref="I14:K14"/>
    <mergeCell ref="L14:N15"/>
    <mergeCell ref="I15:K15"/>
    <mergeCell ref="BG12:BG13"/>
    <mergeCell ref="BH12:BJ12"/>
    <mergeCell ref="BQ12:BQ13"/>
    <mergeCell ref="BR12:BR13"/>
    <mergeCell ref="BS12:BS13"/>
    <mergeCell ref="BT12:BT13"/>
    <mergeCell ref="BH13:BJ13"/>
    <mergeCell ref="AV12:AV13"/>
    <mergeCell ref="AX12:AX13"/>
    <mergeCell ref="AZ12:AZ13"/>
    <mergeCell ref="BB12:BB13"/>
    <mergeCell ref="BD12:BD13"/>
    <mergeCell ref="BE12:BE13"/>
    <mergeCell ref="AJ12:AJ13"/>
    <mergeCell ref="AL12:AL13"/>
    <mergeCell ref="AN12:AN13"/>
    <mergeCell ref="AP12:AP13"/>
    <mergeCell ref="AR12:AR13"/>
    <mergeCell ref="AT12:AT13"/>
    <mergeCell ref="X12:X13"/>
    <mergeCell ref="Z12:Z13"/>
    <mergeCell ref="AB12:AB13"/>
    <mergeCell ref="AD12:AD13"/>
    <mergeCell ref="AF12:AF13"/>
    <mergeCell ref="AH12:AH13"/>
    <mergeCell ref="O12:O13"/>
    <mergeCell ref="P12:P13"/>
    <mergeCell ref="Q12:Q13"/>
    <mergeCell ref="R12:R13"/>
    <mergeCell ref="T12:T13"/>
    <mergeCell ref="V12:V13"/>
    <mergeCell ref="A12:A13"/>
    <mergeCell ref="B12:B13"/>
    <mergeCell ref="C12:C13"/>
    <mergeCell ref="D12:F13"/>
    <mergeCell ref="I12:K12"/>
    <mergeCell ref="L12:N13"/>
    <mergeCell ref="I13:K13"/>
    <mergeCell ref="BG9:BG11"/>
    <mergeCell ref="BH9:BJ9"/>
    <mergeCell ref="BQ9:BQ11"/>
    <mergeCell ref="BR9:BR11"/>
    <mergeCell ref="BS9:BS11"/>
    <mergeCell ref="BT9:BT11"/>
    <mergeCell ref="BH10:BJ10"/>
    <mergeCell ref="BH11:BJ11"/>
    <mergeCell ref="AV9:AV11"/>
    <mergeCell ref="AX9:AX11"/>
    <mergeCell ref="AZ9:AZ11"/>
    <mergeCell ref="BB9:BB11"/>
    <mergeCell ref="BD9:BD11"/>
    <mergeCell ref="BE9:BE11"/>
    <mergeCell ref="AJ9:AJ11"/>
    <mergeCell ref="AL9:AL11"/>
    <mergeCell ref="AN9:AN11"/>
    <mergeCell ref="AP9:AP11"/>
    <mergeCell ref="AR9:AR11"/>
    <mergeCell ref="AT9:AT11"/>
    <mergeCell ref="X9:X11"/>
    <mergeCell ref="Z9:Z11"/>
    <mergeCell ref="AB9:AB11"/>
    <mergeCell ref="AD9:AD11"/>
    <mergeCell ref="AF9:AF11"/>
    <mergeCell ref="AH9:AH11"/>
    <mergeCell ref="O9:O11"/>
    <mergeCell ref="P9:P11"/>
    <mergeCell ref="Q9:Q11"/>
    <mergeCell ref="R9:R11"/>
    <mergeCell ref="T9:T11"/>
    <mergeCell ref="V9:V11"/>
    <mergeCell ref="A9:A11"/>
    <mergeCell ref="B9:B11"/>
    <mergeCell ref="C9:C11"/>
    <mergeCell ref="D9:F11"/>
    <mergeCell ref="I9:K9"/>
    <mergeCell ref="L9:N11"/>
    <mergeCell ref="I10:K10"/>
    <mergeCell ref="I11:K11"/>
    <mergeCell ref="W7:X7"/>
    <mergeCell ref="Y7:Z7"/>
    <mergeCell ref="AY7:AZ7"/>
    <mergeCell ref="BA7:BB7"/>
    <mergeCell ref="BC7:BG7"/>
    <mergeCell ref="BH7:BN7"/>
    <mergeCell ref="BO7:BT7"/>
    <mergeCell ref="BH8:BJ8"/>
    <mergeCell ref="AM7:AN7"/>
    <mergeCell ref="AO7:AP7"/>
    <mergeCell ref="AQ7:AR7"/>
    <mergeCell ref="AS7:AT7"/>
    <mergeCell ref="AU7:AV7"/>
    <mergeCell ref="AW7:AX7"/>
    <mergeCell ref="A7:A8"/>
    <mergeCell ref="B7:B8"/>
    <mergeCell ref="C7:C8"/>
    <mergeCell ref="D7:F8"/>
    <mergeCell ref="G7:G8"/>
    <mergeCell ref="H7:K8"/>
    <mergeCell ref="BI3:BL4"/>
    <mergeCell ref="BO3:BT4"/>
    <mergeCell ref="B4:I4"/>
    <mergeCell ref="J4:K4"/>
    <mergeCell ref="A6:N6"/>
    <mergeCell ref="O6:R6"/>
    <mergeCell ref="S6:BG6"/>
    <mergeCell ref="BH6:BT6"/>
    <mergeCell ref="AA7:AB7"/>
    <mergeCell ref="AC7:AD7"/>
    <mergeCell ref="AE7:AF7"/>
    <mergeCell ref="AG7:AH7"/>
    <mergeCell ref="AI7:AJ7"/>
    <mergeCell ref="AK7:AL7"/>
    <mergeCell ref="L7:N8"/>
    <mergeCell ref="O7:R7"/>
    <mergeCell ref="S7:T7"/>
    <mergeCell ref="U7:V7"/>
    <mergeCell ref="A1:K1"/>
    <mergeCell ref="L1:N4"/>
    <mergeCell ref="T1:U4"/>
    <mergeCell ref="BH1:BH2"/>
    <mergeCell ref="BI1:BL2"/>
    <mergeCell ref="BO1:BT2"/>
    <mergeCell ref="A2:K2"/>
    <mergeCell ref="B3:I3"/>
    <mergeCell ref="J3:K3"/>
    <mergeCell ref="BH3:BH4"/>
  </mergeCells>
  <conditionalFormatting sqref="BO41:BP49 BO14:BP19 BO9:BP11">
    <cfRule type="cellIs" dxfId="77" priority="5" stopIfTrue="1" operator="lessThan">
      <formula>1</formula>
    </cfRule>
  </conditionalFormatting>
  <conditionalFormatting sqref="BO12:BP13">
    <cfRule type="cellIs" dxfId="76" priority="4" stopIfTrue="1" operator="lessThan">
      <formula>1</formula>
    </cfRule>
  </conditionalFormatting>
  <conditionalFormatting sqref="BO33:BP40">
    <cfRule type="cellIs" dxfId="75" priority="3" stopIfTrue="1" operator="lessThan">
      <formula>1</formula>
    </cfRule>
  </conditionalFormatting>
  <conditionalFormatting sqref="BO26:BP32">
    <cfRule type="cellIs" dxfId="74" priority="2" stopIfTrue="1" operator="lessThan">
      <formula>1</formula>
    </cfRule>
  </conditionalFormatting>
  <conditionalFormatting sqref="BO20:BP25">
    <cfRule type="cellIs" dxfId="73" priority="1" stopIfTrue="1" operator="lessThan">
      <formula>1</formula>
    </cfRule>
  </conditionalFormatting>
  <dataValidations count="6">
    <dataValidation type="list" allowBlank="1" showInputMessage="1" showErrorMessage="1" error="Selecciones de la lista" sqref="G9:G49 JC9:JC49 SY9:SY49 ACU9:ACU49 AMQ9:AMQ49 AWM9:AWM49 BGI9:BGI49 BQE9:BQE49 CAA9:CAA49 CJW9:CJW49 CTS9:CTS49 DDO9:DDO49 DNK9:DNK49 DXG9:DXG49 EHC9:EHC49 EQY9:EQY49 FAU9:FAU49 FKQ9:FKQ49 FUM9:FUM49 GEI9:GEI49 GOE9:GOE49 GYA9:GYA49 HHW9:HHW49 HRS9:HRS49 IBO9:IBO49 ILK9:ILK49 IVG9:IVG49 JFC9:JFC49 JOY9:JOY49 JYU9:JYU49 KIQ9:KIQ49 KSM9:KSM49 LCI9:LCI49 LME9:LME49 LWA9:LWA49 MFW9:MFW49 MPS9:MPS49 MZO9:MZO49 NJK9:NJK49 NTG9:NTG49 ODC9:ODC49 OMY9:OMY49 OWU9:OWU49 PGQ9:PGQ49 PQM9:PQM49 QAI9:QAI49 QKE9:QKE49 QUA9:QUA49 RDW9:RDW49 RNS9:RNS49 RXO9:RXO49 SHK9:SHK49 SRG9:SRG49 TBC9:TBC49 TKY9:TKY49 TUU9:TUU49 UEQ9:UEQ49 UOM9:UOM49 UYI9:UYI49 VIE9:VIE49 VSA9:VSA49 WBW9:WBW49 WLS9:WLS49 WVO9:WVO49 G65545:G65585 JC65545:JC65585 SY65545:SY65585 ACU65545:ACU65585 AMQ65545:AMQ65585 AWM65545:AWM65585 BGI65545:BGI65585 BQE65545:BQE65585 CAA65545:CAA65585 CJW65545:CJW65585 CTS65545:CTS65585 DDO65545:DDO65585 DNK65545:DNK65585 DXG65545:DXG65585 EHC65545:EHC65585 EQY65545:EQY65585 FAU65545:FAU65585 FKQ65545:FKQ65585 FUM65545:FUM65585 GEI65545:GEI65585 GOE65545:GOE65585 GYA65545:GYA65585 HHW65545:HHW65585 HRS65545:HRS65585 IBO65545:IBO65585 ILK65545:ILK65585 IVG65545:IVG65585 JFC65545:JFC65585 JOY65545:JOY65585 JYU65545:JYU65585 KIQ65545:KIQ65585 KSM65545:KSM65585 LCI65545:LCI65585 LME65545:LME65585 LWA65545:LWA65585 MFW65545:MFW65585 MPS65545:MPS65585 MZO65545:MZO65585 NJK65545:NJK65585 NTG65545:NTG65585 ODC65545:ODC65585 OMY65545:OMY65585 OWU65545:OWU65585 PGQ65545:PGQ65585 PQM65545:PQM65585 QAI65545:QAI65585 QKE65545:QKE65585 QUA65545:QUA65585 RDW65545:RDW65585 RNS65545:RNS65585 RXO65545:RXO65585 SHK65545:SHK65585 SRG65545:SRG65585 TBC65545:TBC65585 TKY65545:TKY65585 TUU65545:TUU65585 UEQ65545:UEQ65585 UOM65545:UOM65585 UYI65545:UYI65585 VIE65545:VIE65585 VSA65545:VSA65585 WBW65545:WBW65585 WLS65545:WLS65585 WVO65545:WVO65585 G131081:G131121 JC131081:JC131121 SY131081:SY131121 ACU131081:ACU131121 AMQ131081:AMQ131121 AWM131081:AWM131121 BGI131081:BGI131121 BQE131081:BQE131121 CAA131081:CAA131121 CJW131081:CJW131121 CTS131081:CTS131121 DDO131081:DDO131121 DNK131081:DNK131121 DXG131081:DXG131121 EHC131081:EHC131121 EQY131081:EQY131121 FAU131081:FAU131121 FKQ131081:FKQ131121 FUM131081:FUM131121 GEI131081:GEI131121 GOE131081:GOE131121 GYA131081:GYA131121 HHW131081:HHW131121 HRS131081:HRS131121 IBO131081:IBO131121 ILK131081:ILK131121 IVG131081:IVG131121 JFC131081:JFC131121 JOY131081:JOY131121 JYU131081:JYU131121 KIQ131081:KIQ131121 KSM131081:KSM131121 LCI131081:LCI131121 LME131081:LME131121 LWA131081:LWA131121 MFW131081:MFW131121 MPS131081:MPS131121 MZO131081:MZO131121 NJK131081:NJK131121 NTG131081:NTG131121 ODC131081:ODC131121 OMY131081:OMY131121 OWU131081:OWU131121 PGQ131081:PGQ131121 PQM131081:PQM131121 QAI131081:QAI131121 QKE131081:QKE131121 QUA131081:QUA131121 RDW131081:RDW131121 RNS131081:RNS131121 RXO131081:RXO131121 SHK131081:SHK131121 SRG131081:SRG131121 TBC131081:TBC131121 TKY131081:TKY131121 TUU131081:TUU131121 UEQ131081:UEQ131121 UOM131081:UOM131121 UYI131081:UYI131121 VIE131081:VIE131121 VSA131081:VSA131121 WBW131081:WBW131121 WLS131081:WLS131121 WVO131081:WVO131121 G196617:G196657 JC196617:JC196657 SY196617:SY196657 ACU196617:ACU196657 AMQ196617:AMQ196657 AWM196617:AWM196657 BGI196617:BGI196657 BQE196617:BQE196657 CAA196617:CAA196657 CJW196617:CJW196657 CTS196617:CTS196657 DDO196617:DDO196657 DNK196617:DNK196657 DXG196617:DXG196657 EHC196617:EHC196657 EQY196617:EQY196657 FAU196617:FAU196657 FKQ196617:FKQ196657 FUM196617:FUM196657 GEI196617:GEI196657 GOE196617:GOE196657 GYA196617:GYA196657 HHW196617:HHW196657 HRS196617:HRS196657 IBO196617:IBO196657 ILK196617:ILK196657 IVG196617:IVG196657 JFC196617:JFC196657 JOY196617:JOY196657 JYU196617:JYU196657 KIQ196617:KIQ196657 KSM196617:KSM196657 LCI196617:LCI196657 LME196617:LME196657 LWA196617:LWA196657 MFW196617:MFW196657 MPS196617:MPS196657 MZO196617:MZO196657 NJK196617:NJK196657 NTG196617:NTG196657 ODC196617:ODC196657 OMY196617:OMY196657 OWU196617:OWU196657 PGQ196617:PGQ196657 PQM196617:PQM196657 QAI196617:QAI196657 QKE196617:QKE196657 QUA196617:QUA196657 RDW196617:RDW196657 RNS196617:RNS196657 RXO196617:RXO196657 SHK196617:SHK196657 SRG196617:SRG196657 TBC196617:TBC196657 TKY196617:TKY196657 TUU196617:TUU196657 UEQ196617:UEQ196657 UOM196617:UOM196657 UYI196617:UYI196657 VIE196617:VIE196657 VSA196617:VSA196657 WBW196617:WBW196657 WLS196617:WLS196657 WVO196617:WVO196657 G262153:G262193 JC262153:JC262193 SY262153:SY262193 ACU262153:ACU262193 AMQ262153:AMQ262193 AWM262153:AWM262193 BGI262153:BGI262193 BQE262153:BQE262193 CAA262153:CAA262193 CJW262153:CJW262193 CTS262153:CTS262193 DDO262153:DDO262193 DNK262153:DNK262193 DXG262153:DXG262193 EHC262153:EHC262193 EQY262153:EQY262193 FAU262153:FAU262193 FKQ262153:FKQ262193 FUM262153:FUM262193 GEI262153:GEI262193 GOE262153:GOE262193 GYA262153:GYA262193 HHW262153:HHW262193 HRS262153:HRS262193 IBO262153:IBO262193 ILK262153:ILK262193 IVG262153:IVG262193 JFC262153:JFC262193 JOY262153:JOY262193 JYU262153:JYU262193 KIQ262153:KIQ262193 KSM262153:KSM262193 LCI262153:LCI262193 LME262153:LME262193 LWA262153:LWA262193 MFW262153:MFW262193 MPS262153:MPS262193 MZO262153:MZO262193 NJK262153:NJK262193 NTG262153:NTG262193 ODC262153:ODC262193 OMY262153:OMY262193 OWU262153:OWU262193 PGQ262153:PGQ262193 PQM262153:PQM262193 QAI262153:QAI262193 QKE262153:QKE262193 QUA262153:QUA262193 RDW262153:RDW262193 RNS262153:RNS262193 RXO262153:RXO262193 SHK262153:SHK262193 SRG262153:SRG262193 TBC262153:TBC262193 TKY262153:TKY262193 TUU262153:TUU262193 UEQ262153:UEQ262193 UOM262153:UOM262193 UYI262153:UYI262193 VIE262153:VIE262193 VSA262153:VSA262193 WBW262153:WBW262193 WLS262153:WLS262193 WVO262153:WVO262193 G327689:G327729 JC327689:JC327729 SY327689:SY327729 ACU327689:ACU327729 AMQ327689:AMQ327729 AWM327689:AWM327729 BGI327689:BGI327729 BQE327689:BQE327729 CAA327689:CAA327729 CJW327689:CJW327729 CTS327689:CTS327729 DDO327689:DDO327729 DNK327689:DNK327729 DXG327689:DXG327729 EHC327689:EHC327729 EQY327689:EQY327729 FAU327689:FAU327729 FKQ327689:FKQ327729 FUM327689:FUM327729 GEI327689:GEI327729 GOE327689:GOE327729 GYA327689:GYA327729 HHW327689:HHW327729 HRS327689:HRS327729 IBO327689:IBO327729 ILK327689:ILK327729 IVG327689:IVG327729 JFC327689:JFC327729 JOY327689:JOY327729 JYU327689:JYU327729 KIQ327689:KIQ327729 KSM327689:KSM327729 LCI327689:LCI327729 LME327689:LME327729 LWA327689:LWA327729 MFW327689:MFW327729 MPS327689:MPS327729 MZO327689:MZO327729 NJK327689:NJK327729 NTG327689:NTG327729 ODC327689:ODC327729 OMY327689:OMY327729 OWU327689:OWU327729 PGQ327689:PGQ327729 PQM327689:PQM327729 QAI327689:QAI327729 QKE327689:QKE327729 QUA327689:QUA327729 RDW327689:RDW327729 RNS327689:RNS327729 RXO327689:RXO327729 SHK327689:SHK327729 SRG327689:SRG327729 TBC327689:TBC327729 TKY327689:TKY327729 TUU327689:TUU327729 UEQ327689:UEQ327729 UOM327689:UOM327729 UYI327689:UYI327729 VIE327689:VIE327729 VSA327689:VSA327729 WBW327689:WBW327729 WLS327689:WLS327729 WVO327689:WVO327729 G393225:G393265 JC393225:JC393265 SY393225:SY393265 ACU393225:ACU393265 AMQ393225:AMQ393265 AWM393225:AWM393265 BGI393225:BGI393265 BQE393225:BQE393265 CAA393225:CAA393265 CJW393225:CJW393265 CTS393225:CTS393265 DDO393225:DDO393265 DNK393225:DNK393265 DXG393225:DXG393265 EHC393225:EHC393265 EQY393225:EQY393265 FAU393225:FAU393265 FKQ393225:FKQ393265 FUM393225:FUM393265 GEI393225:GEI393265 GOE393225:GOE393265 GYA393225:GYA393265 HHW393225:HHW393265 HRS393225:HRS393265 IBO393225:IBO393265 ILK393225:ILK393265 IVG393225:IVG393265 JFC393225:JFC393265 JOY393225:JOY393265 JYU393225:JYU393265 KIQ393225:KIQ393265 KSM393225:KSM393265 LCI393225:LCI393265 LME393225:LME393265 LWA393225:LWA393265 MFW393225:MFW393265 MPS393225:MPS393265 MZO393225:MZO393265 NJK393225:NJK393265 NTG393225:NTG393265 ODC393225:ODC393265 OMY393225:OMY393265 OWU393225:OWU393265 PGQ393225:PGQ393265 PQM393225:PQM393265 QAI393225:QAI393265 QKE393225:QKE393265 QUA393225:QUA393265 RDW393225:RDW393265 RNS393225:RNS393265 RXO393225:RXO393265 SHK393225:SHK393265 SRG393225:SRG393265 TBC393225:TBC393265 TKY393225:TKY393265 TUU393225:TUU393265 UEQ393225:UEQ393265 UOM393225:UOM393265 UYI393225:UYI393265 VIE393225:VIE393265 VSA393225:VSA393265 WBW393225:WBW393265 WLS393225:WLS393265 WVO393225:WVO393265 G458761:G458801 JC458761:JC458801 SY458761:SY458801 ACU458761:ACU458801 AMQ458761:AMQ458801 AWM458761:AWM458801 BGI458761:BGI458801 BQE458761:BQE458801 CAA458761:CAA458801 CJW458761:CJW458801 CTS458761:CTS458801 DDO458761:DDO458801 DNK458761:DNK458801 DXG458761:DXG458801 EHC458761:EHC458801 EQY458761:EQY458801 FAU458761:FAU458801 FKQ458761:FKQ458801 FUM458761:FUM458801 GEI458761:GEI458801 GOE458761:GOE458801 GYA458761:GYA458801 HHW458761:HHW458801 HRS458761:HRS458801 IBO458761:IBO458801 ILK458761:ILK458801 IVG458761:IVG458801 JFC458761:JFC458801 JOY458761:JOY458801 JYU458761:JYU458801 KIQ458761:KIQ458801 KSM458761:KSM458801 LCI458761:LCI458801 LME458761:LME458801 LWA458761:LWA458801 MFW458761:MFW458801 MPS458761:MPS458801 MZO458761:MZO458801 NJK458761:NJK458801 NTG458761:NTG458801 ODC458761:ODC458801 OMY458761:OMY458801 OWU458761:OWU458801 PGQ458761:PGQ458801 PQM458761:PQM458801 QAI458761:QAI458801 QKE458761:QKE458801 QUA458761:QUA458801 RDW458761:RDW458801 RNS458761:RNS458801 RXO458761:RXO458801 SHK458761:SHK458801 SRG458761:SRG458801 TBC458761:TBC458801 TKY458761:TKY458801 TUU458761:TUU458801 UEQ458761:UEQ458801 UOM458761:UOM458801 UYI458761:UYI458801 VIE458761:VIE458801 VSA458761:VSA458801 WBW458761:WBW458801 WLS458761:WLS458801 WVO458761:WVO458801 G524297:G524337 JC524297:JC524337 SY524297:SY524337 ACU524297:ACU524337 AMQ524297:AMQ524337 AWM524297:AWM524337 BGI524297:BGI524337 BQE524297:BQE524337 CAA524297:CAA524337 CJW524297:CJW524337 CTS524297:CTS524337 DDO524297:DDO524337 DNK524297:DNK524337 DXG524297:DXG524337 EHC524297:EHC524337 EQY524297:EQY524337 FAU524297:FAU524337 FKQ524297:FKQ524337 FUM524297:FUM524337 GEI524297:GEI524337 GOE524297:GOE524337 GYA524297:GYA524337 HHW524297:HHW524337 HRS524297:HRS524337 IBO524297:IBO524337 ILK524297:ILK524337 IVG524297:IVG524337 JFC524297:JFC524337 JOY524297:JOY524337 JYU524297:JYU524337 KIQ524297:KIQ524337 KSM524297:KSM524337 LCI524297:LCI524337 LME524297:LME524337 LWA524297:LWA524337 MFW524297:MFW524337 MPS524297:MPS524337 MZO524297:MZO524337 NJK524297:NJK524337 NTG524297:NTG524337 ODC524297:ODC524337 OMY524297:OMY524337 OWU524297:OWU524337 PGQ524297:PGQ524337 PQM524297:PQM524337 QAI524297:QAI524337 QKE524297:QKE524337 QUA524297:QUA524337 RDW524297:RDW524337 RNS524297:RNS524337 RXO524297:RXO524337 SHK524297:SHK524337 SRG524297:SRG524337 TBC524297:TBC524337 TKY524297:TKY524337 TUU524297:TUU524337 UEQ524297:UEQ524337 UOM524297:UOM524337 UYI524297:UYI524337 VIE524297:VIE524337 VSA524297:VSA524337 WBW524297:WBW524337 WLS524297:WLS524337 WVO524297:WVO524337 G589833:G589873 JC589833:JC589873 SY589833:SY589873 ACU589833:ACU589873 AMQ589833:AMQ589873 AWM589833:AWM589873 BGI589833:BGI589873 BQE589833:BQE589873 CAA589833:CAA589873 CJW589833:CJW589873 CTS589833:CTS589873 DDO589833:DDO589873 DNK589833:DNK589873 DXG589833:DXG589873 EHC589833:EHC589873 EQY589833:EQY589873 FAU589833:FAU589873 FKQ589833:FKQ589873 FUM589833:FUM589873 GEI589833:GEI589873 GOE589833:GOE589873 GYA589833:GYA589873 HHW589833:HHW589873 HRS589833:HRS589873 IBO589833:IBO589873 ILK589833:ILK589873 IVG589833:IVG589873 JFC589833:JFC589873 JOY589833:JOY589873 JYU589833:JYU589873 KIQ589833:KIQ589873 KSM589833:KSM589873 LCI589833:LCI589873 LME589833:LME589873 LWA589833:LWA589873 MFW589833:MFW589873 MPS589833:MPS589873 MZO589833:MZO589873 NJK589833:NJK589873 NTG589833:NTG589873 ODC589833:ODC589873 OMY589833:OMY589873 OWU589833:OWU589873 PGQ589833:PGQ589873 PQM589833:PQM589873 QAI589833:QAI589873 QKE589833:QKE589873 QUA589833:QUA589873 RDW589833:RDW589873 RNS589833:RNS589873 RXO589833:RXO589873 SHK589833:SHK589873 SRG589833:SRG589873 TBC589833:TBC589873 TKY589833:TKY589873 TUU589833:TUU589873 UEQ589833:UEQ589873 UOM589833:UOM589873 UYI589833:UYI589873 VIE589833:VIE589873 VSA589833:VSA589873 WBW589833:WBW589873 WLS589833:WLS589873 WVO589833:WVO589873 G655369:G655409 JC655369:JC655409 SY655369:SY655409 ACU655369:ACU655409 AMQ655369:AMQ655409 AWM655369:AWM655409 BGI655369:BGI655409 BQE655369:BQE655409 CAA655369:CAA655409 CJW655369:CJW655409 CTS655369:CTS655409 DDO655369:DDO655409 DNK655369:DNK655409 DXG655369:DXG655409 EHC655369:EHC655409 EQY655369:EQY655409 FAU655369:FAU655409 FKQ655369:FKQ655409 FUM655369:FUM655409 GEI655369:GEI655409 GOE655369:GOE655409 GYA655369:GYA655409 HHW655369:HHW655409 HRS655369:HRS655409 IBO655369:IBO655409 ILK655369:ILK655409 IVG655369:IVG655409 JFC655369:JFC655409 JOY655369:JOY655409 JYU655369:JYU655409 KIQ655369:KIQ655409 KSM655369:KSM655409 LCI655369:LCI655409 LME655369:LME655409 LWA655369:LWA655409 MFW655369:MFW655409 MPS655369:MPS655409 MZO655369:MZO655409 NJK655369:NJK655409 NTG655369:NTG655409 ODC655369:ODC655409 OMY655369:OMY655409 OWU655369:OWU655409 PGQ655369:PGQ655409 PQM655369:PQM655409 QAI655369:QAI655409 QKE655369:QKE655409 QUA655369:QUA655409 RDW655369:RDW655409 RNS655369:RNS655409 RXO655369:RXO655409 SHK655369:SHK655409 SRG655369:SRG655409 TBC655369:TBC655409 TKY655369:TKY655409 TUU655369:TUU655409 UEQ655369:UEQ655409 UOM655369:UOM655409 UYI655369:UYI655409 VIE655369:VIE655409 VSA655369:VSA655409 WBW655369:WBW655409 WLS655369:WLS655409 WVO655369:WVO655409 G720905:G720945 JC720905:JC720945 SY720905:SY720945 ACU720905:ACU720945 AMQ720905:AMQ720945 AWM720905:AWM720945 BGI720905:BGI720945 BQE720905:BQE720945 CAA720905:CAA720945 CJW720905:CJW720945 CTS720905:CTS720945 DDO720905:DDO720945 DNK720905:DNK720945 DXG720905:DXG720945 EHC720905:EHC720945 EQY720905:EQY720945 FAU720905:FAU720945 FKQ720905:FKQ720945 FUM720905:FUM720945 GEI720905:GEI720945 GOE720905:GOE720945 GYA720905:GYA720945 HHW720905:HHW720945 HRS720905:HRS720945 IBO720905:IBO720945 ILK720905:ILK720945 IVG720905:IVG720945 JFC720905:JFC720945 JOY720905:JOY720945 JYU720905:JYU720945 KIQ720905:KIQ720945 KSM720905:KSM720945 LCI720905:LCI720945 LME720905:LME720945 LWA720905:LWA720945 MFW720905:MFW720945 MPS720905:MPS720945 MZO720905:MZO720945 NJK720905:NJK720945 NTG720905:NTG720945 ODC720905:ODC720945 OMY720905:OMY720945 OWU720905:OWU720945 PGQ720905:PGQ720945 PQM720905:PQM720945 QAI720905:QAI720945 QKE720905:QKE720945 QUA720905:QUA720945 RDW720905:RDW720945 RNS720905:RNS720945 RXO720905:RXO720945 SHK720905:SHK720945 SRG720905:SRG720945 TBC720905:TBC720945 TKY720905:TKY720945 TUU720905:TUU720945 UEQ720905:UEQ720945 UOM720905:UOM720945 UYI720905:UYI720945 VIE720905:VIE720945 VSA720905:VSA720945 WBW720905:WBW720945 WLS720905:WLS720945 WVO720905:WVO720945 G786441:G786481 JC786441:JC786481 SY786441:SY786481 ACU786441:ACU786481 AMQ786441:AMQ786481 AWM786441:AWM786481 BGI786441:BGI786481 BQE786441:BQE786481 CAA786441:CAA786481 CJW786441:CJW786481 CTS786441:CTS786481 DDO786441:DDO786481 DNK786441:DNK786481 DXG786441:DXG786481 EHC786441:EHC786481 EQY786441:EQY786481 FAU786441:FAU786481 FKQ786441:FKQ786481 FUM786441:FUM786481 GEI786441:GEI786481 GOE786441:GOE786481 GYA786441:GYA786481 HHW786441:HHW786481 HRS786441:HRS786481 IBO786441:IBO786481 ILK786441:ILK786481 IVG786441:IVG786481 JFC786441:JFC786481 JOY786441:JOY786481 JYU786441:JYU786481 KIQ786441:KIQ786481 KSM786441:KSM786481 LCI786441:LCI786481 LME786441:LME786481 LWA786441:LWA786481 MFW786441:MFW786481 MPS786441:MPS786481 MZO786441:MZO786481 NJK786441:NJK786481 NTG786441:NTG786481 ODC786441:ODC786481 OMY786441:OMY786481 OWU786441:OWU786481 PGQ786441:PGQ786481 PQM786441:PQM786481 QAI786441:QAI786481 QKE786441:QKE786481 QUA786441:QUA786481 RDW786441:RDW786481 RNS786441:RNS786481 RXO786441:RXO786481 SHK786441:SHK786481 SRG786441:SRG786481 TBC786441:TBC786481 TKY786441:TKY786481 TUU786441:TUU786481 UEQ786441:UEQ786481 UOM786441:UOM786481 UYI786441:UYI786481 VIE786441:VIE786481 VSA786441:VSA786481 WBW786441:WBW786481 WLS786441:WLS786481 WVO786441:WVO786481 G851977:G852017 JC851977:JC852017 SY851977:SY852017 ACU851977:ACU852017 AMQ851977:AMQ852017 AWM851977:AWM852017 BGI851977:BGI852017 BQE851977:BQE852017 CAA851977:CAA852017 CJW851977:CJW852017 CTS851977:CTS852017 DDO851977:DDO852017 DNK851977:DNK852017 DXG851977:DXG852017 EHC851977:EHC852017 EQY851977:EQY852017 FAU851977:FAU852017 FKQ851977:FKQ852017 FUM851977:FUM852017 GEI851977:GEI852017 GOE851977:GOE852017 GYA851977:GYA852017 HHW851977:HHW852017 HRS851977:HRS852017 IBO851977:IBO852017 ILK851977:ILK852017 IVG851977:IVG852017 JFC851977:JFC852017 JOY851977:JOY852017 JYU851977:JYU852017 KIQ851977:KIQ852017 KSM851977:KSM852017 LCI851977:LCI852017 LME851977:LME852017 LWA851977:LWA852017 MFW851977:MFW852017 MPS851977:MPS852017 MZO851977:MZO852017 NJK851977:NJK852017 NTG851977:NTG852017 ODC851977:ODC852017 OMY851977:OMY852017 OWU851977:OWU852017 PGQ851977:PGQ852017 PQM851977:PQM852017 QAI851977:QAI852017 QKE851977:QKE852017 QUA851977:QUA852017 RDW851977:RDW852017 RNS851977:RNS852017 RXO851977:RXO852017 SHK851977:SHK852017 SRG851977:SRG852017 TBC851977:TBC852017 TKY851977:TKY852017 TUU851977:TUU852017 UEQ851977:UEQ852017 UOM851977:UOM852017 UYI851977:UYI852017 VIE851977:VIE852017 VSA851977:VSA852017 WBW851977:WBW852017 WLS851977:WLS852017 WVO851977:WVO852017 G917513:G917553 JC917513:JC917553 SY917513:SY917553 ACU917513:ACU917553 AMQ917513:AMQ917553 AWM917513:AWM917553 BGI917513:BGI917553 BQE917513:BQE917553 CAA917513:CAA917553 CJW917513:CJW917553 CTS917513:CTS917553 DDO917513:DDO917553 DNK917513:DNK917553 DXG917513:DXG917553 EHC917513:EHC917553 EQY917513:EQY917553 FAU917513:FAU917553 FKQ917513:FKQ917553 FUM917513:FUM917553 GEI917513:GEI917553 GOE917513:GOE917553 GYA917513:GYA917553 HHW917513:HHW917553 HRS917513:HRS917553 IBO917513:IBO917553 ILK917513:ILK917553 IVG917513:IVG917553 JFC917513:JFC917553 JOY917513:JOY917553 JYU917513:JYU917553 KIQ917513:KIQ917553 KSM917513:KSM917553 LCI917513:LCI917553 LME917513:LME917553 LWA917513:LWA917553 MFW917513:MFW917553 MPS917513:MPS917553 MZO917513:MZO917553 NJK917513:NJK917553 NTG917513:NTG917553 ODC917513:ODC917553 OMY917513:OMY917553 OWU917513:OWU917553 PGQ917513:PGQ917553 PQM917513:PQM917553 QAI917513:QAI917553 QKE917513:QKE917553 QUA917513:QUA917553 RDW917513:RDW917553 RNS917513:RNS917553 RXO917513:RXO917553 SHK917513:SHK917553 SRG917513:SRG917553 TBC917513:TBC917553 TKY917513:TKY917553 TUU917513:TUU917553 UEQ917513:UEQ917553 UOM917513:UOM917553 UYI917513:UYI917553 VIE917513:VIE917553 VSA917513:VSA917553 WBW917513:WBW917553 WLS917513:WLS917553 WVO917513:WVO917553 G983049:G983089 JC983049:JC983089 SY983049:SY983089 ACU983049:ACU983089 AMQ983049:AMQ983089 AWM983049:AWM983089 BGI983049:BGI983089 BQE983049:BQE983089 CAA983049:CAA983089 CJW983049:CJW983089 CTS983049:CTS983089 DDO983049:DDO983089 DNK983049:DNK983089 DXG983049:DXG983089 EHC983049:EHC983089 EQY983049:EQY983089 FAU983049:FAU983089 FKQ983049:FKQ983089 FUM983049:FUM983089 GEI983049:GEI983089 GOE983049:GOE983089 GYA983049:GYA983089 HHW983049:HHW983089 HRS983049:HRS983089 IBO983049:IBO983089 ILK983049:ILK983089 IVG983049:IVG983089 JFC983049:JFC983089 JOY983049:JOY983089 JYU983049:JYU983089 KIQ983049:KIQ983089 KSM983049:KSM983089 LCI983049:LCI983089 LME983049:LME983089 LWA983049:LWA983089 MFW983049:MFW983089 MPS983049:MPS983089 MZO983049:MZO983089 NJK983049:NJK983089 NTG983049:NTG983089 ODC983049:ODC983089 OMY983049:OMY983089 OWU983049:OWU983089 PGQ983049:PGQ983089 PQM983049:PQM983089 QAI983049:QAI983089 QKE983049:QKE983089 QUA983049:QUA983089 RDW983049:RDW983089 RNS983049:RNS983089 RXO983049:RXO983089 SHK983049:SHK983089 SRG983049:SRG983089 TBC983049:TBC983089 TKY983049:TKY983089 TUU983049:TUU983089 UEQ983049:UEQ983089 UOM983049:UOM983089 UYI983049:UYI983089 VIE983049:VIE983089 VSA983049:VSA983089 WBW983049:WBW983089 WLS983049:WLS983089 WVO983049:WVO983089">
      <formula1>Causa</formula1>
    </dataValidation>
    <dataValidation type="list" showInputMessage="1" showErrorMessage="1" errorTitle="Rechazado" error="Solo son validadas las opciones de la lista" sqref="BL9:BL49 LH9:LH49 VD9:VD49 AEZ9:AEZ49 AOV9:AOV49 AYR9:AYR49 BIN9:BIN49 BSJ9:BSJ49 CCF9:CCF49 CMB9:CMB49 CVX9:CVX49 DFT9:DFT49 DPP9:DPP49 DZL9:DZL49 EJH9:EJH49 ETD9:ETD49 FCZ9:FCZ49 FMV9:FMV49 FWR9:FWR49 GGN9:GGN49 GQJ9:GQJ49 HAF9:HAF49 HKB9:HKB49 HTX9:HTX49 IDT9:IDT49 INP9:INP49 IXL9:IXL49 JHH9:JHH49 JRD9:JRD49 KAZ9:KAZ49 KKV9:KKV49 KUR9:KUR49 LEN9:LEN49 LOJ9:LOJ49 LYF9:LYF49 MIB9:MIB49 MRX9:MRX49 NBT9:NBT49 NLP9:NLP49 NVL9:NVL49 OFH9:OFH49 OPD9:OPD49 OYZ9:OYZ49 PIV9:PIV49 PSR9:PSR49 QCN9:QCN49 QMJ9:QMJ49 QWF9:QWF49 RGB9:RGB49 RPX9:RPX49 RZT9:RZT49 SJP9:SJP49 STL9:STL49 TDH9:TDH49 TND9:TND49 TWZ9:TWZ49 UGV9:UGV49 UQR9:UQR49 VAN9:VAN49 VKJ9:VKJ49 VUF9:VUF49 WEB9:WEB49 WNX9:WNX49 WXT9:WXT49 BL65545:BL65585 LH65545:LH65585 VD65545:VD65585 AEZ65545:AEZ65585 AOV65545:AOV65585 AYR65545:AYR65585 BIN65545:BIN65585 BSJ65545:BSJ65585 CCF65545:CCF65585 CMB65545:CMB65585 CVX65545:CVX65585 DFT65545:DFT65585 DPP65545:DPP65585 DZL65545:DZL65585 EJH65545:EJH65585 ETD65545:ETD65585 FCZ65545:FCZ65585 FMV65545:FMV65585 FWR65545:FWR65585 GGN65545:GGN65585 GQJ65545:GQJ65585 HAF65545:HAF65585 HKB65545:HKB65585 HTX65545:HTX65585 IDT65545:IDT65585 INP65545:INP65585 IXL65545:IXL65585 JHH65545:JHH65585 JRD65545:JRD65585 KAZ65545:KAZ65585 KKV65545:KKV65585 KUR65545:KUR65585 LEN65545:LEN65585 LOJ65545:LOJ65585 LYF65545:LYF65585 MIB65545:MIB65585 MRX65545:MRX65585 NBT65545:NBT65585 NLP65545:NLP65585 NVL65545:NVL65585 OFH65545:OFH65585 OPD65545:OPD65585 OYZ65545:OYZ65585 PIV65545:PIV65585 PSR65545:PSR65585 QCN65545:QCN65585 QMJ65545:QMJ65585 QWF65545:QWF65585 RGB65545:RGB65585 RPX65545:RPX65585 RZT65545:RZT65585 SJP65545:SJP65585 STL65545:STL65585 TDH65545:TDH65585 TND65545:TND65585 TWZ65545:TWZ65585 UGV65545:UGV65585 UQR65545:UQR65585 VAN65545:VAN65585 VKJ65545:VKJ65585 VUF65545:VUF65585 WEB65545:WEB65585 WNX65545:WNX65585 WXT65545:WXT65585 BL131081:BL131121 LH131081:LH131121 VD131081:VD131121 AEZ131081:AEZ131121 AOV131081:AOV131121 AYR131081:AYR131121 BIN131081:BIN131121 BSJ131081:BSJ131121 CCF131081:CCF131121 CMB131081:CMB131121 CVX131081:CVX131121 DFT131081:DFT131121 DPP131081:DPP131121 DZL131081:DZL131121 EJH131081:EJH131121 ETD131081:ETD131121 FCZ131081:FCZ131121 FMV131081:FMV131121 FWR131081:FWR131121 GGN131081:GGN131121 GQJ131081:GQJ131121 HAF131081:HAF131121 HKB131081:HKB131121 HTX131081:HTX131121 IDT131081:IDT131121 INP131081:INP131121 IXL131081:IXL131121 JHH131081:JHH131121 JRD131081:JRD131121 KAZ131081:KAZ131121 KKV131081:KKV131121 KUR131081:KUR131121 LEN131081:LEN131121 LOJ131081:LOJ131121 LYF131081:LYF131121 MIB131081:MIB131121 MRX131081:MRX131121 NBT131081:NBT131121 NLP131081:NLP131121 NVL131081:NVL131121 OFH131081:OFH131121 OPD131081:OPD131121 OYZ131081:OYZ131121 PIV131081:PIV131121 PSR131081:PSR131121 QCN131081:QCN131121 QMJ131081:QMJ131121 QWF131081:QWF131121 RGB131081:RGB131121 RPX131081:RPX131121 RZT131081:RZT131121 SJP131081:SJP131121 STL131081:STL131121 TDH131081:TDH131121 TND131081:TND131121 TWZ131081:TWZ131121 UGV131081:UGV131121 UQR131081:UQR131121 VAN131081:VAN131121 VKJ131081:VKJ131121 VUF131081:VUF131121 WEB131081:WEB131121 WNX131081:WNX131121 WXT131081:WXT131121 BL196617:BL196657 LH196617:LH196657 VD196617:VD196657 AEZ196617:AEZ196657 AOV196617:AOV196657 AYR196617:AYR196657 BIN196617:BIN196657 BSJ196617:BSJ196657 CCF196617:CCF196657 CMB196617:CMB196657 CVX196617:CVX196657 DFT196617:DFT196657 DPP196617:DPP196657 DZL196617:DZL196657 EJH196617:EJH196657 ETD196617:ETD196657 FCZ196617:FCZ196657 FMV196617:FMV196657 FWR196617:FWR196657 GGN196617:GGN196657 GQJ196617:GQJ196657 HAF196617:HAF196657 HKB196617:HKB196657 HTX196617:HTX196657 IDT196617:IDT196657 INP196617:INP196657 IXL196617:IXL196657 JHH196617:JHH196657 JRD196617:JRD196657 KAZ196617:KAZ196657 KKV196617:KKV196657 KUR196617:KUR196657 LEN196617:LEN196657 LOJ196617:LOJ196657 LYF196617:LYF196657 MIB196617:MIB196657 MRX196617:MRX196657 NBT196617:NBT196657 NLP196617:NLP196657 NVL196617:NVL196657 OFH196617:OFH196657 OPD196617:OPD196657 OYZ196617:OYZ196657 PIV196617:PIV196657 PSR196617:PSR196657 QCN196617:QCN196657 QMJ196617:QMJ196657 QWF196617:QWF196657 RGB196617:RGB196657 RPX196617:RPX196657 RZT196617:RZT196657 SJP196617:SJP196657 STL196617:STL196657 TDH196617:TDH196657 TND196617:TND196657 TWZ196617:TWZ196657 UGV196617:UGV196657 UQR196617:UQR196657 VAN196617:VAN196657 VKJ196617:VKJ196657 VUF196617:VUF196657 WEB196617:WEB196657 WNX196617:WNX196657 WXT196617:WXT196657 BL262153:BL262193 LH262153:LH262193 VD262153:VD262193 AEZ262153:AEZ262193 AOV262153:AOV262193 AYR262153:AYR262193 BIN262153:BIN262193 BSJ262153:BSJ262193 CCF262153:CCF262193 CMB262153:CMB262193 CVX262153:CVX262193 DFT262153:DFT262193 DPP262153:DPP262193 DZL262153:DZL262193 EJH262153:EJH262193 ETD262153:ETD262193 FCZ262153:FCZ262193 FMV262153:FMV262193 FWR262153:FWR262193 GGN262153:GGN262193 GQJ262153:GQJ262193 HAF262153:HAF262193 HKB262153:HKB262193 HTX262153:HTX262193 IDT262153:IDT262193 INP262153:INP262193 IXL262153:IXL262193 JHH262153:JHH262193 JRD262153:JRD262193 KAZ262153:KAZ262193 KKV262153:KKV262193 KUR262153:KUR262193 LEN262153:LEN262193 LOJ262153:LOJ262193 LYF262153:LYF262193 MIB262153:MIB262193 MRX262153:MRX262193 NBT262153:NBT262193 NLP262153:NLP262193 NVL262153:NVL262193 OFH262153:OFH262193 OPD262153:OPD262193 OYZ262153:OYZ262193 PIV262153:PIV262193 PSR262153:PSR262193 QCN262153:QCN262193 QMJ262153:QMJ262193 QWF262153:QWF262193 RGB262153:RGB262193 RPX262153:RPX262193 RZT262153:RZT262193 SJP262153:SJP262193 STL262153:STL262193 TDH262153:TDH262193 TND262153:TND262193 TWZ262153:TWZ262193 UGV262153:UGV262193 UQR262153:UQR262193 VAN262153:VAN262193 VKJ262153:VKJ262193 VUF262153:VUF262193 WEB262153:WEB262193 WNX262153:WNX262193 WXT262153:WXT262193 BL327689:BL327729 LH327689:LH327729 VD327689:VD327729 AEZ327689:AEZ327729 AOV327689:AOV327729 AYR327689:AYR327729 BIN327689:BIN327729 BSJ327689:BSJ327729 CCF327689:CCF327729 CMB327689:CMB327729 CVX327689:CVX327729 DFT327689:DFT327729 DPP327689:DPP327729 DZL327689:DZL327729 EJH327689:EJH327729 ETD327689:ETD327729 FCZ327689:FCZ327729 FMV327689:FMV327729 FWR327689:FWR327729 GGN327689:GGN327729 GQJ327689:GQJ327729 HAF327689:HAF327729 HKB327689:HKB327729 HTX327689:HTX327729 IDT327689:IDT327729 INP327689:INP327729 IXL327689:IXL327729 JHH327689:JHH327729 JRD327689:JRD327729 KAZ327689:KAZ327729 KKV327689:KKV327729 KUR327689:KUR327729 LEN327689:LEN327729 LOJ327689:LOJ327729 LYF327689:LYF327729 MIB327689:MIB327729 MRX327689:MRX327729 NBT327689:NBT327729 NLP327689:NLP327729 NVL327689:NVL327729 OFH327689:OFH327729 OPD327689:OPD327729 OYZ327689:OYZ327729 PIV327689:PIV327729 PSR327689:PSR327729 QCN327689:QCN327729 QMJ327689:QMJ327729 QWF327689:QWF327729 RGB327689:RGB327729 RPX327689:RPX327729 RZT327689:RZT327729 SJP327689:SJP327729 STL327689:STL327729 TDH327689:TDH327729 TND327689:TND327729 TWZ327689:TWZ327729 UGV327689:UGV327729 UQR327689:UQR327729 VAN327689:VAN327729 VKJ327689:VKJ327729 VUF327689:VUF327729 WEB327689:WEB327729 WNX327689:WNX327729 WXT327689:WXT327729 BL393225:BL393265 LH393225:LH393265 VD393225:VD393265 AEZ393225:AEZ393265 AOV393225:AOV393265 AYR393225:AYR393265 BIN393225:BIN393265 BSJ393225:BSJ393265 CCF393225:CCF393265 CMB393225:CMB393265 CVX393225:CVX393265 DFT393225:DFT393265 DPP393225:DPP393265 DZL393225:DZL393265 EJH393225:EJH393265 ETD393225:ETD393265 FCZ393225:FCZ393265 FMV393225:FMV393265 FWR393225:FWR393265 GGN393225:GGN393265 GQJ393225:GQJ393265 HAF393225:HAF393265 HKB393225:HKB393265 HTX393225:HTX393265 IDT393225:IDT393265 INP393225:INP393265 IXL393225:IXL393265 JHH393225:JHH393265 JRD393225:JRD393265 KAZ393225:KAZ393265 KKV393225:KKV393265 KUR393225:KUR393265 LEN393225:LEN393265 LOJ393225:LOJ393265 LYF393225:LYF393265 MIB393225:MIB393265 MRX393225:MRX393265 NBT393225:NBT393265 NLP393225:NLP393265 NVL393225:NVL393265 OFH393225:OFH393265 OPD393225:OPD393265 OYZ393225:OYZ393265 PIV393225:PIV393265 PSR393225:PSR393265 QCN393225:QCN393265 QMJ393225:QMJ393265 QWF393225:QWF393265 RGB393225:RGB393265 RPX393225:RPX393265 RZT393225:RZT393265 SJP393225:SJP393265 STL393225:STL393265 TDH393225:TDH393265 TND393225:TND393265 TWZ393225:TWZ393265 UGV393225:UGV393265 UQR393225:UQR393265 VAN393225:VAN393265 VKJ393225:VKJ393265 VUF393225:VUF393265 WEB393225:WEB393265 WNX393225:WNX393265 WXT393225:WXT393265 BL458761:BL458801 LH458761:LH458801 VD458761:VD458801 AEZ458761:AEZ458801 AOV458761:AOV458801 AYR458761:AYR458801 BIN458761:BIN458801 BSJ458761:BSJ458801 CCF458761:CCF458801 CMB458761:CMB458801 CVX458761:CVX458801 DFT458761:DFT458801 DPP458761:DPP458801 DZL458761:DZL458801 EJH458761:EJH458801 ETD458761:ETD458801 FCZ458761:FCZ458801 FMV458761:FMV458801 FWR458761:FWR458801 GGN458761:GGN458801 GQJ458761:GQJ458801 HAF458761:HAF458801 HKB458761:HKB458801 HTX458761:HTX458801 IDT458761:IDT458801 INP458761:INP458801 IXL458761:IXL458801 JHH458761:JHH458801 JRD458761:JRD458801 KAZ458761:KAZ458801 KKV458761:KKV458801 KUR458761:KUR458801 LEN458761:LEN458801 LOJ458761:LOJ458801 LYF458761:LYF458801 MIB458761:MIB458801 MRX458761:MRX458801 NBT458761:NBT458801 NLP458761:NLP458801 NVL458761:NVL458801 OFH458761:OFH458801 OPD458761:OPD458801 OYZ458761:OYZ458801 PIV458761:PIV458801 PSR458761:PSR458801 QCN458761:QCN458801 QMJ458761:QMJ458801 QWF458761:QWF458801 RGB458761:RGB458801 RPX458761:RPX458801 RZT458761:RZT458801 SJP458761:SJP458801 STL458761:STL458801 TDH458761:TDH458801 TND458761:TND458801 TWZ458761:TWZ458801 UGV458761:UGV458801 UQR458761:UQR458801 VAN458761:VAN458801 VKJ458761:VKJ458801 VUF458761:VUF458801 WEB458761:WEB458801 WNX458761:WNX458801 WXT458761:WXT458801 BL524297:BL524337 LH524297:LH524337 VD524297:VD524337 AEZ524297:AEZ524337 AOV524297:AOV524337 AYR524297:AYR524337 BIN524297:BIN524337 BSJ524297:BSJ524337 CCF524297:CCF524337 CMB524297:CMB524337 CVX524297:CVX524337 DFT524297:DFT524337 DPP524297:DPP524337 DZL524297:DZL524337 EJH524297:EJH524337 ETD524297:ETD524337 FCZ524297:FCZ524337 FMV524297:FMV524337 FWR524297:FWR524337 GGN524297:GGN524337 GQJ524297:GQJ524337 HAF524297:HAF524337 HKB524297:HKB524337 HTX524297:HTX524337 IDT524297:IDT524337 INP524297:INP524337 IXL524297:IXL524337 JHH524297:JHH524337 JRD524297:JRD524337 KAZ524297:KAZ524337 KKV524297:KKV524337 KUR524297:KUR524337 LEN524297:LEN524337 LOJ524297:LOJ524337 LYF524297:LYF524337 MIB524297:MIB524337 MRX524297:MRX524337 NBT524297:NBT524337 NLP524297:NLP524337 NVL524297:NVL524337 OFH524297:OFH524337 OPD524297:OPD524337 OYZ524297:OYZ524337 PIV524297:PIV524337 PSR524297:PSR524337 QCN524297:QCN524337 QMJ524297:QMJ524337 QWF524297:QWF524337 RGB524297:RGB524337 RPX524297:RPX524337 RZT524297:RZT524337 SJP524297:SJP524337 STL524297:STL524337 TDH524297:TDH524337 TND524297:TND524337 TWZ524297:TWZ524337 UGV524297:UGV524337 UQR524297:UQR524337 VAN524297:VAN524337 VKJ524297:VKJ524337 VUF524297:VUF524337 WEB524297:WEB524337 WNX524297:WNX524337 WXT524297:WXT524337 BL589833:BL589873 LH589833:LH589873 VD589833:VD589873 AEZ589833:AEZ589873 AOV589833:AOV589873 AYR589833:AYR589873 BIN589833:BIN589873 BSJ589833:BSJ589873 CCF589833:CCF589873 CMB589833:CMB589873 CVX589833:CVX589873 DFT589833:DFT589873 DPP589833:DPP589873 DZL589833:DZL589873 EJH589833:EJH589873 ETD589833:ETD589873 FCZ589833:FCZ589873 FMV589833:FMV589873 FWR589833:FWR589873 GGN589833:GGN589873 GQJ589833:GQJ589873 HAF589833:HAF589873 HKB589833:HKB589873 HTX589833:HTX589873 IDT589833:IDT589873 INP589833:INP589873 IXL589833:IXL589873 JHH589833:JHH589873 JRD589833:JRD589873 KAZ589833:KAZ589873 KKV589833:KKV589873 KUR589833:KUR589873 LEN589833:LEN589873 LOJ589833:LOJ589873 LYF589833:LYF589873 MIB589833:MIB589873 MRX589833:MRX589873 NBT589833:NBT589873 NLP589833:NLP589873 NVL589833:NVL589873 OFH589833:OFH589873 OPD589833:OPD589873 OYZ589833:OYZ589873 PIV589833:PIV589873 PSR589833:PSR589873 QCN589833:QCN589873 QMJ589833:QMJ589873 QWF589833:QWF589873 RGB589833:RGB589873 RPX589833:RPX589873 RZT589833:RZT589873 SJP589833:SJP589873 STL589833:STL589873 TDH589833:TDH589873 TND589833:TND589873 TWZ589833:TWZ589873 UGV589833:UGV589873 UQR589833:UQR589873 VAN589833:VAN589873 VKJ589833:VKJ589873 VUF589833:VUF589873 WEB589833:WEB589873 WNX589833:WNX589873 WXT589833:WXT589873 BL655369:BL655409 LH655369:LH655409 VD655369:VD655409 AEZ655369:AEZ655409 AOV655369:AOV655409 AYR655369:AYR655409 BIN655369:BIN655409 BSJ655369:BSJ655409 CCF655369:CCF655409 CMB655369:CMB655409 CVX655369:CVX655409 DFT655369:DFT655409 DPP655369:DPP655409 DZL655369:DZL655409 EJH655369:EJH655409 ETD655369:ETD655409 FCZ655369:FCZ655409 FMV655369:FMV655409 FWR655369:FWR655409 GGN655369:GGN655409 GQJ655369:GQJ655409 HAF655369:HAF655409 HKB655369:HKB655409 HTX655369:HTX655409 IDT655369:IDT655409 INP655369:INP655409 IXL655369:IXL655409 JHH655369:JHH655409 JRD655369:JRD655409 KAZ655369:KAZ655409 KKV655369:KKV655409 KUR655369:KUR655409 LEN655369:LEN655409 LOJ655369:LOJ655409 LYF655369:LYF655409 MIB655369:MIB655409 MRX655369:MRX655409 NBT655369:NBT655409 NLP655369:NLP655409 NVL655369:NVL655409 OFH655369:OFH655409 OPD655369:OPD655409 OYZ655369:OYZ655409 PIV655369:PIV655409 PSR655369:PSR655409 QCN655369:QCN655409 QMJ655369:QMJ655409 QWF655369:QWF655409 RGB655369:RGB655409 RPX655369:RPX655409 RZT655369:RZT655409 SJP655369:SJP655409 STL655369:STL655409 TDH655369:TDH655409 TND655369:TND655409 TWZ655369:TWZ655409 UGV655369:UGV655409 UQR655369:UQR655409 VAN655369:VAN655409 VKJ655369:VKJ655409 VUF655369:VUF655409 WEB655369:WEB655409 WNX655369:WNX655409 WXT655369:WXT655409 BL720905:BL720945 LH720905:LH720945 VD720905:VD720945 AEZ720905:AEZ720945 AOV720905:AOV720945 AYR720905:AYR720945 BIN720905:BIN720945 BSJ720905:BSJ720945 CCF720905:CCF720945 CMB720905:CMB720945 CVX720905:CVX720945 DFT720905:DFT720945 DPP720905:DPP720945 DZL720905:DZL720945 EJH720905:EJH720945 ETD720905:ETD720945 FCZ720905:FCZ720945 FMV720905:FMV720945 FWR720905:FWR720945 GGN720905:GGN720945 GQJ720905:GQJ720945 HAF720905:HAF720945 HKB720905:HKB720945 HTX720905:HTX720945 IDT720905:IDT720945 INP720905:INP720945 IXL720905:IXL720945 JHH720905:JHH720945 JRD720905:JRD720945 KAZ720905:KAZ720945 KKV720905:KKV720945 KUR720905:KUR720945 LEN720905:LEN720945 LOJ720905:LOJ720945 LYF720905:LYF720945 MIB720905:MIB720945 MRX720905:MRX720945 NBT720905:NBT720945 NLP720905:NLP720945 NVL720905:NVL720945 OFH720905:OFH720945 OPD720905:OPD720945 OYZ720905:OYZ720945 PIV720905:PIV720945 PSR720905:PSR720945 QCN720905:QCN720945 QMJ720905:QMJ720945 QWF720905:QWF720945 RGB720905:RGB720945 RPX720905:RPX720945 RZT720905:RZT720945 SJP720905:SJP720945 STL720905:STL720945 TDH720905:TDH720945 TND720905:TND720945 TWZ720905:TWZ720945 UGV720905:UGV720945 UQR720905:UQR720945 VAN720905:VAN720945 VKJ720905:VKJ720945 VUF720905:VUF720945 WEB720905:WEB720945 WNX720905:WNX720945 WXT720905:WXT720945 BL786441:BL786481 LH786441:LH786481 VD786441:VD786481 AEZ786441:AEZ786481 AOV786441:AOV786481 AYR786441:AYR786481 BIN786441:BIN786481 BSJ786441:BSJ786481 CCF786441:CCF786481 CMB786441:CMB786481 CVX786441:CVX786481 DFT786441:DFT786481 DPP786441:DPP786481 DZL786441:DZL786481 EJH786441:EJH786481 ETD786441:ETD786481 FCZ786441:FCZ786481 FMV786441:FMV786481 FWR786441:FWR786481 GGN786441:GGN786481 GQJ786441:GQJ786481 HAF786441:HAF786481 HKB786441:HKB786481 HTX786441:HTX786481 IDT786441:IDT786481 INP786441:INP786481 IXL786441:IXL786481 JHH786441:JHH786481 JRD786441:JRD786481 KAZ786441:KAZ786481 KKV786441:KKV786481 KUR786441:KUR786481 LEN786441:LEN786481 LOJ786441:LOJ786481 LYF786441:LYF786481 MIB786441:MIB786481 MRX786441:MRX786481 NBT786441:NBT786481 NLP786441:NLP786481 NVL786441:NVL786481 OFH786441:OFH786481 OPD786441:OPD786481 OYZ786441:OYZ786481 PIV786441:PIV786481 PSR786441:PSR786481 QCN786441:QCN786481 QMJ786441:QMJ786481 QWF786441:QWF786481 RGB786441:RGB786481 RPX786441:RPX786481 RZT786441:RZT786481 SJP786441:SJP786481 STL786441:STL786481 TDH786441:TDH786481 TND786441:TND786481 TWZ786441:TWZ786481 UGV786441:UGV786481 UQR786441:UQR786481 VAN786441:VAN786481 VKJ786441:VKJ786481 VUF786441:VUF786481 WEB786441:WEB786481 WNX786441:WNX786481 WXT786441:WXT786481 BL851977:BL852017 LH851977:LH852017 VD851977:VD852017 AEZ851977:AEZ852017 AOV851977:AOV852017 AYR851977:AYR852017 BIN851977:BIN852017 BSJ851977:BSJ852017 CCF851977:CCF852017 CMB851977:CMB852017 CVX851977:CVX852017 DFT851977:DFT852017 DPP851977:DPP852017 DZL851977:DZL852017 EJH851977:EJH852017 ETD851977:ETD852017 FCZ851977:FCZ852017 FMV851977:FMV852017 FWR851977:FWR852017 GGN851977:GGN852017 GQJ851977:GQJ852017 HAF851977:HAF852017 HKB851977:HKB852017 HTX851977:HTX852017 IDT851977:IDT852017 INP851977:INP852017 IXL851977:IXL852017 JHH851977:JHH852017 JRD851977:JRD852017 KAZ851977:KAZ852017 KKV851977:KKV852017 KUR851977:KUR852017 LEN851977:LEN852017 LOJ851977:LOJ852017 LYF851977:LYF852017 MIB851977:MIB852017 MRX851977:MRX852017 NBT851977:NBT852017 NLP851977:NLP852017 NVL851977:NVL852017 OFH851977:OFH852017 OPD851977:OPD852017 OYZ851977:OYZ852017 PIV851977:PIV852017 PSR851977:PSR852017 QCN851977:QCN852017 QMJ851977:QMJ852017 QWF851977:QWF852017 RGB851977:RGB852017 RPX851977:RPX852017 RZT851977:RZT852017 SJP851977:SJP852017 STL851977:STL852017 TDH851977:TDH852017 TND851977:TND852017 TWZ851977:TWZ852017 UGV851977:UGV852017 UQR851977:UQR852017 VAN851977:VAN852017 VKJ851977:VKJ852017 VUF851977:VUF852017 WEB851977:WEB852017 WNX851977:WNX852017 WXT851977:WXT852017 BL917513:BL917553 LH917513:LH917553 VD917513:VD917553 AEZ917513:AEZ917553 AOV917513:AOV917553 AYR917513:AYR917553 BIN917513:BIN917553 BSJ917513:BSJ917553 CCF917513:CCF917553 CMB917513:CMB917553 CVX917513:CVX917553 DFT917513:DFT917553 DPP917513:DPP917553 DZL917513:DZL917553 EJH917513:EJH917553 ETD917513:ETD917553 FCZ917513:FCZ917553 FMV917513:FMV917553 FWR917513:FWR917553 GGN917513:GGN917553 GQJ917513:GQJ917553 HAF917513:HAF917553 HKB917513:HKB917553 HTX917513:HTX917553 IDT917513:IDT917553 INP917513:INP917553 IXL917513:IXL917553 JHH917513:JHH917553 JRD917513:JRD917553 KAZ917513:KAZ917553 KKV917513:KKV917553 KUR917513:KUR917553 LEN917513:LEN917553 LOJ917513:LOJ917553 LYF917513:LYF917553 MIB917513:MIB917553 MRX917513:MRX917553 NBT917513:NBT917553 NLP917513:NLP917553 NVL917513:NVL917553 OFH917513:OFH917553 OPD917513:OPD917553 OYZ917513:OYZ917553 PIV917513:PIV917553 PSR917513:PSR917553 QCN917513:QCN917553 QMJ917513:QMJ917553 QWF917513:QWF917553 RGB917513:RGB917553 RPX917513:RPX917553 RZT917513:RZT917553 SJP917513:SJP917553 STL917513:STL917553 TDH917513:TDH917553 TND917513:TND917553 TWZ917513:TWZ917553 UGV917513:UGV917553 UQR917513:UQR917553 VAN917513:VAN917553 VKJ917513:VKJ917553 VUF917513:VUF917553 WEB917513:WEB917553 WNX917513:WNX917553 WXT917513:WXT917553 BL983049:BL983089 LH983049:LH983089 VD983049:VD983089 AEZ983049:AEZ983089 AOV983049:AOV983089 AYR983049:AYR983089 BIN983049:BIN983089 BSJ983049:BSJ983089 CCF983049:CCF983089 CMB983049:CMB983089 CVX983049:CVX983089 DFT983049:DFT983089 DPP983049:DPP983089 DZL983049:DZL983089 EJH983049:EJH983089 ETD983049:ETD983089 FCZ983049:FCZ983089 FMV983049:FMV983089 FWR983049:FWR983089 GGN983049:GGN983089 GQJ983049:GQJ983089 HAF983049:HAF983089 HKB983049:HKB983089 HTX983049:HTX983089 IDT983049:IDT983089 INP983049:INP983089 IXL983049:IXL983089 JHH983049:JHH983089 JRD983049:JRD983089 KAZ983049:KAZ983089 KKV983049:KKV983089 KUR983049:KUR983089 LEN983049:LEN983089 LOJ983049:LOJ983089 LYF983049:LYF983089 MIB983049:MIB983089 MRX983049:MRX983089 NBT983049:NBT983089 NLP983049:NLP983089 NVL983049:NVL983089 OFH983049:OFH983089 OPD983049:OPD983089 OYZ983049:OYZ983089 PIV983049:PIV983089 PSR983049:PSR983089 QCN983049:QCN983089 QMJ983049:QMJ983089 QWF983049:QWF983089 RGB983049:RGB983089 RPX983049:RPX983089 RZT983049:RZT983089 SJP983049:SJP983089 STL983049:STL983089 TDH983049:TDH983089 TND983049:TND983089 TWZ983049:TWZ983089 UGV983049:UGV983089 UQR983049:UQR983089 VAN983049:VAN983089 VKJ983049:VKJ983089 VUF983049:VUF983089 WEB983049:WEB983089 WNX983049:WNX983089 WXT983049:WXT983089">
      <formula1>Oportunidad</formula1>
    </dataValidation>
    <dataValidation type="list" showInputMessage="1" showErrorMessage="1" errorTitle="Rechazado" error="Solo son validadas las opciones de la lista" sqref="BN9:BN49 LJ9:LJ49 VF9:VF49 AFB9:AFB49 AOX9:AOX49 AYT9:AYT49 BIP9:BIP49 BSL9:BSL49 CCH9:CCH49 CMD9:CMD49 CVZ9:CVZ49 DFV9:DFV49 DPR9:DPR49 DZN9:DZN49 EJJ9:EJJ49 ETF9:ETF49 FDB9:FDB49 FMX9:FMX49 FWT9:FWT49 GGP9:GGP49 GQL9:GQL49 HAH9:HAH49 HKD9:HKD49 HTZ9:HTZ49 IDV9:IDV49 INR9:INR49 IXN9:IXN49 JHJ9:JHJ49 JRF9:JRF49 KBB9:KBB49 KKX9:KKX49 KUT9:KUT49 LEP9:LEP49 LOL9:LOL49 LYH9:LYH49 MID9:MID49 MRZ9:MRZ49 NBV9:NBV49 NLR9:NLR49 NVN9:NVN49 OFJ9:OFJ49 OPF9:OPF49 OZB9:OZB49 PIX9:PIX49 PST9:PST49 QCP9:QCP49 QML9:QML49 QWH9:QWH49 RGD9:RGD49 RPZ9:RPZ49 RZV9:RZV49 SJR9:SJR49 STN9:STN49 TDJ9:TDJ49 TNF9:TNF49 TXB9:TXB49 UGX9:UGX49 UQT9:UQT49 VAP9:VAP49 VKL9:VKL49 VUH9:VUH49 WED9:WED49 WNZ9:WNZ49 WXV9:WXV49 BN65545:BN65585 LJ65545:LJ65585 VF65545:VF65585 AFB65545:AFB65585 AOX65545:AOX65585 AYT65545:AYT65585 BIP65545:BIP65585 BSL65545:BSL65585 CCH65545:CCH65585 CMD65545:CMD65585 CVZ65545:CVZ65585 DFV65545:DFV65585 DPR65545:DPR65585 DZN65545:DZN65585 EJJ65545:EJJ65585 ETF65545:ETF65585 FDB65545:FDB65585 FMX65545:FMX65585 FWT65545:FWT65585 GGP65545:GGP65585 GQL65545:GQL65585 HAH65545:HAH65585 HKD65545:HKD65585 HTZ65545:HTZ65585 IDV65545:IDV65585 INR65545:INR65585 IXN65545:IXN65585 JHJ65545:JHJ65585 JRF65545:JRF65585 KBB65545:KBB65585 KKX65545:KKX65585 KUT65545:KUT65585 LEP65545:LEP65585 LOL65545:LOL65585 LYH65545:LYH65585 MID65545:MID65585 MRZ65545:MRZ65585 NBV65545:NBV65585 NLR65545:NLR65585 NVN65545:NVN65585 OFJ65545:OFJ65585 OPF65545:OPF65585 OZB65545:OZB65585 PIX65545:PIX65585 PST65545:PST65585 QCP65545:QCP65585 QML65545:QML65585 QWH65545:QWH65585 RGD65545:RGD65585 RPZ65545:RPZ65585 RZV65545:RZV65585 SJR65545:SJR65585 STN65545:STN65585 TDJ65545:TDJ65585 TNF65545:TNF65585 TXB65545:TXB65585 UGX65545:UGX65585 UQT65545:UQT65585 VAP65545:VAP65585 VKL65545:VKL65585 VUH65545:VUH65585 WED65545:WED65585 WNZ65545:WNZ65585 WXV65545:WXV65585 BN131081:BN131121 LJ131081:LJ131121 VF131081:VF131121 AFB131081:AFB131121 AOX131081:AOX131121 AYT131081:AYT131121 BIP131081:BIP131121 BSL131081:BSL131121 CCH131081:CCH131121 CMD131081:CMD131121 CVZ131081:CVZ131121 DFV131081:DFV131121 DPR131081:DPR131121 DZN131081:DZN131121 EJJ131081:EJJ131121 ETF131081:ETF131121 FDB131081:FDB131121 FMX131081:FMX131121 FWT131081:FWT131121 GGP131081:GGP131121 GQL131081:GQL131121 HAH131081:HAH131121 HKD131081:HKD131121 HTZ131081:HTZ131121 IDV131081:IDV131121 INR131081:INR131121 IXN131081:IXN131121 JHJ131081:JHJ131121 JRF131081:JRF131121 KBB131081:KBB131121 KKX131081:KKX131121 KUT131081:KUT131121 LEP131081:LEP131121 LOL131081:LOL131121 LYH131081:LYH131121 MID131081:MID131121 MRZ131081:MRZ131121 NBV131081:NBV131121 NLR131081:NLR131121 NVN131081:NVN131121 OFJ131081:OFJ131121 OPF131081:OPF131121 OZB131081:OZB131121 PIX131081:PIX131121 PST131081:PST131121 QCP131081:QCP131121 QML131081:QML131121 QWH131081:QWH131121 RGD131081:RGD131121 RPZ131081:RPZ131121 RZV131081:RZV131121 SJR131081:SJR131121 STN131081:STN131121 TDJ131081:TDJ131121 TNF131081:TNF131121 TXB131081:TXB131121 UGX131081:UGX131121 UQT131081:UQT131121 VAP131081:VAP131121 VKL131081:VKL131121 VUH131081:VUH131121 WED131081:WED131121 WNZ131081:WNZ131121 WXV131081:WXV131121 BN196617:BN196657 LJ196617:LJ196657 VF196617:VF196657 AFB196617:AFB196657 AOX196617:AOX196657 AYT196617:AYT196657 BIP196617:BIP196657 BSL196617:BSL196657 CCH196617:CCH196657 CMD196617:CMD196657 CVZ196617:CVZ196657 DFV196617:DFV196657 DPR196617:DPR196657 DZN196617:DZN196657 EJJ196617:EJJ196657 ETF196617:ETF196657 FDB196617:FDB196657 FMX196617:FMX196657 FWT196617:FWT196657 GGP196617:GGP196657 GQL196617:GQL196657 HAH196617:HAH196657 HKD196617:HKD196657 HTZ196617:HTZ196657 IDV196617:IDV196657 INR196617:INR196657 IXN196617:IXN196657 JHJ196617:JHJ196657 JRF196617:JRF196657 KBB196617:KBB196657 KKX196617:KKX196657 KUT196617:KUT196657 LEP196617:LEP196657 LOL196617:LOL196657 LYH196617:LYH196657 MID196617:MID196657 MRZ196617:MRZ196657 NBV196617:NBV196657 NLR196617:NLR196657 NVN196617:NVN196657 OFJ196617:OFJ196657 OPF196617:OPF196657 OZB196617:OZB196657 PIX196617:PIX196657 PST196617:PST196657 QCP196617:QCP196657 QML196617:QML196657 QWH196617:QWH196657 RGD196617:RGD196657 RPZ196617:RPZ196657 RZV196617:RZV196657 SJR196617:SJR196657 STN196617:STN196657 TDJ196617:TDJ196657 TNF196617:TNF196657 TXB196617:TXB196657 UGX196617:UGX196657 UQT196617:UQT196657 VAP196617:VAP196657 VKL196617:VKL196657 VUH196617:VUH196657 WED196617:WED196657 WNZ196617:WNZ196657 WXV196617:WXV196657 BN262153:BN262193 LJ262153:LJ262193 VF262153:VF262193 AFB262153:AFB262193 AOX262153:AOX262193 AYT262153:AYT262193 BIP262153:BIP262193 BSL262153:BSL262193 CCH262153:CCH262193 CMD262153:CMD262193 CVZ262153:CVZ262193 DFV262153:DFV262193 DPR262153:DPR262193 DZN262153:DZN262193 EJJ262153:EJJ262193 ETF262153:ETF262193 FDB262153:FDB262193 FMX262153:FMX262193 FWT262153:FWT262193 GGP262153:GGP262193 GQL262153:GQL262193 HAH262153:HAH262193 HKD262153:HKD262193 HTZ262153:HTZ262193 IDV262153:IDV262193 INR262153:INR262193 IXN262153:IXN262193 JHJ262153:JHJ262193 JRF262153:JRF262193 KBB262153:KBB262193 KKX262153:KKX262193 KUT262153:KUT262193 LEP262153:LEP262193 LOL262153:LOL262193 LYH262153:LYH262193 MID262153:MID262193 MRZ262153:MRZ262193 NBV262153:NBV262193 NLR262153:NLR262193 NVN262153:NVN262193 OFJ262153:OFJ262193 OPF262153:OPF262193 OZB262153:OZB262193 PIX262153:PIX262193 PST262153:PST262193 QCP262153:QCP262193 QML262153:QML262193 QWH262153:QWH262193 RGD262153:RGD262193 RPZ262153:RPZ262193 RZV262153:RZV262193 SJR262153:SJR262193 STN262153:STN262193 TDJ262153:TDJ262193 TNF262153:TNF262193 TXB262153:TXB262193 UGX262153:UGX262193 UQT262153:UQT262193 VAP262153:VAP262193 VKL262153:VKL262193 VUH262153:VUH262193 WED262153:WED262193 WNZ262153:WNZ262193 WXV262153:WXV262193 BN327689:BN327729 LJ327689:LJ327729 VF327689:VF327729 AFB327689:AFB327729 AOX327689:AOX327729 AYT327689:AYT327729 BIP327689:BIP327729 BSL327689:BSL327729 CCH327689:CCH327729 CMD327689:CMD327729 CVZ327689:CVZ327729 DFV327689:DFV327729 DPR327689:DPR327729 DZN327689:DZN327729 EJJ327689:EJJ327729 ETF327689:ETF327729 FDB327689:FDB327729 FMX327689:FMX327729 FWT327689:FWT327729 GGP327689:GGP327729 GQL327689:GQL327729 HAH327689:HAH327729 HKD327689:HKD327729 HTZ327689:HTZ327729 IDV327689:IDV327729 INR327689:INR327729 IXN327689:IXN327729 JHJ327689:JHJ327729 JRF327689:JRF327729 KBB327689:KBB327729 KKX327689:KKX327729 KUT327689:KUT327729 LEP327689:LEP327729 LOL327689:LOL327729 LYH327689:LYH327729 MID327689:MID327729 MRZ327689:MRZ327729 NBV327689:NBV327729 NLR327689:NLR327729 NVN327689:NVN327729 OFJ327689:OFJ327729 OPF327689:OPF327729 OZB327689:OZB327729 PIX327689:PIX327729 PST327689:PST327729 QCP327689:QCP327729 QML327689:QML327729 QWH327689:QWH327729 RGD327689:RGD327729 RPZ327689:RPZ327729 RZV327689:RZV327729 SJR327689:SJR327729 STN327689:STN327729 TDJ327689:TDJ327729 TNF327689:TNF327729 TXB327689:TXB327729 UGX327689:UGX327729 UQT327689:UQT327729 VAP327689:VAP327729 VKL327689:VKL327729 VUH327689:VUH327729 WED327689:WED327729 WNZ327689:WNZ327729 WXV327689:WXV327729 BN393225:BN393265 LJ393225:LJ393265 VF393225:VF393265 AFB393225:AFB393265 AOX393225:AOX393265 AYT393225:AYT393265 BIP393225:BIP393265 BSL393225:BSL393265 CCH393225:CCH393265 CMD393225:CMD393265 CVZ393225:CVZ393265 DFV393225:DFV393265 DPR393225:DPR393265 DZN393225:DZN393265 EJJ393225:EJJ393265 ETF393225:ETF393265 FDB393225:FDB393265 FMX393225:FMX393265 FWT393225:FWT393265 GGP393225:GGP393265 GQL393225:GQL393265 HAH393225:HAH393265 HKD393225:HKD393265 HTZ393225:HTZ393265 IDV393225:IDV393265 INR393225:INR393265 IXN393225:IXN393265 JHJ393225:JHJ393265 JRF393225:JRF393265 KBB393225:KBB393265 KKX393225:KKX393265 KUT393225:KUT393265 LEP393225:LEP393265 LOL393225:LOL393265 LYH393225:LYH393265 MID393225:MID393265 MRZ393225:MRZ393265 NBV393225:NBV393265 NLR393225:NLR393265 NVN393225:NVN393265 OFJ393225:OFJ393265 OPF393225:OPF393265 OZB393225:OZB393265 PIX393225:PIX393265 PST393225:PST393265 QCP393225:QCP393265 QML393225:QML393265 QWH393225:QWH393265 RGD393225:RGD393265 RPZ393225:RPZ393265 RZV393225:RZV393265 SJR393225:SJR393265 STN393225:STN393265 TDJ393225:TDJ393265 TNF393225:TNF393265 TXB393225:TXB393265 UGX393225:UGX393265 UQT393225:UQT393265 VAP393225:VAP393265 VKL393225:VKL393265 VUH393225:VUH393265 WED393225:WED393265 WNZ393225:WNZ393265 WXV393225:WXV393265 BN458761:BN458801 LJ458761:LJ458801 VF458761:VF458801 AFB458761:AFB458801 AOX458761:AOX458801 AYT458761:AYT458801 BIP458761:BIP458801 BSL458761:BSL458801 CCH458761:CCH458801 CMD458761:CMD458801 CVZ458761:CVZ458801 DFV458761:DFV458801 DPR458761:DPR458801 DZN458761:DZN458801 EJJ458761:EJJ458801 ETF458761:ETF458801 FDB458761:FDB458801 FMX458761:FMX458801 FWT458761:FWT458801 GGP458761:GGP458801 GQL458761:GQL458801 HAH458761:HAH458801 HKD458761:HKD458801 HTZ458761:HTZ458801 IDV458761:IDV458801 INR458761:INR458801 IXN458761:IXN458801 JHJ458761:JHJ458801 JRF458761:JRF458801 KBB458761:KBB458801 KKX458761:KKX458801 KUT458761:KUT458801 LEP458761:LEP458801 LOL458761:LOL458801 LYH458761:LYH458801 MID458761:MID458801 MRZ458761:MRZ458801 NBV458761:NBV458801 NLR458761:NLR458801 NVN458761:NVN458801 OFJ458761:OFJ458801 OPF458761:OPF458801 OZB458761:OZB458801 PIX458761:PIX458801 PST458761:PST458801 QCP458761:QCP458801 QML458761:QML458801 QWH458761:QWH458801 RGD458761:RGD458801 RPZ458761:RPZ458801 RZV458761:RZV458801 SJR458761:SJR458801 STN458761:STN458801 TDJ458761:TDJ458801 TNF458761:TNF458801 TXB458761:TXB458801 UGX458761:UGX458801 UQT458761:UQT458801 VAP458761:VAP458801 VKL458761:VKL458801 VUH458761:VUH458801 WED458761:WED458801 WNZ458761:WNZ458801 WXV458761:WXV458801 BN524297:BN524337 LJ524297:LJ524337 VF524297:VF524337 AFB524297:AFB524337 AOX524297:AOX524337 AYT524297:AYT524337 BIP524297:BIP524337 BSL524297:BSL524337 CCH524297:CCH524337 CMD524297:CMD524337 CVZ524297:CVZ524337 DFV524297:DFV524337 DPR524297:DPR524337 DZN524297:DZN524337 EJJ524297:EJJ524337 ETF524297:ETF524337 FDB524297:FDB524337 FMX524297:FMX524337 FWT524297:FWT524337 GGP524297:GGP524337 GQL524297:GQL524337 HAH524297:HAH524337 HKD524297:HKD524337 HTZ524297:HTZ524337 IDV524297:IDV524337 INR524297:INR524337 IXN524297:IXN524337 JHJ524297:JHJ524337 JRF524297:JRF524337 KBB524297:KBB524337 KKX524297:KKX524337 KUT524297:KUT524337 LEP524297:LEP524337 LOL524297:LOL524337 LYH524297:LYH524337 MID524297:MID524337 MRZ524297:MRZ524337 NBV524297:NBV524337 NLR524297:NLR524337 NVN524297:NVN524337 OFJ524297:OFJ524337 OPF524297:OPF524337 OZB524297:OZB524337 PIX524297:PIX524337 PST524297:PST524337 QCP524297:QCP524337 QML524297:QML524337 QWH524297:QWH524337 RGD524297:RGD524337 RPZ524297:RPZ524337 RZV524297:RZV524337 SJR524297:SJR524337 STN524297:STN524337 TDJ524297:TDJ524337 TNF524297:TNF524337 TXB524297:TXB524337 UGX524297:UGX524337 UQT524297:UQT524337 VAP524297:VAP524337 VKL524297:VKL524337 VUH524297:VUH524337 WED524297:WED524337 WNZ524297:WNZ524337 WXV524297:WXV524337 BN589833:BN589873 LJ589833:LJ589873 VF589833:VF589873 AFB589833:AFB589873 AOX589833:AOX589873 AYT589833:AYT589873 BIP589833:BIP589873 BSL589833:BSL589873 CCH589833:CCH589873 CMD589833:CMD589873 CVZ589833:CVZ589873 DFV589833:DFV589873 DPR589833:DPR589873 DZN589833:DZN589873 EJJ589833:EJJ589873 ETF589833:ETF589873 FDB589833:FDB589873 FMX589833:FMX589873 FWT589833:FWT589873 GGP589833:GGP589873 GQL589833:GQL589873 HAH589833:HAH589873 HKD589833:HKD589873 HTZ589833:HTZ589873 IDV589833:IDV589873 INR589833:INR589873 IXN589833:IXN589873 JHJ589833:JHJ589873 JRF589833:JRF589873 KBB589833:KBB589873 KKX589833:KKX589873 KUT589833:KUT589873 LEP589833:LEP589873 LOL589833:LOL589873 LYH589833:LYH589873 MID589833:MID589873 MRZ589833:MRZ589873 NBV589833:NBV589873 NLR589833:NLR589873 NVN589833:NVN589873 OFJ589833:OFJ589873 OPF589833:OPF589873 OZB589833:OZB589873 PIX589833:PIX589873 PST589833:PST589873 QCP589833:QCP589873 QML589833:QML589873 QWH589833:QWH589873 RGD589833:RGD589873 RPZ589833:RPZ589873 RZV589833:RZV589873 SJR589833:SJR589873 STN589833:STN589873 TDJ589833:TDJ589873 TNF589833:TNF589873 TXB589833:TXB589873 UGX589833:UGX589873 UQT589833:UQT589873 VAP589833:VAP589873 VKL589833:VKL589873 VUH589833:VUH589873 WED589833:WED589873 WNZ589833:WNZ589873 WXV589833:WXV589873 BN655369:BN655409 LJ655369:LJ655409 VF655369:VF655409 AFB655369:AFB655409 AOX655369:AOX655409 AYT655369:AYT655409 BIP655369:BIP655409 BSL655369:BSL655409 CCH655369:CCH655409 CMD655369:CMD655409 CVZ655369:CVZ655409 DFV655369:DFV655409 DPR655369:DPR655409 DZN655369:DZN655409 EJJ655369:EJJ655409 ETF655369:ETF655409 FDB655369:FDB655409 FMX655369:FMX655409 FWT655369:FWT655409 GGP655369:GGP655409 GQL655369:GQL655409 HAH655369:HAH655409 HKD655369:HKD655409 HTZ655369:HTZ655409 IDV655369:IDV655409 INR655369:INR655409 IXN655369:IXN655409 JHJ655369:JHJ655409 JRF655369:JRF655409 KBB655369:KBB655409 KKX655369:KKX655409 KUT655369:KUT655409 LEP655369:LEP655409 LOL655369:LOL655409 LYH655369:LYH655409 MID655369:MID655409 MRZ655369:MRZ655409 NBV655369:NBV655409 NLR655369:NLR655409 NVN655369:NVN655409 OFJ655369:OFJ655409 OPF655369:OPF655409 OZB655369:OZB655409 PIX655369:PIX655409 PST655369:PST655409 QCP655369:QCP655409 QML655369:QML655409 QWH655369:QWH655409 RGD655369:RGD655409 RPZ655369:RPZ655409 RZV655369:RZV655409 SJR655369:SJR655409 STN655369:STN655409 TDJ655369:TDJ655409 TNF655369:TNF655409 TXB655369:TXB655409 UGX655369:UGX655409 UQT655369:UQT655409 VAP655369:VAP655409 VKL655369:VKL655409 VUH655369:VUH655409 WED655369:WED655409 WNZ655369:WNZ655409 WXV655369:WXV655409 BN720905:BN720945 LJ720905:LJ720945 VF720905:VF720945 AFB720905:AFB720945 AOX720905:AOX720945 AYT720905:AYT720945 BIP720905:BIP720945 BSL720905:BSL720945 CCH720905:CCH720945 CMD720905:CMD720945 CVZ720905:CVZ720945 DFV720905:DFV720945 DPR720905:DPR720945 DZN720905:DZN720945 EJJ720905:EJJ720945 ETF720905:ETF720945 FDB720905:FDB720945 FMX720905:FMX720945 FWT720905:FWT720945 GGP720905:GGP720945 GQL720905:GQL720945 HAH720905:HAH720945 HKD720905:HKD720945 HTZ720905:HTZ720945 IDV720905:IDV720945 INR720905:INR720945 IXN720905:IXN720945 JHJ720905:JHJ720945 JRF720905:JRF720945 KBB720905:KBB720945 KKX720905:KKX720945 KUT720905:KUT720945 LEP720905:LEP720945 LOL720905:LOL720945 LYH720905:LYH720945 MID720905:MID720945 MRZ720905:MRZ720945 NBV720905:NBV720945 NLR720905:NLR720945 NVN720905:NVN720945 OFJ720905:OFJ720945 OPF720905:OPF720945 OZB720905:OZB720945 PIX720905:PIX720945 PST720905:PST720945 QCP720905:QCP720945 QML720905:QML720945 QWH720905:QWH720945 RGD720905:RGD720945 RPZ720905:RPZ720945 RZV720905:RZV720945 SJR720905:SJR720945 STN720905:STN720945 TDJ720905:TDJ720945 TNF720905:TNF720945 TXB720905:TXB720945 UGX720905:UGX720945 UQT720905:UQT720945 VAP720905:VAP720945 VKL720905:VKL720945 VUH720905:VUH720945 WED720905:WED720945 WNZ720905:WNZ720945 WXV720905:WXV720945 BN786441:BN786481 LJ786441:LJ786481 VF786441:VF786481 AFB786441:AFB786481 AOX786441:AOX786481 AYT786441:AYT786481 BIP786441:BIP786481 BSL786441:BSL786481 CCH786441:CCH786481 CMD786441:CMD786481 CVZ786441:CVZ786481 DFV786441:DFV786481 DPR786441:DPR786481 DZN786441:DZN786481 EJJ786441:EJJ786481 ETF786441:ETF786481 FDB786441:FDB786481 FMX786441:FMX786481 FWT786441:FWT786481 GGP786441:GGP786481 GQL786441:GQL786481 HAH786441:HAH786481 HKD786441:HKD786481 HTZ786441:HTZ786481 IDV786441:IDV786481 INR786441:INR786481 IXN786441:IXN786481 JHJ786441:JHJ786481 JRF786441:JRF786481 KBB786441:KBB786481 KKX786441:KKX786481 KUT786441:KUT786481 LEP786441:LEP786481 LOL786441:LOL786481 LYH786441:LYH786481 MID786441:MID786481 MRZ786441:MRZ786481 NBV786441:NBV786481 NLR786441:NLR786481 NVN786441:NVN786481 OFJ786441:OFJ786481 OPF786441:OPF786481 OZB786441:OZB786481 PIX786441:PIX786481 PST786441:PST786481 QCP786441:QCP786481 QML786441:QML786481 QWH786441:QWH786481 RGD786441:RGD786481 RPZ786441:RPZ786481 RZV786441:RZV786481 SJR786441:SJR786481 STN786441:STN786481 TDJ786441:TDJ786481 TNF786441:TNF786481 TXB786441:TXB786481 UGX786441:UGX786481 UQT786441:UQT786481 VAP786441:VAP786481 VKL786441:VKL786481 VUH786441:VUH786481 WED786441:WED786481 WNZ786441:WNZ786481 WXV786441:WXV786481 BN851977:BN852017 LJ851977:LJ852017 VF851977:VF852017 AFB851977:AFB852017 AOX851977:AOX852017 AYT851977:AYT852017 BIP851977:BIP852017 BSL851977:BSL852017 CCH851977:CCH852017 CMD851977:CMD852017 CVZ851977:CVZ852017 DFV851977:DFV852017 DPR851977:DPR852017 DZN851977:DZN852017 EJJ851977:EJJ852017 ETF851977:ETF852017 FDB851977:FDB852017 FMX851977:FMX852017 FWT851977:FWT852017 GGP851977:GGP852017 GQL851977:GQL852017 HAH851977:HAH852017 HKD851977:HKD852017 HTZ851977:HTZ852017 IDV851977:IDV852017 INR851977:INR852017 IXN851977:IXN852017 JHJ851977:JHJ852017 JRF851977:JRF852017 KBB851977:KBB852017 KKX851977:KKX852017 KUT851977:KUT852017 LEP851977:LEP852017 LOL851977:LOL852017 LYH851977:LYH852017 MID851977:MID852017 MRZ851977:MRZ852017 NBV851977:NBV852017 NLR851977:NLR852017 NVN851977:NVN852017 OFJ851977:OFJ852017 OPF851977:OPF852017 OZB851977:OZB852017 PIX851977:PIX852017 PST851977:PST852017 QCP851977:QCP852017 QML851977:QML852017 QWH851977:QWH852017 RGD851977:RGD852017 RPZ851977:RPZ852017 RZV851977:RZV852017 SJR851977:SJR852017 STN851977:STN852017 TDJ851977:TDJ852017 TNF851977:TNF852017 TXB851977:TXB852017 UGX851977:UGX852017 UQT851977:UQT852017 VAP851977:VAP852017 VKL851977:VKL852017 VUH851977:VUH852017 WED851977:WED852017 WNZ851977:WNZ852017 WXV851977:WXV852017 BN917513:BN917553 LJ917513:LJ917553 VF917513:VF917553 AFB917513:AFB917553 AOX917513:AOX917553 AYT917513:AYT917553 BIP917513:BIP917553 BSL917513:BSL917553 CCH917513:CCH917553 CMD917513:CMD917553 CVZ917513:CVZ917553 DFV917513:DFV917553 DPR917513:DPR917553 DZN917513:DZN917553 EJJ917513:EJJ917553 ETF917513:ETF917553 FDB917513:FDB917553 FMX917513:FMX917553 FWT917513:FWT917553 GGP917513:GGP917553 GQL917513:GQL917553 HAH917513:HAH917553 HKD917513:HKD917553 HTZ917513:HTZ917553 IDV917513:IDV917553 INR917513:INR917553 IXN917513:IXN917553 JHJ917513:JHJ917553 JRF917513:JRF917553 KBB917513:KBB917553 KKX917513:KKX917553 KUT917513:KUT917553 LEP917513:LEP917553 LOL917513:LOL917553 LYH917513:LYH917553 MID917513:MID917553 MRZ917513:MRZ917553 NBV917513:NBV917553 NLR917513:NLR917553 NVN917513:NVN917553 OFJ917513:OFJ917553 OPF917513:OPF917553 OZB917513:OZB917553 PIX917513:PIX917553 PST917513:PST917553 QCP917513:QCP917553 QML917513:QML917553 QWH917513:QWH917553 RGD917513:RGD917553 RPZ917513:RPZ917553 RZV917513:RZV917553 SJR917513:SJR917553 STN917513:STN917553 TDJ917513:TDJ917553 TNF917513:TNF917553 TXB917513:TXB917553 UGX917513:UGX917553 UQT917513:UQT917553 VAP917513:VAP917553 VKL917513:VKL917553 VUH917513:VUH917553 WED917513:WED917553 WNZ917513:WNZ917553 WXV917513:WXV917553 BN983049:BN983089 LJ983049:LJ983089 VF983049:VF983089 AFB983049:AFB983089 AOX983049:AOX983089 AYT983049:AYT983089 BIP983049:BIP983089 BSL983049:BSL983089 CCH983049:CCH983089 CMD983049:CMD983089 CVZ983049:CVZ983089 DFV983049:DFV983089 DPR983049:DPR983089 DZN983049:DZN983089 EJJ983049:EJJ983089 ETF983049:ETF983089 FDB983049:FDB983089 FMX983049:FMX983089 FWT983049:FWT983089 GGP983049:GGP983089 GQL983049:GQL983089 HAH983049:HAH983089 HKD983049:HKD983089 HTZ983049:HTZ983089 IDV983049:IDV983089 INR983049:INR983089 IXN983049:IXN983089 JHJ983049:JHJ983089 JRF983049:JRF983089 KBB983049:KBB983089 KKX983049:KKX983089 KUT983049:KUT983089 LEP983049:LEP983089 LOL983049:LOL983089 LYH983049:LYH983089 MID983049:MID983089 MRZ983049:MRZ983089 NBV983049:NBV983089 NLR983049:NLR983089 NVN983049:NVN983089 OFJ983049:OFJ983089 OPF983049:OPF983089 OZB983049:OZB983089 PIX983049:PIX983089 PST983049:PST983089 QCP983049:QCP983089 QML983049:QML983089 QWH983049:QWH983089 RGD983049:RGD983089 RPZ983049:RPZ983089 RZV983049:RZV983089 SJR983049:SJR983089 STN983049:STN983089 TDJ983049:TDJ983089 TNF983049:TNF983089 TXB983049:TXB983089 UGX983049:UGX983089 UQT983049:UQT983089 VAP983049:VAP983089 VKL983049:VKL983089 VUH983049:VUH983089 WED983049:WED983089 WNZ983049:WNZ983089 WXV983049:WXV983089">
      <formula1>Efecto</formula1>
    </dataValidation>
    <dataValidation allowBlank="1" showInputMessage="1" showErrorMessage="1" error="mayor 1" sqref="BO9:BP49 LK9:LL49 VG9:VH49 AFC9:AFD49 AOY9:AOZ49 AYU9:AYV49 BIQ9:BIR49 BSM9:BSN49 CCI9:CCJ49 CME9:CMF49 CWA9:CWB49 DFW9:DFX49 DPS9:DPT49 DZO9:DZP49 EJK9:EJL49 ETG9:ETH49 FDC9:FDD49 FMY9:FMZ49 FWU9:FWV49 GGQ9:GGR49 GQM9:GQN49 HAI9:HAJ49 HKE9:HKF49 HUA9:HUB49 IDW9:IDX49 INS9:INT49 IXO9:IXP49 JHK9:JHL49 JRG9:JRH49 KBC9:KBD49 KKY9:KKZ49 KUU9:KUV49 LEQ9:LER49 LOM9:LON49 LYI9:LYJ49 MIE9:MIF49 MSA9:MSB49 NBW9:NBX49 NLS9:NLT49 NVO9:NVP49 OFK9:OFL49 OPG9:OPH49 OZC9:OZD49 PIY9:PIZ49 PSU9:PSV49 QCQ9:QCR49 QMM9:QMN49 QWI9:QWJ49 RGE9:RGF49 RQA9:RQB49 RZW9:RZX49 SJS9:SJT49 STO9:STP49 TDK9:TDL49 TNG9:TNH49 TXC9:TXD49 UGY9:UGZ49 UQU9:UQV49 VAQ9:VAR49 VKM9:VKN49 VUI9:VUJ49 WEE9:WEF49 WOA9:WOB49 WXW9:WXX49 BO65545:BP65585 LK65545:LL65585 VG65545:VH65585 AFC65545:AFD65585 AOY65545:AOZ65585 AYU65545:AYV65585 BIQ65545:BIR65585 BSM65545:BSN65585 CCI65545:CCJ65585 CME65545:CMF65585 CWA65545:CWB65585 DFW65545:DFX65585 DPS65545:DPT65585 DZO65545:DZP65585 EJK65545:EJL65585 ETG65545:ETH65585 FDC65545:FDD65585 FMY65545:FMZ65585 FWU65545:FWV65585 GGQ65545:GGR65585 GQM65545:GQN65585 HAI65545:HAJ65585 HKE65545:HKF65585 HUA65545:HUB65585 IDW65545:IDX65585 INS65545:INT65585 IXO65545:IXP65585 JHK65545:JHL65585 JRG65545:JRH65585 KBC65545:KBD65585 KKY65545:KKZ65585 KUU65545:KUV65585 LEQ65545:LER65585 LOM65545:LON65585 LYI65545:LYJ65585 MIE65545:MIF65585 MSA65545:MSB65585 NBW65545:NBX65585 NLS65545:NLT65585 NVO65545:NVP65585 OFK65545:OFL65585 OPG65545:OPH65585 OZC65545:OZD65585 PIY65545:PIZ65585 PSU65545:PSV65585 QCQ65545:QCR65585 QMM65545:QMN65585 QWI65545:QWJ65585 RGE65545:RGF65585 RQA65545:RQB65585 RZW65545:RZX65585 SJS65545:SJT65585 STO65545:STP65585 TDK65545:TDL65585 TNG65545:TNH65585 TXC65545:TXD65585 UGY65545:UGZ65585 UQU65545:UQV65585 VAQ65545:VAR65585 VKM65545:VKN65585 VUI65545:VUJ65585 WEE65545:WEF65585 WOA65545:WOB65585 WXW65545:WXX65585 BO131081:BP131121 LK131081:LL131121 VG131081:VH131121 AFC131081:AFD131121 AOY131081:AOZ131121 AYU131081:AYV131121 BIQ131081:BIR131121 BSM131081:BSN131121 CCI131081:CCJ131121 CME131081:CMF131121 CWA131081:CWB131121 DFW131081:DFX131121 DPS131081:DPT131121 DZO131081:DZP131121 EJK131081:EJL131121 ETG131081:ETH131121 FDC131081:FDD131121 FMY131081:FMZ131121 FWU131081:FWV131121 GGQ131081:GGR131121 GQM131081:GQN131121 HAI131081:HAJ131121 HKE131081:HKF131121 HUA131081:HUB131121 IDW131081:IDX131121 INS131081:INT131121 IXO131081:IXP131121 JHK131081:JHL131121 JRG131081:JRH131121 KBC131081:KBD131121 KKY131081:KKZ131121 KUU131081:KUV131121 LEQ131081:LER131121 LOM131081:LON131121 LYI131081:LYJ131121 MIE131081:MIF131121 MSA131081:MSB131121 NBW131081:NBX131121 NLS131081:NLT131121 NVO131081:NVP131121 OFK131081:OFL131121 OPG131081:OPH131121 OZC131081:OZD131121 PIY131081:PIZ131121 PSU131081:PSV131121 QCQ131081:QCR131121 QMM131081:QMN131121 QWI131081:QWJ131121 RGE131081:RGF131121 RQA131081:RQB131121 RZW131081:RZX131121 SJS131081:SJT131121 STO131081:STP131121 TDK131081:TDL131121 TNG131081:TNH131121 TXC131081:TXD131121 UGY131081:UGZ131121 UQU131081:UQV131121 VAQ131081:VAR131121 VKM131081:VKN131121 VUI131081:VUJ131121 WEE131081:WEF131121 WOA131081:WOB131121 WXW131081:WXX131121 BO196617:BP196657 LK196617:LL196657 VG196617:VH196657 AFC196617:AFD196657 AOY196617:AOZ196657 AYU196617:AYV196657 BIQ196617:BIR196657 BSM196617:BSN196657 CCI196617:CCJ196657 CME196617:CMF196657 CWA196617:CWB196657 DFW196617:DFX196657 DPS196617:DPT196657 DZO196617:DZP196657 EJK196617:EJL196657 ETG196617:ETH196657 FDC196617:FDD196657 FMY196617:FMZ196657 FWU196617:FWV196657 GGQ196617:GGR196657 GQM196617:GQN196657 HAI196617:HAJ196657 HKE196617:HKF196657 HUA196617:HUB196657 IDW196617:IDX196657 INS196617:INT196657 IXO196617:IXP196657 JHK196617:JHL196657 JRG196617:JRH196657 KBC196617:KBD196657 KKY196617:KKZ196657 KUU196617:KUV196657 LEQ196617:LER196657 LOM196617:LON196657 LYI196617:LYJ196657 MIE196617:MIF196657 MSA196617:MSB196657 NBW196617:NBX196657 NLS196617:NLT196657 NVO196617:NVP196657 OFK196617:OFL196657 OPG196617:OPH196657 OZC196617:OZD196657 PIY196617:PIZ196657 PSU196617:PSV196657 QCQ196617:QCR196657 QMM196617:QMN196657 QWI196617:QWJ196657 RGE196617:RGF196657 RQA196617:RQB196657 RZW196617:RZX196657 SJS196617:SJT196657 STO196617:STP196657 TDK196617:TDL196657 TNG196617:TNH196657 TXC196617:TXD196657 UGY196617:UGZ196657 UQU196617:UQV196657 VAQ196617:VAR196657 VKM196617:VKN196657 VUI196617:VUJ196657 WEE196617:WEF196657 WOA196617:WOB196657 WXW196617:WXX196657 BO262153:BP262193 LK262153:LL262193 VG262153:VH262193 AFC262153:AFD262193 AOY262153:AOZ262193 AYU262153:AYV262193 BIQ262153:BIR262193 BSM262153:BSN262193 CCI262153:CCJ262193 CME262153:CMF262193 CWA262153:CWB262193 DFW262153:DFX262193 DPS262153:DPT262193 DZO262153:DZP262193 EJK262153:EJL262193 ETG262153:ETH262193 FDC262153:FDD262193 FMY262153:FMZ262193 FWU262153:FWV262193 GGQ262153:GGR262193 GQM262153:GQN262193 HAI262153:HAJ262193 HKE262153:HKF262193 HUA262153:HUB262193 IDW262153:IDX262193 INS262153:INT262193 IXO262153:IXP262193 JHK262153:JHL262193 JRG262153:JRH262193 KBC262153:KBD262193 KKY262153:KKZ262193 KUU262153:KUV262193 LEQ262153:LER262193 LOM262153:LON262193 LYI262153:LYJ262193 MIE262153:MIF262193 MSA262153:MSB262193 NBW262153:NBX262193 NLS262153:NLT262193 NVO262153:NVP262193 OFK262153:OFL262193 OPG262153:OPH262193 OZC262153:OZD262193 PIY262153:PIZ262193 PSU262153:PSV262193 QCQ262153:QCR262193 QMM262153:QMN262193 QWI262153:QWJ262193 RGE262153:RGF262193 RQA262153:RQB262193 RZW262153:RZX262193 SJS262153:SJT262193 STO262153:STP262193 TDK262153:TDL262193 TNG262153:TNH262193 TXC262153:TXD262193 UGY262153:UGZ262193 UQU262153:UQV262193 VAQ262153:VAR262193 VKM262153:VKN262193 VUI262153:VUJ262193 WEE262153:WEF262193 WOA262153:WOB262193 WXW262153:WXX262193 BO327689:BP327729 LK327689:LL327729 VG327689:VH327729 AFC327689:AFD327729 AOY327689:AOZ327729 AYU327689:AYV327729 BIQ327689:BIR327729 BSM327689:BSN327729 CCI327689:CCJ327729 CME327689:CMF327729 CWA327689:CWB327729 DFW327689:DFX327729 DPS327689:DPT327729 DZO327689:DZP327729 EJK327689:EJL327729 ETG327689:ETH327729 FDC327689:FDD327729 FMY327689:FMZ327729 FWU327689:FWV327729 GGQ327689:GGR327729 GQM327689:GQN327729 HAI327689:HAJ327729 HKE327689:HKF327729 HUA327689:HUB327729 IDW327689:IDX327729 INS327689:INT327729 IXO327689:IXP327729 JHK327689:JHL327729 JRG327689:JRH327729 KBC327689:KBD327729 KKY327689:KKZ327729 KUU327689:KUV327729 LEQ327689:LER327729 LOM327689:LON327729 LYI327689:LYJ327729 MIE327689:MIF327729 MSA327689:MSB327729 NBW327689:NBX327729 NLS327689:NLT327729 NVO327689:NVP327729 OFK327689:OFL327729 OPG327689:OPH327729 OZC327689:OZD327729 PIY327689:PIZ327729 PSU327689:PSV327729 QCQ327689:QCR327729 QMM327689:QMN327729 QWI327689:QWJ327729 RGE327689:RGF327729 RQA327689:RQB327729 RZW327689:RZX327729 SJS327689:SJT327729 STO327689:STP327729 TDK327689:TDL327729 TNG327689:TNH327729 TXC327689:TXD327729 UGY327689:UGZ327729 UQU327689:UQV327729 VAQ327689:VAR327729 VKM327689:VKN327729 VUI327689:VUJ327729 WEE327689:WEF327729 WOA327689:WOB327729 WXW327689:WXX327729 BO393225:BP393265 LK393225:LL393265 VG393225:VH393265 AFC393225:AFD393265 AOY393225:AOZ393265 AYU393225:AYV393265 BIQ393225:BIR393265 BSM393225:BSN393265 CCI393225:CCJ393265 CME393225:CMF393265 CWA393225:CWB393265 DFW393225:DFX393265 DPS393225:DPT393265 DZO393225:DZP393265 EJK393225:EJL393265 ETG393225:ETH393265 FDC393225:FDD393265 FMY393225:FMZ393265 FWU393225:FWV393265 GGQ393225:GGR393265 GQM393225:GQN393265 HAI393225:HAJ393265 HKE393225:HKF393265 HUA393225:HUB393265 IDW393225:IDX393265 INS393225:INT393265 IXO393225:IXP393265 JHK393225:JHL393265 JRG393225:JRH393265 KBC393225:KBD393265 KKY393225:KKZ393265 KUU393225:KUV393265 LEQ393225:LER393265 LOM393225:LON393265 LYI393225:LYJ393265 MIE393225:MIF393265 MSA393225:MSB393265 NBW393225:NBX393265 NLS393225:NLT393265 NVO393225:NVP393265 OFK393225:OFL393265 OPG393225:OPH393265 OZC393225:OZD393265 PIY393225:PIZ393265 PSU393225:PSV393265 QCQ393225:QCR393265 QMM393225:QMN393265 QWI393225:QWJ393265 RGE393225:RGF393265 RQA393225:RQB393265 RZW393225:RZX393265 SJS393225:SJT393265 STO393225:STP393265 TDK393225:TDL393265 TNG393225:TNH393265 TXC393225:TXD393265 UGY393225:UGZ393265 UQU393225:UQV393265 VAQ393225:VAR393265 VKM393225:VKN393265 VUI393225:VUJ393265 WEE393225:WEF393265 WOA393225:WOB393265 WXW393225:WXX393265 BO458761:BP458801 LK458761:LL458801 VG458761:VH458801 AFC458761:AFD458801 AOY458761:AOZ458801 AYU458761:AYV458801 BIQ458761:BIR458801 BSM458761:BSN458801 CCI458761:CCJ458801 CME458761:CMF458801 CWA458761:CWB458801 DFW458761:DFX458801 DPS458761:DPT458801 DZO458761:DZP458801 EJK458761:EJL458801 ETG458761:ETH458801 FDC458761:FDD458801 FMY458761:FMZ458801 FWU458761:FWV458801 GGQ458761:GGR458801 GQM458761:GQN458801 HAI458761:HAJ458801 HKE458761:HKF458801 HUA458761:HUB458801 IDW458761:IDX458801 INS458761:INT458801 IXO458761:IXP458801 JHK458761:JHL458801 JRG458761:JRH458801 KBC458761:KBD458801 KKY458761:KKZ458801 KUU458761:KUV458801 LEQ458761:LER458801 LOM458761:LON458801 LYI458761:LYJ458801 MIE458761:MIF458801 MSA458761:MSB458801 NBW458761:NBX458801 NLS458761:NLT458801 NVO458761:NVP458801 OFK458761:OFL458801 OPG458761:OPH458801 OZC458761:OZD458801 PIY458761:PIZ458801 PSU458761:PSV458801 QCQ458761:QCR458801 QMM458761:QMN458801 QWI458761:QWJ458801 RGE458761:RGF458801 RQA458761:RQB458801 RZW458761:RZX458801 SJS458761:SJT458801 STO458761:STP458801 TDK458761:TDL458801 TNG458761:TNH458801 TXC458761:TXD458801 UGY458761:UGZ458801 UQU458761:UQV458801 VAQ458761:VAR458801 VKM458761:VKN458801 VUI458761:VUJ458801 WEE458761:WEF458801 WOA458761:WOB458801 WXW458761:WXX458801 BO524297:BP524337 LK524297:LL524337 VG524297:VH524337 AFC524297:AFD524337 AOY524297:AOZ524337 AYU524297:AYV524337 BIQ524297:BIR524337 BSM524297:BSN524337 CCI524297:CCJ524337 CME524297:CMF524337 CWA524297:CWB524337 DFW524297:DFX524337 DPS524297:DPT524337 DZO524297:DZP524337 EJK524297:EJL524337 ETG524297:ETH524337 FDC524297:FDD524337 FMY524297:FMZ524337 FWU524297:FWV524337 GGQ524297:GGR524337 GQM524297:GQN524337 HAI524297:HAJ524337 HKE524297:HKF524337 HUA524297:HUB524337 IDW524297:IDX524337 INS524297:INT524337 IXO524297:IXP524337 JHK524297:JHL524337 JRG524297:JRH524337 KBC524297:KBD524337 KKY524297:KKZ524337 KUU524297:KUV524337 LEQ524297:LER524337 LOM524297:LON524337 LYI524297:LYJ524337 MIE524297:MIF524337 MSA524297:MSB524337 NBW524297:NBX524337 NLS524297:NLT524337 NVO524297:NVP524337 OFK524297:OFL524337 OPG524297:OPH524337 OZC524297:OZD524337 PIY524297:PIZ524337 PSU524297:PSV524337 QCQ524297:QCR524337 QMM524297:QMN524337 QWI524297:QWJ524337 RGE524297:RGF524337 RQA524297:RQB524337 RZW524297:RZX524337 SJS524297:SJT524337 STO524297:STP524337 TDK524297:TDL524337 TNG524297:TNH524337 TXC524297:TXD524337 UGY524297:UGZ524337 UQU524297:UQV524337 VAQ524297:VAR524337 VKM524297:VKN524337 VUI524297:VUJ524337 WEE524297:WEF524337 WOA524297:WOB524337 WXW524297:WXX524337 BO589833:BP589873 LK589833:LL589873 VG589833:VH589873 AFC589833:AFD589873 AOY589833:AOZ589873 AYU589833:AYV589873 BIQ589833:BIR589873 BSM589833:BSN589873 CCI589833:CCJ589873 CME589833:CMF589873 CWA589833:CWB589873 DFW589833:DFX589873 DPS589833:DPT589873 DZO589833:DZP589873 EJK589833:EJL589873 ETG589833:ETH589873 FDC589833:FDD589873 FMY589833:FMZ589873 FWU589833:FWV589873 GGQ589833:GGR589873 GQM589833:GQN589873 HAI589833:HAJ589873 HKE589833:HKF589873 HUA589833:HUB589873 IDW589833:IDX589873 INS589833:INT589873 IXO589833:IXP589873 JHK589833:JHL589873 JRG589833:JRH589873 KBC589833:KBD589873 KKY589833:KKZ589873 KUU589833:KUV589873 LEQ589833:LER589873 LOM589833:LON589873 LYI589833:LYJ589873 MIE589833:MIF589873 MSA589833:MSB589873 NBW589833:NBX589873 NLS589833:NLT589873 NVO589833:NVP589873 OFK589833:OFL589873 OPG589833:OPH589873 OZC589833:OZD589873 PIY589833:PIZ589873 PSU589833:PSV589873 QCQ589833:QCR589873 QMM589833:QMN589873 QWI589833:QWJ589873 RGE589833:RGF589873 RQA589833:RQB589873 RZW589833:RZX589873 SJS589833:SJT589873 STO589833:STP589873 TDK589833:TDL589873 TNG589833:TNH589873 TXC589833:TXD589873 UGY589833:UGZ589873 UQU589833:UQV589873 VAQ589833:VAR589873 VKM589833:VKN589873 VUI589833:VUJ589873 WEE589833:WEF589873 WOA589833:WOB589873 WXW589833:WXX589873 BO655369:BP655409 LK655369:LL655409 VG655369:VH655409 AFC655369:AFD655409 AOY655369:AOZ655409 AYU655369:AYV655409 BIQ655369:BIR655409 BSM655369:BSN655409 CCI655369:CCJ655409 CME655369:CMF655409 CWA655369:CWB655409 DFW655369:DFX655409 DPS655369:DPT655409 DZO655369:DZP655409 EJK655369:EJL655409 ETG655369:ETH655409 FDC655369:FDD655409 FMY655369:FMZ655409 FWU655369:FWV655409 GGQ655369:GGR655409 GQM655369:GQN655409 HAI655369:HAJ655409 HKE655369:HKF655409 HUA655369:HUB655409 IDW655369:IDX655409 INS655369:INT655409 IXO655369:IXP655409 JHK655369:JHL655409 JRG655369:JRH655409 KBC655369:KBD655409 KKY655369:KKZ655409 KUU655369:KUV655409 LEQ655369:LER655409 LOM655369:LON655409 LYI655369:LYJ655409 MIE655369:MIF655409 MSA655369:MSB655409 NBW655369:NBX655409 NLS655369:NLT655409 NVO655369:NVP655409 OFK655369:OFL655409 OPG655369:OPH655409 OZC655369:OZD655409 PIY655369:PIZ655409 PSU655369:PSV655409 QCQ655369:QCR655409 QMM655369:QMN655409 QWI655369:QWJ655409 RGE655369:RGF655409 RQA655369:RQB655409 RZW655369:RZX655409 SJS655369:SJT655409 STO655369:STP655409 TDK655369:TDL655409 TNG655369:TNH655409 TXC655369:TXD655409 UGY655369:UGZ655409 UQU655369:UQV655409 VAQ655369:VAR655409 VKM655369:VKN655409 VUI655369:VUJ655409 WEE655369:WEF655409 WOA655369:WOB655409 WXW655369:WXX655409 BO720905:BP720945 LK720905:LL720945 VG720905:VH720945 AFC720905:AFD720945 AOY720905:AOZ720945 AYU720905:AYV720945 BIQ720905:BIR720945 BSM720905:BSN720945 CCI720905:CCJ720945 CME720905:CMF720945 CWA720905:CWB720945 DFW720905:DFX720945 DPS720905:DPT720945 DZO720905:DZP720945 EJK720905:EJL720945 ETG720905:ETH720945 FDC720905:FDD720945 FMY720905:FMZ720945 FWU720905:FWV720945 GGQ720905:GGR720945 GQM720905:GQN720945 HAI720905:HAJ720945 HKE720905:HKF720945 HUA720905:HUB720945 IDW720905:IDX720945 INS720905:INT720945 IXO720905:IXP720945 JHK720905:JHL720945 JRG720905:JRH720945 KBC720905:KBD720945 KKY720905:KKZ720945 KUU720905:KUV720945 LEQ720905:LER720945 LOM720905:LON720945 LYI720905:LYJ720945 MIE720905:MIF720945 MSA720905:MSB720945 NBW720905:NBX720945 NLS720905:NLT720945 NVO720905:NVP720945 OFK720905:OFL720945 OPG720905:OPH720945 OZC720905:OZD720945 PIY720905:PIZ720945 PSU720905:PSV720945 QCQ720905:QCR720945 QMM720905:QMN720945 QWI720905:QWJ720945 RGE720905:RGF720945 RQA720905:RQB720945 RZW720905:RZX720945 SJS720905:SJT720945 STO720905:STP720945 TDK720905:TDL720945 TNG720905:TNH720945 TXC720905:TXD720945 UGY720905:UGZ720945 UQU720905:UQV720945 VAQ720905:VAR720945 VKM720905:VKN720945 VUI720905:VUJ720945 WEE720905:WEF720945 WOA720905:WOB720945 WXW720905:WXX720945 BO786441:BP786481 LK786441:LL786481 VG786441:VH786481 AFC786441:AFD786481 AOY786441:AOZ786481 AYU786441:AYV786481 BIQ786441:BIR786481 BSM786441:BSN786481 CCI786441:CCJ786481 CME786441:CMF786481 CWA786441:CWB786481 DFW786441:DFX786481 DPS786441:DPT786481 DZO786441:DZP786481 EJK786441:EJL786481 ETG786441:ETH786481 FDC786441:FDD786481 FMY786441:FMZ786481 FWU786441:FWV786481 GGQ786441:GGR786481 GQM786441:GQN786481 HAI786441:HAJ786481 HKE786441:HKF786481 HUA786441:HUB786481 IDW786441:IDX786481 INS786441:INT786481 IXO786441:IXP786481 JHK786441:JHL786481 JRG786441:JRH786481 KBC786441:KBD786481 KKY786441:KKZ786481 KUU786441:KUV786481 LEQ786441:LER786481 LOM786441:LON786481 LYI786441:LYJ786481 MIE786441:MIF786481 MSA786441:MSB786481 NBW786441:NBX786481 NLS786441:NLT786481 NVO786441:NVP786481 OFK786441:OFL786481 OPG786441:OPH786481 OZC786441:OZD786481 PIY786441:PIZ786481 PSU786441:PSV786481 QCQ786441:QCR786481 QMM786441:QMN786481 QWI786441:QWJ786481 RGE786441:RGF786481 RQA786441:RQB786481 RZW786441:RZX786481 SJS786441:SJT786481 STO786441:STP786481 TDK786441:TDL786481 TNG786441:TNH786481 TXC786441:TXD786481 UGY786441:UGZ786481 UQU786441:UQV786481 VAQ786441:VAR786481 VKM786441:VKN786481 VUI786441:VUJ786481 WEE786441:WEF786481 WOA786441:WOB786481 WXW786441:WXX786481 BO851977:BP852017 LK851977:LL852017 VG851977:VH852017 AFC851977:AFD852017 AOY851977:AOZ852017 AYU851977:AYV852017 BIQ851977:BIR852017 BSM851977:BSN852017 CCI851977:CCJ852017 CME851977:CMF852017 CWA851977:CWB852017 DFW851977:DFX852017 DPS851977:DPT852017 DZO851977:DZP852017 EJK851977:EJL852017 ETG851977:ETH852017 FDC851977:FDD852017 FMY851977:FMZ852017 FWU851977:FWV852017 GGQ851977:GGR852017 GQM851977:GQN852017 HAI851977:HAJ852017 HKE851977:HKF852017 HUA851977:HUB852017 IDW851977:IDX852017 INS851977:INT852017 IXO851977:IXP852017 JHK851977:JHL852017 JRG851977:JRH852017 KBC851977:KBD852017 KKY851977:KKZ852017 KUU851977:KUV852017 LEQ851977:LER852017 LOM851977:LON852017 LYI851977:LYJ852017 MIE851977:MIF852017 MSA851977:MSB852017 NBW851977:NBX852017 NLS851977:NLT852017 NVO851977:NVP852017 OFK851977:OFL852017 OPG851977:OPH852017 OZC851977:OZD852017 PIY851977:PIZ852017 PSU851977:PSV852017 QCQ851977:QCR852017 QMM851977:QMN852017 QWI851977:QWJ852017 RGE851977:RGF852017 RQA851977:RQB852017 RZW851977:RZX852017 SJS851977:SJT852017 STO851977:STP852017 TDK851977:TDL852017 TNG851977:TNH852017 TXC851977:TXD852017 UGY851977:UGZ852017 UQU851977:UQV852017 VAQ851977:VAR852017 VKM851977:VKN852017 VUI851977:VUJ852017 WEE851977:WEF852017 WOA851977:WOB852017 WXW851977:WXX852017 BO917513:BP917553 LK917513:LL917553 VG917513:VH917553 AFC917513:AFD917553 AOY917513:AOZ917553 AYU917513:AYV917553 BIQ917513:BIR917553 BSM917513:BSN917553 CCI917513:CCJ917553 CME917513:CMF917553 CWA917513:CWB917553 DFW917513:DFX917553 DPS917513:DPT917553 DZO917513:DZP917553 EJK917513:EJL917553 ETG917513:ETH917553 FDC917513:FDD917553 FMY917513:FMZ917553 FWU917513:FWV917553 GGQ917513:GGR917553 GQM917513:GQN917553 HAI917513:HAJ917553 HKE917513:HKF917553 HUA917513:HUB917553 IDW917513:IDX917553 INS917513:INT917553 IXO917513:IXP917553 JHK917513:JHL917553 JRG917513:JRH917553 KBC917513:KBD917553 KKY917513:KKZ917553 KUU917513:KUV917553 LEQ917513:LER917553 LOM917513:LON917553 LYI917513:LYJ917553 MIE917513:MIF917553 MSA917513:MSB917553 NBW917513:NBX917553 NLS917513:NLT917553 NVO917513:NVP917553 OFK917513:OFL917553 OPG917513:OPH917553 OZC917513:OZD917553 PIY917513:PIZ917553 PSU917513:PSV917553 QCQ917513:QCR917553 QMM917513:QMN917553 QWI917513:QWJ917553 RGE917513:RGF917553 RQA917513:RQB917553 RZW917513:RZX917553 SJS917513:SJT917553 STO917513:STP917553 TDK917513:TDL917553 TNG917513:TNH917553 TXC917513:TXD917553 UGY917513:UGZ917553 UQU917513:UQV917553 VAQ917513:VAR917553 VKM917513:VKN917553 VUI917513:VUJ917553 WEE917513:WEF917553 WOA917513:WOB917553 WXW917513:WXX917553 BO983049:BP983089 LK983049:LL983089 VG983049:VH983089 AFC983049:AFD983089 AOY983049:AOZ983089 AYU983049:AYV983089 BIQ983049:BIR983089 BSM983049:BSN983089 CCI983049:CCJ983089 CME983049:CMF983089 CWA983049:CWB983089 DFW983049:DFX983089 DPS983049:DPT983089 DZO983049:DZP983089 EJK983049:EJL983089 ETG983049:ETH983089 FDC983049:FDD983089 FMY983049:FMZ983089 FWU983049:FWV983089 GGQ983049:GGR983089 GQM983049:GQN983089 HAI983049:HAJ983089 HKE983049:HKF983089 HUA983049:HUB983089 IDW983049:IDX983089 INS983049:INT983089 IXO983049:IXP983089 JHK983049:JHL983089 JRG983049:JRH983089 KBC983049:KBD983089 KKY983049:KKZ983089 KUU983049:KUV983089 LEQ983049:LER983089 LOM983049:LON983089 LYI983049:LYJ983089 MIE983049:MIF983089 MSA983049:MSB983089 NBW983049:NBX983089 NLS983049:NLT983089 NVO983049:NVP983089 OFK983049:OFL983089 OPG983049:OPH983089 OZC983049:OZD983089 PIY983049:PIZ983089 PSU983049:PSV983089 QCQ983049:QCR983089 QMM983049:QMN983089 QWI983049:QWJ983089 RGE983049:RGF983089 RQA983049:RQB983089 RZW983049:RZX983089 SJS983049:SJT983089 STO983049:STP983089 TDK983049:TDL983089 TNG983049:TNH983089 TXC983049:TXD983089 UGY983049:UGZ983089 UQU983049:UQV983089 VAQ983049:VAR983089 VKM983049:VKN983089 VUI983049:VUJ983089 WEE983049:WEF983089 WOA983049:WOB983089 WXW983049:WXX983089"/>
    <dataValidation type="list" showInputMessage="1" showErrorMessage="1" errorTitle="Rechazado" error="Solo son validadas las opciones de la lista" sqref="BM9:BM49 LI9:LI49 VE9:VE49 AFA9:AFA49 AOW9:AOW49 AYS9:AYS49 BIO9:BIO49 BSK9:BSK49 CCG9:CCG49 CMC9:CMC49 CVY9:CVY49 DFU9:DFU49 DPQ9:DPQ49 DZM9:DZM49 EJI9:EJI49 ETE9:ETE49 FDA9:FDA49 FMW9:FMW49 FWS9:FWS49 GGO9:GGO49 GQK9:GQK49 HAG9:HAG49 HKC9:HKC49 HTY9:HTY49 IDU9:IDU49 INQ9:INQ49 IXM9:IXM49 JHI9:JHI49 JRE9:JRE49 KBA9:KBA49 KKW9:KKW49 KUS9:KUS49 LEO9:LEO49 LOK9:LOK49 LYG9:LYG49 MIC9:MIC49 MRY9:MRY49 NBU9:NBU49 NLQ9:NLQ49 NVM9:NVM49 OFI9:OFI49 OPE9:OPE49 OZA9:OZA49 PIW9:PIW49 PSS9:PSS49 QCO9:QCO49 QMK9:QMK49 QWG9:QWG49 RGC9:RGC49 RPY9:RPY49 RZU9:RZU49 SJQ9:SJQ49 STM9:STM49 TDI9:TDI49 TNE9:TNE49 TXA9:TXA49 UGW9:UGW49 UQS9:UQS49 VAO9:VAO49 VKK9:VKK49 VUG9:VUG49 WEC9:WEC49 WNY9:WNY49 WXU9:WXU49 BM65545:BM65585 LI65545:LI65585 VE65545:VE65585 AFA65545:AFA65585 AOW65545:AOW65585 AYS65545:AYS65585 BIO65545:BIO65585 BSK65545:BSK65585 CCG65545:CCG65585 CMC65545:CMC65585 CVY65545:CVY65585 DFU65545:DFU65585 DPQ65545:DPQ65585 DZM65545:DZM65585 EJI65545:EJI65585 ETE65545:ETE65585 FDA65545:FDA65585 FMW65545:FMW65585 FWS65545:FWS65585 GGO65545:GGO65585 GQK65545:GQK65585 HAG65545:HAG65585 HKC65545:HKC65585 HTY65545:HTY65585 IDU65545:IDU65585 INQ65545:INQ65585 IXM65545:IXM65585 JHI65545:JHI65585 JRE65545:JRE65585 KBA65545:KBA65585 KKW65545:KKW65585 KUS65545:KUS65585 LEO65545:LEO65585 LOK65545:LOK65585 LYG65545:LYG65585 MIC65545:MIC65585 MRY65545:MRY65585 NBU65545:NBU65585 NLQ65545:NLQ65585 NVM65545:NVM65585 OFI65545:OFI65585 OPE65545:OPE65585 OZA65545:OZA65585 PIW65545:PIW65585 PSS65545:PSS65585 QCO65545:QCO65585 QMK65545:QMK65585 QWG65545:QWG65585 RGC65545:RGC65585 RPY65545:RPY65585 RZU65545:RZU65585 SJQ65545:SJQ65585 STM65545:STM65585 TDI65545:TDI65585 TNE65545:TNE65585 TXA65545:TXA65585 UGW65545:UGW65585 UQS65545:UQS65585 VAO65545:VAO65585 VKK65545:VKK65585 VUG65545:VUG65585 WEC65545:WEC65585 WNY65545:WNY65585 WXU65545:WXU65585 BM131081:BM131121 LI131081:LI131121 VE131081:VE131121 AFA131081:AFA131121 AOW131081:AOW131121 AYS131081:AYS131121 BIO131081:BIO131121 BSK131081:BSK131121 CCG131081:CCG131121 CMC131081:CMC131121 CVY131081:CVY131121 DFU131081:DFU131121 DPQ131081:DPQ131121 DZM131081:DZM131121 EJI131081:EJI131121 ETE131081:ETE131121 FDA131081:FDA131121 FMW131081:FMW131121 FWS131081:FWS131121 GGO131081:GGO131121 GQK131081:GQK131121 HAG131081:HAG131121 HKC131081:HKC131121 HTY131081:HTY131121 IDU131081:IDU131121 INQ131081:INQ131121 IXM131081:IXM131121 JHI131081:JHI131121 JRE131081:JRE131121 KBA131081:KBA131121 KKW131081:KKW131121 KUS131081:KUS131121 LEO131081:LEO131121 LOK131081:LOK131121 LYG131081:LYG131121 MIC131081:MIC131121 MRY131081:MRY131121 NBU131081:NBU131121 NLQ131081:NLQ131121 NVM131081:NVM131121 OFI131081:OFI131121 OPE131081:OPE131121 OZA131081:OZA131121 PIW131081:PIW131121 PSS131081:PSS131121 QCO131081:QCO131121 QMK131081:QMK131121 QWG131081:QWG131121 RGC131081:RGC131121 RPY131081:RPY131121 RZU131081:RZU131121 SJQ131081:SJQ131121 STM131081:STM131121 TDI131081:TDI131121 TNE131081:TNE131121 TXA131081:TXA131121 UGW131081:UGW131121 UQS131081:UQS131121 VAO131081:VAO131121 VKK131081:VKK131121 VUG131081:VUG131121 WEC131081:WEC131121 WNY131081:WNY131121 WXU131081:WXU131121 BM196617:BM196657 LI196617:LI196657 VE196617:VE196657 AFA196617:AFA196657 AOW196617:AOW196657 AYS196617:AYS196657 BIO196617:BIO196657 BSK196617:BSK196657 CCG196617:CCG196657 CMC196617:CMC196657 CVY196617:CVY196657 DFU196617:DFU196657 DPQ196617:DPQ196657 DZM196617:DZM196657 EJI196617:EJI196657 ETE196617:ETE196657 FDA196617:FDA196657 FMW196617:FMW196657 FWS196617:FWS196657 GGO196617:GGO196657 GQK196617:GQK196657 HAG196617:HAG196657 HKC196617:HKC196657 HTY196617:HTY196657 IDU196617:IDU196657 INQ196617:INQ196657 IXM196617:IXM196657 JHI196617:JHI196657 JRE196617:JRE196657 KBA196617:KBA196657 KKW196617:KKW196657 KUS196617:KUS196657 LEO196617:LEO196657 LOK196617:LOK196657 LYG196617:LYG196657 MIC196617:MIC196657 MRY196617:MRY196657 NBU196617:NBU196657 NLQ196617:NLQ196657 NVM196617:NVM196657 OFI196617:OFI196657 OPE196617:OPE196657 OZA196617:OZA196657 PIW196617:PIW196657 PSS196617:PSS196657 QCO196617:QCO196657 QMK196617:QMK196657 QWG196617:QWG196657 RGC196617:RGC196657 RPY196617:RPY196657 RZU196617:RZU196657 SJQ196617:SJQ196657 STM196617:STM196657 TDI196617:TDI196657 TNE196617:TNE196657 TXA196617:TXA196657 UGW196617:UGW196657 UQS196617:UQS196657 VAO196617:VAO196657 VKK196617:VKK196657 VUG196617:VUG196657 WEC196617:WEC196657 WNY196617:WNY196657 WXU196617:WXU196657 BM262153:BM262193 LI262153:LI262193 VE262153:VE262193 AFA262153:AFA262193 AOW262153:AOW262193 AYS262153:AYS262193 BIO262153:BIO262193 BSK262153:BSK262193 CCG262153:CCG262193 CMC262153:CMC262193 CVY262153:CVY262193 DFU262153:DFU262193 DPQ262153:DPQ262193 DZM262153:DZM262193 EJI262153:EJI262193 ETE262153:ETE262193 FDA262153:FDA262193 FMW262153:FMW262193 FWS262153:FWS262193 GGO262153:GGO262193 GQK262153:GQK262193 HAG262153:HAG262193 HKC262153:HKC262193 HTY262153:HTY262193 IDU262153:IDU262193 INQ262153:INQ262193 IXM262153:IXM262193 JHI262153:JHI262193 JRE262153:JRE262193 KBA262153:KBA262193 KKW262153:KKW262193 KUS262153:KUS262193 LEO262153:LEO262193 LOK262153:LOK262193 LYG262153:LYG262193 MIC262153:MIC262193 MRY262153:MRY262193 NBU262153:NBU262193 NLQ262153:NLQ262193 NVM262153:NVM262193 OFI262153:OFI262193 OPE262153:OPE262193 OZA262153:OZA262193 PIW262153:PIW262193 PSS262153:PSS262193 QCO262153:QCO262193 QMK262153:QMK262193 QWG262153:QWG262193 RGC262153:RGC262193 RPY262153:RPY262193 RZU262153:RZU262193 SJQ262153:SJQ262193 STM262153:STM262193 TDI262153:TDI262193 TNE262153:TNE262193 TXA262153:TXA262193 UGW262153:UGW262193 UQS262153:UQS262193 VAO262153:VAO262193 VKK262153:VKK262193 VUG262153:VUG262193 WEC262153:WEC262193 WNY262153:WNY262193 WXU262153:WXU262193 BM327689:BM327729 LI327689:LI327729 VE327689:VE327729 AFA327689:AFA327729 AOW327689:AOW327729 AYS327689:AYS327729 BIO327689:BIO327729 BSK327689:BSK327729 CCG327689:CCG327729 CMC327689:CMC327729 CVY327689:CVY327729 DFU327689:DFU327729 DPQ327689:DPQ327729 DZM327689:DZM327729 EJI327689:EJI327729 ETE327689:ETE327729 FDA327689:FDA327729 FMW327689:FMW327729 FWS327689:FWS327729 GGO327689:GGO327729 GQK327689:GQK327729 HAG327689:HAG327729 HKC327689:HKC327729 HTY327689:HTY327729 IDU327689:IDU327729 INQ327689:INQ327729 IXM327689:IXM327729 JHI327689:JHI327729 JRE327689:JRE327729 KBA327689:KBA327729 KKW327689:KKW327729 KUS327689:KUS327729 LEO327689:LEO327729 LOK327689:LOK327729 LYG327689:LYG327729 MIC327689:MIC327729 MRY327689:MRY327729 NBU327689:NBU327729 NLQ327689:NLQ327729 NVM327689:NVM327729 OFI327689:OFI327729 OPE327689:OPE327729 OZA327689:OZA327729 PIW327689:PIW327729 PSS327689:PSS327729 QCO327689:QCO327729 QMK327689:QMK327729 QWG327689:QWG327729 RGC327689:RGC327729 RPY327689:RPY327729 RZU327689:RZU327729 SJQ327689:SJQ327729 STM327689:STM327729 TDI327689:TDI327729 TNE327689:TNE327729 TXA327689:TXA327729 UGW327689:UGW327729 UQS327689:UQS327729 VAO327689:VAO327729 VKK327689:VKK327729 VUG327689:VUG327729 WEC327689:WEC327729 WNY327689:WNY327729 WXU327689:WXU327729 BM393225:BM393265 LI393225:LI393265 VE393225:VE393265 AFA393225:AFA393265 AOW393225:AOW393265 AYS393225:AYS393265 BIO393225:BIO393265 BSK393225:BSK393265 CCG393225:CCG393265 CMC393225:CMC393265 CVY393225:CVY393265 DFU393225:DFU393265 DPQ393225:DPQ393265 DZM393225:DZM393265 EJI393225:EJI393265 ETE393225:ETE393265 FDA393225:FDA393265 FMW393225:FMW393265 FWS393225:FWS393265 GGO393225:GGO393265 GQK393225:GQK393265 HAG393225:HAG393265 HKC393225:HKC393265 HTY393225:HTY393265 IDU393225:IDU393265 INQ393225:INQ393265 IXM393225:IXM393265 JHI393225:JHI393265 JRE393225:JRE393265 KBA393225:KBA393265 KKW393225:KKW393265 KUS393225:KUS393265 LEO393225:LEO393265 LOK393225:LOK393265 LYG393225:LYG393265 MIC393225:MIC393265 MRY393225:MRY393265 NBU393225:NBU393265 NLQ393225:NLQ393265 NVM393225:NVM393265 OFI393225:OFI393265 OPE393225:OPE393265 OZA393225:OZA393265 PIW393225:PIW393265 PSS393225:PSS393265 QCO393225:QCO393265 QMK393225:QMK393265 QWG393225:QWG393265 RGC393225:RGC393265 RPY393225:RPY393265 RZU393225:RZU393265 SJQ393225:SJQ393265 STM393225:STM393265 TDI393225:TDI393265 TNE393225:TNE393265 TXA393225:TXA393265 UGW393225:UGW393265 UQS393225:UQS393265 VAO393225:VAO393265 VKK393225:VKK393265 VUG393225:VUG393265 WEC393225:WEC393265 WNY393225:WNY393265 WXU393225:WXU393265 BM458761:BM458801 LI458761:LI458801 VE458761:VE458801 AFA458761:AFA458801 AOW458761:AOW458801 AYS458761:AYS458801 BIO458761:BIO458801 BSK458761:BSK458801 CCG458761:CCG458801 CMC458761:CMC458801 CVY458761:CVY458801 DFU458761:DFU458801 DPQ458761:DPQ458801 DZM458761:DZM458801 EJI458761:EJI458801 ETE458761:ETE458801 FDA458761:FDA458801 FMW458761:FMW458801 FWS458761:FWS458801 GGO458761:GGO458801 GQK458761:GQK458801 HAG458761:HAG458801 HKC458761:HKC458801 HTY458761:HTY458801 IDU458761:IDU458801 INQ458761:INQ458801 IXM458761:IXM458801 JHI458761:JHI458801 JRE458761:JRE458801 KBA458761:KBA458801 KKW458761:KKW458801 KUS458761:KUS458801 LEO458761:LEO458801 LOK458761:LOK458801 LYG458761:LYG458801 MIC458761:MIC458801 MRY458761:MRY458801 NBU458761:NBU458801 NLQ458761:NLQ458801 NVM458761:NVM458801 OFI458761:OFI458801 OPE458761:OPE458801 OZA458761:OZA458801 PIW458761:PIW458801 PSS458761:PSS458801 QCO458761:QCO458801 QMK458761:QMK458801 QWG458761:QWG458801 RGC458761:RGC458801 RPY458761:RPY458801 RZU458761:RZU458801 SJQ458761:SJQ458801 STM458761:STM458801 TDI458761:TDI458801 TNE458761:TNE458801 TXA458761:TXA458801 UGW458761:UGW458801 UQS458761:UQS458801 VAO458761:VAO458801 VKK458761:VKK458801 VUG458761:VUG458801 WEC458761:WEC458801 WNY458761:WNY458801 WXU458761:WXU458801 BM524297:BM524337 LI524297:LI524337 VE524297:VE524337 AFA524297:AFA524337 AOW524297:AOW524337 AYS524297:AYS524337 BIO524297:BIO524337 BSK524297:BSK524337 CCG524297:CCG524337 CMC524297:CMC524337 CVY524297:CVY524337 DFU524297:DFU524337 DPQ524297:DPQ524337 DZM524297:DZM524337 EJI524297:EJI524337 ETE524297:ETE524337 FDA524297:FDA524337 FMW524297:FMW524337 FWS524297:FWS524337 GGO524297:GGO524337 GQK524297:GQK524337 HAG524297:HAG524337 HKC524297:HKC524337 HTY524297:HTY524337 IDU524297:IDU524337 INQ524297:INQ524337 IXM524297:IXM524337 JHI524297:JHI524337 JRE524297:JRE524337 KBA524297:KBA524337 KKW524297:KKW524337 KUS524297:KUS524337 LEO524297:LEO524337 LOK524297:LOK524337 LYG524297:LYG524337 MIC524297:MIC524337 MRY524297:MRY524337 NBU524297:NBU524337 NLQ524297:NLQ524337 NVM524297:NVM524337 OFI524297:OFI524337 OPE524297:OPE524337 OZA524297:OZA524337 PIW524297:PIW524337 PSS524297:PSS524337 QCO524297:QCO524337 QMK524297:QMK524337 QWG524297:QWG524337 RGC524297:RGC524337 RPY524297:RPY524337 RZU524297:RZU524337 SJQ524297:SJQ524337 STM524297:STM524337 TDI524297:TDI524337 TNE524297:TNE524337 TXA524297:TXA524337 UGW524297:UGW524337 UQS524297:UQS524337 VAO524297:VAO524337 VKK524297:VKK524337 VUG524297:VUG524337 WEC524297:WEC524337 WNY524297:WNY524337 WXU524297:WXU524337 BM589833:BM589873 LI589833:LI589873 VE589833:VE589873 AFA589833:AFA589873 AOW589833:AOW589873 AYS589833:AYS589873 BIO589833:BIO589873 BSK589833:BSK589873 CCG589833:CCG589873 CMC589833:CMC589873 CVY589833:CVY589873 DFU589833:DFU589873 DPQ589833:DPQ589873 DZM589833:DZM589873 EJI589833:EJI589873 ETE589833:ETE589873 FDA589833:FDA589873 FMW589833:FMW589873 FWS589833:FWS589873 GGO589833:GGO589873 GQK589833:GQK589873 HAG589833:HAG589873 HKC589833:HKC589873 HTY589833:HTY589873 IDU589833:IDU589873 INQ589833:INQ589873 IXM589833:IXM589873 JHI589833:JHI589873 JRE589833:JRE589873 KBA589833:KBA589873 KKW589833:KKW589873 KUS589833:KUS589873 LEO589833:LEO589873 LOK589833:LOK589873 LYG589833:LYG589873 MIC589833:MIC589873 MRY589833:MRY589873 NBU589833:NBU589873 NLQ589833:NLQ589873 NVM589833:NVM589873 OFI589833:OFI589873 OPE589833:OPE589873 OZA589833:OZA589873 PIW589833:PIW589873 PSS589833:PSS589873 QCO589833:QCO589873 QMK589833:QMK589873 QWG589833:QWG589873 RGC589833:RGC589873 RPY589833:RPY589873 RZU589833:RZU589873 SJQ589833:SJQ589873 STM589833:STM589873 TDI589833:TDI589873 TNE589833:TNE589873 TXA589833:TXA589873 UGW589833:UGW589873 UQS589833:UQS589873 VAO589833:VAO589873 VKK589833:VKK589873 VUG589833:VUG589873 WEC589833:WEC589873 WNY589833:WNY589873 WXU589833:WXU589873 BM655369:BM655409 LI655369:LI655409 VE655369:VE655409 AFA655369:AFA655409 AOW655369:AOW655409 AYS655369:AYS655409 BIO655369:BIO655409 BSK655369:BSK655409 CCG655369:CCG655409 CMC655369:CMC655409 CVY655369:CVY655409 DFU655369:DFU655409 DPQ655369:DPQ655409 DZM655369:DZM655409 EJI655369:EJI655409 ETE655369:ETE655409 FDA655369:FDA655409 FMW655369:FMW655409 FWS655369:FWS655409 GGO655369:GGO655409 GQK655369:GQK655409 HAG655369:HAG655409 HKC655369:HKC655409 HTY655369:HTY655409 IDU655369:IDU655409 INQ655369:INQ655409 IXM655369:IXM655409 JHI655369:JHI655409 JRE655369:JRE655409 KBA655369:KBA655409 KKW655369:KKW655409 KUS655369:KUS655409 LEO655369:LEO655409 LOK655369:LOK655409 LYG655369:LYG655409 MIC655369:MIC655409 MRY655369:MRY655409 NBU655369:NBU655409 NLQ655369:NLQ655409 NVM655369:NVM655409 OFI655369:OFI655409 OPE655369:OPE655409 OZA655369:OZA655409 PIW655369:PIW655409 PSS655369:PSS655409 QCO655369:QCO655409 QMK655369:QMK655409 QWG655369:QWG655409 RGC655369:RGC655409 RPY655369:RPY655409 RZU655369:RZU655409 SJQ655369:SJQ655409 STM655369:STM655409 TDI655369:TDI655409 TNE655369:TNE655409 TXA655369:TXA655409 UGW655369:UGW655409 UQS655369:UQS655409 VAO655369:VAO655409 VKK655369:VKK655409 VUG655369:VUG655409 WEC655369:WEC655409 WNY655369:WNY655409 WXU655369:WXU655409 BM720905:BM720945 LI720905:LI720945 VE720905:VE720945 AFA720905:AFA720945 AOW720905:AOW720945 AYS720905:AYS720945 BIO720905:BIO720945 BSK720905:BSK720945 CCG720905:CCG720945 CMC720905:CMC720945 CVY720905:CVY720945 DFU720905:DFU720945 DPQ720905:DPQ720945 DZM720905:DZM720945 EJI720905:EJI720945 ETE720905:ETE720945 FDA720905:FDA720945 FMW720905:FMW720945 FWS720905:FWS720945 GGO720905:GGO720945 GQK720905:GQK720945 HAG720905:HAG720945 HKC720905:HKC720945 HTY720905:HTY720945 IDU720905:IDU720945 INQ720905:INQ720945 IXM720905:IXM720945 JHI720905:JHI720945 JRE720905:JRE720945 KBA720905:KBA720945 KKW720905:KKW720945 KUS720905:KUS720945 LEO720905:LEO720945 LOK720905:LOK720945 LYG720905:LYG720945 MIC720905:MIC720945 MRY720905:MRY720945 NBU720905:NBU720945 NLQ720905:NLQ720945 NVM720905:NVM720945 OFI720905:OFI720945 OPE720905:OPE720945 OZA720905:OZA720945 PIW720905:PIW720945 PSS720905:PSS720945 QCO720905:QCO720945 QMK720905:QMK720945 QWG720905:QWG720945 RGC720905:RGC720945 RPY720905:RPY720945 RZU720905:RZU720945 SJQ720905:SJQ720945 STM720905:STM720945 TDI720905:TDI720945 TNE720905:TNE720945 TXA720905:TXA720945 UGW720905:UGW720945 UQS720905:UQS720945 VAO720905:VAO720945 VKK720905:VKK720945 VUG720905:VUG720945 WEC720905:WEC720945 WNY720905:WNY720945 WXU720905:WXU720945 BM786441:BM786481 LI786441:LI786481 VE786441:VE786481 AFA786441:AFA786481 AOW786441:AOW786481 AYS786441:AYS786481 BIO786441:BIO786481 BSK786441:BSK786481 CCG786441:CCG786481 CMC786441:CMC786481 CVY786441:CVY786481 DFU786441:DFU786481 DPQ786441:DPQ786481 DZM786441:DZM786481 EJI786441:EJI786481 ETE786441:ETE786481 FDA786441:FDA786481 FMW786441:FMW786481 FWS786441:FWS786481 GGO786441:GGO786481 GQK786441:GQK786481 HAG786441:HAG786481 HKC786441:HKC786481 HTY786441:HTY786481 IDU786441:IDU786481 INQ786441:INQ786481 IXM786441:IXM786481 JHI786441:JHI786481 JRE786441:JRE786481 KBA786441:KBA786481 KKW786441:KKW786481 KUS786441:KUS786481 LEO786441:LEO786481 LOK786441:LOK786481 LYG786441:LYG786481 MIC786441:MIC786481 MRY786441:MRY786481 NBU786441:NBU786481 NLQ786441:NLQ786481 NVM786441:NVM786481 OFI786441:OFI786481 OPE786441:OPE786481 OZA786441:OZA786481 PIW786441:PIW786481 PSS786441:PSS786481 QCO786441:QCO786481 QMK786441:QMK786481 QWG786441:QWG786481 RGC786441:RGC786481 RPY786441:RPY786481 RZU786441:RZU786481 SJQ786441:SJQ786481 STM786441:STM786481 TDI786441:TDI786481 TNE786441:TNE786481 TXA786441:TXA786481 UGW786441:UGW786481 UQS786441:UQS786481 VAO786441:VAO786481 VKK786441:VKK786481 VUG786441:VUG786481 WEC786441:WEC786481 WNY786441:WNY786481 WXU786441:WXU786481 BM851977:BM852017 LI851977:LI852017 VE851977:VE852017 AFA851977:AFA852017 AOW851977:AOW852017 AYS851977:AYS852017 BIO851977:BIO852017 BSK851977:BSK852017 CCG851977:CCG852017 CMC851977:CMC852017 CVY851977:CVY852017 DFU851977:DFU852017 DPQ851977:DPQ852017 DZM851977:DZM852017 EJI851977:EJI852017 ETE851977:ETE852017 FDA851977:FDA852017 FMW851977:FMW852017 FWS851977:FWS852017 GGO851977:GGO852017 GQK851977:GQK852017 HAG851977:HAG852017 HKC851977:HKC852017 HTY851977:HTY852017 IDU851977:IDU852017 INQ851977:INQ852017 IXM851977:IXM852017 JHI851977:JHI852017 JRE851977:JRE852017 KBA851977:KBA852017 KKW851977:KKW852017 KUS851977:KUS852017 LEO851977:LEO852017 LOK851977:LOK852017 LYG851977:LYG852017 MIC851977:MIC852017 MRY851977:MRY852017 NBU851977:NBU852017 NLQ851977:NLQ852017 NVM851977:NVM852017 OFI851977:OFI852017 OPE851977:OPE852017 OZA851977:OZA852017 PIW851977:PIW852017 PSS851977:PSS852017 QCO851977:QCO852017 QMK851977:QMK852017 QWG851977:QWG852017 RGC851977:RGC852017 RPY851977:RPY852017 RZU851977:RZU852017 SJQ851977:SJQ852017 STM851977:STM852017 TDI851977:TDI852017 TNE851977:TNE852017 TXA851977:TXA852017 UGW851977:UGW852017 UQS851977:UQS852017 VAO851977:VAO852017 VKK851977:VKK852017 VUG851977:VUG852017 WEC851977:WEC852017 WNY851977:WNY852017 WXU851977:WXU852017 BM917513:BM917553 LI917513:LI917553 VE917513:VE917553 AFA917513:AFA917553 AOW917513:AOW917553 AYS917513:AYS917553 BIO917513:BIO917553 BSK917513:BSK917553 CCG917513:CCG917553 CMC917513:CMC917553 CVY917513:CVY917553 DFU917513:DFU917553 DPQ917513:DPQ917553 DZM917513:DZM917553 EJI917513:EJI917553 ETE917513:ETE917553 FDA917513:FDA917553 FMW917513:FMW917553 FWS917513:FWS917553 GGO917513:GGO917553 GQK917513:GQK917553 HAG917513:HAG917553 HKC917513:HKC917553 HTY917513:HTY917553 IDU917513:IDU917553 INQ917513:INQ917553 IXM917513:IXM917553 JHI917513:JHI917553 JRE917513:JRE917553 KBA917513:KBA917553 KKW917513:KKW917553 KUS917513:KUS917553 LEO917513:LEO917553 LOK917513:LOK917553 LYG917513:LYG917553 MIC917513:MIC917553 MRY917513:MRY917553 NBU917513:NBU917553 NLQ917513:NLQ917553 NVM917513:NVM917553 OFI917513:OFI917553 OPE917513:OPE917553 OZA917513:OZA917553 PIW917513:PIW917553 PSS917513:PSS917553 QCO917513:QCO917553 QMK917513:QMK917553 QWG917513:QWG917553 RGC917513:RGC917553 RPY917513:RPY917553 RZU917513:RZU917553 SJQ917513:SJQ917553 STM917513:STM917553 TDI917513:TDI917553 TNE917513:TNE917553 TXA917513:TXA917553 UGW917513:UGW917553 UQS917513:UQS917553 VAO917513:VAO917553 VKK917513:VKK917553 VUG917513:VUG917553 WEC917513:WEC917553 WNY917513:WNY917553 WXU917513:WXU917553 BM983049:BM983089 LI983049:LI983089 VE983049:VE983089 AFA983049:AFA983089 AOW983049:AOW983089 AYS983049:AYS983089 BIO983049:BIO983089 BSK983049:BSK983089 CCG983049:CCG983089 CMC983049:CMC983089 CVY983049:CVY983089 DFU983049:DFU983089 DPQ983049:DPQ983089 DZM983049:DZM983089 EJI983049:EJI983089 ETE983049:ETE983089 FDA983049:FDA983089 FMW983049:FMW983089 FWS983049:FWS983089 GGO983049:GGO983089 GQK983049:GQK983089 HAG983049:HAG983089 HKC983049:HKC983089 HTY983049:HTY983089 IDU983049:IDU983089 INQ983049:INQ983089 IXM983049:IXM983089 JHI983049:JHI983089 JRE983049:JRE983089 KBA983049:KBA983089 KKW983049:KKW983089 KUS983049:KUS983089 LEO983049:LEO983089 LOK983049:LOK983089 LYG983049:LYG983089 MIC983049:MIC983089 MRY983049:MRY983089 NBU983049:NBU983089 NLQ983049:NLQ983089 NVM983049:NVM983089 OFI983049:OFI983089 OPE983049:OPE983089 OZA983049:OZA983089 PIW983049:PIW983089 PSS983049:PSS983089 QCO983049:QCO983089 QMK983049:QMK983089 QWG983049:QWG983089 RGC983049:RGC983089 RPY983049:RPY983089 RZU983049:RZU983089 SJQ983049:SJQ983089 STM983049:STM983089 TDI983049:TDI983089 TNE983049:TNE983089 TXA983049:TXA983089 UGW983049:UGW983089 UQS983049:UQS983089 VAO983049:VAO983089 VKK983049:VKK983089 VUG983049:VUG983089 WEC983049:WEC983089 WNY983049:WNY983089 WXU983049:WXU983089">
      <formula1>Calificacion</formula1>
    </dataValidation>
    <dataValidation allowBlank="1" showInputMessage="1" showErrorMessage="1" prompt="seleccione" sqref="BT9:BT16 LP9:LP16 VL9:VL16 AFH9:AFH16 APD9:APD16 AYZ9:AYZ16 BIV9:BIV16 BSR9:BSR16 CCN9:CCN16 CMJ9:CMJ16 CWF9:CWF16 DGB9:DGB16 DPX9:DPX16 DZT9:DZT16 EJP9:EJP16 ETL9:ETL16 FDH9:FDH16 FND9:FND16 FWZ9:FWZ16 GGV9:GGV16 GQR9:GQR16 HAN9:HAN16 HKJ9:HKJ16 HUF9:HUF16 IEB9:IEB16 INX9:INX16 IXT9:IXT16 JHP9:JHP16 JRL9:JRL16 KBH9:KBH16 KLD9:KLD16 KUZ9:KUZ16 LEV9:LEV16 LOR9:LOR16 LYN9:LYN16 MIJ9:MIJ16 MSF9:MSF16 NCB9:NCB16 NLX9:NLX16 NVT9:NVT16 OFP9:OFP16 OPL9:OPL16 OZH9:OZH16 PJD9:PJD16 PSZ9:PSZ16 QCV9:QCV16 QMR9:QMR16 QWN9:QWN16 RGJ9:RGJ16 RQF9:RQF16 SAB9:SAB16 SJX9:SJX16 STT9:STT16 TDP9:TDP16 TNL9:TNL16 TXH9:TXH16 UHD9:UHD16 UQZ9:UQZ16 VAV9:VAV16 VKR9:VKR16 VUN9:VUN16 WEJ9:WEJ16 WOF9:WOF16 WYB9:WYB16 BT65545:BT65552 LP65545:LP65552 VL65545:VL65552 AFH65545:AFH65552 APD65545:APD65552 AYZ65545:AYZ65552 BIV65545:BIV65552 BSR65545:BSR65552 CCN65545:CCN65552 CMJ65545:CMJ65552 CWF65545:CWF65552 DGB65545:DGB65552 DPX65545:DPX65552 DZT65545:DZT65552 EJP65545:EJP65552 ETL65545:ETL65552 FDH65545:FDH65552 FND65545:FND65552 FWZ65545:FWZ65552 GGV65545:GGV65552 GQR65545:GQR65552 HAN65545:HAN65552 HKJ65545:HKJ65552 HUF65545:HUF65552 IEB65545:IEB65552 INX65545:INX65552 IXT65545:IXT65552 JHP65545:JHP65552 JRL65545:JRL65552 KBH65545:KBH65552 KLD65545:KLD65552 KUZ65545:KUZ65552 LEV65545:LEV65552 LOR65545:LOR65552 LYN65545:LYN65552 MIJ65545:MIJ65552 MSF65545:MSF65552 NCB65545:NCB65552 NLX65545:NLX65552 NVT65545:NVT65552 OFP65545:OFP65552 OPL65545:OPL65552 OZH65545:OZH65552 PJD65545:PJD65552 PSZ65545:PSZ65552 QCV65545:QCV65552 QMR65545:QMR65552 QWN65545:QWN65552 RGJ65545:RGJ65552 RQF65545:RQF65552 SAB65545:SAB65552 SJX65545:SJX65552 STT65545:STT65552 TDP65545:TDP65552 TNL65545:TNL65552 TXH65545:TXH65552 UHD65545:UHD65552 UQZ65545:UQZ65552 VAV65545:VAV65552 VKR65545:VKR65552 VUN65545:VUN65552 WEJ65545:WEJ65552 WOF65545:WOF65552 WYB65545:WYB65552 BT131081:BT131088 LP131081:LP131088 VL131081:VL131088 AFH131081:AFH131088 APD131081:APD131088 AYZ131081:AYZ131088 BIV131081:BIV131088 BSR131081:BSR131088 CCN131081:CCN131088 CMJ131081:CMJ131088 CWF131081:CWF131088 DGB131081:DGB131088 DPX131081:DPX131088 DZT131081:DZT131088 EJP131081:EJP131088 ETL131081:ETL131088 FDH131081:FDH131088 FND131081:FND131088 FWZ131081:FWZ131088 GGV131081:GGV131088 GQR131081:GQR131088 HAN131081:HAN131088 HKJ131081:HKJ131088 HUF131081:HUF131088 IEB131081:IEB131088 INX131081:INX131088 IXT131081:IXT131088 JHP131081:JHP131088 JRL131081:JRL131088 KBH131081:KBH131088 KLD131081:KLD131088 KUZ131081:KUZ131088 LEV131081:LEV131088 LOR131081:LOR131088 LYN131081:LYN131088 MIJ131081:MIJ131088 MSF131081:MSF131088 NCB131081:NCB131088 NLX131081:NLX131088 NVT131081:NVT131088 OFP131081:OFP131088 OPL131081:OPL131088 OZH131081:OZH131088 PJD131081:PJD131088 PSZ131081:PSZ131088 QCV131081:QCV131088 QMR131081:QMR131088 QWN131081:QWN131088 RGJ131081:RGJ131088 RQF131081:RQF131088 SAB131081:SAB131088 SJX131081:SJX131088 STT131081:STT131088 TDP131081:TDP131088 TNL131081:TNL131088 TXH131081:TXH131088 UHD131081:UHD131088 UQZ131081:UQZ131088 VAV131081:VAV131088 VKR131081:VKR131088 VUN131081:VUN131088 WEJ131081:WEJ131088 WOF131081:WOF131088 WYB131081:WYB131088 BT196617:BT196624 LP196617:LP196624 VL196617:VL196624 AFH196617:AFH196624 APD196617:APD196624 AYZ196617:AYZ196624 BIV196617:BIV196624 BSR196617:BSR196624 CCN196617:CCN196624 CMJ196617:CMJ196624 CWF196617:CWF196624 DGB196617:DGB196624 DPX196617:DPX196624 DZT196617:DZT196624 EJP196617:EJP196624 ETL196617:ETL196624 FDH196617:FDH196624 FND196617:FND196624 FWZ196617:FWZ196624 GGV196617:GGV196624 GQR196617:GQR196624 HAN196617:HAN196624 HKJ196617:HKJ196624 HUF196617:HUF196624 IEB196617:IEB196624 INX196617:INX196624 IXT196617:IXT196624 JHP196617:JHP196624 JRL196617:JRL196624 KBH196617:KBH196624 KLD196617:KLD196624 KUZ196617:KUZ196624 LEV196617:LEV196624 LOR196617:LOR196624 LYN196617:LYN196624 MIJ196617:MIJ196624 MSF196617:MSF196624 NCB196617:NCB196624 NLX196617:NLX196624 NVT196617:NVT196624 OFP196617:OFP196624 OPL196617:OPL196624 OZH196617:OZH196624 PJD196617:PJD196624 PSZ196617:PSZ196624 QCV196617:QCV196624 QMR196617:QMR196624 QWN196617:QWN196624 RGJ196617:RGJ196624 RQF196617:RQF196624 SAB196617:SAB196624 SJX196617:SJX196624 STT196617:STT196624 TDP196617:TDP196624 TNL196617:TNL196624 TXH196617:TXH196624 UHD196617:UHD196624 UQZ196617:UQZ196624 VAV196617:VAV196624 VKR196617:VKR196624 VUN196617:VUN196624 WEJ196617:WEJ196624 WOF196617:WOF196624 WYB196617:WYB196624 BT262153:BT262160 LP262153:LP262160 VL262153:VL262160 AFH262153:AFH262160 APD262153:APD262160 AYZ262153:AYZ262160 BIV262153:BIV262160 BSR262153:BSR262160 CCN262153:CCN262160 CMJ262153:CMJ262160 CWF262153:CWF262160 DGB262153:DGB262160 DPX262153:DPX262160 DZT262153:DZT262160 EJP262153:EJP262160 ETL262153:ETL262160 FDH262153:FDH262160 FND262153:FND262160 FWZ262153:FWZ262160 GGV262153:GGV262160 GQR262153:GQR262160 HAN262153:HAN262160 HKJ262153:HKJ262160 HUF262153:HUF262160 IEB262153:IEB262160 INX262153:INX262160 IXT262153:IXT262160 JHP262153:JHP262160 JRL262153:JRL262160 KBH262153:KBH262160 KLD262153:KLD262160 KUZ262153:KUZ262160 LEV262153:LEV262160 LOR262153:LOR262160 LYN262153:LYN262160 MIJ262153:MIJ262160 MSF262153:MSF262160 NCB262153:NCB262160 NLX262153:NLX262160 NVT262153:NVT262160 OFP262153:OFP262160 OPL262153:OPL262160 OZH262153:OZH262160 PJD262153:PJD262160 PSZ262153:PSZ262160 QCV262153:QCV262160 QMR262153:QMR262160 QWN262153:QWN262160 RGJ262153:RGJ262160 RQF262153:RQF262160 SAB262153:SAB262160 SJX262153:SJX262160 STT262153:STT262160 TDP262153:TDP262160 TNL262153:TNL262160 TXH262153:TXH262160 UHD262153:UHD262160 UQZ262153:UQZ262160 VAV262153:VAV262160 VKR262153:VKR262160 VUN262153:VUN262160 WEJ262153:WEJ262160 WOF262153:WOF262160 WYB262153:WYB262160 BT327689:BT327696 LP327689:LP327696 VL327689:VL327696 AFH327689:AFH327696 APD327689:APD327696 AYZ327689:AYZ327696 BIV327689:BIV327696 BSR327689:BSR327696 CCN327689:CCN327696 CMJ327689:CMJ327696 CWF327689:CWF327696 DGB327689:DGB327696 DPX327689:DPX327696 DZT327689:DZT327696 EJP327689:EJP327696 ETL327689:ETL327696 FDH327689:FDH327696 FND327689:FND327696 FWZ327689:FWZ327696 GGV327689:GGV327696 GQR327689:GQR327696 HAN327689:HAN327696 HKJ327689:HKJ327696 HUF327689:HUF327696 IEB327689:IEB327696 INX327689:INX327696 IXT327689:IXT327696 JHP327689:JHP327696 JRL327689:JRL327696 KBH327689:KBH327696 KLD327689:KLD327696 KUZ327689:KUZ327696 LEV327689:LEV327696 LOR327689:LOR327696 LYN327689:LYN327696 MIJ327689:MIJ327696 MSF327689:MSF327696 NCB327689:NCB327696 NLX327689:NLX327696 NVT327689:NVT327696 OFP327689:OFP327696 OPL327689:OPL327696 OZH327689:OZH327696 PJD327689:PJD327696 PSZ327689:PSZ327696 QCV327689:QCV327696 QMR327689:QMR327696 QWN327689:QWN327696 RGJ327689:RGJ327696 RQF327689:RQF327696 SAB327689:SAB327696 SJX327689:SJX327696 STT327689:STT327696 TDP327689:TDP327696 TNL327689:TNL327696 TXH327689:TXH327696 UHD327689:UHD327696 UQZ327689:UQZ327696 VAV327689:VAV327696 VKR327689:VKR327696 VUN327689:VUN327696 WEJ327689:WEJ327696 WOF327689:WOF327696 WYB327689:WYB327696 BT393225:BT393232 LP393225:LP393232 VL393225:VL393232 AFH393225:AFH393232 APD393225:APD393232 AYZ393225:AYZ393232 BIV393225:BIV393232 BSR393225:BSR393232 CCN393225:CCN393232 CMJ393225:CMJ393232 CWF393225:CWF393232 DGB393225:DGB393232 DPX393225:DPX393232 DZT393225:DZT393232 EJP393225:EJP393232 ETL393225:ETL393232 FDH393225:FDH393232 FND393225:FND393232 FWZ393225:FWZ393232 GGV393225:GGV393232 GQR393225:GQR393232 HAN393225:HAN393232 HKJ393225:HKJ393232 HUF393225:HUF393232 IEB393225:IEB393232 INX393225:INX393232 IXT393225:IXT393232 JHP393225:JHP393232 JRL393225:JRL393232 KBH393225:KBH393232 KLD393225:KLD393232 KUZ393225:KUZ393232 LEV393225:LEV393232 LOR393225:LOR393232 LYN393225:LYN393232 MIJ393225:MIJ393232 MSF393225:MSF393232 NCB393225:NCB393232 NLX393225:NLX393232 NVT393225:NVT393232 OFP393225:OFP393232 OPL393225:OPL393232 OZH393225:OZH393232 PJD393225:PJD393232 PSZ393225:PSZ393232 QCV393225:QCV393232 QMR393225:QMR393232 QWN393225:QWN393232 RGJ393225:RGJ393232 RQF393225:RQF393232 SAB393225:SAB393232 SJX393225:SJX393232 STT393225:STT393232 TDP393225:TDP393232 TNL393225:TNL393232 TXH393225:TXH393232 UHD393225:UHD393232 UQZ393225:UQZ393232 VAV393225:VAV393232 VKR393225:VKR393232 VUN393225:VUN393232 WEJ393225:WEJ393232 WOF393225:WOF393232 WYB393225:WYB393232 BT458761:BT458768 LP458761:LP458768 VL458761:VL458768 AFH458761:AFH458768 APD458761:APD458768 AYZ458761:AYZ458768 BIV458761:BIV458768 BSR458761:BSR458768 CCN458761:CCN458768 CMJ458761:CMJ458768 CWF458761:CWF458768 DGB458761:DGB458768 DPX458761:DPX458768 DZT458761:DZT458768 EJP458761:EJP458768 ETL458761:ETL458768 FDH458761:FDH458768 FND458761:FND458768 FWZ458761:FWZ458768 GGV458761:GGV458768 GQR458761:GQR458768 HAN458761:HAN458768 HKJ458761:HKJ458768 HUF458761:HUF458768 IEB458761:IEB458768 INX458761:INX458768 IXT458761:IXT458768 JHP458761:JHP458768 JRL458761:JRL458768 KBH458761:KBH458768 KLD458761:KLD458768 KUZ458761:KUZ458768 LEV458761:LEV458768 LOR458761:LOR458768 LYN458761:LYN458768 MIJ458761:MIJ458768 MSF458761:MSF458768 NCB458761:NCB458768 NLX458761:NLX458768 NVT458761:NVT458768 OFP458761:OFP458768 OPL458761:OPL458768 OZH458761:OZH458768 PJD458761:PJD458768 PSZ458761:PSZ458768 QCV458761:QCV458768 QMR458761:QMR458768 QWN458761:QWN458768 RGJ458761:RGJ458768 RQF458761:RQF458768 SAB458761:SAB458768 SJX458761:SJX458768 STT458761:STT458768 TDP458761:TDP458768 TNL458761:TNL458768 TXH458761:TXH458768 UHD458761:UHD458768 UQZ458761:UQZ458768 VAV458761:VAV458768 VKR458761:VKR458768 VUN458761:VUN458768 WEJ458761:WEJ458768 WOF458761:WOF458768 WYB458761:WYB458768 BT524297:BT524304 LP524297:LP524304 VL524297:VL524304 AFH524297:AFH524304 APD524297:APD524304 AYZ524297:AYZ524304 BIV524297:BIV524304 BSR524297:BSR524304 CCN524297:CCN524304 CMJ524297:CMJ524304 CWF524297:CWF524304 DGB524297:DGB524304 DPX524297:DPX524304 DZT524297:DZT524304 EJP524297:EJP524304 ETL524297:ETL524304 FDH524297:FDH524304 FND524297:FND524304 FWZ524297:FWZ524304 GGV524297:GGV524304 GQR524297:GQR524304 HAN524297:HAN524304 HKJ524297:HKJ524304 HUF524297:HUF524304 IEB524297:IEB524304 INX524297:INX524304 IXT524297:IXT524304 JHP524297:JHP524304 JRL524297:JRL524304 KBH524297:KBH524304 KLD524297:KLD524304 KUZ524297:KUZ524304 LEV524297:LEV524304 LOR524297:LOR524304 LYN524297:LYN524304 MIJ524297:MIJ524304 MSF524297:MSF524304 NCB524297:NCB524304 NLX524297:NLX524304 NVT524297:NVT524304 OFP524297:OFP524304 OPL524297:OPL524304 OZH524297:OZH524304 PJD524297:PJD524304 PSZ524297:PSZ524304 QCV524297:QCV524304 QMR524297:QMR524304 QWN524297:QWN524304 RGJ524297:RGJ524304 RQF524297:RQF524304 SAB524297:SAB524304 SJX524297:SJX524304 STT524297:STT524304 TDP524297:TDP524304 TNL524297:TNL524304 TXH524297:TXH524304 UHD524297:UHD524304 UQZ524297:UQZ524304 VAV524297:VAV524304 VKR524297:VKR524304 VUN524297:VUN524304 WEJ524297:WEJ524304 WOF524297:WOF524304 WYB524297:WYB524304 BT589833:BT589840 LP589833:LP589840 VL589833:VL589840 AFH589833:AFH589840 APD589833:APD589840 AYZ589833:AYZ589840 BIV589833:BIV589840 BSR589833:BSR589840 CCN589833:CCN589840 CMJ589833:CMJ589840 CWF589833:CWF589840 DGB589833:DGB589840 DPX589833:DPX589840 DZT589833:DZT589840 EJP589833:EJP589840 ETL589833:ETL589840 FDH589833:FDH589840 FND589833:FND589840 FWZ589833:FWZ589840 GGV589833:GGV589840 GQR589833:GQR589840 HAN589833:HAN589840 HKJ589833:HKJ589840 HUF589833:HUF589840 IEB589833:IEB589840 INX589833:INX589840 IXT589833:IXT589840 JHP589833:JHP589840 JRL589833:JRL589840 KBH589833:KBH589840 KLD589833:KLD589840 KUZ589833:KUZ589840 LEV589833:LEV589840 LOR589833:LOR589840 LYN589833:LYN589840 MIJ589833:MIJ589840 MSF589833:MSF589840 NCB589833:NCB589840 NLX589833:NLX589840 NVT589833:NVT589840 OFP589833:OFP589840 OPL589833:OPL589840 OZH589833:OZH589840 PJD589833:PJD589840 PSZ589833:PSZ589840 QCV589833:QCV589840 QMR589833:QMR589840 QWN589833:QWN589840 RGJ589833:RGJ589840 RQF589833:RQF589840 SAB589833:SAB589840 SJX589833:SJX589840 STT589833:STT589840 TDP589833:TDP589840 TNL589833:TNL589840 TXH589833:TXH589840 UHD589833:UHD589840 UQZ589833:UQZ589840 VAV589833:VAV589840 VKR589833:VKR589840 VUN589833:VUN589840 WEJ589833:WEJ589840 WOF589833:WOF589840 WYB589833:WYB589840 BT655369:BT655376 LP655369:LP655376 VL655369:VL655376 AFH655369:AFH655376 APD655369:APD655376 AYZ655369:AYZ655376 BIV655369:BIV655376 BSR655369:BSR655376 CCN655369:CCN655376 CMJ655369:CMJ655376 CWF655369:CWF655376 DGB655369:DGB655376 DPX655369:DPX655376 DZT655369:DZT655376 EJP655369:EJP655376 ETL655369:ETL655376 FDH655369:FDH655376 FND655369:FND655376 FWZ655369:FWZ655376 GGV655369:GGV655376 GQR655369:GQR655376 HAN655369:HAN655376 HKJ655369:HKJ655376 HUF655369:HUF655376 IEB655369:IEB655376 INX655369:INX655376 IXT655369:IXT655376 JHP655369:JHP655376 JRL655369:JRL655376 KBH655369:KBH655376 KLD655369:KLD655376 KUZ655369:KUZ655376 LEV655369:LEV655376 LOR655369:LOR655376 LYN655369:LYN655376 MIJ655369:MIJ655376 MSF655369:MSF655376 NCB655369:NCB655376 NLX655369:NLX655376 NVT655369:NVT655376 OFP655369:OFP655376 OPL655369:OPL655376 OZH655369:OZH655376 PJD655369:PJD655376 PSZ655369:PSZ655376 QCV655369:QCV655376 QMR655369:QMR655376 QWN655369:QWN655376 RGJ655369:RGJ655376 RQF655369:RQF655376 SAB655369:SAB655376 SJX655369:SJX655376 STT655369:STT655376 TDP655369:TDP655376 TNL655369:TNL655376 TXH655369:TXH655376 UHD655369:UHD655376 UQZ655369:UQZ655376 VAV655369:VAV655376 VKR655369:VKR655376 VUN655369:VUN655376 WEJ655369:WEJ655376 WOF655369:WOF655376 WYB655369:WYB655376 BT720905:BT720912 LP720905:LP720912 VL720905:VL720912 AFH720905:AFH720912 APD720905:APD720912 AYZ720905:AYZ720912 BIV720905:BIV720912 BSR720905:BSR720912 CCN720905:CCN720912 CMJ720905:CMJ720912 CWF720905:CWF720912 DGB720905:DGB720912 DPX720905:DPX720912 DZT720905:DZT720912 EJP720905:EJP720912 ETL720905:ETL720912 FDH720905:FDH720912 FND720905:FND720912 FWZ720905:FWZ720912 GGV720905:GGV720912 GQR720905:GQR720912 HAN720905:HAN720912 HKJ720905:HKJ720912 HUF720905:HUF720912 IEB720905:IEB720912 INX720905:INX720912 IXT720905:IXT720912 JHP720905:JHP720912 JRL720905:JRL720912 KBH720905:KBH720912 KLD720905:KLD720912 KUZ720905:KUZ720912 LEV720905:LEV720912 LOR720905:LOR720912 LYN720905:LYN720912 MIJ720905:MIJ720912 MSF720905:MSF720912 NCB720905:NCB720912 NLX720905:NLX720912 NVT720905:NVT720912 OFP720905:OFP720912 OPL720905:OPL720912 OZH720905:OZH720912 PJD720905:PJD720912 PSZ720905:PSZ720912 QCV720905:QCV720912 QMR720905:QMR720912 QWN720905:QWN720912 RGJ720905:RGJ720912 RQF720905:RQF720912 SAB720905:SAB720912 SJX720905:SJX720912 STT720905:STT720912 TDP720905:TDP720912 TNL720905:TNL720912 TXH720905:TXH720912 UHD720905:UHD720912 UQZ720905:UQZ720912 VAV720905:VAV720912 VKR720905:VKR720912 VUN720905:VUN720912 WEJ720905:WEJ720912 WOF720905:WOF720912 WYB720905:WYB720912 BT786441:BT786448 LP786441:LP786448 VL786441:VL786448 AFH786441:AFH786448 APD786441:APD786448 AYZ786441:AYZ786448 BIV786441:BIV786448 BSR786441:BSR786448 CCN786441:CCN786448 CMJ786441:CMJ786448 CWF786441:CWF786448 DGB786441:DGB786448 DPX786441:DPX786448 DZT786441:DZT786448 EJP786441:EJP786448 ETL786441:ETL786448 FDH786441:FDH786448 FND786441:FND786448 FWZ786441:FWZ786448 GGV786441:GGV786448 GQR786441:GQR786448 HAN786441:HAN786448 HKJ786441:HKJ786448 HUF786441:HUF786448 IEB786441:IEB786448 INX786441:INX786448 IXT786441:IXT786448 JHP786441:JHP786448 JRL786441:JRL786448 KBH786441:KBH786448 KLD786441:KLD786448 KUZ786441:KUZ786448 LEV786441:LEV786448 LOR786441:LOR786448 LYN786441:LYN786448 MIJ786441:MIJ786448 MSF786441:MSF786448 NCB786441:NCB786448 NLX786441:NLX786448 NVT786441:NVT786448 OFP786441:OFP786448 OPL786441:OPL786448 OZH786441:OZH786448 PJD786441:PJD786448 PSZ786441:PSZ786448 QCV786441:QCV786448 QMR786441:QMR786448 QWN786441:QWN786448 RGJ786441:RGJ786448 RQF786441:RQF786448 SAB786441:SAB786448 SJX786441:SJX786448 STT786441:STT786448 TDP786441:TDP786448 TNL786441:TNL786448 TXH786441:TXH786448 UHD786441:UHD786448 UQZ786441:UQZ786448 VAV786441:VAV786448 VKR786441:VKR786448 VUN786441:VUN786448 WEJ786441:WEJ786448 WOF786441:WOF786448 WYB786441:WYB786448 BT851977:BT851984 LP851977:LP851984 VL851977:VL851984 AFH851977:AFH851984 APD851977:APD851984 AYZ851977:AYZ851984 BIV851977:BIV851984 BSR851977:BSR851984 CCN851977:CCN851984 CMJ851977:CMJ851984 CWF851977:CWF851984 DGB851977:DGB851984 DPX851977:DPX851984 DZT851977:DZT851984 EJP851977:EJP851984 ETL851977:ETL851984 FDH851977:FDH851984 FND851977:FND851984 FWZ851977:FWZ851984 GGV851977:GGV851984 GQR851977:GQR851984 HAN851977:HAN851984 HKJ851977:HKJ851984 HUF851977:HUF851984 IEB851977:IEB851984 INX851977:INX851984 IXT851977:IXT851984 JHP851977:JHP851984 JRL851977:JRL851984 KBH851977:KBH851984 KLD851977:KLD851984 KUZ851977:KUZ851984 LEV851977:LEV851984 LOR851977:LOR851984 LYN851977:LYN851984 MIJ851977:MIJ851984 MSF851977:MSF851984 NCB851977:NCB851984 NLX851977:NLX851984 NVT851977:NVT851984 OFP851977:OFP851984 OPL851977:OPL851984 OZH851977:OZH851984 PJD851977:PJD851984 PSZ851977:PSZ851984 QCV851977:QCV851984 QMR851977:QMR851984 QWN851977:QWN851984 RGJ851977:RGJ851984 RQF851977:RQF851984 SAB851977:SAB851984 SJX851977:SJX851984 STT851977:STT851984 TDP851977:TDP851984 TNL851977:TNL851984 TXH851977:TXH851984 UHD851977:UHD851984 UQZ851977:UQZ851984 VAV851977:VAV851984 VKR851977:VKR851984 VUN851977:VUN851984 WEJ851977:WEJ851984 WOF851977:WOF851984 WYB851977:WYB851984 BT917513:BT917520 LP917513:LP917520 VL917513:VL917520 AFH917513:AFH917520 APD917513:APD917520 AYZ917513:AYZ917520 BIV917513:BIV917520 BSR917513:BSR917520 CCN917513:CCN917520 CMJ917513:CMJ917520 CWF917513:CWF917520 DGB917513:DGB917520 DPX917513:DPX917520 DZT917513:DZT917520 EJP917513:EJP917520 ETL917513:ETL917520 FDH917513:FDH917520 FND917513:FND917520 FWZ917513:FWZ917520 GGV917513:GGV917520 GQR917513:GQR917520 HAN917513:HAN917520 HKJ917513:HKJ917520 HUF917513:HUF917520 IEB917513:IEB917520 INX917513:INX917520 IXT917513:IXT917520 JHP917513:JHP917520 JRL917513:JRL917520 KBH917513:KBH917520 KLD917513:KLD917520 KUZ917513:KUZ917520 LEV917513:LEV917520 LOR917513:LOR917520 LYN917513:LYN917520 MIJ917513:MIJ917520 MSF917513:MSF917520 NCB917513:NCB917520 NLX917513:NLX917520 NVT917513:NVT917520 OFP917513:OFP917520 OPL917513:OPL917520 OZH917513:OZH917520 PJD917513:PJD917520 PSZ917513:PSZ917520 QCV917513:QCV917520 QMR917513:QMR917520 QWN917513:QWN917520 RGJ917513:RGJ917520 RQF917513:RQF917520 SAB917513:SAB917520 SJX917513:SJX917520 STT917513:STT917520 TDP917513:TDP917520 TNL917513:TNL917520 TXH917513:TXH917520 UHD917513:UHD917520 UQZ917513:UQZ917520 VAV917513:VAV917520 VKR917513:VKR917520 VUN917513:VUN917520 WEJ917513:WEJ917520 WOF917513:WOF917520 WYB917513:WYB917520 BT983049:BT983056 LP983049:LP983056 VL983049:VL983056 AFH983049:AFH983056 APD983049:APD983056 AYZ983049:AYZ983056 BIV983049:BIV983056 BSR983049:BSR983056 CCN983049:CCN983056 CMJ983049:CMJ983056 CWF983049:CWF983056 DGB983049:DGB983056 DPX983049:DPX983056 DZT983049:DZT983056 EJP983049:EJP983056 ETL983049:ETL983056 FDH983049:FDH983056 FND983049:FND983056 FWZ983049:FWZ983056 GGV983049:GGV983056 GQR983049:GQR983056 HAN983049:HAN983056 HKJ983049:HKJ983056 HUF983049:HUF983056 IEB983049:IEB983056 INX983049:INX983056 IXT983049:IXT983056 JHP983049:JHP983056 JRL983049:JRL983056 KBH983049:KBH983056 KLD983049:KLD983056 KUZ983049:KUZ983056 LEV983049:LEV983056 LOR983049:LOR983056 LYN983049:LYN983056 MIJ983049:MIJ983056 MSF983049:MSF983056 NCB983049:NCB983056 NLX983049:NLX983056 NVT983049:NVT983056 OFP983049:OFP983056 OPL983049:OPL983056 OZH983049:OZH983056 PJD983049:PJD983056 PSZ983049:PSZ983056 QCV983049:QCV983056 QMR983049:QMR983056 QWN983049:QWN983056 RGJ983049:RGJ983056 RQF983049:RQF983056 SAB983049:SAB983056 SJX983049:SJX983056 STT983049:STT983056 TDP983049:TDP983056 TNL983049:TNL983056 TXH983049:TXH983056 UHD983049:UHD983056 UQZ983049:UQZ983056 VAV983049:VAV983056 VKR983049:VKR983056 VUN983049:VUN983056 WEJ983049:WEJ983056 WOF983049:WOF983056 WYB983049:WYB983056 BT18:BT19 LP18:LP19 VL18:VL19 AFH18:AFH19 APD18:APD19 AYZ18:AYZ19 BIV18:BIV19 BSR18:BSR19 CCN18:CCN19 CMJ18:CMJ19 CWF18:CWF19 DGB18:DGB19 DPX18:DPX19 DZT18:DZT19 EJP18:EJP19 ETL18:ETL19 FDH18:FDH19 FND18:FND19 FWZ18:FWZ19 GGV18:GGV19 GQR18:GQR19 HAN18:HAN19 HKJ18:HKJ19 HUF18:HUF19 IEB18:IEB19 INX18:INX19 IXT18:IXT19 JHP18:JHP19 JRL18:JRL19 KBH18:KBH19 KLD18:KLD19 KUZ18:KUZ19 LEV18:LEV19 LOR18:LOR19 LYN18:LYN19 MIJ18:MIJ19 MSF18:MSF19 NCB18:NCB19 NLX18:NLX19 NVT18:NVT19 OFP18:OFP19 OPL18:OPL19 OZH18:OZH19 PJD18:PJD19 PSZ18:PSZ19 QCV18:QCV19 QMR18:QMR19 QWN18:QWN19 RGJ18:RGJ19 RQF18:RQF19 SAB18:SAB19 SJX18:SJX19 STT18:STT19 TDP18:TDP19 TNL18:TNL19 TXH18:TXH19 UHD18:UHD19 UQZ18:UQZ19 VAV18:VAV19 VKR18:VKR19 VUN18:VUN19 WEJ18:WEJ19 WOF18:WOF19 WYB18:WYB19 BT65554:BT65555 LP65554:LP65555 VL65554:VL65555 AFH65554:AFH65555 APD65554:APD65555 AYZ65554:AYZ65555 BIV65554:BIV65555 BSR65554:BSR65555 CCN65554:CCN65555 CMJ65554:CMJ65555 CWF65554:CWF65555 DGB65554:DGB65555 DPX65554:DPX65555 DZT65554:DZT65555 EJP65554:EJP65555 ETL65554:ETL65555 FDH65554:FDH65555 FND65554:FND65555 FWZ65554:FWZ65555 GGV65554:GGV65555 GQR65554:GQR65555 HAN65554:HAN65555 HKJ65554:HKJ65555 HUF65554:HUF65555 IEB65554:IEB65555 INX65554:INX65555 IXT65554:IXT65555 JHP65554:JHP65555 JRL65554:JRL65555 KBH65554:KBH65555 KLD65554:KLD65555 KUZ65554:KUZ65555 LEV65554:LEV65555 LOR65554:LOR65555 LYN65554:LYN65555 MIJ65554:MIJ65555 MSF65554:MSF65555 NCB65554:NCB65555 NLX65554:NLX65555 NVT65554:NVT65555 OFP65554:OFP65555 OPL65554:OPL65555 OZH65554:OZH65555 PJD65554:PJD65555 PSZ65554:PSZ65555 QCV65554:QCV65555 QMR65554:QMR65555 QWN65554:QWN65555 RGJ65554:RGJ65555 RQF65554:RQF65555 SAB65554:SAB65555 SJX65554:SJX65555 STT65554:STT65555 TDP65554:TDP65555 TNL65554:TNL65555 TXH65554:TXH65555 UHD65554:UHD65555 UQZ65554:UQZ65555 VAV65554:VAV65555 VKR65554:VKR65555 VUN65554:VUN65555 WEJ65554:WEJ65555 WOF65554:WOF65555 WYB65554:WYB65555 BT131090:BT131091 LP131090:LP131091 VL131090:VL131091 AFH131090:AFH131091 APD131090:APD131091 AYZ131090:AYZ131091 BIV131090:BIV131091 BSR131090:BSR131091 CCN131090:CCN131091 CMJ131090:CMJ131091 CWF131090:CWF131091 DGB131090:DGB131091 DPX131090:DPX131091 DZT131090:DZT131091 EJP131090:EJP131091 ETL131090:ETL131091 FDH131090:FDH131091 FND131090:FND131091 FWZ131090:FWZ131091 GGV131090:GGV131091 GQR131090:GQR131091 HAN131090:HAN131091 HKJ131090:HKJ131091 HUF131090:HUF131091 IEB131090:IEB131091 INX131090:INX131091 IXT131090:IXT131091 JHP131090:JHP131091 JRL131090:JRL131091 KBH131090:KBH131091 KLD131090:KLD131091 KUZ131090:KUZ131091 LEV131090:LEV131091 LOR131090:LOR131091 LYN131090:LYN131091 MIJ131090:MIJ131091 MSF131090:MSF131091 NCB131090:NCB131091 NLX131090:NLX131091 NVT131090:NVT131091 OFP131090:OFP131091 OPL131090:OPL131091 OZH131090:OZH131091 PJD131090:PJD131091 PSZ131090:PSZ131091 QCV131090:QCV131091 QMR131090:QMR131091 QWN131090:QWN131091 RGJ131090:RGJ131091 RQF131090:RQF131091 SAB131090:SAB131091 SJX131090:SJX131091 STT131090:STT131091 TDP131090:TDP131091 TNL131090:TNL131091 TXH131090:TXH131091 UHD131090:UHD131091 UQZ131090:UQZ131091 VAV131090:VAV131091 VKR131090:VKR131091 VUN131090:VUN131091 WEJ131090:WEJ131091 WOF131090:WOF131091 WYB131090:WYB131091 BT196626:BT196627 LP196626:LP196627 VL196626:VL196627 AFH196626:AFH196627 APD196626:APD196627 AYZ196626:AYZ196627 BIV196626:BIV196627 BSR196626:BSR196627 CCN196626:CCN196627 CMJ196626:CMJ196627 CWF196626:CWF196627 DGB196626:DGB196627 DPX196626:DPX196627 DZT196626:DZT196627 EJP196626:EJP196627 ETL196626:ETL196627 FDH196626:FDH196627 FND196626:FND196627 FWZ196626:FWZ196627 GGV196626:GGV196627 GQR196626:GQR196627 HAN196626:HAN196627 HKJ196626:HKJ196627 HUF196626:HUF196627 IEB196626:IEB196627 INX196626:INX196627 IXT196626:IXT196627 JHP196626:JHP196627 JRL196626:JRL196627 KBH196626:KBH196627 KLD196626:KLD196627 KUZ196626:KUZ196627 LEV196626:LEV196627 LOR196626:LOR196627 LYN196626:LYN196627 MIJ196626:MIJ196627 MSF196626:MSF196627 NCB196626:NCB196627 NLX196626:NLX196627 NVT196626:NVT196627 OFP196626:OFP196627 OPL196626:OPL196627 OZH196626:OZH196627 PJD196626:PJD196627 PSZ196626:PSZ196627 QCV196626:QCV196627 QMR196626:QMR196627 QWN196626:QWN196627 RGJ196626:RGJ196627 RQF196626:RQF196627 SAB196626:SAB196627 SJX196626:SJX196627 STT196626:STT196627 TDP196626:TDP196627 TNL196626:TNL196627 TXH196626:TXH196627 UHD196626:UHD196627 UQZ196626:UQZ196627 VAV196626:VAV196627 VKR196626:VKR196627 VUN196626:VUN196627 WEJ196626:WEJ196627 WOF196626:WOF196627 WYB196626:WYB196627 BT262162:BT262163 LP262162:LP262163 VL262162:VL262163 AFH262162:AFH262163 APD262162:APD262163 AYZ262162:AYZ262163 BIV262162:BIV262163 BSR262162:BSR262163 CCN262162:CCN262163 CMJ262162:CMJ262163 CWF262162:CWF262163 DGB262162:DGB262163 DPX262162:DPX262163 DZT262162:DZT262163 EJP262162:EJP262163 ETL262162:ETL262163 FDH262162:FDH262163 FND262162:FND262163 FWZ262162:FWZ262163 GGV262162:GGV262163 GQR262162:GQR262163 HAN262162:HAN262163 HKJ262162:HKJ262163 HUF262162:HUF262163 IEB262162:IEB262163 INX262162:INX262163 IXT262162:IXT262163 JHP262162:JHP262163 JRL262162:JRL262163 KBH262162:KBH262163 KLD262162:KLD262163 KUZ262162:KUZ262163 LEV262162:LEV262163 LOR262162:LOR262163 LYN262162:LYN262163 MIJ262162:MIJ262163 MSF262162:MSF262163 NCB262162:NCB262163 NLX262162:NLX262163 NVT262162:NVT262163 OFP262162:OFP262163 OPL262162:OPL262163 OZH262162:OZH262163 PJD262162:PJD262163 PSZ262162:PSZ262163 QCV262162:QCV262163 QMR262162:QMR262163 QWN262162:QWN262163 RGJ262162:RGJ262163 RQF262162:RQF262163 SAB262162:SAB262163 SJX262162:SJX262163 STT262162:STT262163 TDP262162:TDP262163 TNL262162:TNL262163 TXH262162:TXH262163 UHD262162:UHD262163 UQZ262162:UQZ262163 VAV262162:VAV262163 VKR262162:VKR262163 VUN262162:VUN262163 WEJ262162:WEJ262163 WOF262162:WOF262163 WYB262162:WYB262163 BT327698:BT327699 LP327698:LP327699 VL327698:VL327699 AFH327698:AFH327699 APD327698:APD327699 AYZ327698:AYZ327699 BIV327698:BIV327699 BSR327698:BSR327699 CCN327698:CCN327699 CMJ327698:CMJ327699 CWF327698:CWF327699 DGB327698:DGB327699 DPX327698:DPX327699 DZT327698:DZT327699 EJP327698:EJP327699 ETL327698:ETL327699 FDH327698:FDH327699 FND327698:FND327699 FWZ327698:FWZ327699 GGV327698:GGV327699 GQR327698:GQR327699 HAN327698:HAN327699 HKJ327698:HKJ327699 HUF327698:HUF327699 IEB327698:IEB327699 INX327698:INX327699 IXT327698:IXT327699 JHP327698:JHP327699 JRL327698:JRL327699 KBH327698:KBH327699 KLD327698:KLD327699 KUZ327698:KUZ327699 LEV327698:LEV327699 LOR327698:LOR327699 LYN327698:LYN327699 MIJ327698:MIJ327699 MSF327698:MSF327699 NCB327698:NCB327699 NLX327698:NLX327699 NVT327698:NVT327699 OFP327698:OFP327699 OPL327698:OPL327699 OZH327698:OZH327699 PJD327698:PJD327699 PSZ327698:PSZ327699 QCV327698:QCV327699 QMR327698:QMR327699 QWN327698:QWN327699 RGJ327698:RGJ327699 RQF327698:RQF327699 SAB327698:SAB327699 SJX327698:SJX327699 STT327698:STT327699 TDP327698:TDP327699 TNL327698:TNL327699 TXH327698:TXH327699 UHD327698:UHD327699 UQZ327698:UQZ327699 VAV327698:VAV327699 VKR327698:VKR327699 VUN327698:VUN327699 WEJ327698:WEJ327699 WOF327698:WOF327699 WYB327698:WYB327699 BT393234:BT393235 LP393234:LP393235 VL393234:VL393235 AFH393234:AFH393235 APD393234:APD393235 AYZ393234:AYZ393235 BIV393234:BIV393235 BSR393234:BSR393235 CCN393234:CCN393235 CMJ393234:CMJ393235 CWF393234:CWF393235 DGB393234:DGB393235 DPX393234:DPX393235 DZT393234:DZT393235 EJP393234:EJP393235 ETL393234:ETL393235 FDH393234:FDH393235 FND393234:FND393235 FWZ393234:FWZ393235 GGV393234:GGV393235 GQR393234:GQR393235 HAN393234:HAN393235 HKJ393234:HKJ393235 HUF393234:HUF393235 IEB393234:IEB393235 INX393234:INX393235 IXT393234:IXT393235 JHP393234:JHP393235 JRL393234:JRL393235 KBH393234:KBH393235 KLD393234:KLD393235 KUZ393234:KUZ393235 LEV393234:LEV393235 LOR393234:LOR393235 LYN393234:LYN393235 MIJ393234:MIJ393235 MSF393234:MSF393235 NCB393234:NCB393235 NLX393234:NLX393235 NVT393234:NVT393235 OFP393234:OFP393235 OPL393234:OPL393235 OZH393234:OZH393235 PJD393234:PJD393235 PSZ393234:PSZ393235 QCV393234:QCV393235 QMR393234:QMR393235 QWN393234:QWN393235 RGJ393234:RGJ393235 RQF393234:RQF393235 SAB393234:SAB393235 SJX393234:SJX393235 STT393234:STT393235 TDP393234:TDP393235 TNL393234:TNL393235 TXH393234:TXH393235 UHD393234:UHD393235 UQZ393234:UQZ393235 VAV393234:VAV393235 VKR393234:VKR393235 VUN393234:VUN393235 WEJ393234:WEJ393235 WOF393234:WOF393235 WYB393234:WYB393235 BT458770:BT458771 LP458770:LP458771 VL458770:VL458771 AFH458770:AFH458771 APD458770:APD458771 AYZ458770:AYZ458771 BIV458770:BIV458771 BSR458770:BSR458771 CCN458770:CCN458771 CMJ458770:CMJ458771 CWF458770:CWF458771 DGB458770:DGB458771 DPX458770:DPX458771 DZT458770:DZT458771 EJP458770:EJP458771 ETL458770:ETL458771 FDH458770:FDH458771 FND458770:FND458771 FWZ458770:FWZ458771 GGV458770:GGV458771 GQR458770:GQR458771 HAN458770:HAN458771 HKJ458770:HKJ458771 HUF458770:HUF458771 IEB458770:IEB458771 INX458770:INX458771 IXT458770:IXT458771 JHP458770:JHP458771 JRL458770:JRL458771 KBH458770:KBH458771 KLD458770:KLD458771 KUZ458770:KUZ458771 LEV458770:LEV458771 LOR458770:LOR458771 LYN458770:LYN458771 MIJ458770:MIJ458771 MSF458770:MSF458771 NCB458770:NCB458771 NLX458770:NLX458771 NVT458770:NVT458771 OFP458770:OFP458771 OPL458770:OPL458771 OZH458770:OZH458771 PJD458770:PJD458771 PSZ458770:PSZ458771 QCV458770:QCV458771 QMR458770:QMR458771 QWN458770:QWN458771 RGJ458770:RGJ458771 RQF458770:RQF458771 SAB458770:SAB458771 SJX458770:SJX458771 STT458770:STT458771 TDP458770:TDP458771 TNL458770:TNL458771 TXH458770:TXH458771 UHD458770:UHD458771 UQZ458770:UQZ458771 VAV458770:VAV458771 VKR458770:VKR458771 VUN458770:VUN458771 WEJ458770:WEJ458771 WOF458770:WOF458771 WYB458770:WYB458771 BT524306:BT524307 LP524306:LP524307 VL524306:VL524307 AFH524306:AFH524307 APD524306:APD524307 AYZ524306:AYZ524307 BIV524306:BIV524307 BSR524306:BSR524307 CCN524306:CCN524307 CMJ524306:CMJ524307 CWF524306:CWF524307 DGB524306:DGB524307 DPX524306:DPX524307 DZT524306:DZT524307 EJP524306:EJP524307 ETL524306:ETL524307 FDH524306:FDH524307 FND524306:FND524307 FWZ524306:FWZ524307 GGV524306:GGV524307 GQR524306:GQR524307 HAN524306:HAN524307 HKJ524306:HKJ524307 HUF524306:HUF524307 IEB524306:IEB524307 INX524306:INX524307 IXT524306:IXT524307 JHP524306:JHP524307 JRL524306:JRL524307 KBH524306:KBH524307 KLD524306:KLD524307 KUZ524306:KUZ524307 LEV524306:LEV524307 LOR524306:LOR524307 LYN524306:LYN524307 MIJ524306:MIJ524307 MSF524306:MSF524307 NCB524306:NCB524307 NLX524306:NLX524307 NVT524306:NVT524307 OFP524306:OFP524307 OPL524306:OPL524307 OZH524306:OZH524307 PJD524306:PJD524307 PSZ524306:PSZ524307 QCV524306:QCV524307 QMR524306:QMR524307 QWN524306:QWN524307 RGJ524306:RGJ524307 RQF524306:RQF524307 SAB524306:SAB524307 SJX524306:SJX524307 STT524306:STT524307 TDP524306:TDP524307 TNL524306:TNL524307 TXH524306:TXH524307 UHD524306:UHD524307 UQZ524306:UQZ524307 VAV524306:VAV524307 VKR524306:VKR524307 VUN524306:VUN524307 WEJ524306:WEJ524307 WOF524306:WOF524307 WYB524306:WYB524307 BT589842:BT589843 LP589842:LP589843 VL589842:VL589843 AFH589842:AFH589843 APD589842:APD589843 AYZ589842:AYZ589843 BIV589842:BIV589843 BSR589842:BSR589843 CCN589842:CCN589843 CMJ589842:CMJ589843 CWF589842:CWF589843 DGB589842:DGB589843 DPX589842:DPX589843 DZT589842:DZT589843 EJP589842:EJP589843 ETL589842:ETL589843 FDH589842:FDH589843 FND589842:FND589843 FWZ589842:FWZ589843 GGV589842:GGV589843 GQR589842:GQR589843 HAN589842:HAN589843 HKJ589842:HKJ589843 HUF589842:HUF589843 IEB589842:IEB589843 INX589842:INX589843 IXT589842:IXT589843 JHP589842:JHP589843 JRL589842:JRL589843 KBH589842:KBH589843 KLD589842:KLD589843 KUZ589842:KUZ589843 LEV589842:LEV589843 LOR589842:LOR589843 LYN589842:LYN589843 MIJ589842:MIJ589843 MSF589842:MSF589843 NCB589842:NCB589843 NLX589842:NLX589843 NVT589842:NVT589843 OFP589842:OFP589843 OPL589842:OPL589843 OZH589842:OZH589843 PJD589842:PJD589843 PSZ589842:PSZ589843 QCV589842:QCV589843 QMR589842:QMR589843 QWN589842:QWN589843 RGJ589842:RGJ589843 RQF589842:RQF589843 SAB589842:SAB589843 SJX589842:SJX589843 STT589842:STT589843 TDP589842:TDP589843 TNL589842:TNL589843 TXH589842:TXH589843 UHD589842:UHD589843 UQZ589842:UQZ589843 VAV589842:VAV589843 VKR589842:VKR589843 VUN589842:VUN589843 WEJ589842:WEJ589843 WOF589842:WOF589843 WYB589842:WYB589843 BT655378:BT655379 LP655378:LP655379 VL655378:VL655379 AFH655378:AFH655379 APD655378:APD655379 AYZ655378:AYZ655379 BIV655378:BIV655379 BSR655378:BSR655379 CCN655378:CCN655379 CMJ655378:CMJ655379 CWF655378:CWF655379 DGB655378:DGB655379 DPX655378:DPX655379 DZT655378:DZT655379 EJP655378:EJP655379 ETL655378:ETL655379 FDH655378:FDH655379 FND655378:FND655379 FWZ655378:FWZ655379 GGV655378:GGV655379 GQR655378:GQR655379 HAN655378:HAN655379 HKJ655378:HKJ655379 HUF655378:HUF655379 IEB655378:IEB655379 INX655378:INX655379 IXT655378:IXT655379 JHP655378:JHP655379 JRL655378:JRL655379 KBH655378:KBH655379 KLD655378:KLD655379 KUZ655378:KUZ655379 LEV655378:LEV655379 LOR655378:LOR655379 LYN655378:LYN655379 MIJ655378:MIJ655379 MSF655378:MSF655379 NCB655378:NCB655379 NLX655378:NLX655379 NVT655378:NVT655379 OFP655378:OFP655379 OPL655378:OPL655379 OZH655378:OZH655379 PJD655378:PJD655379 PSZ655378:PSZ655379 QCV655378:QCV655379 QMR655378:QMR655379 QWN655378:QWN655379 RGJ655378:RGJ655379 RQF655378:RQF655379 SAB655378:SAB655379 SJX655378:SJX655379 STT655378:STT655379 TDP655378:TDP655379 TNL655378:TNL655379 TXH655378:TXH655379 UHD655378:UHD655379 UQZ655378:UQZ655379 VAV655378:VAV655379 VKR655378:VKR655379 VUN655378:VUN655379 WEJ655378:WEJ655379 WOF655378:WOF655379 WYB655378:WYB655379 BT720914:BT720915 LP720914:LP720915 VL720914:VL720915 AFH720914:AFH720915 APD720914:APD720915 AYZ720914:AYZ720915 BIV720914:BIV720915 BSR720914:BSR720915 CCN720914:CCN720915 CMJ720914:CMJ720915 CWF720914:CWF720915 DGB720914:DGB720915 DPX720914:DPX720915 DZT720914:DZT720915 EJP720914:EJP720915 ETL720914:ETL720915 FDH720914:FDH720915 FND720914:FND720915 FWZ720914:FWZ720915 GGV720914:GGV720915 GQR720914:GQR720915 HAN720914:HAN720915 HKJ720914:HKJ720915 HUF720914:HUF720915 IEB720914:IEB720915 INX720914:INX720915 IXT720914:IXT720915 JHP720914:JHP720915 JRL720914:JRL720915 KBH720914:KBH720915 KLD720914:KLD720915 KUZ720914:KUZ720915 LEV720914:LEV720915 LOR720914:LOR720915 LYN720914:LYN720915 MIJ720914:MIJ720915 MSF720914:MSF720915 NCB720914:NCB720915 NLX720914:NLX720915 NVT720914:NVT720915 OFP720914:OFP720915 OPL720914:OPL720915 OZH720914:OZH720915 PJD720914:PJD720915 PSZ720914:PSZ720915 QCV720914:QCV720915 QMR720914:QMR720915 QWN720914:QWN720915 RGJ720914:RGJ720915 RQF720914:RQF720915 SAB720914:SAB720915 SJX720914:SJX720915 STT720914:STT720915 TDP720914:TDP720915 TNL720914:TNL720915 TXH720914:TXH720915 UHD720914:UHD720915 UQZ720914:UQZ720915 VAV720914:VAV720915 VKR720914:VKR720915 VUN720914:VUN720915 WEJ720914:WEJ720915 WOF720914:WOF720915 WYB720914:WYB720915 BT786450:BT786451 LP786450:LP786451 VL786450:VL786451 AFH786450:AFH786451 APD786450:APD786451 AYZ786450:AYZ786451 BIV786450:BIV786451 BSR786450:BSR786451 CCN786450:CCN786451 CMJ786450:CMJ786451 CWF786450:CWF786451 DGB786450:DGB786451 DPX786450:DPX786451 DZT786450:DZT786451 EJP786450:EJP786451 ETL786450:ETL786451 FDH786450:FDH786451 FND786450:FND786451 FWZ786450:FWZ786451 GGV786450:GGV786451 GQR786450:GQR786451 HAN786450:HAN786451 HKJ786450:HKJ786451 HUF786450:HUF786451 IEB786450:IEB786451 INX786450:INX786451 IXT786450:IXT786451 JHP786450:JHP786451 JRL786450:JRL786451 KBH786450:KBH786451 KLD786450:KLD786451 KUZ786450:KUZ786451 LEV786450:LEV786451 LOR786450:LOR786451 LYN786450:LYN786451 MIJ786450:MIJ786451 MSF786450:MSF786451 NCB786450:NCB786451 NLX786450:NLX786451 NVT786450:NVT786451 OFP786450:OFP786451 OPL786450:OPL786451 OZH786450:OZH786451 PJD786450:PJD786451 PSZ786450:PSZ786451 QCV786450:QCV786451 QMR786450:QMR786451 QWN786450:QWN786451 RGJ786450:RGJ786451 RQF786450:RQF786451 SAB786450:SAB786451 SJX786450:SJX786451 STT786450:STT786451 TDP786450:TDP786451 TNL786450:TNL786451 TXH786450:TXH786451 UHD786450:UHD786451 UQZ786450:UQZ786451 VAV786450:VAV786451 VKR786450:VKR786451 VUN786450:VUN786451 WEJ786450:WEJ786451 WOF786450:WOF786451 WYB786450:WYB786451 BT851986:BT851987 LP851986:LP851987 VL851986:VL851987 AFH851986:AFH851987 APD851986:APD851987 AYZ851986:AYZ851987 BIV851986:BIV851987 BSR851986:BSR851987 CCN851986:CCN851987 CMJ851986:CMJ851987 CWF851986:CWF851987 DGB851986:DGB851987 DPX851986:DPX851987 DZT851986:DZT851987 EJP851986:EJP851987 ETL851986:ETL851987 FDH851986:FDH851987 FND851986:FND851987 FWZ851986:FWZ851987 GGV851986:GGV851987 GQR851986:GQR851987 HAN851986:HAN851987 HKJ851986:HKJ851987 HUF851986:HUF851987 IEB851986:IEB851987 INX851986:INX851987 IXT851986:IXT851987 JHP851986:JHP851987 JRL851986:JRL851987 KBH851986:KBH851987 KLD851986:KLD851987 KUZ851986:KUZ851987 LEV851986:LEV851987 LOR851986:LOR851987 LYN851986:LYN851987 MIJ851986:MIJ851987 MSF851986:MSF851987 NCB851986:NCB851987 NLX851986:NLX851987 NVT851986:NVT851987 OFP851986:OFP851987 OPL851986:OPL851987 OZH851986:OZH851987 PJD851986:PJD851987 PSZ851986:PSZ851987 QCV851986:QCV851987 QMR851986:QMR851987 QWN851986:QWN851987 RGJ851986:RGJ851987 RQF851986:RQF851987 SAB851986:SAB851987 SJX851986:SJX851987 STT851986:STT851987 TDP851986:TDP851987 TNL851986:TNL851987 TXH851986:TXH851987 UHD851986:UHD851987 UQZ851986:UQZ851987 VAV851986:VAV851987 VKR851986:VKR851987 VUN851986:VUN851987 WEJ851986:WEJ851987 WOF851986:WOF851987 WYB851986:WYB851987 BT917522:BT917523 LP917522:LP917523 VL917522:VL917523 AFH917522:AFH917523 APD917522:APD917523 AYZ917522:AYZ917523 BIV917522:BIV917523 BSR917522:BSR917523 CCN917522:CCN917523 CMJ917522:CMJ917523 CWF917522:CWF917523 DGB917522:DGB917523 DPX917522:DPX917523 DZT917522:DZT917523 EJP917522:EJP917523 ETL917522:ETL917523 FDH917522:FDH917523 FND917522:FND917523 FWZ917522:FWZ917523 GGV917522:GGV917523 GQR917522:GQR917523 HAN917522:HAN917523 HKJ917522:HKJ917523 HUF917522:HUF917523 IEB917522:IEB917523 INX917522:INX917523 IXT917522:IXT917523 JHP917522:JHP917523 JRL917522:JRL917523 KBH917522:KBH917523 KLD917522:KLD917523 KUZ917522:KUZ917523 LEV917522:LEV917523 LOR917522:LOR917523 LYN917522:LYN917523 MIJ917522:MIJ917523 MSF917522:MSF917523 NCB917522:NCB917523 NLX917522:NLX917523 NVT917522:NVT917523 OFP917522:OFP917523 OPL917522:OPL917523 OZH917522:OZH917523 PJD917522:PJD917523 PSZ917522:PSZ917523 QCV917522:QCV917523 QMR917522:QMR917523 QWN917522:QWN917523 RGJ917522:RGJ917523 RQF917522:RQF917523 SAB917522:SAB917523 SJX917522:SJX917523 STT917522:STT917523 TDP917522:TDP917523 TNL917522:TNL917523 TXH917522:TXH917523 UHD917522:UHD917523 UQZ917522:UQZ917523 VAV917522:VAV917523 VKR917522:VKR917523 VUN917522:VUN917523 WEJ917522:WEJ917523 WOF917522:WOF917523 WYB917522:WYB917523 BT983058:BT983059 LP983058:LP983059 VL983058:VL983059 AFH983058:AFH983059 APD983058:APD983059 AYZ983058:AYZ983059 BIV983058:BIV983059 BSR983058:BSR983059 CCN983058:CCN983059 CMJ983058:CMJ983059 CWF983058:CWF983059 DGB983058:DGB983059 DPX983058:DPX983059 DZT983058:DZT983059 EJP983058:EJP983059 ETL983058:ETL983059 FDH983058:FDH983059 FND983058:FND983059 FWZ983058:FWZ983059 GGV983058:GGV983059 GQR983058:GQR983059 HAN983058:HAN983059 HKJ983058:HKJ983059 HUF983058:HUF983059 IEB983058:IEB983059 INX983058:INX983059 IXT983058:IXT983059 JHP983058:JHP983059 JRL983058:JRL983059 KBH983058:KBH983059 KLD983058:KLD983059 KUZ983058:KUZ983059 LEV983058:LEV983059 LOR983058:LOR983059 LYN983058:LYN983059 MIJ983058:MIJ983059 MSF983058:MSF983059 NCB983058:NCB983059 NLX983058:NLX983059 NVT983058:NVT983059 OFP983058:OFP983059 OPL983058:OPL983059 OZH983058:OZH983059 PJD983058:PJD983059 PSZ983058:PSZ983059 QCV983058:QCV983059 QMR983058:QMR983059 QWN983058:QWN983059 RGJ983058:RGJ983059 RQF983058:RQF983059 SAB983058:SAB983059 SJX983058:SJX983059 STT983058:STT983059 TDP983058:TDP983059 TNL983058:TNL983059 TXH983058:TXH983059 UHD983058:UHD983059 UQZ983058:UQZ983059 VAV983058:VAV983059 VKR983058:VKR983059 VUN983058:VUN983059 WEJ983058:WEJ983059 WOF983058:WOF983059 WYB983058:WYB983059"/>
  </dataValidations>
  <printOptions horizontalCentered="1" verticalCentered="1"/>
  <pageMargins left="0.19685039370078741" right="0.19685039370078741" top="0.59055118110236227" bottom="0.39370078740157483" header="0" footer="0.19685039370078741"/>
  <pageSetup paperSize="5" scale="60" pageOrder="overThenDown" orientation="landscape" r:id="rId1"/>
  <headerFooter alignWithMargins="0">
    <oddFooter xml:space="preserve">&amp;LFormato: FO-AC-07 Versión: 2&amp;CPágina &amp;P&amp;RVo.Bo:  </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dimension ref="A1:EA32"/>
  <sheetViews>
    <sheetView showGridLines="0" view="pageBreakPreview" zoomScale="85" zoomScaleNormal="85" zoomScaleSheetLayoutView="85" workbookViewId="0">
      <selection sqref="A1:K1"/>
    </sheetView>
  </sheetViews>
  <sheetFormatPr baseColWidth="10" defaultRowHeight="12.75" x14ac:dyDescent="0.2"/>
  <cols>
    <col min="1" max="1" width="9.42578125" style="392" customWidth="1"/>
    <col min="2" max="2" width="11.42578125" style="391" customWidth="1"/>
    <col min="3" max="3" width="7.5703125" style="391" customWidth="1"/>
    <col min="4" max="6" width="6.140625" style="392" customWidth="1"/>
    <col min="7" max="7" width="8.7109375" style="391" customWidth="1"/>
    <col min="8" max="8" width="2.7109375" style="391" bestFit="1" customWidth="1"/>
    <col min="9" max="9" width="13.140625" style="393" customWidth="1"/>
    <col min="10" max="10" width="8.85546875" style="393" customWidth="1"/>
    <col min="11" max="11" width="8" style="393" customWidth="1"/>
    <col min="12" max="14" width="7.7109375" style="391" customWidth="1"/>
    <col min="15" max="15" width="4.7109375" style="391" customWidth="1"/>
    <col min="16" max="16" width="3.7109375" style="391" customWidth="1"/>
    <col min="17" max="17" width="4.42578125" style="391" customWidth="1"/>
    <col min="18" max="18" width="4.7109375" style="391" customWidth="1"/>
    <col min="19" max="19" width="4.140625" style="404" hidden="1" customWidth="1"/>
    <col min="20" max="20" width="3.85546875" style="404" hidden="1" customWidth="1"/>
    <col min="21" max="21" width="4.140625" style="404" hidden="1" customWidth="1"/>
    <col min="22" max="22" width="3.85546875" style="404" hidden="1" customWidth="1"/>
    <col min="23" max="23" width="4.140625" style="404" hidden="1" customWidth="1"/>
    <col min="24" max="24" width="3.85546875" style="404" hidden="1" customWidth="1"/>
    <col min="25" max="25" width="4.140625" style="404" hidden="1" customWidth="1"/>
    <col min="26" max="26" width="3.85546875" style="404" hidden="1" customWidth="1"/>
    <col min="27" max="27" width="4.140625" style="404" hidden="1" customWidth="1"/>
    <col min="28" max="28" width="3.85546875" style="404" hidden="1" customWidth="1"/>
    <col min="29" max="29" width="4.140625" style="404" hidden="1" customWidth="1"/>
    <col min="30" max="30" width="3.85546875" style="404" hidden="1" customWidth="1"/>
    <col min="31" max="31" width="4.140625" style="404" hidden="1" customWidth="1"/>
    <col min="32" max="32" width="3.85546875" style="404" hidden="1" customWidth="1"/>
    <col min="33" max="33" width="4.140625" style="404" hidden="1" customWidth="1"/>
    <col min="34" max="34" width="3.85546875" style="404" hidden="1" customWidth="1"/>
    <col min="35" max="35" width="4.140625" style="404" hidden="1" customWidth="1"/>
    <col min="36" max="36" width="3.85546875" style="404" hidden="1" customWidth="1"/>
    <col min="37" max="37" width="4.140625" style="404" hidden="1" customWidth="1"/>
    <col min="38" max="38" width="3.85546875" style="391" hidden="1" customWidth="1"/>
    <col min="39" max="39" width="4.140625" style="391" hidden="1" customWidth="1"/>
    <col min="40" max="40" width="3.85546875" style="391" hidden="1" customWidth="1"/>
    <col min="41" max="41" width="4.140625" style="391" hidden="1" customWidth="1"/>
    <col min="42" max="42" width="3.85546875" style="391" hidden="1" customWidth="1"/>
    <col min="43" max="43" width="4.140625" style="391" hidden="1" customWidth="1"/>
    <col min="44" max="44" width="3.85546875" style="391" hidden="1" customWidth="1"/>
    <col min="45" max="45" width="4.140625" style="391" hidden="1" customWidth="1"/>
    <col min="46" max="46" width="3.85546875" style="391" hidden="1" customWidth="1"/>
    <col min="47" max="47" width="4.140625" style="391" hidden="1" customWidth="1"/>
    <col min="48" max="48" width="3.85546875" style="391" hidden="1" customWidth="1"/>
    <col min="49" max="49" width="4.140625" style="391" hidden="1" customWidth="1"/>
    <col min="50" max="50" width="3.85546875" style="391" hidden="1" customWidth="1"/>
    <col min="51" max="51" width="4.140625" style="391" hidden="1" customWidth="1"/>
    <col min="52" max="52" width="3.85546875" style="391" hidden="1" customWidth="1"/>
    <col min="53" max="53" width="4.140625" style="391" hidden="1" customWidth="1"/>
    <col min="54" max="54" width="3.5703125" style="391" hidden="1" customWidth="1"/>
    <col min="55" max="57" width="3.7109375" style="391" customWidth="1"/>
    <col min="58" max="58" width="3.140625" style="391" customWidth="1"/>
    <col min="59" max="59" width="3.7109375" style="391" customWidth="1"/>
    <col min="60" max="60" width="17.28515625" style="393" customWidth="1"/>
    <col min="61" max="61" width="12.85546875" style="393" customWidth="1"/>
    <col min="62" max="62" width="15.5703125" style="393" customWidth="1"/>
    <col min="63" max="63" width="20" style="391" customWidth="1"/>
    <col min="64" max="64" width="7.140625" style="391" bestFit="1" customWidth="1"/>
    <col min="65" max="65" width="6.5703125" style="391" bestFit="1" customWidth="1"/>
    <col min="66" max="66" width="7.42578125" style="391" customWidth="1"/>
    <col min="67" max="67" width="4.7109375" style="391" customWidth="1"/>
    <col min="68" max="68" width="3.28515625" style="391" customWidth="1"/>
    <col min="69" max="70" width="4.5703125" style="391" customWidth="1"/>
    <col min="71" max="71" width="4" style="391" customWidth="1"/>
    <col min="72" max="72" width="11" style="406" customWidth="1"/>
    <col min="73" max="73" width="4.140625" style="383" customWidth="1"/>
    <col min="74" max="256" width="11.42578125" style="383"/>
    <col min="257" max="257" width="9.42578125" style="383" customWidth="1"/>
    <col min="258" max="258" width="11.42578125" style="383" customWidth="1"/>
    <col min="259" max="259" width="7.5703125" style="383" customWidth="1"/>
    <col min="260" max="262" width="6.140625" style="383" customWidth="1"/>
    <col min="263" max="263" width="8.7109375" style="383" customWidth="1"/>
    <col min="264" max="264" width="2.7109375" style="383" bestFit="1" customWidth="1"/>
    <col min="265" max="265" width="13.140625" style="383" customWidth="1"/>
    <col min="266" max="266" width="8.85546875" style="383" customWidth="1"/>
    <col min="267" max="267" width="8" style="383" customWidth="1"/>
    <col min="268" max="270" width="7.7109375" style="383" customWidth="1"/>
    <col min="271" max="271" width="4.7109375" style="383" customWidth="1"/>
    <col min="272" max="272" width="3.7109375" style="383" customWidth="1"/>
    <col min="273" max="273" width="4.42578125" style="383" customWidth="1"/>
    <col min="274" max="274" width="4.7109375" style="383" customWidth="1"/>
    <col min="275" max="310" width="0" style="383" hidden="1" customWidth="1"/>
    <col min="311" max="313" width="3.7109375" style="383" customWidth="1"/>
    <col min="314" max="314" width="3.140625" style="383" customWidth="1"/>
    <col min="315" max="315" width="3.7109375" style="383" customWidth="1"/>
    <col min="316" max="316" width="17.28515625" style="383" customWidth="1"/>
    <col min="317" max="317" width="12.85546875" style="383" customWidth="1"/>
    <col min="318" max="318" width="15.5703125" style="383" customWidth="1"/>
    <col min="319" max="319" width="20" style="383" customWidth="1"/>
    <col min="320" max="320" width="7.140625" style="383" bestFit="1" customWidth="1"/>
    <col min="321" max="321" width="6.5703125" style="383" bestFit="1" customWidth="1"/>
    <col min="322" max="322" width="7.42578125" style="383" customWidth="1"/>
    <col min="323" max="323" width="4.7109375" style="383" customWidth="1"/>
    <col min="324" max="324" width="3.28515625" style="383" customWidth="1"/>
    <col min="325" max="326" width="4.5703125" style="383" customWidth="1"/>
    <col min="327" max="327" width="4" style="383" customWidth="1"/>
    <col min="328" max="328" width="11" style="383" customWidth="1"/>
    <col min="329" max="329" width="4.140625" style="383" customWidth="1"/>
    <col min="330" max="512" width="11.42578125" style="383"/>
    <col min="513" max="513" width="9.42578125" style="383" customWidth="1"/>
    <col min="514" max="514" width="11.42578125" style="383" customWidth="1"/>
    <col min="515" max="515" width="7.5703125" style="383" customWidth="1"/>
    <col min="516" max="518" width="6.140625" style="383" customWidth="1"/>
    <col min="519" max="519" width="8.7109375" style="383" customWidth="1"/>
    <col min="520" max="520" width="2.7109375" style="383" bestFit="1" customWidth="1"/>
    <col min="521" max="521" width="13.140625" style="383" customWidth="1"/>
    <col min="522" max="522" width="8.85546875" style="383" customWidth="1"/>
    <col min="523" max="523" width="8" style="383" customWidth="1"/>
    <col min="524" max="526" width="7.7109375" style="383" customWidth="1"/>
    <col min="527" max="527" width="4.7109375" style="383" customWidth="1"/>
    <col min="528" max="528" width="3.7109375" style="383" customWidth="1"/>
    <col min="529" max="529" width="4.42578125" style="383" customWidth="1"/>
    <col min="530" max="530" width="4.7109375" style="383" customWidth="1"/>
    <col min="531" max="566" width="0" style="383" hidden="1" customWidth="1"/>
    <col min="567" max="569" width="3.7109375" style="383" customWidth="1"/>
    <col min="570" max="570" width="3.140625" style="383" customWidth="1"/>
    <col min="571" max="571" width="3.7109375" style="383" customWidth="1"/>
    <col min="572" max="572" width="17.28515625" style="383" customWidth="1"/>
    <col min="573" max="573" width="12.85546875" style="383" customWidth="1"/>
    <col min="574" max="574" width="15.5703125" style="383" customWidth="1"/>
    <col min="575" max="575" width="20" style="383" customWidth="1"/>
    <col min="576" max="576" width="7.140625" style="383" bestFit="1" customWidth="1"/>
    <col min="577" max="577" width="6.5703125" style="383" bestFit="1" customWidth="1"/>
    <col min="578" max="578" width="7.42578125" style="383" customWidth="1"/>
    <col min="579" max="579" width="4.7109375" style="383" customWidth="1"/>
    <col min="580" max="580" width="3.28515625" style="383" customWidth="1"/>
    <col min="581" max="582" width="4.5703125" style="383" customWidth="1"/>
    <col min="583" max="583" width="4" style="383" customWidth="1"/>
    <col min="584" max="584" width="11" style="383" customWidth="1"/>
    <col min="585" max="585" width="4.140625" style="383" customWidth="1"/>
    <col min="586" max="768" width="11.42578125" style="383"/>
    <col min="769" max="769" width="9.42578125" style="383" customWidth="1"/>
    <col min="770" max="770" width="11.42578125" style="383" customWidth="1"/>
    <col min="771" max="771" width="7.5703125" style="383" customWidth="1"/>
    <col min="772" max="774" width="6.140625" style="383" customWidth="1"/>
    <col min="775" max="775" width="8.7109375" style="383" customWidth="1"/>
    <col min="776" max="776" width="2.7109375" style="383" bestFit="1" customWidth="1"/>
    <col min="777" max="777" width="13.140625" style="383" customWidth="1"/>
    <col min="778" max="778" width="8.85546875" style="383" customWidth="1"/>
    <col min="779" max="779" width="8" style="383" customWidth="1"/>
    <col min="780" max="782" width="7.7109375" style="383" customWidth="1"/>
    <col min="783" max="783" width="4.7109375" style="383" customWidth="1"/>
    <col min="784" max="784" width="3.7109375" style="383" customWidth="1"/>
    <col min="785" max="785" width="4.42578125" style="383" customWidth="1"/>
    <col min="786" max="786" width="4.7109375" style="383" customWidth="1"/>
    <col min="787" max="822" width="0" style="383" hidden="1" customWidth="1"/>
    <col min="823" max="825" width="3.7109375" style="383" customWidth="1"/>
    <col min="826" max="826" width="3.140625" style="383" customWidth="1"/>
    <col min="827" max="827" width="3.7109375" style="383" customWidth="1"/>
    <col min="828" max="828" width="17.28515625" style="383" customWidth="1"/>
    <col min="829" max="829" width="12.85546875" style="383" customWidth="1"/>
    <col min="830" max="830" width="15.5703125" style="383" customWidth="1"/>
    <col min="831" max="831" width="20" style="383" customWidth="1"/>
    <col min="832" max="832" width="7.140625" style="383" bestFit="1" customWidth="1"/>
    <col min="833" max="833" width="6.5703125" style="383" bestFit="1" customWidth="1"/>
    <col min="834" max="834" width="7.42578125" style="383" customWidth="1"/>
    <col min="835" max="835" width="4.7109375" style="383" customWidth="1"/>
    <col min="836" max="836" width="3.28515625" style="383" customWidth="1"/>
    <col min="837" max="838" width="4.5703125" style="383" customWidth="1"/>
    <col min="839" max="839" width="4" style="383" customWidth="1"/>
    <col min="840" max="840" width="11" style="383" customWidth="1"/>
    <col min="841" max="841" width="4.140625" style="383" customWidth="1"/>
    <col min="842" max="1024" width="11.42578125" style="383"/>
    <col min="1025" max="1025" width="9.42578125" style="383" customWidth="1"/>
    <col min="1026" max="1026" width="11.42578125" style="383" customWidth="1"/>
    <col min="1027" max="1027" width="7.5703125" style="383" customWidth="1"/>
    <col min="1028" max="1030" width="6.140625" style="383" customWidth="1"/>
    <col min="1031" max="1031" width="8.7109375" style="383" customWidth="1"/>
    <col min="1032" max="1032" width="2.7109375" style="383" bestFit="1" customWidth="1"/>
    <col min="1033" max="1033" width="13.140625" style="383" customWidth="1"/>
    <col min="1034" max="1034" width="8.85546875" style="383" customWidth="1"/>
    <col min="1035" max="1035" width="8" style="383" customWidth="1"/>
    <col min="1036" max="1038" width="7.7109375" style="383" customWidth="1"/>
    <col min="1039" max="1039" width="4.7109375" style="383" customWidth="1"/>
    <col min="1040" max="1040" width="3.7109375" style="383" customWidth="1"/>
    <col min="1041" max="1041" width="4.42578125" style="383" customWidth="1"/>
    <col min="1042" max="1042" width="4.7109375" style="383" customWidth="1"/>
    <col min="1043" max="1078" width="0" style="383" hidden="1" customWidth="1"/>
    <col min="1079" max="1081" width="3.7109375" style="383" customWidth="1"/>
    <col min="1082" max="1082" width="3.140625" style="383" customWidth="1"/>
    <col min="1083" max="1083" width="3.7109375" style="383" customWidth="1"/>
    <col min="1084" max="1084" width="17.28515625" style="383" customWidth="1"/>
    <col min="1085" max="1085" width="12.85546875" style="383" customWidth="1"/>
    <col min="1086" max="1086" width="15.5703125" style="383" customWidth="1"/>
    <col min="1087" max="1087" width="20" style="383" customWidth="1"/>
    <col min="1088" max="1088" width="7.140625" style="383" bestFit="1" customWidth="1"/>
    <col min="1089" max="1089" width="6.5703125" style="383" bestFit="1" customWidth="1"/>
    <col min="1090" max="1090" width="7.42578125" style="383" customWidth="1"/>
    <col min="1091" max="1091" width="4.7109375" style="383" customWidth="1"/>
    <col min="1092" max="1092" width="3.28515625" style="383" customWidth="1"/>
    <col min="1093" max="1094" width="4.5703125" style="383" customWidth="1"/>
    <col min="1095" max="1095" width="4" style="383" customWidth="1"/>
    <col min="1096" max="1096" width="11" style="383" customWidth="1"/>
    <col min="1097" max="1097" width="4.140625" style="383" customWidth="1"/>
    <col min="1098" max="1280" width="11.42578125" style="383"/>
    <col min="1281" max="1281" width="9.42578125" style="383" customWidth="1"/>
    <col min="1282" max="1282" width="11.42578125" style="383" customWidth="1"/>
    <col min="1283" max="1283" width="7.5703125" style="383" customWidth="1"/>
    <col min="1284" max="1286" width="6.140625" style="383" customWidth="1"/>
    <col min="1287" max="1287" width="8.7109375" style="383" customWidth="1"/>
    <col min="1288" max="1288" width="2.7109375" style="383" bestFit="1" customWidth="1"/>
    <col min="1289" max="1289" width="13.140625" style="383" customWidth="1"/>
    <col min="1290" max="1290" width="8.85546875" style="383" customWidth="1"/>
    <col min="1291" max="1291" width="8" style="383" customWidth="1"/>
    <col min="1292" max="1294" width="7.7109375" style="383" customWidth="1"/>
    <col min="1295" max="1295" width="4.7109375" style="383" customWidth="1"/>
    <col min="1296" max="1296" width="3.7109375" style="383" customWidth="1"/>
    <col min="1297" max="1297" width="4.42578125" style="383" customWidth="1"/>
    <col min="1298" max="1298" width="4.7109375" style="383" customWidth="1"/>
    <col min="1299" max="1334" width="0" style="383" hidden="1" customWidth="1"/>
    <col min="1335" max="1337" width="3.7109375" style="383" customWidth="1"/>
    <col min="1338" max="1338" width="3.140625" style="383" customWidth="1"/>
    <col min="1339" max="1339" width="3.7109375" style="383" customWidth="1"/>
    <col min="1340" max="1340" width="17.28515625" style="383" customWidth="1"/>
    <col min="1341" max="1341" width="12.85546875" style="383" customWidth="1"/>
    <col min="1342" max="1342" width="15.5703125" style="383" customWidth="1"/>
    <col min="1343" max="1343" width="20" style="383" customWidth="1"/>
    <col min="1344" max="1344" width="7.140625" style="383" bestFit="1" customWidth="1"/>
    <col min="1345" max="1345" width="6.5703125" style="383" bestFit="1" customWidth="1"/>
    <col min="1346" max="1346" width="7.42578125" style="383" customWidth="1"/>
    <col min="1347" max="1347" width="4.7109375" style="383" customWidth="1"/>
    <col min="1348" max="1348" width="3.28515625" style="383" customWidth="1"/>
    <col min="1349" max="1350" width="4.5703125" style="383" customWidth="1"/>
    <col min="1351" max="1351" width="4" style="383" customWidth="1"/>
    <col min="1352" max="1352" width="11" style="383" customWidth="1"/>
    <col min="1353" max="1353" width="4.140625" style="383" customWidth="1"/>
    <col min="1354" max="1536" width="11.42578125" style="383"/>
    <col min="1537" max="1537" width="9.42578125" style="383" customWidth="1"/>
    <col min="1538" max="1538" width="11.42578125" style="383" customWidth="1"/>
    <col min="1539" max="1539" width="7.5703125" style="383" customWidth="1"/>
    <col min="1540" max="1542" width="6.140625" style="383" customWidth="1"/>
    <col min="1543" max="1543" width="8.7109375" style="383" customWidth="1"/>
    <col min="1544" max="1544" width="2.7109375" style="383" bestFit="1" customWidth="1"/>
    <col min="1545" max="1545" width="13.140625" style="383" customWidth="1"/>
    <col min="1546" max="1546" width="8.85546875" style="383" customWidth="1"/>
    <col min="1547" max="1547" width="8" style="383" customWidth="1"/>
    <col min="1548" max="1550" width="7.7109375" style="383" customWidth="1"/>
    <col min="1551" max="1551" width="4.7109375" style="383" customWidth="1"/>
    <col min="1552" max="1552" width="3.7109375" style="383" customWidth="1"/>
    <col min="1553" max="1553" width="4.42578125" style="383" customWidth="1"/>
    <col min="1554" max="1554" width="4.7109375" style="383" customWidth="1"/>
    <col min="1555" max="1590" width="0" style="383" hidden="1" customWidth="1"/>
    <col min="1591" max="1593" width="3.7109375" style="383" customWidth="1"/>
    <col min="1594" max="1594" width="3.140625" style="383" customWidth="1"/>
    <col min="1595" max="1595" width="3.7109375" style="383" customWidth="1"/>
    <col min="1596" max="1596" width="17.28515625" style="383" customWidth="1"/>
    <col min="1597" max="1597" width="12.85546875" style="383" customWidth="1"/>
    <col min="1598" max="1598" width="15.5703125" style="383" customWidth="1"/>
    <col min="1599" max="1599" width="20" style="383" customWidth="1"/>
    <col min="1600" max="1600" width="7.140625" style="383" bestFit="1" customWidth="1"/>
    <col min="1601" max="1601" width="6.5703125" style="383" bestFit="1" customWidth="1"/>
    <col min="1602" max="1602" width="7.42578125" style="383" customWidth="1"/>
    <col min="1603" max="1603" width="4.7109375" style="383" customWidth="1"/>
    <col min="1604" max="1604" width="3.28515625" style="383" customWidth="1"/>
    <col min="1605" max="1606" width="4.5703125" style="383" customWidth="1"/>
    <col min="1607" max="1607" width="4" style="383" customWidth="1"/>
    <col min="1608" max="1608" width="11" style="383" customWidth="1"/>
    <col min="1609" max="1609" width="4.140625" style="383" customWidth="1"/>
    <col min="1610" max="1792" width="11.42578125" style="383"/>
    <col min="1793" max="1793" width="9.42578125" style="383" customWidth="1"/>
    <col min="1794" max="1794" width="11.42578125" style="383" customWidth="1"/>
    <col min="1795" max="1795" width="7.5703125" style="383" customWidth="1"/>
    <col min="1796" max="1798" width="6.140625" style="383" customWidth="1"/>
    <col min="1799" max="1799" width="8.7109375" style="383" customWidth="1"/>
    <col min="1800" max="1800" width="2.7109375" style="383" bestFit="1" customWidth="1"/>
    <col min="1801" max="1801" width="13.140625" style="383" customWidth="1"/>
    <col min="1802" max="1802" width="8.85546875" style="383" customWidth="1"/>
    <col min="1803" max="1803" width="8" style="383" customWidth="1"/>
    <col min="1804" max="1806" width="7.7109375" style="383" customWidth="1"/>
    <col min="1807" max="1807" width="4.7109375" style="383" customWidth="1"/>
    <col min="1808" max="1808" width="3.7109375" style="383" customWidth="1"/>
    <col min="1809" max="1809" width="4.42578125" style="383" customWidth="1"/>
    <col min="1810" max="1810" width="4.7109375" style="383" customWidth="1"/>
    <col min="1811" max="1846" width="0" style="383" hidden="1" customWidth="1"/>
    <col min="1847" max="1849" width="3.7109375" style="383" customWidth="1"/>
    <col min="1850" max="1850" width="3.140625" style="383" customWidth="1"/>
    <col min="1851" max="1851" width="3.7109375" style="383" customWidth="1"/>
    <col min="1852" max="1852" width="17.28515625" style="383" customWidth="1"/>
    <col min="1853" max="1853" width="12.85546875" style="383" customWidth="1"/>
    <col min="1854" max="1854" width="15.5703125" style="383" customWidth="1"/>
    <col min="1855" max="1855" width="20" style="383" customWidth="1"/>
    <col min="1856" max="1856" width="7.140625" style="383" bestFit="1" customWidth="1"/>
    <col min="1857" max="1857" width="6.5703125" style="383" bestFit="1" customWidth="1"/>
    <col min="1858" max="1858" width="7.42578125" style="383" customWidth="1"/>
    <col min="1859" max="1859" width="4.7109375" style="383" customWidth="1"/>
    <col min="1860" max="1860" width="3.28515625" style="383" customWidth="1"/>
    <col min="1861" max="1862" width="4.5703125" style="383" customWidth="1"/>
    <col min="1863" max="1863" width="4" style="383" customWidth="1"/>
    <col min="1864" max="1864" width="11" style="383" customWidth="1"/>
    <col min="1865" max="1865" width="4.140625" style="383" customWidth="1"/>
    <col min="1866" max="2048" width="11.42578125" style="383"/>
    <col min="2049" max="2049" width="9.42578125" style="383" customWidth="1"/>
    <col min="2050" max="2050" width="11.42578125" style="383" customWidth="1"/>
    <col min="2051" max="2051" width="7.5703125" style="383" customWidth="1"/>
    <col min="2052" max="2054" width="6.140625" style="383" customWidth="1"/>
    <col min="2055" max="2055" width="8.7109375" style="383" customWidth="1"/>
    <col min="2056" max="2056" width="2.7109375" style="383" bestFit="1" customWidth="1"/>
    <col min="2057" max="2057" width="13.140625" style="383" customWidth="1"/>
    <col min="2058" max="2058" width="8.85546875" style="383" customWidth="1"/>
    <col min="2059" max="2059" width="8" style="383" customWidth="1"/>
    <col min="2060" max="2062" width="7.7109375" style="383" customWidth="1"/>
    <col min="2063" max="2063" width="4.7109375" style="383" customWidth="1"/>
    <col min="2064" max="2064" width="3.7109375" style="383" customWidth="1"/>
    <col min="2065" max="2065" width="4.42578125" style="383" customWidth="1"/>
    <col min="2066" max="2066" width="4.7109375" style="383" customWidth="1"/>
    <col min="2067" max="2102" width="0" style="383" hidden="1" customWidth="1"/>
    <col min="2103" max="2105" width="3.7109375" style="383" customWidth="1"/>
    <col min="2106" max="2106" width="3.140625" style="383" customWidth="1"/>
    <col min="2107" max="2107" width="3.7109375" style="383" customWidth="1"/>
    <col min="2108" max="2108" width="17.28515625" style="383" customWidth="1"/>
    <col min="2109" max="2109" width="12.85546875" style="383" customWidth="1"/>
    <col min="2110" max="2110" width="15.5703125" style="383" customWidth="1"/>
    <col min="2111" max="2111" width="20" style="383" customWidth="1"/>
    <col min="2112" max="2112" width="7.140625" style="383" bestFit="1" customWidth="1"/>
    <col min="2113" max="2113" width="6.5703125" style="383" bestFit="1" customWidth="1"/>
    <col min="2114" max="2114" width="7.42578125" style="383" customWidth="1"/>
    <col min="2115" max="2115" width="4.7109375" style="383" customWidth="1"/>
    <col min="2116" max="2116" width="3.28515625" style="383" customWidth="1"/>
    <col min="2117" max="2118" width="4.5703125" style="383" customWidth="1"/>
    <col min="2119" max="2119" width="4" style="383" customWidth="1"/>
    <col min="2120" max="2120" width="11" style="383" customWidth="1"/>
    <col min="2121" max="2121" width="4.140625" style="383" customWidth="1"/>
    <col min="2122" max="2304" width="11.42578125" style="383"/>
    <col min="2305" max="2305" width="9.42578125" style="383" customWidth="1"/>
    <col min="2306" max="2306" width="11.42578125" style="383" customWidth="1"/>
    <col min="2307" max="2307" width="7.5703125" style="383" customWidth="1"/>
    <col min="2308" max="2310" width="6.140625" style="383" customWidth="1"/>
    <col min="2311" max="2311" width="8.7109375" style="383" customWidth="1"/>
    <col min="2312" max="2312" width="2.7109375" style="383" bestFit="1" customWidth="1"/>
    <col min="2313" max="2313" width="13.140625" style="383" customWidth="1"/>
    <col min="2314" max="2314" width="8.85546875" style="383" customWidth="1"/>
    <col min="2315" max="2315" width="8" style="383" customWidth="1"/>
    <col min="2316" max="2318" width="7.7109375" style="383" customWidth="1"/>
    <col min="2319" max="2319" width="4.7109375" style="383" customWidth="1"/>
    <col min="2320" max="2320" width="3.7109375" style="383" customWidth="1"/>
    <col min="2321" max="2321" width="4.42578125" style="383" customWidth="1"/>
    <col min="2322" max="2322" width="4.7109375" style="383" customWidth="1"/>
    <col min="2323" max="2358" width="0" style="383" hidden="1" customWidth="1"/>
    <col min="2359" max="2361" width="3.7109375" style="383" customWidth="1"/>
    <col min="2362" max="2362" width="3.140625" style="383" customWidth="1"/>
    <col min="2363" max="2363" width="3.7109375" style="383" customWidth="1"/>
    <col min="2364" max="2364" width="17.28515625" style="383" customWidth="1"/>
    <col min="2365" max="2365" width="12.85546875" style="383" customWidth="1"/>
    <col min="2366" max="2366" width="15.5703125" style="383" customWidth="1"/>
    <col min="2367" max="2367" width="20" style="383" customWidth="1"/>
    <col min="2368" max="2368" width="7.140625" style="383" bestFit="1" customWidth="1"/>
    <col min="2369" max="2369" width="6.5703125" style="383" bestFit="1" customWidth="1"/>
    <col min="2370" max="2370" width="7.42578125" style="383" customWidth="1"/>
    <col min="2371" max="2371" width="4.7109375" style="383" customWidth="1"/>
    <col min="2372" max="2372" width="3.28515625" style="383" customWidth="1"/>
    <col min="2373" max="2374" width="4.5703125" style="383" customWidth="1"/>
    <col min="2375" max="2375" width="4" style="383" customWidth="1"/>
    <col min="2376" max="2376" width="11" style="383" customWidth="1"/>
    <col min="2377" max="2377" width="4.140625" style="383" customWidth="1"/>
    <col min="2378" max="2560" width="11.42578125" style="383"/>
    <col min="2561" max="2561" width="9.42578125" style="383" customWidth="1"/>
    <col min="2562" max="2562" width="11.42578125" style="383" customWidth="1"/>
    <col min="2563" max="2563" width="7.5703125" style="383" customWidth="1"/>
    <col min="2564" max="2566" width="6.140625" style="383" customWidth="1"/>
    <col min="2567" max="2567" width="8.7109375" style="383" customWidth="1"/>
    <col min="2568" max="2568" width="2.7109375" style="383" bestFit="1" customWidth="1"/>
    <col min="2569" max="2569" width="13.140625" style="383" customWidth="1"/>
    <col min="2570" max="2570" width="8.85546875" style="383" customWidth="1"/>
    <col min="2571" max="2571" width="8" style="383" customWidth="1"/>
    <col min="2572" max="2574" width="7.7109375" style="383" customWidth="1"/>
    <col min="2575" max="2575" width="4.7109375" style="383" customWidth="1"/>
    <col min="2576" max="2576" width="3.7109375" style="383" customWidth="1"/>
    <col min="2577" max="2577" width="4.42578125" style="383" customWidth="1"/>
    <col min="2578" max="2578" width="4.7109375" style="383" customWidth="1"/>
    <col min="2579" max="2614" width="0" style="383" hidden="1" customWidth="1"/>
    <col min="2615" max="2617" width="3.7109375" style="383" customWidth="1"/>
    <col min="2618" max="2618" width="3.140625" style="383" customWidth="1"/>
    <col min="2619" max="2619" width="3.7109375" style="383" customWidth="1"/>
    <col min="2620" max="2620" width="17.28515625" style="383" customWidth="1"/>
    <col min="2621" max="2621" width="12.85546875" style="383" customWidth="1"/>
    <col min="2622" max="2622" width="15.5703125" style="383" customWidth="1"/>
    <col min="2623" max="2623" width="20" style="383" customWidth="1"/>
    <col min="2624" max="2624" width="7.140625" style="383" bestFit="1" customWidth="1"/>
    <col min="2625" max="2625" width="6.5703125" style="383" bestFit="1" customWidth="1"/>
    <col min="2626" max="2626" width="7.42578125" style="383" customWidth="1"/>
    <col min="2627" max="2627" width="4.7109375" style="383" customWidth="1"/>
    <col min="2628" max="2628" width="3.28515625" style="383" customWidth="1"/>
    <col min="2629" max="2630" width="4.5703125" style="383" customWidth="1"/>
    <col min="2631" max="2631" width="4" style="383" customWidth="1"/>
    <col min="2632" max="2632" width="11" style="383" customWidth="1"/>
    <col min="2633" max="2633" width="4.140625" style="383" customWidth="1"/>
    <col min="2634" max="2816" width="11.42578125" style="383"/>
    <col min="2817" max="2817" width="9.42578125" style="383" customWidth="1"/>
    <col min="2818" max="2818" width="11.42578125" style="383" customWidth="1"/>
    <col min="2819" max="2819" width="7.5703125" style="383" customWidth="1"/>
    <col min="2820" max="2822" width="6.140625" style="383" customWidth="1"/>
    <col min="2823" max="2823" width="8.7109375" style="383" customWidth="1"/>
    <col min="2824" max="2824" width="2.7109375" style="383" bestFit="1" customWidth="1"/>
    <col min="2825" max="2825" width="13.140625" style="383" customWidth="1"/>
    <col min="2826" max="2826" width="8.85546875" style="383" customWidth="1"/>
    <col min="2827" max="2827" width="8" style="383" customWidth="1"/>
    <col min="2828" max="2830" width="7.7109375" style="383" customWidth="1"/>
    <col min="2831" max="2831" width="4.7109375" style="383" customWidth="1"/>
    <col min="2832" max="2832" width="3.7109375" style="383" customWidth="1"/>
    <col min="2833" max="2833" width="4.42578125" style="383" customWidth="1"/>
    <col min="2834" max="2834" width="4.7109375" style="383" customWidth="1"/>
    <col min="2835" max="2870" width="0" style="383" hidden="1" customWidth="1"/>
    <col min="2871" max="2873" width="3.7109375" style="383" customWidth="1"/>
    <col min="2874" max="2874" width="3.140625" style="383" customWidth="1"/>
    <col min="2875" max="2875" width="3.7109375" style="383" customWidth="1"/>
    <col min="2876" max="2876" width="17.28515625" style="383" customWidth="1"/>
    <col min="2877" max="2877" width="12.85546875" style="383" customWidth="1"/>
    <col min="2878" max="2878" width="15.5703125" style="383" customWidth="1"/>
    <col min="2879" max="2879" width="20" style="383" customWidth="1"/>
    <col min="2880" max="2880" width="7.140625" style="383" bestFit="1" customWidth="1"/>
    <col min="2881" max="2881" width="6.5703125" style="383" bestFit="1" customWidth="1"/>
    <col min="2882" max="2882" width="7.42578125" style="383" customWidth="1"/>
    <col min="2883" max="2883" width="4.7109375" style="383" customWidth="1"/>
    <col min="2884" max="2884" width="3.28515625" style="383" customWidth="1"/>
    <col min="2885" max="2886" width="4.5703125" style="383" customWidth="1"/>
    <col min="2887" max="2887" width="4" style="383" customWidth="1"/>
    <col min="2888" max="2888" width="11" style="383" customWidth="1"/>
    <col min="2889" max="2889" width="4.140625" style="383" customWidth="1"/>
    <col min="2890" max="3072" width="11.42578125" style="383"/>
    <col min="3073" max="3073" width="9.42578125" style="383" customWidth="1"/>
    <col min="3074" max="3074" width="11.42578125" style="383" customWidth="1"/>
    <col min="3075" max="3075" width="7.5703125" style="383" customWidth="1"/>
    <col min="3076" max="3078" width="6.140625" style="383" customWidth="1"/>
    <col min="3079" max="3079" width="8.7109375" style="383" customWidth="1"/>
    <col min="3080" max="3080" width="2.7109375" style="383" bestFit="1" customWidth="1"/>
    <col min="3081" max="3081" width="13.140625" style="383" customWidth="1"/>
    <col min="3082" max="3082" width="8.85546875" style="383" customWidth="1"/>
    <col min="3083" max="3083" width="8" style="383" customWidth="1"/>
    <col min="3084" max="3086" width="7.7109375" style="383" customWidth="1"/>
    <col min="3087" max="3087" width="4.7109375" style="383" customWidth="1"/>
    <col min="3088" max="3088" width="3.7109375" style="383" customWidth="1"/>
    <col min="3089" max="3089" width="4.42578125" style="383" customWidth="1"/>
    <col min="3090" max="3090" width="4.7109375" style="383" customWidth="1"/>
    <col min="3091" max="3126" width="0" style="383" hidden="1" customWidth="1"/>
    <col min="3127" max="3129" width="3.7109375" style="383" customWidth="1"/>
    <col min="3130" max="3130" width="3.140625" style="383" customWidth="1"/>
    <col min="3131" max="3131" width="3.7109375" style="383" customWidth="1"/>
    <col min="3132" max="3132" width="17.28515625" style="383" customWidth="1"/>
    <col min="3133" max="3133" width="12.85546875" style="383" customWidth="1"/>
    <col min="3134" max="3134" width="15.5703125" style="383" customWidth="1"/>
    <col min="3135" max="3135" width="20" style="383" customWidth="1"/>
    <col min="3136" max="3136" width="7.140625" style="383" bestFit="1" customWidth="1"/>
    <col min="3137" max="3137" width="6.5703125" style="383" bestFit="1" customWidth="1"/>
    <col min="3138" max="3138" width="7.42578125" style="383" customWidth="1"/>
    <col min="3139" max="3139" width="4.7109375" style="383" customWidth="1"/>
    <col min="3140" max="3140" width="3.28515625" style="383" customWidth="1"/>
    <col min="3141" max="3142" width="4.5703125" style="383" customWidth="1"/>
    <col min="3143" max="3143" width="4" style="383" customWidth="1"/>
    <col min="3144" max="3144" width="11" style="383" customWidth="1"/>
    <col min="3145" max="3145" width="4.140625" style="383" customWidth="1"/>
    <col min="3146" max="3328" width="11.42578125" style="383"/>
    <col min="3329" max="3329" width="9.42578125" style="383" customWidth="1"/>
    <col min="3330" max="3330" width="11.42578125" style="383" customWidth="1"/>
    <col min="3331" max="3331" width="7.5703125" style="383" customWidth="1"/>
    <col min="3332" max="3334" width="6.140625" style="383" customWidth="1"/>
    <col min="3335" max="3335" width="8.7109375" style="383" customWidth="1"/>
    <col min="3336" max="3336" width="2.7109375" style="383" bestFit="1" customWidth="1"/>
    <col min="3337" max="3337" width="13.140625" style="383" customWidth="1"/>
    <col min="3338" max="3338" width="8.85546875" style="383" customWidth="1"/>
    <col min="3339" max="3339" width="8" style="383" customWidth="1"/>
    <col min="3340" max="3342" width="7.7109375" style="383" customWidth="1"/>
    <col min="3343" max="3343" width="4.7109375" style="383" customWidth="1"/>
    <col min="3344" max="3344" width="3.7109375" style="383" customWidth="1"/>
    <col min="3345" max="3345" width="4.42578125" style="383" customWidth="1"/>
    <col min="3346" max="3346" width="4.7109375" style="383" customWidth="1"/>
    <col min="3347" max="3382" width="0" style="383" hidden="1" customWidth="1"/>
    <col min="3383" max="3385" width="3.7109375" style="383" customWidth="1"/>
    <col min="3386" max="3386" width="3.140625" style="383" customWidth="1"/>
    <col min="3387" max="3387" width="3.7109375" style="383" customWidth="1"/>
    <col min="3388" max="3388" width="17.28515625" style="383" customWidth="1"/>
    <col min="3389" max="3389" width="12.85546875" style="383" customWidth="1"/>
    <col min="3390" max="3390" width="15.5703125" style="383" customWidth="1"/>
    <col min="3391" max="3391" width="20" style="383" customWidth="1"/>
    <col min="3392" max="3392" width="7.140625" style="383" bestFit="1" customWidth="1"/>
    <col min="3393" max="3393" width="6.5703125" style="383" bestFit="1" customWidth="1"/>
    <col min="3394" max="3394" width="7.42578125" style="383" customWidth="1"/>
    <col min="3395" max="3395" width="4.7109375" style="383" customWidth="1"/>
    <col min="3396" max="3396" width="3.28515625" style="383" customWidth="1"/>
    <col min="3397" max="3398" width="4.5703125" style="383" customWidth="1"/>
    <col min="3399" max="3399" width="4" style="383" customWidth="1"/>
    <col min="3400" max="3400" width="11" style="383" customWidth="1"/>
    <col min="3401" max="3401" width="4.140625" style="383" customWidth="1"/>
    <col min="3402" max="3584" width="11.42578125" style="383"/>
    <col min="3585" max="3585" width="9.42578125" style="383" customWidth="1"/>
    <col min="3586" max="3586" width="11.42578125" style="383" customWidth="1"/>
    <col min="3587" max="3587" width="7.5703125" style="383" customWidth="1"/>
    <col min="3588" max="3590" width="6.140625" style="383" customWidth="1"/>
    <col min="3591" max="3591" width="8.7109375" style="383" customWidth="1"/>
    <col min="3592" max="3592" width="2.7109375" style="383" bestFit="1" customWidth="1"/>
    <col min="3593" max="3593" width="13.140625" style="383" customWidth="1"/>
    <col min="3594" max="3594" width="8.85546875" style="383" customWidth="1"/>
    <col min="3595" max="3595" width="8" style="383" customWidth="1"/>
    <col min="3596" max="3598" width="7.7109375" style="383" customWidth="1"/>
    <col min="3599" max="3599" width="4.7109375" style="383" customWidth="1"/>
    <col min="3600" max="3600" width="3.7109375" style="383" customWidth="1"/>
    <col min="3601" max="3601" width="4.42578125" style="383" customWidth="1"/>
    <col min="3602" max="3602" width="4.7109375" style="383" customWidth="1"/>
    <col min="3603" max="3638" width="0" style="383" hidden="1" customWidth="1"/>
    <col min="3639" max="3641" width="3.7109375" style="383" customWidth="1"/>
    <col min="3642" max="3642" width="3.140625" style="383" customWidth="1"/>
    <col min="3643" max="3643" width="3.7109375" style="383" customWidth="1"/>
    <col min="3644" max="3644" width="17.28515625" style="383" customWidth="1"/>
    <col min="3645" max="3645" width="12.85546875" style="383" customWidth="1"/>
    <col min="3646" max="3646" width="15.5703125" style="383" customWidth="1"/>
    <col min="3647" max="3647" width="20" style="383" customWidth="1"/>
    <col min="3648" max="3648" width="7.140625" style="383" bestFit="1" customWidth="1"/>
    <col min="3649" max="3649" width="6.5703125" style="383" bestFit="1" customWidth="1"/>
    <col min="3650" max="3650" width="7.42578125" style="383" customWidth="1"/>
    <col min="3651" max="3651" width="4.7109375" style="383" customWidth="1"/>
    <col min="3652" max="3652" width="3.28515625" style="383" customWidth="1"/>
    <col min="3653" max="3654" width="4.5703125" style="383" customWidth="1"/>
    <col min="3655" max="3655" width="4" style="383" customWidth="1"/>
    <col min="3656" max="3656" width="11" style="383" customWidth="1"/>
    <col min="3657" max="3657" width="4.140625" style="383" customWidth="1"/>
    <col min="3658" max="3840" width="11.42578125" style="383"/>
    <col min="3841" max="3841" width="9.42578125" style="383" customWidth="1"/>
    <col min="3842" max="3842" width="11.42578125" style="383" customWidth="1"/>
    <col min="3843" max="3843" width="7.5703125" style="383" customWidth="1"/>
    <col min="3844" max="3846" width="6.140625" style="383" customWidth="1"/>
    <col min="3847" max="3847" width="8.7109375" style="383" customWidth="1"/>
    <col min="3848" max="3848" width="2.7109375" style="383" bestFit="1" customWidth="1"/>
    <col min="3849" max="3849" width="13.140625" style="383" customWidth="1"/>
    <col min="3850" max="3850" width="8.85546875" style="383" customWidth="1"/>
    <col min="3851" max="3851" width="8" style="383" customWidth="1"/>
    <col min="3852" max="3854" width="7.7109375" style="383" customWidth="1"/>
    <col min="3855" max="3855" width="4.7109375" style="383" customWidth="1"/>
    <col min="3856" max="3856" width="3.7109375" style="383" customWidth="1"/>
    <col min="3857" max="3857" width="4.42578125" style="383" customWidth="1"/>
    <col min="3858" max="3858" width="4.7109375" style="383" customWidth="1"/>
    <col min="3859" max="3894" width="0" style="383" hidden="1" customWidth="1"/>
    <col min="3895" max="3897" width="3.7109375" style="383" customWidth="1"/>
    <col min="3898" max="3898" width="3.140625" style="383" customWidth="1"/>
    <col min="3899" max="3899" width="3.7109375" style="383" customWidth="1"/>
    <col min="3900" max="3900" width="17.28515625" style="383" customWidth="1"/>
    <col min="3901" max="3901" width="12.85546875" style="383" customWidth="1"/>
    <col min="3902" max="3902" width="15.5703125" style="383" customWidth="1"/>
    <col min="3903" max="3903" width="20" style="383" customWidth="1"/>
    <col min="3904" max="3904" width="7.140625" style="383" bestFit="1" customWidth="1"/>
    <col min="3905" max="3905" width="6.5703125" style="383" bestFit="1" customWidth="1"/>
    <col min="3906" max="3906" width="7.42578125" style="383" customWidth="1"/>
    <col min="3907" max="3907" width="4.7109375" style="383" customWidth="1"/>
    <col min="3908" max="3908" width="3.28515625" style="383" customWidth="1"/>
    <col min="3909" max="3910" width="4.5703125" style="383" customWidth="1"/>
    <col min="3911" max="3911" width="4" style="383" customWidth="1"/>
    <col min="3912" max="3912" width="11" style="383" customWidth="1"/>
    <col min="3913" max="3913" width="4.140625" style="383" customWidth="1"/>
    <col min="3914" max="4096" width="11.42578125" style="383"/>
    <col min="4097" max="4097" width="9.42578125" style="383" customWidth="1"/>
    <col min="4098" max="4098" width="11.42578125" style="383" customWidth="1"/>
    <col min="4099" max="4099" width="7.5703125" style="383" customWidth="1"/>
    <col min="4100" max="4102" width="6.140625" style="383" customWidth="1"/>
    <col min="4103" max="4103" width="8.7109375" style="383" customWidth="1"/>
    <col min="4104" max="4104" width="2.7109375" style="383" bestFit="1" customWidth="1"/>
    <col min="4105" max="4105" width="13.140625" style="383" customWidth="1"/>
    <col min="4106" max="4106" width="8.85546875" style="383" customWidth="1"/>
    <col min="4107" max="4107" width="8" style="383" customWidth="1"/>
    <col min="4108" max="4110" width="7.7109375" style="383" customWidth="1"/>
    <col min="4111" max="4111" width="4.7109375" style="383" customWidth="1"/>
    <col min="4112" max="4112" width="3.7109375" style="383" customWidth="1"/>
    <col min="4113" max="4113" width="4.42578125" style="383" customWidth="1"/>
    <col min="4114" max="4114" width="4.7109375" style="383" customWidth="1"/>
    <col min="4115" max="4150" width="0" style="383" hidden="1" customWidth="1"/>
    <col min="4151" max="4153" width="3.7109375" style="383" customWidth="1"/>
    <col min="4154" max="4154" width="3.140625" style="383" customWidth="1"/>
    <col min="4155" max="4155" width="3.7109375" style="383" customWidth="1"/>
    <col min="4156" max="4156" width="17.28515625" style="383" customWidth="1"/>
    <col min="4157" max="4157" width="12.85546875" style="383" customWidth="1"/>
    <col min="4158" max="4158" width="15.5703125" style="383" customWidth="1"/>
    <col min="4159" max="4159" width="20" style="383" customWidth="1"/>
    <col min="4160" max="4160" width="7.140625" style="383" bestFit="1" customWidth="1"/>
    <col min="4161" max="4161" width="6.5703125" style="383" bestFit="1" customWidth="1"/>
    <col min="4162" max="4162" width="7.42578125" style="383" customWidth="1"/>
    <col min="4163" max="4163" width="4.7109375" style="383" customWidth="1"/>
    <col min="4164" max="4164" width="3.28515625" style="383" customWidth="1"/>
    <col min="4165" max="4166" width="4.5703125" style="383" customWidth="1"/>
    <col min="4167" max="4167" width="4" style="383" customWidth="1"/>
    <col min="4168" max="4168" width="11" style="383" customWidth="1"/>
    <col min="4169" max="4169" width="4.140625" style="383" customWidth="1"/>
    <col min="4170" max="4352" width="11.42578125" style="383"/>
    <col min="4353" max="4353" width="9.42578125" style="383" customWidth="1"/>
    <col min="4354" max="4354" width="11.42578125" style="383" customWidth="1"/>
    <col min="4355" max="4355" width="7.5703125" style="383" customWidth="1"/>
    <col min="4356" max="4358" width="6.140625" style="383" customWidth="1"/>
    <col min="4359" max="4359" width="8.7109375" style="383" customWidth="1"/>
    <col min="4360" max="4360" width="2.7109375" style="383" bestFit="1" customWidth="1"/>
    <col min="4361" max="4361" width="13.140625" style="383" customWidth="1"/>
    <col min="4362" max="4362" width="8.85546875" style="383" customWidth="1"/>
    <col min="4363" max="4363" width="8" style="383" customWidth="1"/>
    <col min="4364" max="4366" width="7.7109375" style="383" customWidth="1"/>
    <col min="4367" max="4367" width="4.7109375" style="383" customWidth="1"/>
    <col min="4368" max="4368" width="3.7109375" style="383" customWidth="1"/>
    <col min="4369" max="4369" width="4.42578125" style="383" customWidth="1"/>
    <col min="4370" max="4370" width="4.7109375" style="383" customWidth="1"/>
    <col min="4371" max="4406" width="0" style="383" hidden="1" customWidth="1"/>
    <col min="4407" max="4409" width="3.7109375" style="383" customWidth="1"/>
    <col min="4410" max="4410" width="3.140625" style="383" customWidth="1"/>
    <col min="4411" max="4411" width="3.7109375" style="383" customWidth="1"/>
    <col min="4412" max="4412" width="17.28515625" style="383" customWidth="1"/>
    <col min="4413" max="4413" width="12.85546875" style="383" customWidth="1"/>
    <col min="4414" max="4414" width="15.5703125" style="383" customWidth="1"/>
    <col min="4415" max="4415" width="20" style="383" customWidth="1"/>
    <col min="4416" max="4416" width="7.140625" style="383" bestFit="1" customWidth="1"/>
    <col min="4417" max="4417" width="6.5703125" style="383" bestFit="1" customWidth="1"/>
    <col min="4418" max="4418" width="7.42578125" style="383" customWidth="1"/>
    <col min="4419" max="4419" width="4.7109375" style="383" customWidth="1"/>
    <col min="4420" max="4420" width="3.28515625" style="383" customWidth="1"/>
    <col min="4421" max="4422" width="4.5703125" style="383" customWidth="1"/>
    <col min="4423" max="4423" width="4" style="383" customWidth="1"/>
    <col min="4424" max="4424" width="11" style="383" customWidth="1"/>
    <col min="4425" max="4425" width="4.140625" style="383" customWidth="1"/>
    <col min="4426" max="4608" width="11.42578125" style="383"/>
    <col min="4609" max="4609" width="9.42578125" style="383" customWidth="1"/>
    <col min="4610" max="4610" width="11.42578125" style="383" customWidth="1"/>
    <col min="4611" max="4611" width="7.5703125" style="383" customWidth="1"/>
    <col min="4612" max="4614" width="6.140625" style="383" customWidth="1"/>
    <col min="4615" max="4615" width="8.7109375" style="383" customWidth="1"/>
    <col min="4616" max="4616" width="2.7109375" style="383" bestFit="1" customWidth="1"/>
    <col min="4617" max="4617" width="13.140625" style="383" customWidth="1"/>
    <col min="4618" max="4618" width="8.85546875" style="383" customWidth="1"/>
    <col min="4619" max="4619" width="8" style="383" customWidth="1"/>
    <col min="4620" max="4622" width="7.7109375" style="383" customWidth="1"/>
    <col min="4623" max="4623" width="4.7109375" style="383" customWidth="1"/>
    <col min="4624" max="4624" width="3.7109375" style="383" customWidth="1"/>
    <col min="4625" max="4625" width="4.42578125" style="383" customWidth="1"/>
    <col min="4626" max="4626" width="4.7109375" style="383" customWidth="1"/>
    <col min="4627" max="4662" width="0" style="383" hidden="1" customWidth="1"/>
    <col min="4663" max="4665" width="3.7109375" style="383" customWidth="1"/>
    <col min="4666" max="4666" width="3.140625" style="383" customWidth="1"/>
    <col min="4667" max="4667" width="3.7109375" style="383" customWidth="1"/>
    <col min="4668" max="4668" width="17.28515625" style="383" customWidth="1"/>
    <col min="4669" max="4669" width="12.85546875" style="383" customWidth="1"/>
    <col min="4670" max="4670" width="15.5703125" style="383" customWidth="1"/>
    <col min="4671" max="4671" width="20" style="383" customWidth="1"/>
    <col min="4672" max="4672" width="7.140625" style="383" bestFit="1" customWidth="1"/>
    <col min="4673" max="4673" width="6.5703125" style="383" bestFit="1" customWidth="1"/>
    <col min="4674" max="4674" width="7.42578125" style="383" customWidth="1"/>
    <col min="4675" max="4675" width="4.7109375" style="383" customWidth="1"/>
    <col min="4676" max="4676" width="3.28515625" style="383" customWidth="1"/>
    <col min="4677" max="4678" width="4.5703125" style="383" customWidth="1"/>
    <col min="4679" max="4679" width="4" style="383" customWidth="1"/>
    <col min="4680" max="4680" width="11" style="383" customWidth="1"/>
    <col min="4681" max="4681" width="4.140625" style="383" customWidth="1"/>
    <col min="4682" max="4864" width="11.42578125" style="383"/>
    <col min="4865" max="4865" width="9.42578125" style="383" customWidth="1"/>
    <col min="4866" max="4866" width="11.42578125" style="383" customWidth="1"/>
    <col min="4867" max="4867" width="7.5703125" style="383" customWidth="1"/>
    <col min="4868" max="4870" width="6.140625" style="383" customWidth="1"/>
    <col min="4871" max="4871" width="8.7109375" style="383" customWidth="1"/>
    <col min="4872" max="4872" width="2.7109375" style="383" bestFit="1" customWidth="1"/>
    <col min="4873" max="4873" width="13.140625" style="383" customWidth="1"/>
    <col min="4874" max="4874" width="8.85546875" style="383" customWidth="1"/>
    <col min="4875" max="4875" width="8" style="383" customWidth="1"/>
    <col min="4876" max="4878" width="7.7109375" style="383" customWidth="1"/>
    <col min="4879" max="4879" width="4.7109375" style="383" customWidth="1"/>
    <col min="4880" max="4880" width="3.7109375" style="383" customWidth="1"/>
    <col min="4881" max="4881" width="4.42578125" style="383" customWidth="1"/>
    <col min="4882" max="4882" width="4.7109375" style="383" customWidth="1"/>
    <col min="4883" max="4918" width="0" style="383" hidden="1" customWidth="1"/>
    <col min="4919" max="4921" width="3.7109375" style="383" customWidth="1"/>
    <col min="4922" max="4922" width="3.140625" style="383" customWidth="1"/>
    <col min="4923" max="4923" width="3.7109375" style="383" customWidth="1"/>
    <col min="4924" max="4924" width="17.28515625" style="383" customWidth="1"/>
    <col min="4925" max="4925" width="12.85546875" style="383" customWidth="1"/>
    <col min="4926" max="4926" width="15.5703125" style="383" customWidth="1"/>
    <col min="4927" max="4927" width="20" style="383" customWidth="1"/>
    <col min="4928" max="4928" width="7.140625" style="383" bestFit="1" customWidth="1"/>
    <col min="4929" max="4929" width="6.5703125" style="383" bestFit="1" customWidth="1"/>
    <col min="4930" max="4930" width="7.42578125" style="383" customWidth="1"/>
    <col min="4931" max="4931" width="4.7109375" style="383" customWidth="1"/>
    <col min="4932" max="4932" width="3.28515625" style="383" customWidth="1"/>
    <col min="4933" max="4934" width="4.5703125" style="383" customWidth="1"/>
    <col min="4935" max="4935" width="4" style="383" customWidth="1"/>
    <col min="4936" max="4936" width="11" style="383" customWidth="1"/>
    <col min="4937" max="4937" width="4.140625" style="383" customWidth="1"/>
    <col min="4938" max="5120" width="11.42578125" style="383"/>
    <col min="5121" max="5121" width="9.42578125" style="383" customWidth="1"/>
    <col min="5122" max="5122" width="11.42578125" style="383" customWidth="1"/>
    <col min="5123" max="5123" width="7.5703125" style="383" customWidth="1"/>
    <col min="5124" max="5126" width="6.140625" style="383" customWidth="1"/>
    <col min="5127" max="5127" width="8.7109375" style="383" customWidth="1"/>
    <col min="5128" max="5128" width="2.7109375" style="383" bestFit="1" customWidth="1"/>
    <col min="5129" max="5129" width="13.140625" style="383" customWidth="1"/>
    <col min="5130" max="5130" width="8.85546875" style="383" customWidth="1"/>
    <col min="5131" max="5131" width="8" style="383" customWidth="1"/>
    <col min="5132" max="5134" width="7.7109375" style="383" customWidth="1"/>
    <col min="5135" max="5135" width="4.7109375" style="383" customWidth="1"/>
    <col min="5136" max="5136" width="3.7109375" style="383" customWidth="1"/>
    <col min="5137" max="5137" width="4.42578125" style="383" customWidth="1"/>
    <col min="5138" max="5138" width="4.7109375" style="383" customWidth="1"/>
    <col min="5139" max="5174" width="0" style="383" hidden="1" customWidth="1"/>
    <col min="5175" max="5177" width="3.7109375" style="383" customWidth="1"/>
    <col min="5178" max="5178" width="3.140625" style="383" customWidth="1"/>
    <col min="5179" max="5179" width="3.7109375" style="383" customWidth="1"/>
    <col min="5180" max="5180" width="17.28515625" style="383" customWidth="1"/>
    <col min="5181" max="5181" width="12.85546875" style="383" customWidth="1"/>
    <col min="5182" max="5182" width="15.5703125" style="383" customWidth="1"/>
    <col min="5183" max="5183" width="20" style="383" customWidth="1"/>
    <col min="5184" max="5184" width="7.140625" style="383" bestFit="1" customWidth="1"/>
    <col min="5185" max="5185" width="6.5703125" style="383" bestFit="1" customWidth="1"/>
    <col min="5186" max="5186" width="7.42578125" style="383" customWidth="1"/>
    <col min="5187" max="5187" width="4.7109375" style="383" customWidth="1"/>
    <col min="5188" max="5188" width="3.28515625" style="383" customWidth="1"/>
    <col min="5189" max="5190" width="4.5703125" style="383" customWidth="1"/>
    <col min="5191" max="5191" width="4" style="383" customWidth="1"/>
    <col min="5192" max="5192" width="11" style="383" customWidth="1"/>
    <col min="5193" max="5193" width="4.140625" style="383" customWidth="1"/>
    <col min="5194" max="5376" width="11.42578125" style="383"/>
    <col min="5377" max="5377" width="9.42578125" style="383" customWidth="1"/>
    <col min="5378" max="5378" width="11.42578125" style="383" customWidth="1"/>
    <col min="5379" max="5379" width="7.5703125" style="383" customWidth="1"/>
    <col min="5380" max="5382" width="6.140625" style="383" customWidth="1"/>
    <col min="5383" max="5383" width="8.7109375" style="383" customWidth="1"/>
    <col min="5384" max="5384" width="2.7109375" style="383" bestFit="1" customWidth="1"/>
    <col min="5385" max="5385" width="13.140625" style="383" customWidth="1"/>
    <col min="5386" max="5386" width="8.85546875" style="383" customWidth="1"/>
    <col min="5387" max="5387" width="8" style="383" customWidth="1"/>
    <col min="5388" max="5390" width="7.7109375" style="383" customWidth="1"/>
    <col min="5391" max="5391" width="4.7109375" style="383" customWidth="1"/>
    <col min="5392" max="5392" width="3.7109375" style="383" customWidth="1"/>
    <col min="5393" max="5393" width="4.42578125" style="383" customWidth="1"/>
    <col min="5394" max="5394" width="4.7109375" style="383" customWidth="1"/>
    <col min="5395" max="5430" width="0" style="383" hidden="1" customWidth="1"/>
    <col min="5431" max="5433" width="3.7109375" style="383" customWidth="1"/>
    <col min="5434" max="5434" width="3.140625" style="383" customWidth="1"/>
    <col min="5435" max="5435" width="3.7109375" style="383" customWidth="1"/>
    <col min="5436" max="5436" width="17.28515625" style="383" customWidth="1"/>
    <col min="5437" max="5437" width="12.85546875" style="383" customWidth="1"/>
    <col min="5438" max="5438" width="15.5703125" style="383" customWidth="1"/>
    <col min="5439" max="5439" width="20" style="383" customWidth="1"/>
    <col min="5440" max="5440" width="7.140625" style="383" bestFit="1" customWidth="1"/>
    <col min="5441" max="5441" width="6.5703125" style="383" bestFit="1" customWidth="1"/>
    <col min="5442" max="5442" width="7.42578125" style="383" customWidth="1"/>
    <col min="5443" max="5443" width="4.7109375" style="383" customWidth="1"/>
    <col min="5444" max="5444" width="3.28515625" style="383" customWidth="1"/>
    <col min="5445" max="5446" width="4.5703125" style="383" customWidth="1"/>
    <col min="5447" max="5447" width="4" style="383" customWidth="1"/>
    <col min="5448" max="5448" width="11" style="383" customWidth="1"/>
    <col min="5449" max="5449" width="4.140625" style="383" customWidth="1"/>
    <col min="5450" max="5632" width="11.42578125" style="383"/>
    <col min="5633" max="5633" width="9.42578125" style="383" customWidth="1"/>
    <col min="5634" max="5634" width="11.42578125" style="383" customWidth="1"/>
    <col min="5635" max="5635" width="7.5703125" style="383" customWidth="1"/>
    <col min="5636" max="5638" width="6.140625" style="383" customWidth="1"/>
    <col min="5639" max="5639" width="8.7109375" style="383" customWidth="1"/>
    <col min="5640" max="5640" width="2.7109375" style="383" bestFit="1" customWidth="1"/>
    <col min="5641" max="5641" width="13.140625" style="383" customWidth="1"/>
    <col min="5642" max="5642" width="8.85546875" style="383" customWidth="1"/>
    <col min="5643" max="5643" width="8" style="383" customWidth="1"/>
    <col min="5644" max="5646" width="7.7109375" style="383" customWidth="1"/>
    <col min="5647" max="5647" width="4.7109375" style="383" customWidth="1"/>
    <col min="5648" max="5648" width="3.7109375" style="383" customWidth="1"/>
    <col min="5649" max="5649" width="4.42578125" style="383" customWidth="1"/>
    <col min="5650" max="5650" width="4.7109375" style="383" customWidth="1"/>
    <col min="5651" max="5686" width="0" style="383" hidden="1" customWidth="1"/>
    <col min="5687" max="5689" width="3.7109375" style="383" customWidth="1"/>
    <col min="5690" max="5690" width="3.140625" style="383" customWidth="1"/>
    <col min="5691" max="5691" width="3.7109375" style="383" customWidth="1"/>
    <col min="5692" max="5692" width="17.28515625" style="383" customWidth="1"/>
    <col min="5693" max="5693" width="12.85546875" style="383" customWidth="1"/>
    <col min="5694" max="5694" width="15.5703125" style="383" customWidth="1"/>
    <col min="5695" max="5695" width="20" style="383" customWidth="1"/>
    <col min="5696" max="5696" width="7.140625" style="383" bestFit="1" customWidth="1"/>
    <col min="5697" max="5697" width="6.5703125" style="383" bestFit="1" customWidth="1"/>
    <col min="5698" max="5698" width="7.42578125" style="383" customWidth="1"/>
    <col min="5699" max="5699" width="4.7109375" style="383" customWidth="1"/>
    <col min="5700" max="5700" width="3.28515625" style="383" customWidth="1"/>
    <col min="5701" max="5702" width="4.5703125" style="383" customWidth="1"/>
    <col min="5703" max="5703" width="4" style="383" customWidth="1"/>
    <col min="5704" max="5704" width="11" style="383" customWidth="1"/>
    <col min="5705" max="5705" width="4.140625" style="383" customWidth="1"/>
    <col min="5706" max="5888" width="11.42578125" style="383"/>
    <col min="5889" max="5889" width="9.42578125" style="383" customWidth="1"/>
    <col min="5890" max="5890" width="11.42578125" style="383" customWidth="1"/>
    <col min="5891" max="5891" width="7.5703125" style="383" customWidth="1"/>
    <col min="5892" max="5894" width="6.140625" style="383" customWidth="1"/>
    <col min="5895" max="5895" width="8.7109375" style="383" customWidth="1"/>
    <col min="5896" max="5896" width="2.7109375" style="383" bestFit="1" customWidth="1"/>
    <col min="5897" max="5897" width="13.140625" style="383" customWidth="1"/>
    <col min="5898" max="5898" width="8.85546875" style="383" customWidth="1"/>
    <col min="5899" max="5899" width="8" style="383" customWidth="1"/>
    <col min="5900" max="5902" width="7.7109375" style="383" customWidth="1"/>
    <col min="5903" max="5903" width="4.7109375" style="383" customWidth="1"/>
    <col min="5904" max="5904" width="3.7109375" style="383" customWidth="1"/>
    <col min="5905" max="5905" width="4.42578125" style="383" customWidth="1"/>
    <col min="5906" max="5906" width="4.7109375" style="383" customWidth="1"/>
    <col min="5907" max="5942" width="0" style="383" hidden="1" customWidth="1"/>
    <col min="5943" max="5945" width="3.7109375" style="383" customWidth="1"/>
    <col min="5946" max="5946" width="3.140625" style="383" customWidth="1"/>
    <col min="5947" max="5947" width="3.7109375" style="383" customWidth="1"/>
    <col min="5948" max="5948" width="17.28515625" style="383" customWidth="1"/>
    <col min="5949" max="5949" width="12.85546875" style="383" customWidth="1"/>
    <col min="5950" max="5950" width="15.5703125" style="383" customWidth="1"/>
    <col min="5951" max="5951" width="20" style="383" customWidth="1"/>
    <col min="5952" max="5952" width="7.140625" style="383" bestFit="1" customWidth="1"/>
    <col min="5953" max="5953" width="6.5703125" style="383" bestFit="1" customWidth="1"/>
    <col min="5954" max="5954" width="7.42578125" style="383" customWidth="1"/>
    <col min="5955" max="5955" width="4.7109375" style="383" customWidth="1"/>
    <col min="5956" max="5956" width="3.28515625" style="383" customWidth="1"/>
    <col min="5957" max="5958" width="4.5703125" style="383" customWidth="1"/>
    <col min="5959" max="5959" width="4" style="383" customWidth="1"/>
    <col min="5960" max="5960" width="11" style="383" customWidth="1"/>
    <col min="5961" max="5961" width="4.140625" style="383" customWidth="1"/>
    <col min="5962" max="6144" width="11.42578125" style="383"/>
    <col min="6145" max="6145" width="9.42578125" style="383" customWidth="1"/>
    <col min="6146" max="6146" width="11.42578125" style="383" customWidth="1"/>
    <col min="6147" max="6147" width="7.5703125" style="383" customWidth="1"/>
    <col min="6148" max="6150" width="6.140625" style="383" customWidth="1"/>
    <col min="6151" max="6151" width="8.7109375" style="383" customWidth="1"/>
    <col min="6152" max="6152" width="2.7109375" style="383" bestFit="1" customWidth="1"/>
    <col min="6153" max="6153" width="13.140625" style="383" customWidth="1"/>
    <col min="6154" max="6154" width="8.85546875" style="383" customWidth="1"/>
    <col min="6155" max="6155" width="8" style="383" customWidth="1"/>
    <col min="6156" max="6158" width="7.7109375" style="383" customWidth="1"/>
    <col min="6159" max="6159" width="4.7109375" style="383" customWidth="1"/>
    <col min="6160" max="6160" width="3.7109375" style="383" customWidth="1"/>
    <col min="6161" max="6161" width="4.42578125" style="383" customWidth="1"/>
    <col min="6162" max="6162" width="4.7109375" style="383" customWidth="1"/>
    <col min="6163" max="6198" width="0" style="383" hidden="1" customWidth="1"/>
    <col min="6199" max="6201" width="3.7109375" style="383" customWidth="1"/>
    <col min="6202" max="6202" width="3.140625" style="383" customWidth="1"/>
    <col min="6203" max="6203" width="3.7109375" style="383" customWidth="1"/>
    <col min="6204" max="6204" width="17.28515625" style="383" customWidth="1"/>
    <col min="6205" max="6205" width="12.85546875" style="383" customWidth="1"/>
    <col min="6206" max="6206" width="15.5703125" style="383" customWidth="1"/>
    <col min="6207" max="6207" width="20" style="383" customWidth="1"/>
    <col min="6208" max="6208" width="7.140625" style="383" bestFit="1" customWidth="1"/>
    <col min="6209" max="6209" width="6.5703125" style="383" bestFit="1" customWidth="1"/>
    <col min="6210" max="6210" width="7.42578125" style="383" customWidth="1"/>
    <col min="6211" max="6211" width="4.7109375" style="383" customWidth="1"/>
    <col min="6212" max="6212" width="3.28515625" style="383" customWidth="1"/>
    <col min="6213" max="6214" width="4.5703125" style="383" customWidth="1"/>
    <col min="6215" max="6215" width="4" style="383" customWidth="1"/>
    <col min="6216" max="6216" width="11" style="383" customWidth="1"/>
    <col min="6217" max="6217" width="4.140625" style="383" customWidth="1"/>
    <col min="6218" max="6400" width="11.42578125" style="383"/>
    <col min="6401" max="6401" width="9.42578125" style="383" customWidth="1"/>
    <col min="6402" max="6402" width="11.42578125" style="383" customWidth="1"/>
    <col min="6403" max="6403" width="7.5703125" style="383" customWidth="1"/>
    <col min="6404" max="6406" width="6.140625" style="383" customWidth="1"/>
    <col min="6407" max="6407" width="8.7109375" style="383" customWidth="1"/>
    <col min="6408" max="6408" width="2.7109375" style="383" bestFit="1" customWidth="1"/>
    <col min="6409" max="6409" width="13.140625" style="383" customWidth="1"/>
    <col min="6410" max="6410" width="8.85546875" style="383" customWidth="1"/>
    <col min="6411" max="6411" width="8" style="383" customWidth="1"/>
    <col min="6412" max="6414" width="7.7109375" style="383" customWidth="1"/>
    <col min="6415" max="6415" width="4.7109375" style="383" customWidth="1"/>
    <col min="6416" max="6416" width="3.7109375" style="383" customWidth="1"/>
    <col min="6417" max="6417" width="4.42578125" style="383" customWidth="1"/>
    <col min="6418" max="6418" width="4.7109375" style="383" customWidth="1"/>
    <col min="6419" max="6454" width="0" style="383" hidden="1" customWidth="1"/>
    <col min="6455" max="6457" width="3.7109375" style="383" customWidth="1"/>
    <col min="6458" max="6458" width="3.140625" style="383" customWidth="1"/>
    <col min="6459" max="6459" width="3.7109375" style="383" customWidth="1"/>
    <col min="6460" max="6460" width="17.28515625" style="383" customWidth="1"/>
    <col min="6461" max="6461" width="12.85546875" style="383" customWidth="1"/>
    <col min="6462" max="6462" width="15.5703125" style="383" customWidth="1"/>
    <col min="6463" max="6463" width="20" style="383" customWidth="1"/>
    <col min="6464" max="6464" width="7.140625" style="383" bestFit="1" customWidth="1"/>
    <col min="6465" max="6465" width="6.5703125" style="383" bestFit="1" customWidth="1"/>
    <col min="6466" max="6466" width="7.42578125" style="383" customWidth="1"/>
    <col min="6467" max="6467" width="4.7109375" style="383" customWidth="1"/>
    <col min="6468" max="6468" width="3.28515625" style="383" customWidth="1"/>
    <col min="6469" max="6470" width="4.5703125" style="383" customWidth="1"/>
    <col min="6471" max="6471" width="4" style="383" customWidth="1"/>
    <col min="6472" max="6472" width="11" style="383" customWidth="1"/>
    <col min="6473" max="6473" width="4.140625" style="383" customWidth="1"/>
    <col min="6474" max="6656" width="11.42578125" style="383"/>
    <col min="6657" max="6657" width="9.42578125" style="383" customWidth="1"/>
    <col min="6658" max="6658" width="11.42578125" style="383" customWidth="1"/>
    <col min="6659" max="6659" width="7.5703125" style="383" customWidth="1"/>
    <col min="6660" max="6662" width="6.140625" style="383" customWidth="1"/>
    <col min="6663" max="6663" width="8.7109375" style="383" customWidth="1"/>
    <col min="6664" max="6664" width="2.7109375" style="383" bestFit="1" customWidth="1"/>
    <col min="6665" max="6665" width="13.140625" style="383" customWidth="1"/>
    <col min="6666" max="6666" width="8.85546875" style="383" customWidth="1"/>
    <col min="6667" max="6667" width="8" style="383" customWidth="1"/>
    <col min="6668" max="6670" width="7.7109375" style="383" customWidth="1"/>
    <col min="6671" max="6671" width="4.7109375" style="383" customWidth="1"/>
    <col min="6672" max="6672" width="3.7109375" style="383" customWidth="1"/>
    <col min="6673" max="6673" width="4.42578125" style="383" customWidth="1"/>
    <col min="6674" max="6674" width="4.7109375" style="383" customWidth="1"/>
    <col min="6675" max="6710" width="0" style="383" hidden="1" customWidth="1"/>
    <col min="6711" max="6713" width="3.7109375" style="383" customWidth="1"/>
    <col min="6714" max="6714" width="3.140625" style="383" customWidth="1"/>
    <col min="6715" max="6715" width="3.7109375" style="383" customWidth="1"/>
    <col min="6716" max="6716" width="17.28515625" style="383" customWidth="1"/>
    <col min="6717" max="6717" width="12.85546875" style="383" customWidth="1"/>
    <col min="6718" max="6718" width="15.5703125" style="383" customWidth="1"/>
    <col min="6719" max="6719" width="20" style="383" customWidth="1"/>
    <col min="6720" max="6720" width="7.140625" style="383" bestFit="1" customWidth="1"/>
    <col min="6721" max="6721" width="6.5703125" style="383" bestFit="1" customWidth="1"/>
    <col min="6722" max="6722" width="7.42578125" style="383" customWidth="1"/>
    <col min="6723" max="6723" width="4.7109375" style="383" customWidth="1"/>
    <col min="6724" max="6724" width="3.28515625" style="383" customWidth="1"/>
    <col min="6725" max="6726" width="4.5703125" style="383" customWidth="1"/>
    <col min="6727" max="6727" width="4" style="383" customWidth="1"/>
    <col min="6728" max="6728" width="11" style="383" customWidth="1"/>
    <col min="6729" max="6729" width="4.140625" style="383" customWidth="1"/>
    <col min="6730" max="6912" width="11.42578125" style="383"/>
    <col min="6913" max="6913" width="9.42578125" style="383" customWidth="1"/>
    <col min="6914" max="6914" width="11.42578125" style="383" customWidth="1"/>
    <col min="6915" max="6915" width="7.5703125" style="383" customWidth="1"/>
    <col min="6916" max="6918" width="6.140625" style="383" customWidth="1"/>
    <col min="6919" max="6919" width="8.7109375" style="383" customWidth="1"/>
    <col min="6920" max="6920" width="2.7109375" style="383" bestFit="1" customWidth="1"/>
    <col min="6921" max="6921" width="13.140625" style="383" customWidth="1"/>
    <col min="6922" max="6922" width="8.85546875" style="383" customWidth="1"/>
    <col min="6923" max="6923" width="8" style="383" customWidth="1"/>
    <col min="6924" max="6926" width="7.7109375" style="383" customWidth="1"/>
    <col min="6927" max="6927" width="4.7109375" style="383" customWidth="1"/>
    <col min="6928" max="6928" width="3.7109375" style="383" customWidth="1"/>
    <col min="6929" max="6929" width="4.42578125" style="383" customWidth="1"/>
    <col min="6930" max="6930" width="4.7109375" style="383" customWidth="1"/>
    <col min="6931" max="6966" width="0" style="383" hidden="1" customWidth="1"/>
    <col min="6967" max="6969" width="3.7109375" style="383" customWidth="1"/>
    <col min="6970" max="6970" width="3.140625" style="383" customWidth="1"/>
    <col min="6971" max="6971" width="3.7109375" style="383" customWidth="1"/>
    <col min="6972" max="6972" width="17.28515625" style="383" customWidth="1"/>
    <col min="6973" max="6973" width="12.85546875" style="383" customWidth="1"/>
    <col min="6974" max="6974" width="15.5703125" style="383" customWidth="1"/>
    <col min="6975" max="6975" width="20" style="383" customWidth="1"/>
    <col min="6976" max="6976" width="7.140625" style="383" bestFit="1" customWidth="1"/>
    <col min="6977" max="6977" width="6.5703125" style="383" bestFit="1" customWidth="1"/>
    <col min="6978" max="6978" width="7.42578125" style="383" customWidth="1"/>
    <col min="6979" max="6979" width="4.7109375" style="383" customWidth="1"/>
    <col min="6980" max="6980" width="3.28515625" style="383" customWidth="1"/>
    <col min="6981" max="6982" width="4.5703125" style="383" customWidth="1"/>
    <col min="6983" max="6983" width="4" style="383" customWidth="1"/>
    <col min="6984" max="6984" width="11" style="383" customWidth="1"/>
    <col min="6985" max="6985" width="4.140625" style="383" customWidth="1"/>
    <col min="6986" max="7168" width="11.42578125" style="383"/>
    <col min="7169" max="7169" width="9.42578125" style="383" customWidth="1"/>
    <col min="7170" max="7170" width="11.42578125" style="383" customWidth="1"/>
    <col min="7171" max="7171" width="7.5703125" style="383" customWidth="1"/>
    <col min="7172" max="7174" width="6.140625" style="383" customWidth="1"/>
    <col min="7175" max="7175" width="8.7109375" style="383" customWidth="1"/>
    <col min="7176" max="7176" width="2.7109375" style="383" bestFit="1" customWidth="1"/>
    <col min="7177" max="7177" width="13.140625" style="383" customWidth="1"/>
    <col min="7178" max="7178" width="8.85546875" style="383" customWidth="1"/>
    <col min="7179" max="7179" width="8" style="383" customWidth="1"/>
    <col min="7180" max="7182" width="7.7109375" style="383" customWidth="1"/>
    <col min="7183" max="7183" width="4.7109375" style="383" customWidth="1"/>
    <col min="7184" max="7184" width="3.7109375" style="383" customWidth="1"/>
    <col min="7185" max="7185" width="4.42578125" style="383" customWidth="1"/>
    <col min="7186" max="7186" width="4.7109375" style="383" customWidth="1"/>
    <col min="7187" max="7222" width="0" style="383" hidden="1" customWidth="1"/>
    <col min="7223" max="7225" width="3.7109375" style="383" customWidth="1"/>
    <col min="7226" max="7226" width="3.140625" style="383" customWidth="1"/>
    <col min="7227" max="7227" width="3.7109375" style="383" customWidth="1"/>
    <col min="7228" max="7228" width="17.28515625" style="383" customWidth="1"/>
    <col min="7229" max="7229" width="12.85546875" style="383" customWidth="1"/>
    <col min="7230" max="7230" width="15.5703125" style="383" customWidth="1"/>
    <col min="7231" max="7231" width="20" style="383" customWidth="1"/>
    <col min="7232" max="7232" width="7.140625" style="383" bestFit="1" customWidth="1"/>
    <col min="7233" max="7233" width="6.5703125" style="383" bestFit="1" customWidth="1"/>
    <col min="7234" max="7234" width="7.42578125" style="383" customWidth="1"/>
    <col min="7235" max="7235" width="4.7109375" style="383" customWidth="1"/>
    <col min="7236" max="7236" width="3.28515625" style="383" customWidth="1"/>
    <col min="7237" max="7238" width="4.5703125" style="383" customWidth="1"/>
    <col min="7239" max="7239" width="4" style="383" customWidth="1"/>
    <col min="7240" max="7240" width="11" style="383" customWidth="1"/>
    <col min="7241" max="7241" width="4.140625" style="383" customWidth="1"/>
    <col min="7242" max="7424" width="11.42578125" style="383"/>
    <col min="7425" max="7425" width="9.42578125" style="383" customWidth="1"/>
    <col min="7426" max="7426" width="11.42578125" style="383" customWidth="1"/>
    <col min="7427" max="7427" width="7.5703125" style="383" customWidth="1"/>
    <col min="7428" max="7430" width="6.140625" style="383" customWidth="1"/>
    <col min="7431" max="7431" width="8.7109375" style="383" customWidth="1"/>
    <col min="7432" max="7432" width="2.7109375" style="383" bestFit="1" customWidth="1"/>
    <col min="7433" max="7433" width="13.140625" style="383" customWidth="1"/>
    <col min="7434" max="7434" width="8.85546875" style="383" customWidth="1"/>
    <col min="7435" max="7435" width="8" style="383" customWidth="1"/>
    <col min="7436" max="7438" width="7.7109375" style="383" customWidth="1"/>
    <col min="7439" max="7439" width="4.7109375" style="383" customWidth="1"/>
    <col min="7440" max="7440" width="3.7109375" style="383" customWidth="1"/>
    <col min="7441" max="7441" width="4.42578125" style="383" customWidth="1"/>
    <col min="7442" max="7442" width="4.7109375" style="383" customWidth="1"/>
    <col min="7443" max="7478" width="0" style="383" hidden="1" customWidth="1"/>
    <col min="7479" max="7481" width="3.7109375" style="383" customWidth="1"/>
    <col min="7482" max="7482" width="3.140625" style="383" customWidth="1"/>
    <col min="7483" max="7483" width="3.7109375" style="383" customWidth="1"/>
    <col min="7484" max="7484" width="17.28515625" style="383" customWidth="1"/>
    <col min="7485" max="7485" width="12.85546875" style="383" customWidth="1"/>
    <col min="7486" max="7486" width="15.5703125" style="383" customWidth="1"/>
    <col min="7487" max="7487" width="20" style="383" customWidth="1"/>
    <col min="7488" max="7488" width="7.140625" style="383" bestFit="1" customWidth="1"/>
    <col min="7489" max="7489" width="6.5703125" style="383" bestFit="1" customWidth="1"/>
    <col min="7490" max="7490" width="7.42578125" style="383" customWidth="1"/>
    <col min="7491" max="7491" width="4.7109375" style="383" customWidth="1"/>
    <col min="7492" max="7492" width="3.28515625" style="383" customWidth="1"/>
    <col min="7493" max="7494" width="4.5703125" style="383" customWidth="1"/>
    <col min="7495" max="7495" width="4" style="383" customWidth="1"/>
    <col min="7496" max="7496" width="11" style="383" customWidth="1"/>
    <col min="7497" max="7497" width="4.140625" style="383" customWidth="1"/>
    <col min="7498" max="7680" width="11.42578125" style="383"/>
    <col min="7681" max="7681" width="9.42578125" style="383" customWidth="1"/>
    <col min="7682" max="7682" width="11.42578125" style="383" customWidth="1"/>
    <col min="7683" max="7683" width="7.5703125" style="383" customWidth="1"/>
    <col min="7684" max="7686" width="6.140625" style="383" customWidth="1"/>
    <col min="7687" max="7687" width="8.7109375" style="383" customWidth="1"/>
    <col min="7688" max="7688" width="2.7109375" style="383" bestFit="1" customWidth="1"/>
    <col min="7689" max="7689" width="13.140625" style="383" customWidth="1"/>
    <col min="7690" max="7690" width="8.85546875" style="383" customWidth="1"/>
    <col min="7691" max="7691" width="8" style="383" customWidth="1"/>
    <col min="7692" max="7694" width="7.7109375" style="383" customWidth="1"/>
    <col min="7695" max="7695" width="4.7109375" style="383" customWidth="1"/>
    <col min="7696" max="7696" width="3.7109375" style="383" customWidth="1"/>
    <col min="7697" max="7697" width="4.42578125" style="383" customWidth="1"/>
    <col min="7698" max="7698" width="4.7109375" style="383" customWidth="1"/>
    <col min="7699" max="7734" width="0" style="383" hidden="1" customWidth="1"/>
    <col min="7735" max="7737" width="3.7109375" style="383" customWidth="1"/>
    <col min="7738" max="7738" width="3.140625" style="383" customWidth="1"/>
    <col min="7739" max="7739" width="3.7109375" style="383" customWidth="1"/>
    <col min="7740" max="7740" width="17.28515625" style="383" customWidth="1"/>
    <col min="7741" max="7741" width="12.85546875" style="383" customWidth="1"/>
    <col min="7742" max="7742" width="15.5703125" style="383" customWidth="1"/>
    <col min="7743" max="7743" width="20" style="383" customWidth="1"/>
    <col min="7744" max="7744" width="7.140625" style="383" bestFit="1" customWidth="1"/>
    <col min="7745" max="7745" width="6.5703125" style="383" bestFit="1" customWidth="1"/>
    <col min="7746" max="7746" width="7.42578125" style="383" customWidth="1"/>
    <col min="7747" max="7747" width="4.7109375" style="383" customWidth="1"/>
    <col min="7748" max="7748" width="3.28515625" style="383" customWidth="1"/>
    <col min="7749" max="7750" width="4.5703125" style="383" customWidth="1"/>
    <col min="7751" max="7751" width="4" style="383" customWidth="1"/>
    <col min="7752" max="7752" width="11" style="383" customWidth="1"/>
    <col min="7753" max="7753" width="4.140625" style="383" customWidth="1"/>
    <col min="7754" max="7936" width="11.42578125" style="383"/>
    <col min="7937" max="7937" width="9.42578125" style="383" customWidth="1"/>
    <col min="7938" max="7938" width="11.42578125" style="383" customWidth="1"/>
    <col min="7939" max="7939" width="7.5703125" style="383" customWidth="1"/>
    <col min="7940" max="7942" width="6.140625" style="383" customWidth="1"/>
    <col min="7943" max="7943" width="8.7109375" style="383" customWidth="1"/>
    <col min="7944" max="7944" width="2.7109375" style="383" bestFit="1" customWidth="1"/>
    <col min="7945" max="7945" width="13.140625" style="383" customWidth="1"/>
    <col min="7946" max="7946" width="8.85546875" style="383" customWidth="1"/>
    <col min="7947" max="7947" width="8" style="383" customWidth="1"/>
    <col min="7948" max="7950" width="7.7109375" style="383" customWidth="1"/>
    <col min="7951" max="7951" width="4.7109375" style="383" customWidth="1"/>
    <col min="7952" max="7952" width="3.7109375" style="383" customWidth="1"/>
    <col min="7953" max="7953" width="4.42578125" style="383" customWidth="1"/>
    <col min="7954" max="7954" width="4.7109375" style="383" customWidth="1"/>
    <col min="7955" max="7990" width="0" style="383" hidden="1" customWidth="1"/>
    <col min="7991" max="7993" width="3.7109375" style="383" customWidth="1"/>
    <col min="7994" max="7994" width="3.140625" style="383" customWidth="1"/>
    <col min="7995" max="7995" width="3.7109375" style="383" customWidth="1"/>
    <col min="7996" max="7996" width="17.28515625" style="383" customWidth="1"/>
    <col min="7997" max="7997" width="12.85546875" style="383" customWidth="1"/>
    <col min="7998" max="7998" width="15.5703125" style="383" customWidth="1"/>
    <col min="7999" max="7999" width="20" style="383" customWidth="1"/>
    <col min="8000" max="8000" width="7.140625" style="383" bestFit="1" customWidth="1"/>
    <col min="8001" max="8001" width="6.5703125" style="383" bestFit="1" customWidth="1"/>
    <col min="8002" max="8002" width="7.42578125" style="383" customWidth="1"/>
    <col min="8003" max="8003" width="4.7109375" style="383" customWidth="1"/>
    <col min="8004" max="8004" width="3.28515625" style="383" customWidth="1"/>
    <col min="8005" max="8006" width="4.5703125" style="383" customWidth="1"/>
    <col min="8007" max="8007" width="4" style="383" customWidth="1"/>
    <col min="8008" max="8008" width="11" style="383" customWidth="1"/>
    <col min="8009" max="8009" width="4.140625" style="383" customWidth="1"/>
    <col min="8010" max="8192" width="11.42578125" style="383"/>
    <col min="8193" max="8193" width="9.42578125" style="383" customWidth="1"/>
    <col min="8194" max="8194" width="11.42578125" style="383" customWidth="1"/>
    <col min="8195" max="8195" width="7.5703125" style="383" customWidth="1"/>
    <col min="8196" max="8198" width="6.140625" style="383" customWidth="1"/>
    <col min="8199" max="8199" width="8.7109375" style="383" customWidth="1"/>
    <col min="8200" max="8200" width="2.7109375" style="383" bestFit="1" customWidth="1"/>
    <col min="8201" max="8201" width="13.140625" style="383" customWidth="1"/>
    <col min="8202" max="8202" width="8.85546875" style="383" customWidth="1"/>
    <col min="8203" max="8203" width="8" style="383" customWidth="1"/>
    <col min="8204" max="8206" width="7.7109375" style="383" customWidth="1"/>
    <col min="8207" max="8207" width="4.7109375" style="383" customWidth="1"/>
    <col min="8208" max="8208" width="3.7109375" style="383" customWidth="1"/>
    <col min="8209" max="8209" width="4.42578125" style="383" customWidth="1"/>
    <col min="8210" max="8210" width="4.7109375" style="383" customWidth="1"/>
    <col min="8211" max="8246" width="0" style="383" hidden="1" customWidth="1"/>
    <col min="8247" max="8249" width="3.7109375" style="383" customWidth="1"/>
    <col min="8250" max="8250" width="3.140625" style="383" customWidth="1"/>
    <col min="8251" max="8251" width="3.7109375" style="383" customWidth="1"/>
    <col min="8252" max="8252" width="17.28515625" style="383" customWidth="1"/>
    <col min="8253" max="8253" width="12.85546875" style="383" customWidth="1"/>
    <col min="8254" max="8254" width="15.5703125" style="383" customWidth="1"/>
    <col min="8255" max="8255" width="20" style="383" customWidth="1"/>
    <col min="8256" max="8256" width="7.140625" style="383" bestFit="1" customWidth="1"/>
    <col min="8257" max="8257" width="6.5703125" style="383" bestFit="1" customWidth="1"/>
    <col min="8258" max="8258" width="7.42578125" style="383" customWidth="1"/>
    <col min="8259" max="8259" width="4.7109375" style="383" customWidth="1"/>
    <col min="8260" max="8260" width="3.28515625" style="383" customWidth="1"/>
    <col min="8261" max="8262" width="4.5703125" style="383" customWidth="1"/>
    <col min="8263" max="8263" width="4" style="383" customWidth="1"/>
    <col min="8264" max="8264" width="11" style="383" customWidth="1"/>
    <col min="8265" max="8265" width="4.140625" style="383" customWidth="1"/>
    <col min="8266" max="8448" width="11.42578125" style="383"/>
    <col min="8449" max="8449" width="9.42578125" style="383" customWidth="1"/>
    <col min="8450" max="8450" width="11.42578125" style="383" customWidth="1"/>
    <col min="8451" max="8451" width="7.5703125" style="383" customWidth="1"/>
    <col min="8452" max="8454" width="6.140625" style="383" customWidth="1"/>
    <col min="8455" max="8455" width="8.7109375" style="383" customWidth="1"/>
    <col min="8456" max="8456" width="2.7109375" style="383" bestFit="1" customWidth="1"/>
    <col min="8457" max="8457" width="13.140625" style="383" customWidth="1"/>
    <col min="8458" max="8458" width="8.85546875" style="383" customWidth="1"/>
    <col min="8459" max="8459" width="8" style="383" customWidth="1"/>
    <col min="8460" max="8462" width="7.7109375" style="383" customWidth="1"/>
    <col min="8463" max="8463" width="4.7109375" style="383" customWidth="1"/>
    <col min="8464" max="8464" width="3.7109375" style="383" customWidth="1"/>
    <col min="8465" max="8465" width="4.42578125" style="383" customWidth="1"/>
    <col min="8466" max="8466" width="4.7109375" style="383" customWidth="1"/>
    <col min="8467" max="8502" width="0" style="383" hidden="1" customWidth="1"/>
    <col min="8503" max="8505" width="3.7109375" style="383" customWidth="1"/>
    <col min="8506" max="8506" width="3.140625" style="383" customWidth="1"/>
    <col min="8507" max="8507" width="3.7109375" style="383" customWidth="1"/>
    <col min="8508" max="8508" width="17.28515625" style="383" customWidth="1"/>
    <col min="8509" max="8509" width="12.85546875" style="383" customWidth="1"/>
    <col min="8510" max="8510" width="15.5703125" style="383" customWidth="1"/>
    <col min="8511" max="8511" width="20" style="383" customWidth="1"/>
    <col min="8512" max="8512" width="7.140625" style="383" bestFit="1" customWidth="1"/>
    <col min="8513" max="8513" width="6.5703125" style="383" bestFit="1" customWidth="1"/>
    <col min="8514" max="8514" width="7.42578125" style="383" customWidth="1"/>
    <col min="8515" max="8515" width="4.7109375" style="383" customWidth="1"/>
    <col min="8516" max="8516" width="3.28515625" style="383" customWidth="1"/>
    <col min="8517" max="8518" width="4.5703125" style="383" customWidth="1"/>
    <col min="8519" max="8519" width="4" style="383" customWidth="1"/>
    <col min="8520" max="8520" width="11" style="383" customWidth="1"/>
    <col min="8521" max="8521" width="4.140625" style="383" customWidth="1"/>
    <col min="8522" max="8704" width="11.42578125" style="383"/>
    <col min="8705" max="8705" width="9.42578125" style="383" customWidth="1"/>
    <col min="8706" max="8706" width="11.42578125" style="383" customWidth="1"/>
    <col min="8707" max="8707" width="7.5703125" style="383" customWidth="1"/>
    <col min="8708" max="8710" width="6.140625" style="383" customWidth="1"/>
    <col min="8711" max="8711" width="8.7109375" style="383" customWidth="1"/>
    <col min="8712" max="8712" width="2.7109375" style="383" bestFit="1" customWidth="1"/>
    <col min="8713" max="8713" width="13.140625" style="383" customWidth="1"/>
    <col min="8714" max="8714" width="8.85546875" style="383" customWidth="1"/>
    <col min="8715" max="8715" width="8" style="383" customWidth="1"/>
    <col min="8716" max="8718" width="7.7109375" style="383" customWidth="1"/>
    <col min="8719" max="8719" width="4.7109375" style="383" customWidth="1"/>
    <col min="8720" max="8720" width="3.7109375" style="383" customWidth="1"/>
    <col min="8721" max="8721" width="4.42578125" style="383" customWidth="1"/>
    <col min="8722" max="8722" width="4.7109375" style="383" customWidth="1"/>
    <col min="8723" max="8758" width="0" style="383" hidden="1" customWidth="1"/>
    <col min="8759" max="8761" width="3.7109375" style="383" customWidth="1"/>
    <col min="8762" max="8762" width="3.140625" style="383" customWidth="1"/>
    <col min="8763" max="8763" width="3.7109375" style="383" customWidth="1"/>
    <col min="8764" max="8764" width="17.28515625" style="383" customWidth="1"/>
    <col min="8765" max="8765" width="12.85546875" style="383" customWidth="1"/>
    <col min="8766" max="8766" width="15.5703125" style="383" customWidth="1"/>
    <col min="8767" max="8767" width="20" style="383" customWidth="1"/>
    <col min="8768" max="8768" width="7.140625" style="383" bestFit="1" customWidth="1"/>
    <col min="8769" max="8769" width="6.5703125" style="383" bestFit="1" customWidth="1"/>
    <col min="8770" max="8770" width="7.42578125" style="383" customWidth="1"/>
    <col min="8771" max="8771" width="4.7109375" style="383" customWidth="1"/>
    <col min="8772" max="8772" width="3.28515625" style="383" customWidth="1"/>
    <col min="8773" max="8774" width="4.5703125" style="383" customWidth="1"/>
    <col min="8775" max="8775" width="4" style="383" customWidth="1"/>
    <col min="8776" max="8776" width="11" style="383" customWidth="1"/>
    <col min="8777" max="8777" width="4.140625" style="383" customWidth="1"/>
    <col min="8778" max="8960" width="11.42578125" style="383"/>
    <col min="8961" max="8961" width="9.42578125" style="383" customWidth="1"/>
    <col min="8962" max="8962" width="11.42578125" style="383" customWidth="1"/>
    <col min="8963" max="8963" width="7.5703125" style="383" customWidth="1"/>
    <col min="8964" max="8966" width="6.140625" style="383" customWidth="1"/>
    <col min="8967" max="8967" width="8.7109375" style="383" customWidth="1"/>
    <col min="8968" max="8968" width="2.7109375" style="383" bestFit="1" customWidth="1"/>
    <col min="8969" max="8969" width="13.140625" style="383" customWidth="1"/>
    <col min="8970" max="8970" width="8.85546875" style="383" customWidth="1"/>
    <col min="8971" max="8971" width="8" style="383" customWidth="1"/>
    <col min="8972" max="8974" width="7.7109375" style="383" customWidth="1"/>
    <col min="8975" max="8975" width="4.7109375" style="383" customWidth="1"/>
    <col min="8976" max="8976" width="3.7109375" style="383" customWidth="1"/>
    <col min="8977" max="8977" width="4.42578125" style="383" customWidth="1"/>
    <col min="8978" max="8978" width="4.7109375" style="383" customWidth="1"/>
    <col min="8979" max="9014" width="0" style="383" hidden="1" customWidth="1"/>
    <col min="9015" max="9017" width="3.7109375" style="383" customWidth="1"/>
    <col min="9018" max="9018" width="3.140625" style="383" customWidth="1"/>
    <col min="9019" max="9019" width="3.7109375" style="383" customWidth="1"/>
    <col min="9020" max="9020" width="17.28515625" style="383" customWidth="1"/>
    <col min="9021" max="9021" width="12.85546875" style="383" customWidth="1"/>
    <col min="9022" max="9022" width="15.5703125" style="383" customWidth="1"/>
    <col min="9023" max="9023" width="20" style="383" customWidth="1"/>
    <col min="9024" max="9024" width="7.140625" style="383" bestFit="1" customWidth="1"/>
    <col min="9025" max="9025" width="6.5703125" style="383" bestFit="1" customWidth="1"/>
    <col min="9026" max="9026" width="7.42578125" style="383" customWidth="1"/>
    <col min="9027" max="9027" width="4.7109375" style="383" customWidth="1"/>
    <col min="9028" max="9028" width="3.28515625" style="383" customWidth="1"/>
    <col min="9029" max="9030" width="4.5703125" style="383" customWidth="1"/>
    <col min="9031" max="9031" width="4" style="383" customWidth="1"/>
    <col min="9032" max="9032" width="11" style="383" customWidth="1"/>
    <col min="9033" max="9033" width="4.140625" style="383" customWidth="1"/>
    <col min="9034" max="9216" width="11.42578125" style="383"/>
    <col min="9217" max="9217" width="9.42578125" style="383" customWidth="1"/>
    <col min="9218" max="9218" width="11.42578125" style="383" customWidth="1"/>
    <col min="9219" max="9219" width="7.5703125" style="383" customWidth="1"/>
    <col min="9220" max="9222" width="6.140625" style="383" customWidth="1"/>
    <col min="9223" max="9223" width="8.7109375" style="383" customWidth="1"/>
    <col min="9224" max="9224" width="2.7109375" style="383" bestFit="1" customWidth="1"/>
    <col min="9225" max="9225" width="13.140625" style="383" customWidth="1"/>
    <col min="9226" max="9226" width="8.85546875" style="383" customWidth="1"/>
    <col min="9227" max="9227" width="8" style="383" customWidth="1"/>
    <col min="9228" max="9230" width="7.7109375" style="383" customWidth="1"/>
    <col min="9231" max="9231" width="4.7109375" style="383" customWidth="1"/>
    <col min="9232" max="9232" width="3.7109375" style="383" customWidth="1"/>
    <col min="9233" max="9233" width="4.42578125" style="383" customWidth="1"/>
    <col min="9234" max="9234" width="4.7109375" style="383" customWidth="1"/>
    <col min="9235" max="9270" width="0" style="383" hidden="1" customWidth="1"/>
    <col min="9271" max="9273" width="3.7109375" style="383" customWidth="1"/>
    <col min="9274" max="9274" width="3.140625" style="383" customWidth="1"/>
    <col min="9275" max="9275" width="3.7109375" style="383" customWidth="1"/>
    <col min="9276" max="9276" width="17.28515625" style="383" customWidth="1"/>
    <col min="9277" max="9277" width="12.85546875" style="383" customWidth="1"/>
    <col min="9278" max="9278" width="15.5703125" style="383" customWidth="1"/>
    <col min="9279" max="9279" width="20" style="383" customWidth="1"/>
    <col min="9280" max="9280" width="7.140625" style="383" bestFit="1" customWidth="1"/>
    <col min="9281" max="9281" width="6.5703125" style="383" bestFit="1" customWidth="1"/>
    <col min="9282" max="9282" width="7.42578125" style="383" customWidth="1"/>
    <col min="9283" max="9283" width="4.7109375" style="383" customWidth="1"/>
    <col min="9284" max="9284" width="3.28515625" style="383" customWidth="1"/>
    <col min="9285" max="9286" width="4.5703125" style="383" customWidth="1"/>
    <col min="9287" max="9287" width="4" style="383" customWidth="1"/>
    <col min="9288" max="9288" width="11" style="383" customWidth="1"/>
    <col min="9289" max="9289" width="4.140625" style="383" customWidth="1"/>
    <col min="9290" max="9472" width="11.42578125" style="383"/>
    <col min="9473" max="9473" width="9.42578125" style="383" customWidth="1"/>
    <col min="9474" max="9474" width="11.42578125" style="383" customWidth="1"/>
    <col min="9475" max="9475" width="7.5703125" style="383" customWidth="1"/>
    <col min="9476" max="9478" width="6.140625" style="383" customWidth="1"/>
    <col min="9479" max="9479" width="8.7109375" style="383" customWidth="1"/>
    <col min="9480" max="9480" width="2.7109375" style="383" bestFit="1" customWidth="1"/>
    <col min="9481" max="9481" width="13.140625" style="383" customWidth="1"/>
    <col min="9482" max="9482" width="8.85546875" style="383" customWidth="1"/>
    <col min="9483" max="9483" width="8" style="383" customWidth="1"/>
    <col min="9484" max="9486" width="7.7109375" style="383" customWidth="1"/>
    <col min="9487" max="9487" width="4.7109375" style="383" customWidth="1"/>
    <col min="9488" max="9488" width="3.7109375" style="383" customWidth="1"/>
    <col min="9489" max="9489" width="4.42578125" style="383" customWidth="1"/>
    <col min="9490" max="9490" width="4.7109375" style="383" customWidth="1"/>
    <col min="9491" max="9526" width="0" style="383" hidden="1" customWidth="1"/>
    <col min="9527" max="9529" width="3.7109375" style="383" customWidth="1"/>
    <col min="9530" max="9530" width="3.140625" style="383" customWidth="1"/>
    <col min="9531" max="9531" width="3.7109375" style="383" customWidth="1"/>
    <col min="9532" max="9532" width="17.28515625" style="383" customWidth="1"/>
    <col min="9533" max="9533" width="12.85546875" style="383" customWidth="1"/>
    <col min="9534" max="9534" width="15.5703125" style="383" customWidth="1"/>
    <col min="9535" max="9535" width="20" style="383" customWidth="1"/>
    <col min="9536" max="9536" width="7.140625" style="383" bestFit="1" customWidth="1"/>
    <col min="9537" max="9537" width="6.5703125" style="383" bestFit="1" customWidth="1"/>
    <col min="9538" max="9538" width="7.42578125" style="383" customWidth="1"/>
    <col min="9539" max="9539" width="4.7109375" style="383" customWidth="1"/>
    <col min="9540" max="9540" width="3.28515625" style="383" customWidth="1"/>
    <col min="9541" max="9542" width="4.5703125" style="383" customWidth="1"/>
    <col min="9543" max="9543" width="4" style="383" customWidth="1"/>
    <col min="9544" max="9544" width="11" style="383" customWidth="1"/>
    <col min="9545" max="9545" width="4.140625" style="383" customWidth="1"/>
    <col min="9546" max="9728" width="11.42578125" style="383"/>
    <col min="9729" max="9729" width="9.42578125" style="383" customWidth="1"/>
    <col min="9730" max="9730" width="11.42578125" style="383" customWidth="1"/>
    <col min="9731" max="9731" width="7.5703125" style="383" customWidth="1"/>
    <col min="9732" max="9734" width="6.140625" style="383" customWidth="1"/>
    <col min="9735" max="9735" width="8.7109375" style="383" customWidth="1"/>
    <col min="9736" max="9736" width="2.7109375" style="383" bestFit="1" customWidth="1"/>
    <col min="9737" max="9737" width="13.140625" style="383" customWidth="1"/>
    <col min="9738" max="9738" width="8.85546875" style="383" customWidth="1"/>
    <col min="9739" max="9739" width="8" style="383" customWidth="1"/>
    <col min="9740" max="9742" width="7.7109375" style="383" customWidth="1"/>
    <col min="9743" max="9743" width="4.7109375" style="383" customWidth="1"/>
    <col min="9744" max="9744" width="3.7109375" style="383" customWidth="1"/>
    <col min="9745" max="9745" width="4.42578125" style="383" customWidth="1"/>
    <col min="9746" max="9746" width="4.7109375" style="383" customWidth="1"/>
    <col min="9747" max="9782" width="0" style="383" hidden="1" customWidth="1"/>
    <col min="9783" max="9785" width="3.7109375" style="383" customWidth="1"/>
    <col min="9786" max="9786" width="3.140625" style="383" customWidth="1"/>
    <col min="9787" max="9787" width="3.7109375" style="383" customWidth="1"/>
    <col min="9788" max="9788" width="17.28515625" style="383" customWidth="1"/>
    <col min="9789" max="9789" width="12.85546875" style="383" customWidth="1"/>
    <col min="9790" max="9790" width="15.5703125" style="383" customWidth="1"/>
    <col min="9791" max="9791" width="20" style="383" customWidth="1"/>
    <col min="9792" max="9792" width="7.140625" style="383" bestFit="1" customWidth="1"/>
    <col min="9793" max="9793" width="6.5703125" style="383" bestFit="1" customWidth="1"/>
    <col min="9794" max="9794" width="7.42578125" style="383" customWidth="1"/>
    <col min="9795" max="9795" width="4.7109375" style="383" customWidth="1"/>
    <col min="9796" max="9796" width="3.28515625" style="383" customWidth="1"/>
    <col min="9797" max="9798" width="4.5703125" style="383" customWidth="1"/>
    <col min="9799" max="9799" width="4" style="383" customWidth="1"/>
    <col min="9800" max="9800" width="11" style="383" customWidth="1"/>
    <col min="9801" max="9801" width="4.140625" style="383" customWidth="1"/>
    <col min="9802" max="9984" width="11.42578125" style="383"/>
    <col min="9985" max="9985" width="9.42578125" style="383" customWidth="1"/>
    <col min="9986" max="9986" width="11.42578125" style="383" customWidth="1"/>
    <col min="9987" max="9987" width="7.5703125" style="383" customWidth="1"/>
    <col min="9988" max="9990" width="6.140625" style="383" customWidth="1"/>
    <col min="9991" max="9991" width="8.7109375" style="383" customWidth="1"/>
    <col min="9992" max="9992" width="2.7109375" style="383" bestFit="1" customWidth="1"/>
    <col min="9993" max="9993" width="13.140625" style="383" customWidth="1"/>
    <col min="9994" max="9994" width="8.85546875" style="383" customWidth="1"/>
    <col min="9995" max="9995" width="8" style="383" customWidth="1"/>
    <col min="9996" max="9998" width="7.7109375" style="383" customWidth="1"/>
    <col min="9999" max="9999" width="4.7109375" style="383" customWidth="1"/>
    <col min="10000" max="10000" width="3.7109375" style="383" customWidth="1"/>
    <col min="10001" max="10001" width="4.42578125" style="383" customWidth="1"/>
    <col min="10002" max="10002" width="4.7109375" style="383" customWidth="1"/>
    <col min="10003" max="10038" width="0" style="383" hidden="1" customWidth="1"/>
    <col min="10039" max="10041" width="3.7109375" style="383" customWidth="1"/>
    <col min="10042" max="10042" width="3.140625" style="383" customWidth="1"/>
    <col min="10043" max="10043" width="3.7109375" style="383" customWidth="1"/>
    <col min="10044" max="10044" width="17.28515625" style="383" customWidth="1"/>
    <col min="10045" max="10045" width="12.85546875" style="383" customWidth="1"/>
    <col min="10046" max="10046" width="15.5703125" style="383" customWidth="1"/>
    <col min="10047" max="10047" width="20" style="383" customWidth="1"/>
    <col min="10048" max="10048" width="7.140625" style="383" bestFit="1" customWidth="1"/>
    <col min="10049" max="10049" width="6.5703125" style="383" bestFit="1" customWidth="1"/>
    <col min="10050" max="10050" width="7.42578125" style="383" customWidth="1"/>
    <col min="10051" max="10051" width="4.7109375" style="383" customWidth="1"/>
    <col min="10052" max="10052" width="3.28515625" style="383" customWidth="1"/>
    <col min="10053" max="10054" width="4.5703125" style="383" customWidth="1"/>
    <col min="10055" max="10055" width="4" style="383" customWidth="1"/>
    <col min="10056" max="10056" width="11" style="383" customWidth="1"/>
    <col min="10057" max="10057" width="4.140625" style="383" customWidth="1"/>
    <col min="10058" max="10240" width="11.42578125" style="383"/>
    <col min="10241" max="10241" width="9.42578125" style="383" customWidth="1"/>
    <col min="10242" max="10242" width="11.42578125" style="383" customWidth="1"/>
    <col min="10243" max="10243" width="7.5703125" style="383" customWidth="1"/>
    <col min="10244" max="10246" width="6.140625" style="383" customWidth="1"/>
    <col min="10247" max="10247" width="8.7109375" style="383" customWidth="1"/>
    <col min="10248" max="10248" width="2.7109375" style="383" bestFit="1" customWidth="1"/>
    <col min="10249" max="10249" width="13.140625" style="383" customWidth="1"/>
    <col min="10250" max="10250" width="8.85546875" style="383" customWidth="1"/>
    <col min="10251" max="10251" width="8" style="383" customWidth="1"/>
    <col min="10252" max="10254" width="7.7109375" style="383" customWidth="1"/>
    <col min="10255" max="10255" width="4.7109375" style="383" customWidth="1"/>
    <col min="10256" max="10256" width="3.7109375" style="383" customWidth="1"/>
    <col min="10257" max="10257" width="4.42578125" style="383" customWidth="1"/>
    <col min="10258" max="10258" width="4.7109375" style="383" customWidth="1"/>
    <col min="10259" max="10294" width="0" style="383" hidden="1" customWidth="1"/>
    <col min="10295" max="10297" width="3.7109375" style="383" customWidth="1"/>
    <col min="10298" max="10298" width="3.140625" style="383" customWidth="1"/>
    <col min="10299" max="10299" width="3.7109375" style="383" customWidth="1"/>
    <col min="10300" max="10300" width="17.28515625" style="383" customWidth="1"/>
    <col min="10301" max="10301" width="12.85546875" style="383" customWidth="1"/>
    <col min="10302" max="10302" width="15.5703125" style="383" customWidth="1"/>
    <col min="10303" max="10303" width="20" style="383" customWidth="1"/>
    <col min="10304" max="10304" width="7.140625" style="383" bestFit="1" customWidth="1"/>
    <col min="10305" max="10305" width="6.5703125" style="383" bestFit="1" customWidth="1"/>
    <col min="10306" max="10306" width="7.42578125" style="383" customWidth="1"/>
    <col min="10307" max="10307" width="4.7109375" style="383" customWidth="1"/>
    <col min="10308" max="10308" width="3.28515625" style="383" customWidth="1"/>
    <col min="10309" max="10310" width="4.5703125" style="383" customWidth="1"/>
    <col min="10311" max="10311" width="4" style="383" customWidth="1"/>
    <col min="10312" max="10312" width="11" style="383" customWidth="1"/>
    <col min="10313" max="10313" width="4.140625" style="383" customWidth="1"/>
    <col min="10314" max="10496" width="11.42578125" style="383"/>
    <col min="10497" max="10497" width="9.42578125" style="383" customWidth="1"/>
    <col min="10498" max="10498" width="11.42578125" style="383" customWidth="1"/>
    <col min="10499" max="10499" width="7.5703125" style="383" customWidth="1"/>
    <col min="10500" max="10502" width="6.140625" style="383" customWidth="1"/>
    <col min="10503" max="10503" width="8.7109375" style="383" customWidth="1"/>
    <col min="10504" max="10504" width="2.7109375" style="383" bestFit="1" customWidth="1"/>
    <col min="10505" max="10505" width="13.140625" style="383" customWidth="1"/>
    <col min="10506" max="10506" width="8.85546875" style="383" customWidth="1"/>
    <col min="10507" max="10507" width="8" style="383" customWidth="1"/>
    <col min="10508" max="10510" width="7.7109375" style="383" customWidth="1"/>
    <col min="10511" max="10511" width="4.7109375" style="383" customWidth="1"/>
    <col min="10512" max="10512" width="3.7109375" style="383" customWidth="1"/>
    <col min="10513" max="10513" width="4.42578125" style="383" customWidth="1"/>
    <col min="10514" max="10514" width="4.7109375" style="383" customWidth="1"/>
    <col min="10515" max="10550" width="0" style="383" hidden="1" customWidth="1"/>
    <col min="10551" max="10553" width="3.7109375" style="383" customWidth="1"/>
    <col min="10554" max="10554" width="3.140625" style="383" customWidth="1"/>
    <col min="10555" max="10555" width="3.7109375" style="383" customWidth="1"/>
    <col min="10556" max="10556" width="17.28515625" style="383" customWidth="1"/>
    <col min="10557" max="10557" width="12.85546875" style="383" customWidth="1"/>
    <col min="10558" max="10558" width="15.5703125" style="383" customWidth="1"/>
    <col min="10559" max="10559" width="20" style="383" customWidth="1"/>
    <col min="10560" max="10560" width="7.140625" style="383" bestFit="1" customWidth="1"/>
    <col min="10561" max="10561" width="6.5703125" style="383" bestFit="1" customWidth="1"/>
    <col min="10562" max="10562" width="7.42578125" style="383" customWidth="1"/>
    <col min="10563" max="10563" width="4.7109375" style="383" customWidth="1"/>
    <col min="10564" max="10564" width="3.28515625" style="383" customWidth="1"/>
    <col min="10565" max="10566" width="4.5703125" style="383" customWidth="1"/>
    <col min="10567" max="10567" width="4" style="383" customWidth="1"/>
    <col min="10568" max="10568" width="11" style="383" customWidth="1"/>
    <col min="10569" max="10569" width="4.140625" style="383" customWidth="1"/>
    <col min="10570" max="10752" width="11.42578125" style="383"/>
    <col min="10753" max="10753" width="9.42578125" style="383" customWidth="1"/>
    <col min="10754" max="10754" width="11.42578125" style="383" customWidth="1"/>
    <col min="10755" max="10755" width="7.5703125" style="383" customWidth="1"/>
    <col min="10756" max="10758" width="6.140625" style="383" customWidth="1"/>
    <col min="10759" max="10759" width="8.7109375" style="383" customWidth="1"/>
    <col min="10760" max="10760" width="2.7109375" style="383" bestFit="1" customWidth="1"/>
    <col min="10761" max="10761" width="13.140625" style="383" customWidth="1"/>
    <col min="10762" max="10762" width="8.85546875" style="383" customWidth="1"/>
    <col min="10763" max="10763" width="8" style="383" customWidth="1"/>
    <col min="10764" max="10766" width="7.7109375" style="383" customWidth="1"/>
    <col min="10767" max="10767" width="4.7109375" style="383" customWidth="1"/>
    <col min="10768" max="10768" width="3.7109375" style="383" customWidth="1"/>
    <col min="10769" max="10769" width="4.42578125" style="383" customWidth="1"/>
    <col min="10770" max="10770" width="4.7109375" style="383" customWidth="1"/>
    <col min="10771" max="10806" width="0" style="383" hidden="1" customWidth="1"/>
    <col min="10807" max="10809" width="3.7109375" style="383" customWidth="1"/>
    <col min="10810" max="10810" width="3.140625" style="383" customWidth="1"/>
    <col min="10811" max="10811" width="3.7109375" style="383" customWidth="1"/>
    <col min="10812" max="10812" width="17.28515625" style="383" customWidth="1"/>
    <col min="10813" max="10813" width="12.85546875" style="383" customWidth="1"/>
    <col min="10814" max="10814" width="15.5703125" style="383" customWidth="1"/>
    <col min="10815" max="10815" width="20" style="383" customWidth="1"/>
    <col min="10816" max="10816" width="7.140625" style="383" bestFit="1" customWidth="1"/>
    <col min="10817" max="10817" width="6.5703125" style="383" bestFit="1" customWidth="1"/>
    <col min="10818" max="10818" width="7.42578125" style="383" customWidth="1"/>
    <col min="10819" max="10819" width="4.7109375" style="383" customWidth="1"/>
    <col min="10820" max="10820" width="3.28515625" style="383" customWidth="1"/>
    <col min="10821" max="10822" width="4.5703125" style="383" customWidth="1"/>
    <col min="10823" max="10823" width="4" style="383" customWidth="1"/>
    <col min="10824" max="10824" width="11" style="383" customWidth="1"/>
    <col min="10825" max="10825" width="4.140625" style="383" customWidth="1"/>
    <col min="10826" max="11008" width="11.42578125" style="383"/>
    <col min="11009" max="11009" width="9.42578125" style="383" customWidth="1"/>
    <col min="11010" max="11010" width="11.42578125" style="383" customWidth="1"/>
    <col min="11011" max="11011" width="7.5703125" style="383" customWidth="1"/>
    <col min="11012" max="11014" width="6.140625" style="383" customWidth="1"/>
    <col min="11015" max="11015" width="8.7109375" style="383" customWidth="1"/>
    <col min="11016" max="11016" width="2.7109375" style="383" bestFit="1" customWidth="1"/>
    <col min="11017" max="11017" width="13.140625" style="383" customWidth="1"/>
    <col min="11018" max="11018" width="8.85546875" style="383" customWidth="1"/>
    <col min="11019" max="11019" width="8" style="383" customWidth="1"/>
    <col min="11020" max="11022" width="7.7109375" style="383" customWidth="1"/>
    <col min="11023" max="11023" width="4.7109375" style="383" customWidth="1"/>
    <col min="11024" max="11024" width="3.7109375" style="383" customWidth="1"/>
    <col min="11025" max="11025" width="4.42578125" style="383" customWidth="1"/>
    <col min="11026" max="11026" width="4.7109375" style="383" customWidth="1"/>
    <col min="11027" max="11062" width="0" style="383" hidden="1" customWidth="1"/>
    <col min="11063" max="11065" width="3.7109375" style="383" customWidth="1"/>
    <col min="11066" max="11066" width="3.140625" style="383" customWidth="1"/>
    <col min="11067" max="11067" width="3.7109375" style="383" customWidth="1"/>
    <col min="11068" max="11068" width="17.28515625" style="383" customWidth="1"/>
    <col min="11069" max="11069" width="12.85546875" style="383" customWidth="1"/>
    <col min="11070" max="11070" width="15.5703125" style="383" customWidth="1"/>
    <col min="11071" max="11071" width="20" style="383" customWidth="1"/>
    <col min="11072" max="11072" width="7.140625" style="383" bestFit="1" customWidth="1"/>
    <col min="11073" max="11073" width="6.5703125" style="383" bestFit="1" customWidth="1"/>
    <col min="11074" max="11074" width="7.42578125" style="383" customWidth="1"/>
    <col min="11075" max="11075" width="4.7109375" style="383" customWidth="1"/>
    <col min="11076" max="11076" width="3.28515625" style="383" customWidth="1"/>
    <col min="11077" max="11078" width="4.5703125" style="383" customWidth="1"/>
    <col min="11079" max="11079" width="4" style="383" customWidth="1"/>
    <col min="11080" max="11080" width="11" style="383" customWidth="1"/>
    <col min="11081" max="11081" width="4.140625" style="383" customWidth="1"/>
    <col min="11082" max="11264" width="11.42578125" style="383"/>
    <col min="11265" max="11265" width="9.42578125" style="383" customWidth="1"/>
    <col min="11266" max="11266" width="11.42578125" style="383" customWidth="1"/>
    <col min="11267" max="11267" width="7.5703125" style="383" customWidth="1"/>
    <col min="11268" max="11270" width="6.140625" style="383" customWidth="1"/>
    <col min="11271" max="11271" width="8.7109375" style="383" customWidth="1"/>
    <col min="11272" max="11272" width="2.7109375" style="383" bestFit="1" customWidth="1"/>
    <col min="11273" max="11273" width="13.140625" style="383" customWidth="1"/>
    <col min="11274" max="11274" width="8.85546875" style="383" customWidth="1"/>
    <col min="11275" max="11275" width="8" style="383" customWidth="1"/>
    <col min="11276" max="11278" width="7.7109375" style="383" customWidth="1"/>
    <col min="11279" max="11279" width="4.7109375" style="383" customWidth="1"/>
    <col min="11280" max="11280" width="3.7109375" style="383" customWidth="1"/>
    <col min="11281" max="11281" width="4.42578125" style="383" customWidth="1"/>
    <col min="11282" max="11282" width="4.7109375" style="383" customWidth="1"/>
    <col min="11283" max="11318" width="0" style="383" hidden="1" customWidth="1"/>
    <col min="11319" max="11321" width="3.7109375" style="383" customWidth="1"/>
    <col min="11322" max="11322" width="3.140625" style="383" customWidth="1"/>
    <col min="11323" max="11323" width="3.7109375" style="383" customWidth="1"/>
    <col min="11324" max="11324" width="17.28515625" style="383" customWidth="1"/>
    <col min="11325" max="11325" width="12.85546875" style="383" customWidth="1"/>
    <col min="11326" max="11326" width="15.5703125" style="383" customWidth="1"/>
    <col min="11327" max="11327" width="20" style="383" customWidth="1"/>
    <col min="11328" max="11328" width="7.140625" style="383" bestFit="1" customWidth="1"/>
    <col min="11329" max="11329" width="6.5703125" style="383" bestFit="1" customWidth="1"/>
    <col min="11330" max="11330" width="7.42578125" style="383" customWidth="1"/>
    <col min="11331" max="11331" width="4.7109375" style="383" customWidth="1"/>
    <col min="11332" max="11332" width="3.28515625" style="383" customWidth="1"/>
    <col min="11333" max="11334" width="4.5703125" style="383" customWidth="1"/>
    <col min="11335" max="11335" width="4" style="383" customWidth="1"/>
    <col min="11336" max="11336" width="11" style="383" customWidth="1"/>
    <col min="11337" max="11337" width="4.140625" style="383" customWidth="1"/>
    <col min="11338" max="11520" width="11.42578125" style="383"/>
    <col min="11521" max="11521" width="9.42578125" style="383" customWidth="1"/>
    <col min="11522" max="11522" width="11.42578125" style="383" customWidth="1"/>
    <col min="11523" max="11523" width="7.5703125" style="383" customWidth="1"/>
    <col min="11524" max="11526" width="6.140625" style="383" customWidth="1"/>
    <col min="11527" max="11527" width="8.7109375" style="383" customWidth="1"/>
    <col min="11528" max="11528" width="2.7109375" style="383" bestFit="1" customWidth="1"/>
    <col min="11529" max="11529" width="13.140625" style="383" customWidth="1"/>
    <col min="11530" max="11530" width="8.85546875" style="383" customWidth="1"/>
    <col min="11531" max="11531" width="8" style="383" customWidth="1"/>
    <col min="11532" max="11534" width="7.7109375" style="383" customWidth="1"/>
    <col min="11535" max="11535" width="4.7109375" style="383" customWidth="1"/>
    <col min="11536" max="11536" width="3.7109375" style="383" customWidth="1"/>
    <col min="11537" max="11537" width="4.42578125" style="383" customWidth="1"/>
    <col min="11538" max="11538" width="4.7109375" style="383" customWidth="1"/>
    <col min="11539" max="11574" width="0" style="383" hidden="1" customWidth="1"/>
    <col min="11575" max="11577" width="3.7109375" style="383" customWidth="1"/>
    <col min="11578" max="11578" width="3.140625" style="383" customWidth="1"/>
    <col min="11579" max="11579" width="3.7109375" style="383" customWidth="1"/>
    <col min="11580" max="11580" width="17.28515625" style="383" customWidth="1"/>
    <col min="11581" max="11581" width="12.85546875" style="383" customWidth="1"/>
    <col min="11582" max="11582" width="15.5703125" style="383" customWidth="1"/>
    <col min="11583" max="11583" width="20" style="383" customWidth="1"/>
    <col min="11584" max="11584" width="7.140625" style="383" bestFit="1" customWidth="1"/>
    <col min="11585" max="11585" width="6.5703125" style="383" bestFit="1" customWidth="1"/>
    <col min="11586" max="11586" width="7.42578125" style="383" customWidth="1"/>
    <col min="11587" max="11587" width="4.7109375" style="383" customWidth="1"/>
    <col min="11588" max="11588" width="3.28515625" style="383" customWidth="1"/>
    <col min="11589" max="11590" width="4.5703125" style="383" customWidth="1"/>
    <col min="11591" max="11591" width="4" style="383" customWidth="1"/>
    <col min="11592" max="11592" width="11" style="383" customWidth="1"/>
    <col min="11593" max="11593" width="4.140625" style="383" customWidth="1"/>
    <col min="11594" max="11776" width="11.42578125" style="383"/>
    <col min="11777" max="11777" width="9.42578125" style="383" customWidth="1"/>
    <col min="11778" max="11778" width="11.42578125" style="383" customWidth="1"/>
    <col min="11779" max="11779" width="7.5703125" style="383" customWidth="1"/>
    <col min="11780" max="11782" width="6.140625" style="383" customWidth="1"/>
    <col min="11783" max="11783" width="8.7109375" style="383" customWidth="1"/>
    <col min="11784" max="11784" width="2.7109375" style="383" bestFit="1" customWidth="1"/>
    <col min="11785" max="11785" width="13.140625" style="383" customWidth="1"/>
    <col min="11786" max="11786" width="8.85546875" style="383" customWidth="1"/>
    <col min="11787" max="11787" width="8" style="383" customWidth="1"/>
    <col min="11788" max="11790" width="7.7109375" style="383" customWidth="1"/>
    <col min="11791" max="11791" width="4.7109375" style="383" customWidth="1"/>
    <col min="11792" max="11792" width="3.7109375" style="383" customWidth="1"/>
    <col min="11793" max="11793" width="4.42578125" style="383" customWidth="1"/>
    <col min="11794" max="11794" width="4.7109375" style="383" customWidth="1"/>
    <col min="11795" max="11830" width="0" style="383" hidden="1" customWidth="1"/>
    <col min="11831" max="11833" width="3.7109375" style="383" customWidth="1"/>
    <col min="11834" max="11834" width="3.140625" style="383" customWidth="1"/>
    <col min="11835" max="11835" width="3.7109375" style="383" customWidth="1"/>
    <col min="11836" max="11836" width="17.28515625" style="383" customWidth="1"/>
    <col min="11837" max="11837" width="12.85546875" style="383" customWidth="1"/>
    <col min="11838" max="11838" width="15.5703125" style="383" customWidth="1"/>
    <col min="11839" max="11839" width="20" style="383" customWidth="1"/>
    <col min="11840" max="11840" width="7.140625" style="383" bestFit="1" customWidth="1"/>
    <col min="11841" max="11841" width="6.5703125" style="383" bestFit="1" customWidth="1"/>
    <col min="11842" max="11842" width="7.42578125" style="383" customWidth="1"/>
    <col min="11843" max="11843" width="4.7109375" style="383" customWidth="1"/>
    <col min="11844" max="11844" width="3.28515625" style="383" customWidth="1"/>
    <col min="11845" max="11846" width="4.5703125" style="383" customWidth="1"/>
    <col min="11847" max="11847" width="4" style="383" customWidth="1"/>
    <col min="11848" max="11848" width="11" style="383" customWidth="1"/>
    <col min="11849" max="11849" width="4.140625" style="383" customWidth="1"/>
    <col min="11850" max="12032" width="11.42578125" style="383"/>
    <col min="12033" max="12033" width="9.42578125" style="383" customWidth="1"/>
    <col min="12034" max="12034" width="11.42578125" style="383" customWidth="1"/>
    <col min="12035" max="12035" width="7.5703125" style="383" customWidth="1"/>
    <col min="12036" max="12038" width="6.140625" style="383" customWidth="1"/>
    <col min="12039" max="12039" width="8.7109375" style="383" customWidth="1"/>
    <col min="12040" max="12040" width="2.7109375" style="383" bestFit="1" customWidth="1"/>
    <col min="12041" max="12041" width="13.140625" style="383" customWidth="1"/>
    <col min="12042" max="12042" width="8.85546875" style="383" customWidth="1"/>
    <col min="12043" max="12043" width="8" style="383" customWidth="1"/>
    <col min="12044" max="12046" width="7.7109375" style="383" customWidth="1"/>
    <col min="12047" max="12047" width="4.7109375" style="383" customWidth="1"/>
    <col min="12048" max="12048" width="3.7109375" style="383" customWidth="1"/>
    <col min="12049" max="12049" width="4.42578125" style="383" customWidth="1"/>
    <col min="12050" max="12050" width="4.7109375" style="383" customWidth="1"/>
    <col min="12051" max="12086" width="0" style="383" hidden="1" customWidth="1"/>
    <col min="12087" max="12089" width="3.7109375" style="383" customWidth="1"/>
    <col min="12090" max="12090" width="3.140625" style="383" customWidth="1"/>
    <col min="12091" max="12091" width="3.7109375" style="383" customWidth="1"/>
    <col min="12092" max="12092" width="17.28515625" style="383" customWidth="1"/>
    <col min="12093" max="12093" width="12.85546875" style="383" customWidth="1"/>
    <col min="12094" max="12094" width="15.5703125" style="383" customWidth="1"/>
    <col min="12095" max="12095" width="20" style="383" customWidth="1"/>
    <col min="12096" max="12096" width="7.140625" style="383" bestFit="1" customWidth="1"/>
    <col min="12097" max="12097" width="6.5703125" style="383" bestFit="1" customWidth="1"/>
    <col min="12098" max="12098" width="7.42578125" style="383" customWidth="1"/>
    <col min="12099" max="12099" width="4.7109375" style="383" customWidth="1"/>
    <col min="12100" max="12100" width="3.28515625" style="383" customWidth="1"/>
    <col min="12101" max="12102" width="4.5703125" style="383" customWidth="1"/>
    <col min="12103" max="12103" width="4" style="383" customWidth="1"/>
    <col min="12104" max="12104" width="11" style="383" customWidth="1"/>
    <col min="12105" max="12105" width="4.140625" style="383" customWidth="1"/>
    <col min="12106" max="12288" width="11.42578125" style="383"/>
    <col min="12289" max="12289" width="9.42578125" style="383" customWidth="1"/>
    <col min="12290" max="12290" width="11.42578125" style="383" customWidth="1"/>
    <col min="12291" max="12291" width="7.5703125" style="383" customWidth="1"/>
    <col min="12292" max="12294" width="6.140625" style="383" customWidth="1"/>
    <col min="12295" max="12295" width="8.7109375" style="383" customWidth="1"/>
    <col min="12296" max="12296" width="2.7109375" style="383" bestFit="1" customWidth="1"/>
    <col min="12297" max="12297" width="13.140625" style="383" customWidth="1"/>
    <col min="12298" max="12298" width="8.85546875" style="383" customWidth="1"/>
    <col min="12299" max="12299" width="8" style="383" customWidth="1"/>
    <col min="12300" max="12302" width="7.7109375" style="383" customWidth="1"/>
    <col min="12303" max="12303" width="4.7109375" style="383" customWidth="1"/>
    <col min="12304" max="12304" width="3.7109375" style="383" customWidth="1"/>
    <col min="12305" max="12305" width="4.42578125" style="383" customWidth="1"/>
    <col min="12306" max="12306" width="4.7109375" style="383" customWidth="1"/>
    <col min="12307" max="12342" width="0" style="383" hidden="1" customWidth="1"/>
    <col min="12343" max="12345" width="3.7109375" style="383" customWidth="1"/>
    <col min="12346" max="12346" width="3.140625" style="383" customWidth="1"/>
    <col min="12347" max="12347" width="3.7109375" style="383" customWidth="1"/>
    <col min="12348" max="12348" width="17.28515625" style="383" customWidth="1"/>
    <col min="12349" max="12349" width="12.85546875" style="383" customWidth="1"/>
    <col min="12350" max="12350" width="15.5703125" style="383" customWidth="1"/>
    <col min="12351" max="12351" width="20" style="383" customWidth="1"/>
    <col min="12352" max="12352" width="7.140625" style="383" bestFit="1" customWidth="1"/>
    <col min="12353" max="12353" width="6.5703125" style="383" bestFit="1" customWidth="1"/>
    <col min="12354" max="12354" width="7.42578125" style="383" customWidth="1"/>
    <col min="12355" max="12355" width="4.7109375" style="383" customWidth="1"/>
    <col min="12356" max="12356" width="3.28515625" style="383" customWidth="1"/>
    <col min="12357" max="12358" width="4.5703125" style="383" customWidth="1"/>
    <col min="12359" max="12359" width="4" style="383" customWidth="1"/>
    <col min="12360" max="12360" width="11" style="383" customWidth="1"/>
    <col min="12361" max="12361" width="4.140625" style="383" customWidth="1"/>
    <col min="12362" max="12544" width="11.42578125" style="383"/>
    <col min="12545" max="12545" width="9.42578125" style="383" customWidth="1"/>
    <col min="12546" max="12546" width="11.42578125" style="383" customWidth="1"/>
    <col min="12547" max="12547" width="7.5703125" style="383" customWidth="1"/>
    <col min="12548" max="12550" width="6.140625" style="383" customWidth="1"/>
    <col min="12551" max="12551" width="8.7109375" style="383" customWidth="1"/>
    <col min="12552" max="12552" width="2.7109375" style="383" bestFit="1" customWidth="1"/>
    <col min="12553" max="12553" width="13.140625" style="383" customWidth="1"/>
    <col min="12554" max="12554" width="8.85546875" style="383" customWidth="1"/>
    <col min="12555" max="12555" width="8" style="383" customWidth="1"/>
    <col min="12556" max="12558" width="7.7109375" style="383" customWidth="1"/>
    <col min="12559" max="12559" width="4.7109375" style="383" customWidth="1"/>
    <col min="12560" max="12560" width="3.7109375" style="383" customWidth="1"/>
    <col min="12561" max="12561" width="4.42578125" style="383" customWidth="1"/>
    <col min="12562" max="12562" width="4.7109375" style="383" customWidth="1"/>
    <col min="12563" max="12598" width="0" style="383" hidden="1" customWidth="1"/>
    <col min="12599" max="12601" width="3.7109375" style="383" customWidth="1"/>
    <col min="12602" max="12602" width="3.140625" style="383" customWidth="1"/>
    <col min="12603" max="12603" width="3.7109375" style="383" customWidth="1"/>
    <col min="12604" max="12604" width="17.28515625" style="383" customWidth="1"/>
    <col min="12605" max="12605" width="12.85546875" style="383" customWidth="1"/>
    <col min="12606" max="12606" width="15.5703125" style="383" customWidth="1"/>
    <col min="12607" max="12607" width="20" style="383" customWidth="1"/>
    <col min="12608" max="12608" width="7.140625" style="383" bestFit="1" customWidth="1"/>
    <col min="12609" max="12609" width="6.5703125" style="383" bestFit="1" customWidth="1"/>
    <col min="12610" max="12610" width="7.42578125" style="383" customWidth="1"/>
    <col min="12611" max="12611" width="4.7109375" style="383" customWidth="1"/>
    <col min="12612" max="12612" width="3.28515625" style="383" customWidth="1"/>
    <col min="12613" max="12614" width="4.5703125" style="383" customWidth="1"/>
    <col min="12615" max="12615" width="4" style="383" customWidth="1"/>
    <col min="12616" max="12616" width="11" style="383" customWidth="1"/>
    <col min="12617" max="12617" width="4.140625" style="383" customWidth="1"/>
    <col min="12618" max="12800" width="11.42578125" style="383"/>
    <col min="12801" max="12801" width="9.42578125" style="383" customWidth="1"/>
    <col min="12802" max="12802" width="11.42578125" style="383" customWidth="1"/>
    <col min="12803" max="12803" width="7.5703125" style="383" customWidth="1"/>
    <col min="12804" max="12806" width="6.140625" style="383" customWidth="1"/>
    <col min="12807" max="12807" width="8.7109375" style="383" customWidth="1"/>
    <col min="12808" max="12808" width="2.7109375" style="383" bestFit="1" customWidth="1"/>
    <col min="12809" max="12809" width="13.140625" style="383" customWidth="1"/>
    <col min="12810" max="12810" width="8.85546875" style="383" customWidth="1"/>
    <col min="12811" max="12811" width="8" style="383" customWidth="1"/>
    <col min="12812" max="12814" width="7.7109375" style="383" customWidth="1"/>
    <col min="12815" max="12815" width="4.7109375" style="383" customWidth="1"/>
    <col min="12816" max="12816" width="3.7109375" style="383" customWidth="1"/>
    <col min="12817" max="12817" width="4.42578125" style="383" customWidth="1"/>
    <col min="12818" max="12818" width="4.7109375" style="383" customWidth="1"/>
    <col min="12819" max="12854" width="0" style="383" hidden="1" customWidth="1"/>
    <col min="12855" max="12857" width="3.7109375" style="383" customWidth="1"/>
    <col min="12858" max="12858" width="3.140625" style="383" customWidth="1"/>
    <col min="12859" max="12859" width="3.7109375" style="383" customWidth="1"/>
    <col min="12860" max="12860" width="17.28515625" style="383" customWidth="1"/>
    <col min="12861" max="12861" width="12.85546875" style="383" customWidth="1"/>
    <col min="12862" max="12862" width="15.5703125" style="383" customWidth="1"/>
    <col min="12863" max="12863" width="20" style="383" customWidth="1"/>
    <col min="12864" max="12864" width="7.140625" style="383" bestFit="1" customWidth="1"/>
    <col min="12865" max="12865" width="6.5703125" style="383" bestFit="1" customWidth="1"/>
    <col min="12866" max="12866" width="7.42578125" style="383" customWidth="1"/>
    <col min="12867" max="12867" width="4.7109375" style="383" customWidth="1"/>
    <col min="12868" max="12868" width="3.28515625" style="383" customWidth="1"/>
    <col min="12869" max="12870" width="4.5703125" style="383" customWidth="1"/>
    <col min="12871" max="12871" width="4" style="383" customWidth="1"/>
    <col min="12872" max="12872" width="11" style="383" customWidth="1"/>
    <col min="12873" max="12873" width="4.140625" style="383" customWidth="1"/>
    <col min="12874" max="13056" width="11.42578125" style="383"/>
    <col min="13057" max="13057" width="9.42578125" style="383" customWidth="1"/>
    <col min="13058" max="13058" width="11.42578125" style="383" customWidth="1"/>
    <col min="13059" max="13059" width="7.5703125" style="383" customWidth="1"/>
    <col min="13060" max="13062" width="6.140625" style="383" customWidth="1"/>
    <col min="13063" max="13063" width="8.7109375" style="383" customWidth="1"/>
    <col min="13064" max="13064" width="2.7109375" style="383" bestFit="1" customWidth="1"/>
    <col min="13065" max="13065" width="13.140625" style="383" customWidth="1"/>
    <col min="13066" max="13066" width="8.85546875" style="383" customWidth="1"/>
    <col min="13067" max="13067" width="8" style="383" customWidth="1"/>
    <col min="13068" max="13070" width="7.7109375" style="383" customWidth="1"/>
    <col min="13071" max="13071" width="4.7109375" style="383" customWidth="1"/>
    <col min="13072" max="13072" width="3.7109375" style="383" customWidth="1"/>
    <col min="13073" max="13073" width="4.42578125" style="383" customWidth="1"/>
    <col min="13074" max="13074" width="4.7109375" style="383" customWidth="1"/>
    <col min="13075" max="13110" width="0" style="383" hidden="1" customWidth="1"/>
    <col min="13111" max="13113" width="3.7109375" style="383" customWidth="1"/>
    <col min="13114" max="13114" width="3.140625" style="383" customWidth="1"/>
    <col min="13115" max="13115" width="3.7109375" style="383" customWidth="1"/>
    <col min="13116" max="13116" width="17.28515625" style="383" customWidth="1"/>
    <col min="13117" max="13117" width="12.85546875" style="383" customWidth="1"/>
    <col min="13118" max="13118" width="15.5703125" style="383" customWidth="1"/>
    <col min="13119" max="13119" width="20" style="383" customWidth="1"/>
    <col min="13120" max="13120" width="7.140625" style="383" bestFit="1" customWidth="1"/>
    <col min="13121" max="13121" width="6.5703125" style="383" bestFit="1" customWidth="1"/>
    <col min="13122" max="13122" width="7.42578125" style="383" customWidth="1"/>
    <col min="13123" max="13123" width="4.7109375" style="383" customWidth="1"/>
    <col min="13124" max="13124" width="3.28515625" style="383" customWidth="1"/>
    <col min="13125" max="13126" width="4.5703125" style="383" customWidth="1"/>
    <col min="13127" max="13127" width="4" style="383" customWidth="1"/>
    <col min="13128" max="13128" width="11" style="383" customWidth="1"/>
    <col min="13129" max="13129" width="4.140625" style="383" customWidth="1"/>
    <col min="13130" max="13312" width="11.42578125" style="383"/>
    <col min="13313" max="13313" width="9.42578125" style="383" customWidth="1"/>
    <col min="13314" max="13314" width="11.42578125" style="383" customWidth="1"/>
    <col min="13315" max="13315" width="7.5703125" style="383" customWidth="1"/>
    <col min="13316" max="13318" width="6.140625" style="383" customWidth="1"/>
    <col min="13319" max="13319" width="8.7109375" style="383" customWidth="1"/>
    <col min="13320" max="13320" width="2.7109375" style="383" bestFit="1" customWidth="1"/>
    <col min="13321" max="13321" width="13.140625" style="383" customWidth="1"/>
    <col min="13322" max="13322" width="8.85546875" style="383" customWidth="1"/>
    <col min="13323" max="13323" width="8" style="383" customWidth="1"/>
    <col min="13324" max="13326" width="7.7109375" style="383" customWidth="1"/>
    <col min="13327" max="13327" width="4.7109375" style="383" customWidth="1"/>
    <col min="13328" max="13328" width="3.7109375" style="383" customWidth="1"/>
    <col min="13329" max="13329" width="4.42578125" style="383" customWidth="1"/>
    <col min="13330" max="13330" width="4.7109375" style="383" customWidth="1"/>
    <col min="13331" max="13366" width="0" style="383" hidden="1" customWidth="1"/>
    <col min="13367" max="13369" width="3.7109375" style="383" customWidth="1"/>
    <col min="13370" max="13370" width="3.140625" style="383" customWidth="1"/>
    <col min="13371" max="13371" width="3.7109375" style="383" customWidth="1"/>
    <col min="13372" max="13372" width="17.28515625" style="383" customWidth="1"/>
    <col min="13373" max="13373" width="12.85546875" style="383" customWidth="1"/>
    <col min="13374" max="13374" width="15.5703125" style="383" customWidth="1"/>
    <col min="13375" max="13375" width="20" style="383" customWidth="1"/>
    <col min="13376" max="13376" width="7.140625" style="383" bestFit="1" customWidth="1"/>
    <col min="13377" max="13377" width="6.5703125" style="383" bestFit="1" customWidth="1"/>
    <col min="13378" max="13378" width="7.42578125" style="383" customWidth="1"/>
    <col min="13379" max="13379" width="4.7109375" style="383" customWidth="1"/>
    <col min="13380" max="13380" width="3.28515625" style="383" customWidth="1"/>
    <col min="13381" max="13382" width="4.5703125" style="383" customWidth="1"/>
    <col min="13383" max="13383" width="4" style="383" customWidth="1"/>
    <col min="13384" max="13384" width="11" style="383" customWidth="1"/>
    <col min="13385" max="13385" width="4.140625" style="383" customWidth="1"/>
    <col min="13386" max="13568" width="11.42578125" style="383"/>
    <col min="13569" max="13569" width="9.42578125" style="383" customWidth="1"/>
    <col min="13570" max="13570" width="11.42578125" style="383" customWidth="1"/>
    <col min="13571" max="13571" width="7.5703125" style="383" customWidth="1"/>
    <col min="13572" max="13574" width="6.140625" style="383" customWidth="1"/>
    <col min="13575" max="13575" width="8.7109375" style="383" customWidth="1"/>
    <col min="13576" max="13576" width="2.7109375" style="383" bestFit="1" customWidth="1"/>
    <col min="13577" max="13577" width="13.140625" style="383" customWidth="1"/>
    <col min="13578" max="13578" width="8.85546875" style="383" customWidth="1"/>
    <col min="13579" max="13579" width="8" style="383" customWidth="1"/>
    <col min="13580" max="13582" width="7.7109375" style="383" customWidth="1"/>
    <col min="13583" max="13583" width="4.7109375" style="383" customWidth="1"/>
    <col min="13584" max="13584" width="3.7109375" style="383" customWidth="1"/>
    <col min="13585" max="13585" width="4.42578125" style="383" customWidth="1"/>
    <col min="13586" max="13586" width="4.7109375" style="383" customWidth="1"/>
    <col min="13587" max="13622" width="0" style="383" hidden="1" customWidth="1"/>
    <col min="13623" max="13625" width="3.7109375" style="383" customWidth="1"/>
    <col min="13626" max="13626" width="3.140625" style="383" customWidth="1"/>
    <col min="13627" max="13627" width="3.7109375" style="383" customWidth="1"/>
    <col min="13628" max="13628" width="17.28515625" style="383" customWidth="1"/>
    <col min="13629" max="13629" width="12.85546875" style="383" customWidth="1"/>
    <col min="13630" max="13630" width="15.5703125" style="383" customWidth="1"/>
    <col min="13631" max="13631" width="20" style="383" customWidth="1"/>
    <col min="13632" max="13632" width="7.140625" style="383" bestFit="1" customWidth="1"/>
    <col min="13633" max="13633" width="6.5703125" style="383" bestFit="1" customWidth="1"/>
    <col min="13634" max="13634" width="7.42578125" style="383" customWidth="1"/>
    <col min="13635" max="13635" width="4.7109375" style="383" customWidth="1"/>
    <col min="13636" max="13636" width="3.28515625" style="383" customWidth="1"/>
    <col min="13637" max="13638" width="4.5703125" style="383" customWidth="1"/>
    <col min="13639" max="13639" width="4" style="383" customWidth="1"/>
    <col min="13640" max="13640" width="11" style="383" customWidth="1"/>
    <col min="13641" max="13641" width="4.140625" style="383" customWidth="1"/>
    <col min="13642" max="13824" width="11.42578125" style="383"/>
    <col min="13825" max="13825" width="9.42578125" style="383" customWidth="1"/>
    <col min="13826" max="13826" width="11.42578125" style="383" customWidth="1"/>
    <col min="13827" max="13827" width="7.5703125" style="383" customWidth="1"/>
    <col min="13828" max="13830" width="6.140625" style="383" customWidth="1"/>
    <col min="13831" max="13831" width="8.7109375" style="383" customWidth="1"/>
    <col min="13832" max="13832" width="2.7109375" style="383" bestFit="1" customWidth="1"/>
    <col min="13833" max="13833" width="13.140625" style="383" customWidth="1"/>
    <col min="13834" max="13834" width="8.85546875" style="383" customWidth="1"/>
    <col min="13835" max="13835" width="8" style="383" customWidth="1"/>
    <col min="13836" max="13838" width="7.7109375" style="383" customWidth="1"/>
    <col min="13839" max="13839" width="4.7109375" style="383" customWidth="1"/>
    <col min="13840" max="13840" width="3.7109375" style="383" customWidth="1"/>
    <col min="13841" max="13841" width="4.42578125" style="383" customWidth="1"/>
    <col min="13842" max="13842" width="4.7109375" style="383" customWidth="1"/>
    <col min="13843" max="13878" width="0" style="383" hidden="1" customWidth="1"/>
    <col min="13879" max="13881" width="3.7109375" style="383" customWidth="1"/>
    <col min="13882" max="13882" width="3.140625" style="383" customWidth="1"/>
    <col min="13883" max="13883" width="3.7109375" style="383" customWidth="1"/>
    <col min="13884" max="13884" width="17.28515625" style="383" customWidth="1"/>
    <col min="13885" max="13885" width="12.85546875" style="383" customWidth="1"/>
    <col min="13886" max="13886" width="15.5703125" style="383" customWidth="1"/>
    <col min="13887" max="13887" width="20" style="383" customWidth="1"/>
    <col min="13888" max="13888" width="7.140625" style="383" bestFit="1" customWidth="1"/>
    <col min="13889" max="13889" width="6.5703125" style="383" bestFit="1" customWidth="1"/>
    <col min="13890" max="13890" width="7.42578125" style="383" customWidth="1"/>
    <col min="13891" max="13891" width="4.7109375" style="383" customWidth="1"/>
    <col min="13892" max="13892" width="3.28515625" style="383" customWidth="1"/>
    <col min="13893" max="13894" width="4.5703125" style="383" customWidth="1"/>
    <col min="13895" max="13895" width="4" style="383" customWidth="1"/>
    <col min="13896" max="13896" width="11" style="383" customWidth="1"/>
    <col min="13897" max="13897" width="4.140625" style="383" customWidth="1"/>
    <col min="13898" max="14080" width="11.42578125" style="383"/>
    <col min="14081" max="14081" width="9.42578125" style="383" customWidth="1"/>
    <col min="14082" max="14082" width="11.42578125" style="383" customWidth="1"/>
    <col min="14083" max="14083" width="7.5703125" style="383" customWidth="1"/>
    <col min="14084" max="14086" width="6.140625" style="383" customWidth="1"/>
    <col min="14087" max="14087" width="8.7109375" style="383" customWidth="1"/>
    <col min="14088" max="14088" width="2.7109375" style="383" bestFit="1" customWidth="1"/>
    <col min="14089" max="14089" width="13.140625" style="383" customWidth="1"/>
    <col min="14090" max="14090" width="8.85546875" style="383" customWidth="1"/>
    <col min="14091" max="14091" width="8" style="383" customWidth="1"/>
    <col min="14092" max="14094" width="7.7109375" style="383" customWidth="1"/>
    <col min="14095" max="14095" width="4.7109375" style="383" customWidth="1"/>
    <col min="14096" max="14096" width="3.7109375" style="383" customWidth="1"/>
    <col min="14097" max="14097" width="4.42578125" style="383" customWidth="1"/>
    <col min="14098" max="14098" width="4.7109375" style="383" customWidth="1"/>
    <col min="14099" max="14134" width="0" style="383" hidden="1" customWidth="1"/>
    <col min="14135" max="14137" width="3.7109375" style="383" customWidth="1"/>
    <col min="14138" max="14138" width="3.140625" style="383" customWidth="1"/>
    <col min="14139" max="14139" width="3.7109375" style="383" customWidth="1"/>
    <col min="14140" max="14140" width="17.28515625" style="383" customWidth="1"/>
    <col min="14141" max="14141" width="12.85546875" style="383" customWidth="1"/>
    <col min="14142" max="14142" width="15.5703125" style="383" customWidth="1"/>
    <col min="14143" max="14143" width="20" style="383" customWidth="1"/>
    <col min="14144" max="14144" width="7.140625" style="383" bestFit="1" customWidth="1"/>
    <col min="14145" max="14145" width="6.5703125" style="383" bestFit="1" customWidth="1"/>
    <col min="14146" max="14146" width="7.42578125" style="383" customWidth="1"/>
    <col min="14147" max="14147" width="4.7109375" style="383" customWidth="1"/>
    <col min="14148" max="14148" width="3.28515625" style="383" customWidth="1"/>
    <col min="14149" max="14150" width="4.5703125" style="383" customWidth="1"/>
    <col min="14151" max="14151" width="4" style="383" customWidth="1"/>
    <col min="14152" max="14152" width="11" style="383" customWidth="1"/>
    <col min="14153" max="14153" width="4.140625" style="383" customWidth="1"/>
    <col min="14154" max="14336" width="11.42578125" style="383"/>
    <col min="14337" max="14337" width="9.42578125" style="383" customWidth="1"/>
    <col min="14338" max="14338" width="11.42578125" style="383" customWidth="1"/>
    <col min="14339" max="14339" width="7.5703125" style="383" customWidth="1"/>
    <col min="14340" max="14342" width="6.140625" style="383" customWidth="1"/>
    <col min="14343" max="14343" width="8.7109375" style="383" customWidth="1"/>
    <col min="14344" max="14344" width="2.7109375" style="383" bestFit="1" customWidth="1"/>
    <col min="14345" max="14345" width="13.140625" style="383" customWidth="1"/>
    <col min="14346" max="14346" width="8.85546875" style="383" customWidth="1"/>
    <col min="14347" max="14347" width="8" style="383" customWidth="1"/>
    <col min="14348" max="14350" width="7.7109375" style="383" customWidth="1"/>
    <col min="14351" max="14351" width="4.7109375" style="383" customWidth="1"/>
    <col min="14352" max="14352" width="3.7109375" style="383" customWidth="1"/>
    <col min="14353" max="14353" width="4.42578125" style="383" customWidth="1"/>
    <col min="14354" max="14354" width="4.7109375" style="383" customWidth="1"/>
    <col min="14355" max="14390" width="0" style="383" hidden="1" customWidth="1"/>
    <col min="14391" max="14393" width="3.7109375" style="383" customWidth="1"/>
    <col min="14394" max="14394" width="3.140625" style="383" customWidth="1"/>
    <col min="14395" max="14395" width="3.7109375" style="383" customWidth="1"/>
    <col min="14396" max="14396" width="17.28515625" style="383" customWidth="1"/>
    <col min="14397" max="14397" width="12.85546875" style="383" customWidth="1"/>
    <col min="14398" max="14398" width="15.5703125" style="383" customWidth="1"/>
    <col min="14399" max="14399" width="20" style="383" customWidth="1"/>
    <col min="14400" max="14400" width="7.140625" style="383" bestFit="1" customWidth="1"/>
    <col min="14401" max="14401" width="6.5703125" style="383" bestFit="1" customWidth="1"/>
    <col min="14402" max="14402" width="7.42578125" style="383" customWidth="1"/>
    <col min="14403" max="14403" width="4.7109375" style="383" customWidth="1"/>
    <col min="14404" max="14404" width="3.28515625" style="383" customWidth="1"/>
    <col min="14405" max="14406" width="4.5703125" style="383" customWidth="1"/>
    <col min="14407" max="14407" width="4" style="383" customWidth="1"/>
    <col min="14408" max="14408" width="11" style="383" customWidth="1"/>
    <col min="14409" max="14409" width="4.140625" style="383" customWidth="1"/>
    <col min="14410" max="14592" width="11.42578125" style="383"/>
    <col min="14593" max="14593" width="9.42578125" style="383" customWidth="1"/>
    <col min="14594" max="14594" width="11.42578125" style="383" customWidth="1"/>
    <col min="14595" max="14595" width="7.5703125" style="383" customWidth="1"/>
    <col min="14596" max="14598" width="6.140625" style="383" customWidth="1"/>
    <col min="14599" max="14599" width="8.7109375" style="383" customWidth="1"/>
    <col min="14600" max="14600" width="2.7109375" style="383" bestFit="1" customWidth="1"/>
    <col min="14601" max="14601" width="13.140625" style="383" customWidth="1"/>
    <col min="14602" max="14602" width="8.85546875" style="383" customWidth="1"/>
    <col min="14603" max="14603" width="8" style="383" customWidth="1"/>
    <col min="14604" max="14606" width="7.7109375" style="383" customWidth="1"/>
    <col min="14607" max="14607" width="4.7109375" style="383" customWidth="1"/>
    <col min="14608" max="14608" width="3.7109375" style="383" customWidth="1"/>
    <col min="14609" max="14609" width="4.42578125" style="383" customWidth="1"/>
    <col min="14610" max="14610" width="4.7109375" style="383" customWidth="1"/>
    <col min="14611" max="14646" width="0" style="383" hidden="1" customWidth="1"/>
    <col min="14647" max="14649" width="3.7109375" style="383" customWidth="1"/>
    <col min="14650" max="14650" width="3.140625" style="383" customWidth="1"/>
    <col min="14651" max="14651" width="3.7109375" style="383" customWidth="1"/>
    <col min="14652" max="14652" width="17.28515625" style="383" customWidth="1"/>
    <col min="14653" max="14653" width="12.85546875" style="383" customWidth="1"/>
    <col min="14654" max="14654" width="15.5703125" style="383" customWidth="1"/>
    <col min="14655" max="14655" width="20" style="383" customWidth="1"/>
    <col min="14656" max="14656" width="7.140625" style="383" bestFit="1" customWidth="1"/>
    <col min="14657" max="14657" width="6.5703125" style="383" bestFit="1" customWidth="1"/>
    <col min="14658" max="14658" width="7.42578125" style="383" customWidth="1"/>
    <col min="14659" max="14659" width="4.7109375" style="383" customWidth="1"/>
    <col min="14660" max="14660" width="3.28515625" style="383" customWidth="1"/>
    <col min="14661" max="14662" width="4.5703125" style="383" customWidth="1"/>
    <col min="14663" max="14663" width="4" style="383" customWidth="1"/>
    <col min="14664" max="14664" width="11" style="383" customWidth="1"/>
    <col min="14665" max="14665" width="4.140625" style="383" customWidth="1"/>
    <col min="14666" max="14848" width="11.42578125" style="383"/>
    <col min="14849" max="14849" width="9.42578125" style="383" customWidth="1"/>
    <col min="14850" max="14850" width="11.42578125" style="383" customWidth="1"/>
    <col min="14851" max="14851" width="7.5703125" style="383" customWidth="1"/>
    <col min="14852" max="14854" width="6.140625" style="383" customWidth="1"/>
    <col min="14855" max="14855" width="8.7109375" style="383" customWidth="1"/>
    <col min="14856" max="14856" width="2.7109375" style="383" bestFit="1" customWidth="1"/>
    <col min="14857" max="14857" width="13.140625" style="383" customWidth="1"/>
    <col min="14858" max="14858" width="8.85546875" style="383" customWidth="1"/>
    <col min="14859" max="14859" width="8" style="383" customWidth="1"/>
    <col min="14860" max="14862" width="7.7109375" style="383" customWidth="1"/>
    <col min="14863" max="14863" width="4.7109375" style="383" customWidth="1"/>
    <col min="14864" max="14864" width="3.7109375" style="383" customWidth="1"/>
    <col min="14865" max="14865" width="4.42578125" style="383" customWidth="1"/>
    <col min="14866" max="14866" width="4.7109375" style="383" customWidth="1"/>
    <col min="14867" max="14902" width="0" style="383" hidden="1" customWidth="1"/>
    <col min="14903" max="14905" width="3.7109375" style="383" customWidth="1"/>
    <col min="14906" max="14906" width="3.140625" style="383" customWidth="1"/>
    <col min="14907" max="14907" width="3.7109375" style="383" customWidth="1"/>
    <col min="14908" max="14908" width="17.28515625" style="383" customWidth="1"/>
    <col min="14909" max="14909" width="12.85546875" style="383" customWidth="1"/>
    <col min="14910" max="14910" width="15.5703125" style="383" customWidth="1"/>
    <col min="14911" max="14911" width="20" style="383" customWidth="1"/>
    <col min="14912" max="14912" width="7.140625" style="383" bestFit="1" customWidth="1"/>
    <col min="14913" max="14913" width="6.5703125" style="383" bestFit="1" customWidth="1"/>
    <col min="14914" max="14914" width="7.42578125" style="383" customWidth="1"/>
    <col min="14915" max="14915" width="4.7109375" style="383" customWidth="1"/>
    <col min="14916" max="14916" width="3.28515625" style="383" customWidth="1"/>
    <col min="14917" max="14918" width="4.5703125" style="383" customWidth="1"/>
    <col min="14919" max="14919" width="4" style="383" customWidth="1"/>
    <col min="14920" max="14920" width="11" style="383" customWidth="1"/>
    <col min="14921" max="14921" width="4.140625" style="383" customWidth="1"/>
    <col min="14922" max="15104" width="11.42578125" style="383"/>
    <col min="15105" max="15105" width="9.42578125" style="383" customWidth="1"/>
    <col min="15106" max="15106" width="11.42578125" style="383" customWidth="1"/>
    <col min="15107" max="15107" width="7.5703125" style="383" customWidth="1"/>
    <col min="15108" max="15110" width="6.140625" style="383" customWidth="1"/>
    <col min="15111" max="15111" width="8.7109375" style="383" customWidth="1"/>
    <col min="15112" max="15112" width="2.7109375" style="383" bestFit="1" customWidth="1"/>
    <col min="15113" max="15113" width="13.140625" style="383" customWidth="1"/>
    <col min="15114" max="15114" width="8.85546875" style="383" customWidth="1"/>
    <col min="15115" max="15115" width="8" style="383" customWidth="1"/>
    <col min="15116" max="15118" width="7.7109375" style="383" customWidth="1"/>
    <col min="15119" max="15119" width="4.7109375" style="383" customWidth="1"/>
    <col min="15120" max="15120" width="3.7109375" style="383" customWidth="1"/>
    <col min="15121" max="15121" width="4.42578125" style="383" customWidth="1"/>
    <col min="15122" max="15122" width="4.7109375" style="383" customWidth="1"/>
    <col min="15123" max="15158" width="0" style="383" hidden="1" customWidth="1"/>
    <col min="15159" max="15161" width="3.7109375" style="383" customWidth="1"/>
    <col min="15162" max="15162" width="3.140625" style="383" customWidth="1"/>
    <col min="15163" max="15163" width="3.7109375" style="383" customWidth="1"/>
    <col min="15164" max="15164" width="17.28515625" style="383" customWidth="1"/>
    <col min="15165" max="15165" width="12.85546875" style="383" customWidth="1"/>
    <col min="15166" max="15166" width="15.5703125" style="383" customWidth="1"/>
    <col min="15167" max="15167" width="20" style="383" customWidth="1"/>
    <col min="15168" max="15168" width="7.140625" style="383" bestFit="1" customWidth="1"/>
    <col min="15169" max="15169" width="6.5703125" style="383" bestFit="1" customWidth="1"/>
    <col min="15170" max="15170" width="7.42578125" style="383" customWidth="1"/>
    <col min="15171" max="15171" width="4.7109375" style="383" customWidth="1"/>
    <col min="15172" max="15172" width="3.28515625" style="383" customWidth="1"/>
    <col min="15173" max="15174" width="4.5703125" style="383" customWidth="1"/>
    <col min="15175" max="15175" width="4" style="383" customWidth="1"/>
    <col min="15176" max="15176" width="11" style="383" customWidth="1"/>
    <col min="15177" max="15177" width="4.140625" style="383" customWidth="1"/>
    <col min="15178" max="15360" width="11.42578125" style="383"/>
    <col min="15361" max="15361" width="9.42578125" style="383" customWidth="1"/>
    <col min="15362" max="15362" width="11.42578125" style="383" customWidth="1"/>
    <col min="15363" max="15363" width="7.5703125" style="383" customWidth="1"/>
    <col min="15364" max="15366" width="6.140625" style="383" customWidth="1"/>
    <col min="15367" max="15367" width="8.7109375" style="383" customWidth="1"/>
    <col min="15368" max="15368" width="2.7109375" style="383" bestFit="1" customWidth="1"/>
    <col min="15369" max="15369" width="13.140625" style="383" customWidth="1"/>
    <col min="15370" max="15370" width="8.85546875" style="383" customWidth="1"/>
    <col min="15371" max="15371" width="8" style="383" customWidth="1"/>
    <col min="15372" max="15374" width="7.7109375" style="383" customWidth="1"/>
    <col min="15375" max="15375" width="4.7109375" style="383" customWidth="1"/>
    <col min="15376" max="15376" width="3.7109375" style="383" customWidth="1"/>
    <col min="15377" max="15377" width="4.42578125" style="383" customWidth="1"/>
    <col min="15378" max="15378" width="4.7109375" style="383" customWidth="1"/>
    <col min="15379" max="15414" width="0" style="383" hidden="1" customWidth="1"/>
    <col min="15415" max="15417" width="3.7109375" style="383" customWidth="1"/>
    <col min="15418" max="15418" width="3.140625" style="383" customWidth="1"/>
    <col min="15419" max="15419" width="3.7109375" style="383" customWidth="1"/>
    <col min="15420" max="15420" width="17.28515625" style="383" customWidth="1"/>
    <col min="15421" max="15421" width="12.85546875" style="383" customWidth="1"/>
    <col min="15422" max="15422" width="15.5703125" style="383" customWidth="1"/>
    <col min="15423" max="15423" width="20" style="383" customWidth="1"/>
    <col min="15424" max="15424" width="7.140625" style="383" bestFit="1" customWidth="1"/>
    <col min="15425" max="15425" width="6.5703125" style="383" bestFit="1" customWidth="1"/>
    <col min="15426" max="15426" width="7.42578125" style="383" customWidth="1"/>
    <col min="15427" max="15427" width="4.7109375" style="383" customWidth="1"/>
    <col min="15428" max="15428" width="3.28515625" style="383" customWidth="1"/>
    <col min="15429" max="15430" width="4.5703125" style="383" customWidth="1"/>
    <col min="15431" max="15431" width="4" style="383" customWidth="1"/>
    <col min="15432" max="15432" width="11" style="383" customWidth="1"/>
    <col min="15433" max="15433" width="4.140625" style="383" customWidth="1"/>
    <col min="15434" max="15616" width="11.42578125" style="383"/>
    <col min="15617" max="15617" width="9.42578125" style="383" customWidth="1"/>
    <col min="15618" max="15618" width="11.42578125" style="383" customWidth="1"/>
    <col min="15619" max="15619" width="7.5703125" style="383" customWidth="1"/>
    <col min="15620" max="15622" width="6.140625" style="383" customWidth="1"/>
    <col min="15623" max="15623" width="8.7109375" style="383" customWidth="1"/>
    <col min="15624" max="15624" width="2.7109375" style="383" bestFit="1" customWidth="1"/>
    <col min="15625" max="15625" width="13.140625" style="383" customWidth="1"/>
    <col min="15626" max="15626" width="8.85546875" style="383" customWidth="1"/>
    <col min="15627" max="15627" width="8" style="383" customWidth="1"/>
    <col min="15628" max="15630" width="7.7109375" style="383" customWidth="1"/>
    <col min="15631" max="15631" width="4.7109375" style="383" customWidth="1"/>
    <col min="15632" max="15632" width="3.7109375" style="383" customWidth="1"/>
    <col min="15633" max="15633" width="4.42578125" style="383" customWidth="1"/>
    <col min="15634" max="15634" width="4.7109375" style="383" customWidth="1"/>
    <col min="15635" max="15670" width="0" style="383" hidden="1" customWidth="1"/>
    <col min="15671" max="15673" width="3.7109375" style="383" customWidth="1"/>
    <col min="15674" max="15674" width="3.140625" style="383" customWidth="1"/>
    <col min="15675" max="15675" width="3.7109375" style="383" customWidth="1"/>
    <col min="15676" max="15676" width="17.28515625" style="383" customWidth="1"/>
    <col min="15677" max="15677" width="12.85546875" style="383" customWidth="1"/>
    <col min="15678" max="15678" width="15.5703125" style="383" customWidth="1"/>
    <col min="15679" max="15679" width="20" style="383" customWidth="1"/>
    <col min="15680" max="15680" width="7.140625" style="383" bestFit="1" customWidth="1"/>
    <col min="15681" max="15681" width="6.5703125" style="383" bestFit="1" customWidth="1"/>
    <col min="15682" max="15682" width="7.42578125" style="383" customWidth="1"/>
    <col min="15683" max="15683" width="4.7109375" style="383" customWidth="1"/>
    <col min="15684" max="15684" width="3.28515625" style="383" customWidth="1"/>
    <col min="15685" max="15686" width="4.5703125" style="383" customWidth="1"/>
    <col min="15687" max="15687" width="4" style="383" customWidth="1"/>
    <col min="15688" max="15688" width="11" style="383" customWidth="1"/>
    <col min="15689" max="15689" width="4.140625" style="383" customWidth="1"/>
    <col min="15690" max="15872" width="11.42578125" style="383"/>
    <col min="15873" max="15873" width="9.42578125" style="383" customWidth="1"/>
    <col min="15874" max="15874" width="11.42578125" style="383" customWidth="1"/>
    <col min="15875" max="15875" width="7.5703125" style="383" customWidth="1"/>
    <col min="15876" max="15878" width="6.140625" style="383" customWidth="1"/>
    <col min="15879" max="15879" width="8.7109375" style="383" customWidth="1"/>
    <col min="15880" max="15880" width="2.7109375" style="383" bestFit="1" customWidth="1"/>
    <col min="15881" max="15881" width="13.140625" style="383" customWidth="1"/>
    <col min="15882" max="15882" width="8.85546875" style="383" customWidth="1"/>
    <col min="15883" max="15883" width="8" style="383" customWidth="1"/>
    <col min="15884" max="15886" width="7.7109375" style="383" customWidth="1"/>
    <col min="15887" max="15887" width="4.7109375" style="383" customWidth="1"/>
    <col min="15888" max="15888" width="3.7109375" style="383" customWidth="1"/>
    <col min="15889" max="15889" width="4.42578125" style="383" customWidth="1"/>
    <col min="15890" max="15890" width="4.7109375" style="383" customWidth="1"/>
    <col min="15891" max="15926" width="0" style="383" hidden="1" customWidth="1"/>
    <col min="15927" max="15929" width="3.7109375" style="383" customWidth="1"/>
    <col min="15930" max="15930" width="3.140625" style="383" customWidth="1"/>
    <col min="15931" max="15931" width="3.7109375" style="383" customWidth="1"/>
    <col min="15932" max="15932" width="17.28515625" style="383" customWidth="1"/>
    <col min="15933" max="15933" width="12.85546875" style="383" customWidth="1"/>
    <col min="15934" max="15934" width="15.5703125" style="383" customWidth="1"/>
    <col min="15935" max="15935" width="20" style="383" customWidth="1"/>
    <col min="15936" max="15936" width="7.140625" style="383" bestFit="1" customWidth="1"/>
    <col min="15937" max="15937" width="6.5703125" style="383" bestFit="1" customWidth="1"/>
    <col min="15938" max="15938" width="7.42578125" style="383" customWidth="1"/>
    <col min="15939" max="15939" width="4.7109375" style="383" customWidth="1"/>
    <col min="15940" max="15940" width="3.28515625" style="383" customWidth="1"/>
    <col min="15941" max="15942" width="4.5703125" style="383" customWidth="1"/>
    <col min="15943" max="15943" width="4" style="383" customWidth="1"/>
    <col min="15944" max="15944" width="11" style="383" customWidth="1"/>
    <col min="15945" max="15945" width="4.140625" style="383" customWidth="1"/>
    <col min="15946" max="16128" width="11.42578125" style="383"/>
    <col min="16129" max="16129" width="9.42578125" style="383" customWidth="1"/>
    <col min="16130" max="16130" width="11.42578125" style="383" customWidth="1"/>
    <col min="16131" max="16131" width="7.5703125" style="383" customWidth="1"/>
    <col min="16132" max="16134" width="6.140625" style="383" customWidth="1"/>
    <col min="16135" max="16135" width="8.7109375" style="383" customWidth="1"/>
    <col min="16136" max="16136" width="2.7109375" style="383" bestFit="1" customWidth="1"/>
    <col min="16137" max="16137" width="13.140625" style="383" customWidth="1"/>
    <col min="16138" max="16138" width="8.85546875" style="383" customWidth="1"/>
    <col min="16139" max="16139" width="8" style="383" customWidth="1"/>
    <col min="16140" max="16142" width="7.7109375" style="383" customWidth="1"/>
    <col min="16143" max="16143" width="4.7109375" style="383" customWidth="1"/>
    <col min="16144" max="16144" width="3.7109375" style="383" customWidth="1"/>
    <col min="16145" max="16145" width="4.42578125" style="383" customWidth="1"/>
    <col min="16146" max="16146" width="4.7109375" style="383" customWidth="1"/>
    <col min="16147" max="16182" width="0" style="383" hidden="1" customWidth="1"/>
    <col min="16183" max="16185" width="3.7109375" style="383" customWidth="1"/>
    <col min="16186" max="16186" width="3.140625" style="383" customWidth="1"/>
    <col min="16187" max="16187" width="3.7109375" style="383" customWidth="1"/>
    <col min="16188" max="16188" width="17.28515625" style="383" customWidth="1"/>
    <col min="16189" max="16189" width="12.85546875" style="383" customWidth="1"/>
    <col min="16190" max="16190" width="15.5703125" style="383" customWidth="1"/>
    <col min="16191" max="16191" width="20" style="383" customWidth="1"/>
    <col min="16192" max="16192" width="7.140625" style="383" bestFit="1" customWidth="1"/>
    <col min="16193" max="16193" width="6.5703125" style="383" bestFit="1" customWidth="1"/>
    <col min="16194" max="16194" width="7.42578125" style="383" customWidth="1"/>
    <col min="16195" max="16195" width="4.7109375" style="383" customWidth="1"/>
    <col min="16196" max="16196" width="3.28515625" style="383" customWidth="1"/>
    <col min="16197" max="16198" width="4.5703125" style="383" customWidth="1"/>
    <col min="16199" max="16199" width="4" style="383" customWidth="1"/>
    <col min="16200" max="16200" width="11" style="383" customWidth="1"/>
    <col min="16201" max="16201" width="4.140625" style="383" customWidth="1"/>
    <col min="16202" max="16384" width="11.42578125" style="383"/>
  </cols>
  <sheetData>
    <row r="1" spans="1:72" s="372" customFormat="1" ht="11.25" customHeight="1" x14ac:dyDescent="0.2">
      <c r="A1" s="1462" t="s">
        <v>447</v>
      </c>
      <c r="B1" s="1463"/>
      <c r="C1" s="1463"/>
      <c r="D1" s="1463"/>
      <c r="E1" s="1463"/>
      <c r="F1" s="1463"/>
      <c r="G1" s="1463"/>
      <c r="H1" s="1463"/>
      <c r="I1" s="1463"/>
      <c r="J1" s="1463"/>
      <c r="K1" s="1464"/>
      <c r="L1" s="1465"/>
      <c r="M1" s="1466"/>
      <c r="N1" s="1467"/>
      <c r="O1" s="368"/>
      <c r="P1" s="368"/>
      <c r="Q1" s="368"/>
      <c r="R1" s="368"/>
      <c r="S1" s="368"/>
      <c r="T1" s="1469"/>
      <c r="U1" s="1469"/>
      <c r="V1" s="369"/>
      <c r="W1" s="369"/>
      <c r="X1" s="370"/>
      <c r="Y1" s="370"/>
      <c r="Z1" s="370"/>
      <c r="AA1" s="370"/>
      <c r="AB1" s="370"/>
      <c r="AC1" s="370"/>
      <c r="AD1" s="370"/>
      <c r="AE1" s="370"/>
      <c r="AF1" s="370"/>
      <c r="AG1" s="370"/>
      <c r="AH1" s="370"/>
      <c r="AI1" s="370"/>
      <c r="AJ1" s="370"/>
      <c r="AK1" s="370"/>
      <c r="AL1" s="370"/>
      <c r="AM1" s="370"/>
      <c r="AN1" s="370"/>
      <c r="AO1" s="370"/>
      <c r="AP1" s="370"/>
      <c r="AQ1" s="370"/>
      <c r="AR1" s="370"/>
      <c r="AS1" s="370"/>
      <c r="AT1" s="370"/>
      <c r="AU1" s="370"/>
      <c r="AV1" s="370"/>
      <c r="AW1" s="370"/>
      <c r="AX1" s="370"/>
      <c r="AY1" s="370"/>
      <c r="AZ1" s="370"/>
      <c r="BA1" s="370"/>
      <c r="BB1" s="370"/>
      <c r="BC1" s="370"/>
      <c r="BD1" s="370"/>
      <c r="BE1" s="370"/>
      <c r="BF1" s="370"/>
      <c r="BG1" s="370"/>
      <c r="BH1" s="1474" t="s">
        <v>448</v>
      </c>
      <c r="BI1" s="1476" t="s">
        <v>1311</v>
      </c>
      <c r="BJ1" s="1477"/>
      <c r="BK1" s="1477"/>
      <c r="BL1" s="1478"/>
      <c r="BM1" s="371"/>
      <c r="BN1" s="371"/>
      <c r="BO1" s="1481" t="s">
        <v>449</v>
      </c>
      <c r="BP1" s="1482"/>
      <c r="BQ1" s="1482"/>
      <c r="BR1" s="1482"/>
      <c r="BS1" s="1482"/>
      <c r="BT1" s="1483"/>
    </row>
    <row r="2" spans="1:72" s="372" customFormat="1" ht="11.25" customHeight="1" x14ac:dyDescent="0.2">
      <c r="A2" s="1005" t="s">
        <v>450</v>
      </c>
      <c r="B2" s="1006"/>
      <c r="C2" s="1006"/>
      <c r="D2" s="1006"/>
      <c r="E2" s="1006"/>
      <c r="F2" s="1006"/>
      <c r="G2" s="1006"/>
      <c r="H2" s="1006"/>
      <c r="I2" s="1006"/>
      <c r="J2" s="1006"/>
      <c r="K2" s="1007"/>
      <c r="L2" s="1468"/>
      <c r="M2" s="1469"/>
      <c r="N2" s="1470"/>
      <c r="O2" s="368"/>
      <c r="P2" s="368"/>
      <c r="Q2" s="368"/>
      <c r="R2" s="368"/>
      <c r="S2" s="368"/>
      <c r="T2" s="1469"/>
      <c r="U2" s="1469"/>
      <c r="V2" s="369"/>
      <c r="W2" s="369"/>
      <c r="X2" s="370"/>
      <c r="Y2" s="370"/>
      <c r="Z2" s="370"/>
      <c r="AA2" s="370"/>
      <c r="AB2" s="370"/>
      <c r="AC2" s="370"/>
      <c r="AD2" s="370"/>
      <c r="AE2" s="370"/>
      <c r="AF2" s="370"/>
      <c r="AG2" s="370"/>
      <c r="AH2" s="370"/>
      <c r="AI2" s="370"/>
      <c r="AJ2" s="370"/>
      <c r="AK2" s="370"/>
      <c r="AL2" s="370"/>
      <c r="AM2" s="370"/>
      <c r="AN2" s="370"/>
      <c r="AO2" s="370"/>
      <c r="AP2" s="370"/>
      <c r="AQ2" s="370"/>
      <c r="AR2" s="370"/>
      <c r="AS2" s="370"/>
      <c r="AT2" s="370"/>
      <c r="AU2" s="370"/>
      <c r="AV2" s="370"/>
      <c r="AW2" s="370"/>
      <c r="AX2" s="370"/>
      <c r="AY2" s="370"/>
      <c r="AZ2" s="370"/>
      <c r="BA2" s="370"/>
      <c r="BB2" s="370"/>
      <c r="BC2" s="370"/>
      <c r="BD2" s="370"/>
      <c r="BE2" s="370"/>
      <c r="BF2" s="370"/>
      <c r="BG2" s="370"/>
      <c r="BH2" s="1475"/>
      <c r="BI2" s="1479"/>
      <c r="BJ2" s="1479"/>
      <c r="BK2" s="1479"/>
      <c r="BL2" s="1480"/>
      <c r="BM2" s="373"/>
      <c r="BN2" s="374"/>
      <c r="BO2" s="1484"/>
      <c r="BP2" s="1485"/>
      <c r="BQ2" s="1485"/>
      <c r="BR2" s="1485"/>
      <c r="BS2" s="1485"/>
      <c r="BT2" s="1486"/>
    </row>
    <row r="3" spans="1:72" s="372" customFormat="1" ht="12" customHeight="1" x14ac:dyDescent="0.2">
      <c r="A3" s="375" t="s">
        <v>451</v>
      </c>
      <c r="B3" s="1462" t="s">
        <v>452</v>
      </c>
      <c r="C3" s="1463"/>
      <c r="D3" s="1463"/>
      <c r="E3" s="1463"/>
      <c r="F3" s="1463"/>
      <c r="G3" s="1463"/>
      <c r="H3" s="1463"/>
      <c r="I3" s="1464"/>
      <c r="J3" s="1462" t="s">
        <v>453</v>
      </c>
      <c r="K3" s="1464"/>
      <c r="L3" s="1468"/>
      <c r="M3" s="1469"/>
      <c r="N3" s="1470"/>
      <c r="O3" s="368"/>
      <c r="P3" s="368"/>
      <c r="Q3" s="368"/>
      <c r="R3" s="368"/>
      <c r="S3" s="368"/>
      <c r="T3" s="1469"/>
      <c r="U3" s="1469"/>
      <c r="V3" s="369"/>
      <c r="W3" s="369"/>
      <c r="X3" s="370"/>
      <c r="Y3" s="370"/>
      <c r="Z3" s="370"/>
      <c r="AA3" s="370"/>
      <c r="AB3" s="370"/>
      <c r="AC3" s="370"/>
      <c r="AD3" s="370"/>
      <c r="AE3" s="370"/>
      <c r="AF3" s="370"/>
      <c r="AG3" s="370"/>
      <c r="AH3" s="370"/>
      <c r="AI3" s="370"/>
      <c r="AJ3" s="370"/>
      <c r="AK3" s="370"/>
      <c r="AL3" s="370"/>
      <c r="AM3" s="370"/>
      <c r="AN3" s="370"/>
      <c r="AO3" s="370"/>
      <c r="AP3" s="370"/>
      <c r="AQ3" s="370"/>
      <c r="AR3" s="370"/>
      <c r="AS3" s="370"/>
      <c r="AT3" s="370"/>
      <c r="AU3" s="370"/>
      <c r="AV3" s="370"/>
      <c r="AW3" s="370"/>
      <c r="AX3" s="370"/>
      <c r="AY3" s="370"/>
      <c r="AZ3" s="370"/>
      <c r="BA3" s="370"/>
      <c r="BB3" s="370"/>
      <c r="BC3" s="370"/>
      <c r="BD3" s="370"/>
      <c r="BE3" s="370"/>
      <c r="BF3" s="370"/>
      <c r="BG3" s="370"/>
      <c r="BH3" s="1475" t="s">
        <v>454</v>
      </c>
      <c r="BI3" s="1438" t="s">
        <v>2013</v>
      </c>
      <c r="BJ3" s="1439"/>
      <c r="BK3" s="1439"/>
      <c r="BL3" s="1440"/>
      <c r="BM3" s="373"/>
      <c r="BN3" s="374"/>
      <c r="BO3" s="1443">
        <v>42551</v>
      </c>
      <c r="BP3" s="1444"/>
      <c r="BQ3" s="1444"/>
      <c r="BR3" s="1444"/>
      <c r="BS3" s="1444"/>
      <c r="BT3" s="1445"/>
    </row>
    <row r="4" spans="1:72" s="372" customFormat="1" ht="31.5" customHeight="1" x14ac:dyDescent="0.2">
      <c r="A4" s="321" t="s">
        <v>455</v>
      </c>
      <c r="B4" s="1008" t="s">
        <v>456</v>
      </c>
      <c r="C4" s="1009"/>
      <c r="D4" s="1009"/>
      <c r="E4" s="1009"/>
      <c r="F4" s="1009"/>
      <c r="G4" s="1009"/>
      <c r="H4" s="1009"/>
      <c r="I4" s="1010"/>
      <c r="J4" s="1449">
        <v>2</v>
      </c>
      <c r="K4" s="1450"/>
      <c r="L4" s="1471"/>
      <c r="M4" s="1472"/>
      <c r="N4" s="1473"/>
      <c r="O4" s="376"/>
      <c r="P4" s="376"/>
      <c r="Q4" s="376"/>
      <c r="R4" s="376"/>
      <c r="S4" s="376"/>
      <c r="T4" s="1469"/>
      <c r="U4" s="1469"/>
      <c r="V4" s="369"/>
      <c r="W4" s="369"/>
      <c r="X4" s="370"/>
      <c r="Y4" s="370"/>
      <c r="Z4" s="370"/>
      <c r="AA4" s="370"/>
      <c r="AB4" s="370"/>
      <c r="AC4" s="370"/>
      <c r="AD4" s="370"/>
      <c r="AE4" s="370"/>
      <c r="AF4" s="370"/>
      <c r="AG4" s="370"/>
      <c r="AH4" s="370"/>
      <c r="AI4" s="370"/>
      <c r="AJ4" s="370"/>
      <c r="AK4" s="370"/>
      <c r="AL4" s="370"/>
      <c r="AM4" s="370"/>
      <c r="AN4" s="370"/>
      <c r="AO4" s="370"/>
      <c r="AP4" s="370"/>
      <c r="AQ4" s="370"/>
      <c r="AR4" s="370"/>
      <c r="AS4" s="370"/>
      <c r="AT4" s="370"/>
      <c r="AU4" s="370"/>
      <c r="AV4" s="370"/>
      <c r="AW4" s="370"/>
      <c r="AX4" s="370"/>
      <c r="AY4" s="370"/>
      <c r="AZ4" s="370"/>
      <c r="BA4" s="370"/>
      <c r="BB4" s="370"/>
      <c r="BC4" s="370"/>
      <c r="BD4" s="370"/>
      <c r="BE4" s="370"/>
      <c r="BF4" s="370"/>
      <c r="BG4" s="370"/>
      <c r="BH4" s="1487"/>
      <c r="BI4" s="1441"/>
      <c r="BJ4" s="1441"/>
      <c r="BK4" s="1441"/>
      <c r="BL4" s="1442"/>
      <c r="BM4" s="377"/>
      <c r="BN4" s="377"/>
      <c r="BO4" s="1446"/>
      <c r="BP4" s="1447"/>
      <c r="BQ4" s="1447"/>
      <c r="BR4" s="1447"/>
      <c r="BS4" s="1447"/>
      <c r="BT4" s="1448"/>
    </row>
    <row r="5" spans="1:72" s="380" customFormat="1" ht="5.25" customHeight="1" x14ac:dyDescent="0.2">
      <c r="A5" s="378"/>
      <c r="B5" s="322"/>
      <c r="C5" s="322"/>
      <c r="D5" s="378"/>
      <c r="E5" s="378"/>
      <c r="F5" s="378"/>
      <c r="G5" s="378"/>
      <c r="H5" s="378"/>
      <c r="I5" s="379"/>
      <c r="J5" s="379"/>
      <c r="K5" s="379"/>
      <c r="L5" s="378"/>
      <c r="M5" s="378"/>
      <c r="N5" s="378"/>
      <c r="O5" s="378"/>
      <c r="P5" s="378"/>
      <c r="Q5" s="378"/>
      <c r="R5" s="378"/>
      <c r="S5" s="378"/>
      <c r="T5" s="378"/>
      <c r="U5" s="378"/>
      <c r="V5" s="378"/>
      <c r="W5" s="378"/>
      <c r="X5" s="378"/>
      <c r="Y5" s="378"/>
      <c r="Z5" s="378"/>
      <c r="AA5" s="378"/>
      <c r="AB5" s="378"/>
      <c r="AC5" s="378"/>
      <c r="AD5" s="378"/>
      <c r="AE5" s="378"/>
      <c r="AF5" s="378"/>
      <c r="AG5" s="378"/>
      <c r="AH5" s="378"/>
      <c r="AI5" s="378"/>
      <c r="AJ5" s="378"/>
      <c r="AK5" s="378"/>
      <c r="AL5" s="378"/>
      <c r="AM5" s="378"/>
      <c r="AN5" s="378"/>
      <c r="AO5" s="378"/>
      <c r="AP5" s="378"/>
      <c r="AQ5" s="378"/>
      <c r="AR5" s="378"/>
      <c r="AS5" s="378"/>
      <c r="AT5" s="378"/>
      <c r="AU5" s="378"/>
      <c r="AV5" s="378"/>
      <c r="AW5" s="378"/>
      <c r="AX5" s="378"/>
      <c r="AY5" s="378"/>
      <c r="AZ5" s="378"/>
      <c r="BA5" s="378"/>
      <c r="BB5" s="378"/>
      <c r="BC5" s="378"/>
      <c r="BD5" s="378"/>
      <c r="BE5" s="378"/>
      <c r="BF5" s="378"/>
      <c r="BG5" s="378"/>
      <c r="BH5" s="379"/>
      <c r="BI5" s="379"/>
      <c r="BJ5" s="379"/>
      <c r="BK5" s="378"/>
      <c r="BL5" s="378"/>
      <c r="BM5" s="378"/>
      <c r="BN5" s="378"/>
      <c r="BO5" s="378"/>
      <c r="BP5" s="378"/>
      <c r="BQ5" s="378"/>
      <c r="BR5" s="378"/>
      <c r="BS5" s="378"/>
      <c r="BT5" s="322"/>
    </row>
    <row r="6" spans="1:72" s="380" customFormat="1" ht="11.25" x14ac:dyDescent="0.2">
      <c r="A6" s="1451" t="s">
        <v>457</v>
      </c>
      <c r="B6" s="1451"/>
      <c r="C6" s="1451"/>
      <c r="D6" s="1451"/>
      <c r="E6" s="1451"/>
      <c r="F6" s="1451"/>
      <c r="G6" s="1451"/>
      <c r="H6" s="1451"/>
      <c r="I6" s="1451"/>
      <c r="J6" s="1451"/>
      <c r="K6" s="1451"/>
      <c r="L6" s="1451"/>
      <c r="M6" s="1451"/>
      <c r="N6" s="1451"/>
      <c r="O6" s="1452" t="s">
        <v>608</v>
      </c>
      <c r="P6" s="1453"/>
      <c r="Q6" s="1453"/>
      <c r="R6" s="1454"/>
      <c r="S6" s="1455" t="s">
        <v>459</v>
      </c>
      <c r="T6" s="1456"/>
      <c r="U6" s="1456"/>
      <c r="V6" s="1456"/>
      <c r="W6" s="1456"/>
      <c r="X6" s="1456"/>
      <c r="Y6" s="1456"/>
      <c r="Z6" s="1456"/>
      <c r="AA6" s="1456"/>
      <c r="AB6" s="1456"/>
      <c r="AC6" s="1456"/>
      <c r="AD6" s="1456"/>
      <c r="AE6" s="1456"/>
      <c r="AF6" s="1456"/>
      <c r="AG6" s="1456"/>
      <c r="AH6" s="1456"/>
      <c r="AI6" s="1456"/>
      <c r="AJ6" s="1456"/>
      <c r="AK6" s="1456"/>
      <c r="AL6" s="1456"/>
      <c r="AM6" s="1456"/>
      <c r="AN6" s="1456"/>
      <c r="AO6" s="1456"/>
      <c r="AP6" s="1456"/>
      <c r="AQ6" s="1456"/>
      <c r="AR6" s="1456"/>
      <c r="AS6" s="1456"/>
      <c r="AT6" s="1456"/>
      <c r="AU6" s="1456"/>
      <c r="AV6" s="1456"/>
      <c r="AW6" s="1456"/>
      <c r="AX6" s="1456"/>
      <c r="AY6" s="1456"/>
      <c r="AZ6" s="1456"/>
      <c r="BA6" s="1456"/>
      <c r="BB6" s="1456"/>
      <c r="BC6" s="1456"/>
      <c r="BD6" s="1456"/>
      <c r="BE6" s="1456"/>
      <c r="BF6" s="1456"/>
      <c r="BG6" s="1457"/>
      <c r="BH6" s="1458" t="s">
        <v>460</v>
      </c>
      <c r="BI6" s="1458"/>
      <c r="BJ6" s="1458"/>
      <c r="BK6" s="1458"/>
      <c r="BL6" s="1458"/>
      <c r="BM6" s="1458"/>
      <c r="BN6" s="1458"/>
      <c r="BO6" s="1458"/>
      <c r="BP6" s="1458"/>
      <c r="BQ6" s="1458"/>
      <c r="BR6" s="1458"/>
      <c r="BS6" s="1458"/>
      <c r="BT6" s="1458"/>
    </row>
    <row r="7" spans="1:72" s="380" customFormat="1" ht="12.75" customHeight="1" x14ac:dyDescent="0.2">
      <c r="A7" s="1437" t="s">
        <v>452</v>
      </c>
      <c r="B7" s="1437" t="s">
        <v>461</v>
      </c>
      <c r="C7" s="1437" t="s">
        <v>451</v>
      </c>
      <c r="D7" s="1437" t="s">
        <v>462</v>
      </c>
      <c r="E7" s="1437"/>
      <c r="F7" s="1437"/>
      <c r="G7" s="1437" t="s">
        <v>463</v>
      </c>
      <c r="H7" s="1437" t="s">
        <v>464</v>
      </c>
      <c r="I7" s="1437"/>
      <c r="J7" s="1437"/>
      <c r="K7" s="1437"/>
      <c r="L7" s="1437" t="s">
        <v>465</v>
      </c>
      <c r="M7" s="1437"/>
      <c r="N7" s="1437"/>
      <c r="O7" s="1459" t="s">
        <v>458</v>
      </c>
      <c r="P7" s="1460"/>
      <c r="Q7" s="1460"/>
      <c r="R7" s="1461"/>
      <c r="S7" s="1433" t="s">
        <v>466</v>
      </c>
      <c r="T7" s="1433"/>
      <c r="U7" s="1433" t="s">
        <v>467</v>
      </c>
      <c r="V7" s="1433"/>
      <c r="W7" s="1433" t="s">
        <v>468</v>
      </c>
      <c r="X7" s="1433"/>
      <c r="Y7" s="1433" t="s">
        <v>469</v>
      </c>
      <c r="Z7" s="1433"/>
      <c r="AA7" s="1433" t="s">
        <v>470</v>
      </c>
      <c r="AB7" s="1433"/>
      <c r="AC7" s="1433" t="s">
        <v>471</v>
      </c>
      <c r="AD7" s="1433"/>
      <c r="AE7" s="1433" t="s">
        <v>472</v>
      </c>
      <c r="AF7" s="1433"/>
      <c r="AG7" s="1433" t="s">
        <v>473</v>
      </c>
      <c r="AH7" s="1433"/>
      <c r="AI7" s="1433" t="s">
        <v>474</v>
      </c>
      <c r="AJ7" s="1433"/>
      <c r="AK7" s="1433" t="s">
        <v>475</v>
      </c>
      <c r="AL7" s="1433"/>
      <c r="AM7" s="1433" t="s">
        <v>476</v>
      </c>
      <c r="AN7" s="1433"/>
      <c r="AO7" s="1433" t="s">
        <v>477</v>
      </c>
      <c r="AP7" s="1433"/>
      <c r="AQ7" s="1433" t="s">
        <v>478</v>
      </c>
      <c r="AR7" s="1433"/>
      <c r="AS7" s="1433" t="s">
        <v>479</v>
      </c>
      <c r="AT7" s="1433"/>
      <c r="AU7" s="1433" t="s">
        <v>480</v>
      </c>
      <c r="AV7" s="1433"/>
      <c r="AW7" s="1433" t="s">
        <v>481</v>
      </c>
      <c r="AX7" s="1433"/>
      <c r="AY7" s="1433" t="s">
        <v>482</v>
      </c>
      <c r="AZ7" s="1433"/>
      <c r="BA7" s="1433" t="s">
        <v>483</v>
      </c>
      <c r="BB7" s="1433"/>
      <c r="BC7" s="1434" t="s">
        <v>484</v>
      </c>
      <c r="BD7" s="1435"/>
      <c r="BE7" s="1435"/>
      <c r="BF7" s="1435"/>
      <c r="BG7" s="1436"/>
      <c r="BH7" s="1433" t="s">
        <v>485</v>
      </c>
      <c r="BI7" s="1433"/>
      <c r="BJ7" s="1433"/>
      <c r="BK7" s="1433"/>
      <c r="BL7" s="1433"/>
      <c r="BM7" s="1433"/>
      <c r="BN7" s="1433"/>
      <c r="BO7" s="1433" t="s">
        <v>486</v>
      </c>
      <c r="BP7" s="1433"/>
      <c r="BQ7" s="1433"/>
      <c r="BR7" s="1433"/>
      <c r="BS7" s="1433"/>
      <c r="BT7" s="1433"/>
    </row>
    <row r="8" spans="1:72" ht="15" customHeight="1" x14ac:dyDescent="0.2">
      <c r="A8" s="1437"/>
      <c r="B8" s="1437"/>
      <c r="C8" s="1437"/>
      <c r="D8" s="1437"/>
      <c r="E8" s="1437"/>
      <c r="F8" s="1437"/>
      <c r="G8" s="1437"/>
      <c r="H8" s="1437"/>
      <c r="I8" s="1437"/>
      <c r="J8" s="1437"/>
      <c r="K8" s="1437"/>
      <c r="L8" s="1437"/>
      <c r="M8" s="1437"/>
      <c r="N8" s="1437"/>
      <c r="O8" s="381" t="s">
        <v>487</v>
      </c>
      <c r="P8" s="381" t="s">
        <v>132</v>
      </c>
      <c r="Q8" s="381" t="s">
        <v>581</v>
      </c>
      <c r="R8" s="381" t="s">
        <v>582</v>
      </c>
      <c r="S8" s="382" t="s">
        <v>488</v>
      </c>
      <c r="T8" s="382" t="s">
        <v>489</v>
      </c>
      <c r="U8" s="382" t="s">
        <v>488</v>
      </c>
      <c r="V8" s="382" t="s">
        <v>489</v>
      </c>
      <c r="W8" s="382" t="s">
        <v>488</v>
      </c>
      <c r="X8" s="382" t="s">
        <v>489</v>
      </c>
      <c r="Y8" s="382" t="s">
        <v>488</v>
      </c>
      <c r="Z8" s="382" t="s">
        <v>489</v>
      </c>
      <c r="AA8" s="382" t="s">
        <v>488</v>
      </c>
      <c r="AB8" s="382" t="s">
        <v>489</v>
      </c>
      <c r="AC8" s="382" t="s">
        <v>488</v>
      </c>
      <c r="AD8" s="382" t="s">
        <v>489</v>
      </c>
      <c r="AE8" s="382" t="s">
        <v>488</v>
      </c>
      <c r="AF8" s="382" t="s">
        <v>489</v>
      </c>
      <c r="AG8" s="382" t="s">
        <v>488</v>
      </c>
      <c r="AH8" s="382" t="s">
        <v>489</v>
      </c>
      <c r="AI8" s="382" t="s">
        <v>488</v>
      </c>
      <c r="AJ8" s="382" t="s">
        <v>489</v>
      </c>
      <c r="AK8" s="382" t="s">
        <v>488</v>
      </c>
      <c r="AL8" s="382" t="s">
        <v>489</v>
      </c>
      <c r="AM8" s="382" t="s">
        <v>488</v>
      </c>
      <c r="AN8" s="382" t="s">
        <v>489</v>
      </c>
      <c r="AO8" s="382" t="s">
        <v>488</v>
      </c>
      <c r="AP8" s="382" t="s">
        <v>489</v>
      </c>
      <c r="AQ8" s="382" t="s">
        <v>488</v>
      </c>
      <c r="AR8" s="382" t="s">
        <v>489</v>
      </c>
      <c r="AS8" s="382" t="s">
        <v>488</v>
      </c>
      <c r="AT8" s="382" t="s">
        <v>489</v>
      </c>
      <c r="AU8" s="382" t="s">
        <v>488</v>
      </c>
      <c r="AV8" s="382" t="s">
        <v>489</v>
      </c>
      <c r="AW8" s="382" t="s">
        <v>488</v>
      </c>
      <c r="AX8" s="382" t="s">
        <v>489</v>
      </c>
      <c r="AY8" s="382" t="s">
        <v>488</v>
      </c>
      <c r="AZ8" s="382" t="s">
        <v>489</v>
      </c>
      <c r="BA8" s="382" t="s">
        <v>488</v>
      </c>
      <c r="BB8" s="382" t="s">
        <v>489</v>
      </c>
      <c r="BC8" s="382" t="s">
        <v>490</v>
      </c>
      <c r="BD8" s="382" t="s">
        <v>488</v>
      </c>
      <c r="BE8" s="382" t="s">
        <v>489</v>
      </c>
      <c r="BF8" s="382" t="s">
        <v>491</v>
      </c>
      <c r="BG8" s="382" t="s">
        <v>492</v>
      </c>
      <c r="BH8" s="1437" t="s">
        <v>493</v>
      </c>
      <c r="BI8" s="1437"/>
      <c r="BJ8" s="1437"/>
      <c r="BK8" s="382" t="s">
        <v>494</v>
      </c>
      <c r="BL8" s="382" t="s">
        <v>495</v>
      </c>
      <c r="BM8" s="382" t="s">
        <v>496</v>
      </c>
      <c r="BN8" s="382" t="s">
        <v>497</v>
      </c>
      <c r="BO8" s="382" t="s">
        <v>490</v>
      </c>
      <c r="BP8" s="382" t="s">
        <v>491</v>
      </c>
      <c r="BQ8" s="382" t="s">
        <v>488</v>
      </c>
      <c r="BR8" s="382" t="s">
        <v>489</v>
      </c>
      <c r="BS8" s="382" t="s">
        <v>498</v>
      </c>
      <c r="BT8" s="382" t="s">
        <v>499</v>
      </c>
    </row>
    <row r="9" spans="1:72" s="388" customFormat="1" ht="114.75" customHeight="1" x14ac:dyDescent="0.2">
      <c r="A9" s="1106" t="s">
        <v>293</v>
      </c>
      <c r="B9" s="1106" t="s">
        <v>294</v>
      </c>
      <c r="C9" s="1106" t="s">
        <v>295</v>
      </c>
      <c r="D9" s="1106" t="s">
        <v>2014</v>
      </c>
      <c r="E9" s="1106"/>
      <c r="F9" s="1106"/>
      <c r="G9" s="324" t="s">
        <v>500</v>
      </c>
      <c r="H9" s="324">
        <v>1</v>
      </c>
      <c r="I9" s="1430" t="s">
        <v>717</v>
      </c>
      <c r="J9" s="1431"/>
      <c r="K9" s="1432"/>
      <c r="L9" s="1332" t="s">
        <v>718</v>
      </c>
      <c r="M9" s="1333"/>
      <c r="N9" s="1334"/>
      <c r="O9" s="1329" t="s">
        <v>33</v>
      </c>
      <c r="P9" s="1329"/>
      <c r="Q9" s="1329"/>
      <c r="R9" s="1329"/>
      <c r="S9" s="384">
        <v>3</v>
      </c>
      <c r="T9" s="1429">
        <v>4</v>
      </c>
      <c r="U9" s="385">
        <v>3</v>
      </c>
      <c r="V9" s="1429">
        <v>3</v>
      </c>
      <c r="W9" s="385">
        <v>2</v>
      </c>
      <c r="X9" s="1429">
        <v>2</v>
      </c>
      <c r="Y9" s="386">
        <v>4</v>
      </c>
      <c r="Z9" s="1429">
        <v>2</v>
      </c>
      <c r="AA9" s="385"/>
      <c r="AB9" s="1429"/>
      <c r="AC9" s="385"/>
      <c r="AD9" s="1429"/>
      <c r="AE9" s="385"/>
      <c r="AF9" s="1429"/>
      <c r="AG9" s="385"/>
      <c r="AH9" s="1429"/>
      <c r="AI9" s="385"/>
      <c r="AJ9" s="1429"/>
      <c r="AK9" s="385"/>
      <c r="AL9" s="1429"/>
      <c r="AM9" s="385"/>
      <c r="AN9" s="1429"/>
      <c r="AO9" s="385"/>
      <c r="AP9" s="1429"/>
      <c r="AQ9" s="385"/>
      <c r="AR9" s="1429"/>
      <c r="AS9" s="385"/>
      <c r="AT9" s="1429"/>
      <c r="AU9" s="385"/>
      <c r="AV9" s="1429"/>
      <c r="AW9" s="385"/>
      <c r="AX9" s="1429"/>
      <c r="AY9" s="385"/>
      <c r="AZ9" s="1429"/>
      <c r="BA9" s="385"/>
      <c r="BB9" s="1429"/>
      <c r="BC9" s="387">
        <f t="shared" ref="BC9:BC22" si="0">AVERAGE(S9,U9,W9,Y9,AA9,AC9,AE9,AG9,AI9,AK9,AM9,AO9,AQ9,AS9,AU9,AW9,AY9,BA9)</f>
        <v>3</v>
      </c>
      <c r="BD9" s="1426">
        <f>SUM((BC9*(BC9/SUM(BC9:BC14))),(BC10*(BC10/SUM(BC9:BC14))),(BC11*(BC11/SUM(BC9:BC14))),(BC12*(BC12/SUM(BC9:BC14))),(BC13*(BC13/SUM(BC9:BC14))),(BC14*(BC14/SUM(BC9:BC14))))</f>
        <v>2.5043859649122804</v>
      </c>
      <c r="BE9" s="1426">
        <f>AVERAGE(T9,V9,X9,Z9,AB9,AD9,AF9,AH9,AJ9,AL9,AN9,AP9,AR9,AT9,AV9,AX9,AZ9,BB9)</f>
        <v>2.75</v>
      </c>
      <c r="BF9" s="387">
        <f>IF(BE9=0,#REF!,BE9)</f>
        <v>2.75</v>
      </c>
      <c r="BG9" s="1418">
        <f>$BD$9*$BE$9</f>
        <v>6.8870614035087714</v>
      </c>
      <c r="BH9" s="1430" t="s">
        <v>2015</v>
      </c>
      <c r="BI9" s="1431"/>
      <c r="BJ9" s="1432"/>
      <c r="BK9" s="324" t="s">
        <v>2016</v>
      </c>
      <c r="BL9" s="324" t="s">
        <v>504</v>
      </c>
      <c r="BM9" s="324" t="s">
        <v>502</v>
      </c>
      <c r="BN9" s="324" t="s">
        <v>505</v>
      </c>
      <c r="BO9" s="387">
        <f t="shared" ref="BO9:BO22" si="1">IF(AND(BM9="Fuerte",BC9&gt;2.9)*OR(BN9="Probabilidad",BN9="Ambos"),BC9-2,IF(AND(BM9="Fuerte",BC9&lt;3)*OR(BN9="Probabilidad",BN9="Ambos"),1,IF(AND(BM9="Medio",BC9&gt;1.9)*OR(BN9="Probabilidad",BN9="Ambos"),BC9-1,IF(AND(BM9="Medio",BC9&lt;2)*OR(BN9="Probabilidad",BN9="Ambos"),1,BC9))))</f>
        <v>2</v>
      </c>
      <c r="BP9" s="387">
        <f>IF(AND(BM9="Fuerte",BF9&gt;2.9)*OR(BN9="Impacto",BN9="Ambos"),BF9-2,IF(AND(BM9="Fuerte",BF9&lt;3)*OR(BN9="Impacto",BN9="Ambos"),1,IF(AND(BM9="Medio",BF9&gt;1.9)*OR(BN9="Impacto",BN9="Ambos"),BF9-1,IF(AND(BM9="Medio",BF9&lt;2)*OR(BN9="Impacto",BN9="Ambos"),1,BF9))))</f>
        <v>1.75</v>
      </c>
      <c r="BQ9" s="1426">
        <f>SUM((BO9*(BO9/SUM(BO9:BO14))),(BO10*(BO10/SUM(BO9:BO14))),(BO11*(BO11/SUM(BO9:BO14))),(BO11*(BO11/SUM(BO9:BO14))),(BO12*(BO12/SUM(BO9:BO14))),(BO13*(BO13/SUM(BO9:BO14))),(BO14*(BO14/SUM(BO9:BO14))))</f>
        <v>2.3141025641025643</v>
      </c>
      <c r="BR9" s="1426">
        <f>SUM((BP9*(BP9/SUM(BP9:BP14))),(BP10*(BP10/SUM(BP9:BP14))),(BP11*(BP11/SUM(BP9:BP14))),(BP11*(BP11/SUM(BP9:BP14))),(BP12*(BP12/SUM(BP9:BP14))),(BP13*(BP13/SUM(BP9:BP14))),(BP14*(BP14/SUM(BP9:BP14))))</f>
        <v>2.414893617021276</v>
      </c>
      <c r="BS9" s="1418">
        <f>BQ9*BR9</f>
        <v>5.5883115111838508</v>
      </c>
      <c r="BT9" s="1429" t="str">
        <f>INDEX([2]Listas!E$20:I$24,MATCH(BQ9,[2]Listas!D$20:D$24,1),MATCH(BR9,[2]Listas!E$19:I$19,1))</f>
        <v>INFERIOR</v>
      </c>
    </row>
    <row r="10" spans="1:72" s="388" customFormat="1" ht="147" customHeight="1" x14ac:dyDescent="0.2">
      <c r="A10" s="1106"/>
      <c r="B10" s="1106"/>
      <c r="C10" s="1106"/>
      <c r="D10" s="1106"/>
      <c r="E10" s="1106"/>
      <c r="F10" s="1106"/>
      <c r="G10" s="324" t="s">
        <v>508</v>
      </c>
      <c r="H10" s="324">
        <v>2</v>
      </c>
      <c r="I10" s="1430" t="s">
        <v>2017</v>
      </c>
      <c r="J10" s="1431"/>
      <c r="K10" s="1432"/>
      <c r="L10" s="1335"/>
      <c r="M10" s="1336"/>
      <c r="N10" s="1337"/>
      <c r="O10" s="1330"/>
      <c r="P10" s="1330"/>
      <c r="Q10" s="1330"/>
      <c r="R10" s="1330"/>
      <c r="S10" s="384">
        <v>2</v>
      </c>
      <c r="T10" s="1424"/>
      <c r="U10" s="385">
        <v>3</v>
      </c>
      <c r="V10" s="1424"/>
      <c r="W10" s="385">
        <v>1</v>
      </c>
      <c r="X10" s="1424"/>
      <c r="Y10" s="386">
        <v>2</v>
      </c>
      <c r="Z10" s="1424"/>
      <c r="AA10" s="385"/>
      <c r="AB10" s="1424"/>
      <c r="AC10" s="385"/>
      <c r="AD10" s="1424"/>
      <c r="AE10" s="385"/>
      <c r="AF10" s="1424"/>
      <c r="AG10" s="385"/>
      <c r="AH10" s="1424"/>
      <c r="AI10" s="385"/>
      <c r="AJ10" s="1424"/>
      <c r="AK10" s="385"/>
      <c r="AL10" s="1424"/>
      <c r="AM10" s="385"/>
      <c r="AN10" s="1424"/>
      <c r="AO10" s="385"/>
      <c r="AP10" s="1424"/>
      <c r="AQ10" s="385"/>
      <c r="AR10" s="1424"/>
      <c r="AS10" s="385"/>
      <c r="AT10" s="1424"/>
      <c r="AU10" s="385"/>
      <c r="AV10" s="1424"/>
      <c r="AW10" s="385"/>
      <c r="AX10" s="1424"/>
      <c r="AY10" s="385"/>
      <c r="AZ10" s="1424"/>
      <c r="BA10" s="385"/>
      <c r="BB10" s="1424"/>
      <c r="BC10" s="387">
        <f t="shared" si="0"/>
        <v>2</v>
      </c>
      <c r="BD10" s="1427"/>
      <c r="BE10" s="1427"/>
      <c r="BF10" s="387">
        <f t="shared" ref="BF10:BF14" si="2">IF(BE10=0,BF9,BE10)</f>
        <v>2.75</v>
      </c>
      <c r="BG10" s="1419"/>
      <c r="BH10" s="1430" t="s">
        <v>2018</v>
      </c>
      <c r="BI10" s="1431"/>
      <c r="BJ10" s="1432"/>
      <c r="BK10" s="324" t="s">
        <v>719</v>
      </c>
      <c r="BL10" s="324" t="s">
        <v>504</v>
      </c>
      <c r="BM10" s="324" t="s">
        <v>509</v>
      </c>
      <c r="BN10" s="324" t="s">
        <v>505</v>
      </c>
      <c r="BO10" s="387">
        <f t="shared" si="1"/>
        <v>1</v>
      </c>
      <c r="BP10" s="387">
        <f t="shared" ref="BP10:BP22" si="3">IF(AND(BM10="Fuerte",BF10&gt;2.9)*OR(BN10="Impacto",BN10="Ambos"),BF10-2,IF(AND(BM10="Fuerte",BF10&lt;3)*OR(BN10="Impacto",BN10="Ambos"),1,IF(AND(BM10="Medio",BF10&gt;1.9)*OR(BN10="Impacto",BN10="Ambos"),BF10-1,IF(AND(BM10="Medio",BF10&lt;2)*OR(BN10="Impacto",BN10="Ambos"),1,BF10))))</f>
        <v>1</v>
      </c>
      <c r="BQ10" s="1427"/>
      <c r="BR10" s="1427"/>
      <c r="BS10" s="1419"/>
      <c r="BT10" s="1424"/>
    </row>
    <row r="11" spans="1:72" s="388" customFormat="1" ht="139.5" customHeight="1" x14ac:dyDescent="0.2">
      <c r="A11" s="1106"/>
      <c r="B11" s="1106"/>
      <c r="C11" s="1106"/>
      <c r="D11" s="1106"/>
      <c r="E11" s="1106"/>
      <c r="F11" s="1106"/>
      <c r="G11" s="324" t="s">
        <v>511</v>
      </c>
      <c r="H11" s="324">
        <v>3</v>
      </c>
      <c r="I11" s="1430" t="s">
        <v>2019</v>
      </c>
      <c r="J11" s="1431"/>
      <c r="K11" s="1432"/>
      <c r="L11" s="1335"/>
      <c r="M11" s="1336"/>
      <c r="N11" s="1337"/>
      <c r="O11" s="1330"/>
      <c r="P11" s="1330"/>
      <c r="Q11" s="1330"/>
      <c r="R11" s="1330"/>
      <c r="S11" s="384">
        <v>4</v>
      </c>
      <c r="T11" s="1424"/>
      <c r="U11" s="385">
        <v>4</v>
      </c>
      <c r="V11" s="1424"/>
      <c r="W11" s="385">
        <v>2</v>
      </c>
      <c r="X11" s="1424"/>
      <c r="Y11" s="386">
        <v>2</v>
      </c>
      <c r="Z11" s="1424"/>
      <c r="AA11" s="385"/>
      <c r="AB11" s="1424"/>
      <c r="AC11" s="385"/>
      <c r="AD11" s="1424"/>
      <c r="AE11" s="385"/>
      <c r="AF11" s="1424"/>
      <c r="AG11" s="385"/>
      <c r="AH11" s="1424"/>
      <c r="AI11" s="385"/>
      <c r="AJ11" s="1424"/>
      <c r="AK11" s="385"/>
      <c r="AL11" s="1424"/>
      <c r="AM11" s="385"/>
      <c r="AN11" s="1424"/>
      <c r="AO11" s="385"/>
      <c r="AP11" s="1424"/>
      <c r="AQ11" s="385"/>
      <c r="AR11" s="1424"/>
      <c r="AS11" s="385"/>
      <c r="AT11" s="1424"/>
      <c r="AU11" s="385"/>
      <c r="AV11" s="1424"/>
      <c r="AW11" s="385"/>
      <c r="AX11" s="1424"/>
      <c r="AY11" s="385"/>
      <c r="AZ11" s="1424"/>
      <c r="BA11" s="385"/>
      <c r="BB11" s="1424"/>
      <c r="BC11" s="387">
        <f t="shared" si="0"/>
        <v>3</v>
      </c>
      <c r="BD11" s="1427"/>
      <c r="BE11" s="1427"/>
      <c r="BF11" s="387">
        <f t="shared" si="2"/>
        <v>2.75</v>
      </c>
      <c r="BG11" s="1419"/>
      <c r="BH11" s="1430" t="s">
        <v>2020</v>
      </c>
      <c r="BI11" s="1431"/>
      <c r="BJ11" s="1432"/>
      <c r="BK11" s="324" t="s">
        <v>720</v>
      </c>
      <c r="BL11" s="324" t="s">
        <v>504</v>
      </c>
      <c r="BM11" s="324" t="s">
        <v>502</v>
      </c>
      <c r="BN11" s="324" t="s">
        <v>505</v>
      </c>
      <c r="BO11" s="387">
        <f t="shared" si="1"/>
        <v>2</v>
      </c>
      <c r="BP11" s="387">
        <f t="shared" si="3"/>
        <v>1.75</v>
      </c>
      <c r="BQ11" s="1427"/>
      <c r="BR11" s="1427"/>
      <c r="BS11" s="1419"/>
      <c r="BT11" s="1424"/>
    </row>
    <row r="12" spans="1:72" s="388" customFormat="1" ht="69.75" customHeight="1" x14ac:dyDescent="0.2">
      <c r="A12" s="1106"/>
      <c r="B12" s="1106"/>
      <c r="C12" s="1106"/>
      <c r="D12" s="1106"/>
      <c r="E12" s="1106"/>
      <c r="F12" s="1106"/>
      <c r="G12" s="324" t="s">
        <v>511</v>
      </c>
      <c r="H12" s="324">
        <v>4</v>
      </c>
      <c r="I12" s="1430" t="s">
        <v>2021</v>
      </c>
      <c r="J12" s="1431"/>
      <c r="K12" s="1432"/>
      <c r="L12" s="1335"/>
      <c r="M12" s="1336"/>
      <c r="N12" s="1337"/>
      <c r="O12" s="1330"/>
      <c r="P12" s="1330"/>
      <c r="Q12" s="1330"/>
      <c r="R12" s="1330"/>
      <c r="S12" s="384">
        <v>2</v>
      </c>
      <c r="T12" s="1424"/>
      <c r="U12" s="385">
        <v>3</v>
      </c>
      <c r="V12" s="1424"/>
      <c r="W12" s="385">
        <v>1</v>
      </c>
      <c r="X12" s="1424"/>
      <c r="Y12" s="386">
        <v>1</v>
      </c>
      <c r="Z12" s="1424"/>
      <c r="AA12" s="385"/>
      <c r="AB12" s="1424"/>
      <c r="AC12" s="385"/>
      <c r="AD12" s="1424"/>
      <c r="AE12" s="385"/>
      <c r="AF12" s="1424"/>
      <c r="AG12" s="385"/>
      <c r="AH12" s="1424"/>
      <c r="AI12" s="385"/>
      <c r="AJ12" s="1424"/>
      <c r="AK12" s="385"/>
      <c r="AL12" s="1424"/>
      <c r="AM12" s="385"/>
      <c r="AN12" s="1424"/>
      <c r="AO12" s="385"/>
      <c r="AP12" s="1424"/>
      <c r="AQ12" s="385"/>
      <c r="AR12" s="1424"/>
      <c r="AS12" s="385"/>
      <c r="AT12" s="1424"/>
      <c r="AU12" s="385"/>
      <c r="AV12" s="1424"/>
      <c r="AW12" s="385"/>
      <c r="AX12" s="1424"/>
      <c r="AY12" s="385"/>
      <c r="AZ12" s="1424"/>
      <c r="BA12" s="385"/>
      <c r="BB12" s="1424"/>
      <c r="BC12" s="387">
        <f t="shared" si="0"/>
        <v>1.75</v>
      </c>
      <c r="BD12" s="1427"/>
      <c r="BE12" s="1427"/>
      <c r="BF12" s="387">
        <f t="shared" si="2"/>
        <v>2.75</v>
      </c>
      <c r="BG12" s="1419"/>
      <c r="BH12" s="1430" t="s">
        <v>2022</v>
      </c>
      <c r="BI12" s="1431"/>
      <c r="BJ12" s="1432"/>
      <c r="BK12" s="324" t="s">
        <v>2023</v>
      </c>
      <c r="BL12" s="324" t="s">
        <v>504</v>
      </c>
      <c r="BM12" s="324" t="s">
        <v>502</v>
      </c>
      <c r="BN12" s="324" t="s">
        <v>517</v>
      </c>
      <c r="BO12" s="387">
        <f t="shared" si="1"/>
        <v>1</v>
      </c>
      <c r="BP12" s="387">
        <f t="shared" si="3"/>
        <v>2.75</v>
      </c>
      <c r="BQ12" s="1427"/>
      <c r="BR12" s="1427"/>
      <c r="BS12" s="1419"/>
      <c r="BT12" s="1424"/>
    </row>
    <row r="13" spans="1:72" s="388" customFormat="1" ht="88.5" customHeight="1" x14ac:dyDescent="0.2">
      <c r="A13" s="1106"/>
      <c r="B13" s="1106"/>
      <c r="C13" s="1106"/>
      <c r="D13" s="1106"/>
      <c r="E13" s="1106"/>
      <c r="F13" s="1106"/>
      <c r="G13" s="324" t="s">
        <v>511</v>
      </c>
      <c r="H13" s="324">
        <v>5</v>
      </c>
      <c r="I13" s="1430" t="s">
        <v>721</v>
      </c>
      <c r="J13" s="1431"/>
      <c r="K13" s="1432"/>
      <c r="L13" s="1335"/>
      <c r="M13" s="1336"/>
      <c r="N13" s="1337"/>
      <c r="O13" s="1330"/>
      <c r="P13" s="1330"/>
      <c r="Q13" s="1330"/>
      <c r="R13" s="1330"/>
      <c r="S13" s="384">
        <v>1</v>
      </c>
      <c r="T13" s="1424"/>
      <c r="U13" s="385">
        <v>4</v>
      </c>
      <c r="V13" s="1424"/>
      <c r="W13" s="385">
        <v>1</v>
      </c>
      <c r="X13" s="1424"/>
      <c r="Y13" s="386">
        <v>1</v>
      </c>
      <c r="Z13" s="1424"/>
      <c r="AA13" s="385"/>
      <c r="AB13" s="1424"/>
      <c r="AC13" s="385"/>
      <c r="AD13" s="1424"/>
      <c r="AE13" s="385"/>
      <c r="AF13" s="1424"/>
      <c r="AG13" s="385"/>
      <c r="AH13" s="1424"/>
      <c r="AI13" s="385"/>
      <c r="AJ13" s="1424"/>
      <c r="AK13" s="385"/>
      <c r="AL13" s="1424"/>
      <c r="AM13" s="385"/>
      <c r="AN13" s="1424"/>
      <c r="AO13" s="385"/>
      <c r="AP13" s="1424"/>
      <c r="AQ13" s="385"/>
      <c r="AR13" s="1424"/>
      <c r="AS13" s="385"/>
      <c r="AT13" s="1424"/>
      <c r="AU13" s="385"/>
      <c r="AV13" s="1424"/>
      <c r="AW13" s="385"/>
      <c r="AX13" s="1424"/>
      <c r="AY13" s="385"/>
      <c r="AZ13" s="1424"/>
      <c r="BA13" s="385"/>
      <c r="BB13" s="1424"/>
      <c r="BC13" s="387">
        <f t="shared" si="0"/>
        <v>1.75</v>
      </c>
      <c r="BD13" s="1427"/>
      <c r="BE13" s="1427"/>
      <c r="BF13" s="387">
        <f t="shared" si="2"/>
        <v>2.75</v>
      </c>
      <c r="BG13" s="1419"/>
      <c r="BH13" s="1430" t="s">
        <v>2024</v>
      </c>
      <c r="BI13" s="1431"/>
      <c r="BJ13" s="1432"/>
      <c r="BK13" s="324" t="s">
        <v>722</v>
      </c>
      <c r="BL13" s="324" t="s">
        <v>504</v>
      </c>
      <c r="BM13" s="324" t="s">
        <v>502</v>
      </c>
      <c r="BN13" s="324" t="s">
        <v>505</v>
      </c>
      <c r="BO13" s="387">
        <f t="shared" si="1"/>
        <v>1</v>
      </c>
      <c r="BP13" s="387">
        <f>IF(AND(BM13="Fuerte",BF13&gt;2.9)*OR(BN13="Impacto",BN13="Ambos"),BF13-2,IF(AND(BM13="Fuerte",BF13&lt;3)*OR(BN13="Impacto",BN13="Ambos"),1,IF(AND(BM13="Medio",BF13&gt;1.9)*OR(BN13="Impacto",BN13="Ambos"),BF13-1,IF(AND(BM13="Medio",BF13&lt;2)*OR(BN13="Impacto",BN13="Ambos"),1,BF13))))</f>
        <v>1.75</v>
      </c>
      <c r="BQ13" s="1427"/>
      <c r="BR13" s="1427"/>
      <c r="BS13" s="1419"/>
      <c r="BT13" s="1424"/>
    </row>
    <row r="14" spans="1:72" s="388" customFormat="1" ht="84.75" customHeight="1" x14ac:dyDescent="0.2">
      <c r="A14" s="1106"/>
      <c r="B14" s="1106"/>
      <c r="C14" s="1106"/>
      <c r="D14" s="1106"/>
      <c r="E14" s="1106"/>
      <c r="F14" s="1106"/>
      <c r="G14" s="324" t="s">
        <v>507</v>
      </c>
      <c r="H14" s="324">
        <v>6</v>
      </c>
      <c r="I14" s="1430" t="s">
        <v>723</v>
      </c>
      <c r="J14" s="1431"/>
      <c r="K14" s="1432"/>
      <c r="L14" s="1338"/>
      <c r="M14" s="1339"/>
      <c r="N14" s="1340"/>
      <c r="O14" s="1331"/>
      <c r="P14" s="1331"/>
      <c r="Q14" s="1331"/>
      <c r="R14" s="1331"/>
      <c r="S14" s="384">
        <v>3</v>
      </c>
      <c r="T14" s="1424"/>
      <c r="U14" s="385">
        <v>3</v>
      </c>
      <c r="V14" s="1424"/>
      <c r="W14" s="385">
        <v>3</v>
      </c>
      <c r="X14" s="1424"/>
      <c r="Y14" s="386">
        <v>2</v>
      </c>
      <c r="Z14" s="1424"/>
      <c r="AA14" s="385"/>
      <c r="AB14" s="1424"/>
      <c r="AC14" s="385"/>
      <c r="AD14" s="1424"/>
      <c r="AE14" s="385"/>
      <c r="AF14" s="1424"/>
      <c r="AG14" s="385"/>
      <c r="AH14" s="1424"/>
      <c r="AI14" s="385"/>
      <c r="AJ14" s="1424"/>
      <c r="AK14" s="385"/>
      <c r="AL14" s="1424"/>
      <c r="AM14" s="385"/>
      <c r="AN14" s="1424"/>
      <c r="AO14" s="385"/>
      <c r="AP14" s="1424"/>
      <c r="AQ14" s="385"/>
      <c r="AR14" s="1424"/>
      <c r="AS14" s="385"/>
      <c r="AT14" s="1424"/>
      <c r="AU14" s="385"/>
      <c r="AV14" s="1424"/>
      <c r="AW14" s="385"/>
      <c r="AX14" s="1424"/>
      <c r="AY14" s="385"/>
      <c r="AZ14" s="1424"/>
      <c r="BA14" s="385"/>
      <c r="BB14" s="1424"/>
      <c r="BC14" s="387">
        <f t="shared" si="0"/>
        <v>2.75</v>
      </c>
      <c r="BD14" s="1428"/>
      <c r="BE14" s="1428"/>
      <c r="BF14" s="387">
        <f t="shared" si="2"/>
        <v>2.75</v>
      </c>
      <c r="BG14" s="1420"/>
      <c r="BH14" s="1430" t="s">
        <v>2025</v>
      </c>
      <c r="BI14" s="1431"/>
      <c r="BJ14" s="1432"/>
      <c r="BK14" s="324" t="s">
        <v>2026</v>
      </c>
      <c r="BL14" s="324" t="s">
        <v>515</v>
      </c>
      <c r="BM14" s="324" t="s">
        <v>512</v>
      </c>
      <c r="BN14" s="324" t="s">
        <v>517</v>
      </c>
      <c r="BO14" s="387">
        <f t="shared" si="1"/>
        <v>2.75</v>
      </c>
      <c r="BP14" s="387">
        <f t="shared" si="3"/>
        <v>2.75</v>
      </c>
      <c r="BQ14" s="1428"/>
      <c r="BR14" s="1428"/>
      <c r="BS14" s="1420"/>
      <c r="BT14" s="1425"/>
    </row>
    <row r="15" spans="1:72" s="388" customFormat="1" ht="61.5" customHeight="1" x14ac:dyDescent="0.2">
      <c r="A15" s="1106" t="s">
        <v>293</v>
      </c>
      <c r="B15" s="1106" t="s">
        <v>294</v>
      </c>
      <c r="C15" s="1106" t="s">
        <v>296</v>
      </c>
      <c r="D15" s="1106" t="s">
        <v>724</v>
      </c>
      <c r="E15" s="1106"/>
      <c r="F15" s="1106"/>
      <c r="G15" s="324" t="s">
        <v>508</v>
      </c>
      <c r="H15" s="324">
        <v>1</v>
      </c>
      <c r="I15" s="1430" t="s">
        <v>2027</v>
      </c>
      <c r="J15" s="1431"/>
      <c r="K15" s="1432"/>
      <c r="L15" s="1106" t="s">
        <v>297</v>
      </c>
      <c r="M15" s="1106"/>
      <c r="N15" s="1106"/>
      <c r="O15" s="1329" t="s">
        <v>33</v>
      </c>
      <c r="P15" s="1329"/>
      <c r="Q15" s="1329"/>
      <c r="R15" s="1329"/>
      <c r="S15" s="384">
        <v>4</v>
      </c>
      <c r="T15" s="1424">
        <v>3</v>
      </c>
      <c r="U15" s="385">
        <v>3</v>
      </c>
      <c r="V15" s="1424">
        <v>4</v>
      </c>
      <c r="W15" s="385">
        <v>1</v>
      </c>
      <c r="X15" s="1424">
        <v>2</v>
      </c>
      <c r="Y15" s="386">
        <v>2</v>
      </c>
      <c r="Z15" s="1424">
        <v>2</v>
      </c>
      <c r="AA15" s="385"/>
      <c r="AB15" s="1424"/>
      <c r="AC15" s="385"/>
      <c r="AD15" s="1424"/>
      <c r="AE15" s="385"/>
      <c r="AF15" s="1424"/>
      <c r="AG15" s="385"/>
      <c r="AH15" s="1424"/>
      <c r="AI15" s="385"/>
      <c r="AJ15" s="1424"/>
      <c r="AK15" s="385"/>
      <c r="AL15" s="1424"/>
      <c r="AM15" s="385"/>
      <c r="AN15" s="1424"/>
      <c r="AO15" s="385"/>
      <c r="AP15" s="1424"/>
      <c r="AQ15" s="385"/>
      <c r="AR15" s="1424"/>
      <c r="AS15" s="385"/>
      <c r="AT15" s="1424"/>
      <c r="AU15" s="385"/>
      <c r="AV15" s="1424"/>
      <c r="AW15" s="385"/>
      <c r="AX15" s="1424"/>
      <c r="AY15" s="385"/>
      <c r="AZ15" s="1424"/>
      <c r="BA15" s="385"/>
      <c r="BB15" s="1424"/>
      <c r="BC15" s="387">
        <f t="shared" si="0"/>
        <v>2.5</v>
      </c>
      <c r="BD15" s="1426">
        <f>SUM((BC15*(BC15/SUM(BC15:BC17))),(BC16*(BC16/SUM(BC15:BC17))),(BC17*(BC17/SUM(BC15:BC17))))</f>
        <v>2.588709677419355</v>
      </c>
      <c r="BE15" s="1426">
        <f>AVERAGE(T15,V15,X15,Z15,AB15,AD15,AF15,AH15,AJ15,AL15,AN15,AP15,AR15,AT15,AV15,AX15,AZ15,BB15)</f>
        <v>2.75</v>
      </c>
      <c r="BF15" s="387">
        <f>IF($BE$15=0,BF15,$BE$15)</f>
        <v>2.75</v>
      </c>
      <c r="BG15" s="1418">
        <f>+BD15*BE15</f>
        <v>7.118951612903226</v>
      </c>
      <c r="BH15" s="1430" t="s">
        <v>2028</v>
      </c>
      <c r="BI15" s="1431"/>
      <c r="BJ15" s="1432"/>
      <c r="BK15" s="324" t="s">
        <v>725</v>
      </c>
      <c r="BL15" s="324" t="s">
        <v>504</v>
      </c>
      <c r="BM15" s="324" t="s">
        <v>509</v>
      </c>
      <c r="BN15" s="324" t="s">
        <v>505</v>
      </c>
      <c r="BO15" s="387">
        <f t="shared" si="1"/>
        <v>1</v>
      </c>
      <c r="BP15" s="387">
        <f t="shared" si="3"/>
        <v>1</v>
      </c>
      <c r="BQ15" s="1426">
        <f>SUM((BO15*(BO15/SUM(BO15:BO17))),(BO16*(BO16/SUM(BO15:BO17))),(BO17*(BO17/SUM(BO15:BO17))))</f>
        <v>1.2142857142857142</v>
      </c>
      <c r="BR15" s="1426">
        <f>SUM((BP15*(BP15/SUM(BP15:BP17))),(BP16*(BP16/SUM(BP15:BP17))),(BP17*(BP17/SUM(BP15:BP17))))</f>
        <v>1.35</v>
      </c>
      <c r="BS15" s="1426">
        <f>+BQ15*BR15</f>
        <v>1.6392857142857142</v>
      </c>
      <c r="BT15" s="1429" t="str">
        <f>INDEX([2]Listas!E$20:I$24,MATCH(BQ15,[2]Listas!D$20:D$24,1),MATCH(BR15,[2]Listas!E$19:I$19,1))</f>
        <v>INFERIOR</v>
      </c>
    </row>
    <row r="16" spans="1:72" s="388" customFormat="1" ht="72" customHeight="1" x14ac:dyDescent="0.2">
      <c r="A16" s="1106"/>
      <c r="B16" s="1106"/>
      <c r="C16" s="1106"/>
      <c r="D16" s="1106"/>
      <c r="E16" s="1106"/>
      <c r="F16" s="1106"/>
      <c r="G16" s="324" t="s">
        <v>508</v>
      </c>
      <c r="H16" s="324">
        <v>2</v>
      </c>
      <c r="I16" s="1430" t="s">
        <v>298</v>
      </c>
      <c r="J16" s="1431"/>
      <c r="K16" s="1432"/>
      <c r="L16" s="1106"/>
      <c r="M16" s="1106"/>
      <c r="N16" s="1106"/>
      <c r="O16" s="1330"/>
      <c r="P16" s="1330"/>
      <c r="Q16" s="1330"/>
      <c r="R16" s="1330"/>
      <c r="S16" s="384">
        <v>3</v>
      </c>
      <c r="T16" s="1424"/>
      <c r="U16" s="385">
        <v>4</v>
      </c>
      <c r="V16" s="1424"/>
      <c r="W16" s="385">
        <v>2</v>
      </c>
      <c r="X16" s="1424"/>
      <c r="Y16" s="386">
        <v>2</v>
      </c>
      <c r="Z16" s="1424"/>
      <c r="AA16" s="385"/>
      <c r="AB16" s="1424"/>
      <c r="AC16" s="385"/>
      <c r="AD16" s="1424"/>
      <c r="AE16" s="385"/>
      <c r="AF16" s="1424"/>
      <c r="AG16" s="385"/>
      <c r="AH16" s="1424"/>
      <c r="AI16" s="385"/>
      <c r="AJ16" s="1424"/>
      <c r="AK16" s="385"/>
      <c r="AL16" s="1424"/>
      <c r="AM16" s="385"/>
      <c r="AN16" s="1424"/>
      <c r="AO16" s="385"/>
      <c r="AP16" s="1424"/>
      <c r="AQ16" s="385"/>
      <c r="AR16" s="1424"/>
      <c r="AS16" s="385"/>
      <c r="AT16" s="1424"/>
      <c r="AU16" s="385"/>
      <c r="AV16" s="1424"/>
      <c r="AW16" s="385"/>
      <c r="AX16" s="1424"/>
      <c r="AY16" s="385"/>
      <c r="AZ16" s="1424"/>
      <c r="BA16" s="385"/>
      <c r="BB16" s="1424"/>
      <c r="BC16" s="387">
        <f t="shared" si="0"/>
        <v>2.75</v>
      </c>
      <c r="BD16" s="1427"/>
      <c r="BE16" s="1427"/>
      <c r="BF16" s="387">
        <f>IF($BE$15=0,BF16,$BE$15)</f>
        <v>2.75</v>
      </c>
      <c r="BG16" s="1419"/>
      <c r="BH16" s="1430" t="s">
        <v>2029</v>
      </c>
      <c r="BI16" s="1431"/>
      <c r="BJ16" s="1432"/>
      <c r="BK16" s="324" t="s">
        <v>2030</v>
      </c>
      <c r="BL16" s="324" t="s">
        <v>504</v>
      </c>
      <c r="BM16" s="324" t="s">
        <v>509</v>
      </c>
      <c r="BN16" s="324" t="s">
        <v>505</v>
      </c>
      <c r="BO16" s="387">
        <f t="shared" si="1"/>
        <v>1</v>
      </c>
      <c r="BP16" s="387">
        <f t="shared" si="3"/>
        <v>1</v>
      </c>
      <c r="BQ16" s="1427"/>
      <c r="BR16" s="1427"/>
      <c r="BS16" s="1427"/>
      <c r="BT16" s="1424"/>
    </row>
    <row r="17" spans="1:131" s="388" customFormat="1" ht="110.25" customHeight="1" x14ac:dyDescent="0.2">
      <c r="A17" s="1106"/>
      <c r="B17" s="1106"/>
      <c r="C17" s="1106"/>
      <c r="D17" s="1106"/>
      <c r="E17" s="1106"/>
      <c r="F17" s="1106"/>
      <c r="G17" s="324" t="s">
        <v>508</v>
      </c>
      <c r="H17" s="324">
        <v>3</v>
      </c>
      <c r="I17" s="1430" t="s">
        <v>299</v>
      </c>
      <c r="J17" s="1431"/>
      <c r="K17" s="1432"/>
      <c r="L17" s="1106"/>
      <c r="M17" s="1106"/>
      <c r="N17" s="1106"/>
      <c r="O17" s="1330"/>
      <c r="P17" s="1330"/>
      <c r="Q17" s="1330"/>
      <c r="R17" s="1330"/>
      <c r="S17" s="384">
        <v>2</v>
      </c>
      <c r="T17" s="1424"/>
      <c r="U17" s="385">
        <v>4</v>
      </c>
      <c r="V17" s="1424"/>
      <c r="W17" s="385">
        <v>2</v>
      </c>
      <c r="X17" s="1424"/>
      <c r="Y17" s="386">
        <v>2</v>
      </c>
      <c r="Z17" s="1424"/>
      <c r="AA17" s="385"/>
      <c r="AB17" s="1424"/>
      <c r="AC17" s="385"/>
      <c r="AD17" s="1424"/>
      <c r="AE17" s="385"/>
      <c r="AF17" s="1424"/>
      <c r="AG17" s="385"/>
      <c r="AH17" s="1424"/>
      <c r="AI17" s="385"/>
      <c r="AJ17" s="1424"/>
      <c r="AK17" s="385"/>
      <c r="AL17" s="1424"/>
      <c r="AM17" s="385"/>
      <c r="AN17" s="1424"/>
      <c r="AO17" s="385"/>
      <c r="AP17" s="1424"/>
      <c r="AQ17" s="385"/>
      <c r="AR17" s="1424"/>
      <c r="AS17" s="385"/>
      <c r="AT17" s="1424"/>
      <c r="AU17" s="385"/>
      <c r="AV17" s="1424"/>
      <c r="AW17" s="385"/>
      <c r="AX17" s="1424"/>
      <c r="AY17" s="385"/>
      <c r="AZ17" s="1424"/>
      <c r="BA17" s="385"/>
      <c r="BB17" s="1424"/>
      <c r="BC17" s="387">
        <f t="shared" si="0"/>
        <v>2.5</v>
      </c>
      <c r="BD17" s="1427"/>
      <c r="BE17" s="1427"/>
      <c r="BF17" s="387">
        <f>IF($BE$15=0,BF17,$BE$15)</f>
        <v>2.75</v>
      </c>
      <c r="BG17" s="1419"/>
      <c r="BH17" s="1111" t="s">
        <v>2031</v>
      </c>
      <c r="BI17" s="1112"/>
      <c r="BJ17" s="1113"/>
      <c r="BK17" s="324" t="s">
        <v>2032</v>
      </c>
      <c r="BL17" s="324" t="s">
        <v>504</v>
      </c>
      <c r="BM17" s="324" t="s">
        <v>502</v>
      </c>
      <c r="BN17" s="324" t="s">
        <v>505</v>
      </c>
      <c r="BO17" s="387">
        <f t="shared" si="1"/>
        <v>1.5</v>
      </c>
      <c r="BP17" s="387">
        <f t="shared" si="3"/>
        <v>1.75</v>
      </c>
      <c r="BQ17" s="1427"/>
      <c r="BR17" s="1427"/>
      <c r="BS17" s="1427"/>
      <c r="BT17" s="1424"/>
    </row>
    <row r="18" spans="1:131" s="388" customFormat="1" ht="84.75" customHeight="1" x14ac:dyDescent="0.2">
      <c r="A18" s="1106" t="s">
        <v>293</v>
      </c>
      <c r="B18" s="1106" t="s">
        <v>294</v>
      </c>
      <c r="C18" s="1106" t="s">
        <v>2033</v>
      </c>
      <c r="D18" s="1106" t="s">
        <v>2034</v>
      </c>
      <c r="E18" s="1106"/>
      <c r="F18" s="1106"/>
      <c r="G18" s="324" t="s">
        <v>508</v>
      </c>
      <c r="H18" s="324">
        <v>1</v>
      </c>
      <c r="I18" s="1421" t="s">
        <v>2035</v>
      </c>
      <c r="J18" s="1421"/>
      <c r="K18" s="1421"/>
      <c r="L18" s="1106" t="s">
        <v>2036</v>
      </c>
      <c r="M18" s="1106"/>
      <c r="N18" s="1106"/>
      <c r="O18" s="1329"/>
      <c r="P18" s="1329"/>
      <c r="Q18" s="1329"/>
      <c r="R18" s="1329" t="s">
        <v>33</v>
      </c>
      <c r="S18" s="384">
        <v>3</v>
      </c>
      <c r="T18" s="1424">
        <v>3</v>
      </c>
      <c r="U18" s="385">
        <v>3</v>
      </c>
      <c r="V18" s="1424">
        <v>4</v>
      </c>
      <c r="W18" s="385">
        <v>2</v>
      </c>
      <c r="X18" s="1424">
        <v>2</v>
      </c>
      <c r="Y18" s="386">
        <v>2</v>
      </c>
      <c r="Z18" s="1424">
        <v>4</v>
      </c>
      <c r="AA18" s="385"/>
      <c r="AB18" s="1424"/>
      <c r="AC18" s="385"/>
      <c r="AD18" s="1424"/>
      <c r="AE18" s="385"/>
      <c r="AF18" s="1424"/>
      <c r="AG18" s="385"/>
      <c r="AH18" s="1424"/>
      <c r="AI18" s="385"/>
      <c r="AJ18" s="1424"/>
      <c r="AK18" s="385"/>
      <c r="AL18" s="1424"/>
      <c r="AM18" s="385"/>
      <c r="AN18" s="1424"/>
      <c r="AO18" s="385"/>
      <c r="AP18" s="1424"/>
      <c r="AQ18" s="385"/>
      <c r="AR18" s="1424"/>
      <c r="AS18" s="385"/>
      <c r="AT18" s="1424"/>
      <c r="AU18" s="385"/>
      <c r="AV18" s="1424"/>
      <c r="AW18" s="385"/>
      <c r="AX18" s="1424"/>
      <c r="AY18" s="385"/>
      <c r="AZ18" s="1424"/>
      <c r="BA18" s="385"/>
      <c r="BB18" s="1424"/>
      <c r="BC18" s="387">
        <f t="shared" si="0"/>
        <v>2.5</v>
      </c>
      <c r="BD18" s="1426">
        <f>SUM((BC18*(BC18/SUM(BC18:BC22))),(BC19*(BC19/SUM(BC18:BC22))),(BC20*(BC20/SUM(BC18:BC22))),(BC21*(BC21/SUM(BC18:BC22))),(BC22*(BC22/SUM(BC18:BC22))))</f>
        <v>2.5637254901960786</v>
      </c>
      <c r="BE18" s="1426">
        <f>AVERAGE(T18,V18,X18,Z18,AB18,AD18,AF18,AH18,AJ18,AL18,AN18,AP18,AR18,AT18,AV18,AX18,AZ18,BB18)</f>
        <v>3.25</v>
      </c>
      <c r="BF18" s="387">
        <f>IF($BE$18=0,BF18,$BE$18)</f>
        <v>3.25</v>
      </c>
      <c r="BG18" s="1418">
        <f>+BD18*BE18</f>
        <v>8.3321078431372548</v>
      </c>
      <c r="BH18" s="1421" t="s">
        <v>2037</v>
      </c>
      <c r="BI18" s="1421"/>
      <c r="BJ18" s="1421"/>
      <c r="BK18" s="324" t="s">
        <v>2038</v>
      </c>
      <c r="BL18" s="324" t="s">
        <v>504</v>
      </c>
      <c r="BM18" s="324" t="s">
        <v>502</v>
      </c>
      <c r="BN18" s="324" t="s">
        <v>505</v>
      </c>
      <c r="BO18" s="387">
        <f t="shared" si="1"/>
        <v>1.5</v>
      </c>
      <c r="BP18" s="387">
        <f t="shared" si="3"/>
        <v>2.25</v>
      </c>
      <c r="BQ18" s="1422">
        <f>SUM((BO18*(BO18/SUM(BO18:BO22))),(BO19*(BO19/SUM(BO18:BO22))),(BO20*(BO20/SUM(BO18:BO22))),(BO21*(BO21/SUM(BO18:BO22))),(BO22*(BO22/SUM(BO18:BO22))))</f>
        <v>1.57258064516129</v>
      </c>
      <c r="BR18" s="1422">
        <f>SUM((BP18*(BP18/SUM(BP18:BP22))),(BP19*(BP19/SUM(BP18:BP22))),(BP20*(BP20/SUM(BP18:BP22))),(BP21*(BP21/SUM(BP18:BP22))),(BP22*(BP22/SUM(BP18:BP22))))</f>
        <v>2.9342105263157894</v>
      </c>
      <c r="BS18" s="1423">
        <f>+BQ18*BR18</f>
        <v>4.6142826825127328</v>
      </c>
      <c r="BT18" s="1390" t="str">
        <f>INDEX([2]Listas!E$20:I$24,MATCH(BQ18,[2]Listas!D$20:D$24,1),MATCH(BR18,[2]Listas!E$19:I$19,1))</f>
        <v>INFERIOR</v>
      </c>
    </row>
    <row r="19" spans="1:131" s="388" customFormat="1" ht="58.5" customHeight="1" x14ac:dyDescent="0.2">
      <c r="A19" s="1106"/>
      <c r="B19" s="1106"/>
      <c r="C19" s="1106"/>
      <c r="D19" s="1106"/>
      <c r="E19" s="1106"/>
      <c r="F19" s="1106"/>
      <c r="G19" s="324" t="s">
        <v>507</v>
      </c>
      <c r="H19" s="324">
        <v>2</v>
      </c>
      <c r="I19" s="1421" t="s">
        <v>2039</v>
      </c>
      <c r="J19" s="1421"/>
      <c r="K19" s="1421"/>
      <c r="L19" s="1106"/>
      <c r="M19" s="1106"/>
      <c r="N19" s="1106"/>
      <c r="O19" s="1330"/>
      <c r="P19" s="1330"/>
      <c r="Q19" s="1330"/>
      <c r="R19" s="1330"/>
      <c r="S19" s="384">
        <v>2</v>
      </c>
      <c r="T19" s="1424"/>
      <c r="U19" s="385">
        <v>4</v>
      </c>
      <c r="V19" s="1424"/>
      <c r="W19" s="385">
        <v>2</v>
      </c>
      <c r="X19" s="1424"/>
      <c r="Y19" s="386">
        <v>2</v>
      </c>
      <c r="Z19" s="1424"/>
      <c r="AA19" s="385"/>
      <c r="AB19" s="1424"/>
      <c r="AC19" s="385"/>
      <c r="AD19" s="1424"/>
      <c r="AE19" s="385"/>
      <c r="AF19" s="1424"/>
      <c r="AG19" s="385"/>
      <c r="AH19" s="1424"/>
      <c r="AI19" s="385"/>
      <c r="AJ19" s="1424"/>
      <c r="AK19" s="385"/>
      <c r="AL19" s="1424"/>
      <c r="AM19" s="385"/>
      <c r="AN19" s="1424"/>
      <c r="AO19" s="385"/>
      <c r="AP19" s="1424"/>
      <c r="AQ19" s="385"/>
      <c r="AR19" s="1424"/>
      <c r="AS19" s="385"/>
      <c r="AT19" s="1424"/>
      <c r="AU19" s="385"/>
      <c r="AV19" s="1424"/>
      <c r="AW19" s="385"/>
      <c r="AX19" s="1424"/>
      <c r="AY19" s="385"/>
      <c r="AZ19" s="1424"/>
      <c r="BA19" s="385"/>
      <c r="BB19" s="1424"/>
      <c r="BC19" s="387">
        <f t="shared" si="0"/>
        <v>2.5</v>
      </c>
      <c r="BD19" s="1427"/>
      <c r="BE19" s="1427"/>
      <c r="BF19" s="387">
        <f>IF($BE$18=0,BF19,$BE$18)</f>
        <v>3.25</v>
      </c>
      <c r="BG19" s="1419"/>
      <c r="BH19" s="1421" t="s">
        <v>2040</v>
      </c>
      <c r="BI19" s="1421"/>
      <c r="BJ19" s="1421"/>
      <c r="BK19" s="324" t="s">
        <v>140</v>
      </c>
      <c r="BL19" s="324" t="s">
        <v>515</v>
      </c>
      <c r="BM19" s="324" t="s">
        <v>502</v>
      </c>
      <c r="BN19" s="324" t="s">
        <v>517</v>
      </c>
      <c r="BO19" s="387">
        <f t="shared" si="1"/>
        <v>1.5</v>
      </c>
      <c r="BP19" s="387">
        <f t="shared" si="3"/>
        <v>3.25</v>
      </c>
      <c r="BQ19" s="1422"/>
      <c r="BR19" s="1422"/>
      <c r="BS19" s="1423"/>
      <c r="BT19" s="1390"/>
    </row>
    <row r="20" spans="1:131" s="388" customFormat="1" ht="123.75" customHeight="1" x14ac:dyDescent="0.2">
      <c r="A20" s="1106"/>
      <c r="B20" s="1106"/>
      <c r="C20" s="1106"/>
      <c r="D20" s="1106"/>
      <c r="E20" s="1106"/>
      <c r="F20" s="1106"/>
      <c r="G20" s="324" t="s">
        <v>508</v>
      </c>
      <c r="H20" s="324">
        <v>3</v>
      </c>
      <c r="I20" s="1421" t="s">
        <v>2041</v>
      </c>
      <c r="J20" s="1421"/>
      <c r="K20" s="1421"/>
      <c r="L20" s="1106"/>
      <c r="M20" s="1106"/>
      <c r="N20" s="1106"/>
      <c r="O20" s="1330"/>
      <c r="P20" s="1330"/>
      <c r="Q20" s="1330"/>
      <c r="R20" s="1330"/>
      <c r="S20" s="384">
        <v>2</v>
      </c>
      <c r="T20" s="1424"/>
      <c r="U20" s="385">
        <v>4</v>
      </c>
      <c r="V20" s="1424"/>
      <c r="W20" s="385">
        <v>1</v>
      </c>
      <c r="X20" s="1424"/>
      <c r="Y20" s="386">
        <v>2</v>
      </c>
      <c r="Z20" s="1424"/>
      <c r="AA20" s="385"/>
      <c r="AB20" s="1424"/>
      <c r="AC20" s="385"/>
      <c r="AD20" s="1424"/>
      <c r="AE20" s="385"/>
      <c r="AF20" s="1424"/>
      <c r="AG20" s="385"/>
      <c r="AH20" s="1424"/>
      <c r="AI20" s="385"/>
      <c r="AJ20" s="1424"/>
      <c r="AK20" s="385"/>
      <c r="AL20" s="1424"/>
      <c r="AM20" s="385"/>
      <c r="AN20" s="1424"/>
      <c r="AO20" s="385"/>
      <c r="AP20" s="1424"/>
      <c r="AQ20" s="385"/>
      <c r="AR20" s="1424"/>
      <c r="AS20" s="385"/>
      <c r="AT20" s="1424"/>
      <c r="AU20" s="385"/>
      <c r="AV20" s="1424"/>
      <c r="AW20" s="385"/>
      <c r="AX20" s="1424"/>
      <c r="AY20" s="385"/>
      <c r="AZ20" s="1424"/>
      <c r="BA20" s="385"/>
      <c r="BB20" s="1424"/>
      <c r="BC20" s="387">
        <f t="shared" si="0"/>
        <v>2.25</v>
      </c>
      <c r="BD20" s="1427"/>
      <c r="BE20" s="1427"/>
      <c r="BF20" s="387">
        <f>IF($BE$18=0,BF20,$BE$18)</f>
        <v>3.25</v>
      </c>
      <c r="BG20" s="1419"/>
      <c r="BH20" s="1421" t="s">
        <v>2042</v>
      </c>
      <c r="BI20" s="1421"/>
      <c r="BJ20" s="1421"/>
      <c r="BK20" s="324" t="s">
        <v>2043</v>
      </c>
      <c r="BL20" s="324" t="s">
        <v>504</v>
      </c>
      <c r="BM20" s="324" t="s">
        <v>502</v>
      </c>
      <c r="BN20" s="324" t="s">
        <v>505</v>
      </c>
      <c r="BO20" s="387">
        <f t="shared" si="1"/>
        <v>1.25</v>
      </c>
      <c r="BP20" s="387">
        <f t="shared" si="3"/>
        <v>2.25</v>
      </c>
      <c r="BQ20" s="1422"/>
      <c r="BR20" s="1422"/>
      <c r="BS20" s="1423"/>
      <c r="BT20" s="1390"/>
    </row>
    <row r="21" spans="1:131" s="388" customFormat="1" ht="42" customHeight="1" x14ac:dyDescent="0.2">
      <c r="A21" s="1106"/>
      <c r="B21" s="1106"/>
      <c r="C21" s="1106"/>
      <c r="D21" s="1106"/>
      <c r="E21" s="1106"/>
      <c r="F21" s="1106"/>
      <c r="G21" s="324" t="s">
        <v>508</v>
      </c>
      <c r="H21" s="324">
        <v>4</v>
      </c>
      <c r="I21" s="1421" t="s">
        <v>2044</v>
      </c>
      <c r="J21" s="1421"/>
      <c r="K21" s="1421"/>
      <c r="L21" s="1106"/>
      <c r="M21" s="1106"/>
      <c r="N21" s="1106"/>
      <c r="O21" s="1330"/>
      <c r="P21" s="1330"/>
      <c r="Q21" s="1330"/>
      <c r="R21" s="1330"/>
      <c r="S21" s="384">
        <v>3</v>
      </c>
      <c r="T21" s="1424"/>
      <c r="U21" s="385">
        <v>4</v>
      </c>
      <c r="V21" s="1424"/>
      <c r="W21" s="385">
        <v>2</v>
      </c>
      <c r="X21" s="1424"/>
      <c r="Y21" s="386">
        <v>2</v>
      </c>
      <c r="Z21" s="1424"/>
      <c r="AA21" s="385"/>
      <c r="AB21" s="1424"/>
      <c r="AC21" s="385"/>
      <c r="AD21" s="1424"/>
      <c r="AE21" s="385"/>
      <c r="AF21" s="1424"/>
      <c r="AG21" s="385"/>
      <c r="AH21" s="1424"/>
      <c r="AI21" s="385"/>
      <c r="AJ21" s="1424"/>
      <c r="AK21" s="385"/>
      <c r="AL21" s="1424"/>
      <c r="AM21" s="385"/>
      <c r="AN21" s="1424"/>
      <c r="AO21" s="385"/>
      <c r="AP21" s="1424"/>
      <c r="AQ21" s="385"/>
      <c r="AR21" s="1424"/>
      <c r="AS21" s="385"/>
      <c r="AT21" s="1424"/>
      <c r="AU21" s="385"/>
      <c r="AV21" s="1424"/>
      <c r="AW21" s="385"/>
      <c r="AX21" s="1424"/>
      <c r="AY21" s="385"/>
      <c r="AZ21" s="1424"/>
      <c r="BA21" s="385"/>
      <c r="BB21" s="1424"/>
      <c r="BC21" s="387">
        <f t="shared" si="0"/>
        <v>2.75</v>
      </c>
      <c r="BD21" s="1427"/>
      <c r="BE21" s="1427"/>
      <c r="BF21" s="387">
        <f>IF($BE$18=0,BF21,$BE$18)</f>
        <v>3.25</v>
      </c>
      <c r="BG21" s="1419"/>
      <c r="BH21" s="1421" t="s">
        <v>2045</v>
      </c>
      <c r="BI21" s="1421"/>
      <c r="BJ21" s="1421"/>
      <c r="BK21" s="324" t="s">
        <v>2046</v>
      </c>
      <c r="BL21" s="324" t="s">
        <v>515</v>
      </c>
      <c r="BM21" s="324" t="s">
        <v>502</v>
      </c>
      <c r="BN21" s="324" t="s">
        <v>517</v>
      </c>
      <c r="BO21" s="387">
        <f t="shared" si="1"/>
        <v>1.75</v>
      </c>
      <c r="BP21" s="387">
        <f t="shared" si="3"/>
        <v>3.25</v>
      </c>
      <c r="BQ21" s="1422"/>
      <c r="BR21" s="1422"/>
      <c r="BS21" s="1423"/>
      <c r="BT21" s="1390"/>
    </row>
    <row r="22" spans="1:131" s="388" customFormat="1" ht="66" customHeight="1" x14ac:dyDescent="0.2">
      <c r="A22" s="1106"/>
      <c r="B22" s="1106"/>
      <c r="C22" s="1106"/>
      <c r="D22" s="1106"/>
      <c r="E22" s="1106"/>
      <c r="F22" s="1106"/>
      <c r="G22" s="324" t="s">
        <v>527</v>
      </c>
      <c r="H22" s="324">
        <v>5</v>
      </c>
      <c r="I22" s="1421" t="s">
        <v>2047</v>
      </c>
      <c r="J22" s="1421"/>
      <c r="K22" s="1421"/>
      <c r="L22" s="1106"/>
      <c r="M22" s="1106"/>
      <c r="N22" s="1106"/>
      <c r="O22" s="1331"/>
      <c r="P22" s="1331"/>
      <c r="Q22" s="1331"/>
      <c r="R22" s="1331"/>
      <c r="S22" s="384">
        <v>3</v>
      </c>
      <c r="T22" s="1425"/>
      <c r="U22" s="385">
        <v>4</v>
      </c>
      <c r="V22" s="1425"/>
      <c r="W22" s="385">
        <v>1</v>
      </c>
      <c r="X22" s="1425"/>
      <c r="Y22" s="386">
        <v>3</v>
      </c>
      <c r="Z22" s="1425"/>
      <c r="AA22" s="385"/>
      <c r="AB22" s="1425"/>
      <c r="AC22" s="385"/>
      <c r="AD22" s="1425"/>
      <c r="AE22" s="385"/>
      <c r="AF22" s="1425"/>
      <c r="AG22" s="385"/>
      <c r="AH22" s="1425"/>
      <c r="AI22" s="385"/>
      <c r="AJ22" s="1425"/>
      <c r="AK22" s="385"/>
      <c r="AL22" s="1425"/>
      <c r="AM22" s="385"/>
      <c r="AN22" s="1425"/>
      <c r="AO22" s="385"/>
      <c r="AP22" s="1425"/>
      <c r="AQ22" s="385"/>
      <c r="AR22" s="1425"/>
      <c r="AS22" s="385"/>
      <c r="AT22" s="1425"/>
      <c r="AU22" s="385"/>
      <c r="AV22" s="1425"/>
      <c r="AW22" s="385"/>
      <c r="AX22" s="1425"/>
      <c r="AY22" s="385"/>
      <c r="AZ22" s="1425"/>
      <c r="BA22" s="385"/>
      <c r="BB22" s="1425"/>
      <c r="BC22" s="387">
        <f t="shared" si="0"/>
        <v>2.75</v>
      </c>
      <c r="BD22" s="1428"/>
      <c r="BE22" s="1428"/>
      <c r="BF22" s="387">
        <f>IF($BE$18=0,BF22,$BE$18)</f>
        <v>3.25</v>
      </c>
      <c r="BG22" s="1420"/>
      <c r="BH22" s="1421" t="s">
        <v>2048</v>
      </c>
      <c r="BI22" s="1421"/>
      <c r="BJ22" s="1421"/>
      <c r="BK22" s="324" t="s">
        <v>2049</v>
      </c>
      <c r="BL22" s="324" t="s">
        <v>515</v>
      </c>
      <c r="BM22" s="324" t="s">
        <v>502</v>
      </c>
      <c r="BN22" s="324" t="s">
        <v>517</v>
      </c>
      <c r="BO22" s="387">
        <f t="shared" si="1"/>
        <v>1.75</v>
      </c>
      <c r="BP22" s="387">
        <f t="shared" si="3"/>
        <v>3.25</v>
      </c>
      <c r="BQ22" s="1422"/>
      <c r="BR22" s="1422"/>
      <c r="BS22" s="1423"/>
      <c r="BT22" s="1390"/>
    </row>
    <row r="23" spans="1:131" x14ac:dyDescent="0.2">
      <c r="A23" s="390"/>
      <c r="L23" s="394"/>
      <c r="M23" s="394"/>
      <c r="N23" s="394"/>
      <c r="O23" s="394"/>
      <c r="P23" s="394"/>
      <c r="Q23" s="394"/>
      <c r="R23" s="394"/>
      <c r="S23" s="395"/>
      <c r="T23" s="395"/>
      <c r="U23" s="395"/>
      <c r="V23" s="395"/>
      <c r="W23" s="395"/>
      <c r="X23" s="395"/>
      <c r="Y23" s="395"/>
      <c r="Z23" s="395"/>
      <c r="AA23" s="395"/>
      <c r="AB23" s="395"/>
      <c r="AC23" s="395"/>
      <c r="AD23" s="395"/>
      <c r="AE23" s="395"/>
      <c r="AF23" s="395"/>
      <c r="AG23" s="395"/>
      <c r="AH23" s="395"/>
      <c r="AI23" s="395"/>
      <c r="AJ23" s="395"/>
      <c r="AK23" s="395"/>
      <c r="AL23" s="394"/>
      <c r="AM23" s="394"/>
      <c r="AN23" s="394"/>
      <c r="AO23" s="394"/>
      <c r="AP23" s="394"/>
      <c r="AQ23" s="394"/>
      <c r="AR23" s="394"/>
      <c r="AS23" s="394"/>
      <c r="AT23" s="394"/>
      <c r="AU23" s="394"/>
      <c r="AV23" s="394"/>
      <c r="AW23" s="394"/>
      <c r="AX23" s="394"/>
      <c r="AY23" s="394"/>
      <c r="AZ23" s="394"/>
      <c r="BA23" s="394"/>
      <c r="BB23" s="394"/>
      <c r="BC23" s="394"/>
      <c r="BD23" s="394"/>
      <c r="BE23" s="1413" t="s">
        <v>614</v>
      </c>
      <c r="BF23" s="1413"/>
      <c r="BG23" s="1413"/>
      <c r="BH23" s="1413"/>
      <c r="BI23" s="1413"/>
      <c r="BJ23" s="1413"/>
      <c r="BK23" s="1413"/>
      <c r="BL23" s="1413"/>
      <c r="BM23" s="1413"/>
      <c r="BN23" s="1413"/>
      <c r="BO23" s="394"/>
      <c r="BP23" s="394"/>
      <c r="BQ23" s="394"/>
      <c r="BR23" s="394"/>
      <c r="BS23" s="394"/>
      <c r="BT23" s="396"/>
    </row>
    <row r="24" spans="1:131" x14ac:dyDescent="0.2">
      <c r="A24" s="390"/>
      <c r="B24" s="397"/>
      <c r="C24" s="397"/>
      <c r="D24" s="397"/>
      <c r="E24" s="397"/>
      <c r="F24" s="397"/>
      <c r="G24" s="397"/>
      <c r="H24" s="397"/>
      <c r="I24" s="397"/>
      <c r="J24" s="397"/>
      <c r="K24" s="397"/>
      <c r="L24" s="394"/>
      <c r="M24" s="394"/>
      <c r="N24" s="394"/>
      <c r="O24" s="394"/>
      <c r="P24" s="394"/>
      <c r="Q24" s="394"/>
      <c r="R24" s="394"/>
      <c r="S24" s="395"/>
      <c r="T24" s="395"/>
      <c r="U24" s="395"/>
      <c r="V24" s="395"/>
      <c r="W24" s="395"/>
      <c r="X24" s="395"/>
      <c r="Y24" s="395"/>
      <c r="Z24" s="395"/>
      <c r="AA24" s="395"/>
      <c r="AB24" s="395"/>
      <c r="AC24" s="395"/>
      <c r="AD24" s="395"/>
      <c r="AE24" s="395"/>
      <c r="AF24" s="395"/>
      <c r="AG24" s="395"/>
      <c r="AH24" s="395"/>
      <c r="AI24" s="395"/>
      <c r="AJ24" s="395"/>
      <c r="AK24" s="395"/>
      <c r="AL24" s="394"/>
      <c r="AM24" s="394"/>
      <c r="AN24" s="394"/>
      <c r="AO24" s="394"/>
      <c r="AP24" s="394"/>
      <c r="AQ24" s="394"/>
      <c r="AR24" s="394"/>
      <c r="AS24" s="394"/>
      <c r="AT24" s="394"/>
      <c r="AU24" s="394"/>
      <c r="AV24" s="394"/>
      <c r="AW24" s="394"/>
      <c r="AX24" s="394"/>
      <c r="AY24" s="394"/>
      <c r="AZ24" s="394"/>
      <c r="BA24" s="394"/>
      <c r="BB24" s="394"/>
      <c r="BC24" s="394"/>
      <c r="BD24" s="394"/>
      <c r="BE24" s="394"/>
      <c r="BF24" s="394"/>
      <c r="BG24" s="394"/>
      <c r="BH24" s="398"/>
      <c r="BI24" s="398"/>
      <c r="BJ24" s="398"/>
      <c r="BK24" s="398"/>
      <c r="BL24" s="394"/>
      <c r="BM24" s="394"/>
      <c r="BN24" s="394"/>
      <c r="BO24" s="394"/>
      <c r="BP24" s="394"/>
      <c r="BQ24" s="394"/>
      <c r="BR24" s="394"/>
      <c r="BS24" s="394"/>
      <c r="BT24" s="396"/>
    </row>
    <row r="25" spans="1:131" s="399" customFormat="1" ht="18" customHeight="1" x14ac:dyDescent="0.2">
      <c r="BC25" s="1414" t="s">
        <v>602</v>
      </c>
      <c r="BD25" s="1414"/>
      <c r="BE25" s="1414"/>
      <c r="BF25" s="1414"/>
      <c r="BG25" s="1415" t="s">
        <v>603</v>
      </c>
      <c r="BH25" s="1416"/>
      <c r="BI25" s="1416"/>
      <c r="BJ25" s="1417"/>
      <c r="BK25" s="1415" t="s">
        <v>604</v>
      </c>
      <c r="BL25" s="1416"/>
      <c r="BM25" s="1417"/>
      <c r="BN25" s="1415" t="s">
        <v>605</v>
      </c>
      <c r="BO25" s="1416"/>
      <c r="BP25" s="1416"/>
      <c r="BQ25" s="1416"/>
      <c r="BR25" s="1416"/>
      <c r="BS25" s="1416"/>
      <c r="BT25" s="1417"/>
      <c r="BU25" s="400"/>
      <c r="BV25" s="401"/>
      <c r="BW25" s="401"/>
      <c r="BX25" s="401"/>
      <c r="BY25" s="401"/>
      <c r="BZ25" s="401"/>
      <c r="CA25" s="401"/>
      <c r="CB25" s="401"/>
      <c r="CC25" s="401"/>
      <c r="CD25" s="401"/>
      <c r="CE25" s="401"/>
      <c r="CF25" s="401"/>
      <c r="CG25" s="401"/>
      <c r="CH25" s="401"/>
      <c r="CI25" s="401"/>
      <c r="CJ25" s="401"/>
      <c r="CK25" s="401"/>
      <c r="CL25" s="401"/>
      <c r="CM25" s="401"/>
      <c r="CN25" s="401"/>
      <c r="CO25" s="401"/>
      <c r="CP25" s="401"/>
      <c r="CQ25" s="401"/>
      <c r="CR25" s="401"/>
      <c r="CS25" s="401"/>
      <c r="CT25" s="401"/>
      <c r="CU25" s="401"/>
      <c r="CV25" s="401"/>
      <c r="CW25" s="401"/>
      <c r="CX25" s="401"/>
      <c r="CY25" s="401"/>
      <c r="CZ25" s="401"/>
      <c r="DA25" s="401"/>
      <c r="DB25" s="401"/>
      <c r="DC25" s="401"/>
      <c r="DD25" s="401"/>
      <c r="DE25" s="401"/>
      <c r="DF25" s="401"/>
      <c r="DG25" s="401"/>
      <c r="DH25" s="401"/>
      <c r="DI25" s="401"/>
      <c r="DJ25" s="401"/>
      <c r="DK25" s="401"/>
      <c r="DL25" s="401"/>
      <c r="DM25" s="401"/>
      <c r="DN25" s="401"/>
      <c r="DO25" s="401"/>
      <c r="DP25" s="401"/>
      <c r="DQ25" s="401"/>
      <c r="DR25" s="401"/>
      <c r="DS25" s="400"/>
      <c r="DT25" s="400"/>
      <c r="DU25" s="400"/>
      <c r="DV25" s="400"/>
      <c r="DW25" s="400"/>
      <c r="DX25" s="400"/>
      <c r="DY25" s="400"/>
      <c r="DZ25" s="400"/>
      <c r="EA25" s="400"/>
    </row>
    <row r="26" spans="1:131" s="380" customFormat="1" ht="35.25" customHeight="1" x14ac:dyDescent="0.2">
      <c r="BC26" s="1402" t="s">
        <v>292</v>
      </c>
      <c r="BD26" s="1402"/>
      <c r="BE26" s="1402"/>
      <c r="BF26" s="1402"/>
      <c r="BG26" s="1403" t="s">
        <v>1200</v>
      </c>
      <c r="BH26" s="1404"/>
      <c r="BI26" s="1404"/>
      <c r="BJ26" s="1405"/>
      <c r="BK26" s="1403" t="s">
        <v>519</v>
      </c>
      <c r="BL26" s="1404"/>
      <c r="BM26" s="1405"/>
      <c r="BN26" s="1406" t="s">
        <v>1202</v>
      </c>
      <c r="BO26" s="1407"/>
      <c r="BP26" s="1407"/>
      <c r="BQ26" s="1407"/>
      <c r="BR26" s="1407"/>
      <c r="BS26" s="1407"/>
      <c r="BT26" s="1408"/>
    </row>
    <row r="27" spans="1:131" s="380" customFormat="1" ht="35.25" customHeight="1" x14ac:dyDescent="0.2">
      <c r="BC27" s="1410" t="s">
        <v>747</v>
      </c>
      <c r="BD27" s="1411"/>
      <c r="BE27" s="1411"/>
      <c r="BF27" s="1412"/>
      <c r="BG27" s="402"/>
      <c r="BH27" s="1404" t="s">
        <v>2050</v>
      </c>
      <c r="BI27" s="1404"/>
      <c r="BJ27" s="1405"/>
      <c r="BK27" s="1403" t="s">
        <v>2051</v>
      </c>
      <c r="BL27" s="1404"/>
      <c r="BM27" s="1405"/>
      <c r="BN27" s="1406" t="s">
        <v>1202</v>
      </c>
      <c r="BO27" s="1407"/>
      <c r="BP27" s="1407"/>
      <c r="BQ27" s="1407"/>
      <c r="BR27" s="1407"/>
      <c r="BS27" s="1407"/>
      <c r="BT27" s="1408"/>
    </row>
    <row r="28" spans="1:131" s="380" customFormat="1" ht="35.25" customHeight="1" x14ac:dyDescent="0.2">
      <c r="BC28" s="1402" t="s">
        <v>615</v>
      </c>
      <c r="BD28" s="1402"/>
      <c r="BE28" s="1402"/>
      <c r="BF28" s="1402"/>
      <c r="BG28" s="1403" t="s">
        <v>1600</v>
      </c>
      <c r="BH28" s="1404"/>
      <c r="BI28" s="1404"/>
      <c r="BJ28" s="1405"/>
      <c r="BK28" s="1403" t="s">
        <v>2051</v>
      </c>
      <c r="BL28" s="1404"/>
      <c r="BM28" s="1405"/>
      <c r="BN28" s="1406" t="s">
        <v>1202</v>
      </c>
      <c r="BO28" s="1407"/>
      <c r="BP28" s="1407"/>
      <c r="BQ28" s="1407"/>
      <c r="BR28" s="1407"/>
      <c r="BS28" s="1407"/>
      <c r="BT28" s="1408"/>
    </row>
    <row r="29" spans="1:131" s="380" customFormat="1" ht="35.25" customHeight="1" x14ac:dyDescent="0.2">
      <c r="BC29" s="1402" t="s">
        <v>726</v>
      </c>
      <c r="BD29" s="1402"/>
      <c r="BE29" s="1402"/>
      <c r="BF29" s="1402"/>
      <c r="BG29" s="1403" t="s">
        <v>727</v>
      </c>
      <c r="BH29" s="1404"/>
      <c r="BI29" s="1404"/>
      <c r="BJ29" s="1405"/>
      <c r="BK29" s="1403" t="s">
        <v>728</v>
      </c>
      <c r="BL29" s="1404"/>
      <c r="BM29" s="1405"/>
      <c r="BN29" s="1406" t="s">
        <v>1202</v>
      </c>
      <c r="BO29" s="1407"/>
      <c r="BP29" s="1407"/>
      <c r="BQ29" s="1407"/>
      <c r="BR29" s="1407"/>
      <c r="BS29" s="1407"/>
      <c r="BT29" s="1408"/>
    </row>
    <row r="30" spans="1:131" s="399" customFormat="1" ht="24.75" customHeight="1" x14ac:dyDescent="0.2">
      <c r="A30" s="1409" t="s">
        <v>2052</v>
      </c>
      <c r="B30" s="1409"/>
      <c r="C30" s="1409"/>
      <c r="D30" s="1409"/>
      <c r="E30" s="1409"/>
      <c r="F30" s="1409"/>
      <c r="G30" s="1409"/>
      <c r="H30" s="1409"/>
      <c r="I30" s="1409"/>
      <c r="J30" s="1409"/>
      <c r="K30" s="1409"/>
      <c r="L30" s="1409"/>
      <c r="M30" s="1409"/>
      <c r="N30" s="1409"/>
      <c r="O30" s="1409"/>
      <c r="P30" s="1409"/>
      <c r="Q30" s="1409"/>
      <c r="R30" s="1409"/>
      <c r="S30" s="1409"/>
      <c r="T30" s="1409"/>
      <c r="U30" s="1409"/>
      <c r="V30" s="1409"/>
      <c r="W30" s="1409"/>
      <c r="X30" s="1409"/>
      <c r="Y30" s="1409"/>
      <c r="Z30" s="1409"/>
      <c r="AA30" s="1409"/>
      <c r="AB30" s="1409"/>
      <c r="AC30" s="1409"/>
      <c r="AD30" s="1409"/>
      <c r="AE30" s="1409"/>
      <c r="AF30" s="1409"/>
      <c r="AG30" s="1409"/>
      <c r="AH30" s="1409"/>
      <c r="AI30" s="1409"/>
      <c r="AJ30" s="1409"/>
      <c r="AK30" s="1409"/>
      <c r="AL30" s="1409"/>
      <c r="AM30" s="1409"/>
      <c r="AN30" s="1409"/>
      <c r="AO30" s="1409"/>
      <c r="AP30" s="1409"/>
      <c r="AQ30" s="1409"/>
      <c r="AR30" s="1409"/>
      <c r="AS30" s="1409"/>
      <c r="AT30" s="1409"/>
      <c r="AU30" s="1409"/>
      <c r="AV30" s="1409"/>
      <c r="AW30" s="1409"/>
      <c r="AX30" s="1409"/>
      <c r="AY30" s="1409"/>
      <c r="AZ30" s="1409"/>
      <c r="BA30" s="1409"/>
      <c r="BB30" s="1409"/>
      <c r="BC30" s="1409"/>
      <c r="BD30" s="1409"/>
      <c r="BE30" s="1409"/>
      <c r="BF30" s="1409"/>
      <c r="BG30" s="1409"/>
      <c r="BH30" s="1409"/>
      <c r="BI30" s="1409"/>
      <c r="BJ30" s="1409"/>
      <c r="BK30" s="1409"/>
      <c r="BL30" s="1409"/>
      <c r="BM30" s="1409"/>
      <c r="BN30" s="1409"/>
      <c r="BO30" s="1409"/>
      <c r="BP30" s="1409"/>
      <c r="BQ30" s="1409"/>
      <c r="BR30" s="1409"/>
      <c r="BS30" s="1409"/>
      <c r="BT30" s="1409"/>
    </row>
    <row r="31" spans="1:131" ht="15.75" customHeight="1" x14ac:dyDescent="0.2">
      <c r="A31" s="390"/>
      <c r="B31" s="394"/>
      <c r="C31" s="394"/>
      <c r="D31" s="390"/>
      <c r="E31" s="390"/>
      <c r="F31" s="390"/>
      <c r="G31" s="394"/>
      <c r="H31" s="403"/>
      <c r="I31" s="403"/>
      <c r="J31" s="403"/>
      <c r="K31" s="403"/>
      <c r="L31" s="403"/>
      <c r="M31" s="403"/>
      <c r="N31" s="403"/>
      <c r="O31" s="394"/>
      <c r="P31" s="394"/>
      <c r="Q31" s="394"/>
      <c r="R31" s="394"/>
      <c r="S31" s="395"/>
      <c r="T31" s="395"/>
      <c r="U31" s="395"/>
      <c r="V31" s="395"/>
      <c r="W31" s="395"/>
      <c r="X31" s="395"/>
      <c r="Y31" s="395"/>
      <c r="Z31" s="395"/>
      <c r="AA31" s="395"/>
      <c r="AB31" s="395"/>
      <c r="AC31" s="395"/>
      <c r="AD31" s="395"/>
      <c r="AE31" s="395"/>
      <c r="AF31" s="395"/>
      <c r="AG31" s="395"/>
      <c r="AH31" s="395"/>
      <c r="AI31" s="395"/>
      <c r="AJ31" s="395"/>
      <c r="AK31" s="395"/>
      <c r="AL31" s="394"/>
      <c r="AM31" s="394"/>
      <c r="AN31" s="394"/>
      <c r="AO31" s="394"/>
      <c r="AP31" s="394"/>
      <c r="AQ31" s="394"/>
      <c r="AR31" s="394"/>
      <c r="AS31" s="394"/>
      <c r="AT31" s="394"/>
      <c r="AU31" s="394"/>
      <c r="AV31" s="394"/>
      <c r="AW31" s="394"/>
      <c r="AX31" s="394"/>
      <c r="AY31" s="394"/>
      <c r="AZ31" s="394"/>
      <c r="BA31" s="394"/>
      <c r="BB31" s="394"/>
      <c r="BC31" s="394"/>
      <c r="BD31" s="394"/>
      <c r="BE31" s="394"/>
      <c r="BF31" s="394"/>
      <c r="BG31" s="394"/>
      <c r="BH31" s="398"/>
      <c r="BI31" s="398"/>
      <c r="BJ31" s="398"/>
      <c r="BK31" s="394"/>
      <c r="BL31" s="403"/>
      <c r="BM31" s="403"/>
      <c r="BN31" s="403"/>
      <c r="BO31" s="403"/>
      <c r="BP31" s="403"/>
      <c r="BQ31" s="403"/>
      <c r="BR31" s="403"/>
      <c r="BS31" s="403"/>
      <c r="BT31" s="403"/>
    </row>
    <row r="32" spans="1:131" x14ac:dyDescent="0.2">
      <c r="A32" s="390"/>
      <c r="B32" s="394"/>
      <c r="C32" s="394"/>
      <c r="D32" s="390"/>
      <c r="E32" s="390"/>
      <c r="H32" s="404"/>
      <c r="I32" s="405"/>
      <c r="J32" s="405"/>
      <c r="K32" s="405"/>
      <c r="BM32" s="394"/>
      <c r="BN32" s="394"/>
      <c r="BO32" s="394"/>
      <c r="BP32" s="394"/>
      <c r="BQ32" s="394"/>
      <c r="BR32" s="394"/>
      <c r="BS32" s="394"/>
      <c r="BT32" s="396"/>
    </row>
  </sheetData>
  <mergeCells count="200">
    <mergeCell ref="A1:K1"/>
    <mergeCell ref="L1:N4"/>
    <mergeCell ref="T1:U4"/>
    <mergeCell ref="BH1:BH2"/>
    <mergeCell ref="BI1:BL2"/>
    <mergeCell ref="BO1:BT2"/>
    <mergeCell ref="A2:K2"/>
    <mergeCell ref="B3:I3"/>
    <mergeCell ref="J3:K3"/>
    <mergeCell ref="BH3:BH4"/>
    <mergeCell ref="A7:A8"/>
    <mergeCell ref="B7:B8"/>
    <mergeCell ref="C7:C8"/>
    <mergeCell ref="D7:F8"/>
    <mergeCell ref="G7:G8"/>
    <mergeCell ref="H7:K8"/>
    <mergeCell ref="BI3:BL4"/>
    <mergeCell ref="BO3:BT4"/>
    <mergeCell ref="B4:I4"/>
    <mergeCell ref="J4:K4"/>
    <mergeCell ref="A6:N6"/>
    <mergeCell ref="O6:R6"/>
    <mergeCell ref="S6:BG6"/>
    <mergeCell ref="BH6:BT6"/>
    <mergeCell ref="AA7:AB7"/>
    <mergeCell ref="AC7:AD7"/>
    <mergeCell ref="AE7:AF7"/>
    <mergeCell ref="AG7:AH7"/>
    <mergeCell ref="AI7:AJ7"/>
    <mergeCell ref="AK7:AL7"/>
    <mergeCell ref="L7:N8"/>
    <mergeCell ref="O7:R7"/>
    <mergeCell ref="S7:T7"/>
    <mergeCell ref="U7:V7"/>
    <mergeCell ref="W7:X7"/>
    <mergeCell ref="Y7:Z7"/>
    <mergeCell ref="AY7:AZ7"/>
    <mergeCell ref="BA7:BB7"/>
    <mergeCell ref="BC7:BG7"/>
    <mergeCell ref="BH7:BN7"/>
    <mergeCell ref="BO7:BT7"/>
    <mergeCell ref="BH8:BJ8"/>
    <mergeCell ref="AM7:AN7"/>
    <mergeCell ref="AO7:AP7"/>
    <mergeCell ref="AQ7:AR7"/>
    <mergeCell ref="AS7:AT7"/>
    <mergeCell ref="AU7:AV7"/>
    <mergeCell ref="AW7:AX7"/>
    <mergeCell ref="A9:A14"/>
    <mergeCell ref="B9:B14"/>
    <mergeCell ref="C9:C14"/>
    <mergeCell ref="D9:F14"/>
    <mergeCell ref="I9:K9"/>
    <mergeCell ref="L9:N14"/>
    <mergeCell ref="I10:K10"/>
    <mergeCell ref="I11:K11"/>
    <mergeCell ref="I12:K12"/>
    <mergeCell ref="I13:K13"/>
    <mergeCell ref="BQ9:BQ14"/>
    <mergeCell ref="BR9:BR14"/>
    <mergeCell ref="BS9:BS14"/>
    <mergeCell ref="BT9:BT14"/>
    <mergeCell ref="BH10:BJ10"/>
    <mergeCell ref="BH11:BJ11"/>
    <mergeCell ref="BH12:BJ12"/>
    <mergeCell ref="BH13:BJ13"/>
    <mergeCell ref="AV9:AV14"/>
    <mergeCell ref="AX9:AX14"/>
    <mergeCell ref="AZ9:AZ14"/>
    <mergeCell ref="BB9:BB14"/>
    <mergeCell ref="BD9:BD14"/>
    <mergeCell ref="BE9:BE14"/>
    <mergeCell ref="BH14:BJ14"/>
    <mergeCell ref="BH9:BJ9"/>
    <mergeCell ref="A15:A17"/>
    <mergeCell ref="B15:B17"/>
    <mergeCell ref="C15:C17"/>
    <mergeCell ref="D15:F17"/>
    <mergeCell ref="I15:K15"/>
    <mergeCell ref="L15:N17"/>
    <mergeCell ref="O15:O17"/>
    <mergeCell ref="P15:P17"/>
    <mergeCell ref="BG9:BG14"/>
    <mergeCell ref="AJ9:AJ14"/>
    <mergeCell ref="AL9:AL14"/>
    <mergeCell ref="AN9:AN14"/>
    <mergeCell ref="AP9:AP14"/>
    <mergeCell ref="AR9:AR14"/>
    <mergeCell ref="AT9:AT14"/>
    <mergeCell ref="X9:X14"/>
    <mergeCell ref="Z9:Z14"/>
    <mergeCell ref="AB9:AB14"/>
    <mergeCell ref="AD9:AD14"/>
    <mergeCell ref="AF9:AF14"/>
    <mergeCell ref="AH9:AH14"/>
    <mergeCell ref="O9:O14"/>
    <mergeCell ref="AJ15:AJ17"/>
    <mergeCell ref="AL15:AL17"/>
    <mergeCell ref="Q15:Q17"/>
    <mergeCell ref="R15:R17"/>
    <mergeCell ref="T15:T17"/>
    <mergeCell ref="V15:V17"/>
    <mergeCell ref="X15:X17"/>
    <mergeCell ref="Z15:Z17"/>
    <mergeCell ref="I14:K14"/>
    <mergeCell ref="P9:P14"/>
    <mergeCell ref="Q9:Q14"/>
    <mergeCell ref="R9:R14"/>
    <mergeCell ref="T9:T14"/>
    <mergeCell ref="V9:V14"/>
    <mergeCell ref="BQ15:BQ17"/>
    <mergeCell ref="BR15:BR17"/>
    <mergeCell ref="BS15:BS17"/>
    <mergeCell ref="BT15:BT17"/>
    <mergeCell ref="I16:K16"/>
    <mergeCell ref="BH16:BJ16"/>
    <mergeCell ref="I17:K17"/>
    <mergeCell ref="BH17:BJ17"/>
    <mergeCell ref="AZ15:AZ17"/>
    <mergeCell ref="BB15:BB17"/>
    <mergeCell ref="BD15:BD17"/>
    <mergeCell ref="BE15:BE17"/>
    <mergeCell ref="BG15:BG17"/>
    <mergeCell ref="BH15:BJ15"/>
    <mergeCell ref="AN15:AN17"/>
    <mergeCell ref="AP15:AP17"/>
    <mergeCell ref="AR15:AR17"/>
    <mergeCell ref="AT15:AT17"/>
    <mergeCell ref="AV15:AV17"/>
    <mergeCell ref="AX15:AX17"/>
    <mergeCell ref="AB15:AB17"/>
    <mergeCell ref="AD15:AD17"/>
    <mergeCell ref="AF15:AF17"/>
    <mergeCell ref="AH15:AH17"/>
    <mergeCell ref="A18:A22"/>
    <mergeCell ref="B18:B22"/>
    <mergeCell ref="C18:C22"/>
    <mergeCell ref="D18:F22"/>
    <mergeCell ref="I18:K18"/>
    <mergeCell ref="L18:N22"/>
    <mergeCell ref="I19:K19"/>
    <mergeCell ref="I20:K20"/>
    <mergeCell ref="I21:K21"/>
    <mergeCell ref="I22:K22"/>
    <mergeCell ref="X18:X22"/>
    <mergeCell ref="Z18:Z22"/>
    <mergeCell ref="AB18:AB22"/>
    <mergeCell ref="AD18:AD22"/>
    <mergeCell ref="AF18:AF22"/>
    <mergeCell ref="AH18:AH22"/>
    <mergeCell ref="O18:O22"/>
    <mergeCell ref="P18:P22"/>
    <mergeCell ref="Q18:Q22"/>
    <mergeCell ref="R18:R22"/>
    <mergeCell ref="T18:T22"/>
    <mergeCell ref="V18:V22"/>
    <mergeCell ref="AV18:AV22"/>
    <mergeCell ref="AX18:AX22"/>
    <mergeCell ref="AZ18:AZ22"/>
    <mergeCell ref="BB18:BB22"/>
    <mergeCell ref="BD18:BD22"/>
    <mergeCell ref="BE18:BE22"/>
    <mergeCell ref="AJ18:AJ22"/>
    <mergeCell ref="AL18:AL22"/>
    <mergeCell ref="AN18:AN22"/>
    <mergeCell ref="AP18:AP22"/>
    <mergeCell ref="AR18:AR22"/>
    <mergeCell ref="AT18:AT22"/>
    <mergeCell ref="BG18:BG22"/>
    <mergeCell ref="BH18:BJ18"/>
    <mergeCell ref="BQ18:BQ22"/>
    <mergeCell ref="BR18:BR22"/>
    <mergeCell ref="BS18:BS22"/>
    <mergeCell ref="BT18:BT22"/>
    <mergeCell ref="BH19:BJ19"/>
    <mergeCell ref="BH20:BJ20"/>
    <mergeCell ref="BH21:BJ21"/>
    <mergeCell ref="BH22:BJ22"/>
    <mergeCell ref="BE23:BN23"/>
    <mergeCell ref="BC25:BF25"/>
    <mergeCell ref="BG25:BJ25"/>
    <mergeCell ref="BK25:BM25"/>
    <mergeCell ref="BN25:BT25"/>
    <mergeCell ref="BC26:BF26"/>
    <mergeCell ref="BG26:BJ26"/>
    <mergeCell ref="BK26:BM26"/>
    <mergeCell ref="BN26:BT26"/>
    <mergeCell ref="BC29:BF29"/>
    <mergeCell ref="BG29:BJ29"/>
    <mergeCell ref="BK29:BM29"/>
    <mergeCell ref="BN29:BT29"/>
    <mergeCell ref="A30:BT30"/>
    <mergeCell ref="BC27:BF27"/>
    <mergeCell ref="BH27:BJ27"/>
    <mergeCell ref="BK27:BM27"/>
    <mergeCell ref="BN27:BT27"/>
    <mergeCell ref="BC28:BF28"/>
    <mergeCell ref="BG28:BJ28"/>
    <mergeCell ref="BK28:BM28"/>
    <mergeCell ref="BN28:BT28"/>
  </mergeCells>
  <conditionalFormatting sqref="BO16:BO17 BO9:BP15">
    <cfRule type="cellIs" dxfId="72" priority="4" stopIfTrue="1" operator="lessThan">
      <formula>1</formula>
    </cfRule>
  </conditionalFormatting>
  <conditionalFormatting sqref="BO18:BP22">
    <cfRule type="cellIs" dxfId="71" priority="3" stopIfTrue="1" operator="lessThan">
      <formula>1</formula>
    </cfRule>
  </conditionalFormatting>
  <conditionalFormatting sqref="BP17">
    <cfRule type="cellIs" dxfId="70" priority="2" stopIfTrue="1" operator="lessThan">
      <formula>1</formula>
    </cfRule>
  </conditionalFormatting>
  <conditionalFormatting sqref="BP16">
    <cfRule type="cellIs" dxfId="69" priority="1" stopIfTrue="1" operator="lessThan">
      <formula>1</formula>
    </cfRule>
  </conditionalFormatting>
  <dataValidations count="6">
    <dataValidation type="list" allowBlank="1" showInputMessage="1" showErrorMessage="1" error="Selecciones de la lista" sqref="G65544:G65554 JC65544:JC65554 SY65544:SY65554 ACU65544:ACU65554 AMQ65544:AMQ65554 AWM65544:AWM65554 BGI65544:BGI65554 BQE65544:BQE65554 CAA65544:CAA65554 CJW65544:CJW65554 CTS65544:CTS65554 DDO65544:DDO65554 DNK65544:DNK65554 DXG65544:DXG65554 EHC65544:EHC65554 EQY65544:EQY65554 FAU65544:FAU65554 FKQ65544:FKQ65554 FUM65544:FUM65554 GEI65544:GEI65554 GOE65544:GOE65554 GYA65544:GYA65554 HHW65544:HHW65554 HRS65544:HRS65554 IBO65544:IBO65554 ILK65544:ILK65554 IVG65544:IVG65554 JFC65544:JFC65554 JOY65544:JOY65554 JYU65544:JYU65554 KIQ65544:KIQ65554 KSM65544:KSM65554 LCI65544:LCI65554 LME65544:LME65554 LWA65544:LWA65554 MFW65544:MFW65554 MPS65544:MPS65554 MZO65544:MZO65554 NJK65544:NJK65554 NTG65544:NTG65554 ODC65544:ODC65554 OMY65544:OMY65554 OWU65544:OWU65554 PGQ65544:PGQ65554 PQM65544:PQM65554 QAI65544:QAI65554 QKE65544:QKE65554 QUA65544:QUA65554 RDW65544:RDW65554 RNS65544:RNS65554 RXO65544:RXO65554 SHK65544:SHK65554 SRG65544:SRG65554 TBC65544:TBC65554 TKY65544:TKY65554 TUU65544:TUU65554 UEQ65544:UEQ65554 UOM65544:UOM65554 UYI65544:UYI65554 VIE65544:VIE65554 VSA65544:VSA65554 WBW65544:WBW65554 WLS65544:WLS65554 WVO65544:WVO65554 G131080:G131090 JC131080:JC131090 SY131080:SY131090 ACU131080:ACU131090 AMQ131080:AMQ131090 AWM131080:AWM131090 BGI131080:BGI131090 BQE131080:BQE131090 CAA131080:CAA131090 CJW131080:CJW131090 CTS131080:CTS131090 DDO131080:DDO131090 DNK131080:DNK131090 DXG131080:DXG131090 EHC131080:EHC131090 EQY131080:EQY131090 FAU131080:FAU131090 FKQ131080:FKQ131090 FUM131080:FUM131090 GEI131080:GEI131090 GOE131080:GOE131090 GYA131080:GYA131090 HHW131080:HHW131090 HRS131080:HRS131090 IBO131080:IBO131090 ILK131080:ILK131090 IVG131080:IVG131090 JFC131080:JFC131090 JOY131080:JOY131090 JYU131080:JYU131090 KIQ131080:KIQ131090 KSM131080:KSM131090 LCI131080:LCI131090 LME131080:LME131090 LWA131080:LWA131090 MFW131080:MFW131090 MPS131080:MPS131090 MZO131080:MZO131090 NJK131080:NJK131090 NTG131080:NTG131090 ODC131080:ODC131090 OMY131080:OMY131090 OWU131080:OWU131090 PGQ131080:PGQ131090 PQM131080:PQM131090 QAI131080:QAI131090 QKE131080:QKE131090 QUA131080:QUA131090 RDW131080:RDW131090 RNS131080:RNS131090 RXO131080:RXO131090 SHK131080:SHK131090 SRG131080:SRG131090 TBC131080:TBC131090 TKY131080:TKY131090 TUU131080:TUU131090 UEQ131080:UEQ131090 UOM131080:UOM131090 UYI131080:UYI131090 VIE131080:VIE131090 VSA131080:VSA131090 WBW131080:WBW131090 WLS131080:WLS131090 WVO131080:WVO131090 G196616:G196626 JC196616:JC196626 SY196616:SY196626 ACU196616:ACU196626 AMQ196616:AMQ196626 AWM196616:AWM196626 BGI196616:BGI196626 BQE196616:BQE196626 CAA196616:CAA196626 CJW196616:CJW196626 CTS196616:CTS196626 DDO196616:DDO196626 DNK196616:DNK196626 DXG196616:DXG196626 EHC196616:EHC196626 EQY196616:EQY196626 FAU196616:FAU196626 FKQ196616:FKQ196626 FUM196616:FUM196626 GEI196616:GEI196626 GOE196616:GOE196626 GYA196616:GYA196626 HHW196616:HHW196626 HRS196616:HRS196626 IBO196616:IBO196626 ILK196616:ILK196626 IVG196616:IVG196626 JFC196616:JFC196626 JOY196616:JOY196626 JYU196616:JYU196626 KIQ196616:KIQ196626 KSM196616:KSM196626 LCI196616:LCI196626 LME196616:LME196626 LWA196616:LWA196626 MFW196616:MFW196626 MPS196616:MPS196626 MZO196616:MZO196626 NJK196616:NJK196626 NTG196616:NTG196626 ODC196616:ODC196626 OMY196616:OMY196626 OWU196616:OWU196626 PGQ196616:PGQ196626 PQM196616:PQM196626 QAI196616:QAI196626 QKE196616:QKE196626 QUA196616:QUA196626 RDW196616:RDW196626 RNS196616:RNS196626 RXO196616:RXO196626 SHK196616:SHK196626 SRG196616:SRG196626 TBC196616:TBC196626 TKY196616:TKY196626 TUU196616:TUU196626 UEQ196616:UEQ196626 UOM196616:UOM196626 UYI196616:UYI196626 VIE196616:VIE196626 VSA196616:VSA196626 WBW196616:WBW196626 WLS196616:WLS196626 WVO196616:WVO196626 G262152:G262162 JC262152:JC262162 SY262152:SY262162 ACU262152:ACU262162 AMQ262152:AMQ262162 AWM262152:AWM262162 BGI262152:BGI262162 BQE262152:BQE262162 CAA262152:CAA262162 CJW262152:CJW262162 CTS262152:CTS262162 DDO262152:DDO262162 DNK262152:DNK262162 DXG262152:DXG262162 EHC262152:EHC262162 EQY262152:EQY262162 FAU262152:FAU262162 FKQ262152:FKQ262162 FUM262152:FUM262162 GEI262152:GEI262162 GOE262152:GOE262162 GYA262152:GYA262162 HHW262152:HHW262162 HRS262152:HRS262162 IBO262152:IBO262162 ILK262152:ILK262162 IVG262152:IVG262162 JFC262152:JFC262162 JOY262152:JOY262162 JYU262152:JYU262162 KIQ262152:KIQ262162 KSM262152:KSM262162 LCI262152:LCI262162 LME262152:LME262162 LWA262152:LWA262162 MFW262152:MFW262162 MPS262152:MPS262162 MZO262152:MZO262162 NJK262152:NJK262162 NTG262152:NTG262162 ODC262152:ODC262162 OMY262152:OMY262162 OWU262152:OWU262162 PGQ262152:PGQ262162 PQM262152:PQM262162 QAI262152:QAI262162 QKE262152:QKE262162 QUA262152:QUA262162 RDW262152:RDW262162 RNS262152:RNS262162 RXO262152:RXO262162 SHK262152:SHK262162 SRG262152:SRG262162 TBC262152:TBC262162 TKY262152:TKY262162 TUU262152:TUU262162 UEQ262152:UEQ262162 UOM262152:UOM262162 UYI262152:UYI262162 VIE262152:VIE262162 VSA262152:VSA262162 WBW262152:WBW262162 WLS262152:WLS262162 WVO262152:WVO262162 G327688:G327698 JC327688:JC327698 SY327688:SY327698 ACU327688:ACU327698 AMQ327688:AMQ327698 AWM327688:AWM327698 BGI327688:BGI327698 BQE327688:BQE327698 CAA327688:CAA327698 CJW327688:CJW327698 CTS327688:CTS327698 DDO327688:DDO327698 DNK327688:DNK327698 DXG327688:DXG327698 EHC327688:EHC327698 EQY327688:EQY327698 FAU327688:FAU327698 FKQ327688:FKQ327698 FUM327688:FUM327698 GEI327688:GEI327698 GOE327688:GOE327698 GYA327688:GYA327698 HHW327688:HHW327698 HRS327688:HRS327698 IBO327688:IBO327698 ILK327688:ILK327698 IVG327688:IVG327698 JFC327688:JFC327698 JOY327688:JOY327698 JYU327688:JYU327698 KIQ327688:KIQ327698 KSM327688:KSM327698 LCI327688:LCI327698 LME327688:LME327698 LWA327688:LWA327698 MFW327688:MFW327698 MPS327688:MPS327698 MZO327688:MZO327698 NJK327688:NJK327698 NTG327688:NTG327698 ODC327688:ODC327698 OMY327688:OMY327698 OWU327688:OWU327698 PGQ327688:PGQ327698 PQM327688:PQM327698 QAI327688:QAI327698 QKE327688:QKE327698 QUA327688:QUA327698 RDW327688:RDW327698 RNS327688:RNS327698 RXO327688:RXO327698 SHK327688:SHK327698 SRG327688:SRG327698 TBC327688:TBC327698 TKY327688:TKY327698 TUU327688:TUU327698 UEQ327688:UEQ327698 UOM327688:UOM327698 UYI327688:UYI327698 VIE327688:VIE327698 VSA327688:VSA327698 WBW327688:WBW327698 WLS327688:WLS327698 WVO327688:WVO327698 G393224:G393234 JC393224:JC393234 SY393224:SY393234 ACU393224:ACU393234 AMQ393224:AMQ393234 AWM393224:AWM393234 BGI393224:BGI393234 BQE393224:BQE393234 CAA393224:CAA393234 CJW393224:CJW393234 CTS393224:CTS393234 DDO393224:DDO393234 DNK393224:DNK393234 DXG393224:DXG393234 EHC393224:EHC393234 EQY393224:EQY393234 FAU393224:FAU393234 FKQ393224:FKQ393234 FUM393224:FUM393234 GEI393224:GEI393234 GOE393224:GOE393234 GYA393224:GYA393234 HHW393224:HHW393234 HRS393224:HRS393234 IBO393224:IBO393234 ILK393224:ILK393234 IVG393224:IVG393234 JFC393224:JFC393234 JOY393224:JOY393234 JYU393224:JYU393234 KIQ393224:KIQ393234 KSM393224:KSM393234 LCI393224:LCI393234 LME393224:LME393234 LWA393224:LWA393234 MFW393224:MFW393234 MPS393224:MPS393234 MZO393224:MZO393234 NJK393224:NJK393234 NTG393224:NTG393234 ODC393224:ODC393234 OMY393224:OMY393234 OWU393224:OWU393234 PGQ393224:PGQ393234 PQM393224:PQM393234 QAI393224:QAI393234 QKE393224:QKE393234 QUA393224:QUA393234 RDW393224:RDW393234 RNS393224:RNS393234 RXO393224:RXO393234 SHK393224:SHK393234 SRG393224:SRG393234 TBC393224:TBC393234 TKY393224:TKY393234 TUU393224:TUU393234 UEQ393224:UEQ393234 UOM393224:UOM393234 UYI393224:UYI393234 VIE393224:VIE393234 VSA393224:VSA393234 WBW393224:WBW393234 WLS393224:WLS393234 WVO393224:WVO393234 G458760:G458770 JC458760:JC458770 SY458760:SY458770 ACU458760:ACU458770 AMQ458760:AMQ458770 AWM458760:AWM458770 BGI458760:BGI458770 BQE458760:BQE458770 CAA458760:CAA458770 CJW458760:CJW458770 CTS458760:CTS458770 DDO458760:DDO458770 DNK458760:DNK458770 DXG458760:DXG458770 EHC458760:EHC458770 EQY458760:EQY458770 FAU458760:FAU458770 FKQ458760:FKQ458770 FUM458760:FUM458770 GEI458760:GEI458770 GOE458760:GOE458770 GYA458760:GYA458770 HHW458760:HHW458770 HRS458760:HRS458770 IBO458760:IBO458770 ILK458760:ILK458770 IVG458760:IVG458770 JFC458760:JFC458770 JOY458760:JOY458770 JYU458760:JYU458770 KIQ458760:KIQ458770 KSM458760:KSM458770 LCI458760:LCI458770 LME458760:LME458770 LWA458760:LWA458770 MFW458760:MFW458770 MPS458760:MPS458770 MZO458760:MZO458770 NJK458760:NJK458770 NTG458760:NTG458770 ODC458760:ODC458770 OMY458760:OMY458770 OWU458760:OWU458770 PGQ458760:PGQ458770 PQM458760:PQM458770 QAI458760:QAI458770 QKE458760:QKE458770 QUA458760:QUA458770 RDW458760:RDW458770 RNS458760:RNS458770 RXO458760:RXO458770 SHK458760:SHK458770 SRG458760:SRG458770 TBC458760:TBC458770 TKY458760:TKY458770 TUU458760:TUU458770 UEQ458760:UEQ458770 UOM458760:UOM458770 UYI458760:UYI458770 VIE458760:VIE458770 VSA458760:VSA458770 WBW458760:WBW458770 WLS458760:WLS458770 WVO458760:WVO458770 G524296:G524306 JC524296:JC524306 SY524296:SY524306 ACU524296:ACU524306 AMQ524296:AMQ524306 AWM524296:AWM524306 BGI524296:BGI524306 BQE524296:BQE524306 CAA524296:CAA524306 CJW524296:CJW524306 CTS524296:CTS524306 DDO524296:DDO524306 DNK524296:DNK524306 DXG524296:DXG524306 EHC524296:EHC524306 EQY524296:EQY524306 FAU524296:FAU524306 FKQ524296:FKQ524306 FUM524296:FUM524306 GEI524296:GEI524306 GOE524296:GOE524306 GYA524296:GYA524306 HHW524296:HHW524306 HRS524296:HRS524306 IBO524296:IBO524306 ILK524296:ILK524306 IVG524296:IVG524306 JFC524296:JFC524306 JOY524296:JOY524306 JYU524296:JYU524306 KIQ524296:KIQ524306 KSM524296:KSM524306 LCI524296:LCI524306 LME524296:LME524306 LWA524296:LWA524306 MFW524296:MFW524306 MPS524296:MPS524306 MZO524296:MZO524306 NJK524296:NJK524306 NTG524296:NTG524306 ODC524296:ODC524306 OMY524296:OMY524306 OWU524296:OWU524306 PGQ524296:PGQ524306 PQM524296:PQM524306 QAI524296:QAI524306 QKE524296:QKE524306 QUA524296:QUA524306 RDW524296:RDW524306 RNS524296:RNS524306 RXO524296:RXO524306 SHK524296:SHK524306 SRG524296:SRG524306 TBC524296:TBC524306 TKY524296:TKY524306 TUU524296:TUU524306 UEQ524296:UEQ524306 UOM524296:UOM524306 UYI524296:UYI524306 VIE524296:VIE524306 VSA524296:VSA524306 WBW524296:WBW524306 WLS524296:WLS524306 WVO524296:WVO524306 G589832:G589842 JC589832:JC589842 SY589832:SY589842 ACU589832:ACU589842 AMQ589832:AMQ589842 AWM589832:AWM589842 BGI589832:BGI589842 BQE589832:BQE589842 CAA589832:CAA589842 CJW589832:CJW589842 CTS589832:CTS589842 DDO589832:DDO589842 DNK589832:DNK589842 DXG589832:DXG589842 EHC589832:EHC589842 EQY589832:EQY589842 FAU589832:FAU589842 FKQ589832:FKQ589842 FUM589832:FUM589842 GEI589832:GEI589842 GOE589832:GOE589842 GYA589832:GYA589842 HHW589832:HHW589842 HRS589832:HRS589842 IBO589832:IBO589842 ILK589832:ILK589842 IVG589832:IVG589842 JFC589832:JFC589842 JOY589832:JOY589842 JYU589832:JYU589842 KIQ589832:KIQ589842 KSM589832:KSM589842 LCI589832:LCI589842 LME589832:LME589842 LWA589832:LWA589842 MFW589832:MFW589842 MPS589832:MPS589842 MZO589832:MZO589842 NJK589832:NJK589842 NTG589832:NTG589842 ODC589832:ODC589842 OMY589832:OMY589842 OWU589832:OWU589842 PGQ589832:PGQ589842 PQM589832:PQM589842 QAI589832:QAI589842 QKE589832:QKE589842 QUA589832:QUA589842 RDW589832:RDW589842 RNS589832:RNS589842 RXO589832:RXO589842 SHK589832:SHK589842 SRG589832:SRG589842 TBC589832:TBC589842 TKY589832:TKY589842 TUU589832:TUU589842 UEQ589832:UEQ589842 UOM589832:UOM589842 UYI589832:UYI589842 VIE589832:VIE589842 VSA589832:VSA589842 WBW589832:WBW589842 WLS589832:WLS589842 WVO589832:WVO589842 G655368:G655378 JC655368:JC655378 SY655368:SY655378 ACU655368:ACU655378 AMQ655368:AMQ655378 AWM655368:AWM655378 BGI655368:BGI655378 BQE655368:BQE655378 CAA655368:CAA655378 CJW655368:CJW655378 CTS655368:CTS655378 DDO655368:DDO655378 DNK655368:DNK655378 DXG655368:DXG655378 EHC655368:EHC655378 EQY655368:EQY655378 FAU655368:FAU655378 FKQ655368:FKQ655378 FUM655368:FUM655378 GEI655368:GEI655378 GOE655368:GOE655378 GYA655368:GYA655378 HHW655368:HHW655378 HRS655368:HRS655378 IBO655368:IBO655378 ILK655368:ILK655378 IVG655368:IVG655378 JFC655368:JFC655378 JOY655368:JOY655378 JYU655368:JYU655378 KIQ655368:KIQ655378 KSM655368:KSM655378 LCI655368:LCI655378 LME655368:LME655378 LWA655368:LWA655378 MFW655368:MFW655378 MPS655368:MPS655378 MZO655368:MZO655378 NJK655368:NJK655378 NTG655368:NTG655378 ODC655368:ODC655378 OMY655368:OMY655378 OWU655368:OWU655378 PGQ655368:PGQ655378 PQM655368:PQM655378 QAI655368:QAI655378 QKE655368:QKE655378 QUA655368:QUA655378 RDW655368:RDW655378 RNS655368:RNS655378 RXO655368:RXO655378 SHK655368:SHK655378 SRG655368:SRG655378 TBC655368:TBC655378 TKY655368:TKY655378 TUU655368:TUU655378 UEQ655368:UEQ655378 UOM655368:UOM655378 UYI655368:UYI655378 VIE655368:VIE655378 VSA655368:VSA655378 WBW655368:WBW655378 WLS655368:WLS655378 WVO655368:WVO655378 G720904:G720914 JC720904:JC720914 SY720904:SY720914 ACU720904:ACU720914 AMQ720904:AMQ720914 AWM720904:AWM720914 BGI720904:BGI720914 BQE720904:BQE720914 CAA720904:CAA720914 CJW720904:CJW720914 CTS720904:CTS720914 DDO720904:DDO720914 DNK720904:DNK720914 DXG720904:DXG720914 EHC720904:EHC720914 EQY720904:EQY720914 FAU720904:FAU720914 FKQ720904:FKQ720914 FUM720904:FUM720914 GEI720904:GEI720914 GOE720904:GOE720914 GYA720904:GYA720914 HHW720904:HHW720914 HRS720904:HRS720914 IBO720904:IBO720914 ILK720904:ILK720914 IVG720904:IVG720914 JFC720904:JFC720914 JOY720904:JOY720914 JYU720904:JYU720914 KIQ720904:KIQ720914 KSM720904:KSM720914 LCI720904:LCI720914 LME720904:LME720914 LWA720904:LWA720914 MFW720904:MFW720914 MPS720904:MPS720914 MZO720904:MZO720914 NJK720904:NJK720914 NTG720904:NTG720914 ODC720904:ODC720914 OMY720904:OMY720914 OWU720904:OWU720914 PGQ720904:PGQ720914 PQM720904:PQM720914 QAI720904:QAI720914 QKE720904:QKE720914 QUA720904:QUA720914 RDW720904:RDW720914 RNS720904:RNS720914 RXO720904:RXO720914 SHK720904:SHK720914 SRG720904:SRG720914 TBC720904:TBC720914 TKY720904:TKY720914 TUU720904:TUU720914 UEQ720904:UEQ720914 UOM720904:UOM720914 UYI720904:UYI720914 VIE720904:VIE720914 VSA720904:VSA720914 WBW720904:WBW720914 WLS720904:WLS720914 WVO720904:WVO720914 G786440:G786450 JC786440:JC786450 SY786440:SY786450 ACU786440:ACU786450 AMQ786440:AMQ786450 AWM786440:AWM786450 BGI786440:BGI786450 BQE786440:BQE786450 CAA786440:CAA786450 CJW786440:CJW786450 CTS786440:CTS786450 DDO786440:DDO786450 DNK786440:DNK786450 DXG786440:DXG786450 EHC786440:EHC786450 EQY786440:EQY786450 FAU786440:FAU786450 FKQ786440:FKQ786450 FUM786440:FUM786450 GEI786440:GEI786450 GOE786440:GOE786450 GYA786440:GYA786450 HHW786440:HHW786450 HRS786440:HRS786450 IBO786440:IBO786450 ILK786440:ILK786450 IVG786440:IVG786450 JFC786440:JFC786450 JOY786440:JOY786450 JYU786440:JYU786450 KIQ786440:KIQ786450 KSM786440:KSM786450 LCI786440:LCI786450 LME786440:LME786450 LWA786440:LWA786450 MFW786440:MFW786450 MPS786440:MPS786450 MZO786440:MZO786450 NJK786440:NJK786450 NTG786440:NTG786450 ODC786440:ODC786450 OMY786440:OMY786450 OWU786440:OWU786450 PGQ786440:PGQ786450 PQM786440:PQM786450 QAI786440:QAI786450 QKE786440:QKE786450 QUA786440:QUA786450 RDW786440:RDW786450 RNS786440:RNS786450 RXO786440:RXO786450 SHK786440:SHK786450 SRG786440:SRG786450 TBC786440:TBC786450 TKY786440:TKY786450 TUU786440:TUU786450 UEQ786440:UEQ786450 UOM786440:UOM786450 UYI786440:UYI786450 VIE786440:VIE786450 VSA786440:VSA786450 WBW786440:WBW786450 WLS786440:WLS786450 WVO786440:WVO786450 G851976:G851986 JC851976:JC851986 SY851976:SY851986 ACU851976:ACU851986 AMQ851976:AMQ851986 AWM851976:AWM851986 BGI851976:BGI851986 BQE851976:BQE851986 CAA851976:CAA851986 CJW851976:CJW851986 CTS851976:CTS851986 DDO851976:DDO851986 DNK851976:DNK851986 DXG851976:DXG851986 EHC851976:EHC851986 EQY851976:EQY851986 FAU851976:FAU851986 FKQ851976:FKQ851986 FUM851976:FUM851986 GEI851976:GEI851986 GOE851976:GOE851986 GYA851976:GYA851986 HHW851976:HHW851986 HRS851976:HRS851986 IBO851976:IBO851986 ILK851976:ILK851986 IVG851976:IVG851986 JFC851976:JFC851986 JOY851976:JOY851986 JYU851976:JYU851986 KIQ851976:KIQ851986 KSM851976:KSM851986 LCI851976:LCI851986 LME851976:LME851986 LWA851976:LWA851986 MFW851976:MFW851986 MPS851976:MPS851986 MZO851976:MZO851986 NJK851976:NJK851986 NTG851976:NTG851986 ODC851976:ODC851986 OMY851976:OMY851986 OWU851976:OWU851986 PGQ851976:PGQ851986 PQM851976:PQM851986 QAI851976:QAI851986 QKE851976:QKE851986 QUA851976:QUA851986 RDW851976:RDW851986 RNS851976:RNS851986 RXO851976:RXO851986 SHK851976:SHK851986 SRG851976:SRG851986 TBC851976:TBC851986 TKY851976:TKY851986 TUU851976:TUU851986 UEQ851976:UEQ851986 UOM851976:UOM851986 UYI851976:UYI851986 VIE851976:VIE851986 VSA851976:VSA851986 WBW851976:WBW851986 WLS851976:WLS851986 WVO851976:WVO851986 G917512:G917522 JC917512:JC917522 SY917512:SY917522 ACU917512:ACU917522 AMQ917512:AMQ917522 AWM917512:AWM917522 BGI917512:BGI917522 BQE917512:BQE917522 CAA917512:CAA917522 CJW917512:CJW917522 CTS917512:CTS917522 DDO917512:DDO917522 DNK917512:DNK917522 DXG917512:DXG917522 EHC917512:EHC917522 EQY917512:EQY917522 FAU917512:FAU917522 FKQ917512:FKQ917522 FUM917512:FUM917522 GEI917512:GEI917522 GOE917512:GOE917522 GYA917512:GYA917522 HHW917512:HHW917522 HRS917512:HRS917522 IBO917512:IBO917522 ILK917512:ILK917522 IVG917512:IVG917522 JFC917512:JFC917522 JOY917512:JOY917522 JYU917512:JYU917522 KIQ917512:KIQ917522 KSM917512:KSM917522 LCI917512:LCI917522 LME917512:LME917522 LWA917512:LWA917522 MFW917512:MFW917522 MPS917512:MPS917522 MZO917512:MZO917522 NJK917512:NJK917522 NTG917512:NTG917522 ODC917512:ODC917522 OMY917512:OMY917522 OWU917512:OWU917522 PGQ917512:PGQ917522 PQM917512:PQM917522 QAI917512:QAI917522 QKE917512:QKE917522 QUA917512:QUA917522 RDW917512:RDW917522 RNS917512:RNS917522 RXO917512:RXO917522 SHK917512:SHK917522 SRG917512:SRG917522 TBC917512:TBC917522 TKY917512:TKY917522 TUU917512:TUU917522 UEQ917512:UEQ917522 UOM917512:UOM917522 UYI917512:UYI917522 VIE917512:VIE917522 VSA917512:VSA917522 WBW917512:WBW917522 WLS917512:WLS917522 WVO917512:WVO917522 G983048:G983058 JC983048:JC983058 SY983048:SY983058 ACU983048:ACU983058 AMQ983048:AMQ983058 AWM983048:AWM983058 BGI983048:BGI983058 BQE983048:BQE983058 CAA983048:CAA983058 CJW983048:CJW983058 CTS983048:CTS983058 DDO983048:DDO983058 DNK983048:DNK983058 DXG983048:DXG983058 EHC983048:EHC983058 EQY983048:EQY983058 FAU983048:FAU983058 FKQ983048:FKQ983058 FUM983048:FUM983058 GEI983048:GEI983058 GOE983048:GOE983058 GYA983048:GYA983058 HHW983048:HHW983058 HRS983048:HRS983058 IBO983048:IBO983058 ILK983048:ILK983058 IVG983048:IVG983058 JFC983048:JFC983058 JOY983048:JOY983058 JYU983048:JYU983058 KIQ983048:KIQ983058 KSM983048:KSM983058 LCI983048:LCI983058 LME983048:LME983058 LWA983048:LWA983058 MFW983048:MFW983058 MPS983048:MPS983058 MZO983048:MZO983058 NJK983048:NJK983058 NTG983048:NTG983058 ODC983048:ODC983058 OMY983048:OMY983058 OWU983048:OWU983058 PGQ983048:PGQ983058 PQM983048:PQM983058 QAI983048:QAI983058 QKE983048:QKE983058 QUA983048:QUA983058 RDW983048:RDW983058 RNS983048:RNS983058 RXO983048:RXO983058 SHK983048:SHK983058 SRG983048:SRG983058 TBC983048:TBC983058 TKY983048:TKY983058 TUU983048:TUU983058 UEQ983048:UEQ983058 UOM983048:UOM983058 UYI983048:UYI983058 VIE983048:VIE983058 VSA983048:VSA983058 WBW983048:WBW983058 WLS983048:WLS983058 WVO983048:WVO983058 WVO9:WVO17 WLS9:WLS17 WBW9:WBW17 VSA9:VSA17 VIE9:VIE17 UYI9:UYI17 UOM9:UOM17 UEQ9:UEQ17 TUU9:TUU17 TKY9:TKY17 TBC9:TBC17 SRG9:SRG17 SHK9:SHK17 RXO9:RXO17 RNS9:RNS17 RDW9:RDW17 QUA9:QUA17 QKE9:QKE17 QAI9:QAI17 PQM9:PQM17 PGQ9:PGQ17 OWU9:OWU17 OMY9:OMY17 ODC9:ODC17 NTG9:NTG17 NJK9:NJK17 MZO9:MZO17 MPS9:MPS17 MFW9:MFW17 LWA9:LWA17 LME9:LME17 LCI9:LCI17 KSM9:KSM17 KIQ9:KIQ17 JYU9:JYU17 JOY9:JOY17 JFC9:JFC17 IVG9:IVG17 ILK9:ILK17 IBO9:IBO17 HRS9:HRS17 HHW9:HHW17 GYA9:GYA17 GOE9:GOE17 GEI9:GEI17 FUM9:FUM17 FKQ9:FKQ17 FAU9:FAU17 EQY9:EQY17 EHC9:EHC17 DXG9:DXG17 DNK9:DNK17 DDO9:DDO17 CTS9:CTS17 CJW9:CJW17 CAA9:CAA17 BQE9:BQE17 BGI9:BGI17 AWM9:AWM17 AMQ9:AMQ17 ACU9:ACU17 SY9:SY17 JC9:JC17 G9:G17">
      <formula1>Causa</formula1>
    </dataValidation>
    <dataValidation type="list" showInputMessage="1" showErrorMessage="1" errorTitle="Rechazado" error="Solo son validadas las opciones de la lista" sqref="BL65544:BL65559 LH65544:LH65559 VD65544:VD65559 AEZ65544:AEZ65559 AOV65544:AOV65559 AYR65544:AYR65559 BIN65544:BIN65559 BSJ65544:BSJ65559 CCF65544:CCF65559 CMB65544:CMB65559 CVX65544:CVX65559 DFT65544:DFT65559 DPP65544:DPP65559 DZL65544:DZL65559 EJH65544:EJH65559 ETD65544:ETD65559 FCZ65544:FCZ65559 FMV65544:FMV65559 FWR65544:FWR65559 GGN65544:GGN65559 GQJ65544:GQJ65559 HAF65544:HAF65559 HKB65544:HKB65559 HTX65544:HTX65559 IDT65544:IDT65559 INP65544:INP65559 IXL65544:IXL65559 JHH65544:JHH65559 JRD65544:JRD65559 KAZ65544:KAZ65559 KKV65544:KKV65559 KUR65544:KUR65559 LEN65544:LEN65559 LOJ65544:LOJ65559 LYF65544:LYF65559 MIB65544:MIB65559 MRX65544:MRX65559 NBT65544:NBT65559 NLP65544:NLP65559 NVL65544:NVL65559 OFH65544:OFH65559 OPD65544:OPD65559 OYZ65544:OYZ65559 PIV65544:PIV65559 PSR65544:PSR65559 QCN65544:QCN65559 QMJ65544:QMJ65559 QWF65544:QWF65559 RGB65544:RGB65559 RPX65544:RPX65559 RZT65544:RZT65559 SJP65544:SJP65559 STL65544:STL65559 TDH65544:TDH65559 TND65544:TND65559 TWZ65544:TWZ65559 UGV65544:UGV65559 UQR65544:UQR65559 VAN65544:VAN65559 VKJ65544:VKJ65559 VUF65544:VUF65559 WEB65544:WEB65559 WNX65544:WNX65559 WXT65544:WXT65559 BL131080:BL131095 LH131080:LH131095 VD131080:VD131095 AEZ131080:AEZ131095 AOV131080:AOV131095 AYR131080:AYR131095 BIN131080:BIN131095 BSJ131080:BSJ131095 CCF131080:CCF131095 CMB131080:CMB131095 CVX131080:CVX131095 DFT131080:DFT131095 DPP131080:DPP131095 DZL131080:DZL131095 EJH131080:EJH131095 ETD131080:ETD131095 FCZ131080:FCZ131095 FMV131080:FMV131095 FWR131080:FWR131095 GGN131080:GGN131095 GQJ131080:GQJ131095 HAF131080:HAF131095 HKB131080:HKB131095 HTX131080:HTX131095 IDT131080:IDT131095 INP131080:INP131095 IXL131080:IXL131095 JHH131080:JHH131095 JRD131080:JRD131095 KAZ131080:KAZ131095 KKV131080:KKV131095 KUR131080:KUR131095 LEN131080:LEN131095 LOJ131080:LOJ131095 LYF131080:LYF131095 MIB131080:MIB131095 MRX131080:MRX131095 NBT131080:NBT131095 NLP131080:NLP131095 NVL131080:NVL131095 OFH131080:OFH131095 OPD131080:OPD131095 OYZ131080:OYZ131095 PIV131080:PIV131095 PSR131080:PSR131095 QCN131080:QCN131095 QMJ131080:QMJ131095 QWF131080:QWF131095 RGB131080:RGB131095 RPX131080:RPX131095 RZT131080:RZT131095 SJP131080:SJP131095 STL131080:STL131095 TDH131080:TDH131095 TND131080:TND131095 TWZ131080:TWZ131095 UGV131080:UGV131095 UQR131080:UQR131095 VAN131080:VAN131095 VKJ131080:VKJ131095 VUF131080:VUF131095 WEB131080:WEB131095 WNX131080:WNX131095 WXT131080:WXT131095 BL196616:BL196631 LH196616:LH196631 VD196616:VD196631 AEZ196616:AEZ196631 AOV196616:AOV196631 AYR196616:AYR196631 BIN196616:BIN196631 BSJ196616:BSJ196631 CCF196616:CCF196631 CMB196616:CMB196631 CVX196616:CVX196631 DFT196616:DFT196631 DPP196616:DPP196631 DZL196616:DZL196631 EJH196616:EJH196631 ETD196616:ETD196631 FCZ196616:FCZ196631 FMV196616:FMV196631 FWR196616:FWR196631 GGN196616:GGN196631 GQJ196616:GQJ196631 HAF196616:HAF196631 HKB196616:HKB196631 HTX196616:HTX196631 IDT196616:IDT196631 INP196616:INP196631 IXL196616:IXL196631 JHH196616:JHH196631 JRD196616:JRD196631 KAZ196616:KAZ196631 KKV196616:KKV196631 KUR196616:KUR196631 LEN196616:LEN196631 LOJ196616:LOJ196631 LYF196616:LYF196631 MIB196616:MIB196631 MRX196616:MRX196631 NBT196616:NBT196631 NLP196616:NLP196631 NVL196616:NVL196631 OFH196616:OFH196631 OPD196616:OPD196631 OYZ196616:OYZ196631 PIV196616:PIV196631 PSR196616:PSR196631 QCN196616:QCN196631 QMJ196616:QMJ196631 QWF196616:QWF196631 RGB196616:RGB196631 RPX196616:RPX196631 RZT196616:RZT196631 SJP196616:SJP196631 STL196616:STL196631 TDH196616:TDH196631 TND196616:TND196631 TWZ196616:TWZ196631 UGV196616:UGV196631 UQR196616:UQR196631 VAN196616:VAN196631 VKJ196616:VKJ196631 VUF196616:VUF196631 WEB196616:WEB196631 WNX196616:WNX196631 WXT196616:WXT196631 BL262152:BL262167 LH262152:LH262167 VD262152:VD262167 AEZ262152:AEZ262167 AOV262152:AOV262167 AYR262152:AYR262167 BIN262152:BIN262167 BSJ262152:BSJ262167 CCF262152:CCF262167 CMB262152:CMB262167 CVX262152:CVX262167 DFT262152:DFT262167 DPP262152:DPP262167 DZL262152:DZL262167 EJH262152:EJH262167 ETD262152:ETD262167 FCZ262152:FCZ262167 FMV262152:FMV262167 FWR262152:FWR262167 GGN262152:GGN262167 GQJ262152:GQJ262167 HAF262152:HAF262167 HKB262152:HKB262167 HTX262152:HTX262167 IDT262152:IDT262167 INP262152:INP262167 IXL262152:IXL262167 JHH262152:JHH262167 JRD262152:JRD262167 KAZ262152:KAZ262167 KKV262152:KKV262167 KUR262152:KUR262167 LEN262152:LEN262167 LOJ262152:LOJ262167 LYF262152:LYF262167 MIB262152:MIB262167 MRX262152:MRX262167 NBT262152:NBT262167 NLP262152:NLP262167 NVL262152:NVL262167 OFH262152:OFH262167 OPD262152:OPD262167 OYZ262152:OYZ262167 PIV262152:PIV262167 PSR262152:PSR262167 QCN262152:QCN262167 QMJ262152:QMJ262167 QWF262152:QWF262167 RGB262152:RGB262167 RPX262152:RPX262167 RZT262152:RZT262167 SJP262152:SJP262167 STL262152:STL262167 TDH262152:TDH262167 TND262152:TND262167 TWZ262152:TWZ262167 UGV262152:UGV262167 UQR262152:UQR262167 VAN262152:VAN262167 VKJ262152:VKJ262167 VUF262152:VUF262167 WEB262152:WEB262167 WNX262152:WNX262167 WXT262152:WXT262167 BL327688:BL327703 LH327688:LH327703 VD327688:VD327703 AEZ327688:AEZ327703 AOV327688:AOV327703 AYR327688:AYR327703 BIN327688:BIN327703 BSJ327688:BSJ327703 CCF327688:CCF327703 CMB327688:CMB327703 CVX327688:CVX327703 DFT327688:DFT327703 DPP327688:DPP327703 DZL327688:DZL327703 EJH327688:EJH327703 ETD327688:ETD327703 FCZ327688:FCZ327703 FMV327688:FMV327703 FWR327688:FWR327703 GGN327688:GGN327703 GQJ327688:GQJ327703 HAF327688:HAF327703 HKB327688:HKB327703 HTX327688:HTX327703 IDT327688:IDT327703 INP327688:INP327703 IXL327688:IXL327703 JHH327688:JHH327703 JRD327688:JRD327703 KAZ327688:KAZ327703 KKV327688:KKV327703 KUR327688:KUR327703 LEN327688:LEN327703 LOJ327688:LOJ327703 LYF327688:LYF327703 MIB327688:MIB327703 MRX327688:MRX327703 NBT327688:NBT327703 NLP327688:NLP327703 NVL327688:NVL327703 OFH327688:OFH327703 OPD327688:OPD327703 OYZ327688:OYZ327703 PIV327688:PIV327703 PSR327688:PSR327703 QCN327688:QCN327703 QMJ327688:QMJ327703 QWF327688:QWF327703 RGB327688:RGB327703 RPX327688:RPX327703 RZT327688:RZT327703 SJP327688:SJP327703 STL327688:STL327703 TDH327688:TDH327703 TND327688:TND327703 TWZ327688:TWZ327703 UGV327688:UGV327703 UQR327688:UQR327703 VAN327688:VAN327703 VKJ327688:VKJ327703 VUF327688:VUF327703 WEB327688:WEB327703 WNX327688:WNX327703 WXT327688:WXT327703 BL393224:BL393239 LH393224:LH393239 VD393224:VD393239 AEZ393224:AEZ393239 AOV393224:AOV393239 AYR393224:AYR393239 BIN393224:BIN393239 BSJ393224:BSJ393239 CCF393224:CCF393239 CMB393224:CMB393239 CVX393224:CVX393239 DFT393224:DFT393239 DPP393224:DPP393239 DZL393224:DZL393239 EJH393224:EJH393239 ETD393224:ETD393239 FCZ393224:FCZ393239 FMV393224:FMV393239 FWR393224:FWR393239 GGN393224:GGN393239 GQJ393224:GQJ393239 HAF393224:HAF393239 HKB393224:HKB393239 HTX393224:HTX393239 IDT393224:IDT393239 INP393224:INP393239 IXL393224:IXL393239 JHH393224:JHH393239 JRD393224:JRD393239 KAZ393224:KAZ393239 KKV393224:KKV393239 KUR393224:KUR393239 LEN393224:LEN393239 LOJ393224:LOJ393239 LYF393224:LYF393239 MIB393224:MIB393239 MRX393224:MRX393239 NBT393224:NBT393239 NLP393224:NLP393239 NVL393224:NVL393239 OFH393224:OFH393239 OPD393224:OPD393239 OYZ393224:OYZ393239 PIV393224:PIV393239 PSR393224:PSR393239 QCN393224:QCN393239 QMJ393224:QMJ393239 QWF393224:QWF393239 RGB393224:RGB393239 RPX393224:RPX393239 RZT393224:RZT393239 SJP393224:SJP393239 STL393224:STL393239 TDH393224:TDH393239 TND393224:TND393239 TWZ393224:TWZ393239 UGV393224:UGV393239 UQR393224:UQR393239 VAN393224:VAN393239 VKJ393224:VKJ393239 VUF393224:VUF393239 WEB393224:WEB393239 WNX393224:WNX393239 WXT393224:WXT393239 BL458760:BL458775 LH458760:LH458775 VD458760:VD458775 AEZ458760:AEZ458775 AOV458760:AOV458775 AYR458760:AYR458775 BIN458760:BIN458775 BSJ458760:BSJ458775 CCF458760:CCF458775 CMB458760:CMB458775 CVX458760:CVX458775 DFT458760:DFT458775 DPP458760:DPP458775 DZL458760:DZL458775 EJH458760:EJH458775 ETD458760:ETD458775 FCZ458760:FCZ458775 FMV458760:FMV458775 FWR458760:FWR458775 GGN458760:GGN458775 GQJ458760:GQJ458775 HAF458760:HAF458775 HKB458760:HKB458775 HTX458760:HTX458775 IDT458760:IDT458775 INP458760:INP458775 IXL458760:IXL458775 JHH458760:JHH458775 JRD458760:JRD458775 KAZ458760:KAZ458775 KKV458760:KKV458775 KUR458760:KUR458775 LEN458760:LEN458775 LOJ458760:LOJ458775 LYF458760:LYF458775 MIB458760:MIB458775 MRX458760:MRX458775 NBT458760:NBT458775 NLP458760:NLP458775 NVL458760:NVL458775 OFH458760:OFH458775 OPD458760:OPD458775 OYZ458760:OYZ458775 PIV458760:PIV458775 PSR458760:PSR458775 QCN458760:QCN458775 QMJ458760:QMJ458775 QWF458760:QWF458775 RGB458760:RGB458775 RPX458760:RPX458775 RZT458760:RZT458775 SJP458760:SJP458775 STL458760:STL458775 TDH458760:TDH458775 TND458760:TND458775 TWZ458760:TWZ458775 UGV458760:UGV458775 UQR458760:UQR458775 VAN458760:VAN458775 VKJ458760:VKJ458775 VUF458760:VUF458775 WEB458760:WEB458775 WNX458760:WNX458775 WXT458760:WXT458775 BL524296:BL524311 LH524296:LH524311 VD524296:VD524311 AEZ524296:AEZ524311 AOV524296:AOV524311 AYR524296:AYR524311 BIN524296:BIN524311 BSJ524296:BSJ524311 CCF524296:CCF524311 CMB524296:CMB524311 CVX524296:CVX524311 DFT524296:DFT524311 DPP524296:DPP524311 DZL524296:DZL524311 EJH524296:EJH524311 ETD524296:ETD524311 FCZ524296:FCZ524311 FMV524296:FMV524311 FWR524296:FWR524311 GGN524296:GGN524311 GQJ524296:GQJ524311 HAF524296:HAF524311 HKB524296:HKB524311 HTX524296:HTX524311 IDT524296:IDT524311 INP524296:INP524311 IXL524296:IXL524311 JHH524296:JHH524311 JRD524296:JRD524311 KAZ524296:KAZ524311 KKV524296:KKV524311 KUR524296:KUR524311 LEN524296:LEN524311 LOJ524296:LOJ524311 LYF524296:LYF524311 MIB524296:MIB524311 MRX524296:MRX524311 NBT524296:NBT524311 NLP524296:NLP524311 NVL524296:NVL524311 OFH524296:OFH524311 OPD524296:OPD524311 OYZ524296:OYZ524311 PIV524296:PIV524311 PSR524296:PSR524311 QCN524296:QCN524311 QMJ524296:QMJ524311 QWF524296:QWF524311 RGB524296:RGB524311 RPX524296:RPX524311 RZT524296:RZT524311 SJP524296:SJP524311 STL524296:STL524311 TDH524296:TDH524311 TND524296:TND524311 TWZ524296:TWZ524311 UGV524296:UGV524311 UQR524296:UQR524311 VAN524296:VAN524311 VKJ524296:VKJ524311 VUF524296:VUF524311 WEB524296:WEB524311 WNX524296:WNX524311 WXT524296:WXT524311 BL589832:BL589847 LH589832:LH589847 VD589832:VD589847 AEZ589832:AEZ589847 AOV589832:AOV589847 AYR589832:AYR589847 BIN589832:BIN589847 BSJ589832:BSJ589847 CCF589832:CCF589847 CMB589832:CMB589847 CVX589832:CVX589847 DFT589832:DFT589847 DPP589832:DPP589847 DZL589832:DZL589847 EJH589832:EJH589847 ETD589832:ETD589847 FCZ589832:FCZ589847 FMV589832:FMV589847 FWR589832:FWR589847 GGN589832:GGN589847 GQJ589832:GQJ589847 HAF589832:HAF589847 HKB589832:HKB589847 HTX589832:HTX589847 IDT589832:IDT589847 INP589832:INP589847 IXL589832:IXL589847 JHH589832:JHH589847 JRD589832:JRD589847 KAZ589832:KAZ589847 KKV589832:KKV589847 KUR589832:KUR589847 LEN589832:LEN589847 LOJ589832:LOJ589847 LYF589832:LYF589847 MIB589832:MIB589847 MRX589832:MRX589847 NBT589832:NBT589847 NLP589832:NLP589847 NVL589832:NVL589847 OFH589832:OFH589847 OPD589832:OPD589847 OYZ589832:OYZ589847 PIV589832:PIV589847 PSR589832:PSR589847 QCN589832:QCN589847 QMJ589832:QMJ589847 QWF589832:QWF589847 RGB589832:RGB589847 RPX589832:RPX589847 RZT589832:RZT589847 SJP589832:SJP589847 STL589832:STL589847 TDH589832:TDH589847 TND589832:TND589847 TWZ589832:TWZ589847 UGV589832:UGV589847 UQR589832:UQR589847 VAN589832:VAN589847 VKJ589832:VKJ589847 VUF589832:VUF589847 WEB589832:WEB589847 WNX589832:WNX589847 WXT589832:WXT589847 BL655368:BL655383 LH655368:LH655383 VD655368:VD655383 AEZ655368:AEZ655383 AOV655368:AOV655383 AYR655368:AYR655383 BIN655368:BIN655383 BSJ655368:BSJ655383 CCF655368:CCF655383 CMB655368:CMB655383 CVX655368:CVX655383 DFT655368:DFT655383 DPP655368:DPP655383 DZL655368:DZL655383 EJH655368:EJH655383 ETD655368:ETD655383 FCZ655368:FCZ655383 FMV655368:FMV655383 FWR655368:FWR655383 GGN655368:GGN655383 GQJ655368:GQJ655383 HAF655368:HAF655383 HKB655368:HKB655383 HTX655368:HTX655383 IDT655368:IDT655383 INP655368:INP655383 IXL655368:IXL655383 JHH655368:JHH655383 JRD655368:JRD655383 KAZ655368:KAZ655383 KKV655368:KKV655383 KUR655368:KUR655383 LEN655368:LEN655383 LOJ655368:LOJ655383 LYF655368:LYF655383 MIB655368:MIB655383 MRX655368:MRX655383 NBT655368:NBT655383 NLP655368:NLP655383 NVL655368:NVL655383 OFH655368:OFH655383 OPD655368:OPD655383 OYZ655368:OYZ655383 PIV655368:PIV655383 PSR655368:PSR655383 QCN655368:QCN655383 QMJ655368:QMJ655383 QWF655368:QWF655383 RGB655368:RGB655383 RPX655368:RPX655383 RZT655368:RZT655383 SJP655368:SJP655383 STL655368:STL655383 TDH655368:TDH655383 TND655368:TND655383 TWZ655368:TWZ655383 UGV655368:UGV655383 UQR655368:UQR655383 VAN655368:VAN655383 VKJ655368:VKJ655383 VUF655368:VUF655383 WEB655368:WEB655383 WNX655368:WNX655383 WXT655368:WXT655383 BL720904:BL720919 LH720904:LH720919 VD720904:VD720919 AEZ720904:AEZ720919 AOV720904:AOV720919 AYR720904:AYR720919 BIN720904:BIN720919 BSJ720904:BSJ720919 CCF720904:CCF720919 CMB720904:CMB720919 CVX720904:CVX720919 DFT720904:DFT720919 DPP720904:DPP720919 DZL720904:DZL720919 EJH720904:EJH720919 ETD720904:ETD720919 FCZ720904:FCZ720919 FMV720904:FMV720919 FWR720904:FWR720919 GGN720904:GGN720919 GQJ720904:GQJ720919 HAF720904:HAF720919 HKB720904:HKB720919 HTX720904:HTX720919 IDT720904:IDT720919 INP720904:INP720919 IXL720904:IXL720919 JHH720904:JHH720919 JRD720904:JRD720919 KAZ720904:KAZ720919 KKV720904:KKV720919 KUR720904:KUR720919 LEN720904:LEN720919 LOJ720904:LOJ720919 LYF720904:LYF720919 MIB720904:MIB720919 MRX720904:MRX720919 NBT720904:NBT720919 NLP720904:NLP720919 NVL720904:NVL720919 OFH720904:OFH720919 OPD720904:OPD720919 OYZ720904:OYZ720919 PIV720904:PIV720919 PSR720904:PSR720919 QCN720904:QCN720919 QMJ720904:QMJ720919 QWF720904:QWF720919 RGB720904:RGB720919 RPX720904:RPX720919 RZT720904:RZT720919 SJP720904:SJP720919 STL720904:STL720919 TDH720904:TDH720919 TND720904:TND720919 TWZ720904:TWZ720919 UGV720904:UGV720919 UQR720904:UQR720919 VAN720904:VAN720919 VKJ720904:VKJ720919 VUF720904:VUF720919 WEB720904:WEB720919 WNX720904:WNX720919 WXT720904:WXT720919 BL786440:BL786455 LH786440:LH786455 VD786440:VD786455 AEZ786440:AEZ786455 AOV786440:AOV786455 AYR786440:AYR786455 BIN786440:BIN786455 BSJ786440:BSJ786455 CCF786440:CCF786455 CMB786440:CMB786455 CVX786440:CVX786455 DFT786440:DFT786455 DPP786440:DPP786455 DZL786440:DZL786455 EJH786440:EJH786455 ETD786440:ETD786455 FCZ786440:FCZ786455 FMV786440:FMV786455 FWR786440:FWR786455 GGN786440:GGN786455 GQJ786440:GQJ786455 HAF786440:HAF786455 HKB786440:HKB786455 HTX786440:HTX786455 IDT786440:IDT786455 INP786440:INP786455 IXL786440:IXL786455 JHH786440:JHH786455 JRD786440:JRD786455 KAZ786440:KAZ786455 KKV786440:KKV786455 KUR786440:KUR786455 LEN786440:LEN786455 LOJ786440:LOJ786455 LYF786440:LYF786455 MIB786440:MIB786455 MRX786440:MRX786455 NBT786440:NBT786455 NLP786440:NLP786455 NVL786440:NVL786455 OFH786440:OFH786455 OPD786440:OPD786455 OYZ786440:OYZ786455 PIV786440:PIV786455 PSR786440:PSR786455 QCN786440:QCN786455 QMJ786440:QMJ786455 QWF786440:QWF786455 RGB786440:RGB786455 RPX786440:RPX786455 RZT786440:RZT786455 SJP786440:SJP786455 STL786440:STL786455 TDH786440:TDH786455 TND786440:TND786455 TWZ786440:TWZ786455 UGV786440:UGV786455 UQR786440:UQR786455 VAN786440:VAN786455 VKJ786440:VKJ786455 VUF786440:VUF786455 WEB786440:WEB786455 WNX786440:WNX786455 WXT786440:WXT786455 BL851976:BL851991 LH851976:LH851991 VD851976:VD851991 AEZ851976:AEZ851991 AOV851976:AOV851991 AYR851976:AYR851991 BIN851976:BIN851991 BSJ851976:BSJ851991 CCF851976:CCF851991 CMB851976:CMB851991 CVX851976:CVX851991 DFT851976:DFT851991 DPP851976:DPP851991 DZL851976:DZL851991 EJH851976:EJH851991 ETD851976:ETD851991 FCZ851976:FCZ851991 FMV851976:FMV851991 FWR851976:FWR851991 GGN851976:GGN851991 GQJ851976:GQJ851991 HAF851976:HAF851991 HKB851976:HKB851991 HTX851976:HTX851991 IDT851976:IDT851991 INP851976:INP851991 IXL851976:IXL851991 JHH851976:JHH851991 JRD851976:JRD851991 KAZ851976:KAZ851991 KKV851976:KKV851991 KUR851976:KUR851991 LEN851976:LEN851991 LOJ851976:LOJ851991 LYF851976:LYF851991 MIB851976:MIB851991 MRX851976:MRX851991 NBT851976:NBT851991 NLP851976:NLP851991 NVL851976:NVL851991 OFH851976:OFH851991 OPD851976:OPD851991 OYZ851976:OYZ851991 PIV851976:PIV851991 PSR851976:PSR851991 QCN851976:QCN851991 QMJ851976:QMJ851991 QWF851976:QWF851991 RGB851976:RGB851991 RPX851976:RPX851991 RZT851976:RZT851991 SJP851976:SJP851991 STL851976:STL851991 TDH851976:TDH851991 TND851976:TND851991 TWZ851976:TWZ851991 UGV851976:UGV851991 UQR851976:UQR851991 VAN851976:VAN851991 VKJ851976:VKJ851991 VUF851976:VUF851991 WEB851976:WEB851991 WNX851976:WNX851991 WXT851976:WXT851991 BL917512:BL917527 LH917512:LH917527 VD917512:VD917527 AEZ917512:AEZ917527 AOV917512:AOV917527 AYR917512:AYR917527 BIN917512:BIN917527 BSJ917512:BSJ917527 CCF917512:CCF917527 CMB917512:CMB917527 CVX917512:CVX917527 DFT917512:DFT917527 DPP917512:DPP917527 DZL917512:DZL917527 EJH917512:EJH917527 ETD917512:ETD917527 FCZ917512:FCZ917527 FMV917512:FMV917527 FWR917512:FWR917527 GGN917512:GGN917527 GQJ917512:GQJ917527 HAF917512:HAF917527 HKB917512:HKB917527 HTX917512:HTX917527 IDT917512:IDT917527 INP917512:INP917527 IXL917512:IXL917527 JHH917512:JHH917527 JRD917512:JRD917527 KAZ917512:KAZ917527 KKV917512:KKV917527 KUR917512:KUR917527 LEN917512:LEN917527 LOJ917512:LOJ917527 LYF917512:LYF917527 MIB917512:MIB917527 MRX917512:MRX917527 NBT917512:NBT917527 NLP917512:NLP917527 NVL917512:NVL917527 OFH917512:OFH917527 OPD917512:OPD917527 OYZ917512:OYZ917527 PIV917512:PIV917527 PSR917512:PSR917527 QCN917512:QCN917527 QMJ917512:QMJ917527 QWF917512:QWF917527 RGB917512:RGB917527 RPX917512:RPX917527 RZT917512:RZT917527 SJP917512:SJP917527 STL917512:STL917527 TDH917512:TDH917527 TND917512:TND917527 TWZ917512:TWZ917527 UGV917512:UGV917527 UQR917512:UQR917527 VAN917512:VAN917527 VKJ917512:VKJ917527 VUF917512:VUF917527 WEB917512:WEB917527 WNX917512:WNX917527 WXT917512:WXT917527 BL983048:BL983063 LH983048:LH983063 VD983048:VD983063 AEZ983048:AEZ983063 AOV983048:AOV983063 AYR983048:AYR983063 BIN983048:BIN983063 BSJ983048:BSJ983063 CCF983048:CCF983063 CMB983048:CMB983063 CVX983048:CVX983063 DFT983048:DFT983063 DPP983048:DPP983063 DZL983048:DZL983063 EJH983048:EJH983063 ETD983048:ETD983063 FCZ983048:FCZ983063 FMV983048:FMV983063 FWR983048:FWR983063 GGN983048:GGN983063 GQJ983048:GQJ983063 HAF983048:HAF983063 HKB983048:HKB983063 HTX983048:HTX983063 IDT983048:IDT983063 INP983048:INP983063 IXL983048:IXL983063 JHH983048:JHH983063 JRD983048:JRD983063 KAZ983048:KAZ983063 KKV983048:KKV983063 KUR983048:KUR983063 LEN983048:LEN983063 LOJ983048:LOJ983063 LYF983048:LYF983063 MIB983048:MIB983063 MRX983048:MRX983063 NBT983048:NBT983063 NLP983048:NLP983063 NVL983048:NVL983063 OFH983048:OFH983063 OPD983048:OPD983063 OYZ983048:OYZ983063 PIV983048:PIV983063 PSR983048:PSR983063 QCN983048:QCN983063 QMJ983048:QMJ983063 QWF983048:QWF983063 RGB983048:RGB983063 RPX983048:RPX983063 RZT983048:RZT983063 SJP983048:SJP983063 STL983048:STL983063 TDH983048:TDH983063 TND983048:TND983063 TWZ983048:TWZ983063 UGV983048:UGV983063 UQR983048:UQR983063 VAN983048:VAN983063 VKJ983048:VKJ983063 VUF983048:VUF983063 WEB983048:WEB983063 WNX983048:WNX983063 WXT983048:WXT983063 BL9:BL22 LH9:LH22 VD9:VD22 AEZ9:AEZ22 AOV9:AOV22 AYR9:AYR22 BIN9:BIN22 BSJ9:BSJ22 CCF9:CCF22 CMB9:CMB22 CVX9:CVX22 DFT9:DFT22 DPP9:DPP22 DZL9:DZL22 EJH9:EJH22 ETD9:ETD22 FCZ9:FCZ22 FMV9:FMV22 FWR9:FWR22 GGN9:GGN22 GQJ9:GQJ22 HAF9:HAF22 HKB9:HKB22 HTX9:HTX22 IDT9:IDT22 INP9:INP22 IXL9:IXL22 JHH9:JHH22 JRD9:JRD22 KAZ9:KAZ22 KKV9:KKV22 KUR9:KUR22 LEN9:LEN22 LOJ9:LOJ22 LYF9:LYF22 MIB9:MIB22 MRX9:MRX22 NBT9:NBT22 NLP9:NLP22 NVL9:NVL22 OFH9:OFH22 OPD9:OPD22 OYZ9:OYZ22 PIV9:PIV22 PSR9:PSR22 QCN9:QCN22 QMJ9:QMJ22 QWF9:QWF22 RGB9:RGB22 RPX9:RPX22 RZT9:RZT22 SJP9:SJP22 STL9:STL22 TDH9:TDH22 TND9:TND22 TWZ9:TWZ22 UGV9:UGV22 UQR9:UQR22 VAN9:VAN22 VKJ9:VKJ22 VUF9:VUF22 WEB9:WEB22 WNX9:WNX22 WXT9:WXT22">
      <formula1>Oportunidad</formula1>
    </dataValidation>
    <dataValidation type="list" showInputMessage="1" showErrorMessage="1" errorTitle="Rechazado" error="Solo son validadas las opciones de la lista" sqref="BN65544:BN65559 LJ65544:LJ65559 VF65544:VF65559 AFB65544:AFB65559 AOX65544:AOX65559 AYT65544:AYT65559 BIP65544:BIP65559 BSL65544:BSL65559 CCH65544:CCH65559 CMD65544:CMD65559 CVZ65544:CVZ65559 DFV65544:DFV65559 DPR65544:DPR65559 DZN65544:DZN65559 EJJ65544:EJJ65559 ETF65544:ETF65559 FDB65544:FDB65559 FMX65544:FMX65559 FWT65544:FWT65559 GGP65544:GGP65559 GQL65544:GQL65559 HAH65544:HAH65559 HKD65544:HKD65559 HTZ65544:HTZ65559 IDV65544:IDV65559 INR65544:INR65559 IXN65544:IXN65559 JHJ65544:JHJ65559 JRF65544:JRF65559 KBB65544:KBB65559 KKX65544:KKX65559 KUT65544:KUT65559 LEP65544:LEP65559 LOL65544:LOL65559 LYH65544:LYH65559 MID65544:MID65559 MRZ65544:MRZ65559 NBV65544:NBV65559 NLR65544:NLR65559 NVN65544:NVN65559 OFJ65544:OFJ65559 OPF65544:OPF65559 OZB65544:OZB65559 PIX65544:PIX65559 PST65544:PST65559 QCP65544:QCP65559 QML65544:QML65559 QWH65544:QWH65559 RGD65544:RGD65559 RPZ65544:RPZ65559 RZV65544:RZV65559 SJR65544:SJR65559 STN65544:STN65559 TDJ65544:TDJ65559 TNF65544:TNF65559 TXB65544:TXB65559 UGX65544:UGX65559 UQT65544:UQT65559 VAP65544:VAP65559 VKL65544:VKL65559 VUH65544:VUH65559 WED65544:WED65559 WNZ65544:WNZ65559 WXV65544:WXV65559 BN131080:BN131095 LJ131080:LJ131095 VF131080:VF131095 AFB131080:AFB131095 AOX131080:AOX131095 AYT131080:AYT131095 BIP131080:BIP131095 BSL131080:BSL131095 CCH131080:CCH131095 CMD131080:CMD131095 CVZ131080:CVZ131095 DFV131080:DFV131095 DPR131080:DPR131095 DZN131080:DZN131095 EJJ131080:EJJ131095 ETF131080:ETF131095 FDB131080:FDB131095 FMX131080:FMX131095 FWT131080:FWT131095 GGP131080:GGP131095 GQL131080:GQL131095 HAH131080:HAH131095 HKD131080:HKD131095 HTZ131080:HTZ131095 IDV131080:IDV131095 INR131080:INR131095 IXN131080:IXN131095 JHJ131080:JHJ131095 JRF131080:JRF131095 KBB131080:KBB131095 KKX131080:KKX131095 KUT131080:KUT131095 LEP131080:LEP131095 LOL131080:LOL131095 LYH131080:LYH131095 MID131080:MID131095 MRZ131080:MRZ131095 NBV131080:NBV131095 NLR131080:NLR131095 NVN131080:NVN131095 OFJ131080:OFJ131095 OPF131080:OPF131095 OZB131080:OZB131095 PIX131080:PIX131095 PST131080:PST131095 QCP131080:QCP131095 QML131080:QML131095 QWH131080:QWH131095 RGD131080:RGD131095 RPZ131080:RPZ131095 RZV131080:RZV131095 SJR131080:SJR131095 STN131080:STN131095 TDJ131080:TDJ131095 TNF131080:TNF131095 TXB131080:TXB131095 UGX131080:UGX131095 UQT131080:UQT131095 VAP131080:VAP131095 VKL131080:VKL131095 VUH131080:VUH131095 WED131080:WED131095 WNZ131080:WNZ131095 WXV131080:WXV131095 BN196616:BN196631 LJ196616:LJ196631 VF196616:VF196631 AFB196616:AFB196631 AOX196616:AOX196631 AYT196616:AYT196631 BIP196616:BIP196631 BSL196616:BSL196631 CCH196616:CCH196631 CMD196616:CMD196631 CVZ196616:CVZ196631 DFV196616:DFV196631 DPR196616:DPR196631 DZN196616:DZN196631 EJJ196616:EJJ196631 ETF196616:ETF196631 FDB196616:FDB196631 FMX196616:FMX196631 FWT196616:FWT196631 GGP196616:GGP196631 GQL196616:GQL196631 HAH196616:HAH196631 HKD196616:HKD196631 HTZ196616:HTZ196631 IDV196616:IDV196631 INR196616:INR196631 IXN196616:IXN196631 JHJ196616:JHJ196631 JRF196616:JRF196631 KBB196616:KBB196631 KKX196616:KKX196631 KUT196616:KUT196631 LEP196616:LEP196631 LOL196616:LOL196631 LYH196616:LYH196631 MID196616:MID196631 MRZ196616:MRZ196631 NBV196616:NBV196631 NLR196616:NLR196631 NVN196616:NVN196631 OFJ196616:OFJ196631 OPF196616:OPF196631 OZB196616:OZB196631 PIX196616:PIX196631 PST196616:PST196631 QCP196616:QCP196631 QML196616:QML196631 QWH196616:QWH196631 RGD196616:RGD196631 RPZ196616:RPZ196631 RZV196616:RZV196631 SJR196616:SJR196631 STN196616:STN196631 TDJ196616:TDJ196631 TNF196616:TNF196631 TXB196616:TXB196631 UGX196616:UGX196631 UQT196616:UQT196631 VAP196616:VAP196631 VKL196616:VKL196631 VUH196616:VUH196631 WED196616:WED196631 WNZ196616:WNZ196631 WXV196616:WXV196631 BN262152:BN262167 LJ262152:LJ262167 VF262152:VF262167 AFB262152:AFB262167 AOX262152:AOX262167 AYT262152:AYT262167 BIP262152:BIP262167 BSL262152:BSL262167 CCH262152:CCH262167 CMD262152:CMD262167 CVZ262152:CVZ262167 DFV262152:DFV262167 DPR262152:DPR262167 DZN262152:DZN262167 EJJ262152:EJJ262167 ETF262152:ETF262167 FDB262152:FDB262167 FMX262152:FMX262167 FWT262152:FWT262167 GGP262152:GGP262167 GQL262152:GQL262167 HAH262152:HAH262167 HKD262152:HKD262167 HTZ262152:HTZ262167 IDV262152:IDV262167 INR262152:INR262167 IXN262152:IXN262167 JHJ262152:JHJ262167 JRF262152:JRF262167 KBB262152:KBB262167 KKX262152:KKX262167 KUT262152:KUT262167 LEP262152:LEP262167 LOL262152:LOL262167 LYH262152:LYH262167 MID262152:MID262167 MRZ262152:MRZ262167 NBV262152:NBV262167 NLR262152:NLR262167 NVN262152:NVN262167 OFJ262152:OFJ262167 OPF262152:OPF262167 OZB262152:OZB262167 PIX262152:PIX262167 PST262152:PST262167 QCP262152:QCP262167 QML262152:QML262167 QWH262152:QWH262167 RGD262152:RGD262167 RPZ262152:RPZ262167 RZV262152:RZV262167 SJR262152:SJR262167 STN262152:STN262167 TDJ262152:TDJ262167 TNF262152:TNF262167 TXB262152:TXB262167 UGX262152:UGX262167 UQT262152:UQT262167 VAP262152:VAP262167 VKL262152:VKL262167 VUH262152:VUH262167 WED262152:WED262167 WNZ262152:WNZ262167 WXV262152:WXV262167 BN327688:BN327703 LJ327688:LJ327703 VF327688:VF327703 AFB327688:AFB327703 AOX327688:AOX327703 AYT327688:AYT327703 BIP327688:BIP327703 BSL327688:BSL327703 CCH327688:CCH327703 CMD327688:CMD327703 CVZ327688:CVZ327703 DFV327688:DFV327703 DPR327688:DPR327703 DZN327688:DZN327703 EJJ327688:EJJ327703 ETF327688:ETF327703 FDB327688:FDB327703 FMX327688:FMX327703 FWT327688:FWT327703 GGP327688:GGP327703 GQL327688:GQL327703 HAH327688:HAH327703 HKD327688:HKD327703 HTZ327688:HTZ327703 IDV327688:IDV327703 INR327688:INR327703 IXN327688:IXN327703 JHJ327688:JHJ327703 JRF327688:JRF327703 KBB327688:KBB327703 KKX327688:KKX327703 KUT327688:KUT327703 LEP327688:LEP327703 LOL327688:LOL327703 LYH327688:LYH327703 MID327688:MID327703 MRZ327688:MRZ327703 NBV327688:NBV327703 NLR327688:NLR327703 NVN327688:NVN327703 OFJ327688:OFJ327703 OPF327688:OPF327703 OZB327688:OZB327703 PIX327688:PIX327703 PST327688:PST327703 QCP327688:QCP327703 QML327688:QML327703 QWH327688:QWH327703 RGD327688:RGD327703 RPZ327688:RPZ327703 RZV327688:RZV327703 SJR327688:SJR327703 STN327688:STN327703 TDJ327688:TDJ327703 TNF327688:TNF327703 TXB327688:TXB327703 UGX327688:UGX327703 UQT327688:UQT327703 VAP327688:VAP327703 VKL327688:VKL327703 VUH327688:VUH327703 WED327688:WED327703 WNZ327688:WNZ327703 WXV327688:WXV327703 BN393224:BN393239 LJ393224:LJ393239 VF393224:VF393239 AFB393224:AFB393239 AOX393224:AOX393239 AYT393224:AYT393239 BIP393224:BIP393239 BSL393224:BSL393239 CCH393224:CCH393239 CMD393224:CMD393239 CVZ393224:CVZ393239 DFV393224:DFV393239 DPR393224:DPR393239 DZN393224:DZN393239 EJJ393224:EJJ393239 ETF393224:ETF393239 FDB393224:FDB393239 FMX393224:FMX393239 FWT393224:FWT393239 GGP393224:GGP393239 GQL393224:GQL393239 HAH393224:HAH393239 HKD393224:HKD393239 HTZ393224:HTZ393239 IDV393224:IDV393239 INR393224:INR393239 IXN393224:IXN393239 JHJ393224:JHJ393239 JRF393224:JRF393239 KBB393224:KBB393239 KKX393224:KKX393239 KUT393224:KUT393239 LEP393224:LEP393239 LOL393224:LOL393239 LYH393224:LYH393239 MID393224:MID393239 MRZ393224:MRZ393239 NBV393224:NBV393239 NLR393224:NLR393239 NVN393224:NVN393239 OFJ393224:OFJ393239 OPF393224:OPF393239 OZB393224:OZB393239 PIX393224:PIX393239 PST393224:PST393239 QCP393224:QCP393239 QML393224:QML393239 QWH393224:QWH393239 RGD393224:RGD393239 RPZ393224:RPZ393239 RZV393224:RZV393239 SJR393224:SJR393239 STN393224:STN393239 TDJ393224:TDJ393239 TNF393224:TNF393239 TXB393224:TXB393239 UGX393224:UGX393239 UQT393224:UQT393239 VAP393224:VAP393239 VKL393224:VKL393239 VUH393224:VUH393239 WED393224:WED393239 WNZ393224:WNZ393239 WXV393224:WXV393239 BN458760:BN458775 LJ458760:LJ458775 VF458760:VF458775 AFB458760:AFB458775 AOX458760:AOX458775 AYT458760:AYT458775 BIP458760:BIP458775 BSL458760:BSL458775 CCH458760:CCH458775 CMD458760:CMD458775 CVZ458760:CVZ458775 DFV458760:DFV458775 DPR458760:DPR458775 DZN458760:DZN458775 EJJ458760:EJJ458775 ETF458760:ETF458775 FDB458760:FDB458775 FMX458760:FMX458775 FWT458760:FWT458775 GGP458760:GGP458775 GQL458760:GQL458775 HAH458760:HAH458775 HKD458760:HKD458775 HTZ458760:HTZ458775 IDV458760:IDV458775 INR458760:INR458775 IXN458760:IXN458775 JHJ458760:JHJ458775 JRF458760:JRF458775 KBB458760:KBB458775 KKX458760:KKX458775 KUT458760:KUT458775 LEP458760:LEP458775 LOL458760:LOL458775 LYH458760:LYH458775 MID458760:MID458775 MRZ458760:MRZ458775 NBV458760:NBV458775 NLR458760:NLR458775 NVN458760:NVN458775 OFJ458760:OFJ458775 OPF458760:OPF458775 OZB458760:OZB458775 PIX458760:PIX458775 PST458760:PST458775 QCP458760:QCP458775 QML458760:QML458775 QWH458760:QWH458775 RGD458760:RGD458775 RPZ458760:RPZ458775 RZV458760:RZV458775 SJR458760:SJR458775 STN458760:STN458775 TDJ458760:TDJ458775 TNF458760:TNF458775 TXB458760:TXB458775 UGX458760:UGX458775 UQT458760:UQT458775 VAP458760:VAP458775 VKL458760:VKL458775 VUH458760:VUH458775 WED458760:WED458775 WNZ458760:WNZ458775 WXV458760:WXV458775 BN524296:BN524311 LJ524296:LJ524311 VF524296:VF524311 AFB524296:AFB524311 AOX524296:AOX524311 AYT524296:AYT524311 BIP524296:BIP524311 BSL524296:BSL524311 CCH524296:CCH524311 CMD524296:CMD524311 CVZ524296:CVZ524311 DFV524296:DFV524311 DPR524296:DPR524311 DZN524296:DZN524311 EJJ524296:EJJ524311 ETF524296:ETF524311 FDB524296:FDB524311 FMX524296:FMX524311 FWT524296:FWT524311 GGP524296:GGP524311 GQL524296:GQL524311 HAH524296:HAH524311 HKD524296:HKD524311 HTZ524296:HTZ524311 IDV524296:IDV524311 INR524296:INR524311 IXN524296:IXN524311 JHJ524296:JHJ524311 JRF524296:JRF524311 KBB524296:KBB524311 KKX524296:KKX524311 KUT524296:KUT524311 LEP524296:LEP524311 LOL524296:LOL524311 LYH524296:LYH524311 MID524296:MID524311 MRZ524296:MRZ524311 NBV524296:NBV524311 NLR524296:NLR524311 NVN524296:NVN524311 OFJ524296:OFJ524311 OPF524296:OPF524311 OZB524296:OZB524311 PIX524296:PIX524311 PST524296:PST524311 QCP524296:QCP524311 QML524296:QML524311 QWH524296:QWH524311 RGD524296:RGD524311 RPZ524296:RPZ524311 RZV524296:RZV524311 SJR524296:SJR524311 STN524296:STN524311 TDJ524296:TDJ524311 TNF524296:TNF524311 TXB524296:TXB524311 UGX524296:UGX524311 UQT524296:UQT524311 VAP524296:VAP524311 VKL524296:VKL524311 VUH524296:VUH524311 WED524296:WED524311 WNZ524296:WNZ524311 WXV524296:WXV524311 BN589832:BN589847 LJ589832:LJ589847 VF589832:VF589847 AFB589832:AFB589847 AOX589832:AOX589847 AYT589832:AYT589847 BIP589832:BIP589847 BSL589832:BSL589847 CCH589832:CCH589847 CMD589832:CMD589847 CVZ589832:CVZ589847 DFV589832:DFV589847 DPR589832:DPR589847 DZN589832:DZN589847 EJJ589832:EJJ589847 ETF589832:ETF589847 FDB589832:FDB589847 FMX589832:FMX589847 FWT589832:FWT589847 GGP589832:GGP589847 GQL589832:GQL589847 HAH589832:HAH589847 HKD589832:HKD589847 HTZ589832:HTZ589847 IDV589832:IDV589847 INR589832:INR589847 IXN589832:IXN589847 JHJ589832:JHJ589847 JRF589832:JRF589847 KBB589832:KBB589847 KKX589832:KKX589847 KUT589832:KUT589847 LEP589832:LEP589847 LOL589832:LOL589847 LYH589832:LYH589847 MID589832:MID589847 MRZ589832:MRZ589847 NBV589832:NBV589847 NLR589832:NLR589847 NVN589832:NVN589847 OFJ589832:OFJ589847 OPF589832:OPF589847 OZB589832:OZB589847 PIX589832:PIX589847 PST589832:PST589847 QCP589832:QCP589847 QML589832:QML589847 QWH589832:QWH589847 RGD589832:RGD589847 RPZ589832:RPZ589847 RZV589832:RZV589847 SJR589832:SJR589847 STN589832:STN589847 TDJ589832:TDJ589847 TNF589832:TNF589847 TXB589832:TXB589847 UGX589832:UGX589847 UQT589832:UQT589847 VAP589832:VAP589847 VKL589832:VKL589847 VUH589832:VUH589847 WED589832:WED589847 WNZ589832:WNZ589847 WXV589832:WXV589847 BN655368:BN655383 LJ655368:LJ655383 VF655368:VF655383 AFB655368:AFB655383 AOX655368:AOX655383 AYT655368:AYT655383 BIP655368:BIP655383 BSL655368:BSL655383 CCH655368:CCH655383 CMD655368:CMD655383 CVZ655368:CVZ655383 DFV655368:DFV655383 DPR655368:DPR655383 DZN655368:DZN655383 EJJ655368:EJJ655383 ETF655368:ETF655383 FDB655368:FDB655383 FMX655368:FMX655383 FWT655368:FWT655383 GGP655368:GGP655383 GQL655368:GQL655383 HAH655368:HAH655383 HKD655368:HKD655383 HTZ655368:HTZ655383 IDV655368:IDV655383 INR655368:INR655383 IXN655368:IXN655383 JHJ655368:JHJ655383 JRF655368:JRF655383 KBB655368:KBB655383 KKX655368:KKX655383 KUT655368:KUT655383 LEP655368:LEP655383 LOL655368:LOL655383 LYH655368:LYH655383 MID655368:MID655383 MRZ655368:MRZ655383 NBV655368:NBV655383 NLR655368:NLR655383 NVN655368:NVN655383 OFJ655368:OFJ655383 OPF655368:OPF655383 OZB655368:OZB655383 PIX655368:PIX655383 PST655368:PST655383 QCP655368:QCP655383 QML655368:QML655383 QWH655368:QWH655383 RGD655368:RGD655383 RPZ655368:RPZ655383 RZV655368:RZV655383 SJR655368:SJR655383 STN655368:STN655383 TDJ655368:TDJ655383 TNF655368:TNF655383 TXB655368:TXB655383 UGX655368:UGX655383 UQT655368:UQT655383 VAP655368:VAP655383 VKL655368:VKL655383 VUH655368:VUH655383 WED655368:WED655383 WNZ655368:WNZ655383 WXV655368:WXV655383 BN720904:BN720919 LJ720904:LJ720919 VF720904:VF720919 AFB720904:AFB720919 AOX720904:AOX720919 AYT720904:AYT720919 BIP720904:BIP720919 BSL720904:BSL720919 CCH720904:CCH720919 CMD720904:CMD720919 CVZ720904:CVZ720919 DFV720904:DFV720919 DPR720904:DPR720919 DZN720904:DZN720919 EJJ720904:EJJ720919 ETF720904:ETF720919 FDB720904:FDB720919 FMX720904:FMX720919 FWT720904:FWT720919 GGP720904:GGP720919 GQL720904:GQL720919 HAH720904:HAH720919 HKD720904:HKD720919 HTZ720904:HTZ720919 IDV720904:IDV720919 INR720904:INR720919 IXN720904:IXN720919 JHJ720904:JHJ720919 JRF720904:JRF720919 KBB720904:KBB720919 KKX720904:KKX720919 KUT720904:KUT720919 LEP720904:LEP720919 LOL720904:LOL720919 LYH720904:LYH720919 MID720904:MID720919 MRZ720904:MRZ720919 NBV720904:NBV720919 NLR720904:NLR720919 NVN720904:NVN720919 OFJ720904:OFJ720919 OPF720904:OPF720919 OZB720904:OZB720919 PIX720904:PIX720919 PST720904:PST720919 QCP720904:QCP720919 QML720904:QML720919 QWH720904:QWH720919 RGD720904:RGD720919 RPZ720904:RPZ720919 RZV720904:RZV720919 SJR720904:SJR720919 STN720904:STN720919 TDJ720904:TDJ720919 TNF720904:TNF720919 TXB720904:TXB720919 UGX720904:UGX720919 UQT720904:UQT720919 VAP720904:VAP720919 VKL720904:VKL720919 VUH720904:VUH720919 WED720904:WED720919 WNZ720904:WNZ720919 WXV720904:WXV720919 BN786440:BN786455 LJ786440:LJ786455 VF786440:VF786455 AFB786440:AFB786455 AOX786440:AOX786455 AYT786440:AYT786455 BIP786440:BIP786455 BSL786440:BSL786455 CCH786440:CCH786455 CMD786440:CMD786455 CVZ786440:CVZ786455 DFV786440:DFV786455 DPR786440:DPR786455 DZN786440:DZN786455 EJJ786440:EJJ786455 ETF786440:ETF786455 FDB786440:FDB786455 FMX786440:FMX786455 FWT786440:FWT786455 GGP786440:GGP786455 GQL786440:GQL786455 HAH786440:HAH786455 HKD786440:HKD786455 HTZ786440:HTZ786455 IDV786440:IDV786455 INR786440:INR786455 IXN786440:IXN786455 JHJ786440:JHJ786455 JRF786440:JRF786455 KBB786440:KBB786455 KKX786440:KKX786455 KUT786440:KUT786455 LEP786440:LEP786455 LOL786440:LOL786455 LYH786440:LYH786455 MID786440:MID786455 MRZ786440:MRZ786455 NBV786440:NBV786455 NLR786440:NLR786455 NVN786440:NVN786455 OFJ786440:OFJ786455 OPF786440:OPF786455 OZB786440:OZB786455 PIX786440:PIX786455 PST786440:PST786455 QCP786440:QCP786455 QML786440:QML786455 QWH786440:QWH786455 RGD786440:RGD786455 RPZ786440:RPZ786455 RZV786440:RZV786455 SJR786440:SJR786455 STN786440:STN786455 TDJ786440:TDJ786455 TNF786440:TNF786455 TXB786440:TXB786455 UGX786440:UGX786455 UQT786440:UQT786455 VAP786440:VAP786455 VKL786440:VKL786455 VUH786440:VUH786455 WED786440:WED786455 WNZ786440:WNZ786455 WXV786440:WXV786455 BN851976:BN851991 LJ851976:LJ851991 VF851976:VF851991 AFB851976:AFB851991 AOX851976:AOX851991 AYT851976:AYT851991 BIP851976:BIP851991 BSL851976:BSL851991 CCH851976:CCH851991 CMD851976:CMD851991 CVZ851976:CVZ851991 DFV851976:DFV851991 DPR851976:DPR851991 DZN851976:DZN851991 EJJ851976:EJJ851991 ETF851976:ETF851991 FDB851976:FDB851991 FMX851976:FMX851991 FWT851976:FWT851991 GGP851976:GGP851991 GQL851976:GQL851991 HAH851976:HAH851991 HKD851976:HKD851991 HTZ851976:HTZ851991 IDV851976:IDV851991 INR851976:INR851991 IXN851976:IXN851991 JHJ851976:JHJ851991 JRF851976:JRF851991 KBB851976:KBB851991 KKX851976:KKX851991 KUT851976:KUT851991 LEP851976:LEP851991 LOL851976:LOL851991 LYH851976:LYH851991 MID851976:MID851991 MRZ851976:MRZ851991 NBV851976:NBV851991 NLR851976:NLR851991 NVN851976:NVN851991 OFJ851976:OFJ851991 OPF851976:OPF851991 OZB851976:OZB851991 PIX851976:PIX851991 PST851976:PST851991 QCP851976:QCP851991 QML851976:QML851991 QWH851976:QWH851991 RGD851976:RGD851991 RPZ851976:RPZ851991 RZV851976:RZV851991 SJR851976:SJR851991 STN851976:STN851991 TDJ851976:TDJ851991 TNF851976:TNF851991 TXB851976:TXB851991 UGX851976:UGX851991 UQT851976:UQT851991 VAP851976:VAP851991 VKL851976:VKL851991 VUH851976:VUH851991 WED851976:WED851991 WNZ851976:WNZ851991 WXV851976:WXV851991 BN917512:BN917527 LJ917512:LJ917527 VF917512:VF917527 AFB917512:AFB917527 AOX917512:AOX917527 AYT917512:AYT917527 BIP917512:BIP917527 BSL917512:BSL917527 CCH917512:CCH917527 CMD917512:CMD917527 CVZ917512:CVZ917527 DFV917512:DFV917527 DPR917512:DPR917527 DZN917512:DZN917527 EJJ917512:EJJ917527 ETF917512:ETF917527 FDB917512:FDB917527 FMX917512:FMX917527 FWT917512:FWT917527 GGP917512:GGP917527 GQL917512:GQL917527 HAH917512:HAH917527 HKD917512:HKD917527 HTZ917512:HTZ917527 IDV917512:IDV917527 INR917512:INR917527 IXN917512:IXN917527 JHJ917512:JHJ917527 JRF917512:JRF917527 KBB917512:KBB917527 KKX917512:KKX917527 KUT917512:KUT917527 LEP917512:LEP917527 LOL917512:LOL917527 LYH917512:LYH917527 MID917512:MID917527 MRZ917512:MRZ917527 NBV917512:NBV917527 NLR917512:NLR917527 NVN917512:NVN917527 OFJ917512:OFJ917527 OPF917512:OPF917527 OZB917512:OZB917527 PIX917512:PIX917527 PST917512:PST917527 QCP917512:QCP917527 QML917512:QML917527 QWH917512:QWH917527 RGD917512:RGD917527 RPZ917512:RPZ917527 RZV917512:RZV917527 SJR917512:SJR917527 STN917512:STN917527 TDJ917512:TDJ917527 TNF917512:TNF917527 TXB917512:TXB917527 UGX917512:UGX917527 UQT917512:UQT917527 VAP917512:VAP917527 VKL917512:VKL917527 VUH917512:VUH917527 WED917512:WED917527 WNZ917512:WNZ917527 WXV917512:WXV917527 BN983048:BN983063 LJ983048:LJ983063 VF983048:VF983063 AFB983048:AFB983063 AOX983048:AOX983063 AYT983048:AYT983063 BIP983048:BIP983063 BSL983048:BSL983063 CCH983048:CCH983063 CMD983048:CMD983063 CVZ983048:CVZ983063 DFV983048:DFV983063 DPR983048:DPR983063 DZN983048:DZN983063 EJJ983048:EJJ983063 ETF983048:ETF983063 FDB983048:FDB983063 FMX983048:FMX983063 FWT983048:FWT983063 GGP983048:GGP983063 GQL983048:GQL983063 HAH983048:HAH983063 HKD983048:HKD983063 HTZ983048:HTZ983063 IDV983048:IDV983063 INR983048:INR983063 IXN983048:IXN983063 JHJ983048:JHJ983063 JRF983048:JRF983063 KBB983048:KBB983063 KKX983048:KKX983063 KUT983048:KUT983063 LEP983048:LEP983063 LOL983048:LOL983063 LYH983048:LYH983063 MID983048:MID983063 MRZ983048:MRZ983063 NBV983048:NBV983063 NLR983048:NLR983063 NVN983048:NVN983063 OFJ983048:OFJ983063 OPF983048:OPF983063 OZB983048:OZB983063 PIX983048:PIX983063 PST983048:PST983063 QCP983048:QCP983063 QML983048:QML983063 QWH983048:QWH983063 RGD983048:RGD983063 RPZ983048:RPZ983063 RZV983048:RZV983063 SJR983048:SJR983063 STN983048:STN983063 TDJ983048:TDJ983063 TNF983048:TNF983063 TXB983048:TXB983063 UGX983048:UGX983063 UQT983048:UQT983063 VAP983048:VAP983063 VKL983048:VKL983063 VUH983048:VUH983063 WED983048:WED983063 WNZ983048:WNZ983063 WXV983048:WXV983063 BN9:BN22 LJ9:LJ22 VF9:VF22 AFB9:AFB22 AOX9:AOX22 AYT9:AYT22 BIP9:BIP22 BSL9:BSL22 CCH9:CCH22 CMD9:CMD22 CVZ9:CVZ22 DFV9:DFV22 DPR9:DPR22 DZN9:DZN22 EJJ9:EJJ22 ETF9:ETF22 FDB9:FDB22 FMX9:FMX22 FWT9:FWT22 GGP9:GGP22 GQL9:GQL22 HAH9:HAH22 HKD9:HKD22 HTZ9:HTZ22 IDV9:IDV22 INR9:INR22 IXN9:IXN22 JHJ9:JHJ22 JRF9:JRF22 KBB9:KBB22 KKX9:KKX22 KUT9:KUT22 LEP9:LEP22 LOL9:LOL22 LYH9:LYH22 MID9:MID22 MRZ9:MRZ22 NBV9:NBV22 NLR9:NLR22 NVN9:NVN22 OFJ9:OFJ22 OPF9:OPF22 OZB9:OZB22 PIX9:PIX22 PST9:PST22 QCP9:QCP22 QML9:QML22 QWH9:QWH22 RGD9:RGD22 RPZ9:RPZ22 RZV9:RZV22 SJR9:SJR22 STN9:STN22 TDJ9:TDJ22 TNF9:TNF22 TXB9:TXB22 UGX9:UGX22 UQT9:UQT22 VAP9:VAP22 VKL9:VKL22 VUH9:VUH22 WED9:WED22 WNZ9:WNZ22 WXV9:WXV22">
      <formula1>Efecto</formula1>
    </dataValidation>
    <dataValidation allowBlank="1" showInputMessage="1" showErrorMessage="1" error="mayor 1" sqref="BO65544:BP65559 LK65544:LL65559 VG65544:VH65559 AFC65544:AFD65559 AOY65544:AOZ65559 AYU65544:AYV65559 BIQ65544:BIR65559 BSM65544:BSN65559 CCI65544:CCJ65559 CME65544:CMF65559 CWA65544:CWB65559 DFW65544:DFX65559 DPS65544:DPT65559 DZO65544:DZP65559 EJK65544:EJL65559 ETG65544:ETH65559 FDC65544:FDD65559 FMY65544:FMZ65559 FWU65544:FWV65559 GGQ65544:GGR65559 GQM65544:GQN65559 HAI65544:HAJ65559 HKE65544:HKF65559 HUA65544:HUB65559 IDW65544:IDX65559 INS65544:INT65559 IXO65544:IXP65559 JHK65544:JHL65559 JRG65544:JRH65559 KBC65544:KBD65559 KKY65544:KKZ65559 KUU65544:KUV65559 LEQ65544:LER65559 LOM65544:LON65559 LYI65544:LYJ65559 MIE65544:MIF65559 MSA65544:MSB65559 NBW65544:NBX65559 NLS65544:NLT65559 NVO65544:NVP65559 OFK65544:OFL65559 OPG65544:OPH65559 OZC65544:OZD65559 PIY65544:PIZ65559 PSU65544:PSV65559 QCQ65544:QCR65559 QMM65544:QMN65559 QWI65544:QWJ65559 RGE65544:RGF65559 RQA65544:RQB65559 RZW65544:RZX65559 SJS65544:SJT65559 STO65544:STP65559 TDK65544:TDL65559 TNG65544:TNH65559 TXC65544:TXD65559 UGY65544:UGZ65559 UQU65544:UQV65559 VAQ65544:VAR65559 VKM65544:VKN65559 VUI65544:VUJ65559 WEE65544:WEF65559 WOA65544:WOB65559 WXW65544:WXX65559 BO131080:BP131095 LK131080:LL131095 VG131080:VH131095 AFC131080:AFD131095 AOY131080:AOZ131095 AYU131080:AYV131095 BIQ131080:BIR131095 BSM131080:BSN131095 CCI131080:CCJ131095 CME131080:CMF131095 CWA131080:CWB131095 DFW131080:DFX131095 DPS131080:DPT131095 DZO131080:DZP131095 EJK131080:EJL131095 ETG131080:ETH131095 FDC131080:FDD131095 FMY131080:FMZ131095 FWU131080:FWV131095 GGQ131080:GGR131095 GQM131080:GQN131095 HAI131080:HAJ131095 HKE131080:HKF131095 HUA131080:HUB131095 IDW131080:IDX131095 INS131080:INT131095 IXO131080:IXP131095 JHK131080:JHL131095 JRG131080:JRH131095 KBC131080:KBD131095 KKY131080:KKZ131095 KUU131080:KUV131095 LEQ131080:LER131095 LOM131080:LON131095 LYI131080:LYJ131095 MIE131080:MIF131095 MSA131080:MSB131095 NBW131080:NBX131095 NLS131080:NLT131095 NVO131080:NVP131095 OFK131080:OFL131095 OPG131080:OPH131095 OZC131080:OZD131095 PIY131080:PIZ131095 PSU131080:PSV131095 QCQ131080:QCR131095 QMM131080:QMN131095 QWI131080:QWJ131095 RGE131080:RGF131095 RQA131080:RQB131095 RZW131080:RZX131095 SJS131080:SJT131095 STO131080:STP131095 TDK131080:TDL131095 TNG131080:TNH131095 TXC131080:TXD131095 UGY131080:UGZ131095 UQU131080:UQV131095 VAQ131080:VAR131095 VKM131080:VKN131095 VUI131080:VUJ131095 WEE131080:WEF131095 WOA131080:WOB131095 WXW131080:WXX131095 BO196616:BP196631 LK196616:LL196631 VG196616:VH196631 AFC196616:AFD196631 AOY196616:AOZ196631 AYU196616:AYV196631 BIQ196616:BIR196631 BSM196616:BSN196631 CCI196616:CCJ196631 CME196616:CMF196631 CWA196616:CWB196631 DFW196616:DFX196631 DPS196616:DPT196631 DZO196616:DZP196631 EJK196616:EJL196631 ETG196616:ETH196631 FDC196616:FDD196631 FMY196616:FMZ196631 FWU196616:FWV196631 GGQ196616:GGR196631 GQM196616:GQN196631 HAI196616:HAJ196631 HKE196616:HKF196631 HUA196616:HUB196631 IDW196616:IDX196631 INS196616:INT196631 IXO196616:IXP196631 JHK196616:JHL196631 JRG196616:JRH196631 KBC196616:KBD196631 KKY196616:KKZ196631 KUU196616:KUV196631 LEQ196616:LER196631 LOM196616:LON196631 LYI196616:LYJ196631 MIE196616:MIF196631 MSA196616:MSB196631 NBW196616:NBX196631 NLS196616:NLT196631 NVO196616:NVP196631 OFK196616:OFL196631 OPG196616:OPH196631 OZC196616:OZD196631 PIY196616:PIZ196631 PSU196616:PSV196631 QCQ196616:QCR196631 QMM196616:QMN196631 QWI196616:QWJ196631 RGE196616:RGF196631 RQA196616:RQB196631 RZW196616:RZX196631 SJS196616:SJT196631 STO196616:STP196631 TDK196616:TDL196631 TNG196616:TNH196631 TXC196616:TXD196631 UGY196616:UGZ196631 UQU196616:UQV196631 VAQ196616:VAR196631 VKM196616:VKN196631 VUI196616:VUJ196631 WEE196616:WEF196631 WOA196616:WOB196631 WXW196616:WXX196631 BO262152:BP262167 LK262152:LL262167 VG262152:VH262167 AFC262152:AFD262167 AOY262152:AOZ262167 AYU262152:AYV262167 BIQ262152:BIR262167 BSM262152:BSN262167 CCI262152:CCJ262167 CME262152:CMF262167 CWA262152:CWB262167 DFW262152:DFX262167 DPS262152:DPT262167 DZO262152:DZP262167 EJK262152:EJL262167 ETG262152:ETH262167 FDC262152:FDD262167 FMY262152:FMZ262167 FWU262152:FWV262167 GGQ262152:GGR262167 GQM262152:GQN262167 HAI262152:HAJ262167 HKE262152:HKF262167 HUA262152:HUB262167 IDW262152:IDX262167 INS262152:INT262167 IXO262152:IXP262167 JHK262152:JHL262167 JRG262152:JRH262167 KBC262152:KBD262167 KKY262152:KKZ262167 KUU262152:KUV262167 LEQ262152:LER262167 LOM262152:LON262167 LYI262152:LYJ262167 MIE262152:MIF262167 MSA262152:MSB262167 NBW262152:NBX262167 NLS262152:NLT262167 NVO262152:NVP262167 OFK262152:OFL262167 OPG262152:OPH262167 OZC262152:OZD262167 PIY262152:PIZ262167 PSU262152:PSV262167 QCQ262152:QCR262167 QMM262152:QMN262167 QWI262152:QWJ262167 RGE262152:RGF262167 RQA262152:RQB262167 RZW262152:RZX262167 SJS262152:SJT262167 STO262152:STP262167 TDK262152:TDL262167 TNG262152:TNH262167 TXC262152:TXD262167 UGY262152:UGZ262167 UQU262152:UQV262167 VAQ262152:VAR262167 VKM262152:VKN262167 VUI262152:VUJ262167 WEE262152:WEF262167 WOA262152:WOB262167 WXW262152:WXX262167 BO327688:BP327703 LK327688:LL327703 VG327688:VH327703 AFC327688:AFD327703 AOY327688:AOZ327703 AYU327688:AYV327703 BIQ327688:BIR327703 BSM327688:BSN327703 CCI327688:CCJ327703 CME327688:CMF327703 CWA327688:CWB327703 DFW327688:DFX327703 DPS327688:DPT327703 DZO327688:DZP327703 EJK327688:EJL327703 ETG327688:ETH327703 FDC327688:FDD327703 FMY327688:FMZ327703 FWU327688:FWV327703 GGQ327688:GGR327703 GQM327688:GQN327703 HAI327688:HAJ327703 HKE327688:HKF327703 HUA327688:HUB327703 IDW327688:IDX327703 INS327688:INT327703 IXO327688:IXP327703 JHK327688:JHL327703 JRG327688:JRH327703 KBC327688:KBD327703 KKY327688:KKZ327703 KUU327688:KUV327703 LEQ327688:LER327703 LOM327688:LON327703 LYI327688:LYJ327703 MIE327688:MIF327703 MSA327688:MSB327703 NBW327688:NBX327703 NLS327688:NLT327703 NVO327688:NVP327703 OFK327688:OFL327703 OPG327688:OPH327703 OZC327688:OZD327703 PIY327688:PIZ327703 PSU327688:PSV327703 QCQ327688:QCR327703 QMM327688:QMN327703 QWI327688:QWJ327703 RGE327688:RGF327703 RQA327688:RQB327703 RZW327688:RZX327703 SJS327688:SJT327703 STO327688:STP327703 TDK327688:TDL327703 TNG327688:TNH327703 TXC327688:TXD327703 UGY327688:UGZ327703 UQU327688:UQV327703 VAQ327688:VAR327703 VKM327688:VKN327703 VUI327688:VUJ327703 WEE327688:WEF327703 WOA327688:WOB327703 WXW327688:WXX327703 BO393224:BP393239 LK393224:LL393239 VG393224:VH393239 AFC393224:AFD393239 AOY393224:AOZ393239 AYU393224:AYV393239 BIQ393224:BIR393239 BSM393224:BSN393239 CCI393224:CCJ393239 CME393224:CMF393239 CWA393224:CWB393239 DFW393224:DFX393239 DPS393224:DPT393239 DZO393224:DZP393239 EJK393224:EJL393239 ETG393224:ETH393239 FDC393224:FDD393239 FMY393224:FMZ393239 FWU393224:FWV393239 GGQ393224:GGR393239 GQM393224:GQN393239 HAI393224:HAJ393239 HKE393224:HKF393239 HUA393224:HUB393239 IDW393224:IDX393239 INS393224:INT393239 IXO393224:IXP393239 JHK393224:JHL393239 JRG393224:JRH393239 KBC393224:KBD393239 KKY393224:KKZ393239 KUU393224:KUV393239 LEQ393224:LER393239 LOM393224:LON393239 LYI393224:LYJ393239 MIE393224:MIF393239 MSA393224:MSB393239 NBW393224:NBX393239 NLS393224:NLT393239 NVO393224:NVP393239 OFK393224:OFL393239 OPG393224:OPH393239 OZC393224:OZD393239 PIY393224:PIZ393239 PSU393224:PSV393239 QCQ393224:QCR393239 QMM393224:QMN393239 QWI393224:QWJ393239 RGE393224:RGF393239 RQA393224:RQB393239 RZW393224:RZX393239 SJS393224:SJT393239 STO393224:STP393239 TDK393224:TDL393239 TNG393224:TNH393239 TXC393224:TXD393239 UGY393224:UGZ393239 UQU393224:UQV393239 VAQ393224:VAR393239 VKM393224:VKN393239 VUI393224:VUJ393239 WEE393224:WEF393239 WOA393224:WOB393239 WXW393224:WXX393239 BO458760:BP458775 LK458760:LL458775 VG458760:VH458775 AFC458760:AFD458775 AOY458760:AOZ458775 AYU458760:AYV458775 BIQ458760:BIR458775 BSM458760:BSN458775 CCI458760:CCJ458775 CME458760:CMF458775 CWA458760:CWB458775 DFW458760:DFX458775 DPS458760:DPT458775 DZO458760:DZP458775 EJK458760:EJL458775 ETG458760:ETH458775 FDC458760:FDD458775 FMY458760:FMZ458775 FWU458760:FWV458775 GGQ458760:GGR458775 GQM458760:GQN458775 HAI458760:HAJ458775 HKE458760:HKF458775 HUA458760:HUB458775 IDW458760:IDX458775 INS458760:INT458775 IXO458760:IXP458775 JHK458760:JHL458775 JRG458760:JRH458775 KBC458760:KBD458775 KKY458760:KKZ458775 KUU458760:KUV458775 LEQ458760:LER458775 LOM458760:LON458775 LYI458760:LYJ458775 MIE458760:MIF458775 MSA458760:MSB458775 NBW458760:NBX458775 NLS458760:NLT458775 NVO458760:NVP458775 OFK458760:OFL458775 OPG458760:OPH458775 OZC458760:OZD458775 PIY458760:PIZ458775 PSU458760:PSV458775 QCQ458760:QCR458775 QMM458760:QMN458775 QWI458760:QWJ458775 RGE458760:RGF458775 RQA458760:RQB458775 RZW458760:RZX458775 SJS458760:SJT458775 STO458760:STP458775 TDK458760:TDL458775 TNG458760:TNH458775 TXC458760:TXD458775 UGY458760:UGZ458775 UQU458760:UQV458775 VAQ458760:VAR458775 VKM458760:VKN458775 VUI458760:VUJ458775 WEE458760:WEF458775 WOA458760:WOB458775 WXW458760:WXX458775 BO524296:BP524311 LK524296:LL524311 VG524296:VH524311 AFC524296:AFD524311 AOY524296:AOZ524311 AYU524296:AYV524311 BIQ524296:BIR524311 BSM524296:BSN524311 CCI524296:CCJ524311 CME524296:CMF524311 CWA524296:CWB524311 DFW524296:DFX524311 DPS524296:DPT524311 DZO524296:DZP524311 EJK524296:EJL524311 ETG524296:ETH524311 FDC524296:FDD524311 FMY524296:FMZ524311 FWU524296:FWV524311 GGQ524296:GGR524311 GQM524296:GQN524311 HAI524296:HAJ524311 HKE524296:HKF524311 HUA524296:HUB524311 IDW524296:IDX524311 INS524296:INT524311 IXO524296:IXP524311 JHK524296:JHL524311 JRG524296:JRH524311 KBC524296:KBD524311 KKY524296:KKZ524311 KUU524296:KUV524311 LEQ524296:LER524311 LOM524296:LON524311 LYI524296:LYJ524311 MIE524296:MIF524311 MSA524296:MSB524311 NBW524296:NBX524311 NLS524296:NLT524311 NVO524296:NVP524311 OFK524296:OFL524311 OPG524296:OPH524311 OZC524296:OZD524311 PIY524296:PIZ524311 PSU524296:PSV524311 QCQ524296:QCR524311 QMM524296:QMN524311 QWI524296:QWJ524311 RGE524296:RGF524311 RQA524296:RQB524311 RZW524296:RZX524311 SJS524296:SJT524311 STO524296:STP524311 TDK524296:TDL524311 TNG524296:TNH524311 TXC524296:TXD524311 UGY524296:UGZ524311 UQU524296:UQV524311 VAQ524296:VAR524311 VKM524296:VKN524311 VUI524296:VUJ524311 WEE524296:WEF524311 WOA524296:WOB524311 WXW524296:WXX524311 BO589832:BP589847 LK589832:LL589847 VG589832:VH589847 AFC589832:AFD589847 AOY589832:AOZ589847 AYU589832:AYV589847 BIQ589832:BIR589847 BSM589832:BSN589847 CCI589832:CCJ589847 CME589832:CMF589847 CWA589832:CWB589847 DFW589832:DFX589847 DPS589832:DPT589847 DZO589832:DZP589847 EJK589832:EJL589847 ETG589832:ETH589847 FDC589832:FDD589847 FMY589832:FMZ589847 FWU589832:FWV589847 GGQ589832:GGR589847 GQM589832:GQN589847 HAI589832:HAJ589847 HKE589832:HKF589847 HUA589832:HUB589847 IDW589832:IDX589847 INS589832:INT589847 IXO589832:IXP589847 JHK589832:JHL589847 JRG589832:JRH589847 KBC589832:KBD589847 KKY589832:KKZ589847 KUU589832:KUV589847 LEQ589832:LER589847 LOM589832:LON589847 LYI589832:LYJ589847 MIE589832:MIF589847 MSA589832:MSB589847 NBW589832:NBX589847 NLS589832:NLT589847 NVO589832:NVP589847 OFK589832:OFL589847 OPG589832:OPH589847 OZC589832:OZD589847 PIY589832:PIZ589847 PSU589832:PSV589847 QCQ589832:QCR589847 QMM589832:QMN589847 QWI589832:QWJ589847 RGE589832:RGF589847 RQA589832:RQB589847 RZW589832:RZX589847 SJS589832:SJT589847 STO589832:STP589847 TDK589832:TDL589847 TNG589832:TNH589847 TXC589832:TXD589847 UGY589832:UGZ589847 UQU589832:UQV589847 VAQ589832:VAR589847 VKM589832:VKN589847 VUI589832:VUJ589847 WEE589832:WEF589847 WOA589832:WOB589847 WXW589832:WXX589847 BO655368:BP655383 LK655368:LL655383 VG655368:VH655383 AFC655368:AFD655383 AOY655368:AOZ655383 AYU655368:AYV655383 BIQ655368:BIR655383 BSM655368:BSN655383 CCI655368:CCJ655383 CME655368:CMF655383 CWA655368:CWB655383 DFW655368:DFX655383 DPS655368:DPT655383 DZO655368:DZP655383 EJK655368:EJL655383 ETG655368:ETH655383 FDC655368:FDD655383 FMY655368:FMZ655383 FWU655368:FWV655383 GGQ655368:GGR655383 GQM655368:GQN655383 HAI655368:HAJ655383 HKE655368:HKF655383 HUA655368:HUB655383 IDW655368:IDX655383 INS655368:INT655383 IXO655368:IXP655383 JHK655368:JHL655383 JRG655368:JRH655383 KBC655368:KBD655383 KKY655368:KKZ655383 KUU655368:KUV655383 LEQ655368:LER655383 LOM655368:LON655383 LYI655368:LYJ655383 MIE655368:MIF655383 MSA655368:MSB655383 NBW655368:NBX655383 NLS655368:NLT655383 NVO655368:NVP655383 OFK655368:OFL655383 OPG655368:OPH655383 OZC655368:OZD655383 PIY655368:PIZ655383 PSU655368:PSV655383 QCQ655368:QCR655383 QMM655368:QMN655383 QWI655368:QWJ655383 RGE655368:RGF655383 RQA655368:RQB655383 RZW655368:RZX655383 SJS655368:SJT655383 STO655368:STP655383 TDK655368:TDL655383 TNG655368:TNH655383 TXC655368:TXD655383 UGY655368:UGZ655383 UQU655368:UQV655383 VAQ655368:VAR655383 VKM655368:VKN655383 VUI655368:VUJ655383 WEE655368:WEF655383 WOA655368:WOB655383 WXW655368:WXX655383 BO720904:BP720919 LK720904:LL720919 VG720904:VH720919 AFC720904:AFD720919 AOY720904:AOZ720919 AYU720904:AYV720919 BIQ720904:BIR720919 BSM720904:BSN720919 CCI720904:CCJ720919 CME720904:CMF720919 CWA720904:CWB720919 DFW720904:DFX720919 DPS720904:DPT720919 DZO720904:DZP720919 EJK720904:EJL720919 ETG720904:ETH720919 FDC720904:FDD720919 FMY720904:FMZ720919 FWU720904:FWV720919 GGQ720904:GGR720919 GQM720904:GQN720919 HAI720904:HAJ720919 HKE720904:HKF720919 HUA720904:HUB720919 IDW720904:IDX720919 INS720904:INT720919 IXO720904:IXP720919 JHK720904:JHL720919 JRG720904:JRH720919 KBC720904:KBD720919 KKY720904:KKZ720919 KUU720904:KUV720919 LEQ720904:LER720919 LOM720904:LON720919 LYI720904:LYJ720919 MIE720904:MIF720919 MSA720904:MSB720919 NBW720904:NBX720919 NLS720904:NLT720919 NVO720904:NVP720919 OFK720904:OFL720919 OPG720904:OPH720919 OZC720904:OZD720919 PIY720904:PIZ720919 PSU720904:PSV720919 QCQ720904:QCR720919 QMM720904:QMN720919 QWI720904:QWJ720919 RGE720904:RGF720919 RQA720904:RQB720919 RZW720904:RZX720919 SJS720904:SJT720919 STO720904:STP720919 TDK720904:TDL720919 TNG720904:TNH720919 TXC720904:TXD720919 UGY720904:UGZ720919 UQU720904:UQV720919 VAQ720904:VAR720919 VKM720904:VKN720919 VUI720904:VUJ720919 WEE720904:WEF720919 WOA720904:WOB720919 WXW720904:WXX720919 BO786440:BP786455 LK786440:LL786455 VG786440:VH786455 AFC786440:AFD786455 AOY786440:AOZ786455 AYU786440:AYV786455 BIQ786440:BIR786455 BSM786440:BSN786455 CCI786440:CCJ786455 CME786440:CMF786455 CWA786440:CWB786455 DFW786440:DFX786455 DPS786440:DPT786455 DZO786440:DZP786455 EJK786440:EJL786455 ETG786440:ETH786455 FDC786440:FDD786455 FMY786440:FMZ786455 FWU786440:FWV786455 GGQ786440:GGR786455 GQM786440:GQN786455 HAI786440:HAJ786455 HKE786440:HKF786455 HUA786440:HUB786455 IDW786440:IDX786455 INS786440:INT786455 IXO786440:IXP786455 JHK786440:JHL786455 JRG786440:JRH786455 KBC786440:KBD786455 KKY786440:KKZ786455 KUU786440:KUV786455 LEQ786440:LER786455 LOM786440:LON786455 LYI786440:LYJ786455 MIE786440:MIF786455 MSA786440:MSB786455 NBW786440:NBX786455 NLS786440:NLT786455 NVO786440:NVP786455 OFK786440:OFL786455 OPG786440:OPH786455 OZC786440:OZD786455 PIY786440:PIZ786455 PSU786440:PSV786455 QCQ786440:QCR786455 QMM786440:QMN786455 QWI786440:QWJ786455 RGE786440:RGF786455 RQA786440:RQB786455 RZW786440:RZX786455 SJS786440:SJT786455 STO786440:STP786455 TDK786440:TDL786455 TNG786440:TNH786455 TXC786440:TXD786455 UGY786440:UGZ786455 UQU786440:UQV786455 VAQ786440:VAR786455 VKM786440:VKN786455 VUI786440:VUJ786455 WEE786440:WEF786455 WOA786440:WOB786455 WXW786440:WXX786455 BO851976:BP851991 LK851976:LL851991 VG851976:VH851991 AFC851976:AFD851991 AOY851976:AOZ851991 AYU851976:AYV851991 BIQ851976:BIR851991 BSM851976:BSN851991 CCI851976:CCJ851991 CME851976:CMF851991 CWA851976:CWB851991 DFW851976:DFX851991 DPS851976:DPT851991 DZO851976:DZP851991 EJK851976:EJL851991 ETG851976:ETH851991 FDC851976:FDD851991 FMY851976:FMZ851991 FWU851976:FWV851991 GGQ851976:GGR851991 GQM851976:GQN851991 HAI851976:HAJ851991 HKE851976:HKF851991 HUA851976:HUB851991 IDW851976:IDX851991 INS851976:INT851991 IXO851976:IXP851991 JHK851976:JHL851991 JRG851976:JRH851991 KBC851976:KBD851991 KKY851976:KKZ851991 KUU851976:KUV851991 LEQ851976:LER851991 LOM851976:LON851991 LYI851976:LYJ851991 MIE851976:MIF851991 MSA851976:MSB851991 NBW851976:NBX851991 NLS851976:NLT851991 NVO851976:NVP851991 OFK851976:OFL851991 OPG851976:OPH851991 OZC851976:OZD851991 PIY851976:PIZ851991 PSU851976:PSV851991 QCQ851976:QCR851991 QMM851976:QMN851991 QWI851976:QWJ851991 RGE851976:RGF851991 RQA851976:RQB851991 RZW851976:RZX851991 SJS851976:SJT851991 STO851976:STP851991 TDK851976:TDL851991 TNG851976:TNH851991 TXC851976:TXD851991 UGY851976:UGZ851991 UQU851976:UQV851991 VAQ851976:VAR851991 VKM851976:VKN851991 VUI851976:VUJ851991 WEE851976:WEF851991 WOA851976:WOB851991 WXW851976:WXX851991 BO917512:BP917527 LK917512:LL917527 VG917512:VH917527 AFC917512:AFD917527 AOY917512:AOZ917527 AYU917512:AYV917527 BIQ917512:BIR917527 BSM917512:BSN917527 CCI917512:CCJ917527 CME917512:CMF917527 CWA917512:CWB917527 DFW917512:DFX917527 DPS917512:DPT917527 DZO917512:DZP917527 EJK917512:EJL917527 ETG917512:ETH917527 FDC917512:FDD917527 FMY917512:FMZ917527 FWU917512:FWV917527 GGQ917512:GGR917527 GQM917512:GQN917527 HAI917512:HAJ917527 HKE917512:HKF917527 HUA917512:HUB917527 IDW917512:IDX917527 INS917512:INT917527 IXO917512:IXP917527 JHK917512:JHL917527 JRG917512:JRH917527 KBC917512:KBD917527 KKY917512:KKZ917527 KUU917512:KUV917527 LEQ917512:LER917527 LOM917512:LON917527 LYI917512:LYJ917527 MIE917512:MIF917527 MSA917512:MSB917527 NBW917512:NBX917527 NLS917512:NLT917527 NVO917512:NVP917527 OFK917512:OFL917527 OPG917512:OPH917527 OZC917512:OZD917527 PIY917512:PIZ917527 PSU917512:PSV917527 QCQ917512:QCR917527 QMM917512:QMN917527 QWI917512:QWJ917527 RGE917512:RGF917527 RQA917512:RQB917527 RZW917512:RZX917527 SJS917512:SJT917527 STO917512:STP917527 TDK917512:TDL917527 TNG917512:TNH917527 TXC917512:TXD917527 UGY917512:UGZ917527 UQU917512:UQV917527 VAQ917512:VAR917527 VKM917512:VKN917527 VUI917512:VUJ917527 WEE917512:WEF917527 WOA917512:WOB917527 WXW917512:WXX917527 BO983048:BP983063 LK983048:LL983063 VG983048:VH983063 AFC983048:AFD983063 AOY983048:AOZ983063 AYU983048:AYV983063 BIQ983048:BIR983063 BSM983048:BSN983063 CCI983048:CCJ983063 CME983048:CMF983063 CWA983048:CWB983063 DFW983048:DFX983063 DPS983048:DPT983063 DZO983048:DZP983063 EJK983048:EJL983063 ETG983048:ETH983063 FDC983048:FDD983063 FMY983048:FMZ983063 FWU983048:FWV983063 GGQ983048:GGR983063 GQM983048:GQN983063 HAI983048:HAJ983063 HKE983048:HKF983063 HUA983048:HUB983063 IDW983048:IDX983063 INS983048:INT983063 IXO983048:IXP983063 JHK983048:JHL983063 JRG983048:JRH983063 KBC983048:KBD983063 KKY983048:KKZ983063 KUU983048:KUV983063 LEQ983048:LER983063 LOM983048:LON983063 LYI983048:LYJ983063 MIE983048:MIF983063 MSA983048:MSB983063 NBW983048:NBX983063 NLS983048:NLT983063 NVO983048:NVP983063 OFK983048:OFL983063 OPG983048:OPH983063 OZC983048:OZD983063 PIY983048:PIZ983063 PSU983048:PSV983063 QCQ983048:QCR983063 QMM983048:QMN983063 QWI983048:QWJ983063 RGE983048:RGF983063 RQA983048:RQB983063 RZW983048:RZX983063 SJS983048:SJT983063 STO983048:STP983063 TDK983048:TDL983063 TNG983048:TNH983063 TXC983048:TXD983063 UGY983048:UGZ983063 UQU983048:UQV983063 VAQ983048:VAR983063 VKM983048:VKN983063 VUI983048:VUJ983063 WEE983048:WEF983063 WOA983048:WOB983063 WXW983048:WXX983063 BO9:BP22 LK9:LL22 VG9:VH22 AFC9:AFD22 AOY9:AOZ22 AYU9:AYV22 BIQ9:BIR22 BSM9:BSN22 CCI9:CCJ22 CME9:CMF22 CWA9:CWB22 DFW9:DFX22 DPS9:DPT22 DZO9:DZP22 EJK9:EJL22 ETG9:ETH22 FDC9:FDD22 FMY9:FMZ22 FWU9:FWV22 GGQ9:GGR22 GQM9:GQN22 HAI9:HAJ22 HKE9:HKF22 HUA9:HUB22 IDW9:IDX22 INS9:INT22 IXO9:IXP22 JHK9:JHL22 JRG9:JRH22 KBC9:KBD22 KKY9:KKZ22 KUU9:KUV22 LEQ9:LER22 LOM9:LON22 LYI9:LYJ22 MIE9:MIF22 MSA9:MSB22 NBW9:NBX22 NLS9:NLT22 NVO9:NVP22 OFK9:OFL22 OPG9:OPH22 OZC9:OZD22 PIY9:PIZ22 PSU9:PSV22 QCQ9:QCR22 QMM9:QMN22 QWI9:QWJ22 RGE9:RGF22 RQA9:RQB22 RZW9:RZX22 SJS9:SJT22 STO9:STP22 TDK9:TDL22 TNG9:TNH22 TXC9:TXD22 UGY9:UGZ22 UQU9:UQV22 VAQ9:VAR22 VKM9:VKN22 VUI9:VUJ22 WEE9:WEF22 WOA9:WOB22 WXW9:WXX22"/>
    <dataValidation type="list" showInputMessage="1" showErrorMessage="1" errorTitle="Rechazado" error="Solo son validadas las opciones de la lista" sqref="BM65544:BM65559 LI65544:LI65559 VE65544:VE65559 AFA65544:AFA65559 AOW65544:AOW65559 AYS65544:AYS65559 BIO65544:BIO65559 BSK65544:BSK65559 CCG65544:CCG65559 CMC65544:CMC65559 CVY65544:CVY65559 DFU65544:DFU65559 DPQ65544:DPQ65559 DZM65544:DZM65559 EJI65544:EJI65559 ETE65544:ETE65559 FDA65544:FDA65559 FMW65544:FMW65559 FWS65544:FWS65559 GGO65544:GGO65559 GQK65544:GQK65559 HAG65544:HAG65559 HKC65544:HKC65559 HTY65544:HTY65559 IDU65544:IDU65559 INQ65544:INQ65559 IXM65544:IXM65559 JHI65544:JHI65559 JRE65544:JRE65559 KBA65544:KBA65559 KKW65544:KKW65559 KUS65544:KUS65559 LEO65544:LEO65559 LOK65544:LOK65559 LYG65544:LYG65559 MIC65544:MIC65559 MRY65544:MRY65559 NBU65544:NBU65559 NLQ65544:NLQ65559 NVM65544:NVM65559 OFI65544:OFI65559 OPE65544:OPE65559 OZA65544:OZA65559 PIW65544:PIW65559 PSS65544:PSS65559 QCO65544:QCO65559 QMK65544:QMK65559 QWG65544:QWG65559 RGC65544:RGC65559 RPY65544:RPY65559 RZU65544:RZU65559 SJQ65544:SJQ65559 STM65544:STM65559 TDI65544:TDI65559 TNE65544:TNE65559 TXA65544:TXA65559 UGW65544:UGW65559 UQS65544:UQS65559 VAO65544:VAO65559 VKK65544:VKK65559 VUG65544:VUG65559 WEC65544:WEC65559 WNY65544:WNY65559 WXU65544:WXU65559 BM131080:BM131095 LI131080:LI131095 VE131080:VE131095 AFA131080:AFA131095 AOW131080:AOW131095 AYS131080:AYS131095 BIO131080:BIO131095 BSK131080:BSK131095 CCG131080:CCG131095 CMC131080:CMC131095 CVY131080:CVY131095 DFU131080:DFU131095 DPQ131080:DPQ131095 DZM131080:DZM131095 EJI131080:EJI131095 ETE131080:ETE131095 FDA131080:FDA131095 FMW131080:FMW131095 FWS131080:FWS131095 GGO131080:GGO131095 GQK131080:GQK131095 HAG131080:HAG131095 HKC131080:HKC131095 HTY131080:HTY131095 IDU131080:IDU131095 INQ131080:INQ131095 IXM131080:IXM131095 JHI131080:JHI131095 JRE131080:JRE131095 KBA131080:KBA131095 KKW131080:KKW131095 KUS131080:KUS131095 LEO131080:LEO131095 LOK131080:LOK131095 LYG131080:LYG131095 MIC131080:MIC131095 MRY131080:MRY131095 NBU131080:NBU131095 NLQ131080:NLQ131095 NVM131080:NVM131095 OFI131080:OFI131095 OPE131080:OPE131095 OZA131080:OZA131095 PIW131080:PIW131095 PSS131080:PSS131095 QCO131080:QCO131095 QMK131080:QMK131095 QWG131080:QWG131095 RGC131080:RGC131095 RPY131080:RPY131095 RZU131080:RZU131095 SJQ131080:SJQ131095 STM131080:STM131095 TDI131080:TDI131095 TNE131080:TNE131095 TXA131080:TXA131095 UGW131080:UGW131095 UQS131080:UQS131095 VAO131080:VAO131095 VKK131080:VKK131095 VUG131080:VUG131095 WEC131080:WEC131095 WNY131080:WNY131095 WXU131080:WXU131095 BM196616:BM196631 LI196616:LI196631 VE196616:VE196631 AFA196616:AFA196631 AOW196616:AOW196631 AYS196616:AYS196631 BIO196616:BIO196631 BSK196616:BSK196631 CCG196616:CCG196631 CMC196616:CMC196631 CVY196616:CVY196631 DFU196616:DFU196631 DPQ196616:DPQ196631 DZM196616:DZM196631 EJI196616:EJI196631 ETE196616:ETE196631 FDA196616:FDA196631 FMW196616:FMW196631 FWS196616:FWS196631 GGO196616:GGO196631 GQK196616:GQK196631 HAG196616:HAG196631 HKC196616:HKC196631 HTY196616:HTY196631 IDU196616:IDU196631 INQ196616:INQ196631 IXM196616:IXM196631 JHI196616:JHI196631 JRE196616:JRE196631 KBA196616:KBA196631 KKW196616:KKW196631 KUS196616:KUS196631 LEO196616:LEO196631 LOK196616:LOK196631 LYG196616:LYG196631 MIC196616:MIC196631 MRY196616:MRY196631 NBU196616:NBU196631 NLQ196616:NLQ196631 NVM196616:NVM196631 OFI196616:OFI196631 OPE196616:OPE196631 OZA196616:OZA196631 PIW196616:PIW196631 PSS196616:PSS196631 QCO196616:QCO196631 QMK196616:QMK196631 QWG196616:QWG196631 RGC196616:RGC196631 RPY196616:RPY196631 RZU196616:RZU196631 SJQ196616:SJQ196631 STM196616:STM196631 TDI196616:TDI196631 TNE196616:TNE196631 TXA196616:TXA196631 UGW196616:UGW196631 UQS196616:UQS196631 VAO196616:VAO196631 VKK196616:VKK196631 VUG196616:VUG196631 WEC196616:WEC196631 WNY196616:WNY196631 WXU196616:WXU196631 BM262152:BM262167 LI262152:LI262167 VE262152:VE262167 AFA262152:AFA262167 AOW262152:AOW262167 AYS262152:AYS262167 BIO262152:BIO262167 BSK262152:BSK262167 CCG262152:CCG262167 CMC262152:CMC262167 CVY262152:CVY262167 DFU262152:DFU262167 DPQ262152:DPQ262167 DZM262152:DZM262167 EJI262152:EJI262167 ETE262152:ETE262167 FDA262152:FDA262167 FMW262152:FMW262167 FWS262152:FWS262167 GGO262152:GGO262167 GQK262152:GQK262167 HAG262152:HAG262167 HKC262152:HKC262167 HTY262152:HTY262167 IDU262152:IDU262167 INQ262152:INQ262167 IXM262152:IXM262167 JHI262152:JHI262167 JRE262152:JRE262167 KBA262152:KBA262167 KKW262152:KKW262167 KUS262152:KUS262167 LEO262152:LEO262167 LOK262152:LOK262167 LYG262152:LYG262167 MIC262152:MIC262167 MRY262152:MRY262167 NBU262152:NBU262167 NLQ262152:NLQ262167 NVM262152:NVM262167 OFI262152:OFI262167 OPE262152:OPE262167 OZA262152:OZA262167 PIW262152:PIW262167 PSS262152:PSS262167 QCO262152:QCO262167 QMK262152:QMK262167 QWG262152:QWG262167 RGC262152:RGC262167 RPY262152:RPY262167 RZU262152:RZU262167 SJQ262152:SJQ262167 STM262152:STM262167 TDI262152:TDI262167 TNE262152:TNE262167 TXA262152:TXA262167 UGW262152:UGW262167 UQS262152:UQS262167 VAO262152:VAO262167 VKK262152:VKK262167 VUG262152:VUG262167 WEC262152:WEC262167 WNY262152:WNY262167 WXU262152:WXU262167 BM327688:BM327703 LI327688:LI327703 VE327688:VE327703 AFA327688:AFA327703 AOW327688:AOW327703 AYS327688:AYS327703 BIO327688:BIO327703 BSK327688:BSK327703 CCG327688:CCG327703 CMC327688:CMC327703 CVY327688:CVY327703 DFU327688:DFU327703 DPQ327688:DPQ327703 DZM327688:DZM327703 EJI327688:EJI327703 ETE327688:ETE327703 FDA327688:FDA327703 FMW327688:FMW327703 FWS327688:FWS327703 GGO327688:GGO327703 GQK327688:GQK327703 HAG327688:HAG327703 HKC327688:HKC327703 HTY327688:HTY327703 IDU327688:IDU327703 INQ327688:INQ327703 IXM327688:IXM327703 JHI327688:JHI327703 JRE327688:JRE327703 KBA327688:KBA327703 KKW327688:KKW327703 KUS327688:KUS327703 LEO327688:LEO327703 LOK327688:LOK327703 LYG327688:LYG327703 MIC327688:MIC327703 MRY327688:MRY327703 NBU327688:NBU327703 NLQ327688:NLQ327703 NVM327688:NVM327703 OFI327688:OFI327703 OPE327688:OPE327703 OZA327688:OZA327703 PIW327688:PIW327703 PSS327688:PSS327703 QCO327688:QCO327703 QMK327688:QMK327703 QWG327688:QWG327703 RGC327688:RGC327703 RPY327688:RPY327703 RZU327688:RZU327703 SJQ327688:SJQ327703 STM327688:STM327703 TDI327688:TDI327703 TNE327688:TNE327703 TXA327688:TXA327703 UGW327688:UGW327703 UQS327688:UQS327703 VAO327688:VAO327703 VKK327688:VKK327703 VUG327688:VUG327703 WEC327688:WEC327703 WNY327688:WNY327703 WXU327688:WXU327703 BM393224:BM393239 LI393224:LI393239 VE393224:VE393239 AFA393224:AFA393239 AOW393224:AOW393239 AYS393224:AYS393239 BIO393224:BIO393239 BSK393224:BSK393239 CCG393224:CCG393239 CMC393224:CMC393239 CVY393224:CVY393239 DFU393224:DFU393239 DPQ393224:DPQ393239 DZM393224:DZM393239 EJI393224:EJI393239 ETE393224:ETE393239 FDA393224:FDA393239 FMW393224:FMW393239 FWS393224:FWS393239 GGO393224:GGO393239 GQK393224:GQK393239 HAG393224:HAG393239 HKC393224:HKC393239 HTY393224:HTY393239 IDU393224:IDU393239 INQ393224:INQ393239 IXM393224:IXM393239 JHI393224:JHI393239 JRE393224:JRE393239 KBA393224:KBA393239 KKW393224:KKW393239 KUS393224:KUS393239 LEO393224:LEO393239 LOK393224:LOK393239 LYG393224:LYG393239 MIC393224:MIC393239 MRY393224:MRY393239 NBU393224:NBU393239 NLQ393224:NLQ393239 NVM393224:NVM393239 OFI393224:OFI393239 OPE393224:OPE393239 OZA393224:OZA393239 PIW393224:PIW393239 PSS393224:PSS393239 QCO393224:QCO393239 QMK393224:QMK393239 QWG393224:QWG393239 RGC393224:RGC393239 RPY393224:RPY393239 RZU393224:RZU393239 SJQ393224:SJQ393239 STM393224:STM393239 TDI393224:TDI393239 TNE393224:TNE393239 TXA393224:TXA393239 UGW393224:UGW393239 UQS393224:UQS393239 VAO393224:VAO393239 VKK393224:VKK393239 VUG393224:VUG393239 WEC393224:WEC393239 WNY393224:WNY393239 WXU393224:WXU393239 BM458760:BM458775 LI458760:LI458775 VE458760:VE458775 AFA458760:AFA458775 AOW458760:AOW458775 AYS458760:AYS458775 BIO458760:BIO458775 BSK458760:BSK458775 CCG458760:CCG458775 CMC458760:CMC458775 CVY458760:CVY458775 DFU458760:DFU458775 DPQ458760:DPQ458775 DZM458760:DZM458775 EJI458760:EJI458775 ETE458760:ETE458775 FDA458760:FDA458775 FMW458760:FMW458775 FWS458760:FWS458775 GGO458760:GGO458775 GQK458760:GQK458775 HAG458760:HAG458775 HKC458760:HKC458775 HTY458760:HTY458775 IDU458760:IDU458775 INQ458760:INQ458775 IXM458760:IXM458775 JHI458760:JHI458775 JRE458760:JRE458775 KBA458760:KBA458775 KKW458760:KKW458775 KUS458760:KUS458775 LEO458760:LEO458775 LOK458760:LOK458775 LYG458760:LYG458775 MIC458760:MIC458775 MRY458760:MRY458775 NBU458760:NBU458775 NLQ458760:NLQ458775 NVM458760:NVM458775 OFI458760:OFI458775 OPE458760:OPE458775 OZA458760:OZA458775 PIW458760:PIW458775 PSS458760:PSS458775 QCO458760:QCO458775 QMK458760:QMK458775 QWG458760:QWG458775 RGC458760:RGC458775 RPY458760:RPY458775 RZU458760:RZU458775 SJQ458760:SJQ458775 STM458760:STM458775 TDI458760:TDI458775 TNE458760:TNE458775 TXA458760:TXA458775 UGW458760:UGW458775 UQS458760:UQS458775 VAO458760:VAO458775 VKK458760:VKK458775 VUG458760:VUG458775 WEC458760:WEC458775 WNY458760:WNY458775 WXU458760:WXU458775 BM524296:BM524311 LI524296:LI524311 VE524296:VE524311 AFA524296:AFA524311 AOW524296:AOW524311 AYS524296:AYS524311 BIO524296:BIO524311 BSK524296:BSK524311 CCG524296:CCG524311 CMC524296:CMC524311 CVY524296:CVY524311 DFU524296:DFU524311 DPQ524296:DPQ524311 DZM524296:DZM524311 EJI524296:EJI524311 ETE524296:ETE524311 FDA524296:FDA524311 FMW524296:FMW524311 FWS524296:FWS524311 GGO524296:GGO524311 GQK524296:GQK524311 HAG524296:HAG524311 HKC524296:HKC524311 HTY524296:HTY524311 IDU524296:IDU524311 INQ524296:INQ524311 IXM524296:IXM524311 JHI524296:JHI524311 JRE524296:JRE524311 KBA524296:KBA524311 KKW524296:KKW524311 KUS524296:KUS524311 LEO524296:LEO524311 LOK524296:LOK524311 LYG524296:LYG524311 MIC524296:MIC524311 MRY524296:MRY524311 NBU524296:NBU524311 NLQ524296:NLQ524311 NVM524296:NVM524311 OFI524296:OFI524311 OPE524296:OPE524311 OZA524296:OZA524311 PIW524296:PIW524311 PSS524296:PSS524311 QCO524296:QCO524311 QMK524296:QMK524311 QWG524296:QWG524311 RGC524296:RGC524311 RPY524296:RPY524311 RZU524296:RZU524311 SJQ524296:SJQ524311 STM524296:STM524311 TDI524296:TDI524311 TNE524296:TNE524311 TXA524296:TXA524311 UGW524296:UGW524311 UQS524296:UQS524311 VAO524296:VAO524311 VKK524296:VKK524311 VUG524296:VUG524311 WEC524296:WEC524311 WNY524296:WNY524311 WXU524296:WXU524311 BM589832:BM589847 LI589832:LI589847 VE589832:VE589847 AFA589832:AFA589847 AOW589832:AOW589847 AYS589832:AYS589847 BIO589832:BIO589847 BSK589832:BSK589847 CCG589832:CCG589847 CMC589832:CMC589847 CVY589832:CVY589847 DFU589832:DFU589847 DPQ589832:DPQ589847 DZM589832:DZM589847 EJI589832:EJI589847 ETE589832:ETE589847 FDA589832:FDA589847 FMW589832:FMW589847 FWS589832:FWS589847 GGO589832:GGO589847 GQK589832:GQK589847 HAG589832:HAG589847 HKC589832:HKC589847 HTY589832:HTY589847 IDU589832:IDU589847 INQ589832:INQ589847 IXM589832:IXM589847 JHI589832:JHI589847 JRE589832:JRE589847 KBA589832:KBA589847 KKW589832:KKW589847 KUS589832:KUS589847 LEO589832:LEO589847 LOK589832:LOK589847 LYG589832:LYG589847 MIC589832:MIC589847 MRY589832:MRY589847 NBU589832:NBU589847 NLQ589832:NLQ589847 NVM589832:NVM589847 OFI589832:OFI589847 OPE589832:OPE589847 OZA589832:OZA589847 PIW589832:PIW589847 PSS589832:PSS589847 QCO589832:QCO589847 QMK589832:QMK589847 QWG589832:QWG589847 RGC589832:RGC589847 RPY589832:RPY589847 RZU589832:RZU589847 SJQ589832:SJQ589847 STM589832:STM589847 TDI589832:TDI589847 TNE589832:TNE589847 TXA589832:TXA589847 UGW589832:UGW589847 UQS589832:UQS589847 VAO589832:VAO589847 VKK589832:VKK589847 VUG589832:VUG589847 WEC589832:WEC589847 WNY589832:WNY589847 WXU589832:WXU589847 BM655368:BM655383 LI655368:LI655383 VE655368:VE655383 AFA655368:AFA655383 AOW655368:AOW655383 AYS655368:AYS655383 BIO655368:BIO655383 BSK655368:BSK655383 CCG655368:CCG655383 CMC655368:CMC655383 CVY655368:CVY655383 DFU655368:DFU655383 DPQ655368:DPQ655383 DZM655368:DZM655383 EJI655368:EJI655383 ETE655368:ETE655383 FDA655368:FDA655383 FMW655368:FMW655383 FWS655368:FWS655383 GGO655368:GGO655383 GQK655368:GQK655383 HAG655368:HAG655383 HKC655368:HKC655383 HTY655368:HTY655383 IDU655368:IDU655383 INQ655368:INQ655383 IXM655368:IXM655383 JHI655368:JHI655383 JRE655368:JRE655383 KBA655368:KBA655383 KKW655368:KKW655383 KUS655368:KUS655383 LEO655368:LEO655383 LOK655368:LOK655383 LYG655368:LYG655383 MIC655368:MIC655383 MRY655368:MRY655383 NBU655368:NBU655383 NLQ655368:NLQ655383 NVM655368:NVM655383 OFI655368:OFI655383 OPE655368:OPE655383 OZA655368:OZA655383 PIW655368:PIW655383 PSS655368:PSS655383 QCO655368:QCO655383 QMK655368:QMK655383 QWG655368:QWG655383 RGC655368:RGC655383 RPY655368:RPY655383 RZU655368:RZU655383 SJQ655368:SJQ655383 STM655368:STM655383 TDI655368:TDI655383 TNE655368:TNE655383 TXA655368:TXA655383 UGW655368:UGW655383 UQS655368:UQS655383 VAO655368:VAO655383 VKK655368:VKK655383 VUG655368:VUG655383 WEC655368:WEC655383 WNY655368:WNY655383 WXU655368:WXU655383 BM720904:BM720919 LI720904:LI720919 VE720904:VE720919 AFA720904:AFA720919 AOW720904:AOW720919 AYS720904:AYS720919 BIO720904:BIO720919 BSK720904:BSK720919 CCG720904:CCG720919 CMC720904:CMC720919 CVY720904:CVY720919 DFU720904:DFU720919 DPQ720904:DPQ720919 DZM720904:DZM720919 EJI720904:EJI720919 ETE720904:ETE720919 FDA720904:FDA720919 FMW720904:FMW720919 FWS720904:FWS720919 GGO720904:GGO720919 GQK720904:GQK720919 HAG720904:HAG720919 HKC720904:HKC720919 HTY720904:HTY720919 IDU720904:IDU720919 INQ720904:INQ720919 IXM720904:IXM720919 JHI720904:JHI720919 JRE720904:JRE720919 KBA720904:KBA720919 KKW720904:KKW720919 KUS720904:KUS720919 LEO720904:LEO720919 LOK720904:LOK720919 LYG720904:LYG720919 MIC720904:MIC720919 MRY720904:MRY720919 NBU720904:NBU720919 NLQ720904:NLQ720919 NVM720904:NVM720919 OFI720904:OFI720919 OPE720904:OPE720919 OZA720904:OZA720919 PIW720904:PIW720919 PSS720904:PSS720919 QCO720904:QCO720919 QMK720904:QMK720919 QWG720904:QWG720919 RGC720904:RGC720919 RPY720904:RPY720919 RZU720904:RZU720919 SJQ720904:SJQ720919 STM720904:STM720919 TDI720904:TDI720919 TNE720904:TNE720919 TXA720904:TXA720919 UGW720904:UGW720919 UQS720904:UQS720919 VAO720904:VAO720919 VKK720904:VKK720919 VUG720904:VUG720919 WEC720904:WEC720919 WNY720904:WNY720919 WXU720904:WXU720919 BM786440:BM786455 LI786440:LI786455 VE786440:VE786455 AFA786440:AFA786455 AOW786440:AOW786455 AYS786440:AYS786455 BIO786440:BIO786455 BSK786440:BSK786455 CCG786440:CCG786455 CMC786440:CMC786455 CVY786440:CVY786455 DFU786440:DFU786455 DPQ786440:DPQ786455 DZM786440:DZM786455 EJI786440:EJI786455 ETE786440:ETE786455 FDA786440:FDA786455 FMW786440:FMW786455 FWS786440:FWS786455 GGO786440:GGO786455 GQK786440:GQK786455 HAG786440:HAG786455 HKC786440:HKC786455 HTY786440:HTY786455 IDU786440:IDU786455 INQ786440:INQ786455 IXM786440:IXM786455 JHI786440:JHI786455 JRE786440:JRE786455 KBA786440:KBA786455 KKW786440:KKW786455 KUS786440:KUS786455 LEO786440:LEO786455 LOK786440:LOK786455 LYG786440:LYG786455 MIC786440:MIC786455 MRY786440:MRY786455 NBU786440:NBU786455 NLQ786440:NLQ786455 NVM786440:NVM786455 OFI786440:OFI786455 OPE786440:OPE786455 OZA786440:OZA786455 PIW786440:PIW786455 PSS786440:PSS786455 QCO786440:QCO786455 QMK786440:QMK786455 QWG786440:QWG786455 RGC786440:RGC786455 RPY786440:RPY786455 RZU786440:RZU786455 SJQ786440:SJQ786455 STM786440:STM786455 TDI786440:TDI786455 TNE786440:TNE786455 TXA786440:TXA786455 UGW786440:UGW786455 UQS786440:UQS786455 VAO786440:VAO786455 VKK786440:VKK786455 VUG786440:VUG786455 WEC786440:WEC786455 WNY786440:WNY786455 WXU786440:WXU786455 BM851976:BM851991 LI851976:LI851991 VE851976:VE851991 AFA851976:AFA851991 AOW851976:AOW851991 AYS851976:AYS851991 BIO851976:BIO851991 BSK851976:BSK851991 CCG851976:CCG851991 CMC851976:CMC851991 CVY851976:CVY851991 DFU851976:DFU851991 DPQ851976:DPQ851991 DZM851976:DZM851991 EJI851976:EJI851991 ETE851976:ETE851991 FDA851976:FDA851991 FMW851976:FMW851991 FWS851976:FWS851991 GGO851976:GGO851991 GQK851976:GQK851991 HAG851976:HAG851991 HKC851976:HKC851991 HTY851976:HTY851991 IDU851976:IDU851991 INQ851976:INQ851991 IXM851976:IXM851991 JHI851976:JHI851991 JRE851976:JRE851991 KBA851976:KBA851991 KKW851976:KKW851991 KUS851976:KUS851991 LEO851976:LEO851991 LOK851976:LOK851991 LYG851976:LYG851991 MIC851976:MIC851991 MRY851976:MRY851991 NBU851976:NBU851991 NLQ851976:NLQ851991 NVM851976:NVM851991 OFI851976:OFI851991 OPE851976:OPE851991 OZA851976:OZA851991 PIW851976:PIW851991 PSS851976:PSS851991 QCO851976:QCO851991 QMK851976:QMK851991 QWG851976:QWG851991 RGC851976:RGC851991 RPY851976:RPY851991 RZU851976:RZU851991 SJQ851976:SJQ851991 STM851976:STM851991 TDI851976:TDI851991 TNE851976:TNE851991 TXA851976:TXA851991 UGW851976:UGW851991 UQS851976:UQS851991 VAO851976:VAO851991 VKK851976:VKK851991 VUG851976:VUG851991 WEC851976:WEC851991 WNY851976:WNY851991 WXU851976:WXU851991 BM917512:BM917527 LI917512:LI917527 VE917512:VE917527 AFA917512:AFA917527 AOW917512:AOW917527 AYS917512:AYS917527 BIO917512:BIO917527 BSK917512:BSK917527 CCG917512:CCG917527 CMC917512:CMC917527 CVY917512:CVY917527 DFU917512:DFU917527 DPQ917512:DPQ917527 DZM917512:DZM917527 EJI917512:EJI917527 ETE917512:ETE917527 FDA917512:FDA917527 FMW917512:FMW917527 FWS917512:FWS917527 GGO917512:GGO917527 GQK917512:GQK917527 HAG917512:HAG917527 HKC917512:HKC917527 HTY917512:HTY917527 IDU917512:IDU917527 INQ917512:INQ917527 IXM917512:IXM917527 JHI917512:JHI917527 JRE917512:JRE917527 KBA917512:KBA917527 KKW917512:KKW917527 KUS917512:KUS917527 LEO917512:LEO917527 LOK917512:LOK917527 LYG917512:LYG917527 MIC917512:MIC917527 MRY917512:MRY917527 NBU917512:NBU917527 NLQ917512:NLQ917527 NVM917512:NVM917527 OFI917512:OFI917527 OPE917512:OPE917527 OZA917512:OZA917527 PIW917512:PIW917527 PSS917512:PSS917527 QCO917512:QCO917527 QMK917512:QMK917527 QWG917512:QWG917527 RGC917512:RGC917527 RPY917512:RPY917527 RZU917512:RZU917527 SJQ917512:SJQ917527 STM917512:STM917527 TDI917512:TDI917527 TNE917512:TNE917527 TXA917512:TXA917527 UGW917512:UGW917527 UQS917512:UQS917527 VAO917512:VAO917527 VKK917512:VKK917527 VUG917512:VUG917527 WEC917512:WEC917527 WNY917512:WNY917527 WXU917512:WXU917527 BM983048:BM983063 LI983048:LI983063 VE983048:VE983063 AFA983048:AFA983063 AOW983048:AOW983063 AYS983048:AYS983063 BIO983048:BIO983063 BSK983048:BSK983063 CCG983048:CCG983063 CMC983048:CMC983063 CVY983048:CVY983063 DFU983048:DFU983063 DPQ983048:DPQ983063 DZM983048:DZM983063 EJI983048:EJI983063 ETE983048:ETE983063 FDA983048:FDA983063 FMW983048:FMW983063 FWS983048:FWS983063 GGO983048:GGO983063 GQK983048:GQK983063 HAG983048:HAG983063 HKC983048:HKC983063 HTY983048:HTY983063 IDU983048:IDU983063 INQ983048:INQ983063 IXM983048:IXM983063 JHI983048:JHI983063 JRE983048:JRE983063 KBA983048:KBA983063 KKW983048:KKW983063 KUS983048:KUS983063 LEO983048:LEO983063 LOK983048:LOK983063 LYG983048:LYG983063 MIC983048:MIC983063 MRY983048:MRY983063 NBU983048:NBU983063 NLQ983048:NLQ983063 NVM983048:NVM983063 OFI983048:OFI983063 OPE983048:OPE983063 OZA983048:OZA983063 PIW983048:PIW983063 PSS983048:PSS983063 QCO983048:QCO983063 QMK983048:QMK983063 QWG983048:QWG983063 RGC983048:RGC983063 RPY983048:RPY983063 RZU983048:RZU983063 SJQ983048:SJQ983063 STM983048:STM983063 TDI983048:TDI983063 TNE983048:TNE983063 TXA983048:TXA983063 UGW983048:UGW983063 UQS983048:UQS983063 VAO983048:VAO983063 VKK983048:VKK983063 VUG983048:VUG983063 WEC983048:WEC983063 WNY983048:WNY983063 WXU983048:WXU983063 BM9:BM22 LI9:LI22 VE9:VE22 AFA9:AFA22 AOW9:AOW22 AYS9:AYS22 BIO9:BIO22 BSK9:BSK22 CCG9:CCG22 CMC9:CMC22 CVY9:CVY22 DFU9:DFU22 DPQ9:DPQ22 DZM9:DZM22 EJI9:EJI22 ETE9:ETE22 FDA9:FDA22 FMW9:FMW22 FWS9:FWS22 GGO9:GGO22 GQK9:GQK22 HAG9:HAG22 HKC9:HKC22 HTY9:HTY22 IDU9:IDU22 INQ9:INQ22 IXM9:IXM22 JHI9:JHI22 JRE9:JRE22 KBA9:KBA22 KKW9:KKW22 KUS9:KUS22 LEO9:LEO22 LOK9:LOK22 LYG9:LYG22 MIC9:MIC22 MRY9:MRY22 NBU9:NBU22 NLQ9:NLQ22 NVM9:NVM22 OFI9:OFI22 OPE9:OPE22 OZA9:OZA22 PIW9:PIW22 PSS9:PSS22 QCO9:QCO22 QMK9:QMK22 QWG9:QWG22 RGC9:RGC22 RPY9:RPY22 RZU9:RZU22 SJQ9:SJQ22 STM9:STM22 TDI9:TDI22 TNE9:TNE22 TXA9:TXA22 UGW9:UGW22 UQS9:UQS22 VAO9:VAO22 VKK9:VKK22 VUG9:VUG22 WEC9:WEC22 WNY9:WNY22 WXU9:WXU22">
      <formula1>Calificacion</formula1>
    </dataValidation>
    <dataValidation allowBlank="1" showInputMessage="1" showErrorMessage="1" prompt="seleccione" sqref="BT9 LP9 VL9 AFH9 APD9 AYZ9 BIV9 BSR9 CCN9 CMJ9 CWF9 DGB9 DPX9 DZT9 EJP9 ETL9 FDH9 FND9 FWZ9 GGV9 GQR9 HAN9 HKJ9 HUF9 IEB9 INX9 IXT9 JHP9 JRL9 KBH9 KLD9 KUZ9 LEV9 LOR9 LYN9 MIJ9 MSF9 NCB9 NLX9 NVT9 OFP9 OPL9 OZH9 PJD9 PSZ9 QCV9 QMR9 QWN9 RGJ9 RQF9 SAB9 SJX9 STT9 TDP9 TNL9 TXH9 UHD9 UQZ9 VAV9 VKR9 VUN9 WEJ9 WOF9 WYB9 BT65544 LP65544 VL65544 AFH65544 APD65544 AYZ65544 BIV65544 BSR65544 CCN65544 CMJ65544 CWF65544 DGB65544 DPX65544 DZT65544 EJP65544 ETL65544 FDH65544 FND65544 FWZ65544 GGV65544 GQR65544 HAN65544 HKJ65544 HUF65544 IEB65544 INX65544 IXT65544 JHP65544 JRL65544 KBH65544 KLD65544 KUZ65544 LEV65544 LOR65544 LYN65544 MIJ65544 MSF65544 NCB65544 NLX65544 NVT65544 OFP65544 OPL65544 OZH65544 PJD65544 PSZ65544 QCV65544 QMR65544 QWN65544 RGJ65544 RQF65544 SAB65544 SJX65544 STT65544 TDP65544 TNL65544 TXH65544 UHD65544 UQZ65544 VAV65544 VKR65544 VUN65544 WEJ65544 WOF65544 WYB65544 BT131080 LP131080 VL131080 AFH131080 APD131080 AYZ131080 BIV131080 BSR131080 CCN131080 CMJ131080 CWF131080 DGB131080 DPX131080 DZT131080 EJP131080 ETL131080 FDH131080 FND131080 FWZ131080 GGV131080 GQR131080 HAN131080 HKJ131080 HUF131080 IEB131080 INX131080 IXT131080 JHP131080 JRL131080 KBH131080 KLD131080 KUZ131080 LEV131080 LOR131080 LYN131080 MIJ131080 MSF131080 NCB131080 NLX131080 NVT131080 OFP131080 OPL131080 OZH131080 PJD131080 PSZ131080 QCV131080 QMR131080 QWN131080 RGJ131080 RQF131080 SAB131080 SJX131080 STT131080 TDP131080 TNL131080 TXH131080 UHD131080 UQZ131080 VAV131080 VKR131080 VUN131080 WEJ131080 WOF131080 WYB131080 BT196616 LP196616 VL196616 AFH196616 APD196616 AYZ196616 BIV196616 BSR196616 CCN196616 CMJ196616 CWF196616 DGB196616 DPX196616 DZT196616 EJP196616 ETL196616 FDH196616 FND196616 FWZ196616 GGV196616 GQR196616 HAN196616 HKJ196616 HUF196616 IEB196616 INX196616 IXT196616 JHP196616 JRL196616 KBH196616 KLD196616 KUZ196616 LEV196616 LOR196616 LYN196616 MIJ196616 MSF196616 NCB196616 NLX196616 NVT196616 OFP196616 OPL196616 OZH196616 PJD196616 PSZ196616 QCV196616 QMR196616 QWN196616 RGJ196616 RQF196616 SAB196616 SJX196616 STT196616 TDP196616 TNL196616 TXH196616 UHD196616 UQZ196616 VAV196616 VKR196616 VUN196616 WEJ196616 WOF196616 WYB196616 BT262152 LP262152 VL262152 AFH262152 APD262152 AYZ262152 BIV262152 BSR262152 CCN262152 CMJ262152 CWF262152 DGB262152 DPX262152 DZT262152 EJP262152 ETL262152 FDH262152 FND262152 FWZ262152 GGV262152 GQR262152 HAN262152 HKJ262152 HUF262152 IEB262152 INX262152 IXT262152 JHP262152 JRL262152 KBH262152 KLD262152 KUZ262152 LEV262152 LOR262152 LYN262152 MIJ262152 MSF262152 NCB262152 NLX262152 NVT262152 OFP262152 OPL262152 OZH262152 PJD262152 PSZ262152 QCV262152 QMR262152 QWN262152 RGJ262152 RQF262152 SAB262152 SJX262152 STT262152 TDP262152 TNL262152 TXH262152 UHD262152 UQZ262152 VAV262152 VKR262152 VUN262152 WEJ262152 WOF262152 WYB262152 BT327688 LP327688 VL327688 AFH327688 APD327688 AYZ327688 BIV327688 BSR327688 CCN327688 CMJ327688 CWF327688 DGB327688 DPX327688 DZT327688 EJP327688 ETL327688 FDH327688 FND327688 FWZ327688 GGV327688 GQR327688 HAN327688 HKJ327688 HUF327688 IEB327688 INX327688 IXT327688 JHP327688 JRL327688 KBH327688 KLD327688 KUZ327688 LEV327688 LOR327688 LYN327688 MIJ327688 MSF327688 NCB327688 NLX327688 NVT327688 OFP327688 OPL327688 OZH327688 PJD327688 PSZ327688 QCV327688 QMR327688 QWN327688 RGJ327688 RQF327688 SAB327688 SJX327688 STT327688 TDP327688 TNL327688 TXH327688 UHD327688 UQZ327688 VAV327688 VKR327688 VUN327688 WEJ327688 WOF327688 WYB327688 BT393224 LP393224 VL393224 AFH393224 APD393224 AYZ393224 BIV393224 BSR393224 CCN393224 CMJ393224 CWF393224 DGB393224 DPX393224 DZT393224 EJP393224 ETL393224 FDH393224 FND393224 FWZ393224 GGV393224 GQR393224 HAN393224 HKJ393224 HUF393224 IEB393224 INX393224 IXT393224 JHP393224 JRL393224 KBH393224 KLD393224 KUZ393224 LEV393224 LOR393224 LYN393224 MIJ393224 MSF393224 NCB393224 NLX393224 NVT393224 OFP393224 OPL393224 OZH393224 PJD393224 PSZ393224 QCV393224 QMR393224 QWN393224 RGJ393224 RQF393224 SAB393224 SJX393224 STT393224 TDP393224 TNL393224 TXH393224 UHD393224 UQZ393224 VAV393224 VKR393224 VUN393224 WEJ393224 WOF393224 WYB393224 BT458760 LP458760 VL458760 AFH458760 APD458760 AYZ458760 BIV458760 BSR458760 CCN458760 CMJ458760 CWF458760 DGB458760 DPX458760 DZT458760 EJP458760 ETL458760 FDH458760 FND458760 FWZ458760 GGV458760 GQR458760 HAN458760 HKJ458760 HUF458760 IEB458760 INX458760 IXT458760 JHP458760 JRL458760 KBH458760 KLD458760 KUZ458760 LEV458760 LOR458760 LYN458760 MIJ458760 MSF458760 NCB458760 NLX458760 NVT458760 OFP458760 OPL458760 OZH458760 PJD458760 PSZ458760 QCV458760 QMR458760 QWN458760 RGJ458760 RQF458760 SAB458760 SJX458760 STT458760 TDP458760 TNL458760 TXH458760 UHD458760 UQZ458760 VAV458760 VKR458760 VUN458760 WEJ458760 WOF458760 WYB458760 BT524296 LP524296 VL524296 AFH524296 APD524296 AYZ524296 BIV524296 BSR524296 CCN524296 CMJ524296 CWF524296 DGB524296 DPX524296 DZT524296 EJP524296 ETL524296 FDH524296 FND524296 FWZ524296 GGV524296 GQR524296 HAN524296 HKJ524296 HUF524296 IEB524296 INX524296 IXT524296 JHP524296 JRL524296 KBH524296 KLD524296 KUZ524296 LEV524296 LOR524296 LYN524296 MIJ524296 MSF524296 NCB524296 NLX524296 NVT524296 OFP524296 OPL524296 OZH524296 PJD524296 PSZ524296 QCV524296 QMR524296 QWN524296 RGJ524296 RQF524296 SAB524296 SJX524296 STT524296 TDP524296 TNL524296 TXH524296 UHD524296 UQZ524296 VAV524296 VKR524296 VUN524296 WEJ524296 WOF524296 WYB524296 BT589832 LP589832 VL589832 AFH589832 APD589832 AYZ589832 BIV589832 BSR589832 CCN589832 CMJ589832 CWF589832 DGB589832 DPX589832 DZT589832 EJP589832 ETL589832 FDH589832 FND589832 FWZ589832 GGV589832 GQR589832 HAN589832 HKJ589832 HUF589832 IEB589832 INX589832 IXT589832 JHP589832 JRL589832 KBH589832 KLD589832 KUZ589832 LEV589832 LOR589832 LYN589832 MIJ589832 MSF589832 NCB589832 NLX589832 NVT589832 OFP589832 OPL589832 OZH589832 PJD589832 PSZ589832 QCV589832 QMR589832 QWN589832 RGJ589832 RQF589832 SAB589832 SJX589832 STT589832 TDP589832 TNL589832 TXH589832 UHD589832 UQZ589832 VAV589832 VKR589832 VUN589832 WEJ589832 WOF589832 WYB589832 BT655368 LP655368 VL655368 AFH655368 APD655368 AYZ655368 BIV655368 BSR655368 CCN655368 CMJ655368 CWF655368 DGB655368 DPX655368 DZT655368 EJP655368 ETL655368 FDH655368 FND655368 FWZ655368 GGV655368 GQR655368 HAN655368 HKJ655368 HUF655368 IEB655368 INX655368 IXT655368 JHP655368 JRL655368 KBH655368 KLD655368 KUZ655368 LEV655368 LOR655368 LYN655368 MIJ655368 MSF655368 NCB655368 NLX655368 NVT655368 OFP655368 OPL655368 OZH655368 PJD655368 PSZ655368 QCV655368 QMR655368 QWN655368 RGJ655368 RQF655368 SAB655368 SJX655368 STT655368 TDP655368 TNL655368 TXH655368 UHD655368 UQZ655368 VAV655368 VKR655368 VUN655368 WEJ655368 WOF655368 WYB655368 BT720904 LP720904 VL720904 AFH720904 APD720904 AYZ720904 BIV720904 BSR720904 CCN720904 CMJ720904 CWF720904 DGB720904 DPX720904 DZT720904 EJP720904 ETL720904 FDH720904 FND720904 FWZ720904 GGV720904 GQR720904 HAN720904 HKJ720904 HUF720904 IEB720904 INX720904 IXT720904 JHP720904 JRL720904 KBH720904 KLD720904 KUZ720904 LEV720904 LOR720904 LYN720904 MIJ720904 MSF720904 NCB720904 NLX720904 NVT720904 OFP720904 OPL720904 OZH720904 PJD720904 PSZ720904 QCV720904 QMR720904 QWN720904 RGJ720904 RQF720904 SAB720904 SJX720904 STT720904 TDP720904 TNL720904 TXH720904 UHD720904 UQZ720904 VAV720904 VKR720904 VUN720904 WEJ720904 WOF720904 WYB720904 BT786440 LP786440 VL786440 AFH786440 APD786440 AYZ786440 BIV786440 BSR786440 CCN786440 CMJ786440 CWF786440 DGB786440 DPX786440 DZT786440 EJP786440 ETL786440 FDH786440 FND786440 FWZ786440 GGV786440 GQR786440 HAN786440 HKJ786440 HUF786440 IEB786440 INX786440 IXT786440 JHP786440 JRL786440 KBH786440 KLD786440 KUZ786440 LEV786440 LOR786440 LYN786440 MIJ786440 MSF786440 NCB786440 NLX786440 NVT786440 OFP786440 OPL786440 OZH786440 PJD786440 PSZ786440 QCV786440 QMR786440 QWN786440 RGJ786440 RQF786440 SAB786440 SJX786440 STT786440 TDP786440 TNL786440 TXH786440 UHD786440 UQZ786440 VAV786440 VKR786440 VUN786440 WEJ786440 WOF786440 WYB786440 BT851976 LP851976 VL851976 AFH851976 APD851976 AYZ851976 BIV851976 BSR851976 CCN851976 CMJ851976 CWF851976 DGB851976 DPX851976 DZT851976 EJP851976 ETL851976 FDH851976 FND851976 FWZ851976 GGV851976 GQR851976 HAN851976 HKJ851976 HUF851976 IEB851976 INX851976 IXT851976 JHP851976 JRL851976 KBH851976 KLD851976 KUZ851976 LEV851976 LOR851976 LYN851976 MIJ851976 MSF851976 NCB851976 NLX851976 NVT851976 OFP851976 OPL851976 OZH851976 PJD851976 PSZ851976 QCV851976 QMR851976 QWN851976 RGJ851976 RQF851976 SAB851976 SJX851976 STT851976 TDP851976 TNL851976 TXH851976 UHD851976 UQZ851976 VAV851976 VKR851976 VUN851976 WEJ851976 WOF851976 WYB851976 BT917512 LP917512 VL917512 AFH917512 APD917512 AYZ917512 BIV917512 BSR917512 CCN917512 CMJ917512 CWF917512 DGB917512 DPX917512 DZT917512 EJP917512 ETL917512 FDH917512 FND917512 FWZ917512 GGV917512 GQR917512 HAN917512 HKJ917512 HUF917512 IEB917512 INX917512 IXT917512 JHP917512 JRL917512 KBH917512 KLD917512 KUZ917512 LEV917512 LOR917512 LYN917512 MIJ917512 MSF917512 NCB917512 NLX917512 NVT917512 OFP917512 OPL917512 OZH917512 PJD917512 PSZ917512 QCV917512 QMR917512 QWN917512 RGJ917512 RQF917512 SAB917512 SJX917512 STT917512 TDP917512 TNL917512 TXH917512 UHD917512 UQZ917512 VAV917512 VKR917512 VUN917512 WEJ917512 WOF917512 WYB917512 BT983048 LP983048 VL983048 AFH983048 APD983048 AYZ983048 BIV983048 BSR983048 CCN983048 CMJ983048 CWF983048 DGB983048 DPX983048 DZT983048 EJP983048 ETL983048 FDH983048 FND983048 FWZ983048 GGV983048 GQR983048 HAN983048 HKJ983048 HUF983048 IEB983048 INX983048 IXT983048 JHP983048 JRL983048 KBH983048 KLD983048 KUZ983048 LEV983048 LOR983048 LYN983048 MIJ983048 MSF983048 NCB983048 NLX983048 NVT983048 OFP983048 OPL983048 OZH983048 PJD983048 PSZ983048 QCV983048 QMR983048 QWN983048 RGJ983048 RQF983048 SAB983048 SJX983048 STT983048 TDP983048 TNL983048 TXH983048 UHD983048 UQZ983048 VAV983048 VKR983048 VUN983048 WEJ983048 WOF983048 WYB983048 BT15 LP15 VL15 AFH15 APD15 AYZ15 BIV15 BSR15 CCN15 CMJ15 CWF15 DGB15 DPX15 DZT15 EJP15 ETL15 FDH15 FND15 FWZ15 GGV15 GQR15 HAN15 HKJ15 HUF15 IEB15 INX15 IXT15 JHP15 JRL15 KBH15 KLD15 KUZ15 LEV15 LOR15 LYN15 MIJ15 MSF15 NCB15 NLX15 NVT15 OFP15 OPL15 OZH15 PJD15 PSZ15 QCV15 QMR15 QWN15 RGJ15 RQF15 SAB15 SJX15 STT15 TDP15 TNL15 TXH15 UHD15 UQZ15 VAV15 VKR15 VUN15 WEJ15 WOF15 WYB15 BT65551 LP65551 VL65551 AFH65551 APD65551 AYZ65551 BIV65551 BSR65551 CCN65551 CMJ65551 CWF65551 DGB65551 DPX65551 DZT65551 EJP65551 ETL65551 FDH65551 FND65551 FWZ65551 GGV65551 GQR65551 HAN65551 HKJ65551 HUF65551 IEB65551 INX65551 IXT65551 JHP65551 JRL65551 KBH65551 KLD65551 KUZ65551 LEV65551 LOR65551 LYN65551 MIJ65551 MSF65551 NCB65551 NLX65551 NVT65551 OFP65551 OPL65551 OZH65551 PJD65551 PSZ65551 QCV65551 QMR65551 QWN65551 RGJ65551 RQF65551 SAB65551 SJX65551 STT65551 TDP65551 TNL65551 TXH65551 UHD65551 UQZ65551 VAV65551 VKR65551 VUN65551 WEJ65551 WOF65551 WYB65551 BT131087 LP131087 VL131087 AFH131087 APD131087 AYZ131087 BIV131087 BSR131087 CCN131087 CMJ131087 CWF131087 DGB131087 DPX131087 DZT131087 EJP131087 ETL131087 FDH131087 FND131087 FWZ131087 GGV131087 GQR131087 HAN131087 HKJ131087 HUF131087 IEB131087 INX131087 IXT131087 JHP131087 JRL131087 KBH131087 KLD131087 KUZ131087 LEV131087 LOR131087 LYN131087 MIJ131087 MSF131087 NCB131087 NLX131087 NVT131087 OFP131087 OPL131087 OZH131087 PJD131087 PSZ131087 QCV131087 QMR131087 QWN131087 RGJ131087 RQF131087 SAB131087 SJX131087 STT131087 TDP131087 TNL131087 TXH131087 UHD131087 UQZ131087 VAV131087 VKR131087 VUN131087 WEJ131087 WOF131087 WYB131087 BT196623 LP196623 VL196623 AFH196623 APD196623 AYZ196623 BIV196623 BSR196623 CCN196623 CMJ196623 CWF196623 DGB196623 DPX196623 DZT196623 EJP196623 ETL196623 FDH196623 FND196623 FWZ196623 GGV196623 GQR196623 HAN196623 HKJ196623 HUF196623 IEB196623 INX196623 IXT196623 JHP196623 JRL196623 KBH196623 KLD196623 KUZ196623 LEV196623 LOR196623 LYN196623 MIJ196623 MSF196623 NCB196623 NLX196623 NVT196623 OFP196623 OPL196623 OZH196623 PJD196623 PSZ196623 QCV196623 QMR196623 QWN196623 RGJ196623 RQF196623 SAB196623 SJX196623 STT196623 TDP196623 TNL196623 TXH196623 UHD196623 UQZ196623 VAV196623 VKR196623 VUN196623 WEJ196623 WOF196623 WYB196623 BT262159 LP262159 VL262159 AFH262159 APD262159 AYZ262159 BIV262159 BSR262159 CCN262159 CMJ262159 CWF262159 DGB262159 DPX262159 DZT262159 EJP262159 ETL262159 FDH262159 FND262159 FWZ262159 GGV262159 GQR262159 HAN262159 HKJ262159 HUF262159 IEB262159 INX262159 IXT262159 JHP262159 JRL262159 KBH262159 KLD262159 KUZ262159 LEV262159 LOR262159 LYN262159 MIJ262159 MSF262159 NCB262159 NLX262159 NVT262159 OFP262159 OPL262159 OZH262159 PJD262159 PSZ262159 QCV262159 QMR262159 QWN262159 RGJ262159 RQF262159 SAB262159 SJX262159 STT262159 TDP262159 TNL262159 TXH262159 UHD262159 UQZ262159 VAV262159 VKR262159 VUN262159 WEJ262159 WOF262159 WYB262159 BT327695 LP327695 VL327695 AFH327695 APD327695 AYZ327695 BIV327695 BSR327695 CCN327695 CMJ327695 CWF327695 DGB327695 DPX327695 DZT327695 EJP327695 ETL327695 FDH327695 FND327695 FWZ327695 GGV327695 GQR327695 HAN327695 HKJ327695 HUF327695 IEB327695 INX327695 IXT327695 JHP327695 JRL327695 KBH327695 KLD327695 KUZ327695 LEV327695 LOR327695 LYN327695 MIJ327695 MSF327695 NCB327695 NLX327695 NVT327695 OFP327695 OPL327695 OZH327695 PJD327695 PSZ327695 QCV327695 QMR327695 QWN327695 RGJ327695 RQF327695 SAB327695 SJX327695 STT327695 TDP327695 TNL327695 TXH327695 UHD327695 UQZ327695 VAV327695 VKR327695 VUN327695 WEJ327695 WOF327695 WYB327695 BT393231 LP393231 VL393231 AFH393231 APD393231 AYZ393231 BIV393231 BSR393231 CCN393231 CMJ393231 CWF393231 DGB393231 DPX393231 DZT393231 EJP393231 ETL393231 FDH393231 FND393231 FWZ393231 GGV393231 GQR393231 HAN393231 HKJ393231 HUF393231 IEB393231 INX393231 IXT393231 JHP393231 JRL393231 KBH393231 KLD393231 KUZ393231 LEV393231 LOR393231 LYN393231 MIJ393231 MSF393231 NCB393231 NLX393231 NVT393231 OFP393231 OPL393231 OZH393231 PJD393231 PSZ393231 QCV393231 QMR393231 QWN393231 RGJ393231 RQF393231 SAB393231 SJX393231 STT393231 TDP393231 TNL393231 TXH393231 UHD393231 UQZ393231 VAV393231 VKR393231 VUN393231 WEJ393231 WOF393231 WYB393231 BT458767 LP458767 VL458767 AFH458767 APD458767 AYZ458767 BIV458767 BSR458767 CCN458767 CMJ458767 CWF458767 DGB458767 DPX458767 DZT458767 EJP458767 ETL458767 FDH458767 FND458767 FWZ458767 GGV458767 GQR458767 HAN458767 HKJ458767 HUF458767 IEB458767 INX458767 IXT458767 JHP458767 JRL458767 KBH458767 KLD458767 KUZ458767 LEV458767 LOR458767 LYN458767 MIJ458767 MSF458767 NCB458767 NLX458767 NVT458767 OFP458767 OPL458767 OZH458767 PJD458767 PSZ458767 QCV458767 QMR458767 QWN458767 RGJ458767 RQF458767 SAB458767 SJX458767 STT458767 TDP458767 TNL458767 TXH458767 UHD458767 UQZ458767 VAV458767 VKR458767 VUN458767 WEJ458767 WOF458767 WYB458767 BT524303 LP524303 VL524303 AFH524303 APD524303 AYZ524303 BIV524303 BSR524303 CCN524303 CMJ524303 CWF524303 DGB524303 DPX524303 DZT524303 EJP524303 ETL524303 FDH524303 FND524303 FWZ524303 GGV524303 GQR524303 HAN524303 HKJ524303 HUF524303 IEB524303 INX524303 IXT524303 JHP524303 JRL524303 KBH524303 KLD524303 KUZ524303 LEV524303 LOR524303 LYN524303 MIJ524303 MSF524303 NCB524303 NLX524303 NVT524303 OFP524303 OPL524303 OZH524303 PJD524303 PSZ524303 QCV524303 QMR524303 QWN524303 RGJ524303 RQF524303 SAB524303 SJX524303 STT524303 TDP524303 TNL524303 TXH524303 UHD524303 UQZ524303 VAV524303 VKR524303 VUN524303 WEJ524303 WOF524303 WYB524303 BT589839 LP589839 VL589839 AFH589839 APD589839 AYZ589839 BIV589839 BSR589839 CCN589839 CMJ589839 CWF589839 DGB589839 DPX589839 DZT589839 EJP589839 ETL589839 FDH589839 FND589839 FWZ589839 GGV589839 GQR589839 HAN589839 HKJ589839 HUF589839 IEB589839 INX589839 IXT589839 JHP589839 JRL589839 KBH589839 KLD589839 KUZ589839 LEV589839 LOR589839 LYN589839 MIJ589839 MSF589839 NCB589839 NLX589839 NVT589839 OFP589839 OPL589839 OZH589839 PJD589839 PSZ589839 QCV589839 QMR589839 QWN589839 RGJ589839 RQF589839 SAB589839 SJX589839 STT589839 TDP589839 TNL589839 TXH589839 UHD589839 UQZ589839 VAV589839 VKR589839 VUN589839 WEJ589839 WOF589839 WYB589839 BT655375 LP655375 VL655375 AFH655375 APD655375 AYZ655375 BIV655375 BSR655375 CCN655375 CMJ655375 CWF655375 DGB655375 DPX655375 DZT655375 EJP655375 ETL655375 FDH655375 FND655375 FWZ655375 GGV655375 GQR655375 HAN655375 HKJ655375 HUF655375 IEB655375 INX655375 IXT655375 JHP655375 JRL655375 KBH655375 KLD655375 KUZ655375 LEV655375 LOR655375 LYN655375 MIJ655375 MSF655375 NCB655375 NLX655375 NVT655375 OFP655375 OPL655375 OZH655375 PJD655375 PSZ655375 QCV655375 QMR655375 QWN655375 RGJ655375 RQF655375 SAB655375 SJX655375 STT655375 TDP655375 TNL655375 TXH655375 UHD655375 UQZ655375 VAV655375 VKR655375 VUN655375 WEJ655375 WOF655375 WYB655375 BT720911 LP720911 VL720911 AFH720911 APD720911 AYZ720911 BIV720911 BSR720911 CCN720911 CMJ720911 CWF720911 DGB720911 DPX720911 DZT720911 EJP720911 ETL720911 FDH720911 FND720911 FWZ720911 GGV720911 GQR720911 HAN720911 HKJ720911 HUF720911 IEB720911 INX720911 IXT720911 JHP720911 JRL720911 KBH720911 KLD720911 KUZ720911 LEV720911 LOR720911 LYN720911 MIJ720911 MSF720911 NCB720911 NLX720911 NVT720911 OFP720911 OPL720911 OZH720911 PJD720911 PSZ720911 QCV720911 QMR720911 QWN720911 RGJ720911 RQF720911 SAB720911 SJX720911 STT720911 TDP720911 TNL720911 TXH720911 UHD720911 UQZ720911 VAV720911 VKR720911 VUN720911 WEJ720911 WOF720911 WYB720911 BT786447 LP786447 VL786447 AFH786447 APD786447 AYZ786447 BIV786447 BSR786447 CCN786447 CMJ786447 CWF786447 DGB786447 DPX786447 DZT786447 EJP786447 ETL786447 FDH786447 FND786447 FWZ786447 GGV786447 GQR786447 HAN786447 HKJ786447 HUF786447 IEB786447 INX786447 IXT786447 JHP786447 JRL786447 KBH786447 KLD786447 KUZ786447 LEV786447 LOR786447 LYN786447 MIJ786447 MSF786447 NCB786447 NLX786447 NVT786447 OFP786447 OPL786447 OZH786447 PJD786447 PSZ786447 QCV786447 QMR786447 QWN786447 RGJ786447 RQF786447 SAB786447 SJX786447 STT786447 TDP786447 TNL786447 TXH786447 UHD786447 UQZ786447 VAV786447 VKR786447 VUN786447 WEJ786447 WOF786447 WYB786447 BT851983 LP851983 VL851983 AFH851983 APD851983 AYZ851983 BIV851983 BSR851983 CCN851983 CMJ851983 CWF851983 DGB851983 DPX851983 DZT851983 EJP851983 ETL851983 FDH851983 FND851983 FWZ851983 GGV851983 GQR851983 HAN851983 HKJ851983 HUF851983 IEB851983 INX851983 IXT851983 JHP851983 JRL851983 KBH851983 KLD851983 KUZ851983 LEV851983 LOR851983 LYN851983 MIJ851983 MSF851983 NCB851983 NLX851983 NVT851983 OFP851983 OPL851983 OZH851983 PJD851983 PSZ851983 QCV851983 QMR851983 QWN851983 RGJ851983 RQF851983 SAB851983 SJX851983 STT851983 TDP851983 TNL851983 TXH851983 UHD851983 UQZ851983 VAV851983 VKR851983 VUN851983 WEJ851983 WOF851983 WYB851983 BT917519 LP917519 VL917519 AFH917519 APD917519 AYZ917519 BIV917519 BSR917519 CCN917519 CMJ917519 CWF917519 DGB917519 DPX917519 DZT917519 EJP917519 ETL917519 FDH917519 FND917519 FWZ917519 GGV917519 GQR917519 HAN917519 HKJ917519 HUF917519 IEB917519 INX917519 IXT917519 JHP917519 JRL917519 KBH917519 KLD917519 KUZ917519 LEV917519 LOR917519 LYN917519 MIJ917519 MSF917519 NCB917519 NLX917519 NVT917519 OFP917519 OPL917519 OZH917519 PJD917519 PSZ917519 QCV917519 QMR917519 QWN917519 RGJ917519 RQF917519 SAB917519 SJX917519 STT917519 TDP917519 TNL917519 TXH917519 UHD917519 UQZ917519 VAV917519 VKR917519 VUN917519 WEJ917519 WOF917519 WYB917519 BT983055 LP983055 VL983055 AFH983055 APD983055 AYZ983055 BIV983055 BSR983055 CCN983055 CMJ983055 CWF983055 DGB983055 DPX983055 DZT983055 EJP983055 ETL983055 FDH983055 FND983055 FWZ983055 GGV983055 GQR983055 HAN983055 HKJ983055 HUF983055 IEB983055 INX983055 IXT983055 JHP983055 JRL983055 KBH983055 KLD983055 KUZ983055 LEV983055 LOR983055 LYN983055 MIJ983055 MSF983055 NCB983055 NLX983055 NVT983055 OFP983055 OPL983055 OZH983055 PJD983055 PSZ983055 QCV983055 QMR983055 QWN983055 RGJ983055 RQF983055 SAB983055 SJX983055 STT983055 TDP983055 TNL983055 TXH983055 UHD983055 UQZ983055 VAV983055 VKR983055 VUN983055 WEJ983055 WOF983055 WYB983055 BT18 LP18 VL18 AFH18 APD18 AYZ18 BIV18 BSR18 CCN18 CMJ18 CWF18 DGB18 DPX18 DZT18 EJP18 ETL18 FDH18 FND18 FWZ18 GGV18 GQR18 HAN18 HKJ18 HUF18 IEB18 INX18 IXT18 JHP18 JRL18 KBH18 KLD18 KUZ18 LEV18 LOR18 LYN18 MIJ18 MSF18 NCB18 NLX18 NVT18 OFP18 OPL18 OZH18 PJD18 PSZ18 QCV18 QMR18 QWN18 RGJ18 RQF18 SAB18 SJX18 STT18 TDP18 TNL18 TXH18 UHD18 UQZ18 VAV18 VKR18 VUN18 WEJ18 WOF18 WYB18 BT65555 LP65555 VL65555 AFH65555 APD65555 AYZ65555 BIV65555 BSR65555 CCN65555 CMJ65555 CWF65555 DGB65555 DPX65555 DZT65555 EJP65555 ETL65555 FDH65555 FND65555 FWZ65555 GGV65555 GQR65555 HAN65555 HKJ65555 HUF65555 IEB65555 INX65555 IXT65555 JHP65555 JRL65555 KBH65555 KLD65555 KUZ65555 LEV65555 LOR65555 LYN65555 MIJ65555 MSF65555 NCB65555 NLX65555 NVT65555 OFP65555 OPL65555 OZH65555 PJD65555 PSZ65555 QCV65555 QMR65555 QWN65555 RGJ65555 RQF65555 SAB65555 SJX65555 STT65555 TDP65555 TNL65555 TXH65555 UHD65555 UQZ65555 VAV65555 VKR65555 VUN65555 WEJ65555 WOF65555 WYB65555 BT131091 LP131091 VL131091 AFH131091 APD131091 AYZ131091 BIV131091 BSR131091 CCN131091 CMJ131091 CWF131091 DGB131091 DPX131091 DZT131091 EJP131091 ETL131091 FDH131091 FND131091 FWZ131091 GGV131091 GQR131091 HAN131091 HKJ131091 HUF131091 IEB131091 INX131091 IXT131091 JHP131091 JRL131091 KBH131091 KLD131091 KUZ131091 LEV131091 LOR131091 LYN131091 MIJ131091 MSF131091 NCB131091 NLX131091 NVT131091 OFP131091 OPL131091 OZH131091 PJD131091 PSZ131091 QCV131091 QMR131091 QWN131091 RGJ131091 RQF131091 SAB131091 SJX131091 STT131091 TDP131091 TNL131091 TXH131091 UHD131091 UQZ131091 VAV131091 VKR131091 VUN131091 WEJ131091 WOF131091 WYB131091 BT196627 LP196627 VL196627 AFH196627 APD196627 AYZ196627 BIV196627 BSR196627 CCN196627 CMJ196627 CWF196627 DGB196627 DPX196627 DZT196627 EJP196627 ETL196627 FDH196627 FND196627 FWZ196627 GGV196627 GQR196627 HAN196627 HKJ196627 HUF196627 IEB196627 INX196627 IXT196627 JHP196627 JRL196627 KBH196627 KLD196627 KUZ196627 LEV196627 LOR196627 LYN196627 MIJ196627 MSF196627 NCB196627 NLX196627 NVT196627 OFP196627 OPL196627 OZH196627 PJD196627 PSZ196627 QCV196627 QMR196627 QWN196627 RGJ196627 RQF196627 SAB196627 SJX196627 STT196627 TDP196627 TNL196627 TXH196627 UHD196627 UQZ196627 VAV196627 VKR196627 VUN196627 WEJ196627 WOF196627 WYB196627 BT262163 LP262163 VL262163 AFH262163 APD262163 AYZ262163 BIV262163 BSR262163 CCN262163 CMJ262163 CWF262163 DGB262163 DPX262163 DZT262163 EJP262163 ETL262163 FDH262163 FND262163 FWZ262163 GGV262163 GQR262163 HAN262163 HKJ262163 HUF262163 IEB262163 INX262163 IXT262163 JHP262163 JRL262163 KBH262163 KLD262163 KUZ262163 LEV262163 LOR262163 LYN262163 MIJ262163 MSF262163 NCB262163 NLX262163 NVT262163 OFP262163 OPL262163 OZH262163 PJD262163 PSZ262163 QCV262163 QMR262163 QWN262163 RGJ262163 RQF262163 SAB262163 SJX262163 STT262163 TDP262163 TNL262163 TXH262163 UHD262163 UQZ262163 VAV262163 VKR262163 VUN262163 WEJ262163 WOF262163 WYB262163 BT327699 LP327699 VL327699 AFH327699 APD327699 AYZ327699 BIV327699 BSR327699 CCN327699 CMJ327699 CWF327699 DGB327699 DPX327699 DZT327699 EJP327699 ETL327699 FDH327699 FND327699 FWZ327699 GGV327699 GQR327699 HAN327699 HKJ327699 HUF327699 IEB327699 INX327699 IXT327699 JHP327699 JRL327699 KBH327699 KLD327699 KUZ327699 LEV327699 LOR327699 LYN327699 MIJ327699 MSF327699 NCB327699 NLX327699 NVT327699 OFP327699 OPL327699 OZH327699 PJD327699 PSZ327699 QCV327699 QMR327699 QWN327699 RGJ327699 RQF327699 SAB327699 SJX327699 STT327699 TDP327699 TNL327699 TXH327699 UHD327699 UQZ327699 VAV327699 VKR327699 VUN327699 WEJ327699 WOF327699 WYB327699 BT393235 LP393235 VL393235 AFH393235 APD393235 AYZ393235 BIV393235 BSR393235 CCN393235 CMJ393235 CWF393235 DGB393235 DPX393235 DZT393235 EJP393235 ETL393235 FDH393235 FND393235 FWZ393235 GGV393235 GQR393235 HAN393235 HKJ393235 HUF393235 IEB393235 INX393235 IXT393235 JHP393235 JRL393235 KBH393235 KLD393235 KUZ393235 LEV393235 LOR393235 LYN393235 MIJ393235 MSF393235 NCB393235 NLX393235 NVT393235 OFP393235 OPL393235 OZH393235 PJD393235 PSZ393235 QCV393235 QMR393235 QWN393235 RGJ393235 RQF393235 SAB393235 SJX393235 STT393235 TDP393235 TNL393235 TXH393235 UHD393235 UQZ393235 VAV393235 VKR393235 VUN393235 WEJ393235 WOF393235 WYB393235 BT458771 LP458771 VL458771 AFH458771 APD458771 AYZ458771 BIV458771 BSR458771 CCN458771 CMJ458771 CWF458771 DGB458771 DPX458771 DZT458771 EJP458771 ETL458771 FDH458771 FND458771 FWZ458771 GGV458771 GQR458771 HAN458771 HKJ458771 HUF458771 IEB458771 INX458771 IXT458771 JHP458771 JRL458771 KBH458771 KLD458771 KUZ458771 LEV458771 LOR458771 LYN458771 MIJ458771 MSF458771 NCB458771 NLX458771 NVT458771 OFP458771 OPL458771 OZH458771 PJD458771 PSZ458771 QCV458771 QMR458771 QWN458771 RGJ458771 RQF458771 SAB458771 SJX458771 STT458771 TDP458771 TNL458771 TXH458771 UHD458771 UQZ458771 VAV458771 VKR458771 VUN458771 WEJ458771 WOF458771 WYB458771 BT524307 LP524307 VL524307 AFH524307 APD524307 AYZ524307 BIV524307 BSR524307 CCN524307 CMJ524307 CWF524307 DGB524307 DPX524307 DZT524307 EJP524307 ETL524307 FDH524307 FND524307 FWZ524307 GGV524307 GQR524307 HAN524307 HKJ524307 HUF524307 IEB524307 INX524307 IXT524307 JHP524307 JRL524307 KBH524307 KLD524307 KUZ524307 LEV524307 LOR524307 LYN524307 MIJ524307 MSF524307 NCB524307 NLX524307 NVT524307 OFP524307 OPL524307 OZH524307 PJD524307 PSZ524307 QCV524307 QMR524307 QWN524307 RGJ524307 RQF524307 SAB524307 SJX524307 STT524307 TDP524307 TNL524307 TXH524307 UHD524307 UQZ524307 VAV524307 VKR524307 VUN524307 WEJ524307 WOF524307 WYB524307 BT589843 LP589843 VL589843 AFH589843 APD589843 AYZ589843 BIV589843 BSR589843 CCN589843 CMJ589843 CWF589843 DGB589843 DPX589843 DZT589843 EJP589843 ETL589843 FDH589843 FND589843 FWZ589843 GGV589843 GQR589843 HAN589843 HKJ589843 HUF589843 IEB589843 INX589843 IXT589843 JHP589843 JRL589843 KBH589843 KLD589843 KUZ589843 LEV589843 LOR589843 LYN589843 MIJ589843 MSF589843 NCB589843 NLX589843 NVT589843 OFP589843 OPL589843 OZH589843 PJD589843 PSZ589843 QCV589843 QMR589843 QWN589843 RGJ589843 RQF589843 SAB589843 SJX589843 STT589843 TDP589843 TNL589843 TXH589843 UHD589843 UQZ589843 VAV589843 VKR589843 VUN589843 WEJ589843 WOF589843 WYB589843 BT655379 LP655379 VL655379 AFH655379 APD655379 AYZ655379 BIV655379 BSR655379 CCN655379 CMJ655379 CWF655379 DGB655379 DPX655379 DZT655379 EJP655379 ETL655379 FDH655379 FND655379 FWZ655379 GGV655379 GQR655379 HAN655379 HKJ655379 HUF655379 IEB655379 INX655379 IXT655379 JHP655379 JRL655379 KBH655379 KLD655379 KUZ655379 LEV655379 LOR655379 LYN655379 MIJ655379 MSF655379 NCB655379 NLX655379 NVT655379 OFP655379 OPL655379 OZH655379 PJD655379 PSZ655379 QCV655379 QMR655379 QWN655379 RGJ655379 RQF655379 SAB655379 SJX655379 STT655379 TDP655379 TNL655379 TXH655379 UHD655379 UQZ655379 VAV655379 VKR655379 VUN655379 WEJ655379 WOF655379 WYB655379 BT720915 LP720915 VL720915 AFH720915 APD720915 AYZ720915 BIV720915 BSR720915 CCN720915 CMJ720915 CWF720915 DGB720915 DPX720915 DZT720915 EJP720915 ETL720915 FDH720915 FND720915 FWZ720915 GGV720915 GQR720915 HAN720915 HKJ720915 HUF720915 IEB720915 INX720915 IXT720915 JHP720915 JRL720915 KBH720915 KLD720915 KUZ720915 LEV720915 LOR720915 LYN720915 MIJ720915 MSF720915 NCB720915 NLX720915 NVT720915 OFP720915 OPL720915 OZH720915 PJD720915 PSZ720915 QCV720915 QMR720915 QWN720915 RGJ720915 RQF720915 SAB720915 SJX720915 STT720915 TDP720915 TNL720915 TXH720915 UHD720915 UQZ720915 VAV720915 VKR720915 VUN720915 WEJ720915 WOF720915 WYB720915 BT786451 LP786451 VL786451 AFH786451 APD786451 AYZ786451 BIV786451 BSR786451 CCN786451 CMJ786451 CWF786451 DGB786451 DPX786451 DZT786451 EJP786451 ETL786451 FDH786451 FND786451 FWZ786451 GGV786451 GQR786451 HAN786451 HKJ786451 HUF786451 IEB786451 INX786451 IXT786451 JHP786451 JRL786451 KBH786451 KLD786451 KUZ786451 LEV786451 LOR786451 LYN786451 MIJ786451 MSF786451 NCB786451 NLX786451 NVT786451 OFP786451 OPL786451 OZH786451 PJD786451 PSZ786451 QCV786451 QMR786451 QWN786451 RGJ786451 RQF786451 SAB786451 SJX786451 STT786451 TDP786451 TNL786451 TXH786451 UHD786451 UQZ786451 VAV786451 VKR786451 VUN786451 WEJ786451 WOF786451 WYB786451 BT851987 LP851987 VL851987 AFH851987 APD851987 AYZ851987 BIV851987 BSR851987 CCN851987 CMJ851987 CWF851987 DGB851987 DPX851987 DZT851987 EJP851987 ETL851987 FDH851987 FND851987 FWZ851987 GGV851987 GQR851987 HAN851987 HKJ851987 HUF851987 IEB851987 INX851987 IXT851987 JHP851987 JRL851987 KBH851987 KLD851987 KUZ851987 LEV851987 LOR851987 LYN851987 MIJ851987 MSF851987 NCB851987 NLX851987 NVT851987 OFP851987 OPL851987 OZH851987 PJD851987 PSZ851987 QCV851987 QMR851987 QWN851987 RGJ851987 RQF851987 SAB851987 SJX851987 STT851987 TDP851987 TNL851987 TXH851987 UHD851987 UQZ851987 VAV851987 VKR851987 VUN851987 WEJ851987 WOF851987 WYB851987 BT917523 LP917523 VL917523 AFH917523 APD917523 AYZ917523 BIV917523 BSR917523 CCN917523 CMJ917523 CWF917523 DGB917523 DPX917523 DZT917523 EJP917523 ETL917523 FDH917523 FND917523 FWZ917523 GGV917523 GQR917523 HAN917523 HKJ917523 HUF917523 IEB917523 INX917523 IXT917523 JHP917523 JRL917523 KBH917523 KLD917523 KUZ917523 LEV917523 LOR917523 LYN917523 MIJ917523 MSF917523 NCB917523 NLX917523 NVT917523 OFP917523 OPL917523 OZH917523 PJD917523 PSZ917523 QCV917523 QMR917523 QWN917523 RGJ917523 RQF917523 SAB917523 SJX917523 STT917523 TDP917523 TNL917523 TXH917523 UHD917523 UQZ917523 VAV917523 VKR917523 VUN917523 WEJ917523 WOF917523 WYB917523 BT983059 LP983059 VL983059 AFH983059 APD983059 AYZ983059 BIV983059 BSR983059 CCN983059 CMJ983059 CWF983059 DGB983059 DPX983059 DZT983059 EJP983059 ETL983059 FDH983059 FND983059 FWZ983059 GGV983059 GQR983059 HAN983059 HKJ983059 HUF983059 IEB983059 INX983059 IXT983059 JHP983059 JRL983059 KBH983059 KLD983059 KUZ983059 LEV983059 LOR983059 LYN983059 MIJ983059 MSF983059 NCB983059 NLX983059 NVT983059 OFP983059 OPL983059 OZH983059 PJD983059 PSZ983059 QCV983059 QMR983059 QWN983059 RGJ983059 RQF983059 SAB983059 SJX983059 STT983059 TDP983059 TNL983059 TXH983059 UHD983059 UQZ983059 VAV983059 VKR983059 VUN983059 WEJ983059 WOF983059 WYB983059"/>
  </dataValidations>
  <printOptions horizontalCentered="1" verticalCentered="1"/>
  <pageMargins left="0.19685039370078741" right="0.19685039370078741" top="0.59055118110236227" bottom="0.39370078740157483" header="0" footer="0.19685039370078741"/>
  <pageSetup paperSize="14" scale="60" pageOrder="overThenDown" orientation="landscape" r:id="rId1"/>
  <headerFooter alignWithMargins="0">
    <oddFooter xml:space="preserve">&amp;LFormato: FO-AC-07 Versión: 2&amp;CPágina &amp;P&amp;RVo.Bo:  </oddFooter>
  </headerFooter>
  <rowBreaks count="1" manualBreakCount="1">
    <brk id="14" max="71" man="1"/>
  </row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dimension ref="A1:EA90"/>
  <sheetViews>
    <sheetView showGridLines="0" view="pageBreakPreview" zoomScale="85" zoomScaleNormal="85" zoomScaleSheetLayoutView="85" workbookViewId="0">
      <pane xSplit="11" ySplit="8" topLeftCell="O9" activePane="bottomRight" state="frozen"/>
      <selection pane="topRight" activeCell="L1" sqref="L1"/>
      <selection pane="bottomLeft" activeCell="A9" sqref="A9"/>
      <selection pane="bottomRight" sqref="A1:K1"/>
    </sheetView>
  </sheetViews>
  <sheetFormatPr baseColWidth="10" defaultRowHeight="12.75" x14ac:dyDescent="0.2"/>
  <cols>
    <col min="1" max="1" width="7.140625" style="25" customWidth="1"/>
    <col min="2" max="2" width="9" style="26" customWidth="1"/>
    <col min="3" max="3" width="7.5703125" style="26" customWidth="1"/>
    <col min="4" max="4" width="6.140625" style="25" customWidth="1"/>
    <col min="5" max="5" width="2.140625" style="25" customWidth="1"/>
    <col min="6" max="6" width="6.140625" style="25" customWidth="1"/>
    <col min="7" max="7" width="8.7109375" style="26" customWidth="1"/>
    <col min="8" max="8" width="2.7109375" style="26" bestFit="1" customWidth="1"/>
    <col min="9" max="9" width="13.140625" style="27" customWidth="1"/>
    <col min="10" max="10" width="8.85546875" style="27" customWidth="1"/>
    <col min="11" max="11" width="8" style="27" customWidth="1"/>
    <col min="12" max="14" width="7.7109375" style="26" customWidth="1"/>
    <col min="15" max="15" width="4.7109375" style="26" customWidth="1"/>
    <col min="16" max="16" width="3.7109375" style="26" customWidth="1"/>
    <col min="17" max="17" width="4.42578125" style="26" customWidth="1"/>
    <col min="18" max="18" width="4.7109375" style="26" customWidth="1"/>
    <col min="19" max="19" width="4.140625" style="28" hidden="1" customWidth="1"/>
    <col min="20" max="20" width="3.85546875" style="28" hidden="1" customWidth="1"/>
    <col min="21" max="21" width="4.140625" style="28" hidden="1" customWidth="1"/>
    <col min="22" max="22" width="3.85546875" style="28" hidden="1" customWidth="1"/>
    <col min="23" max="23" width="4.140625" style="28" hidden="1" customWidth="1"/>
    <col min="24" max="24" width="3.85546875" style="28" hidden="1" customWidth="1"/>
    <col min="25" max="25" width="4.140625" style="28" hidden="1" customWidth="1"/>
    <col min="26" max="26" width="3.85546875" style="28" hidden="1" customWidth="1"/>
    <col min="27" max="27" width="4.140625" style="28" hidden="1" customWidth="1"/>
    <col min="28" max="28" width="3.85546875" style="28" hidden="1" customWidth="1"/>
    <col min="29" max="29" width="4.140625" style="28" hidden="1" customWidth="1"/>
    <col min="30" max="30" width="3.85546875" style="28" hidden="1" customWidth="1"/>
    <col min="31" max="31" width="4.140625" style="28" hidden="1" customWidth="1"/>
    <col min="32" max="32" width="3.85546875" style="28" hidden="1" customWidth="1"/>
    <col min="33" max="33" width="4.140625" style="28" hidden="1" customWidth="1"/>
    <col min="34" max="34" width="3.85546875" style="28" hidden="1" customWidth="1"/>
    <col min="35" max="35" width="4.140625" style="28" hidden="1" customWidth="1"/>
    <col min="36" max="36" width="3.85546875" style="28" hidden="1" customWidth="1"/>
    <col min="37" max="37" width="4.140625" style="28" hidden="1" customWidth="1"/>
    <col min="38" max="38" width="3.85546875" style="26" hidden="1" customWidth="1"/>
    <col min="39" max="39" width="4.140625" style="26" hidden="1" customWidth="1"/>
    <col min="40" max="40" width="3.85546875" style="26" hidden="1" customWidth="1"/>
    <col min="41" max="41" width="4.140625" style="26" hidden="1" customWidth="1"/>
    <col min="42" max="42" width="3.85546875" style="26" hidden="1" customWidth="1"/>
    <col min="43" max="43" width="4.140625" style="26" hidden="1" customWidth="1"/>
    <col min="44" max="44" width="3.85546875" style="26" hidden="1" customWidth="1"/>
    <col min="45" max="45" width="4.140625" style="26" hidden="1" customWidth="1"/>
    <col min="46" max="46" width="3.85546875" style="26" hidden="1" customWidth="1"/>
    <col min="47" max="47" width="4.140625" style="26" hidden="1" customWidth="1"/>
    <col min="48" max="48" width="3.85546875" style="26" hidden="1" customWidth="1"/>
    <col min="49" max="49" width="4.140625" style="26" hidden="1" customWidth="1"/>
    <col min="50" max="50" width="3.85546875" style="26" hidden="1" customWidth="1"/>
    <col min="51" max="51" width="4.140625" style="26" hidden="1" customWidth="1"/>
    <col min="52" max="52" width="3.85546875" style="26" hidden="1" customWidth="1"/>
    <col min="53" max="53" width="4.140625" style="26" hidden="1" customWidth="1"/>
    <col min="54" max="54" width="5.42578125" style="26" hidden="1" customWidth="1"/>
    <col min="55" max="55" width="3.7109375" style="26" customWidth="1"/>
    <col min="56" max="59" width="5.140625" style="26" customWidth="1"/>
    <col min="60" max="60" width="17.28515625" style="27" customWidth="1"/>
    <col min="61" max="61" width="12.85546875" style="27" customWidth="1"/>
    <col min="62" max="62" width="12" style="27" customWidth="1"/>
    <col min="63" max="63" width="18.140625" style="26" customWidth="1"/>
    <col min="64" max="64" width="7.140625" style="26" bestFit="1" customWidth="1"/>
    <col min="65" max="65" width="6.5703125" style="26" bestFit="1" customWidth="1"/>
    <col min="66" max="66" width="9" style="26" customWidth="1"/>
    <col min="67" max="67" width="4.140625" style="26" customWidth="1"/>
    <col min="68" max="68" width="4.85546875" style="26" customWidth="1"/>
    <col min="69" max="70" width="4.5703125" style="26" customWidth="1"/>
    <col min="71" max="71" width="5.28515625" style="26" customWidth="1"/>
    <col min="72" max="72" width="9.42578125" style="29" bestFit="1" customWidth="1"/>
    <col min="73" max="73" width="4.140625" style="22" customWidth="1"/>
    <col min="74" max="256" width="11.42578125" style="22"/>
    <col min="257" max="257" width="7.140625" style="22" customWidth="1"/>
    <col min="258" max="258" width="9" style="22" customWidth="1"/>
    <col min="259" max="259" width="7.5703125" style="22" customWidth="1"/>
    <col min="260" max="260" width="6.140625" style="22" customWidth="1"/>
    <col min="261" max="261" width="2.140625" style="22" customWidth="1"/>
    <col min="262" max="262" width="6.140625" style="22" customWidth="1"/>
    <col min="263" max="263" width="8.7109375" style="22" customWidth="1"/>
    <col min="264" max="264" width="2.7109375" style="22" bestFit="1" customWidth="1"/>
    <col min="265" max="265" width="13.140625" style="22" customWidth="1"/>
    <col min="266" max="266" width="8.85546875" style="22" customWidth="1"/>
    <col min="267" max="267" width="8" style="22" customWidth="1"/>
    <col min="268" max="270" width="7.7109375" style="22" customWidth="1"/>
    <col min="271" max="271" width="4.7109375" style="22" customWidth="1"/>
    <col min="272" max="272" width="3.7109375" style="22" customWidth="1"/>
    <col min="273" max="273" width="4.42578125" style="22" customWidth="1"/>
    <col min="274" max="274" width="4.7109375" style="22" customWidth="1"/>
    <col min="275" max="310" width="0" style="22" hidden="1" customWidth="1"/>
    <col min="311" max="311" width="3.7109375" style="22" customWidth="1"/>
    <col min="312" max="315" width="5.140625" style="22" customWidth="1"/>
    <col min="316" max="316" width="17.28515625" style="22" customWidth="1"/>
    <col min="317" max="317" width="12.85546875" style="22" customWidth="1"/>
    <col min="318" max="318" width="12" style="22" customWidth="1"/>
    <col min="319" max="319" width="18.140625" style="22" customWidth="1"/>
    <col min="320" max="320" width="7.140625" style="22" bestFit="1" customWidth="1"/>
    <col min="321" max="321" width="6.5703125" style="22" bestFit="1" customWidth="1"/>
    <col min="322" max="322" width="9" style="22" customWidth="1"/>
    <col min="323" max="323" width="4.140625" style="22" customWidth="1"/>
    <col min="324" max="324" width="4.85546875" style="22" customWidth="1"/>
    <col min="325" max="326" width="4.5703125" style="22" customWidth="1"/>
    <col min="327" max="327" width="5.28515625" style="22" customWidth="1"/>
    <col min="328" max="328" width="9.42578125" style="22" bestFit="1" customWidth="1"/>
    <col min="329" max="329" width="4.140625" style="22" customWidth="1"/>
    <col min="330" max="512" width="11.42578125" style="22"/>
    <col min="513" max="513" width="7.140625" style="22" customWidth="1"/>
    <col min="514" max="514" width="9" style="22" customWidth="1"/>
    <col min="515" max="515" width="7.5703125" style="22" customWidth="1"/>
    <col min="516" max="516" width="6.140625" style="22" customWidth="1"/>
    <col min="517" max="517" width="2.140625" style="22" customWidth="1"/>
    <col min="518" max="518" width="6.140625" style="22" customWidth="1"/>
    <col min="519" max="519" width="8.7109375" style="22" customWidth="1"/>
    <col min="520" max="520" width="2.7109375" style="22" bestFit="1" customWidth="1"/>
    <col min="521" max="521" width="13.140625" style="22" customWidth="1"/>
    <col min="522" max="522" width="8.85546875" style="22" customWidth="1"/>
    <col min="523" max="523" width="8" style="22" customWidth="1"/>
    <col min="524" max="526" width="7.7109375" style="22" customWidth="1"/>
    <col min="527" max="527" width="4.7109375" style="22" customWidth="1"/>
    <col min="528" max="528" width="3.7109375" style="22" customWidth="1"/>
    <col min="529" max="529" width="4.42578125" style="22" customWidth="1"/>
    <col min="530" max="530" width="4.7109375" style="22" customWidth="1"/>
    <col min="531" max="566" width="0" style="22" hidden="1" customWidth="1"/>
    <col min="567" max="567" width="3.7109375" style="22" customWidth="1"/>
    <col min="568" max="571" width="5.140625" style="22" customWidth="1"/>
    <col min="572" max="572" width="17.28515625" style="22" customWidth="1"/>
    <col min="573" max="573" width="12.85546875" style="22" customWidth="1"/>
    <col min="574" max="574" width="12" style="22" customWidth="1"/>
    <col min="575" max="575" width="18.140625" style="22" customWidth="1"/>
    <col min="576" max="576" width="7.140625" style="22" bestFit="1" customWidth="1"/>
    <col min="577" max="577" width="6.5703125" style="22" bestFit="1" customWidth="1"/>
    <col min="578" max="578" width="9" style="22" customWidth="1"/>
    <col min="579" max="579" width="4.140625" style="22" customWidth="1"/>
    <col min="580" max="580" width="4.85546875" style="22" customWidth="1"/>
    <col min="581" max="582" width="4.5703125" style="22" customWidth="1"/>
    <col min="583" max="583" width="5.28515625" style="22" customWidth="1"/>
    <col min="584" max="584" width="9.42578125" style="22" bestFit="1" customWidth="1"/>
    <col min="585" max="585" width="4.140625" style="22" customWidth="1"/>
    <col min="586" max="768" width="11.42578125" style="22"/>
    <col min="769" max="769" width="7.140625" style="22" customWidth="1"/>
    <col min="770" max="770" width="9" style="22" customWidth="1"/>
    <col min="771" max="771" width="7.5703125" style="22" customWidth="1"/>
    <col min="772" max="772" width="6.140625" style="22" customWidth="1"/>
    <col min="773" max="773" width="2.140625" style="22" customWidth="1"/>
    <col min="774" max="774" width="6.140625" style="22" customWidth="1"/>
    <col min="775" max="775" width="8.7109375" style="22" customWidth="1"/>
    <col min="776" max="776" width="2.7109375" style="22" bestFit="1" customWidth="1"/>
    <col min="777" max="777" width="13.140625" style="22" customWidth="1"/>
    <col min="778" max="778" width="8.85546875" style="22" customWidth="1"/>
    <col min="779" max="779" width="8" style="22" customWidth="1"/>
    <col min="780" max="782" width="7.7109375" style="22" customWidth="1"/>
    <col min="783" max="783" width="4.7109375" style="22" customWidth="1"/>
    <col min="784" max="784" width="3.7109375" style="22" customWidth="1"/>
    <col min="785" max="785" width="4.42578125" style="22" customWidth="1"/>
    <col min="786" max="786" width="4.7109375" style="22" customWidth="1"/>
    <col min="787" max="822" width="0" style="22" hidden="1" customWidth="1"/>
    <col min="823" max="823" width="3.7109375" style="22" customWidth="1"/>
    <col min="824" max="827" width="5.140625" style="22" customWidth="1"/>
    <col min="828" max="828" width="17.28515625" style="22" customWidth="1"/>
    <col min="829" max="829" width="12.85546875" style="22" customWidth="1"/>
    <col min="830" max="830" width="12" style="22" customWidth="1"/>
    <col min="831" max="831" width="18.140625" style="22" customWidth="1"/>
    <col min="832" max="832" width="7.140625" style="22" bestFit="1" customWidth="1"/>
    <col min="833" max="833" width="6.5703125" style="22" bestFit="1" customWidth="1"/>
    <col min="834" max="834" width="9" style="22" customWidth="1"/>
    <col min="835" max="835" width="4.140625" style="22" customWidth="1"/>
    <col min="836" max="836" width="4.85546875" style="22" customWidth="1"/>
    <col min="837" max="838" width="4.5703125" style="22" customWidth="1"/>
    <col min="839" max="839" width="5.28515625" style="22" customWidth="1"/>
    <col min="840" max="840" width="9.42578125" style="22" bestFit="1" customWidth="1"/>
    <col min="841" max="841" width="4.140625" style="22" customWidth="1"/>
    <col min="842" max="1024" width="11.42578125" style="22"/>
    <col min="1025" max="1025" width="7.140625" style="22" customWidth="1"/>
    <col min="1026" max="1026" width="9" style="22" customWidth="1"/>
    <col min="1027" max="1027" width="7.5703125" style="22" customWidth="1"/>
    <col min="1028" max="1028" width="6.140625" style="22" customWidth="1"/>
    <col min="1029" max="1029" width="2.140625" style="22" customWidth="1"/>
    <col min="1030" max="1030" width="6.140625" style="22" customWidth="1"/>
    <col min="1031" max="1031" width="8.7109375" style="22" customWidth="1"/>
    <col min="1032" max="1032" width="2.7109375" style="22" bestFit="1" customWidth="1"/>
    <col min="1033" max="1033" width="13.140625" style="22" customWidth="1"/>
    <col min="1034" max="1034" width="8.85546875" style="22" customWidth="1"/>
    <col min="1035" max="1035" width="8" style="22" customWidth="1"/>
    <col min="1036" max="1038" width="7.7109375" style="22" customWidth="1"/>
    <col min="1039" max="1039" width="4.7109375" style="22" customWidth="1"/>
    <col min="1040" max="1040" width="3.7109375" style="22" customWidth="1"/>
    <col min="1041" max="1041" width="4.42578125" style="22" customWidth="1"/>
    <col min="1042" max="1042" width="4.7109375" style="22" customWidth="1"/>
    <col min="1043" max="1078" width="0" style="22" hidden="1" customWidth="1"/>
    <col min="1079" max="1079" width="3.7109375" style="22" customWidth="1"/>
    <col min="1080" max="1083" width="5.140625" style="22" customWidth="1"/>
    <col min="1084" max="1084" width="17.28515625" style="22" customWidth="1"/>
    <col min="1085" max="1085" width="12.85546875" style="22" customWidth="1"/>
    <col min="1086" max="1086" width="12" style="22" customWidth="1"/>
    <col min="1087" max="1087" width="18.140625" style="22" customWidth="1"/>
    <col min="1088" max="1088" width="7.140625" style="22" bestFit="1" customWidth="1"/>
    <col min="1089" max="1089" width="6.5703125" style="22" bestFit="1" customWidth="1"/>
    <col min="1090" max="1090" width="9" style="22" customWidth="1"/>
    <col min="1091" max="1091" width="4.140625" style="22" customWidth="1"/>
    <col min="1092" max="1092" width="4.85546875" style="22" customWidth="1"/>
    <col min="1093" max="1094" width="4.5703125" style="22" customWidth="1"/>
    <col min="1095" max="1095" width="5.28515625" style="22" customWidth="1"/>
    <col min="1096" max="1096" width="9.42578125" style="22" bestFit="1" customWidth="1"/>
    <col min="1097" max="1097" width="4.140625" style="22" customWidth="1"/>
    <col min="1098" max="1280" width="11.42578125" style="22"/>
    <col min="1281" max="1281" width="7.140625" style="22" customWidth="1"/>
    <col min="1282" max="1282" width="9" style="22" customWidth="1"/>
    <col min="1283" max="1283" width="7.5703125" style="22" customWidth="1"/>
    <col min="1284" max="1284" width="6.140625" style="22" customWidth="1"/>
    <col min="1285" max="1285" width="2.140625" style="22" customWidth="1"/>
    <col min="1286" max="1286" width="6.140625" style="22" customWidth="1"/>
    <col min="1287" max="1287" width="8.7109375" style="22" customWidth="1"/>
    <col min="1288" max="1288" width="2.7109375" style="22" bestFit="1" customWidth="1"/>
    <col min="1289" max="1289" width="13.140625" style="22" customWidth="1"/>
    <col min="1290" max="1290" width="8.85546875" style="22" customWidth="1"/>
    <col min="1291" max="1291" width="8" style="22" customWidth="1"/>
    <col min="1292" max="1294" width="7.7109375" style="22" customWidth="1"/>
    <col min="1295" max="1295" width="4.7109375" style="22" customWidth="1"/>
    <col min="1296" max="1296" width="3.7109375" style="22" customWidth="1"/>
    <col min="1297" max="1297" width="4.42578125" style="22" customWidth="1"/>
    <col min="1298" max="1298" width="4.7109375" style="22" customWidth="1"/>
    <col min="1299" max="1334" width="0" style="22" hidden="1" customWidth="1"/>
    <col min="1335" max="1335" width="3.7109375" style="22" customWidth="1"/>
    <col min="1336" max="1339" width="5.140625" style="22" customWidth="1"/>
    <col min="1340" max="1340" width="17.28515625" style="22" customWidth="1"/>
    <col min="1341" max="1341" width="12.85546875" style="22" customWidth="1"/>
    <col min="1342" max="1342" width="12" style="22" customWidth="1"/>
    <col min="1343" max="1343" width="18.140625" style="22" customWidth="1"/>
    <col min="1344" max="1344" width="7.140625" style="22" bestFit="1" customWidth="1"/>
    <col min="1345" max="1345" width="6.5703125" style="22" bestFit="1" customWidth="1"/>
    <col min="1346" max="1346" width="9" style="22" customWidth="1"/>
    <col min="1347" max="1347" width="4.140625" style="22" customWidth="1"/>
    <col min="1348" max="1348" width="4.85546875" style="22" customWidth="1"/>
    <col min="1349" max="1350" width="4.5703125" style="22" customWidth="1"/>
    <col min="1351" max="1351" width="5.28515625" style="22" customWidth="1"/>
    <col min="1352" max="1352" width="9.42578125" style="22" bestFit="1" customWidth="1"/>
    <col min="1353" max="1353" width="4.140625" style="22" customWidth="1"/>
    <col min="1354" max="1536" width="11.42578125" style="22"/>
    <col min="1537" max="1537" width="7.140625" style="22" customWidth="1"/>
    <col min="1538" max="1538" width="9" style="22" customWidth="1"/>
    <col min="1539" max="1539" width="7.5703125" style="22" customWidth="1"/>
    <col min="1540" max="1540" width="6.140625" style="22" customWidth="1"/>
    <col min="1541" max="1541" width="2.140625" style="22" customWidth="1"/>
    <col min="1542" max="1542" width="6.140625" style="22" customWidth="1"/>
    <col min="1543" max="1543" width="8.7109375" style="22" customWidth="1"/>
    <col min="1544" max="1544" width="2.7109375" style="22" bestFit="1" customWidth="1"/>
    <col min="1545" max="1545" width="13.140625" style="22" customWidth="1"/>
    <col min="1546" max="1546" width="8.85546875" style="22" customWidth="1"/>
    <col min="1547" max="1547" width="8" style="22" customWidth="1"/>
    <col min="1548" max="1550" width="7.7109375" style="22" customWidth="1"/>
    <col min="1551" max="1551" width="4.7109375" style="22" customWidth="1"/>
    <col min="1552" max="1552" width="3.7109375" style="22" customWidth="1"/>
    <col min="1553" max="1553" width="4.42578125" style="22" customWidth="1"/>
    <col min="1554" max="1554" width="4.7109375" style="22" customWidth="1"/>
    <col min="1555" max="1590" width="0" style="22" hidden="1" customWidth="1"/>
    <col min="1591" max="1591" width="3.7109375" style="22" customWidth="1"/>
    <col min="1592" max="1595" width="5.140625" style="22" customWidth="1"/>
    <col min="1596" max="1596" width="17.28515625" style="22" customWidth="1"/>
    <col min="1597" max="1597" width="12.85546875" style="22" customWidth="1"/>
    <col min="1598" max="1598" width="12" style="22" customWidth="1"/>
    <col min="1599" max="1599" width="18.140625" style="22" customWidth="1"/>
    <col min="1600" max="1600" width="7.140625" style="22" bestFit="1" customWidth="1"/>
    <col min="1601" max="1601" width="6.5703125" style="22" bestFit="1" customWidth="1"/>
    <col min="1602" max="1602" width="9" style="22" customWidth="1"/>
    <col min="1603" max="1603" width="4.140625" style="22" customWidth="1"/>
    <col min="1604" max="1604" width="4.85546875" style="22" customWidth="1"/>
    <col min="1605" max="1606" width="4.5703125" style="22" customWidth="1"/>
    <col min="1607" max="1607" width="5.28515625" style="22" customWidth="1"/>
    <col min="1608" max="1608" width="9.42578125" style="22" bestFit="1" customWidth="1"/>
    <col min="1609" max="1609" width="4.140625" style="22" customWidth="1"/>
    <col min="1610" max="1792" width="11.42578125" style="22"/>
    <col min="1793" max="1793" width="7.140625" style="22" customWidth="1"/>
    <col min="1794" max="1794" width="9" style="22" customWidth="1"/>
    <col min="1795" max="1795" width="7.5703125" style="22" customWidth="1"/>
    <col min="1796" max="1796" width="6.140625" style="22" customWidth="1"/>
    <col min="1797" max="1797" width="2.140625" style="22" customWidth="1"/>
    <col min="1798" max="1798" width="6.140625" style="22" customWidth="1"/>
    <col min="1799" max="1799" width="8.7109375" style="22" customWidth="1"/>
    <col min="1800" max="1800" width="2.7109375" style="22" bestFit="1" customWidth="1"/>
    <col min="1801" max="1801" width="13.140625" style="22" customWidth="1"/>
    <col min="1802" max="1802" width="8.85546875" style="22" customWidth="1"/>
    <col min="1803" max="1803" width="8" style="22" customWidth="1"/>
    <col min="1804" max="1806" width="7.7109375" style="22" customWidth="1"/>
    <col min="1807" max="1807" width="4.7109375" style="22" customWidth="1"/>
    <col min="1808" max="1808" width="3.7109375" style="22" customWidth="1"/>
    <col min="1809" max="1809" width="4.42578125" style="22" customWidth="1"/>
    <col min="1810" max="1810" width="4.7109375" style="22" customWidth="1"/>
    <col min="1811" max="1846" width="0" style="22" hidden="1" customWidth="1"/>
    <col min="1847" max="1847" width="3.7109375" style="22" customWidth="1"/>
    <col min="1848" max="1851" width="5.140625" style="22" customWidth="1"/>
    <col min="1852" max="1852" width="17.28515625" style="22" customWidth="1"/>
    <col min="1853" max="1853" width="12.85546875" style="22" customWidth="1"/>
    <col min="1854" max="1854" width="12" style="22" customWidth="1"/>
    <col min="1855" max="1855" width="18.140625" style="22" customWidth="1"/>
    <col min="1856" max="1856" width="7.140625" style="22" bestFit="1" customWidth="1"/>
    <col min="1857" max="1857" width="6.5703125" style="22" bestFit="1" customWidth="1"/>
    <col min="1858" max="1858" width="9" style="22" customWidth="1"/>
    <col min="1859" max="1859" width="4.140625" style="22" customWidth="1"/>
    <col min="1860" max="1860" width="4.85546875" style="22" customWidth="1"/>
    <col min="1861" max="1862" width="4.5703125" style="22" customWidth="1"/>
    <col min="1863" max="1863" width="5.28515625" style="22" customWidth="1"/>
    <col min="1864" max="1864" width="9.42578125" style="22" bestFit="1" customWidth="1"/>
    <col min="1865" max="1865" width="4.140625" style="22" customWidth="1"/>
    <col min="1866" max="2048" width="11.42578125" style="22"/>
    <col min="2049" max="2049" width="7.140625" style="22" customWidth="1"/>
    <col min="2050" max="2050" width="9" style="22" customWidth="1"/>
    <col min="2051" max="2051" width="7.5703125" style="22" customWidth="1"/>
    <col min="2052" max="2052" width="6.140625" style="22" customWidth="1"/>
    <col min="2053" max="2053" width="2.140625" style="22" customWidth="1"/>
    <col min="2054" max="2054" width="6.140625" style="22" customWidth="1"/>
    <col min="2055" max="2055" width="8.7109375" style="22" customWidth="1"/>
    <col min="2056" max="2056" width="2.7109375" style="22" bestFit="1" customWidth="1"/>
    <col min="2057" max="2057" width="13.140625" style="22" customWidth="1"/>
    <col min="2058" max="2058" width="8.85546875" style="22" customWidth="1"/>
    <col min="2059" max="2059" width="8" style="22" customWidth="1"/>
    <col min="2060" max="2062" width="7.7109375" style="22" customWidth="1"/>
    <col min="2063" max="2063" width="4.7109375" style="22" customWidth="1"/>
    <col min="2064" max="2064" width="3.7109375" style="22" customWidth="1"/>
    <col min="2065" max="2065" width="4.42578125" style="22" customWidth="1"/>
    <col min="2066" max="2066" width="4.7109375" style="22" customWidth="1"/>
    <col min="2067" max="2102" width="0" style="22" hidden="1" customWidth="1"/>
    <col min="2103" max="2103" width="3.7109375" style="22" customWidth="1"/>
    <col min="2104" max="2107" width="5.140625" style="22" customWidth="1"/>
    <col min="2108" max="2108" width="17.28515625" style="22" customWidth="1"/>
    <col min="2109" max="2109" width="12.85546875" style="22" customWidth="1"/>
    <col min="2110" max="2110" width="12" style="22" customWidth="1"/>
    <col min="2111" max="2111" width="18.140625" style="22" customWidth="1"/>
    <col min="2112" max="2112" width="7.140625" style="22" bestFit="1" customWidth="1"/>
    <col min="2113" max="2113" width="6.5703125" style="22" bestFit="1" customWidth="1"/>
    <col min="2114" max="2114" width="9" style="22" customWidth="1"/>
    <col min="2115" max="2115" width="4.140625" style="22" customWidth="1"/>
    <col min="2116" max="2116" width="4.85546875" style="22" customWidth="1"/>
    <col min="2117" max="2118" width="4.5703125" style="22" customWidth="1"/>
    <col min="2119" max="2119" width="5.28515625" style="22" customWidth="1"/>
    <col min="2120" max="2120" width="9.42578125" style="22" bestFit="1" customWidth="1"/>
    <col min="2121" max="2121" width="4.140625" style="22" customWidth="1"/>
    <col min="2122" max="2304" width="11.42578125" style="22"/>
    <col min="2305" max="2305" width="7.140625" style="22" customWidth="1"/>
    <col min="2306" max="2306" width="9" style="22" customWidth="1"/>
    <col min="2307" max="2307" width="7.5703125" style="22" customWidth="1"/>
    <col min="2308" max="2308" width="6.140625" style="22" customWidth="1"/>
    <col min="2309" max="2309" width="2.140625" style="22" customWidth="1"/>
    <col min="2310" max="2310" width="6.140625" style="22" customWidth="1"/>
    <col min="2311" max="2311" width="8.7109375" style="22" customWidth="1"/>
    <col min="2312" max="2312" width="2.7109375" style="22" bestFit="1" customWidth="1"/>
    <col min="2313" max="2313" width="13.140625" style="22" customWidth="1"/>
    <col min="2314" max="2314" width="8.85546875" style="22" customWidth="1"/>
    <col min="2315" max="2315" width="8" style="22" customWidth="1"/>
    <col min="2316" max="2318" width="7.7109375" style="22" customWidth="1"/>
    <col min="2319" max="2319" width="4.7109375" style="22" customWidth="1"/>
    <col min="2320" max="2320" width="3.7109375" style="22" customWidth="1"/>
    <col min="2321" max="2321" width="4.42578125" style="22" customWidth="1"/>
    <col min="2322" max="2322" width="4.7109375" style="22" customWidth="1"/>
    <col min="2323" max="2358" width="0" style="22" hidden="1" customWidth="1"/>
    <col min="2359" max="2359" width="3.7109375" style="22" customWidth="1"/>
    <col min="2360" max="2363" width="5.140625" style="22" customWidth="1"/>
    <col min="2364" max="2364" width="17.28515625" style="22" customWidth="1"/>
    <col min="2365" max="2365" width="12.85546875" style="22" customWidth="1"/>
    <col min="2366" max="2366" width="12" style="22" customWidth="1"/>
    <col min="2367" max="2367" width="18.140625" style="22" customWidth="1"/>
    <col min="2368" max="2368" width="7.140625" style="22" bestFit="1" customWidth="1"/>
    <col min="2369" max="2369" width="6.5703125" style="22" bestFit="1" customWidth="1"/>
    <col min="2370" max="2370" width="9" style="22" customWidth="1"/>
    <col min="2371" max="2371" width="4.140625" style="22" customWidth="1"/>
    <col min="2372" max="2372" width="4.85546875" style="22" customWidth="1"/>
    <col min="2373" max="2374" width="4.5703125" style="22" customWidth="1"/>
    <col min="2375" max="2375" width="5.28515625" style="22" customWidth="1"/>
    <col min="2376" max="2376" width="9.42578125" style="22" bestFit="1" customWidth="1"/>
    <col min="2377" max="2377" width="4.140625" style="22" customWidth="1"/>
    <col min="2378" max="2560" width="11.42578125" style="22"/>
    <col min="2561" max="2561" width="7.140625" style="22" customWidth="1"/>
    <col min="2562" max="2562" width="9" style="22" customWidth="1"/>
    <col min="2563" max="2563" width="7.5703125" style="22" customWidth="1"/>
    <col min="2564" max="2564" width="6.140625" style="22" customWidth="1"/>
    <col min="2565" max="2565" width="2.140625" style="22" customWidth="1"/>
    <col min="2566" max="2566" width="6.140625" style="22" customWidth="1"/>
    <col min="2567" max="2567" width="8.7109375" style="22" customWidth="1"/>
    <col min="2568" max="2568" width="2.7109375" style="22" bestFit="1" customWidth="1"/>
    <col min="2569" max="2569" width="13.140625" style="22" customWidth="1"/>
    <col min="2570" max="2570" width="8.85546875" style="22" customWidth="1"/>
    <col min="2571" max="2571" width="8" style="22" customWidth="1"/>
    <col min="2572" max="2574" width="7.7109375" style="22" customWidth="1"/>
    <col min="2575" max="2575" width="4.7109375" style="22" customWidth="1"/>
    <col min="2576" max="2576" width="3.7109375" style="22" customWidth="1"/>
    <col min="2577" max="2577" width="4.42578125" style="22" customWidth="1"/>
    <col min="2578" max="2578" width="4.7109375" style="22" customWidth="1"/>
    <col min="2579" max="2614" width="0" style="22" hidden="1" customWidth="1"/>
    <col min="2615" max="2615" width="3.7109375" style="22" customWidth="1"/>
    <col min="2616" max="2619" width="5.140625" style="22" customWidth="1"/>
    <col min="2620" max="2620" width="17.28515625" style="22" customWidth="1"/>
    <col min="2621" max="2621" width="12.85546875" style="22" customWidth="1"/>
    <col min="2622" max="2622" width="12" style="22" customWidth="1"/>
    <col min="2623" max="2623" width="18.140625" style="22" customWidth="1"/>
    <col min="2624" max="2624" width="7.140625" style="22" bestFit="1" customWidth="1"/>
    <col min="2625" max="2625" width="6.5703125" style="22" bestFit="1" customWidth="1"/>
    <col min="2626" max="2626" width="9" style="22" customWidth="1"/>
    <col min="2627" max="2627" width="4.140625" style="22" customWidth="1"/>
    <col min="2628" max="2628" width="4.85546875" style="22" customWidth="1"/>
    <col min="2629" max="2630" width="4.5703125" style="22" customWidth="1"/>
    <col min="2631" max="2631" width="5.28515625" style="22" customWidth="1"/>
    <col min="2632" max="2632" width="9.42578125" style="22" bestFit="1" customWidth="1"/>
    <col min="2633" max="2633" width="4.140625" style="22" customWidth="1"/>
    <col min="2634" max="2816" width="11.42578125" style="22"/>
    <col min="2817" max="2817" width="7.140625" style="22" customWidth="1"/>
    <col min="2818" max="2818" width="9" style="22" customWidth="1"/>
    <col min="2819" max="2819" width="7.5703125" style="22" customWidth="1"/>
    <col min="2820" max="2820" width="6.140625" style="22" customWidth="1"/>
    <col min="2821" max="2821" width="2.140625" style="22" customWidth="1"/>
    <col min="2822" max="2822" width="6.140625" style="22" customWidth="1"/>
    <col min="2823" max="2823" width="8.7109375" style="22" customWidth="1"/>
    <col min="2824" max="2824" width="2.7109375" style="22" bestFit="1" customWidth="1"/>
    <col min="2825" max="2825" width="13.140625" style="22" customWidth="1"/>
    <col min="2826" max="2826" width="8.85546875" style="22" customWidth="1"/>
    <col min="2827" max="2827" width="8" style="22" customWidth="1"/>
    <col min="2828" max="2830" width="7.7109375" style="22" customWidth="1"/>
    <col min="2831" max="2831" width="4.7109375" style="22" customWidth="1"/>
    <col min="2832" max="2832" width="3.7109375" style="22" customWidth="1"/>
    <col min="2833" max="2833" width="4.42578125" style="22" customWidth="1"/>
    <col min="2834" max="2834" width="4.7109375" style="22" customWidth="1"/>
    <col min="2835" max="2870" width="0" style="22" hidden="1" customWidth="1"/>
    <col min="2871" max="2871" width="3.7109375" style="22" customWidth="1"/>
    <col min="2872" max="2875" width="5.140625" style="22" customWidth="1"/>
    <col min="2876" max="2876" width="17.28515625" style="22" customWidth="1"/>
    <col min="2877" max="2877" width="12.85546875" style="22" customWidth="1"/>
    <col min="2878" max="2878" width="12" style="22" customWidth="1"/>
    <col min="2879" max="2879" width="18.140625" style="22" customWidth="1"/>
    <col min="2880" max="2880" width="7.140625" style="22" bestFit="1" customWidth="1"/>
    <col min="2881" max="2881" width="6.5703125" style="22" bestFit="1" customWidth="1"/>
    <col min="2882" max="2882" width="9" style="22" customWidth="1"/>
    <col min="2883" max="2883" width="4.140625" style="22" customWidth="1"/>
    <col min="2884" max="2884" width="4.85546875" style="22" customWidth="1"/>
    <col min="2885" max="2886" width="4.5703125" style="22" customWidth="1"/>
    <col min="2887" max="2887" width="5.28515625" style="22" customWidth="1"/>
    <col min="2888" max="2888" width="9.42578125" style="22" bestFit="1" customWidth="1"/>
    <col min="2889" max="2889" width="4.140625" style="22" customWidth="1"/>
    <col min="2890" max="3072" width="11.42578125" style="22"/>
    <col min="3073" max="3073" width="7.140625" style="22" customWidth="1"/>
    <col min="3074" max="3074" width="9" style="22" customWidth="1"/>
    <col min="3075" max="3075" width="7.5703125" style="22" customWidth="1"/>
    <col min="3076" max="3076" width="6.140625" style="22" customWidth="1"/>
    <col min="3077" max="3077" width="2.140625" style="22" customWidth="1"/>
    <col min="3078" max="3078" width="6.140625" style="22" customWidth="1"/>
    <col min="3079" max="3079" width="8.7109375" style="22" customWidth="1"/>
    <col min="3080" max="3080" width="2.7109375" style="22" bestFit="1" customWidth="1"/>
    <col min="3081" max="3081" width="13.140625" style="22" customWidth="1"/>
    <col min="3082" max="3082" width="8.85546875" style="22" customWidth="1"/>
    <col min="3083" max="3083" width="8" style="22" customWidth="1"/>
    <col min="3084" max="3086" width="7.7109375" style="22" customWidth="1"/>
    <col min="3087" max="3087" width="4.7109375" style="22" customWidth="1"/>
    <col min="3088" max="3088" width="3.7109375" style="22" customWidth="1"/>
    <col min="3089" max="3089" width="4.42578125" style="22" customWidth="1"/>
    <col min="3090" max="3090" width="4.7109375" style="22" customWidth="1"/>
    <col min="3091" max="3126" width="0" style="22" hidden="1" customWidth="1"/>
    <col min="3127" max="3127" width="3.7109375" style="22" customWidth="1"/>
    <col min="3128" max="3131" width="5.140625" style="22" customWidth="1"/>
    <col min="3132" max="3132" width="17.28515625" style="22" customWidth="1"/>
    <col min="3133" max="3133" width="12.85546875" style="22" customWidth="1"/>
    <col min="3134" max="3134" width="12" style="22" customWidth="1"/>
    <col min="3135" max="3135" width="18.140625" style="22" customWidth="1"/>
    <col min="3136" max="3136" width="7.140625" style="22" bestFit="1" customWidth="1"/>
    <col min="3137" max="3137" width="6.5703125" style="22" bestFit="1" customWidth="1"/>
    <col min="3138" max="3138" width="9" style="22" customWidth="1"/>
    <col min="3139" max="3139" width="4.140625" style="22" customWidth="1"/>
    <col min="3140" max="3140" width="4.85546875" style="22" customWidth="1"/>
    <col min="3141" max="3142" width="4.5703125" style="22" customWidth="1"/>
    <col min="3143" max="3143" width="5.28515625" style="22" customWidth="1"/>
    <col min="3144" max="3144" width="9.42578125" style="22" bestFit="1" customWidth="1"/>
    <col min="3145" max="3145" width="4.140625" style="22" customWidth="1"/>
    <col min="3146" max="3328" width="11.42578125" style="22"/>
    <col min="3329" max="3329" width="7.140625" style="22" customWidth="1"/>
    <col min="3330" max="3330" width="9" style="22" customWidth="1"/>
    <col min="3331" max="3331" width="7.5703125" style="22" customWidth="1"/>
    <col min="3332" max="3332" width="6.140625" style="22" customWidth="1"/>
    <col min="3333" max="3333" width="2.140625" style="22" customWidth="1"/>
    <col min="3334" max="3334" width="6.140625" style="22" customWidth="1"/>
    <col min="3335" max="3335" width="8.7109375" style="22" customWidth="1"/>
    <col min="3336" max="3336" width="2.7109375" style="22" bestFit="1" customWidth="1"/>
    <col min="3337" max="3337" width="13.140625" style="22" customWidth="1"/>
    <col min="3338" max="3338" width="8.85546875" style="22" customWidth="1"/>
    <col min="3339" max="3339" width="8" style="22" customWidth="1"/>
    <col min="3340" max="3342" width="7.7109375" style="22" customWidth="1"/>
    <col min="3343" max="3343" width="4.7109375" style="22" customWidth="1"/>
    <col min="3344" max="3344" width="3.7109375" style="22" customWidth="1"/>
    <col min="3345" max="3345" width="4.42578125" style="22" customWidth="1"/>
    <col min="3346" max="3346" width="4.7109375" style="22" customWidth="1"/>
    <col min="3347" max="3382" width="0" style="22" hidden="1" customWidth="1"/>
    <col min="3383" max="3383" width="3.7109375" style="22" customWidth="1"/>
    <col min="3384" max="3387" width="5.140625" style="22" customWidth="1"/>
    <col min="3388" max="3388" width="17.28515625" style="22" customWidth="1"/>
    <col min="3389" max="3389" width="12.85546875" style="22" customWidth="1"/>
    <col min="3390" max="3390" width="12" style="22" customWidth="1"/>
    <col min="3391" max="3391" width="18.140625" style="22" customWidth="1"/>
    <col min="3392" max="3392" width="7.140625" style="22" bestFit="1" customWidth="1"/>
    <col min="3393" max="3393" width="6.5703125" style="22" bestFit="1" customWidth="1"/>
    <col min="3394" max="3394" width="9" style="22" customWidth="1"/>
    <col min="3395" max="3395" width="4.140625" style="22" customWidth="1"/>
    <col min="3396" max="3396" width="4.85546875" style="22" customWidth="1"/>
    <col min="3397" max="3398" width="4.5703125" style="22" customWidth="1"/>
    <col min="3399" max="3399" width="5.28515625" style="22" customWidth="1"/>
    <col min="3400" max="3400" width="9.42578125" style="22" bestFit="1" customWidth="1"/>
    <col min="3401" max="3401" width="4.140625" style="22" customWidth="1"/>
    <col min="3402" max="3584" width="11.42578125" style="22"/>
    <col min="3585" max="3585" width="7.140625" style="22" customWidth="1"/>
    <col min="3586" max="3586" width="9" style="22" customWidth="1"/>
    <col min="3587" max="3587" width="7.5703125" style="22" customWidth="1"/>
    <col min="3588" max="3588" width="6.140625" style="22" customWidth="1"/>
    <col min="3589" max="3589" width="2.140625" style="22" customWidth="1"/>
    <col min="3590" max="3590" width="6.140625" style="22" customWidth="1"/>
    <col min="3591" max="3591" width="8.7109375" style="22" customWidth="1"/>
    <col min="3592" max="3592" width="2.7109375" style="22" bestFit="1" customWidth="1"/>
    <col min="3593" max="3593" width="13.140625" style="22" customWidth="1"/>
    <col min="3594" max="3594" width="8.85546875" style="22" customWidth="1"/>
    <col min="3595" max="3595" width="8" style="22" customWidth="1"/>
    <col min="3596" max="3598" width="7.7109375" style="22" customWidth="1"/>
    <col min="3599" max="3599" width="4.7109375" style="22" customWidth="1"/>
    <col min="3600" max="3600" width="3.7109375" style="22" customWidth="1"/>
    <col min="3601" max="3601" width="4.42578125" style="22" customWidth="1"/>
    <col min="3602" max="3602" width="4.7109375" style="22" customWidth="1"/>
    <col min="3603" max="3638" width="0" style="22" hidden="1" customWidth="1"/>
    <col min="3639" max="3639" width="3.7109375" style="22" customWidth="1"/>
    <col min="3640" max="3643" width="5.140625" style="22" customWidth="1"/>
    <col min="3644" max="3644" width="17.28515625" style="22" customWidth="1"/>
    <col min="3645" max="3645" width="12.85546875" style="22" customWidth="1"/>
    <col min="3646" max="3646" width="12" style="22" customWidth="1"/>
    <col min="3647" max="3647" width="18.140625" style="22" customWidth="1"/>
    <col min="3648" max="3648" width="7.140625" style="22" bestFit="1" customWidth="1"/>
    <col min="3649" max="3649" width="6.5703125" style="22" bestFit="1" customWidth="1"/>
    <col min="3650" max="3650" width="9" style="22" customWidth="1"/>
    <col min="3651" max="3651" width="4.140625" style="22" customWidth="1"/>
    <col min="3652" max="3652" width="4.85546875" style="22" customWidth="1"/>
    <col min="3653" max="3654" width="4.5703125" style="22" customWidth="1"/>
    <col min="3655" max="3655" width="5.28515625" style="22" customWidth="1"/>
    <col min="3656" max="3656" width="9.42578125" style="22" bestFit="1" customWidth="1"/>
    <col min="3657" max="3657" width="4.140625" style="22" customWidth="1"/>
    <col min="3658" max="3840" width="11.42578125" style="22"/>
    <col min="3841" max="3841" width="7.140625" style="22" customWidth="1"/>
    <col min="3842" max="3842" width="9" style="22" customWidth="1"/>
    <col min="3843" max="3843" width="7.5703125" style="22" customWidth="1"/>
    <col min="3844" max="3844" width="6.140625" style="22" customWidth="1"/>
    <col min="3845" max="3845" width="2.140625" style="22" customWidth="1"/>
    <col min="3846" max="3846" width="6.140625" style="22" customWidth="1"/>
    <col min="3847" max="3847" width="8.7109375" style="22" customWidth="1"/>
    <col min="3848" max="3848" width="2.7109375" style="22" bestFit="1" customWidth="1"/>
    <col min="3849" max="3849" width="13.140625" style="22" customWidth="1"/>
    <col min="3850" max="3850" width="8.85546875" style="22" customWidth="1"/>
    <col min="3851" max="3851" width="8" style="22" customWidth="1"/>
    <col min="3852" max="3854" width="7.7109375" style="22" customWidth="1"/>
    <col min="3855" max="3855" width="4.7109375" style="22" customWidth="1"/>
    <col min="3856" max="3856" width="3.7109375" style="22" customWidth="1"/>
    <col min="3857" max="3857" width="4.42578125" style="22" customWidth="1"/>
    <col min="3858" max="3858" width="4.7109375" style="22" customWidth="1"/>
    <col min="3859" max="3894" width="0" style="22" hidden="1" customWidth="1"/>
    <col min="3895" max="3895" width="3.7109375" style="22" customWidth="1"/>
    <col min="3896" max="3899" width="5.140625" style="22" customWidth="1"/>
    <col min="3900" max="3900" width="17.28515625" style="22" customWidth="1"/>
    <col min="3901" max="3901" width="12.85546875" style="22" customWidth="1"/>
    <col min="3902" max="3902" width="12" style="22" customWidth="1"/>
    <col min="3903" max="3903" width="18.140625" style="22" customWidth="1"/>
    <col min="3904" max="3904" width="7.140625" style="22" bestFit="1" customWidth="1"/>
    <col min="3905" max="3905" width="6.5703125" style="22" bestFit="1" customWidth="1"/>
    <col min="3906" max="3906" width="9" style="22" customWidth="1"/>
    <col min="3907" max="3907" width="4.140625" style="22" customWidth="1"/>
    <col min="3908" max="3908" width="4.85546875" style="22" customWidth="1"/>
    <col min="3909" max="3910" width="4.5703125" style="22" customWidth="1"/>
    <col min="3911" max="3911" width="5.28515625" style="22" customWidth="1"/>
    <col min="3912" max="3912" width="9.42578125" style="22" bestFit="1" customWidth="1"/>
    <col min="3913" max="3913" width="4.140625" style="22" customWidth="1"/>
    <col min="3914" max="4096" width="11.42578125" style="22"/>
    <col min="4097" max="4097" width="7.140625" style="22" customWidth="1"/>
    <col min="4098" max="4098" width="9" style="22" customWidth="1"/>
    <col min="4099" max="4099" width="7.5703125" style="22" customWidth="1"/>
    <col min="4100" max="4100" width="6.140625" style="22" customWidth="1"/>
    <col min="4101" max="4101" width="2.140625" style="22" customWidth="1"/>
    <col min="4102" max="4102" width="6.140625" style="22" customWidth="1"/>
    <col min="4103" max="4103" width="8.7109375" style="22" customWidth="1"/>
    <col min="4104" max="4104" width="2.7109375" style="22" bestFit="1" customWidth="1"/>
    <col min="4105" max="4105" width="13.140625" style="22" customWidth="1"/>
    <col min="4106" max="4106" width="8.85546875" style="22" customWidth="1"/>
    <col min="4107" max="4107" width="8" style="22" customWidth="1"/>
    <col min="4108" max="4110" width="7.7109375" style="22" customWidth="1"/>
    <col min="4111" max="4111" width="4.7109375" style="22" customWidth="1"/>
    <col min="4112" max="4112" width="3.7109375" style="22" customWidth="1"/>
    <col min="4113" max="4113" width="4.42578125" style="22" customWidth="1"/>
    <col min="4114" max="4114" width="4.7109375" style="22" customWidth="1"/>
    <col min="4115" max="4150" width="0" style="22" hidden="1" customWidth="1"/>
    <col min="4151" max="4151" width="3.7109375" style="22" customWidth="1"/>
    <col min="4152" max="4155" width="5.140625" style="22" customWidth="1"/>
    <col min="4156" max="4156" width="17.28515625" style="22" customWidth="1"/>
    <col min="4157" max="4157" width="12.85546875" style="22" customWidth="1"/>
    <col min="4158" max="4158" width="12" style="22" customWidth="1"/>
    <col min="4159" max="4159" width="18.140625" style="22" customWidth="1"/>
    <col min="4160" max="4160" width="7.140625" style="22" bestFit="1" customWidth="1"/>
    <col min="4161" max="4161" width="6.5703125" style="22" bestFit="1" customWidth="1"/>
    <col min="4162" max="4162" width="9" style="22" customWidth="1"/>
    <col min="4163" max="4163" width="4.140625" style="22" customWidth="1"/>
    <col min="4164" max="4164" width="4.85546875" style="22" customWidth="1"/>
    <col min="4165" max="4166" width="4.5703125" style="22" customWidth="1"/>
    <col min="4167" max="4167" width="5.28515625" style="22" customWidth="1"/>
    <col min="4168" max="4168" width="9.42578125" style="22" bestFit="1" customWidth="1"/>
    <col min="4169" max="4169" width="4.140625" style="22" customWidth="1"/>
    <col min="4170" max="4352" width="11.42578125" style="22"/>
    <col min="4353" max="4353" width="7.140625" style="22" customWidth="1"/>
    <col min="4354" max="4354" width="9" style="22" customWidth="1"/>
    <col min="4355" max="4355" width="7.5703125" style="22" customWidth="1"/>
    <col min="4356" max="4356" width="6.140625" style="22" customWidth="1"/>
    <col min="4357" max="4357" width="2.140625" style="22" customWidth="1"/>
    <col min="4358" max="4358" width="6.140625" style="22" customWidth="1"/>
    <col min="4359" max="4359" width="8.7109375" style="22" customWidth="1"/>
    <col min="4360" max="4360" width="2.7109375" style="22" bestFit="1" customWidth="1"/>
    <col min="4361" max="4361" width="13.140625" style="22" customWidth="1"/>
    <col min="4362" max="4362" width="8.85546875" style="22" customWidth="1"/>
    <col min="4363" max="4363" width="8" style="22" customWidth="1"/>
    <col min="4364" max="4366" width="7.7109375" style="22" customWidth="1"/>
    <col min="4367" max="4367" width="4.7109375" style="22" customWidth="1"/>
    <col min="4368" max="4368" width="3.7109375" style="22" customWidth="1"/>
    <col min="4369" max="4369" width="4.42578125" style="22" customWidth="1"/>
    <col min="4370" max="4370" width="4.7109375" style="22" customWidth="1"/>
    <col min="4371" max="4406" width="0" style="22" hidden="1" customWidth="1"/>
    <col min="4407" max="4407" width="3.7109375" style="22" customWidth="1"/>
    <col min="4408" max="4411" width="5.140625" style="22" customWidth="1"/>
    <col min="4412" max="4412" width="17.28515625" style="22" customWidth="1"/>
    <col min="4413" max="4413" width="12.85546875" style="22" customWidth="1"/>
    <col min="4414" max="4414" width="12" style="22" customWidth="1"/>
    <col min="4415" max="4415" width="18.140625" style="22" customWidth="1"/>
    <col min="4416" max="4416" width="7.140625" style="22" bestFit="1" customWidth="1"/>
    <col min="4417" max="4417" width="6.5703125" style="22" bestFit="1" customWidth="1"/>
    <col min="4418" max="4418" width="9" style="22" customWidth="1"/>
    <col min="4419" max="4419" width="4.140625" style="22" customWidth="1"/>
    <col min="4420" max="4420" width="4.85546875" style="22" customWidth="1"/>
    <col min="4421" max="4422" width="4.5703125" style="22" customWidth="1"/>
    <col min="4423" max="4423" width="5.28515625" style="22" customWidth="1"/>
    <col min="4424" max="4424" width="9.42578125" style="22" bestFit="1" customWidth="1"/>
    <col min="4425" max="4425" width="4.140625" style="22" customWidth="1"/>
    <col min="4426" max="4608" width="11.42578125" style="22"/>
    <col min="4609" max="4609" width="7.140625" style="22" customWidth="1"/>
    <col min="4610" max="4610" width="9" style="22" customWidth="1"/>
    <col min="4611" max="4611" width="7.5703125" style="22" customWidth="1"/>
    <col min="4612" max="4612" width="6.140625" style="22" customWidth="1"/>
    <col min="4613" max="4613" width="2.140625" style="22" customWidth="1"/>
    <col min="4614" max="4614" width="6.140625" style="22" customWidth="1"/>
    <col min="4615" max="4615" width="8.7109375" style="22" customWidth="1"/>
    <col min="4616" max="4616" width="2.7109375" style="22" bestFit="1" customWidth="1"/>
    <col min="4617" max="4617" width="13.140625" style="22" customWidth="1"/>
    <col min="4618" max="4618" width="8.85546875" style="22" customWidth="1"/>
    <col min="4619" max="4619" width="8" style="22" customWidth="1"/>
    <col min="4620" max="4622" width="7.7109375" style="22" customWidth="1"/>
    <col min="4623" max="4623" width="4.7109375" style="22" customWidth="1"/>
    <col min="4624" max="4624" width="3.7109375" style="22" customWidth="1"/>
    <col min="4625" max="4625" width="4.42578125" style="22" customWidth="1"/>
    <col min="4626" max="4626" width="4.7109375" style="22" customWidth="1"/>
    <col min="4627" max="4662" width="0" style="22" hidden="1" customWidth="1"/>
    <col min="4663" max="4663" width="3.7109375" style="22" customWidth="1"/>
    <col min="4664" max="4667" width="5.140625" style="22" customWidth="1"/>
    <col min="4668" max="4668" width="17.28515625" style="22" customWidth="1"/>
    <col min="4669" max="4669" width="12.85546875" style="22" customWidth="1"/>
    <col min="4670" max="4670" width="12" style="22" customWidth="1"/>
    <col min="4671" max="4671" width="18.140625" style="22" customWidth="1"/>
    <col min="4672" max="4672" width="7.140625" style="22" bestFit="1" customWidth="1"/>
    <col min="4673" max="4673" width="6.5703125" style="22" bestFit="1" customWidth="1"/>
    <col min="4674" max="4674" width="9" style="22" customWidth="1"/>
    <col min="4675" max="4675" width="4.140625" style="22" customWidth="1"/>
    <col min="4676" max="4676" width="4.85546875" style="22" customWidth="1"/>
    <col min="4677" max="4678" width="4.5703125" style="22" customWidth="1"/>
    <col min="4679" max="4679" width="5.28515625" style="22" customWidth="1"/>
    <col min="4680" max="4680" width="9.42578125" style="22" bestFit="1" customWidth="1"/>
    <col min="4681" max="4681" width="4.140625" style="22" customWidth="1"/>
    <col min="4682" max="4864" width="11.42578125" style="22"/>
    <col min="4865" max="4865" width="7.140625" style="22" customWidth="1"/>
    <col min="4866" max="4866" width="9" style="22" customWidth="1"/>
    <col min="4867" max="4867" width="7.5703125" style="22" customWidth="1"/>
    <col min="4868" max="4868" width="6.140625" style="22" customWidth="1"/>
    <col min="4869" max="4869" width="2.140625" style="22" customWidth="1"/>
    <col min="4870" max="4870" width="6.140625" style="22" customWidth="1"/>
    <col min="4871" max="4871" width="8.7109375" style="22" customWidth="1"/>
    <col min="4872" max="4872" width="2.7109375" style="22" bestFit="1" customWidth="1"/>
    <col min="4873" max="4873" width="13.140625" style="22" customWidth="1"/>
    <col min="4874" max="4874" width="8.85546875" style="22" customWidth="1"/>
    <col min="4875" max="4875" width="8" style="22" customWidth="1"/>
    <col min="4876" max="4878" width="7.7109375" style="22" customWidth="1"/>
    <col min="4879" max="4879" width="4.7109375" style="22" customWidth="1"/>
    <col min="4880" max="4880" width="3.7109375" style="22" customWidth="1"/>
    <col min="4881" max="4881" width="4.42578125" style="22" customWidth="1"/>
    <col min="4882" max="4882" width="4.7109375" style="22" customWidth="1"/>
    <col min="4883" max="4918" width="0" style="22" hidden="1" customWidth="1"/>
    <col min="4919" max="4919" width="3.7109375" style="22" customWidth="1"/>
    <col min="4920" max="4923" width="5.140625" style="22" customWidth="1"/>
    <col min="4924" max="4924" width="17.28515625" style="22" customWidth="1"/>
    <col min="4925" max="4925" width="12.85546875" style="22" customWidth="1"/>
    <col min="4926" max="4926" width="12" style="22" customWidth="1"/>
    <col min="4927" max="4927" width="18.140625" style="22" customWidth="1"/>
    <col min="4928" max="4928" width="7.140625" style="22" bestFit="1" customWidth="1"/>
    <col min="4929" max="4929" width="6.5703125" style="22" bestFit="1" customWidth="1"/>
    <col min="4930" max="4930" width="9" style="22" customWidth="1"/>
    <col min="4931" max="4931" width="4.140625" style="22" customWidth="1"/>
    <col min="4932" max="4932" width="4.85546875" style="22" customWidth="1"/>
    <col min="4933" max="4934" width="4.5703125" style="22" customWidth="1"/>
    <col min="4935" max="4935" width="5.28515625" style="22" customWidth="1"/>
    <col min="4936" max="4936" width="9.42578125" style="22" bestFit="1" customWidth="1"/>
    <col min="4937" max="4937" width="4.140625" style="22" customWidth="1"/>
    <col min="4938" max="5120" width="11.42578125" style="22"/>
    <col min="5121" max="5121" width="7.140625" style="22" customWidth="1"/>
    <col min="5122" max="5122" width="9" style="22" customWidth="1"/>
    <col min="5123" max="5123" width="7.5703125" style="22" customWidth="1"/>
    <col min="5124" max="5124" width="6.140625" style="22" customWidth="1"/>
    <col min="5125" max="5125" width="2.140625" style="22" customWidth="1"/>
    <col min="5126" max="5126" width="6.140625" style="22" customWidth="1"/>
    <col min="5127" max="5127" width="8.7109375" style="22" customWidth="1"/>
    <col min="5128" max="5128" width="2.7109375" style="22" bestFit="1" customWidth="1"/>
    <col min="5129" max="5129" width="13.140625" style="22" customWidth="1"/>
    <col min="5130" max="5130" width="8.85546875" style="22" customWidth="1"/>
    <col min="5131" max="5131" width="8" style="22" customWidth="1"/>
    <col min="5132" max="5134" width="7.7109375" style="22" customWidth="1"/>
    <col min="5135" max="5135" width="4.7109375" style="22" customWidth="1"/>
    <col min="5136" max="5136" width="3.7109375" style="22" customWidth="1"/>
    <col min="5137" max="5137" width="4.42578125" style="22" customWidth="1"/>
    <col min="5138" max="5138" width="4.7109375" style="22" customWidth="1"/>
    <col min="5139" max="5174" width="0" style="22" hidden="1" customWidth="1"/>
    <col min="5175" max="5175" width="3.7109375" style="22" customWidth="1"/>
    <col min="5176" max="5179" width="5.140625" style="22" customWidth="1"/>
    <col min="5180" max="5180" width="17.28515625" style="22" customWidth="1"/>
    <col min="5181" max="5181" width="12.85546875" style="22" customWidth="1"/>
    <col min="5182" max="5182" width="12" style="22" customWidth="1"/>
    <col min="5183" max="5183" width="18.140625" style="22" customWidth="1"/>
    <col min="5184" max="5184" width="7.140625" style="22" bestFit="1" customWidth="1"/>
    <col min="5185" max="5185" width="6.5703125" style="22" bestFit="1" customWidth="1"/>
    <col min="5186" max="5186" width="9" style="22" customWidth="1"/>
    <col min="5187" max="5187" width="4.140625" style="22" customWidth="1"/>
    <col min="5188" max="5188" width="4.85546875" style="22" customWidth="1"/>
    <col min="5189" max="5190" width="4.5703125" style="22" customWidth="1"/>
    <col min="5191" max="5191" width="5.28515625" style="22" customWidth="1"/>
    <col min="5192" max="5192" width="9.42578125" style="22" bestFit="1" customWidth="1"/>
    <col min="5193" max="5193" width="4.140625" style="22" customWidth="1"/>
    <col min="5194" max="5376" width="11.42578125" style="22"/>
    <col min="5377" max="5377" width="7.140625" style="22" customWidth="1"/>
    <col min="5378" max="5378" width="9" style="22" customWidth="1"/>
    <col min="5379" max="5379" width="7.5703125" style="22" customWidth="1"/>
    <col min="5380" max="5380" width="6.140625" style="22" customWidth="1"/>
    <col min="5381" max="5381" width="2.140625" style="22" customWidth="1"/>
    <col min="5382" max="5382" width="6.140625" style="22" customWidth="1"/>
    <col min="5383" max="5383" width="8.7109375" style="22" customWidth="1"/>
    <col min="5384" max="5384" width="2.7109375" style="22" bestFit="1" customWidth="1"/>
    <col min="5385" max="5385" width="13.140625" style="22" customWidth="1"/>
    <col min="5386" max="5386" width="8.85546875" style="22" customWidth="1"/>
    <col min="5387" max="5387" width="8" style="22" customWidth="1"/>
    <col min="5388" max="5390" width="7.7109375" style="22" customWidth="1"/>
    <col min="5391" max="5391" width="4.7109375" style="22" customWidth="1"/>
    <col min="5392" max="5392" width="3.7109375" style="22" customWidth="1"/>
    <col min="5393" max="5393" width="4.42578125" style="22" customWidth="1"/>
    <col min="5394" max="5394" width="4.7109375" style="22" customWidth="1"/>
    <col min="5395" max="5430" width="0" style="22" hidden="1" customWidth="1"/>
    <col min="5431" max="5431" width="3.7109375" style="22" customWidth="1"/>
    <col min="5432" max="5435" width="5.140625" style="22" customWidth="1"/>
    <col min="5436" max="5436" width="17.28515625" style="22" customWidth="1"/>
    <col min="5437" max="5437" width="12.85546875" style="22" customWidth="1"/>
    <col min="5438" max="5438" width="12" style="22" customWidth="1"/>
    <col min="5439" max="5439" width="18.140625" style="22" customWidth="1"/>
    <col min="5440" max="5440" width="7.140625" style="22" bestFit="1" customWidth="1"/>
    <col min="5441" max="5441" width="6.5703125" style="22" bestFit="1" customWidth="1"/>
    <col min="5442" max="5442" width="9" style="22" customWidth="1"/>
    <col min="5443" max="5443" width="4.140625" style="22" customWidth="1"/>
    <col min="5444" max="5444" width="4.85546875" style="22" customWidth="1"/>
    <col min="5445" max="5446" width="4.5703125" style="22" customWidth="1"/>
    <col min="5447" max="5447" width="5.28515625" style="22" customWidth="1"/>
    <col min="5448" max="5448" width="9.42578125" style="22" bestFit="1" customWidth="1"/>
    <col min="5449" max="5449" width="4.140625" style="22" customWidth="1"/>
    <col min="5450" max="5632" width="11.42578125" style="22"/>
    <col min="5633" max="5633" width="7.140625" style="22" customWidth="1"/>
    <col min="5634" max="5634" width="9" style="22" customWidth="1"/>
    <col min="5635" max="5635" width="7.5703125" style="22" customWidth="1"/>
    <col min="5636" max="5636" width="6.140625" style="22" customWidth="1"/>
    <col min="5637" max="5637" width="2.140625" style="22" customWidth="1"/>
    <col min="5638" max="5638" width="6.140625" style="22" customWidth="1"/>
    <col min="5639" max="5639" width="8.7109375" style="22" customWidth="1"/>
    <col min="5640" max="5640" width="2.7109375" style="22" bestFit="1" customWidth="1"/>
    <col min="5641" max="5641" width="13.140625" style="22" customWidth="1"/>
    <col min="5642" max="5642" width="8.85546875" style="22" customWidth="1"/>
    <col min="5643" max="5643" width="8" style="22" customWidth="1"/>
    <col min="5644" max="5646" width="7.7109375" style="22" customWidth="1"/>
    <col min="5647" max="5647" width="4.7109375" style="22" customWidth="1"/>
    <col min="5648" max="5648" width="3.7109375" style="22" customWidth="1"/>
    <col min="5649" max="5649" width="4.42578125" style="22" customWidth="1"/>
    <col min="5650" max="5650" width="4.7109375" style="22" customWidth="1"/>
    <col min="5651" max="5686" width="0" style="22" hidden="1" customWidth="1"/>
    <col min="5687" max="5687" width="3.7109375" style="22" customWidth="1"/>
    <col min="5688" max="5691" width="5.140625" style="22" customWidth="1"/>
    <col min="5692" max="5692" width="17.28515625" style="22" customWidth="1"/>
    <col min="5693" max="5693" width="12.85546875" style="22" customWidth="1"/>
    <col min="5694" max="5694" width="12" style="22" customWidth="1"/>
    <col min="5695" max="5695" width="18.140625" style="22" customWidth="1"/>
    <col min="5696" max="5696" width="7.140625" style="22" bestFit="1" customWidth="1"/>
    <col min="5697" max="5697" width="6.5703125" style="22" bestFit="1" customWidth="1"/>
    <col min="5698" max="5698" width="9" style="22" customWidth="1"/>
    <col min="5699" max="5699" width="4.140625" style="22" customWidth="1"/>
    <col min="5700" max="5700" width="4.85546875" style="22" customWidth="1"/>
    <col min="5701" max="5702" width="4.5703125" style="22" customWidth="1"/>
    <col min="5703" max="5703" width="5.28515625" style="22" customWidth="1"/>
    <col min="5704" max="5704" width="9.42578125" style="22" bestFit="1" customWidth="1"/>
    <col min="5705" max="5705" width="4.140625" style="22" customWidth="1"/>
    <col min="5706" max="5888" width="11.42578125" style="22"/>
    <col min="5889" max="5889" width="7.140625" style="22" customWidth="1"/>
    <col min="5890" max="5890" width="9" style="22" customWidth="1"/>
    <col min="5891" max="5891" width="7.5703125" style="22" customWidth="1"/>
    <col min="5892" max="5892" width="6.140625" style="22" customWidth="1"/>
    <col min="5893" max="5893" width="2.140625" style="22" customWidth="1"/>
    <col min="5894" max="5894" width="6.140625" style="22" customWidth="1"/>
    <col min="5895" max="5895" width="8.7109375" style="22" customWidth="1"/>
    <col min="5896" max="5896" width="2.7109375" style="22" bestFit="1" customWidth="1"/>
    <col min="5897" max="5897" width="13.140625" style="22" customWidth="1"/>
    <col min="5898" max="5898" width="8.85546875" style="22" customWidth="1"/>
    <col min="5899" max="5899" width="8" style="22" customWidth="1"/>
    <col min="5900" max="5902" width="7.7109375" style="22" customWidth="1"/>
    <col min="5903" max="5903" width="4.7109375" style="22" customWidth="1"/>
    <col min="5904" max="5904" width="3.7109375" style="22" customWidth="1"/>
    <col min="5905" max="5905" width="4.42578125" style="22" customWidth="1"/>
    <col min="5906" max="5906" width="4.7109375" style="22" customWidth="1"/>
    <col min="5907" max="5942" width="0" style="22" hidden="1" customWidth="1"/>
    <col min="5943" max="5943" width="3.7109375" style="22" customWidth="1"/>
    <col min="5944" max="5947" width="5.140625" style="22" customWidth="1"/>
    <col min="5948" max="5948" width="17.28515625" style="22" customWidth="1"/>
    <col min="5949" max="5949" width="12.85546875" style="22" customWidth="1"/>
    <col min="5950" max="5950" width="12" style="22" customWidth="1"/>
    <col min="5951" max="5951" width="18.140625" style="22" customWidth="1"/>
    <col min="5952" max="5952" width="7.140625" style="22" bestFit="1" customWidth="1"/>
    <col min="5953" max="5953" width="6.5703125" style="22" bestFit="1" customWidth="1"/>
    <col min="5954" max="5954" width="9" style="22" customWidth="1"/>
    <col min="5955" max="5955" width="4.140625" style="22" customWidth="1"/>
    <col min="5956" max="5956" width="4.85546875" style="22" customWidth="1"/>
    <col min="5957" max="5958" width="4.5703125" style="22" customWidth="1"/>
    <col min="5959" max="5959" width="5.28515625" style="22" customWidth="1"/>
    <col min="5960" max="5960" width="9.42578125" style="22" bestFit="1" customWidth="1"/>
    <col min="5961" max="5961" width="4.140625" style="22" customWidth="1"/>
    <col min="5962" max="6144" width="11.42578125" style="22"/>
    <col min="6145" max="6145" width="7.140625" style="22" customWidth="1"/>
    <col min="6146" max="6146" width="9" style="22" customWidth="1"/>
    <col min="6147" max="6147" width="7.5703125" style="22" customWidth="1"/>
    <col min="6148" max="6148" width="6.140625" style="22" customWidth="1"/>
    <col min="6149" max="6149" width="2.140625" style="22" customWidth="1"/>
    <col min="6150" max="6150" width="6.140625" style="22" customWidth="1"/>
    <col min="6151" max="6151" width="8.7109375" style="22" customWidth="1"/>
    <col min="6152" max="6152" width="2.7109375" style="22" bestFit="1" customWidth="1"/>
    <col min="6153" max="6153" width="13.140625" style="22" customWidth="1"/>
    <col min="6154" max="6154" width="8.85546875" style="22" customWidth="1"/>
    <col min="6155" max="6155" width="8" style="22" customWidth="1"/>
    <col min="6156" max="6158" width="7.7109375" style="22" customWidth="1"/>
    <col min="6159" max="6159" width="4.7109375" style="22" customWidth="1"/>
    <col min="6160" max="6160" width="3.7109375" style="22" customWidth="1"/>
    <col min="6161" max="6161" width="4.42578125" style="22" customWidth="1"/>
    <col min="6162" max="6162" width="4.7109375" style="22" customWidth="1"/>
    <col min="6163" max="6198" width="0" style="22" hidden="1" customWidth="1"/>
    <col min="6199" max="6199" width="3.7109375" style="22" customWidth="1"/>
    <col min="6200" max="6203" width="5.140625" style="22" customWidth="1"/>
    <col min="6204" max="6204" width="17.28515625" style="22" customWidth="1"/>
    <col min="6205" max="6205" width="12.85546875" style="22" customWidth="1"/>
    <col min="6206" max="6206" width="12" style="22" customWidth="1"/>
    <col min="6207" max="6207" width="18.140625" style="22" customWidth="1"/>
    <col min="6208" max="6208" width="7.140625" style="22" bestFit="1" customWidth="1"/>
    <col min="6209" max="6209" width="6.5703125" style="22" bestFit="1" customWidth="1"/>
    <col min="6210" max="6210" width="9" style="22" customWidth="1"/>
    <col min="6211" max="6211" width="4.140625" style="22" customWidth="1"/>
    <col min="6212" max="6212" width="4.85546875" style="22" customWidth="1"/>
    <col min="6213" max="6214" width="4.5703125" style="22" customWidth="1"/>
    <col min="6215" max="6215" width="5.28515625" style="22" customWidth="1"/>
    <col min="6216" max="6216" width="9.42578125" style="22" bestFit="1" customWidth="1"/>
    <col min="6217" max="6217" width="4.140625" style="22" customWidth="1"/>
    <col min="6218" max="6400" width="11.42578125" style="22"/>
    <col min="6401" max="6401" width="7.140625" style="22" customWidth="1"/>
    <col min="6402" max="6402" width="9" style="22" customWidth="1"/>
    <col min="6403" max="6403" width="7.5703125" style="22" customWidth="1"/>
    <col min="6404" max="6404" width="6.140625" style="22" customWidth="1"/>
    <col min="6405" max="6405" width="2.140625" style="22" customWidth="1"/>
    <col min="6406" max="6406" width="6.140625" style="22" customWidth="1"/>
    <col min="6407" max="6407" width="8.7109375" style="22" customWidth="1"/>
    <col min="6408" max="6408" width="2.7109375" style="22" bestFit="1" customWidth="1"/>
    <col min="6409" max="6409" width="13.140625" style="22" customWidth="1"/>
    <col min="6410" max="6410" width="8.85546875" style="22" customWidth="1"/>
    <col min="6411" max="6411" width="8" style="22" customWidth="1"/>
    <col min="6412" max="6414" width="7.7109375" style="22" customWidth="1"/>
    <col min="6415" max="6415" width="4.7109375" style="22" customWidth="1"/>
    <col min="6416" max="6416" width="3.7109375" style="22" customWidth="1"/>
    <col min="6417" max="6417" width="4.42578125" style="22" customWidth="1"/>
    <col min="6418" max="6418" width="4.7109375" style="22" customWidth="1"/>
    <col min="6419" max="6454" width="0" style="22" hidden="1" customWidth="1"/>
    <col min="6455" max="6455" width="3.7109375" style="22" customWidth="1"/>
    <col min="6456" max="6459" width="5.140625" style="22" customWidth="1"/>
    <col min="6460" max="6460" width="17.28515625" style="22" customWidth="1"/>
    <col min="6461" max="6461" width="12.85546875" style="22" customWidth="1"/>
    <col min="6462" max="6462" width="12" style="22" customWidth="1"/>
    <col min="6463" max="6463" width="18.140625" style="22" customWidth="1"/>
    <col min="6464" max="6464" width="7.140625" style="22" bestFit="1" customWidth="1"/>
    <col min="6465" max="6465" width="6.5703125" style="22" bestFit="1" customWidth="1"/>
    <col min="6466" max="6466" width="9" style="22" customWidth="1"/>
    <col min="6467" max="6467" width="4.140625" style="22" customWidth="1"/>
    <col min="6468" max="6468" width="4.85546875" style="22" customWidth="1"/>
    <col min="6469" max="6470" width="4.5703125" style="22" customWidth="1"/>
    <col min="6471" max="6471" width="5.28515625" style="22" customWidth="1"/>
    <col min="6472" max="6472" width="9.42578125" style="22" bestFit="1" customWidth="1"/>
    <col min="6473" max="6473" width="4.140625" style="22" customWidth="1"/>
    <col min="6474" max="6656" width="11.42578125" style="22"/>
    <col min="6657" max="6657" width="7.140625" style="22" customWidth="1"/>
    <col min="6658" max="6658" width="9" style="22" customWidth="1"/>
    <col min="6659" max="6659" width="7.5703125" style="22" customWidth="1"/>
    <col min="6660" max="6660" width="6.140625" style="22" customWidth="1"/>
    <col min="6661" max="6661" width="2.140625" style="22" customWidth="1"/>
    <col min="6662" max="6662" width="6.140625" style="22" customWidth="1"/>
    <col min="6663" max="6663" width="8.7109375" style="22" customWidth="1"/>
    <col min="6664" max="6664" width="2.7109375" style="22" bestFit="1" customWidth="1"/>
    <col min="6665" max="6665" width="13.140625" style="22" customWidth="1"/>
    <col min="6666" max="6666" width="8.85546875" style="22" customWidth="1"/>
    <col min="6667" max="6667" width="8" style="22" customWidth="1"/>
    <col min="6668" max="6670" width="7.7109375" style="22" customWidth="1"/>
    <col min="6671" max="6671" width="4.7109375" style="22" customWidth="1"/>
    <col min="6672" max="6672" width="3.7109375" style="22" customWidth="1"/>
    <col min="6673" max="6673" width="4.42578125" style="22" customWidth="1"/>
    <col min="6674" max="6674" width="4.7109375" style="22" customWidth="1"/>
    <col min="6675" max="6710" width="0" style="22" hidden="1" customWidth="1"/>
    <col min="6711" max="6711" width="3.7109375" style="22" customWidth="1"/>
    <col min="6712" max="6715" width="5.140625" style="22" customWidth="1"/>
    <col min="6716" max="6716" width="17.28515625" style="22" customWidth="1"/>
    <col min="6717" max="6717" width="12.85546875" style="22" customWidth="1"/>
    <col min="6718" max="6718" width="12" style="22" customWidth="1"/>
    <col min="6719" max="6719" width="18.140625" style="22" customWidth="1"/>
    <col min="6720" max="6720" width="7.140625" style="22" bestFit="1" customWidth="1"/>
    <col min="6721" max="6721" width="6.5703125" style="22" bestFit="1" customWidth="1"/>
    <col min="6722" max="6722" width="9" style="22" customWidth="1"/>
    <col min="6723" max="6723" width="4.140625" style="22" customWidth="1"/>
    <col min="6724" max="6724" width="4.85546875" style="22" customWidth="1"/>
    <col min="6725" max="6726" width="4.5703125" style="22" customWidth="1"/>
    <col min="6727" max="6727" width="5.28515625" style="22" customWidth="1"/>
    <col min="6728" max="6728" width="9.42578125" style="22" bestFit="1" customWidth="1"/>
    <col min="6729" max="6729" width="4.140625" style="22" customWidth="1"/>
    <col min="6730" max="6912" width="11.42578125" style="22"/>
    <col min="6913" max="6913" width="7.140625" style="22" customWidth="1"/>
    <col min="6914" max="6914" width="9" style="22" customWidth="1"/>
    <col min="6915" max="6915" width="7.5703125" style="22" customWidth="1"/>
    <col min="6916" max="6916" width="6.140625" style="22" customWidth="1"/>
    <col min="6917" max="6917" width="2.140625" style="22" customWidth="1"/>
    <col min="6918" max="6918" width="6.140625" style="22" customWidth="1"/>
    <col min="6919" max="6919" width="8.7109375" style="22" customWidth="1"/>
    <col min="6920" max="6920" width="2.7109375" style="22" bestFit="1" customWidth="1"/>
    <col min="6921" max="6921" width="13.140625" style="22" customWidth="1"/>
    <col min="6922" max="6922" width="8.85546875" style="22" customWidth="1"/>
    <col min="6923" max="6923" width="8" style="22" customWidth="1"/>
    <col min="6924" max="6926" width="7.7109375" style="22" customWidth="1"/>
    <col min="6927" max="6927" width="4.7109375" style="22" customWidth="1"/>
    <col min="6928" max="6928" width="3.7109375" style="22" customWidth="1"/>
    <col min="6929" max="6929" width="4.42578125" style="22" customWidth="1"/>
    <col min="6930" max="6930" width="4.7109375" style="22" customWidth="1"/>
    <col min="6931" max="6966" width="0" style="22" hidden="1" customWidth="1"/>
    <col min="6967" max="6967" width="3.7109375" style="22" customWidth="1"/>
    <col min="6968" max="6971" width="5.140625" style="22" customWidth="1"/>
    <col min="6972" max="6972" width="17.28515625" style="22" customWidth="1"/>
    <col min="6973" max="6973" width="12.85546875" style="22" customWidth="1"/>
    <col min="6974" max="6974" width="12" style="22" customWidth="1"/>
    <col min="6975" max="6975" width="18.140625" style="22" customWidth="1"/>
    <col min="6976" max="6976" width="7.140625" style="22" bestFit="1" customWidth="1"/>
    <col min="6977" max="6977" width="6.5703125" style="22" bestFit="1" customWidth="1"/>
    <col min="6978" max="6978" width="9" style="22" customWidth="1"/>
    <col min="6979" max="6979" width="4.140625" style="22" customWidth="1"/>
    <col min="6980" max="6980" width="4.85546875" style="22" customWidth="1"/>
    <col min="6981" max="6982" width="4.5703125" style="22" customWidth="1"/>
    <col min="6983" max="6983" width="5.28515625" style="22" customWidth="1"/>
    <col min="6984" max="6984" width="9.42578125" style="22" bestFit="1" customWidth="1"/>
    <col min="6985" max="6985" width="4.140625" style="22" customWidth="1"/>
    <col min="6986" max="7168" width="11.42578125" style="22"/>
    <col min="7169" max="7169" width="7.140625" style="22" customWidth="1"/>
    <col min="7170" max="7170" width="9" style="22" customWidth="1"/>
    <col min="7171" max="7171" width="7.5703125" style="22" customWidth="1"/>
    <col min="7172" max="7172" width="6.140625" style="22" customWidth="1"/>
    <col min="7173" max="7173" width="2.140625" style="22" customWidth="1"/>
    <col min="7174" max="7174" width="6.140625" style="22" customWidth="1"/>
    <col min="7175" max="7175" width="8.7109375" style="22" customWidth="1"/>
    <col min="7176" max="7176" width="2.7109375" style="22" bestFit="1" customWidth="1"/>
    <col min="7177" max="7177" width="13.140625" style="22" customWidth="1"/>
    <col min="7178" max="7178" width="8.85546875" style="22" customWidth="1"/>
    <col min="7179" max="7179" width="8" style="22" customWidth="1"/>
    <col min="7180" max="7182" width="7.7109375" style="22" customWidth="1"/>
    <col min="7183" max="7183" width="4.7109375" style="22" customWidth="1"/>
    <col min="7184" max="7184" width="3.7109375" style="22" customWidth="1"/>
    <col min="7185" max="7185" width="4.42578125" style="22" customWidth="1"/>
    <col min="7186" max="7186" width="4.7109375" style="22" customWidth="1"/>
    <col min="7187" max="7222" width="0" style="22" hidden="1" customWidth="1"/>
    <col min="7223" max="7223" width="3.7109375" style="22" customWidth="1"/>
    <col min="7224" max="7227" width="5.140625" style="22" customWidth="1"/>
    <col min="7228" max="7228" width="17.28515625" style="22" customWidth="1"/>
    <col min="7229" max="7229" width="12.85546875" style="22" customWidth="1"/>
    <col min="7230" max="7230" width="12" style="22" customWidth="1"/>
    <col min="7231" max="7231" width="18.140625" style="22" customWidth="1"/>
    <col min="7232" max="7232" width="7.140625" style="22" bestFit="1" customWidth="1"/>
    <col min="7233" max="7233" width="6.5703125" style="22" bestFit="1" customWidth="1"/>
    <col min="7234" max="7234" width="9" style="22" customWidth="1"/>
    <col min="7235" max="7235" width="4.140625" style="22" customWidth="1"/>
    <col min="7236" max="7236" width="4.85546875" style="22" customWidth="1"/>
    <col min="7237" max="7238" width="4.5703125" style="22" customWidth="1"/>
    <col min="7239" max="7239" width="5.28515625" style="22" customWidth="1"/>
    <col min="7240" max="7240" width="9.42578125" style="22" bestFit="1" customWidth="1"/>
    <col min="7241" max="7241" width="4.140625" style="22" customWidth="1"/>
    <col min="7242" max="7424" width="11.42578125" style="22"/>
    <col min="7425" max="7425" width="7.140625" style="22" customWidth="1"/>
    <col min="7426" max="7426" width="9" style="22" customWidth="1"/>
    <col min="7427" max="7427" width="7.5703125" style="22" customWidth="1"/>
    <col min="7428" max="7428" width="6.140625" style="22" customWidth="1"/>
    <col min="7429" max="7429" width="2.140625" style="22" customWidth="1"/>
    <col min="7430" max="7430" width="6.140625" style="22" customWidth="1"/>
    <col min="7431" max="7431" width="8.7109375" style="22" customWidth="1"/>
    <col min="7432" max="7432" width="2.7109375" style="22" bestFit="1" customWidth="1"/>
    <col min="7433" max="7433" width="13.140625" style="22" customWidth="1"/>
    <col min="7434" max="7434" width="8.85546875" style="22" customWidth="1"/>
    <col min="7435" max="7435" width="8" style="22" customWidth="1"/>
    <col min="7436" max="7438" width="7.7109375" style="22" customWidth="1"/>
    <col min="7439" max="7439" width="4.7109375" style="22" customWidth="1"/>
    <col min="7440" max="7440" width="3.7109375" style="22" customWidth="1"/>
    <col min="7441" max="7441" width="4.42578125" style="22" customWidth="1"/>
    <col min="7442" max="7442" width="4.7109375" style="22" customWidth="1"/>
    <col min="7443" max="7478" width="0" style="22" hidden="1" customWidth="1"/>
    <col min="7479" max="7479" width="3.7109375" style="22" customWidth="1"/>
    <col min="7480" max="7483" width="5.140625" style="22" customWidth="1"/>
    <col min="7484" max="7484" width="17.28515625" style="22" customWidth="1"/>
    <col min="7485" max="7485" width="12.85546875" style="22" customWidth="1"/>
    <col min="7486" max="7486" width="12" style="22" customWidth="1"/>
    <col min="7487" max="7487" width="18.140625" style="22" customWidth="1"/>
    <col min="7488" max="7488" width="7.140625" style="22" bestFit="1" customWidth="1"/>
    <col min="7489" max="7489" width="6.5703125" style="22" bestFit="1" customWidth="1"/>
    <col min="7490" max="7490" width="9" style="22" customWidth="1"/>
    <col min="7491" max="7491" width="4.140625" style="22" customWidth="1"/>
    <col min="7492" max="7492" width="4.85546875" style="22" customWidth="1"/>
    <col min="7493" max="7494" width="4.5703125" style="22" customWidth="1"/>
    <col min="7495" max="7495" width="5.28515625" style="22" customWidth="1"/>
    <col min="7496" max="7496" width="9.42578125" style="22" bestFit="1" customWidth="1"/>
    <col min="7497" max="7497" width="4.140625" style="22" customWidth="1"/>
    <col min="7498" max="7680" width="11.42578125" style="22"/>
    <col min="7681" max="7681" width="7.140625" style="22" customWidth="1"/>
    <col min="7682" max="7682" width="9" style="22" customWidth="1"/>
    <col min="7683" max="7683" width="7.5703125" style="22" customWidth="1"/>
    <col min="7684" max="7684" width="6.140625" style="22" customWidth="1"/>
    <col min="7685" max="7685" width="2.140625" style="22" customWidth="1"/>
    <col min="7686" max="7686" width="6.140625" style="22" customWidth="1"/>
    <col min="7687" max="7687" width="8.7109375" style="22" customWidth="1"/>
    <col min="7688" max="7688" width="2.7109375" style="22" bestFit="1" customWidth="1"/>
    <col min="7689" max="7689" width="13.140625" style="22" customWidth="1"/>
    <col min="7690" max="7690" width="8.85546875" style="22" customWidth="1"/>
    <col min="7691" max="7691" width="8" style="22" customWidth="1"/>
    <col min="7692" max="7694" width="7.7109375" style="22" customWidth="1"/>
    <col min="7695" max="7695" width="4.7109375" style="22" customWidth="1"/>
    <col min="7696" max="7696" width="3.7109375" style="22" customWidth="1"/>
    <col min="7697" max="7697" width="4.42578125" style="22" customWidth="1"/>
    <col min="7698" max="7698" width="4.7109375" style="22" customWidth="1"/>
    <col min="7699" max="7734" width="0" style="22" hidden="1" customWidth="1"/>
    <col min="7735" max="7735" width="3.7109375" style="22" customWidth="1"/>
    <col min="7736" max="7739" width="5.140625" style="22" customWidth="1"/>
    <col min="7740" max="7740" width="17.28515625" style="22" customWidth="1"/>
    <col min="7741" max="7741" width="12.85546875" style="22" customWidth="1"/>
    <col min="7742" max="7742" width="12" style="22" customWidth="1"/>
    <col min="7743" max="7743" width="18.140625" style="22" customWidth="1"/>
    <col min="7744" max="7744" width="7.140625" style="22" bestFit="1" customWidth="1"/>
    <col min="7745" max="7745" width="6.5703125" style="22" bestFit="1" customWidth="1"/>
    <col min="7746" max="7746" width="9" style="22" customWidth="1"/>
    <col min="7747" max="7747" width="4.140625" style="22" customWidth="1"/>
    <col min="7748" max="7748" width="4.85546875" style="22" customWidth="1"/>
    <col min="7749" max="7750" width="4.5703125" style="22" customWidth="1"/>
    <col min="7751" max="7751" width="5.28515625" style="22" customWidth="1"/>
    <col min="7752" max="7752" width="9.42578125" style="22" bestFit="1" customWidth="1"/>
    <col min="7753" max="7753" width="4.140625" style="22" customWidth="1"/>
    <col min="7754" max="7936" width="11.42578125" style="22"/>
    <col min="7937" max="7937" width="7.140625" style="22" customWidth="1"/>
    <col min="7938" max="7938" width="9" style="22" customWidth="1"/>
    <col min="7939" max="7939" width="7.5703125" style="22" customWidth="1"/>
    <col min="7940" max="7940" width="6.140625" style="22" customWidth="1"/>
    <col min="7941" max="7941" width="2.140625" style="22" customWidth="1"/>
    <col min="7942" max="7942" width="6.140625" style="22" customWidth="1"/>
    <col min="7943" max="7943" width="8.7109375" style="22" customWidth="1"/>
    <col min="7944" max="7944" width="2.7109375" style="22" bestFit="1" customWidth="1"/>
    <col min="7945" max="7945" width="13.140625" style="22" customWidth="1"/>
    <col min="7946" max="7946" width="8.85546875" style="22" customWidth="1"/>
    <col min="7947" max="7947" width="8" style="22" customWidth="1"/>
    <col min="7948" max="7950" width="7.7109375" style="22" customWidth="1"/>
    <col min="7951" max="7951" width="4.7109375" style="22" customWidth="1"/>
    <col min="7952" max="7952" width="3.7109375" style="22" customWidth="1"/>
    <col min="7953" max="7953" width="4.42578125" style="22" customWidth="1"/>
    <col min="7954" max="7954" width="4.7109375" style="22" customWidth="1"/>
    <col min="7955" max="7990" width="0" style="22" hidden="1" customWidth="1"/>
    <col min="7991" max="7991" width="3.7109375" style="22" customWidth="1"/>
    <col min="7992" max="7995" width="5.140625" style="22" customWidth="1"/>
    <col min="7996" max="7996" width="17.28515625" style="22" customWidth="1"/>
    <col min="7997" max="7997" width="12.85546875" style="22" customWidth="1"/>
    <col min="7998" max="7998" width="12" style="22" customWidth="1"/>
    <col min="7999" max="7999" width="18.140625" style="22" customWidth="1"/>
    <col min="8000" max="8000" width="7.140625" style="22" bestFit="1" customWidth="1"/>
    <col min="8001" max="8001" width="6.5703125" style="22" bestFit="1" customWidth="1"/>
    <col min="8002" max="8002" width="9" style="22" customWidth="1"/>
    <col min="8003" max="8003" width="4.140625" style="22" customWidth="1"/>
    <col min="8004" max="8004" width="4.85546875" style="22" customWidth="1"/>
    <col min="8005" max="8006" width="4.5703125" style="22" customWidth="1"/>
    <col min="8007" max="8007" width="5.28515625" style="22" customWidth="1"/>
    <col min="8008" max="8008" width="9.42578125" style="22" bestFit="1" customWidth="1"/>
    <col min="8009" max="8009" width="4.140625" style="22" customWidth="1"/>
    <col min="8010" max="8192" width="11.42578125" style="22"/>
    <col min="8193" max="8193" width="7.140625" style="22" customWidth="1"/>
    <col min="8194" max="8194" width="9" style="22" customWidth="1"/>
    <col min="8195" max="8195" width="7.5703125" style="22" customWidth="1"/>
    <col min="8196" max="8196" width="6.140625" style="22" customWidth="1"/>
    <col min="8197" max="8197" width="2.140625" style="22" customWidth="1"/>
    <col min="8198" max="8198" width="6.140625" style="22" customWidth="1"/>
    <col min="8199" max="8199" width="8.7109375" style="22" customWidth="1"/>
    <col min="8200" max="8200" width="2.7109375" style="22" bestFit="1" customWidth="1"/>
    <col min="8201" max="8201" width="13.140625" style="22" customWidth="1"/>
    <col min="8202" max="8202" width="8.85546875" style="22" customWidth="1"/>
    <col min="8203" max="8203" width="8" style="22" customWidth="1"/>
    <col min="8204" max="8206" width="7.7109375" style="22" customWidth="1"/>
    <col min="8207" max="8207" width="4.7109375" style="22" customWidth="1"/>
    <col min="8208" max="8208" width="3.7109375" style="22" customWidth="1"/>
    <col min="8209" max="8209" width="4.42578125" style="22" customWidth="1"/>
    <col min="8210" max="8210" width="4.7109375" style="22" customWidth="1"/>
    <col min="8211" max="8246" width="0" style="22" hidden="1" customWidth="1"/>
    <col min="8247" max="8247" width="3.7109375" style="22" customWidth="1"/>
    <col min="8248" max="8251" width="5.140625" style="22" customWidth="1"/>
    <col min="8252" max="8252" width="17.28515625" style="22" customWidth="1"/>
    <col min="8253" max="8253" width="12.85546875" style="22" customWidth="1"/>
    <col min="8254" max="8254" width="12" style="22" customWidth="1"/>
    <col min="8255" max="8255" width="18.140625" style="22" customWidth="1"/>
    <col min="8256" max="8256" width="7.140625" style="22" bestFit="1" customWidth="1"/>
    <col min="8257" max="8257" width="6.5703125" style="22" bestFit="1" customWidth="1"/>
    <col min="8258" max="8258" width="9" style="22" customWidth="1"/>
    <col min="8259" max="8259" width="4.140625" style="22" customWidth="1"/>
    <col min="8260" max="8260" width="4.85546875" style="22" customWidth="1"/>
    <col min="8261" max="8262" width="4.5703125" style="22" customWidth="1"/>
    <col min="8263" max="8263" width="5.28515625" style="22" customWidth="1"/>
    <col min="8264" max="8264" width="9.42578125" style="22" bestFit="1" customWidth="1"/>
    <col min="8265" max="8265" width="4.140625" style="22" customWidth="1"/>
    <col min="8266" max="8448" width="11.42578125" style="22"/>
    <col min="8449" max="8449" width="7.140625" style="22" customWidth="1"/>
    <col min="8450" max="8450" width="9" style="22" customWidth="1"/>
    <col min="8451" max="8451" width="7.5703125" style="22" customWidth="1"/>
    <col min="8452" max="8452" width="6.140625" style="22" customWidth="1"/>
    <col min="8453" max="8453" width="2.140625" style="22" customWidth="1"/>
    <col min="8454" max="8454" width="6.140625" style="22" customWidth="1"/>
    <col min="8455" max="8455" width="8.7109375" style="22" customWidth="1"/>
    <col min="8456" max="8456" width="2.7109375" style="22" bestFit="1" customWidth="1"/>
    <col min="8457" max="8457" width="13.140625" style="22" customWidth="1"/>
    <col min="8458" max="8458" width="8.85546875" style="22" customWidth="1"/>
    <col min="8459" max="8459" width="8" style="22" customWidth="1"/>
    <col min="8460" max="8462" width="7.7109375" style="22" customWidth="1"/>
    <col min="8463" max="8463" width="4.7109375" style="22" customWidth="1"/>
    <col min="8464" max="8464" width="3.7109375" style="22" customWidth="1"/>
    <col min="8465" max="8465" width="4.42578125" style="22" customWidth="1"/>
    <col min="8466" max="8466" width="4.7109375" style="22" customWidth="1"/>
    <col min="8467" max="8502" width="0" style="22" hidden="1" customWidth="1"/>
    <col min="8503" max="8503" width="3.7109375" style="22" customWidth="1"/>
    <col min="8504" max="8507" width="5.140625" style="22" customWidth="1"/>
    <col min="8508" max="8508" width="17.28515625" style="22" customWidth="1"/>
    <col min="8509" max="8509" width="12.85546875" style="22" customWidth="1"/>
    <col min="8510" max="8510" width="12" style="22" customWidth="1"/>
    <col min="8511" max="8511" width="18.140625" style="22" customWidth="1"/>
    <col min="8512" max="8512" width="7.140625" style="22" bestFit="1" customWidth="1"/>
    <col min="8513" max="8513" width="6.5703125" style="22" bestFit="1" customWidth="1"/>
    <col min="8514" max="8514" width="9" style="22" customWidth="1"/>
    <col min="8515" max="8515" width="4.140625" style="22" customWidth="1"/>
    <col min="8516" max="8516" width="4.85546875" style="22" customWidth="1"/>
    <col min="8517" max="8518" width="4.5703125" style="22" customWidth="1"/>
    <col min="8519" max="8519" width="5.28515625" style="22" customWidth="1"/>
    <col min="8520" max="8520" width="9.42578125" style="22" bestFit="1" customWidth="1"/>
    <col min="8521" max="8521" width="4.140625" style="22" customWidth="1"/>
    <col min="8522" max="8704" width="11.42578125" style="22"/>
    <col min="8705" max="8705" width="7.140625" style="22" customWidth="1"/>
    <col min="8706" max="8706" width="9" style="22" customWidth="1"/>
    <col min="8707" max="8707" width="7.5703125" style="22" customWidth="1"/>
    <col min="8708" max="8708" width="6.140625" style="22" customWidth="1"/>
    <col min="8709" max="8709" width="2.140625" style="22" customWidth="1"/>
    <col min="8710" max="8710" width="6.140625" style="22" customWidth="1"/>
    <col min="8711" max="8711" width="8.7109375" style="22" customWidth="1"/>
    <col min="8712" max="8712" width="2.7109375" style="22" bestFit="1" customWidth="1"/>
    <col min="8713" max="8713" width="13.140625" style="22" customWidth="1"/>
    <col min="8714" max="8714" width="8.85546875" style="22" customWidth="1"/>
    <col min="8715" max="8715" width="8" style="22" customWidth="1"/>
    <col min="8716" max="8718" width="7.7109375" style="22" customWidth="1"/>
    <col min="8719" max="8719" width="4.7109375" style="22" customWidth="1"/>
    <col min="8720" max="8720" width="3.7109375" style="22" customWidth="1"/>
    <col min="8721" max="8721" width="4.42578125" style="22" customWidth="1"/>
    <col min="8722" max="8722" width="4.7109375" style="22" customWidth="1"/>
    <col min="8723" max="8758" width="0" style="22" hidden="1" customWidth="1"/>
    <col min="8759" max="8759" width="3.7109375" style="22" customWidth="1"/>
    <col min="8760" max="8763" width="5.140625" style="22" customWidth="1"/>
    <col min="8764" max="8764" width="17.28515625" style="22" customWidth="1"/>
    <col min="8765" max="8765" width="12.85546875" style="22" customWidth="1"/>
    <col min="8766" max="8766" width="12" style="22" customWidth="1"/>
    <col min="8767" max="8767" width="18.140625" style="22" customWidth="1"/>
    <col min="8768" max="8768" width="7.140625" style="22" bestFit="1" customWidth="1"/>
    <col min="8769" max="8769" width="6.5703125" style="22" bestFit="1" customWidth="1"/>
    <col min="8770" max="8770" width="9" style="22" customWidth="1"/>
    <col min="8771" max="8771" width="4.140625" style="22" customWidth="1"/>
    <col min="8772" max="8772" width="4.85546875" style="22" customWidth="1"/>
    <col min="8773" max="8774" width="4.5703125" style="22" customWidth="1"/>
    <col min="8775" max="8775" width="5.28515625" style="22" customWidth="1"/>
    <col min="8776" max="8776" width="9.42578125" style="22" bestFit="1" customWidth="1"/>
    <col min="8777" max="8777" width="4.140625" style="22" customWidth="1"/>
    <col min="8778" max="8960" width="11.42578125" style="22"/>
    <col min="8961" max="8961" width="7.140625" style="22" customWidth="1"/>
    <col min="8962" max="8962" width="9" style="22" customWidth="1"/>
    <col min="8963" max="8963" width="7.5703125" style="22" customWidth="1"/>
    <col min="8964" max="8964" width="6.140625" style="22" customWidth="1"/>
    <col min="8965" max="8965" width="2.140625" style="22" customWidth="1"/>
    <col min="8966" max="8966" width="6.140625" style="22" customWidth="1"/>
    <col min="8967" max="8967" width="8.7109375" style="22" customWidth="1"/>
    <col min="8968" max="8968" width="2.7109375" style="22" bestFit="1" customWidth="1"/>
    <col min="8969" max="8969" width="13.140625" style="22" customWidth="1"/>
    <col min="8970" max="8970" width="8.85546875" style="22" customWidth="1"/>
    <col min="8971" max="8971" width="8" style="22" customWidth="1"/>
    <col min="8972" max="8974" width="7.7109375" style="22" customWidth="1"/>
    <col min="8975" max="8975" width="4.7109375" style="22" customWidth="1"/>
    <col min="8976" max="8976" width="3.7109375" style="22" customWidth="1"/>
    <col min="8977" max="8977" width="4.42578125" style="22" customWidth="1"/>
    <col min="8978" max="8978" width="4.7109375" style="22" customWidth="1"/>
    <col min="8979" max="9014" width="0" style="22" hidden="1" customWidth="1"/>
    <col min="9015" max="9015" width="3.7109375" style="22" customWidth="1"/>
    <col min="9016" max="9019" width="5.140625" style="22" customWidth="1"/>
    <col min="9020" max="9020" width="17.28515625" style="22" customWidth="1"/>
    <col min="9021" max="9021" width="12.85546875" style="22" customWidth="1"/>
    <col min="9022" max="9022" width="12" style="22" customWidth="1"/>
    <col min="9023" max="9023" width="18.140625" style="22" customWidth="1"/>
    <col min="9024" max="9024" width="7.140625" style="22" bestFit="1" customWidth="1"/>
    <col min="9025" max="9025" width="6.5703125" style="22" bestFit="1" customWidth="1"/>
    <col min="9026" max="9026" width="9" style="22" customWidth="1"/>
    <col min="9027" max="9027" width="4.140625" style="22" customWidth="1"/>
    <col min="9028" max="9028" width="4.85546875" style="22" customWidth="1"/>
    <col min="9029" max="9030" width="4.5703125" style="22" customWidth="1"/>
    <col min="9031" max="9031" width="5.28515625" style="22" customWidth="1"/>
    <col min="9032" max="9032" width="9.42578125" style="22" bestFit="1" customWidth="1"/>
    <col min="9033" max="9033" width="4.140625" style="22" customWidth="1"/>
    <col min="9034" max="9216" width="11.42578125" style="22"/>
    <col min="9217" max="9217" width="7.140625" style="22" customWidth="1"/>
    <col min="9218" max="9218" width="9" style="22" customWidth="1"/>
    <col min="9219" max="9219" width="7.5703125" style="22" customWidth="1"/>
    <col min="9220" max="9220" width="6.140625" style="22" customWidth="1"/>
    <col min="9221" max="9221" width="2.140625" style="22" customWidth="1"/>
    <col min="9222" max="9222" width="6.140625" style="22" customWidth="1"/>
    <col min="9223" max="9223" width="8.7109375" style="22" customWidth="1"/>
    <col min="9224" max="9224" width="2.7109375" style="22" bestFit="1" customWidth="1"/>
    <col min="9225" max="9225" width="13.140625" style="22" customWidth="1"/>
    <col min="9226" max="9226" width="8.85546875" style="22" customWidth="1"/>
    <col min="9227" max="9227" width="8" style="22" customWidth="1"/>
    <col min="9228" max="9230" width="7.7109375" style="22" customWidth="1"/>
    <col min="9231" max="9231" width="4.7109375" style="22" customWidth="1"/>
    <col min="9232" max="9232" width="3.7109375" style="22" customWidth="1"/>
    <col min="9233" max="9233" width="4.42578125" style="22" customWidth="1"/>
    <col min="9234" max="9234" width="4.7109375" style="22" customWidth="1"/>
    <col min="9235" max="9270" width="0" style="22" hidden="1" customWidth="1"/>
    <col min="9271" max="9271" width="3.7109375" style="22" customWidth="1"/>
    <col min="9272" max="9275" width="5.140625" style="22" customWidth="1"/>
    <col min="9276" max="9276" width="17.28515625" style="22" customWidth="1"/>
    <col min="9277" max="9277" width="12.85546875" style="22" customWidth="1"/>
    <col min="9278" max="9278" width="12" style="22" customWidth="1"/>
    <col min="9279" max="9279" width="18.140625" style="22" customWidth="1"/>
    <col min="9280" max="9280" width="7.140625" style="22" bestFit="1" customWidth="1"/>
    <col min="9281" max="9281" width="6.5703125" style="22" bestFit="1" customWidth="1"/>
    <col min="9282" max="9282" width="9" style="22" customWidth="1"/>
    <col min="9283" max="9283" width="4.140625" style="22" customWidth="1"/>
    <col min="9284" max="9284" width="4.85546875" style="22" customWidth="1"/>
    <col min="9285" max="9286" width="4.5703125" style="22" customWidth="1"/>
    <col min="9287" max="9287" width="5.28515625" style="22" customWidth="1"/>
    <col min="9288" max="9288" width="9.42578125" style="22" bestFit="1" customWidth="1"/>
    <col min="9289" max="9289" width="4.140625" style="22" customWidth="1"/>
    <col min="9290" max="9472" width="11.42578125" style="22"/>
    <col min="9473" max="9473" width="7.140625" style="22" customWidth="1"/>
    <col min="9474" max="9474" width="9" style="22" customWidth="1"/>
    <col min="9475" max="9475" width="7.5703125" style="22" customWidth="1"/>
    <col min="9476" max="9476" width="6.140625" style="22" customWidth="1"/>
    <col min="9477" max="9477" width="2.140625" style="22" customWidth="1"/>
    <col min="9478" max="9478" width="6.140625" style="22" customWidth="1"/>
    <col min="9479" max="9479" width="8.7109375" style="22" customWidth="1"/>
    <col min="9480" max="9480" width="2.7109375" style="22" bestFit="1" customWidth="1"/>
    <col min="9481" max="9481" width="13.140625" style="22" customWidth="1"/>
    <col min="9482" max="9482" width="8.85546875" style="22" customWidth="1"/>
    <col min="9483" max="9483" width="8" style="22" customWidth="1"/>
    <col min="9484" max="9486" width="7.7109375" style="22" customWidth="1"/>
    <col min="9487" max="9487" width="4.7109375" style="22" customWidth="1"/>
    <col min="9488" max="9488" width="3.7109375" style="22" customWidth="1"/>
    <col min="9489" max="9489" width="4.42578125" style="22" customWidth="1"/>
    <col min="9490" max="9490" width="4.7109375" style="22" customWidth="1"/>
    <col min="9491" max="9526" width="0" style="22" hidden="1" customWidth="1"/>
    <col min="9527" max="9527" width="3.7109375" style="22" customWidth="1"/>
    <col min="9528" max="9531" width="5.140625" style="22" customWidth="1"/>
    <col min="9532" max="9532" width="17.28515625" style="22" customWidth="1"/>
    <col min="9533" max="9533" width="12.85546875" style="22" customWidth="1"/>
    <col min="9534" max="9534" width="12" style="22" customWidth="1"/>
    <col min="9535" max="9535" width="18.140625" style="22" customWidth="1"/>
    <col min="9536" max="9536" width="7.140625" style="22" bestFit="1" customWidth="1"/>
    <col min="9537" max="9537" width="6.5703125" style="22" bestFit="1" customWidth="1"/>
    <col min="9538" max="9538" width="9" style="22" customWidth="1"/>
    <col min="9539" max="9539" width="4.140625" style="22" customWidth="1"/>
    <col min="9540" max="9540" width="4.85546875" style="22" customWidth="1"/>
    <col min="9541" max="9542" width="4.5703125" style="22" customWidth="1"/>
    <col min="9543" max="9543" width="5.28515625" style="22" customWidth="1"/>
    <col min="9544" max="9544" width="9.42578125" style="22" bestFit="1" customWidth="1"/>
    <col min="9545" max="9545" width="4.140625" style="22" customWidth="1"/>
    <col min="9546" max="9728" width="11.42578125" style="22"/>
    <col min="9729" max="9729" width="7.140625" style="22" customWidth="1"/>
    <col min="9730" max="9730" width="9" style="22" customWidth="1"/>
    <col min="9731" max="9731" width="7.5703125" style="22" customWidth="1"/>
    <col min="9732" max="9732" width="6.140625" style="22" customWidth="1"/>
    <col min="9733" max="9733" width="2.140625" style="22" customWidth="1"/>
    <col min="9734" max="9734" width="6.140625" style="22" customWidth="1"/>
    <col min="9735" max="9735" width="8.7109375" style="22" customWidth="1"/>
    <col min="9736" max="9736" width="2.7109375" style="22" bestFit="1" customWidth="1"/>
    <col min="9737" max="9737" width="13.140625" style="22" customWidth="1"/>
    <col min="9738" max="9738" width="8.85546875" style="22" customWidth="1"/>
    <col min="9739" max="9739" width="8" style="22" customWidth="1"/>
    <col min="9740" max="9742" width="7.7109375" style="22" customWidth="1"/>
    <col min="9743" max="9743" width="4.7109375" style="22" customWidth="1"/>
    <col min="9744" max="9744" width="3.7109375" style="22" customWidth="1"/>
    <col min="9745" max="9745" width="4.42578125" style="22" customWidth="1"/>
    <col min="9746" max="9746" width="4.7109375" style="22" customWidth="1"/>
    <col min="9747" max="9782" width="0" style="22" hidden="1" customWidth="1"/>
    <col min="9783" max="9783" width="3.7109375" style="22" customWidth="1"/>
    <col min="9784" max="9787" width="5.140625" style="22" customWidth="1"/>
    <col min="9788" max="9788" width="17.28515625" style="22" customWidth="1"/>
    <col min="9789" max="9789" width="12.85546875" style="22" customWidth="1"/>
    <col min="9790" max="9790" width="12" style="22" customWidth="1"/>
    <col min="9791" max="9791" width="18.140625" style="22" customWidth="1"/>
    <col min="9792" max="9792" width="7.140625" style="22" bestFit="1" customWidth="1"/>
    <col min="9793" max="9793" width="6.5703125" style="22" bestFit="1" customWidth="1"/>
    <col min="9794" max="9794" width="9" style="22" customWidth="1"/>
    <col min="9795" max="9795" width="4.140625" style="22" customWidth="1"/>
    <col min="9796" max="9796" width="4.85546875" style="22" customWidth="1"/>
    <col min="9797" max="9798" width="4.5703125" style="22" customWidth="1"/>
    <col min="9799" max="9799" width="5.28515625" style="22" customWidth="1"/>
    <col min="9800" max="9800" width="9.42578125" style="22" bestFit="1" customWidth="1"/>
    <col min="9801" max="9801" width="4.140625" style="22" customWidth="1"/>
    <col min="9802" max="9984" width="11.42578125" style="22"/>
    <col min="9985" max="9985" width="7.140625" style="22" customWidth="1"/>
    <col min="9986" max="9986" width="9" style="22" customWidth="1"/>
    <col min="9987" max="9987" width="7.5703125" style="22" customWidth="1"/>
    <col min="9988" max="9988" width="6.140625" style="22" customWidth="1"/>
    <col min="9989" max="9989" width="2.140625" style="22" customWidth="1"/>
    <col min="9990" max="9990" width="6.140625" style="22" customWidth="1"/>
    <col min="9991" max="9991" width="8.7109375" style="22" customWidth="1"/>
    <col min="9992" max="9992" width="2.7109375" style="22" bestFit="1" customWidth="1"/>
    <col min="9993" max="9993" width="13.140625" style="22" customWidth="1"/>
    <col min="9994" max="9994" width="8.85546875" style="22" customWidth="1"/>
    <col min="9995" max="9995" width="8" style="22" customWidth="1"/>
    <col min="9996" max="9998" width="7.7109375" style="22" customWidth="1"/>
    <col min="9999" max="9999" width="4.7109375" style="22" customWidth="1"/>
    <col min="10000" max="10000" width="3.7109375" style="22" customWidth="1"/>
    <col min="10001" max="10001" width="4.42578125" style="22" customWidth="1"/>
    <col min="10002" max="10002" width="4.7109375" style="22" customWidth="1"/>
    <col min="10003" max="10038" width="0" style="22" hidden="1" customWidth="1"/>
    <col min="10039" max="10039" width="3.7109375" style="22" customWidth="1"/>
    <col min="10040" max="10043" width="5.140625" style="22" customWidth="1"/>
    <col min="10044" max="10044" width="17.28515625" style="22" customWidth="1"/>
    <col min="10045" max="10045" width="12.85546875" style="22" customWidth="1"/>
    <col min="10046" max="10046" width="12" style="22" customWidth="1"/>
    <col min="10047" max="10047" width="18.140625" style="22" customWidth="1"/>
    <col min="10048" max="10048" width="7.140625" style="22" bestFit="1" customWidth="1"/>
    <col min="10049" max="10049" width="6.5703125" style="22" bestFit="1" customWidth="1"/>
    <col min="10050" max="10050" width="9" style="22" customWidth="1"/>
    <col min="10051" max="10051" width="4.140625" style="22" customWidth="1"/>
    <col min="10052" max="10052" width="4.85546875" style="22" customWidth="1"/>
    <col min="10053" max="10054" width="4.5703125" style="22" customWidth="1"/>
    <col min="10055" max="10055" width="5.28515625" style="22" customWidth="1"/>
    <col min="10056" max="10056" width="9.42578125" style="22" bestFit="1" customWidth="1"/>
    <col min="10057" max="10057" width="4.140625" style="22" customWidth="1"/>
    <col min="10058" max="10240" width="11.42578125" style="22"/>
    <col min="10241" max="10241" width="7.140625" style="22" customWidth="1"/>
    <col min="10242" max="10242" width="9" style="22" customWidth="1"/>
    <col min="10243" max="10243" width="7.5703125" style="22" customWidth="1"/>
    <col min="10244" max="10244" width="6.140625" style="22" customWidth="1"/>
    <col min="10245" max="10245" width="2.140625" style="22" customWidth="1"/>
    <col min="10246" max="10246" width="6.140625" style="22" customWidth="1"/>
    <col min="10247" max="10247" width="8.7109375" style="22" customWidth="1"/>
    <col min="10248" max="10248" width="2.7109375" style="22" bestFit="1" customWidth="1"/>
    <col min="10249" max="10249" width="13.140625" style="22" customWidth="1"/>
    <col min="10250" max="10250" width="8.85546875" style="22" customWidth="1"/>
    <col min="10251" max="10251" width="8" style="22" customWidth="1"/>
    <col min="10252" max="10254" width="7.7109375" style="22" customWidth="1"/>
    <col min="10255" max="10255" width="4.7109375" style="22" customWidth="1"/>
    <col min="10256" max="10256" width="3.7109375" style="22" customWidth="1"/>
    <col min="10257" max="10257" width="4.42578125" style="22" customWidth="1"/>
    <col min="10258" max="10258" width="4.7109375" style="22" customWidth="1"/>
    <col min="10259" max="10294" width="0" style="22" hidden="1" customWidth="1"/>
    <col min="10295" max="10295" width="3.7109375" style="22" customWidth="1"/>
    <col min="10296" max="10299" width="5.140625" style="22" customWidth="1"/>
    <col min="10300" max="10300" width="17.28515625" style="22" customWidth="1"/>
    <col min="10301" max="10301" width="12.85546875" style="22" customWidth="1"/>
    <col min="10302" max="10302" width="12" style="22" customWidth="1"/>
    <col min="10303" max="10303" width="18.140625" style="22" customWidth="1"/>
    <col min="10304" max="10304" width="7.140625" style="22" bestFit="1" customWidth="1"/>
    <col min="10305" max="10305" width="6.5703125" style="22" bestFit="1" customWidth="1"/>
    <col min="10306" max="10306" width="9" style="22" customWidth="1"/>
    <col min="10307" max="10307" width="4.140625" style="22" customWidth="1"/>
    <col min="10308" max="10308" width="4.85546875" style="22" customWidth="1"/>
    <col min="10309" max="10310" width="4.5703125" style="22" customWidth="1"/>
    <col min="10311" max="10311" width="5.28515625" style="22" customWidth="1"/>
    <col min="10312" max="10312" width="9.42578125" style="22" bestFit="1" customWidth="1"/>
    <col min="10313" max="10313" width="4.140625" style="22" customWidth="1"/>
    <col min="10314" max="10496" width="11.42578125" style="22"/>
    <col min="10497" max="10497" width="7.140625" style="22" customWidth="1"/>
    <col min="10498" max="10498" width="9" style="22" customWidth="1"/>
    <col min="10499" max="10499" width="7.5703125" style="22" customWidth="1"/>
    <col min="10500" max="10500" width="6.140625" style="22" customWidth="1"/>
    <col min="10501" max="10501" width="2.140625" style="22" customWidth="1"/>
    <col min="10502" max="10502" width="6.140625" style="22" customWidth="1"/>
    <col min="10503" max="10503" width="8.7109375" style="22" customWidth="1"/>
    <col min="10504" max="10504" width="2.7109375" style="22" bestFit="1" customWidth="1"/>
    <col min="10505" max="10505" width="13.140625" style="22" customWidth="1"/>
    <col min="10506" max="10506" width="8.85546875" style="22" customWidth="1"/>
    <col min="10507" max="10507" width="8" style="22" customWidth="1"/>
    <col min="10508" max="10510" width="7.7109375" style="22" customWidth="1"/>
    <col min="10511" max="10511" width="4.7109375" style="22" customWidth="1"/>
    <col min="10512" max="10512" width="3.7109375" style="22" customWidth="1"/>
    <col min="10513" max="10513" width="4.42578125" style="22" customWidth="1"/>
    <col min="10514" max="10514" width="4.7109375" style="22" customWidth="1"/>
    <col min="10515" max="10550" width="0" style="22" hidden="1" customWidth="1"/>
    <col min="10551" max="10551" width="3.7109375" style="22" customWidth="1"/>
    <col min="10552" max="10555" width="5.140625" style="22" customWidth="1"/>
    <col min="10556" max="10556" width="17.28515625" style="22" customWidth="1"/>
    <col min="10557" max="10557" width="12.85546875" style="22" customWidth="1"/>
    <col min="10558" max="10558" width="12" style="22" customWidth="1"/>
    <col min="10559" max="10559" width="18.140625" style="22" customWidth="1"/>
    <col min="10560" max="10560" width="7.140625" style="22" bestFit="1" customWidth="1"/>
    <col min="10561" max="10561" width="6.5703125" style="22" bestFit="1" customWidth="1"/>
    <col min="10562" max="10562" width="9" style="22" customWidth="1"/>
    <col min="10563" max="10563" width="4.140625" style="22" customWidth="1"/>
    <col min="10564" max="10564" width="4.85546875" style="22" customWidth="1"/>
    <col min="10565" max="10566" width="4.5703125" style="22" customWidth="1"/>
    <col min="10567" max="10567" width="5.28515625" style="22" customWidth="1"/>
    <col min="10568" max="10568" width="9.42578125" style="22" bestFit="1" customWidth="1"/>
    <col min="10569" max="10569" width="4.140625" style="22" customWidth="1"/>
    <col min="10570" max="10752" width="11.42578125" style="22"/>
    <col min="10753" max="10753" width="7.140625" style="22" customWidth="1"/>
    <col min="10754" max="10754" width="9" style="22" customWidth="1"/>
    <col min="10755" max="10755" width="7.5703125" style="22" customWidth="1"/>
    <col min="10756" max="10756" width="6.140625" style="22" customWidth="1"/>
    <col min="10757" max="10757" width="2.140625" style="22" customWidth="1"/>
    <col min="10758" max="10758" width="6.140625" style="22" customWidth="1"/>
    <col min="10759" max="10759" width="8.7109375" style="22" customWidth="1"/>
    <col min="10760" max="10760" width="2.7109375" style="22" bestFit="1" customWidth="1"/>
    <col min="10761" max="10761" width="13.140625" style="22" customWidth="1"/>
    <col min="10762" max="10762" width="8.85546875" style="22" customWidth="1"/>
    <col min="10763" max="10763" width="8" style="22" customWidth="1"/>
    <col min="10764" max="10766" width="7.7109375" style="22" customWidth="1"/>
    <col min="10767" max="10767" width="4.7109375" style="22" customWidth="1"/>
    <col min="10768" max="10768" width="3.7109375" style="22" customWidth="1"/>
    <col min="10769" max="10769" width="4.42578125" style="22" customWidth="1"/>
    <col min="10770" max="10770" width="4.7109375" style="22" customWidth="1"/>
    <col min="10771" max="10806" width="0" style="22" hidden="1" customWidth="1"/>
    <col min="10807" max="10807" width="3.7109375" style="22" customWidth="1"/>
    <col min="10808" max="10811" width="5.140625" style="22" customWidth="1"/>
    <col min="10812" max="10812" width="17.28515625" style="22" customWidth="1"/>
    <col min="10813" max="10813" width="12.85546875" style="22" customWidth="1"/>
    <col min="10814" max="10814" width="12" style="22" customWidth="1"/>
    <col min="10815" max="10815" width="18.140625" style="22" customWidth="1"/>
    <col min="10816" max="10816" width="7.140625" style="22" bestFit="1" customWidth="1"/>
    <col min="10817" max="10817" width="6.5703125" style="22" bestFit="1" customWidth="1"/>
    <col min="10818" max="10818" width="9" style="22" customWidth="1"/>
    <col min="10819" max="10819" width="4.140625" style="22" customWidth="1"/>
    <col min="10820" max="10820" width="4.85546875" style="22" customWidth="1"/>
    <col min="10821" max="10822" width="4.5703125" style="22" customWidth="1"/>
    <col min="10823" max="10823" width="5.28515625" style="22" customWidth="1"/>
    <col min="10824" max="10824" width="9.42578125" style="22" bestFit="1" customWidth="1"/>
    <col min="10825" max="10825" width="4.140625" style="22" customWidth="1"/>
    <col min="10826" max="11008" width="11.42578125" style="22"/>
    <col min="11009" max="11009" width="7.140625" style="22" customWidth="1"/>
    <col min="11010" max="11010" width="9" style="22" customWidth="1"/>
    <col min="11011" max="11011" width="7.5703125" style="22" customWidth="1"/>
    <col min="11012" max="11012" width="6.140625" style="22" customWidth="1"/>
    <col min="11013" max="11013" width="2.140625" style="22" customWidth="1"/>
    <col min="11014" max="11014" width="6.140625" style="22" customWidth="1"/>
    <col min="11015" max="11015" width="8.7109375" style="22" customWidth="1"/>
    <col min="11016" max="11016" width="2.7109375" style="22" bestFit="1" customWidth="1"/>
    <col min="11017" max="11017" width="13.140625" style="22" customWidth="1"/>
    <col min="11018" max="11018" width="8.85546875" style="22" customWidth="1"/>
    <col min="11019" max="11019" width="8" style="22" customWidth="1"/>
    <col min="11020" max="11022" width="7.7109375" style="22" customWidth="1"/>
    <col min="11023" max="11023" width="4.7109375" style="22" customWidth="1"/>
    <col min="11024" max="11024" width="3.7109375" style="22" customWidth="1"/>
    <col min="11025" max="11025" width="4.42578125" style="22" customWidth="1"/>
    <col min="11026" max="11026" width="4.7109375" style="22" customWidth="1"/>
    <col min="11027" max="11062" width="0" style="22" hidden="1" customWidth="1"/>
    <col min="11063" max="11063" width="3.7109375" style="22" customWidth="1"/>
    <col min="11064" max="11067" width="5.140625" style="22" customWidth="1"/>
    <col min="11068" max="11068" width="17.28515625" style="22" customWidth="1"/>
    <col min="11069" max="11069" width="12.85546875" style="22" customWidth="1"/>
    <col min="11070" max="11070" width="12" style="22" customWidth="1"/>
    <col min="11071" max="11071" width="18.140625" style="22" customWidth="1"/>
    <col min="11072" max="11072" width="7.140625" style="22" bestFit="1" customWidth="1"/>
    <col min="11073" max="11073" width="6.5703125" style="22" bestFit="1" customWidth="1"/>
    <col min="11074" max="11074" width="9" style="22" customWidth="1"/>
    <col min="11075" max="11075" width="4.140625" style="22" customWidth="1"/>
    <col min="11076" max="11076" width="4.85546875" style="22" customWidth="1"/>
    <col min="11077" max="11078" width="4.5703125" style="22" customWidth="1"/>
    <col min="11079" max="11079" width="5.28515625" style="22" customWidth="1"/>
    <col min="11080" max="11080" width="9.42578125" style="22" bestFit="1" customWidth="1"/>
    <col min="11081" max="11081" width="4.140625" style="22" customWidth="1"/>
    <col min="11082" max="11264" width="11.42578125" style="22"/>
    <col min="11265" max="11265" width="7.140625" style="22" customWidth="1"/>
    <col min="11266" max="11266" width="9" style="22" customWidth="1"/>
    <col min="11267" max="11267" width="7.5703125" style="22" customWidth="1"/>
    <col min="11268" max="11268" width="6.140625" style="22" customWidth="1"/>
    <col min="11269" max="11269" width="2.140625" style="22" customWidth="1"/>
    <col min="11270" max="11270" width="6.140625" style="22" customWidth="1"/>
    <col min="11271" max="11271" width="8.7109375" style="22" customWidth="1"/>
    <col min="11272" max="11272" width="2.7109375" style="22" bestFit="1" customWidth="1"/>
    <col min="11273" max="11273" width="13.140625" style="22" customWidth="1"/>
    <col min="11274" max="11274" width="8.85546875" style="22" customWidth="1"/>
    <col min="11275" max="11275" width="8" style="22" customWidth="1"/>
    <col min="11276" max="11278" width="7.7109375" style="22" customWidth="1"/>
    <col min="11279" max="11279" width="4.7109375" style="22" customWidth="1"/>
    <col min="11280" max="11280" width="3.7109375" style="22" customWidth="1"/>
    <col min="11281" max="11281" width="4.42578125" style="22" customWidth="1"/>
    <col min="11282" max="11282" width="4.7109375" style="22" customWidth="1"/>
    <col min="11283" max="11318" width="0" style="22" hidden="1" customWidth="1"/>
    <col min="11319" max="11319" width="3.7109375" style="22" customWidth="1"/>
    <col min="11320" max="11323" width="5.140625" style="22" customWidth="1"/>
    <col min="11324" max="11324" width="17.28515625" style="22" customWidth="1"/>
    <col min="11325" max="11325" width="12.85546875" style="22" customWidth="1"/>
    <col min="11326" max="11326" width="12" style="22" customWidth="1"/>
    <col min="11327" max="11327" width="18.140625" style="22" customWidth="1"/>
    <col min="11328" max="11328" width="7.140625" style="22" bestFit="1" customWidth="1"/>
    <col min="11329" max="11329" width="6.5703125" style="22" bestFit="1" customWidth="1"/>
    <col min="11330" max="11330" width="9" style="22" customWidth="1"/>
    <col min="11331" max="11331" width="4.140625" style="22" customWidth="1"/>
    <col min="11332" max="11332" width="4.85546875" style="22" customWidth="1"/>
    <col min="11333" max="11334" width="4.5703125" style="22" customWidth="1"/>
    <col min="11335" max="11335" width="5.28515625" style="22" customWidth="1"/>
    <col min="11336" max="11336" width="9.42578125" style="22" bestFit="1" customWidth="1"/>
    <col min="11337" max="11337" width="4.140625" style="22" customWidth="1"/>
    <col min="11338" max="11520" width="11.42578125" style="22"/>
    <col min="11521" max="11521" width="7.140625" style="22" customWidth="1"/>
    <col min="11522" max="11522" width="9" style="22" customWidth="1"/>
    <col min="11523" max="11523" width="7.5703125" style="22" customWidth="1"/>
    <col min="11524" max="11524" width="6.140625" style="22" customWidth="1"/>
    <col min="11525" max="11525" width="2.140625" style="22" customWidth="1"/>
    <col min="11526" max="11526" width="6.140625" style="22" customWidth="1"/>
    <col min="11527" max="11527" width="8.7109375" style="22" customWidth="1"/>
    <col min="11528" max="11528" width="2.7109375" style="22" bestFit="1" customWidth="1"/>
    <col min="11529" max="11529" width="13.140625" style="22" customWidth="1"/>
    <col min="11530" max="11530" width="8.85546875" style="22" customWidth="1"/>
    <col min="11531" max="11531" width="8" style="22" customWidth="1"/>
    <col min="11532" max="11534" width="7.7109375" style="22" customWidth="1"/>
    <col min="11535" max="11535" width="4.7109375" style="22" customWidth="1"/>
    <col min="11536" max="11536" width="3.7109375" style="22" customWidth="1"/>
    <col min="11537" max="11537" width="4.42578125" style="22" customWidth="1"/>
    <col min="11538" max="11538" width="4.7109375" style="22" customWidth="1"/>
    <col min="11539" max="11574" width="0" style="22" hidden="1" customWidth="1"/>
    <col min="11575" max="11575" width="3.7109375" style="22" customWidth="1"/>
    <col min="11576" max="11579" width="5.140625" style="22" customWidth="1"/>
    <col min="11580" max="11580" width="17.28515625" style="22" customWidth="1"/>
    <col min="11581" max="11581" width="12.85546875" style="22" customWidth="1"/>
    <col min="11582" max="11582" width="12" style="22" customWidth="1"/>
    <col min="11583" max="11583" width="18.140625" style="22" customWidth="1"/>
    <col min="11584" max="11584" width="7.140625" style="22" bestFit="1" customWidth="1"/>
    <col min="11585" max="11585" width="6.5703125" style="22" bestFit="1" customWidth="1"/>
    <col min="11586" max="11586" width="9" style="22" customWidth="1"/>
    <col min="11587" max="11587" width="4.140625" style="22" customWidth="1"/>
    <col min="11588" max="11588" width="4.85546875" style="22" customWidth="1"/>
    <col min="11589" max="11590" width="4.5703125" style="22" customWidth="1"/>
    <col min="11591" max="11591" width="5.28515625" style="22" customWidth="1"/>
    <col min="11592" max="11592" width="9.42578125" style="22" bestFit="1" customWidth="1"/>
    <col min="11593" max="11593" width="4.140625" style="22" customWidth="1"/>
    <col min="11594" max="11776" width="11.42578125" style="22"/>
    <col min="11777" max="11777" width="7.140625" style="22" customWidth="1"/>
    <col min="11778" max="11778" width="9" style="22" customWidth="1"/>
    <col min="11779" max="11779" width="7.5703125" style="22" customWidth="1"/>
    <col min="11780" max="11780" width="6.140625" style="22" customWidth="1"/>
    <col min="11781" max="11781" width="2.140625" style="22" customWidth="1"/>
    <col min="11782" max="11782" width="6.140625" style="22" customWidth="1"/>
    <col min="11783" max="11783" width="8.7109375" style="22" customWidth="1"/>
    <col min="11784" max="11784" width="2.7109375" style="22" bestFit="1" customWidth="1"/>
    <col min="11785" max="11785" width="13.140625" style="22" customWidth="1"/>
    <col min="11786" max="11786" width="8.85546875" style="22" customWidth="1"/>
    <col min="11787" max="11787" width="8" style="22" customWidth="1"/>
    <col min="11788" max="11790" width="7.7109375" style="22" customWidth="1"/>
    <col min="11791" max="11791" width="4.7109375" style="22" customWidth="1"/>
    <col min="11792" max="11792" width="3.7109375" style="22" customWidth="1"/>
    <col min="11793" max="11793" width="4.42578125" style="22" customWidth="1"/>
    <col min="11794" max="11794" width="4.7109375" style="22" customWidth="1"/>
    <col min="11795" max="11830" width="0" style="22" hidden="1" customWidth="1"/>
    <col min="11831" max="11831" width="3.7109375" style="22" customWidth="1"/>
    <col min="11832" max="11835" width="5.140625" style="22" customWidth="1"/>
    <col min="11836" max="11836" width="17.28515625" style="22" customWidth="1"/>
    <col min="11837" max="11837" width="12.85546875" style="22" customWidth="1"/>
    <col min="11838" max="11838" width="12" style="22" customWidth="1"/>
    <col min="11839" max="11839" width="18.140625" style="22" customWidth="1"/>
    <col min="11840" max="11840" width="7.140625" style="22" bestFit="1" customWidth="1"/>
    <col min="11841" max="11841" width="6.5703125" style="22" bestFit="1" customWidth="1"/>
    <col min="11842" max="11842" width="9" style="22" customWidth="1"/>
    <col min="11843" max="11843" width="4.140625" style="22" customWidth="1"/>
    <col min="11844" max="11844" width="4.85546875" style="22" customWidth="1"/>
    <col min="11845" max="11846" width="4.5703125" style="22" customWidth="1"/>
    <col min="11847" max="11847" width="5.28515625" style="22" customWidth="1"/>
    <col min="11848" max="11848" width="9.42578125" style="22" bestFit="1" customWidth="1"/>
    <col min="11849" max="11849" width="4.140625" style="22" customWidth="1"/>
    <col min="11850" max="12032" width="11.42578125" style="22"/>
    <col min="12033" max="12033" width="7.140625" style="22" customWidth="1"/>
    <col min="12034" max="12034" width="9" style="22" customWidth="1"/>
    <col min="12035" max="12035" width="7.5703125" style="22" customWidth="1"/>
    <col min="12036" max="12036" width="6.140625" style="22" customWidth="1"/>
    <col min="12037" max="12037" width="2.140625" style="22" customWidth="1"/>
    <col min="12038" max="12038" width="6.140625" style="22" customWidth="1"/>
    <col min="12039" max="12039" width="8.7109375" style="22" customWidth="1"/>
    <col min="12040" max="12040" width="2.7109375" style="22" bestFit="1" customWidth="1"/>
    <col min="12041" max="12041" width="13.140625" style="22" customWidth="1"/>
    <col min="12042" max="12042" width="8.85546875" style="22" customWidth="1"/>
    <col min="12043" max="12043" width="8" style="22" customWidth="1"/>
    <col min="12044" max="12046" width="7.7109375" style="22" customWidth="1"/>
    <col min="12047" max="12047" width="4.7109375" style="22" customWidth="1"/>
    <col min="12048" max="12048" width="3.7109375" style="22" customWidth="1"/>
    <col min="12049" max="12049" width="4.42578125" style="22" customWidth="1"/>
    <col min="12050" max="12050" width="4.7109375" style="22" customWidth="1"/>
    <col min="12051" max="12086" width="0" style="22" hidden="1" customWidth="1"/>
    <col min="12087" max="12087" width="3.7109375" style="22" customWidth="1"/>
    <col min="12088" max="12091" width="5.140625" style="22" customWidth="1"/>
    <col min="12092" max="12092" width="17.28515625" style="22" customWidth="1"/>
    <col min="12093" max="12093" width="12.85546875" style="22" customWidth="1"/>
    <col min="12094" max="12094" width="12" style="22" customWidth="1"/>
    <col min="12095" max="12095" width="18.140625" style="22" customWidth="1"/>
    <col min="12096" max="12096" width="7.140625" style="22" bestFit="1" customWidth="1"/>
    <col min="12097" max="12097" width="6.5703125" style="22" bestFit="1" customWidth="1"/>
    <col min="12098" max="12098" width="9" style="22" customWidth="1"/>
    <col min="12099" max="12099" width="4.140625" style="22" customWidth="1"/>
    <col min="12100" max="12100" width="4.85546875" style="22" customWidth="1"/>
    <col min="12101" max="12102" width="4.5703125" style="22" customWidth="1"/>
    <col min="12103" max="12103" width="5.28515625" style="22" customWidth="1"/>
    <col min="12104" max="12104" width="9.42578125" style="22" bestFit="1" customWidth="1"/>
    <col min="12105" max="12105" width="4.140625" style="22" customWidth="1"/>
    <col min="12106" max="12288" width="11.42578125" style="22"/>
    <col min="12289" max="12289" width="7.140625" style="22" customWidth="1"/>
    <col min="12290" max="12290" width="9" style="22" customWidth="1"/>
    <col min="12291" max="12291" width="7.5703125" style="22" customWidth="1"/>
    <col min="12292" max="12292" width="6.140625" style="22" customWidth="1"/>
    <col min="12293" max="12293" width="2.140625" style="22" customWidth="1"/>
    <col min="12294" max="12294" width="6.140625" style="22" customWidth="1"/>
    <col min="12295" max="12295" width="8.7109375" style="22" customWidth="1"/>
    <col min="12296" max="12296" width="2.7109375" style="22" bestFit="1" customWidth="1"/>
    <col min="12297" max="12297" width="13.140625" style="22" customWidth="1"/>
    <col min="12298" max="12298" width="8.85546875" style="22" customWidth="1"/>
    <col min="12299" max="12299" width="8" style="22" customWidth="1"/>
    <col min="12300" max="12302" width="7.7109375" style="22" customWidth="1"/>
    <col min="12303" max="12303" width="4.7109375" style="22" customWidth="1"/>
    <col min="12304" max="12304" width="3.7109375" style="22" customWidth="1"/>
    <col min="12305" max="12305" width="4.42578125" style="22" customWidth="1"/>
    <col min="12306" max="12306" width="4.7109375" style="22" customWidth="1"/>
    <col min="12307" max="12342" width="0" style="22" hidden="1" customWidth="1"/>
    <col min="12343" max="12343" width="3.7109375" style="22" customWidth="1"/>
    <col min="12344" max="12347" width="5.140625" style="22" customWidth="1"/>
    <col min="12348" max="12348" width="17.28515625" style="22" customWidth="1"/>
    <col min="12349" max="12349" width="12.85546875" style="22" customWidth="1"/>
    <col min="12350" max="12350" width="12" style="22" customWidth="1"/>
    <col min="12351" max="12351" width="18.140625" style="22" customWidth="1"/>
    <col min="12352" max="12352" width="7.140625" style="22" bestFit="1" customWidth="1"/>
    <col min="12353" max="12353" width="6.5703125" style="22" bestFit="1" customWidth="1"/>
    <col min="12354" max="12354" width="9" style="22" customWidth="1"/>
    <col min="12355" max="12355" width="4.140625" style="22" customWidth="1"/>
    <col min="12356" max="12356" width="4.85546875" style="22" customWidth="1"/>
    <col min="12357" max="12358" width="4.5703125" style="22" customWidth="1"/>
    <col min="12359" max="12359" width="5.28515625" style="22" customWidth="1"/>
    <col min="12360" max="12360" width="9.42578125" style="22" bestFit="1" customWidth="1"/>
    <col min="12361" max="12361" width="4.140625" style="22" customWidth="1"/>
    <col min="12362" max="12544" width="11.42578125" style="22"/>
    <col min="12545" max="12545" width="7.140625" style="22" customWidth="1"/>
    <col min="12546" max="12546" width="9" style="22" customWidth="1"/>
    <col min="12547" max="12547" width="7.5703125" style="22" customWidth="1"/>
    <col min="12548" max="12548" width="6.140625" style="22" customWidth="1"/>
    <col min="12549" max="12549" width="2.140625" style="22" customWidth="1"/>
    <col min="12550" max="12550" width="6.140625" style="22" customWidth="1"/>
    <col min="12551" max="12551" width="8.7109375" style="22" customWidth="1"/>
    <col min="12552" max="12552" width="2.7109375" style="22" bestFit="1" customWidth="1"/>
    <col min="12553" max="12553" width="13.140625" style="22" customWidth="1"/>
    <col min="12554" max="12554" width="8.85546875" style="22" customWidth="1"/>
    <col min="12555" max="12555" width="8" style="22" customWidth="1"/>
    <col min="12556" max="12558" width="7.7109375" style="22" customWidth="1"/>
    <col min="12559" max="12559" width="4.7109375" style="22" customWidth="1"/>
    <col min="12560" max="12560" width="3.7109375" style="22" customWidth="1"/>
    <col min="12561" max="12561" width="4.42578125" style="22" customWidth="1"/>
    <col min="12562" max="12562" width="4.7109375" style="22" customWidth="1"/>
    <col min="12563" max="12598" width="0" style="22" hidden="1" customWidth="1"/>
    <col min="12599" max="12599" width="3.7109375" style="22" customWidth="1"/>
    <col min="12600" max="12603" width="5.140625" style="22" customWidth="1"/>
    <col min="12604" max="12604" width="17.28515625" style="22" customWidth="1"/>
    <col min="12605" max="12605" width="12.85546875" style="22" customWidth="1"/>
    <col min="12606" max="12606" width="12" style="22" customWidth="1"/>
    <col min="12607" max="12607" width="18.140625" style="22" customWidth="1"/>
    <col min="12608" max="12608" width="7.140625" style="22" bestFit="1" customWidth="1"/>
    <col min="12609" max="12609" width="6.5703125" style="22" bestFit="1" customWidth="1"/>
    <col min="12610" max="12610" width="9" style="22" customWidth="1"/>
    <col min="12611" max="12611" width="4.140625" style="22" customWidth="1"/>
    <col min="12612" max="12612" width="4.85546875" style="22" customWidth="1"/>
    <col min="12613" max="12614" width="4.5703125" style="22" customWidth="1"/>
    <col min="12615" max="12615" width="5.28515625" style="22" customWidth="1"/>
    <col min="12616" max="12616" width="9.42578125" style="22" bestFit="1" customWidth="1"/>
    <col min="12617" max="12617" width="4.140625" style="22" customWidth="1"/>
    <col min="12618" max="12800" width="11.42578125" style="22"/>
    <col min="12801" max="12801" width="7.140625" style="22" customWidth="1"/>
    <col min="12802" max="12802" width="9" style="22" customWidth="1"/>
    <col min="12803" max="12803" width="7.5703125" style="22" customWidth="1"/>
    <col min="12804" max="12804" width="6.140625" style="22" customWidth="1"/>
    <col min="12805" max="12805" width="2.140625" style="22" customWidth="1"/>
    <col min="12806" max="12806" width="6.140625" style="22" customWidth="1"/>
    <col min="12807" max="12807" width="8.7109375" style="22" customWidth="1"/>
    <col min="12808" max="12808" width="2.7109375" style="22" bestFit="1" customWidth="1"/>
    <col min="12809" max="12809" width="13.140625" style="22" customWidth="1"/>
    <col min="12810" max="12810" width="8.85546875" style="22" customWidth="1"/>
    <col min="12811" max="12811" width="8" style="22" customWidth="1"/>
    <col min="12812" max="12814" width="7.7109375" style="22" customWidth="1"/>
    <col min="12815" max="12815" width="4.7109375" style="22" customWidth="1"/>
    <col min="12816" max="12816" width="3.7109375" style="22" customWidth="1"/>
    <col min="12817" max="12817" width="4.42578125" style="22" customWidth="1"/>
    <col min="12818" max="12818" width="4.7109375" style="22" customWidth="1"/>
    <col min="12819" max="12854" width="0" style="22" hidden="1" customWidth="1"/>
    <col min="12855" max="12855" width="3.7109375" style="22" customWidth="1"/>
    <col min="12856" max="12859" width="5.140625" style="22" customWidth="1"/>
    <col min="12860" max="12860" width="17.28515625" style="22" customWidth="1"/>
    <col min="12861" max="12861" width="12.85546875" style="22" customWidth="1"/>
    <col min="12862" max="12862" width="12" style="22" customWidth="1"/>
    <col min="12863" max="12863" width="18.140625" style="22" customWidth="1"/>
    <col min="12864" max="12864" width="7.140625" style="22" bestFit="1" customWidth="1"/>
    <col min="12865" max="12865" width="6.5703125" style="22" bestFit="1" customWidth="1"/>
    <col min="12866" max="12866" width="9" style="22" customWidth="1"/>
    <col min="12867" max="12867" width="4.140625" style="22" customWidth="1"/>
    <col min="12868" max="12868" width="4.85546875" style="22" customWidth="1"/>
    <col min="12869" max="12870" width="4.5703125" style="22" customWidth="1"/>
    <col min="12871" max="12871" width="5.28515625" style="22" customWidth="1"/>
    <col min="12872" max="12872" width="9.42578125" style="22" bestFit="1" customWidth="1"/>
    <col min="12873" max="12873" width="4.140625" style="22" customWidth="1"/>
    <col min="12874" max="13056" width="11.42578125" style="22"/>
    <col min="13057" max="13057" width="7.140625" style="22" customWidth="1"/>
    <col min="13058" max="13058" width="9" style="22" customWidth="1"/>
    <col min="13059" max="13059" width="7.5703125" style="22" customWidth="1"/>
    <col min="13060" max="13060" width="6.140625" style="22" customWidth="1"/>
    <col min="13061" max="13061" width="2.140625" style="22" customWidth="1"/>
    <col min="13062" max="13062" width="6.140625" style="22" customWidth="1"/>
    <col min="13063" max="13063" width="8.7109375" style="22" customWidth="1"/>
    <col min="13064" max="13064" width="2.7109375" style="22" bestFit="1" customWidth="1"/>
    <col min="13065" max="13065" width="13.140625" style="22" customWidth="1"/>
    <col min="13066" max="13066" width="8.85546875" style="22" customWidth="1"/>
    <col min="13067" max="13067" width="8" style="22" customWidth="1"/>
    <col min="13068" max="13070" width="7.7109375" style="22" customWidth="1"/>
    <col min="13071" max="13071" width="4.7109375" style="22" customWidth="1"/>
    <col min="13072" max="13072" width="3.7109375" style="22" customWidth="1"/>
    <col min="13073" max="13073" width="4.42578125" style="22" customWidth="1"/>
    <col min="13074" max="13074" width="4.7109375" style="22" customWidth="1"/>
    <col min="13075" max="13110" width="0" style="22" hidden="1" customWidth="1"/>
    <col min="13111" max="13111" width="3.7109375" style="22" customWidth="1"/>
    <col min="13112" max="13115" width="5.140625" style="22" customWidth="1"/>
    <col min="13116" max="13116" width="17.28515625" style="22" customWidth="1"/>
    <col min="13117" max="13117" width="12.85546875" style="22" customWidth="1"/>
    <col min="13118" max="13118" width="12" style="22" customWidth="1"/>
    <col min="13119" max="13119" width="18.140625" style="22" customWidth="1"/>
    <col min="13120" max="13120" width="7.140625" style="22" bestFit="1" customWidth="1"/>
    <col min="13121" max="13121" width="6.5703125" style="22" bestFit="1" customWidth="1"/>
    <col min="13122" max="13122" width="9" style="22" customWidth="1"/>
    <col min="13123" max="13123" width="4.140625" style="22" customWidth="1"/>
    <col min="13124" max="13124" width="4.85546875" style="22" customWidth="1"/>
    <col min="13125" max="13126" width="4.5703125" style="22" customWidth="1"/>
    <col min="13127" max="13127" width="5.28515625" style="22" customWidth="1"/>
    <col min="13128" max="13128" width="9.42578125" style="22" bestFit="1" customWidth="1"/>
    <col min="13129" max="13129" width="4.140625" style="22" customWidth="1"/>
    <col min="13130" max="13312" width="11.42578125" style="22"/>
    <col min="13313" max="13313" width="7.140625" style="22" customWidth="1"/>
    <col min="13314" max="13314" width="9" style="22" customWidth="1"/>
    <col min="13315" max="13315" width="7.5703125" style="22" customWidth="1"/>
    <col min="13316" max="13316" width="6.140625" style="22" customWidth="1"/>
    <col min="13317" max="13317" width="2.140625" style="22" customWidth="1"/>
    <col min="13318" max="13318" width="6.140625" style="22" customWidth="1"/>
    <col min="13319" max="13319" width="8.7109375" style="22" customWidth="1"/>
    <col min="13320" max="13320" width="2.7109375" style="22" bestFit="1" customWidth="1"/>
    <col min="13321" max="13321" width="13.140625" style="22" customWidth="1"/>
    <col min="13322" max="13322" width="8.85546875" style="22" customWidth="1"/>
    <col min="13323" max="13323" width="8" style="22" customWidth="1"/>
    <col min="13324" max="13326" width="7.7109375" style="22" customWidth="1"/>
    <col min="13327" max="13327" width="4.7109375" style="22" customWidth="1"/>
    <col min="13328" max="13328" width="3.7109375" style="22" customWidth="1"/>
    <col min="13329" max="13329" width="4.42578125" style="22" customWidth="1"/>
    <col min="13330" max="13330" width="4.7109375" style="22" customWidth="1"/>
    <col min="13331" max="13366" width="0" style="22" hidden="1" customWidth="1"/>
    <col min="13367" max="13367" width="3.7109375" style="22" customWidth="1"/>
    <col min="13368" max="13371" width="5.140625" style="22" customWidth="1"/>
    <col min="13372" max="13372" width="17.28515625" style="22" customWidth="1"/>
    <col min="13373" max="13373" width="12.85546875" style="22" customWidth="1"/>
    <col min="13374" max="13374" width="12" style="22" customWidth="1"/>
    <col min="13375" max="13375" width="18.140625" style="22" customWidth="1"/>
    <col min="13376" max="13376" width="7.140625" style="22" bestFit="1" customWidth="1"/>
    <col min="13377" max="13377" width="6.5703125" style="22" bestFit="1" customWidth="1"/>
    <col min="13378" max="13378" width="9" style="22" customWidth="1"/>
    <col min="13379" max="13379" width="4.140625" style="22" customWidth="1"/>
    <col min="13380" max="13380" width="4.85546875" style="22" customWidth="1"/>
    <col min="13381" max="13382" width="4.5703125" style="22" customWidth="1"/>
    <col min="13383" max="13383" width="5.28515625" style="22" customWidth="1"/>
    <col min="13384" max="13384" width="9.42578125" style="22" bestFit="1" customWidth="1"/>
    <col min="13385" max="13385" width="4.140625" style="22" customWidth="1"/>
    <col min="13386" max="13568" width="11.42578125" style="22"/>
    <col min="13569" max="13569" width="7.140625" style="22" customWidth="1"/>
    <col min="13570" max="13570" width="9" style="22" customWidth="1"/>
    <col min="13571" max="13571" width="7.5703125" style="22" customWidth="1"/>
    <col min="13572" max="13572" width="6.140625" style="22" customWidth="1"/>
    <col min="13573" max="13573" width="2.140625" style="22" customWidth="1"/>
    <col min="13574" max="13574" width="6.140625" style="22" customWidth="1"/>
    <col min="13575" max="13575" width="8.7109375" style="22" customWidth="1"/>
    <col min="13576" max="13576" width="2.7109375" style="22" bestFit="1" customWidth="1"/>
    <col min="13577" max="13577" width="13.140625" style="22" customWidth="1"/>
    <col min="13578" max="13578" width="8.85546875" style="22" customWidth="1"/>
    <col min="13579" max="13579" width="8" style="22" customWidth="1"/>
    <col min="13580" max="13582" width="7.7109375" style="22" customWidth="1"/>
    <col min="13583" max="13583" width="4.7109375" style="22" customWidth="1"/>
    <col min="13584" max="13584" width="3.7109375" style="22" customWidth="1"/>
    <col min="13585" max="13585" width="4.42578125" style="22" customWidth="1"/>
    <col min="13586" max="13586" width="4.7109375" style="22" customWidth="1"/>
    <col min="13587" max="13622" width="0" style="22" hidden="1" customWidth="1"/>
    <col min="13623" max="13623" width="3.7109375" style="22" customWidth="1"/>
    <col min="13624" max="13627" width="5.140625" style="22" customWidth="1"/>
    <col min="13628" max="13628" width="17.28515625" style="22" customWidth="1"/>
    <col min="13629" max="13629" width="12.85546875" style="22" customWidth="1"/>
    <col min="13630" max="13630" width="12" style="22" customWidth="1"/>
    <col min="13631" max="13631" width="18.140625" style="22" customWidth="1"/>
    <col min="13632" max="13632" width="7.140625" style="22" bestFit="1" customWidth="1"/>
    <col min="13633" max="13633" width="6.5703125" style="22" bestFit="1" customWidth="1"/>
    <col min="13634" max="13634" width="9" style="22" customWidth="1"/>
    <col min="13635" max="13635" width="4.140625" style="22" customWidth="1"/>
    <col min="13636" max="13636" width="4.85546875" style="22" customWidth="1"/>
    <col min="13637" max="13638" width="4.5703125" style="22" customWidth="1"/>
    <col min="13639" max="13639" width="5.28515625" style="22" customWidth="1"/>
    <col min="13640" max="13640" width="9.42578125" style="22" bestFit="1" customWidth="1"/>
    <col min="13641" max="13641" width="4.140625" style="22" customWidth="1"/>
    <col min="13642" max="13824" width="11.42578125" style="22"/>
    <col min="13825" max="13825" width="7.140625" style="22" customWidth="1"/>
    <col min="13826" max="13826" width="9" style="22" customWidth="1"/>
    <col min="13827" max="13827" width="7.5703125" style="22" customWidth="1"/>
    <col min="13828" max="13828" width="6.140625" style="22" customWidth="1"/>
    <col min="13829" max="13829" width="2.140625" style="22" customWidth="1"/>
    <col min="13830" max="13830" width="6.140625" style="22" customWidth="1"/>
    <col min="13831" max="13831" width="8.7109375" style="22" customWidth="1"/>
    <col min="13832" max="13832" width="2.7109375" style="22" bestFit="1" customWidth="1"/>
    <col min="13833" max="13833" width="13.140625" style="22" customWidth="1"/>
    <col min="13834" max="13834" width="8.85546875" style="22" customWidth="1"/>
    <col min="13835" max="13835" width="8" style="22" customWidth="1"/>
    <col min="13836" max="13838" width="7.7109375" style="22" customWidth="1"/>
    <col min="13839" max="13839" width="4.7109375" style="22" customWidth="1"/>
    <col min="13840" max="13840" width="3.7109375" style="22" customWidth="1"/>
    <col min="13841" max="13841" width="4.42578125" style="22" customWidth="1"/>
    <col min="13842" max="13842" width="4.7109375" style="22" customWidth="1"/>
    <col min="13843" max="13878" width="0" style="22" hidden="1" customWidth="1"/>
    <col min="13879" max="13879" width="3.7109375" style="22" customWidth="1"/>
    <col min="13880" max="13883" width="5.140625" style="22" customWidth="1"/>
    <col min="13884" max="13884" width="17.28515625" style="22" customWidth="1"/>
    <col min="13885" max="13885" width="12.85546875" style="22" customWidth="1"/>
    <col min="13886" max="13886" width="12" style="22" customWidth="1"/>
    <col min="13887" max="13887" width="18.140625" style="22" customWidth="1"/>
    <col min="13888" max="13888" width="7.140625" style="22" bestFit="1" customWidth="1"/>
    <col min="13889" max="13889" width="6.5703125" style="22" bestFit="1" customWidth="1"/>
    <col min="13890" max="13890" width="9" style="22" customWidth="1"/>
    <col min="13891" max="13891" width="4.140625" style="22" customWidth="1"/>
    <col min="13892" max="13892" width="4.85546875" style="22" customWidth="1"/>
    <col min="13893" max="13894" width="4.5703125" style="22" customWidth="1"/>
    <col min="13895" max="13895" width="5.28515625" style="22" customWidth="1"/>
    <col min="13896" max="13896" width="9.42578125" style="22" bestFit="1" customWidth="1"/>
    <col min="13897" max="13897" width="4.140625" style="22" customWidth="1"/>
    <col min="13898" max="14080" width="11.42578125" style="22"/>
    <col min="14081" max="14081" width="7.140625" style="22" customWidth="1"/>
    <col min="14082" max="14082" width="9" style="22" customWidth="1"/>
    <col min="14083" max="14083" width="7.5703125" style="22" customWidth="1"/>
    <col min="14084" max="14084" width="6.140625" style="22" customWidth="1"/>
    <col min="14085" max="14085" width="2.140625" style="22" customWidth="1"/>
    <col min="14086" max="14086" width="6.140625" style="22" customWidth="1"/>
    <col min="14087" max="14087" width="8.7109375" style="22" customWidth="1"/>
    <col min="14088" max="14088" width="2.7109375" style="22" bestFit="1" customWidth="1"/>
    <col min="14089" max="14089" width="13.140625" style="22" customWidth="1"/>
    <col min="14090" max="14090" width="8.85546875" style="22" customWidth="1"/>
    <col min="14091" max="14091" width="8" style="22" customWidth="1"/>
    <col min="14092" max="14094" width="7.7109375" style="22" customWidth="1"/>
    <col min="14095" max="14095" width="4.7109375" style="22" customWidth="1"/>
    <col min="14096" max="14096" width="3.7109375" style="22" customWidth="1"/>
    <col min="14097" max="14097" width="4.42578125" style="22" customWidth="1"/>
    <col min="14098" max="14098" width="4.7109375" style="22" customWidth="1"/>
    <col min="14099" max="14134" width="0" style="22" hidden="1" customWidth="1"/>
    <col min="14135" max="14135" width="3.7109375" style="22" customWidth="1"/>
    <col min="14136" max="14139" width="5.140625" style="22" customWidth="1"/>
    <col min="14140" max="14140" width="17.28515625" style="22" customWidth="1"/>
    <col min="14141" max="14141" width="12.85546875" style="22" customWidth="1"/>
    <col min="14142" max="14142" width="12" style="22" customWidth="1"/>
    <col min="14143" max="14143" width="18.140625" style="22" customWidth="1"/>
    <col min="14144" max="14144" width="7.140625" style="22" bestFit="1" customWidth="1"/>
    <col min="14145" max="14145" width="6.5703125" style="22" bestFit="1" customWidth="1"/>
    <col min="14146" max="14146" width="9" style="22" customWidth="1"/>
    <col min="14147" max="14147" width="4.140625" style="22" customWidth="1"/>
    <col min="14148" max="14148" width="4.85546875" style="22" customWidth="1"/>
    <col min="14149" max="14150" width="4.5703125" style="22" customWidth="1"/>
    <col min="14151" max="14151" width="5.28515625" style="22" customWidth="1"/>
    <col min="14152" max="14152" width="9.42578125" style="22" bestFit="1" customWidth="1"/>
    <col min="14153" max="14153" width="4.140625" style="22" customWidth="1"/>
    <col min="14154" max="14336" width="11.42578125" style="22"/>
    <col min="14337" max="14337" width="7.140625" style="22" customWidth="1"/>
    <col min="14338" max="14338" width="9" style="22" customWidth="1"/>
    <col min="14339" max="14339" width="7.5703125" style="22" customWidth="1"/>
    <col min="14340" max="14340" width="6.140625" style="22" customWidth="1"/>
    <col min="14341" max="14341" width="2.140625" style="22" customWidth="1"/>
    <col min="14342" max="14342" width="6.140625" style="22" customWidth="1"/>
    <col min="14343" max="14343" width="8.7109375" style="22" customWidth="1"/>
    <col min="14344" max="14344" width="2.7109375" style="22" bestFit="1" customWidth="1"/>
    <col min="14345" max="14345" width="13.140625" style="22" customWidth="1"/>
    <col min="14346" max="14346" width="8.85546875" style="22" customWidth="1"/>
    <col min="14347" max="14347" width="8" style="22" customWidth="1"/>
    <col min="14348" max="14350" width="7.7109375" style="22" customWidth="1"/>
    <col min="14351" max="14351" width="4.7109375" style="22" customWidth="1"/>
    <col min="14352" max="14352" width="3.7109375" style="22" customWidth="1"/>
    <col min="14353" max="14353" width="4.42578125" style="22" customWidth="1"/>
    <col min="14354" max="14354" width="4.7109375" style="22" customWidth="1"/>
    <col min="14355" max="14390" width="0" style="22" hidden="1" customWidth="1"/>
    <col min="14391" max="14391" width="3.7109375" style="22" customWidth="1"/>
    <col min="14392" max="14395" width="5.140625" style="22" customWidth="1"/>
    <col min="14396" max="14396" width="17.28515625" style="22" customWidth="1"/>
    <col min="14397" max="14397" width="12.85546875" style="22" customWidth="1"/>
    <col min="14398" max="14398" width="12" style="22" customWidth="1"/>
    <col min="14399" max="14399" width="18.140625" style="22" customWidth="1"/>
    <col min="14400" max="14400" width="7.140625" style="22" bestFit="1" customWidth="1"/>
    <col min="14401" max="14401" width="6.5703125" style="22" bestFit="1" customWidth="1"/>
    <col min="14402" max="14402" width="9" style="22" customWidth="1"/>
    <col min="14403" max="14403" width="4.140625" style="22" customWidth="1"/>
    <col min="14404" max="14404" width="4.85546875" style="22" customWidth="1"/>
    <col min="14405" max="14406" width="4.5703125" style="22" customWidth="1"/>
    <col min="14407" max="14407" width="5.28515625" style="22" customWidth="1"/>
    <col min="14408" max="14408" width="9.42578125" style="22" bestFit="1" customWidth="1"/>
    <col min="14409" max="14409" width="4.140625" style="22" customWidth="1"/>
    <col min="14410" max="14592" width="11.42578125" style="22"/>
    <col min="14593" max="14593" width="7.140625" style="22" customWidth="1"/>
    <col min="14594" max="14594" width="9" style="22" customWidth="1"/>
    <col min="14595" max="14595" width="7.5703125" style="22" customWidth="1"/>
    <col min="14596" max="14596" width="6.140625" style="22" customWidth="1"/>
    <col min="14597" max="14597" width="2.140625" style="22" customWidth="1"/>
    <col min="14598" max="14598" width="6.140625" style="22" customWidth="1"/>
    <col min="14599" max="14599" width="8.7109375" style="22" customWidth="1"/>
    <col min="14600" max="14600" width="2.7109375" style="22" bestFit="1" customWidth="1"/>
    <col min="14601" max="14601" width="13.140625" style="22" customWidth="1"/>
    <col min="14602" max="14602" width="8.85546875" style="22" customWidth="1"/>
    <col min="14603" max="14603" width="8" style="22" customWidth="1"/>
    <col min="14604" max="14606" width="7.7109375" style="22" customWidth="1"/>
    <col min="14607" max="14607" width="4.7109375" style="22" customWidth="1"/>
    <col min="14608" max="14608" width="3.7109375" style="22" customWidth="1"/>
    <col min="14609" max="14609" width="4.42578125" style="22" customWidth="1"/>
    <col min="14610" max="14610" width="4.7109375" style="22" customWidth="1"/>
    <col min="14611" max="14646" width="0" style="22" hidden="1" customWidth="1"/>
    <col min="14647" max="14647" width="3.7109375" style="22" customWidth="1"/>
    <col min="14648" max="14651" width="5.140625" style="22" customWidth="1"/>
    <col min="14652" max="14652" width="17.28515625" style="22" customWidth="1"/>
    <col min="14653" max="14653" width="12.85546875" style="22" customWidth="1"/>
    <col min="14654" max="14654" width="12" style="22" customWidth="1"/>
    <col min="14655" max="14655" width="18.140625" style="22" customWidth="1"/>
    <col min="14656" max="14656" width="7.140625" style="22" bestFit="1" customWidth="1"/>
    <col min="14657" max="14657" width="6.5703125" style="22" bestFit="1" customWidth="1"/>
    <col min="14658" max="14658" width="9" style="22" customWidth="1"/>
    <col min="14659" max="14659" width="4.140625" style="22" customWidth="1"/>
    <col min="14660" max="14660" width="4.85546875" style="22" customWidth="1"/>
    <col min="14661" max="14662" width="4.5703125" style="22" customWidth="1"/>
    <col min="14663" max="14663" width="5.28515625" style="22" customWidth="1"/>
    <col min="14664" max="14664" width="9.42578125" style="22" bestFit="1" customWidth="1"/>
    <col min="14665" max="14665" width="4.140625" style="22" customWidth="1"/>
    <col min="14666" max="14848" width="11.42578125" style="22"/>
    <col min="14849" max="14849" width="7.140625" style="22" customWidth="1"/>
    <col min="14850" max="14850" width="9" style="22" customWidth="1"/>
    <col min="14851" max="14851" width="7.5703125" style="22" customWidth="1"/>
    <col min="14852" max="14852" width="6.140625" style="22" customWidth="1"/>
    <col min="14853" max="14853" width="2.140625" style="22" customWidth="1"/>
    <col min="14854" max="14854" width="6.140625" style="22" customWidth="1"/>
    <col min="14855" max="14855" width="8.7109375" style="22" customWidth="1"/>
    <col min="14856" max="14856" width="2.7109375" style="22" bestFit="1" customWidth="1"/>
    <col min="14857" max="14857" width="13.140625" style="22" customWidth="1"/>
    <col min="14858" max="14858" width="8.85546875" style="22" customWidth="1"/>
    <col min="14859" max="14859" width="8" style="22" customWidth="1"/>
    <col min="14860" max="14862" width="7.7109375" style="22" customWidth="1"/>
    <col min="14863" max="14863" width="4.7109375" style="22" customWidth="1"/>
    <col min="14864" max="14864" width="3.7109375" style="22" customWidth="1"/>
    <col min="14865" max="14865" width="4.42578125" style="22" customWidth="1"/>
    <col min="14866" max="14866" width="4.7109375" style="22" customWidth="1"/>
    <col min="14867" max="14902" width="0" style="22" hidden="1" customWidth="1"/>
    <col min="14903" max="14903" width="3.7109375" style="22" customWidth="1"/>
    <col min="14904" max="14907" width="5.140625" style="22" customWidth="1"/>
    <col min="14908" max="14908" width="17.28515625" style="22" customWidth="1"/>
    <col min="14909" max="14909" width="12.85546875" style="22" customWidth="1"/>
    <col min="14910" max="14910" width="12" style="22" customWidth="1"/>
    <col min="14911" max="14911" width="18.140625" style="22" customWidth="1"/>
    <col min="14912" max="14912" width="7.140625" style="22" bestFit="1" customWidth="1"/>
    <col min="14913" max="14913" width="6.5703125" style="22" bestFit="1" customWidth="1"/>
    <col min="14914" max="14914" width="9" style="22" customWidth="1"/>
    <col min="14915" max="14915" width="4.140625" style="22" customWidth="1"/>
    <col min="14916" max="14916" width="4.85546875" style="22" customWidth="1"/>
    <col min="14917" max="14918" width="4.5703125" style="22" customWidth="1"/>
    <col min="14919" max="14919" width="5.28515625" style="22" customWidth="1"/>
    <col min="14920" max="14920" width="9.42578125" style="22" bestFit="1" customWidth="1"/>
    <col min="14921" max="14921" width="4.140625" style="22" customWidth="1"/>
    <col min="14922" max="15104" width="11.42578125" style="22"/>
    <col min="15105" max="15105" width="7.140625" style="22" customWidth="1"/>
    <col min="15106" max="15106" width="9" style="22" customWidth="1"/>
    <col min="15107" max="15107" width="7.5703125" style="22" customWidth="1"/>
    <col min="15108" max="15108" width="6.140625" style="22" customWidth="1"/>
    <col min="15109" max="15109" width="2.140625" style="22" customWidth="1"/>
    <col min="15110" max="15110" width="6.140625" style="22" customWidth="1"/>
    <col min="15111" max="15111" width="8.7109375" style="22" customWidth="1"/>
    <col min="15112" max="15112" width="2.7109375" style="22" bestFit="1" customWidth="1"/>
    <col min="15113" max="15113" width="13.140625" style="22" customWidth="1"/>
    <col min="15114" max="15114" width="8.85546875" style="22" customWidth="1"/>
    <col min="15115" max="15115" width="8" style="22" customWidth="1"/>
    <col min="15116" max="15118" width="7.7109375" style="22" customWidth="1"/>
    <col min="15119" max="15119" width="4.7109375" style="22" customWidth="1"/>
    <col min="15120" max="15120" width="3.7109375" style="22" customWidth="1"/>
    <col min="15121" max="15121" width="4.42578125" style="22" customWidth="1"/>
    <col min="15122" max="15122" width="4.7109375" style="22" customWidth="1"/>
    <col min="15123" max="15158" width="0" style="22" hidden="1" customWidth="1"/>
    <col min="15159" max="15159" width="3.7109375" style="22" customWidth="1"/>
    <col min="15160" max="15163" width="5.140625" style="22" customWidth="1"/>
    <col min="15164" max="15164" width="17.28515625" style="22" customWidth="1"/>
    <col min="15165" max="15165" width="12.85546875" style="22" customWidth="1"/>
    <col min="15166" max="15166" width="12" style="22" customWidth="1"/>
    <col min="15167" max="15167" width="18.140625" style="22" customWidth="1"/>
    <col min="15168" max="15168" width="7.140625" style="22" bestFit="1" customWidth="1"/>
    <col min="15169" max="15169" width="6.5703125" style="22" bestFit="1" customWidth="1"/>
    <col min="15170" max="15170" width="9" style="22" customWidth="1"/>
    <col min="15171" max="15171" width="4.140625" style="22" customWidth="1"/>
    <col min="15172" max="15172" width="4.85546875" style="22" customWidth="1"/>
    <col min="15173" max="15174" width="4.5703125" style="22" customWidth="1"/>
    <col min="15175" max="15175" width="5.28515625" style="22" customWidth="1"/>
    <col min="15176" max="15176" width="9.42578125" style="22" bestFit="1" customWidth="1"/>
    <col min="15177" max="15177" width="4.140625" style="22" customWidth="1"/>
    <col min="15178" max="15360" width="11.42578125" style="22"/>
    <col min="15361" max="15361" width="7.140625" style="22" customWidth="1"/>
    <col min="15362" max="15362" width="9" style="22" customWidth="1"/>
    <col min="15363" max="15363" width="7.5703125" style="22" customWidth="1"/>
    <col min="15364" max="15364" width="6.140625" style="22" customWidth="1"/>
    <col min="15365" max="15365" width="2.140625" style="22" customWidth="1"/>
    <col min="15366" max="15366" width="6.140625" style="22" customWidth="1"/>
    <col min="15367" max="15367" width="8.7109375" style="22" customWidth="1"/>
    <col min="15368" max="15368" width="2.7109375" style="22" bestFit="1" customWidth="1"/>
    <col min="15369" max="15369" width="13.140625" style="22" customWidth="1"/>
    <col min="15370" max="15370" width="8.85546875" style="22" customWidth="1"/>
    <col min="15371" max="15371" width="8" style="22" customWidth="1"/>
    <col min="15372" max="15374" width="7.7109375" style="22" customWidth="1"/>
    <col min="15375" max="15375" width="4.7109375" style="22" customWidth="1"/>
    <col min="15376" max="15376" width="3.7109375" style="22" customWidth="1"/>
    <col min="15377" max="15377" width="4.42578125" style="22" customWidth="1"/>
    <col min="15378" max="15378" width="4.7109375" style="22" customWidth="1"/>
    <col min="15379" max="15414" width="0" style="22" hidden="1" customWidth="1"/>
    <col min="15415" max="15415" width="3.7109375" style="22" customWidth="1"/>
    <col min="15416" max="15419" width="5.140625" style="22" customWidth="1"/>
    <col min="15420" max="15420" width="17.28515625" style="22" customWidth="1"/>
    <col min="15421" max="15421" width="12.85546875" style="22" customWidth="1"/>
    <col min="15422" max="15422" width="12" style="22" customWidth="1"/>
    <col min="15423" max="15423" width="18.140625" style="22" customWidth="1"/>
    <col min="15424" max="15424" width="7.140625" style="22" bestFit="1" customWidth="1"/>
    <col min="15425" max="15425" width="6.5703125" style="22" bestFit="1" customWidth="1"/>
    <col min="15426" max="15426" width="9" style="22" customWidth="1"/>
    <col min="15427" max="15427" width="4.140625" style="22" customWidth="1"/>
    <col min="15428" max="15428" width="4.85546875" style="22" customWidth="1"/>
    <col min="15429" max="15430" width="4.5703125" style="22" customWidth="1"/>
    <col min="15431" max="15431" width="5.28515625" style="22" customWidth="1"/>
    <col min="15432" max="15432" width="9.42578125" style="22" bestFit="1" customWidth="1"/>
    <col min="15433" max="15433" width="4.140625" style="22" customWidth="1"/>
    <col min="15434" max="15616" width="11.42578125" style="22"/>
    <col min="15617" max="15617" width="7.140625" style="22" customWidth="1"/>
    <col min="15618" max="15618" width="9" style="22" customWidth="1"/>
    <col min="15619" max="15619" width="7.5703125" style="22" customWidth="1"/>
    <col min="15620" max="15620" width="6.140625" style="22" customWidth="1"/>
    <col min="15621" max="15621" width="2.140625" style="22" customWidth="1"/>
    <col min="15622" max="15622" width="6.140625" style="22" customWidth="1"/>
    <col min="15623" max="15623" width="8.7109375" style="22" customWidth="1"/>
    <col min="15624" max="15624" width="2.7109375" style="22" bestFit="1" customWidth="1"/>
    <col min="15625" max="15625" width="13.140625" style="22" customWidth="1"/>
    <col min="15626" max="15626" width="8.85546875" style="22" customWidth="1"/>
    <col min="15627" max="15627" width="8" style="22" customWidth="1"/>
    <col min="15628" max="15630" width="7.7109375" style="22" customWidth="1"/>
    <col min="15631" max="15631" width="4.7109375" style="22" customWidth="1"/>
    <col min="15632" max="15632" width="3.7109375" style="22" customWidth="1"/>
    <col min="15633" max="15633" width="4.42578125" style="22" customWidth="1"/>
    <col min="15634" max="15634" width="4.7109375" style="22" customWidth="1"/>
    <col min="15635" max="15670" width="0" style="22" hidden="1" customWidth="1"/>
    <col min="15671" max="15671" width="3.7109375" style="22" customWidth="1"/>
    <col min="15672" max="15675" width="5.140625" style="22" customWidth="1"/>
    <col min="15676" max="15676" width="17.28515625" style="22" customWidth="1"/>
    <col min="15677" max="15677" width="12.85546875" style="22" customWidth="1"/>
    <col min="15678" max="15678" width="12" style="22" customWidth="1"/>
    <col min="15679" max="15679" width="18.140625" style="22" customWidth="1"/>
    <col min="15680" max="15680" width="7.140625" style="22" bestFit="1" customWidth="1"/>
    <col min="15681" max="15681" width="6.5703125" style="22" bestFit="1" customWidth="1"/>
    <col min="15682" max="15682" width="9" style="22" customWidth="1"/>
    <col min="15683" max="15683" width="4.140625" style="22" customWidth="1"/>
    <col min="15684" max="15684" width="4.85546875" style="22" customWidth="1"/>
    <col min="15685" max="15686" width="4.5703125" style="22" customWidth="1"/>
    <col min="15687" max="15687" width="5.28515625" style="22" customWidth="1"/>
    <col min="15688" max="15688" width="9.42578125" style="22" bestFit="1" customWidth="1"/>
    <col min="15689" max="15689" width="4.140625" style="22" customWidth="1"/>
    <col min="15690" max="15872" width="11.42578125" style="22"/>
    <col min="15873" max="15873" width="7.140625" style="22" customWidth="1"/>
    <col min="15874" max="15874" width="9" style="22" customWidth="1"/>
    <col min="15875" max="15875" width="7.5703125" style="22" customWidth="1"/>
    <col min="15876" max="15876" width="6.140625" style="22" customWidth="1"/>
    <col min="15877" max="15877" width="2.140625" style="22" customWidth="1"/>
    <col min="15878" max="15878" width="6.140625" style="22" customWidth="1"/>
    <col min="15879" max="15879" width="8.7109375" style="22" customWidth="1"/>
    <col min="15880" max="15880" width="2.7109375" style="22" bestFit="1" customWidth="1"/>
    <col min="15881" max="15881" width="13.140625" style="22" customWidth="1"/>
    <col min="15882" max="15882" width="8.85546875" style="22" customWidth="1"/>
    <col min="15883" max="15883" width="8" style="22" customWidth="1"/>
    <col min="15884" max="15886" width="7.7109375" style="22" customWidth="1"/>
    <col min="15887" max="15887" width="4.7109375" style="22" customWidth="1"/>
    <col min="15888" max="15888" width="3.7109375" style="22" customWidth="1"/>
    <col min="15889" max="15889" width="4.42578125" style="22" customWidth="1"/>
    <col min="15890" max="15890" width="4.7109375" style="22" customWidth="1"/>
    <col min="15891" max="15926" width="0" style="22" hidden="1" customWidth="1"/>
    <col min="15927" max="15927" width="3.7109375" style="22" customWidth="1"/>
    <col min="15928" max="15931" width="5.140625" style="22" customWidth="1"/>
    <col min="15932" max="15932" width="17.28515625" style="22" customWidth="1"/>
    <col min="15933" max="15933" width="12.85546875" style="22" customWidth="1"/>
    <col min="15934" max="15934" width="12" style="22" customWidth="1"/>
    <col min="15935" max="15935" width="18.140625" style="22" customWidth="1"/>
    <col min="15936" max="15936" width="7.140625" style="22" bestFit="1" customWidth="1"/>
    <col min="15937" max="15937" width="6.5703125" style="22" bestFit="1" customWidth="1"/>
    <col min="15938" max="15938" width="9" style="22" customWidth="1"/>
    <col min="15939" max="15939" width="4.140625" style="22" customWidth="1"/>
    <col min="15940" max="15940" width="4.85546875" style="22" customWidth="1"/>
    <col min="15941" max="15942" width="4.5703125" style="22" customWidth="1"/>
    <col min="15943" max="15943" width="5.28515625" style="22" customWidth="1"/>
    <col min="15944" max="15944" width="9.42578125" style="22" bestFit="1" customWidth="1"/>
    <col min="15945" max="15945" width="4.140625" style="22" customWidth="1"/>
    <col min="15946" max="16128" width="11.42578125" style="22"/>
    <col min="16129" max="16129" width="7.140625" style="22" customWidth="1"/>
    <col min="16130" max="16130" width="9" style="22" customWidth="1"/>
    <col min="16131" max="16131" width="7.5703125" style="22" customWidth="1"/>
    <col min="16132" max="16132" width="6.140625" style="22" customWidth="1"/>
    <col min="16133" max="16133" width="2.140625" style="22" customWidth="1"/>
    <col min="16134" max="16134" width="6.140625" style="22" customWidth="1"/>
    <col min="16135" max="16135" width="8.7109375" style="22" customWidth="1"/>
    <col min="16136" max="16136" width="2.7109375" style="22" bestFit="1" customWidth="1"/>
    <col min="16137" max="16137" width="13.140625" style="22" customWidth="1"/>
    <col min="16138" max="16138" width="8.85546875" style="22" customWidth="1"/>
    <col min="16139" max="16139" width="8" style="22" customWidth="1"/>
    <col min="16140" max="16142" width="7.7109375" style="22" customWidth="1"/>
    <col min="16143" max="16143" width="4.7109375" style="22" customWidth="1"/>
    <col min="16144" max="16144" width="3.7109375" style="22" customWidth="1"/>
    <col min="16145" max="16145" width="4.42578125" style="22" customWidth="1"/>
    <col min="16146" max="16146" width="4.7109375" style="22" customWidth="1"/>
    <col min="16147" max="16182" width="0" style="22" hidden="1" customWidth="1"/>
    <col min="16183" max="16183" width="3.7109375" style="22" customWidth="1"/>
    <col min="16184" max="16187" width="5.140625" style="22" customWidth="1"/>
    <col min="16188" max="16188" width="17.28515625" style="22" customWidth="1"/>
    <col min="16189" max="16189" width="12.85546875" style="22" customWidth="1"/>
    <col min="16190" max="16190" width="12" style="22" customWidth="1"/>
    <col min="16191" max="16191" width="18.140625" style="22" customWidth="1"/>
    <col min="16192" max="16192" width="7.140625" style="22" bestFit="1" customWidth="1"/>
    <col min="16193" max="16193" width="6.5703125" style="22" bestFit="1" customWidth="1"/>
    <col min="16194" max="16194" width="9" style="22" customWidth="1"/>
    <col min="16195" max="16195" width="4.140625" style="22" customWidth="1"/>
    <col min="16196" max="16196" width="4.85546875" style="22" customWidth="1"/>
    <col min="16197" max="16198" width="4.5703125" style="22" customWidth="1"/>
    <col min="16199" max="16199" width="5.28515625" style="22" customWidth="1"/>
    <col min="16200" max="16200" width="9.42578125" style="22" bestFit="1" customWidth="1"/>
    <col min="16201" max="16201" width="4.140625" style="22" customWidth="1"/>
    <col min="16202" max="16384" width="11.42578125" style="22"/>
  </cols>
  <sheetData>
    <row r="1" spans="1:72" s="20" customFormat="1" ht="11.25" customHeight="1" x14ac:dyDescent="0.2">
      <c r="A1" s="771" t="s">
        <v>447</v>
      </c>
      <c r="B1" s="772"/>
      <c r="C1" s="772"/>
      <c r="D1" s="772"/>
      <c r="E1" s="772"/>
      <c r="F1" s="772"/>
      <c r="G1" s="772"/>
      <c r="H1" s="772"/>
      <c r="I1" s="772"/>
      <c r="J1" s="772"/>
      <c r="K1" s="773"/>
      <c r="L1" s="774"/>
      <c r="M1" s="775"/>
      <c r="N1" s="776"/>
      <c r="O1" s="165"/>
      <c r="P1" s="165"/>
      <c r="Q1" s="165"/>
      <c r="R1" s="165"/>
      <c r="S1" s="165"/>
      <c r="T1" s="778"/>
      <c r="U1" s="778"/>
      <c r="V1" s="196"/>
      <c r="W1" s="196"/>
      <c r="X1" s="197"/>
      <c r="Y1" s="197"/>
      <c r="Z1" s="197"/>
      <c r="AA1" s="197"/>
      <c r="AB1" s="197"/>
      <c r="AC1" s="197"/>
      <c r="AD1" s="197"/>
      <c r="AE1" s="197"/>
      <c r="AF1" s="197"/>
      <c r="AG1" s="197"/>
      <c r="AH1" s="197"/>
      <c r="AI1" s="197"/>
      <c r="AJ1" s="197"/>
      <c r="AK1" s="197"/>
      <c r="AL1" s="197"/>
      <c r="AM1" s="197"/>
      <c r="AN1" s="197"/>
      <c r="AO1" s="197"/>
      <c r="AP1" s="197"/>
      <c r="AQ1" s="197"/>
      <c r="AR1" s="197"/>
      <c r="AS1" s="197"/>
      <c r="AT1" s="197"/>
      <c r="AU1" s="197"/>
      <c r="AV1" s="197"/>
      <c r="AW1" s="197"/>
      <c r="AX1" s="197"/>
      <c r="AY1" s="197"/>
      <c r="AZ1" s="197"/>
      <c r="BA1" s="197"/>
      <c r="BB1" s="197"/>
      <c r="BC1" s="197"/>
      <c r="BD1" s="197"/>
      <c r="BE1" s="197"/>
      <c r="BF1" s="197"/>
      <c r="BG1" s="197"/>
      <c r="BH1" s="783" t="s">
        <v>448</v>
      </c>
      <c r="BI1" s="1356" t="s">
        <v>300</v>
      </c>
      <c r="BJ1" s="992"/>
      <c r="BK1" s="992"/>
      <c r="BL1" s="993"/>
      <c r="BM1" s="198"/>
      <c r="BN1" s="198"/>
      <c r="BO1" s="790" t="s">
        <v>449</v>
      </c>
      <c r="BP1" s="791"/>
      <c r="BQ1" s="791"/>
      <c r="BR1" s="791"/>
      <c r="BS1" s="791"/>
      <c r="BT1" s="792"/>
    </row>
    <row r="2" spans="1:72" s="20" customFormat="1" ht="11.25" customHeight="1" x14ac:dyDescent="0.2">
      <c r="A2" s="796" t="s">
        <v>450</v>
      </c>
      <c r="B2" s="797"/>
      <c r="C2" s="797"/>
      <c r="D2" s="797"/>
      <c r="E2" s="797"/>
      <c r="F2" s="797"/>
      <c r="G2" s="797"/>
      <c r="H2" s="797"/>
      <c r="I2" s="797"/>
      <c r="J2" s="797"/>
      <c r="K2" s="798"/>
      <c r="L2" s="777"/>
      <c r="M2" s="778"/>
      <c r="N2" s="779"/>
      <c r="O2" s="165"/>
      <c r="P2" s="165"/>
      <c r="Q2" s="165"/>
      <c r="R2" s="165"/>
      <c r="S2" s="165"/>
      <c r="T2" s="778"/>
      <c r="U2" s="778"/>
      <c r="V2" s="196"/>
      <c r="W2" s="196"/>
      <c r="X2" s="197"/>
      <c r="Y2" s="197"/>
      <c r="Z2" s="197"/>
      <c r="AA2" s="197"/>
      <c r="AB2" s="197"/>
      <c r="AC2" s="197"/>
      <c r="AD2" s="197"/>
      <c r="AE2" s="197"/>
      <c r="AF2" s="197"/>
      <c r="AG2" s="197"/>
      <c r="AH2" s="197"/>
      <c r="AI2" s="197"/>
      <c r="AJ2" s="197"/>
      <c r="AK2" s="197"/>
      <c r="AL2" s="197"/>
      <c r="AM2" s="197"/>
      <c r="AN2" s="197"/>
      <c r="AO2" s="197"/>
      <c r="AP2" s="197"/>
      <c r="AQ2" s="197"/>
      <c r="AR2" s="197"/>
      <c r="AS2" s="197"/>
      <c r="AT2" s="197"/>
      <c r="AU2" s="197"/>
      <c r="AV2" s="197"/>
      <c r="AW2" s="197"/>
      <c r="AX2" s="197"/>
      <c r="AY2" s="197"/>
      <c r="AZ2" s="197"/>
      <c r="BA2" s="197"/>
      <c r="BB2" s="197"/>
      <c r="BC2" s="197"/>
      <c r="BD2" s="197"/>
      <c r="BE2" s="197"/>
      <c r="BF2" s="197"/>
      <c r="BG2" s="197"/>
      <c r="BH2" s="784"/>
      <c r="BI2" s="994"/>
      <c r="BJ2" s="994"/>
      <c r="BK2" s="994"/>
      <c r="BL2" s="995"/>
      <c r="BM2" s="199"/>
      <c r="BN2" s="200"/>
      <c r="BO2" s="793"/>
      <c r="BP2" s="794"/>
      <c r="BQ2" s="794"/>
      <c r="BR2" s="794"/>
      <c r="BS2" s="794"/>
      <c r="BT2" s="795"/>
    </row>
    <row r="3" spans="1:72" s="20" customFormat="1" ht="12" customHeight="1" x14ac:dyDescent="0.2">
      <c r="A3" s="172" t="s">
        <v>451</v>
      </c>
      <c r="B3" s="771" t="s">
        <v>452</v>
      </c>
      <c r="C3" s="772"/>
      <c r="D3" s="772"/>
      <c r="E3" s="772"/>
      <c r="F3" s="772"/>
      <c r="G3" s="772"/>
      <c r="H3" s="772"/>
      <c r="I3" s="773"/>
      <c r="J3" s="771" t="s">
        <v>453</v>
      </c>
      <c r="K3" s="773"/>
      <c r="L3" s="777"/>
      <c r="M3" s="778"/>
      <c r="N3" s="779"/>
      <c r="O3" s="165"/>
      <c r="P3" s="165"/>
      <c r="Q3" s="165"/>
      <c r="R3" s="165"/>
      <c r="S3" s="165"/>
      <c r="T3" s="778"/>
      <c r="U3" s="778"/>
      <c r="V3" s="196"/>
      <c r="W3" s="196"/>
      <c r="X3" s="197"/>
      <c r="Y3" s="197"/>
      <c r="Z3" s="197"/>
      <c r="AA3" s="197"/>
      <c r="AB3" s="197"/>
      <c r="AC3" s="197"/>
      <c r="AD3" s="197"/>
      <c r="AE3" s="197"/>
      <c r="AF3" s="197"/>
      <c r="AG3" s="197"/>
      <c r="AH3" s="197"/>
      <c r="AI3" s="197"/>
      <c r="AJ3" s="197"/>
      <c r="AK3" s="197"/>
      <c r="AL3" s="197"/>
      <c r="AM3" s="197"/>
      <c r="AN3" s="197"/>
      <c r="AO3" s="197"/>
      <c r="AP3" s="197"/>
      <c r="AQ3" s="197"/>
      <c r="AR3" s="197"/>
      <c r="AS3" s="197"/>
      <c r="AT3" s="197"/>
      <c r="AU3" s="197"/>
      <c r="AV3" s="197"/>
      <c r="AW3" s="197"/>
      <c r="AX3" s="197"/>
      <c r="AY3" s="197"/>
      <c r="AZ3" s="197"/>
      <c r="BA3" s="197"/>
      <c r="BB3" s="197"/>
      <c r="BC3" s="197"/>
      <c r="BD3" s="197"/>
      <c r="BE3" s="197"/>
      <c r="BF3" s="197"/>
      <c r="BG3" s="197"/>
      <c r="BH3" s="784" t="s">
        <v>454</v>
      </c>
      <c r="BI3" s="988" t="s">
        <v>866</v>
      </c>
      <c r="BJ3" s="988"/>
      <c r="BK3" s="988"/>
      <c r="BL3" s="989"/>
      <c r="BM3" s="199"/>
      <c r="BN3" s="200"/>
      <c r="BO3" s="805">
        <v>42551</v>
      </c>
      <c r="BP3" s="806"/>
      <c r="BQ3" s="806"/>
      <c r="BR3" s="806"/>
      <c r="BS3" s="806"/>
      <c r="BT3" s="807"/>
    </row>
    <row r="4" spans="1:72" s="20" customFormat="1" ht="11.25" customHeight="1" x14ac:dyDescent="0.2">
      <c r="A4" s="320" t="s">
        <v>455</v>
      </c>
      <c r="B4" s="811" t="s">
        <v>456</v>
      </c>
      <c r="C4" s="812"/>
      <c r="D4" s="812"/>
      <c r="E4" s="812"/>
      <c r="F4" s="812"/>
      <c r="G4" s="812"/>
      <c r="H4" s="812"/>
      <c r="I4" s="813"/>
      <c r="J4" s="814">
        <v>2</v>
      </c>
      <c r="K4" s="815"/>
      <c r="L4" s="780"/>
      <c r="M4" s="781"/>
      <c r="N4" s="782"/>
      <c r="O4" s="174"/>
      <c r="P4" s="174"/>
      <c r="Q4" s="174"/>
      <c r="R4" s="174"/>
      <c r="S4" s="174"/>
      <c r="T4" s="778"/>
      <c r="U4" s="778"/>
      <c r="V4" s="196"/>
      <c r="W4" s="196"/>
      <c r="X4" s="197"/>
      <c r="Y4" s="197"/>
      <c r="Z4" s="197"/>
      <c r="AA4" s="197"/>
      <c r="AB4" s="197"/>
      <c r="AC4" s="197"/>
      <c r="AD4" s="197"/>
      <c r="AE4" s="197"/>
      <c r="AF4" s="197"/>
      <c r="AG4" s="197"/>
      <c r="AH4" s="197"/>
      <c r="AI4" s="197"/>
      <c r="AJ4" s="197"/>
      <c r="AK4" s="197"/>
      <c r="AL4" s="197"/>
      <c r="AM4" s="197"/>
      <c r="AN4" s="197"/>
      <c r="AO4" s="197"/>
      <c r="AP4" s="197"/>
      <c r="AQ4" s="197"/>
      <c r="AR4" s="197"/>
      <c r="AS4" s="197"/>
      <c r="AT4" s="197"/>
      <c r="AU4" s="197"/>
      <c r="AV4" s="197"/>
      <c r="AW4" s="197"/>
      <c r="AX4" s="197"/>
      <c r="AY4" s="197"/>
      <c r="AZ4" s="197"/>
      <c r="BA4" s="197"/>
      <c r="BB4" s="197"/>
      <c r="BC4" s="197"/>
      <c r="BD4" s="197"/>
      <c r="BE4" s="197"/>
      <c r="BF4" s="197"/>
      <c r="BG4" s="197"/>
      <c r="BH4" s="799"/>
      <c r="BI4" s="990"/>
      <c r="BJ4" s="990"/>
      <c r="BK4" s="990"/>
      <c r="BL4" s="991"/>
      <c r="BM4" s="175"/>
      <c r="BN4" s="175"/>
      <c r="BO4" s="808"/>
      <c r="BP4" s="809"/>
      <c r="BQ4" s="809"/>
      <c r="BR4" s="809"/>
      <c r="BS4" s="809"/>
      <c r="BT4" s="810"/>
    </row>
    <row r="5" spans="1:72" s="21" customFormat="1" ht="5.25" customHeight="1" x14ac:dyDescent="0.2">
      <c r="A5" s="176"/>
      <c r="B5" s="313"/>
      <c r="C5" s="313"/>
      <c r="D5" s="176"/>
      <c r="E5" s="176"/>
      <c r="F5" s="176"/>
      <c r="G5" s="176"/>
      <c r="H5" s="176"/>
      <c r="I5" s="178"/>
      <c r="J5" s="178"/>
      <c r="K5" s="178"/>
      <c r="L5" s="176"/>
      <c r="M5" s="176"/>
      <c r="N5" s="176"/>
      <c r="O5" s="176"/>
      <c r="P5" s="176"/>
      <c r="Q5" s="176"/>
      <c r="R5" s="176"/>
      <c r="S5" s="176"/>
      <c r="T5" s="176"/>
      <c r="U5" s="176"/>
      <c r="V5" s="176"/>
      <c r="W5" s="176"/>
      <c r="X5" s="176"/>
      <c r="Y5" s="176"/>
      <c r="Z5" s="176"/>
      <c r="AA5" s="176"/>
      <c r="AB5" s="176"/>
      <c r="AC5" s="176"/>
      <c r="AD5" s="176"/>
      <c r="AE5" s="176"/>
      <c r="AF5" s="176"/>
      <c r="AG5" s="176"/>
      <c r="AH5" s="176"/>
      <c r="AI5" s="176"/>
      <c r="AJ5" s="176"/>
      <c r="AK5" s="176"/>
      <c r="AL5" s="176"/>
      <c r="AM5" s="176"/>
      <c r="AN5" s="176"/>
      <c r="AO5" s="176"/>
      <c r="AP5" s="176"/>
      <c r="AQ5" s="176"/>
      <c r="AR5" s="176"/>
      <c r="AS5" s="176"/>
      <c r="AT5" s="176"/>
      <c r="AU5" s="176"/>
      <c r="AV5" s="176"/>
      <c r="AW5" s="176"/>
      <c r="AX5" s="176"/>
      <c r="AY5" s="176"/>
      <c r="AZ5" s="176"/>
      <c r="BA5" s="176"/>
      <c r="BB5" s="176"/>
      <c r="BC5" s="176"/>
      <c r="BD5" s="176"/>
      <c r="BE5" s="176"/>
      <c r="BF5" s="176"/>
      <c r="BG5" s="176"/>
      <c r="BH5" s="178"/>
      <c r="BI5" s="178"/>
      <c r="BJ5" s="178"/>
      <c r="BK5" s="176"/>
      <c r="BL5" s="176"/>
      <c r="BM5" s="176"/>
      <c r="BN5" s="176"/>
      <c r="BO5" s="176"/>
      <c r="BP5" s="176"/>
      <c r="BQ5" s="176"/>
      <c r="BR5" s="176"/>
      <c r="BS5" s="176"/>
      <c r="BT5" s="313"/>
    </row>
    <row r="6" spans="1:72" s="21" customFormat="1" ht="11.25" x14ac:dyDescent="0.2">
      <c r="A6" s="816" t="s">
        <v>457</v>
      </c>
      <c r="B6" s="816"/>
      <c r="C6" s="816"/>
      <c r="D6" s="816"/>
      <c r="E6" s="816"/>
      <c r="F6" s="816"/>
      <c r="G6" s="816"/>
      <c r="H6" s="816"/>
      <c r="I6" s="816"/>
      <c r="J6" s="816"/>
      <c r="K6" s="816"/>
      <c r="L6" s="816"/>
      <c r="M6" s="816"/>
      <c r="N6" s="816"/>
      <c r="O6" s="817" t="s">
        <v>608</v>
      </c>
      <c r="P6" s="818"/>
      <c r="Q6" s="818"/>
      <c r="R6" s="819"/>
      <c r="S6" s="820" t="s">
        <v>459</v>
      </c>
      <c r="T6" s="821"/>
      <c r="U6" s="821"/>
      <c r="V6" s="821"/>
      <c r="W6" s="821"/>
      <c r="X6" s="821"/>
      <c r="Y6" s="821"/>
      <c r="Z6" s="821"/>
      <c r="AA6" s="821"/>
      <c r="AB6" s="821"/>
      <c r="AC6" s="821"/>
      <c r="AD6" s="821"/>
      <c r="AE6" s="821"/>
      <c r="AF6" s="821"/>
      <c r="AG6" s="821"/>
      <c r="AH6" s="821"/>
      <c r="AI6" s="821"/>
      <c r="AJ6" s="821"/>
      <c r="AK6" s="821"/>
      <c r="AL6" s="821"/>
      <c r="AM6" s="821"/>
      <c r="AN6" s="821"/>
      <c r="AO6" s="821"/>
      <c r="AP6" s="821"/>
      <c r="AQ6" s="821"/>
      <c r="AR6" s="821"/>
      <c r="AS6" s="821"/>
      <c r="AT6" s="821"/>
      <c r="AU6" s="821"/>
      <c r="AV6" s="821"/>
      <c r="AW6" s="821"/>
      <c r="AX6" s="821"/>
      <c r="AY6" s="821"/>
      <c r="AZ6" s="821"/>
      <c r="BA6" s="821"/>
      <c r="BB6" s="821"/>
      <c r="BC6" s="821"/>
      <c r="BD6" s="821"/>
      <c r="BE6" s="821"/>
      <c r="BF6" s="821"/>
      <c r="BG6" s="822"/>
      <c r="BH6" s="823" t="s">
        <v>460</v>
      </c>
      <c r="BI6" s="823"/>
      <c r="BJ6" s="823"/>
      <c r="BK6" s="823"/>
      <c r="BL6" s="823"/>
      <c r="BM6" s="823"/>
      <c r="BN6" s="823"/>
      <c r="BO6" s="823"/>
      <c r="BP6" s="823"/>
      <c r="BQ6" s="823"/>
      <c r="BR6" s="823"/>
      <c r="BS6" s="823"/>
      <c r="BT6" s="823"/>
    </row>
    <row r="7" spans="1:72" s="21" customFormat="1" ht="12.75" customHeight="1" x14ac:dyDescent="0.2">
      <c r="A7" s="800" t="s">
        <v>452</v>
      </c>
      <c r="B7" s="800" t="s">
        <v>461</v>
      </c>
      <c r="C7" s="800" t="s">
        <v>451</v>
      </c>
      <c r="D7" s="800" t="s">
        <v>462</v>
      </c>
      <c r="E7" s="800"/>
      <c r="F7" s="800"/>
      <c r="G7" s="800" t="s">
        <v>463</v>
      </c>
      <c r="H7" s="800" t="s">
        <v>464</v>
      </c>
      <c r="I7" s="800"/>
      <c r="J7" s="800"/>
      <c r="K7" s="800"/>
      <c r="L7" s="800" t="s">
        <v>465</v>
      </c>
      <c r="M7" s="800"/>
      <c r="N7" s="800"/>
      <c r="O7" s="825" t="s">
        <v>458</v>
      </c>
      <c r="P7" s="826"/>
      <c r="Q7" s="826"/>
      <c r="R7" s="827"/>
      <c r="S7" s="824" t="s">
        <v>2053</v>
      </c>
      <c r="T7" s="824"/>
      <c r="U7" s="824" t="s">
        <v>2054</v>
      </c>
      <c r="V7" s="824"/>
      <c r="W7" s="824" t="s">
        <v>2055</v>
      </c>
      <c r="X7" s="824"/>
      <c r="Y7" s="824" t="s">
        <v>2056</v>
      </c>
      <c r="Z7" s="824"/>
      <c r="AA7" s="824" t="s">
        <v>2057</v>
      </c>
      <c r="AB7" s="824"/>
      <c r="AC7" s="824" t="s">
        <v>471</v>
      </c>
      <c r="AD7" s="824"/>
      <c r="AE7" s="824" t="s">
        <v>472</v>
      </c>
      <c r="AF7" s="824"/>
      <c r="AG7" s="824" t="s">
        <v>473</v>
      </c>
      <c r="AH7" s="824"/>
      <c r="AI7" s="824" t="s">
        <v>474</v>
      </c>
      <c r="AJ7" s="824"/>
      <c r="AK7" s="824" t="s">
        <v>475</v>
      </c>
      <c r="AL7" s="824"/>
      <c r="AM7" s="824" t="s">
        <v>476</v>
      </c>
      <c r="AN7" s="824"/>
      <c r="AO7" s="824" t="s">
        <v>477</v>
      </c>
      <c r="AP7" s="824"/>
      <c r="AQ7" s="824" t="s">
        <v>478</v>
      </c>
      <c r="AR7" s="824"/>
      <c r="AS7" s="824" t="s">
        <v>479</v>
      </c>
      <c r="AT7" s="824"/>
      <c r="AU7" s="824" t="s">
        <v>480</v>
      </c>
      <c r="AV7" s="824"/>
      <c r="AW7" s="824" t="s">
        <v>481</v>
      </c>
      <c r="AX7" s="824"/>
      <c r="AY7" s="824" t="s">
        <v>482</v>
      </c>
      <c r="AZ7" s="824"/>
      <c r="BA7" s="824" t="s">
        <v>483</v>
      </c>
      <c r="BB7" s="824"/>
      <c r="BC7" s="828" t="s">
        <v>484</v>
      </c>
      <c r="BD7" s="829"/>
      <c r="BE7" s="829"/>
      <c r="BF7" s="829"/>
      <c r="BG7" s="830"/>
      <c r="BH7" s="824" t="s">
        <v>485</v>
      </c>
      <c r="BI7" s="824"/>
      <c r="BJ7" s="824"/>
      <c r="BK7" s="824"/>
      <c r="BL7" s="824"/>
      <c r="BM7" s="824"/>
      <c r="BN7" s="824"/>
      <c r="BO7" s="824" t="s">
        <v>486</v>
      </c>
      <c r="BP7" s="824"/>
      <c r="BQ7" s="824"/>
      <c r="BR7" s="824"/>
      <c r="BS7" s="824"/>
      <c r="BT7" s="824"/>
    </row>
    <row r="8" spans="1:72" ht="15" customHeight="1" x14ac:dyDescent="0.2">
      <c r="A8" s="800"/>
      <c r="B8" s="800"/>
      <c r="C8" s="800"/>
      <c r="D8" s="800"/>
      <c r="E8" s="800"/>
      <c r="F8" s="800"/>
      <c r="G8" s="800"/>
      <c r="H8" s="800"/>
      <c r="I8" s="800"/>
      <c r="J8" s="800"/>
      <c r="K8" s="800"/>
      <c r="L8" s="800"/>
      <c r="M8" s="800"/>
      <c r="N8" s="800"/>
      <c r="O8" s="179" t="s">
        <v>487</v>
      </c>
      <c r="P8" s="179" t="s">
        <v>132</v>
      </c>
      <c r="Q8" s="179" t="s">
        <v>581</v>
      </c>
      <c r="R8" s="179" t="s">
        <v>582</v>
      </c>
      <c r="S8" s="314" t="s">
        <v>488</v>
      </c>
      <c r="T8" s="314" t="s">
        <v>489</v>
      </c>
      <c r="U8" s="314" t="s">
        <v>488</v>
      </c>
      <c r="V8" s="314" t="s">
        <v>489</v>
      </c>
      <c r="W8" s="314" t="s">
        <v>488</v>
      </c>
      <c r="X8" s="314" t="s">
        <v>489</v>
      </c>
      <c r="Y8" s="314" t="s">
        <v>488</v>
      </c>
      <c r="Z8" s="314" t="s">
        <v>489</v>
      </c>
      <c r="AA8" s="314" t="s">
        <v>488</v>
      </c>
      <c r="AB8" s="314" t="s">
        <v>489</v>
      </c>
      <c r="AC8" s="314" t="s">
        <v>488</v>
      </c>
      <c r="AD8" s="314" t="s">
        <v>489</v>
      </c>
      <c r="AE8" s="314" t="s">
        <v>488</v>
      </c>
      <c r="AF8" s="314" t="s">
        <v>489</v>
      </c>
      <c r="AG8" s="314" t="s">
        <v>488</v>
      </c>
      <c r="AH8" s="314" t="s">
        <v>489</v>
      </c>
      <c r="AI8" s="314" t="s">
        <v>488</v>
      </c>
      <c r="AJ8" s="314" t="s">
        <v>489</v>
      </c>
      <c r="AK8" s="314" t="s">
        <v>488</v>
      </c>
      <c r="AL8" s="314" t="s">
        <v>489</v>
      </c>
      <c r="AM8" s="314" t="s">
        <v>488</v>
      </c>
      <c r="AN8" s="314" t="s">
        <v>489</v>
      </c>
      <c r="AO8" s="314" t="s">
        <v>488</v>
      </c>
      <c r="AP8" s="314" t="s">
        <v>489</v>
      </c>
      <c r="AQ8" s="314" t="s">
        <v>488</v>
      </c>
      <c r="AR8" s="314" t="s">
        <v>489</v>
      </c>
      <c r="AS8" s="314" t="s">
        <v>488</v>
      </c>
      <c r="AT8" s="314" t="s">
        <v>489</v>
      </c>
      <c r="AU8" s="314" t="s">
        <v>488</v>
      </c>
      <c r="AV8" s="314" t="s">
        <v>489</v>
      </c>
      <c r="AW8" s="314" t="s">
        <v>488</v>
      </c>
      <c r="AX8" s="314" t="s">
        <v>489</v>
      </c>
      <c r="AY8" s="314" t="s">
        <v>488</v>
      </c>
      <c r="AZ8" s="314" t="s">
        <v>489</v>
      </c>
      <c r="BA8" s="314" t="s">
        <v>488</v>
      </c>
      <c r="BB8" s="314" t="s">
        <v>489</v>
      </c>
      <c r="BC8" s="314" t="s">
        <v>490</v>
      </c>
      <c r="BD8" s="314" t="s">
        <v>488</v>
      </c>
      <c r="BE8" s="314" t="s">
        <v>489</v>
      </c>
      <c r="BF8" s="314" t="s">
        <v>491</v>
      </c>
      <c r="BG8" s="314" t="s">
        <v>492</v>
      </c>
      <c r="BH8" s="800" t="s">
        <v>493</v>
      </c>
      <c r="BI8" s="800"/>
      <c r="BJ8" s="800"/>
      <c r="BK8" s="314" t="s">
        <v>494</v>
      </c>
      <c r="BL8" s="314" t="s">
        <v>495</v>
      </c>
      <c r="BM8" s="314" t="s">
        <v>496</v>
      </c>
      <c r="BN8" s="314" t="s">
        <v>497</v>
      </c>
      <c r="BO8" s="314" t="s">
        <v>490</v>
      </c>
      <c r="BP8" s="314" t="s">
        <v>491</v>
      </c>
      <c r="BQ8" s="314" t="s">
        <v>488</v>
      </c>
      <c r="BR8" s="314" t="s">
        <v>489</v>
      </c>
      <c r="BS8" s="314" t="s">
        <v>498</v>
      </c>
      <c r="BT8" s="314" t="s">
        <v>499</v>
      </c>
    </row>
    <row r="9" spans="1:72" s="182" customFormat="1" ht="79.5" customHeight="1" x14ac:dyDescent="0.2">
      <c r="A9" s="1524" t="s">
        <v>737</v>
      </c>
      <c r="B9" s="1524" t="s">
        <v>738</v>
      </c>
      <c r="C9" s="1524" t="s">
        <v>220</v>
      </c>
      <c r="D9" s="1524" t="s">
        <v>2058</v>
      </c>
      <c r="E9" s="1524"/>
      <c r="F9" s="1524"/>
      <c r="G9" s="407" t="s">
        <v>508</v>
      </c>
      <c r="H9" s="408">
        <v>1</v>
      </c>
      <c r="I9" s="1534" t="s">
        <v>2059</v>
      </c>
      <c r="J9" s="1534"/>
      <c r="K9" s="1534"/>
      <c r="L9" s="1524" t="s">
        <v>2060</v>
      </c>
      <c r="M9" s="1524"/>
      <c r="N9" s="1524"/>
      <c r="O9" s="1524"/>
      <c r="P9" s="1524"/>
      <c r="Q9" s="1524"/>
      <c r="R9" s="1524"/>
      <c r="S9" s="32">
        <v>3</v>
      </c>
      <c r="T9" s="1523">
        <v>2</v>
      </c>
      <c r="U9" s="32">
        <v>2</v>
      </c>
      <c r="V9" s="1523">
        <v>4</v>
      </c>
      <c r="W9" s="32">
        <v>1</v>
      </c>
      <c r="X9" s="1523">
        <v>4</v>
      </c>
      <c r="Y9" s="409">
        <v>1</v>
      </c>
      <c r="Z9" s="1523">
        <v>5</v>
      </c>
      <c r="AA9" s="409"/>
      <c r="AB9" s="1523"/>
      <c r="AC9" s="409"/>
      <c r="AD9" s="1523"/>
      <c r="AE9" s="409"/>
      <c r="AF9" s="1523"/>
      <c r="AG9" s="409"/>
      <c r="AH9" s="1523"/>
      <c r="AI9" s="409"/>
      <c r="AJ9" s="1523"/>
      <c r="AK9" s="409"/>
      <c r="AL9" s="1523"/>
      <c r="AM9" s="409"/>
      <c r="AN9" s="1523"/>
      <c r="AO9" s="409"/>
      <c r="AP9" s="1523"/>
      <c r="AQ9" s="409"/>
      <c r="AR9" s="1523"/>
      <c r="AS9" s="409"/>
      <c r="AT9" s="1523"/>
      <c r="AU9" s="409"/>
      <c r="AV9" s="1523"/>
      <c r="AW9" s="409"/>
      <c r="AX9" s="1523"/>
      <c r="AY9" s="409"/>
      <c r="AZ9" s="1523"/>
      <c r="BA9" s="409"/>
      <c r="BB9" s="1523"/>
      <c r="BC9" s="410">
        <f>AVERAGE(S9,U9,W9,Y9,AA9,AC9,AE9,AG9,AI9,AK9,AM9,AO9,AQ9,AS9,AU9,AW9,AY9,BA9)</f>
        <v>1.75</v>
      </c>
      <c r="BD9" s="1528">
        <f>SUM((BC9*(BC9/SUM(BC9:BC11))),(BC10*(BC10/SUM(BC9:BC11))),(BC11*(BC11/SUM(BC9:BC11))))</f>
        <v>2.13</v>
      </c>
      <c r="BE9" s="1495">
        <f>AVERAGE(T9,V9,X9,Z9,AB9,AD9,AF9,AH9,AJ9,AL9,AN9,AP9,AR9,AT9,AV9,AX9,AZ9,BB9)</f>
        <v>3.75</v>
      </c>
      <c r="BF9" s="410">
        <f>IF(BE9=0,BF25,BE9)</f>
        <v>3.75</v>
      </c>
      <c r="BG9" s="1529">
        <f t="shared" ref="BG9:BG72" si="0">BD9*BE9</f>
        <v>7.9874999999999998</v>
      </c>
      <c r="BH9" s="1535" t="s">
        <v>2061</v>
      </c>
      <c r="BI9" s="1536"/>
      <c r="BJ9" s="1537"/>
      <c r="BK9" s="411" t="s">
        <v>2062</v>
      </c>
      <c r="BL9" s="408" t="s">
        <v>515</v>
      </c>
      <c r="BM9" s="408" t="s">
        <v>502</v>
      </c>
      <c r="BN9" s="408" t="s">
        <v>517</v>
      </c>
      <c r="BO9" s="410">
        <f t="shared" ref="BO9:BO72" si="1">IF(AND(BM9="Fuerte",BC9&gt;2.9)*OR(BN9="Probabilidad",BN9="Ambos"),BC9-2,IF(AND(BM9="Fuerte",BC9&lt;3)*OR(BN9="Probabilidad",BN9="Ambos"),1,IF(AND(BM9="Medio",BC9&gt;1.9)*OR(BN9="Probabilidad",BN9="Ambos"),BC9-1,IF(AND(BM9="Medio",BC9&lt;2)*OR(BN9="Probabilidad",BN9="Ambos"),1,BC9))))</f>
        <v>1</v>
      </c>
      <c r="BP9" s="410">
        <f t="shared" ref="BP9:BP72" si="2">IF(AND(BM9="Fuerte",BF9&gt;2.9)*OR(BN9="Impacto",BN9="Ambos"),BF9-2,IF(AND(BM9="Fuerte",BF9&lt;3)*OR(BN9="Impacto",BN9="Ambos"),1,IF(AND(BM9="Medio",BF9&gt;1.9)*OR(BN9="Impacto",BN9="Ambos"),BF9-1,IF(AND(BM9="Medio",BF9&lt;2)*OR(BN9="Impacto",BN9="Ambos"),1,BF9))))</f>
        <v>3.75</v>
      </c>
      <c r="BQ9" s="1528">
        <f>SUM((BO9*(BO9/SUM(BO9:BO11))),(BO10*(BO10/SUM(BO9:BO11))),(BO11*(BO11/SUM(BO9:BO11))))</f>
        <v>1</v>
      </c>
      <c r="BR9" s="1528">
        <f>SUM((BP9*(BP9/SUM(BP9:BP11))),(BP10*(BP10/SUM(BP9:BP11))),(BP11*(BP11/SUM(BP9:BP11))))</f>
        <v>3.75</v>
      </c>
      <c r="BS9" s="1529">
        <f>BQ9*BR9</f>
        <v>3.75</v>
      </c>
      <c r="BT9" s="1523" t="str">
        <f>INDEX([7]Listas!E$20:I$24,MATCH(BQ9,[7]Listas!D$20:D$24,1),MATCH(BR9,[7]Listas!E$19:I$19,1))</f>
        <v>MODERADO</v>
      </c>
    </row>
    <row r="10" spans="1:72" s="182" customFormat="1" ht="111.75" customHeight="1" x14ac:dyDescent="0.2">
      <c r="A10" s="1524"/>
      <c r="B10" s="1524"/>
      <c r="C10" s="1524"/>
      <c r="D10" s="1524"/>
      <c r="E10" s="1524"/>
      <c r="F10" s="1524"/>
      <c r="G10" s="407" t="s">
        <v>508</v>
      </c>
      <c r="H10" s="408">
        <v>2</v>
      </c>
      <c r="I10" s="1534" t="s">
        <v>2063</v>
      </c>
      <c r="J10" s="1534"/>
      <c r="K10" s="1534"/>
      <c r="L10" s="1524"/>
      <c r="M10" s="1524"/>
      <c r="N10" s="1524"/>
      <c r="O10" s="1524"/>
      <c r="P10" s="1524"/>
      <c r="Q10" s="1524"/>
      <c r="R10" s="1524"/>
      <c r="S10" s="32">
        <v>3</v>
      </c>
      <c r="T10" s="1523"/>
      <c r="U10" s="32">
        <v>3</v>
      </c>
      <c r="V10" s="1523"/>
      <c r="W10" s="32">
        <v>1</v>
      </c>
      <c r="X10" s="1523"/>
      <c r="Y10" s="409">
        <v>1</v>
      </c>
      <c r="Z10" s="1523"/>
      <c r="AA10" s="409"/>
      <c r="AB10" s="1523"/>
      <c r="AC10" s="409"/>
      <c r="AD10" s="1523"/>
      <c r="AE10" s="409"/>
      <c r="AF10" s="1523"/>
      <c r="AG10" s="409"/>
      <c r="AH10" s="1523"/>
      <c r="AI10" s="409"/>
      <c r="AJ10" s="1523"/>
      <c r="AK10" s="409"/>
      <c r="AL10" s="1523"/>
      <c r="AM10" s="409"/>
      <c r="AN10" s="1523"/>
      <c r="AO10" s="409"/>
      <c r="AP10" s="1523"/>
      <c r="AQ10" s="409"/>
      <c r="AR10" s="1523"/>
      <c r="AS10" s="409"/>
      <c r="AT10" s="1523"/>
      <c r="AU10" s="409"/>
      <c r="AV10" s="1523"/>
      <c r="AW10" s="409"/>
      <c r="AX10" s="1523"/>
      <c r="AY10" s="409"/>
      <c r="AZ10" s="1523"/>
      <c r="BA10" s="409"/>
      <c r="BB10" s="1523"/>
      <c r="BC10" s="410">
        <f>AVERAGE(S10,U10,W10,Y10,AA10,AC10,AE10,AG10,AI10,AK10,AM10,AO10,AQ10,AS10,AU10,AW10,AY10,BA10)</f>
        <v>2</v>
      </c>
      <c r="BD10" s="1528"/>
      <c r="BE10" s="1496"/>
      <c r="BF10" s="410">
        <f>IF(BE10=0,BF9,BE10)</f>
        <v>3.75</v>
      </c>
      <c r="BG10" s="1529">
        <f t="shared" si="0"/>
        <v>0</v>
      </c>
      <c r="BH10" s="1535" t="s">
        <v>2064</v>
      </c>
      <c r="BI10" s="1536" t="s">
        <v>221</v>
      </c>
      <c r="BJ10" s="1537" t="s">
        <v>221</v>
      </c>
      <c r="BK10" s="411" t="s">
        <v>2065</v>
      </c>
      <c r="BL10" s="408" t="s">
        <v>504</v>
      </c>
      <c r="BM10" s="408" t="s">
        <v>509</v>
      </c>
      <c r="BN10" s="408" t="s">
        <v>517</v>
      </c>
      <c r="BO10" s="410">
        <f t="shared" si="1"/>
        <v>1</v>
      </c>
      <c r="BP10" s="410">
        <f t="shared" si="2"/>
        <v>3.75</v>
      </c>
      <c r="BQ10" s="1528"/>
      <c r="BR10" s="1528"/>
      <c r="BS10" s="1529"/>
      <c r="BT10" s="1523" t="e">
        <f>INDEX([7]Listas!E$20:I$24,MATCH(BQ10,[7]Listas!D$20:D$24,1),MATCH(BR10,[7]Listas!E$19:I$19,1))</f>
        <v>#N/A</v>
      </c>
    </row>
    <row r="11" spans="1:72" s="182" customFormat="1" ht="103.5" customHeight="1" x14ac:dyDescent="0.2">
      <c r="A11" s="1524"/>
      <c r="B11" s="1524"/>
      <c r="C11" s="1524"/>
      <c r="D11" s="1524"/>
      <c r="E11" s="1524"/>
      <c r="F11" s="1524"/>
      <c r="G11" s="407" t="s">
        <v>508</v>
      </c>
      <c r="H11" s="408">
        <v>3</v>
      </c>
      <c r="I11" s="1534" t="s">
        <v>2066</v>
      </c>
      <c r="J11" s="1534"/>
      <c r="K11" s="1534"/>
      <c r="L11" s="1524"/>
      <c r="M11" s="1524"/>
      <c r="N11" s="1524"/>
      <c r="O11" s="1524"/>
      <c r="P11" s="1524"/>
      <c r="Q11" s="1524"/>
      <c r="R11" s="1524"/>
      <c r="S11" s="32">
        <v>2</v>
      </c>
      <c r="T11" s="1523"/>
      <c r="U11" s="32">
        <v>3</v>
      </c>
      <c r="V11" s="1523"/>
      <c r="W11" s="32">
        <v>4</v>
      </c>
      <c r="X11" s="1523"/>
      <c r="Y11" s="409">
        <v>1</v>
      </c>
      <c r="Z11" s="1523"/>
      <c r="AA11" s="409"/>
      <c r="AB11" s="1523"/>
      <c r="AC11" s="409"/>
      <c r="AD11" s="1523"/>
      <c r="AE11" s="409"/>
      <c r="AF11" s="1523"/>
      <c r="AG11" s="409"/>
      <c r="AH11" s="1523"/>
      <c r="AI11" s="409"/>
      <c r="AJ11" s="1523"/>
      <c r="AK11" s="409"/>
      <c r="AL11" s="1523"/>
      <c r="AM11" s="409"/>
      <c r="AN11" s="1523"/>
      <c r="AO11" s="409"/>
      <c r="AP11" s="1523"/>
      <c r="AQ11" s="409"/>
      <c r="AR11" s="1523"/>
      <c r="AS11" s="409"/>
      <c r="AT11" s="1523"/>
      <c r="AU11" s="409"/>
      <c r="AV11" s="1523"/>
      <c r="AW11" s="409"/>
      <c r="AX11" s="1523"/>
      <c r="AY11" s="409"/>
      <c r="AZ11" s="1523"/>
      <c r="BA11" s="409"/>
      <c r="BB11" s="1523"/>
      <c r="BC11" s="410">
        <f>AVERAGE(S11,U11,W11,Y11,AA11,AC11,AE11,AG11,AI11,AK11,AM11,AO11,AQ11,AS11,AU11,AW11,AY11,BA11)</f>
        <v>2.5</v>
      </c>
      <c r="BD11" s="1528"/>
      <c r="BE11" s="1497"/>
      <c r="BF11" s="410">
        <f>IF(BE11=0,BF10,BE11)</f>
        <v>3.75</v>
      </c>
      <c r="BG11" s="1529">
        <f t="shared" si="0"/>
        <v>0</v>
      </c>
      <c r="BH11" s="1492" t="s">
        <v>2067</v>
      </c>
      <c r="BI11" s="1493" t="s">
        <v>222</v>
      </c>
      <c r="BJ11" s="1494" t="s">
        <v>222</v>
      </c>
      <c r="BK11" s="412" t="s">
        <v>2068</v>
      </c>
      <c r="BL11" s="408" t="s">
        <v>504</v>
      </c>
      <c r="BM11" s="408" t="s">
        <v>509</v>
      </c>
      <c r="BN11" s="408" t="s">
        <v>517</v>
      </c>
      <c r="BO11" s="410">
        <f t="shared" si="1"/>
        <v>1</v>
      </c>
      <c r="BP11" s="410">
        <f t="shared" si="2"/>
        <v>3.75</v>
      </c>
      <c r="BQ11" s="1528"/>
      <c r="BR11" s="1528"/>
      <c r="BS11" s="1529"/>
      <c r="BT11" s="1523" t="e">
        <f>INDEX([7]Listas!E$20:I$24,MATCH(BQ11,[7]Listas!D$20:D$24,1),MATCH(BR11,[7]Listas!E$19:I$19,1))</f>
        <v>#N/A</v>
      </c>
    </row>
    <row r="12" spans="1:72" s="182" customFormat="1" ht="168.75" customHeight="1" x14ac:dyDescent="0.2">
      <c r="A12" s="1501" t="s">
        <v>729</v>
      </c>
      <c r="B12" s="1501" t="s">
        <v>2069</v>
      </c>
      <c r="C12" s="1524" t="s">
        <v>302</v>
      </c>
      <c r="D12" s="1524" t="s">
        <v>2070</v>
      </c>
      <c r="E12" s="1524"/>
      <c r="F12" s="1524"/>
      <c r="G12" s="408" t="s">
        <v>527</v>
      </c>
      <c r="H12" s="408">
        <v>1</v>
      </c>
      <c r="I12" s="1525" t="s">
        <v>730</v>
      </c>
      <c r="J12" s="1526"/>
      <c r="K12" s="1527"/>
      <c r="L12" s="1524" t="s">
        <v>2071</v>
      </c>
      <c r="M12" s="1524"/>
      <c r="N12" s="1524"/>
      <c r="O12" s="1524"/>
      <c r="P12" s="1524" t="s">
        <v>33</v>
      </c>
      <c r="Q12" s="1524"/>
      <c r="R12" s="1524"/>
      <c r="S12" s="32">
        <v>3</v>
      </c>
      <c r="T12" s="1523">
        <v>2</v>
      </c>
      <c r="U12" s="32">
        <v>4</v>
      </c>
      <c r="V12" s="1523">
        <v>3</v>
      </c>
      <c r="W12" s="32">
        <v>3</v>
      </c>
      <c r="X12" s="1523">
        <v>5</v>
      </c>
      <c r="Y12" s="32">
        <v>3</v>
      </c>
      <c r="Z12" s="1523">
        <v>4</v>
      </c>
      <c r="AA12" s="409"/>
      <c r="AB12" s="1523"/>
      <c r="AC12" s="409"/>
      <c r="AD12" s="1523"/>
      <c r="AE12" s="409"/>
      <c r="AF12" s="1523"/>
      <c r="AG12" s="409"/>
      <c r="AH12" s="1523"/>
      <c r="AI12" s="409"/>
      <c r="AJ12" s="1523"/>
      <c r="AK12" s="409"/>
      <c r="AL12" s="1523"/>
      <c r="AM12" s="409"/>
      <c r="AN12" s="1523"/>
      <c r="AO12" s="409"/>
      <c r="AP12" s="1523"/>
      <c r="AQ12" s="409"/>
      <c r="AR12" s="1523"/>
      <c r="AS12" s="409"/>
      <c r="AT12" s="1523"/>
      <c r="AU12" s="409"/>
      <c r="AV12" s="1523"/>
      <c r="AW12" s="409"/>
      <c r="AX12" s="1523"/>
      <c r="AY12" s="409"/>
      <c r="AZ12" s="1523"/>
      <c r="BA12" s="409"/>
      <c r="BB12" s="1523"/>
      <c r="BC12" s="410">
        <f t="shared" ref="BC12:BC75" si="3">AVERAGE(S12,U12,W12,Y12,AA12,AC12,AE12,AG12,AI12,AK12,AM12,AO12,AQ12,AS12,AU12,AW12,AY12,BA12)</f>
        <v>3.25</v>
      </c>
      <c r="BD12" s="1528">
        <f>SUM((BC12*(BC12/SUM(BC12:BC15))),(BC13*(BC13/SUM(BC12:BC15))),(BC14*(BC14/SUM(BC12:BC15))),(BC15*(BC15/SUM(BC12:BC15))))</f>
        <v>2.7840909090909092</v>
      </c>
      <c r="BE12" s="1528">
        <f>AVERAGE(T12,V12,X12,Z12,AB12,AD12,AF12,AH12,AJ12,AL12,AN12,AP12,AR12,AT12,AV12,AX12,AZ12,BB12)</f>
        <v>3.5</v>
      </c>
      <c r="BF12" s="410">
        <f>IF(BE12=0,#REF!,BE12)</f>
        <v>3.5</v>
      </c>
      <c r="BG12" s="1529">
        <f t="shared" si="0"/>
        <v>9.7443181818181817</v>
      </c>
      <c r="BH12" s="1530" t="s">
        <v>2072</v>
      </c>
      <c r="BI12" s="1530"/>
      <c r="BJ12" s="1530"/>
      <c r="BK12" s="413" t="s">
        <v>2073</v>
      </c>
      <c r="BL12" s="408" t="s">
        <v>515</v>
      </c>
      <c r="BM12" s="408" t="s">
        <v>509</v>
      </c>
      <c r="BN12" s="408" t="s">
        <v>503</v>
      </c>
      <c r="BO12" s="410">
        <f t="shared" si="1"/>
        <v>3.25</v>
      </c>
      <c r="BP12" s="410">
        <f t="shared" si="2"/>
        <v>1.5</v>
      </c>
      <c r="BQ12" s="1528">
        <f>SUM((BO12*(BO12/SUM(BO12:BO15))),(BO13*(BO13/SUM(BO12:BO15))),(BO14*(BO14/SUM(BO12:BO15))),(BO15*(BO15/SUM(BO12:BO15))))</f>
        <v>2.6710526315789473</v>
      </c>
      <c r="BR12" s="1528">
        <f>SUM((BP12*(BP12/SUM(BP12:BP15))),(BP13*(BP13/SUM(BP12:BP15))),(BP14*(BP14/SUM(BP12:BP15))),(BP15*(BP15/SUM(BP12:BP15))))</f>
        <v>2.5555555555555554</v>
      </c>
      <c r="BS12" s="1529">
        <f>BQ12*BR12</f>
        <v>6.826023391812865</v>
      </c>
      <c r="BT12" s="1523" t="str">
        <f>INDEX([7]Listas!E$20:I$24,MATCH(BQ12,[7]Listas!D$20:D$24,1),MATCH(BR12,[7]Listas!E$19:I$19,1))</f>
        <v>MODERADO</v>
      </c>
    </row>
    <row r="13" spans="1:72" s="182" customFormat="1" ht="141.75" customHeight="1" x14ac:dyDescent="0.2">
      <c r="A13" s="1502"/>
      <c r="B13" s="1502"/>
      <c r="C13" s="1524"/>
      <c r="D13" s="1524"/>
      <c r="E13" s="1524"/>
      <c r="F13" s="1524"/>
      <c r="G13" s="408" t="s">
        <v>527</v>
      </c>
      <c r="H13" s="408">
        <v>2</v>
      </c>
      <c r="I13" s="1535" t="s">
        <v>2074</v>
      </c>
      <c r="J13" s="1536"/>
      <c r="K13" s="1537"/>
      <c r="L13" s="1524"/>
      <c r="M13" s="1524"/>
      <c r="N13" s="1524"/>
      <c r="O13" s="1524"/>
      <c r="P13" s="1524"/>
      <c r="Q13" s="1524"/>
      <c r="R13" s="1524"/>
      <c r="S13" s="32">
        <v>2</v>
      </c>
      <c r="T13" s="1523"/>
      <c r="U13" s="32">
        <v>3</v>
      </c>
      <c r="V13" s="1523"/>
      <c r="W13" s="32">
        <v>2</v>
      </c>
      <c r="X13" s="1523"/>
      <c r="Y13" s="32">
        <v>3</v>
      </c>
      <c r="Z13" s="1523"/>
      <c r="AA13" s="409"/>
      <c r="AB13" s="1523"/>
      <c r="AC13" s="409"/>
      <c r="AD13" s="1523"/>
      <c r="AE13" s="409"/>
      <c r="AF13" s="1523"/>
      <c r="AG13" s="409"/>
      <c r="AH13" s="1523"/>
      <c r="AI13" s="409"/>
      <c r="AJ13" s="1523"/>
      <c r="AK13" s="409"/>
      <c r="AL13" s="1523"/>
      <c r="AM13" s="409"/>
      <c r="AN13" s="1523"/>
      <c r="AO13" s="409"/>
      <c r="AP13" s="1523"/>
      <c r="AQ13" s="409"/>
      <c r="AR13" s="1523"/>
      <c r="AS13" s="409"/>
      <c r="AT13" s="1523"/>
      <c r="AU13" s="409"/>
      <c r="AV13" s="1523"/>
      <c r="AW13" s="409"/>
      <c r="AX13" s="1523"/>
      <c r="AY13" s="409"/>
      <c r="AZ13" s="1523"/>
      <c r="BA13" s="409"/>
      <c r="BB13" s="1523"/>
      <c r="BC13" s="410">
        <f t="shared" si="3"/>
        <v>2.5</v>
      </c>
      <c r="BD13" s="1528"/>
      <c r="BE13" s="1361"/>
      <c r="BF13" s="410">
        <f>IF(BE13=0,BF12,BE13)</f>
        <v>3.5</v>
      </c>
      <c r="BG13" s="1529">
        <f t="shared" si="0"/>
        <v>0</v>
      </c>
      <c r="BH13" s="1492" t="s">
        <v>2075</v>
      </c>
      <c r="BI13" s="1493"/>
      <c r="BJ13" s="1494"/>
      <c r="BK13" s="408" t="s">
        <v>2076</v>
      </c>
      <c r="BL13" s="408" t="s">
        <v>515</v>
      </c>
      <c r="BM13" s="408" t="s">
        <v>509</v>
      </c>
      <c r="BN13" s="408" t="s">
        <v>505</v>
      </c>
      <c r="BO13" s="410">
        <f t="shared" si="1"/>
        <v>1</v>
      </c>
      <c r="BP13" s="410">
        <f t="shared" si="2"/>
        <v>1.5</v>
      </c>
      <c r="BQ13" s="1528"/>
      <c r="BR13" s="1528"/>
      <c r="BS13" s="1529"/>
      <c r="BT13" s="1523" t="e">
        <f>INDEX([7]Listas!E$20:I$24,MATCH(BQ13,[7]Listas!D$20:D$24,1),MATCH(BR13,[7]Listas!E$19:I$19,1))</f>
        <v>#N/A</v>
      </c>
    </row>
    <row r="14" spans="1:72" s="182" customFormat="1" ht="105" customHeight="1" x14ac:dyDescent="0.2">
      <c r="A14" s="1502"/>
      <c r="B14" s="1502"/>
      <c r="C14" s="1524"/>
      <c r="D14" s="1524"/>
      <c r="E14" s="1524"/>
      <c r="F14" s="1524"/>
      <c r="G14" s="408" t="s">
        <v>510</v>
      </c>
      <c r="H14" s="408">
        <v>3</v>
      </c>
      <c r="I14" s="1535" t="s">
        <v>2077</v>
      </c>
      <c r="J14" s="1536"/>
      <c r="K14" s="1537"/>
      <c r="L14" s="1524"/>
      <c r="M14" s="1524"/>
      <c r="N14" s="1524"/>
      <c r="O14" s="1524"/>
      <c r="P14" s="1524"/>
      <c r="Q14" s="1524"/>
      <c r="R14" s="1524"/>
      <c r="S14" s="32">
        <v>1</v>
      </c>
      <c r="T14" s="1523"/>
      <c r="U14" s="32">
        <v>5</v>
      </c>
      <c r="V14" s="1523"/>
      <c r="W14" s="32">
        <v>4</v>
      </c>
      <c r="X14" s="1523"/>
      <c r="Y14" s="32">
        <v>1</v>
      </c>
      <c r="Z14" s="1523"/>
      <c r="AA14" s="409"/>
      <c r="AB14" s="1523"/>
      <c r="AC14" s="409"/>
      <c r="AD14" s="1523"/>
      <c r="AE14" s="409"/>
      <c r="AF14" s="1523"/>
      <c r="AG14" s="409"/>
      <c r="AH14" s="1523"/>
      <c r="AI14" s="409"/>
      <c r="AJ14" s="1523"/>
      <c r="AK14" s="409"/>
      <c r="AL14" s="1523"/>
      <c r="AM14" s="409"/>
      <c r="AN14" s="1523"/>
      <c r="AO14" s="409"/>
      <c r="AP14" s="1523"/>
      <c r="AQ14" s="409"/>
      <c r="AR14" s="1523"/>
      <c r="AS14" s="409"/>
      <c r="AT14" s="1523"/>
      <c r="AU14" s="409"/>
      <c r="AV14" s="1523"/>
      <c r="AW14" s="409"/>
      <c r="AX14" s="1523"/>
      <c r="AY14" s="409"/>
      <c r="AZ14" s="1523"/>
      <c r="BA14" s="409"/>
      <c r="BB14" s="1523"/>
      <c r="BC14" s="410">
        <f t="shared" si="3"/>
        <v>2.75</v>
      </c>
      <c r="BD14" s="1528"/>
      <c r="BE14" s="1361"/>
      <c r="BF14" s="410">
        <f>IF(BE14=0,BF13,BE14)</f>
        <v>3.5</v>
      </c>
      <c r="BG14" s="1529">
        <f t="shared" si="0"/>
        <v>0</v>
      </c>
      <c r="BH14" s="1530" t="s">
        <v>2078</v>
      </c>
      <c r="BI14" s="1530"/>
      <c r="BJ14" s="1530"/>
      <c r="BK14" s="408" t="s">
        <v>2079</v>
      </c>
      <c r="BL14" s="408" t="s">
        <v>504</v>
      </c>
      <c r="BM14" s="408" t="s">
        <v>512</v>
      </c>
      <c r="BN14" s="408" t="s">
        <v>503</v>
      </c>
      <c r="BO14" s="410">
        <f t="shared" si="1"/>
        <v>2.75</v>
      </c>
      <c r="BP14" s="410">
        <f t="shared" si="2"/>
        <v>3.5</v>
      </c>
      <c r="BQ14" s="1528"/>
      <c r="BR14" s="1528"/>
      <c r="BS14" s="1529"/>
      <c r="BT14" s="1523" t="e">
        <f>INDEX([7]Listas!E$20:I$24,MATCH(BQ14,[7]Listas!D$20:D$24,1),MATCH(BR14,[7]Listas!E$19:I$19,1))</f>
        <v>#N/A</v>
      </c>
    </row>
    <row r="15" spans="1:72" s="182" customFormat="1" ht="57.75" customHeight="1" x14ac:dyDescent="0.2">
      <c r="A15" s="1502"/>
      <c r="B15" s="1502"/>
      <c r="C15" s="1524"/>
      <c r="D15" s="1524"/>
      <c r="E15" s="1524"/>
      <c r="F15" s="1524"/>
      <c r="G15" s="408" t="s">
        <v>510</v>
      </c>
      <c r="H15" s="408">
        <v>4</v>
      </c>
      <c r="I15" s="1533" t="s">
        <v>731</v>
      </c>
      <c r="J15" s="1533"/>
      <c r="K15" s="1533"/>
      <c r="L15" s="1524"/>
      <c r="M15" s="1524"/>
      <c r="N15" s="1524"/>
      <c r="O15" s="1524"/>
      <c r="P15" s="1524"/>
      <c r="Q15" s="1524"/>
      <c r="R15" s="1524"/>
      <c r="S15" s="32">
        <v>1</v>
      </c>
      <c r="T15" s="1523"/>
      <c r="U15" s="32">
        <v>4</v>
      </c>
      <c r="V15" s="1523"/>
      <c r="W15" s="32">
        <v>2</v>
      </c>
      <c r="X15" s="1523"/>
      <c r="Y15" s="32">
        <v>3</v>
      </c>
      <c r="Z15" s="1523"/>
      <c r="AA15" s="409"/>
      <c r="AB15" s="1523"/>
      <c r="AC15" s="409"/>
      <c r="AD15" s="1523"/>
      <c r="AE15" s="409"/>
      <c r="AF15" s="1523"/>
      <c r="AG15" s="409"/>
      <c r="AH15" s="1523"/>
      <c r="AI15" s="409"/>
      <c r="AJ15" s="1523"/>
      <c r="AK15" s="409"/>
      <c r="AL15" s="1523"/>
      <c r="AM15" s="409"/>
      <c r="AN15" s="1523"/>
      <c r="AO15" s="409"/>
      <c r="AP15" s="1523"/>
      <c r="AQ15" s="409"/>
      <c r="AR15" s="1523"/>
      <c r="AS15" s="409"/>
      <c r="AT15" s="1523"/>
      <c r="AU15" s="409"/>
      <c r="AV15" s="1523"/>
      <c r="AW15" s="409"/>
      <c r="AX15" s="1523"/>
      <c r="AY15" s="409"/>
      <c r="AZ15" s="1523"/>
      <c r="BA15" s="409"/>
      <c r="BB15" s="1523"/>
      <c r="BC15" s="410">
        <f t="shared" si="3"/>
        <v>2.5</v>
      </c>
      <c r="BD15" s="1528"/>
      <c r="BE15" s="1361"/>
      <c r="BF15" s="410">
        <f>IF(BE15=0,BF14,BE15)</f>
        <v>3.5</v>
      </c>
      <c r="BG15" s="1529">
        <f t="shared" si="0"/>
        <v>0</v>
      </c>
      <c r="BH15" s="1533" t="s">
        <v>2080</v>
      </c>
      <c r="BI15" s="1533"/>
      <c r="BJ15" s="1533"/>
      <c r="BK15" s="413" t="s">
        <v>2081</v>
      </c>
      <c r="BL15" s="408" t="s">
        <v>501</v>
      </c>
      <c r="BM15" s="408" t="s">
        <v>502</v>
      </c>
      <c r="BN15" s="408" t="s">
        <v>503</v>
      </c>
      <c r="BO15" s="410">
        <f t="shared" si="1"/>
        <v>2.5</v>
      </c>
      <c r="BP15" s="410">
        <f t="shared" si="2"/>
        <v>2.5</v>
      </c>
      <c r="BQ15" s="1528"/>
      <c r="BR15" s="1528"/>
      <c r="BS15" s="1529"/>
      <c r="BT15" s="1523" t="e">
        <f>INDEX([7]Listas!E$20:I$24,MATCH(BQ15,[7]Listas!D$20:D$24,1),MATCH(BR15,[7]Listas!E$19:I$19,1))</f>
        <v>#N/A</v>
      </c>
    </row>
    <row r="16" spans="1:72" s="182" customFormat="1" ht="70.5" customHeight="1" x14ac:dyDescent="0.2">
      <c r="A16" s="1502"/>
      <c r="B16" s="1502"/>
      <c r="C16" s="1524" t="s">
        <v>211</v>
      </c>
      <c r="D16" s="1524" t="s">
        <v>732</v>
      </c>
      <c r="E16" s="1524"/>
      <c r="F16" s="1524"/>
      <c r="G16" s="408" t="s">
        <v>534</v>
      </c>
      <c r="H16" s="408">
        <v>1</v>
      </c>
      <c r="I16" s="1533" t="s">
        <v>733</v>
      </c>
      <c r="J16" s="1533"/>
      <c r="K16" s="1533"/>
      <c r="L16" s="1524" t="s">
        <v>2082</v>
      </c>
      <c r="M16" s="1524"/>
      <c r="N16" s="1524"/>
      <c r="O16" s="1524"/>
      <c r="P16" s="1524"/>
      <c r="Q16" s="1524"/>
      <c r="R16" s="1524"/>
      <c r="S16" s="32">
        <v>1</v>
      </c>
      <c r="T16" s="1523">
        <v>3</v>
      </c>
      <c r="U16" s="32">
        <v>3</v>
      </c>
      <c r="V16" s="1523">
        <v>3</v>
      </c>
      <c r="W16" s="32">
        <v>4</v>
      </c>
      <c r="X16" s="1523">
        <v>4</v>
      </c>
      <c r="Y16" s="32">
        <v>5</v>
      </c>
      <c r="Z16" s="1523">
        <v>4</v>
      </c>
      <c r="AA16" s="409"/>
      <c r="AB16" s="1523"/>
      <c r="AC16" s="409"/>
      <c r="AD16" s="1523"/>
      <c r="AE16" s="409"/>
      <c r="AF16" s="1523"/>
      <c r="AG16" s="409"/>
      <c r="AH16" s="1523"/>
      <c r="AI16" s="409"/>
      <c r="AJ16" s="1523"/>
      <c r="AK16" s="409"/>
      <c r="AL16" s="1523"/>
      <c r="AM16" s="409"/>
      <c r="AN16" s="1523"/>
      <c r="AO16" s="409"/>
      <c r="AP16" s="1523"/>
      <c r="AQ16" s="409"/>
      <c r="AR16" s="1523"/>
      <c r="AS16" s="409"/>
      <c r="AT16" s="1523"/>
      <c r="AU16" s="409"/>
      <c r="AV16" s="1523"/>
      <c r="AW16" s="409"/>
      <c r="AX16" s="1523"/>
      <c r="AY16" s="409"/>
      <c r="AZ16" s="1523"/>
      <c r="BA16" s="409"/>
      <c r="BB16" s="1523"/>
      <c r="BC16" s="410">
        <f t="shared" si="3"/>
        <v>3.25</v>
      </c>
      <c r="BD16" s="1528">
        <f>SUM((BC16*(BC16/SUM(BC16:BC17))),(BC17*(BC17/SUM(BC16:BC17))))</f>
        <v>3.3796296296296293</v>
      </c>
      <c r="BE16" s="1495">
        <f>AVERAGE(T16,V16,X16,Z16,AB16,AD16,AF16,AH16,AJ16,AL16,AN16,AP16,AR16,AT16,AV16,AX16,AZ16,BB16)</f>
        <v>3.5</v>
      </c>
      <c r="BF16" s="410">
        <f>IF(BE16=0,#REF!,BE16)</f>
        <v>3.5</v>
      </c>
      <c r="BG16" s="1529">
        <f t="shared" si="0"/>
        <v>11.828703703703702</v>
      </c>
      <c r="BH16" s="1533" t="s">
        <v>2083</v>
      </c>
      <c r="BI16" s="1533"/>
      <c r="BJ16" s="1533"/>
      <c r="BK16" s="413" t="s">
        <v>2084</v>
      </c>
      <c r="BL16" s="408" t="s">
        <v>504</v>
      </c>
      <c r="BM16" s="408" t="s">
        <v>512</v>
      </c>
      <c r="BN16" s="408" t="s">
        <v>505</v>
      </c>
      <c r="BO16" s="410">
        <f t="shared" si="1"/>
        <v>3.25</v>
      </c>
      <c r="BP16" s="410">
        <f t="shared" si="2"/>
        <v>3.5</v>
      </c>
      <c r="BQ16" s="1528">
        <f>SUM((BO16*(BO16/SUM(BO16:BO17))),(BO17*(BO17/SUM(BO16:BO17))))</f>
        <v>3.3796296296296293</v>
      </c>
      <c r="BR16" s="1528">
        <f>SUM((BP16*(BP16/SUM(BP16:BP17))),(BP17*(BP17/SUM(BP16:BP17))))</f>
        <v>3.5</v>
      </c>
      <c r="BS16" s="1529">
        <f>BQ16*BR16</f>
        <v>11.828703703703702</v>
      </c>
      <c r="BT16" s="1523" t="str">
        <f>INDEX([7]Listas!E$20:I$24,MATCH(BQ16,[7]Listas!D$20:D$24,1),MATCH(BR16,[7]Listas!E$19:I$19,1))</f>
        <v>ALTO</v>
      </c>
    </row>
    <row r="17" spans="1:72" s="182" customFormat="1" ht="93.75" customHeight="1" x14ac:dyDescent="0.2">
      <c r="A17" s="1503"/>
      <c r="B17" s="1503"/>
      <c r="C17" s="1524"/>
      <c r="D17" s="1524"/>
      <c r="E17" s="1524"/>
      <c r="F17" s="1524"/>
      <c r="G17" s="408" t="s">
        <v>534</v>
      </c>
      <c r="H17" s="408">
        <v>2</v>
      </c>
      <c r="I17" s="1535" t="s">
        <v>734</v>
      </c>
      <c r="J17" s="1536"/>
      <c r="K17" s="1537"/>
      <c r="L17" s="1524"/>
      <c r="M17" s="1524"/>
      <c r="N17" s="1524"/>
      <c r="O17" s="1524"/>
      <c r="P17" s="1524"/>
      <c r="Q17" s="1524"/>
      <c r="R17" s="1524"/>
      <c r="S17" s="32">
        <v>4</v>
      </c>
      <c r="T17" s="1523"/>
      <c r="U17" s="32">
        <v>4</v>
      </c>
      <c r="V17" s="1523"/>
      <c r="W17" s="32">
        <v>3</v>
      </c>
      <c r="X17" s="1523"/>
      <c r="Y17" s="32">
        <v>3</v>
      </c>
      <c r="Z17" s="1523"/>
      <c r="AA17" s="409"/>
      <c r="AB17" s="1523"/>
      <c r="AC17" s="409"/>
      <c r="AD17" s="1523"/>
      <c r="AE17" s="409"/>
      <c r="AF17" s="1523"/>
      <c r="AG17" s="409"/>
      <c r="AH17" s="1523"/>
      <c r="AI17" s="409"/>
      <c r="AJ17" s="1523"/>
      <c r="AK17" s="409"/>
      <c r="AL17" s="1523"/>
      <c r="AM17" s="409"/>
      <c r="AN17" s="1523"/>
      <c r="AO17" s="409"/>
      <c r="AP17" s="1523"/>
      <c r="AQ17" s="409"/>
      <c r="AR17" s="1523"/>
      <c r="AS17" s="409"/>
      <c r="AT17" s="1523"/>
      <c r="AU17" s="409"/>
      <c r="AV17" s="1523"/>
      <c r="AW17" s="409"/>
      <c r="AX17" s="1523"/>
      <c r="AY17" s="409"/>
      <c r="AZ17" s="1523"/>
      <c r="BA17" s="409"/>
      <c r="BB17" s="1523"/>
      <c r="BC17" s="410">
        <f t="shared" si="3"/>
        <v>3.5</v>
      </c>
      <c r="BD17" s="1528"/>
      <c r="BE17" s="1497"/>
      <c r="BF17" s="410">
        <f>IF(BE17=0,BF16,BE17)</f>
        <v>3.5</v>
      </c>
      <c r="BG17" s="1529">
        <f t="shared" si="0"/>
        <v>0</v>
      </c>
      <c r="BH17" s="1531" t="s">
        <v>2085</v>
      </c>
      <c r="BI17" s="1531"/>
      <c r="BJ17" s="1531"/>
      <c r="BK17" s="413" t="s">
        <v>2086</v>
      </c>
      <c r="BL17" s="408" t="s">
        <v>515</v>
      </c>
      <c r="BM17" s="408" t="s">
        <v>512</v>
      </c>
      <c r="BN17" s="408" t="s">
        <v>503</v>
      </c>
      <c r="BO17" s="410">
        <f t="shared" si="1"/>
        <v>3.5</v>
      </c>
      <c r="BP17" s="410">
        <f t="shared" si="2"/>
        <v>3.5</v>
      </c>
      <c r="BQ17" s="1528"/>
      <c r="BR17" s="1528"/>
      <c r="BS17" s="1529"/>
      <c r="BT17" s="1523" t="e">
        <f>INDEX([7]Listas!E$20:I$24,MATCH(BQ17,[7]Listas!D$20:D$24,1),MATCH(BR17,[7]Listas!E$19:I$19,1))</f>
        <v>#N/A</v>
      </c>
    </row>
    <row r="18" spans="1:72" s="182" customFormat="1" ht="96.75" customHeight="1" x14ac:dyDescent="0.2">
      <c r="A18" s="1524" t="s">
        <v>729</v>
      </c>
      <c r="B18" s="1524" t="s">
        <v>2087</v>
      </c>
      <c r="C18" s="1524" t="s">
        <v>212</v>
      </c>
      <c r="D18" s="1524" t="s">
        <v>2088</v>
      </c>
      <c r="E18" s="1524"/>
      <c r="F18" s="1524"/>
      <c r="G18" s="408" t="s">
        <v>508</v>
      </c>
      <c r="H18" s="408">
        <v>1</v>
      </c>
      <c r="I18" s="1533" t="s">
        <v>2089</v>
      </c>
      <c r="J18" s="1533"/>
      <c r="K18" s="1533"/>
      <c r="L18" s="1533" t="s">
        <v>2090</v>
      </c>
      <c r="M18" s="1533"/>
      <c r="N18" s="1533"/>
      <c r="O18" s="1524" t="s">
        <v>33</v>
      </c>
      <c r="P18" s="1524"/>
      <c r="Q18" s="1524"/>
      <c r="R18" s="1524"/>
      <c r="S18" s="32">
        <v>3</v>
      </c>
      <c r="T18" s="1523">
        <v>4</v>
      </c>
      <c r="U18" s="32">
        <v>4</v>
      </c>
      <c r="V18" s="1523">
        <v>4</v>
      </c>
      <c r="W18" s="32">
        <v>4</v>
      </c>
      <c r="X18" s="1523">
        <v>5</v>
      </c>
      <c r="Y18" s="32">
        <v>3</v>
      </c>
      <c r="Z18" s="1523">
        <v>3</v>
      </c>
      <c r="AA18" s="409"/>
      <c r="AB18" s="1523"/>
      <c r="AC18" s="409"/>
      <c r="AD18" s="1523"/>
      <c r="AE18" s="409"/>
      <c r="AF18" s="1523"/>
      <c r="AG18" s="409"/>
      <c r="AH18" s="1523"/>
      <c r="AI18" s="409"/>
      <c r="AJ18" s="1523"/>
      <c r="AK18" s="409"/>
      <c r="AL18" s="1523"/>
      <c r="AM18" s="409"/>
      <c r="AN18" s="1523"/>
      <c r="AO18" s="409"/>
      <c r="AP18" s="1523"/>
      <c r="AQ18" s="409"/>
      <c r="AR18" s="1523"/>
      <c r="AS18" s="409"/>
      <c r="AT18" s="1523"/>
      <c r="AU18" s="409"/>
      <c r="AV18" s="1523"/>
      <c r="AW18" s="409"/>
      <c r="AX18" s="1523"/>
      <c r="AY18" s="409"/>
      <c r="AZ18" s="1523"/>
      <c r="BA18" s="409"/>
      <c r="BB18" s="1523"/>
      <c r="BC18" s="410">
        <f t="shared" si="3"/>
        <v>3.5</v>
      </c>
      <c r="BD18" s="1528">
        <f>SUM((BC18*(BC18/SUM(BC18:BC21))),(BC19*(BC19/SUM(BC18:BC21))),(BC20*(BC20/SUM(BC18:BC21))),(BC21*(BC21/SUM(BC18:BC21))))</f>
        <v>3.7068965517241379</v>
      </c>
      <c r="BE18" s="1528">
        <f>AVERAGE(T18,V18,X18,Z18,AB18,AD18,AF18,AH18,AJ18,AL18,AN18,AP18,AR18,AT18,AV18,AX18,AZ18,BB18)</f>
        <v>4</v>
      </c>
      <c r="BF18" s="410">
        <f>IF(BE18=0,#REF!,BE18)</f>
        <v>4</v>
      </c>
      <c r="BG18" s="1529">
        <f t="shared" si="0"/>
        <v>14.827586206896552</v>
      </c>
      <c r="BH18" s="1553" t="s">
        <v>2091</v>
      </c>
      <c r="BI18" s="1553"/>
      <c r="BJ18" s="1553"/>
      <c r="BK18" s="411" t="s">
        <v>2092</v>
      </c>
      <c r="BL18" s="408" t="s">
        <v>515</v>
      </c>
      <c r="BM18" s="408" t="s">
        <v>502</v>
      </c>
      <c r="BN18" s="408" t="s">
        <v>505</v>
      </c>
      <c r="BO18" s="410">
        <f t="shared" si="1"/>
        <v>2.5</v>
      </c>
      <c r="BP18" s="410">
        <f t="shared" si="2"/>
        <v>3</v>
      </c>
      <c r="BQ18" s="1528">
        <f>SUM((BO18*(BO18/SUM(BO18:BO21))),(BO19*(BO19/SUM(BO18:BO21))),(BO20*(BO20/SUM(BO18:BO21))),(BO21*(BO21/SUM(BO18:BO21))))</f>
        <v>3.18</v>
      </c>
      <c r="BR18" s="1528">
        <f>SUM((BP18*(BP18/SUM(BP18:BP21))),(BP19*(BP19/SUM(BP18:BP21))),(BP20*(BP20/SUM(BP18:BP21))),(BP21*(BP21/SUM(BP18:BP21))))</f>
        <v>3.3076923076923075</v>
      </c>
      <c r="BS18" s="1529">
        <f>BQ18*BR18</f>
        <v>10.518461538461539</v>
      </c>
      <c r="BT18" s="1523" t="str">
        <f>INDEX([7]Listas!E$20:I$24,MATCH(BQ18,[7]Listas!D$20:D$24,1),MATCH(BR18,[7]Listas!E$19:I$19,1))</f>
        <v>ALTO</v>
      </c>
    </row>
    <row r="19" spans="1:72" s="182" customFormat="1" ht="98.25" customHeight="1" x14ac:dyDescent="0.2">
      <c r="A19" s="1524"/>
      <c r="B19" s="1524"/>
      <c r="C19" s="1524"/>
      <c r="D19" s="1524"/>
      <c r="E19" s="1524"/>
      <c r="F19" s="1524"/>
      <c r="G19" s="408" t="s">
        <v>508</v>
      </c>
      <c r="H19" s="408">
        <v>2</v>
      </c>
      <c r="I19" s="1554" t="s">
        <v>2093</v>
      </c>
      <c r="J19" s="1555"/>
      <c r="K19" s="1556"/>
      <c r="L19" s="1533"/>
      <c r="M19" s="1533"/>
      <c r="N19" s="1533"/>
      <c r="O19" s="1524"/>
      <c r="P19" s="1524"/>
      <c r="Q19" s="1524"/>
      <c r="R19" s="1524"/>
      <c r="S19" s="32">
        <v>2</v>
      </c>
      <c r="T19" s="1523"/>
      <c r="U19" s="32">
        <v>4</v>
      </c>
      <c r="V19" s="1523"/>
      <c r="W19" s="32">
        <v>3</v>
      </c>
      <c r="X19" s="1523"/>
      <c r="Y19" s="32">
        <v>3</v>
      </c>
      <c r="Z19" s="1523"/>
      <c r="AA19" s="409"/>
      <c r="AB19" s="1523"/>
      <c r="AC19" s="409"/>
      <c r="AD19" s="1523"/>
      <c r="AE19" s="409"/>
      <c r="AF19" s="1523"/>
      <c r="AG19" s="409"/>
      <c r="AH19" s="1523"/>
      <c r="AI19" s="409"/>
      <c r="AJ19" s="1523"/>
      <c r="AK19" s="409"/>
      <c r="AL19" s="1523"/>
      <c r="AM19" s="409"/>
      <c r="AN19" s="1523"/>
      <c r="AO19" s="409"/>
      <c r="AP19" s="1523"/>
      <c r="AQ19" s="409"/>
      <c r="AR19" s="1523"/>
      <c r="AS19" s="409"/>
      <c r="AT19" s="1523"/>
      <c r="AU19" s="409"/>
      <c r="AV19" s="1523"/>
      <c r="AW19" s="409"/>
      <c r="AX19" s="1523"/>
      <c r="AY19" s="409"/>
      <c r="AZ19" s="1523"/>
      <c r="BA19" s="409"/>
      <c r="BB19" s="1523"/>
      <c r="BC19" s="410">
        <f t="shared" si="3"/>
        <v>3</v>
      </c>
      <c r="BD19" s="1528"/>
      <c r="BE19" s="1361"/>
      <c r="BF19" s="410">
        <f>IF(BE19=0,BF18,BE19)</f>
        <v>4</v>
      </c>
      <c r="BG19" s="1529">
        <f t="shared" si="0"/>
        <v>0</v>
      </c>
      <c r="BH19" s="1553" t="s">
        <v>2094</v>
      </c>
      <c r="BI19" s="1553"/>
      <c r="BJ19" s="1553"/>
      <c r="BK19" s="411" t="s">
        <v>2095</v>
      </c>
      <c r="BL19" s="408" t="s">
        <v>515</v>
      </c>
      <c r="BM19" s="408" t="s">
        <v>512</v>
      </c>
      <c r="BN19" s="408" t="s">
        <v>505</v>
      </c>
      <c r="BO19" s="410">
        <f t="shared" si="1"/>
        <v>3</v>
      </c>
      <c r="BP19" s="410">
        <f t="shared" si="2"/>
        <v>4</v>
      </c>
      <c r="BQ19" s="1528"/>
      <c r="BR19" s="1528"/>
      <c r="BS19" s="1529"/>
      <c r="BT19" s="1523" t="e">
        <f>INDEX([7]Listas!E$20:I$24,MATCH(BQ19,[7]Listas!D$20:D$24,1),MATCH(BR19,[7]Listas!E$19:I$19,1))</f>
        <v>#N/A</v>
      </c>
    </row>
    <row r="20" spans="1:72" s="182" customFormat="1" ht="161.25" customHeight="1" x14ac:dyDescent="0.2">
      <c r="A20" s="1524"/>
      <c r="B20" s="1524"/>
      <c r="C20" s="1524"/>
      <c r="D20" s="1524"/>
      <c r="E20" s="1524"/>
      <c r="F20" s="1524"/>
      <c r="G20" s="408" t="s">
        <v>508</v>
      </c>
      <c r="H20" s="408">
        <v>3</v>
      </c>
      <c r="I20" s="1533" t="s">
        <v>2096</v>
      </c>
      <c r="J20" s="1533"/>
      <c r="K20" s="1533"/>
      <c r="L20" s="1533"/>
      <c r="M20" s="1533"/>
      <c r="N20" s="1533"/>
      <c r="O20" s="1524"/>
      <c r="P20" s="1524"/>
      <c r="Q20" s="1524"/>
      <c r="R20" s="1524"/>
      <c r="S20" s="414">
        <v>4</v>
      </c>
      <c r="T20" s="1523"/>
      <c r="U20" s="32">
        <v>5</v>
      </c>
      <c r="V20" s="1523"/>
      <c r="W20" s="32">
        <v>4</v>
      </c>
      <c r="X20" s="1523"/>
      <c r="Y20" s="32">
        <v>5</v>
      </c>
      <c r="Z20" s="1523"/>
      <c r="AA20" s="409"/>
      <c r="AB20" s="1523"/>
      <c r="AC20" s="409"/>
      <c r="AD20" s="1523"/>
      <c r="AE20" s="409"/>
      <c r="AF20" s="1523"/>
      <c r="AG20" s="409"/>
      <c r="AH20" s="1523"/>
      <c r="AI20" s="409"/>
      <c r="AJ20" s="1523"/>
      <c r="AK20" s="409"/>
      <c r="AL20" s="1523"/>
      <c r="AM20" s="409"/>
      <c r="AN20" s="1523"/>
      <c r="AO20" s="409"/>
      <c r="AP20" s="1523"/>
      <c r="AQ20" s="409"/>
      <c r="AR20" s="1523"/>
      <c r="AS20" s="409"/>
      <c r="AT20" s="1523"/>
      <c r="AU20" s="409"/>
      <c r="AV20" s="1523"/>
      <c r="AW20" s="409"/>
      <c r="AX20" s="1523"/>
      <c r="AY20" s="409"/>
      <c r="AZ20" s="1523"/>
      <c r="BA20" s="409"/>
      <c r="BB20" s="1523"/>
      <c r="BC20" s="410">
        <f t="shared" si="3"/>
        <v>4.5</v>
      </c>
      <c r="BD20" s="1528"/>
      <c r="BE20" s="1361"/>
      <c r="BF20" s="410">
        <f>IF(BE20=0,BF19,BE20)</f>
        <v>4</v>
      </c>
      <c r="BG20" s="1529">
        <f t="shared" si="0"/>
        <v>0</v>
      </c>
      <c r="BH20" s="1557" t="s">
        <v>2097</v>
      </c>
      <c r="BI20" s="1558"/>
      <c r="BJ20" s="1559"/>
      <c r="BK20" s="411" t="s">
        <v>2098</v>
      </c>
      <c r="BL20" s="408" t="s">
        <v>515</v>
      </c>
      <c r="BM20" s="408" t="s">
        <v>502</v>
      </c>
      <c r="BN20" s="408" t="s">
        <v>505</v>
      </c>
      <c r="BO20" s="410">
        <f t="shared" si="1"/>
        <v>3.5</v>
      </c>
      <c r="BP20" s="410">
        <f t="shared" si="2"/>
        <v>3</v>
      </c>
      <c r="BQ20" s="1528"/>
      <c r="BR20" s="1528"/>
      <c r="BS20" s="1529"/>
      <c r="BT20" s="1523" t="e">
        <f>INDEX([7]Listas!E$20:I$24,MATCH(BQ20,[7]Listas!D$20:D$24,1),MATCH(BR20,[7]Listas!E$19:I$19,1))</f>
        <v>#N/A</v>
      </c>
    </row>
    <row r="21" spans="1:72" s="182" customFormat="1" ht="72" customHeight="1" x14ac:dyDescent="0.2">
      <c r="A21" s="1524"/>
      <c r="B21" s="1524"/>
      <c r="C21" s="1524"/>
      <c r="D21" s="1524"/>
      <c r="E21" s="1524"/>
      <c r="F21" s="1524"/>
      <c r="G21" s="408" t="s">
        <v>508</v>
      </c>
      <c r="H21" s="408">
        <v>4</v>
      </c>
      <c r="I21" s="1533" t="s">
        <v>2099</v>
      </c>
      <c r="J21" s="1533"/>
      <c r="K21" s="1533"/>
      <c r="L21" s="1533"/>
      <c r="M21" s="1533"/>
      <c r="N21" s="1533"/>
      <c r="O21" s="1524"/>
      <c r="P21" s="1524"/>
      <c r="Q21" s="1524"/>
      <c r="R21" s="1524"/>
      <c r="S21" s="32">
        <v>3</v>
      </c>
      <c r="T21" s="1523"/>
      <c r="U21" s="32">
        <v>5</v>
      </c>
      <c r="V21" s="1523"/>
      <c r="W21" s="32">
        <v>3</v>
      </c>
      <c r="X21" s="1523"/>
      <c r="Y21" s="32">
        <v>3</v>
      </c>
      <c r="Z21" s="1523"/>
      <c r="AA21" s="409"/>
      <c r="AB21" s="1523"/>
      <c r="AC21" s="409"/>
      <c r="AD21" s="1523"/>
      <c r="AE21" s="409"/>
      <c r="AF21" s="1523"/>
      <c r="AG21" s="409"/>
      <c r="AH21" s="1523"/>
      <c r="AI21" s="409"/>
      <c r="AJ21" s="1523"/>
      <c r="AK21" s="409"/>
      <c r="AL21" s="1523"/>
      <c r="AM21" s="409"/>
      <c r="AN21" s="1523"/>
      <c r="AO21" s="409"/>
      <c r="AP21" s="1523"/>
      <c r="AQ21" s="409"/>
      <c r="AR21" s="1523"/>
      <c r="AS21" s="409"/>
      <c r="AT21" s="1523"/>
      <c r="AU21" s="409"/>
      <c r="AV21" s="1523"/>
      <c r="AW21" s="409"/>
      <c r="AX21" s="1523"/>
      <c r="AY21" s="409"/>
      <c r="AZ21" s="1523"/>
      <c r="BA21" s="409"/>
      <c r="BB21" s="1523"/>
      <c r="BC21" s="410">
        <f t="shared" si="3"/>
        <v>3.5</v>
      </c>
      <c r="BD21" s="1528"/>
      <c r="BE21" s="1361"/>
      <c r="BF21" s="410">
        <f>IF(BE21=0,BF20,BE21)</f>
        <v>4</v>
      </c>
      <c r="BG21" s="1529">
        <f t="shared" si="0"/>
        <v>0</v>
      </c>
      <c r="BH21" s="1553" t="s">
        <v>2100</v>
      </c>
      <c r="BI21" s="1553"/>
      <c r="BJ21" s="1553"/>
      <c r="BK21" s="411" t="s">
        <v>2101</v>
      </c>
      <c r="BL21" s="408" t="s">
        <v>515</v>
      </c>
      <c r="BM21" s="408" t="s">
        <v>502</v>
      </c>
      <c r="BN21" s="408" t="s">
        <v>503</v>
      </c>
      <c r="BO21" s="410">
        <f t="shared" si="1"/>
        <v>3.5</v>
      </c>
      <c r="BP21" s="410">
        <f t="shared" si="2"/>
        <v>3</v>
      </c>
      <c r="BQ21" s="1528"/>
      <c r="BR21" s="1528"/>
      <c r="BS21" s="1529"/>
      <c r="BT21" s="1523" t="e">
        <f>INDEX([7]Listas!E$20:I$24,MATCH(BQ21,[7]Listas!D$20:D$24,1),MATCH(BR21,[7]Listas!E$19:I$19,1))</f>
        <v>#N/A</v>
      </c>
    </row>
    <row r="22" spans="1:72" s="182" customFormat="1" ht="133.5" customHeight="1" x14ac:dyDescent="0.2">
      <c r="A22" s="1524" t="s">
        <v>729</v>
      </c>
      <c r="B22" s="1524" t="s">
        <v>2102</v>
      </c>
      <c r="C22" s="1524" t="s">
        <v>213</v>
      </c>
      <c r="D22" s="1524" t="s">
        <v>2103</v>
      </c>
      <c r="E22" s="1524"/>
      <c r="F22" s="1524"/>
      <c r="G22" s="408" t="s">
        <v>500</v>
      </c>
      <c r="H22" s="408">
        <v>1</v>
      </c>
      <c r="I22" s="1534" t="s">
        <v>2104</v>
      </c>
      <c r="J22" s="1534"/>
      <c r="K22" s="1534"/>
      <c r="L22" s="1524" t="s">
        <v>2105</v>
      </c>
      <c r="M22" s="1524"/>
      <c r="N22" s="1524"/>
      <c r="O22" s="1524" t="s">
        <v>33</v>
      </c>
      <c r="P22" s="1524" t="s">
        <v>33</v>
      </c>
      <c r="Q22" s="1524"/>
      <c r="R22" s="1524"/>
      <c r="S22" s="32">
        <v>2</v>
      </c>
      <c r="T22" s="1523">
        <v>3</v>
      </c>
      <c r="U22" s="32">
        <v>4</v>
      </c>
      <c r="V22" s="1523">
        <v>4</v>
      </c>
      <c r="W22" s="32">
        <v>2</v>
      </c>
      <c r="X22" s="1523">
        <v>5</v>
      </c>
      <c r="Y22" s="32">
        <v>3</v>
      </c>
      <c r="Z22" s="1523">
        <v>4</v>
      </c>
      <c r="AA22" s="409"/>
      <c r="AB22" s="1523"/>
      <c r="AC22" s="409"/>
      <c r="AD22" s="1523"/>
      <c r="AE22" s="409"/>
      <c r="AF22" s="1523"/>
      <c r="AG22" s="409"/>
      <c r="AH22" s="1523"/>
      <c r="AI22" s="409"/>
      <c r="AJ22" s="1523"/>
      <c r="AK22" s="409"/>
      <c r="AL22" s="1523"/>
      <c r="AM22" s="409"/>
      <c r="AN22" s="1523"/>
      <c r="AO22" s="409"/>
      <c r="AP22" s="1523"/>
      <c r="AQ22" s="409"/>
      <c r="AR22" s="1523"/>
      <c r="AS22" s="409"/>
      <c r="AT22" s="1523"/>
      <c r="AU22" s="409"/>
      <c r="AV22" s="1523"/>
      <c r="AW22" s="409"/>
      <c r="AX22" s="1523"/>
      <c r="AY22" s="409"/>
      <c r="AZ22" s="1523"/>
      <c r="BA22" s="409"/>
      <c r="BB22" s="1523"/>
      <c r="BC22" s="410">
        <f t="shared" si="3"/>
        <v>2.75</v>
      </c>
      <c r="BD22" s="1528">
        <f>SUM((BC22*(BC22/SUM(BC22:BC25))),(BC23*(BC23/SUM(BC22:BC25))),(BC24*(BC24/SUM(BC22:BC25))),(BC25*(BC25/SUM(BC22:BC25))))</f>
        <v>2.4078947368421053</v>
      </c>
      <c r="BE22" s="1528">
        <f>AVERAGE(T22,V22,X22,Z22,AB22,AD22,AF22,AH22,AJ22,AL22,AN22,AP22,AR22,AT22,AV22,AX22,AZ22,BB22)</f>
        <v>4</v>
      </c>
      <c r="BF22" s="410">
        <f>IF(BE22=0,#REF!,BE22)</f>
        <v>4</v>
      </c>
      <c r="BG22" s="1529">
        <f t="shared" si="0"/>
        <v>9.6315789473684212</v>
      </c>
      <c r="BH22" s="1553" t="s">
        <v>2106</v>
      </c>
      <c r="BI22" s="1553"/>
      <c r="BJ22" s="1553"/>
      <c r="BK22" s="411" t="s">
        <v>2107</v>
      </c>
      <c r="BL22" s="408" t="s">
        <v>515</v>
      </c>
      <c r="BM22" s="408" t="s">
        <v>502</v>
      </c>
      <c r="BN22" s="408" t="s">
        <v>505</v>
      </c>
      <c r="BO22" s="410">
        <f t="shared" si="1"/>
        <v>1.75</v>
      </c>
      <c r="BP22" s="410">
        <f t="shared" si="2"/>
        <v>3</v>
      </c>
      <c r="BQ22" s="1528">
        <f>SUM((BO22*(BO22/SUM(BO22:BO25))),(BO23*(BO23/SUM(BO22:BO25))),(BO24*(BO24/SUM(BO22:BO25))),(BO25*(BO25/SUM(BO22:BO25))))</f>
        <v>1.75</v>
      </c>
      <c r="BR22" s="1528">
        <f>SUM((BP22*(BP22/SUM(BP22:BP25))),(BP23*(BP23/SUM(BP22:BP25))),(BP24*(BP24/SUM(BP22:BP25))),(BP25*(BP25/SUM(BP22:BP25))))</f>
        <v>3.3076923076923075</v>
      </c>
      <c r="BS22" s="1529">
        <f>BQ22*BR22</f>
        <v>5.7884615384615383</v>
      </c>
      <c r="BT22" s="1523" t="str">
        <f>INDEX([7]Listas!E$20:I$24,MATCH(BQ22,[7]Listas!D$20:D$24,1),MATCH(BR22,[7]Listas!E$19:I$19,1))</f>
        <v>MODERADO</v>
      </c>
    </row>
    <row r="23" spans="1:72" s="182" customFormat="1" ht="129.75" customHeight="1" x14ac:dyDescent="0.2">
      <c r="A23" s="1524"/>
      <c r="B23" s="1524"/>
      <c r="C23" s="1524"/>
      <c r="D23" s="1524"/>
      <c r="E23" s="1524"/>
      <c r="F23" s="1524"/>
      <c r="G23" s="408" t="s">
        <v>500</v>
      </c>
      <c r="H23" s="408">
        <v>2</v>
      </c>
      <c r="I23" s="1534" t="s">
        <v>2108</v>
      </c>
      <c r="J23" s="1534"/>
      <c r="K23" s="1534"/>
      <c r="L23" s="1524"/>
      <c r="M23" s="1524"/>
      <c r="N23" s="1524"/>
      <c r="O23" s="1524"/>
      <c r="P23" s="1524"/>
      <c r="Q23" s="1524"/>
      <c r="R23" s="1524"/>
      <c r="S23" s="32">
        <v>2</v>
      </c>
      <c r="T23" s="1523"/>
      <c r="U23" s="32">
        <v>3</v>
      </c>
      <c r="V23" s="1523"/>
      <c r="W23" s="32">
        <v>2</v>
      </c>
      <c r="X23" s="1523"/>
      <c r="Y23" s="32">
        <v>3</v>
      </c>
      <c r="Z23" s="1523"/>
      <c r="AA23" s="409"/>
      <c r="AB23" s="1523"/>
      <c r="AC23" s="409"/>
      <c r="AD23" s="1523"/>
      <c r="AE23" s="409"/>
      <c r="AF23" s="1523"/>
      <c r="AG23" s="409"/>
      <c r="AH23" s="1523"/>
      <c r="AI23" s="409"/>
      <c r="AJ23" s="1523"/>
      <c r="AK23" s="409"/>
      <c r="AL23" s="1523"/>
      <c r="AM23" s="409"/>
      <c r="AN23" s="1523"/>
      <c r="AO23" s="409"/>
      <c r="AP23" s="1523"/>
      <c r="AQ23" s="409"/>
      <c r="AR23" s="1523"/>
      <c r="AS23" s="409"/>
      <c r="AT23" s="1523"/>
      <c r="AU23" s="409"/>
      <c r="AV23" s="1523"/>
      <c r="AW23" s="409"/>
      <c r="AX23" s="1523"/>
      <c r="AY23" s="409"/>
      <c r="AZ23" s="1523"/>
      <c r="BA23" s="409"/>
      <c r="BB23" s="1523"/>
      <c r="BC23" s="410">
        <f t="shared" si="3"/>
        <v>2.5</v>
      </c>
      <c r="BD23" s="1528"/>
      <c r="BE23" s="1361"/>
      <c r="BF23" s="410">
        <f>IF(BE23=0,BF22,BE23)</f>
        <v>4</v>
      </c>
      <c r="BG23" s="1529">
        <f t="shared" si="0"/>
        <v>0</v>
      </c>
      <c r="BH23" s="1553" t="s">
        <v>2109</v>
      </c>
      <c r="BI23" s="1553"/>
      <c r="BJ23" s="1553"/>
      <c r="BK23" s="411" t="s">
        <v>2107</v>
      </c>
      <c r="BL23" s="408" t="s">
        <v>515</v>
      </c>
      <c r="BM23" s="408" t="s">
        <v>502</v>
      </c>
      <c r="BN23" s="408" t="s">
        <v>505</v>
      </c>
      <c r="BO23" s="410">
        <f t="shared" si="1"/>
        <v>1.5</v>
      </c>
      <c r="BP23" s="410">
        <f t="shared" si="2"/>
        <v>3</v>
      </c>
      <c r="BQ23" s="1528"/>
      <c r="BR23" s="1528"/>
      <c r="BS23" s="1529"/>
      <c r="BT23" s="1523" t="e">
        <f>INDEX([7]Listas!E$20:I$24,MATCH(BQ23,[7]Listas!D$20:D$24,1),MATCH(BR23,[7]Listas!E$19:I$19,1))</f>
        <v>#N/A</v>
      </c>
    </row>
    <row r="24" spans="1:72" s="182" customFormat="1" ht="97.5" customHeight="1" x14ac:dyDescent="0.2">
      <c r="A24" s="1524"/>
      <c r="B24" s="1524"/>
      <c r="C24" s="1524"/>
      <c r="D24" s="1524"/>
      <c r="E24" s="1524"/>
      <c r="F24" s="1524"/>
      <c r="G24" s="408" t="s">
        <v>534</v>
      </c>
      <c r="H24" s="408">
        <v>3</v>
      </c>
      <c r="I24" s="1534" t="s">
        <v>2110</v>
      </c>
      <c r="J24" s="1534"/>
      <c r="K24" s="1534"/>
      <c r="L24" s="1524"/>
      <c r="M24" s="1524"/>
      <c r="N24" s="1524"/>
      <c r="O24" s="1524"/>
      <c r="P24" s="1524"/>
      <c r="Q24" s="1524"/>
      <c r="R24" s="1524"/>
      <c r="S24" s="32">
        <v>3</v>
      </c>
      <c r="T24" s="1523"/>
      <c r="U24" s="32">
        <v>3</v>
      </c>
      <c r="V24" s="1523"/>
      <c r="W24" s="32">
        <v>2</v>
      </c>
      <c r="X24" s="1523"/>
      <c r="Y24" s="32">
        <v>1</v>
      </c>
      <c r="Z24" s="1523"/>
      <c r="AA24" s="409"/>
      <c r="AB24" s="1523"/>
      <c r="AC24" s="409"/>
      <c r="AD24" s="1523"/>
      <c r="AE24" s="409"/>
      <c r="AF24" s="1523"/>
      <c r="AG24" s="409"/>
      <c r="AH24" s="1523"/>
      <c r="AI24" s="409"/>
      <c r="AJ24" s="1523"/>
      <c r="AK24" s="409"/>
      <c r="AL24" s="1523"/>
      <c r="AM24" s="409"/>
      <c r="AN24" s="1523"/>
      <c r="AO24" s="409"/>
      <c r="AP24" s="1523"/>
      <c r="AQ24" s="409"/>
      <c r="AR24" s="1523"/>
      <c r="AS24" s="409"/>
      <c r="AT24" s="1523"/>
      <c r="AU24" s="409"/>
      <c r="AV24" s="1523"/>
      <c r="AW24" s="409"/>
      <c r="AX24" s="1523"/>
      <c r="AY24" s="409"/>
      <c r="AZ24" s="1523"/>
      <c r="BA24" s="409"/>
      <c r="BB24" s="1523"/>
      <c r="BC24" s="410">
        <f t="shared" si="3"/>
        <v>2.25</v>
      </c>
      <c r="BD24" s="1528"/>
      <c r="BE24" s="1361"/>
      <c r="BF24" s="410">
        <f>IF(BE24=0,BF23,BE24)</f>
        <v>4</v>
      </c>
      <c r="BG24" s="1529">
        <f t="shared" si="0"/>
        <v>0</v>
      </c>
      <c r="BH24" s="1553" t="s">
        <v>2111</v>
      </c>
      <c r="BI24" s="1553"/>
      <c r="BJ24" s="1553"/>
      <c r="BK24" s="411" t="s">
        <v>2112</v>
      </c>
      <c r="BL24" s="408" t="s">
        <v>515</v>
      </c>
      <c r="BM24" s="408" t="s">
        <v>502</v>
      </c>
      <c r="BN24" s="408" t="s">
        <v>503</v>
      </c>
      <c r="BO24" s="410">
        <f t="shared" si="1"/>
        <v>2.25</v>
      </c>
      <c r="BP24" s="410">
        <f t="shared" si="2"/>
        <v>3</v>
      </c>
      <c r="BQ24" s="1528"/>
      <c r="BR24" s="1528"/>
      <c r="BS24" s="1529"/>
      <c r="BT24" s="1523" t="e">
        <f>INDEX([7]Listas!E$20:I$24,MATCH(BQ24,[7]Listas!D$20:D$24,1),MATCH(BR24,[7]Listas!E$19:I$19,1))</f>
        <v>#N/A</v>
      </c>
    </row>
    <row r="25" spans="1:72" s="182" customFormat="1" ht="153" customHeight="1" x14ac:dyDescent="0.2">
      <c r="A25" s="1524"/>
      <c r="B25" s="1524"/>
      <c r="C25" s="1524"/>
      <c r="D25" s="1524"/>
      <c r="E25" s="1524"/>
      <c r="F25" s="1524"/>
      <c r="G25" s="408" t="s">
        <v>527</v>
      </c>
      <c r="H25" s="408">
        <v>4</v>
      </c>
      <c r="I25" s="1534" t="s">
        <v>2113</v>
      </c>
      <c r="J25" s="1534"/>
      <c r="K25" s="1534"/>
      <c r="L25" s="1524"/>
      <c r="M25" s="1524"/>
      <c r="N25" s="1524"/>
      <c r="O25" s="1524"/>
      <c r="P25" s="1524"/>
      <c r="Q25" s="1524"/>
      <c r="R25" s="1524"/>
      <c r="S25" s="32">
        <v>3</v>
      </c>
      <c r="T25" s="1523"/>
      <c r="U25" s="32">
        <v>2</v>
      </c>
      <c r="V25" s="1523"/>
      <c r="W25" s="32">
        <v>2</v>
      </c>
      <c r="X25" s="1523"/>
      <c r="Y25" s="32">
        <v>1</v>
      </c>
      <c r="Z25" s="1523"/>
      <c r="AA25" s="409"/>
      <c r="AB25" s="1523"/>
      <c r="AC25" s="409"/>
      <c r="AD25" s="1523"/>
      <c r="AE25" s="409"/>
      <c r="AF25" s="1523"/>
      <c r="AG25" s="409"/>
      <c r="AH25" s="1523"/>
      <c r="AI25" s="409"/>
      <c r="AJ25" s="1523"/>
      <c r="AK25" s="409"/>
      <c r="AL25" s="1523"/>
      <c r="AM25" s="409"/>
      <c r="AN25" s="1523"/>
      <c r="AO25" s="409"/>
      <c r="AP25" s="1523"/>
      <c r="AQ25" s="409"/>
      <c r="AR25" s="1523"/>
      <c r="AS25" s="409"/>
      <c r="AT25" s="1523"/>
      <c r="AU25" s="409"/>
      <c r="AV25" s="1523"/>
      <c r="AW25" s="409"/>
      <c r="AX25" s="1523"/>
      <c r="AY25" s="409"/>
      <c r="AZ25" s="1523"/>
      <c r="BA25" s="409"/>
      <c r="BB25" s="1523"/>
      <c r="BC25" s="410">
        <f t="shared" si="3"/>
        <v>2</v>
      </c>
      <c r="BD25" s="1528"/>
      <c r="BE25" s="1361"/>
      <c r="BF25" s="410">
        <f>IF(BE25=0,BF24,BE25)</f>
        <v>4</v>
      </c>
      <c r="BG25" s="1529">
        <f t="shared" si="0"/>
        <v>0</v>
      </c>
      <c r="BH25" s="1553" t="s">
        <v>2114</v>
      </c>
      <c r="BI25" s="1553"/>
      <c r="BJ25" s="1553"/>
      <c r="BK25" s="411" t="s">
        <v>2107</v>
      </c>
      <c r="BL25" s="408" t="s">
        <v>515</v>
      </c>
      <c r="BM25" s="408" t="s">
        <v>502</v>
      </c>
      <c r="BN25" s="408" t="s">
        <v>517</v>
      </c>
      <c r="BO25" s="410">
        <f t="shared" si="1"/>
        <v>1</v>
      </c>
      <c r="BP25" s="410">
        <f t="shared" si="2"/>
        <v>4</v>
      </c>
      <c r="BQ25" s="1528"/>
      <c r="BR25" s="1528"/>
      <c r="BS25" s="1529"/>
      <c r="BT25" s="1523" t="e">
        <f>INDEX([7]Listas!E$20:I$24,MATCH(BQ25,[7]Listas!D$20:D$24,1),MATCH(BR25,[7]Listas!E$19:I$19,1))</f>
        <v>#N/A</v>
      </c>
    </row>
    <row r="26" spans="1:72" s="419" customFormat="1" ht="65.25" customHeight="1" x14ac:dyDescent="0.2">
      <c r="A26" s="1551" t="s">
        <v>729</v>
      </c>
      <c r="B26" s="1551" t="s">
        <v>214</v>
      </c>
      <c r="C26" s="1551" t="s">
        <v>215</v>
      </c>
      <c r="D26" s="1551" t="s">
        <v>2115</v>
      </c>
      <c r="E26" s="1551"/>
      <c r="F26" s="1551"/>
      <c r="G26" s="415" t="s">
        <v>508</v>
      </c>
      <c r="H26" s="415">
        <v>1</v>
      </c>
      <c r="I26" s="1552" t="s">
        <v>2116</v>
      </c>
      <c r="J26" s="1552"/>
      <c r="K26" s="1552"/>
      <c r="L26" s="1551" t="s">
        <v>2117</v>
      </c>
      <c r="M26" s="1551"/>
      <c r="N26" s="1551"/>
      <c r="O26" s="1551"/>
      <c r="P26" s="1551" t="s">
        <v>33</v>
      </c>
      <c r="Q26" s="1551"/>
      <c r="R26" s="1551"/>
      <c r="S26" s="416">
        <v>2</v>
      </c>
      <c r="T26" s="1550">
        <v>4</v>
      </c>
      <c r="U26" s="416">
        <v>2</v>
      </c>
      <c r="V26" s="1550">
        <v>3</v>
      </c>
      <c r="W26" s="416">
        <v>2</v>
      </c>
      <c r="X26" s="1550">
        <v>5</v>
      </c>
      <c r="Y26" s="416">
        <v>1</v>
      </c>
      <c r="Z26" s="1550">
        <v>4</v>
      </c>
      <c r="AA26" s="417"/>
      <c r="AB26" s="1550"/>
      <c r="AC26" s="417"/>
      <c r="AD26" s="1550"/>
      <c r="AE26" s="417"/>
      <c r="AF26" s="1550"/>
      <c r="AG26" s="417"/>
      <c r="AH26" s="1550"/>
      <c r="AI26" s="417"/>
      <c r="AJ26" s="1550"/>
      <c r="AK26" s="417"/>
      <c r="AL26" s="1550"/>
      <c r="AM26" s="417"/>
      <c r="AN26" s="1550"/>
      <c r="AO26" s="417"/>
      <c r="AP26" s="1550"/>
      <c r="AQ26" s="417"/>
      <c r="AR26" s="1550"/>
      <c r="AS26" s="417"/>
      <c r="AT26" s="1550"/>
      <c r="AU26" s="417"/>
      <c r="AV26" s="1550"/>
      <c r="AW26" s="417"/>
      <c r="AX26" s="1550"/>
      <c r="AY26" s="417"/>
      <c r="AZ26" s="1550"/>
      <c r="BA26" s="417"/>
      <c r="BB26" s="1550"/>
      <c r="BC26" s="418">
        <f t="shared" si="3"/>
        <v>1.75</v>
      </c>
      <c r="BD26" s="1549">
        <f>SUM((BC26*(BC26/SUM(BC26:BC29))),(BC27*(BC27/SUM(BC26:BC29))),(BC28*(BC28/SUM(BC26:BC29))),(BC29*(BC29/SUM(BC26:BC29))))</f>
        <v>1.8833333333333333</v>
      </c>
      <c r="BE26" s="1549">
        <f>AVERAGE(T26,V26,X26,Z26,AB26,AD26,AF26,AH26,AJ26,AL26,AN26,AP26,AR26,AT26,AV26,AX26,AZ26,BB26)</f>
        <v>4</v>
      </c>
      <c r="BF26" s="418">
        <f>IF(BE26=0,#REF!,BE26)</f>
        <v>4</v>
      </c>
      <c r="BG26" s="1547">
        <f t="shared" si="0"/>
        <v>7.5333333333333332</v>
      </c>
      <c r="BH26" s="1548" t="s">
        <v>2118</v>
      </c>
      <c r="BI26" s="1548"/>
      <c r="BJ26" s="1548"/>
      <c r="BK26" s="415" t="s">
        <v>2119</v>
      </c>
      <c r="BL26" s="415" t="s">
        <v>515</v>
      </c>
      <c r="BM26" s="415" t="s">
        <v>509</v>
      </c>
      <c r="BN26" s="415" t="s">
        <v>517</v>
      </c>
      <c r="BO26" s="418">
        <f t="shared" si="1"/>
        <v>1</v>
      </c>
      <c r="BP26" s="418">
        <f t="shared" si="2"/>
        <v>4</v>
      </c>
      <c r="BQ26" s="1549">
        <f>SUM((BO26*(BO26/SUM(BO26:BO29))),(BO27*(BO27/SUM(BO26:BO29))),(BO28*(BO28/SUM(BO26:BO29))),(BO29*(BO29/SUM(BO26:BO29))))</f>
        <v>1</v>
      </c>
      <c r="BR26" s="1549">
        <f>SUM((BP26*(BP26/SUM(BP26:BP29))),(BP27*(BP27/SUM(BP26:BP29))),(BP28*(BP28/SUM(BP26:BP29))),(BP29*(BP29/SUM(BP26:BP29))))</f>
        <v>3.3333333333333335</v>
      </c>
      <c r="BS26" s="1547">
        <f>BQ26*BR26</f>
        <v>3.3333333333333335</v>
      </c>
      <c r="BT26" s="1550" t="str">
        <f>INDEX([7]Listas!E$20:I$24,MATCH(BQ26,[7]Listas!D$20:D$24,1),MATCH(BR26,[7]Listas!E$19:I$19,1))</f>
        <v>INFERIOR</v>
      </c>
    </row>
    <row r="27" spans="1:72" s="419" customFormat="1" ht="54" customHeight="1" x14ac:dyDescent="0.2">
      <c r="A27" s="1551"/>
      <c r="B27" s="1551"/>
      <c r="C27" s="1551"/>
      <c r="D27" s="1551"/>
      <c r="E27" s="1551"/>
      <c r="F27" s="1551"/>
      <c r="G27" s="415" t="s">
        <v>508</v>
      </c>
      <c r="H27" s="415">
        <v>2</v>
      </c>
      <c r="I27" s="1548" t="s">
        <v>216</v>
      </c>
      <c r="J27" s="1548"/>
      <c r="K27" s="1548"/>
      <c r="L27" s="1551"/>
      <c r="M27" s="1551"/>
      <c r="N27" s="1551"/>
      <c r="O27" s="1551"/>
      <c r="P27" s="1551"/>
      <c r="Q27" s="1551"/>
      <c r="R27" s="1551"/>
      <c r="S27" s="416">
        <v>2</v>
      </c>
      <c r="T27" s="1550"/>
      <c r="U27" s="416">
        <v>3</v>
      </c>
      <c r="V27" s="1550"/>
      <c r="W27" s="416">
        <v>2</v>
      </c>
      <c r="X27" s="1550"/>
      <c r="Y27" s="416">
        <v>1</v>
      </c>
      <c r="Z27" s="1550"/>
      <c r="AA27" s="417"/>
      <c r="AB27" s="1550"/>
      <c r="AC27" s="417"/>
      <c r="AD27" s="1550"/>
      <c r="AE27" s="417"/>
      <c r="AF27" s="1550"/>
      <c r="AG27" s="417"/>
      <c r="AH27" s="1550"/>
      <c r="AI27" s="417"/>
      <c r="AJ27" s="1550"/>
      <c r="AK27" s="417"/>
      <c r="AL27" s="1550"/>
      <c r="AM27" s="417"/>
      <c r="AN27" s="1550"/>
      <c r="AO27" s="417"/>
      <c r="AP27" s="1550"/>
      <c r="AQ27" s="417"/>
      <c r="AR27" s="1550"/>
      <c r="AS27" s="417"/>
      <c r="AT27" s="1550"/>
      <c r="AU27" s="417"/>
      <c r="AV27" s="1550"/>
      <c r="AW27" s="417"/>
      <c r="AX27" s="1550"/>
      <c r="AY27" s="417"/>
      <c r="AZ27" s="1550"/>
      <c r="BA27" s="417"/>
      <c r="BB27" s="1550"/>
      <c r="BC27" s="418">
        <f t="shared" si="3"/>
        <v>2</v>
      </c>
      <c r="BD27" s="1549"/>
      <c r="BE27" s="1312"/>
      <c r="BF27" s="418">
        <f>IF(BE27=0,BF26,BE27)</f>
        <v>4</v>
      </c>
      <c r="BG27" s="1547">
        <f t="shared" si="0"/>
        <v>0</v>
      </c>
      <c r="BH27" s="1548" t="s">
        <v>2120</v>
      </c>
      <c r="BI27" s="1548"/>
      <c r="BJ27" s="1548"/>
      <c r="BK27" s="415" t="s">
        <v>869</v>
      </c>
      <c r="BL27" s="415" t="s">
        <v>515</v>
      </c>
      <c r="BM27" s="415" t="s">
        <v>509</v>
      </c>
      <c r="BN27" s="415" t="s">
        <v>517</v>
      </c>
      <c r="BO27" s="418">
        <f t="shared" si="1"/>
        <v>1</v>
      </c>
      <c r="BP27" s="418">
        <f t="shared" si="2"/>
        <v>4</v>
      </c>
      <c r="BQ27" s="1549"/>
      <c r="BR27" s="1549"/>
      <c r="BS27" s="1547"/>
      <c r="BT27" s="1550" t="e">
        <f>INDEX([7]Listas!E$20:I$24,MATCH(BQ27,[7]Listas!D$20:D$24,1),MATCH(BR27,[7]Listas!E$19:I$19,1))</f>
        <v>#N/A</v>
      </c>
    </row>
    <row r="28" spans="1:72" s="419" customFormat="1" ht="62.25" customHeight="1" x14ac:dyDescent="0.2">
      <c r="A28" s="1551"/>
      <c r="B28" s="1551"/>
      <c r="C28" s="1551"/>
      <c r="D28" s="1551"/>
      <c r="E28" s="1551"/>
      <c r="F28" s="1551"/>
      <c r="G28" s="415" t="s">
        <v>508</v>
      </c>
      <c r="H28" s="415">
        <v>3</v>
      </c>
      <c r="I28" s="1548" t="s">
        <v>735</v>
      </c>
      <c r="J28" s="1548"/>
      <c r="K28" s="1548"/>
      <c r="L28" s="1551"/>
      <c r="M28" s="1551"/>
      <c r="N28" s="1551"/>
      <c r="O28" s="1551"/>
      <c r="P28" s="1551"/>
      <c r="Q28" s="1551"/>
      <c r="R28" s="1551"/>
      <c r="S28" s="416">
        <v>2</v>
      </c>
      <c r="T28" s="1550"/>
      <c r="U28" s="416">
        <v>2</v>
      </c>
      <c r="V28" s="1550"/>
      <c r="W28" s="416">
        <v>2</v>
      </c>
      <c r="X28" s="1550"/>
      <c r="Y28" s="416">
        <v>1</v>
      </c>
      <c r="Z28" s="1550"/>
      <c r="AA28" s="417"/>
      <c r="AB28" s="1550"/>
      <c r="AC28" s="417"/>
      <c r="AD28" s="1550"/>
      <c r="AE28" s="417"/>
      <c r="AF28" s="1550"/>
      <c r="AG28" s="417"/>
      <c r="AH28" s="1550"/>
      <c r="AI28" s="417"/>
      <c r="AJ28" s="1550"/>
      <c r="AK28" s="417"/>
      <c r="AL28" s="1550"/>
      <c r="AM28" s="417"/>
      <c r="AN28" s="1550"/>
      <c r="AO28" s="417"/>
      <c r="AP28" s="1550"/>
      <c r="AQ28" s="417"/>
      <c r="AR28" s="1550"/>
      <c r="AS28" s="417"/>
      <c r="AT28" s="1550"/>
      <c r="AU28" s="417"/>
      <c r="AV28" s="1550"/>
      <c r="AW28" s="417"/>
      <c r="AX28" s="1550"/>
      <c r="AY28" s="417"/>
      <c r="AZ28" s="1550"/>
      <c r="BA28" s="417"/>
      <c r="BB28" s="1550"/>
      <c r="BC28" s="418">
        <f t="shared" si="3"/>
        <v>1.75</v>
      </c>
      <c r="BD28" s="1549"/>
      <c r="BE28" s="1312"/>
      <c r="BF28" s="418">
        <f>IF(BE28=0,BF27,BE28)</f>
        <v>4</v>
      </c>
      <c r="BG28" s="1547">
        <f t="shared" si="0"/>
        <v>0</v>
      </c>
      <c r="BH28" s="1548" t="s">
        <v>2121</v>
      </c>
      <c r="BI28" s="1548"/>
      <c r="BJ28" s="1548"/>
      <c r="BK28" s="415" t="s">
        <v>2122</v>
      </c>
      <c r="BL28" s="415" t="s">
        <v>504</v>
      </c>
      <c r="BM28" s="415" t="s">
        <v>509</v>
      </c>
      <c r="BN28" s="415" t="s">
        <v>505</v>
      </c>
      <c r="BO28" s="418">
        <f t="shared" si="1"/>
        <v>1</v>
      </c>
      <c r="BP28" s="418">
        <f t="shared" si="2"/>
        <v>2</v>
      </c>
      <c r="BQ28" s="1549"/>
      <c r="BR28" s="1549"/>
      <c r="BS28" s="1547"/>
      <c r="BT28" s="1550" t="e">
        <f>INDEX([7]Listas!E$20:I$24,MATCH(BQ28,[7]Listas!D$20:D$24,1),MATCH(BR28,[7]Listas!E$19:I$19,1))</f>
        <v>#N/A</v>
      </c>
    </row>
    <row r="29" spans="1:72" s="419" customFormat="1" ht="69.75" customHeight="1" x14ac:dyDescent="0.2">
      <c r="A29" s="1551"/>
      <c r="B29" s="1551"/>
      <c r="C29" s="1551"/>
      <c r="D29" s="1551"/>
      <c r="E29" s="1551"/>
      <c r="F29" s="1551"/>
      <c r="G29" s="415" t="s">
        <v>508</v>
      </c>
      <c r="H29" s="415">
        <v>4</v>
      </c>
      <c r="I29" s="1548" t="s">
        <v>217</v>
      </c>
      <c r="J29" s="1548"/>
      <c r="K29" s="1548"/>
      <c r="L29" s="1551"/>
      <c r="M29" s="1551"/>
      <c r="N29" s="1551"/>
      <c r="O29" s="1551"/>
      <c r="P29" s="1551"/>
      <c r="Q29" s="1551"/>
      <c r="R29" s="1551"/>
      <c r="S29" s="416">
        <v>2</v>
      </c>
      <c r="T29" s="1550"/>
      <c r="U29" s="416">
        <v>3</v>
      </c>
      <c r="V29" s="1550"/>
      <c r="W29" s="416">
        <v>2</v>
      </c>
      <c r="X29" s="1550"/>
      <c r="Y29" s="416">
        <v>1</v>
      </c>
      <c r="Z29" s="1550"/>
      <c r="AA29" s="417"/>
      <c r="AB29" s="1550"/>
      <c r="AC29" s="417"/>
      <c r="AD29" s="1550"/>
      <c r="AE29" s="417"/>
      <c r="AF29" s="1550"/>
      <c r="AG29" s="417"/>
      <c r="AH29" s="1550"/>
      <c r="AI29" s="417"/>
      <c r="AJ29" s="1550"/>
      <c r="AK29" s="417"/>
      <c r="AL29" s="1550"/>
      <c r="AM29" s="417"/>
      <c r="AN29" s="1550"/>
      <c r="AO29" s="417"/>
      <c r="AP29" s="1550"/>
      <c r="AQ29" s="417"/>
      <c r="AR29" s="1550"/>
      <c r="AS29" s="417"/>
      <c r="AT29" s="1550"/>
      <c r="AU29" s="417"/>
      <c r="AV29" s="1550"/>
      <c r="AW29" s="417"/>
      <c r="AX29" s="1550"/>
      <c r="AY29" s="417"/>
      <c r="AZ29" s="1550"/>
      <c r="BA29" s="417"/>
      <c r="BB29" s="1550"/>
      <c r="BC29" s="418">
        <f t="shared" si="3"/>
        <v>2</v>
      </c>
      <c r="BD29" s="1549"/>
      <c r="BE29" s="1312"/>
      <c r="BF29" s="418">
        <f>IF(BE29=0,BF28,BE29)</f>
        <v>4</v>
      </c>
      <c r="BG29" s="1547">
        <f t="shared" si="0"/>
        <v>0</v>
      </c>
      <c r="BH29" s="1548" t="s">
        <v>2123</v>
      </c>
      <c r="BI29" s="1548"/>
      <c r="BJ29" s="1548"/>
      <c r="BK29" s="415" t="s">
        <v>869</v>
      </c>
      <c r="BL29" s="415" t="s">
        <v>504</v>
      </c>
      <c r="BM29" s="415" t="s">
        <v>509</v>
      </c>
      <c r="BN29" s="415" t="s">
        <v>505</v>
      </c>
      <c r="BO29" s="418">
        <f t="shared" si="1"/>
        <v>1</v>
      </c>
      <c r="BP29" s="418">
        <f t="shared" si="2"/>
        <v>2</v>
      </c>
      <c r="BQ29" s="1549"/>
      <c r="BR29" s="1549"/>
      <c r="BS29" s="1547"/>
      <c r="BT29" s="1550" t="e">
        <f>INDEX([7]Listas!E$20:I$24,MATCH(BQ29,[7]Listas!D$20:D$24,1),MATCH(BR29,[7]Listas!E$19:I$19,1))</f>
        <v>#N/A</v>
      </c>
    </row>
    <row r="30" spans="1:72" s="182" customFormat="1" ht="74.25" customHeight="1" x14ac:dyDescent="0.2">
      <c r="A30" s="1501" t="s">
        <v>729</v>
      </c>
      <c r="B30" s="1501" t="s">
        <v>2124</v>
      </c>
      <c r="C30" s="1501" t="s">
        <v>218</v>
      </c>
      <c r="D30" s="1538" t="s">
        <v>2125</v>
      </c>
      <c r="E30" s="1539"/>
      <c r="F30" s="1540"/>
      <c r="G30" s="408" t="s">
        <v>508</v>
      </c>
      <c r="H30" s="408">
        <v>1</v>
      </c>
      <c r="I30" s="1535" t="s">
        <v>2126</v>
      </c>
      <c r="J30" s="1536"/>
      <c r="K30" s="1537"/>
      <c r="L30" s="1538" t="s">
        <v>2127</v>
      </c>
      <c r="M30" s="1539"/>
      <c r="N30" s="1540"/>
      <c r="O30" s="1524"/>
      <c r="P30" s="1524"/>
      <c r="Q30" s="1524"/>
      <c r="R30" s="1524"/>
      <c r="S30" s="32">
        <v>3</v>
      </c>
      <c r="T30" s="1523">
        <v>3</v>
      </c>
      <c r="U30" s="32">
        <v>3</v>
      </c>
      <c r="V30" s="1523">
        <v>4</v>
      </c>
      <c r="W30" s="32">
        <v>1</v>
      </c>
      <c r="X30" s="1523">
        <v>4</v>
      </c>
      <c r="Y30" s="32">
        <v>3</v>
      </c>
      <c r="Z30" s="1523">
        <v>3</v>
      </c>
      <c r="AA30" s="409"/>
      <c r="AB30" s="1523"/>
      <c r="AC30" s="409"/>
      <c r="AD30" s="1523"/>
      <c r="AE30" s="409"/>
      <c r="AF30" s="1523"/>
      <c r="AG30" s="409"/>
      <c r="AH30" s="1523"/>
      <c r="AI30" s="409"/>
      <c r="AJ30" s="1523"/>
      <c r="AK30" s="409"/>
      <c r="AL30" s="1523"/>
      <c r="AM30" s="409"/>
      <c r="AN30" s="1523"/>
      <c r="AO30" s="409"/>
      <c r="AP30" s="1523"/>
      <c r="AQ30" s="409"/>
      <c r="AR30" s="1523"/>
      <c r="AS30" s="409"/>
      <c r="AT30" s="1523"/>
      <c r="AU30" s="409"/>
      <c r="AV30" s="1523"/>
      <c r="AW30" s="409"/>
      <c r="AX30" s="1523"/>
      <c r="AY30" s="409"/>
      <c r="AZ30" s="1523"/>
      <c r="BA30" s="409"/>
      <c r="BB30" s="1523"/>
      <c r="BC30" s="410">
        <f t="shared" si="3"/>
        <v>2.5</v>
      </c>
      <c r="BD30" s="1528">
        <f>SUM((BC30*(BC30/SUM(BC30:BC32))),(BC31*(BC31/SUM(BC30:BC32))),(BC32*(BC32/SUM(BC30:BC32))))</f>
        <v>2.3055555555555554</v>
      </c>
      <c r="BE30" s="1495">
        <f>AVERAGE(T30,V30,X30,Z30,AB30,AD30,AF30,AH30,AJ30,AL30,AN30,AP30,AR30,AT30,AV30,AX30,AZ30,BB30)</f>
        <v>3.5</v>
      </c>
      <c r="BF30" s="410">
        <f>IF(BE30=0,BF17,BE30)</f>
        <v>3.5</v>
      </c>
      <c r="BG30" s="1529">
        <f t="shared" si="0"/>
        <v>8.0694444444444429</v>
      </c>
      <c r="BH30" s="1535" t="s">
        <v>2128</v>
      </c>
      <c r="BI30" s="1536"/>
      <c r="BJ30" s="1537"/>
      <c r="BK30" s="408" t="s">
        <v>2129</v>
      </c>
      <c r="BL30" s="408" t="s">
        <v>515</v>
      </c>
      <c r="BM30" s="408" t="s">
        <v>509</v>
      </c>
      <c r="BN30" s="408" t="s">
        <v>517</v>
      </c>
      <c r="BO30" s="410">
        <f t="shared" si="1"/>
        <v>1</v>
      </c>
      <c r="BP30" s="410">
        <f t="shared" si="2"/>
        <v>3.5</v>
      </c>
      <c r="BQ30" s="1528">
        <f>SUM((BO30*(BO30/SUM(BO30:BO32))),(BO31*(BO31/SUM(BO30:BO32))),(BO32*(BO32/SUM(BO30:BO32))))</f>
        <v>1.8333333333333333</v>
      </c>
      <c r="BR30" s="1528">
        <f>SUM((BP30*(BP30/SUM(BP30:BP32))),(BP31*(BP31/SUM(BP30:BP32))),(BP32*(BP32/SUM(BP30:BP32))))</f>
        <v>3.4999999999999996</v>
      </c>
      <c r="BS30" s="1529">
        <f>BQ30*BR30</f>
        <v>6.4166666666666652</v>
      </c>
      <c r="BT30" s="1523" t="str">
        <f>INDEX([7]Listas!E$20:I$24,MATCH(BQ30,[7]Listas!D$20:D$24,1),MATCH(BR30,[7]Listas!E$19:I$19,1))</f>
        <v>MODERADO</v>
      </c>
    </row>
    <row r="31" spans="1:72" s="182" customFormat="1" ht="95.25" customHeight="1" x14ac:dyDescent="0.2">
      <c r="A31" s="1502"/>
      <c r="B31" s="1502"/>
      <c r="C31" s="1502"/>
      <c r="D31" s="1541"/>
      <c r="E31" s="1542"/>
      <c r="F31" s="1543"/>
      <c r="G31" s="408" t="s">
        <v>508</v>
      </c>
      <c r="H31" s="408">
        <v>2</v>
      </c>
      <c r="I31" s="1535" t="s">
        <v>2130</v>
      </c>
      <c r="J31" s="1536"/>
      <c r="K31" s="1537"/>
      <c r="L31" s="1541"/>
      <c r="M31" s="1542"/>
      <c r="N31" s="1543"/>
      <c r="O31" s="1524"/>
      <c r="P31" s="1524"/>
      <c r="Q31" s="1524"/>
      <c r="R31" s="1524"/>
      <c r="S31" s="32">
        <v>3</v>
      </c>
      <c r="T31" s="1523"/>
      <c r="U31" s="32">
        <v>2</v>
      </c>
      <c r="V31" s="1523"/>
      <c r="W31" s="32">
        <v>1</v>
      </c>
      <c r="X31" s="1523"/>
      <c r="Y31" s="32">
        <v>1</v>
      </c>
      <c r="Z31" s="1523"/>
      <c r="AA31" s="409"/>
      <c r="AB31" s="1523"/>
      <c r="AC31" s="409"/>
      <c r="AD31" s="1523"/>
      <c r="AE31" s="409"/>
      <c r="AF31" s="1523"/>
      <c r="AG31" s="409"/>
      <c r="AH31" s="1523"/>
      <c r="AI31" s="409"/>
      <c r="AJ31" s="1523"/>
      <c r="AK31" s="409"/>
      <c r="AL31" s="1523"/>
      <c r="AM31" s="409"/>
      <c r="AN31" s="1523"/>
      <c r="AO31" s="409"/>
      <c r="AP31" s="1523"/>
      <c r="AQ31" s="409"/>
      <c r="AR31" s="1523"/>
      <c r="AS31" s="409"/>
      <c r="AT31" s="1523"/>
      <c r="AU31" s="409"/>
      <c r="AV31" s="1523"/>
      <c r="AW31" s="409"/>
      <c r="AX31" s="1523"/>
      <c r="AY31" s="409"/>
      <c r="AZ31" s="1523"/>
      <c r="BA31" s="409"/>
      <c r="BB31" s="1523"/>
      <c r="BC31" s="410">
        <f t="shared" si="3"/>
        <v>1.75</v>
      </c>
      <c r="BD31" s="1528"/>
      <c r="BE31" s="1496"/>
      <c r="BF31" s="410">
        <f>IF(BE31=0,BF30,BE31)</f>
        <v>3.5</v>
      </c>
      <c r="BG31" s="1529">
        <f t="shared" si="0"/>
        <v>0</v>
      </c>
      <c r="BH31" s="1535" t="s">
        <v>2131</v>
      </c>
      <c r="BI31" s="1536"/>
      <c r="BJ31" s="1537"/>
      <c r="BK31" s="408" t="s">
        <v>736</v>
      </c>
      <c r="BL31" s="408" t="s">
        <v>515</v>
      </c>
      <c r="BM31" s="408" t="s">
        <v>502</v>
      </c>
      <c r="BN31" s="408" t="s">
        <v>517</v>
      </c>
      <c r="BO31" s="410">
        <f t="shared" si="1"/>
        <v>1</v>
      </c>
      <c r="BP31" s="410">
        <f t="shared" si="2"/>
        <v>3.5</v>
      </c>
      <c r="BQ31" s="1528"/>
      <c r="BR31" s="1528"/>
      <c r="BS31" s="1529"/>
      <c r="BT31" s="1523" t="e">
        <f>INDEX([7]Listas!E$20:I$24,MATCH(BQ31,[7]Listas!D$20:D$24,1),MATCH(BR31,[7]Listas!E$19:I$19,1))</f>
        <v>#N/A</v>
      </c>
    </row>
    <row r="32" spans="1:72" s="182" customFormat="1" ht="66" customHeight="1" x14ac:dyDescent="0.2">
      <c r="A32" s="1502"/>
      <c r="B32" s="1502"/>
      <c r="C32" s="1502"/>
      <c r="D32" s="1541"/>
      <c r="E32" s="1542"/>
      <c r="F32" s="1543"/>
      <c r="G32" s="420" t="s">
        <v>510</v>
      </c>
      <c r="H32" s="420">
        <v>3</v>
      </c>
      <c r="I32" s="1544" t="s">
        <v>2132</v>
      </c>
      <c r="J32" s="1545"/>
      <c r="K32" s="1546"/>
      <c r="L32" s="1541"/>
      <c r="M32" s="1542"/>
      <c r="N32" s="1543"/>
      <c r="O32" s="1524"/>
      <c r="P32" s="1524"/>
      <c r="Q32" s="1524"/>
      <c r="R32" s="1524"/>
      <c r="S32" s="32">
        <v>4</v>
      </c>
      <c r="T32" s="1523"/>
      <c r="U32" s="32">
        <v>4</v>
      </c>
      <c r="V32" s="1523"/>
      <c r="W32" s="32">
        <v>1</v>
      </c>
      <c r="X32" s="1523"/>
      <c r="Y32" s="32">
        <v>1</v>
      </c>
      <c r="Z32" s="1523"/>
      <c r="AA32" s="409"/>
      <c r="AB32" s="1523"/>
      <c r="AC32" s="409"/>
      <c r="AD32" s="1523"/>
      <c r="AE32" s="409"/>
      <c r="AF32" s="1523"/>
      <c r="AG32" s="409"/>
      <c r="AH32" s="1523"/>
      <c r="AI32" s="409"/>
      <c r="AJ32" s="1523"/>
      <c r="AK32" s="409"/>
      <c r="AL32" s="1523"/>
      <c r="AM32" s="409"/>
      <c r="AN32" s="1523"/>
      <c r="AO32" s="409"/>
      <c r="AP32" s="1523"/>
      <c r="AQ32" s="409"/>
      <c r="AR32" s="1523"/>
      <c r="AS32" s="409"/>
      <c r="AT32" s="1523"/>
      <c r="AU32" s="409"/>
      <c r="AV32" s="1523"/>
      <c r="AW32" s="409"/>
      <c r="AX32" s="1523"/>
      <c r="AY32" s="409"/>
      <c r="AZ32" s="1523"/>
      <c r="BA32" s="409"/>
      <c r="BB32" s="1523"/>
      <c r="BC32" s="410">
        <f t="shared" si="3"/>
        <v>2.5</v>
      </c>
      <c r="BD32" s="1528"/>
      <c r="BE32" s="1497"/>
      <c r="BF32" s="410">
        <f>IF(BE32=0,BF31,BE32)</f>
        <v>3.5</v>
      </c>
      <c r="BG32" s="1529">
        <f t="shared" si="0"/>
        <v>0</v>
      </c>
      <c r="BH32" s="1535" t="s">
        <v>2133</v>
      </c>
      <c r="BI32" s="1536"/>
      <c r="BJ32" s="1537"/>
      <c r="BK32" s="408" t="s">
        <v>2134</v>
      </c>
      <c r="BL32" s="408" t="s">
        <v>515</v>
      </c>
      <c r="BM32" s="408" t="s">
        <v>512</v>
      </c>
      <c r="BN32" s="408" t="s">
        <v>517</v>
      </c>
      <c r="BO32" s="410">
        <f t="shared" si="1"/>
        <v>2.5</v>
      </c>
      <c r="BP32" s="410">
        <f t="shared" si="2"/>
        <v>3.5</v>
      </c>
      <c r="BQ32" s="1528"/>
      <c r="BR32" s="1528"/>
      <c r="BS32" s="1529"/>
      <c r="BT32" s="1523" t="e">
        <f>INDEX([7]Listas!E$20:I$24,MATCH(BQ32,[7]Listas!D$20:D$24,1),MATCH(BR32,[7]Listas!E$19:I$19,1))</f>
        <v>#N/A</v>
      </c>
    </row>
    <row r="33" spans="1:72" s="182" customFormat="1" ht="93" customHeight="1" x14ac:dyDescent="0.2">
      <c r="A33" s="1501" t="s">
        <v>729</v>
      </c>
      <c r="B33" s="1524" t="s">
        <v>2135</v>
      </c>
      <c r="C33" s="1524" t="s">
        <v>219</v>
      </c>
      <c r="D33" s="1524" t="s">
        <v>2136</v>
      </c>
      <c r="E33" s="1524"/>
      <c r="F33" s="1524"/>
      <c r="G33" s="408" t="s">
        <v>527</v>
      </c>
      <c r="H33" s="408">
        <v>1</v>
      </c>
      <c r="I33" s="1533" t="s">
        <v>2137</v>
      </c>
      <c r="J33" s="1533"/>
      <c r="K33" s="1533"/>
      <c r="L33" s="1524" t="s">
        <v>2138</v>
      </c>
      <c r="M33" s="1524"/>
      <c r="N33" s="1524"/>
      <c r="O33" s="1524"/>
      <c r="P33" s="1524"/>
      <c r="Q33" s="1524"/>
      <c r="R33" s="1524"/>
      <c r="S33" s="32">
        <v>3</v>
      </c>
      <c r="T33" s="1523">
        <v>3</v>
      </c>
      <c r="U33" s="32">
        <v>3</v>
      </c>
      <c r="V33" s="1523">
        <v>3</v>
      </c>
      <c r="W33" s="32">
        <v>4</v>
      </c>
      <c r="X33" s="1523">
        <v>3</v>
      </c>
      <c r="Y33" s="32">
        <v>4</v>
      </c>
      <c r="Z33" s="1523">
        <v>4</v>
      </c>
      <c r="AA33" s="409"/>
      <c r="AB33" s="1523"/>
      <c r="AC33" s="409"/>
      <c r="AD33" s="1523"/>
      <c r="AE33" s="409"/>
      <c r="AF33" s="1523"/>
      <c r="AG33" s="409"/>
      <c r="AH33" s="1523"/>
      <c r="AI33" s="409"/>
      <c r="AJ33" s="1523"/>
      <c r="AK33" s="409"/>
      <c r="AL33" s="1523"/>
      <c r="AM33" s="409"/>
      <c r="AN33" s="1523"/>
      <c r="AO33" s="409"/>
      <c r="AP33" s="1523"/>
      <c r="AQ33" s="409"/>
      <c r="AR33" s="1523"/>
      <c r="AS33" s="409"/>
      <c r="AT33" s="1523"/>
      <c r="AU33" s="409"/>
      <c r="AV33" s="1523"/>
      <c r="AW33" s="409"/>
      <c r="AX33" s="1523"/>
      <c r="AY33" s="409"/>
      <c r="AZ33" s="1523"/>
      <c r="BA33" s="409"/>
      <c r="BB33" s="1523"/>
      <c r="BC33" s="410">
        <f t="shared" si="3"/>
        <v>3.5</v>
      </c>
      <c r="BD33" s="1528">
        <f>SUM((BC33*(BC33/SUM(BC33:BC37))),(BC34*(BC34/SUM(BC33:BC37))),(BC35*(BC35/SUM(BC33:BC37))),(BC36*(BC36/SUM(BC33:BC37))),(BC37*(BC37/SUM(BC33:BC37))))</f>
        <v>2.7019230769230766</v>
      </c>
      <c r="BE33" s="1528">
        <f>AVERAGE(T33,V33,X33,Z33,AB33,AD33,AF33,AH33,AJ33,AL33,AN33,AP33,AR33,AT33,AV33,AX33,AZ33,BB33)</f>
        <v>3.25</v>
      </c>
      <c r="BF33" s="410">
        <f>IF(BE33=0,BF25,BE33)</f>
        <v>3.25</v>
      </c>
      <c r="BG33" s="1529">
        <f t="shared" si="0"/>
        <v>8.78125</v>
      </c>
      <c r="BH33" s="1530" t="s">
        <v>2139</v>
      </c>
      <c r="BI33" s="1530"/>
      <c r="BJ33" s="1530"/>
      <c r="BK33" s="413" t="s">
        <v>2140</v>
      </c>
      <c r="BL33" s="413" t="s">
        <v>504</v>
      </c>
      <c r="BM33" s="413" t="s">
        <v>502</v>
      </c>
      <c r="BN33" s="413" t="s">
        <v>505</v>
      </c>
      <c r="BO33" s="410">
        <f t="shared" si="1"/>
        <v>2.5</v>
      </c>
      <c r="BP33" s="410">
        <f t="shared" si="2"/>
        <v>2.25</v>
      </c>
      <c r="BQ33" s="1528">
        <f>SUM((BO33*(BO33/SUM(BO33:BO37))),(BO34*(BO34/SUM(BO33:BO37))),(BO35*(BO35/SUM(BO33:BO37))),(BO36*(BO36/SUM(BO33:BO37))),(BO37*(BO37/SUM(BO33:BO37))))</f>
        <v>1.6982758620689657</v>
      </c>
      <c r="BR33" s="1528">
        <f>SUM((BP33*(BP33/SUM(BP33:BP37))),(BP34*(BP34/SUM(BP33:BP37))),(BP35*(BP35/SUM(BP33:BP37))),(BP36*(BP36/SUM(BP33:BP37))),(BP37*(BP37/SUM(BP33:BP37))))</f>
        <v>2.6785714285714288</v>
      </c>
      <c r="BS33" s="1529">
        <f>BQ33*BR33</f>
        <v>4.5489532019704448</v>
      </c>
      <c r="BT33" s="1523" t="str">
        <f>INDEX([7]Listas!E$20:I$24,MATCH(BQ33,[7]Listas!D$20:D$24,1),MATCH(BR33,[7]Listas!E$19:I$19,1))</f>
        <v>MODERADO</v>
      </c>
    </row>
    <row r="34" spans="1:72" s="182" customFormat="1" ht="114.75" customHeight="1" x14ac:dyDescent="0.2">
      <c r="A34" s="1502"/>
      <c r="B34" s="1524"/>
      <c r="C34" s="1524"/>
      <c r="D34" s="1524"/>
      <c r="E34" s="1524"/>
      <c r="F34" s="1524"/>
      <c r="G34" s="408" t="s">
        <v>508</v>
      </c>
      <c r="H34" s="408">
        <v>2</v>
      </c>
      <c r="I34" s="1530" t="s">
        <v>2141</v>
      </c>
      <c r="J34" s="1530"/>
      <c r="K34" s="1530"/>
      <c r="L34" s="1524"/>
      <c r="M34" s="1524"/>
      <c r="N34" s="1524"/>
      <c r="O34" s="1524"/>
      <c r="P34" s="1524"/>
      <c r="Q34" s="1524"/>
      <c r="R34" s="1524"/>
      <c r="S34" s="32">
        <v>2</v>
      </c>
      <c r="T34" s="1523"/>
      <c r="U34" s="32">
        <v>3</v>
      </c>
      <c r="V34" s="1523"/>
      <c r="W34" s="32">
        <v>2</v>
      </c>
      <c r="X34" s="1523"/>
      <c r="Y34" s="32">
        <v>1</v>
      </c>
      <c r="Z34" s="1523"/>
      <c r="AA34" s="409"/>
      <c r="AB34" s="1523"/>
      <c r="AC34" s="409"/>
      <c r="AD34" s="1523"/>
      <c r="AE34" s="409"/>
      <c r="AF34" s="1523"/>
      <c r="AG34" s="409"/>
      <c r="AH34" s="1523"/>
      <c r="AI34" s="409"/>
      <c r="AJ34" s="1523"/>
      <c r="AK34" s="409"/>
      <c r="AL34" s="1523"/>
      <c r="AM34" s="409"/>
      <c r="AN34" s="1523"/>
      <c r="AO34" s="409"/>
      <c r="AP34" s="1523"/>
      <c r="AQ34" s="409"/>
      <c r="AR34" s="1523"/>
      <c r="AS34" s="409"/>
      <c r="AT34" s="1523"/>
      <c r="AU34" s="409"/>
      <c r="AV34" s="1523"/>
      <c r="AW34" s="409"/>
      <c r="AX34" s="1523"/>
      <c r="AY34" s="409"/>
      <c r="AZ34" s="1523"/>
      <c r="BA34" s="409"/>
      <c r="BB34" s="1523"/>
      <c r="BC34" s="410">
        <f t="shared" si="3"/>
        <v>2</v>
      </c>
      <c r="BD34" s="1528"/>
      <c r="BE34" s="1361"/>
      <c r="BF34" s="410">
        <f>IF(BE34=0,BF33,BE34)</f>
        <v>3.25</v>
      </c>
      <c r="BG34" s="1529">
        <f t="shared" si="0"/>
        <v>0</v>
      </c>
      <c r="BH34" s="1531" t="s">
        <v>2142</v>
      </c>
      <c r="BI34" s="1531"/>
      <c r="BJ34" s="1531"/>
      <c r="BK34" s="413" t="s">
        <v>2143</v>
      </c>
      <c r="BL34" s="408" t="s">
        <v>504</v>
      </c>
      <c r="BM34" s="408" t="s">
        <v>502</v>
      </c>
      <c r="BN34" s="408" t="s">
        <v>505</v>
      </c>
      <c r="BO34" s="410">
        <f t="shared" si="1"/>
        <v>1</v>
      </c>
      <c r="BP34" s="410">
        <f t="shared" si="2"/>
        <v>2.25</v>
      </c>
      <c r="BQ34" s="1528"/>
      <c r="BR34" s="1528"/>
      <c r="BS34" s="1529"/>
      <c r="BT34" s="1523" t="e">
        <f>INDEX([7]Listas!E$20:I$24,MATCH(BQ34,[7]Listas!D$20:D$24,1),MATCH(BR34,[7]Listas!E$19:I$19,1))</f>
        <v>#N/A</v>
      </c>
    </row>
    <row r="35" spans="1:72" s="182" customFormat="1" ht="96.75" customHeight="1" x14ac:dyDescent="0.2">
      <c r="A35" s="1502"/>
      <c r="B35" s="1524"/>
      <c r="C35" s="1524"/>
      <c r="D35" s="1524"/>
      <c r="E35" s="1524"/>
      <c r="F35" s="1524"/>
      <c r="G35" s="408" t="s">
        <v>510</v>
      </c>
      <c r="H35" s="408">
        <v>3</v>
      </c>
      <c r="I35" s="1533" t="s">
        <v>2144</v>
      </c>
      <c r="J35" s="1533"/>
      <c r="K35" s="1533"/>
      <c r="L35" s="1524"/>
      <c r="M35" s="1524"/>
      <c r="N35" s="1524"/>
      <c r="O35" s="1524"/>
      <c r="P35" s="1524"/>
      <c r="Q35" s="1524"/>
      <c r="R35" s="1524"/>
      <c r="S35" s="32">
        <v>3</v>
      </c>
      <c r="T35" s="1523"/>
      <c r="U35" s="32">
        <v>3</v>
      </c>
      <c r="V35" s="1523"/>
      <c r="W35" s="32">
        <v>2</v>
      </c>
      <c r="X35" s="1523"/>
      <c r="Y35" s="32">
        <v>1</v>
      </c>
      <c r="Z35" s="1523"/>
      <c r="AA35" s="409"/>
      <c r="AB35" s="1523"/>
      <c r="AC35" s="409"/>
      <c r="AD35" s="1523"/>
      <c r="AE35" s="409"/>
      <c r="AF35" s="1523"/>
      <c r="AG35" s="409"/>
      <c r="AH35" s="1523"/>
      <c r="AI35" s="409"/>
      <c r="AJ35" s="1523"/>
      <c r="AK35" s="409"/>
      <c r="AL35" s="1523"/>
      <c r="AM35" s="409"/>
      <c r="AN35" s="1523"/>
      <c r="AO35" s="409"/>
      <c r="AP35" s="1523"/>
      <c r="AQ35" s="409"/>
      <c r="AR35" s="1523"/>
      <c r="AS35" s="409"/>
      <c r="AT35" s="1523"/>
      <c r="AU35" s="409"/>
      <c r="AV35" s="1523"/>
      <c r="AW35" s="409"/>
      <c r="AX35" s="1523"/>
      <c r="AY35" s="409"/>
      <c r="AZ35" s="1523"/>
      <c r="BA35" s="409"/>
      <c r="BB35" s="1523"/>
      <c r="BC35" s="410">
        <f t="shared" si="3"/>
        <v>2.25</v>
      </c>
      <c r="BD35" s="1528"/>
      <c r="BE35" s="1361"/>
      <c r="BF35" s="410">
        <f>IF(BE35=0,BF34,BE35)</f>
        <v>3.25</v>
      </c>
      <c r="BG35" s="1529">
        <f t="shared" si="0"/>
        <v>0</v>
      </c>
      <c r="BH35" s="1531" t="s">
        <v>2145</v>
      </c>
      <c r="BI35" s="1531"/>
      <c r="BJ35" s="1531"/>
      <c r="BK35" s="408" t="s">
        <v>2146</v>
      </c>
      <c r="BL35" s="408" t="s">
        <v>504</v>
      </c>
      <c r="BM35" s="408" t="s">
        <v>509</v>
      </c>
      <c r="BN35" s="408" t="s">
        <v>505</v>
      </c>
      <c r="BO35" s="410">
        <f t="shared" si="1"/>
        <v>1</v>
      </c>
      <c r="BP35" s="410">
        <f t="shared" si="2"/>
        <v>1.25</v>
      </c>
      <c r="BQ35" s="1528"/>
      <c r="BR35" s="1528"/>
      <c r="BS35" s="1529"/>
      <c r="BT35" s="1523" t="e">
        <f>INDEX([7]Listas!E$20:I$24,MATCH(BQ35,[7]Listas!D$20:D$24,1),MATCH(BR35,[7]Listas!E$19:I$19,1))</f>
        <v>#N/A</v>
      </c>
    </row>
    <row r="36" spans="1:72" s="182" customFormat="1" ht="83.25" customHeight="1" x14ac:dyDescent="0.2">
      <c r="A36" s="1502"/>
      <c r="B36" s="1524"/>
      <c r="C36" s="1524"/>
      <c r="D36" s="1524"/>
      <c r="E36" s="1524"/>
      <c r="F36" s="1524"/>
      <c r="G36" s="408" t="s">
        <v>508</v>
      </c>
      <c r="H36" s="408">
        <v>4</v>
      </c>
      <c r="I36" s="1533" t="s">
        <v>2147</v>
      </c>
      <c r="J36" s="1533"/>
      <c r="K36" s="1533"/>
      <c r="L36" s="1524"/>
      <c r="M36" s="1524"/>
      <c r="N36" s="1524"/>
      <c r="O36" s="1524"/>
      <c r="P36" s="1524"/>
      <c r="Q36" s="1524"/>
      <c r="R36" s="1524"/>
      <c r="S36" s="32">
        <v>4</v>
      </c>
      <c r="T36" s="1523"/>
      <c r="U36" s="32">
        <v>3</v>
      </c>
      <c r="V36" s="1523"/>
      <c r="W36" s="32">
        <v>2</v>
      </c>
      <c r="X36" s="1523"/>
      <c r="Y36" s="32">
        <v>1</v>
      </c>
      <c r="Z36" s="1523"/>
      <c r="AA36" s="409"/>
      <c r="AB36" s="1523"/>
      <c r="AC36" s="409"/>
      <c r="AD36" s="1523"/>
      <c r="AE36" s="409"/>
      <c r="AF36" s="1523"/>
      <c r="AG36" s="409"/>
      <c r="AH36" s="1523"/>
      <c r="AI36" s="409"/>
      <c r="AJ36" s="1523"/>
      <c r="AK36" s="409"/>
      <c r="AL36" s="1523"/>
      <c r="AM36" s="409"/>
      <c r="AN36" s="1523"/>
      <c r="AO36" s="409"/>
      <c r="AP36" s="1523"/>
      <c r="AQ36" s="409"/>
      <c r="AR36" s="1523"/>
      <c r="AS36" s="409"/>
      <c r="AT36" s="1523"/>
      <c r="AU36" s="409"/>
      <c r="AV36" s="1523"/>
      <c r="AW36" s="409"/>
      <c r="AX36" s="1523"/>
      <c r="AY36" s="409"/>
      <c r="AZ36" s="1523"/>
      <c r="BA36" s="409"/>
      <c r="BB36" s="1523"/>
      <c r="BC36" s="410">
        <f t="shared" si="3"/>
        <v>2.5</v>
      </c>
      <c r="BD36" s="1528"/>
      <c r="BE36" s="1361"/>
      <c r="BF36" s="410">
        <f>IF(BE36=0,BF35,BE36)</f>
        <v>3.25</v>
      </c>
      <c r="BG36" s="1529">
        <f t="shared" si="0"/>
        <v>0</v>
      </c>
      <c r="BH36" s="1532" t="s">
        <v>2148</v>
      </c>
      <c r="BI36" s="1531"/>
      <c r="BJ36" s="1531"/>
      <c r="BK36" s="408" t="s">
        <v>2149</v>
      </c>
      <c r="BL36" s="408" t="s">
        <v>515</v>
      </c>
      <c r="BM36" s="408" t="s">
        <v>509</v>
      </c>
      <c r="BN36" s="408" t="s">
        <v>517</v>
      </c>
      <c r="BO36" s="410">
        <f t="shared" si="1"/>
        <v>1</v>
      </c>
      <c r="BP36" s="410">
        <f t="shared" si="2"/>
        <v>3.25</v>
      </c>
      <c r="BQ36" s="1528"/>
      <c r="BR36" s="1528"/>
      <c r="BS36" s="1529"/>
      <c r="BT36" s="1523" t="e">
        <f>INDEX([7]Listas!E$20:I$24,MATCH(BQ36,[7]Listas!D$20:D$24,1),MATCH(BR36,[7]Listas!E$19:I$19,1))</f>
        <v>#N/A</v>
      </c>
    </row>
    <row r="37" spans="1:72" s="182" customFormat="1" ht="113.25" customHeight="1" x14ac:dyDescent="0.2">
      <c r="A37" s="1502"/>
      <c r="B37" s="1524"/>
      <c r="C37" s="1524"/>
      <c r="D37" s="1524"/>
      <c r="E37" s="1524"/>
      <c r="F37" s="1524"/>
      <c r="G37" s="408" t="s">
        <v>527</v>
      </c>
      <c r="H37" s="408">
        <v>5</v>
      </c>
      <c r="I37" s="1534" t="s">
        <v>2150</v>
      </c>
      <c r="J37" s="1534"/>
      <c r="K37" s="1534"/>
      <c r="L37" s="1524"/>
      <c r="M37" s="1524"/>
      <c r="N37" s="1524"/>
      <c r="O37" s="1524"/>
      <c r="P37" s="1524"/>
      <c r="Q37" s="1524"/>
      <c r="R37" s="1524"/>
      <c r="S37" s="32">
        <v>4</v>
      </c>
      <c r="T37" s="1523"/>
      <c r="U37" s="32">
        <v>2</v>
      </c>
      <c r="V37" s="1523"/>
      <c r="W37" s="32">
        <v>2</v>
      </c>
      <c r="X37" s="1523"/>
      <c r="Y37" s="32">
        <v>3</v>
      </c>
      <c r="Z37" s="1523"/>
      <c r="AA37" s="409"/>
      <c r="AB37" s="1523"/>
      <c r="AC37" s="409"/>
      <c r="AD37" s="1523"/>
      <c r="AE37" s="409"/>
      <c r="AF37" s="1523"/>
      <c r="AG37" s="409"/>
      <c r="AH37" s="1523"/>
      <c r="AI37" s="409"/>
      <c r="AJ37" s="1523"/>
      <c r="AK37" s="409"/>
      <c r="AL37" s="1523"/>
      <c r="AM37" s="409"/>
      <c r="AN37" s="1523"/>
      <c r="AO37" s="409"/>
      <c r="AP37" s="1523"/>
      <c r="AQ37" s="409"/>
      <c r="AR37" s="1523"/>
      <c r="AS37" s="409"/>
      <c r="AT37" s="1523"/>
      <c r="AU37" s="409"/>
      <c r="AV37" s="1523"/>
      <c r="AW37" s="409"/>
      <c r="AX37" s="1523"/>
      <c r="AY37" s="409"/>
      <c r="AZ37" s="1523"/>
      <c r="BA37" s="409"/>
      <c r="BB37" s="1523"/>
      <c r="BC37" s="410">
        <f t="shared" si="3"/>
        <v>2.75</v>
      </c>
      <c r="BD37" s="1528"/>
      <c r="BE37" s="1361"/>
      <c r="BF37" s="410">
        <f>IF(BE37=0,BF36,BE37)</f>
        <v>3.25</v>
      </c>
      <c r="BG37" s="1529">
        <f t="shared" si="0"/>
        <v>0</v>
      </c>
      <c r="BH37" s="1532" t="s">
        <v>2151</v>
      </c>
      <c r="BI37" s="1532"/>
      <c r="BJ37" s="1532"/>
      <c r="BK37" s="413" t="s">
        <v>2152</v>
      </c>
      <c r="BL37" s="408" t="s">
        <v>515</v>
      </c>
      <c r="BM37" s="408" t="s">
        <v>502</v>
      </c>
      <c r="BN37" s="408" t="s">
        <v>517</v>
      </c>
      <c r="BO37" s="410">
        <f t="shared" si="1"/>
        <v>1.75</v>
      </c>
      <c r="BP37" s="410">
        <f t="shared" si="2"/>
        <v>3.25</v>
      </c>
      <c r="BQ37" s="1528"/>
      <c r="BR37" s="1528"/>
      <c r="BS37" s="1529"/>
      <c r="BT37" s="1523" t="e">
        <f>INDEX([7]Listas!E$20:I$24,MATCH(BQ37,[7]Listas!D$20:D$24,1),MATCH(BR37,[7]Listas!E$19:I$19,1))</f>
        <v>#N/A</v>
      </c>
    </row>
    <row r="38" spans="1:72" s="182" customFormat="1" ht="50.25" customHeight="1" x14ac:dyDescent="0.2">
      <c r="A38" s="1502"/>
      <c r="B38" s="1501" t="s">
        <v>2153</v>
      </c>
      <c r="C38" s="1524" t="s">
        <v>223</v>
      </c>
      <c r="D38" s="1524" t="s">
        <v>2154</v>
      </c>
      <c r="E38" s="1524"/>
      <c r="F38" s="1524"/>
      <c r="G38" s="407" t="s">
        <v>511</v>
      </c>
      <c r="H38" s="408">
        <v>1</v>
      </c>
      <c r="I38" s="1525" t="s">
        <v>2155</v>
      </c>
      <c r="J38" s="1526"/>
      <c r="K38" s="1527"/>
      <c r="L38" s="1514" t="s">
        <v>2156</v>
      </c>
      <c r="M38" s="1515"/>
      <c r="N38" s="1516"/>
      <c r="O38" s="1524"/>
      <c r="P38" s="1524"/>
      <c r="Q38" s="1524"/>
      <c r="R38" s="1524"/>
      <c r="S38" s="32">
        <v>3</v>
      </c>
      <c r="T38" s="1523">
        <v>4</v>
      </c>
      <c r="U38" s="409"/>
      <c r="V38" s="1523">
        <v>4</v>
      </c>
      <c r="W38" s="32">
        <v>1</v>
      </c>
      <c r="X38" s="1523">
        <v>3</v>
      </c>
      <c r="Y38" s="409"/>
      <c r="Z38" s="1523">
        <v>4</v>
      </c>
      <c r="AA38" s="409"/>
      <c r="AB38" s="1523"/>
      <c r="AC38" s="409"/>
      <c r="AD38" s="1523"/>
      <c r="AE38" s="409"/>
      <c r="AF38" s="1523"/>
      <c r="AG38" s="409"/>
      <c r="AH38" s="1523"/>
      <c r="AI38" s="409"/>
      <c r="AJ38" s="1523"/>
      <c r="AK38" s="409"/>
      <c r="AL38" s="1523"/>
      <c r="AM38" s="409"/>
      <c r="AN38" s="1523"/>
      <c r="AO38" s="409"/>
      <c r="AP38" s="1523"/>
      <c r="AQ38" s="409"/>
      <c r="AR38" s="1523"/>
      <c r="AS38" s="409"/>
      <c r="AT38" s="1523"/>
      <c r="AU38" s="409"/>
      <c r="AV38" s="1523"/>
      <c r="AW38" s="409"/>
      <c r="AX38" s="1523"/>
      <c r="AY38" s="409"/>
      <c r="AZ38" s="1523"/>
      <c r="BA38" s="409"/>
      <c r="BB38" s="1523"/>
      <c r="BC38" s="410">
        <f t="shared" si="3"/>
        <v>2</v>
      </c>
      <c r="BD38" s="1528">
        <f>SUM((BC38*(BC38/SUM(BC38:BC42))),(BC39*(BC39/SUM(BC38:BC42))),(BC40*(BC40/SUM(BC38:BC42))),(BC41*(BC41/SUM(BC38:BC42))),(BC42*(BC42/SUM(BC38:BC42))))</f>
        <v>2.2727272727272725</v>
      </c>
      <c r="BE38" s="1528">
        <f>AVERAGE(T38,V38,X38,Z38,AB38,AD38,AF38,AH38,AJ38,AL38,AN38,AP38,AR38,AT38,AV38,AX38,AZ38,BB38)</f>
        <v>3.75</v>
      </c>
      <c r="BF38" s="410">
        <f>IF(BE38=0,BF33,BE38)</f>
        <v>3.75</v>
      </c>
      <c r="BG38" s="1529">
        <f t="shared" si="0"/>
        <v>8.5227272727272716</v>
      </c>
      <c r="BH38" s="1492" t="s">
        <v>2157</v>
      </c>
      <c r="BI38" s="1493"/>
      <c r="BJ38" s="1494"/>
      <c r="BK38" s="408" t="s">
        <v>2158</v>
      </c>
      <c r="BL38" s="408" t="s">
        <v>515</v>
      </c>
      <c r="BM38" s="408" t="s">
        <v>509</v>
      </c>
      <c r="BN38" s="408" t="s">
        <v>517</v>
      </c>
      <c r="BO38" s="410">
        <f>IF(AND(BM38="Fuerte",BC38&gt;2.9)*OR(BN38="Probabilidad",BN38="Ambos"),BC38-2,IF(AND(BM38="Fuerte",BC38&lt;3)*OR(BN38="Probabilidad",BN38="Ambos"),1,IF(AND(BM38="Medio",BC38&gt;1.9)*OR(BN38="Probabilidad",BN38="Ambos"),BC38-1,IF(AND(BM38="Medio",BC38&lt;2)*OR(BN38="Probabilidad",BN38="Ambos"),1,BC38))))</f>
        <v>1</v>
      </c>
      <c r="BP38" s="410">
        <f>IF(AND(BM38="Fuerte",BF38&gt;2.9)*OR(BN38="Impacto",BN38="Ambos"),BF38-2,IF(AND(BM38="Fuerte",BF38&lt;3)*OR(BN38="Impacto",BN38="Ambos"),1,IF(AND(BM38="Medio",BF38&gt;1.9)*OR(BN38="Impacto",BN38="Ambos"),BF38-1,IF(AND(BM38="Medio",BF38&lt;2)*OR(BN38="Impacto",BN38="Ambos"),1,BF38))))</f>
        <v>3.75</v>
      </c>
      <c r="BQ38" s="1528">
        <f>SUM((BO38*(BO38/SUM(BO38:BO42))),(BO39*(BO39/SUM(BO38:BO42))),(BO40*(BO40/SUM(BO38:BO42))),(BO41*(BO41/SUM(BO38:BO42))),(BO42*(BO42/SUM(BO38:BO42))))</f>
        <v>1.1363636363636362</v>
      </c>
      <c r="BR38" s="1528">
        <f>SUM((BP38*(BP38/SUM(BP38:BP42))),(BP39*(BP39/SUM(BP38:BP42))),(BP40*(BP40/SUM(BP38:BP42))),(BP41*(BP41/SUM(BP38:BP42))),(BP42*(BP42/SUM(BP38:BP42))))</f>
        <v>3.75</v>
      </c>
      <c r="BS38" s="1529">
        <f>BQ38*BR38</f>
        <v>4.2613636363636358</v>
      </c>
      <c r="BT38" s="1523" t="str">
        <f>INDEX([7]Listas!E$20:I$24,MATCH(BQ38,[7]Listas!D$20:D$24,1),MATCH(BR38,[7]Listas!E$19:I$19,1))</f>
        <v>MODERADO</v>
      </c>
    </row>
    <row r="39" spans="1:72" s="182" customFormat="1" ht="84" customHeight="1" x14ac:dyDescent="0.2">
      <c r="A39" s="1502"/>
      <c r="B39" s="1502"/>
      <c r="C39" s="1524"/>
      <c r="D39" s="1524"/>
      <c r="E39" s="1524"/>
      <c r="F39" s="1524"/>
      <c r="G39" s="407" t="s">
        <v>508</v>
      </c>
      <c r="H39" s="408">
        <v>2</v>
      </c>
      <c r="I39" s="1525" t="s">
        <v>224</v>
      </c>
      <c r="J39" s="1526"/>
      <c r="K39" s="1527"/>
      <c r="L39" s="1517"/>
      <c r="M39" s="1518"/>
      <c r="N39" s="1519"/>
      <c r="O39" s="1524"/>
      <c r="P39" s="1524"/>
      <c r="Q39" s="1524"/>
      <c r="R39" s="1524"/>
      <c r="S39" s="32">
        <v>2</v>
      </c>
      <c r="T39" s="1523"/>
      <c r="U39" s="409"/>
      <c r="V39" s="1523"/>
      <c r="W39" s="32">
        <v>1</v>
      </c>
      <c r="X39" s="1523"/>
      <c r="Y39" s="409"/>
      <c r="Z39" s="1523"/>
      <c r="AA39" s="409"/>
      <c r="AB39" s="1523"/>
      <c r="AC39" s="409"/>
      <c r="AD39" s="1523"/>
      <c r="AE39" s="409"/>
      <c r="AF39" s="1523"/>
      <c r="AG39" s="409"/>
      <c r="AH39" s="1523"/>
      <c r="AI39" s="409"/>
      <c r="AJ39" s="1523"/>
      <c r="AK39" s="409"/>
      <c r="AL39" s="1523"/>
      <c r="AM39" s="409"/>
      <c r="AN39" s="1523"/>
      <c r="AO39" s="409"/>
      <c r="AP39" s="1523"/>
      <c r="AQ39" s="409"/>
      <c r="AR39" s="1523"/>
      <c r="AS39" s="409"/>
      <c r="AT39" s="1523"/>
      <c r="AU39" s="409"/>
      <c r="AV39" s="1523"/>
      <c r="AW39" s="409"/>
      <c r="AX39" s="1523"/>
      <c r="AY39" s="409"/>
      <c r="AZ39" s="1523"/>
      <c r="BA39" s="409"/>
      <c r="BB39" s="1523"/>
      <c r="BC39" s="410">
        <f t="shared" si="3"/>
        <v>1.5</v>
      </c>
      <c r="BD39" s="1528"/>
      <c r="BE39" s="1361"/>
      <c r="BF39" s="410">
        <f>IF(BE39=0,BF38,BE39)</f>
        <v>3.75</v>
      </c>
      <c r="BG39" s="1529">
        <f t="shared" si="0"/>
        <v>0</v>
      </c>
      <c r="BH39" s="1492" t="s">
        <v>2159</v>
      </c>
      <c r="BI39" s="1493" t="s">
        <v>225</v>
      </c>
      <c r="BJ39" s="1494" t="s">
        <v>225</v>
      </c>
      <c r="BK39" s="411" t="s">
        <v>2160</v>
      </c>
      <c r="BL39" s="408" t="s">
        <v>515</v>
      </c>
      <c r="BM39" s="408" t="s">
        <v>502</v>
      </c>
      <c r="BN39" s="408" t="s">
        <v>517</v>
      </c>
      <c r="BO39" s="410">
        <f>IF(AND(BM39="Fuerte",BC39&gt;2.9)*OR(BN39="Probabilidad",BN39="Ambos"),BC39-2,IF(AND(BM39="Fuerte",BC39&lt;3)*OR(BN39="Probabilidad",BN39="Ambos"),1,IF(AND(BM39="Medio",BC39&gt;1.9)*OR(BN39="Probabilidad",BN39="Ambos"),BC39-1,IF(AND(BM39="Medio",BC39&lt;2)*OR(BN39="Probabilidad",BN39="Ambos"),1,BC39))))</f>
        <v>1</v>
      </c>
      <c r="BP39" s="410">
        <f>IF(AND(BM39="Fuerte",BF39&gt;2.9)*OR(BN39="Impacto",BN39="Ambos"),BF39-2,IF(AND(BM39="Fuerte",BF39&lt;3)*OR(BN39="Impacto",BN39="Ambos"),1,IF(AND(BM39="Medio",BF39&gt;1.9)*OR(BN39="Impacto",BN39="Ambos"),BF39-1,IF(AND(BM39="Medio",BF39&lt;2)*OR(BN39="Impacto",BN39="Ambos"),1,BF39))))</f>
        <v>3.75</v>
      </c>
      <c r="BQ39" s="1528"/>
      <c r="BR39" s="1528"/>
      <c r="BS39" s="1529"/>
      <c r="BT39" s="1523" t="e">
        <f>INDEX([7]Listas!E$20:I$24,MATCH(BQ39,[7]Listas!D$20:D$24,1),MATCH(BR39,[7]Listas!E$19:I$19,1))</f>
        <v>#N/A</v>
      </c>
    </row>
    <row r="40" spans="1:72" s="182" customFormat="1" ht="78.75" customHeight="1" x14ac:dyDescent="0.2">
      <c r="A40" s="1502"/>
      <c r="B40" s="1502"/>
      <c r="C40" s="1524"/>
      <c r="D40" s="1524"/>
      <c r="E40" s="1524"/>
      <c r="F40" s="1524"/>
      <c r="G40" s="407" t="s">
        <v>508</v>
      </c>
      <c r="H40" s="408">
        <v>3</v>
      </c>
      <c r="I40" s="1525" t="s">
        <v>2161</v>
      </c>
      <c r="J40" s="1526"/>
      <c r="K40" s="1527"/>
      <c r="L40" s="1517"/>
      <c r="M40" s="1518"/>
      <c r="N40" s="1519"/>
      <c r="O40" s="1524"/>
      <c r="P40" s="1524"/>
      <c r="Q40" s="1524"/>
      <c r="R40" s="1524"/>
      <c r="S40" s="32">
        <v>2</v>
      </c>
      <c r="T40" s="1523"/>
      <c r="U40" s="409"/>
      <c r="V40" s="1523"/>
      <c r="W40" s="32">
        <v>3</v>
      </c>
      <c r="X40" s="1523"/>
      <c r="Y40" s="409"/>
      <c r="Z40" s="1523"/>
      <c r="AA40" s="409"/>
      <c r="AB40" s="1523"/>
      <c r="AC40" s="409"/>
      <c r="AD40" s="1523"/>
      <c r="AE40" s="409"/>
      <c r="AF40" s="1523"/>
      <c r="AG40" s="409"/>
      <c r="AH40" s="1523"/>
      <c r="AI40" s="409"/>
      <c r="AJ40" s="1523"/>
      <c r="AK40" s="409"/>
      <c r="AL40" s="1523"/>
      <c r="AM40" s="409"/>
      <c r="AN40" s="1523"/>
      <c r="AO40" s="409"/>
      <c r="AP40" s="1523"/>
      <c r="AQ40" s="409"/>
      <c r="AR40" s="1523"/>
      <c r="AS40" s="409"/>
      <c r="AT40" s="1523"/>
      <c r="AU40" s="409"/>
      <c r="AV40" s="1523"/>
      <c r="AW40" s="409"/>
      <c r="AX40" s="1523"/>
      <c r="AY40" s="409"/>
      <c r="AZ40" s="1523"/>
      <c r="BA40" s="409"/>
      <c r="BB40" s="1523"/>
      <c r="BC40" s="410">
        <f t="shared" si="3"/>
        <v>2.5</v>
      </c>
      <c r="BD40" s="1528"/>
      <c r="BE40" s="1361"/>
      <c r="BF40" s="410">
        <f>IF(BE40=0,BF39,BE40)</f>
        <v>3.75</v>
      </c>
      <c r="BG40" s="1529">
        <f t="shared" si="0"/>
        <v>0</v>
      </c>
      <c r="BH40" s="1492" t="s">
        <v>2162</v>
      </c>
      <c r="BI40" s="1493" t="s">
        <v>226</v>
      </c>
      <c r="BJ40" s="1494" t="s">
        <v>226</v>
      </c>
      <c r="BK40" s="411" t="s">
        <v>2163</v>
      </c>
      <c r="BL40" s="408" t="s">
        <v>515</v>
      </c>
      <c r="BM40" s="408" t="s">
        <v>509</v>
      </c>
      <c r="BN40" s="408" t="s">
        <v>517</v>
      </c>
      <c r="BO40" s="410">
        <f>IF(AND(BM40="Fuerte",BC40&gt;2.9)*OR(BN40="Probabilidad",BN40="Ambos"),BC40-2,IF(AND(BM40="Fuerte",BC40&lt;3)*OR(BN40="Probabilidad",BN40="Ambos"),1,IF(AND(BM40="Medio",BC40&gt;1.9)*OR(BN40="Probabilidad",BN40="Ambos"),BC40-1,IF(AND(BM40="Medio",BC40&lt;2)*OR(BN40="Probabilidad",BN40="Ambos"),1,BC40))))</f>
        <v>1</v>
      </c>
      <c r="BP40" s="410">
        <f>IF(AND(BM40="Fuerte",BF40&gt;2.9)*OR(BN40="Impacto",BN40="Ambos"),BF40-2,IF(AND(BM40="Fuerte",BF40&lt;3)*OR(BN40="Impacto",BN40="Ambos"),1,IF(AND(BM40="Medio",BF40&gt;1.9)*OR(BN40="Impacto",BN40="Ambos"),BF40-1,IF(AND(BM40="Medio",BF40&lt;2)*OR(BN40="Impacto",BN40="Ambos"),1,BF40))))</f>
        <v>3.75</v>
      </c>
      <c r="BQ40" s="1528"/>
      <c r="BR40" s="1528"/>
      <c r="BS40" s="1529"/>
      <c r="BT40" s="1523" t="e">
        <f>INDEX([7]Listas!E$20:I$24,MATCH(BQ40,[7]Listas!D$20:D$24,1),MATCH(BR40,[7]Listas!E$19:I$19,1))</f>
        <v>#N/A</v>
      </c>
    </row>
    <row r="41" spans="1:72" s="182" customFormat="1" ht="59.25" customHeight="1" x14ac:dyDescent="0.2">
      <c r="A41" s="1502"/>
      <c r="B41" s="1502"/>
      <c r="C41" s="1524"/>
      <c r="D41" s="1524"/>
      <c r="E41" s="1524"/>
      <c r="F41" s="1524"/>
      <c r="G41" s="407" t="s">
        <v>507</v>
      </c>
      <c r="H41" s="408">
        <v>4</v>
      </c>
      <c r="I41" s="1525" t="s">
        <v>227</v>
      </c>
      <c r="J41" s="1526"/>
      <c r="K41" s="1527"/>
      <c r="L41" s="1517"/>
      <c r="M41" s="1518"/>
      <c r="N41" s="1519"/>
      <c r="O41" s="1524"/>
      <c r="P41" s="1524"/>
      <c r="Q41" s="1524"/>
      <c r="R41" s="1524"/>
      <c r="S41" s="32">
        <v>4</v>
      </c>
      <c r="T41" s="1523"/>
      <c r="U41" s="409"/>
      <c r="V41" s="1523"/>
      <c r="W41" s="32">
        <v>1</v>
      </c>
      <c r="X41" s="1523"/>
      <c r="Y41" s="409"/>
      <c r="Z41" s="1523"/>
      <c r="AA41" s="409"/>
      <c r="AB41" s="1523"/>
      <c r="AC41" s="409"/>
      <c r="AD41" s="1523"/>
      <c r="AE41" s="409"/>
      <c r="AF41" s="1523"/>
      <c r="AG41" s="409"/>
      <c r="AH41" s="1523"/>
      <c r="AI41" s="409"/>
      <c r="AJ41" s="1523"/>
      <c r="AK41" s="409"/>
      <c r="AL41" s="1523"/>
      <c r="AM41" s="409"/>
      <c r="AN41" s="1523"/>
      <c r="AO41" s="409"/>
      <c r="AP41" s="1523"/>
      <c r="AQ41" s="409"/>
      <c r="AR41" s="1523"/>
      <c r="AS41" s="409"/>
      <c r="AT41" s="1523"/>
      <c r="AU41" s="409"/>
      <c r="AV41" s="1523"/>
      <c r="AW41" s="409"/>
      <c r="AX41" s="1523"/>
      <c r="AY41" s="409"/>
      <c r="AZ41" s="1523"/>
      <c r="BA41" s="409"/>
      <c r="BB41" s="1523"/>
      <c r="BC41" s="410">
        <f t="shared" si="3"/>
        <v>2.5</v>
      </c>
      <c r="BD41" s="1528"/>
      <c r="BE41" s="1361"/>
      <c r="BF41" s="410">
        <f>IF(BE41=0,BF40,BE41)</f>
        <v>3.75</v>
      </c>
      <c r="BG41" s="1529">
        <f t="shared" si="0"/>
        <v>0</v>
      </c>
      <c r="BH41" s="1492" t="s">
        <v>2164</v>
      </c>
      <c r="BI41" s="1493" t="s">
        <v>228</v>
      </c>
      <c r="BJ41" s="1494" t="s">
        <v>228</v>
      </c>
      <c r="BK41" s="411" t="s">
        <v>2163</v>
      </c>
      <c r="BL41" s="408" t="s">
        <v>515</v>
      </c>
      <c r="BM41" s="408" t="s">
        <v>502</v>
      </c>
      <c r="BN41" s="408" t="s">
        <v>517</v>
      </c>
      <c r="BO41" s="410">
        <f>IF(AND(BM41="Fuerte",BC41&gt;2.9)*OR(BN41="Probabilidad",BN41="Ambos"),BC41-2,IF(AND(BM41="Fuerte",BC41&lt;3)*OR(BN41="Probabilidad",BN41="Ambos"),1,IF(AND(BM41="Medio",BC41&gt;1.9)*OR(BN41="Probabilidad",BN41="Ambos"),BC41-1,IF(AND(BM41="Medio",BC41&lt;2)*OR(BN41="Probabilidad",BN41="Ambos"),1,BC41))))</f>
        <v>1.5</v>
      </c>
      <c r="BP41" s="410">
        <f>IF(AND(BM41="Fuerte",BF41&gt;2.9)*OR(BN41="Impacto",BN41="Ambos"),BF41-2,IF(AND(BM41="Fuerte",BF41&lt;3)*OR(BN41="Impacto",BN41="Ambos"),1,IF(AND(BM41="Medio",BF41&gt;1.9)*OR(BN41="Impacto",BN41="Ambos"),BF41-1,IF(AND(BM41="Medio",BF41&lt;2)*OR(BN41="Impacto",BN41="Ambos"),1,BF41))))</f>
        <v>3.75</v>
      </c>
      <c r="BQ41" s="1528"/>
      <c r="BR41" s="1528"/>
      <c r="BS41" s="1529"/>
      <c r="BT41" s="1523" t="e">
        <f>INDEX([7]Listas!E$20:I$24,MATCH(BQ41,[7]Listas!D$20:D$24,1),MATCH(BR41,[7]Listas!E$19:I$19,1))</f>
        <v>#N/A</v>
      </c>
    </row>
    <row r="42" spans="1:72" s="182" customFormat="1" ht="68.25" customHeight="1" x14ac:dyDescent="0.2">
      <c r="A42" s="1503"/>
      <c r="B42" s="1503"/>
      <c r="C42" s="1524"/>
      <c r="D42" s="1524"/>
      <c r="E42" s="1524"/>
      <c r="F42" s="1524"/>
      <c r="G42" s="407" t="s">
        <v>507</v>
      </c>
      <c r="H42" s="408">
        <v>5</v>
      </c>
      <c r="I42" s="1525" t="s">
        <v>229</v>
      </c>
      <c r="J42" s="1526"/>
      <c r="K42" s="1527"/>
      <c r="L42" s="1520"/>
      <c r="M42" s="1521"/>
      <c r="N42" s="1522"/>
      <c r="O42" s="1524"/>
      <c r="P42" s="1524"/>
      <c r="Q42" s="1524"/>
      <c r="R42" s="1524"/>
      <c r="S42" s="32">
        <v>4</v>
      </c>
      <c r="T42" s="1523"/>
      <c r="U42" s="409"/>
      <c r="V42" s="1523"/>
      <c r="W42" s="32">
        <v>1</v>
      </c>
      <c r="X42" s="1523"/>
      <c r="Y42" s="409"/>
      <c r="Z42" s="1523"/>
      <c r="AA42" s="409"/>
      <c r="AB42" s="1523"/>
      <c r="AC42" s="409"/>
      <c r="AD42" s="1523"/>
      <c r="AE42" s="409"/>
      <c r="AF42" s="1523"/>
      <c r="AG42" s="409"/>
      <c r="AH42" s="1523"/>
      <c r="AI42" s="409"/>
      <c r="AJ42" s="1523"/>
      <c r="AK42" s="409"/>
      <c r="AL42" s="1523"/>
      <c r="AM42" s="409"/>
      <c r="AN42" s="1523"/>
      <c r="AO42" s="409"/>
      <c r="AP42" s="1523"/>
      <c r="AQ42" s="409"/>
      <c r="AR42" s="1523"/>
      <c r="AS42" s="409"/>
      <c r="AT42" s="1523"/>
      <c r="AU42" s="409"/>
      <c r="AV42" s="1523"/>
      <c r="AW42" s="409"/>
      <c r="AX42" s="1523"/>
      <c r="AY42" s="409"/>
      <c r="AZ42" s="1523"/>
      <c r="BA42" s="409"/>
      <c r="BB42" s="1523"/>
      <c r="BC42" s="410">
        <f t="shared" si="3"/>
        <v>2.5</v>
      </c>
      <c r="BD42" s="1528"/>
      <c r="BE42" s="1361"/>
      <c r="BF42" s="410">
        <f>IF(BE42=0,BF41,BE42)</f>
        <v>3.75</v>
      </c>
      <c r="BG42" s="1529">
        <f t="shared" si="0"/>
        <v>0</v>
      </c>
      <c r="BH42" s="1492" t="s">
        <v>2165</v>
      </c>
      <c r="BI42" s="1493" t="s">
        <v>230</v>
      </c>
      <c r="BJ42" s="1494" t="s">
        <v>230</v>
      </c>
      <c r="BK42" s="411" t="s">
        <v>2163</v>
      </c>
      <c r="BL42" s="408" t="s">
        <v>515</v>
      </c>
      <c r="BM42" s="408" t="s">
        <v>509</v>
      </c>
      <c r="BN42" s="408" t="s">
        <v>517</v>
      </c>
      <c r="BO42" s="410">
        <f>IF(AND(BM42="Fuerte",BC42&gt;2.9)*OR(BN42="Probabilidad",BN42="Ambos"),BC42-2,IF(AND(BM42="Fuerte",BC42&lt;3)*OR(BN42="Probabilidad",BN42="Ambos"),1,IF(AND(BM42="Medio",BC42&gt;1.9)*OR(BN42="Probabilidad",BN42="Ambos"),BC42-1,IF(AND(BM42="Medio",BC42&lt;2)*OR(BN42="Probabilidad",BN42="Ambos"),1,BC42))))</f>
        <v>1</v>
      </c>
      <c r="BP42" s="410">
        <f>IF(AND(BM42="Fuerte",BF42&gt;2.9)*OR(BN42="Impacto",BN42="Ambos"),BF42-2,IF(AND(BM42="Fuerte",BF42&lt;3)*OR(BN42="Impacto",BN42="Ambos"),1,IF(AND(BM42="Medio",BF42&gt;1.9)*OR(BN42="Impacto",BN42="Ambos"),BF42-1,IF(AND(BM42="Medio",BF42&lt;2)*OR(BN42="Impacto",BN42="Ambos"),1,BF42))))</f>
        <v>3.75</v>
      </c>
      <c r="BQ42" s="1528"/>
      <c r="BR42" s="1528"/>
      <c r="BS42" s="1529"/>
      <c r="BT42" s="1523" t="e">
        <f>INDEX([7]Listas!E$20:I$24,MATCH(BQ42,[7]Listas!D$20:D$24,1),MATCH(BR42,[7]Listas!E$19:I$19,1))</f>
        <v>#N/A</v>
      </c>
    </row>
    <row r="43" spans="1:72" s="182" customFormat="1" ht="89.25" customHeight="1" x14ac:dyDescent="0.2">
      <c r="A43" s="1501" t="s">
        <v>729</v>
      </c>
      <c r="B43" s="1501" t="s">
        <v>2166</v>
      </c>
      <c r="C43" s="1501" t="s">
        <v>231</v>
      </c>
      <c r="D43" s="1514" t="s">
        <v>2167</v>
      </c>
      <c r="E43" s="1515"/>
      <c r="F43" s="1516"/>
      <c r="G43" s="421" t="s">
        <v>500</v>
      </c>
      <c r="H43" s="413">
        <v>1</v>
      </c>
      <c r="I43" s="1507" t="s">
        <v>2168</v>
      </c>
      <c r="J43" s="1507"/>
      <c r="K43" s="1507"/>
      <c r="L43" s="1514" t="s">
        <v>2169</v>
      </c>
      <c r="M43" s="1515"/>
      <c r="N43" s="1516"/>
      <c r="O43" s="1501"/>
      <c r="P43" s="1501"/>
      <c r="Q43" s="1501"/>
      <c r="R43" s="1501" t="s">
        <v>33</v>
      </c>
      <c r="S43" s="32">
        <v>2</v>
      </c>
      <c r="T43" s="1498">
        <v>2</v>
      </c>
      <c r="U43" s="32">
        <v>3</v>
      </c>
      <c r="V43" s="1498">
        <v>4</v>
      </c>
      <c r="W43" s="32">
        <v>2</v>
      </c>
      <c r="X43" s="1498">
        <v>4</v>
      </c>
      <c r="Y43" s="32">
        <v>3</v>
      </c>
      <c r="Z43" s="1498">
        <v>4</v>
      </c>
      <c r="AA43" s="409"/>
      <c r="AB43" s="1498"/>
      <c r="AC43" s="409"/>
      <c r="AD43" s="1498"/>
      <c r="AE43" s="409"/>
      <c r="AF43" s="1498"/>
      <c r="AG43" s="409"/>
      <c r="AH43" s="1498"/>
      <c r="AI43" s="409"/>
      <c r="AJ43" s="1498"/>
      <c r="AK43" s="409"/>
      <c r="AL43" s="1498"/>
      <c r="AM43" s="409"/>
      <c r="AN43" s="1498"/>
      <c r="AO43" s="409"/>
      <c r="AP43" s="1498"/>
      <c r="AQ43" s="409"/>
      <c r="AR43" s="1498"/>
      <c r="AS43" s="409"/>
      <c r="AT43" s="1498"/>
      <c r="AU43" s="409"/>
      <c r="AV43" s="1498"/>
      <c r="AW43" s="409"/>
      <c r="AX43" s="1498"/>
      <c r="AY43" s="409"/>
      <c r="AZ43" s="1498"/>
      <c r="BA43" s="409"/>
      <c r="BB43" s="1498"/>
      <c r="BC43" s="410">
        <f t="shared" si="3"/>
        <v>2.5</v>
      </c>
      <c r="BD43" s="1495">
        <f>SUM((BC43*(BC43/SUM(BC43:BC50))),(BC44*(BC44/SUM(BC43:BC50))),(BC45*(BC45/SUM(BC43:BC50))),(BC46*(BC46/SUM(BC43:BC50))),(BC47*(BC47/SUM(BC43:BC50))),(BC48*(BC48/SUM(BC43:BC50))),(BC49*(BC49/SUM(BC43:BC50))),(BC50*(BC50/SUM(BC43:BC50))))</f>
        <v>2.7729885057471266</v>
      </c>
      <c r="BE43" s="1498">
        <f>AVERAGE(T43,V43,X43,Z43,AB43,AD43,AF43,AH43,AJ43,AL43,AN43,AP43,AR43,AT43,AV43,AX43,AZ43,BB43)</f>
        <v>3.5</v>
      </c>
      <c r="BF43" s="410">
        <f t="shared" ref="BF43:BF50" si="4">IF(BE43=0,$BF$43,BE43)</f>
        <v>3.5</v>
      </c>
      <c r="BG43" s="1504">
        <f t="shared" si="0"/>
        <v>9.7054597701149437</v>
      </c>
      <c r="BH43" s="1492" t="s">
        <v>2170</v>
      </c>
      <c r="BI43" s="1493"/>
      <c r="BJ43" s="1494"/>
      <c r="BK43" s="412" t="s">
        <v>2171</v>
      </c>
      <c r="BL43" s="408" t="s">
        <v>515</v>
      </c>
      <c r="BM43" s="408" t="s">
        <v>509</v>
      </c>
      <c r="BN43" s="408" t="s">
        <v>517</v>
      </c>
      <c r="BO43" s="410">
        <f t="shared" ref="BO43:BO48" si="5">IF(AND(BM43="Fuerte",BC43&gt;2.9)*OR(BN43="Probabilidad",BN43="Ambos"),BC43-2,IF(AND(BM43="Fuerte",BC43&lt;3)*OR(BN43="Probabilidad",BN43="Ambos"),1,IF(AND(BM43="Medio",BC43&gt;1.9)*OR(BN43="Probabilidad",BN43="Ambos"),BC43-1,IF(AND(BM43="Medio",BC43&lt;2)*OR(BN43="Probabilidad",BN43="Ambos"),1,BC43))))</f>
        <v>1</v>
      </c>
      <c r="BP43" s="410">
        <f t="shared" ref="BP43:BP48" si="6">IF(AND(BM43="Fuerte",BF43&gt;2.9)*OR(BN43="Impacto",BN43="Ambos"),BF43-2,IF(AND(BM43="Fuerte",BF43&lt;3)*OR(BN43="Impacto",BN43="Ambos"),1,IF(AND(BM43="Medio",BF43&gt;1.9)*OR(BN43="Impacto",BN43="Ambos"),BF43-1,IF(AND(BM43="Medio",BF43&lt;2)*OR(BN43="Impacto",BN43="Ambos"),1,BF43))))</f>
        <v>3.5</v>
      </c>
      <c r="BQ43" s="1495">
        <f>SUM((BO43*(BO43/SUM(BO43:BO50))),(BO44*(BO44/SUM(BO43:BO50))),(BO45*(BO45/SUM(BO43:BO50))),(BO46*(BO46/SUM(BO43:BO50))),(BO47*(BO47/SUM(BO43:BO50))),(BO48*(BO48/SUM(BO43:BO50))),(BO49*(BO49/SUM(BO43:BO50))),(BO50*(BO50/SUM(BO43:BO50))))</f>
        <v>1.5869565217391306</v>
      </c>
      <c r="BR43" s="1495">
        <f>SUM((BP43*(BP43/SUM(BP43:BP50))),(BP44*(BP44/SUM(BP43:BP50))),(BP45*(BP45/SUM(BP43:BP50))),(BP46*(BP46/SUM(BP43:BP50))),(BP47*(BP47/SUM(BP43:BP50))),(BP48*(BP48/SUM(BP43:BP50))),(BP49*(BP49/SUM(BP43:BP50))),(BP50*(BP50/SUM(BP43:BP50))))</f>
        <v>3</v>
      </c>
      <c r="BS43" s="1504">
        <f>BQ43*BR43</f>
        <v>4.7608695652173916</v>
      </c>
      <c r="BT43" s="1498" t="str">
        <f>INDEX([7]Listas!E$20:I$24,MATCH(BQ43,[7]Listas!D$20:D$24,1),MATCH(BR43,[7]Listas!E$19:I$19,1))</f>
        <v>INFERIOR</v>
      </c>
    </row>
    <row r="44" spans="1:72" s="182" customFormat="1" ht="107.25" customHeight="1" x14ac:dyDescent="0.2">
      <c r="A44" s="1502"/>
      <c r="B44" s="1502"/>
      <c r="C44" s="1502"/>
      <c r="D44" s="1517"/>
      <c r="E44" s="1518"/>
      <c r="F44" s="1519"/>
      <c r="G44" s="421" t="s">
        <v>500</v>
      </c>
      <c r="H44" s="413">
        <v>2</v>
      </c>
      <c r="I44" s="1507" t="s">
        <v>2172</v>
      </c>
      <c r="J44" s="1507"/>
      <c r="K44" s="1507"/>
      <c r="L44" s="1517"/>
      <c r="M44" s="1518"/>
      <c r="N44" s="1519"/>
      <c r="O44" s="1502"/>
      <c r="P44" s="1502"/>
      <c r="Q44" s="1502"/>
      <c r="R44" s="1502"/>
      <c r="S44" s="32">
        <v>3</v>
      </c>
      <c r="T44" s="1499"/>
      <c r="U44" s="32">
        <v>2</v>
      </c>
      <c r="V44" s="1499"/>
      <c r="W44" s="32">
        <v>2</v>
      </c>
      <c r="X44" s="1499"/>
      <c r="Y44" s="32">
        <v>3</v>
      </c>
      <c r="Z44" s="1499"/>
      <c r="AA44" s="409"/>
      <c r="AB44" s="1499"/>
      <c r="AC44" s="409"/>
      <c r="AD44" s="1499"/>
      <c r="AE44" s="409"/>
      <c r="AF44" s="1499"/>
      <c r="AG44" s="409"/>
      <c r="AH44" s="1499"/>
      <c r="AI44" s="409"/>
      <c r="AJ44" s="1499"/>
      <c r="AK44" s="409"/>
      <c r="AL44" s="1499"/>
      <c r="AM44" s="409"/>
      <c r="AN44" s="1499"/>
      <c r="AO44" s="409"/>
      <c r="AP44" s="1499"/>
      <c r="AQ44" s="409"/>
      <c r="AR44" s="1499"/>
      <c r="AS44" s="409"/>
      <c r="AT44" s="1499"/>
      <c r="AU44" s="409"/>
      <c r="AV44" s="1499"/>
      <c r="AW44" s="409"/>
      <c r="AX44" s="1499"/>
      <c r="AY44" s="409"/>
      <c r="AZ44" s="1499"/>
      <c r="BA44" s="409"/>
      <c r="BB44" s="1499"/>
      <c r="BC44" s="410">
        <f t="shared" si="3"/>
        <v>2.5</v>
      </c>
      <c r="BD44" s="1496"/>
      <c r="BE44" s="1499"/>
      <c r="BF44" s="410">
        <f t="shared" si="4"/>
        <v>3.5</v>
      </c>
      <c r="BG44" s="1505"/>
      <c r="BH44" s="1508" t="s">
        <v>2173</v>
      </c>
      <c r="BI44" s="1509"/>
      <c r="BJ44" s="1510"/>
      <c r="BK44" s="413" t="s">
        <v>2174</v>
      </c>
      <c r="BL44" s="408" t="s">
        <v>515</v>
      </c>
      <c r="BM44" s="408" t="s">
        <v>509</v>
      </c>
      <c r="BN44" s="408" t="s">
        <v>505</v>
      </c>
      <c r="BO44" s="410">
        <f t="shared" si="5"/>
        <v>1</v>
      </c>
      <c r="BP44" s="410">
        <f t="shared" si="6"/>
        <v>1.5</v>
      </c>
      <c r="BQ44" s="1496"/>
      <c r="BR44" s="1496"/>
      <c r="BS44" s="1505"/>
      <c r="BT44" s="1499"/>
    </row>
    <row r="45" spans="1:72" s="182" customFormat="1" ht="75" customHeight="1" x14ac:dyDescent="0.2">
      <c r="A45" s="1502"/>
      <c r="B45" s="1502"/>
      <c r="C45" s="1502"/>
      <c r="D45" s="1517"/>
      <c r="E45" s="1518"/>
      <c r="F45" s="1519"/>
      <c r="G45" s="421" t="s">
        <v>510</v>
      </c>
      <c r="H45" s="413">
        <v>3</v>
      </c>
      <c r="I45" s="1507" t="s">
        <v>2175</v>
      </c>
      <c r="J45" s="1507"/>
      <c r="K45" s="1507"/>
      <c r="L45" s="1517"/>
      <c r="M45" s="1518"/>
      <c r="N45" s="1519"/>
      <c r="O45" s="1502"/>
      <c r="P45" s="1502"/>
      <c r="Q45" s="1502"/>
      <c r="R45" s="1502"/>
      <c r="S45" s="32">
        <v>4</v>
      </c>
      <c r="T45" s="1499"/>
      <c r="U45" s="32">
        <v>2</v>
      </c>
      <c r="V45" s="1499"/>
      <c r="W45" s="32">
        <v>2</v>
      </c>
      <c r="X45" s="1499"/>
      <c r="Y45" s="32">
        <v>1</v>
      </c>
      <c r="Z45" s="1499"/>
      <c r="AA45" s="409"/>
      <c r="AB45" s="1499"/>
      <c r="AC45" s="409"/>
      <c r="AD45" s="1499"/>
      <c r="AE45" s="409"/>
      <c r="AF45" s="1499"/>
      <c r="AG45" s="409"/>
      <c r="AH45" s="1499"/>
      <c r="AI45" s="409"/>
      <c r="AJ45" s="1499"/>
      <c r="AK45" s="409"/>
      <c r="AL45" s="1499"/>
      <c r="AM45" s="409"/>
      <c r="AN45" s="1499"/>
      <c r="AO45" s="409"/>
      <c r="AP45" s="1499"/>
      <c r="AQ45" s="409"/>
      <c r="AR45" s="1499"/>
      <c r="AS45" s="409"/>
      <c r="AT45" s="1499"/>
      <c r="AU45" s="409"/>
      <c r="AV45" s="1499"/>
      <c r="AW45" s="409"/>
      <c r="AX45" s="1499"/>
      <c r="AY45" s="409"/>
      <c r="AZ45" s="1499"/>
      <c r="BA45" s="409"/>
      <c r="BB45" s="1499"/>
      <c r="BC45" s="410">
        <f t="shared" si="3"/>
        <v>2.25</v>
      </c>
      <c r="BD45" s="1496"/>
      <c r="BE45" s="1499"/>
      <c r="BF45" s="410">
        <f t="shared" si="4"/>
        <v>3.5</v>
      </c>
      <c r="BG45" s="1505"/>
      <c r="BH45" s="1489" t="s">
        <v>2176</v>
      </c>
      <c r="BI45" s="1490"/>
      <c r="BJ45" s="1491"/>
      <c r="BK45" s="408" t="s">
        <v>2177</v>
      </c>
      <c r="BL45" s="408" t="s">
        <v>515</v>
      </c>
      <c r="BM45" s="408" t="s">
        <v>509</v>
      </c>
      <c r="BN45" s="408" t="s">
        <v>505</v>
      </c>
      <c r="BO45" s="410">
        <f t="shared" si="5"/>
        <v>1</v>
      </c>
      <c r="BP45" s="410">
        <f t="shared" si="6"/>
        <v>1.5</v>
      </c>
      <c r="BQ45" s="1496"/>
      <c r="BR45" s="1496"/>
      <c r="BS45" s="1505"/>
      <c r="BT45" s="1499"/>
    </row>
    <row r="46" spans="1:72" s="182" customFormat="1" ht="84.75" customHeight="1" x14ac:dyDescent="0.2">
      <c r="A46" s="1502"/>
      <c r="B46" s="1502"/>
      <c r="C46" s="1502"/>
      <c r="D46" s="1517"/>
      <c r="E46" s="1518"/>
      <c r="F46" s="1519"/>
      <c r="G46" s="422" t="s">
        <v>739</v>
      </c>
      <c r="H46" s="422">
        <v>4</v>
      </c>
      <c r="I46" s="1511" t="s">
        <v>2178</v>
      </c>
      <c r="J46" s="1512"/>
      <c r="K46" s="1513"/>
      <c r="L46" s="1517"/>
      <c r="M46" s="1518"/>
      <c r="N46" s="1519"/>
      <c r="O46" s="1502"/>
      <c r="P46" s="1502"/>
      <c r="Q46" s="1502"/>
      <c r="R46" s="1502"/>
      <c r="S46" s="409">
        <v>3</v>
      </c>
      <c r="T46" s="1499"/>
      <c r="U46" s="423">
        <v>4</v>
      </c>
      <c r="V46" s="1499"/>
      <c r="W46" s="423">
        <v>2</v>
      </c>
      <c r="X46" s="1499"/>
      <c r="Y46" s="423">
        <v>3</v>
      </c>
      <c r="Z46" s="1499"/>
      <c r="AA46" s="409"/>
      <c r="AB46" s="1499"/>
      <c r="AC46" s="409"/>
      <c r="AD46" s="1499"/>
      <c r="AE46" s="409"/>
      <c r="AF46" s="1499"/>
      <c r="AG46" s="409"/>
      <c r="AH46" s="1499"/>
      <c r="AI46" s="409"/>
      <c r="AJ46" s="1499"/>
      <c r="AK46" s="409"/>
      <c r="AL46" s="1499"/>
      <c r="AM46" s="409"/>
      <c r="AN46" s="1499"/>
      <c r="AO46" s="409"/>
      <c r="AP46" s="1499"/>
      <c r="AQ46" s="409"/>
      <c r="AR46" s="1499"/>
      <c r="AS46" s="409"/>
      <c r="AT46" s="1499"/>
      <c r="AU46" s="409"/>
      <c r="AV46" s="1499"/>
      <c r="AW46" s="409"/>
      <c r="AX46" s="1499"/>
      <c r="AY46" s="409"/>
      <c r="AZ46" s="1499"/>
      <c r="BA46" s="409"/>
      <c r="BB46" s="1499"/>
      <c r="BC46" s="410">
        <f t="shared" si="3"/>
        <v>3</v>
      </c>
      <c r="BD46" s="1496"/>
      <c r="BE46" s="1499"/>
      <c r="BF46" s="410">
        <f t="shared" si="4"/>
        <v>3.5</v>
      </c>
      <c r="BG46" s="1505"/>
      <c r="BH46" s="1489" t="s">
        <v>2179</v>
      </c>
      <c r="BI46" s="1490"/>
      <c r="BJ46" s="1491"/>
      <c r="BK46" s="424" t="s">
        <v>2180</v>
      </c>
      <c r="BL46" s="408" t="s">
        <v>504</v>
      </c>
      <c r="BM46" s="408" t="s">
        <v>502</v>
      </c>
      <c r="BN46" s="408" t="s">
        <v>517</v>
      </c>
      <c r="BO46" s="410">
        <f t="shared" si="5"/>
        <v>2</v>
      </c>
      <c r="BP46" s="410">
        <f t="shared" si="6"/>
        <v>3.5</v>
      </c>
      <c r="BQ46" s="1496"/>
      <c r="BR46" s="1496"/>
      <c r="BS46" s="1505"/>
      <c r="BT46" s="1499"/>
    </row>
    <row r="47" spans="1:72" s="182" customFormat="1" ht="183.75" customHeight="1" x14ac:dyDescent="0.2">
      <c r="A47" s="1502"/>
      <c r="B47" s="1502"/>
      <c r="C47" s="1502"/>
      <c r="D47" s="1517"/>
      <c r="E47" s="1518"/>
      <c r="F47" s="1519"/>
      <c r="G47" s="422" t="s">
        <v>527</v>
      </c>
      <c r="H47" s="422">
        <v>5</v>
      </c>
      <c r="I47" s="1488" t="s">
        <v>740</v>
      </c>
      <c r="J47" s="1488"/>
      <c r="K47" s="1488"/>
      <c r="L47" s="1517"/>
      <c r="M47" s="1518"/>
      <c r="N47" s="1519"/>
      <c r="O47" s="1502"/>
      <c r="P47" s="1502"/>
      <c r="Q47" s="1502"/>
      <c r="R47" s="1502"/>
      <c r="S47" s="409">
        <v>3</v>
      </c>
      <c r="T47" s="1499"/>
      <c r="U47" s="425">
        <v>4</v>
      </c>
      <c r="V47" s="1499"/>
      <c r="W47" s="425">
        <v>3</v>
      </c>
      <c r="X47" s="1499"/>
      <c r="Y47" s="425">
        <v>3</v>
      </c>
      <c r="Z47" s="1499"/>
      <c r="AA47" s="409"/>
      <c r="AB47" s="1499"/>
      <c r="AC47" s="409"/>
      <c r="AD47" s="1499"/>
      <c r="AE47" s="409"/>
      <c r="AF47" s="1499"/>
      <c r="AG47" s="409"/>
      <c r="AH47" s="1499"/>
      <c r="AI47" s="409"/>
      <c r="AJ47" s="1499"/>
      <c r="AK47" s="409"/>
      <c r="AL47" s="1499"/>
      <c r="AM47" s="409"/>
      <c r="AN47" s="1499"/>
      <c r="AO47" s="409"/>
      <c r="AP47" s="1499"/>
      <c r="AQ47" s="409"/>
      <c r="AR47" s="1499"/>
      <c r="AS47" s="409"/>
      <c r="AT47" s="1499"/>
      <c r="AU47" s="409"/>
      <c r="AV47" s="1499"/>
      <c r="AW47" s="409"/>
      <c r="AX47" s="1499"/>
      <c r="AY47" s="409"/>
      <c r="AZ47" s="1499"/>
      <c r="BA47" s="409"/>
      <c r="BB47" s="1499"/>
      <c r="BC47" s="410">
        <f t="shared" si="3"/>
        <v>3.25</v>
      </c>
      <c r="BD47" s="1496"/>
      <c r="BE47" s="1499"/>
      <c r="BF47" s="410">
        <f t="shared" si="4"/>
        <v>3.5</v>
      </c>
      <c r="BG47" s="1505"/>
      <c r="BH47" s="1488" t="s">
        <v>2181</v>
      </c>
      <c r="BI47" s="1488"/>
      <c r="BJ47" s="1488"/>
      <c r="BK47" s="422" t="s">
        <v>2182</v>
      </c>
      <c r="BL47" s="408" t="s">
        <v>504</v>
      </c>
      <c r="BM47" s="408" t="s">
        <v>509</v>
      </c>
      <c r="BN47" s="408" t="s">
        <v>517</v>
      </c>
      <c r="BO47" s="410">
        <f t="shared" si="5"/>
        <v>1.25</v>
      </c>
      <c r="BP47" s="410">
        <f t="shared" si="6"/>
        <v>3.5</v>
      </c>
      <c r="BQ47" s="1496"/>
      <c r="BR47" s="1496"/>
      <c r="BS47" s="1505"/>
      <c r="BT47" s="1499"/>
    </row>
    <row r="48" spans="1:72" s="182" customFormat="1" ht="57.75" customHeight="1" x14ac:dyDescent="0.2">
      <c r="A48" s="1502"/>
      <c r="B48" s="1502"/>
      <c r="C48" s="1502"/>
      <c r="D48" s="1517"/>
      <c r="E48" s="1518"/>
      <c r="F48" s="1519"/>
      <c r="G48" s="422" t="s">
        <v>741</v>
      </c>
      <c r="H48" s="422">
        <v>6</v>
      </c>
      <c r="I48" s="1489" t="s">
        <v>742</v>
      </c>
      <c r="J48" s="1490"/>
      <c r="K48" s="1491"/>
      <c r="L48" s="1517"/>
      <c r="M48" s="1518"/>
      <c r="N48" s="1519"/>
      <c r="O48" s="1502"/>
      <c r="P48" s="1502"/>
      <c r="Q48" s="1502"/>
      <c r="R48" s="1502"/>
      <c r="S48" s="409">
        <v>4</v>
      </c>
      <c r="T48" s="1499"/>
      <c r="U48" s="425">
        <v>3</v>
      </c>
      <c r="V48" s="1499"/>
      <c r="W48" s="425">
        <v>3</v>
      </c>
      <c r="X48" s="1499"/>
      <c r="Y48" s="425">
        <v>3</v>
      </c>
      <c r="Z48" s="1499"/>
      <c r="AA48" s="409"/>
      <c r="AB48" s="1499"/>
      <c r="AC48" s="409"/>
      <c r="AD48" s="1499"/>
      <c r="AE48" s="409"/>
      <c r="AF48" s="1499"/>
      <c r="AG48" s="409"/>
      <c r="AH48" s="1499"/>
      <c r="AI48" s="409"/>
      <c r="AJ48" s="1499"/>
      <c r="AK48" s="409"/>
      <c r="AL48" s="1499"/>
      <c r="AM48" s="409"/>
      <c r="AN48" s="1499"/>
      <c r="AO48" s="409"/>
      <c r="AP48" s="1499"/>
      <c r="AQ48" s="409"/>
      <c r="AR48" s="1499"/>
      <c r="AS48" s="409"/>
      <c r="AT48" s="1499"/>
      <c r="AU48" s="409"/>
      <c r="AV48" s="1499"/>
      <c r="AW48" s="409"/>
      <c r="AX48" s="1499"/>
      <c r="AY48" s="409"/>
      <c r="AZ48" s="1499"/>
      <c r="BA48" s="409"/>
      <c r="BB48" s="1499"/>
      <c r="BC48" s="410">
        <f t="shared" si="3"/>
        <v>3.25</v>
      </c>
      <c r="BD48" s="1496"/>
      <c r="BE48" s="1499"/>
      <c r="BF48" s="410">
        <f t="shared" si="4"/>
        <v>3.5</v>
      </c>
      <c r="BG48" s="1505"/>
      <c r="BH48" s="1488" t="s">
        <v>2183</v>
      </c>
      <c r="BI48" s="1488"/>
      <c r="BJ48" s="1488"/>
      <c r="BK48" s="422" t="s">
        <v>743</v>
      </c>
      <c r="BL48" s="408" t="s">
        <v>515</v>
      </c>
      <c r="BM48" s="408" t="s">
        <v>502</v>
      </c>
      <c r="BN48" s="408" t="s">
        <v>517</v>
      </c>
      <c r="BO48" s="410">
        <f t="shared" si="5"/>
        <v>2.25</v>
      </c>
      <c r="BP48" s="410">
        <f t="shared" si="6"/>
        <v>3.5</v>
      </c>
      <c r="BQ48" s="1496"/>
      <c r="BR48" s="1496"/>
      <c r="BS48" s="1505"/>
      <c r="BT48" s="1499"/>
    </row>
    <row r="49" spans="1:72" s="182" customFormat="1" ht="101.25" customHeight="1" x14ac:dyDescent="0.2">
      <c r="A49" s="1502"/>
      <c r="B49" s="1502"/>
      <c r="C49" s="1502"/>
      <c r="D49" s="1517"/>
      <c r="E49" s="1518"/>
      <c r="F49" s="1519"/>
      <c r="G49" s="422" t="s">
        <v>744</v>
      </c>
      <c r="H49" s="422">
        <v>7</v>
      </c>
      <c r="I49" s="1489" t="s">
        <v>2184</v>
      </c>
      <c r="J49" s="1490"/>
      <c r="K49" s="1491"/>
      <c r="L49" s="1517"/>
      <c r="M49" s="1518"/>
      <c r="N49" s="1519"/>
      <c r="O49" s="1502"/>
      <c r="P49" s="1502"/>
      <c r="Q49" s="1502"/>
      <c r="R49" s="1502"/>
      <c r="S49" s="409">
        <v>3</v>
      </c>
      <c r="T49" s="1499"/>
      <c r="U49" s="425">
        <v>2</v>
      </c>
      <c r="V49" s="1499"/>
      <c r="W49" s="425">
        <v>3</v>
      </c>
      <c r="X49" s="1499"/>
      <c r="Y49" s="425">
        <v>3</v>
      </c>
      <c r="Z49" s="1499"/>
      <c r="AA49" s="409"/>
      <c r="AB49" s="1499"/>
      <c r="AC49" s="409"/>
      <c r="AD49" s="1499"/>
      <c r="AE49" s="409"/>
      <c r="AF49" s="1499"/>
      <c r="AG49" s="409"/>
      <c r="AH49" s="1499"/>
      <c r="AI49" s="409"/>
      <c r="AJ49" s="1499"/>
      <c r="AK49" s="409"/>
      <c r="AL49" s="1499"/>
      <c r="AM49" s="409"/>
      <c r="AN49" s="1499"/>
      <c r="AO49" s="409"/>
      <c r="AP49" s="1499"/>
      <c r="AQ49" s="409"/>
      <c r="AR49" s="1499"/>
      <c r="AS49" s="409"/>
      <c r="AT49" s="1499"/>
      <c r="AU49" s="409"/>
      <c r="AV49" s="1499"/>
      <c r="AW49" s="409"/>
      <c r="AX49" s="1499"/>
      <c r="AY49" s="409"/>
      <c r="AZ49" s="1499"/>
      <c r="BA49" s="409"/>
      <c r="BB49" s="1499"/>
      <c r="BC49" s="410">
        <f t="shared" si="3"/>
        <v>2.75</v>
      </c>
      <c r="BD49" s="1496"/>
      <c r="BE49" s="1499"/>
      <c r="BF49" s="410">
        <f t="shared" si="4"/>
        <v>3.5</v>
      </c>
      <c r="BG49" s="1505"/>
      <c r="BH49" s="1489" t="s">
        <v>2185</v>
      </c>
      <c r="BI49" s="1490"/>
      <c r="BJ49" s="1491"/>
      <c r="BK49" s="422" t="s">
        <v>2186</v>
      </c>
      <c r="BL49" s="408" t="s">
        <v>515</v>
      </c>
      <c r="BM49" s="408" t="s">
        <v>502</v>
      </c>
      <c r="BN49" s="408" t="s">
        <v>505</v>
      </c>
      <c r="BO49" s="410">
        <f>IF(AND(BM49="Fuerte",BC49&gt;2.9)*OR(BN49="Probabilidad",BN49="Ambos"),BC49-2,IF(AND(BM49="Fuerte",BC49&lt;3)*OR(BN49="Probabilidad",BN49="Ambos"),1,IF(AND(BM49="Medio",BC49&gt;1.9)*OR(BN49="Probabilidad",BN49="Ambos"),BC49-1,IF(AND(BM49="Medio",BC49&lt;2)*OR(BN49="Probabilidad",BN49="Ambos"),1,BC49))))</f>
        <v>1.75</v>
      </c>
      <c r="BP49" s="410">
        <f>IF(AND(BM49="Fuerte",BF49&gt;2.9)*OR(BN49="Impacto",BN49="Ambos"),BF49-2,IF(AND(BM49="Fuerte",BF49&lt;3)*OR(BN49="Impacto",BN49="Ambos"),1,IF(AND(BM49="Medio",BF49&gt;1.9)*OR(BN49="Impacto",BN49="Ambos"),BF49-1,IF(AND(BM49="Medio",BF49&lt;2)*OR(BN49="Impacto",BN49="Ambos"),1,BF49))))</f>
        <v>2.5</v>
      </c>
      <c r="BQ49" s="1496"/>
      <c r="BR49" s="1496"/>
      <c r="BS49" s="1505"/>
      <c r="BT49" s="1499"/>
    </row>
    <row r="50" spans="1:72" s="182" customFormat="1" ht="105.75" customHeight="1" x14ac:dyDescent="0.2">
      <c r="A50" s="1503"/>
      <c r="B50" s="1503"/>
      <c r="C50" s="1503"/>
      <c r="D50" s="1520"/>
      <c r="E50" s="1521"/>
      <c r="F50" s="1522"/>
      <c r="G50" s="422" t="s">
        <v>745</v>
      </c>
      <c r="H50" s="422">
        <v>8</v>
      </c>
      <c r="I50" s="1488" t="s">
        <v>746</v>
      </c>
      <c r="J50" s="1488"/>
      <c r="K50" s="1488"/>
      <c r="L50" s="1520"/>
      <c r="M50" s="1521"/>
      <c r="N50" s="1522"/>
      <c r="O50" s="1503"/>
      <c r="P50" s="1503"/>
      <c r="Q50" s="1503"/>
      <c r="R50" s="1503"/>
      <c r="S50" s="409">
        <v>2</v>
      </c>
      <c r="T50" s="1500"/>
      <c r="U50" s="409">
        <v>2</v>
      </c>
      <c r="V50" s="1500"/>
      <c r="W50" s="409">
        <v>2</v>
      </c>
      <c r="X50" s="1500"/>
      <c r="Y50" s="409">
        <v>3</v>
      </c>
      <c r="Z50" s="1500"/>
      <c r="AA50" s="409"/>
      <c r="AB50" s="1500"/>
      <c r="AC50" s="409"/>
      <c r="AD50" s="1500"/>
      <c r="AE50" s="409"/>
      <c r="AF50" s="1500"/>
      <c r="AG50" s="409"/>
      <c r="AH50" s="1500"/>
      <c r="AI50" s="409"/>
      <c r="AJ50" s="1500"/>
      <c r="AK50" s="409"/>
      <c r="AL50" s="1500"/>
      <c r="AM50" s="409"/>
      <c r="AN50" s="1500"/>
      <c r="AO50" s="409"/>
      <c r="AP50" s="1500"/>
      <c r="AQ50" s="409"/>
      <c r="AR50" s="1500"/>
      <c r="AS50" s="409"/>
      <c r="AT50" s="1500"/>
      <c r="AU50" s="409"/>
      <c r="AV50" s="1500"/>
      <c r="AW50" s="409"/>
      <c r="AX50" s="1500"/>
      <c r="AY50" s="409"/>
      <c r="AZ50" s="1500"/>
      <c r="BA50" s="409"/>
      <c r="BB50" s="1500"/>
      <c r="BC50" s="410">
        <f t="shared" si="3"/>
        <v>2.25</v>
      </c>
      <c r="BD50" s="1497"/>
      <c r="BE50" s="1500"/>
      <c r="BF50" s="410">
        <f t="shared" si="4"/>
        <v>3.5</v>
      </c>
      <c r="BG50" s="1506"/>
      <c r="BH50" s="1489" t="s">
        <v>2187</v>
      </c>
      <c r="BI50" s="1490"/>
      <c r="BJ50" s="1491"/>
      <c r="BK50" s="422" t="s">
        <v>2188</v>
      </c>
      <c r="BL50" s="408" t="s">
        <v>501</v>
      </c>
      <c r="BM50" s="408" t="s">
        <v>502</v>
      </c>
      <c r="BN50" s="408" t="s">
        <v>505</v>
      </c>
      <c r="BO50" s="410">
        <f>IF(AND(BM50="Fuerte",BC50&gt;2.9)*OR(BN50="Probabilidad",BN50="Ambos"),BC50-2,IF(AND(BM50="Fuerte",BC50&lt;3)*OR(BN50="Probabilidad",BN50="Ambos"),1,IF(AND(BM50="Medio",BC50&gt;1.9)*OR(BN50="Probabilidad",BN50="Ambos"),BC50-1,IF(AND(BM50="Medio",BC50&lt;2)*OR(BN50="Probabilidad",BN50="Ambos"),1,BC50))))</f>
        <v>1.25</v>
      </c>
      <c r="BP50" s="410">
        <f>IF(AND(BM50="Fuerte",BF50&gt;2.9)*OR(BN50="Impacto",BN50="Ambos"),BF50-2,IF(AND(BM50="Fuerte",BF50&lt;3)*OR(BN50="Impacto",BN50="Ambos"),1,IF(AND(BM50="Medio",BF50&gt;1.9)*OR(BN50="Impacto",BN50="Ambos"),BF50-1,IF(AND(BM50="Medio",BF50&lt;2)*OR(BN50="Impacto",BN50="Ambos"),1,BF50))))</f>
        <v>2.5</v>
      </c>
      <c r="BQ50" s="1497"/>
      <c r="BR50" s="1497"/>
      <c r="BS50" s="1506"/>
      <c r="BT50" s="1500"/>
    </row>
    <row r="51" spans="1:72" s="24" customFormat="1" ht="39.75" hidden="1" customHeight="1" x14ac:dyDescent="0.2">
      <c r="A51" s="831"/>
      <c r="B51" s="831"/>
      <c r="C51" s="831"/>
      <c r="D51" s="831"/>
      <c r="E51" s="831"/>
      <c r="F51" s="831"/>
      <c r="G51" s="315"/>
      <c r="H51" s="315">
        <v>1</v>
      </c>
      <c r="I51" s="857"/>
      <c r="J51" s="857"/>
      <c r="K51" s="857"/>
      <c r="L51" s="831"/>
      <c r="M51" s="831"/>
      <c r="N51" s="831"/>
      <c r="O51" s="831"/>
      <c r="P51" s="831"/>
      <c r="Q51" s="831"/>
      <c r="R51" s="831"/>
      <c r="S51" s="316"/>
      <c r="T51" s="846"/>
      <c r="U51" s="316"/>
      <c r="V51" s="846"/>
      <c r="W51" s="316"/>
      <c r="X51" s="846"/>
      <c r="Y51" s="316"/>
      <c r="Z51" s="846"/>
      <c r="AA51" s="316"/>
      <c r="AB51" s="846"/>
      <c r="AC51" s="316"/>
      <c r="AD51" s="846"/>
      <c r="AE51" s="316"/>
      <c r="AF51" s="846"/>
      <c r="AG51" s="316"/>
      <c r="AH51" s="846"/>
      <c r="AI51" s="316"/>
      <c r="AJ51" s="846"/>
      <c r="AK51" s="316"/>
      <c r="AL51" s="846"/>
      <c r="AM51" s="316"/>
      <c r="AN51" s="846"/>
      <c r="AO51" s="316"/>
      <c r="AP51" s="846"/>
      <c r="AQ51" s="316"/>
      <c r="AR51" s="846"/>
      <c r="AS51" s="316"/>
      <c r="AT51" s="846"/>
      <c r="AU51" s="316"/>
      <c r="AV51" s="846"/>
      <c r="AW51" s="316"/>
      <c r="AX51" s="846"/>
      <c r="AY51" s="316"/>
      <c r="AZ51" s="846"/>
      <c r="BA51" s="316"/>
      <c r="BB51" s="846"/>
      <c r="BC51" s="319" t="e">
        <f t="shared" si="3"/>
        <v>#DIV/0!</v>
      </c>
      <c r="BD51" s="858" t="e">
        <f>SUM((BC51*(BC51/SUM(BC51:BC56))),(BC52*(BC52/SUM(BC51:BC56))),(BC53*(BC53/SUM(BC51:BC56))),(BC54*(BC54/SUM(BC51:BC56))),(BC55*(BC55/SUM(BC51:BC56))),(BC56*(BC56/SUM(BC51:BC56))))</f>
        <v>#DIV/0!</v>
      </c>
      <c r="BE51" s="858" t="e">
        <f>AVERAGE(T51,V51,X51,Z51,AB51,AD51,AF51,AH51,AJ51,AL51,AN51,AP51,AR51,AT51,AV51,AX51,AZ51,BB51)</f>
        <v>#DIV/0!</v>
      </c>
      <c r="BF51" s="319" t="e">
        <f>IF(BE51=0,BF7,BE51)</f>
        <v>#DIV/0!</v>
      </c>
      <c r="BG51" s="860" t="e">
        <f>BD51*BE51</f>
        <v>#DIV/0!</v>
      </c>
      <c r="BH51" s="857"/>
      <c r="BI51" s="857"/>
      <c r="BJ51" s="857"/>
      <c r="BK51" s="315"/>
      <c r="BL51" s="315"/>
      <c r="BM51" s="315"/>
      <c r="BN51" s="315"/>
      <c r="BO51" s="319" t="e">
        <f t="shared" si="1"/>
        <v>#DIV/0!</v>
      </c>
      <c r="BP51" s="319" t="e">
        <f t="shared" si="2"/>
        <v>#DIV/0!</v>
      </c>
      <c r="BQ51" s="858" t="e">
        <f>SUM((BO51*(BO51/SUM(BO51:BO56))),(BO52*(BO52/SUM(BO51:BO56))),(BO53*(BO53/SUM(BO51:BO56))),(BO54*(BO54/SUM(BO51:BO56))),(BO55*(BO55/SUM(BO51:BO56))),(BO56*(BO56/SUM(BO51:BO56))))</f>
        <v>#DIV/0!</v>
      </c>
      <c r="BR51" s="858" t="e">
        <f>SUM((BP51*(BP51/SUM(BP51:BP56))),(BP52*(BP52/SUM(BP51:BP56))),(BP53*(BP53/SUM(BP51:BP56))),(BP54*(BP54/SUM(BP51:BP56))),(BP55*(BP55/SUM(BP51:BP56))),(BP56*(BP56/SUM(BP51:BP56))))</f>
        <v>#DIV/0!</v>
      </c>
      <c r="BS51" s="860" t="e">
        <f>BQ51*BR51</f>
        <v>#DIV/0!</v>
      </c>
      <c r="BT51" s="860" t="e">
        <f>INDEX([7]Listas!E$20:I$24,MATCH(BQ51,[7]Listas!D$20:D$24,1),MATCH(BR51,[7]Listas!E$19:I$19,1))</f>
        <v>#DIV/0!</v>
      </c>
    </row>
    <row r="52" spans="1:72" s="24" customFormat="1" ht="39.75" hidden="1" customHeight="1" x14ac:dyDescent="0.2">
      <c r="A52" s="831"/>
      <c r="B52" s="831"/>
      <c r="C52" s="831"/>
      <c r="D52" s="831"/>
      <c r="E52" s="831"/>
      <c r="F52" s="831"/>
      <c r="G52" s="315"/>
      <c r="H52" s="315">
        <v>2</v>
      </c>
      <c r="I52" s="857"/>
      <c r="J52" s="857"/>
      <c r="K52" s="857"/>
      <c r="L52" s="831"/>
      <c r="M52" s="831"/>
      <c r="N52" s="831"/>
      <c r="O52" s="831"/>
      <c r="P52" s="831"/>
      <c r="Q52" s="831"/>
      <c r="R52" s="831"/>
      <c r="S52" s="316"/>
      <c r="T52" s="846"/>
      <c r="U52" s="316"/>
      <c r="V52" s="846"/>
      <c r="W52" s="316"/>
      <c r="X52" s="846"/>
      <c r="Y52" s="316"/>
      <c r="Z52" s="846"/>
      <c r="AA52" s="316"/>
      <c r="AB52" s="846"/>
      <c r="AC52" s="316"/>
      <c r="AD52" s="846"/>
      <c r="AE52" s="316"/>
      <c r="AF52" s="846"/>
      <c r="AG52" s="316"/>
      <c r="AH52" s="846"/>
      <c r="AI52" s="316"/>
      <c r="AJ52" s="846"/>
      <c r="AK52" s="316"/>
      <c r="AL52" s="846"/>
      <c r="AM52" s="316"/>
      <c r="AN52" s="846"/>
      <c r="AO52" s="316"/>
      <c r="AP52" s="846"/>
      <c r="AQ52" s="316"/>
      <c r="AR52" s="846"/>
      <c r="AS52" s="316"/>
      <c r="AT52" s="846"/>
      <c r="AU52" s="316"/>
      <c r="AV52" s="846"/>
      <c r="AW52" s="316"/>
      <c r="AX52" s="846"/>
      <c r="AY52" s="316"/>
      <c r="AZ52" s="846"/>
      <c r="BA52" s="316"/>
      <c r="BB52" s="846"/>
      <c r="BC52" s="319" t="e">
        <f t="shared" si="3"/>
        <v>#DIV/0!</v>
      </c>
      <c r="BD52" s="858"/>
      <c r="BE52" s="858"/>
      <c r="BF52" s="319" t="e">
        <f>IF(BE52=0,BF51,BE52)</f>
        <v>#DIV/0!</v>
      </c>
      <c r="BG52" s="860">
        <f t="shared" si="0"/>
        <v>0</v>
      </c>
      <c r="BH52" s="857"/>
      <c r="BI52" s="857"/>
      <c r="BJ52" s="857"/>
      <c r="BK52" s="315"/>
      <c r="BL52" s="315"/>
      <c r="BM52" s="315"/>
      <c r="BN52" s="315"/>
      <c r="BO52" s="319" t="e">
        <f t="shared" si="1"/>
        <v>#DIV/0!</v>
      </c>
      <c r="BP52" s="319" t="e">
        <f t="shared" si="2"/>
        <v>#DIV/0!</v>
      </c>
      <c r="BQ52" s="858"/>
      <c r="BR52" s="858"/>
      <c r="BS52" s="860"/>
      <c r="BT52" s="860" t="e">
        <f>INDEX([7]Listas!E$20:I$24,MATCH(BQ52,[7]Listas!D$20:D$24,1),MATCH(BR52,[7]Listas!E$19:I$19,1))</f>
        <v>#N/A</v>
      </c>
    </row>
    <row r="53" spans="1:72" s="24" customFormat="1" ht="39.75" hidden="1" customHeight="1" x14ac:dyDescent="0.2">
      <c r="A53" s="831"/>
      <c r="B53" s="831"/>
      <c r="C53" s="831"/>
      <c r="D53" s="831"/>
      <c r="E53" s="831"/>
      <c r="F53" s="831"/>
      <c r="G53" s="315"/>
      <c r="H53" s="315">
        <v>3</v>
      </c>
      <c r="I53" s="857"/>
      <c r="J53" s="857"/>
      <c r="K53" s="857"/>
      <c r="L53" s="831"/>
      <c r="M53" s="831"/>
      <c r="N53" s="831"/>
      <c r="O53" s="831"/>
      <c r="P53" s="831"/>
      <c r="Q53" s="831"/>
      <c r="R53" s="831"/>
      <c r="S53" s="316"/>
      <c r="T53" s="846"/>
      <c r="U53" s="316"/>
      <c r="V53" s="846"/>
      <c r="W53" s="316"/>
      <c r="X53" s="846"/>
      <c r="Y53" s="316"/>
      <c r="Z53" s="846"/>
      <c r="AA53" s="316"/>
      <c r="AB53" s="846"/>
      <c r="AC53" s="316"/>
      <c r="AD53" s="846"/>
      <c r="AE53" s="316"/>
      <c r="AF53" s="846"/>
      <c r="AG53" s="316"/>
      <c r="AH53" s="846"/>
      <c r="AI53" s="316"/>
      <c r="AJ53" s="846"/>
      <c r="AK53" s="316"/>
      <c r="AL53" s="846"/>
      <c r="AM53" s="316"/>
      <c r="AN53" s="846"/>
      <c r="AO53" s="316"/>
      <c r="AP53" s="846"/>
      <c r="AQ53" s="316"/>
      <c r="AR53" s="846"/>
      <c r="AS53" s="316"/>
      <c r="AT53" s="846"/>
      <c r="AU53" s="316"/>
      <c r="AV53" s="846"/>
      <c r="AW53" s="316"/>
      <c r="AX53" s="846"/>
      <c r="AY53" s="316"/>
      <c r="AZ53" s="846"/>
      <c r="BA53" s="316"/>
      <c r="BB53" s="846"/>
      <c r="BC53" s="319" t="e">
        <f t="shared" si="3"/>
        <v>#DIV/0!</v>
      </c>
      <c r="BD53" s="858"/>
      <c r="BE53" s="858"/>
      <c r="BF53" s="319" t="e">
        <f>IF(BE53=0,BF52,BE53)</f>
        <v>#DIV/0!</v>
      </c>
      <c r="BG53" s="860">
        <f t="shared" si="0"/>
        <v>0</v>
      </c>
      <c r="BH53" s="857"/>
      <c r="BI53" s="857"/>
      <c r="BJ53" s="857"/>
      <c r="BK53" s="315"/>
      <c r="BL53" s="315"/>
      <c r="BM53" s="315"/>
      <c r="BN53" s="315"/>
      <c r="BO53" s="319" t="e">
        <f t="shared" si="1"/>
        <v>#DIV/0!</v>
      </c>
      <c r="BP53" s="319" t="e">
        <f t="shared" si="2"/>
        <v>#DIV/0!</v>
      </c>
      <c r="BQ53" s="858"/>
      <c r="BR53" s="858"/>
      <c r="BS53" s="860"/>
      <c r="BT53" s="860" t="e">
        <f>INDEX([7]Listas!E$20:I$24,MATCH(BQ53,[7]Listas!D$20:D$24,1),MATCH(BR53,[7]Listas!E$19:I$19,1))</f>
        <v>#N/A</v>
      </c>
    </row>
    <row r="54" spans="1:72" s="24" customFormat="1" ht="39.75" hidden="1" customHeight="1" x14ac:dyDescent="0.2">
      <c r="A54" s="831"/>
      <c r="B54" s="831"/>
      <c r="C54" s="831"/>
      <c r="D54" s="831"/>
      <c r="E54" s="831"/>
      <c r="F54" s="831"/>
      <c r="G54" s="315"/>
      <c r="H54" s="315">
        <v>4</v>
      </c>
      <c r="I54" s="857"/>
      <c r="J54" s="857"/>
      <c r="K54" s="857"/>
      <c r="L54" s="831"/>
      <c r="M54" s="831"/>
      <c r="N54" s="831"/>
      <c r="O54" s="831"/>
      <c r="P54" s="831"/>
      <c r="Q54" s="831"/>
      <c r="R54" s="831"/>
      <c r="S54" s="316"/>
      <c r="T54" s="846"/>
      <c r="U54" s="316"/>
      <c r="V54" s="846"/>
      <c r="W54" s="316"/>
      <c r="X54" s="846"/>
      <c r="Y54" s="316"/>
      <c r="Z54" s="846"/>
      <c r="AA54" s="316"/>
      <c r="AB54" s="846"/>
      <c r="AC54" s="316"/>
      <c r="AD54" s="846"/>
      <c r="AE54" s="316"/>
      <c r="AF54" s="846"/>
      <c r="AG54" s="316"/>
      <c r="AH54" s="846"/>
      <c r="AI54" s="316"/>
      <c r="AJ54" s="846"/>
      <c r="AK54" s="316"/>
      <c r="AL54" s="846"/>
      <c r="AM54" s="316"/>
      <c r="AN54" s="846"/>
      <c r="AO54" s="316"/>
      <c r="AP54" s="846"/>
      <c r="AQ54" s="316"/>
      <c r="AR54" s="846"/>
      <c r="AS54" s="316"/>
      <c r="AT54" s="846"/>
      <c r="AU54" s="316"/>
      <c r="AV54" s="846"/>
      <c r="AW54" s="316"/>
      <c r="AX54" s="846"/>
      <c r="AY54" s="316"/>
      <c r="AZ54" s="846"/>
      <c r="BA54" s="316"/>
      <c r="BB54" s="846"/>
      <c r="BC54" s="319" t="e">
        <f t="shared" si="3"/>
        <v>#DIV/0!</v>
      </c>
      <c r="BD54" s="858"/>
      <c r="BE54" s="858"/>
      <c r="BF54" s="319" t="e">
        <f>IF(BE54=0,BF53,BE54)</f>
        <v>#DIV/0!</v>
      </c>
      <c r="BG54" s="860">
        <f t="shared" si="0"/>
        <v>0</v>
      </c>
      <c r="BH54" s="857"/>
      <c r="BI54" s="857"/>
      <c r="BJ54" s="857"/>
      <c r="BK54" s="315"/>
      <c r="BL54" s="315"/>
      <c r="BM54" s="315"/>
      <c r="BN54" s="315"/>
      <c r="BO54" s="319" t="e">
        <f t="shared" si="1"/>
        <v>#DIV/0!</v>
      </c>
      <c r="BP54" s="319" t="e">
        <f t="shared" si="2"/>
        <v>#DIV/0!</v>
      </c>
      <c r="BQ54" s="858"/>
      <c r="BR54" s="858"/>
      <c r="BS54" s="860"/>
      <c r="BT54" s="860" t="e">
        <f>INDEX([7]Listas!E$20:I$24,MATCH(BQ54,[7]Listas!D$20:D$24,1),MATCH(BR54,[7]Listas!E$19:I$19,1))</f>
        <v>#N/A</v>
      </c>
    </row>
    <row r="55" spans="1:72" s="24" customFormat="1" ht="39.75" hidden="1" customHeight="1" x14ac:dyDescent="0.2">
      <c r="A55" s="831"/>
      <c r="B55" s="831"/>
      <c r="C55" s="831"/>
      <c r="D55" s="831"/>
      <c r="E55" s="831"/>
      <c r="F55" s="831"/>
      <c r="G55" s="315"/>
      <c r="H55" s="315">
        <v>5</v>
      </c>
      <c r="I55" s="857"/>
      <c r="J55" s="857"/>
      <c r="K55" s="857"/>
      <c r="L55" s="831"/>
      <c r="M55" s="831"/>
      <c r="N55" s="831"/>
      <c r="O55" s="831"/>
      <c r="P55" s="831"/>
      <c r="Q55" s="831"/>
      <c r="R55" s="831"/>
      <c r="S55" s="316"/>
      <c r="T55" s="846"/>
      <c r="U55" s="316"/>
      <c r="V55" s="846"/>
      <c r="W55" s="316"/>
      <c r="X55" s="846"/>
      <c r="Y55" s="316"/>
      <c r="Z55" s="846"/>
      <c r="AA55" s="316"/>
      <c r="AB55" s="846"/>
      <c r="AC55" s="316"/>
      <c r="AD55" s="846"/>
      <c r="AE55" s="316"/>
      <c r="AF55" s="846"/>
      <c r="AG55" s="316"/>
      <c r="AH55" s="846"/>
      <c r="AI55" s="316"/>
      <c r="AJ55" s="846"/>
      <c r="AK55" s="316"/>
      <c r="AL55" s="846"/>
      <c r="AM55" s="316"/>
      <c r="AN55" s="846"/>
      <c r="AO55" s="316"/>
      <c r="AP55" s="846"/>
      <c r="AQ55" s="316"/>
      <c r="AR55" s="846"/>
      <c r="AS55" s="316"/>
      <c r="AT55" s="846"/>
      <c r="AU55" s="316"/>
      <c r="AV55" s="846"/>
      <c r="AW55" s="316"/>
      <c r="AX55" s="846"/>
      <c r="AY55" s="316"/>
      <c r="AZ55" s="846"/>
      <c r="BA55" s="316"/>
      <c r="BB55" s="846"/>
      <c r="BC55" s="319" t="e">
        <f t="shared" si="3"/>
        <v>#DIV/0!</v>
      </c>
      <c r="BD55" s="858"/>
      <c r="BE55" s="858"/>
      <c r="BF55" s="319" t="e">
        <f>IF(BE55=0,BF54,BE55)</f>
        <v>#DIV/0!</v>
      </c>
      <c r="BG55" s="860">
        <f t="shared" si="0"/>
        <v>0</v>
      </c>
      <c r="BH55" s="857"/>
      <c r="BI55" s="857"/>
      <c r="BJ55" s="857"/>
      <c r="BK55" s="315"/>
      <c r="BL55" s="315"/>
      <c r="BM55" s="315"/>
      <c r="BN55" s="315"/>
      <c r="BO55" s="319" t="e">
        <f t="shared" si="1"/>
        <v>#DIV/0!</v>
      </c>
      <c r="BP55" s="319" t="e">
        <f t="shared" si="2"/>
        <v>#DIV/0!</v>
      </c>
      <c r="BQ55" s="858"/>
      <c r="BR55" s="858"/>
      <c r="BS55" s="860"/>
      <c r="BT55" s="860" t="e">
        <f>INDEX([7]Listas!E$20:I$24,MATCH(BQ55,[7]Listas!D$20:D$24,1),MATCH(BR55,[7]Listas!E$19:I$19,1))</f>
        <v>#N/A</v>
      </c>
    </row>
    <row r="56" spans="1:72" s="24" customFormat="1" ht="39.75" hidden="1" customHeight="1" x14ac:dyDescent="0.2">
      <c r="A56" s="831"/>
      <c r="B56" s="831"/>
      <c r="C56" s="831"/>
      <c r="D56" s="831"/>
      <c r="E56" s="831"/>
      <c r="F56" s="831"/>
      <c r="G56" s="315"/>
      <c r="H56" s="315">
        <v>6</v>
      </c>
      <c r="I56" s="857"/>
      <c r="J56" s="857"/>
      <c r="K56" s="857"/>
      <c r="L56" s="831"/>
      <c r="M56" s="831"/>
      <c r="N56" s="831"/>
      <c r="O56" s="831"/>
      <c r="P56" s="831"/>
      <c r="Q56" s="831"/>
      <c r="R56" s="831"/>
      <c r="S56" s="316"/>
      <c r="T56" s="846"/>
      <c r="U56" s="316"/>
      <c r="V56" s="846"/>
      <c r="W56" s="316"/>
      <c r="X56" s="846"/>
      <c r="Y56" s="316"/>
      <c r="Z56" s="846"/>
      <c r="AA56" s="316"/>
      <c r="AB56" s="846"/>
      <c r="AC56" s="316"/>
      <c r="AD56" s="846"/>
      <c r="AE56" s="316"/>
      <c r="AF56" s="846"/>
      <c r="AG56" s="316"/>
      <c r="AH56" s="846"/>
      <c r="AI56" s="316"/>
      <c r="AJ56" s="846"/>
      <c r="AK56" s="316"/>
      <c r="AL56" s="846"/>
      <c r="AM56" s="316"/>
      <c r="AN56" s="846"/>
      <c r="AO56" s="316"/>
      <c r="AP56" s="846"/>
      <c r="AQ56" s="316"/>
      <c r="AR56" s="846"/>
      <c r="AS56" s="316"/>
      <c r="AT56" s="846"/>
      <c r="AU56" s="316"/>
      <c r="AV56" s="846"/>
      <c r="AW56" s="316"/>
      <c r="AX56" s="846"/>
      <c r="AY56" s="316"/>
      <c r="AZ56" s="846"/>
      <c r="BA56" s="316"/>
      <c r="BB56" s="846"/>
      <c r="BC56" s="319" t="e">
        <f t="shared" si="3"/>
        <v>#DIV/0!</v>
      </c>
      <c r="BD56" s="858"/>
      <c r="BE56" s="858"/>
      <c r="BF56" s="319" t="e">
        <f>IF(BE56=0,BF55,BE56)</f>
        <v>#DIV/0!</v>
      </c>
      <c r="BG56" s="860">
        <f t="shared" si="0"/>
        <v>0</v>
      </c>
      <c r="BH56" s="857"/>
      <c r="BI56" s="857"/>
      <c r="BJ56" s="857"/>
      <c r="BK56" s="315"/>
      <c r="BL56" s="315"/>
      <c r="BM56" s="315"/>
      <c r="BN56" s="315"/>
      <c r="BO56" s="319" t="e">
        <f t="shared" si="1"/>
        <v>#DIV/0!</v>
      </c>
      <c r="BP56" s="319" t="e">
        <f t="shared" si="2"/>
        <v>#DIV/0!</v>
      </c>
      <c r="BQ56" s="858"/>
      <c r="BR56" s="858"/>
      <c r="BS56" s="860"/>
      <c r="BT56" s="860" t="e">
        <f>INDEX([7]Listas!E$20:I$24,MATCH(BQ56,[7]Listas!D$20:D$24,1),MATCH(BR56,[7]Listas!E$19:I$19,1))</f>
        <v>#N/A</v>
      </c>
    </row>
    <row r="57" spans="1:72" s="24" customFormat="1" ht="39.75" hidden="1" customHeight="1" x14ac:dyDescent="0.2">
      <c r="A57" s="831"/>
      <c r="B57" s="831"/>
      <c r="C57" s="831"/>
      <c r="D57" s="831"/>
      <c r="E57" s="831"/>
      <c r="F57" s="831"/>
      <c r="G57" s="315"/>
      <c r="H57" s="315">
        <v>1</v>
      </c>
      <c r="I57" s="857"/>
      <c r="J57" s="857"/>
      <c r="K57" s="857"/>
      <c r="L57" s="831"/>
      <c r="M57" s="831"/>
      <c r="N57" s="831"/>
      <c r="O57" s="831"/>
      <c r="P57" s="831"/>
      <c r="Q57" s="831"/>
      <c r="R57" s="831"/>
      <c r="S57" s="316"/>
      <c r="T57" s="846"/>
      <c r="U57" s="316"/>
      <c r="V57" s="846"/>
      <c r="W57" s="316"/>
      <c r="X57" s="846"/>
      <c r="Y57" s="316"/>
      <c r="Z57" s="846"/>
      <c r="AA57" s="316"/>
      <c r="AB57" s="846"/>
      <c r="AC57" s="316"/>
      <c r="AD57" s="846"/>
      <c r="AE57" s="316"/>
      <c r="AF57" s="846"/>
      <c r="AG57" s="316"/>
      <c r="AH57" s="846"/>
      <c r="AI57" s="316"/>
      <c r="AJ57" s="846"/>
      <c r="AK57" s="316"/>
      <c r="AL57" s="846"/>
      <c r="AM57" s="316"/>
      <c r="AN57" s="846"/>
      <c r="AO57" s="316"/>
      <c r="AP57" s="846"/>
      <c r="AQ57" s="316"/>
      <c r="AR57" s="846"/>
      <c r="AS57" s="316"/>
      <c r="AT57" s="846"/>
      <c r="AU57" s="316"/>
      <c r="AV57" s="846"/>
      <c r="AW57" s="316"/>
      <c r="AX57" s="846"/>
      <c r="AY57" s="316"/>
      <c r="AZ57" s="846"/>
      <c r="BA57" s="316"/>
      <c r="BB57" s="846"/>
      <c r="BC57" s="319" t="e">
        <f t="shared" si="3"/>
        <v>#DIV/0!</v>
      </c>
      <c r="BD57" s="858" t="e">
        <f>SUM((BC57*(BC57/SUM(BC57:BC63))),(BC58*(BC58/SUM(BC57:BC63))),(BC59*(BC59/SUM(BC57:BC63))),(BC60*(BC60/SUM(BC57:BC63))),(BC61*(BC61/SUM(BC57:BC63))),(BC62*(BC62/SUM(BC57:BC63))),(BC63*(BC63/SUM(BC57:BC63))))</f>
        <v>#DIV/0!</v>
      </c>
      <c r="BE57" s="858" t="e">
        <f>AVERAGE(T57,V57,X57,Z57,AB57,AD57,AF57,AH57,AJ57,AL57,AN57,AP57,AR57,AT57,AV57,AX57,AZ57,BB57)</f>
        <v>#DIV/0!</v>
      </c>
      <c r="BF57" s="319" t="e">
        <f>IF(BE57=0,BF22,BE57)</f>
        <v>#DIV/0!</v>
      </c>
      <c r="BG57" s="860" t="e">
        <f t="shared" si="0"/>
        <v>#DIV/0!</v>
      </c>
      <c r="BH57" s="857"/>
      <c r="BI57" s="857"/>
      <c r="BJ57" s="857"/>
      <c r="BK57" s="315"/>
      <c r="BL57" s="315"/>
      <c r="BM57" s="315"/>
      <c r="BN57" s="315"/>
      <c r="BO57" s="319" t="e">
        <f t="shared" si="1"/>
        <v>#DIV/0!</v>
      </c>
      <c r="BP57" s="319" t="e">
        <f t="shared" si="2"/>
        <v>#DIV/0!</v>
      </c>
      <c r="BQ57" s="858" t="e">
        <f>SUM((BO57*(BO57/SUM(BO57:BO63))),(BO58*(BO58/SUM(BO57:BO63))),(BO59*(BO59/SUM(BO57:BO63))),(BO60*(BO60/SUM(BO57:BO63))),(BO61*(BO61/SUM(BO57:BO63))),(BO62*(BO62/SUM(BO57:BO63))),(BO63*(BO63/SUM(BO57:BO63))))</f>
        <v>#DIV/0!</v>
      </c>
      <c r="BR57" s="858" t="e">
        <f>SUM((BP57*(BP57/SUM(BP57:BP63))),(BP58*(BP58/SUM(BP57:BP63))),(BP59*(BP59/SUM(BP57:BP63))),(BP60*(BP60/SUM(BP57:BP63))),(BP61*(BP61/SUM(BP57:BP63))),(BP62*(BP62/SUM(BP57:BP63))),(BP63*(BP63/SUM(BP57:BP63))))</f>
        <v>#DIV/0!</v>
      </c>
      <c r="BS57" s="860" t="e">
        <f>BQ57*BR57</f>
        <v>#DIV/0!</v>
      </c>
      <c r="BT57" s="860" t="e">
        <f>INDEX([7]Listas!E$20:I$24,MATCH(BQ57,[7]Listas!D$20:D$24,1),MATCH(BR57,[7]Listas!E$19:I$19,1))</f>
        <v>#DIV/0!</v>
      </c>
    </row>
    <row r="58" spans="1:72" s="24" customFormat="1" ht="39.75" hidden="1" customHeight="1" x14ac:dyDescent="0.2">
      <c r="A58" s="831"/>
      <c r="B58" s="831"/>
      <c r="C58" s="831"/>
      <c r="D58" s="831"/>
      <c r="E58" s="831"/>
      <c r="F58" s="831"/>
      <c r="G58" s="315"/>
      <c r="H58" s="315">
        <v>2</v>
      </c>
      <c r="I58" s="857"/>
      <c r="J58" s="857"/>
      <c r="K58" s="857"/>
      <c r="L58" s="831"/>
      <c r="M58" s="831"/>
      <c r="N58" s="831"/>
      <c r="O58" s="831"/>
      <c r="P58" s="831"/>
      <c r="Q58" s="831"/>
      <c r="R58" s="831"/>
      <c r="S58" s="316"/>
      <c r="T58" s="846"/>
      <c r="U58" s="316"/>
      <c r="V58" s="846"/>
      <c r="W58" s="316"/>
      <c r="X58" s="846"/>
      <c r="Y58" s="316"/>
      <c r="Z58" s="846"/>
      <c r="AA58" s="316"/>
      <c r="AB58" s="846"/>
      <c r="AC58" s="316"/>
      <c r="AD58" s="846"/>
      <c r="AE58" s="316"/>
      <c r="AF58" s="846"/>
      <c r="AG58" s="316"/>
      <c r="AH58" s="846"/>
      <c r="AI58" s="316"/>
      <c r="AJ58" s="846"/>
      <c r="AK58" s="316"/>
      <c r="AL58" s="846"/>
      <c r="AM58" s="316"/>
      <c r="AN58" s="846"/>
      <c r="AO58" s="316"/>
      <c r="AP58" s="846"/>
      <c r="AQ58" s="316"/>
      <c r="AR58" s="846"/>
      <c r="AS58" s="316"/>
      <c r="AT58" s="846"/>
      <c r="AU58" s="316"/>
      <c r="AV58" s="846"/>
      <c r="AW58" s="316"/>
      <c r="AX58" s="846"/>
      <c r="AY58" s="316"/>
      <c r="AZ58" s="846"/>
      <c r="BA58" s="316"/>
      <c r="BB58" s="846"/>
      <c r="BC58" s="319" t="e">
        <f t="shared" si="3"/>
        <v>#DIV/0!</v>
      </c>
      <c r="BD58" s="858"/>
      <c r="BE58" s="858"/>
      <c r="BF58" s="319" t="e">
        <f t="shared" ref="BF58:BF63" si="7">IF(BE58=0,BF57,BE58)</f>
        <v>#DIV/0!</v>
      </c>
      <c r="BG58" s="860">
        <f t="shared" si="0"/>
        <v>0</v>
      </c>
      <c r="BH58" s="857"/>
      <c r="BI58" s="857"/>
      <c r="BJ58" s="857"/>
      <c r="BK58" s="315"/>
      <c r="BL58" s="315"/>
      <c r="BM58" s="315"/>
      <c r="BN58" s="315"/>
      <c r="BO58" s="319" t="e">
        <f t="shared" si="1"/>
        <v>#DIV/0!</v>
      </c>
      <c r="BP58" s="319" t="e">
        <f t="shared" si="2"/>
        <v>#DIV/0!</v>
      </c>
      <c r="BQ58" s="858"/>
      <c r="BR58" s="858"/>
      <c r="BS58" s="860"/>
      <c r="BT58" s="860" t="e">
        <f>INDEX([7]Listas!E$20:I$24,MATCH(BQ58,[7]Listas!D$20:D$24,1),MATCH(BR58,[7]Listas!E$19:I$19,1))</f>
        <v>#N/A</v>
      </c>
    </row>
    <row r="59" spans="1:72" s="24" customFormat="1" ht="39.75" hidden="1" customHeight="1" x14ac:dyDescent="0.2">
      <c r="A59" s="831"/>
      <c r="B59" s="831"/>
      <c r="C59" s="831"/>
      <c r="D59" s="831"/>
      <c r="E59" s="831"/>
      <c r="F59" s="831"/>
      <c r="G59" s="315"/>
      <c r="H59" s="315">
        <v>3</v>
      </c>
      <c r="I59" s="857"/>
      <c r="J59" s="857"/>
      <c r="K59" s="857"/>
      <c r="L59" s="831"/>
      <c r="M59" s="831"/>
      <c r="N59" s="831"/>
      <c r="O59" s="831"/>
      <c r="P59" s="831"/>
      <c r="Q59" s="831"/>
      <c r="R59" s="831"/>
      <c r="S59" s="316"/>
      <c r="T59" s="846"/>
      <c r="U59" s="316"/>
      <c r="V59" s="846"/>
      <c r="W59" s="316"/>
      <c r="X59" s="846"/>
      <c r="Y59" s="316"/>
      <c r="Z59" s="846"/>
      <c r="AA59" s="316"/>
      <c r="AB59" s="846"/>
      <c r="AC59" s="316"/>
      <c r="AD59" s="846"/>
      <c r="AE59" s="316"/>
      <c r="AF59" s="846"/>
      <c r="AG59" s="316"/>
      <c r="AH59" s="846"/>
      <c r="AI59" s="316"/>
      <c r="AJ59" s="846"/>
      <c r="AK59" s="316"/>
      <c r="AL59" s="846"/>
      <c r="AM59" s="316"/>
      <c r="AN59" s="846"/>
      <c r="AO59" s="316"/>
      <c r="AP59" s="846"/>
      <c r="AQ59" s="316"/>
      <c r="AR59" s="846"/>
      <c r="AS59" s="316"/>
      <c r="AT59" s="846"/>
      <c r="AU59" s="316"/>
      <c r="AV59" s="846"/>
      <c r="AW59" s="316"/>
      <c r="AX59" s="846"/>
      <c r="AY59" s="316"/>
      <c r="AZ59" s="846"/>
      <c r="BA59" s="316"/>
      <c r="BB59" s="846"/>
      <c r="BC59" s="319" t="e">
        <f t="shared" si="3"/>
        <v>#DIV/0!</v>
      </c>
      <c r="BD59" s="858"/>
      <c r="BE59" s="858"/>
      <c r="BF59" s="319" t="e">
        <f t="shared" si="7"/>
        <v>#DIV/0!</v>
      </c>
      <c r="BG59" s="860">
        <f t="shared" si="0"/>
        <v>0</v>
      </c>
      <c r="BH59" s="857"/>
      <c r="BI59" s="857"/>
      <c r="BJ59" s="857"/>
      <c r="BK59" s="315"/>
      <c r="BL59" s="315"/>
      <c r="BM59" s="315"/>
      <c r="BN59" s="315"/>
      <c r="BO59" s="319" t="e">
        <f t="shared" si="1"/>
        <v>#DIV/0!</v>
      </c>
      <c r="BP59" s="319" t="e">
        <f t="shared" si="2"/>
        <v>#DIV/0!</v>
      </c>
      <c r="BQ59" s="858"/>
      <c r="BR59" s="858"/>
      <c r="BS59" s="860"/>
      <c r="BT59" s="860" t="e">
        <f>INDEX([7]Listas!E$20:I$24,MATCH(BQ59,[7]Listas!D$20:D$24,1),MATCH(BR59,[7]Listas!E$19:I$19,1))</f>
        <v>#N/A</v>
      </c>
    </row>
    <row r="60" spans="1:72" s="24" customFormat="1" ht="39.75" hidden="1" customHeight="1" x14ac:dyDescent="0.2">
      <c r="A60" s="831"/>
      <c r="B60" s="831"/>
      <c r="C60" s="831"/>
      <c r="D60" s="831"/>
      <c r="E60" s="831"/>
      <c r="F60" s="831"/>
      <c r="G60" s="315"/>
      <c r="H60" s="315">
        <v>4</v>
      </c>
      <c r="I60" s="857"/>
      <c r="J60" s="857"/>
      <c r="K60" s="857"/>
      <c r="L60" s="831"/>
      <c r="M60" s="831"/>
      <c r="N60" s="831"/>
      <c r="O60" s="831"/>
      <c r="P60" s="831"/>
      <c r="Q60" s="831"/>
      <c r="R60" s="831"/>
      <c r="S60" s="316"/>
      <c r="T60" s="846"/>
      <c r="U60" s="316"/>
      <c r="V60" s="846"/>
      <c r="W60" s="316"/>
      <c r="X60" s="846"/>
      <c r="Y60" s="316"/>
      <c r="Z60" s="846"/>
      <c r="AA60" s="316"/>
      <c r="AB60" s="846"/>
      <c r="AC60" s="316"/>
      <c r="AD60" s="846"/>
      <c r="AE60" s="316"/>
      <c r="AF60" s="846"/>
      <c r="AG60" s="316"/>
      <c r="AH60" s="846"/>
      <c r="AI60" s="316"/>
      <c r="AJ60" s="846"/>
      <c r="AK60" s="316"/>
      <c r="AL60" s="846"/>
      <c r="AM60" s="316"/>
      <c r="AN60" s="846"/>
      <c r="AO60" s="316"/>
      <c r="AP60" s="846"/>
      <c r="AQ60" s="316"/>
      <c r="AR60" s="846"/>
      <c r="AS60" s="316"/>
      <c r="AT60" s="846"/>
      <c r="AU60" s="316"/>
      <c r="AV60" s="846"/>
      <c r="AW60" s="316"/>
      <c r="AX60" s="846"/>
      <c r="AY60" s="316"/>
      <c r="AZ60" s="846"/>
      <c r="BA60" s="316"/>
      <c r="BB60" s="846"/>
      <c r="BC60" s="319" t="e">
        <f t="shared" si="3"/>
        <v>#DIV/0!</v>
      </c>
      <c r="BD60" s="858"/>
      <c r="BE60" s="858"/>
      <c r="BF60" s="319" t="e">
        <f t="shared" si="7"/>
        <v>#DIV/0!</v>
      </c>
      <c r="BG60" s="860">
        <f t="shared" si="0"/>
        <v>0</v>
      </c>
      <c r="BH60" s="857"/>
      <c r="BI60" s="857"/>
      <c r="BJ60" s="857"/>
      <c r="BK60" s="315"/>
      <c r="BL60" s="315"/>
      <c r="BM60" s="315"/>
      <c r="BN60" s="315"/>
      <c r="BO60" s="319" t="e">
        <f t="shared" si="1"/>
        <v>#DIV/0!</v>
      </c>
      <c r="BP60" s="319" t="e">
        <f t="shared" si="2"/>
        <v>#DIV/0!</v>
      </c>
      <c r="BQ60" s="858"/>
      <c r="BR60" s="858"/>
      <c r="BS60" s="860"/>
      <c r="BT60" s="860" t="e">
        <f>INDEX([7]Listas!E$20:I$24,MATCH(BQ60,[7]Listas!D$20:D$24,1),MATCH(BR60,[7]Listas!E$19:I$19,1))</f>
        <v>#N/A</v>
      </c>
    </row>
    <row r="61" spans="1:72" s="24" customFormat="1" ht="39.75" hidden="1" customHeight="1" x14ac:dyDescent="0.2">
      <c r="A61" s="831"/>
      <c r="B61" s="831"/>
      <c r="C61" s="831"/>
      <c r="D61" s="831"/>
      <c r="E61" s="831"/>
      <c r="F61" s="831"/>
      <c r="G61" s="315"/>
      <c r="H61" s="315">
        <v>5</v>
      </c>
      <c r="I61" s="857"/>
      <c r="J61" s="857"/>
      <c r="K61" s="857"/>
      <c r="L61" s="831"/>
      <c r="M61" s="831"/>
      <c r="N61" s="831"/>
      <c r="O61" s="831"/>
      <c r="P61" s="831"/>
      <c r="Q61" s="831"/>
      <c r="R61" s="831"/>
      <c r="S61" s="316"/>
      <c r="T61" s="846"/>
      <c r="U61" s="316"/>
      <c r="V61" s="846"/>
      <c r="W61" s="316"/>
      <c r="X61" s="846"/>
      <c r="Y61" s="316"/>
      <c r="Z61" s="846"/>
      <c r="AA61" s="316"/>
      <c r="AB61" s="846"/>
      <c r="AC61" s="316"/>
      <c r="AD61" s="846"/>
      <c r="AE61" s="316"/>
      <c r="AF61" s="846"/>
      <c r="AG61" s="316"/>
      <c r="AH61" s="846"/>
      <c r="AI61" s="316"/>
      <c r="AJ61" s="846"/>
      <c r="AK61" s="316"/>
      <c r="AL61" s="846"/>
      <c r="AM61" s="316"/>
      <c r="AN61" s="846"/>
      <c r="AO61" s="316"/>
      <c r="AP61" s="846"/>
      <c r="AQ61" s="316"/>
      <c r="AR61" s="846"/>
      <c r="AS61" s="316"/>
      <c r="AT61" s="846"/>
      <c r="AU61" s="316"/>
      <c r="AV61" s="846"/>
      <c r="AW61" s="316"/>
      <c r="AX61" s="846"/>
      <c r="AY61" s="316"/>
      <c r="AZ61" s="846"/>
      <c r="BA61" s="316"/>
      <c r="BB61" s="846"/>
      <c r="BC61" s="319" t="e">
        <f t="shared" si="3"/>
        <v>#DIV/0!</v>
      </c>
      <c r="BD61" s="858"/>
      <c r="BE61" s="858"/>
      <c r="BF61" s="319" t="e">
        <f t="shared" si="7"/>
        <v>#DIV/0!</v>
      </c>
      <c r="BG61" s="860">
        <f t="shared" si="0"/>
        <v>0</v>
      </c>
      <c r="BH61" s="857"/>
      <c r="BI61" s="857"/>
      <c r="BJ61" s="857"/>
      <c r="BK61" s="315"/>
      <c r="BL61" s="315"/>
      <c r="BM61" s="315"/>
      <c r="BN61" s="315"/>
      <c r="BO61" s="319" t="e">
        <f t="shared" si="1"/>
        <v>#DIV/0!</v>
      </c>
      <c r="BP61" s="319" t="e">
        <f t="shared" si="2"/>
        <v>#DIV/0!</v>
      </c>
      <c r="BQ61" s="858"/>
      <c r="BR61" s="858"/>
      <c r="BS61" s="860"/>
      <c r="BT61" s="860" t="e">
        <f>INDEX([7]Listas!E$20:I$24,MATCH(BQ61,[7]Listas!D$20:D$24,1),MATCH(BR61,[7]Listas!E$19:I$19,1))</f>
        <v>#N/A</v>
      </c>
    </row>
    <row r="62" spans="1:72" s="24" customFormat="1" ht="39.75" hidden="1" customHeight="1" x14ac:dyDescent="0.2">
      <c r="A62" s="831"/>
      <c r="B62" s="831"/>
      <c r="C62" s="831"/>
      <c r="D62" s="831"/>
      <c r="E62" s="831"/>
      <c r="F62" s="831"/>
      <c r="G62" s="315"/>
      <c r="H62" s="315">
        <v>6</v>
      </c>
      <c r="I62" s="857"/>
      <c r="J62" s="857"/>
      <c r="K62" s="857"/>
      <c r="L62" s="831"/>
      <c r="M62" s="831"/>
      <c r="N62" s="831"/>
      <c r="O62" s="831"/>
      <c r="P62" s="831"/>
      <c r="Q62" s="831"/>
      <c r="R62" s="831"/>
      <c r="S62" s="316"/>
      <c r="T62" s="846"/>
      <c r="U62" s="316"/>
      <c r="V62" s="846"/>
      <c r="W62" s="316"/>
      <c r="X62" s="846"/>
      <c r="Y62" s="316"/>
      <c r="Z62" s="846"/>
      <c r="AA62" s="316"/>
      <c r="AB62" s="846"/>
      <c r="AC62" s="316"/>
      <c r="AD62" s="846"/>
      <c r="AE62" s="316"/>
      <c r="AF62" s="846"/>
      <c r="AG62" s="316"/>
      <c r="AH62" s="846"/>
      <c r="AI62" s="316"/>
      <c r="AJ62" s="846"/>
      <c r="AK62" s="316"/>
      <c r="AL62" s="846"/>
      <c r="AM62" s="316"/>
      <c r="AN62" s="846"/>
      <c r="AO62" s="316"/>
      <c r="AP62" s="846"/>
      <c r="AQ62" s="316"/>
      <c r="AR62" s="846"/>
      <c r="AS62" s="316"/>
      <c r="AT62" s="846"/>
      <c r="AU62" s="316"/>
      <c r="AV62" s="846"/>
      <c r="AW62" s="316"/>
      <c r="AX62" s="846"/>
      <c r="AY62" s="316"/>
      <c r="AZ62" s="846"/>
      <c r="BA62" s="316"/>
      <c r="BB62" s="846"/>
      <c r="BC62" s="319" t="e">
        <f t="shared" si="3"/>
        <v>#DIV/0!</v>
      </c>
      <c r="BD62" s="858"/>
      <c r="BE62" s="858"/>
      <c r="BF62" s="319" t="e">
        <f t="shared" si="7"/>
        <v>#DIV/0!</v>
      </c>
      <c r="BG62" s="860">
        <f t="shared" si="0"/>
        <v>0</v>
      </c>
      <c r="BH62" s="857"/>
      <c r="BI62" s="857"/>
      <c r="BJ62" s="857"/>
      <c r="BK62" s="315"/>
      <c r="BL62" s="315"/>
      <c r="BM62" s="315"/>
      <c r="BN62" s="315"/>
      <c r="BO62" s="319" t="e">
        <f t="shared" si="1"/>
        <v>#DIV/0!</v>
      </c>
      <c r="BP62" s="319" t="e">
        <f t="shared" si="2"/>
        <v>#DIV/0!</v>
      </c>
      <c r="BQ62" s="858"/>
      <c r="BR62" s="858"/>
      <c r="BS62" s="860"/>
      <c r="BT62" s="860" t="e">
        <f>INDEX([7]Listas!E$20:I$24,MATCH(BQ62,[7]Listas!D$20:D$24,1),MATCH(BR62,[7]Listas!E$19:I$19,1))</f>
        <v>#N/A</v>
      </c>
    </row>
    <row r="63" spans="1:72" s="24" customFormat="1" ht="39.75" hidden="1" customHeight="1" x14ac:dyDescent="0.2">
      <c r="A63" s="831"/>
      <c r="B63" s="831"/>
      <c r="C63" s="831"/>
      <c r="D63" s="831"/>
      <c r="E63" s="831"/>
      <c r="F63" s="831"/>
      <c r="G63" s="315"/>
      <c r="H63" s="315">
        <v>7</v>
      </c>
      <c r="I63" s="857"/>
      <c r="J63" s="857"/>
      <c r="K63" s="857"/>
      <c r="L63" s="831"/>
      <c r="M63" s="831"/>
      <c r="N63" s="831"/>
      <c r="O63" s="831"/>
      <c r="P63" s="831"/>
      <c r="Q63" s="831"/>
      <c r="R63" s="831"/>
      <c r="S63" s="316"/>
      <c r="T63" s="846"/>
      <c r="U63" s="316"/>
      <c r="V63" s="846"/>
      <c r="W63" s="316"/>
      <c r="X63" s="846"/>
      <c r="Y63" s="316"/>
      <c r="Z63" s="846"/>
      <c r="AA63" s="316"/>
      <c r="AB63" s="846"/>
      <c r="AC63" s="316"/>
      <c r="AD63" s="846"/>
      <c r="AE63" s="316"/>
      <c r="AF63" s="846"/>
      <c r="AG63" s="316"/>
      <c r="AH63" s="846"/>
      <c r="AI63" s="316"/>
      <c r="AJ63" s="846"/>
      <c r="AK63" s="316"/>
      <c r="AL63" s="846"/>
      <c r="AM63" s="316"/>
      <c r="AN63" s="846"/>
      <c r="AO63" s="316"/>
      <c r="AP63" s="846"/>
      <c r="AQ63" s="316"/>
      <c r="AR63" s="846"/>
      <c r="AS63" s="316"/>
      <c r="AT63" s="846"/>
      <c r="AU63" s="316"/>
      <c r="AV63" s="846"/>
      <c r="AW63" s="316"/>
      <c r="AX63" s="846"/>
      <c r="AY63" s="316"/>
      <c r="AZ63" s="846"/>
      <c r="BA63" s="316"/>
      <c r="BB63" s="846"/>
      <c r="BC63" s="319" t="e">
        <f t="shared" si="3"/>
        <v>#DIV/0!</v>
      </c>
      <c r="BD63" s="858"/>
      <c r="BE63" s="858"/>
      <c r="BF63" s="319" t="e">
        <f t="shared" si="7"/>
        <v>#DIV/0!</v>
      </c>
      <c r="BG63" s="860">
        <f t="shared" si="0"/>
        <v>0</v>
      </c>
      <c r="BH63" s="857"/>
      <c r="BI63" s="857"/>
      <c r="BJ63" s="857"/>
      <c r="BK63" s="315"/>
      <c r="BL63" s="315"/>
      <c r="BM63" s="315"/>
      <c r="BN63" s="315"/>
      <c r="BO63" s="319" t="e">
        <f t="shared" si="1"/>
        <v>#DIV/0!</v>
      </c>
      <c r="BP63" s="319" t="e">
        <f t="shared" si="2"/>
        <v>#DIV/0!</v>
      </c>
      <c r="BQ63" s="858"/>
      <c r="BR63" s="858"/>
      <c r="BS63" s="860"/>
      <c r="BT63" s="860" t="e">
        <f>INDEX([7]Listas!E$20:I$24,MATCH(BQ63,[7]Listas!D$20:D$24,1),MATCH(BR63,[7]Listas!E$19:I$19,1))</f>
        <v>#N/A</v>
      </c>
    </row>
    <row r="64" spans="1:72" s="24" customFormat="1" ht="39.75" hidden="1" customHeight="1" x14ac:dyDescent="0.2">
      <c r="A64" s="831"/>
      <c r="B64" s="831"/>
      <c r="C64" s="831"/>
      <c r="D64" s="831"/>
      <c r="E64" s="831"/>
      <c r="F64" s="831"/>
      <c r="G64" s="315"/>
      <c r="H64" s="315">
        <v>1</v>
      </c>
      <c r="I64" s="857"/>
      <c r="J64" s="857"/>
      <c r="K64" s="857"/>
      <c r="L64" s="831"/>
      <c r="M64" s="831"/>
      <c r="N64" s="831"/>
      <c r="O64" s="831"/>
      <c r="P64" s="831"/>
      <c r="Q64" s="831"/>
      <c r="R64" s="831"/>
      <c r="S64" s="316"/>
      <c r="T64" s="846"/>
      <c r="U64" s="316"/>
      <c r="V64" s="846"/>
      <c r="W64" s="316"/>
      <c r="X64" s="846"/>
      <c r="Y64" s="316"/>
      <c r="Z64" s="846"/>
      <c r="AA64" s="316"/>
      <c r="AB64" s="846"/>
      <c r="AC64" s="316"/>
      <c r="AD64" s="846"/>
      <c r="AE64" s="316"/>
      <c r="AF64" s="846"/>
      <c r="AG64" s="316"/>
      <c r="AH64" s="846"/>
      <c r="AI64" s="316"/>
      <c r="AJ64" s="846"/>
      <c r="AK64" s="316"/>
      <c r="AL64" s="846"/>
      <c r="AM64" s="316"/>
      <c r="AN64" s="846"/>
      <c r="AO64" s="316"/>
      <c r="AP64" s="846"/>
      <c r="AQ64" s="316"/>
      <c r="AR64" s="846"/>
      <c r="AS64" s="316"/>
      <c r="AT64" s="846"/>
      <c r="AU64" s="316"/>
      <c r="AV64" s="846"/>
      <c r="AW64" s="316"/>
      <c r="AX64" s="846"/>
      <c r="AY64" s="316"/>
      <c r="AZ64" s="846"/>
      <c r="BA64" s="316"/>
      <c r="BB64" s="846"/>
      <c r="BC64" s="319" t="e">
        <f t="shared" si="3"/>
        <v>#DIV/0!</v>
      </c>
      <c r="BD64" s="858" t="e">
        <f>SUM((BC64*(BC64/SUM(BC64:BC71))),(BC65*(BC65/SUM(BC64:BC71))),(BC66*(BC66/SUM(BC64:BC71))),(BC67*(BC67/SUM(BC64:BC71))),(BC68*(BC68/SUM(BC64:BC71))),(BC69*(BC69/SUM(BC64:BC71))),(BC70*(BC70/SUM(BC64:BC71))),(BC71*(BC71/SUM(BC64:BC71))))</f>
        <v>#DIV/0!</v>
      </c>
      <c r="BE64" s="858" t="e">
        <f>AVERAGE(T64,V64,X64,Z64,AB64,AD64,AF64,AH64,AJ64,AL64,AN64,AP64,AR64,AT64,AV64,AX64,AZ64,BB64)</f>
        <v>#DIV/0!</v>
      </c>
      <c r="BF64" s="319" t="e">
        <f>IF(BE64=0,BF37,BE64)</f>
        <v>#DIV/0!</v>
      </c>
      <c r="BG64" s="860" t="e">
        <f t="shared" si="0"/>
        <v>#DIV/0!</v>
      </c>
      <c r="BH64" s="857"/>
      <c r="BI64" s="857"/>
      <c r="BJ64" s="857"/>
      <c r="BK64" s="315"/>
      <c r="BL64" s="315"/>
      <c r="BM64" s="315"/>
      <c r="BN64" s="315"/>
      <c r="BO64" s="319" t="e">
        <f t="shared" si="1"/>
        <v>#DIV/0!</v>
      </c>
      <c r="BP64" s="319" t="e">
        <f t="shared" si="2"/>
        <v>#DIV/0!</v>
      </c>
      <c r="BQ64" s="858" t="e">
        <f>SUM((BO64*(BO64/SUM(BO64:BO71))),(BO65*(BO65/SUM(BO64:BO71))),(BO66*(BO66/SUM(BO64:BO71))),(BO67*(BO67/SUM(BO64:BO71))),(BO68*(BO68/SUM(BO64:BO71))),(BO69*(BO69/SUM(BO64:BO71))),(BO70*(BO70/SUM(BO64:BO71))),(BO71*(BO71/SUM(BO64:BO71))))</f>
        <v>#DIV/0!</v>
      </c>
      <c r="BR64" s="858" t="e">
        <f>SUM((BP64*(BP64/SUM(BP64:BP71))),(BP65*(BP65/SUM(BP64:BP71))),(BP66*(BP66/SUM(BP64:BP71))),(BP67*(BP67/SUM(BP64:BP71))),(BP68*(BP68/SUM(BP64:BP71))),(BP69*(BP69/SUM(BP64:BP71))),(BP70*(BP70/SUM(BP64:BP71))),(BP71*(BP71/SUM(BP64:BP71))))</f>
        <v>#DIV/0!</v>
      </c>
      <c r="BS64" s="860" t="e">
        <f>BQ64*BR64</f>
        <v>#DIV/0!</v>
      </c>
      <c r="BT64" s="860" t="e">
        <f>INDEX([7]Listas!E$20:I$24,MATCH(BQ64,[7]Listas!D$20:D$24,1),MATCH(BR64,[7]Listas!E$19:I$19,1))</f>
        <v>#DIV/0!</v>
      </c>
    </row>
    <row r="65" spans="1:72" s="24" customFormat="1" ht="39.75" hidden="1" customHeight="1" x14ac:dyDescent="0.2">
      <c r="A65" s="831"/>
      <c r="B65" s="831"/>
      <c r="C65" s="831"/>
      <c r="D65" s="831"/>
      <c r="E65" s="831"/>
      <c r="F65" s="831"/>
      <c r="G65" s="315"/>
      <c r="H65" s="315">
        <v>2</v>
      </c>
      <c r="I65" s="857"/>
      <c r="J65" s="857"/>
      <c r="K65" s="857"/>
      <c r="L65" s="831"/>
      <c r="M65" s="831"/>
      <c r="N65" s="831"/>
      <c r="O65" s="831"/>
      <c r="P65" s="831"/>
      <c r="Q65" s="831"/>
      <c r="R65" s="831"/>
      <c r="S65" s="316"/>
      <c r="T65" s="846"/>
      <c r="U65" s="316"/>
      <c r="V65" s="846"/>
      <c r="W65" s="316"/>
      <c r="X65" s="846"/>
      <c r="Y65" s="316"/>
      <c r="Z65" s="846"/>
      <c r="AA65" s="316"/>
      <c r="AB65" s="846"/>
      <c r="AC65" s="316"/>
      <c r="AD65" s="846"/>
      <c r="AE65" s="316"/>
      <c r="AF65" s="846"/>
      <c r="AG65" s="316"/>
      <c r="AH65" s="846"/>
      <c r="AI65" s="316"/>
      <c r="AJ65" s="846"/>
      <c r="AK65" s="316"/>
      <c r="AL65" s="846"/>
      <c r="AM65" s="316"/>
      <c r="AN65" s="846"/>
      <c r="AO65" s="316"/>
      <c r="AP65" s="846"/>
      <c r="AQ65" s="316"/>
      <c r="AR65" s="846"/>
      <c r="AS65" s="316"/>
      <c r="AT65" s="846"/>
      <c r="AU65" s="316"/>
      <c r="AV65" s="846"/>
      <c r="AW65" s="316"/>
      <c r="AX65" s="846"/>
      <c r="AY65" s="316"/>
      <c r="AZ65" s="846"/>
      <c r="BA65" s="316"/>
      <c r="BB65" s="846"/>
      <c r="BC65" s="319" t="e">
        <f t="shared" si="3"/>
        <v>#DIV/0!</v>
      </c>
      <c r="BD65" s="858"/>
      <c r="BE65" s="858"/>
      <c r="BF65" s="319" t="e">
        <f t="shared" ref="BF65:BF71" si="8">IF(BE65=0,BF64,BE65)</f>
        <v>#DIV/0!</v>
      </c>
      <c r="BG65" s="860">
        <f t="shared" si="0"/>
        <v>0</v>
      </c>
      <c r="BH65" s="857"/>
      <c r="BI65" s="857"/>
      <c r="BJ65" s="857"/>
      <c r="BK65" s="315"/>
      <c r="BL65" s="315"/>
      <c r="BM65" s="315"/>
      <c r="BN65" s="315"/>
      <c r="BO65" s="319" t="e">
        <f t="shared" si="1"/>
        <v>#DIV/0!</v>
      </c>
      <c r="BP65" s="319" t="e">
        <f t="shared" si="2"/>
        <v>#DIV/0!</v>
      </c>
      <c r="BQ65" s="858"/>
      <c r="BR65" s="858"/>
      <c r="BS65" s="860"/>
      <c r="BT65" s="860" t="e">
        <f>INDEX([7]Listas!E$20:I$24,MATCH(BQ65,[7]Listas!D$20:D$24,1),MATCH(BR65,[7]Listas!E$19:I$19,1))</f>
        <v>#N/A</v>
      </c>
    </row>
    <row r="66" spans="1:72" s="24" customFormat="1" ht="39.75" hidden="1" customHeight="1" x14ac:dyDescent="0.2">
      <c r="A66" s="831"/>
      <c r="B66" s="831"/>
      <c r="C66" s="831"/>
      <c r="D66" s="831"/>
      <c r="E66" s="831"/>
      <c r="F66" s="831"/>
      <c r="G66" s="315"/>
      <c r="H66" s="315">
        <v>3</v>
      </c>
      <c r="I66" s="857"/>
      <c r="J66" s="857"/>
      <c r="K66" s="857"/>
      <c r="L66" s="831"/>
      <c r="M66" s="831"/>
      <c r="N66" s="831"/>
      <c r="O66" s="831"/>
      <c r="P66" s="831"/>
      <c r="Q66" s="831"/>
      <c r="R66" s="831"/>
      <c r="S66" s="316"/>
      <c r="T66" s="846"/>
      <c r="U66" s="316"/>
      <c r="V66" s="846"/>
      <c r="W66" s="316"/>
      <c r="X66" s="846"/>
      <c r="Y66" s="316"/>
      <c r="Z66" s="846"/>
      <c r="AA66" s="316"/>
      <c r="AB66" s="846"/>
      <c r="AC66" s="316"/>
      <c r="AD66" s="846"/>
      <c r="AE66" s="316"/>
      <c r="AF66" s="846"/>
      <c r="AG66" s="316"/>
      <c r="AH66" s="846"/>
      <c r="AI66" s="316"/>
      <c r="AJ66" s="846"/>
      <c r="AK66" s="316"/>
      <c r="AL66" s="846"/>
      <c r="AM66" s="316"/>
      <c r="AN66" s="846"/>
      <c r="AO66" s="316"/>
      <c r="AP66" s="846"/>
      <c r="AQ66" s="316"/>
      <c r="AR66" s="846"/>
      <c r="AS66" s="316"/>
      <c r="AT66" s="846"/>
      <c r="AU66" s="316"/>
      <c r="AV66" s="846"/>
      <c r="AW66" s="316"/>
      <c r="AX66" s="846"/>
      <c r="AY66" s="316"/>
      <c r="AZ66" s="846"/>
      <c r="BA66" s="316"/>
      <c r="BB66" s="846"/>
      <c r="BC66" s="319" t="e">
        <f t="shared" si="3"/>
        <v>#DIV/0!</v>
      </c>
      <c r="BD66" s="858"/>
      <c r="BE66" s="858"/>
      <c r="BF66" s="319" t="e">
        <f t="shared" si="8"/>
        <v>#DIV/0!</v>
      </c>
      <c r="BG66" s="860">
        <f t="shared" si="0"/>
        <v>0</v>
      </c>
      <c r="BH66" s="857"/>
      <c r="BI66" s="857"/>
      <c r="BJ66" s="857"/>
      <c r="BK66" s="315"/>
      <c r="BL66" s="315"/>
      <c r="BM66" s="315"/>
      <c r="BN66" s="315"/>
      <c r="BO66" s="319" t="e">
        <f t="shared" si="1"/>
        <v>#DIV/0!</v>
      </c>
      <c r="BP66" s="319" t="e">
        <f t="shared" si="2"/>
        <v>#DIV/0!</v>
      </c>
      <c r="BQ66" s="858"/>
      <c r="BR66" s="858"/>
      <c r="BS66" s="860"/>
      <c r="BT66" s="860" t="e">
        <f>INDEX([7]Listas!E$20:I$24,MATCH(BQ66,[7]Listas!D$20:D$24,1),MATCH(BR66,[7]Listas!E$19:I$19,1))</f>
        <v>#N/A</v>
      </c>
    </row>
    <row r="67" spans="1:72" s="24" customFormat="1" ht="39.75" hidden="1" customHeight="1" x14ac:dyDescent="0.2">
      <c r="A67" s="831"/>
      <c r="B67" s="831"/>
      <c r="C67" s="831"/>
      <c r="D67" s="831"/>
      <c r="E67" s="831"/>
      <c r="F67" s="831"/>
      <c r="G67" s="315"/>
      <c r="H67" s="315">
        <v>4</v>
      </c>
      <c r="I67" s="857"/>
      <c r="J67" s="857"/>
      <c r="K67" s="857"/>
      <c r="L67" s="831"/>
      <c r="M67" s="831"/>
      <c r="N67" s="831"/>
      <c r="O67" s="831"/>
      <c r="P67" s="831"/>
      <c r="Q67" s="831"/>
      <c r="R67" s="831"/>
      <c r="S67" s="316"/>
      <c r="T67" s="846"/>
      <c r="U67" s="316"/>
      <c r="V67" s="846"/>
      <c r="W67" s="316"/>
      <c r="X67" s="846"/>
      <c r="Y67" s="316"/>
      <c r="Z67" s="846"/>
      <c r="AA67" s="316"/>
      <c r="AB67" s="846"/>
      <c r="AC67" s="316"/>
      <c r="AD67" s="846"/>
      <c r="AE67" s="316"/>
      <c r="AF67" s="846"/>
      <c r="AG67" s="316"/>
      <c r="AH67" s="846"/>
      <c r="AI67" s="316"/>
      <c r="AJ67" s="846"/>
      <c r="AK67" s="316"/>
      <c r="AL67" s="846"/>
      <c r="AM67" s="316"/>
      <c r="AN67" s="846"/>
      <c r="AO67" s="316"/>
      <c r="AP67" s="846"/>
      <c r="AQ67" s="316"/>
      <c r="AR67" s="846"/>
      <c r="AS67" s="316"/>
      <c r="AT67" s="846"/>
      <c r="AU67" s="316"/>
      <c r="AV67" s="846"/>
      <c r="AW67" s="316"/>
      <c r="AX67" s="846"/>
      <c r="AY67" s="316"/>
      <c r="AZ67" s="846"/>
      <c r="BA67" s="316"/>
      <c r="BB67" s="846"/>
      <c r="BC67" s="319" t="e">
        <f t="shared" si="3"/>
        <v>#DIV/0!</v>
      </c>
      <c r="BD67" s="858"/>
      <c r="BE67" s="858"/>
      <c r="BF67" s="319" t="e">
        <f t="shared" si="8"/>
        <v>#DIV/0!</v>
      </c>
      <c r="BG67" s="860">
        <f t="shared" si="0"/>
        <v>0</v>
      </c>
      <c r="BH67" s="857"/>
      <c r="BI67" s="857"/>
      <c r="BJ67" s="857"/>
      <c r="BK67" s="315"/>
      <c r="BL67" s="315"/>
      <c r="BM67" s="315"/>
      <c r="BN67" s="315"/>
      <c r="BO67" s="319" t="e">
        <f t="shared" si="1"/>
        <v>#DIV/0!</v>
      </c>
      <c r="BP67" s="319" t="e">
        <f t="shared" si="2"/>
        <v>#DIV/0!</v>
      </c>
      <c r="BQ67" s="858"/>
      <c r="BR67" s="858"/>
      <c r="BS67" s="860"/>
      <c r="BT67" s="860" t="e">
        <f>INDEX([7]Listas!E$20:I$24,MATCH(BQ67,[7]Listas!D$20:D$24,1),MATCH(BR67,[7]Listas!E$19:I$19,1))</f>
        <v>#N/A</v>
      </c>
    </row>
    <row r="68" spans="1:72" s="24" customFormat="1" ht="39.75" hidden="1" customHeight="1" x14ac:dyDescent="0.2">
      <c r="A68" s="831"/>
      <c r="B68" s="831"/>
      <c r="C68" s="831"/>
      <c r="D68" s="831"/>
      <c r="E68" s="831"/>
      <c r="F68" s="831"/>
      <c r="G68" s="315"/>
      <c r="H68" s="315">
        <v>5</v>
      </c>
      <c r="I68" s="857"/>
      <c r="J68" s="857"/>
      <c r="K68" s="857"/>
      <c r="L68" s="831"/>
      <c r="M68" s="831"/>
      <c r="N68" s="831"/>
      <c r="O68" s="831"/>
      <c r="P68" s="831"/>
      <c r="Q68" s="831"/>
      <c r="R68" s="831"/>
      <c r="S68" s="316"/>
      <c r="T68" s="846"/>
      <c r="U68" s="316"/>
      <c r="V68" s="846"/>
      <c r="W68" s="316"/>
      <c r="X68" s="846"/>
      <c r="Y68" s="316"/>
      <c r="Z68" s="846"/>
      <c r="AA68" s="316"/>
      <c r="AB68" s="846"/>
      <c r="AC68" s="316"/>
      <c r="AD68" s="846"/>
      <c r="AE68" s="316"/>
      <c r="AF68" s="846"/>
      <c r="AG68" s="316"/>
      <c r="AH68" s="846"/>
      <c r="AI68" s="316"/>
      <c r="AJ68" s="846"/>
      <c r="AK68" s="316"/>
      <c r="AL68" s="846"/>
      <c r="AM68" s="316"/>
      <c r="AN68" s="846"/>
      <c r="AO68" s="316"/>
      <c r="AP68" s="846"/>
      <c r="AQ68" s="316"/>
      <c r="AR68" s="846"/>
      <c r="AS68" s="316"/>
      <c r="AT68" s="846"/>
      <c r="AU68" s="316"/>
      <c r="AV68" s="846"/>
      <c r="AW68" s="316"/>
      <c r="AX68" s="846"/>
      <c r="AY68" s="316"/>
      <c r="AZ68" s="846"/>
      <c r="BA68" s="316"/>
      <c r="BB68" s="846"/>
      <c r="BC68" s="319" t="e">
        <f t="shared" si="3"/>
        <v>#DIV/0!</v>
      </c>
      <c r="BD68" s="858"/>
      <c r="BE68" s="858"/>
      <c r="BF68" s="319" t="e">
        <f t="shared" si="8"/>
        <v>#DIV/0!</v>
      </c>
      <c r="BG68" s="860">
        <f t="shared" si="0"/>
        <v>0</v>
      </c>
      <c r="BH68" s="857"/>
      <c r="BI68" s="857"/>
      <c r="BJ68" s="857"/>
      <c r="BK68" s="315"/>
      <c r="BL68" s="315"/>
      <c r="BM68" s="315"/>
      <c r="BN68" s="315"/>
      <c r="BO68" s="319" t="e">
        <f t="shared" si="1"/>
        <v>#DIV/0!</v>
      </c>
      <c r="BP68" s="319" t="e">
        <f t="shared" si="2"/>
        <v>#DIV/0!</v>
      </c>
      <c r="BQ68" s="858"/>
      <c r="BR68" s="858"/>
      <c r="BS68" s="860"/>
      <c r="BT68" s="860" t="e">
        <f>INDEX([7]Listas!E$20:I$24,MATCH(BQ68,[7]Listas!D$20:D$24,1),MATCH(BR68,[7]Listas!E$19:I$19,1))</f>
        <v>#N/A</v>
      </c>
    </row>
    <row r="69" spans="1:72" s="24" customFormat="1" ht="39.75" hidden="1" customHeight="1" x14ac:dyDescent="0.2">
      <c r="A69" s="831"/>
      <c r="B69" s="831"/>
      <c r="C69" s="831"/>
      <c r="D69" s="831"/>
      <c r="E69" s="831"/>
      <c r="F69" s="831"/>
      <c r="G69" s="315"/>
      <c r="H69" s="315">
        <v>6</v>
      </c>
      <c r="I69" s="857"/>
      <c r="J69" s="857"/>
      <c r="K69" s="857"/>
      <c r="L69" s="831"/>
      <c r="M69" s="831"/>
      <c r="N69" s="831"/>
      <c r="O69" s="831"/>
      <c r="P69" s="831"/>
      <c r="Q69" s="831"/>
      <c r="R69" s="831"/>
      <c r="S69" s="316"/>
      <c r="T69" s="846"/>
      <c r="U69" s="316"/>
      <c r="V69" s="846"/>
      <c r="W69" s="316"/>
      <c r="X69" s="846"/>
      <c r="Y69" s="316"/>
      <c r="Z69" s="846"/>
      <c r="AA69" s="316"/>
      <c r="AB69" s="846"/>
      <c r="AC69" s="316"/>
      <c r="AD69" s="846"/>
      <c r="AE69" s="316"/>
      <c r="AF69" s="846"/>
      <c r="AG69" s="316"/>
      <c r="AH69" s="846"/>
      <c r="AI69" s="316"/>
      <c r="AJ69" s="846"/>
      <c r="AK69" s="316"/>
      <c r="AL69" s="846"/>
      <c r="AM69" s="316"/>
      <c r="AN69" s="846"/>
      <c r="AO69" s="316"/>
      <c r="AP69" s="846"/>
      <c r="AQ69" s="316"/>
      <c r="AR69" s="846"/>
      <c r="AS69" s="316"/>
      <c r="AT69" s="846"/>
      <c r="AU69" s="316"/>
      <c r="AV69" s="846"/>
      <c r="AW69" s="316"/>
      <c r="AX69" s="846"/>
      <c r="AY69" s="316"/>
      <c r="AZ69" s="846"/>
      <c r="BA69" s="316"/>
      <c r="BB69" s="846"/>
      <c r="BC69" s="319" t="e">
        <f t="shared" si="3"/>
        <v>#DIV/0!</v>
      </c>
      <c r="BD69" s="858"/>
      <c r="BE69" s="858"/>
      <c r="BF69" s="319" t="e">
        <f t="shared" si="8"/>
        <v>#DIV/0!</v>
      </c>
      <c r="BG69" s="860">
        <f t="shared" si="0"/>
        <v>0</v>
      </c>
      <c r="BH69" s="857"/>
      <c r="BI69" s="857"/>
      <c r="BJ69" s="857"/>
      <c r="BK69" s="315"/>
      <c r="BL69" s="315"/>
      <c r="BM69" s="315"/>
      <c r="BN69" s="315"/>
      <c r="BO69" s="319" t="e">
        <f t="shared" si="1"/>
        <v>#DIV/0!</v>
      </c>
      <c r="BP69" s="319" t="e">
        <f t="shared" si="2"/>
        <v>#DIV/0!</v>
      </c>
      <c r="BQ69" s="858"/>
      <c r="BR69" s="858"/>
      <c r="BS69" s="860"/>
      <c r="BT69" s="860" t="e">
        <f>INDEX([7]Listas!E$20:I$24,MATCH(BQ69,[7]Listas!D$20:D$24,1),MATCH(BR69,[7]Listas!E$19:I$19,1))</f>
        <v>#N/A</v>
      </c>
    </row>
    <row r="70" spans="1:72" s="24" customFormat="1" ht="39.75" hidden="1" customHeight="1" x14ac:dyDescent="0.2">
      <c r="A70" s="831"/>
      <c r="B70" s="831"/>
      <c r="C70" s="831"/>
      <c r="D70" s="831"/>
      <c r="E70" s="831"/>
      <c r="F70" s="831"/>
      <c r="G70" s="315"/>
      <c r="H70" s="315">
        <v>7</v>
      </c>
      <c r="I70" s="857"/>
      <c r="J70" s="857"/>
      <c r="K70" s="857"/>
      <c r="L70" s="831"/>
      <c r="M70" s="831"/>
      <c r="N70" s="831"/>
      <c r="O70" s="831"/>
      <c r="P70" s="831"/>
      <c r="Q70" s="831"/>
      <c r="R70" s="831"/>
      <c r="S70" s="316"/>
      <c r="T70" s="846"/>
      <c r="U70" s="316"/>
      <c r="V70" s="846"/>
      <c r="W70" s="316"/>
      <c r="X70" s="846"/>
      <c r="Y70" s="316"/>
      <c r="Z70" s="846"/>
      <c r="AA70" s="316"/>
      <c r="AB70" s="846"/>
      <c r="AC70" s="316"/>
      <c r="AD70" s="846"/>
      <c r="AE70" s="316"/>
      <c r="AF70" s="846"/>
      <c r="AG70" s="316"/>
      <c r="AH70" s="846"/>
      <c r="AI70" s="316"/>
      <c r="AJ70" s="846"/>
      <c r="AK70" s="316"/>
      <c r="AL70" s="846"/>
      <c r="AM70" s="316"/>
      <c r="AN70" s="846"/>
      <c r="AO70" s="316"/>
      <c r="AP70" s="846"/>
      <c r="AQ70" s="316"/>
      <c r="AR70" s="846"/>
      <c r="AS70" s="316"/>
      <c r="AT70" s="846"/>
      <c r="AU70" s="316"/>
      <c r="AV70" s="846"/>
      <c r="AW70" s="316"/>
      <c r="AX70" s="846"/>
      <c r="AY70" s="316"/>
      <c r="AZ70" s="846"/>
      <c r="BA70" s="316"/>
      <c r="BB70" s="846"/>
      <c r="BC70" s="319" t="e">
        <f t="shared" si="3"/>
        <v>#DIV/0!</v>
      </c>
      <c r="BD70" s="858"/>
      <c r="BE70" s="858"/>
      <c r="BF70" s="319" t="e">
        <f t="shared" si="8"/>
        <v>#DIV/0!</v>
      </c>
      <c r="BG70" s="860">
        <f t="shared" si="0"/>
        <v>0</v>
      </c>
      <c r="BH70" s="857"/>
      <c r="BI70" s="857"/>
      <c r="BJ70" s="857"/>
      <c r="BK70" s="315"/>
      <c r="BL70" s="315"/>
      <c r="BM70" s="315"/>
      <c r="BN70" s="315"/>
      <c r="BO70" s="319" t="e">
        <f t="shared" si="1"/>
        <v>#DIV/0!</v>
      </c>
      <c r="BP70" s="319" t="e">
        <f t="shared" si="2"/>
        <v>#DIV/0!</v>
      </c>
      <c r="BQ70" s="858"/>
      <c r="BR70" s="858"/>
      <c r="BS70" s="860"/>
      <c r="BT70" s="860" t="e">
        <f>INDEX([7]Listas!E$20:I$24,MATCH(BQ70,[7]Listas!D$20:D$24,1),MATCH(BR70,[7]Listas!E$19:I$19,1))</f>
        <v>#N/A</v>
      </c>
    </row>
    <row r="71" spans="1:72" s="24" customFormat="1" ht="39.75" hidden="1" customHeight="1" x14ac:dyDescent="0.2">
      <c r="A71" s="831"/>
      <c r="B71" s="831"/>
      <c r="C71" s="831"/>
      <c r="D71" s="831"/>
      <c r="E71" s="831"/>
      <c r="F71" s="831"/>
      <c r="G71" s="315"/>
      <c r="H71" s="315">
        <v>8</v>
      </c>
      <c r="I71" s="857"/>
      <c r="J71" s="857"/>
      <c r="K71" s="857"/>
      <c r="L71" s="831"/>
      <c r="M71" s="831"/>
      <c r="N71" s="831"/>
      <c r="O71" s="831"/>
      <c r="P71" s="831"/>
      <c r="Q71" s="831"/>
      <c r="R71" s="831"/>
      <c r="S71" s="316"/>
      <c r="T71" s="846"/>
      <c r="U71" s="316"/>
      <c r="V71" s="846"/>
      <c r="W71" s="316"/>
      <c r="X71" s="846"/>
      <c r="Y71" s="316"/>
      <c r="Z71" s="846"/>
      <c r="AA71" s="316"/>
      <c r="AB71" s="846"/>
      <c r="AC71" s="316"/>
      <c r="AD71" s="846"/>
      <c r="AE71" s="316"/>
      <c r="AF71" s="846"/>
      <c r="AG71" s="316"/>
      <c r="AH71" s="846"/>
      <c r="AI71" s="316"/>
      <c r="AJ71" s="846"/>
      <c r="AK71" s="316"/>
      <c r="AL71" s="846"/>
      <c r="AM71" s="316"/>
      <c r="AN71" s="846"/>
      <c r="AO71" s="316"/>
      <c r="AP71" s="846"/>
      <c r="AQ71" s="316"/>
      <c r="AR71" s="846"/>
      <c r="AS71" s="316"/>
      <c r="AT71" s="846"/>
      <c r="AU71" s="316"/>
      <c r="AV71" s="846"/>
      <c r="AW71" s="316"/>
      <c r="AX71" s="846"/>
      <c r="AY71" s="316"/>
      <c r="AZ71" s="846"/>
      <c r="BA71" s="316"/>
      <c r="BB71" s="846"/>
      <c r="BC71" s="319" t="e">
        <f t="shared" si="3"/>
        <v>#DIV/0!</v>
      </c>
      <c r="BD71" s="858"/>
      <c r="BE71" s="858"/>
      <c r="BF71" s="319" t="e">
        <f t="shared" si="8"/>
        <v>#DIV/0!</v>
      </c>
      <c r="BG71" s="860">
        <f t="shared" si="0"/>
        <v>0</v>
      </c>
      <c r="BH71" s="857"/>
      <c r="BI71" s="857"/>
      <c r="BJ71" s="857"/>
      <c r="BK71" s="315"/>
      <c r="BL71" s="315"/>
      <c r="BM71" s="315"/>
      <c r="BN71" s="315"/>
      <c r="BO71" s="319" t="e">
        <f t="shared" si="1"/>
        <v>#DIV/0!</v>
      </c>
      <c r="BP71" s="319" t="e">
        <f t="shared" si="2"/>
        <v>#DIV/0!</v>
      </c>
      <c r="BQ71" s="858"/>
      <c r="BR71" s="858"/>
      <c r="BS71" s="860"/>
      <c r="BT71" s="860" t="e">
        <f>INDEX([7]Listas!E$20:I$24,MATCH(BQ71,[7]Listas!D$20:D$24,1),MATCH(BR71,[7]Listas!E$19:I$19,1))</f>
        <v>#N/A</v>
      </c>
    </row>
    <row r="72" spans="1:72" s="24" customFormat="1" ht="39.75" hidden="1" customHeight="1" x14ac:dyDescent="0.2">
      <c r="A72" s="831"/>
      <c r="B72" s="831"/>
      <c r="C72" s="831"/>
      <c r="D72" s="831"/>
      <c r="E72" s="831"/>
      <c r="F72" s="831"/>
      <c r="G72" s="315"/>
      <c r="H72" s="315">
        <v>1</v>
      </c>
      <c r="I72" s="857"/>
      <c r="J72" s="857"/>
      <c r="K72" s="857"/>
      <c r="L72" s="831"/>
      <c r="M72" s="831"/>
      <c r="N72" s="831"/>
      <c r="O72" s="831"/>
      <c r="P72" s="831"/>
      <c r="Q72" s="831"/>
      <c r="R72" s="831"/>
      <c r="S72" s="316"/>
      <c r="T72" s="846"/>
      <c r="U72" s="316"/>
      <c r="V72" s="846"/>
      <c r="W72" s="316"/>
      <c r="X72" s="846"/>
      <c r="Y72" s="316"/>
      <c r="Z72" s="846"/>
      <c r="AA72" s="316"/>
      <c r="AB72" s="846"/>
      <c r="AC72" s="316"/>
      <c r="AD72" s="846"/>
      <c r="AE72" s="316"/>
      <c r="AF72" s="846"/>
      <c r="AG72" s="316"/>
      <c r="AH72" s="846"/>
      <c r="AI72" s="316"/>
      <c r="AJ72" s="846"/>
      <c r="AK72" s="316"/>
      <c r="AL72" s="846"/>
      <c r="AM72" s="316"/>
      <c r="AN72" s="846"/>
      <c r="AO72" s="316"/>
      <c r="AP72" s="846"/>
      <c r="AQ72" s="316"/>
      <c r="AR72" s="846"/>
      <c r="AS72" s="316"/>
      <c r="AT72" s="846"/>
      <c r="AU72" s="316"/>
      <c r="AV72" s="846"/>
      <c r="AW72" s="316"/>
      <c r="AX72" s="846"/>
      <c r="AY72" s="316"/>
      <c r="AZ72" s="846"/>
      <c r="BA72" s="316"/>
      <c r="BB72" s="846"/>
      <c r="BC72" s="319" t="e">
        <f t="shared" si="3"/>
        <v>#DIV/0!</v>
      </c>
      <c r="BD72" s="858" t="e">
        <f>SUM((BC72*(BC72/SUM(BC72:BC80))),(BC73*(BC73/SUM(BC72:BC80))),(BC74*(BC74/SUM(BC72:BC80))),(BC75*(BC75/SUM(BC72:BC80))),(BC76*(BC76/SUM(BC72:BC80))),(BC77*(BC77/SUM(BC72:BC80))),(BC78*(BC78/SUM(BC72:BC80))),(BC79*(BC79/SUM(BC72:BC80))),(BC80*(BC80/SUM(BC72:BC80))))</f>
        <v>#DIV/0!</v>
      </c>
      <c r="BE72" s="858" t="e">
        <f>AVERAGE(T72,V72,X72,Z72,AB72,AD72,AF72,AH72,AJ72,AL72,AN72,AP72,AR72,AT72,AV72,AX72,AZ72,BB72)</f>
        <v>#DIV/0!</v>
      </c>
      <c r="BF72" s="319" t="e">
        <f>IF(BE72=0,#REF!,BE72)</f>
        <v>#DIV/0!</v>
      </c>
      <c r="BG72" s="860" t="e">
        <f t="shared" si="0"/>
        <v>#DIV/0!</v>
      </c>
      <c r="BH72" s="857"/>
      <c r="BI72" s="857"/>
      <c r="BJ72" s="857"/>
      <c r="BK72" s="315"/>
      <c r="BL72" s="315"/>
      <c r="BM72" s="315"/>
      <c r="BN72" s="315"/>
      <c r="BO72" s="319" t="e">
        <f t="shared" si="1"/>
        <v>#DIV/0!</v>
      </c>
      <c r="BP72" s="319" t="e">
        <f t="shared" si="2"/>
        <v>#DIV/0!</v>
      </c>
      <c r="BQ72" s="858" t="e">
        <f>SUM((BO72*(BO72/SUM(BO72:BO80))),(BO73*(BO73/SUM(BO72:BO80))),(BO74*(BO74/SUM(BO72:BO80))),(BO75*(BO75/SUM(BO72:BO80))),(BO76*(BO76/SUM(BO72:BO80))),(BO77*(BO77/SUM(BO72:BO80))),(BO78*(BO78/SUM(BO72:BO80))),(BO79*(BO79/SUM(BO72:BO80))),(BO80*(BO80/SUM(BO72:BO80))))</f>
        <v>#DIV/0!</v>
      </c>
      <c r="BR72" s="858" t="e">
        <f>SUM((BP72*(BP72/SUM(BP72:BP80))),(BP73*(BP73/SUM(BP72:BP80))),(BP74*(BP74/SUM(BP72:BP80))),(BP75*(BP75/SUM(BP72:BP80))),(BP76*(BP76/SUM(BP72:BP80))),(BP77*(BP77/SUM(BP72:BP80))),(BP78*(BP78/SUM(BP72:BP80))),(BP79*(BP79/SUM(BP72:BP80))),(BP80*(BP80/SUM(BP72:BP80))))</f>
        <v>#DIV/0!</v>
      </c>
      <c r="BS72" s="860" t="e">
        <f>BQ72*BR72</f>
        <v>#DIV/0!</v>
      </c>
      <c r="BT72" s="860" t="e">
        <f>INDEX([7]Listas!E$20:I$24,MATCH(BQ72,[7]Listas!D$20:D$24,1),MATCH(BR72,[7]Listas!E$19:I$19,1))</f>
        <v>#DIV/0!</v>
      </c>
    </row>
    <row r="73" spans="1:72" s="24" customFormat="1" ht="39.75" hidden="1" customHeight="1" x14ac:dyDescent="0.2">
      <c r="A73" s="831"/>
      <c r="B73" s="831"/>
      <c r="C73" s="831"/>
      <c r="D73" s="831"/>
      <c r="E73" s="831"/>
      <c r="F73" s="831"/>
      <c r="G73" s="315"/>
      <c r="H73" s="315">
        <v>2</v>
      </c>
      <c r="I73" s="857"/>
      <c r="J73" s="857"/>
      <c r="K73" s="857"/>
      <c r="L73" s="831"/>
      <c r="M73" s="831"/>
      <c r="N73" s="831"/>
      <c r="O73" s="831"/>
      <c r="P73" s="831"/>
      <c r="Q73" s="831"/>
      <c r="R73" s="831"/>
      <c r="S73" s="316"/>
      <c r="T73" s="846"/>
      <c r="U73" s="316"/>
      <c r="V73" s="846"/>
      <c r="W73" s="316"/>
      <c r="X73" s="846"/>
      <c r="Y73" s="316"/>
      <c r="Z73" s="846"/>
      <c r="AA73" s="316"/>
      <c r="AB73" s="846"/>
      <c r="AC73" s="316"/>
      <c r="AD73" s="846"/>
      <c r="AE73" s="316"/>
      <c r="AF73" s="846"/>
      <c r="AG73" s="316"/>
      <c r="AH73" s="846"/>
      <c r="AI73" s="316"/>
      <c r="AJ73" s="846"/>
      <c r="AK73" s="316"/>
      <c r="AL73" s="846"/>
      <c r="AM73" s="316"/>
      <c r="AN73" s="846"/>
      <c r="AO73" s="316"/>
      <c r="AP73" s="846"/>
      <c r="AQ73" s="316"/>
      <c r="AR73" s="846"/>
      <c r="AS73" s="316"/>
      <c r="AT73" s="846"/>
      <c r="AU73" s="316"/>
      <c r="AV73" s="846"/>
      <c r="AW73" s="316"/>
      <c r="AX73" s="846"/>
      <c r="AY73" s="316"/>
      <c r="AZ73" s="846"/>
      <c r="BA73" s="316"/>
      <c r="BB73" s="846"/>
      <c r="BC73" s="319" t="e">
        <f t="shared" si="3"/>
        <v>#DIV/0!</v>
      </c>
      <c r="BD73" s="858"/>
      <c r="BE73" s="858"/>
      <c r="BF73" s="319" t="e">
        <f t="shared" ref="BF73:BF80" si="9">IF(BE73=0,BF72,BE73)</f>
        <v>#DIV/0!</v>
      </c>
      <c r="BG73" s="860">
        <f t="shared" ref="BG73:BG80" si="10">BD73*BE73</f>
        <v>0</v>
      </c>
      <c r="BH73" s="857"/>
      <c r="BI73" s="857"/>
      <c r="BJ73" s="857"/>
      <c r="BK73" s="315"/>
      <c r="BL73" s="315"/>
      <c r="BM73" s="315"/>
      <c r="BN73" s="315"/>
      <c r="BO73" s="319" t="e">
        <f t="shared" ref="BO73:BO80" si="11">IF(AND(BM73="Fuerte",BC73&gt;2.9)*OR(BN73="Probabilidad",BN73="Ambos"),BC73-2,IF(AND(BM73="Fuerte",BC73&lt;3)*OR(BN73="Probabilidad",BN73="Ambos"),1,IF(AND(BM73="Medio",BC73&gt;1.9)*OR(BN73="Probabilidad",BN73="Ambos"),BC73-1,IF(AND(BM73="Medio",BC73&lt;2)*OR(BN73="Probabilidad",BN73="Ambos"),1,BC73))))</f>
        <v>#DIV/0!</v>
      </c>
      <c r="BP73" s="319" t="e">
        <f t="shared" ref="BP73:BP80" si="12">IF(AND(BM73="Fuerte",BF73&gt;2.9)*OR(BN73="Impacto",BN73="Ambos"),BF73-2,IF(AND(BM73="Fuerte",BF73&lt;3)*OR(BN73="Impacto",BN73="Ambos"),1,IF(AND(BM73="Medio",BF73&gt;1.9)*OR(BN73="Impacto",BN73="Ambos"),BF73-1,IF(AND(BM73="Medio",BF73&lt;2)*OR(BN73="Impacto",BN73="Ambos"),1,BF73))))</f>
        <v>#DIV/0!</v>
      </c>
      <c r="BQ73" s="858"/>
      <c r="BR73" s="858"/>
      <c r="BS73" s="860"/>
      <c r="BT73" s="860" t="e">
        <f>INDEX([7]Listas!E$20:I$24,MATCH(BQ73,[7]Listas!D$20:D$24,1),MATCH(BR73,[7]Listas!E$19:I$19,1))</f>
        <v>#N/A</v>
      </c>
    </row>
    <row r="74" spans="1:72" s="24" customFormat="1" ht="39.75" hidden="1" customHeight="1" x14ac:dyDescent="0.2">
      <c r="A74" s="831"/>
      <c r="B74" s="831"/>
      <c r="C74" s="831"/>
      <c r="D74" s="831"/>
      <c r="E74" s="831"/>
      <c r="F74" s="831"/>
      <c r="G74" s="315"/>
      <c r="H74" s="315">
        <v>3</v>
      </c>
      <c r="I74" s="857"/>
      <c r="J74" s="857"/>
      <c r="K74" s="857"/>
      <c r="L74" s="831"/>
      <c r="M74" s="831"/>
      <c r="N74" s="831"/>
      <c r="O74" s="831"/>
      <c r="P74" s="831"/>
      <c r="Q74" s="831"/>
      <c r="R74" s="831"/>
      <c r="S74" s="316"/>
      <c r="T74" s="846"/>
      <c r="U74" s="316"/>
      <c r="V74" s="846"/>
      <c r="W74" s="316"/>
      <c r="X74" s="846"/>
      <c r="Y74" s="316"/>
      <c r="Z74" s="846"/>
      <c r="AA74" s="316"/>
      <c r="AB74" s="846"/>
      <c r="AC74" s="316"/>
      <c r="AD74" s="846"/>
      <c r="AE74" s="316"/>
      <c r="AF74" s="846"/>
      <c r="AG74" s="316"/>
      <c r="AH74" s="846"/>
      <c r="AI74" s="316"/>
      <c r="AJ74" s="846"/>
      <c r="AK74" s="316"/>
      <c r="AL74" s="846"/>
      <c r="AM74" s="316"/>
      <c r="AN74" s="846"/>
      <c r="AO74" s="316"/>
      <c r="AP74" s="846"/>
      <c r="AQ74" s="316"/>
      <c r="AR74" s="846"/>
      <c r="AS74" s="316"/>
      <c r="AT74" s="846"/>
      <c r="AU74" s="316"/>
      <c r="AV74" s="846"/>
      <c r="AW74" s="316"/>
      <c r="AX74" s="846"/>
      <c r="AY74" s="316"/>
      <c r="AZ74" s="846"/>
      <c r="BA74" s="316"/>
      <c r="BB74" s="846"/>
      <c r="BC74" s="319" t="e">
        <f t="shared" si="3"/>
        <v>#DIV/0!</v>
      </c>
      <c r="BD74" s="858"/>
      <c r="BE74" s="858"/>
      <c r="BF74" s="319" t="e">
        <f t="shared" si="9"/>
        <v>#DIV/0!</v>
      </c>
      <c r="BG74" s="860">
        <f t="shared" si="10"/>
        <v>0</v>
      </c>
      <c r="BH74" s="857"/>
      <c r="BI74" s="857"/>
      <c r="BJ74" s="857"/>
      <c r="BK74" s="315"/>
      <c r="BL74" s="315"/>
      <c r="BM74" s="315"/>
      <c r="BN74" s="315"/>
      <c r="BO74" s="319" t="e">
        <f t="shared" si="11"/>
        <v>#DIV/0!</v>
      </c>
      <c r="BP74" s="319" t="e">
        <f t="shared" si="12"/>
        <v>#DIV/0!</v>
      </c>
      <c r="BQ74" s="858"/>
      <c r="BR74" s="858"/>
      <c r="BS74" s="860"/>
      <c r="BT74" s="860" t="e">
        <f>INDEX([7]Listas!E$20:I$24,MATCH(BQ74,[7]Listas!D$20:D$24,1),MATCH(BR74,[7]Listas!E$19:I$19,1))</f>
        <v>#N/A</v>
      </c>
    </row>
    <row r="75" spans="1:72" s="24" customFormat="1" ht="39.75" hidden="1" customHeight="1" x14ac:dyDescent="0.2">
      <c r="A75" s="831"/>
      <c r="B75" s="831"/>
      <c r="C75" s="831"/>
      <c r="D75" s="831"/>
      <c r="E75" s="831"/>
      <c r="F75" s="831"/>
      <c r="G75" s="315"/>
      <c r="H75" s="315">
        <v>4</v>
      </c>
      <c r="I75" s="857"/>
      <c r="J75" s="857"/>
      <c r="K75" s="857"/>
      <c r="L75" s="831"/>
      <c r="M75" s="831"/>
      <c r="N75" s="831"/>
      <c r="O75" s="831"/>
      <c r="P75" s="831"/>
      <c r="Q75" s="831"/>
      <c r="R75" s="831"/>
      <c r="S75" s="316"/>
      <c r="T75" s="846"/>
      <c r="U75" s="316"/>
      <c r="V75" s="846"/>
      <c r="W75" s="316"/>
      <c r="X75" s="846"/>
      <c r="Y75" s="316"/>
      <c r="Z75" s="846"/>
      <c r="AA75" s="316"/>
      <c r="AB75" s="846"/>
      <c r="AC75" s="316"/>
      <c r="AD75" s="846"/>
      <c r="AE75" s="316"/>
      <c r="AF75" s="846"/>
      <c r="AG75" s="316"/>
      <c r="AH75" s="846"/>
      <c r="AI75" s="316"/>
      <c r="AJ75" s="846"/>
      <c r="AK75" s="316"/>
      <c r="AL75" s="846"/>
      <c r="AM75" s="316"/>
      <c r="AN75" s="846"/>
      <c r="AO75" s="316"/>
      <c r="AP75" s="846"/>
      <c r="AQ75" s="316"/>
      <c r="AR75" s="846"/>
      <c r="AS75" s="316"/>
      <c r="AT75" s="846"/>
      <c r="AU75" s="316"/>
      <c r="AV75" s="846"/>
      <c r="AW75" s="316"/>
      <c r="AX75" s="846"/>
      <c r="AY75" s="316"/>
      <c r="AZ75" s="846"/>
      <c r="BA75" s="316"/>
      <c r="BB75" s="846"/>
      <c r="BC75" s="319" t="e">
        <f t="shared" si="3"/>
        <v>#DIV/0!</v>
      </c>
      <c r="BD75" s="858"/>
      <c r="BE75" s="858"/>
      <c r="BF75" s="319" t="e">
        <f t="shared" si="9"/>
        <v>#DIV/0!</v>
      </c>
      <c r="BG75" s="860">
        <f t="shared" si="10"/>
        <v>0</v>
      </c>
      <c r="BH75" s="857"/>
      <c r="BI75" s="857"/>
      <c r="BJ75" s="857"/>
      <c r="BK75" s="315"/>
      <c r="BL75" s="315"/>
      <c r="BM75" s="315"/>
      <c r="BN75" s="315"/>
      <c r="BO75" s="319" t="e">
        <f t="shared" si="11"/>
        <v>#DIV/0!</v>
      </c>
      <c r="BP75" s="319" t="e">
        <f t="shared" si="12"/>
        <v>#DIV/0!</v>
      </c>
      <c r="BQ75" s="858"/>
      <c r="BR75" s="858"/>
      <c r="BS75" s="860"/>
      <c r="BT75" s="860" t="e">
        <f>INDEX([7]Listas!E$20:I$24,MATCH(BQ75,[7]Listas!D$20:D$24,1),MATCH(BR75,[7]Listas!E$19:I$19,1))</f>
        <v>#N/A</v>
      </c>
    </row>
    <row r="76" spans="1:72" s="24" customFormat="1" ht="39.75" hidden="1" customHeight="1" x14ac:dyDescent="0.2">
      <c r="A76" s="831"/>
      <c r="B76" s="831"/>
      <c r="C76" s="831"/>
      <c r="D76" s="831"/>
      <c r="E76" s="831"/>
      <c r="F76" s="831"/>
      <c r="G76" s="315"/>
      <c r="H76" s="315">
        <v>5</v>
      </c>
      <c r="I76" s="857"/>
      <c r="J76" s="857"/>
      <c r="K76" s="857"/>
      <c r="L76" s="831"/>
      <c r="M76" s="831"/>
      <c r="N76" s="831"/>
      <c r="O76" s="831"/>
      <c r="P76" s="831"/>
      <c r="Q76" s="831"/>
      <c r="R76" s="831"/>
      <c r="S76" s="316"/>
      <c r="T76" s="846"/>
      <c r="U76" s="316"/>
      <c r="V76" s="846"/>
      <c r="W76" s="316"/>
      <c r="X76" s="846"/>
      <c r="Y76" s="316"/>
      <c r="Z76" s="846"/>
      <c r="AA76" s="316"/>
      <c r="AB76" s="846"/>
      <c r="AC76" s="316"/>
      <c r="AD76" s="846"/>
      <c r="AE76" s="316"/>
      <c r="AF76" s="846"/>
      <c r="AG76" s="316"/>
      <c r="AH76" s="846"/>
      <c r="AI76" s="316"/>
      <c r="AJ76" s="846"/>
      <c r="AK76" s="316"/>
      <c r="AL76" s="846"/>
      <c r="AM76" s="316"/>
      <c r="AN76" s="846"/>
      <c r="AO76" s="316"/>
      <c r="AP76" s="846"/>
      <c r="AQ76" s="316"/>
      <c r="AR76" s="846"/>
      <c r="AS76" s="316"/>
      <c r="AT76" s="846"/>
      <c r="AU76" s="316"/>
      <c r="AV76" s="846"/>
      <c r="AW76" s="316"/>
      <c r="AX76" s="846"/>
      <c r="AY76" s="316"/>
      <c r="AZ76" s="846"/>
      <c r="BA76" s="316"/>
      <c r="BB76" s="846"/>
      <c r="BC76" s="319" t="e">
        <f t="shared" ref="BC76:BC80" si="13">AVERAGE(S76,U76,W76,Y76,AA76,AC76,AE76,AG76,AI76,AK76,AM76,AO76,AQ76,AS76,AU76,AW76,AY76,BA76)</f>
        <v>#DIV/0!</v>
      </c>
      <c r="BD76" s="858"/>
      <c r="BE76" s="858"/>
      <c r="BF76" s="319" t="e">
        <f t="shared" si="9"/>
        <v>#DIV/0!</v>
      </c>
      <c r="BG76" s="860">
        <f t="shared" si="10"/>
        <v>0</v>
      </c>
      <c r="BH76" s="857"/>
      <c r="BI76" s="857"/>
      <c r="BJ76" s="857"/>
      <c r="BK76" s="315"/>
      <c r="BL76" s="315"/>
      <c r="BM76" s="315"/>
      <c r="BN76" s="315"/>
      <c r="BO76" s="319" t="e">
        <f t="shared" si="11"/>
        <v>#DIV/0!</v>
      </c>
      <c r="BP76" s="319" t="e">
        <f t="shared" si="12"/>
        <v>#DIV/0!</v>
      </c>
      <c r="BQ76" s="858"/>
      <c r="BR76" s="858"/>
      <c r="BS76" s="860"/>
      <c r="BT76" s="860" t="e">
        <f>INDEX([7]Listas!E$20:I$24,MATCH(BQ76,[7]Listas!D$20:D$24,1),MATCH(BR76,[7]Listas!E$19:I$19,1))</f>
        <v>#N/A</v>
      </c>
    </row>
    <row r="77" spans="1:72" s="24" customFormat="1" ht="39.75" hidden="1" customHeight="1" x14ac:dyDescent="0.2">
      <c r="A77" s="831"/>
      <c r="B77" s="831"/>
      <c r="C77" s="831"/>
      <c r="D77" s="831"/>
      <c r="E77" s="831"/>
      <c r="F77" s="831"/>
      <c r="G77" s="315"/>
      <c r="H77" s="315">
        <v>6</v>
      </c>
      <c r="I77" s="857"/>
      <c r="J77" s="857"/>
      <c r="K77" s="857"/>
      <c r="L77" s="831"/>
      <c r="M77" s="831"/>
      <c r="N77" s="831"/>
      <c r="O77" s="831"/>
      <c r="P77" s="831"/>
      <c r="Q77" s="831"/>
      <c r="R77" s="831"/>
      <c r="S77" s="316"/>
      <c r="T77" s="846"/>
      <c r="U77" s="316"/>
      <c r="V77" s="846"/>
      <c r="W77" s="316"/>
      <c r="X77" s="846"/>
      <c r="Y77" s="316"/>
      <c r="Z77" s="846"/>
      <c r="AA77" s="316"/>
      <c r="AB77" s="846"/>
      <c r="AC77" s="316"/>
      <c r="AD77" s="846"/>
      <c r="AE77" s="316"/>
      <c r="AF77" s="846"/>
      <c r="AG77" s="316"/>
      <c r="AH77" s="846"/>
      <c r="AI77" s="316"/>
      <c r="AJ77" s="846"/>
      <c r="AK77" s="316"/>
      <c r="AL77" s="846"/>
      <c r="AM77" s="316"/>
      <c r="AN77" s="846"/>
      <c r="AO77" s="316"/>
      <c r="AP77" s="846"/>
      <c r="AQ77" s="316"/>
      <c r="AR77" s="846"/>
      <c r="AS77" s="316"/>
      <c r="AT77" s="846"/>
      <c r="AU77" s="316"/>
      <c r="AV77" s="846"/>
      <c r="AW77" s="316"/>
      <c r="AX77" s="846"/>
      <c r="AY77" s="316"/>
      <c r="AZ77" s="846"/>
      <c r="BA77" s="316"/>
      <c r="BB77" s="846"/>
      <c r="BC77" s="319" t="e">
        <f t="shared" si="13"/>
        <v>#DIV/0!</v>
      </c>
      <c r="BD77" s="858"/>
      <c r="BE77" s="858"/>
      <c r="BF77" s="319" t="e">
        <f t="shared" si="9"/>
        <v>#DIV/0!</v>
      </c>
      <c r="BG77" s="860">
        <f t="shared" si="10"/>
        <v>0</v>
      </c>
      <c r="BH77" s="857"/>
      <c r="BI77" s="857"/>
      <c r="BJ77" s="857"/>
      <c r="BK77" s="315"/>
      <c r="BL77" s="315"/>
      <c r="BM77" s="315"/>
      <c r="BN77" s="315"/>
      <c r="BO77" s="319" t="e">
        <f t="shared" si="11"/>
        <v>#DIV/0!</v>
      </c>
      <c r="BP77" s="319" t="e">
        <f t="shared" si="12"/>
        <v>#DIV/0!</v>
      </c>
      <c r="BQ77" s="858"/>
      <c r="BR77" s="858"/>
      <c r="BS77" s="860"/>
      <c r="BT77" s="860" t="e">
        <f>INDEX([7]Listas!E$20:I$24,MATCH(BQ77,[7]Listas!D$20:D$24,1),MATCH(BR77,[7]Listas!E$19:I$19,1))</f>
        <v>#N/A</v>
      </c>
    </row>
    <row r="78" spans="1:72" s="24" customFormat="1" ht="39.75" hidden="1" customHeight="1" x14ac:dyDescent="0.2">
      <c r="A78" s="831"/>
      <c r="B78" s="831"/>
      <c r="C78" s="831"/>
      <c r="D78" s="831"/>
      <c r="E78" s="831"/>
      <c r="F78" s="831"/>
      <c r="G78" s="315"/>
      <c r="H78" s="315">
        <v>7</v>
      </c>
      <c r="I78" s="857"/>
      <c r="J78" s="857"/>
      <c r="K78" s="857"/>
      <c r="L78" s="831"/>
      <c r="M78" s="831"/>
      <c r="N78" s="831"/>
      <c r="O78" s="831"/>
      <c r="P78" s="831"/>
      <c r="Q78" s="831"/>
      <c r="R78" s="831"/>
      <c r="S78" s="316"/>
      <c r="T78" s="846"/>
      <c r="U78" s="316"/>
      <c r="V78" s="846"/>
      <c r="W78" s="316"/>
      <c r="X78" s="846"/>
      <c r="Y78" s="316"/>
      <c r="Z78" s="846"/>
      <c r="AA78" s="316"/>
      <c r="AB78" s="846"/>
      <c r="AC78" s="316"/>
      <c r="AD78" s="846"/>
      <c r="AE78" s="316"/>
      <c r="AF78" s="846"/>
      <c r="AG78" s="316"/>
      <c r="AH78" s="846"/>
      <c r="AI78" s="316"/>
      <c r="AJ78" s="846"/>
      <c r="AK78" s="316"/>
      <c r="AL78" s="846"/>
      <c r="AM78" s="316"/>
      <c r="AN78" s="846"/>
      <c r="AO78" s="316"/>
      <c r="AP78" s="846"/>
      <c r="AQ78" s="316"/>
      <c r="AR78" s="846"/>
      <c r="AS78" s="316"/>
      <c r="AT78" s="846"/>
      <c r="AU78" s="316"/>
      <c r="AV78" s="846"/>
      <c r="AW78" s="316"/>
      <c r="AX78" s="846"/>
      <c r="AY78" s="316"/>
      <c r="AZ78" s="846"/>
      <c r="BA78" s="316"/>
      <c r="BB78" s="846"/>
      <c r="BC78" s="319" t="e">
        <f t="shared" si="13"/>
        <v>#DIV/0!</v>
      </c>
      <c r="BD78" s="858"/>
      <c r="BE78" s="858"/>
      <c r="BF78" s="319" t="e">
        <f t="shared" si="9"/>
        <v>#DIV/0!</v>
      </c>
      <c r="BG78" s="860">
        <f t="shared" si="10"/>
        <v>0</v>
      </c>
      <c r="BH78" s="857"/>
      <c r="BI78" s="857"/>
      <c r="BJ78" s="857"/>
      <c r="BK78" s="315"/>
      <c r="BL78" s="315"/>
      <c r="BM78" s="315"/>
      <c r="BN78" s="315"/>
      <c r="BO78" s="319" t="e">
        <f t="shared" si="11"/>
        <v>#DIV/0!</v>
      </c>
      <c r="BP78" s="319" t="e">
        <f t="shared" si="12"/>
        <v>#DIV/0!</v>
      </c>
      <c r="BQ78" s="858"/>
      <c r="BR78" s="858"/>
      <c r="BS78" s="860"/>
      <c r="BT78" s="860" t="e">
        <f>INDEX([7]Listas!E$20:I$24,MATCH(BQ78,[7]Listas!D$20:D$24,1),MATCH(BR78,[7]Listas!E$19:I$19,1))</f>
        <v>#N/A</v>
      </c>
    </row>
    <row r="79" spans="1:72" s="24" customFormat="1" ht="39.75" hidden="1" customHeight="1" x14ac:dyDescent="0.2">
      <c r="A79" s="831"/>
      <c r="B79" s="831"/>
      <c r="C79" s="831"/>
      <c r="D79" s="831"/>
      <c r="E79" s="831"/>
      <c r="F79" s="831"/>
      <c r="G79" s="315"/>
      <c r="H79" s="315">
        <v>8</v>
      </c>
      <c r="I79" s="857"/>
      <c r="J79" s="857"/>
      <c r="K79" s="857"/>
      <c r="L79" s="831"/>
      <c r="M79" s="831"/>
      <c r="N79" s="831"/>
      <c r="O79" s="831"/>
      <c r="P79" s="831"/>
      <c r="Q79" s="831"/>
      <c r="R79" s="831"/>
      <c r="S79" s="316"/>
      <c r="T79" s="846"/>
      <c r="U79" s="316"/>
      <c r="V79" s="846"/>
      <c r="W79" s="316"/>
      <c r="X79" s="846"/>
      <c r="Y79" s="316"/>
      <c r="Z79" s="846"/>
      <c r="AA79" s="316"/>
      <c r="AB79" s="846"/>
      <c r="AC79" s="316"/>
      <c r="AD79" s="846"/>
      <c r="AE79" s="316"/>
      <c r="AF79" s="846"/>
      <c r="AG79" s="316"/>
      <c r="AH79" s="846"/>
      <c r="AI79" s="316"/>
      <c r="AJ79" s="846"/>
      <c r="AK79" s="316"/>
      <c r="AL79" s="846"/>
      <c r="AM79" s="316"/>
      <c r="AN79" s="846"/>
      <c r="AO79" s="316"/>
      <c r="AP79" s="846"/>
      <c r="AQ79" s="316"/>
      <c r="AR79" s="846"/>
      <c r="AS79" s="316"/>
      <c r="AT79" s="846"/>
      <c r="AU79" s="316"/>
      <c r="AV79" s="846"/>
      <c r="AW79" s="316"/>
      <c r="AX79" s="846"/>
      <c r="AY79" s="316"/>
      <c r="AZ79" s="846"/>
      <c r="BA79" s="316"/>
      <c r="BB79" s="846"/>
      <c r="BC79" s="319" t="e">
        <f t="shared" si="13"/>
        <v>#DIV/0!</v>
      </c>
      <c r="BD79" s="858"/>
      <c r="BE79" s="858"/>
      <c r="BF79" s="319" t="e">
        <f t="shared" si="9"/>
        <v>#DIV/0!</v>
      </c>
      <c r="BG79" s="860">
        <f t="shared" si="10"/>
        <v>0</v>
      </c>
      <c r="BH79" s="857"/>
      <c r="BI79" s="857"/>
      <c r="BJ79" s="857"/>
      <c r="BK79" s="315"/>
      <c r="BL79" s="315"/>
      <c r="BM79" s="315"/>
      <c r="BN79" s="315"/>
      <c r="BO79" s="319" t="e">
        <f t="shared" si="11"/>
        <v>#DIV/0!</v>
      </c>
      <c r="BP79" s="319" t="e">
        <f t="shared" si="12"/>
        <v>#DIV/0!</v>
      </c>
      <c r="BQ79" s="858"/>
      <c r="BR79" s="858"/>
      <c r="BS79" s="860"/>
      <c r="BT79" s="860" t="e">
        <f>INDEX([7]Listas!E$20:I$24,MATCH(BQ79,[7]Listas!D$20:D$24,1),MATCH(BR79,[7]Listas!E$19:I$19,1))</f>
        <v>#N/A</v>
      </c>
    </row>
    <row r="80" spans="1:72" s="24" customFormat="1" ht="39.75" hidden="1" customHeight="1" x14ac:dyDescent="0.2">
      <c r="A80" s="831"/>
      <c r="B80" s="831"/>
      <c r="C80" s="831"/>
      <c r="D80" s="831"/>
      <c r="E80" s="831"/>
      <c r="F80" s="831"/>
      <c r="G80" s="315"/>
      <c r="H80" s="315">
        <v>9</v>
      </c>
      <c r="I80" s="857"/>
      <c r="J80" s="857"/>
      <c r="K80" s="857"/>
      <c r="L80" s="831"/>
      <c r="M80" s="831"/>
      <c r="N80" s="831"/>
      <c r="O80" s="831"/>
      <c r="P80" s="831"/>
      <c r="Q80" s="831"/>
      <c r="R80" s="831"/>
      <c r="S80" s="316"/>
      <c r="T80" s="846"/>
      <c r="U80" s="316"/>
      <c r="V80" s="846"/>
      <c r="W80" s="316"/>
      <c r="X80" s="846"/>
      <c r="Y80" s="316"/>
      <c r="Z80" s="846"/>
      <c r="AA80" s="316"/>
      <c r="AB80" s="846"/>
      <c r="AC80" s="316"/>
      <c r="AD80" s="846"/>
      <c r="AE80" s="316"/>
      <c r="AF80" s="846"/>
      <c r="AG80" s="316"/>
      <c r="AH80" s="846"/>
      <c r="AI80" s="316"/>
      <c r="AJ80" s="846"/>
      <c r="AK80" s="316"/>
      <c r="AL80" s="846"/>
      <c r="AM80" s="316"/>
      <c r="AN80" s="846"/>
      <c r="AO80" s="316"/>
      <c r="AP80" s="846"/>
      <c r="AQ80" s="316"/>
      <c r="AR80" s="846"/>
      <c r="AS80" s="316"/>
      <c r="AT80" s="846"/>
      <c r="AU80" s="316"/>
      <c r="AV80" s="846"/>
      <c r="AW80" s="316"/>
      <c r="AX80" s="846"/>
      <c r="AY80" s="316"/>
      <c r="AZ80" s="846"/>
      <c r="BA80" s="316"/>
      <c r="BB80" s="846"/>
      <c r="BC80" s="319" t="e">
        <f t="shared" si="13"/>
        <v>#DIV/0!</v>
      </c>
      <c r="BD80" s="858"/>
      <c r="BE80" s="858"/>
      <c r="BF80" s="319" t="e">
        <f t="shared" si="9"/>
        <v>#DIV/0!</v>
      </c>
      <c r="BG80" s="860">
        <f t="shared" si="10"/>
        <v>0</v>
      </c>
      <c r="BH80" s="857"/>
      <c r="BI80" s="857"/>
      <c r="BJ80" s="857"/>
      <c r="BK80" s="315"/>
      <c r="BL80" s="315"/>
      <c r="BM80" s="315"/>
      <c r="BN80" s="315"/>
      <c r="BO80" s="319" t="e">
        <f t="shared" si="11"/>
        <v>#DIV/0!</v>
      </c>
      <c r="BP80" s="319" t="e">
        <f t="shared" si="12"/>
        <v>#DIV/0!</v>
      </c>
      <c r="BQ80" s="858"/>
      <c r="BR80" s="858"/>
      <c r="BS80" s="860"/>
      <c r="BT80" s="860" t="e">
        <f>INDEX([7]Listas!E$20:I$24,MATCH(BQ80,[7]Listas!D$20:D$24,1),MATCH(BR80,[7]Listas!E$19:I$19,1))</f>
        <v>#N/A</v>
      </c>
    </row>
    <row r="81" spans="1:131" ht="4.5" customHeight="1" x14ac:dyDescent="0.2">
      <c r="A81" s="183"/>
      <c r="B81" s="204"/>
      <c r="C81" s="204"/>
      <c r="D81" s="183"/>
      <c r="E81" s="183"/>
      <c r="F81" s="183"/>
      <c r="G81" s="204"/>
      <c r="H81" s="204"/>
      <c r="I81" s="205"/>
      <c r="J81" s="205"/>
      <c r="K81" s="205"/>
      <c r="L81" s="204"/>
      <c r="M81" s="204"/>
      <c r="N81" s="204"/>
      <c r="O81" s="204"/>
      <c r="P81" s="204"/>
      <c r="Q81" s="204"/>
      <c r="R81" s="204"/>
      <c r="S81" s="206"/>
      <c r="T81" s="206"/>
      <c r="U81" s="206"/>
      <c r="V81" s="206"/>
      <c r="W81" s="206"/>
      <c r="X81" s="206"/>
      <c r="Y81" s="206"/>
      <c r="Z81" s="206"/>
      <c r="AA81" s="206"/>
      <c r="AB81" s="206"/>
      <c r="AC81" s="206"/>
      <c r="AD81" s="206"/>
      <c r="AE81" s="206"/>
      <c r="AF81" s="206"/>
      <c r="AG81" s="206"/>
      <c r="AH81" s="206"/>
      <c r="AI81" s="206"/>
      <c r="AJ81" s="206"/>
      <c r="AK81" s="206"/>
      <c r="AL81" s="204"/>
      <c r="AM81" s="204"/>
      <c r="AN81" s="204"/>
      <c r="AO81" s="204"/>
      <c r="AP81" s="204"/>
      <c r="AQ81" s="204"/>
      <c r="AR81" s="204"/>
      <c r="AS81" s="204"/>
      <c r="AT81" s="204"/>
      <c r="AU81" s="204"/>
      <c r="AV81" s="204"/>
      <c r="AW81" s="204"/>
      <c r="AX81" s="204"/>
      <c r="AY81" s="204"/>
      <c r="AZ81" s="204"/>
      <c r="BA81" s="204"/>
      <c r="BB81" s="204"/>
      <c r="BC81" s="204"/>
      <c r="BD81" s="204"/>
      <c r="BE81" s="204"/>
      <c r="BF81" s="204"/>
      <c r="BG81" s="204"/>
      <c r="BH81" s="205"/>
      <c r="BI81" s="205"/>
      <c r="BJ81" s="205"/>
      <c r="BK81" s="205"/>
      <c r="BL81" s="204"/>
      <c r="BM81" s="204"/>
      <c r="BN81" s="204"/>
      <c r="BO81" s="204"/>
      <c r="BP81" s="204"/>
      <c r="BQ81" s="204"/>
      <c r="BR81" s="204"/>
      <c r="BS81" s="204"/>
      <c r="BT81" s="184"/>
    </row>
    <row r="82" spans="1:131" x14ac:dyDescent="0.2">
      <c r="A82" s="183"/>
      <c r="L82" s="204"/>
      <c r="M82" s="204"/>
      <c r="N82" s="204"/>
      <c r="O82" s="204"/>
      <c r="P82" s="204"/>
      <c r="Q82" s="204"/>
      <c r="R82" s="204"/>
      <c r="S82" s="206"/>
      <c r="T82" s="206"/>
      <c r="U82" s="206"/>
      <c r="V82" s="206"/>
      <c r="W82" s="206"/>
      <c r="X82" s="206"/>
      <c r="Y82" s="206"/>
      <c r="Z82" s="206"/>
      <c r="AA82" s="206"/>
      <c r="AB82" s="206"/>
      <c r="AC82" s="206"/>
      <c r="AD82" s="206"/>
      <c r="AE82" s="206"/>
      <c r="AF82" s="206"/>
      <c r="AG82" s="206"/>
      <c r="AH82" s="206"/>
      <c r="AI82" s="206"/>
      <c r="AJ82" s="206"/>
      <c r="AK82" s="206"/>
      <c r="AL82" s="204"/>
      <c r="AM82" s="204"/>
      <c r="AN82" s="204"/>
      <c r="AO82" s="204"/>
      <c r="AP82" s="204"/>
      <c r="AQ82" s="204"/>
      <c r="AR82" s="204"/>
      <c r="AS82" s="204"/>
      <c r="AT82" s="204"/>
      <c r="AU82" s="204"/>
      <c r="AV82" s="204"/>
      <c r="AW82" s="204"/>
      <c r="AX82" s="204"/>
      <c r="AY82" s="204"/>
      <c r="AZ82" s="204"/>
      <c r="BA82" s="204"/>
      <c r="BB82" s="204"/>
      <c r="BC82" s="204"/>
      <c r="BD82" s="204"/>
      <c r="BE82" s="868" t="s">
        <v>614</v>
      </c>
      <c r="BF82" s="868"/>
      <c r="BG82" s="868"/>
      <c r="BH82" s="868"/>
      <c r="BI82" s="868"/>
      <c r="BJ82" s="868"/>
      <c r="BK82" s="868"/>
      <c r="BL82" s="868"/>
      <c r="BM82" s="868"/>
      <c r="BN82" s="868"/>
      <c r="BO82" s="204"/>
      <c r="BP82" s="204"/>
      <c r="BQ82" s="204"/>
      <c r="BR82" s="204"/>
      <c r="BS82" s="204"/>
      <c r="BT82" s="184"/>
    </row>
    <row r="83" spans="1:131" x14ac:dyDescent="0.2">
      <c r="A83" s="183"/>
      <c r="B83" s="188"/>
      <c r="C83" s="188"/>
      <c r="D83" s="188"/>
      <c r="E83" s="188"/>
      <c r="F83" s="188"/>
      <c r="G83" s="188"/>
      <c r="H83" s="188"/>
      <c r="I83" s="188"/>
      <c r="J83" s="188"/>
      <c r="K83" s="188"/>
      <c r="L83" s="204"/>
      <c r="M83" s="204"/>
      <c r="N83" s="204"/>
      <c r="O83" s="204"/>
      <c r="P83" s="204"/>
      <c r="Q83" s="204"/>
      <c r="R83" s="204"/>
      <c r="S83" s="206"/>
      <c r="T83" s="206"/>
      <c r="U83" s="206"/>
      <c r="V83" s="206"/>
      <c r="W83" s="206"/>
      <c r="X83" s="206"/>
      <c r="Y83" s="206"/>
      <c r="Z83" s="206"/>
      <c r="AA83" s="206"/>
      <c r="AB83" s="206"/>
      <c r="AC83" s="206"/>
      <c r="AD83" s="206"/>
      <c r="AE83" s="206"/>
      <c r="AF83" s="206"/>
      <c r="AG83" s="206"/>
      <c r="AH83" s="206"/>
      <c r="AI83" s="206"/>
      <c r="AJ83" s="206"/>
      <c r="AK83" s="206"/>
      <c r="AL83" s="204"/>
      <c r="AM83" s="204"/>
      <c r="AN83" s="204"/>
      <c r="AO83" s="204"/>
      <c r="AP83" s="204"/>
      <c r="AQ83" s="204"/>
      <c r="AR83" s="204"/>
      <c r="AS83" s="204"/>
      <c r="AT83" s="204"/>
      <c r="AU83" s="204"/>
      <c r="AV83" s="204"/>
      <c r="AW83" s="204"/>
      <c r="AX83" s="204"/>
      <c r="AY83" s="204"/>
      <c r="AZ83" s="204"/>
      <c r="BA83" s="204"/>
      <c r="BB83" s="204"/>
      <c r="BC83" s="204"/>
      <c r="BD83" s="204"/>
      <c r="BE83" s="204"/>
      <c r="BF83" s="204"/>
      <c r="BG83" s="204"/>
      <c r="BH83" s="205"/>
      <c r="BI83" s="205"/>
      <c r="BJ83" s="205"/>
      <c r="BK83" s="205"/>
      <c r="BL83" s="204"/>
      <c r="BM83" s="204"/>
      <c r="BN83" s="204"/>
      <c r="BO83" s="204"/>
      <c r="BP83" s="204"/>
      <c r="BQ83" s="204"/>
      <c r="BR83" s="204"/>
      <c r="BS83" s="204"/>
      <c r="BT83" s="184"/>
    </row>
    <row r="84" spans="1:131" s="189" customFormat="1" ht="18" customHeight="1" x14ac:dyDescent="0.2">
      <c r="BC84" s="869" t="s">
        <v>602</v>
      </c>
      <c r="BD84" s="869"/>
      <c r="BE84" s="869"/>
      <c r="BF84" s="869"/>
      <c r="BG84" s="870" t="s">
        <v>603</v>
      </c>
      <c r="BH84" s="871"/>
      <c r="BI84" s="871"/>
      <c r="BJ84" s="872"/>
      <c r="BK84" s="870" t="s">
        <v>604</v>
      </c>
      <c r="BL84" s="871"/>
      <c r="BM84" s="872"/>
      <c r="BN84" s="870" t="s">
        <v>605</v>
      </c>
      <c r="BO84" s="871"/>
      <c r="BP84" s="871"/>
      <c r="BQ84" s="871"/>
      <c r="BR84" s="871"/>
      <c r="BS84" s="871"/>
      <c r="BT84" s="872"/>
      <c r="BU84" s="190"/>
      <c r="BV84" s="191"/>
      <c r="BW84" s="191"/>
      <c r="BX84" s="191"/>
      <c r="BY84" s="191"/>
      <c r="BZ84" s="191"/>
      <c r="CA84" s="191"/>
      <c r="CB84" s="191"/>
      <c r="CC84" s="191"/>
      <c r="CD84" s="191"/>
      <c r="CE84" s="191"/>
      <c r="CF84" s="191"/>
      <c r="CG84" s="191"/>
      <c r="CH84" s="191"/>
      <c r="CI84" s="191"/>
      <c r="CJ84" s="191"/>
      <c r="CK84" s="191"/>
      <c r="CL84" s="191"/>
      <c r="CM84" s="191"/>
      <c r="CN84" s="191"/>
      <c r="CO84" s="191"/>
      <c r="CP84" s="191"/>
      <c r="CQ84" s="191"/>
      <c r="CR84" s="191"/>
      <c r="CS84" s="191"/>
      <c r="CT84" s="191"/>
      <c r="CU84" s="191"/>
      <c r="CV84" s="191"/>
      <c r="CW84" s="191"/>
      <c r="CX84" s="191"/>
      <c r="CY84" s="191"/>
      <c r="CZ84" s="191"/>
      <c r="DA84" s="191"/>
      <c r="DB84" s="191"/>
      <c r="DC84" s="191"/>
      <c r="DD84" s="191"/>
      <c r="DE84" s="191"/>
      <c r="DF84" s="191"/>
      <c r="DG84" s="191"/>
      <c r="DH84" s="191"/>
      <c r="DI84" s="191"/>
      <c r="DJ84" s="191"/>
      <c r="DK84" s="191"/>
      <c r="DL84" s="191"/>
      <c r="DM84" s="191"/>
      <c r="DN84" s="191"/>
      <c r="DO84" s="191"/>
      <c r="DP84" s="191"/>
      <c r="DQ84" s="191"/>
      <c r="DR84" s="191"/>
      <c r="DS84" s="190"/>
      <c r="DT84" s="190"/>
      <c r="DU84" s="190"/>
      <c r="DV84" s="190"/>
      <c r="DW84" s="190"/>
      <c r="DX84" s="190"/>
      <c r="DY84" s="190"/>
      <c r="DZ84" s="190"/>
      <c r="EA84" s="190"/>
    </row>
    <row r="85" spans="1:131" s="21" customFormat="1" ht="35.25" customHeight="1" x14ac:dyDescent="0.2">
      <c r="BC85" s="861" t="s">
        <v>747</v>
      </c>
      <c r="BD85" s="861"/>
      <c r="BE85" s="861"/>
      <c r="BF85" s="861"/>
      <c r="BG85" s="862" t="s">
        <v>1317</v>
      </c>
      <c r="BH85" s="863"/>
      <c r="BI85" s="863"/>
      <c r="BJ85" s="864"/>
      <c r="BK85" s="862" t="s">
        <v>2051</v>
      </c>
      <c r="BL85" s="863"/>
      <c r="BM85" s="864"/>
      <c r="BN85" s="865" t="s">
        <v>1202</v>
      </c>
      <c r="BO85" s="866"/>
      <c r="BP85" s="866"/>
      <c r="BQ85" s="866"/>
      <c r="BR85" s="866"/>
      <c r="BS85" s="866"/>
      <c r="BT85" s="867"/>
    </row>
    <row r="86" spans="1:131" s="21" customFormat="1" ht="35.25" customHeight="1" x14ac:dyDescent="0.2">
      <c r="BC86" s="861" t="s">
        <v>748</v>
      </c>
      <c r="BD86" s="861"/>
      <c r="BE86" s="861"/>
      <c r="BF86" s="861"/>
      <c r="BG86" s="862" t="s">
        <v>2189</v>
      </c>
      <c r="BH86" s="863"/>
      <c r="BI86" s="863"/>
      <c r="BJ86" s="864"/>
      <c r="BK86" s="862" t="s">
        <v>1014</v>
      </c>
      <c r="BL86" s="863"/>
      <c r="BM86" s="864"/>
      <c r="BN86" s="865" t="s">
        <v>1202</v>
      </c>
      <c r="BO86" s="866"/>
      <c r="BP86" s="866"/>
      <c r="BQ86" s="866"/>
      <c r="BR86" s="866"/>
      <c r="BS86" s="866"/>
      <c r="BT86" s="867"/>
    </row>
    <row r="87" spans="1:131" s="21" customFormat="1" ht="35.25" customHeight="1" x14ac:dyDescent="0.2">
      <c r="BC87" s="861" t="s">
        <v>749</v>
      </c>
      <c r="BD87" s="861"/>
      <c r="BE87" s="861"/>
      <c r="BF87" s="861"/>
      <c r="BG87" s="862" t="s">
        <v>1336</v>
      </c>
      <c r="BH87" s="863"/>
      <c r="BI87" s="863"/>
      <c r="BJ87" s="864"/>
      <c r="BK87" s="862" t="s">
        <v>2190</v>
      </c>
      <c r="BL87" s="863"/>
      <c r="BM87" s="864"/>
      <c r="BN87" s="865" t="s">
        <v>1202</v>
      </c>
      <c r="BO87" s="866"/>
      <c r="BP87" s="866"/>
      <c r="BQ87" s="866"/>
      <c r="BR87" s="866"/>
      <c r="BS87" s="866"/>
      <c r="BT87" s="867"/>
    </row>
    <row r="88" spans="1:131" s="189" customFormat="1" ht="15.75" customHeight="1" x14ac:dyDescent="0.2">
      <c r="A88" s="191"/>
      <c r="B88" s="191"/>
      <c r="C88" s="191"/>
      <c r="D88" s="191"/>
      <c r="E88" s="191"/>
      <c r="F88" s="191"/>
      <c r="G88" s="191"/>
      <c r="H88" s="312"/>
      <c r="I88" s="312"/>
      <c r="J88" s="312"/>
      <c r="K88" s="312"/>
      <c r="L88" s="312"/>
      <c r="M88" s="312"/>
      <c r="N88" s="312"/>
      <c r="O88" s="191"/>
      <c r="P88" s="191"/>
      <c r="Q88" s="191"/>
      <c r="R88" s="191"/>
      <c r="S88" s="191"/>
      <c r="T88" s="191"/>
      <c r="U88" s="191"/>
      <c r="V88" s="191"/>
      <c r="W88" s="191"/>
      <c r="X88" s="191"/>
      <c r="Y88" s="191"/>
      <c r="Z88" s="191"/>
      <c r="AA88" s="191"/>
      <c r="AB88" s="191"/>
      <c r="AC88" s="191"/>
      <c r="AD88" s="191"/>
      <c r="AE88" s="191"/>
      <c r="AF88" s="191"/>
      <c r="AG88" s="191"/>
      <c r="AH88" s="191"/>
      <c r="AI88" s="191"/>
      <c r="AJ88" s="191"/>
      <c r="AK88" s="191"/>
      <c r="AL88" s="191"/>
      <c r="AM88" s="191"/>
      <c r="AN88" s="191"/>
      <c r="AO88" s="191"/>
      <c r="AP88" s="191"/>
      <c r="AQ88" s="191"/>
      <c r="AR88" s="191"/>
      <c r="AS88" s="191"/>
      <c r="AT88" s="191"/>
      <c r="AU88" s="191"/>
      <c r="AV88" s="191"/>
      <c r="AW88" s="191"/>
      <c r="AX88" s="191"/>
      <c r="AY88" s="191"/>
      <c r="AZ88" s="191"/>
      <c r="BA88" s="191"/>
      <c r="BB88" s="191"/>
      <c r="BC88" s="191"/>
      <c r="BD88" s="191"/>
      <c r="BE88" s="191"/>
      <c r="BF88" s="191"/>
      <c r="BG88" s="191"/>
      <c r="BH88" s="191"/>
      <c r="BI88" s="191"/>
      <c r="BJ88" s="191"/>
      <c r="BK88" s="191"/>
      <c r="BL88" s="312"/>
      <c r="BM88" s="312"/>
      <c r="BN88" s="312"/>
      <c r="BO88" s="312"/>
      <c r="BP88" s="312"/>
      <c r="BQ88" s="312"/>
      <c r="BR88" s="312"/>
      <c r="BS88" s="312"/>
      <c r="BT88" s="312"/>
    </row>
    <row r="89" spans="1:131" ht="15.75" customHeight="1" x14ac:dyDescent="0.2">
      <c r="A89" s="183"/>
      <c r="B89" s="204"/>
      <c r="C89" s="204"/>
      <c r="D89" s="183"/>
      <c r="E89" s="183"/>
      <c r="F89" s="183"/>
      <c r="G89" s="204"/>
      <c r="H89" s="193"/>
      <c r="I89" s="193"/>
      <c r="J89" s="193"/>
      <c r="K89" s="193"/>
      <c r="L89" s="207"/>
      <c r="M89" s="207"/>
      <c r="N89" s="207"/>
      <c r="O89" s="204"/>
      <c r="P89" s="204"/>
      <c r="Q89" s="204"/>
      <c r="R89" s="204"/>
      <c r="S89" s="206"/>
      <c r="T89" s="206"/>
      <c r="U89" s="206"/>
      <c r="V89" s="206"/>
      <c r="W89" s="206"/>
      <c r="X89" s="206"/>
      <c r="Y89" s="206"/>
      <c r="Z89" s="206"/>
      <c r="AA89" s="206"/>
      <c r="AB89" s="206"/>
      <c r="AC89" s="206"/>
      <c r="AD89" s="206"/>
      <c r="AE89" s="206"/>
      <c r="AF89" s="206"/>
      <c r="AG89" s="206"/>
      <c r="AH89" s="206"/>
      <c r="AI89" s="206"/>
      <c r="AJ89" s="206"/>
      <c r="AK89" s="206"/>
      <c r="AL89" s="204"/>
      <c r="AM89" s="204"/>
      <c r="AN89" s="204"/>
      <c r="AO89" s="204"/>
      <c r="AP89" s="204"/>
      <c r="AQ89" s="204"/>
      <c r="AR89" s="204"/>
      <c r="AS89" s="204"/>
      <c r="AT89" s="204"/>
      <c r="AU89" s="204"/>
      <c r="AV89" s="204"/>
      <c r="AW89" s="204"/>
      <c r="AX89" s="204"/>
      <c r="AY89" s="204"/>
      <c r="AZ89" s="204"/>
      <c r="BA89" s="204"/>
      <c r="BB89" s="204"/>
      <c r="BC89" s="204"/>
      <c r="BD89" s="204"/>
      <c r="BE89" s="204"/>
      <c r="BF89" s="204"/>
      <c r="BG89" s="204"/>
      <c r="BH89" s="205"/>
      <c r="BI89" s="205"/>
      <c r="BJ89" s="205"/>
      <c r="BK89" s="204"/>
      <c r="BL89" s="193"/>
      <c r="BM89" s="193"/>
      <c r="BN89" s="193"/>
      <c r="BO89" s="193"/>
      <c r="BP89" s="193"/>
      <c r="BQ89" s="193"/>
      <c r="BR89" s="193"/>
      <c r="BS89" s="193"/>
      <c r="BT89" s="193"/>
    </row>
    <row r="90" spans="1:131" x14ac:dyDescent="0.2">
      <c r="A90" s="183"/>
      <c r="B90" s="204"/>
      <c r="C90" s="204"/>
      <c r="D90" s="183"/>
      <c r="E90" s="183"/>
      <c r="H90" s="28"/>
      <c r="I90" s="208"/>
      <c r="J90" s="208"/>
      <c r="K90" s="208"/>
      <c r="BM90" s="204"/>
      <c r="BN90" s="204"/>
      <c r="BO90" s="204"/>
      <c r="BP90" s="204"/>
      <c r="BQ90" s="204"/>
      <c r="BR90" s="204"/>
      <c r="BS90" s="204"/>
      <c r="BT90" s="184"/>
    </row>
  </sheetData>
  <mergeCells count="682">
    <mergeCell ref="A1:K1"/>
    <mergeCell ref="L1:N4"/>
    <mergeCell ref="T1:U4"/>
    <mergeCell ref="BH1:BH2"/>
    <mergeCell ref="BI1:BL2"/>
    <mergeCell ref="BO1:BT2"/>
    <mergeCell ref="A2:K2"/>
    <mergeCell ref="B3:I3"/>
    <mergeCell ref="J3:K3"/>
    <mergeCell ref="BH3:BH4"/>
    <mergeCell ref="A7:A8"/>
    <mergeCell ref="B7:B8"/>
    <mergeCell ref="C7:C8"/>
    <mergeCell ref="D7:F8"/>
    <mergeCell ref="G7:G8"/>
    <mergeCell ref="H7:K8"/>
    <mergeCell ref="BI3:BL4"/>
    <mergeCell ref="BO3:BT4"/>
    <mergeCell ref="B4:I4"/>
    <mergeCell ref="J4:K4"/>
    <mergeCell ref="A6:N6"/>
    <mergeCell ref="O6:R6"/>
    <mergeCell ref="S6:BG6"/>
    <mergeCell ref="BH6:BT6"/>
    <mergeCell ref="AA7:AB7"/>
    <mergeCell ref="AC7:AD7"/>
    <mergeCell ref="AE7:AF7"/>
    <mergeCell ref="AG7:AH7"/>
    <mergeCell ref="AI7:AJ7"/>
    <mergeCell ref="AK7:AL7"/>
    <mergeCell ref="L7:N8"/>
    <mergeCell ref="O7:R7"/>
    <mergeCell ref="S7:T7"/>
    <mergeCell ref="U7:V7"/>
    <mergeCell ref="W7:X7"/>
    <mergeCell ref="Y7:Z7"/>
    <mergeCell ref="AY7:AZ7"/>
    <mergeCell ref="BA7:BB7"/>
    <mergeCell ref="BC7:BG7"/>
    <mergeCell ref="BH7:BN7"/>
    <mergeCell ref="BO7:BT7"/>
    <mergeCell ref="BH8:BJ8"/>
    <mergeCell ref="AM7:AN7"/>
    <mergeCell ref="AO7:AP7"/>
    <mergeCell ref="AQ7:AR7"/>
    <mergeCell ref="AS7:AT7"/>
    <mergeCell ref="AU7:AV7"/>
    <mergeCell ref="AW7:AX7"/>
    <mergeCell ref="O9:O11"/>
    <mergeCell ref="P9:P11"/>
    <mergeCell ref="Q9:Q11"/>
    <mergeCell ref="R9:R11"/>
    <mergeCell ref="T9:T11"/>
    <mergeCell ref="V9:V11"/>
    <mergeCell ref="A9:A11"/>
    <mergeCell ref="B9:B11"/>
    <mergeCell ref="C9:C11"/>
    <mergeCell ref="D9:F11"/>
    <mergeCell ref="I9:K9"/>
    <mergeCell ref="L9:N11"/>
    <mergeCell ref="I10:K10"/>
    <mergeCell ref="I11:K11"/>
    <mergeCell ref="AJ9:AJ11"/>
    <mergeCell ref="AL9:AL11"/>
    <mergeCell ref="AN9:AN11"/>
    <mergeCell ref="AP9:AP11"/>
    <mergeCell ref="AR9:AR11"/>
    <mergeCell ref="AT9:AT11"/>
    <mergeCell ref="X9:X11"/>
    <mergeCell ref="Z9:Z11"/>
    <mergeCell ref="AB9:AB11"/>
    <mergeCell ref="AD9:AD11"/>
    <mergeCell ref="AF9:AF11"/>
    <mergeCell ref="AH9:AH11"/>
    <mergeCell ref="BG9:BG11"/>
    <mergeCell ref="BH9:BJ9"/>
    <mergeCell ref="BQ9:BQ11"/>
    <mergeCell ref="BR9:BR11"/>
    <mergeCell ref="BS9:BS11"/>
    <mergeCell ref="BT9:BT11"/>
    <mergeCell ref="BH10:BJ10"/>
    <mergeCell ref="BH11:BJ11"/>
    <mergeCell ref="AV9:AV11"/>
    <mergeCell ref="AX9:AX11"/>
    <mergeCell ref="AZ9:AZ11"/>
    <mergeCell ref="BB9:BB11"/>
    <mergeCell ref="BD9:BD11"/>
    <mergeCell ref="BE9:BE11"/>
    <mergeCell ref="R12:R15"/>
    <mergeCell ref="T12:T15"/>
    <mergeCell ref="V12:V15"/>
    <mergeCell ref="A12:A17"/>
    <mergeCell ref="B12:B17"/>
    <mergeCell ref="C12:C15"/>
    <mergeCell ref="D12:F15"/>
    <mergeCell ref="I12:K12"/>
    <mergeCell ref="L12:N15"/>
    <mergeCell ref="I13:K13"/>
    <mergeCell ref="I14:K14"/>
    <mergeCell ref="I15:K15"/>
    <mergeCell ref="C16:C17"/>
    <mergeCell ref="D16:F17"/>
    <mergeCell ref="I16:K16"/>
    <mergeCell ref="L16:N17"/>
    <mergeCell ref="O16:O17"/>
    <mergeCell ref="P16:P17"/>
    <mergeCell ref="Q16:Q17"/>
    <mergeCell ref="O12:O15"/>
    <mergeCell ref="P12:P15"/>
    <mergeCell ref="Q12:Q15"/>
    <mergeCell ref="BR12:BR15"/>
    <mergeCell ref="BS12:BS15"/>
    <mergeCell ref="BT12:BT15"/>
    <mergeCell ref="BH13:BJ13"/>
    <mergeCell ref="BH14:BJ14"/>
    <mergeCell ref="BH15:BJ15"/>
    <mergeCell ref="AV12:AV15"/>
    <mergeCell ref="AX12:AX15"/>
    <mergeCell ref="AZ12:AZ15"/>
    <mergeCell ref="BB12:BB15"/>
    <mergeCell ref="BD12:BD15"/>
    <mergeCell ref="BE12:BE15"/>
    <mergeCell ref="BG12:BG15"/>
    <mergeCell ref="BH12:BJ12"/>
    <mergeCell ref="BQ12:BQ15"/>
    <mergeCell ref="AJ12:AJ15"/>
    <mergeCell ref="AL12:AL15"/>
    <mergeCell ref="AN12:AN15"/>
    <mergeCell ref="AP12:AP15"/>
    <mergeCell ref="AR12:AR15"/>
    <mergeCell ref="AT12:AT15"/>
    <mergeCell ref="X12:X15"/>
    <mergeCell ref="Z12:Z15"/>
    <mergeCell ref="AB12:AB15"/>
    <mergeCell ref="AD12:AD15"/>
    <mergeCell ref="AF12:AF15"/>
    <mergeCell ref="AH12:AH15"/>
    <mergeCell ref="AH16:AH17"/>
    <mergeCell ref="AJ16:AJ17"/>
    <mergeCell ref="AL16:AL17"/>
    <mergeCell ref="AN16:AN17"/>
    <mergeCell ref="R16:R17"/>
    <mergeCell ref="T16:T17"/>
    <mergeCell ref="V16:V17"/>
    <mergeCell ref="X16:X17"/>
    <mergeCell ref="Z16:Z17"/>
    <mergeCell ref="AB16:AB17"/>
    <mergeCell ref="BR16:BR17"/>
    <mergeCell ref="BS16:BS17"/>
    <mergeCell ref="BT16:BT17"/>
    <mergeCell ref="I17:K17"/>
    <mergeCell ref="BH17:BJ17"/>
    <mergeCell ref="A18:A21"/>
    <mergeCell ref="B18:B21"/>
    <mergeCell ref="C18:C21"/>
    <mergeCell ref="D18:F21"/>
    <mergeCell ref="I18:K18"/>
    <mergeCell ref="BB16:BB17"/>
    <mergeCell ref="BD16:BD17"/>
    <mergeCell ref="BE16:BE17"/>
    <mergeCell ref="BG16:BG17"/>
    <mergeCell ref="BH16:BJ16"/>
    <mergeCell ref="BQ16:BQ17"/>
    <mergeCell ref="AP16:AP17"/>
    <mergeCell ref="AR16:AR17"/>
    <mergeCell ref="AT16:AT17"/>
    <mergeCell ref="AV16:AV17"/>
    <mergeCell ref="AX16:AX17"/>
    <mergeCell ref="AZ16:AZ17"/>
    <mergeCell ref="AD16:AD17"/>
    <mergeCell ref="AF16:AF17"/>
    <mergeCell ref="AR18:AR21"/>
    <mergeCell ref="V18:V21"/>
    <mergeCell ref="X18:X21"/>
    <mergeCell ref="Z18:Z21"/>
    <mergeCell ref="AB18:AB21"/>
    <mergeCell ref="AD18:AD21"/>
    <mergeCell ref="AF18:AF21"/>
    <mergeCell ref="L18:N21"/>
    <mergeCell ref="O18:O21"/>
    <mergeCell ref="P18:P21"/>
    <mergeCell ref="Q18:Q21"/>
    <mergeCell ref="R18:R21"/>
    <mergeCell ref="T18:T21"/>
    <mergeCell ref="BT18:BT21"/>
    <mergeCell ref="I19:K19"/>
    <mergeCell ref="BH19:BJ19"/>
    <mergeCell ref="I20:K20"/>
    <mergeCell ref="BH20:BJ20"/>
    <mergeCell ref="I21:K21"/>
    <mergeCell ref="BH21:BJ21"/>
    <mergeCell ref="BE18:BE21"/>
    <mergeCell ref="BG18:BG21"/>
    <mergeCell ref="BH18:BJ18"/>
    <mergeCell ref="BQ18:BQ21"/>
    <mergeCell ref="BR18:BR21"/>
    <mergeCell ref="BS18:BS21"/>
    <mergeCell ref="AT18:AT21"/>
    <mergeCell ref="AV18:AV21"/>
    <mergeCell ref="AX18:AX21"/>
    <mergeCell ref="AZ18:AZ21"/>
    <mergeCell ref="BB18:BB21"/>
    <mergeCell ref="BD18:BD21"/>
    <mergeCell ref="AH18:AH21"/>
    <mergeCell ref="AJ18:AJ21"/>
    <mergeCell ref="AL18:AL21"/>
    <mergeCell ref="AN18:AN21"/>
    <mergeCell ref="AP18:AP21"/>
    <mergeCell ref="A22:A25"/>
    <mergeCell ref="B22:B25"/>
    <mergeCell ref="C22:C25"/>
    <mergeCell ref="D22:F25"/>
    <mergeCell ref="I22:K22"/>
    <mergeCell ref="L22:N25"/>
    <mergeCell ref="I23:K23"/>
    <mergeCell ref="I24:K24"/>
    <mergeCell ref="I25:K25"/>
    <mergeCell ref="X22:X25"/>
    <mergeCell ref="Z22:Z25"/>
    <mergeCell ref="AB22:AB25"/>
    <mergeCell ref="AD22:AD25"/>
    <mergeCell ref="AF22:AF25"/>
    <mergeCell ref="AH22:AH25"/>
    <mergeCell ref="O22:O25"/>
    <mergeCell ref="P22:P25"/>
    <mergeCell ref="Q22:Q25"/>
    <mergeCell ref="R22:R25"/>
    <mergeCell ref="T22:T25"/>
    <mergeCell ref="V22:V25"/>
    <mergeCell ref="AV22:AV25"/>
    <mergeCell ref="AX22:AX25"/>
    <mergeCell ref="AZ22:AZ25"/>
    <mergeCell ref="BB22:BB25"/>
    <mergeCell ref="BD22:BD25"/>
    <mergeCell ref="BE22:BE25"/>
    <mergeCell ref="AJ22:AJ25"/>
    <mergeCell ref="AL22:AL25"/>
    <mergeCell ref="AN22:AN25"/>
    <mergeCell ref="AP22:AP25"/>
    <mergeCell ref="AR22:AR25"/>
    <mergeCell ref="AT22:AT25"/>
    <mergeCell ref="BG22:BG25"/>
    <mergeCell ref="BH22:BJ22"/>
    <mergeCell ref="BQ22:BQ25"/>
    <mergeCell ref="BR22:BR25"/>
    <mergeCell ref="BS22:BS25"/>
    <mergeCell ref="BT22:BT25"/>
    <mergeCell ref="BH23:BJ23"/>
    <mergeCell ref="BH24:BJ24"/>
    <mergeCell ref="BH25:BJ25"/>
    <mergeCell ref="A26:A29"/>
    <mergeCell ref="B26:B29"/>
    <mergeCell ref="C26:C29"/>
    <mergeCell ref="D26:F29"/>
    <mergeCell ref="I26:K26"/>
    <mergeCell ref="L26:N29"/>
    <mergeCell ref="I27:K27"/>
    <mergeCell ref="I28:K28"/>
    <mergeCell ref="I29:K29"/>
    <mergeCell ref="X26:X29"/>
    <mergeCell ref="Z26:Z29"/>
    <mergeCell ref="AB26:AB29"/>
    <mergeCell ref="AD26:AD29"/>
    <mergeCell ref="AF26:AF29"/>
    <mergeCell ref="AH26:AH29"/>
    <mergeCell ref="O26:O29"/>
    <mergeCell ref="P26:P29"/>
    <mergeCell ref="Q26:Q29"/>
    <mergeCell ref="R26:R29"/>
    <mergeCell ref="T26:T29"/>
    <mergeCell ref="V26:V29"/>
    <mergeCell ref="AV26:AV29"/>
    <mergeCell ref="AX26:AX29"/>
    <mergeCell ref="AZ26:AZ29"/>
    <mergeCell ref="BB26:BB29"/>
    <mergeCell ref="BD26:BD29"/>
    <mergeCell ref="BE26:BE29"/>
    <mergeCell ref="AJ26:AJ29"/>
    <mergeCell ref="AL26:AL29"/>
    <mergeCell ref="AN26:AN29"/>
    <mergeCell ref="AP26:AP29"/>
    <mergeCell ref="AR26:AR29"/>
    <mergeCell ref="AT26:AT29"/>
    <mergeCell ref="BG26:BG29"/>
    <mergeCell ref="BH26:BJ26"/>
    <mergeCell ref="BQ26:BQ29"/>
    <mergeCell ref="BR26:BR29"/>
    <mergeCell ref="BS26:BS29"/>
    <mergeCell ref="BT26:BT29"/>
    <mergeCell ref="BH27:BJ27"/>
    <mergeCell ref="BH28:BJ28"/>
    <mergeCell ref="BH29:BJ29"/>
    <mergeCell ref="O30:O32"/>
    <mergeCell ref="P30:P32"/>
    <mergeCell ref="Q30:Q32"/>
    <mergeCell ref="R30:R32"/>
    <mergeCell ref="T30:T32"/>
    <mergeCell ref="V30:V32"/>
    <mergeCell ref="A30:A32"/>
    <mergeCell ref="B30:B32"/>
    <mergeCell ref="C30:C32"/>
    <mergeCell ref="D30:F32"/>
    <mergeCell ref="I30:K30"/>
    <mergeCell ref="L30:N32"/>
    <mergeCell ref="I31:K31"/>
    <mergeCell ref="I32:K32"/>
    <mergeCell ref="AJ30:AJ32"/>
    <mergeCell ref="AL30:AL32"/>
    <mergeCell ref="AN30:AN32"/>
    <mergeCell ref="AP30:AP32"/>
    <mergeCell ref="AR30:AR32"/>
    <mergeCell ref="AT30:AT32"/>
    <mergeCell ref="X30:X32"/>
    <mergeCell ref="Z30:Z32"/>
    <mergeCell ref="AB30:AB32"/>
    <mergeCell ref="AD30:AD32"/>
    <mergeCell ref="AF30:AF32"/>
    <mergeCell ref="AH30:AH32"/>
    <mergeCell ref="BG30:BG32"/>
    <mergeCell ref="BH30:BJ30"/>
    <mergeCell ref="BQ30:BQ32"/>
    <mergeCell ref="BR30:BR32"/>
    <mergeCell ref="BS30:BS32"/>
    <mergeCell ref="BT30:BT32"/>
    <mergeCell ref="BH31:BJ31"/>
    <mergeCell ref="BH32:BJ32"/>
    <mergeCell ref="AV30:AV32"/>
    <mergeCell ref="AX30:AX32"/>
    <mergeCell ref="AZ30:AZ32"/>
    <mergeCell ref="BB30:BB32"/>
    <mergeCell ref="BD30:BD32"/>
    <mergeCell ref="BE30:BE32"/>
    <mergeCell ref="A33:A42"/>
    <mergeCell ref="B33:B37"/>
    <mergeCell ref="C33:C37"/>
    <mergeCell ref="D33:F37"/>
    <mergeCell ref="I33:K33"/>
    <mergeCell ref="L33:N37"/>
    <mergeCell ref="I34:K34"/>
    <mergeCell ref="I35:K35"/>
    <mergeCell ref="I36:K36"/>
    <mergeCell ref="I37:K37"/>
    <mergeCell ref="L38:N42"/>
    <mergeCell ref="I42:K42"/>
    <mergeCell ref="X33:X37"/>
    <mergeCell ref="Z33:Z37"/>
    <mergeCell ref="AB33:AB37"/>
    <mergeCell ref="AD33:AD37"/>
    <mergeCell ref="AF33:AF37"/>
    <mergeCell ref="AH33:AH37"/>
    <mergeCell ref="O33:O37"/>
    <mergeCell ref="P33:P37"/>
    <mergeCell ref="Q33:Q37"/>
    <mergeCell ref="R33:R37"/>
    <mergeCell ref="T33:T37"/>
    <mergeCell ref="V33:V37"/>
    <mergeCell ref="O38:O42"/>
    <mergeCell ref="BG33:BG37"/>
    <mergeCell ref="BH33:BJ33"/>
    <mergeCell ref="BQ33:BQ37"/>
    <mergeCell ref="BR33:BR37"/>
    <mergeCell ref="BS33:BS37"/>
    <mergeCell ref="BT33:BT37"/>
    <mergeCell ref="BH34:BJ34"/>
    <mergeCell ref="BH35:BJ35"/>
    <mergeCell ref="BH36:BJ36"/>
    <mergeCell ref="BH37:BJ37"/>
    <mergeCell ref="AV33:AV37"/>
    <mergeCell ref="AX33:AX37"/>
    <mergeCell ref="AZ33:AZ37"/>
    <mergeCell ref="BB33:BB37"/>
    <mergeCell ref="BD33:BD37"/>
    <mergeCell ref="BE33:BE37"/>
    <mergeCell ref="AJ33:AJ37"/>
    <mergeCell ref="AL33:AL37"/>
    <mergeCell ref="AN33:AN37"/>
    <mergeCell ref="AP33:AP37"/>
    <mergeCell ref="AR33:AR37"/>
    <mergeCell ref="AT33:AT37"/>
    <mergeCell ref="BH38:BJ38"/>
    <mergeCell ref="BQ38:BQ42"/>
    <mergeCell ref="BR38:BR42"/>
    <mergeCell ref="BS38:BS42"/>
    <mergeCell ref="BT38:BT42"/>
    <mergeCell ref="I39:K39"/>
    <mergeCell ref="BH39:BJ39"/>
    <mergeCell ref="I40:K40"/>
    <mergeCell ref="BH40:BJ40"/>
    <mergeCell ref="I41:K41"/>
    <mergeCell ref="AX38:AX42"/>
    <mergeCell ref="AZ38:AZ42"/>
    <mergeCell ref="BB38:BB42"/>
    <mergeCell ref="BD38:BD42"/>
    <mergeCell ref="BE38:BE42"/>
    <mergeCell ref="BG38:BG42"/>
    <mergeCell ref="AL38:AL42"/>
    <mergeCell ref="AN38:AN42"/>
    <mergeCell ref="AP38:AP42"/>
    <mergeCell ref="AR38:AR42"/>
    <mergeCell ref="AT38:AT42"/>
    <mergeCell ref="AV38:AV42"/>
    <mergeCell ref="Z38:Z42"/>
    <mergeCell ref="AB38:AB42"/>
    <mergeCell ref="BH41:BJ41"/>
    <mergeCell ref="BH42:BJ42"/>
    <mergeCell ref="A43:A50"/>
    <mergeCell ref="B43:B50"/>
    <mergeCell ref="C43:C50"/>
    <mergeCell ref="D43:F50"/>
    <mergeCell ref="I43:K43"/>
    <mergeCell ref="L43:N50"/>
    <mergeCell ref="O43:O50"/>
    <mergeCell ref="AD38:AD42"/>
    <mergeCell ref="AF38:AF42"/>
    <mergeCell ref="AH38:AH42"/>
    <mergeCell ref="AJ38:AJ42"/>
    <mergeCell ref="P38:P42"/>
    <mergeCell ref="Q38:Q42"/>
    <mergeCell ref="R38:R42"/>
    <mergeCell ref="T38:T42"/>
    <mergeCell ref="V38:V42"/>
    <mergeCell ref="X38:X42"/>
    <mergeCell ref="B38:B42"/>
    <mergeCell ref="C38:C42"/>
    <mergeCell ref="D38:F42"/>
    <mergeCell ref="I38:K38"/>
    <mergeCell ref="BH46:BJ46"/>
    <mergeCell ref="I47:K47"/>
    <mergeCell ref="BR43:BR50"/>
    <mergeCell ref="BS43:BS50"/>
    <mergeCell ref="BT43:BT50"/>
    <mergeCell ref="I44:K44"/>
    <mergeCell ref="BH44:BJ44"/>
    <mergeCell ref="I45:K45"/>
    <mergeCell ref="BH45:BJ45"/>
    <mergeCell ref="I46:K46"/>
    <mergeCell ref="AX43:AX50"/>
    <mergeCell ref="AZ43:AZ50"/>
    <mergeCell ref="BB43:BB50"/>
    <mergeCell ref="BD43:BD50"/>
    <mergeCell ref="BE43:BE50"/>
    <mergeCell ref="BG43:BG50"/>
    <mergeCell ref="AL43:AL50"/>
    <mergeCell ref="AN43:AN50"/>
    <mergeCell ref="AP43:AP50"/>
    <mergeCell ref="AR43:AR50"/>
    <mergeCell ref="AT43:AT50"/>
    <mergeCell ref="AV43:AV50"/>
    <mergeCell ref="Z43:Z50"/>
    <mergeCell ref="AB43:AB50"/>
    <mergeCell ref="AD43:AD50"/>
    <mergeCell ref="AF43:AF50"/>
    <mergeCell ref="BH47:BJ47"/>
    <mergeCell ref="I48:K48"/>
    <mergeCell ref="BH48:BJ48"/>
    <mergeCell ref="I49:K49"/>
    <mergeCell ref="BH49:BJ49"/>
    <mergeCell ref="BH43:BJ43"/>
    <mergeCell ref="BQ43:BQ50"/>
    <mergeCell ref="AH43:AH50"/>
    <mergeCell ref="AJ43:AJ50"/>
    <mergeCell ref="P43:P50"/>
    <mergeCell ref="Q43:Q50"/>
    <mergeCell ref="R43:R50"/>
    <mergeCell ref="T43:T50"/>
    <mergeCell ref="V43:V50"/>
    <mergeCell ref="X43:X50"/>
    <mergeCell ref="I50:K50"/>
    <mergeCell ref="BH50:BJ50"/>
    <mergeCell ref="A51:A56"/>
    <mergeCell ref="B51:B56"/>
    <mergeCell ref="C51:C56"/>
    <mergeCell ref="D51:F56"/>
    <mergeCell ref="I51:K51"/>
    <mergeCell ref="L51:N56"/>
    <mergeCell ref="O51:O56"/>
    <mergeCell ref="P51:P56"/>
    <mergeCell ref="BQ51:BQ56"/>
    <mergeCell ref="I56:K56"/>
    <mergeCell ref="BH56:BJ56"/>
    <mergeCell ref="AL51:AL56"/>
    <mergeCell ref="BR51:BR56"/>
    <mergeCell ref="BS51:BS56"/>
    <mergeCell ref="BT51:BT56"/>
    <mergeCell ref="I52:K52"/>
    <mergeCell ref="BH52:BJ52"/>
    <mergeCell ref="I53:K53"/>
    <mergeCell ref="BH53:BJ53"/>
    <mergeCell ref="I54:K54"/>
    <mergeCell ref="BH54:BJ54"/>
    <mergeCell ref="AZ51:AZ56"/>
    <mergeCell ref="BB51:BB56"/>
    <mergeCell ref="BD51:BD56"/>
    <mergeCell ref="BE51:BE56"/>
    <mergeCell ref="BG51:BG56"/>
    <mergeCell ref="BH51:BJ51"/>
    <mergeCell ref="AN51:AN56"/>
    <mergeCell ref="AP51:AP56"/>
    <mergeCell ref="AR51:AR56"/>
    <mergeCell ref="AT51:AT56"/>
    <mergeCell ref="AV51:AV56"/>
    <mergeCell ref="AX51:AX56"/>
    <mergeCell ref="AB51:AB56"/>
    <mergeCell ref="AD51:AD56"/>
    <mergeCell ref="BH55:BJ55"/>
    <mergeCell ref="A57:A63"/>
    <mergeCell ref="B57:B63"/>
    <mergeCell ref="C57:C63"/>
    <mergeCell ref="D57:F63"/>
    <mergeCell ref="I57:K57"/>
    <mergeCell ref="L57:N63"/>
    <mergeCell ref="AF51:AF56"/>
    <mergeCell ref="AH51:AH56"/>
    <mergeCell ref="AJ51:AJ56"/>
    <mergeCell ref="Q51:Q56"/>
    <mergeCell ref="R51:R56"/>
    <mergeCell ref="T51:T56"/>
    <mergeCell ref="V51:V56"/>
    <mergeCell ref="X51:X56"/>
    <mergeCell ref="Z51:Z56"/>
    <mergeCell ref="AF57:AF63"/>
    <mergeCell ref="AH57:AH63"/>
    <mergeCell ref="O57:O63"/>
    <mergeCell ref="P57:P63"/>
    <mergeCell ref="Q57:Q63"/>
    <mergeCell ref="R57:R63"/>
    <mergeCell ref="T57:T63"/>
    <mergeCell ref="V57:V63"/>
    <mergeCell ref="I55:K55"/>
    <mergeCell ref="BQ57:BQ63"/>
    <mergeCell ref="BR57:BR63"/>
    <mergeCell ref="BS57:BS63"/>
    <mergeCell ref="BT57:BT63"/>
    <mergeCell ref="AV57:AV63"/>
    <mergeCell ref="AX57:AX63"/>
    <mergeCell ref="AZ57:AZ63"/>
    <mergeCell ref="BB57:BB63"/>
    <mergeCell ref="BD57:BD63"/>
    <mergeCell ref="BE57:BE63"/>
    <mergeCell ref="I61:K61"/>
    <mergeCell ref="BH61:BJ61"/>
    <mergeCell ref="I62:K62"/>
    <mergeCell ref="BH62:BJ62"/>
    <mergeCell ref="I63:K63"/>
    <mergeCell ref="BH63:BJ63"/>
    <mergeCell ref="I58:K58"/>
    <mergeCell ref="BH58:BJ58"/>
    <mergeCell ref="I59:K59"/>
    <mergeCell ref="BH59:BJ59"/>
    <mergeCell ref="I60:K60"/>
    <mergeCell ref="BH60:BJ60"/>
    <mergeCell ref="BG57:BG63"/>
    <mergeCell ref="BH57:BJ57"/>
    <mergeCell ref="AJ57:AJ63"/>
    <mergeCell ref="AL57:AL63"/>
    <mergeCell ref="AN57:AN63"/>
    <mergeCell ref="AP57:AP63"/>
    <mergeCell ref="AR57:AR63"/>
    <mergeCell ref="AT57:AT63"/>
    <mergeCell ref="X57:X63"/>
    <mergeCell ref="Z57:Z63"/>
    <mergeCell ref="AB57:AB63"/>
    <mergeCell ref="AD57:AD63"/>
    <mergeCell ref="R64:R71"/>
    <mergeCell ref="T64:T71"/>
    <mergeCell ref="V64:V71"/>
    <mergeCell ref="A64:A71"/>
    <mergeCell ref="B64:B71"/>
    <mergeCell ref="C64:C71"/>
    <mergeCell ref="D64:F71"/>
    <mergeCell ref="I64:K64"/>
    <mergeCell ref="L64:N71"/>
    <mergeCell ref="I65:K65"/>
    <mergeCell ref="I66:K66"/>
    <mergeCell ref="I67:K67"/>
    <mergeCell ref="I68:K68"/>
    <mergeCell ref="I69:K69"/>
    <mergeCell ref="I70:K70"/>
    <mergeCell ref="I71:K71"/>
    <mergeCell ref="O64:O71"/>
    <mergeCell ref="P64:P71"/>
    <mergeCell ref="Q64:Q71"/>
    <mergeCell ref="BR64:BR71"/>
    <mergeCell ref="BS64:BS71"/>
    <mergeCell ref="BT64:BT71"/>
    <mergeCell ref="BH65:BJ65"/>
    <mergeCell ref="BH66:BJ66"/>
    <mergeCell ref="BH67:BJ67"/>
    <mergeCell ref="BH68:BJ68"/>
    <mergeCell ref="AV64:AV71"/>
    <mergeCell ref="AX64:AX71"/>
    <mergeCell ref="AZ64:AZ71"/>
    <mergeCell ref="BB64:BB71"/>
    <mergeCell ref="BD64:BD71"/>
    <mergeCell ref="BE64:BE71"/>
    <mergeCell ref="BH69:BJ69"/>
    <mergeCell ref="BH70:BJ70"/>
    <mergeCell ref="BH71:BJ71"/>
    <mergeCell ref="BG64:BG71"/>
    <mergeCell ref="BH64:BJ64"/>
    <mergeCell ref="BQ64:BQ71"/>
    <mergeCell ref="AJ64:AJ71"/>
    <mergeCell ref="AL64:AL71"/>
    <mergeCell ref="AN64:AN71"/>
    <mergeCell ref="AP64:AP71"/>
    <mergeCell ref="AR64:AR71"/>
    <mergeCell ref="AT64:AT71"/>
    <mergeCell ref="X64:X71"/>
    <mergeCell ref="Z64:Z71"/>
    <mergeCell ref="AB64:AB71"/>
    <mergeCell ref="AD64:AD71"/>
    <mergeCell ref="AF64:AF71"/>
    <mergeCell ref="AH64:AH71"/>
    <mergeCell ref="A72:A80"/>
    <mergeCell ref="B72:B80"/>
    <mergeCell ref="C72:C80"/>
    <mergeCell ref="D72:F80"/>
    <mergeCell ref="I72:K72"/>
    <mergeCell ref="L72:N80"/>
    <mergeCell ref="I73:K73"/>
    <mergeCell ref="I74:K74"/>
    <mergeCell ref="I75:K75"/>
    <mergeCell ref="I76:K76"/>
    <mergeCell ref="I80:K80"/>
    <mergeCell ref="X72:X80"/>
    <mergeCell ref="Z72:Z80"/>
    <mergeCell ref="AB72:AB80"/>
    <mergeCell ref="AD72:AD80"/>
    <mergeCell ref="AF72:AF80"/>
    <mergeCell ref="AH72:AH80"/>
    <mergeCell ref="O72:O80"/>
    <mergeCell ref="P72:P80"/>
    <mergeCell ref="Q72:Q80"/>
    <mergeCell ref="R72:R80"/>
    <mergeCell ref="T72:T80"/>
    <mergeCell ref="V72:V80"/>
    <mergeCell ref="AZ72:AZ80"/>
    <mergeCell ref="BB72:BB80"/>
    <mergeCell ref="BD72:BD80"/>
    <mergeCell ref="BE72:BE80"/>
    <mergeCell ref="AJ72:AJ80"/>
    <mergeCell ref="AL72:AL80"/>
    <mergeCell ref="AN72:AN80"/>
    <mergeCell ref="AP72:AP80"/>
    <mergeCell ref="AR72:AR80"/>
    <mergeCell ref="AT72:AT80"/>
    <mergeCell ref="BH80:BJ80"/>
    <mergeCell ref="BE82:BN82"/>
    <mergeCell ref="BC84:BF84"/>
    <mergeCell ref="BG84:BJ84"/>
    <mergeCell ref="BK84:BM84"/>
    <mergeCell ref="BN84:BT84"/>
    <mergeCell ref="I77:K77"/>
    <mergeCell ref="BH77:BJ77"/>
    <mergeCell ref="I78:K78"/>
    <mergeCell ref="BH78:BJ78"/>
    <mergeCell ref="I79:K79"/>
    <mergeCell ref="BH79:BJ79"/>
    <mergeCell ref="BG72:BG80"/>
    <mergeCell ref="BH72:BJ72"/>
    <mergeCell ref="BQ72:BQ80"/>
    <mergeCell ref="BR72:BR80"/>
    <mergeCell ref="BS72:BS80"/>
    <mergeCell ref="BT72:BT80"/>
    <mergeCell ref="BH73:BJ73"/>
    <mergeCell ref="BH74:BJ74"/>
    <mergeCell ref="BH75:BJ75"/>
    <mergeCell ref="BH76:BJ76"/>
    <mergeCell ref="AV72:AV80"/>
    <mergeCell ref="AX72:AX80"/>
    <mergeCell ref="BC87:BF87"/>
    <mergeCell ref="BG87:BJ87"/>
    <mergeCell ref="BK87:BM87"/>
    <mergeCell ref="BN87:BT87"/>
    <mergeCell ref="BC85:BF85"/>
    <mergeCell ref="BG85:BJ85"/>
    <mergeCell ref="BK85:BM85"/>
    <mergeCell ref="BN85:BT85"/>
    <mergeCell ref="BC86:BF86"/>
    <mergeCell ref="BG86:BJ86"/>
    <mergeCell ref="BK86:BM86"/>
    <mergeCell ref="BN86:BT86"/>
  </mergeCells>
  <conditionalFormatting sqref="BO16:BP17 BO72:BP80 BO33:BP37 BO22:BP25">
    <cfRule type="cellIs" dxfId="68" priority="15" stopIfTrue="1" operator="lessThan">
      <formula>1</formula>
    </cfRule>
  </conditionalFormatting>
  <conditionalFormatting sqref="BO30:BP32">
    <cfRule type="cellIs" dxfId="67" priority="14" stopIfTrue="1" operator="lessThan">
      <formula>1</formula>
    </cfRule>
  </conditionalFormatting>
  <conditionalFormatting sqref="BO64:BP71">
    <cfRule type="cellIs" dxfId="66" priority="13" stopIfTrue="1" operator="lessThan">
      <formula>1</formula>
    </cfRule>
  </conditionalFormatting>
  <conditionalFormatting sqref="BO57:BP63">
    <cfRule type="cellIs" dxfId="65" priority="12" stopIfTrue="1" operator="lessThan">
      <formula>1</formula>
    </cfRule>
  </conditionalFormatting>
  <conditionalFormatting sqref="BO51:BP56">
    <cfRule type="cellIs" dxfId="64" priority="11" stopIfTrue="1" operator="lessThan">
      <formula>1</formula>
    </cfRule>
  </conditionalFormatting>
  <conditionalFormatting sqref="BO12:BP15">
    <cfRule type="cellIs" dxfId="63" priority="10" stopIfTrue="1" operator="lessThan">
      <formula>1</formula>
    </cfRule>
  </conditionalFormatting>
  <conditionalFormatting sqref="BO18:BP21">
    <cfRule type="cellIs" dxfId="62" priority="9" stopIfTrue="1" operator="lessThan">
      <formula>1</formula>
    </cfRule>
  </conditionalFormatting>
  <conditionalFormatting sqref="BO26:BP29">
    <cfRule type="cellIs" dxfId="61" priority="8" stopIfTrue="1" operator="lessThan">
      <formula>1</formula>
    </cfRule>
  </conditionalFormatting>
  <conditionalFormatting sqref="BO9:BP11">
    <cfRule type="cellIs" dxfId="60" priority="7" stopIfTrue="1" operator="lessThan">
      <formula>1</formula>
    </cfRule>
  </conditionalFormatting>
  <conditionalFormatting sqref="BO38:BP42">
    <cfRule type="cellIs" dxfId="59" priority="6" stopIfTrue="1" operator="lessThan">
      <formula>1</formula>
    </cfRule>
  </conditionalFormatting>
  <conditionalFormatting sqref="BO43:BP45">
    <cfRule type="cellIs" dxfId="58" priority="5" stopIfTrue="1" operator="lessThan">
      <formula>1</formula>
    </cfRule>
  </conditionalFormatting>
  <conditionalFormatting sqref="BO46:BP46">
    <cfRule type="cellIs" dxfId="57" priority="4" stopIfTrue="1" operator="lessThan">
      <formula>1</formula>
    </cfRule>
  </conditionalFormatting>
  <conditionalFormatting sqref="BO47:BP48">
    <cfRule type="cellIs" dxfId="56" priority="3" stopIfTrue="1" operator="lessThan">
      <formula>1</formula>
    </cfRule>
  </conditionalFormatting>
  <conditionalFormatting sqref="BO49:BP49">
    <cfRule type="cellIs" dxfId="55" priority="2" stopIfTrue="1" operator="lessThan">
      <formula>1</formula>
    </cfRule>
  </conditionalFormatting>
  <conditionalFormatting sqref="BO50:BP50">
    <cfRule type="cellIs" dxfId="54" priority="1" stopIfTrue="1" operator="lessThan">
      <formula>1</formula>
    </cfRule>
  </conditionalFormatting>
  <dataValidations count="6">
    <dataValidation type="list" showInputMessage="1" showErrorMessage="1" errorTitle="Rechazado" error="Solo son validadas las opciones de la lista" sqref="BL9:BL80 LH9:LH80 VD9:VD80 AEZ9:AEZ80 AOV9:AOV80 AYR9:AYR80 BIN9:BIN80 BSJ9:BSJ80 CCF9:CCF80 CMB9:CMB80 CVX9:CVX80 DFT9:DFT80 DPP9:DPP80 DZL9:DZL80 EJH9:EJH80 ETD9:ETD80 FCZ9:FCZ80 FMV9:FMV80 FWR9:FWR80 GGN9:GGN80 GQJ9:GQJ80 HAF9:HAF80 HKB9:HKB80 HTX9:HTX80 IDT9:IDT80 INP9:INP80 IXL9:IXL80 JHH9:JHH80 JRD9:JRD80 KAZ9:KAZ80 KKV9:KKV80 KUR9:KUR80 LEN9:LEN80 LOJ9:LOJ80 LYF9:LYF80 MIB9:MIB80 MRX9:MRX80 NBT9:NBT80 NLP9:NLP80 NVL9:NVL80 OFH9:OFH80 OPD9:OPD80 OYZ9:OYZ80 PIV9:PIV80 PSR9:PSR80 QCN9:QCN80 QMJ9:QMJ80 QWF9:QWF80 RGB9:RGB80 RPX9:RPX80 RZT9:RZT80 SJP9:SJP80 STL9:STL80 TDH9:TDH80 TND9:TND80 TWZ9:TWZ80 UGV9:UGV80 UQR9:UQR80 VAN9:VAN80 VKJ9:VKJ80 VUF9:VUF80 WEB9:WEB80 WNX9:WNX80 WXT9:WXT80 BL65545:BL65616 LH65545:LH65616 VD65545:VD65616 AEZ65545:AEZ65616 AOV65545:AOV65616 AYR65545:AYR65616 BIN65545:BIN65616 BSJ65545:BSJ65616 CCF65545:CCF65616 CMB65545:CMB65616 CVX65545:CVX65616 DFT65545:DFT65616 DPP65545:DPP65616 DZL65545:DZL65616 EJH65545:EJH65616 ETD65545:ETD65616 FCZ65545:FCZ65616 FMV65545:FMV65616 FWR65545:FWR65616 GGN65545:GGN65616 GQJ65545:GQJ65616 HAF65545:HAF65616 HKB65545:HKB65616 HTX65545:HTX65616 IDT65545:IDT65616 INP65545:INP65616 IXL65545:IXL65616 JHH65545:JHH65616 JRD65545:JRD65616 KAZ65545:KAZ65616 KKV65545:KKV65616 KUR65545:KUR65616 LEN65545:LEN65616 LOJ65545:LOJ65616 LYF65545:LYF65616 MIB65545:MIB65616 MRX65545:MRX65616 NBT65545:NBT65616 NLP65545:NLP65616 NVL65545:NVL65616 OFH65545:OFH65616 OPD65545:OPD65616 OYZ65545:OYZ65616 PIV65545:PIV65616 PSR65545:PSR65616 QCN65545:QCN65616 QMJ65545:QMJ65616 QWF65545:QWF65616 RGB65545:RGB65616 RPX65545:RPX65616 RZT65545:RZT65616 SJP65545:SJP65616 STL65545:STL65616 TDH65545:TDH65616 TND65545:TND65616 TWZ65545:TWZ65616 UGV65545:UGV65616 UQR65545:UQR65616 VAN65545:VAN65616 VKJ65545:VKJ65616 VUF65545:VUF65616 WEB65545:WEB65616 WNX65545:WNX65616 WXT65545:WXT65616 BL131081:BL131152 LH131081:LH131152 VD131081:VD131152 AEZ131081:AEZ131152 AOV131081:AOV131152 AYR131081:AYR131152 BIN131081:BIN131152 BSJ131081:BSJ131152 CCF131081:CCF131152 CMB131081:CMB131152 CVX131081:CVX131152 DFT131081:DFT131152 DPP131081:DPP131152 DZL131081:DZL131152 EJH131081:EJH131152 ETD131081:ETD131152 FCZ131081:FCZ131152 FMV131081:FMV131152 FWR131081:FWR131152 GGN131081:GGN131152 GQJ131081:GQJ131152 HAF131081:HAF131152 HKB131081:HKB131152 HTX131081:HTX131152 IDT131081:IDT131152 INP131081:INP131152 IXL131081:IXL131152 JHH131081:JHH131152 JRD131081:JRD131152 KAZ131081:KAZ131152 KKV131081:KKV131152 KUR131081:KUR131152 LEN131081:LEN131152 LOJ131081:LOJ131152 LYF131081:LYF131152 MIB131081:MIB131152 MRX131081:MRX131152 NBT131081:NBT131152 NLP131081:NLP131152 NVL131081:NVL131152 OFH131081:OFH131152 OPD131081:OPD131152 OYZ131081:OYZ131152 PIV131081:PIV131152 PSR131081:PSR131152 QCN131081:QCN131152 QMJ131081:QMJ131152 QWF131081:QWF131152 RGB131081:RGB131152 RPX131081:RPX131152 RZT131081:RZT131152 SJP131081:SJP131152 STL131081:STL131152 TDH131081:TDH131152 TND131081:TND131152 TWZ131081:TWZ131152 UGV131081:UGV131152 UQR131081:UQR131152 VAN131081:VAN131152 VKJ131081:VKJ131152 VUF131081:VUF131152 WEB131081:WEB131152 WNX131081:WNX131152 WXT131081:WXT131152 BL196617:BL196688 LH196617:LH196688 VD196617:VD196688 AEZ196617:AEZ196688 AOV196617:AOV196688 AYR196617:AYR196688 BIN196617:BIN196688 BSJ196617:BSJ196688 CCF196617:CCF196688 CMB196617:CMB196688 CVX196617:CVX196688 DFT196617:DFT196688 DPP196617:DPP196688 DZL196617:DZL196688 EJH196617:EJH196688 ETD196617:ETD196688 FCZ196617:FCZ196688 FMV196617:FMV196688 FWR196617:FWR196688 GGN196617:GGN196688 GQJ196617:GQJ196688 HAF196617:HAF196688 HKB196617:HKB196688 HTX196617:HTX196688 IDT196617:IDT196688 INP196617:INP196688 IXL196617:IXL196688 JHH196617:JHH196688 JRD196617:JRD196688 KAZ196617:KAZ196688 KKV196617:KKV196688 KUR196617:KUR196688 LEN196617:LEN196688 LOJ196617:LOJ196688 LYF196617:LYF196688 MIB196617:MIB196688 MRX196617:MRX196688 NBT196617:NBT196688 NLP196617:NLP196688 NVL196617:NVL196688 OFH196617:OFH196688 OPD196617:OPD196688 OYZ196617:OYZ196688 PIV196617:PIV196688 PSR196617:PSR196688 QCN196617:QCN196688 QMJ196617:QMJ196688 QWF196617:QWF196688 RGB196617:RGB196688 RPX196617:RPX196688 RZT196617:RZT196688 SJP196617:SJP196688 STL196617:STL196688 TDH196617:TDH196688 TND196617:TND196688 TWZ196617:TWZ196688 UGV196617:UGV196688 UQR196617:UQR196688 VAN196617:VAN196688 VKJ196617:VKJ196688 VUF196617:VUF196688 WEB196617:WEB196688 WNX196617:WNX196688 WXT196617:WXT196688 BL262153:BL262224 LH262153:LH262224 VD262153:VD262224 AEZ262153:AEZ262224 AOV262153:AOV262224 AYR262153:AYR262224 BIN262153:BIN262224 BSJ262153:BSJ262224 CCF262153:CCF262224 CMB262153:CMB262224 CVX262153:CVX262224 DFT262153:DFT262224 DPP262153:DPP262224 DZL262153:DZL262224 EJH262153:EJH262224 ETD262153:ETD262224 FCZ262153:FCZ262224 FMV262153:FMV262224 FWR262153:FWR262224 GGN262153:GGN262224 GQJ262153:GQJ262224 HAF262153:HAF262224 HKB262153:HKB262224 HTX262153:HTX262224 IDT262153:IDT262224 INP262153:INP262224 IXL262153:IXL262224 JHH262153:JHH262224 JRD262153:JRD262224 KAZ262153:KAZ262224 KKV262153:KKV262224 KUR262153:KUR262224 LEN262153:LEN262224 LOJ262153:LOJ262224 LYF262153:LYF262224 MIB262153:MIB262224 MRX262153:MRX262224 NBT262153:NBT262224 NLP262153:NLP262224 NVL262153:NVL262224 OFH262153:OFH262224 OPD262153:OPD262224 OYZ262153:OYZ262224 PIV262153:PIV262224 PSR262153:PSR262224 QCN262153:QCN262224 QMJ262153:QMJ262224 QWF262153:QWF262224 RGB262153:RGB262224 RPX262153:RPX262224 RZT262153:RZT262224 SJP262153:SJP262224 STL262153:STL262224 TDH262153:TDH262224 TND262153:TND262224 TWZ262153:TWZ262224 UGV262153:UGV262224 UQR262153:UQR262224 VAN262153:VAN262224 VKJ262153:VKJ262224 VUF262153:VUF262224 WEB262153:WEB262224 WNX262153:WNX262224 WXT262153:WXT262224 BL327689:BL327760 LH327689:LH327760 VD327689:VD327760 AEZ327689:AEZ327760 AOV327689:AOV327760 AYR327689:AYR327760 BIN327689:BIN327760 BSJ327689:BSJ327760 CCF327689:CCF327760 CMB327689:CMB327760 CVX327689:CVX327760 DFT327689:DFT327760 DPP327689:DPP327760 DZL327689:DZL327760 EJH327689:EJH327760 ETD327689:ETD327760 FCZ327689:FCZ327760 FMV327689:FMV327760 FWR327689:FWR327760 GGN327689:GGN327760 GQJ327689:GQJ327760 HAF327689:HAF327760 HKB327689:HKB327760 HTX327689:HTX327760 IDT327689:IDT327760 INP327689:INP327760 IXL327689:IXL327760 JHH327689:JHH327760 JRD327689:JRD327760 KAZ327689:KAZ327760 KKV327689:KKV327760 KUR327689:KUR327760 LEN327689:LEN327760 LOJ327689:LOJ327760 LYF327689:LYF327760 MIB327689:MIB327760 MRX327689:MRX327760 NBT327689:NBT327760 NLP327689:NLP327760 NVL327689:NVL327760 OFH327689:OFH327760 OPD327689:OPD327760 OYZ327689:OYZ327760 PIV327689:PIV327760 PSR327689:PSR327760 QCN327689:QCN327760 QMJ327689:QMJ327760 QWF327689:QWF327760 RGB327689:RGB327760 RPX327689:RPX327760 RZT327689:RZT327760 SJP327689:SJP327760 STL327689:STL327760 TDH327689:TDH327760 TND327689:TND327760 TWZ327689:TWZ327760 UGV327689:UGV327760 UQR327689:UQR327760 VAN327689:VAN327760 VKJ327689:VKJ327760 VUF327689:VUF327760 WEB327689:WEB327760 WNX327689:WNX327760 WXT327689:WXT327760 BL393225:BL393296 LH393225:LH393296 VD393225:VD393296 AEZ393225:AEZ393296 AOV393225:AOV393296 AYR393225:AYR393296 BIN393225:BIN393296 BSJ393225:BSJ393296 CCF393225:CCF393296 CMB393225:CMB393296 CVX393225:CVX393296 DFT393225:DFT393296 DPP393225:DPP393296 DZL393225:DZL393296 EJH393225:EJH393296 ETD393225:ETD393296 FCZ393225:FCZ393296 FMV393225:FMV393296 FWR393225:FWR393296 GGN393225:GGN393296 GQJ393225:GQJ393296 HAF393225:HAF393296 HKB393225:HKB393296 HTX393225:HTX393296 IDT393225:IDT393296 INP393225:INP393296 IXL393225:IXL393296 JHH393225:JHH393296 JRD393225:JRD393296 KAZ393225:KAZ393296 KKV393225:KKV393296 KUR393225:KUR393296 LEN393225:LEN393296 LOJ393225:LOJ393296 LYF393225:LYF393296 MIB393225:MIB393296 MRX393225:MRX393296 NBT393225:NBT393296 NLP393225:NLP393296 NVL393225:NVL393296 OFH393225:OFH393296 OPD393225:OPD393296 OYZ393225:OYZ393296 PIV393225:PIV393296 PSR393225:PSR393296 QCN393225:QCN393296 QMJ393225:QMJ393296 QWF393225:QWF393296 RGB393225:RGB393296 RPX393225:RPX393296 RZT393225:RZT393296 SJP393225:SJP393296 STL393225:STL393296 TDH393225:TDH393296 TND393225:TND393296 TWZ393225:TWZ393296 UGV393225:UGV393296 UQR393225:UQR393296 VAN393225:VAN393296 VKJ393225:VKJ393296 VUF393225:VUF393296 WEB393225:WEB393296 WNX393225:WNX393296 WXT393225:WXT393296 BL458761:BL458832 LH458761:LH458832 VD458761:VD458832 AEZ458761:AEZ458832 AOV458761:AOV458832 AYR458761:AYR458832 BIN458761:BIN458832 BSJ458761:BSJ458832 CCF458761:CCF458832 CMB458761:CMB458832 CVX458761:CVX458832 DFT458761:DFT458832 DPP458761:DPP458832 DZL458761:DZL458832 EJH458761:EJH458832 ETD458761:ETD458832 FCZ458761:FCZ458832 FMV458761:FMV458832 FWR458761:FWR458832 GGN458761:GGN458832 GQJ458761:GQJ458832 HAF458761:HAF458832 HKB458761:HKB458832 HTX458761:HTX458832 IDT458761:IDT458832 INP458761:INP458832 IXL458761:IXL458832 JHH458761:JHH458832 JRD458761:JRD458832 KAZ458761:KAZ458832 KKV458761:KKV458832 KUR458761:KUR458832 LEN458761:LEN458832 LOJ458761:LOJ458832 LYF458761:LYF458832 MIB458761:MIB458832 MRX458761:MRX458832 NBT458761:NBT458832 NLP458761:NLP458832 NVL458761:NVL458832 OFH458761:OFH458832 OPD458761:OPD458832 OYZ458761:OYZ458832 PIV458761:PIV458832 PSR458761:PSR458832 QCN458761:QCN458832 QMJ458761:QMJ458832 QWF458761:QWF458832 RGB458761:RGB458832 RPX458761:RPX458832 RZT458761:RZT458832 SJP458761:SJP458832 STL458761:STL458832 TDH458761:TDH458832 TND458761:TND458832 TWZ458761:TWZ458832 UGV458761:UGV458832 UQR458761:UQR458832 VAN458761:VAN458832 VKJ458761:VKJ458832 VUF458761:VUF458832 WEB458761:WEB458832 WNX458761:WNX458832 WXT458761:WXT458832 BL524297:BL524368 LH524297:LH524368 VD524297:VD524368 AEZ524297:AEZ524368 AOV524297:AOV524368 AYR524297:AYR524368 BIN524297:BIN524368 BSJ524297:BSJ524368 CCF524297:CCF524368 CMB524297:CMB524368 CVX524297:CVX524368 DFT524297:DFT524368 DPP524297:DPP524368 DZL524297:DZL524368 EJH524297:EJH524368 ETD524297:ETD524368 FCZ524297:FCZ524368 FMV524297:FMV524368 FWR524297:FWR524368 GGN524297:GGN524368 GQJ524297:GQJ524368 HAF524297:HAF524368 HKB524297:HKB524368 HTX524297:HTX524368 IDT524297:IDT524368 INP524297:INP524368 IXL524297:IXL524368 JHH524297:JHH524368 JRD524297:JRD524368 KAZ524297:KAZ524368 KKV524297:KKV524368 KUR524297:KUR524368 LEN524297:LEN524368 LOJ524297:LOJ524368 LYF524297:LYF524368 MIB524297:MIB524368 MRX524297:MRX524368 NBT524297:NBT524368 NLP524297:NLP524368 NVL524297:NVL524368 OFH524297:OFH524368 OPD524297:OPD524368 OYZ524297:OYZ524368 PIV524297:PIV524368 PSR524297:PSR524368 QCN524297:QCN524368 QMJ524297:QMJ524368 QWF524297:QWF524368 RGB524297:RGB524368 RPX524297:RPX524368 RZT524297:RZT524368 SJP524297:SJP524368 STL524297:STL524368 TDH524297:TDH524368 TND524297:TND524368 TWZ524297:TWZ524368 UGV524297:UGV524368 UQR524297:UQR524368 VAN524297:VAN524368 VKJ524297:VKJ524368 VUF524297:VUF524368 WEB524297:WEB524368 WNX524297:WNX524368 WXT524297:WXT524368 BL589833:BL589904 LH589833:LH589904 VD589833:VD589904 AEZ589833:AEZ589904 AOV589833:AOV589904 AYR589833:AYR589904 BIN589833:BIN589904 BSJ589833:BSJ589904 CCF589833:CCF589904 CMB589833:CMB589904 CVX589833:CVX589904 DFT589833:DFT589904 DPP589833:DPP589904 DZL589833:DZL589904 EJH589833:EJH589904 ETD589833:ETD589904 FCZ589833:FCZ589904 FMV589833:FMV589904 FWR589833:FWR589904 GGN589833:GGN589904 GQJ589833:GQJ589904 HAF589833:HAF589904 HKB589833:HKB589904 HTX589833:HTX589904 IDT589833:IDT589904 INP589833:INP589904 IXL589833:IXL589904 JHH589833:JHH589904 JRD589833:JRD589904 KAZ589833:KAZ589904 KKV589833:KKV589904 KUR589833:KUR589904 LEN589833:LEN589904 LOJ589833:LOJ589904 LYF589833:LYF589904 MIB589833:MIB589904 MRX589833:MRX589904 NBT589833:NBT589904 NLP589833:NLP589904 NVL589833:NVL589904 OFH589833:OFH589904 OPD589833:OPD589904 OYZ589833:OYZ589904 PIV589833:PIV589904 PSR589833:PSR589904 QCN589833:QCN589904 QMJ589833:QMJ589904 QWF589833:QWF589904 RGB589833:RGB589904 RPX589833:RPX589904 RZT589833:RZT589904 SJP589833:SJP589904 STL589833:STL589904 TDH589833:TDH589904 TND589833:TND589904 TWZ589833:TWZ589904 UGV589833:UGV589904 UQR589833:UQR589904 VAN589833:VAN589904 VKJ589833:VKJ589904 VUF589833:VUF589904 WEB589833:WEB589904 WNX589833:WNX589904 WXT589833:WXT589904 BL655369:BL655440 LH655369:LH655440 VD655369:VD655440 AEZ655369:AEZ655440 AOV655369:AOV655440 AYR655369:AYR655440 BIN655369:BIN655440 BSJ655369:BSJ655440 CCF655369:CCF655440 CMB655369:CMB655440 CVX655369:CVX655440 DFT655369:DFT655440 DPP655369:DPP655440 DZL655369:DZL655440 EJH655369:EJH655440 ETD655369:ETD655440 FCZ655369:FCZ655440 FMV655369:FMV655440 FWR655369:FWR655440 GGN655369:GGN655440 GQJ655369:GQJ655440 HAF655369:HAF655440 HKB655369:HKB655440 HTX655369:HTX655440 IDT655369:IDT655440 INP655369:INP655440 IXL655369:IXL655440 JHH655369:JHH655440 JRD655369:JRD655440 KAZ655369:KAZ655440 KKV655369:KKV655440 KUR655369:KUR655440 LEN655369:LEN655440 LOJ655369:LOJ655440 LYF655369:LYF655440 MIB655369:MIB655440 MRX655369:MRX655440 NBT655369:NBT655440 NLP655369:NLP655440 NVL655369:NVL655440 OFH655369:OFH655440 OPD655369:OPD655440 OYZ655369:OYZ655440 PIV655369:PIV655440 PSR655369:PSR655440 QCN655369:QCN655440 QMJ655369:QMJ655440 QWF655369:QWF655440 RGB655369:RGB655440 RPX655369:RPX655440 RZT655369:RZT655440 SJP655369:SJP655440 STL655369:STL655440 TDH655369:TDH655440 TND655369:TND655440 TWZ655369:TWZ655440 UGV655369:UGV655440 UQR655369:UQR655440 VAN655369:VAN655440 VKJ655369:VKJ655440 VUF655369:VUF655440 WEB655369:WEB655440 WNX655369:WNX655440 WXT655369:WXT655440 BL720905:BL720976 LH720905:LH720976 VD720905:VD720976 AEZ720905:AEZ720976 AOV720905:AOV720976 AYR720905:AYR720976 BIN720905:BIN720976 BSJ720905:BSJ720976 CCF720905:CCF720976 CMB720905:CMB720976 CVX720905:CVX720976 DFT720905:DFT720976 DPP720905:DPP720976 DZL720905:DZL720976 EJH720905:EJH720976 ETD720905:ETD720976 FCZ720905:FCZ720976 FMV720905:FMV720976 FWR720905:FWR720976 GGN720905:GGN720976 GQJ720905:GQJ720976 HAF720905:HAF720976 HKB720905:HKB720976 HTX720905:HTX720976 IDT720905:IDT720976 INP720905:INP720976 IXL720905:IXL720976 JHH720905:JHH720976 JRD720905:JRD720976 KAZ720905:KAZ720976 KKV720905:KKV720976 KUR720905:KUR720976 LEN720905:LEN720976 LOJ720905:LOJ720976 LYF720905:LYF720976 MIB720905:MIB720976 MRX720905:MRX720976 NBT720905:NBT720976 NLP720905:NLP720976 NVL720905:NVL720976 OFH720905:OFH720976 OPD720905:OPD720976 OYZ720905:OYZ720976 PIV720905:PIV720976 PSR720905:PSR720976 QCN720905:QCN720976 QMJ720905:QMJ720976 QWF720905:QWF720976 RGB720905:RGB720976 RPX720905:RPX720976 RZT720905:RZT720976 SJP720905:SJP720976 STL720905:STL720976 TDH720905:TDH720976 TND720905:TND720976 TWZ720905:TWZ720976 UGV720905:UGV720976 UQR720905:UQR720976 VAN720905:VAN720976 VKJ720905:VKJ720976 VUF720905:VUF720976 WEB720905:WEB720976 WNX720905:WNX720976 WXT720905:WXT720976 BL786441:BL786512 LH786441:LH786512 VD786441:VD786512 AEZ786441:AEZ786512 AOV786441:AOV786512 AYR786441:AYR786512 BIN786441:BIN786512 BSJ786441:BSJ786512 CCF786441:CCF786512 CMB786441:CMB786512 CVX786441:CVX786512 DFT786441:DFT786512 DPP786441:DPP786512 DZL786441:DZL786512 EJH786441:EJH786512 ETD786441:ETD786512 FCZ786441:FCZ786512 FMV786441:FMV786512 FWR786441:FWR786512 GGN786441:GGN786512 GQJ786441:GQJ786512 HAF786441:HAF786512 HKB786441:HKB786512 HTX786441:HTX786512 IDT786441:IDT786512 INP786441:INP786512 IXL786441:IXL786512 JHH786441:JHH786512 JRD786441:JRD786512 KAZ786441:KAZ786512 KKV786441:KKV786512 KUR786441:KUR786512 LEN786441:LEN786512 LOJ786441:LOJ786512 LYF786441:LYF786512 MIB786441:MIB786512 MRX786441:MRX786512 NBT786441:NBT786512 NLP786441:NLP786512 NVL786441:NVL786512 OFH786441:OFH786512 OPD786441:OPD786512 OYZ786441:OYZ786512 PIV786441:PIV786512 PSR786441:PSR786512 QCN786441:QCN786512 QMJ786441:QMJ786512 QWF786441:QWF786512 RGB786441:RGB786512 RPX786441:RPX786512 RZT786441:RZT786512 SJP786441:SJP786512 STL786441:STL786512 TDH786441:TDH786512 TND786441:TND786512 TWZ786441:TWZ786512 UGV786441:UGV786512 UQR786441:UQR786512 VAN786441:VAN786512 VKJ786441:VKJ786512 VUF786441:VUF786512 WEB786441:WEB786512 WNX786441:WNX786512 WXT786441:WXT786512 BL851977:BL852048 LH851977:LH852048 VD851977:VD852048 AEZ851977:AEZ852048 AOV851977:AOV852048 AYR851977:AYR852048 BIN851977:BIN852048 BSJ851977:BSJ852048 CCF851977:CCF852048 CMB851977:CMB852048 CVX851977:CVX852048 DFT851977:DFT852048 DPP851977:DPP852048 DZL851977:DZL852048 EJH851977:EJH852048 ETD851977:ETD852048 FCZ851977:FCZ852048 FMV851977:FMV852048 FWR851977:FWR852048 GGN851977:GGN852048 GQJ851977:GQJ852048 HAF851977:HAF852048 HKB851977:HKB852048 HTX851977:HTX852048 IDT851977:IDT852048 INP851977:INP852048 IXL851977:IXL852048 JHH851977:JHH852048 JRD851977:JRD852048 KAZ851977:KAZ852048 KKV851977:KKV852048 KUR851977:KUR852048 LEN851977:LEN852048 LOJ851977:LOJ852048 LYF851977:LYF852048 MIB851977:MIB852048 MRX851977:MRX852048 NBT851977:NBT852048 NLP851977:NLP852048 NVL851977:NVL852048 OFH851977:OFH852048 OPD851977:OPD852048 OYZ851977:OYZ852048 PIV851977:PIV852048 PSR851977:PSR852048 QCN851977:QCN852048 QMJ851977:QMJ852048 QWF851977:QWF852048 RGB851977:RGB852048 RPX851977:RPX852048 RZT851977:RZT852048 SJP851977:SJP852048 STL851977:STL852048 TDH851977:TDH852048 TND851977:TND852048 TWZ851977:TWZ852048 UGV851977:UGV852048 UQR851977:UQR852048 VAN851977:VAN852048 VKJ851977:VKJ852048 VUF851977:VUF852048 WEB851977:WEB852048 WNX851977:WNX852048 WXT851977:WXT852048 BL917513:BL917584 LH917513:LH917584 VD917513:VD917584 AEZ917513:AEZ917584 AOV917513:AOV917584 AYR917513:AYR917584 BIN917513:BIN917584 BSJ917513:BSJ917584 CCF917513:CCF917584 CMB917513:CMB917584 CVX917513:CVX917584 DFT917513:DFT917584 DPP917513:DPP917584 DZL917513:DZL917584 EJH917513:EJH917584 ETD917513:ETD917584 FCZ917513:FCZ917584 FMV917513:FMV917584 FWR917513:FWR917584 GGN917513:GGN917584 GQJ917513:GQJ917584 HAF917513:HAF917584 HKB917513:HKB917584 HTX917513:HTX917584 IDT917513:IDT917584 INP917513:INP917584 IXL917513:IXL917584 JHH917513:JHH917584 JRD917513:JRD917584 KAZ917513:KAZ917584 KKV917513:KKV917584 KUR917513:KUR917584 LEN917513:LEN917584 LOJ917513:LOJ917584 LYF917513:LYF917584 MIB917513:MIB917584 MRX917513:MRX917584 NBT917513:NBT917584 NLP917513:NLP917584 NVL917513:NVL917584 OFH917513:OFH917584 OPD917513:OPD917584 OYZ917513:OYZ917584 PIV917513:PIV917584 PSR917513:PSR917584 QCN917513:QCN917584 QMJ917513:QMJ917584 QWF917513:QWF917584 RGB917513:RGB917584 RPX917513:RPX917584 RZT917513:RZT917584 SJP917513:SJP917584 STL917513:STL917584 TDH917513:TDH917584 TND917513:TND917584 TWZ917513:TWZ917584 UGV917513:UGV917584 UQR917513:UQR917584 VAN917513:VAN917584 VKJ917513:VKJ917584 VUF917513:VUF917584 WEB917513:WEB917584 WNX917513:WNX917584 WXT917513:WXT917584 BL983049:BL983120 LH983049:LH983120 VD983049:VD983120 AEZ983049:AEZ983120 AOV983049:AOV983120 AYR983049:AYR983120 BIN983049:BIN983120 BSJ983049:BSJ983120 CCF983049:CCF983120 CMB983049:CMB983120 CVX983049:CVX983120 DFT983049:DFT983120 DPP983049:DPP983120 DZL983049:DZL983120 EJH983049:EJH983120 ETD983049:ETD983120 FCZ983049:FCZ983120 FMV983049:FMV983120 FWR983049:FWR983120 GGN983049:GGN983120 GQJ983049:GQJ983120 HAF983049:HAF983120 HKB983049:HKB983120 HTX983049:HTX983120 IDT983049:IDT983120 INP983049:INP983120 IXL983049:IXL983120 JHH983049:JHH983120 JRD983049:JRD983120 KAZ983049:KAZ983120 KKV983049:KKV983120 KUR983049:KUR983120 LEN983049:LEN983120 LOJ983049:LOJ983120 LYF983049:LYF983120 MIB983049:MIB983120 MRX983049:MRX983120 NBT983049:NBT983120 NLP983049:NLP983120 NVL983049:NVL983120 OFH983049:OFH983120 OPD983049:OPD983120 OYZ983049:OYZ983120 PIV983049:PIV983120 PSR983049:PSR983120 QCN983049:QCN983120 QMJ983049:QMJ983120 QWF983049:QWF983120 RGB983049:RGB983120 RPX983049:RPX983120 RZT983049:RZT983120 SJP983049:SJP983120 STL983049:STL983120 TDH983049:TDH983120 TND983049:TND983120 TWZ983049:TWZ983120 UGV983049:UGV983120 UQR983049:UQR983120 VAN983049:VAN983120 VKJ983049:VKJ983120 VUF983049:VUF983120 WEB983049:WEB983120 WNX983049:WNX983120 WXT983049:WXT983120">
      <formula1>Oportunidad</formula1>
    </dataValidation>
    <dataValidation type="list" showInputMessage="1" showErrorMessage="1" errorTitle="Rechazado" error="Solo son validadas las opciones de la lista" sqref="BN9:BN80 LJ9:LJ80 VF9:VF80 AFB9:AFB80 AOX9:AOX80 AYT9:AYT80 BIP9:BIP80 BSL9:BSL80 CCH9:CCH80 CMD9:CMD80 CVZ9:CVZ80 DFV9:DFV80 DPR9:DPR80 DZN9:DZN80 EJJ9:EJJ80 ETF9:ETF80 FDB9:FDB80 FMX9:FMX80 FWT9:FWT80 GGP9:GGP80 GQL9:GQL80 HAH9:HAH80 HKD9:HKD80 HTZ9:HTZ80 IDV9:IDV80 INR9:INR80 IXN9:IXN80 JHJ9:JHJ80 JRF9:JRF80 KBB9:KBB80 KKX9:KKX80 KUT9:KUT80 LEP9:LEP80 LOL9:LOL80 LYH9:LYH80 MID9:MID80 MRZ9:MRZ80 NBV9:NBV80 NLR9:NLR80 NVN9:NVN80 OFJ9:OFJ80 OPF9:OPF80 OZB9:OZB80 PIX9:PIX80 PST9:PST80 QCP9:QCP80 QML9:QML80 QWH9:QWH80 RGD9:RGD80 RPZ9:RPZ80 RZV9:RZV80 SJR9:SJR80 STN9:STN80 TDJ9:TDJ80 TNF9:TNF80 TXB9:TXB80 UGX9:UGX80 UQT9:UQT80 VAP9:VAP80 VKL9:VKL80 VUH9:VUH80 WED9:WED80 WNZ9:WNZ80 WXV9:WXV80 BN65545:BN65616 LJ65545:LJ65616 VF65545:VF65616 AFB65545:AFB65616 AOX65545:AOX65616 AYT65545:AYT65616 BIP65545:BIP65616 BSL65545:BSL65616 CCH65545:CCH65616 CMD65545:CMD65616 CVZ65545:CVZ65616 DFV65545:DFV65616 DPR65545:DPR65616 DZN65545:DZN65616 EJJ65545:EJJ65616 ETF65545:ETF65616 FDB65545:FDB65616 FMX65545:FMX65616 FWT65545:FWT65616 GGP65545:GGP65616 GQL65545:GQL65616 HAH65545:HAH65616 HKD65545:HKD65616 HTZ65545:HTZ65616 IDV65545:IDV65616 INR65545:INR65616 IXN65545:IXN65616 JHJ65545:JHJ65616 JRF65545:JRF65616 KBB65545:KBB65616 KKX65545:KKX65616 KUT65545:KUT65616 LEP65545:LEP65616 LOL65545:LOL65616 LYH65545:LYH65616 MID65545:MID65616 MRZ65545:MRZ65616 NBV65545:NBV65616 NLR65545:NLR65616 NVN65545:NVN65616 OFJ65545:OFJ65616 OPF65545:OPF65616 OZB65545:OZB65616 PIX65545:PIX65616 PST65545:PST65616 QCP65545:QCP65616 QML65545:QML65616 QWH65545:QWH65616 RGD65545:RGD65616 RPZ65545:RPZ65616 RZV65545:RZV65616 SJR65545:SJR65616 STN65545:STN65616 TDJ65545:TDJ65616 TNF65545:TNF65616 TXB65545:TXB65616 UGX65545:UGX65616 UQT65545:UQT65616 VAP65545:VAP65616 VKL65545:VKL65616 VUH65545:VUH65616 WED65545:WED65616 WNZ65545:WNZ65616 WXV65545:WXV65616 BN131081:BN131152 LJ131081:LJ131152 VF131081:VF131152 AFB131081:AFB131152 AOX131081:AOX131152 AYT131081:AYT131152 BIP131081:BIP131152 BSL131081:BSL131152 CCH131081:CCH131152 CMD131081:CMD131152 CVZ131081:CVZ131152 DFV131081:DFV131152 DPR131081:DPR131152 DZN131081:DZN131152 EJJ131081:EJJ131152 ETF131081:ETF131152 FDB131081:FDB131152 FMX131081:FMX131152 FWT131081:FWT131152 GGP131081:GGP131152 GQL131081:GQL131152 HAH131081:HAH131152 HKD131081:HKD131152 HTZ131081:HTZ131152 IDV131081:IDV131152 INR131081:INR131152 IXN131081:IXN131152 JHJ131081:JHJ131152 JRF131081:JRF131152 KBB131081:KBB131152 KKX131081:KKX131152 KUT131081:KUT131152 LEP131081:LEP131152 LOL131081:LOL131152 LYH131081:LYH131152 MID131081:MID131152 MRZ131081:MRZ131152 NBV131081:NBV131152 NLR131081:NLR131152 NVN131081:NVN131152 OFJ131081:OFJ131152 OPF131081:OPF131152 OZB131081:OZB131152 PIX131081:PIX131152 PST131081:PST131152 QCP131081:QCP131152 QML131081:QML131152 QWH131081:QWH131152 RGD131081:RGD131152 RPZ131081:RPZ131152 RZV131081:RZV131152 SJR131081:SJR131152 STN131081:STN131152 TDJ131081:TDJ131152 TNF131081:TNF131152 TXB131081:TXB131152 UGX131081:UGX131152 UQT131081:UQT131152 VAP131081:VAP131152 VKL131081:VKL131152 VUH131081:VUH131152 WED131081:WED131152 WNZ131081:WNZ131152 WXV131081:WXV131152 BN196617:BN196688 LJ196617:LJ196688 VF196617:VF196688 AFB196617:AFB196688 AOX196617:AOX196688 AYT196617:AYT196688 BIP196617:BIP196688 BSL196617:BSL196688 CCH196617:CCH196688 CMD196617:CMD196688 CVZ196617:CVZ196688 DFV196617:DFV196688 DPR196617:DPR196688 DZN196617:DZN196688 EJJ196617:EJJ196688 ETF196617:ETF196688 FDB196617:FDB196688 FMX196617:FMX196688 FWT196617:FWT196688 GGP196617:GGP196688 GQL196617:GQL196688 HAH196617:HAH196688 HKD196617:HKD196688 HTZ196617:HTZ196688 IDV196617:IDV196688 INR196617:INR196688 IXN196617:IXN196688 JHJ196617:JHJ196688 JRF196617:JRF196688 KBB196617:KBB196688 KKX196617:KKX196688 KUT196617:KUT196688 LEP196617:LEP196688 LOL196617:LOL196688 LYH196617:LYH196688 MID196617:MID196688 MRZ196617:MRZ196688 NBV196617:NBV196688 NLR196617:NLR196688 NVN196617:NVN196688 OFJ196617:OFJ196688 OPF196617:OPF196688 OZB196617:OZB196688 PIX196617:PIX196688 PST196617:PST196688 QCP196617:QCP196688 QML196617:QML196688 QWH196617:QWH196688 RGD196617:RGD196688 RPZ196617:RPZ196688 RZV196617:RZV196688 SJR196617:SJR196688 STN196617:STN196688 TDJ196617:TDJ196688 TNF196617:TNF196688 TXB196617:TXB196688 UGX196617:UGX196688 UQT196617:UQT196688 VAP196617:VAP196688 VKL196617:VKL196688 VUH196617:VUH196688 WED196617:WED196688 WNZ196617:WNZ196688 WXV196617:WXV196688 BN262153:BN262224 LJ262153:LJ262224 VF262153:VF262224 AFB262153:AFB262224 AOX262153:AOX262224 AYT262153:AYT262224 BIP262153:BIP262224 BSL262153:BSL262224 CCH262153:CCH262224 CMD262153:CMD262224 CVZ262153:CVZ262224 DFV262153:DFV262224 DPR262153:DPR262224 DZN262153:DZN262224 EJJ262153:EJJ262224 ETF262153:ETF262224 FDB262153:FDB262224 FMX262153:FMX262224 FWT262153:FWT262224 GGP262153:GGP262224 GQL262153:GQL262224 HAH262153:HAH262224 HKD262153:HKD262224 HTZ262153:HTZ262224 IDV262153:IDV262224 INR262153:INR262224 IXN262153:IXN262224 JHJ262153:JHJ262224 JRF262153:JRF262224 KBB262153:KBB262224 KKX262153:KKX262224 KUT262153:KUT262224 LEP262153:LEP262224 LOL262153:LOL262224 LYH262153:LYH262224 MID262153:MID262224 MRZ262153:MRZ262224 NBV262153:NBV262224 NLR262153:NLR262224 NVN262153:NVN262224 OFJ262153:OFJ262224 OPF262153:OPF262224 OZB262153:OZB262224 PIX262153:PIX262224 PST262153:PST262224 QCP262153:QCP262224 QML262153:QML262224 QWH262153:QWH262224 RGD262153:RGD262224 RPZ262153:RPZ262224 RZV262153:RZV262224 SJR262153:SJR262224 STN262153:STN262224 TDJ262153:TDJ262224 TNF262153:TNF262224 TXB262153:TXB262224 UGX262153:UGX262224 UQT262153:UQT262224 VAP262153:VAP262224 VKL262153:VKL262224 VUH262153:VUH262224 WED262153:WED262224 WNZ262153:WNZ262224 WXV262153:WXV262224 BN327689:BN327760 LJ327689:LJ327760 VF327689:VF327760 AFB327689:AFB327760 AOX327689:AOX327760 AYT327689:AYT327760 BIP327689:BIP327760 BSL327689:BSL327760 CCH327689:CCH327760 CMD327689:CMD327760 CVZ327689:CVZ327760 DFV327689:DFV327760 DPR327689:DPR327760 DZN327689:DZN327760 EJJ327689:EJJ327760 ETF327689:ETF327760 FDB327689:FDB327760 FMX327689:FMX327760 FWT327689:FWT327760 GGP327689:GGP327760 GQL327689:GQL327760 HAH327689:HAH327760 HKD327689:HKD327760 HTZ327689:HTZ327760 IDV327689:IDV327760 INR327689:INR327760 IXN327689:IXN327760 JHJ327689:JHJ327760 JRF327689:JRF327760 KBB327689:KBB327760 KKX327689:KKX327760 KUT327689:KUT327760 LEP327689:LEP327760 LOL327689:LOL327760 LYH327689:LYH327760 MID327689:MID327760 MRZ327689:MRZ327760 NBV327689:NBV327760 NLR327689:NLR327760 NVN327689:NVN327760 OFJ327689:OFJ327760 OPF327689:OPF327760 OZB327689:OZB327760 PIX327689:PIX327760 PST327689:PST327760 QCP327689:QCP327760 QML327689:QML327760 QWH327689:QWH327760 RGD327689:RGD327760 RPZ327689:RPZ327760 RZV327689:RZV327760 SJR327689:SJR327760 STN327689:STN327760 TDJ327689:TDJ327760 TNF327689:TNF327760 TXB327689:TXB327760 UGX327689:UGX327760 UQT327689:UQT327760 VAP327689:VAP327760 VKL327689:VKL327760 VUH327689:VUH327760 WED327689:WED327760 WNZ327689:WNZ327760 WXV327689:WXV327760 BN393225:BN393296 LJ393225:LJ393296 VF393225:VF393296 AFB393225:AFB393296 AOX393225:AOX393296 AYT393225:AYT393296 BIP393225:BIP393296 BSL393225:BSL393296 CCH393225:CCH393296 CMD393225:CMD393296 CVZ393225:CVZ393296 DFV393225:DFV393296 DPR393225:DPR393296 DZN393225:DZN393296 EJJ393225:EJJ393296 ETF393225:ETF393296 FDB393225:FDB393296 FMX393225:FMX393296 FWT393225:FWT393296 GGP393225:GGP393296 GQL393225:GQL393296 HAH393225:HAH393296 HKD393225:HKD393296 HTZ393225:HTZ393296 IDV393225:IDV393296 INR393225:INR393296 IXN393225:IXN393296 JHJ393225:JHJ393296 JRF393225:JRF393296 KBB393225:KBB393296 KKX393225:KKX393296 KUT393225:KUT393296 LEP393225:LEP393296 LOL393225:LOL393296 LYH393225:LYH393296 MID393225:MID393296 MRZ393225:MRZ393296 NBV393225:NBV393296 NLR393225:NLR393296 NVN393225:NVN393296 OFJ393225:OFJ393296 OPF393225:OPF393296 OZB393225:OZB393296 PIX393225:PIX393296 PST393225:PST393296 QCP393225:QCP393296 QML393225:QML393296 QWH393225:QWH393296 RGD393225:RGD393296 RPZ393225:RPZ393296 RZV393225:RZV393296 SJR393225:SJR393296 STN393225:STN393296 TDJ393225:TDJ393296 TNF393225:TNF393296 TXB393225:TXB393296 UGX393225:UGX393296 UQT393225:UQT393296 VAP393225:VAP393296 VKL393225:VKL393296 VUH393225:VUH393296 WED393225:WED393296 WNZ393225:WNZ393296 WXV393225:WXV393296 BN458761:BN458832 LJ458761:LJ458832 VF458761:VF458832 AFB458761:AFB458832 AOX458761:AOX458832 AYT458761:AYT458832 BIP458761:BIP458832 BSL458761:BSL458832 CCH458761:CCH458832 CMD458761:CMD458832 CVZ458761:CVZ458832 DFV458761:DFV458832 DPR458761:DPR458832 DZN458761:DZN458832 EJJ458761:EJJ458832 ETF458761:ETF458832 FDB458761:FDB458832 FMX458761:FMX458832 FWT458761:FWT458832 GGP458761:GGP458832 GQL458761:GQL458832 HAH458761:HAH458832 HKD458761:HKD458832 HTZ458761:HTZ458832 IDV458761:IDV458832 INR458761:INR458832 IXN458761:IXN458832 JHJ458761:JHJ458832 JRF458761:JRF458832 KBB458761:KBB458832 KKX458761:KKX458832 KUT458761:KUT458832 LEP458761:LEP458832 LOL458761:LOL458832 LYH458761:LYH458832 MID458761:MID458832 MRZ458761:MRZ458832 NBV458761:NBV458832 NLR458761:NLR458832 NVN458761:NVN458832 OFJ458761:OFJ458832 OPF458761:OPF458832 OZB458761:OZB458832 PIX458761:PIX458832 PST458761:PST458832 QCP458761:QCP458832 QML458761:QML458832 QWH458761:QWH458832 RGD458761:RGD458832 RPZ458761:RPZ458832 RZV458761:RZV458832 SJR458761:SJR458832 STN458761:STN458832 TDJ458761:TDJ458832 TNF458761:TNF458832 TXB458761:TXB458832 UGX458761:UGX458832 UQT458761:UQT458832 VAP458761:VAP458832 VKL458761:VKL458832 VUH458761:VUH458832 WED458761:WED458832 WNZ458761:WNZ458832 WXV458761:WXV458832 BN524297:BN524368 LJ524297:LJ524368 VF524297:VF524368 AFB524297:AFB524368 AOX524297:AOX524368 AYT524297:AYT524368 BIP524297:BIP524368 BSL524297:BSL524368 CCH524297:CCH524368 CMD524297:CMD524368 CVZ524297:CVZ524368 DFV524297:DFV524368 DPR524297:DPR524368 DZN524297:DZN524368 EJJ524297:EJJ524368 ETF524297:ETF524368 FDB524297:FDB524368 FMX524297:FMX524368 FWT524297:FWT524368 GGP524297:GGP524368 GQL524297:GQL524368 HAH524297:HAH524368 HKD524297:HKD524368 HTZ524297:HTZ524368 IDV524297:IDV524368 INR524297:INR524368 IXN524297:IXN524368 JHJ524297:JHJ524368 JRF524297:JRF524368 KBB524297:KBB524368 KKX524297:KKX524368 KUT524297:KUT524368 LEP524297:LEP524368 LOL524297:LOL524368 LYH524297:LYH524368 MID524297:MID524368 MRZ524297:MRZ524368 NBV524297:NBV524368 NLR524297:NLR524368 NVN524297:NVN524368 OFJ524297:OFJ524368 OPF524297:OPF524368 OZB524297:OZB524368 PIX524297:PIX524368 PST524297:PST524368 QCP524297:QCP524368 QML524297:QML524368 QWH524297:QWH524368 RGD524297:RGD524368 RPZ524297:RPZ524368 RZV524297:RZV524368 SJR524297:SJR524368 STN524297:STN524368 TDJ524297:TDJ524368 TNF524297:TNF524368 TXB524297:TXB524368 UGX524297:UGX524368 UQT524297:UQT524368 VAP524297:VAP524368 VKL524297:VKL524368 VUH524297:VUH524368 WED524297:WED524368 WNZ524297:WNZ524368 WXV524297:WXV524368 BN589833:BN589904 LJ589833:LJ589904 VF589833:VF589904 AFB589833:AFB589904 AOX589833:AOX589904 AYT589833:AYT589904 BIP589833:BIP589904 BSL589833:BSL589904 CCH589833:CCH589904 CMD589833:CMD589904 CVZ589833:CVZ589904 DFV589833:DFV589904 DPR589833:DPR589904 DZN589833:DZN589904 EJJ589833:EJJ589904 ETF589833:ETF589904 FDB589833:FDB589904 FMX589833:FMX589904 FWT589833:FWT589904 GGP589833:GGP589904 GQL589833:GQL589904 HAH589833:HAH589904 HKD589833:HKD589904 HTZ589833:HTZ589904 IDV589833:IDV589904 INR589833:INR589904 IXN589833:IXN589904 JHJ589833:JHJ589904 JRF589833:JRF589904 KBB589833:KBB589904 KKX589833:KKX589904 KUT589833:KUT589904 LEP589833:LEP589904 LOL589833:LOL589904 LYH589833:LYH589904 MID589833:MID589904 MRZ589833:MRZ589904 NBV589833:NBV589904 NLR589833:NLR589904 NVN589833:NVN589904 OFJ589833:OFJ589904 OPF589833:OPF589904 OZB589833:OZB589904 PIX589833:PIX589904 PST589833:PST589904 QCP589833:QCP589904 QML589833:QML589904 QWH589833:QWH589904 RGD589833:RGD589904 RPZ589833:RPZ589904 RZV589833:RZV589904 SJR589833:SJR589904 STN589833:STN589904 TDJ589833:TDJ589904 TNF589833:TNF589904 TXB589833:TXB589904 UGX589833:UGX589904 UQT589833:UQT589904 VAP589833:VAP589904 VKL589833:VKL589904 VUH589833:VUH589904 WED589833:WED589904 WNZ589833:WNZ589904 WXV589833:WXV589904 BN655369:BN655440 LJ655369:LJ655440 VF655369:VF655440 AFB655369:AFB655440 AOX655369:AOX655440 AYT655369:AYT655440 BIP655369:BIP655440 BSL655369:BSL655440 CCH655369:CCH655440 CMD655369:CMD655440 CVZ655369:CVZ655440 DFV655369:DFV655440 DPR655369:DPR655440 DZN655369:DZN655440 EJJ655369:EJJ655440 ETF655369:ETF655440 FDB655369:FDB655440 FMX655369:FMX655440 FWT655369:FWT655440 GGP655369:GGP655440 GQL655369:GQL655440 HAH655369:HAH655440 HKD655369:HKD655440 HTZ655369:HTZ655440 IDV655369:IDV655440 INR655369:INR655440 IXN655369:IXN655440 JHJ655369:JHJ655440 JRF655369:JRF655440 KBB655369:KBB655440 KKX655369:KKX655440 KUT655369:KUT655440 LEP655369:LEP655440 LOL655369:LOL655440 LYH655369:LYH655440 MID655369:MID655440 MRZ655369:MRZ655440 NBV655369:NBV655440 NLR655369:NLR655440 NVN655369:NVN655440 OFJ655369:OFJ655440 OPF655369:OPF655440 OZB655369:OZB655440 PIX655369:PIX655440 PST655369:PST655440 QCP655369:QCP655440 QML655369:QML655440 QWH655369:QWH655440 RGD655369:RGD655440 RPZ655369:RPZ655440 RZV655369:RZV655440 SJR655369:SJR655440 STN655369:STN655440 TDJ655369:TDJ655440 TNF655369:TNF655440 TXB655369:TXB655440 UGX655369:UGX655440 UQT655369:UQT655440 VAP655369:VAP655440 VKL655369:VKL655440 VUH655369:VUH655440 WED655369:WED655440 WNZ655369:WNZ655440 WXV655369:WXV655440 BN720905:BN720976 LJ720905:LJ720976 VF720905:VF720976 AFB720905:AFB720976 AOX720905:AOX720976 AYT720905:AYT720976 BIP720905:BIP720976 BSL720905:BSL720976 CCH720905:CCH720976 CMD720905:CMD720976 CVZ720905:CVZ720976 DFV720905:DFV720976 DPR720905:DPR720976 DZN720905:DZN720976 EJJ720905:EJJ720976 ETF720905:ETF720976 FDB720905:FDB720976 FMX720905:FMX720976 FWT720905:FWT720976 GGP720905:GGP720976 GQL720905:GQL720976 HAH720905:HAH720976 HKD720905:HKD720976 HTZ720905:HTZ720976 IDV720905:IDV720976 INR720905:INR720976 IXN720905:IXN720976 JHJ720905:JHJ720976 JRF720905:JRF720976 KBB720905:KBB720976 KKX720905:KKX720976 KUT720905:KUT720976 LEP720905:LEP720976 LOL720905:LOL720976 LYH720905:LYH720976 MID720905:MID720976 MRZ720905:MRZ720976 NBV720905:NBV720976 NLR720905:NLR720976 NVN720905:NVN720976 OFJ720905:OFJ720976 OPF720905:OPF720976 OZB720905:OZB720976 PIX720905:PIX720976 PST720905:PST720976 QCP720905:QCP720976 QML720905:QML720976 QWH720905:QWH720976 RGD720905:RGD720976 RPZ720905:RPZ720976 RZV720905:RZV720976 SJR720905:SJR720976 STN720905:STN720976 TDJ720905:TDJ720976 TNF720905:TNF720976 TXB720905:TXB720976 UGX720905:UGX720976 UQT720905:UQT720976 VAP720905:VAP720976 VKL720905:VKL720976 VUH720905:VUH720976 WED720905:WED720976 WNZ720905:WNZ720976 WXV720905:WXV720976 BN786441:BN786512 LJ786441:LJ786512 VF786441:VF786512 AFB786441:AFB786512 AOX786441:AOX786512 AYT786441:AYT786512 BIP786441:BIP786512 BSL786441:BSL786512 CCH786441:CCH786512 CMD786441:CMD786512 CVZ786441:CVZ786512 DFV786441:DFV786512 DPR786441:DPR786512 DZN786441:DZN786512 EJJ786441:EJJ786512 ETF786441:ETF786512 FDB786441:FDB786512 FMX786441:FMX786512 FWT786441:FWT786512 GGP786441:GGP786512 GQL786441:GQL786512 HAH786441:HAH786512 HKD786441:HKD786512 HTZ786441:HTZ786512 IDV786441:IDV786512 INR786441:INR786512 IXN786441:IXN786512 JHJ786441:JHJ786512 JRF786441:JRF786512 KBB786441:KBB786512 KKX786441:KKX786512 KUT786441:KUT786512 LEP786441:LEP786512 LOL786441:LOL786512 LYH786441:LYH786512 MID786441:MID786512 MRZ786441:MRZ786512 NBV786441:NBV786512 NLR786441:NLR786512 NVN786441:NVN786512 OFJ786441:OFJ786512 OPF786441:OPF786512 OZB786441:OZB786512 PIX786441:PIX786512 PST786441:PST786512 QCP786441:QCP786512 QML786441:QML786512 QWH786441:QWH786512 RGD786441:RGD786512 RPZ786441:RPZ786512 RZV786441:RZV786512 SJR786441:SJR786512 STN786441:STN786512 TDJ786441:TDJ786512 TNF786441:TNF786512 TXB786441:TXB786512 UGX786441:UGX786512 UQT786441:UQT786512 VAP786441:VAP786512 VKL786441:VKL786512 VUH786441:VUH786512 WED786441:WED786512 WNZ786441:WNZ786512 WXV786441:WXV786512 BN851977:BN852048 LJ851977:LJ852048 VF851977:VF852048 AFB851977:AFB852048 AOX851977:AOX852048 AYT851977:AYT852048 BIP851977:BIP852048 BSL851977:BSL852048 CCH851977:CCH852048 CMD851977:CMD852048 CVZ851977:CVZ852048 DFV851977:DFV852048 DPR851977:DPR852048 DZN851977:DZN852048 EJJ851977:EJJ852048 ETF851977:ETF852048 FDB851977:FDB852048 FMX851977:FMX852048 FWT851977:FWT852048 GGP851977:GGP852048 GQL851977:GQL852048 HAH851977:HAH852048 HKD851977:HKD852048 HTZ851977:HTZ852048 IDV851977:IDV852048 INR851977:INR852048 IXN851977:IXN852048 JHJ851977:JHJ852048 JRF851977:JRF852048 KBB851977:KBB852048 KKX851977:KKX852048 KUT851977:KUT852048 LEP851977:LEP852048 LOL851977:LOL852048 LYH851977:LYH852048 MID851977:MID852048 MRZ851977:MRZ852048 NBV851977:NBV852048 NLR851977:NLR852048 NVN851977:NVN852048 OFJ851977:OFJ852048 OPF851977:OPF852048 OZB851977:OZB852048 PIX851977:PIX852048 PST851977:PST852048 QCP851977:QCP852048 QML851977:QML852048 QWH851977:QWH852048 RGD851977:RGD852048 RPZ851977:RPZ852048 RZV851977:RZV852048 SJR851977:SJR852048 STN851977:STN852048 TDJ851977:TDJ852048 TNF851977:TNF852048 TXB851977:TXB852048 UGX851977:UGX852048 UQT851977:UQT852048 VAP851977:VAP852048 VKL851977:VKL852048 VUH851977:VUH852048 WED851977:WED852048 WNZ851977:WNZ852048 WXV851977:WXV852048 BN917513:BN917584 LJ917513:LJ917584 VF917513:VF917584 AFB917513:AFB917584 AOX917513:AOX917584 AYT917513:AYT917584 BIP917513:BIP917584 BSL917513:BSL917584 CCH917513:CCH917584 CMD917513:CMD917584 CVZ917513:CVZ917584 DFV917513:DFV917584 DPR917513:DPR917584 DZN917513:DZN917584 EJJ917513:EJJ917584 ETF917513:ETF917584 FDB917513:FDB917584 FMX917513:FMX917584 FWT917513:FWT917584 GGP917513:GGP917584 GQL917513:GQL917584 HAH917513:HAH917584 HKD917513:HKD917584 HTZ917513:HTZ917584 IDV917513:IDV917584 INR917513:INR917584 IXN917513:IXN917584 JHJ917513:JHJ917584 JRF917513:JRF917584 KBB917513:KBB917584 KKX917513:KKX917584 KUT917513:KUT917584 LEP917513:LEP917584 LOL917513:LOL917584 LYH917513:LYH917584 MID917513:MID917584 MRZ917513:MRZ917584 NBV917513:NBV917584 NLR917513:NLR917584 NVN917513:NVN917584 OFJ917513:OFJ917584 OPF917513:OPF917584 OZB917513:OZB917584 PIX917513:PIX917584 PST917513:PST917584 QCP917513:QCP917584 QML917513:QML917584 QWH917513:QWH917584 RGD917513:RGD917584 RPZ917513:RPZ917584 RZV917513:RZV917584 SJR917513:SJR917584 STN917513:STN917584 TDJ917513:TDJ917584 TNF917513:TNF917584 TXB917513:TXB917584 UGX917513:UGX917584 UQT917513:UQT917584 VAP917513:VAP917584 VKL917513:VKL917584 VUH917513:VUH917584 WED917513:WED917584 WNZ917513:WNZ917584 WXV917513:WXV917584 BN983049:BN983120 LJ983049:LJ983120 VF983049:VF983120 AFB983049:AFB983120 AOX983049:AOX983120 AYT983049:AYT983120 BIP983049:BIP983120 BSL983049:BSL983120 CCH983049:CCH983120 CMD983049:CMD983120 CVZ983049:CVZ983120 DFV983049:DFV983120 DPR983049:DPR983120 DZN983049:DZN983120 EJJ983049:EJJ983120 ETF983049:ETF983120 FDB983049:FDB983120 FMX983049:FMX983120 FWT983049:FWT983120 GGP983049:GGP983120 GQL983049:GQL983120 HAH983049:HAH983120 HKD983049:HKD983120 HTZ983049:HTZ983120 IDV983049:IDV983120 INR983049:INR983120 IXN983049:IXN983120 JHJ983049:JHJ983120 JRF983049:JRF983120 KBB983049:KBB983120 KKX983049:KKX983120 KUT983049:KUT983120 LEP983049:LEP983120 LOL983049:LOL983120 LYH983049:LYH983120 MID983049:MID983120 MRZ983049:MRZ983120 NBV983049:NBV983120 NLR983049:NLR983120 NVN983049:NVN983120 OFJ983049:OFJ983120 OPF983049:OPF983120 OZB983049:OZB983120 PIX983049:PIX983120 PST983049:PST983120 QCP983049:QCP983120 QML983049:QML983120 QWH983049:QWH983120 RGD983049:RGD983120 RPZ983049:RPZ983120 RZV983049:RZV983120 SJR983049:SJR983120 STN983049:STN983120 TDJ983049:TDJ983120 TNF983049:TNF983120 TXB983049:TXB983120 UGX983049:UGX983120 UQT983049:UQT983120 VAP983049:VAP983120 VKL983049:VKL983120 VUH983049:VUH983120 WED983049:WED983120 WNZ983049:WNZ983120 WXV983049:WXV983120">
      <formula1>Efecto</formula1>
    </dataValidation>
    <dataValidation allowBlank="1" showInputMessage="1" showErrorMessage="1" error="mayor 1" sqref="BO9:BP80 LK9:LL80 VG9:VH80 AFC9:AFD80 AOY9:AOZ80 AYU9:AYV80 BIQ9:BIR80 BSM9:BSN80 CCI9:CCJ80 CME9:CMF80 CWA9:CWB80 DFW9:DFX80 DPS9:DPT80 DZO9:DZP80 EJK9:EJL80 ETG9:ETH80 FDC9:FDD80 FMY9:FMZ80 FWU9:FWV80 GGQ9:GGR80 GQM9:GQN80 HAI9:HAJ80 HKE9:HKF80 HUA9:HUB80 IDW9:IDX80 INS9:INT80 IXO9:IXP80 JHK9:JHL80 JRG9:JRH80 KBC9:KBD80 KKY9:KKZ80 KUU9:KUV80 LEQ9:LER80 LOM9:LON80 LYI9:LYJ80 MIE9:MIF80 MSA9:MSB80 NBW9:NBX80 NLS9:NLT80 NVO9:NVP80 OFK9:OFL80 OPG9:OPH80 OZC9:OZD80 PIY9:PIZ80 PSU9:PSV80 QCQ9:QCR80 QMM9:QMN80 QWI9:QWJ80 RGE9:RGF80 RQA9:RQB80 RZW9:RZX80 SJS9:SJT80 STO9:STP80 TDK9:TDL80 TNG9:TNH80 TXC9:TXD80 UGY9:UGZ80 UQU9:UQV80 VAQ9:VAR80 VKM9:VKN80 VUI9:VUJ80 WEE9:WEF80 WOA9:WOB80 WXW9:WXX80 BO65545:BP65616 LK65545:LL65616 VG65545:VH65616 AFC65545:AFD65616 AOY65545:AOZ65616 AYU65545:AYV65616 BIQ65545:BIR65616 BSM65545:BSN65616 CCI65545:CCJ65616 CME65545:CMF65616 CWA65545:CWB65616 DFW65545:DFX65616 DPS65545:DPT65616 DZO65545:DZP65616 EJK65545:EJL65616 ETG65545:ETH65616 FDC65545:FDD65616 FMY65545:FMZ65616 FWU65545:FWV65616 GGQ65545:GGR65616 GQM65545:GQN65616 HAI65545:HAJ65616 HKE65545:HKF65616 HUA65545:HUB65616 IDW65545:IDX65616 INS65545:INT65616 IXO65545:IXP65616 JHK65545:JHL65616 JRG65545:JRH65616 KBC65545:KBD65616 KKY65545:KKZ65616 KUU65545:KUV65616 LEQ65545:LER65616 LOM65545:LON65616 LYI65545:LYJ65616 MIE65545:MIF65616 MSA65545:MSB65616 NBW65545:NBX65616 NLS65545:NLT65616 NVO65545:NVP65616 OFK65545:OFL65616 OPG65545:OPH65616 OZC65545:OZD65616 PIY65545:PIZ65616 PSU65545:PSV65616 QCQ65545:QCR65616 QMM65545:QMN65616 QWI65545:QWJ65616 RGE65545:RGF65616 RQA65545:RQB65616 RZW65545:RZX65616 SJS65545:SJT65616 STO65545:STP65616 TDK65545:TDL65616 TNG65545:TNH65616 TXC65545:TXD65616 UGY65545:UGZ65616 UQU65545:UQV65616 VAQ65545:VAR65616 VKM65545:VKN65616 VUI65545:VUJ65616 WEE65545:WEF65616 WOA65545:WOB65616 WXW65545:WXX65616 BO131081:BP131152 LK131081:LL131152 VG131081:VH131152 AFC131081:AFD131152 AOY131081:AOZ131152 AYU131081:AYV131152 BIQ131081:BIR131152 BSM131081:BSN131152 CCI131081:CCJ131152 CME131081:CMF131152 CWA131081:CWB131152 DFW131081:DFX131152 DPS131081:DPT131152 DZO131081:DZP131152 EJK131081:EJL131152 ETG131081:ETH131152 FDC131081:FDD131152 FMY131081:FMZ131152 FWU131081:FWV131152 GGQ131081:GGR131152 GQM131081:GQN131152 HAI131081:HAJ131152 HKE131081:HKF131152 HUA131081:HUB131152 IDW131081:IDX131152 INS131081:INT131152 IXO131081:IXP131152 JHK131081:JHL131152 JRG131081:JRH131152 KBC131081:KBD131152 KKY131081:KKZ131152 KUU131081:KUV131152 LEQ131081:LER131152 LOM131081:LON131152 LYI131081:LYJ131152 MIE131081:MIF131152 MSA131081:MSB131152 NBW131081:NBX131152 NLS131081:NLT131152 NVO131081:NVP131152 OFK131081:OFL131152 OPG131081:OPH131152 OZC131081:OZD131152 PIY131081:PIZ131152 PSU131081:PSV131152 QCQ131081:QCR131152 QMM131081:QMN131152 QWI131081:QWJ131152 RGE131081:RGF131152 RQA131081:RQB131152 RZW131081:RZX131152 SJS131081:SJT131152 STO131081:STP131152 TDK131081:TDL131152 TNG131081:TNH131152 TXC131081:TXD131152 UGY131081:UGZ131152 UQU131081:UQV131152 VAQ131081:VAR131152 VKM131081:VKN131152 VUI131081:VUJ131152 WEE131081:WEF131152 WOA131081:WOB131152 WXW131081:WXX131152 BO196617:BP196688 LK196617:LL196688 VG196617:VH196688 AFC196617:AFD196688 AOY196617:AOZ196688 AYU196617:AYV196688 BIQ196617:BIR196688 BSM196617:BSN196688 CCI196617:CCJ196688 CME196617:CMF196688 CWA196617:CWB196688 DFW196617:DFX196688 DPS196617:DPT196688 DZO196617:DZP196688 EJK196617:EJL196688 ETG196617:ETH196688 FDC196617:FDD196688 FMY196617:FMZ196688 FWU196617:FWV196688 GGQ196617:GGR196688 GQM196617:GQN196688 HAI196617:HAJ196688 HKE196617:HKF196688 HUA196617:HUB196688 IDW196617:IDX196688 INS196617:INT196688 IXO196617:IXP196688 JHK196617:JHL196688 JRG196617:JRH196688 KBC196617:KBD196688 KKY196617:KKZ196688 KUU196617:KUV196688 LEQ196617:LER196688 LOM196617:LON196688 LYI196617:LYJ196688 MIE196617:MIF196688 MSA196617:MSB196688 NBW196617:NBX196688 NLS196617:NLT196688 NVO196617:NVP196688 OFK196617:OFL196688 OPG196617:OPH196688 OZC196617:OZD196688 PIY196617:PIZ196688 PSU196617:PSV196688 QCQ196617:QCR196688 QMM196617:QMN196688 QWI196617:QWJ196688 RGE196617:RGF196688 RQA196617:RQB196688 RZW196617:RZX196688 SJS196617:SJT196688 STO196617:STP196688 TDK196617:TDL196688 TNG196617:TNH196688 TXC196617:TXD196688 UGY196617:UGZ196688 UQU196617:UQV196688 VAQ196617:VAR196688 VKM196617:VKN196688 VUI196617:VUJ196688 WEE196617:WEF196688 WOA196617:WOB196688 WXW196617:WXX196688 BO262153:BP262224 LK262153:LL262224 VG262153:VH262224 AFC262153:AFD262224 AOY262153:AOZ262224 AYU262153:AYV262224 BIQ262153:BIR262224 BSM262153:BSN262224 CCI262153:CCJ262224 CME262153:CMF262224 CWA262153:CWB262224 DFW262153:DFX262224 DPS262153:DPT262224 DZO262153:DZP262224 EJK262153:EJL262224 ETG262153:ETH262224 FDC262153:FDD262224 FMY262153:FMZ262224 FWU262153:FWV262224 GGQ262153:GGR262224 GQM262153:GQN262224 HAI262153:HAJ262224 HKE262153:HKF262224 HUA262153:HUB262224 IDW262153:IDX262224 INS262153:INT262224 IXO262153:IXP262224 JHK262153:JHL262224 JRG262153:JRH262224 KBC262153:KBD262224 KKY262153:KKZ262224 KUU262153:KUV262224 LEQ262153:LER262224 LOM262153:LON262224 LYI262153:LYJ262224 MIE262153:MIF262224 MSA262153:MSB262224 NBW262153:NBX262224 NLS262153:NLT262224 NVO262153:NVP262224 OFK262153:OFL262224 OPG262153:OPH262224 OZC262153:OZD262224 PIY262153:PIZ262224 PSU262153:PSV262224 QCQ262153:QCR262224 QMM262153:QMN262224 QWI262153:QWJ262224 RGE262153:RGF262224 RQA262153:RQB262224 RZW262153:RZX262224 SJS262153:SJT262224 STO262153:STP262224 TDK262153:TDL262224 TNG262153:TNH262224 TXC262153:TXD262224 UGY262153:UGZ262224 UQU262153:UQV262224 VAQ262153:VAR262224 VKM262153:VKN262224 VUI262153:VUJ262224 WEE262153:WEF262224 WOA262153:WOB262224 WXW262153:WXX262224 BO327689:BP327760 LK327689:LL327760 VG327689:VH327760 AFC327689:AFD327760 AOY327689:AOZ327760 AYU327689:AYV327760 BIQ327689:BIR327760 BSM327689:BSN327760 CCI327689:CCJ327760 CME327689:CMF327760 CWA327689:CWB327760 DFW327689:DFX327760 DPS327689:DPT327760 DZO327689:DZP327760 EJK327689:EJL327760 ETG327689:ETH327760 FDC327689:FDD327760 FMY327689:FMZ327760 FWU327689:FWV327760 GGQ327689:GGR327760 GQM327689:GQN327760 HAI327689:HAJ327760 HKE327689:HKF327760 HUA327689:HUB327760 IDW327689:IDX327760 INS327689:INT327760 IXO327689:IXP327760 JHK327689:JHL327760 JRG327689:JRH327760 KBC327689:KBD327760 KKY327689:KKZ327760 KUU327689:KUV327760 LEQ327689:LER327760 LOM327689:LON327760 LYI327689:LYJ327760 MIE327689:MIF327760 MSA327689:MSB327760 NBW327689:NBX327760 NLS327689:NLT327760 NVO327689:NVP327760 OFK327689:OFL327760 OPG327689:OPH327760 OZC327689:OZD327760 PIY327689:PIZ327760 PSU327689:PSV327760 QCQ327689:QCR327760 QMM327689:QMN327760 QWI327689:QWJ327760 RGE327689:RGF327760 RQA327689:RQB327760 RZW327689:RZX327760 SJS327689:SJT327760 STO327689:STP327760 TDK327689:TDL327760 TNG327689:TNH327760 TXC327689:TXD327760 UGY327689:UGZ327760 UQU327689:UQV327760 VAQ327689:VAR327760 VKM327689:VKN327760 VUI327689:VUJ327760 WEE327689:WEF327760 WOA327689:WOB327760 WXW327689:WXX327760 BO393225:BP393296 LK393225:LL393296 VG393225:VH393296 AFC393225:AFD393296 AOY393225:AOZ393296 AYU393225:AYV393296 BIQ393225:BIR393296 BSM393225:BSN393296 CCI393225:CCJ393296 CME393225:CMF393296 CWA393225:CWB393296 DFW393225:DFX393296 DPS393225:DPT393296 DZO393225:DZP393296 EJK393225:EJL393296 ETG393225:ETH393296 FDC393225:FDD393296 FMY393225:FMZ393296 FWU393225:FWV393296 GGQ393225:GGR393296 GQM393225:GQN393296 HAI393225:HAJ393296 HKE393225:HKF393296 HUA393225:HUB393296 IDW393225:IDX393296 INS393225:INT393296 IXO393225:IXP393296 JHK393225:JHL393296 JRG393225:JRH393296 KBC393225:KBD393296 KKY393225:KKZ393296 KUU393225:KUV393296 LEQ393225:LER393296 LOM393225:LON393296 LYI393225:LYJ393296 MIE393225:MIF393296 MSA393225:MSB393296 NBW393225:NBX393296 NLS393225:NLT393296 NVO393225:NVP393296 OFK393225:OFL393296 OPG393225:OPH393296 OZC393225:OZD393296 PIY393225:PIZ393296 PSU393225:PSV393296 QCQ393225:QCR393296 QMM393225:QMN393296 QWI393225:QWJ393296 RGE393225:RGF393296 RQA393225:RQB393296 RZW393225:RZX393296 SJS393225:SJT393296 STO393225:STP393296 TDK393225:TDL393296 TNG393225:TNH393296 TXC393225:TXD393296 UGY393225:UGZ393296 UQU393225:UQV393296 VAQ393225:VAR393296 VKM393225:VKN393296 VUI393225:VUJ393296 WEE393225:WEF393296 WOA393225:WOB393296 WXW393225:WXX393296 BO458761:BP458832 LK458761:LL458832 VG458761:VH458832 AFC458761:AFD458832 AOY458761:AOZ458832 AYU458761:AYV458832 BIQ458761:BIR458832 BSM458761:BSN458832 CCI458761:CCJ458832 CME458761:CMF458832 CWA458761:CWB458832 DFW458761:DFX458832 DPS458761:DPT458832 DZO458761:DZP458832 EJK458761:EJL458832 ETG458761:ETH458832 FDC458761:FDD458832 FMY458761:FMZ458832 FWU458761:FWV458832 GGQ458761:GGR458832 GQM458761:GQN458832 HAI458761:HAJ458832 HKE458761:HKF458832 HUA458761:HUB458832 IDW458761:IDX458832 INS458761:INT458832 IXO458761:IXP458832 JHK458761:JHL458832 JRG458761:JRH458832 KBC458761:KBD458832 KKY458761:KKZ458832 KUU458761:KUV458832 LEQ458761:LER458832 LOM458761:LON458832 LYI458761:LYJ458832 MIE458761:MIF458832 MSA458761:MSB458832 NBW458761:NBX458832 NLS458761:NLT458832 NVO458761:NVP458832 OFK458761:OFL458832 OPG458761:OPH458832 OZC458761:OZD458832 PIY458761:PIZ458832 PSU458761:PSV458832 QCQ458761:QCR458832 QMM458761:QMN458832 QWI458761:QWJ458832 RGE458761:RGF458832 RQA458761:RQB458832 RZW458761:RZX458832 SJS458761:SJT458832 STO458761:STP458832 TDK458761:TDL458832 TNG458761:TNH458832 TXC458761:TXD458832 UGY458761:UGZ458832 UQU458761:UQV458832 VAQ458761:VAR458832 VKM458761:VKN458832 VUI458761:VUJ458832 WEE458761:WEF458832 WOA458761:WOB458832 WXW458761:WXX458832 BO524297:BP524368 LK524297:LL524368 VG524297:VH524368 AFC524297:AFD524368 AOY524297:AOZ524368 AYU524297:AYV524368 BIQ524297:BIR524368 BSM524297:BSN524368 CCI524297:CCJ524368 CME524297:CMF524368 CWA524297:CWB524368 DFW524297:DFX524368 DPS524297:DPT524368 DZO524297:DZP524368 EJK524297:EJL524368 ETG524297:ETH524368 FDC524297:FDD524368 FMY524297:FMZ524368 FWU524297:FWV524368 GGQ524297:GGR524368 GQM524297:GQN524368 HAI524297:HAJ524368 HKE524297:HKF524368 HUA524297:HUB524368 IDW524297:IDX524368 INS524297:INT524368 IXO524297:IXP524368 JHK524297:JHL524368 JRG524297:JRH524368 KBC524297:KBD524368 KKY524297:KKZ524368 KUU524297:KUV524368 LEQ524297:LER524368 LOM524297:LON524368 LYI524297:LYJ524368 MIE524297:MIF524368 MSA524297:MSB524368 NBW524297:NBX524368 NLS524297:NLT524368 NVO524297:NVP524368 OFK524297:OFL524368 OPG524297:OPH524368 OZC524297:OZD524368 PIY524297:PIZ524368 PSU524297:PSV524368 QCQ524297:QCR524368 QMM524297:QMN524368 QWI524297:QWJ524368 RGE524297:RGF524368 RQA524297:RQB524368 RZW524297:RZX524368 SJS524297:SJT524368 STO524297:STP524368 TDK524297:TDL524368 TNG524297:TNH524368 TXC524297:TXD524368 UGY524297:UGZ524368 UQU524297:UQV524368 VAQ524297:VAR524368 VKM524297:VKN524368 VUI524297:VUJ524368 WEE524297:WEF524368 WOA524297:WOB524368 WXW524297:WXX524368 BO589833:BP589904 LK589833:LL589904 VG589833:VH589904 AFC589833:AFD589904 AOY589833:AOZ589904 AYU589833:AYV589904 BIQ589833:BIR589904 BSM589833:BSN589904 CCI589833:CCJ589904 CME589833:CMF589904 CWA589833:CWB589904 DFW589833:DFX589904 DPS589833:DPT589904 DZO589833:DZP589904 EJK589833:EJL589904 ETG589833:ETH589904 FDC589833:FDD589904 FMY589833:FMZ589904 FWU589833:FWV589904 GGQ589833:GGR589904 GQM589833:GQN589904 HAI589833:HAJ589904 HKE589833:HKF589904 HUA589833:HUB589904 IDW589833:IDX589904 INS589833:INT589904 IXO589833:IXP589904 JHK589833:JHL589904 JRG589833:JRH589904 KBC589833:KBD589904 KKY589833:KKZ589904 KUU589833:KUV589904 LEQ589833:LER589904 LOM589833:LON589904 LYI589833:LYJ589904 MIE589833:MIF589904 MSA589833:MSB589904 NBW589833:NBX589904 NLS589833:NLT589904 NVO589833:NVP589904 OFK589833:OFL589904 OPG589833:OPH589904 OZC589833:OZD589904 PIY589833:PIZ589904 PSU589833:PSV589904 QCQ589833:QCR589904 QMM589833:QMN589904 QWI589833:QWJ589904 RGE589833:RGF589904 RQA589833:RQB589904 RZW589833:RZX589904 SJS589833:SJT589904 STO589833:STP589904 TDK589833:TDL589904 TNG589833:TNH589904 TXC589833:TXD589904 UGY589833:UGZ589904 UQU589833:UQV589904 VAQ589833:VAR589904 VKM589833:VKN589904 VUI589833:VUJ589904 WEE589833:WEF589904 WOA589833:WOB589904 WXW589833:WXX589904 BO655369:BP655440 LK655369:LL655440 VG655369:VH655440 AFC655369:AFD655440 AOY655369:AOZ655440 AYU655369:AYV655440 BIQ655369:BIR655440 BSM655369:BSN655440 CCI655369:CCJ655440 CME655369:CMF655440 CWA655369:CWB655440 DFW655369:DFX655440 DPS655369:DPT655440 DZO655369:DZP655440 EJK655369:EJL655440 ETG655369:ETH655440 FDC655369:FDD655440 FMY655369:FMZ655440 FWU655369:FWV655440 GGQ655369:GGR655440 GQM655369:GQN655440 HAI655369:HAJ655440 HKE655369:HKF655440 HUA655369:HUB655440 IDW655369:IDX655440 INS655369:INT655440 IXO655369:IXP655440 JHK655369:JHL655440 JRG655369:JRH655440 KBC655369:KBD655440 KKY655369:KKZ655440 KUU655369:KUV655440 LEQ655369:LER655440 LOM655369:LON655440 LYI655369:LYJ655440 MIE655369:MIF655440 MSA655369:MSB655440 NBW655369:NBX655440 NLS655369:NLT655440 NVO655369:NVP655440 OFK655369:OFL655440 OPG655369:OPH655440 OZC655369:OZD655440 PIY655369:PIZ655440 PSU655369:PSV655440 QCQ655369:QCR655440 QMM655369:QMN655440 QWI655369:QWJ655440 RGE655369:RGF655440 RQA655369:RQB655440 RZW655369:RZX655440 SJS655369:SJT655440 STO655369:STP655440 TDK655369:TDL655440 TNG655369:TNH655440 TXC655369:TXD655440 UGY655369:UGZ655440 UQU655369:UQV655440 VAQ655369:VAR655440 VKM655369:VKN655440 VUI655369:VUJ655440 WEE655369:WEF655440 WOA655369:WOB655440 WXW655369:WXX655440 BO720905:BP720976 LK720905:LL720976 VG720905:VH720976 AFC720905:AFD720976 AOY720905:AOZ720976 AYU720905:AYV720976 BIQ720905:BIR720976 BSM720905:BSN720976 CCI720905:CCJ720976 CME720905:CMF720976 CWA720905:CWB720976 DFW720905:DFX720976 DPS720905:DPT720976 DZO720905:DZP720976 EJK720905:EJL720976 ETG720905:ETH720976 FDC720905:FDD720976 FMY720905:FMZ720976 FWU720905:FWV720976 GGQ720905:GGR720976 GQM720905:GQN720976 HAI720905:HAJ720976 HKE720905:HKF720976 HUA720905:HUB720976 IDW720905:IDX720976 INS720905:INT720976 IXO720905:IXP720976 JHK720905:JHL720976 JRG720905:JRH720976 KBC720905:KBD720976 KKY720905:KKZ720976 KUU720905:KUV720976 LEQ720905:LER720976 LOM720905:LON720976 LYI720905:LYJ720976 MIE720905:MIF720976 MSA720905:MSB720976 NBW720905:NBX720976 NLS720905:NLT720976 NVO720905:NVP720976 OFK720905:OFL720976 OPG720905:OPH720976 OZC720905:OZD720976 PIY720905:PIZ720976 PSU720905:PSV720976 QCQ720905:QCR720976 QMM720905:QMN720976 QWI720905:QWJ720976 RGE720905:RGF720976 RQA720905:RQB720976 RZW720905:RZX720976 SJS720905:SJT720976 STO720905:STP720976 TDK720905:TDL720976 TNG720905:TNH720976 TXC720905:TXD720976 UGY720905:UGZ720976 UQU720905:UQV720976 VAQ720905:VAR720976 VKM720905:VKN720976 VUI720905:VUJ720976 WEE720905:WEF720976 WOA720905:WOB720976 WXW720905:WXX720976 BO786441:BP786512 LK786441:LL786512 VG786441:VH786512 AFC786441:AFD786512 AOY786441:AOZ786512 AYU786441:AYV786512 BIQ786441:BIR786512 BSM786441:BSN786512 CCI786441:CCJ786512 CME786441:CMF786512 CWA786441:CWB786512 DFW786441:DFX786512 DPS786441:DPT786512 DZO786441:DZP786512 EJK786441:EJL786512 ETG786441:ETH786512 FDC786441:FDD786512 FMY786441:FMZ786512 FWU786441:FWV786512 GGQ786441:GGR786512 GQM786441:GQN786512 HAI786441:HAJ786512 HKE786441:HKF786512 HUA786441:HUB786512 IDW786441:IDX786512 INS786441:INT786512 IXO786441:IXP786512 JHK786441:JHL786512 JRG786441:JRH786512 KBC786441:KBD786512 KKY786441:KKZ786512 KUU786441:KUV786512 LEQ786441:LER786512 LOM786441:LON786512 LYI786441:LYJ786512 MIE786441:MIF786512 MSA786441:MSB786512 NBW786441:NBX786512 NLS786441:NLT786512 NVO786441:NVP786512 OFK786441:OFL786512 OPG786441:OPH786512 OZC786441:OZD786512 PIY786441:PIZ786512 PSU786441:PSV786512 QCQ786441:QCR786512 QMM786441:QMN786512 QWI786441:QWJ786512 RGE786441:RGF786512 RQA786441:RQB786512 RZW786441:RZX786512 SJS786441:SJT786512 STO786441:STP786512 TDK786441:TDL786512 TNG786441:TNH786512 TXC786441:TXD786512 UGY786441:UGZ786512 UQU786441:UQV786512 VAQ786441:VAR786512 VKM786441:VKN786512 VUI786441:VUJ786512 WEE786441:WEF786512 WOA786441:WOB786512 WXW786441:WXX786512 BO851977:BP852048 LK851977:LL852048 VG851977:VH852048 AFC851977:AFD852048 AOY851977:AOZ852048 AYU851977:AYV852048 BIQ851977:BIR852048 BSM851977:BSN852048 CCI851977:CCJ852048 CME851977:CMF852048 CWA851977:CWB852048 DFW851977:DFX852048 DPS851977:DPT852048 DZO851977:DZP852048 EJK851977:EJL852048 ETG851977:ETH852048 FDC851977:FDD852048 FMY851977:FMZ852048 FWU851977:FWV852048 GGQ851977:GGR852048 GQM851977:GQN852048 HAI851977:HAJ852048 HKE851977:HKF852048 HUA851977:HUB852048 IDW851977:IDX852048 INS851977:INT852048 IXO851977:IXP852048 JHK851977:JHL852048 JRG851977:JRH852048 KBC851977:KBD852048 KKY851977:KKZ852048 KUU851977:KUV852048 LEQ851977:LER852048 LOM851977:LON852048 LYI851977:LYJ852048 MIE851977:MIF852048 MSA851977:MSB852048 NBW851977:NBX852048 NLS851977:NLT852048 NVO851977:NVP852048 OFK851977:OFL852048 OPG851977:OPH852048 OZC851977:OZD852048 PIY851977:PIZ852048 PSU851977:PSV852048 QCQ851977:QCR852048 QMM851977:QMN852048 QWI851977:QWJ852048 RGE851977:RGF852048 RQA851977:RQB852048 RZW851977:RZX852048 SJS851977:SJT852048 STO851977:STP852048 TDK851977:TDL852048 TNG851977:TNH852048 TXC851977:TXD852048 UGY851977:UGZ852048 UQU851977:UQV852048 VAQ851977:VAR852048 VKM851977:VKN852048 VUI851977:VUJ852048 WEE851977:WEF852048 WOA851977:WOB852048 WXW851977:WXX852048 BO917513:BP917584 LK917513:LL917584 VG917513:VH917584 AFC917513:AFD917584 AOY917513:AOZ917584 AYU917513:AYV917584 BIQ917513:BIR917584 BSM917513:BSN917584 CCI917513:CCJ917584 CME917513:CMF917584 CWA917513:CWB917584 DFW917513:DFX917584 DPS917513:DPT917584 DZO917513:DZP917584 EJK917513:EJL917584 ETG917513:ETH917584 FDC917513:FDD917584 FMY917513:FMZ917584 FWU917513:FWV917584 GGQ917513:GGR917584 GQM917513:GQN917584 HAI917513:HAJ917584 HKE917513:HKF917584 HUA917513:HUB917584 IDW917513:IDX917584 INS917513:INT917584 IXO917513:IXP917584 JHK917513:JHL917584 JRG917513:JRH917584 KBC917513:KBD917584 KKY917513:KKZ917584 KUU917513:KUV917584 LEQ917513:LER917584 LOM917513:LON917584 LYI917513:LYJ917584 MIE917513:MIF917584 MSA917513:MSB917584 NBW917513:NBX917584 NLS917513:NLT917584 NVO917513:NVP917584 OFK917513:OFL917584 OPG917513:OPH917584 OZC917513:OZD917584 PIY917513:PIZ917584 PSU917513:PSV917584 QCQ917513:QCR917584 QMM917513:QMN917584 QWI917513:QWJ917584 RGE917513:RGF917584 RQA917513:RQB917584 RZW917513:RZX917584 SJS917513:SJT917584 STO917513:STP917584 TDK917513:TDL917584 TNG917513:TNH917584 TXC917513:TXD917584 UGY917513:UGZ917584 UQU917513:UQV917584 VAQ917513:VAR917584 VKM917513:VKN917584 VUI917513:VUJ917584 WEE917513:WEF917584 WOA917513:WOB917584 WXW917513:WXX917584 BO983049:BP983120 LK983049:LL983120 VG983049:VH983120 AFC983049:AFD983120 AOY983049:AOZ983120 AYU983049:AYV983120 BIQ983049:BIR983120 BSM983049:BSN983120 CCI983049:CCJ983120 CME983049:CMF983120 CWA983049:CWB983120 DFW983049:DFX983120 DPS983049:DPT983120 DZO983049:DZP983120 EJK983049:EJL983120 ETG983049:ETH983120 FDC983049:FDD983120 FMY983049:FMZ983120 FWU983049:FWV983120 GGQ983049:GGR983120 GQM983049:GQN983120 HAI983049:HAJ983120 HKE983049:HKF983120 HUA983049:HUB983120 IDW983049:IDX983120 INS983049:INT983120 IXO983049:IXP983120 JHK983049:JHL983120 JRG983049:JRH983120 KBC983049:KBD983120 KKY983049:KKZ983120 KUU983049:KUV983120 LEQ983049:LER983120 LOM983049:LON983120 LYI983049:LYJ983120 MIE983049:MIF983120 MSA983049:MSB983120 NBW983049:NBX983120 NLS983049:NLT983120 NVO983049:NVP983120 OFK983049:OFL983120 OPG983049:OPH983120 OZC983049:OZD983120 PIY983049:PIZ983120 PSU983049:PSV983120 QCQ983049:QCR983120 QMM983049:QMN983120 QWI983049:QWJ983120 RGE983049:RGF983120 RQA983049:RQB983120 RZW983049:RZX983120 SJS983049:SJT983120 STO983049:STP983120 TDK983049:TDL983120 TNG983049:TNH983120 TXC983049:TXD983120 UGY983049:UGZ983120 UQU983049:UQV983120 VAQ983049:VAR983120 VKM983049:VKN983120 VUI983049:VUJ983120 WEE983049:WEF983120 WOA983049:WOB983120 WXW983049:WXX983120"/>
    <dataValidation type="list" showInputMessage="1" showErrorMessage="1" errorTitle="Rechazado" error="Solo son validadas las opciones de la lista" sqref="BM9:BM80 LI9:LI80 VE9:VE80 AFA9:AFA80 AOW9:AOW80 AYS9:AYS80 BIO9:BIO80 BSK9:BSK80 CCG9:CCG80 CMC9:CMC80 CVY9:CVY80 DFU9:DFU80 DPQ9:DPQ80 DZM9:DZM80 EJI9:EJI80 ETE9:ETE80 FDA9:FDA80 FMW9:FMW80 FWS9:FWS80 GGO9:GGO80 GQK9:GQK80 HAG9:HAG80 HKC9:HKC80 HTY9:HTY80 IDU9:IDU80 INQ9:INQ80 IXM9:IXM80 JHI9:JHI80 JRE9:JRE80 KBA9:KBA80 KKW9:KKW80 KUS9:KUS80 LEO9:LEO80 LOK9:LOK80 LYG9:LYG80 MIC9:MIC80 MRY9:MRY80 NBU9:NBU80 NLQ9:NLQ80 NVM9:NVM80 OFI9:OFI80 OPE9:OPE80 OZA9:OZA80 PIW9:PIW80 PSS9:PSS80 QCO9:QCO80 QMK9:QMK80 QWG9:QWG80 RGC9:RGC80 RPY9:RPY80 RZU9:RZU80 SJQ9:SJQ80 STM9:STM80 TDI9:TDI80 TNE9:TNE80 TXA9:TXA80 UGW9:UGW80 UQS9:UQS80 VAO9:VAO80 VKK9:VKK80 VUG9:VUG80 WEC9:WEC80 WNY9:WNY80 WXU9:WXU80 BM65545:BM65616 LI65545:LI65616 VE65545:VE65616 AFA65545:AFA65616 AOW65545:AOW65616 AYS65545:AYS65616 BIO65545:BIO65616 BSK65545:BSK65616 CCG65545:CCG65616 CMC65545:CMC65616 CVY65545:CVY65616 DFU65545:DFU65616 DPQ65545:DPQ65616 DZM65545:DZM65616 EJI65545:EJI65616 ETE65545:ETE65616 FDA65545:FDA65616 FMW65545:FMW65616 FWS65545:FWS65616 GGO65545:GGO65616 GQK65545:GQK65616 HAG65545:HAG65616 HKC65545:HKC65616 HTY65545:HTY65616 IDU65545:IDU65616 INQ65545:INQ65616 IXM65545:IXM65616 JHI65545:JHI65616 JRE65545:JRE65616 KBA65545:KBA65616 KKW65545:KKW65616 KUS65545:KUS65616 LEO65545:LEO65616 LOK65545:LOK65616 LYG65545:LYG65616 MIC65545:MIC65616 MRY65545:MRY65616 NBU65545:NBU65616 NLQ65545:NLQ65616 NVM65545:NVM65616 OFI65545:OFI65616 OPE65545:OPE65616 OZA65545:OZA65616 PIW65545:PIW65616 PSS65545:PSS65616 QCO65545:QCO65616 QMK65545:QMK65616 QWG65545:QWG65616 RGC65545:RGC65616 RPY65545:RPY65616 RZU65545:RZU65616 SJQ65545:SJQ65616 STM65545:STM65616 TDI65545:TDI65616 TNE65545:TNE65616 TXA65545:TXA65616 UGW65545:UGW65616 UQS65545:UQS65616 VAO65545:VAO65616 VKK65545:VKK65616 VUG65545:VUG65616 WEC65545:WEC65616 WNY65545:WNY65616 WXU65545:WXU65616 BM131081:BM131152 LI131081:LI131152 VE131081:VE131152 AFA131081:AFA131152 AOW131081:AOW131152 AYS131081:AYS131152 BIO131081:BIO131152 BSK131081:BSK131152 CCG131081:CCG131152 CMC131081:CMC131152 CVY131081:CVY131152 DFU131081:DFU131152 DPQ131081:DPQ131152 DZM131081:DZM131152 EJI131081:EJI131152 ETE131081:ETE131152 FDA131081:FDA131152 FMW131081:FMW131152 FWS131081:FWS131152 GGO131081:GGO131152 GQK131081:GQK131152 HAG131081:HAG131152 HKC131081:HKC131152 HTY131081:HTY131152 IDU131081:IDU131152 INQ131081:INQ131152 IXM131081:IXM131152 JHI131081:JHI131152 JRE131081:JRE131152 KBA131081:KBA131152 KKW131081:KKW131152 KUS131081:KUS131152 LEO131081:LEO131152 LOK131081:LOK131152 LYG131081:LYG131152 MIC131081:MIC131152 MRY131081:MRY131152 NBU131081:NBU131152 NLQ131081:NLQ131152 NVM131081:NVM131152 OFI131081:OFI131152 OPE131081:OPE131152 OZA131081:OZA131152 PIW131081:PIW131152 PSS131081:PSS131152 QCO131081:QCO131152 QMK131081:QMK131152 QWG131081:QWG131152 RGC131081:RGC131152 RPY131081:RPY131152 RZU131081:RZU131152 SJQ131081:SJQ131152 STM131081:STM131152 TDI131081:TDI131152 TNE131081:TNE131152 TXA131081:TXA131152 UGW131081:UGW131152 UQS131081:UQS131152 VAO131081:VAO131152 VKK131081:VKK131152 VUG131081:VUG131152 WEC131081:WEC131152 WNY131081:WNY131152 WXU131081:WXU131152 BM196617:BM196688 LI196617:LI196688 VE196617:VE196688 AFA196617:AFA196688 AOW196617:AOW196688 AYS196617:AYS196688 BIO196617:BIO196688 BSK196617:BSK196688 CCG196617:CCG196688 CMC196617:CMC196688 CVY196617:CVY196688 DFU196617:DFU196688 DPQ196617:DPQ196688 DZM196617:DZM196688 EJI196617:EJI196688 ETE196617:ETE196688 FDA196617:FDA196688 FMW196617:FMW196688 FWS196617:FWS196688 GGO196617:GGO196688 GQK196617:GQK196688 HAG196617:HAG196688 HKC196617:HKC196688 HTY196617:HTY196688 IDU196617:IDU196688 INQ196617:INQ196688 IXM196617:IXM196688 JHI196617:JHI196688 JRE196617:JRE196688 KBA196617:KBA196688 KKW196617:KKW196688 KUS196617:KUS196688 LEO196617:LEO196688 LOK196617:LOK196688 LYG196617:LYG196688 MIC196617:MIC196688 MRY196617:MRY196688 NBU196617:NBU196688 NLQ196617:NLQ196688 NVM196617:NVM196688 OFI196617:OFI196688 OPE196617:OPE196688 OZA196617:OZA196688 PIW196617:PIW196688 PSS196617:PSS196688 QCO196617:QCO196688 QMK196617:QMK196688 QWG196617:QWG196688 RGC196617:RGC196688 RPY196617:RPY196688 RZU196617:RZU196688 SJQ196617:SJQ196688 STM196617:STM196688 TDI196617:TDI196688 TNE196617:TNE196688 TXA196617:TXA196688 UGW196617:UGW196688 UQS196617:UQS196688 VAO196617:VAO196688 VKK196617:VKK196688 VUG196617:VUG196688 WEC196617:WEC196688 WNY196617:WNY196688 WXU196617:WXU196688 BM262153:BM262224 LI262153:LI262224 VE262153:VE262224 AFA262153:AFA262224 AOW262153:AOW262224 AYS262153:AYS262224 BIO262153:BIO262224 BSK262153:BSK262224 CCG262153:CCG262224 CMC262153:CMC262224 CVY262153:CVY262224 DFU262153:DFU262224 DPQ262153:DPQ262224 DZM262153:DZM262224 EJI262153:EJI262224 ETE262153:ETE262224 FDA262153:FDA262224 FMW262153:FMW262224 FWS262153:FWS262224 GGO262153:GGO262224 GQK262153:GQK262224 HAG262153:HAG262224 HKC262153:HKC262224 HTY262153:HTY262224 IDU262153:IDU262224 INQ262153:INQ262224 IXM262153:IXM262224 JHI262153:JHI262224 JRE262153:JRE262224 KBA262153:KBA262224 KKW262153:KKW262224 KUS262153:KUS262224 LEO262153:LEO262224 LOK262153:LOK262224 LYG262153:LYG262224 MIC262153:MIC262224 MRY262153:MRY262224 NBU262153:NBU262224 NLQ262153:NLQ262224 NVM262153:NVM262224 OFI262153:OFI262224 OPE262153:OPE262224 OZA262153:OZA262224 PIW262153:PIW262224 PSS262153:PSS262224 QCO262153:QCO262224 QMK262153:QMK262224 QWG262153:QWG262224 RGC262153:RGC262224 RPY262153:RPY262224 RZU262153:RZU262224 SJQ262153:SJQ262224 STM262153:STM262224 TDI262153:TDI262224 TNE262153:TNE262224 TXA262153:TXA262224 UGW262153:UGW262224 UQS262153:UQS262224 VAO262153:VAO262224 VKK262153:VKK262224 VUG262153:VUG262224 WEC262153:WEC262224 WNY262153:WNY262224 WXU262153:WXU262224 BM327689:BM327760 LI327689:LI327760 VE327689:VE327760 AFA327689:AFA327760 AOW327689:AOW327760 AYS327689:AYS327760 BIO327689:BIO327760 BSK327689:BSK327760 CCG327689:CCG327760 CMC327689:CMC327760 CVY327689:CVY327760 DFU327689:DFU327760 DPQ327689:DPQ327760 DZM327689:DZM327760 EJI327689:EJI327760 ETE327689:ETE327760 FDA327689:FDA327760 FMW327689:FMW327760 FWS327689:FWS327760 GGO327689:GGO327760 GQK327689:GQK327760 HAG327689:HAG327760 HKC327689:HKC327760 HTY327689:HTY327760 IDU327689:IDU327760 INQ327689:INQ327760 IXM327689:IXM327760 JHI327689:JHI327760 JRE327689:JRE327760 KBA327689:KBA327760 KKW327689:KKW327760 KUS327689:KUS327760 LEO327689:LEO327760 LOK327689:LOK327760 LYG327689:LYG327760 MIC327689:MIC327760 MRY327689:MRY327760 NBU327689:NBU327760 NLQ327689:NLQ327760 NVM327689:NVM327760 OFI327689:OFI327760 OPE327689:OPE327760 OZA327689:OZA327760 PIW327689:PIW327760 PSS327689:PSS327760 QCO327689:QCO327760 QMK327689:QMK327760 QWG327689:QWG327760 RGC327689:RGC327760 RPY327689:RPY327760 RZU327689:RZU327760 SJQ327689:SJQ327760 STM327689:STM327760 TDI327689:TDI327760 TNE327689:TNE327760 TXA327689:TXA327760 UGW327689:UGW327760 UQS327689:UQS327760 VAO327689:VAO327760 VKK327689:VKK327760 VUG327689:VUG327760 WEC327689:WEC327760 WNY327689:WNY327760 WXU327689:WXU327760 BM393225:BM393296 LI393225:LI393296 VE393225:VE393296 AFA393225:AFA393296 AOW393225:AOW393296 AYS393225:AYS393296 BIO393225:BIO393296 BSK393225:BSK393296 CCG393225:CCG393296 CMC393225:CMC393296 CVY393225:CVY393296 DFU393225:DFU393296 DPQ393225:DPQ393296 DZM393225:DZM393296 EJI393225:EJI393296 ETE393225:ETE393296 FDA393225:FDA393296 FMW393225:FMW393296 FWS393225:FWS393296 GGO393225:GGO393296 GQK393225:GQK393296 HAG393225:HAG393296 HKC393225:HKC393296 HTY393225:HTY393296 IDU393225:IDU393296 INQ393225:INQ393296 IXM393225:IXM393296 JHI393225:JHI393296 JRE393225:JRE393296 KBA393225:KBA393296 KKW393225:KKW393296 KUS393225:KUS393296 LEO393225:LEO393296 LOK393225:LOK393296 LYG393225:LYG393296 MIC393225:MIC393296 MRY393225:MRY393296 NBU393225:NBU393296 NLQ393225:NLQ393296 NVM393225:NVM393296 OFI393225:OFI393296 OPE393225:OPE393296 OZA393225:OZA393296 PIW393225:PIW393296 PSS393225:PSS393296 QCO393225:QCO393296 QMK393225:QMK393296 QWG393225:QWG393296 RGC393225:RGC393296 RPY393225:RPY393296 RZU393225:RZU393296 SJQ393225:SJQ393296 STM393225:STM393296 TDI393225:TDI393296 TNE393225:TNE393296 TXA393225:TXA393296 UGW393225:UGW393296 UQS393225:UQS393296 VAO393225:VAO393296 VKK393225:VKK393296 VUG393225:VUG393296 WEC393225:WEC393296 WNY393225:WNY393296 WXU393225:WXU393296 BM458761:BM458832 LI458761:LI458832 VE458761:VE458832 AFA458761:AFA458832 AOW458761:AOW458832 AYS458761:AYS458832 BIO458761:BIO458832 BSK458761:BSK458832 CCG458761:CCG458832 CMC458761:CMC458832 CVY458761:CVY458832 DFU458761:DFU458832 DPQ458761:DPQ458832 DZM458761:DZM458832 EJI458761:EJI458832 ETE458761:ETE458832 FDA458761:FDA458832 FMW458761:FMW458832 FWS458761:FWS458832 GGO458761:GGO458832 GQK458761:GQK458832 HAG458761:HAG458832 HKC458761:HKC458832 HTY458761:HTY458832 IDU458761:IDU458832 INQ458761:INQ458832 IXM458761:IXM458832 JHI458761:JHI458832 JRE458761:JRE458832 KBA458761:KBA458832 KKW458761:KKW458832 KUS458761:KUS458832 LEO458761:LEO458832 LOK458761:LOK458832 LYG458761:LYG458832 MIC458761:MIC458832 MRY458761:MRY458832 NBU458761:NBU458832 NLQ458761:NLQ458832 NVM458761:NVM458832 OFI458761:OFI458832 OPE458761:OPE458832 OZA458761:OZA458832 PIW458761:PIW458832 PSS458761:PSS458832 QCO458761:QCO458832 QMK458761:QMK458832 QWG458761:QWG458832 RGC458761:RGC458832 RPY458761:RPY458832 RZU458761:RZU458832 SJQ458761:SJQ458832 STM458761:STM458832 TDI458761:TDI458832 TNE458761:TNE458832 TXA458761:TXA458832 UGW458761:UGW458832 UQS458761:UQS458832 VAO458761:VAO458832 VKK458761:VKK458832 VUG458761:VUG458832 WEC458761:WEC458832 WNY458761:WNY458832 WXU458761:WXU458832 BM524297:BM524368 LI524297:LI524368 VE524297:VE524368 AFA524297:AFA524368 AOW524297:AOW524368 AYS524297:AYS524368 BIO524297:BIO524368 BSK524297:BSK524368 CCG524297:CCG524368 CMC524297:CMC524368 CVY524297:CVY524368 DFU524297:DFU524368 DPQ524297:DPQ524368 DZM524297:DZM524368 EJI524297:EJI524368 ETE524297:ETE524368 FDA524297:FDA524368 FMW524297:FMW524368 FWS524297:FWS524368 GGO524297:GGO524368 GQK524297:GQK524368 HAG524297:HAG524368 HKC524297:HKC524368 HTY524297:HTY524368 IDU524297:IDU524368 INQ524297:INQ524368 IXM524297:IXM524368 JHI524297:JHI524368 JRE524297:JRE524368 KBA524297:KBA524368 KKW524297:KKW524368 KUS524297:KUS524368 LEO524297:LEO524368 LOK524297:LOK524368 LYG524297:LYG524368 MIC524297:MIC524368 MRY524297:MRY524368 NBU524297:NBU524368 NLQ524297:NLQ524368 NVM524297:NVM524368 OFI524297:OFI524368 OPE524297:OPE524368 OZA524297:OZA524368 PIW524297:PIW524368 PSS524297:PSS524368 QCO524297:QCO524368 QMK524297:QMK524368 QWG524297:QWG524368 RGC524297:RGC524368 RPY524297:RPY524368 RZU524297:RZU524368 SJQ524297:SJQ524368 STM524297:STM524368 TDI524297:TDI524368 TNE524297:TNE524368 TXA524297:TXA524368 UGW524297:UGW524368 UQS524297:UQS524368 VAO524297:VAO524368 VKK524297:VKK524368 VUG524297:VUG524368 WEC524297:WEC524368 WNY524297:WNY524368 WXU524297:WXU524368 BM589833:BM589904 LI589833:LI589904 VE589833:VE589904 AFA589833:AFA589904 AOW589833:AOW589904 AYS589833:AYS589904 BIO589833:BIO589904 BSK589833:BSK589904 CCG589833:CCG589904 CMC589833:CMC589904 CVY589833:CVY589904 DFU589833:DFU589904 DPQ589833:DPQ589904 DZM589833:DZM589904 EJI589833:EJI589904 ETE589833:ETE589904 FDA589833:FDA589904 FMW589833:FMW589904 FWS589833:FWS589904 GGO589833:GGO589904 GQK589833:GQK589904 HAG589833:HAG589904 HKC589833:HKC589904 HTY589833:HTY589904 IDU589833:IDU589904 INQ589833:INQ589904 IXM589833:IXM589904 JHI589833:JHI589904 JRE589833:JRE589904 KBA589833:KBA589904 KKW589833:KKW589904 KUS589833:KUS589904 LEO589833:LEO589904 LOK589833:LOK589904 LYG589833:LYG589904 MIC589833:MIC589904 MRY589833:MRY589904 NBU589833:NBU589904 NLQ589833:NLQ589904 NVM589833:NVM589904 OFI589833:OFI589904 OPE589833:OPE589904 OZA589833:OZA589904 PIW589833:PIW589904 PSS589833:PSS589904 QCO589833:QCO589904 QMK589833:QMK589904 QWG589833:QWG589904 RGC589833:RGC589904 RPY589833:RPY589904 RZU589833:RZU589904 SJQ589833:SJQ589904 STM589833:STM589904 TDI589833:TDI589904 TNE589833:TNE589904 TXA589833:TXA589904 UGW589833:UGW589904 UQS589833:UQS589904 VAO589833:VAO589904 VKK589833:VKK589904 VUG589833:VUG589904 WEC589833:WEC589904 WNY589833:WNY589904 WXU589833:WXU589904 BM655369:BM655440 LI655369:LI655440 VE655369:VE655440 AFA655369:AFA655440 AOW655369:AOW655440 AYS655369:AYS655440 BIO655369:BIO655440 BSK655369:BSK655440 CCG655369:CCG655440 CMC655369:CMC655440 CVY655369:CVY655440 DFU655369:DFU655440 DPQ655369:DPQ655440 DZM655369:DZM655440 EJI655369:EJI655440 ETE655369:ETE655440 FDA655369:FDA655440 FMW655369:FMW655440 FWS655369:FWS655440 GGO655369:GGO655440 GQK655369:GQK655440 HAG655369:HAG655440 HKC655369:HKC655440 HTY655369:HTY655440 IDU655369:IDU655440 INQ655369:INQ655440 IXM655369:IXM655440 JHI655369:JHI655440 JRE655369:JRE655440 KBA655369:KBA655440 KKW655369:KKW655440 KUS655369:KUS655440 LEO655369:LEO655440 LOK655369:LOK655440 LYG655369:LYG655440 MIC655369:MIC655440 MRY655369:MRY655440 NBU655369:NBU655440 NLQ655369:NLQ655440 NVM655369:NVM655440 OFI655369:OFI655440 OPE655369:OPE655440 OZA655369:OZA655440 PIW655369:PIW655440 PSS655369:PSS655440 QCO655369:QCO655440 QMK655369:QMK655440 QWG655369:QWG655440 RGC655369:RGC655440 RPY655369:RPY655440 RZU655369:RZU655440 SJQ655369:SJQ655440 STM655369:STM655440 TDI655369:TDI655440 TNE655369:TNE655440 TXA655369:TXA655440 UGW655369:UGW655440 UQS655369:UQS655440 VAO655369:VAO655440 VKK655369:VKK655440 VUG655369:VUG655440 WEC655369:WEC655440 WNY655369:WNY655440 WXU655369:WXU655440 BM720905:BM720976 LI720905:LI720976 VE720905:VE720976 AFA720905:AFA720976 AOW720905:AOW720976 AYS720905:AYS720976 BIO720905:BIO720976 BSK720905:BSK720976 CCG720905:CCG720976 CMC720905:CMC720976 CVY720905:CVY720976 DFU720905:DFU720976 DPQ720905:DPQ720976 DZM720905:DZM720976 EJI720905:EJI720976 ETE720905:ETE720976 FDA720905:FDA720976 FMW720905:FMW720976 FWS720905:FWS720976 GGO720905:GGO720976 GQK720905:GQK720976 HAG720905:HAG720976 HKC720905:HKC720976 HTY720905:HTY720976 IDU720905:IDU720976 INQ720905:INQ720976 IXM720905:IXM720976 JHI720905:JHI720976 JRE720905:JRE720976 KBA720905:KBA720976 KKW720905:KKW720976 KUS720905:KUS720976 LEO720905:LEO720976 LOK720905:LOK720976 LYG720905:LYG720976 MIC720905:MIC720976 MRY720905:MRY720976 NBU720905:NBU720976 NLQ720905:NLQ720976 NVM720905:NVM720976 OFI720905:OFI720976 OPE720905:OPE720976 OZA720905:OZA720976 PIW720905:PIW720976 PSS720905:PSS720976 QCO720905:QCO720976 QMK720905:QMK720976 QWG720905:QWG720976 RGC720905:RGC720976 RPY720905:RPY720976 RZU720905:RZU720976 SJQ720905:SJQ720976 STM720905:STM720976 TDI720905:TDI720976 TNE720905:TNE720976 TXA720905:TXA720976 UGW720905:UGW720976 UQS720905:UQS720976 VAO720905:VAO720976 VKK720905:VKK720976 VUG720905:VUG720976 WEC720905:WEC720976 WNY720905:WNY720976 WXU720905:WXU720976 BM786441:BM786512 LI786441:LI786512 VE786441:VE786512 AFA786441:AFA786512 AOW786441:AOW786512 AYS786441:AYS786512 BIO786441:BIO786512 BSK786441:BSK786512 CCG786441:CCG786512 CMC786441:CMC786512 CVY786441:CVY786512 DFU786441:DFU786512 DPQ786441:DPQ786512 DZM786441:DZM786512 EJI786441:EJI786512 ETE786441:ETE786512 FDA786441:FDA786512 FMW786441:FMW786512 FWS786441:FWS786512 GGO786441:GGO786512 GQK786441:GQK786512 HAG786441:HAG786512 HKC786441:HKC786512 HTY786441:HTY786512 IDU786441:IDU786512 INQ786441:INQ786512 IXM786441:IXM786512 JHI786441:JHI786512 JRE786441:JRE786512 KBA786441:KBA786512 KKW786441:KKW786512 KUS786441:KUS786512 LEO786441:LEO786512 LOK786441:LOK786512 LYG786441:LYG786512 MIC786441:MIC786512 MRY786441:MRY786512 NBU786441:NBU786512 NLQ786441:NLQ786512 NVM786441:NVM786512 OFI786441:OFI786512 OPE786441:OPE786512 OZA786441:OZA786512 PIW786441:PIW786512 PSS786441:PSS786512 QCO786441:QCO786512 QMK786441:QMK786512 QWG786441:QWG786512 RGC786441:RGC786512 RPY786441:RPY786512 RZU786441:RZU786512 SJQ786441:SJQ786512 STM786441:STM786512 TDI786441:TDI786512 TNE786441:TNE786512 TXA786441:TXA786512 UGW786441:UGW786512 UQS786441:UQS786512 VAO786441:VAO786512 VKK786441:VKK786512 VUG786441:VUG786512 WEC786441:WEC786512 WNY786441:WNY786512 WXU786441:WXU786512 BM851977:BM852048 LI851977:LI852048 VE851977:VE852048 AFA851977:AFA852048 AOW851977:AOW852048 AYS851977:AYS852048 BIO851977:BIO852048 BSK851977:BSK852048 CCG851977:CCG852048 CMC851977:CMC852048 CVY851977:CVY852048 DFU851977:DFU852048 DPQ851977:DPQ852048 DZM851977:DZM852048 EJI851977:EJI852048 ETE851977:ETE852048 FDA851977:FDA852048 FMW851977:FMW852048 FWS851977:FWS852048 GGO851977:GGO852048 GQK851977:GQK852048 HAG851977:HAG852048 HKC851977:HKC852048 HTY851977:HTY852048 IDU851977:IDU852048 INQ851977:INQ852048 IXM851977:IXM852048 JHI851977:JHI852048 JRE851977:JRE852048 KBA851977:KBA852048 KKW851977:KKW852048 KUS851977:KUS852048 LEO851977:LEO852048 LOK851977:LOK852048 LYG851977:LYG852048 MIC851977:MIC852048 MRY851977:MRY852048 NBU851977:NBU852048 NLQ851977:NLQ852048 NVM851977:NVM852048 OFI851977:OFI852048 OPE851977:OPE852048 OZA851977:OZA852048 PIW851977:PIW852048 PSS851977:PSS852048 QCO851977:QCO852048 QMK851977:QMK852048 QWG851977:QWG852048 RGC851977:RGC852048 RPY851977:RPY852048 RZU851977:RZU852048 SJQ851977:SJQ852048 STM851977:STM852048 TDI851977:TDI852048 TNE851977:TNE852048 TXA851977:TXA852048 UGW851977:UGW852048 UQS851977:UQS852048 VAO851977:VAO852048 VKK851977:VKK852048 VUG851977:VUG852048 WEC851977:WEC852048 WNY851977:WNY852048 WXU851977:WXU852048 BM917513:BM917584 LI917513:LI917584 VE917513:VE917584 AFA917513:AFA917584 AOW917513:AOW917584 AYS917513:AYS917584 BIO917513:BIO917584 BSK917513:BSK917584 CCG917513:CCG917584 CMC917513:CMC917584 CVY917513:CVY917584 DFU917513:DFU917584 DPQ917513:DPQ917584 DZM917513:DZM917584 EJI917513:EJI917584 ETE917513:ETE917584 FDA917513:FDA917584 FMW917513:FMW917584 FWS917513:FWS917584 GGO917513:GGO917584 GQK917513:GQK917584 HAG917513:HAG917584 HKC917513:HKC917584 HTY917513:HTY917584 IDU917513:IDU917584 INQ917513:INQ917584 IXM917513:IXM917584 JHI917513:JHI917584 JRE917513:JRE917584 KBA917513:KBA917584 KKW917513:KKW917584 KUS917513:KUS917584 LEO917513:LEO917584 LOK917513:LOK917584 LYG917513:LYG917584 MIC917513:MIC917584 MRY917513:MRY917584 NBU917513:NBU917584 NLQ917513:NLQ917584 NVM917513:NVM917584 OFI917513:OFI917584 OPE917513:OPE917584 OZA917513:OZA917584 PIW917513:PIW917584 PSS917513:PSS917584 QCO917513:QCO917584 QMK917513:QMK917584 QWG917513:QWG917584 RGC917513:RGC917584 RPY917513:RPY917584 RZU917513:RZU917584 SJQ917513:SJQ917584 STM917513:STM917584 TDI917513:TDI917584 TNE917513:TNE917584 TXA917513:TXA917584 UGW917513:UGW917584 UQS917513:UQS917584 VAO917513:VAO917584 VKK917513:VKK917584 VUG917513:VUG917584 WEC917513:WEC917584 WNY917513:WNY917584 WXU917513:WXU917584 BM983049:BM983120 LI983049:LI983120 VE983049:VE983120 AFA983049:AFA983120 AOW983049:AOW983120 AYS983049:AYS983120 BIO983049:BIO983120 BSK983049:BSK983120 CCG983049:CCG983120 CMC983049:CMC983120 CVY983049:CVY983120 DFU983049:DFU983120 DPQ983049:DPQ983120 DZM983049:DZM983120 EJI983049:EJI983120 ETE983049:ETE983120 FDA983049:FDA983120 FMW983049:FMW983120 FWS983049:FWS983120 GGO983049:GGO983120 GQK983049:GQK983120 HAG983049:HAG983120 HKC983049:HKC983120 HTY983049:HTY983120 IDU983049:IDU983120 INQ983049:INQ983120 IXM983049:IXM983120 JHI983049:JHI983120 JRE983049:JRE983120 KBA983049:KBA983120 KKW983049:KKW983120 KUS983049:KUS983120 LEO983049:LEO983120 LOK983049:LOK983120 LYG983049:LYG983120 MIC983049:MIC983120 MRY983049:MRY983120 NBU983049:NBU983120 NLQ983049:NLQ983120 NVM983049:NVM983120 OFI983049:OFI983120 OPE983049:OPE983120 OZA983049:OZA983120 PIW983049:PIW983120 PSS983049:PSS983120 QCO983049:QCO983120 QMK983049:QMK983120 QWG983049:QWG983120 RGC983049:RGC983120 RPY983049:RPY983120 RZU983049:RZU983120 SJQ983049:SJQ983120 STM983049:STM983120 TDI983049:TDI983120 TNE983049:TNE983120 TXA983049:TXA983120 UGW983049:UGW983120 UQS983049:UQS983120 VAO983049:VAO983120 VKK983049:VKK983120 VUG983049:VUG983120 WEC983049:WEC983120 WNY983049:WNY983120 WXU983049:WXU983120">
      <formula1>Calificacion</formula1>
    </dataValidation>
    <dataValidation allowBlank="1" showInputMessage="1" showErrorMessage="1" prompt="seleccione" sqref="BT9:BT43 LP9:LP43 VL9:VL43 AFH9:AFH43 APD9:APD43 AYZ9:AYZ43 BIV9:BIV43 BSR9:BSR43 CCN9:CCN43 CMJ9:CMJ43 CWF9:CWF43 DGB9:DGB43 DPX9:DPX43 DZT9:DZT43 EJP9:EJP43 ETL9:ETL43 FDH9:FDH43 FND9:FND43 FWZ9:FWZ43 GGV9:GGV43 GQR9:GQR43 HAN9:HAN43 HKJ9:HKJ43 HUF9:HUF43 IEB9:IEB43 INX9:INX43 IXT9:IXT43 JHP9:JHP43 JRL9:JRL43 KBH9:KBH43 KLD9:KLD43 KUZ9:KUZ43 LEV9:LEV43 LOR9:LOR43 LYN9:LYN43 MIJ9:MIJ43 MSF9:MSF43 NCB9:NCB43 NLX9:NLX43 NVT9:NVT43 OFP9:OFP43 OPL9:OPL43 OZH9:OZH43 PJD9:PJD43 PSZ9:PSZ43 QCV9:QCV43 QMR9:QMR43 QWN9:QWN43 RGJ9:RGJ43 RQF9:RQF43 SAB9:SAB43 SJX9:SJX43 STT9:STT43 TDP9:TDP43 TNL9:TNL43 TXH9:TXH43 UHD9:UHD43 UQZ9:UQZ43 VAV9:VAV43 VKR9:VKR43 VUN9:VUN43 WEJ9:WEJ43 WOF9:WOF43 WYB9:WYB43 BT65545:BT65579 LP65545:LP65579 VL65545:VL65579 AFH65545:AFH65579 APD65545:APD65579 AYZ65545:AYZ65579 BIV65545:BIV65579 BSR65545:BSR65579 CCN65545:CCN65579 CMJ65545:CMJ65579 CWF65545:CWF65579 DGB65545:DGB65579 DPX65545:DPX65579 DZT65545:DZT65579 EJP65545:EJP65579 ETL65545:ETL65579 FDH65545:FDH65579 FND65545:FND65579 FWZ65545:FWZ65579 GGV65545:GGV65579 GQR65545:GQR65579 HAN65545:HAN65579 HKJ65545:HKJ65579 HUF65545:HUF65579 IEB65545:IEB65579 INX65545:INX65579 IXT65545:IXT65579 JHP65545:JHP65579 JRL65545:JRL65579 KBH65545:KBH65579 KLD65545:KLD65579 KUZ65545:KUZ65579 LEV65545:LEV65579 LOR65545:LOR65579 LYN65545:LYN65579 MIJ65545:MIJ65579 MSF65545:MSF65579 NCB65545:NCB65579 NLX65545:NLX65579 NVT65545:NVT65579 OFP65545:OFP65579 OPL65545:OPL65579 OZH65545:OZH65579 PJD65545:PJD65579 PSZ65545:PSZ65579 QCV65545:QCV65579 QMR65545:QMR65579 QWN65545:QWN65579 RGJ65545:RGJ65579 RQF65545:RQF65579 SAB65545:SAB65579 SJX65545:SJX65579 STT65545:STT65579 TDP65545:TDP65579 TNL65545:TNL65579 TXH65545:TXH65579 UHD65545:UHD65579 UQZ65545:UQZ65579 VAV65545:VAV65579 VKR65545:VKR65579 VUN65545:VUN65579 WEJ65545:WEJ65579 WOF65545:WOF65579 WYB65545:WYB65579 BT131081:BT131115 LP131081:LP131115 VL131081:VL131115 AFH131081:AFH131115 APD131081:APD131115 AYZ131081:AYZ131115 BIV131081:BIV131115 BSR131081:BSR131115 CCN131081:CCN131115 CMJ131081:CMJ131115 CWF131081:CWF131115 DGB131081:DGB131115 DPX131081:DPX131115 DZT131081:DZT131115 EJP131081:EJP131115 ETL131081:ETL131115 FDH131081:FDH131115 FND131081:FND131115 FWZ131081:FWZ131115 GGV131081:GGV131115 GQR131081:GQR131115 HAN131081:HAN131115 HKJ131081:HKJ131115 HUF131081:HUF131115 IEB131081:IEB131115 INX131081:INX131115 IXT131081:IXT131115 JHP131081:JHP131115 JRL131081:JRL131115 KBH131081:KBH131115 KLD131081:KLD131115 KUZ131081:KUZ131115 LEV131081:LEV131115 LOR131081:LOR131115 LYN131081:LYN131115 MIJ131081:MIJ131115 MSF131081:MSF131115 NCB131081:NCB131115 NLX131081:NLX131115 NVT131081:NVT131115 OFP131081:OFP131115 OPL131081:OPL131115 OZH131081:OZH131115 PJD131081:PJD131115 PSZ131081:PSZ131115 QCV131081:QCV131115 QMR131081:QMR131115 QWN131081:QWN131115 RGJ131081:RGJ131115 RQF131081:RQF131115 SAB131081:SAB131115 SJX131081:SJX131115 STT131081:STT131115 TDP131081:TDP131115 TNL131081:TNL131115 TXH131081:TXH131115 UHD131081:UHD131115 UQZ131081:UQZ131115 VAV131081:VAV131115 VKR131081:VKR131115 VUN131081:VUN131115 WEJ131081:WEJ131115 WOF131081:WOF131115 WYB131081:WYB131115 BT196617:BT196651 LP196617:LP196651 VL196617:VL196651 AFH196617:AFH196651 APD196617:APD196651 AYZ196617:AYZ196651 BIV196617:BIV196651 BSR196617:BSR196651 CCN196617:CCN196651 CMJ196617:CMJ196651 CWF196617:CWF196651 DGB196617:DGB196651 DPX196617:DPX196651 DZT196617:DZT196651 EJP196617:EJP196651 ETL196617:ETL196651 FDH196617:FDH196651 FND196617:FND196651 FWZ196617:FWZ196651 GGV196617:GGV196651 GQR196617:GQR196651 HAN196617:HAN196651 HKJ196617:HKJ196651 HUF196617:HUF196651 IEB196617:IEB196651 INX196617:INX196651 IXT196617:IXT196651 JHP196617:JHP196651 JRL196617:JRL196651 KBH196617:KBH196651 KLD196617:KLD196651 KUZ196617:KUZ196651 LEV196617:LEV196651 LOR196617:LOR196651 LYN196617:LYN196651 MIJ196617:MIJ196651 MSF196617:MSF196651 NCB196617:NCB196651 NLX196617:NLX196651 NVT196617:NVT196651 OFP196617:OFP196651 OPL196617:OPL196651 OZH196617:OZH196651 PJD196617:PJD196651 PSZ196617:PSZ196651 QCV196617:QCV196651 QMR196617:QMR196651 QWN196617:QWN196651 RGJ196617:RGJ196651 RQF196617:RQF196651 SAB196617:SAB196651 SJX196617:SJX196651 STT196617:STT196651 TDP196617:TDP196651 TNL196617:TNL196651 TXH196617:TXH196651 UHD196617:UHD196651 UQZ196617:UQZ196651 VAV196617:VAV196651 VKR196617:VKR196651 VUN196617:VUN196651 WEJ196617:WEJ196651 WOF196617:WOF196651 WYB196617:WYB196651 BT262153:BT262187 LP262153:LP262187 VL262153:VL262187 AFH262153:AFH262187 APD262153:APD262187 AYZ262153:AYZ262187 BIV262153:BIV262187 BSR262153:BSR262187 CCN262153:CCN262187 CMJ262153:CMJ262187 CWF262153:CWF262187 DGB262153:DGB262187 DPX262153:DPX262187 DZT262153:DZT262187 EJP262153:EJP262187 ETL262153:ETL262187 FDH262153:FDH262187 FND262153:FND262187 FWZ262153:FWZ262187 GGV262153:GGV262187 GQR262153:GQR262187 HAN262153:HAN262187 HKJ262153:HKJ262187 HUF262153:HUF262187 IEB262153:IEB262187 INX262153:INX262187 IXT262153:IXT262187 JHP262153:JHP262187 JRL262153:JRL262187 KBH262153:KBH262187 KLD262153:KLD262187 KUZ262153:KUZ262187 LEV262153:LEV262187 LOR262153:LOR262187 LYN262153:LYN262187 MIJ262153:MIJ262187 MSF262153:MSF262187 NCB262153:NCB262187 NLX262153:NLX262187 NVT262153:NVT262187 OFP262153:OFP262187 OPL262153:OPL262187 OZH262153:OZH262187 PJD262153:PJD262187 PSZ262153:PSZ262187 QCV262153:QCV262187 QMR262153:QMR262187 QWN262153:QWN262187 RGJ262153:RGJ262187 RQF262153:RQF262187 SAB262153:SAB262187 SJX262153:SJX262187 STT262153:STT262187 TDP262153:TDP262187 TNL262153:TNL262187 TXH262153:TXH262187 UHD262153:UHD262187 UQZ262153:UQZ262187 VAV262153:VAV262187 VKR262153:VKR262187 VUN262153:VUN262187 WEJ262153:WEJ262187 WOF262153:WOF262187 WYB262153:WYB262187 BT327689:BT327723 LP327689:LP327723 VL327689:VL327723 AFH327689:AFH327723 APD327689:APD327723 AYZ327689:AYZ327723 BIV327689:BIV327723 BSR327689:BSR327723 CCN327689:CCN327723 CMJ327689:CMJ327723 CWF327689:CWF327723 DGB327689:DGB327723 DPX327689:DPX327723 DZT327689:DZT327723 EJP327689:EJP327723 ETL327689:ETL327723 FDH327689:FDH327723 FND327689:FND327723 FWZ327689:FWZ327723 GGV327689:GGV327723 GQR327689:GQR327723 HAN327689:HAN327723 HKJ327689:HKJ327723 HUF327689:HUF327723 IEB327689:IEB327723 INX327689:INX327723 IXT327689:IXT327723 JHP327689:JHP327723 JRL327689:JRL327723 KBH327689:KBH327723 KLD327689:KLD327723 KUZ327689:KUZ327723 LEV327689:LEV327723 LOR327689:LOR327723 LYN327689:LYN327723 MIJ327689:MIJ327723 MSF327689:MSF327723 NCB327689:NCB327723 NLX327689:NLX327723 NVT327689:NVT327723 OFP327689:OFP327723 OPL327689:OPL327723 OZH327689:OZH327723 PJD327689:PJD327723 PSZ327689:PSZ327723 QCV327689:QCV327723 QMR327689:QMR327723 QWN327689:QWN327723 RGJ327689:RGJ327723 RQF327689:RQF327723 SAB327689:SAB327723 SJX327689:SJX327723 STT327689:STT327723 TDP327689:TDP327723 TNL327689:TNL327723 TXH327689:TXH327723 UHD327689:UHD327723 UQZ327689:UQZ327723 VAV327689:VAV327723 VKR327689:VKR327723 VUN327689:VUN327723 WEJ327689:WEJ327723 WOF327689:WOF327723 WYB327689:WYB327723 BT393225:BT393259 LP393225:LP393259 VL393225:VL393259 AFH393225:AFH393259 APD393225:APD393259 AYZ393225:AYZ393259 BIV393225:BIV393259 BSR393225:BSR393259 CCN393225:CCN393259 CMJ393225:CMJ393259 CWF393225:CWF393259 DGB393225:DGB393259 DPX393225:DPX393259 DZT393225:DZT393259 EJP393225:EJP393259 ETL393225:ETL393259 FDH393225:FDH393259 FND393225:FND393259 FWZ393225:FWZ393259 GGV393225:GGV393259 GQR393225:GQR393259 HAN393225:HAN393259 HKJ393225:HKJ393259 HUF393225:HUF393259 IEB393225:IEB393259 INX393225:INX393259 IXT393225:IXT393259 JHP393225:JHP393259 JRL393225:JRL393259 KBH393225:KBH393259 KLD393225:KLD393259 KUZ393225:KUZ393259 LEV393225:LEV393259 LOR393225:LOR393259 LYN393225:LYN393259 MIJ393225:MIJ393259 MSF393225:MSF393259 NCB393225:NCB393259 NLX393225:NLX393259 NVT393225:NVT393259 OFP393225:OFP393259 OPL393225:OPL393259 OZH393225:OZH393259 PJD393225:PJD393259 PSZ393225:PSZ393259 QCV393225:QCV393259 QMR393225:QMR393259 QWN393225:QWN393259 RGJ393225:RGJ393259 RQF393225:RQF393259 SAB393225:SAB393259 SJX393225:SJX393259 STT393225:STT393259 TDP393225:TDP393259 TNL393225:TNL393259 TXH393225:TXH393259 UHD393225:UHD393259 UQZ393225:UQZ393259 VAV393225:VAV393259 VKR393225:VKR393259 VUN393225:VUN393259 WEJ393225:WEJ393259 WOF393225:WOF393259 WYB393225:WYB393259 BT458761:BT458795 LP458761:LP458795 VL458761:VL458795 AFH458761:AFH458795 APD458761:APD458795 AYZ458761:AYZ458795 BIV458761:BIV458795 BSR458761:BSR458795 CCN458761:CCN458795 CMJ458761:CMJ458795 CWF458761:CWF458795 DGB458761:DGB458795 DPX458761:DPX458795 DZT458761:DZT458795 EJP458761:EJP458795 ETL458761:ETL458795 FDH458761:FDH458795 FND458761:FND458795 FWZ458761:FWZ458795 GGV458761:GGV458795 GQR458761:GQR458795 HAN458761:HAN458795 HKJ458761:HKJ458795 HUF458761:HUF458795 IEB458761:IEB458795 INX458761:INX458795 IXT458761:IXT458795 JHP458761:JHP458795 JRL458761:JRL458795 KBH458761:KBH458795 KLD458761:KLD458795 KUZ458761:KUZ458795 LEV458761:LEV458795 LOR458761:LOR458795 LYN458761:LYN458795 MIJ458761:MIJ458795 MSF458761:MSF458795 NCB458761:NCB458795 NLX458761:NLX458795 NVT458761:NVT458795 OFP458761:OFP458795 OPL458761:OPL458795 OZH458761:OZH458795 PJD458761:PJD458795 PSZ458761:PSZ458795 QCV458761:QCV458795 QMR458761:QMR458795 QWN458761:QWN458795 RGJ458761:RGJ458795 RQF458761:RQF458795 SAB458761:SAB458795 SJX458761:SJX458795 STT458761:STT458795 TDP458761:TDP458795 TNL458761:TNL458795 TXH458761:TXH458795 UHD458761:UHD458795 UQZ458761:UQZ458795 VAV458761:VAV458795 VKR458761:VKR458795 VUN458761:VUN458795 WEJ458761:WEJ458795 WOF458761:WOF458795 WYB458761:WYB458795 BT524297:BT524331 LP524297:LP524331 VL524297:VL524331 AFH524297:AFH524331 APD524297:APD524331 AYZ524297:AYZ524331 BIV524297:BIV524331 BSR524297:BSR524331 CCN524297:CCN524331 CMJ524297:CMJ524331 CWF524297:CWF524331 DGB524297:DGB524331 DPX524297:DPX524331 DZT524297:DZT524331 EJP524297:EJP524331 ETL524297:ETL524331 FDH524297:FDH524331 FND524297:FND524331 FWZ524297:FWZ524331 GGV524297:GGV524331 GQR524297:GQR524331 HAN524297:HAN524331 HKJ524297:HKJ524331 HUF524297:HUF524331 IEB524297:IEB524331 INX524297:INX524331 IXT524297:IXT524331 JHP524297:JHP524331 JRL524297:JRL524331 KBH524297:KBH524331 KLD524297:KLD524331 KUZ524297:KUZ524331 LEV524297:LEV524331 LOR524297:LOR524331 LYN524297:LYN524331 MIJ524297:MIJ524331 MSF524297:MSF524331 NCB524297:NCB524331 NLX524297:NLX524331 NVT524297:NVT524331 OFP524297:OFP524331 OPL524297:OPL524331 OZH524297:OZH524331 PJD524297:PJD524331 PSZ524297:PSZ524331 QCV524297:QCV524331 QMR524297:QMR524331 QWN524297:QWN524331 RGJ524297:RGJ524331 RQF524297:RQF524331 SAB524297:SAB524331 SJX524297:SJX524331 STT524297:STT524331 TDP524297:TDP524331 TNL524297:TNL524331 TXH524297:TXH524331 UHD524297:UHD524331 UQZ524297:UQZ524331 VAV524297:VAV524331 VKR524297:VKR524331 VUN524297:VUN524331 WEJ524297:WEJ524331 WOF524297:WOF524331 WYB524297:WYB524331 BT589833:BT589867 LP589833:LP589867 VL589833:VL589867 AFH589833:AFH589867 APD589833:APD589867 AYZ589833:AYZ589867 BIV589833:BIV589867 BSR589833:BSR589867 CCN589833:CCN589867 CMJ589833:CMJ589867 CWF589833:CWF589867 DGB589833:DGB589867 DPX589833:DPX589867 DZT589833:DZT589867 EJP589833:EJP589867 ETL589833:ETL589867 FDH589833:FDH589867 FND589833:FND589867 FWZ589833:FWZ589867 GGV589833:GGV589867 GQR589833:GQR589867 HAN589833:HAN589867 HKJ589833:HKJ589867 HUF589833:HUF589867 IEB589833:IEB589867 INX589833:INX589867 IXT589833:IXT589867 JHP589833:JHP589867 JRL589833:JRL589867 KBH589833:KBH589867 KLD589833:KLD589867 KUZ589833:KUZ589867 LEV589833:LEV589867 LOR589833:LOR589867 LYN589833:LYN589867 MIJ589833:MIJ589867 MSF589833:MSF589867 NCB589833:NCB589867 NLX589833:NLX589867 NVT589833:NVT589867 OFP589833:OFP589867 OPL589833:OPL589867 OZH589833:OZH589867 PJD589833:PJD589867 PSZ589833:PSZ589867 QCV589833:QCV589867 QMR589833:QMR589867 QWN589833:QWN589867 RGJ589833:RGJ589867 RQF589833:RQF589867 SAB589833:SAB589867 SJX589833:SJX589867 STT589833:STT589867 TDP589833:TDP589867 TNL589833:TNL589867 TXH589833:TXH589867 UHD589833:UHD589867 UQZ589833:UQZ589867 VAV589833:VAV589867 VKR589833:VKR589867 VUN589833:VUN589867 WEJ589833:WEJ589867 WOF589833:WOF589867 WYB589833:WYB589867 BT655369:BT655403 LP655369:LP655403 VL655369:VL655403 AFH655369:AFH655403 APD655369:APD655403 AYZ655369:AYZ655403 BIV655369:BIV655403 BSR655369:BSR655403 CCN655369:CCN655403 CMJ655369:CMJ655403 CWF655369:CWF655403 DGB655369:DGB655403 DPX655369:DPX655403 DZT655369:DZT655403 EJP655369:EJP655403 ETL655369:ETL655403 FDH655369:FDH655403 FND655369:FND655403 FWZ655369:FWZ655403 GGV655369:GGV655403 GQR655369:GQR655403 HAN655369:HAN655403 HKJ655369:HKJ655403 HUF655369:HUF655403 IEB655369:IEB655403 INX655369:INX655403 IXT655369:IXT655403 JHP655369:JHP655403 JRL655369:JRL655403 KBH655369:KBH655403 KLD655369:KLD655403 KUZ655369:KUZ655403 LEV655369:LEV655403 LOR655369:LOR655403 LYN655369:LYN655403 MIJ655369:MIJ655403 MSF655369:MSF655403 NCB655369:NCB655403 NLX655369:NLX655403 NVT655369:NVT655403 OFP655369:OFP655403 OPL655369:OPL655403 OZH655369:OZH655403 PJD655369:PJD655403 PSZ655369:PSZ655403 QCV655369:QCV655403 QMR655369:QMR655403 QWN655369:QWN655403 RGJ655369:RGJ655403 RQF655369:RQF655403 SAB655369:SAB655403 SJX655369:SJX655403 STT655369:STT655403 TDP655369:TDP655403 TNL655369:TNL655403 TXH655369:TXH655403 UHD655369:UHD655403 UQZ655369:UQZ655403 VAV655369:VAV655403 VKR655369:VKR655403 VUN655369:VUN655403 WEJ655369:WEJ655403 WOF655369:WOF655403 WYB655369:WYB655403 BT720905:BT720939 LP720905:LP720939 VL720905:VL720939 AFH720905:AFH720939 APD720905:APD720939 AYZ720905:AYZ720939 BIV720905:BIV720939 BSR720905:BSR720939 CCN720905:CCN720939 CMJ720905:CMJ720939 CWF720905:CWF720939 DGB720905:DGB720939 DPX720905:DPX720939 DZT720905:DZT720939 EJP720905:EJP720939 ETL720905:ETL720939 FDH720905:FDH720939 FND720905:FND720939 FWZ720905:FWZ720939 GGV720905:GGV720939 GQR720905:GQR720939 HAN720905:HAN720939 HKJ720905:HKJ720939 HUF720905:HUF720939 IEB720905:IEB720939 INX720905:INX720939 IXT720905:IXT720939 JHP720905:JHP720939 JRL720905:JRL720939 KBH720905:KBH720939 KLD720905:KLD720939 KUZ720905:KUZ720939 LEV720905:LEV720939 LOR720905:LOR720939 LYN720905:LYN720939 MIJ720905:MIJ720939 MSF720905:MSF720939 NCB720905:NCB720939 NLX720905:NLX720939 NVT720905:NVT720939 OFP720905:OFP720939 OPL720905:OPL720939 OZH720905:OZH720939 PJD720905:PJD720939 PSZ720905:PSZ720939 QCV720905:QCV720939 QMR720905:QMR720939 QWN720905:QWN720939 RGJ720905:RGJ720939 RQF720905:RQF720939 SAB720905:SAB720939 SJX720905:SJX720939 STT720905:STT720939 TDP720905:TDP720939 TNL720905:TNL720939 TXH720905:TXH720939 UHD720905:UHD720939 UQZ720905:UQZ720939 VAV720905:VAV720939 VKR720905:VKR720939 VUN720905:VUN720939 WEJ720905:WEJ720939 WOF720905:WOF720939 WYB720905:WYB720939 BT786441:BT786475 LP786441:LP786475 VL786441:VL786475 AFH786441:AFH786475 APD786441:APD786475 AYZ786441:AYZ786475 BIV786441:BIV786475 BSR786441:BSR786475 CCN786441:CCN786475 CMJ786441:CMJ786475 CWF786441:CWF786475 DGB786441:DGB786475 DPX786441:DPX786475 DZT786441:DZT786475 EJP786441:EJP786475 ETL786441:ETL786475 FDH786441:FDH786475 FND786441:FND786475 FWZ786441:FWZ786475 GGV786441:GGV786475 GQR786441:GQR786475 HAN786441:HAN786475 HKJ786441:HKJ786475 HUF786441:HUF786475 IEB786441:IEB786475 INX786441:INX786475 IXT786441:IXT786475 JHP786441:JHP786475 JRL786441:JRL786475 KBH786441:KBH786475 KLD786441:KLD786475 KUZ786441:KUZ786475 LEV786441:LEV786475 LOR786441:LOR786475 LYN786441:LYN786475 MIJ786441:MIJ786475 MSF786441:MSF786475 NCB786441:NCB786475 NLX786441:NLX786475 NVT786441:NVT786475 OFP786441:OFP786475 OPL786441:OPL786475 OZH786441:OZH786475 PJD786441:PJD786475 PSZ786441:PSZ786475 QCV786441:QCV786475 QMR786441:QMR786475 QWN786441:QWN786475 RGJ786441:RGJ786475 RQF786441:RQF786475 SAB786441:SAB786475 SJX786441:SJX786475 STT786441:STT786475 TDP786441:TDP786475 TNL786441:TNL786475 TXH786441:TXH786475 UHD786441:UHD786475 UQZ786441:UQZ786475 VAV786441:VAV786475 VKR786441:VKR786475 VUN786441:VUN786475 WEJ786441:WEJ786475 WOF786441:WOF786475 WYB786441:WYB786475 BT851977:BT852011 LP851977:LP852011 VL851977:VL852011 AFH851977:AFH852011 APD851977:APD852011 AYZ851977:AYZ852011 BIV851977:BIV852011 BSR851977:BSR852011 CCN851977:CCN852011 CMJ851977:CMJ852011 CWF851977:CWF852011 DGB851977:DGB852011 DPX851977:DPX852011 DZT851977:DZT852011 EJP851977:EJP852011 ETL851977:ETL852011 FDH851977:FDH852011 FND851977:FND852011 FWZ851977:FWZ852011 GGV851977:GGV852011 GQR851977:GQR852011 HAN851977:HAN852011 HKJ851977:HKJ852011 HUF851977:HUF852011 IEB851977:IEB852011 INX851977:INX852011 IXT851977:IXT852011 JHP851977:JHP852011 JRL851977:JRL852011 KBH851977:KBH852011 KLD851977:KLD852011 KUZ851977:KUZ852011 LEV851977:LEV852011 LOR851977:LOR852011 LYN851977:LYN852011 MIJ851977:MIJ852011 MSF851977:MSF852011 NCB851977:NCB852011 NLX851977:NLX852011 NVT851977:NVT852011 OFP851977:OFP852011 OPL851977:OPL852011 OZH851977:OZH852011 PJD851977:PJD852011 PSZ851977:PSZ852011 QCV851977:QCV852011 QMR851977:QMR852011 QWN851977:QWN852011 RGJ851977:RGJ852011 RQF851977:RQF852011 SAB851977:SAB852011 SJX851977:SJX852011 STT851977:STT852011 TDP851977:TDP852011 TNL851977:TNL852011 TXH851977:TXH852011 UHD851977:UHD852011 UQZ851977:UQZ852011 VAV851977:VAV852011 VKR851977:VKR852011 VUN851977:VUN852011 WEJ851977:WEJ852011 WOF851977:WOF852011 WYB851977:WYB852011 BT917513:BT917547 LP917513:LP917547 VL917513:VL917547 AFH917513:AFH917547 APD917513:APD917547 AYZ917513:AYZ917547 BIV917513:BIV917547 BSR917513:BSR917547 CCN917513:CCN917547 CMJ917513:CMJ917547 CWF917513:CWF917547 DGB917513:DGB917547 DPX917513:DPX917547 DZT917513:DZT917547 EJP917513:EJP917547 ETL917513:ETL917547 FDH917513:FDH917547 FND917513:FND917547 FWZ917513:FWZ917547 GGV917513:GGV917547 GQR917513:GQR917547 HAN917513:HAN917547 HKJ917513:HKJ917547 HUF917513:HUF917547 IEB917513:IEB917547 INX917513:INX917547 IXT917513:IXT917547 JHP917513:JHP917547 JRL917513:JRL917547 KBH917513:KBH917547 KLD917513:KLD917547 KUZ917513:KUZ917547 LEV917513:LEV917547 LOR917513:LOR917547 LYN917513:LYN917547 MIJ917513:MIJ917547 MSF917513:MSF917547 NCB917513:NCB917547 NLX917513:NLX917547 NVT917513:NVT917547 OFP917513:OFP917547 OPL917513:OPL917547 OZH917513:OZH917547 PJD917513:PJD917547 PSZ917513:PSZ917547 QCV917513:QCV917547 QMR917513:QMR917547 QWN917513:QWN917547 RGJ917513:RGJ917547 RQF917513:RQF917547 SAB917513:SAB917547 SJX917513:SJX917547 STT917513:STT917547 TDP917513:TDP917547 TNL917513:TNL917547 TXH917513:TXH917547 UHD917513:UHD917547 UQZ917513:UQZ917547 VAV917513:VAV917547 VKR917513:VKR917547 VUN917513:VUN917547 WEJ917513:WEJ917547 WOF917513:WOF917547 WYB917513:WYB917547 BT983049:BT983083 LP983049:LP983083 VL983049:VL983083 AFH983049:AFH983083 APD983049:APD983083 AYZ983049:AYZ983083 BIV983049:BIV983083 BSR983049:BSR983083 CCN983049:CCN983083 CMJ983049:CMJ983083 CWF983049:CWF983083 DGB983049:DGB983083 DPX983049:DPX983083 DZT983049:DZT983083 EJP983049:EJP983083 ETL983049:ETL983083 FDH983049:FDH983083 FND983049:FND983083 FWZ983049:FWZ983083 GGV983049:GGV983083 GQR983049:GQR983083 HAN983049:HAN983083 HKJ983049:HKJ983083 HUF983049:HUF983083 IEB983049:IEB983083 INX983049:INX983083 IXT983049:IXT983083 JHP983049:JHP983083 JRL983049:JRL983083 KBH983049:KBH983083 KLD983049:KLD983083 KUZ983049:KUZ983083 LEV983049:LEV983083 LOR983049:LOR983083 LYN983049:LYN983083 MIJ983049:MIJ983083 MSF983049:MSF983083 NCB983049:NCB983083 NLX983049:NLX983083 NVT983049:NVT983083 OFP983049:OFP983083 OPL983049:OPL983083 OZH983049:OZH983083 PJD983049:PJD983083 PSZ983049:PSZ983083 QCV983049:QCV983083 QMR983049:QMR983083 QWN983049:QWN983083 RGJ983049:RGJ983083 RQF983049:RQF983083 SAB983049:SAB983083 SJX983049:SJX983083 STT983049:STT983083 TDP983049:TDP983083 TNL983049:TNL983083 TXH983049:TXH983083 UHD983049:UHD983083 UQZ983049:UQZ983083 VAV983049:VAV983083 VKR983049:VKR983083 VUN983049:VUN983083 WEJ983049:WEJ983083 WOF983049:WOF983083 WYB983049:WYB983083"/>
    <dataValidation type="list" allowBlank="1" showInputMessage="1" showErrorMessage="1" error="Selecciones de la lista" sqref="G51:G80 JC51:JC80 SY51:SY80 ACU51:ACU80 AMQ51:AMQ80 AWM51:AWM80 BGI51:BGI80 BQE51:BQE80 CAA51:CAA80 CJW51:CJW80 CTS51:CTS80 DDO51:DDO80 DNK51:DNK80 DXG51:DXG80 EHC51:EHC80 EQY51:EQY80 FAU51:FAU80 FKQ51:FKQ80 FUM51:FUM80 GEI51:GEI80 GOE51:GOE80 GYA51:GYA80 HHW51:HHW80 HRS51:HRS80 IBO51:IBO80 ILK51:ILK80 IVG51:IVG80 JFC51:JFC80 JOY51:JOY80 JYU51:JYU80 KIQ51:KIQ80 KSM51:KSM80 LCI51:LCI80 LME51:LME80 LWA51:LWA80 MFW51:MFW80 MPS51:MPS80 MZO51:MZO80 NJK51:NJK80 NTG51:NTG80 ODC51:ODC80 OMY51:OMY80 OWU51:OWU80 PGQ51:PGQ80 PQM51:PQM80 QAI51:QAI80 QKE51:QKE80 QUA51:QUA80 RDW51:RDW80 RNS51:RNS80 RXO51:RXO80 SHK51:SHK80 SRG51:SRG80 TBC51:TBC80 TKY51:TKY80 TUU51:TUU80 UEQ51:UEQ80 UOM51:UOM80 UYI51:UYI80 VIE51:VIE80 VSA51:VSA80 WBW51:WBW80 WLS51:WLS80 WVO51:WVO80 G65587:G65616 JC65587:JC65616 SY65587:SY65616 ACU65587:ACU65616 AMQ65587:AMQ65616 AWM65587:AWM65616 BGI65587:BGI65616 BQE65587:BQE65616 CAA65587:CAA65616 CJW65587:CJW65616 CTS65587:CTS65616 DDO65587:DDO65616 DNK65587:DNK65616 DXG65587:DXG65616 EHC65587:EHC65616 EQY65587:EQY65616 FAU65587:FAU65616 FKQ65587:FKQ65616 FUM65587:FUM65616 GEI65587:GEI65616 GOE65587:GOE65616 GYA65587:GYA65616 HHW65587:HHW65616 HRS65587:HRS65616 IBO65587:IBO65616 ILK65587:ILK65616 IVG65587:IVG65616 JFC65587:JFC65616 JOY65587:JOY65616 JYU65587:JYU65616 KIQ65587:KIQ65616 KSM65587:KSM65616 LCI65587:LCI65616 LME65587:LME65616 LWA65587:LWA65616 MFW65587:MFW65616 MPS65587:MPS65616 MZO65587:MZO65616 NJK65587:NJK65616 NTG65587:NTG65616 ODC65587:ODC65616 OMY65587:OMY65616 OWU65587:OWU65616 PGQ65587:PGQ65616 PQM65587:PQM65616 QAI65587:QAI65616 QKE65587:QKE65616 QUA65587:QUA65616 RDW65587:RDW65616 RNS65587:RNS65616 RXO65587:RXO65616 SHK65587:SHK65616 SRG65587:SRG65616 TBC65587:TBC65616 TKY65587:TKY65616 TUU65587:TUU65616 UEQ65587:UEQ65616 UOM65587:UOM65616 UYI65587:UYI65616 VIE65587:VIE65616 VSA65587:VSA65616 WBW65587:WBW65616 WLS65587:WLS65616 WVO65587:WVO65616 G131123:G131152 JC131123:JC131152 SY131123:SY131152 ACU131123:ACU131152 AMQ131123:AMQ131152 AWM131123:AWM131152 BGI131123:BGI131152 BQE131123:BQE131152 CAA131123:CAA131152 CJW131123:CJW131152 CTS131123:CTS131152 DDO131123:DDO131152 DNK131123:DNK131152 DXG131123:DXG131152 EHC131123:EHC131152 EQY131123:EQY131152 FAU131123:FAU131152 FKQ131123:FKQ131152 FUM131123:FUM131152 GEI131123:GEI131152 GOE131123:GOE131152 GYA131123:GYA131152 HHW131123:HHW131152 HRS131123:HRS131152 IBO131123:IBO131152 ILK131123:ILK131152 IVG131123:IVG131152 JFC131123:JFC131152 JOY131123:JOY131152 JYU131123:JYU131152 KIQ131123:KIQ131152 KSM131123:KSM131152 LCI131123:LCI131152 LME131123:LME131152 LWA131123:LWA131152 MFW131123:MFW131152 MPS131123:MPS131152 MZO131123:MZO131152 NJK131123:NJK131152 NTG131123:NTG131152 ODC131123:ODC131152 OMY131123:OMY131152 OWU131123:OWU131152 PGQ131123:PGQ131152 PQM131123:PQM131152 QAI131123:QAI131152 QKE131123:QKE131152 QUA131123:QUA131152 RDW131123:RDW131152 RNS131123:RNS131152 RXO131123:RXO131152 SHK131123:SHK131152 SRG131123:SRG131152 TBC131123:TBC131152 TKY131123:TKY131152 TUU131123:TUU131152 UEQ131123:UEQ131152 UOM131123:UOM131152 UYI131123:UYI131152 VIE131123:VIE131152 VSA131123:VSA131152 WBW131123:WBW131152 WLS131123:WLS131152 WVO131123:WVO131152 G196659:G196688 JC196659:JC196688 SY196659:SY196688 ACU196659:ACU196688 AMQ196659:AMQ196688 AWM196659:AWM196688 BGI196659:BGI196688 BQE196659:BQE196688 CAA196659:CAA196688 CJW196659:CJW196688 CTS196659:CTS196688 DDO196659:DDO196688 DNK196659:DNK196688 DXG196659:DXG196688 EHC196659:EHC196688 EQY196659:EQY196688 FAU196659:FAU196688 FKQ196659:FKQ196688 FUM196659:FUM196688 GEI196659:GEI196688 GOE196659:GOE196688 GYA196659:GYA196688 HHW196659:HHW196688 HRS196659:HRS196688 IBO196659:IBO196688 ILK196659:ILK196688 IVG196659:IVG196688 JFC196659:JFC196688 JOY196659:JOY196688 JYU196659:JYU196688 KIQ196659:KIQ196688 KSM196659:KSM196688 LCI196659:LCI196688 LME196659:LME196688 LWA196659:LWA196688 MFW196659:MFW196688 MPS196659:MPS196688 MZO196659:MZO196688 NJK196659:NJK196688 NTG196659:NTG196688 ODC196659:ODC196688 OMY196659:OMY196688 OWU196659:OWU196688 PGQ196659:PGQ196688 PQM196659:PQM196688 QAI196659:QAI196688 QKE196659:QKE196688 QUA196659:QUA196688 RDW196659:RDW196688 RNS196659:RNS196688 RXO196659:RXO196688 SHK196659:SHK196688 SRG196659:SRG196688 TBC196659:TBC196688 TKY196659:TKY196688 TUU196659:TUU196688 UEQ196659:UEQ196688 UOM196659:UOM196688 UYI196659:UYI196688 VIE196659:VIE196688 VSA196659:VSA196688 WBW196659:WBW196688 WLS196659:WLS196688 WVO196659:WVO196688 G262195:G262224 JC262195:JC262224 SY262195:SY262224 ACU262195:ACU262224 AMQ262195:AMQ262224 AWM262195:AWM262224 BGI262195:BGI262224 BQE262195:BQE262224 CAA262195:CAA262224 CJW262195:CJW262224 CTS262195:CTS262224 DDO262195:DDO262224 DNK262195:DNK262224 DXG262195:DXG262224 EHC262195:EHC262224 EQY262195:EQY262224 FAU262195:FAU262224 FKQ262195:FKQ262224 FUM262195:FUM262224 GEI262195:GEI262224 GOE262195:GOE262224 GYA262195:GYA262224 HHW262195:HHW262224 HRS262195:HRS262224 IBO262195:IBO262224 ILK262195:ILK262224 IVG262195:IVG262224 JFC262195:JFC262224 JOY262195:JOY262224 JYU262195:JYU262224 KIQ262195:KIQ262224 KSM262195:KSM262224 LCI262195:LCI262224 LME262195:LME262224 LWA262195:LWA262224 MFW262195:MFW262224 MPS262195:MPS262224 MZO262195:MZO262224 NJK262195:NJK262224 NTG262195:NTG262224 ODC262195:ODC262224 OMY262195:OMY262224 OWU262195:OWU262224 PGQ262195:PGQ262224 PQM262195:PQM262224 QAI262195:QAI262224 QKE262195:QKE262224 QUA262195:QUA262224 RDW262195:RDW262224 RNS262195:RNS262224 RXO262195:RXO262224 SHK262195:SHK262224 SRG262195:SRG262224 TBC262195:TBC262224 TKY262195:TKY262224 TUU262195:TUU262224 UEQ262195:UEQ262224 UOM262195:UOM262224 UYI262195:UYI262224 VIE262195:VIE262224 VSA262195:VSA262224 WBW262195:WBW262224 WLS262195:WLS262224 WVO262195:WVO262224 G327731:G327760 JC327731:JC327760 SY327731:SY327760 ACU327731:ACU327760 AMQ327731:AMQ327760 AWM327731:AWM327760 BGI327731:BGI327760 BQE327731:BQE327760 CAA327731:CAA327760 CJW327731:CJW327760 CTS327731:CTS327760 DDO327731:DDO327760 DNK327731:DNK327760 DXG327731:DXG327760 EHC327731:EHC327760 EQY327731:EQY327760 FAU327731:FAU327760 FKQ327731:FKQ327760 FUM327731:FUM327760 GEI327731:GEI327760 GOE327731:GOE327760 GYA327731:GYA327760 HHW327731:HHW327760 HRS327731:HRS327760 IBO327731:IBO327760 ILK327731:ILK327760 IVG327731:IVG327760 JFC327731:JFC327760 JOY327731:JOY327760 JYU327731:JYU327760 KIQ327731:KIQ327760 KSM327731:KSM327760 LCI327731:LCI327760 LME327731:LME327760 LWA327731:LWA327760 MFW327731:MFW327760 MPS327731:MPS327760 MZO327731:MZO327760 NJK327731:NJK327760 NTG327731:NTG327760 ODC327731:ODC327760 OMY327731:OMY327760 OWU327731:OWU327760 PGQ327731:PGQ327760 PQM327731:PQM327760 QAI327731:QAI327760 QKE327731:QKE327760 QUA327731:QUA327760 RDW327731:RDW327760 RNS327731:RNS327760 RXO327731:RXO327760 SHK327731:SHK327760 SRG327731:SRG327760 TBC327731:TBC327760 TKY327731:TKY327760 TUU327731:TUU327760 UEQ327731:UEQ327760 UOM327731:UOM327760 UYI327731:UYI327760 VIE327731:VIE327760 VSA327731:VSA327760 WBW327731:WBW327760 WLS327731:WLS327760 WVO327731:WVO327760 G393267:G393296 JC393267:JC393296 SY393267:SY393296 ACU393267:ACU393296 AMQ393267:AMQ393296 AWM393267:AWM393296 BGI393267:BGI393296 BQE393267:BQE393296 CAA393267:CAA393296 CJW393267:CJW393296 CTS393267:CTS393296 DDO393267:DDO393296 DNK393267:DNK393296 DXG393267:DXG393296 EHC393267:EHC393296 EQY393267:EQY393296 FAU393267:FAU393296 FKQ393267:FKQ393296 FUM393267:FUM393296 GEI393267:GEI393296 GOE393267:GOE393296 GYA393267:GYA393296 HHW393267:HHW393296 HRS393267:HRS393296 IBO393267:IBO393296 ILK393267:ILK393296 IVG393267:IVG393296 JFC393267:JFC393296 JOY393267:JOY393296 JYU393267:JYU393296 KIQ393267:KIQ393296 KSM393267:KSM393296 LCI393267:LCI393296 LME393267:LME393296 LWA393267:LWA393296 MFW393267:MFW393296 MPS393267:MPS393296 MZO393267:MZO393296 NJK393267:NJK393296 NTG393267:NTG393296 ODC393267:ODC393296 OMY393267:OMY393296 OWU393267:OWU393296 PGQ393267:PGQ393296 PQM393267:PQM393296 QAI393267:QAI393296 QKE393267:QKE393296 QUA393267:QUA393296 RDW393267:RDW393296 RNS393267:RNS393296 RXO393267:RXO393296 SHK393267:SHK393296 SRG393267:SRG393296 TBC393267:TBC393296 TKY393267:TKY393296 TUU393267:TUU393296 UEQ393267:UEQ393296 UOM393267:UOM393296 UYI393267:UYI393296 VIE393267:VIE393296 VSA393267:VSA393296 WBW393267:WBW393296 WLS393267:WLS393296 WVO393267:WVO393296 G458803:G458832 JC458803:JC458832 SY458803:SY458832 ACU458803:ACU458832 AMQ458803:AMQ458832 AWM458803:AWM458832 BGI458803:BGI458832 BQE458803:BQE458832 CAA458803:CAA458832 CJW458803:CJW458832 CTS458803:CTS458832 DDO458803:DDO458832 DNK458803:DNK458832 DXG458803:DXG458832 EHC458803:EHC458832 EQY458803:EQY458832 FAU458803:FAU458832 FKQ458803:FKQ458832 FUM458803:FUM458832 GEI458803:GEI458832 GOE458803:GOE458832 GYA458803:GYA458832 HHW458803:HHW458832 HRS458803:HRS458832 IBO458803:IBO458832 ILK458803:ILK458832 IVG458803:IVG458832 JFC458803:JFC458832 JOY458803:JOY458832 JYU458803:JYU458832 KIQ458803:KIQ458832 KSM458803:KSM458832 LCI458803:LCI458832 LME458803:LME458832 LWA458803:LWA458832 MFW458803:MFW458832 MPS458803:MPS458832 MZO458803:MZO458832 NJK458803:NJK458832 NTG458803:NTG458832 ODC458803:ODC458832 OMY458803:OMY458832 OWU458803:OWU458832 PGQ458803:PGQ458832 PQM458803:PQM458832 QAI458803:QAI458832 QKE458803:QKE458832 QUA458803:QUA458832 RDW458803:RDW458832 RNS458803:RNS458832 RXO458803:RXO458832 SHK458803:SHK458832 SRG458803:SRG458832 TBC458803:TBC458832 TKY458803:TKY458832 TUU458803:TUU458832 UEQ458803:UEQ458832 UOM458803:UOM458832 UYI458803:UYI458832 VIE458803:VIE458832 VSA458803:VSA458832 WBW458803:WBW458832 WLS458803:WLS458832 WVO458803:WVO458832 G524339:G524368 JC524339:JC524368 SY524339:SY524368 ACU524339:ACU524368 AMQ524339:AMQ524368 AWM524339:AWM524368 BGI524339:BGI524368 BQE524339:BQE524368 CAA524339:CAA524368 CJW524339:CJW524368 CTS524339:CTS524368 DDO524339:DDO524368 DNK524339:DNK524368 DXG524339:DXG524368 EHC524339:EHC524368 EQY524339:EQY524368 FAU524339:FAU524368 FKQ524339:FKQ524368 FUM524339:FUM524368 GEI524339:GEI524368 GOE524339:GOE524368 GYA524339:GYA524368 HHW524339:HHW524368 HRS524339:HRS524368 IBO524339:IBO524368 ILK524339:ILK524368 IVG524339:IVG524368 JFC524339:JFC524368 JOY524339:JOY524368 JYU524339:JYU524368 KIQ524339:KIQ524368 KSM524339:KSM524368 LCI524339:LCI524368 LME524339:LME524368 LWA524339:LWA524368 MFW524339:MFW524368 MPS524339:MPS524368 MZO524339:MZO524368 NJK524339:NJK524368 NTG524339:NTG524368 ODC524339:ODC524368 OMY524339:OMY524368 OWU524339:OWU524368 PGQ524339:PGQ524368 PQM524339:PQM524368 QAI524339:QAI524368 QKE524339:QKE524368 QUA524339:QUA524368 RDW524339:RDW524368 RNS524339:RNS524368 RXO524339:RXO524368 SHK524339:SHK524368 SRG524339:SRG524368 TBC524339:TBC524368 TKY524339:TKY524368 TUU524339:TUU524368 UEQ524339:UEQ524368 UOM524339:UOM524368 UYI524339:UYI524368 VIE524339:VIE524368 VSA524339:VSA524368 WBW524339:WBW524368 WLS524339:WLS524368 WVO524339:WVO524368 G589875:G589904 JC589875:JC589904 SY589875:SY589904 ACU589875:ACU589904 AMQ589875:AMQ589904 AWM589875:AWM589904 BGI589875:BGI589904 BQE589875:BQE589904 CAA589875:CAA589904 CJW589875:CJW589904 CTS589875:CTS589904 DDO589875:DDO589904 DNK589875:DNK589904 DXG589875:DXG589904 EHC589875:EHC589904 EQY589875:EQY589904 FAU589875:FAU589904 FKQ589875:FKQ589904 FUM589875:FUM589904 GEI589875:GEI589904 GOE589875:GOE589904 GYA589875:GYA589904 HHW589875:HHW589904 HRS589875:HRS589904 IBO589875:IBO589904 ILK589875:ILK589904 IVG589875:IVG589904 JFC589875:JFC589904 JOY589875:JOY589904 JYU589875:JYU589904 KIQ589875:KIQ589904 KSM589875:KSM589904 LCI589875:LCI589904 LME589875:LME589904 LWA589875:LWA589904 MFW589875:MFW589904 MPS589875:MPS589904 MZO589875:MZO589904 NJK589875:NJK589904 NTG589875:NTG589904 ODC589875:ODC589904 OMY589875:OMY589904 OWU589875:OWU589904 PGQ589875:PGQ589904 PQM589875:PQM589904 QAI589875:QAI589904 QKE589875:QKE589904 QUA589875:QUA589904 RDW589875:RDW589904 RNS589875:RNS589904 RXO589875:RXO589904 SHK589875:SHK589904 SRG589875:SRG589904 TBC589875:TBC589904 TKY589875:TKY589904 TUU589875:TUU589904 UEQ589875:UEQ589904 UOM589875:UOM589904 UYI589875:UYI589904 VIE589875:VIE589904 VSA589875:VSA589904 WBW589875:WBW589904 WLS589875:WLS589904 WVO589875:WVO589904 G655411:G655440 JC655411:JC655440 SY655411:SY655440 ACU655411:ACU655440 AMQ655411:AMQ655440 AWM655411:AWM655440 BGI655411:BGI655440 BQE655411:BQE655440 CAA655411:CAA655440 CJW655411:CJW655440 CTS655411:CTS655440 DDO655411:DDO655440 DNK655411:DNK655440 DXG655411:DXG655440 EHC655411:EHC655440 EQY655411:EQY655440 FAU655411:FAU655440 FKQ655411:FKQ655440 FUM655411:FUM655440 GEI655411:GEI655440 GOE655411:GOE655440 GYA655411:GYA655440 HHW655411:HHW655440 HRS655411:HRS655440 IBO655411:IBO655440 ILK655411:ILK655440 IVG655411:IVG655440 JFC655411:JFC655440 JOY655411:JOY655440 JYU655411:JYU655440 KIQ655411:KIQ655440 KSM655411:KSM655440 LCI655411:LCI655440 LME655411:LME655440 LWA655411:LWA655440 MFW655411:MFW655440 MPS655411:MPS655440 MZO655411:MZO655440 NJK655411:NJK655440 NTG655411:NTG655440 ODC655411:ODC655440 OMY655411:OMY655440 OWU655411:OWU655440 PGQ655411:PGQ655440 PQM655411:PQM655440 QAI655411:QAI655440 QKE655411:QKE655440 QUA655411:QUA655440 RDW655411:RDW655440 RNS655411:RNS655440 RXO655411:RXO655440 SHK655411:SHK655440 SRG655411:SRG655440 TBC655411:TBC655440 TKY655411:TKY655440 TUU655411:TUU655440 UEQ655411:UEQ655440 UOM655411:UOM655440 UYI655411:UYI655440 VIE655411:VIE655440 VSA655411:VSA655440 WBW655411:WBW655440 WLS655411:WLS655440 WVO655411:WVO655440 G720947:G720976 JC720947:JC720976 SY720947:SY720976 ACU720947:ACU720976 AMQ720947:AMQ720976 AWM720947:AWM720976 BGI720947:BGI720976 BQE720947:BQE720976 CAA720947:CAA720976 CJW720947:CJW720976 CTS720947:CTS720976 DDO720947:DDO720976 DNK720947:DNK720976 DXG720947:DXG720976 EHC720947:EHC720976 EQY720947:EQY720976 FAU720947:FAU720976 FKQ720947:FKQ720976 FUM720947:FUM720976 GEI720947:GEI720976 GOE720947:GOE720976 GYA720947:GYA720976 HHW720947:HHW720976 HRS720947:HRS720976 IBO720947:IBO720976 ILK720947:ILK720976 IVG720947:IVG720976 JFC720947:JFC720976 JOY720947:JOY720976 JYU720947:JYU720976 KIQ720947:KIQ720976 KSM720947:KSM720976 LCI720947:LCI720976 LME720947:LME720976 LWA720947:LWA720976 MFW720947:MFW720976 MPS720947:MPS720976 MZO720947:MZO720976 NJK720947:NJK720976 NTG720947:NTG720976 ODC720947:ODC720976 OMY720947:OMY720976 OWU720947:OWU720976 PGQ720947:PGQ720976 PQM720947:PQM720976 QAI720947:QAI720976 QKE720947:QKE720976 QUA720947:QUA720976 RDW720947:RDW720976 RNS720947:RNS720976 RXO720947:RXO720976 SHK720947:SHK720976 SRG720947:SRG720976 TBC720947:TBC720976 TKY720947:TKY720976 TUU720947:TUU720976 UEQ720947:UEQ720976 UOM720947:UOM720976 UYI720947:UYI720976 VIE720947:VIE720976 VSA720947:VSA720976 WBW720947:WBW720976 WLS720947:WLS720976 WVO720947:WVO720976 G786483:G786512 JC786483:JC786512 SY786483:SY786512 ACU786483:ACU786512 AMQ786483:AMQ786512 AWM786483:AWM786512 BGI786483:BGI786512 BQE786483:BQE786512 CAA786483:CAA786512 CJW786483:CJW786512 CTS786483:CTS786512 DDO786483:DDO786512 DNK786483:DNK786512 DXG786483:DXG786512 EHC786483:EHC786512 EQY786483:EQY786512 FAU786483:FAU786512 FKQ786483:FKQ786512 FUM786483:FUM786512 GEI786483:GEI786512 GOE786483:GOE786512 GYA786483:GYA786512 HHW786483:HHW786512 HRS786483:HRS786512 IBO786483:IBO786512 ILK786483:ILK786512 IVG786483:IVG786512 JFC786483:JFC786512 JOY786483:JOY786512 JYU786483:JYU786512 KIQ786483:KIQ786512 KSM786483:KSM786512 LCI786483:LCI786512 LME786483:LME786512 LWA786483:LWA786512 MFW786483:MFW786512 MPS786483:MPS786512 MZO786483:MZO786512 NJK786483:NJK786512 NTG786483:NTG786512 ODC786483:ODC786512 OMY786483:OMY786512 OWU786483:OWU786512 PGQ786483:PGQ786512 PQM786483:PQM786512 QAI786483:QAI786512 QKE786483:QKE786512 QUA786483:QUA786512 RDW786483:RDW786512 RNS786483:RNS786512 RXO786483:RXO786512 SHK786483:SHK786512 SRG786483:SRG786512 TBC786483:TBC786512 TKY786483:TKY786512 TUU786483:TUU786512 UEQ786483:UEQ786512 UOM786483:UOM786512 UYI786483:UYI786512 VIE786483:VIE786512 VSA786483:VSA786512 WBW786483:WBW786512 WLS786483:WLS786512 WVO786483:WVO786512 G852019:G852048 JC852019:JC852048 SY852019:SY852048 ACU852019:ACU852048 AMQ852019:AMQ852048 AWM852019:AWM852048 BGI852019:BGI852048 BQE852019:BQE852048 CAA852019:CAA852048 CJW852019:CJW852048 CTS852019:CTS852048 DDO852019:DDO852048 DNK852019:DNK852048 DXG852019:DXG852048 EHC852019:EHC852048 EQY852019:EQY852048 FAU852019:FAU852048 FKQ852019:FKQ852048 FUM852019:FUM852048 GEI852019:GEI852048 GOE852019:GOE852048 GYA852019:GYA852048 HHW852019:HHW852048 HRS852019:HRS852048 IBO852019:IBO852048 ILK852019:ILK852048 IVG852019:IVG852048 JFC852019:JFC852048 JOY852019:JOY852048 JYU852019:JYU852048 KIQ852019:KIQ852048 KSM852019:KSM852048 LCI852019:LCI852048 LME852019:LME852048 LWA852019:LWA852048 MFW852019:MFW852048 MPS852019:MPS852048 MZO852019:MZO852048 NJK852019:NJK852048 NTG852019:NTG852048 ODC852019:ODC852048 OMY852019:OMY852048 OWU852019:OWU852048 PGQ852019:PGQ852048 PQM852019:PQM852048 QAI852019:QAI852048 QKE852019:QKE852048 QUA852019:QUA852048 RDW852019:RDW852048 RNS852019:RNS852048 RXO852019:RXO852048 SHK852019:SHK852048 SRG852019:SRG852048 TBC852019:TBC852048 TKY852019:TKY852048 TUU852019:TUU852048 UEQ852019:UEQ852048 UOM852019:UOM852048 UYI852019:UYI852048 VIE852019:VIE852048 VSA852019:VSA852048 WBW852019:WBW852048 WLS852019:WLS852048 WVO852019:WVO852048 G917555:G917584 JC917555:JC917584 SY917555:SY917584 ACU917555:ACU917584 AMQ917555:AMQ917584 AWM917555:AWM917584 BGI917555:BGI917584 BQE917555:BQE917584 CAA917555:CAA917584 CJW917555:CJW917584 CTS917555:CTS917584 DDO917555:DDO917584 DNK917555:DNK917584 DXG917555:DXG917584 EHC917555:EHC917584 EQY917555:EQY917584 FAU917555:FAU917584 FKQ917555:FKQ917584 FUM917555:FUM917584 GEI917555:GEI917584 GOE917555:GOE917584 GYA917555:GYA917584 HHW917555:HHW917584 HRS917555:HRS917584 IBO917555:IBO917584 ILK917555:ILK917584 IVG917555:IVG917584 JFC917555:JFC917584 JOY917555:JOY917584 JYU917555:JYU917584 KIQ917555:KIQ917584 KSM917555:KSM917584 LCI917555:LCI917584 LME917555:LME917584 LWA917555:LWA917584 MFW917555:MFW917584 MPS917555:MPS917584 MZO917555:MZO917584 NJK917555:NJK917584 NTG917555:NTG917584 ODC917555:ODC917584 OMY917555:OMY917584 OWU917555:OWU917584 PGQ917555:PGQ917584 PQM917555:PQM917584 QAI917555:QAI917584 QKE917555:QKE917584 QUA917555:QUA917584 RDW917555:RDW917584 RNS917555:RNS917584 RXO917555:RXO917584 SHK917555:SHK917584 SRG917555:SRG917584 TBC917555:TBC917584 TKY917555:TKY917584 TUU917555:TUU917584 UEQ917555:UEQ917584 UOM917555:UOM917584 UYI917555:UYI917584 VIE917555:VIE917584 VSA917555:VSA917584 WBW917555:WBW917584 WLS917555:WLS917584 WVO917555:WVO917584 G983091:G983120 JC983091:JC983120 SY983091:SY983120 ACU983091:ACU983120 AMQ983091:AMQ983120 AWM983091:AWM983120 BGI983091:BGI983120 BQE983091:BQE983120 CAA983091:CAA983120 CJW983091:CJW983120 CTS983091:CTS983120 DDO983091:DDO983120 DNK983091:DNK983120 DXG983091:DXG983120 EHC983091:EHC983120 EQY983091:EQY983120 FAU983091:FAU983120 FKQ983091:FKQ983120 FUM983091:FUM983120 GEI983091:GEI983120 GOE983091:GOE983120 GYA983091:GYA983120 HHW983091:HHW983120 HRS983091:HRS983120 IBO983091:IBO983120 ILK983091:ILK983120 IVG983091:IVG983120 JFC983091:JFC983120 JOY983091:JOY983120 JYU983091:JYU983120 KIQ983091:KIQ983120 KSM983091:KSM983120 LCI983091:LCI983120 LME983091:LME983120 LWA983091:LWA983120 MFW983091:MFW983120 MPS983091:MPS983120 MZO983091:MZO983120 NJK983091:NJK983120 NTG983091:NTG983120 ODC983091:ODC983120 OMY983091:OMY983120 OWU983091:OWU983120 PGQ983091:PGQ983120 PQM983091:PQM983120 QAI983091:QAI983120 QKE983091:QKE983120 QUA983091:QUA983120 RDW983091:RDW983120 RNS983091:RNS983120 RXO983091:RXO983120 SHK983091:SHK983120 SRG983091:SRG983120 TBC983091:TBC983120 TKY983091:TKY983120 TUU983091:TUU983120 UEQ983091:UEQ983120 UOM983091:UOM983120 UYI983091:UYI983120 VIE983091:VIE983120 VSA983091:VSA983120 WBW983091:WBW983120 WLS983091:WLS983120 WVO983091:WVO983120">
      <formula1>Causa</formula1>
    </dataValidation>
  </dataValidations>
  <printOptions horizontalCentered="1" verticalCentered="1"/>
  <pageMargins left="0.19685039370078741" right="0.19685039370078741" top="0.59055118110236227" bottom="0.39370078740157483" header="0" footer="0.19685039370078741"/>
  <pageSetup scale="42" pageOrder="overThenDown" orientation="landscape" r:id="rId1"/>
  <headerFooter alignWithMargins="0">
    <oddFooter xml:space="preserve">&amp;LFormato: FO-AC-07 Versión: 2&amp;CPágina &amp;P&amp;RVo.Bo:  </oddFooter>
  </headerFooter>
  <rowBreaks count="3" manualBreakCount="3">
    <brk id="17" max="71" man="1"/>
    <brk id="29" max="71" man="1"/>
    <brk id="42" max="71" man="1"/>
  </rowBreaks>
  <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9"/>
  <dimension ref="A1:BT61"/>
  <sheetViews>
    <sheetView showGridLines="0" view="pageBreakPreview" zoomScale="85" zoomScaleNormal="85" zoomScaleSheetLayoutView="85" workbookViewId="0">
      <pane xSplit="11" ySplit="8" topLeftCell="L9" activePane="bottomRight" state="frozen"/>
      <selection activeCell="BH48" sqref="BH48:BJ48"/>
      <selection pane="topRight" activeCell="BH48" sqref="BH48:BJ48"/>
      <selection pane="bottomLeft" activeCell="BH48" sqref="BH48:BJ48"/>
      <selection pane="bottomRight" activeCell="BF60" sqref="BF60:BJ60"/>
    </sheetView>
  </sheetViews>
  <sheetFormatPr baseColWidth="10" defaultRowHeight="12" x14ac:dyDescent="0.2"/>
  <cols>
    <col min="1" max="1" width="12.140625" style="445" customWidth="1"/>
    <col min="2" max="2" width="14" style="446" customWidth="1"/>
    <col min="3" max="3" width="9.28515625" style="446" customWidth="1"/>
    <col min="4" max="6" width="6.140625" style="445" customWidth="1"/>
    <col min="7" max="7" width="10.85546875" style="446" customWidth="1"/>
    <col min="8" max="8" width="3" style="446" bestFit="1" customWidth="1"/>
    <col min="9" max="9" width="16.28515625" style="447" customWidth="1"/>
    <col min="10" max="10" width="7" style="447" customWidth="1"/>
    <col min="11" max="11" width="8.85546875" style="447" customWidth="1"/>
    <col min="12" max="14" width="7.7109375" style="446" customWidth="1"/>
    <col min="15" max="15" width="5.5703125" style="446" customWidth="1"/>
    <col min="16" max="16" width="3.7109375" style="446" customWidth="1"/>
    <col min="17" max="18" width="5.5703125" style="446" customWidth="1"/>
    <col min="19" max="19" width="4.140625" style="448" hidden="1" customWidth="1"/>
    <col min="20" max="20" width="3.85546875" style="448" hidden="1" customWidth="1"/>
    <col min="21" max="21" width="4.140625" style="448" hidden="1" customWidth="1"/>
    <col min="22" max="22" width="3.85546875" style="448" hidden="1" customWidth="1"/>
    <col min="23" max="23" width="4.140625" style="448" hidden="1" customWidth="1"/>
    <col min="24" max="24" width="3.85546875" style="448" hidden="1" customWidth="1"/>
    <col min="25" max="25" width="4.140625" style="448" hidden="1" customWidth="1"/>
    <col min="26" max="26" width="3.85546875" style="448" hidden="1" customWidth="1"/>
    <col min="27" max="27" width="4.140625" style="448" hidden="1" customWidth="1"/>
    <col min="28" max="28" width="3.85546875" style="448" hidden="1" customWidth="1"/>
    <col min="29" max="29" width="4.140625" style="448" hidden="1" customWidth="1"/>
    <col min="30" max="30" width="3.85546875" style="448" hidden="1" customWidth="1"/>
    <col min="31" max="31" width="4.140625" style="448" hidden="1" customWidth="1"/>
    <col min="32" max="32" width="3.85546875" style="448" hidden="1" customWidth="1"/>
    <col min="33" max="33" width="4.140625" style="448" hidden="1" customWidth="1"/>
    <col min="34" max="34" width="3.85546875" style="448" hidden="1" customWidth="1"/>
    <col min="35" max="35" width="4.140625" style="448" hidden="1" customWidth="1"/>
    <col min="36" max="36" width="3.85546875" style="448" hidden="1" customWidth="1"/>
    <col min="37" max="37" width="4.140625" style="448" hidden="1" customWidth="1"/>
    <col min="38" max="38" width="3.85546875" style="446" hidden="1" customWidth="1"/>
    <col min="39" max="39" width="4.140625" style="446" hidden="1" customWidth="1"/>
    <col min="40" max="40" width="3.85546875" style="446" hidden="1" customWidth="1"/>
    <col min="41" max="41" width="4.140625" style="446" hidden="1" customWidth="1"/>
    <col min="42" max="42" width="3.85546875" style="446" hidden="1" customWidth="1"/>
    <col min="43" max="43" width="4.140625" style="446" hidden="1" customWidth="1"/>
    <col min="44" max="44" width="3.85546875" style="446" hidden="1" customWidth="1"/>
    <col min="45" max="45" width="4.140625" style="446" hidden="1" customWidth="1"/>
    <col min="46" max="46" width="3.85546875" style="446" hidden="1" customWidth="1"/>
    <col min="47" max="47" width="4.140625" style="446" hidden="1" customWidth="1"/>
    <col min="48" max="48" width="3.85546875" style="446" hidden="1" customWidth="1"/>
    <col min="49" max="49" width="4.140625" style="446" hidden="1" customWidth="1"/>
    <col min="50" max="50" width="3.85546875" style="446" hidden="1" customWidth="1"/>
    <col min="51" max="51" width="4.140625" style="446" hidden="1" customWidth="1"/>
    <col min="52" max="52" width="3.85546875" style="446" hidden="1" customWidth="1"/>
    <col min="53" max="53" width="4.140625" style="446" hidden="1" customWidth="1"/>
    <col min="54" max="54" width="5.42578125" style="446" hidden="1" customWidth="1"/>
    <col min="55" max="55" width="3.7109375" style="446" customWidth="1"/>
    <col min="56" max="56" width="5" style="446" customWidth="1"/>
    <col min="57" max="59" width="5.28515625" style="446" customWidth="1"/>
    <col min="60" max="60" width="17.28515625" style="447" customWidth="1"/>
    <col min="61" max="61" width="12.85546875" style="447" customWidth="1"/>
    <col min="62" max="62" width="19.140625" style="447" customWidth="1"/>
    <col min="63" max="63" width="22.85546875" style="446" customWidth="1"/>
    <col min="64" max="64" width="7.85546875" style="446" customWidth="1"/>
    <col min="65" max="65" width="6.5703125" style="446" bestFit="1" customWidth="1"/>
    <col min="66" max="66" width="8.5703125" style="446" customWidth="1"/>
    <col min="67" max="68" width="4.85546875" style="446" customWidth="1"/>
    <col min="69" max="70" width="4.5703125" style="446" customWidth="1"/>
    <col min="71" max="71" width="4" style="446" customWidth="1"/>
    <col min="72" max="72" width="10.85546875" style="446" customWidth="1"/>
    <col min="73" max="73" width="4.140625" style="436" customWidth="1"/>
    <col min="74" max="256" width="11.42578125" style="436"/>
    <col min="257" max="257" width="12.140625" style="436" customWidth="1"/>
    <col min="258" max="258" width="14" style="436" customWidth="1"/>
    <col min="259" max="259" width="9.28515625" style="436" customWidth="1"/>
    <col min="260" max="262" width="6.140625" style="436" customWidth="1"/>
    <col min="263" max="263" width="10.85546875" style="436" customWidth="1"/>
    <col min="264" max="264" width="3" style="436" bestFit="1" customWidth="1"/>
    <col min="265" max="265" width="16.28515625" style="436" customWidth="1"/>
    <col min="266" max="266" width="7" style="436" customWidth="1"/>
    <col min="267" max="267" width="8.85546875" style="436" customWidth="1"/>
    <col min="268" max="270" width="7.7109375" style="436" customWidth="1"/>
    <col min="271" max="271" width="5.5703125" style="436" customWidth="1"/>
    <col min="272" max="272" width="3.7109375" style="436" customWidth="1"/>
    <col min="273" max="274" width="5.5703125" style="436" customWidth="1"/>
    <col min="275" max="310" width="0" style="436" hidden="1" customWidth="1"/>
    <col min="311" max="311" width="3.7109375" style="436" customWidth="1"/>
    <col min="312" max="312" width="5" style="436" customWidth="1"/>
    <col min="313" max="314" width="5.28515625" style="436" customWidth="1"/>
    <col min="315" max="315" width="7" style="436" customWidth="1"/>
    <col min="316" max="316" width="17.28515625" style="436" customWidth="1"/>
    <col min="317" max="317" width="12.85546875" style="436" customWidth="1"/>
    <col min="318" max="318" width="19.140625" style="436" customWidth="1"/>
    <col min="319" max="319" width="22.85546875" style="436" customWidth="1"/>
    <col min="320" max="320" width="7.85546875" style="436" customWidth="1"/>
    <col min="321" max="321" width="6.5703125" style="436" bestFit="1" customWidth="1"/>
    <col min="322" max="322" width="8.5703125" style="436" customWidth="1"/>
    <col min="323" max="324" width="4.85546875" style="436" customWidth="1"/>
    <col min="325" max="326" width="4.5703125" style="436" customWidth="1"/>
    <col min="327" max="327" width="4" style="436" customWidth="1"/>
    <col min="328" max="328" width="10.85546875" style="436" customWidth="1"/>
    <col min="329" max="329" width="4.140625" style="436" customWidth="1"/>
    <col min="330" max="512" width="11.42578125" style="436"/>
    <col min="513" max="513" width="12.140625" style="436" customWidth="1"/>
    <col min="514" max="514" width="14" style="436" customWidth="1"/>
    <col min="515" max="515" width="9.28515625" style="436" customWidth="1"/>
    <col min="516" max="518" width="6.140625" style="436" customWidth="1"/>
    <col min="519" max="519" width="10.85546875" style="436" customWidth="1"/>
    <col min="520" max="520" width="3" style="436" bestFit="1" customWidth="1"/>
    <col min="521" max="521" width="16.28515625" style="436" customWidth="1"/>
    <col min="522" max="522" width="7" style="436" customWidth="1"/>
    <col min="523" max="523" width="8.85546875" style="436" customWidth="1"/>
    <col min="524" max="526" width="7.7109375" style="436" customWidth="1"/>
    <col min="527" max="527" width="5.5703125" style="436" customWidth="1"/>
    <col min="528" max="528" width="3.7109375" style="436" customWidth="1"/>
    <col min="529" max="530" width="5.5703125" style="436" customWidth="1"/>
    <col min="531" max="566" width="0" style="436" hidden="1" customWidth="1"/>
    <col min="567" max="567" width="3.7109375" style="436" customWidth="1"/>
    <col min="568" max="568" width="5" style="436" customWidth="1"/>
    <col min="569" max="570" width="5.28515625" style="436" customWidth="1"/>
    <col min="571" max="571" width="7" style="436" customWidth="1"/>
    <col min="572" max="572" width="17.28515625" style="436" customWidth="1"/>
    <col min="573" max="573" width="12.85546875" style="436" customWidth="1"/>
    <col min="574" max="574" width="19.140625" style="436" customWidth="1"/>
    <col min="575" max="575" width="22.85546875" style="436" customWidth="1"/>
    <col min="576" max="576" width="7.85546875" style="436" customWidth="1"/>
    <col min="577" max="577" width="6.5703125" style="436" bestFit="1" customWidth="1"/>
    <col min="578" max="578" width="8.5703125" style="436" customWidth="1"/>
    <col min="579" max="580" width="4.85546875" style="436" customWidth="1"/>
    <col min="581" max="582" width="4.5703125" style="436" customWidth="1"/>
    <col min="583" max="583" width="4" style="436" customWidth="1"/>
    <col min="584" max="584" width="10.85546875" style="436" customWidth="1"/>
    <col min="585" max="585" width="4.140625" style="436" customWidth="1"/>
    <col min="586" max="768" width="11.42578125" style="436"/>
    <col min="769" max="769" width="12.140625" style="436" customWidth="1"/>
    <col min="770" max="770" width="14" style="436" customWidth="1"/>
    <col min="771" max="771" width="9.28515625" style="436" customWidth="1"/>
    <col min="772" max="774" width="6.140625" style="436" customWidth="1"/>
    <col min="775" max="775" width="10.85546875" style="436" customWidth="1"/>
    <col min="776" max="776" width="3" style="436" bestFit="1" customWidth="1"/>
    <col min="777" max="777" width="16.28515625" style="436" customWidth="1"/>
    <col min="778" max="778" width="7" style="436" customWidth="1"/>
    <col min="779" max="779" width="8.85546875" style="436" customWidth="1"/>
    <col min="780" max="782" width="7.7109375" style="436" customWidth="1"/>
    <col min="783" max="783" width="5.5703125" style="436" customWidth="1"/>
    <col min="784" max="784" width="3.7109375" style="436" customWidth="1"/>
    <col min="785" max="786" width="5.5703125" style="436" customWidth="1"/>
    <col min="787" max="822" width="0" style="436" hidden="1" customWidth="1"/>
    <col min="823" max="823" width="3.7109375" style="436" customWidth="1"/>
    <col min="824" max="824" width="5" style="436" customWidth="1"/>
    <col min="825" max="826" width="5.28515625" style="436" customWidth="1"/>
    <col min="827" max="827" width="7" style="436" customWidth="1"/>
    <col min="828" max="828" width="17.28515625" style="436" customWidth="1"/>
    <col min="829" max="829" width="12.85546875" style="436" customWidth="1"/>
    <col min="830" max="830" width="19.140625" style="436" customWidth="1"/>
    <col min="831" max="831" width="22.85546875" style="436" customWidth="1"/>
    <col min="832" max="832" width="7.85546875" style="436" customWidth="1"/>
    <col min="833" max="833" width="6.5703125" style="436" bestFit="1" customWidth="1"/>
    <col min="834" max="834" width="8.5703125" style="436" customWidth="1"/>
    <col min="835" max="836" width="4.85546875" style="436" customWidth="1"/>
    <col min="837" max="838" width="4.5703125" style="436" customWidth="1"/>
    <col min="839" max="839" width="4" style="436" customWidth="1"/>
    <col min="840" max="840" width="10.85546875" style="436" customWidth="1"/>
    <col min="841" max="841" width="4.140625" style="436" customWidth="1"/>
    <col min="842" max="1024" width="11.42578125" style="436"/>
    <col min="1025" max="1025" width="12.140625" style="436" customWidth="1"/>
    <col min="1026" max="1026" width="14" style="436" customWidth="1"/>
    <col min="1027" max="1027" width="9.28515625" style="436" customWidth="1"/>
    <col min="1028" max="1030" width="6.140625" style="436" customWidth="1"/>
    <col min="1031" max="1031" width="10.85546875" style="436" customWidth="1"/>
    <col min="1032" max="1032" width="3" style="436" bestFit="1" customWidth="1"/>
    <col min="1033" max="1033" width="16.28515625" style="436" customWidth="1"/>
    <col min="1034" max="1034" width="7" style="436" customWidth="1"/>
    <col min="1035" max="1035" width="8.85546875" style="436" customWidth="1"/>
    <col min="1036" max="1038" width="7.7109375" style="436" customWidth="1"/>
    <col min="1039" max="1039" width="5.5703125" style="436" customWidth="1"/>
    <col min="1040" max="1040" width="3.7109375" style="436" customWidth="1"/>
    <col min="1041" max="1042" width="5.5703125" style="436" customWidth="1"/>
    <col min="1043" max="1078" width="0" style="436" hidden="1" customWidth="1"/>
    <col min="1079" max="1079" width="3.7109375" style="436" customWidth="1"/>
    <col min="1080" max="1080" width="5" style="436" customWidth="1"/>
    <col min="1081" max="1082" width="5.28515625" style="436" customWidth="1"/>
    <col min="1083" max="1083" width="7" style="436" customWidth="1"/>
    <col min="1084" max="1084" width="17.28515625" style="436" customWidth="1"/>
    <col min="1085" max="1085" width="12.85546875" style="436" customWidth="1"/>
    <col min="1086" max="1086" width="19.140625" style="436" customWidth="1"/>
    <col min="1087" max="1087" width="22.85546875" style="436" customWidth="1"/>
    <col min="1088" max="1088" width="7.85546875" style="436" customWidth="1"/>
    <col min="1089" max="1089" width="6.5703125" style="436" bestFit="1" customWidth="1"/>
    <col min="1090" max="1090" width="8.5703125" style="436" customWidth="1"/>
    <col min="1091" max="1092" width="4.85546875" style="436" customWidth="1"/>
    <col min="1093" max="1094" width="4.5703125" style="436" customWidth="1"/>
    <col min="1095" max="1095" width="4" style="436" customWidth="1"/>
    <col min="1096" max="1096" width="10.85546875" style="436" customWidth="1"/>
    <col min="1097" max="1097" width="4.140625" style="436" customWidth="1"/>
    <col min="1098" max="1280" width="11.42578125" style="436"/>
    <col min="1281" max="1281" width="12.140625" style="436" customWidth="1"/>
    <col min="1282" max="1282" width="14" style="436" customWidth="1"/>
    <col min="1283" max="1283" width="9.28515625" style="436" customWidth="1"/>
    <col min="1284" max="1286" width="6.140625" style="436" customWidth="1"/>
    <col min="1287" max="1287" width="10.85546875" style="436" customWidth="1"/>
    <col min="1288" max="1288" width="3" style="436" bestFit="1" customWidth="1"/>
    <col min="1289" max="1289" width="16.28515625" style="436" customWidth="1"/>
    <col min="1290" max="1290" width="7" style="436" customWidth="1"/>
    <col min="1291" max="1291" width="8.85546875" style="436" customWidth="1"/>
    <col min="1292" max="1294" width="7.7109375" style="436" customWidth="1"/>
    <col min="1295" max="1295" width="5.5703125" style="436" customWidth="1"/>
    <col min="1296" max="1296" width="3.7109375" style="436" customWidth="1"/>
    <col min="1297" max="1298" width="5.5703125" style="436" customWidth="1"/>
    <col min="1299" max="1334" width="0" style="436" hidden="1" customWidth="1"/>
    <col min="1335" max="1335" width="3.7109375" style="436" customWidth="1"/>
    <col min="1336" max="1336" width="5" style="436" customWidth="1"/>
    <col min="1337" max="1338" width="5.28515625" style="436" customWidth="1"/>
    <col min="1339" max="1339" width="7" style="436" customWidth="1"/>
    <col min="1340" max="1340" width="17.28515625" style="436" customWidth="1"/>
    <col min="1341" max="1341" width="12.85546875" style="436" customWidth="1"/>
    <col min="1342" max="1342" width="19.140625" style="436" customWidth="1"/>
    <col min="1343" max="1343" width="22.85546875" style="436" customWidth="1"/>
    <col min="1344" max="1344" width="7.85546875" style="436" customWidth="1"/>
    <col min="1345" max="1345" width="6.5703125" style="436" bestFit="1" customWidth="1"/>
    <col min="1346" max="1346" width="8.5703125" style="436" customWidth="1"/>
    <col min="1347" max="1348" width="4.85546875" style="436" customWidth="1"/>
    <col min="1349" max="1350" width="4.5703125" style="436" customWidth="1"/>
    <col min="1351" max="1351" width="4" style="436" customWidth="1"/>
    <col min="1352" max="1352" width="10.85546875" style="436" customWidth="1"/>
    <col min="1353" max="1353" width="4.140625" style="436" customWidth="1"/>
    <col min="1354" max="1536" width="11.42578125" style="436"/>
    <col min="1537" max="1537" width="12.140625" style="436" customWidth="1"/>
    <col min="1538" max="1538" width="14" style="436" customWidth="1"/>
    <col min="1539" max="1539" width="9.28515625" style="436" customWidth="1"/>
    <col min="1540" max="1542" width="6.140625" style="436" customWidth="1"/>
    <col min="1543" max="1543" width="10.85546875" style="436" customWidth="1"/>
    <col min="1544" max="1544" width="3" style="436" bestFit="1" customWidth="1"/>
    <col min="1545" max="1545" width="16.28515625" style="436" customWidth="1"/>
    <col min="1546" max="1546" width="7" style="436" customWidth="1"/>
    <col min="1547" max="1547" width="8.85546875" style="436" customWidth="1"/>
    <col min="1548" max="1550" width="7.7109375" style="436" customWidth="1"/>
    <col min="1551" max="1551" width="5.5703125" style="436" customWidth="1"/>
    <col min="1552" max="1552" width="3.7109375" style="436" customWidth="1"/>
    <col min="1553" max="1554" width="5.5703125" style="436" customWidth="1"/>
    <col min="1555" max="1590" width="0" style="436" hidden="1" customWidth="1"/>
    <col min="1591" max="1591" width="3.7109375" style="436" customWidth="1"/>
    <col min="1592" max="1592" width="5" style="436" customWidth="1"/>
    <col min="1593" max="1594" width="5.28515625" style="436" customWidth="1"/>
    <col min="1595" max="1595" width="7" style="436" customWidth="1"/>
    <col min="1596" max="1596" width="17.28515625" style="436" customWidth="1"/>
    <col min="1597" max="1597" width="12.85546875" style="436" customWidth="1"/>
    <col min="1598" max="1598" width="19.140625" style="436" customWidth="1"/>
    <col min="1599" max="1599" width="22.85546875" style="436" customWidth="1"/>
    <col min="1600" max="1600" width="7.85546875" style="436" customWidth="1"/>
    <col min="1601" max="1601" width="6.5703125" style="436" bestFit="1" customWidth="1"/>
    <col min="1602" max="1602" width="8.5703125" style="436" customWidth="1"/>
    <col min="1603" max="1604" width="4.85546875" style="436" customWidth="1"/>
    <col min="1605" max="1606" width="4.5703125" style="436" customWidth="1"/>
    <col min="1607" max="1607" width="4" style="436" customWidth="1"/>
    <col min="1608" max="1608" width="10.85546875" style="436" customWidth="1"/>
    <col min="1609" max="1609" width="4.140625" style="436" customWidth="1"/>
    <col min="1610" max="1792" width="11.42578125" style="436"/>
    <col min="1793" max="1793" width="12.140625" style="436" customWidth="1"/>
    <col min="1794" max="1794" width="14" style="436" customWidth="1"/>
    <col min="1795" max="1795" width="9.28515625" style="436" customWidth="1"/>
    <col min="1796" max="1798" width="6.140625" style="436" customWidth="1"/>
    <col min="1799" max="1799" width="10.85546875" style="436" customWidth="1"/>
    <col min="1800" max="1800" width="3" style="436" bestFit="1" customWidth="1"/>
    <col min="1801" max="1801" width="16.28515625" style="436" customWidth="1"/>
    <col min="1802" max="1802" width="7" style="436" customWidth="1"/>
    <col min="1803" max="1803" width="8.85546875" style="436" customWidth="1"/>
    <col min="1804" max="1806" width="7.7109375" style="436" customWidth="1"/>
    <col min="1807" max="1807" width="5.5703125" style="436" customWidth="1"/>
    <col min="1808" max="1808" width="3.7109375" style="436" customWidth="1"/>
    <col min="1809" max="1810" width="5.5703125" style="436" customWidth="1"/>
    <col min="1811" max="1846" width="0" style="436" hidden="1" customWidth="1"/>
    <col min="1847" max="1847" width="3.7109375" style="436" customWidth="1"/>
    <col min="1848" max="1848" width="5" style="436" customWidth="1"/>
    <col min="1849" max="1850" width="5.28515625" style="436" customWidth="1"/>
    <col min="1851" max="1851" width="7" style="436" customWidth="1"/>
    <col min="1852" max="1852" width="17.28515625" style="436" customWidth="1"/>
    <col min="1853" max="1853" width="12.85546875" style="436" customWidth="1"/>
    <col min="1854" max="1854" width="19.140625" style="436" customWidth="1"/>
    <col min="1855" max="1855" width="22.85546875" style="436" customWidth="1"/>
    <col min="1856" max="1856" width="7.85546875" style="436" customWidth="1"/>
    <col min="1857" max="1857" width="6.5703125" style="436" bestFit="1" customWidth="1"/>
    <col min="1858" max="1858" width="8.5703125" style="436" customWidth="1"/>
    <col min="1859" max="1860" width="4.85546875" style="436" customWidth="1"/>
    <col min="1861" max="1862" width="4.5703125" style="436" customWidth="1"/>
    <col min="1863" max="1863" width="4" style="436" customWidth="1"/>
    <col min="1864" max="1864" width="10.85546875" style="436" customWidth="1"/>
    <col min="1865" max="1865" width="4.140625" style="436" customWidth="1"/>
    <col min="1866" max="2048" width="11.42578125" style="436"/>
    <col min="2049" max="2049" width="12.140625" style="436" customWidth="1"/>
    <col min="2050" max="2050" width="14" style="436" customWidth="1"/>
    <col min="2051" max="2051" width="9.28515625" style="436" customWidth="1"/>
    <col min="2052" max="2054" width="6.140625" style="436" customWidth="1"/>
    <col min="2055" max="2055" width="10.85546875" style="436" customWidth="1"/>
    <col min="2056" max="2056" width="3" style="436" bestFit="1" customWidth="1"/>
    <col min="2057" max="2057" width="16.28515625" style="436" customWidth="1"/>
    <col min="2058" max="2058" width="7" style="436" customWidth="1"/>
    <col min="2059" max="2059" width="8.85546875" style="436" customWidth="1"/>
    <col min="2060" max="2062" width="7.7109375" style="436" customWidth="1"/>
    <col min="2063" max="2063" width="5.5703125" style="436" customWidth="1"/>
    <col min="2064" max="2064" width="3.7109375" style="436" customWidth="1"/>
    <col min="2065" max="2066" width="5.5703125" style="436" customWidth="1"/>
    <col min="2067" max="2102" width="0" style="436" hidden="1" customWidth="1"/>
    <col min="2103" max="2103" width="3.7109375" style="436" customWidth="1"/>
    <col min="2104" max="2104" width="5" style="436" customWidth="1"/>
    <col min="2105" max="2106" width="5.28515625" style="436" customWidth="1"/>
    <col min="2107" max="2107" width="7" style="436" customWidth="1"/>
    <col min="2108" max="2108" width="17.28515625" style="436" customWidth="1"/>
    <col min="2109" max="2109" width="12.85546875" style="436" customWidth="1"/>
    <col min="2110" max="2110" width="19.140625" style="436" customWidth="1"/>
    <col min="2111" max="2111" width="22.85546875" style="436" customWidth="1"/>
    <col min="2112" max="2112" width="7.85546875" style="436" customWidth="1"/>
    <col min="2113" max="2113" width="6.5703125" style="436" bestFit="1" customWidth="1"/>
    <col min="2114" max="2114" width="8.5703125" style="436" customWidth="1"/>
    <col min="2115" max="2116" width="4.85546875" style="436" customWidth="1"/>
    <col min="2117" max="2118" width="4.5703125" style="436" customWidth="1"/>
    <col min="2119" max="2119" width="4" style="436" customWidth="1"/>
    <col min="2120" max="2120" width="10.85546875" style="436" customWidth="1"/>
    <col min="2121" max="2121" width="4.140625" style="436" customWidth="1"/>
    <col min="2122" max="2304" width="11.42578125" style="436"/>
    <col min="2305" max="2305" width="12.140625" style="436" customWidth="1"/>
    <col min="2306" max="2306" width="14" style="436" customWidth="1"/>
    <col min="2307" max="2307" width="9.28515625" style="436" customWidth="1"/>
    <col min="2308" max="2310" width="6.140625" style="436" customWidth="1"/>
    <col min="2311" max="2311" width="10.85546875" style="436" customWidth="1"/>
    <col min="2312" max="2312" width="3" style="436" bestFit="1" customWidth="1"/>
    <col min="2313" max="2313" width="16.28515625" style="436" customWidth="1"/>
    <col min="2314" max="2314" width="7" style="436" customWidth="1"/>
    <col min="2315" max="2315" width="8.85546875" style="436" customWidth="1"/>
    <col min="2316" max="2318" width="7.7109375" style="436" customWidth="1"/>
    <col min="2319" max="2319" width="5.5703125" style="436" customWidth="1"/>
    <col min="2320" max="2320" width="3.7109375" style="436" customWidth="1"/>
    <col min="2321" max="2322" width="5.5703125" style="436" customWidth="1"/>
    <col min="2323" max="2358" width="0" style="436" hidden="1" customWidth="1"/>
    <col min="2359" max="2359" width="3.7109375" style="436" customWidth="1"/>
    <col min="2360" max="2360" width="5" style="436" customWidth="1"/>
    <col min="2361" max="2362" width="5.28515625" style="436" customWidth="1"/>
    <col min="2363" max="2363" width="7" style="436" customWidth="1"/>
    <col min="2364" max="2364" width="17.28515625" style="436" customWidth="1"/>
    <col min="2365" max="2365" width="12.85546875" style="436" customWidth="1"/>
    <col min="2366" max="2366" width="19.140625" style="436" customWidth="1"/>
    <col min="2367" max="2367" width="22.85546875" style="436" customWidth="1"/>
    <col min="2368" max="2368" width="7.85546875" style="436" customWidth="1"/>
    <col min="2369" max="2369" width="6.5703125" style="436" bestFit="1" customWidth="1"/>
    <col min="2370" max="2370" width="8.5703125" style="436" customWidth="1"/>
    <col min="2371" max="2372" width="4.85546875" style="436" customWidth="1"/>
    <col min="2373" max="2374" width="4.5703125" style="436" customWidth="1"/>
    <col min="2375" max="2375" width="4" style="436" customWidth="1"/>
    <col min="2376" max="2376" width="10.85546875" style="436" customWidth="1"/>
    <col min="2377" max="2377" width="4.140625" style="436" customWidth="1"/>
    <col min="2378" max="2560" width="11.42578125" style="436"/>
    <col min="2561" max="2561" width="12.140625" style="436" customWidth="1"/>
    <col min="2562" max="2562" width="14" style="436" customWidth="1"/>
    <col min="2563" max="2563" width="9.28515625" style="436" customWidth="1"/>
    <col min="2564" max="2566" width="6.140625" style="436" customWidth="1"/>
    <col min="2567" max="2567" width="10.85546875" style="436" customWidth="1"/>
    <col min="2568" max="2568" width="3" style="436" bestFit="1" customWidth="1"/>
    <col min="2569" max="2569" width="16.28515625" style="436" customWidth="1"/>
    <col min="2570" max="2570" width="7" style="436" customWidth="1"/>
    <col min="2571" max="2571" width="8.85546875" style="436" customWidth="1"/>
    <col min="2572" max="2574" width="7.7109375" style="436" customWidth="1"/>
    <col min="2575" max="2575" width="5.5703125" style="436" customWidth="1"/>
    <col min="2576" max="2576" width="3.7109375" style="436" customWidth="1"/>
    <col min="2577" max="2578" width="5.5703125" style="436" customWidth="1"/>
    <col min="2579" max="2614" width="0" style="436" hidden="1" customWidth="1"/>
    <col min="2615" max="2615" width="3.7109375" style="436" customWidth="1"/>
    <col min="2616" max="2616" width="5" style="436" customWidth="1"/>
    <col min="2617" max="2618" width="5.28515625" style="436" customWidth="1"/>
    <col min="2619" max="2619" width="7" style="436" customWidth="1"/>
    <col min="2620" max="2620" width="17.28515625" style="436" customWidth="1"/>
    <col min="2621" max="2621" width="12.85546875" style="436" customWidth="1"/>
    <col min="2622" max="2622" width="19.140625" style="436" customWidth="1"/>
    <col min="2623" max="2623" width="22.85546875" style="436" customWidth="1"/>
    <col min="2624" max="2624" width="7.85546875" style="436" customWidth="1"/>
    <col min="2625" max="2625" width="6.5703125" style="436" bestFit="1" customWidth="1"/>
    <col min="2626" max="2626" width="8.5703125" style="436" customWidth="1"/>
    <col min="2627" max="2628" width="4.85546875" style="436" customWidth="1"/>
    <col min="2629" max="2630" width="4.5703125" style="436" customWidth="1"/>
    <col min="2631" max="2631" width="4" style="436" customWidth="1"/>
    <col min="2632" max="2632" width="10.85546875" style="436" customWidth="1"/>
    <col min="2633" max="2633" width="4.140625" style="436" customWidth="1"/>
    <col min="2634" max="2816" width="11.42578125" style="436"/>
    <col min="2817" max="2817" width="12.140625" style="436" customWidth="1"/>
    <col min="2818" max="2818" width="14" style="436" customWidth="1"/>
    <col min="2819" max="2819" width="9.28515625" style="436" customWidth="1"/>
    <col min="2820" max="2822" width="6.140625" style="436" customWidth="1"/>
    <col min="2823" max="2823" width="10.85546875" style="436" customWidth="1"/>
    <col min="2824" max="2824" width="3" style="436" bestFit="1" customWidth="1"/>
    <col min="2825" max="2825" width="16.28515625" style="436" customWidth="1"/>
    <col min="2826" max="2826" width="7" style="436" customWidth="1"/>
    <col min="2827" max="2827" width="8.85546875" style="436" customWidth="1"/>
    <col min="2828" max="2830" width="7.7109375" style="436" customWidth="1"/>
    <col min="2831" max="2831" width="5.5703125" style="436" customWidth="1"/>
    <col min="2832" max="2832" width="3.7109375" style="436" customWidth="1"/>
    <col min="2833" max="2834" width="5.5703125" style="436" customWidth="1"/>
    <col min="2835" max="2870" width="0" style="436" hidden="1" customWidth="1"/>
    <col min="2871" max="2871" width="3.7109375" style="436" customWidth="1"/>
    <col min="2872" max="2872" width="5" style="436" customWidth="1"/>
    <col min="2873" max="2874" width="5.28515625" style="436" customWidth="1"/>
    <col min="2875" max="2875" width="7" style="436" customWidth="1"/>
    <col min="2876" max="2876" width="17.28515625" style="436" customWidth="1"/>
    <col min="2877" max="2877" width="12.85546875" style="436" customWidth="1"/>
    <col min="2878" max="2878" width="19.140625" style="436" customWidth="1"/>
    <col min="2879" max="2879" width="22.85546875" style="436" customWidth="1"/>
    <col min="2880" max="2880" width="7.85546875" style="436" customWidth="1"/>
    <col min="2881" max="2881" width="6.5703125" style="436" bestFit="1" customWidth="1"/>
    <col min="2882" max="2882" width="8.5703125" style="436" customWidth="1"/>
    <col min="2883" max="2884" width="4.85546875" style="436" customWidth="1"/>
    <col min="2885" max="2886" width="4.5703125" style="436" customWidth="1"/>
    <col min="2887" max="2887" width="4" style="436" customWidth="1"/>
    <col min="2888" max="2888" width="10.85546875" style="436" customWidth="1"/>
    <col min="2889" max="2889" width="4.140625" style="436" customWidth="1"/>
    <col min="2890" max="3072" width="11.42578125" style="436"/>
    <col min="3073" max="3073" width="12.140625" style="436" customWidth="1"/>
    <col min="3074" max="3074" width="14" style="436" customWidth="1"/>
    <col min="3075" max="3075" width="9.28515625" style="436" customWidth="1"/>
    <col min="3076" max="3078" width="6.140625" style="436" customWidth="1"/>
    <col min="3079" max="3079" width="10.85546875" style="436" customWidth="1"/>
    <col min="3080" max="3080" width="3" style="436" bestFit="1" customWidth="1"/>
    <col min="3081" max="3081" width="16.28515625" style="436" customWidth="1"/>
    <col min="3082" max="3082" width="7" style="436" customWidth="1"/>
    <col min="3083" max="3083" width="8.85546875" style="436" customWidth="1"/>
    <col min="3084" max="3086" width="7.7109375" style="436" customWidth="1"/>
    <col min="3087" max="3087" width="5.5703125" style="436" customWidth="1"/>
    <col min="3088" max="3088" width="3.7109375" style="436" customWidth="1"/>
    <col min="3089" max="3090" width="5.5703125" style="436" customWidth="1"/>
    <col min="3091" max="3126" width="0" style="436" hidden="1" customWidth="1"/>
    <col min="3127" max="3127" width="3.7109375" style="436" customWidth="1"/>
    <col min="3128" max="3128" width="5" style="436" customWidth="1"/>
    <col min="3129" max="3130" width="5.28515625" style="436" customWidth="1"/>
    <col min="3131" max="3131" width="7" style="436" customWidth="1"/>
    <col min="3132" max="3132" width="17.28515625" style="436" customWidth="1"/>
    <col min="3133" max="3133" width="12.85546875" style="436" customWidth="1"/>
    <col min="3134" max="3134" width="19.140625" style="436" customWidth="1"/>
    <col min="3135" max="3135" width="22.85546875" style="436" customWidth="1"/>
    <col min="3136" max="3136" width="7.85546875" style="436" customWidth="1"/>
    <col min="3137" max="3137" width="6.5703125" style="436" bestFit="1" customWidth="1"/>
    <col min="3138" max="3138" width="8.5703125" style="436" customWidth="1"/>
    <col min="3139" max="3140" width="4.85546875" style="436" customWidth="1"/>
    <col min="3141" max="3142" width="4.5703125" style="436" customWidth="1"/>
    <col min="3143" max="3143" width="4" style="436" customWidth="1"/>
    <col min="3144" max="3144" width="10.85546875" style="436" customWidth="1"/>
    <col min="3145" max="3145" width="4.140625" style="436" customWidth="1"/>
    <col min="3146" max="3328" width="11.42578125" style="436"/>
    <col min="3329" max="3329" width="12.140625" style="436" customWidth="1"/>
    <col min="3330" max="3330" width="14" style="436" customWidth="1"/>
    <col min="3331" max="3331" width="9.28515625" style="436" customWidth="1"/>
    <col min="3332" max="3334" width="6.140625" style="436" customWidth="1"/>
    <col min="3335" max="3335" width="10.85546875" style="436" customWidth="1"/>
    <col min="3336" max="3336" width="3" style="436" bestFit="1" customWidth="1"/>
    <col min="3337" max="3337" width="16.28515625" style="436" customWidth="1"/>
    <col min="3338" max="3338" width="7" style="436" customWidth="1"/>
    <col min="3339" max="3339" width="8.85546875" style="436" customWidth="1"/>
    <col min="3340" max="3342" width="7.7109375" style="436" customWidth="1"/>
    <col min="3343" max="3343" width="5.5703125" style="436" customWidth="1"/>
    <col min="3344" max="3344" width="3.7109375" style="436" customWidth="1"/>
    <col min="3345" max="3346" width="5.5703125" style="436" customWidth="1"/>
    <col min="3347" max="3382" width="0" style="436" hidden="1" customWidth="1"/>
    <col min="3383" max="3383" width="3.7109375" style="436" customWidth="1"/>
    <col min="3384" max="3384" width="5" style="436" customWidth="1"/>
    <col min="3385" max="3386" width="5.28515625" style="436" customWidth="1"/>
    <col min="3387" max="3387" width="7" style="436" customWidth="1"/>
    <col min="3388" max="3388" width="17.28515625" style="436" customWidth="1"/>
    <col min="3389" max="3389" width="12.85546875" style="436" customWidth="1"/>
    <col min="3390" max="3390" width="19.140625" style="436" customWidth="1"/>
    <col min="3391" max="3391" width="22.85546875" style="436" customWidth="1"/>
    <col min="3392" max="3392" width="7.85546875" style="436" customWidth="1"/>
    <col min="3393" max="3393" width="6.5703125" style="436" bestFit="1" customWidth="1"/>
    <col min="3394" max="3394" width="8.5703125" style="436" customWidth="1"/>
    <col min="3395" max="3396" width="4.85546875" style="436" customWidth="1"/>
    <col min="3397" max="3398" width="4.5703125" style="436" customWidth="1"/>
    <col min="3399" max="3399" width="4" style="436" customWidth="1"/>
    <col min="3400" max="3400" width="10.85546875" style="436" customWidth="1"/>
    <col min="3401" max="3401" width="4.140625" style="436" customWidth="1"/>
    <col min="3402" max="3584" width="11.42578125" style="436"/>
    <col min="3585" max="3585" width="12.140625" style="436" customWidth="1"/>
    <col min="3586" max="3586" width="14" style="436" customWidth="1"/>
    <col min="3587" max="3587" width="9.28515625" style="436" customWidth="1"/>
    <col min="3588" max="3590" width="6.140625" style="436" customWidth="1"/>
    <col min="3591" max="3591" width="10.85546875" style="436" customWidth="1"/>
    <col min="3592" max="3592" width="3" style="436" bestFit="1" customWidth="1"/>
    <col min="3593" max="3593" width="16.28515625" style="436" customWidth="1"/>
    <col min="3594" max="3594" width="7" style="436" customWidth="1"/>
    <col min="3595" max="3595" width="8.85546875" style="436" customWidth="1"/>
    <col min="3596" max="3598" width="7.7109375" style="436" customWidth="1"/>
    <col min="3599" max="3599" width="5.5703125" style="436" customWidth="1"/>
    <col min="3600" max="3600" width="3.7109375" style="436" customWidth="1"/>
    <col min="3601" max="3602" width="5.5703125" style="436" customWidth="1"/>
    <col min="3603" max="3638" width="0" style="436" hidden="1" customWidth="1"/>
    <col min="3639" max="3639" width="3.7109375" style="436" customWidth="1"/>
    <col min="3640" max="3640" width="5" style="436" customWidth="1"/>
    <col min="3641" max="3642" width="5.28515625" style="436" customWidth="1"/>
    <col min="3643" max="3643" width="7" style="436" customWidth="1"/>
    <col min="3644" max="3644" width="17.28515625" style="436" customWidth="1"/>
    <col min="3645" max="3645" width="12.85546875" style="436" customWidth="1"/>
    <col min="3646" max="3646" width="19.140625" style="436" customWidth="1"/>
    <col min="3647" max="3647" width="22.85546875" style="436" customWidth="1"/>
    <col min="3648" max="3648" width="7.85546875" style="436" customWidth="1"/>
    <col min="3649" max="3649" width="6.5703125" style="436" bestFit="1" customWidth="1"/>
    <col min="3650" max="3650" width="8.5703125" style="436" customWidth="1"/>
    <col min="3651" max="3652" width="4.85546875" style="436" customWidth="1"/>
    <col min="3653" max="3654" width="4.5703125" style="436" customWidth="1"/>
    <col min="3655" max="3655" width="4" style="436" customWidth="1"/>
    <col min="3656" max="3656" width="10.85546875" style="436" customWidth="1"/>
    <col min="3657" max="3657" width="4.140625" style="436" customWidth="1"/>
    <col min="3658" max="3840" width="11.42578125" style="436"/>
    <col min="3841" max="3841" width="12.140625" style="436" customWidth="1"/>
    <col min="3842" max="3842" width="14" style="436" customWidth="1"/>
    <col min="3843" max="3843" width="9.28515625" style="436" customWidth="1"/>
    <col min="3844" max="3846" width="6.140625" style="436" customWidth="1"/>
    <col min="3847" max="3847" width="10.85546875" style="436" customWidth="1"/>
    <col min="3848" max="3848" width="3" style="436" bestFit="1" customWidth="1"/>
    <col min="3849" max="3849" width="16.28515625" style="436" customWidth="1"/>
    <col min="3850" max="3850" width="7" style="436" customWidth="1"/>
    <col min="3851" max="3851" width="8.85546875" style="436" customWidth="1"/>
    <col min="3852" max="3854" width="7.7109375" style="436" customWidth="1"/>
    <col min="3855" max="3855" width="5.5703125" style="436" customWidth="1"/>
    <col min="3856" max="3856" width="3.7109375" style="436" customWidth="1"/>
    <col min="3857" max="3858" width="5.5703125" style="436" customWidth="1"/>
    <col min="3859" max="3894" width="0" style="436" hidden="1" customWidth="1"/>
    <col min="3895" max="3895" width="3.7109375" style="436" customWidth="1"/>
    <col min="3896" max="3896" width="5" style="436" customWidth="1"/>
    <col min="3897" max="3898" width="5.28515625" style="436" customWidth="1"/>
    <col min="3899" max="3899" width="7" style="436" customWidth="1"/>
    <col min="3900" max="3900" width="17.28515625" style="436" customWidth="1"/>
    <col min="3901" max="3901" width="12.85546875" style="436" customWidth="1"/>
    <col min="3902" max="3902" width="19.140625" style="436" customWidth="1"/>
    <col min="3903" max="3903" width="22.85546875" style="436" customWidth="1"/>
    <col min="3904" max="3904" width="7.85546875" style="436" customWidth="1"/>
    <col min="3905" max="3905" width="6.5703125" style="436" bestFit="1" customWidth="1"/>
    <col min="3906" max="3906" width="8.5703125" style="436" customWidth="1"/>
    <col min="3907" max="3908" width="4.85546875" style="436" customWidth="1"/>
    <col min="3909" max="3910" width="4.5703125" style="436" customWidth="1"/>
    <col min="3911" max="3911" width="4" style="436" customWidth="1"/>
    <col min="3912" max="3912" width="10.85546875" style="436" customWidth="1"/>
    <col min="3913" max="3913" width="4.140625" style="436" customWidth="1"/>
    <col min="3914" max="4096" width="11.42578125" style="436"/>
    <col min="4097" max="4097" width="12.140625" style="436" customWidth="1"/>
    <col min="4098" max="4098" width="14" style="436" customWidth="1"/>
    <col min="4099" max="4099" width="9.28515625" style="436" customWidth="1"/>
    <col min="4100" max="4102" width="6.140625" style="436" customWidth="1"/>
    <col min="4103" max="4103" width="10.85546875" style="436" customWidth="1"/>
    <col min="4104" max="4104" width="3" style="436" bestFit="1" customWidth="1"/>
    <col min="4105" max="4105" width="16.28515625" style="436" customWidth="1"/>
    <col min="4106" max="4106" width="7" style="436" customWidth="1"/>
    <col min="4107" max="4107" width="8.85546875" style="436" customWidth="1"/>
    <col min="4108" max="4110" width="7.7109375" style="436" customWidth="1"/>
    <col min="4111" max="4111" width="5.5703125" style="436" customWidth="1"/>
    <col min="4112" max="4112" width="3.7109375" style="436" customWidth="1"/>
    <col min="4113" max="4114" width="5.5703125" style="436" customWidth="1"/>
    <col min="4115" max="4150" width="0" style="436" hidden="1" customWidth="1"/>
    <col min="4151" max="4151" width="3.7109375" style="436" customWidth="1"/>
    <col min="4152" max="4152" width="5" style="436" customWidth="1"/>
    <col min="4153" max="4154" width="5.28515625" style="436" customWidth="1"/>
    <col min="4155" max="4155" width="7" style="436" customWidth="1"/>
    <col min="4156" max="4156" width="17.28515625" style="436" customWidth="1"/>
    <col min="4157" max="4157" width="12.85546875" style="436" customWidth="1"/>
    <col min="4158" max="4158" width="19.140625" style="436" customWidth="1"/>
    <col min="4159" max="4159" width="22.85546875" style="436" customWidth="1"/>
    <col min="4160" max="4160" width="7.85546875" style="436" customWidth="1"/>
    <col min="4161" max="4161" width="6.5703125" style="436" bestFit="1" customWidth="1"/>
    <col min="4162" max="4162" width="8.5703125" style="436" customWidth="1"/>
    <col min="4163" max="4164" width="4.85546875" style="436" customWidth="1"/>
    <col min="4165" max="4166" width="4.5703125" style="436" customWidth="1"/>
    <col min="4167" max="4167" width="4" style="436" customWidth="1"/>
    <col min="4168" max="4168" width="10.85546875" style="436" customWidth="1"/>
    <col min="4169" max="4169" width="4.140625" style="436" customWidth="1"/>
    <col min="4170" max="4352" width="11.42578125" style="436"/>
    <col min="4353" max="4353" width="12.140625" style="436" customWidth="1"/>
    <col min="4354" max="4354" width="14" style="436" customWidth="1"/>
    <col min="4355" max="4355" width="9.28515625" style="436" customWidth="1"/>
    <col min="4356" max="4358" width="6.140625" style="436" customWidth="1"/>
    <col min="4359" max="4359" width="10.85546875" style="436" customWidth="1"/>
    <col min="4360" max="4360" width="3" style="436" bestFit="1" customWidth="1"/>
    <col min="4361" max="4361" width="16.28515625" style="436" customWidth="1"/>
    <col min="4362" max="4362" width="7" style="436" customWidth="1"/>
    <col min="4363" max="4363" width="8.85546875" style="436" customWidth="1"/>
    <col min="4364" max="4366" width="7.7109375" style="436" customWidth="1"/>
    <col min="4367" max="4367" width="5.5703125" style="436" customWidth="1"/>
    <col min="4368" max="4368" width="3.7109375" style="436" customWidth="1"/>
    <col min="4369" max="4370" width="5.5703125" style="436" customWidth="1"/>
    <col min="4371" max="4406" width="0" style="436" hidden="1" customWidth="1"/>
    <col min="4407" max="4407" width="3.7109375" style="436" customWidth="1"/>
    <col min="4408" max="4408" width="5" style="436" customWidth="1"/>
    <col min="4409" max="4410" width="5.28515625" style="436" customWidth="1"/>
    <col min="4411" max="4411" width="7" style="436" customWidth="1"/>
    <col min="4412" max="4412" width="17.28515625" style="436" customWidth="1"/>
    <col min="4413" max="4413" width="12.85546875" style="436" customWidth="1"/>
    <col min="4414" max="4414" width="19.140625" style="436" customWidth="1"/>
    <col min="4415" max="4415" width="22.85546875" style="436" customWidth="1"/>
    <col min="4416" max="4416" width="7.85546875" style="436" customWidth="1"/>
    <col min="4417" max="4417" width="6.5703125" style="436" bestFit="1" customWidth="1"/>
    <col min="4418" max="4418" width="8.5703125" style="436" customWidth="1"/>
    <col min="4419" max="4420" width="4.85546875" style="436" customWidth="1"/>
    <col min="4421" max="4422" width="4.5703125" style="436" customWidth="1"/>
    <col min="4423" max="4423" width="4" style="436" customWidth="1"/>
    <col min="4424" max="4424" width="10.85546875" style="436" customWidth="1"/>
    <col min="4425" max="4425" width="4.140625" style="436" customWidth="1"/>
    <col min="4426" max="4608" width="11.42578125" style="436"/>
    <col min="4609" max="4609" width="12.140625" style="436" customWidth="1"/>
    <col min="4610" max="4610" width="14" style="436" customWidth="1"/>
    <col min="4611" max="4611" width="9.28515625" style="436" customWidth="1"/>
    <col min="4612" max="4614" width="6.140625" style="436" customWidth="1"/>
    <col min="4615" max="4615" width="10.85546875" style="436" customWidth="1"/>
    <col min="4616" max="4616" width="3" style="436" bestFit="1" customWidth="1"/>
    <col min="4617" max="4617" width="16.28515625" style="436" customWidth="1"/>
    <col min="4618" max="4618" width="7" style="436" customWidth="1"/>
    <col min="4619" max="4619" width="8.85546875" style="436" customWidth="1"/>
    <col min="4620" max="4622" width="7.7109375" style="436" customWidth="1"/>
    <col min="4623" max="4623" width="5.5703125" style="436" customWidth="1"/>
    <col min="4624" max="4624" width="3.7109375" style="436" customWidth="1"/>
    <col min="4625" max="4626" width="5.5703125" style="436" customWidth="1"/>
    <col min="4627" max="4662" width="0" style="436" hidden="1" customWidth="1"/>
    <col min="4663" max="4663" width="3.7109375" style="436" customWidth="1"/>
    <col min="4664" max="4664" width="5" style="436" customWidth="1"/>
    <col min="4665" max="4666" width="5.28515625" style="436" customWidth="1"/>
    <col min="4667" max="4667" width="7" style="436" customWidth="1"/>
    <col min="4668" max="4668" width="17.28515625" style="436" customWidth="1"/>
    <col min="4669" max="4669" width="12.85546875" style="436" customWidth="1"/>
    <col min="4670" max="4670" width="19.140625" style="436" customWidth="1"/>
    <col min="4671" max="4671" width="22.85546875" style="436" customWidth="1"/>
    <col min="4672" max="4672" width="7.85546875" style="436" customWidth="1"/>
    <col min="4673" max="4673" width="6.5703125" style="436" bestFit="1" customWidth="1"/>
    <col min="4674" max="4674" width="8.5703125" style="436" customWidth="1"/>
    <col min="4675" max="4676" width="4.85546875" style="436" customWidth="1"/>
    <col min="4677" max="4678" width="4.5703125" style="436" customWidth="1"/>
    <col min="4679" max="4679" width="4" style="436" customWidth="1"/>
    <col min="4680" max="4680" width="10.85546875" style="436" customWidth="1"/>
    <col min="4681" max="4681" width="4.140625" style="436" customWidth="1"/>
    <col min="4682" max="4864" width="11.42578125" style="436"/>
    <col min="4865" max="4865" width="12.140625" style="436" customWidth="1"/>
    <col min="4866" max="4866" width="14" style="436" customWidth="1"/>
    <col min="4867" max="4867" width="9.28515625" style="436" customWidth="1"/>
    <col min="4868" max="4870" width="6.140625" style="436" customWidth="1"/>
    <col min="4871" max="4871" width="10.85546875" style="436" customWidth="1"/>
    <col min="4872" max="4872" width="3" style="436" bestFit="1" customWidth="1"/>
    <col min="4873" max="4873" width="16.28515625" style="436" customWidth="1"/>
    <col min="4874" max="4874" width="7" style="436" customWidth="1"/>
    <col min="4875" max="4875" width="8.85546875" style="436" customWidth="1"/>
    <col min="4876" max="4878" width="7.7109375" style="436" customWidth="1"/>
    <col min="4879" max="4879" width="5.5703125" style="436" customWidth="1"/>
    <col min="4880" max="4880" width="3.7109375" style="436" customWidth="1"/>
    <col min="4881" max="4882" width="5.5703125" style="436" customWidth="1"/>
    <col min="4883" max="4918" width="0" style="436" hidden="1" customWidth="1"/>
    <col min="4919" max="4919" width="3.7109375" style="436" customWidth="1"/>
    <col min="4920" max="4920" width="5" style="436" customWidth="1"/>
    <col min="4921" max="4922" width="5.28515625" style="436" customWidth="1"/>
    <col min="4923" max="4923" width="7" style="436" customWidth="1"/>
    <col min="4924" max="4924" width="17.28515625" style="436" customWidth="1"/>
    <col min="4925" max="4925" width="12.85546875" style="436" customWidth="1"/>
    <col min="4926" max="4926" width="19.140625" style="436" customWidth="1"/>
    <col min="4927" max="4927" width="22.85546875" style="436" customWidth="1"/>
    <col min="4928" max="4928" width="7.85546875" style="436" customWidth="1"/>
    <col min="4929" max="4929" width="6.5703125" style="436" bestFit="1" customWidth="1"/>
    <col min="4930" max="4930" width="8.5703125" style="436" customWidth="1"/>
    <col min="4931" max="4932" width="4.85546875" style="436" customWidth="1"/>
    <col min="4933" max="4934" width="4.5703125" style="436" customWidth="1"/>
    <col min="4935" max="4935" width="4" style="436" customWidth="1"/>
    <col min="4936" max="4936" width="10.85546875" style="436" customWidth="1"/>
    <col min="4937" max="4937" width="4.140625" style="436" customWidth="1"/>
    <col min="4938" max="5120" width="11.42578125" style="436"/>
    <col min="5121" max="5121" width="12.140625" style="436" customWidth="1"/>
    <col min="5122" max="5122" width="14" style="436" customWidth="1"/>
    <col min="5123" max="5123" width="9.28515625" style="436" customWidth="1"/>
    <col min="5124" max="5126" width="6.140625" style="436" customWidth="1"/>
    <col min="5127" max="5127" width="10.85546875" style="436" customWidth="1"/>
    <col min="5128" max="5128" width="3" style="436" bestFit="1" customWidth="1"/>
    <col min="5129" max="5129" width="16.28515625" style="436" customWidth="1"/>
    <col min="5130" max="5130" width="7" style="436" customWidth="1"/>
    <col min="5131" max="5131" width="8.85546875" style="436" customWidth="1"/>
    <col min="5132" max="5134" width="7.7109375" style="436" customWidth="1"/>
    <col min="5135" max="5135" width="5.5703125" style="436" customWidth="1"/>
    <col min="5136" max="5136" width="3.7109375" style="436" customWidth="1"/>
    <col min="5137" max="5138" width="5.5703125" style="436" customWidth="1"/>
    <col min="5139" max="5174" width="0" style="436" hidden="1" customWidth="1"/>
    <col min="5175" max="5175" width="3.7109375" style="436" customWidth="1"/>
    <col min="5176" max="5176" width="5" style="436" customWidth="1"/>
    <col min="5177" max="5178" width="5.28515625" style="436" customWidth="1"/>
    <col min="5179" max="5179" width="7" style="436" customWidth="1"/>
    <col min="5180" max="5180" width="17.28515625" style="436" customWidth="1"/>
    <col min="5181" max="5181" width="12.85546875" style="436" customWidth="1"/>
    <col min="5182" max="5182" width="19.140625" style="436" customWidth="1"/>
    <col min="5183" max="5183" width="22.85546875" style="436" customWidth="1"/>
    <col min="5184" max="5184" width="7.85546875" style="436" customWidth="1"/>
    <col min="5185" max="5185" width="6.5703125" style="436" bestFit="1" customWidth="1"/>
    <col min="5186" max="5186" width="8.5703125" style="436" customWidth="1"/>
    <col min="5187" max="5188" width="4.85546875" style="436" customWidth="1"/>
    <col min="5189" max="5190" width="4.5703125" style="436" customWidth="1"/>
    <col min="5191" max="5191" width="4" style="436" customWidth="1"/>
    <col min="5192" max="5192" width="10.85546875" style="436" customWidth="1"/>
    <col min="5193" max="5193" width="4.140625" style="436" customWidth="1"/>
    <col min="5194" max="5376" width="11.42578125" style="436"/>
    <col min="5377" max="5377" width="12.140625" style="436" customWidth="1"/>
    <col min="5378" max="5378" width="14" style="436" customWidth="1"/>
    <col min="5379" max="5379" width="9.28515625" style="436" customWidth="1"/>
    <col min="5380" max="5382" width="6.140625" style="436" customWidth="1"/>
    <col min="5383" max="5383" width="10.85546875" style="436" customWidth="1"/>
    <col min="5384" max="5384" width="3" style="436" bestFit="1" customWidth="1"/>
    <col min="5385" max="5385" width="16.28515625" style="436" customWidth="1"/>
    <col min="5386" max="5386" width="7" style="436" customWidth="1"/>
    <col min="5387" max="5387" width="8.85546875" style="436" customWidth="1"/>
    <col min="5388" max="5390" width="7.7109375" style="436" customWidth="1"/>
    <col min="5391" max="5391" width="5.5703125" style="436" customWidth="1"/>
    <col min="5392" max="5392" width="3.7109375" style="436" customWidth="1"/>
    <col min="5393" max="5394" width="5.5703125" style="436" customWidth="1"/>
    <col min="5395" max="5430" width="0" style="436" hidden="1" customWidth="1"/>
    <col min="5431" max="5431" width="3.7109375" style="436" customWidth="1"/>
    <col min="5432" max="5432" width="5" style="436" customWidth="1"/>
    <col min="5433" max="5434" width="5.28515625" style="436" customWidth="1"/>
    <col min="5435" max="5435" width="7" style="436" customWidth="1"/>
    <col min="5436" max="5436" width="17.28515625" style="436" customWidth="1"/>
    <col min="5437" max="5437" width="12.85546875" style="436" customWidth="1"/>
    <col min="5438" max="5438" width="19.140625" style="436" customWidth="1"/>
    <col min="5439" max="5439" width="22.85546875" style="436" customWidth="1"/>
    <col min="5440" max="5440" width="7.85546875" style="436" customWidth="1"/>
    <col min="5441" max="5441" width="6.5703125" style="436" bestFit="1" customWidth="1"/>
    <col min="5442" max="5442" width="8.5703125" style="436" customWidth="1"/>
    <col min="5443" max="5444" width="4.85546875" style="436" customWidth="1"/>
    <col min="5445" max="5446" width="4.5703125" style="436" customWidth="1"/>
    <col min="5447" max="5447" width="4" style="436" customWidth="1"/>
    <col min="5448" max="5448" width="10.85546875" style="436" customWidth="1"/>
    <col min="5449" max="5449" width="4.140625" style="436" customWidth="1"/>
    <col min="5450" max="5632" width="11.42578125" style="436"/>
    <col min="5633" max="5633" width="12.140625" style="436" customWidth="1"/>
    <col min="5634" max="5634" width="14" style="436" customWidth="1"/>
    <col min="5635" max="5635" width="9.28515625" style="436" customWidth="1"/>
    <col min="5636" max="5638" width="6.140625" style="436" customWidth="1"/>
    <col min="5639" max="5639" width="10.85546875" style="436" customWidth="1"/>
    <col min="5640" max="5640" width="3" style="436" bestFit="1" customWidth="1"/>
    <col min="5641" max="5641" width="16.28515625" style="436" customWidth="1"/>
    <col min="5642" max="5642" width="7" style="436" customWidth="1"/>
    <col min="5643" max="5643" width="8.85546875" style="436" customWidth="1"/>
    <col min="5644" max="5646" width="7.7109375" style="436" customWidth="1"/>
    <col min="5647" max="5647" width="5.5703125" style="436" customWidth="1"/>
    <col min="5648" max="5648" width="3.7109375" style="436" customWidth="1"/>
    <col min="5649" max="5650" width="5.5703125" style="436" customWidth="1"/>
    <col min="5651" max="5686" width="0" style="436" hidden="1" customWidth="1"/>
    <col min="5687" max="5687" width="3.7109375" style="436" customWidth="1"/>
    <col min="5688" max="5688" width="5" style="436" customWidth="1"/>
    <col min="5689" max="5690" width="5.28515625" style="436" customWidth="1"/>
    <col min="5691" max="5691" width="7" style="436" customWidth="1"/>
    <col min="5692" max="5692" width="17.28515625" style="436" customWidth="1"/>
    <col min="5693" max="5693" width="12.85546875" style="436" customWidth="1"/>
    <col min="5694" max="5694" width="19.140625" style="436" customWidth="1"/>
    <col min="5695" max="5695" width="22.85546875" style="436" customWidth="1"/>
    <col min="5696" max="5696" width="7.85546875" style="436" customWidth="1"/>
    <col min="5697" max="5697" width="6.5703125" style="436" bestFit="1" customWidth="1"/>
    <col min="5698" max="5698" width="8.5703125" style="436" customWidth="1"/>
    <col min="5699" max="5700" width="4.85546875" style="436" customWidth="1"/>
    <col min="5701" max="5702" width="4.5703125" style="436" customWidth="1"/>
    <col min="5703" max="5703" width="4" style="436" customWidth="1"/>
    <col min="5704" max="5704" width="10.85546875" style="436" customWidth="1"/>
    <col min="5705" max="5705" width="4.140625" style="436" customWidth="1"/>
    <col min="5706" max="5888" width="11.42578125" style="436"/>
    <col min="5889" max="5889" width="12.140625" style="436" customWidth="1"/>
    <col min="5890" max="5890" width="14" style="436" customWidth="1"/>
    <col min="5891" max="5891" width="9.28515625" style="436" customWidth="1"/>
    <col min="5892" max="5894" width="6.140625" style="436" customWidth="1"/>
    <col min="5895" max="5895" width="10.85546875" style="436" customWidth="1"/>
    <col min="5896" max="5896" width="3" style="436" bestFit="1" customWidth="1"/>
    <col min="5897" max="5897" width="16.28515625" style="436" customWidth="1"/>
    <col min="5898" max="5898" width="7" style="436" customWidth="1"/>
    <col min="5899" max="5899" width="8.85546875" style="436" customWidth="1"/>
    <col min="5900" max="5902" width="7.7109375" style="436" customWidth="1"/>
    <col min="5903" max="5903" width="5.5703125" style="436" customWidth="1"/>
    <col min="5904" max="5904" width="3.7109375" style="436" customWidth="1"/>
    <col min="5905" max="5906" width="5.5703125" style="436" customWidth="1"/>
    <col min="5907" max="5942" width="0" style="436" hidden="1" customWidth="1"/>
    <col min="5943" max="5943" width="3.7109375" style="436" customWidth="1"/>
    <col min="5944" max="5944" width="5" style="436" customWidth="1"/>
    <col min="5945" max="5946" width="5.28515625" style="436" customWidth="1"/>
    <col min="5947" max="5947" width="7" style="436" customWidth="1"/>
    <col min="5948" max="5948" width="17.28515625" style="436" customWidth="1"/>
    <col min="5949" max="5949" width="12.85546875" style="436" customWidth="1"/>
    <col min="5950" max="5950" width="19.140625" style="436" customWidth="1"/>
    <col min="5951" max="5951" width="22.85546875" style="436" customWidth="1"/>
    <col min="5952" max="5952" width="7.85546875" style="436" customWidth="1"/>
    <col min="5953" max="5953" width="6.5703125" style="436" bestFit="1" customWidth="1"/>
    <col min="5954" max="5954" width="8.5703125" style="436" customWidth="1"/>
    <col min="5955" max="5956" width="4.85546875" style="436" customWidth="1"/>
    <col min="5957" max="5958" width="4.5703125" style="436" customWidth="1"/>
    <col min="5959" max="5959" width="4" style="436" customWidth="1"/>
    <col min="5960" max="5960" width="10.85546875" style="436" customWidth="1"/>
    <col min="5961" max="5961" width="4.140625" style="436" customWidth="1"/>
    <col min="5962" max="6144" width="11.42578125" style="436"/>
    <col min="6145" max="6145" width="12.140625" style="436" customWidth="1"/>
    <col min="6146" max="6146" width="14" style="436" customWidth="1"/>
    <col min="6147" max="6147" width="9.28515625" style="436" customWidth="1"/>
    <col min="6148" max="6150" width="6.140625" style="436" customWidth="1"/>
    <col min="6151" max="6151" width="10.85546875" style="436" customWidth="1"/>
    <col min="6152" max="6152" width="3" style="436" bestFit="1" customWidth="1"/>
    <col min="6153" max="6153" width="16.28515625" style="436" customWidth="1"/>
    <col min="6154" max="6154" width="7" style="436" customWidth="1"/>
    <col min="6155" max="6155" width="8.85546875" style="436" customWidth="1"/>
    <col min="6156" max="6158" width="7.7109375" style="436" customWidth="1"/>
    <col min="6159" max="6159" width="5.5703125" style="436" customWidth="1"/>
    <col min="6160" max="6160" width="3.7109375" style="436" customWidth="1"/>
    <col min="6161" max="6162" width="5.5703125" style="436" customWidth="1"/>
    <col min="6163" max="6198" width="0" style="436" hidden="1" customWidth="1"/>
    <col min="6199" max="6199" width="3.7109375" style="436" customWidth="1"/>
    <col min="6200" max="6200" width="5" style="436" customWidth="1"/>
    <col min="6201" max="6202" width="5.28515625" style="436" customWidth="1"/>
    <col min="6203" max="6203" width="7" style="436" customWidth="1"/>
    <col min="6204" max="6204" width="17.28515625" style="436" customWidth="1"/>
    <col min="6205" max="6205" width="12.85546875" style="436" customWidth="1"/>
    <col min="6206" max="6206" width="19.140625" style="436" customWidth="1"/>
    <col min="6207" max="6207" width="22.85546875" style="436" customWidth="1"/>
    <col min="6208" max="6208" width="7.85546875" style="436" customWidth="1"/>
    <col min="6209" max="6209" width="6.5703125" style="436" bestFit="1" customWidth="1"/>
    <col min="6210" max="6210" width="8.5703125" style="436" customWidth="1"/>
    <col min="6211" max="6212" width="4.85546875" style="436" customWidth="1"/>
    <col min="6213" max="6214" width="4.5703125" style="436" customWidth="1"/>
    <col min="6215" max="6215" width="4" style="436" customWidth="1"/>
    <col min="6216" max="6216" width="10.85546875" style="436" customWidth="1"/>
    <col min="6217" max="6217" width="4.140625" style="436" customWidth="1"/>
    <col min="6218" max="6400" width="11.42578125" style="436"/>
    <col min="6401" max="6401" width="12.140625" style="436" customWidth="1"/>
    <col min="6402" max="6402" width="14" style="436" customWidth="1"/>
    <col min="6403" max="6403" width="9.28515625" style="436" customWidth="1"/>
    <col min="6404" max="6406" width="6.140625" style="436" customWidth="1"/>
    <col min="6407" max="6407" width="10.85546875" style="436" customWidth="1"/>
    <col min="6408" max="6408" width="3" style="436" bestFit="1" customWidth="1"/>
    <col min="6409" max="6409" width="16.28515625" style="436" customWidth="1"/>
    <col min="6410" max="6410" width="7" style="436" customWidth="1"/>
    <col min="6411" max="6411" width="8.85546875" style="436" customWidth="1"/>
    <col min="6412" max="6414" width="7.7109375" style="436" customWidth="1"/>
    <col min="6415" max="6415" width="5.5703125" style="436" customWidth="1"/>
    <col min="6416" max="6416" width="3.7109375" style="436" customWidth="1"/>
    <col min="6417" max="6418" width="5.5703125" style="436" customWidth="1"/>
    <col min="6419" max="6454" width="0" style="436" hidden="1" customWidth="1"/>
    <col min="6455" max="6455" width="3.7109375" style="436" customWidth="1"/>
    <col min="6456" max="6456" width="5" style="436" customWidth="1"/>
    <col min="6457" max="6458" width="5.28515625" style="436" customWidth="1"/>
    <col min="6459" max="6459" width="7" style="436" customWidth="1"/>
    <col min="6460" max="6460" width="17.28515625" style="436" customWidth="1"/>
    <col min="6461" max="6461" width="12.85546875" style="436" customWidth="1"/>
    <col min="6462" max="6462" width="19.140625" style="436" customWidth="1"/>
    <col min="6463" max="6463" width="22.85546875" style="436" customWidth="1"/>
    <col min="6464" max="6464" width="7.85546875" style="436" customWidth="1"/>
    <col min="6465" max="6465" width="6.5703125" style="436" bestFit="1" customWidth="1"/>
    <col min="6466" max="6466" width="8.5703125" style="436" customWidth="1"/>
    <col min="6467" max="6468" width="4.85546875" style="436" customWidth="1"/>
    <col min="6469" max="6470" width="4.5703125" style="436" customWidth="1"/>
    <col min="6471" max="6471" width="4" style="436" customWidth="1"/>
    <col min="6472" max="6472" width="10.85546875" style="436" customWidth="1"/>
    <col min="6473" max="6473" width="4.140625" style="436" customWidth="1"/>
    <col min="6474" max="6656" width="11.42578125" style="436"/>
    <col min="6657" max="6657" width="12.140625" style="436" customWidth="1"/>
    <col min="6658" max="6658" width="14" style="436" customWidth="1"/>
    <col min="6659" max="6659" width="9.28515625" style="436" customWidth="1"/>
    <col min="6660" max="6662" width="6.140625" style="436" customWidth="1"/>
    <col min="6663" max="6663" width="10.85546875" style="436" customWidth="1"/>
    <col min="6664" max="6664" width="3" style="436" bestFit="1" customWidth="1"/>
    <col min="6665" max="6665" width="16.28515625" style="436" customWidth="1"/>
    <col min="6666" max="6666" width="7" style="436" customWidth="1"/>
    <col min="6667" max="6667" width="8.85546875" style="436" customWidth="1"/>
    <col min="6668" max="6670" width="7.7109375" style="436" customWidth="1"/>
    <col min="6671" max="6671" width="5.5703125" style="436" customWidth="1"/>
    <col min="6672" max="6672" width="3.7109375" style="436" customWidth="1"/>
    <col min="6673" max="6674" width="5.5703125" style="436" customWidth="1"/>
    <col min="6675" max="6710" width="0" style="436" hidden="1" customWidth="1"/>
    <col min="6711" max="6711" width="3.7109375" style="436" customWidth="1"/>
    <col min="6712" max="6712" width="5" style="436" customWidth="1"/>
    <col min="6713" max="6714" width="5.28515625" style="436" customWidth="1"/>
    <col min="6715" max="6715" width="7" style="436" customWidth="1"/>
    <col min="6716" max="6716" width="17.28515625" style="436" customWidth="1"/>
    <col min="6717" max="6717" width="12.85546875" style="436" customWidth="1"/>
    <col min="6718" max="6718" width="19.140625" style="436" customWidth="1"/>
    <col min="6719" max="6719" width="22.85546875" style="436" customWidth="1"/>
    <col min="6720" max="6720" width="7.85546875" style="436" customWidth="1"/>
    <col min="6721" max="6721" width="6.5703125" style="436" bestFit="1" customWidth="1"/>
    <col min="6722" max="6722" width="8.5703125" style="436" customWidth="1"/>
    <col min="6723" max="6724" width="4.85546875" style="436" customWidth="1"/>
    <col min="6725" max="6726" width="4.5703125" style="436" customWidth="1"/>
    <col min="6727" max="6727" width="4" style="436" customWidth="1"/>
    <col min="6728" max="6728" width="10.85546875" style="436" customWidth="1"/>
    <col min="6729" max="6729" width="4.140625" style="436" customWidth="1"/>
    <col min="6730" max="6912" width="11.42578125" style="436"/>
    <col min="6913" max="6913" width="12.140625" style="436" customWidth="1"/>
    <col min="6914" max="6914" width="14" style="436" customWidth="1"/>
    <col min="6915" max="6915" width="9.28515625" style="436" customWidth="1"/>
    <col min="6916" max="6918" width="6.140625" style="436" customWidth="1"/>
    <col min="6919" max="6919" width="10.85546875" style="436" customWidth="1"/>
    <col min="6920" max="6920" width="3" style="436" bestFit="1" customWidth="1"/>
    <col min="6921" max="6921" width="16.28515625" style="436" customWidth="1"/>
    <col min="6922" max="6922" width="7" style="436" customWidth="1"/>
    <col min="6923" max="6923" width="8.85546875" style="436" customWidth="1"/>
    <col min="6924" max="6926" width="7.7109375" style="436" customWidth="1"/>
    <col min="6927" max="6927" width="5.5703125" style="436" customWidth="1"/>
    <col min="6928" max="6928" width="3.7109375" style="436" customWidth="1"/>
    <col min="6929" max="6930" width="5.5703125" style="436" customWidth="1"/>
    <col min="6931" max="6966" width="0" style="436" hidden="1" customWidth="1"/>
    <col min="6967" max="6967" width="3.7109375" style="436" customWidth="1"/>
    <col min="6968" max="6968" width="5" style="436" customWidth="1"/>
    <col min="6969" max="6970" width="5.28515625" style="436" customWidth="1"/>
    <col min="6971" max="6971" width="7" style="436" customWidth="1"/>
    <col min="6972" max="6972" width="17.28515625" style="436" customWidth="1"/>
    <col min="6973" max="6973" width="12.85546875" style="436" customWidth="1"/>
    <col min="6974" max="6974" width="19.140625" style="436" customWidth="1"/>
    <col min="6975" max="6975" width="22.85546875" style="436" customWidth="1"/>
    <col min="6976" max="6976" width="7.85546875" style="436" customWidth="1"/>
    <col min="6977" max="6977" width="6.5703125" style="436" bestFit="1" customWidth="1"/>
    <col min="6978" max="6978" width="8.5703125" style="436" customWidth="1"/>
    <col min="6979" max="6980" width="4.85546875" style="436" customWidth="1"/>
    <col min="6981" max="6982" width="4.5703125" style="436" customWidth="1"/>
    <col min="6983" max="6983" width="4" style="436" customWidth="1"/>
    <col min="6984" max="6984" width="10.85546875" style="436" customWidth="1"/>
    <col min="6985" max="6985" width="4.140625" style="436" customWidth="1"/>
    <col min="6986" max="7168" width="11.42578125" style="436"/>
    <col min="7169" max="7169" width="12.140625" style="436" customWidth="1"/>
    <col min="7170" max="7170" width="14" style="436" customWidth="1"/>
    <col min="7171" max="7171" width="9.28515625" style="436" customWidth="1"/>
    <col min="7172" max="7174" width="6.140625" style="436" customWidth="1"/>
    <col min="7175" max="7175" width="10.85546875" style="436" customWidth="1"/>
    <col min="7176" max="7176" width="3" style="436" bestFit="1" customWidth="1"/>
    <col min="7177" max="7177" width="16.28515625" style="436" customWidth="1"/>
    <col min="7178" max="7178" width="7" style="436" customWidth="1"/>
    <col min="7179" max="7179" width="8.85546875" style="436" customWidth="1"/>
    <col min="7180" max="7182" width="7.7109375" style="436" customWidth="1"/>
    <col min="7183" max="7183" width="5.5703125" style="436" customWidth="1"/>
    <col min="7184" max="7184" width="3.7109375" style="436" customWidth="1"/>
    <col min="7185" max="7186" width="5.5703125" style="436" customWidth="1"/>
    <col min="7187" max="7222" width="0" style="436" hidden="1" customWidth="1"/>
    <col min="7223" max="7223" width="3.7109375" style="436" customWidth="1"/>
    <col min="7224" max="7224" width="5" style="436" customWidth="1"/>
    <col min="7225" max="7226" width="5.28515625" style="436" customWidth="1"/>
    <col min="7227" max="7227" width="7" style="436" customWidth="1"/>
    <col min="7228" max="7228" width="17.28515625" style="436" customWidth="1"/>
    <col min="7229" max="7229" width="12.85546875" style="436" customWidth="1"/>
    <col min="7230" max="7230" width="19.140625" style="436" customWidth="1"/>
    <col min="7231" max="7231" width="22.85546875" style="436" customWidth="1"/>
    <col min="7232" max="7232" width="7.85546875" style="436" customWidth="1"/>
    <col min="7233" max="7233" width="6.5703125" style="436" bestFit="1" customWidth="1"/>
    <col min="7234" max="7234" width="8.5703125" style="436" customWidth="1"/>
    <col min="7235" max="7236" width="4.85546875" style="436" customWidth="1"/>
    <col min="7237" max="7238" width="4.5703125" style="436" customWidth="1"/>
    <col min="7239" max="7239" width="4" style="436" customWidth="1"/>
    <col min="7240" max="7240" width="10.85546875" style="436" customWidth="1"/>
    <col min="7241" max="7241" width="4.140625" style="436" customWidth="1"/>
    <col min="7242" max="7424" width="11.42578125" style="436"/>
    <col min="7425" max="7425" width="12.140625" style="436" customWidth="1"/>
    <col min="7426" max="7426" width="14" style="436" customWidth="1"/>
    <col min="7427" max="7427" width="9.28515625" style="436" customWidth="1"/>
    <col min="7428" max="7430" width="6.140625" style="436" customWidth="1"/>
    <col min="7431" max="7431" width="10.85546875" style="436" customWidth="1"/>
    <col min="7432" max="7432" width="3" style="436" bestFit="1" customWidth="1"/>
    <col min="7433" max="7433" width="16.28515625" style="436" customWidth="1"/>
    <col min="7434" max="7434" width="7" style="436" customWidth="1"/>
    <col min="7435" max="7435" width="8.85546875" style="436" customWidth="1"/>
    <col min="7436" max="7438" width="7.7109375" style="436" customWidth="1"/>
    <col min="7439" max="7439" width="5.5703125" style="436" customWidth="1"/>
    <col min="7440" max="7440" width="3.7109375" style="436" customWidth="1"/>
    <col min="7441" max="7442" width="5.5703125" style="436" customWidth="1"/>
    <col min="7443" max="7478" width="0" style="436" hidden="1" customWidth="1"/>
    <col min="7479" max="7479" width="3.7109375" style="436" customWidth="1"/>
    <col min="7480" max="7480" width="5" style="436" customWidth="1"/>
    <col min="7481" max="7482" width="5.28515625" style="436" customWidth="1"/>
    <col min="7483" max="7483" width="7" style="436" customWidth="1"/>
    <col min="7484" max="7484" width="17.28515625" style="436" customWidth="1"/>
    <col min="7485" max="7485" width="12.85546875" style="436" customWidth="1"/>
    <col min="7486" max="7486" width="19.140625" style="436" customWidth="1"/>
    <col min="7487" max="7487" width="22.85546875" style="436" customWidth="1"/>
    <col min="7488" max="7488" width="7.85546875" style="436" customWidth="1"/>
    <col min="7489" max="7489" width="6.5703125" style="436" bestFit="1" customWidth="1"/>
    <col min="7490" max="7490" width="8.5703125" style="436" customWidth="1"/>
    <col min="7491" max="7492" width="4.85546875" style="436" customWidth="1"/>
    <col min="7493" max="7494" width="4.5703125" style="436" customWidth="1"/>
    <col min="7495" max="7495" width="4" style="436" customWidth="1"/>
    <col min="7496" max="7496" width="10.85546875" style="436" customWidth="1"/>
    <col min="7497" max="7497" width="4.140625" style="436" customWidth="1"/>
    <col min="7498" max="7680" width="11.42578125" style="436"/>
    <col min="7681" max="7681" width="12.140625" style="436" customWidth="1"/>
    <col min="7682" max="7682" width="14" style="436" customWidth="1"/>
    <col min="7683" max="7683" width="9.28515625" style="436" customWidth="1"/>
    <col min="7684" max="7686" width="6.140625" style="436" customWidth="1"/>
    <col min="7687" max="7687" width="10.85546875" style="436" customWidth="1"/>
    <col min="7688" max="7688" width="3" style="436" bestFit="1" customWidth="1"/>
    <col min="7689" max="7689" width="16.28515625" style="436" customWidth="1"/>
    <col min="7690" max="7690" width="7" style="436" customWidth="1"/>
    <col min="7691" max="7691" width="8.85546875" style="436" customWidth="1"/>
    <col min="7692" max="7694" width="7.7109375" style="436" customWidth="1"/>
    <col min="7695" max="7695" width="5.5703125" style="436" customWidth="1"/>
    <col min="7696" max="7696" width="3.7109375" style="436" customWidth="1"/>
    <col min="7697" max="7698" width="5.5703125" style="436" customWidth="1"/>
    <col min="7699" max="7734" width="0" style="436" hidden="1" customWidth="1"/>
    <col min="7735" max="7735" width="3.7109375" style="436" customWidth="1"/>
    <col min="7736" max="7736" width="5" style="436" customWidth="1"/>
    <col min="7737" max="7738" width="5.28515625" style="436" customWidth="1"/>
    <col min="7739" max="7739" width="7" style="436" customWidth="1"/>
    <col min="7740" max="7740" width="17.28515625" style="436" customWidth="1"/>
    <col min="7741" max="7741" width="12.85546875" style="436" customWidth="1"/>
    <col min="7742" max="7742" width="19.140625" style="436" customWidth="1"/>
    <col min="7743" max="7743" width="22.85546875" style="436" customWidth="1"/>
    <col min="7744" max="7744" width="7.85546875" style="436" customWidth="1"/>
    <col min="7745" max="7745" width="6.5703125" style="436" bestFit="1" customWidth="1"/>
    <col min="7746" max="7746" width="8.5703125" style="436" customWidth="1"/>
    <col min="7747" max="7748" width="4.85546875" style="436" customWidth="1"/>
    <col min="7749" max="7750" width="4.5703125" style="436" customWidth="1"/>
    <col min="7751" max="7751" width="4" style="436" customWidth="1"/>
    <col min="7752" max="7752" width="10.85546875" style="436" customWidth="1"/>
    <col min="7753" max="7753" width="4.140625" style="436" customWidth="1"/>
    <col min="7754" max="7936" width="11.42578125" style="436"/>
    <col min="7937" max="7937" width="12.140625" style="436" customWidth="1"/>
    <col min="7938" max="7938" width="14" style="436" customWidth="1"/>
    <col min="7939" max="7939" width="9.28515625" style="436" customWidth="1"/>
    <col min="7940" max="7942" width="6.140625" style="436" customWidth="1"/>
    <col min="7943" max="7943" width="10.85546875" style="436" customWidth="1"/>
    <col min="7944" max="7944" width="3" style="436" bestFit="1" customWidth="1"/>
    <col min="7945" max="7945" width="16.28515625" style="436" customWidth="1"/>
    <col min="7946" max="7946" width="7" style="436" customWidth="1"/>
    <col min="7947" max="7947" width="8.85546875" style="436" customWidth="1"/>
    <col min="7948" max="7950" width="7.7109375" style="436" customWidth="1"/>
    <col min="7951" max="7951" width="5.5703125" style="436" customWidth="1"/>
    <col min="7952" max="7952" width="3.7109375" style="436" customWidth="1"/>
    <col min="7953" max="7954" width="5.5703125" style="436" customWidth="1"/>
    <col min="7955" max="7990" width="0" style="436" hidden="1" customWidth="1"/>
    <col min="7991" max="7991" width="3.7109375" style="436" customWidth="1"/>
    <col min="7992" max="7992" width="5" style="436" customWidth="1"/>
    <col min="7993" max="7994" width="5.28515625" style="436" customWidth="1"/>
    <col min="7995" max="7995" width="7" style="436" customWidth="1"/>
    <col min="7996" max="7996" width="17.28515625" style="436" customWidth="1"/>
    <col min="7997" max="7997" width="12.85546875" style="436" customWidth="1"/>
    <col min="7998" max="7998" width="19.140625" style="436" customWidth="1"/>
    <col min="7999" max="7999" width="22.85546875" style="436" customWidth="1"/>
    <col min="8000" max="8000" width="7.85546875" style="436" customWidth="1"/>
    <col min="8001" max="8001" width="6.5703125" style="436" bestFit="1" customWidth="1"/>
    <col min="8002" max="8002" width="8.5703125" style="436" customWidth="1"/>
    <col min="8003" max="8004" width="4.85546875" style="436" customWidth="1"/>
    <col min="8005" max="8006" width="4.5703125" style="436" customWidth="1"/>
    <col min="8007" max="8007" width="4" style="436" customWidth="1"/>
    <col min="8008" max="8008" width="10.85546875" style="436" customWidth="1"/>
    <col min="8009" max="8009" width="4.140625" style="436" customWidth="1"/>
    <col min="8010" max="8192" width="11.42578125" style="436"/>
    <col min="8193" max="8193" width="12.140625" style="436" customWidth="1"/>
    <col min="8194" max="8194" width="14" style="436" customWidth="1"/>
    <col min="8195" max="8195" width="9.28515625" style="436" customWidth="1"/>
    <col min="8196" max="8198" width="6.140625" style="436" customWidth="1"/>
    <col min="8199" max="8199" width="10.85546875" style="436" customWidth="1"/>
    <col min="8200" max="8200" width="3" style="436" bestFit="1" customWidth="1"/>
    <col min="8201" max="8201" width="16.28515625" style="436" customWidth="1"/>
    <col min="8202" max="8202" width="7" style="436" customWidth="1"/>
    <col min="8203" max="8203" width="8.85546875" style="436" customWidth="1"/>
    <col min="8204" max="8206" width="7.7109375" style="436" customWidth="1"/>
    <col min="8207" max="8207" width="5.5703125" style="436" customWidth="1"/>
    <col min="8208" max="8208" width="3.7109375" style="436" customWidth="1"/>
    <col min="8209" max="8210" width="5.5703125" style="436" customWidth="1"/>
    <col min="8211" max="8246" width="0" style="436" hidden="1" customWidth="1"/>
    <col min="8247" max="8247" width="3.7109375" style="436" customWidth="1"/>
    <col min="8248" max="8248" width="5" style="436" customWidth="1"/>
    <col min="8249" max="8250" width="5.28515625" style="436" customWidth="1"/>
    <col min="8251" max="8251" width="7" style="436" customWidth="1"/>
    <col min="8252" max="8252" width="17.28515625" style="436" customWidth="1"/>
    <col min="8253" max="8253" width="12.85546875" style="436" customWidth="1"/>
    <col min="8254" max="8254" width="19.140625" style="436" customWidth="1"/>
    <col min="8255" max="8255" width="22.85546875" style="436" customWidth="1"/>
    <col min="8256" max="8256" width="7.85546875" style="436" customWidth="1"/>
    <col min="8257" max="8257" width="6.5703125" style="436" bestFit="1" customWidth="1"/>
    <col min="8258" max="8258" width="8.5703125" style="436" customWidth="1"/>
    <col min="8259" max="8260" width="4.85546875" style="436" customWidth="1"/>
    <col min="8261" max="8262" width="4.5703125" style="436" customWidth="1"/>
    <col min="8263" max="8263" width="4" style="436" customWidth="1"/>
    <col min="8264" max="8264" width="10.85546875" style="436" customWidth="1"/>
    <col min="8265" max="8265" width="4.140625" style="436" customWidth="1"/>
    <col min="8266" max="8448" width="11.42578125" style="436"/>
    <col min="8449" max="8449" width="12.140625" style="436" customWidth="1"/>
    <col min="8450" max="8450" width="14" style="436" customWidth="1"/>
    <col min="8451" max="8451" width="9.28515625" style="436" customWidth="1"/>
    <col min="8452" max="8454" width="6.140625" style="436" customWidth="1"/>
    <col min="8455" max="8455" width="10.85546875" style="436" customWidth="1"/>
    <col min="8456" max="8456" width="3" style="436" bestFit="1" customWidth="1"/>
    <col min="8457" max="8457" width="16.28515625" style="436" customWidth="1"/>
    <col min="8458" max="8458" width="7" style="436" customWidth="1"/>
    <col min="8459" max="8459" width="8.85546875" style="436" customWidth="1"/>
    <col min="8460" max="8462" width="7.7109375" style="436" customWidth="1"/>
    <col min="8463" max="8463" width="5.5703125" style="436" customWidth="1"/>
    <col min="8464" max="8464" width="3.7109375" style="436" customWidth="1"/>
    <col min="8465" max="8466" width="5.5703125" style="436" customWidth="1"/>
    <col min="8467" max="8502" width="0" style="436" hidden="1" customWidth="1"/>
    <col min="8503" max="8503" width="3.7109375" style="436" customWidth="1"/>
    <col min="8504" max="8504" width="5" style="436" customWidth="1"/>
    <col min="8505" max="8506" width="5.28515625" style="436" customWidth="1"/>
    <col min="8507" max="8507" width="7" style="436" customWidth="1"/>
    <col min="8508" max="8508" width="17.28515625" style="436" customWidth="1"/>
    <col min="8509" max="8509" width="12.85546875" style="436" customWidth="1"/>
    <col min="8510" max="8510" width="19.140625" style="436" customWidth="1"/>
    <col min="8511" max="8511" width="22.85546875" style="436" customWidth="1"/>
    <col min="8512" max="8512" width="7.85546875" style="436" customWidth="1"/>
    <col min="8513" max="8513" width="6.5703125" style="436" bestFit="1" customWidth="1"/>
    <col min="8514" max="8514" width="8.5703125" style="436" customWidth="1"/>
    <col min="8515" max="8516" width="4.85546875" style="436" customWidth="1"/>
    <col min="8517" max="8518" width="4.5703125" style="436" customWidth="1"/>
    <col min="8519" max="8519" width="4" style="436" customWidth="1"/>
    <col min="8520" max="8520" width="10.85546875" style="436" customWidth="1"/>
    <col min="8521" max="8521" width="4.140625" style="436" customWidth="1"/>
    <col min="8522" max="8704" width="11.42578125" style="436"/>
    <col min="8705" max="8705" width="12.140625" style="436" customWidth="1"/>
    <col min="8706" max="8706" width="14" style="436" customWidth="1"/>
    <col min="8707" max="8707" width="9.28515625" style="436" customWidth="1"/>
    <col min="8708" max="8710" width="6.140625" style="436" customWidth="1"/>
    <col min="8711" max="8711" width="10.85546875" style="436" customWidth="1"/>
    <col min="8712" max="8712" width="3" style="436" bestFit="1" customWidth="1"/>
    <col min="8713" max="8713" width="16.28515625" style="436" customWidth="1"/>
    <col min="8714" max="8714" width="7" style="436" customWidth="1"/>
    <col min="8715" max="8715" width="8.85546875" style="436" customWidth="1"/>
    <col min="8716" max="8718" width="7.7109375" style="436" customWidth="1"/>
    <col min="8719" max="8719" width="5.5703125" style="436" customWidth="1"/>
    <col min="8720" max="8720" width="3.7109375" style="436" customWidth="1"/>
    <col min="8721" max="8722" width="5.5703125" style="436" customWidth="1"/>
    <col min="8723" max="8758" width="0" style="436" hidden="1" customWidth="1"/>
    <col min="8759" max="8759" width="3.7109375" style="436" customWidth="1"/>
    <col min="8760" max="8760" width="5" style="436" customWidth="1"/>
    <col min="8761" max="8762" width="5.28515625" style="436" customWidth="1"/>
    <col min="8763" max="8763" width="7" style="436" customWidth="1"/>
    <col min="8764" max="8764" width="17.28515625" style="436" customWidth="1"/>
    <col min="8765" max="8765" width="12.85546875" style="436" customWidth="1"/>
    <col min="8766" max="8766" width="19.140625" style="436" customWidth="1"/>
    <col min="8767" max="8767" width="22.85546875" style="436" customWidth="1"/>
    <col min="8768" max="8768" width="7.85546875" style="436" customWidth="1"/>
    <col min="8769" max="8769" width="6.5703125" style="436" bestFit="1" customWidth="1"/>
    <col min="8770" max="8770" width="8.5703125" style="436" customWidth="1"/>
    <col min="8771" max="8772" width="4.85546875" style="436" customWidth="1"/>
    <col min="8773" max="8774" width="4.5703125" style="436" customWidth="1"/>
    <col min="8775" max="8775" width="4" style="436" customWidth="1"/>
    <col min="8776" max="8776" width="10.85546875" style="436" customWidth="1"/>
    <col min="8777" max="8777" width="4.140625" style="436" customWidth="1"/>
    <col min="8778" max="8960" width="11.42578125" style="436"/>
    <col min="8961" max="8961" width="12.140625" style="436" customWidth="1"/>
    <col min="8962" max="8962" width="14" style="436" customWidth="1"/>
    <col min="8963" max="8963" width="9.28515625" style="436" customWidth="1"/>
    <col min="8964" max="8966" width="6.140625" style="436" customWidth="1"/>
    <col min="8967" max="8967" width="10.85546875" style="436" customWidth="1"/>
    <col min="8968" max="8968" width="3" style="436" bestFit="1" customWidth="1"/>
    <col min="8969" max="8969" width="16.28515625" style="436" customWidth="1"/>
    <col min="8970" max="8970" width="7" style="436" customWidth="1"/>
    <col min="8971" max="8971" width="8.85546875" style="436" customWidth="1"/>
    <col min="8972" max="8974" width="7.7109375" style="436" customWidth="1"/>
    <col min="8975" max="8975" width="5.5703125" style="436" customWidth="1"/>
    <col min="8976" max="8976" width="3.7109375" style="436" customWidth="1"/>
    <col min="8977" max="8978" width="5.5703125" style="436" customWidth="1"/>
    <col min="8979" max="9014" width="0" style="436" hidden="1" customWidth="1"/>
    <col min="9015" max="9015" width="3.7109375" style="436" customWidth="1"/>
    <col min="9016" max="9016" width="5" style="436" customWidth="1"/>
    <col min="9017" max="9018" width="5.28515625" style="436" customWidth="1"/>
    <col min="9019" max="9019" width="7" style="436" customWidth="1"/>
    <col min="9020" max="9020" width="17.28515625" style="436" customWidth="1"/>
    <col min="9021" max="9021" width="12.85546875" style="436" customWidth="1"/>
    <col min="9022" max="9022" width="19.140625" style="436" customWidth="1"/>
    <col min="9023" max="9023" width="22.85546875" style="436" customWidth="1"/>
    <col min="9024" max="9024" width="7.85546875" style="436" customWidth="1"/>
    <col min="9025" max="9025" width="6.5703125" style="436" bestFit="1" customWidth="1"/>
    <col min="9026" max="9026" width="8.5703125" style="436" customWidth="1"/>
    <col min="9027" max="9028" width="4.85546875" style="436" customWidth="1"/>
    <col min="9029" max="9030" width="4.5703125" style="436" customWidth="1"/>
    <col min="9031" max="9031" width="4" style="436" customWidth="1"/>
    <col min="9032" max="9032" width="10.85546875" style="436" customWidth="1"/>
    <col min="9033" max="9033" width="4.140625" style="436" customWidth="1"/>
    <col min="9034" max="9216" width="11.42578125" style="436"/>
    <col min="9217" max="9217" width="12.140625" style="436" customWidth="1"/>
    <col min="9218" max="9218" width="14" style="436" customWidth="1"/>
    <col min="9219" max="9219" width="9.28515625" style="436" customWidth="1"/>
    <col min="9220" max="9222" width="6.140625" style="436" customWidth="1"/>
    <col min="9223" max="9223" width="10.85546875" style="436" customWidth="1"/>
    <col min="9224" max="9224" width="3" style="436" bestFit="1" customWidth="1"/>
    <col min="9225" max="9225" width="16.28515625" style="436" customWidth="1"/>
    <col min="9226" max="9226" width="7" style="436" customWidth="1"/>
    <col min="9227" max="9227" width="8.85546875" style="436" customWidth="1"/>
    <col min="9228" max="9230" width="7.7109375" style="436" customWidth="1"/>
    <col min="9231" max="9231" width="5.5703125" style="436" customWidth="1"/>
    <col min="9232" max="9232" width="3.7109375" style="436" customWidth="1"/>
    <col min="9233" max="9234" width="5.5703125" style="436" customWidth="1"/>
    <col min="9235" max="9270" width="0" style="436" hidden="1" customWidth="1"/>
    <col min="9271" max="9271" width="3.7109375" style="436" customWidth="1"/>
    <col min="9272" max="9272" width="5" style="436" customWidth="1"/>
    <col min="9273" max="9274" width="5.28515625" style="436" customWidth="1"/>
    <col min="9275" max="9275" width="7" style="436" customWidth="1"/>
    <col min="9276" max="9276" width="17.28515625" style="436" customWidth="1"/>
    <col min="9277" max="9277" width="12.85546875" style="436" customWidth="1"/>
    <col min="9278" max="9278" width="19.140625" style="436" customWidth="1"/>
    <col min="9279" max="9279" width="22.85546875" style="436" customWidth="1"/>
    <col min="9280" max="9280" width="7.85546875" style="436" customWidth="1"/>
    <col min="9281" max="9281" width="6.5703125" style="436" bestFit="1" customWidth="1"/>
    <col min="9282" max="9282" width="8.5703125" style="436" customWidth="1"/>
    <col min="9283" max="9284" width="4.85546875" style="436" customWidth="1"/>
    <col min="9285" max="9286" width="4.5703125" style="436" customWidth="1"/>
    <col min="9287" max="9287" width="4" style="436" customWidth="1"/>
    <col min="9288" max="9288" width="10.85546875" style="436" customWidth="1"/>
    <col min="9289" max="9289" width="4.140625" style="436" customWidth="1"/>
    <col min="9290" max="9472" width="11.42578125" style="436"/>
    <col min="9473" max="9473" width="12.140625" style="436" customWidth="1"/>
    <col min="9474" max="9474" width="14" style="436" customWidth="1"/>
    <col min="9475" max="9475" width="9.28515625" style="436" customWidth="1"/>
    <col min="9476" max="9478" width="6.140625" style="436" customWidth="1"/>
    <col min="9479" max="9479" width="10.85546875" style="436" customWidth="1"/>
    <col min="9480" max="9480" width="3" style="436" bestFit="1" customWidth="1"/>
    <col min="9481" max="9481" width="16.28515625" style="436" customWidth="1"/>
    <col min="9482" max="9482" width="7" style="436" customWidth="1"/>
    <col min="9483" max="9483" width="8.85546875" style="436" customWidth="1"/>
    <col min="9484" max="9486" width="7.7109375" style="436" customWidth="1"/>
    <col min="9487" max="9487" width="5.5703125" style="436" customWidth="1"/>
    <col min="9488" max="9488" width="3.7109375" style="436" customWidth="1"/>
    <col min="9489" max="9490" width="5.5703125" style="436" customWidth="1"/>
    <col min="9491" max="9526" width="0" style="436" hidden="1" customWidth="1"/>
    <col min="9527" max="9527" width="3.7109375" style="436" customWidth="1"/>
    <col min="9528" max="9528" width="5" style="436" customWidth="1"/>
    <col min="9529" max="9530" width="5.28515625" style="436" customWidth="1"/>
    <col min="9531" max="9531" width="7" style="436" customWidth="1"/>
    <col min="9532" max="9532" width="17.28515625" style="436" customWidth="1"/>
    <col min="9533" max="9533" width="12.85546875" style="436" customWidth="1"/>
    <col min="9534" max="9534" width="19.140625" style="436" customWidth="1"/>
    <col min="9535" max="9535" width="22.85546875" style="436" customWidth="1"/>
    <col min="9536" max="9536" width="7.85546875" style="436" customWidth="1"/>
    <col min="9537" max="9537" width="6.5703125" style="436" bestFit="1" customWidth="1"/>
    <col min="9538" max="9538" width="8.5703125" style="436" customWidth="1"/>
    <col min="9539" max="9540" width="4.85546875" style="436" customWidth="1"/>
    <col min="9541" max="9542" width="4.5703125" style="436" customWidth="1"/>
    <col min="9543" max="9543" width="4" style="436" customWidth="1"/>
    <col min="9544" max="9544" width="10.85546875" style="436" customWidth="1"/>
    <col min="9545" max="9545" width="4.140625" style="436" customWidth="1"/>
    <col min="9546" max="9728" width="11.42578125" style="436"/>
    <col min="9729" max="9729" width="12.140625" style="436" customWidth="1"/>
    <col min="9730" max="9730" width="14" style="436" customWidth="1"/>
    <col min="9731" max="9731" width="9.28515625" style="436" customWidth="1"/>
    <col min="9732" max="9734" width="6.140625" style="436" customWidth="1"/>
    <col min="9735" max="9735" width="10.85546875" style="436" customWidth="1"/>
    <col min="9736" max="9736" width="3" style="436" bestFit="1" customWidth="1"/>
    <col min="9737" max="9737" width="16.28515625" style="436" customWidth="1"/>
    <col min="9738" max="9738" width="7" style="436" customWidth="1"/>
    <col min="9739" max="9739" width="8.85546875" style="436" customWidth="1"/>
    <col min="9740" max="9742" width="7.7109375" style="436" customWidth="1"/>
    <col min="9743" max="9743" width="5.5703125" style="436" customWidth="1"/>
    <col min="9744" max="9744" width="3.7109375" style="436" customWidth="1"/>
    <col min="9745" max="9746" width="5.5703125" style="436" customWidth="1"/>
    <col min="9747" max="9782" width="0" style="436" hidden="1" customWidth="1"/>
    <col min="9783" max="9783" width="3.7109375" style="436" customWidth="1"/>
    <col min="9784" max="9784" width="5" style="436" customWidth="1"/>
    <col min="9785" max="9786" width="5.28515625" style="436" customWidth="1"/>
    <col min="9787" max="9787" width="7" style="436" customWidth="1"/>
    <col min="9788" max="9788" width="17.28515625" style="436" customWidth="1"/>
    <col min="9789" max="9789" width="12.85546875" style="436" customWidth="1"/>
    <col min="9790" max="9790" width="19.140625" style="436" customWidth="1"/>
    <col min="9791" max="9791" width="22.85546875" style="436" customWidth="1"/>
    <col min="9792" max="9792" width="7.85546875" style="436" customWidth="1"/>
    <col min="9793" max="9793" width="6.5703125" style="436" bestFit="1" customWidth="1"/>
    <col min="9794" max="9794" width="8.5703125" style="436" customWidth="1"/>
    <col min="9795" max="9796" width="4.85546875" style="436" customWidth="1"/>
    <col min="9797" max="9798" width="4.5703125" style="436" customWidth="1"/>
    <col min="9799" max="9799" width="4" style="436" customWidth="1"/>
    <col min="9800" max="9800" width="10.85546875" style="436" customWidth="1"/>
    <col min="9801" max="9801" width="4.140625" style="436" customWidth="1"/>
    <col min="9802" max="9984" width="11.42578125" style="436"/>
    <col min="9985" max="9985" width="12.140625" style="436" customWidth="1"/>
    <col min="9986" max="9986" width="14" style="436" customWidth="1"/>
    <col min="9987" max="9987" width="9.28515625" style="436" customWidth="1"/>
    <col min="9988" max="9990" width="6.140625" style="436" customWidth="1"/>
    <col min="9991" max="9991" width="10.85546875" style="436" customWidth="1"/>
    <col min="9992" max="9992" width="3" style="436" bestFit="1" customWidth="1"/>
    <col min="9993" max="9993" width="16.28515625" style="436" customWidth="1"/>
    <col min="9994" max="9994" width="7" style="436" customWidth="1"/>
    <col min="9995" max="9995" width="8.85546875" style="436" customWidth="1"/>
    <col min="9996" max="9998" width="7.7109375" style="436" customWidth="1"/>
    <col min="9999" max="9999" width="5.5703125" style="436" customWidth="1"/>
    <col min="10000" max="10000" width="3.7109375" style="436" customWidth="1"/>
    <col min="10001" max="10002" width="5.5703125" style="436" customWidth="1"/>
    <col min="10003" max="10038" width="0" style="436" hidden="1" customWidth="1"/>
    <col min="10039" max="10039" width="3.7109375" style="436" customWidth="1"/>
    <col min="10040" max="10040" width="5" style="436" customWidth="1"/>
    <col min="10041" max="10042" width="5.28515625" style="436" customWidth="1"/>
    <col min="10043" max="10043" width="7" style="436" customWidth="1"/>
    <col min="10044" max="10044" width="17.28515625" style="436" customWidth="1"/>
    <col min="10045" max="10045" width="12.85546875" style="436" customWidth="1"/>
    <col min="10046" max="10046" width="19.140625" style="436" customWidth="1"/>
    <col min="10047" max="10047" width="22.85546875" style="436" customWidth="1"/>
    <col min="10048" max="10048" width="7.85546875" style="436" customWidth="1"/>
    <col min="10049" max="10049" width="6.5703125" style="436" bestFit="1" customWidth="1"/>
    <col min="10050" max="10050" width="8.5703125" style="436" customWidth="1"/>
    <col min="10051" max="10052" width="4.85546875" style="436" customWidth="1"/>
    <col min="10053" max="10054" width="4.5703125" style="436" customWidth="1"/>
    <col min="10055" max="10055" width="4" style="436" customWidth="1"/>
    <col min="10056" max="10056" width="10.85546875" style="436" customWidth="1"/>
    <col min="10057" max="10057" width="4.140625" style="436" customWidth="1"/>
    <col min="10058" max="10240" width="11.42578125" style="436"/>
    <col min="10241" max="10241" width="12.140625" style="436" customWidth="1"/>
    <col min="10242" max="10242" width="14" style="436" customWidth="1"/>
    <col min="10243" max="10243" width="9.28515625" style="436" customWidth="1"/>
    <col min="10244" max="10246" width="6.140625" style="436" customWidth="1"/>
    <col min="10247" max="10247" width="10.85546875" style="436" customWidth="1"/>
    <col min="10248" max="10248" width="3" style="436" bestFit="1" customWidth="1"/>
    <col min="10249" max="10249" width="16.28515625" style="436" customWidth="1"/>
    <col min="10250" max="10250" width="7" style="436" customWidth="1"/>
    <col min="10251" max="10251" width="8.85546875" style="436" customWidth="1"/>
    <col min="10252" max="10254" width="7.7109375" style="436" customWidth="1"/>
    <col min="10255" max="10255" width="5.5703125" style="436" customWidth="1"/>
    <col min="10256" max="10256" width="3.7109375" style="436" customWidth="1"/>
    <col min="10257" max="10258" width="5.5703125" style="436" customWidth="1"/>
    <col min="10259" max="10294" width="0" style="436" hidden="1" customWidth="1"/>
    <col min="10295" max="10295" width="3.7109375" style="436" customWidth="1"/>
    <col min="10296" max="10296" width="5" style="436" customWidth="1"/>
    <col min="10297" max="10298" width="5.28515625" style="436" customWidth="1"/>
    <col min="10299" max="10299" width="7" style="436" customWidth="1"/>
    <col min="10300" max="10300" width="17.28515625" style="436" customWidth="1"/>
    <col min="10301" max="10301" width="12.85546875" style="436" customWidth="1"/>
    <col min="10302" max="10302" width="19.140625" style="436" customWidth="1"/>
    <col min="10303" max="10303" width="22.85546875" style="436" customWidth="1"/>
    <col min="10304" max="10304" width="7.85546875" style="436" customWidth="1"/>
    <col min="10305" max="10305" width="6.5703125" style="436" bestFit="1" customWidth="1"/>
    <col min="10306" max="10306" width="8.5703125" style="436" customWidth="1"/>
    <col min="10307" max="10308" width="4.85546875" style="436" customWidth="1"/>
    <col min="10309" max="10310" width="4.5703125" style="436" customWidth="1"/>
    <col min="10311" max="10311" width="4" style="436" customWidth="1"/>
    <col min="10312" max="10312" width="10.85546875" style="436" customWidth="1"/>
    <col min="10313" max="10313" width="4.140625" style="436" customWidth="1"/>
    <col min="10314" max="10496" width="11.42578125" style="436"/>
    <col min="10497" max="10497" width="12.140625" style="436" customWidth="1"/>
    <col min="10498" max="10498" width="14" style="436" customWidth="1"/>
    <col min="10499" max="10499" width="9.28515625" style="436" customWidth="1"/>
    <col min="10500" max="10502" width="6.140625" style="436" customWidth="1"/>
    <col min="10503" max="10503" width="10.85546875" style="436" customWidth="1"/>
    <col min="10504" max="10504" width="3" style="436" bestFit="1" customWidth="1"/>
    <col min="10505" max="10505" width="16.28515625" style="436" customWidth="1"/>
    <col min="10506" max="10506" width="7" style="436" customWidth="1"/>
    <col min="10507" max="10507" width="8.85546875" style="436" customWidth="1"/>
    <col min="10508" max="10510" width="7.7109375" style="436" customWidth="1"/>
    <col min="10511" max="10511" width="5.5703125" style="436" customWidth="1"/>
    <col min="10512" max="10512" width="3.7109375" style="436" customWidth="1"/>
    <col min="10513" max="10514" width="5.5703125" style="436" customWidth="1"/>
    <col min="10515" max="10550" width="0" style="436" hidden="1" customWidth="1"/>
    <col min="10551" max="10551" width="3.7109375" style="436" customWidth="1"/>
    <col min="10552" max="10552" width="5" style="436" customWidth="1"/>
    <col min="10553" max="10554" width="5.28515625" style="436" customWidth="1"/>
    <col min="10555" max="10555" width="7" style="436" customWidth="1"/>
    <col min="10556" max="10556" width="17.28515625" style="436" customWidth="1"/>
    <col min="10557" max="10557" width="12.85546875" style="436" customWidth="1"/>
    <col min="10558" max="10558" width="19.140625" style="436" customWidth="1"/>
    <col min="10559" max="10559" width="22.85546875" style="436" customWidth="1"/>
    <col min="10560" max="10560" width="7.85546875" style="436" customWidth="1"/>
    <col min="10561" max="10561" width="6.5703125" style="436" bestFit="1" customWidth="1"/>
    <col min="10562" max="10562" width="8.5703125" style="436" customWidth="1"/>
    <col min="10563" max="10564" width="4.85546875" style="436" customWidth="1"/>
    <col min="10565" max="10566" width="4.5703125" style="436" customWidth="1"/>
    <col min="10567" max="10567" width="4" style="436" customWidth="1"/>
    <col min="10568" max="10568" width="10.85546875" style="436" customWidth="1"/>
    <col min="10569" max="10569" width="4.140625" style="436" customWidth="1"/>
    <col min="10570" max="10752" width="11.42578125" style="436"/>
    <col min="10753" max="10753" width="12.140625" style="436" customWidth="1"/>
    <col min="10754" max="10754" width="14" style="436" customWidth="1"/>
    <col min="10755" max="10755" width="9.28515625" style="436" customWidth="1"/>
    <col min="10756" max="10758" width="6.140625" style="436" customWidth="1"/>
    <col min="10759" max="10759" width="10.85546875" style="436" customWidth="1"/>
    <col min="10760" max="10760" width="3" style="436" bestFit="1" customWidth="1"/>
    <col min="10761" max="10761" width="16.28515625" style="436" customWidth="1"/>
    <col min="10762" max="10762" width="7" style="436" customWidth="1"/>
    <col min="10763" max="10763" width="8.85546875" style="436" customWidth="1"/>
    <col min="10764" max="10766" width="7.7109375" style="436" customWidth="1"/>
    <col min="10767" max="10767" width="5.5703125" style="436" customWidth="1"/>
    <col min="10768" max="10768" width="3.7109375" style="436" customWidth="1"/>
    <col min="10769" max="10770" width="5.5703125" style="436" customWidth="1"/>
    <col min="10771" max="10806" width="0" style="436" hidden="1" customWidth="1"/>
    <col min="10807" max="10807" width="3.7109375" style="436" customWidth="1"/>
    <col min="10808" max="10808" width="5" style="436" customWidth="1"/>
    <col min="10809" max="10810" width="5.28515625" style="436" customWidth="1"/>
    <col min="10811" max="10811" width="7" style="436" customWidth="1"/>
    <col min="10812" max="10812" width="17.28515625" style="436" customWidth="1"/>
    <col min="10813" max="10813" width="12.85546875" style="436" customWidth="1"/>
    <col min="10814" max="10814" width="19.140625" style="436" customWidth="1"/>
    <col min="10815" max="10815" width="22.85546875" style="436" customWidth="1"/>
    <col min="10816" max="10816" width="7.85546875" style="436" customWidth="1"/>
    <col min="10817" max="10817" width="6.5703125" style="436" bestFit="1" customWidth="1"/>
    <col min="10818" max="10818" width="8.5703125" style="436" customWidth="1"/>
    <col min="10819" max="10820" width="4.85546875" style="436" customWidth="1"/>
    <col min="10821" max="10822" width="4.5703125" style="436" customWidth="1"/>
    <col min="10823" max="10823" width="4" style="436" customWidth="1"/>
    <col min="10824" max="10824" width="10.85546875" style="436" customWidth="1"/>
    <col min="10825" max="10825" width="4.140625" style="436" customWidth="1"/>
    <col min="10826" max="11008" width="11.42578125" style="436"/>
    <col min="11009" max="11009" width="12.140625" style="436" customWidth="1"/>
    <col min="11010" max="11010" width="14" style="436" customWidth="1"/>
    <col min="11011" max="11011" width="9.28515625" style="436" customWidth="1"/>
    <col min="11012" max="11014" width="6.140625" style="436" customWidth="1"/>
    <col min="11015" max="11015" width="10.85546875" style="436" customWidth="1"/>
    <col min="11016" max="11016" width="3" style="436" bestFit="1" customWidth="1"/>
    <col min="11017" max="11017" width="16.28515625" style="436" customWidth="1"/>
    <col min="11018" max="11018" width="7" style="436" customWidth="1"/>
    <col min="11019" max="11019" width="8.85546875" style="436" customWidth="1"/>
    <col min="11020" max="11022" width="7.7109375" style="436" customWidth="1"/>
    <col min="11023" max="11023" width="5.5703125" style="436" customWidth="1"/>
    <col min="11024" max="11024" width="3.7109375" style="436" customWidth="1"/>
    <col min="11025" max="11026" width="5.5703125" style="436" customWidth="1"/>
    <col min="11027" max="11062" width="0" style="436" hidden="1" customWidth="1"/>
    <col min="11063" max="11063" width="3.7109375" style="436" customWidth="1"/>
    <col min="11064" max="11064" width="5" style="436" customWidth="1"/>
    <col min="11065" max="11066" width="5.28515625" style="436" customWidth="1"/>
    <col min="11067" max="11067" width="7" style="436" customWidth="1"/>
    <col min="11068" max="11068" width="17.28515625" style="436" customWidth="1"/>
    <col min="11069" max="11069" width="12.85546875" style="436" customWidth="1"/>
    <col min="11070" max="11070" width="19.140625" style="436" customWidth="1"/>
    <col min="11071" max="11071" width="22.85546875" style="436" customWidth="1"/>
    <col min="11072" max="11072" width="7.85546875" style="436" customWidth="1"/>
    <col min="11073" max="11073" width="6.5703125" style="436" bestFit="1" customWidth="1"/>
    <col min="11074" max="11074" width="8.5703125" style="436" customWidth="1"/>
    <col min="11075" max="11076" width="4.85546875" style="436" customWidth="1"/>
    <col min="11077" max="11078" width="4.5703125" style="436" customWidth="1"/>
    <col min="11079" max="11079" width="4" style="436" customWidth="1"/>
    <col min="11080" max="11080" width="10.85546875" style="436" customWidth="1"/>
    <col min="11081" max="11081" width="4.140625" style="436" customWidth="1"/>
    <col min="11082" max="11264" width="11.42578125" style="436"/>
    <col min="11265" max="11265" width="12.140625" style="436" customWidth="1"/>
    <col min="11266" max="11266" width="14" style="436" customWidth="1"/>
    <col min="11267" max="11267" width="9.28515625" style="436" customWidth="1"/>
    <col min="11268" max="11270" width="6.140625" style="436" customWidth="1"/>
    <col min="11271" max="11271" width="10.85546875" style="436" customWidth="1"/>
    <col min="11272" max="11272" width="3" style="436" bestFit="1" customWidth="1"/>
    <col min="11273" max="11273" width="16.28515625" style="436" customWidth="1"/>
    <col min="11274" max="11274" width="7" style="436" customWidth="1"/>
    <col min="11275" max="11275" width="8.85546875" style="436" customWidth="1"/>
    <col min="11276" max="11278" width="7.7109375" style="436" customWidth="1"/>
    <col min="11279" max="11279" width="5.5703125" style="436" customWidth="1"/>
    <col min="11280" max="11280" width="3.7109375" style="436" customWidth="1"/>
    <col min="11281" max="11282" width="5.5703125" style="436" customWidth="1"/>
    <col min="11283" max="11318" width="0" style="436" hidden="1" customWidth="1"/>
    <col min="11319" max="11319" width="3.7109375" style="436" customWidth="1"/>
    <col min="11320" max="11320" width="5" style="436" customWidth="1"/>
    <col min="11321" max="11322" width="5.28515625" style="436" customWidth="1"/>
    <col min="11323" max="11323" width="7" style="436" customWidth="1"/>
    <col min="11324" max="11324" width="17.28515625" style="436" customWidth="1"/>
    <col min="11325" max="11325" width="12.85546875" style="436" customWidth="1"/>
    <col min="11326" max="11326" width="19.140625" style="436" customWidth="1"/>
    <col min="11327" max="11327" width="22.85546875" style="436" customWidth="1"/>
    <col min="11328" max="11328" width="7.85546875" style="436" customWidth="1"/>
    <col min="11329" max="11329" width="6.5703125" style="436" bestFit="1" customWidth="1"/>
    <col min="11330" max="11330" width="8.5703125" style="436" customWidth="1"/>
    <col min="11331" max="11332" width="4.85546875" style="436" customWidth="1"/>
    <col min="11333" max="11334" width="4.5703125" style="436" customWidth="1"/>
    <col min="11335" max="11335" width="4" style="436" customWidth="1"/>
    <col min="11336" max="11336" width="10.85546875" style="436" customWidth="1"/>
    <col min="11337" max="11337" width="4.140625" style="436" customWidth="1"/>
    <col min="11338" max="11520" width="11.42578125" style="436"/>
    <col min="11521" max="11521" width="12.140625" style="436" customWidth="1"/>
    <col min="11522" max="11522" width="14" style="436" customWidth="1"/>
    <col min="11523" max="11523" width="9.28515625" style="436" customWidth="1"/>
    <col min="11524" max="11526" width="6.140625" style="436" customWidth="1"/>
    <col min="11527" max="11527" width="10.85546875" style="436" customWidth="1"/>
    <col min="11528" max="11528" width="3" style="436" bestFit="1" customWidth="1"/>
    <col min="11529" max="11529" width="16.28515625" style="436" customWidth="1"/>
    <col min="11530" max="11530" width="7" style="436" customWidth="1"/>
    <col min="11531" max="11531" width="8.85546875" style="436" customWidth="1"/>
    <col min="11532" max="11534" width="7.7109375" style="436" customWidth="1"/>
    <col min="11535" max="11535" width="5.5703125" style="436" customWidth="1"/>
    <col min="11536" max="11536" width="3.7109375" style="436" customWidth="1"/>
    <col min="11537" max="11538" width="5.5703125" style="436" customWidth="1"/>
    <col min="11539" max="11574" width="0" style="436" hidden="1" customWidth="1"/>
    <col min="11575" max="11575" width="3.7109375" style="436" customWidth="1"/>
    <col min="11576" max="11576" width="5" style="436" customWidth="1"/>
    <col min="11577" max="11578" width="5.28515625" style="436" customWidth="1"/>
    <col min="11579" max="11579" width="7" style="436" customWidth="1"/>
    <col min="11580" max="11580" width="17.28515625" style="436" customWidth="1"/>
    <col min="11581" max="11581" width="12.85546875" style="436" customWidth="1"/>
    <col min="11582" max="11582" width="19.140625" style="436" customWidth="1"/>
    <col min="11583" max="11583" width="22.85546875" style="436" customWidth="1"/>
    <col min="11584" max="11584" width="7.85546875" style="436" customWidth="1"/>
    <col min="11585" max="11585" width="6.5703125" style="436" bestFit="1" customWidth="1"/>
    <col min="11586" max="11586" width="8.5703125" style="436" customWidth="1"/>
    <col min="11587" max="11588" width="4.85546875" style="436" customWidth="1"/>
    <col min="11589" max="11590" width="4.5703125" style="436" customWidth="1"/>
    <col min="11591" max="11591" width="4" style="436" customWidth="1"/>
    <col min="11592" max="11592" width="10.85546875" style="436" customWidth="1"/>
    <col min="11593" max="11593" width="4.140625" style="436" customWidth="1"/>
    <col min="11594" max="11776" width="11.42578125" style="436"/>
    <col min="11777" max="11777" width="12.140625" style="436" customWidth="1"/>
    <col min="11778" max="11778" width="14" style="436" customWidth="1"/>
    <col min="11779" max="11779" width="9.28515625" style="436" customWidth="1"/>
    <col min="11780" max="11782" width="6.140625" style="436" customWidth="1"/>
    <col min="11783" max="11783" width="10.85546875" style="436" customWidth="1"/>
    <col min="11784" max="11784" width="3" style="436" bestFit="1" customWidth="1"/>
    <col min="11785" max="11785" width="16.28515625" style="436" customWidth="1"/>
    <col min="11786" max="11786" width="7" style="436" customWidth="1"/>
    <col min="11787" max="11787" width="8.85546875" style="436" customWidth="1"/>
    <col min="11788" max="11790" width="7.7109375" style="436" customWidth="1"/>
    <col min="11791" max="11791" width="5.5703125" style="436" customWidth="1"/>
    <col min="11792" max="11792" width="3.7109375" style="436" customWidth="1"/>
    <col min="11793" max="11794" width="5.5703125" style="436" customWidth="1"/>
    <col min="11795" max="11830" width="0" style="436" hidden="1" customWidth="1"/>
    <col min="11831" max="11831" width="3.7109375" style="436" customWidth="1"/>
    <col min="11832" max="11832" width="5" style="436" customWidth="1"/>
    <col min="11833" max="11834" width="5.28515625" style="436" customWidth="1"/>
    <col min="11835" max="11835" width="7" style="436" customWidth="1"/>
    <col min="11836" max="11836" width="17.28515625" style="436" customWidth="1"/>
    <col min="11837" max="11837" width="12.85546875" style="436" customWidth="1"/>
    <col min="11838" max="11838" width="19.140625" style="436" customWidth="1"/>
    <col min="11839" max="11839" width="22.85546875" style="436" customWidth="1"/>
    <col min="11840" max="11840" width="7.85546875" style="436" customWidth="1"/>
    <col min="11841" max="11841" width="6.5703125" style="436" bestFit="1" customWidth="1"/>
    <col min="11842" max="11842" width="8.5703125" style="436" customWidth="1"/>
    <col min="11843" max="11844" width="4.85546875" style="436" customWidth="1"/>
    <col min="11845" max="11846" width="4.5703125" style="436" customWidth="1"/>
    <col min="11847" max="11847" width="4" style="436" customWidth="1"/>
    <col min="11848" max="11848" width="10.85546875" style="436" customWidth="1"/>
    <col min="11849" max="11849" width="4.140625" style="436" customWidth="1"/>
    <col min="11850" max="12032" width="11.42578125" style="436"/>
    <col min="12033" max="12033" width="12.140625" style="436" customWidth="1"/>
    <col min="12034" max="12034" width="14" style="436" customWidth="1"/>
    <col min="12035" max="12035" width="9.28515625" style="436" customWidth="1"/>
    <col min="12036" max="12038" width="6.140625" style="436" customWidth="1"/>
    <col min="12039" max="12039" width="10.85546875" style="436" customWidth="1"/>
    <col min="12040" max="12040" width="3" style="436" bestFit="1" customWidth="1"/>
    <col min="12041" max="12041" width="16.28515625" style="436" customWidth="1"/>
    <col min="12042" max="12042" width="7" style="436" customWidth="1"/>
    <col min="12043" max="12043" width="8.85546875" style="436" customWidth="1"/>
    <col min="12044" max="12046" width="7.7109375" style="436" customWidth="1"/>
    <col min="12047" max="12047" width="5.5703125" style="436" customWidth="1"/>
    <col min="12048" max="12048" width="3.7109375" style="436" customWidth="1"/>
    <col min="12049" max="12050" width="5.5703125" style="436" customWidth="1"/>
    <col min="12051" max="12086" width="0" style="436" hidden="1" customWidth="1"/>
    <col min="12087" max="12087" width="3.7109375" style="436" customWidth="1"/>
    <col min="12088" max="12088" width="5" style="436" customWidth="1"/>
    <col min="12089" max="12090" width="5.28515625" style="436" customWidth="1"/>
    <col min="12091" max="12091" width="7" style="436" customWidth="1"/>
    <col min="12092" max="12092" width="17.28515625" style="436" customWidth="1"/>
    <col min="12093" max="12093" width="12.85546875" style="436" customWidth="1"/>
    <col min="12094" max="12094" width="19.140625" style="436" customWidth="1"/>
    <col min="12095" max="12095" width="22.85546875" style="436" customWidth="1"/>
    <col min="12096" max="12096" width="7.85546875" style="436" customWidth="1"/>
    <col min="12097" max="12097" width="6.5703125" style="436" bestFit="1" customWidth="1"/>
    <col min="12098" max="12098" width="8.5703125" style="436" customWidth="1"/>
    <col min="12099" max="12100" width="4.85546875" style="436" customWidth="1"/>
    <col min="12101" max="12102" width="4.5703125" style="436" customWidth="1"/>
    <col min="12103" max="12103" width="4" style="436" customWidth="1"/>
    <col min="12104" max="12104" width="10.85546875" style="436" customWidth="1"/>
    <col min="12105" max="12105" width="4.140625" style="436" customWidth="1"/>
    <col min="12106" max="12288" width="11.42578125" style="436"/>
    <col min="12289" max="12289" width="12.140625" style="436" customWidth="1"/>
    <col min="12290" max="12290" width="14" style="436" customWidth="1"/>
    <col min="12291" max="12291" width="9.28515625" style="436" customWidth="1"/>
    <col min="12292" max="12294" width="6.140625" style="436" customWidth="1"/>
    <col min="12295" max="12295" width="10.85546875" style="436" customWidth="1"/>
    <col min="12296" max="12296" width="3" style="436" bestFit="1" customWidth="1"/>
    <col min="12297" max="12297" width="16.28515625" style="436" customWidth="1"/>
    <col min="12298" max="12298" width="7" style="436" customWidth="1"/>
    <col min="12299" max="12299" width="8.85546875" style="436" customWidth="1"/>
    <col min="12300" max="12302" width="7.7109375" style="436" customWidth="1"/>
    <col min="12303" max="12303" width="5.5703125" style="436" customWidth="1"/>
    <col min="12304" max="12304" width="3.7109375" style="436" customWidth="1"/>
    <col min="12305" max="12306" width="5.5703125" style="436" customWidth="1"/>
    <col min="12307" max="12342" width="0" style="436" hidden="1" customWidth="1"/>
    <col min="12343" max="12343" width="3.7109375" style="436" customWidth="1"/>
    <col min="12344" max="12344" width="5" style="436" customWidth="1"/>
    <col min="12345" max="12346" width="5.28515625" style="436" customWidth="1"/>
    <col min="12347" max="12347" width="7" style="436" customWidth="1"/>
    <col min="12348" max="12348" width="17.28515625" style="436" customWidth="1"/>
    <col min="12349" max="12349" width="12.85546875" style="436" customWidth="1"/>
    <col min="12350" max="12350" width="19.140625" style="436" customWidth="1"/>
    <col min="12351" max="12351" width="22.85546875" style="436" customWidth="1"/>
    <col min="12352" max="12352" width="7.85546875" style="436" customWidth="1"/>
    <col min="12353" max="12353" width="6.5703125" style="436" bestFit="1" customWidth="1"/>
    <col min="12354" max="12354" width="8.5703125" style="436" customWidth="1"/>
    <col min="12355" max="12356" width="4.85546875" style="436" customWidth="1"/>
    <col min="12357" max="12358" width="4.5703125" style="436" customWidth="1"/>
    <col min="12359" max="12359" width="4" style="436" customWidth="1"/>
    <col min="12360" max="12360" width="10.85546875" style="436" customWidth="1"/>
    <col min="12361" max="12361" width="4.140625" style="436" customWidth="1"/>
    <col min="12362" max="12544" width="11.42578125" style="436"/>
    <col min="12545" max="12545" width="12.140625" style="436" customWidth="1"/>
    <col min="12546" max="12546" width="14" style="436" customWidth="1"/>
    <col min="12547" max="12547" width="9.28515625" style="436" customWidth="1"/>
    <col min="12548" max="12550" width="6.140625" style="436" customWidth="1"/>
    <col min="12551" max="12551" width="10.85546875" style="436" customWidth="1"/>
    <col min="12552" max="12552" width="3" style="436" bestFit="1" customWidth="1"/>
    <col min="12553" max="12553" width="16.28515625" style="436" customWidth="1"/>
    <col min="12554" max="12554" width="7" style="436" customWidth="1"/>
    <col min="12555" max="12555" width="8.85546875" style="436" customWidth="1"/>
    <col min="12556" max="12558" width="7.7109375" style="436" customWidth="1"/>
    <col min="12559" max="12559" width="5.5703125" style="436" customWidth="1"/>
    <col min="12560" max="12560" width="3.7109375" style="436" customWidth="1"/>
    <col min="12561" max="12562" width="5.5703125" style="436" customWidth="1"/>
    <col min="12563" max="12598" width="0" style="436" hidden="1" customWidth="1"/>
    <col min="12599" max="12599" width="3.7109375" style="436" customWidth="1"/>
    <col min="12600" max="12600" width="5" style="436" customWidth="1"/>
    <col min="12601" max="12602" width="5.28515625" style="436" customWidth="1"/>
    <col min="12603" max="12603" width="7" style="436" customWidth="1"/>
    <col min="12604" max="12604" width="17.28515625" style="436" customWidth="1"/>
    <col min="12605" max="12605" width="12.85546875" style="436" customWidth="1"/>
    <col min="12606" max="12606" width="19.140625" style="436" customWidth="1"/>
    <col min="12607" max="12607" width="22.85546875" style="436" customWidth="1"/>
    <col min="12608" max="12608" width="7.85546875" style="436" customWidth="1"/>
    <col min="12609" max="12609" width="6.5703125" style="436" bestFit="1" customWidth="1"/>
    <col min="12610" max="12610" width="8.5703125" style="436" customWidth="1"/>
    <col min="12611" max="12612" width="4.85546875" style="436" customWidth="1"/>
    <col min="12613" max="12614" width="4.5703125" style="436" customWidth="1"/>
    <col min="12615" max="12615" width="4" style="436" customWidth="1"/>
    <col min="12616" max="12616" width="10.85546875" style="436" customWidth="1"/>
    <col min="12617" max="12617" width="4.140625" style="436" customWidth="1"/>
    <col min="12618" max="12800" width="11.42578125" style="436"/>
    <col min="12801" max="12801" width="12.140625" style="436" customWidth="1"/>
    <col min="12802" max="12802" width="14" style="436" customWidth="1"/>
    <col min="12803" max="12803" width="9.28515625" style="436" customWidth="1"/>
    <col min="12804" max="12806" width="6.140625" style="436" customWidth="1"/>
    <col min="12807" max="12807" width="10.85546875" style="436" customWidth="1"/>
    <col min="12808" max="12808" width="3" style="436" bestFit="1" customWidth="1"/>
    <col min="12809" max="12809" width="16.28515625" style="436" customWidth="1"/>
    <col min="12810" max="12810" width="7" style="436" customWidth="1"/>
    <col min="12811" max="12811" width="8.85546875" style="436" customWidth="1"/>
    <col min="12812" max="12814" width="7.7109375" style="436" customWidth="1"/>
    <col min="12815" max="12815" width="5.5703125" style="436" customWidth="1"/>
    <col min="12816" max="12816" width="3.7109375" style="436" customWidth="1"/>
    <col min="12817" max="12818" width="5.5703125" style="436" customWidth="1"/>
    <col min="12819" max="12854" width="0" style="436" hidden="1" customWidth="1"/>
    <col min="12855" max="12855" width="3.7109375" style="436" customWidth="1"/>
    <col min="12856" max="12856" width="5" style="436" customWidth="1"/>
    <col min="12857" max="12858" width="5.28515625" style="436" customWidth="1"/>
    <col min="12859" max="12859" width="7" style="436" customWidth="1"/>
    <col min="12860" max="12860" width="17.28515625" style="436" customWidth="1"/>
    <col min="12861" max="12861" width="12.85546875" style="436" customWidth="1"/>
    <col min="12862" max="12862" width="19.140625" style="436" customWidth="1"/>
    <col min="12863" max="12863" width="22.85546875" style="436" customWidth="1"/>
    <col min="12864" max="12864" width="7.85546875" style="436" customWidth="1"/>
    <col min="12865" max="12865" width="6.5703125" style="436" bestFit="1" customWidth="1"/>
    <col min="12866" max="12866" width="8.5703125" style="436" customWidth="1"/>
    <col min="12867" max="12868" width="4.85546875" style="436" customWidth="1"/>
    <col min="12869" max="12870" width="4.5703125" style="436" customWidth="1"/>
    <col min="12871" max="12871" width="4" style="436" customWidth="1"/>
    <col min="12872" max="12872" width="10.85546875" style="436" customWidth="1"/>
    <col min="12873" max="12873" width="4.140625" style="436" customWidth="1"/>
    <col min="12874" max="13056" width="11.42578125" style="436"/>
    <col min="13057" max="13057" width="12.140625" style="436" customWidth="1"/>
    <col min="13058" max="13058" width="14" style="436" customWidth="1"/>
    <col min="13059" max="13059" width="9.28515625" style="436" customWidth="1"/>
    <col min="13060" max="13062" width="6.140625" style="436" customWidth="1"/>
    <col min="13063" max="13063" width="10.85546875" style="436" customWidth="1"/>
    <col min="13064" max="13064" width="3" style="436" bestFit="1" customWidth="1"/>
    <col min="13065" max="13065" width="16.28515625" style="436" customWidth="1"/>
    <col min="13066" max="13066" width="7" style="436" customWidth="1"/>
    <col min="13067" max="13067" width="8.85546875" style="436" customWidth="1"/>
    <col min="13068" max="13070" width="7.7109375" style="436" customWidth="1"/>
    <col min="13071" max="13071" width="5.5703125" style="436" customWidth="1"/>
    <col min="13072" max="13072" width="3.7109375" style="436" customWidth="1"/>
    <col min="13073" max="13074" width="5.5703125" style="436" customWidth="1"/>
    <col min="13075" max="13110" width="0" style="436" hidden="1" customWidth="1"/>
    <col min="13111" max="13111" width="3.7109375" style="436" customWidth="1"/>
    <col min="13112" max="13112" width="5" style="436" customWidth="1"/>
    <col min="13113" max="13114" width="5.28515625" style="436" customWidth="1"/>
    <col min="13115" max="13115" width="7" style="436" customWidth="1"/>
    <col min="13116" max="13116" width="17.28515625" style="436" customWidth="1"/>
    <col min="13117" max="13117" width="12.85546875" style="436" customWidth="1"/>
    <col min="13118" max="13118" width="19.140625" style="436" customWidth="1"/>
    <col min="13119" max="13119" width="22.85546875" style="436" customWidth="1"/>
    <col min="13120" max="13120" width="7.85546875" style="436" customWidth="1"/>
    <col min="13121" max="13121" width="6.5703125" style="436" bestFit="1" customWidth="1"/>
    <col min="13122" max="13122" width="8.5703125" style="436" customWidth="1"/>
    <col min="13123" max="13124" width="4.85546875" style="436" customWidth="1"/>
    <col min="13125" max="13126" width="4.5703125" style="436" customWidth="1"/>
    <col min="13127" max="13127" width="4" style="436" customWidth="1"/>
    <col min="13128" max="13128" width="10.85546875" style="436" customWidth="1"/>
    <col min="13129" max="13129" width="4.140625" style="436" customWidth="1"/>
    <col min="13130" max="13312" width="11.42578125" style="436"/>
    <col min="13313" max="13313" width="12.140625" style="436" customWidth="1"/>
    <col min="13314" max="13314" width="14" style="436" customWidth="1"/>
    <col min="13315" max="13315" width="9.28515625" style="436" customWidth="1"/>
    <col min="13316" max="13318" width="6.140625" style="436" customWidth="1"/>
    <col min="13319" max="13319" width="10.85546875" style="436" customWidth="1"/>
    <col min="13320" max="13320" width="3" style="436" bestFit="1" customWidth="1"/>
    <col min="13321" max="13321" width="16.28515625" style="436" customWidth="1"/>
    <col min="13322" max="13322" width="7" style="436" customWidth="1"/>
    <col min="13323" max="13323" width="8.85546875" style="436" customWidth="1"/>
    <col min="13324" max="13326" width="7.7109375" style="436" customWidth="1"/>
    <col min="13327" max="13327" width="5.5703125" style="436" customWidth="1"/>
    <col min="13328" max="13328" width="3.7109375" style="436" customWidth="1"/>
    <col min="13329" max="13330" width="5.5703125" style="436" customWidth="1"/>
    <col min="13331" max="13366" width="0" style="436" hidden="1" customWidth="1"/>
    <col min="13367" max="13367" width="3.7109375" style="436" customWidth="1"/>
    <col min="13368" max="13368" width="5" style="436" customWidth="1"/>
    <col min="13369" max="13370" width="5.28515625" style="436" customWidth="1"/>
    <col min="13371" max="13371" width="7" style="436" customWidth="1"/>
    <col min="13372" max="13372" width="17.28515625" style="436" customWidth="1"/>
    <col min="13373" max="13373" width="12.85546875" style="436" customWidth="1"/>
    <col min="13374" max="13374" width="19.140625" style="436" customWidth="1"/>
    <col min="13375" max="13375" width="22.85546875" style="436" customWidth="1"/>
    <col min="13376" max="13376" width="7.85546875" style="436" customWidth="1"/>
    <col min="13377" max="13377" width="6.5703125" style="436" bestFit="1" customWidth="1"/>
    <col min="13378" max="13378" width="8.5703125" style="436" customWidth="1"/>
    <col min="13379" max="13380" width="4.85546875" style="436" customWidth="1"/>
    <col min="13381" max="13382" width="4.5703125" style="436" customWidth="1"/>
    <col min="13383" max="13383" width="4" style="436" customWidth="1"/>
    <col min="13384" max="13384" width="10.85546875" style="436" customWidth="1"/>
    <col min="13385" max="13385" width="4.140625" style="436" customWidth="1"/>
    <col min="13386" max="13568" width="11.42578125" style="436"/>
    <col min="13569" max="13569" width="12.140625" style="436" customWidth="1"/>
    <col min="13570" max="13570" width="14" style="436" customWidth="1"/>
    <col min="13571" max="13571" width="9.28515625" style="436" customWidth="1"/>
    <col min="13572" max="13574" width="6.140625" style="436" customWidth="1"/>
    <col min="13575" max="13575" width="10.85546875" style="436" customWidth="1"/>
    <col min="13576" max="13576" width="3" style="436" bestFit="1" customWidth="1"/>
    <col min="13577" max="13577" width="16.28515625" style="436" customWidth="1"/>
    <col min="13578" max="13578" width="7" style="436" customWidth="1"/>
    <col min="13579" max="13579" width="8.85546875" style="436" customWidth="1"/>
    <col min="13580" max="13582" width="7.7109375" style="436" customWidth="1"/>
    <col min="13583" max="13583" width="5.5703125" style="436" customWidth="1"/>
    <col min="13584" max="13584" width="3.7109375" style="436" customWidth="1"/>
    <col min="13585" max="13586" width="5.5703125" style="436" customWidth="1"/>
    <col min="13587" max="13622" width="0" style="436" hidden="1" customWidth="1"/>
    <col min="13623" max="13623" width="3.7109375" style="436" customWidth="1"/>
    <col min="13624" max="13624" width="5" style="436" customWidth="1"/>
    <col min="13625" max="13626" width="5.28515625" style="436" customWidth="1"/>
    <col min="13627" max="13627" width="7" style="436" customWidth="1"/>
    <col min="13628" max="13628" width="17.28515625" style="436" customWidth="1"/>
    <col min="13629" max="13629" width="12.85546875" style="436" customWidth="1"/>
    <col min="13630" max="13630" width="19.140625" style="436" customWidth="1"/>
    <col min="13631" max="13631" width="22.85546875" style="436" customWidth="1"/>
    <col min="13632" max="13632" width="7.85546875" style="436" customWidth="1"/>
    <col min="13633" max="13633" width="6.5703125" style="436" bestFit="1" customWidth="1"/>
    <col min="13634" max="13634" width="8.5703125" style="436" customWidth="1"/>
    <col min="13635" max="13636" width="4.85546875" style="436" customWidth="1"/>
    <col min="13637" max="13638" width="4.5703125" style="436" customWidth="1"/>
    <col min="13639" max="13639" width="4" style="436" customWidth="1"/>
    <col min="13640" max="13640" width="10.85546875" style="436" customWidth="1"/>
    <col min="13641" max="13641" width="4.140625" style="436" customWidth="1"/>
    <col min="13642" max="13824" width="11.42578125" style="436"/>
    <col min="13825" max="13825" width="12.140625" style="436" customWidth="1"/>
    <col min="13826" max="13826" width="14" style="436" customWidth="1"/>
    <col min="13827" max="13827" width="9.28515625" style="436" customWidth="1"/>
    <col min="13828" max="13830" width="6.140625" style="436" customWidth="1"/>
    <col min="13831" max="13831" width="10.85546875" style="436" customWidth="1"/>
    <col min="13832" max="13832" width="3" style="436" bestFit="1" customWidth="1"/>
    <col min="13833" max="13833" width="16.28515625" style="436" customWidth="1"/>
    <col min="13834" max="13834" width="7" style="436" customWidth="1"/>
    <col min="13835" max="13835" width="8.85546875" style="436" customWidth="1"/>
    <col min="13836" max="13838" width="7.7109375" style="436" customWidth="1"/>
    <col min="13839" max="13839" width="5.5703125" style="436" customWidth="1"/>
    <col min="13840" max="13840" width="3.7109375" style="436" customWidth="1"/>
    <col min="13841" max="13842" width="5.5703125" style="436" customWidth="1"/>
    <col min="13843" max="13878" width="0" style="436" hidden="1" customWidth="1"/>
    <col min="13879" max="13879" width="3.7109375" style="436" customWidth="1"/>
    <col min="13880" max="13880" width="5" style="436" customWidth="1"/>
    <col min="13881" max="13882" width="5.28515625" style="436" customWidth="1"/>
    <col min="13883" max="13883" width="7" style="436" customWidth="1"/>
    <col min="13884" max="13884" width="17.28515625" style="436" customWidth="1"/>
    <col min="13885" max="13885" width="12.85546875" style="436" customWidth="1"/>
    <col min="13886" max="13886" width="19.140625" style="436" customWidth="1"/>
    <col min="13887" max="13887" width="22.85546875" style="436" customWidth="1"/>
    <col min="13888" max="13888" width="7.85546875" style="436" customWidth="1"/>
    <col min="13889" max="13889" width="6.5703125" style="436" bestFit="1" customWidth="1"/>
    <col min="13890" max="13890" width="8.5703125" style="436" customWidth="1"/>
    <col min="13891" max="13892" width="4.85546875" style="436" customWidth="1"/>
    <col min="13893" max="13894" width="4.5703125" style="436" customWidth="1"/>
    <col min="13895" max="13895" width="4" style="436" customWidth="1"/>
    <col min="13896" max="13896" width="10.85546875" style="436" customWidth="1"/>
    <col min="13897" max="13897" width="4.140625" style="436" customWidth="1"/>
    <col min="13898" max="14080" width="11.42578125" style="436"/>
    <col min="14081" max="14081" width="12.140625" style="436" customWidth="1"/>
    <col min="14082" max="14082" width="14" style="436" customWidth="1"/>
    <col min="14083" max="14083" width="9.28515625" style="436" customWidth="1"/>
    <col min="14084" max="14086" width="6.140625" style="436" customWidth="1"/>
    <col min="14087" max="14087" width="10.85546875" style="436" customWidth="1"/>
    <col min="14088" max="14088" width="3" style="436" bestFit="1" customWidth="1"/>
    <col min="14089" max="14089" width="16.28515625" style="436" customWidth="1"/>
    <col min="14090" max="14090" width="7" style="436" customWidth="1"/>
    <col min="14091" max="14091" width="8.85546875" style="436" customWidth="1"/>
    <col min="14092" max="14094" width="7.7109375" style="436" customWidth="1"/>
    <col min="14095" max="14095" width="5.5703125" style="436" customWidth="1"/>
    <col min="14096" max="14096" width="3.7109375" style="436" customWidth="1"/>
    <col min="14097" max="14098" width="5.5703125" style="436" customWidth="1"/>
    <col min="14099" max="14134" width="0" style="436" hidden="1" customWidth="1"/>
    <col min="14135" max="14135" width="3.7109375" style="436" customWidth="1"/>
    <col min="14136" max="14136" width="5" style="436" customWidth="1"/>
    <col min="14137" max="14138" width="5.28515625" style="436" customWidth="1"/>
    <col min="14139" max="14139" width="7" style="436" customWidth="1"/>
    <col min="14140" max="14140" width="17.28515625" style="436" customWidth="1"/>
    <col min="14141" max="14141" width="12.85546875" style="436" customWidth="1"/>
    <col min="14142" max="14142" width="19.140625" style="436" customWidth="1"/>
    <col min="14143" max="14143" width="22.85546875" style="436" customWidth="1"/>
    <col min="14144" max="14144" width="7.85546875" style="436" customWidth="1"/>
    <col min="14145" max="14145" width="6.5703125" style="436" bestFit="1" customWidth="1"/>
    <col min="14146" max="14146" width="8.5703125" style="436" customWidth="1"/>
    <col min="14147" max="14148" width="4.85546875" style="436" customWidth="1"/>
    <col min="14149" max="14150" width="4.5703125" style="436" customWidth="1"/>
    <col min="14151" max="14151" width="4" style="436" customWidth="1"/>
    <col min="14152" max="14152" width="10.85546875" style="436" customWidth="1"/>
    <col min="14153" max="14153" width="4.140625" style="436" customWidth="1"/>
    <col min="14154" max="14336" width="11.42578125" style="436"/>
    <col min="14337" max="14337" width="12.140625" style="436" customWidth="1"/>
    <col min="14338" max="14338" width="14" style="436" customWidth="1"/>
    <col min="14339" max="14339" width="9.28515625" style="436" customWidth="1"/>
    <col min="14340" max="14342" width="6.140625" style="436" customWidth="1"/>
    <col min="14343" max="14343" width="10.85546875" style="436" customWidth="1"/>
    <col min="14344" max="14344" width="3" style="436" bestFit="1" customWidth="1"/>
    <col min="14345" max="14345" width="16.28515625" style="436" customWidth="1"/>
    <col min="14346" max="14346" width="7" style="436" customWidth="1"/>
    <col min="14347" max="14347" width="8.85546875" style="436" customWidth="1"/>
    <col min="14348" max="14350" width="7.7109375" style="436" customWidth="1"/>
    <col min="14351" max="14351" width="5.5703125" style="436" customWidth="1"/>
    <col min="14352" max="14352" width="3.7109375" style="436" customWidth="1"/>
    <col min="14353" max="14354" width="5.5703125" style="436" customWidth="1"/>
    <col min="14355" max="14390" width="0" style="436" hidden="1" customWidth="1"/>
    <col min="14391" max="14391" width="3.7109375" style="436" customWidth="1"/>
    <col min="14392" max="14392" width="5" style="436" customWidth="1"/>
    <col min="14393" max="14394" width="5.28515625" style="436" customWidth="1"/>
    <col min="14395" max="14395" width="7" style="436" customWidth="1"/>
    <col min="14396" max="14396" width="17.28515625" style="436" customWidth="1"/>
    <col min="14397" max="14397" width="12.85546875" style="436" customWidth="1"/>
    <col min="14398" max="14398" width="19.140625" style="436" customWidth="1"/>
    <col min="14399" max="14399" width="22.85546875" style="436" customWidth="1"/>
    <col min="14400" max="14400" width="7.85546875" style="436" customWidth="1"/>
    <col min="14401" max="14401" width="6.5703125" style="436" bestFit="1" customWidth="1"/>
    <col min="14402" max="14402" width="8.5703125" style="436" customWidth="1"/>
    <col min="14403" max="14404" width="4.85546875" style="436" customWidth="1"/>
    <col min="14405" max="14406" width="4.5703125" style="436" customWidth="1"/>
    <col min="14407" max="14407" width="4" style="436" customWidth="1"/>
    <col min="14408" max="14408" width="10.85546875" style="436" customWidth="1"/>
    <col min="14409" max="14409" width="4.140625" style="436" customWidth="1"/>
    <col min="14410" max="14592" width="11.42578125" style="436"/>
    <col min="14593" max="14593" width="12.140625" style="436" customWidth="1"/>
    <col min="14594" max="14594" width="14" style="436" customWidth="1"/>
    <col min="14595" max="14595" width="9.28515625" style="436" customWidth="1"/>
    <col min="14596" max="14598" width="6.140625" style="436" customWidth="1"/>
    <col min="14599" max="14599" width="10.85546875" style="436" customWidth="1"/>
    <col min="14600" max="14600" width="3" style="436" bestFit="1" customWidth="1"/>
    <col min="14601" max="14601" width="16.28515625" style="436" customWidth="1"/>
    <col min="14602" max="14602" width="7" style="436" customWidth="1"/>
    <col min="14603" max="14603" width="8.85546875" style="436" customWidth="1"/>
    <col min="14604" max="14606" width="7.7109375" style="436" customWidth="1"/>
    <col min="14607" max="14607" width="5.5703125" style="436" customWidth="1"/>
    <col min="14608" max="14608" width="3.7109375" style="436" customWidth="1"/>
    <col min="14609" max="14610" width="5.5703125" style="436" customWidth="1"/>
    <col min="14611" max="14646" width="0" style="436" hidden="1" customWidth="1"/>
    <col min="14647" max="14647" width="3.7109375" style="436" customWidth="1"/>
    <col min="14648" max="14648" width="5" style="436" customWidth="1"/>
    <col min="14649" max="14650" width="5.28515625" style="436" customWidth="1"/>
    <col min="14651" max="14651" width="7" style="436" customWidth="1"/>
    <col min="14652" max="14652" width="17.28515625" style="436" customWidth="1"/>
    <col min="14653" max="14653" width="12.85546875" style="436" customWidth="1"/>
    <col min="14654" max="14654" width="19.140625" style="436" customWidth="1"/>
    <col min="14655" max="14655" width="22.85546875" style="436" customWidth="1"/>
    <col min="14656" max="14656" width="7.85546875" style="436" customWidth="1"/>
    <col min="14657" max="14657" width="6.5703125" style="436" bestFit="1" customWidth="1"/>
    <col min="14658" max="14658" width="8.5703125" style="436" customWidth="1"/>
    <col min="14659" max="14660" width="4.85546875" style="436" customWidth="1"/>
    <col min="14661" max="14662" width="4.5703125" style="436" customWidth="1"/>
    <col min="14663" max="14663" width="4" style="436" customWidth="1"/>
    <col min="14664" max="14664" width="10.85546875" style="436" customWidth="1"/>
    <col min="14665" max="14665" width="4.140625" style="436" customWidth="1"/>
    <col min="14666" max="14848" width="11.42578125" style="436"/>
    <col min="14849" max="14849" width="12.140625" style="436" customWidth="1"/>
    <col min="14850" max="14850" width="14" style="436" customWidth="1"/>
    <col min="14851" max="14851" width="9.28515625" style="436" customWidth="1"/>
    <col min="14852" max="14854" width="6.140625" style="436" customWidth="1"/>
    <col min="14855" max="14855" width="10.85546875" style="436" customWidth="1"/>
    <col min="14856" max="14856" width="3" style="436" bestFit="1" customWidth="1"/>
    <col min="14857" max="14857" width="16.28515625" style="436" customWidth="1"/>
    <col min="14858" max="14858" width="7" style="436" customWidth="1"/>
    <col min="14859" max="14859" width="8.85546875" style="436" customWidth="1"/>
    <col min="14860" max="14862" width="7.7109375" style="436" customWidth="1"/>
    <col min="14863" max="14863" width="5.5703125" style="436" customWidth="1"/>
    <col min="14864" max="14864" width="3.7109375" style="436" customWidth="1"/>
    <col min="14865" max="14866" width="5.5703125" style="436" customWidth="1"/>
    <col min="14867" max="14902" width="0" style="436" hidden="1" customWidth="1"/>
    <col min="14903" max="14903" width="3.7109375" style="436" customWidth="1"/>
    <col min="14904" max="14904" width="5" style="436" customWidth="1"/>
    <col min="14905" max="14906" width="5.28515625" style="436" customWidth="1"/>
    <col min="14907" max="14907" width="7" style="436" customWidth="1"/>
    <col min="14908" max="14908" width="17.28515625" style="436" customWidth="1"/>
    <col min="14909" max="14909" width="12.85546875" style="436" customWidth="1"/>
    <col min="14910" max="14910" width="19.140625" style="436" customWidth="1"/>
    <col min="14911" max="14911" width="22.85546875" style="436" customWidth="1"/>
    <col min="14912" max="14912" width="7.85546875" style="436" customWidth="1"/>
    <col min="14913" max="14913" width="6.5703125" style="436" bestFit="1" customWidth="1"/>
    <col min="14914" max="14914" width="8.5703125" style="436" customWidth="1"/>
    <col min="14915" max="14916" width="4.85546875" style="436" customWidth="1"/>
    <col min="14917" max="14918" width="4.5703125" style="436" customWidth="1"/>
    <col min="14919" max="14919" width="4" style="436" customWidth="1"/>
    <col min="14920" max="14920" width="10.85546875" style="436" customWidth="1"/>
    <col min="14921" max="14921" width="4.140625" style="436" customWidth="1"/>
    <col min="14922" max="15104" width="11.42578125" style="436"/>
    <col min="15105" max="15105" width="12.140625" style="436" customWidth="1"/>
    <col min="15106" max="15106" width="14" style="436" customWidth="1"/>
    <col min="15107" max="15107" width="9.28515625" style="436" customWidth="1"/>
    <col min="15108" max="15110" width="6.140625" style="436" customWidth="1"/>
    <col min="15111" max="15111" width="10.85546875" style="436" customWidth="1"/>
    <col min="15112" max="15112" width="3" style="436" bestFit="1" customWidth="1"/>
    <col min="15113" max="15113" width="16.28515625" style="436" customWidth="1"/>
    <col min="15114" max="15114" width="7" style="436" customWidth="1"/>
    <col min="15115" max="15115" width="8.85546875" style="436" customWidth="1"/>
    <col min="15116" max="15118" width="7.7109375" style="436" customWidth="1"/>
    <col min="15119" max="15119" width="5.5703125" style="436" customWidth="1"/>
    <col min="15120" max="15120" width="3.7109375" style="436" customWidth="1"/>
    <col min="15121" max="15122" width="5.5703125" style="436" customWidth="1"/>
    <col min="15123" max="15158" width="0" style="436" hidden="1" customWidth="1"/>
    <col min="15159" max="15159" width="3.7109375" style="436" customWidth="1"/>
    <col min="15160" max="15160" width="5" style="436" customWidth="1"/>
    <col min="15161" max="15162" width="5.28515625" style="436" customWidth="1"/>
    <col min="15163" max="15163" width="7" style="436" customWidth="1"/>
    <col min="15164" max="15164" width="17.28515625" style="436" customWidth="1"/>
    <col min="15165" max="15165" width="12.85546875" style="436" customWidth="1"/>
    <col min="15166" max="15166" width="19.140625" style="436" customWidth="1"/>
    <col min="15167" max="15167" width="22.85546875" style="436" customWidth="1"/>
    <col min="15168" max="15168" width="7.85546875" style="436" customWidth="1"/>
    <col min="15169" max="15169" width="6.5703125" style="436" bestFit="1" customWidth="1"/>
    <col min="15170" max="15170" width="8.5703125" style="436" customWidth="1"/>
    <col min="15171" max="15172" width="4.85546875" style="436" customWidth="1"/>
    <col min="15173" max="15174" width="4.5703125" style="436" customWidth="1"/>
    <col min="15175" max="15175" width="4" style="436" customWidth="1"/>
    <col min="15176" max="15176" width="10.85546875" style="436" customWidth="1"/>
    <col min="15177" max="15177" width="4.140625" style="436" customWidth="1"/>
    <col min="15178" max="15360" width="11.42578125" style="436"/>
    <col min="15361" max="15361" width="12.140625" style="436" customWidth="1"/>
    <col min="15362" max="15362" width="14" style="436" customWidth="1"/>
    <col min="15363" max="15363" width="9.28515625" style="436" customWidth="1"/>
    <col min="15364" max="15366" width="6.140625" style="436" customWidth="1"/>
    <col min="15367" max="15367" width="10.85546875" style="436" customWidth="1"/>
    <col min="15368" max="15368" width="3" style="436" bestFit="1" customWidth="1"/>
    <col min="15369" max="15369" width="16.28515625" style="436" customWidth="1"/>
    <col min="15370" max="15370" width="7" style="436" customWidth="1"/>
    <col min="15371" max="15371" width="8.85546875" style="436" customWidth="1"/>
    <col min="15372" max="15374" width="7.7109375" style="436" customWidth="1"/>
    <col min="15375" max="15375" width="5.5703125" style="436" customWidth="1"/>
    <col min="15376" max="15376" width="3.7109375" style="436" customWidth="1"/>
    <col min="15377" max="15378" width="5.5703125" style="436" customWidth="1"/>
    <col min="15379" max="15414" width="0" style="436" hidden="1" customWidth="1"/>
    <col min="15415" max="15415" width="3.7109375" style="436" customWidth="1"/>
    <col min="15416" max="15416" width="5" style="436" customWidth="1"/>
    <col min="15417" max="15418" width="5.28515625" style="436" customWidth="1"/>
    <col min="15419" max="15419" width="7" style="436" customWidth="1"/>
    <col min="15420" max="15420" width="17.28515625" style="436" customWidth="1"/>
    <col min="15421" max="15421" width="12.85546875" style="436" customWidth="1"/>
    <col min="15422" max="15422" width="19.140625" style="436" customWidth="1"/>
    <col min="15423" max="15423" width="22.85546875" style="436" customWidth="1"/>
    <col min="15424" max="15424" width="7.85546875" style="436" customWidth="1"/>
    <col min="15425" max="15425" width="6.5703125" style="436" bestFit="1" customWidth="1"/>
    <col min="15426" max="15426" width="8.5703125" style="436" customWidth="1"/>
    <col min="15427" max="15428" width="4.85546875" style="436" customWidth="1"/>
    <col min="15429" max="15430" width="4.5703125" style="436" customWidth="1"/>
    <col min="15431" max="15431" width="4" style="436" customWidth="1"/>
    <col min="15432" max="15432" width="10.85546875" style="436" customWidth="1"/>
    <col min="15433" max="15433" width="4.140625" style="436" customWidth="1"/>
    <col min="15434" max="15616" width="11.42578125" style="436"/>
    <col min="15617" max="15617" width="12.140625" style="436" customWidth="1"/>
    <col min="15618" max="15618" width="14" style="436" customWidth="1"/>
    <col min="15619" max="15619" width="9.28515625" style="436" customWidth="1"/>
    <col min="15620" max="15622" width="6.140625" style="436" customWidth="1"/>
    <col min="15623" max="15623" width="10.85546875" style="436" customWidth="1"/>
    <col min="15624" max="15624" width="3" style="436" bestFit="1" customWidth="1"/>
    <col min="15625" max="15625" width="16.28515625" style="436" customWidth="1"/>
    <col min="15626" max="15626" width="7" style="436" customWidth="1"/>
    <col min="15627" max="15627" width="8.85546875" style="436" customWidth="1"/>
    <col min="15628" max="15630" width="7.7109375" style="436" customWidth="1"/>
    <col min="15631" max="15631" width="5.5703125" style="436" customWidth="1"/>
    <col min="15632" max="15632" width="3.7109375" style="436" customWidth="1"/>
    <col min="15633" max="15634" width="5.5703125" style="436" customWidth="1"/>
    <col min="15635" max="15670" width="0" style="436" hidden="1" customWidth="1"/>
    <col min="15671" max="15671" width="3.7109375" style="436" customWidth="1"/>
    <col min="15672" max="15672" width="5" style="436" customWidth="1"/>
    <col min="15673" max="15674" width="5.28515625" style="436" customWidth="1"/>
    <col min="15675" max="15675" width="7" style="436" customWidth="1"/>
    <col min="15676" max="15676" width="17.28515625" style="436" customWidth="1"/>
    <col min="15677" max="15677" width="12.85546875" style="436" customWidth="1"/>
    <col min="15678" max="15678" width="19.140625" style="436" customWidth="1"/>
    <col min="15679" max="15679" width="22.85546875" style="436" customWidth="1"/>
    <col min="15680" max="15680" width="7.85546875" style="436" customWidth="1"/>
    <col min="15681" max="15681" width="6.5703125" style="436" bestFit="1" customWidth="1"/>
    <col min="15682" max="15682" width="8.5703125" style="436" customWidth="1"/>
    <col min="15683" max="15684" width="4.85546875" style="436" customWidth="1"/>
    <col min="15685" max="15686" width="4.5703125" style="436" customWidth="1"/>
    <col min="15687" max="15687" width="4" style="436" customWidth="1"/>
    <col min="15688" max="15688" width="10.85546875" style="436" customWidth="1"/>
    <col min="15689" max="15689" width="4.140625" style="436" customWidth="1"/>
    <col min="15690" max="15872" width="11.42578125" style="436"/>
    <col min="15873" max="15873" width="12.140625" style="436" customWidth="1"/>
    <col min="15874" max="15874" width="14" style="436" customWidth="1"/>
    <col min="15875" max="15875" width="9.28515625" style="436" customWidth="1"/>
    <col min="15876" max="15878" width="6.140625" style="436" customWidth="1"/>
    <col min="15879" max="15879" width="10.85546875" style="436" customWidth="1"/>
    <col min="15880" max="15880" width="3" style="436" bestFit="1" customWidth="1"/>
    <col min="15881" max="15881" width="16.28515625" style="436" customWidth="1"/>
    <col min="15882" max="15882" width="7" style="436" customWidth="1"/>
    <col min="15883" max="15883" width="8.85546875" style="436" customWidth="1"/>
    <col min="15884" max="15886" width="7.7109375" style="436" customWidth="1"/>
    <col min="15887" max="15887" width="5.5703125" style="436" customWidth="1"/>
    <col min="15888" max="15888" width="3.7109375" style="436" customWidth="1"/>
    <col min="15889" max="15890" width="5.5703125" style="436" customWidth="1"/>
    <col min="15891" max="15926" width="0" style="436" hidden="1" customWidth="1"/>
    <col min="15927" max="15927" width="3.7109375" style="436" customWidth="1"/>
    <col min="15928" max="15928" width="5" style="436" customWidth="1"/>
    <col min="15929" max="15930" width="5.28515625" style="436" customWidth="1"/>
    <col min="15931" max="15931" width="7" style="436" customWidth="1"/>
    <col min="15932" max="15932" width="17.28515625" style="436" customWidth="1"/>
    <col min="15933" max="15933" width="12.85546875" style="436" customWidth="1"/>
    <col min="15934" max="15934" width="19.140625" style="436" customWidth="1"/>
    <col min="15935" max="15935" width="22.85546875" style="436" customWidth="1"/>
    <col min="15936" max="15936" width="7.85546875" style="436" customWidth="1"/>
    <col min="15937" max="15937" width="6.5703125" style="436" bestFit="1" customWidth="1"/>
    <col min="15938" max="15938" width="8.5703125" style="436" customWidth="1"/>
    <col min="15939" max="15940" width="4.85546875" style="436" customWidth="1"/>
    <col min="15941" max="15942" width="4.5703125" style="436" customWidth="1"/>
    <col min="15943" max="15943" width="4" style="436" customWidth="1"/>
    <col min="15944" max="15944" width="10.85546875" style="436" customWidth="1"/>
    <col min="15945" max="15945" width="4.140625" style="436" customWidth="1"/>
    <col min="15946" max="16128" width="11.42578125" style="436"/>
    <col min="16129" max="16129" width="12.140625" style="436" customWidth="1"/>
    <col min="16130" max="16130" width="14" style="436" customWidth="1"/>
    <col min="16131" max="16131" width="9.28515625" style="436" customWidth="1"/>
    <col min="16132" max="16134" width="6.140625" style="436" customWidth="1"/>
    <col min="16135" max="16135" width="10.85546875" style="436" customWidth="1"/>
    <col min="16136" max="16136" width="3" style="436" bestFit="1" customWidth="1"/>
    <col min="16137" max="16137" width="16.28515625" style="436" customWidth="1"/>
    <col min="16138" max="16138" width="7" style="436" customWidth="1"/>
    <col min="16139" max="16139" width="8.85546875" style="436" customWidth="1"/>
    <col min="16140" max="16142" width="7.7109375" style="436" customWidth="1"/>
    <col min="16143" max="16143" width="5.5703125" style="436" customWidth="1"/>
    <col min="16144" max="16144" width="3.7109375" style="436" customWidth="1"/>
    <col min="16145" max="16146" width="5.5703125" style="436" customWidth="1"/>
    <col min="16147" max="16182" width="0" style="436" hidden="1" customWidth="1"/>
    <col min="16183" max="16183" width="3.7109375" style="436" customWidth="1"/>
    <col min="16184" max="16184" width="5" style="436" customWidth="1"/>
    <col min="16185" max="16186" width="5.28515625" style="436" customWidth="1"/>
    <col min="16187" max="16187" width="7" style="436" customWidth="1"/>
    <col min="16188" max="16188" width="17.28515625" style="436" customWidth="1"/>
    <col min="16189" max="16189" width="12.85546875" style="436" customWidth="1"/>
    <col min="16190" max="16190" width="19.140625" style="436" customWidth="1"/>
    <col min="16191" max="16191" width="22.85546875" style="436" customWidth="1"/>
    <col min="16192" max="16192" width="7.85546875" style="436" customWidth="1"/>
    <col min="16193" max="16193" width="6.5703125" style="436" bestFit="1" customWidth="1"/>
    <col min="16194" max="16194" width="8.5703125" style="436" customWidth="1"/>
    <col min="16195" max="16196" width="4.85546875" style="436" customWidth="1"/>
    <col min="16197" max="16198" width="4.5703125" style="436" customWidth="1"/>
    <col min="16199" max="16199" width="4" style="436" customWidth="1"/>
    <col min="16200" max="16200" width="10.85546875" style="436" customWidth="1"/>
    <col min="16201" max="16201" width="4.140625" style="436" customWidth="1"/>
    <col min="16202" max="16384" width="11.42578125" style="436"/>
  </cols>
  <sheetData>
    <row r="1" spans="1:72" s="430" customFormat="1" ht="11.25" customHeight="1" x14ac:dyDescent="0.2">
      <c r="A1" s="1560" t="s">
        <v>447</v>
      </c>
      <c r="B1" s="1561"/>
      <c r="C1" s="1561"/>
      <c r="D1" s="1561"/>
      <c r="E1" s="1561"/>
      <c r="F1" s="1561"/>
      <c r="G1" s="1561"/>
      <c r="H1" s="1561"/>
      <c r="I1" s="1561"/>
      <c r="J1" s="1561"/>
      <c r="K1" s="1562"/>
      <c r="L1" s="1563"/>
      <c r="M1" s="1564"/>
      <c r="N1" s="1565"/>
      <c r="O1" s="426"/>
      <c r="P1" s="426"/>
      <c r="Q1" s="426"/>
      <c r="R1" s="426"/>
      <c r="S1" s="426"/>
      <c r="T1" s="1567"/>
      <c r="U1" s="1567"/>
      <c r="V1" s="427"/>
      <c r="W1" s="427"/>
      <c r="X1" s="428"/>
      <c r="Y1" s="428"/>
      <c r="Z1" s="428"/>
      <c r="AA1" s="428"/>
      <c r="AB1" s="428"/>
      <c r="AC1" s="428"/>
      <c r="AD1" s="428"/>
      <c r="AE1" s="428"/>
      <c r="AF1" s="428"/>
      <c r="AG1" s="428"/>
      <c r="AH1" s="428"/>
      <c r="AI1" s="428"/>
      <c r="AJ1" s="428"/>
      <c r="AK1" s="428"/>
      <c r="AL1" s="428"/>
      <c r="AM1" s="428"/>
      <c r="AN1" s="428"/>
      <c r="AO1" s="428"/>
      <c r="AP1" s="428"/>
      <c r="AQ1" s="428"/>
      <c r="AR1" s="428"/>
      <c r="AS1" s="428"/>
      <c r="AT1" s="428"/>
      <c r="AU1" s="428"/>
      <c r="AV1" s="428"/>
      <c r="AW1" s="428"/>
      <c r="AX1" s="428"/>
      <c r="AY1" s="428"/>
      <c r="AZ1" s="428"/>
      <c r="BA1" s="428"/>
      <c r="BB1" s="428"/>
      <c r="BC1" s="428"/>
      <c r="BD1" s="428"/>
      <c r="BE1" s="428"/>
      <c r="BF1" s="428"/>
      <c r="BG1" s="428"/>
      <c r="BH1" s="1572" t="s">
        <v>448</v>
      </c>
      <c r="BI1" s="1574" t="s">
        <v>232</v>
      </c>
      <c r="BJ1" s="1574"/>
      <c r="BK1" s="1574"/>
      <c r="BL1" s="1575"/>
      <c r="BM1" s="429"/>
      <c r="BN1" s="429"/>
      <c r="BO1" s="1578" t="s">
        <v>449</v>
      </c>
      <c r="BP1" s="1579"/>
      <c r="BQ1" s="1579"/>
      <c r="BR1" s="1579"/>
      <c r="BS1" s="1579"/>
      <c r="BT1" s="1580"/>
    </row>
    <row r="2" spans="1:72" s="430" customFormat="1" ht="11.25" customHeight="1" x14ac:dyDescent="0.2">
      <c r="A2" s="1584" t="s">
        <v>450</v>
      </c>
      <c r="B2" s="1585"/>
      <c r="C2" s="1585"/>
      <c r="D2" s="1585"/>
      <c r="E2" s="1585"/>
      <c r="F2" s="1585"/>
      <c r="G2" s="1585"/>
      <c r="H2" s="1585"/>
      <c r="I2" s="1585"/>
      <c r="J2" s="1585"/>
      <c r="K2" s="1586"/>
      <c r="L2" s="1566"/>
      <c r="M2" s="1567"/>
      <c r="N2" s="1568"/>
      <c r="O2" s="426"/>
      <c r="P2" s="426"/>
      <c r="Q2" s="426"/>
      <c r="R2" s="426"/>
      <c r="S2" s="426"/>
      <c r="T2" s="1567"/>
      <c r="U2" s="1567"/>
      <c r="V2" s="427"/>
      <c r="W2" s="427"/>
      <c r="X2" s="428"/>
      <c r="Y2" s="428"/>
      <c r="Z2" s="428"/>
      <c r="AA2" s="428"/>
      <c r="AB2" s="428"/>
      <c r="AC2" s="428"/>
      <c r="AD2" s="428"/>
      <c r="AE2" s="428"/>
      <c r="AF2" s="428"/>
      <c r="AG2" s="428"/>
      <c r="AH2" s="428"/>
      <c r="AI2" s="428"/>
      <c r="AJ2" s="428"/>
      <c r="AK2" s="428"/>
      <c r="AL2" s="428"/>
      <c r="AM2" s="428"/>
      <c r="AN2" s="428"/>
      <c r="AO2" s="428"/>
      <c r="AP2" s="428"/>
      <c r="AQ2" s="428"/>
      <c r="AR2" s="428"/>
      <c r="AS2" s="428"/>
      <c r="AT2" s="428"/>
      <c r="AU2" s="428"/>
      <c r="AV2" s="428"/>
      <c r="AW2" s="428"/>
      <c r="AX2" s="428"/>
      <c r="AY2" s="428"/>
      <c r="AZ2" s="428"/>
      <c r="BA2" s="428"/>
      <c r="BB2" s="428"/>
      <c r="BC2" s="428"/>
      <c r="BD2" s="428"/>
      <c r="BE2" s="428"/>
      <c r="BF2" s="428"/>
      <c r="BG2" s="428"/>
      <c r="BH2" s="1573"/>
      <c r="BI2" s="1576"/>
      <c r="BJ2" s="1576"/>
      <c r="BK2" s="1576"/>
      <c r="BL2" s="1577"/>
      <c r="BM2" s="431"/>
      <c r="BN2" s="432"/>
      <c r="BO2" s="1581"/>
      <c r="BP2" s="1582"/>
      <c r="BQ2" s="1582"/>
      <c r="BR2" s="1582"/>
      <c r="BS2" s="1582"/>
      <c r="BT2" s="1583"/>
    </row>
    <row r="3" spans="1:72" s="430" customFormat="1" ht="12" customHeight="1" x14ac:dyDescent="0.2">
      <c r="A3" s="433" t="s">
        <v>451</v>
      </c>
      <c r="B3" s="1560" t="s">
        <v>452</v>
      </c>
      <c r="C3" s="1561"/>
      <c r="D3" s="1561"/>
      <c r="E3" s="1561"/>
      <c r="F3" s="1561"/>
      <c r="G3" s="1561"/>
      <c r="H3" s="1561"/>
      <c r="I3" s="1562"/>
      <c r="J3" s="1560" t="s">
        <v>453</v>
      </c>
      <c r="K3" s="1562"/>
      <c r="L3" s="1566"/>
      <c r="M3" s="1567"/>
      <c r="N3" s="1568"/>
      <c r="O3" s="426"/>
      <c r="P3" s="426"/>
      <c r="Q3" s="426"/>
      <c r="R3" s="426"/>
      <c r="S3" s="426"/>
      <c r="T3" s="1567"/>
      <c r="U3" s="1567"/>
      <c r="V3" s="427"/>
      <c r="W3" s="427"/>
      <c r="X3" s="428"/>
      <c r="Y3" s="428"/>
      <c r="Z3" s="428"/>
      <c r="AA3" s="428"/>
      <c r="AB3" s="428"/>
      <c r="AC3" s="428"/>
      <c r="AD3" s="428"/>
      <c r="AE3" s="428"/>
      <c r="AF3" s="428"/>
      <c r="AG3" s="428"/>
      <c r="AH3" s="428"/>
      <c r="AI3" s="428"/>
      <c r="AJ3" s="428"/>
      <c r="AK3" s="428"/>
      <c r="AL3" s="428"/>
      <c r="AM3" s="428"/>
      <c r="AN3" s="428"/>
      <c r="AO3" s="428"/>
      <c r="AP3" s="428"/>
      <c r="AQ3" s="428"/>
      <c r="AR3" s="428"/>
      <c r="AS3" s="428"/>
      <c r="AT3" s="428"/>
      <c r="AU3" s="428"/>
      <c r="AV3" s="428"/>
      <c r="AW3" s="428"/>
      <c r="AX3" s="428"/>
      <c r="AY3" s="428"/>
      <c r="AZ3" s="428"/>
      <c r="BA3" s="428"/>
      <c r="BB3" s="428"/>
      <c r="BC3" s="428"/>
      <c r="BD3" s="428"/>
      <c r="BE3" s="428"/>
      <c r="BF3" s="428"/>
      <c r="BG3" s="428"/>
      <c r="BH3" s="1573" t="s">
        <v>454</v>
      </c>
      <c r="BI3" s="1589" t="s">
        <v>750</v>
      </c>
      <c r="BJ3" s="1576"/>
      <c r="BK3" s="1576"/>
      <c r="BL3" s="1577"/>
      <c r="BM3" s="431"/>
      <c r="BN3" s="432"/>
      <c r="BO3" s="1592">
        <v>42832</v>
      </c>
      <c r="BP3" s="1593"/>
      <c r="BQ3" s="1593"/>
      <c r="BR3" s="1593"/>
      <c r="BS3" s="1593"/>
      <c r="BT3" s="1594"/>
    </row>
    <row r="4" spans="1:72" s="430" customFormat="1" ht="24.75" customHeight="1" x14ac:dyDescent="0.2">
      <c r="A4" s="537" t="s">
        <v>455</v>
      </c>
      <c r="B4" s="1598" t="s">
        <v>456</v>
      </c>
      <c r="C4" s="1599"/>
      <c r="D4" s="1599"/>
      <c r="E4" s="1599"/>
      <c r="F4" s="1599"/>
      <c r="G4" s="1599"/>
      <c r="H4" s="1599"/>
      <c r="I4" s="1600"/>
      <c r="J4" s="1601" t="s">
        <v>121</v>
      </c>
      <c r="K4" s="1602"/>
      <c r="L4" s="1569"/>
      <c r="M4" s="1570"/>
      <c r="N4" s="1571"/>
      <c r="O4" s="218"/>
      <c r="P4" s="218"/>
      <c r="Q4" s="218"/>
      <c r="R4" s="218"/>
      <c r="S4" s="218"/>
      <c r="T4" s="1567"/>
      <c r="U4" s="1567"/>
      <c r="V4" s="427"/>
      <c r="W4" s="427"/>
      <c r="X4" s="428"/>
      <c r="Y4" s="428"/>
      <c r="Z4" s="428"/>
      <c r="AA4" s="428"/>
      <c r="AB4" s="428"/>
      <c r="AC4" s="428"/>
      <c r="AD4" s="428"/>
      <c r="AE4" s="428"/>
      <c r="AF4" s="428"/>
      <c r="AG4" s="428"/>
      <c r="AH4" s="428"/>
      <c r="AI4" s="428"/>
      <c r="AJ4" s="428"/>
      <c r="AK4" s="428"/>
      <c r="AL4" s="428"/>
      <c r="AM4" s="428"/>
      <c r="AN4" s="428"/>
      <c r="AO4" s="428"/>
      <c r="AP4" s="428"/>
      <c r="AQ4" s="428"/>
      <c r="AR4" s="428"/>
      <c r="AS4" s="428"/>
      <c r="AT4" s="428"/>
      <c r="AU4" s="428"/>
      <c r="AV4" s="428"/>
      <c r="AW4" s="428"/>
      <c r="AX4" s="428"/>
      <c r="AY4" s="428"/>
      <c r="AZ4" s="428"/>
      <c r="BA4" s="428"/>
      <c r="BB4" s="428"/>
      <c r="BC4" s="428"/>
      <c r="BD4" s="428"/>
      <c r="BE4" s="428"/>
      <c r="BF4" s="428"/>
      <c r="BG4" s="428"/>
      <c r="BH4" s="1587"/>
      <c r="BI4" s="1590"/>
      <c r="BJ4" s="1590"/>
      <c r="BK4" s="1590"/>
      <c r="BL4" s="1591"/>
      <c r="BM4" s="426"/>
      <c r="BN4" s="426"/>
      <c r="BO4" s="1595"/>
      <c r="BP4" s="1596"/>
      <c r="BQ4" s="1596"/>
      <c r="BR4" s="1596"/>
      <c r="BS4" s="1596"/>
      <c r="BT4" s="1597"/>
    </row>
    <row r="5" spans="1:72" ht="5.25" customHeight="1" x14ac:dyDescent="0.2">
      <c r="A5" s="434"/>
      <c r="B5" s="526"/>
      <c r="C5" s="526"/>
      <c r="D5" s="434"/>
      <c r="E5" s="434"/>
      <c r="F5" s="434"/>
      <c r="G5" s="434"/>
      <c r="H5" s="434"/>
      <c r="I5" s="435"/>
      <c r="J5" s="435"/>
      <c r="K5" s="435"/>
      <c r="L5" s="434"/>
      <c r="M5" s="434"/>
      <c r="N5" s="434"/>
      <c r="O5" s="434"/>
      <c r="P5" s="434"/>
      <c r="Q5" s="434"/>
      <c r="R5" s="434"/>
      <c r="S5" s="434"/>
      <c r="T5" s="434"/>
      <c r="U5" s="434"/>
      <c r="V5" s="434"/>
      <c r="W5" s="434"/>
      <c r="X5" s="434"/>
      <c r="Y5" s="434"/>
      <c r="Z5" s="434"/>
      <c r="AA5" s="434"/>
      <c r="AB5" s="434"/>
      <c r="AC5" s="434"/>
      <c r="AD5" s="434"/>
      <c r="AE5" s="434"/>
      <c r="AF5" s="434"/>
      <c r="AG5" s="434"/>
      <c r="AH5" s="434"/>
      <c r="AI5" s="434"/>
      <c r="AJ5" s="434"/>
      <c r="AK5" s="434"/>
      <c r="AL5" s="434"/>
      <c r="AM5" s="434"/>
      <c r="AN5" s="434"/>
      <c r="AO5" s="434"/>
      <c r="AP5" s="434"/>
      <c r="AQ5" s="434"/>
      <c r="AR5" s="434"/>
      <c r="AS5" s="434"/>
      <c r="AT5" s="434"/>
      <c r="AU5" s="434"/>
      <c r="AV5" s="434"/>
      <c r="AW5" s="434"/>
      <c r="AX5" s="434"/>
      <c r="AY5" s="434"/>
      <c r="AZ5" s="434"/>
      <c r="BA5" s="434"/>
      <c r="BB5" s="434"/>
      <c r="BC5" s="434"/>
      <c r="BD5" s="434"/>
      <c r="BE5" s="434"/>
      <c r="BF5" s="434"/>
      <c r="BG5" s="434"/>
      <c r="BH5" s="435"/>
      <c r="BI5" s="435"/>
      <c r="BJ5" s="435"/>
      <c r="BK5" s="434"/>
      <c r="BL5" s="434"/>
      <c r="BM5" s="434"/>
      <c r="BN5" s="434"/>
      <c r="BO5" s="434"/>
      <c r="BP5" s="434"/>
      <c r="BQ5" s="434"/>
      <c r="BR5" s="434"/>
      <c r="BS5" s="434"/>
      <c r="BT5" s="526"/>
    </row>
    <row r="6" spans="1:72" x14ac:dyDescent="0.2">
      <c r="A6" s="1603" t="s">
        <v>457</v>
      </c>
      <c r="B6" s="1603"/>
      <c r="C6" s="1603"/>
      <c r="D6" s="1603"/>
      <c r="E6" s="1603"/>
      <c r="F6" s="1603"/>
      <c r="G6" s="1603"/>
      <c r="H6" s="1603"/>
      <c r="I6" s="1603"/>
      <c r="J6" s="1603"/>
      <c r="K6" s="1603"/>
      <c r="L6" s="1603"/>
      <c r="M6" s="1603"/>
      <c r="N6" s="1603"/>
      <c r="O6" s="1604" t="s">
        <v>458</v>
      </c>
      <c r="P6" s="1605"/>
      <c r="Q6" s="1605"/>
      <c r="R6" s="1606"/>
      <c r="S6" s="1607" t="s">
        <v>459</v>
      </c>
      <c r="T6" s="1608"/>
      <c r="U6" s="1608"/>
      <c r="V6" s="1608"/>
      <c r="W6" s="1608"/>
      <c r="X6" s="1608"/>
      <c r="Y6" s="1608"/>
      <c r="Z6" s="1608"/>
      <c r="AA6" s="1608"/>
      <c r="AB6" s="1608"/>
      <c r="AC6" s="1608"/>
      <c r="AD6" s="1608"/>
      <c r="AE6" s="1608"/>
      <c r="AF6" s="1608"/>
      <c r="AG6" s="1608"/>
      <c r="AH6" s="1608"/>
      <c r="AI6" s="1608"/>
      <c r="AJ6" s="1608"/>
      <c r="AK6" s="1608"/>
      <c r="AL6" s="1608"/>
      <c r="AM6" s="1608"/>
      <c r="AN6" s="1608"/>
      <c r="AO6" s="1608"/>
      <c r="AP6" s="1608"/>
      <c r="AQ6" s="1608"/>
      <c r="AR6" s="1608"/>
      <c r="AS6" s="1608"/>
      <c r="AT6" s="1608"/>
      <c r="AU6" s="1608"/>
      <c r="AV6" s="1608"/>
      <c r="AW6" s="1608"/>
      <c r="AX6" s="1608"/>
      <c r="AY6" s="1608"/>
      <c r="AZ6" s="1608"/>
      <c r="BA6" s="1608"/>
      <c r="BB6" s="1608"/>
      <c r="BC6" s="1608"/>
      <c r="BD6" s="1608"/>
      <c r="BE6" s="1608"/>
      <c r="BF6" s="1608"/>
      <c r="BG6" s="1609"/>
      <c r="BH6" s="1610" t="s">
        <v>460</v>
      </c>
      <c r="BI6" s="1610"/>
      <c r="BJ6" s="1610"/>
      <c r="BK6" s="1610"/>
      <c r="BL6" s="1610"/>
      <c r="BM6" s="1610"/>
      <c r="BN6" s="1610"/>
      <c r="BO6" s="1610"/>
      <c r="BP6" s="1610"/>
      <c r="BQ6" s="1610"/>
      <c r="BR6" s="1610"/>
      <c r="BS6" s="1610"/>
      <c r="BT6" s="1610"/>
    </row>
    <row r="7" spans="1:72" ht="12.75" customHeight="1" x14ac:dyDescent="0.2">
      <c r="A7" s="1588" t="s">
        <v>452</v>
      </c>
      <c r="B7" s="1588" t="s">
        <v>461</v>
      </c>
      <c r="C7" s="1588" t="s">
        <v>451</v>
      </c>
      <c r="D7" s="1588" t="s">
        <v>462</v>
      </c>
      <c r="E7" s="1588"/>
      <c r="F7" s="1588"/>
      <c r="G7" s="1588" t="s">
        <v>463</v>
      </c>
      <c r="H7" s="1588" t="s">
        <v>464</v>
      </c>
      <c r="I7" s="1588"/>
      <c r="J7" s="1588"/>
      <c r="K7" s="1588"/>
      <c r="L7" s="1588" t="s">
        <v>465</v>
      </c>
      <c r="M7" s="1588"/>
      <c r="N7" s="1588"/>
      <c r="O7" s="1612" t="s">
        <v>458</v>
      </c>
      <c r="P7" s="1613"/>
      <c r="Q7" s="1613"/>
      <c r="R7" s="1614"/>
      <c r="S7" s="1611" t="s">
        <v>466</v>
      </c>
      <c r="T7" s="1611"/>
      <c r="U7" s="1611" t="s">
        <v>467</v>
      </c>
      <c r="V7" s="1611"/>
      <c r="W7" s="1611" t="s">
        <v>468</v>
      </c>
      <c r="X7" s="1611"/>
      <c r="Y7" s="1611" t="s">
        <v>469</v>
      </c>
      <c r="Z7" s="1611"/>
      <c r="AA7" s="1611" t="s">
        <v>470</v>
      </c>
      <c r="AB7" s="1611"/>
      <c r="AC7" s="1611" t="s">
        <v>471</v>
      </c>
      <c r="AD7" s="1611"/>
      <c r="AE7" s="1611" t="s">
        <v>472</v>
      </c>
      <c r="AF7" s="1611"/>
      <c r="AG7" s="1611" t="s">
        <v>473</v>
      </c>
      <c r="AH7" s="1611"/>
      <c r="AI7" s="1611" t="s">
        <v>474</v>
      </c>
      <c r="AJ7" s="1611"/>
      <c r="AK7" s="1611" t="s">
        <v>475</v>
      </c>
      <c r="AL7" s="1611"/>
      <c r="AM7" s="1611" t="s">
        <v>476</v>
      </c>
      <c r="AN7" s="1611"/>
      <c r="AO7" s="1611" t="s">
        <v>477</v>
      </c>
      <c r="AP7" s="1611"/>
      <c r="AQ7" s="1611" t="s">
        <v>478</v>
      </c>
      <c r="AR7" s="1611"/>
      <c r="AS7" s="1611" t="s">
        <v>479</v>
      </c>
      <c r="AT7" s="1611"/>
      <c r="AU7" s="1611" t="s">
        <v>480</v>
      </c>
      <c r="AV7" s="1611"/>
      <c r="AW7" s="1611" t="s">
        <v>481</v>
      </c>
      <c r="AX7" s="1611"/>
      <c r="AY7" s="1611" t="s">
        <v>482</v>
      </c>
      <c r="AZ7" s="1611"/>
      <c r="BA7" s="1611" t="s">
        <v>483</v>
      </c>
      <c r="BB7" s="1611"/>
      <c r="BC7" s="1615" t="s">
        <v>484</v>
      </c>
      <c r="BD7" s="1616"/>
      <c r="BE7" s="1616"/>
      <c r="BF7" s="1616"/>
      <c r="BG7" s="1617"/>
      <c r="BH7" s="1611" t="s">
        <v>485</v>
      </c>
      <c r="BI7" s="1611"/>
      <c r="BJ7" s="1611"/>
      <c r="BK7" s="1611"/>
      <c r="BL7" s="1611"/>
      <c r="BM7" s="1611"/>
      <c r="BN7" s="1611"/>
      <c r="BO7" s="1611" t="s">
        <v>486</v>
      </c>
      <c r="BP7" s="1611"/>
      <c r="BQ7" s="1611"/>
      <c r="BR7" s="1611"/>
      <c r="BS7" s="1611"/>
      <c r="BT7" s="1611"/>
    </row>
    <row r="8" spans="1:72" ht="15" customHeight="1" x14ac:dyDescent="0.2">
      <c r="A8" s="1588"/>
      <c r="B8" s="1588"/>
      <c r="C8" s="1588"/>
      <c r="D8" s="1588"/>
      <c r="E8" s="1588"/>
      <c r="F8" s="1588"/>
      <c r="G8" s="1588"/>
      <c r="H8" s="1588"/>
      <c r="I8" s="1588"/>
      <c r="J8" s="1588"/>
      <c r="K8" s="1588"/>
      <c r="L8" s="1588"/>
      <c r="M8" s="1588"/>
      <c r="N8" s="1588"/>
      <c r="O8" s="527" t="s">
        <v>487</v>
      </c>
      <c r="P8" s="527" t="s">
        <v>132</v>
      </c>
      <c r="Q8" s="527" t="s">
        <v>581</v>
      </c>
      <c r="R8" s="527" t="s">
        <v>582</v>
      </c>
      <c r="S8" s="527" t="s">
        <v>488</v>
      </c>
      <c r="T8" s="527" t="s">
        <v>489</v>
      </c>
      <c r="U8" s="527" t="s">
        <v>488</v>
      </c>
      <c r="V8" s="527" t="s">
        <v>489</v>
      </c>
      <c r="W8" s="527" t="s">
        <v>488</v>
      </c>
      <c r="X8" s="527" t="s">
        <v>489</v>
      </c>
      <c r="Y8" s="527" t="s">
        <v>488</v>
      </c>
      <c r="Z8" s="527" t="s">
        <v>489</v>
      </c>
      <c r="AA8" s="527" t="s">
        <v>488</v>
      </c>
      <c r="AB8" s="527" t="s">
        <v>489</v>
      </c>
      <c r="AC8" s="527" t="s">
        <v>488</v>
      </c>
      <c r="AD8" s="527" t="s">
        <v>489</v>
      </c>
      <c r="AE8" s="527" t="s">
        <v>488</v>
      </c>
      <c r="AF8" s="527" t="s">
        <v>489</v>
      </c>
      <c r="AG8" s="527" t="s">
        <v>488</v>
      </c>
      <c r="AH8" s="527" t="s">
        <v>489</v>
      </c>
      <c r="AI8" s="527" t="s">
        <v>488</v>
      </c>
      <c r="AJ8" s="527" t="s">
        <v>489</v>
      </c>
      <c r="AK8" s="527" t="s">
        <v>488</v>
      </c>
      <c r="AL8" s="527" t="s">
        <v>489</v>
      </c>
      <c r="AM8" s="527" t="s">
        <v>488</v>
      </c>
      <c r="AN8" s="527" t="s">
        <v>489</v>
      </c>
      <c r="AO8" s="527" t="s">
        <v>488</v>
      </c>
      <c r="AP8" s="527" t="s">
        <v>489</v>
      </c>
      <c r="AQ8" s="527" t="s">
        <v>488</v>
      </c>
      <c r="AR8" s="527" t="s">
        <v>489</v>
      </c>
      <c r="AS8" s="527" t="s">
        <v>488</v>
      </c>
      <c r="AT8" s="527" t="s">
        <v>489</v>
      </c>
      <c r="AU8" s="527" t="s">
        <v>488</v>
      </c>
      <c r="AV8" s="527" t="s">
        <v>489</v>
      </c>
      <c r="AW8" s="527" t="s">
        <v>488</v>
      </c>
      <c r="AX8" s="527" t="s">
        <v>489</v>
      </c>
      <c r="AY8" s="527" t="s">
        <v>488</v>
      </c>
      <c r="AZ8" s="527" t="s">
        <v>489</v>
      </c>
      <c r="BA8" s="527" t="s">
        <v>488</v>
      </c>
      <c r="BB8" s="527" t="s">
        <v>489</v>
      </c>
      <c r="BC8" s="527" t="s">
        <v>490</v>
      </c>
      <c r="BD8" s="527" t="s">
        <v>488</v>
      </c>
      <c r="BE8" s="527" t="s">
        <v>489</v>
      </c>
      <c r="BF8" s="527" t="s">
        <v>491</v>
      </c>
      <c r="BG8" s="527" t="s">
        <v>492</v>
      </c>
      <c r="BH8" s="1588" t="s">
        <v>493</v>
      </c>
      <c r="BI8" s="1588"/>
      <c r="BJ8" s="1588"/>
      <c r="BK8" s="527" t="s">
        <v>494</v>
      </c>
      <c r="BL8" s="527" t="s">
        <v>495</v>
      </c>
      <c r="BM8" s="527" t="s">
        <v>496</v>
      </c>
      <c r="BN8" s="527" t="s">
        <v>497</v>
      </c>
      <c r="BO8" s="527" t="s">
        <v>490</v>
      </c>
      <c r="BP8" s="527" t="s">
        <v>491</v>
      </c>
      <c r="BQ8" s="527" t="s">
        <v>488</v>
      </c>
      <c r="BR8" s="527" t="s">
        <v>489</v>
      </c>
      <c r="BS8" s="527" t="s">
        <v>498</v>
      </c>
      <c r="BT8" s="527" t="s">
        <v>499</v>
      </c>
    </row>
    <row r="9" spans="1:72" s="437" customFormat="1" ht="50.25" customHeight="1" x14ac:dyDescent="0.2">
      <c r="A9" s="1618" t="s">
        <v>232</v>
      </c>
      <c r="B9" s="1618" t="s">
        <v>0</v>
      </c>
      <c r="C9" s="1618" t="s">
        <v>751</v>
      </c>
      <c r="D9" s="1621" t="s">
        <v>752</v>
      </c>
      <c r="E9" s="1622"/>
      <c r="F9" s="1623"/>
      <c r="G9" s="529" t="s">
        <v>508</v>
      </c>
      <c r="H9" s="540">
        <v>1</v>
      </c>
      <c r="I9" s="1630" t="s">
        <v>1</v>
      </c>
      <c r="J9" s="1630"/>
      <c r="K9" s="1630"/>
      <c r="L9" s="1631" t="s">
        <v>2191</v>
      </c>
      <c r="M9" s="1631"/>
      <c r="N9" s="1631"/>
      <c r="O9" s="1618" t="s">
        <v>33</v>
      </c>
      <c r="P9" s="1618"/>
      <c r="Q9" s="1618"/>
      <c r="R9" s="1618"/>
      <c r="S9" s="532">
        <v>1</v>
      </c>
      <c r="T9" s="1636">
        <v>2</v>
      </c>
      <c r="U9" s="532">
        <v>2</v>
      </c>
      <c r="V9" s="1636">
        <v>2</v>
      </c>
      <c r="W9" s="532">
        <v>2</v>
      </c>
      <c r="X9" s="1636">
        <v>4</v>
      </c>
      <c r="Y9" s="532" t="s">
        <v>587</v>
      </c>
      <c r="Z9" s="1636" t="s">
        <v>587</v>
      </c>
      <c r="AA9" s="532">
        <v>1</v>
      </c>
      <c r="AB9" s="1636">
        <v>3</v>
      </c>
      <c r="AC9" s="532">
        <v>1</v>
      </c>
      <c r="AD9" s="1636">
        <v>4</v>
      </c>
      <c r="AE9" s="532">
        <v>2</v>
      </c>
      <c r="AF9" s="1636">
        <v>3</v>
      </c>
      <c r="AG9" s="532"/>
      <c r="AH9" s="1639"/>
      <c r="AI9" s="532"/>
      <c r="AJ9" s="1639"/>
      <c r="AK9" s="532"/>
      <c r="AL9" s="1639"/>
      <c r="AM9" s="532"/>
      <c r="AN9" s="1639"/>
      <c r="AO9" s="532"/>
      <c r="AP9" s="1639"/>
      <c r="AQ9" s="532"/>
      <c r="AR9" s="1639"/>
      <c r="AS9" s="532"/>
      <c r="AT9" s="1639"/>
      <c r="AU9" s="532"/>
      <c r="AV9" s="1639"/>
      <c r="AW9" s="532"/>
      <c r="AX9" s="1639"/>
      <c r="AY9" s="532"/>
      <c r="AZ9" s="1639"/>
      <c r="BA9" s="532"/>
      <c r="BB9" s="1639"/>
      <c r="BC9" s="542">
        <f t="shared" ref="BC9:BC55" si="0">AVERAGE(S9,U9,W9,Y9,AA9,AC9,AE9,AG9,AI9,AK9,AM9,AO9,AQ9,AS9,AU9,AW9,AY9,BA9)</f>
        <v>1.5</v>
      </c>
      <c r="BD9" s="1640">
        <f>SUM((BC9*(BC9/SUM(BC9:BC14))),(BC10*(BC10/SUM(BC9:BC14))),(BC11*(BC11/SUM(BC9:BC14))),(BC12*(BC12/SUM(BC9:BC14))),(BC13*(BC13/SUM(BC9:BC14))),(BC14*(BC14/SUM(BC9:BC14))))</f>
        <v>2.4007936507936507</v>
      </c>
      <c r="BE9" s="1640">
        <f>AVERAGE(T9,V9,X9,Z9,AB9,AD9,AF9,AH9,AJ9,AL9,AN9,AP9,AR9,AT9,AV9,AX9,AZ9,BB9)</f>
        <v>3</v>
      </c>
      <c r="BF9" s="542">
        <f t="shared" ref="BF9:BF15" si="1">IF($BE$9=0,BF9,$BE$9)</f>
        <v>3</v>
      </c>
      <c r="BG9" s="1643">
        <f>BD9*BE9</f>
        <v>7.2023809523809526</v>
      </c>
      <c r="BH9" s="1632" t="s">
        <v>2192</v>
      </c>
      <c r="BI9" s="1632"/>
      <c r="BJ9" s="1632"/>
      <c r="BK9" s="528" t="s">
        <v>2193</v>
      </c>
      <c r="BL9" s="538" t="s">
        <v>515</v>
      </c>
      <c r="BM9" s="538" t="s">
        <v>502</v>
      </c>
      <c r="BN9" s="538" t="s">
        <v>517</v>
      </c>
      <c r="BO9" s="542">
        <f t="shared" ref="BO9:BO55" si="2">IF(AND(BM9="Fuerte",BC9&gt;2.9)*OR(BN9="Probabilidad",BN9="Ambos"),BC9-2,IF(AND(BM9="Fuerte",BC9&lt;3)*OR(BN9="Probabilidad",BN9="Ambos"),1,IF(AND(BM9="Medio",BC9&gt;1.9)*OR(BN9="Probabilidad",BN9="Ambos"),BC9-1,IF(AND(BM9="Medio",BC9&lt;2)*OR(BN9="Probabilidad",BN9="Ambos"),1,BC9))))</f>
        <v>1</v>
      </c>
      <c r="BP9" s="542">
        <f t="shared" ref="BP9:BP55" si="3">IF(AND(BM9="Fuerte",BF9&gt;2.9)*OR(BN9="Impacto",BN9="Ambos"),BF9-2,IF(AND(BM9="Fuerte",BF9&lt;3)*OR(BN9="Impacto",BN9="Ambos"),1,IF(AND(BM9="Medio",BF9&gt;1.9)*OR(BN9="Impacto",BN9="Ambos"),BF9-1,IF(AND(BM9="Medio",BF9&lt;2)*OR(BN9="Impacto",BN9="Ambos"),1,BF9))))</f>
        <v>3</v>
      </c>
      <c r="BQ9" s="1640">
        <f>SUM((BO9*(BO9/SUM(BO9:BO14))),(BO10*(BO10/SUM(BO9:BO14))),(BO11*(BO11/SUM(BO9:BO14))),(BO12*(BO12/SUM(BO9:BO14))),(BO13*(BO13/SUM(BO9:BO14))),(BO14*(BO14/SUM(BO9:BO14))))</f>
        <v>1.8391812865497075</v>
      </c>
      <c r="BR9" s="1640">
        <f>SUM((BP9*(BP9/SUM(BP9:BP14))),(BP10*(BP10/SUM(BP9:BP14))),(BP11*(BP11/SUM(BP9:BP14))),(BP12*(BP12/SUM(BP9:BP14))),(BP13*(BP13/SUM(BP9:BP14))),(BP14*(BP14/SUM(BP9:BP14))))</f>
        <v>2.3333333333333335</v>
      </c>
      <c r="BS9" s="1643">
        <f>BQ9*BR9</f>
        <v>4.291423001949318</v>
      </c>
      <c r="BT9" s="1636" t="str">
        <f>INDEX([5]Listas!E$20:I$24,MATCH(BQ9,[5]Listas!D$20:D$24,1),MATCH(BR9,[5]Listas!E$19:I$19,1))</f>
        <v>INFERIOR</v>
      </c>
    </row>
    <row r="10" spans="1:72" s="437" customFormat="1" ht="69.75" customHeight="1" x14ac:dyDescent="0.2">
      <c r="A10" s="1619"/>
      <c r="B10" s="1619"/>
      <c r="C10" s="1619"/>
      <c r="D10" s="1624"/>
      <c r="E10" s="1625"/>
      <c r="F10" s="1626"/>
      <c r="G10" s="529" t="s">
        <v>508</v>
      </c>
      <c r="H10" s="540">
        <v>2</v>
      </c>
      <c r="I10" s="1630" t="s">
        <v>2</v>
      </c>
      <c r="J10" s="1630"/>
      <c r="K10" s="1630"/>
      <c r="L10" s="1631"/>
      <c r="M10" s="1631"/>
      <c r="N10" s="1631"/>
      <c r="O10" s="1619"/>
      <c r="P10" s="1619"/>
      <c r="Q10" s="1619"/>
      <c r="R10" s="1619"/>
      <c r="S10" s="532">
        <v>2</v>
      </c>
      <c r="T10" s="1637"/>
      <c r="U10" s="532">
        <v>3</v>
      </c>
      <c r="V10" s="1637"/>
      <c r="W10" s="532">
        <v>3</v>
      </c>
      <c r="X10" s="1637"/>
      <c r="Y10" s="532" t="s">
        <v>587</v>
      </c>
      <c r="Z10" s="1637"/>
      <c r="AA10" s="532">
        <v>2</v>
      </c>
      <c r="AB10" s="1637"/>
      <c r="AC10" s="532">
        <v>3</v>
      </c>
      <c r="AD10" s="1637"/>
      <c r="AE10" s="532">
        <v>2</v>
      </c>
      <c r="AF10" s="1637"/>
      <c r="AG10" s="532"/>
      <c r="AH10" s="1639"/>
      <c r="AI10" s="532"/>
      <c r="AJ10" s="1639"/>
      <c r="AK10" s="532"/>
      <c r="AL10" s="1639"/>
      <c r="AM10" s="532"/>
      <c r="AN10" s="1639"/>
      <c r="AO10" s="532"/>
      <c r="AP10" s="1639"/>
      <c r="AQ10" s="532"/>
      <c r="AR10" s="1639"/>
      <c r="AS10" s="532"/>
      <c r="AT10" s="1639"/>
      <c r="AU10" s="532"/>
      <c r="AV10" s="1639"/>
      <c r="AW10" s="532"/>
      <c r="AX10" s="1639"/>
      <c r="AY10" s="532"/>
      <c r="AZ10" s="1639"/>
      <c r="BA10" s="532"/>
      <c r="BB10" s="1639"/>
      <c r="BC10" s="542">
        <f t="shared" si="0"/>
        <v>2.5</v>
      </c>
      <c r="BD10" s="1641"/>
      <c r="BE10" s="1641"/>
      <c r="BF10" s="542">
        <f t="shared" si="1"/>
        <v>3</v>
      </c>
      <c r="BG10" s="1644"/>
      <c r="BH10" s="1630" t="s">
        <v>2194</v>
      </c>
      <c r="BI10" s="1630"/>
      <c r="BJ10" s="1630"/>
      <c r="BK10" s="544" t="s">
        <v>2195</v>
      </c>
      <c r="BL10" s="538" t="s">
        <v>501</v>
      </c>
      <c r="BM10" s="538" t="s">
        <v>509</v>
      </c>
      <c r="BN10" s="538" t="s">
        <v>2196</v>
      </c>
      <c r="BO10" s="542">
        <f t="shared" si="2"/>
        <v>2.5</v>
      </c>
      <c r="BP10" s="542">
        <f t="shared" si="3"/>
        <v>1</v>
      </c>
      <c r="BQ10" s="1641"/>
      <c r="BR10" s="1641"/>
      <c r="BS10" s="1644"/>
      <c r="BT10" s="1637"/>
    </row>
    <row r="11" spans="1:72" s="438" customFormat="1" ht="39.75" customHeight="1" x14ac:dyDescent="0.2">
      <c r="A11" s="1619"/>
      <c r="B11" s="1619"/>
      <c r="C11" s="1619"/>
      <c r="D11" s="1624"/>
      <c r="E11" s="1625"/>
      <c r="F11" s="1626"/>
      <c r="G11" s="33" t="s">
        <v>500</v>
      </c>
      <c r="H11" s="538">
        <v>3</v>
      </c>
      <c r="I11" s="1632" t="s">
        <v>3</v>
      </c>
      <c r="J11" s="1632"/>
      <c r="K11" s="1632"/>
      <c r="L11" s="1631"/>
      <c r="M11" s="1631"/>
      <c r="N11" s="1631"/>
      <c r="O11" s="1619"/>
      <c r="P11" s="1619"/>
      <c r="Q11" s="1619"/>
      <c r="R11" s="1619"/>
      <c r="S11" s="539">
        <v>1</v>
      </c>
      <c r="T11" s="1637"/>
      <c r="U11" s="539">
        <v>3</v>
      </c>
      <c r="V11" s="1637"/>
      <c r="W11" s="539">
        <v>3</v>
      </c>
      <c r="X11" s="1637"/>
      <c r="Y11" s="539" t="s">
        <v>587</v>
      </c>
      <c r="Z11" s="1637"/>
      <c r="AA11" s="539">
        <v>2</v>
      </c>
      <c r="AB11" s="1637"/>
      <c r="AC11" s="539">
        <v>3</v>
      </c>
      <c r="AD11" s="1637"/>
      <c r="AE11" s="539">
        <v>2</v>
      </c>
      <c r="AF11" s="1637"/>
      <c r="AG11" s="539"/>
      <c r="AH11" s="539"/>
      <c r="AI11" s="539"/>
      <c r="AJ11" s="539"/>
      <c r="AK11" s="539"/>
      <c r="AL11" s="539"/>
      <c r="AM11" s="539"/>
      <c r="AN11" s="539"/>
      <c r="AO11" s="539"/>
      <c r="AP11" s="539"/>
      <c r="AQ11" s="539"/>
      <c r="AR11" s="539"/>
      <c r="AS11" s="539"/>
      <c r="AT11" s="539"/>
      <c r="AU11" s="539"/>
      <c r="AV11" s="539"/>
      <c r="AW11" s="539"/>
      <c r="AX11" s="539"/>
      <c r="AY11" s="539"/>
      <c r="AZ11" s="539"/>
      <c r="BA11" s="539"/>
      <c r="BB11" s="539"/>
      <c r="BC11" s="543">
        <f t="shared" si="0"/>
        <v>2.3333333333333335</v>
      </c>
      <c r="BD11" s="1641"/>
      <c r="BE11" s="1641"/>
      <c r="BF11" s="543">
        <f t="shared" si="1"/>
        <v>3</v>
      </c>
      <c r="BG11" s="1644"/>
      <c r="BH11" s="1632" t="s">
        <v>2197</v>
      </c>
      <c r="BI11" s="1632"/>
      <c r="BJ11" s="1632"/>
      <c r="BK11" s="530" t="s">
        <v>4</v>
      </c>
      <c r="BL11" s="538" t="s">
        <v>504</v>
      </c>
      <c r="BM11" s="538" t="s">
        <v>509</v>
      </c>
      <c r="BN11" s="538" t="s">
        <v>505</v>
      </c>
      <c r="BO11" s="543">
        <f t="shared" si="2"/>
        <v>1</v>
      </c>
      <c r="BP11" s="543">
        <f t="shared" si="3"/>
        <v>1</v>
      </c>
      <c r="BQ11" s="1641"/>
      <c r="BR11" s="1641"/>
      <c r="BS11" s="1644"/>
      <c r="BT11" s="1637"/>
    </row>
    <row r="12" spans="1:72" s="437" customFormat="1" ht="54.75" customHeight="1" x14ac:dyDescent="0.2">
      <c r="A12" s="1619"/>
      <c r="B12" s="1619"/>
      <c r="C12" s="1619"/>
      <c r="D12" s="1624"/>
      <c r="E12" s="1625"/>
      <c r="F12" s="1626"/>
      <c r="G12" s="529" t="s">
        <v>500</v>
      </c>
      <c r="H12" s="540">
        <v>4</v>
      </c>
      <c r="I12" s="1630" t="s">
        <v>5</v>
      </c>
      <c r="J12" s="1630"/>
      <c r="K12" s="1630"/>
      <c r="L12" s="1631"/>
      <c r="M12" s="1631"/>
      <c r="N12" s="1631"/>
      <c r="O12" s="1619"/>
      <c r="P12" s="1619"/>
      <c r="Q12" s="1619"/>
      <c r="R12" s="1619"/>
      <c r="S12" s="532">
        <v>1</v>
      </c>
      <c r="T12" s="1637"/>
      <c r="U12" s="532">
        <v>3</v>
      </c>
      <c r="V12" s="1637"/>
      <c r="W12" s="532">
        <v>3</v>
      </c>
      <c r="X12" s="1637"/>
      <c r="Y12" s="532" t="s">
        <v>587</v>
      </c>
      <c r="Z12" s="1637"/>
      <c r="AA12" s="532">
        <v>3</v>
      </c>
      <c r="AB12" s="1637"/>
      <c r="AC12" s="532">
        <v>3</v>
      </c>
      <c r="AD12" s="1637"/>
      <c r="AE12" s="532">
        <v>3</v>
      </c>
      <c r="AF12" s="1637"/>
      <c r="AG12" s="532"/>
      <c r="AH12" s="532"/>
      <c r="AI12" s="532"/>
      <c r="AJ12" s="532"/>
      <c r="AK12" s="532"/>
      <c r="AL12" s="532"/>
      <c r="AM12" s="532"/>
      <c r="AN12" s="532"/>
      <c r="AO12" s="532"/>
      <c r="AP12" s="532"/>
      <c r="AQ12" s="532"/>
      <c r="AR12" s="532"/>
      <c r="AS12" s="532"/>
      <c r="AT12" s="532"/>
      <c r="AU12" s="532"/>
      <c r="AV12" s="532"/>
      <c r="AW12" s="532"/>
      <c r="AX12" s="532"/>
      <c r="AY12" s="532"/>
      <c r="AZ12" s="532"/>
      <c r="BA12" s="532"/>
      <c r="BB12" s="532"/>
      <c r="BC12" s="542">
        <f t="shared" si="0"/>
        <v>2.6666666666666665</v>
      </c>
      <c r="BD12" s="1641"/>
      <c r="BE12" s="1641"/>
      <c r="BF12" s="542">
        <f t="shared" si="1"/>
        <v>3</v>
      </c>
      <c r="BG12" s="1644"/>
      <c r="BH12" s="1630" t="s">
        <v>6</v>
      </c>
      <c r="BI12" s="1630"/>
      <c r="BJ12" s="1630"/>
      <c r="BK12" s="528" t="s">
        <v>2198</v>
      </c>
      <c r="BL12" s="538" t="s">
        <v>515</v>
      </c>
      <c r="BM12" s="538" t="s">
        <v>509</v>
      </c>
      <c r="BN12" s="538" t="s">
        <v>517</v>
      </c>
      <c r="BO12" s="542">
        <f t="shared" si="2"/>
        <v>1</v>
      </c>
      <c r="BP12" s="542">
        <f t="shared" si="3"/>
        <v>3</v>
      </c>
      <c r="BQ12" s="1641"/>
      <c r="BR12" s="1641"/>
      <c r="BS12" s="1644"/>
      <c r="BT12" s="1637"/>
    </row>
    <row r="13" spans="1:72" s="437" customFormat="1" ht="66" customHeight="1" x14ac:dyDescent="0.2">
      <c r="A13" s="1619"/>
      <c r="B13" s="1619"/>
      <c r="C13" s="1619"/>
      <c r="D13" s="1624"/>
      <c r="E13" s="1625"/>
      <c r="F13" s="1626"/>
      <c r="G13" s="529" t="s">
        <v>527</v>
      </c>
      <c r="H13" s="540">
        <v>5</v>
      </c>
      <c r="I13" s="1633" t="s">
        <v>2199</v>
      </c>
      <c r="J13" s="1634"/>
      <c r="K13" s="1635"/>
      <c r="L13" s="1631"/>
      <c r="M13" s="1631"/>
      <c r="N13" s="1631"/>
      <c r="O13" s="1619"/>
      <c r="P13" s="1619"/>
      <c r="Q13" s="1619"/>
      <c r="R13" s="1619"/>
      <c r="S13" s="532">
        <v>2</v>
      </c>
      <c r="T13" s="1637"/>
      <c r="U13" s="532">
        <v>4</v>
      </c>
      <c r="V13" s="1637"/>
      <c r="W13" s="532">
        <v>2</v>
      </c>
      <c r="X13" s="1637"/>
      <c r="Y13" s="532" t="s">
        <v>587</v>
      </c>
      <c r="Z13" s="1637"/>
      <c r="AA13" s="532">
        <v>2</v>
      </c>
      <c r="AB13" s="1637"/>
      <c r="AC13" s="532">
        <v>2</v>
      </c>
      <c r="AD13" s="1637"/>
      <c r="AE13" s="532">
        <v>2</v>
      </c>
      <c r="AF13" s="1637"/>
      <c r="AG13" s="532"/>
      <c r="AH13" s="532"/>
      <c r="AI13" s="532"/>
      <c r="AJ13" s="532"/>
      <c r="AK13" s="532"/>
      <c r="AL13" s="532"/>
      <c r="AM13" s="532"/>
      <c r="AN13" s="532"/>
      <c r="AO13" s="532"/>
      <c r="AP13" s="532"/>
      <c r="AQ13" s="532"/>
      <c r="AR13" s="532"/>
      <c r="AS13" s="532"/>
      <c r="AT13" s="532"/>
      <c r="AU13" s="532"/>
      <c r="AV13" s="532"/>
      <c r="AW13" s="532"/>
      <c r="AX13" s="532"/>
      <c r="AY13" s="532"/>
      <c r="AZ13" s="532"/>
      <c r="BA13" s="532"/>
      <c r="BB13" s="532"/>
      <c r="BC13" s="542">
        <f t="shared" si="0"/>
        <v>2.3333333333333335</v>
      </c>
      <c r="BD13" s="1641"/>
      <c r="BE13" s="1641"/>
      <c r="BF13" s="542">
        <f t="shared" si="1"/>
        <v>3</v>
      </c>
      <c r="BG13" s="1644"/>
      <c r="BH13" s="1630" t="s">
        <v>2200</v>
      </c>
      <c r="BI13" s="1630"/>
      <c r="BJ13" s="1630"/>
      <c r="BK13" s="528" t="s">
        <v>2201</v>
      </c>
      <c r="BL13" s="538" t="s">
        <v>515</v>
      </c>
      <c r="BM13" s="538" t="s">
        <v>502</v>
      </c>
      <c r="BN13" s="538" t="s">
        <v>503</v>
      </c>
      <c r="BO13" s="542">
        <f t="shared" si="2"/>
        <v>2.3333333333333335</v>
      </c>
      <c r="BP13" s="542">
        <f t="shared" si="3"/>
        <v>2</v>
      </c>
      <c r="BQ13" s="1641"/>
      <c r="BR13" s="1641"/>
      <c r="BS13" s="1644"/>
      <c r="BT13" s="1637"/>
    </row>
    <row r="14" spans="1:72" s="437" customFormat="1" ht="39.75" customHeight="1" x14ac:dyDescent="0.2">
      <c r="A14" s="1620"/>
      <c r="B14" s="1620"/>
      <c r="C14" s="1620"/>
      <c r="D14" s="1627"/>
      <c r="E14" s="1628"/>
      <c r="F14" s="1629"/>
      <c r="G14" s="529" t="s">
        <v>510</v>
      </c>
      <c r="H14" s="540">
        <v>6</v>
      </c>
      <c r="I14" s="1630" t="s">
        <v>753</v>
      </c>
      <c r="J14" s="1630"/>
      <c r="K14" s="1630"/>
      <c r="L14" s="1631"/>
      <c r="M14" s="1631"/>
      <c r="N14" s="1631"/>
      <c r="O14" s="1620"/>
      <c r="P14" s="1620"/>
      <c r="Q14" s="1620"/>
      <c r="R14" s="1620"/>
      <c r="S14" s="532">
        <v>2</v>
      </c>
      <c r="T14" s="1638"/>
      <c r="U14" s="532">
        <v>3</v>
      </c>
      <c r="V14" s="1638"/>
      <c r="W14" s="532">
        <v>3</v>
      </c>
      <c r="X14" s="1638"/>
      <c r="Y14" s="532" t="s">
        <v>587</v>
      </c>
      <c r="Z14" s="1638"/>
      <c r="AA14" s="532">
        <v>1</v>
      </c>
      <c r="AB14" s="1638"/>
      <c r="AC14" s="532">
        <v>4</v>
      </c>
      <c r="AD14" s="1638"/>
      <c r="AE14" s="532">
        <v>3</v>
      </c>
      <c r="AF14" s="1638"/>
      <c r="AG14" s="532"/>
      <c r="AH14" s="532"/>
      <c r="AI14" s="532"/>
      <c r="AJ14" s="532"/>
      <c r="AK14" s="532"/>
      <c r="AL14" s="532"/>
      <c r="AM14" s="532"/>
      <c r="AN14" s="532"/>
      <c r="AO14" s="532"/>
      <c r="AP14" s="532"/>
      <c r="AQ14" s="532"/>
      <c r="AR14" s="532"/>
      <c r="AS14" s="532"/>
      <c r="AT14" s="532"/>
      <c r="AU14" s="532"/>
      <c r="AV14" s="532"/>
      <c r="AW14" s="532"/>
      <c r="AX14" s="532"/>
      <c r="AY14" s="532"/>
      <c r="AZ14" s="532"/>
      <c r="BA14" s="532"/>
      <c r="BB14" s="532"/>
      <c r="BC14" s="542">
        <f t="shared" si="0"/>
        <v>2.6666666666666665</v>
      </c>
      <c r="BD14" s="1642"/>
      <c r="BE14" s="1642"/>
      <c r="BF14" s="542">
        <f t="shared" si="1"/>
        <v>3</v>
      </c>
      <c r="BG14" s="1645"/>
      <c r="BH14" s="1630" t="s">
        <v>2202</v>
      </c>
      <c r="BI14" s="1630"/>
      <c r="BJ14" s="1630"/>
      <c r="BK14" s="544" t="s">
        <v>2203</v>
      </c>
      <c r="BL14" s="538" t="s">
        <v>504</v>
      </c>
      <c r="BM14" s="538" t="s">
        <v>502</v>
      </c>
      <c r="BN14" s="538" t="s">
        <v>505</v>
      </c>
      <c r="BO14" s="542">
        <f t="shared" si="2"/>
        <v>1.6666666666666665</v>
      </c>
      <c r="BP14" s="542">
        <f t="shared" si="3"/>
        <v>2</v>
      </c>
      <c r="BQ14" s="1642"/>
      <c r="BR14" s="1642"/>
      <c r="BS14" s="1645"/>
      <c r="BT14" s="1638"/>
    </row>
    <row r="15" spans="1:72" s="437" customFormat="1" ht="111" customHeight="1" x14ac:dyDescent="0.2">
      <c r="A15" s="1618" t="s">
        <v>232</v>
      </c>
      <c r="B15" s="1618" t="s">
        <v>0</v>
      </c>
      <c r="C15" s="1618" t="s">
        <v>754</v>
      </c>
      <c r="D15" s="1646" t="s">
        <v>7</v>
      </c>
      <c r="E15" s="1647"/>
      <c r="F15" s="1648"/>
      <c r="G15" s="529" t="s">
        <v>500</v>
      </c>
      <c r="H15" s="540">
        <v>1</v>
      </c>
      <c r="I15" s="1630" t="s">
        <v>9</v>
      </c>
      <c r="J15" s="1630"/>
      <c r="K15" s="1630"/>
      <c r="L15" s="1631" t="s">
        <v>8</v>
      </c>
      <c r="M15" s="1631"/>
      <c r="N15" s="1631"/>
      <c r="O15" s="1619"/>
      <c r="P15" s="1619"/>
      <c r="Q15" s="1619"/>
      <c r="R15" s="1619"/>
      <c r="S15" s="532">
        <v>1</v>
      </c>
      <c r="T15" s="1637">
        <v>2</v>
      </c>
      <c r="U15" s="532">
        <v>3</v>
      </c>
      <c r="V15" s="1637">
        <v>1</v>
      </c>
      <c r="W15" s="532">
        <v>1</v>
      </c>
      <c r="X15" s="1636">
        <v>4</v>
      </c>
      <c r="Y15" s="532" t="s">
        <v>587</v>
      </c>
      <c r="Z15" s="1636" t="s">
        <v>587</v>
      </c>
      <c r="AA15" s="532">
        <v>2</v>
      </c>
      <c r="AB15" s="1636">
        <v>2</v>
      </c>
      <c r="AC15" s="532">
        <v>2</v>
      </c>
      <c r="AD15" s="1637">
        <v>4</v>
      </c>
      <c r="AE15" s="532">
        <v>2</v>
      </c>
      <c r="AF15" s="1637">
        <v>3</v>
      </c>
      <c r="AG15" s="532"/>
      <c r="AH15" s="1636"/>
      <c r="AI15" s="532"/>
      <c r="AJ15" s="1636"/>
      <c r="AK15" s="532"/>
      <c r="AL15" s="532"/>
      <c r="AM15" s="532"/>
      <c r="AN15" s="532"/>
      <c r="AO15" s="532"/>
      <c r="AP15" s="532"/>
      <c r="AQ15" s="532"/>
      <c r="AR15" s="532"/>
      <c r="AS15" s="532"/>
      <c r="AT15" s="532"/>
      <c r="AU15" s="532"/>
      <c r="AV15" s="532"/>
      <c r="AW15" s="532"/>
      <c r="AX15" s="532"/>
      <c r="AY15" s="532"/>
      <c r="AZ15" s="532"/>
      <c r="BA15" s="532"/>
      <c r="BB15" s="532"/>
      <c r="BC15" s="542">
        <f t="shared" si="0"/>
        <v>1.8333333333333333</v>
      </c>
      <c r="BD15" s="1641"/>
      <c r="BE15" s="1641"/>
      <c r="BF15" s="542">
        <f t="shared" si="1"/>
        <v>3</v>
      </c>
      <c r="BG15" s="1644"/>
      <c r="BH15" s="1630" t="s">
        <v>2204</v>
      </c>
      <c r="BI15" s="1630"/>
      <c r="BJ15" s="1630"/>
      <c r="BK15" s="530" t="s">
        <v>2205</v>
      </c>
      <c r="BL15" s="538" t="s">
        <v>515</v>
      </c>
      <c r="BM15" s="538" t="s">
        <v>502</v>
      </c>
      <c r="BN15" s="538" t="s">
        <v>505</v>
      </c>
      <c r="BO15" s="542">
        <f>IF(AND(BM15="Fuerte",BC15&gt;2.9)*OR(BN15="Probabilidad",BN15="Ambos"),BC15-2,IF(AND(BM15="Fuerte",BC15&lt;3)*OR(BN15="Probabilidad",BN15="Ambos"),1,IF(AND(BM15="Medio",BC15&gt;1.9)*OR(BN15="Probabilidad",BN15="Ambos"),BC15-1,IF(AND(BM15="Medio",BC15&lt;2)*OR(BN15="Probabilidad",BN15="Ambos"),1,BC15))))</f>
        <v>1</v>
      </c>
      <c r="BP15" s="542">
        <f>IF(AND(BM15="Fuerte",BF15&gt;2.9)*OR(BN15="Impacto",BN15="Ambos"),BF15-2,IF(AND(BM15="Fuerte",BF15&lt;3)*OR(BN15="Impacto",BN15="Ambos"),1,IF(AND(BM15="Medio",BF15&gt;1.9)*OR(BN15="Impacto",BN15="Ambos"),BF15-1,IF(AND(BM15="Medio",BF15&lt;2)*OR(BN15="Impacto",BN15="Ambos"),1,BF15))))</f>
        <v>2</v>
      </c>
      <c r="BQ15" s="1641">
        <f>SUM((BO15*(BO15/SUM(BO15:BO17))),(BO16*(BO16/SUM(BO15:BO17))),(BO17*(BO17/SUM(BO15:BO17))))</f>
        <v>1.2142857142857142</v>
      </c>
      <c r="BR15" s="1641">
        <f>SUM((BP15*(BP15/SUM(BP15:BP17))),(BP16*(BP16/SUM(BP15:BP17))),(BP17*(BP17/SUM(BP15:BP17))))</f>
        <v>2</v>
      </c>
      <c r="BS15" s="1644">
        <f>BQ15*BR15</f>
        <v>2.4285714285714284</v>
      </c>
      <c r="BT15" s="1637" t="str">
        <f>INDEX([5]Listas!E$20:I$24,MATCH(BQ15,[5]Listas!D$20:D$24,1),MATCH(BR15,[5]Listas!E$19:I$19,1))</f>
        <v>INFERIOR</v>
      </c>
    </row>
    <row r="16" spans="1:72" s="438" customFormat="1" ht="78.75" customHeight="1" x14ac:dyDescent="0.2">
      <c r="A16" s="1619"/>
      <c r="B16" s="1619"/>
      <c r="C16" s="1619"/>
      <c r="D16" s="1649"/>
      <c r="E16" s="1650"/>
      <c r="F16" s="1651"/>
      <c r="G16" s="33" t="s">
        <v>527</v>
      </c>
      <c r="H16" s="538">
        <v>2</v>
      </c>
      <c r="I16" s="1632" t="s">
        <v>2206</v>
      </c>
      <c r="J16" s="1632"/>
      <c r="K16" s="1632"/>
      <c r="L16" s="1631"/>
      <c r="M16" s="1631"/>
      <c r="N16" s="1631"/>
      <c r="O16" s="1619"/>
      <c r="P16" s="1619"/>
      <c r="Q16" s="1619"/>
      <c r="R16" s="1619"/>
      <c r="S16" s="539">
        <v>3</v>
      </c>
      <c r="T16" s="1637"/>
      <c r="U16" s="539">
        <v>3</v>
      </c>
      <c r="V16" s="1637"/>
      <c r="W16" s="539">
        <v>2</v>
      </c>
      <c r="X16" s="1637"/>
      <c r="Y16" s="539" t="s">
        <v>587</v>
      </c>
      <c r="Z16" s="1637"/>
      <c r="AA16" s="539">
        <v>2</v>
      </c>
      <c r="AB16" s="1637"/>
      <c r="AC16" s="539">
        <v>2</v>
      </c>
      <c r="AD16" s="1637"/>
      <c r="AE16" s="539">
        <v>3</v>
      </c>
      <c r="AF16" s="1637"/>
      <c r="AG16" s="539"/>
      <c r="AH16" s="1637"/>
      <c r="AI16" s="539"/>
      <c r="AJ16" s="1637"/>
      <c r="AK16" s="539"/>
      <c r="AL16" s="539"/>
      <c r="AM16" s="539"/>
      <c r="AN16" s="539"/>
      <c r="AO16" s="539"/>
      <c r="AP16" s="539"/>
      <c r="AQ16" s="539"/>
      <c r="AR16" s="539"/>
      <c r="AS16" s="539"/>
      <c r="AT16" s="539"/>
      <c r="AU16" s="539"/>
      <c r="AV16" s="539"/>
      <c r="AW16" s="539"/>
      <c r="AX16" s="539"/>
      <c r="AY16" s="539"/>
      <c r="AZ16" s="539"/>
      <c r="BA16" s="539"/>
      <c r="BB16" s="539"/>
      <c r="BC16" s="543">
        <f t="shared" si="0"/>
        <v>2.5</v>
      </c>
      <c r="BD16" s="1641"/>
      <c r="BE16" s="1641"/>
      <c r="BF16" s="543">
        <f>IF(BE16=0,BF12,BE16)</f>
        <v>3</v>
      </c>
      <c r="BG16" s="1644"/>
      <c r="BH16" s="1632" t="s">
        <v>2207</v>
      </c>
      <c r="BI16" s="1632"/>
      <c r="BJ16" s="1632"/>
      <c r="BK16" s="530" t="s">
        <v>2208</v>
      </c>
      <c r="BL16" s="538" t="s">
        <v>504</v>
      </c>
      <c r="BM16" s="538" t="s">
        <v>502</v>
      </c>
      <c r="BN16" s="538" t="s">
        <v>505</v>
      </c>
      <c r="BO16" s="543">
        <f t="shared" si="2"/>
        <v>1.5</v>
      </c>
      <c r="BP16" s="543">
        <f t="shared" si="3"/>
        <v>2</v>
      </c>
      <c r="BQ16" s="1641"/>
      <c r="BR16" s="1641"/>
      <c r="BS16" s="1644"/>
      <c r="BT16" s="1637"/>
    </row>
    <row r="17" spans="1:72" s="437" customFormat="1" ht="49.5" customHeight="1" x14ac:dyDescent="0.2">
      <c r="A17" s="1620"/>
      <c r="B17" s="1620"/>
      <c r="C17" s="1620"/>
      <c r="D17" s="1652"/>
      <c r="E17" s="1653"/>
      <c r="F17" s="1654"/>
      <c r="G17" s="529" t="s">
        <v>510</v>
      </c>
      <c r="H17" s="540">
        <v>3</v>
      </c>
      <c r="I17" s="1630" t="s">
        <v>2209</v>
      </c>
      <c r="J17" s="1630"/>
      <c r="K17" s="1630"/>
      <c r="L17" s="1631"/>
      <c r="M17" s="1631"/>
      <c r="N17" s="1631"/>
      <c r="O17" s="1620"/>
      <c r="P17" s="1620"/>
      <c r="Q17" s="1620"/>
      <c r="R17" s="1620"/>
      <c r="S17" s="532">
        <v>1</v>
      </c>
      <c r="T17" s="1638"/>
      <c r="U17" s="532">
        <v>2</v>
      </c>
      <c r="V17" s="1638"/>
      <c r="W17" s="532">
        <v>2</v>
      </c>
      <c r="X17" s="1638"/>
      <c r="Y17" s="532" t="s">
        <v>587</v>
      </c>
      <c r="Z17" s="1638"/>
      <c r="AA17" s="532">
        <v>2</v>
      </c>
      <c r="AB17" s="1638"/>
      <c r="AC17" s="532">
        <v>2</v>
      </c>
      <c r="AD17" s="1638"/>
      <c r="AE17" s="532">
        <v>3</v>
      </c>
      <c r="AF17" s="1638"/>
      <c r="AG17" s="532"/>
      <c r="AH17" s="1638"/>
      <c r="AI17" s="532"/>
      <c r="AJ17" s="1638"/>
      <c r="AK17" s="532"/>
      <c r="AL17" s="532"/>
      <c r="AM17" s="532"/>
      <c r="AN17" s="532"/>
      <c r="AO17" s="532"/>
      <c r="AP17" s="532"/>
      <c r="AQ17" s="532"/>
      <c r="AR17" s="532"/>
      <c r="AS17" s="532"/>
      <c r="AT17" s="532"/>
      <c r="AU17" s="532"/>
      <c r="AV17" s="532"/>
      <c r="AW17" s="532"/>
      <c r="AX17" s="532"/>
      <c r="AY17" s="532"/>
      <c r="AZ17" s="532"/>
      <c r="BA17" s="532"/>
      <c r="BB17" s="532"/>
      <c r="BC17" s="542">
        <f t="shared" si="0"/>
        <v>2</v>
      </c>
      <c r="BD17" s="1642"/>
      <c r="BE17" s="1642"/>
      <c r="BF17" s="542">
        <f>IF(BE17=0,BF13,BE17)</f>
        <v>3</v>
      </c>
      <c r="BG17" s="1645"/>
      <c r="BH17" s="1630" t="s">
        <v>2210</v>
      </c>
      <c r="BI17" s="1630"/>
      <c r="BJ17" s="1630"/>
      <c r="BK17" s="528" t="s">
        <v>755</v>
      </c>
      <c r="BL17" s="538" t="s">
        <v>504</v>
      </c>
      <c r="BM17" s="538" t="s">
        <v>502</v>
      </c>
      <c r="BN17" s="538" t="s">
        <v>505</v>
      </c>
      <c r="BO17" s="542">
        <f t="shared" si="2"/>
        <v>1</v>
      </c>
      <c r="BP17" s="542">
        <f t="shared" si="3"/>
        <v>2</v>
      </c>
      <c r="BQ17" s="1642"/>
      <c r="BR17" s="1642"/>
      <c r="BS17" s="1645"/>
      <c r="BT17" s="1638"/>
    </row>
    <row r="18" spans="1:72" s="437" customFormat="1" ht="112.5" customHeight="1" x14ac:dyDescent="0.2">
      <c r="A18" s="1618" t="s">
        <v>232</v>
      </c>
      <c r="B18" s="1618" t="s">
        <v>10</v>
      </c>
      <c r="C18" s="1618" t="s">
        <v>756</v>
      </c>
      <c r="D18" s="1621" t="s">
        <v>2211</v>
      </c>
      <c r="E18" s="1622"/>
      <c r="F18" s="1623"/>
      <c r="G18" s="529" t="s">
        <v>508</v>
      </c>
      <c r="H18" s="540">
        <v>1</v>
      </c>
      <c r="I18" s="1630" t="s">
        <v>2212</v>
      </c>
      <c r="J18" s="1630"/>
      <c r="K18" s="1630"/>
      <c r="L18" s="1621" t="s">
        <v>11</v>
      </c>
      <c r="M18" s="1622"/>
      <c r="N18" s="1623"/>
      <c r="O18" s="1618" t="s">
        <v>33</v>
      </c>
      <c r="P18" s="1618"/>
      <c r="Q18" s="1618"/>
      <c r="R18" s="1618"/>
      <c r="S18" s="532">
        <v>2</v>
      </c>
      <c r="T18" s="1636">
        <v>2</v>
      </c>
      <c r="U18" s="532">
        <v>3</v>
      </c>
      <c r="V18" s="1636">
        <v>2</v>
      </c>
      <c r="W18" s="532">
        <v>2</v>
      </c>
      <c r="X18" s="1636">
        <v>3</v>
      </c>
      <c r="Y18" s="532" t="s">
        <v>587</v>
      </c>
      <c r="Z18" s="1636" t="s">
        <v>587</v>
      </c>
      <c r="AA18" s="532">
        <v>3</v>
      </c>
      <c r="AB18" s="1636">
        <v>3</v>
      </c>
      <c r="AC18" s="532">
        <v>3</v>
      </c>
      <c r="AD18" s="1636">
        <v>4</v>
      </c>
      <c r="AE18" s="532">
        <v>3</v>
      </c>
      <c r="AF18" s="1636">
        <v>3</v>
      </c>
      <c r="AG18" s="532"/>
      <c r="AH18" s="1639"/>
      <c r="AI18" s="532"/>
      <c r="AJ18" s="1639"/>
      <c r="AK18" s="532"/>
      <c r="AL18" s="1639"/>
      <c r="AM18" s="532"/>
      <c r="AN18" s="1639"/>
      <c r="AO18" s="532"/>
      <c r="AP18" s="1639"/>
      <c r="AQ18" s="532"/>
      <c r="AR18" s="1639"/>
      <c r="AS18" s="532"/>
      <c r="AT18" s="1639"/>
      <c r="AU18" s="532"/>
      <c r="AV18" s="1639"/>
      <c r="AW18" s="532"/>
      <c r="AX18" s="1639"/>
      <c r="AY18" s="532"/>
      <c r="AZ18" s="1639"/>
      <c r="BA18" s="532"/>
      <c r="BB18" s="1639"/>
      <c r="BC18" s="542">
        <f t="shared" si="0"/>
        <v>2.6666666666666665</v>
      </c>
      <c r="BD18" s="1640">
        <f>SUM((BC18*(BC18/SUM(BC18:BC21))),(BC19*(BC19/SUM(BC18:BC21))),(BC20*(BC20/SUM(BC18:BC21))),(BC21*(BC21/SUM(BC18:BC21))))</f>
        <v>2.9492753623188408</v>
      </c>
      <c r="BE18" s="1640">
        <f>AVERAGE(T18,V18,X18,Z18,AB18,AD18,AF18,AH18,AJ18,AL18,AN18,AP18,AR18,AT18,AV18,AX18,AZ18,BB18)</f>
        <v>2.8333333333333335</v>
      </c>
      <c r="BF18" s="542">
        <f>IF(BE18=0,#REF!,BE18)</f>
        <v>2.8333333333333335</v>
      </c>
      <c r="BG18" s="1643">
        <f>BD18*BE18</f>
        <v>8.3562801932367154</v>
      </c>
      <c r="BH18" s="1630" t="s">
        <v>2213</v>
      </c>
      <c r="BI18" s="1630"/>
      <c r="BJ18" s="1630"/>
      <c r="BK18" s="528" t="s">
        <v>2214</v>
      </c>
      <c r="BL18" s="538" t="s">
        <v>515</v>
      </c>
      <c r="BM18" s="538" t="s">
        <v>509</v>
      </c>
      <c r="BN18" s="538" t="s">
        <v>517</v>
      </c>
      <c r="BO18" s="542">
        <f t="shared" si="2"/>
        <v>1</v>
      </c>
      <c r="BP18" s="542">
        <f t="shared" si="3"/>
        <v>2.8333333333333335</v>
      </c>
      <c r="BQ18" s="1640">
        <f>SUM((BO18*(BO18/SUM(BO18:BO21))),(BO19*(BO19/SUM(BO18:BO21))),(BO20*(BO20/SUM(BO18:BO21))),(BO21*(BO21/SUM(BO18:BO21))))</f>
        <v>1.9227642276422765</v>
      </c>
      <c r="BR18" s="1640">
        <f>SUM((BP18*(BP18/SUM(BP18:BP21))),(BP19*(BP19/SUM(BP18:BP21))),(BP20*(BP20/SUM(BP18:BP21))),(BP21*(BP21/SUM(BP18:BP21))))</f>
        <v>2.4404761904761902</v>
      </c>
      <c r="BS18" s="1643">
        <f>BQ18*BR18</f>
        <v>4.6924603174603172</v>
      </c>
      <c r="BT18" s="1636" t="str">
        <f>INDEX([5]Listas!E$20:I$24,MATCH(BQ18,[5]Listas!D$20:D$24,1),MATCH(BR18,[5]Listas!E$19:I$19,1))</f>
        <v>INFERIOR</v>
      </c>
    </row>
    <row r="19" spans="1:72" s="438" customFormat="1" ht="72" customHeight="1" x14ac:dyDescent="0.2">
      <c r="A19" s="1619"/>
      <c r="B19" s="1619"/>
      <c r="C19" s="1619"/>
      <c r="D19" s="1624"/>
      <c r="E19" s="1625"/>
      <c r="F19" s="1626"/>
      <c r="G19" s="33" t="s">
        <v>508</v>
      </c>
      <c r="H19" s="538">
        <v>2</v>
      </c>
      <c r="I19" s="1632" t="s">
        <v>757</v>
      </c>
      <c r="J19" s="1632"/>
      <c r="K19" s="1632"/>
      <c r="L19" s="1624"/>
      <c r="M19" s="1625"/>
      <c r="N19" s="1626"/>
      <c r="O19" s="1619"/>
      <c r="P19" s="1619"/>
      <c r="Q19" s="1619"/>
      <c r="R19" s="1619"/>
      <c r="S19" s="539">
        <v>1</v>
      </c>
      <c r="T19" s="1637"/>
      <c r="U19" s="539">
        <v>3</v>
      </c>
      <c r="V19" s="1637"/>
      <c r="W19" s="539">
        <v>3</v>
      </c>
      <c r="X19" s="1637"/>
      <c r="Y19" s="539" t="s">
        <v>587</v>
      </c>
      <c r="Z19" s="1637"/>
      <c r="AA19" s="539">
        <v>2</v>
      </c>
      <c r="AB19" s="1637"/>
      <c r="AC19" s="539">
        <v>3</v>
      </c>
      <c r="AD19" s="1637"/>
      <c r="AE19" s="539">
        <v>3</v>
      </c>
      <c r="AF19" s="1637"/>
      <c r="AG19" s="539"/>
      <c r="AH19" s="1639"/>
      <c r="AI19" s="539"/>
      <c r="AJ19" s="1639"/>
      <c r="AK19" s="539"/>
      <c r="AL19" s="1639"/>
      <c r="AM19" s="539"/>
      <c r="AN19" s="1639"/>
      <c r="AO19" s="539"/>
      <c r="AP19" s="1639"/>
      <c r="AQ19" s="539"/>
      <c r="AR19" s="1639"/>
      <c r="AS19" s="539"/>
      <c r="AT19" s="1639"/>
      <c r="AU19" s="539"/>
      <c r="AV19" s="1639"/>
      <c r="AW19" s="539"/>
      <c r="AX19" s="1639"/>
      <c r="AY19" s="539"/>
      <c r="AZ19" s="1639"/>
      <c r="BA19" s="539"/>
      <c r="BB19" s="1639"/>
      <c r="BC19" s="543">
        <f t="shared" si="0"/>
        <v>2.5</v>
      </c>
      <c r="BD19" s="1641"/>
      <c r="BE19" s="1641"/>
      <c r="BF19" s="543">
        <f>IF(BE19=0,BF18,BE19)</f>
        <v>2.8333333333333335</v>
      </c>
      <c r="BG19" s="1644"/>
      <c r="BH19" s="1632" t="s">
        <v>2215</v>
      </c>
      <c r="BI19" s="1632"/>
      <c r="BJ19" s="1632"/>
      <c r="BK19" s="530" t="s">
        <v>2216</v>
      </c>
      <c r="BL19" s="538" t="s">
        <v>504</v>
      </c>
      <c r="BM19" s="538" t="s">
        <v>502</v>
      </c>
      <c r="BN19" s="538" t="s">
        <v>505</v>
      </c>
      <c r="BO19" s="543">
        <f t="shared" si="2"/>
        <v>1.5</v>
      </c>
      <c r="BP19" s="543">
        <f t="shared" si="3"/>
        <v>1.8333333333333335</v>
      </c>
      <c r="BQ19" s="1641"/>
      <c r="BR19" s="1641"/>
      <c r="BS19" s="1644"/>
      <c r="BT19" s="1637"/>
    </row>
    <row r="20" spans="1:72" s="437" customFormat="1" ht="101.25" customHeight="1" x14ac:dyDescent="0.2">
      <c r="A20" s="1619"/>
      <c r="B20" s="1619"/>
      <c r="C20" s="1619"/>
      <c r="D20" s="1624"/>
      <c r="E20" s="1625"/>
      <c r="F20" s="1626"/>
      <c r="G20" s="529" t="s">
        <v>527</v>
      </c>
      <c r="H20" s="540">
        <v>3</v>
      </c>
      <c r="I20" s="1630" t="s">
        <v>758</v>
      </c>
      <c r="J20" s="1630"/>
      <c r="K20" s="1630"/>
      <c r="L20" s="1624"/>
      <c r="M20" s="1625"/>
      <c r="N20" s="1626"/>
      <c r="O20" s="1619"/>
      <c r="P20" s="1619"/>
      <c r="Q20" s="1619"/>
      <c r="R20" s="1619"/>
      <c r="S20" s="532">
        <v>3</v>
      </c>
      <c r="T20" s="1637"/>
      <c r="U20" s="532">
        <v>3</v>
      </c>
      <c r="V20" s="1637"/>
      <c r="W20" s="532">
        <v>4</v>
      </c>
      <c r="X20" s="1637"/>
      <c r="Y20" s="532" t="s">
        <v>587</v>
      </c>
      <c r="Z20" s="1637"/>
      <c r="AA20" s="532">
        <v>4</v>
      </c>
      <c r="AB20" s="1637"/>
      <c r="AC20" s="532">
        <v>5</v>
      </c>
      <c r="AD20" s="1637"/>
      <c r="AE20" s="532">
        <v>3</v>
      </c>
      <c r="AF20" s="1637"/>
      <c r="AG20" s="532"/>
      <c r="AH20" s="532"/>
      <c r="AI20" s="532"/>
      <c r="AJ20" s="532"/>
      <c r="AK20" s="532"/>
      <c r="AL20" s="532"/>
      <c r="AM20" s="532"/>
      <c r="AN20" s="532"/>
      <c r="AO20" s="532"/>
      <c r="AP20" s="532"/>
      <c r="AQ20" s="532"/>
      <c r="AR20" s="532"/>
      <c r="AS20" s="532"/>
      <c r="AT20" s="532"/>
      <c r="AU20" s="532"/>
      <c r="AV20" s="532"/>
      <c r="AW20" s="532"/>
      <c r="AX20" s="532"/>
      <c r="AY20" s="532"/>
      <c r="AZ20" s="532"/>
      <c r="BA20" s="532"/>
      <c r="BB20" s="532"/>
      <c r="BC20" s="542">
        <f t="shared" si="0"/>
        <v>3.6666666666666665</v>
      </c>
      <c r="BD20" s="1641"/>
      <c r="BE20" s="1641"/>
      <c r="BF20" s="542">
        <f>IF(BE20=0,BF19,BE20)</f>
        <v>2.8333333333333335</v>
      </c>
      <c r="BG20" s="1644"/>
      <c r="BH20" s="1630" t="s">
        <v>2217</v>
      </c>
      <c r="BI20" s="1630"/>
      <c r="BJ20" s="1630"/>
      <c r="BK20" s="528" t="s">
        <v>2218</v>
      </c>
      <c r="BL20" s="538" t="s">
        <v>515</v>
      </c>
      <c r="BM20" s="538" t="s">
        <v>509</v>
      </c>
      <c r="BN20" s="538" t="s">
        <v>517</v>
      </c>
      <c r="BO20" s="542">
        <f t="shared" si="2"/>
        <v>1.6666666666666665</v>
      </c>
      <c r="BP20" s="542">
        <f t="shared" si="3"/>
        <v>2.8333333333333335</v>
      </c>
      <c r="BQ20" s="1641"/>
      <c r="BR20" s="1641"/>
      <c r="BS20" s="1644"/>
      <c r="BT20" s="1637"/>
    </row>
    <row r="21" spans="1:72" s="437" customFormat="1" ht="89.25" customHeight="1" x14ac:dyDescent="0.2">
      <c r="A21" s="1620"/>
      <c r="B21" s="1620"/>
      <c r="C21" s="1620"/>
      <c r="D21" s="1627"/>
      <c r="E21" s="1628"/>
      <c r="F21" s="1629"/>
      <c r="G21" s="529" t="s">
        <v>510</v>
      </c>
      <c r="H21" s="540">
        <v>4</v>
      </c>
      <c r="I21" s="1630" t="s">
        <v>2219</v>
      </c>
      <c r="J21" s="1630"/>
      <c r="K21" s="1630"/>
      <c r="L21" s="1627"/>
      <c r="M21" s="1628"/>
      <c r="N21" s="1629"/>
      <c r="O21" s="1620"/>
      <c r="P21" s="1620"/>
      <c r="Q21" s="1620"/>
      <c r="R21" s="1620"/>
      <c r="S21" s="532">
        <v>2</v>
      </c>
      <c r="T21" s="1638"/>
      <c r="U21" s="532">
        <v>4</v>
      </c>
      <c r="V21" s="1638"/>
      <c r="W21" s="532">
        <v>4</v>
      </c>
      <c r="X21" s="1638"/>
      <c r="Y21" s="532" t="s">
        <v>587</v>
      </c>
      <c r="Z21" s="1638"/>
      <c r="AA21" s="532">
        <v>2</v>
      </c>
      <c r="AB21" s="1638"/>
      <c r="AC21" s="532">
        <v>2</v>
      </c>
      <c r="AD21" s="1638"/>
      <c r="AE21" s="532">
        <v>2</v>
      </c>
      <c r="AF21" s="1638"/>
      <c r="AG21" s="532"/>
      <c r="AH21" s="532"/>
      <c r="AI21" s="532"/>
      <c r="AJ21" s="532"/>
      <c r="AK21" s="532"/>
      <c r="AL21" s="532"/>
      <c r="AM21" s="532"/>
      <c r="AN21" s="532"/>
      <c r="AO21" s="532"/>
      <c r="AP21" s="532"/>
      <c r="AQ21" s="532"/>
      <c r="AR21" s="532"/>
      <c r="AS21" s="532"/>
      <c r="AT21" s="532"/>
      <c r="AU21" s="532"/>
      <c r="AV21" s="532"/>
      <c r="AW21" s="532"/>
      <c r="AX21" s="532"/>
      <c r="AY21" s="532"/>
      <c r="AZ21" s="532"/>
      <c r="BA21" s="532"/>
      <c r="BB21" s="532"/>
      <c r="BC21" s="542">
        <f t="shared" si="0"/>
        <v>2.6666666666666665</v>
      </c>
      <c r="BD21" s="1642"/>
      <c r="BE21" s="1642"/>
      <c r="BF21" s="542">
        <f>IF(BE21=0,BF20,BE21)</f>
        <v>2.8333333333333335</v>
      </c>
      <c r="BG21" s="1645"/>
      <c r="BH21" s="1630" t="s">
        <v>2220</v>
      </c>
      <c r="BI21" s="1630"/>
      <c r="BJ21" s="1630"/>
      <c r="BK21" s="528" t="s">
        <v>759</v>
      </c>
      <c r="BL21" s="538" t="s">
        <v>501</v>
      </c>
      <c r="BM21" s="538" t="s">
        <v>502</v>
      </c>
      <c r="BN21" s="538" t="s">
        <v>503</v>
      </c>
      <c r="BO21" s="542">
        <f t="shared" si="2"/>
        <v>2.6666666666666665</v>
      </c>
      <c r="BP21" s="542">
        <f t="shared" si="3"/>
        <v>1.8333333333333335</v>
      </c>
      <c r="BQ21" s="1642"/>
      <c r="BR21" s="1642"/>
      <c r="BS21" s="1645"/>
      <c r="BT21" s="1638"/>
    </row>
    <row r="22" spans="1:72" s="437" customFormat="1" ht="87" customHeight="1" x14ac:dyDescent="0.2">
      <c r="A22" s="1618" t="s">
        <v>232</v>
      </c>
      <c r="B22" s="1618" t="s">
        <v>10</v>
      </c>
      <c r="C22" s="1655" t="s">
        <v>760</v>
      </c>
      <c r="D22" s="1621" t="s">
        <v>2221</v>
      </c>
      <c r="E22" s="1622"/>
      <c r="F22" s="1623"/>
      <c r="G22" s="529" t="s">
        <v>508</v>
      </c>
      <c r="H22" s="529">
        <v>1</v>
      </c>
      <c r="I22" s="1630" t="s">
        <v>2222</v>
      </c>
      <c r="J22" s="1630"/>
      <c r="K22" s="1630"/>
      <c r="L22" s="1621" t="s">
        <v>12</v>
      </c>
      <c r="M22" s="1622"/>
      <c r="N22" s="1623"/>
      <c r="O22" s="1618" t="s">
        <v>33</v>
      </c>
      <c r="P22" s="1618"/>
      <c r="Q22" s="1618"/>
      <c r="R22" s="1618"/>
      <c r="S22" s="532">
        <v>1</v>
      </c>
      <c r="T22" s="1636">
        <v>2</v>
      </c>
      <c r="U22" s="532">
        <v>2</v>
      </c>
      <c r="V22" s="1636">
        <v>1</v>
      </c>
      <c r="W22" s="532">
        <v>1</v>
      </c>
      <c r="X22" s="1636">
        <v>2</v>
      </c>
      <c r="Y22" s="532" t="s">
        <v>587</v>
      </c>
      <c r="Z22" s="1636" t="s">
        <v>587</v>
      </c>
      <c r="AA22" s="532">
        <v>1</v>
      </c>
      <c r="AB22" s="1636">
        <v>3</v>
      </c>
      <c r="AC22" s="532">
        <v>1</v>
      </c>
      <c r="AD22" s="1636">
        <v>3</v>
      </c>
      <c r="AE22" s="532">
        <v>1</v>
      </c>
      <c r="AF22" s="1636">
        <v>2</v>
      </c>
      <c r="AG22" s="532"/>
      <c r="AH22" s="1636"/>
      <c r="AI22" s="532"/>
      <c r="AJ22" s="1636"/>
      <c r="AK22" s="532"/>
      <c r="AL22" s="1636"/>
      <c r="AM22" s="532"/>
      <c r="AN22" s="1639"/>
      <c r="AO22" s="532"/>
      <c r="AP22" s="1639"/>
      <c r="AQ22" s="532"/>
      <c r="AR22" s="1639"/>
      <c r="AS22" s="532"/>
      <c r="AT22" s="1639"/>
      <c r="AU22" s="532"/>
      <c r="AV22" s="1639"/>
      <c r="AW22" s="532"/>
      <c r="AX22" s="1639"/>
      <c r="AY22" s="532"/>
      <c r="AZ22" s="1639"/>
      <c r="BA22" s="532"/>
      <c r="BB22" s="1639"/>
      <c r="BC22" s="542">
        <f t="shared" si="0"/>
        <v>1.1666666666666667</v>
      </c>
      <c r="BD22" s="1640">
        <f>SUM((BC22*(BC22/SUM(BC22:BC24))),(BC23*(BC23/SUM(BC22:BC24))),(BC24*(BC24/SUM(BC22:BC24))))</f>
        <v>2.2314814814814818</v>
      </c>
      <c r="BE22" s="1640">
        <f>AVERAGE(T22,V22,X22,Z22,AB22,AD22,AF22,AH22,AJ22,AL22,AN22,AP22,AR22,AT22,AV22,AX22,AZ22,BB22)</f>
        <v>2.1666666666666665</v>
      </c>
      <c r="BF22" s="542">
        <f>IF(BE22=0,#REF!,BE22)</f>
        <v>2.1666666666666665</v>
      </c>
      <c r="BG22" s="1643">
        <f>BD22*BE22</f>
        <v>4.8348765432098766</v>
      </c>
      <c r="BH22" s="1630" t="s">
        <v>2223</v>
      </c>
      <c r="BI22" s="1630"/>
      <c r="BJ22" s="1630"/>
      <c r="BK22" s="528" t="s">
        <v>2224</v>
      </c>
      <c r="BL22" s="538" t="s">
        <v>504</v>
      </c>
      <c r="BM22" s="538" t="s">
        <v>502</v>
      </c>
      <c r="BN22" s="538" t="s">
        <v>505</v>
      </c>
      <c r="BO22" s="542">
        <f t="shared" si="2"/>
        <v>1</v>
      </c>
      <c r="BP22" s="542">
        <f t="shared" si="3"/>
        <v>1.1666666666666665</v>
      </c>
      <c r="BQ22" s="1640">
        <f>SUM((BO22*(BO22/SUM(BO22:BO24))),(BO23*(BO23/SUM(BO22:BO24))),(BO24*(BO24/SUM(BO22:BO24))))</f>
        <v>2.0747126436781609</v>
      </c>
      <c r="BR22" s="1640">
        <f>SUM((BP22*(BP22/SUM(BP22:BP24))),(BP23*(BP23/SUM(BP22:BP24))),(BP24*(BP24/SUM(BP22:BP24))))</f>
        <v>1.1666666666666665</v>
      </c>
      <c r="BS22" s="1643">
        <f>BQ22*BR22</f>
        <v>2.4204980842911872</v>
      </c>
      <c r="BT22" s="1636" t="str">
        <f>INDEX([5]Listas!E$20:I$24,MATCH(BQ9,[5]Listas!D$20:D$24,1),MATCH(BR9,[5]Listas!E$19:I$19,1))</f>
        <v>INFERIOR</v>
      </c>
    </row>
    <row r="23" spans="1:72" s="437" customFormat="1" ht="111" customHeight="1" x14ac:dyDescent="0.2">
      <c r="A23" s="1619"/>
      <c r="B23" s="1619"/>
      <c r="C23" s="1656"/>
      <c r="D23" s="1624"/>
      <c r="E23" s="1625"/>
      <c r="F23" s="1626"/>
      <c r="G23" s="529" t="s">
        <v>527</v>
      </c>
      <c r="H23" s="529">
        <v>2</v>
      </c>
      <c r="I23" s="1630" t="s">
        <v>13</v>
      </c>
      <c r="J23" s="1630"/>
      <c r="K23" s="1630"/>
      <c r="L23" s="1624"/>
      <c r="M23" s="1625"/>
      <c r="N23" s="1626"/>
      <c r="O23" s="1619"/>
      <c r="P23" s="1619"/>
      <c r="Q23" s="1619"/>
      <c r="R23" s="1619"/>
      <c r="S23" s="532">
        <v>2</v>
      </c>
      <c r="T23" s="1637"/>
      <c r="U23" s="532">
        <v>3</v>
      </c>
      <c r="V23" s="1637"/>
      <c r="W23" s="532">
        <v>2</v>
      </c>
      <c r="X23" s="1637"/>
      <c r="Y23" s="532" t="s">
        <v>587</v>
      </c>
      <c r="Z23" s="1637"/>
      <c r="AA23" s="532">
        <v>2</v>
      </c>
      <c r="AB23" s="1637"/>
      <c r="AC23" s="532">
        <v>1</v>
      </c>
      <c r="AD23" s="1637"/>
      <c r="AE23" s="532">
        <v>2</v>
      </c>
      <c r="AF23" s="1637"/>
      <c r="AG23" s="532"/>
      <c r="AH23" s="1637"/>
      <c r="AI23" s="532"/>
      <c r="AJ23" s="1637"/>
      <c r="AK23" s="532"/>
      <c r="AL23" s="1637"/>
      <c r="AM23" s="532"/>
      <c r="AN23" s="1639"/>
      <c r="AO23" s="532"/>
      <c r="AP23" s="1639"/>
      <c r="AQ23" s="532"/>
      <c r="AR23" s="1639"/>
      <c r="AS23" s="532"/>
      <c r="AT23" s="1639"/>
      <c r="AU23" s="532"/>
      <c r="AV23" s="1639"/>
      <c r="AW23" s="532"/>
      <c r="AX23" s="1639"/>
      <c r="AY23" s="532"/>
      <c r="AZ23" s="1639"/>
      <c r="BA23" s="532"/>
      <c r="BB23" s="1639"/>
      <c r="BC23" s="542">
        <f t="shared" si="0"/>
        <v>2</v>
      </c>
      <c r="BD23" s="1641"/>
      <c r="BE23" s="1641"/>
      <c r="BF23" s="542">
        <f>IF(BE23=0,BF22,BE23)</f>
        <v>2.1666666666666665</v>
      </c>
      <c r="BG23" s="1644"/>
      <c r="BH23" s="1630" t="s">
        <v>761</v>
      </c>
      <c r="BI23" s="1630"/>
      <c r="BJ23" s="1630"/>
      <c r="BK23" s="528" t="s">
        <v>2225</v>
      </c>
      <c r="BL23" s="538" t="s">
        <v>504</v>
      </c>
      <c r="BM23" s="538" t="s">
        <v>502</v>
      </c>
      <c r="BN23" s="538" t="s">
        <v>505</v>
      </c>
      <c r="BO23" s="542">
        <f t="shared" si="2"/>
        <v>1</v>
      </c>
      <c r="BP23" s="542">
        <f t="shared" si="3"/>
        <v>1.1666666666666665</v>
      </c>
      <c r="BQ23" s="1641"/>
      <c r="BR23" s="1641"/>
      <c r="BS23" s="1644"/>
      <c r="BT23" s="1637"/>
    </row>
    <row r="24" spans="1:72" s="437" customFormat="1" ht="54.75" customHeight="1" x14ac:dyDescent="0.2">
      <c r="A24" s="1619"/>
      <c r="B24" s="1619"/>
      <c r="C24" s="1656"/>
      <c r="D24" s="1624"/>
      <c r="E24" s="1625"/>
      <c r="F24" s="1626"/>
      <c r="G24" s="529" t="s">
        <v>500</v>
      </c>
      <c r="H24" s="529">
        <v>3</v>
      </c>
      <c r="I24" s="1630" t="s">
        <v>14</v>
      </c>
      <c r="J24" s="1630"/>
      <c r="K24" s="1630"/>
      <c r="L24" s="1624"/>
      <c r="M24" s="1625"/>
      <c r="N24" s="1626"/>
      <c r="O24" s="1619"/>
      <c r="P24" s="1619"/>
      <c r="Q24" s="1619"/>
      <c r="R24" s="1619"/>
      <c r="S24" s="532">
        <v>2</v>
      </c>
      <c r="T24" s="1637"/>
      <c r="U24" s="532">
        <v>3</v>
      </c>
      <c r="V24" s="1638"/>
      <c r="W24" s="532">
        <v>3</v>
      </c>
      <c r="X24" s="1637"/>
      <c r="Y24" s="532" t="s">
        <v>587</v>
      </c>
      <c r="Z24" s="1638"/>
      <c r="AA24" s="532">
        <v>3</v>
      </c>
      <c r="AB24" s="1637"/>
      <c r="AC24" s="532">
        <v>3</v>
      </c>
      <c r="AD24" s="1637"/>
      <c r="AE24" s="532">
        <v>3</v>
      </c>
      <c r="AF24" s="1637"/>
      <c r="AG24" s="532"/>
      <c r="AH24" s="1638"/>
      <c r="AI24" s="532"/>
      <c r="AJ24" s="1638"/>
      <c r="AK24" s="532"/>
      <c r="AL24" s="1638"/>
      <c r="AM24" s="532"/>
      <c r="AN24" s="532"/>
      <c r="AO24" s="532"/>
      <c r="AP24" s="532"/>
      <c r="AQ24" s="532"/>
      <c r="AR24" s="532"/>
      <c r="AS24" s="532"/>
      <c r="AT24" s="532"/>
      <c r="AU24" s="532"/>
      <c r="AV24" s="532"/>
      <c r="AW24" s="532"/>
      <c r="AX24" s="532"/>
      <c r="AY24" s="532"/>
      <c r="AZ24" s="532"/>
      <c r="BA24" s="532"/>
      <c r="BB24" s="532"/>
      <c r="BC24" s="542">
        <f t="shared" si="0"/>
        <v>2.8333333333333335</v>
      </c>
      <c r="BD24" s="1641"/>
      <c r="BE24" s="1641"/>
      <c r="BF24" s="542">
        <f>IF(BE24=0,BF23,BE24)</f>
        <v>2.1666666666666665</v>
      </c>
      <c r="BG24" s="1644"/>
      <c r="BH24" s="1630" t="s">
        <v>2226</v>
      </c>
      <c r="BI24" s="1630"/>
      <c r="BJ24" s="1630"/>
      <c r="BK24" s="528" t="s">
        <v>762</v>
      </c>
      <c r="BL24" s="538" t="s">
        <v>501</v>
      </c>
      <c r="BM24" s="538" t="s">
        <v>502</v>
      </c>
      <c r="BN24" s="538" t="s">
        <v>503</v>
      </c>
      <c r="BO24" s="542">
        <f t="shared" si="2"/>
        <v>2.8333333333333335</v>
      </c>
      <c r="BP24" s="542">
        <f t="shared" si="3"/>
        <v>1.1666666666666665</v>
      </c>
      <c r="BQ24" s="1641"/>
      <c r="BR24" s="1641"/>
      <c r="BS24" s="1644"/>
      <c r="BT24" s="1637"/>
    </row>
    <row r="25" spans="1:72" s="438" customFormat="1" ht="197.25" customHeight="1" x14ac:dyDescent="0.2">
      <c r="A25" s="1618" t="s">
        <v>232</v>
      </c>
      <c r="B25" s="1618" t="s">
        <v>10</v>
      </c>
      <c r="C25" s="1618" t="s">
        <v>763</v>
      </c>
      <c r="D25" s="1621" t="s">
        <v>764</v>
      </c>
      <c r="E25" s="1622"/>
      <c r="F25" s="1623"/>
      <c r="G25" s="33" t="s">
        <v>508</v>
      </c>
      <c r="H25" s="33">
        <v>1</v>
      </c>
      <c r="I25" s="1632" t="s">
        <v>2227</v>
      </c>
      <c r="J25" s="1632"/>
      <c r="K25" s="1632"/>
      <c r="L25" s="1646" t="s">
        <v>15</v>
      </c>
      <c r="M25" s="1647"/>
      <c r="N25" s="1648"/>
      <c r="O25" s="1618"/>
      <c r="P25" s="1618" t="s">
        <v>33</v>
      </c>
      <c r="Q25" s="1618"/>
      <c r="R25" s="1618"/>
      <c r="S25" s="539">
        <v>1</v>
      </c>
      <c r="T25" s="1636">
        <v>1</v>
      </c>
      <c r="U25" s="539">
        <v>3</v>
      </c>
      <c r="V25" s="1636">
        <v>1</v>
      </c>
      <c r="W25" s="539">
        <v>1</v>
      </c>
      <c r="X25" s="1636">
        <v>3</v>
      </c>
      <c r="Y25" s="539">
        <v>1</v>
      </c>
      <c r="Z25" s="1636">
        <v>4</v>
      </c>
      <c r="AA25" s="539">
        <v>1</v>
      </c>
      <c r="AB25" s="1636">
        <v>3</v>
      </c>
      <c r="AC25" s="539">
        <v>1</v>
      </c>
      <c r="AD25" s="1636">
        <v>3</v>
      </c>
      <c r="AE25" s="539">
        <v>3</v>
      </c>
      <c r="AF25" s="1636">
        <v>3</v>
      </c>
      <c r="AG25" s="539"/>
      <c r="AH25" s="1636"/>
      <c r="AI25" s="539"/>
      <c r="AJ25" s="1636"/>
      <c r="AK25" s="539"/>
      <c r="AL25" s="1636"/>
      <c r="AM25" s="539"/>
      <c r="AN25" s="1636"/>
      <c r="AO25" s="539"/>
      <c r="AP25" s="1636"/>
      <c r="AQ25" s="539"/>
      <c r="AR25" s="1636"/>
      <c r="AS25" s="539"/>
      <c r="AT25" s="1636"/>
      <c r="AU25" s="539"/>
      <c r="AV25" s="539"/>
      <c r="AW25" s="539"/>
      <c r="AX25" s="539"/>
      <c r="AY25" s="539"/>
      <c r="AZ25" s="539"/>
      <c r="BA25" s="539"/>
      <c r="BB25" s="539"/>
      <c r="BC25" s="543">
        <f t="shared" si="0"/>
        <v>1.5714285714285714</v>
      </c>
      <c r="BD25" s="1640">
        <f>SUM((BC25*(BC25/SUM(BC25:BC26))),(BC26*(BC26/SUM(BC25:BC26))))</f>
        <v>1.5034013605442178</v>
      </c>
      <c r="BE25" s="1657">
        <f>AVERAGE(T25,V25,X25,Z25,AB25,AD25,AF25,AH25,AJ25,AL25,AN25,AP25,AR25,AT25,AV25,AX25,AZ25,BB25)</f>
        <v>2.5714285714285716</v>
      </c>
      <c r="BF25" s="543">
        <f>IF(BE25=0,#REF!,BE25)</f>
        <v>2.5714285714285716</v>
      </c>
      <c r="BG25" s="1643">
        <f>BD25*BE25</f>
        <v>3.8658892128279891</v>
      </c>
      <c r="BH25" s="1632" t="s">
        <v>2228</v>
      </c>
      <c r="BI25" s="1632"/>
      <c r="BJ25" s="1632"/>
      <c r="BK25" s="530" t="s">
        <v>2229</v>
      </c>
      <c r="BL25" s="538" t="s">
        <v>504</v>
      </c>
      <c r="BM25" s="538" t="s">
        <v>509</v>
      </c>
      <c r="BN25" s="538" t="s">
        <v>517</v>
      </c>
      <c r="BO25" s="543">
        <f t="shared" si="2"/>
        <v>1</v>
      </c>
      <c r="BP25" s="543">
        <f t="shared" si="3"/>
        <v>2.5714285714285716</v>
      </c>
      <c r="BQ25" s="1640">
        <f>SUM((BO25*(BO25/SUM(BO25:BO26))),(BO26*(BO26/SUM(BO25:BO26))))</f>
        <v>1</v>
      </c>
      <c r="BR25" s="1640">
        <f>SUM((BP25*(BP25/SUM(BP25:BP26))),(BP26*(BP26/SUM(BP25:BP26))))</f>
        <v>2.5714285714285716</v>
      </c>
      <c r="BS25" s="1643">
        <f>BQ25*BR25</f>
        <v>2.5714285714285716</v>
      </c>
      <c r="BT25" s="1636" t="str">
        <f>INDEX([5]Listas!E$20:I$24,MATCH(BQ25,[5]Listas!D$20:D$24,1),MATCH(BR25,[5]Listas!E$19:I$19,1))</f>
        <v>INFERIOR</v>
      </c>
    </row>
    <row r="26" spans="1:72" s="437" customFormat="1" ht="189.75" customHeight="1" x14ac:dyDescent="0.2">
      <c r="A26" s="1620"/>
      <c r="B26" s="1620"/>
      <c r="C26" s="1620"/>
      <c r="D26" s="1627"/>
      <c r="E26" s="1628"/>
      <c r="F26" s="1629"/>
      <c r="G26" s="529" t="s">
        <v>500</v>
      </c>
      <c r="H26" s="529">
        <v>3</v>
      </c>
      <c r="I26" s="1630" t="s">
        <v>2230</v>
      </c>
      <c r="J26" s="1630"/>
      <c r="K26" s="1630"/>
      <c r="L26" s="1652"/>
      <c r="M26" s="1653"/>
      <c r="N26" s="1654"/>
      <c r="O26" s="1620"/>
      <c r="P26" s="1620"/>
      <c r="Q26" s="1620"/>
      <c r="R26" s="1620"/>
      <c r="S26" s="532">
        <v>2</v>
      </c>
      <c r="T26" s="1638"/>
      <c r="U26" s="532">
        <v>3</v>
      </c>
      <c r="V26" s="1638"/>
      <c r="W26" s="532">
        <v>1</v>
      </c>
      <c r="X26" s="1638"/>
      <c r="Y26" s="532">
        <v>1</v>
      </c>
      <c r="Z26" s="1638"/>
      <c r="AA26" s="532">
        <v>1</v>
      </c>
      <c r="AB26" s="1638"/>
      <c r="AC26" s="532">
        <v>1</v>
      </c>
      <c r="AD26" s="1638"/>
      <c r="AE26" s="532">
        <v>1</v>
      </c>
      <c r="AF26" s="1638"/>
      <c r="AG26" s="532"/>
      <c r="AH26" s="1638"/>
      <c r="AI26" s="532"/>
      <c r="AJ26" s="1638"/>
      <c r="AK26" s="532"/>
      <c r="AL26" s="1638"/>
      <c r="AM26" s="532"/>
      <c r="AN26" s="1638"/>
      <c r="AO26" s="532"/>
      <c r="AP26" s="1638"/>
      <c r="AQ26" s="532"/>
      <c r="AR26" s="1638"/>
      <c r="AS26" s="532"/>
      <c r="AT26" s="1638"/>
      <c r="AU26" s="532"/>
      <c r="AV26" s="532"/>
      <c r="AW26" s="532"/>
      <c r="AX26" s="532"/>
      <c r="AY26" s="532"/>
      <c r="AZ26" s="532"/>
      <c r="BA26" s="532"/>
      <c r="BB26" s="532"/>
      <c r="BC26" s="542">
        <f>AVERAGE(S26,U26,W26,Y26,AA26,AC26,AE26,AG26,AI26,AK26,AM26,AO26,AQ26,AS26,AU26,AW26,AY26,BA26)</f>
        <v>1.4285714285714286</v>
      </c>
      <c r="BD26" s="1642"/>
      <c r="BE26" s="1658"/>
      <c r="BF26" s="543">
        <f>IF(BE25=0,#REF!,BE25)</f>
        <v>2.5714285714285716</v>
      </c>
      <c r="BG26" s="1645"/>
      <c r="BH26" s="1630" t="s">
        <v>2231</v>
      </c>
      <c r="BI26" s="1630"/>
      <c r="BJ26" s="1630"/>
      <c r="BK26" s="528" t="s">
        <v>2232</v>
      </c>
      <c r="BL26" s="538" t="s">
        <v>515</v>
      </c>
      <c r="BM26" s="538" t="s">
        <v>509</v>
      </c>
      <c r="BN26" s="538" t="s">
        <v>517</v>
      </c>
      <c r="BO26" s="542">
        <f t="shared" si="2"/>
        <v>1</v>
      </c>
      <c r="BP26" s="542">
        <f t="shared" si="3"/>
        <v>2.5714285714285716</v>
      </c>
      <c r="BQ26" s="1641"/>
      <c r="BR26" s="1641"/>
      <c r="BS26" s="1645"/>
      <c r="BT26" s="1638"/>
    </row>
    <row r="27" spans="1:72" s="437" customFormat="1" ht="213" customHeight="1" x14ac:dyDescent="0.2">
      <c r="A27" s="326" t="s">
        <v>52</v>
      </c>
      <c r="B27" s="326" t="s">
        <v>16</v>
      </c>
      <c r="C27" s="326" t="s">
        <v>765</v>
      </c>
      <c r="D27" s="1646" t="s">
        <v>17</v>
      </c>
      <c r="E27" s="1647"/>
      <c r="F27" s="1648"/>
      <c r="G27" s="529" t="s">
        <v>508</v>
      </c>
      <c r="H27" s="529">
        <v>1</v>
      </c>
      <c r="I27" s="1630" t="s">
        <v>2233</v>
      </c>
      <c r="J27" s="1630"/>
      <c r="K27" s="1630"/>
      <c r="L27" s="1646" t="s">
        <v>766</v>
      </c>
      <c r="M27" s="1647"/>
      <c r="N27" s="1648"/>
      <c r="O27" s="540" t="s">
        <v>33</v>
      </c>
      <c r="P27" s="540"/>
      <c r="Q27" s="540"/>
      <c r="R27" s="540"/>
      <c r="S27" s="532">
        <v>2</v>
      </c>
      <c r="T27" s="529">
        <v>1</v>
      </c>
      <c r="U27" s="532">
        <v>2</v>
      </c>
      <c r="V27" s="529">
        <v>1</v>
      </c>
      <c r="W27" s="532">
        <v>1</v>
      </c>
      <c r="X27" s="531">
        <v>4</v>
      </c>
      <c r="Y27" s="532" t="s">
        <v>587</v>
      </c>
      <c r="Z27" s="531" t="s">
        <v>587</v>
      </c>
      <c r="AA27" s="532">
        <v>2</v>
      </c>
      <c r="AB27" s="532">
        <v>3</v>
      </c>
      <c r="AC27" s="532">
        <v>1</v>
      </c>
      <c r="AD27" s="532">
        <v>4</v>
      </c>
      <c r="AE27" s="532">
        <v>1</v>
      </c>
      <c r="AF27" s="532">
        <v>3</v>
      </c>
      <c r="AG27" s="532"/>
      <c r="AH27" s="531"/>
      <c r="AI27" s="532"/>
      <c r="AJ27" s="531"/>
      <c r="AK27" s="532"/>
      <c r="AL27" s="531"/>
      <c r="AM27" s="532"/>
      <c r="AN27" s="531"/>
      <c r="AO27" s="532"/>
      <c r="AP27" s="531"/>
      <c r="AQ27" s="532"/>
      <c r="AR27" s="531"/>
      <c r="AS27" s="532"/>
      <c r="AT27" s="532"/>
      <c r="AU27" s="532"/>
      <c r="AV27" s="532"/>
      <c r="AW27" s="532"/>
      <c r="AX27" s="532"/>
      <c r="AY27" s="532"/>
      <c r="AZ27" s="532"/>
      <c r="BA27" s="532"/>
      <c r="BB27" s="532"/>
      <c r="BC27" s="542">
        <f t="shared" si="0"/>
        <v>1.5</v>
      </c>
      <c r="BD27" s="533">
        <f>SUM((BC27*(BC27/SUM(BC27:BC27))))</f>
        <v>1.5</v>
      </c>
      <c r="BE27" s="533">
        <f>AVERAGE(T27,V27,X27,Z27,AB27,AD27,AF27,AH27,AJ27,AL27,AN27,AP27,AR27,AT27,AV27,AX27,AZ27,BB27)</f>
        <v>2.6666666666666665</v>
      </c>
      <c r="BF27" s="542">
        <f>IF(BE27=0,#REF!,BE27)</f>
        <v>2.6666666666666665</v>
      </c>
      <c r="BG27" s="534">
        <f>BD27*BE27</f>
        <v>4</v>
      </c>
      <c r="BH27" s="1630" t="s">
        <v>2234</v>
      </c>
      <c r="BI27" s="1630"/>
      <c r="BJ27" s="1630"/>
      <c r="BK27" s="528" t="s">
        <v>767</v>
      </c>
      <c r="BL27" s="33" t="s">
        <v>515</v>
      </c>
      <c r="BM27" s="33" t="s">
        <v>509</v>
      </c>
      <c r="BN27" s="33" t="s">
        <v>517</v>
      </c>
      <c r="BO27" s="536">
        <f t="shared" si="2"/>
        <v>1</v>
      </c>
      <c r="BP27" s="536">
        <f t="shared" si="3"/>
        <v>2.6666666666666665</v>
      </c>
      <c r="BQ27" s="327">
        <f>SUM((BO27*(BO27/SUM(BO27:BO27))))</f>
        <v>1</v>
      </c>
      <c r="BR27" s="327">
        <f>SUM((BP27*(BP27/SUM(BP27:BP27))))</f>
        <v>2.6666666666666665</v>
      </c>
      <c r="BS27" s="327">
        <f>BQ27*BR27</f>
        <v>2.6666666666666665</v>
      </c>
      <c r="BT27" s="326" t="str">
        <f>INDEX([32]Listas!I$11:M$15,MATCH(BQ27,[32]Listas!H$11:H$15,1),MATCH(BR27,[32]Listas!I$10:M$10,1))</f>
        <v>MODERADO</v>
      </c>
    </row>
    <row r="28" spans="1:72" s="437" customFormat="1" ht="91.5" customHeight="1" x14ac:dyDescent="0.2">
      <c r="A28" s="1631" t="s">
        <v>232</v>
      </c>
      <c r="B28" s="1631" t="s">
        <v>16</v>
      </c>
      <c r="C28" s="1631" t="s">
        <v>768</v>
      </c>
      <c r="D28" s="1659" t="s">
        <v>2235</v>
      </c>
      <c r="E28" s="1659"/>
      <c r="F28" s="1659"/>
      <c r="G28" s="529" t="s">
        <v>508</v>
      </c>
      <c r="H28" s="529">
        <v>1</v>
      </c>
      <c r="I28" s="1630" t="s">
        <v>769</v>
      </c>
      <c r="J28" s="1630"/>
      <c r="K28" s="1630"/>
      <c r="L28" s="1631" t="s">
        <v>770</v>
      </c>
      <c r="M28" s="1631"/>
      <c r="N28" s="1631"/>
      <c r="O28" s="1631"/>
      <c r="P28" s="1631" t="s">
        <v>33</v>
      </c>
      <c r="Q28" s="1631"/>
      <c r="R28" s="1631" t="s">
        <v>33</v>
      </c>
      <c r="S28" s="535">
        <v>2</v>
      </c>
      <c r="T28" s="1660">
        <v>2</v>
      </c>
      <c r="U28" s="535">
        <v>1</v>
      </c>
      <c r="V28" s="1660">
        <v>2</v>
      </c>
      <c r="W28" s="535">
        <v>3</v>
      </c>
      <c r="X28" s="1660">
        <v>4</v>
      </c>
      <c r="Y28" s="535" t="s">
        <v>587</v>
      </c>
      <c r="Z28" s="1660" t="s">
        <v>587</v>
      </c>
      <c r="AA28" s="535">
        <v>2</v>
      </c>
      <c r="AB28" s="1660">
        <v>3</v>
      </c>
      <c r="AC28" s="535">
        <v>3</v>
      </c>
      <c r="AD28" s="1660">
        <v>4</v>
      </c>
      <c r="AE28" s="535">
        <v>2</v>
      </c>
      <c r="AF28" s="1660">
        <v>3</v>
      </c>
      <c r="AG28" s="535"/>
      <c r="AH28" s="1660"/>
      <c r="AI28" s="535"/>
      <c r="AJ28" s="1660"/>
      <c r="AK28" s="535"/>
      <c r="AL28" s="1660"/>
      <c r="AM28" s="535"/>
      <c r="AN28" s="1660"/>
      <c r="AO28" s="535"/>
      <c r="AP28" s="1660"/>
      <c r="AQ28" s="535"/>
      <c r="AR28" s="1660"/>
      <c r="AS28" s="535"/>
      <c r="AT28" s="1660"/>
      <c r="AU28" s="535"/>
      <c r="AV28" s="1660"/>
      <c r="AW28" s="535"/>
      <c r="AX28" s="1660"/>
      <c r="AY28" s="535"/>
      <c r="AZ28" s="1660"/>
      <c r="BA28" s="535"/>
      <c r="BB28" s="1660"/>
      <c r="BC28" s="542">
        <f t="shared" si="0"/>
        <v>2.1666666666666665</v>
      </c>
      <c r="BD28" s="1661">
        <f>SUM((BC28*(BC28/SUM(BC28:BC34))),(BC29*(BC29/SUM(BC28:BC34))),(BC30*(BC30/SUM(BC28:BC34))),(BC31*(BC31/SUM(BC28:BC34))),(BC32*(BC32/SUM(BC28:BC34))),(BC33*(BC33/SUM(BC28:BC34))),(BC34*(BC34/SUM(BC28:BC34))))</f>
        <v>1.9514767932489454</v>
      </c>
      <c r="BE28" s="1661">
        <f>AVERAGE(T28,V28,X28,Z28,AB28,AD28,AF28,AH28,AJ28,AL28,AN28,AP28,AR28,AT28,AV28,AX28,AZ28,BB28)</f>
        <v>3</v>
      </c>
      <c r="BF28" s="536">
        <f>IF(BE28=0,#REF!,BE28)</f>
        <v>3</v>
      </c>
      <c r="BG28" s="1661">
        <f t="shared" ref="BG28:BG38" si="4">BD28*BE28</f>
        <v>5.8544303797468364</v>
      </c>
      <c r="BH28" s="1630" t="s">
        <v>2236</v>
      </c>
      <c r="BI28" s="1630"/>
      <c r="BJ28" s="1630"/>
      <c r="BK28" s="528" t="s">
        <v>2237</v>
      </c>
      <c r="BL28" s="33" t="s">
        <v>515</v>
      </c>
      <c r="BM28" s="33" t="s">
        <v>509</v>
      </c>
      <c r="BN28" s="33" t="s">
        <v>517</v>
      </c>
      <c r="BO28" s="536">
        <f t="shared" si="2"/>
        <v>1</v>
      </c>
      <c r="BP28" s="536">
        <f t="shared" si="3"/>
        <v>3</v>
      </c>
      <c r="BQ28" s="1661">
        <f>SUM((BO28*(BO28/SUM(BO28:BO34))),(BO29*(BO29/SUM(BO28:BO34))),(BO30*(BO30/SUM(BO28:BO34))),(BO31*(BO31/SUM(BO28:BO34))),(BO32*(BO32/SUM(BO28:BO34))),(BO33*(BO33/SUM(BO28:BO34))),(BO34*(BO34/SUM(BO28:BO34))))</f>
        <v>1.1159420289855069</v>
      </c>
      <c r="BR28" s="1661">
        <f>SUM((BP28*(BP28/SUM(BP28:BP34))),(BP29*(BP29/SUM(BP28:BP34))),(BP30*(BP30/SUM(BP28:BP34))),(BP31*(BP31/SUM(BP28:BP34))),(BP32*(BP32/SUM(BP28:BP34))),(BP33*(BP33/SUM(BP28:BP34))),(BP34*(BP34/SUM(BP28:BP34))))</f>
        <v>2.8999999999999995</v>
      </c>
      <c r="BS28" s="1661">
        <f>BQ28*BR28</f>
        <v>3.2362318840579691</v>
      </c>
      <c r="BT28" s="1631" t="str">
        <f>INDEX([32]Listas!I$11:M$15,MATCH(BQ28,[32]Listas!H$11:H$15,1),MATCH(BR28,[32]Listas!I$10:M$10,1))</f>
        <v>MODERADO</v>
      </c>
    </row>
    <row r="29" spans="1:72" s="437" customFormat="1" ht="141.75" customHeight="1" x14ac:dyDescent="0.2">
      <c r="A29" s="1631"/>
      <c r="B29" s="1631"/>
      <c r="C29" s="1631"/>
      <c r="D29" s="1659"/>
      <c r="E29" s="1659"/>
      <c r="F29" s="1659"/>
      <c r="G29" s="529" t="s">
        <v>508</v>
      </c>
      <c r="H29" s="529">
        <v>2</v>
      </c>
      <c r="I29" s="1630" t="s">
        <v>19</v>
      </c>
      <c r="J29" s="1630"/>
      <c r="K29" s="1630"/>
      <c r="L29" s="1631"/>
      <c r="M29" s="1631"/>
      <c r="N29" s="1631"/>
      <c r="O29" s="1631"/>
      <c r="P29" s="1631"/>
      <c r="Q29" s="1631"/>
      <c r="R29" s="1631"/>
      <c r="S29" s="535">
        <v>1</v>
      </c>
      <c r="T29" s="1660"/>
      <c r="U29" s="535">
        <v>1</v>
      </c>
      <c r="V29" s="1660"/>
      <c r="W29" s="535">
        <v>1</v>
      </c>
      <c r="X29" s="1660"/>
      <c r="Y29" s="535" t="s">
        <v>587</v>
      </c>
      <c r="Z29" s="1660"/>
      <c r="AA29" s="535">
        <v>2</v>
      </c>
      <c r="AB29" s="1660"/>
      <c r="AC29" s="535">
        <v>1</v>
      </c>
      <c r="AD29" s="1660"/>
      <c r="AE29" s="535">
        <v>2</v>
      </c>
      <c r="AF29" s="1660"/>
      <c r="AG29" s="535"/>
      <c r="AH29" s="1660"/>
      <c r="AI29" s="535"/>
      <c r="AJ29" s="1660"/>
      <c r="AK29" s="535"/>
      <c r="AL29" s="1660"/>
      <c r="AM29" s="535"/>
      <c r="AN29" s="1660"/>
      <c r="AO29" s="535"/>
      <c r="AP29" s="1660"/>
      <c r="AQ29" s="535"/>
      <c r="AR29" s="1660"/>
      <c r="AS29" s="535"/>
      <c r="AT29" s="1660"/>
      <c r="AU29" s="535"/>
      <c r="AV29" s="1660"/>
      <c r="AW29" s="535"/>
      <c r="AX29" s="1660"/>
      <c r="AY29" s="535"/>
      <c r="AZ29" s="1660"/>
      <c r="BA29" s="535"/>
      <c r="BB29" s="1660"/>
      <c r="BC29" s="542">
        <f t="shared" si="0"/>
        <v>1.3333333333333333</v>
      </c>
      <c r="BD29" s="1661"/>
      <c r="BE29" s="1661"/>
      <c r="BF29" s="536">
        <f>IF(BE29=0,BF28,BE29)</f>
        <v>3</v>
      </c>
      <c r="BG29" s="1661">
        <f t="shared" si="4"/>
        <v>0</v>
      </c>
      <c r="BH29" s="1630" t="s">
        <v>2238</v>
      </c>
      <c r="BI29" s="1630"/>
      <c r="BJ29" s="1630"/>
      <c r="BK29" s="528" t="s">
        <v>2239</v>
      </c>
      <c r="BL29" s="33" t="s">
        <v>515</v>
      </c>
      <c r="BM29" s="33" t="s">
        <v>509</v>
      </c>
      <c r="BN29" s="33" t="s">
        <v>517</v>
      </c>
      <c r="BO29" s="536">
        <f t="shared" si="2"/>
        <v>1</v>
      </c>
      <c r="BP29" s="536">
        <f t="shared" si="3"/>
        <v>3</v>
      </c>
      <c r="BQ29" s="1661"/>
      <c r="BR29" s="1661"/>
      <c r="BS29" s="1661"/>
      <c r="BT29" s="1631"/>
    </row>
    <row r="30" spans="1:72" s="437" customFormat="1" ht="72.75" customHeight="1" x14ac:dyDescent="0.2">
      <c r="A30" s="1631"/>
      <c r="B30" s="1631"/>
      <c r="C30" s="1631"/>
      <c r="D30" s="1659"/>
      <c r="E30" s="1659"/>
      <c r="F30" s="1659"/>
      <c r="G30" s="529" t="s">
        <v>507</v>
      </c>
      <c r="H30" s="529">
        <v>3</v>
      </c>
      <c r="I30" s="1632" t="s">
        <v>20</v>
      </c>
      <c r="J30" s="1632"/>
      <c r="K30" s="1632"/>
      <c r="L30" s="1631"/>
      <c r="M30" s="1631"/>
      <c r="N30" s="1631"/>
      <c r="O30" s="1631"/>
      <c r="P30" s="1631"/>
      <c r="Q30" s="1631"/>
      <c r="R30" s="1631"/>
      <c r="S30" s="535">
        <v>2</v>
      </c>
      <c r="T30" s="1660"/>
      <c r="U30" s="535">
        <v>2</v>
      </c>
      <c r="V30" s="1660"/>
      <c r="W30" s="535">
        <v>1</v>
      </c>
      <c r="X30" s="1660"/>
      <c r="Y30" s="535" t="s">
        <v>587</v>
      </c>
      <c r="Z30" s="1660"/>
      <c r="AA30" s="535">
        <v>2</v>
      </c>
      <c r="AB30" s="1660"/>
      <c r="AC30" s="535">
        <v>1</v>
      </c>
      <c r="AD30" s="1660"/>
      <c r="AE30" s="535">
        <v>2</v>
      </c>
      <c r="AF30" s="1660"/>
      <c r="AG30" s="535"/>
      <c r="AH30" s="1660"/>
      <c r="AI30" s="535"/>
      <c r="AJ30" s="1660"/>
      <c r="AK30" s="535"/>
      <c r="AL30" s="1660"/>
      <c r="AM30" s="535"/>
      <c r="AN30" s="1660"/>
      <c r="AO30" s="535"/>
      <c r="AP30" s="1660"/>
      <c r="AQ30" s="535"/>
      <c r="AR30" s="1660"/>
      <c r="AS30" s="535"/>
      <c r="AT30" s="1660"/>
      <c r="AU30" s="535"/>
      <c r="AV30" s="1660"/>
      <c r="AW30" s="535"/>
      <c r="AX30" s="1660"/>
      <c r="AY30" s="535"/>
      <c r="AZ30" s="1660"/>
      <c r="BA30" s="535"/>
      <c r="BB30" s="1660"/>
      <c r="BC30" s="536">
        <f t="shared" si="0"/>
        <v>1.6666666666666667</v>
      </c>
      <c r="BD30" s="1661"/>
      <c r="BE30" s="1661"/>
      <c r="BF30" s="536">
        <f>IF(BE30=0,BF29,BE30)</f>
        <v>3</v>
      </c>
      <c r="BG30" s="1661">
        <f t="shared" si="4"/>
        <v>0</v>
      </c>
      <c r="BH30" s="1630" t="s">
        <v>2240</v>
      </c>
      <c r="BI30" s="1630"/>
      <c r="BJ30" s="1630"/>
      <c r="BK30" s="528" t="s">
        <v>2241</v>
      </c>
      <c r="BL30" s="33" t="s">
        <v>515</v>
      </c>
      <c r="BM30" s="33" t="s">
        <v>509</v>
      </c>
      <c r="BN30" s="33" t="s">
        <v>517</v>
      </c>
      <c r="BO30" s="536">
        <f t="shared" si="2"/>
        <v>1</v>
      </c>
      <c r="BP30" s="536">
        <f t="shared" si="3"/>
        <v>3</v>
      </c>
      <c r="BQ30" s="1661"/>
      <c r="BR30" s="1661"/>
      <c r="BS30" s="1661"/>
      <c r="BT30" s="1631"/>
    </row>
    <row r="31" spans="1:72" s="437" customFormat="1" ht="65.25" customHeight="1" x14ac:dyDescent="0.2">
      <c r="A31" s="1631"/>
      <c r="B31" s="1631"/>
      <c r="C31" s="1631"/>
      <c r="D31" s="1659"/>
      <c r="E31" s="1659"/>
      <c r="F31" s="1659"/>
      <c r="G31" s="529" t="s">
        <v>510</v>
      </c>
      <c r="H31" s="529">
        <v>4</v>
      </c>
      <c r="I31" s="1630" t="s">
        <v>14</v>
      </c>
      <c r="J31" s="1630"/>
      <c r="K31" s="1630"/>
      <c r="L31" s="1631"/>
      <c r="M31" s="1631"/>
      <c r="N31" s="1631"/>
      <c r="O31" s="1631"/>
      <c r="P31" s="1631"/>
      <c r="Q31" s="1631"/>
      <c r="R31" s="1631"/>
      <c r="S31" s="535">
        <v>2</v>
      </c>
      <c r="T31" s="1660"/>
      <c r="U31" s="535">
        <v>3</v>
      </c>
      <c r="V31" s="1660"/>
      <c r="W31" s="535">
        <v>3</v>
      </c>
      <c r="X31" s="1660"/>
      <c r="Y31" s="535" t="s">
        <v>587</v>
      </c>
      <c r="Z31" s="1660"/>
      <c r="AA31" s="535">
        <v>2</v>
      </c>
      <c r="AB31" s="1660"/>
      <c r="AC31" s="535">
        <v>3</v>
      </c>
      <c r="AD31" s="1660"/>
      <c r="AE31" s="535">
        <v>1</v>
      </c>
      <c r="AF31" s="1660"/>
      <c r="AG31" s="535"/>
      <c r="AH31" s="1660"/>
      <c r="AI31" s="535"/>
      <c r="AJ31" s="1660"/>
      <c r="AK31" s="535"/>
      <c r="AL31" s="1660"/>
      <c r="AM31" s="535"/>
      <c r="AN31" s="1660"/>
      <c r="AO31" s="535"/>
      <c r="AP31" s="1660"/>
      <c r="AQ31" s="535"/>
      <c r="AR31" s="1660"/>
      <c r="AS31" s="535"/>
      <c r="AT31" s="1660"/>
      <c r="AU31" s="535"/>
      <c r="AV31" s="1660"/>
      <c r="AW31" s="535"/>
      <c r="AX31" s="1660"/>
      <c r="AY31" s="535"/>
      <c r="AZ31" s="1660"/>
      <c r="BA31" s="535"/>
      <c r="BB31" s="1660"/>
      <c r="BC31" s="536">
        <f t="shared" si="0"/>
        <v>2.3333333333333335</v>
      </c>
      <c r="BD31" s="1661"/>
      <c r="BE31" s="1661"/>
      <c r="BF31" s="536">
        <f t="shared" ref="BF31:BF38" si="5">IF(BE31=0,BF30,BE31)</f>
        <v>3</v>
      </c>
      <c r="BG31" s="1661">
        <f t="shared" si="4"/>
        <v>0</v>
      </c>
      <c r="BH31" s="1630" t="s">
        <v>2242</v>
      </c>
      <c r="BI31" s="1630"/>
      <c r="BJ31" s="1630"/>
      <c r="BK31" s="528" t="s">
        <v>2243</v>
      </c>
      <c r="BL31" s="33" t="s">
        <v>504</v>
      </c>
      <c r="BM31" s="33" t="s">
        <v>502</v>
      </c>
      <c r="BN31" s="33" t="s">
        <v>505</v>
      </c>
      <c r="BO31" s="536">
        <f t="shared" si="2"/>
        <v>1.3333333333333335</v>
      </c>
      <c r="BP31" s="536">
        <f t="shared" si="3"/>
        <v>2</v>
      </c>
      <c r="BQ31" s="1661"/>
      <c r="BR31" s="1661"/>
      <c r="BS31" s="1661"/>
      <c r="BT31" s="1631"/>
    </row>
    <row r="32" spans="1:72" s="437" customFormat="1" ht="64.5" customHeight="1" x14ac:dyDescent="0.2">
      <c r="A32" s="1631"/>
      <c r="B32" s="1631"/>
      <c r="C32" s="1631"/>
      <c r="D32" s="1659"/>
      <c r="E32" s="1659"/>
      <c r="F32" s="1659"/>
      <c r="G32" s="529" t="s">
        <v>500</v>
      </c>
      <c r="H32" s="529">
        <v>5</v>
      </c>
      <c r="I32" s="1632" t="s">
        <v>772</v>
      </c>
      <c r="J32" s="1632"/>
      <c r="K32" s="1632"/>
      <c r="L32" s="1631"/>
      <c r="M32" s="1631"/>
      <c r="N32" s="1631"/>
      <c r="O32" s="1631"/>
      <c r="P32" s="1631"/>
      <c r="Q32" s="1631"/>
      <c r="R32" s="1631"/>
      <c r="S32" s="535">
        <v>2</v>
      </c>
      <c r="T32" s="1660"/>
      <c r="U32" s="535">
        <v>2</v>
      </c>
      <c r="V32" s="1660"/>
      <c r="W32" s="535">
        <v>1</v>
      </c>
      <c r="X32" s="1660"/>
      <c r="Y32" s="535" t="s">
        <v>587</v>
      </c>
      <c r="Z32" s="1660"/>
      <c r="AA32" s="535">
        <v>2</v>
      </c>
      <c r="AB32" s="1660"/>
      <c r="AC32" s="535">
        <v>1</v>
      </c>
      <c r="AD32" s="1660"/>
      <c r="AE32" s="535">
        <v>2</v>
      </c>
      <c r="AF32" s="1660"/>
      <c r="AG32" s="535"/>
      <c r="AH32" s="1660"/>
      <c r="AI32" s="535"/>
      <c r="AJ32" s="1660"/>
      <c r="AK32" s="535"/>
      <c r="AL32" s="1660"/>
      <c r="AM32" s="535"/>
      <c r="AN32" s="1660"/>
      <c r="AO32" s="535"/>
      <c r="AP32" s="1660"/>
      <c r="AQ32" s="535"/>
      <c r="AR32" s="1660"/>
      <c r="AS32" s="535"/>
      <c r="AT32" s="1660"/>
      <c r="AU32" s="535"/>
      <c r="AV32" s="1660"/>
      <c r="AW32" s="535"/>
      <c r="AX32" s="1660"/>
      <c r="AY32" s="535"/>
      <c r="AZ32" s="1660"/>
      <c r="BA32" s="535"/>
      <c r="BB32" s="1660"/>
      <c r="BC32" s="536">
        <f t="shared" si="0"/>
        <v>1.6666666666666667</v>
      </c>
      <c r="BD32" s="1661"/>
      <c r="BE32" s="1661"/>
      <c r="BF32" s="536">
        <f t="shared" si="5"/>
        <v>3</v>
      </c>
      <c r="BG32" s="1661">
        <f t="shared" si="4"/>
        <v>0</v>
      </c>
      <c r="BH32" s="1630" t="s">
        <v>773</v>
      </c>
      <c r="BI32" s="1630"/>
      <c r="BJ32" s="1630"/>
      <c r="BK32" s="528" t="s">
        <v>771</v>
      </c>
      <c r="BL32" s="33" t="s">
        <v>515</v>
      </c>
      <c r="BM32" s="33" t="s">
        <v>509</v>
      </c>
      <c r="BN32" s="33" t="s">
        <v>517</v>
      </c>
      <c r="BO32" s="536">
        <f t="shared" si="2"/>
        <v>1</v>
      </c>
      <c r="BP32" s="536">
        <f t="shared" si="3"/>
        <v>3</v>
      </c>
      <c r="BQ32" s="1661"/>
      <c r="BR32" s="1661"/>
      <c r="BS32" s="1661"/>
      <c r="BT32" s="1631"/>
    </row>
    <row r="33" spans="1:72" s="437" customFormat="1" ht="109.5" customHeight="1" x14ac:dyDescent="0.2">
      <c r="A33" s="1631"/>
      <c r="B33" s="1631"/>
      <c r="C33" s="1631"/>
      <c r="D33" s="1659"/>
      <c r="E33" s="1659"/>
      <c r="F33" s="1659"/>
      <c r="G33" s="529" t="s">
        <v>527</v>
      </c>
      <c r="H33" s="529">
        <v>6</v>
      </c>
      <c r="I33" s="1630" t="s">
        <v>18</v>
      </c>
      <c r="J33" s="1630"/>
      <c r="K33" s="1630"/>
      <c r="L33" s="1631"/>
      <c r="M33" s="1631"/>
      <c r="N33" s="1631"/>
      <c r="O33" s="1631"/>
      <c r="P33" s="1631"/>
      <c r="Q33" s="1631"/>
      <c r="R33" s="1631"/>
      <c r="S33" s="535">
        <v>2</v>
      </c>
      <c r="T33" s="1660"/>
      <c r="U33" s="535">
        <v>2</v>
      </c>
      <c r="V33" s="1660"/>
      <c r="W33" s="535">
        <v>1</v>
      </c>
      <c r="X33" s="1660"/>
      <c r="Y33" s="535" t="s">
        <v>587</v>
      </c>
      <c r="Z33" s="1660"/>
      <c r="AA33" s="535">
        <v>3</v>
      </c>
      <c r="AB33" s="1660"/>
      <c r="AC33" s="535">
        <v>1</v>
      </c>
      <c r="AD33" s="1660"/>
      <c r="AE33" s="535">
        <v>1</v>
      </c>
      <c r="AF33" s="1660"/>
      <c r="AG33" s="535"/>
      <c r="AH33" s="1660"/>
      <c r="AI33" s="535"/>
      <c r="AJ33" s="1660"/>
      <c r="AK33" s="535"/>
      <c r="AL33" s="1660"/>
      <c r="AM33" s="535"/>
      <c r="AN33" s="1660"/>
      <c r="AO33" s="535"/>
      <c r="AP33" s="1660"/>
      <c r="AQ33" s="535"/>
      <c r="AR33" s="1660"/>
      <c r="AS33" s="535"/>
      <c r="AT33" s="1660"/>
      <c r="AU33" s="535"/>
      <c r="AV33" s="1660"/>
      <c r="AW33" s="535"/>
      <c r="AX33" s="1660"/>
      <c r="AY33" s="535"/>
      <c r="AZ33" s="1660"/>
      <c r="BA33" s="535"/>
      <c r="BB33" s="1660"/>
      <c r="BC33" s="536">
        <f t="shared" si="0"/>
        <v>1.6666666666666667</v>
      </c>
      <c r="BD33" s="1661"/>
      <c r="BE33" s="1661"/>
      <c r="BF33" s="536">
        <f t="shared" si="5"/>
        <v>3</v>
      </c>
      <c r="BG33" s="1661">
        <f t="shared" si="4"/>
        <v>0</v>
      </c>
      <c r="BH33" s="1630" t="s">
        <v>2244</v>
      </c>
      <c r="BI33" s="1630"/>
      <c r="BJ33" s="1630"/>
      <c r="BK33" s="528" t="s">
        <v>2245</v>
      </c>
      <c r="BL33" s="33" t="s">
        <v>515</v>
      </c>
      <c r="BM33" s="33" t="s">
        <v>509</v>
      </c>
      <c r="BN33" s="33" t="s">
        <v>517</v>
      </c>
      <c r="BO33" s="536">
        <f t="shared" si="2"/>
        <v>1</v>
      </c>
      <c r="BP33" s="536">
        <f t="shared" si="3"/>
        <v>3</v>
      </c>
      <c r="BQ33" s="1661"/>
      <c r="BR33" s="1661"/>
      <c r="BS33" s="1661"/>
      <c r="BT33" s="1631"/>
    </row>
    <row r="34" spans="1:72" s="437" customFormat="1" ht="70.5" customHeight="1" x14ac:dyDescent="0.2">
      <c r="A34" s="1631"/>
      <c r="B34" s="1631"/>
      <c r="C34" s="1631"/>
      <c r="D34" s="1659"/>
      <c r="E34" s="1659"/>
      <c r="F34" s="1659"/>
      <c r="G34" s="529" t="s">
        <v>510</v>
      </c>
      <c r="H34" s="529">
        <v>7</v>
      </c>
      <c r="I34" s="1630" t="s">
        <v>21</v>
      </c>
      <c r="J34" s="1630"/>
      <c r="K34" s="1630"/>
      <c r="L34" s="1631"/>
      <c r="M34" s="1631"/>
      <c r="N34" s="1631"/>
      <c r="O34" s="1631"/>
      <c r="P34" s="1631"/>
      <c r="Q34" s="1631"/>
      <c r="R34" s="1631"/>
      <c r="S34" s="535">
        <v>2</v>
      </c>
      <c r="T34" s="1660"/>
      <c r="U34" s="535">
        <v>3</v>
      </c>
      <c r="V34" s="1660"/>
      <c r="W34" s="535">
        <v>2</v>
      </c>
      <c r="X34" s="1660"/>
      <c r="Y34" s="535" t="s">
        <v>587</v>
      </c>
      <c r="Z34" s="1660"/>
      <c r="AA34" s="535">
        <v>2</v>
      </c>
      <c r="AB34" s="1660"/>
      <c r="AC34" s="535">
        <v>2</v>
      </c>
      <c r="AD34" s="1660"/>
      <c r="AE34" s="535">
        <v>3</v>
      </c>
      <c r="AF34" s="1660"/>
      <c r="AG34" s="535"/>
      <c r="AH34" s="1660"/>
      <c r="AI34" s="535"/>
      <c r="AJ34" s="1660"/>
      <c r="AK34" s="535"/>
      <c r="AL34" s="1660"/>
      <c r="AM34" s="535"/>
      <c r="AN34" s="1660"/>
      <c r="AO34" s="535"/>
      <c r="AP34" s="1660"/>
      <c r="AQ34" s="535"/>
      <c r="AR34" s="1660"/>
      <c r="AS34" s="535"/>
      <c r="AT34" s="1660"/>
      <c r="AU34" s="535"/>
      <c r="AV34" s="1660"/>
      <c r="AW34" s="535"/>
      <c r="AX34" s="1660"/>
      <c r="AY34" s="535"/>
      <c r="AZ34" s="1660"/>
      <c r="BA34" s="535"/>
      <c r="BB34" s="1660"/>
      <c r="BC34" s="536">
        <f t="shared" si="0"/>
        <v>2.3333333333333335</v>
      </c>
      <c r="BD34" s="1661"/>
      <c r="BE34" s="1661"/>
      <c r="BF34" s="536">
        <f t="shared" si="5"/>
        <v>3</v>
      </c>
      <c r="BG34" s="1661">
        <f t="shared" si="4"/>
        <v>0</v>
      </c>
      <c r="BH34" s="1630" t="s">
        <v>22</v>
      </c>
      <c r="BI34" s="1630"/>
      <c r="BJ34" s="1630"/>
      <c r="BK34" s="528" t="s">
        <v>2246</v>
      </c>
      <c r="BL34" s="33" t="s">
        <v>504</v>
      </c>
      <c r="BM34" s="33" t="s">
        <v>502</v>
      </c>
      <c r="BN34" s="33" t="s">
        <v>517</v>
      </c>
      <c r="BO34" s="536">
        <f t="shared" si="2"/>
        <v>1.3333333333333335</v>
      </c>
      <c r="BP34" s="536">
        <f t="shared" si="3"/>
        <v>3</v>
      </c>
      <c r="BQ34" s="1661"/>
      <c r="BR34" s="1661"/>
      <c r="BS34" s="1661"/>
      <c r="BT34" s="1631"/>
    </row>
    <row r="35" spans="1:72" s="437" customFormat="1" ht="93.75" customHeight="1" x14ac:dyDescent="0.2">
      <c r="A35" s="1631" t="s">
        <v>232</v>
      </c>
      <c r="B35" s="1631" t="s">
        <v>16</v>
      </c>
      <c r="C35" s="1631" t="s">
        <v>774</v>
      </c>
      <c r="D35" s="1631" t="s">
        <v>775</v>
      </c>
      <c r="E35" s="1631"/>
      <c r="F35" s="1631"/>
      <c r="G35" s="529" t="s">
        <v>508</v>
      </c>
      <c r="H35" s="529">
        <v>1</v>
      </c>
      <c r="I35" s="1630" t="s">
        <v>776</v>
      </c>
      <c r="J35" s="1630"/>
      <c r="K35" s="1630"/>
      <c r="L35" s="1631" t="s">
        <v>23</v>
      </c>
      <c r="M35" s="1631"/>
      <c r="N35" s="1631"/>
      <c r="O35" s="1631" t="s">
        <v>33</v>
      </c>
      <c r="P35" s="1631"/>
      <c r="Q35" s="1631" t="s">
        <v>33</v>
      </c>
      <c r="R35" s="1631"/>
      <c r="S35" s="535">
        <v>2</v>
      </c>
      <c r="T35" s="1660">
        <v>2</v>
      </c>
      <c r="U35" s="535">
        <v>3</v>
      </c>
      <c r="V35" s="1660">
        <v>2</v>
      </c>
      <c r="W35" s="535">
        <v>2</v>
      </c>
      <c r="X35" s="1660">
        <v>5</v>
      </c>
      <c r="Y35" s="535">
        <v>1</v>
      </c>
      <c r="Z35" s="1660">
        <v>4</v>
      </c>
      <c r="AA35" s="535">
        <v>3</v>
      </c>
      <c r="AB35" s="1660">
        <v>4</v>
      </c>
      <c r="AC35" s="535">
        <v>1</v>
      </c>
      <c r="AD35" s="1660">
        <v>3</v>
      </c>
      <c r="AE35" s="535">
        <v>2</v>
      </c>
      <c r="AF35" s="1660">
        <v>3</v>
      </c>
      <c r="AG35" s="535"/>
      <c r="AH35" s="1660"/>
      <c r="AI35" s="535"/>
      <c r="AJ35" s="1660"/>
      <c r="AK35" s="535"/>
      <c r="AL35" s="1660"/>
      <c r="AM35" s="535"/>
      <c r="AN35" s="1660"/>
      <c r="AO35" s="535"/>
      <c r="AP35" s="1660"/>
      <c r="AQ35" s="535"/>
      <c r="AR35" s="1660"/>
      <c r="AS35" s="535"/>
      <c r="AT35" s="1660"/>
      <c r="AU35" s="535"/>
      <c r="AV35" s="1660"/>
      <c r="AW35" s="535"/>
      <c r="AX35" s="1660"/>
      <c r="AY35" s="535"/>
      <c r="AZ35" s="1660"/>
      <c r="BA35" s="535"/>
      <c r="BB35" s="1660"/>
      <c r="BC35" s="536">
        <f t="shared" si="0"/>
        <v>2</v>
      </c>
      <c r="BD35" s="1661">
        <f>SUM((BC35*(BC35/SUM(BC35:BC38))),(BC36*(BC36/SUM(BC35:BC38))),(BC37*(BC37/SUM(BC35:BC38))),(BC38*(BC38/SUM(BC35:BC38))))</f>
        <v>1.7380952380952377</v>
      </c>
      <c r="BE35" s="1661">
        <f>AVERAGE(T35,V35,X35,Z35,AB35,AD35,AF35,AH35,AJ35,AL35,AN35,AP35,AR35,AT35,AV35,AX35,AZ35,BB35)</f>
        <v>3.2857142857142856</v>
      </c>
      <c r="BF35" s="536">
        <f t="shared" si="5"/>
        <v>3.2857142857142856</v>
      </c>
      <c r="BG35" s="1661">
        <f t="shared" si="4"/>
        <v>5.7108843537414948</v>
      </c>
      <c r="BH35" s="1630" t="s">
        <v>2247</v>
      </c>
      <c r="BI35" s="1630"/>
      <c r="BJ35" s="1630"/>
      <c r="BK35" s="528" t="s">
        <v>24</v>
      </c>
      <c r="BL35" s="33" t="s">
        <v>515</v>
      </c>
      <c r="BM35" s="33" t="s">
        <v>509</v>
      </c>
      <c r="BN35" s="33" t="s">
        <v>517</v>
      </c>
      <c r="BO35" s="536">
        <f t="shared" si="2"/>
        <v>1</v>
      </c>
      <c r="BP35" s="536">
        <f t="shared" si="3"/>
        <v>3.2857142857142856</v>
      </c>
      <c r="BQ35" s="1661">
        <f>SUM((BO35*(BO35/SUM(BO35:BO38))),(BO36*(BO36/SUM(BO35:BO38))),(BO37*(BO37/SUM(BO35:BO38))),(BO38*(BO38/SUM(BO35:BO38))))</f>
        <v>1.2597402597402596</v>
      </c>
      <c r="BR35" s="1661">
        <f>SUM((BP35*(BP35/SUM(BP35:BP38))),(BP36*(BP36/SUM(BP35:BP38))),(BP37*(BP37/SUM(BP35:BP38))),(BP38*(BP38/SUM(BP35:BP38))))</f>
        <v>3.0549450549450547</v>
      </c>
      <c r="BS35" s="1661">
        <f>BQ35*BR35</f>
        <v>3.848437277008705</v>
      </c>
      <c r="BT35" s="1631" t="str">
        <f>INDEX([32]Listas!I$11:M$15,MATCH(BQ35,[32]Listas!H$11:H$15,1),MATCH(BR35,[32]Listas!I$10:M$10,1))</f>
        <v>MODERADO</v>
      </c>
    </row>
    <row r="36" spans="1:72" s="437" customFormat="1" ht="196.5" customHeight="1" x14ac:dyDescent="0.2">
      <c r="A36" s="1631"/>
      <c r="B36" s="1631"/>
      <c r="C36" s="1631"/>
      <c r="D36" s="1631"/>
      <c r="E36" s="1631"/>
      <c r="F36" s="1631"/>
      <c r="G36" s="529" t="s">
        <v>508</v>
      </c>
      <c r="H36" s="529">
        <v>2</v>
      </c>
      <c r="I36" s="1630" t="s">
        <v>25</v>
      </c>
      <c r="J36" s="1630"/>
      <c r="K36" s="1630"/>
      <c r="L36" s="1631"/>
      <c r="M36" s="1631"/>
      <c r="N36" s="1631"/>
      <c r="O36" s="1631"/>
      <c r="P36" s="1631"/>
      <c r="Q36" s="1631"/>
      <c r="R36" s="1631"/>
      <c r="S36" s="535">
        <v>1</v>
      </c>
      <c r="T36" s="1660"/>
      <c r="U36" s="535">
        <v>2</v>
      </c>
      <c r="V36" s="1660"/>
      <c r="W36" s="535">
        <v>2</v>
      </c>
      <c r="X36" s="1660"/>
      <c r="Y36" s="535">
        <v>1</v>
      </c>
      <c r="Z36" s="1660"/>
      <c r="AA36" s="535">
        <v>2</v>
      </c>
      <c r="AB36" s="1660"/>
      <c r="AC36" s="535">
        <v>1</v>
      </c>
      <c r="AD36" s="1660"/>
      <c r="AE36" s="535">
        <v>1</v>
      </c>
      <c r="AF36" s="1660"/>
      <c r="AG36" s="535"/>
      <c r="AH36" s="1660"/>
      <c r="AI36" s="535"/>
      <c r="AJ36" s="1660"/>
      <c r="AK36" s="535"/>
      <c r="AL36" s="1660"/>
      <c r="AM36" s="535"/>
      <c r="AN36" s="1660"/>
      <c r="AO36" s="535"/>
      <c r="AP36" s="1660"/>
      <c r="AQ36" s="535"/>
      <c r="AR36" s="1660"/>
      <c r="AS36" s="535"/>
      <c r="AT36" s="1660"/>
      <c r="AU36" s="535"/>
      <c r="AV36" s="1660"/>
      <c r="AW36" s="535"/>
      <c r="AX36" s="1660"/>
      <c r="AY36" s="535"/>
      <c r="AZ36" s="1660"/>
      <c r="BA36" s="535"/>
      <c r="BB36" s="1660"/>
      <c r="BC36" s="536">
        <f t="shared" si="0"/>
        <v>1.4285714285714286</v>
      </c>
      <c r="BD36" s="1661"/>
      <c r="BE36" s="1661"/>
      <c r="BF36" s="536">
        <f t="shared" si="5"/>
        <v>3.2857142857142856</v>
      </c>
      <c r="BG36" s="1661">
        <f t="shared" si="4"/>
        <v>0</v>
      </c>
      <c r="BH36" s="1630" t="s">
        <v>2248</v>
      </c>
      <c r="BI36" s="1630"/>
      <c r="BJ36" s="1630"/>
      <c r="BK36" s="528" t="s">
        <v>24</v>
      </c>
      <c r="BL36" s="33" t="s">
        <v>515</v>
      </c>
      <c r="BM36" s="33" t="s">
        <v>509</v>
      </c>
      <c r="BN36" s="33" t="s">
        <v>517</v>
      </c>
      <c r="BO36" s="536">
        <f t="shared" si="2"/>
        <v>1</v>
      </c>
      <c r="BP36" s="536">
        <f t="shared" si="3"/>
        <v>3.2857142857142856</v>
      </c>
      <c r="BQ36" s="1661"/>
      <c r="BR36" s="1661"/>
      <c r="BS36" s="1661"/>
      <c r="BT36" s="1631"/>
    </row>
    <row r="37" spans="1:72" s="438" customFormat="1" ht="147.75" customHeight="1" x14ac:dyDescent="0.2">
      <c r="A37" s="1631"/>
      <c r="B37" s="1631"/>
      <c r="C37" s="1631"/>
      <c r="D37" s="1631"/>
      <c r="E37" s="1631"/>
      <c r="F37" s="1631"/>
      <c r="G37" s="33" t="s">
        <v>534</v>
      </c>
      <c r="H37" s="33">
        <v>3</v>
      </c>
      <c r="I37" s="1632" t="s">
        <v>2249</v>
      </c>
      <c r="J37" s="1632"/>
      <c r="K37" s="1632"/>
      <c r="L37" s="1631"/>
      <c r="M37" s="1631"/>
      <c r="N37" s="1631"/>
      <c r="O37" s="1631"/>
      <c r="P37" s="1631"/>
      <c r="Q37" s="1631"/>
      <c r="R37" s="1631"/>
      <c r="S37" s="439">
        <v>2</v>
      </c>
      <c r="T37" s="1660"/>
      <c r="U37" s="439">
        <v>1</v>
      </c>
      <c r="V37" s="1660"/>
      <c r="W37" s="439">
        <v>3</v>
      </c>
      <c r="X37" s="1660"/>
      <c r="Y37" s="439">
        <v>1</v>
      </c>
      <c r="Z37" s="1660"/>
      <c r="AA37" s="439">
        <v>3</v>
      </c>
      <c r="AB37" s="1660"/>
      <c r="AC37" s="439">
        <v>1</v>
      </c>
      <c r="AD37" s="1660"/>
      <c r="AE37" s="439">
        <v>1</v>
      </c>
      <c r="AF37" s="1660"/>
      <c r="AG37" s="439"/>
      <c r="AH37" s="1660"/>
      <c r="AI37" s="439"/>
      <c r="AJ37" s="1660"/>
      <c r="AK37" s="439"/>
      <c r="AL37" s="1660"/>
      <c r="AM37" s="439"/>
      <c r="AN37" s="1660"/>
      <c r="AO37" s="439"/>
      <c r="AP37" s="1660"/>
      <c r="AQ37" s="439"/>
      <c r="AR37" s="1660"/>
      <c r="AS37" s="439"/>
      <c r="AT37" s="1660"/>
      <c r="AU37" s="439"/>
      <c r="AV37" s="1660"/>
      <c r="AW37" s="439"/>
      <c r="AX37" s="1660"/>
      <c r="AY37" s="439"/>
      <c r="AZ37" s="1660"/>
      <c r="BA37" s="439"/>
      <c r="BB37" s="1660"/>
      <c r="BC37" s="440">
        <f t="shared" si="0"/>
        <v>1.7142857142857142</v>
      </c>
      <c r="BD37" s="1661"/>
      <c r="BE37" s="1661"/>
      <c r="BF37" s="440">
        <f t="shared" si="5"/>
        <v>3.2857142857142856</v>
      </c>
      <c r="BG37" s="1661">
        <f t="shared" si="4"/>
        <v>0</v>
      </c>
      <c r="BH37" s="1632" t="s">
        <v>2250</v>
      </c>
      <c r="BI37" s="1632"/>
      <c r="BJ37" s="1632"/>
      <c r="BK37" s="530" t="s">
        <v>24</v>
      </c>
      <c r="BL37" s="33" t="s">
        <v>515</v>
      </c>
      <c r="BM37" s="33" t="s">
        <v>512</v>
      </c>
      <c r="BN37" s="33" t="s">
        <v>505</v>
      </c>
      <c r="BO37" s="440">
        <f t="shared" si="2"/>
        <v>1.7142857142857142</v>
      </c>
      <c r="BP37" s="440">
        <f t="shared" si="3"/>
        <v>3.2857142857142856</v>
      </c>
      <c r="BQ37" s="1661"/>
      <c r="BR37" s="1661"/>
      <c r="BS37" s="1661"/>
      <c r="BT37" s="1631"/>
    </row>
    <row r="38" spans="1:72" s="437" customFormat="1" ht="93.75" customHeight="1" x14ac:dyDescent="0.2">
      <c r="A38" s="1631"/>
      <c r="B38" s="1631"/>
      <c r="C38" s="1631"/>
      <c r="D38" s="1631"/>
      <c r="E38" s="1631"/>
      <c r="F38" s="1631"/>
      <c r="G38" s="529" t="s">
        <v>510</v>
      </c>
      <c r="H38" s="529">
        <v>4</v>
      </c>
      <c r="I38" s="1630" t="s">
        <v>777</v>
      </c>
      <c r="J38" s="1630"/>
      <c r="K38" s="1630"/>
      <c r="L38" s="1631"/>
      <c r="M38" s="1631"/>
      <c r="N38" s="1631"/>
      <c r="O38" s="1631"/>
      <c r="P38" s="1631"/>
      <c r="Q38" s="1631"/>
      <c r="R38" s="1631"/>
      <c r="S38" s="535">
        <v>2</v>
      </c>
      <c r="T38" s="1660"/>
      <c r="U38" s="535">
        <v>3</v>
      </c>
      <c r="V38" s="1660"/>
      <c r="W38" s="535">
        <v>2</v>
      </c>
      <c r="X38" s="1660"/>
      <c r="Y38" s="535">
        <v>1</v>
      </c>
      <c r="Z38" s="1660"/>
      <c r="AA38" s="535">
        <v>2</v>
      </c>
      <c r="AB38" s="1660"/>
      <c r="AC38" s="535">
        <v>1</v>
      </c>
      <c r="AD38" s="1660"/>
      <c r="AE38" s="535">
        <v>1</v>
      </c>
      <c r="AF38" s="1660"/>
      <c r="AG38" s="535"/>
      <c r="AH38" s="1660"/>
      <c r="AI38" s="535"/>
      <c r="AJ38" s="1660"/>
      <c r="AK38" s="535"/>
      <c r="AL38" s="1660"/>
      <c r="AM38" s="535"/>
      <c r="AN38" s="1660"/>
      <c r="AO38" s="535"/>
      <c r="AP38" s="1660"/>
      <c r="AQ38" s="535"/>
      <c r="AR38" s="1660"/>
      <c r="AS38" s="535"/>
      <c r="AT38" s="1660"/>
      <c r="AU38" s="535"/>
      <c r="AV38" s="1660"/>
      <c r="AW38" s="535"/>
      <c r="AX38" s="1660"/>
      <c r="AY38" s="535"/>
      <c r="AZ38" s="1660"/>
      <c r="BA38" s="535"/>
      <c r="BB38" s="1660"/>
      <c r="BC38" s="536">
        <f t="shared" si="0"/>
        <v>1.7142857142857142</v>
      </c>
      <c r="BD38" s="1661"/>
      <c r="BE38" s="1661"/>
      <c r="BF38" s="536">
        <f t="shared" si="5"/>
        <v>3.2857142857142856</v>
      </c>
      <c r="BG38" s="1661">
        <f t="shared" si="4"/>
        <v>0</v>
      </c>
      <c r="BH38" s="1630" t="s">
        <v>2251</v>
      </c>
      <c r="BI38" s="1630"/>
      <c r="BJ38" s="1630"/>
      <c r="BK38" s="528" t="s">
        <v>2252</v>
      </c>
      <c r="BL38" s="33" t="s">
        <v>504</v>
      </c>
      <c r="BM38" s="33" t="s">
        <v>509</v>
      </c>
      <c r="BN38" s="33" t="s">
        <v>505</v>
      </c>
      <c r="BO38" s="536">
        <f t="shared" si="2"/>
        <v>1</v>
      </c>
      <c r="BP38" s="536">
        <f t="shared" si="3"/>
        <v>1.2857142857142856</v>
      </c>
      <c r="BQ38" s="1661"/>
      <c r="BR38" s="1661"/>
      <c r="BS38" s="1661"/>
      <c r="BT38" s="1631"/>
    </row>
    <row r="39" spans="1:72" s="437" customFormat="1" ht="65.25" customHeight="1" x14ac:dyDescent="0.2">
      <c r="A39" s="1618" t="s">
        <v>232</v>
      </c>
      <c r="B39" s="1618" t="s">
        <v>233</v>
      </c>
      <c r="C39" s="1618" t="s">
        <v>778</v>
      </c>
      <c r="D39" s="1621" t="s">
        <v>779</v>
      </c>
      <c r="E39" s="1622"/>
      <c r="F39" s="1623"/>
      <c r="G39" s="540" t="s">
        <v>508</v>
      </c>
      <c r="H39" s="540">
        <v>1</v>
      </c>
      <c r="I39" s="1666" t="s">
        <v>2253</v>
      </c>
      <c r="J39" s="1666"/>
      <c r="K39" s="1666"/>
      <c r="L39" s="1667" t="s">
        <v>2254</v>
      </c>
      <c r="M39" s="1668"/>
      <c r="N39" s="1669"/>
      <c r="O39" s="1655"/>
      <c r="P39" s="1655" t="s">
        <v>33</v>
      </c>
      <c r="Q39" s="1655"/>
      <c r="R39" s="1655"/>
      <c r="S39" s="539">
        <v>2</v>
      </c>
      <c r="T39" s="1663">
        <v>3</v>
      </c>
      <c r="U39" s="539">
        <v>2</v>
      </c>
      <c r="V39" s="1663">
        <v>4</v>
      </c>
      <c r="W39" s="539">
        <v>4</v>
      </c>
      <c r="X39" s="1663">
        <v>4</v>
      </c>
      <c r="Y39" s="539">
        <v>5</v>
      </c>
      <c r="Z39" s="1663">
        <v>3</v>
      </c>
      <c r="AA39" s="539">
        <v>5</v>
      </c>
      <c r="AB39" s="1663">
        <v>3</v>
      </c>
      <c r="AC39" s="539">
        <v>3</v>
      </c>
      <c r="AD39" s="1663">
        <v>3</v>
      </c>
      <c r="AE39" s="539">
        <v>2</v>
      </c>
      <c r="AF39" s="1663">
        <v>3</v>
      </c>
      <c r="AG39" s="539">
        <v>2</v>
      </c>
      <c r="AH39" s="1663">
        <v>3</v>
      </c>
      <c r="AI39" s="539"/>
      <c r="AJ39" s="1663"/>
      <c r="AK39" s="539"/>
      <c r="AL39" s="1663"/>
      <c r="AM39" s="539"/>
      <c r="AN39" s="1663"/>
      <c r="AO39" s="539"/>
      <c r="AP39" s="1663"/>
      <c r="AQ39" s="539"/>
      <c r="AR39" s="1663"/>
      <c r="AS39" s="539"/>
      <c r="AT39" s="1663"/>
      <c r="AU39" s="539"/>
      <c r="AV39" s="1663"/>
      <c r="AW39" s="539"/>
      <c r="AX39" s="1663"/>
      <c r="AY39" s="539"/>
      <c r="AZ39" s="1663"/>
      <c r="BA39" s="539"/>
      <c r="BB39" s="1663"/>
      <c r="BC39" s="543">
        <f t="shared" si="0"/>
        <v>3.125</v>
      </c>
      <c r="BD39" s="1682">
        <f>SUM((BC39*(BC39/SUM(BC39:BC41))),(BC40*(BC40/SUM(BC39:BC41))),(BC41*(BC41/SUM(BC39:BC41))))</f>
        <v>2.9764492753623188</v>
      </c>
      <c r="BE39" s="1682">
        <f>AVERAGE(T39,V39,X39,Z39,AB39,AD39,AF39,AH39,AJ39,AL39,AN39,AP39,AR39,AT39,AV39,AX39,AZ39,BB39)</f>
        <v>3.25</v>
      </c>
      <c r="BF39" s="543">
        <f t="shared" ref="BF39:BF44" si="6">IF($BE$39=0,BF39,$BE$39)</f>
        <v>3.25</v>
      </c>
      <c r="BG39" s="1676">
        <f>BD39*BE39</f>
        <v>9.673460144927537</v>
      </c>
      <c r="BH39" s="1679" t="s">
        <v>2255</v>
      </c>
      <c r="BI39" s="1680"/>
      <c r="BJ39" s="1681"/>
      <c r="BK39" s="541" t="s">
        <v>2256</v>
      </c>
      <c r="BL39" s="538" t="s">
        <v>501</v>
      </c>
      <c r="BM39" s="538" t="s">
        <v>509</v>
      </c>
      <c r="BN39" s="538" t="s">
        <v>503</v>
      </c>
      <c r="BO39" s="543">
        <f t="shared" si="2"/>
        <v>3.125</v>
      </c>
      <c r="BP39" s="543">
        <f t="shared" si="3"/>
        <v>1.25</v>
      </c>
      <c r="BQ39" s="1682">
        <f>SUM((BO39*(BO39/SUM(BO39:BO41))),(BO40*(BO40/SUM(BO39:BO41))),(BO41*(BO41/SUM(BO39:BO41))))</f>
        <v>2.9405737704918034</v>
      </c>
      <c r="BR39" s="1682">
        <f>SUM((BP39*(BP39/SUM(BP39:BP41))),(BP40*(BP40/SUM(BP39:BP41))),(BP41*(BP41/SUM(BP39:BP41))))</f>
        <v>2.3804347826086953</v>
      </c>
      <c r="BS39" s="1643">
        <f>BQ39*BR39</f>
        <v>6.9998440841054874</v>
      </c>
      <c r="BT39" s="1636" t="str">
        <f>INDEX([5]Listas!E$20:I$24,MATCH(BQ39,[5]Listas!D$20:D$24,1),MATCH(BR39,[5]Listas!E$19:I$19,1))</f>
        <v>MODERADO</v>
      </c>
    </row>
    <row r="40" spans="1:72" s="437" customFormat="1" ht="54.75" customHeight="1" x14ac:dyDescent="0.2">
      <c r="A40" s="1619"/>
      <c r="B40" s="1619"/>
      <c r="C40" s="1619"/>
      <c r="D40" s="1624"/>
      <c r="E40" s="1625"/>
      <c r="F40" s="1626"/>
      <c r="G40" s="540" t="s">
        <v>510</v>
      </c>
      <c r="H40" s="540">
        <v>2</v>
      </c>
      <c r="I40" s="1666" t="s">
        <v>2257</v>
      </c>
      <c r="J40" s="1666"/>
      <c r="K40" s="1666"/>
      <c r="L40" s="1670"/>
      <c r="M40" s="1671"/>
      <c r="N40" s="1672"/>
      <c r="O40" s="1656"/>
      <c r="P40" s="1656"/>
      <c r="Q40" s="1656"/>
      <c r="R40" s="1656"/>
      <c r="S40" s="539">
        <v>3</v>
      </c>
      <c r="T40" s="1664"/>
      <c r="U40" s="539">
        <v>3</v>
      </c>
      <c r="V40" s="1664"/>
      <c r="W40" s="539">
        <v>4</v>
      </c>
      <c r="X40" s="1664"/>
      <c r="Y40" s="539">
        <v>4</v>
      </c>
      <c r="Z40" s="1664"/>
      <c r="AA40" s="539">
        <v>4</v>
      </c>
      <c r="AB40" s="1664"/>
      <c r="AC40" s="539">
        <v>3</v>
      </c>
      <c r="AD40" s="1664"/>
      <c r="AE40" s="539">
        <v>3</v>
      </c>
      <c r="AF40" s="1664"/>
      <c r="AG40" s="539">
        <v>3</v>
      </c>
      <c r="AH40" s="1664"/>
      <c r="AI40" s="539"/>
      <c r="AJ40" s="1664"/>
      <c r="AK40" s="539"/>
      <c r="AL40" s="1664"/>
      <c r="AM40" s="539"/>
      <c r="AN40" s="1664"/>
      <c r="AO40" s="539"/>
      <c r="AP40" s="1664"/>
      <c r="AQ40" s="539"/>
      <c r="AR40" s="1664"/>
      <c r="AS40" s="539"/>
      <c r="AT40" s="1664"/>
      <c r="AU40" s="539"/>
      <c r="AV40" s="1664"/>
      <c r="AW40" s="539"/>
      <c r="AX40" s="1664"/>
      <c r="AY40" s="539"/>
      <c r="AZ40" s="1664"/>
      <c r="BA40" s="539"/>
      <c r="BB40" s="1664"/>
      <c r="BC40" s="543">
        <f t="shared" si="0"/>
        <v>3.375</v>
      </c>
      <c r="BD40" s="1683"/>
      <c r="BE40" s="1683"/>
      <c r="BF40" s="543">
        <f t="shared" si="6"/>
        <v>3.25</v>
      </c>
      <c r="BG40" s="1677"/>
      <c r="BH40" s="1679" t="s">
        <v>234</v>
      </c>
      <c r="BI40" s="1680"/>
      <c r="BJ40" s="1681"/>
      <c r="BK40" s="541" t="s">
        <v>2258</v>
      </c>
      <c r="BL40" s="538" t="s">
        <v>501</v>
      </c>
      <c r="BM40" s="538" t="s">
        <v>509</v>
      </c>
      <c r="BN40" s="538" t="s">
        <v>503</v>
      </c>
      <c r="BO40" s="543">
        <f t="shared" si="2"/>
        <v>3.375</v>
      </c>
      <c r="BP40" s="543">
        <f t="shared" si="3"/>
        <v>1.25</v>
      </c>
      <c r="BQ40" s="1683"/>
      <c r="BR40" s="1683"/>
      <c r="BS40" s="1644"/>
      <c r="BT40" s="1637"/>
    </row>
    <row r="41" spans="1:72" s="437" customFormat="1" ht="55.5" customHeight="1" x14ac:dyDescent="0.2">
      <c r="A41" s="1620"/>
      <c r="B41" s="1620"/>
      <c r="C41" s="1620"/>
      <c r="D41" s="1627"/>
      <c r="E41" s="1628"/>
      <c r="F41" s="1629"/>
      <c r="G41" s="538" t="s">
        <v>527</v>
      </c>
      <c r="H41" s="540">
        <v>3</v>
      </c>
      <c r="I41" s="1666" t="s">
        <v>2259</v>
      </c>
      <c r="J41" s="1666"/>
      <c r="K41" s="1666"/>
      <c r="L41" s="1673"/>
      <c r="M41" s="1674"/>
      <c r="N41" s="1675"/>
      <c r="O41" s="1662"/>
      <c r="P41" s="1662"/>
      <c r="Q41" s="1662"/>
      <c r="R41" s="1662"/>
      <c r="S41" s="539">
        <v>2</v>
      </c>
      <c r="T41" s="1665"/>
      <c r="U41" s="539">
        <v>3</v>
      </c>
      <c r="V41" s="1665"/>
      <c r="W41" s="539">
        <v>3</v>
      </c>
      <c r="X41" s="1665"/>
      <c r="Y41" s="539">
        <v>2</v>
      </c>
      <c r="Z41" s="1665"/>
      <c r="AA41" s="539">
        <v>2</v>
      </c>
      <c r="AB41" s="1665"/>
      <c r="AC41" s="539">
        <v>1</v>
      </c>
      <c r="AD41" s="1665"/>
      <c r="AE41" s="539">
        <v>2</v>
      </c>
      <c r="AF41" s="1665"/>
      <c r="AG41" s="539">
        <v>2</v>
      </c>
      <c r="AH41" s="1665"/>
      <c r="AI41" s="539"/>
      <c r="AJ41" s="1665"/>
      <c r="AK41" s="539"/>
      <c r="AL41" s="1665"/>
      <c r="AM41" s="539"/>
      <c r="AN41" s="1665"/>
      <c r="AO41" s="539"/>
      <c r="AP41" s="1665"/>
      <c r="AQ41" s="539"/>
      <c r="AR41" s="1665"/>
      <c r="AS41" s="539"/>
      <c r="AT41" s="1665"/>
      <c r="AU41" s="539"/>
      <c r="AV41" s="1665"/>
      <c r="AW41" s="539"/>
      <c r="AX41" s="1665"/>
      <c r="AY41" s="539"/>
      <c r="AZ41" s="1665"/>
      <c r="BA41" s="539"/>
      <c r="BB41" s="1665"/>
      <c r="BC41" s="543">
        <f t="shared" si="0"/>
        <v>2.125</v>
      </c>
      <c r="BD41" s="1684"/>
      <c r="BE41" s="1684"/>
      <c r="BF41" s="543">
        <f t="shared" si="6"/>
        <v>3.25</v>
      </c>
      <c r="BG41" s="1678"/>
      <c r="BH41" s="1679" t="s">
        <v>2260</v>
      </c>
      <c r="BI41" s="1680"/>
      <c r="BJ41" s="1681"/>
      <c r="BK41" s="541" t="s">
        <v>780</v>
      </c>
      <c r="BL41" s="538" t="s">
        <v>504</v>
      </c>
      <c r="BM41" s="538" t="s">
        <v>502</v>
      </c>
      <c r="BN41" s="538" t="s">
        <v>517</v>
      </c>
      <c r="BO41" s="543">
        <f t="shared" si="2"/>
        <v>1.125</v>
      </c>
      <c r="BP41" s="543">
        <f t="shared" si="3"/>
        <v>3.25</v>
      </c>
      <c r="BQ41" s="1684"/>
      <c r="BR41" s="1684"/>
      <c r="BS41" s="1645"/>
      <c r="BT41" s="1638"/>
    </row>
    <row r="42" spans="1:72" s="437" customFormat="1" ht="47.25" customHeight="1" x14ac:dyDescent="0.2">
      <c r="A42" s="1687" t="s">
        <v>232</v>
      </c>
      <c r="B42" s="1687" t="s">
        <v>233</v>
      </c>
      <c r="C42" s="1687" t="s">
        <v>781</v>
      </c>
      <c r="D42" s="1687" t="s">
        <v>782</v>
      </c>
      <c r="E42" s="1687"/>
      <c r="F42" s="1687"/>
      <c r="G42" s="540" t="s">
        <v>500</v>
      </c>
      <c r="H42" s="540">
        <v>1</v>
      </c>
      <c r="I42" s="1666" t="s">
        <v>2261</v>
      </c>
      <c r="J42" s="1666"/>
      <c r="K42" s="1666"/>
      <c r="L42" s="1688" t="s">
        <v>2262</v>
      </c>
      <c r="M42" s="1688"/>
      <c r="N42" s="1688"/>
      <c r="O42" s="1685"/>
      <c r="P42" s="1685" t="s">
        <v>33</v>
      </c>
      <c r="Q42" s="1685"/>
      <c r="R42" s="1685"/>
      <c r="S42" s="539">
        <v>2</v>
      </c>
      <c r="T42" s="1686">
        <v>2</v>
      </c>
      <c r="U42" s="539">
        <v>2</v>
      </c>
      <c r="V42" s="1686">
        <v>4</v>
      </c>
      <c r="W42" s="539">
        <v>1</v>
      </c>
      <c r="X42" s="1686">
        <v>1</v>
      </c>
      <c r="Y42" s="539">
        <v>1</v>
      </c>
      <c r="Z42" s="1686">
        <v>1</v>
      </c>
      <c r="AA42" s="539">
        <v>1</v>
      </c>
      <c r="AB42" s="1686">
        <v>3</v>
      </c>
      <c r="AC42" s="539">
        <v>1</v>
      </c>
      <c r="AD42" s="1686">
        <v>1</v>
      </c>
      <c r="AE42" s="539">
        <v>2</v>
      </c>
      <c r="AF42" s="1686">
        <v>3</v>
      </c>
      <c r="AG42" s="539">
        <v>1</v>
      </c>
      <c r="AH42" s="1686">
        <v>3</v>
      </c>
      <c r="AI42" s="539"/>
      <c r="AJ42" s="1686"/>
      <c r="AK42" s="539"/>
      <c r="AL42" s="1686"/>
      <c r="AM42" s="539"/>
      <c r="AN42" s="1686"/>
      <c r="AO42" s="539"/>
      <c r="AP42" s="1686"/>
      <c r="AQ42" s="539"/>
      <c r="AR42" s="1686"/>
      <c r="AS42" s="539"/>
      <c r="AT42" s="1686"/>
      <c r="AU42" s="539"/>
      <c r="AV42" s="1686"/>
      <c r="AW42" s="539"/>
      <c r="AX42" s="1686"/>
      <c r="AY42" s="539"/>
      <c r="AZ42" s="1686"/>
      <c r="BA42" s="539"/>
      <c r="BB42" s="1686"/>
      <c r="BC42" s="543">
        <f t="shared" si="0"/>
        <v>1.375</v>
      </c>
      <c r="BD42" s="1682">
        <f>SUM((BC42*(BC42/SUM(BC42:BC44))),(BC43*(BC43/SUM(BC42:BC44))),(BC44*(BC44/SUM(BC42:BC44))))</f>
        <v>1.6442307692307692</v>
      </c>
      <c r="BE42" s="1682">
        <f>AVERAGE(T42,V42,X42,Z42,AB42,AD42,AF42,AH42,AJ42,AL42,AN42,AP42,AR42,AT42,AV42,AX42,AZ42,BB42)</f>
        <v>2.25</v>
      </c>
      <c r="BF42" s="543">
        <f t="shared" si="6"/>
        <v>3.25</v>
      </c>
      <c r="BG42" s="1676">
        <f>BD42*BE42</f>
        <v>3.6995192307692308</v>
      </c>
      <c r="BH42" s="1689" t="s">
        <v>2263</v>
      </c>
      <c r="BI42" s="1689"/>
      <c r="BJ42" s="1689"/>
      <c r="BK42" s="541" t="s">
        <v>783</v>
      </c>
      <c r="BL42" s="538" t="s">
        <v>515</v>
      </c>
      <c r="BM42" s="538" t="s">
        <v>502</v>
      </c>
      <c r="BN42" s="538" t="s">
        <v>517</v>
      </c>
      <c r="BO42" s="543">
        <f>IF(AND(BM42="Fuerte",BC42&gt;2.9)*OR(BN42="Probabilidad",BN42="Ambos"),BC42-2,IF(AND(BM42="Fuerte",BC42&lt;3)*OR(BN42="Probabilidad",BN42="Ambos"),1,IF(AND(BM42="Medio",BC42&gt;1.9)*OR(BN42="Probabilidad",BN42="Ambos"),BC42-1,IF(AND(BM42="Medio",BC42&lt;2)*OR(BN42="Probabilidad",BN42="Ambos"),1,BC42))))</f>
        <v>1</v>
      </c>
      <c r="BP42" s="543">
        <f>IF(AND(BM42="Fuerte",BF42&gt;2.9)*OR(BN42="Impacto",BN42="Ambos"),BF42-2,IF(AND(BM42="Fuerte",BF42&lt;3)*OR(BN42="Impacto",BN42="Ambos"),1,IF(AND(BM42="Medio",BF42&gt;1.9)*OR(BN42="Impacto",BN42="Ambos"),BF42-1,IF(AND(BM42="Medio",BF42&lt;2)*OR(BN42="Impacto",BN42="Ambos"),1,BF42))))</f>
        <v>3.25</v>
      </c>
      <c r="BQ42" s="1682">
        <f>SUM((BO42*(BO42/SUM(BO42:BO44))),(BO43*(BO43/SUM(BO42:BO44))),(BO44*(BO44/SUM(BO42:BO44))))</f>
        <v>1.35</v>
      </c>
      <c r="BR42" s="1682">
        <f>SUM((BP42*(BP42/SUM(BP42:BP44))),(BP43*(BP43/SUM(BP42:BP44))),(BP44*(BP44/SUM(BP42:BP44))))</f>
        <v>2.92741935483871</v>
      </c>
      <c r="BS42" s="1643">
        <f>BQ42*BR42</f>
        <v>3.9520161290322586</v>
      </c>
      <c r="BT42" s="1639" t="str">
        <f>INDEX([5]Listas!E$20:I$24,MATCH(BQ42,[5]Listas!D$20:D$24,1),MATCH(BR42,[5]Listas!E$19:I$19,1))</f>
        <v>INFERIOR</v>
      </c>
    </row>
    <row r="43" spans="1:72" s="437" customFormat="1" ht="66" customHeight="1" x14ac:dyDescent="0.2">
      <c r="A43" s="1687"/>
      <c r="B43" s="1687"/>
      <c r="C43" s="1687"/>
      <c r="D43" s="1687"/>
      <c r="E43" s="1687"/>
      <c r="F43" s="1687"/>
      <c r="G43" s="540" t="s">
        <v>500</v>
      </c>
      <c r="H43" s="540">
        <v>2</v>
      </c>
      <c r="I43" s="1666" t="s">
        <v>784</v>
      </c>
      <c r="J43" s="1666"/>
      <c r="K43" s="1666"/>
      <c r="L43" s="1688"/>
      <c r="M43" s="1688"/>
      <c r="N43" s="1688"/>
      <c r="O43" s="1685"/>
      <c r="P43" s="1685"/>
      <c r="Q43" s="1685"/>
      <c r="R43" s="1685"/>
      <c r="S43" s="539">
        <v>2</v>
      </c>
      <c r="T43" s="1686"/>
      <c r="U43" s="539">
        <v>2</v>
      </c>
      <c r="V43" s="1686"/>
      <c r="W43" s="539">
        <v>1</v>
      </c>
      <c r="X43" s="1686"/>
      <c r="Y43" s="539">
        <v>1</v>
      </c>
      <c r="Z43" s="1686"/>
      <c r="AA43" s="539">
        <v>1</v>
      </c>
      <c r="AB43" s="1686"/>
      <c r="AC43" s="539">
        <v>1</v>
      </c>
      <c r="AD43" s="1686"/>
      <c r="AE43" s="539">
        <v>3</v>
      </c>
      <c r="AF43" s="1686"/>
      <c r="AG43" s="539">
        <v>3</v>
      </c>
      <c r="AH43" s="1686"/>
      <c r="AI43" s="539"/>
      <c r="AJ43" s="1686"/>
      <c r="AK43" s="539"/>
      <c r="AL43" s="1686"/>
      <c r="AM43" s="539"/>
      <c r="AN43" s="1686"/>
      <c r="AO43" s="539"/>
      <c r="AP43" s="1686"/>
      <c r="AQ43" s="539"/>
      <c r="AR43" s="1686"/>
      <c r="AS43" s="539"/>
      <c r="AT43" s="1686"/>
      <c r="AU43" s="539"/>
      <c r="AV43" s="1686"/>
      <c r="AW43" s="539"/>
      <c r="AX43" s="1686"/>
      <c r="AY43" s="539"/>
      <c r="AZ43" s="1686"/>
      <c r="BA43" s="539"/>
      <c r="BB43" s="1686"/>
      <c r="BC43" s="543">
        <f t="shared" si="0"/>
        <v>1.75</v>
      </c>
      <c r="BD43" s="1683"/>
      <c r="BE43" s="1683"/>
      <c r="BF43" s="543">
        <f t="shared" si="6"/>
        <v>3.25</v>
      </c>
      <c r="BG43" s="1677"/>
      <c r="BH43" s="1689" t="s">
        <v>2264</v>
      </c>
      <c r="BI43" s="1689"/>
      <c r="BJ43" s="1689"/>
      <c r="BK43" s="541" t="s">
        <v>2265</v>
      </c>
      <c r="BL43" s="538" t="s">
        <v>515</v>
      </c>
      <c r="BM43" s="538" t="s">
        <v>502</v>
      </c>
      <c r="BN43" s="538" t="s">
        <v>517</v>
      </c>
      <c r="BO43" s="543">
        <f t="shared" si="2"/>
        <v>1</v>
      </c>
      <c r="BP43" s="543">
        <f t="shared" si="3"/>
        <v>3.25</v>
      </c>
      <c r="BQ43" s="1683"/>
      <c r="BR43" s="1683"/>
      <c r="BS43" s="1644"/>
      <c r="BT43" s="1639"/>
    </row>
    <row r="44" spans="1:72" s="437" customFormat="1" ht="49.5" customHeight="1" x14ac:dyDescent="0.2">
      <c r="A44" s="1687"/>
      <c r="B44" s="1687"/>
      <c r="C44" s="1687"/>
      <c r="D44" s="1687"/>
      <c r="E44" s="1687"/>
      <c r="F44" s="1687"/>
      <c r="G44" s="540" t="s">
        <v>527</v>
      </c>
      <c r="H44" s="540">
        <v>3</v>
      </c>
      <c r="I44" s="1666" t="s">
        <v>2266</v>
      </c>
      <c r="J44" s="1666"/>
      <c r="K44" s="1666"/>
      <c r="L44" s="1688"/>
      <c r="M44" s="1688"/>
      <c r="N44" s="1688"/>
      <c r="O44" s="1685"/>
      <c r="P44" s="1685"/>
      <c r="Q44" s="1685"/>
      <c r="R44" s="1685"/>
      <c r="S44" s="539">
        <v>1</v>
      </c>
      <c r="T44" s="1686"/>
      <c r="U44" s="539">
        <v>2</v>
      </c>
      <c r="V44" s="1686"/>
      <c r="W44" s="539">
        <v>1</v>
      </c>
      <c r="X44" s="1686"/>
      <c r="Y44" s="539">
        <v>1</v>
      </c>
      <c r="Z44" s="1686"/>
      <c r="AA44" s="539">
        <v>1</v>
      </c>
      <c r="AB44" s="1686"/>
      <c r="AC44" s="539">
        <v>2</v>
      </c>
      <c r="AD44" s="1686"/>
      <c r="AE44" s="539">
        <v>3</v>
      </c>
      <c r="AF44" s="1686"/>
      <c r="AG44" s="539">
        <v>3</v>
      </c>
      <c r="AH44" s="1686"/>
      <c r="AI44" s="539"/>
      <c r="AJ44" s="1686"/>
      <c r="AK44" s="539"/>
      <c r="AL44" s="1686"/>
      <c r="AM44" s="539"/>
      <c r="AN44" s="1686"/>
      <c r="AO44" s="539"/>
      <c r="AP44" s="1686"/>
      <c r="AQ44" s="539"/>
      <c r="AR44" s="1686"/>
      <c r="AS44" s="539"/>
      <c r="AT44" s="1686"/>
      <c r="AU44" s="539"/>
      <c r="AV44" s="1686"/>
      <c r="AW44" s="539"/>
      <c r="AX44" s="1686"/>
      <c r="AY44" s="539"/>
      <c r="AZ44" s="1686"/>
      <c r="BA44" s="539"/>
      <c r="BB44" s="1686"/>
      <c r="BC44" s="543">
        <f t="shared" si="0"/>
        <v>1.75</v>
      </c>
      <c r="BD44" s="1684"/>
      <c r="BE44" s="1684"/>
      <c r="BF44" s="543">
        <f t="shared" si="6"/>
        <v>3.25</v>
      </c>
      <c r="BG44" s="1678"/>
      <c r="BH44" s="1689" t="s">
        <v>2267</v>
      </c>
      <c r="BI44" s="1689"/>
      <c r="BJ44" s="1689"/>
      <c r="BK44" s="541" t="s">
        <v>785</v>
      </c>
      <c r="BL44" s="538" t="s">
        <v>501</v>
      </c>
      <c r="BM44" s="538" t="s">
        <v>509</v>
      </c>
      <c r="BN44" s="538" t="s">
        <v>503</v>
      </c>
      <c r="BO44" s="543">
        <f t="shared" si="2"/>
        <v>1.75</v>
      </c>
      <c r="BP44" s="543">
        <f t="shared" si="3"/>
        <v>1.25</v>
      </c>
      <c r="BQ44" s="1684"/>
      <c r="BR44" s="1684"/>
      <c r="BS44" s="1645"/>
      <c r="BT44" s="1639"/>
    </row>
    <row r="45" spans="1:72" s="437" customFormat="1" ht="39.75" customHeight="1" x14ac:dyDescent="0.2">
      <c r="A45" s="1687" t="s">
        <v>232</v>
      </c>
      <c r="B45" s="1687" t="s">
        <v>233</v>
      </c>
      <c r="C45" s="1687" t="s">
        <v>786</v>
      </c>
      <c r="D45" s="1687" t="s">
        <v>2268</v>
      </c>
      <c r="E45" s="1687"/>
      <c r="F45" s="1687"/>
      <c r="G45" s="540" t="s">
        <v>508</v>
      </c>
      <c r="H45" s="540">
        <v>1</v>
      </c>
      <c r="I45" s="1666" t="s">
        <v>2269</v>
      </c>
      <c r="J45" s="1666"/>
      <c r="K45" s="1666"/>
      <c r="L45" s="1688" t="s">
        <v>2270</v>
      </c>
      <c r="M45" s="1688"/>
      <c r="N45" s="1688"/>
      <c r="O45" s="1685"/>
      <c r="P45" s="1685" t="s">
        <v>33</v>
      </c>
      <c r="Q45" s="1685"/>
      <c r="R45" s="1685"/>
      <c r="S45" s="539">
        <v>2</v>
      </c>
      <c r="T45" s="1686">
        <v>2</v>
      </c>
      <c r="U45" s="539">
        <v>3</v>
      </c>
      <c r="V45" s="1686">
        <v>4</v>
      </c>
      <c r="W45" s="539">
        <v>1</v>
      </c>
      <c r="X45" s="1686">
        <v>1</v>
      </c>
      <c r="Y45" s="539">
        <v>3</v>
      </c>
      <c r="Z45" s="1686">
        <v>1</v>
      </c>
      <c r="AA45" s="539">
        <v>3</v>
      </c>
      <c r="AB45" s="1686">
        <v>3</v>
      </c>
      <c r="AC45" s="539">
        <v>1</v>
      </c>
      <c r="AD45" s="1686">
        <v>1</v>
      </c>
      <c r="AE45" s="539">
        <v>3</v>
      </c>
      <c r="AF45" s="1686">
        <v>2</v>
      </c>
      <c r="AG45" s="539">
        <v>3</v>
      </c>
      <c r="AH45" s="1686">
        <v>3</v>
      </c>
      <c r="AI45" s="539"/>
      <c r="AJ45" s="1686"/>
      <c r="AK45" s="539"/>
      <c r="AL45" s="1686"/>
      <c r="AM45" s="539"/>
      <c r="AN45" s="1686"/>
      <c r="AO45" s="539"/>
      <c r="AP45" s="1686"/>
      <c r="AQ45" s="539"/>
      <c r="AR45" s="1686"/>
      <c r="AS45" s="539"/>
      <c r="AT45" s="1686"/>
      <c r="AU45" s="539"/>
      <c r="AV45" s="1686"/>
      <c r="AW45" s="539"/>
      <c r="AX45" s="1686"/>
      <c r="AY45" s="539"/>
      <c r="AZ45" s="1686"/>
      <c r="BA45" s="539"/>
      <c r="BB45" s="1686"/>
      <c r="BC45" s="543">
        <f t="shared" si="0"/>
        <v>2.375</v>
      </c>
      <c r="BD45" s="1682">
        <f>SUM((BC45*(BC45/SUM(BC45:BC46))),(BC46*(BC46/SUM(BC45:BC46))))</f>
        <v>2.0083333333333333</v>
      </c>
      <c r="BE45" s="1692">
        <f>AVERAGE(T45,V45,X45,Z45,AB45,AD45,AF45,AH45,AJ45,AL45,AN45,AP45,AR45,AT45,AV45,AX45,AZ45,BB45)</f>
        <v>2.125</v>
      </c>
      <c r="BF45" s="543">
        <f>IF($BE$45=0,BF45,$BE$45)</f>
        <v>2.125</v>
      </c>
      <c r="BG45" s="1676">
        <f>BD45*BE45</f>
        <v>4.2677083333333332</v>
      </c>
      <c r="BH45" s="1689" t="s">
        <v>2271</v>
      </c>
      <c r="BI45" s="1689"/>
      <c r="BJ45" s="1689"/>
      <c r="BK45" s="541" t="s">
        <v>2272</v>
      </c>
      <c r="BL45" s="538" t="s">
        <v>515</v>
      </c>
      <c r="BM45" s="538" t="s">
        <v>502</v>
      </c>
      <c r="BN45" s="538" t="s">
        <v>517</v>
      </c>
      <c r="BO45" s="543">
        <f t="shared" si="2"/>
        <v>1.375</v>
      </c>
      <c r="BP45" s="543">
        <f t="shared" si="3"/>
        <v>2.125</v>
      </c>
      <c r="BQ45" s="1690">
        <f>SUM((BO45*(BO45/SUM(BO45:BO46))),(BO46*(BO46/SUM(BO45:BO46))))</f>
        <v>1.2171052631578947</v>
      </c>
      <c r="BR45" s="1690">
        <f>SUM((BP45*(BP45/SUM(BP45:BP46))),(BP46*(BP46/SUM(BP45:BP46))))</f>
        <v>2.125</v>
      </c>
      <c r="BS45" s="1691">
        <f>+BQ45*BR45</f>
        <v>2.5863486842105261</v>
      </c>
      <c r="BT45" s="1639" t="str">
        <f>INDEX([5]Listas!E$20:I$24,MATCH(BQ45,[5]Listas!D$20:D$24,1),MATCH(BR45,[5]Listas!E$19:I$19,1))</f>
        <v>INFERIOR</v>
      </c>
    </row>
    <row r="46" spans="1:72" s="437" customFormat="1" ht="43.5" customHeight="1" x14ac:dyDescent="0.2">
      <c r="A46" s="1687"/>
      <c r="B46" s="1687"/>
      <c r="C46" s="1687"/>
      <c r="D46" s="1687"/>
      <c r="E46" s="1687"/>
      <c r="F46" s="1687"/>
      <c r="G46" s="540" t="s">
        <v>527</v>
      </c>
      <c r="H46" s="540">
        <v>2</v>
      </c>
      <c r="I46" s="1666" t="s">
        <v>2273</v>
      </c>
      <c r="J46" s="1666"/>
      <c r="K46" s="1666"/>
      <c r="L46" s="1688"/>
      <c r="M46" s="1688"/>
      <c r="N46" s="1688"/>
      <c r="O46" s="1685"/>
      <c r="P46" s="1685"/>
      <c r="Q46" s="1685"/>
      <c r="R46" s="1685"/>
      <c r="S46" s="539">
        <v>2</v>
      </c>
      <c r="T46" s="1686"/>
      <c r="U46" s="539">
        <v>3</v>
      </c>
      <c r="V46" s="1686"/>
      <c r="W46" s="539">
        <v>1</v>
      </c>
      <c r="X46" s="1686"/>
      <c r="Y46" s="539">
        <v>1</v>
      </c>
      <c r="Z46" s="1686"/>
      <c r="AA46" s="539">
        <v>1</v>
      </c>
      <c r="AB46" s="1686"/>
      <c r="AC46" s="539">
        <v>1</v>
      </c>
      <c r="AD46" s="1686"/>
      <c r="AE46" s="539">
        <v>1</v>
      </c>
      <c r="AF46" s="1686"/>
      <c r="AG46" s="539">
        <v>1</v>
      </c>
      <c r="AH46" s="1686"/>
      <c r="AI46" s="539"/>
      <c r="AJ46" s="1686"/>
      <c r="AK46" s="539"/>
      <c r="AL46" s="1686"/>
      <c r="AM46" s="539"/>
      <c r="AN46" s="1686"/>
      <c r="AO46" s="539"/>
      <c r="AP46" s="1686"/>
      <c r="AQ46" s="539"/>
      <c r="AR46" s="1686"/>
      <c r="AS46" s="539"/>
      <c r="AT46" s="1686"/>
      <c r="AU46" s="539"/>
      <c r="AV46" s="1686"/>
      <c r="AW46" s="539"/>
      <c r="AX46" s="1686"/>
      <c r="AY46" s="539"/>
      <c r="AZ46" s="1686"/>
      <c r="BA46" s="539"/>
      <c r="BB46" s="1686"/>
      <c r="BC46" s="543">
        <f t="shared" si="0"/>
        <v>1.375</v>
      </c>
      <c r="BD46" s="1683"/>
      <c r="BE46" s="1693"/>
      <c r="BF46" s="543">
        <f>IF($BE$45=0,BF46,$BE$45)</f>
        <v>2.125</v>
      </c>
      <c r="BG46" s="1678"/>
      <c r="BH46" s="1689" t="s">
        <v>2274</v>
      </c>
      <c r="BI46" s="1689"/>
      <c r="BJ46" s="1689"/>
      <c r="BK46" s="541" t="s">
        <v>2275</v>
      </c>
      <c r="BL46" s="538" t="s">
        <v>515</v>
      </c>
      <c r="BM46" s="538" t="s">
        <v>509</v>
      </c>
      <c r="BN46" s="538" t="s">
        <v>517</v>
      </c>
      <c r="BO46" s="543">
        <f t="shared" si="2"/>
        <v>1</v>
      </c>
      <c r="BP46" s="543">
        <f t="shared" si="3"/>
        <v>2.125</v>
      </c>
      <c r="BQ46" s="1690"/>
      <c r="BR46" s="1690"/>
      <c r="BS46" s="1691"/>
      <c r="BT46" s="1639"/>
    </row>
    <row r="47" spans="1:72" s="437" customFormat="1" ht="110.25" customHeight="1" x14ac:dyDescent="0.2">
      <c r="A47" s="1687" t="s">
        <v>232</v>
      </c>
      <c r="B47" s="1687" t="s">
        <v>233</v>
      </c>
      <c r="C47" s="1687" t="s">
        <v>787</v>
      </c>
      <c r="D47" s="1688" t="s">
        <v>2276</v>
      </c>
      <c r="E47" s="1688"/>
      <c r="F47" s="1688"/>
      <c r="G47" s="540" t="s">
        <v>527</v>
      </c>
      <c r="H47" s="540">
        <v>1</v>
      </c>
      <c r="I47" s="1666" t="s">
        <v>2277</v>
      </c>
      <c r="J47" s="1666"/>
      <c r="K47" s="1666"/>
      <c r="L47" s="1667" t="s">
        <v>2278</v>
      </c>
      <c r="M47" s="1668"/>
      <c r="N47" s="1669"/>
      <c r="O47" s="1685"/>
      <c r="P47" s="1685" t="s">
        <v>33</v>
      </c>
      <c r="Q47" s="1685"/>
      <c r="R47" s="1685"/>
      <c r="S47" s="539">
        <v>4</v>
      </c>
      <c r="T47" s="1686">
        <v>5</v>
      </c>
      <c r="U47" s="539">
        <v>3</v>
      </c>
      <c r="V47" s="1686">
        <v>4</v>
      </c>
      <c r="W47" s="539">
        <v>3</v>
      </c>
      <c r="X47" s="1686">
        <v>3</v>
      </c>
      <c r="Y47" s="539">
        <v>3</v>
      </c>
      <c r="Z47" s="1686">
        <v>4</v>
      </c>
      <c r="AA47" s="539"/>
      <c r="AB47" s="1686"/>
      <c r="AC47" s="539"/>
      <c r="AD47" s="1686"/>
      <c r="AE47" s="539"/>
      <c r="AF47" s="1686"/>
      <c r="AG47" s="539"/>
      <c r="AH47" s="1686"/>
      <c r="AI47" s="539"/>
      <c r="AJ47" s="1686"/>
      <c r="AK47" s="539"/>
      <c r="AL47" s="1686"/>
      <c r="AM47" s="539"/>
      <c r="AN47" s="1686"/>
      <c r="AO47" s="539"/>
      <c r="AP47" s="1686"/>
      <c r="AQ47" s="539"/>
      <c r="AR47" s="1686"/>
      <c r="AS47" s="539"/>
      <c r="AT47" s="1686"/>
      <c r="AU47" s="539"/>
      <c r="AV47" s="1686"/>
      <c r="AW47" s="539"/>
      <c r="AX47" s="1686"/>
      <c r="AY47" s="539"/>
      <c r="AZ47" s="1686"/>
      <c r="BA47" s="539"/>
      <c r="BB47" s="1686"/>
      <c r="BC47" s="543">
        <f t="shared" si="0"/>
        <v>3.25</v>
      </c>
      <c r="BD47" s="1682">
        <f>SUM((BC47*(BC47/SUM(BC47:BC50))),(BC48*(BC48/SUM(BC47:BC50))),(BC50*(BC50/SUM(BC47:BC50))))</f>
        <v>2.7355769230769234</v>
      </c>
      <c r="BE47" s="1682">
        <f>AVERAGE(T47,V47,X47,Z47,AB47,AD47,AF47,AH47,AJ47,AL47,AN47,AP47,AR47,AT47,AV47,AX47,AZ47,BB47)</f>
        <v>4</v>
      </c>
      <c r="BF47" s="543">
        <f>IF($BE$47=0,BF47,$BE$47)</f>
        <v>4</v>
      </c>
      <c r="BG47" s="1694">
        <f>BD47*BE47</f>
        <v>10.942307692307693</v>
      </c>
      <c r="BH47" s="1689" t="s">
        <v>2279</v>
      </c>
      <c r="BI47" s="1689"/>
      <c r="BJ47" s="1689"/>
      <c r="BK47" s="541" t="s">
        <v>2280</v>
      </c>
      <c r="BL47" s="538" t="s">
        <v>515</v>
      </c>
      <c r="BM47" s="538" t="s">
        <v>509</v>
      </c>
      <c r="BN47" s="538" t="s">
        <v>517</v>
      </c>
      <c r="BO47" s="543">
        <f>IF(AND(BM47="Fuerte",BC47&gt;2.9)*OR(BN47="Probabilidad",BN47="Ambos"),BC47-2,IF(AND(BM47="Fuerte",BC47&lt;3)*OR(BN47="Probabilidad",BN47="Ambos"),1,IF(AND(BM47="Medio",BC47&gt;1.9)*OR(BN47="Probabilidad",BN47="Ambos"),BC47-1,IF(AND(BM47="Medio",BC47&lt;2)*OR(BN47="Probabilidad",BN47="Ambos"),1,BC47))))</f>
        <v>1.25</v>
      </c>
      <c r="BP47" s="543">
        <f>IF(AND(BM47="Fuerte",BF47&gt;2.9)*OR(BN47="Impacto",BN47="Ambos"),BF47-2,IF(AND(BM47="Fuerte",BF47&lt;3)*OR(BN47="Impacto",BN47="Ambos"),1,IF(AND(BM47="Medio",BF47&gt;1.9)*OR(BN47="Impacto",BN47="Ambos"),BF47-1,IF(AND(BM47="Medio",BF47&lt;2)*OR(BN47="Impacto",BN47="Ambos"),1,BF47))))</f>
        <v>4</v>
      </c>
      <c r="BQ47" s="1682">
        <f>SUM((BO47*(BO47/SUM(BO47:BO50))),(BO48*(BO48/SUM(BO47:BO50))),(BO50*(BO50/SUM(BO47:BO50))))</f>
        <v>1.3660714285714284</v>
      </c>
      <c r="BR47" s="1682">
        <f>SUM((BP47*(BP47/SUM(BP47:BP50))),(BP48*(BP48/SUM(BP47:BP50))),(BP50*(BP50/SUM(BP47:BP50))))</f>
        <v>2.5714285714285712</v>
      </c>
      <c r="BS47" s="1643">
        <f>BQ47*BR47</f>
        <v>3.5127551020408156</v>
      </c>
      <c r="BT47" s="1639" t="str">
        <f>INDEX([5]Listas!E$20:I$24,MATCH(BQ47,[5]Listas!D$20:D$24,1),MATCH(BR47,[5]Listas!E$19:I$19,1))</f>
        <v>INFERIOR</v>
      </c>
    </row>
    <row r="48" spans="1:72" s="437" customFormat="1" ht="63" customHeight="1" x14ac:dyDescent="0.2">
      <c r="A48" s="1687"/>
      <c r="B48" s="1687"/>
      <c r="C48" s="1687"/>
      <c r="D48" s="1688"/>
      <c r="E48" s="1688"/>
      <c r="F48" s="1688"/>
      <c r="G48" s="540" t="s">
        <v>508</v>
      </c>
      <c r="H48" s="540">
        <v>2</v>
      </c>
      <c r="I48" s="1666" t="s">
        <v>236</v>
      </c>
      <c r="J48" s="1666"/>
      <c r="K48" s="1666"/>
      <c r="L48" s="1670"/>
      <c r="M48" s="1671"/>
      <c r="N48" s="1672"/>
      <c r="O48" s="1685"/>
      <c r="P48" s="1685"/>
      <c r="Q48" s="1685"/>
      <c r="R48" s="1685"/>
      <c r="S48" s="539">
        <v>2</v>
      </c>
      <c r="T48" s="1686"/>
      <c r="U48" s="539">
        <v>3</v>
      </c>
      <c r="V48" s="1686"/>
      <c r="W48" s="539">
        <v>4</v>
      </c>
      <c r="X48" s="1686"/>
      <c r="Y48" s="539">
        <v>3</v>
      </c>
      <c r="Z48" s="1686"/>
      <c r="AA48" s="539"/>
      <c r="AB48" s="1686"/>
      <c r="AC48" s="539"/>
      <c r="AD48" s="1686"/>
      <c r="AE48" s="539"/>
      <c r="AF48" s="1686"/>
      <c r="AG48" s="539"/>
      <c r="AH48" s="1686"/>
      <c r="AI48" s="539"/>
      <c r="AJ48" s="1686"/>
      <c r="AK48" s="539"/>
      <c r="AL48" s="1686"/>
      <c r="AM48" s="539"/>
      <c r="AN48" s="1686"/>
      <c r="AO48" s="539"/>
      <c r="AP48" s="1686"/>
      <c r="AQ48" s="539"/>
      <c r="AR48" s="1686"/>
      <c r="AS48" s="539"/>
      <c r="AT48" s="1686"/>
      <c r="AU48" s="539"/>
      <c r="AV48" s="1686"/>
      <c r="AW48" s="539"/>
      <c r="AX48" s="1686"/>
      <c r="AY48" s="539"/>
      <c r="AZ48" s="1686"/>
      <c r="BA48" s="539"/>
      <c r="BB48" s="1686"/>
      <c r="BC48" s="543">
        <f t="shared" si="0"/>
        <v>3</v>
      </c>
      <c r="BD48" s="1683"/>
      <c r="BE48" s="1683"/>
      <c r="BF48" s="543">
        <f>IF($BE$47=0,BF48,$BE$47)</f>
        <v>4</v>
      </c>
      <c r="BG48" s="1694">
        <f t="shared" ref="BG48:BG53" si="7">BD48*BE48</f>
        <v>0</v>
      </c>
      <c r="BH48" s="1689" t="s">
        <v>2281</v>
      </c>
      <c r="BI48" s="1689"/>
      <c r="BJ48" s="1689"/>
      <c r="BK48" s="541" t="s">
        <v>237</v>
      </c>
      <c r="BL48" s="538" t="s">
        <v>515</v>
      </c>
      <c r="BM48" s="538" t="s">
        <v>502</v>
      </c>
      <c r="BN48" s="538" t="s">
        <v>517</v>
      </c>
      <c r="BO48" s="543">
        <f>IF(AND(BM48="Fuerte",BC48&gt;2.9)*OR(BN48="Probabilidad",BN48="Ambos"),BC48-2,IF(AND(BM48="Fuerte",BC48&lt;3)*OR(BN48="Probabilidad",BN48="Ambos"),1,IF(AND(BM48="Medio",BC48&gt;1.9)*OR(BN48="Probabilidad",BN48="Ambos"),BC48-1,IF(AND(BM48="Medio",BC48&lt;2)*OR(BN48="Probabilidad",BN48="Ambos"),1,BC48))))</f>
        <v>2</v>
      </c>
      <c r="BP48" s="543">
        <f>IF(AND(BM48="Fuerte",BF48&gt;2.9)*OR(BN48="Impacto",BN48="Ambos"),BF48-2,IF(AND(BM48="Fuerte",BF48&lt;3)*OR(BN48="Impacto",BN48="Ambos"),1,IF(AND(BM48="Medio",BF48&gt;1.9)*OR(BN48="Impacto",BN48="Ambos"),BF48-1,IF(AND(BM48="Medio",BF48&lt;2)*OR(BN48="Impacto",BN48="Ambos"),1,BF48))))</f>
        <v>4</v>
      </c>
      <c r="BQ48" s="1683"/>
      <c r="BR48" s="1683"/>
      <c r="BS48" s="1644"/>
      <c r="BT48" s="1639"/>
    </row>
    <row r="49" spans="1:72" s="437" customFormat="1" ht="63" customHeight="1" x14ac:dyDescent="0.2">
      <c r="A49" s="1687"/>
      <c r="B49" s="1687"/>
      <c r="C49" s="1687"/>
      <c r="D49" s="1688"/>
      <c r="E49" s="1688"/>
      <c r="F49" s="1688"/>
      <c r="G49" s="538" t="s">
        <v>527</v>
      </c>
      <c r="H49" s="540">
        <v>3</v>
      </c>
      <c r="I49" s="1666" t="s">
        <v>2282</v>
      </c>
      <c r="J49" s="1666"/>
      <c r="K49" s="1666"/>
      <c r="L49" s="1670"/>
      <c r="M49" s="1671"/>
      <c r="N49" s="1672"/>
      <c r="O49" s="1685"/>
      <c r="P49" s="1685"/>
      <c r="Q49" s="1685"/>
      <c r="R49" s="1685"/>
      <c r="S49" s="539">
        <v>3</v>
      </c>
      <c r="T49" s="1686"/>
      <c r="U49" s="539">
        <v>3</v>
      </c>
      <c r="V49" s="1686"/>
      <c r="W49" s="539">
        <v>2</v>
      </c>
      <c r="X49" s="1686"/>
      <c r="Y49" s="539">
        <v>3</v>
      </c>
      <c r="Z49" s="1686"/>
      <c r="AA49" s="539"/>
      <c r="AB49" s="1686"/>
      <c r="AC49" s="539"/>
      <c r="AD49" s="1686"/>
      <c r="AE49" s="539"/>
      <c r="AF49" s="1686"/>
      <c r="AG49" s="539"/>
      <c r="AH49" s="1686"/>
      <c r="AI49" s="539"/>
      <c r="AJ49" s="1686"/>
      <c r="AK49" s="539"/>
      <c r="AL49" s="1686"/>
      <c r="AM49" s="539"/>
      <c r="AN49" s="1686"/>
      <c r="AO49" s="539"/>
      <c r="AP49" s="1686"/>
      <c r="AQ49" s="539"/>
      <c r="AR49" s="1686"/>
      <c r="AS49" s="539"/>
      <c r="AT49" s="1686"/>
      <c r="AU49" s="539"/>
      <c r="AV49" s="1686"/>
      <c r="AW49" s="539"/>
      <c r="AX49" s="1686"/>
      <c r="AY49" s="539"/>
      <c r="AZ49" s="1686"/>
      <c r="BA49" s="539"/>
      <c r="BB49" s="1686"/>
      <c r="BC49" s="543">
        <f t="shared" si="0"/>
        <v>2.75</v>
      </c>
      <c r="BD49" s="1683"/>
      <c r="BE49" s="1683"/>
      <c r="BF49" s="543">
        <f>IF($BE$47=0,BF49,$BE$47)</f>
        <v>4</v>
      </c>
      <c r="BG49" s="1694"/>
      <c r="BH49" s="1689" t="s">
        <v>2260</v>
      </c>
      <c r="BI49" s="1689"/>
      <c r="BJ49" s="1689"/>
      <c r="BK49" s="541" t="s">
        <v>780</v>
      </c>
      <c r="BL49" s="538" t="s">
        <v>515</v>
      </c>
      <c r="BM49" s="538" t="s">
        <v>502</v>
      </c>
      <c r="BN49" s="538" t="s">
        <v>517</v>
      </c>
      <c r="BO49" s="543">
        <f>IF(AND(BM49="Fuerte",BC49&gt;2.9)*OR(BN49="Probabilidad",BN49="Ambos"),BC49-2,IF(AND(BM49="Fuerte",BC49&lt;3)*OR(BN49="Probabilidad",BN49="Ambos"),1,IF(AND(BM49="Medio",BC49&gt;1.9)*OR(BN49="Probabilidad",BN49="Ambos"),BC49-1,IF(AND(BM49="Medio",BC49&lt;2)*OR(BN49="Probabilidad",BN49="Ambos"),1,BC49))))</f>
        <v>1.75</v>
      </c>
      <c r="BP49" s="543">
        <f>IF(AND(BM49="Fuerte",BF49&gt;2.9)*OR(BN49="Impacto",BN49="Ambos"),BF49-2,IF(AND(BM49="Fuerte",BF49&lt;3)*OR(BN49="Impacto",BN49="Ambos"),1,IF(AND(BM49="Medio",BF49&gt;1.9)*OR(BN49="Impacto",BN49="Ambos"),BF49-1,IF(AND(BM49="Medio",BF49&lt;2)*OR(BN49="Impacto",BN49="Ambos"),1,BF49))))</f>
        <v>4</v>
      </c>
      <c r="BQ49" s="1683"/>
      <c r="BR49" s="1683"/>
      <c r="BS49" s="1644"/>
      <c r="BT49" s="1639"/>
    </row>
    <row r="50" spans="1:72" s="437" customFormat="1" ht="53.25" customHeight="1" x14ac:dyDescent="0.2">
      <c r="A50" s="1687"/>
      <c r="B50" s="1687"/>
      <c r="C50" s="1687"/>
      <c r="D50" s="1688"/>
      <c r="E50" s="1688"/>
      <c r="F50" s="1688"/>
      <c r="G50" s="538" t="s">
        <v>527</v>
      </c>
      <c r="H50" s="540">
        <v>4</v>
      </c>
      <c r="I50" s="1666" t="s">
        <v>2941</v>
      </c>
      <c r="J50" s="1666"/>
      <c r="K50" s="1666"/>
      <c r="L50" s="1673"/>
      <c r="M50" s="1674"/>
      <c r="N50" s="1675"/>
      <c r="O50" s="1685"/>
      <c r="P50" s="1685"/>
      <c r="Q50" s="1685"/>
      <c r="R50" s="1685"/>
      <c r="S50" s="539">
        <v>4</v>
      </c>
      <c r="T50" s="1686"/>
      <c r="U50" s="539">
        <v>4</v>
      </c>
      <c r="V50" s="1686"/>
      <c r="W50" s="539">
        <v>4</v>
      </c>
      <c r="X50" s="1686"/>
      <c r="Y50" s="539">
        <v>4</v>
      </c>
      <c r="Z50" s="1686"/>
      <c r="AA50" s="539"/>
      <c r="AB50" s="1686"/>
      <c r="AC50" s="539"/>
      <c r="AD50" s="1686"/>
      <c r="AE50" s="539"/>
      <c r="AF50" s="1686"/>
      <c r="AG50" s="539"/>
      <c r="AH50" s="1686"/>
      <c r="AI50" s="539"/>
      <c r="AJ50" s="1686"/>
      <c r="AK50" s="539"/>
      <c r="AL50" s="1686"/>
      <c r="AM50" s="539"/>
      <c r="AN50" s="1686"/>
      <c r="AO50" s="539"/>
      <c r="AP50" s="1686"/>
      <c r="AQ50" s="539"/>
      <c r="AR50" s="1686"/>
      <c r="AS50" s="539"/>
      <c r="AT50" s="1686"/>
      <c r="AU50" s="539"/>
      <c r="AV50" s="1686"/>
      <c r="AW50" s="539"/>
      <c r="AX50" s="1686"/>
      <c r="AY50" s="539"/>
      <c r="AZ50" s="1686"/>
      <c r="BA50" s="539"/>
      <c r="BB50" s="1686"/>
      <c r="BC50" s="543">
        <f t="shared" si="0"/>
        <v>4</v>
      </c>
      <c r="BD50" s="1684"/>
      <c r="BE50" s="1684"/>
      <c r="BF50" s="543">
        <f>IF($BE$47=0,BF50,$BE$47)</f>
        <v>4</v>
      </c>
      <c r="BG50" s="1694">
        <f t="shared" si="7"/>
        <v>0</v>
      </c>
      <c r="BH50" s="1689" t="s">
        <v>2942</v>
      </c>
      <c r="BI50" s="1689"/>
      <c r="BJ50" s="1689"/>
      <c r="BK50" s="541" t="s">
        <v>2943</v>
      </c>
      <c r="BL50" s="538" t="s">
        <v>504</v>
      </c>
      <c r="BM50" s="538" t="s">
        <v>509</v>
      </c>
      <c r="BN50" s="538" t="s">
        <v>505</v>
      </c>
      <c r="BO50" s="543">
        <f>IF(AND(BM50="Fuerte",BC50&gt;2.9)*OR(BN50="Probabilidad",BN50="Ambos"),BC50-2,IF(AND(BM50="Fuerte",BC50&lt;3)*OR(BN50="Probabilidad",BN50="Ambos"),1,IF(AND(BM50="Medio",BC50&gt;1.9)*OR(BN50="Probabilidad",BN50="Ambos"),BC50-1,IF(AND(BM50="Medio",BC50&lt;2)*OR(BN50="Probabilidad",BN50="Ambos"),1,BC50))))</f>
        <v>2</v>
      </c>
      <c r="BP50" s="543">
        <f>IF(AND(BM50="Fuerte",BF50&gt;2.9)*OR(BN50="Impacto",BN50="Ambos"),BF50-2,IF(AND(BM50="Fuerte",BF50&lt;3)*OR(BN50="Impacto",BN50="Ambos"),1,IF(AND(BM50="Medio",BF50&gt;1.9)*OR(BN50="Impacto",BN50="Ambos"),BF50-1,IF(AND(BM50="Medio",BF50&lt;2)*OR(BN50="Impacto",BN50="Ambos"),1,BF50))))</f>
        <v>2</v>
      </c>
      <c r="BQ50" s="1684"/>
      <c r="BR50" s="1684"/>
      <c r="BS50" s="1645"/>
      <c r="BT50" s="1639"/>
    </row>
    <row r="51" spans="1:72" s="437" customFormat="1" ht="72.75" hidden="1" customHeight="1" x14ac:dyDescent="0.2">
      <c r="A51" s="1687" t="s">
        <v>232</v>
      </c>
      <c r="B51" s="1687" t="s">
        <v>233</v>
      </c>
      <c r="C51" s="1687" t="s">
        <v>788</v>
      </c>
      <c r="D51" s="1688" t="s">
        <v>2283</v>
      </c>
      <c r="E51" s="1688"/>
      <c r="F51" s="1688"/>
      <c r="G51" s="540" t="s">
        <v>534</v>
      </c>
      <c r="H51" s="540">
        <v>1</v>
      </c>
      <c r="I51" s="1666" t="s">
        <v>2284</v>
      </c>
      <c r="J51" s="1666"/>
      <c r="K51" s="1666"/>
      <c r="L51" s="1688" t="s">
        <v>2285</v>
      </c>
      <c r="M51" s="1688"/>
      <c r="N51" s="1688"/>
      <c r="O51" s="1685"/>
      <c r="P51" s="1685" t="s">
        <v>33</v>
      </c>
      <c r="Q51" s="1685"/>
      <c r="R51" s="1685"/>
      <c r="S51" s="539">
        <v>3</v>
      </c>
      <c r="T51" s="1686">
        <v>4</v>
      </c>
      <c r="U51" s="539">
        <v>3</v>
      </c>
      <c r="V51" s="1686">
        <v>4</v>
      </c>
      <c r="W51" s="539">
        <v>3</v>
      </c>
      <c r="X51" s="1686">
        <v>4</v>
      </c>
      <c r="Y51" s="539">
        <v>4</v>
      </c>
      <c r="Z51" s="1686">
        <v>3</v>
      </c>
      <c r="AA51" s="539">
        <v>4</v>
      </c>
      <c r="AB51" s="1686">
        <v>2</v>
      </c>
      <c r="AC51" s="539">
        <v>3</v>
      </c>
      <c r="AD51" s="1686">
        <v>2</v>
      </c>
      <c r="AE51" s="539">
        <v>5</v>
      </c>
      <c r="AF51" s="1686">
        <v>4</v>
      </c>
      <c r="AG51" s="539">
        <v>4</v>
      </c>
      <c r="AH51" s="1686">
        <v>4</v>
      </c>
      <c r="AI51" s="539"/>
      <c r="AJ51" s="1686"/>
      <c r="AK51" s="539"/>
      <c r="AL51" s="1686"/>
      <c r="AM51" s="539"/>
      <c r="AN51" s="1686"/>
      <c r="AO51" s="539"/>
      <c r="AP51" s="1686"/>
      <c r="AQ51" s="539"/>
      <c r="AR51" s="1686"/>
      <c r="AS51" s="539"/>
      <c r="AT51" s="1686"/>
      <c r="AU51" s="539"/>
      <c r="AV51" s="1686"/>
      <c r="AW51" s="539"/>
      <c r="AX51" s="1686"/>
      <c r="AY51" s="539"/>
      <c r="AZ51" s="1686"/>
      <c r="BA51" s="539"/>
      <c r="BB51" s="1686"/>
      <c r="BC51" s="543">
        <f>AVERAGE(S51,U51,W51,Y51,AA51,AC51,AE51,AG51,AI51,AK51,AM51,AO51,AQ51,AS51,AU51,AW51,AY51,BA51)</f>
        <v>3.625</v>
      </c>
      <c r="BD51" s="1690">
        <f>SUM((BC51*(BC51/SUM(BC51:BC55))),(BC52*(BC52/SUM(BC51:BC55))),(BC53*(BC53/SUM(BC51:BC55))),(BC54*(BC54/SUM(BC51:BC55)))*(BC55*(BC55/SUM(BC51:BC55))))</f>
        <v>2.4542007196397075</v>
      </c>
      <c r="BE51" s="1690">
        <f>AVERAGE(T51,V51,X51,Z51,AB51,AD51,AF51,AH51,AJ51,AL51,AN51,AP51,AR51,AT51,AV51,AX51,AZ51,BB51)</f>
        <v>3.375</v>
      </c>
      <c r="BF51" s="543">
        <f>IF($BE$51=0,BF51,$BE$51)</f>
        <v>3.375</v>
      </c>
      <c r="BG51" s="1694">
        <f t="shared" si="7"/>
        <v>8.2829274287840136</v>
      </c>
      <c r="BH51" s="1666" t="s">
        <v>2286</v>
      </c>
      <c r="BI51" s="1666"/>
      <c r="BJ51" s="1666"/>
      <c r="BK51" s="541" t="s">
        <v>1721</v>
      </c>
      <c r="BL51" s="538" t="s">
        <v>504</v>
      </c>
      <c r="BM51" s="538" t="s">
        <v>502</v>
      </c>
      <c r="BN51" s="538" t="s">
        <v>505</v>
      </c>
      <c r="BO51" s="543">
        <f t="shared" si="2"/>
        <v>2.625</v>
      </c>
      <c r="BP51" s="543">
        <f t="shared" si="3"/>
        <v>2.375</v>
      </c>
      <c r="BQ51" s="1703">
        <f>SUM((BO51*(BO51/SUM(BO51:BO55))),(BO52*(BO52/SUM(BO51:BO55))),(BO53*(BO53/SUM(BO51:BO55))),(BO54*(BO54/SUM(BO51:BO55))),(BO55*(BO55/SUM(BO51:BO55))))</f>
        <v>2.7815656565656566</v>
      </c>
      <c r="BR51" s="1703">
        <f>SUM((BP51*(BP51/SUM(BP51:BP55))),(BP52*(BP52/SUM(BP51:BP55))),(BP53*(BP53/SUM(BP51:BP55))),(BP54*(BP54/SUM(BP51:BP55))),(BP55*(BP55/SUM(BP51:BP55))))</f>
        <v>2.6371359223300974</v>
      </c>
      <c r="BS51" s="1691">
        <f>BQ51*BR51</f>
        <v>7.3353667132489955</v>
      </c>
      <c r="BT51" s="1691" t="str">
        <f>INDEX([5]Listas!E$20:I$24,MATCH(BQ51,[5]Listas!D$20:D$24,1),MATCH(BR51,[5]Listas!E$19:I$19,1))</f>
        <v>ALTO</v>
      </c>
    </row>
    <row r="52" spans="1:72" s="437" customFormat="1" ht="45.75" hidden="1" customHeight="1" x14ac:dyDescent="0.2">
      <c r="A52" s="1687"/>
      <c r="B52" s="1687"/>
      <c r="C52" s="1687"/>
      <c r="D52" s="1688"/>
      <c r="E52" s="1688"/>
      <c r="F52" s="1688"/>
      <c r="G52" s="540" t="s">
        <v>510</v>
      </c>
      <c r="H52" s="540">
        <v>2</v>
      </c>
      <c r="I52" s="1666" t="s">
        <v>2287</v>
      </c>
      <c r="J52" s="1666"/>
      <c r="K52" s="1666"/>
      <c r="L52" s="1688"/>
      <c r="M52" s="1688"/>
      <c r="N52" s="1688"/>
      <c r="O52" s="1685"/>
      <c r="P52" s="1685"/>
      <c r="Q52" s="1685"/>
      <c r="R52" s="1685"/>
      <c r="S52" s="539">
        <v>4</v>
      </c>
      <c r="T52" s="1686"/>
      <c r="U52" s="539">
        <v>3</v>
      </c>
      <c r="V52" s="1686"/>
      <c r="W52" s="539">
        <v>4</v>
      </c>
      <c r="X52" s="1686"/>
      <c r="Y52" s="539">
        <v>3</v>
      </c>
      <c r="Z52" s="1686"/>
      <c r="AA52" s="539">
        <v>3</v>
      </c>
      <c r="AB52" s="1686"/>
      <c r="AC52" s="539">
        <v>3</v>
      </c>
      <c r="AD52" s="1686"/>
      <c r="AE52" s="539">
        <v>4</v>
      </c>
      <c r="AF52" s="1686"/>
      <c r="AG52" s="539">
        <v>4</v>
      </c>
      <c r="AH52" s="1686"/>
      <c r="AI52" s="539"/>
      <c r="AJ52" s="1686"/>
      <c r="AK52" s="539"/>
      <c r="AL52" s="1686"/>
      <c r="AM52" s="539"/>
      <c r="AN52" s="1686"/>
      <c r="AO52" s="539"/>
      <c r="AP52" s="1686"/>
      <c r="AQ52" s="539"/>
      <c r="AR52" s="1686"/>
      <c r="AS52" s="539"/>
      <c r="AT52" s="1686"/>
      <c r="AU52" s="539"/>
      <c r="AV52" s="1686"/>
      <c r="AW52" s="539"/>
      <c r="AX52" s="1686"/>
      <c r="AY52" s="539"/>
      <c r="AZ52" s="1686"/>
      <c r="BA52" s="539"/>
      <c r="BB52" s="1686"/>
      <c r="BC52" s="543">
        <f t="shared" si="0"/>
        <v>3.5</v>
      </c>
      <c r="BD52" s="1690"/>
      <c r="BE52" s="1690"/>
      <c r="BF52" s="543">
        <f>IF($BE$51=0,BF52,$BE$51)</f>
        <v>3.375</v>
      </c>
      <c r="BG52" s="1694">
        <f t="shared" si="7"/>
        <v>0</v>
      </c>
      <c r="BH52" s="1689" t="s">
        <v>234</v>
      </c>
      <c r="BI52" s="1689"/>
      <c r="BJ52" s="1689"/>
      <c r="BK52" s="541" t="s">
        <v>235</v>
      </c>
      <c r="BL52" s="538" t="s">
        <v>501</v>
      </c>
      <c r="BM52" s="538" t="s">
        <v>502</v>
      </c>
      <c r="BN52" s="538" t="s">
        <v>503</v>
      </c>
      <c r="BO52" s="543">
        <f t="shared" si="2"/>
        <v>3.5</v>
      </c>
      <c r="BP52" s="543">
        <f t="shared" si="3"/>
        <v>2.375</v>
      </c>
      <c r="BQ52" s="1703"/>
      <c r="BR52" s="1703"/>
      <c r="BS52" s="1691"/>
      <c r="BT52" s="1691"/>
    </row>
    <row r="53" spans="1:72" s="437" customFormat="1" ht="57.75" hidden="1" customHeight="1" x14ac:dyDescent="0.2">
      <c r="A53" s="1687"/>
      <c r="B53" s="1687"/>
      <c r="C53" s="1687"/>
      <c r="D53" s="1688"/>
      <c r="E53" s="1688"/>
      <c r="F53" s="1688"/>
      <c r="G53" s="540" t="s">
        <v>510</v>
      </c>
      <c r="H53" s="540">
        <v>3</v>
      </c>
      <c r="I53" s="1666" t="s">
        <v>2288</v>
      </c>
      <c r="J53" s="1666"/>
      <c r="K53" s="1666"/>
      <c r="L53" s="1688"/>
      <c r="M53" s="1688"/>
      <c r="N53" s="1688"/>
      <c r="O53" s="1685"/>
      <c r="P53" s="1685"/>
      <c r="Q53" s="1685"/>
      <c r="R53" s="1685"/>
      <c r="S53" s="539">
        <v>2</v>
      </c>
      <c r="T53" s="1686"/>
      <c r="U53" s="539">
        <v>3</v>
      </c>
      <c r="V53" s="1686"/>
      <c r="W53" s="539">
        <v>4</v>
      </c>
      <c r="X53" s="1686"/>
      <c r="Y53" s="539">
        <v>3</v>
      </c>
      <c r="Z53" s="1686"/>
      <c r="AA53" s="539">
        <v>3</v>
      </c>
      <c r="AB53" s="1686"/>
      <c r="AC53" s="539">
        <v>3</v>
      </c>
      <c r="AD53" s="1686"/>
      <c r="AE53" s="539">
        <v>3</v>
      </c>
      <c r="AF53" s="1686"/>
      <c r="AG53" s="539">
        <v>4</v>
      </c>
      <c r="AH53" s="1686"/>
      <c r="AI53" s="539"/>
      <c r="AJ53" s="1686"/>
      <c r="AK53" s="539"/>
      <c r="AL53" s="1686"/>
      <c r="AM53" s="539"/>
      <c r="AN53" s="1686"/>
      <c r="AO53" s="539"/>
      <c r="AP53" s="1686"/>
      <c r="AQ53" s="539"/>
      <c r="AR53" s="1686"/>
      <c r="AS53" s="539"/>
      <c r="AT53" s="1686"/>
      <c r="AU53" s="539"/>
      <c r="AV53" s="1686"/>
      <c r="AW53" s="539"/>
      <c r="AX53" s="1686"/>
      <c r="AY53" s="539"/>
      <c r="AZ53" s="1686"/>
      <c r="BA53" s="539"/>
      <c r="BB53" s="1686"/>
      <c r="BC53" s="543">
        <f t="shared" si="0"/>
        <v>3.125</v>
      </c>
      <c r="BD53" s="1690"/>
      <c r="BE53" s="1690"/>
      <c r="BF53" s="543">
        <f>IF($BE$51=0,BF53,$BE$51)</f>
        <v>3.375</v>
      </c>
      <c r="BG53" s="1694">
        <f t="shared" si="7"/>
        <v>0</v>
      </c>
      <c r="BH53" s="1689" t="s">
        <v>238</v>
      </c>
      <c r="BI53" s="1689"/>
      <c r="BJ53" s="1689"/>
      <c r="BK53" s="541" t="s">
        <v>239</v>
      </c>
      <c r="BL53" s="538" t="s">
        <v>501</v>
      </c>
      <c r="BM53" s="538" t="s">
        <v>502</v>
      </c>
      <c r="BN53" s="538" t="s">
        <v>503</v>
      </c>
      <c r="BO53" s="543">
        <f t="shared" si="2"/>
        <v>3.125</v>
      </c>
      <c r="BP53" s="543">
        <f t="shared" si="3"/>
        <v>2.375</v>
      </c>
      <c r="BQ53" s="1703"/>
      <c r="BR53" s="1703"/>
      <c r="BS53" s="1691"/>
      <c r="BT53" s="1691"/>
    </row>
    <row r="54" spans="1:72" s="437" customFormat="1" ht="68.25" hidden="1" customHeight="1" x14ac:dyDescent="0.2">
      <c r="A54" s="1687"/>
      <c r="B54" s="1687"/>
      <c r="C54" s="1687"/>
      <c r="D54" s="1688"/>
      <c r="E54" s="1688"/>
      <c r="F54" s="1688"/>
      <c r="G54" s="540" t="s">
        <v>510</v>
      </c>
      <c r="H54" s="540">
        <v>4</v>
      </c>
      <c r="I54" s="1666" t="s">
        <v>2289</v>
      </c>
      <c r="J54" s="1666"/>
      <c r="K54" s="1666"/>
      <c r="L54" s="1688"/>
      <c r="M54" s="1688"/>
      <c r="N54" s="1688"/>
      <c r="O54" s="1685"/>
      <c r="P54" s="1685"/>
      <c r="Q54" s="1685"/>
      <c r="R54" s="1685"/>
      <c r="S54" s="539">
        <v>2</v>
      </c>
      <c r="T54" s="1686"/>
      <c r="U54" s="539">
        <v>3</v>
      </c>
      <c r="V54" s="1686"/>
      <c r="W54" s="539">
        <v>3</v>
      </c>
      <c r="X54" s="1686"/>
      <c r="Y54" s="539">
        <v>2</v>
      </c>
      <c r="Z54" s="1686"/>
      <c r="AA54" s="539">
        <v>2</v>
      </c>
      <c r="AB54" s="1686"/>
      <c r="AC54" s="539">
        <v>1</v>
      </c>
      <c r="AD54" s="1686"/>
      <c r="AE54" s="539">
        <v>3</v>
      </c>
      <c r="AF54" s="1686"/>
      <c r="AG54" s="539">
        <v>3</v>
      </c>
      <c r="AH54" s="1686"/>
      <c r="AI54" s="539"/>
      <c r="AJ54" s="1686"/>
      <c r="AK54" s="539"/>
      <c r="AL54" s="1686"/>
      <c r="AM54" s="539"/>
      <c r="AN54" s="1686"/>
      <c r="AO54" s="539"/>
      <c r="AP54" s="1686"/>
      <c r="AQ54" s="539"/>
      <c r="AR54" s="1686"/>
      <c r="AS54" s="539"/>
      <c r="AT54" s="1686"/>
      <c r="AU54" s="539"/>
      <c r="AV54" s="1686"/>
      <c r="AW54" s="539"/>
      <c r="AX54" s="1686"/>
      <c r="AY54" s="539"/>
      <c r="AZ54" s="1686"/>
      <c r="BA54" s="539"/>
      <c r="BB54" s="1686"/>
      <c r="BC54" s="543">
        <f t="shared" si="0"/>
        <v>2.375</v>
      </c>
      <c r="BD54" s="1690"/>
      <c r="BE54" s="1690"/>
      <c r="BF54" s="543">
        <f>IF($BE$51=0,BF54,$BE$51)</f>
        <v>3.375</v>
      </c>
      <c r="BG54" s="1694"/>
      <c r="BH54" s="1689" t="s">
        <v>2290</v>
      </c>
      <c r="BI54" s="1689"/>
      <c r="BJ54" s="1689"/>
      <c r="BK54" s="541" t="s">
        <v>789</v>
      </c>
      <c r="BL54" s="538" t="s">
        <v>515</v>
      </c>
      <c r="BM54" s="538" t="s">
        <v>509</v>
      </c>
      <c r="BN54" s="538" t="s">
        <v>517</v>
      </c>
      <c r="BO54" s="543">
        <f t="shared" si="2"/>
        <v>1</v>
      </c>
      <c r="BP54" s="543">
        <f t="shared" si="3"/>
        <v>3.375</v>
      </c>
      <c r="BQ54" s="1703"/>
      <c r="BR54" s="1703"/>
      <c r="BS54" s="1691"/>
      <c r="BT54" s="1691"/>
    </row>
    <row r="55" spans="1:72" s="437" customFormat="1" ht="57" hidden="1" customHeight="1" x14ac:dyDescent="0.2">
      <c r="A55" s="1687"/>
      <c r="B55" s="1687"/>
      <c r="C55" s="1687"/>
      <c r="D55" s="1688"/>
      <c r="E55" s="1688"/>
      <c r="F55" s="1688"/>
      <c r="G55" s="540" t="s">
        <v>510</v>
      </c>
      <c r="H55" s="540">
        <v>5</v>
      </c>
      <c r="I55" s="1666" t="s">
        <v>2291</v>
      </c>
      <c r="J55" s="1666"/>
      <c r="K55" s="1666"/>
      <c r="L55" s="1688"/>
      <c r="M55" s="1688"/>
      <c r="N55" s="1688"/>
      <c r="O55" s="1685"/>
      <c r="P55" s="1685"/>
      <c r="Q55" s="1685"/>
      <c r="R55" s="1685"/>
      <c r="S55" s="539">
        <v>3</v>
      </c>
      <c r="T55" s="1686"/>
      <c r="U55" s="539">
        <v>3</v>
      </c>
      <c r="V55" s="1686"/>
      <c r="W55" s="539">
        <v>4</v>
      </c>
      <c r="X55" s="1686"/>
      <c r="Y55" s="539">
        <v>4</v>
      </c>
      <c r="Z55" s="1686"/>
      <c r="AA55" s="539">
        <v>4</v>
      </c>
      <c r="AB55" s="1686"/>
      <c r="AC55" s="539">
        <v>3</v>
      </c>
      <c r="AD55" s="1686"/>
      <c r="AE55" s="539">
        <v>3</v>
      </c>
      <c r="AF55" s="1686"/>
      <c r="AG55" s="539">
        <v>1</v>
      </c>
      <c r="AH55" s="1686"/>
      <c r="AI55" s="539"/>
      <c r="AJ55" s="1686"/>
      <c r="AK55" s="539"/>
      <c r="AL55" s="1686"/>
      <c r="AM55" s="539"/>
      <c r="AN55" s="1686"/>
      <c r="AO55" s="539"/>
      <c r="AP55" s="1686"/>
      <c r="AQ55" s="539"/>
      <c r="AR55" s="1686"/>
      <c r="AS55" s="539"/>
      <c r="AT55" s="1686"/>
      <c r="AU55" s="539"/>
      <c r="AV55" s="1686"/>
      <c r="AW55" s="539"/>
      <c r="AX55" s="1686"/>
      <c r="AY55" s="539"/>
      <c r="AZ55" s="1686"/>
      <c r="BA55" s="539"/>
      <c r="BB55" s="1686"/>
      <c r="BC55" s="543">
        <f t="shared" si="0"/>
        <v>3.125</v>
      </c>
      <c r="BD55" s="1690"/>
      <c r="BE55" s="1690"/>
      <c r="BF55" s="543">
        <f>IF($BE$51=0,BF55,$BE$51)</f>
        <v>3.375</v>
      </c>
      <c r="BG55" s="1694">
        <f>BD55*BE55</f>
        <v>0</v>
      </c>
      <c r="BH55" s="1689" t="s">
        <v>790</v>
      </c>
      <c r="BI55" s="1689"/>
      <c r="BJ55" s="1689"/>
      <c r="BK55" s="541" t="s">
        <v>789</v>
      </c>
      <c r="BL55" s="538" t="s">
        <v>504</v>
      </c>
      <c r="BM55" s="538" t="s">
        <v>502</v>
      </c>
      <c r="BN55" s="538" t="s">
        <v>505</v>
      </c>
      <c r="BO55" s="543">
        <f t="shared" si="2"/>
        <v>2.125</v>
      </c>
      <c r="BP55" s="543">
        <f t="shared" si="3"/>
        <v>2.375</v>
      </c>
      <c r="BQ55" s="1703"/>
      <c r="BR55" s="1703"/>
      <c r="BS55" s="1691"/>
      <c r="BT55" s="1691"/>
    </row>
    <row r="56" spans="1:72" ht="28.5" customHeight="1" x14ac:dyDescent="0.2">
      <c r="A56" s="442"/>
      <c r="B56" s="443"/>
      <c r="C56" s="443"/>
      <c r="D56" s="442"/>
      <c r="E56" s="442"/>
      <c r="F56" s="442"/>
      <c r="G56" s="443"/>
      <c r="H56" s="443"/>
      <c r="I56" s="444"/>
      <c r="J56" s="444"/>
      <c r="K56" s="444"/>
      <c r="L56" s="443"/>
      <c r="M56" s="443"/>
      <c r="N56" s="443"/>
      <c r="O56" s="443"/>
      <c r="P56" s="443"/>
      <c r="Q56" s="443"/>
      <c r="R56" s="443"/>
      <c r="S56" s="526"/>
      <c r="T56" s="526"/>
      <c r="U56" s="526"/>
      <c r="V56" s="526"/>
      <c r="W56" s="526"/>
      <c r="X56" s="526"/>
      <c r="Y56" s="526"/>
      <c r="Z56" s="526"/>
      <c r="AA56" s="526"/>
      <c r="AB56" s="526"/>
      <c r="AC56" s="526"/>
      <c r="AD56" s="526"/>
      <c r="AE56" s="526"/>
      <c r="AF56" s="526"/>
      <c r="AG56" s="526"/>
      <c r="AH56" s="526"/>
      <c r="AI56" s="526"/>
      <c r="AJ56" s="526"/>
      <c r="AK56" s="526"/>
      <c r="AL56" s="443"/>
      <c r="AM56" s="443"/>
      <c r="AN56" s="443"/>
      <c r="AO56" s="443"/>
      <c r="AP56" s="443"/>
      <c r="AQ56" s="443"/>
      <c r="AR56" s="443"/>
      <c r="AS56" s="443"/>
      <c r="AT56" s="443"/>
      <c r="AU56" s="443"/>
      <c r="AV56" s="443"/>
      <c r="AW56" s="443"/>
      <c r="AX56" s="443"/>
      <c r="AY56" s="443"/>
      <c r="AZ56" s="443"/>
      <c r="BA56" s="443"/>
      <c r="BB56" s="443"/>
      <c r="BC56" s="1695" t="s">
        <v>614</v>
      </c>
      <c r="BD56" s="1695"/>
      <c r="BE56" s="1695"/>
      <c r="BF56" s="1695"/>
      <c r="BG56" s="1695"/>
      <c r="BH56" s="1695"/>
      <c r="BI56" s="1695"/>
      <c r="BJ56" s="1695"/>
      <c r="BK56" s="1695"/>
      <c r="BL56" s="1695"/>
      <c r="BM56" s="443"/>
      <c r="BN56" s="443"/>
      <c r="BO56" s="443"/>
      <c r="BP56" s="443"/>
      <c r="BQ56" s="443"/>
      <c r="BR56" s="443"/>
      <c r="BS56" s="436"/>
      <c r="BT56" s="436"/>
    </row>
    <row r="57" spans="1:72" ht="36" customHeight="1" x14ac:dyDescent="0.2">
      <c r="A57" s="442"/>
      <c r="B57" s="1696" t="s">
        <v>2944</v>
      </c>
      <c r="C57" s="1696"/>
      <c r="D57" s="442"/>
      <c r="E57" s="442"/>
      <c r="F57" s="442"/>
      <c r="G57" s="443"/>
      <c r="H57" s="443"/>
      <c r="I57" s="444"/>
      <c r="J57" s="444"/>
      <c r="K57" s="444"/>
      <c r="L57" s="443"/>
      <c r="M57" s="443"/>
      <c r="N57" s="443"/>
      <c r="O57" s="443"/>
      <c r="P57" s="443"/>
      <c r="Q57" s="443"/>
      <c r="R57" s="443"/>
      <c r="S57" s="526"/>
      <c r="T57" s="526"/>
      <c r="U57" s="526"/>
      <c r="V57" s="526"/>
      <c r="W57" s="526"/>
      <c r="X57" s="526"/>
      <c r="Y57" s="526"/>
      <c r="Z57" s="526"/>
      <c r="AA57" s="526"/>
      <c r="AB57" s="526"/>
      <c r="AC57" s="526"/>
      <c r="AD57" s="526"/>
      <c r="AE57" s="526"/>
      <c r="AF57" s="526"/>
      <c r="AG57" s="526"/>
      <c r="AH57" s="526"/>
      <c r="AI57" s="526"/>
      <c r="AJ57" s="526"/>
      <c r="AK57" s="526"/>
      <c r="AL57" s="443"/>
      <c r="AM57" s="443"/>
      <c r="AN57" s="443"/>
      <c r="AO57" s="443"/>
      <c r="AP57" s="443"/>
      <c r="AQ57" s="443"/>
      <c r="AR57" s="443"/>
      <c r="AS57" s="443"/>
      <c r="AT57" s="443"/>
      <c r="AU57" s="443"/>
      <c r="AV57" s="443"/>
      <c r="AW57" s="443"/>
      <c r="AX57" s="443"/>
      <c r="AY57" s="443"/>
      <c r="AZ57" s="443"/>
      <c r="BA57" s="443"/>
      <c r="BB57" s="443"/>
      <c r="BC57" s="1697" t="s">
        <v>602</v>
      </c>
      <c r="BD57" s="1698"/>
      <c r="BE57" s="1699"/>
      <c r="BF57" s="1700" t="s">
        <v>603</v>
      </c>
      <c r="BG57" s="1701"/>
      <c r="BH57" s="1701"/>
      <c r="BI57" s="1701"/>
      <c r="BJ57" s="1702"/>
      <c r="BK57" s="1700" t="s">
        <v>604</v>
      </c>
      <c r="BL57" s="1701"/>
      <c r="BM57" s="1702"/>
      <c r="BN57" s="1700" t="s">
        <v>605</v>
      </c>
      <c r="BO57" s="1701"/>
      <c r="BP57" s="1701"/>
      <c r="BQ57" s="1701"/>
      <c r="BR57" s="1701"/>
      <c r="BS57" s="1701"/>
      <c r="BT57" s="1702"/>
    </row>
    <row r="58" spans="1:72" ht="36" customHeight="1" x14ac:dyDescent="0.2">
      <c r="A58" s="442"/>
      <c r="B58" s="1713" t="s">
        <v>3402</v>
      </c>
      <c r="C58" s="1714"/>
      <c r="D58" s="1714"/>
      <c r="E58" s="1714"/>
      <c r="F58" s="1714"/>
      <c r="G58" s="1714"/>
      <c r="H58" s="1714"/>
      <c r="I58" s="1714"/>
      <c r="J58" s="1714"/>
      <c r="K58" s="1714"/>
      <c r="L58" s="1714"/>
      <c r="M58" s="1714"/>
      <c r="N58" s="1715"/>
      <c r="O58" s="443"/>
      <c r="P58" s="443"/>
      <c r="Q58" s="443"/>
      <c r="R58" s="443"/>
      <c r="S58" s="526"/>
      <c r="T58" s="526"/>
      <c r="U58" s="526"/>
      <c r="V58" s="526"/>
      <c r="W58" s="526"/>
      <c r="X58" s="526"/>
      <c r="Y58" s="526"/>
      <c r="Z58" s="526"/>
      <c r="AA58" s="526"/>
      <c r="AB58" s="526"/>
      <c r="AC58" s="526"/>
      <c r="AD58" s="526"/>
      <c r="AE58" s="526"/>
      <c r="AF58" s="526"/>
      <c r="AG58" s="526"/>
      <c r="AH58" s="526"/>
      <c r="AI58" s="526"/>
      <c r="AJ58" s="526"/>
      <c r="AK58" s="526"/>
      <c r="AL58" s="443"/>
      <c r="AM58" s="443"/>
      <c r="AN58" s="443"/>
      <c r="AO58" s="443"/>
      <c r="AP58" s="443"/>
      <c r="AQ58" s="443"/>
      <c r="AR58" s="443"/>
      <c r="AS58" s="443"/>
      <c r="AT58" s="443"/>
      <c r="AU58" s="443"/>
      <c r="AV58" s="443"/>
      <c r="AW58" s="443"/>
      <c r="AX58" s="443"/>
      <c r="AY58" s="443"/>
      <c r="AZ58" s="443"/>
      <c r="BA58" s="443"/>
      <c r="BB58" s="443"/>
      <c r="BC58" s="1704" t="s">
        <v>747</v>
      </c>
      <c r="BD58" s="1705"/>
      <c r="BE58" s="1706"/>
      <c r="BF58" s="1707" t="s">
        <v>2292</v>
      </c>
      <c r="BG58" s="1705"/>
      <c r="BH58" s="1705"/>
      <c r="BI58" s="1705"/>
      <c r="BJ58" s="1706"/>
      <c r="BK58" s="1707" t="s">
        <v>563</v>
      </c>
      <c r="BL58" s="1708"/>
      <c r="BM58" s="1709"/>
      <c r="BN58" s="1710"/>
      <c r="BO58" s="1711"/>
      <c r="BP58" s="1711"/>
      <c r="BQ58" s="1711"/>
      <c r="BR58" s="1711"/>
      <c r="BS58" s="1711"/>
      <c r="BT58" s="1712"/>
    </row>
    <row r="59" spans="1:72" ht="36" customHeight="1" x14ac:dyDescent="0.2">
      <c r="A59" s="442"/>
      <c r="B59" s="1716"/>
      <c r="C59" s="1717"/>
      <c r="D59" s="1717"/>
      <c r="E59" s="1717"/>
      <c r="F59" s="1717"/>
      <c r="G59" s="1717"/>
      <c r="H59" s="1717"/>
      <c r="I59" s="1717"/>
      <c r="J59" s="1717"/>
      <c r="K59" s="1717"/>
      <c r="L59" s="1717"/>
      <c r="M59" s="1717"/>
      <c r="N59" s="1718"/>
      <c r="BC59" s="1704" t="s">
        <v>748</v>
      </c>
      <c r="BD59" s="1705"/>
      <c r="BE59" s="1706"/>
      <c r="BF59" s="1704" t="s">
        <v>1426</v>
      </c>
      <c r="BG59" s="1705"/>
      <c r="BH59" s="1705"/>
      <c r="BI59" s="1705"/>
      <c r="BJ59" s="1706"/>
      <c r="BK59" s="1707" t="s">
        <v>3403</v>
      </c>
      <c r="BL59" s="1708"/>
      <c r="BM59" s="1709"/>
      <c r="BN59" s="1710"/>
      <c r="BO59" s="1711"/>
      <c r="BP59" s="1711"/>
      <c r="BQ59" s="1711"/>
      <c r="BR59" s="1711"/>
      <c r="BS59" s="1711"/>
      <c r="BT59" s="1712"/>
    </row>
    <row r="60" spans="1:72" ht="36" customHeight="1" x14ac:dyDescent="0.2">
      <c r="BC60" s="1704" t="s">
        <v>791</v>
      </c>
      <c r="BD60" s="1705"/>
      <c r="BE60" s="1706"/>
      <c r="BF60" s="1704" t="s">
        <v>2293</v>
      </c>
      <c r="BG60" s="1705"/>
      <c r="BH60" s="1705"/>
      <c r="BI60" s="1705"/>
      <c r="BJ60" s="1706"/>
      <c r="BK60" s="1707" t="s">
        <v>1473</v>
      </c>
      <c r="BL60" s="1708"/>
      <c r="BM60" s="1709"/>
      <c r="BN60" s="1710"/>
      <c r="BO60" s="1711"/>
      <c r="BP60" s="1711"/>
      <c r="BQ60" s="1711"/>
      <c r="BR60" s="1711"/>
      <c r="BS60" s="1711"/>
      <c r="BT60" s="1712"/>
    </row>
    <row r="61" spans="1:72" ht="27.75" customHeight="1" x14ac:dyDescent="0.2">
      <c r="BC61" s="1704" t="s">
        <v>792</v>
      </c>
      <c r="BD61" s="1705"/>
      <c r="BE61" s="1706"/>
      <c r="BF61" s="1707" t="s">
        <v>2294</v>
      </c>
      <c r="BG61" s="1705"/>
      <c r="BH61" s="1705"/>
      <c r="BI61" s="1705"/>
      <c r="BJ61" s="1706"/>
      <c r="BK61" s="1707" t="s">
        <v>793</v>
      </c>
      <c r="BL61" s="1708"/>
      <c r="BM61" s="1709"/>
      <c r="BN61" s="1710"/>
      <c r="BO61" s="1711"/>
      <c r="BP61" s="1711"/>
      <c r="BQ61" s="1711"/>
      <c r="BR61" s="1711"/>
      <c r="BS61" s="1711"/>
      <c r="BT61" s="1712"/>
    </row>
  </sheetData>
  <mergeCells count="562">
    <mergeCell ref="BC60:BE60"/>
    <mergeCell ref="BF60:BJ60"/>
    <mergeCell ref="BK60:BM60"/>
    <mergeCell ref="BN60:BT60"/>
    <mergeCell ref="BC61:BE61"/>
    <mergeCell ref="BF61:BJ61"/>
    <mergeCell ref="BK61:BM61"/>
    <mergeCell ref="BN61:BT61"/>
    <mergeCell ref="B58:N59"/>
    <mergeCell ref="BC58:BE58"/>
    <mergeCell ref="BF58:BJ58"/>
    <mergeCell ref="BK58:BM58"/>
    <mergeCell ref="BN58:BT58"/>
    <mergeCell ref="BC59:BE59"/>
    <mergeCell ref="BF59:BJ59"/>
    <mergeCell ref="BK59:BM59"/>
    <mergeCell ref="BN59:BT59"/>
    <mergeCell ref="BC56:BL56"/>
    <mergeCell ref="B57:C57"/>
    <mergeCell ref="BC57:BE57"/>
    <mergeCell ref="BF57:BJ57"/>
    <mergeCell ref="BK57:BM57"/>
    <mergeCell ref="BN57:BT57"/>
    <mergeCell ref="BG51:BG55"/>
    <mergeCell ref="BH51:BJ51"/>
    <mergeCell ref="BQ51:BQ55"/>
    <mergeCell ref="BR51:BR55"/>
    <mergeCell ref="BS51:BS55"/>
    <mergeCell ref="BT51:BT55"/>
    <mergeCell ref="BH52:BJ52"/>
    <mergeCell ref="BH53:BJ53"/>
    <mergeCell ref="BH54:BJ54"/>
    <mergeCell ref="BH55:BJ55"/>
    <mergeCell ref="AV51:AV55"/>
    <mergeCell ref="AX51:AX55"/>
    <mergeCell ref="AZ51:AZ55"/>
    <mergeCell ref="BB51:BB55"/>
    <mergeCell ref="BD51:BD55"/>
    <mergeCell ref="BE51:BE55"/>
    <mergeCell ref="AJ51:AJ55"/>
    <mergeCell ref="AL51:AL55"/>
    <mergeCell ref="AN51:AN55"/>
    <mergeCell ref="AP51:AP55"/>
    <mergeCell ref="AR51:AR55"/>
    <mergeCell ref="AT51:AT55"/>
    <mergeCell ref="X51:X55"/>
    <mergeCell ref="Z51:Z55"/>
    <mergeCell ref="AB51:AB55"/>
    <mergeCell ref="AD51:AD55"/>
    <mergeCell ref="AF51:AF55"/>
    <mergeCell ref="AH51:AH55"/>
    <mergeCell ref="O51:O55"/>
    <mergeCell ref="P51:P55"/>
    <mergeCell ref="Q51:Q55"/>
    <mergeCell ref="R51:R55"/>
    <mergeCell ref="T51:T55"/>
    <mergeCell ref="V51:V55"/>
    <mergeCell ref="A51:A55"/>
    <mergeCell ref="B51:B55"/>
    <mergeCell ref="C51:C55"/>
    <mergeCell ref="D51:F55"/>
    <mergeCell ref="I51:K51"/>
    <mergeCell ref="L51:N55"/>
    <mergeCell ref="I52:K52"/>
    <mergeCell ref="I53:K53"/>
    <mergeCell ref="I54:K54"/>
    <mergeCell ref="I55:K55"/>
    <mergeCell ref="BG47:BG50"/>
    <mergeCell ref="BH47:BJ47"/>
    <mergeCell ref="BQ47:BQ50"/>
    <mergeCell ref="BR47:BR50"/>
    <mergeCell ref="BS47:BS50"/>
    <mergeCell ref="BT47:BT50"/>
    <mergeCell ref="BH48:BJ48"/>
    <mergeCell ref="BH49:BJ49"/>
    <mergeCell ref="BH50:BJ50"/>
    <mergeCell ref="AV47:AV50"/>
    <mergeCell ref="AX47:AX50"/>
    <mergeCell ref="AZ47:AZ50"/>
    <mergeCell ref="BB47:BB50"/>
    <mergeCell ref="BD47:BD50"/>
    <mergeCell ref="BE47:BE50"/>
    <mergeCell ref="AJ47:AJ50"/>
    <mergeCell ref="AL47:AL50"/>
    <mergeCell ref="AN47:AN50"/>
    <mergeCell ref="AP47:AP50"/>
    <mergeCell ref="AR47:AR50"/>
    <mergeCell ref="AT47:AT50"/>
    <mergeCell ref="X47:X50"/>
    <mergeCell ref="Z47:Z50"/>
    <mergeCell ref="AB47:AB50"/>
    <mergeCell ref="AD47:AD50"/>
    <mergeCell ref="AF47:AF50"/>
    <mergeCell ref="AH47:AH50"/>
    <mergeCell ref="O47:O50"/>
    <mergeCell ref="P47:P50"/>
    <mergeCell ref="Q47:Q50"/>
    <mergeCell ref="R47:R50"/>
    <mergeCell ref="T47:T50"/>
    <mergeCell ref="V47:V50"/>
    <mergeCell ref="A47:A50"/>
    <mergeCell ref="B47:B50"/>
    <mergeCell ref="C47:C50"/>
    <mergeCell ref="D47:F50"/>
    <mergeCell ref="I47:K47"/>
    <mergeCell ref="L47:N50"/>
    <mergeCell ref="I48:K48"/>
    <mergeCell ref="I49:K49"/>
    <mergeCell ref="I50:K50"/>
    <mergeCell ref="BG45:BG46"/>
    <mergeCell ref="BH45:BJ45"/>
    <mergeCell ref="BQ45:BQ46"/>
    <mergeCell ref="BR45:BR46"/>
    <mergeCell ref="BS45:BS46"/>
    <mergeCell ref="BT45:BT46"/>
    <mergeCell ref="BH46:BJ46"/>
    <mergeCell ref="AV45:AV46"/>
    <mergeCell ref="AX45:AX46"/>
    <mergeCell ref="AZ45:AZ46"/>
    <mergeCell ref="BB45:BB46"/>
    <mergeCell ref="BD45:BD46"/>
    <mergeCell ref="BE45:BE46"/>
    <mergeCell ref="AJ45:AJ46"/>
    <mergeCell ref="AL45:AL46"/>
    <mergeCell ref="AN45:AN46"/>
    <mergeCell ref="AP45:AP46"/>
    <mergeCell ref="AR45:AR46"/>
    <mergeCell ref="AT45:AT46"/>
    <mergeCell ref="X45:X46"/>
    <mergeCell ref="Z45:Z46"/>
    <mergeCell ref="AB45:AB46"/>
    <mergeCell ref="AD45:AD46"/>
    <mergeCell ref="AF45:AF46"/>
    <mergeCell ref="AH45:AH46"/>
    <mergeCell ref="O45:O46"/>
    <mergeCell ref="P45:P46"/>
    <mergeCell ref="Q45:Q46"/>
    <mergeCell ref="R45:R46"/>
    <mergeCell ref="T45:T46"/>
    <mergeCell ref="V45:V46"/>
    <mergeCell ref="A45:A46"/>
    <mergeCell ref="B45:B46"/>
    <mergeCell ref="C45:C46"/>
    <mergeCell ref="D45:F46"/>
    <mergeCell ref="I45:K45"/>
    <mergeCell ref="L45:N46"/>
    <mergeCell ref="I46:K46"/>
    <mergeCell ref="BG42:BG44"/>
    <mergeCell ref="BH42:BJ42"/>
    <mergeCell ref="BQ42:BQ44"/>
    <mergeCell ref="BR42:BR44"/>
    <mergeCell ref="BS42:BS44"/>
    <mergeCell ref="BT42:BT44"/>
    <mergeCell ref="BH43:BJ43"/>
    <mergeCell ref="BH44:BJ44"/>
    <mergeCell ref="AV42:AV44"/>
    <mergeCell ref="AX42:AX44"/>
    <mergeCell ref="AZ42:AZ44"/>
    <mergeCell ref="BB42:BB44"/>
    <mergeCell ref="BD42:BD44"/>
    <mergeCell ref="BE42:BE44"/>
    <mergeCell ref="AJ42:AJ44"/>
    <mergeCell ref="AL42:AL44"/>
    <mergeCell ref="AN42:AN44"/>
    <mergeCell ref="AP42:AP44"/>
    <mergeCell ref="AR42:AR44"/>
    <mergeCell ref="AT42:AT44"/>
    <mergeCell ref="X42:X44"/>
    <mergeCell ref="Z42:Z44"/>
    <mergeCell ref="AB42:AB44"/>
    <mergeCell ref="AD42:AD44"/>
    <mergeCell ref="AF42:AF44"/>
    <mergeCell ref="AH42:AH44"/>
    <mergeCell ref="O42:O44"/>
    <mergeCell ref="P42:P44"/>
    <mergeCell ref="Q42:Q44"/>
    <mergeCell ref="R42:R44"/>
    <mergeCell ref="T42:T44"/>
    <mergeCell ref="V42:V44"/>
    <mergeCell ref="A42:A44"/>
    <mergeCell ref="B42:B44"/>
    <mergeCell ref="C42:C44"/>
    <mergeCell ref="D42:F44"/>
    <mergeCell ref="I42:K42"/>
    <mergeCell ref="L42:N44"/>
    <mergeCell ref="I43:K43"/>
    <mergeCell ref="I44:K44"/>
    <mergeCell ref="BG39:BG41"/>
    <mergeCell ref="BH39:BJ39"/>
    <mergeCell ref="BQ39:BQ41"/>
    <mergeCell ref="BR39:BR41"/>
    <mergeCell ref="BS39:BS41"/>
    <mergeCell ref="BT39:BT41"/>
    <mergeCell ref="BH40:BJ40"/>
    <mergeCell ref="BH41:BJ41"/>
    <mergeCell ref="AV39:AV41"/>
    <mergeCell ref="AX39:AX41"/>
    <mergeCell ref="AZ39:AZ41"/>
    <mergeCell ref="BB39:BB41"/>
    <mergeCell ref="BD39:BD41"/>
    <mergeCell ref="BE39:BE41"/>
    <mergeCell ref="AJ39:AJ41"/>
    <mergeCell ref="AL39:AL41"/>
    <mergeCell ref="AN39:AN41"/>
    <mergeCell ref="AP39:AP41"/>
    <mergeCell ref="AR39:AR41"/>
    <mergeCell ref="AT39:AT41"/>
    <mergeCell ref="X39:X41"/>
    <mergeCell ref="Z39:Z41"/>
    <mergeCell ref="AB39:AB41"/>
    <mergeCell ref="AD39:AD41"/>
    <mergeCell ref="AF39:AF41"/>
    <mergeCell ref="AH39:AH41"/>
    <mergeCell ref="O39:O41"/>
    <mergeCell ref="P39:P41"/>
    <mergeCell ref="Q39:Q41"/>
    <mergeCell ref="R39:R41"/>
    <mergeCell ref="T39:T41"/>
    <mergeCell ref="V39:V41"/>
    <mergeCell ref="A39:A41"/>
    <mergeCell ref="B39:B41"/>
    <mergeCell ref="C39:C41"/>
    <mergeCell ref="D39:F41"/>
    <mergeCell ref="I39:K39"/>
    <mergeCell ref="L39:N41"/>
    <mergeCell ref="I40:K40"/>
    <mergeCell ref="I41:K41"/>
    <mergeCell ref="I36:K36"/>
    <mergeCell ref="BH36:BJ36"/>
    <mergeCell ref="I37:K37"/>
    <mergeCell ref="BH37:BJ37"/>
    <mergeCell ref="I38:K38"/>
    <mergeCell ref="BH38:BJ38"/>
    <mergeCell ref="BG35:BG38"/>
    <mergeCell ref="BH35:BJ35"/>
    <mergeCell ref="BQ35:BQ38"/>
    <mergeCell ref="AJ35:AJ38"/>
    <mergeCell ref="AL35:AL38"/>
    <mergeCell ref="AN35:AN38"/>
    <mergeCell ref="AP35:AP38"/>
    <mergeCell ref="AR35:AR38"/>
    <mergeCell ref="AT35:AT38"/>
    <mergeCell ref="X35:X38"/>
    <mergeCell ref="Z35:Z38"/>
    <mergeCell ref="AB35:AB38"/>
    <mergeCell ref="AD35:AD38"/>
    <mergeCell ref="AF35:AF38"/>
    <mergeCell ref="AH35:AH38"/>
    <mergeCell ref="O35:O38"/>
    <mergeCell ref="P35:P38"/>
    <mergeCell ref="Q35:Q38"/>
    <mergeCell ref="BR35:BR38"/>
    <mergeCell ref="BS35:BS38"/>
    <mergeCell ref="BT35:BT38"/>
    <mergeCell ref="AV35:AV38"/>
    <mergeCell ref="AX35:AX38"/>
    <mergeCell ref="AZ35:AZ38"/>
    <mergeCell ref="BB35:BB38"/>
    <mergeCell ref="BD35:BD38"/>
    <mergeCell ref="BE35:BE38"/>
    <mergeCell ref="R35:R38"/>
    <mergeCell ref="T35:T38"/>
    <mergeCell ref="V35:V38"/>
    <mergeCell ref="I33:K33"/>
    <mergeCell ref="BH33:BJ33"/>
    <mergeCell ref="I34:K34"/>
    <mergeCell ref="BH34:BJ34"/>
    <mergeCell ref="A35:A38"/>
    <mergeCell ref="B35:B38"/>
    <mergeCell ref="C35:C38"/>
    <mergeCell ref="D35:F38"/>
    <mergeCell ref="I35:K35"/>
    <mergeCell ref="L35:N38"/>
    <mergeCell ref="BG28:BG34"/>
    <mergeCell ref="BH28:BJ28"/>
    <mergeCell ref="AJ28:AJ34"/>
    <mergeCell ref="AL28:AL34"/>
    <mergeCell ref="AN28:AN34"/>
    <mergeCell ref="AP28:AP34"/>
    <mergeCell ref="AR28:AR34"/>
    <mergeCell ref="AT28:AT34"/>
    <mergeCell ref="X28:X34"/>
    <mergeCell ref="Z28:Z34"/>
    <mergeCell ref="AB28:AB34"/>
    <mergeCell ref="BQ28:BQ34"/>
    <mergeCell ref="BR28:BR34"/>
    <mergeCell ref="BS28:BS34"/>
    <mergeCell ref="BT28:BT34"/>
    <mergeCell ref="BH29:BJ29"/>
    <mergeCell ref="BH30:BJ30"/>
    <mergeCell ref="BH31:BJ31"/>
    <mergeCell ref="BH32:BJ32"/>
    <mergeCell ref="AV28:AV34"/>
    <mergeCell ref="AX28:AX34"/>
    <mergeCell ref="AZ28:AZ34"/>
    <mergeCell ref="BB28:BB34"/>
    <mergeCell ref="BD28:BD34"/>
    <mergeCell ref="BE28:BE34"/>
    <mergeCell ref="AD28:AD34"/>
    <mergeCell ref="AF28:AF34"/>
    <mergeCell ref="AH28:AH34"/>
    <mergeCell ref="O28:O34"/>
    <mergeCell ref="P28:P34"/>
    <mergeCell ref="Q28:Q34"/>
    <mergeCell ref="R28:R34"/>
    <mergeCell ref="T28:T34"/>
    <mergeCell ref="V28:V34"/>
    <mergeCell ref="A28:A34"/>
    <mergeCell ref="B28:B34"/>
    <mergeCell ref="C28:C34"/>
    <mergeCell ref="D28:F34"/>
    <mergeCell ref="I28:K28"/>
    <mergeCell ref="L28:N34"/>
    <mergeCell ref="I29:K29"/>
    <mergeCell ref="I30:K30"/>
    <mergeCell ref="I31:K31"/>
    <mergeCell ref="I32:K32"/>
    <mergeCell ref="BS25:BS26"/>
    <mergeCell ref="BT25:BT26"/>
    <mergeCell ref="I26:K26"/>
    <mergeCell ref="BH26:BJ26"/>
    <mergeCell ref="D27:F27"/>
    <mergeCell ref="I27:K27"/>
    <mergeCell ref="L27:N27"/>
    <mergeCell ref="BH27:BJ27"/>
    <mergeCell ref="BD25:BD26"/>
    <mergeCell ref="BE25:BE26"/>
    <mergeCell ref="BG25:BG26"/>
    <mergeCell ref="BH25:BJ25"/>
    <mergeCell ref="BQ25:BQ26"/>
    <mergeCell ref="BR25:BR26"/>
    <mergeCell ref="AJ25:AJ26"/>
    <mergeCell ref="AL25:AL26"/>
    <mergeCell ref="AN25:AN26"/>
    <mergeCell ref="AP25:AP26"/>
    <mergeCell ref="AR25:AR26"/>
    <mergeCell ref="AT25:AT26"/>
    <mergeCell ref="X25:X26"/>
    <mergeCell ref="Z25:Z26"/>
    <mergeCell ref="AB25:AB26"/>
    <mergeCell ref="AD25:AD26"/>
    <mergeCell ref="AF25:AF26"/>
    <mergeCell ref="AH25:AH26"/>
    <mergeCell ref="O25:O26"/>
    <mergeCell ref="P25:P26"/>
    <mergeCell ref="Q25:Q26"/>
    <mergeCell ref="R25:R26"/>
    <mergeCell ref="T25:T26"/>
    <mergeCell ref="V25:V26"/>
    <mergeCell ref="A25:A26"/>
    <mergeCell ref="B25:B26"/>
    <mergeCell ref="C25:C26"/>
    <mergeCell ref="D25:F26"/>
    <mergeCell ref="I25:K25"/>
    <mergeCell ref="L25:N26"/>
    <mergeCell ref="BG22:BG24"/>
    <mergeCell ref="BH22:BJ22"/>
    <mergeCell ref="BQ22:BQ24"/>
    <mergeCell ref="BR22:BR24"/>
    <mergeCell ref="BS22:BS24"/>
    <mergeCell ref="BT22:BT24"/>
    <mergeCell ref="BH23:BJ23"/>
    <mergeCell ref="BH24:BJ24"/>
    <mergeCell ref="AV22:AV23"/>
    <mergeCell ref="AX22:AX23"/>
    <mergeCell ref="AZ22:AZ23"/>
    <mergeCell ref="BB22:BB23"/>
    <mergeCell ref="BD22:BD24"/>
    <mergeCell ref="BE22:BE24"/>
    <mergeCell ref="AJ22:AJ24"/>
    <mergeCell ref="AL22:AL24"/>
    <mergeCell ref="AN22:AN23"/>
    <mergeCell ref="AP22:AP23"/>
    <mergeCell ref="AR22:AR23"/>
    <mergeCell ref="AT22:AT23"/>
    <mergeCell ref="X22:X24"/>
    <mergeCell ref="Z22:Z24"/>
    <mergeCell ref="AB22:AB24"/>
    <mergeCell ref="AD22:AD24"/>
    <mergeCell ref="AF22:AF24"/>
    <mergeCell ref="AH22:AH24"/>
    <mergeCell ref="O22:O24"/>
    <mergeCell ref="P22:P24"/>
    <mergeCell ref="Q22:Q24"/>
    <mergeCell ref="R22:R24"/>
    <mergeCell ref="T22:T24"/>
    <mergeCell ref="V22:V24"/>
    <mergeCell ref="A22:A24"/>
    <mergeCell ref="B22:B24"/>
    <mergeCell ref="C22:C24"/>
    <mergeCell ref="D22:F24"/>
    <mergeCell ref="I22:K22"/>
    <mergeCell ref="L22:N24"/>
    <mergeCell ref="I23:K23"/>
    <mergeCell ref="I24:K24"/>
    <mergeCell ref="BT18:BT21"/>
    <mergeCell ref="I19:K19"/>
    <mergeCell ref="BH19:BJ19"/>
    <mergeCell ref="I20:K20"/>
    <mergeCell ref="BH20:BJ20"/>
    <mergeCell ref="I21:K21"/>
    <mergeCell ref="BH21:BJ21"/>
    <mergeCell ref="BE18:BE21"/>
    <mergeCell ref="BG18:BG21"/>
    <mergeCell ref="BH18:BJ18"/>
    <mergeCell ref="BQ18:BQ21"/>
    <mergeCell ref="BR18:BR21"/>
    <mergeCell ref="BS18:BS21"/>
    <mergeCell ref="AT18:AT19"/>
    <mergeCell ref="AV18:AV19"/>
    <mergeCell ref="AX18:AX19"/>
    <mergeCell ref="AZ18:AZ19"/>
    <mergeCell ref="BB18:BB19"/>
    <mergeCell ref="BD18:BD21"/>
    <mergeCell ref="AH18:AH19"/>
    <mergeCell ref="AJ18:AJ19"/>
    <mergeCell ref="AL18:AL19"/>
    <mergeCell ref="AN18:AN19"/>
    <mergeCell ref="AP18:AP19"/>
    <mergeCell ref="AR18:AR19"/>
    <mergeCell ref="V18:V21"/>
    <mergeCell ref="X18:X21"/>
    <mergeCell ref="Z18:Z21"/>
    <mergeCell ref="AB18:AB21"/>
    <mergeCell ref="AD18:AD21"/>
    <mergeCell ref="AF18:AF21"/>
    <mergeCell ref="L18:N21"/>
    <mergeCell ref="O18:O21"/>
    <mergeCell ref="P18:P21"/>
    <mergeCell ref="Q18:Q21"/>
    <mergeCell ref="R18:R21"/>
    <mergeCell ref="T18:T21"/>
    <mergeCell ref="BT15:BT17"/>
    <mergeCell ref="I16:K16"/>
    <mergeCell ref="BH16:BJ16"/>
    <mergeCell ref="I17:K17"/>
    <mergeCell ref="BH17:BJ17"/>
    <mergeCell ref="A18:A21"/>
    <mergeCell ref="B18:B21"/>
    <mergeCell ref="C18:C21"/>
    <mergeCell ref="D18:F21"/>
    <mergeCell ref="I18:K18"/>
    <mergeCell ref="BE15:BE17"/>
    <mergeCell ref="BG15:BG17"/>
    <mergeCell ref="BH15:BJ15"/>
    <mergeCell ref="BQ15:BQ17"/>
    <mergeCell ref="BR15:BR17"/>
    <mergeCell ref="BS15:BS17"/>
    <mergeCell ref="AB15:AB17"/>
    <mergeCell ref="AD15:AD17"/>
    <mergeCell ref="AF15:AF17"/>
    <mergeCell ref="AH15:AH17"/>
    <mergeCell ref="AJ15:AJ17"/>
    <mergeCell ref="BD15:BD17"/>
    <mergeCell ref="Q15:Q17"/>
    <mergeCell ref="R15:R17"/>
    <mergeCell ref="T15:T17"/>
    <mergeCell ref="V15:V17"/>
    <mergeCell ref="X15:X17"/>
    <mergeCell ref="Z15:Z17"/>
    <mergeCell ref="I14:K14"/>
    <mergeCell ref="BH14:BJ14"/>
    <mergeCell ref="A15:A17"/>
    <mergeCell ref="B15:B17"/>
    <mergeCell ref="C15:C17"/>
    <mergeCell ref="D15:F17"/>
    <mergeCell ref="I15:K15"/>
    <mergeCell ref="L15:N17"/>
    <mergeCell ref="O15:O17"/>
    <mergeCell ref="P15:P17"/>
    <mergeCell ref="BG9:BG14"/>
    <mergeCell ref="BH9:BJ9"/>
    <mergeCell ref="AJ9:AJ10"/>
    <mergeCell ref="AL9:AL10"/>
    <mergeCell ref="AN9:AN10"/>
    <mergeCell ref="AP9:AP10"/>
    <mergeCell ref="AR9:AR10"/>
    <mergeCell ref="AT9:AT10"/>
    <mergeCell ref="X9:X14"/>
    <mergeCell ref="Z9:Z14"/>
    <mergeCell ref="BQ9:BQ14"/>
    <mergeCell ref="BR9:BR14"/>
    <mergeCell ref="BS9:BS14"/>
    <mergeCell ref="BT9:BT14"/>
    <mergeCell ref="BH10:BJ10"/>
    <mergeCell ref="BH11:BJ11"/>
    <mergeCell ref="BH12:BJ12"/>
    <mergeCell ref="BH13:BJ13"/>
    <mergeCell ref="AV9:AV10"/>
    <mergeCell ref="AX9:AX10"/>
    <mergeCell ref="AZ9:AZ10"/>
    <mergeCell ref="BB9:BB10"/>
    <mergeCell ref="BD9:BD14"/>
    <mergeCell ref="BE9:BE14"/>
    <mergeCell ref="AB9:AB14"/>
    <mergeCell ref="AD9:AD14"/>
    <mergeCell ref="AF9:AF14"/>
    <mergeCell ref="AH9:AH10"/>
    <mergeCell ref="O9:O14"/>
    <mergeCell ref="P9:P14"/>
    <mergeCell ref="Q9:Q14"/>
    <mergeCell ref="R9:R14"/>
    <mergeCell ref="T9:T14"/>
    <mergeCell ref="V9:V14"/>
    <mergeCell ref="A9:A14"/>
    <mergeCell ref="B9:B14"/>
    <mergeCell ref="C9:C14"/>
    <mergeCell ref="D9:F14"/>
    <mergeCell ref="I9:K9"/>
    <mergeCell ref="L9:N14"/>
    <mergeCell ref="I10:K10"/>
    <mergeCell ref="I11:K11"/>
    <mergeCell ref="I12:K12"/>
    <mergeCell ref="I13:K13"/>
    <mergeCell ref="W7:X7"/>
    <mergeCell ref="Y7:Z7"/>
    <mergeCell ref="AY7:AZ7"/>
    <mergeCell ref="BA7:BB7"/>
    <mergeCell ref="BC7:BG7"/>
    <mergeCell ref="BH7:BN7"/>
    <mergeCell ref="BO7:BT7"/>
    <mergeCell ref="BH8:BJ8"/>
    <mergeCell ref="AM7:AN7"/>
    <mergeCell ref="AO7:AP7"/>
    <mergeCell ref="AQ7:AR7"/>
    <mergeCell ref="AS7:AT7"/>
    <mergeCell ref="AU7:AV7"/>
    <mergeCell ref="AW7:AX7"/>
    <mergeCell ref="A7:A8"/>
    <mergeCell ref="B7:B8"/>
    <mergeCell ref="C7:C8"/>
    <mergeCell ref="D7:F8"/>
    <mergeCell ref="G7:G8"/>
    <mergeCell ref="H7:K8"/>
    <mergeCell ref="BI3:BL4"/>
    <mergeCell ref="BO3:BT4"/>
    <mergeCell ref="B4:I4"/>
    <mergeCell ref="J4:K4"/>
    <mergeCell ref="A6:N6"/>
    <mergeCell ref="O6:R6"/>
    <mergeCell ref="S6:BG6"/>
    <mergeCell ref="BH6:BT6"/>
    <mergeCell ref="AA7:AB7"/>
    <mergeCell ref="AC7:AD7"/>
    <mergeCell ref="AE7:AF7"/>
    <mergeCell ref="AG7:AH7"/>
    <mergeCell ref="AI7:AJ7"/>
    <mergeCell ref="AK7:AL7"/>
    <mergeCell ref="L7:N8"/>
    <mergeCell ref="O7:R7"/>
    <mergeCell ref="S7:T7"/>
    <mergeCell ref="U7:V7"/>
    <mergeCell ref="A1:K1"/>
    <mergeCell ref="L1:N4"/>
    <mergeCell ref="T1:U4"/>
    <mergeCell ref="BH1:BH2"/>
    <mergeCell ref="BI1:BL2"/>
    <mergeCell ref="BO1:BT2"/>
    <mergeCell ref="A2:K2"/>
    <mergeCell ref="B3:I3"/>
    <mergeCell ref="J3:K3"/>
    <mergeCell ref="BH3:BH4"/>
  </mergeCells>
  <conditionalFormatting sqref="BO9:BP14 BO22:BP25 BO27:BP38 BO51:BP55">
    <cfRule type="cellIs" dxfId="53" priority="15" stopIfTrue="1" operator="lessThan">
      <formula>1</formula>
    </cfRule>
  </conditionalFormatting>
  <conditionalFormatting sqref="BO39:BP40">
    <cfRule type="cellIs" dxfId="52" priority="14" stopIfTrue="1" operator="lessThan">
      <formula>1</formula>
    </cfRule>
  </conditionalFormatting>
  <conditionalFormatting sqref="BO42:BP44">
    <cfRule type="cellIs" dxfId="51" priority="12" stopIfTrue="1" operator="lessThan">
      <formula>1</formula>
    </cfRule>
  </conditionalFormatting>
  <conditionalFormatting sqref="BO45:BP46">
    <cfRule type="cellIs" dxfId="50" priority="13" stopIfTrue="1" operator="lessThan">
      <formula>1</formula>
    </cfRule>
  </conditionalFormatting>
  <conditionalFormatting sqref="BO41:BP41">
    <cfRule type="cellIs" dxfId="49" priority="11" stopIfTrue="1" operator="lessThan">
      <formula>1</formula>
    </cfRule>
  </conditionalFormatting>
  <conditionalFormatting sqref="BO47:BP48 BO50:BP50">
    <cfRule type="cellIs" dxfId="48" priority="10" stopIfTrue="1" operator="lessThan">
      <formula>1</formula>
    </cfRule>
  </conditionalFormatting>
  <conditionalFormatting sqref="BO26">
    <cfRule type="cellIs" dxfId="47" priority="9" stopIfTrue="1" operator="lessThan">
      <formula>1</formula>
    </cfRule>
  </conditionalFormatting>
  <conditionalFormatting sqref="BO16:BP17">
    <cfRule type="cellIs" dxfId="46" priority="8" stopIfTrue="1" operator="lessThan">
      <formula>1</formula>
    </cfRule>
  </conditionalFormatting>
  <conditionalFormatting sqref="BO15:BP15">
    <cfRule type="cellIs" dxfId="45" priority="7" stopIfTrue="1" operator="lessThan">
      <formula>1</formula>
    </cfRule>
  </conditionalFormatting>
  <conditionalFormatting sqref="BO18:BP18">
    <cfRule type="cellIs" dxfId="44" priority="6" stopIfTrue="1" operator="lessThan">
      <formula>1</formula>
    </cfRule>
  </conditionalFormatting>
  <conditionalFormatting sqref="BO19:BP19">
    <cfRule type="cellIs" dxfId="43" priority="5" stopIfTrue="1" operator="lessThan">
      <formula>1</formula>
    </cfRule>
  </conditionalFormatting>
  <conditionalFormatting sqref="BO20:BP20">
    <cfRule type="cellIs" dxfId="42" priority="4" stopIfTrue="1" operator="lessThan">
      <formula>1</formula>
    </cfRule>
  </conditionalFormatting>
  <conditionalFormatting sqref="BO21:BP21">
    <cfRule type="cellIs" dxfId="41" priority="3" stopIfTrue="1" operator="lessThan">
      <formula>1</formula>
    </cfRule>
  </conditionalFormatting>
  <conditionalFormatting sqref="BP26">
    <cfRule type="cellIs" dxfId="40" priority="2" stopIfTrue="1" operator="lessThan">
      <formula>1</formula>
    </cfRule>
  </conditionalFormatting>
  <conditionalFormatting sqref="BO49:BP49">
    <cfRule type="cellIs" dxfId="39" priority="1" stopIfTrue="1" operator="lessThan">
      <formula>1</formula>
    </cfRule>
  </conditionalFormatting>
  <dataValidations count="5">
    <dataValidation allowBlank="1" showInputMessage="1" showErrorMessage="1" prompt="seleccione" sqref="BT9 LP9 VL9 AFH9 APD9 AYZ9 BIV9 BSR9 CCN9 CMJ9 CWF9 DGB9 DPX9 DZT9 EJP9 ETL9 FDH9 FND9 FWZ9 GGV9 GQR9 HAN9 HKJ9 HUF9 IEB9 INX9 IXT9 JHP9 JRL9 KBH9 KLD9 KUZ9 LEV9 LOR9 LYN9 MIJ9 MSF9 NCB9 NLX9 NVT9 OFP9 OPL9 OZH9 PJD9 PSZ9 QCV9 QMR9 QWN9 RGJ9 RQF9 SAB9 SJX9 STT9 TDP9 TNL9 TXH9 UHD9 UQZ9 VAV9 VKR9 VUN9 WEJ9 WOF9 WYB9 BT65546 LP65546 VL65546 AFH65546 APD65546 AYZ65546 BIV65546 BSR65546 CCN65546 CMJ65546 CWF65546 DGB65546 DPX65546 DZT65546 EJP65546 ETL65546 FDH65546 FND65546 FWZ65546 GGV65546 GQR65546 HAN65546 HKJ65546 HUF65546 IEB65546 INX65546 IXT65546 JHP65546 JRL65546 KBH65546 KLD65546 KUZ65546 LEV65546 LOR65546 LYN65546 MIJ65546 MSF65546 NCB65546 NLX65546 NVT65546 OFP65546 OPL65546 OZH65546 PJD65546 PSZ65546 QCV65546 QMR65546 QWN65546 RGJ65546 RQF65546 SAB65546 SJX65546 STT65546 TDP65546 TNL65546 TXH65546 UHD65546 UQZ65546 VAV65546 VKR65546 VUN65546 WEJ65546 WOF65546 WYB65546 BT131082 LP131082 VL131082 AFH131082 APD131082 AYZ131082 BIV131082 BSR131082 CCN131082 CMJ131082 CWF131082 DGB131082 DPX131082 DZT131082 EJP131082 ETL131082 FDH131082 FND131082 FWZ131082 GGV131082 GQR131082 HAN131082 HKJ131082 HUF131082 IEB131082 INX131082 IXT131082 JHP131082 JRL131082 KBH131082 KLD131082 KUZ131082 LEV131082 LOR131082 LYN131082 MIJ131082 MSF131082 NCB131082 NLX131082 NVT131082 OFP131082 OPL131082 OZH131082 PJD131082 PSZ131082 QCV131082 QMR131082 QWN131082 RGJ131082 RQF131082 SAB131082 SJX131082 STT131082 TDP131082 TNL131082 TXH131082 UHD131082 UQZ131082 VAV131082 VKR131082 VUN131082 WEJ131082 WOF131082 WYB131082 BT196618 LP196618 VL196618 AFH196618 APD196618 AYZ196618 BIV196618 BSR196618 CCN196618 CMJ196618 CWF196618 DGB196618 DPX196618 DZT196618 EJP196618 ETL196618 FDH196618 FND196618 FWZ196618 GGV196618 GQR196618 HAN196618 HKJ196618 HUF196618 IEB196618 INX196618 IXT196618 JHP196618 JRL196618 KBH196618 KLD196618 KUZ196618 LEV196618 LOR196618 LYN196618 MIJ196618 MSF196618 NCB196618 NLX196618 NVT196618 OFP196618 OPL196618 OZH196618 PJD196618 PSZ196618 QCV196618 QMR196618 QWN196618 RGJ196618 RQF196618 SAB196618 SJX196618 STT196618 TDP196618 TNL196618 TXH196618 UHD196618 UQZ196618 VAV196618 VKR196618 VUN196618 WEJ196618 WOF196618 WYB196618 BT262154 LP262154 VL262154 AFH262154 APD262154 AYZ262154 BIV262154 BSR262154 CCN262154 CMJ262154 CWF262154 DGB262154 DPX262154 DZT262154 EJP262154 ETL262154 FDH262154 FND262154 FWZ262154 GGV262154 GQR262154 HAN262154 HKJ262154 HUF262154 IEB262154 INX262154 IXT262154 JHP262154 JRL262154 KBH262154 KLD262154 KUZ262154 LEV262154 LOR262154 LYN262154 MIJ262154 MSF262154 NCB262154 NLX262154 NVT262154 OFP262154 OPL262154 OZH262154 PJD262154 PSZ262154 QCV262154 QMR262154 QWN262154 RGJ262154 RQF262154 SAB262154 SJX262154 STT262154 TDP262154 TNL262154 TXH262154 UHD262154 UQZ262154 VAV262154 VKR262154 VUN262154 WEJ262154 WOF262154 WYB262154 BT327690 LP327690 VL327690 AFH327690 APD327690 AYZ327690 BIV327690 BSR327690 CCN327690 CMJ327690 CWF327690 DGB327690 DPX327690 DZT327690 EJP327690 ETL327690 FDH327690 FND327690 FWZ327690 GGV327690 GQR327690 HAN327690 HKJ327690 HUF327690 IEB327690 INX327690 IXT327690 JHP327690 JRL327690 KBH327690 KLD327690 KUZ327690 LEV327690 LOR327690 LYN327690 MIJ327690 MSF327690 NCB327690 NLX327690 NVT327690 OFP327690 OPL327690 OZH327690 PJD327690 PSZ327690 QCV327690 QMR327690 QWN327690 RGJ327690 RQF327690 SAB327690 SJX327690 STT327690 TDP327690 TNL327690 TXH327690 UHD327690 UQZ327690 VAV327690 VKR327690 VUN327690 WEJ327690 WOF327690 WYB327690 BT393226 LP393226 VL393226 AFH393226 APD393226 AYZ393226 BIV393226 BSR393226 CCN393226 CMJ393226 CWF393226 DGB393226 DPX393226 DZT393226 EJP393226 ETL393226 FDH393226 FND393226 FWZ393226 GGV393226 GQR393226 HAN393226 HKJ393226 HUF393226 IEB393226 INX393226 IXT393226 JHP393226 JRL393226 KBH393226 KLD393226 KUZ393226 LEV393226 LOR393226 LYN393226 MIJ393226 MSF393226 NCB393226 NLX393226 NVT393226 OFP393226 OPL393226 OZH393226 PJD393226 PSZ393226 QCV393226 QMR393226 QWN393226 RGJ393226 RQF393226 SAB393226 SJX393226 STT393226 TDP393226 TNL393226 TXH393226 UHD393226 UQZ393226 VAV393226 VKR393226 VUN393226 WEJ393226 WOF393226 WYB393226 BT458762 LP458762 VL458762 AFH458762 APD458762 AYZ458762 BIV458762 BSR458762 CCN458762 CMJ458762 CWF458762 DGB458762 DPX458762 DZT458762 EJP458762 ETL458762 FDH458762 FND458762 FWZ458762 GGV458762 GQR458762 HAN458762 HKJ458762 HUF458762 IEB458762 INX458762 IXT458762 JHP458762 JRL458762 KBH458762 KLD458762 KUZ458762 LEV458762 LOR458762 LYN458762 MIJ458762 MSF458762 NCB458762 NLX458762 NVT458762 OFP458762 OPL458762 OZH458762 PJD458762 PSZ458762 QCV458762 QMR458762 QWN458762 RGJ458762 RQF458762 SAB458762 SJX458762 STT458762 TDP458762 TNL458762 TXH458762 UHD458762 UQZ458762 VAV458762 VKR458762 VUN458762 WEJ458762 WOF458762 WYB458762 BT524298 LP524298 VL524298 AFH524298 APD524298 AYZ524298 BIV524298 BSR524298 CCN524298 CMJ524298 CWF524298 DGB524298 DPX524298 DZT524298 EJP524298 ETL524298 FDH524298 FND524298 FWZ524298 GGV524298 GQR524298 HAN524298 HKJ524298 HUF524298 IEB524298 INX524298 IXT524298 JHP524298 JRL524298 KBH524298 KLD524298 KUZ524298 LEV524298 LOR524298 LYN524298 MIJ524298 MSF524298 NCB524298 NLX524298 NVT524298 OFP524298 OPL524298 OZH524298 PJD524298 PSZ524298 QCV524298 QMR524298 QWN524298 RGJ524298 RQF524298 SAB524298 SJX524298 STT524298 TDP524298 TNL524298 TXH524298 UHD524298 UQZ524298 VAV524298 VKR524298 VUN524298 WEJ524298 WOF524298 WYB524298 BT589834 LP589834 VL589834 AFH589834 APD589834 AYZ589834 BIV589834 BSR589834 CCN589834 CMJ589834 CWF589834 DGB589834 DPX589834 DZT589834 EJP589834 ETL589834 FDH589834 FND589834 FWZ589834 GGV589834 GQR589834 HAN589834 HKJ589834 HUF589834 IEB589834 INX589834 IXT589834 JHP589834 JRL589834 KBH589834 KLD589834 KUZ589834 LEV589834 LOR589834 LYN589834 MIJ589834 MSF589834 NCB589834 NLX589834 NVT589834 OFP589834 OPL589834 OZH589834 PJD589834 PSZ589834 QCV589834 QMR589834 QWN589834 RGJ589834 RQF589834 SAB589834 SJX589834 STT589834 TDP589834 TNL589834 TXH589834 UHD589834 UQZ589834 VAV589834 VKR589834 VUN589834 WEJ589834 WOF589834 WYB589834 BT655370 LP655370 VL655370 AFH655370 APD655370 AYZ655370 BIV655370 BSR655370 CCN655370 CMJ655370 CWF655370 DGB655370 DPX655370 DZT655370 EJP655370 ETL655370 FDH655370 FND655370 FWZ655370 GGV655370 GQR655370 HAN655370 HKJ655370 HUF655370 IEB655370 INX655370 IXT655370 JHP655370 JRL655370 KBH655370 KLD655370 KUZ655370 LEV655370 LOR655370 LYN655370 MIJ655370 MSF655370 NCB655370 NLX655370 NVT655370 OFP655370 OPL655370 OZH655370 PJD655370 PSZ655370 QCV655370 QMR655370 QWN655370 RGJ655370 RQF655370 SAB655370 SJX655370 STT655370 TDP655370 TNL655370 TXH655370 UHD655370 UQZ655370 VAV655370 VKR655370 VUN655370 WEJ655370 WOF655370 WYB655370 BT720906 LP720906 VL720906 AFH720906 APD720906 AYZ720906 BIV720906 BSR720906 CCN720906 CMJ720906 CWF720906 DGB720906 DPX720906 DZT720906 EJP720906 ETL720906 FDH720906 FND720906 FWZ720906 GGV720906 GQR720906 HAN720906 HKJ720906 HUF720906 IEB720906 INX720906 IXT720906 JHP720906 JRL720906 KBH720906 KLD720906 KUZ720906 LEV720906 LOR720906 LYN720906 MIJ720906 MSF720906 NCB720906 NLX720906 NVT720906 OFP720906 OPL720906 OZH720906 PJD720906 PSZ720906 QCV720906 QMR720906 QWN720906 RGJ720906 RQF720906 SAB720906 SJX720906 STT720906 TDP720906 TNL720906 TXH720906 UHD720906 UQZ720906 VAV720906 VKR720906 VUN720906 WEJ720906 WOF720906 WYB720906 BT786442 LP786442 VL786442 AFH786442 APD786442 AYZ786442 BIV786442 BSR786442 CCN786442 CMJ786442 CWF786442 DGB786442 DPX786442 DZT786442 EJP786442 ETL786442 FDH786442 FND786442 FWZ786442 GGV786442 GQR786442 HAN786442 HKJ786442 HUF786442 IEB786442 INX786442 IXT786442 JHP786442 JRL786442 KBH786442 KLD786442 KUZ786442 LEV786442 LOR786442 LYN786442 MIJ786442 MSF786442 NCB786442 NLX786442 NVT786442 OFP786442 OPL786442 OZH786442 PJD786442 PSZ786442 QCV786442 QMR786442 QWN786442 RGJ786442 RQF786442 SAB786442 SJX786442 STT786442 TDP786442 TNL786442 TXH786442 UHD786442 UQZ786442 VAV786442 VKR786442 VUN786442 WEJ786442 WOF786442 WYB786442 BT851978 LP851978 VL851978 AFH851978 APD851978 AYZ851978 BIV851978 BSR851978 CCN851978 CMJ851978 CWF851978 DGB851978 DPX851978 DZT851978 EJP851978 ETL851978 FDH851978 FND851978 FWZ851978 GGV851978 GQR851978 HAN851978 HKJ851978 HUF851978 IEB851978 INX851978 IXT851978 JHP851978 JRL851978 KBH851978 KLD851978 KUZ851978 LEV851978 LOR851978 LYN851978 MIJ851978 MSF851978 NCB851978 NLX851978 NVT851978 OFP851978 OPL851978 OZH851978 PJD851978 PSZ851978 QCV851978 QMR851978 QWN851978 RGJ851978 RQF851978 SAB851978 SJX851978 STT851978 TDP851978 TNL851978 TXH851978 UHD851978 UQZ851978 VAV851978 VKR851978 VUN851978 WEJ851978 WOF851978 WYB851978 BT917514 LP917514 VL917514 AFH917514 APD917514 AYZ917514 BIV917514 BSR917514 CCN917514 CMJ917514 CWF917514 DGB917514 DPX917514 DZT917514 EJP917514 ETL917514 FDH917514 FND917514 FWZ917514 GGV917514 GQR917514 HAN917514 HKJ917514 HUF917514 IEB917514 INX917514 IXT917514 JHP917514 JRL917514 KBH917514 KLD917514 KUZ917514 LEV917514 LOR917514 LYN917514 MIJ917514 MSF917514 NCB917514 NLX917514 NVT917514 OFP917514 OPL917514 OZH917514 PJD917514 PSZ917514 QCV917514 QMR917514 QWN917514 RGJ917514 RQF917514 SAB917514 SJX917514 STT917514 TDP917514 TNL917514 TXH917514 UHD917514 UQZ917514 VAV917514 VKR917514 VUN917514 WEJ917514 WOF917514 WYB917514 BT983050 LP983050 VL983050 AFH983050 APD983050 AYZ983050 BIV983050 BSR983050 CCN983050 CMJ983050 CWF983050 DGB983050 DPX983050 DZT983050 EJP983050 ETL983050 FDH983050 FND983050 FWZ983050 GGV983050 GQR983050 HAN983050 HKJ983050 HUF983050 IEB983050 INX983050 IXT983050 JHP983050 JRL983050 KBH983050 KLD983050 KUZ983050 LEV983050 LOR983050 LYN983050 MIJ983050 MSF983050 NCB983050 NLX983050 NVT983050 OFP983050 OPL983050 OZH983050 PJD983050 PSZ983050 QCV983050 QMR983050 QWN983050 RGJ983050 RQF983050 SAB983050 SJX983050 STT983050 TDP983050 TNL983050 TXH983050 UHD983050 UQZ983050 VAV983050 VKR983050 VUN983050 WEJ983050 WOF983050 WYB983050 BT18 LP18 VL18 AFH18 APD18 AYZ18 BIV18 BSR18 CCN18 CMJ18 CWF18 DGB18 DPX18 DZT18 EJP18 ETL18 FDH18 FND18 FWZ18 GGV18 GQR18 HAN18 HKJ18 HUF18 IEB18 INX18 IXT18 JHP18 JRL18 KBH18 KLD18 KUZ18 LEV18 LOR18 LYN18 MIJ18 MSF18 NCB18 NLX18 NVT18 OFP18 OPL18 OZH18 PJD18 PSZ18 QCV18 QMR18 QWN18 RGJ18 RQF18 SAB18 SJX18 STT18 TDP18 TNL18 TXH18 UHD18 UQZ18 VAV18 VKR18 VUN18 WEJ18 WOF18 WYB18 BT65555 LP65555 VL65555 AFH65555 APD65555 AYZ65555 BIV65555 BSR65555 CCN65555 CMJ65555 CWF65555 DGB65555 DPX65555 DZT65555 EJP65555 ETL65555 FDH65555 FND65555 FWZ65555 GGV65555 GQR65555 HAN65555 HKJ65555 HUF65555 IEB65555 INX65555 IXT65555 JHP65555 JRL65555 KBH65555 KLD65555 KUZ65555 LEV65555 LOR65555 LYN65555 MIJ65555 MSF65555 NCB65555 NLX65555 NVT65555 OFP65555 OPL65555 OZH65555 PJD65555 PSZ65555 QCV65555 QMR65555 QWN65555 RGJ65555 RQF65555 SAB65555 SJX65555 STT65555 TDP65555 TNL65555 TXH65555 UHD65555 UQZ65555 VAV65555 VKR65555 VUN65555 WEJ65555 WOF65555 WYB65555 BT131091 LP131091 VL131091 AFH131091 APD131091 AYZ131091 BIV131091 BSR131091 CCN131091 CMJ131091 CWF131091 DGB131091 DPX131091 DZT131091 EJP131091 ETL131091 FDH131091 FND131091 FWZ131091 GGV131091 GQR131091 HAN131091 HKJ131091 HUF131091 IEB131091 INX131091 IXT131091 JHP131091 JRL131091 KBH131091 KLD131091 KUZ131091 LEV131091 LOR131091 LYN131091 MIJ131091 MSF131091 NCB131091 NLX131091 NVT131091 OFP131091 OPL131091 OZH131091 PJD131091 PSZ131091 QCV131091 QMR131091 QWN131091 RGJ131091 RQF131091 SAB131091 SJX131091 STT131091 TDP131091 TNL131091 TXH131091 UHD131091 UQZ131091 VAV131091 VKR131091 VUN131091 WEJ131091 WOF131091 WYB131091 BT196627 LP196627 VL196627 AFH196627 APD196627 AYZ196627 BIV196627 BSR196627 CCN196627 CMJ196627 CWF196627 DGB196627 DPX196627 DZT196627 EJP196627 ETL196627 FDH196627 FND196627 FWZ196627 GGV196627 GQR196627 HAN196627 HKJ196627 HUF196627 IEB196627 INX196627 IXT196627 JHP196627 JRL196627 KBH196627 KLD196627 KUZ196627 LEV196627 LOR196627 LYN196627 MIJ196627 MSF196627 NCB196627 NLX196627 NVT196627 OFP196627 OPL196627 OZH196627 PJD196627 PSZ196627 QCV196627 QMR196627 QWN196627 RGJ196627 RQF196627 SAB196627 SJX196627 STT196627 TDP196627 TNL196627 TXH196627 UHD196627 UQZ196627 VAV196627 VKR196627 VUN196627 WEJ196627 WOF196627 WYB196627 BT262163 LP262163 VL262163 AFH262163 APD262163 AYZ262163 BIV262163 BSR262163 CCN262163 CMJ262163 CWF262163 DGB262163 DPX262163 DZT262163 EJP262163 ETL262163 FDH262163 FND262163 FWZ262163 GGV262163 GQR262163 HAN262163 HKJ262163 HUF262163 IEB262163 INX262163 IXT262163 JHP262163 JRL262163 KBH262163 KLD262163 KUZ262163 LEV262163 LOR262163 LYN262163 MIJ262163 MSF262163 NCB262163 NLX262163 NVT262163 OFP262163 OPL262163 OZH262163 PJD262163 PSZ262163 QCV262163 QMR262163 QWN262163 RGJ262163 RQF262163 SAB262163 SJX262163 STT262163 TDP262163 TNL262163 TXH262163 UHD262163 UQZ262163 VAV262163 VKR262163 VUN262163 WEJ262163 WOF262163 WYB262163 BT327699 LP327699 VL327699 AFH327699 APD327699 AYZ327699 BIV327699 BSR327699 CCN327699 CMJ327699 CWF327699 DGB327699 DPX327699 DZT327699 EJP327699 ETL327699 FDH327699 FND327699 FWZ327699 GGV327699 GQR327699 HAN327699 HKJ327699 HUF327699 IEB327699 INX327699 IXT327699 JHP327699 JRL327699 KBH327699 KLD327699 KUZ327699 LEV327699 LOR327699 LYN327699 MIJ327699 MSF327699 NCB327699 NLX327699 NVT327699 OFP327699 OPL327699 OZH327699 PJD327699 PSZ327699 QCV327699 QMR327699 QWN327699 RGJ327699 RQF327699 SAB327699 SJX327699 STT327699 TDP327699 TNL327699 TXH327699 UHD327699 UQZ327699 VAV327699 VKR327699 VUN327699 WEJ327699 WOF327699 WYB327699 BT393235 LP393235 VL393235 AFH393235 APD393235 AYZ393235 BIV393235 BSR393235 CCN393235 CMJ393235 CWF393235 DGB393235 DPX393235 DZT393235 EJP393235 ETL393235 FDH393235 FND393235 FWZ393235 GGV393235 GQR393235 HAN393235 HKJ393235 HUF393235 IEB393235 INX393235 IXT393235 JHP393235 JRL393235 KBH393235 KLD393235 KUZ393235 LEV393235 LOR393235 LYN393235 MIJ393235 MSF393235 NCB393235 NLX393235 NVT393235 OFP393235 OPL393235 OZH393235 PJD393235 PSZ393235 QCV393235 QMR393235 QWN393235 RGJ393235 RQF393235 SAB393235 SJX393235 STT393235 TDP393235 TNL393235 TXH393235 UHD393235 UQZ393235 VAV393235 VKR393235 VUN393235 WEJ393235 WOF393235 WYB393235 BT458771 LP458771 VL458771 AFH458771 APD458771 AYZ458771 BIV458771 BSR458771 CCN458771 CMJ458771 CWF458771 DGB458771 DPX458771 DZT458771 EJP458771 ETL458771 FDH458771 FND458771 FWZ458771 GGV458771 GQR458771 HAN458771 HKJ458771 HUF458771 IEB458771 INX458771 IXT458771 JHP458771 JRL458771 KBH458771 KLD458771 KUZ458771 LEV458771 LOR458771 LYN458771 MIJ458771 MSF458771 NCB458771 NLX458771 NVT458771 OFP458771 OPL458771 OZH458771 PJD458771 PSZ458771 QCV458771 QMR458771 QWN458771 RGJ458771 RQF458771 SAB458771 SJX458771 STT458771 TDP458771 TNL458771 TXH458771 UHD458771 UQZ458771 VAV458771 VKR458771 VUN458771 WEJ458771 WOF458771 WYB458771 BT524307 LP524307 VL524307 AFH524307 APD524307 AYZ524307 BIV524307 BSR524307 CCN524307 CMJ524307 CWF524307 DGB524307 DPX524307 DZT524307 EJP524307 ETL524307 FDH524307 FND524307 FWZ524307 GGV524307 GQR524307 HAN524307 HKJ524307 HUF524307 IEB524307 INX524307 IXT524307 JHP524307 JRL524307 KBH524307 KLD524307 KUZ524307 LEV524307 LOR524307 LYN524307 MIJ524307 MSF524307 NCB524307 NLX524307 NVT524307 OFP524307 OPL524307 OZH524307 PJD524307 PSZ524307 QCV524307 QMR524307 QWN524307 RGJ524307 RQF524307 SAB524307 SJX524307 STT524307 TDP524307 TNL524307 TXH524307 UHD524307 UQZ524307 VAV524307 VKR524307 VUN524307 WEJ524307 WOF524307 WYB524307 BT589843 LP589843 VL589843 AFH589843 APD589843 AYZ589843 BIV589843 BSR589843 CCN589843 CMJ589843 CWF589843 DGB589843 DPX589843 DZT589843 EJP589843 ETL589843 FDH589843 FND589843 FWZ589843 GGV589843 GQR589843 HAN589843 HKJ589843 HUF589843 IEB589843 INX589843 IXT589843 JHP589843 JRL589843 KBH589843 KLD589843 KUZ589843 LEV589843 LOR589843 LYN589843 MIJ589843 MSF589843 NCB589843 NLX589843 NVT589843 OFP589843 OPL589843 OZH589843 PJD589843 PSZ589843 QCV589843 QMR589843 QWN589843 RGJ589843 RQF589843 SAB589843 SJX589843 STT589843 TDP589843 TNL589843 TXH589843 UHD589843 UQZ589843 VAV589843 VKR589843 VUN589843 WEJ589843 WOF589843 WYB589843 BT655379 LP655379 VL655379 AFH655379 APD655379 AYZ655379 BIV655379 BSR655379 CCN655379 CMJ655379 CWF655379 DGB655379 DPX655379 DZT655379 EJP655379 ETL655379 FDH655379 FND655379 FWZ655379 GGV655379 GQR655379 HAN655379 HKJ655379 HUF655379 IEB655379 INX655379 IXT655379 JHP655379 JRL655379 KBH655379 KLD655379 KUZ655379 LEV655379 LOR655379 LYN655379 MIJ655379 MSF655379 NCB655379 NLX655379 NVT655379 OFP655379 OPL655379 OZH655379 PJD655379 PSZ655379 QCV655379 QMR655379 QWN655379 RGJ655379 RQF655379 SAB655379 SJX655379 STT655379 TDP655379 TNL655379 TXH655379 UHD655379 UQZ655379 VAV655379 VKR655379 VUN655379 WEJ655379 WOF655379 WYB655379 BT720915 LP720915 VL720915 AFH720915 APD720915 AYZ720915 BIV720915 BSR720915 CCN720915 CMJ720915 CWF720915 DGB720915 DPX720915 DZT720915 EJP720915 ETL720915 FDH720915 FND720915 FWZ720915 GGV720915 GQR720915 HAN720915 HKJ720915 HUF720915 IEB720915 INX720915 IXT720915 JHP720915 JRL720915 KBH720915 KLD720915 KUZ720915 LEV720915 LOR720915 LYN720915 MIJ720915 MSF720915 NCB720915 NLX720915 NVT720915 OFP720915 OPL720915 OZH720915 PJD720915 PSZ720915 QCV720915 QMR720915 QWN720915 RGJ720915 RQF720915 SAB720915 SJX720915 STT720915 TDP720915 TNL720915 TXH720915 UHD720915 UQZ720915 VAV720915 VKR720915 VUN720915 WEJ720915 WOF720915 WYB720915 BT786451 LP786451 VL786451 AFH786451 APD786451 AYZ786451 BIV786451 BSR786451 CCN786451 CMJ786451 CWF786451 DGB786451 DPX786451 DZT786451 EJP786451 ETL786451 FDH786451 FND786451 FWZ786451 GGV786451 GQR786451 HAN786451 HKJ786451 HUF786451 IEB786451 INX786451 IXT786451 JHP786451 JRL786451 KBH786451 KLD786451 KUZ786451 LEV786451 LOR786451 LYN786451 MIJ786451 MSF786451 NCB786451 NLX786451 NVT786451 OFP786451 OPL786451 OZH786451 PJD786451 PSZ786451 QCV786451 QMR786451 QWN786451 RGJ786451 RQF786451 SAB786451 SJX786451 STT786451 TDP786451 TNL786451 TXH786451 UHD786451 UQZ786451 VAV786451 VKR786451 VUN786451 WEJ786451 WOF786451 WYB786451 BT851987 LP851987 VL851987 AFH851987 APD851987 AYZ851987 BIV851987 BSR851987 CCN851987 CMJ851987 CWF851987 DGB851987 DPX851987 DZT851987 EJP851987 ETL851987 FDH851987 FND851987 FWZ851987 GGV851987 GQR851987 HAN851987 HKJ851987 HUF851987 IEB851987 INX851987 IXT851987 JHP851987 JRL851987 KBH851987 KLD851987 KUZ851987 LEV851987 LOR851987 LYN851987 MIJ851987 MSF851987 NCB851987 NLX851987 NVT851987 OFP851987 OPL851987 OZH851987 PJD851987 PSZ851987 QCV851987 QMR851987 QWN851987 RGJ851987 RQF851987 SAB851987 SJX851987 STT851987 TDP851987 TNL851987 TXH851987 UHD851987 UQZ851987 VAV851987 VKR851987 VUN851987 WEJ851987 WOF851987 WYB851987 BT917523 LP917523 VL917523 AFH917523 APD917523 AYZ917523 BIV917523 BSR917523 CCN917523 CMJ917523 CWF917523 DGB917523 DPX917523 DZT917523 EJP917523 ETL917523 FDH917523 FND917523 FWZ917523 GGV917523 GQR917523 HAN917523 HKJ917523 HUF917523 IEB917523 INX917523 IXT917523 JHP917523 JRL917523 KBH917523 KLD917523 KUZ917523 LEV917523 LOR917523 LYN917523 MIJ917523 MSF917523 NCB917523 NLX917523 NVT917523 OFP917523 OPL917523 OZH917523 PJD917523 PSZ917523 QCV917523 QMR917523 QWN917523 RGJ917523 RQF917523 SAB917523 SJX917523 STT917523 TDP917523 TNL917523 TXH917523 UHD917523 UQZ917523 VAV917523 VKR917523 VUN917523 WEJ917523 WOF917523 WYB917523 BT983059 LP983059 VL983059 AFH983059 APD983059 AYZ983059 BIV983059 BSR983059 CCN983059 CMJ983059 CWF983059 DGB983059 DPX983059 DZT983059 EJP983059 ETL983059 FDH983059 FND983059 FWZ983059 GGV983059 GQR983059 HAN983059 HKJ983059 HUF983059 IEB983059 INX983059 IXT983059 JHP983059 JRL983059 KBH983059 KLD983059 KUZ983059 LEV983059 LOR983059 LYN983059 MIJ983059 MSF983059 NCB983059 NLX983059 NVT983059 OFP983059 OPL983059 OZH983059 PJD983059 PSZ983059 QCV983059 QMR983059 QWN983059 RGJ983059 RQF983059 SAB983059 SJX983059 STT983059 TDP983059 TNL983059 TXH983059 UHD983059 UQZ983059 VAV983059 VKR983059 VUN983059 WEJ983059 WOF983059 WYB983059 BT22 LP22 VL22 AFH22 APD22 AYZ22 BIV22 BSR22 CCN22 CMJ22 CWF22 DGB22 DPX22 DZT22 EJP22 ETL22 FDH22 FND22 FWZ22 GGV22 GQR22 HAN22 HKJ22 HUF22 IEB22 INX22 IXT22 JHP22 JRL22 KBH22 KLD22 KUZ22 LEV22 LOR22 LYN22 MIJ22 MSF22 NCB22 NLX22 NVT22 OFP22 OPL22 OZH22 PJD22 PSZ22 QCV22 QMR22 QWN22 RGJ22 RQF22 SAB22 SJX22 STT22 TDP22 TNL22 TXH22 UHD22 UQZ22 VAV22 VKR22 VUN22 WEJ22 WOF22 WYB22 BT65559 LP65559 VL65559 AFH65559 APD65559 AYZ65559 BIV65559 BSR65559 CCN65559 CMJ65559 CWF65559 DGB65559 DPX65559 DZT65559 EJP65559 ETL65559 FDH65559 FND65559 FWZ65559 GGV65559 GQR65559 HAN65559 HKJ65559 HUF65559 IEB65559 INX65559 IXT65559 JHP65559 JRL65559 KBH65559 KLD65559 KUZ65559 LEV65559 LOR65559 LYN65559 MIJ65559 MSF65559 NCB65559 NLX65559 NVT65559 OFP65559 OPL65559 OZH65559 PJD65559 PSZ65559 QCV65559 QMR65559 QWN65559 RGJ65559 RQF65559 SAB65559 SJX65559 STT65559 TDP65559 TNL65559 TXH65559 UHD65559 UQZ65559 VAV65559 VKR65559 VUN65559 WEJ65559 WOF65559 WYB65559 BT131095 LP131095 VL131095 AFH131095 APD131095 AYZ131095 BIV131095 BSR131095 CCN131095 CMJ131095 CWF131095 DGB131095 DPX131095 DZT131095 EJP131095 ETL131095 FDH131095 FND131095 FWZ131095 GGV131095 GQR131095 HAN131095 HKJ131095 HUF131095 IEB131095 INX131095 IXT131095 JHP131095 JRL131095 KBH131095 KLD131095 KUZ131095 LEV131095 LOR131095 LYN131095 MIJ131095 MSF131095 NCB131095 NLX131095 NVT131095 OFP131095 OPL131095 OZH131095 PJD131095 PSZ131095 QCV131095 QMR131095 QWN131095 RGJ131095 RQF131095 SAB131095 SJX131095 STT131095 TDP131095 TNL131095 TXH131095 UHD131095 UQZ131095 VAV131095 VKR131095 VUN131095 WEJ131095 WOF131095 WYB131095 BT196631 LP196631 VL196631 AFH196631 APD196631 AYZ196631 BIV196631 BSR196631 CCN196631 CMJ196631 CWF196631 DGB196631 DPX196631 DZT196631 EJP196631 ETL196631 FDH196631 FND196631 FWZ196631 GGV196631 GQR196631 HAN196631 HKJ196631 HUF196631 IEB196631 INX196631 IXT196631 JHP196631 JRL196631 KBH196631 KLD196631 KUZ196631 LEV196631 LOR196631 LYN196631 MIJ196631 MSF196631 NCB196631 NLX196631 NVT196631 OFP196631 OPL196631 OZH196631 PJD196631 PSZ196631 QCV196631 QMR196631 QWN196631 RGJ196631 RQF196631 SAB196631 SJX196631 STT196631 TDP196631 TNL196631 TXH196631 UHD196631 UQZ196631 VAV196631 VKR196631 VUN196631 WEJ196631 WOF196631 WYB196631 BT262167 LP262167 VL262167 AFH262167 APD262167 AYZ262167 BIV262167 BSR262167 CCN262167 CMJ262167 CWF262167 DGB262167 DPX262167 DZT262167 EJP262167 ETL262167 FDH262167 FND262167 FWZ262167 GGV262167 GQR262167 HAN262167 HKJ262167 HUF262167 IEB262167 INX262167 IXT262167 JHP262167 JRL262167 KBH262167 KLD262167 KUZ262167 LEV262167 LOR262167 LYN262167 MIJ262167 MSF262167 NCB262167 NLX262167 NVT262167 OFP262167 OPL262167 OZH262167 PJD262167 PSZ262167 QCV262167 QMR262167 QWN262167 RGJ262167 RQF262167 SAB262167 SJX262167 STT262167 TDP262167 TNL262167 TXH262167 UHD262167 UQZ262167 VAV262167 VKR262167 VUN262167 WEJ262167 WOF262167 WYB262167 BT327703 LP327703 VL327703 AFH327703 APD327703 AYZ327703 BIV327703 BSR327703 CCN327703 CMJ327703 CWF327703 DGB327703 DPX327703 DZT327703 EJP327703 ETL327703 FDH327703 FND327703 FWZ327703 GGV327703 GQR327703 HAN327703 HKJ327703 HUF327703 IEB327703 INX327703 IXT327703 JHP327703 JRL327703 KBH327703 KLD327703 KUZ327703 LEV327703 LOR327703 LYN327703 MIJ327703 MSF327703 NCB327703 NLX327703 NVT327703 OFP327703 OPL327703 OZH327703 PJD327703 PSZ327703 QCV327703 QMR327703 QWN327703 RGJ327703 RQF327703 SAB327703 SJX327703 STT327703 TDP327703 TNL327703 TXH327703 UHD327703 UQZ327703 VAV327703 VKR327703 VUN327703 WEJ327703 WOF327703 WYB327703 BT393239 LP393239 VL393239 AFH393239 APD393239 AYZ393239 BIV393239 BSR393239 CCN393239 CMJ393239 CWF393239 DGB393239 DPX393239 DZT393239 EJP393239 ETL393239 FDH393239 FND393239 FWZ393239 GGV393239 GQR393239 HAN393239 HKJ393239 HUF393239 IEB393239 INX393239 IXT393239 JHP393239 JRL393239 KBH393239 KLD393239 KUZ393239 LEV393239 LOR393239 LYN393239 MIJ393239 MSF393239 NCB393239 NLX393239 NVT393239 OFP393239 OPL393239 OZH393239 PJD393239 PSZ393239 QCV393239 QMR393239 QWN393239 RGJ393239 RQF393239 SAB393239 SJX393239 STT393239 TDP393239 TNL393239 TXH393239 UHD393239 UQZ393239 VAV393239 VKR393239 VUN393239 WEJ393239 WOF393239 WYB393239 BT458775 LP458775 VL458775 AFH458775 APD458775 AYZ458775 BIV458775 BSR458775 CCN458775 CMJ458775 CWF458775 DGB458775 DPX458775 DZT458775 EJP458775 ETL458775 FDH458775 FND458775 FWZ458775 GGV458775 GQR458775 HAN458775 HKJ458775 HUF458775 IEB458775 INX458775 IXT458775 JHP458775 JRL458775 KBH458775 KLD458775 KUZ458775 LEV458775 LOR458775 LYN458775 MIJ458775 MSF458775 NCB458775 NLX458775 NVT458775 OFP458775 OPL458775 OZH458775 PJD458775 PSZ458775 QCV458775 QMR458775 QWN458775 RGJ458775 RQF458775 SAB458775 SJX458775 STT458775 TDP458775 TNL458775 TXH458775 UHD458775 UQZ458775 VAV458775 VKR458775 VUN458775 WEJ458775 WOF458775 WYB458775 BT524311 LP524311 VL524311 AFH524311 APD524311 AYZ524311 BIV524311 BSR524311 CCN524311 CMJ524311 CWF524311 DGB524311 DPX524311 DZT524311 EJP524311 ETL524311 FDH524311 FND524311 FWZ524311 GGV524311 GQR524311 HAN524311 HKJ524311 HUF524311 IEB524311 INX524311 IXT524311 JHP524311 JRL524311 KBH524311 KLD524311 KUZ524311 LEV524311 LOR524311 LYN524311 MIJ524311 MSF524311 NCB524311 NLX524311 NVT524311 OFP524311 OPL524311 OZH524311 PJD524311 PSZ524311 QCV524311 QMR524311 QWN524311 RGJ524311 RQF524311 SAB524311 SJX524311 STT524311 TDP524311 TNL524311 TXH524311 UHD524311 UQZ524311 VAV524311 VKR524311 VUN524311 WEJ524311 WOF524311 WYB524311 BT589847 LP589847 VL589847 AFH589847 APD589847 AYZ589847 BIV589847 BSR589847 CCN589847 CMJ589847 CWF589847 DGB589847 DPX589847 DZT589847 EJP589847 ETL589847 FDH589847 FND589847 FWZ589847 GGV589847 GQR589847 HAN589847 HKJ589847 HUF589847 IEB589847 INX589847 IXT589847 JHP589847 JRL589847 KBH589847 KLD589847 KUZ589847 LEV589847 LOR589847 LYN589847 MIJ589847 MSF589847 NCB589847 NLX589847 NVT589847 OFP589847 OPL589847 OZH589847 PJD589847 PSZ589847 QCV589847 QMR589847 QWN589847 RGJ589847 RQF589847 SAB589847 SJX589847 STT589847 TDP589847 TNL589847 TXH589847 UHD589847 UQZ589847 VAV589847 VKR589847 VUN589847 WEJ589847 WOF589847 WYB589847 BT655383 LP655383 VL655383 AFH655383 APD655383 AYZ655383 BIV655383 BSR655383 CCN655383 CMJ655383 CWF655383 DGB655383 DPX655383 DZT655383 EJP655383 ETL655383 FDH655383 FND655383 FWZ655383 GGV655383 GQR655383 HAN655383 HKJ655383 HUF655383 IEB655383 INX655383 IXT655383 JHP655383 JRL655383 KBH655383 KLD655383 KUZ655383 LEV655383 LOR655383 LYN655383 MIJ655383 MSF655383 NCB655383 NLX655383 NVT655383 OFP655383 OPL655383 OZH655383 PJD655383 PSZ655383 QCV655383 QMR655383 QWN655383 RGJ655383 RQF655383 SAB655383 SJX655383 STT655383 TDP655383 TNL655383 TXH655383 UHD655383 UQZ655383 VAV655383 VKR655383 VUN655383 WEJ655383 WOF655383 WYB655383 BT720919 LP720919 VL720919 AFH720919 APD720919 AYZ720919 BIV720919 BSR720919 CCN720919 CMJ720919 CWF720919 DGB720919 DPX720919 DZT720919 EJP720919 ETL720919 FDH720919 FND720919 FWZ720919 GGV720919 GQR720919 HAN720919 HKJ720919 HUF720919 IEB720919 INX720919 IXT720919 JHP720919 JRL720919 KBH720919 KLD720919 KUZ720919 LEV720919 LOR720919 LYN720919 MIJ720919 MSF720919 NCB720919 NLX720919 NVT720919 OFP720919 OPL720919 OZH720919 PJD720919 PSZ720919 QCV720919 QMR720919 QWN720919 RGJ720919 RQF720919 SAB720919 SJX720919 STT720919 TDP720919 TNL720919 TXH720919 UHD720919 UQZ720919 VAV720919 VKR720919 VUN720919 WEJ720919 WOF720919 WYB720919 BT786455 LP786455 VL786455 AFH786455 APD786455 AYZ786455 BIV786455 BSR786455 CCN786455 CMJ786455 CWF786455 DGB786455 DPX786455 DZT786455 EJP786455 ETL786455 FDH786455 FND786455 FWZ786455 GGV786455 GQR786455 HAN786455 HKJ786455 HUF786455 IEB786455 INX786455 IXT786455 JHP786455 JRL786455 KBH786455 KLD786455 KUZ786455 LEV786455 LOR786455 LYN786455 MIJ786455 MSF786455 NCB786455 NLX786455 NVT786455 OFP786455 OPL786455 OZH786455 PJD786455 PSZ786455 QCV786455 QMR786455 QWN786455 RGJ786455 RQF786455 SAB786455 SJX786455 STT786455 TDP786455 TNL786455 TXH786455 UHD786455 UQZ786455 VAV786455 VKR786455 VUN786455 WEJ786455 WOF786455 WYB786455 BT851991 LP851991 VL851991 AFH851991 APD851991 AYZ851991 BIV851991 BSR851991 CCN851991 CMJ851991 CWF851991 DGB851991 DPX851991 DZT851991 EJP851991 ETL851991 FDH851991 FND851991 FWZ851991 GGV851991 GQR851991 HAN851991 HKJ851991 HUF851991 IEB851991 INX851991 IXT851991 JHP851991 JRL851991 KBH851991 KLD851991 KUZ851991 LEV851991 LOR851991 LYN851991 MIJ851991 MSF851991 NCB851991 NLX851991 NVT851991 OFP851991 OPL851991 OZH851991 PJD851991 PSZ851991 QCV851991 QMR851991 QWN851991 RGJ851991 RQF851991 SAB851991 SJX851991 STT851991 TDP851991 TNL851991 TXH851991 UHD851991 UQZ851991 VAV851991 VKR851991 VUN851991 WEJ851991 WOF851991 WYB851991 BT917527 LP917527 VL917527 AFH917527 APD917527 AYZ917527 BIV917527 BSR917527 CCN917527 CMJ917527 CWF917527 DGB917527 DPX917527 DZT917527 EJP917527 ETL917527 FDH917527 FND917527 FWZ917527 GGV917527 GQR917527 HAN917527 HKJ917527 HUF917527 IEB917527 INX917527 IXT917527 JHP917527 JRL917527 KBH917527 KLD917527 KUZ917527 LEV917527 LOR917527 LYN917527 MIJ917527 MSF917527 NCB917527 NLX917527 NVT917527 OFP917527 OPL917527 OZH917527 PJD917527 PSZ917527 QCV917527 QMR917527 QWN917527 RGJ917527 RQF917527 SAB917527 SJX917527 STT917527 TDP917527 TNL917527 TXH917527 UHD917527 UQZ917527 VAV917527 VKR917527 VUN917527 WEJ917527 WOF917527 WYB917527 BT983063 LP983063 VL983063 AFH983063 APD983063 AYZ983063 BIV983063 BSR983063 CCN983063 CMJ983063 CWF983063 DGB983063 DPX983063 DZT983063 EJP983063 ETL983063 FDH983063 FND983063 FWZ983063 GGV983063 GQR983063 HAN983063 HKJ983063 HUF983063 IEB983063 INX983063 IXT983063 JHP983063 JRL983063 KBH983063 KLD983063 KUZ983063 LEV983063 LOR983063 LYN983063 MIJ983063 MSF983063 NCB983063 NLX983063 NVT983063 OFP983063 OPL983063 OZH983063 PJD983063 PSZ983063 QCV983063 QMR983063 QWN983063 RGJ983063 RQF983063 SAB983063 SJX983063 STT983063 TDP983063 TNL983063 TXH983063 UHD983063 UQZ983063 VAV983063 VKR983063 VUN983063 WEJ983063 WOF983063 WYB983063 BT25 LP25 VL25 AFH25 APD25 AYZ25 BIV25 BSR25 CCN25 CMJ25 CWF25 DGB25 DPX25 DZT25 EJP25 ETL25 FDH25 FND25 FWZ25 GGV25 GQR25 HAN25 HKJ25 HUF25 IEB25 INX25 IXT25 JHP25 JRL25 KBH25 KLD25 KUZ25 LEV25 LOR25 LYN25 MIJ25 MSF25 NCB25 NLX25 NVT25 OFP25 OPL25 OZH25 PJD25 PSZ25 QCV25 QMR25 QWN25 RGJ25 RQF25 SAB25 SJX25 STT25 TDP25 TNL25 TXH25 UHD25 UQZ25 VAV25 VKR25 VUN25 WEJ25 WOF25 WYB25 BT65562 LP65562 VL65562 AFH65562 APD65562 AYZ65562 BIV65562 BSR65562 CCN65562 CMJ65562 CWF65562 DGB65562 DPX65562 DZT65562 EJP65562 ETL65562 FDH65562 FND65562 FWZ65562 GGV65562 GQR65562 HAN65562 HKJ65562 HUF65562 IEB65562 INX65562 IXT65562 JHP65562 JRL65562 KBH65562 KLD65562 KUZ65562 LEV65562 LOR65562 LYN65562 MIJ65562 MSF65562 NCB65562 NLX65562 NVT65562 OFP65562 OPL65562 OZH65562 PJD65562 PSZ65562 QCV65562 QMR65562 QWN65562 RGJ65562 RQF65562 SAB65562 SJX65562 STT65562 TDP65562 TNL65562 TXH65562 UHD65562 UQZ65562 VAV65562 VKR65562 VUN65562 WEJ65562 WOF65562 WYB65562 BT131098 LP131098 VL131098 AFH131098 APD131098 AYZ131098 BIV131098 BSR131098 CCN131098 CMJ131098 CWF131098 DGB131098 DPX131098 DZT131098 EJP131098 ETL131098 FDH131098 FND131098 FWZ131098 GGV131098 GQR131098 HAN131098 HKJ131098 HUF131098 IEB131098 INX131098 IXT131098 JHP131098 JRL131098 KBH131098 KLD131098 KUZ131098 LEV131098 LOR131098 LYN131098 MIJ131098 MSF131098 NCB131098 NLX131098 NVT131098 OFP131098 OPL131098 OZH131098 PJD131098 PSZ131098 QCV131098 QMR131098 QWN131098 RGJ131098 RQF131098 SAB131098 SJX131098 STT131098 TDP131098 TNL131098 TXH131098 UHD131098 UQZ131098 VAV131098 VKR131098 VUN131098 WEJ131098 WOF131098 WYB131098 BT196634 LP196634 VL196634 AFH196634 APD196634 AYZ196634 BIV196634 BSR196634 CCN196634 CMJ196634 CWF196634 DGB196634 DPX196634 DZT196634 EJP196634 ETL196634 FDH196634 FND196634 FWZ196634 GGV196634 GQR196634 HAN196634 HKJ196634 HUF196634 IEB196634 INX196634 IXT196634 JHP196634 JRL196634 KBH196634 KLD196634 KUZ196634 LEV196634 LOR196634 LYN196634 MIJ196634 MSF196634 NCB196634 NLX196634 NVT196634 OFP196634 OPL196634 OZH196634 PJD196634 PSZ196634 QCV196634 QMR196634 QWN196634 RGJ196634 RQF196634 SAB196634 SJX196634 STT196634 TDP196634 TNL196634 TXH196634 UHD196634 UQZ196634 VAV196634 VKR196634 VUN196634 WEJ196634 WOF196634 WYB196634 BT262170 LP262170 VL262170 AFH262170 APD262170 AYZ262170 BIV262170 BSR262170 CCN262170 CMJ262170 CWF262170 DGB262170 DPX262170 DZT262170 EJP262170 ETL262170 FDH262170 FND262170 FWZ262170 GGV262170 GQR262170 HAN262170 HKJ262170 HUF262170 IEB262170 INX262170 IXT262170 JHP262170 JRL262170 KBH262170 KLD262170 KUZ262170 LEV262170 LOR262170 LYN262170 MIJ262170 MSF262170 NCB262170 NLX262170 NVT262170 OFP262170 OPL262170 OZH262170 PJD262170 PSZ262170 QCV262170 QMR262170 QWN262170 RGJ262170 RQF262170 SAB262170 SJX262170 STT262170 TDP262170 TNL262170 TXH262170 UHD262170 UQZ262170 VAV262170 VKR262170 VUN262170 WEJ262170 WOF262170 WYB262170 BT327706 LP327706 VL327706 AFH327706 APD327706 AYZ327706 BIV327706 BSR327706 CCN327706 CMJ327706 CWF327706 DGB327706 DPX327706 DZT327706 EJP327706 ETL327706 FDH327706 FND327706 FWZ327706 GGV327706 GQR327706 HAN327706 HKJ327706 HUF327706 IEB327706 INX327706 IXT327706 JHP327706 JRL327706 KBH327706 KLD327706 KUZ327706 LEV327706 LOR327706 LYN327706 MIJ327706 MSF327706 NCB327706 NLX327706 NVT327706 OFP327706 OPL327706 OZH327706 PJD327706 PSZ327706 QCV327706 QMR327706 QWN327706 RGJ327706 RQF327706 SAB327706 SJX327706 STT327706 TDP327706 TNL327706 TXH327706 UHD327706 UQZ327706 VAV327706 VKR327706 VUN327706 WEJ327706 WOF327706 WYB327706 BT393242 LP393242 VL393242 AFH393242 APD393242 AYZ393242 BIV393242 BSR393242 CCN393242 CMJ393242 CWF393242 DGB393242 DPX393242 DZT393242 EJP393242 ETL393242 FDH393242 FND393242 FWZ393242 GGV393242 GQR393242 HAN393242 HKJ393242 HUF393242 IEB393242 INX393242 IXT393242 JHP393242 JRL393242 KBH393242 KLD393242 KUZ393242 LEV393242 LOR393242 LYN393242 MIJ393242 MSF393242 NCB393242 NLX393242 NVT393242 OFP393242 OPL393242 OZH393242 PJD393242 PSZ393242 QCV393242 QMR393242 QWN393242 RGJ393242 RQF393242 SAB393242 SJX393242 STT393242 TDP393242 TNL393242 TXH393242 UHD393242 UQZ393242 VAV393242 VKR393242 VUN393242 WEJ393242 WOF393242 WYB393242 BT458778 LP458778 VL458778 AFH458778 APD458778 AYZ458778 BIV458778 BSR458778 CCN458778 CMJ458778 CWF458778 DGB458778 DPX458778 DZT458778 EJP458778 ETL458778 FDH458778 FND458778 FWZ458778 GGV458778 GQR458778 HAN458778 HKJ458778 HUF458778 IEB458778 INX458778 IXT458778 JHP458778 JRL458778 KBH458778 KLD458778 KUZ458778 LEV458778 LOR458778 LYN458778 MIJ458778 MSF458778 NCB458778 NLX458778 NVT458778 OFP458778 OPL458778 OZH458778 PJD458778 PSZ458778 QCV458778 QMR458778 QWN458778 RGJ458778 RQF458778 SAB458778 SJX458778 STT458778 TDP458778 TNL458778 TXH458778 UHD458778 UQZ458778 VAV458778 VKR458778 VUN458778 WEJ458778 WOF458778 WYB458778 BT524314 LP524314 VL524314 AFH524314 APD524314 AYZ524314 BIV524314 BSR524314 CCN524314 CMJ524314 CWF524314 DGB524314 DPX524314 DZT524314 EJP524314 ETL524314 FDH524314 FND524314 FWZ524314 GGV524314 GQR524314 HAN524314 HKJ524314 HUF524314 IEB524314 INX524314 IXT524314 JHP524314 JRL524314 KBH524314 KLD524314 KUZ524314 LEV524314 LOR524314 LYN524314 MIJ524314 MSF524314 NCB524314 NLX524314 NVT524314 OFP524314 OPL524314 OZH524314 PJD524314 PSZ524314 QCV524314 QMR524314 QWN524314 RGJ524314 RQF524314 SAB524314 SJX524314 STT524314 TDP524314 TNL524314 TXH524314 UHD524314 UQZ524314 VAV524314 VKR524314 VUN524314 WEJ524314 WOF524314 WYB524314 BT589850 LP589850 VL589850 AFH589850 APD589850 AYZ589850 BIV589850 BSR589850 CCN589850 CMJ589850 CWF589850 DGB589850 DPX589850 DZT589850 EJP589850 ETL589850 FDH589850 FND589850 FWZ589850 GGV589850 GQR589850 HAN589850 HKJ589850 HUF589850 IEB589850 INX589850 IXT589850 JHP589850 JRL589850 KBH589850 KLD589850 KUZ589850 LEV589850 LOR589850 LYN589850 MIJ589850 MSF589850 NCB589850 NLX589850 NVT589850 OFP589850 OPL589850 OZH589850 PJD589850 PSZ589850 QCV589850 QMR589850 QWN589850 RGJ589850 RQF589850 SAB589850 SJX589850 STT589850 TDP589850 TNL589850 TXH589850 UHD589850 UQZ589850 VAV589850 VKR589850 VUN589850 WEJ589850 WOF589850 WYB589850 BT655386 LP655386 VL655386 AFH655386 APD655386 AYZ655386 BIV655386 BSR655386 CCN655386 CMJ655386 CWF655386 DGB655386 DPX655386 DZT655386 EJP655386 ETL655386 FDH655386 FND655386 FWZ655386 GGV655386 GQR655386 HAN655386 HKJ655386 HUF655386 IEB655386 INX655386 IXT655386 JHP655386 JRL655386 KBH655386 KLD655386 KUZ655386 LEV655386 LOR655386 LYN655386 MIJ655386 MSF655386 NCB655386 NLX655386 NVT655386 OFP655386 OPL655386 OZH655386 PJD655386 PSZ655386 QCV655386 QMR655386 QWN655386 RGJ655386 RQF655386 SAB655386 SJX655386 STT655386 TDP655386 TNL655386 TXH655386 UHD655386 UQZ655386 VAV655386 VKR655386 VUN655386 WEJ655386 WOF655386 WYB655386 BT720922 LP720922 VL720922 AFH720922 APD720922 AYZ720922 BIV720922 BSR720922 CCN720922 CMJ720922 CWF720922 DGB720922 DPX720922 DZT720922 EJP720922 ETL720922 FDH720922 FND720922 FWZ720922 GGV720922 GQR720922 HAN720922 HKJ720922 HUF720922 IEB720922 INX720922 IXT720922 JHP720922 JRL720922 KBH720922 KLD720922 KUZ720922 LEV720922 LOR720922 LYN720922 MIJ720922 MSF720922 NCB720922 NLX720922 NVT720922 OFP720922 OPL720922 OZH720922 PJD720922 PSZ720922 QCV720922 QMR720922 QWN720922 RGJ720922 RQF720922 SAB720922 SJX720922 STT720922 TDP720922 TNL720922 TXH720922 UHD720922 UQZ720922 VAV720922 VKR720922 VUN720922 WEJ720922 WOF720922 WYB720922 BT786458 LP786458 VL786458 AFH786458 APD786458 AYZ786458 BIV786458 BSR786458 CCN786458 CMJ786458 CWF786458 DGB786458 DPX786458 DZT786458 EJP786458 ETL786458 FDH786458 FND786458 FWZ786458 GGV786458 GQR786458 HAN786458 HKJ786458 HUF786458 IEB786458 INX786458 IXT786458 JHP786458 JRL786458 KBH786458 KLD786458 KUZ786458 LEV786458 LOR786458 LYN786458 MIJ786458 MSF786458 NCB786458 NLX786458 NVT786458 OFP786458 OPL786458 OZH786458 PJD786458 PSZ786458 QCV786458 QMR786458 QWN786458 RGJ786458 RQF786458 SAB786458 SJX786458 STT786458 TDP786458 TNL786458 TXH786458 UHD786458 UQZ786458 VAV786458 VKR786458 VUN786458 WEJ786458 WOF786458 WYB786458 BT851994 LP851994 VL851994 AFH851994 APD851994 AYZ851994 BIV851994 BSR851994 CCN851994 CMJ851994 CWF851994 DGB851994 DPX851994 DZT851994 EJP851994 ETL851994 FDH851994 FND851994 FWZ851994 GGV851994 GQR851994 HAN851994 HKJ851994 HUF851994 IEB851994 INX851994 IXT851994 JHP851994 JRL851994 KBH851994 KLD851994 KUZ851994 LEV851994 LOR851994 LYN851994 MIJ851994 MSF851994 NCB851994 NLX851994 NVT851994 OFP851994 OPL851994 OZH851994 PJD851994 PSZ851994 QCV851994 QMR851994 QWN851994 RGJ851994 RQF851994 SAB851994 SJX851994 STT851994 TDP851994 TNL851994 TXH851994 UHD851994 UQZ851994 VAV851994 VKR851994 VUN851994 WEJ851994 WOF851994 WYB851994 BT917530 LP917530 VL917530 AFH917530 APD917530 AYZ917530 BIV917530 BSR917530 CCN917530 CMJ917530 CWF917530 DGB917530 DPX917530 DZT917530 EJP917530 ETL917530 FDH917530 FND917530 FWZ917530 GGV917530 GQR917530 HAN917530 HKJ917530 HUF917530 IEB917530 INX917530 IXT917530 JHP917530 JRL917530 KBH917530 KLD917530 KUZ917530 LEV917530 LOR917530 LYN917530 MIJ917530 MSF917530 NCB917530 NLX917530 NVT917530 OFP917530 OPL917530 OZH917530 PJD917530 PSZ917530 QCV917530 QMR917530 QWN917530 RGJ917530 RQF917530 SAB917530 SJX917530 STT917530 TDP917530 TNL917530 TXH917530 UHD917530 UQZ917530 VAV917530 VKR917530 VUN917530 WEJ917530 WOF917530 WYB917530 BT983066 LP983066 VL983066 AFH983066 APD983066 AYZ983066 BIV983066 BSR983066 CCN983066 CMJ983066 CWF983066 DGB983066 DPX983066 DZT983066 EJP983066 ETL983066 FDH983066 FND983066 FWZ983066 GGV983066 GQR983066 HAN983066 HKJ983066 HUF983066 IEB983066 INX983066 IXT983066 JHP983066 JRL983066 KBH983066 KLD983066 KUZ983066 LEV983066 LOR983066 LYN983066 MIJ983066 MSF983066 NCB983066 NLX983066 NVT983066 OFP983066 OPL983066 OZH983066 PJD983066 PSZ983066 QCV983066 QMR983066 QWN983066 RGJ983066 RQF983066 SAB983066 SJX983066 STT983066 TDP983066 TNL983066 TXH983066 UHD983066 UQZ983066 VAV983066 VKR983066 VUN983066 WEJ983066 WOF983066 WYB983066 BT39 LP39 VL39 AFH39 APD39 AYZ39 BIV39 BSR39 CCN39 CMJ39 CWF39 DGB39 DPX39 DZT39 EJP39 ETL39 FDH39 FND39 FWZ39 GGV39 GQR39 HAN39 HKJ39 HUF39 IEB39 INX39 IXT39 JHP39 JRL39 KBH39 KLD39 KUZ39 LEV39 LOR39 LYN39 MIJ39 MSF39 NCB39 NLX39 NVT39 OFP39 OPL39 OZH39 PJD39 PSZ39 QCV39 QMR39 QWN39 RGJ39 RQF39 SAB39 SJX39 STT39 TDP39 TNL39 TXH39 UHD39 UQZ39 VAV39 VKR39 VUN39 WEJ39 WOF39 WYB39 BT65576 LP65576 VL65576 AFH65576 APD65576 AYZ65576 BIV65576 BSR65576 CCN65576 CMJ65576 CWF65576 DGB65576 DPX65576 DZT65576 EJP65576 ETL65576 FDH65576 FND65576 FWZ65576 GGV65576 GQR65576 HAN65576 HKJ65576 HUF65576 IEB65576 INX65576 IXT65576 JHP65576 JRL65576 KBH65576 KLD65576 KUZ65576 LEV65576 LOR65576 LYN65576 MIJ65576 MSF65576 NCB65576 NLX65576 NVT65576 OFP65576 OPL65576 OZH65576 PJD65576 PSZ65576 QCV65576 QMR65576 QWN65576 RGJ65576 RQF65576 SAB65576 SJX65576 STT65576 TDP65576 TNL65576 TXH65576 UHD65576 UQZ65576 VAV65576 VKR65576 VUN65576 WEJ65576 WOF65576 WYB65576 BT131112 LP131112 VL131112 AFH131112 APD131112 AYZ131112 BIV131112 BSR131112 CCN131112 CMJ131112 CWF131112 DGB131112 DPX131112 DZT131112 EJP131112 ETL131112 FDH131112 FND131112 FWZ131112 GGV131112 GQR131112 HAN131112 HKJ131112 HUF131112 IEB131112 INX131112 IXT131112 JHP131112 JRL131112 KBH131112 KLD131112 KUZ131112 LEV131112 LOR131112 LYN131112 MIJ131112 MSF131112 NCB131112 NLX131112 NVT131112 OFP131112 OPL131112 OZH131112 PJD131112 PSZ131112 QCV131112 QMR131112 QWN131112 RGJ131112 RQF131112 SAB131112 SJX131112 STT131112 TDP131112 TNL131112 TXH131112 UHD131112 UQZ131112 VAV131112 VKR131112 VUN131112 WEJ131112 WOF131112 WYB131112 BT196648 LP196648 VL196648 AFH196648 APD196648 AYZ196648 BIV196648 BSR196648 CCN196648 CMJ196648 CWF196648 DGB196648 DPX196648 DZT196648 EJP196648 ETL196648 FDH196648 FND196648 FWZ196648 GGV196648 GQR196648 HAN196648 HKJ196648 HUF196648 IEB196648 INX196648 IXT196648 JHP196648 JRL196648 KBH196648 KLD196648 KUZ196648 LEV196648 LOR196648 LYN196648 MIJ196648 MSF196648 NCB196648 NLX196648 NVT196648 OFP196648 OPL196648 OZH196648 PJD196648 PSZ196648 QCV196648 QMR196648 QWN196648 RGJ196648 RQF196648 SAB196648 SJX196648 STT196648 TDP196648 TNL196648 TXH196648 UHD196648 UQZ196648 VAV196648 VKR196648 VUN196648 WEJ196648 WOF196648 WYB196648 BT262184 LP262184 VL262184 AFH262184 APD262184 AYZ262184 BIV262184 BSR262184 CCN262184 CMJ262184 CWF262184 DGB262184 DPX262184 DZT262184 EJP262184 ETL262184 FDH262184 FND262184 FWZ262184 GGV262184 GQR262184 HAN262184 HKJ262184 HUF262184 IEB262184 INX262184 IXT262184 JHP262184 JRL262184 KBH262184 KLD262184 KUZ262184 LEV262184 LOR262184 LYN262184 MIJ262184 MSF262184 NCB262184 NLX262184 NVT262184 OFP262184 OPL262184 OZH262184 PJD262184 PSZ262184 QCV262184 QMR262184 QWN262184 RGJ262184 RQF262184 SAB262184 SJX262184 STT262184 TDP262184 TNL262184 TXH262184 UHD262184 UQZ262184 VAV262184 VKR262184 VUN262184 WEJ262184 WOF262184 WYB262184 BT327720 LP327720 VL327720 AFH327720 APD327720 AYZ327720 BIV327720 BSR327720 CCN327720 CMJ327720 CWF327720 DGB327720 DPX327720 DZT327720 EJP327720 ETL327720 FDH327720 FND327720 FWZ327720 GGV327720 GQR327720 HAN327720 HKJ327720 HUF327720 IEB327720 INX327720 IXT327720 JHP327720 JRL327720 KBH327720 KLD327720 KUZ327720 LEV327720 LOR327720 LYN327720 MIJ327720 MSF327720 NCB327720 NLX327720 NVT327720 OFP327720 OPL327720 OZH327720 PJD327720 PSZ327720 QCV327720 QMR327720 QWN327720 RGJ327720 RQF327720 SAB327720 SJX327720 STT327720 TDP327720 TNL327720 TXH327720 UHD327720 UQZ327720 VAV327720 VKR327720 VUN327720 WEJ327720 WOF327720 WYB327720 BT393256 LP393256 VL393256 AFH393256 APD393256 AYZ393256 BIV393256 BSR393256 CCN393256 CMJ393256 CWF393256 DGB393256 DPX393256 DZT393256 EJP393256 ETL393256 FDH393256 FND393256 FWZ393256 GGV393256 GQR393256 HAN393256 HKJ393256 HUF393256 IEB393256 INX393256 IXT393256 JHP393256 JRL393256 KBH393256 KLD393256 KUZ393256 LEV393256 LOR393256 LYN393256 MIJ393256 MSF393256 NCB393256 NLX393256 NVT393256 OFP393256 OPL393256 OZH393256 PJD393256 PSZ393256 QCV393256 QMR393256 QWN393256 RGJ393256 RQF393256 SAB393256 SJX393256 STT393256 TDP393256 TNL393256 TXH393256 UHD393256 UQZ393256 VAV393256 VKR393256 VUN393256 WEJ393256 WOF393256 WYB393256 BT458792 LP458792 VL458792 AFH458792 APD458792 AYZ458792 BIV458792 BSR458792 CCN458792 CMJ458792 CWF458792 DGB458792 DPX458792 DZT458792 EJP458792 ETL458792 FDH458792 FND458792 FWZ458792 GGV458792 GQR458792 HAN458792 HKJ458792 HUF458792 IEB458792 INX458792 IXT458792 JHP458792 JRL458792 KBH458792 KLD458792 KUZ458792 LEV458792 LOR458792 LYN458792 MIJ458792 MSF458792 NCB458792 NLX458792 NVT458792 OFP458792 OPL458792 OZH458792 PJD458792 PSZ458792 QCV458792 QMR458792 QWN458792 RGJ458792 RQF458792 SAB458792 SJX458792 STT458792 TDP458792 TNL458792 TXH458792 UHD458792 UQZ458792 VAV458792 VKR458792 VUN458792 WEJ458792 WOF458792 WYB458792 BT524328 LP524328 VL524328 AFH524328 APD524328 AYZ524328 BIV524328 BSR524328 CCN524328 CMJ524328 CWF524328 DGB524328 DPX524328 DZT524328 EJP524328 ETL524328 FDH524328 FND524328 FWZ524328 GGV524328 GQR524328 HAN524328 HKJ524328 HUF524328 IEB524328 INX524328 IXT524328 JHP524328 JRL524328 KBH524328 KLD524328 KUZ524328 LEV524328 LOR524328 LYN524328 MIJ524328 MSF524328 NCB524328 NLX524328 NVT524328 OFP524328 OPL524328 OZH524328 PJD524328 PSZ524328 QCV524328 QMR524328 QWN524328 RGJ524328 RQF524328 SAB524328 SJX524328 STT524328 TDP524328 TNL524328 TXH524328 UHD524328 UQZ524328 VAV524328 VKR524328 VUN524328 WEJ524328 WOF524328 WYB524328 BT589864 LP589864 VL589864 AFH589864 APD589864 AYZ589864 BIV589864 BSR589864 CCN589864 CMJ589864 CWF589864 DGB589864 DPX589864 DZT589864 EJP589864 ETL589864 FDH589864 FND589864 FWZ589864 GGV589864 GQR589864 HAN589864 HKJ589864 HUF589864 IEB589864 INX589864 IXT589864 JHP589864 JRL589864 KBH589864 KLD589864 KUZ589864 LEV589864 LOR589864 LYN589864 MIJ589864 MSF589864 NCB589864 NLX589864 NVT589864 OFP589864 OPL589864 OZH589864 PJD589864 PSZ589864 QCV589864 QMR589864 QWN589864 RGJ589864 RQF589864 SAB589864 SJX589864 STT589864 TDP589864 TNL589864 TXH589864 UHD589864 UQZ589864 VAV589864 VKR589864 VUN589864 WEJ589864 WOF589864 WYB589864 BT655400 LP655400 VL655400 AFH655400 APD655400 AYZ655400 BIV655400 BSR655400 CCN655400 CMJ655400 CWF655400 DGB655400 DPX655400 DZT655400 EJP655400 ETL655400 FDH655400 FND655400 FWZ655400 GGV655400 GQR655400 HAN655400 HKJ655400 HUF655400 IEB655400 INX655400 IXT655400 JHP655400 JRL655400 KBH655400 KLD655400 KUZ655400 LEV655400 LOR655400 LYN655400 MIJ655400 MSF655400 NCB655400 NLX655400 NVT655400 OFP655400 OPL655400 OZH655400 PJD655400 PSZ655400 QCV655400 QMR655400 QWN655400 RGJ655400 RQF655400 SAB655400 SJX655400 STT655400 TDP655400 TNL655400 TXH655400 UHD655400 UQZ655400 VAV655400 VKR655400 VUN655400 WEJ655400 WOF655400 WYB655400 BT720936 LP720936 VL720936 AFH720936 APD720936 AYZ720936 BIV720936 BSR720936 CCN720936 CMJ720936 CWF720936 DGB720936 DPX720936 DZT720936 EJP720936 ETL720936 FDH720936 FND720936 FWZ720936 GGV720936 GQR720936 HAN720936 HKJ720936 HUF720936 IEB720936 INX720936 IXT720936 JHP720936 JRL720936 KBH720936 KLD720936 KUZ720936 LEV720936 LOR720936 LYN720936 MIJ720936 MSF720936 NCB720936 NLX720936 NVT720936 OFP720936 OPL720936 OZH720936 PJD720936 PSZ720936 QCV720936 QMR720936 QWN720936 RGJ720936 RQF720936 SAB720936 SJX720936 STT720936 TDP720936 TNL720936 TXH720936 UHD720936 UQZ720936 VAV720936 VKR720936 VUN720936 WEJ720936 WOF720936 WYB720936 BT786472 LP786472 VL786472 AFH786472 APD786472 AYZ786472 BIV786472 BSR786472 CCN786472 CMJ786472 CWF786472 DGB786472 DPX786472 DZT786472 EJP786472 ETL786472 FDH786472 FND786472 FWZ786472 GGV786472 GQR786472 HAN786472 HKJ786472 HUF786472 IEB786472 INX786472 IXT786472 JHP786472 JRL786472 KBH786472 KLD786472 KUZ786472 LEV786472 LOR786472 LYN786472 MIJ786472 MSF786472 NCB786472 NLX786472 NVT786472 OFP786472 OPL786472 OZH786472 PJD786472 PSZ786472 QCV786472 QMR786472 QWN786472 RGJ786472 RQF786472 SAB786472 SJX786472 STT786472 TDP786472 TNL786472 TXH786472 UHD786472 UQZ786472 VAV786472 VKR786472 VUN786472 WEJ786472 WOF786472 WYB786472 BT852008 LP852008 VL852008 AFH852008 APD852008 AYZ852008 BIV852008 BSR852008 CCN852008 CMJ852008 CWF852008 DGB852008 DPX852008 DZT852008 EJP852008 ETL852008 FDH852008 FND852008 FWZ852008 GGV852008 GQR852008 HAN852008 HKJ852008 HUF852008 IEB852008 INX852008 IXT852008 JHP852008 JRL852008 KBH852008 KLD852008 KUZ852008 LEV852008 LOR852008 LYN852008 MIJ852008 MSF852008 NCB852008 NLX852008 NVT852008 OFP852008 OPL852008 OZH852008 PJD852008 PSZ852008 QCV852008 QMR852008 QWN852008 RGJ852008 RQF852008 SAB852008 SJX852008 STT852008 TDP852008 TNL852008 TXH852008 UHD852008 UQZ852008 VAV852008 VKR852008 VUN852008 WEJ852008 WOF852008 WYB852008 BT917544 LP917544 VL917544 AFH917544 APD917544 AYZ917544 BIV917544 BSR917544 CCN917544 CMJ917544 CWF917544 DGB917544 DPX917544 DZT917544 EJP917544 ETL917544 FDH917544 FND917544 FWZ917544 GGV917544 GQR917544 HAN917544 HKJ917544 HUF917544 IEB917544 INX917544 IXT917544 JHP917544 JRL917544 KBH917544 KLD917544 KUZ917544 LEV917544 LOR917544 LYN917544 MIJ917544 MSF917544 NCB917544 NLX917544 NVT917544 OFP917544 OPL917544 OZH917544 PJD917544 PSZ917544 QCV917544 QMR917544 QWN917544 RGJ917544 RQF917544 SAB917544 SJX917544 STT917544 TDP917544 TNL917544 TXH917544 UHD917544 UQZ917544 VAV917544 VKR917544 VUN917544 WEJ917544 WOF917544 WYB917544 BT983080 LP983080 VL983080 AFH983080 APD983080 AYZ983080 BIV983080 BSR983080 CCN983080 CMJ983080 CWF983080 DGB983080 DPX983080 DZT983080 EJP983080 ETL983080 FDH983080 FND983080 FWZ983080 GGV983080 GQR983080 HAN983080 HKJ983080 HUF983080 IEB983080 INX983080 IXT983080 JHP983080 JRL983080 KBH983080 KLD983080 KUZ983080 LEV983080 LOR983080 LYN983080 MIJ983080 MSF983080 NCB983080 NLX983080 NVT983080 OFP983080 OPL983080 OZH983080 PJD983080 PSZ983080 QCV983080 QMR983080 QWN983080 RGJ983080 RQF983080 SAB983080 SJX983080 STT983080 TDP983080 TNL983080 TXH983080 UHD983080 UQZ983080 VAV983080 VKR983080 VUN983080 WEJ983080 WOF983080 WYB983080 BT42:BT50 LP42:LP50 VL42:VL50 AFH42:AFH50 APD42:APD50 AYZ42:AYZ50 BIV42:BIV50 BSR42:BSR50 CCN42:CCN50 CMJ42:CMJ50 CWF42:CWF50 DGB42:DGB50 DPX42:DPX50 DZT42:DZT50 EJP42:EJP50 ETL42:ETL50 FDH42:FDH50 FND42:FND50 FWZ42:FWZ50 GGV42:GGV50 GQR42:GQR50 HAN42:HAN50 HKJ42:HKJ50 HUF42:HUF50 IEB42:IEB50 INX42:INX50 IXT42:IXT50 JHP42:JHP50 JRL42:JRL50 KBH42:KBH50 KLD42:KLD50 KUZ42:KUZ50 LEV42:LEV50 LOR42:LOR50 LYN42:LYN50 MIJ42:MIJ50 MSF42:MSF50 NCB42:NCB50 NLX42:NLX50 NVT42:NVT50 OFP42:OFP50 OPL42:OPL50 OZH42:OZH50 PJD42:PJD50 PSZ42:PSZ50 QCV42:QCV50 QMR42:QMR50 QWN42:QWN50 RGJ42:RGJ50 RQF42:RQF50 SAB42:SAB50 SJX42:SJX50 STT42:STT50 TDP42:TDP50 TNL42:TNL50 TXH42:TXH50 UHD42:UHD50 UQZ42:UQZ50 VAV42:VAV50 VKR42:VKR50 VUN42:VUN50 WEJ42:WEJ50 WOF42:WOF50 WYB42:WYB50 BT65579:BT65586 LP65579:LP65586 VL65579:VL65586 AFH65579:AFH65586 APD65579:APD65586 AYZ65579:AYZ65586 BIV65579:BIV65586 BSR65579:BSR65586 CCN65579:CCN65586 CMJ65579:CMJ65586 CWF65579:CWF65586 DGB65579:DGB65586 DPX65579:DPX65586 DZT65579:DZT65586 EJP65579:EJP65586 ETL65579:ETL65586 FDH65579:FDH65586 FND65579:FND65586 FWZ65579:FWZ65586 GGV65579:GGV65586 GQR65579:GQR65586 HAN65579:HAN65586 HKJ65579:HKJ65586 HUF65579:HUF65586 IEB65579:IEB65586 INX65579:INX65586 IXT65579:IXT65586 JHP65579:JHP65586 JRL65579:JRL65586 KBH65579:KBH65586 KLD65579:KLD65586 KUZ65579:KUZ65586 LEV65579:LEV65586 LOR65579:LOR65586 LYN65579:LYN65586 MIJ65579:MIJ65586 MSF65579:MSF65586 NCB65579:NCB65586 NLX65579:NLX65586 NVT65579:NVT65586 OFP65579:OFP65586 OPL65579:OPL65586 OZH65579:OZH65586 PJD65579:PJD65586 PSZ65579:PSZ65586 QCV65579:QCV65586 QMR65579:QMR65586 QWN65579:QWN65586 RGJ65579:RGJ65586 RQF65579:RQF65586 SAB65579:SAB65586 SJX65579:SJX65586 STT65579:STT65586 TDP65579:TDP65586 TNL65579:TNL65586 TXH65579:TXH65586 UHD65579:UHD65586 UQZ65579:UQZ65586 VAV65579:VAV65586 VKR65579:VKR65586 VUN65579:VUN65586 WEJ65579:WEJ65586 WOF65579:WOF65586 WYB65579:WYB65586 BT131115:BT131122 LP131115:LP131122 VL131115:VL131122 AFH131115:AFH131122 APD131115:APD131122 AYZ131115:AYZ131122 BIV131115:BIV131122 BSR131115:BSR131122 CCN131115:CCN131122 CMJ131115:CMJ131122 CWF131115:CWF131122 DGB131115:DGB131122 DPX131115:DPX131122 DZT131115:DZT131122 EJP131115:EJP131122 ETL131115:ETL131122 FDH131115:FDH131122 FND131115:FND131122 FWZ131115:FWZ131122 GGV131115:GGV131122 GQR131115:GQR131122 HAN131115:HAN131122 HKJ131115:HKJ131122 HUF131115:HUF131122 IEB131115:IEB131122 INX131115:INX131122 IXT131115:IXT131122 JHP131115:JHP131122 JRL131115:JRL131122 KBH131115:KBH131122 KLD131115:KLD131122 KUZ131115:KUZ131122 LEV131115:LEV131122 LOR131115:LOR131122 LYN131115:LYN131122 MIJ131115:MIJ131122 MSF131115:MSF131122 NCB131115:NCB131122 NLX131115:NLX131122 NVT131115:NVT131122 OFP131115:OFP131122 OPL131115:OPL131122 OZH131115:OZH131122 PJD131115:PJD131122 PSZ131115:PSZ131122 QCV131115:QCV131122 QMR131115:QMR131122 QWN131115:QWN131122 RGJ131115:RGJ131122 RQF131115:RQF131122 SAB131115:SAB131122 SJX131115:SJX131122 STT131115:STT131122 TDP131115:TDP131122 TNL131115:TNL131122 TXH131115:TXH131122 UHD131115:UHD131122 UQZ131115:UQZ131122 VAV131115:VAV131122 VKR131115:VKR131122 VUN131115:VUN131122 WEJ131115:WEJ131122 WOF131115:WOF131122 WYB131115:WYB131122 BT196651:BT196658 LP196651:LP196658 VL196651:VL196658 AFH196651:AFH196658 APD196651:APD196658 AYZ196651:AYZ196658 BIV196651:BIV196658 BSR196651:BSR196658 CCN196651:CCN196658 CMJ196651:CMJ196658 CWF196651:CWF196658 DGB196651:DGB196658 DPX196651:DPX196658 DZT196651:DZT196658 EJP196651:EJP196658 ETL196651:ETL196658 FDH196651:FDH196658 FND196651:FND196658 FWZ196651:FWZ196658 GGV196651:GGV196658 GQR196651:GQR196658 HAN196651:HAN196658 HKJ196651:HKJ196658 HUF196651:HUF196658 IEB196651:IEB196658 INX196651:INX196658 IXT196651:IXT196658 JHP196651:JHP196658 JRL196651:JRL196658 KBH196651:KBH196658 KLD196651:KLD196658 KUZ196651:KUZ196658 LEV196651:LEV196658 LOR196651:LOR196658 LYN196651:LYN196658 MIJ196651:MIJ196658 MSF196651:MSF196658 NCB196651:NCB196658 NLX196651:NLX196658 NVT196651:NVT196658 OFP196651:OFP196658 OPL196651:OPL196658 OZH196651:OZH196658 PJD196651:PJD196658 PSZ196651:PSZ196658 QCV196651:QCV196658 QMR196651:QMR196658 QWN196651:QWN196658 RGJ196651:RGJ196658 RQF196651:RQF196658 SAB196651:SAB196658 SJX196651:SJX196658 STT196651:STT196658 TDP196651:TDP196658 TNL196651:TNL196658 TXH196651:TXH196658 UHD196651:UHD196658 UQZ196651:UQZ196658 VAV196651:VAV196658 VKR196651:VKR196658 VUN196651:VUN196658 WEJ196651:WEJ196658 WOF196651:WOF196658 WYB196651:WYB196658 BT262187:BT262194 LP262187:LP262194 VL262187:VL262194 AFH262187:AFH262194 APD262187:APD262194 AYZ262187:AYZ262194 BIV262187:BIV262194 BSR262187:BSR262194 CCN262187:CCN262194 CMJ262187:CMJ262194 CWF262187:CWF262194 DGB262187:DGB262194 DPX262187:DPX262194 DZT262187:DZT262194 EJP262187:EJP262194 ETL262187:ETL262194 FDH262187:FDH262194 FND262187:FND262194 FWZ262187:FWZ262194 GGV262187:GGV262194 GQR262187:GQR262194 HAN262187:HAN262194 HKJ262187:HKJ262194 HUF262187:HUF262194 IEB262187:IEB262194 INX262187:INX262194 IXT262187:IXT262194 JHP262187:JHP262194 JRL262187:JRL262194 KBH262187:KBH262194 KLD262187:KLD262194 KUZ262187:KUZ262194 LEV262187:LEV262194 LOR262187:LOR262194 LYN262187:LYN262194 MIJ262187:MIJ262194 MSF262187:MSF262194 NCB262187:NCB262194 NLX262187:NLX262194 NVT262187:NVT262194 OFP262187:OFP262194 OPL262187:OPL262194 OZH262187:OZH262194 PJD262187:PJD262194 PSZ262187:PSZ262194 QCV262187:QCV262194 QMR262187:QMR262194 QWN262187:QWN262194 RGJ262187:RGJ262194 RQF262187:RQF262194 SAB262187:SAB262194 SJX262187:SJX262194 STT262187:STT262194 TDP262187:TDP262194 TNL262187:TNL262194 TXH262187:TXH262194 UHD262187:UHD262194 UQZ262187:UQZ262194 VAV262187:VAV262194 VKR262187:VKR262194 VUN262187:VUN262194 WEJ262187:WEJ262194 WOF262187:WOF262194 WYB262187:WYB262194 BT327723:BT327730 LP327723:LP327730 VL327723:VL327730 AFH327723:AFH327730 APD327723:APD327730 AYZ327723:AYZ327730 BIV327723:BIV327730 BSR327723:BSR327730 CCN327723:CCN327730 CMJ327723:CMJ327730 CWF327723:CWF327730 DGB327723:DGB327730 DPX327723:DPX327730 DZT327723:DZT327730 EJP327723:EJP327730 ETL327723:ETL327730 FDH327723:FDH327730 FND327723:FND327730 FWZ327723:FWZ327730 GGV327723:GGV327730 GQR327723:GQR327730 HAN327723:HAN327730 HKJ327723:HKJ327730 HUF327723:HUF327730 IEB327723:IEB327730 INX327723:INX327730 IXT327723:IXT327730 JHP327723:JHP327730 JRL327723:JRL327730 KBH327723:KBH327730 KLD327723:KLD327730 KUZ327723:KUZ327730 LEV327723:LEV327730 LOR327723:LOR327730 LYN327723:LYN327730 MIJ327723:MIJ327730 MSF327723:MSF327730 NCB327723:NCB327730 NLX327723:NLX327730 NVT327723:NVT327730 OFP327723:OFP327730 OPL327723:OPL327730 OZH327723:OZH327730 PJD327723:PJD327730 PSZ327723:PSZ327730 QCV327723:QCV327730 QMR327723:QMR327730 QWN327723:QWN327730 RGJ327723:RGJ327730 RQF327723:RQF327730 SAB327723:SAB327730 SJX327723:SJX327730 STT327723:STT327730 TDP327723:TDP327730 TNL327723:TNL327730 TXH327723:TXH327730 UHD327723:UHD327730 UQZ327723:UQZ327730 VAV327723:VAV327730 VKR327723:VKR327730 VUN327723:VUN327730 WEJ327723:WEJ327730 WOF327723:WOF327730 WYB327723:WYB327730 BT393259:BT393266 LP393259:LP393266 VL393259:VL393266 AFH393259:AFH393266 APD393259:APD393266 AYZ393259:AYZ393266 BIV393259:BIV393266 BSR393259:BSR393266 CCN393259:CCN393266 CMJ393259:CMJ393266 CWF393259:CWF393266 DGB393259:DGB393266 DPX393259:DPX393266 DZT393259:DZT393266 EJP393259:EJP393266 ETL393259:ETL393266 FDH393259:FDH393266 FND393259:FND393266 FWZ393259:FWZ393266 GGV393259:GGV393266 GQR393259:GQR393266 HAN393259:HAN393266 HKJ393259:HKJ393266 HUF393259:HUF393266 IEB393259:IEB393266 INX393259:INX393266 IXT393259:IXT393266 JHP393259:JHP393266 JRL393259:JRL393266 KBH393259:KBH393266 KLD393259:KLD393266 KUZ393259:KUZ393266 LEV393259:LEV393266 LOR393259:LOR393266 LYN393259:LYN393266 MIJ393259:MIJ393266 MSF393259:MSF393266 NCB393259:NCB393266 NLX393259:NLX393266 NVT393259:NVT393266 OFP393259:OFP393266 OPL393259:OPL393266 OZH393259:OZH393266 PJD393259:PJD393266 PSZ393259:PSZ393266 QCV393259:QCV393266 QMR393259:QMR393266 QWN393259:QWN393266 RGJ393259:RGJ393266 RQF393259:RQF393266 SAB393259:SAB393266 SJX393259:SJX393266 STT393259:STT393266 TDP393259:TDP393266 TNL393259:TNL393266 TXH393259:TXH393266 UHD393259:UHD393266 UQZ393259:UQZ393266 VAV393259:VAV393266 VKR393259:VKR393266 VUN393259:VUN393266 WEJ393259:WEJ393266 WOF393259:WOF393266 WYB393259:WYB393266 BT458795:BT458802 LP458795:LP458802 VL458795:VL458802 AFH458795:AFH458802 APD458795:APD458802 AYZ458795:AYZ458802 BIV458795:BIV458802 BSR458795:BSR458802 CCN458795:CCN458802 CMJ458795:CMJ458802 CWF458795:CWF458802 DGB458795:DGB458802 DPX458795:DPX458802 DZT458795:DZT458802 EJP458795:EJP458802 ETL458795:ETL458802 FDH458795:FDH458802 FND458795:FND458802 FWZ458795:FWZ458802 GGV458795:GGV458802 GQR458795:GQR458802 HAN458795:HAN458802 HKJ458795:HKJ458802 HUF458795:HUF458802 IEB458795:IEB458802 INX458795:INX458802 IXT458795:IXT458802 JHP458795:JHP458802 JRL458795:JRL458802 KBH458795:KBH458802 KLD458795:KLD458802 KUZ458795:KUZ458802 LEV458795:LEV458802 LOR458795:LOR458802 LYN458795:LYN458802 MIJ458795:MIJ458802 MSF458795:MSF458802 NCB458795:NCB458802 NLX458795:NLX458802 NVT458795:NVT458802 OFP458795:OFP458802 OPL458795:OPL458802 OZH458795:OZH458802 PJD458795:PJD458802 PSZ458795:PSZ458802 QCV458795:QCV458802 QMR458795:QMR458802 QWN458795:QWN458802 RGJ458795:RGJ458802 RQF458795:RQF458802 SAB458795:SAB458802 SJX458795:SJX458802 STT458795:STT458802 TDP458795:TDP458802 TNL458795:TNL458802 TXH458795:TXH458802 UHD458795:UHD458802 UQZ458795:UQZ458802 VAV458795:VAV458802 VKR458795:VKR458802 VUN458795:VUN458802 WEJ458795:WEJ458802 WOF458795:WOF458802 WYB458795:WYB458802 BT524331:BT524338 LP524331:LP524338 VL524331:VL524338 AFH524331:AFH524338 APD524331:APD524338 AYZ524331:AYZ524338 BIV524331:BIV524338 BSR524331:BSR524338 CCN524331:CCN524338 CMJ524331:CMJ524338 CWF524331:CWF524338 DGB524331:DGB524338 DPX524331:DPX524338 DZT524331:DZT524338 EJP524331:EJP524338 ETL524331:ETL524338 FDH524331:FDH524338 FND524331:FND524338 FWZ524331:FWZ524338 GGV524331:GGV524338 GQR524331:GQR524338 HAN524331:HAN524338 HKJ524331:HKJ524338 HUF524331:HUF524338 IEB524331:IEB524338 INX524331:INX524338 IXT524331:IXT524338 JHP524331:JHP524338 JRL524331:JRL524338 KBH524331:KBH524338 KLD524331:KLD524338 KUZ524331:KUZ524338 LEV524331:LEV524338 LOR524331:LOR524338 LYN524331:LYN524338 MIJ524331:MIJ524338 MSF524331:MSF524338 NCB524331:NCB524338 NLX524331:NLX524338 NVT524331:NVT524338 OFP524331:OFP524338 OPL524331:OPL524338 OZH524331:OZH524338 PJD524331:PJD524338 PSZ524331:PSZ524338 QCV524331:QCV524338 QMR524331:QMR524338 QWN524331:QWN524338 RGJ524331:RGJ524338 RQF524331:RQF524338 SAB524331:SAB524338 SJX524331:SJX524338 STT524331:STT524338 TDP524331:TDP524338 TNL524331:TNL524338 TXH524331:TXH524338 UHD524331:UHD524338 UQZ524331:UQZ524338 VAV524331:VAV524338 VKR524331:VKR524338 VUN524331:VUN524338 WEJ524331:WEJ524338 WOF524331:WOF524338 WYB524331:WYB524338 BT589867:BT589874 LP589867:LP589874 VL589867:VL589874 AFH589867:AFH589874 APD589867:APD589874 AYZ589867:AYZ589874 BIV589867:BIV589874 BSR589867:BSR589874 CCN589867:CCN589874 CMJ589867:CMJ589874 CWF589867:CWF589874 DGB589867:DGB589874 DPX589867:DPX589874 DZT589867:DZT589874 EJP589867:EJP589874 ETL589867:ETL589874 FDH589867:FDH589874 FND589867:FND589874 FWZ589867:FWZ589874 GGV589867:GGV589874 GQR589867:GQR589874 HAN589867:HAN589874 HKJ589867:HKJ589874 HUF589867:HUF589874 IEB589867:IEB589874 INX589867:INX589874 IXT589867:IXT589874 JHP589867:JHP589874 JRL589867:JRL589874 KBH589867:KBH589874 KLD589867:KLD589874 KUZ589867:KUZ589874 LEV589867:LEV589874 LOR589867:LOR589874 LYN589867:LYN589874 MIJ589867:MIJ589874 MSF589867:MSF589874 NCB589867:NCB589874 NLX589867:NLX589874 NVT589867:NVT589874 OFP589867:OFP589874 OPL589867:OPL589874 OZH589867:OZH589874 PJD589867:PJD589874 PSZ589867:PSZ589874 QCV589867:QCV589874 QMR589867:QMR589874 QWN589867:QWN589874 RGJ589867:RGJ589874 RQF589867:RQF589874 SAB589867:SAB589874 SJX589867:SJX589874 STT589867:STT589874 TDP589867:TDP589874 TNL589867:TNL589874 TXH589867:TXH589874 UHD589867:UHD589874 UQZ589867:UQZ589874 VAV589867:VAV589874 VKR589867:VKR589874 VUN589867:VUN589874 WEJ589867:WEJ589874 WOF589867:WOF589874 WYB589867:WYB589874 BT655403:BT655410 LP655403:LP655410 VL655403:VL655410 AFH655403:AFH655410 APD655403:APD655410 AYZ655403:AYZ655410 BIV655403:BIV655410 BSR655403:BSR655410 CCN655403:CCN655410 CMJ655403:CMJ655410 CWF655403:CWF655410 DGB655403:DGB655410 DPX655403:DPX655410 DZT655403:DZT655410 EJP655403:EJP655410 ETL655403:ETL655410 FDH655403:FDH655410 FND655403:FND655410 FWZ655403:FWZ655410 GGV655403:GGV655410 GQR655403:GQR655410 HAN655403:HAN655410 HKJ655403:HKJ655410 HUF655403:HUF655410 IEB655403:IEB655410 INX655403:INX655410 IXT655403:IXT655410 JHP655403:JHP655410 JRL655403:JRL655410 KBH655403:KBH655410 KLD655403:KLD655410 KUZ655403:KUZ655410 LEV655403:LEV655410 LOR655403:LOR655410 LYN655403:LYN655410 MIJ655403:MIJ655410 MSF655403:MSF655410 NCB655403:NCB655410 NLX655403:NLX655410 NVT655403:NVT655410 OFP655403:OFP655410 OPL655403:OPL655410 OZH655403:OZH655410 PJD655403:PJD655410 PSZ655403:PSZ655410 QCV655403:QCV655410 QMR655403:QMR655410 QWN655403:QWN655410 RGJ655403:RGJ655410 RQF655403:RQF655410 SAB655403:SAB655410 SJX655403:SJX655410 STT655403:STT655410 TDP655403:TDP655410 TNL655403:TNL655410 TXH655403:TXH655410 UHD655403:UHD655410 UQZ655403:UQZ655410 VAV655403:VAV655410 VKR655403:VKR655410 VUN655403:VUN655410 WEJ655403:WEJ655410 WOF655403:WOF655410 WYB655403:WYB655410 BT720939:BT720946 LP720939:LP720946 VL720939:VL720946 AFH720939:AFH720946 APD720939:APD720946 AYZ720939:AYZ720946 BIV720939:BIV720946 BSR720939:BSR720946 CCN720939:CCN720946 CMJ720939:CMJ720946 CWF720939:CWF720946 DGB720939:DGB720946 DPX720939:DPX720946 DZT720939:DZT720946 EJP720939:EJP720946 ETL720939:ETL720946 FDH720939:FDH720946 FND720939:FND720946 FWZ720939:FWZ720946 GGV720939:GGV720946 GQR720939:GQR720946 HAN720939:HAN720946 HKJ720939:HKJ720946 HUF720939:HUF720946 IEB720939:IEB720946 INX720939:INX720946 IXT720939:IXT720946 JHP720939:JHP720946 JRL720939:JRL720946 KBH720939:KBH720946 KLD720939:KLD720946 KUZ720939:KUZ720946 LEV720939:LEV720946 LOR720939:LOR720946 LYN720939:LYN720946 MIJ720939:MIJ720946 MSF720939:MSF720946 NCB720939:NCB720946 NLX720939:NLX720946 NVT720939:NVT720946 OFP720939:OFP720946 OPL720939:OPL720946 OZH720939:OZH720946 PJD720939:PJD720946 PSZ720939:PSZ720946 QCV720939:QCV720946 QMR720939:QMR720946 QWN720939:QWN720946 RGJ720939:RGJ720946 RQF720939:RQF720946 SAB720939:SAB720946 SJX720939:SJX720946 STT720939:STT720946 TDP720939:TDP720946 TNL720939:TNL720946 TXH720939:TXH720946 UHD720939:UHD720946 UQZ720939:UQZ720946 VAV720939:VAV720946 VKR720939:VKR720946 VUN720939:VUN720946 WEJ720939:WEJ720946 WOF720939:WOF720946 WYB720939:WYB720946 BT786475:BT786482 LP786475:LP786482 VL786475:VL786482 AFH786475:AFH786482 APD786475:APD786482 AYZ786475:AYZ786482 BIV786475:BIV786482 BSR786475:BSR786482 CCN786475:CCN786482 CMJ786475:CMJ786482 CWF786475:CWF786482 DGB786475:DGB786482 DPX786475:DPX786482 DZT786475:DZT786482 EJP786475:EJP786482 ETL786475:ETL786482 FDH786475:FDH786482 FND786475:FND786482 FWZ786475:FWZ786482 GGV786475:GGV786482 GQR786475:GQR786482 HAN786475:HAN786482 HKJ786475:HKJ786482 HUF786475:HUF786482 IEB786475:IEB786482 INX786475:INX786482 IXT786475:IXT786482 JHP786475:JHP786482 JRL786475:JRL786482 KBH786475:KBH786482 KLD786475:KLD786482 KUZ786475:KUZ786482 LEV786475:LEV786482 LOR786475:LOR786482 LYN786475:LYN786482 MIJ786475:MIJ786482 MSF786475:MSF786482 NCB786475:NCB786482 NLX786475:NLX786482 NVT786475:NVT786482 OFP786475:OFP786482 OPL786475:OPL786482 OZH786475:OZH786482 PJD786475:PJD786482 PSZ786475:PSZ786482 QCV786475:QCV786482 QMR786475:QMR786482 QWN786475:QWN786482 RGJ786475:RGJ786482 RQF786475:RQF786482 SAB786475:SAB786482 SJX786475:SJX786482 STT786475:STT786482 TDP786475:TDP786482 TNL786475:TNL786482 TXH786475:TXH786482 UHD786475:UHD786482 UQZ786475:UQZ786482 VAV786475:VAV786482 VKR786475:VKR786482 VUN786475:VUN786482 WEJ786475:WEJ786482 WOF786475:WOF786482 WYB786475:WYB786482 BT852011:BT852018 LP852011:LP852018 VL852011:VL852018 AFH852011:AFH852018 APD852011:APD852018 AYZ852011:AYZ852018 BIV852011:BIV852018 BSR852011:BSR852018 CCN852011:CCN852018 CMJ852011:CMJ852018 CWF852011:CWF852018 DGB852011:DGB852018 DPX852011:DPX852018 DZT852011:DZT852018 EJP852011:EJP852018 ETL852011:ETL852018 FDH852011:FDH852018 FND852011:FND852018 FWZ852011:FWZ852018 GGV852011:GGV852018 GQR852011:GQR852018 HAN852011:HAN852018 HKJ852011:HKJ852018 HUF852011:HUF852018 IEB852011:IEB852018 INX852011:INX852018 IXT852011:IXT852018 JHP852011:JHP852018 JRL852011:JRL852018 KBH852011:KBH852018 KLD852011:KLD852018 KUZ852011:KUZ852018 LEV852011:LEV852018 LOR852011:LOR852018 LYN852011:LYN852018 MIJ852011:MIJ852018 MSF852011:MSF852018 NCB852011:NCB852018 NLX852011:NLX852018 NVT852011:NVT852018 OFP852011:OFP852018 OPL852011:OPL852018 OZH852011:OZH852018 PJD852011:PJD852018 PSZ852011:PSZ852018 QCV852011:QCV852018 QMR852011:QMR852018 QWN852011:QWN852018 RGJ852011:RGJ852018 RQF852011:RQF852018 SAB852011:SAB852018 SJX852011:SJX852018 STT852011:STT852018 TDP852011:TDP852018 TNL852011:TNL852018 TXH852011:TXH852018 UHD852011:UHD852018 UQZ852011:UQZ852018 VAV852011:VAV852018 VKR852011:VKR852018 VUN852011:VUN852018 WEJ852011:WEJ852018 WOF852011:WOF852018 WYB852011:WYB852018 BT917547:BT917554 LP917547:LP917554 VL917547:VL917554 AFH917547:AFH917554 APD917547:APD917554 AYZ917547:AYZ917554 BIV917547:BIV917554 BSR917547:BSR917554 CCN917547:CCN917554 CMJ917547:CMJ917554 CWF917547:CWF917554 DGB917547:DGB917554 DPX917547:DPX917554 DZT917547:DZT917554 EJP917547:EJP917554 ETL917547:ETL917554 FDH917547:FDH917554 FND917547:FND917554 FWZ917547:FWZ917554 GGV917547:GGV917554 GQR917547:GQR917554 HAN917547:HAN917554 HKJ917547:HKJ917554 HUF917547:HUF917554 IEB917547:IEB917554 INX917547:INX917554 IXT917547:IXT917554 JHP917547:JHP917554 JRL917547:JRL917554 KBH917547:KBH917554 KLD917547:KLD917554 KUZ917547:KUZ917554 LEV917547:LEV917554 LOR917547:LOR917554 LYN917547:LYN917554 MIJ917547:MIJ917554 MSF917547:MSF917554 NCB917547:NCB917554 NLX917547:NLX917554 NVT917547:NVT917554 OFP917547:OFP917554 OPL917547:OPL917554 OZH917547:OZH917554 PJD917547:PJD917554 PSZ917547:PSZ917554 QCV917547:QCV917554 QMR917547:QMR917554 QWN917547:QWN917554 RGJ917547:RGJ917554 RQF917547:RQF917554 SAB917547:SAB917554 SJX917547:SJX917554 STT917547:STT917554 TDP917547:TDP917554 TNL917547:TNL917554 TXH917547:TXH917554 UHD917547:UHD917554 UQZ917547:UQZ917554 VAV917547:VAV917554 VKR917547:VKR917554 VUN917547:VUN917554 WEJ917547:WEJ917554 WOF917547:WOF917554 WYB917547:WYB917554 BT983083:BT983090 LP983083:LP983090 VL983083:VL983090 AFH983083:AFH983090 APD983083:APD983090 AYZ983083:AYZ983090 BIV983083:BIV983090 BSR983083:BSR983090 CCN983083:CCN983090 CMJ983083:CMJ983090 CWF983083:CWF983090 DGB983083:DGB983090 DPX983083:DPX983090 DZT983083:DZT983090 EJP983083:EJP983090 ETL983083:ETL983090 FDH983083:FDH983090 FND983083:FND983090 FWZ983083:FWZ983090 GGV983083:GGV983090 GQR983083:GQR983090 HAN983083:HAN983090 HKJ983083:HKJ983090 HUF983083:HUF983090 IEB983083:IEB983090 INX983083:INX983090 IXT983083:IXT983090 JHP983083:JHP983090 JRL983083:JRL983090 KBH983083:KBH983090 KLD983083:KLD983090 KUZ983083:KUZ983090 LEV983083:LEV983090 LOR983083:LOR983090 LYN983083:LYN983090 MIJ983083:MIJ983090 MSF983083:MSF983090 NCB983083:NCB983090 NLX983083:NLX983090 NVT983083:NVT983090 OFP983083:OFP983090 OPL983083:OPL983090 OZH983083:OZH983090 PJD983083:PJD983090 PSZ983083:PSZ983090 QCV983083:QCV983090 QMR983083:QMR983090 QWN983083:QWN983090 RGJ983083:RGJ983090 RQF983083:RQF983090 SAB983083:SAB983090 SJX983083:SJX983090 STT983083:STT983090 TDP983083:TDP983090 TNL983083:TNL983090 TXH983083:TXH983090 UHD983083:UHD983090 UQZ983083:UQZ983090 VAV983083:VAV983090 VKR983083:VKR983090 VUN983083:VUN983090 WEJ983083:WEJ983090 WOF983083:WOF983090 WYB983083:WYB983090"/>
    <dataValidation type="list" showInputMessage="1" showErrorMessage="1" errorTitle="Rechazado" error="Solo son validadas las opciones de la lista" sqref="WXU983050:WXU983095 LI9:LI55 VE9:VE55 AFA9:AFA55 AOW9:AOW55 AYS9:AYS55 BIO9:BIO55 BSK9:BSK55 CCG9:CCG55 CMC9:CMC55 CVY9:CVY55 DFU9:DFU55 DPQ9:DPQ55 DZM9:DZM55 EJI9:EJI55 ETE9:ETE55 FDA9:FDA55 FMW9:FMW55 FWS9:FWS55 GGO9:GGO55 GQK9:GQK55 HAG9:HAG55 HKC9:HKC55 HTY9:HTY55 IDU9:IDU55 INQ9:INQ55 IXM9:IXM55 JHI9:JHI55 JRE9:JRE55 KBA9:KBA55 KKW9:KKW55 KUS9:KUS55 LEO9:LEO55 LOK9:LOK55 LYG9:LYG55 MIC9:MIC55 MRY9:MRY55 NBU9:NBU55 NLQ9:NLQ55 NVM9:NVM55 OFI9:OFI55 OPE9:OPE55 OZA9:OZA55 PIW9:PIW55 PSS9:PSS55 QCO9:QCO55 QMK9:QMK55 QWG9:QWG55 RGC9:RGC55 RPY9:RPY55 RZU9:RZU55 SJQ9:SJQ55 STM9:STM55 TDI9:TDI55 TNE9:TNE55 TXA9:TXA55 UGW9:UGW55 UQS9:UQS55 VAO9:VAO55 VKK9:VKK55 VUG9:VUG55 WEC9:WEC55 WNY9:WNY55 WXU9:WXU55 BM65546:BM65591 LI65546:LI65591 VE65546:VE65591 AFA65546:AFA65591 AOW65546:AOW65591 AYS65546:AYS65591 BIO65546:BIO65591 BSK65546:BSK65591 CCG65546:CCG65591 CMC65546:CMC65591 CVY65546:CVY65591 DFU65546:DFU65591 DPQ65546:DPQ65591 DZM65546:DZM65591 EJI65546:EJI65591 ETE65546:ETE65591 FDA65546:FDA65591 FMW65546:FMW65591 FWS65546:FWS65591 GGO65546:GGO65591 GQK65546:GQK65591 HAG65546:HAG65591 HKC65546:HKC65591 HTY65546:HTY65591 IDU65546:IDU65591 INQ65546:INQ65591 IXM65546:IXM65591 JHI65546:JHI65591 JRE65546:JRE65591 KBA65546:KBA65591 KKW65546:KKW65591 KUS65546:KUS65591 LEO65546:LEO65591 LOK65546:LOK65591 LYG65546:LYG65591 MIC65546:MIC65591 MRY65546:MRY65591 NBU65546:NBU65591 NLQ65546:NLQ65591 NVM65546:NVM65591 OFI65546:OFI65591 OPE65546:OPE65591 OZA65546:OZA65591 PIW65546:PIW65591 PSS65546:PSS65591 QCO65546:QCO65591 QMK65546:QMK65591 QWG65546:QWG65591 RGC65546:RGC65591 RPY65546:RPY65591 RZU65546:RZU65591 SJQ65546:SJQ65591 STM65546:STM65591 TDI65546:TDI65591 TNE65546:TNE65591 TXA65546:TXA65591 UGW65546:UGW65591 UQS65546:UQS65591 VAO65546:VAO65591 VKK65546:VKK65591 VUG65546:VUG65591 WEC65546:WEC65591 WNY65546:WNY65591 WXU65546:WXU65591 BM131082:BM131127 LI131082:LI131127 VE131082:VE131127 AFA131082:AFA131127 AOW131082:AOW131127 AYS131082:AYS131127 BIO131082:BIO131127 BSK131082:BSK131127 CCG131082:CCG131127 CMC131082:CMC131127 CVY131082:CVY131127 DFU131082:DFU131127 DPQ131082:DPQ131127 DZM131082:DZM131127 EJI131082:EJI131127 ETE131082:ETE131127 FDA131082:FDA131127 FMW131082:FMW131127 FWS131082:FWS131127 GGO131082:GGO131127 GQK131082:GQK131127 HAG131082:HAG131127 HKC131082:HKC131127 HTY131082:HTY131127 IDU131082:IDU131127 INQ131082:INQ131127 IXM131082:IXM131127 JHI131082:JHI131127 JRE131082:JRE131127 KBA131082:KBA131127 KKW131082:KKW131127 KUS131082:KUS131127 LEO131082:LEO131127 LOK131082:LOK131127 LYG131082:LYG131127 MIC131082:MIC131127 MRY131082:MRY131127 NBU131082:NBU131127 NLQ131082:NLQ131127 NVM131082:NVM131127 OFI131082:OFI131127 OPE131082:OPE131127 OZA131082:OZA131127 PIW131082:PIW131127 PSS131082:PSS131127 QCO131082:QCO131127 QMK131082:QMK131127 QWG131082:QWG131127 RGC131082:RGC131127 RPY131082:RPY131127 RZU131082:RZU131127 SJQ131082:SJQ131127 STM131082:STM131127 TDI131082:TDI131127 TNE131082:TNE131127 TXA131082:TXA131127 UGW131082:UGW131127 UQS131082:UQS131127 VAO131082:VAO131127 VKK131082:VKK131127 VUG131082:VUG131127 WEC131082:WEC131127 WNY131082:WNY131127 WXU131082:WXU131127 BM196618:BM196663 LI196618:LI196663 VE196618:VE196663 AFA196618:AFA196663 AOW196618:AOW196663 AYS196618:AYS196663 BIO196618:BIO196663 BSK196618:BSK196663 CCG196618:CCG196663 CMC196618:CMC196663 CVY196618:CVY196663 DFU196618:DFU196663 DPQ196618:DPQ196663 DZM196618:DZM196663 EJI196618:EJI196663 ETE196618:ETE196663 FDA196618:FDA196663 FMW196618:FMW196663 FWS196618:FWS196663 GGO196618:GGO196663 GQK196618:GQK196663 HAG196618:HAG196663 HKC196618:HKC196663 HTY196618:HTY196663 IDU196618:IDU196663 INQ196618:INQ196663 IXM196618:IXM196663 JHI196618:JHI196663 JRE196618:JRE196663 KBA196618:KBA196663 KKW196618:KKW196663 KUS196618:KUS196663 LEO196618:LEO196663 LOK196618:LOK196663 LYG196618:LYG196663 MIC196618:MIC196663 MRY196618:MRY196663 NBU196618:NBU196663 NLQ196618:NLQ196663 NVM196618:NVM196663 OFI196618:OFI196663 OPE196618:OPE196663 OZA196618:OZA196663 PIW196618:PIW196663 PSS196618:PSS196663 QCO196618:QCO196663 QMK196618:QMK196663 QWG196618:QWG196663 RGC196618:RGC196663 RPY196618:RPY196663 RZU196618:RZU196663 SJQ196618:SJQ196663 STM196618:STM196663 TDI196618:TDI196663 TNE196618:TNE196663 TXA196618:TXA196663 UGW196618:UGW196663 UQS196618:UQS196663 VAO196618:VAO196663 VKK196618:VKK196663 VUG196618:VUG196663 WEC196618:WEC196663 WNY196618:WNY196663 WXU196618:WXU196663 BM262154:BM262199 LI262154:LI262199 VE262154:VE262199 AFA262154:AFA262199 AOW262154:AOW262199 AYS262154:AYS262199 BIO262154:BIO262199 BSK262154:BSK262199 CCG262154:CCG262199 CMC262154:CMC262199 CVY262154:CVY262199 DFU262154:DFU262199 DPQ262154:DPQ262199 DZM262154:DZM262199 EJI262154:EJI262199 ETE262154:ETE262199 FDA262154:FDA262199 FMW262154:FMW262199 FWS262154:FWS262199 GGO262154:GGO262199 GQK262154:GQK262199 HAG262154:HAG262199 HKC262154:HKC262199 HTY262154:HTY262199 IDU262154:IDU262199 INQ262154:INQ262199 IXM262154:IXM262199 JHI262154:JHI262199 JRE262154:JRE262199 KBA262154:KBA262199 KKW262154:KKW262199 KUS262154:KUS262199 LEO262154:LEO262199 LOK262154:LOK262199 LYG262154:LYG262199 MIC262154:MIC262199 MRY262154:MRY262199 NBU262154:NBU262199 NLQ262154:NLQ262199 NVM262154:NVM262199 OFI262154:OFI262199 OPE262154:OPE262199 OZA262154:OZA262199 PIW262154:PIW262199 PSS262154:PSS262199 QCO262154:QCO262199 QMK262154:QMK262199 QWG262154:QWG262199 RGC262154:RGC262199 RPY262154:RPY262199 RZU262154:RZU262199 SJQ262154:SJQ262199 STM262154:STM262199 TDI262154:TDI262199 TNE262154:TNE262199 TXA262154:TXA262199 UGW262154:UGW262199 UQS262154:UQS262199 VAO262154:VAO262199 VKK262154:VKK262199 VUG262154:VUG262199 WEC262154:WEC262199 WNY262154:WNY262199 WXU262154:WXU262199 BM327690:BM327735 LI327690:LI327735 VE327690:VE327735 AFA327690:AFA327735 AOW327690:AOW327735 AYS327690:AYS327735 BIO327690:BIO327735 BSK327690:BSK327735 CCG327690:CCG327735 CMC327690:CMC327735 CVY327690:CVY327735 DFU327690:DFU327735 DPQ327690:DPQ327735 DZM327690:DZM327735 EJI327690:EJI327735 ETE327690:ETE327735 FDA327690:FDA327735 FMW327690:FMW327735 FWS327690:FWS327735 GGO327690:GGO327735 GQK327690:GQK327735 HAG327690:HAG327735 HKC327690:HKC327735 HTY327690:HTY327735 IDU327690:IDU327735 INQ327690:INQ327735 IXM327690:IXM327735 JHI327690:JHI327735 JRE327690:JRE327735 KBA327690:KBA327735 KKW327690:KKW327735 KUS327690:KUS327735 LEO327690:LEO327735 LOK327690:LOK327735 LYG327690:LYG327735 MIC327690:MIC327735 MRY327690:MRY327735 NBU327690:NBU327735 NLQ327690:NLQ327735 NVM327690:NVM327735 OFI327690:OFI327735 OPE327690:OPE327735 OZA327690:OZA327735 PIW327690:PIW327735 PSS327690:PSS327735 QCO327690:QCO327735 QMK327690:QMK327735 QWG327690:QWG327735 RGC327690:RGC327735 RPY327690:RPY327735 RZU327690:RZU327735 SJQ327690:SJQ327735 STM327690:STM327735 TDI327690:TDI327735 TNE327690:TNE327735 TXA327690:TXA327735 UGW327690:UGW327735 UQS327690:UQS327735 VAO327690:VAO327735 VKK327690:VKK327735 VUG327690:VUG327735 WEC327690:WEC327735 WNY327690:WNY327735 WXU327690:WXU327735 BM393226:BM393271 LI393226:LI393271 VE393226:VE393271 AFA393226:AFA393271 AOW393226:AOW393271 AYS393226:AYS393271 BIO393226:BIO393271 BSK393226:BSK393271 CCG393226:CCG393271 CMC393226:CMC393271 CVY393226:CVY393271 DFU393226:DFU393271 DPQ393226:DPQ393271 DZM393226:DZM393271 EJI393226:EJI393271 ETE393226:ETE393271 FDA393226:FDA393271 FMW393226:FMW393271 FWS393226:FWS393271 GGO393226:GGO393271 GQK393226:GQK393271 HAG393226:HAG393271 HKC393226:HKC393271 HTY393226:HTY393271 IDU393226:IDU393271 INQ393226:INQ393271 IXM393226:IXM393271 JHI393226:JHI393271 JRE393226:JRE393271 KBA393226:KBA393271 KKW393226:KKW393271 KUS393226:KUS393271 LEO393226:LEO393271 LOK393226:LOK393271 LYG393226:LYG393271 MIC393226:MIC393271 MRY393226:MRY393271 NBU393226:NBU393271 NLQ393226:NLQ393271 NVM393226:NVM393271 OFI393226:OFI393271 OPE393226:OPE393271 OZA393226:OZA393271 PIW393226:PIW393271 PSS393226:PSS393271 QCO393226:QCO393271 QMK393226:QMK393271 QWG393226:QWG393271 RGC393226:RGC393271 RPY393226:RPY393271 RZU393226:RZU393271 SJQ393226:SJQ393271 STM393226:STM393271 TDI393226:TDI393271 TNE393226:TNE393271 TXA393226:TXA393271 UGW393226:UGW393271 UQS393226:UQS393271 VAO393226:VAO393271 VKK393226:VKK393271 VUG393226:VUG393271 WEC393226:WEC393271 WNY393226:WNY393271 WXU393226:WXU393271 BM458762:BM458807 LI458762:LI458807 VE458762:VE458807 AFA458762:AFA458807 AOW458762:AOW458807 AYS458762:AYS458807 BIO458762:BIO458807 BSK458762:BSK458807 CCG458762:CCG458807 CMC458762:CMC458807 CVY458762:CVY458807 DFU458762:DFU458807 DPQ458762:DPQ458807 DZM458762:DZM458807 EJI458762:EJI458807 ETE458762:ETE458807 FDA458762:FDA458807 FMW458762:FMW458807 FWS458762:FWS458807 GGO458762:GGO458807 GQK458762:GQK458807 HAG458762:HAG458807 HKC458762:HKC458807 HTY458762:HTY458807 IDU458762:IDU458807 INQ458762:INQ458807 IXM458762:IXM458807 JHI458762:JHI458807 JRE458762:JRE458807 KBA458762:KBA458807 KKW458762:KKW458807 KUS458762:KUS458807 LEO458762:LEO458807 LOK458762:LOK458807 LYG458762:LYG458807 MIC458762:MIC458807 MRY458762:MRY458807 NBU458762:NBU458807 NLQ458762:NLQ458807 NVM458762:NVM458807 OFI458762:OFI458807 OPE458762:OPE458807 OZA458762:OZA458807 PIW458762:PIW458807 PSS458762:PSS458807 QCO458762:QCO458807 QMK458762:QMK458807 QWG458762:QWG458807 RGC458762:RGC458807 RPY458762:RPY458807 RZU458762:RZU458807 SJQ458762:SJQ458807 STM458762:STM458807 TDI458762:TDI458807 TNE458762:TNE458807 TXA458762:TXA458807 UGW458762:UGW458807 UQS458762:UQS458807 VAO458762:VAO458807 VKK458762:VKK458807 VUG458762:VUG458807 WEC458762:WEC458807 WNY458762:WNY458807 WXU458762:WXU458807 BM524298:BM524343 LI524298:LI524343 VE524298:VE524343 AFA524298:AFA524343 AOW524298:AOW524343 AYS524298:AYS524343 BIO524298:BIO524343 BSK524298:BSK524343 CCG524298:CCG524343 CMC524298:CMC524343 CVY524298:CVY524343 DFU524298:DFU524343 DPQ524298:DPQ524343 DZM524298:DZM524343 EJI524298:EJI524343 ETE524298:ETE524343 FDA524298:FDA524343 FMW524298:FMW524343 FWS524298:FWS524343 GGO524298:GGO524343 GQK524298:GQK524343 HAG524298:HAG524343 HKC524298:HKC524343 HTY524298:HTY524343 IDU524298:IDU524343 INQ524298:INQ524343 IXM524298:IXM524343 JHI524298:JHI524343 JRE524298:JRE524343 KBA524298:KBA524343 KKW524298:KKW524343 KUS524298:KUS524343 LEO524298:LEO524343 LOK524298:LOK524343 LYG524298:LYG524343 MIC524298:MIC524343 MRY524298:MRY524343 NBU524298:NBU524343 NLQ524298:NLQ524343 NVM524298:NVM524343 OFI524298:OFI524343 OPE524298:OPE524343 OZA524298:OZA524343 PIW524298:PIW524343 PSS524298:PSS524343 QCO524298:QCO524343 QMK524298:QMK524343 QWG524298:QWG524343 RGC524298:RGC524343 RPY524298:RPY524343 RZU524298:RZU524343 SJQ524298:SJQ524343 STM524298:STM524343 TDI524298:TDI524343 TNE524298:TNE524343 TXA524298:TXA524343 UGW524298:UGW524343 UQS524298:UQS524343 VAO524298:VAO524343 VKK524298:VKK524343 VUG524298:VUG524343 WEC524298:WEC524343 WNY524298:WNY524343 WXU524298:WXU524343 BM589834:BM589879 LI589834:LI589879 VE589834:VE589879 AFA589834:AFA589879 AOW589834:AOW589879 AYS589834:AYS589879 BIO589834:BIO589879 BSK589834:BSK589879 CCG589834:CCG589879 CMC589834:CMC589879 CVY589834:CVY589879 DFU589834:DFU589879 DPQ589834:DPQ589879 DZM589834:DZM589879 EJI589834:EJI589879 ETE589834:ETE589879 FDA589834:FDA589879 FMW589834:FMW589879 FWS589834:FWS589879 GGO589834:GGO589879 GQK589834:GQK589879 HAG589834:HAG589879 HKC589834:HKC589879 HTY589834:HTY589879 IDU589834:IDU589879 INQ589834:INQ589879 IXM589834:IXM589879 JHI589834:JHI589879 JRE589834:JRE589879 KBA589834:KBA589879 KKW589834:KKW589879 KUS589834:KUS589879 LEO589834:LEO589879 LOK589834:LOK589879 LYG589834:LYG589879 MIC589834:MIC589879 MRY589834:MRY589879 NBU589834:NBU589879 NLQ589834:NLQ589879 NVM589834:NVM589879 OFI589834:OFI589879 OPE589834:OPE589879 OZA589834:OZA589879 PIW589834:PIW589879 PSS589834:PSS589879 QCO589834:QCO589879 QMK589834:QMK589879 QWG589834:QWG589879 RGC589834:RGC589879 RPY589834:RPY589879 RZU589834:RZU589879 SJQ589834:SJQ589879 STM589834:STM589879 TDI589834:TDI589879 TNE589834:TNE589879 TXA589834:TXA589879 UGW589834:UGW589879 UQS589834:UQS589879 VAO589834:VAO589879 VKK589834:VKK589879 VUG589834:VUG589879 WEC589834:WEC589879 WNY589834:WNY589879 WXU589834:WXU589879 BM655370:BM655415 LI655370:LI655415 VE655370:VE655415 AFA655370:AFA655415 AOW655370:AOW655415 AYS655370:AYS655415 BIO655370:BIO655415 BSK655370:BSK655415 CCG655370:CCG655415 CMC655370:CMC655415 CVY655370:CVY655415 DFU655370:DFU655415 DPQ655370:DPQ655415 DZM655370:DZM655415 EJI655370:EJI655415 ETE655370:ETE655415 FDA655370:FDA655415 FMW655370:FMW655415 FWS655370:FWS655415 GGO655370:GGO655415 GQK655370:GQK655415 HAG655370:HAG655415 HKC655370:HKC655415 HTY655370:HTY655415 IDU655370:IDU655415 INQ655370:INQ655415 IXM655370:IXM655415 JHI655370:JHI655415 JRE655370:JRE655415 KBA655370:KBA655415 KKW655370:KKW655415 KUS655370:KUS655415 LEO655370:LEO655415 LOK655370:LOK655415 LYG655370:LYG655415 MIC655370:MIC655415 MRY655370:MRY655415 NBU655370:NBU655415 NLQ655370:NLQ655415 NVM655370:NVM655415 OFI655370:OFI655415 OPE655370:OPE655415 OZA655370:OZA655415 PIW655370:PIW655415 PSS655370:PSS655415 QCO655370:QCO655415 QMK655370:QMK655415 QWG655370:QWG655415 RGC655370:RGC655415 RPY655370:RPY655415 RZU655370:RZU655415 SJQ655370:SJQ655415 STM655370:STM655415 TDI655370:TDI655415 TNE655370:TNE655415 TXA655370:TXA655415 UGW655370:UGW655415 UQS655370:UQS655415 VAO655370:VAO655415 VKK655370:VKK655415 VUG655370:VUG655415 WEC655370:WEC655415 WNY655370:WNY655415 WXU655370:WXU655415 BM720906:BM720951 LI720906:LI720951 VE720906:VE720951 AFA720906:AFA720951 AOW720906:AOW720951 AYS720906:AYS720951 BIO720906:BIO720951 BSK720906:BSK720951 CCG720906:CCG720951 CMC720906:CMC720951 CVY720906:CVY720951 DFU720906:DFU720951 DPQ720906:DPQ720951 DZM720906:DZM720951 EJI720906:EJI720951 ETE720906:ETE720951 FDA720906:FDA720951 FMW720906:FMW720951 FWS720906:FWS720951 GGO720906:GGO720951 GQK720906:GQK720951 HAG720906:HAG720951 HKC720906:HKC720951 HTY720906:HTY720951 IDU720906:IDU720951 INQ720906:INQ720951 IXM720906:IXM720951 JHI720906:JHI720951 JRE720906:JRE720951 KBA720906:KBA720951 KKW720906:KKW720951 KUS720906:KUS720951 LEO720906:LEO720951 LOK720906:LOK720951 LYG720906:LYG720951 MIC720906:MIC720951 MRY720906:MRY720951 NBU720906:NBU720951 NLQ720906:NLQ720951 NVM720906:NVM720951 OFI720906:OFI720951 OPE720906:OPE720951 OZA720906:OZA720951 PIW720906:PIW720951 PSS720906:PSS720951 QCO720906:QCO720951 QMK720906:QMK720951 QWG720906:QWG720951 RGC720906:RGC720951 RPY720906:RPY720951 RZU720906:RZU720951 SJQ720906:SJQ720951 STM720906:STM720951 TDI720906:TDI720951 TNE720906:TNE720951 TXA720906:TXA720951 UGW720906:UGW720951 UQS720906:UQS720951 VAO720906:VAO720951 VKK720906:VKK720951 VUG720906:VUG720951 WEC720906:WEC720951 WNY720906:WNY720951 WXU720906:WXU720951 BM786442:BM786487 LI786442:LI786487 VE786442:VE786487 AFA786442:AFA786487 AOW786442:AOW786487 AYS786442:AYS786487 BIO786442:BIO786487 BSK786442:BSK786487 CCG786442:CCG786487 CMC786442:CMC786487 CVY786442:CVY786487 DFU786442:DFU786487 DPQ786442:DPQ786487 DZM786442:DZM786487 EJI786442:EJI786487 ETE786442:ETE786487 FDA786442:FDA786487 FMW786442:FMW786487 FWS786442:FWS786487 GGO786442:GGO786487 GQK786442:GQK786487 HAG786442:HAG786487 HKC786442:HKC786487 HTY786442:HTY786487 IDU786442:IDU786487 INQ786442:INQ786487 IXM786442:IXM786487 JHI786442:JHI786487 JRE786442:JRE786487 KBA786442:KBA786487 KKW786442:KKW786487 KUS786442:KUS786487 LEO786442:LEO786487 LOK786442:LOK786487 LYG786442:LYG786487 MIC786442:MIC786487 MRY786442:MRY786487 NBU786442:NBU786487 NLQ786442:NLQ786487 NVM786442:NVM786487 OFI786442:OFI786487 OPE786442:OPE786487 OZA786442:OZA786487 PIW786442:PIW786487 PSS786442:PSS786487 QCO786442:QCO786487 QMK786442:QMK786487 QWG786442:QWG786487 RGC786442:RGC786487 RPY786442:RPY786487 RZU786442:RZU786487 SJQ786442:SJQ786487 STM786442:STM786487 TDI786442:TDI786487 TNE786442:TNE786487 TXA786442:TXA786487 UGW786442:UGW786487 UQS786442:UQS786487 VAO786442:VAO786487 VKK786442:VKK786487 VUG786442:VUG786487 WEC786442:WEC786487 WNY786442:WNY786487 WXU786442:WXU786487 BM851978:BM852023 LI851978:LI852023 VE851978:VE852023 AFA851978:AFA852023 AOW851978:AOW852023 AYS851978:AYS852023 BIO851978:BIO852023 BSK851978:BSK852023 CCG851978:CCG852023 CMC851978:CMC852023 CVY851978:CVY852023 DFU851978:DFU852023 DPQ851978:DPQ852023 DZM851978:DZM852023 EJI851978:EJI852023 ETE851978:ETE852023 FDA851978:FDA852023 FMW851978:FMW852023 FWS851978:FWS852023 GGO851978:GGO852023 GQK851978:GQK852023 HAG851978:HAG852023 HKC851978:HKC852023 HTY851978:HTY852023 IDU851978:IDU852023 INQ851978:INQ852023 IXM851978:IXM852023 JHI851978:JHI852023 JRE851978:JRE852023 KBA851978:KBA852023 KKW851978:KKW852023 KUS851978:KUS852023 LEO851978:LEO852023 LOK851978:LOK852023 LYG851978:LYG852023 MIC851978:MIC852023 MRY851978:MRY852023 NBU851978:NBU852023 NLQ851978:NLQ852023 NVM851978:NVM852023 OFI851978:OFI852023 OPE851978:OPE852023 OZA851978:OZA852023 PIW851978:PIW852023 PSS851978:PSS852023 QCO851978:QCO852023 QMK851978:QMK852023 QWG851978:QWG852023 RGC851978:RGC852023 RPY851978:RPY852023 RZU851978:RZU852023 SJQ851978:SJQ852023 STM851978:STM852023 TDI851978:TDI852023 TNE851978:TNE852023 TXA851978:TXA852023 UGW851978:UGW852023 UQS851978:UQS852023 VAO851978:VAO852023 VKK851978:VKK852023 VUG851978:VUG852023 WEC851978:WEC852023 WNY851978:WNY852023 WXU851978:WXU852023 BM917514:BM917559 LI917514:LI917559 VE917514:VE917559 AFA917514:AFA917559 AOW917514:AOW917559 AYS917514:AYS917559 BIO917514:BIO917559 BSK917514:BSK917559 CCG917514:CCG917559 CMC917514:CMC917559 CVY917514:CVY917559 DFU917514:DFU917559 DPQ917514:DPQ917559 DZM917514:DZM917559 EJI917514:EJI917559 ETE917514:ETE917559 FDA917514:FDA917559 FMW917514:FMW917559 FWS917514:FWS917559 GGO917514:GGO917559 GQK917514:GQK917559 HAG917514:HAG917559 HKC917514:HKC917559 HTY917514:HTY917559 IDU917514:IDU917559 INQ917514:INQ917559 IXM917514:IXM917559 JHI917514:JHI917559 JRE917514:JRE917559 KBA917514:KBA917559 KKW917514:KKW917559 KUS917514:KUS917559 LEO917514:LEO917559 LOK917514:LOK917559 LYG917514:LYG917559 MIC917514:MIC917559 MRY917514:MRY917559 NBU917514:NBU917559 NLQ917514:NLQ917559 NVM917514:NVM917559 OFI917514:OFI917559 OPE917514:OPE917559 OZA917514:OZA917559 PIW917514:PIW917559 PSS917514:PSS917559 QCO917514:QCO917559 QMK917514:QMK917559 QWG917514:QWG917559 RGC917514:RGC917559 RPY917514:RPY917559 RZU917514:RZU917559 SJQ917514:SJQ917559 STM917514:STM917559 TDI917514:TDI917559 TNE917514:TNE917559 TXA917514:TXA917559 UGW917514:UGW917559 UQS917514:UQS917559 VAO917514:VAO917559 VKK917514:VKK917559 VUG917514:VUG917559 WEC917514:WEC917559 WNY917514:WNY917559 WXU917514:WXU917559 BM983050:BM983095 LI983050:LI983095 VE983050:VE983095 AFA983050:AFA983095 AOW983050:AOW983095 AYS983050:AYS983095 BIO983050:BIO983095 BSK983050:BSK983095 CCG983050:CCG983095 CMC983050:CMC983095 CVY983050:CVY983095 DFU983050:DFU983095 DPQ983050:DPQ983095 DZM983050:DZM983095 EJI983050:EJI983095 ETE983050:ETE983095 FDA983050:FDA983095 FMW983050:FMW983095 FWS983050:FWS983095 GGO983050:GGO983095 GQK983050:GQK983095 HAG983050:HAG983095 HKC983050:HKC983095 HTY983050:HTY983095 IDU983050:IDU983095 INQ983050:INQ983095 IXM983050:IXM983095 JHI983050:JHI983095 JRE983050:JRE983095 KBA983050:KBA983095 KKW983050:KKW983095 KUS983050:KUS983095 LEO983050:LEO983095 LOK983050:LOK983095 LYG983050:LYG983095 MIC983050:MIC983095 MRY983050:MRY983095 NBU983050:NBU983095 NLQ983050:NLQ983095 NVM983050:NVM983095 OFI983050:OFI983095 OPE983050:OPE983095 OZA983050:OZA983095 PIW983050:PIW983095 PSS983050:PSS983095 QCO983050:QCO983095 QMK983050:QMK983095 QWG983050:QWG983095 RGC983050:RGC983095 RPY983050:RPY983095 RZU983050:RZU983095 SJQ983050:SJQ983095 STM983050:STM983095 TDI983050:TDI983095 TNE983050:TNE983095 TXA983050:TXA983095 UGW983050:UGW983095 UQS983050:UQS983095 VAO983050:VAO983095 VKK983050:VKK983095 VUG983050:VUG983095 WEC983050:WEC983095 WNY983050:WNY983095 BM9:BM55">
      <formula1>Calificacion</formula1>
    </dataValidation>
    <dataValidation allowBlank="1" showInputMessage="1" showErrorMessage="1" error="mayor 1" sqref="WXW983050:WXX983095 LK9:LL55 VG9:VH55 AFC9:AFD55 AOY9:AOZ55 AYU9:AYV55 BIQ9:BIR55 BSM9:BSN55 CCI9:CCJ55 CME9:CMF55 CWA9:CWB55 DFW9:DFX55 DPS9:DPT55 DZO9:DZP55 EJK9:EJL55 ETG9:ETH55 FDC9:FDD55 FMY9:FMZ55 FWU9:FWV55 GGQ9:GGR55 GQM9:GQN55 HAI9:HAJ55 HKE9:HKF55 HUA9:HUB55 IDW9:IDX55 INS9:INT55 IXO9:IXP55 JHK9:JHL55 JRG9:JRH55 KBC9:KBD55 KKY9:KKZ55 KUU9:KUV55 LEQ9:LER55 LOM9:LON55 LYI9:LYJ55 MIE9:MIF55 MSA9:MSB55 NBW9:NBX55 NLS9:NLT55 NVO9:NVP55 OFK9:OFL55 OPG9:OPH55 OZC9:OZD55 PIY9:PIZ55 PSU9:PSV55 QCQ9:QCR55 QMM9:QMN55 QWI9:QWJ55 RGE9:RGF55 RQA9:RQB55 RZW9:RZX55 SJS9:SJT55 STO9:STP55 TDK9:TDL55 TNG9:TNH55 TXC9:TXD55 UGY9:UGZ55 UQU9:UQV55 VAQ9:VAR55 VKM9:VKN55 VUI9:VUJ55 WEE9:WEF55 WOA9:WOB55 WXW9:WXX55 BO65546:BP65591 LK65546:LL65591 VG65546:VH65591 AFC65546:AFD65591 AOY65546:AOZ65591 AYU65546:AYV65591 BIQ65546:BIR65591 BSM65546:BSN65591 CCI65546:CCJ65591 CME65546:CMF65591 CWA65546:CWB65591 DFW65546:DFX65591 DPS65546:DPT65591 DZO65546:DZP65591 EJK65546:EJL65591 ETG65546:ETH65591 FDC65546:FDD65591 FMY65546:FMZ65591 FWU65546:FWV65591 GGQ65546:GGR65591 GQM65546:GQN65591 HAI65546:HAJ65591 HKE65546:HKF65591 HUA65546:HUB65591 IDW65546:IDX65591 INS65546:INT65591 IXO65546:IXP65591 JHK65546:JHL65591 JRG65546:JRH65591 KBC65546:KBD65591 KKY65546:KKZ65591 KUU65546:KUV65591 LEQ65546:LER65591 LOM65546:LON65591 LYI65546:LYJ65591 MIE65546:MIF65591 MSA65546:MSB65591 NBW65546:NBX65591 NLS65546:NLT65591 NVO65546:NVP65591 OFK65546:OFL65591 OPG65546:OPH65591 OZC65546:OZD65591 PIY65546:PIZ65591 PSU65546:PSV65591 QCQ65546:QCR65591 QMM65546:QMN65591 QWI65546:QWJ65591 RGE65546:RGF65591 RQA65546:RQB65591 RZW65546:RZX65591 SJS65546:SJT65591 STO65546:STP65591 TDK65546:TDL65591 TNG65546:TNH65591 TXC65546:TXD65591 UGY65546:UGZ65591 UQU65546:UQV65591 VAQ65546:VAR65591 VKM65546:VKN65591 VUI65546:VUJ65591 WEE65546:WEF65591 WOA65546:WOB65591 WXW65546:WXX65591 BO131082:BP131127 LK131082:LL131127 VG131082:VH131127 AFC131082:AFD131127 AOY131082:AOZ131127 AYU131082:AYV131127 BIQ131082:BIR131127 BSM131082:BSN131127 CCI131082:CCJ131127 CME131082:CMF131127 CWA131082:CWB131127 DFW131082:DFX131127 DPS131082:DPT131127 DZO131082:DZP131127 EJK131082:EJL131127 ETG131082:ETH131127 FDC131082:FDD131127 FMY131082:FMZ131127 FWU131082:FWV131127 GGQ131082:GGR131127 GQM131082:GQN131127 HAI131082:HAJ131127 HKE131082:HKF131127 HUA131082:HUB131127 IDW131082:IDX131127 INS131082:INT131127 IXO131082:IXP131127 JHK131082:JHL131127 JRG131082:JRH131127 KBC131082:KBD131127 KKY131082:KKZ131127 KUU131082:KUV131127 LEQ131082:LER131127 LOM131082:LON131127 LYI131082:LYJ131127 MIE131082:MIF131127 MSA131082:MSB131127 NBW131082:NBX131127 NLS131082:NLT131127 NVO131082:NVP131127 OFK131082:OFL131127 OPG131082:OPH131127 OZC131082:OZD131127 PIY131082:PIZ131127 PSU131082:PSV131127 QCQ131082:QCR131127 QMM131082:QMN131127 QWI131082:QWJ131127 RGE131082:RGF131127 RQA131082:RQB131127 RZW131082:RZX131127 SJS131082:SJT131127 STO131082:STP131127 TDK131082:TDL131127 TNG131082:TNH131127 TXC131082:TXD131127 UGY131082:UGZ131127 UQU131082:UQV131127 VAQ131082:VAR131127 VKM131082:VKN131127 VUI131082:VUJ131127 WEE131082:WEF131127 WOA131082:WOB131127 WXW131082:WXX131127 BO196618:BP196663 LK196618:LL196663 VG196618:VH196663 AFC196618:AFD196663 AOY196618:AOZ196663 AYU196618:AYV196663 BIQ196618:BIR196663 BSM196618:BSN196663 CCI196618:CCJ196663 CME196618:CMF196663 CWA196618:CWB196663 DFW196618:DFX196663 DPS196618:DPT196663 DZO196618:DZP196663 EJK196618:EJL196663 ETG196618:ETH196663 FDC196618:FDD196663 FMY196618:FMZ196663 FWU196618:FWV196663 GGQ196618:GGR196663 GQM196618:GQN196663 HAI196618:HAJ196663 HKE196618:HKF196663 HUA196618:HUB196663 IDW196618:IDX196663 INS196618:INT196663 IXO196618:IXP196663 JHK196618:JHL196663 JRG196618:JRH196663 KBC196618:KBD196663 KKY196618:KKZ196663 KUU196618:KUV196663 LEQ196618:LER196663 LOM196618:LON196663 LYI196618:LYJ196663 MIE196618:MIF196663 MSA196618:MSB196663 NBW196618:NBX196663 NLS196618:NLT196663 NVO196618:NVP196663 OFK196618:OFL196663 OPG196618:OPH196663 OZC196618:OZD196663 PIY196618:PIZ196663 PSU196618:PSV196663 QCQ196618:QCR196663 QMM196618:QMN196663 QWI196618:QWJ196663 RGE196618:RGF196663 RQA196618:RQB196663 RZW196618:RZX196663 SJS196618:SJT196663 STO196618:STP196663 TDK196618:TDL196663 TNG196618:TNH196663 TXC196618:TXD196663 UGY196618:UGZ196663 UQU196618:UQV196663 VAQ196618:VAR196663 VKM196618:VKN196663 VUI196618:VUJ196663 WEE196618:WEF196663 WOA196618:WOB196663 WXW196618:WXX196663 BO262154:BP262199 LK262154:LL262199 VG262154:VH262199 AFC262154:AFD262199 AOY262154:AOZ262199 AYU262154:AYV262199 BIQ262154:BIR262199 BSM262154:BSN262199 CCI262154:CCJ262199 CME262154:CMF262199 CWA262154:CWB262199 DFW262154:DFX262199 DPS262154:DPT262199 DZO262154:DZP262199 EJK262154:EJL262199 ETG262154:ETH262199 FDC262154:FDD262199 FMY262154:FMZ262199 FWU262154:FWV262199 GGQ262154:GGR262199 GQM262154:GQN262199 HAI262154:HAJ262199 HKE262154:HKF262199 HUA262154:HUB262199 IDW262154:IDX262199 INS262154:INT262199 IXO262154:IXP262199 JHK262154:JHL262199 JRG262154:JRH262199 KBC262154:KBD262199 KKY262154:KKZ262199 KUU262154:KUV262199 LEQ262154:LER262199 LOM262154:LON262199 LYI262154:LYJ262199 MIE262154:MIF262199 MSA262154:MSB262199 NBW262154:NBX262199 NLS262154:NLT262199 NVO262154:NVP262199 OFK262154:OFL262199 OPG262154:OPH262199 OZC262154:OZD262199 PIY262154:PIZ262199 PSU262154:PSV262199 QCQ262154:QCR262199 QMM262154:QMN262199 QWI262154:QWJ262199 RGE262154:RGF262199 RQA262154:RQB262199 RZW262154:RZX262199 SJS262154:SJT262199 STO262154:STP262199 TDK262154:TDL262199 TNG262154:TNH262199 TXC262154:TXD262199 UGY262154:UGZ262199 UQU262154:UQV262199 VAQ262154:VAR262199 VKM262154:VKN262199 VUI262154:VUJ262199 WEE262154:WEF262199 WOA262154:WOB262199 WXW262154:WXX262199 BO327690:BP327735 LK327690:LL327735 VG327690:VH327735 AFC327690:AFD327735 AOY327690:AOZ327735 AYU327690:AYV327735 BIQ327690:BIR327735 BSM327690:BSN327735 CCI327690:CCJ327735 CME327690:CMF327735 CWA327690:CWB327735 DFW327690:DFX327735 DPS327690:DPT327735 DZO327690:DZP327735 EJK327690:EJL327735 ETG327690:ETH327735 FDC327690:FDD327735 FMY327690:FMZ327735 FWU327690:FWV327735 GGQ327690:GGR327735 GQM327690:GQN327735 HAI327690:HAJ327735 HKE327690:HKF327735 HUA327690:HUB327735 IDW327690:IDX327735 INS327690:INT327735 IXO327690:IXP327735 JHK327690:JHL327735 JRG327690:JRH327735 KBC327690:KBD327735 KKY327690:KKZ327735 KUU327690:KUV327735 LEQ327690:LER327735 LOM327690:LON327735 LYI327690:LYJ327735 MIE327690:MIF327735 MSA327690:MSB327735 NBW327690:NBX327735 NLS327690:NLT327735 NVO327690:NVP327735 OFK327690:OFL327735 OPG327690:OPH327735 OZC327690:OZD327735 PIY327690:PIZ327735 PSU327690:PSV327735 QCQ327690:QCR327735 QMM327690:QMN327735 QWI327690:QWJ327735 RGE327690:RGF327735 RQA327690:RQB327735 RZW327690:RZX327735 SJS327690:SJT327735 STO327690:STP327735 TDK327690:TDL327735 TNG327690:TNH327735 TXC327690:TXD327735 UGY327690:UGZ327735 UQU327690:UQV327735 VAQ327690:VAR327735 VKM327690:VKN327735 VUI327690:VUJ327735 WEE327690:WEF327735 WOA327690:WOB327735 WXW327690:WXX327735 BO393226:BP393271 LK393226:LL393271 VG393226:VH393271 AFC393226:AFD393271 AOY393226:AOZ393271 AYU393226:AYV393271 BIQ393226:BIR393271 BSM393226:BSN393271 CCI393226:CCJ393271 CME393226:CMF393271 CWA393226:CWB393271 DFW393226:DFX393271 DPS393226:DPT393271 DZO393226:DZP393271 EJK393226:EJL393271 ETG393226:ETH393271 FDC393226:FDD393271 FMY393226:FMZ393271 FWU393226:FWV393271 GGQ393226:GGR393271 GQM393226:GQN393271 HAI393226:HAJ393271 HKE393226:HKF393271 HUA393226:HUB393271 IDW393226:IDX393271 INS393226:INT393271 IXO393226:IXP393271 JHK393226:JHL393271 JRG393226:JRH393271 KBC393226:KBD393271 KKY393226:KKZ393271 KUU393226:KUV393271 LEQ393226:LER393271 LOM393226:LON393271 LYI393226:LYJ393271 MIE393226:MIF393271 MSA393226:MSB393271 NBW393226:NBX393271 NLS393226:NLT393271 NVO393226:NVP393271 OFK393226:OFL393271 OPG393226:OPH393271 OZC393226:OZD393271 PIY393226:PIZ393271 PSU393226:PSV393271 QCQ393226:QCR393271 QMM393226:QMN393271 QWI393226:QWJ393271 RGE393226:RGF393271 RQA393226:RQB393271 RZW393226:RZX393271 SJS393226:SJT393271 STO393226:STP393271 TDK393226:TDL393271 TNG393226:TNH393271 TXC393226:TXD393271 UGY393226:UGZ393271 UQU393226:UQV393271 VAQ393226:VAR393271 VKM393226:VKN393271 VUI393226:VUJ393271 WEE393226:WEF393271 WOA393226:WOB393271 WXW393226:WXX393271 BO458762:BP458807 LK458762:LL458807 VG458762:VH458807 AFC458762:AFD458807 AOY458762:AOZ458807 AYU458762:AYV458807 BIQ458762:BIR458807 BSM458762:BSN458807 CCI458762:CCJ458807 CME458762:CMF458807 CWA458762:CWB458807 DFW458762:DFX458807 DPS458762:DPT458807 DZO458762:DZP458807 EJK458762:EJL458807 ETG458762:ETH458807 FDC458762:FDD458807 FMY458762:FMZ458807 FWU458762:FWV458807 GGQ458762:GGR458807 GQM458762:GQN458807 HAI458762:HAJ458807 HKE458762:HKF458807 HUA458762:HUB458807 IDW458762:IDX458807 INS458762:INT458807 IXO458762:IXP458807 JHK458762:JHL458807 JRG458762:JRH458807 KBC458762:KBD458807 KKY458762:KKZ458807 KUU458762:KUV458807 LEQ458762:LER458807 LOM458762:LON458807 LYI458762:LYJ458807 MIE458762:MIF458807 MSA458762:MSB458807 NBW458762:NBX458807 NLS458762:NLT458807 NVO458762:NVP458807 OFK458762:OFL458807 OPG458762:OPH458807 OZC458762:OZD458807 PIY458762:PIZ458807 PSU458762:PSV458807 QCQ458762:QCR458807 QMM458762:QMN458807 QWI458762:QWJ458807 RGE458762:RGF458807 RQA458762:RQB458807 RZW458762:RZX458807 SJS458762:SJT458807 STO458762:STP458807 TDK458762:TDL458807 TNG458762:TNH458807 TXC458762:TXD458807 UGY458762:UGZ458807 UQU458762:UQV458807 VAQ458762:VAR458807 VKM458762:VKN458807 VUI458762:VUJ458807 WEE458762:WEF458807 WOA458762:WOB458807 WXW458762:WXX458807 BO524298:BP524343 LK524298:LL524343 VG524298:VH524343 AFC524298:AFD524343 AOY524298:AOZ524343 AYU524298:AYV524343 BIQ524298:BIR524343 BSM524298:BSN524343 CCI524298:CCJ524343 CME524298:CMF524343 CWA524298:CWB524343 DFW524298:DFX524343 DPS524298:DPT524343 DZO524298:DZP524343 EJK524298:EJL524343 ETG524298:ETH524343 FDC524298:FDD524343 FMY524298:FMZ524343 FWU524298:FWV524343 GGQ524298:GGR524343 GQM524298:GQN524343 HAI524298:HAJ524343 HKE524298:HKF524343 HUA524298:HUB524343 IDW524298:IDX524343 INS524298:INT524343 IXO524298:IXP524343 JHK524298:JHL524343 JRG524298:JRH524343 KBC524298:KBD524343 KKY524298:KKZ524343 KUU524298:KUV524343 LEQ524298:LER524343 LOM524298:LON524343 LYI524298:LYJ524343 MIE524298:MIF524343 MSA524298:MSB524343 NBW524298:NBX524343 NLS524298:NLT524343 NVO524298:NVP524343 OFK524298:OFL524343 OPG524298:OPH524343 OZC524298:OZD524343 PIY524298:PIZ524343 PSU524298:PSV524343 QCQ524298:QCR524343 QMM524298:QMN524343 QWI524298:QWJ524343 RGE524298:RGF524343 RQA524298:RQB524343 RZW524298:RZX524343 SJS524298:SJT524343 STO524298:STP524343 TDK524298:TDL524343 TNG524298:TNH524343 TXC524298:TXD524343 UGY524298:UGZ524343 UQU524298:UQV524343 VAQ524298:VAR524343 VKM524298:VKN524343 VUI524298:VUJ524343 WEE524298:WEF524343 WOA524298:WOB524343 WXW524298:WXX524343 BO589834:BP589879 LK589834:LL589879 VG589834:VH589879 AFC589834:AFD589879 AOY589834:AOZ589879 AYU589834:AYV589879 BIQ589834:BIR589879 BSM589834:BSN589879 CCI589834:CCJ589879 CME589834:CMF589879 CWA589834:CWB589879 DFW589834:DFX589879 DPS589834:DPT589879 DZO589834:DZP589879 EJK589834:EJL589879 ETG589834:ETH589879 FDC589834:FDD589879 FMY589834:FMZ589879 FWU589834:FWV589879 GGQ589834:GGR589879 GQM589834:GQN589879 HAI589834:HAJ589879 HKE589834:HKF589879 HUA589834:HUB589879 IDW589834:IDX589879 INS589834:INT589879 IXO589834:IXP589879 JHK589834:JHL589879 JRG589834:JRH589879 KBC589834:KBD589879 KKY589834:KKZ589879 KUU589834:KUV589879 LEQ589834:LER589879 LOM589834:LON589879 LYI589834:LYJ589879 MIE589834:MIF589879 MSA589834:MSB589879 NBW589834:NBX589879 NLS589834:NLT589879 NVO589834:NVP589879 OFK589834:OFL589879 OPG589834:OPH589879 OZC589834:OZD589879 PIY589834:PIZ589879 PSU589834:PSV589879 QCQ589834:QCR589879 QMM589834:QMN589879 QWI589834:QWJ589879 RGE589834:RGF589879 RQA589834:RQB589879 RZW589834:RZX589879 SJS589834:SJT589879 STO589834:STP589879 TDK589834:TDL589879 TNG589834:TNH589879 TXC589834:TXD589879 UGY589834:UGZ589879 UQU589834:UQV589879 VAQ589834:VAR589879 VKM589834:VKN589879 VUI589834:VUJ589879 WEE589834:WEF589879 WOA589834:WOB589879 WXW589834:WXX589879 BO655370:BP655415 LK655370:LL655415 VG655370:VH655415 AFC655370:AFD655415 AOY655370:AOZ655415 AYU655370:AYV655415 BIQ655370:BIR655415 BSM655370:BSN655415 CCI655370:CCJ655415 CME655370:CMF655415 CWA655370:CWB655415 DFW655370:DFX655415 DPS655370:DPT655415 DZO655370:DZP655415 EJK655370:EJL655415 ETG655370:ETH655415 FDC655370:FDD655415 FMY655370:FMZ655415 FWU655370:FWV655415 GGQ655370:GGR655415 GQM655370:GQN655415 HAI655370:HAJ655415 HKE655370:HKF655415 HUA655370:HUB655415 IDW655370:IDX655415 INS655370:INT655415 IXO655370:IXP655415 JHK655370:JHL655415 JRG655370:JRH655415 KBC655370:KBD655415 KKY655370:KKZ655415 KUU655370:KUV655415 LEQ655370:LER655415 LOM655370:LON655415 LYI655370:LYJ655415 MIE655370:MIF655415 MSA655370:MSB655415 NBW655370:NBX655415 NLS655370:NLT655415 NVO655370:NVP655415 OFK655370:OFL655415 OPG655370:OPH655415 OZC655370:OZD655415 PIY655370:PIZ655415 PSU655370:PSV655415 QCQ655370:QCR655415 QMM655370:QMN655415 QWI655370:QWJ655415 RGE655370:RGF655415 RQA655370:RQB655415 RZW655370:RZX655415 SJS655370:SJT655415 STO655370:STP655415 TDK655370:TDL655415 TNG655370:TNH655415 TXC655370:TXD655415 UGY655370:UGZ655415 UQU655370:UQV655415 VAQ655370:VAR655415 VKM655370:VKN655415 VUI655370:VUJ655415 WEE655370:WEF655415 WOA655370:WOB655415 WXW655370:WXX655415 BO720906:BP720951 LK720906:LL720951 VG720906:VH720951 AFC720906:AFD720951 AOY720906:AOZ720951 AYU720906:AYV720951 BIQ720906:BIR720951 BSM720906:BSN720951 CCI720906:CCJ720951 CME720906:CMF720951 CWA720906:CWB720951 DFW720906:DFX720951 DPS720906:DPT720951 DZO720906:DZP720951 EJK720906:EJL720951 ETG720906:ETH720951 FDC720906:FDD720951 FMY720906:FMZ720951 FWU720906:FWV720951 GGQ720906:GGR720951 GQM720906:GQN720951 HAI720906:HAJ720951 HKE720906:HKF720951 HUA720906:HUB720951 IDW720906:IDX720951 INS720906:INT720951 IXO720906:IXP720951 JHK720906:JHL720951 JRG720906:JRH720951 KBC720906:KBD720951 KKY720906:KKZ720951 KUU720906:KUV720951 LEQ720906:LER720951 LOM720906:LON720951 LYI720906:LYJ720951 MIE720906:MIF720951 MSA720906:MSB720951 NBW720906:NBX720951 NLS720906:NLT720951 NVO720906:NVP720951 OFK720906:OFL720951 OPG720906:OPH720951 OZC720906:OZD720951 PIY720906:PIZ720951 PSU720906:PSV720951 QCQ720906:QCR720951 QMM720906:QMN720951 QWI720906:QWJ720951 RGE720906:RGF720951 RQA720906:RQB720951 RZW720906:RZX720951 SJS720906:SJT720951 STO720906:STP720951 TDK720906:TDL720951 TNG720906:TNH720951 TXC720906:TXD720951 UGY720906:UGZ720951 UQU720906:UQV720951 VAQ720906:VAR720951 VKM720906:VKN720951 VUI720906:VUJ720951 WEE720906:WEF720951 WOA720906:WOB720951 WXW720906:WXX720951 BO786442:BP786487 LK786442:LL786487 VG786442:VH786487 AFC786442:AFD786487 AOY786442:AOZ786487 AYU786442:AYV786487 BIQ786442:BIR786487 BSM786442:BSN786487 CCI786442:CCJ786487 CME786442:CMF786487 CWA786442:CWB786487 DFW786442:DFX786487 DPS786442:DPT786487 DZO786442:DZP786487 EJK786442:EJL786487 ETG786442:ETH786487 FDC786442:FDD786487 FMY786442:FMZ786487 FWU786442:FWV786487 GGQ786442:GGR786487 GQM786442:GQN786487 HAI786442:HAJ786487 HKE786442:HKF786487 HUA786442:HUB786487 IDW786442:IDX786487 INS786442:INT786487 IXO786442:IXP786487 JHK786442:JHL786487 JRG786442:JRH786487 KBC786442:KBD786487 KKY786442:KKZ786487 KUU786442:KUV786487 LEQ786442:LER786487 LOM786442:LON786487 LYI786442:LYJ786487 MIE786442:MIF786487 MSA786442:MSB786487 NBW786442:NBX786487 NLS786442:NLT786487 NVO786442:NVP786487 OFK786442:OFL786487 OPG786442:OPH786487 OZC786442:OZD786487 PIY786442:PIZ786487 PSU786442:PSV786487 QCQ786442:QCR786487 QMM786442:QMN786487 QWI786442:QWJ786487 RGE786442:RGF786487 RQA786442:RQB786487 RZW786442:RZX786487 SJS786442:SJT786487 STO786442:STP786487 TDK786442:TDL786487 TNG786442:TNH786487 TXC786442:TXD786487 UGY786442:UGZ786487 UQU786442:UQV786487 VAQ786442:VAR786487 VKM786442:VKN786487 VUI786442:VUJ786487 WEE786442:WEF786487 WOA786442:WOB786487 WXW786442:WXX786487 BO851978:BP852023 LK851978:LL852023 VG851978:VH852023 AFC851978:AFD852023 AOY851978:AOZ852023 AYU851978:AYV852023 BIQ851978:BIR852023 BSM851978:BSN852023 CCI851978:CCJ852023 CME851978:CMF852023 CWA851978:CWB852023 DFW851978:DFX852023 DPS851978:DPT852023 DZO851978:DZP852023 EJK851978:EJL852023 ETG851978:ETH852023 FDC851978:FDD852023 FMY851978:FMZ852023 FWU851978:FWV852023 GGQ851978:GGR852023 GQM851978:GQN852023 HAI851978:HAJ852023 HKE851978:HKF852023 HUA851978:HUB852023 IDW851978:IDX852023 INS851978:INT852023 IXO851978:IXP852023 JHK851978:JHL852023 JRG851978:JRH852023 KBC851978:KBD852023 KKY851978:KKZ852023 KUU851978:KUV852023 LEQ851978:LER852023 LOM851978:LON852023 LYI851978:LYJ852023 MIE851978:MIF852023 MSA851978:MSB852023 NBW851978:NBX852023 NLS851978:NLT852023 NVO851978:NVP852023 OFK851978:OFL852023 OPG851978:OPH852023 OZC851978:OZD852023 PIY851978:PIZ852023 PSU851978:PSV852023 QCQ851978:QCR852023 QMM851978:QMN852023 QWI851978:QWJ852023 RGE851978:RGF852023 RQA851978:RQB852023 RZW851978:RZX852023 SJS851978:SJT852023 STO851978:STP852023 TDK851978:TDL852023 TNG851978:TNH852023 TXC851978:TXD852023 UGY851978:UGZ852023 UQU851978:UQV852023 VAQ851978:VAR852023 VKM851978:VKN852023 VUI851978:VUJ852023 WEE851978:WEF852023 WOA851978:WOB852023 WXW851978:WXX852023 BO917514:BP917559 LK917514:LL917559 VG917514:VH917559 AFC917514:AFD917559 AOY917514:AOZ917559 AYU917514:AYV917559 BIQ917514:BIR917559 BSM917514:BSN917559 CCI917514:CCJ917559 CME917514:CMF917559 CWA917514:CWB917559 DFW917514:DFX917559 DPS917514:DPT917559 DZO917514:DZP917559 EJK917514:EJL917559 ETG917514:ETH917559 FDC917514:FDD917559 FMY917514:FMZ917559 FWU917514:FWV917559 GGQ917514:GGR917559 GQM917514:GQN917559 HAI917514:HAJ917559 HKE917514:HKF917559 HUA917514:HUB917559 IDW917514:IDX917559 INS917514:INT917559 IXO917514:IXP917559 JHK917514:JHL917559 JRG917514:JRH917559 KBC917514:KBD917559 KKY917514:KKZ917559 KUU917514:KUV917559 LEQ917514:LER917559 LOM917514:LON917559 LYI917514:LYJ917559 MIE917514:MIF917559 MSA917514:MSB917559 NBW917514:NBX917559 NLS917514:NLT917559 NVO917514:NVP917559 OFK917514:OFL917559 OPG917514:OPH917559 OZC917514:OZD917559 PIY917514:PIZ917559 PSU917514:PSV917559 QCQ917514:QCR917559 QMM917514:QMN917559 QWI917514:QWJ917559 RGE917514:RGF917559 RQA917514:RQB917559 RZW917514:RZX917559 SJS917514:SJT917559 STO917514:STP917559 TDK917514:TDL917559 TNG917514:TNH917559 TXC917514:TXD917559 UGY917514:UGZ917559 UQU917514:UQV917559 VAQ917514:VAR917559 VKM917514:VKN917559 VUI917514:VUJ917559 WEE917514:WEF917559 WOA917514:WOB917559 WXW917514:WXX917559 BO983050:BP983095 LK983050:LL983095 VG983050:VH983095 AFC983050:AFD983095 AOY983050:AOZ983095 AYU983050:AYV983095 BIQ983050:BIR983095 BSM983050:BSN983095 CCI983050:CCJ983095 CME983050:CMF983095 CWA983050:CWB983095 DFW983050:DFX983095 DPS983050:DPT983095 DZO983050:DZP983095 EJK983050:EJL983095 ETG983050:ETH983095 FDC983050:FDD983095 FMY983050:FMZ983095 FWU983050:FWV983095 GGQ983050:GGR983095 GQM983050:GQN983095 HAI983050:HAJ983095 HKE983050:HKF983095 HUA983050:HUB983095 IDW983050:IDX983095 INS983050:INT983095 IXO983050:IXP983095 JHK983050:JHL983095 JRG983050:JRH983095 KBC983050:KBD983095 KKY983050:KKZ983095 KUU983050:KUV983095 LEQ983050:LER983095 LOM983050:LON983095 LYI983050:LYJ983095 MIE983050:MIF983095 MSA983050:MSB983095 NBW983050:NBX983095 NLS983050:NLT983095 NVO983050:NVP983095 OFK983050:OFL983095 OPG983050:OPH983095 OZC983050:OZD983095 PIY983050:PIZ983095 PSU983050:PSV983095 QCQ983050:QCR983095 QMM983050:QMN983095 QWI983050:QWJ983095 RGE983050:RGF983095 RQA983050:RQB983095 RZW983050:RZX983095 SJS983050:SJT983095 STO983050:STP983095 TDK983050:TDL983095 TNG983050:TNH983095 TXC983050:TXD983095 UGY983050:UGZ983095 UQU983050:UQV983095 VAQ983050:VAR983095 VKM983050:VKN983095 VUI983050:VUJ983095 WEE983050:WEF983095 WOA983050:WOB983095 BO9:BP55"/>
    <dataValidation type="list" showInputMessage="1" showErrorMessage="1" errorTitle="Rechazado" error="Solo son validadas las opciones de la lista" sqref="WXV983050:WXV983095 LJ9:LJ55 VF9:VF55 AFB9:AFB55 AOX9:AOX55 AYT9:AYT55 BIP9:BIP55 BSL9:BSL55 CCH9:CCH55 CMD9:CMD55 CVZ9:CVZ55 DFV9:DFV55 DPR9:DPR55 DZN9:DZN55 EJJ9:EJJ55 ETF9:ETF55 FDB9:FDB55 FMX9:FMX55 FWT9:FWT55 GGP9:GGP55 GQL9:GQL55 HAH9:HAH55 HKD9:HKD55 HTZ9:HTZ55 IDV9:IDV55 INR9:INR55 IXN9:IXN55 JHJ9:JHJ55 JRF9:JRF55 KBB9:KBB55 KKX9:KKX55 KUT9:KUT55 LEP9:LEP55 LOL9:LOL55 LYH9:LYH55 MID9:MID55 MRZ9:MRZ55 NBV9:NBV55 NLR9:NLR55 NVN9:NVN55 OFJ9:OFJ55 OPF9:OPF55 OZB9:OZB55 PIX9:PIX55 PST9:PST55 QCP9:QCP55 QML9:QML55 QWH9:QWH55 RGD9:RGD55 RPZ9:RPZ55 RZV9:RZV55 SJR9:SJR55 STN9:STN55 TDJ9:TDJ55 TNF9:TNF55 TXB9:TXB55 UGX9:UGX55 UQT9:UQT55 VAP9:VAP55 VKL9:VKL55 VUH9:VUH55 WED9:WED55 WNZ9:WNZ55 WXV9:WXV55 BN65546:BN65591 LJ65546:LJ65591 VF65546:VF65591 AFB65546:AFB65591 AOX65546:AOX65591 AYT65546:AYT65591 BIP65546:BIP65591 BSL65546:BSL65591 CCH65546:CCH65591 CMD65546:CMD65591 CVZ65546:CVZ65591 DFV65546:DFV65591 DPR65546:DPR65591 DZN65546:DZN65591 EJJ65546:EJJ65591 ETF65546:ETF65591 FDB65546:FDB65591 FMX65546:FMX65591 FWT65546:FWT65591 GGP65546:GGP65591 GQL65546:GQL65591 HAH65546:HAH65591 HKD65546:HKD65591 HTZ65546:HTZ65591 IDV65546:IDV65591 INR65546:INR65591 IXN65546:IXN65591 JHJ65546:JHJ65591 JRF65546:JRF65591 KBB65546:KBB65591 KKX65546:KKX65591 KUT65546:KUT65591 LEP65546:LEP65591 LOL65546:LOL65591 LYH65546:LYH65591 MID65546:MID65591 MRZ65546:MRZ65591 NBV65546:NBV65591 NLR65546:NLR65591 NVN65546:NVN65591 OFJ65546:OFJ65591 OPF65546:OPF65591 OZB65546:OZB65591 PIX65546:PIX65591 PST65546:PST65591 QCP65546:QCP65591 QML65546:QML65591 QWH65546:QWH65591 RGD65546:RGD65591 RPZ65546:RPZ65591 RZV65546:RZV65591 SJR65546:SJR65591 STN65546:STN65591 TDJ65546:TDJ65591 TNF65546:TNF65591 TXB65546:TXB65591 UGX65546:UGX65591 UQT65546:UQT65591 VAP65546:VAP65591 VKL65546:VKL65591 VUH65546:VUH65591 WED65546:WED65591 WNZ65546:WNZ65591 WXV65546:WXV65591 BN131082:BN131127 LJ131082:LJ131127 VF131082:VF131127 AFB131082:AFB131127 AOX131082:AOX131127 AYT131082:AYT131127 BIP131082:BIP131127 BSL131082:BSL131127 CCH131082:CCH131127 CMD131082:CMD131127 CVZ131082:CVZ131127 DFV131082:DFV131127 DPR131082:DPR131127 DZN131082:DZN131127 EJJ131082:EJJ131127 ETF131082:ETF131127 FDB131082:FDB131127 FMX131082:FMX131127 FWT131082:FWT131127 GGP131082:GGP131127 GQL131082:GQL131127 HAH131082:HAH131127 HKD131082:HKD131127 HTZ131082:HTZ131127 IDV131082:IDV131127 INR131082:INR131127 IXN131082:IXN131127 JHJ131082:JHJ131127 JRF131082:JRF131127 KBB131082:KBB131127 KKX131082:KKX131127 KUT131082:KUT131127 LEP131082:LEP131127 LOL131082:LOL131127 LYH131082:LYH131127 MID131082:MID131127 MRZ131082:MRZ131127 NBV131082:NBV131127 NLR131082:NLR131127 NVN131082:NVN131127 OFJ131082:OFJ131127 OPF131082:OPF131127 OZB131082:OZB131127 PIX131082:PIX131127 PST131082:PST131127 QCP131082:QCP131127 QML131082:QML131127 QWH131082:QWH131127 RGD131082:RGD131127 RPZ131082:RPZ131127 RZV131082:RZV131127 SJR131082:SJR131127 STN131082:STN131127 TDJ131082:TDJ131127 TNF131082:TNF131127 TXB131082:TXB131127 UGX131082:UGX131127 UQT131082:UQT131127 VAP131082:VAP131127 VKL131082:VKL131127 VUH131082:VUH131127 WED131082:WED131127 WNZ131082:WNZ131127 WXV131082:WXV131127 BN196618:BN196663 LJ196618:LJ196663 VF196618:VF196663 AFB196618:AFB196663 AOX196618:AOX196663 AYT196618:AYT196663 BIP196618:BIP196663 BSL196618:BSL196663 CCH196618:CCH196663 CMD196618:CMD196663 CVZ196618:CVZ196663 DFV196618:DFV196663 DPR196618:DPR196663 DZN196618:DZN196663 EJJ196618:EJJ196663 ETF196618:ETF196663 FDB196618:FDB196663 FMX196618:FMX196663 FWT196618:FWT196663 GGP196618:GGP196663 GQL196618:GQL196663 HAH196618:HAH196663 HKD196618:HKD196663 HTZ196618:HTZ196663 IDV196618:IDV196663 INR196618:INR196663 IXN196618:IXN196663 JHJ196618:JHJ196663 JRF196618:JRF196663 KBB196618:KBB196663 KKX196618:KKX196663 KUT196618:KUT196663 LEP196618:LEP196663 LOL196618:LOL196663 LYH196618:LYH196663 MID196618:MID196663 MRZ196618:MRZ196663 NBV196618:NBV196663 NLR196618:NLR196663 NVN196618:NVN196663 OFJ196618:OFJ196663 OPF196618:OPF196663 OZB196618:OZB196663 PIX196618:PIX196663 PST196618:PST196663 QCP196618:QCP196663 QML196618:QML196663 QWH196618:QWH196663 RGD196618:RGD196663 RPZ196618:RPZ196663 RZV196618:RZV196663 SJR196618:SJR196663 STN196618:STN196663 TDJ196618:TDJ196663 TNF196618:TNF196663 TXB196618:TXB196663 UGX196618:UGX196663 UQT196618:UQT196663 VAP196618:VAP196663 VKL196618:VKL196663 VUH196618:VUH196663 WED196618:WED196663 WNZ196618:WNZ196663 WXV196618:WXV196663 BN262154:BN262199 LJ262154:LJ262199 VF262154:VF262199 AFB262154:AFB262199 AOX262154:AOX262199 AYT262154:AYT262199 BIP262154:BIP262199 BSL262154:BSL262199 CCH262154:CCH262199 CMD262154:CMD262199 CVZ262154:CVZ262199 DFV262154:DFV262199 DPR262154:DPR262199 DZN262154:DZN262199 EJJ262154:EJJ262199 ETF262154:ETF262199 FDB262154:FDB262199 FMX262154:FMX262199 FWT262154:FWT262199 GGP262154:GGP262199 GQL262154:GQL262199 HAH262154:HAH262199 HKD262154:HKD262199 HTZ262154:HTZ262199 IDV262154:IDV262199 INR262154:INR262199 IXN262154:IXN262199 JHJ262154:JHJ262199 JRF262154:JRF262199 KBB262154:KBB262199 KKX262154:KKX262199 KUT262154:KUT262199 LEP262154:LEP262199 LOL262154:LOL262199 LYH262154:LYH262199 MID262154:MID262199 MRZ262154:MRZ262199 NBV262154:NBV262199 NLR262154:NLR262199 NVN262154:NVN262199 OFJ262154:OFJ262199 OPF262154:OPF262199 OZB262154:OZB262199 PIX262154:PIX262199 PST262154:PST262199 QCP262154:QCP262199 QML262154:QML262199 QWH262154:QWH262199 RGD262154:RGD262199 RPZ262154:RPZ262199 RZV262154:RZV262199 SJR262154:SJR262199 STN262154:STN262199 TDJ262154:TDJ262199 TNF262154:TNF262199 TXB262154:TXB262199 UGX262154:UGX262199 UQT262154:UQT262199 VAP262154:VAP262199 VKL262154:VKL262199 VUH262154:VUH262199 WED262154:WED262199 WNZ262154:WNZ262199 WXV262154:WXV262199 BN327690:BN327735 LJ327690:LJ327735 VF327690:VF327735 AFB327690:AFB327735 AOX327690:AOX327735 AYT327690:AYT327735 BIP327690:BIP327735 BSL327690:BSL327735 CCH327690:CCH327735 CMD327690:CMD327735 CVZ327690:CVZ327735 DFV327690:DFV327735 DPR327690:DPR327735 DZN327690:DZN327735 EJJ327690:EJJ327735 ETF327690:ETF327735 FDB327690:FDB327735 FMX327690:FMX327735 FWT327690:FWT327735 GGP327690:GGP327735 GQL327690:GQL327735 HAH327690:HAH327735 HKD327690:HKD327735 HTZ327690:HTZ327735 IDV327690:IDV327735 INR327690:INR327735 IXN327690:IXN327735 JHJ327690:JHJ327735 JRF327690:JRF327735 KBB327690:KBB327735 KKX327690:KKX327735 KUT327690:KUT327735 LEP327690:LEP327735 LOL327690:LOL327735 LYH327690:LYH327735 MID327690:MID327735 MRZ327690:MRZ327735 NBV327690:NBV327735 NLR327690:NLR327735 NVN327690:NVN327735 OFJ327690:OFJ327735 OPF327690:OPF327735 OZB327690:OZB327735 PIX327690:PIX327735 PST327690:PST327735 QCP327690:QCP327735 QML327690:QML327735 QWH327690:QWH327735 RGD327690:RGD327735 RPZ327690:RPZ327735 RZV327690:RZV327735 SJR327690:SJR327735 STN327690:STN327735 TDJ327690:TDJ327735 TNF327690:TNF327735 TXB327690:TXB327735 UGX327690:UGX327735 UQT327690:UQT327735 VAP327690:VAP327735 VKL327690:VKL327735 VUH327690:VUH327735 WED327690:WED327735 WNZ327690:WNZ327735 WXV327690:WXV327735 BN393226:BN393271 LJ393226:LJ393271 VF393226:VF393271 AFB393226:AFB393271 AOX393226:AOX393271 AYT393226:AYT393271 BIP393226:BIP393271 BSL393226:BSL393271 CCH393226:CCH393271 CMD393226:CMD393271 CVZ393226:CVZ393271 DFV393226:DFV393271 DPR393226:DPR393271 DZN393226:DZN393271 EJJ393226:EJJ393271 ETF393226:ETF393271 FDB393226:FDB393271 FMX393226:FMX393271 FWT393226:FWT393271 GGP393226:GGP393271 GQL393226:GQL393271 HAH393226:HAH393271 HKD393226:HKD393271 HTZ393226:HTZ393271 IDV393226:IDV393271 INR393226:INR393271 IXN393226:IXN393271 JHJ393226:JHJ393271 JRF393226:JRF393271 KBB393226:KBB393271 KKX393226:KKX393271 KUT393226:KUT393271 LEP393226:LEP393271 LOL393226:LOL393271 LYH393226:LYH393271 MID393226:MID393271 MRZ393226:MRZ393271 NBV393226:NBV393271 NLR393226:NLR393271 NVN393226:NVN393271 OFJ393226:OFJ393271 OPF393226:OPF393271 OZB393226:OZB393271 PIX393226:PIX393271 PST393226:PST393271 QCP393226:QCP393271 QML393226:QML393271 QWH393226:QWH393271 RGD393226:RGD393271 RPZ393226:RPZ393271 RZV393226:RZV393271 SJR393226:SJR393271 STN393226:STN393271 TDJ393226:TDJ393271 TNF393226:TNF393271 TXB393226:TXB393271 UGX393226:UGX393271 UQT393226:UQT393271 VAP393226:VAP393271 VKL393226:VKL393271 VUH393226:VUH393271 WED393226:WED393271 WNZ393226:WNZ393271 WXV393226:WXV393271 BN458762:BN458807 LJ458762:LJ458807 VF458762:VF458807 AFB458762:AFB458807 AOX458762:AOX458807 AYT458762:AYT458807 BIP458762:BIP458807 BSL458762:BSL458807 CCH458762:CCH458807 CMD458762:CMD458807 CVZ458762:CVZ458807 DFV458762:DFV458807 DPR458762:DPR458807 DZN458762:DZN458807 EJJ458762:EJJ458807 ETF458762:ETF458807 FDB458762:FDB458807 FMX458762:FMX458807 FWT458762:FWT458807 GGP458762:GGP458807 GQL458762:GQL458807 HAH458762:HAH458807 HKD458762:HKD458807 HTZ458762:HTZ458807 IDV458762:IDV458807 INR458762:INR458807 IXN458762:IXN458807 JHJ458762:JHJ458807 JRF458762:JRF458807 KBB458762:KBB458807 KKX458762:KKX458807 KUT458762:KUT458807 LEP458762:LEP458807 LOL458762:LOL458807 LYH458762:LYH458807 MID458762:MID458807 MRZ458762:MRZ458807 NBV458762:NBV458807 NLR458762:NLR458807 NVN458762:NVN458807 OFJ458762:OFJ458807 OPF458762:OPF458807 OZB458762:OZB458807 PIX458762:PIX458807 PST458762:PST458807 QCP458762:QCP458807 QML458762:QML458807 QWH458762:QWH458807 RGD458762:RGD458807 RPZ458762:RPZ458807 RZV458762:RZV458807 SJR458762:SJR458807 STN458762:STN458807 TDJ458762:TDJ458807 TNF458762:TNF458807 TXB458762:TXB458807 UGX458762:UGX458807 UQT458762:UQT458807 VAP458762:VAP458807 VKL458762:VKL458807 VUH458762:VUH458807 WED458762:WED458807 WNZ458762:WNZ458807 WXV458762:WXV458807 BN524298:BN524343 LJ524298:LJ524343 VF524298:VF524343 AFB524298:AFB524343 AOX524298:AOX524343 AYT524298:AYT524343 BIP524298:BIP524343 BSL524298:BSL524343 CCH524298:CCH524343 CMD524298:CMD524343 CVZ524298:CVZ524343 DFV524298:DFV524343 DPR524298:DPR524343 DZN524298:DZN524343 EJJ524298:EJJ524343 ETF524298:ETF524343 FDB524298:FDB524343 FMX524298:FMX524343 FWT524298:FWT524343 GGP524298:GGP524343 GQL524298:GQL524343 HAH524298:HAH524343 HKD524298:HKD524343 HTZ524298:HTZ524343 IDV524298:IDV524343 INR524298:INR524343 IXN524298:IXN524343 JHJ524298:JHJ524343 JRF524298:JRF524343 KBB524298:KBB524343 KKX524298:KKX524343 KUT524298:KUT524343 LEP524298:LEP524343 LOL524298:LOL524343 LYH524298:LYH524343 MID524298:MID524343 MRZ524298:MRZ524343 NBV524298:NBV524343 NLR524298:NLR524343 NVN524298:NVN524343 OFJ524298:OFJ524343 OPF524298:OPF524343 OZB524298:OZB524343 PIX524298:PIX524343 PST524298:PST524343 QCP524298:QCP524343 QML524298:QML524343 QWH524298:QWH524343 RGD524298:RGD524343 RPZ524298:RPZ524343 RZV524298:RZV524343 SJR524298:SJR524343 STN524298:STN524343 TDJ524298:TDJ524343 TNF524298:TNF524343 TXB524298:TXB524343 UGX524298:UGX524343 UQT524298:UQT524343 VAP524298:VAP524343 VKL524298:VKL524343 VUH524298:VUH524343 WED524298:WED524343 WNZ524298:WNZ524343 WXV524298:WXV524343 BN589834:BN589879 LJ589834:LJ589879 VF589834:VF589879 AFB589834:AFB589879 AOX589834:AOX589879 AYT589834:AYT589879 BIP589834:BIP589879 BSL589834:BSL589879 CCH589834:CCH589879 CMD589834:CMD589879 CVZ589834:CVZ589879 DFV589834:DFV589879 DPR589834:DPR589879 DZN589834:DZN589879 EJJ589834:EJJ589879 ETF589834:ETF589879 FDB589834:FDB589879 FMX589834:FMX589879 FWT589834:FWT589879 GGP589834:GGP589879 GQL589834:GQL589879 HAH589834:HAH589879 HKD589834:HKD589879 HTZ589834:HTZ589879 IDV589834:IDV589879 INR589834:INR589879 IXN589834:IXN589879 JHJ589834:JHJ589879 JRF589834:JRF589879 KBB589834:KBB589879 KKX589834:KKX589879 KUT589834:KUT589879 LEP589834:LEP589879 LOL589834:LOL589879 LYH589834:LYH589879 MID589834:MID589879 MRZ589834:MRZ589879 NBV589834:NBV589879 NLR589834:NLR589879 NVN589834:NVN589879 OFJ589834:OFJ589879 OPF589834:OPF589879 OZB589834:OZB589879 PIX589834:PIX589879 PST589834:PST589879 QCP589834:QCP589879 QML589834:QML589879 QWH589834:QWH589879 RGD589834:RGD589879 RPZ589834:RPZ589879 RZV589834:RZV589879 SJR589834:SJR589879 STN589834:STN589879 TDJ589834:TDJ589879 TNF589834:TNF589879 TXB589834:TXB589879 UGX589834:UGX589879 UQT589834:UQT589879 VAP589834:VAP589879 VKL589834:VKL589879 VUH589834:VUH589879 WED589834:WED589879 WNZ589834:WNZ589879 WXV589834:WXV589879 BN655370:BN655415 LJ655370:LJ655415 VF655370:VF655415 AFB655370:AFB655415 AOX655370:AOX655415 AYT655370:AYT655415 BIP655370:BIP655415 BSL655370:BSL655415 CCH655370:CCH655415 CMD655370:CMD655415 CVZ655370:CVZ655415 DFV655370:DFV655415 DPR655370:DPR655415 DZN655370:DZN655415 EJJ655370:EJJ655415 ETF655370:ETF655415 FDB655370:FDB655415 FMX655370:FMX655415 FWT655370:FWT655415 GGP655370:GGP655415 GQL655370:GQL655415 HAH655370:HAH655415 HKD655370:HKD655415 HTZ655370:HTZ655415 IDV655370:IDV655415 INR655370:INR655415 IXN655370:IXN655415 JHJ655370:JHJ655415 JRF655370:JRF655415 KBB655370:KBB655415 KKX655370:KKX655415 KUT655370:KUT655415 LEP655370:LEP655415 LOL655370:LOL655415 LYH655370:LYH655415 MID655370:MID655415 MRZ655370:MRZ655415 NBV655370:NBV655415 NLR655370:NLR655415 NVN655370:NVN655415 OFJ655370:OFJ655415 OPF655370:OPF655415 OZB655370:OZB655415 PIX655370:PIX655415 PST655370:PST655415 QCP655370:QCP655415 QML655370:QML655415 QWH655370:QWH655415 RGD655370:RGD655415 RPZ655370:RPZ655415 RZV655370:RZV655415 SJR655370:SJR655415 STN655370:STN655415 TDJ655370:TDJ655415 TNF655370:TNF655415 TXB655370:TXB655415 UGX655370:UGX655415 UQT655370:UQT655415 VAP655370:VAP655415 VKL655370:VKL655415 VUH655370:VUH655415 WED655370:WED655415 WNZ655370:WNZ655415 WXV655370:WXV655415 BN720906:BN720951 LJ720906:LJ720951 VF720906:VF720951 AFB720906:AFB720951 AOX720906:AOX720951 AYT720906:AYT720951 BIP720906:BIP720951 BSL720906:BSL720951 CCH720906:CCH720951 CMD720906:CMD720951 CVZ720906:CVZ720951 DFV720906:DFV720951 DPR720906:DPR720951 DZN720906:DZN720951 EJJ720906:EJJ720951 ETF720906:ETF720951 FDB720906:FDB720951 FMX720906:FMX720951 FWT720906:FWT720951 GGP720906:GGP720951 GQL720906:GQL720951 HAH720906:HAH720951 HKD720906:HKD720951 HTZ720906:HTZ720951 IDV720906:IDV720951 INR720906:INR720951 IXN720906:IXN720951 JHJ720906:JHJ720951 JRF720906:JRF720951 KBB720906:KBB720951 KKX720906:KKX720951 KUT720906:KUT720951 LEP720906:LEP720951 LOL720906:LOL720951 LYH720906:LYH720951 MID720906:MID720951 MRZ720906:MRZ720951 NBV720906:NBV720951 NLR720906:NLR720951 NVN720906:NVN720951 OFJ720906:OFJ720951 OPF720906:OPF720951 OZB720906:OZB720951 PIX720906:PIX720951 PST720906:PST720951 QCP720906:QCP720951 QML720906:QML720951 QWH720906:QWH720951 RGD720906:RGD720951 RPZ720906:RPZ720951 RZV720906:RZV720951 SJR720906:SJR720951 STN720906:STN720951 TDJ720906:TDJ720951 TNF720906:TNF720951 TXB720906:TXB720951 UGX720906:UGX720951 UQT720906:UQT720951 VAP720906:VAP720951 VKL720906:VKL720951 VUH720906:VUH720951 WED720906:WED720951 WNZ720906:WNZ720951 WXV720906:WXV720951 BN786442:BN786487 LJ786442:LJ786487 VF786442:VF786487 AFB786442:AFB786487 AOX786442:AOX786487 AYT786442:AYT786487 BIP786442:BIP786487 BSL786442:BSL786487 CCH786442:CCH786487 CMD786442:CMD786487 CVZ786442:CVZ786487 DFV786442:DFV786487 DPR786442:DPR786487 DZN786442:DZN786487 EJJ786442:EJJ786487 ETF786442:ETF786487 FDB786442:FDB786487 FMX786442:FMX786487 FWT786442:FWT786487 GGP786442:GGP786487 GQL786442:GQL786487 HAH786442:HAH786487 HKD786442:HKD786487 HTZ786442:HTZ786487 IDV786442:IDV786487 INR786442:INR786487 IXN786442:IXN786487 JHJ786442:JHJ786487 JRF786442:JRF786487 KBB786442:KBB786487 KKX786442:KKX786487 KUT786442:KUT786487 LEP786442:LEP786487 LOL786442:LOL786487 LYH786442:LYH786487 MID786442:MID786487 MRZ786442:MRZ786487 NBV786442:NBV786487 NLR786442:NLR786487 NVN786442:NVN786487 OFJ786442:OFJ786487 OPF786442:OPF786487 OZB786442:OZB786487 PIX786442:PIX786487 PST786442:PST786487 QCP786442:QCP786487 QML786442:QML786487 QWH786442:QWH786487 RGD786442:RGD786487 RPZ786442:RPZ786487 RZV786442:RZV786487 SJR786442:SJR786487 STN786442:STN786487 TDJ786442:TDJ786487 TNF786442:TNF786487 TXB786442:TXB786487 UGX786442:UGX786487 UQT786442:UQT786487 VAP786442:VAP786487 VKL786442:VKL786487 VUH786442:VUH786487 WED786442:WED786487 WNZ786442:WNZ786487 WXV786442:WXV786487 BN851978:BN852023 LJ851978:LJ852023 VF851978:VF852023 AFB851978:AFB852023 AOX851978:AOX852023 AYT851978:AYT852023 BIP851978:BIP852023 BSL851978:BSL852023 CCH851978:CCH852023 CMD851978:CMD852023 CVZ851978:CVZ852023 DFV851978:DFV852023 DPR851978:DPR852023 DZN851978:DZN852023 EJJ851978:EJJ852023 ETF851978:ETF852023 FDB851978:FDB852023 FMX851978:FMX852023 FWT851978:FWT852023 GGP851978:GGP852023 GQL851978:GQL852023 HAH851978:HAH852023 HKD851978:HKD852023 HTZ851978:HTZ852023 IDV851978:IDV852023 INR851978:INR852023 IXN851978:IXN852023 JHJ851978:JHJ852023 JRF851978:JRF852023 KBB851978:KBB852023 KKX851978:KKX852023 KUT851978:KUT852023 LEP851978:LEP852023 LOL851978:LOL852023 LYH851978:LYH852023 MID851978:MID852023 MRZ851978:MRZ852023 NBV851978:NBV852023 NLR851978:NLR852023 NVN851978:NVN852023 OFJ851978:OFJ852023 OPF851978:OPF852023 OZB851978:OZB852023 PIX851978:PIX852023 PST851978:PST852023 QCP851978:QCP852023 QML851978:QML852023 QWH851978:QWH852023 RGD851978:RGD852023 RPZ851978:RPZ852023 RZV851978:RZV852023 SJR851978:SJR852023 STN851978:STN852023 TDJ851978:TDJ852023 TNF851978:TNF852023 TXB851978:TXB852023 UGX851978:UGX852023 UQT851978:UQT852023 VAP851978:VAP852023 VKL851978:VKL852023 VUH851978:VUH852023 WED851978:WED852023 WNZ851978:WNZ852023 WXV851978:WXV852023 BN917514:BN917559 LJ917514:LJ917559 VF917514:VF917559 AFB917514:AFB917559 AOX917514:AOX917559 AYT917514:AYT917559 BIP917514:BIP917559 BSL917514:BSL917559 CCH917514:CCH917559 CMD917514:CMD917559 CVZ917514:CVZ917559 DFV917514:DFV917559 DPR917514:DPR917559 DZN917514:DZN917559 EJJ917514:EJJ917559 ETF917514:ETF917559 FDB917514:FDB917559 FMX917514:FMX917559 FWT917514:FWT917559 GGP917514:GGP917559 GQL917514:GQL917559 HAH917514:HAH917559 HKD917514:HKD917559 HTZ917514:HTZ917559 IDV917514:IDV917559 INR917514:INR917559 IXN917514:IXN917559 JHJ917514:JHJ917559 JRF917514:JRF917559 KBB917514:KBB917559 KKX917514:KKX917559 KUT917514:KUT917559 LEP917514:LEP917559 LOL917514:LOL917559 LYH917514:LYH917559 MID917514:MID917559 MRZ917514:MRZ917559 NBV917514:NBV917559 NLR917514:NLR917559 NVN917514:NVN917559 OFJ917514:OFJ917559 OPF917514:OPF917559 OZB917514:OZB917559 PIX917514:PIX917559 PST917514:PST917559 QCP917514:QCP917559 QML917514:QML917559 QWH917514:QWH917559 RGD917514:RGD917559 RPZ917514:RPZ917559 RZV917514:RZV917559 SJR917514:SJR917559 STN917514:STN917559 TDJ917514:TDJ917559 TNF917514:TNF917559 TXB917514:TXB917559 UGX917514:UGX917559 UQT917514:UQT917559 VAP917514:VAP917559 VKL917514:VKL917559 VUH917514:VUH917559 WED917514:WED917559 WNZ917514:WNZ917559 WXV917514:WXV917559 BN983050:BN983095 LJ983050:LJ983095 VF983050:VF983095 AFB983050:AFB983095 AOX983050:AOX983095 AYT983050:AYT983095 BIP983050:BIP983095 BSL983050:BSL983095 CCH983050:CCH983095 CMD983050:CMD983095 CVZ983050:CVZ983095 DFV983050:DFV983095 DPR983050:DPR983095 DZN983050:DZN983095 EJJ983050:EJJ983095 ETF983050:ETF983095 FDB983050:FDB983095 FMX983050:FMX983095 FWT983050:FWT983095 GGP983050:GGP983095 GQL983050:GQL983095 HAH983050:HAH983095 HKD983050:HKD983095 HTZ983050:HTZ983095 IDV983050:IDV983095 INR983050:INR983095 IXN983050:IXN983095 JHJ983050:JHJ983095 JRF983050:JRF983095 KBB983050:KBB983095 KKX983050:KKX983095 KUT983050:KUT983095 LEP983050:LEP983095 LOL983050:LOL983095 LYH983050:LYH983095 MID983050:MID983095 MRZ983050:MRZ983095 NBV983050:NBV983095 NLR983050:NLR983095 NVN983050:NVN983095 OFJ983050:OFJ983095 OPF983050:OPF983095 OZB983050:OZB983095 PIX983050:PIX983095 PST983050:PST983095 QCP983050:QCP983095 QML983050:QML983095 QWH983050:QWH983095 RGD983050:RGD983095 RPZ983050:RPZ983095 RZV983050:RZV983095 SJR983050:SJR983095 STN983050:STN983095 TDJ983050:TDJ983095 TNF983050:TNF983095 TXB983050:TXB983095 UGX983050:UGX983095 UQT983050:UQT983095 VAP983050:VAP983095 VKL983050:VKL983095 VUH983050:VUH983095 WED983050:WED983095 WNZ983050:WNZ983095 BN9:BN55">
      <formula1>Efecto</formula1>
    </dataValidation>
    <dataValidation type="list" showInputMessage="1" showErrorMessage="1" errorTitle="Rechazado" error="Solo son validadas las opciones de la lista" sqref="WXT983050:WXT983095 LH9:LH55 VD9:VD55 AEZ9:AEZ55 AOV9:AOV55 AYR9:AYR55 BIN9:BIN55 BSJ9:BSJ55 CCF9:CCF55 CMB9:CMB55 CVX9:CVX55 DFT9:DFT55 DPP9:DPP55 DZL9:DZL55 EJH9:EJH55 ETD9:ETD55 FCZ9:FCZ55 FMV9:FMV55 FWR9:FWR55 GGN9:GGN55 GQJ9:GQJ55 HAF9:HAF55 HKB9:HKB55 HTX9:HTX55 IDT9:IDT55 INP9:INP55 IXL9:IXL55 JHH9:JHH55 JRD9:JRD55 KAZ9:KAZ55 KKV9:KKV55 KUR9:KUR55 LEN9:LEN55 LOJ9:LOJ55 LYF9:LYF55 MIB9:MIB55 MRX9:MRX55 NBT9:NBT55 NLP9:NLP55 NVL9:NVL55 OFH9:OFH55 OPD9:OPD55 OYZ9:OYZ55 PIV9:PIV55 PSR9:PSR55 QCN9:QCN55 QMJ9:QMJ55 QWF9:QWF55 RGB9:RGB55 RPX9:RPX55 RZT9:RZT55 SJP9:SJP55 STL9:STL55 TDH9:TDH55 TND9:TND55 TWZ9:TWZ55 UGV9:UGV55 UQR9:UQR55 VAN9:VAN55 VKJ9:VKJ55 VUF9:VUF55 WEB9:WEB55 WNX9:WNX55 WXT9:WXT55 BL65546:BL65591 LH65546:LH65591 VD65546:VD65591 AEZ65546:AEZ65591 AOV65546:AOV65591 AYR65546:AYR65591 BIN65546:BIN65591 BSJ65546:BSJ65591 CCF65546:CCF65591 CMB65546:CMB65591 CVX65546:CVX65591 DFT65546:DFT65591 DPP65546:DPP65591 DZL65546:DZL65591 EJH65546:EJH65591 ETD65546:ETD65591 FCZ65546:FCZ65591 FMV65546:FMV65591 FWR65546:FWR65591 GGN65546:GGN65591 GQJ65546:GQJ65591 HAF65546:HAF65591 HKB65546:HKB65591 HTX65546:HTX65591 IDT65546:IDT65591 INP65546:INP65591 IXL65546:IXL65591 JHH65546:JHH65591 JRD65546:JRD65591 KAZ65546:KAZ65591 KKV65546:KKV65591 KUR65546:KUR65591 LEN65546:LEN65591 LOJ65546:LOJ65591 LYF65546:LYF65591 MIB65546:MIB65591 MRX65546:MRX65591 NBT65546:NBT65591 NLP65546:NLP65591 NVL65546:NVL65591 OFH65546:OFH65591 OPD65546:OPD65591 OYZ65546:OYZ65591 PIV65546:PIV65591 PSR65546:PSR65591 QCN65546:QCN65591 QMJ65546:QMJ65591 QWF65546:QWF65591 RGB65546:RGB65591 RPX65546:RPX65591 RZT65546:RZT65591 SJP65546:SJP65591 STL65546:STL65591 TDH65546:TDH65591 TND65546:TND65591 TWZ65546:TWZ65591 UGV65546:UGV65591 UQR65546:UQR65591 VAN65546:VAN65591 VKJ65546:VKJ65591 VUF65546:VUF65591 WEB65546:WEB65591 WNX65546:WNX65591 WXT65546:WXT65591 BL131082:BL131127 LH131082:LH131127 VD131082:VD131127 AEZ131082:AEZ131127 AOV131082:AOV131127 AYR131082:AYR131127 BIN131082:BIN131127 BSJ131082:BSJ131127 CCF131082:CCF131127 CMB131082:CMB131127 CVX131082:CVX131127 DFT131082:DFT131127 DPP131082:DPP131127 DZL131082:DZL131127 EJH131082:EJH131127 ETD131082:ETD131127 FCZ131082:FCZ131127 FMV131082:FMV131127 FWR131082:FWR131127 GGN131082:GGN131127 GQJ131082:GQJ131127 HAF131082:HAF131127 HKB131082:HKB131127 HTX131082:HTX131127 IDT131082:IDT131127 INP131082:INP131127 IXL131082:IXL131127 JHH131082:JHH131127 JRD131082:JRD131127 KAZ131082:KAZ131127 KKV131082:KKV131127 KUR131082:KUR131127 LEN131082:LEN131127 LOJ131082:LOJ131127 LYF131082:LYF131127 MIB131082:MIB131127 MRX131082:MRX131127 NBT131082:NBT131127 NLP131082:NLP131127 NVL131082:NVL131127 OFH131082:OFH131127 OPD131082:OPD131127 OYZ131082:OYZ131127 PIV131082:PIV131127 PSR131082:PSR131127 QCN131082:QCN131127 QMJ131082:QMJ131127 QWF131082:QWF131127 RGB131082:RGB131127 RPX131082:RPX131127 RZT131082:RZT131127 SJP131082:SJP131127 STL131082:STL131127 TDH131082:TDH131127 TND131082:TND131127 TWZ131082:TWZ131127 UGV131082:UGV131127 UQR131082:UQR131127 VAN131082:VAN131127 VKJ131082:VKJ131127 VUF131082:VUF131127 WEB131082:WEB131127 WNX131082:WNX131127 WXT131082:WXT131127 BL196618:BL196663 LH196618:LH196663 VD196618:VD196663 AEZ196618:AEZ196663 AOV196618:AOV196663 AYR196618:AYR196663 BIN196618:BIN196663 BSJ196618:BSJ196663 CCF196618:CCF196663 CMB196618:CMB196663 CVX196618:CVX196663 DFT196618:DFT196663 DPP196618:DPP196663 DZL196618:DZL196663 EJH196618:EJH196663 ETD196618:ETD196663 FCZ196618:FCZ196663 FMV196618:FMV196663 FWR196618:FWR196663 GGN196618:GGN196663 GQJ196618:GQJ196663 HAF196618:HAF196663 HKB196618:HKB196663 HTX196618:HTX196663 IDT196618:IDT196663 INP196618:INP196663 IXL196618:IXL196663 JHH196618:JHH196663 JRD196618:JRD196663 KAZ196618:KAZ196663 KKV196618:KKV196663 KUR196618:KUR196663 LEN196618:LEN196663 LOJ196618:LOJ196663 LYF196618:LYF196663 MIB196618:MIB196663 MRX196618:MRX196663 NBT196618:NBT196663 NLP196618:NLP196663 NVL196618:NVL196663 OFH196618:OFH196663 OPD196618:OPD196663 OYZ196618:OYZ196663 PIV196618:PIV196663 PSR196618:PSR196663 QCN196618:QCN196663 QMJ196618:QMJ196663 QWF196618:QWF196663 RGB196618:RGB196663 RPX196618:RPX196663 RZT196618:RZT196663 SJP196618:SJP196663 STL196618:STL196663 TDH196618:TDH196663 TND196618:TND196663 TWZ196618:TWZ196663 UGV196618:UGV196663 UQR196618:UQR196663 VAN196618:VAN196663 VKJ196618:VKJ196663 VUF196618:VUF196663 WEB196618:WEB196663 WNX196618:WNX196663 WXT196618:WXT196663 BL262154:BL262199 LH262154:LH262199 VD262154:VD262199 AEZ262154:AEZ262199 AOV262154:AOV262199 AYR262154:AYR262199 BIN262154:BIN262199 BSJ262154:BSJ262199 CCF262154:CCF262199 CMB262154:CMB262199 CVX262154:CVX262199 DFT262154:DFT262199 DPP262154:DPP262199 DZL262154:DZL262199 EJH262154:EJH262199 ETD262154:ETD262199 FCZ262154:FCZ262199 FMV262154:FMV262199 FWR262154:FWR262199 GGN262154:GGN262199 GQJ262154:GQJ262199 HAF262154:HAF262199 HKB262154:HKB262199 HTX262154:HTX262199 IDT262154:IDT262199 INP262154:INP262199 IXL262154:IXL262199 JHH262154:JHH262199 JRD262154:JRD262199 KAZ262154:KAZ262199 KKV262154:KKV262199 KUR262154:KUR262199 LEN262154:LEN262199 LOJ262154:LOJ262199 LYF262154:LYF262199 MIB262154:MIB262199 MRX262154:MRX262199 NBT262154:NBT262199 NLP262154:NLP262199 NVL262154:NVL262199 OFH262154:OFH262199 OPD262154:OPD262199 OYZ262154:OYZ262199 PIV262154:PIV262199 PSR262154:PSR262199 QCN262154:QCN262199 QMJ262154:QMJ262199 QWF262154:QWF262199 RGB262154:RGB262199 RPX262154:RPX262199 RZT262154:RZT262199 SJP262154:SJP262199 STL262154:STL262199 TDH262154:TDH262199 TND262154:TND262199 TWZ262154:TWZ262199 UGV262154:UGV262199 UQR262154:UQR262199 VAN262154:VAN262199 VKJ262154:VKJ262199 VUF262154:VUF262199 WEB262154:WEB262199 WNX262154:WNX262199 WXT262154:WXT262199 BL327690:BL327735 LH327690:LH327735 VD327690:VD327735 AEZ327690:AEZ327735 AOV327690:AOV327735 AYR327690:AYR327735 BIN327690:BIN327735 BSJ327690:BSJ327735 CCF327690:CCF327735 CMB327690:CMB327735 CVX327690:CVX327735 DFT327690:DFT327735 DPP327690:DPP327735 DZL327690:DZL327735 EJH327690:EJH327735 ETD327690:ETD327735 FCZ327690:FCZ327735 FMV327690:FMV327735 FWR327690:FWR327735 GGN327690:GGN327735 GQJ327690:GQJ327735 HAF327690:HAF327735 HKB327690:HKB327735 HTX327690:HTX327735 IDT327690:IDT327735 INP327690:INP327735 IXL327690:IXL327735 JHH327690:JHH327735 JRD327690:JRD327735 KAZ327690:KAZ327735 KKV327690:KKV327735 KUR327690:KUR327735 LEN327690:LEN327735 LOJ327690:LOJ327735 LYF327690:LYF327735 MIB327690:MIB327735 MRX327690:MRX327735 NBT327690:NBT327735 NLP327690:NLP327735 NVL327690:NVL327735 OFH327690:OFH327735 OPD327690:OPD327735 OYZ327690:OYZ327735 PIV327690:PIV327735 PSR327690:PSR327735 QCN327690:QCN327735 QMJ327690:QMJ327735 QWF327690:QWF327735 RGB327690:RGB327735 RPX327690:RPX327735 RZT327690:RZT327735 SJP327690:SJP327735 STL327690:STL327735 TDH327690:TDH327735 TND327690:TND327735 TWZ327690:TWZ327735 UGV327690:UGV327735 UQR327690:UQR327735 VAN327690:VAN327735 VKJ327690:VKJ327735 VUF327690:VUF327735 WEB327690:WEB327735 WNX327690:WNX327735 WXT327690:WXT327735 BL393226:BL393271 LH393226:LH393271 VD393226:VD393271 AEZ393226:AEZ393271 AOV393226:AOV393271 AYR393226:AYR393271 BIN393226:BIN393271 BSJ393226:BSJ393271 CCF393226:CCF393271 CMB393226:CMB393271 CVX393226:CVX393271 DFT393226:DFT393271 DPP393226:DPP393271 DZL393226:DZL393271 EJH393226:EJH393271 ETD393226:ETD393271 FCZ393226:FCZ393271 FMV393226:FMV393271 FWR393226:FWR393271 GGN393226:GGN393271 GQJ393226:GQJ393271 HAF393226:HAF393271 HKB393226:HKB393271 HTX393226:HTX393271 IDT393226:IDT393271 INP393226:INP393271 IXL393226:IXL393271 JHH393226:JHH393271 JRD393226:JRD393271 KAZ393226:KAZ393271 KKV393226:KKV393271 KUR393226:KUR393271 LEN393226:LEN393271 LOJ393226:LOJ393271 LYF393226:LYF393271 MIB393226:MIB393271 MRX393226:MRX393271 NBT393226:NBT393271 NLP393226:NLP393271 NVL393226:NVL393271 OFH393226:OFH393271 OPD393226:OPD393271 OYZ393226:OYZ393271 PIV393226:PIV393271 PSR393226:PSR393271 QCN393226:QCN393271 QMJ393226:QMJ393271 QWF393226:QWF393271 RGB393226:RGB393271 RPX393226:RPX393271 RZT393226:RZT393271 SJP393226:SJP393271 STL393226:STL393271 TDH393226:TDH393271 TND393226:TND393271 TWZ393226:TWZ393271 UGV393226:UGV393271 UQR393226:UQR393271 VAN393226:VAN393271 VKJ393226:VKJ393271 VUF393226:VUF393271 WEB393226:WEB393271 WNX393226:WNX393271 WXT393226:WXT393271 BL458762:BL458807 LH458762:LH458807 VD458762:VD458807 AEZ458762:AEZ458807 AOV458762:AOV458807 AYR458762:AYR458807 BIN458762:BIN458807 BSJ458762:BSJ458807 CCF458762:CCF458807 CMB458762:CMB458807 CVX458762:CVX458807 DFT458762:DFT458807 DPP458762:DPP458807 DZL458762:DZL458807 EJH458762:EJH458807 ETD458762:ETD458807 FCZ458762:FCZ458807 FMV458762:FMV458807 FWR458762:FWR458807 GGN458762:GGN458807 GQJ458762:GQJ458807 HAF458762:HAF458807 HKB458762:HKB458807 HTX458762:HTX458807 IDT458762:IDT458807 INP458762:INP458807 IXL458762:IXL458807 JHH458762:JHH458807 JRD458762:JRD458807 KAZ458762:KAZ458807 KKV458762:KKV458807 KUR458762:KUR458807 LEN458762:LEN458807 LOJ458762:LOJ458807 LYF458762:LYF458807 MIB458762:MIB458807 MRX458762:MRX458807 NBT458762:NBT458807 NLP458762:NLP458807 NVL458762:NVL458807 OFH458762:OFH458807 OPD458762:OPD458807 OYZ458762:OYZ458807 PIV458762:PIV458807 PSR458762:PSR458807 QCN458762:QCN458807 QMJ458762:QMJ458807 QWF458762:QWF458807 RGB458762:RGB458807 RPX458762:RPX458807 RZT458762:RZT458807 SJP458762:SJP458807 STL458762:STL458807 TDH458762:TDH458807 TND458762:TND458807 TWZ458762:TWZ458807 UGV458762:UGV458807 UQR458762:UQR458807 VAN458762:VAN458807 VKJ458762:VKJ458807 VUF458762:VUF458807 WEB458762:WEB458807 WNX458762:WNX458807 WXT458762:WXT458807 BL524298:BL524343 LH524298:LH524343 VD524298:VD524343 AEZ524298:AEZ524343 AOV524298:AOV524343 AYR524298:AYR524343 BIN524298:BIN524343 BSJ524298:BSJ524343 CCF524298:CCF524343 CMB524298:CMB524343 CVX524298:CVX524343 DFT524298:DFT524343 DPP524298:DPP524343 DZL524298:DZL524343 EJH524298:EJH524343 ETD524298:ETD524343 FCZ524298:FCZ524343 FMV524298:FMV524343 FWR524298:FWR524343 GGN524298:GGN524343 GQJ524298:GQJ524343 HAF524298:HAF524343 HKB524298:HKB524343 HTX524298:HTX524343 IDT524298:IDT524343 INP524298:INP524343 IXL524298:IXL524343 JHH524298:JHH524343 JRD524298:JRD524343 KAZ524298:KAZ524343 KKV524298:KKV524343 KUR524298:KUR524343 LEN524298:LEN524343 LOJ524298:LOJ524343 LYF524298:LYF524343 MIB524298:MIB524343 MRX524298:MRX524343 NBT524298:NBT524343 NLP524298:NLP524343 NVL524298:NVL524343 OFH524298:OFH524343 OPD524298:OPD524343 OYZ524298:OYZ524343 PIV524298:PIV524343 PSR524298:PSR524343 QCN524298:QCN524343 QMJ524298:QMJ524343 QWF524298:QWF524343 RGB524298:RGB524343 RPX524298:RPX524343 RZT524298:RZT524343 SJP524298:SJP524343 STL524298:STL524343 TDH524298:TDH524343 TND524298:TND524343 TWZ524298:TWZ524343 UGV524298:UGV524343 UQR524298:UQR524343 VAN524298:VAN524343 VKJ524298:VKJ524343 VUF524298:VUF524343 WEB524298:WEB524343 WNX524298:WNX524343 WXT524298:WXT524343 BL589834:BL589879 LH589834:LH589879 VD589834:VD589879 AEZ589834:AEZ589879 AOV589834:AOV589879 AYR589834:AYR589879 BIN589834:BIN589879 BSJ589834:BSJ589879 CCF589834:CCF589879 CMB589834:CMB589879 CVX589834:CVX589879 DFT589834:DFT589879 DPP589834:DPP589879 DZL589834:DZL589879 EJH589834:EJH589879 ETD589834:ETD589879 FCZ589834:FCZ589879 FMV589834:FMV589879 FWR589834:FWR589879 GGN589834:GGN589879 GQJ589834:GQJ589879 HAF589834:HAF589879 HKB589834:HKB589879 HTX589834:HTX589879 IDT589834:IDT589879 INP589834:INP589879 IXL589834:IXL589879 JHH589834:JHH589879 JRD589834:JRD589879 KAZ589834:KAZ589879 KKV589834:KKV589879 KUR589834:KUR589879 LEN589834:LEN589879 LOJ589834:LOJ589879 LYF589834:LYF589879 MIB589834:MIB589879 MRX589834:MRX589879 NBT589834:NBT589879 NLP589834:NLP589879 NVL589834:NVL589879 OFH589834:OFH589879 OPD589834:OPD589879 OYZ589834:OYZ589879 PIV589834:PIV589879 PSR589834:PSR589879 QCN589834:QCN589879 QMJ589834:QMJ589879 QWF589834:QWF589879 RGB589834:RGB589879 RPX589834:RPX589879 RZT589834:RZT589879 SJP589834:SJP589879 STL589834:STL589879 TDH589834:TDH589879 TND589834:TND589879 TWZ589834:TWZ589879 UGV589834:UGV589879 UQR589834:UQR589879 VAN589834:VAN589879 VKJ589834:VKJ589879 VUF589834:VUF589879 WEB589834:WEB589879 WNX589834:WNX589879 WXT589834:WXT589879 BL655370:BL655415 LH655370:LH655415 VD655370:VD655415 AEZ655370:AEZ655415 AOV655370:AOV655415 AYR655370:AYR655415 BIN655370:BIN655415 BSJ655370:BSJ655415 CCF655370:CCF655415 CMB655370:CMB655415 CVX655370:CVX655415 DFT655370:DFT655415 DPP655370:DPP655415 DZL655370:DZL655415 EJH655370:EJH655415 ETD655370:ETD655415 FCZ655370:FCZ655415 FMV655370:FMV655415 FWR655370:FWR655415 GGN655370:GGN655415 GQJ655370:GQJ655415 HAF655370:HAF655415 HKB655370:HKB655415 HTX655370:HTX655415 IDT655370:IDT655415 INP655370:INP655415 IXL655370:IXL655415 JHH655370:JHH655415 JRD655370:JRD655415 KAZ655370:KAZ655415 KKV655370:KKV655415 KUR655370:KUR655415 LEN655370:LEN655415 LOJ655370:LOJ655415 LYF655370:LYF655415 MIB655370:MIB655415 MRX655370:MRX655415 NBT655370:NBT655415 NLP655370:NLP655415 NVL655370:NVL655415 OFH655370:OFH655415 OPD655370:OPD655415 OYZ655370:OYZ655415 PIV655370:PIV655415 PSR655370:PSR655415 QCN655370:QCN655415 QMJ655370:QMJ655415 QWF655370:QWF655415 RGB655370:RGB655415 RPX655370:RPX655415 RZT655370:RZT655415 SJP655370:SJP655415 STL655370:STL655415 TDH655370:TDH655415 TND655370:TND655415 TWZ655370:TWZ655415 UGV655370:UGV655415 UQR655370:UQR655415 VAN655370:VAN655415 VKJ655370:VKJ655415 VUF655370:VUF655415 WEB655370:WEB655415 WNX655370:WNX655415 WXT655370:WXT655415 BL720906:BL720951 LH720906:LH720951 VD720906:VD720951 AEZ720906:AEZ720951 AOV720906:AOV720951 AYR720906:AYR720951 BIN720906:BIN720951 BSJ720906:BSJ720951 CCF720906:CCF720951 CMB720906:CMB720951 CVX720906:CVX720951 DFT720906:DFT720951 DPP720906:DPP720951 DZL720906:DZL720951 EJH720906:EJH720951 ETD720906:ETD720951 FCZ720906:FCZ720951 FMV720906:FMV720951 FWR720906:FWR720951 GGN720906:GGN720951 GQJ720906:GQJ720951 HAF720906:HAF720951 HKB720906:HKB720951 HTX720906:HTX720951 IDT720906:IDT720951 INP720906:INP720951 IXL720906:IXL720951 JHH720906:JHH720951 JRD720906:JRD720951 KAZ720906:KAZ720951 KKV720906:KKV720951 KUR720906:KUR720951 LEN720906:LEN720951 LOJ720906:LOJ720951 LYF720906:LYF720951 MIB720906:MIB720951 MRX720906:MRX720951 NBT720906:NBT720951 NLP720906:NLP720951 NVL720906:NVL720951 OFH720906:OFH720951 OPD720906:OPD720951 OYZ720906:OYZ720951 PIV720906:PIV720951 PSR720906:PSR720951 QCN720906:QCN720951 QMJ720906:QMJ720951 QWF720906:QWF720951 RGB720906:RGB720951 RPX720906:RPX720951 RZT720906:RZT720951 SJP720906:SJP720951 STL720906:STL720951 TDH720906:TDH720951 TND720906:TND720951 TWZ720906:TWZ720951 UGV720906:UGV720951 UQR720906:UQR720951 VAN720906:VAN720951 VKJ720906:VKJ720951 VUF720906:VUF720951 WEB720906:WEB720951 WNX720906:WNX720951 WXT720906:WXT720951 BL786442:BL786487 LH786442:LH786487 VD786442:VD786487 AEZ786442:AEZ786487 AOV786442:AOV786487 AYR786442:AYR786487 BIN786442:BIN786487 BSJ786442:BSJ786487 CCF786442:CCF786487 CMB786442:CMB786487 CVX786442:CVX786487 DFT786442:DFT786487 DPP786442:DPP786487 DZL786442:DZL786487 EJH786442:EJH786487 ETD786442:ETD786487 FCZ786442:FCZ786487 FMV786442:FMV786487 FWR786442:FWR786487 GGN786442:GGN786487 GQJ786442:GQJ786487 HAF786442:HAF786487 HKB786442:HKB786487 HTX786442:HTX786487 IDT786442:IDT786487 INP786442:INP786487 IXL786442:IXL786487 JHH786442:JHH786487 JRD786442:JRD786487 KAZ786442:KAZ786487 KKV786442:KKV786487 KUR786442:KUR786487 LEN786442:LEN786487 LOJ786442:LOJ786487 LYF786442:LYF786487 MIB786442:MIB786487 MRX786442:MRX786487 NBT786442:NBT786487 NLP786442:NLP786487 NVL786442:NVL786487 OFH786442:OFH786487 OPD786442:OPD786487 OYZ786442:OYZ786487 PIV786442:PIV786487 PSR786442:PSR786487 QCN786442:QCN786487 QMJ786442:QMJ786487 QWF786442:QWF786487 RGB786442:RGB786487 RPX786442:RPX786487 RZT786442:RZT786487 SJP786442:SJP786487 STL786442:STL786487 TDH786442:TDH786487 TND786442:TND786487 TWZ786442:TWZ786487 UGV786442:UGV786487 UQR786442:UQR786487 VAN786442:VAN786487 VKJ786442:VKJ786487 VUF786442:VUF786487 WEB786442:WEB786487 WNX786442:WNX786487 WXT786442:WXT786487 BL851978:BL852023 LH851978:LH852023 VD851978:VD852023 AEZ851978:AEZ852023 AOV851978:AOV852023 AYR851978:AYR852023 BIN851978:BIN852023 BSJ851978:BSJ852023 CCF851978:CCF852023 CMB851978:CMB852023 CVX851978:CVX852023 DFT851978:DFT852023 DPP851978:DPP852023 DZL851978:DZL852023 EJH851978:EJH852023 ETD851978:ETD852023 FCZ851978:FCZ852023 FMV851978:FMV852023 FWR851978:FWR852023 GGN851978:GGN852023 GQJ851978:GQJ852023 HAF851978:HAF852023 HKB851978:HKB852023 HTX851978:HTX852023 IDT851978:IDT852023 INP851978:INP852023 IXL851978:IXL852023 JHH851978:JHH852023 JRD851978:JRD852023 KAZ851978:KAZ852023 KKV851978:KKV852023 KUR851978:KUR852023 LEN851978:LEN852023 LOJ851978:LOJ852023 LYF851978:LYF852023 MIB851978:MIB852023 MRX851978:MRX852023 NBT851978:NBT852023 NLP851978:NLP852023 NVL851978:NVL852023 OFH851978:OFH852023 OPD851978:OPD852023 OYZ851978:OYZ852023 PIV851978:PIV852023 PSR851978:PSR852023 QCN851978:QCN852023 QMJ851978:QMJ852023 QWF851978:QWF852023 RGB851978:RGB852023 RPX851978:RPX852023 RZT851978:RZT852023 SJP851978:SJP852023 STL851978:STL852023 TDH851978:TDH852023 TND851978:TND852023 TWZ851978:TWZ852023 UGV851978:UGV852023 UQR851978:UQR852023 VAN851978:VAN852023 VKJ851978:VKJ852023 VUF851978:VUF852023 WEB851978:WEB852023 WNX851978:WNX852023 WXT851978:WXT852023 BL917514:BL917559 LH917514:LH917559 VD917514:VD917559 AEZ917514:AEZ917559 AOV917514:AOV917559 AYR917514:AYR917559 BIN917514:BIN917559 BSJ917514:BSJ917559 CCF917514:CCF917559 CMB917514:CMB917559 CVX917514:CVX917559 DFT917514:DFT917559 DPP917514:DPP917559 DZL917514:DZL917559 EJH917514:EJH917559 ETD917514:ETD917559 FCZ917514:FCZ917559 FMV917514:FMV917559 FWR917514:FWR917559 GGN917514:GGN917559 GQJ917514:GQJ917559 HAF917514:HAF917559 HKB917514:HKB917559 HTX917514:HTX917559 IDT917514:IDT917559 INP917514:INP917559 IXL917514:IXL917559 JHH917514:JHH917559 JRD917514:JRD917559 KAZ917514:KAZ917559 KKV917514:KKV917559 KUR917514:KUR917559 LEN917514:LEN917559 LOJ917514:LOJ917559 LYF917514:LYF917559 MIB917514:MIB917559 MRX917514:MRX917559 NBT917514:NBT917559 NLP917514:NLP917559 NVL917514:NVL917559 OFH917514:OFH917559 OPD917514:OPD917559 OYZ917514:OYZ917559 PIV917514:PIV917559 PSR917514:PSR917559 QCN917514:QCN917559 QMJ917514:QMJ917559 QWF917514:QWF917559 RGB917514:RGB917559 RPX917514:RPX917559 RZT917514:RZT917559 SJP917514:SJP917559 STL917514:STL917559 TDH917514:TDH917559 TND917514:TND917559 TWZ917514:TWZ917559 UGV917514:UGV917559 UQR917514:UQR917559 VAN917514:VAN917559 VKJ917514:VKJ917559 VUF917514:VUF917559 WEB917514:WEB917559 WNX917514:WNX917559 WXT917514:WXT917559 BL983050:BL983095 LH983050:LH983095 VD983050:VD983095 AEZ983050:AEZ983095 AOV983050:AOV983095 AYR983050:AYR983095 BIN983050:BIN983095 BSJ983050:BSJ983095 CCF983050:CCF983095 CMB983050:CMB983095 CVX983050:CVX983095 DFT983050:DFT983095 DPP983050:DPP983095 DZL983050:DZL983095 EJH983050:EJH983095 ETD983050:ETD983095 FCZ983050:FCZ983095 FMV983050:FMV983095 FWR983050:FWR983095 GGN983050:GGN983095 GQJ983050:GQJ983095 HAF983050:HAF983095 HKB983050:HKB983095 HTX983050:HTX983095 IDT983050:IDT983095 INP983050:INP983095 IXL983050:IXL983095 JHH983050:JHH983095 JRD983050:JRD983095 KAZ983050:KAZ983095 KKV983050:KKV983095 KUR983050:KUR983095 LEN983050:LEN983095 LOJ983050:LOJ983095 LYF983050:LYF983095 MIB983050:MIB983095 MRX983050:MRX983095 NBT983050:NBT983095 NLP983050:NLP983095 NVL983050:NVL983095 OFH983050:OFH983095 OPD983050:OPD983095 OYZ983050:OYZ983095 PIV983050:PIV983095 PSR983050:PSR983095 QCN983050:QCN983095 QMJ983050:QMJ983095 QWF983050:QWF983095 RGB983050:RGB983095 RPX983050:RPX983095 RZT983050:RZT983095 SJP983050:SJP983095 STL983050:STL983095 TDH983050:TDH983095 TND983050:TND983095 TWZ983050:TWZ983095 UGV983050:UGV983095 UQR983050:UQR983095 VAN983050:VAN983095 VKJ983050:VKJ983095 VUF983050:VUF983095 WEB983050:WEB983095 WNX983050:WNX983095 BL9:BL55">
      <formula1>Oportunidad</formula1>
    </dataValidation>
  </dataValidations>
  <printOptions horizontalCentered="1" verticalCentered="1"/>
  <pageMargins left="0.19685039370078741" right="0.19685039370078741" top="0.59055118110236227" bottom="0.39370078740157483" header="0" footer="0.19685039370078741"/>
  <pageSetup paperSize="14" scale="53" fitToWidth="0" fitToHeight="0" pageOrder="overThenDown" orientation="landscape" r:id="rId1"/>
  <headerFooter alignWithMargins="0">
    <oddFooter xml:space="preserve">&amp;LFormato: FO-AC-07 Versión: 2&amp;CPágina &amp;P&amp;RVo.Bo:  </oddFooter>
  </headerFooter>
  <rowBreaks count="4" manualBreakCount="4">
    <brk id="21" max="71" man="1"/>
    <brk id="27" max="71" man="1"/>
    <brk id="34" max="71" man="1"/>
    <brk id="44" max="71" man="1"/>
  </rowBreaks>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A1:EA28"/>
  <sheetViews>
    <sheetView showGridLines="0" view="pageBreakPreview" zoomScale="85" zoomScaleNormal="85" zoomScaleSheetLayoutView="85" workbookViewId="0">
      <pane xSplit="11" ySplit="8" topLeftCell="O9" activePane="bottomRight" state="frozen"/>
      <selection pane="topRight" activeCell="L1" sqref="L1"/>
      <selection pane="bottomLeft" activeCell="A9" sqref="A9"/>
      <selection pane="bottomRight" activeCell="BN3" sqref="BN3"/>
    </sheetView>
  </sheetViews>
  <sheetFormatPr baseColWidth="10" defaultRowHeight="12.75" x14ac:dyDescent="0.2"/>
  <cols>
    <col min="1" max="1" width="9.42578125" style="71" customWidth="1"/>
    <col min="2" max="2" width="11.42578125" style="70" customWidth="1"/>
    <col min="3" max="3" width="7.5703125" style="70" customWidth="1"/>
    <col min="4" max="6" width="6.140625" style="71" customWidth="1"/>
    <col min="7" max="7" width="8.7109375" style="70" customWidth="1"/>
    <col min="8" max="8" width="2.7109375" style="70" bestFit="1" customWidth="1"/>
    <col min="9" max="9" width="13.140625" style="72" customWidth="1"/>
    <col min="10" max="10" width="8.85546875" style="72" customWidth="1"/>
    <col min="11" max="11" width="8" style="72" customWidth="1"/>
    <col min="12" max="14" width="7.7109375" style="70" customWidth="1"/>
    <col min="15" max="15" width="4.7109375" style="70" customWidth="1"/>
    <col min="16" max="16" width="3.7109375" style="70" customWidth="1"/>
    <col min="17" max="17" width="4.42578125" style="70" customWidth="1"/>
    <col min="18" max="18" width="4.7109375" style="70" customWidth="1"/>
    <col min="19" max="19" width="4.140625" style="80" hidden="1" customWidth="1"/>
    <col min="20" max="20" width="3.85546875" style="80" hidden="1" customWidth="1"/>
    <col min="21" max="21" width="4.140625" style="80" hidden="1" customWidth="1"/>
    <col min="22" max="22" width="3.85546875" style="80" hidden="1" customWidth="1"/>
    <col min="23" max="23" width="4.140625" style="80" hidden="1" customWidth="1"/>
    <col min="24" max="24" width="3.85546875" style="80" hidden="1" customWidth="1"/>
    <col min="25" max="25" width="4.140625" style="80" hidden="1" customWidth="1"/>
    <col min="26" max="26" width="3.85546875" style="80" hidden="1" customWidth="1"/>
    <col min="27" max="27" width="4.140625" style="80" hidden="1" customWidth="1"/>
    <col min="28" max="28" width="3.85546875" style="80" hidden="1" customWidth="1"/>
    <col min="29" max="29" width="4.140625" style="80" hidden="1" customWidth="1"/>
    <col min="30" max="30" width="3.85546875" style="80" hidden="1" customWidth="1"/>
    <col min="31" max="31" width="4.140625" style="80" hidden="1" customWidth="1"/>
    <col min="32" max="32" width="3.85546875" style="80" hidden="1" customWidth="1"/>
    <col min="33" max="33" width="4.140625" style="80" hidden="1" customWidth="1"/>
    <col min="34" max="34" width="3.85546875" style="80" hidden="1" customWidth="1"/>
    <col min="35" max="35" width="4.140625" style="80" hidden="1" customWidth="1"/>
    <col min="36" max="36" width="3.85546875" style="80" hidden="1" customWidth="1"/>
    <col min="37" max="37" width="4.140625" style="80" hidden="1" customWidth="1"/>
    <col min="38" max="38" width="3.85546875" style="70" hidden="1" customWidth="1"/>
    <col min="39" max="39" width="4.140625" style="70" hidden="1" customWidth="1"/>
    <col min="40" max="40" width="3.85546875" style="70" hidden="1" customWidth="1"/>
    <col min="41" max="41" width="4.140625" style="70" hidden="1" customWidth="1"/>
    <col min="42" max="42" width="3.85546875" style="70" hidden="1" customWidth="1"/>
    <col min="43" max="43" width="4.140625" style="70" hidden="1" customWidth="1"/>
    <col min="44" max="44" width="3.85546875" style="70" hidden="1" customWidth="1"/>
    <col min="45" max="45" width="4.140625" style="70" hidden="1" customWidth="1"/>
    <col min="46" max="46" width="3.85546875" style="70" hidden="1" customWidth="1"/>
    <col min="47" max="47" width="4.140625" style="70" hidden="1" customWidth="1"/>
    <col min="48" max="48" width="3.85546875" style="70" hidden="1" customWidth="1"/>
    <col min="49" max="49" width="4.140625" style="70" hidden="1" customWidth="1"/>
    <col min="50" max="50" width="3.85546875" style="70" hidden="1" customWidth="1"/>
    <col min="51" max="51" width="4.140625" style="70" hidden="1" customWidth="1"/>
    <col min="52" max="52" width="3.85546875" style="70" hidden="1" customWidth="1"/>
    <col min="53" max="53" width="4.140625" style="70" hidden="1" customWidth="1"/>
    <col min="54" max="54" width="4" style="70" hidden="1" customWidth="1"/>
    <col min="55" max="57" width="3.7109375" style="70" customWidth="1"/>
    <col min="58" max="58" width="3.140625" style="70" customWidth="1"/>
    <col min="59" max="59" width="3.7109375" style="70" customWidth="1"/>
    <col min="60" max="60" width="17.28515625" style="72" customWidth="1"/>
    <col min="61" max="61" width="12.85546875" style="72" customWidth="1"/>
    <col min="62" max="62" width="15.5703125" style="72" customWidth="1"/>
    <col min="63" max="63" width="14.85546875" style="70" customWidth="1"/>
    <col min="64" max="64" width="7.140625" style="70" bestFit="1" customWidth="1"/>
    <col min="65" max="65" width="6.5703125" style="70" bestFit="1" customWidth="1"/>
    <col min="66" max="66" width="9" style="70" customWidth="1"/>
    <col min="67" max="68" width="3.28515625" style="70" customWidth="1"/>
    <col min="69" max="70" width="4.5703125" style="70" customWidth="1"/>
    <col min="71" max="71" width="4" style="70" customWidth="1"/>
    <col min="72" max="72" width="9.42578125" style="82" bestFit="1" customWidth="1"/>
    <col min="73" max="73" width="4.140625" style="61" customWidth="1"/>
    <col min="74" max="256" width="11.42578125" style="61"/>
    <col min="257" max="257" width="9.42578125" style="61" customWidth="1"/>
    <col min="258" max="258" width="11.42578125" style="61" customWidth="1"/>
    <col min="259" max="259" width="7.5703125" style="61" customWidth="1"/>
    <col min="260" max="262" width="6.140625" style="61" customWidth="1"/>
    <col min="263" max="263" width="8.7109375" style="61" customWidth="1"/>
    <col min="264" max="264" width="2.7109375" style="61" bestFit="1" customWidth="1"/>
    <col min="265" max="265" width="13.140625" style="61" customWidth="1"/>
    <col min="266" max="266" width="8.85546875" style="61" customWidth="1"/>
    <col min="267" max="267" width="8" style="61" customWidth="1"/>
    <col min="268" max="270" width="7.7109375" style="61" customWidth="1"/>
    <col min="271" max="271" width="4.7109375" style="61" customWidth="1"/>
    <col min="272" max="272" width="3.7109375" style="61" customWidth="1"/>
    <col min="273" max="273" width="4.42578125" style="61" customWidth="1"/>
    <col min="274" max="274" width="4.7109375" style="61" customWidth="1"/>
    <col min="275" max="310" width="0" style="61" hidden="1" customWidth="1"/>
    <col min="311" max="313" width="3.7109375" style="61" customWidth="1"/>
    <col min="314" max="314" width="3.140625" style="61" customWidth="1"/>
    <col min="315" max="315" width="3.7109375" style="61" customWidth="1"/>
    <col min="316" max="316" width="17.28515625" style="61" customWidth="1"/>
    <col min="317" max="317" width="12.85546875" style="61" customWidth="1"/>
    <col min="318" max="318" width="15.5703125" style="61" customWidth="1"/>
    <col min="319" max="319" width="14.85546875" style="61" customWidth="1"/>
    <col min="320" max="320" width="7.140625" style="61" bestFit="1" customWidth="1"/>
    <col min="321" max="321" width="6.5703125" style="61" bestFit="1" customWidth="1"/>
    <col min="322" max="322" width="9" style="61" customWidth="1"/>
    <col min="323" max="324" width="3.28515625" style="61" customWidth="1"/>
    <col min="325" max="326" width="4.5703125" style="61" customWidth="1"/>
    <col min="327" max="327" width="4" style="61" customWidth="1"/>
    <col min="328" max="328" width="9.42578125" style="61" bestFit="1" customWidth="1"/>
    <col min="329" max="329" width="4.140625" style="61" customWidth="1"/>
    <col min="330" max="512" width="11.42578125" style="61"/>
    <col min="513" max="513" width="9.42578125" style="61" customWidth="1"/>
    <col min="514" max="514" width="11.42578125" style="61" customWidth="1"/>
    <col min="515" max="515" width="7.5703125" style="61" customWidth="1"/>
    <col min="516" max="518" width="6.140625" style="61" customWidth="1"/>
    <col min="519" max="519" width="8.7109375" style="61" customWidth="1"/>
    <col min="520" max="520" width="2.7109375" style="61" bestFit="1" customWidth="1"/>
    <col min="521" max="521" width="13.140625" style="61" customWidth="1"/>
    <col min="522" max="522" width="8.85546875" style="61" customWidth="1"/>
    <col min="523" max="523" width="8" style="61" customWidth="1"/>
    <col min="524" max="526" width="7.7109375" style="61" customWidth="1"/>
    <col min="527" max="527" width="4.7109375" style="61" customWidth="1"/>
    <col min="528" max="528" width="3.7109375" style="61" customWidth="1"/>
    <col min="529" max="529" width="4.42578125" style="61" customWidth="1"/>
    <col min="530" max="530" width="4.7109375" style="61" customWidth="1"/>
    <col min="531" max="566" width="0" style="61" hidden="1" customWidth="1"/>
    <col min="567" max="569" width="3.7109375" style="61" customWidth="1"/>
    <col min="570" max="570" width="3.140625" style="61" customWidth="1"/>
    <col min="571" max="571" width="3.7109375" style="61" customWidth="1"/>
    <col min="572" max="572" width="17.28515625" style="61" customWidth="1"/>
    <col min="573" max="573" width="12.85546875" style="61" customWidth="1"/>
    <col min="574" max="574" width="15.5703125" style="61" customWidth="1"/>
    <col min="575" max="575" width="14.85546875" style="61" customWidth="1"/>
    <col min="576" max="576" width="7.140625" style="61" bestFit="1" customWidth="1"/>
    <col min="577" max="577" width="6.5703125" style="61" bestFit="1" customWidth="1"/>
    <col min="578" max="578" width="9" style="61" customWidth="1"/>
    <col min="579" max="580" width="3.28515625" style="61" customWidth="1"/>
    <col min="581" max="582" width="4.5703125" style="61" customWidth="1"/>
    <col min="583" max="583" width="4" style="61" customWidth="1"/>
    <col min="584" max="584" width="9.42578125" style="61" bestFit="1" customWidth="1"/>
    <col min="585" max="585" width="4.140625" style="61" customWidth="1"/>
    <col min="586" max="768" width="11.42578125" style="61"/>
    <col min="769" max="769" width="9.42578125" style="61" customWidth="1"/>
    <col min="770" max="770" width="11.42578125" style="61" customWidth="1"/>
    <col min="771" max="771" width="7.5703125" style="61" customWidth="1"/>
    <col min="772" max="774" width="6.140625" style="61" customWidth="1"/>
    <col min="775" max="775" width="8.7109375" style="61" customWidth="1"/>
    <col min="776" max="776" width="2.7109375" style="61" bestFit="1" customWidth="1"/>
    <col min="777" max="777" width="13.140625" style="61" customWidth="1"/>
    <col min="778" max="778" width="8.85546875" style="61" customWidth="1"/>
    <col min="779" max="779" width="8" style="61" customWidth="1"/>
    <col min="780" max="782" width="7.7109375" style="61" customWidth="1"/>
    <col min="783" max="783" width="4.7109375" style="61" customWidth="1"/>
    <col min="784" max="784" width="3.7109375" style="61" customWidth="1"/>
    <col min="785" max="785" width="4.42578125" style="61" customWidth="1"/>
    <col min="786" max="786" width="4.7109375" style="61" customWidth="1"/>
    <col min="787" max="822" width="0" style="61" hidden="1" customWidth="1"/>
    <col min="823" max="825" width="3.7109375" style="61" customWidth="1"/>
    <col min="826" max="826" width="3.140625" style="61" customWidth="1"/>
    <col min="827" max="827" width="3.7109375" style="61" customWidth="1"/>
    <col min="828" max="828" width="17.28515625" style="61" customWidth="1"/>
    <col min="829" max="829" width="12.85546875" style="61" customWidth="1"/>
    <col min="830" max="830" width="15.5703125" style="61" customWidth="1"/>
    <col min="831" max="831" width="14.85546875" style="61" customWidth="1"/>
    <col min="832" max="832" width="7.140625" style="61" bestFit="1" customWidth="1"/>
    <col min="833" max="833" width="6.5703125" style="61" bestFit="1" customWidth="1"/>
    <col min="834" max="834" width="9" style="61" customWidth="1"/>
    <col min="835" max="836" width="3.28515625" style="61" customWidth="1"/>
    <col min="837" max="838" width="4.5703125" style="61" customWidth="1"/>
    <col min="839" max="839" width="4" style="61" customWidth="1"/>
    <col min="840" max="840" width="9.42578125" style="61" bestFit="1" customWidth="1"/>
    <col min="841" max="841" width="4.140625" style="61" customWidth="1"/>
    <col min="842" max="1024" width="11.42578125" style="61"/>
    <col min="1025" max="1025" width="9.42578125" style="61" customWidth="1"/>
    <col min="1026" max="1026" width="11.42578125" style="61" customWidth="1"/>
    <col min="1027" max="1027" width="7.5703125" style="61" customWidth="1"/>
    <col min="1028" max="1030" width="6.140625" style="61" customWidth="1"/>
    <col min="1031" max="1031" width="8.7109375" style="61" customWidth="1"/>
    <col min="1032" max="1032" width="2.7109375" style="61" bestFit="1" customWidth="1"/>
    <col min="1033" max="1033" width="13.140625" style="61" customWidth="1"/>
    <col min="1034" max="1034" width="8.85546875" style="61" customWidth="1"/>
    <col min="1035" max="1035" width="8" style="61" customWidth="1"/>
    <col min="1036" max="1038" width="7.7109375" style="61" customWidth="1"/>
    <col min="1039" max="1039" width="4.7109375" style="61" customWidth="1"/>
    <col min="1040" max="1040" width="3.7109375" style="61" customWidth="1"/>
    <col min="1041" max="1041" width="4.42578125" style="61" customWidth="1"/>
    <col min="1042" max="1042" width="4.7109375" style="61" customWidth="1"/>
    <col min="1043" max="1078" width="0" style="61" hidden="1" customWidth="1"/>
    <col min="1079" max="1081" width="3.7109375" style="61" customWidth="1"/>
    <col min="1082" max="1082" width="3.140625" style="61" customWidth="1"/>
    <col min="1083" max="1083" width="3.7109375" style="61" customWidth="1"/>
    <col min="1084" max="1084" width="17.28515625" style="61" customWidth="1"/>
    <col min="1085" max="1085" width="12.85546875" style="61" customWidth="1"/>
    <col min="1086" max="1086" width="15.5703125" style="61" customWidth="1"/>
    <col min="1087" max="1087" width="14.85546875" style="61" customWidth="1"/>
    <col min="1088" max="1088" width="7.140625" style="61" bestFit="1" customWidth="1"/>
    <col min="1089" max="1089" width="6.5703125" style="61" bestFit="1" customWidth="1"/>
    <col min="1090" max="1090" width="9" style="61" customWidth="1"/>
    <col min="1091" max="1092" width="3.28515625" style="61" customWidth="1"/>
    <col min="1093" max="1094" width="4.5703125" style="61" customWidth="1"/>
    <col min="1095" max="1095" width="4" style="61" customWidth="1"/>
    <col min="1096" max="1096" width="9.42578125" style="61" bestFit="1" customWidth="1"/>
    <col min="1097" max="1097" width="4.140625" style="61" customWidth="1"/>
    <col min="1098" max="1280" width="11.42578125" style="61"/>
    <col min="1281" max="1281" width="9.42578125" style="61" customWidth="1"/>
    <col min="1282" max="1282" width="11.42578125" style="61" customWidth="1"/>
    <col min="1283" max="1283" width="7.5703125" style="61" customWidth="1"/>
    <col min="1284" max="1286" width="6.140625" style="61" customWidth="1"/>
    <col min="1287" max="1287" width="8.7109375" style="61" customWidth="1"/>
    <col min="1288" max="1288" width="2.7109375" style="61" bestFit="1" customWidth="1"/>
    <col min="1289" max="1289" width="13.140625" style="61" customWidth="1"/>
    <col min="1290" max="1290" width="8.85546875" style="61" customWidth="1"/>
    <col min="1291" max="1291" width="8" style="61" customWidth="1"/>
    <col min="1292" max="1294" width="7.7109375" style="61" customWidth="1"/>
    <col min="1295" max="1295" width="4.7109375" style="61" customWidth="1"/>
    <col min="1296" max="1296" width="3.7109375" style="61" customWidth="1"/>
    <col min="1297" max="1297" width="4.42578125" style="61" customWidth="1"/>
    <col min="1298" max="1298" width="4.7109375" style="61" customWidth="1"/>
    <col min="1299" max="1334" width="0" style="61" hidden="1" customWidth="1"/>
    <col min="1335" max="1337" width="3.7109375" style="61" customWidth="1"/>
    <col min="1338" max="1338" width="3.140625" style="61" customWidth="1"/>
    <col min="1339" max="1339" width="3.7109375" style="61" customWidth="1"/>
    <col min="1340" max="1340" width="17.28515625" style="61" customWidth="1"/>
    <col min="1341" max="1341" width="12.85546875" style="61" customWidth="1"/>
    <col min="1342" max="1342" width="15.5703125" style="61" customWidth="1"/>
    <col min="1343" max="1343" width="14.85546875" style="61" customWidth="1"/>
    <col min="1344" max="1344" width="7.140625" style="61" bestFit="1" customWidth="1"/>
    <col min="1345" max="1345" width="6.5703125" style="61" bestFit="1" customWidth="1"/>
    <col min="1346" max="1346" width="9" style="61" customWidth="1"/>
    <col min="1347" max="1348" width="3.28515625" style="61" customWidth="1"/>
    <col min="1349" max="1350" width="4.5703125" style="61" customWidth="1"/>
    <col min="1351" max="1351" width="4" style="61" customWidth="1"/>
    <col min="1352" max="1352" width="9.42578125" style="61" bestFit="1" customWidth="1"/>
    <col min="1353" max="1353" width="4.140625" style="61" customWidth="1"/>
    <col min="1354" max="1536" width="11.42578125" style="61"/>
    <col min="1537" max="1537" width="9.42578125" style="61" customWidth="1"/>
    <col min="1538" max="1538" width="11.42578125" style="61" customWidth="1"/>
    <col min="1539" max="1539" width="7.5703125" style="61" customWidth="1"/>
    <col min="1540" max="1542" width="6.140625" style="61" customWidth="1"/>
    <col min="1543" max="1543" width="8.7109375" style="61" customWidth="1"/>
    <col min="1544" max="1544" width="2.7109375" style="61" bestFit="1" customWidth="1"/>
    <col min="1545" max="1545" width="13.140625" style="61" customWidth="1"/>
    <col min="1546" max="1546" width="8.85546875" style="61" customWidth="1"/>
    <col min="1547" max="1547" width="8" style="61" customWidth="1"/>
    <col min="1548" max="1550" width="7.7109375" style="61" customWidth="1"/>
    <col min="1551" max="1551" width="4.7109375" style="61" customWidth="1"/>
    <col min="1552" max="1552" width="3.7109375" style="61" customWidth="1"/>
    <col min="1553" max="1553" width="4.42578125" style="61" customWidth="1"/>
    <col min="1554" max="1554" width="4.7109375" style="61" customWidth="1"/>
    <col min="1555" max="1590" width="0" style="61" hidden="1" customWidth="1"/>
    <col min="1591" max="1593" width="3.7109375" style="61" customWidth="1"/>
    <col min="1594" max="1594" width="3.140625" style="61" customWidth="1"/>
    <col min="1595" max="1595" width="3.7109375" style="61" customWidth="1"/>
    <col min="1596" max="1596" width="17.28515625" style="61" customWidth="1"/>
    <col min="1597" max="1597" width="12.85546875" style="61" customWidth="1"/>
    <col min="1598" max="1598" width="15.5703125" style="61" customWidth="1"/>
    <col min="1599" max="1599" width="14.85546875" style="61" customWidth="1"/>
    <col min="1600" max="1600" width="7.140625" style="61" bestFit="1" customWidth="1"/>
    <col min="1601" max="1601" width="6.5703125" style="61" bestFit="1" customWidth="1"/>
    <col min="1602" max="1602" width="9" style="61" customWidth="1"/>
    <col min="1603" max="1604" width="3.28515625" style="61" customWidth="1"/>
    <col min="1605" max="1606" width="4.5703125" style="61" customWidth="1"/>
    <col min="1607" max="1607" width="4" style="61" customWidth="1"/>
    <col min="1608" max="1608" width="9.42578125" style="61" bestFit="1" customWidth="1"/>
    <col min="1609" max="1609" width="4.140625" style="61" customWidth="1"/>
    <col min="1610" max="1792" width="11.42578125" style="61"/>
    <col min="1793" max="1793" width="9.42578125" style="61" customWidth="1"/>
    <col min="1794" max="1794" width="11.42578125" style="61" customWidth="1"/>
    <col min="1795" max="1795" width="7.5703125" style="61" customWidth="1"/>
    <col min="1796" max="1798" width="6.140625" style="61" customWidth="1"/>
    <col min="1799" max="1799" width="8.7109375" style="61" customWidth="1"/>
    <col min="1800" max="1800" width="2.7109375" style="61" bestFit="1" customWidth="1"/>
    <col min="1801" max="1801" width="13.140625" style="61" customWidth="1"/>
    <col min="1802" max="1802" width="8.85546875" style="61" customWidth="1"/>
    <col min="1803" max="1803" width="8" style="61" customWidth="1"/>
    <col min="1804" max="1806" width="7.7109375" style="61" customWidth="1"/>
    <col min="1807" max="1807" width="4.7109375" style="61" customWidth="1"/>
    <col min="1808" max="1808" width="3.7109375" style="61" customWidth="1"/>
    <col min="1809" max="1809" width="4.42578125" style="61" customWidth="1"/>
    <col min="1810" max="1810" width="4.7109375" style="61" customWidth="1"/>
    <col min="1811" max="1846" width="0" style="61" hidden="1" customWidth="1"/>
    <col min="1847" max="1849" width="3.7109375" style="61" customWidth="1"/>
    <col min="1850" max="1850" width="3.140625" style="61" customWidth="1"/>
    <col min="1851" max="1851" width="3.7109375" style="61" customWidth="1"/>
    <col min="1852" max="1852" width="17.28515625" style="61" customWidth="1"/>
    <col min="1853" max="1853" width="12.85546875" style="61" customWidth="1"/>
    <col min="1854" max="1854" width="15.5703125" style="61" customWidth="1"/>
    <col min="1855" max="1855" width="14.85546875" style="61" customWidth="1"/>
    <col min="1856" max="1856" width="7.140625" style="61" bestFit="1" customWidth="1"/>
    <col min="1857" max="1857" width="6.5703125" style="61" bestFit="1" customWidth="1"/>
    <col min="1858" max="1858" width="9" style="61" customWidth="1"/>
    <col min="1859" max="1860" width="3.28515625" style="61" customWidth="1"/>
    <col min="1861" max="1862" width="4.5703125" style="61" customWidth="1"/>
    <col min="1863" max="1863" width="4" style="61" customWidth="1"/>
    <col min="1864" max="1864" width="9.42578125" style="61" bestFit="1" customWidth="1"/>
    <col min="1865" max="1865" width="4.140625" style="61" customWidth="1"/>
    <col min="1866" max="2048" width="11.42578125" style="61"/>
    <col min="2049" max="2049" width="9.42578125" style="61" customWidth="1"/>
    <col min="2050" max="2050" width="11.42578125" style="61" customWidth="1"/>
    <col min="2051" max="2051" width="7.5703125" style="61" customWidth="1"/>
    <col min="2052" max="2054" width="6.140625" style="61" customWidth="1"/>
    <col min="2055" max="2055" width="8.7109375" style="61" customWidth="1"/>
    <col min="2056" max="2056" width="2.7109375" style="61" bestFit="1" customWidth="1"/>
    <col min="2057" max="2057" width="13.140625" style="61" customWidth="1"/>
    <col min="2058" max="2058" width="8.85546875" style="61" customWidth="1"/>
    <col min="2059" max="2059" width="8" style="61" customWidth="1"/>
    <col min="2060" max="2062" width="7.7109375" style="61" customWidth="1"/>
    <col min="2063" max="2063" width="4.7109375" style="61" customWidth="1"/>
    <col min="2064" max="2064" width="3.7109375" style="61" customWidth="1"/>
    <col min="2065" max="2065" width="4.42578125" style="61" customWidth="1"/>
    <col min="2066" max="2066" width="4.7109375" style="61" customWidth="1"/>
    <col min="2067" max="2102" width="0" style="61" hidden="1" customWidth="1"/>
    <col min="2103" max="2105" width="3.7109375" style="61" customWidth="1"/>
    <col min="2106" max="2106" width="3.140625" style="61" customWidth="1"/>
    <col min="2107" max="2107" width="3.7109375" style="61" customWidth="1"/>
    <col min="2108" max="2108" width="17.28515625" style="61" customWidth="1"/>
    <col min="2109" max="2109" width="12.85546875" style="61" customWidth="1"/>
    <col min="2110" max="2110" width="15.5703125" style="61" customWidth="1"/>
    <col min="2111" max="2111" width="14.85546875" style="61" customWidth="1"/>
    <col min="2112" max="2112" width="7.140625" style="61" bestFit="1" customWidth="1"/>
    <col min="2113" max="2113" width="6.5703125" style="61" bestFit="1" customWidth="1"/>
    <col min="2114" max="2114" width="9" style="61" customWidth="1"/>
    <col min="2115" max="2116" width="3.28515625" style="61" customWidth="1"/>
    <col min="2117" max="2118" width="4.5703125" style="61" customWidth="1"/>
    <col min="2119" max="2119" width="4" style="61" customWidth="1"/>
    <col min="2120" max="2120" width="9.42578125" style="61" bestFit="1" customWidth="1"/>
    <col min="2121" max="2121" width="4.140625" style="61" customWidth="1"/>
    <col min="2122" max="2304" width="11.42578125" style="61"/>
    <col min="2305" max="2305" width="9.42578125" style="61" customWidth="1"/>
    <col min="2306" max="2306" width="11.42578125" style="61" customWidth="1"/>
    <col min="2307" max="2307" width="7.5703125" style="61" customWidth="1"/>
    <col min="2308" max="2310" width="6.140625" style="61" customWidth="1"/>
    <col min="2311" max="2311" width="8.7109375" style="61" customWidth="1"/>
    <col min="2312" max="2312" width="2.7109375" style="61" bestFit="1" customWidth="1"/>
    <col min="2313" max="2313" width="13.140625" style="61" customWidth="1"/>
    <col min="2314" max="2314" width="8.85546875" style="61" customWidth="1"/>
    <col min="2315" max="2315" width="8" style="61" customWidth="1"/>
    <col min="2316" max="2318" width="7.7109375" style="61" customWidth="1"/>
    <col min="2319" max="2319" width="4.7109375" style="61" customWidth="1"/>
    <col min="2320" max="2320" width="3.7109375" style="61" customWidth="1"/>
    <col min="2321" max="2321" width="4.42578125" style="61" customWidth="1"/>
    <col min="2322" max="2322" width="4.7109375" style="61" customWidth="1"/>
    <col min="2323" max="2358" width="0" style="61" hidden="1" customWidth="1"/>
    <col min="2359" max="2361" width="3.7109375" style="61" customWidth="1"/>
    <col min="2362" max="2362" width="3.140625" style="61" customWidth="1"/>
    <col min="2363" max="2363" width="3.7109375" style="61" customWidth="1"/>
    <col min="2364" max="2364" width="17.28515625" style="61" customWidth="1"/>
    <col min="2365" max="2365" width="12.85546875" style="61" customWidth="1"/>
    <col min="2366" max="2366" width="15.5703125" style="61" customWidth="1"/>
    <col min="2367" max="2367" width="14.85546875" style="61" customWidth="1"/>
    <col min="2368" max="2368" width="7.140625" style="61" bestFit="1" customWidth="1"/>
    <col min="2369" max="2369" width="6.5703125" style="61" bestFit="1" customWidth="1"/>
    <col min="2370" max="2370" width="9" style="61" customWidth="1"/>
    <col min="2371" max="2372" width="3.28515625" style="61" customWidth="1"/>
    <col min="2373" max="2374" width="4.5703125" style="61" customWidth="1"/>
    <col min="2375" max="2375" width="4" style="61" customWidth="1"/>
    <col min="2376" max="2376" width="9.42578125" style="61" bestFit="1" customWidth="1"/>
    <col min="2377" max="2377" width="4.140625" style="61" customWidth="1"/>
    <col min="2378" max="2560" width="11.42578125" style="61"/>
    <col min="2561" max="2561" width="9.42578125" style="61" customWidth="1"/>
    <col min="2562" max="2562" width="11.42578125" style="61" customWidth="1"/>
    <col min="2563" max="2563" width="7.5703125" style="61" customWidth="1"/>
    <col min="2564" max="2566" width="6.140625" style="61" customWidth="1"/>
    <col min="2567" max="2567" width="8.7109375" style="61" customWidth="1"/>
    <col min="2568" max="2568" width="2.7109375" style="61" bestFit="1" customWidth="1"/>
    <col min="2569" max="2569" width="13.140625" style="61" customWidth="1"/>
    <col min="2570" max="2570" width="8.85546875" style="61" customWidth="1"/>
    <col min="2571" max="2571" width="8" style="61" customWidth="1"/>
    <col min="2572" max="2574" width="7.7109375" style="61" customWidth="1"/>
    <col min="2575" max="2575" width="4.7109375" style="61" customWidth="1"/>
    <col min="2576" max="2576" width="3.7109375" style="61" customWidth="1"/>
    <col min="2577" max="2577" width="4.42578125" style="61" customWidth="1"/>
    <col min="2578" max="2578" width="4.7109375" style="61" customWidth="1"/>
    <col min="2579" max="2614" width="0" style="61" hidden="1" customWidth="1"/>
    <col min="2615" max="2617" width="3.7109375" style="61" customWidth="1"/>
    <col min="2618" max="2618" width="3.140625" style="61" customWidth="1"/>
    <col min="2619" max="2619" width="3.7109375" style="61" customWidth="1"/>
    <col min="2620" max="2620" width="17.28515625" style="61" customWidth="1"/>
    <col min="2621" max="2621" width="12.85546875" style="61" customWidth="1"/>
    <col min="2622" max="2622" width="15.5703125" style="61" customWidth="1"/>
    <col min="2623" max="2623" width="14.85546875" style="61" customWidth="1"/>
    <col min="2624" max="2624" width="7.140625" style="61" bestFit="1" customWidth="1"/>
    <col min="2625" max="2625" width="6.5703125" style="61" bestFit="1" customWidth="1"/>
    <col min="2626" max="2626" width="9" style="61" customWidth="1"/>
    <col min="2627" max="2628" width="3.28515625" style="61" customWidth="1"/>
    <col min="2629" max="2630" width="4.5703125" style="61" customWidth="1"/>
    <col min="2631" max="2631" width="4" style="61" customWidth="1"/>
    <col min="2632" max="2632" width="9.42578125" style="61" bestFit="1" customWidth="1"/>
    <col min="2633" max="2633" width="4.140625" style="61" customWidth="1"/>
    <col min="2634" max="2816" width="11.42578125" style="61"/>
    <col min="2817" max="2817" width="9.42578125" style="61" customWidth="1"/>
    <col min="2818" max="2818" width="11.42578125" style="61" customWidth="1"/>
    <col min="2819" max="2819" width="7.5703125" style="61" customWidth="1"/>
    <col min="2820" max="2822" width="6.140625" style="61" customWidth="1"/>
    <col min="2823" max="2823" width="8.7109375" style="61" customWidth="1"/>
    <col min="2824" max="2824" width="2.7109375" style="61" bestFit="1" customWidth="1"/>
    <col min="2825" max="2825" width="13.140625" style="61" customWidth="1"/>
    <col min="2826" max="2826" width="8.85546875" style="61" customWidth="1"/>
    <col min="2827" max="2827" width="8" style="61" customWidth="1"/>
    <col min="2828" max="2830" width="7.7109375" style="61" customWidth="1"/>
    <col min="2831" max="2831" width="4.7109375" style="61" customWidth="1"/>
    <col min="2832" max="2832" width="3.7109375" style="61" customWidth="1"/>
    <col min="2833" max="2833" width="4.42578125" style="61" customWidth="1"/>
    <col min="2834" max="2834" width="4.7109375" style="61" customWidth="1"/>
    <col min="2835" max="2870" width="0" style="61" hidden="1" customWidth="1"/>
    <col min="2871" max="2873" width="3.7109375" style="61" customWidth="1"/>
    <col min="2874" max="2874" width="3.140625" style="61" customWidth="1"/>
    <col min="2875" max="2875" width="3.7109375" style="61" customWidth="1"/>
    <col min="2876" max="2876" width="17.28515625" style="61" customWidth="1"/>
    <col min="2877" max="2877" width="12.85546875" style="61" customWidth="1"/>
    <col min="2878" max="2878" width="15.5703125" style="61" customWidth="1"/>
    <col min="2879" max="2879" width="14.85546875" style="61" customWidth="1"/>
    <col min="2880" max="2880" width="7.140625" style="61" bestFit="1" customWidth="1"/>
    <col min="2881" max="2881" width="6.5703125" style="61" bestFit="1" customWidth="1"/>
    <col min="2882" max="2882" width="9" style="61" customWidth="1"/>
    <col min="2883" max="2884" width="3.28515625" style="61" customWidth="1"/>
    <col min="2885" max="2886" width="4.5703125" style="61" customWidth="1"/>
    <col min="2887" max="2887" width="4" style="61" customWidth="1"/>
    <col min="2888" max="2888" width="9.42578125" style="61" bestFit="1" customWidth="1"/>
    <col min="2889" max="2889" width="4.140625" style="61" customWidth="1"/>
    <col min="2890" max="3072" width="11.42578125" style="61"/>
    <col min="3073" max="3073" width="9.42578125" style="61" customWidth="1"/>
    <col min="3074" max="3074" width="11.42578125" style="61" customWidth="1"/>
    <col min="3075" max="3075" width="7.5703125" style="61" customWidth="1"/>
    <col min="3076" max="3078" width="6.140625" style="61" customWidth="1"/>
    <col min="3079" max="3079" width="8.7109375" style="61" customWidth="1"/>
    <col min="3080" max="3080" width="2.7109375" style="61" bestFit="1" customWidth="1"/>
    <col min="3081" max="3081" width="13.140625" style="61" customWidth="1"/>
    <col min="3082" max="3082" width="8.85546875" style="61" customWidth="1"/>
    <col min="3083" max="3083" width="8" style="61" customWidth="1"/>
    <col min="3084" max="3086" width="7.7109375" style="61" customWidth="1"/>
    <col min="3087" max="3087" width="4.7109375" style="61" customWidth="1"/>
    <col min="3088" max="3088" width="3.7109375" style="61" customWidth="1"/>
    <col min="3089" max="3089" width="4.42578125" style="61" customWidth="1"/>
    <col min="3090" max="3090" width="4.7109375" style="61" customWidth="1"/>
    <col min="3091" max="3126" width="0" style="61" hidden="1" customWidth="1"/>
    <col min="3127" max="3129" width="3.7109375" style="61" customWidth="1"/>
    <col min="3130" max="3130" width="3.140625" style="61" customWidth="1"/>
    <col min="3131" max="3131" width="3.7109375" style="61" customWidth="1"/>
    <col min="3132" max="3132" width="17.28515625" style="61" customWidth="1"/>
    <col min="3133" max="3133" width="12.85546875" style="61" customWidth="1"/>
    <col min="3134" max="3134" width="15.5703125" style="61" customWidth="1"/>
    <col min="3135" max="3135" width="14.85546875" style="61" customWidth="1"/>
    <col min="3136" max="3136" width="7.140625" style="61" bestFit="1" customWidth="1"/>
    <col min="3137" max="3137" width="6.5703125" style="61" bestFit="1" customWidth="1"/>
    <col min="3138" max="3138" width="9" style="61" customWidth="1"/>
    <col min="3139" max="3140" width="3.28515625" style="61" customWidth="1"/>
    <col min="3141" max="3142" width="4.5703125" style="61" customWidth="1"/>
    <col min="3143" max="3143" width="4" style="61" customWidth="1"/>
    <col min="3144" max="3144" width="9.42578125" style="61" bestFit="1" customWidth="1"/>
    <col min="3145" max="3145" width="4.140625" style="61" customWidth="1"/>
    <col min="3146" max="3328" width="11.42578125" style="61"/>
    <col min="3329" max="3329" width="9.42578125" style="61" customWidth="1"/>
    <col min="3330" max="3330" width="11.42578125" style="61" customWidth="1"/>
    <col min="3331" max="3331" width="7.5703125" style="61" customWidth="1"/>
    <col min="3332" max="3334" width="6.140625" style="61" customWidth="1"/>
    <col min="3335" max="3335" width="8.7109375" style="61" customWidth="1"/>
    <col min="3336" max="3336" width="2.7109375" style="61" bestFit="1" customWidth="1"/>
    <col min="3337" max="3337" width="13.140625" style="61" customWidth="1"/>
    <col min="3338" max="3338" width="8.85546875" style="61" customWidth="1"/>
    <col min="3339" max="3339" width="8" style="61" customWidth="1"/>
    <col min="3340" max="3342" width="7.7109375" style="61" customWidth="1"/>
    <col min="3343" max="3343" width="4.7109375" style="61" customWidth="1"/>
    <col min="3344" max="3344" width="3.7109375" style="61" customWidth="1"/>
    <col min="3345" max="3345" width="4.42578125" style="61" customWidth="1"/>
    <col min="3346" max="3346" width="4.7109375" style="61" customWidth="1"/>
    <col min="3347" max="3382" width="0" style="61" hidden="1" customWidth="1"/>
    <col min="3383" max="3385" width="3.7109375" style="61" customWidth="1"/>
    <col min="3386" max="3386" width="3.140625" style="61" customWidth="1"/>
    <col min="3387" max="3387" width="3.7109375" style="61" customWidth="1"/>
    <col min="3388" max="3388" width="17.28515625" style="61" customWidth="1"/>
    <col min="3389" max="3389" width="12.85546875" style="61" customWidth="1"/>
    <col min="3390" max="3390" width="15.5703125" style="61" customWidth="1"/>
    <col min="3391" max="3391" width="14.85546875" style="61" customWidth="1"/>
    <col min="3392" max="3392" width="7.140625" style="61" bestFit="1" customWidth="1"/>
    <col min="3393" max="3393" width="6.5703125" style="61" bestFit="1" customWidth="1"/>
    <col min="3394" max="3394" width="9" style="61" customWidth="1"/>
    <col min="3395" max="3396" width="3.28515625" style="61" customWidth="1"/>
    <col min="3397" max="3398" width="4.5703125" style="61" customWidth="1"/>
    <col min="3399" max="3399" width="4" style="61" customWidth="1"/>
    <col min="3400" max="3400" width="9.42578125" style="61" bestFit="1" customWidth="1"/>
    <col min="3401" max="3401" width="4.140625" style="61" customWidth="1"/>
    <col min="3402" max="3584" width="11.42578125" style="61"/>
    <col min="3585" max="3585" width="9.42578125" style="61" customWidth="1"/>
    <col min="3586" max="3586" width="11.42578125" style="61" customWidth="1"/>
    <col min="3587" max="3587" width="7.5703125" style="61" customWidth="1"/>
    <col min="3588" max="3590" width="6.140625" style="61" customWidth="1"/>
    <col min="3591" max="3591" width="8.7109375" style="61" customWidth="1"/>
    <col min="3592" max="3592" width="2.7109375" style="61" bestFit="1" customWidth="1"/>
    <col min="3593" max="3593" width="13.140625" style="61" customWidth="1"/>
    <col min="3594" max="3594" width="8.85546875" style="61" customWidth="1"/>
    <col min="3595" max="3595" width="8" style="61" customWidth="1"/>
    <col min="3596" max="3598" width="7.7109375" style="61" customWidth="1"/>
    <col min="3599" max="3599" width="4.7109375" style="61" customWidth="1"/>
    <col min="3600" max="3600" width="3.7109375" style="61" customWidth="1"/>
    <col min="3601" max="3601" width="4.42578125" style="61" customWidth="1"/>
    <col min="3602" max="3602" width="4.7109375" style="61" customWidth="1"/>
    <col min="3603" max="3638" width="0" style="61" hidden="1" customWidth="1"/>
    <col min="3639" max="3641" width="3.7109375" style="61" customWidth="1"/>
    <col min="3642" max="3642" width="3.140625" style="61" customWidth="1"/>
    <col min="3643" max="3643" width="3.7109375" style="61" customWidth="1"/>
    <col min="3644" max="3644" width="17.28515625" style="61" customWidth="1"/>
    <col min="3645" max="3645" width="12.85546875" style="61" customWidth="1"/>
    <col min="3646" max="3646" width="15.5703125" style="61" customWidth="1"/>
    <col min="3647" max="3647" width="14.85546875" style="61" customWidth="1"/>
    <col min="3648" max="3648" width="7.140625" style="61" bestFit="1" customWidth="1"/>
    <col min="3649" max="3649" width="6.5703125" style="61" bestFit="1" customWidth="1"/>
    <col min="3650" max="3650" width="9" style="61" customWidth="1"/>
    <col min="3651" max="3652" width="3.28515625" style="61" customWidth="1"/>
    <col min="3653" max="3654" width="4.5703125" style="61" customWidth="1"/>
    <col min="3655" max="3655" width="4" style="61" customWidth="1"/>
    <col min="3656" max="3656" width="9.42578125" style="61" bestFit="1" customWidth="1"/>
    <col min="3657" max="3657" width="4.140625" style="61" customWidth="1"/>
    <col min="3658" max="3840" width="11.42578125" style="61"/>
    <col min="3841" max="3841" width="9.42578125" style="61" customWidth="1"/>
    <col min="3842" max="3842" width="11.42578125" style="61" customWidth="1"/>
    <col min="3843" max="3843" width="7.5703125" style="61" customWidth="1"/>
    <col min="3844" max="3846" width="6.140625" style="61" customWidth="1"/>
    <col min="3847" max="3847" width="8.7109375" style="61" customWidth="1"/>
    <col min="3848" max="3848" width="2.7109375" style="61" bestFit="1" customWidth="1"/>
    <col min="3849" max="3849" width="13.140625" style="61" customWidth="1"/>
    <col min="3850" max="3850" width="8.85546875" style="61" customWidth="1"/>
    <col min="3851" max="3851" width="8" style="61" customWidth="1"/>
    <col min="3852" max="3854" width="7.7109375" style="61" customWidth="1"/>
    <col min="3855" max="3855" width="4.7109375" style="61" customWidth="1"/>
    <col min="3856" max="3856" width="3.7109375" style="61" customWidth="1"/>
    <col min="3857" max="3857" width="4.42578125" style="61" customWidth="1"/>
    <col min="3858" max="3858" width="4.7109375" style="61" customWidth="1"/>
    <col min="3859" max="3894" width="0" style="61" hidden="1" customWidth="1"/>
    <col min="3895" max="3897" width="3.7109375" style="61" customWidth="1"/>
    <col min="3898" max="3898" width="3.140625" style="61" customWidth="1"/>
    <col min="3899" max="3899" width="3.7109375" style="61" customWidth="1"/>
    <col min="3900" max="3900" width="17.28515625" style="61" customWidth="1"/>
    <col min="3901" max="3901" width="12.85546875" style="61" customWidth="1"/>
    <col min="3902" max="3902" width="15.5703125" style="61" customWidth="1"/>
    <col min="3903" max="3903" width="14.85546875" style="61" customWidth="1"/>
    <col min="3904" max="3904" width="7.140625" style="61" bestFit="1" customWidth="1"/>
    <col min="3905" max="3905" width="6.5703125" style="61" bestFit="1" customWidth="1"/>
    <col min="3906" max="3906" width="9" style="61" customWidth="1"/>
    <col min="3907" max="3908" width="3.28515625" style="61" customWidth="1"/>
    <col min="3909" max="3910" width="4.5703125" style="61" customWidth="1"/>
    <col min="3911" max="3911" width="4" style="61" customWidth="1"/>
    <col min="3912" max="3912" width="9.42578125" style="61" bestFit="1" customWidth="1"/>
    <col min="3913" max="3913" width="4.140625" style="61" customWidth="1"/>
    <col min="3914" max="4096" width="11.42578125" style="61"/>
    <col min="4097" max="4097" width="9.42578125" style="61" customWidth="1"/>
    <col min="4098" max="4098" width="11.42578125" style="61" customWidth="1"/>
    <col min="4099" max="4099" width="7.5703125" style="61" customWidth="1"/>
    <col min="4100" max="4102" width="6.140625" style="61" customWidth="1"/>
    <col min="4103" max="4103" width="8.7109375" style="61" customWidth="1"/>
    <col min="4104" max="4104" width="2.7109375" style="61" bestFit="1" customWidth="1"/>
    <col min="4105" max="4105" width="13.140625" style="61" customWidth="1"/>
    <col min="4106" max="4106" width="8.85546875" style="61" customWidth="1"/>
    <col min="4107" max="4107" width="8" style="61" customWidth="1"/>
    <col min="4108" max="4110" width="7.7109375" style="61" customWidth="1"/>
    <col min="4111" max="4111" width="4.7109375" style="61" customWidth="1"/>
    <col min="4112" max="4112" width="3.7109375" style="61" customWidth="1"/>
    <col min="4113" max="4113" width="4.42578125" style="61" customWidth="1"/>
    <col min="4114" max="4114" width="4.7109375" style="61" customWidth="1"/>
    <col min="4115" max="4150" width="0" style="61" hidden="1" customWidth="1"/>
    <col min="4151" max="4153" width="3.7109375" style="61" customWidth="1"/>
    <col min="4154" max="4154" width="3.140625" style="61" customWidth="1"/>
    <col min="4155" max="4155" width="3.7109375" style="61" customWidth="1"/>
    <col min="4156" max="4156" width="17.28515625" style="61" customWidth="1"/>
    <col min="4157" max="4157" width="12.85546875" style="61" customWidth="1"/>
    <col min="4158" max="4158" width="15.5703125" style="61" customWidth="1"/>
    <col min="4159" max="4159" width="14.85546875" style="61" customWidth="1"/>
    <col min="4160" max="4160" width="7.140625" style="61" bestFit="1" customWidth="1"/>
    <col min="4161" max="4161" width="6.5703125" style="61" bestFit="1" customWidth="1"/>
    <col min="4162" max="4162" width="9" style="61" customWidth="1"/>
    <col min="4163" max="4164" width="3.28515625" style="61" customWidth="1"/>
    <col min="4165" max="4166" width="4.5703125" style="61" customWidth="1"/>
    <col min="4167" max="4167" width="4" style="61" customWidth="1"/>
    <col min="4168" max="4168" width="9.42578125" style="61" bestFit="1" customWidth="1"/>
    <col min="4169" max="4169" width="4.140625" style="61" customWidth="1"/>
    <col min="4170" max="4352" width="11.42578125" style="61"/>
    <col min="4353" max="4353" width="9.42578125" style="61" customWidth="1"/>
    <col min="4354" max="4354" width="11.42578125" style="61" customWidth="1"/>
    <col min="4355" max="4355" width="7.5703125" style="61" customWidth="1"/>
    <col min="4356" max="4358" width="6.140625" style="61" customWidth="1"/>
    <col min="4359" max="4359" width="8.7109375" style="61" customWidth="1"/>
    <col min="4360" max="4360" width="2.7109375" style="61" bestFit="1" customWidth="1"/>
    <col min="4361" max="4361" width="13.140625" style="61" customWidth="1"/>
    <col min="4362" max="4362" width="8.85546875" style="61" customWidth="1"/>
    <col min="4363" max="4363" width="8" style="61" customWidth="1"/>
    <col min="4364" max="4366" width="7.7109375" style="61" customWidth="1"/>
    <col min="4367" max="4367" width="4.7109375" style="61" customWidth="1"/>
    <col min="4368" max="4368" width="3.7109375" style="61" customWidth="1"/>
    <col min="4369" max="4369" width="4.42578125" style="61" customWidth="1"/>
    <col min="4370" max="4370" width="4.7109375" style="61" customWidth="1"/>
    <col min="4371" max="4406" width="0" style="61" hidden="1" customWidth="1"/>
    <col min="4407" max="4409" width="3.7109375" style="61" customWidth="1"/>
    <col min="4410" max="4410" width="3.140625" style="61" customWidth="1"/>
    <col min="4411" max="4411" width="3.7109375" style="61" customWidth="1"/>
    <col min="4412" max="4412" width="17.28515625" style="61" customWidth="1"/>
    <col min="4413" max="4413" width="12.85546875" style="61" customWidth="1"/>
    <col min="4414" max="4414" width="15.5703125" style="61" customWidth="1"/>
    <col min="4415" max="4415" width="14.85546875" style="61" customWidth="1"/>
    <col min="4416" max="4416" width="7.140625" style="61" bestFit="1" customWidth="1"/>
    <col min="4417" max="4417" width="6.5703125" style="61" bestFit="1" customWidth="1"/>
    <col min="4418" max="4418" width="9" style="61" customWidth="1"/>
    <col min="4419" max="4420" width="3.28515625" style="61" customWidth="1"/>
    <col min="4421" max="4422" width="4.5703125" style="61" customWidth="1"/>
    <col min="4423" max="4423" width="4" style="61" customWidth="1"/>
    <col min="4424" max="4424" width="9.42578125" style="61" bestFit="1" customWidth="1"/>
    <col min="4425" max="4425" width="4.140625" style="61" customWidth="1"/>
    <col min="4426" max="4608" width="11.42578125" style="61"/>
    <col min="4609" max="4609" width="9.42578125" style="61" customWidth="1"/>
    <col min="4610" max="4610" width="11.42578125" style="61" customWidth="1"/>
    <col min="4611" max="4611" width="7.5703125" style="61" customWidth="1"/>
    <col min="4612" max="4614" width="6.140625" style="61" customWidth="1"/>
    <col min="4615" max="4615" width="8.7109375" style="61" customWidth="1"/>
    <col min="4616" max="4616" width="2.7109375" style="61" bestFit="1" customWidth="1"/>
    <col min="4617" max="4617" width="13.140625" style="61" customWidth="1"/>
    <col min="4618" max="4618" width="8.85546875" style="61" customWidth="1"/>
    <col min="4619" max="4619" width="8" style="61" customWidth="1"/>
    <col min="4620" max="4622" width="7.7109375" style="61" customWidth="1"/>
    <col min="4623" max="4623" width="4.7109375" style="61" customWidth="1"/>
    <col min="4624" max="4624" width="3.7109375" style="61" customWidth="1"/>
    <col min="4625" max="4625" width="4.42578125" style="61" customWidth="1"/>
    <col min="4626" max="4626" width="4.7109375" style="61" customWidth="1"/>
    <col min="4627" max="4662" width="0" style="61" hidden="1" customWidth="1"/>
    <col min="4663" max="4665" width="3.7109375" style="61" customWidth="1"/>
    <col min="4666" max="4666" width="3.140625" style="61" customWidth="1"/>
    <col min="4667" max="4667" width="3.7109375" style="61" customWidth="1"/>
    <col min="4668" max="4668" width="17.28515625" style="61" customWidth="1"/>
    <col min="4669" max="4669" width="12.85546875" style="61" customWidth="1"/>
    <col min="4670" max="4670" width="15.5703125" style="61" customWidth="1"/>
    <col min="4671" max="4671" width="14.85546875" style="61" customWidth="1"/>
    <col min="4672" max="4672" width="7.140625" style="61" bestFit="1" customWidth="1"/>
    <col min="4673" max="4673" width="6.5703125" style="61" bestFit="1" customWidth="1"/>
    <col min="4674" max="4674" width="9" style="61" customWidth="1"/>
    <col min="4675" max="4676" width="3.28515625" style="61" customWidth="1"/>
    <col min="4677" max="4678" width="4.5703125" style="61" customWidth="1"/>
    <col min="4679" max="4679" width="4" style="61" customWidth="1"/>
    <col min="4680" max="4680" width="9.42578125" style="61" bestFit="1" customWidth="1"/>
    <col min="4681" max="4681" width="4.140625" style="61" customWidth="1"/>
    <col min="4682" max="4864" width="11.42578125" style="61"/>
    <col min="4865" max="4865" width="9.42578125" style="61" customWidth="1"/>
    <col min="4866" max="4866" width="11.42578125" style="61" customWidth="1"/>
    <col min="4867" max="4867" width="7.5703125" style="61" customWidth="1"/>
    <col min="4868" max="4870" width="6.140625" style="61" customWidth="1"/>
    <col min="4871" max="4871" width="8.7109375" style="61" customWidth="1"/>
    <col min="4872" max="4872" width="2.7109375" style="61" bestFit="1" customWidth="1"/>
    <col min="4873" max="4873" width="13.140625" style="61" customWidth="1"/>
    <col min="4874" max="4874" width="8.85546875" style="61" customWidth="1"/>
    <col min="4875" max="4875" width="8" style="61" customWidth="1"/>
    <col min="4876" max="4878" width="7.7109375" style="61" customWidth="1"/>
    <col min="4879" max="4879" width="4.7109375" style="61" customWidth="1"/>
    <col min="4880" max="4880" width="3.7109375" style="61" customWidth="1"/>
    <col min="4881" max="4881" width="4.42578125" style="61" customWidth="1"/>
    <col min="4882" max="4882" width="4.7109375" style="61" customWidth="1"/>
    <col min="4883" max="4918" width="0" style="61" hidden="1" customWidth="1"/>
    <col min="4919" max="4921" width="3.7109375" style="61" customWidth="1"/>
    <col min="4922" max="4922" width="3.140625" style="61" customWidth="1"/>
    <col min="4923" max="4923" width="3.7109375" style="61" customWidth="1"/>
    <col min="4924" max="4924" width="17.28515625" style="61" customWidth="1"/>
    <col min="4925" max="4925" width="12.85546875" style="61" customWidth="1"/>
    <col min="4926" max="4926" width="15.5703125" style="61" customWidth="1"/>
    <col min="4927" max="4927" width="14.85546875" style="61" customWidth="1"/>
    <col min="4928" max="4928" width="7.140625" style="61" bestFit="1" customWidth="1"/>
    <col min="4929" max="4929" width="6.5703125" style="61" bestFit="1" customWidth="1"/>
    <col min="4930" max="4930" width="9" style="61" customWidth="1"/>
    <col min="4931" max="4932" width="3.28515625" style="61" customWidth="1"/>
    <col min="4933" max="4934" width="4.5703125" style="61" customWidth="1"/>
    <col min="4935" max="4935" width="4" style="61" customWidth="1"/>
    <col min="4936" max="4936" width="9.42578125" style="61" bestFit="1" customWidth="1"/>
    <col min="4937" max="4937" width="4.140625" style="61" customWidth="1"/>
    <col min="4938" max="5120" width="11.42578125" style="61"/>
    <col min="5121" max="5121" width="9.42578125" style="61" customWidth="1"/>
    <col min="5122" max="5122" width="11.42578125" style="61" customWidth="1"/>
    <col min="5123" max="5123" width="7.5703125" style="61" customWidth="1"/>
    <col min="5124" max="5126" width="6.140625" style="61" customWidth="1"/>
    <col min="5127" max="5127" width="8.7109375" style="61" customWidth="1"/>
    <col min="5128" max="5128" width="2.7109375" style="61" bestFit="1" customWidth="1"/>
    <col min="5129" max="5129" width="13.140625" style="61" customWidth="1"/>
    <col min="5130" max="5130" width="8.85546875" style="61" customWidth="1"/>
    <col min="5131" max="5131" width="8" style="61" customWidth="1"/>
    <col min="5132" max="5134" width="7.7109375" style="61" customWidth="1"/>
    <col min="5135" max="5135" width="4.7109375" style="61" customWidth="1"/>
    <col min="5136" max="5136" width="3.7109375" style="61" customWidth="1"/>
    <col min="5137" max="5137" width="4.42578125" style="61" customWidth="1"/>
    <col min="5138" max="5138" width="4.7109375" style="61" customWidth="1"/>
    <col min="5139" max="5174" width="0" style="61" hidden="1" customWidth="1"/>
    <col min="5175" max="5177" width="3.7109375" style="61" customWidth="1"/>
    <col min="5178" max="5178" width="3.140625" style="61" customWidth="1"/>
    <col min="5179" max="5179" width="3.7109375" style="61" customWidth="1"/>
    <col min="5180" max="5180" width="17.28515625" style="61" customWidth="1"/>
    <col min="5181" max="5181" width="12.85546875" style="61" customWidth="1"/>
    <col min="5182" max="5182" width="15.5703125" style="61" customWidth="1"/>
    <col min="5183" max="5183" width="14.85546875" style="61" customWidth="1"/>
    <col min="5184" max="5184" width="7.140625" style="61" bestFit="1" customWidth="1"/>
    <col min="5185" max="5185" width="6.5703125" style="61" bestFit="1" customWidth="1"/>
    <col min="5186" max="5186" width="9" style="61" customWidth="1"/>
    <col min="5187" max="5188" width="3.28515625" style="61" customWidth="1"/>
    <col min="5189" max="5190" width="4.5703125" style="61" customWidth="1"/>
    <col min="5191" max="5191" width="4" style="61" customWidth="1"/>
    <col min="5192" max="5192" width="9.42578125" style="61" bestFit="1" customWidth="1"/>
    <col min="5193" max="5193" width="4.140625" style="61" customWidth="1"/>
    <col min="5194" max="5376" width="11.42578125" style="61"/>
    <col min="5377" max="5377" width="9.42578125" style="61" customWidth="1"/>
    <col min="5378" max="5378" width="11.42578125" style="61" customWidth="1"/>
    <col min="5379" max="5379" width="7.5703125" style="61" customWidth="1"/>
    <col min="5380" max="5382" width="6.140625" style="61" customWidth="1"/>
    <col min="5383" max="5383" width="8.7109375" style="61" customWidth="1"/>
    <col min="5384" max="5384" width="2.7109375" style="61" bestFit="1" customWidth="1"/>
    <col min="5385" max="5385" width="13.140625" style="61" customWidth="1"/>
    <col min="5386" max="5386" width="8.85546875" style="61" customWidth="1"/>
    <col min="5387" max="5387" width="8" style="61" customWidth="1"/>
    <col min="5388" max="5390" width="7.7109375" style="61" customWidth="1"/>
    <col min="5391" max="5391" width="4.7109375" style="61" customWidth="1"/>
    <col min="5392" max="5392" width="3.7109375" style="61" customWidth="1"/>
    <col min="5393" max="5393" width="4.42578125" style="61" customWidth="1"/>
    <col min="5394" max="5394" width="4.7109375" style="61" customWidth="1"/>
    <col min="5395" max="5430" width="0" style="61" hidden="1" customWidth="1"/>
    <col min="5431" max="5433" width="3.7109375" style="61" customWidth="1"/>
    <col min="5434" max="5434" width="3.140625" style="61" customWidth="1"/>
    <col min="5435" max="5435" width="3.7109375" style="61" customWidth="1"/>
    <col min="5436" max="5436" width="17.28515625" style="61" customWidth="1"/>
    <col min="5437" max="5437" width="12.85546875" style="61" customWidth="1"/>
    <col min="5438" max="5438" width="15.5703125" style="61" customWidth="1"/>
    <col min="5439" max="5439" width="14.85546875" style="61" customWidth="1"/>
    <col min="5440" max="5440" width="7.140625" style="61" bestFit="1" customWidth="1"/>
    <col min="5441" max="5441" width="6.5703125" style="61" bestFit="1" customWidth="1"/>
    <col min="5442" max="5442" width="9" style="61" customWidth="1"/>
    <col min="5443" max="5444" width="3.28515625" style="61" customWidth="1"/>
    <col min="5445" max="5446" width="4.5703125" style="61" customWidth="1"/>
    <col min="5447" max="5447" width="4" style="61" customWidth="1"/>
    <col min="5448" max="5448" width="9.42578125" style="61" bestFit="1" customWidth="1"/>
    <col min="5449" max="5449" width="4.140625" style="61" customWidth="1"/>
    <col min="5450" max="5632" width="11.42578125" style="61"/>
    <col min="5633" max="5633" width="9.42578125" style="61" customWidth="1"/>
    <col min="5634" max="5634" width="11.42578125" style="61" customWidth="1"/>
    <col min="5635" max="5635" width="7.5703125" style="61" customWidth="1"/>
    <col min="5636" max="5638" width="6.140625" style="61" customWidth="1"/>
    <col min="5639" max="5639" width="8.7109375" style="61" customWidth="1"/>
    <col min="5640" max="5640" width="2.7109375" style="61" bestFit="1" customWidth="1"/>
    <col min="5641" max="5641" width="13.140625" style="61" customWidth="1"/>
    <col min="5642" max="5642" width="8.85546875" style="61" customWidth="1"/>
    <col min="5643" max="5643" width="8" style="61" customWidth="1"/>
    <col min="5644" max="5646" width="7.7109375" style="61" customWidth="1"/>
    <col min="5647" max="5647" width="4.7109375" style="61" customWidth="1"/>
    <col min="5648" max="5648" width="3.7109375" style="61" customWidth="1"/>
    <col min="5649" max="5649" width="4.42578125" style="61" customWidth="1"/>
    <col min="5650" max="5650" width="4.7109375" style="61" customWidth="1"/>
    <col min="5651" max="5686" width="0" style="61" hidden="1" customWidth="1"/>
    <col min="5687" max="5689" width="3.7109375" style="61" customWidth="1"/>
    <col min="5690" max="5690" width="3.140625" style="61" customWidth="1"/>
    <col min="5691" max="5691" width="3.7109375" style="61" customWidth="1"/>
    <col min="5692" max="5692" width="17.28515625" style="61" customWidth="1"/>
    <col min="5693" max="5693" width="12.85546875" style="61" customWidth="1"/>
    <col min="5694" max="5694" width="15.5703125" style="61" customWidth="1"/>
    <col min="5695" max="5695" width="14.85546875" style="61" customWidth="1"/>
    <col min="5696" max="5696" width="7.140625" style="61" bestFit="1" customWidth="1"/>
    <col min="5697" max="5697" width="6.5703125" style="61" bestFit="1" customWidth="1"/>
    <col min="5698" max="5698" width="9" style="61" customWidth="1"/>
    <col min="5699" max="5700" width="3.28515625" style="61" customWidth="1"/>
    <col min="5701" max="5702" width="4.5703125" style="61" customWidth="1"/>
    <col min="5703" max="5703" width="4" style="61" customWidth="1"/>
    <col min="5704" max="5704" width="9.42578125" style="61" bestFit="1" customWidth="1"/>
    <col min="5705" max="5705" width="4.140625" style="61" customWidth="1"/>
    <col min="5706" max="5888" width="11.42578125" style="61"/>
    <col min="5889" max="5889" width="9.42578125" style="61" customWidth="1"/>
    <col min="5890" max="5890" width="11.42578125" style="61" customWidth="1"/>
    <col min="5891" max="5891" width="7.5703125" style="61" customWidth="1"/>
    <col min="5892" max="5894" width="6.140625" style="61" customWidth="1"/>
    <col min="5895" max="5895" width="8.7109375" style="61" customWidth="1"/>
    <col min="5896" max="5896" width="2.7109375" style="61" bestFit="1" customWidth="1"/>
    <col min="5897" max="5897" width="13.140625" style="61" customWidth="1"/>
    <col min="5898" max="5898" width="8.85546875" style="61" customWidth="1"/>
    <col min="5899" max="5899" width="8" style="61" customWidth="1"/>
    <col min="5900" max="5902" width="7.7109375" style="61" customWidth="1"/>
    <col min="5903" max="5903" width="4.7109375" style="61" customWidth="1"/>
    <col min="5904" max="5904" width="3.7109375" style="61" customWidth="1"/>
    <col min="5905" max="5905" width="4.42578125" style="61" customWidth="1"/>
    <col min="5906" max="5906" width="4.7109375" style="61" customWidth="1"/>
    <col min="5907" max="5942" width="0" style="61" hidden="1" customWidth="1"/>
    <col min="5943" max="5945" width="3.7109375" style="61" customWidth="1"/>
    <col min="5946" max="5946" width="3.140625" style="61" customWidth="1"/>
    <col min="5947" max="5947" width="3.7109375" style="61" customWidth="1"/>
    <col min="5948" max="5948" width="17.28515625" style="61" customWidth="1"/>
    <col min="5949" max="5949" width="12.85546875" style="61" customWidth="1"/>
    <col min="5950" max="5950" width="15.5703125" style="61" customWidth="1"/>
    <col min="5951" max="5951" width="14.85546875" style="61" customWidth="1"/>
    <col min="5952" max="5952" width="7.140625" style="61" bestFit="1" customWidth="1"/>
    <col min="5953" max="5953" width="6.5703125" style="61" bestFit="1" customWidth="1"/>
    <col min="5954" max="5954" width="9" style="61" customWidth="1"/>
    <col min="5955" max="5956" width="3.28515625" style="61" customWidth="1"/>
    <col min="5957" max="5958" width="4.5703125" style="61" customWidth="1"/>
    <col min="5959" max="5959" width="4" style="61" customWidth="1"/>
    <col min="5960" max="5960" width="9.42578125" style="61" bestFit="1" customWidth="1"/>
    <col min="5961" max="5961" width="4.140625" style="61" customWidth="1"/>
    <col min="5962" max="6144" width="11.42578125" style="61"/>
    <col min="6145" max="6145" width="9.42578125" style="61" customWidth="1"/>
    <col min="6146" max="6146" width="11.42578125" style="61" customWidth="1"/>
    <col min="6147" max="6147" width="7.5703125" style="61" customWidth="1"/>
    <col min="6148" max="6150" width="6.140625" style="61" customWidth="1"/>
    <col min="6151" max="6151" width="8.7109375" style="61" customWidth="1"/>
    <col min="6152" max="6152" width="2.7109375" style="61" bestFit="1" customWidth="1"/>
    <col min="6153" max="6153" width="13.140625" style="61" customWidth="1"/>
    <col min="6154" max="6154" width="8.85546875" style="61" customWidth="1"/>
    <col min="6155" max="6155" width="8" style="61" customWidth="1"/>
    <col min="6156" max="6158" width="7.7109375" style="61" customWidth="1"/>
    <col min="6159" max="6159" width="4.7109375" style="61" customWidth="1"/>
    <col min="6160" max="6160" width="3.7109375" style="61" customWidth="1"/>
    <col min="6161" max="6161" width="4.42578125" style="61" customWidth="1"/>
    <col min="6162" max="6162" width="4.7109375" style="61" customWidth="1"/>
    <col min="6163" max="6198" width="0" style="61" hidden="1" customWidth="1"/>
    <col min="6199" max="6201" width="3.7109375" style="61" customWidth="1"/>
    <col min="6202" max="6202" width="3.140625" style="61" customWidth="1"/>
    <col min="6203" max="6203" width="3.7109375" style="61" customWidth="1"/>
    <col min="6204" max="6204" width="17.28515625" style="61" customWidth="1"/>
    <col min="6205" max="6205" width="12.85546875" style="61" customWidth="1"/>
    <col min="6206" max="6206" width="15.5703125" style="61" customWidth="1"/>
    <col min="6207" max="6207" width="14.85546875" style="61" customWidth="1"/>
    <col min="6208" max="6208" width="7.140625" style="61" bestFit="1" customWidth="1"/>
    <col min="6209" max="6209" width="6.5703125" style="61" bestFit="1" customWidth="1"/>
    <col min="6210" max="6210" width="9" style="61" customWidth="1"/>
    <col min="6211" max="6212" width="3.28515625" style="61" customWidth="1"/>
    <col min="6213" max="6214" width="4.5703125" style="61" customWidth="1"/>
    <col min="6215" max="6215" width="4" style="61" customWidth="1"/>
    <col min="6216" max="6216" width="9.42578125" style="61" bestFit="1" customWidth="1"/>
    <col min="6217" max="6217" width="4.140625" style="61" customWidth="1"/>
    <col min="6218" max="6400" width="11.42578125" style="61"/>
    <col min="6401" max="6401" width="9.42578125" style="61" customWidth="1"/>
    <col min="6402" max="6402" width="11.42578125" style="61" customWidth="1"/>
    <col min="6403" max="6403" width="7.5703125" style="61" customWidth="1"/>
    <col min="6404" max="6406" width="6.140625" style="61" customWidth="1"/>
    <col min="6407" max="6407" width="8.7109375" style="61" customWidth="1"/>
    <col min="6408" max="6408" width="2.7109375" style="61" bestFit="1" customWidth="1"/>
    <col min="6409" max="6409" width="13.140625" style="61" customWidth="1"/>
    <col min="6410" max="6410" width="8.85546875" style="61" customWidth="1"/>
    <col min="6411" max="6411" width="8" style="61" customWidth="1"/>
    <col min="6412" max="6414" width="7.7109375" style="61" customWidth="1"/>
    <col min="6415" max="6415" width="4.7109375" style="61" customWidth="1"/>
    <col min="6416" max="6416" width="3.7109375" style="61" customWidth="1"/>
    <col min="6417" max="6417" width="4.42578125" style="61" customWidth="1"/>
    <col min="6418" max="6418" width="4.7109375" style="61" customWidth="1"/>
    <col min="6419" max="6454" width="0" style="61" hidden="1" customWidth="1"/>
    <col min="6455" max="6457" width="3.7109375" style="61" customWidth="1"/>
    <col min="6458" max="6458" width="3.140625" style="61" customWidth="1"/>
    <col min="6459" max="6459" width="3.7109375" style="61" customWidth="1"/>
    <col min="6460" max="6460" width="17.28515625" style="61" customWidth="1"/>
    <col min="6461" max="6461" width="12.85546875" style="61" customWidth="1"/>
    <col min="6462" max="6462" width="15.5703125" style="61" customWidth="1"/>
    <col min="6463" max="6463" width="14.85546875" style="61" customWidth="1"/>
    <col min="6464" max="6464" width="7.140625" style="61" bestFit="1" customWidth="1"/>
    <col min="6465" max="6465" width="6.5703125" style="61" bestFit="1" customWidth="1"/>
    <col min="6466" max="6466" width="9" style="61" customWidth="1"/>
    <col min="6467" max="6468" width="3.28515625" style="61" customWidth="1"/>
    <col min="6469" max="6470" width="4.5703125" style="61" customWidth="1"/>
    <col min="6471" max="6471" width="4" style="61" customWidth="1"/>
    <col min="6472" max="6472" width="9.42578125" style="61" bestFit="1" customWidth="1"/>
    <col min="6473" max="6473" width="4.140625" style="61" customWidth="1"/>
    <col min="6474" max="6656" width="11.42578125" style="61"/>
    <col min="6657" max="6657" width="9.42578125" style="61" customWidth="1"/>
    <col min="6658" max="6658" width="11.42578125" style="61" customWidth="1"/>
    <col min="6659" max="6659" width="7.5703125" style="61" customWidth="1"/>
    <col min="6660" max="6662" width="6.140625" style="61" customWidth="1"/>
    <col min="6663" max="6663" width="8.7109375" style="61" customWidth="1"/>
    <col min="6664" max="6664" width="2.7109375" style="61" bestFit="1" customWidth="1"/>
    <col min="6665" max="6665" width="13.140625" style="61" customWidth="1"/>
    <col min="6666" max="6666" width="8.85546875" style="61" customWidth="1"/>
    <col min="6667" max="6667" width="8" style="61" customWidth="1"/>
    <col min="6668" max="6670" width="7.7109375" style="61" customWidth="1"/>
    <col min="6671" max="6671" width="4.7109375" style="61" customWidth="1"/>
    <col min="6672" max="6672" width="3.7109375" style="61" customWidth="1"/>
    <col min="6673" max="6673" width="4.42578125" style="61" customWidth="1"/>
    <col min="6674" max="6674" width="4.7109375" style="61" customWidth="1"/>
    <col min="6675" max="6710" width="0" style="61" hidden="1" customWidth="1"/>
    <col min="6711" max="6713" width="3.7109375" style="61" customWidth="1"/>
    <col min="6714" max="6714" width="3.140625" style="61" customWidth="1"/>
    <col min="6715" max="6715" width="3.7109375" style="61" customWidth="1"/>
    <col min="6716" max="6716" width="17.28515625" style="61" customWidth="1"/>
    <col min="6717" max="6717" width="12.85546875" style="61" customWidth="1"/>
    <col min="6718" max="6718" width="15.5703125" style="61" customWidth="1"/>
    <col min="6719" max="6719" width="14.85546875" style="61" customWidth="1"/>
    <col min="6720" max="6720" width="7.140625" style="61" bestFit="1" customWidth="1"/>
    <col min="6721" max="6721" width="6.5703125" style="61" bestFit="1" customWidth="1"/>
    <col min="6722" max="6722" width="9" style="61" customWidth="1"/>
    <col min="6723" max="6724" width="3.28515625" style="61" customWidth="1"/>
    <col min="6725" max="6726" width="4.5703125" style="61" customWidth="1"/>
    <col min="6727" max="6727" width="4" style="61" customWidth="1"/>
    <col min="6728" max="6728" width="9.42578125" style="61" bestFit="1" customWidth="1"/>
    <col min="6729" max="6729" width="4.140625" style="61" customWidth="1"/>
    <col min="6730" max="6912" width="11.42578125" style="61"/>
    <col min="6913" max="6913" width="9.42578125" style="61" customWidth="1"/>
    <col min="6914" max="6914" width="11.42578125" style="61" customWidth="1"/>
    <col min="6915" max="6915" width="7.5703125" style="61" customWidth="1"/>
    <col min="6916" max="6918" width="6.140625" style="61" customWidth="1"/>
    <col min="6919" max="6919" width="8.7109375" style="61" customWidth="1"/>
    <col min="6920" max="6920" width="2.7109375" style="61" bestFit="1" customWidth="1"/>
    <col min="6921" max="6921" width="13.140625" style="61" customWidth="1"/>
    <col min="6922" max="6922" width="8.85546875" style="61" customWidth="1"/>
    <col min="6923" max="6923" width="8" style="61" customWidth="1"/>
    <col min="6924" max="6926" width="7.7109375" style="61" customWidth="1"/>
    <col min="6927" max="6927" width="4.7109375" style="61" customWidth="1"/>
    <col min="6928" max="6928" width="3.7109375" style="61" customWidth="1"/>
    <col min="6929" max="6929" width="4.42578125" style="61" customWidth="1"/>
    <col min="6930" max="6930" width="4.7109375" style="61" customWidth="1"/>
    <col min="6931" max="6966" width="0" style="61" hidden="1" customWidth="1"/>
    <col min="6967" max="6969" width="3.7109375" style="61" customWidth="1"/>
    <col min="6970" max="6970" width="3.140625" style="61" customWidth="1"/>
    <col min="6971" max="6971" width="3.7109375" style="61" customWidth="1"/>
    <col min="6972" max="6972" width="17.28515625" style="61" customWidth="1"/>
    <col min="6973" max="6973" width="12.85546875" style="61" customWidth="1"/>
    <col min="6974" max="6974" width="15.5703125" style="61" customWidth="1"/>
    <col min="6975" max="6975" width="14.85546875" style="61" customWidth="1"/>
    <col min="6976" max="6976" width="7.140625" style="61" bestFit="1" customWidth="1"/>
    <col min="6977" max="6977" width="6.5703125" style="61" bestFit="1" customWidth="1"/>
    <col min="6978" max="6978" width="9" style="61" customWidth="1"/>
    <col min="6979" max="6980" width="3.28515625" style="61" customWidth="1"/>
    <col min="6981" max="6982" width="4.5703125" style="61" customWidth="1"/>
    <col min="6983" max="6983" width="4" style="61" customWidth="1"/>
    <col min="6984" max="6984" width="9.42578125" style="61" bestFit="1" customWidth="1"/>
    <col min="6985" max="6985" width="4.140625" style="61" customWidth="1"/>
    <col min="6986" max="7168" width="11.42578125" style="61"/>
    <col min="7169" max="7169" width="9.42578125" style="61" customWidth="1"/>
    <col min="7170" max="7170" width="11.42578125" style="61" customWidth="1"/>
    <col min="7171" max="7171" width="7.5703125" style="61" customWidth="1"/>
    <col min="7172" max="7174" width="6.140625" style="61" customWidth="1"/>
    <col min="7175" max="7175" width="8.7109375" style="61" customWidth="1"/>
    <col min="7176" max="7176" width="2.7109375" style="61" bestFit="1" customWidth="1"/>
    <col min="7177" max="7177" width="13.140625" style="61" customWidth="1"/>
    <col min="7178" max="7178" width="8.85546875" style="61" customWidth="1"/>
    <col min="7179" max="7179" width="8" style="61" customWidth="1"/>
    <col min="7180" max="7182" width="7.7109375" style="61" customWidth="1"/>
    <col min="7183" max="7183" width="4.7109375" style="61" customWidth="1"/>
    <col min="7184" max="7184" width="3.7109375" style="61" customWidth="1"/>
    <col min="7185" max="7185" width="4.42578125" style="61" customWidth="1"/>
    <col min="7186" max="7186" width="4.7109375" style="61" customWidth="1"/>
    <col min="7187" max="7222" width="0" style="61" hidden="1" customWidth="1"/>
    <col min="7223" max="7225" width="3.7109375" style="61" customWidth="1"/>
    <col min="7226" max="7226" width="3.140625" style="61" customWidth="1"/>
    <col min="7227" max="7227" width="3.7109375" style="61" customWidth="1"/>
    <col min="7228" max="7228" width="17.28515625" style="61" customWidth="1"/>
    <col min="7229" max="7229" width="12.85546875" style="61" customWidth="1"/>
    <col min="7230" max="7230" width="15.5703125" style="61" customWidth="1"/>
    <col min="7231" max="7231" width="14.85546875" style="61" customWidth="1"/>
    <col min="7232" max="7232" width="7.140625" style="61" bestFit="1" customWidth="1"/>
    <col min="7233" max="7233" width="6.5703125" style="61" bestFit="1" customWidth="1"/>
    <col min="7234" max="7234" width="9" style="61" customWidth="1"/>
    <col min="7235" max="7236" width="3.28515625" style="61" customWidth="1"/>
    <col min="7237" max="7238" width="4.5703125" style="61" customWidth="1"/>
    <col min="7239" max="7239" width="4" style="61" customWidth="1"/>
    <col min="7240" max="7240" width="9.42578125" style="61" bestFit="1" customWidth="1"/>
    <col min="7241" max="7241" width="4.140625" style="61" customWidth="1"/>
    <col min="7242" max="7424" width="11.42578125" style="61"/>
    <col min="7425" max="7425" width="9.42578125" style="61" customWidth="1"/>
    <col min="7426" max="7426" width="11.42578125" style="61" customWidth="1"/>
    <col min="7427" max="7427" width="7.5703125" style="61" customWidth="1"/>
    <col min="7428" max="7430" width="6.140625" style="61" customWidth="1"/>
    <col min="7431" max="7431" width="8.7109375" style="61" customWidth="1"/>
    <col min="7432" max="7432" width="2.7109375" style="61" bestFit="1" customWidth="1"/>
    <col min="7433" max="7433" width="13.140625" style="61" customWidth="1"/>
    <col min="7434" max="7434" width="8.85546875" style="61" customWidth="1"/>
    <col min="7435" max="7435" width="8" style="61" customWidth="1"/>
    <col min="7436" max="7438" width="7.7109375" style="61" customWidth="1"/>
    <col min="7439" max="7439" width="4.7109375" style="61" customWidth="1"/>
    <col min="7440" max="7440" width="3.7109375" style="61" customWidth="1"/>
    <col min="7441" max="7441" width="4.42578125" style="61" customWidth="1"/>
    <col min="7442" max="7442" width="4.7109375" style="61" customWidth="1"/>
    <col min="7443" max="7478" width="0" style="61" hidden="1" customWidth="1"/>
    <col min="7479" max="7481" width="3.7109375" style="61" customWidth="1"/>
    <col min="7482" max="7482" width="3.140625" style="61" customWidth="1"/>
    <col min="7483" max="7483" width="3.7109375" style="61" customWidth="1"/>
    <col min="7484" max="7484" width="17.28515625" style="61" customWidth="1"/>
    <col min="7485" max="7485" width="12.85546875" style="61" customWidth="1"/>
    <col min="7486" max="7486" width="15.5703125" style="61" customWidth="1"/>
    <col min="7487" max="7487" width="14.85546875" style="61" customWidth="1"/>
    <col min="7488" max="7488" width="7.140625" style="61" bestFit="1" customWidth="1"/>
    <col min="7489" max="7489" width="6.5703125" style="61" bestFit="1" customWidth="1"/>
    <col min="7490" max="7490" width="9" style="61" customWidth="1"/>
    <col min="7491" max="7492" width="3.28515625" style="61" customWidth="1"/>
    <col min="7493" max="7494" width="4.5703125" style="61" customWidth="1"/>
    <col min="7495" max="7495" width="4" style="61" customWidth="1"/>
    <col min="7496" max="7496" width="9.42578125" style="61" bestFit="1" customWidth="1"/>
    <col min="7497" max="7497" width="4.140625" style="61" customWidth="1"/>
    <col min="7498" max="7680" width="11.42578125" style="61"/>
    <col min="7681" max="7681" width="9.42578125" style="61" customWidth="1"/>
    <col min="7682" max="7682" width="11.42578125" style="61" customWidth="1"/>
    <col min="7683" max="7683" width="7.5703125" style="61" customWidth="1"/>
    <col min="7684" max="7686" width="6.140625" style="61" customWidth="1"/>
    <col min="7687" max="7687" width="8.7109375" style="61" customWidth="1"/>
    <col min="7688" max="7688" width="2.7109375" style="61" bestFit="1" customWidth="1"/>
    <col min="7689" max="7689" width="13.140625" style="61" customWidth="1"/>
    <col min="7690" max="7690" width="8.85546875" style="61" customWidth="1"/>
    <col min="7691" max="7691" width="8" style="61" customWidth="1"/>
    <col min="7692" max="7694" width="7.7109375" style="61" customWidth="1"/>
    <col min="7695" max="7695" width="4.7109375" style="61" customWidth="1"/>
    <col min="7696" max="7696" width="3.7109375" style="61" customWidth="1"/>
    <col min="7697" max="7697" width="4.42578125" style="61" customWidth="1"/>
    <col min="7698" max="7698" width="4.7109375" style="61" customWidth="1"/>
    <col min="7699" max="7734" width="0" style="61" hidden="1" customWidth="1"/>
    <col min="7735" max="7737" width="3.7109375" style="61" customWidth="1"/>
    <col min="7738" max="7738" width="3.140625" style="61" customWidth="1"/>
    <col min="7739" max="7739" width="3.7109375" style="61" customWidth="1"/>
    <col min="7740" max="7740" width="17.28515625" style="61" customWidth="1"/>
    <col min="7741" max="7741" width="12.85546875" style="61" customWidth="1"/>
    <col min="7742" max="7742" width="15.5703125" style="61" customWidth="1"/>
    <col min="7743" max="7743" width="14.85546875" style="61" customWidth="1"/>
    <col min="7744" max="7744" width="7.140625" style="61" bestFit="1" customWidth="1"/>
    <col min="7745" max="7745" width="6.5703125" style="61" bestFit="1" customWidth="1"/>
    <col min="7746" max="7746" width="9" style="61" customWidth="1"/>
    <col min="7747" max="7748" width="3.28515625" style="61" customWidth="1"/>
    <col min="7749" max="7750" width="4.5703125" style="61" customWidth="1"/>
    <col min="7751" max="7751" width="4" style="61" customWidth="1"/>
    <col min="7752" max="7752" width="9.42578125" style="61" bestFit="1" customWidth="1"/>
    <col min="7753" max="7753" width="4.140625" style="61" customWidth="1"/>
    <col min="7754" max="7936" width="11.42578125" style="61"/>
    <col min="7937" max="7937" width="9.42578125" style="61" customWidth="1"/>
    <col min="7938" max="7938" width="11.42578125" style="61" customWidth="1"/>
    <col min="7939" max="7939" width="7.5703125" style="61" customWidth="1"/>
    <col min="7940" max="7942" width="6.140625" style="61" customWidth="1"/>
    <col min="7943" max="7943" width="8.7109375" style="61" customWidth="1"/>
    <col min="7944" max="7944" width="2.7109375" style="61" bestFit="1" customWidth="1"/>
    <col min="7945" max="7945" width="13.140625" style="61" customWidth="1"/>
    <col min="7946" max="7946" width="8.85546875" style="61" customWidth="1"/>
    <col min="7947" max="7947" width="8" style="61" customWidth="1"/>
    <col min="7948" max="7950" width="7.7109375" style="61" customWidth="1"/>
    <col min="7951" max="7951" width="4.7109375" style="61" customWidth="1"/>
    <col min="7952" max="7952" width="3.7109375" style="61" customWidth="1"/>
    <col min="7953" max="7953" width="4.42578125" style="61" customWidth="1"/>
    <col min="7954" max="7954" width="4.7109375" style="61" customWidth="1"/>
    <col min="7955" max="7990" width="0" style="61" hidden="1" customWidth="1"/>
    <col min="7991" max="7993" width="3.7109375" style="61" customWidth="1"/>
    <col min="7994" max="7994" width="3.140625" style="61" customWidth="1"/>
    <col min="7995" max="7995" width="3.7109375" style="61" customWidth="1"/>
    <col min="7996" max="7996" width="17.28515625" style="61" customWidth="1"/>
    <col min="7997" max="7997" width="12.85546875" style="61" customWidth="1"/>
    <col min="7998" max="7998" width="15.5703125" style="61" customWidth="1"/>
    <col min="7999" max="7999" width="14.85546875" style="61" customWidth="1"/>
    <col min="8000" max="8000" width="7.140625" style="61" bestFit="1" customWidth="1"/>
    <col min="8001" max="8001" width="6.5703125" style="61" bestFit="1" customWidth="1"/>
    <col min="8002" max="8002" width="9" style="61" customWidth="1"/>
    <col min="8003" max="8004" width="3.28515625" style="61" customWidth="1"/>
    <col min="8005" max="8006" width="4.5703125" style="61" customWidth="1"/>
    <col min="8007" max="8007" width="4" style="61" customWidth="1"/>
    <col min="8008" max="8008" width="9.42578125" style="61" bestFit="1" customWidth="1"/>
    <col min="8009" max="8009" width="4.140625" style="61" customWidth="1"/>
    <col min="8010" max="8192" width="11.42578125" style="61"/>
    <col min="8193" max="8193" width="9.42578125" style="61" customWidth="1"/>
    <col min="8194" max="8194" width="11.42578125" style="61" customWidth="1"/>
    <col min="8195" max="8195" width="7.5703125" style="61" customWidth="1"/>
    <col min="8196" max="8198" width="6.140625" style="61" customWidth="1"/>
    <col min="8199" max="8199" width="8.7109375" style="61" customWidth="1"/>
    <col min="8200" max="8200" width="2.7109375" style="61" bestFit="1" customWidth="1"/>
    <col min="8201" max="8201" width="13.140625" style="61" customWidth="1"/>
    <col min="8202" max="8202" width="8.85546875" style="61" customWidth="1"/>
    <col min="8203" max="8203" width="8" style="61" customWidth="1"/>
    <col min="8204" max="8206" width="7.7109375" style="61" customWidth="1"/>
    <col min="8207" max="8207" width="4.7109375" style="61" customWidth="1"/>
    <col min="8208" max="8208" width="3.7109375" style="61" customWidth="1"/>
    <col min="8209" max="8209" width="4.42578125" style="61" customWidth="1"/>
    <col min="8210" max="8210" width="4.7109375" style="61" customWidth="1"/>
    <col min="8211" max="8246" width="0" style="61" hidden="1" customWidth="1"/>
    <col min="8247" max="8249" width="3.7109375" style="61" customWidth="1"/>
    <col min="8250" max="8250" width="3.140625" style="61" customWidth="1"/>
    <col min="8251" max="8251" width="3.7109375" style="61" customWidth="1"/>
    <col min="8252" max="8252" width="17.28515625" style="61" customWidth="1"/>
    <col min="8253" max="8253" width="12.85546875" style="61" customWidth="1"/>
    <col min="8254" max="8254" width="15.5703125" style="61" customWidth="1"/>
    <col min="8255" max="8255" width="14.85546875" style="61" customWidth="1"/>
    <col min="8256" max="8256" width="7.140625" style="61" bestFit="1" customWidth="1"/>
    <col min="8257" max="8257" width="6.5703125" style="61" bestFit="1" customWidth="1"/>
    <col min="8258" max="8258" width="9" style="61" customWidth="1"/>
    <col min="8259" max="8260" width="3.28515625" style="61" customWidth="1"/>
    <col min="8261" max="8262" width="4.5703125" style="61" customWidth="1"/>
    <col min="8263" max="8263" width="4" style="61" customWidth="1"/>
    <col min="8264" max="8264" width="9.42578125" style="61" bestFit="1" customWidth="1"/>
    <col min="8265" max="8265" width="4.140625" style="61" customWidth="1"/>
    <col min="8266" max="8448" width="11.42578125" style="61"/>
    <col min="8449" max="8449" width="9.42578125" style="61" customWidth="1"/>
    <col min="8450" max="8450" width="11.42578125" style="61" customWidth="1"/>
    <col min="8451" max="8451" width="7.5703125" style="61" customWidth="1"/>
    <col min="8452" max="8454" width="6.140625" style="61" customWidth="1"/>
    <col min="8455" max="8455" width="8.7109375" style="61" customWidth="1"/>
    <col min="8456" max="8456" width="2.7109375" style="61" bestFit="1" customWidth="1"/>
    <col min="8457" max="8457" width="13.140625" style="61" customWidth="1"/>
    <col min="8458" max="8458" width="8.85546875" style="61" customWidth="1"/>
    <col min="8459" max="8459" width="8" style="61" customWidth="1"/>
    <col min="8460" max="8462" width="7.7109375" style="61" customWidth="1"/>
    <col min="8463" max="8463" width="4.7109375" style="61" customWidth="1"/>
    <col min="8464" max="8464" width="3.7109375" style="61" customWidth="1"/>
    <col min="8465" max="8465" width="4.42578125" style="61" customWidth="1"/>
    <col min="8466" max="8466" width="4.7109375" style="61" customWidth="1"/>
    <col min="8467" max="8502" width="0" style="61" hidden="1" customWidth="1"/>
    <col min="8503" max="8505" width="3.7109375" style="61" customWidth="1"/>
    <col min="8506" max="8506" width="3.140625" style="61" customWidth="1"/>
    <col min="8507" max="8507" width="3.7109375" style="61" customWidth="1"/>
    <col min="8508" max="8508" width="17.28515625" style="61" customWidth="1"/>
    <col min="8509" max="8509" width="12.85546875" style="61" customWidth="1"/>
    <col min="8510" max="8510" width="15.5703125" style="61" customWidth="1"/>
    <col min="8511" max="8511" width="14.85546875" style="61" customWidth="1"/>
    <col min="8512" max="8512" width="7.140625" style="61" bestFit="1" customWidth="1"/>
    <col min="8513" max="8513" width="6.5703125" style="61" bestFit="1" customWidth="1"/>
    <col min="8514" max="8514" width="9" style="61" customWidth="1"/>
    <col min="8515" max="8516" width="3.28515625" style="61" customWidth="1"/>
    <col min="8517" max="8518" width="4.5703125" style="61" customWidth="1"/>
    <col min="8519" max="8519" width="4" style="61" customWidth="1"/>
    <col min="8520" max="8520" width="9.42578125" style="61" bestFit="1" customWidth="1"/>
    <col min="8521" max="8521" width="4.140625" style="61" customWidth="1"/>
    <col min="8522" max="8704" width="11.42578125" style="61"/>
    <col min="8705" max="8705" width="9.42578125" style="61" customWidth="1"/>
    <col min="8706" max="8706" width="11.42578125" style="61" customWidth="1"/>
    <col min="8707" max="8707" width="7.5703125" style="61" customWidth="1"/>
    <col min="8708" max="8710" width="6.140625" style="61" customWidth="1"/>
    <col min="8711" max="8711" width="8.7109375" style="61" customWidth="1"/>
    <col min="8712" max="8712" width="2.7109375" style="61" bestFit="1" customWidth="1"/>
    <col min="8713" max="8713" width="13.140625" style="61" customWidth="1"/>
    <col min="8714" max="8714" width="8.85546875" style="61" customWidth="1"/>
    <col min="8715" max="8715" width="8" style="61" customWidth="1"/>
    <col min="8716" max="8718" width="7.7109375" style="61" customWidth="1"/>
    <col min="8719" max="8719" width="4.7109375" style="61" customWidth="1"/>
    <col min="8720" max="8720" width="3.7109375" style="61" customWidth="1"/>
    <col min="8721" max="8721" width="4.42578125" style="61" customWidth="1"/>
    <col min="8722" max="8722" width="4.7109375" style="61" customWidth="1"/>
    <col min="8723" max="8758" width="0" style="61" hidden="1" customWidth="1"/>
    <col min="8759" max="8761" width="3.7109375" style="61" customWidth="1"/>
    <col min="8762" max="8762" width="3.140625" style="61" customWidth="1"/>
    <col min="8763" max="8763" width="3.7109375" style="61" customWidth="1"/>
    <col min="8764" max="8764" width="17.28515625" style="61" customWidth="1"/>
    <col min="8765" max="8765" width="12.85546875" style="61" customWidth="1"/>
    <col min="8766" max="8766" width="15.5703125" style="61" customWidth="1"/>
    <col min="8767" max="8767" width="14.85546875" style="61" customWidth="1"/>
    <col min="8768" max="8768" width="7.140625" style="61" bestFit="1" customWidth="1"/>
    <col min="8769" max="8769" width="6.5703125" style="61" bestFit="1" customWidth="1"/>
    <col min="8770" max="8770" width="9" style="61" customWidth="1"/>
    <col min="8771" max="8772" width="3.28515625" style="61" customWidth="1"/>
    <col min="8773" max="8774" width="4.5703125" style="61" customWidth="1"/>
    <col min="8775" max="8775" width="4" style="61" customWidth="1"/>
    <col min="8776" max="8776" width="9.42578125" style="61" bestFit="1" customWidth="1"/>
    <col min="8777" max="8777" width="4.140625" style="61" customWidth="1"/>
    <col min="8778" max="8960" width="11.42578125" style="61"/>
    <col min="8961" max="8961" width="9.42578125" style="61" customWidth="1"/>
    <col min="8962" max="8962" width="11.42578125" style="61" customWidth="1"/>
    <col min="8963" max="8963" width="7.5703125" style="61" customWidth="1"/>
    <col min="8964" max="8966" width="6.140625" style="61" customWidth="1"/>
    <col min="8967" max="8967" width="8.7109375" style="61" customWidth="1"/>
    <col min="8968" max="8968" width="2.7109375" style="61" bestFit="1" customWidth="1"/>
    <col min="8969" max="8969" width="13.140625" style="61" customWidth="1"/>
    <col min="8970" max="8970" width="8.85546875" style="61" customWidth="1"/>
    <col min="8971" max="8971" width="8" style="61" customWidth="1"/>
    <col min="8972" max="8974" width="7.7109375" style="61" customWidth="1"/>
    <col min="8975" max="8975" width="4.7109375" style="61" customWidth="1"/>
    <col min="8976" max="8976" width="3.7109375" style="61" customWidth="1"/>
    <col min="8977" max="8977" width="4.42578125" style="61" customWidth="1"/>
    <col min="8978" max="8978" width="4.7109375" style="61" customWidth="1"/>
    <col min="8979" max="9014" width="0" style="61" hidden="1" customWidth="1"/>
    <col min="9015" max="9017" width="3.7109375" style="61" customWidth="1"/>
    <col min="9018" max="9018" width="3.140625" style="61" customWidth="1"/>
    <col min="9019" max="9019" width="3.7109375" style="61" customWidth="1"/>
    <col min="9020" max="9020" width="17.28515625" style="61" customWidth="1"/>
    <col min="9021" max="9021" width="12.85546875" style="61" customWidth="1"/>
    <col min="9022" max="9022" width="15.5703125" style="61" customWidth="1"/>
    <col min="9023" max="9023" width="14.85546875" style="61" customWidth="1"/>
    <col min="9024" max="9024" width="7.140625" style="61" bestFit="1" customWidth="1"/>
    <col min="9025" max="9025" width="6.5703125" style="61" bestFit="1" customWidth="1"/>
    <col min="9026" max="9026" width="9" style="61" customWidth="1"/>
    <col min="9027" max="9028" width="3.28515625" style="61" customWidth="1"/>
    <col min="9029" max="9030" width="4.5703125" style="61" customWidth="1"/>
    <col min="9031" max="9031" width="4" style="61" customWidth="1"/>
    <col min="9032" max="9032" width="9.42578125" style="61" bestFit="1" customWidth="1"/>
    <col min="9033" max="9033" width="4.140625" style="61" customWidth="1"/>
    <col min="9034" max="9216" width="11.42578125" style="61"/>
    <col min="9217" max="9217" width="9.42578125" style="61" customWidth="1"/>
    <col min="9218" max="9218" width="11.42578125" style="61" customWidth="1"/>
    <col min="9219" max="9219" width="7.5703125" style="61" customWidth="1"/>
    <col min="9220" max="9222" width="6.140625" style="61" customWidth="1"/>
    <col min="9223" max="9223" width="8.7109375" style="61" customWidth="1"/>
    <col min="9224" max="9224" width="2.7109375" style="61" bestFit="1" customWidth="1"/>
    <col min="9225" max="9225" width="13.140625" style="61" customWidth="1"/>
    <col min="9226" max="9226" width="8.85546875" style="61" customWidth="1"/>
    <col min="9227" max="9227" width="8" style="61" customWidth="1"/>
    <col min="9228" max="9230" width="7.7109375" style="61" customWidth="1"/>
    <col min="9231" max="9231" width="4.7109375" style="61" customWidth="1"/>
    <col min="9232" max="9232" width="3.7109375" style="61" customWidth="1"/>
    <col min="9233" max="9233" width="4.42578125" style="61" customWidth="1"/>
    <col min="9234" max="9234" width="4.7109375" style="61" customWidth="1"/>
    <col min="9235" max="9270" width="0" style="61" hidden="1" customWidth="1"/>
    <col min="9271" max="9273" width="3.7109375" style="61" customWidth="1"/>
    <col min="9274" max="9274" width="3.140625" style="61" customWidth="1"/>
    <col min="9275" max="9275" width="3.7109375" style="61" customWidth="1"/>
    <col min="9276" max="9276" width="17.28515625" style="61" customWidth="1"/>
    <col min="9277" max="9277" width="12.85546875" style="61" customWidth="1"/>
    <col min="9278" max="9278" width="15.5703125" style="61" customWidth="1"/>
    <col min="9279" max="9279" width="14.85546875" style="61" customWidth="1"/>
    <col min="9280" max="9280" width="7.140625" style="61" bestFit="1" customWidth="1"/>
    <col min="9281" max="9281" width="6.5703125" style="61" bestFit="1" customWidth="1"/>
    <col min="9282" max="9282" width="9" style="61" customWidth="1"/>
    <col min="9283" max="9284" width="3.28515625" style="61" customWidth="1"/>
    <col min="9285" max="9286" width="4.5703125" style="61" customWidth="1"/>
    <col min="9287" max="9287" width="4" style="61" customWidth="1"/>
    <col min="9288" max="9288" width="9.42578125" style="61" bestFit="1" customWidth="1"/>
    <col min="9289" max="9289" width="4.140625" style="61" customWidth="1"/>
    <col min="9290" max="9472" width="11.42578125" style="61"/>
    <col min="9473" max="9473" width="9.42578125" style="61" customWidth="1"/>
    <col min="9474" max="9474" width="11.42578125" style="61" customWidth="1"/>
    <col min="9475" max="9475" width="7.5703125" style="61" customWidth="1"/>
    <col min="9476" max="9478" width="6.140625" style="61" customWidth="1"/>
    <col min="9479" max="9479" width="8.7109375" style="61" customWidth="1"/>
    <col min="9480" max="9480" width="2.7109375" style="61" bestFit="1" customWidth="1"/>
    <col min="9481" max="9481" width="13.140625" style="61" customWidth="1"/>
    <col min="9482" max="9482" width="8.85546875" style="61" customWidth="1"/>
    <col min="9483" max="9483" width="8" style="61" customWidth="1"/>
    <col min="9484" max="9486" width="7.7109375" style="61" customWidth="1"/>
    <col min="9487" max="9487" width="4.7109375" style="61" customWidth="1"/>
    <col min="9488" max="9488" width="3.7109375" style="61" customWidth="1"/>
    <col min="9489" max="9489" width="4.42578125" style="61" customWidth="1"/>
    <col min="9490" max="9490" width="4.7109375" style="61" customWidth="1"/>
    <col min="9491" max="9526" width="0" style="61" hidden="1" customWidth="1"/>
    <col min="9527" max="9529" width="3.7109375" style="61" customWidth="1"/>
    <col min="9530" max="9530" width="3.140625" style="61" customWidth="1"/>
    <col min="9531" max="9531" width="3.7109375" style="61" customWidth="1"/>
    <col min="9532" max="9532" width="17.28515625" style="61" customWidth="1"/>
    <col min="9533" max="9533" width="12.85546875" style="61" customWidth="1"/>
    <col min="9534" max="9534" width="15.5703125" style="61" customWidth="1"/>
    <col min="9535" max="9535" width="14.85546875" style="61" customWidth="1"/>
    <col min="9536" max="9536" width="7.140625" style="61" bestFit="1" customWidth="1"/>
    <col min="9537" max="9537" width="6.5703125" style="61" bestFit="1" customWidth="1"/>
    <col min="9538" max="9538" width="9" style="61" customWidth="1"/>
    <col min="9539" max="9540" width="3.28515625" style="61" customWidth="1"/>
    <col min="9541" max="9542" width="4.5703125" style="61" customWidth="1"/>
    <col min="9543" max="9543" width="4" style="61" customWidth="1"/>
    <col min="9544" max="9544" width="9.42578125" style="61" bestFit="1" customWidth="1"/>
    <col min="9545" max="9545" width="4.140625" style="61" customWidth="1"/>
    <col min="9546" max="9728" width="11.42578125" style="61"/>
    <col min="9729" max="9729" width="9.42578125" style="61" customWidth="1"/>
    <col min="9730" max="9730" width="11.42578125" style="61" customWidth="1"/>
    <col min="9731" max="9731" width="7.5703125" style="61" customWidth="1"/>
    <col min="9732" max="9734" width="6.140625" style="61" customWidth="1"/>
    <col min="9735" max="9735" width="8.7109375" style="61" customWidth="1"/>
    <col min="9736" max="9736" width="2.7109375" style="61" bestFit="1" customWidth="1"/>
    <col min="9737" max="9737" width="13.140625" style="61" customWidth="1"/>
    <col min="9738" max="9738" width="8.85546875" style="61" customWidth="1"/>
    <col min="9739" max="9739" width="8" style="61" customWidth="1"/>
    <col min="9740" max="9742" width="7.7109375" style="61" customWidth="1"/>
    <col min="9743" max="9743" width="4.7109375" style="61" customWidth="1"/>
    <col min="9744" max="9744" width="3.7109375" style="61" customWidth="1"/>
    <col min="9745" max="9745" width="4.42578125" style="61" customWidth="1"/>
    <col min="9746" max="9746" width="4.7109375" style="61" customWidth="1"/>
    <col min="9747" max="9782" width="0" style="61" hidden="1" customWidth="1"/>
    <col min="9783" max="9785" width="3.7109375" style="61" customWidth="1"/>
    <col min="9786" max="9786" width="3.140625" style="61" customWidth="1"/>
    <col min="9787" max="9787" width="3.7109375" style="61" customWidth="1"/>
    <col min="9788" max="9788" width="17.28515625" style="61" customWidth="1"/>
    <col min="9789" max="9789" width="12.85546875" style="61" customWidth="1"/>
    <col min="9790" max="9790" width="15.5703125" style="61" customWidth="1"/>
    <col min="9791" max="9791" width="14.85546875" style="61" customWidth="1"/>
    <col min="9792" max="9792" width="7.140625" style="61" bestFit="1" customWidth="1"/>
    <col min="9793" max="9793" width="6.5703125" style="61" bestFit="1" customWidth="1"/>
    <col min="9794" max="9794" width="9" style="61" customWidth="1"/>
    <col min="9795" max="9796" width="3.28515625" style="61" customWidth="1"/>
    <col min="9797" max="9798" width="4.5703125" style="61" customWidth="1"/>
    <col min="9799" max="9799" width="4" style="61" customWidth="1"/>
    <col min="9800" max="9800" width="9.42578125" style="61" bestFit="1" customWidth="1"/>
    <col min="9801" max="9801" width="4.140625" style="61" customWidth="1"/>
    <col min="9802" max="9984" width="11.42578125" style="61"/>
    <col min="9985" max="9985" width="9.42578125" style="61" customWidth="1"/>
    <col min="9986" max="9986" width="11.42578125" style="61" customWidth="1"/>
    <col min="9987" max="9987" width="7.5703125" style="61" customWidth="1"/>
    <col min="9988" max="9990" width="6.140625" style="61" customWidth="1"/>
    <col min="9991" max="9991" width="8.7109375" style="61" customWidth="1"/>
    <col min="9992" max="9992" width="2.7109375" style="61" bestFit="1" customWidth="1"/>
    <col min="9993" max="9993" width="13.140625" style="61" customWidth="1"/>
    <col min="9994" max="9994" width="8.85546875" style="61" customWidth="1"/>
    <col min="9995" max="9995" width="8" style="61" customWidth="1"/>
    <col min="9996" max="9998" width="7.7109375" style="61" customWidth="1"/>
    <col min="9999" max="9999" width="4.7109375" style="61" customWidth="1"/>
    <col min="10000" max="10000" width="3.7109375" style="61" customWidth="1"/>
    <col min="10001" max="10001" width="4.42578125" style="61" customWidth="1"/>
    <col min="10002" max="10002" width="4.7109375" style="61" customWidth="1"/>
    <col min="10003" max="10038" width="0" style="61" hidden="1" customWidth="1"/>
    <col min="10039" max="10041" width="3.7109375" style="61" customWidth="1"/>
    <col min="10042" max="10042" width="3.140625" style="61" customWidth="1"/>
    <col min="10043" max="10043" width="3.7109375" style="61" customWidth="1"/>
    <col min="10044" max="10044" width="17.28515625" style="61" customWidth="1"/>
    <col min="10045" max="10045" width="12.85546875" style="61" customWidth="1"/>
    <col min="10046" max="10046" width="15.5703125" style="61" customWidth="1"/>
    <col min="10047" max="10047" width="14.85546875" style="61" customWidth="1"/>
    <col min="10048" max="10048" width="7.140625" style="61" bestFit="1" customWidth="1"/>
    <col min="10049" max="10049" width="6.5703125" style="61" bestFit="1" customWidth="1"/>
    <col min="10050" max="10050" width="9" style="61" customWidth="1"/>
    <col min="10051" max="10052" width="3.28515625" style="61" customWidth="1"/>
    <col min="10053" max="10054" width="4.5703125" style="61" customWidth="1"/>
    <col min="10055" max="10055" width="4" style="61" customWidth="1"/>
    <col min="10056" max="10056" width="9.42578125" style="61" bestFit="1" customWidth="1"/>
    <col min="10057" max="10057" width="4.140625" style="61" customWidth="1"/>
    <col min="10058" max="10240" width="11.42578125" style="61"/>
    <col min="10241" max="10241" width="9.42578125" style="61" customWidth="1"/>
    <col min="10242" max="10242" width="11.42578125" style="61" customWidth="1"/>
    <col min="10243" max="10243" width="7.5703125" style="61" customWidth="1"/>
    <col min="10244" max="10246" width="6.140625" style="61" customWidth="1"/>
    <col min="10247" max="10247" width="8.7109375" style="61" customWidth="1"/>
    <col min="10248" max="10248" width="2.7109375" style="61" bestFit="1" customWidth="1"/>
    <col min="10249" max="10249" width="13.140625" style="61" customWidth="1"/>
    <col min="10250" max="10250" width="8.85546875" style="61" customWidth="1"/>
    <col min="10251" max="10251" width="8" style="61" customWidth="1"/>
    <col min="10252" max="10254" width="7.7109375" style="61" customWidth="1"/>
    <col min="10255" max="10255" width="4.7109375" style="61" customWidth="1"/>
    <col min="10256" max="10256" width="3.7109375" style="61" customWidth="1"/>
    <col min="10257" max="10257" width="4.42578125" style="61" customWidth="1"/>
    <col min="10258" max="10258" width="4.7109375" style="61" customWidth="1"/>
    <col min="10259" max="10294" width="0" style="61" hidden="1" customWidth="1"/>
    <col min="10295" max="10297" width="3.7109375" style="61" customWidth="1"/>
    <col min="10298" max="10298" width="3.140625" style="61" customWidth="1"/>
    <col min="10299" max="10299" width="3.7109375" style="61" customWidth="1"/>
    <col min="10300" max="10300" width="17.28515625" style="61" customWidth="1"/>
    <col min="10301" max="10301" width="12.85546875" style="61" customWidth="1"/>
    <col min="10302" max="10302" width="15.5703125" style="61" customWidth="1"/>
    <col min="10303" max="10303" width="14.85546875" style="61" customWidth="1"/>
    <col min="10304" max="10304" width="7.140625" style="61" bestFit="1" customWidth="1"/>
    <col min="10305" max="10305" width="6.5703125" style="61" bestFit="1" customWidth="1"/>
    <col min="10306" max="10306" width="9" style="61" customWidth="1"/>
    <col min="10307" max="10308" width="3.28515625" style="61" customWidth="1"/>
    <col min="10309" max="10310" width="4.5703125" style="61" customWidth="1"/>
    <col min="10311" max="10311" width="4" style="61" customWidth="1"/>
    <col min="10312" max="10312" width="9.42578125" style="61" bestFit="1" customWidth="1"/>
    <col min="10313" max="10313" width="4.140625" style="61" customWidth="1"/>
    <col min="10314" max="10496" width="11.42578125" style="61"/>
    <col min="10497" max="10497" width="9.42578125" style="61" customWidth="1"/>
    <col min="10498" max="10498" width="11.42578125" style="61" customWidth="1"/>
    <col min="10499" max="10499" width="7.5703125" style="61" customWidth="1"/>
    <col min="10500" max="10502" width="6.140625" style="61" customWidth="1"/>
    <col min="10503" max="10503" width="8.7109375" style="61" customWidth="1"/>
    <col min="10504" max="10504" width="2.7109375" style="61" bestFit="1" customWidth="1"/>
    <col min="10505" max="10505" width="13.140625" style="61" customWidth="1"/>
    <col min="10506" max="10506" width="8.85546875" style="61" customWidth="1"/>
    <col min="10507" max="10507" width="8" style="61" customWidth="1"/>
    <col min="10508" max="10510" width="7.7109375" style="61" customWidth="1"/>
    <col min="10511" max="10511" width="4.7109375" style="61" customWidth="1"/>
    <col min="10512" max="10512" width="3.7109375" style="61" customWidth="1"/>
    <col min="10513" max="10513" width="4.42578125" style="61" customWidth="1"/>
    <col min="10514" max="10514" width="4.7109375" style="61" customWidth="1"/>
    <col min="10515" max="10550" width="0" style="61" hidden="1" customWidth="1"/>
    <col min="10551" max="10553" width="3.7109375" style="61" customWidth="1"/>
    <col min="10554" max="10554" width="3.140625" style="61" customWidth="1"/>
    <col min="10555" max="10555" width="3.7109375" style="61" customWidth="1"/>
    <col min="10556" max="10556" width="17.28515625" style="61" customWidth="1"/>
    <col min="10557" max="10557" width="12.85546875" style="61" customWidth="1"/>
    <col min="10558" max="10558" width="15.5703125" style="61" customWidth="1"/>
    <col min="10559" max="10559" width="14.85546875" style="61" customWidth="1"/>
    <col min="10560" max="10560" width="7.140625" style="61" bestFit="1" customWidth="1"/>
    <col min="10561" max="10561" width="6.5703125" style="61" bestFit="1" customWidth="1"/>
    <col min="10562" max="10562" width="9" style="61" customWidth="1"/>
    <col min="10563" max="10564" width="3.28515625" style="61" customWidth="1"/>
    <col min="10565" max="10566" width="4.5703125" style="61" customWidth="1"/>
    <col min="10567" max="10567" width="4" style="61" customWidth="1"/>
    <col min="10568" max="10568" width="9.42578125" style="61" bestFit="1" customWidth="1"/>
    <col min="10569" max="10569" width="4.140625" style="61" customWidth="1"/>
    <col min="10570" max="10752" width="11.42578125" style="61"/>
    <col min="10753" max="10753" width="9.42578125" style="61" customWidth="1"/>
    <col min="10754" max="10754" width="11.42578125" style="61" customWidth="1"/>
    <col min="10755" max="10755" width="7.5703125" style="61" customWidth="1"/>
    <col min="10756" max="10758" width="6.140625" style="61" customWidth="1"/>
    <col min="10759" max="10759" width="8.7109375" style="61" customWidth="1"/>
    <col min="10760" max="10760" width="2.7109375" style="61" bestFit="1" customWidth="1"/>
    <col min="10761" max="10761" width="13.140625" style="61" customWidth="1"/>
    <col min="10762" max="10762" width="8.85546875" style="61" customWidth="1"/>
    <col min="10763" max="10763" width="8" style="61" customWidth="1"/>
    <col min="10764" max="10766" width="7.7109375" style="61" customWidth="1"/>
    <col min="10767" max="10767" width="4.7109375" style="61" customWidth="1"/>
    <col min="10768" max="10768" width="3.7109375" style="61" customWidth="1"/>
    <col min="10769" max="10769" width="4.42578125" style="61" customWidth="1"/>
    <col min="10770" max="10770" width="4.7109375" style="61" customWidth="1"/>
    <col min="10771" max="10806" width="0" style="61" hidden="1" customWidth="1"/>
    <col min="10807" max="10809" width="3.7109375" style="61" customWidth="1"/>
    <col min="10810" max="10810" width="3.140625" style="61" customWidth="1"/>
    <col min="10811" max="10811" width="3.7109375" style="61" customWidth="1"/>
    <col min="10812" max="10812" width="17.28515625" style="61" customWidth="1"/>
    <col min="10813" max="10813" width="12.85546875" style="61" customWidth="1"/>
    <col min="10814" max="10814" width="15.5703125" style="61" customWidth="1"/>
    <col min="10815" max="10815" width="14.85546875" style="61" customWidth="1"/>
    <col min="10816" max="10816" width="7.140625" style="61" bestFit="1" customWidth="1"/>
    <col min="10817" max="10817" width="6.5703125" style="61" bestFit="1" customWidth="1"/>
    <col min="10818" max="10818" width="9" style="61" customWidth="1"/>
    <col min="10819" max="10820" width="3.28515625" style="61" customWidth="1"/>
    <col min="10821" max="10822" width="4.5703125" style="61" customWidth="1"/>
    <col min="10823" max="10823" width="4" style="61" customWidth="1"/>
    <col min="10824" max="10824" width="9.42578125" style="61" bestFit="1" customWidth="1"/>
    <col min="10825" max="10825" width="4.140625" style="61" customWidth="1"/>
    <col min="10826" max="11008" width="11.42578125" style="61"/>
    <col min="11009" max="11009" width="9.42578125" style="61" customWidth="1"/>
    <col min="11010" max="11010" width="11.42578125" style="61" customWidth="1"/>
    <col min="11011" max="11011" width="7.5703125" style="61" customWidth="1"/>
    <col min="11012" max="11014" width="6.140625" style="61" customWidth="1"/>
    <col min="11015" max="11015" width="8.7109375" style="61" customWidth="1"/>
    <col min="11016" max="11016" width="2.7109375" style="61" bestFit="1" customWidth="1"/>
    <col min="11017" max="11017" width="13.140625" style="61" customWidth="1"/>
    <col min="11018" max="11018" width="8.85546875" style="61" customWidth="1"/>
    <col min="11019" max="11019" width="8" style="61" customWidth="1"/>
    <col min="11020" max="11022" width="7.7109375" style="61" customWidth="1"/>
    <col min="11023" max="11023" width="4.7109375" style="61" customWidth="1"/>
    <col min="11024" max="11024" width="3.7109375" style="61" customWidth="1"/>
    <col min="11025" max="11025" width="4.42578125" style="61" customWidth="1"/>
    <col min="11026" max="11026" width="4.7109375" style="61" customWidth="1"/>
    <col min="11027" max="11062" width="0" style="61" hidden="1" customWidth="1"/>
    <col min="11063" max="11065" width="3.7109375" style="61" customWidth="1"/>
    <col min="11066" max="11066" width="3.140625" style="61" customWidth="1"/>
    <col min="11067" max="11067" width="3.7109375" style="61" customWidth="1"/>
    <col min="11068" max="11068" width="17.28515625" style="61" customWidth="1"/>
    <col min="11069" max="11069" width="12.85546875" style="61" customWidth="1"/>
    <col min="11070" max="11070" width="15.5703125" style="61" customWidth="1"/>
    <col min="11071" max="11071" width="14.85546875" style="61" customWidth="1"/>
    <col min="11072" max="11072" width="7.140625" style="61" bestFit="1" customWidth="1"/>
    <col min="11073" max="11073" width="6.5703125" style="61" bestFit="1" customWidth="1"/>
    <col min="11074" max="11074" width="9" style="61" customWidth="1"/>
    <col min="11075" max="11076" width="3.28515625" style="61" customWidth="1"/>
    <col min="11077" max="11078" width="4.5703125" style="61" customWidth="1"/>
    <col min="11079" max="11079" width="4" style="61" customWidth="1"/>
    <col min="11080" max="11080" width="9.42578125" style="61" bestFit="1" customWidth="1"/>
    <col min="11081" max="11081" width="4.140625" style="61" customWidth="1"/>
    <col min="11082" max="11264" width="11.42578125" style="61"/>
    <col min="11265" max="11265" width="9.42578125" style="61" customWidth="1"/>
    <col min="11266" max="11266" width="11.42578125" style="61" customWidth="1"/>
    <col min="11267" max="11267" width="7.5703125" style="61" customWidth="1"/>
    <col min="11268" max="11270" width="6.140625" style="61" customWidth="1"/>
    <col min="11271" max="11271" width="8.7109375" style="61" customWidth="1"/>
    <col min="11272" max="11272" width="2.7109375" style="61" bestFit="1" customWidth="1"/>
    <col min="11273" max="11273" width="13.140625" style="61" customWidth="1"/>
    <col min="11274" max="11274" width="8.85546875" style="61" customWidth="1"/>
    <col min="11275" max="11275" width="8" style="61" customWidth="1"/>
    <col min="11276" max="11278" width="7.7109375" style="61" customWidth="1"/>
    <col min="11279" max="11279" width="4.7109375" style="61" customWidth="1"/>
    <col min="11280" max="11280" width="3.7109375" style="61" customWidth="1"/>
    <col min="11281" max="11281" width="4.42578125" style="61" customWidth="1"/>
    <col min="11282" max="11282" width="4.7109375" style="61" customWidth="1"/>
    <col min="11283" max="11318" width="0" style="61" hidden="1" customWidth="1"/>
    <col min="11319" max="11321" width="3.7109375" style="61" customWidth="1"/>
    <col min="11322" max="11322" width="3.140625" style="61" customWidth="1"/>
    <col min="11323" max="11323" width="3.7109375" style="61" customWidth="1"/>
    <col min="11324" max="11324" width="17.28515625" style="61" customWidth="1"/>
    <col min="11325" max="11325" width="12.85546875" style="61" customWidth="1"/>
    <col min="11326" max="11326" width="15.5703125" style="61" customWidth="1"/>
    <col min="11327" max="11327" width="14.85546875" style="61" customWidth="1"/>
    <col min="11328" max="11328" width="7.140625" style="61" bestFit="1" customWidth="1"/>
    <col min="11329" max="11329" width="6.5703125" style="61" bestFit="1" customWidth="1"/>
    <col min="11330" max="11330" width="9" style="61" customWidth="1"/>
    <col min="11331" max="11332" width="3.28515625" style="61" customWidth="1"/>
    <col min="11333" max="11334" width="4.5703125" style="61" customWidth="1"/>
    <col min="11335" max="11335" width="4" style="61" customWidth="1"/>
    <col min="11336" max="11336" width="9.42578125" style="61" bestFit="1" customWidth="1"/>
    <col min="11337" max="11337" width="4.140625" style="61" customWidth="1"/>
    <col min="11338" max="11520" width="11.42578125" style="61"/>
    <col min="11521" max="11521" width="9.42578125" style="61" customWidth="1"/>
    <col min="11522" max="11522" width="11.42578125" style="61" customWidth="1"/>
    <col min="11523" max="11523" width="7.5703125" style="61" customWidth="1"/>
    <col min="11524" max="11526" width="6.140625" style="61" customWidth="1"/>
    <col min="11527" max="11527" width="8.7109375" style="61" customWidth="1"/>
    <col min="11528" max="11528" width="2.7109375" style="61" bestFit="1" customWidth="1"/>
    <col min="11529" max="11529" width="13.140625" style="61" customWidth="1"/>
    <col min="11530" max="11530" width="8.85546875" style="61" customWidth="1"/>
    <col min="11531" max="11531" width="8" style="61" customWidth="1"/>
    <col min="11532" max="11534" width="7.7109375" style="61" customWidth="1"/>
    <col min="11535" max="11535" width="4.7109375" style="61" customWidth="1"/>
    <col min="11536" max="11536" width="3.7109375" style="61" customWidth="1"/>
    <col min="11537" max="11537" width="4.42578125" style="61" customWidth="1"/>
    <col min="11538" max="11538" width="4.7109375" style="61" customWidth="1"/>
    <col min="11539" max="11574" width="0" style="61" hidden="1" customWidth="1"/>
    <col min="11575" max="11577" width="3.7109375" style="61" customWidth="1"/>
    <col min="11578" max="11578" width="3.140625" style="61" customWidth="1"/>
    <col min="11579" max="11579" width="3.7109375" style="61" customWidth="1"/>
    <col min="11580" max="11580" width="17.28515625" style="61" customWidth="1"/>
    <col min="11581" max="11581" width="12.85546875" style="61" customWidth="1"/>
    <col min="11582" max="11582" width="15.5703125" style="61" customWidth="1"/>
    <col min="11583" max="11583" width="14.85546875" style="61" customWidth="1"/>
    <col min="11584" max="11584" width="7.140625" style="61" bestFit="1" customWidth="1"/>
    <col min="11585" max="11585" width="6.5703125" style="61" bestFit="1" customWidth="1"/>
    <col min="11586" max="11586" width="9" style="61" customWidth="1"/>
    <col min="11587" max="11588" width="3.28515625" style="61" customWidth="1"/>
    <col min="11589" max="11590" width="4.5703125" style="61" customWidth="1"/>
    <col min="11591" max="11591" width="4" style="61" customWidth="1"/>
    <col min="11592" max="11592" width="9.42578125" style="61" bestFit="1" customWidth="1"/>
    <col min="11593" max="11593" width="4.140625" style="61" customWidth="1"/>
    <col min="11594" max="11776" width="11.42578125" style="61"/>
    <col min="11777" max="11777" width="9.42578125" style="61" customWidth="1"/>
    <col min="11778" max="11778" width="11.42578125" style="61" customWidth="1"/>
    <col min="11779" max="11779" width="7.5703125" style="61" customWidth="1"/>
    <col min="11780" max="11782" width="6.140625" style="61" customWidth="1"/>
    <col min="11783" max="11783" width="8.7109375" style="61" customWidth="1"/>
    <col min="11784" max="11784" width="2.7109375" style="61" bestFit="1" customWidth="1"/>
    <col min="11785" max="11785" width="13.140625" style="61" customWidth="1"/>
    <col min="11786" max="11786" width="8.85546875" style="61" customWidth="1"/>
    <col min="11787" max="11787" width="8" style="61" customWidth="1"/>
    <col min="11788" max="11790" width="7.7109375" style="61" customWidth="1"/>
    <col min="11791" max="11791" width="4.7109375" style="61" customWidth="1"/>
    <col min="11792" max="11792" width="3.7109375" style="61" customWidth="1"/>
    <col min="11793" max="11793" width="4.42578125" style="61" customWidth="1"/>
    <col min="11794" max="11794" width="4.7109375" style="61" customWidth="1"/>
    <col min="11795" max="11830" width="0" style="61" hidden="1" customWidth="1"/>
    <col min="11831" max="11833" width="3.7109375" style="61" customWidth="1"/>
    <col min="11834" max="11834" width="3.140625" style="61" customWidth="1"/>
    <col min="11835" max="11835" width="3.7109375" style="61" customWidth="1"/>
    <col min="11836" max="11836" width="17.28515625" style="61" customWidth="1"/>
    <col min="11837" max="11837" width="12.85546875" style="61" customWidth="1"/>
    <col min="11838" max="11838" width="15.5703125" style="61" customWidth="1"/>
    <col min="11839" max="11839" width="14.85546875" style="61" customWidth="1"/>
    <col min="11840" max="11840" width="7.140625" style="61" bestFit="1" customWidth="1"/>
    <col min="11841" max="11841" width="6.5703125" style="61" bestFit="1" customWidth="1"/>
    <col min="11842" max="11842" width="9" style="61" customWidth="1"/>
    <col min="11843" max="11844" width="3.28515625" style="61" customWidth="1"/>
    <col min="11845" max="11846" width="4.5703125" style="61" customWidth="1"/>
    <col min="11847" max="11847" width="4" style="61" customWidth="1"/>
    <col min="11848" max="11848" width="9.42578125" style="61" bestFit="1" customWidth="1"/>
    <col min="11849" max="11849" width="4.140625" style="61" customWidth="1"/>
    <col min="11850" max="12032" width="11.42578125" style="61"/>
    <col min="12033" max="12033" width="9.42578125" style="61" customWidth="1"/>
    <col min="12034" max="12034" width="11.42578125" style="61" customWidth="1"/>
    <col min="12035" max="12035" width="7.5703125" style="61" customWidth="1"/>
    <col min="12036" max="12038" width="6.140625" style="61" customWidth="1"/>
    <col min="12039" max="12039" width="8.7109375" style="61" customWidth="1"/>
    <col min="12040" max="12040" width="2.7109375" style="61" bestFit="1" customWidth="1"/>
    <col min="12041" max="12041" width="13.140625" style="61" customWidth="1"/>
    <col min="12042" max="12042" width="8.85546875" style="61" customWidth="1"/>
    <col min="12043" max="12043" width="8" style="61" customWidth="1"/>
    <col min="12044" max="12046" width="7.7109375" style="61" customWidth="1"/>
    <col min="12047" max="12047" width="4.7109375" style="61" customWidth="1"/>
    <col min="12048" max="12048" width="3.7109375" style="61" customWidth="1"/>
    <col min="12049" max="12049" width="4.42578125" style="61" customWidth="1"/>
    <col min="12050" max="12050" width="4.7109375" style="61" customWidth="1"/>
    <col min="12051" max="12086" width="0" style="61" hidden="1" customWidth="1"/>
    <col min="12087" max="12089" width="3.7109375" style="61" customWidth="1"/>
    <col min="12090" max="12090" width="3.140625" style="61" customWidth="1"/>
    <col min="12091" max="12091" width="3.7109375" style="61" customWidth="1"/>
    <col min="12092" max="12092" width="17.28515625" style="61" customWidth="1"/>
    <col min="12093" max="12093" width="12.85546875" style="61" customWidth="1"/>
    <col min="12094" max="12094" width="15.5703125" style="61" customWidth="1"/>
    <col min="12095" max="12095" width="14.85546875" style="61" customWidth="1"/>
    <col min="12096" max="12096" width="7.140625" style="61" bestFit="1" customWidth="1"/>
    <col min="12097" max="12097" width="6.5703125" style="61" bestFit="1" customWidth="1"/>
    <col min="12098" max="12098" width="9" style="61" customWidth="1"/>
    <col min="12099" max="12100" width="3.28515625" style="61" customWidth="1"/>
    <col min="12101" max="12102" width="4.5703125" style="61" customWidth="1"/>
    <col min="12103" max="12103" width="4" style="61" customWidth="1"/>
    <col min="12104" max="12104" width="9.42578125" style="61" bestFit="1" customWidth="1"/>
    <col min="12105" max="12105" width="4.140625" style="61" customWidth="1"/>
    <col min="12106" max="12288" width="11.42578125" style="61"/>
    <col min="12289" max="12289" width="9.42578125" style="61" customWidth="1"/>
    <col min="12290" max="12290" width="11.42578125" style="61" customWidth="1"/>
    <col min="12291" max="12291" width="7.5703125" style="61" customWidth="1"/>
    <col min="12292" max="12294" width="6.140625" style="61" customWidth="1"/>
    <col min="12295" max="12295" width="8.7109375" style="61" customWidth="1"/>
    <col min="12296" max="12296" width="2.7109375" style="61" bestFit="1" customWidth="1"/>
    <col min="12297" max="12297" width="13.140625" style="61" customWidth="1"/>
    <col min="12298" max="12298" width="8.85546875" style="61" customWidth="1"/>
    <col min="12299" max="12299" width="8" style="61" customWidth="1"/>
    <col min="12300" max="12302" width="7.7109375" style="61" customWidth="1"/>
    <col min="12303" max="12303" width="4.7109375" style="61" customWidth="1"/>
    <col min="12304" max="12304" width="3.7109375" style="61" customWidth="1"/>
    <col min="12305" max="12305" width="4.42578125" style="61" customWidth="1"/>
    <col min="12306" max="12306" width="4.7109375" style="61" customWidth="1"/>
    <col min="12307" max="12342" width="0" style="61" hidden="1" customWidth="1"/>
    <col min="12343" max="12345" width="3.7109375" style="61" customWidth="1"/>
    <col min="12346" max="12346" width="3.140625" style="61" customWidth="1"/>
    <col min="12347" max="12347" width="3.7109375" style="61" customWidth="1"/>
    <col min="12348" max="12348" width="17.28515625" style="61" customWidth="1"/>
    <col min="12349" max="12349" width="12.85546875" style="61" customWidth="1"/>
    <col min="12350" max="12350" width="15.5703125" style="61" customWidth="1"/>
    <col min="12351" max="12351" width="14.85546875" style="61" customWidth="1"/>
    <col min="12352" max="12352" width="7.140625" style="61" bestFit="1" customWidth="1"/>
    <col min="12353" max="12353" width="6.5703125" style="61" bestFit="1" customWidth="1"/>
    <col min="12354" max="12354" width="9" style="61" customWidth="1"/>
    <col min="12355" max="12356" width="3.28515625" style="61" customWidth="1"/>
    <col min="12357" max="12358" width="4.5703125" style="61" customWidth="1"/>
    <col min="12359" max="12359" width="4" style="61" customWidth="1"/>
    <col min="12360" max="12360" width="9.42578125" style="61" bestFit="1" customWidth="1"/>
    <col min="12361" max="12361" width="4.140625" style="61" customWidth="1"/>
    <col min="12362" max="12544" width="11.42578125" style="61"/>
    <col min="12545" max="12545" width="9.42578125" style="61" customWidth="1"/>
    <col min="12546" max="12546" width="11.42578125" style="61" customWidth="1"/>
    <col min="12547" max="12547" width="7.5703125" style="61" customWidth="1"/>
    <col min="12548" max="12550" width="6.140625" style="61" customWidth="1"/>
    <col min="12551" max="12551" width="8.7109375" style="61" customWidth="1"/>
    <col min="12552" max="12552" width="2.7109375" style="61" bestFit="1" customWidth="1"/>
    <col min="12553" max="12553" width="13.140625" style="61" customWidth="1"/>
    <col min="12554" max="12554" width="8.85546875" style="61" customWidth="1"/>
    <col min="12555" max="12555" width="8" style="61" customWidth="1"/>
    <col min="12556" max="12558" width="7.7109375" style="61" customWidth="1"/>
    <col min="12559" max="12559" width="4.7109375" style="61" customWidth="1"/>
    <col min="12560" max="12560" width="3.7109375" style="61" customWidth="1"/>
    <col min="12561" max="12561" width="4.42578125" style="61" customWidth="1"/>
    <col min="12562" max="12562" width="4.7109375" style="61" customWidth="1"/>
    <col min="12563" max="12598" width="0" style="61" hidden="1" customWidth="1"/>
    <col min="12599" max="12601" width="3.7109375" style="61" customWidth="1"/>
    <col min="12602" max="12602" width="3.140625" style="61" customWidth="1"/>
    <col min="12603" max="12603" width="3.7109375" style="61" customWidth="1"/>
    <col min="12604" max="12604" width="17.28515625" style="61" customWidth="1"/>
    <col min="12605" max="12605" width="12.85546875" style="61" customWidth="1"/>
    <col min="12606" max="12606" width="15.5703125" style="61" customWidth="1"/>
    <col min="12607" max="12607" width="14.85546875" style="61" customWidth="1"/>
    <col min="12608" max="12608" width="7.140625" style="61" bestFit="1" customWidth="1"/>
    <col min="12609" max="12609" width="6.5703125" style="61" bestFit="1" customWidth="1"/>
    <col min="12610" max="12610" width="9" style="61" customWidth="1"/>
    <col min="12611" max="12612" width="3.28515625" style="61" customWidth="1"/>
    <col min="12613" max="12614" width="4.5703125" style="61" customWidth="1"/>
    <col min="12615" max="12615" width="4" style="61" customWidth="1"/>
    <col min="12616" max="12616" width="9.42578125" style="61" bestFit="1" customWidth="1"/>
    <col min="12617" max="12617" width="4.140625" style="61" customWidth="1"/>
    <col min="12618" max="12800" width="11.42578125" style="61"/>
    <col min="12801" max="12801" width="9.42578125" style="61" customWidth="1"/>
    <col min="12802" max="12802" width="11.42578125" style="61" customWidth="1"/>
    <col min="12803" max="12803" width="7.5703125" style="61" customWidth="1"/>
    <col min="12804" max="12806" width="6.140625" style="61" customWidth="1"/>
    <col min="12807" max="12807" width="8.7109375" style="61" customWidth="1"/>
    <col min="12808" max="12808" width="2.7109375" style="61" bestFit="1" customWidth="1"/>
    <col min="12809" max="12809" width="13.140625" style="61" customWidth="1"/>
    <col min="12810" max="12810" width="8.85546875" style="61" customWidth="1"/>
    <col min="12811" max="12811" width="8" style="61" customWidth="1"/>
    <col min="12812" max="12814" width="7.7109375" style="61" customWidth="1"/>
    <col min="12815" max="12815" width="4.7109375" style="61" customWidth="1"/>
    <col min="12816" max="12816" width="3.7109375" style="61" customWidth="1"/>
    <col min="12817" max="12817" width="4.42578125" style="61" customWidth="1"/>
    <col min="12818" max="12818" width="4.7109375" style="61" customWidth="1"/>
    <col min="12819" max="12854" width="0" style="61" hidden="1" customWidth="1"/>
    <col min="12855" max="12857" width="3.7109375" style="61" customWidth="1"/>
    <col min="12858" max="12858" width="3.140625" style="61" customWidth="1"/>
    <col min="12859" max="12859" width="3.7109375" style="61" customWidth="1"/>
    <col min="12860" max="12860" width="17.28515625" style="61" customWidth="1"/>
    <col min="12861" max="12861" width="12.85546875" style="61" customWidth="1"/>
    <col min="12862" max="12862" width="15.5703125" style="61" customWidth="1"/>
    <col min="12863" max="12863" width="14.85546875" style="61" customWidth="1"/>
    <col min="12864" max="12864" width="7.140625" style="61" bestFit="1" customWidth="1"/>
    <col min="12865" max="12865" width="6.5703125" style="61" bestFit="1" customWidth="1"/>
    <col min="12866" max="12866" width="9" style="61" customWidth="1"/>
    <col min="12867" max="12868" width="3.28515625" style="61" customWidth="1"/>
    <col min="12869" max="12870" width="4.5703125" style="61" customWidth="1"/>
    <col min="12871" max="12871" width="4" style="61" customWidth="1"/>
    <col min="12872" max="12872" width="9.42578125" style="61" bestFit="1" customWidth="1"/>
    <col min="12873" max="12873" width="4.140625" style="61" customWidth="1"/>
    <col min="12874" max="13056" width="11.42578125" style="61"/>
    <col min="13057" max="13057" width="9.42578125" style="61" customWidth="1"/>
    <col min="13058" max="13058" width="11.42578125" style="61" customWidth="1"/>
    <col min="13059" max="13059" width="7.5703125" style="61" customWidth="1"/>
    <col min="13060" max="13062" width="6.140625" style="61" customWidth="1"/>
    <col min="13063" max="13063" width="8.7109375" style="61" customWidth="1"/>
    <col min="13064" max="13064" width="2.7109375" style="61" bestFit="1" customWidth="1"/>
    <col min="13065" max="13065" width="13.140625" style="61" customWidth="1"/>
    <col min="13066" max="13066" width="8.85546875" style="61" customWidth="1"/>
    <col min="13067" max="13067" width="8" style="61" customWidth="1"/>
    <col min="13068" max="13070" width="7.7109375" style="61" customWidth="1"/>
    <col min="13071" max="13071" width="4.7109375" style="61" customWidth="1"/>
    <col min="13072" max="13072" width="3.7109375" style="61" customWidth="1"/>
    <col min="13073" max="13073" width="4.42578125" style="61" customWidth="1"/>
    <col min="13074" max="13074" width="4.7109375" style="61" customWidth="1"/>
    <col min="13075" max="13110" width="0" style="61" hidden="1" customWidth="1"/>
    <col min="13111" max="13113" width="3.7109375" style="61" customWidth="1"/>
    <col min="13114" max="13114" width="3.140625" style="61" customWidth="1"/>
    <col min="13115" max="13115" width="3.7109375" style="61" customWidth="1"/>
    <col min="13116" max="13116" width="17.28515625" style="61" customWidth="1"/>
    <col min="13117" max="13117" width="12.85546875" style="61" customWidth="1"/>
    <col min="13118" max="13118" width="15.5703125" style="61" customWidth="1"/>
    <col min="13119" max="13119" width="14.85546875" style="61" customWidth="1"/>
    <col min="13120" max="13120" width="7.140625" style="61" bestFit="1" customWidth="1"/>
    <col min="13121" max="13121" width="6.5703125" style="61" bestFit="1" customWidth="1"/>
    <col min="13122" max="13122" width="9" style="61" customWidth="1"/>
    <col min="13123" max="13124" width="3.28515625" style="61" customWidth="1"/>
    <col min="13125" max="13126" width="4.5703125" style="61" customWidth="1"/>
    <col min="13127" max="13127" width="4" style="61" customWidth="1"/>
    <col min="13128" max="13128" width="9.42578125" style="61" bestFit="1" customWidth="1"/>
    <col min="13129" max="13129" width="4.140625" style="61" customWidth="1"/>
    <col min="13130" max="13312" width="11.42578125" style="61"/>
    <col min="13313" max="13313" width="9.42578125" style="61" customWidth="1"/>
    <col min="13314" max="13314" width="11.42578125" style="61" customWidth="1"/>
    <col min="13315" max="13315" width="7.5703125" style="61" customWidth="1"/>
    <col min="13316" max="13318" width="6.140625" style="61" customWidth="1"/>
    <col min="13319" max="13319" width="8.7109375" style="61" customWidth="1"/>
    <col min="13320" max="13320" width="2.7109375" style="61" bestFit="1" customWidth="1"/>
    <col min="13321" max="13321" width="13.140625" style="61" customWidth="1"/>
    <col min="13322" max="13322" width="8.85546875" style="61" customWidth="1"/>
    <col min="13323" max="13323" width="8" style="61" customWidth="1"/>
    <col min="13324" max="13326" width="7.7109375" style="61" customWidth="1"/>
    <col min="13327" max="13327" width="4.7109375" style="61" customWidth="1"/>
    <col min="13328" max="13328" width="3.7109375" style="61" customWidth="1"/>
    <col min="13329" max="13329" width="4.42578125" style="61" customWidth="1"/>
    <col min="13330" max="13330" width="4.7109375" style="61" customWidth="1"/>
    <col min="13331" max="13366" width="0" style="61" hidden="1" customWidth="1"/>
    <col min="13367" max="13369" width="3.7109375" style="61" customWidth="1"/>
    <col min="13370" max="13370" width="3.140625" style="61" customWidth="1"/>
    <col min="13371" max="13371" width="3.7109375" style="61" customWidth="1"/>
    <col min="13372" max="13372" width="17.28515625" style="61" customWidth="1"/>
    <col min="13373" max="13373" width="12.85546875" style="61" customWidth="1"/>
    <col min="13374" max="13374" width="15.5703125" style="61" customWidth="1"/>
    <col min="13375" max="13375" width="14.85546875" style="61" customWidth="1"/>
    <col min="13376" max="13376" width="7.140625" style="61" bestFit="1" customWidth="1"/>
    <col min="13377" max="13377" width="6.5703125" style="61" bestFit="1" customWidth="1"/>
    <col min="13378" max="13378" width="9" style="61" customWidth="1"/>
    <col min="13379" max="13380" width="3.28515625" style="61" customWidth="1"/>
    <col min="13381" max="13382" width="4.5703125" style="61" customWidth="1"/>
    <col min="13383" max="13383" width="4" style="61" customWidth="1"/>
    <col min="13384" max="13384" width="9.42578125" style="61" bestFit="1" customWidth="1"/>
    <col min="13385" max="13385" width="4.140625" style="61" customWidth="1"/>
    <col min="13386" max="13568" width="11.42578125" style="61"/>
    <col min="13569" max="13569" width="9.42578125" style="61" customWidth="1"/>
    <col min="13570" max="13570" width="11.42578125" style="61" customWidth="1"/>
    <col min="13571" max="13571" width="7.5703125" style="61" customWidth="1"/>
    <col min="13572" max="13574" width="6.140625" style="61" customWidth="1"/>
    <col min="13575" max="13575" width="8.7109375" style="61" customWidth="1"/>
    <col min="13576" max="13576" width="2.7109375" style="61" bestFit="1" customWidth="1"/>
    <col min="13577" max="13577" width="13.140625" style="61" customWidth="1"/>
    <col min="13578" max="13578" width="8.85546875" style="61" customWidth="1"/>
    <col min="13579" max="13579" width="8" style="61" customWidth="1"/>
    <col min="13580" max="13582" width="7.7109375" style="61" customWidth="1"/>
    <col min="13583" max="13583" width="4.7109375" style="61" customWidth="1"/>
    <col min="13584" max="13584" width="3.7109375" style="61" customWidth="1"/>
    <col min="13585" max="13585" width="4.42578125" style="61" customWidth="1"/>
    <col min="13586" max="13586" width="4.7109375" style="61" customWidth="1"/>
    <col min="13587" max="13622" width="0" style="61" hidden="1" customWidth="1"/>
    <col min="13623" max="13625" width="3.7109375" style="61" customWidth="1"/>
    <col min="13626" max="13626" width="3.140625" style="61" customWidth="1"/>
    <col min="13627" max="13627" width="3.7109375" style="61" customWidth="1"/>
    <col min="13628" max="13628" width="17.28515625" style="61" customWidth="1"/>
    <col min="13629" max="13629" width="12.85546875" style="61" customWidth="1"/>
    <col min="13630" max="13630" width="15.5703125" style="61" customWidth="1"/>
    <col min="13631" max="13631" width="14.85546875" style="61" customWidth="1"/>
    <col min="13632" max="13632" width="7.140625" style="61" bestFit="1" customWidth="1"/>
    <col min="13633" max="13633" width="6.5703125" style="61" bestFit="1" customWidth="1"/>
    <col min="13634" max="13634" width="9" style="61" customWidth="1"/>
    <col min="13635" max="13636" width="3.28515625" style="61" customWidth="1"/>
    <col min="13637" max="13638" width="4.5703125" style="61" customWidth="1"/>
    <col min="13639" max="13639" width="4" style="61" customWidth="1"/>
    <col min="13640" max="13640" width="9.42578125" style="61" bestFit="1" customWidth="1"/>
    <col min="13641" max="13641" width="4.140625" style="61" customWidth="1"/>
    <col min="13642" max="13824" width="11.42578125" style="61"/>
    <col min="13825" max="13825" width="9.42578125" style="61" customWidth="1"/>
    <col min="13826" max="13826" width="11.42578125" style="61" customWidth="1"/>
    <col min="13827" max="13827" width="7.5703125" style="61" customWidth="1"/>
    <col min="13828" max="13830" width="6.140625" style="61" customWidth="1"/>
    <col min="13831" max="13831" width="8.7109375" style="61" customWidth="1"/>
    <col min="13832" max="13832" width="2.7109375" style="61" bestFit="1" customWidth="1"/>
    <col min="13833" max="13833" width="13.140625" style="61" customWidth="1"/>
    <col min="13834" max="13834" width="8.85546875" style="61" customWidth="1"/>
    <col min="13835" max="13835" width="8" style="61" customWidth="1"/>
    <col min="13836" max="13838" width="7.7109375" style="61" customWidth="1"/>
    <col min="13839" max="13839" width="4.7109375" style="61" customWidth="1"/>
    <col min="13840" max="13840" width="3.7109375" style="61" customWidth="1"/>
    <col min="13841" max="13841" width="4.42578125" style="61" customWidth="1"/>
    <col min="13842" max="13842" width="4.7109375" style="61" customWidth="1"/>
    <col min="13843" max="13878" width="0" style="61" hidden="1" customWidth="1"/>
    <col min="13879" max="13881" width="3.7109375" style="61" customWidth="1"/>
    <col min="13882" max="13882" width="3.140625" style="61" customWidth="1"/>
    <col min="13883" max="13883" width="3.7109375" style="61" customWidth="1"/>
    <col min="13884" max="13884" width="17.28515625" style="61" customWidth="1"/>
    <col min="13885" max="13885" width="12.85546875" style="61" customWidth="1"/>
    <col min="13886" max="13886" width="15.5703125" style="61" customWidth="1"/>
    <col min="13887" max="13887" width="14.85546875" style="61" customWidth="1"/>
    <col min="13888" max="13888" width="7.140625" style="61" bestFit="1" customWidth="1"/>
    <col min="13889" max="13889" width="6.5703125" style="61" bestFit="1" customWidth="1"/>
    <col min="13890" max="13890" width="9" style="61" customWidth="1"/>
    <col min="13891" max="13892" width="3.28515625" style="61" customWidth="1"/>
    <col min="13893" max="13894" width="4.5703125" style="61" customWidth="1"/>
    <col min="13895" max="13895" width="4" style="61" customWidth="1"/>
    <col min="13896" max="13896" width="9.42578125" style="61" bestFit="1" customWidth="1"/>
    <col min="13897" max="13897" width="4.140625" style="61" customWidth="1"/>
    <col min="13898" max="14080" width="11.42578125" style="61"/>
    <col min="14081" max="14081" width="9.42578125" style="61" customWidth="1"/>
    <col min="14082" max="14082" width="11.42578125" style="61" customWidth="1"/>
    <col min="14083" max="14083" width="7.5703125" style="61" customWidth="1"/>
    <col min="14084" max="14086" width="6.140625" style="61" customWidth="1"/>
    <col min="14087" max="14087" width="8.7109375" style="61" customWidth="1"/>
    <col min="14088" max="14088" width="2.7109375" style="61" bestFit="1" customWidth="1"/>
    <col min="14089" max="14089" width="13.140625" style="61" customWidth="1"/>
    <col min="14090" max="14090" width="8.85546875" style="61" customWidth="1"/>
    <col min="14091" max="14091" width="8" style="61" customWidth="1"/>
    <col min="14092" max="14094" width="7.7109375" style="61" customWidth="1"/>
    <col min="14095" max="14095" width="4.7109375" style="61" customWidth="1"/>
    <col min="14096" max="14096" width="3.7109375" style="61" customWidth="1"/>
    <col min="14097" max="14097" width="4.42578125" style="61" customWidth="1"/>
    <col min="14098" max="14098" width="4.7109375" style="61" customWidth="1"/>
    <col min="14099" max="14134" width="0" style="61" hidden="1" customWidth="1"/>
    <col min="14135" max="14137" width="3.7109375" style="61" customWidth="1"/>
    <col min="14138" max="14138" width="3.140625" style="61" customWidth="1"/>
    <col min="14139" max="14139" width="3.7109375" style="61" customWidth="1"/>
    <col min="14140" max="14140" width="17.28515625" style="61" customWidth="1"/>
    <col min="14141" max="14141" width="12.85546875" style="61" customWidth="1"/>
    <col min="14142" max="14142" width="15.5703125" style="61" customWidth="1"/>
    <col min="14143" max="14143" width="14.85546875" style="61" customWidth="1"/>
    <col min="14144" max="14144" width="7.140625" style="61" bestFit="1" customWidth="1"/>
    <col min="14145" max="14145" width="6.5703125" style="61" bestFit="1" customWidth="1"/>
    <col min="14146" max="14146" width="9" style="61" customWidth="1"/>
    <col min="14147" max="14148" width="3.28515625" style="61" customWidth="1"/>
    <col min="14149" max="14150" width="4.5703125" style="61" customWidth="1"/>
    <col min="14151" max="14151" width="4" style="61" customWidth="1"/>
    <col min="14152" max="14152" width="9.42578125" style="61" bestFit="1" customWidth="1"/>
    <col min="14153" max="14153" width="4.140625" style="61" customWidth="1"/>
    <col min="14154" max="14336" width="11.42578125" style="61"/>
    <col min="14337" max="14337" width="9.42578125" style="61" customWidth="1"/>
    <col min="14338" max="14338" width="11.42578125" style="61" customWidth="1"/>
    <col min="14339" max="14339" width="7.5703125" style="61" customWidth="1"/>
    <col min="14340" max="14342" width="6.140625" style="61" customWidth="1"/>
    <col min="14343" max="14343" width="8.7109375" style="61" customWidth="1"/>
    <col min="14344" max="14344" width="2.7109375" style="61" bestFit="1" customWidth="1"/>
    <col min="14345" max="14345" width="13.140625" style="61" customWidth="1"/>
    <col min="14346" max="14346" width="8.85546875" style="61" customWidth="1"/>
    <col min="14347" max="14347" width="8" style="61" customWidth="1"/>
    <col min="14348" max="14350" width="7.7109375" style="61" customWidth="1"/>
    <col min="14351" max="14351" width="4.7109375" style="61" customWidth="1"/>
    <col min="14352" max="14352" width="3.7109375" style="61" customWidth="1"/>
    <col min="14353" max="14353" width="4.42578125" style="61" customWidth="1"/>
    <col min="14354" max="14354" width="4.7109375" style="61" customWidth="1"/>
    <col min="14355" max="14390" width="0" style="61" hidden="1" customWidth="1"/>
    <col min="14391" max="14393" width="3.7109375" style="61" customWidth="1"/>
    <col min="14394" max="14394" width="3.140625" style="61" customWidth="1"/>
    <col min="14395" max="14395" width="3.7109375" style="61" customWidth="1"/>
    <col min="14396" max="14396" width="17.28515625" style="61" customWidth="1"/>
    <col min="14397" max="14397" width="12.85546875" style="61" customWidth="1"/>
    <col min="14398" max="14398" width="15.5703125" style="61" customWidth="1"/>
    <col min="14399" max="14399" width="14.85546875" style="61" customWidth="1"/>
    <col min="14400" max="14400" width="7.140625" style="61" bestFit="1" customWidth="1"/>
    <col min="14401" max="14401" width="6.5703125" style="61" bestFit="1" customWidth="1"/>
    <col min="14402" max="14402" width="9" style="61" customWidth="1"/>
    <col min="14403" max="14404" width="3.28515625" style="61" customWidth="1"/>
    <col min="14405" max="14406" width="4.5703125" style="61" customWidth="1"/>
    <col min="14407" max="14407" width="4" style="61" customWidth="1"/>
    <col min="14408" max="14408" width="9.42578125" style="61" bestFit="1" customWidth="1"/>
    <col min="14409" max="14409" width="4.140625" style="61" customWidth="1"/>
    <col min="14410" max="14592" width="11.42578125" style="61"/>
    <col min="14593" max="14593" width="9.42578125" style="61" customWidth="1"/>
    <col min="14594" max="14594" width="11.42578125" style="61" customWidth="1"/>
    <col min="14595" max="14595" width="7.5703125" style="61" customWidth="1"/>
    <col min="14596" max="14598" width="6.140625" style="61" customWidth="1"/>
    <col min="14599" max="14599" width="8.7109375" style="61" customWidth="1"/>
    <col min="14600" max="14600" width="2.7109375" style="61" bestFit="1" customWidth="1"/>
    <col min="14601" max="14601" width="13.140625" style="61" customWidth="1"/>
    <col min="14602" max="14602" width="8.85546875" style="61" customWidth="1"/>
    <col min="14603" max="14603" width="8" style="61" customWidth="1"/>
    <col min="14604" max="14606" width="7.7109375" style="61" customWidth="1"/>
    <col min="14607" max="14607" width="4.7109375" style="61" customWidth="1"/>
    <col min="14608" max="14608" width="3.7109375" style="61" customWidth="1"/>
    <col min="14609" max="14609" width="4.42578125" style="61" customWidth="1"/>
    <col min="14610" max="14610" width="4.7109375" style="61" customWidth="1"/>
    <col min="14611" max="14646" width="0" style="61" hidden="1" customWidth="1"/>
    <col min="14647" max="14649" width="3.7109375" style="61" customWidth="1"/>
    <col min="14650" max="14650" width="3.140625" style="61" customWidth="1"/>
    <col min="14651" max="14651" width="3.7109375" style="61" customWidth="1"/>
    <col min="14652" max="14652" width="17.28515625" style="61" customWidth="1"/>
    <col min="14653" max="14653" width="12.85546875" style="61" customWidth="1"/>
    <col min="14654" max="14654" width="15.5703125" style="61" customWidth="1"/>
    <col min="14655" max="14655" width="14.85546875" style="61" customWidth="1"/>
    <col min="14656" max="14656" width="7.140625" style="61" bestFit="1" customWidth="1"/>
    <col min="14657" max="14657" width="6.5703125" style="61" bestFit="1" customWidth="1"/>
    <col min="14658" max="14658" width="9" style="61" customWidth="1"/>
    <col min="14659" max="14660" width="3.28515625" style="61" customWidth="1"/>
    <col min="14661" max="14662" width="4.5703125" style="61" customWidth="1"/>
    <col min="14663" max="14663" width="4" style="61" customWidth="1"/>
    <col min="14664" max="14664" width="9.42578125" style="61" bestFit="1" customWidth="1"/>
    <col min="14665" max="14665" width="4.140625" style="61" customWidth="1"/>
    <col min="14666" max="14848" width="11.42578125" style="61"/>
    <col min="14849" max="14849" width="9.42578125" style="61" customWidth="1"/>
    <col min="14850" max="14850" width="11.42578125" style="61" customWidth="1"/>
    <col min="14851" max="14851" width="7.5703125" style="61" customWidth="1"/>
    <col min="14852" max="14854" width="6.140625" style="61" customWidth="1"/>
    <col min="14855" max="14855" width="8.7109375" style="61" customWidth="1"/>
    <col min="14856" max="14856" width="2.7109375" style="61" bestFit="1" customWidth="1"/>
    <col min="14857" max="14857" width="13.140625" style="61" customWidth="1"/>
    <col min="14858" max="14858" width="8.85546875" style="61" customWidth="1"/>
    <col min="14859" max="14859" width="8" style="61" customWidth="1"/>
    <col min="14860" max="14862" width="7.7109375" style="61" customWidth="1"/>
    <col min="14863" max="14863" width="4.7109375" style="61" customWidth="1"/>
    <col min="14864" max="14864" width="3.7109375" style="61" customWidth="1"/>
    <col min="14865" max="14865" width="4.42578125" style="61" customWidth="1"/>
    <col min="14866" max="14866" width="4.7109375" style="61" customWidth="1"/>
    <col min="14867" max="14902" width="0" style="61" hidden="1" customWidth="1"/>
    <col min="14903" max="14905" width="3.7109375" style="61" customWidth="1"/>
    <col min="14906" max="14906" width="3.140625" style="61" customWidth="1"/>
    <col min="14907" max="14907" width="3.7109375" style="61" customWidth="1"/>
    <col min="14908" max="14908" width="17.28515625" style="61" customWidth="1"/>
    <col min="14909" max="14909" width="12.85546875" style="61" customWidth="1"/>
    <col min="14910" max="14910" width="15.5703125" style="61" customWidth="1"/>
    <col min="14911" max="14911" width="14.85546875" style="61" customWidth="1"/>
    <col min="14912" max="14912" width="7.140625" style="61" bestFit="1" customWidth="1"/>
    <col min="14913" max="14913" width="6.5703125" style="61" bestFit="1" customWidth="1"/>
    <col min="14914" max="14914" width="9" style="61" customWidth="1"/>
    <col min="14915" max="14916" width="3.28515625" style="61" customWidth="1"/>
    <col min="14917" max="14918" width="4.5703125" style="61" customWidth="1"/>
    <col min="14919" max="14919" width="4" style="61" customWidth="1"/>
    <col min="14920" max="14920" width="9.42578125" style="61" bestFit="1" customWidth="1"/>
    <col min="14921" max="14921" width="4.140625" style="61" customWidth="1"/>
    <col min="14922" max="15104" width="11.42578125" style="61"/>
    <col min="15105" max="15105" width="9.42578125" style="61" customWidth="1"/>
    <col min="15106" max="15106" width="11.42578125" style="61" customWidth="1"/>
    <col min="15107" max="15107" width="7.5703125" style="61" customWidth="1"/>
    <col min="15108" max="15110" width="6.140625" style="61" customWidth="1"/>
    <col min="15111" max="15111" width="8.7109375" style="61" customWidth="1"/>
    <col min="15112" max="15112" width="2.7109375" style="61" bestFit="1" customWidth="1"/>
    <col min="15113" max="15113" width="13.140625" style="61" customWidth="1"/>
    <col min="15114" max="15114" width="8.85546875" style="61" customWidth="1"/>
    <col min="15115" max="15115" width="8" style="61" customWidth="1"/>
    <col min="15116" max="15118" width="7.7109375" style="61" customWidth="1"/>
    <col min="15119" max="15119" width="4.7109375" style="61" customWidth="1"/>
    <col min="15120" max="15120" width="3.7109375" style="61" customWidth="1"/>
    <col min="15121" max="15121" width="4.42578125" style="61" customWidth="1"/>
    <col min="15122" max="15122" width="4.7109375" style="61" customWidth="1"/>
    <col min="15123" max="15158" width="0" style="61" hidden="1" customWidth="1"/>
    <col min="15159" max="15161" width="3.7109375" style="61" customWidth="1"/>
    <col min="15162" max="15162" width="3.140625" style="61" customWidth="1"/>
    <col min="15163" max="15163" width="3.7109375" style="61" customWidth="1"/>
    <col min="15164" max="15164" width="17.28515625" style="61" customWidth="1"/>
    <col min="15165" max="15165" width="12.85546875" style="61" customWidth="1"/>
    <col min="15166" max="15166" width="15.5703125" style="61" customWidth="1"/>
    <col min="15167" max="15167" width="14.85546875" style="61" customWidth="1"/>
    <col min="15168" max="15168" width="7.140625" style="61" bestFit="1" customWidth="1"/>
    <col min="15169" max="15169" width="6.5703125" style="61" bestFit="1" customWidth="1"/>
    <col min="15170" max="15170" width="9" style="61" customWidth="1"/>
    <col min="15171" max="15172" width="3.28515625" style="61" customWidth="1"/>
    <col min="15173" max="15174" width="4.5703125" style="61" customWidth="1"/>
    <col min="15175" max="15175" width="4" style="61" customWidth="1"/>
    <col min="15176" max="15176" width="9.42578125" style="61" bestFit="1" customWidth="1"/>
    <col min="15177" max="15177" width="4.140625" style="61" customWidth="1"/>
    <col min="15178" max="15360" width="11.42578125" style="61"/>
    <col min="15361" max="15361" width="9.42578125" style="61" customWidth="1"/>
    <col min="15362" max="15362" width="11.42578125" style="61" customWidth="1"/>
    <col min="15363" max="15363" width="7.5703125" style="61" customWidth="1"/>
    <col min="15364" max="15366" width="6.140625" style="61" customWidth="1"/>
    <col min="15367" max="15367" width="8.7109375" style="61" customWidth="1"/>
    <col min="15368" max="15368" width="2.7109375" style="61" bestFit="1" customWidth="1"/>
    <col min="15369" max="15369" width="13.140625" style="61" customWidth="1"/>
    <col min="15370" max="15370" width="8.85546875" style="61" customWidth="1"/>
    <col min="15371" max="15371" width="8" style="61" customWidth="1"/>
    <col min="15372" max="15374" width="7.7109375" style="61" customWidth="1"/>
    <col min="15375" max="15375" width="4.7109375" style="61" customWidth="1"/>
    <col min="15376" max="15376" width="3.7109375" style="61" customWidth="1"/>
    <col min="15377" max="15377" width="4.42578125" style="61" customWidth="1"/>
    <col min="15378" max="15378" width="4.7109375" style="61" customWidth="1"/>
    <col min="15379" max="15414" width="0" style="61" hidden="1" customWidth="1"/>
    <col min="15415" max="15417" width="3.7109375" style="61" customWidth="1"/>
    <col min="15418" max="15418" width="3.140625" style="61" customWidth="1"/>
    <col min="15419" max="15419" width="3.7109375" style="61" customWidth="1"/>
    <col min="15420" max="15420" width="17.28515625" style="61" customWidth="1"/>
    <col min="15421" max="15421" width="12.85546875" style="61" customWidth="1"/>
    <col min="15422" max="15422" width="15.5703125" style="61" customWidth="1"/>
    <col min="15423" max="15423" width="14.85546875" style="61" customWidth="1"/>
    <col min="15424" max="15424" width="7.140625" style="61" bestFit="1" customWidth="1"/>
    <col min="15425" max="15425" width="6.5703125" style="61" bestFit="1" customWidth="1"/>
    <col min="15426" max="15426" width="9" style="61" customWidth="1"/>
    <col min="15427" max="15428" width="3.28515625" style="61" customWidth="1"/>
    <col min="15429" max="15430" width="4.5703125" style="61" customWidth="1"/>
    <col min="15431" max="15431" width="4" style="61" customWidth="1"/>
    <col min="15432" max="15432" width="9.42578125" style="61" bestFit="1" customWidth="1"/>
    <col min="15433" max="15433" width="4.140625" style="61" customWidth="1"/>
    <col min="15434" max="15616" width="11.42578125" style="61"/>
    <col min="15617" max="15617" width="9.42578125" style="61" customWidth="1"/>
    <col min="15618" max="15618" width="11.42578125" style="61" customWidth="1"/>
    <col min="15619" max="15619" width="7.5703125" style="61" customWidth="1"/>
    <col min="15620" max="15622" width="6.140625" style="61" customWidth="1"/>
    <col min="15623" max="15623" width="8.7109375" style="61" customWidth="1"/>
    <col min="15624" max="15624" width="2.7109375" style="61" bestFit="1" customWidth="1"/>
    <col min="15625" max="15625" width="13.140625" style="61" customWidth="1"/>
    <col min="15626" max="15626" width="8.85546875" style="61" customWidth="1"/>
    <col min="15627" max="15627" width="8" style="61" customWidth="1"/>
    <col min="15628" max="15630" width="7.7109375" style="61" customWidth="1"/>
    <col min="15631" max="15631" width="4.7109375" style="61" customWidth="1"/>
    <col min="15632" max="15632" width="3.7109375" style="61" customWidth="1"/>
    <col min="15633" max="15633" width="4.42578125" style="61" customWidth="1"/>
    <col min="15634" max="15634" width="4.7109375" style="61" customWidth="1"/>
    <col min="15635" max="15670" width="0" style="61" hidden="1" customWidth="1"/>
    <col min="15671" max="15673" width="3.7109375" style="61" customWidth="1"/>
    <col min="15674" max="15674" width="3.140625" style="61" customWidth="1"/>
    <col min="15675" max="15675" width="3.7109375" style="61" customWidth="1"/>
    <col min="15676" max="15676" width="17.28515625" style="61" customWidth="1"/>
    <col min="15677" max="15677" width="12.85546875" style="61" customWidth="1"/>
    <col min="15678" max="15678" width="15.5703125" style="61" customWidth="1"/>
    <col min="15679" max="15679" width="14.85546875" style="61" customWidth="1"/>
    <col min="15680" max="15680" width="7.140625" style="61" bestFit="1" customWidth="1"/>
    <col min="15681" max="15681" width="6.5703125" style="61" bestFit="1" customWidth="1"/>
    <col min="15682" max="15682" width="9" style="61" customWidth="1"/>
    <col min="15683" max="15684" width="3.28515625" style="61" customWidth="1"/>
    <col min="15685" max="15686" width="4.5703125" style="61" customWidth="1"/>
    <col min="15687" max="15687" width="4" style="61" customWidth="1"/>
    <col min="15688" max="15688" width="9.42578125" style="61" bestFit="1" customWidth="1"/>
    <col min="15689" max="15689" width="4.140625" style="61" customWidth="1"/>
    <col min="15690" max="15872" width="11.42578125" style="61"/>
    <col min="15873" max="15873" width="9.42578125" style="61" customWidth="1"/>
    <col min="15874" max="15874" width="11.42578125" style="61" customWidth="1"/>
    <col min="15875" max="15875" width="7.5703125" style="61" customWidth="1"/>
    <col min="15876" max="15878" width="6.140625" style="61" customWidth="1"/>
    <col min="15879" max="15879" width="8.7109375" style="61" customWidth="1"/>
    <col min="15880" max="15880" width="2.7109375" style="61" bestFit="1" customWidth="1"/>
    <col min="15881" max="15881" width="13.140625" style="61" customWidth="1"/>
    <col min="15882" max="15882" width="8.85546875" style="61" customWidth="1"/>
    <col min="15883" max="15883" width="8" style="61" customWidth="1"/>
    <col min="15884" max="15886" width="7.7109375" style="61" customWidth="1"/>
    <col min="15887" max="15887" width="4.7109375" style="61" customWidth="1"/>
    <col min="15888" max="15888" width="3.7109375" style="61" customWidth="1"/>
    <col min="15889" max="15889" width="4.42578125" style="61" customWidth="1"/>
    <col min="15890" max="15890" width="4.7109375" style="61" customWidth="1"/>
    <col min="15891" max="15926" width="0" style="61" hidden="1" customWidth="1"/>
    <col min="15927" max="15929" width="3.7109375" style="61" customWidth="1"/>
    <col min="15930" max="15930" width="3.140625" style="61" customWidth="1"/>
    <col min="15931" max="15931" width="3.7109375" style="61" customWidth="1"/>
    <col min="15932" max="15932" width="17.28515625" style="61" customWidth="1"/>
    <col min="15933" max="15933" width="12.85546875" style="61" customWidth="1"/>
    <col min="15934" max="15934" width="15.5703125" style="61" customWidth="1"/>
    <col min="15935" max="15935" width="14.85546875" style="61" customWidth="1"/>
    <col min="15936" max="15936" width="7.140625" style="61" bestFit="1" customWidth="1"/>
    <col min="15937" max="15937" width="6.5703125" style="61" bestFit="1" customWidth="1"/>
    <col min="15938" max="15938" width="9" style="61" customWidth="1"/>
    <col min="15939" max="15940" width="3.28515625" style="61" customWidth="1"/>
    <col min="15941" max="15942" width="4.5703125" style="61" customWidth="1"/>
    <col min="15943" max="15943" width="4" style="61" customWidth="1"/>
    <col min="15944" max="15944" width="9.42578125" style="61" bestFit="1" customWidth="1"/>
    <col min="15945" max="15945" width="4.140625" style="61" customWidth="1"/>
    <col min="15946" max="16128" width="11.42578125" style="61"/>
    <col min="16129" max="16129" width="9.42578125" style="61" customWidth="1"/>
    <col min="16130" max="16130" width="11.42578125" style="61" customWidth="1"/>
    <col min="16131" max="16131" width="7.5703125" style="61" customWidth="1"/>
    <col min="16132" max="16134" width="6.140625" style="61" customWidth="1"/>
    <col min="16135" max="16135" width="8.7109375" style="61" customWidth="1"/>
    <col min="16136" max="16136" width="2.7109375" style="61" bestFit="1" customWidth="1"/>
    <col min="16137" max="16137" width="13.140625" style="61" customWidth="1"/>
    <col min="16138" max="16138" width="8.85546875" style="61" customWidth="1"/>
    <col min="16139" max="16139" width="8" style="61" customWidth="1"/>
    <col min="16140" max="16142" width="7.7109375" style="61" customWidth="1"/>
    <col min="16143" max="16143" width="4.7109375" style="61" customWidth="1"/>
    <col min="16144" max="16144" width="3.7109375" style="61" customWidth="1"/>
    <col min="16145" max="16145" width="4.42578125" style="61" customWidth="1"/>
    <col min="16146" max="16146" width="4.7109375" style="61" customWidth="1"/>
    <col min="16147" max="16182" width="0" style="61" hidden="1" customWidth="1"/>
    <col min="16183" max="16185" width="3.7109375" style="61" customWidth="1"/>
    <col min="16186" max="16186" width="3.140625" style="61" customWidth="1"/>
    <col min="16187" max="16187" width="3.7109375" style="61" customWidth="1"/>
    <col min="16188" max="16188" width="17.28515625" style="61" customWidth="1"/>
    <col min="16189" max="16189" width="12.85546875" style="61" customWidth="1"/>
    <col min="16190" max="16190" width="15.5703125" style="61" customWidth="1"/>
    <col min="16191" max="16191" width="14.85546875" style="61" customWidth="1"/>
    <col min="16192" max="16192" width="7.140625" style="61" bestFit="1" customWidth="1"/>
    <col min="16193" max="16193" width="6.5703125" style="61" bestFit="1" customWidth="1"/>
    <col min="16194" max="16194" width="9" style="61" customWidth="1"/>
    <col min="16195" max="16196" width="3.28515625" style="61" customWidth="1"/>
    <col min="16197" max="16198" width="4.5703125" style="61" customWidth="1"/>
    <col min="16199" max="16199" width="4" style="61" customWidth="1"/>
    <col min="16200" max="16200" width="9.42578125" style="61" bestFit="1" customWidth="1"/>
    <col min="16201" max="16201" width="4.140625" style="61" customWidth="1"/>
    <col min="16202" max="16384" width="11.42578125" style="61"/>
  </cols>
  <sheetData>
    <row r="1" spans="1:72" s="48" customFormat="1" ht="11.25" customHeight="1" x14ac:dyDescent="0.2">
      <c r="A1" s="742" t="s">
        <v>447</v>
      </c>
      <c r="B1" s="743"/>
      <c r="C1" s="743"/>
      <c r="D1" s="743"/>
      <c r="E1" s="743"/>
      <c r="F1" s="743"/>
      <c r="G1" s="743"/>
      <c r="H1" s="743"/>
      <c r="I1" s="743"/>
      <c r="J1" s="743"/>
      <c r="K1" s="744"/>
      <c r="L1" s="745"/>
      <c r="M1" s="746"/>
      <c r="N1" s="747"/>
      <c r="O1" s="44"/>
      <c r="P1" s="44"/>
      <c r="Q1" s="44"/>
      <c r="R1" s="44"/>
      <c r="S1" s="44"/>
      <c r="T1" s="749"/>
      <c r="U1" s="749"/>
      <c r="V1" s="45"/>
      <c r="W1" s="45"/>
      <c r="X1" s="46"/>
      <c r="Y1" s="46"/>
      <c r="Z1" s="46"/>
      <c r="AA1" s="46"/>
      <c r="AB1" s="46"/>
      <c r="AC1" s="46"/>
      <c r="AD1" s="46"/>
      <c r="AE1" s="46"/>
      <c r="AF1" s="46"/>
      <c r="AG1" s="46"/>
      <c r="AH1" s="46"/>
      <c r="AI1" s="46"/>
      <c r="AJ1" s="46"/>
      <c r="AK1" s="46"/>
      <c r="AL1" s="46"/>
      <c r="AM1" s="46"/>
      <c r="AN1" s="46"/>
      <c r="AO1" s="46"/>
      <c r="AP1" s="46"/>
      <c r="AQ1" s="46"/>
      <c r="AR1" s="46"/>
      <c r="AS1" s="46"/>
      <c r="AT1" s="46"/>
      <c r="AU1" s="46"/>
      <c r="AV1" s="46"/>
      <c r="AW1" s="46"/>
      <c r="AX1" s="46"/>
      <c r="AY1" s="46"/>
      <c r="AZ1" s="46"/>
      <c r="BA1" s="46"/>
      <c r="BB1" s="46"/>
      <c r="BC1" s="46"/>
      <c r="BD1" s="46"/>
      <c r="BE1" s="46"/>
      <c r="BF1" s="46"/>
      <c r="BG1" s="46"/>
      <c r="BH1" s="754" t="s">
        <v>448</v>
      </c>
      <c r="BI1" s="756" t="s">
        <v>1087</v>
      </c>
      <c r="BJ1" s="757"/>
      <c r="BK1" s="757"/>
      <c r="BL1" s="758"/>
      <c r="BM1" s="47"/>
      <c r="BN1" s="47"/>
      <c r="BO1" s="761" t="s">
        <v>449</v>
      </c>
      <c r="BP1" s="762"/>
      <c r="BQ1" s="762"/>
      <c r="BR1" s="762"/>
      <c r="BS1" s="762"/>
      <c r="BT1" s="763"/>
    </row>
    <row r="2" spans="1:72" s="48" customFormat="1" ht="11.25" customHeight="1" x14ac:dyDescent="0.2">
      <c r="A2" s="767" t="s">
        <v>450</v>
      </c>
      <c r="B2" s="768"/>
      <c r="C2" s="768"/>
      <c r="D2" s="768"/>
      <c r="E2" s="768"/>
      <c r="F2" s="768"/>
      <c r="G2" s="768"/>
      <c r="H2" s="768"/>
      <c r="I2" s="768"/>
      <c r="J2" s="768"/>
      <c r="K2" s="769"/>
      <c r="L2" s="748"/>
      <c r="M2" s="749"/>
      <c r="N2" s="750"/>
      <c r="O2" s="44"/>
      <c r="P2" s="44"/>
      <c r="Q2" s="44"/>
      <c r="R2" s="44"/>
      <c r="S2" s="44"/>
      <c r="T2" s="749"/>
      <c r="U2" s="749"/>
      <c r="V2" s="45"/>
      <c r="W2" s="45"/>
      <c r="X2" s="46"/>
      <c r="Y2" s="46"/>
      <c r="Z2" s="46"/>
      <c r="AA2" s="46"/>
      <c r="AB2" s="46"/>
      <c r="AC2" s="46"/>
      <c r="AD2" s="46"/>
      <c r="AE2" s="46"/>
      <c r="AF2" s="46"/>
      <c r="AG2" s="46"/>
      <c r="AH2" s="46"/>
      <c r="AI2" s="46"/>
      <c r="AJ2" s="46"/>
      <c r="AK2" s="46"/>
      <c r="AL2" s="46"/>
      <c r="AM2" s="46"/>
      <c r="AN2" s="46"/>
      <c r="AO2" s="46"/>
      <c r="AP2" s="46"/>
      <c r="AQ2" s="46"/>
      <c r="AR2" s="46"/>
      <c r="AS2" s="46"/>
      <c r="AT2" s="46"/>
      <c r="AU2" s="46"/>
      <c r="AV2" s="46"/>
      <c r="AW2" s="46"/>
      <c r="AX2" s="46"/>
      <c r="AY2" s="46"/>
      <c r="AZ2" s="46"/>
      <c r="BA2" s="46"/>
      <c r="BB2" s="46"/>
      <c r="BC2" s="46"/>
      <c r="BD2" s="46"/>
      <c r="BE2" s="46"/>
      <c r="BF2" s="46"/>
      <c r="BG2" s="46"/>
      <c r="BH2" s="755"/>
      <c r="BI2" s="759"/>
      <c r="BJ2" s="759"/>
      <c r="BK2" s="759"/>
      <c r="BL2" s="760"/>
      <c r="BM2" s="49"/>
      <c r="BN2" s="50"/>
      <c r="BO2" s="764"/>
      <c r="BP2" s="765"/>
      <c r="BQ2" s="765"/>
      <c r="BR2" s="765"/>
      <c r="BS2" s="765"/>
      <c r="BT2" s="766"/>
    </row>
    <row r="3" spans="1:72" s="48" customFormat="1" ht="12" customHeight="1" x14ac:dyDescent="0.2">
      <c r="A3" s="51" t="s">
        <v>451</v>
      </c>
      <c r="B3" s="742" t="s">
        <v>452</v>
      </c>
      <c r="C3" s="743"/>
      <c r="D3" s="743"/>
      <c r="E3" s="743"/>
      <c r="F3" s="743"/>
      <c r="G3" s="743"/>
      <c r="H3" s="743"/>
      <c r="I3" s="744"/>
      <c r="J3" s="742" t="s">
        <v>453</v>
      </c>
      <c r="K3" s="744"/>
      <c r="L3" s="748"/>
      <c r="M3" s="749"/>
      <c r="N3" s="750"/>
      <c r="O3" s="44"/>
      <c r="P3" s="44"/>
      <c r="Q3" s="44"/>
      <c r="R3" s="44"/>
      <c r="S3" s="44"/>
      <c r="T3" s="749"/>
      <c r="U3" s="749"/>
      <c r="V3" s="45"/>
      <c r="W3" s="45"/>
      <c r="X3" s="46"/>
      <c r="Y3" s="46"/>
      <c r="Z3" s="46"/>
      <c r="AA3" s="46"/>
      <c r="AB3" s="46"/>
      <c r="AC3" s="46"/>
      <c r="AD3" s="46"/>
      <c r="AE3" s="46"/>
      <c r="AF3" s="46"/>
      <c r="AG3" s="46"/>
      <c r="AH3" s="46"/>
      <c r="AI3" s="46"/>
      <c r="AJ3" s="46"/>
      <c r="AK3" s="46"/>
      <c r="AL3" s="46"/>
      <c r="AM3" s="46"/>
      <c r="AN3" s="46"/>
      <c r="AO3" s="46"/>
      <c r="AP3" s="46"/>
      <c r="AQ3" s="46"/>
      <c r="AR3" s="46"/>
      <c r="AS3" s="46"/>
      <c r="AT3" s="46"/>
      <c r="AU3" s="46"/>
      <c r="AV3" s="46"/>
      <c r="AW3" s="46"/>
      <c r="AX3" s="46"/>
      <c r="AY3" s="46"/>
      <c r="AZ3" s="46"/>
      <c r="BA3" s="46"/>
      <c r="BB3" s="46"/>
      <c r="BC3" s="46"/>
      <c r="BD3" s="46"/>
      <c r="BE3" s="46"/>
      <c r="BF3" s="46"/>
      <c r="BG3" s="46"/>
      <c r="BH3" s="755" t="s">
        <v>454</v>
      </c>
      <c r="BI3" s="716" t="s">
        <v>1088</v>
      </c>
      <c r="BJ3" s="716"/>
      <c r="BK3" s="716"/>
      <c r="BL3" s="717"/>
      <c r="BM3" s="49"/>
      <c r="BN3" s="50"/>
      <c r="BO3" s="720">
        <v>42295</v>
      </c>
      <c r="BP3" s="721"/>
      <c r="BQ3" s="721"/>
      <c r="BR3" s="721"/>
      <c r="BS3" s="721"/>
      <c r="BT3" s="722"/>
    </row>
    <row r="4" spans="1:72" s="48" customFormat="1" ht="11.25" customHeight="1" x14ac:dyDescent="0.2">
      <c r="A4" s="52" t="s">
        <v>455</v>
      </c>
      <c r="B4" s="726" t="s">
        <v>456</v>
      </c>
      <c r="C4" s="727"/>
      <c r="D4" s="727"/>
      <c r="E4" s="727"/>
      <c r="F4" s="727"/>
      <c r="G4" s="727"/>
      <c r="H4" s="727"/>
      <c r="I4" s="728"/>
      <c r="J4" s="729">
        <v>2</v>
      </c>
      <c r="K4" s="730"/>
      <c r="L4" s="751"/>
      <c r="M4" s="752"/>
      <c r="N4" s="753"/>
      <c r="O4" s="53"/>
      <c r="P4" s="53"/>
      <c r="Q4" s="53"/>
      <c r="R4" s="53"/>
      <c r="S4" s="53"/>
      <c r="T4" s="749"/>
      <c r="U4" s="749"/>
      <c r="V4" s="45"/>
      <c r="W4" s="45"/>
      <c r="X4" s="46"/>
      <c r="Y4" s="46"/>
      <c r="Z4" s="46"/>
      <c r="AA4" s="46"/>
      <c r="AB4" s="46"/>
      <c r="AC4" s="46"/>
      <c r="AD4" s="46"/>
      <c r="AE4" s="46"/>
      <c r="AF4" s="46"/>
      <c r="AG4" s="46"/>
      <c r="AH4" s="46"/>
      <c r="AI4" s="46"/>
      <c r="AJ4" s="46"/>
      <c r="AK4" s="46"/>
      <c r="AL4" s="46"/>
      <c r="AM4" s="46"/>
      <c r="AN4" s="46"/>
      <c r="AO4" s="46"/>
      <c r="AP4" s="46"/>
      <c r="AQ4" s="46"/>
      <c r="AR4" s="46"/>
      <c r="AS4" s="46"/>
      <c r="AT4" s="46"/>
      <c r="AU4" s="46"/>
      <c r="AV4" s="46"/>
      <c r="AW4" s="46"/>
      <c r="AX4" s="46"/>
      <c r="AY4" s="46"/>
      <c r="AZ4" s="46"/>
      <c r="BA4" s="46"/>
      <c r="BB4" s="46"/>
      <c r="BC4" s="46"/>
      <c r="BD4" s="46"/>
      <c r="BE4" s="46"/>
      <c r="BF4" s="46"/>
      <c r="BG4" s="46"/>
      <c r="BH4" s="770"/>
      <c r="BI4" s="718"/>
      <c r="BJ4" s="718"/>
      <c r="BK4" s="718"/>
      <c r="BL4" s="719"/>
      <c r="BM4" s="54"/>
      <c r="BN4" s="54"/>
      <c r="BO4" s="723"/>
      <c r="BP4" s="724"/>
      <c r="BQ4" s="724"/>
      <c r="BR4" s="724"/>
      <c r="BS4" s="724"/>
      <c r="BT4" s="725"/>
    </row>
    <row r="5" spans="1:72" s="58" customFormat="1" ht="5.25" customHeight="1" x14ac:dyDescent="0.2">
      <c r="A5" s="55"/>
      <c r="B5" s="56"/>
      <c r="C5" s="56"/>
      <c r="D5" s="55"/>
      <c r="E5" s="55"/>
      <c r="F5" s="55"/>
      <c r="G5" s="55"/>
      <c r="H5" s="55"/>
      <c r="I5" s="57"/>
      <c r="J5" s="57"/>
      <c r="K5" s="57"/>
      <c r="L5" s="55"/>
      <c r="M5" s="55"/>
      <c r="N5" s="55"/>
      <c r="O5" s="55"/>
      <c r="P5" s="55"/>
      <c r="Q5" s="55"/>
      <c r="R5" s="55"/>
      <c r="S5" s="55"/>
      <c r="T5" s="55"/>
      <c r="U5" s="55"/>
      <c r="V5" s="55"/>
      <c r="W5" s="55"/>
      <c r="X5" s="55"/>
      <c r="Y5" s="55"/>
      <c r="Z5" s="55"/>
      <c r="AA5" s="55"/>
      <c r="AB5" s="55"/>
      <c r="AC5" s="55"/>
      <c r="AD5" s="55"/>
      <c r="AE5" s="55"/>
      <c r="AF5" s="55"/>
      <c r="AG5" s="55"/>
      <c r="AH5" s="55"/>
      <c r="AI5" s="55"/>
      <c r="AJ5" s="55"/>
      <c r="AK5" s="55"/>
      <c r="AL5" s="55"/>
      <c r="AM5" s="55"/>
      <c r="AN5" s="55"/>
      <c r="AO5" s="55"/>
      <c r="AP5" s="55"/>
      <c r="AQ5" s="55"/>
      <c r="AR5" s="55"/>
      <c r="AS5" s="55"/>
      <c r="AT5" s="55"/>
      <c r="AU5" s="55"/>
      <c r="AV5" s="55"/>
      <c r="AW5" s="55"/>
      <c r="AX5" s="55"/>
      <c r="AY5" s="55"/>
      <c r="AZ5" s="55"/>
      <c r="BA5" s="55"/>
      <c r="BB5" s="55"/>
      <c r="BC5" s="55"/>
      <c r="BD5" s="55"/>
      <c r="BE5" s="55"/>
      <c r="BF5" s="55"/>
      <c r="BG5" s="55"/>
      <c r="BH5" s="57"/>
      <c r="BI5" s="57"/>
      <c r="BJ5" s="57"/>
      <c r="BK5" s="55"/>
      <c r="BL5" s="55"/>
      <c r="BM5" s="55"/>
      <c r="BN5" s="55"/>
      <c r="BO5" s="55"/>
      <c r="BP5" s="55"/>
      <c r="BQ5" s="55"/>
      <c r="BR5" s="55"/>
      <c r="BS5" s="55"/>
      <c r="BT5" s="56"/>
    </row>
    <row r="6" spans="1:72" s="58" customFormat="1" ht="11.25" x14ac:dyDescent="0.2">
      <c r="A6" s="731" t="s">
        <v>457</v>
      </c>
      <c r="B6" s="731"/>
      <c r="C6" s="731"/>
      <c r="D6" s="731"/>
      <c r="E6" s="731"/>
      <c r="F6" s="731"/>
      <c r="G6" s="731"/>
      <c r="H6" s="731"/>
      <c r="I6" s="731"/>
      <c r="J6" s="731"/>
      <c r="K6" s="731"/>
      <c r="L6" s="731"/>
      <c r="M6" s="731"/>
      <c r="N6" s="731"/>
      <c r="O6" s="732" t="s">
        <v>608</v>
      </c>
      <c r="P6" s="733"/>
      <c r="Q6" s="733"/>
      <c r="R6" s="734"/>
      <c r="S6" s="735" t="s">
        <v>459</v>
      </c>
      <c r="T6" s="736"/>
      <c r="U6" s="736"/>
      <c r="V6" s="736"/>
      <c r="W6" s="736"/>
      <c r="X6" s="736"/>
      <c r="Y6" s="736"/>
      <c r="Z6" s="736"/>
      <c r="AA6" s="736"/>
      <c r="AB6" s="736"/>
      <c r="AC6" s="736"/>
      <c r="AD6" s="736"/>
      <c r="AE6" s="736"/>
      <c r="AF6" s="736"/>
      <c r="AG6" s="736"/>
      <c r="AH6" s="736"/>
      <c r="AI6" s="736"/>
      <c r="AJ6" s="736"/>
      <c r="AK6" s="736"/>
      <c r="AL6" s="736"/>
      <c r="AM6" s="736"/>
      <c r="AN6" s="736"/>
      <c r="AO6" s="736"/>
      <c r="AP6" s="736"/>
      <c r="AQ6" s="736"/>
      <c r="AR6" s="736"/>
      <c r="AS6" s="736"/>
      <c r="AT6" s="736"/>
      <c r="AU6" s="736"/>
      <c r="AV6" s="736"/>
      <c r="AW6" s="736"/>
      <c r="AX6" s="736"/>
      <c r="AY6" s="736"/>
      <c r="AZ6" s="736"/>
      <c r="BA6" s="736"/>
      <c r="BB6" s="736"/>
      <c r="BC6" s="736"/>
      <c r="BD6" s="736"/>
      <c r="BE6" s="736"/>
      <c r="BF6" s="736"/>
      <c r="BG6" s="737"/>
      <c r="BH6" s="738" t="s">
        <v>460</v>
      </c>
      <c r="BI6" s="738"/>
      <c r="BJ6" s="738"/>
      <c r="BK6" s="738"/>
      <c r="BL6" s="738"/>
      <c r="BM6" s="738"/>
      <c r="BN6" s="738"/>
      <c r="BO6" s="738"/>
      <c r="BP6" s="738"/>
      <c r="BQ6" s="738"/>
      <c r="BR6" s="738"/>
      <c r="BS6" s="738"/>
      <c r="BT6" s="738"/>
    </row>
    <row r="7" spans="1:72" s="58" customFormat="1" ht="12.75" customHeight="1" x14ac:dyDescent="0.2">
      <c r="A7" s="715" t="s">
        <v>452</v>
      </c>
      <c r="B7" s="715" t="s">
        <v>461</v>
      </c>
      <c r="C7" s="715" t="s">
        <v>451</v>
      </c>
      <c r="D7" s="715" t="s">
        <v>462</v>
      </c>
      <c r="E7" s="715"/>
      <c r="F7" s="715"/>
      <c r="G7" s="715" t="s">
        <v>463</v>
      </c>
      <c r="H7" s="715" t="s">
        <v>464</v>
      </c>
      <c r="I7" s="715"/>
      <c r="J7" s="715"/>
      <c r="K7" s="715"/>
      <c r="L7" s="715" t="s">
        <v>465</v>
      </c>
      <c r="M7" s="715"/>
      <c r="N7" s="715"/>
      <c r="O7" s="739" t="s">
        <v>458</v>
      </c>
      <c r="P7" s="740"/>
      <c r="Q7" s="740"/>
      <c r="R7" s="741"/>
      <c r="S7" s="711" t="s">
        <v>466</v>
      </c>
      <c r="T7" s="711"/>
      <c r="U7" s="711" t="s">
        <v>467</v>
      </c>
      <c r="V7" s="711"/>
      <c r="W7" s="711" t="s">
        <v>468</v>
      </c>
      <c r="X7" s="711"/>
      <c r="Y7" s="711" t="s">
        <v>469</v>
      </c>
      <c r="Z7" s="711"/>
      <c r="AA7" s="711" t="s">
        <v>470</v>
      </c>
      <c r="AB7" s="711"/>
      <c r="AC7" s="711" t="s">
        <v>471</v>
      </c>
      <c r="AD7" s="711"/>
      <c r="AE7" s="711" t="s">
        <v>472</v>
      </c>
      <c r="AF7" s="711"/>
      <c r="AG7" s="711" t="s">
        <v>473</v>
      </c>
      <c r="AH7" s="711"/>
      <c r="AI7" s="711" t="s">
        <v>474</v>
      </c>
      <c r="AJ7" s="711"/>
      <c r="AK7" s="711" t="s">
        <v>475</v>
      </c>
      <c r="AL7" s="711"/>
      <c r="AM7" s="711" t="s">
        <v>476</v>
      </c>
      <c r="AN7" s="711"/>
      <c r="AO7" s="711" t="s">
        <v>477</v>
      </c>
      <c r="AP7" s="711"/>
      <c r="AQ7" s="711" t="s">
        <v>478</v>
      </c>
      <c r="AR7" s="711"/>
      <c r="AS7" s="711" t="s">
        <v>479</v>
      </c>
      <c r="AT7" s="711"/>
      <c r="AU7" s="711" t="s">
        <v>480</v>
      </c>
      <c r="AV7" s="711"/>
      <c r="AW7" s="711" t="s">
        <v>481</v>
      </c>
      <c r="AX7" s="711"/>
      <c r="AY7" s="711" t="s">
        <v>482</v>
      </c>
      <c r="AZ7" s="711"/>
      <c r="BA7" s="711" t="s">
        <v>483</v>
      </c>
      <c r="BB7" s="711"/>
      <c r="BC7" s="712" t="s">
        <v>484</v>
      </c>
      <c r="BD7" s="713"/>
      <c r="BE7" s="713"/>
      <c r="BF7" s="713"/>
      <c r="BG7" s="714"/>
      <c r="BH7" s="711" t="s">
        <v>485</v>
      </c>
      <c r="BI7" s="711"/>
      <c r="BJ7" s="711"/>
      <c r="BK7" s="711"/>
      <c r="BL7" s="711"/>
      <c r="BM7" s="711"/>
      <c r="BN7" s="711"/>
      <c r="BO7" s="711" t="s">
        <v>486</v>
      </c>
      <c r="BP7" s="711"/>
      <c r="BQ7" s="711"/>
      <c r="BR7" s="711"/>
      <c r="BS7" s="711"/>
      <c r="BT7" s="711"/>
    </row>
    <row r="8" spans="1:72" ht="15" customHeight="1" x14ac:dyDescent="0.2">
      <c r="A8" s="715"/>
      <c r="B8" s="715"/>
      <c r="C8" s="715"/>
      <c r="D8" s="715"/>
      <c r="E8" s="715"/>
      <c r="F8" s="715"/>
      <c r="G8" s="715"/>
      <c r="H8" s="715"/>
      <c r="I8" s="715"/>
      <c r="J8" s="715"/>
      <c r="K8" s="715"/>
      <c r="L8" s="715"/>
      <c r="M8" s="715"/>
      <c r="N8" s="715"/>
      <c r="O8" s="59" t="s">
        <v>487</v>
      </c>
      <c r="P8" s="59" t="s">
        <v>132</v>
      </c>
      <c r="Q8" s="59" t="s">
        <v>581</v>
      </c>
      <c r="R8" s="59" t="s">
        <v>582</v>
      </c>
      <c r="S8" s="60" t="s">
        <v>488</v>
      </c>
      <c r="T8" s="60" t="s">
        <v>489</v>
      </c>
      <c r="U8" s="60" t="s">
        <v>488</v>
      </c>
      <c r="V8" s="60" t="s">
        <v>489</v>
      </c>
      <c r="W8" s="60" t="s">
        <v>488</v>
      </c>
      <c r="X8" s="60" t="s">
        <v>489</v>
      </c>
      <c r="Y8" s="60" t="s">
        <v>488</v>
      </c>
      <c r="Z8" s="60" t="s">
        <v>489</v>
      </c>
      <c r="AA8" s="60" t="s">
        <v>488</v>
      </c>
      <c r="AB8" s="60" t="s">
        <v>489</v>
      </c>
      <c r="AC8" s="60" t="s">
        <v>488</v>
      </c>
      <c r="AD8" s="60" t="s">
        <v>489</v>
      </c>
      <c r="AE8" s="60" t="s">
        <v>488</v>
      </c>
      <c r="AF8" s="60" t="s">
        <v>489</v>
      </c>
      <c r="AG8" s="60" t="s">
        <v>488</v>
      </c>
      <c r="AH8" s="60" t="s">
        <v>489</v>
      </c>
      <c r="AI8" s="60" t="s">
        <v>488</v>
      </c>
      <c r="AJ8" s="60" t="s">
        <v>489</v>
      </c>
      <c r="AK8" s="60" t="s">
        <v>488</v>
      </c>
      <c r="AL8" s="60" t="s">
        <v>489</v>
      </c>
      <c r="AM8" s="60" t="s">
        <v>488</v>
      </c>
      <c r="AN8" s="60" t="s">
        <v>489</v>
      </c>
      <c r="AO8" s="60" t="s">
        <v>488</v>
      </c>
      <c r="AP8" s="60" t="s">
        <v>489</v>
      </c>
      <c r="AQ8" s="60" t="s">
        <v>488</v>
      </c>
      <c r="AR8" s="60" t="s">
        <v>489</v>
      </c>
      <c r="AS8" s="60" t="s">
        <v>488</v>
      </c>
      <c r="AT8" s="60" t="s">
        <v>489</v>
      </c>
      <c r="AU8" s="60" t="s">
        <v>488</v>
      </c>
      <c r="AV8" s="60" t="s">
        <v>489</v>
      </c>
      <c r="AW8" s="60" t="s">
        <v>488</v>
      </c>
      <c r="AX8" s="60" t="s">
        <v>489</v>
      </c>
      <c r="AY8" s="60" t="s">
        <v>488</v>
      </c>
      <c r="AZ8" s="60" t="s">
        <v>489</v>
      </c>
      <c r="BA8" s="60" t="s">
        <v>488</v>
      </c>
      <c r="BB8" s="60" t="s">
        <v>489</v>
      </c>
      <c r="BC8" s="60" t="s">
        <v>490</v>
      </c>
      <c r="BD8" s="60" t="s">
        <v>488</v>
      </c>
      <c r="BE8" s="60" t="s">
        <v>489</v>
      </c>
      <c r="BF8" s="60" t="s">
        <v>491</v>
      </c>
      <c r="BG8" s="60" t="s">
        <v>492</v>
      </c>
      <c r="BH8" s="715" t="s">
        <v>493</v>
      </c>
      <c r="BI8" s="715"/>
      <c r="BJ8" s="715"/>
      <c r="BK8" s="60" t="s">
        <v>494</v>
      </c>
      <c r="BL8" s="60" t="s">
        <v>495</v>
      </c>
      <c r="BM8" s="60" t="s">
        <v>496</v>
      </c>
      <c r="BN8" s="60" t="s">
        <v>497</v>
      </c>
      <c r="BO8" s="60" t="s">
        <v>490</v>
      </c>
      <c r="BP8" s="60" t="s">
        <v>491</v>
      </c>
      <c r="BQ8" s="60" t="s">
        <v>488</v>
      </c>
      <c r="BR8" s="60" t="s">
        <v>489</v>
      </c>
      <c r="BS8" s="60" t="s">
        <v>498</v>
      </c>
      <c r="BT8" s="60" t="s">
        <v>499</v>
      </c>
    </row>
    <row r="9" spans="1:72" s="64" customFormat="1" ht="82.5" customHeight="1" x14ac:dyDescent="0.2">
      <c r="A9" s="708" t="s">
        <v>1089</v>
      </c>
      <c r="B9" s="708" t="s">
        <v>1090</v>
      </c>
      <c r="C9" s="708" t="s">
        <v>1091</v>
      </c>
      <c r="D9" s="680" t="s">
        <v>1092</v>
      </c>
      <c r="E9" s="681"/>
      <c r="F9" s="682"/>
      <c r="G9" s="19" t="s">
        <v>500</v>
      </c>
      <c r="H9" s="19">
        <v>1</v>
      </c>
      <c r="I9" s="693" t="s">
        <v>1093</v>
      </c>
      <c r="J9" s="694"/>
      <c r="K9" s="695"/>
      <c r="L9" s="680" t="s">
        <v>1094</v>
      </c>
      <c r="M9" s="681"/>
      <c r="N9" s="682"/>
      <c r="O9" s="705" t="s">
        <v>33</v>
      </c>
      <c r="P9" s="705"/>
      <c r="Q9" s="705"/>
      <c r="R9" s="705"/>
      <c r="S9" s="62">
        <v>3</v>
      </c>
      <c r="T9" s="699">
        <v>3</v>
      </c>
      <c r="U9" s="62">
        <v>5</v>
      </c>
      <c r="V9" s="699">
        <v>4</v>
      </c>
      <c r="W9" s="62">
        <v>5</v>
      </c>
      <c r="X9" s="699">
        <v>4</v>
      </c>
      <c r="Y9" s="62">
        <v>3</v>
      </c>
      <c r="Z9" s="699">
        <v>3</v>
      </c>
      <c r="AA9" s="62">
        <v>4</v>
      </c>
      <c r="AB9" s="699">
        <v>4</v>
      </c>
      <c r="AC9" s="62">
        <v>4</v>
      </c>
      <c r="AD9" s="699">
        <v>4</v>
      </c>
      <c r="AE9" s="62">
        <v>4</v>
      </c>
      <c r="AF9" s="699">
        <v>4</v>
      </c>
      <c r="AG9" s="62">
        <v>3</v>
      </c>
      <c r="AH9" s="699">
        <v>3</v>
      </c>
      <c r="AI9" s="62"/>
      <c r="AJ9" s="699"/>
      <c r="AK9" s="62"/>
      <c r="AL9" s="677"/>
      <c r="AM9" s="62"/>
      <c r="AN9" s="677"/>
      <c r="AO9" s="62"/>
      <c r="AP9" s="677"/>
      <c r="AQ9" s="62"/>
      <c r="AR9" s="677"/>
      <c r="AS9" s="62"/>
      <c r="AT9" s="677"/>
      <c r="AU9" s="62"/>
      <c r="AV9" s="677"/>
      <c r="AW9" s="62"/>
      <c r="AX9" s="677"/>
      <c r="AY9" s="62"/>
      <c r="AZ9" s="677"/>
      <c r="BA9" s="62"/>
      <c r="BB9" s="677"/>
      <c r="BC9" s="63">
        <f>AVERAGE(S9,U9,W9,Y9,AA9,AC9,AE9,AG9,AI9,AK9,AM9,AO9,AQ9,AS9,AU9,AW9,AY9,BA9)</f>
        <v>3.875</v>
      </c>
      <c r="BD9" s="702">
        <f>SUM((BC9*(BC9/SUM(BC9:BC14))),(BC10*(BC10/SUM(BC9:BC14))),(BC11*(BC11/SUM(BC9:BC14))),(BC12*(BC12/SUM(BC9:BC14))),(BC13*(BC13/SUM(BC9:BC14))),(BC14*(BC14/SUM(BC9:BC14))))</f>
        <v>3.096830985915493</v>
      </c>
      <c r="BE9" s="702">
        <f>AVERAGE(T9,V9,X9,Z9,AB9,AD9,AF9,AH9,AJ9,AL9,AN9,AP9,AR9,AT9,AV9,AX9,AZ9,BB9)</f>
        <v>3.625</v>
      </c>
      <c r="BF9" s="63">
        <f>IF(BE9=0,#REF!,BE9)</f>
        <v>3.625</v>
      </c>
      <c r="BG9" s="696">
        <f>BD9*BE9</f>
        <v>11.226012323943662</v>
      </c>
      <c r="BH9" s="675" t="s">
        <v>1095</v>
      </c>
      <c r="BI9" s="675"/>
      <c r="BJ9" s="675"/>
      <c r="BK9" s="19" t="s">
        <v>1096</v>
      </c>
      <c r="BL9" s="19" t="s">
        <v>504</v>
      </c>
      <c r="BM9" s="19" t="s">
        <v>502</v>
      </c>
      <c r="BN9" s="19" t="s">
        <v>505</v>
      </c>
      <c r="BO9" s="63">
        <f t="shared" ref="BO9:BO19" si="0">IF(AND(BM9="Fuerte",BC9&gt;2.9)*OR(BN9="Probabilidad",BN9="Ambos"),BC9-2,IF(AND(BM9="Fuerte",BC9&lt;3)*OR(BN9="Probabilidad",BN9="Ambos"),1,IF(AND(BM9="Medio",BC9&gt;1.9)*OR(BN9="Probabilidad",BN9="Ambos"),BC9-1,IF(AND(BM9="Medio",BC9&lt;2)*OR(BN9="Probabilidad",BN9="Ambos"),1,BC9))))</f>
        <v>2.875</v>
      </c>
      <c r="BP9" s="63">
        <f t="shared" ref="BP9:BP19" si="1">IF(AND(BM9="Fuerte",BF9&gt;2.9)*OR(BN9="Impacto",BN9="Ambos"),BF9-2,IF(AND(BM9="Fuerte",BF9&lt;3)*OR(BN9="Impacto",BN9="Ambos"),1,IF(AND(BM9="Medio",BF9&gt;1.9)*OR(BN9="Impacto",BN9="Ambos"),BF9-1,IF(AND(BM9="Medio",BF9&lt;2)*OR(BN9="Impacto",BN9="Ambos"),1,BF9))))</f>
        <v>2.625</v>
      </c>
      <c r="BQ9" s="702">
        <f>SUM((BO9*(BO9/SUM(BO9:BO13))),(BO10*(BO10/SUM(BO9:BO13))),(BO11*(BO11/SUM(BO9:BO13))),(BO12*(BO12/SUM(BO9:BO13))),(BO13*(BO13/SUM(BO9:BO13))))</f>
        <v>2.3614130434782608</v>
      </c>
      <c r="BR9" s="702">
        <f>SUM((BP9*(BP9/SUM(BP9:BP14))),(BP10*(BP10/SUM(BP9:BP14))),(BP11*(BP11/SUM(BP9:BP14))),(BP12*(BP12/SUM(BP9:BP14))),(BP13*(BP13/SUM(BP9:BP14))),(BP14*(BP14/SUM(BP9:BP14))))</f>
        <v>2.625</v>
      </c>
      <c r="BS9" s="696">
        <f>BQ9*BR9</f>
        <v>6.1987092391304346</v>
      </c>
      <c r="BT9" s="699" t="str">
        <f>INDEX([29]Listas!E$20:I$24,MATCH(BQ9,[29]Listas!D$20:D$24,1),MATCH(BR9,[29]Listas!E$19:I$19,1))</f>
        <v>MODERADO</v>
      </c>
    </row>
    <row r="10" spans="1:72" s="64" customFormat="1" ht="129.75" customHeight="1" x14ac:dyDescent="0.2">
      <c r="A10" s="709"/>
      <c r="B10" s="709"/>
      <c r="C10" s="709"/>
      <c r="D10" s="683"/>
      <c r="E10" s="684"/>
      <c r="F10" s="685"/>
      <c r="G10" s="19" t="s">
        <v>500</v>
      </c>
      <c r="H10" s="19">
        <v>2</v>
      </c>
      <c r="I10" s="693" t="s">
        <v>1097</v>
      </c>
      <c r="J10" s="694"/>
      <c r="K10" s="695"/>
      <c r="L10" s="683"/>
      <c r="M10" s="684"/>
      <c r="N10" s="685"/>
      <c r="O10" s="706"/>
      <c r="P10" s="706"/>
      <c r="Q10" s="706"/>
      <c r="R10" s="706"/>
      <c r="S10" s="62">
        <v>5</v>
      </c>
      <c r="T10" s="700"/>
      <c r="U10" s="62">
        <v>5</v>
      </c>
      <c r="V10" s="700"/>
      <c r="W10" s="62">
        <v>3</v>
      </c>
      <c r="X10" s="700"/>
      <c r="Y10" s="62">
        <v>4</v>
      </c>
      <c r="Z10" s="700"/>
      <c r="AA10" s="62">
        <v>4</v>
      </c>
      <c r="AB10" s="700"/>
      <c r="AC10" s="62">
        <v>4</v>
      </c>
      <c r="AD10" s="700"/>
      <c r="AE10" s="62">
        <v>2</v>
      </c>
      <c r="AF10" s="700"/>
      <c r="AG10" s="62">
        <v>1</v>
      </c>
      <c r="AH10" s="700"/>
      <c r="AI10" s="62"/>
      <c r="AJ10" s="700"/>
      <c r="AK10" s="62"/>
      <c r="AL10" s="677"/>
      <c r="AM10" s="62"/>
      <c r="AN10" s="677"/>
      <c r="AO10" s="62"/>
      <c r="AP10" s="677"/>
      <c r="AQ10" s="62"/>
      <c r="AR10" s="677"/>
      <c r="AS10" s="62"/>
      <c r="AT10" s="677"/>
      <c r="AU10" s="62"/>
      <c r="AV10" s="677"/>
      <c r="AW10" s="62"/>
      <c r="AX10" s="677"/>
      <c r="AY10" s="62"/>
      <c r="AZ10" s="677"/>
      <c r="BA10" s="62"/>
      <c r="BB10" s="677"/>
      <c r="BC10" s="63">
        <f>AVERAGE(S10,U10,W10,Y10,AA10,AC10,AE10,AG10,AI10,AK10,AM10,AO10,AQ10,AS10,AU10,AW10,AY10,BA10)</f>
        <v>3.5</v>
      </c>
      <c r="BD10" s="703"/>
      <c r="BE10" s="703"/>
      <c r="BF10" s="63">
        <f>IF(BE10=0,BF9,BE10)</f>
        <v>3.625</v>
      </c>
      <c r="BG10" s="697"/>
      <c r="BH10" s="675" t="s">
        <v>1098</v>
      </c>
      <c r="BI10" s="675"/>
      <c r="BJ10" s="675"/>
      <c r="BK10" s="19" t="s">
        <v>1099</v>
      </c>
      <c r="BL10" s="19" t="s">
        <v>504</v>
      </c>
      <c r="BM10" s="19" t="s">
        <v>502</v>
      </c>
      <c r="BN10" s="19" t="s">
        <v>505</v>
      </c>
      <c r="BO10" s="63">
        <f t="shared" si="0"/>
        <v>2.5</v>
      </c>
      <c r="BP10" s="63">
        <f t="shared" si="1"/>
        <v>2.625</v>
      </c>
      <c r="BQ10" s="703"/>
      <c r="BR10" s="703"/>
      <c r="BS10" s="697"/>
      <c r="BT10" s="700"/>
    </row>
    <row r="11" spans="1:72" s="64" customFormat="1" ht="105" customHeight="1" x14ac:dyDescent="0.2">
      <c r="A11" s="709"/>
      <c r="B11" s="709"/>
      <c r="C11" s="709"/>
      <c r="D11" s="683"/>
      <c r="E11" s="684"/>
      <c r="F11" s="685"/>
      <c r="G11" s="19" t="s">
        <v>506</v>
      </c>
      <c r="H11" s="19">
        <v>3</v>
      </c>
      <c r="I11" s="693" t="s">
        <v>1100</v>
      </c>
      <c r="J11" s="694"/>
      <c r="K11" s="695"/>
      <c r="L11" s="683"/>
      <c r="M11" s="684"/>
      <c r="N11" s="685"/>
      <c r="O11" s="706"/>
      <c r="P11" s="706"/>
      <c r="Q11" s="706"/>
      <c r="R11" s="706"/>
      <c r="S11" s="62">
        <v>3</v>
      </c>
      <c r="T11" s="700"/>
      <c r="U11" s="62">
        <v>4</v>
      </c>
      <c r="V11" s="700"/>
      <c r="W11" s="62">
        <v>3</v>
      </c>
      <c r="X11" s="700"/>
      <c r="Y11" s="62">
        <v>4</v>
      </c>
      <c r="Z11" s="700"/>
      <c r="AA11" s="62">
        <v>2</v>
      </c>
      <c r="AB11" s="700"/>
      <c r="AC11" s="62">
        <v>2</v>
      </c>
      <c r="AD11" s="700"/>
      <c r="AE11" s="62">
        <v>2</v>
      </c>
      <c r="AF11" s="700"/>
      <c r="AG11" s="62">
        <v>2</v>
      </c>
      <c r="AH11" s="700"/>
      <c r="AI11" s="62"/>
      <c r="AJ11" s="700"/>
      <c r="AK11" s="62"/>
      <c r="AL11" s="677"/>
      <c r="AM11" s="62"/>
      <c r="AN11" s="677"/>
      <c r="AO11" s="62"/>
      <c r="AP11" s="677"/>
      <c r="AQ11" s="62"/>
      <c r="AR11" s="677"/>
      <c r="AS11" s="62"/>
      <c r="AT11" s="677"/>
      <c r="AU11" s="62"/>
      <c r="AV11" s="677"/>
      <c r="AW11" s="62"/>
      <c r="AX11" s="677"/>
      <c r="AY11" s="62"/>
      <c r="AZ11" s="677"/>
      <c r="BA11" s="62"/>
      <c r="BB11" s="677"/>
      <c r="BC11" s="63">
        <f t="shared" ref="BC11:BC19" si="2">AVERAGE(S11,U11,W11,Y11,AA11,AC11,AE11,AG11,AI11,AK11,AM11,AO11,AQ11,AS11,AU11,AW11,AY11,BA11)</f>
        <v>2.75</v>
      </c>
      <c r="BD11" s="703"/>
      <c r="BE11" s="703"/>
      <c r="BF11" s="63">
        <f>IF(BE11=0,BF10,BE11)</f>
        <v>3.625</v>
      </c>
      <c r="BG11" s="697"/>
      <c r="BH11" s="675" t="s">
        <v>1101</v>
      </c>
      <c r="BI11" s="675"/>
      <c r="BJ11" s="675"/>
      <c r="BK11" s="19" t="s">
        <v>1102</v>
      </c>
      <c r="BL11" s="19" t="s">
        <v>504</v>
      </c>
      <c r="BM11" s="19" t="s">
        <v>502</v>
      </c>
      <c r="BN11" s="19" t="s">
        <v>505</v>
      </c>
      <c r="BO11" s="63">
        <f t="shared" si="0"/>
        <v>1.75</v>
      </c>
      <c r="BP11" s="63">
        <f t="shared" si="1"/>
        <v>2.625</v>
      </c>
      <c r="BQ11" s="703"/>
      <c r="BR11" s="703"/>
      <c r="BS11" s="697"/>
      <c r="BT11" s="700"/>
    </row>
    <row r="12" spans="1:72" s="64" customFormat="1" ht="144.75" customHeight="1" x14ac:dyDescent="0.2">
      <c r="A12" s="709"/>
      <c r="B12" s="709"/>
      <c r="C12" s="709"/>
      <c r="D12" s="683"/>
      <c r="E12" s="684"/>
      <c r="F12" s="685"/>
      <c r="G12" s="19" t="s">
        <v>507</v>
      </c>
      <c r="H12" s="19">
        <v>4</v>
      </c>
      <c r="I12" s="693" t="s">
        <v>1103</v>
      </c>
      <c r="J12" s="694"/>
      <c r="K12" s="695"/>
      <c r="L12" s="683"/>
      <c r="M12" s="684"/>
      <c r="N12" s="685"/>
      <c r="O12" s="706"/>
      <c r="P12" s="706"/>
      <c r="Q12" s="706"/>
      <c r="R12" s="706"/>
      <c r="S12" s="62">
        <v>3</v>
      </c>
      <c r="T12" s="700"/>
      <c r="U12" s="62">
        <v>5</v>
      </c>
      <c r="V12" s="700"/>
      <c r="W12" s="62">
        <v>4</v>
      </c>
      <c r="X12" s="700"/>
      <c r="Y12" s="62">
        <v>3</v>
      </c>
      <c r="Z12" s="700"/>
      <c r="AA12" s="62">
        <v>3</v>
      </c>
      <c r="AB12" s="700"/>
      <c r="AC12" s="62">
        <v>3</v>
      </c>
      <c r="AD12" s="700"/>
      <c r="AE12" s="62">
        <v>3</v>
      </c>
      <c r="AF12" s="700"/>
      <c r="AG12" s="62">
        <v>2</v>
      </c>
      <c r="AH12" s="700"/>
      <c r="AI12" s="62"/>
      <c r="AJ12" s="700"/>
      <c r="AK12" s="62"/>
      <c r="AL12" s="677"/>
      <c r="AM12" s="62"/>
      <c r="AN12" s="677"/>
      <c r="AO12" s="62"/>
      <c r="AP12" s="677"/>
      <c r="AQ12" s="62"/>
      <c r="AR12" s="677"/>
      <c r="AS12" s="62"/>
      <c r="AT12" s="677"/>
      <c r="AU12" s="62"/>
      <c r="AV12" s="677"/>
      <c r="AW12" s="62"/>
      <c r="AX12" s="677"/>
      <c r="AY12" s="62"/>
      <c r="AZ12" s="677"/>
      <c r="BA12" s="62"/>
      <c r="BB12" s="677"/>
      <c r="BC12" s="63">
        <f t="shared" si="2"/>
        <v>3.25</v>
      </c>
      <c r="BD12" s="703"/>
      <c r="BE12" s="703"/>
      <c r="BF12" s="63">
        <f>IF(BE12=0,BF11,BE12)</f>
        <v>3.625</v>
      </c>
      <c r="BG12" s="697"/>
      <c r="BH12" s="675" t="s">
        <v>1104</v>
      </c>
      <c r="BI12" s="675"/>
      <c r="BJ12" s="675"/>
      <c r="BK12" s="19" t="s">
        <v>1105</v>
      </c>
      <c r="BL12" s="19" t="s">
        <v>504</v>
      </c>
      <c r="BM12" s="19" t="s">
        <v>502</v>
      </c>
      <c r="BN12" s="19" t="s">
        <v>505</v>
      </c>
      <c r="BO12" s="63">
        <f t="shared" si="0"/>
        <v>2.25</v>
      </c>
      <c r="BP12" s="63">
        <f t="shared" si="1"/>
        <v>2.625</v>
      </c>
      <c r="BQ12" s="703"/>
      <c r="BR12" s="703"/>
      <c r="BS12" s="697"/>
      <c r="BT12" s="700"/>
    </row>
    <row r="13" spans="1:72" s="64" customFormat="1" ht="77.25" customHeight="1" x14ac:dyDescent="0.2">
      <c r="A13" s="709"/>
      <c r="B13" s="709"/>
      <c r="C13" s="709"/>
      <c r="D13" s="683"/>
      <c r="E13" s="684"/>
      <c r="F13" s="685"/>
      <c r="G13" s="19" t="s">
        <v>1106</v>
      </c>
      <c r="H13" s="19">
        <v>5</v>
      </c>
      <c r="I13" s="693" t="s">
        <v>1107</v>
      </c>
      <c r="J13" s="694"/>
      <c r="K13" s="695"/>
      <c r="L13" s="683"/>
      <c r="M13" s="684"/>
      <c r="N13" s="685"/>
      <c r="O13" s="706"/>
      <c r="P13" s="706"/>
      <c r="Q13" s="706"/>
      <c r="R13" s="706"/>
      <c r="S13" s="62">
        <v>2</v>
      </c>
      <c r="T13" s="700"/>
      <c r="U13" s="62">
        <v>2</v>
      </c>
      <c r="V13" s="700"/>
      <c r="W13" s="62">
        <v>1</v>
      </c>
      <c r="X13" s="700"/>
      <c r="Y13" s="62">
        <v>1</v>
      </c>
      <c r="Z13" s="700"/>
      <c r="AA13" s="62">
        <v>3</v>
      </c>
      <c r="AB13" s="700"/>
      <c r="AC13" s="62">
        <v>3</v>
      </c>
      <c r="AD13" s="700"/>
      <c r="AE13" s="62">
        <v>3</v>
      </c>
      <c r="AF13" s="700"/>
      <c r="AG13" s="62">
        <v>2</v>
      </c>
      <c r="AH13" s="700"/>
      <c r="AI13" s="62"/>
      <c r="AJ13" s="700"/>
      <c r="AK13" s="62"/>
      <c r="AL13" s="677"/>
      <c r="AM13" s="62"/>
      <c r="AN13" s="677"/>
      <c r="AO13" s="62"/>
      <c r="AP13" s="677"/>
      <c r="AQ13" s="62"/>
      <c r="AR13" s="677"/>
      <c r="AS13" s="62"/>
      <c r="AT13" s="677"/>
      <c r="AU13" s="62"/>
      <c r="AV13" s="677"/>
      <c r="AW13" s="62"/>
      <c r="AX13" s="677"/>
      <c r="AY13" s="62"/>
      <c r="AZ13" s="677"/>
      <c r="BA13" s="62"/>
      <c r="BB13" s="677"/>
      <c r="BC13" s="63">
        <f t="shared" si="2"/>
        <v>2.125</v>
      </c>
      <c r="BD13" s="703"/>
      <c r="BE13" s="703"/>
      <c r="BF13" s="63">
        <f>IF(BE13=0,BF12,BE13)</f>
        <v>3.625</v>
      </c>
      <c r="BG13" s="697"/>
      <c r="BH13" s="693" t="s">
        <v>1108</v>
      </c>
      <c r="BI13" s="694"/>
      <c r="BJ13" s="695"/>
      <c r="BK13" s="19" t="s">
        <v>1109</v>
      </c>
      <c r="BL13" s="19" t="s">
        <v>501</v>
      </c>
      <c r="BM13" s="19" t="s">
        <v>502</v>
      </c>
      <c r="BN13" s="19" t="s">
        <v>503</v>
      </c>
      <c r="BO13" s="63">
        <f t="shared" si="0"/>
        <v>2.125</v>
      </c>
      <c r="BP13" s="63">
        <f t="shared" si="1"/>
        <v>2.625</v>
      </c>
      <c r="BQ13" s="703"/>
      <c r="BR13" s="703"/>
      <c r="BS13" s="697"/>
      <c r="BT13" s="700"/>
    </row>
    <row r="14" spans="1:72" s="64" customFormat="1" ht="108" customHeight="1" x14ac:dyDescent="0.2">
      <c r="A14" s="710"/>
      <c r="B14" s="710"/>
      <c r="C14" s="710"/>
      <c r="D14" s="686"/>
      <c r="E14" s="687"/>
      <c r="F14" s="688"/>
      <c r="G14" s="19" t="s">
        <v>500</v>
      </c>
      <c r="H14" s="19">
        <v>6</v>
      </c>
      <c r="I14" s="693" t="s">
        <v>1110</v>
      </c>
      <c r="J14" s="694"/>
      <c r="K14" s="695"/>
      <c r="L14" s="686"/>
      <c r="M14" s="687"/>
      <c r="N14" s="688"/>
      <c r="O14" s="707"/>
      <c r="P14" s="707"/>
      <c r="Q14" s="707"/>
      <c r="R14" s="707"/>
      <c r="S14" s="62">
        <v>1</v>
      </c>
      <c r="T14" s="701"/>
      <c r="U14" s="62">
        <v>5</v>
      </c>
      <c r="V14" s="701"/>
      <c r="W14" s="62">
        <v>2</v>
      </c>
      <c r="X14" s="701"/>
      <c r="Y14" s="62">
        <v>2</v>
      </c>
      <c r="Z14" s="701"/>
      <c r="AA14" s="62">
        <v>2</v>
      </c>
      <c r="AB14" s="701"/>
      <c r="AC14" s="62">
        <v>3</v>
      </c>
      <c r="AD14" s="701"/>
      <c r="AE14" s="62">
        <v>1</v>
      </c>
      <c r="AF14" s="701"/>
      <c r="AG14" s="62">
        <v>2</v>
      </c>
      <c r="AH14" s="701"/>
      <c r="AI14" s="62"/>
      <c r="AJ14" s="701"/>
      <c r="AK14" s="62"/>
      <c r="AL14" s="62"/>
      <c r="AM14" s="62"/>
      <c r="AN14" s="62"/>
      <c r="AO14" s="62"/>
      <c r="AP14" s="62"/>
      <c r="AQ14" s="62"/>
      <c r="AR14" s="62"/>
      <c r="AS14" s="62"/>
      <c r="AT14" s="62"/>
      <c r="AU14" s="62"/>
      <c r="AV14" s="62"/>
      <c r="AW14" s="62"/>
      <c r="AX14" s="62"/>
      <c r="AY14" s="62"/>
      <c r="AZ14" s="62"/>
      <c r="BA14" s="62"/>
      <c r="BB14" s="62"/>
      <c r="BC14" s="63">
        <f t="shared" si="2"/>
        <v>2.25</v>
      </c>
      <c r="BD14" s="704"/>
      <c r="BE14" s="704"/>
      <c r="BF14" s="63">
        <f>IF(BE14=0,BF13,BE14)</f>
        <v>3.625</v>
      </c>
      <c r="BG14" s="698"/>
      <c r="BH14" s="693" t="s">
        <v>1111</v>
      </c>
      <c r="BI14" s="694"/>
      <c r="BJ14" s="695"/>
      <c r="BK14" s="19" t="s">
        <v>1112</v>
      </c>
      <c r="BL14" s="19" t="s">
        <v>501</v>
      </c>
      <c r="BM14" s="19" t="s">
        <v>502</v>
      </c>
      <c r="BN14" s="19" t="s">
        <v>503</v>
      </c>
      <c r="BO14" s="63">
        <f>IF(AND(BM14="Fuerte",BC14&gt;2.9)*OR(BN14="Probabilidad",BN14="Ambos"),BC14-2,IF(AND(BM14="Fuerte",BC14&lt;3)*OR(BN14="Probabilidad",BN14="Ambos"),1,IF(AND(BM14="Medio",BC14&gt;1.9)*OR(BN14="Probabilidad",BN14="Ambos"),BC14-1,IF(AND(BM14="Medio",BC14&lt;2)*OR(BN14="Probabilidad",BN14="Ambos"),1,BC14))))</f>
        <v>2.25</v>
      </c>
      <c r="BP14" s="63">
        <f t="shared" si="1"/>
        <v>2.625</v>
      </c>
      <c r="BQ14" s="704"/>
      <c r="BR14" s="704"/>
      <c r="BS14" s="698"/>
      <c r="BT14" s="701"/>
    </row>
    <row r="15" spans="1:72" s="64" customFormat="1" ht="119.25" customHeight="1" x14ac:dyDescent="0.2">
      <c r="A15" s="679" t="s">
        <v>1089</v>
      </c>
      <c r="B15" s="679" t="s">
        <v>1113</v>
      </c>
      <c r="C15" s="679" t="s">
        <v>1114</v>
      </c>
      <c r="D15" s="679" t="s">
        <v>1115</v>
      </c>
      <c r="E15" s="679"/>
      <c r="F15" s="679"/>
      <c r="G15" s="19" t="s">
        <v>506</v>
      </c>
      <c r="H15" s="19">
        <v>1</v>
      </c>
      <c r="I15" s="689" t="s">
        <v>1116</v>
      </c>
      <c r="J15" s="690"/>
      <c r="K15" s="691"/>
      <c r="L15" s="679" t="s">
        <v>1117</v>
      </c>
      <c r="M15" s="679"/>
      <c r="N15" s="679"/>
      <c r="O15" s="678" t="s">
        <v>33</v>
      </c>
      <c r="P15" s="678"/>
      <c r="Q15" s="678"/>
      <c r="R15" s="678"/>
      <c r="S15" s="62">
        <v>1</v>
      </c>
      <c r="T15" s="677">
        <v>2</v>
      </c>
      <c r="U15" s="62">
        <v>4</v>
      </c>
      <c r="V15" s="677">
        <v>4</v>
      </c>
      <c r="W15" s="62">
        <v>2</v>
      </c>
      <c r="X15" s="677">
        <v>3</v>
      </c>
      <c r="Y15" s="62">
        <v>1</v>
      </c>
      <c r="Z15" s="677">
        <v>2</v>
      </c>
      <c r="AA15" s="62">
        <v>3</v>
      </c>
      <c r="AB15" s="677">
        <v>3</v>
      </c>
      <c r="AC15" s="62">
        <v>2</v>
      </c>
      <c r="AD15" s="677">
        <v>2</v>
      </c>
      <c r="AE15" s="62">
        <v>2</v>
      </c>
      <c r="AF15" s="677">
        <v>2</v>
      </c>
      <c r="AG15" s="62">
        <v>4</v>
      </c>
      <c r="AH15" s="677">
        <v>3</v>
      </c>
      <c r="AI15" s="62"/>
      <c r="AJ15" s="677"/>
      <c r="AK15" s="62"/>
      <c r="AL15" s="677"/>
      <c r="AM15" s="62"/>
      <c r="AN15" s="677"/>
      <c r="AO15" s="62"/>
      <c r="AP15" s="677"/>
      <c r="AQ15" s="62"/>
      <c r="AR15" s="677"/>
      <c r="AS15" s="62"/>
      <c r="AT15" s="677"/>
      <c r="AU15" s="62"/>
      <c r="AV15" s="677"/>
      <c r="AW15" s="62"/>
      <c r="AX15" s="677"/>
      <c r="AY15" s="62"/>
      <c r="AZ15" s="677"/>
      <c r="BA15" s="62"/>
      <c r="BB15" s="677"/>
      <c r="BC15" s="63">
        <f>AVERAGE(S15,U15,W15,Y15,AA15,AC15,AE15,AG15,AI15,AK15,AM15,AO15,AQ15,AS15,AU15,AW15,AY15,BA15)</f>
        <v>2.375</v>
      </c>
      <c r="BD15" s="676">
        <f>SUM((BC15*(BC15/SUM(BC15:BC16))),(BC16*(BC16/SUM(BC15:BC16))))</f>
        <v>2.8805555555555555</v>
      </c>
      <c r="BE15" s="676">
        <f>AVERAGE(T15,V15,X15,Z15,AB15,AD15,AF15,AH15,AJ15,AL15,AN15,AP15,AR15,AT15,AV15,AX15,AZ15,BB15)</f>
        <v>2.625</v>
      </c>
      <c r="BF15" s="63">
        <f>IF(BE15=0,#REF!,BE15)</f>
        <v>2.625</v>
      </c>
      <c r="BG15" s="674">
        <f>BD15*BE15</f>
        <v>7.5614583333333334</v>
      </c>
      <c r="BH15" s="675" t="s">
        <v>1118</v>
      </c>
      <c r="BI15" s="675"/>
      <c r="BJ15" s="675"/>
      <c r="BK15" s="19" t="s">
        <v>1119</v>
      </c>
      <c r="BL15" s="19" t="s">
        <v>504</v>
      </c>
      <c r="BM15" s="19" t="s">
        <v>502</v>
      </c>
      <c r="BN15" s="19" t="s">
        <v>505</v>
      </c>
      <c r="BO15" s="63">
        <f>IF(AND(BM15="Fuerte",BC15&gt;2.9)*OR(BN15="Probabilidad",BN15="Ambos"),BC15-2,IF(AND(BM15="Fuerte",BC15&lt;3)*OR(BN15="Probabilidad",BN15="Ambos"),1,IF(AND(BM15="Medio",BC15&gt;1.9)*OR(BN15="Probabilidad",BN15="Ambos"),BC15-1,IF(AND(BM15="Medio",BC15&lt;2)*OR(BN15="Probabilidad",BN15="Ambos"),1,BC15))))</f>
        <v>1.375</v>
      </c>
      <c r="BP15" s="63">
        <f>IF(AND(BM15="Fuerte",BF15&gt;2.9)*OR(BN15="Impacto",BN15="Ambos"),BF15-2,IF(AND(BM15="Fuerte",BF15&lt;3)*OR(BN15="Impacto",BN15="Ambos"),1,IF(AND(BM15="Medio",BF15&gt;1.9)*OR(BN15="Impacto",BN15="Ambos"),BF15-1,IF(AND(BM15="Medio",BF15&lt;2)*OR(BN15="Impacto",BN15="Ambos"),1,BF15))))</f>
        <v>1.625</v>
      </c>
      <c r="BQ15" s="676">
        <f>SUM((BO15*(BO15/SUM(BO15:BO16))),(BO16*(BO16/SUM(BO15:BO16))))</f>
        <v>1.9181034482758621</v>
      </c>
      <c r="BR15" s="676">
        <f>SUM((BP15*(BP15/SUM(BP15:BP16))),(BP16*(BP16/SUM(BP15:BP16))))</f>
        <v>1.625</v>
      </c>
      <c r="BS15" s="674">
        <f>BQ15*BR15</f>
        <v>3.1169181034482758</v>
      </c>
      <c r="BT15" s="677" t="str">
        <f>INDEX([29]Listas!E$20:I$24,MATCH(BQ15,[29]Listas!D$20:D$24,1),MATCH(BR15,[29]Listas!E$19:I$19,1))</f>
        <v>INFERIOR</v>
      </c>
    </row>
    <row r="16" spans="1:72" s="64" customFormat="1" ht="147" customHeight="1" x14ac:dyDescent="0.2">
      <c r="A16" s="679"/>
      <c r="B16" s="679"/>
      <c r="C16" s="679"/>
      <c r="D16" s="679"/>
      <c r="E16" s="679"/>
      <c r="F16" s="679"/>
      <c r="G16" s="19" t="s">
        <v>506</v>
      </c>
      <c r="H16" s="19">
        <v>2</v>
      </c>
      <c r="I16" s="689" t="s">
        <v>1120</v>
      </c>
      <c r="J16" s="690"/>
      <c r="K16" s="691"/>
      <c r="L16" s="679"/>
      <c r="M16" s="679"/>
      <c r="N16" s="679"/>
      <c r="O16" s="678"/>
      <c r="P16" s="678"/>
      <c r="Q16" s="678"/>
      <c r="R16" s="678"/>
      <c r="S16" s="62">
        <v>3</v>
      </c>
      <c r="T16" s="677"/>
      <c r="U16" s="62">
        <v>5</v>
      </c>
      <c r="V16" s="677"/>
      <c r="W16" s="62">
        <v>2</v>
      </c>
      <c r="X16" s="677"/>
      <c r="Y16" s="62">
        <v>4</v>
      </c>
      <c r="Z16" s="677"/>
      <c r="AA16" s="62">
        <v>4</v>
      </c>
      <c r="AB16" s="677"/>
      <c r="AC16" s="62">
        <v>2</v>
      </c>
      <c r="AD16" s="677"/>
      <c r="AE16" s="62">
        <v>2</v>
      </c>
      <c r="AF16" s="677"/>
      <c r="AG16" s="62">
        <v>4</v>
      </c>
      <c r="AH16" s="677"/>
      <c r="AI16" s="62"/>
      <c r="AJ16" s="677"/>
      <c r="AK16" s="62"/>
      <c r="AL16" s="677"/>
      <c r="AM16" s="62"/>
      <c r="AN16" s="677"/>
      <c r="AO16" s="62"/>
      <c r="AP16" s="677"/>
      <c r="AQ16" s="62"/>
      <c r="AR16" s="677"/>
      <c r="AS16" s="62"/>
      <c r="AT16" s="677"/>
      <c r="AU16" s="62"/>
      <c r="AV16" s="677"/>
      <c r="AW16" s="62"/>
      <c r="AX16" s="677"/>
      <c r="AY16" s="62"/>
      <c r="AZ16" s="677"/>
      <c r="BA16" s="62"/>
      <c r="BB16" s="677"/>
      <c r="BC16" s="63">
        <f>AVERAGE(S16,U16,W16,Y16,AA16,AC16,AE16,AG16,AI16,AK16,AM16,AO16,AQ16,AS16,AU16,AW16,AY16,BA16)</f>
        <v>3.25</v>
      </c>
      <c r="BD16" s="676"/>
      <c r="BE16" s="692"/>
      <c r="BF16" s="63">
        <f>IF(BE16=0,BF15,BE16)</f>
        <v>2.625</v>
      </c>
      <c r="BG16" s="674">
        <f>BD16*BE16</f>
        <v>0</v>
      </c>
      <c r="BH16" s="675" t="s">
        <v>1121</v>
      </c>
      <c r="BI16" s="675"/>
      <c r="BJ16" s="675"/>
      <c r="BK16" s="19" t="s">
        <v>1122</v>
      </c>
      <c r="BL16" s="19" t="s">
        <v>504</v>
      </c>
      <c r="BM16" s="19" t="s">
        <v>502</v>
      </c>
      <c r="BN16" s="19" t="s">
        <v>505</v>
      </c>
      <c r="BO16" s="63">
        <f>IF(AND(BM16="Fuerte",BC16&gt;2.9)*OR(BN16="Probabilidad",BN16="Ambos"),BC16-2,IF(AND(BM16="Fuerte",BC16&lt;3)*OR(BN16="Probabilidad",BN16="Ambos"),1,IF(AND(BM16="Medio",BC16&gt;1.9)*OR(BN16="Probabilidad",BN16="Ambos"),BC16-1,IF(AND(BM16="Medio",BC16&lt;2)*OR(BN16="Probabilidad",BN16="Ambos"),1,BC16))))</f>
        <v>2.25</v>
      </c>
      <c r="BP16" s="63">
        <f>IF(AND(BM16="Fuerte",BF16&gt;2.9)*OR(BN16="Impacto",BN16="Ambos"),BF16-2,IF(AND(BM16="Fuerte",BF16&lt;3)*OR(BN16="Impacto",BN16="Ambos"),1,IF(AND(BM16="Medio",BF16&gt;1.9)*OR(BN16="Impacto",BN16="Ambos"),BF16-1,IF(AND(BM16="Medio",BF16&lt;2)*OR(BN16="Impacto",BN16="Ambos"),1,BF16))))</f>
        <v>1.625</v>
      </c>
      <c r="BQ16" s="676"/>
      <c r="BR16" s="676"/>
      <c r="BS16" s="674"/>
      <c r="BT16" s="677" t="e">
        <f>INDEX([29]Listas!E$20:I$24,MATCH(BQ16,[29]Listas!D$20:D$24,1),MATCH(BR16,[29]Listas!E$19:I$19,1))</f>
        <v>#N/A</v>
      </c>
    </row>
    <row r="17" spans="1:131" s="64" customFormat="1" ht="57" customHeight="1" x14ac:dyDescent="0.2">
      <c r="A17" s="679" t="s">
        <v>1089</v>
      </c>
      <c r="B17" s="679" t="s">
        <v>1123</v>
      </c>
      <c r="C17" s="679" t="s">
        <v>1124</v>
      </c>
      <c r="D17" s="680" t="s">
        <v>1125</v>
      </c>
      <c r="E17" s="681"/>
      <c r="F17" s="682"/>
      <c r="G17" s="19" t="s">
        <v>510</v>
      </c>
      <c r="H17" s="19">
        <v>1</v>
      </c>
      <c r="I17" s="689" t="s">
        <v>1126</v>
      </c>
      <c r="J17" s="690"/>
      <c r="K17" s="691"/>
      <c r="L17" s="679" t="s">
        <v>1127</v>
      </c>
      <c r="M17" s="679"/>
      <c r="N17" s="679"/>
      <c r="O17" s="678" t="s">
        <v>33</v>
      </c>
      <c r="P17" s="678"/>
      <c r="Q17" s="678"/>
      <c r="R17" s="678"/>
      <c r="S17" s="62">
        <v>2</v>
      </c>
      <c r="T17" s="677">
        <v>2</v>
      </c>
      <c r="U17" s="62">
        <v>3</v>
      </c>
      <c r="V17" s="677">
        <v>2</v>
      </c>
      <c r="W17" s="62">
        <v>4</v>
      </c>
      <c r="X17" s="677">
        <v>5</v>
      </c>
      <c r="Y17" s="62">
        <v>1</v>
      </c>
      <c r="Z17" s="677">
        <v>1</v>
      </c>
      <c r="AA17" s="62">
        <v>3</v>
      </c>
      <c r="AB17" s="677">
        <v>4</v>
      </c>
      <c r="AC17" s="62">
        <v>1</v>
      </c>
      <c r="AD17" s="677">
        <v>2</v>
      </c>
      <c r="AE17" s="62">
        <v>2</v>
      </c>
      <c r="AF17" s="677">
        <v>4</v>
      </c>
      <c r="AG17" s="62">
        <v>2</v>
      </c>
      <c r="AH17" s="677">
        <v>2</v>
      </c>
      <c r="AI17" s="62"/>
      <c r="AJ17" s="677"/>
      <c r="AK17" s="62"/>
      <c r="AL17" s="677"/>
      <c r="AM17" s="62"/>
      <c r="AN17" s="677"/>
      <c r="AO17" s="62"/>
      <c r="AP17" s="677"/>
      <c r="AQ17" s="62"/>
      <c r="AR17" s="677"/>
      <c r="AS17" s="62"/>
      <c r="AT17" s="677"/>
      <c r="AU17" s="62"/>
      <c r="AV17" s="677"/>
      <c r="AW17" s="62"/>
      <c r="AX17" s="677"/>
      <c r="AY17" s="62"/>
      <c r="AZ17" s="677"/>
      <c r="BA17" s="62"/>
      <c r="BB17" s="677"/>
      <c r="BC17" s="63">
        <f t="shared" si="2"/>
        <v>2.25</v>
      </c>
      <c r="BD17" s="676">
        <f>SUM((BC17*(BC17/SUM(BC17:BC19))),(BC18*(BC18/SUM(BC17:BC19))),(BC19*(BC19/SUM(BC17:BC19))))</f>
        <v>1.8517441860465116</v>
      </c>
      <c r="BE17" s="676">
        <f>AVERAGE(T17,V17,X17,Z17,AB17,AD17,AF17,AH17,AJ17,AL17,AN17,AP17,AR17,AT17,AV17,AX17,AZ17,BB17)</f>
        <v>2.75</v>
      </c>
      <c r="BF17" s="63">
        <f>IF(BE17=0,BF7,BE17)</f>
        <v>2.75</v>
      </c>
      <c r="BG17" s="674">
        <f>BD17*BE17</f>
        <v>5.0922965116279073</v>
      </c>
      <c r="BH17" s="675" t="s">
        <v>1128</v>
      </c>
      <c r="BI17" s="675"/>
      <c r="BJ17" s="675"/>
      <c r="BK17" s="19" t="s">
        <v>1129</v>
      </c>
      <c r="BL17" s="19" t="s">
        <v>504</v>
      </c>
      <c r="BM17" s="19" t="s">
        <v>502</v>
      </c>
      <c r="BN17" s="19" t="s">
        <v>505</v>
      </c>
      <c r="BO17" s="63">
        <f t="shared" si="0"/>
        <v>1.25</v>
      </c>
      <c r="BP17" s="63">
        <f t="shared" si="1"/>
        <v>1.75</v>
      </c>
      <c r="BQ17" s="676">
        <f>SUM((BO17*(BO17/SUM(BO17:BO19))),(BO18*(BO18/SUM(BO17:BO19))),(BO19*(BO19/SUM(BO17:BO19))))</f>
        <v>1.0961538461538463</v>
      </c>
      <c r="BR17" s="676">
        <f>SUM((BP17*(BP17/SUM(BP17:BP19))),(BP18*(BP18/SUM(BP17:BP19))),(BP19*(BP19/SUM(BP17:BP19))))</f>
        <v>1.7499999999999998</v>
      </c>
      <c r="BS17" s="674">
        <f>BQ17*BR17</f>
        <v>1.9182692307692306</v>
      </c>
      <c r="BT17" s="674" t="str">
        <f>INDEX([29]Listas!E$20:I$24,MATCH(BQ17,[29]Listas!D$20:D$24,1),MATCH(BR17,[29]Listas!E$19:I$19,1))</f>
        <v>INFERIOR</v>
      </c>
    </row>
    <row r="18" spans="1:131" s="64" customFormat="1" ht="57" customHeight="1" x14ac:dyDescent="0.2">
      <c r="A18" s="679"/>
      <c r="B18" s="679"/>
      <c r="C18" s="679"/>
      <c r="D18" s="683"/>
      <c r="E18" s="684"/>
      <c r="F18" s="685"/>
      <c r="G18" s="19" t="s">
        <v>500</v>
      </c>
      <c r="H18" s="19">
        <v>2</v>
      </c>
      <c r="I18" s="689" t="s">
        <v>1130</v>
      </c>
      <c r="J18" s="690"/>
      <c r="K18" s="691"/>
      <c r="L18" s="679"/>
      <c r="M18" s="679"/>
      <c r="N18" s="679"/>
      <c r="O18" s="678"/>
      <c r="P18" s="678"/>
      <c r="Q18" s="678"/>
      <c r="R18" s="678"/>
      <c r="S18" s="62">
        <v>1</v>
      </c>
      <c r="T18" s="677"/>
      <c r="U18" s="62">
        <v>2</v>
      </c>
      <c r="V18" s="677"/>
      <c r="W18" s="62">
        <v>3</v>
      </c>
      <c r="X18" s="677"/>
      <c r="Y18" s="62">
        <v>1</v>
      </c>
      <c r="Z18" s="677"/>
      <c r="AA18" s="62">
        <v>1</v>
      </c>
      <c r="AB18" s="677"/>
      <c r="AC18" s="62">
        <v>2</v>
      </c>
      <c r="AD18" s="677"/>
      <c r="AE18" s="62">
        <v>2</v>
      </c>
      <c r="AF18" s="677"/>
      <c r="AG18" s="62">
        <v>1</v>
      </c>
      <c r="AH18" s="677"/>
      <c r="AI18" s="62"/>
      <c r="AJ18" s="677"/>
      <c r="AK18" s="62"/>
      <c r="AL18" s="677"/>
      <c r="AM18" s="62"/>
      <c r="AN18" s="677"/>
      <c r="AO18" s="62"/>
      <c r="AP18" s="677"/>
      <c r="AQ18" s="62"/>
      <c r="AR18" s="677"/>
      <c r="AS18" s="62"/>
      <c r="AT18" s="677"/>
      <c r="AU18" s="62"/>
      <c r="AV18" s="677"/>
      <c r="AW18" s="62"/>
      <c r="AX18" s="677"/>
      <c r="AY18" s="62"/>
      <c r="AZ18" s="677"/>
      <c r="BA18" s="62"/>
      <c r="BB18" s="677"/>
      <c r="BC18" s="63">
        <f t="shared" si="2"/>
        <v>1.625</v>
      </c>
      <c r="BD18" s="676"/>
      <c r="BE18" s="676"/>
      <c r="BF18" s="63">
        <f>IF(BE18=0,BF17,BE18)</f>
        <v>2.75</v>
      </c>
      <c r="BG18" s="674">
        <f>BD18*BE18</f>
        <v>0</v>
      </c>
      <c r="BH18" s="675" t="s">
        <v>1131</v>
      </c>
      <c r="BI18" s="675"/>
      <c r="BJ18" s="675"/>
      <c r="BK18" s="19" t="s">
        <v>1132</v>
      </c>
      <c r="BL18" s="19" t="s">
        <v>504</v>
      </c>
      <c r="BM18" s="19" t="s">
        <v>502</v>
      </c>
      <c r="BN18" s="19" t="s">
        <v>505</v>
      </c>
      <c r="BO18" s="63">
        <f t="shared" si="0"/>
        <v>1</v>
      </c>
      <c r="BP18" s="63">
        <f t="shared" si="1"/>
        <v>1.75</v>
      </c>
      <c r="BQ18" s="676"/>
      <c r="BR18" s="676"/>
      <c r="BS18" s="674"/>
      <c r="BT18" s="674" t="e">
        <f>INDEX([29]Listas!E$20:I$24,MATCH(BQ18,[29]Listas!D$20:D$24,1),MATCH(BR18,[29]Listas!E$19:I$19,1))</f>
        <v>#N/A</v>
      </c>
    </row>
    <row r="19" spans="1:131" s="64" customFormat="1" ht="39.75" customHeight="1" x14ac:dyDescent="0.2">
      <c r="A19" s="679"/>
      <c r="B19" s="679"/>
      <c r="C19" s="679"/>
      <c r="D19" s="686"/>
      <c r="E19" s="687"/>
      <c r="F19" s="688"/>
      <c r="G19" s="19" t="s">
        <v>516</v>
      </c>
      <c r="H19" s="19">
        <v>3</v>
      </c>
      <c r="I19" s="689" t="s">
        <v>1133</v>
      </c>
      <c r="J19" s="690"/>
      <c r="K19" s="691"/>
      <c r="L19" s="679"/>
      <c r="M19" s="679"/>
      <c r="N19" s="679"/>
      <c r="O19" s="678"/>
      <c r="P19" s="678"/>
      <c r="Q19" s="678"/>
      <c r="R19" s="678"/>
      <c r="S19" s="62">
        <v>1</v>
      </c>
      <c r="T19" s="677"/>
      <c r="U19" s="62">
        <v>2</v>
      </c>
      <c r="V19" s="677"/>
      <c r="W19" s="62">
        <v>3</v>
      </c>
      <c r="X19" s="677"/>
      <c r="Y19" s="62">
        <v>1</v>
      </c>
      <c r="Z19" s="677"/>
      <c r="AA19" s="62">
        <v>1</v>
      </c>
      <c r="AB19" s="677"/>
      <c r="AC19" s="62">
        <v>2</v>
      </c>
      <c r="AD19" s="677"/>
      <c r="AE19" s="62">
        <v>1</v>
      </c>
      <c r="AF19" s="677"/>
      <c r="AG19" s="62">
        <v>1</v>
      </c>
      <c r="AH19" s="677"/>
      <c r="AI19" s="62"/>
      <c r="AJ19" s="677"/>
      <c r="AK19" s="62"/>
      <c r="AL19" s="677"/>
      <c r="AM19" s="62"/>
      <c r="AN19" s="677"/>
      <c r="AO19" s="62"/>
      <c r="AP19" s="677"/>
      <c r="AQ19" s="62"/>
      <c r="AR19" s="677"/>
      <c r="AS19" s="62"/>
      <c r="AT19" s="677"/>
      <c r="AU19" s="62"/>
      <c r="AV19" s="677"/>
      <c r="AW19" s="62"/>
      <c r="AX19" s="677"/>
      <c r="AY19" s="62"/>
      <c r="AZ19" s="677"/>
      <c r="BA19" s="62"/>
      <c r="BB19" s="677"/>
      <c r="BC19" s="63">
        <f t="shared" si="2"/>
        <v>1.5</v>
      </c>
      <c r="BD19" s="676"/>
      <c r="BE19" s="676"/>
      <c r="BF19" s="63">
        <f>IF(BE19=0,BF18,BE19)</f>
        <v>2.75</v>
      </c>
      <c r="BG19" s="674">
        <f>BD19*BE19</f>
        <v>0</v>
      </c>
      <c r="BH19" s="675" t="s">
        <v>1134</v>
      </c>
      <c r="BI19" s="675"/>
      <c r="BJ19" s="675"/>
      <c r="BK19" s="19" t="s">
        <v>1135</v>
      </c>
      <c r="BL19" s="19" t="s">
        <v>504</v>
      </c>
      <c r="BM19" s="19" t="s">
        <v>502</v>
      </c>
      <c r="BN19" s="19" t="s">
        <v>505</v>
      </c>
      <c r="BO19" s="63">
        <f t="shared" si="0"/>
        <v>1</v>
      </c>
      <c r="BP19" s="63">
        <f t="shared" si="1"/>
        <v>1.75</v>
      </c>
      <c r="BQ19" s="676"/>
      <c r="BR19" s="676"/>
      <c r="BS19" s="674"/>
      <c r="BT19" s="674" t="e">
        <f>INDEX([29]Listas!E$20:I$24,MATCH(BQ19,[29]Listas!D$20:D$24,1),MATCH(BR19,[29]Listas!E$19:I$19,1))</f>
        <v>#N/A</v>
      </c>
    </row>
    <row r="20" spans="1:131" ht="4.5" customHeight="1" x14ac:dyDescent="0.2">
      <c r="A20" s="65"/>
      <c r="B20" s="66"/>
      <c r="C20" s="66"/>
      <c r="D20" s="65"/>
      <c r="E20" s="65"/>
      <c r="F20" s="65"/>
      <c r="G20" s="66"/>
      <c r="H20" s="66"/>
      <c r="I20" s="67"/>
      <c r="J20" s="67"/>
      <c r="K20" s="67"/>
      <c r="L20" s="66"/>
      <c r="M20" s="66"/>
      <c r="N20" s="66"/>
      <c r="O20" s="66"/>
      <c r="P20" s="66"/>
      <c r="Q20" s="66"/>
      <c r="R20" s="66"/>
      <c r="S20" s="68"/>
      <c r="T20" s="68"/>
      <c r="U20" s="68"/>
      <c r="V20" s="68"/>
      <c r="W20" s="68"/>
      <c r="X20" s="68"/>
      <c r="Y20" s="68"/>
      <c r="Z20" s="68"/>
      <c r="AA20" s="68"/>
      <c r="AB20" s="68"/>
      <c r="AC20" s="68"/>
      <c r="AD20" s="68"/>
      <c r="AE20" s="68"/>
      <c r="AF20" s="68"/>
      <c r="AG20" s="68"/>
      <c r="AH20" s="68"/>
      <c r="AI20" s="68"/>
      <c r="AJ20" s="68"/>
      <c r="AK20" s="68"/>
      <c r="AL20" s="66"/>
      <c r="AM20" s="66"/>
      <c r="AN20" s="66"/>
      <c r="AO20" s="66"/>
      <c r="AP20" s="66"/>
      <c r="AQ20" s="66"/>
      <c r="AR20" s="66"/>
      <c r="AS20" s="66"/>
      <c r="AT20" s="66"/>
      <c r="AU20" s="66"/>
      <c r="AV20" s="66"/>
      <c r="AW20" s="66"/>
      <c r="AX20" s="66"/>
      <c r="AY20" s="66"/>
      <c r="AZ20" s="66"/>
      <c r="BA20" s="66"/>
      <c r="BB20" s="66"/>
      <c r="BC20" s="66"/>
      <c r="BD20" s="66"/>
      <c r="BE20" s="66"/>
      <c r="BF20" s="66"/>
      <c r="BG20" s="66"/>
      <c r="BH20" s="67"/>
      <c r="BI20" s="67"/>
      <c r="BJ20" s="67"/>
      <c r="BK20" s="67"/>
      <c r="BL20" s="66"/>
      <c r="BM20" s="66"/>
      <c r="BN20" s="66"/>
      <c r="BO20" s="66"/>
      <c r="BP20" s="66"/>
      <c r="BQ20" s="66"/>
      <c r="BR20" s="66"/>
      <c r="BS20" s="66"/>
      <c r="BT20" s="69"/>
    </row>
    <row r="21" spans="1:131" x14ac:dyDescent="0.2">
      <c r="A21" s="65"/>
      <c r="L21" s="66"/>
      <c r="M21" s="66"/>
      <c r="N21" s="66"/>
      <c r="O21" s="66"/>
      <c r="P21" s="66"/>
      <c r="Q21" s="66"/>
      <c r="R21" s="66"/>
      <c r="S21" s="68"/>
      <c r="T21" s="68"/>
      <c r="U21" s="68"/>
      <c r="V21" s="68"/>
      <c r="W21" s="68"/>
      <c r="X21" s="68"/>
      <c r="Y21" s="68"/>
      <c r="Z21" s="68"/>
      <c r="AA21" s="68"/>
      <c r="AB21" s="68"/>
      <c r="AC21" s="68"/>
      <c r="AD21" s="68"/>
      <c r="AE21" s="68"/>
      <c r="AF21" s="68"/>
      <c r="AG21" s="68"/>
      <c r="AH21" s="68"/>
      <c r="AI21" s="68"/>
      <c r="AJ21" s="68"/>
      <c r="AK21" s="68"/>
      <c r="AL21" s="66"/>
      <c r="AM21" s="66"/>
      <c r="AN21" s="66"/>
      <c r="AO21" s="66"/>
      <c r="AP21" s="66"/>
      <c r="AQ21" s="66"/>
      <c r="AR21" s="66"/>
      <c r="AS21" s="66"/>
      <c r="AT21" s="66"/>
      <c r="AU21" s="66"/>
      <c r="AV21" s="66"/>
      <c r="AW21" s="66"/>
      <c r="AX21" s="66"/>
      <c r="AY21" s="66"/>
      <c r="AZ21" s="66"/>
      <c r="BA21" s="66"/>
      <c r="BB21" s="66"/>
      <c r="BC21" s="66"/>
      <c r="BD21" s="66"/>
      <c r="BE21" s="669" t="s">
        <v>614</v>
      </c>
      <c r="BF21" s="669"/>
      <c r="BG21" s="669"/>
      <c r="BH21" s="669"/>
      <c r="BI21" s="669"/>
      <c r="BJ21" s="669"/>
      <c r="BK21" s="669"/>
      <c r="BL21" s="669"/>
      <c r="BM21" s="669"/>
      <c r="BN21" s="669"/>
      <c r="BO21" s="66"/>
      <c r="BP21" s="66"/>
      <c r="BQ21" s="66"/>
      <c r="BR21" s="66"/>
      <c r="BS21" s="66"/>
      <c r="BT21" s="69"/>
    </row>
    <row r="22" spans="1:131" x14ac:dyDescent="0.2">
      <c r="A22" s="65"/>
      <c r="B22" s="73"/>
      <c r="C22" s="73"/>
      <c r="D22" s="73"/>
      <c r="E22" s="73"/>
      <c r="F22" s="73"/>
      <c r="G22" s="73"/>
      <c r="H22" s="73"/>
      <c r="I22" s="73"/>
      <c r="J22" s="73"/>
      <c r="K22" s="73"/>
      <c r="L22" s="66"/>
      <c r="M22" s="66"/>
      <c r="N22" s="66"/>
      <c r="O22" s="66"/>
      <c r="P22" s="66"/>
      <c r="Q22" s="66"/>
      <c r="R22" s="66"/>
      <c r="S22" s="68"/>
      <c r="T22" s="68"/>
      <c r="U22" s="68"/>
      <c r="V22" s="68"/>
      <c r="W22" s="68"/>
      <c r="X22" s="68"/>
      <c r="Y22" s="68"/>
      <c r="Z22" s="68"/>
      <c r="AA22" s="68"/>
      <c r="AB22" s="68"/>
      <c r="AC22" s="68"/>
      <c r="AD22" s="68"/>
      <c r="AE22" s="68"/>
      <c r="AF22" s="68"/>
      <c r="AG22" s="68"/>
      <c r="AH22" s="68"/>
      <c r="AI22" s="68"/>
      <c r="AJ22" s="68"/>
      <c r="AK22" s="68"/>
      <c r="AL22" s="66"/>
      <c r="AM22" s="66"/>
      <c r="AN22" s="66"/>
      <c r="AO22" s="66"/>
      <c r="AP22" s="66"/>
      <c r="AQ22" s="66"/>
      <c r="AR22" s="66"/>
      <c r="AS22" s="66"/>
      <c r="AT22" s="66"/>
      <c r="AU22" s="66"/>
      <c r="AV22" s="66"/>
      <c r="AW22" s="66"/>
      <c r="AX22" s="66"/>
      <c r="AY22" s="66"/>
      <c r="AZ22" s="66"/>
      <c r="BA22" s="66"/>
      <c r="BB22" s="66"/>
      <c r="BC22" s="66"/>
      <c r="BD22" s="66"/>
      <c r="BE22" s="66"/>
      <c r="BF22" s="66"/>
      <c r="BG22" s="66"/>
      <c r="BH22" s="67"/>
      <c r="BI22" s="67"/>
      <c r="BJ22" s="67"/>
      <c r="BK22" s="67"/>
      <c r="BL22" s="66"/>
      <c r="BM22" s="66"/>
      <c r="BN22" s="66"/>
      <c r="BO22" s="66"/>
      <c r="BP22" s="66"/>
      <c r="BQ22" s="66"/>
      <c r="BR22" s="66"/>
      <c r="BS22" s="66"/>
      <c r="BT22" s="69"/>
    </row>
    <row r="23" spans="1:131" s="74" customFormat="1" ht="18" customHeight="1" x14ac:dyDescent="0.2">
      <c r="BC23" s="670" t="s">
        <v>602</v>
      </c>
      <c r="BD23" s="670"/>
      <c r="BE23" s="670"/>
      <c r="BF23" s="670"/>
      <c r="BG23" s="671" t="s">
        <v>603</v>
      </c>
      <c r="BH23" s="672"/>
      <c r="BI23" s="672"/>
      <c r="BJ23" s="673"/>
      <c r="BK23" s="671" t="s">
        <v>604</v>
      </c>
      <c r="BL23" s="672"/>
      <c r="BM23" s="673"/>
      <c r="BN23" s="671" t="s">
        <v>605</v>
      </c>
      <c r="BO23" s="672"/>
      <c r="BP23" s="672"/>
      <c r="BQ23" s="672"/>
      <c r="BR23" s="672"/>
      <c r="BS23" s="672"/>
      <c r="BT23" s="673"/>
      <c r="BU23" s="75"/>
      <c r="BV23" s="76"/>
      <c r="BW23" s="76"/>
      <c r="BX23" s="76"/>
      <c r="BY23" s="76"/>
      <c r="BZ23" s="76"/>
      <c r="CA23" s="76"/>
      <c r="CB23" s="76"/>
      <c r="CC23" s="76"/>
      <c r="CD23" s="76"/>
      <c r="CE23" s="76"/>
      <c r="CF23" s="76"/>
      <c r="CG23" s="76"/>
      <c r="CH23" s="76"/>
      <c r="CI23" s="76"/>
      <c r="CJ23" s="76"/>
      <c r="CK23" s="76"/>
      <c r="CL23" s="76"/>
      <c r="CM23" s="76"/>
      <c r="CN23" s="76"/>
      <c r="CO23" s="76"/>
      <c r="CP23" s="76"/>
      <c r="CQ23" s="76"/>
      <c r="CR23" s="76"/>
      <c r="CS23" s="76"/>
      <c r="CT23" s="76"/>
      <c r="CU23" s="76"/>
      <c r="CV23" s="76"/>
      <c r="CW23" s="76"/>
      <c r="CX23" s="76"/>
      <c r="CY23" s="76"/>
      <c r="CZ23" s="76"/>
      <c r="DA23" s="76"/>
      <c r="DB23" s="76"/>
      <c r="DC23" s="76"/>
      <c r="DD23" s="76"/>
      <c r="DE23" s="76"/>
      <c r="DF23" s="76"/>
      <c r="DG23" s="76"/>
      <c r="DH23" s="76"/>
      <c r="DI23" s="76"/>
      <c r="DJ23" s="76"/>
      <c r="DK23" s="76"/>
      <c r="DL23" s="76"/>
      <c r="DM23" s="76"/>
      <c r="DN23" s="76"/>
      <c r="DO23" s="76"/>
      <c r="DP23" s="76"/>
      <c r="DQ23" s="76"/>
      <c r="DR23" s="76"/>
      <c r="DS23" s="75"/>
      <c r="DT23" s="75"/>
      <c r="DU23" s="75"/>
      <c r="DV23" s="75"/>
      <c r="DW23" s="75"/>
      <c r="DX23" s="75"/>
      <c r="DY23" s="75"/>
      <c r="DZ23" s="75"/>
      <c r="EA23" s="75"/>
    </row>
    <row r="24" spans="1:131" s="58" customFormat="1" ht="35.25" customHeight="1" x14ac:dyDescent="0.2">
      <c r="BC24" s="664" t="s">
        <v>1136</v>
      </c>
      <c r="BD24" s="664"/>
      <c r="BE24" s="664"/>
      <c r="BF24" s="664"/>
      <c r="BG24" s="665" t="s">
        <v>1137</v>
      </c>
      <c r="BH24" s="666"/>
      <c r="BI24" s="666"/>
      <c r="BJ24" s="667"/>
      <c r="BK24" s="665" t="s">
        <v>1138</v>
      </c>
      <c r="BL24" s="666"/>
      <c r="BM24" s="667"/>
      <c r="BN24" s="665"/>
      <c r="BO24" s="666"/>
      <c r="BP24" s="666"/>
      <c r="BQ24" s="666"/>
      <c r="BR24" s="666"/>
      <c r="BS24" s="666"/>
      <c r="BT24" s="667"/>
    </row>
    <row r="25" spans="1:131" s="58" customFormat="1" ht="35.25" customHeight="1" x14ac:dyDescent="0.2">
      <c r="BC25" s="664" t="s">
        <v>292</v>
      </c>
      <c r="BD25" s="664"/>
      <c r="BE25" s="664"/>
      <c r="BF25" s="664"/>
      <c r="BG25" s="665" t="s">
        <v>518</v>
      </c>
      <c r="BH25" s="666"/>
      <c r="BI25" s="666"/>
      <c r="BJ25" s="667"/>
      <c r="BK25" s="665" t="s">
        <v>606</v>
      </c>
      <c r="BL25" s="666"/>
      <c r="BM25" s="667"/>
      <c r="BN25" s="665"/>
      <c r="BO25" s="666"/>
      <c r="BP25" s="666"/>
      <c r="BQ25" s="666"/>
      <c r="BR25" s="666"/>
      <c r="BS25" s="666"/>
      <c r="BT25" s="667"/>
    </row>
    <row r="26" spans="1:131" s="74" customFormat="1" ht="15.75" customHeight="1" x14ac:dyDescent="0.2">
      <c r="A26" s="668" t="s">
        <v>1139</v>
      </c>
      <c r="B26" s="668"/>
      <c r="C26" s="668"/>
      <c r="D26" s="668"/>
      <c r="E26" s="668"/>
      <c r="F26" s="668"/>
      <c r="G26" s="668"/>
      <c r="H26" s="668"/>
      <c r="I26" s="668"/>
      <c r="J26" s="668"/>
      <c r="K26" s="668"/>
      <c r="L26" s="668"/>
      <c r="M26" s="668"/>
      <c r="N26" s="668"/>
      <c r="O26" s="668"/>
      <c r="P26" s="668"/>
      <c r="Q26" s="668"/>
      <c r="R26" s="668"/>
      <c r="S26" s="668"/>
      <c r="T26" s="668"/>
      <c r="U26" s="668"/>
      <c r="V26" s="668"/>
      <c r="W26" s="668"/>
      <c r="X26" s="668"/>
      <c r="Y26" s="668"/>
      <c r="Z26" s="668"/>
      <c r="AA26" s="668"/>
      <c r="AB26" s="668"/>
      <c r="AC26" s="668"/>
      <c r="AD26" s="668"/>
      <c r="AE26" s="668"/>
      <c r="AF26" s="668"/>
      <c r="AG26" s="668"/>
      <c r="AH26" s="668"/>
      <c r="AI26" s="668"/>
      <c r="AJ26" s="668"/>
      <c r="AK26" s="668"/>
      <c r="AL26" s="668"/>
      <c r="AM26" s="668"/>
      <c r="AN26" s="668"/>
      <c r="AO26" s="668"/>
      <c r="AP26" s="668"/>
      <c r="AQ26" s="668"/>
      <c r="AR26" s="668"/>
      <c r="AS26" s="668"/>
      <c r="AT26" s="668"/>
      <c r="AU26" s="668"/>
      <c r="AV26" s="668"/>
      <c r="AW26" s="668"/>
      <c r="AX26" s="668"/>
      <c r="AY26" s="668"/>
      <c r="AZ26" s="668"/>
      <c r="BA26" s="668"/>
      <c r="BB26" s="668"/>
      <c r="BC26" s="668"/>
      <c r="BD26" s="668"/>
      <c r="BE26" s="668"/>
      <c r="BF26" s="76"/>
      <c r="BG26" s="76"/>
      <c r="BH26" s="76"/>
      <c r="BI26" s="76"/>
      <c r="BJ26" s="76"/>
      <c r="BK26" s="76"/>
      <c r="BL26" s="77"/>
      <c r="BM26" s="77"/>
      <c r="BN26" s="77"/>
      <c r="BO26" s="77"/>
      <c r="BP26" s="77"/>
      <c r="BQ26" s="77"/>
      <c r="BR26" s="77"/>
      <c r="BS26" s="77"/>
      <c r="BT26" s="77"/>
    </row>
    <row r="27" spans="1:131" ht="15.75" customHeight="1" x14ac:dyDescent="0.2">
      <c r="A27" s="65"/>
      <c r="B27" s="66"/>
      <c r="C27" s="66"/>
      <c r="D27" s="65"/>
      <c r="E27" s="65"/>
      <c r="F27" s="65"/>
      <c r="G27" s="66"/>
      <c r="H27" s="78"/>
      <c r="I27" s="78"/>
      <c r="J27" s="78"/>
      <c r="K27" s="78"/>
      <c r="L27" s="79"/>
      <c r="M27" s="79"/>
      <c r="N27" s="79"/>
      <c r="O27" s="66"/>
      <c r="P27" s="66"/>
      <c r="Q27" s="66"/>
      <c r="R27" s="66"/>
      <c r="S27" s="68"/>
      <c r="T27" s="68"/>
      <c r="U27" s="68"/>
      <c r="V27" s="68"/>
      <c r="W27" s="68"/>
      <c r="X27" s="68"/>
      <c r="Y27" s="68"/>
      <c r="Z27" s="68"/>
      <c r="AA27" s="68"/>
      <c r="AB27" s="68"/>
      <c r="AC27" s="68"/>
      <c r="AD27" s="68"/>
      <c r="AE27" s="68"/>
      <c r="AF27" s="68"/>
      <c r="AG27" s="68"/>
      <c r="AH27" s="68"/>
      <c r="AI27" s="68"/>
      <c r="AJ27" s="68"/>
      <c r="AK27" s="68"/>
      <c r="AL27" s="66"/>
      <c r="AM27" s="66"/>
      <c r="AN27" s="66"/>
      <c r="AO27" s="66"/>
      <c r="AP27" s="66"/>
      <c r="AQ27" s="66"/>
      <c r="AR27" s="66"/>
      <c r="AS27" s="66"/>
      <c r="AT27" s="66"/>
      <c r="AU27" s="66"/>
      <c r="AV27" s="66"/>
      <c r="AW27" s="66"/>
      <c r="AX27" s="66"/>
      <c r="AY27" s="66"/>
      <c r="AZ27" s="66"/>
      <c r="BA27" s="66"/>
      <c r="BB27" s="66"/>
      <c r="BC27" s="66"/>
      <c r="BD27" s="66"/>
      <c r="BE27" s="66"/>
      <c r="BF27" s="66"/>
      <c r="BG27" s="66"/>
      <c r="BH27" s="67"/>
      <c r="BI27" s="67"/>
      <c r="BJ27" s="67"/>
      <c r="BK27" s="66"/>
      <c r="BL27" s="78"/>
      <c r="BM27" s="78"/>
      <c r="BN27" s="78"/>
      <c r="BO27" s="78"/>
      <c r="BP27" s="78"/>
      <c r="BQ27" s="78"/>
      <c r="BR27" s="78"/>
      <c r="BS27" s="78"/>
      <c r="BT27" s="78"/>
    </row>
    <row r="28" spans="1:131" x14ac:dyDescent="0.2">
      <c r="A28" s="65"/>
      <c r="B28" s="66"/>
      <c r="C28" s="66"/>
      <c r="D28" s="65"/>
      <c r="E28" s="65"/>
      <c r="H28" s="80"/>
      <c r="I28" s="81"/>
      <c r="J28" s="81"/>
      <c r="K28" s="81"/>
      <c r="BM28" s="66"/>
      <c r="BN28" s="66"/>
      <c r="BO28" s="66"/>
      <c r="BP28" s="66"/>
      <c r="BQ28" s="66"/>
      <c r="BR28" s="66"/>
      <c r="BS28" s="66"/>
      <c r="BT28" s="69"/>
    </row>
  </sheetData>
  <mergeCells count="186">
    <mergeCell ref="A1:K1"/>
    <mergeCell ref="L1:N4"/>
    <mergeCell ref="T1:U4"/>
    <mergeCell ref="BH1:BH2"/>
    <mergeCell ref="BI1:BL2"/>
    <mergeCell ref="BO1:BT2"/>
    <mergeCell ref="A2:K2"/>
    <mergeCell ref="B3:I3"/>
    <mergeCell ref="J3:K3"/>
    <mergeCell ref="BH3:BH4"/>
    <mergeCell ref="A7:A8"/>
    <mergeCell ref="B7:B8"/>
    <mergeCell ref="C7:C8"/>
    <mergeCell ref="D7:F8"/>
    <mergeCell ref="G7:G8"/>
    <mergeCell ref="H7:K8"/>
    <mergeCell ref="BI3:BL4"/>
    <mergeCell ref="BO3:BT4"/>
    <mergeCell ref="B4:I4"/>
    <mergeCell ref="J4:K4"/>
    <mergeCell ref="A6:N6"/>
    <mergeCell ref="O6:R6"/>
    <mergeCell ref="S6:BG6"/>
    <mergeCell ref="BH6:BT6"/>
    <mergeCell ref="AA7:AB7"/>
    <mergeCell ref="AC7:AD7"/>
    <mergeCell ref="AE7:AF7"/>
    <mergeCell ref="AG7:AH7"/>
    <mergeCell ref="AI7:AJ7"/>
    <mergeCell ref="AK7:AL7"/>
    <mergeCell ref="L7:N8"/>
    <mergeCell ref="O7:R7"/>
    <mergeCell ref="S7:T7"/>
    <mergeCell ref="U7:V7"/>
    <mergeCell ref="W7:X7"/>
    <mergeCell ref="Y7:Z7"/>
    <mergeCell ref="AY7:AZ7"/>
    <mergeCell ref="BA7:BB7"/>
    <mergeCell ref="BC7:BG7"/>
    <mergeCell ref="BH7:BN7"/>
    <mergeCell ref="BO7:BT7"/>
    <mergeCell ref="BH8:BJ8"/>
    <mergeCell ref="AM7:AN7"/>
    <mergeCell ref="AO7:AP7"/>
    <mergeCell ref="AQ7:AR7"/>
    <mergeCell ref="AS7:AT7"/>
    <mergeCell ref="AU7:AV7"/>
    <mergeCell ref="AW7:AX7"/>
    <mergeCell ref="A9:A14"/>
    <mergeCell ref="B9:B14"/>
    <mergeCell ref="C9:C14"/>
    <mergeCell ref="D9:F14"/>
    <mergeCell ref="I9:K9"/>
    <mergeCell ref="L9:N14"/>
    <mergeCell ref="I10:K10"/>
    <mergeCell ref="I11:K11"/>
    <mergeCell ref="I12:K12"/>
    <mergeCell ref="I13:K13"/>
    <mergeCell ref="X9:X14"/>
    <mergeCell ref="Z9:Z14"/>
    <mergeCell ref="AB9:AB14"/>
    <mergeCell ref="AD9:AD14"/>
    <mergeCell ref="AF9:AF14"/>
    <mergeCell ref="AH9:AH14"/>
    <mergeCell ref="O9:O14"/>
    <mergeCell ref="P9:P14"/>
    <mergeCell ref="Q9:Q14"/>
    <mergeCell ref="R9:R14"/>
    <mergeCell ref="T9:T14"/>
    <mergeCell ref="V9:V14"/>
    <mergeCell ref="BQ9:BQ14"/>
    <mergeCell ref="BR9:BR14"/>
    <mergeCell ref="BS9:BS14"/>
    <mergeCell ref="BT9:BT14"/>
    <mergeCell ref="BH10:BJ10"/>
    <mergeCell ref="BH11:BJ11"/>
    <mergeCell ref="BH12:BJ12"/>
    <mergeCell ref="BH13:BJ13"/>
    <mergeCell ref="AV9:AV13"/>
    <mergeCell ref="AX9:AX13"/>
    <mergeCell ref="AZ9:AZ13"/>
    <mergeCell ref="BB9:BB13"/>
    <mergeCell ref="BD9:BD14"/>
    <mergeCell ref="BE9:BE14"/>
    <mergeCell ref="Q15:Q16"/>
    <mergeCell ref="R15:R16"/>
    <mergeCell ref="T15:T16"/>
    <mergeCell ref="V15:V16"/>
    <mergeCell ref="X15:X16"/>
    <mergeCell ref="Z15:Z16"/>
    <mergeCell ref="I14:K14"/>
    <mergeCell ref="BH14:BJ14"/>
    <mergeCell ref="A15:A16"/>
    <mergeCell ref="B15:B16"/>
    <mergeCell ref="C15:C16"/>
    <mergeCell ref="D15:F16"/>
    <mergeCell ref="I15:K15"/>
    <mergeCell ref="L15:N16"/>
    <mergeCell ref="O15:O16"/>
    <mergeCell ref="P15:P16"/>
    <mergeCell ref="BG9:BG14"/>
    <mergeCell ref="BH9:BJ9"/>
    <mergeCell ref="AJ9:AJ14"/>
    <mergeCell ref="AL9:AL13"/>
    <mergeCell ref="AN9:AN13"/>
    <mergeCell ref="AP9:AP13"/>
    <mergeCell ref="AR9:AR13"/>
    <mergeCell ref="AT9:AT13"/>
    <mergeCell ref="BQ15:BQ16"/>
    <mergeCell ref="BR15:BR16"/>
    <mergeCell ref="BS15:BS16"/>
    <mergeCell ref="BT15:BT16"/>
    <mergeCell ref="I16:K16"/>
    <mergeCell ref="BH16:BJ16"/>
    <mergeCell ref="AZ15:AZ16"/>
    <mergeCell ref="BB15:BB16"/>
    <mergeCell ref="BD15:BD16"/>
    <mergeCell ref="BE15:BE16"/>
    <mergeCell ref="BG15:BG16"/>
    <mergeCell ref="BH15:BJ15"/>
    <mergeCell ref="AN15:AN16"/>
    <mergeCell ref="AP15:AP16"/>
    <mergeCell ref="AR15:AR16"/>
    <mergeCell ref="AT15:AT16"/>
    <mergeCell ref="AV15:AV16"/>
    <mergeCell ref="AX15:AX16"/>
    <mergeCell ref="AB15:AB16"/>
    <mergeCell ref="AD15:AD16"/>
    <mergeCell ref="AF15:AF16"/>
    <mergeCell ref="AH15:AH16"/>
    <mergeCell ref="AJ15:AJ16"/>
    <mergeCell ref="AL15:AL16"/>
    <mergeCell ref="O17:O19"/>
    <mergeCell ref="P17:P19"/>
    <mergeCell ref="Q17:Q19"/>
    <mergeCell ref="R17:R19"/>
    <mergeCell ref="T17:T19"/>
    <mergeCell ref="V17:V19"/>
    <mergeCell ref="A17:A19"/>
    <mergeCell ref="B17:B19"/>
    <mergeCell ref="C17:C19"/>
    <mergeCell ref="D17:F19"/>
    <mergeCell ref="I17:K17"/>
    <mergeCell ref="L17:N19"/>
    <mergeCell ref="I18:K18"/>
    <mergeCell ref="I19:K19"/>
    <mergeCell ref="AJ17:AJ19"/>
    <mergeCell ref="AL17:AL19"/>
    <mergeCell ref="AN17:AN19"/>
    <mergeCell ref="AP17:AP19"/>
    <mergeCell ref="AR17:AR19"/>
    <mergeCell ref="AT17:AT19"/>
    <mergeCell ref="X17:X19"/>
    <mergeCell ref="Z17:Z19"/>
    <mergeCell ref="AB17:AB19"/>
    <mergeCell ref="AD17:AD19"/>
    <mergeCell ref="AF17:AF19"/>
    <mergeCell ref="AH17:AH19"/>
    <mergeCell ref="BG17:BG19"/>
    <mergeCell ref="BH17:BJ17"/>
    <mergeCell ref="BQ17:BQ19"/>
    <mergeCell ref="BR17:BR19"/>
    <mergeCell ref="BS17:BS19"/>
    <mergeCell ref="BT17:BT19"/>
    <mergeCell ref="BH18:BJ18"/>
    <mergeCell ref="BH19:BJ19"/>
    <mergeCell ref="AV17:AV19"/>
    <mergeCell ref="AX17:AX19"/>
    <mergeCell ref="AZ17:AZ19"/>
    <mergeCell ref="BB17:BB19"/>
    <mergeCell ref="BD17:BD19"/>
    <mergeCell ref="BE17:BE19"/>
    <mergeCell ref="BC25:BF25"/>
    <mergeCell ref="BG25:BJ25"/>
    <mergeCell ref="BK25:BM25"/>
    <mergeCell ref="BN25:BT25"/>
    <mergeCell ref="A26:BE26"/>
    <mergeCell ref="BE21:BN21"/>
    <mergeCell ref="BC23:BF23"/>
    <mergeCell ref="BG23:BJ23"/>
    <mergeCell ref="BK23:BM23"/>
    <mergeCell ref="BN23:BT23"/>
    <mergeCell ref="BC24:BF24"/>
    <mergeCell ref="BG24:BJ24"/>
    <mergeCell ref="BK24:BM24"/>
    <mergeCell ref="BN24:BT24"/>
  </mergeCells>
  <conditionalFormatting sqref="BO9:BP19">
    <cfRule type="cellIs" dxfId="160" priority="1" stopIfTrue="1" operator="lessThan">
      <formula>1</formula>
    </cfRule>
  </conditionalFormatting>
  <dataValidations count="2">
    <dataValidation allowBlank="1" showInputMessage="1" showErrorMessage="1" error="mayor 1" sqref="BO9:BP19 LK9:LL19 VG9:VH19 AFC9:AFD19 AOY9:AOZ19 AYU9:AYV19 BIQ9:BIR19 BSM9:BSN19 CCI9:CCJ19 CME9:CMF19 CWA9:CWB19 DFW9:DFX19 DPS9:DPT19 DZO9:DZP19 EJK9:EJL19 ETG9:ETH19 FDC9:FDD19 FMY9:FMZ19 FWU9:FWV19 GGQ9:GGR19 GQM9:GQN19 HAI9:HAJ19 HKE9:HKF19 HUA9:HUB19 IDW9:IDX19 INS9:INT19 IXO9:IXP19 JHK9:JHL19 JRG9:JRH19 KBC9:KBD19 KKY9:KKZ19 KUU9:KUV19 LEQ9:LER19 LOM9:LON19 LYI9:LYJ19 MIE9:MIF19 MSA9:MSB19 NBW9:NBX19 NLS9:NLT19 NVO9:NVP19 OFK9:OFL19 OPG9:OPH19 OZC9:OZD19 PIY9:PIZ19 PSU9:PSV19 QCQ9:QCR19 QMM9:QMN19 QWI9:QWJ19 RGE9:RGF19 RQA9:RQB19 RZW9:RZX19 SJS9:SJT19 STO9:STP19 TDK9:TDL19 TNG9:TNH19 TXC9:TXD19 UGY9:UGZ19 UQU9:UQV19 VAQ9:VAR19 VKM9:VKN19 VUI9:VUJ19 WEE9:WEF19 WOA9:WOB19 WXW9:WXX19 BO65545:BP65555 LK65545:LL65555 VG65545:VH65555 AFC65545:AFD65555 AOY65545:AOZ65555 AYU65545:AYV65555 BIQ65545:BIR65555 BSM65545:BSN65555 CCI65545:CCJ65555 CME65545:CMF65555 CWA65545:CWB65555 DFW65545:DFX65555 DPS65545:DPT65555 DZO65545:DZP65555 EJK65545:EJL65555 ETG65545:ETH65555 FDC65545:FDD65555 FMY65545:FMZ65555 FWU65545:FWV65555 GGQ65545:GGR65555 GQM65545:GQN65555 HAI65545:HAJ65555 HKE65545:HKF65555 HUA65545:HUB65555 IDW65545:IDX65555 INS65545:INT65555 IXO65545:IXP65555 JHK65545:JHL65555 JRG65545:JRH65555 KBC65545:KBD65555 KKY65545:KKZ65555 KUU65545:KUV65555 LEQ65545:LER65555 LOM65545:LON65555 LYI65545:LYJ65555 MIE65545:MIF65555 MSA65545:MSB65555 NBW65545:NBX65555 NLS65545:NLT65555 NVO65545:NVP65555 OFK65545:OFL65555 OPG65545:OPH65555 OZC65545:OZD65555 PIY65545:PIZ65555 PSU65545:PSV65555 QCQ65545:QCR65555 QMM65545:QMN65555 QWI65545:QWJ65555 RGE65545:RGF65555 RQA65545:RQB65555 RZW65545:RZX65555 SJS65545:SJT65555 STO65545:STP65555 TDK65545:TDL65555 TNG65545:TNH65555 TXC65545:TXD65555 UGY65545:UGZ65555 UQU65545:UQV65555 VAQ65545:VAR65555 VKM65545:VKN65555 VUI65545:VUJ65555 WEE65545:WEF65555 WOA65545:WOB65555 WXW65545:WXX65555 BO131081:BP131091 LK131081:LL131091 VG131081:VH131091 AFC131081:AFD131091 AOY131081:AOZ131091 AYU131081:AYV131091 BIQ131081:BIR131091 BSM131081:BSN131091 CCI131081:CCJ131091 CME131081:CMF131091 CWA131081:CWB131091 DFW131081:DFX131091 DPS131081:DPT131091 DZO131081:DZP131091 EJK131081:EJL131091 ETG131081:ETH131091 FDC131081:FDD131091 FMY131081:FMZ131091 FWU131081:FWV131091 GGQ131081:GGR131091 GQM131081:GQN131091 HAI131081:HAJ131091 HKE131081:HKF131091 HUA131081:HUB131091 IDW131081:IDX131091 INS131081:INT131091 IXO131081:IXP131091 JHK131081:JHL131091 JRG131081:JRH131091 KBC131081:KBD131091 KKY131081:KKZ131091 KUU131081:KUV131091 LEQ131081:LER131091 LOM131081:LON131091 LYI131081:LYJ131091 MIE131081:MIF131091 MSA131081:MSB131091 NBW131081:NBX131091 NLS131081:NLT131091 NVO131081:NVP131091 OFK131081:OFL131091 OPG131081:OPH131091 OZC131081:OZD131091 PIY131081:PIZ131091 PSU131081:PSV131091 QCQ131081:QCR131091 QMM131081:QMN131091 QWI131081:QWJ131091 RGE131081:RGF131091 RQA131081:RQB131091 RZW131081:RZX131091 SJS131081:SJT131091 STO131081:STP131091 TDK131081:TDL131091 TNG131081:TNH131091 TXC131081:TXD131091 UGY131081:UGZ131091 UQU131081:UQV131091 VAQ131081:VAR131091 VKM131081:VKN131091 VUI131081:VUJ131091 WEE131081:WEF131091 WOA131081:WOB131091 WXW131081:WXX131091 BO196617:BP196627 LK196617:LL196627 VG196617:VH196627 AFC196617:AFD196627 AOY196617:AOZ196627 AYU196617:AYV196627 BIQ196617:BIR196627 BSM196617:BSN196627 CCI196617:CCJ196627 CME196617:CMF196627 CWA196617:CWB196627 DFW196617:DFX196627 DPS196617:DPT196627 DZO196617:DZP196627 EJK196617:EJL196627 ETG196617:ETH196627 FDC196617:FDD196627 FMY196617:FMZ196627 FWU196617:FWV196627 GGQ196617:GGR196627 GQM196617:GQN196627 HAI196617:HAJ196627 HKE196617:HKF196627 HUA196617:HUB196627 IDW196617:IDX196627 INS196617:INT196627 IXO196617:IXP196627 JHK196617:JHL196627 JRG196617:JRH196627 KBC196617:KBD196627 KKY196617:KKZ196627 KUU196617:KUV196627 LEQ196617:LER196627 LOM196617:LON196627 LYI196617:LYJ196627 MIE196617:MIF196627 MSA196617:MSB196627 NBW196617:NBX196627 NLS196617:NLT196627 NVO196617:NVP196627 OFK196617:OFL196627 OPG196617:OPH196627 OZC196617:OZD196627 PIY196617:PIZ196627 PSU196617:PSV196627 QCQ196617:QCR196627 QMM196617:QMN196627 QWI196617:QWJ196627 RGE196617:RGF196627 RQA196617:RQB196627 RZW196617:RZX196627 SJS196617:SJT196627 STO196617:STP196627 TDK196617:TDL196627 TNG196617:TNH196627 TXC196617:TXD196627 UGY196617:UGZ196627 UQU196617:UQV196627 VAQ196617:VAR196627 VKM196617:VKN196627 VUI196617:VUJ196627 WEE196617:WEF196627 WOA196617:WOB196627 WXW196617:WXX196627 BO262153:BP262163 LK262153:LL262163 VG262153:VH262163 AFC262153:AFD262163 AOY262153:AOZ262163 AYU262153:AYV262163 BIQ262153:BIR262163 BSM262153:BSN262163 CCI262153:CCJ262163 CME262153:CMF262163 CWA262153:CWB262163 DFW262153:DFX262163 DPS262153:DPT262163 DZO262153:DZP262163 EJK262153:EJL262163 ETG262153:ETH262163 FDC262153:FDD262163 FMY262153:FMZ262163 FWU262153:FWV262163 GGQ262153:GGR262163 GQM262153:GQN262163 HAI262153:HAJ262163 HKE262153:HKF262163 HUA262153:HUB262163 IDW262153:IDX262163 INS262153:INT262163 IXO262153:IXP262163 JHK262153:JHL262163 JRG262153:JRH262163 KBC262153:KBD262163 KKY262153:KKZ262163 KUU262153:KUV262163 LEQ262153:LER262163 LOM262153:LON262163 LYI262153:LYJ262163 MIE262153:MIF262163 MSA262153:MSB262163 NBW262153:NBX262163 NLS262153:NLT262163 NVO262153:NVP262163 OFK262153:OFL262163 OPG262153:OPH262163 OZC262153:OZD262163 PIY262153:PIZ262163 PSU262153:PSV262163 QCQ262153:QCR262163 QMM262153:QMN262163 QWI262153:QWJ262163 RGE262153:RGF262163 RQA262153:RQB262163 RZW262153:RZX262163 SJS262153:SJT262163 STO262153:STP262163 TDK262153:TDL262163 TNG262153:TNH262163 TXC262153:TXD262163 UGY262153:UGZ262163 UQU262153:UQV262163 VAQ262153:VAR262163 VKM262153:VKN262163 VUI262153:VUJ262163 WEE262153:WEF262163 WOA262153:WOB262163 WXW262153:WXX262163 BO327689:BP327699 LK327689:LL327699 VG327689:VH327699 AFC327689:AFD327699 AOY327689:AOZ327699 AYU327689:AYV327699 BIQ327689:BIR327699 BSM327689:BSN327699 CCI327689:CCJ327699 CME327689:CMF327699 CWA327689:CWB327699 DFW327689:DFX327699 DPS327689:DPT327699 DZO327689:DZP327699 EJK327689:EJL327699 ETG327689:ETH327699 FDC327689:FDD327699 FMY327689:FMZ327699 FWU327689:FWV327699 GGQ327689:GGR327699 GQM327689:GQN327699 HAI327689:HAJ327699 HKE327689:HKF327699 HUA327689:HUB327699 IDW327689:IDX327699 INS327689:INT327699 IXO327689:IXP327699 JHK327689:JHL327699 JRG327689:JRH327699 KBC327689:KBD327699 KKY327689:KKZ327699 KUU327689:KUV327699 LEQ327689:LER327699 LOM327689:LON327699 LYI327689:LYJ327699 MIE327689:MIF327699 MSA327689:MSB327699 NBW327689:NBX327699 NLS327689:NLT327699 NVO327689:NVP327699 OFK327689:OFL327699 OPG327689:OPH327699 OZC327689:OZD327699 PIY327689:PIZ327699 PSU327689:PSV327699 QCQ327689:QCR327699 QMM327689:QMN327699 QWI327689:QWJ327699 RGE327689:RGF327699 RQA327689:RQB327699 RZW327689:RZX327699 SJS327689:SJT327699 STO327689:STP327699 TDK327689:TDL327699 TNG327689:TNH327699 TXC327689:TXD327699 UGY327689:UGZ327699 UQU327689:UQV327699 VAQ327689:VAR327699 VKM327689:VKN327699 VUI327689:VUJ327699 WEE327689:WEF327699 WOA327689:WOB327699 WXW327689:WXX327699 BO393225:BP393235 LK393225:LL393235 VG393225:VH393235 AFC393225:AFD393235 AOY393225:AOZ393235 AYU393225:AYV393235 BIQ393225:BIR393235 BSM393225:BSN393235 CCI393225:CCJ393235 CME393225:CMF393235 CWA393225:CWB393235 DFW393225:DFX393235 DPS393225:DPT393235 DZO393225:DZP393235 EJK393225:EJL393235 ETG393225:ETH393235 FDC393225:FDD393235 FMY393225:FMZ393235 FWU393225:FWV393235 GGQ393225:GGR393235 GQM393225:GQN393235 HAI393225:HAJ393235 HKE393225:HKF393235 HUA393225:HUB393235 IDW393225:IDX393235 INS393225:INT393235 IXO393225:IXP393235 JHK393225:JHL393235 JRG393225:JRH393235 KBC393225:KBD393235 KKY393225:KKZ393235 KUU393225:KUV393235 LEQ393225:LER393235 LOM393225:LON393235 LYI393225:LYJ393235 MIE393225:MIF393235 MSA393225:MSB393235 NBW393225:NBX393235 NLS393225:NLT393235 NVO393225:NVP393235 OFK393225:OFL393235 OPG393225:OPH393235 OZC393225:OZD393235 PIY393225:PIZ393235 PSU393225:PSV393235 QCQ393225:QCR393235 QMM393225:QMN393235 QWI393225:QWJ393235 RGE393225:RGF393235 RQA393225:RQB393235 RZW393225:RZX393235 SJS393225:SJT393235 STO393225:STP393235 TDK393225:TDL393235 TNG393225:TNH393235 TXC393225:TXD393235 UGY393225:UGZ393235 UQU393225:UQV393235 VAQ393225:VAR393235 VKM393225:VKN393235 VUI393225:VUJ393235 WEE393225:WEF393235 WOA393225:WOB393235 WXW393225:WXX393235 BO458761:BP458771 LK458761:LL458771 VG458761:VH458771 AFC458761:AFD458771 AOY458761:AOZ458771 AYU458761:AYV458771 BIQ458761:BIR458771 BSM458761:BSN458771 CCI458761:CCJ458771 CME458761:CMF458771 CWA458761:CWB458771 DFW458761:DFX458771 DPS458761:DPT458771 DZO458761:DZP458771 EJK458761:EJL458771 ETG458761:ETH458771 FDC458761:FDD458771 FMY458761:FMZ458771 FWU458761:FWV458771 GGQ458761:GGR458771 GQM458761:GQN458771 HAI458761:HAJ458771 HKE458761:HKF458771 HUA458761:HUB458771 IDW458761:IDX458771 INS458761:INT458771 IXO458761:IXP458771 JHK458761:JHL458771 JRG458761:JRH458771 KBC458761:KBD458771 KKY458761:KKZ458771 KUU458761:KUV458771 LEQ458761:LER458771 LOM458761:LON458771 LYI458761:LYJ458771 MIE458761:MIF458771 MSA458761:MSB458771 NBW458761:NBX458771 NLS458761:NLT458771 NVO458761:NVP458771 OFK458761:OFL458771 OPG458761:OPH458771 OZC458761:OZD458771 PIY458761:PIZ458771 PSU458761:PSV458771 QCQ458761:QCR458771 QMM458761:QMN458771 QWI458761:QWJ458771 RGE458761:RGF458771 RQA458761:RQB458771 RZW458761:RZX458771 SJS458761:SJT458771 STO458761:STP458771 TDK458761:TDL458771 TNG458761:TNH458771 TXC458761:TXD458771 UGY458761:UGZ458771 UQU458761:UQV458771 VAQ458761:VAR458771 VKM458761:VKN458771 VUI458761:VUJ458771 WEE458761:WEF458771 WOA458761:WOB458771 WXW458761:WXX458771 BO524297:BP524307 LK524297:LL524307 VG524297:VH524307 AFC524297:AFD524307 AOY524297:AOZ524307 AYU524297:AYV524307 BIQ524297:BIR524307 BSM524297:BSN524307 CCI524297:CCJ524307 CME524297:CMF524307 CWA524297:CWB524307 DFW524297:DFX524307 DPS524297:DPT524307 DZO524297:DZP524307 EJK524297:EJL524307 ETG524297:ETH524307 FDC524297:FDD524307 FMY524297:FMZ524307 FWU524297:FWV524307 GGQ524297:GGR524307 GQM524297:GQN524307 HAI524297:HAJ524307 HKE524297:HKF524307 HUA524297:HUB524307 IDW524297:IDX524307 INS524297:INT524307 IXO524297:IXP524307 JHK524297:JHL524307 JRG524297:JRH524307 KBC524297:KBD524307 KKY524297:KKZ524307 KUU524297:KUV524307 LEQ524297:LER524307 LOM524297:LON524307 LYI524297:LYJ524307 MIE524297:MIF524307 MSA524297:MSB524307 NBW524297:NBX524307 NLS524297:NLT524307 NVO524297:NVP524307 OFK524297:OFL524307 OPG524297:OPH524307 OZC524297:OZD524307 PIY524297:PIZ524307 PSU524297:PSV524307 QCQ524297:QCR524307 QMM524297:QMN524307 QWI524297:QWJ524307 RGE524297:RGF524307 RQA524297:RQB524307 RZW524297:RZX524307 SJS524297:SJT524307 STO524297:STP524307 TDK524297:TDL524307 TNG524297:TNH524307 TXC524297:TXD524307 UGY524297:UGZ524307 UQU524297:UQV524307 VAQ524297:VAR524307 VKM524297:VKN524307 VUI524297:VUJ524307 WEE524297:WEF524307 WOA524297:WOB524307 WXW524297:WXX524307 BO589833:BP589843 LK589833:LL589843 VG589833:VH589843 AFC589833:AFD589843 AOY589833:AOZ589843 AYU589833:AYV589843 BIQ589833:BIR589843 BSM589833:BSN589843 CCI589833:CCJ589843 CME589833:CMF589843 CWA589833:CWB589843 DFW589833:DFX589843 DPS589833:DPT589843 DZO589833:DZP589843 EJK589833:EJL589843 ETG589833:ETH589843 FDC589833:FDD589843 FMY589833:FMZ589843 FWU589833:FWV589843 GGQ589833:GGR589843 GQM589833:GQN589843 HAI589833:HAJ589843 HKE589833:HKF589843 HUA589833:HUB589843 IDW589833:IDX589843 INS589833:INT589843 IXO589833:IXP589843 JHK589833:JHL589843 JRG589833:JRH589843 KBC589833:KBD589843 KKY589833:KKZ589843 KUU589833:KUV589843 LEQ589833:LER589843 LOM589833:LON589843 LYI589833:LYJ589843 MIE589833:MIF589843 MSA589833:MSB589843 NBW589833:NBX589843 NLS589833:NLT589843 NVO589833:NVP589843 OFK589833:OFL589843 OPG589833:OPH589843 OZC589833:OZD589843 PIY589833:PIZ589843 PSU589833:PSV589843 QCQ589833:QCR589843 QMM589833:QMN589843 QWI589833:QWJ589843 RGE589833:RGF589843 RQA589833:RQB589843 RZW589833:RZX589843 SJS589833:SJT589843 STO589833:STP589843 TDK589833:TDL589843 TNG589833:TNH589843 TXC589833:TXD589843 UGY589833:UGZ589843 UQU589833:UQV589843 VAQ589833:VAR589843 VKM589833:VKN589843 VUI589833:VUJ589843 WEE589833:WEF589843 WOA589833:WOB589843 WXW589833:WXX589843 BO655369:BP655379 LK655369:LL655379 VG655369:VH655379 AFC655369:AFD655379 AOY655369:AOZ655379 AYU655369:AYV655379 BIQ655369:BIR655379 BSM655369:BSN655379 CCI655369:CCJ655379 CME655369:CMF655379 CWA655369:CWB655379 DFW655369:DFX655379 DPS655369:DPT655379 DZO655369:DZP655379 EJK655369:EJL655379 ETG655369:ETH655379 FDC655369:FDD655379 FMY655369:FMZ655379 FWU655369:FWV655379 GGQ655369:GGR655379 GQM655369:GQN655379 HAI655369:HAJ655379 HKE655369:HKF655379 HUA655369:HUB655379 IDW655369:IDX655379 INS655369:INT655379 IXO655369:IXP655379 JHK655369:JHL655379 JRG655369:JRH655379 KBC655369:KBD655379 KKY655369:KKZ655379 KUU655369:KUV655379 LEQ655369:LER655379 LOM655369:LON655379 LYI655369:LYJ655379 MIE655369:MIF655379 MSA655369:MSB655379 NBW655369:NBX655379 NLS655369:NLT655379 NVO655369:NVP655379 OFK655369:OFL655379 OPG655369:OPH655379 OZC655369:OZD655379 PIY655369:PIZ655379 PSU655369:PSV655379 QCQ655369:QCR655379 QMM655369:QMN655379 QWI655369:QWJ655379 RGE655369:RGF655379 RQA655369:RQB655379 RZW655369:RZX655379 SJS655369:SJT655379 STO655369:STP655379 TDK655369:TDL655379 TNG655369:TNH655379 TXC655369:TXD655379 UGY655369:UGZ655379 UQU655369:UQV655379 VAQ655369:VAR655379 VKM655369:VKN655379 VUI655369:VUJ655379 WEE655369:WEF655379 WOA655369:WOB655379 WXW655369:WXX655379 BO720905:BP720915 LK720905:LL720915 VG720905:VH720915 AFC720905:AFD720915 AOY720905:AOZ720915 AYU720905:AYV720915 BIQ720905:BIR720915 BSM720905:BSN720915 CCI720905:CCJ720915 CME720905:CMF720915 CWA720905:CWB720915 DFW720905:DFX720915 DPS720905:DPT720915 DZO720905:DZP720915 EJK720905:EJL720915 ETG720905:ETH720915 FDC720905:FDD720915 FMY720905:FMZ720915 FWU720905:FWV720915 GGQ720905:GGR720915 GQM720905:GQN720915 HAI720905:HAJ720915 HKE720905:HKF720915 HUA720905:HUB720915 IDW720905:IDX720915 INS720905:INT720915 IXO720905:IXP720915 JHK720905:JHL720915 JRG720905:JRH720915 KBC720905:KBD720915 KKY720905:KKZ720915 KUU720905:KUV720915 LEQ720905:LER720915 LOM720905:LON720915 LYI720905:LYJ720915 MIE720905:MIF720915 MSA720905:MSB720915 NBW720905:NBX720915 NLS720905:NLT720915 NVO720905:NVP720915 OFK720905:OFL720915 OPG720905:OPH720915 OZC720905:OZD720915 PIY720905:PIZ720915 PSU720905:PSV720915 QCQ720905:QCR720915 QMM720905:QMN720915 QWI720905:QWJ720915 RGE720905:RGF720915 RQA720905:RQB720915 RZW720905:RZX720915 SJS720905:SJT720915 STO720905:STP720915 TDK720905:TDL720915 TNG720905:TNH720915 TXC720905:TXD720915 UGY720905:UGZ720915 UQU720905:UQV720915 VAQ720905:VAR720915 VKM720905:VKN720915 VUI720905:VUJ720915 WEE720905:WEF720915 WOA720905:WOB720915 WXW720905:WXX720915 BO786441:BP786451 LK786441:LL786451 VG786441:VH786451 AFC786441:AFD786451 AOY786441:AOZ786451 AYU786441:AYV786451 BIQ786441:BIR786451 BSM786441:BSN786451 CCI786441:CCJ786451 CME786441:CMF786451 CWA786441:CWB786451 DFW786441:DFX786451 DPS786441:DPT786451 DZO786441:DZP786451 EJK786441:EJL786451 ETG786441:ETH786451 FDC786441:FDD786451 FMY786441:FMZ786451 FWU786441:FWV786451 GGQ786441:GGR786451 GQM786441:GQN786451 HAI786441:HAJ786451 HKE786441:HKF786451 HUA786441:HUB786451 IDW786441:IDX786451 INS786441:INT786451 IXO786441:IXP786451 JHK786441:JHL786451 JRG786441:JRH786451 KBC786441:KBD786451 KKY786441:KKZ786451 KUU786441:KUV786451 LEQ786441:LER786451 LOM786441:LON786451 LYI786441:LYJ786451 MIE786441:MIF786451 MSA786441:MSB786451 NBW786441:NBX786451 NLS786441:NLT786451 NVO786441:NVP786451 OFK786441:OFL786451 OPG786441:OPH786451 OZC786441:OZD786451 PIY786441:PIZ786451 PSU786441:PSV786451 QCQ786441:QCR786451 QMM786441:QMN786451 QWI786441:QWJ786451 RGE786441:RGF786451 RQA786441:RQB786451 RZW786441:RZX786451 SJS786441:SJT786451 STO786441:STP786451 TDK786441:TDL786451 TNG786441:TNH786451 TXC786441:TXD786451 UGY786441:UGZ786451 UQU786441:UQV786451 VAQ786441:VAR786451 VKM786441:VKN786451 VUI786441:VUJ786451 WEE786441:WEF786451 WOA786441:WOB786451 WXW786441:WXX786451 BO851977:BP851987 LK851977:LL851987 VG851977:VH851987 AFC851977:AFD851987 AOY851977:AOZ851987 AYU851977:AYV851987 BIQ851977:BIR851987 BSM851977:BSN851987 CCI851977:CCJ851987 CME851977:CMF851987 CWA851977:CWB851987 DFW851977:DFX851987 DPS851977:DPT851987 DZO851977:DZP851987 EJK851977:EJL851987 ETG851977:ETH851987 FDC851977:FDD851987 FMY851977:FMZ851987 FWU851977:FWV851987 GGQ851977:GGR851987 GQM851977:GQN851987 HAI851977:HAJ851987 HKE851977:HKF851987 HUA851977:HUB851987 IDW851977:IDX851987 INS851977:INT851987 IXO851977:IXP851987 JHK851977:JHL851987 JRG851977:JRH851987 KBC851977:KBD851987 KKY851977:KKZ851987 KUU851977:KUV851987 LEQ851977:LER851987 LOM851977:LON851987 LYI851977:LYJ851987 MIE851977:MIF851987 MSA851977:MSB851987 NBW851977:NBX851987 NLS851977:NLT851987 NVO851977:NVP851987 OFK851977:OFL851987 OPG851977:OPH851987 OZC851977:OZD851987 PIY851977:PIZ851987 PSU851977:PSV851987 QCQ851977:QCR851987 QMM851977:QMN851987 QWI851977:QWJ851987 RGE851977:RGF851987 RQA851977:RQB851987 RZW851977:RZX851987 SJS851977:SJT851987 STO851977:STP851987 TDK851977:TDL851987 TNG851977:TNH851987 TXC851977:TXD851987 UGY851977:UGZ851987 UQU851977:UQV851987 VAQ851977:VAR851987 VKM851977:VKN851987 VUI851977:VUJ851987 WEE851977:WEF851987 WOA851977:WOB851987 WXW851977:WXX851987 BO917513:BP917523 LK917513:LL917523 VG917513:VH917523 AFC917513:AFD917523 AOY917513:AOZ917523 AYU917513:AYV917523 BIQ917513:BIR917523 BSM917513:BSN917523 CCI917513:CCJ917523 CME917513:CMF917523 CWA917513:CWB917523 DFW917513:DFX917523 DPS917513:DPT917523 DZO917513:DZP917523 EJK917513:EJL917523 ETG917513:ETH917523 FDC917513:FDD917523 FMY917513:FMZ917523 FWU917513:FWV917523 GGQ917513:GGR917523 GQM917513:GQN917523 HAI917513:HAJ917523 HKE917513:HKF917523 HUA917513:HUB917523 IDW917513:IDX917523 INS917513:INT917523 IXO917513:IXP917523 JHK917513:JHL917523 JRG917513:JRH917523 KBC917513:KBD917523 KKY917513:KKZ917523 KUU917513:KUV917523 LEQ917513:LER917523 LOM917513:LON917523 LYI917513:LYJ917523 MIE917513:MIF917523 MSA917513:MSB917523 NBW917513:NBX917523 NLS917513:NLT917523 NVO917513:NVP917523 OFK917513:OFL917523 OPG917513:OPH917523 OZC917513:OZD917523 PIY917513:PIZ917523 PSU917513:PSV917523 QCQ917513:QCR917523 QMM917513:QMN917523 QWI917513:QWJ917523 RGE917513:RGF917523 RQA917513:RQB917523 RZW917513:RZX917523 SJS917513:SJT917523 STO917513:STP917523 TDK917513:TDL917523 TNG917513:TNH917523 TXC917513:TXD917523 UGY917513:UGZ917523 UQU917513:UQV917523 VAQ917513:VAR917523 VKM917513:VKN917523 VUI917513:VUJ917523 WEE917513:WEF917523 WOA917513:WOB917523 WXW917513:WXX917523 BO983049:BP983059 LK983049:LL983059 VG983049:VH983059 AFC983049:AFD983059 AOY983049:AOZ983059 AYU983049:AYV983059 BIQ983049:BIR983059 BSM983049:BSN983059 CCI983049:CCJ983059 CME983049:CMF983059 CWA983049:CWB983059 DFW983049:DFX983059 DPS983049:DPT983059 DZO983049:DZP983059 EJK983049:EJL983059 ETG983049:ETH983059 FDC983049:FDD983059 FMY983049:FMZ983059 FWU983049:FWV983059 GGQ983049:GGR983059 GQM983049:GQN983059 HAI983049:HAJ983059 HKE983049:HKF983059 HUA983049:HUB983059 IDW983049:IDX983059 INS983049:INT983059 IXO983049:IXP983059 JHK983049:JHL983059 JRG983049:JRH983059 KBC983049:KBD983059 KKY983049:KKZ983059 KUU983049:KUV983059 LEQ983049:LER983059 LOM983049:LON983059 LYI983049:LYJ983059 MIE983049:MIF983059 MSA983049:MSB983059 NBW983049:NBX983059 NLS983049:NLT983059 NVO983049:NVP983059 OFK983049:OFL983059 OPG983049:OPH983059 OZC983049:OZD983059 PIY983049:PIZ983059 PSU983049:PSV983059 QCQ983049:QCR983059 QMM983049:QMN983059 QWI983049:QWJ983059 RGE983049:RGF983059 RQA983049:RQB983059 RZW983049:RZX983059 SJS983049:SJT983059 STO983049:STP983059 TDK983049:TDL983059 TNG983049:TNH983059 TXC983049:TXD983059 UGY983049:UGZ983059 UQU983049:UQV983059 VAQ983049:VAR983059 VKM983049:VKN983059 VUI983049:VUJ983059 WEE983049:WEF983059 WOA983049:WOB983059 WXW983049:WXX983059"/>
    <dataValidation allowBlank="1" showInputMessage="1" showErrorMessage="1" prompt="seleccione" sqref="BT9 LP9 VL9 AFH9 APD9 AYZ9 BIV9 BSR9 CCN9 CMJ9 CWF9 DGB9 DPX9 DZT9 EJP9 ETL9 FDH9 FND9 FWZ9 GGV9 GQR9 HAN9 HKJ9 HUF9 IEB9 INX9 IXT9 JHP9 JRL9 KBH9 KLD9 KUZ9 LEV9 LOR9 LYN9 MIJ9 MSF9 NCB9 NLX9 NVT9 OFP9 OPL9 OZH9 PJD9 PSZ9 QCV9 QMR9 QWN9 RGJ9 RQF9 SAB9 SJX9 STT9 TDP9 TNL9 TXH9 UHD9 UQZ9 VAV9 VKR9 VUN9 WEJ9 WOF9 WYB9 BT65545 LP65545 VL65545 AFH65545 APD65545 AYZ65545 BIV65545 BSR65545 CCN65545 CMJ65545 CWF65545 DGB65545 DPX65545 DZT65545 EJP65545 ETL65545 FDH65545 FND65545 FWZ65545 GGV65545 GQR65545 HAN65545 HKJ65545 HUF65545 IEB65545 INX65545 IXT65545 JHP65545 JRL65545 KBH65545 KLD65545 KUZ65545 LEV65545 LOR65545 LYN65545 MIJ65545 MSF65545 NCB65545 NLX65545 NVT65545 OFP65545 OPL65545 OZH65545 PJD65545 PSZ65545 QCV65545 QMR65545 QWN65545 RGJ65545 RQF65545 SAB65545 SJX65545 STT65545 TDP65545 TNL65545 TXH65545 UHD65545 UQZ65545 VAV65545 VKR65545 VUN65545 WEJ65545 WOF65545 WYB65545 BT131081 LP131081 VL131081 AFH131081 APD131081 AYZ131081 BIV131081 BSR131081 CCN131081 CMJ131081 CWF131081 DGB131081 DPX131081 DZT131081 EJP131081 ETL131081 FDH131081 FND131081 FWZ131081 GGV131081 GQR131081 HAN131081 HKJ131081 HUF131081 IEB131081 INX131081 IXT131081 JHP131081 JRL131081 KBH131081 KLD131081 KUZ131081 LEV131081 LOR131081 LYN131081 MIJ131081 MSF131081 NCB131081 NLX131081 NVT131081 OFP131081 OPL131081 OZH131081 PJD131081 PSZ131081 QCV131081 QMR131081 QWN131081 RGJ131081 RQF131081 SAB131081 SJX131081 STT131081 TDP131081 TNL131081 TXH131081 UHD131081 UQZ131081 VAV131081 VKR131081 VUN131081 WEJ131081 WOF131081 WYB131081 BT196617 LP196617 VL196617 AFH196617 APD196617 AYZ196617 BIV196617 BSR196617 CCN196617 CMJ196617 CWF196617 DGB196617 DPX196617 DZT196617 EJP196617 ETL196617 FDH196617 FND196617 FWZ196617 GGV196617 GQR196617 HAN196617 HKJ196617 HUF196617 IEB196617 INX196617 IXT196617 JHP196617 JRL196617 KBH196617 KLD196617 KUZ196617 LEV196617 LOR196617 LYN196617 MIJ196617 MSF196617 NCB196617 NLX196617 NVT196617 OFP196617 OPL196617 OZH196617 PJD196617 PSZ196617 QCV196617 QMR196617 QWN196617 RGJ196617 RQF196617 SAB196617 SJX196617 STT196617 TDP196617 TNL196617 TXH196617 UHD196617 UQZ196617 VAV196617 VKR196617 VUN196617 WEJ196617 WOF196617 WYB196617 BT262153 LP262153 VL262153 AFH262153 APD262153 AYZ262153 BIV262153 BSR262153 CCN262153 CMJ262153 CWF262153 DGB262153 DPX262153 DZT262153 EJP262153 ETL262153 FDH262153 FND262153 FWZ262153 GGV262153 GQR262153 HAN262153 HKJ262153 HUF262153 IEB262153 INX262153 IXT262153 JHP262153 JRL262153 KBH262153 KLD262153 KUZ262153 LEV262153 LOR262153 LYN262153 MIJ262153 MSF262153 NCB262153 NLX262153 NVT262153 OFP262153 OPL262153 OZH262153 PJD262153 PSZ262153 QCV262153 QMR262153 QWN262153 RGJ262153 RQF262153 SAB262153 SJX262153 STT262153 TDP262153 TNL262153 TXH262153 UHD262153 UQZ262153 VAV262153 VKR262153 VUN262153 WEJ262153 WOF262153 WYB262153 BT327689 LP327689 VL327689 AFH327689 APD327689 AYZ327689 BIV327689 BSR327689 CCN327689 CMJ327689 CWF327689 DGB327689 DPX327689 DZT327689 EJP327689 ETL327689 FDH327689 FND327689 FWZ327689 GGV327689 GQR327689 HAN327689 HKJ327689 HUF327689 IEB327689 INX327689 IXT327689 JHP327689 JRL327689 KBH327689 KLD327689 KUZ327689 LEV327689 LOR327689 LYN327689 MIJ327689 MSF327689 NCB327689 NLX327689 NVT327689 OFP327689 OPL327689 OZH327689 PJD327689 PSZ327689 QCV327689 QMR327689 QWN327689 RGJ327689 RQF327689 SAB327689 SJX327689 STT327689 TDP327689 TNL327689 TXH327689 UHD327689 UQZ327689 VAV327689 VKR327689 VUN327689 WEJ327689 WOF327689 WYB327689 BT393225 LP393225 VL393225 AFH393225 APD393225 AYZ393225 BIV393225 BSR393225 CCN393225 CMJ393225 CWF393225 DGB393225 DPX393225 DZT393225 EJP393225 ETL393225 FDH393225 FND393225 FWZ393225 GGV393225 GQR393225 HAN393225 HKJ393225 HUF393225 IEB393225 INX393225 IXT393225 JHP393225 JRL393225 KBH393225 KLD393225 KUZ393225 LEV393225 LOR393225 LYN393225 MIJ393225 MSF393225 NCB393225 NLX393225 NVT393225 OFP393225 OPL393225 OZH393225 PJD393225 PSZ393225 QCV393225 QMR393225 QWN393225 RGJ393225 RQF393225 SAB393225 SJX393225 STT393225 TDP393225 TNL393225 TXH393225 UHD393225 UQZ393225 VAV393225 VKR393225 VUN393225 WEJ393225 WOF393225 WYB393225 BT458761 LP458761 VL458761 AFH458761 APD458761 AYZ458761 BIV458761 BSR458761 CCN458761 CMJ458761 CWF458761 DGB458761 DPX458761 DZT458761 EJP458761 ETL458761 FDH458761 FND458761 FWZ458761 GGV458761 GQR458761 HAN458761 HKJ458761 HUF458761 IEB458761 INX458761 IXT458761 JHP458761 JRL458761 KBH458761 KLD458761 KUZ458761 LEV458761 LOR458761 LYN458761 MIJ458761 MSF458761 NCB458761 NLX458761 NVT458761 OFP458761 OPL458761 OZH458761 PJD458761 PSZ458761 QCV458761 QMR458761 QWN458761 RGJ458761 RQF458761 SAB458761 SJX458761 STT458761 TDP458761 TNL458761 TXH458761 UHD458761 UQZ458761 VAV458761 VKR458761 VUN458761 WEJ458761 WOF458761 WYB458761 BT524297 LP524297 VL524297 AFH524297 APD524297 AYZ524297 BIV524297 BSR524297 CCN524297 CMJ524297 CWF524297 DGB524297 DPX524297 DZT524297 EJP524297 ETL524297 FDH524297 FND524297 FWZ524297 GGV524297 GQR524297 HAN524297 HKJ524297 HUF524297 IEB524297 INX524297 IXT524297 JHP524297 JRL524297 KBH524297 KLD524297 KUZ524297 LEV524297 LOR524297 LYN524297 MIJ524297 MSF524297 NCB524297 NLX524297 NVT524297 OFP524297 OPL524297 OZH524297 PJD524297 PSZ524297 QCV524297 QMR524297 QWN524297 RGJ524297 RQF524297 SAB524297 SJX524297 STT524297 TDP524297 TNL524297 TXH524297 UHD524297 UQZ524297 VAV524297 VKR524297 VUN524297 WEJ524297 WOF524297 WYB524297 BT589833 LP589833 VL589833 AFH589833 APD589833 AYZ589833 BIV589833 BSR589833 CCN589833 CMJ589833 CWF589833 DGB589833 DPX589833 DZT589833 EJP589833 ETL589833 FDH589833 FND589833 FWZ589833 GGV589833 GQR589833 HAN589833 HKJ589833 HUF589833 IEB589833 INX589833 IXT589833 JHP589833 JRL589833 KBH589833 KLD589833 KUZ589833 LEV589833 LOR589833 LYN589833 MIJ589833 MSF589833 NCB589833 NLX589833 NVT589833 OFP589833 OPL589833 OZH589833 PJD589833 PSZ589833 QCV589833 QMR589833 QWN589833 RGJ589833 RQF589833 SAB589833 SJX589833 STT589833 TDP589833 TNL589833 TXH589833 UHD589833 UQZ589833 VAV589833 VKR589833 VUN589833 WEJ589833 WOF589833 WYB589833 BT655369 LP655369 VL655369 AFH655369 APD655369 AYZ655369 BIV655369 BSR655369 CCN655369 CMJ655369 CWF655369 DGB655369 DPX655369 DZT655369 EJP655369 ETL655369 FDH655369 FND655369 FWZ655369 GGV655369 GQR655369 HAN655369 HKJ655369 HUF655369 IEB655369 INX655369 IXT655369 JHP655369 JRL655369 KBH655369 KLD655369 KUZ655369 LEV655369 LOR655369 LYN655369 MIJ655369 MSF655369 NCB655369 NLX655369 NVT655369 OFP655369 OPL655369 OZH655369 PJD655369 PSZ655369 QCV655369 QMR655369 QWN655369 RGJ655369 RQF655369 SAB655369 SJX655369 STT655369 TDP655369 TNL655369 TXH655369 UHD655369 UQZ655369 VAV655369 VKR655369 VUN655369 WEJ655369 WOF655369 WYB655369 BT720905 LP720905 VL720905 AFH720905 APD720905 AYZ720905 BIV720905 BSR720905 CCN720905 CMJ720905 CWF720905 DGB720905 DPX720905 DZT720905 EJP720905 ETL720905 FDH720905 FND720905 FWZ720905 GGV720905 GQR720905 HAN720905 HKJ720905 HUF720905 IEB720905 INX720905 IXT720905 JHP720905 JRL720905 KBH720905 KLD720905 KUZ720905 LEV720905 LOR720905 LYN720905 MIJ720905 MSF720905 NCB720905 NLX720905 NVT720905 OFP720905 OPL720905 OZH720905 PJD720905 PSZ720905 QCV720905 QMR720905 QWN720905 RGJ720905 RQF720905 SAB720905 SJX720905 STT720905 TDP720905 TNL720905 TXH720905 UHD720905 UQZ720905 VAV720905 VKR720905 VUN720905 WEJ720905 WOF720905 WYB720905 BT786441 LP786441 VL786441 AFH786441 APD786441 AYZ786441 BIV786441 BSR786441 CCN786441 CMJ786441 CWF786441 DGB786441 DPX786441 DZT786441 EJP786441 ETL786441 FDH786441 FND786441 FWZ786441 GGV786441 GQR786441 HAN786441 HKJ786441 HUF786441 IEB786441 INX786441 IXT786441 JHP786441 JRL786441 KBH786441 KLD786441 KUZ786441 LEV786441 LOR786441 LYN786441 MIJ786441 MSF786441 NCB786441 NLX786441 NVT786441 OFP786441 OPL786441 OZH786441 PJD786441 PSZ786441 QCV786441 QMR786441 QWN786441 RGJ786441 RQF786441 SAB786441 SJX786441 STT786441 TDP786441 TNL786441 TXH786441 UHD786441 UQZ786441 VAV786441 VKR786441 VUN786441 WEJ786441 WOF786441 WYB786441 BT851977 LP851977 VL851977 AFH851977 APD851977 AYZ851977 BIV851977 BSR851977 CCN851977 CMJ851977 CWF851977 DGB851977 DPX851977 DZT851977 EJP851977 ETL851977 FDH851977 FND851977 FWZ851977 GGV851977 GQR851977 HAN851977 HKJ851977 HUF851977 IEB851977 INX851977 IXT851977 JHP851977 JRL851977 KBH851977 KLD851977 KUZ851977 LEV851977 LOR851977 LYN851977 MIJ851977 MSF851977 NCB851977 NLX851977 NVT851977 OFP851977 OPL851977 OZH851977 PJD851977 PSZ851977 QCV851977 QMR851977 QWN851977 RGJ851977 RQF851977 SAB851977 SJX851977 STT851977 TDP851977 TNL851977 TXH851977 UHD851977 UQZ851977 VAV851977 VKR851977 VUN851977 WEJ851977 WOF851977 WYB851977 BT917513 LP917513 VL917513 AFH917513 APD917513 AYZ917513 BIV917513 BSR917513 CCN917513 CMJ917513 CWF917513 DGB917513 DPX917513 DZT917513 EJP917513 ETL917513 FDH917513 FND917513 FWZ917513 GGV917513 GQR917513 HAN917513 HKJ917513 HUF917513 IEB917513 INX917513 IXT917513 JHP917513 JRL917513 KBH917513 KLD917513 KUZ917513 LEV917513 LOR917513 LYN917513 MIJ917513 MSF917513 NCB917513 NLX917513 NVT917513 OFP917513 OPL917513 OZH917513 PJD917513 PSZ917513 QCV917513 QMR917513 QWN917513 RGJ917513 RQF917513 SAB917513 SJX917513 STT917513 TDP917513 TNL917513 TXH917513 UHD917513 UQZ917513 VAV917513 VKR917513 VUN917513 WEJ917513 WOF917513 WYB917513 BT983049 LP983049 VL983049 AFH983049 APD983049 AYZ983049 BIV983049 BSR983049 CCN983049 CMJ983049 CWF983049 DGB983049 DPX983049 DZT983049 EJP983049 ETL983049 FDH983049 FND983049 FWZ983049 GGV983049 GQR983049 HAN983049 HKJ983049 HUF983049 IEB983049 INX983049 IXT983049 JHP983049 JRL983049 KBH983049 KLD983049 KUZ983049 LEV983049 LOR983049 LYN983049 MIJ983049 MSF983049 NCB983049 NLX983049 NVT983049 OFP983049 OPL983049 OZH983049 PJD983049 PSZ983049 QCV983049 QMR983049 QWN983049 RGJ983049 RQF983049 SAB983049 SJX983049 STT983049 TDP983049 TNL983049 TXH983049 UHD983049 UQZ983049 VAV983049 VKR983049 VUN983049 WEJ983049 WOF983049 WYB983049 BT15:BT16 LP15:LP16 VL15:VL16 AFH15:AFH16 APD15:APD16 AYZ15:AYZ16 BIV15:BIV16 BSR15:BSR16 CCN15:CCN16 CMJ15:CMJ16 CWF15:CWF16 DGB15:DGB16 DPX15:DPX16 DZT15:DZT16 EJP15:EJP16 ETL15:ETL16 FDH15:FDH16 FND15:FND16 FWZ15:FWZ16 GGV15:GGV16 GQR15:GQR16 HAN15:HAN16 HKJ15:HKJ16 HUF15:HUF16 IEB15:IEB16 INX15:INX16 IXT15:IXT16 JHP15:JHP16 JRL15:JRL16 KBH15:KBH16 KLD15:KLD16 KUZ15:KUZ16 LEV15:LEV16 LOR15:LOR16 LYN15:LYN16 MIJ15:MIJ16 MSF15:MSF16 NCB15:NCB16 NLX15:NLX16 NVT15:NVT16 OFP15:OFP16 OPL15:OPL16 OZH15:OZH16 PJD15:PJD16 PSZ15:PSZ16 QCV15:QCV16 QMR15:QMR16 QWN15:QWN16 RGJ15:RGJ16 RQF15:RQF16 SAB15:SAB16 SJX15:SJX16 STT15:STT16 TDP15:TDP16 TNL15:TNL16 TXH15:TXH16 UHD15:UHD16 UQZ15:UQZ16 VAV15:VAV16 VKR15:VKR16 VUN15:VUN16 WEJ15:WEJ16 WOF15:WOF16 WYB15:WYB16 BT65551:BT65552 LP65551:LP65552 VL65551:VL65552 AFH65551:AFH65552 APD65551:APD65552 AYZ65551:AYZ65552 BIV65551:BIV65552 BSR65551:BSR65552 CCN65551:CCN65552 CMJ65551:CMJ65552 CWF65551:CWF65552 DGB65551:DGB65552 DPX65551:DPX65552 DZT65551:DZT65552 EJP65551:EJP65552 ETL65551:ETL65552 FDH65551:FDH65552 FND65551:FND65552 FWZ65551:FWZ65552 GGV65551:GGV65552 GQR65551:GQR65552 HAN65551:HAN65552 HKJ65551:HKJ65552 HUF65551:HUF65552 IEB65551:IEB65552 INX65551:INX65552 IXT65551:IXT65552 JHP65551:JHP65552 JRL65551:JRL65552 KBH65551:KBH65552 KLD65551:KLD65552 KUZ65551:KUZ65552 LEV65551:LEV65552 LOR65551:LOR65552 LYN65551:LYN65552 MIJ65551:MIJ65552 MSF65551:MSF65552 NCB65551:NCB65552 NLX65551:NLX65552 NVT65551:NVT65552 OFP65551:OFP65552 OPL65551:OPL65552 OZH65551:OZH65552 PJD65551:PJD65552 PSZ65551:PSZ65552 QCV65551:QCV65552 QMR65551:QMR65552 QWN65551:QWN65552 RGJ65551:RGJ65552 RQF65551:RQF65552 SAB65551:SAB65552 SJX65551:SJX65552 STT65551:STT65552 TDP65551:TDP65552 TNL65551:TNL65552 TXH65551:TXH65552 UHD65551:UHD65552 UQZ65551:UQZ65552 VAV65551:VAV65552 VKR65551:VKR65552 VUN65551:VUN65552 WEJ65551:WEJ65552 WOF65551:WOF65552 WYB65551:WYB65552 BT131087:BT131088 LP131087:LP131088 VL131087:VL131088 AFH131087:AFH131088 APD131087:APD131088 AYZ131087:AYZ131088 BIV131087:BIV131088 BSR131087:BSR131088 CCN131087:CCN131088 CMJ131087:CMJ131088 CWF131087:CWF131088 DGB131087:DGB131088 DPX131087:DPX131088 DZT131087:DZT131088 EJP131087:EJP131088 ETL131087:ETL131088 FDH131087:FDH131088 FND131087:FND131088 FWZ131087:FWZ131088 GGV131087:GGV131088 GQR131087:GQR131088 HAN131087:HAN131088 HKJ131087:HKJ131088 HUF131087:HUF131088 IEB131087:IEB131088 INX131087:INX131088 IXT131087:IXT131088 JHP131087:JHP131088 JRL131087:JRL131088 KBH131087:KBH131088 KLD131087:KLD131088 KUZ131087:KUZ131088 LEV131087:LEV131088 LOR131087:LOR131088 LYN131087:LYN131088 MIJ131087:MIJ131088 MSF131087:MSF131088 NCB131087:NCB131088 NLX131087:NLX131088 NVT131087:NVT131088 OFP131087:OFP131088 OPL131087:OPL131088 OZH131087:OZH131088 PJD131087:PJD131088 PSZ131087:PSZ131088 QCV131087:QCV131088 QMR131087:QMR131088 QWN131087:QWN131088 RGJ131087:RGJ131088 RQF131087:RQF131088 SAB131087:SAB131088 SJX131087:SJX131088 STT131087:STT131088 TDP131087:TDP131088 TNL131087:TNL131088 TXH131087:TXH131088 UHD131087:UHD131088 UQZ131087:UQZ131088 VAV131087:VAV131088 VKR131087:VKR131088 VUN131087:VUN131088 WEJ131087:WEJ131088 WOF131087:WOF131088 WYB131087:WYB131088 BT196623:BT196624 LP196623:LP196624 VL196623:VL196624 AFH196623:AFH196624 APD196623:APD196624 AYZ196623:AYZ196624 BIV196623:BIV196624 BSR196623:BSR196624 CCN196623:CCN196624 CMJ196623:CMJ196624 CWF196623:CWF196624 DGB196623:DGB196624 DPX196623:DPX196624 DZT196623:DZT196624 EJP196623:EJP196624 ETL196623:ETL196624 FDH196623:FDH196624 FND196623:FND196624 FWZ196623:FWZ196624 GGV196623:GGV196624 GQR196623:GQR196624 HAN196623:HAN196624 HKJ196623:HKJ196624 HUF196623:HUF196624 IEB196623:IEB196624 INX196623:INX196624 IXT196623:IXT196624 JHP196623:JHP196624 JRL196623:JRL196624 KBH196623:KBH196624 KLD196623:KLD196624 KUZ196623:KUZ196624 LEV196623:LEV196624 LOR196623:LOR196624 LYN196623:LYN196624 MIJ196623:MIJ196624 MSF196623:MSF196624 NCB196623:NCB196624 NLX196623:NLX196624 NVT196623:NVT196624 OFP196623:OFP196624 OPL196623:OPL196624 OZH196623:OZH196624 PJD196623:PJD196624 PSZ196623:PSZ196624 QCV196623:QCV196624 QMR196623:QMR196624 QWN196623:QWN196624 RGJ196623:RGJ196624 RQF196623:RQF196624 SAB196623:SAB196624 SJX196623:SJX196624 STT196623:STT196624 TDP196623:TDP196624 TNL196623:TNL196624 TXH196623:TXH196624 UHD196623:UHD196624 UQZ196623:UQZ196624 VAV196623:VAV196624 VKR196623:VKR196624 VUN196623:VUN196624 WEJ196623:WEJ196624 WOF196623:WOF196624 WYB196623:WYB196624 BT262159:BT262160 LP262159:LP262160 VL262159:VL262160 AFH262159:AFH262160 APD262159:APD262160 AYZ262159:AYZ262160 BIV262159:BIV262160 BSR262159:BSR262160 CCN262159:CCN262160 CMJ262159:CMJ262160 CWF262159:CWF262160 DGB262159:DGB262160 DPX262159:DPX262160 DZT262159:DZT262160 EJP262159:EJP262160 ETL262159:ETL262160 FDH262159:FDH262160 FND262159:FND262160 FWZ262159:FWZ262160 GGV262159:GGV262160 GQR262159:GQR262160 HAN262159:HAN262160 HKJ262159:HKJ262160 HUF262159:HUF262160 IEB262159:IEB262160 INX262159:INX262160 IXT262159:IXT262160 JHP262159:JHP262160 JRL262159:JRL262160 KBH262159:KBH262160 KLD262159:KLD262160 KUZ262159:KUZ262160 LEV262159:LEV262160 LOR262159:LOR262160 LYN262159:LYN262160 MIJ262159:MIJ262160 MSF262159:MSF262160 NCB262159:NCB262160 NLX262159:NLX262160 NVT262159:NVT262160 OFP262159:OFP262160 OPL262159:OPL262160 OZH262159:OZH262160 PJD262159:PJD262160 PSZ262159:PSZ262160 QCV262159:QCV262160 QMR262159:QMR262160 QWN262159:QWN262160 RGJ262159:RGJ262160 RQF262159:RQF262160 SAB262159:SAB262160 SJX262159:SJX262160 STT262159:STT262160 TDP262159:TDP262160 TNL262159:TNL262160 TXH262159:TXH262160 UHD262159:UHD262160 UQZ262159:UQZ262160 VAV262159:VAV262160 VKR262159:VKR262160 VUN262159:VUN262160 WEJ262159:WEJ262160 WOF262159:WOF262160 WYB262159:WYB262160 BT327695:BT327696 LP327695:LP327696 VL327695:VL327696 AFH327695:AFH327696 APD327695:APD327696 AYZ327695:AYZ327696 BIV327695:BIV327696 BSR327695:BSR327696 CCN327695:CCN327696 CMJ327695:CMJ327696 CWF327695:CWF327696 DGB327695:DGB327696 DPX327695:DPX327696 DZT327695:DZT327696 EJP327695:EJP327696 ETL327695:ETL327696 FDH327695:FDH327696 FND327695:FND327696 FWZ327695:FWZ327696 GGV327695:GGV327696 GQR327695:GQR327696 HAN327695:HAN327696 HKJ327695:HKJ327696 HUF327695:HUF327696 IEB327695:IEB327696 INX327695:INX327696 IXT327695:IXT327696 JHP327695:JHP327696 JRL327695:JRL327696 KBH327695:KBH327696 KLD327695:KLD327696 KUZ327695:KUZ327696 LEV327695:LEV327696 LOR327695:LOR327696 LYN327695:LYN327696 MIJ327695:MIJ327696 MSF327695:MSF327696 NCB327695:NCB327696 NLX327695:NLX327696 NVT327695:NVT327696 OFP327695:OFP327696 OPL327695:OPL327696 OZH327695:OZH327696 PJD327695:PJD327696 PSZ327695:PSZ327696 QCV327695:QCV327696 QMR327695:QMR327696 QWN327695:QWN327696 RGJ327695:RGJ327696 RQF327695:RQF327696 SAB327695:SAB327696 SJX327695:SJX327696 STT327695:STT327696 TDP327695:TDP327696 TNL327695:TNL327696 TXH327695:TXH327696 UHD327695:UHD327696 UQZ327695:UQZ327696 VAV327695:VAV327696 VKR327695:VKR327696 VUN327695:VUN327696 WEJ327695:WEJ327696 WOF327695:WOF327696 WYB327695:WYB327696 BT393231:BT393232 LP393231:LP393232 VL393231:VL393232 AFH393231:AFH393232 APD393231:APD393232 AYZ393231:AYZ393232 BIV393231:BIV393232 BSR393231:BSR393232 CCN393231:CCN393232 CMJ393231:CMJ393232 CWF393231:CWF393232 DGB393231:DGB393232 DPX393231:DPX393232 DZT393231:DZT393232 EJP393231:EJP393232 ETL393231:ETL393232 FDH393231:FDH393232 FND393231:FND393232 FWZ393231:FWZ393232 GGV393231:GGV393232 GQR393231:GQR393232 HAN393231:HAN393232 HKJ393231:HKJ393232 HUF393231:HUF393232 IEB393231:IEB393232 INX393231:INX393232 IXT393231:IXT393232 JHP393231:JHP393232 JRL393231:JRL393232 KBH393231:KBH393232 KLD393231:KLD393232 KUZ393231:KUZ393232 LEV393231:LEV393232 LOR393231:LOR393232 LYN393231:LYN393232 MIJ393231:MIJ393232 MSF393231:MSF393232 NCB393231:NCB393232 NLX393231:NLX393232 NVT393231:NVT393232 OFP393231:OFP393232 OPL393231:OPL393232 OZH393231:OZH393232 PJD393231:PJD393232 PSZ393231:PSZ393232 QCV393231:QCV393232 QMR393231:QMR393232 QWN393231:QWN393232 RGJ393231:RGJ393232 RQF393231:RQF393232 SAB393231:SAB393232 SJX393231:SJX393232 STT393231:STT393232 TDP393231:TDP393232 TNL393231:TNL393232 TXH393231:TXH393232 UHD393231:UHD393232 UQZ393231:UQZ393232 VAV393231:VAV393232 VKR393231:VKR393232 VUN393231:VUN393232 WEJ393231:WEJ393232 WOF393231:WOF393232 WYB393231:WYB393232 BT458767:BT458768 LP458767:LP458768 VL458767:VL458768 AFH458767:AFH458768 APD458767:APD458768 AYZ458767:AYZ458768 BIV458767:BIV458768 BSR458767:BSR458768 CCN458767:CCN458768 CMJ458767:CMJ458768 CWF458767:CWF458768 DGB458767:DGB458768 DPX458767:DPX458768 DZT458767:DZT458768 EJP458767:EJP458768 ETL458767:ETL458768 FDH458767:FDH458768 FND458767:FND458768 FWZ458767:FWZ458768 GGV458767:GGV458768 GQR458767:GQR458768 HAN458767:HAN458768 HKJ458767:HKJ458768 HUF458767:HUF458768 IEB458767:IEB458768 INX458767:INX458768 IXT458767:IXT458768 JHP458767:JHP458768 JRL458767:JRL458768 KBH458767:KBH458768 KLD458767:KLD458768 KUZ458767:KUZ458768 LEV458767:LEV458768 LOR458767:LOR458768 LYN458767:LYN458768 MIJ458767:MIJ458768 MSF458767:MSF458768 NCB458767:NCB458768 NLX458767:NLX458768 NVT458767:NVT458768 OFP458767:OFP458768 OPL458767:OPL458768 OZH458767:OZH458768 PJD458767:PJD458768 PSZ458767:PSZ458768 QCV458767:QCV458768 QMR458767:QMR458768 QWN458767:QWN458768 RGJ458767:RGJ458768 RQF458767:RQF458768 SAB458767:SAB458768 SJX458767:SJX458768 STT458767:STT458768 TDP458767:TDP458768 TNL458767:TNL458768 TXH458767:TXH458768 UHD458767:UHD458768 UQZ458767:UQZ458768 VAV458767:VAV458768 VKR458767:VKR458768 VUN458767:VUN458768 WEJ458767:WEJ458768 WOF458767:WOF458768 WYB458767:WYB458768 BT524303:BT524304 LP524303:LP524304 VL524303:VL524304 AFH524303:AFH524304 APD524303:APD524304 AYZ524303:AYZ524304 BIV524303:BIV524304 BSR524303:BSR524304 CCN524303:CCN524304 CMJ524303:CMJ524304 CWF524303:CWF524304 DGB524303:DGB524304 DPX524303:DPX524304 DZT524303:DZT524304 EJP524303:EJP524304 ETL524303:ETL524304 FDH524303:FDH524304 FND524303:FND524304 FWZ524303:FWZ524304 GGV524303:GGV524304 GQR524303:GQR524304 HAN524303:HAN524304 HKJ524303:HKJ524304 HUF524303:HUF524304 IEB524303:IEB524304 INX524303:INX524304 IXT524303:IXT524304 JHP524303:JHP524304 JRL524303:JRL524304 KBH524303:KBH524304 KLD524303:KLD524304 KUZ524303:KUZ524304 LEV524303:LEV524304 LOR524303:LOR524304 LYN524303:LYN524304 MIJ524303:MIJ524304 MSF524303:MSF524304 NCB524303:NCB524304 NLX524303:NLX524304 NVT524303:NVT524304 OFP524303:OFP524304 OPL524303:OPL524304 OZH524303:OZH524304 PJD524303:PJD524304 PSZ524303:PSZ524304 QCV524303:QCV524304 QMR524303:QMR524304 QWN524303:QWN524304 RGJ524303:RGJ524304 RQF524303:RQF524304 SAB524303:SAB524304 SJX524303:SJX524304 STT524303:STT524304 TDP524303:TDP524304 TNL524303:TNL524304 TXH524303:TXH524304 UHD524303:UHD524304 UQZ524303:UQZ524304 VAV524303:VAV524304 VKR524303:VKR524304 VUN524303:VUN524304 WEJ524303:WEJ524304 WOF524303:WOF524304 WYB524303:WYB524304 BT589839:BT589840 LP589839:LP589840 VL589839:VL589840 AFH589839:AFH589840 APD589839:APD589840 AYZ589839:AYZ589840 BIV589839:BIV589840 BSR589839:BSR589840 CCN589839:CCN589840 CMJ589839:CMJ589840 CWF589839:CWF589840 DGB589839:DGB589840 DPX589839:DPX589840 DZT589839:DZT589840 EJP589839:EJP589840 ETL589839:ETL589840 FDH589839:FDH589840 FND589839:FND589840 FWZ589839:FWZ589840 GGV589839:GGV589840 GQR589839:GQR589840 HAN589839:HAN589840 HKJ589839:HKJ589840 HUF589839:HUF589840 IEB589839:IEB589840 INX589839:INX589840 IXT589839:IXT589840 JHP589839:JHP589840 JRL589839:JRL589840 KBH589839:KBH589840 KLD589839:KLD589840 KUZ589839:KUZ589840 LEV589839:LEV589840 LOR589839:LOR589840 LYN589839:LYN589840 MIJ589839:MIJ589840 MSF589839:MSF589840 NCB589839:NCB589840 NLX589839:NLX589840 NVT589839:NVT589840 OFP589839:OFP589840 OPL589839:OPL589840 OZH589839:OZH589840 PJD589839:PJD589840 PSZ589839:PSZ589840 QCV589839:QCV589840 QMR589839:QMR589840 QWN589839:QWN589840 RGJ589839:RGJ589840 RQF589839:RQF589840 SAB589839:SAB589840 SJX589839:SJX589840 STT589839:STT589840 TDP589839:TDP589840 TNL589839:TNL589840 TXH589839:TXH589840 UHD589839:UHD589840 UQZ589839:UQZ589840 VAV589839:VAV589840 VKR589839:VKR589840 VUN589839:VUN589840 WEJ589839:WEJ589840 WOF589839:WOF589840 WYB589839:WYB589840 BT655375:BT655376 LP655375:LP655376 VL655375:VL655376 AFH655375:AFH655376 APD655375:APD655376 AYZ655375:AYZ655376 BIV655375:BIV655376 BSR655375:BSR655376 CCN655375:CCN655376 CMJ655375:CMJ655376 CWF655375:CWF655376 DGB655375:DGB655376 DPX655375:DPX655376 DZT655375:DZT655376 EJP655375:EJP655376 ETL655375:ETL655376 FDH655375:FDH655376 FND655375:FND655376 FWZ655375:FWZ655376 GGV655375:GGV655376 GQR655375:GQR655376 HAN655375:HAN655376 HKJ655375:HKJ655376 HUF655375:HUF655376 IEB655375:IEB655376 INX655375:INX655376 IXT655375:IXT655376 JHP655375:JHP655376 JRL655375:JRL655376 KBH655375:KBH655376 KLD655375:KLD655376 KUZ655375:KUZ655376 LEV655375:LEV655376 LOR655375:LOR655376 LYN655375:LYN655376 MIJ655375:MIJ655376 MSF655375:MSF655376 NCB655375:NCB655376 NLX655375:NLX655376 NVT655375:NVT655376 OFP655375:OFP655376 OPL655375:OPL655376 OZH655375:OZH655376 PJD655375:PJD655376 PSZ655375:PSZ655376 QCV655375:QCV655376 QMR655375:QMR655376 QWN655375:QWN655376 RGJ655375:RGJ655376 RQF655375:RQF655376 SAB655375:SAB655376 SJX655375:SJX655376 STT655375:STT655376 TDP655375:TDP655376 TNL655375:TNL655376 TXH655375:TXH655376 UHD655375:UHD655376 UQZ655375:UQZ655376 VAV655375:VAV655376 VKR655375:VKR655376 VUN655375:VUN655376 WEJ655375:WEJ655376 WOF655375:WOF655376 WYB655375:WYB655376 BT720911:BT720912 LP720911:LP720912 VL720911:VL720912 AFH720911:AFH720912 APD720911:APD720912 AYZ720911:AYZ720912 BIV720911:BIV720912 BSR720911:BSR720912 CCN720911:CCN720912 CMJ720911:CMJ720912 CWF720911:CWF720912 DGB720911:DGB720912 DPX720911:DPX720912 DZT720911:DZT720912 EJP720911:EJP720912 ETL720911:ETL720912 FDH720911:FDH720912 FND720911:FND720912 FWZ720911:FWZ720912 GGV720911:GGV720912 GQR720911:GQR720912 HAN720911:HAN720912 HKJ720911:HKJ720912 HUF720911:HUF720912 IEB720911:IEB720912 INX720911:INX720912 IXT720911:IXT720912 JHP720911:JHP720912 JRL720911:JRL720912 KBH720911:KBH720912 KLD720911:KLD720912 KUZ720911:KUZ720912 LEV720911:LEV720912 LOR720911:LOR720912 LYN720911:LYN720912 MIJ720911:MIJ720912 MSF720911:MSF720912 NCB720911:NCB720912 NLX720911:NLX720912 NVT720911:NVT720912 OFP720911:OFP720912 OPL720911:OPL720912 OZH720911:OZH720912 PJD720911:PJD720912 PSZ720911:PSZ720912 QCV720911:QCV720912 QMR720911:QMR720912 QWN720911:QWN720912 RGJ720911:RGJ720912 RQF720911:RQF720912 SAB720911:SAB720912 SJX720911:SJX720912 STT720911:STT720912 TDP720911:TDP720912 TNL720911:TNL720912 TXH720911:TXH720912 UHD720911:UHD720912 UQZ720911:UQZ720912 VAV720911:VAV720912 VKR720911:VKR720912 VUN720911:VUN720912 WEJ720911:WEJ720912 WOF720911:WOF720912 WYB720911:WYB720912 BT786447:BT786448 LP786447:LP786448 VL786447:VL786448 AFH786447:AFH786448 APD786447:APD786448 AYZ786447:AYZ786448 BIV786447:BIV786448 BSR786447:BSR786448 CCN786447:CCN786448 CMJ786447:CMJ786448 CWF786447:CWF786448 DGB786447:DGB786448 DPX786447:DPX786448 DZT786447:DZT786448 EJP786447:EJP786448 ETL786447:ETL786448 FDH786447:FDH786448 FND786447:FND786448 FWZ786447:FWZ786448 GGV786447:GGV786448 GQR786447:GQR786448 HAN786447:HAN786448 HKJ786447:HKJ786448 HUF786447:HUF786448 IEB786447:IEB786448 INX786447:INX786448 IXT786447:IXT786448 JHP786447:JHP786448 JRL786447:JRL786448 KBH786447:KBH786448 KLD786447:KLD786448 KUZ786447:KUZ786448 LEV786447:LEV786448 LOR786447:LOR786448 LYN786447:LYN786448 MIJ786447:MIJ786448 MSF786447:MSF786448 NCB786447:NCB786448 NLX786447:NLX786448 NVT786447:NVT786448 OFP786447:OFP786448 OPL786447:OPL786448 OZH786447:OZH786448 PJD786447:PJD786448 PSZ786447:PSZ786448 QCV786447:QCV786448 QMR786447:QMR786448 QWN786447:QWN786448 RGJ786447:RGJ786448 RQF786447:RQF786448 SAB786447:SAB786448 SJX786447:SJX786448 STT786447:STT786448 TDP786447:TDP786448 TNL786447:TNL786448 TXH786447:TXH786448 UHD786447:UHD786448 UQZ786447:UQZ786448 VAV786447:VAV786448 VKR786447:VKR786448 VUN786447:VUN786448 WEJ786447:WEJ786448 WOF786447:WOF786448 WYB786447:WYB786448 BT851983:BT851984 LP851983:LP851984 VL851983:VL851984 AFH851983:AFH851984 APD851983:APD851984 AYZ851983:AYZ851984 BIV851983:BIV851984 BSR851983:BSR851984 CCN851983:CCN851984 CMJ851983:CMJ851984 CWF851983:CWF851984 DGB851983:DGB851984 DPX851983:DPX851984 DZT851983:DZT851984 EJP851983:EJP851984 ETL851983:ETL851984 FDH851983:FDH851984 FND851983:FND851984 FWZ851983:FWZ851984 GGV851983:GGV851984 GQR851983:GQR851984 HAN851983:HAN851984 HKJ851983:HKJ851984 HUF851983:HUF851984 IEB851983:IEB851984 INX851983:INX851984 IXT851983:IXT851984 JHP851983:JHP851984 JRL851983:JRL851984 KBH851983:KBH851984 KLD851983:KLD851984 KUZ851983:KUZ851984 LEV851983:LEV851984 LOR851983:LOR851984 LYN851983:LYN851984 MIJ851983:MIJ851984 MSF851983:MSF851984 NCB851983:NCB851984 NLX851983:NLX851984 NVT851983:NVT851984 OFP851983:OFP851984 OPL851983:OPL851984 OZH851983:OZH851984 PJD851983:PJD851984 PSZ851983:PSZ851984 QCV851983:QCV851984 QMR851983:QMR851984 QWN851983:QWN851984 RGJ851983:RGJ851984 RQF851983:RQF851984 SAB851983:SAB851984 SJX851983:SJX851984 STT851983:STT851984 TDP851983:TDP851984 TNL851983:TNL851984 TXH851983:TXH851984 UHD851983:UHD851984 UQZ851983:UQZ851984 VAV851983:VAV851984 VKR851983:VKR851984 VUN851983:VUN851984 WEJ851983:WEJ851984 WOF851983:WOF851984 WYB851983:WYB851984 BT917519:BT917520 LP917519:LP917520 VL917519:VL917520 AFH917519:AFH917520 APD917519:APD917520 AYZ917519:AYZ917520 BIV917519:BIV917520 BSR917519:BSR917520 CCN917519:CCN917520 CMJ917519:CMJ917520 CWF917519:CWF917520 DGB917519:DGB917520 DPX917519:DPX917520 DZT917519:DZT917520 EJP917519:EJP917520 ETL917519:ETL917520 FDH917519:FDH917520 FND917519:FND917520 FWZ917519:FWZ917520 GGV917519:GGV917520 GQR917519:GQR917520 HAN917519:HAN917520 HKJ917519:HKJ917520 HUF917519:HUF917520 IEB917519:IEB917520 INX917519:INX917520 IXT917519:IXT917520 JHP917519:JHP917520 JRL917519:JRL917520 KBH917519:KBH917520 KLD917519:KLD917520 KUZ917519:KUZ917520 LEV917519:LEV917520 LOR917519:LOR917520 LYN917519:LYN917520 MIJ917519:MIJ917520 MSF917519:MSF917520 NCB917519:NCB917520 NLX917519:NLX917520 NVT917519:NVT917520 OFP917519:OFP917520 OPL917519:OPL917520 OZH917519:OZH917520 PJD917519:PJD917520 PSZ917519:PSZ917520 QCV917519:QCV917520 QMR917519:QMR917520 QWN917519:QWN917520 RGJ917519:RGJ917520 RQF917519:RQF917520 SAB917519:SAB917520 SJX917519:SJX917520 STT917519:STT917520 TDP917519:TDP917520 TNL917519:TNL917520 TXH917519:TXH917520 UHD917519:UHD917520 UQZ917519:UQZ917520 VAV917519:VAV917520 VKR917519:VKR917520 VUN917519:VUN917520 WEJ917519:WEJ917520 WOF917519:WOF917520 WYB917519:WYB917520 BT983055:BT983056 LP983055:LP983056 VL983055:VL983056 AFH983055:AFH983056 APD983055:APD983056 AYZ983055:AYZ983056 BIV983055:BIV983056 BSR983055:BSR983056 CCN983055:CCN983056 CMJ983055:CMJ983056 CWF983055:CWF983056 DGB983055:DGB983056 DPX983055:DPX983056 DZT983055:DZT983056 EJP983055:EJP983056 ETL983055:ETL983056 FDH983055:FDH983056 FND983055:FND983056 FWZ983055:FWZ983056 GGV983055:GGV983056 GQR983055:GQR983056 HAN983055:HAN983056 HKJ983055:HKJ983056 HUF983055:HUF983056 IEB983055:IEB983056 INX983055:INX983056 IXT983055:IXT983056 JHP983055:JHP983056 JRL983055:JRL983056 KBH983055:KBH983056 KLD983055:KLD983056 KUZ983055:KUZ983056 LEV983055:LEV983056 LOR983055:LOR983056 LYN983055:LYN983056 MIJ983055:MIJ983056 MSF983055:MSF983056 NCB983055:NCB983056 NLX983055:NLX983056 NVT983055:NVT983056 OFP983055:OFP983056 OPL983055:OPL983056 OZH983055:OZH983056 PJD983055:PJD983056 PSZ983055:PSZ983056 QCV983055:QCV983056 QMR983055:QMR983056 QWN983055:QWN983056 RGJ983055:RGJ983056 RQF983055:RQF983056 SAB983055:SAB983056 SJX983055:SJX983056 STT983055:STT983056 TDP983055:TDP983056 TNL983055:TNL983056 TXH983055:TXH983056 UHD983055:UHD983056 UQZ983055:UQZ983056 VAV983055:VAV983056 VKR983055:VKR983056 VUN983055:VUN983056 WEJ983055:WEJ983056 WOF983055:WOF983056 WYB983055:WYB983056"/>
  </dataValidations>
  <printOptions horizontalCentered="1" verticalCentered="1"/>
  <pageMargins left="0.78740157480314965" right="0.19685039370078741" top="0.59055118110236227" bottom="0.39370078740157483" header="0" footer="0.19685039370078741"/>
  <pageSetup paperSize="5" scale="60" pageOrder="overThenDown" orientation="landscape" r:id="rId1"/>
  <headerFooter alignWithMargins="0">
    <oddFooter xml:space="preserve">&amp;LFormato: FO-AC-07 Versión: 2&amp;CPágina &amp;P&amp;RVo.Bo:  </oddFooter>
  </headerFooter>
  <rowBreaks count="1" manualBreakCount="1">
    <brk id="14" max="71" man="1"/>
  </row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
  <dimension ref="A1:EA67"/>
  <sheetViews>
    <sheetView showGridLines="0" view="pageBreakPreview" zoomScale="85" zoomScaleNormal="85" zoomScaleSheetLayoutView="85" workbookViewId="0">
      <pane xSplit="11" ySplit="8" topLeftCell="N14" activePane="bottomRight" state="frozen"/>
      <selection pane="topRight" activeCell="L1" sqref="L1"/>
      <selection pane="bottomLeft" activeCell="A9" sqref="A9"/>
      <selection pane="bottomRight" sqref="A1:K1"/>
    </sheetView>
  </sheetViews>
  <sheetFormatPr baseColWidth="10" defaultRowHeight="12.75" x14ac:dyDescent="0.2"/>
  <cols>
    <col min="1" max="1" width="9.42578125" style="25" customWidth="1"/>
    <col min="2" max="2" width="11.42578125" style="26" customWidth="1"/>
    <col min="3" max="3" width="7.5703125" style="26" customWidth="1"/>
    <col min="4" max="6" width="6.140625" style="25" customWidth="1"/>
    <col min="7" max="7" width="8.7109375" style="26" customWidth="1"/>
    <col min="8" max="8" width="2.7109375" style="26" bestFit="1" customWidth="1"/>
    <col min="9" max="9" width="10.5703125" style="27" customWidth="1"/>
    <col min="10" max="10" width="8.85546875" style="27" customWidth="1"/>
    <col min="11" max="11" width="8" style="27" customWidth="1"/>
    <col min="12" max="14" width="7.7109375" style="26" customWidth="1"/>
    <col min="15" max="15" width="4.7109375" style="26" customWidth="1"/>
    <col min="16" max="16" width="3.7109375" style="26" customWidth="1"/>
    <col min="17" max="17" width="4.42578125" style="26" customWidth="1"/>
    <col min="18" max="18" width="4.7109375" style="26" customWidth="1"/>
    <col min="19" max="19" width="4.140625" style="28" hidden="1" customWidth="1"/>
    <col min="20" max="20" width="3.85546875" style="28" hidden="1" customWidth="1"/>
    <col min="21" max="21" width="4.140625" style="28" hidden="1" customWidth="1"/>
    <col min="22" max="22" width="3.85546875" style="28" hidden="1" customWidth="1"/>
    <col min="23" max="23" width="4.140625" style="28" hidden="1" customWidth="1"/>
    <col min="24" max="24" width="3.85546875" style="28" hidden="1" customWidth="1"/>
    <col min="25" max="25" width="4.140625" style="28" hidden="1" customWidth="1"/>
    <col min="26" max="26" width="3.85546875" style="28" hidden="1" customWidth="1"/>
    <col min="27" max="27" width="4.140625" style="28" hidden="1" customWidth="1"/>
    <col min="28" max="28" width="3.85546875" style="28" hidden="1" customWidth="1"/>
    <col min="29" max="29" width="4.140625" style="28" hidden="1" customWidth="1"/>
    <col min="30" max="30" width="3.85546875" style="28" hidden="1" customWidth="1"/>
    <col min="31" max="31" width="4.140625" style="28" hidden="1" customWidth="1"/>
    <col min="32" max="32" width="3.85546875" style="28" hidden="1" customWidth="1"/>
    <col min="33" max="33" width="4.140625" style="28" hidden="1" customWidth="1"/>
    <col min="34" max="34" width="3.85546875" style="28" hidden="1" customWidth="1"/>
    <col min="35" max="35" width="4.140625" style="28" hidden="1" customWidth="1"/>
    <col min="36" max="36" width="3.85546875" style="28" hidden="1" customWidth="1"/>
    <col min="37" max="37" width="4.140625" style="28" hidden="1" customWidth="1"/>
    <col min="38" max="38" width="3.85546875" style="26" hidden="1" customWidth="1"/>
    <col min="39" max="39" width="4.140625" style="26" hidden="1" customWidth="1"/>
    <col min="40" max="40" width="3.85546875" style="26" hidden="1" customWidth="1"/>
    <col min="41" max="41" width="4.140625" style="26" hidden="1" customWidth="1"/>
    <col min="42" max="42" width="3.85546875" style="26" hidden="1" customWidth="1"/>
    <col min="43" max="43" width="4.140625" style="26" hidden="1" customWidth="1"/>
    <col min="44" max="44" width="3.85546875" style="26" hidden="1" customWidth="1"/>
    <col min="45" max="45" width="4.140625" style="26" hidden="1" customWidth="1"/>
    <col min="46" max="46" width="3.85546875" style="26" hidden="1" customWidth="1"/>
    <col min="47" max="47" width="4.140625" style="26" hidden="1" customWidth="1"/>
    <col min="48" max="48" width="3.85546875" style="26" hidden="1" customWidth="1"/>
    <col min="49" max="49" width="4.140625" style="26" hidden="1" customWidth="1"/>
    <col min="50" max="50" width="3.85546875" style="26" hidden="1" customWidth="1"/>
    <col min="51" max="51" width="4.140625" style="26" hidden="1" customWidth="1"/>
    <col min="52" max="52" width="3.85546875" style="26" hidden="1" customWidth="1"/>
    <col min="53" max="53" width="4.140625" style="26" hidden="1" customWidth="1"/>
    <col min="54" max="54" width="5.42578125" style="26" hidden="1" customWidth="1"/>
    <col min="55" max="57" width="3.7109375" style="26" customWidth="1"/>
    <col min="58" max="58" width="3.140625" style="26" hidden="1" customWidth="1"/>
    <col min="59" max="59" width="3.7109375" style="26" customWidth="1"/>
    <col min="60" max="60" width="17.28515625" style="27" customWidth="1"/>
    <col min="61" max="61" width="17.85546875" style="27" customWidth="1"/>
    <col min="62" max="62" width="15.5703125" style="27" customWidth="1"/>
    <col min="63" max="63" width="18.85546875" style="26" customWidth="1"/>
    <col min="64" max="64" width="7.140625" style="26" bestFit="1" customWidth="1"/>
    <col min="65" max="65" width="6.5703125" style="26" bestFit="1" customWidth="1"/>
    <col min="66" max="66" width="9" style="26" customWidth="1"/>
    <col min="67" max="68" width="3.28515625" style="26" customWidth="1"/>
    <col min="69" max="70" width="4.5703125" style="26" customWidth="1"/>
    <col min="71" max="71" width="4" style="26" customWidth="1"/>
    <col min="72" max="72" width="9.42578125" style="29" bestFit="1" customWidth="1"/>
    <col min="73" max="73" width="4.140625" style="22" customWidth="1"/>
    <col min="74" max="256" width="11.42578125" style="22"/>
    <col min="257" max="257" width="9.42578125" style="22" customWidth="1"/>
    <col min="258" max="258" width="11.42578125" style="22" customWidth="1"/>
    <col min="259" max="259" width="7.5703125" style="22" customWidth="1"/>
    <col min="260" max="262" width="6.140625" style="22" customWidth="1"/>
    <col min="263" max="263" width="8.7109375" style="22" customWidth="1"/>
    <col min="264" max="264" width="2.7109375" style="22" bestFit="1" customWidth="1"/>
    <col min="265" max="265" width="10.5703125" style="22" customWidth="1"/>
    <col min="266" max="266" width="8.85546875" style="22" customWidth="1"/>
    <col min="267" max="267" width="8" style="22" customWidth="1"/>
    <col min="268" max="270" width="7.7109375" style="22" customWidth="1"/>
    <col min="271" max="271" width="4.7109375" style="22" customWidth="1"/>
    <col min="272" max="272" width="3.7109375" style="22" customWidth="1"/>
    <col min="273" max="273" width="4.42578125" style="22" customWidth="1"/>
    <col min="274" max="274" width="4.7109375" style="22" customWidth="1"/>
    <col min="275" max="310" width="0" style="22" hidden="1" customWidth="1"/>
    <col min="311" max="313" width="3.7109375" style="22" customWidth="1"/>
    <col min="314" max="314" width="0" style="22" hidden="1" customWidth="1"/>
    <col min="315" max="315" width="3.7109375" style="22" customWidth="1"/>
    <col min="316" max="316" width="17.28515625" style="22" customWidth="1"/>
    <col min="317" max="317" width="17.85546875" style="22" customWidth="1"/>
    <col min="318" max="318" width="15.5703125" style="22" customWidth="1"/>
    <col min="319" max="319" width="18.85546875" style="22" customWidth="1"/>
    <col min="320" max="320" width="7.140625" style="22" bestFit="1" customWidth="1"/>
    <col min="321" max="321" width="6.5703125" style="22" bestFit="1" customWidth="1"/>
    <col min="322" max="322" width="9" style="22" customWidth="1"/>
    <col min="323" max="324" width="3.28515625" style="22" customWidth="1"/>
    <col min="325" max="326" width="4.5703125" style="22" customWidth="1"/>
    <col min="327" max="327" width="4" style="22" customWidth="1"/>
    <col min="328" max="328" width="9.42578125" style="22" bestFit="1" customWidth="1"/>
    <col min="329" max="329" width="4.140625" style="22" customWidth="1"/>
    <col min="330" max="512" width="11.42578125" style="22"/>
    <col min="513" max="513" width="9.42578125" style="22" customWidth="1"/>
    <col min="514" max="514" width="11.42578125" style="22" customWidth="1"/>
    <col min="515" max="515" width="7.5703125" style="22" customWidth="1"/>
    <col min="516" max="518" width="6.140625" style="22" customWidth="1"/>
    <col min="519" max="519" width="8.7109375" style="22" customWidth="1"/>
    <col min="520" max="520" width="2.7109375" style="22" bestFit="1" customWidth="1"/>
    <col min="521" max="521" width="10.5703125" style="22" customWidth="1"/>
    <col min="522" max="522" width="8.85546875" style="22" customWidth="1"/>
    <col min="523" max="523" width="8" style="22" customWidth="1"/>
    <col min="524" max="526" width="7.7109375" style="22" customWidth="1"/>
    <col min="527" max="527" width="4.7109375" style="22" customWidth="1"/>
    <col min="528" max="528" width="3.7109375" style="22" customWidth="1"/>
    <col min="529" max="529" width="4.42578125" style="22" customWidth="1"/>
    <col min="530" max="530" width="4.7109375" style="22" customWidth="1"/>
    <col min="531" max="566" width="0" style="22" hidden="1" customWidth="1"/>
    <col min="567" max="569" width="3.7109375" style="22" customWidth="1"/>
    <col min="570" max="570" width="0" style="22" hidden="1" customWidth="1"/>
    <col min="571" max="571" width="3.7109375" style="22" customWidth="1"/>
    <col min="572" max="572" width="17.28515625" style="22" customWidth="1"/>
    <col min="573" max="573" width="17.85546875" style="22" customWidth="1"/>
    <col min="574" max="574" width="15.5703125" style="22" customWidth="1"/>
    <col min="575" max="575" width="18.85546875" style="22" customWidth="1"/>
    <col min="576" max="576" width="7.140625" style="22" bestFit="1" customWidth="1"/>
    <col min="577" max="577" width="6.5703125" style="22" bestFit="1" customWidth="1"/>
    <col min="578" max="578" width="9" style="22" customWidth="1"/>
    <col min="579" max="580" width="3.28515625" style="22" customWidth="1"/>
    <col min="581" max="582" width="4.5703125" style="22" customWidth="1"/>
    <col min="583" max="583" width="4" style="22" customWidth="1"/>
    <col min="584" max="584" width="9.42578125" style="22" bestFit="1" customWidth="1"/>
    <col min="585" max="585" width="4.140625" style="22" customWidth="1"/>
    <col min="586" max="768" width="11.42578125" style="22"/>
    <col min="769" max="769" width="9.42578125" style="22" customWidth="1"/>
    <col min="770" max="770" width="11.42578125" style="22" customWidth="1"/>
    <col min="771" max="771" width="7.5703125" style="22" customWidth="1"/>
    <col min="772" max="774" width="6.140625" style="22" customWidth="1"/>
    <col min="775" max="775" width="8.7109375" style="22" customWidth="1"/>
    <col min="776" max="776" width="2.7109375" style="22" bestFit="1" customWidth="1"/>
    <col min="777" max="777" width="10.5703125" style="22" customWidth="1"/>
    <col min="778" max="778" width="8.85546875" style="22" customWidth="1"/>
    <col min="779" max="779" width="8" style="22" customWidth="1"/>
    <col min="780" max="782" width="7.7109375" style="22" customWidth="1"/>
    <col min="783" max="783" width="4.7109375" style="22" customWidth="1"/>
    <col min="784" max="784" width="3.7109375" style="22" customWidth="1"/>
    <col min="785" max="785" width="4.42578125" style="22" customWidth="1"/>
    <col min="786" max="786" width="4.7109375" style="22" customWidth="1"/>
    <col min="787" max="822" width="0" style="22" hidden="1" customWidth="1"/>
    <col min="823" max="825" width="3.7109375" style="22" customWidth="1"/>
    <col min="826" max="826" width="0" style="22" hidden="1" customWidth="1"/>
    <col min="827" max="827" width="3.7109375" style="22" customWidth="1"/>
    <col min="828" max="828" width="17.28515625" style="22" customWidth="1"/>
    <col min="829" max="829" width="17.85546875" style="22" customWidth="1"/>
    <col min="830" max="830" width="15.5703125" style="22" customWidth="1"/>
    <col min="831" max="831" width="18.85546875" style="22" customWidth="1"/>
    <col min="832" max="832" width="7.140625" style="22" bestFit="1" customWidth="1"/>
    <col min="833" max="833" width="6.5703125" style="22" bestFit="1" customWidth="1"/>
    <col min="834" max="834" width="9" style="22" customWidth="1"/>
    <col min="835" max="836" width="3.28515625" style="22" customWidth="1"/>
    <col min="837" max="838" width="4.5703125" style="22" customWidth="1"/>
    <col min="839" max="839" width="4" style="22" customWidth="1"/>
    <col min="840" max="840" width="9.42578125" style="22" bestFit="1" customWidth="1"/>
    <col min="841" max="841" width="4.140625" style="22" customWidth="1"/>
    <col min="842" max="1024" width="11.42578125" style="22"/>
    <col min="1025" max="1025" width="9.42578125" style="22" customWidth="1"/>
    <col min="1026" max="1026" width="11.42578125" style="22" customWidth="1"/>
    <col min="1027" max="1027" width="7.5703125" style="22" customWidth="1"/>
    <col min="1028" max="1030" width="6.140625" style="22" customWidth="1"/>
    <col min="1031" max="1031" width="8.7109375" style="22" customWidth="1"/>
    <col min="1032" max="1032" width="2.7109375" style="22" bestFit="1" customWidth="1"/>
    <col min="1033" max="1033" width="10.5703125" style="22" customWidth="1"/>
    <col min="1034" max="1034" width="8.85546875" style="22" customWidth="1"/>
    <col min="1035" max="1035" width="8" style="22" customWidth="1"/>
    <col min="1036" max="1038" width="7.7109375" style="22" customWidth="1"/>
    <col min="1039" max="1039" width="4.7109375" style="22" customWidth="1"/>
    <col min="1040" max="1040" width="3.7109375" style="22" customWidth="1"/>
    <col min="1041" max="1041" width="4.42578125" style="22" customWidth="1"/>
    <col min="1042" max="1042" width="4.7109375" style="22" customWidth="1"/>
    <col min="1043" max="1078" width="0" style="22" hidden="1" customWidth="1"/>
    <col min="1079" max="1081" width="3.7109375" style="22" customWidth="1"/>
    <col min="1082" max="1082" width="0" style="22" hidden="1" customWidth="1"/>
    <col min="1083" max="1083" width="3.7109375" style="22" customWidth="1"/>
    <col min="1084" max="1084" width="17.28515625" style="22" customWidth="1"/>
    <col min="1085" max="1085" width="17.85546875" style="22" customWidth="1"/>
    <col min="1086" max="1086" width="15.5703125" style="22" customWidth="1"/>
    <col min="1087" max="1087" width="18.85546875" style="22" customWidth="1"/>
    <col min="1088" max="1088" width="7.140625" style="22" bestFit="1" customWidth="1"/>
    <col min="1089" max="1089" width="6.5703125" style="22" bestFit="1" customWidth="1"/>
    <col min="1090" max="1090" width="9" style="22" customWidth="1"/>
    <col min="1091" max="1092" width="3.28515625" style="22" customWidth="1"/>
    <col min="1093" max="1094" width="4.5703125" style="22" customWidth="1"/>
    <col min="1095" max="1095" width="4" style="22" customWidth="1"/>
    <col min="1096" max="1096" width="9.42578125" style="22" bestFit="1" customWidth="1"/>
    <col min="1097" max="1097" width="4.140625" style="22" customWidth="1"/>
    <col min="1098" max="1280" width="11.42578125" style="22"/>
    <col min="1281" max="1281" width="9.42578125" style="22" customWidth="1"/>
    <col min="1282" max="1282" width="11.42578125" style="22" customWidth="1"/>
    <col min="1283" max="1283" width="7.5703125" style="22" customWidth="1"/>
    <col min="1284" max="1286" width="6.140625" style="22" customWidth="1"/>
    <col min="1287" max="1287" width="8.7109375" style="22" customWidth="1"/>
    <col min="1288" max="1288" width="2.7109375" style="22" bestFit="1" customWidth="1"/>
    <col min="1289" max="1289" width="10.5703125" style="22" customWidth="1"/>
    <col min="1290" max="1290" width="8.85546875" style="22" customWidth="1"/>
    <col min="1291" max="1291" width="8" style="22" customWidth="1"/>
    <col min="1292" max="1294" width="7.7109375" style="22" customWidth="1"/>
    <col min="1295" max="1295" width="4.7109375" style="22" customWidth="1"/>
    <col min="1296" max="1296" width="3.7109375" style="22" customWidth="1"/>
    <col min="1297" max="1297" width="4.42578125" style="22" customWidth="1"/>
    <col min="1298" max="1298" width="4.7109375" style="22" customWidth="1"/>
    <col min="1299" max="1334" width="0" style="22" hidden="1" customWidth="1"/>
    <col min="1335" max="1337" width="3.7109375" style="22" customWidth="1"/>
    <col min="1338" max="1338" width="0" style="22" hidden="1" customWidth="1"/>
    <col min="1339" max="1339" width="3.7109375" style="22" customWidth="1"/>
    <col min="1340" max="1340" width="17.28515625" style="22" customWidth="1"/>
    <col min="1341" max="1341" width="17.85546875" style="22" customWidth="1"/>
    <col min="1342" max="1342" width="15.5703125" style="22" customWidth="1"/>
    <col min="1343" max="1343" width="18.85546875" style="22" customWidth="1"/>
    <col min="1344" max="1344" width="7.140625" style="22" bestFit="1" customWidth="1"/>
    <col min="1345" max="1345" width="6.5703125" style="22" bestFit="1" customWidth="1"/>
    <col min="1346" max="1346" width="9" style="22" customWidth="1"/>
    <col min="1347" max="1348" width="3.28515625" style="22" customWidth="1"/>
    <col min="1349" max="1350" width="4.5703125" style="22" customWidth="1"/>
    <col min="1351" max="1351" width="4" style="22" customWidth="1"/>
    <col min="1352" max="1352" width="9.42578125" style="22" bestFit="1" customWidth="1"/>
    <col min="1353" max="1353" width="4.140625" style="22" customWidth="1"/>
    <col min="1354" max="1536" width="11.42578125" style="22"/>
    <col min="1537" max="1537" width="9.42578125" style="22" customWidth="1"/>
    <col min="1538" max="1538" width="11.42578125" style="22" customWidth="1"/>
    <col min="1539" max="1539" width="7.5703125" style="22" customWidth="1"/>
    <col min="1540" max="1542" width="6.140625" style="22" customWidth="1"/>
    <col min="1543" max="1543" width="8.7109375" style="22" customWidth="1"/>
    <col min="1544" max="1544" width="2.7109375" style="22" bestFit="1" customWidth="1"/>
    <col min="1545" max="1545" width="10.5703125" style="22" customWidth="1"/>
    <col min="1546" max="1546" width="8.85546875" style="22" customWidth="1"/>
    <col min="1547" max="1547" width="8" style="22" customWidth="1"/>
    <col min="1548" max="1550" width="7.7109375" style="22" customWidth="1"/>
    <col min="1551" max="1551" width="4.7109375" style="22" customWidth="1"/>
    <col min="1552" max="1552" width="3.7109375" style="22" customWidth="1"/>
    <col min="1553" max="1553" width="4.42578125" style="22" customWidth="1"/>
    <col min="1554" max="1554" width="4.7109375" style="22" customWidth="1"/>
    <col min="1555" max="1590" width="0" style="22" hidden="1" customWidth="1"/>
    <col min="1591" max="1593" width="3.7109375" style="22" customWidth="1"/>
    <col min="1594" max="1594" width="0" style="22" hidden="1" customWidth="1"/>
    <col min="1595" max="1595" width="3.7109375" style="22" customWidth="1"/>
    <col min="1596" max="1596" width="17.28515625" style="22" customWidth="1"/>
    <col min="1597" max="1597" width="17.85546875" style="22" customWidth="1"/>
    <col min="1598" max="1598" width="15.5703125" style="22" customWidth="1"/>
    <col min="1599" max="1599" width="18.85546875" style="22" customWidth="1"/>
    <col min="1600" max="1600" width="7.140625" style="22" bestFit="1" customWidth="1"/>
    <col min="1601" max="1601" width="6.5703125" style="22" bestFit="1" customWidth="1"/>
    <col min="1602" max="1602" width="9" style="22" customWidth="1"/>
    <col min="1603" max="1604" width="3.28515625" style="22" customWidth="1"/>
    <col min="1605" max="1606" width="4.5703125" style="22" customWidth="1"/>
    <col min="1607" max="1607" width="4" style="22" customWidth="1"/>
    <col min="1608" max="1608" width="9.42578125" style="22" bestFit="1" customWidth="1"/>
    <col min="1609" max="1609" width="4.140625" style="22" customWidth="1"/>
    <col min="1610" max="1792" width="11.42578125" style="22"/>
    <col min="1793" max="1793" width="9.42578125" style="22" customWidth="1"/>
    <col min="1794" max="1794" width="11.42578125" style="22" customWidth="1"/>
    <col min="1795" max="1795" width="7.5703125" style="22" customWidth="1"/>
    <col min="1796" max="1798" width="6.140625" style="22" customWidth="1"/>
    <col min="1799" max="1799" width="8.7109375" style="22" customWidth="1"/>
    <col min="1800" max="1800" width="2.7109375" style="22" bestFit="1" customWidth="1"/>
    <col min="1801" max="1801" width="10.5703125" style="22" customWidth="1"/>
    <col min="1802" max="1802" width="8.85546875" style="22" customWidth="1"/>
    <col min="1803" max="1803" width="8" style="22" customWidth="1"/>
    <col min="1804" max="1806" width="7.7109375" style="22" customWidth="1"/>
    <col min="1807" max="1807" width="4.7109375" style="22" customWidth="1"/>
    <col min="1808" max="1808" width="3.7109375" style="22" customWidth="1"/>
    <col min="1809" max="1809" width="4.42578125" style="22" customWidth="1"/>
    <col min="1810" max="1810" width="4.7109375" style="22" customWidth="1"/>
    <col min="1811" max="1846" width="0" style="22" hidden="1" customWidth="1"/>
    <col min="1847" max="1849" width="3.7109375" style="22" customWidth="1"/>
    <col min="1850" max="1850" width="0" style="22" hidden="1" customWidth="1"/>
    <col min="1851" max="1851" width="3.7109375" style="22" customWidth="1"/>
    <col min="1852" max="1852" width="17.28515625" style="22" customWidth="1"/>
    <col min="1853" max="1853" width="17.85546875" style="22" customWidth="1"/>
    <col min="1854" max="1854" width="15.5703125" style="22" customWidth="1"/>
    <col min="1855" max="1855" width="18.85546875" style="22" customWidth="1"/>
    <col min="1856" max="1856" width="7.140625" style="22" bestFit="1" customWidth="1"/>
    <col min="1857" max="1857" width="6.5703125" style="22" bestFit="1" customWidth="1"/>
    <col min="1858" max="1858" width="9" style="22" customWidth="1"/>
    <col min="1859" max="1860" width="3.28515625" style="22" customWidth="1"/>
    <col min="1861" max="1862" width="4.5703125" style="22" customWidth="1"/>
    <col min="1863" max="1863" width="4" style="22" customWidth="1"/>
    <col min="1864" max="1864" width="9.42578125" style="22" bestFit="1" customWidth="1"/>
    <col min="1865" max="1865" width="4.140625" style="22" customWidth="1"/>
    <col min="1866" max="2048" width="11.42578125" style="22"/>
    <col min="2049" max="2049" width="9.42578125" style="22" customWidth="1"/>
    <col min="2050" max="2050" width="11.42578125" style="22" customWidth="1"/>
    <col min="2051" max="2051" width="7.5703125" style="22" customWidth="1"/>
    <col min="2052" max="2054" width="6.140625" style="22" customWidth="1"/>
    <col min="2055" max="2055" width="8.7109375" style="22" customWidth="1"/>
    <col min="2056" max="2056" width="2.7109375" style="22" bestFit="1" customWidth="1"/>
    <col min="2057" max="2057" width="10.5703125" style="22" customWidth="1"/>
    <col min="2058" max="2058" width="8.85546875" style="22" customWidth="1"/>
    <col min="2059" max="2059" width="8" style="22" customWidth="1"/>
    <col min="2060" max="2062" width="7.7109375" style="22" customWidth="1"/>
    <col min="2063" max="2063" width="4.7109375" style="22" customWidth="1"/>
    <col min="2064" max="2064" width="3.7109375" style="22" customWidth="1"/>
    <col min="2065" max="2065" width="4.42578125" style="22" customWidth="1"/>
    <col min="2066" max="2066" width="4.7109375" style="22" customWidth="1"/>
    <col min="2067" max="2102" width="0" style="22" hidden="1" customWidth="1"/>
    <col min="2103" max="2105" width="3.7109375" style="22" customWidth="1"/>
    <col min="2106" max="2106" width="0" style="22" hidden="1" customWidth="1"/>
    <col min="2107" max="2107" width="3.7109375" style="22" customWidth="1"/>
    <col min="2108" max="2108" width="17.28515625" style="22" customWidth="1"/>
    <col min="2109" max="2109" width="17.85546875" style="22" customWidth="1"/>
    <col min="2110" max="2110" width="15.5703125" style="22" customWidth="1"/>
    <col min="2111" max="2111" width="18.85546875" style="22" customWidth="1"/>
    <col min="2112" max="2112" width="7.140625" style="22" bestFit="1" customWidth="1"/>
    <col min="2113" max="2113" width="6.5703125" style="22" bestFit="1" customWidth="1"/>
    <col min="2114" max="2114" width="9" style="22" customWidth="1"/>
    <col min="2115" max="2116" width="3.28515625" style="22" customWidth="1"/>
    <col min="2117" max="2118" width="4.5703125" style="22" customWidth="1"/>
    <col min="2119" max="2119" width="4" style="22" customWidth="1"/>
    <col min="2120" max="2120" width="9.42578125" style="22" bestFit="1" customWidth="1"/>
    <col min="2121" max="2121" width="4.140625" style="22" customWidth="1"/>
    <col min="2122" max="2304" width="11.42578125" style="22"/>
    <col min="2305" max="2305" width="9.42578125" style="22" customWidth="1"/>
    <col min="2306" max="2306" width="11.42578125" style="22" customWidth="1"/>
    <col min="2307" max="2307" width="7.5703125" style="22" customWidth="1"/>
    <col min="2308" max="2310" width="6.140625" style="22" customWidth="1"/>
    <col min="2311" max="2311" width="8.7109375" style="22" customWidth="1"/>
    <col min="2312" max="2312" width="2.7109375" style="22" bestFit="1" customWidth="1"/>
    <col min="2313" max="2313" width="10.5703125" style="22" customWidth="1"/>
    <col min="2314" max="2314" width="8.85546875" style="22" customWidth="1"/>
    <col min="2315" max="2315" width="8" style="22" customWidth="1"/>
    <col min="2316" max="2318" width="7.7109375" style="22" customWidth="1"/>
    <col min="2319" max="2319" width="4.7109375" style="22" customWidth="1"/>
    <col min="2320" max="2320" width="3.7109375" style="22" customWidth="1"/>
    <col min="2321" max="2321" width="4.42578125" style="22" customWidth="1"/>
    <col min="2322" max="2322" width="4.7109375" style="22" customWidth="1"/>
    <col min="2323" max="2358" width="0" style="22" hidden="1" customWidth="1"/>
    <col min="2359" max="2361" width="3.7109375" style="22" customWidth="1"/>
    <col min="2362" max="2362" width="0" style="22" hidden="1" customWidth="1"/>
    <col min="2363" max="2363" width="3.7109375" style="22" customWidth="1"/>
    <col min="2364" max="2364" width="17.28515625" style="22" customWidth="1"/>
    <col min="2365" max="2365" width="17.85546875" style="22" customWidth="1"/>
    <col min="2366" max="2366" width="15.5703125" style="22" customWidth="1"/>
    <col min="2367" max="2367" width="18.85546875" style="22" customWidth="1"/>
    <col min="2368" max="2368" width="7.140625" style="22" bestFit="1" customWidth="1"/>
    <col min="2369" max="2369" width="6.5703125" style="22" bestFit="1" customWidth="1"/>
    <col min="2370" max="2370" width="9" style="22" customWidth="1"/>
    <col min="2371" max="2372" width="3.28515625" style="22" customWidth="1"/>
    <col min="2373" max="2374" width="4.5703125" style="22" customWidth="1"/>
    <col min="2375" max="2375" width="4" style="22" customWidth="1"/>
    <col min="2376" max="2376" width="9.42578125" style="22" bestFit="1" customWidth="1"/>
    <col min="2377" max="2377" width="4.140625" style="22" customWidth="1"/>
    <col min="2378" max="2560" width="11.42578125" style="22"/>
    <col min="2561" max="2561" width="9.42578125" style="22" customWidth="1"/>
    <col min="2562" max="2562" width="11.42578125" style="22" customWidth="1"/>
    <col min="2563" max="2563" width="7.5703125" style="22" customWidth="1"/>
    <col min="2564" max="2566" width="6.140625" style="22" customWidth="1"/>
    <col min="2567" max="2567" width="8.7109375" style="22" customWidth="1"/>
    <col min="2568" max="2568" width="2.7109375" style="22" bestFit="1" customWidth="1"/>
    <col min="2569" max="2569" width="10.5703125" style="22" customWidth="1"/>
    <col min="2570" max="2570" width="8.85546875" style="22" customWidth="1"/>
    <col min="2571" max="2571" width="8" style="22" customWidth="1"/>
    <col min="2572" max="2574" width="7.7109375" style="22" customWidth="1"/>
    <col min="2575" max="2575" width="4.7109375" style="22" customWidth="1"/>
    <col min="2576" max="2576" width="3.7109375" style="22" customWidth="1"/>
    <col min="2577" max="2577" width="4.42578125" style="22" customWidth="1"/>
    <col min="2578" max="2578" width="4.7109375" style="22" customWidth="1"/>
    <col min="2579" max="2614" width="0" style="22" hidden="1" customWidth="1"/>
    <col min="2615" max="2617" width="3.7109375" style="22" customWidth="1"/>
    <col min="2618" max="2618" width="0" style="22" hidden="1" customWidth="1"/>
    <col min="2619" max="2619" width="3.7109375" style="22" customWidth="1"/>
    <col min="2620" max="2620" width="17.28515625" style="22" customWidth="1"/>
    <col min="2621" max="2621" width="17.85546875" style="22" customWidth="1"/>
    <col min="2622" max="2622" width="15.5703125" style="22" customWidth="1"/>
    <col min="2623" max="2623" width="18.85546875" style="22" customWidth="1"/>
    <col min="2624" max="2624" width="7.140625" style="22" bestFit="1" customWidth="1"/>
    <col min="2625" max="2625" width="6.5703125" style="22" bestFit="1" customWidth="1"/>
    <col min="2626" max="2626" width="9" style="22" customWidth="1"/>
    <col min="2627" max="2628" width="3.28515625" style="22" customWidth="1"/>
    <col min="2629" max="2630" width="4.5703125" style="22" customWidth="1"/>
    <col min="2631" max="2631" width="4" style="22" customWidth="1"/>
    <col min="2632" max="2632" width="9.42578125" style="22" bestFit="1" customWidth="1"/>
    <col min="2633" max="2633" width="4.140625" style="22" customWidth="1"/>
    <col min="2634" max="2816" width="11.42578125" style="22"/>
    <col min="2817" max="2817" width="9.42578125" style="22" customWidth="1"/>
    <col min="2818" max="2818" width="11.42578125" style="22" customWidth="1"/>
    <col min="2819" max="2819" width="7.5703125" style="22" customWidth="1"/>
    <col min="2820" max="2822" width="6.140625" style="22" customWidth="1"/>
    <col min="2823" max="2823" width="8.7109375" style="22" customWidth="1"/>
    <col min="2824" max="2824" width="2.7109375" style="22" bestFit="1" customWidth="1"/>
    <col min="2825" max="2825" width="10.5703125" style="22" customWidth="1"/>
    <col min="2826" max="2826" width="8.85546875" style="22" customWidth="1"/>
    <col min="2827" max="2827" width="8" style="22" customWidth="1"/>
    <col min="2828" max="2830" width="7.7109375" style="22" customWidth="1"/>
    <col min="2831" max="2831" width="4.7109375" style="22" customWidth="1"/>
    <col min="2832" max="2832" width="3.7109375" style="22" customWidth="1"/>
    <col min="2833" max="2833" width="4.42578125" style="22" customWidth="1"/>
    <col min="2834" max="2834" width="4.7109375" style="22" customWidth="1"/>
    <col min="2835" max="2870" width="0" style="22" hidden="1" customWidth="1"/>
    <col min="2871" max="2873" width="3.7109375" style="22" customWidth="1"/>
    <col min="2874" max="2874" width="0" style="22" hidden="1" customWidth="1"/>
    <col min="2875" max="2875" width="3.7109375" style="22" customWidth="1"/>
    <col min="2876" max="2876" width="17.28515625" style="22" customWidth="1"/>
    <col min="2877" max="2877" width="17.85546875" style="22" customWidth="1"/>
    <col min="2878" max="2878" width="15.5703125" style="22" customWidth="1"/>
    <col min="2879" max="2879" width="18.85546875" style="22" customWidth="1"/>
    <col min="2880" max="2880" width="7.140625" style="22" bestFit="1" customWidth="1"/>
    <col min="2881" max="2881" width="6.5703125" style="22" bestFit="1" customWidth="1"/>
    <col min="2882" max="2882" width="9" style="22" customWidth="1"/>
    <col min="2883" max="2884" width="3.28515625" style="22" customWidth="1"/>
    <col min="2885" max="2886" width="4.5703125" style="22" customWidth="1"/>
    <col min="2887" max="2887" width="4" style="22" customWidth="1"/>
    <col min="2888" max="2888" width="9.42578125" style="22" bestFit="1" customWidth="1"/>
    <col min="2889" max="2889" width="4.140625" style="22" customWidth="1"/>
    <col min="2890" max="3072" width="11.42578125" style="22"/>
    <col min="3073" max="3073" width="9.42578125" style="22" customWidth="1"/>
    <col min="3074" max="3074" width="11.42578125" style="22" customWidth="1"/>
    <col min="3075" max="3075" width="7.5703125" style="22" customWidth="1"/>
    <col min="3076" max="3078" width="6.140625" style="22" customWidth="1"/>
    <col min="3079" max="3079" width="8.7109375" style="22" customWidth="1"/>
    <col min="3080" max="3080" width="2.7109375" style="22" bestFit="1" customWidth="1"/>
    <col min="3081" max="3081" width="10.5703125" style="22" customWidth="1"/>
    <col min="3082" max="3082" width="8.85546875" style="22" customWidth="1"/>
    <col min="3083" max="3083" width="8" style="22" customWidth="1"/>
    <col min="3084" max="3086" width="7.7109375" style="22" customWidth="1"/>
    <col min="3087" max="3087" width="4.7109375" style="22" customWidth="1"/>
    <col min="3088" max="3088" width="3.7109375" style="22" customWidth="1"/>
    <col min="3089" max="3089" width="4.42578125" style="22" customWidth="1"/>
    <col min="3090" max="3090" width="4.7109375" style="22" customWidth="1"/>
    <col min="3091" max="3126" width="0" style="22" hidden="1" customWidth="1"/>
    <col min="3127" max="3129" width="3.7109375" style="22" customWidth="1"/>
    <col min="3130" max="3130" width="0" style="22" hidden="1" customWidth="1"/>
    <col min="3131" max="3131" width="3.7109375" style="22" customWidth="1"/>
    <col min="3132" max="3132" width="17.28515625" style="22" customWidth="1"/>
    <col min="3133" max="3133" width="17.85546875" style="22" customWidth="1"/>
    <col min="3134" max="3134" width="15.5703125" style="22" customWidth="1"/>
    <col min="3135" max="3135" width="18.85546875" style="22" customWidth="1"/>
    <col min="3136" max="3136" width="7.140625" style="22" bestFit="1" customWidth="1"/>
    <col min="3137" max="3137" width="6.5703125" style="22" bestFit="1" customWidth="1"/>
    <col min="3138" max="3138" width="9" style="22" customWidth="1"/>
    <col min="3139" max="3140" width="3.28515625" style="22" customWidth="1"/>
    <col min="3141" max="3142" width="4.5703125" style="22" customWidth="1"/>
    <col min="3143" max="3143" width="4" style="22" customWidth="1"/>
    <col min="3144" max="3144" width="9.42578125" style="22" bestFit="1" customWidth="1"/>
    <col min="3145" max="3145" width="4.140625" style="22" customWidth="1"/>
    <col min="3146" max="3328" width="11.42578125" style="22"/>
    <col min="3329" max="3329" width="9.42578125" style="22" customWidth="1"/>
    <col min="3330" max="3330" width="11.42578125" style="22" customWidth="1"/>
    <col min="3331" max="3331" width="7.5703125" style="22" customWidth="1"/>
    <col min="3332" max="3334" width="6.140625" style="22" customWidth="1"/>
    <col min="3335" max="3335" width="8.7109375" style="22" customWidth="1"/>
    <col min="3336" max="3336" width="2.7109375" style="22" bestFit="1" customWidth="1"/>
    <col min="3337" max="3337" width="10.5703125" style="22" customWidth="1"/>
    <col min="3338" max="3338" width="8.85546875" style="22" customWidth="1"/>
    <col min="3339" max="3339" width="8" style="22" customWidth="1"/>
    <col min="3340" max="3342" width="7.7109375" style="22" customWidth="1"/>
    <col min="3343" max="3343" width="4.7109375" style="22" customWidth="1"/>
    <col min="3344" max="3344" width="3.7109375" style="22" customWidth="1"/>
    <col min="3345" max="3345" width="4.42578125" style="22" customWidth="1"/>
    <col min="3346" max="3346" width="4.7109375" style="22" customWidth="1"/>
    <col min="3347" max="3382" width="0" style="22" hidden="1" customWidth="1"/>
    <col min="3383" max="3385" width="3.7109375" style="22" customWidth="1"/>
    <col min="3386" max="3386" width="0" style="22" hidden="1" customWidth="1"/>
    <col min="3387" max="3387" width="3.7109375" style="22" customWidth="1"/>
    <col min="3388" max="3388" width="17.28515625" style="22" customWidth="1"/>
    <col min="3389" max="3389" width="17.85546875" style="22" customWidth="1"/>
    <col min="3390" max="3390" width="15.5703125" style="22" customWidth="1"/>
    <col min="3391" max="3391" width="18.85546875" style="22" customWidth="1"/>
    <col min="3392" max="3392" width="7.140625" style="22" bestFit="1" customWidth="1"/>
    <col min="3393" max="3393" width="6.5703125" style="22" bestFit="1" customWidth="1"/>
    <col min="3394" max="3394" width="9" style="22" customWidth="1"/>
    <col min="3395" max="3396" width="3.28515625" style="22" customWidth="1"/>
    <col min="3397" max="3398" width="4.5703125" style="22" customWidth="1"/>
    <col min="3399" max="3399" width="4" style="22" customWidth="1"/>
    <col min="3400" max="3400" width="9.42578125" style="22" bestFit="1" customWidth="1"/>
    <col min="3401" max="3401" width="4.140625" style="22" customWidth="1"/>
    <col min="3402" max="3584" width="11.42578125" style="22"/>
    <col min="3585" max="3585" width="9.42578125" style="22" customWidth="1"/>
    <col min="3586" max="3586" width="11.42578125" style="22" customWidth="1"/>
    <col min="3587" max="3587" width="7.5703125" style="22" customWidth="1"/>
    <col min="3588" max="3590" width="6.140625" style="22" customWidth="1"/>
    <col min="3591" max="3591" width="8.7109375" style="22" customWidth="1"/>
    <col min="3592" max="3592" width="2.7109375" style="22" bestFit="1" customWidth="1"/>
    <col min="3593" max="3593" width="10.5703125" style="22" customWidth="1"/>
    <col min="3594" max="3594" width="8.85546875" style="22" customWidth="1"/>
    <col min="3595" max="3595" width="8" style="22" customWidth="1"/>
    <col min="3596" max="3598" width="7.7109375" style="22" customWidth="1"/>
    <col min="3599" max="3599" width="4.7109375" style="22" customWidth="1"/>
    <col min="3600" max="3600" width="3.7109375" style="22" customWidth="1"/>
    <col min="3601" max="3601" width="4.42578125" style="22" customWidth="1"/>
    <col min="3602" max="3602" width="4.7109375" style="22" customWidth="1"/>
    <col min="3603" max="3638" width="0" style="22" hidden="1" customWidth="1"/>
    <col min="3639" max="3641" width="3.7109375" style="22" customWidth="1"/>
    <col min="3642" max="3642" width="0" style="22" hidden="1" customWidth="1"/>
    <col min="3643" max="3643" width="3.7109375" style="22" customWidth="1"/>
    <col min="3644" max="3644" width="17.28515625" style="22" customWidth="1"/>
    <col min="3645" max="3645" width="17.85546875" style="22" customWidth="1"/>
    <col min="3646" max="3646" width="15.5703125" style="22" customWidth="1"/>
    <col min="3647" max="3647" width="18.85546875" style="22" customWidth="1"/>
    <col min="3648" max="3648" width="7.140625" style="22" bestFit="1" customWidth="1"/>
    <col min="3649" max="3649" width="6.5703125" style="22" bestFit="1" customWidth="1"/>
    <col min="3650" max="3650" width="9" style="22" customWidth="1"/>
    <col min="3651" max="3652" width="3.28515625" style="22" customWidth="1"/>
    <col min="3653" max="3654" width="4.5703125" style="22" customWidth="1"/>
    <col min="3655" max="3655" width="4" style="22" customWidth="1"/>
    <col min="3656" max="3656" width="9.42578125" style="22" bestFit="1" customWidth="1"/>
    <col min="3657" max="3657" width="4.140625" style="22" customWidth="1"/>
    <col min="3658" max="3840" width="11.42578125" style="22"/>
    <col min="3841" max="3841" width="9.42578125" style="22" customWidth="1"/>
    <col min="3842" max="3842" width="11.42578125" style="22" customWidth="1"/>
    <col min="3843" max="3843" width="7.5703125" style="22" customWidth="1"/>
    <col min="3844" max="3846" width="6.140625" style="22" customWidth="1"/>
    <col min="3847" max="3847" width="8.7109375" style="22" customWidth="1"/>
    <col min="3848" max="3848" width="2.7109375" style="22" bestFit="1" customWidth="1"/>
    <col min="3849" max="3849" width="10.5703125" style="22" customWidth="1"/>
    <col min="3850" max="3850" width="8.85546875" style="22" customWidth="1"/>
    <col min="3851" max="3851" width="8" style="22" customWidth="1"/>
    <col min="3852" max="3854" width="7.7109375" style="22" customWidth="1"/>
    <col min="3855" max="3855" width="4.7109375" style="22" customWidth="1"/>
    <col min="3856" max="3856" width="3.7109375" style="22" customWidth="1"/>
    <col min="3857" max="3857" width="4.42578125" style="22" customWidth="1"/>
    <col min="3858" max="3858" width="4.7109375" style="22" customWidth="1"/>
    <col min="3859" max="3894" width="0" style="22" hidden="1" customWidth="1"/>
    <col min="3895" max="3897" width="3.7109375" style="22" customWidth="1"/>
    <col min="3898" max="3898" width="0" style="22" hidden="1" customWidth="1"/>
    <col min="3899" max="3899" width="3.7109375" style="22" customWidth="1"/>
    <col min="3900" max="3900" width="17.28515625" style="22" customWidth="1"/>
    <col min="3901" max="3901" width="17.85546875" style="22" customWidth="1"/>
    <col min="3902" max="3902" width="15.5703125" style="22" customWidth="1"/>
    <col min="3903" max="3903" width="18.85546875" style="22" customWidth="1"/>
    <col min="3904" max="3904" width="7.140625" style="22" bestFit="1" customWidth="1"/>
    <col min="3905" max="3905" width="6.5703125" style="22" bestFit="1" customWidth="1"/>
    <col min="3906" max="3906" width="9" style="22" customWidth="1"/>
    <col min="3907" max="3908" width="3.28515625" style="22" customWidth="1"/>
    <col min="3909" max="3910" width="4.5703125" style="22" customWidth="1"/>
    <col min="3911" max="3911" width="4" style="22" customWidth="1"/>
    <col min="3912" max="3912" width="9.42578125" style="22" bestFit="1" customWidth="1"/>
    <col min="3913" max="3913" width="4.140625" style="22" customWidth="1"/>
    <col min="3914" max="4096" width="11.42578125" style="22"/>
    <col min="4097" max="4097" width="9.42578125" style="22" customWidth="1"/>
    <col min="4098" max="4098" width="11.42578125" style="22" customWidth="1"/>
    <col min="4099" max="4099" width="7.5703125" style="22" customWidth="1"/>
    <col min="4100" max="4102" width="6.140625" style="22" customWidth="1"/>
    <col min="4103" max="4103" width="8.7109375" style="22" customWidth="1"/>
    <col min="4104" max="4104" width="2.7109375" style="22" bestFit="1" customWidth="1"/>
    <col min="4105" max="4105" width="10.5703125" style="22" customWidth="1"/>
    <col min="4106" max="4106" width="8.85546875" style="22" customWidth="1"/>
    <col min="4107" max="4107" width="8" style="22" customWidth="1"/>
    <col min="4108" max="4110" width="7.7109375" style="22" customWidth="1"/>
    <col min="4111" max="4111" width="4.7109375" style="22" customWidth="1"/>
    <col min="4112" max="4112" width="3.7109375" style="22" customWidth="1"/>
    <col min="4113" max="4113" width="4.42578125" style="22" customWidth="1"/>
    <col min="4114" max="4114" width="4.7109375" style="22" customWidth="1"/>
    <col min="4115" max="4150" width="0" style="22" hidden="1" customWidth="1"/>
    <col min="4151" max="4153" width="3.7109375" style="22" customWidth="1"/>
    <col min="4154" max="4154" width="0" style="22" hidden="1" customWidth="1"/>
    <col min="4155" max="4155" width="3.7109375" style="22" customWidth="1"/>
    <col min="4156" max="4156" width="17.28515625" style="22" customWidth="1"/>
    <col min="4157" max="4157" width="17.85546875" style="22" customWidth="1"/>
    <col min="4158" max="4158" width="15.5703125" style="22" customWidth="1"/>
    <col min="4159" max="4159" width="18.85546875" style="22" customWidth="1"/>
    <col min="4160" max="4160" width="7.140625" style="22" bestFit="1" customWidth="1"/>
    <col min="4161" max="4161" width="6.5703125" style="22" bestFit="1" customWidth="1"/>
    <col min="4162" max="4162" width="9" style="22" customWidth="1"/>
    <col min="4163" max="4164" width="3.28515625" style="22" customWidth="1"/>
    <col min="4165" max="4166" width="4.5703125" style="22" customWidth="1"/>
    <col min="4167" max="4167" width="4" style="22" customWidth="1"/>
    <col min="4168" max="4168" width="9.42578125" style="22" bestFit="1" customWidth="1"/>
    <col min="4169" max="4169" width="4.140625" style="22" customWidth="1"/>
    <col min="4170" max="4352" width="11.42578125" style="22"/>
    <col min="4353" max="4353" width="9.42578125" style="22" customWidth="1"/>
    <col min="4354" max="4354" width="11.42578125" style="22" customWidth="1"/>
    <col min="4355" max="4355" width="7.5703125" style="22" customWidth="1"/>
    <col min="4356" max="4358" width="6.140625" style="22" customWidth="1"/>
    <col min="4359" max="4359" width="8.7109375" style="22" customWidth="1"/>
    <col min="4360" max="4360" width="2.7109375" style="22" bestFit="1" customWidth="1"/>
    <col min="4361" max="4361" width="10.5703125" style="22" customWidth="1"/>
    <col min="4362" max="4362" width="8.85546875" style="22" customWidth="1"/>
    <col min="4363" max="4363" width="8" style="22" customWidth="1"/>
    <col min="4364" max="4366" width="7.7109375" style="22" customWidth="1"/>
    <col min="4367" max="4367" width="4.7109375" style="22" customWidth="1"/>
    <col min="4368" max="4368" width="3.7109375" style="22" customWidth="1"/>
    <col min="4369" max="4369" width="4.42578125" style="22" customWidth="1"/>
    <col min="4370" max="4370" width="4.7109375" style="22" customWidth="1"/>
    <col min="4371" max="4406" width="0" style="22" hidden="1" customWidth="1"/>
    <col min="4407" max="4409" width="3.7109375" style="22" customWidth="1"/>
    <col min="4410" max="4410" width="0" style="22" hidden="1" customWidth="1"/>
    <col min="4411" max="4411" width="3.7109375" style="22" customWidth="1"/>
    <col min="4412" max="4412" width="17.28515625" style="22" customWidth="1"/>
    <col min="4413" max="4413" width="17.85546875" style="22" customWidth="1"/>
    <col min="4414" max="4414" width="15.5703125" style="22" customWidth="1"/>
    <col min="4415" max="4415" width="18.85546875" style="22" customWidth="1"/>
    <col min="4416" max="4416" width="7.140625" style="22" bestFit="1" customWidth="1"/>
    <col min="4417" max="4417" width="6.5703125" style="22" bestFit="1" customWidth="1"/>
    <col min="4418" max="4418" width="9" style="22" customWidth="1"/>
    <col min="4419" max="4420" width="3.28515625" style="22" customWidth="1"/>
    <col min="4421" max="4422" width="4.5703125" style="22" customWidth="1"/>
    <col min="4423" max="4423" width="4" style="22" customWidth="1"/>
    <col min="4424" max="4424" width="9.42578125" style="22" bestFit="1" customWidth="1"/>
    <col min="4425" max="4425" width="4.140625" style="22" customWidth="1"/>
    <col min="4426" max="4608" width="11.42578125" style="22"/>
    <col min="4609" max="4609" width="9.42578125" style="22" customWidth="1"/>
    <col min="4610" max="4610" width="11.42578125" style="22" customWidth="1"/>
    <col min="4611" max="4611" width="7.5703125" style="22" customWidth="1"/>
    <col min="4612" max="4614" width="6.140625" style="22" customWidth="1"/>
    <col min="4615" max="4615" width="8.7109375" style="22" customWidth="1"/>
    <col min="4616" max="4616" width="2.7109375" style="22" bestFit="1" customWidth="1"/>
    <col min="4617" max="4617" width="10.5703125" style="22" customWidth="1"/>
    <col min="4618" max="4618" width="8.85546875" style="22" customWidth="1"/>
    <col min="4619" max="4619" width="8" style="22" customWidth="1"/>
    <col min="4620" max="4622" width="7.7109375" style="22" customWidth="1"/>
    <col min="4623" max="4623" width="4.7109375" style="22" customWidth="1"/>
    <col min="4624" max="4624" width="3.7109375" style="22" customWidth="1"/>
    <col min="4625" max="4625" width="4.42578125" style="22" customWidth="1"/>
    <col min="4626" max="4626" width="4.7109375" style="22" customWidth="1"/>
    <col min="4627" max="4662" width="0" style="22" hidden="1" customWidth="1"/>
    <col min="4663" max="4665" width="3.7109375" style="22" customWidth="1"/>
    <col min="4666" max="4666" width="0" style="22" hidden="1" customWidth="1"/>
    <col min="4667" max="4667" width="3.7109375" style="22" customWidth="1"/>
    <col min="4668" max="4668" width="17.28515625" style="22" customWidth="1"/>
    <col min="4669" max="4669" width="17.85546875" style="22" customWidth="1"/>
    <col min="4670" max="4670" width="15.5703125" style="22" customWidth="1"/>
    <col min="4671" max="4671" width="18.85546875" style="22" customWidth="1"/>
    <col min="4672" max="4672" width="7.140625" style="22" bestFit="1" customWidth="1"/>
    <col min="4673" max="4673" width="6.5703125" style="22" bestFit="1" customWidth="1"/>
    <col min="4674" max="4674" width="9" style="22" customWidth="1"/>
    <col min="4675" max="4676" width="3.28515625" style="22" customWidth="1"/>
    <col min="4677" max="4678" width="4.5703125" style="22" customWidth="1"/>
    <col min="4679" max="4679" width="4" style="22" customWidth="1"/>
    <col min="4680" max="4680" width="9.42578125" style="22" bestFit="1" customWidth="1"/>
    <col min="4681" max="4681" width="4.140625" style="22" customWidth="1"/>
    <col min="4682" max="4864" width="11.42578125" style="22"/>
    <col min="4865" max="4865" width="9.42578125" style="22" customWidth="1"/>
    <col min="4866" max="4866" width="11.42578125" style="22" customWidth="1"/>
    <col min="4867" max="4867" width="7.5703125" style="22" customWidth="1"/>
    <col min="4868" max="4870" width="6.140625" style="22" customWidth="1"/>
    <col min="4871" max="4871" width="8.7109375" style="22" customWidth="1"/>
    <col min="4872" max="4872" width="2.7109375" style="22" bestFit="1" customWidth="1"/>
    <col min="4873" max="4873" width="10.5703125" style="22" customWidth="1"/>
    <col min="4874" max="4874" width="8.85546875" style="22" customWidth="1"/>
    <col min="4875" max="4875" width="8" style="22" customWidth="1"/>
    <col min="4876" max="4878" width="7.7109375" style="22" customWidth="1"/>
    <col min="4879" max="4879" width="4.7109375" style="22" customWidth="1"/>
    <col min="4880" max="4880" width="3.7109375" style="22" customWidth="1"/>
    <col min="4881" max="4881" width="4.42578125" style="22" customWidth="1"/>
    <col min="4882" max="4882" width="4.7109375" style="22" customWidth="1"/>
    <col min="4883" max="4918" width="0" style="22" hidden="1" customWidth="1"/>
    <col min="4919" max="4921" width="3.7109375" style="22" customWidth="1"/>
    <col min="4922" max="4922" width="0" style="22" hidden="1" customWidth="1"/>
    <col min="4923" max="4923" width="3.7109375" style="22" customWidth="1"/>
    <col min="4924" max="4924" width="17.28515625" style="22" customWidth="1"/>
    <col min="4925" max="4925" width="17.85546875" style="22" customWidth="1"/>
    <col min="4926" max="4926" width="15.5703125" style="22" customWidth="1"/>
    <col min="4927" max="4927" width="18.85546875" style="22" customWidth="1"/>
    <col min="4928" max="4928" width="7.140625" style="22" bestFit="1" customWidth="1"/>
    <col min="4929" max="4929" width="6.5703125" style="22" bestFit="1" customWidth="1"/>
    <col min="4930" max="4930" width="9" style="22" customWidth="1"/>
    <col min="4931" max="4932" width="3.28515625" style="22" customWidth="1"/>
    <col min="4933" max="4934" width="4.5703125" style="22" customWidth="1"/>
    <col min="4935" max="4935" width="4" style="22" customWidth="1"/>
    <col min="4936" max="4936" width="9.42578125" style="22" bestFit="1" customWidth="1"/>
    <col min="4937" max="4937" width="4.140625" style="22" customWidth="1"/>
    <col min="4938" max="5120" width="11.42578125" style="22"/>
    <col min="5121" max="5121" width="9.42578125" style="22" customWidth="1"/>
    <col min="5122" max="5122" width="11.42578125" style="22" customWidth="1"/>
    <col min="5123" max="5123" width="7.5703125" style="22" customWidth="1"/>
    <col min="5124" max="5126" width="6.140625" style="22" customWidth="1"/>
    <col min="5127" max="5127" width="8.7109375" style="22" customWidth="1"/>
    <col min="5128" max="5128" width="2.7109375" style="22" bestFit="1" customWidth="1"/>
    <col min="5129" max="5129" width="10.5703125" style="22" customWidth="1"/>
    <col min="5130" max="5130" width="8.85546875" style="22" customWidth="1"/>
    <col min="5131" max="5131" width="8" style="22" customWidth="1"/>
    <col min="5132" max="5134" width="7.7109375" style="22" customWidth="1"/>
    <col min="5135" max="5135" width="4.7109375" style="22" customWidth="1"/>
    <col min="5136" max="5136" width="3.7109375" style="22" customWidth="1"/>
    <col min="5137" max="5137" width="4.42578125" style="22" customWidth="1"/>
    <col min="5138" max="5138" width="4.7109375" style="22" customWidth="1"/>
    <col min="5139" max="5174" width="0" style="22" hidden="1" customWidth="1"/>
    <col min="5175" max="5177" width="3.7109375" style="22" customWidth="1"/>
    <col min="5178" max="5178" width="0" style="22" hidden="1" customWidth="1"/>
    <col min="5179" max="5179" width="3.7109375" style="22" customWidth="1"/>
    <col min="5180" max="5180" width="17.28515625" style="22" customWidth="1"/>
    <col min="5181" max="5181" width="17.85546875" style="22" customWidth="1"/>
    <col min="5182" max="5182" width="15.5703125" style="22" customWidth="1"/>
    <col min="5183" max="5183" width="18.85546875" style="22" customWidth="1"/>
    <col min="5184" max="5184" width="7.140625" style="22" bestFit="1" customWidth="1"/>
    <col min="5185" max="5185" width="6.5703125" style="22" bestFit="1" customWidth="1"/>
    <col min="5186" max="5186" width="9" style="22" customWidth="1"/>
    <col min="5187" max="5188" width="3.28515625" style="22" customWidth="1"/>
    <col min="5189" max="5190" width="4.5703125" style="22" customWidth="1"/>
    <col min="5191" max="5191" width="4" style="22" customWidth="1"/>
    <col min="5192" max="5192" width="9.42578125" style="22" bestFit="1" customWidth="1"/>
    <col min="5193" max="5193" width="4.140625" style="22" customWidth="1"/>
    <col min="5194" max="5376" width="11.42578125" style="22"/>
    <col min="5377" max="5377" width="9.42578125" style="22" customWidth="1"/>
    <col min="5378" max="5378" width="11.42578125" style="22" customWidth="1"/>
    <col min="5379" max="5379" width="7.5703125" style="22" customWidth="1"/>
    <col min="5380" max="5382" width="6.140625" style="22" customWidth="1"/>
    <col min="5383" max="5383" width="8.7109375" style="22" customWidth="1"/>
    <col min="5384" max="5384" width="2.7109375" style="22" bestFit="1" customWidth="1"/>
    <col min="5385" max="5385" width="10.5703125" style="22" customWidth="1"/>
    <col min="5386" max="5386" width="8.85546875" style="22" customWidth="1"/>
    <col min="5387" max="5387" width="8" style="22" customWidth="1"/>
    <col min="5388" max="5390" width="7.7109375" style="22" customWidth="1"/>
    <col min="5391" max="5391" width="4.7109375" style="22" customWidth="1"/>
    <col min="5392" max="5392" width="3.7109375" style="22" customWidth="1"/>
    <col min="5393" max="5393" width="4.42578125" style="22" customWidth="1"/>
    <col min="5394" max="5394" width="4.7109375" style="22" customWidth="1"/>
    <col min="5395" max="5430" width="0" style="22" hidden="1" customWidth="1"/>
    <col min="5431" max="5433" width="3.7109375" style="22" customWidth="1"/>
    <col min="5434" max="5434" width="0" style="22" hidden="1" customWidth="1"/>
    <col min="5435" max="5435" width="3.7109375" style="22" customWidth="1"/>
    <col min="5436" max="5436" width="17.28515625" style="22" customWidth="1"/>
    <col min="5437" max="5437" width="17.85546875" style="22" customWidth="1"/>
    <col min="5438" max="5438" width="15.5703125" style="22" customWidth="1"/>
    <col min="5439" max="5439" width="18.85546875" style="22" customWidth="1"/>
    <col min="5440" max="5440" width="7.140625" style="22" bestFit="1" customWidth="1"/>
    <col min="5441" max="5441" width="6.5703125" style="22" bestFit="1" customWidth="1"/>
    <col min="5442" max="5442" width="9" style="22" customWidth="1"/>
    <col min="5443" max="5444" width="3.28515625" style="22" customWidth="1"/>
    <col min="5445" max="5446" width="4.5703125" style="22" customWidth="1"/>
    <col min="5447" max="5447" width="4" style="22" customWidth="1"/>
    <col min="5448" max="5448" width="9.42578125" style="22" bestFit="1" customWidth="1"/>
    <col min="5449" max="5449" width="4.140625" style="22" customWidth="1"/>
    <col min="5450" max="5632" width="11.42578125" style="22"/>
    <col min="5633" max="5633" width="9.42578125" style="22" customWidth="1"/>
    <col min="5634" max="5634" width="11.42578125" style="22" customWidth="1"/>
    <col min="5635" max="5635" width="7.5703125" style="22" customWidth="1"/>
    <col min="5636" max="5638" width="6.140625" style="22" customWidth="1"/>
    <col min="5639" max="5639" width="8.7109375" style="22" customWidth="1"/>
    <col min="5640" max="5640" width="2.7109375" style="22" bestFit="1" customWidth="1"/>
    <col min="5641" max="5641" width="10.5703125" style="22" customWidth="1"/>
    <col min="5642" max="5642" width="8.85546875" style="22" customWidth="1"/>
    <col min="5643" max="5643" width="8" style="22" customWidth="1"/>
    <col min="5644" max="5646" width="7.7109375" style="22" customWidth="1"/>
    <col min="5647" max="5647" width="4.7109375" style="22" customWidth="1"/>
    <col min="5648" max="5648" width="3.7109375" style="22" customWidth="1"/>
    <col min="5649" max="5649" width="4.42578125" style="22" customWidth="1"/>
    <col min="5650" max="5650" width="4.7109375" style="22" customWidth="1"/>
    <col min="5651" max="5686" width="0" style="22" hidden="1" customWidth="1"/>
    <col min="5687" max="5689" width="3.7109375" style="22" customWidth="1"/>
    <col min="5690" max="5690" width="0" style="22" hidden="1" customWidth="1"/>
    <col min="5691" max="5691" width="3.7109375" style="22" customWidth="1"/>
    <col min="5692" max="5692" width="17.28515625" style="22" customWidth="1"/>
    <col min="5693" max="5693" width="17.85546875" style="22" customWidth="1"/>
    <col min="5694" max="5694" width="15.5703125" style="22" customWidth="1"/>
    <col min="5695" max="5695" width="18.85546875" style="22" customWidth="1"/>
    <col min="5696" max="5696" width="7.140625" style="22" bestFit="1" customWidth="1"/>
    <col min="5697" max="5697" width="6.5703125" style="22" bestFit="1" customWidth="1"/>
    <col min="5698" max="5698" width="9" style="22" customWidth="1"/>
    <col min="5699" max="5700" width="3.28515625" style="22" customWidth="1"/>
    <col min="5701" max="5702" width="4.5703125" style="22" customWidth="1"/>
    <col min="5703" max="5703" width="4" style="22" customWidth="1"/>
    <col min="5704" max="5704" width="9.42578125" style="22" bestFit="1" customWidth="1"/>
    <col min="5705" max="5705" width="4.140625" style="22" customWidth="1"/>
    <col min="5706" max="5888" width="11.42578125" style="22"/>
    <col min="5889" max="5889" width="9.42578125" style="22" customWidth="1"/>
    <col min="5890" max="5890" width="11.42578125" style="22" customWidth="1"/>
    <col min="5891" max="5891" width="7.5703125" style="22" customWidth="1"/>
    <col min="5892" max="5894" width="6.140625" style="22" customWidth="1"/>
    <col min="5895" max="5895" width="8.7109375" style="22" customWidth="1"/>
    <col min="5896" max="5896" width="2.7109375" style="22" bestFit="1" customWidth="1"/>
    <col min="5897" max="5897" width="10.5703125" style="22" customWidth="1"/>
    <col min="5898" max="5898" width="8.85546875" style="22" customWidth="1"/>
    <col min="5899" max="5899" width="8" style="22" customWidth="1"/>
    <col min="5900" max="5902" width="7.7109375" style="22" customWidth="1"/>
    <col min="5903" max="5903" width="4.7109375" style="22" customWidth="1"/>
    <col min="5904" max="5904" width="3.7109375" style="22" customWidth="1"/>
    <col min="5905" max="5905" width="4.42578125" style="22" customWidth="1"/>
    <col min="5906" max="5906" width="4.7109375" style="22" customWidth="1"/>
    <col min="5907" max="5942" width="0" style="22" hidden="1" customWidth="1"/>
    <col min="5943" max="5945" width="3.7109375" style="22" customWidth="1"/>
    <col min="5946" max="5946" width="0" style="22" hidden="1" customWidth="1"/>
    <col min="5947" max="5947" width="3.7109375" style="22" customWidth="1"/>
    <col min="5948" max="5948" width="17.28515625" style="22" customWidth="1"/>
    <col min="5949" max="5949" width="17.85546875" style="22" customWidth="1"/>
    <col min="5950" max="5950" width="15.5703125" style="22" customWidth="1"/>
    <col min="5951" max="5951" width="18.85546875" style="22" customWidth="1"/>
    <col min="5952" max="5952" width="7.140625" style="22" bestFit="1" customWidth="1"/>
    <col min="5953" max="5953" width="6.5703125" style="22" bestFit="1" customWidth="1"/>
    <col min="5954" max="5954" width="9" style="22" customWidth="1"/>
    <col min="5955" max="5956" width="3.28515625" style="22" customWidth="1"/>
    <col min="5957" max="5958" width="4.5703125" style="22" customWidth="1"/>
    <col min="5959" max="5959" width="4" style="22" customWidth="1"/>
    <col min="5960" max="5960" width="9.42578125" style="22" bestFit="1" customWidth="1"/>
    <col min="5961" max="5961" width="4.140625" style="22" customWidth="1"/>
    <col min="5962" max="6144" width="11.42578125" style="22"/>
    <col min="6145" max="6145" width="9.42578125" style="22" customWidth="1"/>
    <col min="6146" max="6146" width="11.42578125" style="22" customWidth="1"/>
    <col min="6147" max="6147" width="7.5703125" style="22" customWidth="1"/>
    <col min="6148" max="6150" width="6.140625" style="22" customWidth="1"/>
    <col min="6151" max="6151" width="8.7109375" style="22" customWidth="1"/>
    <col min="6152" max="6152" width="2.7109375" style="22" bestFit="1" customWidth="1"/>
    <col min="6153" max="6153" width="10.5703125" style="22" customWidth="1"/>
    <col min="6154" max="6154" width="8.85546875" style="22" customWidth="1"/>
    <col min="6155" max="6155" width="8" style="22" customWidth="1"/>
    <col min="6156" max="6158" width="7.7109375" style="22" customWidth="1"/>
    <col min="6159" max="6159" width="4.7109375" style="22" customWidth="1"/>
    <col min="6160" max="6160" width="3.7109375" style="22" customWidth="1"/>
    <col min="6161" max="6161" width="4.42578125" style="22" customWidth="1"/>
    <col min="6162" max="6162" width="4.7109375" style="22" customWidth="1"/>
    <col min="6163" max="6198" width="0" style="22" hidden="1" customWidth="1"/>
    <col min="6199" max="6201" width="3.7109375" style="22" customWidth="1"/>
    <col min="6202" max="6202" width="0" style="22" hidden="1" customWidth="1"/>
    <col min="6203" max="6203" width="3.7109375" style="22" customWidth="1"/>
    <col min="6204" max="6204" width="17.28515625" style="22" customWidth="1"/>
    <col min="6205" max="6205" width="17.85546875" style="22" customWidth="1"/>
    <col min="6206" max="6206" width="15.5703125" style="22" customWidth="1"/>
    <col min="6207" max="6207" width="18.85546875" style="22" customWidth="1"/>
    <col min="6208" max="6208" width="7.140625" style="22" bestFit="1" customWidth="1"/>
    <col min="6209" max="6209" width="6.5703125" style="22" bestFit="1" customWidth="1"/>
    <col min="6210" max="6210" width="9" style="22" customWidth="1"/>
    <col min="6211" max="6212" width="3.28515625" style="22" customWidth="1"/>
    <col min="6213" max="6214" width="4.5703125" style="22" customWidth="1"/>
    <col min="6215" max="6215" width="4" style="22" customWidth="1"/>
    <col min="6216" max="6216" width="9.42578125" style="22" bestFit="1" customWidth="1"/>
    <col min="6217" max="6217" width="4.140625" style="22" customWidth="1"/>
    <col min="6218" max="6400" width="11.42578125" style="22"/>
    <col min="6401" max="6401" width="9.42578125" style="22" customWidth="1"/>
    <col min="6402" max="6402" width="11.42578125" style="22" customWidth="1"/>
    <col min="6403" max="6403" width="7.5703125" style="22" customWidth="1"/>
    <col min="6404" max="6406" width="6.140625" style="22" customWidth="1"/>
    <col min="6407" max="6407" width="8.7109375" style="22" customWidth="1"/>
    <col min="6408" max="6408" width="2.7109375" style="22" bestFit="1" customWidth="1"/>
    <col min="6409" max="6409" width="10.5703125" style="22" customWidth="1"/>
    <col min="6410" max="6410" width="8.85546875" style="22" customWidth="1"/>
    <col min="6411" max="6411" width="8" style="22" customWidth="1"/>
    <col min="6412" max="6414" width="7.7109375" style="22" customWidth="1"/>
    <col min="6415" max="6415" width="4.7109375" style="22" customWidth="1"/>
    <col min="6416" max="6416" width="3.7109375" style="22" customWidth="1"/>
    <col min="6417" max="6417" width="4.42578125" style="22" customWidth="1"/>
    <col min="6418" max="6418" width="4.7109375" style="22" customWidth="1"/>
    <col min="6419" max="6454" width="0" style="22" hidden="1" customWidth="1"/>
    <col min="6455" max="6457" width="3.7109375" style="22" customWidth="1"/>
    <col min="6458" max="6458" width="0" style="22" hidden="1" customWidth="1"/>
    <col min="6459" max="6459" width="3.7109375" style="22" customWidth="1"/>
    <col min="6460" max="6460" width="17.28515625" style="22" customWidth="1"/>
    <col min="6461" max="6461" width="17.85546875" style="22" customWidth="1"/>
    <col min="6462" max="6462" width="15.5703125" style="22" customWidth="1"/>
    <col min="6463" max="6463" width="18.85546875" style="22" customWidth="1"/>
    <col min="6464" max="6464" width="7.140625" style="22" bestFit="1" customWidth="1"/>
    <col min="6465" max="6465" width="6.5703125" style="22" bestFit="1" customWidth="1"/>
    <col min="6466" max="6466" width="9" style="22" customWidth="1"/>
    <col min="6467" max="6468" width="3.28515625" style="22" customWidth="1"/>
    <col min="6469" max="6470" width="4.5703125" style="22" customWidth="1"/>
    <col min="6471" max="6471" width="4" style="22" customWidth="1"/>
    <col min="6472" max="6472" width="9.42578125" style="22" bestFit="1" customWidth="1"/>
    <col min="6473" max="6473" width="4.140625" style="22" customWidth="1"/>
    <col min="6474" max="6656" width="11.42578125" style="22"/>
    <col min="6657" max="6657" width="9.42578125" style="22" customWidth="1"/>
    <col min="6658" max="6658" width="11.42578125" style="22" customWidth="1"/>
    <col min="6659" max="6659" width="7.5703125" style="22" customWidth="1"/>
    <col min="6660" max="6662" width="6.140625" style="22" customWidth="1"/>
    <col min="6663" max="6663" width="8.7109375" style="22" customWidth="1"/>
    <col min="6664" max="6664" width="2.7109375" style="22" bestFit="1" customWidth="1"/>
    <col min="6665" max="6665" width="10.5703125" style="22" customWidth="1"/>
    <col min="6666" max="6666" width="8.85546875" style="22" customWidth="1"/>
    <col min="6667" max="6667" width="8" style="22" customWidth="1"/>
    <col min="6668" max="6670" width="7.7109375" style="22" customWidth="1"/>
    <col min="6671" max="6671" width="4.7109375" style="22" customWidth="1"/>
    <col min="6672" max="6672" width="3.7109375" style="22" customWidth="1"/>
    <col min="6673" max="6673" width="4.42578125" style="22" customWidth="1"/>
    <col min="6674" max="6674" width="4.7109375" style="22" customWidth="1"/>
    <col min="6675" max="6710" width="0" style="22" hidden="1" customWidth="1"/>
    <col min="6711" max="6713" width="3.7109375" style="22" customWidth="1"/>
    <col min="6714" max="6714" width="0" style="22" hidden="1" customWidth="1"/>
    <col min="6715" max="6715" width="3.7109375" style="22" customWidth="1"/>
    <col min="6716" max="6716" width="17.28515625" style="22" customWidth="1"/>
    <col min="6717" max="6717" width="17.85546875" style="22" customWidth="1"/>
    <col min="6718" max="6718" width="15.5703125" style="22" customWidth="1"/>
    <col min="6719" max="6719" width="18.85546875" style="22" customWidth="1"/>
    <col min="6720" max="6720" width="7.140625" style="22" bestFit="1" customWidth="1"/>
    <col min="6721" max="6721" width="6.5703125" style="22" bestFit="1" customWidth="1"/>
    <col min="6722" max="6722" width="9" style="22" customWidth="1"/>
    <col min="6723" max="6724" width="3.28515625" style="22" customWidth="1"/>
    <col min="6725" max="6726" width="4.5703125" style="22" customWidth="1"/>
    <col min="6727" max="6727" width="4" style="22" customWidth="1"/>
    <col min="6728" max="6728" width="9.42578125" style="22" bestFit="1" customWidth="1"/>
    <col min="6729" max="6729" width="4.140625" style="22" customWidth="1"/>
    <col min="6730" max="6912" width="11.42578125" style="22"/>
    <col min="6913" max="6913" width="9.42578125" style="22" customWidth="1"/>
    <col min="6914" max="6914" width="11.42578125" style="22" customWidth="1"/>
    <col min="6915" max="6915" width="7.5703125" style="22" customWidth="1"/>
    <col min="6916" max="6918" width="6.140625" style="22" customWidth="1"/>
    <col min="6919" max="6919" width="8.7109375" style="22" customWidth="1"/>
    <col min="6920" max="6920" width="2.7109375" style="22" bestFit="1" customWidth="1"/>
    <col min="6921" max="6921" width="10.5703125" style="22" customWidth="1"/>
    <col min="6922" max="6922" width="8.85546875" style="22" customWidth="1"/>
    <col min="6923" max="6923" width="8" style="22" customWidth="1"/>
    <col min="6924" max="6926" width="7.7109375" style="22" customWidth="1"/>
    <col min="6927" max="6927" width="4.7109375" style="22" customWidth="1"/>
    <col min="6928" max="6928" width="3.7109375" style="22" customWidth="1"/>
    <col min="6929" max="6929" width="4.42578125" style="22" customWidth="1"/>
    <col min="6930" max="6930" width="4.7109375" style="22" customWidth="1"/>
    <col min="6931" max="6966" width="0" style="22" hidden="1" customWidth="1"/>
    <col min="6967" max="6969" width="3.7109375" style="22" customWidth="1"/>
    <col min="6970" max="6970" width="0" style="22" hidden="1" customWidth="1"/>
    <col min="6971" max="6971" width="3.7109375" style="22" customWidth="1"/>
    <col min="6972" max="6972" width="17.28515625" style="22" customWidth="1"/>
    <col min="6973" max="6973" width="17.85546875" style="22" customWidth="1"/>
    <col min="6974" max="6974" width="15.5703125" style="22" customWidth="1"/>
    <col min="6975" max="6975" width="18.85546875" style="22" customWidth="1"/>
    <col min="6976" max="6976" width="7.140625" style="22" bestFit="1" customWidth="1"/>
    <col min="6977" max="6977" width="6.5703125" style="22" bestFit="1" customWidth="1"/>
    <col min="6978" max="6978" width="9" style="22" customWidth="1"/>
    <col min="6979" max="6980" width="3.28515625" style="22" customWidth="1"/>
    <col min="6981" max="6982" width="4.5703125" style="22" customWidth="1"/>
    <col min="6983" max="6983" width="4" style="22" customWidth="1"/>
    <col min="6984" max="6984" width="9.42578125" style="22" bestFit="1" customWidth="1"/>
    <col min="6985" max="6985" width="4.140625" style="22" customWidth="1"/>
    <col min="6986" max="7168" width="11.42578125" style="22"/>
    <col min="7169" max="7169" width="9.42578125" style="22" customWidth="1"/>
    <col min="7170" max="7170" width="11.42578125" style="22" customWidth="1"/>
    <col min="7171" max="7171" width="7.5703125" style="22" customWidth="1"/>
    <col min="7172" max="7174" width="6.140625" style="22" customWidth="1"/>
    <col min="7175" max="7175" width="8.7109375" style="22" customWidth="1"/>
    <col min="7176" max="7176" width="2.7109375" style="22" bestFit="1" customWidth="1"/>
    <col min="7177" max="7177" width="10.5703125" style="22" customWidth="1"/>
    <col min="7178" max="7178" width="8.85546875" style="22" customWidth="1"/>
    <col min="7179" max="7179" width="8" style="22" customWidth="1"/>
    <col min="7180" max="7182" width="7.7109375" style="22" customWidth="1"/>
    <col min="7183" max="7183" width="4.7109375" style="22" customWidth="1"/>
    <col min="7184" max="7184" width="3.7109375" style="22" customWidth="1"/>
    <col min="7185" max="7185" width="4.42578125" style="22" customWidth="1"/>
    <col min="7186" max="7186" width="4.7109375" style="22" customWidth="1"/>
    <col min="7187" max="7222" width="0" style="22" hidden="1" customWidth="1"/>
    <col min="7223" max="7225" width="3.7109375" style="22" customWidth="1"/>
    <col min="7226" max="7226" width="0" style="22" hidden="1" customWidth="1"/>
    <col min="7227" max="7227" width="3.7109375" style="22" customWidth="1"/>
    <col min="7228" max="7228" width="17.28515625" style="22" customWidth="1"/>
    <col min="7229" max="7229" width="17.85546875" style="22" customWidth="1"/>
    <col min="7230" max="7230" width="15.5703125" style="22" customWidth="1"/>
    <col min="7231" max="7231" width="18.85546875" style="22" customWidth="1"/>
    <col min="7232" max="7232" width="7.140625" style="22" bestFit="1" customWidth="1"/>
    <col min="7233" max="7233" width="6.5703125" style="22" bestFit="1" customWidth="1"/>
    <col min="7234" max="7234" width="9" style="22" customWidth="1"/>
    <col min="7235" max="7236" width="3.28515625" style="22" customWidth="1"/>
    <col min="7237" max="7238" width="4.5703125" style="22" customWidth="1"/>
    <col min="7239" max="7239" width="4" style="22" customWidth="1"/>
    <col min="7240" max="7240" width="9.42578125" style="22" bestFit="1" customWidth="1"/>
    <col min="7241" max="7241" width="4.140625" style="22" customWidth="1"/>
    <col min="7242" max="7424" width="11.42578125" style="22"/>
    <col min="7425" max="7425" width="9.42578125" style="22" customWidth="1"/>
    <col min="7426" max="7426" width="11.42578125" style="22" customWidth="1"/>
    <col min="7427" max="7427" width="7.5703125" style="22" customWidth="1"/>
    <col min="7428" max="7430" width="6.140625" style="22" customWidth="1"/>
    <col min="7431" max="7431" width="8.7109375" style="22" customWidth="1"/>
    <col min="7432" max="7432" width="2.7109375" style="22" bestFit="1" customWidth="1"/>
    <col min="7433" max="7433" width="10.5703125" style="22" customWidth="1"/>
    <col min="7434" max="7434" width="8.85546875" style="22" customWidth="1"/>
    <col min="7435" max="7435" width="8" style="22" customWidth="1"/>
    <col min="7436" max="7438" width="7.7109375" style="22" customWidth="1"/>
    <col min="7439" max="7439" width="4.7109375" style="22" customWidth="1"/>
    <col min="7440" max="7440" width="3.7109375" style="22" customWidth="1"/>
    <col min="7441" max="7441" width="4.42578125" style="22" customWidth="1"/>
    <col min="7442" max="7442" width="4.7109375" style="22" customWidth="1"/>
    <col min="7443" max="7478" width="0" style="22" hidden="1" customWidth="1"/>
    <col min="7479" max="7481" width="3.7109375" style="22" customWidth="1"/>
    <col min="7482" max="7482" width="0" style="22" hidden="1" customWidth="1"/>
    <col min="7483" max="7483" width="3.7109375" style="22" customWidth="1"/>
    <col min="7484" max="7484" width="17.28515625" style="22" customWidth="1"/>
    <col min="7485" max="7485" width="17.85546875" style="22" customWidth="1"/>
    <col min="7486" max="7486" width="15.5703125" style="22" customWidth="1"/>
    <col min="7487" max="7487" width="18.85546875" style="22" customWidth="1"/>
    <col min="7488" max="7488" width="7.140625" style="22" bestFit="1" customWidth="1"/>
    <col min="7489" max="7489" width="6.5703125" style="22" bestFit="1" customWidth="1"/>
    <col min="7490" max="7490" width="9" style="22" customWidth="1"/>
    <col min="7491" max="7492" width="3.28515625" style="22" customWidth="1"/>
    <col min="7493" max="7494" width="4.5703125" style="22" customWidth="1"/>
    <col min="7495" max="7495" width="4" style="22" customWidth="1"/>
    <col min="7496" max="7496" width="9.42578125" style="22" bestFit="1" customWidth="1"/>
    <col min="7497" max="7497" width="4.140625" style="22" customWidth="1"/>
    <col min="7498" max="7680" width="11.42578125" style="22"/>
    <col min="7681" max="7681" width="9.42578125" style="22" customWidth="1"/>
    <col min="7682" max="7682" width="11.42578125" style="22" customWidth="1"/>
    <col min="7683" max="7683" width="7.5703125" style="22" customWidth="1"/>
    <col min="7684" max="7686" width="6.140625" style="22" customWidth="1"/>
    <col min="7687" max="7687" width="8.7109375" style="22" customWidth="1"/>
    <col min="7688" max="7688" width="2.7109375" style="22" bestFit="1" customWidth="1"/>
    <col min="7689" max="7689" width="10.5703125" style="22" customWidth="1"/>
    <col min="7690" max="7690" width="8.85546875" style="22" customWidth="1"/>
    <col min="7691" max="7691" width="8" style="22" customWidth="1"/>
    <col min="7692" max="7694" width="7.7109375" style="22" customWidth="1"/>
    <col min="7695" max="7695" width="4.7109375" style="22" customWidth="1"/>
    <col min="7696" max="7696" width="3.7109375" style="22" customWidth="1"/>
    <col min="7697" max="7697" width="4.42578125" style="22" customWidth="1"/>
    <col min="7698" max="7698" width="4.7109375" style="22" customWidth="1"/>
    <col min="7699" max="7734" width="0" style="22" hidden="1" customWidth="1"/>
    <col min="7735" max="7737" width="3.7109375" style="22" customWidth="1"/>
    <col min="7738" max="7738" width="0" style="22" hidden="1" customWidth="1"/>
    <col min="7739" max="7739" width="3.7109375" style="22" customWidth="1"/>
    <col min="7740" max="7740" width="17.28515625" style="22" customWidth="1"/>
    <col min="7741" max="7741" width="17.85546875" style="22" customWidth="1"/>
    <col min="7742" max="7742" width="15.5703125" style="22" customWidth="1"/>
    <col min="7743" max="7743" width="18.85546875" style="22" customWidth="1"/>
    <col min="7744" max="7744" width="7.140625" style="22" bestFit="1" customWidth="1"/>
    <col min="7745" max="7745" width="6.5703125" style="22" bestFit="1" customWidth="1"/>
    <col min="7746" max="7746" width="9" style="22" customWidth="1"/>
    <col min="7747" max="7748" width="3.28515625" style="22" customWidth="1"/>
    <col min="7749" max="7750" width="4.5703125" style="22" customWidth="1"/>
    <col min="7751" max="7751" width="4" style="22" customWidth="1"/>
    <col min="7752" max="7752" width="9.42578125" style="22" bestFit="1" customWidth="1"/>
    <col min="7753" max="7753" width="4.140625" style="22" customWidth="1"/>
    <col min="7754" max="7936" width="11.42578125" style="22"/>
    <col min="7937" max="7937" width="9.42578125" style="22" customWidth="1"/>
    <col min="7938" max="7938" width="11.42578125" style="22" customWidth="1"/>
    <col min="7939" max="7939" width="7.5703125" style="22" customWidth="1"/>
    <col min="7940" max="7942" width="6.140625" style="22" customWidth="1"/>
    <col min="7943" max="7943" width="8.7109375" style="22" customWidth="1"/>
    <col min="7944" max="7944" width="2.7109375" style="22" bestFit="1" customWidth="1"/>
    <col min="7945" max="7945" width="10.5703125" style="22" customWidth="1"/>
    <col min="7946" max="7946" width="8.85546875" style="22" customWidth="1"/>
    <col min="7947" max="7947" width="8" style="22" customWidth="1"/>
    <col min="7948" max="7950" width="7.7109375" style="22" customWidth="1"/>
    <col min="7951" max="7951" width="4.7109375" style="22" customWidth="1"/>
    <col min="7952" max="7952" width="3.7109375" style="22" customWidth="1"/>
    <col min="7953" max="7953" width="4.42578125" style="22" customWidth="1"/>
    <col min="7954" max="7954" width="4.7109375" style="22" customWidth="1"/>
    <col min="7955" max="7990" width="0" style="22" hidden="1" customWidth="1"/>
    <col min="7991" max="7993" width="3.7109375" style="22" customWidth="1"/>
    <col min="7994" max="7994" width="0" style="22" hidden="1" customWidth="1"/>
    <col min="7995" max="7995" width="3.7109375" style="22" customWidth="1"/>
    <col min="7996" max="7996" width="17.28515625" style="22" customWidth="1"/>
    <col min="7997" max="7997" width="17.85546875" style="22" customWidth="1"/>
    <col min="7998" max="7998" width="15.5703125" style="22" customWidth="1"/>
    <col min="7999" max="7999" width="18.85546875" style="22" customWidth="1"/>
    <col min="8000" max="8000" width="7.140625" style="22" bestFit="1" customWidth="1"/>
    <col min="8001" max="8001" width="6.5703125" style="22" bestFit="1" customWidth="1"/>
    <col min="8002" max="8002" width="9" style="22" customWidth="1"/>
    <col min="8003" max="8004" width="3.28515625" style="22" customWidth="1"/>
    <col min="8005" max="8006" width="4.5703125" style="22" customWidth="1"/>
    <col min="8007" max="8007" width="4" style="22" customWidth="1"/>
    <col min="8008" max="8008" width="9.42578125" style="22" bestFit="1" customWidth="1"/>
    <col min="8009" max="8009" width="4.140625" style="22" customWidth="1"/>
    <col min="8010" max="8192" width="11.42578125" style="22"/>
    <col min="8193" max="8193" width="9.42578125" style="22" customWidth="1"/>
    <col min="8194" max="8194" width="11.42578125" style="22" customWidth="1"/>
    <col min="8195" max="8195" width="7.5703125" style="22" customWidth="1"/>
    <col min="8196" max="8198" width="6.140625" style="22" customWidth="1"/>
    <col min="8199" max="8199" width="8.7109375" style="22" customWidth="1"/>
    <col min="8200" max="8200" width="2.7109375" style="22" bestFit="1" customWidth="1"/>
    <col min="8201" max="8201" width="10.5703125" style="22" customWidth="1"/>
    <col min="8202" max="8202" width="8.85546875" style="22" customWidth="1"/>
    <col min="8203" max="8203" width="8" style="22" customWidth="1"/>
    <col min="8204" max="8206" width="7.7109375" style="22" customWidth="1"/>
    <col min="8207" max="8207" width="4.7109375" style="22" customWidth="1"/>
    <col min="8208" max="8208" width="3.7109375" style="22" customWidth="1"/>
    <col min="8209" max="8209" width="4.42578125" style="22" customWidth="1"/>
    <col min="8210" max="8210" width="4.7109375" style="22" customWidth="1"/>
    <col min="8211" max="8246" width="0" style="22" hidden="1" customWidth="1"/>
    <col min="8247" max="8249" width="3.7109375" style="22" customWidth="1"/>
    <col min="8250" max="8250" width="0" style="22" hidden="1" customWidth="1"/>
    <col min="8251" max="8251" width="3.7109375" style="22" customWidth="1"/>
    <col min="8252" max="8252" width="17.28515625" style="22" customWidth="1"/>
    <col min="8253" max="8253" width="17.85546875" style="22" customWidth="1"/>
    <col min="8254" max="8254" width="15.5703125" style="22" customWidth="1"/>
    <col min="8255" max="8255" width="18.85546875" style="22" customWidth="1"/>
    <col min="8256" max="8256" width="7.140625" style="22" bestFit="1" customWidth="1"/>
    <col min="8257" max="8257" width="6.5703125" style="22" bestFit="1" customWidth="1"/>
    <col min="8258" max="8258" width="9" style="22" customWidth="1"/>
    <col min="8259" max="8260" width="3.28515625" style="22" customWidth="1"/>
    <col min="8261" max="8262" width="4.5703125" style="22" customWidth="1"/>
    <col min="8263" max="8263" width="4" style="22" customWidth="1"/>
    <col min="8264" max="8264" width="9.42578125" style="22" bestFit="1" customWidth="1"/>
    <col min="8265" max="8265" width="4.140625" style="22" customWidth="1"/>
    <col min="8266" max="8448" width="11.42578125" style="22"/>
    <col min="8449" max="8449" width="9.42578125" style="22" customWidth="1"/>
    <col min="8450" max="8450" width="11.42578125" style="22" customWidth="1"/>
    <col min="8451" max="8451" width="7.5703125" style="22" customWidth="1"/>
    <col min="8452" max="8454" width="6.140625" style="22" customWidth="1"/>
    <col min="8455" max="8455" width="8.7109375" style="22" customWidth="1"/>
    <col min="8456" max="8456" width="2.7109375" style="22" bestFit="1" customWidth="1"/>
    <col min="8457" max="8457" width="10.5703125" style="22" customWidth="1"/>
    <col min="8458" max="8458" width="8.85546875" style="22" customWidth="1"/>
    <col min="8459" max="8459" width="8" style="22" customWidth="1"/>
    <col min="8460" max="8462" width="7.7109375" style="22" customWidth="1"/>
    <col min="8463" max="8463" width="4.7109375" style="22" customWidth="1"/>
    <col min="8464" max="8464" width="3.7109375" style="22" customWidth="1"/>
    <col min="8465" max="8465" width="4.42578125" style="22" customWidth="1"/>
    <col min="8466" max="8466" width="4.7109375" style="22" customWidth="1"/>
    <col min="8467" max="8502" width="0" style="22" hidden="1" customWidth="1"/>
    <col min="8503" max="8505" width="3.7109375" style="22" customWidth="1"/>
    <col min="8506" max="8506" width="0" style="22" hidden="1" customWidth="1"/>
    <col min="8507" max="8507" width="3.7109375" style="22" customWidth="1"/>
    <col min="8508" max="8508" width="17.28515625" style="22" customWidth="1"/>
    <col min="8509" max="8509" width="17.85546875" style="22" customWidth="1"/>
    <col min="8510" max="8510" width="15.5703125" style="22" customWidth="1"/>
    <col min="8511" max="8511" width="18.85546875" style="22" customWidth="1"/>
    <col min="8512" max="8512" width="7.140625" style="22" bestFit="1" customWidth="1"/>
    <col min="8513" max="8513" width="6.5703125" style="22" bestFit="1" customWidth="1"/>
    <col min="8514" max="8514" width="9" style="22" customWidth="1"/>
    <col min="8515" max="8516" width="3.28515625" style="22" customWidth="1"/>
    <col min="8517" max="8518" width="4.5703125" style="22" customWidth="1"/>
    <col min="8519" max="8519" width="4" style="22" customWidth="1"/>
    <col min="8520" max="8520" width="9.42578125" style="22" bestFit="1" customWidth="1"/>
    <col min="8521" max="8521" width="4.140625" style="22" customWidth="1"/>
    <col min="8522" max="8704" width="11.42578125" style="22"/>
    <col min="8705" max="8705" width="9.42578125" style="22" customWidth="1"/>
    <col min="8706" max="8706" width="11.42578125" style="22" customWidth="1"/>
    <col min="8707" max="8707" width="7.5703125" style="22" customWidth="1"/>
    <col min="8708" max="8710" width="6.140625" style="22" customWidth="1"/>
    <col min="8711" max="8711" width="8.7109375" style="22" customWidth="1"/>
    <col min="8712" max="8712" width="2.7109375" style="22" bestFit="1" customWidth="1"/>
    <col min="8713" max="8713" width="10.5703125" style="22" customWidth="1"/>
    <col min="8714" max="8714" width="8.85546875" style="22" customWidth="1"/>
    <col min="8715" max="8715" width="8" style="22" customWidth="1"/>
    <col min="8716" max="8718" width="7.7109375" style="22" customWidth="1"/>
    <col min="8719" max="8719" width="4.7109375" style="22" customWidth="1"/>
    <col min="8720" max="8720" width="3.7109375" style="22" customWidth="1"/>
    <col min="8721" max="8721" width="4.42578125" style="22" customWidth="1"/>
    <col min="8722" max="8722" width="4.7109375" style="22" customWidth="1"/>
    <col min="8723" max="8758" width="0" style="22" hidden="1" customWidth="1"/>
    <col min="8759" max="8761" width="3.7109375" style="22" customWidth="1"/>
    <col min="8762" max="8762" width="0" style="22" hidden="1" customWidth="1"/>
    <col min="8763" max="8763" width="3.7109375" style="22" customWidth="1"/>
    <col min="8764" max="8764" width="17.28515625" style="22" customWidth="1"/>
    <col min="8765" max="8765" width="17.85546875" style="22" customWidth="1"/>
    <col min="8766" max="8766" width="15.5703125" style="22" customWidth="1"/>
    <col min="8767" max="8767" width="18.85546875" style="22" customWidth="1"/>
    <col min="8768" max="8768" width="7.140625" style="22" bestFit="1" customWidth="1"/>
    <col min="8769" max="8769" width="6.5703125" style="22" bestFit="1" customWidth="1"/>
    <col min="8770" max="8770" width="9" style="22" customWidth="1"/>
    <col min="8771" max="8772" width="3.28515625" style="22" customWidth="1"/>
    <col min="8773" max="8774" width="4.5703125" style="22" customWidth="1"/>
    <col min="8775" max="8775" width="4" style="22" customWidth="1"/>
    <col min="8776" max="8776" width="9.42578125" style="22" bestFit="1" customWidth="1"/>
    <col min="8777" max="8777" width="4.140625" style="22" customWidth="1"/>
    <col min="8778" max="8960" width="11.42578125" style="22"/>
    <col min="8961" max="8961" width="9.42578125" style="22" customWidth="1"/>
    <col min="8962" max="8962" width="11.42578125" style="22" customWidth="1"/>
    <col min="8963" max="8963" width="7.5703125" style="22" customWidth="1"/>
    <col min="8964" max="8966" width="6.140625" style="22" customWidth="1"/>
    <col min="8967" max="8967" width="8.7109375" style="22" customWidth="1"/>
    <col min="8968" max="8968" width="2.7109375" style="22" bestFit="1" customWidth="1"/>
    <col min="8969" max="8969" width="10.5703125" style="22" customWidth="1"/>
    <col min="8970" max="8970" width="8.85546875" style="22" customWidth="1"/>
    <col min="8971" max="8971" width="8" style="22" customWidth="1"/>
    <col min="8972" max="8974" width="7.7109375" style="22" customWidth="1"/>
    <col min="8975" max="8975" width="4.7109375" style="22" customWidth="1"/>
    <col min="8976" max="8976" width="3.7109375" style="22" customWidth="1"/>
    <col min="8977" max="8977" width="4.42578125" style="22" customWidth="1"/>
    <col min="8978" max="8978" width="4.7109375" style="22" customWidth="1"/>
    <col min="8979" max="9014" width="0" style="22" hidden="1" customWidth="1"/>
    <col min="9015" max="9017" width="3.7109375" style="22" customWidth="1"/>
    <col min="9018" max="9018" width="0" style="22" hidden="1" customWidth="1"/>
    <col min="9019" max="9019" width="3.7109375" style="22" customWidth="1"/>
    <col min="9020" max="9020" width="17.28515625" style="22" customWidth="1"/>
    <col min="9021" max="9021" width="17.85546875" style="22" customWidth="1"/>
    <col min="9022" max="9022" width="15.5703125" style="22" customWidth="1"/>
    <col min="9023" max="9023" width="18.85546875" style="22" customWidth="1"/>
    <col min="9024" max="9024" width="7.140625" style="22" bestFit="1" customWidth="1"/>
    <col min="9025" max="9025" width="6.5703125" style="22" bestFit="1" customWidth="1"/>
    <col min="9026" max="9026" width="9" style="22" customWidth="1"/>
    <col min="9027" max="9028" width="3.28515625" style="22" customWidth="1"/>
    <col min="9029" max="9030" width="4.5703125" style="22" customWidth="1"/>
    <col min="9031" max="9031" width="4" style="22" customWidth="1"/>
    <col min="9032" max="9032" width="9.42578125" style="22" bestFit="1" customWidth="1"/>
    <col min="9033" max="9033" width="4.140625" style="22" customWidth="1"/>
    <col min="9034" max="9216" width="11.42578125" style="22"/>
    <col min="9217" max="9217" width="9.42578125" style="22" customWidth="1"/>
    <col min="9218" max="9218" width="11.42578125" style="22" customWidth="1"/>
    <col min="9219" max="9219" width="7.5703125" style="22" customWidth="1"/>
    <col min="9220" max="9222" width="6.140625" style="22" customWidth="1"/>
    <col min="9223" max="9223" width="8.7109375" style="22" customWidth="1"/>
    <col min="9224" max="9224" width="2.7109375" style="22" bestFit="1" customWidth="1"/>
    <col min="9225" max="9225" width="10.5703125" style="22" customWidth="1"/>
    <col min="9226" max="9226" width="8.85546875" style="22" customWidth="1"/>
    <col min="9227" max="9227" width="8" style="22" customWidth="1"/>
    <col min="9228" max="9230" width="7.7109375" style="22" customWidth="1"/>
    <col min="9231" max="9231" width="4.7109375" style="22" customWidth="1"/>
    <col min="9232" max="9232" width="3.7109375" style="22" customWidth="1"/>
    <col min="9233" max="9233" width="4.42578125" style="22" customWidth="1"/>
    <col min="9234" max="9234" width="4.7109375" style="22" customWidth="1"/>
    <col min="9235" max="9270" width="0" style="22" hidden="1" customWidth="1"/>
    <col min="9271" max="9273" width="3.7109375" style="22" customWidth="1"/>
    <col min="9274" max="9274" width="0" style="22" hidden="1" customWidth="1"/>
    <col min="9275" max="9275" width="3.7109375" style="22" customWidth="1"/>
    <col min="9276" max="9276" width="17.28515625" style="22" customWidth="1"/>
    <col min="9277" max="9277" width="17.85546875" style="22" customWidth="1"/>
    <col min="9278" max="9278" width="15.5703125" style="22" customWidth="1"/>
    <col min="9279" max="9279" width="18.85546875" style="22" customWidth="1"/>
    <col min="9280" max="9280" width="7.140625" style="22" bestFit="1" customWidth="1"/>
    <col min="9281" max="9281" width="6.5703125" style="22" bestFit="1" customWidth="1"/>
    <col min="9282" max="9282" width="9" style="22" customWidth="1"/>
    <col min="9283" max="9284" width="3.28515625" style="22" customWidth="1"/>
    <col min="9285" max="9286" width="4.5703125" style="22" customWidth="1"/>
    <col min="9287" max="9287" width="4" style="22" customWidth="1"/>
    <col min="9288" max="9288" width="9.42578125" style="22" bestFit="1" customWidth="1"/>
    <col min="9289" max="9289" width="4.140625" style="22" customWidth="1"/>
    <col min="9290" max="9472" width="11.42578125" style="22"/>
    <col min="9473" max="9473" width="9.42578125" style="22" customWidth="1"/>
    <col min="9474" max="9474" width="11.42578125" style="22" customWidth="1"/>
    <col min="9475" max="9475" width="7.5703125" style="22" customWidth="1"/>
    <col min="9476" max="9478" width="6.140625" style="22" customWidth="1"/>
    <col min="9479" max="9479" width="8.7109375" style="22" customWidth="1"/>
    <col min="9480" max="9480" width="2.7109375" style="22" bestFit="1" customWidth="1"/>
    <col min="9481" max="9481" width="10.5703125" style="22" customWidth="1"/>
    <col min="9482" max="9482" width="8.85546875" style="22" customWidth="1"/>
    <col min="9483" max="9483" width="8" style="22" customWidth="1"/>
    <col min="9484" max="9486" width="7.7109375" style="22" customWidth="1"/>
    <col min="9487" max="9487" width="4.7109375" style="22" customWidth="1"/>
    <col min="9488" max="9488" width="3.7109375" style="22" customWidth="1"/>
    <col min="9489" max="9489" width="4.42578125" style="22" customWidth="1"/>
    <col min="9490" max="9490" width="4.7109375" style="22" customWidth="1"/>
    <col min="9491" max="9526" width="0" style="22" hidden="1" customWidth="1"/>
    <col min="9527" max="9529" width="3.7109375" style="22" customWidth="1"/>
    <col min="9530" max="9530" width="0" style="22" hidden="1" customWidth="1"/>
    <col min="9531" max="9531" width="3.7109375" style="22" customWidth="1"/>
    <col min="9532" max="9532" width="17.28515625" style="22" customWidth="1"/>
    <col min="9533" max="9533" width="17.85546875" style="22" customWidth="1"/>
    <col min="9534" max="9534" width="15.5703125" style="22" customWidth="1"/>
    <col min="9535" max="9535" width="18.85546875" style="22" customWidth="1"/>
    <col min="9536" max="9536" width="7.140625" style="22" bestFit="1" customWidth="1"/>
    <col min="9537" max="9537" width="6.5703125" style="22" bestFit="1" customWidth="1"/>
    <col min="9538" max="9538" width="9" style="22" customWidth="1"/>
    <col min="9539" max="9540" width="3.28515625" style="22" customWidth="1"/>
    <col min="9541" max="9542" width="4.5703125" style="22" customWidth="1"/>
    <col min="9543" max="9543" width="4" style="22" customWidth="1"/>
    <col min="9544" max="9544" width="9.42578125" style="22" bestFit="1" customWidth="1"/>
    <col min="9545" max="9545" width="4.140625" style="22" customWidth="1"/>
    <col min="9546" max="9728" width="11.42578125" style="22"/>
    <col min="9729" max="9729" width="9.42578125" style="22" customWidth="1"/>
    <col min="9730" max="9730" width="11.42578125" style="22" customWidth="1"/>
    <col min="9731" max="9731" width="7.5703125" style="22" customWidth="1"/>
    <col min="9732" max="9734" width="6.140625" style="22" customWidth="1"/>
    <col min="9735" max="9735" width="8.7109375" style="22" customWidth="1"/>
    <col min="9736" max="9736" width="2.7109375" style="22" bestFit="1" customWidth="1"/>
    <col min="9737" max="9737" width="10.5703125" style="22" customWidth="1"/>
    <col min="9738" max="9738" width="8.85546875" style="22" customWidth="1"/>
    <col min="9739" max="9739" width="8" style="22" customWidth="1"/>
    <col min="9740" max="9742" width="7.7109375" style="22" customWidth="1"/>
    <col min="9743" max="9743" width="4.7109375" style="22" customWidth="1"/>
    <col min="9744" max="9744" width="3.7109375" style="22" customWidth="1"/>
    <col min="9745" max="9745" width="4.42578125" style="22" customWidth="1"/>
    <col min="9746" max="9746" width="4.7109375" style="22" customWidth="1"/>
    <col min="9747" max="9782" width="0" style="22" hidden="1" customWidth="1"/>
    <col min="9783" max="9785" width="3.7109375" style="22" customWidth="1"/>
    <col min="9786" max="9786" width="0" style="22" hidden="1" customWidth="1"/>
    <col min="9787" max="9787" width="3.7109375" style="22" customWidth="1"/>
    <col min="9788" max="9788" width="17.28515625" style="22" customWidth="1"/>
    <col min="9789" max="9789" width="17.85546875" style="22" customWidth="1"/>
    <col min="9790" max="9790" width="15.5703125" style="22" customWidth="1"/>
    <col min="9791" max="9791" width="18.85546875" style="22" customWidth="1"/>
    <col min="9792" max="9792" width="7.140625" style="22" bestFit="1" customWidth="1"/>
    <col min="9793" max="9793" width="6.5703125" style="22" bestFit="1" customWidth="1"/>
    <col min="9794" max="9794" width="9" style="22" customWidth="1"/>
    <col min="9795" max="9796" width="3.28515625" style="22" customWidth="1"/>
    <col min="9797" max="9798" width="4.5703125" style="22" customWidth="1"/>
    <col min="9799" max="9799" width="4" style="22" customWidth="1"/>
    <col min="9800" max="9800" width="9.42578125" style="22" bestFit="1" customWidth="1"/>
    <col min="9801" max="9801" width="4.140625" style="22" customWidth="1"/>
    <col min="9802" max="9984" width="11.42578125" style="22"/>
    <col min="9985" max="9985" width="9.42578125" style="22" customWidth="1"/>
    <col min="9986" max="9986" width="11.42578125" style="22" customWidth="1"/>
    <col min="9987" max="9987" width="7.5703125" style="22" customWidth="1"/>
    <col min="9988" max="9990" width="6.140625" style="22" customWidth="1"/>
    <col min="9991" max="9991" width="8.7109375" style="22" customWidth="1"/>
    <col min="9992" max="9992" width="2.7109375" style="22" bestFit="1" customWidth="1"/>
    <col min="9993" max="9993" width="10.5703125" style="22" customWidth="1"/>
    <col min="9994" max="9994" width="8.85546875" style="22" customWidth="1"/>
    <col min="9995" max="9995" width="8" style="22" customWidth="1"/>
    <col min="9996" max="9998" width="7.7109375" style="22" customWidth="1"/>
    <col min="9999" max="9999" width="4.7109375" style="22" customWidth="1"/>
    <col min="10000" max="10000" width="3.7109375" style="22" customWidth="1"/>
    <col min="10001" max="10001" width="4.42578125" style="22" customWidth="1"/>
    <col min="10002" max="10002" width="4.7109375" style="22" customWidth="1"/>
    <col min="10003" max="10038" width="0" style="22" hidden="1" customWidth="1"/>
    <col min="10039" max="10041" width="3.7109375" style="22" customWidth="1"/>
    <col min="10042" max="10042" width="0" style="22" hidden="1" customWidth="1"/>
    <col min="10043" max="10043" width="3.7109375" style="22" customWidth="1"/>
    <col min="10044" max="10044" width="17.28515625" style="22" customWidth="1"/>
    <col min="10045" max="10045" width="17.85546875" style="22" customWidth="1"/>
    <col min="10046" max="10046" width="15.5703125" style="22" customWidth="1"/>
    <col min="10047" max="10047" width="18.85546875" style="22" customWidth="1"/>
    <col min="10048" max="10048" width="7.140625" style="22" bestFit="1" customWidth="1"/>
    <col min="10049" max="10049" width="6.5703125" style="22" bestFit="1" customWidth="1"/>
    <col min="10050" max="10050" width="9" style="22" customWidth="1"/>
    <col min="10051" max="10052" width="3.28515625" style="22" customWidth="1"/>
    <col min="10053" max="10054" width="4.5703125" style="22" customWidth="1"/>
    <col min="10055" max="10055" width="4" style="22" customWidth="1"/>
    <col min="10056" max="10056" width="9.42578125" style="22" bestFit="1" customWidth="1"/>
    <col min="10057" max="10057" width="4.140625" style="22" customWidth="1"/>
    <col min="10058" max="10240" width="11.42578125" style="22"/>
    <col min="10241" max="10241" width="9.42578125" style="22" customWidth="1"/>
    <col min="10242" max="10242" width="11.42578125" style="22" customWidth="1"/>
    <col min="10243" max="10243" width="7.5703125" style="22" customWidth="1"/>
    <col min="10244" max="10246" width="6.140625" style="22" customWidth="1"/>
    <col min="10247" max="10247" width="8.7109375" style="22" customWidth="1"/>
    <col min="10248" max="10248" width="2.7109375" style="22" bestFit="1" customWidth="1"/>
    <col min="10249" max="10249" width="10.5703125" style="22" customWidth="1"/>
    <col min="10250" max="10250" width="8.85546875" style="22" customWidth="1"/>
    <col min="10251" max="10251" width="8" style="22" customWidth="1"/>
    <col min="10252" max="10254" width="7.7109375" style="22" customWidth="1"/>
    <col min="10255" max="10255" width="4.7109375" style="22" customWidth="1"/>
    <col min="10256" max="10256" width="3.7109375" style="22" customWidth="1"/>
    <col min="10257" max="10257" width="4.42578125" style="22" customWidth="1"/>
    <col min="10258" max="10258" width="4.7109375" style="22" customWidth="1"/>
    <col min="10259" max="10294" width="0" style="22" hidden="1" customWidth="1"/>
    <col min="10295" max="10297" width="3.7109375" style="22" customWidth="1"/>
    <col min="10298" max="10298" width="0" style="22" hidden="1" customWidth="1"/>
    <col min="10299" max="10299" width="3.7109375" style="22" customWidth="1"/>
    <col min="10300" max="10300" width="17.28515625" style="22" customWidth="1"/>
    <col min="10301" max="10301" width="17.85546875" style="22" customWidth="1"/>
    <col min="10302" max="10302" width="15.5703125" style="22" customWidth="1"/>
    <col min="10303" max="10303" width="18.85546875" style="22" customWidth="1"/>
    <col min="10304" max="10304" width="7.140625" style="22" bestFit="1" customWidth="1"/>
    <col min="10305" max="10305" width="6.5703125" style="22" bestFit="1" customWidth="1"/>
    <col min="10306" max="10306" width="9" style="22" customWidth="1"/>
    <col min="10307" max="10308" width="3.28515625" style="22" customWidth="1"/>
    <col min="10309" max="10310" width="4.5703125" style="22" customWidth="1"/>
    <col min="10311" max="10311" width="4" style="22" customWidth="1"/>
    <col min="10312" max="10312" width="9.42578125" style="22" bestFit="1" customWidth="1"/>
    <col min="10313" max="10313" width="4.140625" style="22" customWidth="1"/>
    <col min="10314" max="10496" width="11.42578125" style="22"/>
    <col min="10497" max="10497" width="9.42578125" style="22" customWidth="1"/>
    <col min="10498" max="10498" width="11.42578125" style="22" customWidth="1"/>
    <col min="10499" max="10499" width="7.5703125" style="22" customWidth="1"/>
    <col min="10500" max="10502" width="6.140625" style="22" customWidth="1"/>
    <col min="10503" max="10503" width="8.7109375" style="22" customWidth="1"/>
    <col min="10504" max="10504" width="2.7109375" style="22" bestFit="1" customWidth="1"/>
    <col min="10505" max="10505" width="10.5703125" style="22" customWidth="1"/>
    <col min="10506" max="10506" width="8.85546875" style="22" customWidth="1"/>
    <col min="10507" max="10507" width="8" style="22" customWidth="1"/>
    <col min="10508" max="10510" width="7.7109375" style="22" customWidth="1"/>
    <col min="10511" max="10511" width="4.7109375" style="22" customWidth="1"/>
    <col min="10512" max="10512" width="3.7109375" style="22" customWidth="1"/>
    <col min="10513" max="10513" width="4.42578125" style="22" customWidth="1"/>
    <col min="10514" max="10514" width="4.7109375" style="22" customWidth="1"/>
    <col min="10515" max="10550" width="0" style="22" hidden="1" customWidth="1"/>
    <col min="10551" max="10553" width="3.7109375" style="22" customWidth="1"/>
    <col min="10554" max="10554" width="0" style="22" hidden="1" customWidth="1"/>
    <col min="10555" max="10555" width="3.7109375" style="22" customWidth="1"/>
    <col min="10556" max="10556" width="17.28515625" style="22" customWidth="1"/>
    <col min="10557" max="10557" width="17.85546875" style="22" customWidth="1"/>
    <col min="10558" max="10558" width="15.5703125" style="22" customWidth="1"/>
    <col min="10559" max="10559" width="18.85546875" style="22" customWidth="1"/>
    <col min="10560" max="10560" width="7.140625" style="22" bestFit="1" customWidth="1"/>
    <col min="10561" max="10561" width="6.5703125" style="22" bestFit="1" customWidth="1"/>
    <col min="10562" max="10562" width="9" style="22" customWidth="1"/>
    <col min="10563" max="10564" width="3.28515625" style="22" customWidth="1"/>
    <col min="10565" max="10566" width="4.5703125" style="22" customWidth="1"/>
    <col min="10567" max="10567" width="4" style="22" customWidth="1"/>
    <col min="10568" max="10568" width="9.42578125" style="22" bestFit="1" customWidth="1"/>
    <col min="10569" max="10569" width="4.140625" style="22" customWidth="1"/>
    <col min="10570" max="10752" width="11.42578125" style="22"/>
    <col min="10753" max="10753" width="9.42578125" style="22" customWidth="1"/>
    <col min="10754" max="10754" width="11.42578125" style="22" customWidth="1"/>
    <col min="10755" max="10755" width="7.5703125" style="22" customWidth="1"/>
    <col min="10756" max="10758" width="6.140625" style="22" customWidth="1"/>
    <col min="10759" max="10759" width="8.7109375" style="22" customWidth="1"/>
    <col min="10760" max="10760" width="2.7109375" style="22" bestFit="1" customWidth="1"/>
    <col min="10761" max="10761" width="10.5703125" style="22" customWidth="1"/>
    <col min="10762" max="10762" width="8.85546875" style="22" customWidth="1"/>
    <col min="10763" max="10763" width="8" style="22" customWidth="1"/>
    <col min="10764" max="10766" width="7.7109375" style="22" customWidth="1"/>
    <col min="10767" max="10767" width="4.7109375" style="22" customWidth="1"/>
    <col min="10768" max="10768" width="3.7109375" style="22" customWidth="1"/>
    <col min="10769" max="10769" width="4.42578125" style="22" customWidth="1"/>
    <col min="10770" max="10770" width="4.7109375" style="22" customWidth="1"/>
    <col min="10771" max="10806" width="0" style="22" hidden="1" customWidth="1"/>
    <col min="10807" max="10809" width="3.7109375" style="22" customWidth="1"/>
    <col min="10810" max="10810" width="0" style="22" hidden="1" customWidth="1"/>
    <col min="10811" max="10811" width="3.7109375" style="22" customWidth="1"/>
    <col min="10812" max="10812" width="17.28515625" style="22" customWidth="1"/>
    <col min="10813" max="10813" width="17.85546875" style="22" customWidth="1"/>
    <col min="10814" max="10814" width="15.5703125" style="22" customWidth="1"/>
    <col min="10815" max="10815" width="18.85546875" style="22" customWidth="1"/>
    <col min="10816" max="10816" width="7.140625" style="22" bestFit="1" customWidth="1"/>
    <col min="10817" max="10817" width="6.5703125" style="22" bestFit="1" customWidth="1"/>
    <col min="10818" max="10818" width="9" style="22" customWidth="1"/>
    <col min="10819" max="10820" width="3.28515625" style="22" customWidth="1"/>
    <col min="10821" max="10822" width="4.5703125" style="22" customWidth="1"/>
    <col min="10823" max="10823" width="4" style="22" customWidth="1"/>
    <col min="10824" max="10824" width="9.42578125" style="22" bestFit="1" customWidth="1"/>
    <col min="10825" max="10825" width="4.140625" style="22" customWidth="1"/>
    <col min="10826" max="11008" width="11.42578125" style="22"/>
    <col min="11009" max="11009" width="9.42578125" style="22" customWidth="1"/>
    <col min="11010" max="11010" width="11.42578125" style="22" customWidth="1"/>
    <col min="11011" max="11011" width="7.5703125" style="22" customWidth="1"/>
    <col min="11012" max="11014" width="6.140625" style="22" customWidth="1"/>
    <col min="11015" max="11015" width="8.7109375" style="22" customWidth="1"/>
    <col min="11016" max="11016" width="2.7109375" style="22" bestFit="1" customWidth="1"/>
    <col min="11017" max="11017" width="10.5703125" style="22" customWidth="1"/>
    <col min="11018" max="11018" width="8.85546875" style="22" customWidth="1"/>
    <col min="11019" max="11019" width="8" style="22" customWidth="1"/>
    <col min="11020" max="11022" width="7.7109375" style="22" customWidth="1"/>
    <col min="11023" max="11023" width="4.7109375" style="22" customWidth="1"/>
    <col min="11024" max="11024" width="3.7109375" style="22" customWidth="1"/>
    <col min="11025" max="11025" width="4.42578125" style="22" customWidth="1"/>
    <col min="11026" max="11026" width="4.7109375" style="22" customWidth="1"/>
    <col min="11027" max="11062" width="0" style="22" hidden="1" customWidth="1"/>
    <col min="11063" max="11065" width="3.7109375" style="22" customWidth="1"/>
    <col min="11066" max="11066" width="0" style="22" hidden="1" customWidth="1"/>
    <col min="11067" max="11067" width="3.7109375" style="22" customWidth="1"/>
    <col min="11068" max="11068" width="17.28515625" style="22" customWidth="1"/>
    <col min="11069" max="11069" width="17.85546875" style="22" customWidth="1"/>
    <col min="11070" max="11070" width="15.5703125" style="22" customWidth="1"/>
    <col min="11071" max="11071" width="18.85546875" style="22" customWidth="1"/>
    <col min="11072" max="11072" width="7.140625" style="22" bestFit="1" customWidth="1"/>
    <col min="11073" max="11073" width="6.5703125" style="22" bestFit="1" customWidth="1"/>
    <col min="11074" max="11074" width="9" style="22" customWidth="1"/>
    <col min="11075" max="11076" width="3.28515625" style="22" customWidth="1"/>
    <col min="11077" max="11078" width="4.5703125" style="22" customWidth="1"/>
    <col min="11079" max="11079" width="4" style="22" customWidth="1"/>
    <col min="11080" max="11080" width="9.42578125" style="22" bestFit="1" customWidth="1"/>
    <col min="11081" max="11081" width="4.140625" style="22" customWidth="1"/>
    <col min="11082" max="11264" width="11.42578125" style="22"/>
    <col min="11265" max="11265" width="9.42578125" style="22" customWidth="1"/>
    <col min="11266" max="11266" width="11.42578125" style="22" customWidth="1"/>
    <col min="11267" max="11267" width="7.5703125" style="22" customWidth="1"/>
    <col min="11268" max="11270" width="6.140625" style="22" customWidth="1"/>
    <col min="11271" max="11271" width="8.7109375" style="22" customWidth="1"/>
    <col min="11272" max="11272" width="2.7109375" style="22" bestFit="1" customWidth="1"/>
    <col min="11273" max="11273" width="10.5703125" style="22" customWidth="1"/>
    <col min="11274" max="11274" width="8.85546875" style="22" customWidth="1"/>
    <col min="11275" max="11275" width="8" style="22" customWidth="1"/>
    <col min="11276" max="11278" width="7.7109375" style="22" customWidth="1"/>
    <col min="11279" max="11279" width="4.7109375" style="22" customWidth="1"/>
    <col min="11280" max="11280" width="3.7109375" style="22" customWidth="1"/>
    <col min="11281" max="11281" width="4.42578125" style="22" customWidth="1"/>
    <col min="11282" max="11282" width="4.7109375" style="22" customWidth="1"/>
    <col min="11283" max="11318" width="0" style="22" hidden="1" customWidth="1"/>
    <col min="11319" max="11321" width="3.7109375" style="22" customWidth="1"/>
    <col min="11322" max="11322" width="0" style="22" hidden="1" customWidth="1"/>
    <col min="11323" max="11323" width="3.7109375" style="22" customWidth="1"/>
    <col min="11324" max="11324" width="17.28515625" style="22" customWidth="1"/>
    <col min="11325" max="11325" width="17.85546875" style="22" customWidth="1"/>
    <col min="11326" max="11326" width="15.5703125" style="22" customWidth="1"/>
    <col min="11327" max="11327" width="18.85546875" style="22" customWidth="1"/>
    <col min="11328" max="11328" width="7.140625" style="22" bestFit="1" customWidth="1"/>
    <col min="11329" max="11329" width="6.5703125" style="22" bestFit="1" customWidth="1"/>
    <col min="11330" max="11330" width="9" style="22" customWidth="1"/>
    <col min="11331" max="11332" width="3.28515625" style="22" customWidth="1"/>
    <col min="11333" max="11334" width="4.5703125" style="22" customWidth="1"/>
    <col min="11335" max="11335" width="4" style="22" customWidth="1"/>
    <col min="11336" max="11336" width="9.42578125" style="22" bestFit="1" customWidth="1"/>
    <col min="11337" max="11337" width="4.140625" style="22" customWidth="1"/>
    <col min="11338" max="11520" width="11.42578125" style="22"/>
    <col min="11521" max="11521" width="9.42578125" style="22" customWidth="1"/>
    <col min="11522" max="11522" width="11.42578125" style="22" customWidth="1"/>
    <col min="11523" max="11523" width="7.5703125" style="22" customWidth="1"/>
    <col min="11524" max="11526" width="6.140625" style="22" customWidth="1"/>
    <col min="11527" max="11527" width="8.7109375" style="22" customWidth="1"/>
    <col min="11528" max="11528" width="2.7109375" style="22" bestFit="1" customWidth="1"/>
    <col min="11529" max="11529" width="10.5703125" style="22" customWidth="1"/>
    <col min="11530" max="11530" width="8.85546875" style="22" customWidth="1"/>
    <col min="11531" max="11531" width="8" style="22" customWidth="1"/>
    <col min="11532" max="11534" width="7.7109375" style="22" customWidth="1"/>
    <col min="11535" max="11535" width="4.7109375" style="22" customWidth="1"/>
    <col min="11536" max="11536" width="3.7109375" style="22" customWidth="1"/>
    <col min="11537" max="11537" width="4.42578125" style="22" customWidth="1"/>
    <col min="11538" max="11538" width="4.7109375" style="22" customWidth="1"/>
    <col min="11539" max="11574" width="0" style="22" hidden="1" customWidth="1"/>
    <col min="11575" max="11577" width="3.7109375" style="22" customWidth="1"/>
    <col min="11578" max="11578" width="0" style="22" hidden="1" customWidth="1"/>
    <col min="11579" max="11579" width="3.7109375" style="22" customWidth="1"/>
    <col min="11580" max="11580" width="17.28515625" style="22" customWidth="1"/>
    <col min="11581" max="11581" width="17.85546875" style="22" customWidth="1"/>
    <col min="11582" max="11582" width="15.5703125" style="22" customWidth="1"/>
    <col min="11583" max="11583" width="18.85546875" style="22" customWidth="1"/>
    <col min="11584" max="11584" width="7.140625" style="22" bestFit="1" customWidth="1"/>
    <col min="11585" max="11585" width="6.5703125" style="22" bestFit="1" customWidth="1"/>
    <col min="11586" max="11586" width="9" style="22" customWidth="1"/>
    <col min="11587" max="11588" width="3.28515625" style="22" customWidth="1"/>
    <col min="11589" max="11590" width="4.5703125" style="22" customWidth="1"/>
    <col min="11591" max="11591" width="4" style="22" customWidth="1"/>
    <col min="11592" max="11592" width="9.42578125" style="22" bestFit="1" customWidth="1"/>
    <col min="11593" max="11593" width="4.140625" style="22" customWidth="1"/>
    <col min="11594" max="11776" width="11.42578125" style="22"/>
    <col min="11777" max="11777" width="9.42578125" style="22" customWidth="1"/>
    <col min="11778" max="11778" width="11.42578125" style="22" customWidth="1"/>
    <col min="11779" max="11779" width="7.5703125" style="22" customWidth="1"/>
    <col min="11780" max="11782" width="6.140625" style="22" customWidth="1"/>
    <col min="11783" max="11783" width="8.7109375" style="22" customWidth="1"/>
    <col min="11784" max="11784" width="2.7109375" style="22" bestFit="1" customWidth="1"/>
    <col min="11785" max="11785" width="10.5703125" style="22" customWidth="1"/>
    <col min="11786" max="11786" width="8.85546875" style="22" customWidth="1"/>
    <col min="11787" max="11787" width="8" style="22" customWidth="1"/>
    <col min="11788" max="11790" width="7.7109375" style="22" customWidth="1"/>
    <col min="11791" max="11791" width="4.7109375" style="22" customWidth="1"/>
    <col min="11792" max="11792" width="3.7109375" style="22" customWidth="1"/>
    <col min="11793" max="11793" width="4.42578125" style="22" customWidth="1"/>
    <col min="11794" max="11794" width="4.7109375" style="22" customWidth="1"/>
    <col min="11795" max="11830" width="0" style="22" hidden="1" customWidth="1"/>
    <col min="11831" max="11833" width="3.7109375" style="22" customWidth="1"/>
    <col min="11834" max="11834" width="0" style="22" hidden="1" customWidth="1"/>
    <col min="11835" max="11835" width="3.7109375" style="22" customWidth="1"/>
    <col min="11836" max="11836" width="17.28515625" style="22" customWidth="1"/>
    <col min="11837" max="11837" width="17.85546875" style="22" customWidth="1"/>
    <col min="11838" max="11838" width="15.5703125" style="22" customWidth="1"/>
    <col min="11839" max="11839" width="18.85546875" style="22" customWidth="1"/>
    <col min="11840" max="11840" width="7.140625" style="22" bestFit="1" customWidth="1"/>
    <col min="11841" max="11841" width="6.5703125" style="22" bestFit="1" customWidth="1"/>
    <col min="11842" max="11842" width="9" style="22" customWidth="1"/>
    <col min="11843" max="11844" width="3.28515625" style="22" customWidth="1"/>
    <col min="11845" max="11846" width="4.5703125" style="22" customWidth="1"/>
    <col min="11847" max="11847" width="4" style="22" customWidth="1"/>
    <col min="11848" max="11848" width="9.42578125" style="22" bestFit="1" customWidth="1"/>
    <col min="11849" max="11849" width="4.140625" style="22" customWidth="1"/>
    <col min="11850" max="12032" width="11.42578125" style="22"/>
    <col min="12033" max="12033" width="9.42578125" style="22" customWidth="1"/>
    <col min="12034" max="12034" width="11.42578125" style="22" customWidth="1"/>
    <col min="12035" max="12035" width="7.5703125" style="22" customWidth="1"/>
    <col min="12036" max="12038" width="6.140625" style="22" customWidth="1"/>
    <col min="12039" max="12039" width="8.7109375" style="22" customWidth="1"/>
    <col min="12040" max="12040" width="2.7109375" style="22" bestFit="1" customWidth="1"/>
    <col min="12041" max="12041" width="10.5703125" style="22" customWidth="1"/>
    <col min="12042" max="12042" width="8.85546875" style="22" customWidth="1"/>
    <col min="12043" max="12043" width="8" style="22" customWidth="1"/>
    <col min="12044" max="12046" width="7.7109375" style="22" customWidth="1"/>
    <col min="12047" max="12047" width="4.7109375" style="22" customWidth="1"/>
    <col min="12048" max="12048" width="3.7109375" style="22" customWidth="1"/>
    <col min="12049" max="12049" width="4.42578125" style="22" customWidth="1"/>
    <col min="12050" max="12050" width="4.7109375" style="22" customWidth="1"/>
    <col min="12051" max="12086" width="0" style="22" hidden="1" customWidth="1"/>
    <col min="12087" max="12089" width="3.7109375" style="22" customWidth="1"/>
    <col min="12090" max="12090" width="0" style="22" hidden="1" customWidth="1"/>
    <col min="12091" max="12091" width="3.7109375" style="22" customWidth="1"/>
    <col min="12092" max="12092" width="17.28515625" style="22" customWidth="1"/>
    <col min="12093" max="12093" width="17.85546875" style="22" customWidth="1"/>
    <col min="12094" max="12094" width="15.5703125" style="22" customWidth="1"/>
    <col min="12095" max="12095" width="18.85546875" style="22" customWidth="1"/>
    <col min="12096" max="12096" width="7.140625" style="22" bestFit="1" customWidth="1"/>
    <col min="12097" max="12097" width="6.5703125" style="22" bestFit="1" customWidth="1"/>
    <col min="12098" max="12098" width="9" style="22" customWidth="1"/>
    <col min="12099" max="12100" width="3.28515625" style="22" customWidth="1"/>
    <col min="12101" max="12102" width="4.5703125" style="22" customWidth="1"/>
    <col min="12103" max="12103" width="4" style="22" customWidth="1"/>
    <col min="12104" max="12104" width="9.42578125" style="22" bestFit="1" customWidth="1"/>
    <col min="12105" max="12105" width="4.140625" style="22" customWidth="1"/>
    <col min="12106" max="12288" width="11.42578125" style="22"/>
    <col min="12289" max="12289" width="9.42578125" style="22" customWidth="1"/>
    <col min="12290" max="12290" width="11.42578125" style="22" customWidth="1"/>
    <col min="12291" max="12291" width="7.5703125" style="22" customWidth="1"/>
    <col min="12292" max="12294" width="6.140625" style="22" customWidth="1"/>
    <col min="12295" max="12295" width="8.7109375" style="22" customWidth="1"/>
    <col min="12296" max="12296" width="2.7109375" style="22" bestFit="1" customWidth="1"/>
    <col min="12297" max="12297" width="10.5703125" style="22" customWidth="1"/>
    <col min="12298" max="12298" width="8.85546875" style="22" customWidth="1"/>
    <col min="12299" max="12299" width="8" style="22" customWidth="1"/>
    <col min="12300" max="12302" width="7.7109375" style="22" customWidth="1"/>
    <col min="12303" max="12303" width="4.7109375" style="22" customWidth="1"/>
    <col min="12304" max="12304" width="3.7109375" style="22" customWidth="1"/>
    <col min="12305" max="12305" width="4.42578125" style="22" customWidth="1"/>
    <col min="12306" max="12306" width="4.7109375" style="22" customWidth="1"/>
    <col min="12307" max="12342" width="0" style="22" hidden="1" customWidth="1"/>
    <col min="12343" max="12345" width="3.7109375" style="22" customWidth="1"/>
    <col min="12346" max="12346" width="0" style="22" hidden="1" customWidth="1"/>
    <col min="12347" max="12347" width="3.7109375" style="22" customWidth="1"/>
    <col min="12348" max="12348" width="17.28515625" style="22" customWidth="1"/>
    <col min="12349" max="12349" width="17.85546875" style="22" customWidth="1"/>
    <col min="12350" max="12350" width="15.5703125" style="22" customWidth="1"/>
    <col min="12351" max="12351" width="18.85546875" style="22" customWidth="1"/>
    <col min="12352" max="12352" width="7.140625" style="22" bestFit="1" customWidth="1"/>
    <col min="12353" max="12353" width="6.5703125" style="22" bestFit="1" customWidth="1"/>
    <col min="12354" max="12354" width="9" style="22" customWidth="1"/>
    <col min="12355" max="12356" width="3.28515625" style="22" customWidth="1"/>
    <col min="12357" max="12358" width="4.5703125" style="22" customWidth="1"/>
    <col min="12359" max="12359" width="4" style="22" customWidth="1"/>
    <col min="12360" max="12360" width="9.42578125" style="22" bestFit="1" customWidth="1"/>
    <col min="12361" max="12361" width="4.140625" style="22" customWidth="1"/>
    <col min="12362" max="12544" width="11.42578125" style="22"/>
    <col min="12545" max="12545" width="9.42578125" style="22" customWidth="1"/>
    <col min="12546" max="12546" width="11.42578125" style="22" customWidth="1"/>
    <col min="12547" max="12547" width="7.5703125" style="22" customWidth="1"/>
    <col min="12548" max="12550" width="6.140625" style="22" customWidth="1"/>
    <col min="12551" max="12551" width="8.7109375" style="22" customWidth="1"/>
    <col min="12552" max="12552" width="2.7109375" style="22" bestFit="1" customWidth="1"/>
    <col min="12553" max="12553" width="10.5703125" style="22" customWidth="1"/>
    <col min="12554" max="12554" width="8.85546875" style="22" customWidth="1"/>
    <col min="12555" max="12555" width="8" style="22" customWidth="1"/>
    <col min="12556" max="12558" width="7.7109375" style="22" customWidth="1"/>
    <col min="12559" max="12559" width="4.7109375" style="22" customWidth="1"/>
    <col min="12560" max="12560" width="3.7109375" style="22" customWidth="1"/>
    <col min="12561" max="12561" width="4.42578125" style="22" customWidth="1"/>
    <col min="12562" max="12562" width="4.7109375" style="22" customWidth="1"/>
    <col min="12563" max="12598" width="0" style="22" hidden="1" customWidth="1"/>
    <col min="12599" max="12601" width="3.7109375" style="22" customWidth="1"/>
    <col min="12602" max="12602" width="0" style="22" hidden="1" customWidth="1"/>
    <col min="12603" max="12603" width="3.7109375" style="22" customWidth="1"/>
    <col min="12604" max="12604" width="17.28515625" style="22" customWidth="1"/>
    <col min="12605" max="12605" width="17.85546875" style="22" customWidth="1"/>
    <col min="12606" max="12606" width="15.5703125" style="22" customWidth="1"/>
    <col min="12607" max="12607" width="18.85546875" style="22" customWidth="1"/>
    <col min="12608" max="12608" width="7.140625" style="22" bestFit="1" customWidth="1"/>
    <col min="12609" max="12609" width="6.5703125" style="22" bestFit="1" customWidth="1"/>
    <col min="12610" max="12610" width="9" style="22" customWidth="1"/>
    <col min="12611" max="12612" width="3.28515625" style="22" customWidth="1"/>
    <col min="12613" max="12614" width="4.5703125" style="22" customWidth="1"/>
    <col min="12615" max="12615" width="4" style="22" customWidth="1"/>
    <col min="12616" max="12616" width="9.42578125" style="22" bestFit="1" customWidth="1"/>
    <col min="12617" max="12617" width="4.140625" style="22" customWidth="1"/>
    <col min="12618" max="12800" width="11.42578125" style="22"/>
    <col min="12801" max="12801" width="9.42578125" style="22" customWidth="1"/>
    <col min="12802" max="12802" width="11.42578125" style="22" customWidth="1"/>
    <col min="12803" max="12803" width="7.5703125" style="22" customWidth="1"/>
    <col min="12804" max="12806" width="6.140625" style="22" customWidth="1"/>
    <col min="12807" max="12807" width="8.7109375" style="22" customWidth="1"/>
    <col min="12808" max="12808" width="2.7109375" style="22" bestFit="1" customWidth="1"/>
    <col min="12809" max="12809" width="10.5703125" style="22" customWidth="1"/>
    <col min="12810" max="12810" width="8.85546875" style="22" customWidth="1"/>
    <col min="12811" max="12811" width="8" style="22" customWidth="1"/>
    <col min="12812" max="12814" width="7.7109375" style="22" customWidth="1"/>
    <col min="12815" max="12815" width="4.7109375" style="22" customWidth="1"/>
    <col min="12816" max="12816" width="3.7109375" style="22" customWidth="1"/>
    <col min="12817" max="12817" width="4.42578125" style="22" customWidth="1"/>
    <col min="12818" max="12818" width="4.7109375" style="22" customWidth="1"/>
    <col min="12819" max="12854" width="0" style="22" hidden="1" customWidth="1"/>
    <col min="12855" max="12857" width="3.7109375" style="22" customWidth="1"/>
    <col min="12858" max="12858" width="0" style="22" hidden="1" customWidth="1"/>
    <col min="12859" max="12859" width="3.7109375" style="22" customWidth="1"/>
    <col min="12860" max="12860" width="17.28515625" style="22" customWidth="1"/>
    <col min="12861" max="12861" width="17.85546875" style="22" customWidth="1"/>
    <col min="12862" max="12862" width="15.5703125" style="22" customWidth="1"/>
    <col min="12863" max="12863" width="18.85546875" style="22" customWidth="1"/>
    <col min="12864" max="12864" width="7.140625" style="22" bestFit="1" customWidth="1"/>
    <col min="12865" max="12865" width="6.5703125" style="22" bestFit="1" customWidth="1"/>
    <col min="12866" max="12866" width="9" style="22" customWidth="1"/>
    <col min="12867" max="12868" width="3.28515625" style="22" customWidth="1"/>
    <col min="12869" max="12870" width="4.5703125" style="22" customWidth="1"/>
    <col min="12871" max="12871" width="4" style="22" customWidth="1"/>
    <col min="12872" max="12872" width="9.42578125" style="22" bestFit="1" customWidth="1"/>
    <col min="12873" max="12873" width="4.140625" style="22" customWidth="1"/>
    <col min="12874" max="13056" width="11.42578125" style="22"/>
    <col min="13057" max="13057" width="9.42578125" style="22" customWidth="1"/>
    <col min="13058" max="13058" width="11.42578125" style="22" customWidth="1"/>
    <col min="13059" max="13059" width="7.5703125" style="22" customWidth="1"/>
    <col min="13060" max="13062" width="6.140625" style="22" customWidth="1"/>
    <col min="13063" max="13063" width="8.7109375" style="22" customWidth="1"/>
    <col min="13064" max="13064" width="2.7109375" style="22" bestFit="1" customWidth="1"/>
    <col min="13065" max="13065" width="10.5703125" style="22" customWidth="1"/>
    <col min="13066" max="13066" width="8.85546875" style="22" customWidth="1"/>
    <col min="13067" max="13067" width="8" style="22" customWidth="1"/>
    <col min="13068" max="13070" width="7.7109375" style="22" customWidth="1"/>
    <col min="13071" max="13071" width="4.7109375" style="22" customWidth="1"/>
    <col min="13072" max="13072" width="3.7109375" style="22" customWidth="1"/>
    <col min="13073" max="13073" width="4.42578125" style="22" customWidth="1"/>
    <col min="13074" max="13074" width="4.7109375" style="22" customWidth="1"/>
    <col min="13075" max="13110" width="0" style="22" hidden="1" customWidth="1"/>
    <col min="13111" max="13113" width="3.7109375" style="22" customWidth="1"/>
    <col min="13114" max="13114" width="0" style="22" hidden="1" customWidth="1"/>
    <col min="13115" max="13115" width="3.7109375" style="22" customWidth="1"/>
    <col min="13116" max="13116" width="17.28515625" style="22" customWidth="1"/>
    <col min="13117" max="13117" width="17.85546875" style="22" customWidth="1"/>
    <col min="13118" max="13118" width="15.5703125" style="22" customWidth="1"/>
    <col min="13119" max="13119" width="18.85546875" style="22" customWidth="1"/>
    <col min="13120" max="13120" width="7.140625" style="22" bestFit="1" customWidth="1"/>
    <col min="13121" max="13121" width="6.5703125" style="22" bestFit="1" customWidth="1"/>
    <col min="13122" max="13122" width="9" style="22" customWidth="1"/>
    <col min="13123" max="13124" width="3.28515625" style="22" customWidth="1"/>
    <col min="13125" max="13126" width="4.5703125" style="22" customWidth="1"/>
    <col min="13127" max="13127" width="4" style="22" customWidth="1"/>
    <col min="13128" max="13128" width="9.42578125" style="22" bestFit="1" customWidth="1"/>
    <col min="13129" max="13129" width="4.140625" style="22" customWidth="1"/>
    <col min="13130" max="13312" width="11.42578125" style="22"/>
    <col min="13313" max="13313" width="9.42578125" style="22" customWidth="1"/>
    <col min="13314" max="13314" width="11.42578125" style="22" customWidth="1"/>
    <col min="13315" max="13315" width="7.5703125" style="22" customWidth="1"/>
    <col min="13316" max="13318" width="6.140625" style="22" customWidth="1"/>
    <col min="13319" max="13319" width="8.7109375" style="22" customWidth="1"/>
    <col min="13320" max="13320" width="2.7109375" style="22" bestFit="1" customWidth="1"/>
    <col min="13321" max="13321" width="10.5703125" style="22" customWidth="1"/>
    <col min="13322" max="13322" width="8.85546875" style="22" customWidth="1"/>
    <col min="13323" max="13323" width="8" style="22" customWidth="1"/>
    <col min="13324" max="13326" width="7.7109375" style="22" customWidth="1"/>
    <col min="13327" max="13327" width="4.7109375" style="22" customWidth="1"/>
    <col min="13328" max="13328" width="3.7109375" style="22" customWidth="1"/>
    <col min="13329" max="13329" width="4.42578125" style="22" customWidth="1"/>
    <col min="13330" max="13330" width="4.7109375" style="22" customWidth="1"/>
    <col min="13331" max="13366" width="0" style="22" hidden="1" customWidth="1"/>
    <col min="13367" max="13369" width="3.7109375" style="22" customWidth="1"/>
    <col min="13370" max="13370" width="0" style="22" hidden="1" customWidth="1"/>
    <col min="13371" max="13371" width="3.7109375" style="22" customWidth="1"/>
    <col min="13372" max="13372" width="17.28515625" style="22" customWidth="1"/>
    <col min="13373" max="13373" width="17.85546875" style="22" customWidth="1"/>
    <col min="13374" max="13374" width="15.5703125" style="22" customWidth="1"/>
    <col min="13375" max="13375" width="18.85546875" style="22" customWidth="1"/>
    <col min="13376" max="13376" width="7.140625" style="22" bestFit="1" customWidth="1"/>
    <col min="13377" max="13377" width="6.5703125" style="22" bestFit="1" customWidth="1"/>
    <col min="13378" max="13378" width="9" style="22" customWidth="1"/>
    <col min="13379" max="13380" width="3.28515625" style="22" customWidth="1"/>
    <col min="13381" max="13382" width="4.5703125" style="22" customWidth="1"/>
    <col min="13383" max="13383" width="4" style="22" customWidth="1"/>
    <col min="13384" max="13384" width="9.42578125" style="22" bestFit="1" customWidth="1"/>
    <col min="13385" max="13385" width="4.140625" style="22" customWidth="1"/>
    <col min="13386" max="13568" width="11.42578125" style="22"/>
    <col min="13569" max="13569" width="9.42578125" style="22" customWidth="1"/>
    <col min="13570" max="13570" width="11.42578125" style="22" customWidth="1"/>
    <col min="13571" max="13571" width="7.5703125" style="22" customWidth="1"/>
    <col min="13572" max="13574" width="6.140625" style="22" customWidth="1"/>
    <col min="13575" max="13575" width="8.7109375" style="22" customWidth="1"/>
    <col min="13576" max="13576" width="2.7109375" style="22" bestFit="1" customWidth="1"/>
    <col min="13577" max="13577" width="10.5703125" style="22" customWidth="1"/>
    <col min="13578" max="13578" width="8.85546875" style="22" customWidth="1"/>
    <col min="13579" max="13579" width="8" style="22" customWidth="1"/>
    <col min="13580" max="13582" width="7.7109375" style="22" customWidth="1"/>
    <col min="13583" max="13583" width="4.7109375" style="22" customWidth="1"/>
    <col min="13584" max="13584" width="3.7109375" style="22" customWidth="1"/>
    <col min="13585" max="13585" width="4.42578125" style="22" customWidth="1"/>
    <col min="13586" max="13586" width="4.7109375" style="22" customWidth="1"/>
    <col min="13587" max="13622" width="0" style="22" hidden="1" customWidth="1"/>
    <col min="13623" max="13625" width="3.7109375" style="22" customWidth="1"/>
    <col min="13626" max="13626" width="0" style="22" hidden="1" customWidth="1"/>
    <col min="13627" max="13627" width="3.7109375" style="22" customWidth="1"/>
    <col min="13628" max="13628" width="17.28515625" style="22" customWidth="1"/>
    <col min="13629" max="13629" width="17.85546875" style="22" customWidth="1"/>
    <col min="13630" max="13630" width="15.5703125" style="22" customWidth="1"/>
    <col min="13631" max="13631" width="18.85546875" style="22" customWidth="1"/>
    <col min="13632" max="13632" width="7.140625" style="22" bestFit="1" customWidth="1"/>
    <col min="13633" max="13633" width="6.5703125" style="22" bestFit="1" customWidth="1"/>
    <col min="13634" max="13634" width="9" style="22" customWidth="1"/>
    <col min="13635" max="13636" width="3.28515625" style="22" customWidth="1"/>
    <col min="13637" max="13638" width="4.5703125" style="22" customWidth="1"/>
    <col min="13639" max="13639" width="4" style="22" customWidth="1"/>
    <col min="13640" max="13640" width="9.42578125" style="22" bestFit="1" customWidth="1"/>
    <col min="13641" max="13641" width="4.140625" style="22" customWidth="1"/>
    <col min="13642" max="13824" width="11.42578125" style="22"/>
    <col min="13825" max="13825" width="9.42578125" style="22" customWidth="1"/>
    <col min="13826" max="13826" width="11.42578125" style="22" customWidth="1"/>
    <col min="13827" max="13827" width="7.5703125" style="22" customWidth="1"/>
    <col min="13828" max="13830" width="6.140625" style="22" customWidth="1"/>
    <col min="13831" max="13831" width="8.7109375" style="22" customWidth="1"/>
    <col min="13832" max="13832" width="2.7109375" style="22" bestFit="1" customWidth="1"/>
    <col min="13833" max="13833" width="10.5703125" style="22" customWidth="1"/>
    <col min="13834" max="13834" width="8.85546875" style="22" customWidth="1"/>
    <col min="13835" max="13835" width="8" style="22" customWidth="1"/>
    <col min="13836" max="13838" width="7.7109375" style="22" customWidth="1"/>
    <col min="13839" max="13839" width="4.7109375" style="22" customWidth="1"/>
    <col min="13840" max="13840" width="3.7109375" style="22" customWidth="1"/>
    <col min="13841" max="13841" width="4.42578125" style="22" customWidth="1"/>
    <col min="13842" max="13842" width="4.7109375" style="22" customWidth="1"/>
    <col min="13843" max="13878" width="0" style="22" hidden="1" customWidth="1"/>
    <col min="13879" max="13881" width="3.7109375" style="22" customWidth="1"/>
    <col min="13882" max="13882" width="0" style="22" hidden="1" customWidth="1"/>
    <col min="13883" max="13883" width="3.7109375" style="22" customWidth="1"/>
    <col min="13884" max="13884" width="17.28515625" style="22" customWidth="1"/>
    <col min="13885" max="13885" width="17.85546875" style="22" customWidth="1"/>
    <col min="13886" max="13886" width="15.5703125" style="22" customWidth="1"/>
    <col min="13887" max="13887" width="18.85546875" style="22" customWidth="1"/>
    <col min="13888" max="13888" width="7.140625" style="22" bestFit="1" customWidth="1"/>
    <col min="13889" max="13889" width="6.5703125" style="22" bestFit="1" customWidth="1"/>
    <col min="13890" max="13890" width="9" style="22" customWidth="1"/>
    <col min="13891" max="13892" width="3.28515625" style="22" customWidth="1"/>
    <col min="13893" max="13894" width="4.5703125" style="22" customWidth="1"/>
    <col min="13895" max="13895" width="4" style="22" customWidth="1"/>
    <col min="13896" max="13896" width="9.42578125" style="22" bestFit="1" customWidth="1"/>
    <col min="13897" max="13897" width="4.140625" style="22" customWidth="1"/>
    <col min="13898" max="14080" width="11.42578125" style="22"/>
    <col min="14081" max="14081" width="9.42578125" style="22" customWidth="1"/>
    <col min="14082" max="14082" width="11.42578125" style="22" customWidth="1"/>
    <col min="14083" max="14083" width="7.5703125" style="22" customWidth="1"/>
    <col min="14084" max="14086" width="6.140625" style="22" customWidth="1"/>
    <col min="14087" max="14087" width="8.7109375" style="22" customWidth="1"/>
    <col min="14088" max="14088" width="2.7109375" style="22" bestFit="1" customWidth="1"/>
    <col min="14089" max="14089" width="10.5703125" style="22" customWidth="1"/>
    <col min="14090" max="14090" width="8.85546875" style="22" customWidth="1"/>
    <col min="14091" max="14091" width="8" style="22" customWidth="1"/>
    <col min="14092" max="14094" width="7.7109375" style="22" customWidth="1"/>
    <col min="14095" max="14095" width="4.7109375" style="22" customWidth="1"/>
    <col min="14096" max="14096" width="3.7109375" style="22" customWidth="1"/>
    <col min="14097" max="14097" width="4.42578125" style="22" customWidth="1"/>
    <col min="14098" max="14098" width="4.7109375" style="22" customWidth="1"/>
    <col min="14099" max="14134" width="0" style="22" hidden="1" customWidth="1"/>
    <col min="14135" max="14137" width="3.7109375" style="22" customWidth="1"/>
    <col min="14138" max="14138" width="0" style="22" hidden="1" customWidth="1"/>
    <col min="14139" max="14139" width="3.7109375" style="22" customWidth="1"/>
    <col min="14140" max="14140" width="17.28515625" style="22" customWidth="1"/>
    <col min="14141" max="14141" width="17.85546875" style="22" customWidth="1"/>
    <col min="14142" max="14142" width="15.5703125" style="22" customWidth="1"/>
    <col min="14143" max="14143" width="18.85546875" style="22" customWidth="1"/>
    <col min="14144" max="14144" width="7.140625" style="22" bestFit="1" customWidth="1"/>
    <col min="14145" max="14145" width="6.5703125" style="22" bestFit="1" customWidth="1"/>
    <col min="14146" max="14146" width="9" style="22" customWidth="1"/>
    <col min="14147" max="14148" width="3.28515625" style="22" customWidth="1"/>
    <col min="14149" max="14150" width="4.5703125" style="22" customWidth="1"/>
    <col min="14151" max="14151" width="4" style="22" customWidth="1"/>
    <col min="14152" max="14152" width="9.42578125" style="22" bestFit="1" customWidth="1"/>
    <col min="14153" max="14153" width="4.140625" style="22" customWidth="1"/>
    <col min="14154" max="14336" width="11.42578125" style="22"/>
    <col min="14337" max="14337" width="9.42578125" style="22" customWidth="1"/>
    <col min="14338" max="14338" width="11.42578125" style="22" customWidth="1"/>
    <col min="14339" max="14339" width="7.5703125" style="22" customWidth="1"/>
    <col min="14340" max="14342" width="6.140625" style="22" customWidth="1"/>
    <col min="14343" max="14343" width="8.7109375" style="22" customWidth="1"/>
    <col min="14344" max="14344" width="2.7109375" style="22" bestFit="1" customWidth="1"/>
    <col min="14345" max="14345" width="10.5703125" style="22" customWidth="1"/>
    <col min="14346" max="14346" width="8.85546875" style="22" customWidth="1"/>
    <col min="14347" max="14347" width="8" style="22" customWidth="1"/>
    <col min="14348" max="14350" width="7.7109375" style="22" customWidth="1"/>
    <col min="14351" max="14351" width="4.7109375" style="22" customWidth="1"/>
    <col min="14352" max="14352" width="3.7109375" style="22" customWidth="1"/>
    <col min="14353" max="14353" width="4.42578125" style="22" customWidth="1"/>
    <col min="14354" max="14354" width="4.7109375" style="22" customWidth="1"/>
    <col min="14355" max="14390" width="0" style="22" hidden="1" customWidth="1"/>
    <col min="14391" max="14393" width="3.7109375" style="22" customWidth="1"/>
    <col min="14394" max="14394" width="0" style="22" hidden="1" customWidth="1"/>
    <col min="14395" max="14395" width="3.7109375" style="22" customWidth="1"/>
    <col min="14396" max="14396" width="17.28515625" style="22" customWidth="1"/>
    <col min="14397" max="14397" width="17.85546875" style="22" customWidth="1"/>
    <col min="14398" max="14398" width="15.5703125" style="22" customWidth="1"/>
    <col min="14399" max="14399" width="18.85546875" style="22" customWidth="1"/>
    <col min="14400" max="14400" width="7.140625" style="22" bestFit="1" customWidth="1"/>
    <col min="14401" max="14401" width="6.5703125" style="22" bestFit="1" customWidth="1"/>
    <col min="14402" max="14402" width="9" style="22" customWidth="1"/>
    <col min="14403" max="14404" width="3.28515625" style="22" customWidth="1"/>
    <col min="14405" max="14406" width="4.5703125" style="22" customWidth="1"/>
    <col min="14407" max="14407" width="4" style="22" customWidth="1"/>
    <col min="14408" max="14408" width="9.42578125" style="22" bestFit="1" customWidth="1"/>
    <col min="14409" max="14409" width="4.140625" style="22" customWidth="1"/>
    <col min="14410" max="14592" width="11.42578125" style="22"/>
    <col min="14593" max="14593" width="9.42578125" style="22" customWidth="1"/>
    <col min="14594" max="14594" width="11.42578125" style="22" customWidth="1"/>
    <col min="14595" max="14595" width="7.5703125" style="22" customWidth="1"/>
    <col min="14596" max="14598" width="6.140625" style="22" customWidth="1"/>
    <col min="14599" max="14599" width="8.7109375" style="22" customWidth="1"/>
    <col min="14600" max="14600" width="2.7109375" style="22" bestFit="1" customWidth="1"/>
    <col min="14601" max="14601" width="10.5703125" style="22" customWidth="1"/>
    <col min="14602" max="14602" width="8.85546875" style="22" customWidth="1"/>
    <col min="14603" max="14603" width="8" style="22" customWidth="1"/>
    <col min="14604" max="14606" width="7.7109375" style="22" customWidth="1"/>
    <col min="14607" max="14607" width="4.7109375" style="22" customWidth="1"/>
    <col min="14608" max="14608" width="3.7109375" style="22" customWidth="1"/>
    <col min="14609" max="14609" width="4.42578125" style="22" customWidth="1"/>
    <col min="14610" max="14610" width="4.7109375" style="22" customWidth="1"/>
    <col min="14611" max="14646" width="0" style="22" hidden="1" customWidth="1"/>
    <col min="14647" max="14649" width="3.7109375" style="22" customWidth="1"/>
    <col min="14650" max="14650" width="0" style="22" hidden="1" customWidth="1"/>
    <col min="14651" max="14651" width="3.7109375" style="22" customWidth="1"/>
    <col min="14652" max="14652" width="17.28515625" style="22" customWidth="1"/>
    <col min="14653" max="14653" width="17.85546875" style="22" customWidth="1"/>
    <col min="14654" max="14654" width="15.5703125" style="22" customWidth="1"/>
    <col min="14655" max="14655" width="18.85546875" style="22" customWidth="1"/>
    <col min="14656" max="14656" width="7.140625" style="22" bestFit="1" customWidth="1"/>
    <col min="14657" max="14657" width="6.5703125" style="22" bestFit="1" customWidth="1"/>
    <col min="14658" max="14658" width="9" style="22" customWidth="1"/>
    <col min="14659" max="14660" width="3.28515625" style="22" customWidth="1"/>
    <col min="14661" max="14662" width="4.5703125" style="22" customWidth="1"/>
    <col min="14663" max="14663" width="4" style="22" customWidth="1"/>
    <col min="14664" max="14664" width="9.42578125" style="22" bestFit="1" customWidth="1"/>
    <col min="14665" max="14665" width="4.140625" style="22" customWidth="1"/>
    <col min="14666" max="14848" width="11.42578125" style="22"/>
    <col min="14849" max="14849" width="9.42578125" style="22" customWidth="1"/>
    <col min="14850" max="14850" width="11.42578125" style="22" customWidth="1"/>
    <col min="14851" max="14851" width="7.5703125" style="22" customWidth="1"/>
    <col min="14852" max="14854" width="6.140625" style="22" customWidth="1"/>
    <col min="14855" max="14855" width="8.7109375" style="22" customWidth="1"/>
    <col min="14856" max="14856" width="2.7109375" style="22" bestFit="1" customWidth="1"/>
    <col min="14857" max="14857" width="10.5703125" style="22" customWidth="1"/>
    <col min="14858" max="14858" width="8.85546875" style="22" customWidth="1"/>
    <col min="14859" max="14859" width="8" style="22" customWidth="1"/>
    <col min="14860" max="14862" width="7.7109375" style="22" customWidth="1"/>
    <col min="14863" max="14863" width="4.7109375" style="22" customWidth="1"/>
    <col min="14864" max="14864" width="3.7109375" style="22" customWidth="1"/>
    <col min="14865" max="14865" width="4.42578125" style="22" customWidth="1"/>
    <col min="14866" max="14866" width="4.7109375" style="22" customWidth="1"/>
    <col min="14867" max="14902" width="0" style="22" hidden="1" customWidth="1"/>
    <col min="14903" max="14905" width="3.7109375" style="22" customWidth="1"/>
    <col min="14906" max="14906" width="0" style="22" hidden="1" customWidth="1"/>
    <col min="14907" max="14907" width="3.7109375" style="22" customWidth="1"/>
    <col min="14908" max="14908" width="17.28515625" style="22" customWidth="1"/>
    <col min="14909" max="14909" width="17.85546875" style="22" customWidth="1"/>
    <col min="14910" max="14910" width="15.5703125" style="22" customWidth="1"/>
    <col min="14911" max="14911" width="18.85546875" style="22" customWidth="1"/>
    <col min="14912" max="14912" width="7.140625" style="22" bestFit="1" customWidth="1"/>
    <col min="14913" max="14913" width="6.5703125" style="22" bestFit="1" customWidth="1"/>
    <col min="14914" max="14914" width="9" style="22" customWidth="1"/>
    <col min="14915" max="14916" width="3.28515625" style="22" customWidth="1"/>
    <col min="14917" max="14918" width="4.5703125" style="22" customWidth="1"/>
    <col min="14919" max="14919" width="4" style="22" customWidth="1"/>
    <col min="14920" max="14920" width="9.42578125" style="22" bestFit="1" customWidth="1"/>
    <col min="14921" max="14921" width="4.140625" style="22" customWidth="1"/>
    <col min="14922" max="15104" width="11.42578125" style="22"/>
    <col min="15105" max="15105" width="9.42578125" style="22" customWidth="1"/>
    <col min="15106" max="15106" width="11.42578125" style="22" customWidth="1"/>
    <col min="15107" max="15107" width="7.5703125" style="22" customWidth="1"/>
    <col min="15108" max="15110" width="6.140625" style="22" customWidth="1"/>
    <col min="15111" max="15111" width="8.7109375" style="22" customWidth="1"/>
    <col min="15112" max="15112" width="2.7109375" style="22" bestFit="1" customWidth="1"/>
    <col min="15113" max="15113" width="10.5703125" style="22" customWidth="1"/>
    <col min="15114" max="15114" width="8.85546875" style="22" customWidth="1"/>
    <col min="15115" max="15115" width="8" style="22" customWidth="1"/>
    <col min="15116" max="15118" width="7.7109375" style="22" customWidth="1"/>
    <col min="15119" max="15119" width="4.7109375" style="22" customWidth="1"/>
    <col min="15120" max="15120" width="3.7109375" style="22" customWidth="1"/>
    <col min="15121" max="15121" width="4.42578125" style="22" customWidth="1"/>
    <col min="15122" max="15122" width="4.7109375" style="22" customWidth="1"/>
    <col min="15123" max="15158" width="0" style="22" hidden="1" customWidth="1"/>
    <col min="15159" max="15161" width="3.7109375" style="22" customWidth="1"/>
    <col min="15162" max="15162" width="0" style="22" hidden="1" customWidth="1"/>
    <col min="15163" max="15163" width="3.7109375" style="22" customWidth="1"/>
    <col min="15164" max="15164" width="17.28515625" style="22" customWidth="1"/>
    <col min="15165" max="15165" width="17.85546875" style="22" customWidth="1"/>
    <col min="15166" max="15166" width="15.5703125" style="22" customWidth="1"/>
    <col min="15167" max="15167" width="18.85546875" style="22" customWidth="1"/>
    <col min="15168" max="15168" width="7.140625" style="22" bestFit="1" customWidth="1"/>
    <col min="15169" max="15169" width="6.5703125" style="22" bestFit="1" customWidth="1"/>
    <col min="15170" max="15170" width="9" style="22" customWidth="1"/>
    <col min="15171" max="15172" width="3.28515625" style="22" customWidth="1"/>
    <col min="15173" max="15174" width="4.5703125" style="22" customWidth="1"/>
    <col min="15175" max="15175" width="4" style="22" customWidth="1"/>
    <col min="15176" max="15176" width="9.42578125" style="22" bestFit="1" customWidth="1"/>
    <col min="15177" max="15177" width="4.140625" style="22" customWidth="1"/>
    <col min="15178" max="15360" width="11.42578125" style="22"/>
    <col min="15361" max="15361" width="9.42578125" style="22" customWidth="1"/>
    <col min="15362" max="15362" width="11.42578125" style="22" customWidth="1"/>
    <col min="15363" max="15363" width="7.5703125" style="22" customWidth="1"/>
    <col min="15364" max="15366" width="6.140625" style="22" customWidth="1"/>
    <col min="15367" max="15367" width="8.7109375" style="22" customWidth="1"/>
    <col min="15368" max="15368" width="2.7109375" style="22" bestFit="1" customWidth="1"/>
    <col min="15369" max="15369" width="10.5703125" style="22" customWidth="1"/>
    <col min="15370" max="15370" width="8.85546875" style="22" customWidth="1"/>
    <col min="15371" max="15371" width="8" style="22" customWidth="1"/>
    <col min="15372" max="15374" width="7.7109375" style="22" customWidth="1"/>
    <col min="15375" max="15375" width="4.7109375" style="22" customWidth="1"/>
    <col min="15376" max="15376" width="3.7109375" style="22" customWidth="1"/>
    <col min="15377" max="15377" width="4.42578125" style="22" customWidth="1"/>
    <col min="15378" max="15378" width="4.7109375" style="22" customWidth="1"/>
    <col min="15379" max="15414" width="0" style="22" hidden="1" customWidth="1"/>
    <col min="15415" max="15417" width="3.7109375" style="22" customWidth="1"/>
    <col min="15418" max="15418" width="0" style="22" hidden="1" customWidth="1"/>
    <col min="15419" max="15419" width="3.7109375" style="22" customWidth="1"/>
    <col min="15420" max="15420" width="17.28515625" style="22" customWidth="1"/>
    <col min="15421" max="15421" width="17.85546875" style="22" customWidth="1"/>
    <col min="15422" max="15422" width="15.5703125" style="22" customWidth="1"/>
    <col min="15423" max="15423" width="18.85546875" style="22" customWidth="1"/>
    <col min="15424" max="15424" width="7.140625" style="22" bestFit="1" customWidth="1"/>
    <col min="15425" max="15425" width="6.5703125" style="22" bestFit="1" customWidth="1"/>
    <col min="15426" max="15426" width="9" style="22" customWidth="1"/>
    <col min="15427" max="15428" width="3.28515625" style="22" customWidth="1"/>
    <col min="15429" max="15430" width="4.5703125" style="22" customWidth="1"/>
    <col min="15431" max="15431" width="4" style="22" customWidth="1"/>
    <col min="15432" max="15432" width="9.42578125" style="22" bestFit="1" customWidth="1"/>
    <col min="15433" max="15433" width="4.140625" style="22" customWidth="1"/>
    <col min="15434" max="15616" width="11.42578125" style="22"/>
    <col min="15617" max="15617" width="9.42578125" style="22" customWidth="1"/>
    <col min="15618" max="15618" width="11.42578125" style="22" customWidth="1"/>
    <col min="15619" max="15619" width="7.5703125" style="22" customWidth="1"/>
    <col min="15620" max="15622" width="6.140625" style="22" customWidth="1"/>
    <col min="15623" max="15623" width="8.7109375" style="22" customWidth="1"/>
    <col min="15624" max="15624" width="2.7109375" style="22" bestFit="1" customWidth="1"/>
    <col min="15625" max="15625" width="10.5703125" style="22" customWidth="1"/>
    <col min="15626" max="15626" width="8.85546875" style="22" customWidth="1"/>
    <col min="15627" max="15627" width="8" style="22" customWidth="1"/>
    <col min="15628" max="15630" width="7.7109375" style="22" customWidth="1"/>
    <col min="15631" max="15631" width="4.7109375" style="22" customWidth="1"/>
    <col min="15632" max="15632" width="3.7109375" style="22" customWidth="1"/>
    <col min="15633" max="15633" width="4.42578125" style="22" customWidth="1"/>
    <col min="15634" max="15634" width="4.7109375" style="22" customWidth="1"/>
    <col min="15635" max="15670" width="0" style="22" hidden="1" customWidth="1"/>
    <col min="15671" max="15673" width="3.7109375" style="22" customWidth="1"/>
    <col min="15674" max="15674" width="0" style="22" hidden="1" customWidth="1"/>
    <col min="15675" max="15675" width="3.7109375" style="22" customWidth="1"/>
    <col min="15676" max="15676" width="17.28515625" style="22" customWidth="1"/>
    <col min="15677" max="15677" width="17.85546875" style="22" customWidth="1"/>
    <col min="15678" max="15678" width="15.5703125" style="22" customWidth="1"/>
    <col min="15679" max="15679" width="18.85546875" style="22" customWidth="1"/>
    <col min="15680" max="15680" width="7.140625" style="22" bestFit="1" customWidth="1"/>
    <col min="15681" max="15681" width="6.5703125" style="22" bestFit="1" customWidth="1"/>
    <col min="15682" max="15682" width="9" style="22" customWidth="1"/>
    <col min="15683" max="15684" width="3.28515625" style="22" customWidth="1"/>
    <col min="15685" max="15686" width="4.5703125" style="22" customWidth="1"/>
    <col min="15687" max="15687" width="4" style="22" customWidth="1"/>
    <col min="15688" max="15688" width="9.42578125" style="22" bestFit="1" customWidth="1"/>
    <col min="15689" max="15689" width="4.140625" style="22" customWidth="1"/>
    <col min="15690" max="15872" width="11.42578125" style="22"/>
    <col min="15873" max="15873" width="9.42578125" style="22" customWidth="1"/>
    <col min="15874" max="15874" width="11.42578125" style="22" customWidth="1"/>
    <col min="15875" max="15875" width="7.5703125" style="22" customWidth="1"/>
    <col min="15876" max="15878" width="6.140625" style="22" customWidth="1"/>
    <col min="15879" max="15879" width="8.7109375" style="22" customWidth="1"/>
    <col min="15880" max="15880" width="2.7109375" style="22" bestFit="1" customWidth="1"/>
    <col min="15881" max="15881" width="10.5703125" style="22" customWidth="1"/>
    <col min="15882" max="15882" width="8.85546875" style="22" customWidth="1"/>
    <col min="15883" max="15883" width="8" style="22" customWidth="1"/>
    <col min="15884" max="15886" width="7.7109375" style="22" customWidth="1"/>
    <col min="15887" max="15887" width="4.7109375" style="22" customWidth="1"/>
    <col min="15888" max="15888" width="3.7109375" style="22" customWidth="1"/>
    <col min="15889" max="15889" width="4.42578125" style="22" customWidth="1"/>
    <col min="15890" max="15890" width="4.7109375" style="22" customWidth="1"/>
    <col min="15891" max="15926" width="0" style="22" hidden="1" customWidth="1"/>
    <col min="15927" max="15929" width="3.7109375" style="22" customWidth="1"/>
    <col min="15930" max="15930" width="0" style="22" hidden="1" customWidth="1"/>
    <col min="15931" max="15931" width="3.7109375" style="22" customWidth="1"/>
    <col min="15932" max="15932" width="17.28515625" style="22" customWidth="1"/>
    <col min="15933" max="15933" width="17.85546875" style="22" customWidth="1"/>
    <col min="15934" max="15934" width="15.5703125" style="22" customWidth="1"/>
    <col min="15935" max="15935" width="18.85546875" style="22" customWidth="1"/>
    <col min="15936" max="15936" width="7.140625" style="22" bestFit="1" customWidth="1"/>
    <col min="15937" max="15937" width="6.5703125" style="22" bestFit="1" customWidth="1"/>
    <col min="15938" max="15938" width="9" style="22" customWidth="1"/>
    <col min="15939" max="15940" width="3.28515625" style="22" customWidth="1"/>
    <col min="15941" max="15942" width="4.5703125" style="22" customWidth="1"/>
    <col min="15943" max="15943" width="4" style="22" customWidth="1"/>
    <col min="15944" max="15944" width="9.42578125" style="22" bestFit="1" customWidth="1"/>
    <col min="15945" max="15945" width="4.140625" style="22" customWidth="1"/>
    <col min="15946" max="16128" width="11.42578125" style="22"/>
    <col min="16129" max="16129" width="9.42578125" style="22" customWidth="1"/>
    <col min="16130" max="16130" width="11.42578125" style="22" customWidth="1"/>
    <col min="16131" max="16131" width="7.5703125" style="22" customWidth="1"/>
    <col min="16132" max="16134" width="6.140625" style="22" customWidth="1"/>
    <col min="16135" max="16135" width="8.7109375" style="22" customWidth="1"/>
    <col min="16136" max="16136" width="2.7109375" style="22" bestFit="1" customWidth="1"/>
    <col min="16137" max="16137" width="10.5703125" style="22" customWidth="1"/>
    <col min="16138" max="16138" width="8.85546875" style="22" customWidth="1"/>
    <col min="16139" max="16139" width="8" style="22" customWidth="1"/>
    <col min="16140" max="16142" width="7.7109375" style="22" customWidth="1"/>
    <col min="16143" max="16143" width="4.7109375" style="22" customWidth="1"/>
    <col min="16144" max="16144" width="3.7109375" style="22" customWidth="1"/>
    <col min="16145" max="16145" width="4.42578125" style="22" customWidth="1"/>
    <col min="16146" max="16146" width="4.7109375" style="22" customWidth="1"/>
    <col min="16147" max="16182" width="0" style="22" hidden="1" customWidth="1"/>
    <col min="16183" max="16185" width="3.7109375" style="22" customWidth="1"/>
    <col min="16186" max="16186" width="0" style="22" hidden="1" customWidth="1"/>
    <col min="16187" max="16187" width="3.7109375" style="22" customWidth="1"/>
    <col min="16188" max="16188" width="17.28515625" style="22" customWidth="1"/>
    <col min="16189" max="16189" width="17.85546875" style="22" customWidth="1"/>
    <col min="16190" max="16190" width="15.5703125" style="22" customWidth="1"/>
    <col min="16191" max="16191" width="18.85546875" style="22" customWidth="1"/>
    <col min="16192" max="16192" width="7.140625" style="22" bestFit="1" customWidth="1"/>
    <col min="16193" max="16193" width="6.5703125" style="22" bestFit="1" customWidth="1"/>
    <col min="16194" max="16194" width="9" style="22" customWidth="1"/>
    <col min="16195" max="16196" width="3.28515625" style="22" customWidth="1"/>
    <col min="16197" max="16198" width="4.5703125" style="22" customWidth="1"/>
    <col min="16199" max="16199" width="4" style="22" customWidth="1"/>
    <col min="16200" max="16200" width="9.42578125" style="22" bestFit="1" customWidth="1"/>
    <col min="16201" max="16201" width="4.140625" style="22" customWidth="1"/>
    <col min="16202" max="16384" width="11.42578125" style="22"/>
  </cols>
  <sheetData>
    <row r="1" spans="1:72" s="20" customFormat="1" ht="11.25" customHeight="1" x14ac:dyDescent="0.2">
      <c r="A1" s="771" t="s">
        <v>447</v>
      </c>
      <c r="B1" s="772"/>
      <c r="C1" s="772"/>
      <c r="D1" s="772"/>
      <c r="E1" s="772"/>
      <c r="F1" s="772"/>
      <c r="G1" s="772"/>
      <c r="H1" s="772"/>
      <c r="I1" s="772"/>
      <c r="J1" s="772"/>
      <c r="K1" s="773"/>
      <c r="L1" s="774"/>
      <c r="M1" s="775"/>
      <c r="N1" s="776"/>
      <c r="O1" s="165"/>
      <c r="P1" s="165"/>
      <c r="Q1" s="165"/>
      <c r="R1" s="165"/>
      <c r="S1" s="165"/>
      <c r="T1" s="778"/>
      <c r="U1" s="778"/>
      <c r="V1" s="196"/>
      <c r="W1" s="196"/>
      <c r="X1" s="197"/>
      <c r="Y1" s="197"/>
      <c r="Z1" s="197"/>
      <c r="AA1" s="197"/>
      <c r="AB1" s="197"/>
      <c r="AC1" s="197"/>
      <c r="AD1" s="197"/>
      <c r="AE1" s="197"/>
      <c r="AF1" s="197"/>
      <c r="AG1" s="197"/>
      <c r="AH1" s="197"/>
      <c r="AI1" s="197"/>
      <c r="AJ1" s="197"/>
      <c r="AK1" s="197"/>
      <c r="AL1" s="197"/>
      <c r="AM1" s="197"/>
      <c r="AN1" s="197"/>
      <c r="AO1" s="197"/>
      <c r="AP1" s="197"/>
      <c r="AQ1" s="197"/>
      <c r="AR1" s="197"/>
      <c r="AS1" s="197"/>
      <c r="AT1" s="197"/>
      <c r="AU1" s="197"/>
      <c r="AV1" s="197"/>
      <c r="AW1" s="197"/>
      <c r="AX1" s="197"/>
      <c r="AY1" s="197"/>
      <c r="AZ1" s="197"/>
      <c r="BA1" s="197"/>
      <c r="BB1" s="197"/>
      <c r="BC1" s="197"/>
      <c r="BD1" s="197"/>
      <c r="BE1" s="197"/>
      <c r="BF1" s="197"/>
      <c r="BG1" s="197"/>
      <c r="BH1" s="783" t="s">
        <v>448</v>
      </c>
      <c r="BI1" s="1356" t="s">
        <v>240</v>
      </c>
      <c r="BJ1" s="992"/>
      <c r="BK1" s="992"/>
      <c r="BL1" s="993"/>
      <c r="BM1" s="198"/>
      <c r="BN1" s="198"/>
      <c r="BO1" s="1727" t="s">
        <v>449</v>
      </c>
      <c r="BP1" s="1728"/>
      <c r="BQ1" s="1728"/>
      <c r="BR1" s="1728"/>
      <c r="BS1" s="1728"/>
      <c r="BT1" s="1729"/>
    </row>
    <row r="2" spans="1:72" s="20" customFormat="1" ht="11.25" customHeight="1" x14ac:dyDescent="0.2">
      <c r="A2" s="796" t="s">
        <v>450</v>
      </c>
      <c r="B2" s="797"/>
      <c r="C2" s="797"/>
      <c r="D2" s="797"/>
      <c r="E2" s="797"/>
      <c r="F2" s="797"/>
      <c r="G2" s="797"/>
      <c r="H2" s="797"/>
      <c r="I2" s="797"/>
      <c r="J2" s="797"/>
      <c r="K2" s="798"/>
      <c r="L2" s="777"/>
      <c r="M2" s="778"/>
      <c r="N2" s="779"/>
      <c r="O2" s="165"/>
      <c r="P2" s="165"/>
      <c r="Q2" s="165"/>
      <c r="R2" s="165"/>
      <c r="S2" s="165"/>
      <c r="T2" s="778"/>
      <c r="U2" s="778"/>
      <c r="V2" s="196"/>
      <c r="W2" s="196"/>
      <c r="X2" s="197"/>
      <c r="Y2" s="197"/>
      <c r="Z2" s="197"/>
      <c r="AA2" s="197"/>
      <c r="AB2" s="197"/>
      <c r="AC2" s="197"/>
      <c r="AD2" s="197"/>
      <c r="AE2" s="197"/>
      <c r="AF2" s="197"/>
      <c r="AG2" s="197"/>
      <c r="AH2" s="197"/>
      <c r="AI2" s="197"/>
      <c r="AJ2" s="197"/>
      <c r="AK2" s="197"/>
      <c r="AL2" s="197"/>
      <c r="AM2" s="197"/>
      <c r="AN2" s="197"/>
      <c r="AO2" s="197"/>
      <c r="AP2" s="197"/>
      <c r="AQ2" s="197"/>
      <c r="AR2" s="197"/>
      <c r="AS2" s="197"/>
      <c r="AT2" s="197"/>
      <c r="AU2" s="197"/>
      <c r="AV2" s="197"/>
      <c r="AW2" s="197"/>
      <c r="AX2" s="197"/>
      <c r="AY2" s="197"/>
      <c r="AZ2" s="197"/>
      <c r="BA2" s="197"/>
      <c r="BB2" s="197"/>
      <c r="BC2" s="197"/>
      <c r="BD2" s="197"/>
      <c r="BE2" s="197"/>
      <c r="BF2" s="197"/>
      <c r="BG2" s="197"/>
      <c r="BH2" s="784"/>
      <c r="BI2" s="994"/>
      <c r="BJ2" s="994"/>
      <c r="BK2" s="994"/>
      <c r="BL2" s="995"/>
      <c r="BM2" s="199"/>
      <c r="BN2" s="200"/>
      <c r="BO2" s="1730"/>
      <c r="BP2" s="1731"/>
      <c r="BQ2" s="1731"/>
      <c r="BR2" s="1731"/>
      <c r="BS2" s="1731"/>
      <c r="BT2" s="1732"/>
    </row>
    <row r="3" spans="1:72" s="20" customFormat="1" ht="12" customHeight="1" x14ac:dyDescent="0.2">
      <c r="A3" s="172" t="s">
        <v>451</v>
      </c>
      <c r="B3" s="771" t="s">
        <v>452</v>
      </c>
      <c r="C3" s="772"/>
      <c r="D3" s="772"/>
      <c r="E3" s="772"/>
      <c r="F3" s="772"/>
      <c r="G3" s="772"/>
      <c r="H3" s="772"/>
      <c r="I3" s="773"/>
      <c r="J3" s="771" t="s">
        <v>453</v>
      </c>
      <c r="K3" s="773"/>
      <c r="L3" s="777"/>
      <c r="M3" s="778"/>
      <c r="N3" s="779"/>
      <c r="O3" s="165"/>
      <c r="P3" s="165"/>
      <c r="Q3" s="165"/>
      <c r="R3" s="165"/>
      <c r="S3" s="165"/>
      <c r="T3" s="778"/>
      <c r="U3" s="778"/>
      <c r="V3" s="196"/>
      <c r="W3" s="196"/>
      <c r="X3" s="197"/>
      <c r="Y3" s="197"/>
      <c r="Z3" s="197"/>
      <c r="AA3" s="197"/>
      <c r="AB3" s="197"/>
      <c r="AC3" s="197"/>
      <c r="AD3" s="197"/>
      <c r="AE3" s="197"/>
      <c r="AF3" s="197"/>
      <c r="AG3" s="197"/>
      <c r="AH3" s="197"/>
      <c r="AI3" s="197"/>
      <c r="AJ3" s="197"/>
      <c r="AK3" s="197"/>
      <c r="AL3" s="197"/>
      <c r="AM3" s="197"/>
      <c r="AN3" s="197"/>
      <c r="AO3" s="197"/>
      <c r="AP3" s="197"/>
      <c r="AQ3" s="197"/>
      <c r="AR3" s="197"/>
      <c r="AS3" s="197"/>
      <c r="AT3" s="197"/>
      <c r="AU3" s="197"/>
      <c r="AV3" s="197"/>
      <c r="AW3" s="197"/>
      <c r="AX3" s="197"/>
      <c r="AY3" s="197"/>
      <c r="AZ3" s="197"/>
      <c r="BA3" s="197"/>
      <c r="BB3" s="197"/>
      <c r="BC3" s="197"/>
      <c r="BD3" s="197"/>
      <c r="BE3" s="197"/>
      <c r="BF3" s="197"/>
      <c r="BG3" s="197"/>
      <c r="BH3" s="784" t="s">
        <v>454</v>
      </c>
      <c r="BI3" s="988" t="s">
        <v>241</v>
      </c>
      <c r="BJ3" s="988"/>
      <c r="BK3" s="988"/>
      <c r="BL3" s="989"/>
      <c r="BM3" s="199"/>
      <c r="BN3" s="200"/>
      <c r="BO3" s="805">
        <v>42551</v>
      </c>
      <c r="BP3" s="806"/>
      <c r="BQ3" s="806"/>
      <c r="BR3" s="806"/>
      <c r="BS3" s="806"/>
      <c r="BT3" s="807"/>
    </row>
    <row r="4" spans="1:72" s="20" customFormat="1" ht="11.25" customHeight="1" x14ac:dyDescent="0.2">
      <c r="A4" s="320" t="s">
        <v>455</v>
      </c>
      <c r="B4" s="811" t="s">
        <v>456</v>
      </c>
      <c r="C4" s="812"/>
      <c r="D4" s="812"/>
      <c r="E4" s="812"/>
      <c r="F4" s="812"/>
      <c r="G4" s="812"/>
      <c r="H4" s="812"/>
      <c r="I4" s="813"/>
      <c r="J4" s="814">
        <v>2</v>
      </c>
      <c r="K4" s="815"/>
      <c r="L4" s="780"/>
      <c r="M4" s="781"/>
      <c r="N4" s="782"/>
      <c r="O4" s="174"/>
      <c r="P4" s="174"/>
      <c r="Q4" s="174"/>
      <c r="R4" s="174"/>
      <c r="S4" s="174"/>
      <c r="T4" s="778"/>
      <c r="U4" s="778"/>
      <c r="V4" s="196"/>
      <c r="W4" s="196"/>
      <c r="X4" s="197"/>
      <c r="Y4" s="197"/>
      <c r="Z4" s="197"/>
      <c r="AA4" s="197"/>
      <c r="AB4" s="197"/>
      <c r="AC4" s="197"/>
      <c r="AD4" s="197"/>
      <c r="AE4" s="197"/>
      <c r="AF4" s="197"/>
      <c r="AG4" s="197"/>
      <c r="AH4" s="197"/>
      <c r="AI4" s="197"/>
      <c r="AJ4" s="197"/>
      <c r="AK4" s="197"/>
      <c r="AL4" s="197"/>
      <c r="AM4" s="197"/>
      <c r="AN4" s="197"/>
      <c r="AO4" s="197"/>
      <c r="AP4" s="197"/>
      <c r="AQ4" s="197"/>
      <c r="AR4" s="197"/>
      <c r="AS4" s="197"/>
      <c r="AT4" s="197"/>
      <c r="AU4" s="197"/>
      <c r="AV4" s="197"/>
      <c r="AW4" s="197"/>
      <c r="AX4" s="197"/>
      <c r="AY4" s="197"/>
      <c r="AZ4" s="197"/>
      <c r="BA4" s="197"/>
      <c r="BB4" s="197"/>
      <c r="BC4" s="197"/>
      <c r="BD4" s="197"/>
      <c r="BE4" s="197"/>
      <c r="BF4" s="197"/>
      <c r="BG4" s="197"/>
      <c r="BH4" s="799"/>
      <c r="BI4" s="990"/>
      <c r="BJ4" s="990"/>
      <c r="BK4" s="990"/>
      <c r="BL4" s="991"/>
      <c r="BM4" s="175"/>
      <c r="BN4" s="175"/>
      <c r="BO4" s="808"/>
      <c r="BP4" s="809"/>
      <c r="BQ4" s="809"/>
      <c r="BR4" s="809"/>
      <c r="BS4" s="809"/>
      <c r="BT4" s="810"/>
    </row>
    <row r="5" spans="1:72" s="21" customFormat="1" ht="5.25" customHeight="1" x14ac:dyDescent="0.2">
      <c r="A5" s="176"/>
      <c r="B5" s="313"/>
      <c r="C5" s="313"/>
      <c r="D5" s="176"/>
      <c r="E5" s="176"/>
      <c r="F5" s="176"/>
      <c r="G5" s="176"/>
      <c r="H5" s="176"/>
      <c r="I5" s="178"/>
      <c r="J5" s="178"/>
      <c r="K5" s="178"/>
      <c r="L5" s="176"/>
      <c r="M5" s="176"/>
      <c r="N5" s="176"/>
      <c r="O5" s="176"/>
      <c r="P5" s="176"/>
      <c r="Q5" s="176"/>
      <c r="R5" s="176"/>
      <c r="S5" s="176"/>
      <c r="T5" s="176"/>
      <c r="U5" s="176"/>
      <c r="V5" s="176"/>
      <c r="W5" s="176"/>
      <c r="X5" s="176"/>
      <c r="Y5" s="176"/>
      <c r="Z5" s="176"/>
      <c r="AA5" s="176"/>
      <c r="AB5" s="176"/>
      <c r="AC5" s="176"/>
      <c r="AD5" s="176"/>
      <c r="AE5" s="176"/>
      <c r="AF5" s="176"/>
      <c r="AG5" s="176"/>
      <c r="AH5" s="176"/>
      <c r="AI5" s="176"/>
      <c r="AJ5" s="176"/>
      <c r="AK5" s="176"/>
      <c r="AL5" s="176"/>
      <c r="AM5" s="176"/>
      <c r="AN5" s="176"/>
      <c r="AO5" s="176"/>
      <c r="AP5" s="176"/>
      <c r="AQ5" s="176"/>
      <c r="AR5" s="176"/>
      <c r="AS5" s="176"/>
      <c r="AT5" s="176"/>
      <c r="AU5" s="176"/>
      <c r="AV5" s="176"/>
      <c r="AW5" s="176"/>
      <c r="AX5" s="176"/>
      <c r="AY5" s="176"/>
      <c r="AZ5" s="176"/>
      <c r="BA5" s="176"/>
      <c r="BB5" s="176"/>
      <c r="BC5" s="176"/>
      <c r="BD5" s="176"/>
      <c r="BE5" s="176"/>
      <c r="BF5" s="176"/>
      <c r="BG5" s="176"/>
      <c r="BH5" s="178"/>
      <c r="BI5" s="178"/>
      <c r="BJ5" s="178"/>
      <c r="BK5" s="176"/>
      <c r="BL5" s="176"/>
      <c r="BM5" s="176"/>
      <c r="BN5" s="176"/>
      <c r="BO5" s="176"/>
      <c r="BP5" s="176"/>
      <c r="BQ5" s="176"/>
      <c r="BR5" s="176"/>
      <c r="BS5" s="176"/>
      <c r="BT5" s="313"/>
    </row>
    <row r="6" spans="1:72" s="21" customFormat="1" ht="11.25" x14ac:dyDescent="0.2">
      <c r="A6" s="816" t="s">
        <v>457</v>
      </c>
      <c r="B6" s="816"/>
      <c r="C6" s="816"/>
      <c r="D6" s="816"/>
      <c r="E6" s="816"/>
      <c r="F6" s="816"/>
      <c r="G6" s="816"/>
      <c r="H6" s="816"/>
      <c r="I6" s="816"/>
      <c r="J6" s="816"/>
      <c r="K6" s="816"/>
      <c r="L6" s="816"/>
      <c r="M6" s="816"/>
      <c r="N6" s="816"/>
      <c r="O6" s="817" t="s">
        <v>608</v>
      </c>
      <c r="P6" s="818"/>
      <c r="Q6" s="818"/>
      <c r="R6" s="819"/>
      <c r="S6" s="820" t="s">
        <v>459</v>
      </c>
      <c r="T6" s="821"/>
      <c r="U6" s="821"/>
      <c r="V6" s="821"/>
      <c r="W6" s="821"/>
      <c r="X6" s="821"/>
      <c r="Y6" s="821"/>
      <c r="Z6" s="821"/>
      <c r="AA6" s="821"/>
      <c r="AB6" s="821"/>
      <c r="AC6" s="821"/>
      <c r="AD6" s="821"/>
      <c r="AE6" s="821"/>
      <c r="AF6" s="821"/>
      <c r="AG6" s="821"/>
      <c r="AH6" s="821"/>
      <c r="AI6" s="821"/>
      <c r="AJ6" s="821"/>
      <c r="AK6" s="821"/>
      <c r="AL6" s="821"/>
      <c r="AM6" s="821"/>
      <c r="AN6" s="821"/>
      <c r="AO6" s="821"/>
      <c r="AP6" s="821"/>
      <c r="AQ6" s="821"/>
      <c r="AR6" s="821"/>
      <c r="AS6" s="821"/>
      <c r="AT6" s="821"/>
      <c r="AU6" s="821"/>
      <c r="AV6" s="821"/>
      <c r="AW6" s="821"/>
      <c r="AX6" s="821"/>
      <c r="AY6" s="821"/>
      <c r="AZ6" s="821"/>
      <c r="BA6" s="821"/>
      <c r="BB6" s="821"/>
      <c r="BC6" s="821"/>
      <c r="BD6" s="821"/>
      <c r="BE6" s="821"/>
      <c r="BF6" s="821"/>
      <c r="BG6" s="822"/>
      <c r="BH6" s="823" t="s">
        <v>460</v>
      </c>
      <c r="BI6" s="823"/>
      <c r="BJ6" s="823"/>
      <c r="BK6" s="823"/>
      <c r="BL6" s="823"/>
      <c r="BM6" s="823"/>
      <c r="BN6" s="823"/>
      <c r="BO6" s="823"/>
      <c r="BP6" s="823"/>
      <c r="BQ6" s="823"/>
      <c r="BR6" s="823"/>
      <c r="BS6" s="823"/>
      <c r="BT6" s="823"/>
    </row>
    <row r="7" spans="1:72" s="21" customFormat="1" ht="12.75" customHeight="1" x14ac:dyDescent="0.2">
      <c r="A7" s="800" t="s">
        <v>452</v>
      </c>
      <c r="B7" s="800" t="s">
        <v>461</v>
      </c>
      <c r="C7" s="800" t="s">
        <v>451</v>
      </c>
      <c r="D7" s="800" t="s">
        <v>462</v>
      </c>
      <c r="E7" s="800"/>
      <c r="F7" s="800"/>
      <c r="G7" s="800" t="s">
        <v>463</v>
      </c>
      <c r="H7" s="800" t="s">
        <v>464</v>
      </c>
      <c r="I7" s="800"/>
      <c r="J7" s="800"/>
      <c r="K7" s="800"/>
      <c r="L7" s="800" t="s">
        <v>465</v>
      </c>
      <c r="M7" s="800"/>
      <c r="N7" s="800"/>
      <c r="O7" s="825" t="s">
        <v>458</v>
      </c>
      <c r="P7" s="826"/>
      <c r="Q7" s="826"/>
      <c r="R7" s="827"/>
      <c r="S7" s="824" t="s">
        <v>466</v>
      </c>
      <c r="T7" s="824"/>
      <c r="U7" s="824" t="s">
        <v>467</v>
      </c>
      <c r="V7" s="824"/>
      <c r="W7" s="824" t="s">
        <v>468</v>
      </c>
      <c r="X7" s="824"/>
      <c r="Y7" s="824" t="s">
        <v>469</v>
      </c>
      <c r="Z7" s="824"/>
      <c r="AA7" s="824" t="s">
        <v>470</v>
      </c>
      <c r="AB7" s="824"/>
      <c r="AC7" s="824" t="s">
        <v>471</v>
      </c>
      <c r="AD7" s="824"/>
      <c r="AE7" s="824" t="s">
        <v>472</v>
      </c>
      <c r="AF7" s="824"/>
      <c r="AG7" s="824" t="s">
        <v>473</v>
      </c>
      <c r="AH7" s="824"/>
      <c r="AI7" s="824" t="s">
        <v>474</v>
      </c>
      <c r="AJ7" s="824"/>
      <c r="AK7" s="824" t="s">
        <v>475</v>
      </c>
      <c r="AL7" s="824"/>
      <c r="AM7" s="824" t="s">
        <v>476</v>
      </c>
      <c r="AN7" s="824"/>
      <c r="AO7" s="824" t="s">
        <v>477</v>
      </c>
      <c r="AP7" s="824"/>
      <c r="AQ7" s="824" t="s">
        <v>478</v>
      </c>
      <c r="AR7" s="824"/>
      <c r="AS7" s="824" t="s">
        <v>479</v>
      </c>
      <c r="AT7" s="824"/>
      <c r="AU7" s="824" t="s">
        <v>480</v>
      </c>
      <c r="AV7" s="824"/>
      <c r="AW7" s="824" t="s">
        <v>481</v>
      </c>
      <c r="AX7" s="824"/>
      <c r="AY7" s="824" t="s">
        <v>482</v>
      </c>
      <c r="AZ7" s="824"/>
      <c r="BA7" s="824" t="s">
        <v>483</v>
      </c>
      <c r="BB7" s="824"/>
      <c r="BC7" s="828" t="s">
        <v>484</v>
      </c>
      <c r="BD7" s="829"/>
      <c r="BE7" s="829"/>
      <c r="BF7" s="829"/>
      <c r="BG7" s="830"/>
      <c r="BH7" s="824" t="s">
        <v>485</v>
      </c>
      <c r="BI7" s="824"/>
      <c r="BJ7" s="824"/>
      <c r="BK7" s="824"/>
      <c r="BL7" s="824"/>
      <c r="BM7" s="824"/>
      <c r="BN7" s="824"/>
      <c r="BO7" s="824" t="s">
        <v>486</v>
      </c>
      <c r="BP7" s="824"/>
      <c r="BQ7" s="824"/>
      <c r="BR7" s="824"/>
      <c r="BS7" s="824"/>
      <c r="BT7" s="824"/>
    </row>
    <row r="8" spans="1:72" ht="15" customHeight="1" x14ac:dyDescent="0.2">
      <c r="A8" s="800"/>
      <c r="B8" s="800"/>
      <c r="C8" s="800"/>
      <c r="D8" s="800"/>
      <c r="E8" s="800"/>
      <c r="F8" s="800"/>
      <c r="G8" s="800"/>
      <c r="H8" s="800"/>
      <c r="I8" s="800"/>
      <c r="J8" s="800"/>
      <c r="K8" s="800"/>
      <c r="L8" s="800"/>
      <c r="M8" s="800"/>
      <c r="N8" s="800"/>
      <c r="O8" s="179" t="s">
        <v>487</v>
      </c>
      <c r="P8" s="179" t="s">
        <v>132</v>
      </c>
      <c r="Q8" s="179" t="s">
        <v>581</v>
      </c>
      <c r="R8" s="179" t="s">
        <v>582</v>
      </c>
      <c r="S8" s="314" t="s">
        <v>488</v>
      </c>
      <c r="T8" s="314" t="s">
        <v>489</v>
      </c>
      <c r="U8" s="314" t="s">
        <v>488</v>
      </c>
      <c r="V8" s="314" t="s">
        <v>489</v>
      </c>
      <c r="W8" s="314" t="s">
        <v>488</v>
      </c>
      <c r="X8" s="314" t="s">
        <v>489</v>
      </c>
      <c r="Y8" s="314" t="s">
        <v>488</v>
      </c>
      <c r="Z8" s="314" t="s">
        <v>489</v>
      </c>
      <c r="AA8" s="314" t="s">
        <v>488</v>
      </c>
      <c r="AB8" s="314" t="s">
        <v>489</v>
      </c>
      <c r="AC8" s="314" t="s">
        <v>488</v>
      </c>
      <c r="AD8" s="314" t="s">
        <v>489</v>
      </c>
      <c r="AE8" s="314" t="s">
        <v>488</v>
      </c>
      <c r="AF8" s="314" t="s">
        <v>489</v>
      </c>
      <c r="AG8" s="314" t="s">
        <v>488</v>
      </c>
      <c r="AH8" s="314" t="s">
        <v>489</v>
      </c>
      <c r="AI8" s="314" t="s">
        <v>488</v>
      </c>
      <c r="AJ8" s="314" t="s">
        <v>489</v>
      </c>
      <c r="AK8" s="314" t="s">
        <v>488</v>
      </c>
      <c r="AL8" s="314" t="s">
        <v>489</v>
      </c>
      <c r="AM8" s="314" t="s">
        <v>488</v>
      </c>
      <c r="AN8" s="314" t="s">
        <v>489</v>
      </c>
      <c r="AO8" s="314" t="s">
        <v>488</v>
      </c>
      <c r="AP8" s="314" t="s">
        <v>489</v>
      </c>
      <c r="AQ8" s="314" t="s">
        <v>488</v>
      </c>
      <c r="AR8" s="314" t="s">
        <v>489</v>
      </c>
      <c r="AS8" s="314" t="s">
        <v>488</v>
      </c>
      <c r="AT8" s="314" t="s">
        <v>489</v>
      </c>
      <c r="AU8" s="314" t="s">
        <v>488</v>
      </c>
      <c r="AV8" s="314" t="s">
        <v>489</v>
      </c>
      <c r="AW8" s="314" t="s">
        <v>488</v>
      </c>
      <c r="AX8" s="314" t="s">
        <v>489</v>
      </c>
      <c r="AY8" s="314" t="s">
        <v>488</v>
      </c>
      <c r="AZ8" s="314" t="s">
        <v>489</v>
      </c>
      <c r="BA8" s="314" t="s">
        <v>488</v>
      </c>
      <c r="BB8" s="314" t="s">
        <v>489</v>
      </c>
      <c r="BC8" s="314" t="s">
        <v>490</v>
      </c>
      <c r="BD8" s="314" t="s">
        <v>488</v>
      </c>
      <c r="BE8" s="314" t="s">
        <v>489</v>
      </c>
      <c r="BF8" s="314" t="s">
        <v>491</v>
      </c>
      <c r="BG8" s="314" t="s">
        <v>492</v>
      </c>
      <c r="BH8" s="800" t="s">
        <v>493</v>
      </c>
      <c r="BI8" s="800"/>
      <c r="BJ8" s="800"/>
      <c r="BK8" s="314" t="s">
        <v>494</v>
      </c>
      <c r="BL8" s="314" t="s">
        <v>495</v>
      </c>
      <c r="BM8" s="314" t="s">
        <v>496</v>
      </c>
      <c r="BN8" s="314" t="s">
        <v>497</v>
      </c>
      <c r="BO8" s="314" t="s">
        <v>490</v>
      </c>
      <c r="BP8" s="314" t="s">
        <v>491</v>
      </c>
      <c r="BQ8" s="314" t="s">
        <v>488</v>
      </c>
      <c r="BR8" s="314" t="s">
        <v>489</v>
      </c>
      <c r="BS8" s="314" t="s">
        <v>498</v>
      </c>
      <c r="BT8" s="314" t="s">
        <v>499</v>
      </c>
    </row>
    <row r="9" spans="1:72" s="24" customFormat="1" ht="113.25" customHeight="1" x14ac:dyDescent="0.2">
      <c r="A9" s="1329" t="s">
        <v>794</v>
      </c>
      <c r="B9" s="1329" t="s">
        <v>2295</v>
      </c>
      <c r="C9" s="1329" t="s">
        <v>242</v>
      </c>
      <c r="D9" s="1332" t="s">
        <v>2296</v>
      </c>
      <c r="E9" s="1333"/>
      <c r="F9" s="1334"/>
      <c r="G9" s="324" t="s">
        <v>508</v>
      </c>
      <c r="H9" s="324">
        <v>1</v>
      </c>
      <c r="I9" s="1421" t="s">
        <v>2297</v>
      </c>
      <c r="J9" s="1421"/>
      <c r="K9" s="1421"/>
      <c r="L9" s="1332" t="s">
        <v>2298</v>
      </c>
      <c r="M9" s="1333"/>
      <c r="N9" s="1334"/>
      <c r="O9" s="831"/>
      <c r="P9" s="831" t="s">
        <v>33</v>
      </c>
      <c r="Q9" s="831"/>
      <c r="R9" s="831"/>
      <c r="S9" s="316">
        <v>2</v>
      </c>
      <c r="T9" s="846">
        <v>4</v>
      </c>
      <c r="U9" s="316">
        <v>2</v>
      </c>
      <c r="V9" s="846">
        <v>4</v>
      </c>
      <c r="W9" s="316">
        <v>1</v>
      </c>
      <c r="X9" s="846">
        <v>3</v>
      </c>
      <c r="Y9" s="316" t="s">
        <v>587</v>
      </c>
      <c r="Z9" s="846" t="s">
        <v>587</v>
      </c>
      <c r="AA9" s="316" t="s">
        <v>587</v>
      </c>
      <c r="AB9" s="846" t="s">
        <v>587</v>
      </c>
      <c r="AC9" s="316" t="s">
        <v>587</v>
      </c>
      <c r="AD9" s="846" t="s">
        <v>587</v>
      </c>
      <c r="AE9" s="316" t="s">
        <v>587</v>
      </c>
      <c r="AF9" s="846" t="s">
        <v>587</v>
      </c>
      <c r="AG9" s="316">
        <v>1</v>
      </c>
      <c r="AH9" s="846">
        <v>2</v>
      </c>
      <c r="AI9" s="316">
        <v>1</v>
      </c>
      <c r="AJ9" s="846">
        <v>2</v>
      </c>
      <c r="AK9" s="316">
        <v>1</v>
      </c>
      <c r="AL9" s="846">
        <v>2</v>
      </c>
      <c r="AM9" s="316"/>
      <c r="AN9" s="846"/>
      <c r="AO9" s="316"/>
      <c r="AP9" s="846"/>
      <c r="AQ9" s="316"/>
      <c r="AR9" s="846"/>
      <c r="AS9" s="316"/>
      <c r="AT9" s="846"/>
      <c r="AU9" s="316"/>
      <c r="AV9" s="846"/>
      <c r="AW9" s="316"/>
      <c r="AX9" s="846"/>
      <c r="AY9" s="316"/>
      <c r="AZ9" s="846"/>
      <c r="BA9" s="316"/>
      <c r="BB9" s="846"/>
      <c r="BC9" s="319">
        <f t="shared" ref="BC9:BC57" si="0">AVERAGE(S9,U9,W9,Y9,AA9,AC9,AE9,AG9,AI9,AK9,AM9,AO9,AQ9,AS9,AU9,AW9,AY9,BA9)</f>
        <v>1.3333333333333333</v>
      </c>
      <c r="BD9" s="858">
        <f>SUM((BC9*(BC9/SUM(BC9:BC12))),(BC10*(BC10/SUM(BC9:BC12))),(BC11*(BC11/SUM(BC9:BC12))),(BC12*(BC12/SUM(BC9:BC12))))</f>
        <v>2.4506172839506171</v>
      </c>
      <c r="BE9" s="858">
        <f>AVERAGE(T9,V9,X9,Z9,AB9,AD9,AF9,AH9,AJ9,AL9,AN9,AP9,AR9,AT9,AV9,AX9,AZ9,BB9)</f>
        <v>2.8333333333333335</v>
      </c>
      <c r="BF9" s="319">
        <f>IF(BE9=0,#REF!,BE9)</f>
        <v>2.8333333333333335</v>
      </c>
      <c r="BG9" s="860">
        <f>BD9*BE9</f>
        <v>6.943415637860082</v>
      </c>
      <c r="BH9" s="1421" t="s">
        <v>2299</v>
      </c>
      <c r="BI9" s="1421"/>
      <c r="BJ9" s="1421"/>
      <c r="BK9" s="324" t="s">
        <v>2300</v>
      </c>
      <c r="BL9" s="324" t="s">
        <v>515</v>
      </c>
      <c r="BM9" s="324" t="s">
        <v>502</v>
      </c>
      <c r="BN9" s="324" t="s">
        <v>505</v>
      </c>
      <c r="BO9" s="319">
        <f t="shared" ref="BO9:BO20" si="1">IF(AND(BM9="Fuerte",BC9&gt;2.9)*OR(BN9="Probabilidad",BN9="Ambos"),BC9-2,IF(AND(BM9="Fuerte",BC9&lt;3)*OR(BN9="Probabilidad",BN9="Ambos"),1,IF(AND(BM9="Medio",BC9&gt;1.9)*OR(BN9="Probabilidad",BN9="Ambos"),BC9-1,IF(AND(BM9="Medio",BC9&lt;2)*OR(BN9="Probabilidad",BN9="Ambos"),1,BC9))))</f>
        <v>1</v>
      </c>
      <c r="BP9" s="319">
        <f t="shared" ref="BP9:BP20" si="2">IF(AND(BM9="Fuerte",BF9&gt;2.9)*OR(BN9="Impacto",BN9="Ambos"),BF9-2,IF(AND(BM9="Fuerte",BF9&lt;3)*OR(BN9="Impacto",BN9="Ambos"),1,IF(AND(BM9="Medio",BF9&gt;1.9)*OR(BN9="Impacto",BN9="Ambos"),BF9-1,IF(AND(BM9="Medio",BF9&lt;2)*OR(BN9="Impacto",BN9="Ambos"),1,BF9))))</f>
        <v>1.8333333333333335</v>
      </c>
      <c r="BQ9" s="858">
        <f>SUM((BO9*(BO9/SUM(BO9:BO12))),(BO10*(BO10/SUM(BO9:BO12))),(BO11*(BO11/SUM(BO9:BO12))),(BO12*(BO12/SUM(BO9:BO12))))</f>
        <v>1.2023809523809526</v>
      </c>
      <c r="BR9" s="858">
        <f>SUM((BP9*(BP9/SUM(BP9:BP12))),(BP10*(BP10/SUM(BP9:BP12))),(BP11*(BP11/SUM(BP9:BP12))),(BP12*(BP12/SUM(BP9:BP12))))</f>
        <v>2.6559139784946235</v>
      </c>
      <c r="BS9" s="860">
        <f>BQ9*BR9</f>
        <v>3.1934203789042503</v>
      </c>
      <c r="BT9" s="846" t="str">
        <f>INDEX([8]Listas!E$20:I$24,MATCH(BQ9,[8]Listas!D$20:D$24,1),MATCH(BR9,[8]Listas!E$19:I$19,1))</f>
        <v>INFERIOR</v>
      </c>
    </row>
    <row r="10" spans="1:72" s="24" customFormat="1" ht="76.5" customHeight="1" x14ac:dyDescent="0.2">
      <c r="A10" s="1330"/>
      <c r="B10" s="1330"/>
      <c r="C10" s="1330"/>
      <c r="D10" s="1335"/>
      <c r="E10" s="1336"/>
      <c r="F10" s="1337"/>
      <c r="G10" s="324" t="s">
        <v>508</v>
      </c>
      <c r="H10" s="324">
        <v>2</v>
      </c>
      <c r="I10" s="1421" t="s">
        <v>2301</v>
      </c>
      <c r="J10" s="1421"/>
      <c r="K10" s="1421"/>
      <c r="L10" s="1335"/>
      <c r="M10" s="1336"/>
      <c r="N10" s="1337"/>
      <c r="O10" s="831"/>
      <c r="P10" s="831"/>
      <c r="Q10" s="831"/>
      <c r="R10" s="831"/>
      <c r="S10" s="316">
        <v>3</v>
      </c>
      <c r="T10" s="846"/>
      <c r="U10" s="316">
        <v>3</v>
      </c>
      <c r="V10" s="846"/>
      <c r="W10" s="316">
        <v>3</v>
      </c>
      <c r="X10" s="846"/>
      <c r="Y10" s="316" t="s">
        <v>587</v>
      </c>
      <c r="Z10" s="846"/>
      <c r="AA10" s="316" t="s">
        <v>587</v>
      </c>
      <c r="AB10" s="846"/>
      <c r="AC10" s="316" t="s">
        <v>587</v>
      </c>
      <c r="AD10" s="846"/>
      <c r="AE10" s="316" t="s">
        <v>587</v>
      </c>
      <c r="AF10" s="846"/>
      <c r="AG10" s="316">
        <v>2</v>
      </c>
      <c r="AH10" s="846"/>
      <c r="AI10" s="316">
        <v>2</v>
      </c>
      <c r="AJ10" s="846"/>
      <c r="AK10" s="316">
        <v>2</v>
      </c>
      <c r="AL10" s="846"/>
      <c r="AM10" s="316"/>
      <c r="AN10" s="846"/>
      <c r="AO10" s="316"/>
      <c r="AP10" s="846"/>
      <c r="AQ10" s="316"/>
      <c r="AR10" s="846"/>
      <c r="AS10" s="316"/>
      <c r="AT10" s="846"/>
      <c r="AU10" s="316"/>
      <c r="AV10" s="846"/>
      <c r="AW10" s="316"/>
      <c r="AX10" s="846"/>
      <c r="AY10" s="316"/>
      <c r="AZ10" s="846"/>
      <c r="BA10" s="316"/>
      <c r="BB10" s="846"/>
      <c r="BC10" s="319">
        <f t="shared" si="0"/>
        <v>2.5</v>
      </c>
      <c r="BD10" s="858"/>
      <c r="BE10" s="1011"/>
      <c r="BF10" s="319">
        <f>IF(BE10=0,BF9,BE10)</f>
        <v>2.8333333333333335</v>
      </c>
      <c r="BG10" s="860">
        <f>BD10*BE10</f>
        <v>0</v>
      </c>
      <c r="BH10" s="1421" t="s">
        <v>2302</v>
      </c>
      <c r="BI10" s="1421"/>
      <c r="BJ10" s="1421"/>
      <c r="BK10" s="324" t="s">
        <v>2303</v>
      </c>
      <c r="BL10" s="324" t="s">
        <v>515</v>
      </c>
      <c r="BM10" s="324" t="s">
        <v>502</v>
      </c>
      <c r="BN10" s="324" t="s">
        <v>517</v>
      </c>
      <c r="BO10" s="319">
        <f t="shared" si="1"/>
        <v>1.5</v>
      </c>
      <c r="BP10" s="319">
        <f t="shared" si="2"/>
        <v>2.8333333333333335</v>
      </c>
      <c r="BQ10" s="858"/>
      <c r="BR10" s="858"/>
      <c r="BS10" s="860"/>
      <c r="BT10" s="846" t="e">
        <f>INDEX([8]Listas!E$20:I$24,MATCH(BQ10,[8]Listas!D$20:D$24,1),MATCH(BR10,[8]Listas!E$19:I$19,1))</f>
        <v>#N/A</v>
      </c>
    </row>
    <row r="11" spans="1:72" s="24" customFormat="1" ht="108" customHeight="1" x14ac:dyDescent="0.2">
      <c r="A11" s="1330"/>
      <c r="B11" s="1330"/>
      <c r="C11" s="1330"/>
      <c r="D11" s="1335"/>
      <c r="E11" s="1336"/>
      <c r="F11" s="1337"/>
      <c r="G11" s="324" t="s">
        <v>508</v>
      </c>
      <c r="H11" s="324">
        <v>3</v>
      </c>
      <c r="I11" s="1421" t="s">
        <v>2304</v>
      </c>
      <c r="J11" s="1421"/>
      <c r="K11" s="1421"/>
      <c r="L11" s="1335"/>
      <c r="M11" s="1336"/>
      <c r="N11" s="1337"/>
      <c r="O11" s="831"/>
      <c r="P11" s="831"/>
      <c r="Q11" s="831"/>
      <c r="R11" s="831"/>
      <c r="S11" s="316">
        <v>3</v>
      </c>
      <c r="T11" s="846"/>
      <c r="U11" s="316">
        <v>3</v>
      </c>
      <c r="V11" s="846"/>
      <c r="W11" s="316">
        <v>3</v>
      </c>
      <c r="X11" s="846"/>
      <c r="Y11" s="316" t="s">
        <v>587</v>
      </c>
      <c r="Z11" s="846"/>
      <c r="AA11" s="316" t="s">
        <v>587</v>
      </c>
      <c r="AB11" s="846"/>
      <c r="AC11" s="316" t="s">
        <v>587</v>
      </c>
      <c r="AD11" s="846"/>
      <c r="AE11" s="316" t="s">
        <v>587</v>
      </c>
      <c r="AF11" s="846"/>
      <c r="AG11" s="316">
        <v>3</v>
      </c>
      <c r="AH11" s="846"/>
      <c r="AI11" s="316">
        <v>4</v>
      </c>
      <c r="AJ11" s="846"/>
      <c r="AK11" s="316">
        <v>3</v>
      </c>
      <c r="AL11" s="846"/>
      <c r="AM11" s="316"/>
      <c r="AN11" s="846"/>
      <c r="AO11" s="316"/>
      <c r="AP11" s="846"/>
      <c r="AQ11" s="316"/>
      <c r="AR11" s="846"/>
      <c r="AS11" s="316"/>
      <c r="AT11" s="846"/>
      <c r="AU11" s="316"/>
      <c r="AV11" s="846"/>
      <c r="AW11" s="316"/>
      <c r="AX11" s="846"/>
      <c r="AY11" s="316"/>
      <c r="AZ11" s="846"/>
      <c r="BA11" s="316"/>
      <c r="BB11" s="846"/>
      <c r="BC11" s="319">
        <f t="shared" si="0"/>
        <v>3.1666666666666665</v>
      </c>
      <c r="BD11" s="858"/>
      <c r="BE11" s="1011"/>
      <c r="BF11" s="319">
        <f>IF(BE11=0,BF10,BE11)</f>
        <v>2.8333333333333335</v>
      </c>
      <c r="BG11" s="860">
        <f>BD11*BE11</f>
        <v>0</v>
      </c>
      <c r="BH11" s="1421" t="s">
        <v>2305</v>
      </c>
      <c r="BI11" s="1421"/>
      <c r="BJ11" s="1421"/>
      <c r="BK11" s="324" t="s">
        <v>2306</v>
      </c>
      <c r="BL11" s="315" t="s">
        <v>515</v>
      </c>
      <c r="BM11" s="315" t="s">
        <v>509</v>
      </c>
      <c r="BN11" s="315" t="s">
        <v>517</v>
      </c>
      <c r="BO11" s="319">
        <f t="shared" si="1"/>
        <v>1.1666666666666665</v>
      </c>
      <c r="BP11" s="319">
        <f t="shared" si="2"/>
        <v>2.8333333333333335</v>
      </c>
      <c r="BQ11" s="858"/>
      <c r="BR11" s="858"/>
      <c r="BS11" s="860"/>
      <c r="BT11" s="846" t="e">
        <f>INDEX([8]Listas!E$20:I$24,MATCH(BQ11,[8]Listas!D$20:D$24,1),MATCH(BR11,[8]Listas!E$19:I$19,1))</f>
        <v>#N/A</v>
      </c>
    </row>
    <row r="12" spans="1:72" s="24" customFormat="1" ht="39.75" customHeight="1" x14ac:dyDescent="0.2">
      <c r="A12" s="1331"/>
      <c r="B12" s="1331"/>
      <c r="C12" s="1331"/>
      <c r="D12" s="1338"/>
      <c r="E12" s="1339"/>
      <c r="F12" s="1340"/>
      <c r="G12" s="324" t="s">
        <v>508</v>
      </c>
      <c r="H12" s="324">
        <v>4</v>
      </c>
      <c r="I12" s="1421" t="s">
        <v>2307</v>
      </c>
      <c r="J12" s="1421"/>
      <c r="K12" s="1421"/>
      <c r="L12" s="1338"/>
      <c r="M12" s="1339"/>
      <c r="N12" s="1340"/>
      <c r="O12" s="831"/>
      <c r="P12" s="831"/>
      <c r="Q12" s="831"/>
      <c r="R12" s="831"/>
      <c r="S12" s="316">
        <v>2</v>
      </c>
      <c r="T12" s="846"/>
      <c r="U12" s="316">
        <v>2</v>
      </c>
      <c r="V12" s="846"/>
      <c r="W12" s="316">
        <v>2</v>
      </c>
      <c r="X12" s="846"/>
      <c r="Y12" s="316" t="s">
        <v>587</v>
      </c>
      <c r="Z12" s="846"/>
      <c r="AA12" s="316" t="s">
        <v>587</v>
      </c>
      <c r="AB12" s="846"/>
      <c r="AC12" s="316" t="s">
        <v>587</v>
      </c>
      <c r="AD12" s="846"/>
      <c r="AE12" s="316" t="s">
        <v>587</v>
      </c>
      <c r="AF12" s="846"/>
      <c r="AG12" s="316">
        <v>2</v>
      </c>
      <c r="AH12" s="846"/>
      <c r="AI12" s="316">
        <v>2</v>
      </c>
      <c r="AJ12" s="846"/>
      <c r="AK12" s="316">
        <v>2</v>
      </c>
      <c r="AL12" s="846"/>
      <c r="AM12" s="316"/>
      <c r="AN12" s="846"/>
      <c r="AO12" s="316"/>
      <c r="AP12" s="846"/>
      <c r="AQ12" s="316"/>
      <c r="AR12" s="846"/>
      <c r="AS12" s="316"/>
      <c r="AT12" s="846"/>
      <c r="AU12" s="316"/>
      <c r="AV12" s="846"/>
      <c r="AW12" s="316"/>
      <c r="AX12" s="846"/>
      <c r="AY12" s="316"/>
      <c r="AZ12" s="846"/>
      <c r="BA12" s="316"/>
      <c r="BB12" s="846"/>
      <c r="BC12" s="319">
        <f t="shared" si="0"/>
        <v>2</v>
      </c>
      <c r="BD12" s="858"/>
      <c r="BE12" s="1011"/>
      <c r="BF12" s="319">
        <f>IF(BE12=0,BF11,BE12)</f>
        <v>2.8333333333333335</v>
      </c>
      <c r="BG12" s="860">
        <f>BD12*BE12</f>
        <v>0</v>
      </c>
      <c r="BH12" s="1421" t="s">
        <v>2308</v>
      </c>
      <c r="BI12" s="1421"/>
      <c r="BJ12" s="1421"/>
      <c r="BK12" s="324" t="s">
        <v>2309</v>
      </c>
      <c r="BL12" s="315" t="s">
        <v>515</v>
      </c>
      <c r="BM12" s="315" t="s">
        <v>502</v>
      </c>
      <c r="BN12" s="315" t="s">
        <v>517</v>
      </c>
      <c r="BO12" s="319">
        <f t="shared" si="1"/>
        <v>1</v>
      </c>
      <c r="BP12" s="319">
        <f t="shared" si="2"/>
        <v>2.8333333333333335</v>
      </c>
      <c r="BQ12" s="858"/>
      <c r="BR12" s="858"/>
      <c r="BS12" s="860"/>
      <c r="BT12" s="846" t="e">
        <f>INDEX([8]Listas!E$20:I$24,MATCH(BQ12,[8]Listas!D$20:D$24,1),MATCH(BR12,[8]Listas!E$19:I$19,1))</f>
        <v>#N/A</v>
      </c>
    </row>
    <row r="13" spans="1:72" s="24" customFormat="1" ht="103.5" customHeight="1" x14ac:dyDescent="0.2">
      <c r="A13" s="324" t="s">
        <v>794</v>
      </c>
      <c r="B13" s="324" t="s">
        <v>2310</v>
      </c>
      <c r="C13" s="324" t="s">
        <v>246</v>
      </c>
      <c r="D13" s="1106" t="s">
        <v>795</v>
      </c>
      <c r="E13" s="1106"/>
      <c r="F13" s="1106"/>
      <c r="G13" s="324" t="s">
        <v>511</v>
      </c>
      <c r="H13" s="324">
        <v>1</v>
      </c>
      <c r="I13" s="1421" t="s">
        <v>796</v>
      </c>
      <c r="J13" s="1421"/>
      <c r="K13" s="1421"/>
      <c r="L13" s="1106" t="s">
        <v>244</v>
      </c>
      <c r="M13" s="1106"/>
      <c r="N13" s="1106"/>
      <c r="O13" s="315"/>
      <c r="P13" s="315" t="s">
        <v>33</v>
      </c>
      <c r="Q13" s="315"/>
      <c r="R13" s="315"/>
      <c r="S13" s="316">
        <v>2</v>
      </c>
      <c r="T13" s="316">
        <v>2</v>
      </c>
      <c r="U13" s="316">
        <v>2</v>
      </c>
      <c r="V13" s="316">
        <v>2</v>
      </c>
      <c r="W13" s="316">
        <v>2</v>
      </c>
      <c r="X13" s="316">
        <v>1</v>
      </c>
      <c r="Y13" s="316" t="s">
        <v>587</v>
      </c>
      <c r="Z13" s="316" t="s">
        <v>587</v>
      </c>
      <c r="AA13" s="316" t="s">
        <v>587</v>
      </c>
      <c r="AB13" s="316" t="s">
        <v>587</v>
      </c>
      <c r="AC13" s="316" t="s">
        <v>587</v>
      </c>
      <c r="AD13" s="316" t="s">
        <v>587</v>
      </c>
      <c r="AE13" s="316" t="s">
        <v>587</v>
      </c>
      <c r="AF13" s="316" t="s">
        <v>587</v>
      </c>
      <c r="AG13" s="316">
        <v>1</v>
      </c>
      <c r="AH13" s="316">
        <v>1</v>
      </c>
      <c r="AI13" s="316">
        <v>2</v>
      </c>
      <c r="AJ13" s="316">
        <v>1</v>
      </c>
      <c r="AK13" s="316">
        <v>2</v>
      </c>
      <c r="AL13" s="316">
        <v>1</v>
      </c>
      <c r="AM13" s="316"/>
      <c r="AN13" s="316"/>
      <c r="AO13" s="316"/>
      <c r="AP13" s="316"/>
      <c r="AQ13" s="316"/>
      <c r="AR13" s="316"/>
      <c r="AS13" s="316"/>
      <c r="AT13" s="316"/>
      <c r="AU13" s="316"/>
      <c r="AV13" s="316"/>
      <c r="AW13" s="316"/>
      <c r="AX13" s="316"/>
      <c r="AY13" s="316"/>
      <c r="AZ13" s="316"/>
      <c r="BA13" s="316"/>
      <c r="BB13" s="316"/>
      <c r="BC13" s="319">
        <f t="shared" si="0"/>
        <v>1.8333333333333333</v>
      </c>
      <c r="BD13" s="318">
        <f>SUM((BC13*(BC13/SUM(BC13:BC13))))</f>
        <v>1.8333333333333333</v>
      </c>
      <c r="BE13" s="317">
        <f>AVERAGE(T13,V13,X13,Z13,AB13,AD13,AF13,AH13,AJ13,AL13,AN13,AP13,AR13,AT13,AV13,AX13,AZ13,BB13)</f>
        <v>1.3333333333333333</v>
      </c>
      <c r="BF13" s="319">
        <f>IF(BE13=0,#REF!,BE13)</f>
        <v>1.3333333333333333</v>
      </c>
      <c r="BG13" s="319">
        <f>BD13*BE13</f>
        <v>2.4444444444444442</v>
      </c>
      <c r="BH13" s="1421" t="s">
        <v>2311</v>
      </c>
      <c r="BI13" s="1421"/>
      <c r="BJ13" s="1421"/>
      <c r="BK13" s="324" t="s">
        <v>797</v>
      </c>
      <c r="BL13" s="324" t="s">
        <v>504</v>
      </c>
      <c r="BM13" s="324" t="s">
        <v>502</v>
      </c>
      <c r="BN13" s="324" t="s">
        <v>517</v>
      </c>
      <c r="BO13" s="319">
        <f t="shared" si="1"/>
        <v>1</v>
      </c>
      <c r="BP13" s="319">
        <f t="shared" si="2"/>
        <v>1.3333333333333333</v>
      </c>
      <c r="BQ13" s="318">
        <f>SUM((BO13*(BO13/SUM(BO13:BO13))))</f>
        <v>1</v>
      </c>
      <c r="BR13" s="318">
        <f>SUM((BP13*(BP13/SUM(BP13:BP13))))</f>
        <v>1.3333333333333333</v>
      </c>
      <c r="BS13" s="319">
        <f>BQ13*BR13</f>
        <v>1.3333333333333333</v>
      </c>
      <c r="BT13" s="316" t="str">
        <f>INDEX([8]Listas!E$20:I$24,MATCH(BQ13,[8]Listas!D$20:D$24,1),MATCH(BR13,[8]Listas!E$19:I$19,1))</f>
        <v>INFERIOR</v>
      </c>
    </row>
    <row r="14" spans="1:72" s="24" customFormat="1" ht="73.5" customHeight="1" x14ac:dyDescent="0.2">
      <c r="A14" s="1106" t="s">
        <v>794</v>
      </c>
      <c r="B14" s="1106" t="s">
        <v>245</v>
      </c>
      <c r="C14" s="1106" t="s">
        <v>243</v>
      </c>
      <c r="D14" s="1106" t="s">
        <v>247</v>
      </c>
      <c r="E14" s="1106"/>
      <c r="F14" s="1106"/>
      <c r="G14" s="324" t="s">
        <v>511</v>
      </c>
      <c r="H14" s="324">
        <v>1</v>
      </c>
      <c r="I14" s="1421" t="s">
        <v>2312</v>
      </c>
      <c r="J14" s="1421"/>
      <c r="K14" s="1421"/>
      <c r="L14" s="1332" t="s">
        <v>2313</v>
      </c>
      <c r="M14" s="1333"/>
      <c r="N14" s="1334"/>
      <c r="O14" s="835" t="s">
        <v>33</v>
      </c>
      <c r="P14" s="835"/>
      <c r="Q14" s="835"/>
      <c r="R14" s="835"/>
      <c r="S14" s="316">
        <v>3</v>
      </c>
      <c r="T14" s="832">
        <v>4</v>
      </c>
      <c r="U14" s="316">
        <v>3</v>
      </c>
      <c r="V14" s="832">
        <v>4</v>
      </c>
      <c r="W14" s="316">
        <v>3</v>
      </c>
      <c r="X14" s="832">
        <v>4</v>
      </c>
      <c r="Y14" s="316" t="s">
        <v>587</v>
      </c>
      <c r="Z14" s="832" t="s">
        <v>587</v>
      </c>
      <c r="AA14" s="316">
        <v>4</v>
      </c>
      <c r="AB14" s="832">
        <v>4</v>
      </c>
      <c r="AC14" s="316" t="s">
        <v>587</v>
      </c>
      <c r="AD14" s="832" t="s">
        <v>587</v>
      </c>
      <c r="AE14" s="316" t="s">
        <v>587</v>
      </c>
      <c r="AF14" s="832" t="s">
        <v>587</v>
      </c>
      <c r="AG14" s="316" t="s">
        <v>587</v>
      </c>
      <c r="AH14" s="832" t="s">
        <v>587</v>
      </c>
      <c r="AI14" s="316" t="s">
        <v>587</v>
      </c>
      <c r="AJ14" s="832" t="s">
        <v>587</v>
      </c>
      <c r="AK14" s="316" t="s">
        <v>587</v>
      </c>
      <c r="AL14" s="832" t="s">
        <v>587</v>
      </c>
      <c r="AM14" s="316"/>
      <c r="AN14" s="316"/>
      <c r="AO14" s="316"/>
      <c r="AP14" s="316"/>
      <c r="AQ14" s="316"/>
      <c r="AR14" s="316"/>
      <c r="AS14" s="316"/>
      <c r="AT14" s="316"/>
      <c r="AU14" s="316"/>
      <c r="AV14" s="316"/>
      <c r="AW14" s="316"/>
      <c r="AX14" s="316"/>
      <c r="AY14" s="316"/>
      <c r="AZ14" s="316"/>
      <c r="BA14" s="316"/>
      <c r="BB14" s="316"/>
      <c r="BC14" s="319">
        <f t="shared" si="0"/>
        <v>3.25</v>
      </c>
      <c r="BD14" s="851">
        <f>SUM((BC14*(BC14/SUM(BC14:BC16))),(BC15*(BC15/SUM(BC14:BC16))),(BC16*(BC16/SUM(BC14:BC16))))</f>
        <v>2.4900000000000002</v>
      </c>
      <c r="BE14" s="851">
        <f>AVERAGE(T14,V14,X14,Z14,AB14,AD14,AF14,AH14,AJ14,AL14,AN14,AP14,AR14,AT14,AV14,AX14,AZ14,BB14)</f>
        <v>4</v>
      </c>
      <c r="BF14" s="319">
        <f>IF(BE14=0,#REF!,BE14)</f>
        <v>4</v>
      </c>
      <c r="BG14" s="847">
        <f>+BD14*BE14</f>
        <v>9.9600000000000009</v>
      </c>
      <c r="BH14" s="1421" t="s">
        <v>2314</v>
      </c>
      <c r="BI14" s="1421"/>
      <c r="BJ14" s="1421"/>
      <c r="BK14" s="324" t="s">
        <v>2315</v>
      </c>
      <c r="BL14" s="324" t="s">
        <v>504</v>
      </c>
      <c r="BM14" s="324" t="s">
        <v>502</v>
      </c>
      <c r="BN14" s="324" t="s">
        <v>517</v>
      </c>
      <c r="BO14" s="319">
        <f t="shared" si="1"/>
        <v>2.25</v>
      </c>
      <c r="BP14" s="319">
        <f t="shared" si="2"/>
        <v>4</v>
      </c>
      <c r="BQ14" s="858">
        <f>SUM((BO14*(BO14/SUM(BO14:BO16))),(BO15*(BO15/SUM(BO14:BO16))),(BO16*(BO16/SUM(BO14:BO16))))</f>
        <v>1.661764705882353</v>
      </c>
      <c r="BR14" s="858">
        <f>SUM((BP14*(BP14/SUM(BP14:BP16))),(BP15*(BP15/SUM(BP14:BP16))),(BP16*(BP16/SUM(BP14:BP16))))</f>
        <v>3.7272727272727275</v>
      </c>
      <c r="BS14" s="860">
        <f>BQ14*BR14</f>
        <v>6.1938502673796796</v>
      </c>
      <c r="BT14" s="846" t="str">
        <f>INDEX([8]Listas!E$20:I$24,MATCH(BQ14,[8]Listas!D$20:D$24,1),MATCH(BR14,[8]Listas!E$19:I$19,1))</f>
        <v>ALTO</v>
      </c>
    </row>
    <row r="15" spans="1:72" s="24" customFormat="1" ht="125.25" customHeight="1" x14ac:dyDescent="0.2">
      <c r="A15" s="1106"/>
      <c r="B15" s="1106"/>
      <c r="C15" s="1106"/>
      <c r="D15" s="1106"/>
      <c r="E15" s="1106"/>
      <c r="F15" s="1106"/>
      <c r="G15" s="324" t="s">
        <v>508</v>
      </c>
      <c r="H15" s="324">
        <v>2</v>
      </c>
      <c r="I15" s="1421" t="s">
        <v>2316</v>
      </c>
      <c r="J15" s="1421"/>
      <c r="K15" s="1421"/>
      <c r="L15" s="1335"/>
      <c r="M15" s="1336"/>
      <c r="N15" s="1337"/>
      <c r="O15" s="836"/>
      <c r="P15" s="836"/>
      <c r="Q15" s="836"/>
      <c r="R15" s="836"/>
      <c r="S15" s="316">
        <v>2</v>
      </c>
      <c r="T15" s="833"/>
      <c r="U15" s="316">
        <v>2</v>
      </c>
      <c r="V15" s="833"/>
      <c r="W15" s="316">
        <v>2</v>
      </c>
      <c r="X15" s="833"/>
      <c r="Y15" s="316" t="s">
        <v>587</v>
      </c>
      <c r="Z15" s="833"/>
      <c r="AA15" s="316">
        <v>2</v>
      </c>
      <c r="AB15" s="833"/>
      <c r="AC15" s="316" t="s">
        <v>587</v>
      </c>
      <c r="AD15" s="833"/>
      <c r="AE15" s="316" t="s">
        <v>587</v>
      </c>
      <c r="AF15" s="833"/>
      <c r="AG15" s="316" t="s">
        <v>587</v>
      </c>
      <c r="AH15" s="833"/>
      <c r="AI15" s="316" t="s">
        <v>587</v>
      </c>
      <c r="AJ15" s="833"/>
      <c r="AK15" s="316" t="s">
        <v>587</v>
      </c>
      <c r="AL15" s="833"/>
      <c r="AM15" s="316"/>
      <c r="AN15" s="316"/>
      <c r="AO15" s="316"/>
      <c r="AP15" s="316"/>
      <c r="AQ15" s="316"/>
      <c r="AR15" s="316"/>
      <c r="AS15" s="316"/>
      <c r="AT15" s="316"/>
      <c r="AU15" s="316"/>
      <c r="AV15" s="316"/>
      <c r="AW15" s="316"/>
      <c r="AX15" s="316"/>
      <c r="AY15" s="316"/>
      <c r="AZ15" s="316"/>
      <c r="BA15" s="316"/>
      <c r="BB15" s="316"/>
      <c r="BC15" s="319">
        <f t="shared" si="0"/>
        <v>2</v>
      </c>
      <c r="BD15" s="852"/>
      <c r="BE15" s="852"/>
      <c r="BF15" s="319">
        <f>IF(BE15=0,BF14,BE15)</f>
        <v>4</v>
      </c>
      <c r="BG15" s="848"/>
      <c r="BH15" s="1421" t="s">
        <v>2317</v>
      </c>
      <c r="BI15" s="1421"/>
      <c r="BJ15" s="1421"/>
      <c r="BK15" s="324" t="s">
        <v>2318</v>
      </c>
      <c r="BL15" s="324" t="s">
        <v>515</v>
      </c>
      <c r="BM15" s="324" t="s">
        <v>502</v>
      </c>
      <c r="BN15" s="324" t="s">
        <v>517</v>
      </c>
      <c r="BO15" s="319">
        <f t="shared" si="1"/>
        <v>1</v>
      </c>
      <c r="BP15" s="319">
        <f t="shared" si="2"/>
        <v>4</v>
      </c>
      <c r="BQ15" s="858"/>
      <c r="BR15" s="858"/>
      <c r="BS15" s="860"/>
      <c r="BT15" s="846" t="e">
        <f>INDEX([8]Listas!E$20:I$24,MATCH(BQ15,[8]Listas!D$20:D$24,1),MATCH(BR15,[8]Listas!E$19:I$19,1))</f>
        <v>#N/A</v>
      </c>
    </row>
    <row r="16" spans="1:72" s="24" customFormat="1" ht="72.75" customHeight="1" x14ac:dyDescent="0.2">
      <c r="A16" s="1106"/>
      <c r="B16" s="1106"/>
      <c r="C16" s="1106"/>
      <c r="D16" s="1106"/>
      <c r="E16" s="1106"/>
      <c r="F16" s="1106"/>
      <c r="G16" s="324" t="s">
        <v>500</v>
      </c>
      <c r="H16" s="324">
        <v>3</v>
      </c>
      <c r="I16" s="1421" t="s">
        <v>2319</v>
      </c>
      <c r="J16" s="1421"/>
      <c r="K16" s="1421"/>
      <c r="L16" s="1338"/>
      <c r="M16" s="1339"/>
      <c r="N16" s="1340"/>
      <c r="O16" s="891"/>
      <c r="P16" s="891"/>
      <c r="Q16" s="891"/>
      <c r="R16" s="891"/>
      <c r="S16" s="316">
        <v>1</v>
      </c>
      <c r="T16" s="834"/>
      <c r="U16" s="316">
        <v>1</v>
      </c>
      <c r="V16" s="834"/>
      <c r="W16" s="316">
        <v>1</v>
      </c>
      <c r="X16" s="834"/>
      <c r="Y16" s="316" t="s">
        <v>587</v>
      </c>
      <c r="Z16" s="834"/>
      <c r="AA16" s="316">
        <v>1</v>
      </c>
      <c r="AB16" s="834"/>
      <c r="AC16" s="316" t="s">
        <v>587</v>
      </c>
      <c r="AD16" s="834"/>
      <c r="AE16" s="316" t="s">
        <v>587</v>
      </c>
      <c r="AF16" s="834"/>
      <c r="AG16" s="316" t="s">
        <v>587</v>
      </c>
      <c r="AH16" s="834"/>
      <c r="AI16" s="316" t="s">
        <v>587</v>
      </c>
      <c r="AJ16" s="834"/>
      <c r="AK16" s="316" t="s">
        <v>587</v>
      </c>
      <c r="AL16" s="834"/>
      <c r="AM16" s="316"/>
      <c r="AN16" s="316"/>
      <c r="AO16" s="316"/>
      <c r="AP16" s="316"/>
      <c r="AQ16" s="316"/>
      <c r="AR16" s="316"/>
      <c r="AS16" s="316"/>
      <c r="AT16" s="316"/>
      <c r="AU16" s="316"/>
      <c r="AV16" s="316"/>
      <c r="AW16" s="316"/>
      <c r="AX16" s="316"/>
      <c r="AY16" s="316"/>
      <c r="AZ16" s="316"/>
      <c r="BA16" s="316"/>
      <c r="BB16" s="316"/>
      <c r="BC16" s="319">
        <f t="shared" si="0"/>
        <v>1</v>
      </c>
      <c r="BD16" s="853"/>
      <c r="BE16" s="853"/>
      <c r="BF16" s="319">
        <f>IF(BE16=0,BF15,BE16)</f>
        <v>4</v>
      </c>
      <c r="BG16" s="849"/>
      <c r="BH16" s="1421" t="s">
        <v>2320</v>
      </c>
      <c r="BI16" s="1421"/>
      <c r="BJ16" s="1421"/>
      <c r="BK16" s="324" t="s">
        <v>798</v>
      </c>
      <c r="BL16" s="324" t="s">
        <v>504</v>
      </c>
      <c r="BM16" s="324" t="s">
        <v>502</v>
      </c>
      <c r="BN16" s="324" t="s">
        <v>505</v>
      </c>
      <c r="BO16" s="319">
        <f t="shared" si="1"/>
        <v>1</v>
      </c>
      <c r="BP16" s="319">
        <f t="shared" si="2"/>
        <v>3</v>
      </c>
      <c r="BQ16" s="858"/>
      <c r="BR16" s="858"/>
      <c r="BS16" s="860"/>
      <c r="BT16" s="846" t="e">
        <f>INDEX([8]Listas!E$20:I$24,MATCH(BQ16,[8]Listas!D$20:D$24,1),MATCH(BR16,[8]Listas!E$19:I$19,1))</f>
        <v>#N/A</v>
      </c>
    </row>
    <row r="17" spans="1:72" s="24" customFormat="1" ht="86.25" customHeight="1" x14ac:dyDescent="0.2">
      <c r="A17" s="1093" t="s">
        <v>794</v>
      </c>
      <c r="B17" s="1726" t="s">
        <v>252</v>
      </c>
      <c r="C17" s="1093" t="s">
        <v>248</v>
      </c>
      <c r="D17" s="1093" t="s">
        <v>799</v>
      </c>
      <c r="E17" s="1093"/>
      <c r="F17" s="1093"/>
      <c r="G17" s="323" t="s">
        <v>508</v>
      </c>
      <c r="H17" s="323">
        <v>1</v>
      </c>
      <c r="I17" s="1013" t="s">
        <v>2321</v>
      </c>
      <c r="J17" s="1013"/>
      <c r="K17" s="1013"/>
      <c r="L17" s="1093" t="s">
        <v>2322</v>
      </c>
      <c r="M17" s="1093"/>
      <c r="N17" s="1093"/>
      <c r="O17" s="831" t="s">
        <v>33</v>
      </c>
      <c r="P17" s="831"/>
      <c r="Q17" s="831"/>
      <c r="R17" s="831"/>
      <c r="S17" s="316">
        <v>3</v>
      </c>
      <c r="T17" s="846">
        <v>4</v>
      </c>
      <c r="U17" s="316">
        <v>3</v>
      </c>
      <c r="V17" s="846">
        <v>4</v>
      </c>
      <c r="W17" s="316">
        <v>3</v>
      </c>
      <c r="X17" s="846">
        <v>3</v>
      </c>
      <c r="Y17" s="316">
        <v>3</v>
      </c>
      <c r="Z17" s="846">
        <v>4</v>
      </c>
      <c r="AA17" s="316" t="s">
        <v>587</v>
      </c>
      <c r="AB17" s="846" t="s">
        <v>587</v>
      </c>
      <c r="AC17" s="316" t="s">
        <v>587</v>
      </c>
      <c r="AD17" s="846" t="s">
        <v>587</v>
      </c>
      <c r="AE17" s="316" t="s">
        <v>587</v>
      </c>
      <c r="AF17" s="846" t="s">
        <v>587</v>
      </c>
      <c r="AG17" s="316" t="s">
        <v>587</v>
      </c>
      <c r="AH17" s="846" t="s">
        <v>587</v>
      </c>
      <c r="AI17" s="316" t="s">
        <v>587</v>
      </c>
      <c r="AJ17" s="846" t="s">
        <v>587</v>
      </c>
      <c r="AK17" s="316" t="s">
        <v>587</v>
      </c>
      <c r="AL17" s="846" t="s">
        <v>587</v>
      </c>
      <c r="AM17" s="316"/>
      <c r="AN17" s="846"/>
      <c r="AO17" s="316"/>
      <c r="AP17" s="846"/>
      <c r="AQ17" s="316"/>
      <c r="AR17" s="846"/>
      <c r="AS17" s="316"/>
      <c r="AT17" s="846"/>
      <c r="AU17" s="316"/>
      <c r="AV17" s="846"/>
      <c r="AW17" s="316"/>
      <c r="AX17" s="846"/>
      <c r="AY17" s="316"/>
      <c r="AZ17" s="846"/>
      <c r="BA17" s="316"/>
      <c r="BB17" s="846"/>
      <c r="BC17" s="319">
        <f t="shared" si="0"/>
        <v>3</v>
      </c>
      <c r="BD17" s="858">
        <f>SUM((BC17*(BC17/SUM(BC17:BC20))),(BC18*(BC18/SUM(BC17:BC20))),(BC19*(BC19/SUM(BC17:BC20))),(BC20*(BC20/SUM(BC17:BC20))))</f>
        <v>2.7865853658536581</v>
      </c>
      <c r="BE17" s="858">
        <f>AVERAGE(T17,V17,X17,Z17,AB17,AD17,AF17,AH17,AJ17,AL17,AN17,AP17,AR17,AT17,AV17,AX17,AZ17,BB17)</f>
        <v>3.75</v>
      </c>
      <c r="BF17" s="319">
        <f>IF(BE17=0,#REF!,BE17)</f>
        <v>3.75</v>
      </c>
      <c r="BG17" s="860">
        <f t="shared" ref="BG17:BG57" si="3">BD17*BE17</f>
        <v>10.449695121951217</v>
      </c>
      <c r="BH17" s="1013" t="s">
        <v>2323</v>
      </c>
      <c r="BI17" s="1013"/>
      <c r="BJ17" s="1013"/>
      <c r="BK17" s="324" t="s">
        <v>2324</v>
      </c>
      <c r="BL17" s="324" t="s">
        <v>515</v>
      </c>
      <c r="BM17" s="324" t="s">
        <v>509</v>
      </c>
      <c r="BN17" s="324" t="s">
        <v>505</v>
      </c>
      <c r="BO17" s="319">
        <f t="shared" si="1"/>
        <v>1</v>
      </c>
      <c r="BP17" s="319">
        <f t="shared" si="2"/>
        <v>1.75</v>
      </c>
      <c r="BQ17" s="858">
        <f>SUM((BO17*(BO17/SUM(BO17:BO20))),(BO18*(BO18/SUM(BO17:BO20))),(BO19*(BO19/SUM(BO17:BO20))),(BO20*(BO20/SUM(BO17:BO20))))</f>
        <v>1.4404761904761905</v>
      </c>
      <c r="BR17" s="858">
        <f>SUM((BP17*(BP17/SUM(BP17:BP20))),(BP18*(BP18/SUM(BP17:BP20))),(BP19*(BP19/SUM(BP17:BP20))),(BP20*(BP20/SUM(BP17:BP20))))</f>
        <v>3.4807692307692308</v>
      </c>
      <c r="BS17" s="860">
        <f>BQ17*BR17</f>
        <v>5.0139652014652016</v>
      </c>
      <c r="BT17" s="846" t="str">
        <f>INDEX([8]Listas!E$20:I$24,MATCH(BQ17,[8]Listas!D$20:D$24,1),MATCH(BR17,[8]Listas!E$19:I$19,1))</f>
        <v>INFERIOR</v>
      </c>
    </row>
    <row r="18" spans="1:72" s="24" customFormat="1" ht="52.5" customHeight="1" x14ac:dyDescent="0.2">
      <c r="A18" s="1093"/>
      <c r="B18" s="1726"/>
      <c r="C18" s="1093"/>
      <c r="D18" s="1093"/>
      <c r="E18" s="1093"/>
      <c r="F18" s="1093"/>
      <c r="G18" s="323" t="s">
        <v>507</v>
      </c>
      <c r="H18" s="323">
        <v>2</v>
      </c>
      <c r="I18" s="996" t="s">
        <v>800</v>
      </c>
      <c r="J18" s="997"/>
      <c r="K18" s="998"/>
      <c r="L18" s="1093"/>
      <c r="M18" s="1093"/>
      <c r="N18" s="1093"/>
      <c r="O18" s="831"/>
      <c r="P18" s="831"/>
      <c r="Q18" s="831"/>
      <c r="R18" s="831"/>
      <c r="S18" s="316">
        <v>3</v>
      </c>
      <c r="T18" s="846"/>
      <c r="U18" s="316">
        <v>3</v>
      </c>
      <c r="V18" s="846"/>
      <c r="W18" s="316">
        <v>3</v>
      </c>
      <c r="X18" s="846"/>
      <c r="Y18" s="316">
        <v>3</v>
      </c>
      <c r="Z18" s="846"/>
      <c r="AA18" s="316" t="s">
        <v>587</v>
      </c>
      <c r="AB18" s="846"/>
      <c r="AC18" s="316" t="s">
        <v>587</v>
      </c>
      <c r="AD18" s="846"/>
      <c r="AE18" s="316" t="s">
        <v>587</v>
      </c>
      <c r="AF18" s="846"/>
      <c r="AG18" s="316" t="s">
        <v>587</v>
      </c>
      <c r="AH18" s="846"/>
      <c r="AI18" s="316" t="s">
        <v>587</v>
      </c>
      <c r="AJ18" s="846"/>
      <c r="AK18" s="316" t="s">
        <v>587</v>
      </c>
      <c r="AL18" s="846"/>
      <c r="AM18" s="316"/>
      <c r="AN18" s="846"/>
      <c r="AO18" s="316"/>
      <c r="AP18" s="846"/>
      <c r="AQ18" s="316"/>
      <c r="AR18" s="846"/>
      <c r="AS18" s="316"/>
      <c r="AT18" s="846"/>
      <c r="AU18" s="316"/>
      <c r="AV18" s="846"/>
      <c r="AW18" s="316"/>
      <c r="AX18" s="846"/>
      <c r="AY18" s="316"/>
      <c r="AZ18" s="846"/>
      <c r="BA18" s="316"/>
      <c r="BB18" s="846"/>
      <c r="BC18" s="319">
        <f t="shared" si="0"/>
        <v>3</v>
      </c>
      <c r="BD18" s="858"/>
      <c r="BE18" s="1011"/>
      <c r="BF18" s="319">
        <f>IF(BE18=0,BF17,BE18)</f>
        <v>3.75</v>
      </c>
      <c r="BG18" s="860">
        <f t="shared" si="3"/>
        <v>0</v>
      </c>
      <c r="BH18" s="1111" t="s">
        <v>2325</v>
      </c>
      <c r="BI18" s="1112"/>
      <c r="BJ18" s="1113"/>
      <c r="BK18" s="324" t="s">
        <v>2326</v>
      </c>
      <c r="BL18" s="324" t="s">
        <v>515</v>
      </c>
      <c r="BM18" s="324" t="s">
        <v>502</v>
      </c>
      <c r="BN18" s="324" t="s">
        <v>517</v>
      </c>
      <c r="BO18" s="319">
        <f t="shared" si="1"/>
        <v>2</v>
      </c>
      <c r="BP18" s="319">
        <f t="shared" si="2"/>
        <v>3.75</v>
      </c>
      <c r="BQ18" s="858"/>
      <c r="BR18" s="858"/>
      <c r="BS18" s="860"/>
      <c r="BT18" s="846" t="e">
        <f>INDEX([8]Listas!E$20:I$24,MATCH(BQ18,[8]Listas!D$20:D$24,1),MATCH(BR18,[8]Listas!E$19:I$19,1))</f>
        <v>#N/A</v>
      </c>
    </row>
    <row r="19" spans="1:72" s="24" customFormat="1" ht="109.5" customHeight="1" x14ac:dyDescent="0.2">
      <c r="A19" s="1093"/>
      <c r="B19" s="1726"/>
      <c r="C19" s="1093"/>
      <c r="D19" s="1093"/>
      <c r="E19" s="1093"/>
      <c r="F19" s="1093"/>
      <c r="G19" s="323" t="s">
        <v>500</v>
      </c>
      <c r="H19" s="323">
        <v>3</v>
      </c>
      <c r="I19" s="1013" t="s">
        <v>253</v>
      </c>
      <c r="J19" s="1013"/>
      <c r="K19" s="1013"/>
      <c r="L19" s="1093"/>
      <c r="M19" s="1093"/>
      <c r="N19" s="1093"/>
      <c r="O19" s="831"/>
      <c r="P19" s="831"/>
      <c r="Q19" s="831"/>
      <c r="R19" s="831"/>
      <c r="S19" s="316">
        <v>1</v>
      </c>
      <c r="T19" s="846"/>
      <c r="U19" s="316">
        <v>1</v>
      </c>
      <c r="V19" s="846"/>
      <c r="W19" s="316">
        <v>1</v>
      </c>
      <c r="X19" s="846"/>
      <c r="Y19" s="316">
        <v>2</v>
      </c>
      <c r="Z19" s="846"/>
      <c r="AA19" s="316" t="s">
        <v>587</v>
      </c>
      <c r="AB19" s="846"/>
      <c r="AC19" s="316" t="s">
        <v>587</v>
      </c>
      <c r="AD19" s="846"/>
      <c r="AE19" s="316" t="s">
        <v>587</v>
      </c>
      <c r="AF19" s="846"/>
      <c r="AG19" s="316" t="s">
        <v>587</v>
      </c>
      <c r="AH19" s="846"/>
      <c r="AI19" s="316" t="s">
        <v>587</v>
      </c>
      <c r="AJ19" s="846"/>
      <c r="AK19" s="316" t="s">
        <v>587</v>
      </c>
      <c r="AL19" s="846"/>
      <c r="AM19" s="316"/>
      <c r="AN19" s="846"/>
      <c r="AO19" s="316"/>
      <c r="AP19" s="846"/>
      <c r="AQ19" s="316"/>
      <c r="AR19" s="846"/>
      <c r="AS19" s="316"/>
      <c r="AT19" s="846"/>
      <c r="AU19" s="316"/>
      <c r="AV19" s="846"/>
      <c r="AW19" s="316"/>
      <c r="AX19" s="846"/>
      <c r="AY19" s="316"/>
      <c r="AZ19" s="846"/>
      <c r="BA19" s="316"/>
      <c r="BB19" s="846"/>
      <c r="BC19" s="319">
        <f t="shared" si="0"/>
        <v>1.25</v>
      </c>
      <c r="BD19" s="858"/>
      <c r="BE19" s="1011"/>
      <c r="BF19" s="319">
        <f>IF(BE19=0,BF18,BE19)</f>
        <v>3.75</v>
      </c>
      <c r="BG19" s="860">
        <f t="shared" si="3"/>
        <v>0</v>
      </c>
      <c r="BH19" s="1430" t="s">
        <v>2327</v>
      </c>
      <c r="BI19" s="1431"/>
      <c r="BJ19" s="1432"/>
      <c r="BK19" s="324" t="s">
        <v>2328</v>
      </c>
      <c r="BL19" s="324" t="s">
        <v>515</v>
      </c>
      <c r="BM19" s="324" t="s">
        <v>512</v>
      </c>
      <c r="BN19" s="324" t="s">
        <v>505</v>
      </c>
      <c r="BO19" s="319">
        <f t="shared" si="1"/>
        <v>1.25</v>
      </c>
      <c r="BP19" s="319">
        <f t="shared" si="2"/>
        <v>3.75</v>
      </c>
      <c r="BQ19" s="858"/>
      <c r="BR19" s="858"/>
      <c r="BS19" s="860"/>
      <c r="BT19" s="846" t="e">
        <f>INDEX([8]Listas!E$20:I$24,MATCH(BQ19,[8]Listas!D$20:D$24,1),MATCH(BR19,[8]Listas!E$19:I$19,1))</f>
        <v>#N/A</v>
      </c>
    </row>
    <row r="20" spans="1:72" s="24" customFormat="1" ht="51.75" customHeight="1" x14ac:dyDescent="0.2">
      <c r="A20" s="1093"/>
      <c r="B20" s="1726"/>
      <c r="C20" s="1093"/>
      <c r="D20" s="1093"/>
      <c r="E20" s="1093"/>
      <c r="F20" s="1093"/>
      <c r="G20" s="323" t="s">
        <v>534</v>
      </c>
      <c r="H20" s="323">
        <v>4</v>
      </c>
      <c r="I20" s="1013" t="s">
        <v>2329</v>
      </c>
      <c r="J20" s="1013"/>
      <c r="K20" s="1013"/>
      <c r="L20" s="1093"/>
      <c r="M20" s="1093"/>
      <c r="N20" s="1093"/>
      <c r="O20" s="831"/>
      <c r="P20" s="831"/>
      <c r="Q20" s="831"/>
      <c r="R20" s="831"/>
      <c r="S20" s="316">
        <v>3</v>
      </c>
      <c r="T20" s="846"/>
      <c r="U20" s="316">
        <v>3</v>
      </c>
      <c r="V20" s="846"/>
      <c r="W20" s="316">
        <v>3</v>
      </c>
      <c r="X20" s="846"/>
      <c r="Y20" s="316">
        <v>3</v>
      </c>
      <c r="Z20" s="846"/>
      <c r="AA20" s="316" t="s">
        <v>587</v>
      </c>
      <c r="AB20" s="846"/>
      <c r="AC20" s="316" t="s">
        <v>587</v>
      </c>
      <c r="AD20" s="846"/>
      <c r="AE20" s="316" t="s">
        <v>587</v>
      </c>
      <c r="AF20" s="846"/>
      <c r="AG20" s="316" t="s">
        <v>587</v>
      </c>
      <c r="AH20" s="846"/>
      <c r="AI20" s="316" t="s">
        <v>587</v>
      </c>
      <c r="AJ20" s="846"/>
      <c r="AK20" s="316" t="s">
        <v>587</v>
      </c>
      <c r="AL20" s="846"/>
      <c r="AM20" s="316"/>
      <c r="AN20" s="846"/>
      <c r="AO20" s="316"/>
      <c r="AP20" s="846"/>
      <c r="AQ20" s="316"/>
      <c r="AR20" s="846"/>
      <c r="AS20" s="316"/>
      <c r="AT20" s="846"/>
      <c r="AU20" s="316"/>
      <c r="AV20" s="846"/>
      <c r="AW20" s="316"/>
      <c r="AX20" s="846"/>
      <c r="AY20" s="316"/>
      <c r="AZ20" s="846"/>
      <c r="BA20" s="316"/>
      <c r="BB20" s="846"/>
      <c r="BC20" s="319">
        <f t="shared" si="0"/>
        <v>3</v>
      </c>
      <c r="BD20" s="858"/>
      <c r="BE20" s="1011"/>
      <c r="BF20" s="319">
        <f>IF(BE20=0,BF19,BE20)</f>
        <v>3.75</v>
      </c>
      <c r="BG20" s="860">
        <f t="shared" si="3"/>
        <v>0</v>
      </c>
      <c r="BH20" s="1430" t="s">
        <v>2330</v>
      </c>
      <c r="BI20" s="1431"/>
      <c r="BJ20" s="1432"/>
      <c r="BK20" s="324" t="s">
        <v>801</v>
      </c>
      <c r="BL20" s="324" t="s">
        <v>515</v>
      </c>
      <c r="BM20" s="324" t="s">
        <v>509</v>
      </c>
      <c r="BN20" s="324" t="s">
        <v>517</v>
      </c>
      <c r="BO20" s="319">
        <f t="shared" si="1"/>
        <v>1</v>
      </c>
      <c r="BP20" s="319">
        <f t="shared" si="2"/>
        <v>3.75</v>
      </c>
      <c r="BQ20" s="858"/>
      <c r="BR20" s="858"/>
      <c r="BS20" s="860"/>
      <c r="BT20" s="846" t="e">
        <f>INDEX([8]Listas!E$20:I$24,MATCH(BQ20,[8]Listas!D$20:D$24,1),MATCH(BR20,[8]Listas!E$19:I$19,1))</f>
        <v>#N/A</v>
      </c>
    </row>
    <row r="21" spans="1:72" s="24" customFormat="1" ht="63" customHeight="1" x14ac:dyDescent="0.2">
      <c r="A21" s="325" t="s">
        <v>794</v>
      </c>
      <c r="B21" s="325" t="s">
        <v>254</v>
      </c>
      <c r="C21" s="325" t="s">
        <v>250</v>
      </c>
      <c r="D21" s="1100" t="s">
        <v>2331</v>
      </c>
      <c r="E21" s="1101"/>
      <c r="F21" s="1102"/>
      <c r="G21" s="323" t="s">
        <v>527</v>
      </c>
      <c r="H21" s="323">
        <v>1</v>
      </c>
      <c r="I21" s="1013" t="s">
        <v>2332</v>
      </c>
      <c r="J21" s="1013"/>
      <c r="K21" s="1013"/>
      <c r="L21" s="1100" t="s">
        <v>2333</v>
      </c>
      <c r="M21" s="1101"/>
      <c r="N21" s="1102"/>
      <c r="O21" s="315"/>
      <c r="P21" s="315" t="s">
        <v>33</v>
      </c>
      <c r="Q21" s="315"/>
      <c r="R21" s="315"/>
      <c r="S21" s="316">
        <v>4</v>
      </c>
      <c r="T21" s="316">
        <v>2</v>
      </c>
      <c r="U21" s="316">
        <v>4</v>
      </c>
      <c r="V21" s="316">
        <v>2</v>
      </c>
      <c r="W21" s="316">
        <v>4</v>
      </c>
      <c r="X21" s="316">
        <v>2</v>
      </c>
      <c r="Y21" s="316" t="s">
        <v>587</v>
      </c>
      <c r="Z21" s="316" t="s">
        <v>587</v>
      </c>
      <c r="AA21" s="316" t="s">
        <v>587</v>
      </c>
      <c r="AB21" s="316" t="s">
        <v>587</v>
      </c>
      <c r="AC21" s="316">
        <v>4</v>
      </c>
      <c r="AD21" s="316">
        <v>2</v>
      </c>
      <c r="AE21" s="316" t="s">
        <v>587</v>
      </c>
      <c r="AF21" s="316" t="s">
        <v>587</v>
      </c>
      <c r="AG21" s="316" t="s">
        <v>587</v>
      </c>
      <c r="AH21" s="316" t="s">
        <v>587</v>
      </c>
      <c r="AI21" s="316" t="s">
        <v>587</v>
      </c>
      <c r="AJ21" s="316" t="s">
        <v>587</v>
      </c>
      <c r="AK21" s="316" t="s">
        <v>587</v>
      </c>
      <c r="AL21" s="316" t="s">
        <v>587</v>
      </c>
      <c r="AM21" s="316"/>
      <c r="AN21" s="316"/>
      <c r="AO21" s="316"/>
      <c r="AP21" s="316"/>
      <c r="AQ21" s="316"/>
      <c r="AR21" s="316"/>
      <c r="AS21" s="316"/>
      <c r="AT21" s="316"/>
      <c r="AU21" s="316"/>
      <c r="AV21" s="316"/>
      <c r="AW21" s="316"/>
      <c r="AX21" s="316"/>
      <c r="AY21" s="316"/>
      <c r="AZ21" s="316"/>
      <c r="BA21" s="316"/>
      <c r="BB21" s="316"/>
      <c r="BC21" s="319">
        <f t="shared" si="0"/>
        <v>4</v>
      </c>
      <c r="BD21" s="318">
        <f>SUM((BC21*(BC21/SUM(BC21:BC21))))</f>
        <v>4</v>
      </c>
      <c r="BE21" s="317">
        <f>AVERAGE(T21,V21,X21,Z21,AB21,AD21,AF21,AH21,AJ21,AL21,AN21,AP21,AR21,AT21,AV21,AX21,AZ21,BB21)</f>
        <v>2</v>
      </c>
      <c r="BF21" s="319">
        <f>IF(BE21=0,#REF!,BE21)</f>
        <v>2</v>
      </c>
      <c r="BG21" s="319">
        <f t="shared" si="3"/>
        <v>8</v>
      </c>
      <c r="BH21" s="1421" t="s">
        <v>2334</v>
      </c>
      <c r="BI21" s="1421"/>
      <c r="BJ21" s="1421"/>
      <c r="BK21" s="324" t="s">
        <v>2335</v>
      </c>
      <c r="BL21" s="324" t="s">
        <v>504</v>
      </c>
      <c r="BM21" s="324" t="s">
        <v>502</v>
      </c>
      <c r="BN21" s="324" t="s">
        <v>505</v>
      </c>
      <c r="BO21" s="319">
        <f>IF(AND(BM21="Fuerte",BC21&gt;2.9)*OR(BN21="Probabilidad",BN21="Ambos"),BC21-2,IF(AND(BM21="Fuerte",BC21&lt;3)*OR(BN21="Probabilidad",BN21="Ambos"),1,IF(AND(BM21="Medio",BC21&gt;1.9)*OR(BN21="Probabilidad",BN21="Ambos"),BC21-1,IF(AND(BM21="Medio",BC21&lt;2)*OR(BN21="Probabilidad",BN21="Ambos"),1,BC21))))</f>
        <v>3</v>
      </c>
      <c r="BP21" s="319">
        <f>IF(AND(BM21="Fuerte",BF21&gt;2.9)*OR(BN21="Impacto",BN21="Ambos"),BF21-2,IF(AND(BM21="Fuerte",BF21&lt;3)*OR(BN21="Impacto",BN21="Ambos"),1,IF(AND(BM21="Medio",BF21&gt;1.9)*OR(BN21="Impacto",BN21="Ambos"),BF21-1,IF(AND(BM21="Medio",BF21&lt;2)*OR(BN21="Impacto",BN21="Ambos"),1,BF21))))</f>
        <v>1</v>
      </c>
      <c r="BQ21" s="318">
        <f>SUM((BO21*(BO21/SUM(BO21:BO21))))</f>
        <v>3</v>
      </c>
      <c r="BR21" s="318">
        <f>SUM((BP21*(BP21/SUM(BP21:BP21))))</f>
        <v>1</v>
      </c>
      <c r="BS21" s="319">
        <f>BQ21*BR21</f>
        <v>3</v>
      </c>
      <c r="BT21" s="316" t="str">
        <f>INDEX([8]Listas!E$20:I$24,MATCH(BQ21,[8]Listas!D$20:D$24,1),MATCH(BR21,[8]Listas!E$19:I$19,1))</f>
        <v>INFERIOR</v>
      </c>
    </row>
    <row r="22" spans="1:72" s="24" customFormat="1" ht="56.25" customHeight="1" x14ac:dyDescent="0.2">
      <c r="A22" s="999" t="s">
        <v>794</v>
      </c>
      <c r="B22" s="999" t="s">
        <v>254</v>
      </c>
      <c r="C22" s="999" t="s">
        <v>251</v>
      </c>
      <c r="D22" s="1002" t="s">
        <v>2336</v>
      </c>
      <c r="E22" s="1003"/>
      <c r="F22" s="1004"/>
      <c r="G22" s="323" t="s">
        <v>527</v>
      </c>
      <c r="H22" s="323">
        <v>1</v>
      </c>
      <c r="I22" s="1013" t="s">
        <v>802</v>
      </c>
      <c r="J22" s="1013"/>
      <c r="K22" s="1013"/>
      <c r="L22" s="1002" t="s">
        <v>2337</v>
      </c>
      <c r="M22" s="1003"/>
      <c r="N22" s="1004"/>
      <c r="O22" s="831"/>
      <c r="P22" s="831" t="s">
        <v>33</v>
      </c>
      <c r="Q22" s="831"/>
      <c r="R22" s="831"/>
      <c r="S22" s="316">
        <v>1</v>
      </c>
      <c r="T22" s="846">
        <v>3</v>
      </c>
      <c r="U22" s="316">
        <v>1</v>
      </c>
      <c r="V22" s="846">
        <v>3</v>
      </c>
      <c r="W22" s="316">
        <v>2</v>
      </c>
      <c r="X22" s="846">
        <v>2</v>
      </c>
      <c r="Y22" s="316" t="s">
        <v>587</v>
      </c>
      <c r="Z22" s="846" t="s">
        <v>587</v>
      </c>
      <c r="AA22" s="316">
        <v>2</v>
      </c>
      <c r="AB22" s="846">
        <v>2</v>
      </c>
      <c r="AC22" s="316">
        <v>1</v>
      </c>
      <c r="AD22" s="846">
        <v>2</v>
      </c>
      <c r="AE22" s="316">
        <v>2</v>
      </c>
      <c r="AF22" s="846">
        <v>2</v>
      </c>
      <c r="AG22" s="316" t="s">
        <v>587</v>
      </c>
      <c r="AH22" s="846" t="s">
        <v>587</v>
      </c>
      <c r="AI22" s="316" t="s">
        <v>587</v>
      </c>
      <c r="AJ22" s="846" t="s">
        <v>587</v>
      </c>
      <c r="AK22" s="316" t="s">
        <v>587</v>
      </c>
      <c r="AL22" s="846" t="s">
        <v>587</v>
      </c>
      <c r="AM22" s="316"/>
      <c r="AN22" s="846"/>
      <c r="AO22" s="316"/>
      <c r="AP22" s="846"/>
      <c r="AQ22" s="316"/>
      <c r="AR22" s="846"/>
      <c r="AS22" s="316"/>
      <c r="AT22" s="846"/>
      <c r="AU22" s="316"/>
      <c r="AV22" s="846"/>
      <c r="AW22" s="316"/>
      <c r="AX22" s="846"/>
      <c r="AY22" s="316"/>
      <c r="AZ22" s="846"/>
      <c r="BA22" s="316"/>
      <c r="BB22" s="846"/>
      <c r="BC22" s="319">
        <f>AVERAGE(S22,U22,W22,Y22,AA22,AC22,AE22,AG22,AI22,AK22,AM22,AO22,AQ22,AS22,AU22,AW22,AY22,BA22)</f>
        <v>1.5</v>
      </c>
      <c r="BD22" s="858">
        <f>SUM((BC22*(BC22/SUM(BC22:BC24))),(BC23*(BC23/SUM(BC22:BC24))),(BC24*(BC24/SUM(BC22:BC24))))</f>
        <v>2.7296296296296294</v>
      </c>
      <c r="BE22" s="851">
        <f>AVERAGE(T22,V22,X22,Z22,AB22,AD22,AF22,AH22,AJ22,AL22,AN22,AP22,AR22,AT22,AV22,AX22,AZ22,BB22)</f>
        <v>2.3333333333333335</v>
      </c>
      <c r="BF22" s="319">
        <f>IF(BE22=0,BF21,BE22)</f>
        <v>2.3333333333333335</v>
      </c>
      <c r="BG22" s="860">
        <f t="shared" si="3"/>
        <v>6.3691358024691356</v>
      </c>
      <c r="BH22" s="1725" t="s">
        <v>2338</v>
      </c>
      <c r="BI22" s="1725"/>
      <c r="BJ22" s="1725"/>
      <c r="BK22" s="324" t="s">
        <v>803</v>
      </c>
      <c r="BL22" s="324" t="s">
        <v>504</v>
      </c>
      <c r="BM22" s="324" t="s">
        <v>502</v>
      </c>
      <c r="BN22" s="324" t="s">
        <v>505</v>
      </c>
      <c r="BO22" s="319">
        <f>IF(AND(BM22="Fuerte",BC22&gt;2.9)*OR(BN22="Probabilidad",BN22="Ambos"),BC22-2,IF(AND(BM22="Fuerte",BC22&lt;3)*OR(BN22="Probabilidad",BN22="Ambos"),1,IF(AND(BM22="Medio",BC22&gt;1.9)*OR(BN22="Probabilidad",BN22="Ambos"),BC22-1,IF(AND(BM22="Medio",BC22&lt;2)*OR(BN22="Probabilidad",BN22="Ambos"),1,BC22))))</f>
        <v>1</v>
      </c>
      <c r="BP22" s="319">
        <f>IF(AND(BM22="Fuerte",BF22&gt;2.9)*OR(BN22="Impacto",BN22="Ambos"),BF22-2,IF(AND(BM22="Fuerte",BF22&lt;3)*OR(BN22="Impacto",BN22="Ambos"),1,IF(AND(BM22="Medio",BF22&gt;1.9)*OR(BN22="Impacto",BN22="Ambos"),BF22-1,IF(AND(BM22="Medio",BF22&lt;2)*OR(BN22="Impacto",BN22="Ambos"),1,BF22))))</f>
        <v>1.3333333333333335</v>
      </c>
      <c r="BQ22" s="858">
        <f>SUM((BO22*(BO22/SUM(BO22:BO24))),(BO23*(BO23/SUM(BO22:BO24))),(BO24*(BO24/SUM(BO22:BO24))))</f>
        <v>1.8444444444444446</v>
      </c>
      <c r="BR22" s="858">
        <f>SUM((BP22*(BP22/SUM(BP22:BP24))),(BP23*(BP23/SUM(BP22:BP24))),(BP24*(BP24/SUM(BP22:BP24))))</f>
        <v>2.1111111111111112</v>
      </c>
      <c r="BS22" s="860">
        <f>BQ22*BR22</f>
        <v>3.8938271604938275</v>
      </c>
      <c r="BT22" s="846" t="str">
        <f>INDEX([8]Listas!E$20:I$24,MATCH(BQ22,[8]Listas!D$20:D$24,1),MATCH(BR22,[8]Listas!E$19:I$19,1))</f>
        <v>INFERIOR</v>
      </c>
    </row>
    <row r="23" spans="1:72" s="24" customFormat="1" ht="50.25" customHeight="1" x14ac:dyDescent="0.2">
      <c r="A23" s="1000"/>
      <c r="B23" s="1000"/>
      <c r="C23" s="1000"/>
      <c r="D23" s="1005"/>
      <c r="E23" s="1006"/>
      <c r="F23" s="1007"/>
      <c r="G23" s="323" t="s">
        <v>527</v>
      </c>
      <c r="H23" s="323">
        <v>2</v>
      </c>
      <c r="I23" s="1013" t="s">
        <v>2339</v>
      </c>
      <c r="J23" s="1013"/>
      <c r="K23" s="1013"/>
      <c r="L23" s="1005"/>
      <c r="M23" s="1006"/>
      <c r="N23" s="1007"/>
      <c r="O23" s="831"/>
      <c r="P23" s="831"/>
      <c r="Q23" s="831"/>
      <c r="R23" s="831"/>
      <c r="S23" s="316">
        <v>3</v>
      </c>
      <c r="T23" s="846"/>
      <c r="U23" s="316">
        <v>3</v>
      </c>
      <c r="V23" s="846"/>
      <c r="W23" s="316">
        <v>3</v>
      </c>
      <c r="X23" s="846"/>
      <c r="Y23" s="316" t="s">
        <v>587</v>
      </c>
      <c r="Z23" s="846"/>
      <c r="AA23" s="316">
        <v>3</v>
      </c>
      <c r="AB23" s="846"/>
      <c r="AC23" s="316">
        <v>5</v>
      </c>
      <c r="AD23" s="846"/>
      <c r="AE23" s="316">
        <v>3</v>
      </c>
      <c r="AF23" s="846"/>
      <c r="AG23" s="316" t="s">
        <v>587</v>
      </c>
      <c r="AH23" s="846"/>
      <c r="AI23" s="316" t="s">
        <v>587</v>
      </c>
      <c r="AJ23" s="846"/>
      <c r="AK23" s="316" t="s">
        <v>587</v>
      </c>
      <c r="AL23" s="846"/>
      <c r="AM23" s="316"/>
      <c r="AN23" s="846"/>
      <c r="AO23" s="316"/>
      <c r="AP23" s="846"/>
      <c r="AQ23" s="316"/>
      <c r="AR23" s="846"/>
      <c r="AS23" s="316"/>
      <c r="AT23" s="846"/>
      <c r="AU23" s="316"/>
      <c r="AV23" s="846"/>
      <c r="AW23" s="316"/>
      <c r="AX23" s="846"/>
      <c r="AY23" s="316"/>
      <c r="AZ23" s="846"/>
      <c r="BA23" s="316"/>
      <c r="BB23" s="846"/>
      <c r="BC23" s="319">
        <f>AVERAGE(S23,U23,W23,Y23,AA23,AC23,AE23,AG23,AI23,AK23,AM23,AO23,AQ23,AS23,AU23,AW23,AY23,BA23)</f>
        <v>3.3333333333333335</v>
      </c>
      <c r="BD23" s="858"/>
      <c r="BE23" s="852"/>
      <c r="BF23" s="319">
        <f>IF(BE23=0,BF22,BE23)</f>
        <v>2.3333333333333335</v>
      </c>
      <c r="BG23" s="860">
        <f t="shared" si="3"/>
        <v>0</v>
      </c>
      <c r="BH23" s="1722" t="s">
        <v>2340</v>
      </c>
      <c r="BI23" s="1723"/>
      <c r="BJ23" s="1724"/>
      <c r="BK23" s="324" t="s">
        <v>2341</v>
      </c>
      <c r="BL23" s="324" t="s">
        <v>515</v>
      </c>
      <c r="BM23" s="324" t="s">
        <v>502</v>
      </c>
      <c r="BN23" s="324" t="s">
        <v>517</v>
      </c>
      <c r="BO23" s="319">
        <f>IF(AND(BM23="Fuerte",BC23&gt;2.9)*OR(BN23="Probabilidad",BN23="Ambos"),BC23-2,IF(AND(BM23="Fuerte",BC23&lt;3)*OR(BN23="Probabilidad",BN23="Ambos"),1,IF(AND(BM23="Medio",BC23&gt;1.9)*OR(BN23="Probabilidad",BN23="Ambos"),BC23-1,IF(AND(BM23="Medio",BC23&lt;2)*OR(BN23="Probabilidad",BN23="Ambos"),1,BC23))))</f>
        <v>2.3333333333333335</v>
      </c>
      <c r="BP23" s="319">
        <f>IF(AND(BM23="Fuerte",BF23&gt;2.9)*OR(BN23="Impacto",BN23="Ambos"),BF23-2,IF(AND(BM23="Fuerte",BF23&lt;3)*OR(BN23="Impacto",BN23="Ambos"),1,IF(AND(BM23="Medio",BF23&gt;1.9)*OR(BN23="Impacto",BN23="Ambos"),BF23-1,IF(AND(BM23="Medio",BF23&lt;2)*OR(BN23="Impacto",BN23="Ambos"),1,BF23))))</f>
        <v>2.3333333333333335</v>
      </c>
      <c r="BQ23" s="858"/>
      <c r="BR23" s="858"/>
      <c r="BS23" s="860"/>
      <c r="BT23" s="846" t="e">
        <f>INDEX([8]Listas!E$20:I$24,MATCH(BQ23,[8]Listas!D$20:D$24,1),MATCH(BR23,[8]Listas!E$19:I$19,1))</f>
        <v>#N/A</v>
      </c>
    </row>
    <row r="24" spans="1:72" s="24" customFormat="1" ht="48" customHeight="1" x14ac:dyDescent="0.2">
      <c r="A24" s="1001"/>
      <c r="B24" s="1001"/>
      <c r="C24" s="1001"/>
      <c r="D24" s="1008"/>
      <c r="E24" s="1009"/>
      <c r="F24" s="1010"/>
      <c r="G24" s="323" t="s">
        <v>527</v>
      </c>
      <c r="H24" s="323">
        <v>3</v>
      </c>
      <c r="I24" s="1013" t="s">
        <v>2342</v>
      </c>
      <c r="J24" s="1013"/>
      <c r="K24" s="1013"/>
      <c r="L24" s="1008"/>
      <c r="M24" s="1009"/>
      <c r="N24" s="1010"/>
      <c r="O24" s="831"/>
      <c r="P24" s="831"/>
      <c r="Q24" s="831"/>
      <c r="R24" s="831"/>
      <c r="S24" s="316">
        <v>2</v>
      </c>
      <c r="T24" s="846"/>
      <c r="U24" s="316">
        <v>2</v>
      </c>
      <c r="V24" s="846"/>
      <c r="W24" s="316">
        <v>2</v>
      </c>
      <c r="X24" s="846"/>
      <c r="Y24" s="316" t="s">
        <v>587</v>
      </c>
      <c r="Z24" s="846"/>
      <c r="AA24" s="316">
        <v>3</v>
      </c>
      <c r="AB24" s="846"/>
      <c r="AC24" s="316">
        <v>4</v>
      </c>
      <c r="AD24" s="846"/>
      <c r="AE24" s="316">
        <v>3</v>
      </c>
      <c r="AF24" s="846"/>
      <c r="AG24" s="316" t="s">
        <v>587</v>
      </c>
      <c r="AH24" s="846"/>
      <c r="AI24" s="316" t="s">
        <v>587</v>
      </c>
      <c r="AJ24" s="846"/>
      <c r="AK24" s="316" t="s">
        <v>587</v>
      </c>
      <c r="AL24" s="846"/>
      <c r="AM24" s="316"/>
      <c r="AN24" s="846"/>
      <c r="AO24" s="316"/>
      <c r="AP24" s="846"/>
      <c r="AQ24" s="316"/>
      <c r="AR24" s="846"/>
      <c r="AS24" s="316"/>
      <c r="AT24" s="846"/>
      <c r="AU24" s="316"/>
      <c r="AV24" s="846"/>
      <c r="AW24" s="316"/>
      <c r="AX24" s="846"/>
      <c r="AY24" s="316"/>
      <c r="AZ24" s="846"/>
      <c r="BA24" s="316"/>
      <c r="BB24" s="846"/>
      <c r="BC24" s="319">
        <f>AVERAGE(S24,U24,W24,Y24,AA24,AC24,AE24,AG24,AI24,AK24,AM24,AO24,AQ24,AS24,AU24,AW24,AY24,BA24)</f>
        <v>2.6666666666666665</v>
      </c>
      <c r="BD24" s="858"/>
      <c r="BE24" s="853"/>
      <c r="BF24" s="319">
        <f>IF(BE24=0,BF23,BE24)</f>
        <v>2.3333333333333335</v>
      </c>
      <c r="BG24" s="860">
        <f t="shared" si="3"/>
        <v>0</v>
      </c>
      <c r="BH24" s="1421" t="s">
        <v>2343</v>
      </c>
      <c r="BI24" s="1421"/>
      <c r="BJ24" s="1421"/>
      <c r="BK24" s="324" t="s">
        <v>804</v>
      </c>
      <c r="BL24" s="324" t="s">
        <v>515</v>
      </c>
      <c r="BM24" s="324" t="s">
        <v>502</v>
      </c>
      <c r="BN24" s="324" t="s">
        <v>517</v>
      </c>
      <c r="BO24" s="319">
        <f>IF(AND(BM24="Fuerte",BC24&gt;2.9)*OR(BN24="Probabilidad",BN24="Ambos"),BC24-2,IF(AND(BM24="Fuerte",BC24&lt;3)*OR(BN24="Probabilidad",BN24="Ambos"),1,IF(AND(BM24="Medio",BC24&gt;1.9)*OR(BN24="Probabilidad",BN24="Ambos"),BC24-1,IF(AND(BM24="Medio",BC24&lt;2)*OR(BN24="Probabilidad",BN24="Ambos"),1,BC24))))</f>
        <v>1.6666666666666665</v>
      </c>
      <c r="BP24" s="319">
        <f>IF(AND(BM24="Fuerte",BF24&gt;2.9)*OR(BN24="Impacto",BN24="Ambos"),BF24-2,IF(AND(BM24="Fuerte",BF24&lt;3)*OR(BN24="Impacto",BN24="Ambos"),1,IF(AND(BM24="Medio",BF24&gt;1.9)*OR(BN24="Impacto",BN24="Ambos"),BF24-1,IF(AND(BM24="Medio",BF24&lt;2)*OR(BN24="Impacto",BN24="Ambos"),1,BF24))))</f>
        <v>2.3333333333333335</v>
      </c>
      <c r="BQ24" s="858"/>
      <c r="BR24" s="858"/>
      <c r="BS24" s="860"/>
      <c r="BT24" s="846" t="e">
        <f>INDEX([8]Listas!E$20:I$24,MATCH(BQ24,[8]Listas!D$20:D$24,1),MATCH(BR24,[8]Listas!E$19:I$19,1))</f>
        <v>#N/A</v>
      </c>
    </row>
    <row r="25" spans="1:72" s="24" customFormat="1" ht="73.5" customHeight="1" x14ac:dyDescent="0.2">
      <c r="A25" s="1106" t="s">
        <v>794</v>
      </c>
      <c r="B25" s="1106" t="s">
        <v>255</v>
      </c>
      <c r="C25" s="1106" t="s">
        <v>2344</v>
      </c>
      <c r="D25" s="1106" t="s">
        <v>2345</v>
      </c>
      <c r="E25" s="1106"/>
      <c r="F25" s="1106"/>
      <c r="G25" s="324" t="s">
        <v>508</v>
      </c>
      <c r="H25" s="324">
        <v>1</v>
      </c>
      <c r="I25" s="1421" t="s">
        <v>2346</v>
      </c>
      <c r="J25" s="1421"/>
      <c r="K25" s="1421"/>
      <c r="L25" s="1106" t="s">
        <v>2347</v>
      </c>
      <c r="M25" s="1106"/>
      <c r="N25" s="1106"/>
      <c r="O25" s="831"/>
      <c r="P25" s="831" t="s">
        <v>33</v>
      </c>
      <c r="Q25" s="831"/>
      <c r="R25" s="831"/>
      <c r="S25" s="316">
        <v>3</v>
      </c>
      <c r="T25" s="846">
        <v>4</v>
      </c>
      <c r="U25" s="316">
        <v>3</v>
      </c>
      <c r="V25" s="846">
        <v>4</v>
      </c>
      <c r="W25" s="316">
        <v>3</v>
      </c>
      <c r="X25" s="846">
        <v>4</v>
      </c>
      <c r="Y25" s="316" t="s">
        <v>587</v>
      </c>
      <c r="Z25" s="846" t="s">
        <v>587</v>
      </c>
      <c r="AA25" s="316">
        <v>3</v>
      </c>
      <c r="AB25" s="846">
        <v>4</v>
      </c>
      <c r="AC25" s="316" t="s">
        <v>587</v>
      </c>
      <c r="AD25" s="846" t="s">
        <v>587</v>
      </c>
      <c r="AE25" s="316" t="s">
        <v>587</v>
      </c>
      <c r="AF25" s="846" t="s">
        <v>587</v>
      </c>
      <c r="AG25" s="316" t="s">
        <v>587</v>
      </c>
      <c r="AH25" s="846" t="s">
        <v>587</v>
      </c>
      <c r="AI25" s="316" t="s">
        <v>587</v>
      </c>
      <c r="AJ25" s="846" t="s">
        <v>587</v>
      </c>
      <c r="AK25" s="316" t="s">
        <v>587</v>
      </c>
      <c r="AL25" s="846" t="s">
        <v>587</v>
      </c>
      <c r="AM25" s="316"/>
      <c r="AN25" s="846"/>
      <c r="AO25" s="316"/>
      <c r="AP25" s="846"/>
      <c r="AQ25" s="316"/>
      <c r="AR25" s="846"/>
      <c r="AS25" s="316"/>
      <c r="AT25" s="846"/>
      <c r="AU25" s="316"/>
      <c r="AV25" s="846"/>
      <c r="AW25" s="316"/>
      <c r="AX25" s="846"/>
      <c r="AY25" s="316"/>
      <c r="AZ25" s="846"/>
      <c r="BA25" s="316"/>
      <c r="BB25" s="846"/>
      <c r="BC25" s="319">
        <f t="shared" si="0"/>
        <v>3</v>
      </c>
      <c r="BD25" s="858">
        <f>SUM((BC25*(BC25/SUM(BC25:BC27))),(BC26*(BC26/SUM(BC25:BC27))),(BC27*(BC27/SUM(BC25:BC27))))</f>
        <v>2.333333333333333</v>
      </c>
      <c r="BE25" s="851">
        <f>AVERAGE(T25,V25,X25,Z25,AB25,AD25,AF25,AH25,AJ25,AL25,AN25,AP25,AR25,AT25,AV25,AX25,AZ25,BB25)</f>
        <v>4</v>
      </c>
      <c r="BF25" s="319">
        <f>IF(BE25=0,#REF!,BE25)</f>
        <v>4</v>
      </c>
      <c r="BG25" s="860">
        <f t="shared" si="3"/>
        <v>9.3333333333333321</v>
      </c>
      <c r="BH25" s="1421" t="s">
        <v>2348</v>
      </c>
      <c r="BI25" s="1421"/>
      <c r="BJ25" s="1421"/>
      <c r="BK25" s="324" t="s">
        <v>2349</v>
      </c>
      <c r="BL25" s="324" t="s">
        <v>515</v>
      </c>
      <c r="BM25" s="324" t="s">
        <v>502</v>
      </c>
      <c r="BN25" s="324" t="s">
        <v>517</v>
      </c>
      <c r="BO25" s="319">
        <f t="shared" ref="BO25:BO57" si="4">IF(AND(BM25="Fuerte",BC25&gt;2.9)*OR(BN25="Probabilidad",BN25="Ambos"),BC25-2,IF(AND(BM25="Fuerte",BC25&lt;3)*OR(BN25="Probabilidad",BN25="Ambos"),1,IF(AND(BM25="Medio",BC25&gt;1.9)*OR(BN25="Probabilidad",BN25="Ambos"),BC25-1,IF(AND(BM25="Medio",BC25&lt;2)*OR(BN25="Probabilidad",BN25="Ambos"),1,BC25))))</f>
        <v>2</v>
      </c>
      <c r="BP25" s="319">
        <f t="shared" ref="BP25:BP57" si="5">IF(AND(BM25="Fuerte",BF25&gt;2.9)*OR(BN25="Impacto",BN25="Ambos"),BF25-2,IF(AND(BM25="Fuerte",BF25&lt;3)*OR(BN25="Impacto",BN25="Ambos"),1,IF(AND(BM25="Medio",BF25&gt;1.9)*OR(BN25="Impacto",BN25="Ambos"),BF25-1,IF(AND(BM25="Medio",BF25&lt;2)*OR(BN25="Impacto",BN25="Ambos"),1,BF25))))</f>
        <v>4</v>
      </c>
      <c r="BQ25" s="858">
        <f>SUM((BO25*(BO25/SUM(BO25:BO27))),(BO26*(BO26/SUM(BO25:BO27))),(BO27*(BO27/SUM(BO25:BO27))))</f>
        <v>1.5</v>
      </c>
      <c r="BR25" s="858">
        <f>SUM((BP25*(BP25/SUM(BP25:BP27))),(BP26*(BP26/SUM(BP25:BP27))),(BP27*(BP27/SUM(BP25:BP27))))</f>
        <v>4</v>
      </c>
      <c r="BS25" s="860">
        <f>BQ25*BR25</f>
        <v>6</v>
      </c>
      <c r="BT25" s="846" t="str">
        <f>INDEX([8]Listas!E$20:I$24,MATCH(BQ25,[8]Listas!D$20:D$24,1),MATCH(BR25,[8]Listas!E$19:I$19,1))</f>
        <v>MODERADO</v>
      </c>
    </row>
    <row r="26" spans="1:72" s="24" customFormat="1" ht="39.75" customHeight="1" x14ac:dyDescent="0.2">
      <c r="A26" s="1106"/>
      <c r="B26" s="1106"/>
      <c r="C26" s="1106"/>
      <c r="D26" s="1106"/>
      <c r="E26" s="1106"/>
      <c r="F26" s="1106"/>
      <c r="G26" s="324" t="s">
        <v>534</v>
      </c>
      <c r="H26" s="324">
        <v>2</v>
      </c>
      <c r="I26" s="1421" t="s">
        <v>805</v>
      </c>
      <c r="J26" s="1421"/>
      <c r="K26" s="1421"/>
      <c r="L26" s="1106"/>
      <c r="M26" s="1106"/>
      <c r="N26" s="1106"/>
      <c r="O26" s="831"/>
      <c r="P26" s="831"/>
      <c r="Q26" s="831"/>
      <c r="R26" s="831"/>
      <c r="S26" s="316">
        <v>2</v>
      </c>
      <c r="T26" s="846"/>
      <c r="U26" s="316">
        <v>2</v>
      </c>
      <c r="V26" s="846"/>
      <c r="W26" s="316">
        <v>2</v>
      </c>
      <c r="X26" s="846"/>
      <c r="Y26" s="316" t="s">
        <v>587</v>
      </c>
      <c r="Z26" s="846"/>
      <c r="AA26" s="316">
        <v>2</v>
      </c>
      <c r="AB26" s="846"/>
      <c r="AC26" s="316" t="s">
        <v>587</v>
      </c>
      <c r="AD26" s="846"/>
      <c r="AE26" s="316" t="s">
        <v>587</v>
      </c>
      <c r="AF26" s="846"/>
      <c r="AG26" s="316" t="s">
        <v>587</v>
      </c>
      <c r="AH26" s="846"/>
      <c r="AI26" s="316" t="s">
        <v>587</v>
      </c>
      <c r="AJ26" s="846"/>
      <c r="AK26" s="316" t="s">
        <v>587</v>
      </c>
      <c r="AL26" s="846"/>
      <c r="AM26" s="316"/>
      <c r="AN26" s="846"/>
      <c r="AO26" s="316"/>
      <c r="AP26" s="846"/>
      <c r="AQ26" s="316"/>
      <c r="AR26" s="846"/>
      <c r="AS26" s="316"/>
      <c r="AT26" s="846"/>
      <c r="AU26" s="316"/>
      <c r="AV26" s="846"/>
      <c r="AW26" s="316"/>
      <c r="AX26" s="846"/>
      <c r="AY26" s="316"/>
      <c r="AZ26" s="846"/>
      <c r="BA26" s="316"/>
      <c r="BB26" s="846"/>
      <c r="BC26" s="319">
        <f t="shared" si="0"/>
        <v>2</v>
      </c>
      <c r="BD26" s="858"/>
      <c r="BE26" s="852"/>
      <c r="BF26" s="319">
        <f>IF(BE26=0,BF25,BE26)</f>
        <v>4</v>
      </c>
      <c r="BG26" s="860">
        <f t="shared" si="3"/>
        <v>0</v>
      </c>
      <c r="BH26" s="1421" t="s">
        <v>2350</v>
      </c>
      <c r="BI26" s="1421"/>
      <c r="BJ26" s="1421"/>
      <c r="BK26" s="324" t="s">
        <v>2351</v>
      </c>
      <c r="BL26" s="324" t="s">
        <v>515</v>
      </c>
      <c r="BM26" s="324" t="s">
        <v>502</v>
      </c>
      <c r="BN26" s="324" t="s">
        <v>517</v>
      </c>
      <c r="BO26" s="319">
        <f t="shared" si="4"/>
        <v>1</v>
      </c>
      <c r="BP26" s="319">
        <f t="shared" si="5"/>
        <v>4</v>
      </c>
      <c r="BQ26" s="858"/>
      <c r="BR26" s="858"/>
      <c r="BS26" s="860"/>
      <c r="BT26" s="846" t="e">
        <f>INDEX([8]Listas!E$20:I$24,MATCH(BQ26,[8]Listas!D$20:D$24,1),MATCH(BR26,[8]Listas!E$19:I$19,1))</f>
        <v>#N/A</v>
      </c>
    </row>
    <row r="27" spans="1:72" s="24" customFormat="1" ht="104.25" customHeight="1" x14ac:dyDescent="0.2">
      <c r="A27" s="1106"/>
      <c r="B27" s="1106"/>
      <c r="C27" s="1106"/>
      <c r="D27" s="1106"/>
      <c r="E27" s="1106"/>
      <c r="F27" s="1106"/>
      <c r="G27" s="324" t="s">
        <v>527</v>
      </c>
      <c r="H27" s="324">
        <v>3</v>
      </c>
      <c r="I27" s="1421" t="s">
        <v>139</v>
      </c>
      <c r="J27" s="1421"/>
      <c r="K27" s="1421"/>
      <c r="L27" s="1106"/>
      <c r="M27" s="1106"/>
      <c r="N27" s="1106"/>
      <c r="O27" s="831"/>
      <c r="P27" s="831"/>
      <c r="Q27" s="831"/>
      <c r="R27" s="831"/>
      <c r="S27" s="316">
        <v>1</v>
      </c>
      <c r="T27" s="846"/>
      <c r="U27" s="316">
        <v>1</v>
      </c>
      <c r="V27" s="846"/>
      <c r="W27" s="316">
        <v>1</v>
      </c>
      <c r="X27" s="846"/>
      <c r="Y27" s="316" t="s">
        <v>587</v>
      </c>
      <c r="Z27" s="846"/>
      <c r="AA27" s="316">
        <v>1</v>
      </c>
      <c r="AB27" s="846"/>
      <c r="AC27" s="316" t="s">
        <v>587</v>
      </c>
      <c r="AD27" s="846"/>
      <c r="AE27" s="316" t="s">
        <v>587</v>
      </c>
      <c r="AF27" s="846"/>
      <c r="AG27" s="316" t="s">
        <v>587</v>
      </c>
      <c r="AH27" s="846"/>
      <c r="AI27" s="316" t="s">
        <v>587</v>
      </c>
      <c r="AJ27" s="846"/>
      <c r="AK27" s="316" t="s">
        <v>587</v>
      </c>
      <c r="AL27" s="846"/>
      <c r="AM27" s="316"/>
      <c r="AN27" s="846"/>
      <c r="AO27" s="316"/>
      <c r="AP27" s="846"/>
      <c r="AQ27" s="316"/>
      <c r="AR27" s="846"/>
      <c r="AS27" s="316"/>
      <c r="AT27" s="846"/>
      <c r="AU27" s="316"/>
      <c r="AV27" s="846"/>
      <c r="AW27" s="316"/>
      <c r="AX27" s="846"/>
      <c r="AY27" s="316"/>
      <c r="AZ27" s="846"/>
      <c r="BA27" s="316"/>
      <c r="BB27" s="846"/>
      <c r="BC27" s="319">
        <f t="shared" si="0"/>
        <v>1</v>
      </c>
      <c r="BD27" s="858"/>
      <c r="BE27" s="853"/>
      <c r="BF27" s="319">
        <f>IF(BE27=0,BF26,BE27)</f>
        <v>4</v>
      </c>
      <c r="BG27" s="860">
        <f t="shared" si="3"/>
        <v>0</v>
      </c>
      <c r="BH27" s="1421" t="s">
        <v>2352</v>
      </c>
      <c r="BI27" s="1421"/>
      <c r="BJ27" s="1421"/>
      <c r="BK27" s="324" t="s">
        <v>2353</v>
      </c>
      <c r="BL27" s="324" t="s">
        <v>504</v>
      </c>
      <c r="BM27" s="324" t="s">
        <v>502</v>
      </c>
      <c r="BN27" s="324" t="s">
        <v>517</v>
      </c>
      <c r="BO27" s="319">
        <f t="shared" si="4"/>
        <v>1</v>
      </c>
      <c r="BP27" s="319">
        <f t="shared" si="5"/>
        <v>4</v>
      </c>
      <c r="BQ27" s="858"/>
      <c r="BR27" s="858"/>
      <c r="BS27" s="860"/>
      <c r="BT27" s="846" t="e">
        <f>INDEX([8]Listas!E$20:I$24,MATCH(BQ27,[8]Listas!D$20:D$24,1),MATCH(BR27,[8]Listas!E$19:I$19,1))</f>
        <v>#N/A</v>
      </c>
    </row>
    <row r="28" spans="1:72" s="24" customFormat="1" ht="39.75" hidden="1" customHeight="1" x14ac:dyDescent="0.2">
      <c r="A28" s="831"/>
      <c r="B28" s="831"/>
      <c r="C28" s="831"/>
      <c r="D28" s="831"/>
      <c r="E28" s="831"/>
      <c r="F28" s="831"/>
      <c r="G28" s="315"/>
      <c r="H28" s="315">
        <v>1</v>
      </c>
      <c r="I28" s="857"/>
      <c r="J28" s="857"/>
      <c r="K28" s="857"/>
      <c r="L28" s="831"/>
      <c r="M28" s="831"/>
      <c r="N28" s="831"/>
      <c r="O28" s="831"/>
      <c r="P28" s="831"/>
      <c r="Q28" s="831"/>
      <c r="R28" s="831"/>
      <c r="S28" s="316"/>
      <c r="T28" s="846"/>
      <c r="U28" s="316"/>
      <c r="V28" s="846"/>
      <c r="W28" s="316"/>
      <c r="X28" s="846"/>
      <c r="Y28" s="316"/>
      <c r="Z28" s="846"/>
      <c r="AA28" s="316"/>
      <c r="AB28" s="846"/>
      <c r="AC28" s="316"/>
      <c r="AD28" s="846"/>
      <c r="AE28" s="316"/>
      <c r="AF28" s="846"/>
      <c r="AG28" s="316"/>
      <c r="AH28" s="846"/>
      <c r="AI28" s="316"/>
      <c r="AJ28" s="846"/>
      <c r="AK28" s="316"/>
      <c r="AL28" s="846"/>
      <c r="AM28" s="316"/>
      <c r="AN28" s="846"/>
      <c r="AO28" s="316"/>
      <c r="AP28" s="846"/>
      <c r="AQ28" s="316"/>
      <c r="AR28" s="846"/>
      <c r="AS28" s="316"/>
      <c r="AT28" s="846"/>
      <c r="AU28" s="316"/>
      <c r="AV28" s="846"/>
      <c r="AW28" s="316"/>
      <c r="AX28" s="846"/>
      <c r="AY28" s="316"/>
      <c r="AZ28" s="846"/>
      <c r="BA28" s="316"/>
      <c r="BB28" s="846"/>
      <c r="BC28" s="319" t="e">
        <f t="shared" si="0"/>
        <v>#DIV/0!</v>
      </c>
      <c r="BD28" s="858" t="e">
        <f>SUM((BC28*(BC28/SUM(BC28:BC33))),(BC29*(BC29/SUM(BC28:BC33))),(BC30*(BC30/SUM(BC28:BC33))),(BC31*(BC31/SUM(BC28:BC33))),(BC32*(BC32/SUM(BC28:BC33))),(BC33*(BC33/SUM(BC28:BC33))))</f>
        <v>#DIV/0!</v>
      </c>
      <c r="BE28" s="858" t="e">
        <f>AVERAGE(T28,V28,X28,Z28,AB28,AD28,AF28,AH28,AJ28,AL28,AN28,AP28,AR28,AT28,AV28,AX28,AZ28,BB28)</f>
        <v>#DIV/0!</v>
      </c>
      <c r="BF28" s="319" t="e">
        <f>IF(BE28=0,BF7,BE28)</f>
        <v>#DIV/0!</v>
      </c>
      <c r="BG28" s="860" t="e">
        <f>BD28*BE28</f>
        <v>#DIV/0!</v>
      </c>
      <c r="BH28" s="857"/>
      <c r="BI28" s="857"/>
      <c r="BJ28" s="857"/>
      <c r="BK28" s="315"/>
      <c r="BL28" s="315"/>
      <c r="BM28" s="315"/>
      <c r="BN28" s="315"/>
      <c r="BO28" s="319" t="e">
        <f t="shared" si="4"/>
        <v>#DIV/0!</v>
      </c>
      <c r="BP28" s="319" t="e">
        <f t="shared" si="5"/>
        <v>#DIV/0!</v>
      </c>
      <c r="BQ28" s="858" t="e">
        <f>SUM((BO28*(BO28/SUM(BO28:BO33))),(BO29*(BO29/SUM(BO28:BO33))),(BO30*(BO30/SUM(BO28:BO33))),(BO31*(BO31/SUM(BO28:BO33))),(BO32*(BO32/SUM(BO28:BO33))),(BO33*(BO33/SUM(BO28:BO33))))</f>
        <v>#DIV/0!</v>
      </c>
      <c r="BR28" s="858" t="e">
        <f>SUM((BP28*(BP28/SUM(BP28:BP33))),(BP29*(BP29/SUM(BP28:BP33))),(BP30*(BP30/SUM(BP28:BP33))),(BP31*(BP31/SUM(BP28:BP33))),(BP32*(BP32/SUM(BP28:BP33))),(BP33*(BP33/SUM(BP28:BP33))))</f>
        <v>#DIV/0!</v>
      </c>
      <c r="BS28" s="860" t="e">
        <f>BQ28*BR28</f>
        <v>#DIV/0!</v>
      </c>
      <c r="BT28" s="860" t="e">
        <f>INDEX([8]Listas!E$20:I$24,MATCH(BQ28,[8]Listas!D$20:D$24,1),MATCH(BR28,[8]Listas!E$19:I$19,1))</f>
        <v>#DIV/0!</v>
      </c>
    </row>
    <row r="29" spans="1:72" s="24" customFormat="1" ht="39.75" hidden="1" customHeight="1" x14ac:dyDescent="0.2">
      <c r="A29" s="831"/>
      <c r="B29" s="831"/>
      <c r="C29" s="831"/>
      <c r="D29" s="831"/>
      <c r="E29" s="831"/>
      <c r="F29" s="831"/>
      <c r="G29" s="315"/>
      <c r="H29" s="315">
        <v>2</v>
      </c>
      <c r="I29" s="857"/>
      <c r="J29" s="857"/>
      <c r="K29" s="857"/>
      <c r="L29" s="831"/>
      <c r="M29" s="831"/>
      <c r="N29" s="831"/>
      <c r="O29" s="831"/>
      <c r="P29" s="831"/>
      <c r="Q29" s="831"/>
      <c r="R29" s="831"/>
      <c r="S29" s="316"/>
      <c r="T29" s="846"/>
      <c r="U29" s="316"/>
      <c r="V29" s="846"/>
      <c r="W29" s="316"/>
      <c r="X29" s="846"/>
      <c r="Y29" s="316"/>
      <c r="Z29" s="846"/>
      <c r="AA29" s="316"/>
      <c r="AB29" s="846"/>
      <c r="AC29" s="316"/>
      <c r="AD29" s="846"/>
      <c r="AE29" s="316"/>
      <c r="AF29" s="846"/>
      <c r="AG29" s="316"/>
      <c r="AH29" s="846"/>
      <c r="AI29" s="316"/>
      <c r="AJ29" s="846"/>
      <c r="AK29" s="316"/>
      <c r="AL29" s="846"/>
      <c r="AM29" s="316"/>
      <c r="AN29" s="846"/>
      <c r="AO29" s="316"/>
      <c r="AP29" s="846"/>
      <c r="AQ29" s="316"/>
      <c r="AR29" s="846"/>
      <c r="AS29" s="316"/>
      <c r="AT29" s="846"/>
      <c r="AU29" s="316"/>
      <c r="AV29" s="846"/>
      <c r="AW29" s="316"/>
      <c r="AX29" s="846"/>
      <c r="AY29" s="316"/>
      <c r="AZ29" s="846"/>
      <c r="BA29" s="316"/>
      <c r="BB29" s="846"/>
      <c r="BC29" s="319" t="e">
        <f t="shared" si="0"/>
        <v>#DIV/0!</v>
      </c>
      <c r="BD29" s="858"/>
      <c r="BE29" s="858"/>
      <c r="BF29" s="319" t="e">
        <f>IF(BE29=0,BF28,BE29)</f>
        <v>#DIV/0!</v>
      </c>
      <c r="BG29" s="860">
        <f t="shared" si="3"/>
        <v>0</v>
      </c>
      <c r="BH29" s="857"/>
      <c r="BI29" s="857"/>
      <c r="BJ29" s="857"/>
      <c r="BK29" s="315"/>
      <c r="BL29" s="315"/>
      <c r="BM29" s="315"/>
      <c r="BN29" s="315"/>
      <c r="BO29" s="319" t="e">
        <f t="shared" si="4"/>
        <v>#DIV/0!</v>
      </c>
      <c r="BP29" s="319" t="e">
        <f t="shared" si="5"/>
        <v>#DIV/0!</v>
      </c>
      <c r="BQ29" s="858"/>
      <c r="BR29" s="858"/>
      <c r="BS29" s="860"/>
      <c r="BT29" s="860" t="e">
        <f>INDEX([8]Listas!E$20:I$24,MATCH(BQ29,[8]Listas!D$20:D$24,1),MATCH(BR29,[8]Listas!E$19:I$19,1))</f>
        <v>#N/A</v>
      </c>
    </row>
    <row r="30" spans="1:72" s="24" customFormat="1" ht="39.75" hidden="1" customHeight="1" x14ac:dyDescent="0.2">
      <c r="A30" s="831"/>
      <c r="B30" s="831"/>
      <c r="C30" s="831"/>
      <c r="D30" s="831"/>
      <c r="E30" s="831"/>
      <c r="F30" s="831"/>
      <c r="G30" s="315"/>
      <c r="H30" s="315">
        <v>3</v>
      </c>
      <c r="I30" s="857"/>
      <c r="J30" s="857"/>
      <c r="K30" s="857"/>
      <c r="L30" s="831"/>
      <c r="M30" s="831"/>
      <c r="N30" s="831"/>
      <c r="O30" s="831"/>
      <c r="P30" s="831"/>
      <c r="Q30" s="831"/>
      <c r="R30" s="831"/>
      <c r="S30" s="316"/>
      <c r="T30" s="846"/>
      <c r="U30" s="316"/>
      <c r="V30" s="846"/>
      <c r="W30" s="316"/>
      <c r="X30" s="846"/>
      <c r="Y30" s="316"/>
      <c r="Z30" s="846"/>
      <c r="AA30" s="316"/>
      <c r="AB30" s="846"/>
      <c r="AC30" s="316"/>
      <c r="AD30" s="846"/>
      <c r="AE30" s="316"/>
      <c r="AF30" s="846"/>
      <c r="AG30" s="316"/>
      <c r="AH30" s="846"/>
      <c r="AI30" s="316"/>
      <c r="AJ30" s="846"/>
      <c r="AK30" s="316"/>
      <c r="AL30" s="846"/>
      <c r="AM30" s="316"/>
      <c r="AN30" s="846"/>
      <c r="AO30" s="316"/>
      <c r="AP30" s="846"/>
      <c r="AQ30" s="316"/>
      <c r="AR30" s="846"/>
      <c r="AS30" s="316"/>
      <c r="AT30" s="846"/>
      <c r="AU30" s="316"/>
      <c r="AV30" s="846"/>
      <c r="AW30" s="316"/>
      <c r="AX30" s="846"/>
      <c r="AY30" s="316"/>
      <c r="AZ30" s="846"/>
      <c r="BA30" s="316"/>
      <c r="BB30" s="846"/>
      <c r="BC30" s="319" t="e">
        <f t="shared" si="0"/>
        <v>#DIV/0!</v>
      </c>
      <c r="BD30" s="858"/>
      <c r="BE30" s="858"/>
      <c r="BF30" s="319" t="e">
        <f>IF(BE30=0,BF29,BE30)</f>
        <v>#DIV/0!</v>
      </c>
      <c r="BG30" s="860">
        <f t="shared" si="3"/>
        <v>0</v>
      </c>
      <c r="BH30" s="857"/>
      <c r="BI30" s="857"/>
      <c r="BJ30" s="857"/>
      <c r="BK30" s="315"/>
      <c r="BL30" s="315"/>
      <c r="BM30" s="315"/>
      <c r="BN30" s="315"/>
      <c r="BO30" s="319" t="e">
        <f t="shared" si="4"/>
        <v>#DIV/0!</v>
      </c>
      <c r="BP30" s="319" t="e">
        <f t="shared" si="5"/>
        <v>#DIV/0!</v>
      </c>
      <c r="BQ30" s="858"/>
      <c r="BR30" s="858"/>
      <c r="BS30" s="860"/>
      <c r="BT30" s="860" t="e">
        <f>INDEX([8]Listas!E$20:I$24,MATCH(BQ30,[8]Listas!D$20:D$24,1),MATCH(BR30,[8]Listas!E$19:I$19,1))</f>
        <v>#N/A</v>
      </c>
    </row>
    <row r="31" spans="1:72" s="24" customFormat="1" ht="39.75" hidden="1" customHeight="1" x14ac:dyDescent="0.2">
      <c r="A31" s="831"/>
      <c r="B31" s="831"/>
      <c r="C31" s="831"/>
      <c r="D31" s="831"/>
      <c r="E31" s="831"/>
      <c r="F31" s="831"/>
      <c r="G31" s="315"/>
      <c r="H31" s="315">
        <v>4</v>
      </c>
      <c r="I31" s="857"/>
      <c r="J31" s="857"/>
      <c r="K31" s="857"/>
      <c r="L31" s="831"/>
      <c r="M31" s="831"/>
      <c r="N31" s="831"/>
      <c r="O31" s="831"/>
      <c r="P31" s="831"/>
      <c r="Q31" s="831"/>
      <c r="R31" s="831"/>
      <c r="S31" s="316"/>
      <c r="T31" s="846"/>
      <c r="U31" s="316"/>
      <c r="V31" s="846"/>
      <c r="W31" s="316"/>
      <c r="X31" s="846"/>
      <c r="Y31" s="316"/>
      <c r="Z31" s="846"/>
      <c r="AA31" s="316"/>
      <c r="AB31" s="846"/>
      <c r="AC31" s="316"/>
      <c r="AD31" s="846"/>
      <c r="AE31" s="316"/>
      <c r="AF31" s="846"/>
      <c r="AG31" s="316"/>
      <c r="AH31" s="846"/>
      <c r="AI31" s="316"/>
      <c r="AJ31" s="846"/>
      <c r="AK31" s="316"/>
      <c r="AL31" s="846"/>
      <c r="AM31" s="316"/>
      <c r="AN31" s="846"/>
      <c r="AO31" s="316"/>
      <c r="AP31" s="846"/>
      <c r="AQ31" s="316"/>
      <c r="AR31" s="846"/>
      <c r="AS31" s="316"/>
      <c r="AT31" s="846"/>
      <c r="AU31" s="316"/>
      <c r="AV31" s="846"/>
      <c r="AW31" s="316"/>
      <c r="AX31" s="846"/>
      <c r="AY31" s="316"/>
      <c r="AZ31" s="846"/>
      <c r="BA31" s="316"/>
      <c r="BB31" s="846"/>
      <c r="BC31" s="319" t="e">
        <f t="shared" si="0"/>
        <v>#DIV/0!</v>
      </c>
      <c r="BD31" s="858"/>
      <c r="BE31" s="858"/>
      <c r="BF31" s="319" t="e">
        <f>IF(BE31=0,BF30,BE31)</f>
        <v>#DIV/0!</v>
      </c>
      <c r="BG31" s="860">
        <f t="shared" si="3"/>
        <v>0</v>
      </c>
      <c r="BH31" s="857"/>
      <c r="BI31" s="857"/>
      <c r="BJ31" s="857"/>
      <c r="BK31" s="315"/>
      <c r="BL31" s="315"/>
      <c r="BM31" s="315"/>
      <c r="BN31" s="315"/>
      <c r="BO31" s="319" t="e">
        <f t="shared" si="4"/>
        <v>#DIV/0!</v>
      </c>
      <c r="BP31" s="319" t="e">
        <f t="shared" si="5"/>
        <v>#DIV/0!</v>
      </c>
      <c r="BQ31" s="858"/>
      <c r="BR31" s="858"/>
      <c r="BS31" s="860"/>
      <c r="BT31" s="860" t="e">
        <f>INDEX([8]Listas!E$20:I$24,MATCH(BQ31,[8]Listas!D$20:D$24,1),MATCH(BR31,[8]Listas!E$19:I$19,1))</f>
        <v>#N/A</v>
      </c>
    </row>
    <row r="32" spans="1:72" s="24" customFormat="1" ht="39.75" hidden="1" customHeight="1" x14ac:dyDescent="0.2">
      <c r="A32" s="831"/>
      <c r="B32" s="831"/>
      <c r="C32" s="831"/>
      <c r="D32" s="831"/>
      <c r="E32" s="831"/>
      <c r="F32" s="831"/>
      <c r="G32" s="315"/>
      <c r="H32" s="315">
        <v>5</v>
      </c>
      <c r="I32" s="857"/>
      <c r="J32" s="857"/>
      <c r="K32" s="857"/>
      <c r="L32" s="831"/>
      <c r="M32" s="831"/>
      <c r="N32" s="831"/>
      <c r="O32" s="831"/>
      <c r="P32" s="831"/>
      <c r="Q32" s="831"/>
      <c r="R32" s="831"/>
      <c r="S32" s="316"/>
      <c r="T32" s="846"/>
      <c r="U32" s="316"/>
      <c r="V32" s="846"/>
      <c r="W32" s="316"/>
      <c r="X32" s="846"/>
      <c r="Y32" s="316"/>
      <c r="Z32" s="846"/>
      <c r="AA32" s="316"/>
      <c r="AB32" s="846"/>
      <c r="AC32" s="316"/>
      <c r="AD32" s="846"/>
      <c r="AE32" s="316"/>
      <c r="AF32" s="846"/>
      <c r="AG32" s="316"/>
      <c r="AH32" s="846"/>
      <c r="AI32" s="316"/>
      <c r="AJ32" s="846"/>
      <c r="AK32" s="316"/>
      <c r="AL32" s="846"/>
      <c r="AM32" s="316"/>
      <c r="AN32" s="846"/>
      <c r="AO32" s="316"/>
      <c r="AP32" s="846"/>
      <c r="AQ32" s="316"/>
      <c r="AR32" s="846"/>
      <c r="AS32" s="316"/>
      <c r="AT32" s="846"/>
      <c r="AU32" s="316"/>
      <c r="AV32" s="846"/>
      <c r="AW32" s="316"/>
      <c r="AX32" s="846"/>
      <c r="AY32" s="316"/>
      <c r="AZ32" s="846"/>
      <c r="BA32" s="316"/>
      <c r="BB32" s="846"/>
      <c r="BC32" s="319" t="e">
        <f t="shared" si="0"/>
        <v>#DIV/0!</v>
      </c>
      <c r="BD32" s="858"/>
      <c r="BE32" s="858"/>
      <c r="BF32" s="319" t="e">
        <f>IF(BE32=0,BF31,BE32)</f>
        <v>#DIV/0!</v>
      </c>
      <c r="BG32" s="860">
        <f t="shared" si="3"/>
        <v>0</v>
      </c>
      <c r="BH32" s="857"/>
      <c r="BI32" s="857"/>
      <c r="BJ32" s="857"/>
      <c r="BK32" s="315"/>
      <c r="BL32" s="315"/>
      <c r="BM32" s="315"/>
      <c r="BN32" s="315"/>
      <c r="BO32" s="319" t="e">
        <f t="shared" si="4"/>
        <v>#DIV/0!</v>
      </c>
      <c r="BP32" s="319" t="e">
        <f t="shared" si="5"/>
        <v>#DIV/0!</v>
      </c>
      <c r="BQ32" s="858"/>
      <c r="BR32" s="858"/>
      <c r="BS32" s="860"/>
      <c r="BT32" s="860" t="e">
        <f>INDEX([8]Listas!E$20:I$24,MATCH(BQ32,[8]Listas!D$20:D$24,1),MATCH(BR32,[8]Listas!E$19:I$19,1))</f>
        <v>#N/A</v>
      </c>
    </row>
    <row r="33" spans="1:72" s="24" customFormat="1" ht="39.75" hidden="1" customHeight="1" x14ac:dyDescent="0.2">
      <c r="A33" s="831"/>
      <c r="B33" s="831"/>
      <c r="C33" s="831"/>
      <c r="D33" s="831"/>
      <c r="E33" s="831"/>
      <c r="F33" s="831"/>
      <c r="G33" s="315"/>
      <c r="H33" s="315">
        <v>6</v>
      </c>
      <c r="I33" s="857"/>
      <c r="J33" s="857"/>
      <c r="K33" s="857"/>
      <c r="L33" s="831"/>
      <c r="M33" s="831"/>
      <c r="N33" s="831"/>
      <c r="O33" s="831"/>
      <c r="P33" s="831"/>
      <c r="Q33" s="831"/>
      <c r="R33" s="831"/>
      <c r="S33" s="316"/>
      <c r="T33" s="846"/>
      <c r="U33" s="316"/>
      <c r="V33" s="846"/>
      <c r="W33" s="316"/>
      <c r="X33" s="846"/>
      <c r="Y33" s="316"/>
      <c r="Z33" s="846"/>
      <c r="AA33" s="316"/>
      <c r="AB33" s="846"/>
      <c r="AC33" s="316"/>
      <c r="AD33" s="846"/>
      <c r="AE33" s="316"/>
      <c r="AF33" s="846"/>
      <c r="AG33" s="316"/>
      <c r="AH33" s="846"/>
      <c r="AI33" s="316"/>
      <c r="AJ33" s="846"/>
      <c r="AK33" s="316"/>
      <c r="AL33" s="846"/>
      <c r="AM33" s="316"/>
      <c r="AN33" s="846"/>
      <c r="AO33" s="316"/>
      <c r="AP33" s="846"/>
      <c r="AQ33" s="316"/>
      <c r="AR33" s="846"/>
      <c r="AS33" s="316"/>
      <c r="AT33" s="846"/>
      <c r="AU33" s="316"/>
      <c r="AV33" s="846"/>
      <c r="AW33" s="316"/>
      <c r="AX33" s="846"/>
      <c r="AY33" s="316"/>
      <c r="AZ33" s="846"/>
      <c r="BA33" s="316"/>
      <c r="BB33" s="846"/>
      <c r="BC33" s="319" t="e">
        <f t="shared" si="0"/>
        <v>#DIV/0!</v>
      </c>
      <c r="BD33" s="858"/>
      <c r="BE33" s="858"/>
      <c r="BF33" s="319" t="e">
        <f>IF(BE33=0,BF32,BE33)</f>
        <v>#DIV/0!</v>
      </c>
      <c r="BG33" s="860">
        <f t="shared" si="3"/>
        <v>0</v>
      </c>
      <c r="BH33" s="857"/>
      <c r="BI33" s="857"/>
      <c r="BJ33" s="857"/>
      <c r="BK33" s="315"/>
      <c r="BL33" s="315"/>
      <c r="BM33" s="315"/>
      <c r="BN33" s="315"/>
      <c r="BO33" s="319" t="e">
        <f t="shared" si="4"/>
        <v>#DIV/0!</v>
      </c>
      <c r="BP33" s="319" t="e">
        <f t="shared" si="5"/>
        <v>#DIV/0!</v>
      </c>
      <c r="BQ33" s="858"/>
      <c r="BR33" s="858"/>
      <c r="BS33" s="860"/>
      <c r="BT33" s="860" t="e">
        <f>INDEX([8]Listas!E$20:I$24,MATCH(BQ33,[8]Listas!D$20:D$24,1),MATCH(BR33,[8]Listas!E$19:I$19,1))</f>
        <v>#N/A</v>
      </c>
    </row>
    <row r="34" spans="1:72" s="24" customFormat="1" ht="39.75" hidden="1" customHeight="1" x14ac:dyDescent="0.2">
      <c r="A34" s="831"/>
      <c r="B34" s="831"/>
      <c r="C34" s="831"/>
      <c r="D34" s="831"/>
      <c r="E34" s="831"/>
      <c r="F34" s="831"/>
      <c r="G34" s="315"/>
      <c r="H34" s="315">
        <v>1</v>
      </c>
      <c r="I34" s="857"/>
      <c r="J34" s="857"/>
      <c r="K34" s="857"/>
      <c r="L34" s="831"/>
      <c r="M34" s="831"/>
      <c r="N34" s="831"/>
      <c r="O34" s="831"/>
      <c r="P34" s="831"/>
      <c r="Q34" s="831"/>
      <c r="R34" s="831"/>
      <c r="S34" s="316"/>
      <c r="T34" s="846"/>
      <c r="U34" s="316"/>
      <c r="V34" s="846"/>
      <c r="W34" s="316"/>
      <c r="X34" s="846"/>
      <c r="Y34" s="316"/>
      <c r="Z34" s="846"/>
      <c r="AA34" s="316"/>
      <c r="AB34" s="846"/>
      <c r="AC34" s="316"/>
      <c r="AD34" s="846"/>
      <c r="AE34" s="316"/>
      <c r="AF34" s="846"/>
      <c r="AG34" s="316"/>
      <c r="AH34" s="846"/>
      <c r="AI34" s="316"/>
      <c r="AJ34" s="846"/>
      <c r="AK34" s="316"/>
      <c r="AL34" s="846"/>
      <c r="AM34" s="316"/>
      <c r="AN34" s="846"/>
      <c r="AO34" s="316"/>
      <c r="AP34" s="846"/>
      <c r="AQ34" s="316"/>
      <c r="AR34" s="846"/>
      <c r="AS34" s="316"/>
      <c r="AT34" s="846"/>
      <c r="AU34" s="316"/>
      <c r="AV34" s="846"/>
      <c r="AW34" s="316"/>
      <c r="AX34" s="846"/>
      <c r="AY34" s="316"/>
      <c r="AZ34" s="846"/>
      <c r="BA34" s="316"/>
      <c r="BB34" s="846"/>
      <c r="BC34" s="319" t="e">
        <f t="shared" si="0"/>
        <v>#DIV/0!</v>
      </c>
      <c r="BD34" s="858" t="e">
        <f>SUM((BC34*(BC34/SUM(BC34:BC40))),(BC35*(BC35/SUM(BC34:BC40))),(BC36*(BC36/SUM(BC34:BC40))),(BC37*(BC37/SUM(BC34:BC40))),(BC38*(BC38/SUM(BC34:BC40))),(BC39*(BC39/SUM(BC34:BC40))),(BC40*(BC40/SUM(BC34:BC40))))</f>
        <v>#DIV/0!</v>
      </c>
      <c r="BE34" s="858" t="e">
        <f>AVERAGE(T34,V34,X34,Z34,AB34,AD34,AF34,AH34,AJ34,AL34,AN34,AP34,AR34,AT34,AV34,AX34,AZ34,BB34)</f>
        <v>#DIV/0!</v>
      </c>
      <c r="BF34" s="319" t="e">
        <f>IF(BE34=0,#REF!,BE34)</f>
        <v>#DIV/0!</v>
      </c>
      <c r="BG34" s="860" t="e">
        <f t="shared" si="3"/>
        <v>#DIV/0!</v>
      </c>
      <c r="BH34" s="857"/>
      <c r="BI34" s="857"/>
      <c r="BJ34" s="857"/>
      <c r="BK34" s="315"/>
      <c r="BL34" s="315"/>
      <c r="BM34" s="315"/>
      <c r="BN34" s="315"/>
      <c r="BO34" s="319" t="e">
        <f t="shared" si="4"/>
        <v>#DIV/0!</v>
      </c>
      <c r="BP34" s="319" t="e">
        <f t="shared" si="5"/>
        <v>#DIV/0!</v>
      </c>
      <c r="BQ34" s="858" t="e">
        <f>SUM((BO34*(BO34/SUM(BO34:BO40))),(BO35*(BO35/SUM(BO34:BO40))),(BO36*(BO36/SUM(BO34:BO40))),(BO37*(BO37/SUM(BO34:BO40))),(BO38*(BO38/SUM(BO34:BO40))),(BO39*(BO39/SUM(BO34:BO40))),(BO40*(BO40/SUM(BO34:BO40))))</f>
        <v>#DIV/0!</v>
      </c>
      <c r="BR34" s="858" t="e">
        <f>SUM((BP34*(BP34/SUM(BP34:BP40))),(BP35*(BP35/SUM(BP34:BP40))),(BP36*(BP36/SUM(BP34:BP40))),(BP37*(BP37/SUM(BP34:BP40))),(BP38*(BP38/SUM(BP34:BP40))),(BP39*(BP39/SUM(BP34:BP40))),(BP40*(BP40/SUM(BP34:BP40))))</f>
        <v>#DIV/0!</v>
      </c>
      <c r="BS34" s="860" t="e">
        <f>BQ34*BR34</f>
        <v>#DIV/0!</v>
      </c>
      <c r="BT34" s="860" t="e">
        <f>INDEX([8]Listas!E$20:I$24,MATCH(BQ34,[8]Listas!D$20:D$24,1),MATCH(BR34,[8]Listas!E$19:I$19,1))</f>
        <v>#DIV/0!</v>
      </c>
    </row>
    <row r="35" spans="1:72" s="24" customFormat="1" ht="39.75" hidden="1" customHeight="1" x14ac:dyDescent="0.2">
      <c r="A35" s="831"/>
      <c r="B35" s="831"/>
      <c r="C35" s="831"/>
      <c r="D35" s="831"/>
      <c r="E35" s="831"/>
      <c r="F35" s="831"/>
      <c r="G35" s="315"/>
      <c r="H35" s="315">
        <v>2</v>
      </c>
      <c r="I35" s="857"/>
      <c r="J35" s="857"/>
      <c r="K35" s="857"/>
      <c r="L35" s="831"/>
      <c r="M35" s="831"/>
      <c r="N35" s="831"/>
      <c r="O35" s="831"/>
      <c r="P35" s="831"/>
      <c r="Q35" s="831"/>
      <c r="R35" s="831"/>
      <c r="S35" s="316"/>
      <c r="T35" s="846"/>
      <c r="U35" s="316"/>
      <c r="V35" s="846"/>
      <c r="W35" s="316"/>
      <c r="X35" s="846"/>
      <c r="Y35" s="316"/>
      <c r="Z35" s="846"/>
      <c r="AA35" s="316"/>
      <c r="AB35" s="846"/>
      <c r="AC35" s="316"/>
      <c r="AD35" s="846"/>
      <c r="AE35" s="316"/>
      <c r="AF35" s="846"/>
      <c r="AG35" s="316"/>
      <c r="AH35" s="846"/>
      <c r="AI35" s="316"/>
      <c r="AJ35" s="846"/>
      <c r="AK35" s="316"/>
      <c r="AL35" s="846"/>
      <c r="AM35" s="316"/>
      <c r="AN35" s="846"/>
      <c r="AO35" s="316"/>
      <c r="AP35" s="846"/>
      <c r="AQ35" s="316"/>
      <c r="AR35" s="846"/>
      <c r="AS35" s="316"/>
      <c r="AT35" s="846"/>
      <c r="AU35" s="316"/>
      <c r="AV35" s="846"/>
      <c r="AW35" s="316"/>
      <c r="AX35" s="846"/>
      <c r="AY35" s="316"/>
      <c r="AZ35" s="846"/>
      <c r="BA35" s="316"/>
      <c r="BB35" s="846"/>
      <c r="BC35" s="319" t="e">
        <f t="shared" si="0"/>
        <v>#DIV/0!</v>
      </c>
      <c r="BD35" s="858"/>
      <c r="BE35" s="858"/>
      <c r="BF35" s="319" t="e">
        <f t="shared" ref="BF35:BF40" si="6">IF(BE35=0,BF34,BE35)</f>
        <v>#DIV/0!</v>
      </c>
      <c r="BG35" s="860">
        <f t="shared" si="3"/>
        <v>0</v>
      </c>
      <c r="BH35" s="857"/>
      <c r="BI35" s="857"/>
      <c r="BJ35" s="857"/>
      <c r="BK35" s="315"/>
      <c r="BL35" s="315"/>
      <c r="BM35" s="315"/>
      <c r="BN35" s="315"/>
      <c r="BO35" s="319" t="e">
        <f t="shared" si="4"/>
        <v>#DIV/0!</v>
      </c>
      <c r="BP35" s="319" t="e">
        <f t="shared" si="5"/>
        <v>#DIV/0!</v>
      </c>
      <c r="BQ35" s="858"/>
      <c r="BR35" s="858"/>
      <c r="BS35" s="860"/>
      <c r="BT35" s="860" t="e">
        <f>INDEX([8]Listas!E$20:I$24,MATCH(BQ35,[8]Listas!D$20:D$24,1),MATCH(BR35,[8]Listas!E$19:I$19,1))</f>
        <v>#N/A</v>
      </c>
    </row>
    <row r="36" spans="1:72" s="24" customFormat="1" ht="39.75" hidden="1" customHeight="1" x14ac:dyDescent="0.2">
      <c r="A36" s="831"/>
      <c r="B36" s="831"/>
      <c r="C36" s="831"/>
      <c r="D36" s="831"/>
      <c r="E36" s="831"/>
      <c r="F36" s="831"/>
      <c r="G36" s="315"/>
      <c r="H36" s="315">
        <v>3</v>
      </c>
      <c r="I36" s="857"/>
      <c r="J36" s="857"/>
      <c r="K36" s="857"/>
      <c r="L36" s="831"/>
      <c r="M36" s="831"/>
      <c r="N36" s="831"/>
      <c r="O36" s="831"/>
      <c r="P36" s="831"/>
      <c r="Q36" s="831"/>
      <c r="R36" s="831"/>
      <c r="S36" s="316"/>
      <c r="T36" s="846"/>
      <c r="U36" s="316"/>
      <c r="V36" s="846"/>
      <c r="W36" s="316"/>
      <c r="X36" s="846"/>
      <c r="Y36" s="316"/>
      <c r="Z36" s="846"/>
      <c r="AA36" s="316"/>
      <c r="AB36" s="846"/>
      <c r="AC36" s="316"/>
      <c r="AD36" s="846"/>
      <c r="AE36" s="316"/>
      <c r="AF36" s="846"/>
      <c r="AG36" s="316"/>
      <c r="AH36" s="846"/>
      <c r="AI36" s="316"/>
      <c r="AJ36" s="846"/>
      <c r="AK36" s="316"/>
      <c r="AL36" s="846"/>
      <c r="AM36" s="316"/>
      <c r="AN36" s="846"/>
      <c r="AO36" s="316"/>
      <c r="AP36" s="846"/>
      <c r="AQ36" s="316"/>
      <c r="AR36" s="846"/>
      <c r="AS36" s="316"/>
      <c r="AT36" s="846"/>
      <c r="AU36" s="316"/>
      <c r="AV36" s="846"/>
      <c r="AW36" s="316"/>
      <c r="AX36" s="846"/>
      <c r="AY36" s="316"/>
      <c r="AZ36" s="846"/>
      <c r="BA36" s="316"/>
      <c r="BB36" s="846"/>
      <c r="BC36" s="319" t="e">
        <f t="shared" si="0"/>
        <v>#DIV/0!</v>
      </c>
      <c r="BD36" s="858"/>
      <c r="BE36" s="858"/>
      <c r="BF36" s="319" t="e">
        <f t="shared" si="6"/>
        <v>#DIV/0!</v>
      </c>
      <c r="BG36" s="860">
        <f t="shared" si="3"/>
        <v>0</v>
      </c>
      <c r="BH36" s="857"/>
      <c r="BI36" s="857"/>
      <c r="BJ36" s="857"/>
      <c r="BK36" s="315"/>
      <c r="BL36" s="315"/>
      <c r="BM36" s="315"/>
      <c r="BN36" s="315"/>
      <c r="BO36" s="319" t="e">
        <f t="shared" si="4"/>
        <v>#DIV/0!</v>
      </c>
      <c r="BP36" s="319" t="e">
        <f t="shared" si="5"/>
        <v>#DIV/0!</v>
      </c>
      <c r="BQ36" s="858"/>
      <c r="BR36" s="858"/>
      <c r="BS36" s="860"/>
      <c r="BT36" s="860" t="e">
        <f>INDEX([8]Listas!E$20:I$24,MATCH(BQ36,[8]Listas!D$20:D$24,1),MATCH(BR36,[8]Listas!E$19:I$19,1))</f>
        <v>#N/A</v>
      </c>
    </row>
    <row r="37" spans="1:72" s="24" customFormat="1" ht="39.75" hidden="1" customHeight="1" x14ac:dyDescent="0.2">
      <c r="A37" s="831"/>
      <c r="B37" s="831"/>
      <c r="C37" s="831"/>
      <c r="D37" s="831"/>
      <c r="E37" s="831"/>
      <c r="F37" s="831"/>
      <c r="G37" s="315"/>
      <c r="H37" s="315">
        <v>4</v>
      </c>
      <c r="I37" s="857"/>
      <c r="J37" s="857"/>
      <c r="K37" s="857"/>
      <c r="L37" s="831"/>
      <c r="M37" s="831"/>
      <c r="N37" s="831"/>
      <c r="O37" s="831"/>
      <c r="P37" s="831"/>
      <c r="Q37" s="831"/>
      <c r="R37" s="831"/>
      <c r="S37" s="316"/>
      <c r="T37" s="846"/>
      <c r="U37" s="316"/>
      <c r="V37" s="846"/>
      <c r="W37" s="316"/>
      <c r="X37" s="846"/>
      <c r="Y37" s="316"/>
      <c r="Z37" s="846"/>
      <c r="AA37" s="316"/>
      <c r="AB37" s="846"/>
      <c r="AC37" s="316"/>
      <c r="AD37" s="846"/>
      <c r="AE37" s="316"/>
      <c r="AF37" s="846"/>
      <c r="AG37" s="316"/>
      <c r="AH37" s="846"/>
      <c r="AI37" s="316"/>
      <c r="AJ37" s="846"/>
      <c r="AK37" s="316"/>
      <c r="AL37" s="846"/>
      <c r="AM37" s="316"/>
      <c r="AN37" s="846"/>
      <c r="AO37" s="316"/>
      <c r="AP37" s="846"/>
      <c r="AQ37" s="316"/>
      <c r="AR37" s="846"/>
      <c r="AS37" s="316"/>
      <c r="AT37" s="846"/>
      <c r="AU37" s="316"/>
      <c r="AV37" s="846"/>
      <c r="AW37" s="316"/>
      <c r="AX37" s="846"/>
      <c r="AY37" s="316"/>
      <c r="AZ37" s="846"/>
      <c r="BA37" s="316"/>
      <c r="BB37" s="846"/>
      <c r="BC37" s="319" t="e">
        <f t="shared" si="0"/>
        <v>#DIV/0!</v>
      </c>
      <c r="BD37" s="858"/>
      <c r="BE37" s="858"/>
      <c r="BF37" s="319" t="e">
        <f t="shared" si="6"/>
        <v>#DIV/0!</v>
      </c>
      <c r="BG37" s="860">
        <f t="shared" si="3"/>
        <v>0</v>
      </c>
      <c r="BH37" s="857"/>
      <c r="BI37" s="857"/>
      <c r="BJ37" s="857"/>
      <c r="BK37" s="315"/>
      <c r="BL37" s="315"/>
      <c r="BM37" s="315"/>
      <c r="BN37" s="315"/>
      <c r="BO37" s="319" t="e">
        <f t="shared" si="4"/>
        <v>#DIV/0!</v>
      </c>
      <c r="BP37" s="319" t="e">
        <f t="shared" si="5"/>
        <v>#DIV/0!</v>
      </c>
      <c r="BQ37" s="858"/>
      <c r="BR37" s="858"/>
      <c r="BS37" s="860"/>
      <c r="BT37" s="860" t="e">
        <f>INDEX([8]Listas!E$20:I$24,MATCH(BQ37,[8]Listas!D$20:D$24,1),MATCH(BR37,[8]Listas!E$19:I$19,1))</f>
        <v>#N/A</v>
      </c>
    </row>
    <row r="38" spans="1:72" s="24" customFormat="1" ht="39.75" hidden="1" customHeight="1" x14ac:dyDescent="0.2">
      <c r="A38" s="831"/>
      <c r="B38" s="831"/>
      <c r="C38" s="831"/>
      <c r="D38" s="831"/>
      <c r="E38" s="831"/>
      <c r="F38" s="831"/>
      <c r="G38" s="315"/>
      <c r="H38" s="315">
        <v>5</v>
      </c>
      <c r="I38" s="857"/>
      <c r="J38" s="857"/>
      <c r="K38" s="857"/>
      <c r="L38" s="831"/>
      <c r="M38" s="831"/>
      <c r="N38" s="831"/>
      <c r="O38" s="831"/>
      <c r="P38" s="831"/>
      <c r="Q38" s="831"/>
      <c r="R38" s="831"/>
      <c r="S38" s="316"/>
      <c r="T38" s="846"/>
      <c r="U38" s="316"/>
      <c r="V38" s="846"/>
      <c r="W38" s="316"/>
      <c r="X38" s="846"/>
      <c r="Y38" s="316"/>
      <c r="Z38" s="846"/>
      <c r="AA38" s="316"/>
      <c r="AB38" s="846"/>
      <c r="AC38" s="316"/>
      <c r="AD38" s="846"/>
      <c r="AE38" s="316"/>
      <c r="AF38" s="846"/>
      <c r="AG38" s="316"/>
      <c r="AH38" s="846"/>
      <c r="AI38" s="316"/>
      <c r="AJ38" s="846"/>
      <c r="AK38" s="316"/>
      <c r="AL38" s="846"/>
      <c r="AM38" s="316"/>
      <c r="AN38" s="846"/>
      <c r="AO38" s="316"/>
      <c r="AP38" s="846"/>
      <c r="AQ38" s="316"/>
      <c r="AR38" s="846"/>
      <c r="AS38" s="316"/>
      <c r="AT38" s="846"/>
      <c r="AU38" s="316"/>
      <c r="AV38" s="846"/>
      <c r="AW38" s="316"/>
      <c r="AX38" s="846"/>
      <c r="AY38" s="316"/>
      <c r="AZ38" s="846"/>
      <c r="BA38" s="316"/>
      <c r="BB38" s="846"/>
      <c r="BC38" s="319" t="e">
        <f t="shared" si="0"/>
        <v>#DIV/0!</v>
      </c>
      <c r="BD38" s="858"/>
      <c r="BE38" s="858"/>
      <c r="BF38" s="319" t="e">
        <f t="shared" si="6"/>
        <v>#DIV/0!</v>
      </c>
      <c r="BG38" s="860">
        <f t="shared" si="3"/>
        <v>0</v>
      </c>
      <c r="BH38" s="857"/>
      <c r="BI38" s="857"/>
      <c r="BJ38" s="857"/>
      <c r="BK38" s="315"/>
      <c r="BL38" s="315"/>
      <c r="BM38" s="315"/>
      <c r="BN38" s="315"/>
      <c r="BO38" s="319" t="e">
        <f t="shared" si="4"/>
        <v>#DIV/0!</v>
      </c>
      <c r="BP38" s="319" t="e">
        <f t="shared" si="5"/>
        <v>#DIV/0!</v>
      </c>
      <c r="BQ38" s="858"/>
      <c r="BR38" s="858"/>
      <c r="BS38" s="860"/>
      <c r="BT38" s="860" t="e">
        <f>INDEX([8]Listas!E$20:I$24,MATCH(BQ38,[8]Listas!D$20:D$24,1),MATCH(BR38,[8]Listas!E$19:I$19,1))</f>
        <v>#N/A</v>
      </c>
    </row>
    <row r="39" spans="1:72" s="24" customFormat="1" ht="39.75" hidden="1" customHeight="1" x14ac:dyDescent="0.2">
      <c r="A39" s="831"/>
      <c r="B39" s="831"/>
      <c r="C39" s="831"/>
      <c r="D39" s="831"/>
      <c r="E39" s="831"/>
      <c r="F39" s="831"/>
      <c r="G39" s="315"/>
      <c r="H39" s="315">
        <v>6</v>
      </c>
      <c r="I39" s="857"/>
      <c r="J39" s="857"/>
      <c r="K39" s="857"/>
      <c r="L39" s="831"/>
      <c r="M39" s="831"/>
      <c r="N39" s="831"/>
      <c r="O39" s="831"/>
      <c r="P39" s="831"/>
      <c r="Q39" s="831"/>
      <c r="R39" s="831"/>
      <c r="S39" s="316"/>
      <c r="T39" s="846"/>
      <c r="U39" s="316"/>
      <c r="V39" s="846"/>
      <c r="W39" s="316"/>
      <c r="X39" s="846"/>
      <c r="Y39" s="316"/>
      <c r="Z39" s="846"/>
      <c r="AA39" s="316"/>
      <c r="AB39" s="846"/>
      <c r="AC39" s="316"/>
      <c r="AD39" s="846"/>
      <c r="AE39" s="316"/>
      <c r="AF39" s="846"/>
      <c r="AG39" s="316"/>
      <c r="AH39" s="846"/>
      <c r="AI39" s="316"/>
      <c r="AJ39" s="846"/>
      <c r="AK39" s="316"/>
      <c r="AL39" s="846"/>
      <c r="AM39" s="316"/>
      <c r="AN39" s="846"/>
      <c r="AO39" s="316"/>
      <c r="AP39" s="846"/>
      <c r="AQ39" s="316"/>
      <c r="AR39" s="846"/>
      <c r="AS39" s="316"/>
      <c r="AT39" s="846"/>
      <c r="AU39" s="316"/>
      <c r="AV39" s="846"/>
      <c r="AW39" s="316"/>
      <c r="AX39" s="846"/>
      <c r="AY39" s="316"/>
      <c r="AZ39" s="846"/>
      <c r="BA39" s="316"/>
      <c r="BB39" s="846"/>
      <c r="BC39" s="319" t="e">
        <f t="shared" si="0"/>
        <v>#DIV/0!</v>
      </c>
      <c r="BD39" s="858"/>
      <c r="BE39" s="858"/>
      <c r="BF39" s="319" t="e">
        <f t="shared" si="6"/>
        <v>#DIV/0!</v>
      </c>
      <c r="BG39" s="860">
        <f t="shared" si="3"/>
        <v>0</v>
      </c>
      <c r="BH39" s="857"/>
      <c r="BI39" s="857"/>
      <c r="BJ39" s="857"/>
      <c r="BK39" s="315"/>
      <c r="BL39" s="315"/>
      <c r="BM39" s="315"/>
      <c r="BN39" s="315"/>
      <c r="BO39" s="319" t="e">
        <f t="shared" si="4"/>
        <v>#DIV/0!</v>
      </c>
      <c r="BP39" s="319" t="e">
        <f t="shared" si="5"/>
        <v>#DIV/0!</v>
      </c>
      <c r="BQ39" s="858"/>
      <c r="BR39" s="858"/>
      <c r="BS39" s="860"/>
      <c r="BT39" s="860" t="e">
        <f>INDEX([8]Listas!E$20:I$24,MATCH(BQ39,[8]Listas!D$20:D$24,1),MATCH(BR39,[8]Listas!E$19:I$19,1))</f>
        <v>#N/A</v>
      </c>
    </row>
    <row r="40" spans="1:72" s="24" customFormat="1" ht="39.75" hidden="1" customHeight="1" x14ac:dyDescent="0.2">
      <c r="A40" s="831"/>
      <c r="B40" s="831"/>
      <c r="C40" s="831"/>
      <c r="D40" s="831"/>
      <c r="E40" s="831"/>
      <c r="F40" s="831"/>
      <c r="G40" s="315"/>
      <c r="H40" s="315">
        <v>7</v>
      </c>
      <c r="I40" s="857"/>
      <c r="J40" s="857"/>
      <c r="K40" s="857"/>
      <c r="L40" s="831"/>
      <c r="M40" s="831"/>
      <c r="N40" s="831"/>
      <c r="O40" s="831"/>
      <c r="P40" s="831"/>
      <c r="Q40" s="831"/>
      <c r="R40" s="831"/>
      <c r="S40" s="316"/>
      <c r="T40" s="846"/>
      <c r="U40" s="316"/>
      <c r="V40" s="846"/>
      <c r="W40" s="316"/>
      <c r="X40" s="846"/>
      <c r="Y40" s="316"/>
      <c r="Z40" s="846"/>
      <c r="AA40" s="316"/>
      <c r="AB40" s="846"/>
      <c r="AC40" s="316"/>
      <c r="AD40" s="846"/>
      <c r="AE40" s="316"/>
      <c r="AF40" s="846"/>
      <c r="AG40" s="316"/>
      <c r="AH40" s="846"/>
      <c r="AI40" s="316"/>
      <c r="AJ40" s="846"/>
      <c r="AK40" s="316"/>
      <c r="AL40" s="846"/>
      <c r="AM40" s="316"/>
      <c r="AN40" s="846"/>
      <c r="AO40" s="316"/>
      <c r="AP40" s="846"/>
      <c r="AQ40" s="316"/>
      <c r="AR40" s="846"/>
      <c r="AS40" s="316"/>
      <c r="AT40" s="846"/>
      <c r="AU40" s="316"/>
      <c r="AV40" s="846"/>
      <c r="AW40" s="316"/>
      <c r="AX40" s="846"/>
      <c r="AY40" s="316"/>
      <c r="AZ40" s="846"/>
      <c r="BA40" s="316"/>
      <c r="BB40" s="846"/>
      <c r="BC40" s="319" t="e">
        <f t="shared" si="0"/>
        <v>#DIV/0!</v>
      </c>
      <c r="BD40" s="858"/>
      <c r="BE40" s="858"/>
      <c r="BF40" s="319" t="e">
        <f t="shared" si="6"/>
        <v>#DIV/0!</v>
      </c>
      <c r="BG40" s="860">
        <f t="shared" si="3"/>
        <v>0</v>
      </c>
      <c r="BH40" s="857"/>
      <c r="BI40" s="857"/>
      <c r="BJ40" s="857"/>
      <c r="BK40" s="315"/>
      <c r="BL40" s="315"/>
      <c r="BM40" s="315"/>
      <c r="BN40" s="315"/>
      <c r="BO40" s="319" t="e">
        <f t="shared" si="4"/>
        <v>#DIV/0!</v>
      </c>
      <c r="BP40" s="319" t="e">
        <f t="shared" si="5"/>
        <v>#DIV/0!</v>
      </c>
      <c r="BQ40" s="858"/>
      <c r="BR40" s="858"/>
      <c r="BS40" s="860"/>
      <c r="BT40" s="860" t="e">
        <f>INDEX([8]Listas!E$20:I$24,MATCH(BQ40,[8]Listas!D$20:D$24,1),MATCH(BR40,[8]Listas!E$19:I$19,1))</f>
        <v>#N/A</v>
      </c>
    </row>
    <row r="41" spans="1:72" s="24" customFormat="1" ht="39.75" hidden="1" customHeight="1" x14ac:dyDescent="0.2">
      <c r="A41" s="831"/>
      <c r="B41" s="831"/>
      <c r="C41" s="831"/>
      <c r="D41" s="831"/>
      <c r="E41" s="831"/>
      <c r="F41" s="831"/>
      <c r="G41" s="315"/>
      <c r="H41" s="315">
        <v>1</v>
      </c>
      <c r="I41" s="857"/>
      <c r="J41" s="857"/>
      <c r="K41" s="857"/>
      <c r="L41" s="831"/>
      <c r="M41" s="831"/>
      <c r="N41" s="831"/>
      <c r="O41" s="831"/>
      <c r="P41" s="831"/>
      <c r="Q41" s="831"/>
      <c r="R41" s="831"/>
      <c r="S41" s="316"/>
      <c r="T41" s="846"/>
      <c r="U41" s="316"/>
      <c r="V41" s="846"/>
      <c r="W41" s="316"/>
      <c r="X41" s="846"/>
      <c r="Y41" s="316"/>
      <c r="Z41" s="846"/>
      <c r="AA41" s="316"/>
      <c r="AB41" s="846"/>
      <c r="AC41" s="316"/>
      <c r="AD41" s="846"/>
      <c r="AE41" s="316"/>
      <c r="AF41" s="846"/>
      <c r="AG41" s="316"/>
      <c r="AH41" s="846"/>
      <c r="AI41" s="316"/>
      <c r="AJ41" s="846"/>
      <c r="AK41" s="316"/>
      <c r="AL41" s="846"/>
      <c r="AM41" s="316"/>
      <c r="AN41" s="846"/>
      <c r="AO41" s="316"/>
      <c r="AP41" s="846"/>
      <c r="AQ41" s="316"/>
      <c r="AR41" s="846"/>
      <c r="AS41" s="316"/>
      <c r="AT41" s="846"/>
      <c r="AU41" s="316"/>
      <c r="AV41" s="846"/>
      <c r="AW41" s="316"/>
      <c r="AX41" s="846"/>
      <c r="AY41" s="316"/>
      <c r="AZ41" s="846"/>
      <c r="BA41" s="316"/>
      <c r="BB41" s="846"/>
      <c r="BC41" s="319" t="e">
        <f t="shared" si="0"/>
        <v>#DIV/0!</v>
      </c>
      <c r="BD41" s="858" t="e">
        <f>SUM((BC41*(BC41/SUM(BC41:BC48))),(BC42*(BC42/SUM(BC41:BC48))),(BC43*(BC43/SUM(BC41:BC48))),(BC44*(BC44/SUM(BC41:BC48))),(BC45*(BC45/SUM(BC41:BC48))),(BC46*(BC46/SUM(BC41:BC48))),(BC47*(BC47/SUM(BC41:BC48))),(BC48*(BC48/SUM(BC41:BC48))))</f>
        <v>#DIV/0!</v>
      </c>
      <c r="BE41" s="858" t="e">
        <f>AVERAGE(T41,V41,X41,Z41,AB41,AD41,AF41,AH41,AJ41,AL41,AN41,AP41,AR41,AT41,AV41,AX41,AZ41,BB41)</f>
        <v>#DIV/0!</v>
      </c>
      <c r="BF41" s="319" t="e">
        <f>IF(BE41=0,#REF!,BE41)</f>
        <v>#DIV/0!</v>
      </c>
      <c r="BG41" s="860" t="e">
        <f t="shared" si="3"/>
        <v>#DIV/0!</v>
      </c>
      <c r="BH41" s="857"/>
      <c r="BI41" s="857"/>
      <c r="BJ41" s="857"/>
      <c r="BK41" s="315"/>
      <c r="BL41" s="315"/>
      <c r="BM41" s="315"/>
      <c r="BN41" s="315"/>
      <c r="BO41" s="319" t="e">
        <f t="shared" si="4"/>
        <v>#DIV/0!</v>
      </c>
      <c r="BP41" s="319" t="e">
        <f t="shared" si="5"/>
        <v>#DIV/0!</v>
      </c>
      <c r="BQ41" s="858" t="e">
        <f>SUM((BO41*(BO41/SUM(BO41:BO48))),(BO42*(BO42/SUM(BO41:BO48))),(BO43*(BO43/SUM(BO41:BO48))),(BO44*(BO44/SUM(BO41:BO48))),(BO45*(BO45/SUM(BO41:BO48))),(BO46*(BO46/SUM(BO41:BO48))),(BO47*(BO47/SUM(BO41:BO48))),(BO48*(BO48/SUM(BO41:BO48))))</f>
        <v>#DIV/0!</v>
      </c>
      <c r="BR41" s="858" t="e">
        <f>SUM((BP41*(BP41/SUM(BP41:BP48))),(BP42*(BP42/SUM(BP41:BP48))),(BP43*(BP43/SUM(BP41:BP48))),(BP44*(BP44/SUM(BP41:BP48))),(BP45*(BP45/SUM(BP41:BP48))),(BP46*(BP46/SUM(BP41:BP48))),(BP47*(BP47/SUM(BP41:BP48))),(BP48*(BP48/SUM(BP41:BP48))))</f>
        <v>#DIV/0!</v>
      </c>
      <c r="BS41" s="860" t="e">
        <f>BQ41*BR41</f>
        <v>#DIV/0!</v>
      </c>
      <c r="BT41" s="860" t="e">
        <f>INDEX([8]Listas!E$20:I$24,MATCH(BQ41,[8]Listas!D$20:D$24,1),MATCH(BR41,[8]Listas!E$19:I$19,1))</f>
        <v>#DIV/0!</v>
      </c>
    </row>
    <row r="42" spans="1:72" s="24" customFormat="1" ht="39.75" hidden="1" customHeight="1" x14ac:dyDescent="0.2">
      <c r="A42" s="831"/>
      <c r="B42" s="831"/>
      <c r="C42" s="831"/>
      <c r="D42" s="831"/>
      <c r="E42" s="831"/>
      <c r="F42" s="831"/>
      <c r="G42" s="315"/>
      <c r="H42" s="315">
        <v>2</v>
      </c>
      <c r="I42" s="857"/>
      <c r="J42" s="857"/>
      <c r="K42" s="857"/>
      <c r="L42" s="831"/>
      <c r="M42" s="831"/>
      <c r="N42" s="831"/>
      <c r="O42" s="831"/>
      <c r="P42" s="831"/>
      <c r="Q42" s="831"/>
      <c r="R42" s="831"/>
      <c r="S42" s="316"/>
      <c r="T42" s="846"/>
      <c r="U42" s="316"/>
      <c r="V42" s="846"/>
      <c r="W42" s="316"/>
      <c r="X42" s="846"/>
      <c r="Y42" s="316"/>
      <c r="Z42" s="846"/>
      <c r="AA42" s="316"/>
      <c r="AB42" s="846"/>
      <c r="AC42" s="316"/>
      <c r="AD42" s="846"/>
      <c r="AE42" s="316"/>
      <c r="AF42" s="846"/>
      <c r="AG42" s="316"/>
      <c r="AH42" s="846"/>
      <c r="AI42" s="316"/>
      <c r="AJ42" s="846"/>
      <c r="AK42" s="316"/>
      <c r="AL42" s="846"/>
      <c r="AM42" s="316"/>
      <c r="AN42" s="846"/>
      <c r="AO42" s="316"/>
      <c r="AP42" s="846"/>
      <c r="AQ42" s="316"/>
      <c r="AR42" s="846"/>
      <c r="AS42" s="316"/>
      <c r="AT42" s="846"/>
      <c r="AU42" s="316"/>
      <c r="AV42" s="846"/>
      <c r="AW42" s="316"/>
      <c r="AX42" s="846"/>
      <c r="AY42" s="316"/>
      <c r="AZ42" s="846"/>
      <c r="BA42" s="316"/>
      <c r="BB42" s="846"/>
      <c r="BC42" s="319" t="e">
        <f t="shared" si="0"/>
        <v>#DIV/0!</v>
      </c>
      <c r="BD42" s="858"/>
      <c r="BE42" s="858"/>
      <c r="BF42" s="319" t="e">
        <f t="shared" ref="BF42:BF48" si="7">IF(BE42=0,BF41,BE42)</f>
        <v>#DIV/0!</v>
      </c>
      <c r="BG42" s="860">
        <f t="shared" si="3"/>
        <v>0</v>
      </c>
      <c r="BH42" s="857"/>
      <c r="BI42" s="857"/>
      <c r="BJ42" s="857"/>
      <c r="BK42" s="315"/>
      <c r="BL42" s="315"/>
      <c r="BM42" s="315"/>
      <c r="BN42" s="315"/>
      <c r="BO42" s="319" t="e">
        <f t="shared" si="4"/>
        <v>#DIV/0!</v>
      </c>
      <c r="BP42" s="319" t="e">
        <f t="shared" si="5"/>
        <v>#DIV/0!</v>
      </c>
      <c r="BQ42" s="858"/>
      <c r="BR42" s="858"/>
      <c r="BS42" s="860"/>
      <c r="BT42" s="860" t="e">
        <f>INDEX([8]Listas!E$20:I$24,MATCH(BQ42,[8]Listas!D$20:D$24,1),MATCH(BR42,[8]Listas!E$19:I$19,1))</f>
        <v>#N/A</v>
      </c>
    </row>
    <row r="43" spans="1:72" s="24" customFormat="1" ht="39.75" hidden="1" customHeight="1" x14ac:dyDescent="0.2">
      <c r="A43" s="831"/>
      <c r="B43" s="831"/>
      <c r="C43" s="831"/>
      <c r="D43" s="831"/>
      <c r="E43" s="831"/>
      <c r="F43" s="831"/>
      <c r="G43" s="315"/>
      <c r="H43" s="315">
        <v>3</v>
      </c>
      <c r="I43" s="857"/>
      <c r="J43" s="857"/>
      <c r="K43" s="857"/>
      <c r="L43" s="831"/>
      <c r="M43" s="831"/>
      <c r="N43" s="831"/>
      <c r="O43" s="831"/>
      <c r="P43" s="831"/>
      <c r="Q43" s="831"/>
      <c r="R43" s="831"/>
      <c r="S43" s="316"/>
      <c r="T43" s="846"/>
      <c r="U43" s="316"/>
      <c r="V43" s="846"/>
      <c r="W43" s="316"/>
      <c r="X43" s="846"/>
      <c r="Y43" s="316"/>
      <c r="Z43" s="846"/>
      <c r="AA43" s="316"/>
      <c r="AB43" s="846"/>
      <c r="AC43" s="316"/>
      <c r="AD43" s="846"/>
      <c r="AE43" s="316"/>
      <c r="AF43" s="846"/>
      <c r="AG43" s="316"/>
      <c r="AH43" s="846"/>
      <c r="AI43" s="316"/>
      <c r="AJ43" s="846"/>
      <c r="AK43" s="316"/>
      <c r="AL43" s="846"/>
      <c r="AM43" s="316"/>
      <c r="AN43" s="846"/>
      <c r="AO43" s="316"/>
      <c r="AP43" s="846"/>
      <c r="AQ43" s="316"/>
      <c r="AR43" s="846"/>
      <c r="AS43" s="316"/>
      <c r="AT43" s="846"/>
      <c r="AU43" s="316"/>
      <c r="AV43" s="846"/>
      <c r="AW43" s="316"/>
      <c r="AX43" s="846"/>
      <c r="AY43" s="316"/>
      <c r="AZ43" s="846"/>
      <c r="BA43" s="316"/>
      <c r="BB43" s="846"/>
      <c r="BC43" s="319" t="e">
        <f t="shared" si="0"/>
        <v>#DIV/0!</v>
      </c>
      <c r="BD43" s="858"/>
      <c r="BE43" s="858"/>
      <c r="BF43" s="319" t="e">
        <f t="shared" si="7"/>
        <v>#DIV/0!</v>
      </c>
      <c r="BG43" s="860">
        <f t="shared" si="3"/>
        <v>0</v>
      </c>
      <c r="BH43" s="857"/>
      <c r="BI43" s="857"/>
      <c r="BJ43" s="857"/>
      <c r="BK43" s="315"/>
      <c r="BL43" s="315"/>
      <c r="BM43" s="315"/>
      <c r="BN43" s="315"/>
      <c r="BO43" s="319" t="e">
        <f t="shared" si="4"/>
        <v>#DIV/0!</v>
      </c>
      <c r="BP43" s="319" t="e">
        <f t="shared" si="5"/>
        <v>#DIV/0!</v>
      </c>
      <c r="BQ43" s="858"/>
      <c r="BR43" s="858"/>
      <c r="BS43" s="860"/>
      <c r="BT43" s="860" t="e">
        <f>INDEX([8]Listas!E$20:I$24,MATCH(BQ43,[8]Listas!D$20:D$24,1),MATCH(BR43,[8]Listas!E$19:I$19,1))</f>
        <v>#N/A</v>
      </c>
    </row>
    <row r="44" spans="1:72" s="24" customFormat="1" ht="39.75" hidden="1" customHeight="1" x14ac:dyDescent="0.2">
      <c r="A44" s="831"/>
      <c r="B44" s="831"/>
      <c r="C44" s="831"/>
      <c r="D44" s="831"/>
      <c r="E44" s="831"/>
      <c r="F44" s="831"/>
      <c r="G44" s="315"/>
      <c r="H44" s="315">
        <v>4</v>
      </c>
      <c r="I44" s="857"/>
      <c r="J44" s="857"/>
      <c r="K44" s="857"/>
      <c r="L44" s="831"/>
      <c r="M44" s="831"/>
      <c r="N44" s="831"/>
      <c r="O44" s="831"/>
      <c r="P44" s="831"/>
      <c r="Q44" s="831"/>
      <c r="R44" s="831"/>
      <c r="S44" s="316"/>
      <c r="T44" s="846"/>
      <c r="U44" s="316"/>
      <c r="V44" s="846"/>
      <c r="W44" s="316"/>
      <c r="X44" s="846"/>
      <c r="Y44" s="316"/>
      <c r="Z44" s="846"/>
      <c r="AA44" s="316"/>
      <c r="AB44" s="846"/>
      <c r="AC44" s="316"/>
      <c r="AD44" s="846"/>
      <c r="AE44" s="316"/>
      <c r="AF44" s="846"/>
      <c r="AG44" s="316"/>
      <c r="AH44" s="846"/>
      <c r="AI44" s="316"/>
      <c r="AJ44" s="846"/>
      <c r="AK44" s="316"/>
      <c r="AL44" s="846"/>
      <c r="AM44" s="316"/>
      <c r="AN44" s="846"/>
      <c r="AO44" s="316"/>
      <c r="AP44" s="846"/>
      <c r="AQ44" s="316"/>
      <c r="AR44" s="846"/>
      <c r="AS44" s="316"/>
      <c r="AT44" s="846"/>
      <c r="AU44" s="316"/>
      <c r="AV44" s="846"/>
      <c r="AW44" s="316"/>
      <c r="AX44" s="846"/>
      <c r="AY44" s="316"/>
      <c r="AZ44" s="846"/>
      <c r="BA44" s="316"/>
      <c r="BB44" s="846"/>
      <c r="BC44" s="319" t="e">
        <f t="shared" si="0"/>
        <v>#DIV/0!</v>
      </c>
      <c r="BD44" s="858"/>
      <c r="BE44" s="858"/>
      <c r="BF44" s="319" t="e">
        <f t="shared" si="7"/>
        <v>#DIV/0!</v>
      </c>
      <c r="BG44" s="860">
        <f t="shared" si="3"/>
        <v>0</v>
      </c>
      <c r="BH44" s="857"/>
      <c r="BI44" s="857"/>
      <c r="BJ44" s="857"/>
      <c r="BK44" s="315"/>
      <c r="BL44" s="315"/>
      <c r="BM44" s="315"/>
      <c r="BN44" s="315"/>
      <c r="BO44" s="319" t="e">
        <f t="shared" si="4"/>
        <v>#DIV/0!</v>
      </c>
      <c r="BP44" s="319" t="e">
        <f t="shared" si="5"/>
        <v>#DIV/0!</v>
      </c>
      <c r="BQ44" s="858"/>
      <c r="BR44" s="858"/>
      <c r="BS44" s="860"/>
      <c r="BT44" s="860" t="e">
        <f>INDEX([8]Listas!E$20:I$24,MATCH(BQ44,[8]Listas!D$20:D$24,1),MATCH(BR44,[8]Listas!E$19:I$19,1))</f>
        <v>#N/A</v>
      </c>
    </row>
    <row r="45" spans="1:72" s="24" customFormat="1" ht="39.75" hidden="1" customHeight="1" x14ac:dyDescent="0.2">
      <c r="A45" s="831"/>
      <c r="B45" s="831"/>
      <c r="C45" s="831"/>
      <c r="D45" s="831"/>
      <c r="E45" s="831"/>
      <c r="F45" s="831"/>
      <c r="G45" s="315"/>
      <c r="H45" s="315">
        <v>5</v>
      </c>
      <c r="I45" s="857"/>
      <c r="J45" s="857"/>
      <c r="K45" s="857"/>
      <c r="L45" s="831"/>
      <c r="M45" s="831"/>
      <c r="N45" s="831"/>
      <c r="O45" s="831"/>
      <c r="P45" s="831"/>
      <c r="Q45" s="831"/>
      <c r="R45" s="831"/>
      <c r="S45" s="316"/>
      <c r="T45" s="846"/>
      <c r="U45" s="316"/>
      <c r="V45" s="846"/>
      <c r="W45" s="316"/>
      <c r="X45" s="846"/>
      <c r="Y45" s="316"/>
      <c r="Z45" s="846"/>
      <c r="AA45" s="316"/>
      <c r="AB45" s="846"/>
      <c r="AC45" s="316"/>
      <c r="AD45" s="846"/>
      <c r="AE45" s="316"/>
      <c r="AF45" s="846"/>
      <c r="AG45" s="316"/>
      <c r="AH45" s="846"/>
      <c r="AI45" s="316"/>
      <c r="AJ45" s="846"/>
      <c r="AK45" s="316"/>
      <c r="AL45" s="846"/>
      <c r="AM45" s="316"/>
      <c r="AN45" s="846"/>
      <c r="AO45" s="316"/>
      <c r="AP45" s="846"/>
      <c r="AQ45" s="316"/>
      <c r="AR45" s="846"/>
      <c r="AS45" s="316"/>
      <c r="AT45" s="846"/>
      <c r="AU45" s="316"/>
      <c r="AV45" s="846"/>
      <c r="AW45" s="316"/>
      <c r="AX45" s="846"/>
      <c r="AY45" s="316"/>
      <c r="AZ45" s="846"/>
      <c r="BA45" s="316"/>
      <c r="BB45" s="846"/>
      <c r="BC45" s="319" t="e">
        <f t="shared" si="0"/>
        <v>#DIV/0!</v>
      </c>
      <c r="BD45" s="858"/>
      <c r="BE45" s="858"/>
      <c r="BF45" s="319" t="e">
        <f t="shared" si="7"/>
        <v>#DIV/0!</v>
      </c>
      <c r="BG45" s="860">
        <f t="shared" si="3"/>
        <v>0</v>
      </c>
      <c r="BH45" s="857"/>
      <c r="BI45" s="857"/>
      <c r="BJ45" s="857"/>
      <c r="BK45" s="315"/>
      <c r="BL45" s="315"/>
      <c r="BM45" s="315"/>
      <c r="BN45" s="315"/>
      <c r="BO45" s="319" t="e">
        <f t="shared" si="4"/>
        <v>#DIV/0!</v>
      </c>
      <c r="BP45" s="319" t="e">
        <f t="shared" si="5"/>
        <v>#DIV/0!</v>
      </c>
      <c r="BQ45" s="858"/>
      <c r="BR45" s="858"/>
      <c r="BS45" s="860"/>
      <c r="BT45" s="860" t="e">
        <f>INDEX([8]Listas!E$20:I$24,MATCH(BQ45,[8]Listas!D$20:D$24,1),MATCH(BR45,[8]Listas!E$19:I$19,1))</f>
        <v>#N/A</v>
      </c>
    </row>
    <row r="46" spans="1:72" s="24" customFormat="1" ht="39.75" hidden="1" customHeight="1" x14ac:dyDescent="0.2">
      <c r="A46" s="831"/>
      <c r="B46" s="831"/>
      <c r="C46" s="831"/>
      <c r="D46" s="831"/>
      <c r="E46" s="831"/>
      <c r="F46" s="831"/>
      <c r="G46" s="315"/>
      <c r="H46" s="315">
        <v>6</v>
      </c>
      <c r="I46" s="857"/>
      <c r="J46" s="857"/>
      <c r="K46" s="857"/>
      <c r="L46" s="831"/>
      <c r="M46" s="831"/>
      <c r="N46" s="831"/>
      <c r="O46" s="831"/>
      <c r="P46" s="831"/>
      <c r="Q46" s="831"/>
      <c r="R46" s="831"/>
      <c r="S46" s="316"/>
      <c r="T46" s="846"/>
      <c r="U46" s="316"/>
      <c r="V46" s="846"/>
      <c r="W46" s="316"/>
      <c r="X46" s="846"/>
      <c r="Y46" s="316"/>
      <c r="Z46" s="846"/>
      <c r="AA46" s="316"/>
      <c r="AB46" s="846"/>
      <c r="AC46" s="316"/>
      <c r="AD46" s="846"/>
      <c r="AE46" s="316"/>
      <c r="AF46" s="846"/>
      <c r="AG46" s="316"/>
      <c r="AH46" s="846"/>
      <c r="AI46" s="316"/>
      <c r="AJ46" s="846"/>
      <c r="AK46" s="316"/>
      <c r="AL46" s="846"/>
      <c r="AM46" s="316"/>
      <c r="AN46" s="846"/>
      <c r="AO46" s="316"/>
      <c r="AP46" s="846"/>
      <c r="AQ46" s="316"/>
      <c r="AR46" s="846"/>
      <c r="AS46" s="316"/>
      <c r="AT46" s="846"/>
      <c r="AU46" s="316"/>
      <c r="AV46" s="846"/>
      <c r="AW46" s="316"/>
      <c r="AX46" s="846"/>
      <c r="AY46" s="316"/>
      <c r="AZ46" s="846"/>
      <c r="BA46" s="316"/>
      <c r="BB46" s="846"/>
      <c r="BC46" s="319" t="e">
        <f t="shared" si="0"/>
        <v>#DIV/0!</v>
      </c>
      <c r="BD46" s="858"/>
      <c r="BE46" s="858"/>
      <c r="BF46" s="319" t="e">
        <f t="shared" si="7"/>
        <v>#DIV/0!</v>
      </c>
      <c r="BG46" s="860">
        <f t="shared" si="3"/>
        <v>0</v>
      </c>
      <c r="BH46" s="857"/>
      <c r="BI46" s="857"/>
      <c r="BJ46" s="857"/>
      <c r="BK46" s="315"/>
      <c r="BL46" s="315"/>
      <c r="BM46" s="315"/>
      <c r="BN46" s="315"/>
      <c r="BO46" s="319" t="e">
        <f t="shared" si="4"/>
        <v>#DIV/0!</v>
      </c>
      <c r="BP46" s="319" t="e">
        <f t="shared" si="5"/>
        <v>#DIV/0!</v>
      </c>
      <c r="BQ46" s="858"/>
      <c r="BR46" s="858"/>
      <c r="BS46" s="860"/>
      <c r="BT46" s="860" t="e">
        <f>INDEX([8]Listas!E$20:I$24,MATCH(BQ46,[8]Listas!D$20:D$24,1),MATCH(BR46,[8]Listas!E$19:I$19,1))</f>
        <v>#N/A</v>
      </c>
    </row>
    <row r="47" spans="1:72" s="24" customFormat="1" ht="39.75" hidden="1" customHeight="1" x14ac:dyDescent="0.2">
      <c r="A47" s="831"/>
      <c r="B47" s="831"/>
      <c r="C47" s="831"/>
      <c r="D47" s="831"/>
      <c r="E47" s="831"/>
      <c r="F47" s="831"/>
      <c r="G47" s="315"/>
      <c r="H47" s="315">
        <v>7</v>
      </c>
      <c r="I47" s="857"/>
      <c r="J47" s="857"/>
      <c r="K47" s="857"/>
      <c r="L47" s="831"/>
      <c r="M47" s="831"/>
      <c r="N47" s="831"/>
      <c r="O47" s="831"/>
      <c r="P47" s="831"/>
      <c r="Q47" s="831"/>
      <c r="R47" s="831"/>
      <c r="S47" s="316"/>
      <c r="T47" s="846"/>
      <c r="U47" s="316"/>
      <c r="V47" s="846"/>
      <c r="W47" s="316"/>
      <c r="X47" s="846"/>
      <c r="Y47" s="316"/>
      <c r="Z47" s="846"/>
      <c r="AA47" s="316"/>
      <c r="AB47" s="846"/>
      <c r="AC47" s="316"/>
      <c r="AD47" s="846"/>
      <c r="AE47" s="316"/>
      <c r="AF47" s="846"/>
      <c r="AG47" s="316"/>
      <c r="AH47" s="846"/>
      <c r="AI47" s="316"/>
      <c r="AJ47" s="846"/>
      <c r="AK47" s="316"/>
      <c r="AL47" s="846"/>
      <c r="AM47" s="316"/>
      <c r="AN47" s="846"/>
      <c r="AO47" s="316"/>
      <c r="AP47" s="846"/>
      <c r="AQ47" s="316"/>
      <c r="AR47" s="846"/>
      <c r="AS47" s="316"/>
      <c r="AT47" s="846"/>
      <c r="AU47" s="316"/>
      <c r="AV47" s="846"/>
      <c r="AW47" s="316"/>
      <c r="AX47" s="846"/>
      <c r="AY47" s="316"/>
      <c r="AZ47" s="846"/>
      <c r="BA47" s="316"/>
      <c r="BB47" s="846"/>
      <c r="BC47" s="319" t="e">
        <f t="shared" si="0"/>
        <v>#DIV/0!</v>
      </c>
      <c r="BD47" s="858"/>
      <c r="BE47" s="858"/>
      <c r="BF47" s="319" t="e">
        <f t="shared" si="7"/>
        <v>#DIV/0!</v>
      </c>
      <c r="BG47" s="860">
        <f t="shared" si="3"/>
        <v>0</v>
      </c>
      <c r="BH47" s="857"/>
      <c r="BI47" s="857"/>
      <c r="BJ47" s="857"/>
      <c r="BK47" s="315"/>
      <c r="BL47" s="315"/>
      <c r="BM47" s="315"/>
      <c r="BN47" s="315"/>
      <c r="BO47" s="319" t="e">
        <f t="shared" si="4"/>
        <v>#DIV/0!</v>
      </c>
      <c r="BP47" s="319" t="e">
        <f t="shared" si="5"/>
        <v>#DIV/0!</v>
      </c>
      <c r="BQ47" s="858"/>
      <c r="BR47" s="858"/>
      <c r="BS47" s="860"/>
      <c r="BT47" s="860" t="e">
        <f>INDEX([8]Listas!E$20:I$24,MATCH(BQ47,[8]Listas!D$20:D$24,1),MATCH(BR47,[8]Listas!E$19:I$19,1))</f>
        <v>#N/A</v>
      </c>
    </row>
    <row r="48" spans="1:72" s="24" customFormat="1" ht="39.75" hidden="1" customHeight="1" x14ac:dyDescent="0.2">
      <c r="A48" s="831"/>
      <c r="B48" s="831"/>
      <c r="C48" s="831"/>
      <c r="D48" s="831"/>
      <c r="E48" s="831"/>
      <c r="F48" s="831"/>
      <c r="G48" s="315"/>
      <c r="H48" s="315">
        <v>8</v>
      </c>
      <c r="I48" s="857"/>
      <c r="J48" s="857"/>
      <c r="K48" s="857"/>
      <c r="L48" s="831"/>
      <c r="M48" s="831"/>
      <c r="N48" s="831"/>
      <c r="O48" s="831"/>
      <c r="P48" s="831"/>
      <c r="Q48" s="831"/>
      <c r="R48" s="831"/>
      <c r="S48" s="316"/>
      <c r="T48" s="846"/>
      <c r="U48" s="316"/>
      <c r="V48" s="846"/>
      <c r="W48" s="316"/>
      <c r="X48" s="846"/>
      <c r="Y48" s="316"/>
      <c r="Z48" s="846"/>
      <c r="AA48" s="316"/>
      <c r="AB48" s="846"/>
      <c r="AC48" s="316"/>
      <c r="AD48" s="846"/>
      <c r="AE48" s="316"/>
      <c r="AF48" s="846"/>
      <c r="AG48" s="316"/>
      <c r="AH48" s="846"/>
      <c r="AI48" s="316"/>
      <c r="AJ48" s="846"/>
      <c r="AK48" s="316"/>
      <c r="AL48" s="846"/>
      <c r="AM48" s="316"/>
      <c r="AN48" s="846"/>
      <c r="AO48" s="316"/>
      <c r="AP48" s="846"/>
      <c r="AQ48" s="316"/>
      <c r="AR48" s="846"/>
      <c r="AS48" s="316"/>
      <c r="AT48" s="846"/>
      <c r="AU48" s="316"/>
      <c r="AV48" s="846"/>
      <c r="AW48" s="316"/>
      <c r="AX48" s="846"/>
      <c r="AY48" s="316"/>
      <c r="AZ48" s="846"/>
      <c r="BA48" s="316"/>
      <c r="BB48" s="846"/>
      <c r="BC48" s="319" t="e">
        <f t="shared" si="0"/>
        <v>#DIV/0!</v>
      </c>
      <c r="BD48" s="858"/>
      <c r="BE48" s="858"/>
      <c r="BF48" s="319" t="e">
        <f t="shared" si="7"/>
        <v>#DIV/0!</v>
      </c>
      <c r="BG48" s="860">
        <f t="shared" si="3"/>
        <v>0</v>
      </c>
      <c r="BH48" s="857"/>
      <c r="BI48" s="857"/>
      <c r="BJ48" s="857"/>
      <c r="BK48" s="315"/>
      <c r="BL48" s="315"/>
      <c r="BM48" s="315"/>
      <c r="BN48" s="315"/>
      <c r="BO48" s="319" t="e">
        <f t="shared" si="4"/>
        <v>#DIV/0!</v>
      </c>
      <c r="BP48" s="319" t="e">
        <f t="shared" si="5"/>
        <v>#DIV/0!</v>
      </c>
      <c r="BQ48" s="858"/>
      <c r="BR48" s="858"/>
      <c r="BS48" s="860"/>
      <c r="BT48" s="860" t="e">
        <f>INDEX([8]Listas!E$20:I$24,MATCH(BQ48,[8]Listas!D$20:D$24,1),MATCH(BR48,[8]Listas!E$19:I$19,1))</f>
        <v>#N/A</v>
      </c>
    </row>
    <row r="49" spans="1:131" s="24" customFormat="1" ht="39.75" hidden="1" customHeight="1" x14ac:dyDescent="0.2">
      <c r="A49" s="831"/>
      <c r="B49" s="831"/>
      <c r="C49" s="831"/>
      <c r="D49" s="831"/>
      <c r="E49" s="831"/>
      <c r="F49" s="831"/>
      <c r="G49" s="315"/>
      <c r="H49" s="315">
        <v>1</v>
      </c>
      <c r="I49" s="857"/>
      <c r="J49" s="857"/>
      <c r="K49" s="857"/>
      <c r="L49" s="831"/>
      <c r="M49" s="831"/>
      <c r="N49" s="831"/>
      <c r="O49" s="831"/>
      <c r="P49" s="831"/>
      <c r="Q49" s="831"/>
      <c r="R49" s="831"/>
      <c r="S49" s="316"/>
      <c r="T49" s="846"/>
      <c r="U49" s="316"/>
      <c r="V49" s="846"/>
      <c r="W49" s="316"/>
      <c r="X49" s="846"/>
      <c r="Y49" s="316"/>
      <c r="Z49" s="846"/>
      <c r="AA49" s="316"/>
      <c r="AB49" s="846"/>
      <c r="AC49" s="316"/>
      <c r="AD49" s="846"/>
      <c r="AE49" s="316"/>
      <c r="AF49" s="846"/>
      <c r="AG49" s="316"/>
      <c r="AH49" s="846"/>
      <c r="AI49" s="316"/>
      <c r="AJ49" s="846"/>
      <c r="AK49" s="316"/>
      <c r="AL49" s="846"/>
      <c r="AM49" s="316"/>
      <c r="AN49" s="846"/>
      <c r="AO49" s="316"/>
      <c r="AP49" s="846"/>
      <c r="AQ49" s="316"/>
      <c r="AR49" s="846"/>
      <c r="AS49" s="316"/>
      <c r="AT49" s="846"/>
      <c r="AU49" s="316"/>
      <c r="AV49" s="846"/>
      <c r="AW49" s="316"/>
      <c r="AX49" s="846"/>
      <c r="AY49" s="316"/>
      <c r="AZ49" s="846"/>
      <c r="BA49" s="316"/>
      <c r="BB49" s="846"/>
      <c r="BC49" s="319" t="e">
        <f t="shared" si="0"/>
        <v>#DIV/0!</v>
      </c>
      <c r="BD49" s="858" t="e">
        <f>SUM((BC49*(BC49/SUM(BC49:BC57))),(BC50*(BC50/SUM(BC49:BC57))),(BC51*(BC51/SUM(BC49:BC57))),(BC52*(BC52/SUM(BC49:BC57))),(BC53*(BC53/SUM(BC49:BC57))),(BC54*(BC54/SUM(BC49:BC57))),(BC55*(BC55/SUM(BC49:BC57))),(BC56*(BC56/SUM(BC49:BC57))),(BC57*(BC57/SUM(BC49:BC57))))</f>
        <v>#DIV/0!</v>
      </c>
      <c r="BE49" s="858" t="e">
        <f>AVERAGE(T49,V49,X49,Z49,AB49,AD49,AF49,AH49,AJ49,AL49,AN49,AP49,AR49,AT49,AV49,AX49,AZ49,BB49)</f>
        <v>#DIV/0!</v>
      </c>
      <c r="BF49" s="319" t="e">
        <f>IF(BE49=0,#REF!,BE49)</f>
        <v>#DIV/0!</v>
      </c>
      <c r="BG49" s="860" t="e">
        <f t="shared" si="3"/>
        <v>#DIV/0!</v>
      </c>
      <c r="BH49" s="857"/>
      <c r="BI49" s="857"/>
      <c r="BJ49" s="857"/>
      <c r="BK49" s="315"/>
      <c r="BL49" s="315"/>
      <c r="BM49" s="315"/>
      <c r="BN49" s="315"/>
      <c r="BO49" s="319" t="e">
        <f t="shared" si="4"/>
        <v>#DIV/0!</v>
      </c>
      <c r="BP49" s="319" t="e">
        <f t="shared" si="5"/>
        <v>#DIV/0!</v>
      </c>
      <c r="BQ49" s="858" t="e">
        <f>SUM((BO49*(BO49/SUM(BO49:BO57))),(BO50*(BO50/SUM(BO49:BO57))),(BO51*(BO51/SUM(BO49:BO57))),(BO52*(BO52/SUM(BO49:BO57))),(BO53*(BO53/SUM(BO49:BO57))),(BO54*(BO54/SUM(BO49:BO57))),(BO55*(BO55/SUM(BO49:BO57))),(BO56*(BO56/SUM(BO49:BO57))),(BO57*(BO57/SUM(BO49:BO57))))</f>
        <v>#DIV/0!</v>
      </c>
      <c r="BR49" s="858" t="e">
        <f>SUM((BP49*(BP49/SUM(BP49:BP57))),(BP50*(BP50/SUM(BP49:BP57))),(BP51*(BP51/SUM(BP49:BP57))),(BP52*(BP52/SUM(BP49:BP57))),(BP53*(BP53/SUM(BP49:BP57))),(BP54*(BP54/SUM(BP49:BP57))),(BP55*(BP55/SUM(BP49:BP57))),(BP56*(BP56/SUM(BP49:BP57))),(BP57*(BP57/SUM(BP49:BP57))))</f>
        <v>#DIV/0!</v>
      </c>
      <c r="BS49" s="860" t="e">
        <f>BQ49*BR49</f>
        <v>#DIV/0!</v>
      </c>
      <c r="BT49" s="860" t="e">
        <f>INDEX([8]Listas!E$20:I$24,MATCH(BQ49,[8]Listas!D$20:D$24,1),MATCH(BR49,[8]Listas!E$19:I$19,1))</f>
        <v>#DIV/0!</v>
      </c>
    </row>
    <row r="50" spans="1:131" s="24" customFormat="1" ht="39.75" hidden="1" customHeight="1" x14ac:dyDescent="0.2">
      <c r="A50" s="831"/>
      <c r="B50" s="831"/>
      <c r="C50" s="831"/>
      <c r="D50" s="831"/>
      <c r="E50" s="831"/>
      <c r="F50" s="831"/>
      <c r="G50" s="315"/>
      <c r="H50" s="315">
        <v>2</v>
      </c>
      <c r="I50" s="857"/>
      <c r="J50" s="857"/>
      <c r="K50" s="857"/>
      <c r="L50" s="831"/>
      <c r="M50" s="831"/>
      <c r="N50" s="831"/>
      <c r="O50" s="831"/>
      <c r="P50" s="831"/>
      <c r="Q50" s="831"/>
      <c r="R50" s="831"/>
      <c r="S50" s="316"/>
      <c r="T50" s="846"/>
      <c r="U50" s="316"/>
      <c r="V50" s="846"/>
      <c r="W50" s="316"/>
      <c r="X50" s="846"/>
      <c r="Y50" s="316"/>
      <c r="Z50" s="846"/>
      <c r="AA50" s="316"/>
      <c r="AB50" s="846"/>
      <c r="AC50" s="316"/>
      <c r="AD50" s="846"/>
      <c r="AE50" s="316"/>
      <c r="AF50" s="846"/>
      <c r="AG50" s="316"/>
      <c r="AH50" s="846"/>
      <c r="AI50" s="316"/>
      <c r="AJ50" s="846"/>
      <c r="AK50" s="316"/>
      <c r="AL50" s="846"/>
      <c r="AM50" s="316"/>
      <c r="AN50" s="846"/>
      <c r="AO50" s="316"/>
      <c r="AP50" s="846"/>
      <c r="AQ50" s="316"/>
      <c r="AR50" s="846"/>
      <c r="AS50" s="316"/>
      <c r="AT50" s="846"/>
      <c r="AU50" s="316"/>
      <c r="AV50" s="846"/>
      <c r="AW50" s="316"/>
      <c r="AX50" s="846"/>
      <c r="AY50" s="316"/>
      <c r="AZ50" s="846"/>
      <c r="BA50" s="316"/>
      <c r="BB50" s="846"/>
      <c r="BC50" s="319" t="e">
        <f t="shared" si="0"/>
        <v>#DIV/0!</v>
      </c>
      <c r="BD50" s="858"/>
      <c r="BE50" s="858"/>
      <c r="BF50" s="319" t="e">
        <f t="shared" ref="BF50:BF57" si="8">IF(BE50=0,BF49,BE50)</f>
        <v>#DIV/0!</v>
      </c>
      <c r="BG50" s="860">
        <f t="shared" si="3"/>
        <v>0</v>
      </c>
      <c r="BH50" s="857"/>
      <c r="BI50" s="857"/>
      <c r="BJ50" s="857"/>
      <c r="BK50" s="315"/>
      <c r="BL50" s="315"/>
      <c r="BM50" s="315"/>
      <c r="BN50" s="315"/>
      <c r="BO50" s="319" t="e">
        <f t="shared" si="4"/>
        <v>#DIV/0!</v>
      </c>
      <c r="BP50" s="319" t="e">
        <f t="shared" si="5"/>
        <v>#DIV/0!</v>
      </c>
      <c r="BQ50" s="858"/>
      <c r="BR50" s="858"/>
      <c r="BS50" s="860"/>
      <c r="BT50" s="860" t="e">
        <f>INDEX([8]Listas!E$20:I$24,MATCH(BQ50,[8]Listas!D$20:D$24,1),MATCH(BR50,[8]Listas!E$19:I$19,1))</f>
        <v>#N/A</v>
      </c>
    </row>
    <row r="51" spans="1:131" s="24" customFormat="1" ht="39.75" hidden="1" customHeight="1" x14ac:dyDescent="0.2">
      <c r="A51" s="831"/>
      <c r="B51" s="831"/>
      <c r="C51" s="831"/>
      <c r="D51" s="831"/>
      <c r="E51" s="831"/>
      <c r="F51" s="831"/>
      <c r="G51" s="315"/>
      <c r="H51" s="315">
        <v>3</v>
      </c>
      <c r="I51" s="857"/>
      <c r="J51" s="857"/>
      <c r="K51" s="857"/>
      <c r="L51" s="831"/>
      <c r="M51" s="831"/>
      <c r="N51" s="831"/>
      <c r="O51" s="831"/>
      <c r="P51" s="831"/>
      <c r="Q51" s="831"/>
      <c r="R51" s="831"/>
      <c r="S51" s="316"/>
      <c r="T51" s="846"/>
      <c r="U51" s="316"/>
      <c r="V51" s="846"/>
      <c r="W51" s="316"/>
      <c r="X51" s="846"/>
      <c r="Y51" s="316"/>
      <c r="Z51" s="846"/>
      <c r="AA51" s="316"/>
      <c r="AB51" s="846"/>
      <c r="AC51" s="316"/>
      <c r="AD51" s="846"/>
      <c r="AE51" s="316"/>
      <c r="AF51" s="846"/>
      <c r="AG51" s="316"/>
      <c r="AH51" s="846"/>
      <c r="AI51" s="316"/>
      <c r="AJ51" s="846"/>
      <c r="AK51" s="316"/>
      <c r="AL51" s="846"/>
      <c r="AM51" s="316"/>
      <c r="AN51" s="846"/>
      <c r="AO51" s="316"/>
      <c r="AP51" s="846"/>
      <c r="AQ51" s="316"/>
      <c r="AR51" s="846"/>
      <c r="AS51" s="316"/>
      <c r="AT51" s="846"/>
      <c r="AU51" s="316"/>
      <c r="AV51" s="846"/>
      <c r="AW51" s="316"/>
      <c r="AX51" s="846"/>
      <c r="AY51" s="316"/>
      <c r="AZ51" s="846"/>
      <c r="BA51" s="316"/>
      <c r="BB51" s="846"/>
      <c r="BC51" s="319" t="e">
        <f t="shared" si="0"/>
        <v>#DIV/0!</v>
      </c>
      <c r="BD51" s="858"/>
      <c r="BE51" s="858"/>
      <c r="BF51" s="319" t="e">
        <f t="shared" si="8"/>
        <v>#DIV/0!</v>
      </c>
      <c r="BG51" s="860">
        <f t="shared" si="3"/>
        <v>0</v>
      </c>
      <c r="BH51" s="857"/>
      <c r="BI51" s="857"/>
      <c r="BJ51" s="857"/>
      <c r="BK51" s="315"/>
      <c r="BL51" s="315"/>
      <c r="BM51" s="315"/>
      <c r="BN51" s="315"/>
      <c r="BO51" s="319" t="e">
        <f t="shared" si="4"/>
        <v>#DIV/0!</v>
      </c>
      <c r="BP51" s="319" t="e">
        <f t="shared" si="5"/>
        <v>#DIV/0!</v>
      </c>
      <c r="BQ51" s="858"/>
      <c r="BR51" s="858"/>
      <c r="BS51" s="860"/>
      <c r="BT51" s="860" t="e">
        <f>INDEX([8]Listas!E$20:I$24,MATCH(BQ51,[8]Listas!D$20:D$24,1),MATCH(BR51,[8]Listas!E$19:I$19,1))</f>
        <v>#N/A</v>
      </c>
    </row>
    <row r="52" spans="1:131" s="24" customFormat="1" ht="39.75" hidden="1" customHeight="1" x14ac:dyDescent="0.2">
      <c r="A52" s="831"/>
      <c r="B52" s="831"/>
      <c r="C52" s="831"/>
      <c r="D52" s="831"/>
      <c r="E52" s="831"/>
      <c r="F52" s="831"/>
      <c r="G52" s="315"/>
      <c r="H52" s="315">
        <v>4</v>
      </c>
      <c r="I52" s="857"/>
      <c r="J52" s="857"/>
      <c r="K52" s="857"/>
      <c r="L52" s="831"/>
      <c r="M52" s="831"/>
      <c r="N52" s="831"/>
      <c r="O52" s="831"/>
      <c r="P52" s="831"/>
      <c r="Q52" s="831"/>
      <c r="R52" s="831"/>
      <c r="S52" s="316"/>
      <c r="T52" s="846"/>
      <c r="U52" s="316"/>
      <c r="V52" s="846"/>
      <c r="W52" s="316"/>
      <c r="X52" s="846"/>
      <c r="Y52" s="316"/>
      <c r="Z52" s="846"/>
      <c r="AA52" s="316"/>
      <c r="AB52" s="846"/>
      <c r="AC52" s="316"/>
      <c r="AD52" s="846"/>
      <c r="AE52" s="316"/>
      <c r="AF52" s="846"/>
      <c r="AG52" s="316"/>
      <c r="AH52" s="846"/>
      <c r="AI52" s="316"/>
      <c r="AJ52" s="846"/>
      <c r="AK52" s="316"/>
      <c r="AL52" s="846"/>
      <c r="AM52" s="316"/>
      <c r="AN52" s="846"/>
      <c r="AO52" s="316"/>
      <c r="AP52" s="846"/>
      <c r="AQ52" s="316"/>
      <c r="AR52" s="846"/>
      <c r="AS52" s="316"/>
      <c r="AT52" s="846"/>
      <c r="AU52" s="316"/>
      <c r="AV52" s="846"/>
      <c r="AW52" s="316"/>
      <c r="AX52" s="846"/>
      <c r="AY52" s="316"/>
      <c r="AZ52" s="846"/>
      <c r="BA52" s="316"/>
      <c r="BB52" s="846"/>
      <c r="BC52" s="319" t="e">
        <f t="shared" si="0"/>
        <v>#DIV/0!</v>
      </c>
      <c r="BD52" s="858"/>
      <c r="BE52" s="858"/>
      <c r="BF52" s="319" t="e">
        <f t="shared" si="8"/>
        <v>#DIV/0!</v>
      </c>
      <c r="BG52" s="860">
        <f t="shared" si="3"/>
        <v>0</v>
      </c>
      <c r="BH52" s="857"/>
      <c r="BI52" s="857"/>
      <c r="BJ52" s="857"/>
      <c r="BK52" s="315"/>
      <c r="BL52" s="315"/>
      <c r="BM52" s="315"/>
      <c r="BN52" s="315"/>
      <c r="BO52" s="319" t="e">
        <f t="shared" si="4"/>
        <v>#DIV/0!</v>
      </c>
      <c r="BP52" s="319" t="e">
        <f t="shared" si="5"/>
        <v>#DIV/0!</v>
      </c>
      <c r="BQ52" s="858"/>
      <c r="BR52" s="858"/>
      <c r="BS52" s="860"/>
      <c r="BT52" s="860" t="e">
        <f>INDEX([8]Listas!E$20:I$24,MATCH(BQ52,[8]Listas!D$20:D$24,1),MATCH(BR52,[8]Listas!E$19:I$19,1))</f>
        <v>#N/A</v>
      </c>
    </row>
    <row r="53" spans="1:131" s="24" customFormat="1" ht="39.75" hidden="1" customHeight="1" x14ac:dyDescent="0.2">
      <c r="A53" s="831"/>
      <c r="B53" s="831"/>
      <c r="C53" s="831"/>
      <c r="D53" s="831"/>
      <c r="E53" s="831"/>
      <c r="F53" s="831"/>
      <c r="G53" s="315"/>
      <c r="H53" s="315">
        <v>5</v>
      </c>
      <c r="I53" s="857"/>
      <c r="J53" s="857"/>
      <c r="K53" s="857"/>
      <c r="L53" s="831"/>
      <c r="M53" s="831"/>
      <c r="N53" s="831"/>
      <c r="O53" s="831"/>
      <c r="P53" s="831"/>
      <c r="Q53" s="831"/>
      <c r="R53" s="831"/>
      <c r="S53" s="316"/>
      <c r="T53" s="846"/>
      <c r="U53" s="316"/>
      <c r="V53" s="846"/>
      <c r="W53" s="316"/>
      <c r="X53" s="846"/>
      <c r="Y53" s="316"/>
      <c r="Z53" s="846"/>
      <c r="AA53" s="316"/>
      <c r="AB53" s="846"/>
      <c r="AC53" s="316"/>
      <c r="AD53" s="846"/>
      <c r="AE53" s="316"/>
      <c r="AF53" s="846"/>
      <c r="AG53" s="316"/>
      <c r="AH53" s="846"/>
      <c r="AI53" s="316"/>
      <c r="AJ53" s="846"/>
      <c r="AK53" s="316"/>
      <c r="AL53" s="846"/>
      <c r="AM53" s="316"/>
      <c r="AN53" s="846"/>
      <c r="AO53" s="316"/>
      <c r="AP53" s="846"/>
      <c r="AQ53" s="316"/>
      <c r="AR53" s="846"/>
      <c r="AS53" s="316"/>
      <c r="AT53" s="846"/>
      <c r="AU53" s="316"/>
      <c r="AV53" s="846"/>
      <c r="AW53" s="316"/>
      <c r="AX53" s="846"/>
      <c r="AY53" s="316"/>
      <c r="AZ53" s="846"/>
      <c r="BA53" s="316"/>
      <c r="BB53" s="846"/>
      <c r="BC53" s="319" t="e">
        <f t="shared" si="0"/>
        <v>#DIV/0!</v>
      </c>
      <c r="BD53" s="858"/>
      <c r="BE53" s="858"/>
      <c r="BF53" s="319" t="e">
        <f t="shared" si="8"/>
        <v>#DIV/0!</v>
      </c>
      <c r="BG53" s="860">
        <f t="shared" si="3"/>
        <v>0</v>
      </c>
      <c r="BH53" s="857"/>
      <c r="BI53" s="857"/>
      <c r="BJ53" s="857"/>
      <c r="BK53" s="315"/>
      <c r="BL53" s="315"/>
      <c r="BM53" s="315"/>
      <c r="BN53" s="315"/>
      <c r="BO53" s="319" t="e">
        <f t="shared" si="4"/>
        <v>#DIV/0!</v>
      </c>
      <c r="BP53" s="319" t="e">
        <f t="shared" si="5"/>
        <v>#DIV/0!</v>
      </c>
      <c r="BQ53" s="858"/>
      <c r="BR53" s="858"/>
      <c r="BS53" s="860"/>
      <c r="BT53" s="860" t="e">
        <f>INDEX([8]Listas!E$20:I$24,MATCH(BQ53,[8]Listas!D$20:D$24,1),MATCH(BR53,[8]Listas!E$19:I$19,1))</f>
        <v>#N/A</v>
      </c>
    </row>
    <row r="54" spans="1:131" s="24" customFormat="1" ht="39.75" hidden="1" customHeight="1" x14ac:dyDescent="0.2">
      <c r="A54" s="831"/>
      <c r="B54" s="831"/>
      <c r="C54" s="831"/>
      <c r="D54" s="831"/>
      <c r="E54" s="831"/>
      <c r="F54" s="831"/>
      <c r="G54" s="315"/>
      <c r="H54" s="315">
        <v>6</v>
      </c>
      <c r="I54" s="857"/>
      <c r="J54" s="857"/>
      <c r="K54" s="857"/>
      <c r="L54" s="831"/>
      <c r="M54" s="831"/>
      <c r="N54" s="831"/>
      <c r="O54" s="831"/>
      <c r="P54" s="831"/>
      <c r="Q54" s="831"/>
      <c r="R54" s="831"/>
      <c r="S54" s="316"/>
      <c r="T54" s="846"/>
      <c r="U54" s="316"/>
      <c r="V54" s="846"/>
      <c r="W54" s="316"/>
      <c r="X54" s="846"/>
      <c r="Y54" s="316"/>
      <c r="Z54" s="846"/>
      <c r="AA54" s="316"/>
      <c r="AB54" s="846"/>
      <c r="AC54" s="316"/>
      <c r="AD54" s="846"/>
      <c r="AE54" s="316"/>
      <c r="AF54" s="846"/>
      <c r="AG54" s="316"/>
      <c r="AH54" s="846"/>
      <c r="AI54" s="316"/>
      <c r="AJ54" s="846"/>
      <c r="AK54" s="316"/>
      <c r="AL54" s="846"/>
      <c r="AM54" s="316"/>
      <c r="AN54" s="846"/>
      <c r="AO54" s="316"/>
      <c r="AP54" s="846"/>
      <c r="AQ54" s="316"/>
      <c r="AR54" s="846"/>
      <c r="AS54" s="316"/>
      <c r="AT54" s="846"/>
      <c r="AU54" s="316"/>
      <c r="AV54" s="846"/>
      <c r="AW54" s="316"/>
      <c r="AX54" s="846"/>
      <c r="AY54" s="316"/>
      <c r="AZ54" s="846"/>
      <c r="BA54" s="316"/>
      <c r="BB54" s="846"/>
      <c r="BC54" s="319" t="e">
        <f t="shared" si="0"/>
        <v>#DIV/0!</v>
      </c>
      <c r="BD54" s="858"/>
      <c r="BE54" s="858"/>
      <c r="BF54" s="319" t="e">
        <f t="shared" si="8"/>
        <v>#DIV/0!</v>
      </c>
      <c r="BG54" s="860">
        <f t="shared" si="3"/>
        <v>0</v>
      </c>
      <c r="BH54" s="857"/>
      <c r="BI54" s="857"/>
      <c r="BJ54" s="857"/>
      <c r="BK54" s="315"/>
      <c r="BL54" s="315"/>
      <c r="BM54" s="315"/>
      <c r="BN54" s="315"/>
      <c r="BO54" s="319" t="e">
        <f t="shared" si="4"/>
        <v>#DIV/0!</v>
      </c>
      <c r="BP54" s="319" t="e">
        <f t="shared" si="5"/>
        <v>#DIV/0!</v>
      </c>
      <c r="BQ54" s="858"/>
      <c r="BR54" s="858"/>
      <c r="BS54" s="860"/>
      <c r="BT54" s="860" t="e">
        <f>INDEX([8]Listas!E$20:I$24,MATCH(BQ54,[8]Listas!D$20:D$24,1),MATCH(BR54,[8]Listas!E$19:I$19,1))</f>
        <v>#N/A</v>
      </c>
    </row>
    <row r="55" spans="1:131" s="24" customFormat="1" ht="39.75" hidden="1" customHeight="1" x14ac:dyDescent="0.2">
      <c r="A55" s="831"/>
      <c r="B55" s="831"/>
      <c r="C55" s="831"/>
      <c r="D55" s="831"/>
      <c r="E55" s="831"/>
      <c r="F55" s="831"/>
      <c r="G55" s="315"/>
      <c r="H55" s="315">
        <v>7</v>
      </c>
      <c r="I55" s="857"/>
      <c r="J55" s="857"/>
      <c r="K55" s="857"/>
      <c r="L55" s="831"/>
      <c r="M55" s="831"/>
      <c r="N55" s="831"/>
      <c r="O55" s="831"/>
      <c r="P55" s="831"/>
      <c r="Q55" s="831"/>
      <c r="R55" s="831"/>
      <c r="S55" s="316"/>
      <c r="T55" s="846"/>
      <c r="U55" s="316"/>
      <c r="V55" s="846"/>
      <c r="W55" s="316"/>
      <c r="X55" s="846"/>
      <c r="Y55" s="316"/>
      <c r="Z55" s="846"/>
      <c r="AA55" s="316"/>
      <c r="AB55" s="846"/>
      <c r="AC55" s="316"/>
      <c r="AD55" s="846"/>
      <c r="AE55" s="316"/>
      <c r="AF55" s="846"/>
      <c r="AG55" s="316"/>
      <c r="AH55" s="846"/>
      <c r="AI55" s="316"/>
      <c r="AJ55" s="846"/>
      <c r="AK55" s="316"/>
      <c r="AL55" s="846"/>
      <c r="AM55" s="316"/>
      <c r="AN55" s="846"/>
      <c r="AO55" s="316"/>
      <c r="AP55" s="846"/>
      <c r="AQ55" s="316"/>
      <c r="AR55" s="846"/>
      <c r="AS55" s="316"/>
      <c r="AT55" s="846"/>
      <c r="AU55" s="316"/>
      <c r="AV55" s="846"/>
      <c r="AW55" s="316"/>
      <c r="AX55" s="846"/>
      <c r="AY55" s="316"/>
      <c r="AZ55" s="846"/>
      <c r="BA55" s="316"/>
      <c r="BB55" s="846"/>
      <c r="BC55" s="319" t="e">
        <f t="shared" si="0"/>
        <v>#DIV/0!</v>
      </c>
      <c r="BD55" s="858"/>
      <c r="BE55" s="858"/>
      <c r="BF55" s="319" t="e">
        <f t="shared" si="8"/>
        <v>#DIV/0!</v>
      </c>
      <c r="BG55" s="860">
        <f t="shared" si="3"/>
        <v>0</v>
      </c>
      <c r="BH55" s="857"/>
      <c r="BI55" s="857"/>
      <c r="BJ55" s="857"/>
      <c r="BK55" s="315"/>
      <c r="BL55" s="315"/>
      <c r="BM55" s="315"/>
      <c r="BN55" s="315"/>
      <c r="BO55" s="319" t="e">
        <f t="shared" si="4"/>
        <v>#DIV/0!</v>
      </c>
      <c r="BP55" s="319" t="e">
        <f t="shared" si="5"/>
        <v>#DIV/0!</v>
      </c>
      <c r="BQ55" s="858"/>
      <c r="BR55" s="858"/>
      <c r="BS55" s="860"/>
      <c r="BT55" s="860" t="e">
        <f>INDEX([8]Listas!E$20:I$24,MATCH(BQ55,[8]Listas!D$20:D$24,1),MATCH(BR55,[8]Listas!E$19:I$19,1))</f>
        <v>#N/A</v>
      </c>
    </row>
    <row r="56" spans="1:131" s="24" customFormat="1" ht="39.75" hidden="1" customHeight="1" x14ac:dyDescent="0.2">
      <c r="A56" s="831"/>
      <c r="B56" s="831"/>
      <c r="C56" s="831"/>
      <c r="D56" s="831"/>
      <c r="E56" s="831"/>
      <c r="F56" s="831"/>
      <c r="G56" s="315"/>
      <c r="H56" s="315">
        <v>8</v>
      </c>
      <c r="I56" s="857"/>
      <c r="J56" s="857"/>
      <c r="K56" s="857"/>
      <c r="L56" s="831"/>
      <c r="M56" s="831"/>
      <c r="N56" s="831"/>
      <c r="O56" s="831"/>
      <c r="P56" s="831"/>
      <c r="Q56" s="831"/>
      <c r="R56" s="831"/>
      <c r="S56" s="316"/>
      <c r="T56" s="846"/>
      <c r="U56" s="316"/>
      <c r="V56" s="846"/>
      <c r="W56" s="316"/>
      <c r="X56" s="846"/>
      <c r="Y56" s="316"/>
      <c r="Z56" s="846"/>
      <c r="AA56" s="316"/>
      <c r="AB56" s="846"/>
      <c r="AC56" s="316"/>
      <c r="AD56" s="846"/>
      <c r="AE56" s="316"/>
      <c r="AF56" s="846"/>
      <c r="AG56" s="316"/>
      <c r="AH56" s="846"/>
      <c r="AI56" s="316"/>
      <c r="AJ56" s="846"/>
      <c r="AK56" s="316"/>
      <c r="AL56" s="846"/>
      <c r="AM56" s="316"/>
      <c r="AN56" s="846"/>
      <c r="AO56" s="316"/>
      <c r="AP56" s="846"/>
      <c r="AQ56" s="316"/>
      <c r="AR56" s="846"/>
      <c r="AS56" s="316"/>
      <c r="AT56" s="846"/>
      <c r="AU56" s="316"/>
      <c r="AV56" s="846"/>
      <c r="AW56" s="316"/>
      <c r="AX56" s="846"/>
      <c r="AY56" s="316"/>
      <c r="AZ56" s="846"/>
      <c r="BA56" s="316"/>
      <c r="BB56" s="846"/>
      <c r="BC56" s="319" t="e">
        <f t="shared" si="0"/>
        <v>#DIV/0!</v>
      </c>
      <c r="BD56" s="858"/>
      <c r="BE56" s="858"/>
      <c r="BF56" s="319" t="e">
        <f t="shared" si="8"/>
        <v>#DIV/0!</v>
      </c>
      <c r="BG56" s="860">
        <f t="shared" si="3"/>
        <v>0</v>
      </c>
      <c r="BH56" s="857"/>
      <c r="BI56" s="857"/>
      <c r="BJ56" s="857"/>
      <c r="BK56" s="315"/>
      <c r="BL56" s="315"/>
      <c r="BM56" s="315"/>
      <c r="BN56" s="315"/>
      <c r="BO56" s="319" t="e">
        <f t="shared" si="4"/>
        <v>#DIV/0!</v>
      </c>
      <c r="BP56" s="319" t="e">
        <f t="shared" si="5"/>
        <v>#DIV/0!</v>
      </c>
      <c r="BQ56" s="858"/>
      <c r="BR56" s="858"/>
      <c r="BS56" s="860"/>
      <c r="BT56" s="860" t="e">
        <f>INDEX([8]Listas!E$20:I$24,MATCH(BQ56,[8]Listas!D$20:D$24,1),MATCH(BR56,[8]Listas!E$19:I$19,1))</f>
        <v>#N/A</v>
      </c>
    </row>
    <row r="57" spans="1:131" s="24" customFormat="1" ht="39.75" hidden="1" customHeight="1" x14ac:dyDescent="0.2">
      <c r="A57" s="831"/>
      <c r="B57" s="831"/>
      <c r="C57" s="831"/>
      <c r="D57" s="831"/>
      <c r="E57" s="831"/>
      <c r="F57" s="831"/>
      <c r="G57" s="315"/>
      <c r="H57" s="315">
        <v>9</v>
      </c>
      <c r="I57" s="857"/>
      <c r="J57" s="857"/>
      <c r="K57" s="857"/>
      <c r="L57" s="831"/>
      <c r="M57" s="831"/>
      <c r="N57" s="831"/>
      <c r="O57" s="831"/>
      <c r="P57" s="831"/>
      <c r="Q57" s="831"/>
      <c r="R57" s="831"/>
      <c r="S57" s="316"/>
      <c r="T57" s="846"/>
      <c r="U57" s="316"/>
      <c r="V57" s="846"/>
      <c r="W57" s="316"/>
      <c r="X57" s="846"/>
      <c r="Y57" s="316"/>
      <c r="Z57" s="846"/>
      <c r="AA57" s="316"/>
      <c r="AB57" s="846"/>
      <c r="AC57" s="316"/>
      <c r="AD57" s="846"/>
      <c r="AE57" s="316"/>
      <c r="AF57" s="846"/>
      <c r="AG57" s="316"/>
      <c r="AH57" s="846"/>
      <c r="AI57" s="316"/>
      <c r="AJ57" s="846"/>
      <c r="AK57" s="316"/>
      <c r="AL57" s="846"/>
      <c r="AM57" s="316"/>
      <c r="AN57" s="846"/>
      <c r="AO57" s="316"/>
      <c r="AP57" s="846"/>
      <c r="AQ57" s="316"/>
      <c r="AR57" s="846"/>
      <c r="AS57" s="316"/>
      <c r="AT57" s="846"/>
      <c r="AU57" s="316"/>
      <c r="AV57" s="846"/>
      <c r="AW57" s="316"/>
      <c r="AX57" s="846"/>
      <c r="AY57" s="316"/>
      <c r="AZ57" s="846"/>
      <c r="BA57" s="316"/>
      <c r="BB57" s="846"/>
      <c r="BC57" s="319" t="e">
        <f t="shared" si="0"/>
        <v>#DIV/0!</v>
      </c>
      <c r="BD57" s="858"/>
      <c r="BE57" s="858"/>
      <c r="BF57" s="319" t="e">
        <f t="shared" si="8"/>
        <v>#DIV/0!</v>
      </c>
      <c r="BG57" s="860">
        <f t="shared" si="3"/>
        <v>0</v>
      </c>
      <c r="BH57" s="857"/>
      <c r="BI57" s="857"/>
      <c r="BJ57" s="857"/>
      <c r="BK57" s="315"/>
      <c r="BL57" s="315"/>
      <c r="BM57" s="315"/>
      <c r="BN57" s="315"/>
      <c r="BO57" s="319" t="e">
        <f t="shared" si="4"/>
        <v>#DIV/0!</v>
      </c>
      <c r="BP57" s="319" t="e">
        <f t="shared" si="5"/>
        <v>#DIV/0!</v>
      </c>
      <c r="BQ57" s="858"/>
      <c r="BR57" s="858"/>
      <c r="BS57" s="860"/>
      <c r="BT57" s="860" t="e">
        <f>INDEX([8]Listas!E$20:I$24,MATCH(BQ57,[8]Listas!D$20:D$24,1),MATCH(BR57,[8]Listas!E$19:I$19,1))</f>
        <v>#N/A</v>
      </c>
    </row>
    <row r="58" spans="1:131" ht="4.5" customHeight="1" x14ac:dyDescent="0.2">
      <c r="A58" s="183"/>
      <c r="B58" s="204"/>
      <c r="C58" s="204"/>
      <c r="D58" s="183"/>
      <c r="E58" s="183"/>
      <c r="F58" s="183"/>
      <c r="G58" s="204"/>
      <c r="H58" s="204"/>
      <c r="I58" s="205"/>
      <c r="J58" s="205"/>
      <c r="K58" s="205"/>
      <c r="L58" s="204"/>
      <c r="M58" s="204"/>
      <c r="N58" s="204"/>
      <c r="O58" s="204"/>
      <c r="P58" s="204"/>
      <c r="Q58" s="204"/>
      <c r="R58" s="204"/>
      <c r="S58" s="206"/>
      <c r="T58" s="206"/>
      <c r="U58" s="206"/>
      <c r="V58" s="206"/>
      <c r="W58" s="206"/>
      <c r="X58" s="206"/>
      <c r="Y58" s="206"/>
      <c r="Z58" s="206"/>
      <c r="AA58" s="206"/>
      <c r="AB58" s="206"/>
      <c r="AC58" s="206"/>
      <c r="AD58" s="206"/>
      <c r="AE58" s="206"/>
      <c r="AF58" s="206"/>
      <c r="AG58" s="206"/>
      <c r="AH58" s="206"/>
      <c r="AI58" s="206"/>
      <c r="AJ58" s="206"/>
      <c r="AK58" s="206"/>
      <c r="AL58" s="204"/>
      <c r="AM58" s="204"/>
      <c r="AN58" s="204"/>
      <c r="AO58" s="204"/>
      <c r="AP58" s="204"/>
      <c r="AQ58" s="204"/>
      <c r="AR58" s="204"/>
      <c r="AS58" s="204"/>
      <c r="AT58" s="204"/>
      <c r="AU58" s="204"/>
      <c r="AV58" s="204"/>
      <c r="AW58" s="204"/>
      <c r="AX58" s="204"/>
      <c r="AY58" s="204"/>
      <c r="AZ58" s="204"/>
      <c r="BA58" s="204"/>
      <c r="BB58" s="204"/>
      <c r="BC58" s="204"/>
      <c r="BD58" s="204"/>
      <c r="BE58" s="204"/>
      <c r="BF58" s="204"/>
      <c r="BG58" s="204"/>
      <c r="BH58" s="205"/>
      <c r="BI58" s="205"/>
      <c r="BJ58" s="205"/>
      <c r="BK58" s="205"/>
      <c r="BL58" s="204"/>
      <c r="BM58" s="204"/>
      <c r="BN58" s="204"/>
      <c r="BO58" s="204"/>
      <c r="BP58" s="204"/>
      <c r="BQ58" s="204"/>
      <c r="BR58" s="204"/>
      <c r="BS58" s="204"/>
      <c r="BT58" s="184"/>
    </row>
    <row r="59" spans="1:131" x14ac:dyDescent="0.2">
      <c r="A59" s="183"/>
      <c r="L59" s="204"/>
      <c r="M59" s="204"/>
      <c r="N59" s="204"/>
      <c r="O59" s="204"/>
      <c r="P59" s="204"/>
      <c r="Q59" s="204"/>
      <c r="R59" s="204"/>
      <c r="S59" s="206"/>
      <c r="T59" s="206"/>
      <c r="U59" s="206"/>
      <c r="V59" s="206"/>
      <c r="W59" s="206"/>
      <c r="X59" s="206"/>
      <c r="Y59" s="206"/>
      <c r="Z59" s="206"/>
      <c r="AA59" s="206"/>
      <c r="AB59" s="206"/>
      <c r="AC59" s="206"/>
      <c r="AD59" s="206"/>
      <c r="AE59" s="206"/>
      <c r="AF59" s="206"/>
      <c r="AG59" s="206"/>
      <c r="AH59" s="206"/>
      <c r="AI59" s="206"/>
      <c r="AJ59" s="206"/>
      <c r="AK59" s="206"/>
      <c r="AL59" s="204"/>
      <c r="AM59" s="204"/>
      <c r="AN59" s="204"/>
      <c r="AO59" s="204"/>
      <c r="AP59" s="204"/>
      <c r="AQ59" s="204"/>
      <c r="AR59" s="204"/>
      <c r="AS59" s="204"/>
      <c r="AT59" s="204"/>
      <c r="AU59" s="204"/>
      <c r="AV59" s="204"/>
      <c r="AW59" s="204"/>
      <c r="AX59" s="204"/>
      <c r="AY59" s="204"/>
      <c r="AZ59" s="204"/>
      <c r="BA59" s="204"/>
      <c r="BB59" s="204"/>
      <c r="BC59" s="204"/>
      <c r="BD59" s="204"/>
      <c r="BE59" s="868" t="s">
        <v>614</v>
      </c>
      <c r="BF59" s="868"/>
      <c r="BG59" s="868"/>
      <c r="BH59" s="868"/>
      <c r="BI59" s="868"/>
      <c r="BJ59" s="868"/>
      <c r="BK59" s="868"/>
      <c r="BL59" s="868"/>
      <c r="BM59" s="868"/>
      <c r="BN59" s="868"/>
      <c r="BO59" s="204"/>
      <c r="BP59" s="204"/>
      <c r="BQ59" s="204"/>
      <c r="BR59" s="204"/>
      <c r="BS59" s="204"/>
      <c r="BT59" s="184"/>
    </row>
    <row r="60" spans="1:131" x14ac:dyDescent="0.2">
      <c r="A60" s="183"/>
      <c r="B60" s="188"/>
      <c r="C60" s="188"/>
      <c r="D60" s="188"/>
      <c r="E60" s="188"/>
      <c r="F60" s="188"/>
      <c r="G60" s="188"/>
      <c r="H60" s="188"/>
      <c r="I60" s="188"/>
      <c r="J60" s="188"/>
      <c r="K60" s="188"/>
      <c r="L60" s="204"/>
      <c r="M60" s="204"/>
      <c r="N60" s="204"/>
      <c r="O60" s="204"/>
      <c r="P60" s="204"/>
      <c r="Q60" s="204"/>
      <c r="R60" s="204"/>
      <c r="S60" s="206"/>
      <c r="T60" s="206"/>
      <c r="U60" s="206"/>
      <c r="V60" s="206"/>
      <c r="W60" s="206"/>
      <c r="X60" s="206"/>
      <c r="Y60" s="206"/>
      <c r="Z60" s="206"/>
      <c r="AA60" s="206"/>
      <c r="AB60" s="206"/>
      <c r="AC60" s="206"/>
      <c r="AD60" s="206"/>
      <c r="AE60" s="206"/>
      <c r="AF60" s="206"/>
      <c r="AG60" s="206"/>
      <c r="AH60" s="206"/>
      <c r="AI60" s="206"/>
      <c r="AJ60" s="206"/>
      <c r="AK60" s="206"/>
      <c r="AL60" s="204"/>
      <c r="AM60" s="204"/>
      <c r="AN60" s="204"/>
      <c r="AO60" s="204"/>
      <c r="AP60" s="204"/>
      <c r="AQ60" s="204"/>
      <c r="AR60" s="204"/>
      <c r="AS60" s="204"/>
      <c r="AT60" s="204"/>
      <c r="AU60" s="204"/>
      <c r="AV60" s="204"/>
      <c r="AW60" s="204"/>
      <c r="AX60" s="204"/>
      <c r="AY60" s="204"/>
      <c r="AZ60" s="204"/>
      <c r="BA60" s="204"/>
      <c r="BB60" s="204"/>
      <c r="BC60" s="204"/>
      <c r="BD60" s="204"/>
      <c r="BE60" s="204"/>
      <c r="BF60" s="204"/>
      <c r="BG60" s="204"/>
      <c r="BH60" s="205"/>
      <c r="BI60" s="205"/>
      <c r="BJ60" s="205"/>
      <c r="BK60" s="205"/>
      <c r="BL60" s="204"/>
      <c r="BM60" s="204"/>
      <c r="BN60" s="204"/>
      <c r="BO60" s="204"/>
      <c r="BP60" s="204"/>
      <c r="BQ60" s="204"/>
      <c r="BR60" s="204"/>
      <c r="BS60" s="204"/>
      <c r="BT60" s="184"/>
    </row>
    <row r="61" spans="1:131" s="189" customFormat="1" ht="24.75" customHeight="1" x14ac:dyDescent="0.2">
      <c r="BC61" s="1719" t="s">
        <v>602</v>
      </c>
      <c r="BD61" s="1720"/>
      <c r="BE61" s="1720"/>
      <c r="BF61" s="1721"/>
      <c r="BG61" s="870" t="s">
        <v>603</v>
      </c>
      <c r="BH61" s="871"/>
      <c r="BI61" s="871"/>
      <c r="BJ61" s="872"/>
      <c r="BK61" s="870" t="s">
        <v>604</v>
      </c>
      <c r="BL61" s="871"/>
      <c r="BM61" s="872"/>
      <c r="BN61" s="870" t="s">
        <v>605</v>
      </c>
      <c r="BO61" s="871"/>
      <c r="BP61" s="871"/>
      <c r="BQ61" s="871"/>
      <c r="BR61" s="871"/>
      <c r="BS61" s="871"/>
      <c r="BT61" s="872"/>
      <c r="BU61" s="190"/>
      <c r="BV61" s="191"/>
      <c r="BW61" s="191"/>
      <c r="BX61" s="191"/>
      <c r="BY61" s="191"/>
      <c r="BZ61" s="191"/>
      <c r="CA61" s="191"/>
      <c r="CB61" s="191"/>
      <c r="CC61" s="191"/>
      <c r="CD61" s="191"/>
      <c r="CE61" s="191"/>
      <c r="CF61" s="191"/>
      <c r="CG61" s="191"/>
      <c r="CH61" s="191"/>
      <c r="CI61" s="191"/>
      <c r="CJ61" s="191"/>
      <c r="CK61" s="191"/>
      <c r="CL61" s="191"/>
      <c r="CM61" s="191"/>
      <c r="CN61" s="191"/>
      <c r="CO61" s="191"/>
      <c r="CP61" s="191"/>
      <c r="CQ61" s="191"/>
      <c r="CR61" s="191"/>
      <c r="CS61" s="191"/>
      <c r="CT61" s="191"/>
      <c r="CU61" s="191"/>
      <c r="CV61" s="191"/>
      <c r="CW61" s="191"/>
      <c r="CX61" s="191"/>
      <c r="CY61" s="191"/>
      <c r="CZ61" s="191"/>
      <c r="DA61" s="191"/>
      <c r="DB61" s="191"/>
      <c r="DC61" s="191"/>
      <c r="DD61" s="191"/>
      <c r="DE61" s="191"/>
      <c r="DF61" s="191"/>
      <c r="DG61" s="191"/>
      <c r="DH61" s="191"/>
      <c r="DI61" s="191"/>
      <c r="DJ61" s="191"/>
      <c r="DK61" s="191"/>
      <c r="DL61" s="191"/>
      <c r="DM61" s="191"/>
      <c r="DN61" s="191"/>
      <c r="DO61" s="191"/>
      <c r="DP61" s="191"/>
      <c r="DQ61" s="191"/>
      <c r="DR61" s="191"/>
      <c r="DS61" s="190"/>
      <c r="DT61" s="190"/>
      <c r="DU61" s="190"/>
      <c r="DV61" s="190"/>
      <c r="DW61" s="190"/>
      <c r="DX61" s="190"/>
      <c r="DY61" s="190"/>
      <c r="DZ61" s="190"/>
      <c r="EA61" s="190"/>
    </row>
    <row r="62" spans="1:131" s="21" customFormat="1" ht="35.25" customHeight="1" x14ac:dyDescent="0.2">
      <c r="BC62" s="861" t="s">
        <v>747</v>
      </c>
      <c r="BD62" s="861"/>
      <c r="BE62" s="861"/>
      <c r="BF62" s="861"/>
      <c r="BG62" s="862" t="s">
        <v>1317</v>
      </c>
      <c r="BH62" s="863"/>
      <c r="BI62" s="863"/>
      <c r="BJ62" s="864"/>
      <c r="BK62" s="862" t="s">
        <v>2051</v>
      </c>
      <c r="BL62" s="863"/>
      <c r="BM62" s="864"/>
      <c r="BN62" s="865" t="s">
        <v>1202</v>
      </c>
      <c r="BO62" s="866"/>
      <c r="BP62" s="866"/>
      <c r="BQ62" s="866"/>
      <c r="BR62" s="866"/>
      <c r="BS62" s="866"/>
      <c r="BT62" s="867"/>
    </row>
    <row r="63" spans="1:131" s="21" customFormat="1" ht="35.25" customHeight="1" x14ac:dyDescent="0.2">
      <c r="BC63" s="861" t="s">
        <v>2354</v>
      </c>
      <c r="BD63" s="861"/>
      <c r="BE63" s="861"/>
      <c r="BF63" s="861"/>
      <c r="BG63" s="862" t="s">
        <v>2355</v>
      </c>
      <c r="BH63" s="863"/>
      <c r="BI63" s="863"/>
      <c r="BJ63" s="864"/>
      <c r="BK63" s="862" t="s">
        <v>1014</v>
      </c>
      <c r="BL63" s="863"/>
      <c r="BM63" s="864"/>
      <c r="BN63" s="865" t="s">
        <v>1202</v>
      </c>
      <c r="BO63" s="866"/>
      <c r="BP63" s="866"/>
      <c r="BQ63" s="866"/>
      <c r="BR63" s="866"/>
      <c r="BS63" s="866"/>
      <c r="BT63" s="867"/>
    </row>
    <row r="64" spans="1:131" s="21" customFormat="1" ht="35.25" customHeight="1" x14ac:dyDescent="0.2">
      <c r="BC64" s="861" t="s">
        <v>726</v>
      </c>
      <c r="BD64" s="861"/>
      <c r="BE64" s="861"/>
      <c r="BF64" s="861"/>
      <c r="BG64" s="862" t="s">
        <v>2356</v>
      </c>
      <c r="BH64" s="863"/>
      <c r="BI64" s="863"/>
      <c r="BJ64" s="864"/>
      <c r="BK64" s="862" t="s">
        <v>2190</v>
      </c>
      <c r="BL64" s="863"/>
      <c r="BM64" s="864"/>
      <c r="BN64" s="865" t="s">
        <v>1202</v>
      </c>
      <c r="BO64" s="866"/>
      <c r="BP64" s="866"/>
      <c r="BQ64" s="866"/>
      <c r="BR64" s="866"/>
      <c r="BS64" s="866"/>
      <c r="BT64" s="867"/>
    </row>
    <row r="65" spans="1:72" s="189" customFormat="1" ht="4.5" customHeight="1" x14ac:dyDescent="0.2">
      <c r="A65" s="191"/>
      <c r="B65" s="191"/>
      <c r="C65" s="191"/>
      <c r="D65" s="191"/>
      <c r="E65" s="191"/>
      <c r="F65" s="191"/>
      <c r="G65" s="191"/>
      <c r="H65" s="312"/>
      <c r="I65" s="312"/>
      <c r="J65" s="312"/>
      <c r="K65" s="312"/>
      <c r="L65" s="312"/>
      <c r="M65" s="312"/>
      <c r="N65" s="312"/>
      <c r="O65" s="191"/>
      <c r="P65" s="191"/>
      <c r="Q65" s="191"/>
      <c r="R65" s="191"/>
      <c r="S65" s="191"/>
      <c r="T65" s="191"/>
      <c r="U65" s="191"/>
      <c r="V65" s="191"/>
      <c r="W65" s="191"/>
      <c r="X65" s="191"/>
      <c r="Y65" s="191"/>
      <c r="Z65" s="191"/>
      <c r="AA65" s="191"/>
      <c r="AB65" s="191"/>
      <c r="AC65" s="191"/>
      <c r="AD65" s="191"/>
      <c r="AE65" s="191"/>
      <c r="AF65" s="191"/>
      <c r="AG65" s="191"/>
      <c r="AH65" s="191"/>
      <c r="AI65" s="191"/>
      <c r="AJ65" s="191"/>
      <c r="AK65" s="191"/>
      <c r="AL65" s="191"/>
      <c r="AM65" s="191"/>
      <c r="AN65" s="191"/>
      <c r="AO65" s="191"/>
      <c r="AP65" s="191"/>
      <c r="AQ65" s="191"/>
      <c r="AR65" s="191"/>
      <c r="AS65" s="191"/>
      <c r="AT65" s="191"/>
      <c r="AU65" s="191"/>
      <c r="AV65" s="191"/>
      <c r="AW65" s="191"/>
      <c r="AX65" s="191"/>
      <c r="AY65" s="191"/>
      <c r="AZ65" s="191"/>
      <c r="BA65" s="191"/>
      <c r="BB65" s="191"/>
      <c r="BC65" s="191"/>
      <c r="BD65" s="191"/>
      <c r="BE65" s="191"/>
      <c r="BF65" s="191"/>
      <c r="BG65" s="191"/>
      <c r="BH65" s="191"/>
      <c r="BI65" s="191"/>
      <c r="BJ65" s="191"/>
      <c r="BK65" s="191"/>
      <c r="BL65" s="312"/>
      <c r="BM65" s="312"/>
      <c r="BN65" s="312"/>
      <c r="BO65" s="312"/>
      <c r="BP65" s="312"/>
      <c r="BQ65" s="312"/>
      <c r="BR65" s="312"/>
      <c r="BS65" s="312"/>
      <c r="BT65" s="312"/>
    </row>
    <row r="66" spans="1:72" ht="15.75" customHeight="1" x14ac:dyDescent="0.2">
      <c r="A66" s="183"/>
      <c r="B66" s="204"/>
      <c r="C66" s="204"/>
      <c r="D66" s="183"/>
      <c r="E66" s="183"/>
      <c r="F66" s="183"/>
      <c r="G66" s="204"/>
      <c r="H66" s="193"/>
      <c r="I66" s="193"/>
      <c r="J66" s="193"/>
      <c r="K66" s="193"/>
      <c r="L66" s="207"/>
      <c r="M66" s="207"/>
      <c r="N66" s="207"/>
      <c r="O66" s="204"/>
      <c r="P66" s="204"/>
      <c r="Q66" s="204"/>
      <c r="R66" s="204"/>
      <c r="S66" s="206"/>
      <c r="T66" s="206"/>
      <c r="U66" s="206"/>
      <c r="V66" s="206"/>
      <c r="W66" s="206"/>
      <c r="X66" s="206"/>
      <c r="Y66" s="206"/>
      <c r="Z66" s="206"/>
      <c r="AA66" s="206"/>
      <c r="AB66" s="206"/>
      <c r="AC66" s="206"/>
      <c r="AD66" s="206"/>
      <c r="AE66" s="206"/>
      <c r="AF66" s="206"/>
      <c r="AG66" s="206"/>
      <c r="AH66" s="206"/>
      <c r="AI66" s="206"/>
      <c r="AJ66" s="206"/>
      <c r="AK66" s="206"/>
      <c r="AL66" s="204"/>
      <c r="AM66" s="204"/>
      <c r="AN66" s="204"/>
      <c r="AO66" s="204"/>
      <c r="AP66" s="204"/>
      <c r="AQ66" s="204"/>
      <c r="AR66" s="204"/>
      <c r="AS66" s="204"/>
      <c r="AT66" s="204"/>
      <c r="AU66" s="204"/>
      <c r="AV66" s="204"/>
      <c r="AW66" s="204"/>
      <c r="AX66" s="204"/>
      <c r="AY66" s="204"/>
      <c r="AZ66" s="204"/>
      <c r="BA66" s="204"/>
      <c r="BB66" s="204"/>
      <c r="BC66" s="204"/>
      <c r="BD66" s="204"/>
      <c r="BE66" s="204"/>
      <c r="BF66" s="204"/>
      <c r="BG66" s="204"/>
      <c r="BH66" s="205"/>
      <c r="BI66" s="205"/>
      <c r="BJ66" s="205"/>
      <c r="BK66" s="204"/>
      <c r="BL66" s="193"/>
      <c r="BM66" s="193"/>
      <c r="BN66" s="193"/>
      <c r="BO66" s="193"/>
      <c r="BP66" s="193"/>
      <c r="BQ66" s="193"/>
      <c r="BR66" s="193"/>
      <c r="BS66" s="193"/>
      <c r="BT66" s="193"/>
    </row>
    <row r="67" spans="1:72" x14ac:dyDescent="0.2">
      <c r="A67" s="183"/>
      <c r="B67" s="204"/>
      <c r="C67" s="204"/>
      <c r="D67" s="183"/>
      <c r="E67" s="183"/>
      <c r="H67" s="28"/>
      <c r="I67" s="208"/>
      <c r="J67" s="208"/>
      <c r="K67" s="208"/>
      <c r="BM67" s="204"/>
      <c r="BN67" s="204"/>
      <c r="BO67" s="204"/>
      <c r="BP67" s="204"/>
      <c r="BQ67" s="204"/>
      <c r="BR67" s="204"/>
      <c r="BS67" s="204"/>
      <c r="BT67" s="184"/>
    </row>
  </sheetData>
  <mergeCells count="465">
    <mergeCell ref="A1:K1"/>
    <mergeCell ref="L1:N4"/>
    <mergeCell ref="T1:U4"/>
    <mergeCell ref="BH1:BH2"/>
    <mergeCell ref="BI1:BL2"/>
    <mergeCell ref="BO1:BT2"/>
    <mergeCell ref="A2:K2"/>
    <mergeCell ref="B3:I3"/>
    <mergeCell ref="J3:K3"/>
    <mergeCell ref="BH3:BH4"/>
    <mergeCell ref="A7:A8"/>
    <mergeCell ref="B7:B8"/>
    <mergeCell ref="C7:C8"/>
    <mergeCell ref="D7:F8"/>
    <mergeCell ref="G7:G8"/>
    <mergeCell ref="H7:K8"/>
    <mergeCell ref="BI3:BL4"/>
    <mergeCell ref="BO3:BT4"/>
    <mergeCell ref="B4:I4"/>
    <mergeCell ref="J4:K4"/>
    <mergeCell ref="A6:N6"/>
    <mergeCell ref="O6:R6"/>
    <mergeCell ref="S6:BG6"/>
    <mergeCell ref="BH6:BT6"/>
    <mergeCell ref="AA7:AB7"/>
    <mergeCell ref="AC7:AD7"/>
    <mergeCell ref="AE7:AF7"/>
    <mergeCell ref="AG7:AH7"/>
    <mergeCell ref="AI7:AJ7"/>
    <mergeCell ref="AK7:AL7"/>
    <mergeCell ref="L7:N8"/>
    <mergeCell ref="O7:R7"/>
    <mergeCell ref="S7:T7"/>
    <mergeCell ref="U7:V7"/>
    <mergeCell ref="W7:X7"/>
    <mergeCell ref="Y7:Z7"/>
    <mergeCell ref="AY7:AZ7"/>
    <mergeCell ref="BA7:BB7"/>
    <mergeCell ref="BC7:BG7"/>
    <mergeCell ref="BH7:BN7"/>
    <mergeCell ref="BO7:BT7"/>
    <mergeCell ref="BH8:BJ8"/>
    <mergeCell ref="AM7:AN7"/>
    <mergeCell ref="AO7:AP7"/>
    <mergeCell ref="AQ7:AR7"/>
    <mergeCell ref="AS7:AT7"/>
    <mergeCell ref="AU7:AV7"/>
    <mergeCell ref="AW7:AX7"/>
    <mergeCell ref="A9:A12"/>
    <mergeCell ref="B9:B12"/>
    <mergeCell ref="C9:C12"/>
    <mergeCell ref="D9:F12"/>
    <mergeCell ref="I9:K9"/>
    <mergeCell ref="L9:N12"/>
    <mergeCell ref="I10:K10"/>
    <mergeCell ref="I11:K11"/>
    <mergeCell ref="I12:K12"/>
    <mergeCell ref="X9:X12"/>
    <mergeCell ref="Z9:Z12"/>
    <mergeCell ref="AB9:AB12"/>
    <mergeCell ref="AD9:AD12"/>
    <mergeCell ref="AF9:AF12"/>
    <mergeCell ref="AH9:AH12"/>
    <mergeCell ref="O9:O12"/>
    <mergeCell ref="P9:P12"/>
    <mergeCell ref="Q9:Q12"/>
    <mergeCell ref="R9:R12"/>
    <mergeCell ref="T9:T12"/>
    <mergeCell ref="V9:V12"/>
    <mergeCell ref="AV9:AV12"/>
    <mergeCell ref="AX9:AX12"/>
    <mergeCell ref="AZ9:AZ12"/>
    <mergeCell ref="BB9:BB12"/>
    <mergeCell ref="BD9:BD12"/>
    <mergeCell ref="BE9:BE12"/>
    <mergeCell ref="AJ9:AJ12"/>
    <mergeCell ref="AL9:AL12"/>
    <mergeCell ref="AN9:AN12"/>
    <mergeCell ref="AP9:AP12"/>
    <mergeCell ref="AR9:AR12"/>
    <mergeCell ref="AT9:AT12"/>
    <mergeCell ref="BG9:BG12"/>
    <mergeCell ref="BH9:BJ9"/>
    <mergeCell ref="BQ9:BQ12"/>
    <mergeCell ref="BR9:BR12"/>
    <mergeCell ref="BS9:BS12"/>
    <mergeCell ref="BT9:BT12"/>
    <mergeCell ref="BH10:BJ10"/>
    <mergeCell ref="BH11:BJ11"/>
    <mergeCell ref="BH12:BJ12"/>
    <mergeCell ref="T14:T16"/>
    <mergeCell ref="V14:V16"/>
    <mergeCell ref="D13:F13"/>
    <mergeCell ref="I13:K13"/>
    <mergeCell ref="L13:N13"/>
    <mergeCell ref="BH13:BJ13"/>
    <mergeCell ref="A14:A16"/>
    <mergeCell ref="B14:B16"/>
    <mergeCell ref="C14:C16"/>
    <mergeCell ref="D14:F16"/>
    <mergeCell ref="I14:K14"/>
    <mergeCell ref="L14:N16"/>
    <mergeCell ref="BQ14:BQ16"/>
    <mergeCell ref="BR14:BR16"/>
    <mergeCell ref="BS14:BS16"/>
    <mergeCell ref="BT14:BT16"/>
    <mergeCell ref="I15:K15"/>
    <mergeCell ref="BH15:BJ15"/>
    <mergeCell ref="I16:K16"/>
    <mergeCell ref="BH16:BJ16"/>
    <mergeCell ref="AJ14:AJ16"/>
    <mergeCell ref="AL14:AL16"/>
    <mergeCell ref="BD14:BD16"/>
    <mergeCell ref="BE14:BE16"/>
    <mergeCell ref="BG14:BG16"/>
    <mergeCell ref="BH14:BJ14"/>
    <mergeCell ref="X14:X16"/>
    <mergeCell ref="Z14:Z16"/>
    <mergeCell ref="AB14:AB16"/>
    <mergeCell ref="AD14:AD16"/>
    <mergeCell ref="AF14:AF16"/>
    <mergeCell ref="AH14:AH16"/>
    <mergeCell ref="O14:O16"/>
    <mergeCell ref="P14:P16"/>
    <mergeCell ref="Q14:Q16"/>
    <mergeCell ref="R14:R16"/>
    <mergeCell ref="A17:A20"/>
    <mergeCell ref="B17:B20"/>
    <mergeCell ref="C17:C20"/>
    <mergeCell ref="D17:F20"/>
    <mergeCell ref="I17:K17"/>
    <mergeCell ref="L17:N20"/>
    <mergeCell ref="I18:K18"/>
    <mergeCell ref="I19:K19"/>
    <mergeCell ref="I20:K20"/>
    <mergeCell ref="X17:X20"/>
    <mergeCell ref="Z17:Z20"/>
    <mergeCell ref="AB17:AB20"/>
    <mergeCell ref="AD17:AD20"/>
    <mergeCell ref="AF17:AF20"/>
    <mergeCell ref="AH17:AH20"/>
    <mergeCell ref="O17:O20"/>
    <mergeCell ref="P17:P20"/>
    <mergeCell ref="Q17:Q20"/>
    <mergeCell ref="R17:R20"/>
    <mergeCell ref="T17:T20"/>
    <mergeCell ref="V17:V20"/>
    <mergeCell ref="AV17:AV20"/>
    <mergeCell ref="AX17:AX20"/>
    <mergeCell ref="AZ17:AZ20"/>
    <mergeCell ref="BB17:BB20"/>
    <mergeCell ref="BD17:BD20"/>
    <mergeCell ref="BE17:BE20"/>
    <mergeCell ref="AJ17:AJ20"/>
    <mergeCell ref="AL17:AL20"/>
    <mergeCell ref="AN17:AN20"/>
    <mergeCell ref="AP17:AP20"/>
    <mergeCell ref="AR17:AR20"/>
    <mergeCell ref="AT17:AT20"/>
    <mergeCell ref="BG17:BG20"/>
    <mergeCell ref="BH17:BJ17"/>
    <mergeCell ref="BQ17:BQ20"/>
    <mergeCell ref="BR17:BR20"/>
    <mergeCell ref="BS17:BS20"/>
    <mergeCell ref="BT17:BT20"/>
    <mergeCell ref="BH18:BJ18"/>
    <mergeCell ref="BH19:BJ19"/>
    <mergeCell ref="BH20:BJ20"/>
    <mergeCell ref="D21:F21"/>
    <mergeCell ref="I21:K21"/>
    <mergeCell ref="L21:N21"/>
    <mergeCell ref="BH21:BJ21"/>
    <mergeCell ref="A22:A24"/>
    <mergeCell ref="B22:B24"/>
    <mergeCell ref="C22:C24"/>
    <mergeCell ref="D22:F24"/>
    <mergeCell ref="I22:K22"/>
    <mergeCell ref="L22:N24"/>
    <mergeCell ref="BR22:BR24"/>
    <mergeCell ref="BS22:BS24"/>
    <mergeCell ref="BT22:BT24"/>
    <mergeCell ref="AV22:AV24"/>
    <mergeCell ref="AX22:AX24"/>
    <mergeCell ref="AZ22:AZ24"/>
    <mergeCell ref="BB22:BB24"/>
    <mergeCell ref="BD22:BD24"/>
    <mergeCell ref="BE22:BE24"/>
    <mergeCell ref="A25:A27"/>
    <mergeCell ref="B25:B27"/>
    <mergeCell ref="C25:C27"/>
    <mergeCell ref="D25:F27"/>
    <mergeCell ref="I25:K25"/>
    <mergeCell ref="L25:N27"/>
    <mergeCell ref="BG22:BG24"/>
    <mergeCell ref="BH22:BJ22"/>
    <mergeCell ref="BQ22:BQ24"/>
    <mergeCell ref="AJ22:AJ24"/>
    <mergeCell ref="AL22:AL24"/>
    <mergeCell ref="AN22:AN24"/>
    <mergeCell ref="AP22:AP24"/>
    <mergeCell ref="AR22:AR24"/>
    <mergeCell ref="AT22:AT24"/>
    <mergeCell ref="X22:X24"/>
    <mergeCell ref="Z22:Z24"/>
    <mergeCell ref="AB22:AB24"/>
    <mergeCell ref="AD22:AD24"/>
    <mergeCell ref="AF22:AF24"/>
    <mergeCell ref="AH22:AH24"/>
    <mergeCell ref="O22:O24"/>
    <mergeCell ref="P22:P24"/>
    <mergeCell ref="Q22:Q24"/>
    <mergeCell ref="O25:O27"/>
    <mergeCell ref="P25:P27"/>
    <mergeCell ref="Q25:Q27"/>
    <mergeCell ref="R25:R27"/>
    <mergeCell ref="T25:T27"/>
    <mergeCell ref="V25:V27"/>
    <mergeCell ref="I23:K23"/>
    <mergeCell ref="BH23:BJ23"/>
    <mergeCell ref="I24:K24"/>
    <mergeCell ref="BH24:BJ24"/>
    <mergeCell ref="R22:R24"/>
    <mergeCell ref="T22:T24"/>
    <mergeCell ref="V22:V24"/>
    <mergeCell ref="I26:K26"/>
    <mergeCell ref="I27:K27"/>
    <mergeCell ref="BQ25:BQ27"/>
    <mergeCell ref="BR25:BR27"/>
    <mergeCell ref="BS25:BS27"/>
    <mergeCell ref="BT25:BT27"/>
    <mergeCell ref="AV25:AV27"/>
    <mergeCell ref="AX25:AX27"/>
    <mergeCell ref="AZ25:AZ27"/>
    <mergeCell ref="BB25:BB27"/>
    <mergeCell ref="BD25:BD27"/>
    <mergeCell ref="BE25:BE27"/>
    <mergeCell ref="BH26:BJ26"/>
    <mergeCell ref="BH27:BJ27"/>
    <mergeCell ref="A28:A33"/>
    <mergeCell ref="B28:B33"/>
    <mergeCell ref="C28:C33"/>
    <mergeCell ref="D28:F33"/>
    <mergeCell ref="I28:K28"/>
    <mergeCell ref="L28:N33"/>
    <mergeCell ref="BG25:BG27"/>
    <mergeCell ref="BH25:BJ25"/>
    <mergeCell ref="AJ25:AJ27"/>
    <mergeCell ref="AL25:AL27"/>
    <mergeCell ref="AN25:AN27"/>
    <mergeCell ref="AP25:AP27"/>
    <mergeCell ref="AR25:AR27"/>
    <mergeCell ref="AT25:AT27"/>
    <mergeCell ref="X25:X27"/>
    <mergeCell ref="Z25:Z27"/>
    <mergeCell ref="AB25:AB27"/>
    <mergeCell ref="AD25:AD27"/>
    <mergeCell ref="AF25:AF27"/>
    <mergeCell ref="AH25:AH27"/>
    <mergeCell ref="I29:K29"/>
    <mergeCell ref="I30:K30"/>
    <mergeCell ref="I31:K31"/>
    <mergeCell ref="AJ28:AJ33"/>
    <mergeCell ref="BR28:BR33"/>
    <mergeCell ref="BS28:BS33"/>
    <mergeCell ref="BT28:BT33"/>
    <mergeCell ref="AV28:AV33"/>
    <mergeCell ref="AX28:AX33"/>
    <mergeCell ref="AZ28:AZ33"/>
    <mergeCell ref="BB28:BB33"/>
    <mergeCell ref="BD28:BD33"/>
    <mergeCell ref="BE28:BE33"/>
    <mergeCell ref="BH29:BJ29"/>
    <mergeCell ref="BH30:BJ30"/>
    <mergeCell ref="BH31:BJ31"/>
    <mergeCell ref="BG28:BG33"/>
    <mergeCell ref="BH28:BJ28"/>
    <mergeCell ref="BQ28:BQ33"/>
    <mergeCell ref="AL28:AL33"/>
    <mergeCell ref="AN28:AN33"/>
    <mergeCell ref="AP28:AP33"/>
    <mergeCell ref="AR28:AR33"/>
    <mergeCell ref="AT28:AT33"/>
    <mergeCell ref="X28:X33"/>
    <mergeCell ref="Z28:Z33"/>
    <mergeCell ref="AB28:AB33"/>
    <mergeCell ref="AD28:AD33"/>
    <mergeCell ref="AF28:AF33"/>
    <mergeCell ref="AH28:AH33"/>
    <mergeCell ref="O28:O33"/>
    <mergeCell ref="P28:P33"/>
    <mergeCell ref="Q28:Q33"/>
    <mergeCell ref="BH32:BJ32"/>
    <mergeCell ref="I33:K33"/>
    <mergeCell ref="BH33:BJ33"/>
    <mergeCell ref="A34:A40"/>
    <mergeCell ref="B34:B40"/>
    <mergeCell ref="C34:C40"/>
    <mergeCell ref="D34:F40"/>
    <mergeCell ref="I34:K34"/>
    <mergeCell ref="L34:N40"/>
    <mergeCell ref="R28:R33"/>
    <mergeCell ref="T28:T33"/>
    <mergeCell ref="V28:V33"/>
    <mergeCell ref="AF34:AF40"/>
    <mergeCell ref="AH34:AH40"/>
    <mergeCell ref="O34:O40"/>
    <mergeCell ref="P34:P40"/>
    <mergeCell ref="Q34:Q40"/>
    <mergeCell ref="R34:R40"/>
    <mergeCell ref="T34:T40"/>
    <mergeCell ref="V34:V40"/>
    <mergeCell ref="I32:K32"/>
    <mergeCell ref="BQ34:BQ40"/>
    <mergeCell ref="BR34:BR40"/>
    <mergeCell ref="BS34:BS40"/>
    <mergeCell ref="BT34:BT40"/>
    <mergeCell ref="AV34:AV40"/>
    <mergeCell ref="AX34:AX40"/>
    <mergeCell ref="AZ34:AZ40"/>
    <mergeCell ref="BB34:BB40"/>
    <mergeCell ref="BD34:BD40"/>
    <mergeCell ref="BE34:BE40"/>
    <mergeCell ref="I38:K38"/>
    <mergeCell ref="BH38:BJ38"/>
    <mergeCell ref="I39:K39"/>
    <mergeCell ref="BH39:BJ39"/>
    <mergeCell ref="I40:K40"/>
    <mergeCell ref="BH40:BJ40"/>
    <mergeCell ref="I35:K35"/>
    <mergeCell ref="BH35:BJ35"/>
    <mergeCell ref="I36:K36"/>
    <mergeCell ref="BH36:BJ36"/>
    <mergeCell ref="I37:K37"/>
    <mergeCell ref="BH37:BJ37"/>
    <mergeCell ref="BG34:BG40"/>
    <mergeCell ref="BH34:BJ34"/>
    <mergeCell ref="AJ34:AJ40"/>
    <mergeCell ref="AL34:AL40"/>
    <mergeCell ref="AN34:AN40"/>
    <mergeCell ref="AP34:AP40"/>
    <mergeCell ref="AR34:AR40"/>
    <mergeCell ref="AT34:AT40"/>
    <mergeCell ref="X34:X40"/>
    <mergeCell ref="Z34:Z40"/>
    <mergeCell ref="AB34:AB40"/>
    <mergeCell ref="AD34:AD40"/>
    <mergeCell ref="R41:R48"/>
    <mergeCell ref="T41:T48"/>
    <mergeCell ref="V41:V48"/>
    <mergeCell ref="A41:A48"/>
    <mergeCell ref="B41:B48"/>
    <mergeCell ref="C41:C48"/>
    <mergeCell ref="D41:F48"/>
    <mergeCell ref="I41:K41"/>
    <mergeCell ref="L41:N48"/>
    <mergeCell ref="I42:K42"/>
    <mergeCell ref="I43:K43"/>
    <mergeCell ref="I44:K44"/>
    <mergeCell ref="I45:K45"/>
    <mergeCell ref="I46:K46"/>
    <mergeCell ref="I47:K47"/>
    <mergeCell ref="I48:K48"/>
    <mergeCell ref="O41:O48"/>
    <mergeCell ref="P41:P48"/>
    <mergeCell ref="Q41:Q48"/>
    <mergeCell ref="BR41:BR48"/>
    <mergeCell ref="BS41:BS48"/>
    <mergeCell ref="BT41:BT48"/>
    <mergeCell ref="BH42:BJ42"/>
    <mergeCell ref="BH43:BJ43"/>
    <mergeCell ref="BH44:BJ44"/>
    <mergeCell ref="BH45:BJ45"/>
    <mergeCell ref="AV41:AV48"/>
    <mergeCell ref="AX41:AX48"/>
    <mergeCell ref="AZ41:AZ48"/>
    <mergeCell ref="BB41:BB48"/>
    <mergeCell ref="BD41:BD48"/>
    <mergeCell ref="BE41:BE48"/>
    <mergeCell ref="BH46:BJ46"/>
    <mergeCell ref="BH47:BJ47"/>
    <mergeCell ref="BH48:BJ48"/>
    <mergeCell ref="BG41:BG48"/>
    <mergeCell ref="BH41:BJ41"/>
    <mergeCell ref="BQ41:BQ48"/>
    <mergeCell ref="AJ41:AJ48"/>
    <mergeCell ref="AL41:AL48"/>
    <mergeCell ref="AN41:AN48"/>
    <mergeCell ref="AP41:AP48"/>
    <mergeCell ref="AR41:AR48"/>
    <mergeCell ref="AT41:AT48"/>
    <mergeCell ref="X41:X48"/>
    <mergeCell ref="Z41:Z48"/>
    <mergeCell ref="AB41:AB48"/>
    <mergeCell ref="AD41:AD48"/>
    <mergeCell ref="AF41:AF48"/>
    <mergeCell ref="AH41:AH48"/>
    <mergeCell ref="A49:A57"/>
    <mergeCell ref="B49:B57"/>
    <mergeCell ref="C49:C57"/>
    <mergeCell ref="D49:F57"/>
    <mergeCell ref="I49:K49"/>
    <mergeCell ref="L49:N57"/>
    <mergeCell ref="I50:K50"/>
    <mergeCell ref="I51:K51"/>
    <mergeCell ref="I52:K52"/>
    <mergeCell ref="I53:K53"/>
    <mergeCell ref="I57:K57"/>
    <mergeCell ref="X49:X57"/>
    <mergeCell ref="Z49:Z57"/>
    <mergeCell ref="AB49:AB57"/>
    <mergeCell ref="AD49:AD57"/>
    <mergeCell ref="AF49:AF57"/>
    <mergeCell ref="AH49:AH57"/>
    <mergeCell ref="O49:O57"/>
    <mergeCell ref="P49:P57"/>
    <mergeCell ref="Q49:Q57"/>
    <mergeCell ref="R49:R57"/>
    <mergeCell ref="T49:T57"/>
    <mergeCell ref="V49:V57"/>
    <mergeCell ref="AZ49:AZ57"/>
    <mergeCell ref="BB49:BB57"/>
    <mergeCell ref="BD49:BD57"/>
    <mergeCell ref="BE49:BE57"/>
    <mergeCell ref="AJ49:AJ57"/>
    <mergeCell ref="AL49:AL57"/>
    <mergeCell ref="AN49:AN57"/>
    <mergeCell ref="AP49:AP57"/>
    <mergeCell ref="AR49:AR57"/>
    <mergeCell ref="AT49:AT57"/>
    <mergeCell ref="BH57:BJ57"/>
    <mergeCell ref="BE59:BN59"/>
    <mergeCell ref="BC61:BF61"/>
    <mergeCell ref="BG61:BJ61"/>
    <mergeCell ref="BK61:BM61"/>
    <mergeCell ref="BN61:BT61"/>
    <mergeCell ref="I54:K54"/>
    <mergeCell ref="BH54:BJ54"/>
    <mergeCell ref="I55:K55"/>
    <mergeCell ref="BH55:BJ55"/>
    <mergeCell ref="I56:K56"/>
    <mergeCell ref="BH56:BJ56"/>
    <mergeCell ref="BG49:BG57"/>
    <mergeCell ref="BH49:BJ49"/>
    <mergeCell ref="BQ49:BQ57"/>
    <mergeCell ref="BR49:BR57"/>
    <mergeCell ref="BS49:BS57"/>
    <mergeCell ref="BT49:BT57"/>
    <mergeCell ref="BH50:BJ50"/>
    <mergeCell ref="BH51:BJ51"/>
    <mergeCell ref="BH52:BJ52"/>
    <mergeCell ref="BH53:BJ53"/>
    <mergeCell ref="AV49:AV57"/>
    <mergeCell ref="AX49:AX57"/>
    <mergeCell ref="BC64:BF64"/>
    <mergeCell ref="BG64:BJ64"/>
    <mergeCell ref="BK64:BM64"/>
    <mergeCell ref="BN64:BT64"/>
    <mergeCell ref="BC62:BF62"/>
    <mergeCell ref="BG62:BJ62"/>
    <mergeCell ref="BK62:BM62"/>
    <mergeCell ref="BN62:BT62"/>
    <mergeCell ref="BC63:BF63"/>
    <mergeCell ref="BG63:BJ63"/>
    <mergeCell ref="BK63:BM63"/>
    <mergeCell ref="BN63:BT63"/>
  </mergeCells>
  <conditionalFormatting sqref="BO49:BP57">
    <cfRule type="cellIs" dxfId="38" priority="11" stopIfTrue="1" operator="lessThan">
      <formula>1</formula>
    </cfRule>
  </conditionalFormatting>
  <conditionalFormatting sqref="BO25:BP27">
    <cfRule type="cellIs" dxfId="37" priority="10" stopIfTrue="1" operator="lessThan">
      <formula>1</formula>
    </cfRule>
  </conditionalFormatting>
  <conditionalFormatting sqref="BO41:BP48">
    <cfRule type="cellIs" dxfId="36" priority="9" stopIfTrue="1" operator="lessThan">
      <formula>1</formula>
    </cfRule>
  </conditionalFormatting>
  <conditionalFormatting sqref="BO34:BP40">
    <cfRule type="cellIs" dxfId="35" priority="8" stopIfTrue="1" operator="lessThan">
      <formula>1</formula>
    </cfRule>
  </conditionalFormatting>
  <conditionalFormatting sqref="BO28:BP33">
    <cfRule type="cellIs" dxfId="34" priority="7" stopIfTrue="1" operator="lessThan">
      <formula>1</formula>
    </cfRule>
  </conditionalFormatting>
  <conditionalFormatting sqref="BO9:BP12">
    <cfRule type="cellIs" dxfId="33" priority="6" stopIfTrue="1" operator="lessThan">
      <formula>1</formula>
    </cfRule>
  </conditionalFormatting>
  <conditionalFormatting sqref="BO13:BP13">
    <cfRule type="cellIs" dxfId="32" priority="5" stopIfTrue="1" operator="lessThan">
      <formula>1</formula>
    </cfRule>
  </conditionalFormatting>
  <conditionalFormatting sqref="BO14:BP16">
    <cfRule type="cellIs" dxfId="31" priority="4" stopIfTrue="1" operator="lessThan">
      <formula>1</formula>
    </cfRule>
  </conditionalFormatting>
  <conditionalFormatting sqref="BO21:BP21">
    <cfRule type="cellIs" dxfId="30" priority="3" stopIfTrue="1" operator="lessThan">
      <formula>1</formula>
    </cfRule>
  </conditionalFormatting>
  <conditionalFormatting sqref="BO17:BP20">
    <cfRule type="cellIs" dxfId="29" priority="2" stopIfTrue="1" operator="lessThan">
      <formula>1</formula>
    </cfRule>
  </conditionalFormatting>
  <conditionalFormatting sqref="BO22:BP24">
    <cfRule type="cellIs" dxfId="28" priority="1" stopIfTrue="1" operator="lessThan">
      <formula>1</formula>
    </cfRule>
  </conditionalFormatting>
  <dataValidations count="6">
    <dataValidation type="list" showInputMessage="1" showErrorMessage="1" errorTitle="Rechazado" error="Solo son validadas las opciones de la lista" sqref="BL9:BL57 LH9:LH57 VD9:VD57 AEZ9:AEZ57 AOV9:AOV57 AYR9:AYR57 BIN9:BIN57 BSJ9:BSJ57 CCF9:CCF57 CMB9:CMB57 CVX9:CVX57 DFT9:DFT57 DPP9:DPP57 DZL9:DZL57 EJH9:EJH57 ETD9:ETD57 FCZ9:FCZ57 FMV9:FMV57 FWR9:FWR57 GGN9:GGN57 GQJ9:GQJ57 HAF9:HAF57 HKB9:HKB57 HTX9:HTX57 IDT9:IDT57 INP9:INP57 IXL9:IXL57 JHH9:JHH57 JRD9:JRD57 KAZ9:KAZ57 KKV9:KKV57 KUR9:KUR57 LEN9:LEN57 LOJ9:LOJ57 LYF9:LYF57 MIB9:MIB57 MRX9:MRX57 NBT9:NBT57 NLP9:NLP57 NVL9:NVL57 OFH9:OFH57 OPD9:OPD57 OYZ9:OYZ57 PIV9:PIV57 PSR9:PSR57 QCN9:QCN57 QMJ9:QMJ57 QWF9:QWF57 RGB9:RGB57 RPX9:RPX57 RZT9:RZT57 SJP9:SJP57 STL9:STL57 TDH9:TDH57 TND9:TND57 TWZ9:TWZ57 UGV9:UGV57 UQR9:UQR57 VAN9:VAN57 VKJ9:VKJ57 VUF9:VUF57 WEB9:WEB57 WNX9:WNX57 WXT9:WXT57 BL65545:BL65593 LH65545:LH65593 VD65545:VD65593 AEZ65545:AEZ65593 AOV65545:AOV65593 AYR65545:AYR65593 BIN65545:BIN65593 BSJ65545:BSJ65593 CCF65545:CCF65593 CMB65545:CMB65593 CVX65545:CVX65593 DFT65545:DFT65593 DPP65545:DPP65593 DZL65545:DZL65593 EJH65545:EJH65593 ETD65545:ETD65593 FCZ65545:FCZ65593 FMV65545:FMV65593 FWR65545:FWR65593 GGN65545:GGN65593 GQJ65545:GQJ65593 HAF65545:HAF65593 HKB65545:HKB65593 HTX65545:HTX65593 IDT65545:IDT65593 INP65545:INP65593 IXL65545:IXL65593 JHH65545:JHH65593 JRD65545:JRD65593 KAZ65545:KAZ65593 KKV65545:KKV65593 KUR65545:KUR65593 LEN65545:LEN65593 LOJ65545:LOJ65593 LYF65545:LYF65593 MIB65545:MIB65593 MRX65545:MRX65593 NBT65545:NBT65593 NLP65545:NLP65593 NVL65545:NVL65593 OFH65545:OFH65593 OPD65545:OPD65593 OYZ65545:OYZ65593 PIV65545:PIV65593 PSR65545:PSR65593 QCN65545:QCN65593 QMJ65545:QMJ65593 QWF65545:QWF65593 RGB65545:RGB65593 RPX65545:RPX65593 RZT65545:RZT65593 SJP65545:SJP65593 STL65545:STL65593 TDH65545:TDH65593 TND65545:TND65593 TWZ65545:TWZ65593 UGV65545:UGV65593 UQR65545:UQR65593 VAN65545:VAN65593 VKJ65545:VKJ65593 VUF65545:VUF65593 WEB65545:WEB65593 WNX65545:WNX65593 WXT65545:WXT65593 BL131081:BL131129 LH131081:LH131129 VD131081:VD131129 AEZ131081:AEZ131129 AOV131081:AOV131129 AYR131081:AYR131129 BIN131081:BIN131129 BSJ131081:BSJ131129 CCF131081:CCF131129 CMB131081:CMB131129 CVX131081:CVX131129 DFT131081:DFT131129 DPP131081:DPP131129 DZL131081:DZL131129 EJH131081:EJH131129 ETD131081:ETD131129 FCZ131081:FCZ131129 FMV131081:FMV131129 FWR131081:FWR131129 GGN131081:GGN131129 GQJ131081:GQJ131129 HAF131081:HAF131129 HKB131081:HKB131129 HTX131081:HTX131129 IDT131081:IDT131129 INP131081:INP131129 IXL131081:IXL131129 JHH131081:JHH131129 JRD131081:JRD131129 KAZ131081:KAZ131129 KKV131081:KKV131129 KUR131081:KUR131129 LEN131081:LEN131129 LOJ131081:LOJ131129 LYF131081:LYF131129 MIB131081:MIB131129 MRX131081:MRX131129 NBT131081:NBT131129 NLP131081:NLP131129 NVL131081:NVL131129 OFH131081:OFH131129 OPD131081:OPD131129 OYZ131081:OYZ131129 PIV131081:PIV131129 PSR131081:PSR131129 QCN131081:QCN131129 QMJ131081:QMJ131129 QWF131081:QWF131129 RGB131081:RGB131129 RPX131081:RPX131129 RZT131081:RZT131129 SJP131081:SJP131129 STL131081:STL131129 TDH131081:TDH131129 TND131081:TND131129 TWZ131081:TWZ131129 UGV131081:UGV131129 UQR131081:UQR131129 VAN131081:VAN131129 VKJ131081:VKJ131129 VUF131081:VUF131129 WEB131081:WEB131129 WNX131081:WNX131129 WXT131081:WXT131129 BL196617:BL196665 LH196617:LH196665 VD196617:VD196665 AEZ196617:AEZ196665 AOV196617:AOV196665 AYR196617:AYR196665 BIN196617:BIN196665 BSJ196617:BSJ196665 CCF196617:CCF196665 CMB196617:CMB196665 CVX196617:CVX196665 DFT196617:DFT196665 DPP196617:DPP196665 DZL196617:DZL196665 EJH196617:EJH196665 ETD196617:ETD196665 FCZ196617:FCZ196665 FMV196617:FMV196665 FWR196617:FWR196665 GGN196617:GGN196665 GQJ196617:GQJ196665 HAF196617:HAF196665 HKB196617:HKB196665 HTX196617:HTX196665 IDT196617:IDT196665 INP196617:INP196665 IXL196617:IXL196665 JHH196617:JHH196665 JRD196617:JRD196665 KAZ196617:KAZ196665 KKV196617:KKV196665 KUR196617:KUR196665 LEN196617:LEN196665 LOJ196617:LOJ196665 LYF196617:LYF196665 MIB196617:MIB196665 MRX196617:MRX196665 NBT196617:NBT196665 NLP196617:NLP196665 NVL196617:NVL196665 OFH196617:OFH196665 OPD196617:OPD196665 OYZ196617:OYZ196665 PIV196617:PIV196665 PSR196617:PSR196665 QCN196617:QCN196665 QMJ196617:QMJ196665 QWF196617:QWF196665 RGB196617:RGB196665 RPX196617:RPX196665 RZT196617:RZT196665 SJP196617:SJP196665 STL196617:STL196665 TDH196617:TDH196665 TND196617:TND196665 TWZ196617:TWZ196665 UGV196617:UGV196665 UQR196617:UQR196665 VAN196617:VAN196665 VKJ196617:VKJ196665 VUF196617:VUF196665 WEB196617:WEB196665 WNX196617:WNX196665 WXT196617:WXT196665 BL262153:BL262201 LH262153:LH262201 VD262153:VD262201 AEZ262153:AEZ262201 AOV262153:AOV262201 AYR262153:AYR262201 BIN262153:BIN262201 BSJ262153:BSJ262201 CCF262153:CCF262201 CMB262153:CMB262201 CVX262153:CVX262201 DFT262153:DFT262201 DPP262153:DPP262201 DZL262153:DZL262201 EJH262153:EJH262201 ETD262153:ETD262201 FCZ262153:FCZ262201 FMV262153:FMV262201 FWR262153:FWR262201 GGN262153:GGN262201 GQJ262153:GQJ262201 HAF262153:HAF262201 HKB262153:HKB262201 HTX262153:HTX262201 IDT262153:IDT262201 INP262153:INP262201 IXL262153:IXL262201 JHH262153:JHH262201 JRD262153:JRD262201 KAZ262153:KAZ262201 KKV262153:KKV262201 KUR262153:KUR262201 LEN262153:LEN262201 LOJ262153:LOJ262201 LYF262153:LYF262201 MIB262153:MIB262201 MRX262153:MRX262201 NBT262153:NBT262201 NLP262153:NLP262201 NVL262153:NVL262201 OFH262153:OFH262201 OPD262153:OPD262201 OYZ262153:OYZ262201 PIV262153:PIV262201 PSR262153:PSR262201 QCN262153:QCN262201 QMJ262153:QMJ262201 QWF262153:QWF262201 RGB262153:RGB262201 RPX262153:RPX262201 RZT262153:RZT262201 SJP262153:SJP262201 STL262153:STL262201 TDH262153:TDH262201 TND262153:TND262201 TWZ262153:TWZ262201 UGV262153:UGV262201 UQR262153:UQR262201 VAN262153:VAN262201 VKJ262153:VKJ262201 VUF262153:VUF262201 WEB262153:WEB262201 WNX262153:WNX262201 WXT262153:WXT262201 BL327689:BL327737 LH327689:LH327737 VD327689:VD327737 AEZ327689:AEZ327737 AOV327689:AOV327737 AYR327689:AYR327737 BIN327689:BIN327737 BSJ327689:BSJ327737 CCF327689:CCF327737 CMB327689:CMB327737 CVX327689:CVX327737 DFT327689:DFT327737 DPP327689:DPP327737 DZL327689:DZL327737 EJH327689:EJH327737 ETD327689:ETD327737 FCZ327689:FCZ327737 FMV327689:FMV327737 FWR327689:FWR327737 GGN327689:GGN327737 GQJ327689:GQJ327737 HAF327689:HAF327737 HKB327689:HKB327737 HTX327689:HTX327737 IDT327689:IDT327737 INP327689:INP327737 IXL327689:IXL327737 JHH327689:JHH327737 JRD327689:JRD327737 KAZ327689:KAZ327737 KKV327689:KKV327737 KUR327689:KUR327737 LEN327689:LEN327737 LOJ327689:LOJ327737 LYF327689:LYF327737 MIB327689:MIB327737 MRX327689:MRX327737 NBT327689:NBT327737 NLP327689:NLP327737 NVL327689:NVL327737 OFH327689:OFH327737 OPD327689:OPD327737 OYZ327689:OYZ327737 PIV327689:PIV327737 PSR327689:PSR327737 QCN327689:QCN327737 QMJ327689:QMJ327737 QWF327689:QWF327737 RGB327689:RGB327737 RPX327689:RPX327737 RZT327689:RZT327737 SJP327689:SJP327737 STL327689:STL327737 TDH327689:TDH327737 TND327689:TND327737 TWZ327689:TWZ327737 UGV327689:UGV327737 UQR327689:UQR327737 VAN327689:VAN327737 VKJ327689:VKJ327737 VUF327689:VUF327737 WEB327689:WEB327737 WNX327689:WNX327737 WXT327689:WXT327737 BL393225:BL393273 LH393225:LH393273 VD393225:VD393273 AEZ393225:AEZ393273 AOV393225:AOV393273 AYR393225:AYR393273 BIN393225:BIN393273 BSJ393225:BSJ393273 CCF393225:CCF393273 CMB393225:CMB393273 CVX393225:CVX393273 DFT393225:DFT393273 DPP393225:DPP393273 DZL393225:DZL393273 EJH393225:EJH393273 ETD393225:ETD393273 FCZ393225:FCZ393273 FMV393225:FMV393273 FWR393225:FWR393273 GGN393225:GGN393273 GQJ393225:GQJ393273 HAF393225:HAF393273 HKB393225:HKB393273 HTX393225:HTX393273 IDT393225:IDT393273 INP393225:INP393273 IXL393225:IXL393273 JHH393225:JHH393273 JRD393225:JRD393273 KAZ393225:KAZ393273 KKV393225:KKV393273 KUR393225:KUR393273 LEN393225:LEN393273 LOJ393225:LOJ393273 LYF393225:LYF393273 MIB393225:MIB393273 MRX393225:MRX393273 NBT393225:NBT393273 NLP393225:NLP393273 NVL393225:NVL393273 OFH393225:OFH393273 OPD393225:OPD393273 OYZ393225:OYZ393273 PIV393225:PIV393273 PSR393225:PSR393273 QCN393225:QCN393273 QMJ393225:QMJ393273 QWF393225:QWF393273 RGB393225:RGB393273 RPX393225:RPX393273 RZT393225:RZT393273 SJP393225:SJP393273 STL393225:STL393273 TDH393225:TDH393273 TND393225:TND393273 TWZ393225:TWZ393273 UGV393225:UGV393273 UQR393225:UQR393273 VAN393225:VAN393273 VKJ393225:VKJ393273 VUF393225:VUF393273 WEB393225:WEB393273 WNX393225:WNX393273 WXT393225:WXT393273 BL458761:BL458809 LH458761:LH458809 VD458761:VD458809 AEZ458761:AEZ458809 AOV458761:AOV458809 AYR458761:AYR458809 BIN458761:BIN458809 BSJ458761:BSJ458809 CCF458761:CCF458809 CMB458761:CMB458809 CVX458761:CVX458809 DFT458761:DFT458809 DPP458761:DPP458809 DZL458761:DZL458809 EJH458761:EJH458809 ETD458761:ETD458809 FCZ458761:FCZ458809 FMV458761:FMV458809 FWR458761:FWR458809 GGN458761:GGN458809 GQJ458761:GQJ458809 HAF458761:HAF458809 HKB458761:HKB458809 HTX458761:HTX458809 IDT458761:IDT458809 INP458761:INP458809 IXL458761:IXL458809 JHH458761:JHH458809 JRD458761:JRD458809 KAZ458761:KAZ458809 KKV458761:KKV458809 KUR458761:KUR458809 LEN458761:LEN458809 LOJ458761:LOJ458809 LYF458761:LYF458809 MIB458761:MIB458809 MRX458761:MRX458809 NBT458761:NBT458809 NLP458761:NLP458809 NVL458761:NVL458809 OFH458761:OFH458809 OPD458761:OPD458809 OYZ458761:OYZ458809 PIV458761:PIV458809 PSR458761:PSR458809 QCN458761:QCN458809 QMJ458761:QMJ458809 QWF458761:QWF458809 RGB458761:RGB458809 RPX458761:RPX458809 RZT458761:RZT458809 SJP458761:SJP458809 STL458761:STL458809 TDH458761:TDH458809 TND458761:TND458809 TWZ458761:TWZ458809 UGV458761:UGV458809 UQR458761:UQR458809 VAN458761:VAN458809 VKJ458761:VKJ458809 VUF458761:VUF458809 WEB458761:WEB458809 WNX458761:WNX458809 WXT458761:WXT458809 BL524297:BL524345 LH524297:LH524345 VD524297:VD524345 AEZ524297:AEZ524345 AOV524297:AOV524345 AYR524297:AYR524345 BIN524297:BIN524345 BSJ524297:BSJ524345 CCF524297:CCF524345 CMB524297:CMB524345 CVX524297:CVX524345 DFT524297:DFT524345 DPP524297:DPP524345 DZL524297:DZL524345 EJH524297:EJH524345 ETD524297:ETD524345 FCZ524297:FCZ524345 FMV524297:FMV524345 FWR524297:FWR524345 GGN524297:GGN524345 GQJ524297:GQJ524345 HAF524297:HAF524345 HKB524297:HKB524345 HTX524297:HTX524345 IDT524297:IDT524345 INP524297:INP524345 IXL524297:IXL524345 JHH524297:JHH524345 JRD524297:JRD524345 KAZ524297:KAZ524345 KKV524297:KKV524345 KUR524297:KUR524345 LEN524297:LEN524345 LOJ524297:LOJ524345 LYF524297:LYF524345 MIB524297:MIB524345 MRX524297:MRX524345 NBT524297:NBT524345 NLP524297:NLP524345 NVL524297:NVL524345 OFH524297:OFH524345 OPD524297:OPD524345 OYZ524297:OYZ524345 PIV524297:PIV524345 PSR524297:PSR524345 QCN524297:QCN524345 QMJ524297:QMJ524345 QWF524297:QWF524345 RGB524297:RGB524345 RPX524297:RPX524345 RZT524297:RZT524345 SJP524297:SJP524345 STL524297:STL524345 TDH524297:TDH524345 TND524297:TND524345 TWZ524297:TWZ524345 UGV524297:UGV524345 UQR524297:UQR524345 VAN524297:VAN524345 VKJ524297:VKJ524345 VUF524297:VUF524345 WEB524297:WEB524345 WNX524297:WNX524345 WXT524297:WXT524345 BL589833:BL589881 LH589833:LH589881 VD589833:VD589881 AEZ589833:AEZ589881 AOV589833:AOV589881 AYR589833:AYR589881 BIN589833:BIN589881 BSJ589833:BSJ589881 CCF589833:CCF589881 CMB589833:CMB589881 CVX589833:CVX589881 DFT589833:DFT589881 DPP589833:DPP589881 DZL589833:DZL589881 EJH589833:EJH589881 ETD589833:ETD589881 FCZ589833:FCZ589881 FMV589833:FMV589881 FWR589833:FWR589881 GGN589833:GGN589881 GQJ589833:GQJ589881 HAF589833:HAF589881 HKB589833:HKB589881 HTX589833:HTX589881 IDT589833:IDT589881 INP589833:INP589881 IXL589833:IXL589881 JHH589833:JHH589881 JRD589833:JRD589881 KAZ589833:KAZ589881 KKV589833:KKV589881 KUR589833:KUR589881 LEN589833:LEN589881 LOJ589833:LOJ589881 LYF589833:LYF589881 MIB589833:MIB589881 MRX589833:MRX589881 NBT589833:NBT589881 NLP589833:NLP589881 NVL589833:NVL589881 OFH589833:OFH589881 OPD589833:OPD589881 OYZ589833:OYZ589881 PIV589833:PIV589881 PSR589833:PSR589881 QCN589833:QCN589881 QMJ589833:QMJ589881 QWF589833:QWF589881 RGB589833:RGB589881 RPX589833:RPX589881 RZT589833:RZT589881 SJP589833:SJP589881 STL589833:STL589881 TDH589833:TDH589881 TND589833:TND589881 TWZ589833:TWZ589881 UGV589833:UGV589881 UQR589833:UQR589881 VAN589833:VAN589881 VKJ589833:VKJ589881 VUF589833:VUF589881 WEB589833:WEB589881 WNX589833:WNX589881 WXT589833:WXT589881 BL655369:BL655417 LH655369:LH655417 VD655369:VD655417 AEZ655369:AEZ655417 AOV655369:AOV655417 AYR655369:AYR655417 BIN655369:BIN655417 BSJ655369:BSJ655417 CCF655369:CCF655417 CMB655369:CMB655417 CVX655369:CVX655417 DFT655369:DFT655417 DPP655369:DPP655417 DZL655369:DZL655417 EJH655369:EJH655417 ETD655369:ETD655417 FCZ655369:FCZ655417 FMV655369:FMV655417 FWR655369:FWR655417 GGN655369:GGN655417 GQJ655369:GQJ655417 HAF655369:HAF655417 HKB655369:HKB655417 HTX655369:HTX655417 IDT655369:IDT655417 INP655369:INP655417 IXL655369:IXL655417 JHH655369:JHH655417 JRD655369:JRD655417 KAZ655369:KAZ655417 KKV655369:KKV655417 KUR655369:KUR655417 LEN655369:LEN655417 LOJ655369:LOJ655417 LYF655369:LYF655417 MIB655369:MIB655417 MRX655369:MRX655417 NBT655369:NBT655417 NLP655369:NLP655417 NVL655369:NVL655417 OFH655369:OFH655417 OPD655369:OPD655417 OYZ655369:OYZ655417 PIV655369:PIV655417 PSR655369:PSR655417 QCN655369:QCN655417 QMJ655369:QMJ655417 QWF655369:QWF655417 RGB655369:RGB655417 RPX655369:RPX655417 RZT655369:RZT655417 SJP655369:SJP655417 STL655369:STL655417 TDH655369:TDH655417 TND655369:TND655417 TWZ655369:TWZ655417 UGV655369:UGV655417 UQR655369:UQR655417 VAN655369:VAN655417 VKJ655369:VKJ655417 VUF655369:VUF655417 WEB655369:WEB655417 WNX655369:WNX655417 WXT655369:WXT655417 BL720905:BL720953 LH720905:LH720953 VD720905:VD720953 AEZ720905:AEZ720953 AOV720905:AOV720953 AYR720905:AYR720953 BIN720905:BIN720953 BSJ720905:BSJ720953 CCF720905:CCF720953 CMB720905:CMB720953 CVX720905:CVX720953 DFT720905:DFT720953 DPP720905:DPP720953 DZL720905:DZL720953 EJH720905:EJH720953 ETD720905:ETD720953 FCZ720905:FCZ720953 FMV720905:FMV720953 FWR720905:FWR720953 GGN720905:GGN720953 GQJ720905:GQJ720953 HAF720905:HAF720953 HKB720905:HKB720953 HTX720905:HTX720953 IDT720905:IDT720953 INP720905:INP720953 IXL720905:IXL720953 JHH720905:JHH720953 JRD720905:JRD720953 KAZ720905:KAZ720953 KKV720905:KKV720953 KUR720905:KUR720953 LEN720905:LEN720953 LOJ720905:LOJ720953 LYF720905:LYF720953 MIB720905:MIB720953 MRX720905:MRX720953 NBT720905:NBT720953 NLP720905:NLP720953 NVL720905:NVL720953 OFH720905:OFH720953 OPD720905:OPD720953 OYZ720905:OYZ720953 PIV720905:PIV720953 PSR720905:PSR720953 QCN720905:QCN720953 QMJ720905:QMJ720953 QWF720905:QWF720953 RGB720905:RGB720953 RPX720905:RPX720953 RZT720905:RZT720953 SJP720905:SJP720953 STL720905:STL720953 TDH720905:TDH720953 TND720905:TND720953 TWZ720905:TWZ720953 UGV720905:UGV720953 UQR720905:UQR720953 VAN720905:VAN720953 VKJ720905:VKJ720953 VUF720905:VUF720953 WEB720905:WEB720953 WNX720905:WNX720953 WXT720905:WXT720953 BL786441:BL786489 LH786441:LH786489 VD786441:VD786489 AEZ786441:AEZ786489 AOV786441:AOV786489 AYR786441:AYR786489 BIN786441:BIN786489 BSJ786441:BSJ786489 CCF786441:CCF786489 CMB786441:CMB786489 CVX786441:CVX786489 DFT786441:DFT786489 DPP786441:DPP786489 DZL786441:DZL786489 EJH786441:EJH786489 ETD786441:ETD786489 FCZ786441:FCZ786489 FMV786441:FMV786489 FWR786441:FWR786489 GGN786441:GGN786489 GQJ786441:GQJ786489 HAF786441:HAF786489 HKB786441:HKB786489 HTX786441:HTX786489 IDT786441:IDT786489 INP786441:INP786489 IXL786441:IXL786489 JHH786441:JHH786489 JRD786441:JRD786489 KAZ786441:KAZ786489 KKV786441:KKV786489 KUR786441:KUR786489 LEN786441:LEN786489 LOJ786441:LOJ786489 LYF786441:LYF786489 MIB786441:MIB786489 MRX786441:MRX786489 NBT786441:NBT786489 NLP786441:NLP786489 NVL786441:NVL786489 OFH786441:OFH786489 OPD786441:OPD786489 OYZ786441:OYZ786489 PIV786441:PIV786489 PSR786441:PSR786489 QCN786441:QCN786489 QMJ786441:QMJ786489 QWF786441:QWF786489 RGB786441:RGB786489 RPX786441:RPX786489 RZT786441:RZT786489 SJP786441:SJP786489 STL786441:STL786489 TDH786441:TDH786489 TND786441:TND786489 TWZ786441:TWZ786489 UGV786441:UGV786489 UQR786441:UQR786489 VAN786441:VAN786489 VKJ786441:VKJ786489 VUF786441:VUF786489 WEB786441:WEB786489 WNX786441:WNX786489 WXT786441:WXT786489 BL851977:BL852025 LH851977:LH852025 VD851977:VD852025 AEZ851977:AEZ852025 AOV851977:AOV852025 AYR851977:AYR852025 BIN851977:BIN852025 BSJ851977:BSJ852025 CCF851977:CCF852025 CMB851977:CMB852025 CVX851977:CVX852025 DFT851977:DFT852025 DPP851977:DPP852025 DZL851977:DZL852025 EJH851977:EJH852025 ETD851977:ETD852025 FCZ851977:FCZ852025 FMV851977:FMV852025 FWR851977:FWR852025 GGN851977:GGN852025 GQJ851977:GQJ852025 HAF851977:HAF852025 HKB851977:HKB852025 HTX851977:HTX852025 IDT851977:IDT852025 INP851977:INP852025 IXL851977:IXL852025 JHH851977:JHH852025 JRD851977:JRD852025 KAZ851977:KAZ852025 KKV851977:KKV852025 KUR851977:KUR852025 LEN851977:LEN852025 LOJ851977:LOJ852025 LYF851977:LYF852025 MIB851977:MIB852025 MRX851977:MRX852025 NBT851977:NBT852025 NLP851977:NLP852025 NVL851977:NVL852025 OFH851977:OFH852025 OPD851977:OPD852025 OYZ851977:OYZ852025 PIV851977:PIV852025 PSR851977:PSR852025 QCN851977:QCN852025 QMJ851977:QMJ852025 QWF851977:QWF852025 RGB851977:RGB852025 RPX851977:RPX852025 RZT851977:RZT852025 SJP851977:SJP852025 STL851977:STL852025 TDH851977:TDH852025 TND851977:TND852025 TWZ851977:TWZ852025 UGV851977:UGV852025 UQR851977:UQR852025 VAN851977:VAN852025 VKJ851977:VKJ852025 VUF851977:VUF852025 WEB851977:WEB852025 WNX851977:WNX852025 WXT851977:WXT852025 BL917513:BL917561 LH917513:LH917561 VD917513:VD917561 AEZ917513:AEZ917561 AOV917513:AOV917561 AYR917513:AYR917561 BIN917513:BIN917561 BSJ917513:BSJ917561 CCF917513:CCF917561 CMB917513:CMB917561 CVX917513:CVX917561 DFT917513:DFT917561 DPP917513:DPP917561 DZL917513:DZL917561 EJH917513:EJH917561 ETD917513:ETD917561 FCZ917513:FCZ917561 FMV917513:FMV917561 FWR917513:FWR917561 GGN917513:GGN917561 GQJ917513:GQJ917561 HAF917513:HAF917561 HKB917513:HKB917561 HTX917513:HTX917561 IDT917513:IDT917561 INP917513:INP917561 IXL917513:IXL917561 JHH917513:JHH917561 JRD917513:JRD917561 KAZ917513:KAZ917561 KKV917513:KKV917561 KUR917513:KUR917561 LEN917513:LEN917561 LOJ917513:LOJ917561 LYF917513:LYF917561 MIB917513:MIB917561 MRX917513:MRX917561 NBT917513:NBT917561 NLP917513:NLP917561 NVL917513:NVL917561 OFH917513:OFH917561 OPD917513:OPD917561 OYZ917513:OYZ917561 PIV917513:PIV917561 PSR917513:PSR917561 QCN917513:QCN917561 QMJ917513:QMJ917561 QWF917513:QWF917561 RGB917513:RGB917561 RPX917513:RPX917561 RZT917513:RZT917561 SJP917513:SJP917561 STL917513:STL917561 TDH917513:TDH917561 TND917513:TND917561 TWZ917513:TWZ917561 UGV917513:UGV917561 UQR917513:UQR917561 VAN917513:VAN917561 VKJ917513:VKJ917561 VUF917513:VUF917561 WEB917513:WEB917561 WNX917513:WNX917561 WXT917513:WXT917561 BL983049:BL983097 LH983049:LH983097 VD983049:VD983097 AEZ983049:AEZ983097 AOV983049:AOV983097 AYR983049:AYR983097 BIN983049:BIN983097 BSJ983049:BSJ983097 CCF983049:CCF983097 CMB983049:CMB983097 CVX983049:CVX983097 DFT983049:DFT983097 DPP983049:DPP983097 DZL983049:DZL983097 EJH983049:EJH983097 ETD983049:ETD983097 FCZ983049:FCZ983097 FMV983049:FMV983097 FWR983049:FWR983097 GGN983049:GGN983097 GQJ983049:GQJ983097 HAF983049:HAF983097 HKB983049:HKB983097 HTX983049:HTX983097 IDT983049:IDT983097 INP983049:INP983097 IXL983049:IXL983097 JHH983049:JHH983097 JRD983049:JRD983097 KAZ983049:KAZ983097 KKV983049:KKV983097 KUR983049:KUR983097 LEN983049:LEN983097 LOJ983049:LOJ983097 LYF983049:LYF983097 MIB983049:MIB983097 MRX983049:MRX983097 NBT983049:NBT983097 NLP983049:NLP983097 NVL983049:NVL983097 OFH983049:OFH983097 OPD983049:OPD983097 OYZ983049:OYZ983097 PIV983049:PIV983097 PSR983049:PSR983097 QCN983049:QCN983097 QMJ983049:QMJ983097 QWF983049:QWF983097 RGB983049:RGB983097 RPX983049:RPX983097 RZT983049:RZT983097 SJP983049:SJP983097 STL983049:STL983097 TDH983049:TDH983097 TND983049:TND983097 TWZ983049:TWZ983097 UGV983049:UGV983097 UQR983049:UQR983097 VAN983049:VAN983097 VKJ983049:VKJ983097 VUF983049:VUF983097 WEB983049:WEB983097 WNX983049:WNX983097 WXT983049:WXT983097">
      <formula1>Oportunidad</formula1>
    </dataValidation>
    <dataValidation type="list" showInputMessage="1" showErrorMessage="1" errorTitle="Rechazado" error="Solo son validadas las opciones de la lista" sqref="BN9:BN57 LJ9:LJ57 VF9:VF57 AFB9:AFB57 AOX9:AOX57 AYT9:AYT57 BIP9:BIP57 BSL9:BSL57 CCH9:CCH57 CMD9:CMD57 CVZ9:CVZ57 DFV9:DFV57 DPR9:DPR57 DZN9:DZN57 EJJ9:EJJ57 ETF9:ETF57 FDB9:FDB57 FMX9:FMX57 FWT9:FWT57 GGP9:GGP57 GQL9:GQL57 HAH9:HAH57 HKD9:HKD57 HTZ9:HTZ57 IDV9:IDV57 INR9:INR57 IXN9:IXN57 JHJ9:JHJ57 JRF9:JRF57 KBB9:KBB57 KKX9:KKX57 KUT9:KUT57 LEP9:LEP57 LOL9:LOL57 LYH9:LYH57 MID9:MID57 MRZ9:MRZ57 NBV9:NBV57 NLR9:NLR57 NVN9:NVN57 OFJ9:OFJ57 OPF9:OPF57 OZB9:OZB57 PIX9:PIX57 PST9:PST57 QCP9:QCP57 QML9:QML57 QWH9:QWH57 RGD9:RGD57 RPZ9:RPZ57 RZV9:RZV57 SJR9:SJR57 STN9:STN57 TDJ9:TDJ57 TNF9:TNF57 TXB9:TXB57 UGX9:UGX57 UQT9:UQT57 VAP9:VAP57 VKL9:VKL57 VUH9:VUH57 WED9:WED57 WNZ9:WNZ57 WXV9:WXV57 BN65545:BN65593 LJ65545:LJ65593 VF65545:VF65593 AFB65545:AFB65593 AOX65545:AOX65593 AYT65545:AYT65593 BIP65545:BIP65593 BSL65545:BSL65593 CCH65545:CCH65593 CMD65545:CMD65593 CVZ65545:CVZ65593 DFV65545:DFV65593 DPR65545:DPR65593 DZN65545:DZN65593 EJJ65545:EJJ65593 ETF65545:ETF65593 FDB65545:FDB65593 FMX65545:FMX65593 FWT65545:FWT65593 GGP65545:GGP65593 GQL65545:GQL65593 HAH65545:HAH65593 HKD65545:HKD65593 HTZ65545:HTZ65593 IDV65545:IDV65593 INR65545:INR65593 IXN65545:IXN65593 JHJ65545:JHJ65593 JRF65545:JRF65593 KBB65545:KBB65593 KKX65545:KKX65593 KUT65545:KUT65593 LEP65545:LEP65593 LOL65545:LOL65593 LYH65545:LYH65593 MID65545:MID65593 MRZ65545:MRZ65593 NBV65545:NBV65593 NLR65545:NLR65593 NVN65545:NVN65593 OFJ65545:OFJ65593 OPF65545:OPF65593 OZB65545:OZB65593 PIX65545:PIX65593 PST65545:PST65593 QCP65545:QCP65593 QML65545:QML65593 QWH65545:QWH65593 RGD65545:RGD65593 RPZ65545:RPZ65593 RZV65545:RZV65593 SJR65545:SJR65593 STN65545:STN65593 TDJ65545:TDJ65593 TNF65545:TNF65593 TXB65545:TXB65593 UGX65545:UGX65593 UQT65545:UQT65593 VAP65545:VAP65593 VKL65545:VKL65593 VUH65545:VUH65593 WED65545:WED65593 WNZ65545:WNZ65593 WXV65545:WXV65593 BN131081:BN131129 LJ131081:LJ131129 VF131081:VF131129 AFB131081:AFB131129 AOX131081:AOX131129 AYT131081:AYT131129 BIP131081:BIP131129 BSL131081:BSL131129 CCH131081:CCH131129 CMD131081:CMD131129 CVZ131081:CVZ131129 DFV131081:DFV131129 DPR131081:DPR131129 DZN131081:DZN131129 EJJ131081:EJJ131129 ETF131081:ETF131129 FDB131081:FDB131129 FMX131081:FMX131129 FWT131081:FWT131129 GGP131081:GGP131129 GQL131081:GQL131129 HAH131081:HAH131129 HKD131081:HKD131129 HTZ131081:HTZ131129 IDV131081:IDV131129 INR131081:INR131129 IXN131081:IXN131129 JHJ131081:JHJ131129 JRF131081:JRF131129 KBB131081:KBB131129 KKX131081:KKX131129 KUT131081:KUT131129 LEP131081:LEP131129 LOL131081:LOL131129 LYH131081:LYH131129 MID131081:MID131129 MRZ131081:MRZ131129 NBV131081:NBV131129 NLR131081:NLR131129 NVN131081:NVN131129 OFJ131081:OFJ131129 OPF131081:OPF131129 OZB131081:OZB131129 PIX131081:PIX131129 PST131081:PST131129 QCP131081:QCP131129 QML131081:QML131129 QWH131081:QWH131129 RGD131081:RGD131129 RPZ131081:RPZ131129 RZV131081:RZV131129 SJR131081:SJR131129 STN131081:STN131129 TDJ131081:TDJ131129 TNF131081:TNF131129 TXB131081:TXB131129 UGX131081:UGX131129 UQT131081:UQT131129 VAP131081:VAP131129 VKL131081:VKL131129 VUH131081:VUH131129 WED131081:WED131129 WNZ131081:WNZ131129 WXV131081:WXV131129 BN196617:BN196665 LJ196617:LJ196665 VF196617:VF196665 AFB196617:AFB196665 AOX196617:AOX196665 AYT196617:AYT196665 BIP196617:BIP196665 BSL196617:BSL196665 CCH196617:CCH196665 CMD196617:CMD196665 CVZ196617:CVZ196665 DFV196617:DFV196665 DPR196617:DPR196665 DZN196617:DZN196665 EJJ196617:EJJ196665 ETF196617:ETF196665 FDB196617:FDB196665 FMX196617:FMX196665 FWT196617:FWT196665 GGP196617:GGP196665 GQL196617:GQL196665 HAH196617:HAH196665 HKD196617:HKD196665 HTZ196617:HTZ196665 IDV196617:IDV196665 INR196617:INR196665 IXN196617:IXN196665 JHJ196617:JHJ196665 JRF196617:JRF196665 KBB196617:KBB196665 KKX196617:KKX196665 KUT196617:KUT196665 LEP196617:LEP196665 LOL196617:LOL196665 LYH196617:LYH196665 MID196617:MID196665 MRZ196617:MRZ196665 NBV196617:NBV196665 NLR196617:NLR196665 NVN196617:NVN196665 OFJ196617:OFJ196665 OPF196617:OPF196665 OZB196617:OZB196665 PIX196617:PIX196665 PST196617:PST196665 QCP196617:QCP196665 QML196617:QML196665 QWH196617:QWH196665 RGD196617:RGD196665 RPZ196617:RPZ196665 RZV196617:RZV196665 SJR196617:SJR196665 STN196617:STN196665 TDJ196617:TDJ196665 TNF196617:TNF196665 TXB196617:TXB196665 UGX196617:UGX196665 UQT196617:UQT196665 VAP196617:VAP196665 VKL196617:VKL196665 VUH196617:VUH196665 WED196617:WED196665 WNZ196617:WNZ196665 WXV196617:WXV196665 BN262153:BN262201 LJ262153:LJ262201 VF262153:VF262201 AFB262153:AFB262201 AOX262153:AOX262201 AYT262153:AYT262201 BIP262153:BIP262201 BSL262153:BSL262201 CCH262153:CCH262201 CMD262153:CMD262201 CVZ262153:CVZ262201 DFV262153:DFV262201 DPR262153:DPR262201 DZN262153:DZN262201 EJJ262153:EJJ262201 ETF262153:ETF262201 FDB262153:FDB262201 FMX262153:FMX262201 FWT262153:FWT262201 GGP262153:GGP262201 GQL262153:GQL262201 HAH262153:HAH262201 HKD262153:HKD262201 HTZ262153:HTZ262201 IDV262153:IDV262201 INR262153:INR262201 IXN262153:IXN262201 JHJ262153:JHJ262201 JRF262153:JRF262201 KBB262153:KBB262201 KKX262153:KKX262201 KUT262153:KUT262201 LEP262153:LEP262201 LOL262153:LOL262201 LYH262153:LYH262201 MID262153:MID262201 MRZ262153:MRZ262201 NBV262153:NBV262201 NLR262153:NLR262201 NVN262153:NVN262201 OFJ262153:OFJ262201 OPF262153:OPF262201 OZB262153:OZB262201 PIX262153:PIX262201 PST262153:PST262201 QCP262153:QCP262201 QML262153:QML262201 QWH262153:QWH262201 RGD262153:RGD262201 RPZ262153:RPZ262201 RZV262153:RZV262201 SJR262153:SJR262201 STN262153:STN262201 TDJ262153:TDJ262201 TNF262153:TNF262201 TXB262153:TXB262201 UGX262153:UGX262201 UQT262153:UQT262201 VAP262153:VAP262201 VKL262153:VKL262201 VUH262153:VUH262201 WED262153:WED262201 WNZ262153:WNZ262201 WXV262153:WXV262201 BN327689:BN327737 LJ327689:LJ327737 VF327689:VF327737 AFB327689:AFB327737 AOX327689:AOX327737 AYT327689:AYT327737 BIP327689:BIP327737 BSL327689:BSL327737 CCH327689:CCH327737 CMD327689:CMD327737 CVZ327689:CVZ327737 DFV327689:DFV327737 DPR327689:DPR327737 DZN327689:DZN327737 EJJ327689:EJJ327737 ETF327689:ETF327737 FDB327689:FDB327737 FMX327689:FMX327737 FWT327689:FWT327737 GGP327689:GGP327737 GQL327689:GQL327737 HAH327689:HAH327737 HKD327689:HKD327737 HTZ327689:HTZ327737 IDV327689:IDV327737 INR327689:INR327737 IXN327689:IXN327737 JHJ327689:JHJ327737 JRF327689:JRF327737 KBB327689:KBB327737 KKX327689:KKX327737 KUT327689:KUT327737 LEP327689:LEP327737 LOL327689:LOL327737 LYH327689:LYH327737 MID327689:MID327737 MRZ327689:MRZ327737 NBV327689:NBV327737 NLR327689:NLR327737 NVN327689:NVN327737 OFJ327689:OFJ327737 OPF327689:OPF327737 OZB327689:OZB327737 PIX327689:PIX327737 PST327689:PST327737 QCP327689:QCP327737 QML327689:QML327737 QWH327689:QWH327737 RGD327689:RGD327737 RPZ327689:RPZ327737 RZV327689:RZV327737 SJR327689:SJR327737 STN327689:STN327737 TDJ327689:TDJ327737 TNF327689:TNF327737 TXB327689:TXB327737 UGX327689:UGX327737 UQT327689:UQT327737 VAP327689:VAP327737 VKL327689:VKL327737 VUH327689:VUH327737 WED327689:WED327737 WNZ327689:WNZ327737 WXV327689:WXV327737 BN393225:BN393273 LJ393225:LJ393273 VF393225:VF393273 AFB393225:AFB393273 AOX393225:AOX393273 AYT393225:AYT393273 BIP393225:BIP393273 BSL393225:BSL393273 CCH393225:CCH393273 CMD393225:CMD393273 CVZ393225:CVZ393273 DFV393225:DFV393273 DPR393225:DPR393273 DZN393225:DZN393273 EJJ393225:EJJ393273 ETF393225:ETF393273 FDB393225:FDB393273 FMX393225:FMX393273 FWT393225:FWT393273 GGP393225:GGP393273 GQL393225:GQL393273 HAH393225:HAH393273 HKD393225:HKD393273 HTZ393225:HTZ393273 IDV393225:IDV393273 INR393225:INR393273 IXN393225:IXN393273 JHJ393225:JHJ393273 JRF393225:JRF393273 KBB393225:KBB393273 KKX393225:KKX393273 KUT393225:KUT393273 LEP393225:LEP393273 LOL393225:LOL393273 LYH393225:LYH393273 MID393225:MID393273 MRZ393225:MRZ393273 NBV393225:NBV393273 NLR393225:NLR393273 NVN393225:NVN393273 OFJ393225:OFJ393273 OPF393225:OPF393273 OZB393225:OZB393273 PIX393225:PIX393273 PST393225:PST393273 QCP393225:QCP393273 QML393225:QML393273 QWH393225:QWH393273 RGD393225:RGD393273 RPZ393225:RPZ393273 RZV393225:RZV393273 SJR393225:SJR393273 STN393225:STN393273 TDJ393225:TDJ393273 TNF393225:TNF393273 TXB393225:TXB393273 UGX393225:UGX393273 UQT393225:UQT393273 VAP393225:VAP393273 VKL393225:VKL393273 VUH393225:VUH393273 WED393225:WED393273 WNZ393225:WNZ393273 WXV393225:WXV393273 BN458761:BN458809 LJ458761:LJ458809 VF458761:VF458809 AFB458761:AFB458809 AOX458761:AOX458809 AYT458761:AYT458809 BIP458761:BIP458809 BSL458761:BSL458809 CCH458761:CCH458809 CMD458761:CMD458809 CVZ458761:CVZ458809 DFV458761:DFV458809 DPR458761:DPR458809 DZN458761:DZN458809 EJJ458761:EJJ458809 ETF458761:ETF458809 FDB458761:FDB458809 FMX458761:FMX458809 FWT458761:FWT458809 GGP458761:GGP458809 GQL458761:GQL458809 HAH458761:HAH458809 HKD458761:HKD458809 HTZ458761:HTZ458809 IDV458761:IDV458809 INR458761:INR458809 IXN458761:IXN458809 JHJ458761:JHJ458809 JRF458761:JRF458809 KBB458761:KBB458809 KKX458761:KKX458809 KUT458761:KUT458809 LEP458761:LEP458809 LOL458761:LOL458809 LYH458761:LYH458809 MID458761:MID458809 MRZ458761:MRZ458809 NBV458761:NBV458809 NLR458761:NLR458809 NVN458761:NVN458809 OFJ458761:OFJ458809 OPF458761:OPF458809 OZB458761:OZB458809 PIX458761:PIX458809 PST458761:PST458809 QCP458761:QCP458809 QML458761:QML458809 QWH458761:QWH458809 RGD458761:RGD458809 RPZ458761:RPZ458809 RZV458761:RZV458809 SJR458761:SJR458809 STN458761:STN458809 TDJ458761:TDJ458809 TNF458761:TNF458809 TXB458761:TXB458809 UGX458761:UGX458809 UQT458761:UQT458809 VAP458761:VAP458809 VKL458761:VKL458809 VUH458761:VUH458809 WED458761:WED458809 WNZ458761:WNZ458809 WXV458761:WXV458809 BN524297:BN524345 LJ524297:LJ524345 VF524297:VF524345 AFB524297:AFB524345 AOX524297:AOX524345 AYT524297:AYT524345 BIP524297:BIP524345 BSL524297:BSL524345 CCH524297:CCH524345 CMD524297:CMD524345 CVZ524297:CVZ524345 DFV524297:DFV524345 DPR524297:DPR524345 DZN524297:DZN524345 EJJ524297:EJJ524345 ETF524297:ETF524345 FDB524297:FDB524345 FMX524297:FMX524345 FWT524297:FWT524345 GGP524297:GGP524345 GQL524297:GQL524345 HAH524297:HAH524345 HKD524297:HKD524345 HTZ524297:HTZ524345 IDV524297:IDV524345 INR524297:INR524345 IXN524297:IXN524345 JHJ524297:JHJ524345 JRF524297:JRF524345 KBB524297:KBB524345 KKX524297:KKX524345 KUT524297:KUT524345 LEP524297:LEP524345 LOL524297:LOL524345 LYH524297:LYH524345 MID524297:MID524345 MRZ524297:MRZ524345 NBV524297:NBV524345 NLR524297:NLR524345 NVN524297:NVN524345 OFJ524297:OFJ524345 OPF524297:OPF524345 OZB524297:OZB524345 PIX524297:PIX524345 PST524297:PST524345 QCP524297:QCP524345 QML524297:QML524345 QWH524297:QWH524345 RGD524297:RGD524345 RPZ524297:RPZ524345 RZV524297:RZV524345 SJR524297:SJR524345 STN524297:STN524345 TDJ524297:TDJ524345 TNF524297:TNF524345 TXB524297:TXB524345 UGX524297:UGX524345 UQT524297:UQT524345 VAP524297:VAP524345 VKL524297:VKL524345 VUH524297:VUH524345 WED524297:WED524345 WNZ524297:WNZ524345 WXV524297:WXV524345 BN589833:BN589881 LJ589833:LJ589881 VF589833:VF589881 AFB589833:AFB589881 AOX589833:AOX589881 AYT589833:AYT589881 BIP589833:BIP589881 BSL589833:BSL589881 CCH589833:CCH589881 CMD589833:CMD589881 CVZ589833:CVZ589881 DFV589833:DFV589881 DPR589833:DPR589881 DZN589833:DZN589881 EJJ589833:EJJ589881 ETF589833:ETF589881 FDB589833:FDB589881 FMX589833:FMX589881 FWT589833:FWT589881 GGP589833:GGP589881 GQL589833:GQL589881 HAH589833:HAH589881 HKD589833:HKD589881 HTZ589833:HTZ589881 IDV589833:IDV589881 INR589833:INR589881 IXN589833:IXN589881 JHJ589833:JHJ589881 JRF589833:JRF589881 KBB589833:KBB589881 KKX589833:KKX589881 KUT589833:KUT589881 LEP589833:LEP589881 LOL589833:LOL589881 LYH589833:LYH589881 MID589833:MID589881 MRZ589833:MRZ589881 NBV589833:NBV589881 NLR589833:NLR589881 NVN589833:NVN589881 OFJ589833:OFJ589881 OPF589833:OPF589881 OZB589833:OZB589881 PIX589833:PIX589881 PST589833:PST589881 QCP589833:QCP589881 QML589833:QML589881 QWH589833:QWH589881 RGD589833:RGD589881 RPZ589833:RPZ589881 RZV589833:RZV589881 SJR589833:SJR589881 STN589833:STN589881 TDJ589833:TDJ589881 TNF589833:TNF589881 TXB589833:TXB589881 UGX589833:UGX589881 UQT589833:UQT589881 VAP589833:VAP589881 VKL589833:VKL589881 VUH589833:VUH589881 WED589833:WED589881 WNZ589833:WNZ589881 WXV589833:WXV589881 BN655369:BN655417 LJ655369:LJ655417 VF655369:VF655417 AFB655369:AFB655417 AOX655369:AOX655417 AYT655369:AYT655417 BIP655369:BIP655417 BSL655369:BSL655417 CCH655369:CCH655417 CMD655369:CMD655417 CVZ655369:CVZ655417 DFV655369:DFV655417 DPR655369:DPR655417 DZN655369:DZN655417 EJJ655369:EJJ655417 ETF655369:ETF655417 FDB655369:FDB655417 FMX655369:FMX655417 FWT655369:FWT655417 GGP655369:GGP655417 GQL655369:GQL655417 HAH655369:HAH655417 HKD655369:HKD655417 HTZ655369:HTZ655417 IDV655369:IDV655417 INR655369:INR655417 IXN655369:IXN655417 JHJ655369:JHJ655417 JRF655369:JRF655417 KBB655369:KBB655417 KKX655369:KKX655417 KUT655369:KUT655417 LEP655369:LEP655417 LOL655369:LOL655417 LYH655369:LYH655417 MID655369:MID655417 MRZ655369:MRZ655417 NBV655369:NBV655417 NLR655369:NLR655417 NVN655369:NVN655417 OFJ655369:OFJ655417 OPF655369:OPF655417 OZB655369:OZB655417 PIX655369:PIX655417 PST655369:PST655417 QCP655369:QCP655417 QML655369:QML655417 QWH655369:QWH655417 RGD655369:RGD655417 RPZ655369:RPZ655417 RZV655369:RZV655417 SJR655369:SJR655417 STN655369:STN655417 TDJ655369:TDJ655417 TNF655369:TNF655417 TXB655369:TXB655417 UGX655369:UGX655417 UQT655369:UQT655417 VAP655369:VAP655417 VKL655369:VKL655417 VUH655369:VUH655417 WED655369:WED655417 WNZ655369:WNZ655417 WXV655369:WXV655417 BN720905:BN720953 LJ720905:LJ720953 VF720905:VF720953 AFB720905:AFB720953 AOX720905:AOX720953 AYT720905:AYT720953 BIP720905:BIP720953 BSL720905:BSL720953 CCH720905:CCH720953 CMD720905:CMD720953 CVZ720905:CVZ720953 DFV720905:DFV720953 DPR720905:DPR720953 DZN720905:DZN720953 EJJ720905:EJJ720953 ETF720905:ETF720953 FDB720905:FDB720953 FMX720905:FMX720953 FWT720905:FWT720953 GGP720905:GGP720953 GQL720905:GQL720953 HAH720905:HAH720953 HKD720905:HKD720953 HTZ720905:HTZ720953 IDV720905:IDV720953 INR720905:INR720953 IXN720905:IXN720953 JHJ720905:JHJ720953 JRF720905:JRF720953 KBB720905:KBB720953 KKX720905:KKX720953 KUT720905:KUT720953 LEP720905:LEP720953 LOL720905:LOL720953 LYH720905:LYH720953 MID720905:MID720953 MRZ720905:MRZ720953 NBV720905:NBV720953 NLR720905:NLR720953 NVN720905:NVN720953 OFJ720905:OFJ720953 OPF720905:OPF720953 OZB720905:OZB720953 PIX720905:PIX720953 PST720905:PST720953 QCP720905:QCP720953 QML720905:QML720953 QWH720905:QWH720953 RGD720905:RGD720953 RPZ720905:RPZ720953 RZV720905:RZV720953 SJR720905:SJR720953 STN720905:STN720953 TDJ720905:TDJ720953 TNF720905:TNF720953 TXB720905:TXB720953 UGX720905:UGX720953 UQT720905:UQT720953 VAP720905:VAP720953 VKL720905:VKL720953 VUH720905:VUH720953 WED720905:WED720953 WNZ720905:WNZ720953 WXV720905:WXV720953 BN786441:BN786489 LJ786441:LJ786489 VF786441:VF786489 AFB786441:AFB786489 AOX786441:AOX786489 AYT786441:AYT786489 BIP786441:BIP786489 BSL786441:BSL786489 CCH786441:CCH786489 CMD786441:CMD786489 CVZ786441:CVZ786489 DFV786441:DFV786489 DPR786441:DPR786489 DZN786441:DZN786489 EJJ786441:EJJ786489 ETF786441:ETF786489 FDB786441:FDB786489 FMX786441:FMX786489 FWT786441:FWT786489 GGP786441:GGP786489 GQL786441:GQL786489 HAH786441:HAH786489 HKD786441:HKD786489 HTZ786441:HTZ786489 IDV786441:IDV786489 INR786441:INR786489 IXN786441:IXN786489 JHJ786441:JHJ786489 JRF786441:JRF786489 KBB786441:KBB786489 KKX786441:KKX786489 KUT786441:KUT786489 LEP786441:LEP786489 LOL786441:LOL786489 LYH786441:LYH786489 MID786441:MID786489 MRZ786441:MRZ786489 NBV786441:NBV786489 NLR786441:NLR786489 NVN786441:NVN786489 OFJ786441:OFJ786489 OPF786441:OPF786489 OZB786441:OZB786489 PIX786441:PIX786489 PST786441:PST786489 QCP786441:QCP786489 QML786441:QML786489 QWH786441:QWH786489 RGD786441:RGD786489 RPZ786441:RPZ786489 RZV786441:RZV786489 SJR786441:SJR786489 STN786441:STN786489 TDJ786441:TDJ786489 TNF786441:TNF786489 TXB786441:TXB786489 UGX786441:UGX786489 UQT786441:UQT786489 VAP786441:VAP786489 VKL786441:VKL786489 VUH786441:VUH786489 WED786441:WED786489 WNZ786441:WNZ786489 WXV786441:WXV786489 BN851977:BN852025 LJ851977:LJ852025 VF851977:VF852025 AFB851977:AFB852025 AOX851977:AOX852025 AYT851977:AYT852025 BIP851977:BIP852025 BSL851977:BSL852025 CCH851977:CCH852025 CMD851977:CMD852025 CVZ851977:CVZ852025 DFV851977:DFV852025 DPR851977:DPR852025 DZN851977:DZN852025 EJJ851977:EJJ852025 ETF851977:ETF852025 FDB851977:FDB852025 FMX851977:FMX852025 FWT851977:FWT852025 GGP851977:GGP852025 GQL851977:GQL852025 HAH851977:HAH852025 HKD851977:HKD852025 HTZ851977:HTZ852025 IDV851977:IDV852025 INR851977:INR852025 IXN851977:IXN852025 JHJ851977:JHJ852025 JRF851977:JRF852025 KBB851977:KBB852025 KKX851977:KKX852025 KUT851977:KUT852025 LEP851977:LEP852025 LOL851977:LOL852025 LYH851977:LYH852025 MID851977:MID852025 MRZ851977:MRZ852025 NBV851977:NBV852025 NLR851977:NLR852025 NVN851977:NVN852025 OFJ851977:OFJ852025 OPF851977:OPF852025 OZB851977:OZB852025 PIX851977:PIX852025 PST851977:PST852025 QCP851977:QCP852025 QML851977:QML852025 QWH851977:QWH852025 RGD851977:RGD852025 RPZ851977:RPZ852025 RZV851977:RZV852025 SJR851977:SJR852025 STN851977:STN852025 TDJ851977:TDJ852025 TNF851977:TNF852025 TXB851977:TXB852025 UGX851977:UGX852025 UQT851977:UQT852025 VAP851977:VAP852025 VKL851977:VKL852025 VUH851977:VUH852025 WED851977:WED852025 WNZ851977:WNZ852025 WXV851977:WXV852025 BN917513:BN917561 LJ917513:LJ917561 VF917513:VF917561 AFB917513:AFB917561 AOX917513:AOX917561 AYT917513:AYT917561 BIP917513:BIP917561 BSL917513:BSL917561 CCH917513:CCH917561 CMD917513:CMD917561 CVZ917513:CVZ917561 DFV917513:DFV917561 DPR917513:DPR917561 DZN917513:DZN917561 EJJ917513:EJJ917561 ETF917513:ETF917561 FDB917513:FDB917561 FMX917513:FMX917561 FWT917513:FWT917561 GGP917513:GGP917561 GQL917513:GQL917561 HAH917513:HAH917561 HKD917513:HKD917561 HTZ917513:HTZ917561 IDV917513:IDV917561 INR917513:INR917561 IXN917513:IXN917561 JHJ917513:JHJ917561 JRF917513:JRF917561 KBB917513:KBB917561 KKX917513:KKX917561 KUT917513:KUT917561 LEP917513:LEP917561 LOL917513:LOL917561 LYH917513:LYH917561 MID917513:MID917561 MRZ917513:MRZ917561 NBV917513:NBV917561 NLR917513:NLR917561 NVN917513:NVN917561 OFJ917513:OFJ917561 OPF917513:OPF917561 OZB917513:OZB917561 PIX917513:PIX917561 PST917513:PST917561 QCP917513:QCP917561 QML917513:QML917561 QWH917513:QWH917561 RGD917513:RGD917561 RPZ917513:RPZ917561 RZV917513:RZV917561 SJR917513:SJR917561 STN917513:STN917561 TDJ917513:TDJ917561 TNF917513:TNF917561 TXB917513:TXB917561 UGX917513:UGX917561 UQT917513:UQT917561 VAP917513:VAP917561 VKL917513:VKL917561 VUH917513:VUH917561 WED917513:WED917561 WNZ917513:WNZ917561 WXV917513:WXV917561 BN983049:BN983097 LJ983049:LJ983097 VF983049:VF983097 AFB983049:AFB983097 AOX983049:AOX983097 AYT983049:AYT983097 BIP983049:BIP983097 BSL983049:BSL983097 CCH983049:CCH983097 CMD983049:CMD983097 CVZ983049:CVZ983097 DFV983049:DFV983097 DPR983049:DPR983097 DZN983049:DZN983097 EJJ983049:EJJ983097 ETF983049:ETF983097 FDB983049:FDB983097 FMX983049:FMX983097 FWT983049:FWT983097 GGP983049:GGP983097 GQL983049:GQL983097 HAH983049:HAH983097 HKD983049:HKD983097 HTZ983049:HTZ983097 IDV983049:IDV983097 INR983049:INR983097 IXN983049:IXN983097 JHJ983049:JHJ983097 JRF983049:JRF983097 KBB983049:KBB983097 KKX983049:KKX983097 KUT983049:KUT983097 LEP983049:LEP983097 LOL983049:LOL983097 LYH983049:LYH983097 MID983049:MID983097 MRZ983049:MRZ983097 NBV983049:NBV983097 NLR983049:NLR983097 NVN983049:NVN983097 OFJ983049:OFJ983097 OPF983049:OPF983097 OZB983049:OZB983097 PIX983049:PIX983097 PST983049:PST983097 QCP983049:QCP983097 QML983049:QML983097 QWH983049:QWH983097 RGD983049:RGD983097 RPZ983049:RPZ983097 RZV983049:RZV983097 SJR983049:SJR983097 STN983049:STN983097 TDJ983049:TDJ983097 TNF983049:TNF983097 TXB983049:TXB983097 UGX983049:UGX983097 UQT983049:UQT983097 VAP983049:VAP983097 VKL983049:VKL983097 VUH983049:VUH983097 WED983049:WED983097 WNZ983049:WNZ983097 WXV983049:WXV983097">
      <formula1>Efecto</formula1>
    </dataValidation>
    <dataValidation allowBlank="1" showInputMessage="1" showErrorMessage="1" error="mayor 1" sqref="BO9:BP57 LK9:LL57 VG9:VH57 AFC9:AFD57 AOY9:AOZ57 AYU9:AYV57 BIQ9:BIR57 BSM9:BSN57 CCI9:CCJ57 CME9:CMF57 CWA9:CWB57 DFW9:DFX57 DPS9:DPT57 DZO9:DZP57 EJK9:EJL57 ETG9:ETH57 FDC9:FDD57 FMY9:FMZ57 FWU9:FWV57 GGQ9:GGR57 GQM9:GQN57 HAI9:HAJ57 HKE9:HKF57 HUA9:HUB57 IDW9:IDX57 INS9:INT57 IXO9:IXP57 JHK9:JHL57 JRG9:JRH57 KBC9:KBD57 KKY9:KKZ57 KUU9:KUV57 LEQ9:LER57 LOM9:LON57 LYI9:LYJ57 MIE9:MIF57 MSA9:MSB57 NBW9:NBX57 NLS9:NLT57 NVO9:NVP57 OFK9:OFL57 OPG9:OPH57 OZC9:OZD57 PIY9:PIZ57 PSU9:PSV57 QCQ9:QCR57 QMM9:QMN57 QWI9:QWJ57 RGE9:RGF57 RQA9:RQB57 RZW9:RZX57 SJS9:SJT57 STO9:STP57 TDK9:TDL57 TNG9:TNH57 TXC9:TXD57 UGY9:UGZ57 UQU9:UQV57 VAQ9:VAR57 VKM9:VKN57 VUI9:VUJ57 WEE9:WEF57 WOA9:WOB57 WXW9:WXX57 BO65545:BP65593 LK65545:LL65593 VG65545:VH65593 AFC65545:AFD65593 AOY65545:AOZ65593 AYU65545:AYV65593 BIQ65545:BIR65593 BSM65545:BSN65593 CCI65545:CCJ65593 CME65545:CMF65593 CWA65545:CWB65593 DFW65545:DFX65593 DPS65545:DPT65593 DZO65545:DZP65593 EJK65545:EJL65593 ETG65545:ETH65593 FDC65545:FDD65593 FMY65545:FMZ65593 FWU65545:FWV65593 GGQ65545:GGR65593 GQM65545:GQN65593 HAI65545:HAJ65593 HKE65545:HKF65593 HUA65545:HUB65593 IDW65545:IDX65593 INS65545:INT65593 IXO65545:IXP65593 JHK65545:JHL65593 JRG65545:JRH65593 KBC65545:KBD65593 KKY65545:KKZ65593 KUU65545:KUV65593 LEQ65545:LER65593 LOM65545:LON65593 LYI65545:LYJ65593 MIE65545:MIF65593 MSA65545:MSB65593 NBW65545:NBX65593 NLS65545:NLT65593 NVO65545:NVP65593 OFK65545:OFL65593 OPG65545:OPH65593 OZC65545:OZD65593 PIY65545:PIZ65593 PSU65545:PSV65593 QCQ65545:QCR65593 QMM65545:QMN65593 QWI65545:QWJ65593 RGE65545:RGF65593 RQA65545:RQB65593 RZW65545:RZX65593 SJS65545:SJT65593 STO65545:STP65593 TDK65545:TDL65593 TNG65545:TNH65593 TXC65545:TXD65593 UGY65545:UGZ65593 UQU65545:UQV65593 VAQ65545:VAR65593 VKM65545:VKN65593 VUI65545:VUJ65593 WEE65545:WEF65593 WOA65545:WOB65593 WXW65545:WXX65593 BO131081:BP131129 LK131081:LL131129 VG131081:VH131129 AFC131081:AFD131129 AOY131081:AOZ131129 AYU131081:AYV131129 BIQ131081:BIR131129 BSM131081:BSN131129 CCI131081:CCJ131129 CME131081:CMF131129 CWA131081:CWB131129 DFW131081:DFX131129 DPS131081:DPT131129 DZO131081:DZP131129 EJK131081:EJL131129 ETG131081:ETH131129 FDC131081:FDD131129 FMY131081:FMZ131129 FWU131081:FWV131129 GGQ131081:GGR131129 GQM131081:GQN131129 HAI131081:HAJ131129 HKE131081:HKF131129 HUA131081:HUB131129 IDW131081:IDX131129 INS131081:INT131129 IXO131081:IXP131129 JHK131081:JHL131129 JRG131081:JRH131129 KBC131081:KBD131129 KKY131081:KKZ131129 KUU131081:KUV131129 LEQ131081:LER131129 LOM131081:LON131129 LYI131081:LYJ131129 MIE131081:MIF131129 MSA131081:MSB131129 NBW131081:NBX131129 NLS131081:NLT131129 NVO131081:NVP131129 OFK131081:OFL131129 OPG131081:OPH131129 OZC131081:OZD131129 PIY131081:PIZ131129 PSU131081:PSV131129 QCQ131081:QCR131129 QMM131081:QMN131129 QWI131081:QWJ131129 RGE131081:RGF131129 RQA131081:RQB131129 RZW131081:RZX131129 SJS131081:SJT131129 STO131081:STP131129 TDK131081:TDL131129 TNG131081:TNH131129 TXC131081:TXD131129 UGY131081:UGZ131129 UQU131081:UQV131129 VAQ131081:VAR131129 VKM131081:VKN131129 VUI131081:VUJ131129 WEE131081:WEF131129 WOA131081:WOB131129 WXW131081:WXX131129 BO196617:BP196665 LK196617:LL196665 VG196617:VH196665 AFC196617:AFD196665 AOY196617:AOZ196665 AYU196617:AYV196665 BIQ196617:BIR196665 BSM196617:BSN196665 CCI196617:CCJ196665 CME196617:CMF196665 CWA196617:CWB196665 DFW196617:DFX196665 DPS196617:DPT196665 DZO196617:DZP196665 EJK196617:EJL196665 ETG196617:ETH196665 FDC196617:FDD196665 FMY196617:FMZ196665 FWU196617:FWV196665 GGQ196617:GGR196665 GQM196617:GQN196665 HAI196617:HAJ196665 HKE196617:HKF196665 HUA196617:HUB196665 IDW196617:IDX196665 INS196617:INT196665 IXO196617:IXP196665 JHK196617:JHL196665 JRG196617:JRH196665 KBC196617:KBD196665 KKY196617:KKZ196665 KUU196617:KUV196665 LEQ196617:LER196665 LOM196617:LON196665 LYI196617:LYJ196665 MIE196617:MIF196665 MSA196617:MSB196665 NBW196617:NBX196665 NLS196617:NLT196665 NVO196617:NVP196665 OFK196617:OFL196665 OPG196617:OPH196665 OZC196617:OZD196665 PIY196617:PIZ196665 PSU196617:PSV196665 QCQ196617:QCR196665 QMM196617:QMN196665 QWI196617:QWJ196665 RGE196617:RGF196665 RQA196617:RQB196665 RZW196617:RZX196665 SJS196617:SJT196665 STO196617:STP196665 TDK196617:TDL196665 TNG196617:TNH196665 TXC196617:TXD196665 UGY196617:UGZ196665 UQU196617:UQV196665 VAQ196617:VAR196665 VKM196617:VKN196665 VUI196617:VUJ196665 WEE196617:WEF196665 WOA196617:WOB196665 WXW196617:WXX196665 BO262153:BP262201 LK262153:LL262201 VG262153:VH262201 AFC262153:AFD262201 AOY262153:AOZ262201 AYU262153:AYV262201 BIQ262153:BIR262201 BSM262153:BSN262201 CCI262153:CCJ262201 CME262153:CMF262201 CWA262153:CWB262201 DFW262153:DFX262201 DPS262153:DPT262201 DZO262153:DZP262201 EJK262153:EJL262201 ETG262153:ETH262201 FDC262153:FDD262201 FMY262153:FMZ262201 FWU262153:FWV262201 GGQ262153:GGR262201 GQM262153:GQN262201 HAI262153:HAJ262201 HKE262153:HKF262201 HUA262153:HUB262201 IDW262153:IDX262201 INS262153:INT262201 IXO262153:IXP262201 JHK262153:JHL262201 JRG262153:JRH262201 KBC262153:KBD262201 KKY262153:KKZ262201 KUU262153:KUV262201 LEQ262153:LER262201 LOM262153:LON262201 LYI262153:LYJ262201 MIE262153:MIF262201 MSA262153:MSB262201 NBW262153:NBX262201 NLS262153:NLT262201 NVO262153:NVP262201 OFK262153:OFL262201 OPG262153:OPH262201 OZC262153:OZD262201 PIY262153:PIZ262201 PSU262153:PSV262201 QCQ262153:QCR262201 QMM262153:QMN262201 QWI262153:QWJ262201 RGE262153:RGF262201 RQA262153:RQB262201 RZW262153:RZX262201 SJS262153:SJT262201 STO262153:STP262201 TDK262153:TDL262201 TNG262153:TNH262201 TXC262153:TXD262201 UGY262153:UGZ262201 UQU262153:UQV262201 VAQ262153:VAR262201 VKM262153:VKN262201 VUI262153:VUJ262201 WEE262153:WEF262201 WOA262153:WOB262201 WXW262153:WXX262201 BO327689:BP327737 LK327689:LL327737 VG327689:VH327737 AFC327689:AFD327737 AOY327689:AOZ327737 AYU327689:AYV327737 BIQ327689:BIR327737 BSM327689:BSN327737 CCI327689:CCJ327737 CME327689:CMF327737 CWA327689:CWB327737 DFW327689:DFX327737 DPS327689:DPT327737 DZO327689:DZP327737 EJK327689:EJL327737 ETG327689:ETH327737 FDC327689:FDD327737 FMY327689:FMZ327737 FWU327689:FWV327737 GGQ327689:GGR327737 GQM327689:GQN327737 HAI327689:HAJ327737 HKE327689:HKF327737 HUA327689:HUB327737 IDW327689:IDX327737 INS327689:INT327737 IXO327689:IXP327737 JHK327689:JHL327737 JRG327689:JRH327737 KBC327689:KBD327737 KKY327689:KKZ327737 KUU327689:KUV327737 LEQ327689:LER327737 LOM327689:LON327737 LYI327689:LYJ327737 MIE327689:MIF327737 MSA327689:MSB327737 NBW327689:NBX327737 NLS327689:NLT327737 NVO327689:NVP327737 OFK327689:OFL327737 OPG327689:OPH327737 OZC327689:OZD327737 PIY327689:PIZ327737 PSU327689:PSV327737 QCQ327689:QCR327737 QMM327689:QMN327737 QWI327689:QWJ327737 RGE327689:RGF327737 RQA327689:RQB327737 RZW327689:RZX327737 SJS327689:SJT327737 STO327689:STP327737 TDK327689:TDL327737 TNG327689:TNH327737 TXC327689:TXD327737 UGY327689:UGZ327737 UQU327689:UQV327737 VAQ327689:VAR327737 VKM327689:VKN327737 VUI327689:VUJ327737 WEE327689:WEF327737 WOA327689:WOB327737 WXW327689:WXX327737 BO393225:BP393273 LK393225:LL393273 VG393225:VH393273 AFC393225:AFD393273 AOY393225:AOZ393273 AYU393225:AYV393273 BIQ393225:BIR393273 BSM393225:BSN393273 CCI393225:CCJ393273 CME393225:CMF393273 CWA393225:CWB393273 DFW393225:DFX393273 DPS393225:DPT393273 DZO393225:DZP393273 EJK393225:EJL393273 ETG393225:ETH393273 FDC393225:FDD393273 FMY393225:FMZ393273 FWU393225:FWV393273 GGQ393225:GGR393273 GQM393225:GQN393273 HAI393225:HAJ393273 HKE393225:HKF393273 HUA393225:HUB393273 IDW393225:IDX393273 INS393225:INT393273 IXO393225:IXP393273 JHK393225:JHL393273 JRG393225:JRH393273 KBC393225:KBD393273 KKY393225:KKZ393273 KUU393225:KUV393273 LEQ393225:LER393273 LOM393225:LON393273 LYI393225:LYJ393273 MIE393225:MIF393273 MSA393225:MSB393273 NBW393225:NBX393273 NLS393225:NLT393273 NVO393225:NVP393273 OFK393225:OFL393273 OPG393225:OPH393273 OZC393225:OZD393273 PIY393225:PIZ393273 PSU393225:PSV393273 QCQ393225:QCR393273 QMM393225:QMN393273 QWI393225:QWJ393273 RGE393225:RGF393273 RQA393225:RQB393273 RZW393225:RZX393273 SJS393225:SJT393273 STO393225:STP393273 TDK393225:TDL393273 TNG393225:TNH393273 TXC393225:TXD393273 UGY393225:UGZ393273 UQU393225:UQV393273 VAQ393225:VAR393273 VKM393225:VKN393273 VUI393225:VUJ393273 WEE393225:WEF393273 WOA393225:WOB393273 WXW393225:WXX393273 BO458761:BP458809 LK458761:LL458809 VG458761:VH458809 AFC458761:AFD458809 AOY458761:AOZ458809 AYU458761:AYV458809 BIQ458761:BIR458809 BSM458761:BSN458809 CCI458761:CCJ458809 CME458761:CMF458809 CWA458761:CWB458809 DFW458761:DFX458809 DPS458761:DPT458809 DZO458761:DZP458809 EJK458761:EJL458809 ETG458761:ETH458809 FDC458761:FDD458809 FMY458761:FMZ458809 FWU458761:FWV458809 GGQ458761:GGR458809 GQM458761:GQN458809 HAI458761:HAJ458809 HKE458761:HKF458809 HUA458761:HUB458809 IDW458761:IDX458809 INS458761:INT458809 IXO458761:IXP458809 JHK458761:JHL458809 JRG458761:JRH458809 KBC458761:KBD458809 KKY458761:KKZ458809 KUU458761:KUV458809 LEQ458761:LER458809 LOM458761:LON458809 LYI458761:LYJ458809 MIE458761:MIF458809 MSA458761:MSB458809 NBW458761:NBX458809 NLS458761:NLT458809 NVO458761:NVP458809 OFK458761:OFL458809 OPG458761:OPH458809 OZC458761:OZD458809 PIY458761:PIZ458809 PSU458761:PSV458809 QCQ458761:QCR458809 QMM458761:QMN458809 QWI458761:QWJ458809 RGE458761:RGF458809 RQA458761:RQB458809 RZW458761:RZX458809 SJS458761:SJT458809 STO458761:STP458809 TDK458761:TDL458809 TNG458761:TNH458809 TXC458761:TXD458809 UGY458761:UGZ458809 UQU458761:UQV458809 VAQ458761:VAR458809 VKM458761:VKN458809 VUI458761:VUJ458809 WEE458761:WEF458809 WOA458761:WOB458809 WXW458761:WXX458809 BO524297:BP524345 LK524297:LL524345 VG524297:VH524345 AFC524297:AFD524345 AOY524297:AOZ524345 AYU524297:AYV524345 BIQ524297:BIR524345 BSM524297:BSN524345 CCI524297:CCJ524345 CME524297:CMF524345 CWA524297:CWB524345 DFW524297:DFX524345 DPS524297:DPT524345 DZO524297:DZP524345 EJK524297:EJL524345 ETG524297:ETH524345 FDC524297:FDD524345 FMY524297:FMZ524345 FWU524297:FWV524345 GGQ524297:GGR524345 GQM524297:GQN524345 HAI524297:HAJ524345 HKE524297:HKF524345 HUA524297:HUB524345 IDW524297:IDX524345 INS524297:INT524345 IXO524297:IXP524345 JHK524297:JHL524345 JRG524297:JRH524345 KBC524297:KBD524345 KKY524297:KKZ524345 KUU524297:KUV524345 LEQ524297:LER524345 LOM524297:LON524345 LYI524297:LYJ524345 MIE524297:MIF524345 MSA524297:MSB524345 NBW524297:NBX524345 NLS524297:NLT524345 NVO524297:NVP524345 OFK524297:OFL524345 OPG524297:OPH524345 OZC524297:OZD524345 PIY524297:PIZ524345 PSU524297:PSV524345 QCQ524297:QCR524345 QMM524297:QMN524345 QWI524297:QWJ524345 RGE524297:RGF524345 RQA524297:RQB524345 RZW524297:RZX524345 SJS524297:SJT524345 STO524297:STP524345 TDK524297:TDL524345 TNG524297:TNH524345 TXC524297:TXD524345 UGY524297:UGZ524345 UQU524297:UQV524345 VAQ524297:VAR524345 VKM524297:VKN524345 VUI524297:VUJ524345 WEE524297:WEF524345 WOA524297:WOB524345 WXW524297:WXX524345 BO589833:BP589881 LK589833:LL589881 VG589833:VH589881 AFC589833:AFD589881 AOY589833:AOZ589881 AYU589833:AYV589881 BIQ589833:BIR589881 BSM589833:BSN589881 CCI589833:CCJ589881 CME589833:CMF589881 CWA589833:CWB589881 DFW589833:DFX589881 DPS589833:DPT589881 DZO589833:DZP589881 EJK589833:EJL589881 ETG589833:ETH589881 FDC589833:FDD589881 FMY589833:FMZ589881 FWU589833:FWV589881 GGQ589833:GGR589881 GQM589833:GQN589881 HAI589833:HAJ589881 HKE589833:HKF589881 HUA589833:HUB589881 IDW589833:IDX589881 INS589833:INT589881 IXO589833:IXP589881 JHK589833:JHL589881 JRG589833:JRH589881 KBC589833:KBD589881 KKY589833:KKZ589881 KUU589833:KUV589881 LEQ589833:LER589881 LOM589833:LON589881 LYI589833:LYJ589881 MIE589833:MIF589881 MSA589833:MSB589881 NBW589833:NBX589881 NLS589833:NLT589881 NVO589833:NVP589881 OFK589833:OFL589881 OPG589833:OPH589881 OZC589833:OZD589881 PIY589833:PIZ589881 PSU589833:PSV589881 QCQ589833:QCR589881 QMM589833:QMN589881 QWI589833:QWJ589881 RGE589833:RGF589881 RQA589833:RQB589881 RZW589833:RZX589881 SJS589833:SJT589881 STO589833:STP589881 TDK589833:TDL589881 TNG589833:TNH589881 TXC589833:TXD589881 UGY589833:UGZ589881 UQU589833:UQV589881 VAQ589833:VAR589881 VKM589833:VKN589881 VUI589833:VUJ589881 WEE589833:WEF589881 WOA589833:WOB589881 WXW589833:WXX589881 BO655369:BP655417 LK655369:LL655417 VG655369:VH655417 AFC655369:AFD655417 AOY655369:AOZ655417 AYU655369:AYV655417 BIQ655369:BIR655417 BSM655369:BSN655417 CCI655369:CCJ655417 CME655369:CMF655417 CWA655369:CWB655417 DFW655369:DFX655417 DPS655369:DPT655417 DZO655369:DZP655417 EJK655369:EJL655417 ETG655369:ETH655417 FDC655369:FDD655417 FMY655369:FMZ655417 FWU655369:FWV655417 GGQ655369:GGR655417 GQM655369:GQN655417 HAI655369:HAJ655417 HKE655369:HKF655417 HUA655369:HUB655417 IDW655369:IDX655417 INS655369:INT655417 IXO655369:IXP655417 JHK655369:JHL655417 JRG655369:JRH655417 KBC655369:KBD655417 KKY655369:KKZ655417 KUU655369:KUV655417 LEQ655369:LER655417 LOM655369:LON655417 LYI655369:LYJ655417 MIE655369:MIF655417 MSA655369:MSB655417 NBW655369:NBX655417 NLS655369:NLT655417 NVO655369:NVP655417 OFK655369:OFL655417 OPG655369:OPH655417 OZC655369:OZD655417 PIY655369:PIZ655417 PSU655369:PSV655417 QCQ655369:QCR655417 QMM655369:QMN655417 QWI655369:QWJ655417 RGE655369:RGF655417 RQA655369:RQB655417 RZW655369:RZX655417 SJS655369:SJT655417 STO655369:STP655417 TDK655369:TDL655417 TNG655369:TNH655417 TXC655369:TXD655417 UGY655369:UGZ655417 UQU655369:UQV655417 VAQ655369:VAR655417 VKM655369:VKN655417 VUI655369:VUJ655417 WEE655369:WEF655417 WOA655369:WOB655417 WXW655369:WXX655417 BO720905:BP720953 LK720905:LL720953 VG720905:VH720953 AFC720905:AFD720953 AOY720905:AOZ720953 AYU720905:AYV720953 BIQ720905:BIR720953 BSM720905:BSN720953 CCI720905:CCJ720953 CME720905:CMF720953 CWA720905:CWB720953 DFW720905:DFX720953 DPS720905:DPT720953 DZO720905:DZP720953 EJK720905:EJL720953 ETG720905:ETH720953 FDC720905:FDD720953 FMY720905:FMZ720953 FWU720905:FWV720953 GGQ720905:GGR720953 GQM720905:GQN720953 HAI720905:HAJ720953 HKE720905:HKF720953 HUA720905:HUB720953 IDW720905:IDX720953 INS720905:INT720953 IXO720905:IXP720953 JHK720905:JHL720953 JRG720905:JRH720953 KBC720905:KBD720953 KKY720905:KKZ720953 KUU720905:KUV720953 LEQ720905:LER720953 LOM720905:LON720953 LYI720905:LYJ720953 MIE720905:MIF720953 MSA720905:MSB720953 NBW720905:NBX720953 NLS720905:NLT720953 NVO720905:NVP720953 OFK720905:OFL720953 OPG720905:OPH720953 OZC720905:OZD720953 PIY720905:PIZ720953 PSU720905:PSV720953 QCQ720905:QCR720953 QMM720905:QMN720953 QWI720905:QWJ720953 RGE720905:RGF720953 RQA720905:RQB720953 RZW720905:RZX720953 SJS720905:SJT720953 STO720905:STP720953 TDK720905:TDL720953 TNG720905:TNH720953 TXC720905:TXD720953 UGY720905:UGZ720953 UQU720905:UQV720953 VAQ720905:VAR720953 VKM720905:VKN720953 VUI720905:VUJ720953 WEE720905:WEF720953 WOA720905:WOB720953 WXW720905:WXX720953 BO786441:BP786489 LK786441:LL786489 VG786441:VH786489 AFC786441:AFD786489 AOY786441:AOZ786489 AYU786441:AYV786489 BIQ786441:BIR786489 BSM786441:BSN786489 CCI786441:CCJ786489 CME786441:CMF786489 CWA786441:CWB786489 DFW786441:DFX786489 DPS786441:DPT786489 DZO786441:DZP786489 EJK786441:EJL786489 ETG786441:ETH786489 FDC786441:FDD786489 FMY786441:FMZ786489 FWU786441:FWV786489 GGQ786441:GGR786489 GQM786441:GQN786489 HAI786441:HAJ786489 HKE786441:HKF786489 HUA786441:HUB786489 IDW786441:IDX786489 INS786441:INT786489 IXO786441:IXP786489 JHK786441:JHL786489 JRG786441:JRH786489 KBC786441:KBD786489 KKY786441:KKZ786489 KUU786441:KUV786489 LEQ786441:LER786489 LOM786441:LON786489 LYI786441:LYJ786489 MIE786441:MIF786489 MSA786441:MSB786489 NBW786441:NBX786489 NLS786441:NLT786489 NVO786441:NVP786489 OFK786441:OFL786489 OPG786441:OPH786489 OZC786441:OZD786489 PIY786441:PIZ786489 PSU786441:PSV786489 QCQ786441:QCR786489 QMM786441:QMN786489 QWI786441:QWJ786489 RGE786441:RGF786489 RQA786441:RQB786489 RZW786441:RZX786489 SJS786441:SJT786489 STO786441:STP786489 TDK786441:TDL786489 TNG786441:TNH786489 TXC786441:TXD786489 UGY786441:UGZ786489 UQU786441:UQV786489 VAQ786441:VAR786489 VKM786441:VKN786489 VUI786441:VUJ786489 WEE786441:WEF786489 WOA786441:WOB786489 WXW786441:WXX786489 BO851977:BP852025 LK851977:LL852025 VG851977:VH852025 AFC851977:AFD852025 AOY851977:AOZ852025 AYU851977:AYV852025 BIQ851977:BIR852025 BSM851977:BSN852025 CCI851977:CCJ852025 CME851977:CMF852025 CWA851977:CWB852025 DFW851977:DFX852025 DPS851977:DPT852025 DZO851977:DZP852025 EJK851977:EJL852025 ETG851977:ETH852025 FDC851977:FDD852025 FMY851977:FMZ852025 FWU851977:FWV852025 GGQ851977:GGR852025 GQM851977:GQN852025 HAI851977:HAJ852025 HKE851977:HKF852025 HUA851977:HUB852025 IDW851977:IDX852025 INS851977:INT852025 IXO851977:IXP852025 JHK851977:JHL852025 JRG851977:JRH852025 KBC851977:KBD852025 KKY851977:KKZ852025 KUU851977:KUV852025 LEQ851977:LER852025 LOM851977:LON852025 LYI851977:LYJ852025 MIE851977:MIF852025 MSA851977:MSB852025 NBW851977:NBX852025 NLS851977:NLT852025 NVO851977:NVP852025 OFK851977:OFL852025 OPG851977:OPH852025 OZC851977:OZD852025 PIY851977:PIZ852025 PSU851977:PSV852025 QCQ851977:QCR852025 QMM851977:QMN852025 QWI851977:QWJ852025 RGE851977:RGF852025 RQA851977:RQB852025 RZW851977:RZX852025 SJS851977:SJT852025 STO851977:STP852025 TDK851977:TDL852025 TNG851977:TNH852025 TXC851977:TXD852025 UGY851977:UGZ852025 UQU851977:UQV852025 VAQ851977:VAR852025 VKM851977:VKN852025 VUI851977:VUJ852025 WEE851977:WEF852025 WOA851977:WOB852025 WXW851977:WXX852025 BO917513:BP917561 LK917513:LL917561 VG917513:VH917561 AFC917513:AFD917561 AOY917513:AOZ917561 AYU917513:AYV917561 BIQ917513:BIR917561 BSM917513:BSN917561 CCI917513:CCJ917561 CME917513:CMF917561 CWA917513:CWB917561 DFW917513:DFX917561 DPS917513:DPT917561 DZO917513:DZP917561 EJK917513:EJL917561 ETG917513:ETH917561 FDC917513:FDD917561 FMY917513:FMZ917561 FWU917513:FWV917561 GGQ917513:GGR917561 GQM917513:GQN917561 HAI917513:HAJ917561 HKE917513:HKF917561 HUA917513:HUB917561 IDW917513:IDX917561 INS917513:INT917561 IXO917513:IXP917561 JHK917513:JHL917561 JRG917513:JRH917561 KBC917513:KBD917561 KKY917513:KKZ917561 KUU917513:KUV917561 LEQ917513:LER917561 LOM917513:LON917561 LYI917513:LYJ917561 MIE917513:MIF917561 MSA917513:MSB917561 NBW917513:NBX917561 NLS917513:NLT917561 NVO917513:NVP917561 OFK917513:OFL917561 OPG917513:OPH917561 OZC917513:OZD917561 PIY917513:PIZ917561 PSU917513:PSV917561 QCQ917513:QCR917561 QMM917513:QMN917561 QWI917513:QWJ917561 RGE917513:RGF917561 RQA917513:RQB917561 RZW917513:RZX917561 SJS917513:SJT917561 STO917513:STP917561 TDK917513:TDL917561 TNG917513:TNH917561 TXC917513:TXD917561 UGY917513:UGZ917561 UQU917513:UQV917561 VAQ917513:VAR917561 VKM917513:VKN917561 VUI917513:VUJ917561 WEE917513:WEF917561 WOA917513:WOB917561 WXW917513:WXX917561 BO983049:BP983097 LK983049:LL983097 VG983049:VH983097 AFC983049:AFD983097 AOY983049:AOZ983097 AYU983049:AYV983097 BIQ983049:BIR983097 BSM983049:BSN983097 CCI983049:CCJ983097 CME983049:CMF983097 CWA983049:CWB983097 DFW983049:DFX983097 DPS983049:DPT983097 DZO983049:DZP983097 EJK983049:EJL983097 ETG983049:ETH983097 FDC983049:FDD983097 FMY983049:FMZ983097 FWU983049:FWV983097 GGQ983049:GGR983097 GQM983049:GQN983097 HAI983049:HAJ983097 HKE983049:HKF983097 HUA983049:HUB983097 IDW983049:IDX983097 INS983049:INT983097 IXO983049:IXP983097 JHK983049:JHL983097 JRG983049:JRH983097 KBC983049:KBD983097 KKY983049:KKZ983097 KUU983049:KUV983097 LEQ983049:LER983097 LOM983049:LON983097 LYI983049:LYJ983097 MIE983049:MIF983097 MSA983049:MSB983097 NBW983049:NBX983097 NLS983049:NLT983097 NVO983049:NVP983097 OFK983049:OFL983097 OPG983049:OPH983097 OZC983049:OZD983097 PIY983049:PIZ983097 PSU983049:PSV983097 QCQ983049:QCR983097 QMM983049:QMN983097 QWI983049:QWJ983097 RGE983049:RGF983097 RQA983049:RQB983097 RZW983049:RZX983097 SJS983049:SJT983097 STO983049:STP983097 TDK983049:TDL983097 TNG983049:TNH983097 TXC983049:TXD983097 UGY983049:UGZ983097 UQU983049:UQV983097 VAQ983049:VAR983097 VKM983049:VKN983097 VUI983049:VUJ983097 WEE983049:WEF983097 WOA983049:WOB983097 WXW983049:WXX983097"/>
    <dataValidation type="list" showInputMessage="1" showErrorMessage="1" errorTitle="Rechazado" error="Solo son validadas las opciones de la lista" sqref="BM9:BM57 LI9:LI57 VE9:VE57 AFA9:AFA57 AOW9:AOW57 AYS9:AYS57 BIO9:BIO57 BSK9:BSK57 CCG9:CCG57 CMC9:CMC57 CVY9:CVY57 DFU9:DFU57 DPQ9:DPQ57 DZM9:DZM57 EJI9:EJI57 ETE9:ETE57 FDA9:FDA57 FMW9:FMW57 FWS9:FWS57 GGO9:GGO57 GQK9:GQK57 HAG9:HAG57 HKC9:HKC57 HTY9:HTY57 IDU9:IDU57 INQ9:INQ57 IXM9:IXM57 JHI9:JHI57 JRE9:JRE57 KBA9:KBA57 KKW9:KKW57 KUS9:KUS57 LEO9:LEO57 LOK9:LOK57 LYG9:LYG57 MIC9:MIC57 MRY9:MRY57 NBU9:NBU57 NLQ9:NLQ57 NVM9:NVM57 OFI9:OFI57 OPE9:OPE57 OZA9:OZA57 PIW9:PIW57 PSS9:PSS57 QCO9:QCO57 QMK9:QMK57 QWG9:QWG57 RGC9:RGC57 RPY9:RPY57 RZU9:RZU57 SJQ9:SJQ57 STM9:STM57 TDI9:TDI57 TNE9:TNE57 TXA9:TXA57 UGW9:UGW57 UQS9:UQS57 VAO9:VAO57 VKK9:VKK57 VUG9:VUG57 WEC9:WEC57 WNY9:WNY57 WXU9:WXU57 BM65545:BM65593 LI65545:LI65593 VE65545:VE65593 AFA65545:AFA65593 AOW65545:AOW65593 AYS65545:AYS65593 BIO65545:BIO65593 BSK65545:BSK65593 CCG65545:CCG65593 CMC65545:CMC65593 CVY65545:CVY65593 DFU65545:DFU65593 DPQ65545:DPQ65593 DZM65545:DZM65593 EJI65545:EJI65593 ETE65545:ETE65593 FDA65545:FDA65593 FMW65545:FMW65593 FWS65545:FWS65593 GGO65545:GGO65593 GQK65545:GQK65593 HAG65545:HAG65593 HKC65545:HKC65593 HTY65545:HTY65593 IDU65545:IDU65593 INQ65545:INQ65593 IXM65545:IXM65593 JHI65545:JHI65593 JRE65545:JRE65593 KBA65545:KBA65593 KKW65545:KKW65593 KUS65545:KUS65593 LEO65545:LEO65593 LOK65545:LOK65593 LYG65545:LYG65593 MIC65545:MIC65593 MRY65545:MRY65593 NBU65545:NBU65593 NLQ65545:NLQ65593 NVM65545:NVM65593 OFI65545:OFI65593 OPE65545:OPE65593 OZA65545:OZA65593 PIW65545:PIW65593 PSS65545:PSS65593 QCO65545:QCO65593 QMK65545:QMK65593 QWG65545:QWG65593 RGC65545:RGC65593 RPY65545:RPY65593 RZU65545:RZU65593 SJQ65545:SJQ65593 STM65545:STM65593 TDI65545:TDI65593 TNE65545:TNE65593 TXA65545:TXA65593 UGW65545:UGW65593 UQS65545:UQS65593 VAO65545:VAO65593 VKK65545:VKK65593 VUG65545:VUG65593 WEC65545:WEC65593 WNY65545:WNY65593 WXU65545:WXU65593 BM131081:BM131129 LI131081:LI131129 VE131081:VE131129 AFA131081:AFA131129 AOW131081:AOW131129 AYS131081:AYS131129 BIO131081:BIO131129 BSK131081:BSK131129 CCG131081:CCG131129 CMC131081:CMC131129 CVY131081:CVY131129 DFU131081:DFU131129 DPQ131081:DPQ131129 DZM131081:DZM131129 EJI131081:EJI131129 ETE131081:ETE131129 FDA131081:FDA131129 FMW131081:FMW131129 FWS131081:FWS131129 GGO131081:GGO131129 GQK131081:GQK131129 HAG131081:HAG131129 HKC131081:HKC131129 HTY131081:HTY131129 IDU131081:IDU131129 INQ131081:INQ131129 IXM131081:IXM131129 JHI131081:JHI131129 JRE131081:JRE131129 KBA131081:KBA131129 KKW131081:KKW131129 KUS131081:KUS131129 LEO131081:LEO131129 LOK131081:LOK131129 LYG131081:LYG131129 MIC131081:MIC131129 MRY131081:MRY131129 NBU131081:NBU131129 NLQ131081:NLQ131129 NVM131081:NVM131129 OFI131081:OFI131129 OPE131081:OPE131129 OZA131081:OZA131129 PIW131081:PIW131129 PSS131081:PSS131129 QCO131081:QCO131129 QMK131081:QMK131129 QWG131081:QWG131129 RGC131081:RGC131129 RPY131081:RPY131129 RZU131081:RZU131129 SJQ131081:SJQ131129 STM131081:STM131129 TDI131081:TDI131129 TNE131081:TNE131129 TXA131081:TXA131129 UGW131081:UGW131129 UQS131081:UQS131129 VAO131081:VAO131129 VKK131081:VKK131129 VUG131081:VUG131129 WEC131081:WEC131129 WNY131081:WNY131129 WXU131081:WXU131129 BM196617:BM196665 LI196617:LI196665 VE196617:VE196665 AFA196617:AFA196665 AOW196617:AOW196665 AYS196617:AYS196665 BIO196617:BIO196665 BSK196617:BSK196665 CCG196617:CCG196665 CMC196617:CMC196665 CVY196617:CVY196665 DFU196617:DFU196665 DPQ196617:DPQ196665 DZM196617:DZM196665 EJI196617:EJI196665 ETE196617:ETE196665 FDA196617:FDA196665 FMW196617:FMW196665 FWS196617:FWS196665 GGO196617:GGO196665 GQK196617:GQK196665 HAG196617:HAG196665 HKC196617:HKC196665 HTY196617:HTY196665 IDU196617:IDU196665 INQ196617:INQ196665 IXM196617:IXM196665 JHI196617:JHI196665 JRE196617:JRE196665 KBA196617:KBA196665 KKW196617:KKW196665 KUS196617:KUS196665 LEO196617:LEO196665 LOK196617:LOK196665 LYG196617:LYG196665 MIC196617:MIC196665 MRY196617:MRY196665 NBU196617:NBU196665 NLQ196617:NLQ196665 NVM196617:NVM196665 OFI196617:OFI196665 OPE196617:OPE196665 OZA196617:OZA196665 PIW196617:PIW196665 PSS196617:PSS196665 QCO196617:QCO196665 QMK196617:QMK196665 QWG196617:QWG196665 RGC196617:RGC196665 RPY196617:RPY196665 RZU196617:RZU196665 SJQ196617:SJQ196665 STM196617:STM196665 TDI196617:TDI196665 TNE196617:TNE196665 TXA196617:TXA196665 UGW196617:UGW196665 UQS196617:UQS196665 VAO196617:VAO196665 VKK196617:VKK196665 VUG196617:VUG196665 WEC196617:WEC196665 WNY196617:WNY196665 WXU196617:WXU196665 BM262153:BM262201 LI262153:LI262201 VE262153:VE262201 AFA262153:AFA262201 AOW262153:AOW262201 AYS262153:AYS262201 BIO262153:BIO262201 BSK262153:BSK262201 CCG262153:CCG262201 CMC262153:CMC262201 CVY262153:CVY262201 DFU262153:DFU262201 DPQ262153:DPQ262201 DZM262153:DZM262201 EJI262153:EJI262201 ETE262153:ETE262201 FDA262153:FDA262201 FMW262153:FMW262201 FWS262153:FWS262201 GGO262153:GGO262201 GQK262153:GQK262201 HAG262153:HAG262201 HKC262153:HKC262201 HTY262153:HTY262201 IDU262153:IDU262201 INQ262153:INQ262201 IXM262153:IXM262201 JHI262153:JHI262201 JRE262153:JRE262201 KBA262153:KBA262201 KKW262153:KKW262201 KUS262153:KUS262201 LEO262153:LEO262201 LOK262153:LOK262201 LYG262153:LYG262201 MIC262153:MIC262201 MRY262153:MRY262201 NBU262153:NBU262201 NLQ262153:NLQ262201 NVM262153:NVM262201 OFI262153:OFI262201 OPE262153:OPE262201 OZA262153:OZA262201 PIW262153:PIW262201 PSS262153:PSS262201 QCO262153:QCO262201 QMK262153:QMK262201 QWG262153:QWG262201 RGC262153:RGC262201 RPY262153:RPY262201 RZU262153:RZU262201 SJQ262153:SJQ262201 STM262153:STM262201 TDI262153:TDI262201 TNE262153:TNE262201 TXA262153:TXA262201 UGW262153:UGW262201 UQS262153:UQS262201 VAO262153:VAO262201 VKK262153:VKK262201 VUG262153:VUG262201 WEC262153:WEC262201 WNY262153:WNY262201 WXU262153:WXU262201 BM327689:BM327737 LI327689:LI327737 VE327689:VE327737 AFA327689:AFA327737 AOW327689:AOW327737 AYS327689:AYS327737 BIO327689:BIO327737 BSK327689:BSK327737 CCG327689:CCG327737 CMC327689:CMC327737 CVY327689:CVY327737 DFU327689:DFU327737 DPQ327689:DPQ327737 DZM327689:DZM327737 EJI327689:EJI327737 ETE327689:ETE327737 FDA327689:FDA327737 FMW327689:FMW327737 FWS327689:FWS327737 GGO327689:GGO327737 GQK327689:GQK327737 HAG327689:HAG327737 HKC327689:HKC327737 HTY327689:HTY327737 IDU327689:IDU327737 INQ327689:INQ327737 IXM327689:IXM327737 JHI327689:JHI327737 JRE327689:JRE327737 KBA327689:KBA327737 KKW327689:KKW327737 KUS327689:KUS327737 LEO327689:LEO327737 LOK327689:LOK327737 LYG327689:LYG327737 MIC327689:MIC327737 MRY327689:MRY327737 NBU327689:NBU327737 NLQ327689:NLQ327737 NVM327689:NVM327737 OFI327689:OFI327737 OPE327689:OPE327737 OZA327689:OZA327737 PIW327689:PIW327737 PSS327689:PSS327737 QCO327689:QCO327737 QMK327689:QMK327737 QWG327689:QWG327737 RGC327689:RGC327737 RPY327689:RPY327737 RZU327689:RZU327737 SJQ327689:SJQ327737 STM327689:STM327737 TDI327689:TDI327737 TNE327689:TNE327737 TXA327689:TXA327737 UGW327689:UGW327737 UQS327689:UQS327737 VAO327689:VAO327737 VKK327689:VKK327737 VUG327689:VUG327737 WEC327689:WEC327737 WNY327689:WNY327737 WXU327689:WXU327737 BM393225:BM393273 LI393225:LI393273 VE393225:VE393273 AFA393225:AFA393273 AOW393225:AOW393273 AYS393225:AYS393273 BIO393225:BIO393273 BSK393225:BSK393273 CCG393225:CCG393273 CMC393225:CMC393273 CVY393225:CVY393273 DFU393225:DFU393273 DPQ393225:DPQ393273 DZM393225:DZM393273 EJI393225:EJI393273 ETE393225:ETE393273 FDA393225:FDA393273 FMW393225:FMW393273 FWS393225:FWS393273 GGO393225:GGO393273 GQK393225:GQK393273 HAG393225:HAG393273 HKC393225:HKC393273 HTY393225:HTY393273 IDU393225:IDU393273 INQ393225:INQ393273 IXM393225:IXM393273 JHI393225:JHI393273 JRE393225:JRE393273 KBA393225:KBA393273 KKW393225:KKW393273 KUS393225:KUS393273 LEO393225:LEO393273 LOK393225:LOK393273 LYG393225:LYG393273 MIC393225:MIC393273 MRY393225:MRY393273 NBU393225:NBU393273 NLQ393225:NLQ393273 NVM393225:NVM393273 OFI393225:OFI393273 OPE393225:OPE393273 OZA393225:OZA393273 PIW393225:PIW393273 PSS393225:PSS393273 QCO393225:QCO393273 QMK393225:QMK393273 QWG393225:QWG393273 RGC393225:RGC393273 RPY393225:RPY393273 RZU393225:RZU393273 SJQ393225:SJQ393273 STM393225:STM393273 TDI393225:TDI393273 TNE393225:TNE393273 TXA393225:TXA393273 UGW393225:UGW393273 UQS393225:UQS393273 VAO393225:VAO393273 VKK393225:VKK393273 VUG393225:VUG393273 WEC393225:WEC393273 WNY393225:WNY393273 WXU393225:WXU393273 BM458761:BM458809 LI458761:LI458809 VE458761:VE458809 AFA458761:AFA458809 AOW458761:AOW458809 AYS458761:AYS458809 BIO458761:BIO458809 BSK458761:BSK458809 CCG458761:CCG458809 CMC458761:CMC458809 CVY458761:CVY458809 DFU458761:DFU458809 DPQ458761:DPQ458809 DZM458761:DZM458809 EJI458761:EJI458809 ETE458761:ETE458809 FDA458761:FDA458809 FMW458761:FMW458809 FWS458761:FWS458809 GGO458761:GGO458809 GQK458761:GQK458809 HAG458761:HAG458809 HKC458761:HKC458809 HTY458761:HTY458809 IDU458761:IDU458809 INQ458761:INQ458809 IXM458761:IXM458809 JHI458761:JHI458809 JRE458761:JRE458809 KBA458761:KBA458809 KKW458761:KKW458809 KUS458761:KUS458809 LEO458761:LEO458809 LOK458761:LOK458809 LYG458761:LYG458809 MIC458761:MIC458809 MRY458761:MRY458809 NBU458761:NBU458809 NLQ458761:NLQ458809 NVM458761:NVM458809 OFI458761:OFI458809 OPE458761:OPE458809 OZA458761:OZA458809 PIW458761:PIW458809 PSS458761:PSS458809 QCO458761:QCO458809 QMK458761:QMK458809 QWG458761:QWG458809 RGC458761:RGC458809 RPY458761:RPY458809 RZU458761:RZU458809 SJQ458761:SJQ458809 STM458761:STM458809 TDI458761:TDI458809 TNE458761:TNE458809 TXA458761:TXA458809 UGW458761:UGW458809 UQS458761:UQS458809 VAO458761:VAO458809 VKK458761:VKK458809 VUG458761:VUG458809 WEC458761:WEC458809 WNY458761:WNY458809 WXU458761:WXU458809 BM524297:BM524345 LI524297:LI524345 VE524297:VE524345 AFA524297:AFA524345 AOW524297:AOW524345 AYS524297:AYS524345 BIO524297:BIO524345 BSK524297:BSK524345 CCG524297:CCG524345 CMC524297:CMC524345 CVY524297:CVY524345 DFU524297:DFU524345 DPQ524297:DPQ524345 DZM524297:DZM524345 EJI524297:EJI524345 ETE524297:ETE524345 FDA524297:FDA524345 FMW524297:FMW524345 FWS524297:FWS524345 GGO524297:GGO524345 GQK524297:GQK524345 HAG524297:HAG524345 HKC524297:HKC524345 HTY524297:HTY524345 IDU524297:IDU524345 INQ524297:INQ524345 IXM524297:IXM524345 JHI524297:JHI524345 JRE524297:JRE524345 KBA524297:KBA524345 KKW524297:KKW524345 KUS524297:KUS524345 LEO524297:LEO524345 LOK524297:LOK524345 LYG524297:LYG524345 MIC524297:MIC524345 MRY524297:MRY524345 NBU524297:NBU524345 NLQ524297:NLQ524345 NVM524297:NVM524345 OFI524297:OFI524345 OPE524297:OPE524345 OZA524297:OZA524345 PIW524297:PIW524345 PSS524297:PSS524345 QCO524297:QCO524345 QMK524297:QMK524345 QWG524297:QWG524345 RGC524297:RGC524345 RPY524297:RPY524345 RZU524297:RZU524345 SJQ524297:SJQ524345 STM524297:STM524345 TDI524297:TDI524345 TNE524297:TNE524345 TXA524297:TXA524345 UGW524297:UGW524345 UQS524297:UQS524345 VAO524297:VAO524345 VKK524297:VKK524345 VUG524297:VUG524345 WEC524297:WEC524345 WNY524297:WNY524345 WXU524297:WXU524345 BM589833:BM589881 LI589833:LI589881 VE589833:VE589881 AFA589833:AFA589881 AOW589833:AOW589881 AYS589833:AYS589881 BIO589833:BIO589881 BSK589833:BSK589881 CCG589833:CCG589881 CMC589833:CMC589881 CVY589833:CVY589881 DFU589833:DFU589881 DPQ589833:DPQ589881 DZM589833:DZM589881 EJI589833:EJI589881 ETE589833:ETE589881 FDA589833:FDA589881 FMW589833:FMW589881 FWS589833:FWS589881 GGO589833:GGO589881 GQK589833:GQK589881 HAG589833:HAG589881 HKC589833:HKC589881 HTY589833:HTY589881 IDU589833:IDU589881 INQ589833:INQ589881 IXM589833:IXM589881 JHI589833:JHI589881 JRE589833:JRE589881 KBA589833:KBA589881 KKW589833:KKW589881 KUS589833:KUS589881 LEO589833:LEO589881 LOK589833:LOK589881 LYG589833:LYG589881 MIC589833:MIC589881 MRY589833:MRY589881 NBU589833:NBU589881 NLQ589833:NLQ589881 NVM589833:NVM589881 OFI589833:OFI589881 OPE589833:OPE589881 OZA589833:OZA589881 PIW589833:PIW589881 PSS589833:PSS589881 QCO589833:QCO589881 QMK589833:QMK589881 QWG589833:QWG589881 RGC589833:RGC589881 RPY589833:RPY589881 RZU589833:RZU589881 SJQ589833:SJQ589881 STM589833:STM589881 TDI589833:TDI589881 TNE589833:TNE589881 TXA589833:TXA589881 UGW589833:UGW589881 UQS589833:UQS589881 VAO589833:VAO589881 VKK589833:VKK589881 VUG589833:VUG589881 WEC589833:WEC589881 WNY589833:WNY589881 WXU589833:WXU589881 BM655369:BM655417 LI655369:LI655417 VE655369:VE655417 AFA655369:AFA655417 AOW655369:AOW655417 AYS655369:AYS655417 BIO655369:BIO655417 BSK655369:BSK655417 CCG655369:CCG655417 CMC655369:CMC655417 CVY655369:CVY655417 DFU655369:DFU655417 DPQ655369:DPQ655417 DZM655369:DZM655417 EJI655369:EJI655417 ETE655369:ETE655417 FDA655369:FDA655417 FMW655369:FMW655417 FWS655369:FWS655417 GGO655369:GGO655417 GQK655369:GQK655417 HAG655369:HAG655417 HKC655369:HKC655417 HTY655369:HTY655417 IDU655369:IDU655417 INQ655369:INQ655417 IXM655369:IXM655417 JHI655369:JHI655417 JRE655369:JRE655417 KBA655369:KBA655417 KKW655369:KKW655417 KUS655369:KUS655417 LEO655369:LEO655417 LOK655369:LOK655417 LYG655369:LYG655417 MIC655369:MIC655417 MRY655369:MRY655417 NBU655369:NBU655417 NLQ655369:NLQ655417 NVM655369:NVM655417 OFI655369:OFI655417 OPE655369:OPE655417 OZA655369:OZA655417 PIW655369:PIW655417 PSS655369:PSS655417 QCO655369:QCO655417 QMK655369:QMK655417 QWG655369:QWG655417 RGC655369:RGC655417 RPY655369:RPY655417 RZU655369:RZU655417 SJQ655369:SJQ655417 STM655369:STM655417 TDI655369:TDI655417 TNE655369:TNE655417 TXA655369:TXA655417 UGW655369:UGW655417 UQS655369:UQS655417 VAO655369:VAO655417 VKK655369:VKK655417 VUG655369:VUG655417 WEC655369:WEC655417 WNY655369:WNY655417 WXU655369:WXU655417 BM720905:BM720953 LI720905:LI720953 VE720905:VE720953 AFA720905:AFA720953 AOW720905:AOW720953 AYS720905:AYS720953 BIO720905:BIO720953 BSK720905:BSK720953 CCG720905:CCG720953 CMC720905:CMC720953 CVY720905:CVY720953 DFU720905:DFU720953 DPQ720905:DPQ720953 DZM720905:DZM720953 EJI720905:EJI720953 ETE720905:ETE720953 FDA720905:FDA720953 FMW720905:FMW720953 FWS720905:FWS720953 GGO720905:GGO720953 GQK720905:GQK720953 HAG720905:HAG720953 HKC720905:HKC720953 HTY720905:HTY720953 IDU720905:IDU720953 INQ720905:INQ720953 IXM720905:IXM720953 JHI720905:JHI720953 JRE720905:JRE720953 KBA720905:KBA720953 KKW720905:KKW720953 KUS720905:KUS720953 LEO720905:LEO720953 LOK720905:LOK720953 LYG720905:LYG720953 MIC720905:MIC720953 MRY720905:MRY720953 NBU720905:NBU720953 NLQ720905:NLQ720953 NVM720905:NVM720953 OFI720905:OFI720953 OPE720905:OPE720953 OZA720905:OZA720953 PIW720905:PIW720953 PSS720905:PSS720953 QCO720905:QCO720953 QMK720905:QMK720953 QWG720905:QWG720953 RGC720905:RGC720953 RPY720905:RPY720953 RZU720905:RZU720953 SJQ720905:SJQ720953 STM720905:STM720953 TDI720905:TDI720953 TNE720905:TNE720953 TXA720905:TXA720953 UGW720905:UGW720953 UQS720905:UQS720953 VAO720905:VAO720953 VKK720905:VKK720953 VUG720905:VUG720953 WEC720905:WEC720953 WNY720905:WNY720953 WXU720905:WXU720953 BM786441:BM786489 LI786441:LI786489 VE786441:VE786489 AFA786441:AFA786489 AOW786441:AOW786489 AYS786441:AYS786489 BIO786441:BIO786489 BSK786441:BSK786489 CCG786441:CCG786489 CMC786441:CMC786489 CVY786441:CVY786489 DFU786441:DFU786489 DPQ786441:DPQ786489 DZM786441:DZM786489 EJI786441:EJI786489 ETE786441:ETE786489 FDA786441:FDA786489 FMW786441:FMW786489 FWS786441:FWS786489 GGO786441:GGO786489 GQK786441:GQK786489 HAG786441:HAG786489 HKC786441:HKC786489 HTY786441:HTY786489 IDU786441:IDU786489 INQ786441:INQ786489 IXM786441:IXM786489 JHI786441:JHI786489 JRE786441:JRE786489 KBA786441:KBA786489 KKW786441:KKW786489 KUS786441:KUS786489 LEO786441:LEO786489 LOK786441:LOK786489 LYG786441:LYG786489 MIC786441:MIC786489 MRY786441:MRY786489 NBU786441:NBU786489 NLQ786441:NLQ786489 NVM786441:NVM786489 OFI786441:OFI786489 OPE786441:OPE786489 OZA786441:OZA786489 PIW786441:PIW786489 PSS786441:PSS786489 QCO786441:QCO786489 QMK786441:QMK786489 QWG786441:QWG786489 RGC786441:RGC786489 RPY786441:RPY786489 RZU786441:RZU786489 SJQ786441:SJQ786489 STM786441:STM786489 TDI786441:TDI786489 TNE786441:TNE786489 TXA786441:TXA786489 UGW786441:UGW786489 UQS786441:UQS786489 VAO786441:VAO786489 VKK786441:VKK786489 VUG786441:VUG786489 WEC786441:WEC786489 WNY786441:WNY786489 WXU786441:WXU786489 BM851977:BM852025 LI851977:LI852025 VE851977:VE852025 AFA851977:AFA852025 AOW851977:AOW852025 AYS851977:AYS852025 BIO851977:BIO852025 BSK851977:BSK852025 CCG851977:CCG852025 CMC851977:CMC852025 CVY851977:CVY852025 DFU851977:DFU852025 DPQ851977:DPQ852025 DZM851977:DZM852025 EJI851977:EJI852025 ETE851977:ETE852025 FDA851977:FDA852025 FMW851977:FMW852025 FWS851977:FWS852025 GGO851977:GGO852025 GQK851977:GQK852025 HAG851977:HAG852025 HKC851977:HKC852025 HTY851977:HTY852025 IDU851977:IDU852025 INQ851977:INQ852025 IXM851977:IXM852025 JHI851977:JHI852025 JRE851977:JRE852025 KBA851977:KBA852025 KKW851977:KKW852025 KUS851977:KUS852025 LEO851977:LEO852025 LOK851977:LOK852025 LYG851977:LYG852025 MIC851977:MIC852025 MRY851977:MRY852025 NBU851977:NBU852025 NLQ851977:NLQ852025 NVM851977:NVM852025 OFI851977:OFI852025 OPE851977:OPE852025 OZA851977:OZA852025 PIW851977:PIW852025 PSS851977:PSS852025 QCO851977:QCO852025 QMK851977:QMK852025 QWG851977:QWG852025 RGC851977:RGC852025 RPY851977:RPY852025 RZU851977:RZU852025 SJQ851977:SJQ852025 STM851977:STM852025 TDI851977:TDI852025 TNE851977:TNE852025 TXA851977:TXA852025 UGW851977:UGW852025 UQS851977:UQS852025 VAO851977:VAO852025 VKK851977:VKK852025 VUG851977:VUG852025 WEC851977:WEC852025 WNY851977:WNY852025 WXU851977:WXU852025 BM917513:BM917561 LI917513:LI917561 VE917513:VE917561 AFA917513:AFA917561 AOW917513:AOW917561 AYS917513:AYS917561 BIO917513:BIO917561 BSK917513:BSK917561 CCG917513:CCG917561 CMC917513:CMC917561 CVY917513:CVY917561 DFU917513:DFU917561 DPQ917513:DPQ917561 DZM917513:DZM917561 EJI917513:EJI917561 ETE917513:ETE917561 FDA917513:FDA917561 FMW917513:FMW917561 FWS917513:FWS917561 GGO917513:GGO917561 GQK917513:GQK917561 HAG917513:HAG917561 HKC917513:HKC917561 HTY917513:HTY917561 IDU917513:IDU917561 INQ917513:INQ917561 IXM917513:IXM917561 JHI917513:JHI917561 JRE917513:JRE917561 KBA917513:KBA917561 KKW917513:KKW917561 KUS917513:KUS917561 LEO917513:LEO917561 LOK917513:LOK917561 LYG917513:LYG917561 MIC917513:MIC917561 MRY917513:MRY917561 NBU917513:NBU917561 NLQ917513:NLQ917561 NVM917513:NVM917561 OFI917513:OFI917561 OPE917513:OPE917561 OZA917513:OZA917561 PIW917513:PIW917561 PSS917513:PSS917561 QCO917513:QCO917561 QMK917513:QMK917561 QWG917513:QWG917561 RGC917513:RGC917561 RPY917513:RPY917561 RZU917513:RZU917561 SJQ917513:SJQ917561 STM917513:STM917561 TDI917513:TDI917561 TNE917513:TNE917561 TXA917513:TXA917561 UGW917513:UGW917561 UQS917513:UQS917561 VAO917513:VAO917561 VKK917513:VKK917561 VUG917513:VUG917561 WEC917513:WEC917561 WNY917513:WNY917561 WXU917513:WXU917561 BM983049:BM983097 LI983049:LI983097 VE983049:VE983097 AFA983049:AFA983097 AOW983049:AOW983097 AYS983049:AYS983097 BIO983049:BIO983097 BSK983049:BSK983097 CCG983049:CCG983097 CMC983049:CMC983097 CVY983049:CVY983097 DFU983049:DFU983097 DPQ983049:DPQ983097 DZM983049:DZM983097 EJI983049:EJI983097 ETE983049:ETE983097 FDA983049:FDA983097 FMW983049:FMW983097 FWS983049:FWS983097 GGO983049:GGO983097 GQK983049:GQK983097 HAG983049:HAG983097 HKC983049:HKC983097 HTY983049:HTY983097 IDU983049:IDU983097 INQ983049:INQ983097 IXM983049:IXM983097 JHI983049:JHI983097 JRE983049:JRE983097 KBA983049:KBA983097 KKW983049:KKW983097 KUS983049:KUS983097 LEO983049:LEO983097 LOK983049:LOK983097 LYG983049:LYG983097 MIC983049:MIC983097 MRY983049:MRY983097 NBU983049:NBU983097 NLQ983049:NLQ983097 NVM983049:NVM983097 OFI983049:OFI983097 OPE983049:OPE983097 OZA983049:OZA983097 PIW983049:PIW983097 PSS983049:PSS983097 QCO983049:QCO983097 QMK983049:QMK983097 QWG983049:QWG983097 RGC983049:RGC983097 RPY983049:RPY983097 RZU983049:RZU983097 SJQ983049:SJQ983097 STM983049:STM983097 TDI983049:TDI983097 TNE983049:TNE983097 TXA983049:TXA983097 UGW983049:UGW983097 UQS983049:UQS983097 VAO983049:VAO983097 VKK983049:VKK983097 VUG983049:VUG983097 WEC983049:WEC983097 WNY983049:WNY983097 WXU983049:WXU983097">
      <formula1>Calificacion</formula1>
    </dataValidation>
    <dataValidation allowBlank="1" showInputMessage="1" showErrorMessage="1" prompt="seleccione" sqref="BT9:BT27 LP9:LP27 VL9:VL27 AFH9:AFH27 APD9:APD27 AYZ9:AYZ27 BIV9:BIV27 BSR9:BSR27 CCN9:CCN27 CMJ9:CMJ27 CWF9:CWF27 DGB9:DGB27 DPX9:DPX27 DZT9:DZT27 EJP9:EJP27 ETL9:ETL27 FDH9:FDH27 FND9:FND27 FWZ9:FWZ27 GGV9:GGV27 GQR9:GQR27 HAN9:HAN27 HKJ9:HKJ27 HUF9:HUF27 IEB9:IEB27 INX9:INX27 IXT9:IXT27 JHP9:JHP27 JRL9:JRL27 KBH9:KBH27 KLD9:KLD27 KUZ9:KUZ27 LEV9:LEV27 LOR9:LOR27 LYN9:LYN27 MIJ9:MIJ27 MSF9:MSF27 NCB9:NCB27 NLX9:NLX27 NVT9:NVT27 OFP9:OFP27 OPL9:OPL27 OZH9:OZH27 PJD9:PJD27 PSZ9:PSZ27 QCV9:QCV27 QMR9:QMR27 QWN9:QWN27 RGJ9:RGJ27 RQF9:RQF27 SAB9:SAB27 SJX9:SJX27 STT9:STT27 TDP9:TDP27 TNL9:TNL27 TXH9:TXH27 UHD9:UHD27 UQZ9:UQZ27 VAV9:VAV27 VKR9:VKR27 VUN9:VUN27 WEJ9:WEJ27 WOF9:WOF27 WYB9:WYB27 BT65545:BT65563 LP65545:LP65563 VL65545:VL65563 AFH65545:AFH65563 APD65545:APD65563 AYZ65545:AYZ65563 BIV65545:BIV65563 BSR65545:BSR65563 CCN65545:CCN65563 CMJ65545:CMJ65563 CWF65545:CWF65563 DGB65545:DGB65563 DPX65545:DPX65563 DZT65545:DZT65563 EJP65545:EJP65563 ETL65545:ETL65563 FDH65545:FDH65563 FND65545:FND65563 FWZ65545:FWZ65563 GGV65545:GGV65563 GQR65545:GQR65563 HAN65545:HAN65563 HKJ65545:HKJ65563 HUF65545:HUF65563 IEB65545:IEB65563 INX65545:INX65563 IXT65545:IXT65563 JHP65545:JHP65563 JRL65545:JRL65563 KBH65545:KBH65563 KLD65545:KLD65563 KUZ65545:KUZ65563 LEV65545:LEV65563 LOR65545:LOR65563 LYN65545:LYN65563 MIJ65545:MIJ65563 MSF65545:MSF65563 NCB65545:NCB65563 NLX65545:NLX65563 NVT65545:NVT65563 OFP65545:OFP65563 OPL65545:OPL65563 OZH65545:OZH65563 PJD65545:PJD65563 PSZ65545:PSZ65563 QCV65545:QCV65563 QMR65545:QMR65563 QWN65545:QWN65563 RGJ65545:RGJ65563 RQF65545:RQF65563 SAB65545:SAB65563 SJX65545:SJX65563 STT65545:STT65563 TDP65545:TDP65563 TNL65545:TNL65563 TXH65545:TXH65563 UHD65545:UHD65563 UQZ65545:UQZ65563 VAV65545:VAV65563 VKR65545:VKR65563 VUN65545:VUN65563 WEJ65545:WEJ65563 WOF65545:WOF65563 WYB65545:WYB65563 BT131081:BT131099 LP131081:LP131099 VL131081:VL131099 AFH131081:AFH131099 APD131081:APD131099 AYZ131081:AYZ131099 BIV131081:BIV131099 BSR131081:BSR131099 CCN131081:CCN131099 CMJ131081:CMJ131099 CWF131081:CWF131099 DGB131081:DGB131099 DPX131081:DPX131099 DZT131081:DZT131099 EJP131081:EJP131099 ETL131081:ETL131099 FDH131081:FDH131099 FND131081:FND131099 FWZ131081:FWZ131099 GGV131081:GGV131099 GQR131081:GQR131099 HAN131081:HAN131099 HKJ131081:HKJ131099 HUF131081:HUF131099 IEB131081:IEB131099 INX131081:INX131099 IXT131081:IXT131099 JHP131081:JHP131099 JRL131081:JRL131099 KBH131081:KBH131099 KLD131081:KLD131099 KUZ131081:KUZ131099 LEV131081:LEV131099 LOR131081:LOR131099 LYN131081:LYN131099 MIJ131081:MIJ131099 MSF131081:MSF131099 NCB131081:NCB131099 NLX131081:NLX131099 NVT131081:NVT131099 OFP131081:OFP131099 OPL131081:OPL131099 OZH131081:OZH131099 PJD131081:PJD131099 PSZ131081:PSZ131099 QCV131081:QCV131099 QMR131081:QMR131099 QWN131081:QWN131099 RGJ131081:RGJ131099 RQF131081:RQF131099 SAB131081:SAB131099 SJX131081:SJX131099 STT131081:STT131099 TDP131081:TDP131099 TNL131081:TNL131099 TXH131081:TXH131099 UHD131081:UHD131099 UQZ131081:UQZ131099 VAV131081:VAV131099 VKR131081:VKR131099 VUN131081:VUN131099 WEJ131081:WEJ131099 WOF131081:WOF131099 WYB131081:WYB131099 BT196617:BT196635 LP196617:LP196635 VL196617:VL196635 AFH196617:AFH196635 APD196617:APD196635 AYZ196617:AYZ196635 BIV196617:BIV196635 BSR196617:BSR196635 CCN196617:CCN196635 CMJ196617:CMJ196635 CWF196617:CWF196635 DGB196617:DGB196635 DPX196617:DPX196635 DZT196617:DZT196635 EJP196617:EJP196635 ETL196617:ETL196635 FDH196617:FDH196635 FND196617:FND196635 FWZ196617:FWZ196635 GGV196617:GGV196635 GQR196617:GQR196635 HAN196617:HAN196635 HKJ196617:HKJ196635 HUF196617:HUF196635 IEB196617:IEB196635 INX196617:INX196635 IXT196617:IXT196635 JHP196617:JHP196635 JRL196617:JRL196635 KBH196617:KBH196635 KLD196617:KLD196635 KUZ196617:KUZ196635 LEV196617:LEV196635 LOR196617:LOR196635 LYN196617:LYN196635 MIJ196617:MIJ196635 MSF196617:MSF196635 NCB196617:NCB196635 NLX196617:NLX196635 NVT196617:NVT196635 OFP196617:OFP196635 OPL196617:OPL196635 OZH196617:OZH196635 PJD196617:PJD196635 PSZ196617:PSZ196635 QCV196617:QCV196635 QMR196617:QMR196635 QWN196617:QWN196635 RGJ196617:RGJ196635 RQF196617:RQF196635 SAB196617:SAB196635 SJX196617:SJX196635 STT196617:STT196635 TDP196617:TDP196635 TNL196617:TNL196635 TXH196617:TXH196635 UHD196617:UHD196635 UQZ196617:UQZ196635 VAV196617:VAV196635 VKR196617:VKR196635 VUN196617:VUN196635 WEJ196617:WEJ196635 WOF196617:WOF196635 WYB196617:WYB196635 BT262153:BT262171 LP262153:LP262171 VL262153:VL262171 AFH262153:AFH262171 APD262153:APD262171 AYZ262153:AYZ262171 BIV262153:BIV262171 BSR262153:BSR262171 CCN262153:CCN262171 CMJ262153:CMJ262171 CWF262153:CWF262171 DGB262153:DGB262171 DPX262153:DPX262171 DZT262153:DZT262171 EJP262153:EJP262171 ETL262153:ETL262171 FDH262153:FDH262171 FND262153:FND262171 FWZ262153:FWZ262171 GGV262153:GGV262171 GQR262153:GQR262171 HAN262153:HAN262171 HKJ262153:HKJ262171 HUF262153:HUF262171 IEB262153:IEB262171 INX262153:INX262171 IXT262153:IXT262171 JHP262153:JHP262171 JRL262153:JRL262171 KBH262153:KBH262171 KLD262153:KLD262171 KUZ262153:KUZ262171 LEV262153:LEV262171 LOR262153:LOR262171 LYN262153:LYN262171 MIJ262153:MIJ262171 MSF262153:MSF262171 NCB262153:NCB262171 NLX262153:NLX262171 NVT262153:NVT262171 OFP262153:OFP262171 OPL262153:OPL262171 OZH262153:OZH262171 PJD262153:PJD262171 PSZ262153:PSZ262171 QCV262153:QCV262171 QMR262153:QMR262171 QWN262153:QWN262171 RGJ262153:RGJ262171 RQF262153:RQF262171 SAB262153:SAB262171 SJX262153:SJX262171 STT262153:STT262171 TDP262153:TDP262171 TNL262153:TNL262171 TXH262153:TXH262171 UHD262153:UHD262171 UQZ262153:UQZ262171 VAV262153:VAV262171 VKR262153:VKR262171 VUN262153:VUN262171 WEJ262153:WEJ262171 WOF262153:WOF262171 WYB262153:WYB262171 BT327689:BT327707 LP327689:LP327707 VL327689:VL327707 AFH327689:AFH327707 APD327689:APD327707 AYZ327689:AYZ327707 BIV327689:BIV327707 BSR327689:BSR327707 CCN327689:CCN327707 CMJ327689:CMJ327707 CWF327689:CWF327707 DGB327689:DGB327707 DPX327689:DPX327707 DZT327689:DZT327707 EJP327689:EJP327707 ETL327689:ETL327707 FDH327689:FDH327707 FND327689:FND327707 FWZ327689:FWZ327707 GGV327689:GGV327707 GQR327689:GQR327707 HAN327689:HAN327707 HKJ327689:HKJ327707 HUF327689:HUF327707 IEB327689:IEB327707 INX327689:INX327707 IXT327689:IXT327707 JHP327689:JHP327707 JRL327689:JRL327707 KBH327689:KBH327707 KLD327689:KLD327707 KUZ327689:KUZ327707 LEV327689:LEV327707 LOR327689:LOR327707 LYN327689:LYN327707 MIJ327689:MIJ327707 MSF327689:MSF327707 NCB327689:NCB327707 NLX327689:NLX327707 NVT327689:NVT327707 OFP327689:OFP327707 OPL327689:OPL327707 OZH327689:OZH327707 PJD327689:PJD327707 PSZ327689:PSZ327707 QCV327689:QCV327707 QMR327689:QMR327707 QWN327689:QWN327707 RGJ327689:RGJ327707 RQF327689:RQF327707 SAB327689:SAB327707 SJX327689:SJX327707 STT327689:STT327707 TDP327689:TDP327707 TNL327689:TNL327707 TXH327689:TXH327707 UHD327689:UHD327707 UQZ327689:UQZ327707 VAV327689:VAV327707 VKR327689:VKR327707 VUN327689:VUN327707 WEJ327689:WEJ327707 WOF327689:WOF327707 WYB327689:WYB327707 BT393225:BT393243 LP393225:LP393243 VL393225:VL393243 AFH393225:AFH393243 APD393225:APD393243 AYZ393225:AYZ393243 BIV393225:BIV393243 BSR393225:BSR393243 CCN393225:CCN393243 CMJ393225:CMJ393243 CWF393225:CWF393243 DGB393225:DGB393243 DPX393225:DPX393243 DZT393225:DZT393243 EJP393225:EJP393243 ETL393225:ETL393243 FDH393225:FDH393243 FND393225:FND393243 FWZ393225:FWZ393243 GGV393225:GGV393243 GQR393225:GQR393243 HAN393225:HAN393243 HKJ393225:HKJ393243 HUF393225:HUF393243 IEB393225:IEB393243 INX393225:INX393243 IXT393225:IXT393243 JHP393225:JHP393243 JRL393225:JRL393243 KBH393225:KBH393243 KLD393225:KLD393243 KUZ393225:KUZ393243 LEV393225:LEV393243 LOR393225:LOR393243 LYN393225:LYN393243 MIJ393225:MIJ393243 MSF393225:MSF393243 NCB393225:NCB393243 NLX393225:NLX393243 NVT393225:NVT393243 OFP393225:OFP393243 OPL393225:OPL393243 OZH393225:OZH393243 PJD393225:PJD393243 PSZ393225:PSZ393243 QCV393225:QCV393243 QMR393225:QMR393243 QWN393225:QWN393243 RGJ393225:RGJ393243 RQF393225:RQF393243 SAB393225:SAB393243 SJX393225:SJX393243 STT393225:STT393243 TDP393225:TDP393243 TNL393225:TNL393243 TXH393225:TXH393243 UHD393225:UHD393243 UQZ393225:UQZ393243 VAV393225:VAV393243 VKR393225:VKR393243 VUN393225:VUN393243 WEJ393225:WEJ393243 WOF393225:WOF393243 WYB393225:WYB393243 BT458761:BT458779 LP458761:LP458779 VL458761:VL458779 AFH458761:AFH458779 APD458761:APD458779 AYZ458761:AYZ458779 BIV458761:BIV458779 BSR458761:BSR458779 CCN458761:CCN458779 CMJ458761:CMJ458779 CWF458761:CWF458779 DGB458761:DGB458779 DPX458761:DPX458779 DZT458761:DZT458779 EJP458761:EJP458779 ETL458761:ETL458779 FDH458761:FDH458779 FND458761:FND458779 FWZ458761:FWZ458779 GGV458761:GGV458779 GQR458761:GQR458779 HAN458761:HAN458779 HKJ458761:HKJ458779 HUF458761:HUF458779 IEB458761:IEB458779 INX458761:INX458779 IXT458761:IXT458779 JHP458761:JHP458779 JRL458761:JRL458779 KBH458761:KBH458779 KLD458761:KLD458779 KUZ458761:KUZ458779 LEV458761:LEV458779 LOR458761:LOR458779 LYN458761:LYN458779 MIJ458761:MIJ458779 MSF458761:MSF458779 NCB458761:NCB458779 NLX458761:NLX458779 NVT458761:NVT458779 OFP458761:OFP458779 OPL458761:OPL458779 OZH458761:OZH458779 PJD458761:PJD458779 PSZ458761:PSZ458779 QCV458761:QCV458779 QMR458761:QMR458779 QWN458761:QWN458779 RGJ458761:RGJ458779 RQF458761:RQF458779 SAB458761:SAB458779 SJX458761:SJX458779 STT458761:STT458779 TDP458761:TDP458779 TNL458761:TNL458779 TXH458761:TXH458779 UHD458761:UHD458779 UQZ458761:UQZ458779 VAV458761:VAV458779 VKR458761:VKR458779 VUN458761:VUN458779 WEJ458761:WEJ458779 WOF458761:WOF458779 WYB458761:WYB458779 BT524297:BT524315 LP524297:LP524315 VL524297:VL524315 AFH524297:AFH524315 APD524297:APD524315 AYZ524297:AYZ524315 BIV524297:BIV524315 BSR524297:BSR524315 CCN524297:CCN524315 CMJ524297:CMJ524315 CWF524297:CWF524315 DGB524297:DGB524315 DPX524297:DPX524315 DZT524297:DZT524315 EJP524297:EJP524315 ETL524297:ETL524315 FDH524297:FDH524315 FND524297:FND524315 FWZ524297:FWZ524315 GGV524297:GGV524315 GQR524297:GQR524315 HAN524297:HAN524315 HKJ524297:HKJ524315 HUF524297:HUF524315 IEB524297:IEB524315 INX524297:INX524315 IXT524297:IXT524315 JHP524297:JHP524315 JRL524297:JRL524315 KBH524297:KBH524315 KLD524297:KLD524315 KUZ524297:KUZ524315 LEV524297:LEV524315 LOR524297:LOR524315 LYN524297:LYN524315 MIJ524297:MIJ524315 MSF524297:MSF524315 NCB524297:NCB524315 NLX524297:NLX524315 NVT524297:NVT524315 OFP524297:OFP524315 OPL524297:OPL524315 OZH524297:OZH524315 PJD524297:PJD524315 PSZ524297:PSZ524315 QCV524297:QCV524315 QMR524297:QMR524315 QWN524297:QWN524315 RGJ524297:RGJ524315 RQF524297:RQF524315 SAB524297:SAB524315 SJX524297:SJX524315 STT524297:STT524315 TDP524297:TDP524315 TNL524297:TNL524315 TXH524297:TXH524315 UHD524297:UHD524315 UQZ524297:UQZ524315 VAV524297:VAV524315 VKR524297:VKR524315 VUN524297:VUN524315 WEJ524297:WEJ524315 WOF524297:WOF524315 WYB524297:WYB524315 BT589833:BT589851 LP589833:LP589851 VL589833:VL589851 AFH589833:AFH589851 APD589833:APD589851 AYZ589833:AYZ589851 BIV589833:BIV589851 BSR589833:BSR589851 CCN589833:CCN589851 CMJ589833:CMJ589851 CWF589833:CWF589851 DGB589833:DGB589851 DPX589833:DPX589851 DZT589833:DZT589851 EJP589833:EJP589851 ETL589833:ETL589851 FDH589833:FDH589851 FND589833:FND589851 FWZ589833:FWZ589851 GGV589833:GGV589851 GQR589833:GQR589851 HAN589833:HAN589851 HKJ589833:HKJ589851 HUF589833:HUF589851 IEB589833:IEB589851 INX589833:INX589851 IXT589833:IXT589851 JHP589833:JHP589851 JRL589833:JRL589851 KBH589833:KBH589851 KLD589833:KLD589851 KUZ589833:KUZ589851 LEV589833:LEV589851 LOR589833:LOR589851 LYN589833:LYN589851 MIJ589833:MIJ589851 MSF589833:MSF589851 NCB589833:NCB589851 NLX589833:NLX589851 NVT589833:NVT589851 OFP589833:OFP589851 OPL589833:OPL589851 OZH589833:OZH589851 PJD589833:PJD589851 PSZ589833:PSZ589851 QCV589833:QCV589851 QMR589833:QMR589851 QWN589833:QWN589851 RGJ589833:RGJ589851 RQF589833:RQF589851 SAB589833:SAB589851 SJX589833:SJX589851 STT589833:STT589851 TDP589833:TDP589851 TNL589833:TNL589851 TXH589833:TXH589851 UHD589833:UHD589851 UQZ589833:UQZ589851 VAV589833:VAV589851 VKR589833:VKR589851 VUN589833:VUN589851 WEJ589833:WEJ589851 WOF589833:WOF589851 WYB589833:WYB589851 BT655369:BT655387 LP655369:LP655387 VL655369:VL655387 AFH655369:AFH655387 APD655369:APD655387 AYZ655369:AYZ655387 BIV655369:BIV655387 BSR655369:BSR655387 CCN655369:CCN655387 CMJ655369:CMJ655387 CWF655369:CWF655387 DGB655369:DGB655387 DPX655369:DPX655387 DZT655369:DZT655387 EJP655369:EJP655387 ETL655369:ETL655387 FDH655369:FDH655387 FND655369:FND655387 FWZ655369:FWZ655387 GGV655369:GGV655387 GQR655369:GQR655387 HAN655369:HAN655387 HKJ655369:HKJ655387 HUF655369:HUF655387 IEB655369:IEB655387 INX655369:INX655387 IXT655369:IXT655387 JHP655369:JHP655387 JRL655369:JRL655387 KBH655369:KBH655387 KLD655369:KLD655387 KUZ655369:KUZ655387 LEV655369:LEV655387 LOR655369:LOR655387 LYN655369:LYN655387 MIJ655369:MIJ655387 MSF655369:MSF655387 NCB655369:NCB655387 NLX655369:NLX655387 NVT655369:NVT655387 OFP655369:OFP655387 OPL655369:OPL655387 OZH655369:OZH655387 PJD655369:PJD655387 PSZ655369:PSZ655387 QCV655369:QCV655387 QMR655369:QMR655387 QWN655369:QWN655387 RGJ655369:RGJ655387 RQF655369:RQF655387 SAB655369:SAB655387 SJX655369:SJX655387 STT655369:STT655387 TDP655369:TDP655387 TNL655369:TNL655387 TXH655369:TXH655387 UHD655369:UHD655387 UQZ655369:UQZ655387 VAV655369:VAV655387 VKR655369:VKR655387 VUN655369:VUN655387 WEJ655369:WEJ655387 WOF655369:WOF655387 WYB655369:WYB655387 BT720905:BT720923 LP720905:LP720923 VL720905:VL720923 AFH720905:AFH720923 APD720905:APD720923 AYZ720905:AYZ720923 BIV720905:BIV720923 BSR720905:BSR720923 CCN720905:CCN720923 CMJ720905:CMJ720923 CWF720905:CWF720923 DGB720905:DGB720923 DPX720905:DPX720923 DZT720905:DZT720923 EJP720905:EJP720923 ETL720905:ETL720923 FDH720905:FDH720923 FND720905:FND720923 FWZ720905:FWZ720923 GGV720905:GGV720923 GQR720905:GQR720923 HAN720905:HAN720923 HKJ720905:HKJ720923 HUF720905:HUF720923 IEB720905:IEB720923 INX720905:INX720923 IXT720905:IXT720923 JHP720905:JHP720923 JRL720905:JRL720923 KBH720905:KBH720923 KLD720905:KLD720923 KUZ720905:KUZ720923 LEV720905:LEV720923 LOR720905:LOR720923 LYN720905:LYN720923 MIJ720905:MIJ720923 MSF720905:MSF720923 NCB720905:NCB720923 NLX720905:NLX720923 NVT720905:NVT720923 OFP720905:OFP720923 OPL720905:OPL720923 OZH720905:OZH720923 PJD720905:PJD720923 PSZ720905:PSZ720923 QCV720905:QCV720923 QMR720905:QMR720923 QWN720905:QWN720923 RGJ720905:RGJ720923 RQF720905:RQF720923 SAB720905:SAB720923 SJX720905:SJX720923 STT720905:STT720923 TDP720905:TDP720923 TNL720905:TNL720923 TXH720905:TXH720923 UHD720905:UHD720923 UQZ720905:UQZ720923 VAV720905:VAV720923 VKR720905:VKR720923 VUN720905:VUN720923 WEJ720905:WEJ720923 WOF720905:WOF720923 WYB720905:WYB720923 BT786441:BT786459 LP786441:LP786459 VL786441:VL786459 AFH786441:AFH786459 APD786441:APD786459 AYZ786441:AYZ786459 BIV786441:BIV786459 BSR786441:BSR786459 CCN786441:CCN786459 CMJ786441:CMJ786459 CWF786441:CWF786459 DGB786441:DGB786459 DPX786441:DPX786459 DZT786441:DZT786459 EJP786441:EJP786459 ETL786441:ETL786459 FDH786441:FDH786459 FND786441:FND786459 FWZ786441:FWZ786459 GGV786441:GGV786459 GQR786441:GQR786459 HAN786441:HAN786459 HKJ786441:HKJ786459 HUF786441:HUF786459 IEB786441:IEB786459 INX786441:INX786459 IXT786441:IXT786459 JHP786441:JHP786459 JRL786441:JRL786459 KBH786441:KBH786459 KLD786441:KLD786459 KUZ786441:KUZ786459 LEV786441:LEV786459 LOR786441:LOR786459 LYN786441:LYN786459 MIJ786441:MIJ786459 MSF786441:MSF786459 NCB786441:NCB786459 NLX786441:NLX786459 NVT786441:NVT786459 OFP786441:OFP786459 OPL786441:OPL786459 OZH786441:OZH786459 PJD786441:PJD786459 PSZ786441:PSZ786459 QCV786441:QCV786459 QMR786441:QMR786459 QWN786441:QWN786459 RGJ786441:RGJ786459 RQF786441:RQF786459 SAB786441:SAB786459 SJX786441:SJX786459 STT786441:STT786459 TDP786441:TDP786459 TNL786441:TNL786459 TXH786441:TXH786459 UHD786441:UHD786459 UQZ786441:UQZ786459 VAV786441:VAV786459 VKR786441:VKR786459 VUN786441:VUN786459 WEJ786441:WEJ786459 WOF786441:WOF786459 WYB786441:WYB786459 BT851977:BT851995 LP851977:LP851995 VL851977:VL851995 AFH851977:AFH851995 APD851977:APD851995 AYZ851977:AYZ851995 BIV851977:BIV851995 BSR851977:BSR851995 CCN851977:CCN851995 CMJ851977:CMJ851995 CWF851977:CWF851995 DGB851977:DGB851995 DPX851977:DPX851995 DZT851977:DZT851995 EJP851977:EJP851995 ETL851977:ETL851995 FDH851977:FDH851995 FND851977:FND851995 FWZ851977:FWZ851995 GGV851977:GGV851995 GQR851977:GQR851995 HAN851977:HAN851995 HKJ851977:HKJ851995 HUF851977:HUF851995 IEB851977:IEB851995 INX851977:INX851995 IXT851977:IXT851995 JHP851977:JHP851995 JRL851977:JRL851995 KBH851977:KBH851995 KLD851977:KLD851995 KUZ851977:KUZ851995 LEV851977:LEV851995 LOR851977:LOR851995 LYN851977:LYN851995 MIJ851977:MIJ851995 MSF851977:MSF851995 NCB851977:NCB851995 NLX851977:NLX851995 NVT851977:NVT851995 OFP851977:OFP851995 OPL851977:OPL851995 OZH851977:OZH851995 PJD851977:PJD851995 PSZ851977:PSZ851995 QCV851977:QCV851995 QMR851977:QMR851995 QWN851977:QWN851995 RGJ851977:RGJ851995 RQF851977:RQF851995 SAB851977:SAB851995 SJX851977:SJX851995 STT851977:STT851995 TDP851977:TDP851995 TNL851977:TNL851995 TXH851977:TXH851995 UHD851977:UHD851995 UQZ851977:UQZ851995 VAV851977:VAV851995 VKR851977:VKR851995 VUN851977:VUN851995 WEJ851977:WEJ851995 WOF851977:WOF851995 WYB851977:WYB851995 BT917513:BT917531 LP917513:LP917531 VL917513:VL917531 AFH917513:AFH917531 APD917513:APD917531 AYZ917513:AYZ917531 BIV917513:BIV917531 BSR917513:BSR917531 CCN917513:CCN917531 CMJ917513:CMJ917531 CWF917513:CWF917531 DGB917513:DGB917531 DPX917513:DPX917531 DZT917513:DZT917531 EJP917513:EJP917531 ETL917513:ETL917531 FDH917513:FDH917531 FND917513:FND917531 FWZ917513:FWZ917531 GGV917513:GGV917531 GQR917513:GQR917531 HAN917513:HAN917531 HKJ917513:HKJ917531 HUF917513:HUF917531 IEB917513:IEB917531 INX917513:INX917531 IXT917513:IXT917531 JHP917513:JHP917531 JRL917513:JRL917531 KBH917513:KBH917531 KLD917513:KLD917531 KUZ917513:KUZ917531 LEV917513:LEV917531 LOR917513:LOR917531 LYN917513:LYN917531 MIJ917513:MIJ917531 MSF917513:MSF917531 NCB917513:NCB917531 NLX917513:NLX917531 NVT917513:NVT917531 OFP917513:OFP917531 OPL917513:OPL917531 OZH917513:OZH917531 PJD917513:PJD917531 PSZ917513:PSZ917531 QCV917513:QCV917531 QMR917513:QMR917531 QWN917513:QWN917531 RGJ917513:RGJ917531 RQF917513:RQF917531 SAB917513:SAB917531 SJX917513:SJX917531 STT917513:STT917531 TDP917513:TDP917531 TNL917513:TNL917531 TXH917513:TXH917531 UHD917513:UHD917531 UQZ917513:UQZ917531 VAV917513:VAV917531 VKR917513:VKR917531 VUN917513:VUN917531 WEJ917513:WEJ917531 WOF917513:WOF917531 WYB917513:WYB917531 BT983049:BT983067 LP983049:LP983067 VL983049:VL983067 AFH983049:AFH983067 APD983049:APD983067 AYZ983049:AYZ983067 BIV983049:BIV983067 BSR983049:BSR983067 CCN983049:CCN983067 CMJ983049:CMJ983067 CWF983049:CWF983067 DGB983049:DGB983067 DPX983049:DPX983067 DZT983049:DZT983067 EJP983049:EJP983067 ETL983049:ETL983067 FDH983049:FDH983067 FND983049:FND983067 FWZ983049:FWZ983067 GGV983049:GGV983067 GQR983049:GQR983067 HAN983049:HAN983067 HKJ983049:HKJ983067 HUF983049:HUF983067 IEB983049:IEB983067 INX983049:INX983067 IXT983049:IXT983067 JHP983049:JHP983067 JRL983049:JRL983067 KBH983049:KBH983067 KLD983049:KLD983067 KUZ983049:KUZ983067 LEV983049:LEV983067 LOR983049:LOR983067 LYN983049:LYN983067 MIJ983049:MIJ983067 MSF983049:MSF983067 NCB983049:NCB983067 NLX983049:NLX983067 NVT983049:NVT983067 OFP983049:OFP983067 OPL983049:OPL983067 OZH983049:OZH983067 PJD983049:PJD983067 PSZ983049:PSZ983067 QCV983049:QCV983067 QMR983049:QMR983067 QWN983049:QWN983067 RGJ983049:RGJ983067 RQF983049:RQF983067 SAB983049:SAB983067 SJX983049:SJX983067 STT983049:STT983067 TDP983049:TDP983067 TNL983049:TNL983067 TXH983049:TXH983067 UHD983049:UHD983067 UQZ983049:UQZ983067 VAV983049:VAV983067 VKR983049:VKR983067 VUN983049:VUN983067 WEJ983049:WEJ983067 WOF983049:WOF983067 WYB983049:WYB983067"/>
    <dataValidation type="list" allowBlank="1" showInputMessage="1" showErrorMessage="1" error="Selecciones de la lista" sqref="G9:G16 JC9:JC16 SY9:SY16 ACU9:ACU16 AMQ9:AMQ16 AWM9:AWM16 BGI9:BGI16 BQE9:BQE16 CAA9:CAA16 CJW9:CJW16 CTS9:CTS16 DDO9:DDO16 DNK9:DNK16 DXG9:DXG16 EHC9:EHC16 EQY9:EQY16 FAU9:FAU16 FKQ9:FKQ16 FUM9:FUM16 GEI9:GEI16 GOE9:GOE16 GYA9:GYA16 HHW9:HHW16 HRS9:HRS16 IBO9:IBO16 ILK9:ILK16 IVG9:IVG16 JFC9:JFC16 JOY9:JOY16 JYU9:JYU16 KIQ9:KIQ16 KSM9:KSM16 LCI9:LCI16 LME9:LME16 LWA9:LWA16 MFW9:MFW16 MPS9:MPS16 MZO9:MZO16 NJK9:NJK16 NTG9:NTG16 ODC9:ODC16 OMY9:OMY16 OWU9:OWU16 PGQ9:PGQ16 PQM9:PQM16 QAI9:QAI16 QKE9:QKE16 QUA9:QUA16 RDW9:RDW16 RNS9:RNS16 RXO9:RXO16 SHK9:SHK16 SRG9:SRG16 TBC9:TBC16 TKY9:TKY16 TUU9:TUU16 UEQ9:UEQ16 UOM9:UOM16 UYI9:UYI16 VIE9:VIE16 VSA9:VSA16 WBW9:WBW16 WLS9:WLS16 WVO9:WVO16 G65545:G65552 JC65545:JC65552 SY65545:SY65552 ACU65545:ACU65552 AMQ65545:AMQ65552 AWM65545:AWM65552 BGI65545:BGI65552 BQE65545:BQE65552 CAA65545:CAA65552 CJW65545:CJW65552 CTS65545:CTS65552 DDO65545:DDO65552 DNK65545:DNK65552 DXG65545:DXG65552 EHC65545:EHC65552 EQY65545:EQY65552 FAU65545:FAU65552 FKQ65545:FKQ65552 FUM65545:FUM65552 GEI65545:GEI65552 GOE65545:GOE65552 GYA65545:GYA65552 HHW65545:HHW65552 HRS65545:HRS65552 IBO65545:IBO65552 ILK65545:ILK65552 IVG65545:IVG65552 JFC65545:JFC65552 JOY65545:JOY65552 JYU65545:JYU65552 KIQ65545:KIQ65552 KSM65545:KSM65552 LCI65545:LCI65552 LME65545:LME65552 LWA65545:LWA65552 MFW65545:MFW65552 MPS65545:MPS65552 MZO65545:MZO65552 NJK65545:NJK65552 NTG65545:NTG65552 ODC65545:ODC65552 OMY65545:OMY65552 OWU65545:OWU65552 PGQ65545:PGQ65552 PQM65545:PQM65552 QAI65545:QAI65552 QKE65545:QKE65552 QUA65545:QUA65552 RDW65545:RDW65552 RNS65545:RNS65552 RXO65545:RXO65552 SHK65545:SHK65552 SRG65545:SRG65552 TBC65545:TBC65552 TKY65545:TKY65552 TUU65545:TUU65552 UEQ65545:UEQ65552 UOM65545:UOM65552 UYI65545:UYI65552 VIE65545:VIE65552 VSA65545:VSA65552 WBW65545:WBW65552 WLS65545:WLS65552 WVO65545:WVO65552 G131081:G131088 JC131081:JC131088 SY131081:SY131088 ACU131081:ACU131088 AMQ131081:AMQ131088 AWM131081:AWM131088 BGI131081:BGI131088 BQE131081:BQE131088 CAA131081:CAA131088 CJW131081:CJW131088 CTS131081:CTS131088 DDO131081:DDO131088 DNK131081:DNK131088 DXG131081:DXG131088 EHC131081:EHC131088 EQY131081:EQY131088 FAU131081:FAU131088 FKQ131081:FKQ131088 FUM131081:FUM131088 GEI131081:GEI131088 GOE131081:GOE131088 GYA131081:GYA131088 HHW131081:HHW131088 HRS131081:HRS131088 IBO131081:IBO131088 ILK131081:ILK131088 IVG131081:IVG131088 JFC131081:JFC131088 JOY131081:JOY131088 JYU131081:JYU131088 KIQ131081:KIQ131088 KSM131081:KSM131088 LCI131081:LCI131088 LME131081:LME131088 LWA131081:LWA131088 MFW131081:MFW131088 MPS131081:MPS131088 MZO131081:MZO131088 NJK131081:NJK131088 NTG131081:NTG131088 ODC131081:ODC131088 OMY131081:OMY131088 OWU131081:OWU131088 PGQ131081:PGQ131088 PQM131081:PQM131088 QAI131081:QAI131088 QKE131081:QKE131088 QUA131081:QUA131088 RDW131081:RDW131088 RNS131081:RNS131088 RXO131081:RXO131088 SHK131081:SHK131088 SRG131081:SRG131088 TBC131081:TBC131088 TKY131081:TKY131088 TUU131081:TUU131088 UEQ131081:UEQ131088 UOM131081:UOM131088 UYI131081:UYI131088 VIE131081:VIE131088 VSA131081:VSA131088 WBW131081:WBW131088 WLS131081:WLS131088 WVO131081:WVO131088 G196617:G196624 JC196617:JC196624 SY196617:SY196624 ACU196617:ACU196624 AMQ196617:AMQ196624 AWM196617:AWM196624 BGI196617:BGI196624 BQE196617:BQE196624 CAA196617:CAA196624 CJW196617:CJW196624 CTS196617:CTS196624 DDO196617:DDO196624 DNK196617:DNK196624 DXG196617:DXG196624 EHC196617:EHC196624 EQY196617:EQY196624 FAU196617:FAU196624 FKQ196617:FKQ196624 FUM196617:FUM196624 GEI196617:GEI196624 GOE196617:GOE196624 GYA196617:GYA196624 HHW196617:HHW196624 HRS196617:HRS196624 IBO196617:IBO196624 ILK196617:ILK196624 IVG196617:IVG196624 JFC196617:JFC196624 JOY196617:JOY196624 JYU196617:JYU196624 KIQ196617:KIQ196624 KSM196617:KSM196624 LCI196617:LCI196624 LME196617:LME196624 LWA196617:LWA196624 MFW196617:MFW196624 MPS196617:MPS196624 MZO196617:MZO196624 NJK196617:NJK196624 NTG196617:NTG196624 ODC196617:ODC196624 OMY196617:OMY196624 OWU196617:OWU196624 PGQ196617:PGQ196624 PQM196617:PQM196624 QAI196617:QAI196624 QKE196617:QKE196624 QUA196617:QUA196624 RDW196617:RDW196624 RNS196617:RNS196624 RXO196617:RXO196624 SHK196617:SHK196624 SRG196617:SRG196624 TBC196617:TBC196624 TKY196617:TKY196624 TUU196617:TUU196624 UEQ196617:UEQ196624 UOM196617:UOM196624 UYI196617:UYI196624 VIE196617:VIE196624 VSA196617:VSA196624 WBW196617:WBW196624 WLS196617:WLS196624 WVO196617:WVO196624 G262153:G262160 JC262153:JC262160 SY262153:SY262160 ACU262153:ACU262160 AMQ262153:AMQ262160 AWM262153:AWM262160 BGI262153:BGI262160 BQE262153:BQE262160 CAA262153:CAA262160 CJW262153:CJW262160 CTS262153:CTS262160 DDO262153:DDO262160 DNK262153:DNK262160 DXG262153:DXG262160 EHC262153:EHC262160 EQY262153:EQY262160 FAU262153:FAU262160 FKQ262153:FKQ262160 FUM262153:FUM262160 GEI262153:GEI262160 GOE262153:GOE262160 GYA262153:GYA262160 HHW262153:HHW262160 HRS262153:HRS262160 IBO262153:IBO262160 ILK262153:ILK262160 IVG262153:IVG262160 JFC262153:JFC262160 JOY262153:JOY262160 JYU262153:JYU262160 KIQ262153:KIQ262160 KSM262153:KSM262160 LCI262153:LCI262160 LME262153:LME262160 LWA262153:LWA262160 MFW262153:MFW262160 MPS262153:MPS262160 MZO262153:MZO262160 NJK262153:NJK262160 NTG262153:NTG262160 ODC262153:ODC262160 OMY262153:OMY262160 OWU262153:OWU262160 PGQ262153:PGQ262160 PQM262153:PQM262160 QAI262153:QAI262160 QKE262153:QKE262160 QUA262153:QUA262160 RDW262153:RDW262160 RNS262153:RNS262160 RXO262153:RXO262160 SHK262153:SHK262160 SRG262153:SRG262160 TBC262153:TBC262160 TKY262153:TKY262160 TUU262153:TUU262160 UEQ262153:UEQ262160 UOM262153:UOM262160 UYI262153:UYI262160 VIE262153:VIE262160 VSA262153:VSA262160 WBW262153:WBW262160 WLS262153:WLS262160 WVO262153:WVO262160 G327689:G327696 JC327689:JC327696 SY327689:SY327696 ACU327689:ACU327696 AMQ327689:AMQ327696 AWM327689:AWM327696 BGI327689:BGI327696 BQE327689:BQE327696 CAA327689:CAA327696 CJW327689:CJW327696 CTS327689:CTS327696 DDO327689:DDO327696 DNK327689:DNK327696 DXG327689:DXG327696 EHC327689:EHC327696 EQY327689:EQY327696 FAU327689:FAU327696 FKQ327689:FKQ327696 FUM327689:FUM327696 GEI327689:GEI327696 GOE327689:GOE327696 GYA327689:GYA327696 HHW327689:HHW327696 HRS327689:HRS327696 IBO327689:IBO327696 ILK327689:ILK327696 IVG327689:IVG327696 JFC327689:JFC327696 JOY327689:JOY327696 JYU327689:JYU327696 KIQ327689:KIQ327696 KSM327689:KSM327696 LCI327689:LCI327696 LME327689:LME327696 LWA327689:LWA327696 MFW327689:MFW327696 MPS327689:MPS327696 MZO327689:MZO327696 NJK327689:NJK327696 NTG327689:NTG327696 ODC327689:ODC327696 OMY327689:OMY327696 OWU327689:OWU327696 PGQ327689:PGQ327696 PQM327689:PQM327696 QAI327689:QAI327696 QKE327689:QKE327696 QUA327689:QUA327696 RDW327689:RDW327696 RNS327689:RNS327696 RXO327689:RXO327696 SHK327689:SHK327696 SRG327689:SRG327696 TBC327689:TBC327696 TKY327689:TKY327696 TUU327689:TUU327696 UEQ327689:UEQ327696 UOM327689:UOM327696 UYI327689:UYI327696 VIE327689:VIE327696 VSA327689:VSA327696 WBW327689:WBW327696 WLS327689:WLS327696 WVO327689:WVO327696 G393225:G393232 JC393225:JC393232 SY393225:SY393232 ACU393225:ACU393232 AMQ393225:AMQ393232 AWM393225:AWM393232 BGI393225:BGI393232 BQE393225:BQE393232 CAA393225:CAA393232 CJW393225:CJW393232 CTS393225:CTS393232 DDO393225:DDO393232 DNK393225:DNK393232 DXG393225:DXG393232 EHC393225:EHC393232 EQY393225:EQY393232 FAU393225:FAU393232 FKQ393225:FKQ393232 FUM393225:FUM393232 GEI393225:GEI393232 GOE393225:GOE393232 GYA393225:GYA393232 HHW393225:HHW393232 HRS393225:HRS393232 IBO393225:IBO393232 ILK393225:ILK393232 IVG393225:IVG393232 JFC393225:JFC393232 JOY393225:JOY393232 JYU393225:JYU393232 KIQ393225:KIQ393232 KSM393225:KSM393232 LCI393225:LCI393232 LME393225:LME393232 LWA393225:LWA393232 MFW393225:MFW393232 MPS393225:MPS393232 MZO393225:MZO393232 NJK393225:NJK393232 NTG393225:NTG393232 ODC393225:ODC393232 OMY393225:OMY393232 OWU393225:OWU393232 PGQ393225:PGQ393232 PQM393225:PQM393232 QAI393225:QAI393232 QKE393225:QKE393232 QUA393225:QUA393232 RDW393225:RDW393232 RNS393225:RNS393232 RXO393225:RXO393232 SHK393225:SHK393232 SRG393225:SRG393232 TBC393225:TBC393232 TKY393225:TKY393232 TUU393225:TUU393232 UEQ393225:UEQ393232 UOM393225:UOM393232 UYI393225:UYI393232 VIE393225:VIE393232 VSA393225:VSA393232 WBW393225:WBW393232 WLS393225:WLS393232 WVO393225:WVO393232 G458761:G458768 JC458761:JC458768 SY458761:SY458768 ACU458761:ACU458768 AMQ458761:AMQ458768 AWM458761:AWM458768 BGI458761:BGI458768 BQE458761:BQE458768 CAA458761:CAA458768 CJW458761:CJW458768 CTS458761:CTS458768 DDO458761:DDO458768 DNK458761:DNK458768 DXG458761:DXG458768 EHC458761:EHC458768 EQY458761:EQY458768 FAU458761:FAU458768 FKQ458761:FKQ458768 FUM458761:FUM458768 GEI458761:GEI458768 GOE458761:GOE458768 GYA458761:GYA458768 HHW458761:HHW458768 HRS458761:HRS458768 IBO458761:IBO458768 ILK458761:ILK458768 IVG458761:IVG458768 JFC458761:JFC458768 JOY458761:JOY458768 JYU458761:JYU458768 KIQ458761:KIQ458768 KSM458761:KSM458768 LCI458761:LCI458768 LME458761:LME458768 LWA458761:LWA458768 MFW458761:MFW458768 MPS458761:MPS458768 MZO458761:MZO458768 NJK458761:NJK458768 NTG458761:NTG458768 ODC458761:ODC458768 OMY458761:OMY458768 OWU458761:OWU458768 PGQ458761:PGQ458768 PQM458761:PQM458768 QAI458761:QAI458768 QKE458761:QKE458768 QUA458761:QUA458768 RDW458761:RDW458768 RNS458761:RNS458768 RXO458761:RXO458768 SHK458761:SHK458768 SRG458761:SRG458768 TBC458761:TBC458768 TKY458761:TKY458768 TUU458761:TUU458768 UEQ458761:UEQ458768 UOM458761:UOM458768 UYI458761:UYI458768 VIE458761:VIE458768 VSA458761:VSA458768 WBW458761:WBW458768 WLS458761:WLS458768 WVO458761:WVO458768 G524297:G524304 JC524297:JC524304 SY524297:SY524304 ACU524297:ACU524304 AMQ524297:AMQ524304 AWM524297:AWM524304 BGI524297:BGI524304 BQE524297:BQE524304 CAA524297:CAA524304 CJW524297:CJW524304 CTS524297:CTS524304 DDO524297:DDO524304 DNK524297:DNK524304 DXG524297:DXG524304 EHC524297:EHC524304 EQY524297:EQY524304 FAU524297:FAU524304 FKQ524297:FKQ524304 FUM524297:FUM524304 GEI524297:GEI524304 GOE524297:GOE524304 GYA524297:GYA524304 HHW524297:HHW524304 HRS524297:HRS524304 IBO524297:IBO524304 ILK524297:ILK524304 IVG524297:IVG524304 JFC524297:JFC524304 JOY524297:JOY524304 JYU524297:JYU524304 KIQ524297:KIQ524304 KSM524297:KSM524304 LCI524297:LCI524304 LME524297:LME524304 LWA524297:LWA524304 MFW524297:MFW524304 MPS524297:MPS524304 MZO524297:MZO524304 NJK524297:NJK524304 NTG524297:NTG524304 ODC524297:ODC524304 OMY524297:OMY524304 OWU524297:OWU524304 PGQ524297:PGQ524304 PQM524297:PQM524304 QAI524297:QAI524304 QKE524297:QKE524304 QUA524297:QUA524304 RDW524297:RDW524304 RNS524297:RNS524304 RXO524297:RXO524304 SHK524297:SHK524304 SRG524297:SRG524304 TBC524297:TBC524304 TKY524297:TKY524304 TUU524297:TUU524304 UEQ524297:UEQ524304 UOM524297:UOM524304 UYI524297:UYI524304 VIE524297:VIE524304 VSA524297:VSA524304 WBW524297:WBW524304 WLS524297:WLS524304 WVO524297:WVO524304 G589833:G589840 JC589833:JC589840 SY589833:SY589840 ACU589833:ACU589840 AMQ589833:AMQ589840 AWM589833:AWM589840 BGI589833:BGI589840 BQE589833:BQE589840 CAA589833:CAA589840 CJW589833:CJW589840 CTS589833:CTS589840 DDO589833:DDO589840 DNK589833:DNK589840 DXG589833:DXG589840 EHC589833:EHC589840 EQY589833:EQY589840 FAU589833:FAU589840 FKQ589833:FKQ589840 FUM589833:FUM589840 GEI589833:GEI589840 GOE589833:GOE589840 GYA589833:GYA589840 HHW589833:HHW589840 HRS589833:HRS589840 IBO589833:IBO589840 ILK589833:ILK589840 IVG589833:IVG589840 JFC589833:JFC589840 JOY589833:JOY589840 JYU589833:JYU589840 KIQ589833:KIQ589840 KSM589833:KSM589840 LCI589833:LCI589840 LME589833:LME589840 LWA589833:LWA589840 MFW589833:MFW589840 MPS589833:MPS589840 MZO589833:MZO589840 NJK589833:NJK589840 NTG589833:NTG589840 ODC589833:ODC589840 OMY589833:OMY589840 OWU589833:OWU589840 PGQ589833:PGQ589840 PQM589833:PQM589840 QAI589833:QAI589840 QKE589833:QKE589840 QUA589833:QUA589840 RDW589833:RDW589840 RNS589833:RNS589840 RXO589833:RXO589840 SHK589833:SHK589840 SRG589833:SRG589840 TBC589833:TBC589840 TKY589833:TKY589840 TUU589833:TUU589840 UEQ589833:UEQ589840 UOM589833:UOM589840 UYI589833:UYI589840 VIE589833:VIE589840 VSA589833:VSA589840 WBW589833:WBW589840 WLS589833:WLS589840 WVO589833:WVO589840 G655369:G655376 JC655369:JC655376 SY655369:SY655376 ACU655369:ACU655376 AMQ655369:AMQ655376 AWM655369:AWM655376 BGI655369:BGI655376 BQE655369:BQE655376 CAA655369:CAA655376 CJW655369:CJW655376 CTS655369:CTS655376 DDO655369:DDO655376 DNK655369:DNK655376 DXG655369:DXG655376 EHC655369:EHC655376 EQY655369:EQY655376 FAU655369:FAU655376 FKQ655369:FKQ655376 FUM655369:FUM655376 GEI655369:GEI655376 GOE655369:GOE655376 GYA655369:GYA655376 HHW655369:HHW655376 HRS655369:HRS655376 IBO655369:IBO655376 ILK655369:ILK655376 IVG655369:IVG655376 JFC655369:JFC655376 JOY655369:JOY655376 JYU655369:JYU655376 KIQ655369:KIQ655376 KSM655369:KSM655376 LCI655369:LCI655376 LME655369:LME655376 LWA655369:LWA655376 MFW655369:MFW655376 MPS655369:MPS655376 MZO655369:MZO655376 NJK655369:NJK655376 NTG655369:NTG655376 ODC655369:ODC655376 OMY655369:OMY655376 OWU655369:OWU655376 PGQ655369:PGQ655376 PQM655369:PQM655376 QAI655369:QAI655376 QKE655369:QKE655376 QUA655369:QUA655376 RDW655369:RDW655376 RNS655369:RNS655376 RXO655369:RXO655376 SHK655369:SHK655376 SRG655369:SRG655376 TBC655369:TBC655376 TKY655369:TKY655376 TUU655369:TUU655376 UEQ655369:UEQ655376 UOM655369:UOM655376 UYI655369:UYI655376 VIE655369:VIE655376 VSA655369:VSA655376 WBW655369:WBW655376 WLS655369:WLS655376 WVO655369:WVO655376 G720905:G720912 JC720905:JC720912 SY720905:SY720912 ACU720905:ACU720912 AMQ720905:AMQ720912 AWM720905:AWM720912 BGI720905:BGI720912 BQE720905:BQE720912 CAA720905:CAA720912 CJW720905:CJW720912 CTS720905:CTS720912 DDO720905:DDO720912 DNK720905:DNK720912 DXG720905:DXG720912 EHC720905:EHC720912 EQY720905:EQY720912 FAU720905:FAU720912 FKQ720905:FKQ720912 FUM720905:FUM720912 GEI720905:GEI720912 GOE720905:GOE720912 GYA720905:GYA720912 HHW720905:HHW720912 HRS720905:HRS720912 IBO720905:IBO720912 ILK720905:ILK720912 IVG720905:IVG720912 JFC720905:JFC720912 JOY720905:JOY720912 JYU720905:JYU720912 KIQ720905:KIQ720912 KSM720905:KSM720912 LCI720905:LCI720912 LME720905:LME720912 LWA720905:LWA720912 MFW720905:MFW720912 MPS720905:MPS720912 MZO720905:MZO720912 NJK720905:NJK720912 NTG720905:NTG720912 ODC720905:ODC720912 OMY720905:OMY720912 OWU720905:OWU720912 PGQ720905:PGQ720912 PQM720905:PQM720912 QAI720905:QAI720912 QKE720905:QKE720912 QUA720905:QUA720912 RDW720905:RDW720912 RNS720905:RNS720912 RXO720905:RXO720912 SHK720905:SHK720912 SRG720905:SRG720912 TBC720905:TBC720912 TKY720905:TKY720912 TUU720905:TUU720912 UEQ720905:UEQ720912 UOM720905:UOM720912 UYI720905:UYI720912 VIE720905:VIE720912 VSA720905:VSA720912 WBW720905:WBW720912 WLS720905:WLS720912 WVO720905:WVO720912 G786441:G786448 JC786441:JC786448 SY786441:SY786448 ACU786441:ACU786448 AMQ786441:AMQ786448 AWM786441:AWM786448 BGI786441:BGI786448 BQE786441:BQE786448 CAA786441:CAA786448 CJW786441:CJW786448 CTS786441:CTS786448 DDO786441:DDO786448 DNK786441:DNK786448 DXG786441:DXG786448 EHC786441:EHC786448 EQY786441:EQY786448 FAU786441:FAU786448 FKQ786441:FKQ786448 FUM786441:FUM786448 GEI786441:GEI786448 GOE786441:GOE786448 GYA786441:GYA786448 HHW786441:HHW786448 HRS786441:HRS786448 IBO786441:IBO786448 ILK786441:ILK786448 IVG786441:IVG786448 JFC786441:JFC786448 JOY786441:JOY786448 JYU786441:JYU786448 KIQ786441:KIQ786448 KSM786441:KSM786448 LCI786441:LCI786448 LME786441:LME786448 LWA786441:LWA786448 MFW786441:MFW786448 MPS786441:MPS786448 MZO786441:MZO786448 NJK786441:NJK786448 NTG786441:NTG786448 ODC786441:ODC786448 OMY786441:OMY786448 OWU786441:OWU786448 PGQ786441:PGQ786448 PQM786441:PQM786448 QAI786441:QAI786448 QKE786441:QKE786448 QUA786441:QUA786448 RDW786441:RDW786448 RNS786441:RNS786448 RXO786441:RXO786448 SHK786441:SHK786448 SRG786441:SRG786448 TBC786441:TBC786448 TKY786441:TKY786448 TUU786441:TUU786448 UEQ786441:UEQ786448 UOM786441:UOM786448 UYI786441:UYI786448 VIE786441:VIE786448 VSA786441:VSA786448 WBW786441:WBW786448 WLS786441:WLS786448 WVO786441:WVO786448 G851977:G851984 JC851977:JC851984 SY851977:SY851984 ACU851977:ACU851984 AMQ851977:AMQ851984 AWM851977:AWM851984 BGI851977:BGI851984 BQE851977:BQE851984 CAA851977:CAA851984 CJW851977:CJW851984 CTS851977:CTS851984 DDO851977:DDO851984 DNK851977:DNK851984 DXG851977:DXG851984 EHC851977:EHC851984 EQY851977:EQY851984 FAU851977:FAU851984 FKQ851977:FKQ851984 FUM851977:FUM851984 GEI851977:GEI851984 GOE851977:GOE851984 GYA851977:GYA851984 HHW851977:HHW851984 HRS851977:HRS851984 IBO851977:IBO851984 ILK851977:ILK851984 IVG851977:IVG851984 JFC851977:JFC851984 JOY851977:JOY851984 JYU851977:JYU851984 KIQ851977:KIQ851984 KSM851977:KSM851984 LCI851977:LCI851984 LME851977:LME851984 LWA851977:LWA851984 MFW851977:MFW851984 MPS851977:MPS851984 MZO851977:MZO851984 NJK851977:NJK851984 NTG851977:NTG851984 ODC851977:ODC851984 OMY851977:OMY851984 OWU851977:OWU851984 PGQ851977:PGQ851984 PQM851977:PQM851984 QAI851977:QAI851984 QKE851977:QKE851984 QUA851977:QUA851984 RDW851977:RDW851984 RNS851977:RNS851984 RXO851977:RXO851984 SHK851977:SHK851984 SRG851977:SRG851984 TBC851977:TBC851984 TKY851977:TKY851984 TUU851977:TUU851984 UEQ851977:UEQ851984 UOM851977:UOM851984 UYI851977:UYI851984 VIE851977:VIE851984 VSA851977:VSA851984 WBW851977:WBW851984 WLS851977:WLS851984 WVO851977:WVO851984 G917513:G917520 JC917513:JC917520 SY917513:SY917520 ACU917513:ACU917520 AMQ917513:AMQ917520 AWM917513:AWM917520 BGI917513:BGI917520 BQE917513:BQE917520 CAA917513:CAA917520 CJW917513:CJW917520 CTS917513:CTS917520 DDO917513:DDO917520 DNK917513:DNK917520 DXG917513:DXG917520 EHC917513:EHC917520 EQY917513:EQY917520 FAU917513:FAU917520 FKQ917513:FKQ917520 FUM917513:FUM917520 GEI917513:GEI917520 GOE917513:GOE917520 GYA917513:GYA917520 HHW917513:HHW917520 HRS917513:HRS917520 IBO917513:IBO917520 ILK917513:ILK917520 IVG917513:IVG917520 JFC917513:JFC917520 JOY917513:JOY917520 JYU917513:JYU917520 KIQ917513:KIQ917520 KSM917513:KSM917520 LCI917513:LCI917520 LME917513:LME917520 LWA917513:LWA917520 MFW917513:MFW917520 MPS917513:MPS917520 MZO917513:MZO917520 NJK917513:NJK917520 NTG917513:NTG917520 ODC917513:ODC917520 OMY917513:OMY917520 OWU917513:OWU917520 PGQ917513:PGQ917520 PQM917513:PQM917520 QAI917513:QAI917520 QKE917513:QKE917520 QUA917513:QUA917520 RDW917513:RDW917520 RNS917513:RNS917520 RXO917513:RXO917520 SHK917513:SHK917520 SRG917513:SRG917520 TBC917513:TBC917520 TKY917513:TKY917520 TUU917513:TUU917520 UEQ917513:UEQ917520 UOM917513:UOM917520 UYI917513:UYI917520 VIE917513:VIE917520 VSA917513:VSA917520 WBW917513:WBW917520 WLS917513:WLS917520 WVO917513:WVO917520 G983049:G983056 JC983049:JC983056 SY983049:SY983056 ACU983049:ACU983056 AMQ983049:AMQ983056 AWM983049:AWM983056 BGI983049:BGI983056 BQE983049:BQE983056 CAA983049:CAA983056 CJW983049:CJW983056 CTS983049:CTS983056 DDO983049:DDO983056 DNK983049:DNK983056 DXG983049:DXG983056 EHC983049:EHC983056 EQY983049:EQY983056 FAU983049:FAU983056 FKQ983049:FKQ983056 FUM983049:FUM983056 GEI983049:GEI983056 GOE983049:GOE983056 GYA983049:GYA983056 HHW983049:HHW983056 HRS983049:HRS983056 IBO983049:IBO983056 ILK983049:ILK983056 IVG983049:IVG983056 JFC983049:JFC983056 JOY983049:JOY983056 JYU983049:JYU983056 KIQ983049:KIQ983056 KSM983049:KSM983056 LCI983049:LCI983056 LME983049:LME983056 LWA983049:LWA983056 MFW983049:MFW983056 MPS983049:MPS983056 MZO983049:MZO983056 NJK983049:NJK983056 NTG983049:NTG983056 ODC983049:ODC983056 OMY983049:OMY983056 OWU983049:OWU983056 PGQ983049:PGQ983056 PQM983049:PQM983056 QAI983049:QAI983056 QKE983049:QKE983056 QUA983049:QUA983056 RDW983049:RDW983056 RNS983049:RNS983056 RXO983049:RXO983056 SHK983049:SHK983056 SRG983049:SRG983056 TBC983049:TBC983056 TKY983049:TKY983056 TUU983049:TUU983056 UEQ983049:UEQ983056 UOM983049:UOM983056 UYI983049:UYI983056 VIE983049:VIE983056 VSA983049:VSA983056 WBW983049:WBW983056 WLS983049:WLS983056 WVO983049:WVO983056 G28:G57 JC28:JC57 SY28:SY57 ACU28:ACU57 AMQ28:AMQ57 AWM28:AWM57 BGI28:BGI57 BQE28:BQE57 CAA28:CAA57 CJW28:CJW57 CTS28:CTS57 DDO28:DDO57 DNK28:DNK57 DXG28:DXG57 EHC28:EHC57 EQY28:EQY57 FAU28:FAU57 FKQ28:FKQ57 FUM28:FUM57 GEI28:GEI57 GOE28:GOE57 GYA28:GYA57 HHW28:HHW57 HRS28:HRS57 IBO28:IBO57 ILK28:ILK57 IVG28:IVG57 JFC28:JFC57 JOY28:JOY57 JYU28:JYU57 KIQ28:KIQ57 KSM28:KSM57 LCI28:LCI57 LME28:LME57 LWA28:LWA57 MFW28:MFW57 MPS28:MPS57 MZO28:MZO57 NJK28:NJK57 NTG28:NTG57 ODC28:ODC57 OMY28:OMY57 OWU28:OWU57 PGQ28:PGQ57 PQM28:PQM57 QAI28:QAI57 QKE28:QKE57 QUA28:QUA57 RDW28:RDW57 RNS28:RNS57 RXO28:RXO57 SHK28:SHK57 SRG28:SRG57 TBC28:TBC57 TKY28:TKY57 TUU28:TUU57 UEQ28:UEQ57 UOM28:UOM57 UYI28:UYI57 VIE28:VIE57 VSA28:VSA57 WBW28:WBW57 WLS28:WLS57 WVO28:WVO57 G65564:G65593 JC65564:JC65593 SY65564:SY65593 ACU65564:ACU65593 AMQ65564:AMQ65593 AWM65564:AWM65593 BGI65564:BGI65593 BQE65564:BQE65593 CAA65564:CAA65593 CJW65564:CJW65593 CTS65564:CTS65593 DDO65564:DDO65593 DNK65564:DNK65593 DXG65564:DXG65593 EHC65564:EHC65593 EQY65564:EQY65593 FAU65564:FAU65593 FKQ65564:FKQ65593 FUM65564:FUM65593 GEI65564:GEI65593 GOE65564:GOE65593 GYA65564:GYA65593 HHW65564:HHW65593 HRS65564:HRS65593 IBO65564:IBO65593 ILK65564:ILK65593 IVG65564:IVG65593 JFC65564:JFC65593 JOY65564:JOY65593 JYU65564:JYU65593 KIQ65564:KIQ65593 KSM65564:KSM65593 LCI65564:LCI65593 LME65564:LME65593 LWA65564:LWA65593 MFW65564:MFW65593 MPS65564:MPS65593 MZO65564:MZO65593 NJK65564:NJK65593 NTG65564:NTG65593 ODC65564:ODC65593 OMY65564:OMY65593 OWU65564:OWU65593 PGQ65564:PGQ65593 PQM65564:PQM65593 QAI65564:QAI65593 QKE65564:QKE65593 QUA65564:QUA65593 RDW65564:RDW65593 RNS65564:RNS65593 RXO65564:RXO65593 SHK65564:SHK65593 SRG65564:SRG65593 TBC65564:TBC65593 TKY65564:TKY65593 TUU65564:TUU65593 UEQ65564:UEQ65593 UOM65564:UOM65593 UYI65564:UYI65593 VIE65564:VIE65593 VSA65564:VSA65593 WBW65564:WBW65593 WLS65564:WLS65593 WVO65564:WVO65593 G131100:G131129 JC131100:JC131129 SY131100:SY131129 ACU131100:ACU131129 AMQ131100:AMQ131129 AWM131100:AWM131129 BGI131100:BGI131129 BQE131100:BQE131129 CAA131100:CAA131129 CJW131100:CJW131129 CTS131100:CTS131129 DDO131100:DDO131129 DNK131100:DNK131129 DXG131100:DXG131129 EHC131100:EHC131129 EQY131100:EQY131129 FAU131100:FAU131129 FKQ131100:FKQ131129 FUM131100:FUM131129 GEI131100:GEI131129 GOE131100:GOE131129 GYA131100:GYA131129 HHW131100:HHW131129 HRS131100:HRS131129 IBO131100:IBO131129 ILK131100:ILK131129 IVG131100:IVG131129 JFC131100:JFC131129 JOY131100:JOY131129 JYU131100:JYU131129 KIQ131100:KIQ131129 KSM131100:KSM131129 LCI131100:LCI131129 LME131100:LME131129 LWA131100:LWA131129 MFW131100:MFW131129 MPS131100:MPS131129 MZO131100:MZO131129 NJK131100:NJK131129 NTG131100:NTG131129 ODC131100:ODC131129 OMY131100:OMY131129 OWU131100:OWU131129 PGQ131100:PGQ131129 PQM131100:PQM131129 QAI131100:QAI131129 QKE131100:QKE131129 QUA131100:QUA131129 RDW131100:RDW131129 RNS131100:RNS131129 RXO131100:RXO131129 SHK131100:SHK131129 SRG131100:SRG131129 TBC131100:TBC131129 TKY131100:TKY131129 TUU131100:TUU131129 UEQ131100:UEQ131129 UOM131100:UOM131129 UYI131100:UYI131129 VIE131100:VIE131129 VSA131100:VSA131129 WBW131100:WBW131129 WLS131100:WLS131129 WVO131100:WVO131129 G196636:G196665 JC196636:JC196665 SY196636:SY196665 ACU196636:ACU196665 AMQ196636:AMQ196665 AWM196636:AWM196665 BGI196636:BGI196665 BQE196636:BQE196665 CAA196636:CAA196665 CJW196636:CJW196665 CTS196636:CTS196665 DDO196636:DDO196665 DNK196636:DNK196665 DXG196636:DXG196665 EHC196636:EHC196665 EQY196636:EQY196665 FAU196636:FAU196665 FKQ196636:FKQ196665 FUM196636:FUM196665 GEI196636:GEI196665 GOE196636:GOE196665 GYA196636:GYA196665 HHW196636:HHW196665 HRS196636:HRS196665 IBO196636:IBO196665 ILK196636:ILK196665 IVG196636:IVG196665 JFC196636:JFC196665 JOY196636:JOY196665 JYU196636:JYU196665 KIQ196636:KIQ196665 KSM196636:KSM196665 LCI196636:LCI196665 LME196636:LME196665 LWA196636:LWA196665 MFW196636:MFW196665 MPS196636:MPS196665 MZO196636:MZO196665 NJK196636:NJK196665 NTG196636:NTG196665 ODC196636:ODC196665 OMY196636:OMY196665 OWU196636:OWU196665 PGQ196636:PGQ196665 PQM196636:PQM196665 QAI196636:QAI196665 QKE196636:QKE196665 QUA196636:QUA196665 RDW196636:RDW196665 RNS196636:RNS196665 RXO196636:RXO196665 SHK196636:SHK196665 SRG196636:SRG196665 TBC196636:TBC196665 TKY196636:TKY196665 TUU196636:TUU196665 UEQ196636:UEQ196665 UOM196636:UOM196665 UYI196636:UYI196665 VIE196636:VIE196665 VSA196636:VSA196665 WBW196636:WBW196665 WLS196636:WLS196665 WVO196636:WVO196665 G262172:G262201 JC262172:JC262201 SY262172:SY262201 ACU262172:ACU262201 AMQ262172:AMQ262201 AWM262172:AWM262201 BGI262172:BGI262201 BQE262172:BQE262201 CAA262172:CAA262201 CJW262172:CJW262201 CTS262172:CTS262201 DDO262172:DDO262201 DNK262172:DNK262201 DXG262172:DXG262201 EHC262172:EHC262201 EQY262172:EQY262201 FAU262172:FAU262201 FKQ262172:FKQ262201 FUM262172:FUM262201 GEI262172:GEI262201 GOE262172:GOE262201 GYA262172:GYA262201 HHW262172:HHW262201 HRS262172:HRS262201 IBO262172:IBO262201 ILK262172:ILK262201 IVG262172:IVG262201 JFC262172:JFC262201 JOY262172:JOY262201 JYU262172:JYU262201 KIQ262172:KIQ262201 KSM262172:KSM262201 LCI262172:LCI262201 LME262172:LME262201 LWA262172:LWA262201 MFW262172:MFW262201 MPS262172:MPS262201 MZO262172:MZO262201 NJK262172:NJK262201 NTG262172:NTG262201 ODC262172:ODC262201 OMY262172:OMY262201 OWU262172:OWU262201 PGQ262172:PGQ262201 PQM262172:PQM262201 QAI262172:QAI262201 QKE262172:QKE262201 QUA262172:QUA262201 RDW262172:RDW262201 RNS262172:RNS262201 RXO262172:RXO262201 SHK262172:SHK262201 SRG262172:SRG262201 TBC262172:TBC262201 TKY262172:TKY262201 TUU262172:TUU262201 UEQ262172:UEQ262201 UOM262172:UOM262201 UYI262172:UYI262201 VIE262172:VIE262201 VSA262172:VSA262201 WBW262172:WBW262201 WLS262172:WLS262201 WVO262172:WVO262201 G327708:G327737 JC327708:JC327737 SY327708:SY327737 ACU327708:ACU327737 AMQ327708:AMQ327737 AWM327708:AWM327737 BGI327708:BGI327737 BQE327708:BQE327737 CAA327708:CAA327737 CJW327708:CJW327737 CTS327708:CTS327737 DDO327708:DDO327737 DNK327708:DNK327737 DXG327708:DXG327737 EHC327708:EHC327737 EQY327708:EQY327737 FAU327708:FAU327737 FKQ327708:FKQ327737 FUM327708:FUM327737 GEI327708:GEI327737 GOE327708:GOE327737 GYA327708:GYA327737 HHW327708:HHW327737 HRS327708:HRS327737 IBO327708:IBO327737 ILK327708:ILK327737 IVG327708:IVG327737 JFC327708:JFC327737 JOY327708:JOY327737 JYU327708:JYU327737 KIQ327708:KIQ327737 KSM327708:KSM327737 LCI327708:LCI327737 LME327708:LME327737 LWA327708:LWA327737 MFW327708:MFW327737 MPS327708:MPS327737 MZO327708:MZO327737 NJK327708:NJK327737 NTG327708:NTG327737 ODC327708:ODC327737 OMY327708:OMY327737 OWU327708:OWU327737 PGQ327708:PGQ327737 PQM327708:PQM327737 QAI327708:QAI327737 QKE327708:QKE327737 QUA327708:QUA327737 RDW327708:RDW327737 RNS327708:RNS327737 RXO327708:RXO327737 SHK327708:SHK327737 SRG327708:SRG327737 TBC327708:TBC327737 TKY327708:TKY327737 TUU327708:TUU327737 UEQ327708:UEQ327737 UOM327708:UOM327737 UYI327708:UYI327737 VIE327708:VIE327737 VSA327708:VSA327737 WBW327708:WBW327737 WLS327708:WLS327737 WVO327708:WVO327737 G393244:G393273 JC393244:JC393273 SY393244:SY393273 ACU393244:ACU393273 AMQ393244:AMQ393273 AWM393244:AWM393273 BGI393244:BGI393273 BQE393244:BQE393273 CAA393244:CAA393273 CJW393244:CJW393273 CTS393244:CTS393273 DDO393244:DDO393273 DNK393244:DNK393273 DXG393244:DXG393273 EHC393244:EHC393273 EQY393244:EQY393273 FAU393244:FAU393273 FKQ393244:FKQ393273 FUM393244:FUM393273 GEI393244:GEI393273 GOE393244:GOE393273 GYA393244:GYA393273 HHW393244:HHW393273 HRS393244:HRS393273 IBO393244:IBO393273 ILK393244:ILK393273 IVG393244:IVG393273 JFC393244:JFC393273 JOY393244:JOY393273 JYU393244:JYU393273 KIQ393244:KIQ393273 KSM393244:KSM393273 LCI393244:LCI393273 LME393244:LME393273 LWA393244:LWA393273 MFW393244:MFW393273 MPS393244:MPS393273 MZO393244:MZO393273 NJK393244:NJK393273 NTG393244:NTG393273 ODC393244:ODC393273 OMY393244:OMY393273 OWU393244:OWU393273 PGQ393244:PGQ393273 PQM393244:PQM393273 QAI393244:QAI393273 QKE393244:QKE393273 QUA393244:QUA393273 RDW393244:RDW393273 RNS393244:RNS393273 RXO393244:RXO393273 SHK393244:SHK393273 SRG393244:SRG393273 TBC393244:TBC393273 TKY393244:TKY393273 TUU393244:TUU393273 UEQ393244:UEQ393273 UOM393244:UOM393273 UYI393244:UYI393273 VIE393244:VIE393273 VSA393244:VSA393273 WBW393244:WBW393273 WLS393244:WLS393273 WVO393244:WVO393273 G458780:G458809 JC458780:JC458809 SY458780:SY458809 ACU458780:ACU458809 AMQ458780:AMQ458809 AWM458780:AWM458809 BGI458780:BGI458809 BQE458780:BQE458809 CAA458780:CAA458809 CJW458780:CJW458809 CTS458780:CTS458809 DDO458780:DDO458809 DNK458780:DNK458809 DXG458780:DXG458809 EHC458780:EHC458809 EQY458780:EQY458809 FAU458780:FAU458809 FKQ458780:FKQ458809 FUM458780:FUM458809 GEI458780:GEI458809 GOE458780:GOE458809 GYA458780:GYA458809 HHW458780:HHW458809 HRS458780:HRS458809 IBO458780:IBO458809 ILK458780:ILK458809 IVG458780:IVG458809 JFC458780:JFC458809 JOY458780:JOY458809 JYU458780:JYU458809 KIQ458780:KIQ458809 KSM458780:KSM458809 LCI458780:LCI458809 LME458780:LME458809 LWA458780:LWA458809 MFW458780:MFW458809 MPS458780:MPS458809 MZO458780:MZO458809 NJK458780:NJK458809 NTG458780:NTG458809 ODC458780:ODC458809 OMY458780:OMY458809 OWU458780:OWU458809 PGQ458780:PGQ458809 PQM458780:PQM458809 QAI458780:QAI458809 QKE458780:QKE458809 QUA458780:QUA458809 RDW458780:RDW458809 RNS458780:RNS458809 RXO458780:RXO458809 SHK458780:SHK458809 SRG458780:SRG458809 TBC458780:TBC458809 TKY458780:TKY458809 TUU458780:TUU458809 UEQ458780:UEQ458809 UOM458780:UOM458809 UYI458780:UYI458809 VIE458780:VIE458809 VSA458780:VSA458809 WBW458780:WBW458809 WLS458780:WLS458809 WVO458780:WVO458809 G524316:G524345 JC524316:JC524345 SY524316:SY524345 ACU524316:ACU524345 AMQ524316:AMQ524345 AWM524316:AWM524345 BGI524316:BGI524345 BQE524316:BQE524345 CAA524316:CAA524345 CJW524316:CJW524345 CTS524316:CTS524345 DDO524316:DDO524345 DNK524316:DNK524345 DXG524316:DXG524345 EHC524316:EHC524345 EQY524316:EQY524345 FAU524316:FAU524345 FKQ524316:FKQ524345 FUM524316:FUM524345 GEI524316:GEI524345 GOE524316:GOE524345 GYA524316:GYA524345 HHW524316:HHW524345 HRS524316:HRS524345 IBO524316:IBO524345 ILK524316:ILK524345 IVG524316:IVG524345 JFC524316:JFC524345 JOY524316:JOY524345 JYU524316:JYU524345 KIQ524316:KIQ524345 KSM524316:KSM524345 LCI524316:LCI524345 LME524316:LME524345 LWA524316:LWA524345 MFW524316:MFW524345 MPS524316:MPS524345 MZO524316:MZO524345 NJK524316:NJK524345 NTG524316:NTG524345 ODC524316:ODC524345 OMY524316:OMY524345 OWU524316:OWU524345 PGQ524316:PGQ524345 PQM524316:PQM524345 QAI524316:QAI524345 QKE524316:QKE524345 QUA524316:QUA524345 RDW524316:RDW524345 RNS524316:RNS524345 RXO524316:RXO524345 SHK524316:SHK524345 SRG524316:SRG524345 TBC524316:TBC524345 TKY524316:TKY524345 TUU524316:TUU524345 UEQ524316:UEQ524345 UOM524316:UOM524345 UYI524316:UYI524345 VIE524316:VIE524345 VSA524316:VSA524345 WBW524316:WBW524345 WLS524316:WLS524345 WVO524316:WVO524345 G589852:G589881 JC589852:JC589881 SY589852:SY589881 ACU589852:ACU589881 AMQ589852:AMQ589881 AWM589852:AWM589881 BGI589852:BGI589881 BQE589852:BQE589881 CAA589852:CAA589881 CJW589852:CJW589881 CTS589852:CTS589881 DDO589852:DDO589881 DNK589852:DNK589881 DXG589852:DXG589881 EHC589852:EHC589881 EQY589852:EQY589881 FAU589852:FAU589881 FKQ589852:FKQ589881 FUM589852:FUM589881 GEI589852:GEI589881 GOE589852:GOE589881 GYA589852:GYA589881 HHW589852:HHW589881 HRS589852:HRS589881 IBO589852:IBO589881 ILK589852:ILK589881 IVG589852:IVG589881 JFC589852:JFC589881 JOY589852:JOY589881 JYU589852:JYU589881 KIQ589852:KIQ589881 KSM589852:KSM589881 LCI589852:LCI589881 LME589852:LME589881 LWA589852:LWA589881 MFW589852:MFW589881 MPS589852:MPS589881 MZO589852:MZO589881 NJK589852:NJK589881 NTG589852:NTG589881 ODC589852:ODC589881 OMY589852:OMY589881 OWU589852:OWU589881 PGQ589852:PGQ589881 PQM589852:PQM589881 QAI589852:QAI589881 QKE589852:QKE589881 QUA589852:QUA589881 RDW589852:RDW589881 RNS589852:RNS589881 RXO589852:RXO589881 SHK589852:SHK589881 SRG589852:SRG589881 TBC589852:TBC589881 TKY589852:TKY589881 TUU589852:TUU589881 UEQ589852:UEQ589881 UOM589852:UOM589881 UYI589852:UYI589881 VIE589852:VIE589881 VSA589852:VSA589881 WBW589852:WBW589881 WLS589852:WLS589881 WVO589852:WVO589881 G655388:G655417 JC655388:JC655417 SY655388:SY655417 ACU655388:ACU655417 AMQ655388:AMQ655417 AWM655388:AWM655417 BGI655388:BGI655417 BQE655388:BQE655417 CAA655388:CAA655417 CJW655388:CJW655417 CTS655388:CTS655417 DDO655388:DDO655417 DNK655388:DNK655417 DXG655388:DXG655417 EHC655388:EHC655417 EQY655388:EQY655417 FAU655388:FAU655417 FKQ655388:FKQ655417 FUM655388:FUM655417 GEI655388:GEI655417 GOE655388:GOE655417 GYA655388:GYA655417 HHW655388:HHW655417 HRS655388:HRS655417 IBO655388:IBO655417 ILK655388:ILK655417 IVG655388:IVG655417 JFC655388:JFC655417 JOY655388:JOY655417 JYU655388:JYU655417 KIQ655388:KIQ655417 KSM655388:KSM655417 LCI655388:LCI655417 LME655388:LME655417 LWA655388:LWA655417 MFW655388:MFW655417 MPS655388:MPS655417 MZO655388:MZO655417 NJK655388:NJK655417 NTG655388:NTG655417 ODC655388:ODC655417 OMY655388:OMY655417 OWU655388:OWU655417 PGQ655388:PGQ655417 PQM655388:PQM655417 QAI655388:QAI655417 QKE655388:QKE655417 QUA655388:QUA655417 RDW655388:RDW655417 RNS655388:RNS655417 RXO655388:RXO655417 SHK655388:SHK655417 SRG655388:SRG655417 TBC655388:TBC655417 TKY655388:TKY655417 TUU655388:TUU655417 UEQ655388:UEQ655417 UOM655388:UOM655417 UYI655388:UYI655417 VIE655388:VIE655417 VSA655388:VSA655417 WBW655388:WBW655417 WLS655388:WLS655417 WVO655388:WVO655417 G720924:G720953 JC720924:JC720953 SY720924:SY720953 ACU720924:ACU720953 AMQ720924:AMQ720953 AWM720924:AWM720953 BGI720924:BGI720953 BQE720924:BQE720953 CAA720924:CAA720953 CJW720924:CJW720953 CTS720924:CTS720953 DDO720924:DDO720953 DNK720924:DNK720953 DXG720924:DXG720953 EHC720924:EHC720953 EQY720924:EQY720953 FAU720924:FAU720953 FKQ720924:FKQ720953 FUM720924:FUM720953 GEI720924:GEI720953 GOE720924:GOE720953 GYA720924:GYA720953 HHW720924:HHW720953 HRS720924:HRS720953 IBO720924:IBO720953 ILK720924:ILK720953 IVG720924:IVG720953 JFC720924:JFC720953 JOY720924:JOY720953 JYU720924:JYU720953 KIQ720924:KIQ720953 KSM720924:KSM720953 LCI720924:LCI720953 LME720924:LME720953 LWA720924:LWA720953 MFW720924:MFW720953 MPS720924:MPS720953 MZO720924:MZO720953 NJK720924:NJK720953 NTG720924:NTG720953 ODC720924:ODC720953 OMY720924:OMY720953 OWU720924:OWU720953 PGQ720924:PGQ720953 PQM720924:PQM720953 QAI720924:QAI720953 QKE720924:QKE720953 QUA720924:QUA720953 RDW720924:RDW720953 RNS720924:RNS720953 RXO720924:RXO720953 SHK720924:SHK720953 SRG720924:SRG720953 TBC720924:TBC720953 TKY720924:TKY720953 TUU720924:TUU720953 UEQ720924:UEQ720953 UOM720924:UOM720953 UYI720924:UYI720953 VIE720924:VIE720953 VSA720924:VSA720953 WBW720924:WBW720953 WLS720924:WLS720953 WVO720924:WVO720953 G786460:G786489 JC786460:JC786489 SY786460:SY786489 ACU786460:ACU786489 AMQ786460:AMQ786489 AWM786460:AWM786489 BGI786460:BGI786489 BQE786460:BQE786489 CAA786460:CAA786489 CJW786460:CJW786489 CTS786460:CTS786489 DDO786460:DDO786489 DNK786460:DNK786489 DXG786460:DXG786489 EHC786460:EHC786489 EQY786460:EQY786489 FAU786460:FAU786489 FKQ786460:FKQ786489 FUM786460:FUM786489 GEI786460:GEI786489 GOE786460:GOE786489 GYA786460:GYA786489 HHW786460:HHW786489 HRS786460:HRS786489 IBO786460:IBO786489 ILK786460:ILK786489 IVG786460:IVG786489 JFC786460:JFC786489 JOY786460:JOY786489 JYU786460:JYU786489 KIQ786460:KIQ786489 KSM786460:KSM786489 LCI786460:LCI786489 LME786460:LME786489 LWA786460:LWA786489 MFW786460:MFW786489 MPS786460:MPS786489 MZO786460:MZO786489 NJK786460:NJK786489 NTG786460:NTG786489 ODC786460:ODC786489 OMY786460:OMY786489 OWU786460:OWU786489 PGQ786460:PGQ786489 PQM786460:PQM786489 QAI786460:QAI786489 QKE786460:QKE786489 QUA786460:QUA786489 RDW786460:RDW786489 RNS786460:RNS786489 RXO786460:RXO786489 SHK786460:SHK786489 SRG786460:SRG786489 TBC786460:TBC786489 TKY786460:TKY786489 TUU786460:TUU786489 UEQ786460:UEQ786489 UOM786460:UOM786489 UYI786460:UYI786489 VIE786460:VIE786489 VSA786460:VSA786489 WBW786460:WBW786489 WLS786460:WLS786489 WVO786460:WVO786489 G851996:G852025 JC851996:JC852025 SY851996:SY852025 ACU851996:ACU852025 AMQ851996:AMQ852025 AWM851996:AWM852025 BGI851996:BGI852025 BQE851996:BQE852025 CAA851996:CAA852025 CJW851996:CJW852025 CTS851996:CTS852025 DDO851996:DDO852025 DNK851996:DNK852025 DXG851996:DXG852025 EHC851996:EHC852025 EQY851996:EQY852025 FAU851996:FAU852025 FKQ851996:FKQ852025 FUM851996:FUM852025 GEI851996:GEI852025 GOE851996:GOE852025 GYA851996:GYA852025 HHW851996:HHW852025 HRS851996:HRS852025 IBO851996:IBO852025 ILK851996:ILK852025 IVG851996:IVG852025 JFC851996:JFC852025 JOY851996:JOY852025 JYU851996:JYU852025 KIQ851996:KIQ852025 KSM851996:KSM852025 LCI851996:LCI852025 LME851996:LME852025 LWA851996:LWA852025 MFW851996:MFW852025 MPS851996:MPS852025 MZO851996:MZO852025 NJK851996:NJK852025 NTG851996:NTG852025 ODC851996:ODC852025 OMY851996:OMY852025 OWU851996:OWU852025 PGQ851996:PGQ852025 PQM851996:PQM852025 QAI851996:QAI852025 QKE851996:QKE852025 QUA851996:QUA852025 RDW851996:RDW852025 RNS851996:RNS852025 RXO851996:RXO852025 SHK851996:SHK852025 SRG851996:SRG852025 TBC851996:TBC852025 TKY851996:TKY852025 TUU851996:TUU852025 UEQ851996:UEQ852025 UOM851996:UOM852025 UYI851996:UYI852025 VIE851996:VIE852025 VSA851996:VSA852025 WBW851996:WBW852025 WLS851996:WLS852025 WVO851996:WVO852025 G917532:G917561 JC917532:JC917561 SY917532:SY917561 ACU917532:ACU917561 AMQ917532:AMQ917561 AWM917532:AWM917561 BGI917532:BGI917561 BQE917532:BQE917561 CAA917532:CAA917561 CJW917532:CJW917561 CTS917532:CTS917561 DDO917532:DDO917561 DNK917532:DNK917561 DXG917532:DXG917561 EHC917532:EHC917561 EQY917532:EQY917561 FAU917532:FAU917561 FKQ917532:FKQ917561 FUM917532:FUM917561 GEI917532:GEI917561 GOE917532:GOE917561 GYA917532:GYA917561 HHW917532:HHW917561 HRS917532:HRS917561 IBO917532:IBO917561 ILK917532:ILK917561 IVG917532:IVG917561 JFC917532:JFC917561 JOY917532:JOY917561 JYU917532:JYU917561 KIQ917532:KIQ917561 KSM917532:KSM917561 LCI917532:LCI917561 LME917532:LME917561 LWA917532:LWA917561 MFW917532:MFW917561 MPS917532:MPS917561 MZO917532:MZO917561 NJK917532:NJK917561 NTG917532:NTG917561 ODC917532:ODC917561 OMY917532:OMY917561 OWU917532:OWU917561 PGQ917532:PGQ917561 PQM917532:PQM917561 QAI917532:QAI917561 QKE917532:QKE917561 QUA917532:QUA917561 RDW917532:RDW917561 RNS917532:RNS917561 RXO917532:RXO917561 SHK917532:SHK917561 SRG917532:SRG917561 TBC917532:TBC917561 TKY917532:TKY917561 TUU917532:TUU917561 UEQ917532:UEQ917561 UOM917532:UOM917561 UYI917532:UYI917561 VIE917532:VIE917561 VSA917532:VSA917561 WBW917532:WBW917561 WLS917532:WLS917561 WVO917532:WVO917561 G983068:G983097 JC983068:JC983097 SY983068:SY983097 ACU983068:ACU983097 AMQ983068:AMQ983097 AWM983068:AWM983097 BGI983068:BGI983097 BQE983068:BQE983097 CAA983068:CAA983097 CJW983068:CJW983097 CTS983068:CTS983097 DDO983068:DDO983097 DNK983068:DNK983097 DXG983068:DXG983097 EHC983068:EHC983097 EQY983068:EQY983097 FAU983068:FAU983097 FKQ983068:FKQ983097 FUM983068:FUM983097 GEI983068:GEI983097 GOE983068:GOE983097 GYA983068:GYA983097 HHW983068:HHW983097 HRS983068:HRS983097 IBO983068:IBO983097 ILK983068:ILK983097 IVG983068:IVG983097 JFC983068:JFC983097 JOY983068:JOY983097 JYU983068:JYU983097 KIQ983068:KIQ983097 KSM983068:KSM983097 LCI983068:LCI983097 LME983068:LME983097 LWA983068:LWA983097 MFW983068:MFW983097 MPS983068:MPS983097 MZO983068:MZO983097 NJK983068:NJK983097 NTG983068:NTG983097 ODC983068:ODC983097 OMY983068:OMY983097 OWU983068:OWU983097 PGQ983068:PGQ983097 PQM983068:PQM983097 QAI983068:QAI983097 QKE983068:QKE983097 QUA983068:QUA983097 RDW983068:RDW983097 RNS983068:RNS983097 RXO983068:RXO983097 SHK983068:SHK983097 SRG983068:SRG983097 TBC983068:TBC983097 TKY983068:TKY983097 TUU983068:TUU983097 UEQ983068:UEQ983097 UOM983068:UOM983097 UYI983068:UYI983097 VIE983068:VIE983097 VSA983068:VSA983097 WBW983068:WBW983097 WLS983068:WLS983097 WVO983068:WVO983097">
      <formula1>Causa</formula1>
    </dataValidation>
  </dataValidations>
  <printOptions horizontalCentered="1" verticalCentered="1"/>
  <pageMargins left="0.19685039370078741" right="0.19685039370078741" top="0.59055118110236227" bottom="0.39370078740157483" header="0" footer="0.19685039370078741"/>
  <pageSetup paperSize="14" scale="55" pageOrder="overThenDown" orientation="landscape" r:id="rId1"/>
  <headerFooter alignWithMargins="0">
    <oddFooter xml:space="preserve">&amp;LFormato: FO-AC-07 Versión: 2&amp;CPágina &amp;P&amp;RVo.Bo:  </oddFooter>
  </headerFooter>
  <rowBreaks count="1" manualBreakCount="1">
    <brk id="16" max="71" man="1"/>
  </row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
    <pageSetUpPr fitToPage="1"/>
  </sheetPr>
  <dimension ref="A1:EA79"/>
  <sheetViews>
    <sheetView showGridLines="0" view="pageBreakPreview" zoomScale="85" zoomScaleNormal="100" zoomScaleSheetLayoutView="85" workbookViewId="0">
      <pane ySplit="8" topLeftCell="A9" activePane="bottomLeft" state="frozen"/>
      <selection pane="bottomLeft" sqref="A1:K1"/>
    </sheetView>
  </sheetViews>
  <sheetFormatPr baseColWidth="10" defaultRowHeight="11.25" x14ac:dyDescent="0.2"/>
  <cols>
    <col min="1" max="1" width="15" style="285" customWidth="1"/>
    <col min="2" max="2" width="12.5703125" style="284" customWidth="1"/>
    <col min="3" max="3" width="7.5703125" style="284" customWidth="1"/>
    <col min="4" max="5" width="6.140625" style="285" customWidth="1"/>
    <col min="6" max="6" width="6.7109375" style="285" customWidth="1"/>
    <col min="7" max="7" width="12" style="284" customWidth="1"/>
    <col min="8" max="8" width="2.7109375" style="284" bestFit="1" customWidth="1"/>
    <col min="9" max="9" width="13.140625" style="286" customWidth="1"/>
    <col min="10" max="10" width="8.85546875" style="286" customWidth="1"/>
    <col min="11" max="11" width="8" style="286" customWidth="1"/>
    <col min="12" max="14" width="7.7109375" style="284" customWidth="1"/>
    <col min="15" max="15" width="4.7109375" style="284" customWidth="1"/>
    <col min="16" max="16" width="3.7109375" style="284" customWidth="1"/>
    <col min="17" max="17" width="4.42578125" style="284" customWidth="1"/>
    <col min="18" max="18" width="5.140625" style="284" bestFit="1" customWidth="1"/>
    <col min="19" max="19" width="4.140625" style="287" hidden="1" customWidth="1"/>
    <col min="20" max="20" width="3.85546875" style="287" hidden="1" customWidth="1"/>
    <col min="21" max="21" width="4.140625" style="287" hidden="1" customWidth="1"/>
    <col min="22" max="22" width="3.85546875" style="287" hidden="1" customWidth="1"/>
    <col min="23" max="23" width="4.140625" style="287" hidden="1" customWidth="1"/>
    <col min="24" max="24" width="3.85546875" style="287" hidden="1" customWidth="1"/>
    <col min="25" max="25" width="4.140625" style="287" hidden="1" customWidth="1"/>
    <col min="26" max="26" width="3.85546875" style="287" hidden="1" customWidth="1"/>
    <col min="27" max="27" width="4.140625" style="287" hidden="1" customWidth="1"/>
    <col min="28" max="28" width="3.85546875" style="287" hidden="1" customWidth="1"/>
    <col min="29" max="29" width="4.140625" style="287" hidden="1" customWidth="1"/>
    <col min="30" max="30" width="3.85546875" style="287" hidden="1" customWidth="1"/>
    <col min="31" max="31" width="4.140625" style="287" hidden="1" customWidth="1"/>
    <col min="32" max="32" width="3.85546875" style="287" hidden="1" customWidth="1"/>
    <col min="33" max="33" width="4.140625" style="287" hidden="1" customWidth="1"/>
    <col min="34" max="34" width="3.85546875" style="287" hidden="1" customWidth="1"/>
    <col min="35" max="35" width="4.140625" style="287" hidden="1" customWidth="1"/>
    <col min="36" max="36" width="3.85546875" style="287" hidden="1" customWidth="1"/>
    <col min="37" max="37" width="4.140625" style="287" hidden="1" customWidth="1"/>
    <col min="38" max="38" width="3.85546875" style="284" hidden="1" customWidth="1"/>
    <col min="39" max="39" width="4.140625" style="284" hidden="1" customWidth="1"/>
    <col min="40" max="40" width="3.85546875" style="284" hidden="1" customWidth="1"/>
    <col min="41" max="41" width="4.140625" style="284" hidden="1" customWidth="1"/>
    <col min="42" max="42" width="3.85546875" style="284" hidden="1" customWidth="1"/>
    <col min="43" max="43" width="4.140625" style="284" hidden="1" customWidth="1"/>
    <col min="44" max="44" width="3.85546875" style="284" hidden="1" customWidth="1"/>
    <col min="45" max="45" width="4.140625" style="284" hidden="1" customWidth="1"/>
    <col min="46" max="46" width="3.85546875" style="284" hidden="1" customWidth="1"/>
    <col min="47" max="47" width="4.140625" style="284" hidden="1" customWidth="1"/>
    <col min="48" max="48" width="3.85546875" style="284" hidden="1" customWidth="1"/>
    <col min="49" max="49" width="4.140625" style="284" hidden="1" customWidth="1"/>
    <col min="50" max="50" width="3.85546875" style="284" hidden="1" customWidth="1"/>
    <col min="51" max="51" width="4.140625" style="284" hidden="1" customWidth="1"/>
    <col min="52" max="52" width="3.85546875" style="284" hidden="1" customWidth="1"/>
    <col min="53" max="53" width="4.140625" style="284" hidden="1" customWidth="1"/>
    <col min="54" max="54" width="3.42578125" style="284" hidden="1" customWidth="1"/>
    <col min="55" max="59" width="4.140625" style="284" customWidth="1"/>
    <col min="60" max="60" width="17.28515625" style="286" customWidth="1"/>
    <col min="61" max="61" width="12.85546875" style="286" customWidth="1"/>
    <col min="62" max="62" width="15.5703125" style="286" customWidth="1"/>
    <col min="63" max="63" width="25.7109375" style="284" customWidth="1"/>
    <col min="64" max="64" width="7.140625" style="284" bestFit="1" customWidth="1"/>
    <col min="65" max="65" width="6.5703125" style="284" bestFit="1" customWidth="1"/>
    <col min="66" max="66" width="7.42578125" style="284" customWidth="1"/>
    <col min="67" max="68" width="3.28515625" style="284" customWidth="1"/>
    <col min="69" max="71" width="4.28515625" style="284" customWidth="1"/>
    <col min="72" max="72" width="9.42578125" style="284" bestFit="1" customWidth="1"/>
    <col min="73" max="73" width="4.140625" style="21" customWidth="1"/>
    <col min="74" max="256" width="11.42578125" style="21"/>
    <col min="257" max="257" width="15" style="21" customWidth="1"/>
    <col min="258" max="258" width="12.5703125" style="21" customWidth="1"/>
    <col min="259" max="259" width="7.5703125" style="21" customWidth="1"/>
    <col min="260" max="261" width="6.140625" style="21" customWidth="1"/>
    <col min="262" max="262" width="6.7109375" style="21" customWidth="1"/>
    <col min="263" max="263" width="12" style="21" customWidth="1"/>
    <col min="264" max="264" width="2.7109375" style="21" bestFit="1" customWidth="1"/>
    <col min="265" max="265" width="13.140625" style="21" customWidth="1"/>
    <col min="266" max="266" width="8.85546875" style="21" customWidth="1"/>
    <col min="267" max="267" width="8" style="21" customWidth="1"/>
    <col min="268" max="270" width="7.7109375" style="21" customWidth="1"/>
    <col min="271" max="271" width="4.7109375" style="21" customWidth="1"/>
    <col min="272" max="272" width="3.7109375" style="21" customWidth="1"/>
    <col min="273" max="273" width="4.42578125" style="21" customWidth="1"/>
    <col min="274" max="274" width="5.140625" style="21" bestFit="1" customWidth="1"/>
    <col min="275" max="310" width="0" style="21" hidden="1" customWidth="1"/>
    <col min="311" max="315" width="4.140625" style="21" customWidth="1"/>
    <col min="316" max="316" width="17.28515625" style="21" customWidth="1"/>
    <col min="317" max="317" width="12.85546875" style="21" customWidth="1"/>
    <col min="318" max="318" width="15.5703125" style="21" customWidth="1"/>
    <col min="319" max="319" width="25.7109375" style="21" customWidth="1"/>
    <col min="320" max="320" width="7.140625" style="21" bestFit="1" customWidth="1"/>
    <col min="321" max="321" width="6.5703125" style="21" bestFit="1" customWidth="1"/>
    <col min="322" max="322" width="7.42578125" style="21" customWidth="1"/>
    <col min="323" max="324" width="3.28515625" style="21" customWidth="1"/>
    <col min="325" max="327" width="4.28515625" style="21" customWidth="1"/>
    <col min="328" max="328" width="9.42578125" style="21" bestFit="1" customWidth="1"/>
    <col min="329" max="329" width="4.140625" style="21" customWidth="1"/>
    <col min="330" max="512" width="11.42578125" style="21"/>
    <col min="513" max="513" width="15" style="21" customWidth="1"/>
    <col min="514" max="514" width="12.5703125" style="21" customWidth="1"/>
    <col min="515" max="515" width="7.5703125" style="21" customWidth="1"/>
    <col min="516" max="517" width="6.140625" style="21" customWidth="1"/>
    <col min="518" max="518" width="6.7109375" style="21" customWidth="1"/>
    <col min="519" max="519" width="12" style="21" customWidth="1"/>
    <col min="520" max="520" width="2.7109375" style="21" bestFit="1" customWidth="1"/>
    <col min="521" max="521" width="13.140625" style="21" customWidth="1"/>
    <col min="522" max="522" width="8.85546875" style="21" customWidth="1"/>
    <col min="523" max="523" width="8" style="21" customWidth="1"/>
    <col min="524" max="526" width="7.7109375" style="21" customWidth="1"/>
    <col min="527" max="527" width="4.7109375" style="21" customWidth="1"/>
    <col min="528" max="528" width="3.7109375" style="21" customWidth="1"/>
    <col min="529" max="529" width="4.42578125" style="21" customWidth="1"/>
    <col min="530" max="530" width="5.140625" style="21" bestFit="1" customWidth="1"/>
    <col min="531" max="566" width="0" style="21" hidden="1" customWidth="1"/>
    <col min="567" max="571" width="4.140625" style="21" customWidth="1"/>
    <col min="572" max="572" width="17.28515625" style="21" customWidth="1"/>
    <col min="573" max="573" width="12.85546875" style="21" customWidth="1"/>
    <col min="574" max="574" width="15.5703125" style="21" customWidth="1"/>
    <col min="575" max="575" width="25.7109375" style="21" customWidth="1"/>
    <col min="576" max="576" width="7.140625" style="21" bestFit="1" customWidth="1"/>
    <col min="577" max="577" width="6.5703125" style="21" bestFit="1" customWidth="1"/>
    <col min="578" max="578" width="7.42578125" style="21" customWidth="1"/>
    <col min="579" max="580" width="3.28515625" style="21" customWidth="1"/>
    <col min="581" max="583" width="4.28515625" style="21" customWidth="1"/>
    <col min="584" max="584" width="9.42578125" style="21" bestFit="1" customWidth="1"/>
    <col min="585" max="585" width="4.140625" style="21" customWidth="1"/>
    <col min="586" max="768" width="11.42578125" style="21"/>
    <col min="769" max="769" width="15" style="21" customWidth="1"/>
    <col min="770" max="770" width="12.5703125" style="21" customWidth="1"/>
    <col min="771" max="771" width="7.5703125" style="21" customWidth="1"/>
    <col min="772" max="773" width="6.140625" style="21" customWidth="1"/>
    <col min="774" max="774" width="6.7109375" style="21" customWidth="1"/>
    <col min="775" max="775" width="12" style="21" customWidth="1"/>
    <col min="776" max="776" width="2.7109375" style="21" bestFit="1" customWidth="1"/>
    <col min="777" max="777" width="13.140625" style="21" customWidth="1"/>
    <col min="778" max="778" width="8.85546875" style="21" customWidth="1"/>
    <col min="779" max="779" width="8" style="21" customWidth="1"/>
    <col min="780" max="782" width="7.7109375" style="21" customWidth="1"/>
    <col min="783" max="783" width="4.7109375" style="21" customWidth="1"/>
    <col min="784" max="784" width="3.7109375" style="21" customWidth="1"/>
    <col min="785" max="785" width="4.42578125" style="21" customWidth="1"/>
    <col min="786" max="786" width="5.140625" style="21" bestFit="1" customWidth="1"/>
    <col min="787" max="822" width="0" style="21" hidden="1" customWidth="1"/>
    <col min="823" max="827" width="4.140625" style="21" customWidth="1"/>
    <col min="828" max="828" width="17.28515625" style="21" customWidth="1"/>
    <col min="829" max="829" width="12.85546875" style="21" customWidth="1"/>
    <col min="830" max="830" width="15.5703125" style="21" customWidth="1"/>
    <col min="831" max="831" width="25.7109375" style="21" customWidth="1"/>
    <col min="832" max="832" width="7.140625" style="21" bestFit="1" customWidth="1"/>
    <col min="833" max="833" width="6.5703125" style="21" bestFit="1" customWidth="1"/>
    <col min="834" max="834" width="7.42578125" style="21" customWidth="1"/>
    <col min="835" max="836" width="3.28515625" style="21" customWidth="1"/>
    <col min="837" max="839" width="4.28515625" style="21" customWidth="1"/>
    <col min="840" max="840" width="9.42578125" style="21" bestFit="1" customWidth="1"/>
    <col min="841" max="841" width="4.140625" style="21" customWidth="1"/>
    <col min="842" max="1024" width="11.42578125" style="21"/>
    <col min="1025" max="1025" width="15" style="21" customWidth="1"/>
    <col min="1026" max="1026" width="12.5703125" style="21" customWidth="1"/>
    <col min="1027" max="1027" width="7.5703125" style="21" customWidth="1"/>
    <col min="1028" max="1029" width="6.140625" style="21" customWidth="1"/>
    <col min="1030" max="1030" width="6.7109375" style="21" customWidth="1"/>
    <col min="1031" max="1031" width="12" style="21" customWidth="1"/>
    <col min="1032" max="1032" width="2.7109375" style="21" bestFit="1" customWidth="1"/>
    <col min="1033" max="1033" width="13.140625" style="21" customWidth="1"/>
    <col min="1034" max="1034" width="8.85546875" style="21" customWidth="1"/>
    <col min="1035" max="1035" width="8" style="21" customWidth="1"/>
    <col min="1036" max="1038" width="7.7109375" style="21" customWidth="1"/>
    <col min="1039" max="1039" width="4.7109375" style="21" customWidth="1"/>
    <col min="1040" max="1040" width="3.7109375" style="21" customWidth="1"/>
    <col min="1041" max="1041" width="4.42578125" style="21" customWidth="1"/>
    <col min="1042" max="1042" width="5.140625" style="21" bestFit="1" customWidth="1"/>
    <col min="1043" max="1078" width="0" style="21" hidden="1" customWidth="1"/>
    <col min="1079" max="1083" width="4.140625" style="21" customWidth="1"/>
    <col min="1084" max="1084" width="17.28515625" style="21" customWidth="1"/>
    <col min="1085" max="1085" width="12.85546875" style="21" customWidth="1"/>
    <col min="1086" max="1086" width="15.5703125" style="21" customWidth="1"/>
    <col min="1087" max="1087" width="25.7109375" style="21" customWidth="1"/>
    <col min="1088" max="1088" width="7.140625" style="21" bestFit="1" customWidth="1"/>
    <col min="1089" max="1089" width="6.5703125" style="21" bestFit="1" customWidth="1"/>
    <col min="1090" max="1090" width="7.42578125" style="21" customWidth="1"/>
    <col min="1091" max="1092" width="3.28515625" style="21" customWidth="1"/>
    <col min="1093" max="1095" width="4.28515625" style="21" customWidth="1"/>
    <col min="1096" max="1096" width="9.42578125" style="21" bestFit="1" customWidth="1"/>
    <col min="1097" max="1097" width="4.140625" style="21" customWidth="1"/>
    <col min="1098" max="1280" width="11.42578125" style="21"/>
    <col min="1281" max="1281" width="15" style="21" customWidth="1"/>
    <col min="1282" max="1282" width="12.5703125" style="21" customWidth="1"/>
    <col min="1283" max="1283" width="7.5703125" style="21" customWidth="1"/>
    <col min="1284" max="1285" width="6.140625" style="21" customWidth="1"/>
    <col min="1286" max="1286" width="6.7109375" style="21" customWidth="1"/>
    <col min="1287" max="1287" width="12" style="21" customWidth="1"/>
    <col min="1288" max="1288" width="2.7109375" style="21" bestFit="1" customWidth="1"/>
    <col min="1289" max="1289" width="13.140625" style="21" customWidth="1"/>
    <col min="1290" max="1290" width="8.85546875" style="21" customWidth="1"/>
    <col min="1291" max="1291" width="8" style="21" customWidth="1"/>
    <col min="1292" max="1294" width="7.7109375" style="21" customWidth="1"/>
    <col min="1295" max="1295" width="4.7109375" style="21" customWidth="1"/>
    <col min="1296" max="1296" width="3.7109375" style="21" customWidth="1"/>
    <col min="1297" max="1297" width="4.42578125" style="21" customWidth="1"/>
    <col min="1298" max="1298" width="5.140625" style="21" bestFit="1" customWidth="1"/>
    <col min="1299" max="1334" width="0" style="21" hidden="1" customWidth="1"/>
    <col min="1335" max="1339" width="4.140625" style="21" customWidth="1"/>
    <col min="1340" max="1340" width="17.28515625" style="21" customWidth="1"/>
    <col min="1341" max="1341" width="12.85546875" style="21" customWidth="1"/>
    <col min="1342" max="1342" width="15.5703125" style="21" customWidth="1"/>
    <col min="1343" max="1343" width="25.7109375" style="21" customWidth="1"/>
    <col min="1344" max="1344" width="7.140625" style="21" bestFit="1" customWidth="1"/>
    <col min="1345" max="1345" width="6.5703125" style="21" bestFit="1" customWidth="1"/>
    <col min="1346" max="1346" width="7.42578125" style="21" customWidth="1"/>
    <col min="1347" max="1348" width="3.28515625" style="21" customWidth="1"/>
    <col min="1349" max="1351" width="4.28515625" style="21" customWidth="1"/>
    <col min="1352" max="1352" width="9.42578125" style="21" bestFit="1" customWidth="1"/>
    <col min="1353" max="1353" width="4.140625" style="21" customWidth="1"/>
    <col min="1354" max="1536" width="11.42578125" style="21"/>
    <col min="1537" max="1537" width="15" style="21" customWidth="1"/>
    <col min="1538" max="1538" width="12.5703125" style="21" customWidth="1"/>
    <col min="1539" max="1539" width="7.5703125" style="21" customWidth="1"/>
    <col min="1540" max="1541" width="6.140625" style="21" customWidth="1"/>
    <col min="1542" max="1542" width="6.7109375" style="21" customWidth="1"/>
    <col min="1543" max="1543" width="12" style="21" customWidth="1"/>
    <col min="1544" max="1544" width="2.7109375" style="21" bestFit="1" customWidth="1"/>
    <col min="1545" max="1545" width="13.140625" style="21" customWidth="1"/>
    <col min="1546" max="1546" width="8.85546875" style="21" customWidth="1"/>
    <col min="1547" max="1547" width="8" style="21" customWidth="1"/>
    <col min="1548" max="1550" width="7.7109375" style="21" customWidth="1"/>
    <col min="1551" max="1551" width="4.7109375" style="21" customWidth="1"/>
    <col min="1552" max="1552" width="3.7109375" style="21" customWidth="1"/>
    <col min="1553" max="1553" width="4.42578125" style="21" customWidth="1"/>
    <col min="1554" max="1554" width="5.140625" style="21" bestFit="1" customWidth="1"/>
    <col min="1555" max="1590" width="0" style="21" hidden="1" customWidth="1"/>
    <col min="1591" max="1595" width="4.140625" style="21" customWidth="1"/>
    <col min="1596" max="1596" width="17.28515625" style="21" customWidth="1"/>
    <col min="1597" max="1597" width="12.85546875" style="21" customWidth="1"/>
    <col min="1598" max="1598" width="15.5703125" style="21" customWidth="1"/>
    <col min="1599" max="1599" width="25.7109375" style="21" customWidth="1"/>
    <col min="1600" max="1600" width="7.140625" style="21" bestFit="1" customWidth="1"/>
    <col min="1601" max="1601" width="6.5703125" style="21" bestFit="1" customWidth="1"/>
    <col min="1602" max="1602" width="7.42578125" style="21" customWidth="1"/>
    <col min="1603" max="1604" width="3.28515625" style="21" customWidth="1"/>
    <col min="1605" max="1607" width="4.28515625" style="21" customWidth="1"/>
    <col min="1608" max="1608" width="9.42578125" style="21" bestFit="1" customWidth="1"/>
    <col min="1609" max="1609" width="4.140625" style="21" customWidth="1"/>
    <col min="1610" max="1792" width="11.42578125" style="21"/>
    <col min="1793" max="1793" width="15" style="21" customWidth="1"/>
    <col min="1794" max="1794" width="12.5703125" style="21" customWidth="1"/>
    <col min="1795" max="1795" width="7.5703125" style="21" customWidth="1"/>
    <col min="1796" max="1797" width="6.140625" style="21" customWidth="1"/>
    <col min="1798" max="1798" width="6.7109375" style="21" customWidth="1"/>
    <col min="1799" max="1799" width="12" style="21" customWidth="1"/>
    <col min="1800" max="1800" width="2.7109375" style="21" bestFit="1" customWidth="1"/>
    <col min="1801" max="1801" width="13.140625" style="21" customWidth="1"/>
    <col min="1802" max="1802" width="8.85546875" style="21" customWidth="1"/>
    <col min="1803" max="1803" width="8" style="21" customWidth="1"/>
    <col min="1804" max="1806" width="7.7109375" style="21" customWidth="1"/>
    <col min="1807" max="1807" width="4.7109375" style="21" customWidth="1"/>
    <col min="1808" max="1808" width="3.7109375" style="21" customWidth="1"/>
    <col min="1809" max="1809" width="4.42578125" style="21" customWidth="1"/>
    <col min="1810" max="1810" width="5.140625" style="21" bestFit="1" customWidth="1"/>
    <col min="1811" max="1846" width="0" style="21" hidden="1" customWidth="1"/>
    <col min="1847" max="1851" width="4.140625" style="21" customWidth="1"/>
    <col min="1852" max="1852" width="17.28515625" style="21" customWidth="1"/>
    <col min="1853" max="1853" width="12.85546875" style="21" customWidth="1"/>
    <col min="1854" max="1854" width="15.5703125" style="21" customWidth="1"/>
    <col min="1855" max="1855" width="25.7109375" style="21" customWidth="1"/>
    <col min="1856" max="1856" width="7.140625" style="21" bestFit="1" customWidth="1"/>
    <col min="1857" max="1857" width="6.5703125" style="21" bestFit="1" customWidth="1"/>
    <col min="1858" max="1858" width="7.42578125" style="21" customWidth="1"/>
    <col min="1859" max="1860" width="3.28515625" style="21" customWidth="1"/>
    <col min="1861" max="1863" width="4.28515625" style="21" customWidth="1"/>
    <col min="1864" max="1864" width="9.42578125" style="21" bestFit="1" customWidth="1"/>
    <col min="1865" max="1865" width="4.140625" style="21" customWidth="1"/>
    <col min="1866" max="2048" width="11.42578125" style="21"/>
    <col min="2049" max="2049" width="15" style="21" customWidth="1"/>
    <col min="2050" max="2050" width="12.5703125" style="21" customWidth="1"/>
    <col min="2051" max="2051" width="7.5703125" style="21" customWidth="1"/>
    <col min="2052" max="2053" width="6.140625" style="21" customWidth="1"/>
    <col min="2054" max="2054" width="6.7109375" style="21" customWidth="1"/>
    <col min="2055" max="2055" width="12" style="21" customWidth="1"/>
    <col min="2056" max="2056" width="2.7109375" style="21" bestFit="1" customWidth="1"/>
    <col min="2057" max="2057" width="13.140625" style="21" customWidth="1"/>
    <col min="2058" max="2058" width="8.85546875" style="21" customWidth="1"/>
    <col min="2059" max="2059" width="8" style="21" customWidth="1"/>
    <col min="2060" max="2062" width="7.7109375" style="21" customWidth="1"/>
    <col min="2063" max="2063" width="4.7109375" style="21" customWidth="1"/>
    <col min="2064" max="2064" width="3.7109375" style="21" customWidth="1"/>
    <col min="2065" max="2065" width="4.42578125" style="21" customWidth="1"/>
    <col min="2066" max="2066" width="5.140625" style="21" bestFit="1" customWidth="1"/>
    <col min="2067" max="2102" width="0" style="21" hidden="1" customWidth="1"/>
    <col min="2103" max="2107" width="4.140625" style="21" customWidth="1"/>
    <col min="2108" max="2108" width="17.28515625" style="21" customWidth="1"/>
    <col min="2109" max="2109" width="12.85546875" style="21" customWidth="1"/>
    <col min="2110" max="2110" width="15.5703125" style="21" customWidth="1"/>
    <col min="2111" max="2111" width="25.7109375" style="21" customWidth="1"/>
    <col min="2112" max="2112" width="7.140625" style="21" bestFit="1" customWidth="1"/>
    <col min="2113" max="2113" width="6.5703125" style="21" bestFit="1" customWidth="1"/>
    <col min="2114" max="2114" width="7.42578125" style="21" customWidth="1"/>
    <col min="2115" max="2116" width="3.28515625" style="21" customWidth="1"/>
    <col min="2117" max="2119" width="4.28515625" style="21" customWidth="1"/>
    <col min="2120" max="2120" width="9.42578125" style="21" bestFit="1" customWidth="1"/>
    <col min="2121" max="2121" width="4.140625" style="21" customWidth="1"/>
    <col min="2122" max="2304" width="11.42578125" style="21"/>
    <col min="2305" max="2305" width="15" style="21" customWidth="1"/>
    <col min="2306" max="2306" width="12.5703125" style="21" customWidth="1"/>
    <col min="2307" max="2307" width="7.5703125" style="21" customWidth="1"/>
    <col min="2308" max="2309" width="6.140625" style="21" customWidth="1"/>
    <col min="2310" max="2310" width="6.7109375" style="21" customWidth="1"/>
    <col min="2311" max="2311" width="12" style="21" customWidth="1"/>
    <col min="2312" max="2312" width="2.7109375" style="21" bestFit="1" customWidth="1"/>
    <col min="2313" max="2313" width="13.140625" style="21" customWidth="1"/>
    <col min="2314" max="2314" width="8.85546875" style="21" customWidth="1"/>
    <col min="2315" max="2315" width="8" style="21" customWidth="1"/>
    <col min="2316" max="2318" width="7.7109375" style="21" customWidth="1"/>
    <col min="2319" max="2319" width="4.7109375" style="21" customWidth="1"/>
    <col min="2320" max="2320" width="3.7109375" style="21" customWidth="1"/>
    <col min="2321" max="2321" width="4.42578125" style="21" customWidth="1"/>
    <col min="2322" max="2322" width="5.140625" style="21" bestFit="1" customWidth="1"/>
    <col min="2323" max="2358" width="0" style="21" hidden="1" customWidth="1"/>
    <col min="2359" max="2363" width="4.140625" style="21" customWidth="1"/>
    <col min="2364" max="2364" width="17.28515625" style="21" customWidth="1"/>
    <col min="2365" max="2365" width="12.85546875" style="21" customWidth="1"/>
    <col min="2366" max="2366" width="15.5703125" style="21" customWidth="1"/>
    <col min="2367" max="2367" width="25.7109375" style="21" customWidth="1"/>
    <col min="2368" max="2368" width="7.140625" style="21" bestFit="1" customWidth="1"/>
    <col min="2369" max="2369" width="6.5703125" style="21" bestFit="1" customWidth="1"/>
    <col min="2370" max="2370" width="7.42578125" style="21" customWidth="1"/>
    <col min="2371" max="2372" width="3.28515625" style="21" customWidth="1"/>
    <col min="2373" max="2375" width="4.28515625" style="21" customWidth="1"/>
    <col min="2376" max="2376" width="9.42578125" style="21" bestFit="1" customWidth="1"/>
    <col min="2377" max="2377" width="4.140625" style="21" customWidth="1"/>
    <col min="2378" max="2560" width="11.42578125" style="21"/>
    <col min="2561" max="2561" width="15" style="21" customWidth="1"/>
    <col min="2562" max="2562" width="12.5703125" style="21" customWidth="1"/>
    <col min="2563" max="2563" width="7.5703125" style="21" customWidth="1"/>
    <col min="2564" max="2565" width="6.140625" style="21" customWidth="1"/>
    <col min="2566" max="2566" width="6.7109375" style="21" customWidth="1"/>
    <col min="2567" max="2567" width="12" style="21" customWidth="1"/>
    <col min="2568" max="2568" width="2.7109375" style="21" bestFit="1" customWidth="1"/>
    <col min="2569" max="2569" width="13.140625" style="21" customWidth="1"/>
    <col min="2570" max="2570" width="8.85546875" style="21" customWidth="1"/>
    <col min="2571" max="2571" width="8" style="21" customWidth="1"/>
    <col min="2572" max="2574" width="7.7109375" style="21" customWidth="1"/>
    <col min="2575" max="2575" width="4.7109375" style="21" customWidth="1"/>
    <col min="2576" max="2576" width="3.7109375" style="21" customWidth="1"/>
    <col min="2577" max="2577" width="4.42578125" style="21" customWidth="1"/>
    <col min="2578" max="2578" width="5.140625" style="21" bestFit="1" customWidth="1"/>
    <col min="2579" max="2614" width="0" style="21" hidden="1" customWidth="1"/>
    <col min="2615" max="2619" width="4.140625" style="21" customWidth="1"/>
    <col min="2620" max="2620" width="17.28515625" style="21" customWidth="1"/>
    <col min="2621" max="2621" width="12.85546875" style="21" customWidth="1"/>
    <col min="2622" max="2622" width="15.5703125" style="21" customWidth="1"/>
    <col min="2623" max="2623" width="25.7109375" style="21" customWidth="1"/>
    <col min="2624" max="2624" width="7.140625" style="21" bestFit="1" customWidth="1"/>
    <col min="2625" max="2625" width="6.5703125" style="21" bestFit="1" customWidth="1"/>
    <col min="2626" max="2626" width="7.42578125" style="21" customWidth="1"/>
    <col min="2627" max="2628" width="3.28515625" style="21" customWidth="1"/>
    <col min="2629" max="2631" width="4.28515625" style="21" customWidth="1"/>
    <col min="2632" max="2632" width="9.42578125" style="21" bestFit="1" customWidth="1"/>
    <col min="2633" max="2633" width="4.140625" style="21" customWidth="1"/>
    <col min="2634" max="2816" width="11.42578125" style="21"/>
    <col min="2817" max="2817" width="15" style="21" customWidth="1"/>
    <col min="2818" max="2818" width="12.5703125" style="21" customWidth="1"/>
    <col min="2819" max="2819" width="7.5703125" style="21" customWidth="1"/>
    <col min="2820" max="2821" width="6.140625" style="21" customWidth="1"/>
    <col min="2822" max="2822" width="6.7109375" style="21" customWidth="1"/>
    <col min="2823" max="2823" width="12" style="21" customWidth="1"/>
    <col min="2824" max="2824" width="2.7109375" style="21" bestFit="1" customWidth="1"/>
    <col min="2825" max="2825" width="13.140625" style="21" customWidth="1"/>
    <col min="2826" max="2826" width="8.85546875" style="21" customWidth="1"/>
    <col min="2827" max="2827" width="8" style="21" customWidth="1"/>
    <col min="2828" max="2830" width="7.7109375" style="21" customWidth="1"/>
    <col min="2831" max="2831" width="4.7109375" style="21" customWidth="1"/>
    <col min="2832" max="2832" width="3.7109375" style="21" customWidth="1"/>
    <col min="2833" max="2833" width="4.42578125" style="21" customWidth="1"/>
    <col min="2834" max="2834" width="5.140625" style="21" bestFit="1" customWidth="1"/>
    <col min="2835" max="2870" width="0" style="21" hidden="1" customWidth="1"/>
    <col min="2871" max="2875" width="4.140625" style="21" customWidth="1"/>
    <col min="2876" max="2876" width="17.28515625" style="21" customWidth="1"/>
    <col min="2877" max="2877" width="12.85546875" style="21" customWidth="1"/>
    <col min="2878" max="2878" width="15.5703125" style="21" customWidth="1"/>
    <col min="2879" max="2879" width="25.7109375" style="21" customWidth="1"/>
    <col min="2880" max="2880" width="7.140625" style="21" bestFit="1" customWidth="1"/>
    <col min="2881" max="2881" width="6.5703125" style="21" bestFit="1" customWidth="1"/>
    <col min="2882" max="2882" width="7.42578125" style="21" customWidth="1"/>
    <col min="2883" max="2884" width="3.28515625" style="21" customWidth="1"/>
    <col min="2885" max="2887" width="4.28515625" style="21" customWidth="1"/>
    <col min="2888" max="2888" width="9.42578125" style="21" bestFit="1" customWidth="1"/>
    <col min="2889" max="2889" width="4.140625" style="21" customWidth="1"/>
    <col min="2890" max="3072" width="11.42578125" style="21"/>
    <col min="3073" max="3073" width="15" style="21" customWidth="1"/>
    <col min="3074" max="3074" width="12.5703125" style="21" customWidth="1"/>
    <col min="3075" max="3075" width="7.5703125" style="21" customWidth="1"/>
    <col min="3076" max="3077" width="6.140625" style="21" customWidth="1"/>
    <col min="3078" max="3078" width="6.7109375" style="21" customWidth="1"/>
    <col min="3079" max="3079" width="12" style="21" customWidth="1"/>
    <col min="3080" max="3080" width="2.7109375" style="21" bestFit="1" customWidth="1"/>
    <col min="3081" max="3081" width="13.140625" style="21" customWidth="1"/>
    <col min="3082" max="3082" width="8.85546875" style="21" customWidth="1"/>
    <col min="3083" max="3083" width="8" style="21" customWidth="1"/>
    <col min="3084" max="3086" width="7.7109375" style="21" customWidth="1"/>
    <col min="3087" max="3087" width="4.7109375" style="21" customWidth="1"/>
    <col min="3088" max="3088" width="3.7109375" style="21" customWidth="1"/>
    <col min="3089" max="3089" width="4.42578125" style="21" customWidth="1"/>
    <col min="3090" max="3090" width="5.140625" style="21" bestFit="1" customWidth="1"/>
    <col min="3091" max="3126" width="0" style="21" hidden="1" customWidth="1"/>
    <col min="3127" max="3131" width="4.140625" style="21" customWidth="1"/>
    <col min="3132" max="3132" width="17.28515625" style="21" customWidth="1"/>
    <col min="3133" max="3133" width="12.85546875" style="21" customWidth="1"/>
    <col min="3134" max="3134" width="15.5703125" style="21" customWidth="1"/>
    <col min="3135" max="3135" width="25.7109375" style="21" customWidth="1"/>
    <col min="3136" max="3136" width="7.140625" style="21" bestFit="1" customWidth="1"/>
    <col min="3137" max="3137" width="6.5703125" style="21" bestFit="1" customWidth="1"/>
    <col min="3138" max="3138" width="7.42578125" style="21" customWidth="1"/>
    <col min="3139" max="3140" width="3.28515625" style="21" customWidth="1"/>
    <col min="3141" max="3143" width="4.28515625" style="21" customWidth="1"/>
    <col min="3144" max="3144" width="9.42578125" style="21" bestFit="1" customWidth="1"/>
    <col min="3145" max="3145" width="4.140625" style="21" customWidth="1"/>
    <col min="3146" max="3328" width="11.42578125" style="21"/>
    <col min="3329" max="3329" width="15" style="21" customWidth="1"/>
    <col min="3330" max="3330" width="12.5703125" style="21" customWidth="1"/>
    <col min="3331" max="3331" width="7.5703125" style="21" customWidth="1"/>
    <col min="3332" max="3333" width="6.140625" style="21" customWidth="1"/>
    <col min="3334" max="3334" width="6.7109375" style="21" customWidth="1"/>
    <col min="3335" max="3335" width="12" style="21" customWidth="1"/>
    <col min="3336" max="3336" width="2.7109375" style="21" bestFit="1" customWidth="1"/>
    <col min="3337" max="3337" width="13.140625" style="21" customWidth="1"/>
    <col min="3338" max="3338" width="8.85546875" style="21" customWidth="1"/>
    <col min="3339" max="3339" width="8" style="21" customWidth="1"/>
    <col min="3340" max="3342" width="7.7109375" style="21" customWidth="1"/>
    <col min="3343" max="3343" width="4.7109375" style="21" customWidth="1"/>
    <col min="3344" max="3344" width="3.7109375" style="21" customWidth="1"/>
    <col min="3345" max="3345" width="4.42578125" style="21" customWidth="1"/>
    <col min="3346" max="3346" width="5.140625" style="21" bestFit="1" customWidth="1"/>
    <col min="3347" max="3382" width="0" style="21" hidden="1" customWidth="1"/>
    <col min="3383" max="3387" width="4.140625" style="21" customWidth="1"/>
    <col min="3388" max="3388" width="17.28515625" style="21" customWidth="1"/>
    <col min="3389" max="3389" width="12.85546875" style="21" customWidth="1"/>
    <col min="3390" max="3390" width="15.5703125" style="21" customWidth="1"/>
    <col min="3391" max="3391" width="25.7109375" style="21" customWidth="1"/>
    <col min="3392" max="3392" width="7.140625" style="21" bestFit="1" customWidth="1"/>
    <col min="3393" max="3393" width="6.5703125" style="21" bestFit="1" customWidth="1"/>
    <col min="3394" max="3394" width="7.42578125" style="21" customWidth="1"/>
    <col min="3395" max="3396" width="3.28515625" style="21" customWidth="1"/>
    <col min="3397" max="3399" width="4.28515625" style="21" customWidth="1"/>
    <col min="3400" max="3400" width="9.42578125" style="21" bestFit="1" customWidth="1"/>
    <col min="3401" max="3401" width="4.140625" style="21" customWidth="1"/>
    <col min="3402" max="3584" width="11.42578125" style="21"/>
    <col min="3585" max="3585" width="15" style="21" customWidth="1"/>
    <col min="3586" max="3586" width="12.5703125" style="21" customWidth="1"/>
    <col min="3587" max="3587" width="7.5703125" style="21" customWidth="1"/>
    <col min="3588" max="3589" width="6.140625" style="21" customWidth="1"/>
    <col min="3590" max="3590" width="6.7109375" style="21" customWidth="1"/>
    <col min="3591" max="3591" width="12" style="21" customWidth="1"/>
    <col min="3592" max="3592" width="2.7109375" style="21" bestFit="1" customWidth="1"/>
    <col min="3593" max="3593" width="13.140625" style="21" customWidth="1"/>
    <col min="3594" max="3594" width="8.85546875" style="21" customWidth="1"/>
    <col min="3595" max="3595" width="8" style="21" customWidth="1"/>
    <col min="3596" max="3598" width="7.7109375" style="21" customWidth="1"/>
    <col min="3599" max="3599" width="4.7109375" style="21" customWidth="1"/>
    <col min="3600" max="3600" width="3.7109375" style="21" customWidth="1"/>
    <col min="3601" max="3601" width="4.42578125" style="21" customWidth="1"/>
    <col min="3602" max="3602" width="5.140625" style="21" bestFit="1" customWidth="1"/>
    <col min="3603" max="3638" width="0" style="21" hidden="1" customWidth="1"/>
    <col min="3639" max="3643" width="4.140625" style="21" customWidth="1"/>
    <col min="3644" max="3644" width="17.28515625" style="21" customWidth="1"/>
    <col min="3645" max="3645" width="12.85546875" style="21" customWidth="1"/>
    <col min="3646" max="3646" width="15.5703125" style="21" customWidth="1"/>
    <col min="3647" max="3647" width="25.7109375" style="21" customWidth="1"/>
    <col min="3648" max="3648" width="7.140625" style="21" bestFit="1" customWidth="1"/>
    <col min="3649" max="3649" width="6.5703125" style="21" bestFit="1" customWidth="1"/>
    <col min="3650" max="3650" width="7.42578125" style="21" customWidth="1"/>
    <col min="3651" max="3652" width="3.28515625" style="21" customWidth="1"/>
    <col min="3653" max="3655" width="4.28515625" style="21" customWidth="1"/>
    <col min="3656" max="3656" width="9.42578125" style="21" bestFit="1" customWidth="1"/>
    <col min="3657" max="3657" width="4.140625" style="21" customWidth="1"/>
    <col min="3658" max="3840" width="11.42578125" style="21"/>
    <col min="3841" max="3841" width="15" style="21" customWidth="1"/>
    <col min="3842" max="3842" width="12.5703125" style="21" customWidth="1"/>
    <col min="3843" max="3843" width="7.5703125" style="21" customWidth="1"/>
    <col min="3844" max="3845" width="6.140625" style="21" customWidth="1"/>
    <col min="3846" max="3846" width="6.7109375" style="21" customWidth="1"/>
    <col min="3847" max="3847" width="12" style="21" customWidth="1"/>
    <col min="3848" max="3848" width="2.7109375" style="21" bestFit="1" customWidth="1"/>
    <col min="3849" max="3849" width="13.140625" style="21" customWidth="1"/>
    <col min="3850" max="3850" width="8.85546875" style="21" customWidth="1"/>
    <col min="3851" max="3851" width="8" style="21" customWidth="1"/>
    <col min="3852" max="3854" width="7.7109375" style="21" customWidth="1"/>
    <col min="3855" max="3855" width="4.7109375" style="21" customWidth="1"/>
    <col min="3856" max="3856" width="3.7109375" style="21" customWidth="1"/>
    <col min="3857" max="3857" width="4.42578125" style="21" customWidth="1"/>
    <col min="3858" max="3858" width="5.140625" style="21" bestFit="1" customWidth="1"/>
    <col min="3859" max="3894" width="0" style="21" hidden="1" customWidth="1"/>
    <col min="3895" max="3899" width="4.140625" style="21" customWidth="1"/>
    <col min="3900" max="3900" width="17.28515625" style="21" customWidth="1"/>
    <col min="3901" max="3901" width="12.85546875" style="21" customWidth="1"/>
    <col min="3902" max="3902" width="15.5703125" style="21" customWidth="1"/>
    <col min="3903" max="3903" width="25.7109375" style="21" customWidth="1"/>
    <col min="3904" max="3904" width="7.140625" style="21" bestFit="1" customWidth="1"/>
    <col min="3905" max="3905" width="6.5703125" style="21" bestFit="1" customWidth="1"/>
    <col min="3906" max="3906" width="7.42578125" style="21" customWidth="1"/>
    <col min="3907" max="3908" width="3.28515625" style="21" customWidth="1"/>
    <col min="3909" max="3911" width="4.28515625" style="21" customWidth="1"/>
    <col min="3912" max="3912" width="9.42578125" style="21" bestFit="1" customWidth="1"/>
    <col min="3913" max="3913" width="4.140625" style="21" customWidth="1"/>
    <col min="3914" max="4096" width="11.42578125" style="21"/>
    <col min="4097" max="4097" width="15" style="21" customWidth="1"/>
    <col min="4098" max="4098" width="12.5703125" style="21" customWidth="1"/>
    <col min="4099" max="4099" width="7.5703125" style="21" customWidth="1"/>
    <col min="4100" max="4101" width="6.140625" style="21" customWidth="1"/>
    <col min="4102" max="4102" width="6.7109375" style="21" customWidth="1"/>
    <col min="4103" max="4103" width="12" style="21" customWidth="1"/>
    <col min="4104" max="4104" width="2.7109375" style="21" bestFit="1" customWidth="1"/>
    <col min="4105" max="4105" width="13.140625" style="21" customWidth="1"/>
    <col min="4106" max="4106" width="8.85546875" style="21" customWidth="1"/>
    <col min="4107" max="4107" width="8" style="21" customWidth="1"/>
    <col min="4108" max="4110" width="7.7109375" style="21" customWidth="1"/>
    <col min="4111" max="4111" width="4.7109375" style="21" customWidth="1"/>
    <col min="4112" max="4112" width="3.7109375" style="21" customWidth="1"/>
    <col min="4113" max="4113" width="4.42578125" style="21" customWidth="1"/>
    <col min="4114" max="4114" width="5.140625" style="21" bestFit="1" customWidth="1"/>
    <col min="4115" max="4150" width="0" style="21" hidden="1" customWidth="1"/>
    <col min="4151" max="4155" width="4.140625" style="21" customWidth="1"/>
    <col min="4156" max="4156" width="17.28515625" style="21" customWidth="1"/>
    <col min="4157" max="4157" width="12.85546875" style="21" customWidth="1"/>
    <col min="4158" max="4158" width="15.5703125" style="21" customWidth="1"/>
    <col min="4159" max="4159" width="25.7109375" style="21" customWidth="1"/>
    <col min="4160" max="4160" width="7.140625" style="21" bestFit="1" customWidth="1"/>
    <col min="4161" max="4161" width="6.5703125" style="21" bestFit="1" customWidth="1"/>
    <col min="4162" max="4162" width="7.42578125" style="21" customWidth="1"/>
    <col min="4163" max="4164" width="3.28515625" style="21" customWidth="1"/>
    <col min="4165" max="4167" width="4.28515625" style="21" customWidth="1"/>
    <col min="4168" max="4168" width="9.42578125" style="21" bestFit="1" customWidth="1"/>
    <col min="4169" max="4169" width="4.140625" style="21" customWidth="1"/>
    <col min="4170" max="4352" width="11.42578125" style="21"/>
    <col min="4353" max="4353" width="15" style="21" customWidth="1"/>
    <col min="4354" max="4354" width="12.5703125" style="21" customWidth="1"/>
    <col min="4355" max="4355" width="7.5703125" style="21" customWidth="1"/>
    <col min="4356" max="4357" width="6.140625" style="21" customWidth="1"/>
    <col min="4358" max="4358" width="6.7109375" style="21" customWidth="1"/>
    <col min="4359" max="4359" width="12" style="21" customWidth="1"/>
    <col min="4360" max="4360" width="2.7109375" style="21" bestFit="1" customWidth="1"/>
    <col min="4361" max="4361" width="13.140625" style="21" customWidth="1"/>
    <col min="4362" max="4362" width="8.85546875" style="21" customWidth="1"/>
    <col min="4363" max="4363" width="8" style="21" customWidth="1"/>
    <col min="4364" max="4366" width="7.7109375" style="21" customWidth="1"/>
    <col min="4367" max="4367" width="4.7109375" style="21" customWidth="1"/>
    <col min="4368" max="4368" width="3.7109375" style="21" customWidth="1"/>
    <col min="4369" max="4369" width="4.42578125" style="21" customWidth="1"/>
    <col min="4370" max="4370" width="5.140625" style="21" bestFit="1" customWidth="1"/>
    <col min="4371" max="4406" width="0" style="21" hidden="1" customWidth="1"/>
    <col min="4407" max="4411" width="4.140625" style="21" customWidth="1"/>
    <col min="4412" max="4412" width="17.28515625" style="21" customWidth="1"/>
    <col min="4413" max="4413" width="12.85546875" style="21" customWidth="1"/>
    <col min="4414" max="4414" width="15.5703125" style="21" customWidth="1"/>
    <col min="4415" max="4415" width="25.7109375" style="21" customWidth="1"/>
    <col min="4416" max="4416" width="7.140625" style="21" bestFit="1" customWidth="1"/>
    <col min="4417" max="4417" width="6.5703125" style="21" bestFit="1" customWidth="1"/>
    <col min="4418" max="4418" width="7.42578125" style="21" customWidth="1"/>
    <col min="4419" max="4420" width="3.28515625" style="21" customWidth="1"/>
    <col min="4421" max="4423" width="4.28515625" style="21" customWidth="1"/>
    <col min="4424" max="4424" width="9.42578125" style="21" bestFit="1" customWidth="1"/>
    <col min="4425" max="4425" width="4.140625" style="21" customWidth="1"/>
    <col min="4426" max="4608" width="11.42578125" style="21"/>
    <col min="4609" max="4609" width="15" style="21" customWidth="1"/>
    <col min="4610" max="4610" width="12.5703125" style="21" customWidth="1"/>
    <col min="4611" max="4611" width="7.5703125" style="21" customWidth="1"/>
    <col min="4612" max="4613" width="6.140625" style="21" customWidth="1"/>
    <col min="4614" max="4614" width="6.7109375" style="21" customWidth="1"/>
    <col min="4615" max="4615" width="12" style="21" customWidth="1"/>
    <col min="4616" max="4616" width="2.7109375" style="21" bestFit="1" customWidth="1"/>
    <col min="4617" max="4617" width="13.140625" style="21" customWidth="1"/>
    <col min="4618" max="4618" width="8.85546875" style="21" customWidth="1"/>
    <col min="4619" max="4619" width="8" style="21" customWidth="1"/>
    <col min="4620" max="4622" width="7.7109375" style="21" customWidth="1"/>
    <col min="4623" max="4623" width="4.7109375" style="21" customWidth="1"/>
    <col min="4624" max="4624" width="3.7109375" style="21" customWidth="1"/>
    <col min="4625" max="4625" width="4.42578125" style="21" customWidth="1"/>
    <col min="4626" max="4626" width="5.140625" style="21" bestFit="1" customWidth="1"/>
    <col min="4627" max="4662" width="0" style="21" hidden="1" customWidth="1"/>
    <col min="4663" max="4667" width="4.140625" style="21" customWidth="1"/>
    <col min="4668" max="4668" width="17.28515625" style="21" customWidth="1"/>
    <col min="4669" max="4669" width="12.85546875" style="21" customWidth="1"/>
    <col min="4670" max="4670" width="15.5703125" style="21" customWidth="1"/>
    <col min="4671" max="4671" width="25.7109375" style="21" customWidth="1"/>
    <col min="4672" max="4672" width="7.140625" style="21" bestFit="1" customWidth="1"/>
    <col min="4673" max="4673" width="6.5703125" style="21" bestFit="1" customWidth="1"/>
    <col min="4674" max="4674" width="7.42578125" style="21" customWidth="1"/>
    <col min="4675" max="4676" width="3.28515625" style="21" customWidth="1"/>
    <col min="4677" max="4679" width="4.28515625" style="21" customWidth="1"/>
    <col min="4680" max="4680" width="9.42578125" style="21" bestFit="1" customWidth="1"/>
    <col min="4681" max="4681" width="4.140625" style="21" customWidth="1"/>
    <col min="4682" max="4864" width="11.42578125" style="21"/>
    <col min="4865" max="4865" width="15" style="21" customWidth="1"/>
    <col min="4866" max="4866" width="12.5703125" style="21" customWidth="1"/>
    <col min="4867" max="4867" width="7.5703125" style="21" customWidth="1"/>
    <col min="4868" max="4869" width="6.140625" style="21" customWidth="1"/>
    <col min="4870" max="4870" width="6.7109375" style="21" customWidth="1"/>
    <col min="4871" max="4871" width="12" style="21" customWidth="1"/>
    <col min="4872" max="4872" width="2.7109375" style="21" bestFit="1" customWidth="1"/>
    <col min="4873" max="4873" width="13.140625" style="21" customWidth="1"/>
    <col min="4874" max="4874" width="8.85546875" style="21" customWidth="1"/>
    <col min="4875" max="4875" width="8" style="21" customWidth="1"/>
    <col min="4876" max="4878" width="7.7109375" style="21" customWidth="1"/>
    <col min="4879" max="4879" width="4.7109375" style="21" customWidth="1"/>
    <col min="4880" max="4880" width="3.7109375" style="21" customWidth="1"/>
    <col min="4881" max="4881" width="4.42578125" style="21" customWidth="1"/>
    <col min="4882" max="4882" width="5.140625" style="21" bestFit="1" customWidth="1"/>
    <col min="4883" max="4918" width="0" style="21" hidden="1" customWidth="1"/>
    <col min="4919" max="4923" width="4.140625" style="21" customWidth="1"/>
    <col min="4924" max="4924" width="17.28515625" style="21" customWidth="1"/>
    <col min="4925" max="4925" width="12.85546875" style="21" customWidth="1"/>
    <col min="4926" max="4926" width="15.5703125" style="21" customWidth="1"/>
    <col min="4927" max="4927" width="25.7109375" style="21" customWidth="1"/>
    <col min="4928" max="4928" width="7.140625" style="21" bestFit="1" customWidth="1"/>
    <col min="4929" max="4929" width="6.5703125" style="21" bestFit="1" customWidth="1"/>
    <col min="4930" max="4930" width="7.42578125" style="21" customWidth="1"/>
    <col min="4931" max="4932" width="3.28515625" style="21" customWidth="1"/>
    <col min="4933" max="4935" width="4.28515625" style="21" customWidth="1"/>
    <col min="4936" max="4936" width="9.42578125" style="21" bestFit="1" customWidth="1"/>
    <col min="4937" max="4937" width="4.140625" style="21" customWidth="1"/>
    <col min="4938" max="5120" width="11.42578125" style="21"/>
    <col min="5121" max="5121" width="15" style="21" customWidth="1"/>
    <col min="5122" max="5122" width="12.5703125" style="21" customWidth="1"/>
    <col min="5123" max="5123" width="7.5703125" style="21" customWidth="1"/>
    <col min="5124" max="5125" width="6.140625" style="21" customWidth="1"/>
    <col min="5126" max="5126" width="6.7109375" style="21" customWidth="1"/>
    <col min="5127" max="5127" width="12" style="21" customWidth="1"/>
    <col min="5128" max="5128" width="2.7109375" style="21" bestFit="1" customWidth="1"/>
    <col min="5129" max="5129" width="13.140625" style="21" customWidth="1"/>
    <col min="5130" max="5130" width="8.85546875" style="21" customWidth="1"/>
    <col min="5131" max="5131" width="8" style="21" customWidth="1"/>
    <col min="5132" max="5134" width="7.7109375" style="21" customWidth="1"/>
    <col min="5135" max="5135" width="4.7109375" style="21" customWidth="1"/>
    <col min="5136" max="5136" width="3.7109375" style="21" customWidth="1"/>
    <col min="5137" max="5137" width="4.42578125" style="21" customWidth="1"/>
    <col min="5138" max="5138" width="5.140625" style="21" bestFit="1" customWidth="1"/>
    <col min="5139" max="5174" width="0" style="21" hidden="1" customWidth="1"/>
    <col min="5175" max="5179" width="4.140625" style="21" customWidth="1"/>
    <col min="5180" max="5180" width="17.28515625" style="21" customWidth="1"/>
    <col min="5181" max="5181" width="12.85546875" style="21" customWidth="1"/>
    <col min="5182" max="5182" width="15.5703125" style="21" customWidth="1"/>
    <col min="5183" max="5183" width="25.7109375" style="21" customWidth="1"/>
    <col min="5184" max="5184" width="7.140625" style="21" bestFit="1" customWidth="1"/>
    <col min="5185" max="5185" width="6.5703125" style="21" bestFit="1" customWidth="1"/>
    <col min="5186" max="5186" width="7.42578125" style="21" customWidth="1"/>
    <col min="5187" max="5188" width="3.28515625" style="21" customWidth="1"/>
    <col min="5189" max="5191" width="4.28515625" style="21" customWidth="1"/>
    <col min="5192" max="5192" width="9.42578125" style="21" bestFit="1" customWidth="1"/>
    <col min="5193" max="5193" width="4.140625" style="21" customWidth="1"/>
    <col min="5194" max="5376" width="11.42578125" style="21"/>
    <col min="5377" max="5377" width="15" style="21" customWidth="1"/>
    <col min="5378" max="5378" width="12.5703125" style="21" customWidth="1"/>
    <col min="5379" max="5379" width="7.5703125" style="21" customWidth="1"/>
    <col min="5380" max="5381" width="6.140625" style="21" customWidth="1"/>
    <col min="5382" max="5382" width="6.7109375" style="21" customWidth="1"/>
    <col min="5383" max="5383" width="12" style="21" customWidth="1"/>
    <col min="5384" max="5384" width="2.7109375" style="21" bestFit="1" customWidth="1"/>
    <col min="5385" max="5385" width="13.140625" style="21" customWidth="1"/>
    <col min="5386" max="5386" width="8.85546875" style="21" customWidth="1"/>
    <col min="5387" max="5387" width="8" style="21" customWidth="1"/>
    <col min="5388" max="5390" width="7.7109375" style="21" customWidth="1"/>
    <col min="5391" max="5391" width="4.7109375" style="21" customWidth="1"/>
    <col min="5392" max="5392" width="3.7109375" style="21" customWidth="1"/>
    <col min="5393" max="5393" width="4.42578125" style="21" customWidth="1"/>
    <col min="5394" max="5394" width="5.140625" style="21" bestFit="1" customWidth="1"/>
    <col min="5395" max="5430" width="0" style="21" hidden="1" customWidth="1"/>
    <col min="5431" max="5435" width="4.140625" style="21" customWidth="1"/>
    <col min="5436" max="5436" width="17.28515625" style="21" customWidth="1"/>
    <col min="5437" max="5437" width="12.85546875" style="21" customWidth="1"/>
    <col min="5438" max="5438" width="15.5703125" style="21" customWidth="1"/>
    <col min="5439" max="5439" width="25.7109375" style="21" customWidth="1"/>
    <col min="5440" max="5440" width="7.140625" style="21" bestFit="1" customWidth="1"/>
    <col min="5441" max="5441" width="6.5703125" style="21" bestFit="1" customWidth="1"/>
    <col min="5442" max="5442" width="7.42578125" style="21" customWidth="1"/>
    <col min="5443" max="5444" width="3.28515625" style="21" customWidth="1"/>
    <col min="5445" max="5447" width="4.28515625" style="21" customWidth="1"/>
    <col min="5448" max="5448" width="9.42578125" style="21" bestFit="1" customWidth="1"/>
    <col min="5449" max="5449" width="4.140625" style="21" customWidth="1"/>
    <col min="5450" max="5632" width="11.42578125" style="21"/>
    <col min="5633" max="5633" width="15" style="21" customWidth="1"/>
    <col min="5634" max="5634" width="12.5703125" style="21" customWidth="1"/>
    <col min="5635" max="5635" width="7.5703125" style="21" customWidth="1"/>
    <col min="5636" max="5637" width="6.140625" style="21" customWidth="1"/>
    <col min="5638" max="5638" width="6.7109375" style="21" customWidth="1"/>
    <col min="5639" max="5639" width="12" style="21" customWidth="1"/>
    <col min="5640" max="5640" width="2.7109375" style="21" bestFit="1" customWidth="1"/>
    <col min="5641" max="5641" width="13.140625" style="21" customWidth="1"/>
    <col min="5642" max="5642" width="8.85546875" style="21" customWidth="1"/>
    <col min="5643" max="5643" width="8" style="21" customWidth="1"/>
    <col min="5644" max="5646" width="7.7109375" style="21" customWidth="1"/>
    <col min="5647" max="5647" width="4.7109375" style="21" customWidth="1"/>
    <col min="5648" max="5648" width="3.7109375" style="21" customWidth="1"/>
    <col min="5649" max="5649" width="4.42578125" style="21" customWidth="1"/>
    <col min="5650" max="5650" width="5.140625" style="21" bestFit="1" customWidth="1"/>
    <col min="5651" max="5686" width="0" style="21" hidden="1" customWidth="1"/>
    <col min="5687" max="5691" width="4.140625" style="21" customWidth="1"/>
    <col min="5692" max="5692" width="17.28515625" style="21" customWidth="1"/>
    <col min="5693" max="5693" width="12.85546875" style="21" customWidth="1"/>
    <col min="5694" max="5694" width="15.5703125" style="21" customWidth="1"/>
    <col min="5695" max="5695" width="25.7109375" style="21" customWidth="1"/>
    <col min="5696" max="5696" width="7.140625" style="21" bestFit="1" customWidth="1"/>
    <col min="5697" max="5697" width="6.5703125" style="21" bestFit="1" customWidth="1"/>
    <col min="5698" max="5698" width="7.42578125" style="21" customWidth="1"/>
    <col min="5699" max="5700" width="3.28515625" style="21" customWidth="1"/>
    <col min="5701" max="5703" width="4.28515625" style="21" customWidth="1"/>
    <col min="5704" max="5704" width="9.42578125" style="21" bestFit="1" customWidth="1"/>
    <col min="5705" max="5705" width="4.140625" style="21" customWidth="1"/>
    <col min="5706" max="5888" width="11.42578125" style="21"/>
    <col min="5889" max="5889" width="15" style="21" customWidth="1"/>
    <col min="5890" max="5890" width="12.5703125" style="21" customWidth="1"/>
    <col min="5891" max="5891" width="7.5703125" style="21" customWidth="1"/>
    <col min="5892" max="5893" width="6.140625" style="21" customWidth="1"/>
    <col min="5894" max="5894" width="6.7109375" style="21" customWidth="1"/>
    <col min="5895" max="5895" width="12" style="21" customWidth="1"/>
    <col min="5896" max="5896" width="2.7109375" style="21" bestFit="1" customWidth="1"/>
    <col min="5897" max="5897" width="13.140625" style="21" customWidth="1"/>
    <col min="5898" max="5898" width="8.85546875" style="21" customWidth="1"/>
    <col min="5899" max="5899" width="8" style="21" customWidth="1"/>
    <col min="5900" max="5902" width="7.7109375" style="21" customWidth="1"/>
    <col min="5903" max="5903" width="4.7109375" style="21" customWidth="1"/>
    <col min="5904" max="5904" width="3.7109375" style="21" customWidth="1"/>
    <col min="5905" max="5905" width="4.42578125" style="21" customWidth="1"/>
    <col min="5906" max="5906" width="5.140625" style="21" bestFit="1" customWidth="1"/>
    <col min="5907" max="5942" width="0" style="21" hidden="1" customWidth="1"/>
    <col min="5943" max="5947" width="4.140625" style="21" customWidth="1"/>
    <col min="5948" max="5948" width="17.28515625" style="21" customWidth="1"/>
    <col min="5949" max="5949" width="12.85546875" style="21" customWidth="1"/>
    <col min="5950" max="5950" width="15.5703125" style="21" customWidth="1"/>
    <col min="5951" max="5951" width="25.7109375" style="21" customWidth="1"/>
    <col min="5952" max="5952" width="7.140625" style="21" bestFit="1" customWidth="1"/>
    <col min="5953" max="5953" width="6.5703125" style="21" bestFit="1" customWidth="1"/>
    <col min="5954" max="5954" width="7.42578125" style="21" customWidth="1"/>
    <col min="5955" max="5956" width="3.28515625" style="21" customWidth="1"/>
    <col min="5957" max="5959" width="4.28515625" style="21" customWidth="1"/>
    <col min="5960" max="5960" width="9.42578125" style="21" bestFit="1" customWidth="1"/>
    <col min="5961" max="5961" width="4.140625" style="21" customWidth="1"/>
    <col min="5962" max="6144" width="11.42578125" style="21"/>
    <col min="6145" max="6145" width="15" style="21" customWidth="1"/>
    <col min="6146" max="6146" width="12.5703125" style="21" customWidth="1"/>
    <col min="6147" max="6147" width="7.5703125" style="21" customWidth="1"/>
    <col min="6148" max="6149" width="6.140625" style="21" customWidth="1"/>
    <col min="6150" max="6150" width="6.7109375" style="21" customWidth="1"/>
    <col min="6151" max="6151" width="12" style="21" customWidth="1"/>
    <col min="6152" max="6152" width="2.7109375" style="21" bestFit="1" customWidth="1"/>
    <col min="6153" max="6153" width="13.140625" style="21" customWidth="1"/>
    <col min="6154" max="6154" width="8.85546875" style="21" customWidth="1"/>
    <col min="6155" max="6155" width="8" style="21" customWidth="1"/>
    <col min="6156" max="6158" width="7.7109375" style="21" customWidth="1"/>
    <col min="6159" max="6159" width="4.7109375" style="21" customWidth="1"/>
    <col min="6160" max="6160" width="3.7109375" style="21" customWidth="1"/>
    <col min="6161" max="6161" width="4.42578125" style="21" customWidth="1"/>
    <col min="6162" max="6162" width="5.140625" style="21" bestFit="1" customWidth="1"/>
    <col min="6163" max="6198" width="0" style="21" hidden="1" customWidth="1"/>
    <col min="6199" max="6203" width="4.140625" style="21" customWidth="1"/>
    <col min="6204" max="6204" width="17.28515625" style="21" customWidth="1"/>
    <col min="6205" max="6205" width="12.85546875" style="21" customWidth="1"/>
    <col min="6206" max="6206" width="15.5703125" style="21" customWidth="1"/>
    <col min="6207" max="6207" width="25.7109375" style="21" customWidth="1"/>
    <col min="6208" max="6208" width="7.140625" style="21" bestFit="1" customWidth="1"/>
    <col min="6209" max="6209" width="6.5703125" style="21" bestFit="1" customWidth="1"/>
    <col min="6210" max="6210" width="7.42578125" style="21" customWidth="1"/>
    <col min="6211" max="6212" width="3.28515625" style="21" customWidth="1"/>
    <col min="6213" max="6215" width="4.28515625" style="21" customWidth="1"/>
    <col min="6216" max="6216" width="9.42578125" style="21" bestFit="1" customWidth="1"/>
    <col min="6217" max="6217" width="4.140625" style="21" customWidth="1"/>
    <col min="6218" max="6400" width="11.42578125" style="21"/>
    <col min="6401" max="6401" width="15" style="21" customWidth="1"/>
    <col min="6402" max="6402" width="12.5703125" style="21" customWidth="1"/>
    <col min="6403" max="6403" width="7.5703125" style="21" customWidth="1"/>
    <col min="6404" max="6405" width="6.140625" style="21" customWidth="1"/>
    <col min="6406" max="6406" width="6.7109375" style="21" customWidth="1"/>
    <col min="6407" max="6407" width="12" style="21" customWidth="1"/>
    <col min="6408" max="6408" width="2.7109375" style="21" bestFit="1" customWidth="1"/>
    <col min="6409" max="6409" width="13.140625" style="21" customWidth="1"/>
    <col min="6410" max="6410" width="8.85546875" style="21" customWidth="1"/>
    <col min="6411" max="6411" width="8" style="21" customWidth="1"/>
    <col min="6412" max="6414" width="7.7109375" style="21" customWidth="1"/>
    <col min="6415" max="6415" width="4.7109375" style="21" customWidth="1"/>
    <col min="6416" max="6416" width="3.7109375" style="21" customWidth="1"/>
    <col min="6417" max="6417" width="4.42578125" style="21" customWidth="1"/>
    <col min="6418" max="6418" width="5.140625" style="21" bestFit="1" customWidth="1"/>
    <col min="6419" max="6454" width="0" style="21" hidden="1" customWidth="1"/>
    <col min="6455" max="6459" width="4.140625" style="21" customWidth="1"/>
    <col min="6460" max="6460" width="17.28515625" style="21" customWidth="1"/>
    <col min="6461" max="6461" width="12.85546875" style="21" customWidth="1"/>
    <col min="6462" max="6462" width="15.5703125" style="21" customWidth="1"/>
    <col min="6463" max="6463" width="25.7109375" style="21" customWidth="1"/>
    <col min="6464" max="6464" width="7.140625" style="21" bestFit="1" customWidth="1"/>
    <col min="6465" max="6465" width="6.5703125" style="21" bestFit="1" customWidth="1"/>
    <col min="6466" max="6466" width="7.42578125" style="21" customWidth="1"/>
    <col min="6467" max="6468" width="3.28515625" style="21" customWidth="1"/>
    <col min="6469" max="6471" width="4.28515625" style="21" customWidth="1"/>
    <col min="6472" max="6472" width="9.42578125" style="21" bestFit="1" customWidth="1"/>
    <col min="6473" max="6473" width="4.140625" style="21" customWidth="1"/>
    <col min="6474" max="6656" width="11.42578125" style="21"/>
    <col min="6657" max="6657" width="15" style="21" customWidth="1"/>
    <col min="6658" max="6658" width="12.5703125" style="21" customWidth="1"/>
    <col min="6659" max="6659" width="7.5703125" style="21" customWidth="1"/>
    <col min="6660" max="6661" width="6.140625" style="21" customWidth="1"/>
    <col min="6662" max="6662" width="6.7109375" style="21" customWidth="1"/>
    <col min="6663" max="6663" width="12" style="21" customWidth="1"/>
    <col min="6664" max="6664" width="2.7109375" style="21" bestFit="1" customWidth="1"/>
    <col min="6665" max="6665" width="13.140625" style="21" customWidth="1"/>
    <col min="6666" max="6666" width="8.85546875" style="21" customWidth="1"/>
    <col min="6667" max="6667" width="8" style="21" customWidth="1"/>
    <col min="6668" max="6670" width="7.7109375" style="21" customWidth="1"/>
    <col min="6671" max="6671" width="4.7109375" style="21" customWidth="1"/>
    <col min="6672" max="6672" width="3.7109375" style="21" customWidth="1"/>
    <col min="6673" max="6673" width="4.42578125" style="21" customWidth="1"/>
    <col min="6674" max="6674" width="5.140625" style="21" bestFit="1" customWidth="1"/>
    <col min="6675" max="6710" width="0" style="21" hidden="1" customWidth="1"/>
    <col min="6711" max="6715" width="4.140625" style="21" customWidth="1"/>
    <col min="6716" max="6716" width="17.28515625" style="21" customWidth="1"/>
    <col min="6717" max="6717" width="12.85546875" style="21" customWidth="1"/>
    <col min="6718" max="6718" width="15.5703125" style="21" customWidth="1"/>
    <col min="6719" max="6719" width="25.7109375" style="21" customWidth="1"/>
    <col min="6720" max="6720" width="7.140625" style="21" bestFit="1" customWidth="1"/>
    <col min="6721" max="6721" width="6.5703125" style="21" bestFit="1" customWidth="1"/>
    <col min="6722" max="6722" width="7.42578125" style="21" customWidth="1"/>
    <col min="6723" max="6724" width="3.28515625" style="21" customWidth="1"/>
    <col min="6725" max="6727" width="4.28515625" style="21" customWidth="1"/>
    <col min="6728" max="6728" width="9.42578125" style="21" bestFit="1" customWidth="1"/>
    <col min="6729" max="6729" width="4.140625" style="21" customWidth="1"/>
    <col min="6730" max="6912" width="11.42578125" style="21"/>
    <col min="6913" max="6913" width="15" style="21" customWidth="1"/>
    <col min="6914" max="6914" width="12.5703125" style="21" customWidth="1"/>
    <col min="6915" max="6915" width="7.5703125" style="21" customWidth="1"/>
    <col min="6916" max="6917" width="6.140625" style="21" customWidth="1"/>
    <col min="6918" max="6918" width="6.7109375" style="21" customWidth="1"/>
    <col min="6919" max="6919" width="12" style="21" customWidth="1"/>
    <col min="6920" max="6920" width="2.7109375" style="21" bestFit="1" customWidth="1"/>
    <col min="6921" max="6921" width="13.140625" style="21" customWidth="1"/>
    <col min="6922" max="6922" width="8.85546875" style="21" customWidth="1"/>
    <col min="6923" max="6923" width="8" style="21" customWidth="1"/>
    <col min="6924" max="6926" width="7.7109375" style="21" customWidth="1"/>
    <col min="6927" max="6927" width="4.7109375" style="21" customWidth="1"/>
    <col min="6928" max="6928" width="3.7109375" style="21" customWidth="1"/>
    <col min="6929" max="6929" width="4.42578125" style="21" customWidth="1"/>
    <col min="6930" max="6930" width="5.140625" style="21" bestFit="1" customWidth="1"/>
    <col min="6931" max="6966" width="0" style="21" hidden="1" customWidth="1"/>
    <col min="6967" max="6971" width="4.140625" style="21" customWidth="1"/>
    <col min="6972" max="6972" width="17.28515625" style="21" customWidth="1"/>
    <col min="6973" max="6973" width="12.85546875" style="21" customWidth="1"/>
    <col min="6974" max="6974" width="15.5703125" style="21" customWidth="1"/>
    <col min="6975" max="6975" width="25.7109375" style="21" customWidth="1"/>
    <col min="6976" max="6976" width="7.140625" style="21" bestFit="1" customWidth="1"/>
    <col min="6977" max="6977" width="6.5703125" style="21" bestFit="1" customWidth="1"/>
    <col min="6978" max="6978" width="7.42578125" style="21" customWidth="1"/>
    <col min="6979" max="6980" width="3.28515625" style="21" customWidth="1"/>
    <col min="6981" max="6983" width="4.28515625" style="21" customWidth="1"/>
    <col min="6984" max="6984" width="9.42578125" style="21" bestFit="1" customWidth="1"/>
    <col min="6985" max="6985" width="4.140625" style="21" customWidth="1"/>
    <col min="6986" max="7168" width="11.42578125" style="21"/>
    <col min="7169" max="7169" width="15" style="21" customWidth="1"/>
    <col min="7170" max="7170" width="12.5703125" style="21" customWidth="1"/>
    <col min="7171" max="7171" width="7.5703125" style="21" customWidth="1"/>
    <col min="7172" max="7173" width="6.140625" style="21" customWidth="1"/>
    <col min="7174" max="7174" width="6.7109375" style="21" customWidth="1"/>
    <col min="7175" max="7175" width="12" style="21" customWidth="1"/>
    <col min="7176" max="7176" width="2.7109375" style="21" bestFit="1" customWidth="1"/>
    <col min="7177" max="7177" width="13.140625" style="21" customWidth="1"/>
    <col min="7178" max="7178" width="8.85546875" style="21" customWidth="1"/>
    <col min="7179" max="7179" width="8" style="21" customWidth="1"/>
    <col min="7180" max="7182" width="7.7109375" style="21" customWidth="1"/>
    <col min="7183" max="7183" width="4.7109375" style="21" customWidth="1"/>
    <col min="7184" max="7184" width="3.7109375" style="21" customWidth="1"/>
    <col min="7185" max="7185" width="4.42578125" style="21" customWidth="1"/>
    <col min="7186" max="7186" width="5.140625" style="21" bestFit="1" customWidth="1"/>
    <col min="7187" max="7222" width="0" style="21" hidden="1" customWidth="1"/>
    <col min="7223" max="7227" width="4.140625" style="21" customWidth="1"/>
    <col min="7228" max="7228" width="17.28515625" style="21" customWidth="1"/>
    <col min="7229" max="7229" width="12.85546875" style="21" customWidth="1"/>
    <col min="7230" max="7230" width="15.5703125" style="21" customWidth="1"/>
    <col min="7231" max="7231" width="25.7109375" style="21" customWidth="1"/>
    <col min="7232" max="7232" width="7.140625" style="21" bestFit="1" customWidth="1"/>
    <col min="7233" max="7233" width="6.5703125" style="21" bestFit="1" customWidth="1"/>
    <col min="7234" max="7234" width="7.42578125" style="21" customWidth="1"/>
    <col min="7235" max="7236" width="3.28515625" style="21" customWidth="1"/>
    <col min="7237" max="7239" width="4.28515625" style="21" customWidth="1"/>
    <col min="7240" max="7240" width="9.42578125" style="21" bestFit="1" customWidth="1"/>
    <col min="7241" max="7241" width="4.140625" style="21" customWidth="1"/>
    <col min="7242" max="7424" width="11.42578125" style="21"/>
    <col min="7425" max="7425" width="15" style="21" customWidth="1"/>
    <col min="7426" max="7426" width="12.5703125" style="21" customWidth="1"/>
    <col min="7427" max="7427" width="7.5703125" style="21" customWidth="1"/>
    <col min="7428" max="7429" width="6.140625" style="21" customWidth="1"/>
    <col min="7430" max="7430" width="6.7109375" style="21" customWidth="1"/>
    <col min="7431" max="7431" width="12" style="21" customWidth="1"/>
    <col min="7432" max="7432" width="2.7109375" style="21" bestFit="1" customWidth="1"/>
    <col min="7433" max="7433" width="13.140625" style="21" customWidth="1"/>
    <col min="7434" max="7434" width="8.85546875" style="21" customWidth="1"/>
    <col min="7435" max="7435" width="8" style="21" customWidth="1"/>
    <col min="7436" max="7438" width="7.7109375" style="21" customWidth="1"/>
    <col min="7439" max="7439" width="4.7109375" style="21" customWidth="1"/>
    <col min="7440" max="7440" width="3.7109375" style="21" customWidth="1"/>
    <col min="7441" max="7441" width="4.42578125" style="21" customWidth="1"/>
    <col min="7442" max="7442" width="5.140625" style="21" bestFit="1" customWidth="1"/>
    <col min="7443" max="7478" width="0" style="21" hidden="1" customWidth="1"/>
    <col min="7479" max="7483" width="4.140625" style="21" customWidth="1"/>
    <col min="7484" max="7484" width="17.28515625" style="21" customWidth="1"/>
    <col min="7485" max="7485" width="12.85546875" style="21" customWidth="1"/>
    <col min="7486" max="7486" width="15.5703125" style="21" customWidth="1"/>
    <col min="7487" max="7487" width="25.7109375" style="21" customWidth="1"/>
    <col min="7488" max="7488" width="7.140625" style="21" bestFit="1" customWidth="1"/>
    <col min="7489" max="7489" width="6.5703125" style="21" bestFit="1" customWidth="1"/>
    <col min="7490" max="7490" width="7.42578125" style="21" customWidth="1"/>
    <col min="7491" max="7492" width="3.28515625" style="21" customWidth="1"/>
    <col min="7493" max="7495" width="4.28515625" style="21" customWidth="1"/>
    <col min="7496" max="7496" width="9.42578125" style="21" bestFit="1" customWidth="1"/>
    <col min="7497" max="7497" width="4.140625" style="21" customWidth="1"/>
    <col min="7498" max="7680" width="11.42578125" style="21"/>
    <col min="7681" max="7681" width="15" style="21" customWidth="1"/>
    <col min="7682" max="7682" width="12.5703125" style="21" customWidth="1"/>
    <col min="7683" max="7683" width="7.5703125" style="21" customWidth="1"/>
    <col min="7684" max="7685" width="6.140625" style="21" customWidth="1"/>
    <col min="7686" max="7686" width="6.7109375" style="21" customWidth="1"/>
    <col min="7687" max="7687" width="12" style="21" customWidth="1"/>
    <col min="7688" max="7688" width="2.7109375" style="21" bestFit="1" customWidth="1"/>
    <col min="7689" max="7689" width="13.140625" style="21" customWidth="1"/>
    <col min="7690" max="7690" width="8.85546875" style="21" customWidth="1"/>
    <col min="7691" max="7691" width="8" style="21" customWidth="1"/>
    <col min="7692" max="7694" width="7.7109375" style="21" customWidth="1"/>
    <col min="7695" max="7695" width="4.7109375" style="21" customWidth="1"/>
    <col min="7696" max="7696" width="3.7109375" style="21" customWidth="1"/>
    <col min="7697" max="7697" width="4.42578125" style="21" customWidth="1"/>
    <col min="7698" max="7698" width="5.140625" style="21" bestFit="1" customWidth="1"/>
    <col min="7699" max="7734" width="0" style="21" hidden="1" customWidth="1"/>
    <col min="7735" max="7739" width="4.140625" style="21" customWidth="1"/>
    <col min="7740" max="7740" width="17.28515625" style="21" customWidth="1"/>
    <col min="7741" max="7741" width="12.85546875" style="21" customWidth="1"/>
    <col min="7742" max="7742" width="15.5703125" style="21" customWidth="1"/>
    <col min="7743" max="7743" width="25.7109375" style="21" customWidth="1"/>
    <col min="7744" max="7744" width="7.140625" style="21" bestFit="1" customWidth="1"/>
    <col min="7745" max="7745" width="6.5703125" style="21" bestFit="1" customWidth="1"/>
    <col min="7746" max="7746" width="7.42578125" style="21" customWidth="1"/>
    <col min="7747" max="7748" width="3.28515625" style="21" customWidth="1"/>
    <col min="7749" max="7751" width="4.28515625" style="21" customWidth="1"/>
    <col min="7752" max="7752" width="9.42578125" style="21" bestFit="1" customWidth="1"/>
    <col min="7753" max="7753" width="4.140625" style="21" customWidth="1"/>
    <col min="7754" max="7936" width="11.42578125" style="21"/>
    <col min="7937" max="7937" width="15" style="21" customWidth="1"/>
    <col min="7938" max="7938" width="12.5703125" style="21" customWidth="1"/>
    <col min="7939" max="7939" width="7.5703125" style="21" customWidth="1"/>
    <col min="7940" max="7941" width="6.140625" style="21" customWidth="1"/>
    <col min="7942" max="7942" width="6.7109375" style="21" customWidth="1"/>
    <col min="7943" max="7943" width="12" style="21" customWidth="1"/>
    <col min="7944" max="7944" width="2.7109375" style="21" bestFit="1" customWidth="1"/>
    <col min="7945" max="7945" width="13.140625" style="21" customWidth="1"/>
    <col min="7946" max="7946" width="8.85546875" style="21" customWidth="1"/>
    <col min="7947" max="7947" width="8" style="21" customWidth="1"/>
    <col min="7948" max="7950" width="7.7109375" style="21" customWidth="1"/>
    <col min="7951" max="7951" width="4.7109375" style="21" customWidth="1"/>
    <col min="7952" max="7952" width="3.7109375" style="21" customWidth="1"/>
    <col min="7953" max="7953" width="4.42578125" style="21" customWidth="1"/>
    <col min="7954" max="7954" width="5.140625" style="21" bestFit="1" customWidth="1"/>
    <col min="7955" max="7990" width="0" style="21" hidden="1" customWidth="1"/>
    <col min="7991" max="7995" width="4.140625" style="21" customWidth="1"/>
    <col min="7996" max="7996" width="17.28515625" style="21" customWidth="1"/>
    <col min="7997" max="7997" width="12.85546875" style="21" customWidth="1"/>
    <col min="7998" max="7998" width="15.5703125" style="21" customWidth="1"/>
    <col min="7999" max="7999" width="25.7109375" style="21" customWidth="1"/>
    <col min="8000" max="8000" width="7.140625" style="21" bestFit="1" customWidth="1"/>
    <col min="8001" max="8001" width="6.5703125" style="21" bestFit="1" customWidth="1"/>
    <col min="8002" max="8002" width="7.42578125" style="21" customWidth="1"/>
    <col min="8003" max="8004" width="3.28515625" style="21" customWidth="1"/>
    <col min="8005" max="8007" width="4.28515625" style="21" customWidth="1"/>
    <col min="8008" max="8008" width="9.42578125" style="21" bestFit="1" customWidth="1"/>
    <col min="8009" max="8009" width="4.140625" style="21" customWidth="1"/>
    <col min="8010" max="8192" width="11.42578125" style="21"/>
    <col min="8193" max="8193" width="15" style="21" customWidth="1"/>
    <col min="8194" max="8194" width="12.5703125" style="21" customWidth="1"/>
    <col min="8195" max="8195" width="7.5703125" style="21" customWidth="1"/>
    <col min="8196" max="8197" width="6.140625" style="21" customWidth="1"/>
    <col min="8198" max="8198" width="6.7109375" style="21" customWidth="1"/>
    <col min="8199" max="8199" width="12" style="21" customWidth="1"/>
    <col min="8200" max="8200" width="2.7109375" style="21" bestFit="1" customWidth="1"/>
    <col min="8201" max="8201" width="13.140625" style="21" customWidth="1"/>
    <col min="8202" max="8202" width="8.85546875" style="21" customWidth="1"/>
    <col min="8203" max="8203" width="8" style="21" customWidth="1"/>
    <col min="8204" max="8206" width="7.7109375" style="21" customWidth="1"/>
    <col min="8207" max="8207" width="4.7109375" style="21" customWidth="1"/>
    <col min="8208" max="8208" width="3.7109375" style="21" customWidth="1"/>
    <col min="8209" max="8209" width="4.42578125" style="21" customWidth="1"/>
    <col min="8210" max="8210" width="5.140625" style="21" bestFit="1" customWidth="1"/>
    <col min="8211" max="8246" width="0" style="21" hidden="1" customWidth="1"/>
    <col min="8247" max="8251" width="4.140625" style="21" customWidth="1"/>
    <col min="8252" max="8252" width="17.28515625" style="21" customWidth="1"/>
    <col min="8253" max="8253" width="12.85546875" style="21" customWidth="1"/>
    <col min="8254" max="8254" width="15.5703125" style="21" customWidth="1"/>
    <col min="8255" max="8255" width="25.7109375" style="21" customWidth="1"/>
    <col min="8256" max="8256" width="7.140625" style="21" bestFit="1" customWidth="1"/>
    <col min="8257" max="8257" width="6.5703125" style="21" bestFit="1" customWidth="1"/>
    <col min="8258" max="8258" width="7.42578125" style="21" customWidth="1"/>
    <col min="8259" max="8260" width="3.28515625" style="21" customWidth="1"/>
    <col min="8261" max="8263" width="4.28515625" style="21" customWidth="1"/>
    <col min="8264" max="8264" width="9.42578125" style="21" bestFit="1" customWidth="1"/>
    <col min="8265" max="8265" width="4.140625" style="21" customWidth="1"/>
    <col min="8266" max="8448" width="11.42578125" style="21"/>
    <col min="8449" max="8449" width="15" style="21" customWidth="1"/>
    <col min="8450" max="8450" width="12.5703125" style="21" customWidth="1"/>
    <col min="8451" max="8451" width="7.5703125" style="21" customWidth="1"/>
    <col min="8452" max="8453" width="6.140625" style="21" customWidth="1"/>
    <col min="8454" max="8454" width="6.7109375" style="21" customWidth="1"/>
    <col min="8455" max="8455" width="12" style="21" customWidth="1"/>
    <col min="8456" max="8456" width="2.7109375" style="21" bestFit="1" customWidth="1"/>
    <col min="8457" max="8457" width="13.140625" style="21" customWidth="1"/>
    <col min="8458" max="8458" width="8.85546875" style="21" customWidth="1"/>
    <col min="8459" max="8459" width="8" style="21" customWidth="1"/>
    <col min="8460" max="8462" width="7.7109375" style="21" customWidth="1"/>
    <col min="8463" max="8463" width="4.7109375" style="21" customWidth="1"/>
    <col min="8464" max="8464" width="3.7109375" style="21" customWidth="1"/>
    <col min="8465" max="8465" width="4.42578125" style="21" customWidth="1"/>
    <col min="8466" max="8466" width="5.140625" style="21" bestFit="1" customWidth="1"/>
    <col min="8467" max="8502" width="0" style="21" hidden="1" customWidth="1"/>
    <col min="8503" max="8507" width="4.140625" style="21" customWidth="1"/>
    <col min="8508" max="8508" width="17.28515625" style="21" customWidth="1"/>
    <col min="8509" max="8509" width="12.85546875" style="21" customWidth="1"/>
    <col min="8510" max="8510" width="15.5703125" style="21" customWidth="1"/>
    <col min="8511" max="8511" width="25.7109375" style="21" customWidth="1"/>
    <col min="8512" max="8512" width="7.140625" style="21" bestFit="1" customWidth="1"/>
    <col min="8513" max="8513" width="6.5703125" style="21" bestFit="1" customWidth="1"/>
    <col min="8514" max="8514" width="7.42578125" style="21" customWidth="1"/>
    <col min="8515" max="8516" width="3.28515625" style="21" customWidth="1"/>
    <col min="8517" max="8519" width="4.28515625" style="21" customWidth="1"/>
    <col min="8520" max="8520" width="9.42578125" style="21" bestFit="1" customWidth="1"/>
    <col min="8521" max="8521" width="4.140625" style="21" customWidth="1"/>
    <col min="8522" max="8704" width="11.42578125" style="21"/>
    <col min="8705" max="8705" width="15" style="21" customWidth="1"/>
    <col min="8706" max="8706" width="12.5703125" style="21" customWidth="1"/>
    <col min="8707" max="8707" width="7.5703125" style="21" customWidth="1"/>
    <col min="8708" max="8709" width="6.140625" style="21" customWidth="1"/>
    <col min="8710" max="8710" width="6.7109375" style="21" customWidth="1"/>
    <col min="8711" max="8711" width="12" style="21" customWidth="1"/>
    <col min="8712" max="8712" width="2.7109375" style="21" bestFit="1" customWidth="1"/>
    <col min="8713" max="8713" width="13.140625" style="21" customWidth="1"/>
    <col min="8714" max="8714" width="8.85546875" style="21" customWidth="1"/>
    <col min="8715" max="8715" width="8" style="21" customWidth="1"/>
    <col min="8716" max="8718" width="7.7109375" style="21" customWidth="1"/>
    <col min="8719" max="8719" width="4.7109375" style="21" customWidth="1"/>
    <col min="8720" max="8720" width="3.7109375" style="21" customWidth="1"/>
    <col min="8721" max="8721" width="4.42578125" style="21" customWidth="1"/>
    <col min="8722" max="8722" width="5.140625" style="21" bestFit="1" customWidth="1"/>
    <col min="8723" max="8758" width="0" style="21" hidden="1" customWidth="1"/>
    <col min="8759" max="8763" width="4.140625" style="21" customWidth="1"/>
    <col min="8764" max="8764" width="17.28515625" style="21" customWidth="1"/>
    <col min="8765" max="8765" width="12.85546875" style="21" customWidth="1"/>
    <col min="8766" max="8766" width="15.5703125" style="21" customWidth="1"/>
    <col min="8767" max="8767" width="25.7109375" style="21" customWidth="1"/>
    <col min="8768" max="8768" width="7.140625" style="21" bestFit="1" customWidth="1"/>
    <col min="8769" max="8769" width="6.5703125" style="21" bestFit="1" customWidth="1"/>
    <col min="8770" max="8770" width="7.42578125" style="21" customWidth="1"/>
    <col min="8771" max="8772" width="3.28515625" style="21" customWidth="1"/>
    <col min="8773" max="8775" width="4.28515625" style="21" customWidth="1"/>
    <col min="8776" max="8776" width="9.42578125" style="21" bestFit="1" customWidth="1"/>
    <col min="8777" max="8777" width="4.140625" style="21" customWidth="1"/>
    <col min="8778" max="8960" width="11.42578125" style="21"/>
    <col min="8961" max="8961" width="15" style="21" customWidth="1"/>
    <col min="8962" max="8962" width="12.5703125" style="21" customWidth="1"/>
    <col min="8963" max="8963" width="7.5703125" style="21" customWidth="1"/>
    <col min="8964" max="8965" width="6.140625" style="21" customWidth="1"/>
    <col min="8966" max="8966" width="6.7109375" style="21" customWidth="1"/>
    <col min="8967" max="8967" width="12" style="21" customWidth="1"/>
    <col min="8968" max="8968" width="2.7109375" style="21" bestFit="1" customWidth="1"/>
    <col min="8969" max="8969" width="13.140625" style="21" customWidth="1"/>
    <col min="8970" max="8970" width="8.85546875" style="21" customWidth="1"/>
    <col min="8971" max="8971" width="8" style="21" customWidth="1"/>
    <col min="8972" max="8974" width="7.7109375" style="21" customWidth="1"/>
    <col min="8975" max="8975" width="4.7109375" style="21" customWidth="1"/>
    <col min="8976" max="8976" width="3.7109375" style="21" customWidth="1"/>
    <col min="8977" max="8977" width="4.42578125" style="21" customWidth="1"/>
    <col min="8978" max="8978" width="5.140625" style="21" bestFit="1" customWidth="1"/>
    <col min="8979" max="9014" width="0" style="21" hidden="1" customWidth="1"/>
    <col min="9015" max="9019" width="4.140625" style="21" customWidth="1"/>
    <col min="9020" max="9020" width="17.28515625" style="21" customWidth="1"/>
    <col min="9021" max="9021" width="12.85546875" style="21" customWidth="1"/>
    <col min="9022" max="9022" width="15.5703125" style="21" customWidth="1"/>
    <col min="9023" max="9023" width="25.7109375" style="21" customWidth="1"/>
    <col min="9024" max="9024" width="7.140625" style="21" bestFit="1" customWidth="1"/>
    <col min="9025" max="9025" width="6.5703125" style="21" bestFit="1" customWidth="1"/>
    <col min="9026" max="9026" width="7.42578125" style="21" customWidth="1"/>
    <col min="9027" max="9028" width="3.28515625" style="21" customWidth="1"/>
    <col min="9029" max="9031" width="4.28515625" style="21" customWidth="1"/>
    <col min="9032" max="9032" width="9.42578125" style="21" bestFit="1" customWidth="1"/>
    <col min="9033" max="9033" width="4.140625" style="21" customWidth="1"/>
    <col min="9034" max="9216" width="11.42578125" style="21"/>
    <col min="9217" max="9217" width="15" style="21" customWidth="1"/>
    <col min="9218" max="9218" width="12.5703125" style="21" customWidth="1"/>
    <col min="9219" max="9219" width="7.5703125" style="21" customWidth="1"/>
    <col min="9220" max="9221" width="6.140625" style="21" customWidth="1"/>
    <col min="9222" max="9222" width="6.7109375" style="21" customWidth="1"/>
    <col min="9223" max="9223" width="12" style="21" customWidth="1"/>
    <col min="9224" max="9224" width="2.7109375" style="21" bestFit="1" customWidth="1"/>
    <col min="9225" max="9225" width="13.140625" style="21" customWidth="1"/>
    <col min="9226" max="9226" width="8.85546875" style="21" customWidth="1"/>
    <col min="9227" max="9227" width="8" style="21" customWidth="1"/>
    <col min="9228" max="9230" width="7.7109375" style="21" customWidth="1"/>
    <col min="9231" max="9231" width="4.7109375" style="21" customWidth="1"/>
    <col min="9232" max="9232" width="3.7109375" style="21" customWidth="1"/>
    <col min="9233" max="9233" width="4.42578125" style="21" customWidth="1"/>
    <col min="9234" max="9234" width="5.140625" style="21" bestFit="1" customWidth="1"/>
    <col min="9235" max="9270" width="0" style="21" hidden="1" customWidth="1"/>
    <col min="9271" max="9275" width="4.140625" style="21" customWidth="1"/>
    <col min="9276" max="9276" width="17.28515625" style="21" customWidth="1"/>
    <col min="9277" max="9277" width="12.85546875" style="21" customWidth="1"/>
    <col min="9278" max="9278" width="15.5703125" style="21" customWidth="1"/>
    <col min="9279" max="9279" width="25.7109375" style="21" customWidth="1"/>
    <col min="9280" max="9280" width="7.140625" style="21" bestFit="1" customWidth="1"/>
    <col min="9281" max="9281" width="6.5703125" style="21" bestFit="1" customWidth="1"/>
    <col min="9282" max="9282" width="7.42578125" style="21" customWidth="1"/>
    <col min="9283" max="9284" width="3.28515625" style="21" customWidth="1"/>
    <col min="9285" max="9287" width="4.28515625" style="21" customWidth="1"/>
    <col min="9288" max="9288" width="9.42578125" style="21" bestFit="1" customWidth="1"/>
    <col min="9289" max="9289" width="4.140625" style="21" customWidth="1"/>
    <col min="9290" max="9472" width="11.42578125" style="21"/>
    <col min="9473" max="9473" width="15" style="21" customWidth="1"/>
    <col min="9474" max="9474" width="12.5703125" style="21" customWidth="1"/>
    <col min="9475" max="9475" width="7.5703125" style="21" customWidth="1"/>
    <col min="9476" max="9477" width="6.140625" style="21" customWidth="1"/>
    <col min="9478" max="9478" width="6.7109375" style="21" customWidth="1"/>
    <col min="9479" max="9479" width="12" style="21" customWidth="1"/>
    <col min="9480" max="9480" width="2.7109375" style="21" bestFit="1" customWidth="1"/>
    <col min="9481" max="9481" width="13.140625" style="21" customWidth="1"/>
    <col min="9482" max="9482" width="8.85546875" style="21" customWidth="1"/>
    <col min="9483" max="9483" width="8" style="21" customWidth="1"/>
    <col min="9484" max="9486" width="7.7109375" style="21" customWidth="1"/>
    <col min="9487" max="9487" width="4.7109375" style="21" customWidth="1"/>
    <col min="9488" max="9488" width="3.7109375" style="21" customWidth="1"/>
    <col min="9489" max="9489" width="4.42578125" style="21" customWidth="1"/>
    <col min="9490" max="9490" width="5.140625" style="21" bestFit="1" customWidth="1"/>
    <col min="9491" max="9526" width="0" style="21" hidden="1" customWidth="1"/>
    <col min="9527" max="9531" width="4.140625" style="21" customWidth="1"/>
    <col min="9532" max="9532" width="17.28515625" style="21" customWidth="1"/>
    <col min="9533" max="9533" width="12.85546875" style="21" customWidth="1"/>
    <col min="9534" max="9534" width="15.5703125" style="21" customWidth="1"/>
    <col min="9535" max="9535" width="25.7109375" style="21" customWidth="1"/>
    <col min="9536" max="9536" width="7.140625" style="21" bestFit="1" customWidth="1"/>
    <col min="9537" max="9537" width="6.5703125" style="21" bestFit="1" customWidth="1"/>
    <col min="9538" max="9538" width="7.42578125" style="21" customWidth="1"/>
    <col min="9539" max="9540" width="3.28515625" style="21" customWidth="1"/>
    <col min="9541" max="9543" width="4.28515625" style="21" customWidth="1"/>
    <col min="9544" max="9544" width="9.42578125" style="21" bestFit="1" customWidth="1"/>
    <col min="9545" max="9545" width="4.140625" style="21" customWidth="1"/>
    <col min="9546" max="9728" width="11.42578125" style="21"/>
    <col min="9729" max="9729" width="15" style="21" customWidth="1"/>
    <col min="9730" max="9730" width="12.5703125" style="21" customWidth="1"/>
    <col min="9731" max="9731" width="7.5703125" style="21" customWidth="1"/>
    <col min="9732" max="9733" width="6.140625" style="21" customWidth="1"/>
    <col min="9734" max="9734" width="6.7109375" style="21" customWidth="1"/>
    <col min="9735" max="9735" width="12" style="21" customWidth="1"/>
    <col min="9736" max="9736" width="2.7109375" style="21" bestFit="1" customWidth="1"/>
    <col min="9737" max="9737" width="13.140625" style="21" customWidth="1"/>
    <col min="9738" max="9738" width="8.85546875" style="21" customWidth="1"/>
    <col min="9739" max="9739" width="8" style="21" customWidth="1"/>
    <col min="9740" max="9742" width="7.7109375" style="21" customWidth="1"/>
    <col min="9743" max="9743" width="4.7109375" style="21" customWidth="1"/>
    <col min="9744" max="9744" width="3.7109375" style="21" customWidth="1"/>
    <col min="9745" max="9745" width="4.42578125" style="21" customWidth="1"/>
    <col min="9746" max="9746" width="5.140625" style="21" bestFit="1" customWidth="1"/>
    <col min="9747" max="9782" width="0" style="21" hidden="1" customWidth="1"/>
    <col min="9783" max="9787" width="4.140625" style="21" customWidth="1"/>
    <col min="9788" max="9788" width="17.28515625" style="21" customWidth="1"/>
    <col min="9789" max="9789" width="12.85546875" style="21" customWidth="1"/>
    <col min="9790" max="9790" width="15.5703125" style="21" customWidth="1"/>
    <col min="9791" max="9791" width="25.7109375" style="21" customWidth="1"/>
    <col min="9792" max="9792" width="7.140625" style="21" bestFit="1" customWidth="1"/>
    <col min="9793" max="9793" width="6.5703125" style="21" bestFit="1" customWidth="1"/>
    <col min="9794" max="9794" width="7.42578125" style="21" customWidth="1"/>
    <col min="9795" max="9796" width="3.28515625" style="21" customWidth="1"/>
    <col min="9797" max="9799" width="4.28515625" style="21" customWidth="1"/>
    <col min="9800" max="9800" width="9.42578125" style="21" bestFit="1" customWidth="1"/>
    <col min="9801" max="9801" width="4.140625" style="21" customWidth="1"/>
    <col min="9802" max="9984" width="11.42578125" style="21"/>
    <col min="9985" max="9985" width="15" style="21" customWidth="1"/>
    <col min="9986" max="9986" width="12.5703125" style="21" customWidth="1"/>
    <col min="9987" max="9987" width="7.5703125" style="21" customWidth="1"/>
    <col min="9988" max="9989" width="6.140625" style="21" customWidth="1"/>
    <col min="9990" max="9990" width="6.7109375" style="21" customWidth="1"/>
    <col min="9991" max="9991" width="12" style="21" customWidth="1"/>
    <col min="9992" max="9992" width="2.7109375" style="21" bestFit="1" customWidth="1"/>
    <col min="9993" max="9993" width="13.140625" style="21" customWidth="1"/>
    <col min="9994" max="9994" width="8.85546875" style="21" customWidth="1"/>
    <col min="9995" max="9995" width="8" style="21" customWidth="1"/>
    <col min="9996" max="9998" width="7.7109375" style="21" customWidth="1"/>
    <col min="9999" max="9999" width="4.7109375" style="21" customWidth="1"/>
    <col min="10000" max="10000" width="3.7109375" style="21" customWidth="1"/>
    <col min="10001" max="10001" width="4.42578125" style="21" customWidth="1"/>
    <col min="10002" max="10002" width="5.140625" style="21" bestFit="1" customWidth="1"/>
    <col min="10003" max="10038" width="0" style="21" hidden="1" customWidth="1"/>
    <col min="10039" max="10043" width="4.140625" style="21" customWidth="1"/>
    <col min="10044" max="10044" width="17.28515625" style="21" customWidth="1"/>
    <col min="10045" max="10045" width="12.85546875" style="21" customWidth="1"/>
    <col min="10046" max="10046" width="15.5703125" style="21" customWidth="1"/>
    <col min="10047" max="10047" width="25.7109375" style="21" customWidth="1"/>
    <col min="10048" max="10048" width="7.140625" style="21" bestFit="1" customWidth="1"/>
    <col min="10049" max="10049" width="6.5703125" style="21" bestFit="1" customWidth="1"/>
    <col min="10050" max="10050" width="7.42578125" style="21" customWidth="1"/>
    <col min="10051" max="10052" width="3.28515625" style="21" customWidth="1"/>
    <col min="10053" max="10055" width="4.28515625" style="21" customWidth="1"/>
    <col min="10056" max="10056" width="9.42578125" style="21" bestFit="1" customWidth="1"/>
    <col min="10057" max="10057" width="4.140625" style="21" customWidth="1"/>
    <col min="10058" max="10240" width="11.42578125" style="21"/>
    <col min="10241" max="10241" width="15" style="21" customWidth="1"/>
    <col min="10242" max="10242" width="12.5703125" style="21" customWidth="1"/>
    <col min="10243" max="10243" width="7.5703125" style="21" customWidth="1"/>
    <col min="10244" max="10245" width="6.140625" style="21" customWidth="1"/>
    <col min="10246" max="10246" width="6.7109375" style="21" customWidth="1"/>
    <col min="10247" max="10247" width="12" style="21" customWidth="1"/>
    <col min="10248" max="10248" width="2.7109375" style="21" bestFit="1" customWidth="1"/>
    <col min="10249" max="10249" width="13.140625" style="21" customWidth="1"/>
    <col min="10250" max="10250" width="8.85546875" style="21" customWidth="1"/>
    <col min="10251" max="10251" width="8" style="21" customWidth="1"/>
    <col min="10252" max="10254" width="7.7109375" style="21" customWidth="1"/>
    <col min="10255" max="10255" width="4.7109375" style="21" customWidth="1"/>
    <col min="10256" max="10256" width="3.7109375" style="21" customWidth="1"/>
    <col min="10257" max="10257" width="4.42578125" style="21" customWidth="1"/>
    <col min="10258" max="10258" width="5.140625" style="21" bestFit="1" customWidth="1"/>
    <col min="10259" max="10294" width="0" style="21" hidden="1" customWidth="1"/>
    <col min="10295" max="10299" width="4.140625" style="21" customWidth="1"/>
    <col min="10300" max="10300" width="17.28515625" style="21" customWidth="1"/>
    <col min="10301" max="10301" width="12.85546875" style="21" customWidth="1"/>
    <col min="10302" max="10302" width="15.5703125" style="21" customWidth="1"/>
    <col min="10303" max="10303" width="25.7109375" style="21" customWidth="1"/>
    <col min="10304" max="10304" width="7.140625" style="21" bestFit="1" customWidth="1"/>
    <col min="10305" max="10305" width="6.5703125" style="21" bestFit="1" customWidth="1"/>
    <col min="10306" max="10306" width="7.42578125" style="21" customWidth="1"/>
    <col min="10307" max="10308" width="3.28515625" style="21" customWidth="1"/>
    <col min="10309" max="10311" width="4.28515625" style="21" customWidth="1"/>
    <col min="10312" max="10312" width="9.42578125" style="21" bestFit="1" customWidth="1"/>
    <col min="10313" max="10313" width="4.140625" style="21" customWidth="1"/>
    <col min="10314" max="10496" width="11.42578125" style="21"/>
    <col min="10497" max="10497" width="15" style="21" customWidth="1"/>
    <col min="10498" max="10498" width="12.5703125" style="21" customWidth="1"/>
    <col min="10499" max="10499" width="7.5703125" style="21" customWidth="1"/>
    <col min="10500" max="10501" width="6.140625" style="21" customWidth="1"/>
    <col min="10502" max="10502" width="6.7109375" style="21" customWidth="1"/>
    <col min="10503" max="10503" width="12" style="21" customWidth="1"/>
    <col min="10504" max="10504" width="2.7109375" style="21" bestFit="1" customWidth="1"/>
    <col min="10505" max="10505" width="13.140625" style="21" customWidth="1"/>
    <col min="10506" max="10506" width="8.85546875" style="21" customWidth="1"/>
    <col min="10507" max="10507" width="8" style="21" customWidth="1"/>
    <col min="10508" max="10510" width="7.7109375" style="21" customWidth="1"/>
    <col min="10511" max="10511" width="4.7109375" style="21" customWidth="1"/>
    <col min="10512" max="10512" width="3.7109375" style="21" customWidth="1"/>
    <col min="10513" max="10513" width="4.42578125" style="21" customWidth="1"/>
    <col min="10514" max="10514" width="5.140625" style="21" bestFit="1" customWidth="1"/>
    <col min="10515" max="10550" width="0" style="21" hidden="1" customWidth="1"/>
    <col min="10551" max="10555" width="4.140625" style="21" customWidth="1"/>
    <col min="10556" max="10556" width="17.28515625" style="21" customWidth="1"/>
    <col min="10557" max="10557" width="12.85546875" style="21" customWidth="1"/>
    <col min="10558" max="10558" width="15.5703125" style="21" customWidth="1"/>
    <col min="10559" max="10559" width="25.7109375" style="21" customWidth="1"/>
    <col min="10560" max="10560" width="7.140625" style="21" bestFit="1" customWidth="1"/>
    <col min="10561" max="10561" width="6.5703125" style="21" bestFit="1" customWidth="1"/>
    <col min="10562" max="10562" width="7.42578125" style="21" customWidth="1"/>
    <col min="10563" max="10564" width="3.28515625" style="21" customWidth="1"/>
    <col min="10565" max="10567" width="4.28515625" style="21" customWidth="1"/>
    <col min="10568" max="10568" width="9.42578125" style="21" bestFit="1" customWidth="1"/>
    <col min="10569" max="10569" width="4.140625" style="21" customWidth="1"/>
    <col min="10570" max="10752" width="11.42578125" style="21"/>
    <col min="10753" max="10753" width="15" style="21" customWidth="1"/>
    <col min="10754" max="10754" width="12.5703125" style="21" customWidth="1"/>
    <col min="10755" max="10755" width="7.5703125" style="21" customWidth="1"/>
    <col min="10756" max="10757" width="6.140625" style="21" customWidth="1"/>
    <col min="10758" max="10758" width="6.7109375" style="21" customWidth="1"/>
    <col min="10759" max="10759" width="12" style="21" customWidth="1"/>
    <col min="10760" max="10760" width="2.7109375" style="21" bestFit="1" customWidth="1"/>
    <col min="10761" max="10761" width="13.140625" style="21" customWidth="1"/>
    <col min="10762" max="10762" width="8.85546875" style="21" customWidth="1"/>
    <col min="10763" max="10763" width="8" style="21" customWidth="1"/>
    <col min="10764" max="10766" width="7.7109375" style="21" customWidth="1"/>
    <col min="10767" max="10767" width="4.7109375" style="21" customWidth="1"/>
    <col min="10768" max="10768" width="3.7109375" style="21" customWidth="1"/>
    <col min="10769" max="10769" width="4.42578125" style="21" customWidth="1"/>
    <col min="10770" max="10770" width="5.140625" style="21" bestFit="1" customWidth="1"/>
    <col min="10771" max="10806" width="0" style="21" hidden="1" customWidth="1"/>
    <col min="10807" max="10811" width="4.140625" style="21" customWidth="1"/>
    <col min="10812" max="10812" width="17.28515625" style="21" customWidth="1"/>
    <col min="10813" max="10813" width="12.85546875" style="21" customWidth="1"/>
    <col min="10814" max="10814" width="15.5703125" style="21" customWidth="1"/>
    <col min="10815" max="10815" width="25.7109375" style="21" customWidth="1"/>
    <col min="10816" max="10816" width="7.140625" style="21" bestFit="1" customWidth="1"/>
    <col min="10817" max="10817" width="6.5703125" style="21" bestFit="1" customWidth="1"/>
    <col min="10818" max="10818" width="7.42578125" style="21" customWidth="1"/>
    <col min="10819" max="10820" width="3.28515625" style="21" customWidth="1"/>
    <col min="10821" max="10823" width="4.28515625" style="21" customWidth="1"/>
    <col min="10824" max="10824" width="9.42578125" style="21" bestFit="1" customWidth="1"/>
    <col min="10825" max="10825" width="4.140625" style="21" customWidth="1"/>
    <col min="10826" max="11008" width="11.42578125" style="21"/>
    <col min="11009" max="11009" width="15" style="21" customWidth="1"/>
    <col min="11010" max="11010" width="12.5703125" style="21" customWidth="1"/>
    <col min="11011" max="11011" width="7.5703125" style="21" customWidth="1"/>
    <col min="11012" max="11013" width="6.140625" style="21" customWidth="1"/>
    <col min="11014" max="11014" width="6.7109375" style="21" customWidth="1"/>
    <col min="11015" max="11015" width="12" style="21" customWidth="1"/>
    <col min="11016" max="11016" width="2.7109375" style="21" bestFit="1" customWidth="1"/>
    <col min="11017" max="11017" width="13.140625" style="21" customWidth="1"/>
    <col min="11018" max="11018" width="8.85546875" style="21" customWidth="1"/>
    <col min="11019" max="11019" width="8" style="21" customWidth="1"/>
    <col min="11020" max="11022" width="7.7109375" style="21" customWidth="1"/>
    <col min="11023" max="11023" width="4.7109375" style="21" customWidth="1"/>
    <col min="11024" max="11024" width="3.7109375" style="21" customWidth="1"/>
    <col min="11025" max="11025" width="4.42578125" style="21" customWidth="1"/>
    <col min="11026" max="11026" width="5.140625" style="21" bestFit="1" customWidth="1"/>
    <col min="11027" max="11062" width="0" style="21" hidden="1" customWidth="1"/>
    <col min="11063" max="11067" width="4.140625" style="21" customWidth="1"/>
    <col min="11068" max="11068" width="17.28515625" style="21" customWidth="1"/>
    <col min="11069" max="11069" width="12.85546875" style="21" customWidth="1"/>
    <col min="11070" max="11070" width="15.5703125" style="21" customWidth="1"/>
    <col min="11071" max="11071" width="25.7109375" style="21" customWidth="1"/>
    <col min="11072" max="11072" width="7.140625" style="21" bestFit="1" customWidth="1"/>
    <col min="11073" max="11073" width="6.5703125" style="21" bestFit="1" customWidth="1"/>
    <col min="11074" max="11074" width="7.42578125" style="21" customWidth="1"/>
    <col min="11075" max="11076" width="3.28515625" style="21" customWidth="1"/>
    <col min="11077" max="11079" width="4.28515625" style="21" customWidth="1"/>
    <col min="11080" max="11080" width="9.42578125" style="21" bestFit="1" customWidth="1"/>
    <col min="11081" max="11081" width="4.140625" style="21" customWidth="1"/>
    <col min="11082" max="11264" width="11.42578125" style="21"/>
    <col min="11265" max="11265" width="15" style="21" customWidth="1"/>
    <col min="11266" max="11266" width="12.5703125" style="21" customWidth="1"/>
    <col min="11267" max="11267" width="7.5703125" style="21" customWidth="1"/>
    <col min="11268" max="11269" width="6.140625" style="21" customWidth="1"/>
    <col min="11270" max="11270" width="6.7109375" style="21" customWidth="1"/>
    <col min="11271" max="11271" width="12" style="21" customWidth="1"/>
    <col min="11272" max="11272" width="2.7109375" style="21" bestFit="1" customWidth="1"/>
    <col min="11273" max="11273" width="13.140625" style="21" customWidth="1"/>
    <col min="11274" max="11274" width="8.85546875" style="21" customWidth="1"/>
    <col min="11275" max="11275" width="8" style="21" customWidth="1"/>
    <col min="11276" max="11278" width="7.7109375" style="21" customWidth="1"/>
    <col min="11279" max="11279" width="4.7109375" style="21" customWidth="1"/>
    <col min="11280" max="11280" width="3.7109375" style="21" customWidth="1"/>
    <col min="11281" max="11281" width="4.42578125" style="21" customWidth="1"/>
    <col min="11282" max="11282" width="5.140625" style="21" bestFit="1" customWidth="1"/>
    <col min="11283" max="11318" width="0" style="21" hidden="1" customWidth="1"/>
    <col min="11319" max="11323" width="4.140625" style="21" customWidth="1"/>
    <col min="11324" max="11324" width="17.28515625" style="21" customWidth="1"/>
    <col min="11325" max="11325" width="12.85546875" style="21" customWidth="1"/>
    <col min="11326" max="11326" width="15.5703125" style="21" customWidth="1"/>
    <col min="11327" max="11327" width="25.7109375" style="21" customWidth="1"/>
    <col min="11328" max="11328" width="7.140625" style="21" bestFit="1" customWidth="1"/>
    <col min="11329" max="11329" width="6.5703125" style="21" bestFit="1" customWidth="1"/>
    <col min="11330" max="11330" width="7.42578125" style="21" customWidth="1"/>
    <col min="11331" max="11332" width="3.28515625" style="21" customWidth="1"/>
    <col min="11333" max="11335" width="4.28515625" style="21" customWidth="1"/>
    <col min="11336" max="11336" width="9.42578125" style="21" bestFit="1" customWidth="1"/>
    <col min="11337" max="11337" width="4.140625" style="21" customWidth="1"/>
    <col min="11338" max="11520" width="11.42578125" style="21"/>
    <col min="11521" max="11521" width="15" style="21" customWidth="1"/>
    <col min="11522" max="11522" width="12.5703125" style="21" customWidth="1"/>
    <col min="11523" max="11523" width="7.5703125" style="21" customWidth="1"/>
    <col min="11524" max="11525" width="6.140625" style="21" customWidth="1"/>
    <col min="11526" max="11526" width="6.7109375" style="21" customWidth="1"/>
    <col min="11527" max="11527" width="12" style="21" customWidth="1"/>
    <col min="11528" max="11528" width="2.7109375" style="21" bestFit="1" customWidth="1"/>
    <col min="11529" max="11529" width="13.140625" style="21" customWidth="1"/>
    <col min="11530" max="11530" width="8.85546875" style="21" customWidth="1"/>
    <col min="11531" max="11531" width="8" style="21" customWidth="1"/>
    <col min="11532" max="11534" width="7.7109375" style="21" customWidth="1"/>
    <col min="11535" max="11535" width="4.7109375" style="21" customWidth="1"/>
    <col min="11536" max="11536" width="3.7109375" style="21" customWidth="1"/>
    <col min="11537" max="11537" width="4.42578125" style="21" customWidth="1"/>
    <col min="11538" max="11538" width="5.140625" style="21" bestFit="1" customWidth="1"/>
    <col min="11539" max="11574" width="0" style="21" hidden="1" customWidth="1"/>
    <col min="11575" max="11579" width="4.140625" style="21" customWidth="1"/>
    <col min="11580" max="11580" width="17.28515625" style="21" customWidth="1"/>
    <col min="11581" max="11581" width="12.85546875" style="21" customWidth="1"/>
    <col min="11582" max="11582" width="15.5703125" style="21" customWidth="1"/>
    <col min="11583" max="11583" width="25.7109375" style="21" customWidth="1"/>
    <col min="11584" max="11584" width="7.140625" style="21" bestFit="1" customWidth="1"/>
    <col min="11585" max="11585" width="6.5703125" style="21" bestFit="1" customWidth="1"/>
    <col min="11586" max="11586" width="7.42578125" style="21" customWidth="1"/>
    <col min="11587" max="11588" width="3.28515625" style="21" customWidth="1"/>
    <col min="11589" max="11591" width="4.28515625" style="21" customWidth="1"/>
    <col min="11592" max="11592" width="9.42578125" style="21" bestFit="1" customWidth="1"/>
    <col min="11593" max="11593" width="4.140625" style="21" customWidth="1"/>
    <col min="11594" max="11776" width="11.42578125" style="21"/>
    <col min="11777" max="11777" width="15" style="21" customWidth="1"/>
    <col min="11778" max="11778" width="12.5703125" style="21" customWidth="1"/>
    <col min="11779" max="11779" width="7.5703125" style="21" customWidth="1"/>
    <col min="11780" max="11781" width="6.140625" style="21" customWidth="1"/>
    <col min="11782" max="11782" width="6.7109375" style="21" customWidth="1"/>
    <col min="11783" max="11783" width="12" style="21" customWidth="1"/>
    <col min="11784" max="11784" width="2.7109375" style="21" bestFit="1" customWidth="1"/>
    <col min="11785" max="11785" width="13.140625" style="21" customWidth="1"/>
    <col min="11786" max="11786" width="8.85546875" style="21" customWidth="1"/>
    <col min="11787" max="11787" width="8" style="21" customWidth="1"/>
    <col min="11788" max="11790" width="7.7109375" style="21" customWidth="1"/>
    <col min="11791" max="11791" width="4.7109375" style="21" customWidth="1"/>
    <col min="11792" max="11792" width="3.7109375" style="21" customWidth="1"/>
    <col min="11793" max="11793" width="4.42578125" style="21" customWidth="1"/>
    <col min="11794" max="11794" width="5.140625" style="21" bestFit="1" customWidth="1"/>
    <col min="11795" max="11830" width="0" style="21" hidden="1" customWidth="1"/>
    <col min="11831" max="11835" width="4.140625" style="21" customWidth="1"/>
    <col min="11836" max="11836" width="17.28515625" style="21" customWidth="1"/>
    <col min="11837" max="11837" width="12.85546875" style="21" customWidth="1"/>
    <col min="11838" max="11838" width="15.5703125" style="21" customWidth="1"/>
    <col min="11839" max="11839" width="25.7109375" style="21" customWidth="1"/>
    <col min="11840" max="11840" width="7.140625" style="21" bestFit="1" customWidth="1"/>
    <col min="11841" max="11841" width="6.5703125" style="21" bestFit="1" customWidth="1"/>
    <col min="11842" max="11842" width="7.42578125" style="21" customWidth="1"/>
    <col min="11843" max="11844" width="3.28515625" style="21" customWidth="1"/>
    <col min="11845" max="11847" width="4.28515625" style="21" customWidth="1"/>
    <col min="11848" max="11848" width="9.42578125" style="21" bestFit="1" customWidth="1"/>
    <col min="11849" max="11849" width="4.140625" style="21" customWidth="1"/>
    <col min="11850" max="12032" width="11.42578125" style="21"/>
    <col min="12033" max="12033" width="15" style="21" customWidth="1"/>
    <col min="12034" max="12034" width="12.5703125" style="21" customWidth="1"/>
    <col min="12035" max="12035" width="7.5703125" style="21" customWidth="1"/>
    <col min="12036" max="12037" width="6.140625" style="21" customWidth="1"/>
    <col min="12038" max="12038" width="6.7109375" style="21" customWidth="1"/>
    <col min="12039" max="12039" width="12" style="21" customWidth="1"/>
    <col min="12040" max="12040" width="2.7109375" style="21" bestFit="1" customWidth="1"/>
    <col min="12041" max="12041" width="13.140625" style="21" customWidth="1"/>
    <col min="12042" max="12042" width="8.85546875" style="21" customWidth="1"/>
    <col min="12043" max="12043" width="8" style="21" customWidth="1"/>
    <col min="12044" max="12046" width="7.7109375" style="21" customWidth="1"/>
    <col min="12047" max="12047" width="4.7109375" style="21" customWidth="1"/>
    <col min="12048" max="12048" width="3.7109375" style="21" customWidth="1"/>
    <col min="12049" max="12049" width="4.42578125" style="21" customWidth="1"/>
    <col min="12050" max="12050" width="5.140625" style="21" bestFit="1" customWidth="1"/>
    <col min="12051" max="12086" width="0" style="21" hidden="1" customWidth="1"/>
    <col min="12087" max="12091" width="4.140625" style="21" customWidth="1"/>
    <col min="12092" max="12092" width="17.28515625" style="21" customWidth="1"/>
    <col min="12093" max="12093" width="12.85546875" style="21" customWidth="1"/>
    <col min="12094" max="12094" width="15.5703125" style="21" customWidth="1"/>
    <col min="12095" max="12095" width="25.7109375" style="21" customWidth="1"/>
    <col min="12096" max="12096" width="7.140625" style="21" bestFit="1" customWidth="1"/>
    <col min="12097" max="12097" width="6.5703125" style="21" bestFit="1" customWidth="1"/>
    <col min="12098" max="12098" width="7.42578125" style="21" customWidth="1"/>
    <col min="12099" max="12100" width="3.28515625" style="21" customWidth="1"/>
    <col min="12101" max="12103" width="4.28515625" style="21" customWidth="1"/>
    <col min="12104" max="12104" width="9.42578125" style="21" bestFit="1" customWidth="1"/>
    <col min="12105" max="12105" width="4.140625" style="21" customWidth="1"/>
    <col min="12106" max="12288" width="11.42578125" style="21"/>
    <col min="12289" max="12289" width="15" style="21" customWidth="1"/>
    <col min="12290" max="12290" width="12.5703125" style="21" customWidth="1"/>
    <col min="12291" max="12291" width="7.5703125" style="21" customWidth="1"/>
    <col min="12292" max="12293" width="6.140625" style="21" customWidth="1"/>
    <col min="12294" max="12294" width="6.7109375" style="21" customWidth="1"/>
    <col min="12295" max="12295" width="12" style="21" customWidth="1"/>
    <col min="12296" max="12296" width="2.7109375" style="21" bestFit="1" customWidth="1"/>
    <col min="12297" max="12297" width="13.140625" style="21" customWidth="1"/>
    <col min="12298" max="12298" width="8.85546875" style="21" customWidth="1"/>
    <col min="12299" max="12299" width="8" style="21" customWidth="1"/>
    <col min="12300" max="12302" width="7.7109375" style="21" customWidth="1"/>
    <col min="12303" max="12303" width="4.7109375" style="21" customWidth="1"/>
    <col min="12304" max="12304" width="3.7109375" style="21" customWidth="1"/>
    <col min="12305" max="12305" width="4.42578125" style="21" customWidth="1"/>
    <col min="12306" max="12306" width="5.140625" style="21" bestFit="1" customWidth="1"/>
    <col min="12307" max="12342" width="0" style="21" hidden="1" customWidth="1"/>
    <col min="12343" max="12347" width="4.140625" style="21" customWidth="1"/>
    <col min="12348" max="12348" width="17.28515625" style="21" customWidth="1"/>
    <col min="12349" max="12349" width="12.85546875" style="21" customWidth="1"/>
    <col min="12350" max="12350" width="15.5703125" style="21" customWidth="1"/>
    <col min="12351" max="12351" width="25.7109375" style="21" customWidth="1"/>
    <col min="12352" max="12352" width="7.140625" style="21" bestFit="1" customWidth="1"/>
    <col min="12353" max="12353" width="6.5703125" style="21" bestFit="1" customWidth="1"/>
    <col min="12354" max="12354" width="7.42578125" style="21" customWidth="1"/>
    <col min="12355" max="12356" width="3.28515625" style="21" customWidth="1"/>
    <col min="12357" max="12359" width="4.28515625" style="21" customWidth="1"/>
    <col min="12360" max="12360" width="9.42578125" style="21" bestFit="1" customWidth="1"/>
    <col min="12361" max="12361" width="4.140625" style="21" customWidth="1"/>
    <col min="12362" max="12544" width="11.42578125" style="21"/>
    <col min="12545" max="12545" width="15" style="21" customWidth="1"/>
    <col min="12546" max="12546" width="12.5703125" style="21" customWidth="1"/>
    <col min="12547" max="12547" width="7.5703125" style="21" customWidth="1"/>
    <col min="12548" max="12549" width="6.140625" style="21" customWidth="1"/>
    <col min="12550" max="12550" width="6.7109375" style="21" customWidth="1"/>
    <col min="12551" max="12551" width="12" style="21" customWidth="1"/>
    <col min="12552" max="12552" width="2.7109375" style="21" bestFit="1" customWidth="1"/>
    <col min="12553" max="12553" width="13.140625" style="21" customWidth="1"/>
    <col min="12554" max="12554" width="8.85546875" style="21" customWidth="1"/>
    <col min="12555" max="12555" width="8" style="21" customWidth="1"/>
    <col min="12556" max="12558" width="7.7109375" style="21" customWidth="1"/>
    <col min="12559" max="12559" width="4.7109375" style="21" customWidth="1"/>
    <col min="12560" max="12560" width="3.7109375" style="21" customWidth="1"/>
    <col min="12561" max="12561" width="4.42578125" style="21" customWidth="1"/>
    <col min="12562" max="12562" width="5.140625" style="21" bestFit="1" customWidth="1"/>
    <col min="12563" max="12598" width="0" style="21" hidden="1" customWidth="1"/>
    <col min="12599" max="12603" width="4.140625" style="21" customWidth="1"/>
    <col min="12604" max="12604" width="17.28515625" style="21" customWidth="1"/>
    <col min="12605" max="12605" width="12.85546875" style="21" customWidth="1"/>
    <col min="12606" max="12606" width="15.5703125" style="21" customWidth="1"/>
    <col min="12607" max="12607" width="25.7109375" style="21" customWidth="1"/>
    <col min="12608" max="12608" width="7.140625" style="21" bestFit="1" customWidth="1"/>
    <col min="12609" max="12609" width="6.5703125" style="21" bestFit="1" customWidth="1"/>
    <col min="12610" max="12610" width="7.42578125" style="21" customWidth="1"/>
    <col min="12611" max="12612" width="3.28515625" style="21" customWidth="1"/>
    <col min="12613" max="12615" width="4.28515625" style="21" customWidth="1"/>
    <col min="12616" max="12616" width="9.42578125" style="21" bestFit="1" customWidth="1"/>
    <col min="12617" max="12617" width="4.140625" style="21" customWidth="1"/>
    <col min="12618" max="12800" width="11.42578125" style="21"/>
    <col min="12801" max="12801" width="15" style="21" customWidth="1"/>
    <col min="12802" max="12802" width="12.5703125" style="21" customWidth="1"/>
    <col min="12803" max="12803" width="7.5703125" style="21" customWidth="1"/>
    <col min="12804" max="12805" width="6.140625" style="21" customWidth="1"/>
    <col min="12806" max="12806" width="6.7109375" style="21" customWidth="1"/>
    <col min="12807" max="12807" width="12" style="21" customWidth="1"/>
    <col min="12808" max="12808" width="2.7109375" style="21" bestFit="1" customWidth="1"/>
    <col min="12809" max="12809" width="13.140625" style="21" customWidth="1"/>
    <col min="12810" max="12810" width="8.85546875" style="21" customWidth="1"/>
    <col min="12811" max="12811" width="8" style="21" customWidth="1"/>
    <col min="12812" max="12814" width="7.7109375" style="21" customWidth="1"/>
    <col min="12815" max="12815" width="4.7109375" style="21" customWidth="1"/>
    <col min="12816" max="12816" width="3.7109375" style="21" customWidth="1"/>
    <col min="12817" max="12817" width="4.42578125" style="21" customWidth="1"/>
    <col min="12818" max="12818" width="5.140625" style="21" bestFit="1" customWidth="1"/>
    <col min="12819" max="12854" width="0" style="21" hidden="1" customWidth="1"/>
    <col min="12855" max="12859" width="4.140625" style="21" customWidth="1"/>
    <col min="12860" max="12860" width="17.28515625" style="21" customWidth="1"/>
    <col min="12861" max="12861" width="12.85546875" style="21" customWidth="1"/>
    <col min="12862" max="12862" width="15.5703125" style="21" customWidth="1"/>
    <col min="12863" max="12863" width="25.7109375" style="21" customWidth="1"/>
    <col min="12864" max="12864" width="7.140625" style="21" bestFit="1" customWidth="1"/>
    <col min="12865" max="12865" width="6.5703125" style="21" bestFit="1" customWidth="1"/>
    <col min="12866" max="12866" width="7.42578125" style="21" customWidth="1"/>
    <col min="12867" max="12868" width="3.28515625" style="21" customWidth="1"/>
    <col min="12869" max="12871" width="4.28515625" style="21" customWidth="1"/>
    <col min="12872" max="12872" width="9.42578125" style="21" bestFit="1" customWidth="1"/>
    <col min="12873" max="12873" width="4.140625" style="21" customWidth="1"/>
    <col min="12874" max="13056" width="11.42578125" style="21"/>
    <col min="13057" max="13057" width="15" style="21" customWidth="1"/>
    <col min="13058" max="13058" width="12.5703125" style="21" customWidth="1"/>
    <col min="13059" max="13059" width="7.5703125" style="21" customWidth="1"/>
    <col min="13060" max="13061" width="6.140625" style="21" customWidth="1"/>
    <col min="13062" max="13062" width="6.7109375" style="21" customWidth="1"/>
    <col min="13063" max="13063" width="12" style="21" customWidth="1"/>
    <col min="13064" max="13064" width="2.7109375" style="21" bestFit="1" customWidth="1"/>
    <col min="13065" max="13065" width="13.140625" style="21" customWidth="1"/>
    <col min="13066" max="13066" width="8.85546875" style="21" customWidth="1"/>
    <col min="13067" max="13067" width="8" style="21" customWidth="1"/>
    <col min="13068" max="13070" width="7.7109375" style="21" customWidth="1"/>
    <col min="13071" max="13071" width="4.7109375" style="21" customWidth="1"/>
    <col min="13072" max="13072" width="3.7109375" style="21" customWidth="1"/>
    <col min="13073" max="13073" width="4.42578125" style="21" customWidth="1"/>
    <col min="13074" max="13074" width="5.140625" style="21" bestFit="1" customWidth="1"/>
    <col min="13075" max="13110" width="0" style="21" hidden="1" customWidth="1"/>
    <col min="13111" max="13115" width="4.140625" style="21" customWidth="1"/>
    <col min="13116" max="13116" width="17.28515625" style="21" customWidth="1"/>
    <col min="13117" max="13117" width="12.85546875" style="21" customWidth="1"/>
    <col min="13118" max="13118" width="15.5703125" style="21" customWidth="1"/>
    <col min="13119" max="13119" width="25.7109375" style="21" customWidth="1"/>
    <col min="13120" max="13120" width="7.140625" style="21" bestFit="1" customWidth="1"/>
    <col min="13121" max="13121" width="6.5703125" style="21" bestFit="1" customWidth="1"/>
    <col min="13122" max="13122" width="7.42578125" style="21" customWidth="1"/>
    <col min="13123" max="13124" width="3.28515625" style="21" customWidth="1"/>
    <col min="13125" max="13127" width="4.28515625" style="21" customWidth="1"/>
    <col min="13128" max="13128" width="9.42578125" style="21" bestFit="1" customWidth="1"/>
    <col min="13129" max="13129" width="4.140625" style="21" customWidth="1"/>
    <col min="13130" max="13312" width="11.42578125" style="21"/>
    <col min="13313" max="13313" width="15" style="21" customWidth="1"/>
    <col min="13314" max="13314" width="12.5703125" style="21" customWidth="1"/>
    <col min="13315" max="13315" width="7.5703125" style="21" customWidth="1"/>
    <col min="13316" max="13317" width="6.140625" style="21" customWidth="1"/>
    <col min="13318" max="13318" width="6.7109375" style="21" customWidth="1"/>
    <col min="13319" max="13319" width="12" style="21" customWidth="1"/>
    <col min="13320" max="13320" width="2.7109375" style="21" bestFit="1" customWidth="1"/>
    <col min="13321" max="13321" width="13.140625" style="21" customWidth="1"/>
    <col min="13322" max="13322" width="8.85546875" style="21" customWidth="1"/>
    <col min="13323" max="13323" width="8" style="21" customWidth="1"/>
    <col min="13324" max="13326" width="7.7109375" style="21" customWidth="1"/>
    <col min="13327" max="13327" width="4.7109375" style="21" customWidth="1"/>
    <col min="13328" max="13328" width="3.7109375" style="21" customWidth="1"/>
    <col min="13329" max="13329" width="4.42578125" style="21" customWidth="1"/>
    <col min="13330" max="13330" width="5.140625" style="21" bestFit="1" customWidth="1"/>
    <col min="13331" max="13366" width="0" style="21" hidden="1" customWidth="1"/>
    <col min="13367" max="13371" width="4.140625" style="21" customWidth="1"/>
    <col min="13372" max="13372" width="17.28515625" style="21" customWidth="1"/>
    <col min="13373" max="13373" width="12.85546875" style="21" customWidth="1"/>
    <col min="13374" max="13374" width="15.5703125" style="21" customWidth="1"/>
    <col min="13375" max="13375" width="25.7109375" style="21" customWidth="1"/>
    <col min="13376" max="13376" width="7.140625" style="21" bestFit="1" customWidth="1"/>
    <col min="13377" max="13377" width="6.5703125" style="21" bestFit="1" customWidth="1"/>
    <col min="13378" max="13378" width="7.42578125" style="21" customWidth="1"/>
    <col min="13379" max="13380" width="3.28515625" style="21" customWidth="1"/>
    <col min="13381" max="13383" width="4.28515625" style="21" customWidth="1"/>
    <col min="13384" max="13384" width="9.42578125" style="21" bestFit="1" customWidth="1"/>
    <col min="13385" max="13385" width="4.140625" style="21" customWidth="1"/>
    <col min="13386" max="13568" width="11.42578125" style="21"/>
    <col min="13569" max="13569" width="15" style="21" customWidth="1"/>
    <col min="13570" max="13570" width="12.5703125" style="21" customWidth="1"/>
    <col min="13571" max="13571" width="7.5703125" style="21" customWidth="1"/>
    <col min="13572" max="13573" width="6.140625" style="21" customWidth="1"/>
    <col min="13574" max="13574" width="6.7109375" style="21" customWidth="1"/>
    <col min="13575" max="13575" width="12" style="21" customWidth="1"/>
    <col min="13576" max="13576" width="2.7109375" style="21" bestFit="1" customWidth="1"/>
    <col min="13577" max="13577" width="13.140625" style="21" customWidth="1"/>
    <col min="13578" max="13578" width="8.85546875" style="21" customWidth="1"/>
    <col min="13579" max="13579" width="8" style="21" customWidth="1"/>
    <col min="13580" max="13582" width="7.7109375" style="21" customWidth="1"/>
    <col min="13583" max="13583" width="4.7109375" style="21" customWidth="1"/>
    <col min="13584" max="13584" width="3.7109375" style="21" customWidth="1"/>
    <col min="13585" max="13585" width="4.42578125" style="21" customWidth="1"/>
    <col min="13586" max="13586" width="5.140625" style="21" bestFit="1" customWidth="1"/>
    <col min="13587" max="13622" width="0" style="21" hidden="1" customWidth="1"/>
    <col min="13623" max="13627" width="4.140625" style="21" customWidth="1"/>
    <col min="13628" max="13628" width="17.28515625" style="21" customWidth="1"/>
    <col min="13629" max="13629" width="12.85546875" style="21" customWidth="1"/>
    <col min="13630" max="13630" width="15.5703125" style="21" customWidth="1"/>
    <col min="13631" max="13631" width="25.7109375" style="21" customWidth="1"/>
    <col min="13632" max="13632" width="7.140625" style="21" bestFit="1" customWidth="1"/>
    <col min="13633" max="13633" width="6.5703125" style="21" bestFit="1" customWidth="1"/>
    <col min="13634" max="13634" width="7.42578125" style="21" customWidth="1"/>
    <col min="13635" max="13636" width="3.28515625" style="21" customWidth="1"/>
    <col min="13637" max="13639" width="4.28515625" style="21" customWidth="1"/>
    <col min="13640" max="13640" width="9.42578125" style="21" bestFit="1" customWidth="1"/>
    <col min="13641" max="13641" width="4.140625" style="21" customWidth="1"/>
    <col min="13642" max="13824" width="11.42578125" style="21"/>
    <col min="13825" max="13825" width="15" style="21" customWidth="1"/>
    <col min="13826" max="13826" width="12.5703125" style="21" customWidth="1"/>
    <col min="13827" max="13827" width="7.5703125" style="21" customWidth="1"/>
    <col min="13828" max="13829" width="6.140625" style="21" customWidth="1"/>
    <col min="13830" max="13830" width="6.7109375" style="21" customWidth="1"/>
    <col min="13831" max="13831" width="12" style="21" customWidth="1"/>
    <col min="13832" max="13832" width="2.7109375" style="21" bestFit="1" customWidth="1"/>
    <col min="13833" max="13833" width="13.140625" style="21" customWidth="1"/>
    <col min="13834" max="13834" width="8.85546875" style="21" customWidth="1"/>
    <col min="13835" max="13835" width="8" style="21" customWidth="1"/>
    <col min="13836" max="13838" width="7.7109375" style="21" customWidth="1"/>
    <col min="13839" max="13839" width="4.7109375" style="21" customWidth="1"/>
    <col min="13840" max="13840" width="3.7109375" style="21" customWidth="1"/>
    <col min="13841" max="13841" width="4.42578125" style="21" customWidth="1"/>
    <col min="13842" max="13842" width="5.140625" style="21" bestFit="1" customWidth="1"/>
    <col min="13843" max="13878" width="0" style="21" hidden="1" customWidth="1"/>
    <col min="13879" max="13883" width="4.140625" style="21" customWidth="1"/>
    <col min="13884" max="13884" width="17.28515625" style="21" customWidth="1"/>
    <col min="13885" max="13885" width="12.85546875" style="21" customWidth="1"/>
    <col min="13886" max="13886" width="15.5703125" style="21" customWidth="1"/>
    <col min="13887" max="13887" width="25.7109375" style="21" customWidth="1"/>
    <col min="13888" max="13888" width="7.140625" style="21" bestFit="1" customWidth="1"/>
    <col min="13889" max="13889" width="6.5703125" style="21" bestFit="1" customWidth="1"/>
    <col min="13890" max="13890" width="7.42578125" style="21" customWidth="1"/>
    <col min="13891" max="13892" width="3.28515625" style="21" customWidth="1"/>
    <col min="13893" max="13895" width="4.28515625" style="21" customWidth="1"/>
    <col min="13896" max="13896" width="9.42578125" style="21" bestFit="1" customWidth="1"/>
    <col min="13897" max="13897" width="4.140625" style="21" customWidth="1"/>
    <col min="13898" max="14080" width="11.42578125" style="21"/>
    <col min="14081" max="14081" width="15" style="21" customWidth="1"/>
    <col min="14082" max="14082" width="12.5703125" style="21" customWidth="1"/>
    <col min="14083" max="14083" width="7.5703125" style="21" customWidth="1"/>
    <col min="14084" max="14085" width="6.140625" style="21" customWidth="1"/>
    <col min="14086" max="14086" width="6.7109375" style="21" customWidth="1"/>
    <col min="14087" max="14087" width="12" style="21" customWidth="1"/>
    <col min="14088" max="14088" width="2.7109375" style="21" bestFit="1" customWidth="1"/>
    <col min="14089" max="14089" width="13.140625" style="21" customWidth="1"/>
    <col min="14090" max="14090" width="8.85546875" style="21" customWidth="1"/>
    <col min="14091" max="14091" width="8" style="21" customWidth="1"/>
    <col min="14092" max="14094" width="7.7109375" style="21" customWidth="1"/>
    <col min="14095" max="14095" width="4.7109375" style="21" customWidth="1"/>
    <col min="14096" max="14096" width="3.7109375" style="21" customWidth="1"/>
    <col min="14097" max="14097" width="4.42578125" style="21" customWidth="1"/>
    <col min="14098" max="14098" width="5.140625" style="21" bestFit="1" customWidth="1"/>
    <col min="14099" max="14134" width="0" style="21" hidden="1" customWidth="1"/>
    <col min="14135" max="14139" width="4.140625" style="21" customWidth="1"/>
    <col min="14140" max="14140" width="17.28515625" style="21" customWidth="1"/>
    <col min="14141" max="14141" width="12.85546875" style="21" customWidth="1"/>
    <col min="14142" max="14142" width="15.5703125" style="21" customWidth="1"/>
    <col min="14143" max="14143" width="25.7109375" style="21" customWidth="1"/>
    <col min="14144" max="14144" width="7.140625" style="21" bestFit="1" customWidth="1"/>
    <col min="14145" max="14145" width="6.5703125" style="21" bestFit="1" customWidth="1"/>
    <col min="14146" max="14146" width="7.42578125" style="21" customWidth="1"/>
    <col min="14147" max="14148" width="3.28515625" style="21" customWidth="1"/>
    <col min="14149" max="14151" width="4.28515625" style="21" customWidth="1"/>
    <col min="14152" max="14152" width="9.42578125" style="21" bestFit="1" customWidth="1"/>
    <col min="14153" max="14153" width="4.140625" style="21" customWidth="1"/>
    <col min="14154" max="14336" width="11.42578125" style="21"/>
    <col min="14337" max="14337" width="15" style="21" customWidth="1"/>
    <col min="14338" max="14338" width="12.5703125" style="21" customWidth="1"/>
    <col min="14339" max="14339" width="7.5703125" style="21" customWidth="1"/>
    <col min="14340" max="14341" width="6.140625" style="21" customWidth="1"/>
    <col min="14342" max="14342" width="6.7109375" style="21" customWidth="1"/>
    <col min="14343" max="14343" width="12" style="21" customWidth="1"/>
    <col min="14344" max="14344" width="2.7109375" style="21" bestFit="1" customWidth="1"/>
    <col min="14345" max="14345" width="13.140625" style="21" customWidth="1"/>
    <col min="14346" max="14346" width="8.85546875" style="21" customWidth="1"/>
    <col min="14347" max="14347" width="8" style="21" customWidth="1"/>
    <col min="14348" max="14350" width="7.7109375" style="21" customWidth="1"/>
    <col min="14351" max="14351" width="4.7109375" style="21" customWidth="1"/>
    <col min="14352" max="14352" width="3.7109375" style="21" customWidth="1"/>
    <col min="14353" max="14353" width="4.42578125" style="21" customWidth="1"/>
    <col min="14354" max="14354" width="5.140625" style="21" bestFit="1" customWidth="1"/>
    <col min="14355" max="14390" width="0" style="21" hidden="1" customWidth="1"/>
    <col min="14391" max="14395" width="4.140625" style="21" customWidth="1"/>
    <col min="14396" max="14396" width="17.28515625" style="21" customWidth="1"/>
    <col min="14397" max="14397" width="12.85546875" style="21" customWidth="1"/>
    <col min="14398" max="14398" width="15.5703125" style="21" customWidth="1"/>
    <col min="14399" max="14399" width="25.7109375" style="21" customWidth="1"/>
    <col min="14400" max="14400" width="7.140625" style="21" bestFit="1" customWidth="1"/>
    <col min="14401" max="14401" width="6.5703125" style="21" bestFit="1" customWidth="1"/>
    <col min="14402" max="14402" width="7.42578125" style="21" customWidth="1"/>
    <col min="14403" max="14404" width="3.28515625" style="21" customWidth="1"/>
    <col min="14405" max="14407" width="4.28515625" style="21" customWidth="1"/>
    <col min="14408" max="14408" width="9.42578125" style="21" bestFit="1" customWidth="1"/>
    <col min="14409" max="14409" width="4.140625" style="21" customWidth="1"/>
    <col min="14410" max="14592" width="11.42578125" style="21"/>
    <col min="14593" max="14593" width="15" style="21" customWidth="1"/>
    <col min="14594" max="14594" width="12.5703125" style="21" customWidth="1"/>
    <col min="14595" max="14595" width="7.5703125" style="21" customWidth="1"/>
    <col min="14596" max="14597" width="6.140625" style="21" customWidth="1"/>
    <col min="14598" max="14598" width="6.7109375" style="21" customWidth="1"/>
    <col min="14599" max="14599" width="12" style="21" customWidth="1"/>
    <col min="14600" max="14600" width="2.7109375" style="21" bestFit="1" customWidth="1"/>
    <col min="14601" max="14601" width="13.140625" style="21" customWidth="1"/>
    <col min="14602" max="14602" width="8.85546875" style="21" customWidth="1"/>
    <col min="14603" max="14603" width="8" style="21" customWidth="1"/>
    <col min="14604" max="14606" width="7.7109375" style="21" customWidth="1"/>
    <col min="14607" max="14607" width="4.7109375" style="21" customWidth="1"/>
    <col min="14608" max="14608" width="3.7109375" style="21" customWidth="1"/>
    <col min="14609" max="14609" width="4.42578125" style="21" customWidth="1"/>
    <col min="14610" max="14610" width="5.140625" style="21" bestFit="1" customWidth="1"/>
    <col min="14611" max="14646" width="0" style="21" hidden="1" customWidth="1"/>
    <col min="14647" max="14651" width="4.140625" style="21" customWidth="1"/>
    <col min="14652" max="14652" width="17.28515625" style="21" customWidth="1"/>
    <col min="14653" max="14653" width="12.85546875" style="21" customWidth="1"/>
    <col min="14654" max="14654" width="15.5703125" style="21" customWidth="1"/>
    <col min="14655" max="14655" width="25.7109375" style="21" customWidth="1"/>
    <col min="14656" max="14656" width="7.140625" style="21" bestFit="1" customWidth="1"/>
    <col min="14657" max="14657" width="6.5703125" style="21" bestFit="1" customWidth="1"/>
    <col min="14658" max="14658" width="7.42578125" style="21" customWidth="1"/>
    <col min="14659" max="14660" width="3.28515625" style="21" customWidth="1"/>
    <col min="14661" max="14663" width="4.28515625" style="21" customWidth="1"/>
    <col min="14664" max="14664" width="9.42578125" style="21" bestFit="1" customWidth="1"/>
    <col min="14665" max="14665" width="4.140625" style="21" customWidth="1"/>
    <col min="14666" max="14848" width="11.42578125" style="21"/>
    <col min="14849" max="14849" width="15" style="21" customWidth="1"/>
    <col min="14850" max="14850" width="12.5703125" style="21" customWidth="1"/>
    <col min="14851" max="14851" width="7.5703125" style="21" customWidth="1"/>
    <col min="14852" max="14853" width="6.140625" style="21" customWidth="1"/>
    <col min="14854" max="14854" width="6.7109375" style="21" customWidth="1"/>
    <col min="14855" max="14855" width="12" style="21" customWidth="1"/>
    <col min="14856" max="14856" width="2.7109375" style="21" bestFit="1" customWidth="1"/>
    <col min="14857" max="14857" width="13.140625" style="21" customWidth="1"/>
    <col min="14858" max="14858" width="8.85546875" style="21" customWidth="1"/>
    <col min="14859" max="14859" width="8" style="21" customWidth="1"/>
    <col min="14860" max="14862" width="7.7109375" style="21" customWidth="1"/>
    <col min="14863" max="14863" width="4.7109375" style="21" customWidth="1"/>
    <col min="14864" max="14864" width="3.7109375" style="21" customWidth="1"/>
    <col min="14865" max="14865" width="4.42578125" style="21" customWidth="1"/>
    <col min="14866" max="14866" width="5.140625" style="21" bestFit="1" customWidth="1"/>
    <col min="14867" max="14902" width="0" style="21" hidden="1" customWidth="1"/>
    <col min="14903" max="14907" width="4.140625" style="21" customWidth="1"/>
    <col min="14908" max="14908" width="17.28515625" style="21" customWidth="1"/>
    <col min="14909" max="14909" width="12.85546875" style="21" customWidth="1"/>
    <col min="14910" max="14910" width="15.5703125" style="21" customWidth="1"/>
    <col min="14911" max="14911" width="25.7109375" style="21" customWidth="1"/>
    <col min="14912" max="14912" width="7.140625" style="21" bestFit="1" customWidth="1"/>
    <col min="14913" max="14913" width="6.5703125" style="21" bestFit="1" customWidth="1"/>
    <col min="14914" max="14914" width="7.42578125" style="21" customWidth="1"/>
    <col min="14915" max="14916" width="3.28515625" style="21" customWidth="1"/>
    <col min="14917" max="14919" width="4.28515625" style="21" customWidth="1"/>
    <col min="14920" max="14920" width="9.42578125" style="21" bestFit="1" customWidth="1"/>
    <col min="14921" max="14921" width="4.140625" style="21" customWidth="1"/>
    <col min="14922" max="15104" width="11.42578125" style="21"/>
    <col min="15105" max="15105" width="15" style="21" customWidth="1"/>
    <col min="15106" max="15106" width="12.5703125" style="21" customWidth="1"/>
    <col min="15107" max="15107" width="7.5703125" style="21" customWidth="1"/>
    <col min="15108" max="15109" width="6.140625" style="21" customWidth="1"/>
    <col min="15110" max="15110" width="6.7109375" style="21" customWidth="1"/>
    <col min="15111" max="15111" width="12" style="21" customWidth="1"/>
    <col min="15112" max="15112" width="2.7109375" style="21" bestFit="1" customWidth="1"/>
    <col min="15113" max="15113" width="13.140625" style="21" customWidth="1"/>
    <col min="15114" max="15114" width="8.85546875" style="21" customWidth="1"/>
    <col min="15115" max="15115" width="8" style="21" customWidth="1"/>
    <col min="15116" max="15118" width="7.7109375" style="21" customWidth="1"/>
    <col min="15119" max="15119" width="4.7109375" style="21" customWidth="1"/>
    <col min="15120" max="15120" width="3.7109375" style="21" customWidth="1"/>
    <col min="15121" max="15121" width="4.42578125" style="21" customWidth="1"/>
    <col min="15122" max="15122" width="5.140625" style="21" bestFit="1" customWidth="1"/>
    <col min="15123" max="15158" width="0" style="21" hidden="1" customWidth="1"/>
    <col min="15159" max="15163" width="4.140625" style="21" customWidth="1"/>
    <col min="15164" max="15164" width="17.28515625" style="21" customWidth="1"/>
    <col min="15165" max="15165" width="12.85546875" style="21" customWidth="1"/>
    <col min="15166" max="15166" width="15.5703125" style="21" customWidth="1"/>
    <col min="15167" max="15167" width="25.7109375" style="21" customWidth="1"/>
    <col min="15168" max="15168" width="7.140625" style="21" bestFit="1" customWidth="1"/>
    <col min="15169" max="15169" width="6.5703125" style="21" bestFit="1" customWidth="1"/>
    <col min="15170" max="15170" width="7.42578125" style="21" customWidth="1"/>
    <col min="15171" max="15172" width="3.28515625" style="21" customWidth="1"/>
    <col min="15173" max="15175" width="4.28515625" style="21" customWidth="1"/>
    <col min="15176" max="15176" width="9.42578125" style="21" bestFit="1" customWidth="1"/>
    <col min="15177" max="15177" width="4.140625" style="21" customWidth="1"/>
    <col min="15178" max="15360" width="11.42578125" style="21"/>
    <col min="15361" max="15361" width="15" style="21" customWidth="1"/>
    <col min="15362" max="15362" width="12.5703125" style="21" customWidth="1"/>
    <col min="15363" max="15363" width="7.5703125" style="21" customWidth="1"/>
    <col min="15364" max="15365" width="6.140625" style="21" customWidth="1"/>
    <col min="15366" max="15366" width="6.7109375" style="21" customWidth="1"/>
    <col min="15367" max="15367" width="12" style="21" customWidth="1"/>
    <col min="15368" max="15368" width="2.7109375" style="21" bestFit="1" customWidth="1"/>
    <col min="15369" max="15369" width="13.140625" style="21" customWidth="1"/>
    <col min="15370" max="15370" width="8.85546875" style="21" customWidth="1"/>
    <col min="15371" max="15371" width="8" style="21" customWidth="1"/>
    <col min="15372" max="15374" width="7.7109375" style="21" customWidth="1"/>
    <col min="15375" max="15375" width="4.7109375" style="21" customWidth="1"/>
    <col min="15376" max="15376" width="3.7109375" style="21" customWidth="1"/>
    <col min="15377" max="15377" width="4.42578125" style="21" customWidth="1"/>
    <col min="15378" max="15378" width="5.140625" style="21" bestFit="1" customWidth="1"/>
    <col min="15379" max="15414" width="0" style="21" hidden="1" customWidth="1"/>
    <col min="15415" max="15419" width="4.140625" style="21" customWidth="1"/>
    <col min="15420" max="15420" width="17.28515625" style="21" customWidth="1"/>
    <col min="15421" max="15421" width="12.85546875" style="21" customWidth="1"/>
    <col min="15422" max="15422" width="15.5703125" style="21" customWidth="1"/>
    <col min="15423" max="15423" width="25.7109375" style="21" customWidth="1"/>
    <col min="15424" max="15424" width="7.140625" style="21" bestFit="1" customWidth="1"/>
    <col min="15425" max="15425" width="6.5703125" style="21" bestFit="1" customWidth="1"/>
    <col min="15426" max="15426" width="7.42578125" style="21" customWidth="1"/>
    <col min="15427" max="15428" width="3.28515625" style="21" customWidth="1"/>
    <col min="15429" max="15431" width="4.28515625" style="21" customWidth="1"/>
    <col min="15432" max="15432" width="9.42578125" style="21" bestFit="1" customWidth="1"/>
    <col min="15433" max="15433" width="4.140625" style="21" customWidth="1"/>
    <col min="15434" max="15616" width="11.42578125" style="21"/>
    <col min="15617" max="15617" width="15" style="21" customWidth="1"/>
    <col min="15618" max="15618" width="12.5703125" style="21" customWidth="1"/>
    <col min="15619" max="15619" width="7.5703125" style="21" customWidth="1"/>
    <col min="15620" max="15621" width="6.140625" style="21" customWidth="1"/>
    <col min="15622" max="15622" width="6.7109375" style="21" customWidth="1"/>
    <col min="15623" max="15623" width="12" style="21" customWidth="1"/>
    <col min="15624" max="15624" width="2.7109375" style="21" bestFit="1" customWidth="1"/>
    <col min="15625" max="15625" width="13.140625" style="21" customWidth="1"/>
    <col min="15626" max="15626" width="8.85546875" style="21" customWidth="1"/>
    <col min="15627" max="15627" width="8" style="21" customWidth="1"/>
    <col min="15628" max="15630" width="7.7109375" style="21" customWidth="1"/>
    <col min="15631" max="15631" width="4.7109375" style="21" customWidth="1"/>
    <col min="15632" max="15632" width="3.7109375" style="21" customWidth="1"/>
    <col min="15633" max="15633" width="4.42578125" style="21" customWidth="1"/>
    <col min="15634" max="15634" width="5.140625" style="21" bestFit="1" customWidth="1"/>
    <col min="15635" max="15670" width="0" style="21" hidden="1" customWidth="1"/>
    <col min="15671" max="15675" width="4.140625" style="21" customWidth="1"/>
    <col min="15676" max="15676" width="17.28515625" style="21" customWidth="1"/>
    <col min="15677" max="15677" width="12.85546875" style="21" customWidth="1"/>
    <col min="15678" max="15678" width="15.5703125" style="21" customWidth="1"/>
    <col min="15679" max="15679" width="25.7109375" style="21" customWidth="1"/>
    <col min="15680" max="15680" width="7.140625" style="21" bestFit="1" customWidth="1"/>
    <col min="15681" max="15681" width="6.5703125" style="21" bestFit="1" customWidth="1"/>
    <col min="15682" max="15682" width="7.42578125" style="21" customWidth="1"/>
    <col min="15683" max="15684" width="3.28515625" style="21" customWidth="1"/>
    <col min="15685" max="15687" width="4.28515625" style="21" customWidth="1"/>
    <col min="15688" max="15688" width="9.42578125" style="21" bestFit="1" customWidth="1"/>
    <col min="15689" max="15689" width="4.140625" style="21" customWidth="1"/>
    <col min="15690" max="15872" width="11.42578125" style="21"/>
    <col min="15873" max="15873" width="15" style="21" customWidth="1"/>
    <col min="15874" max="15874" width="12.5703125" style="21" customWidth="1"/>
    <col min="15875" max="15875" width="7.5703125" style="21" customWidth="1"/>
    <col min="15876" max="15877" width="6.140625" style="21" customWidth="1"/>
    <col min="15878" max="15878" width="6.7109375" style="21" customWidth="1"/>
    <col min="15879" max="15879" width="12" style="21" customWidth="1"/>
    <col min="15880" max="15880" width="2.7109375" style="21" bestFit="1" customWidth="1"/>
    <col min="15881" max="15881" width="13.140625" style="21" customWidth="1"/>
    <col min="15882" max="15882" width="8.85546875" style="21" customWidth="1"/>
    <col min="15883" max="15883" width="8" style="21" customWidth="1"/>
    <col min="15884" max="15886" width="7.7109375" style="21" customWidth="1"/>
    <col min="15887" max="15887" width="4.7109375" style="21" customWidth="1"/>
    <col min="15888" max="15888" width="3.7109375" style="21" customWidth="1"/>
    <col min="15889" max="15889" width="4.42578125" style="21" customWidth="1"/>
    <col min="15890" max="15890" width="5.140625" style="21" bestFit="1" customWidth="1"/>
    <col min="15891" max="15926" width="0" style="21" hidden="1" customWidth="1"/>
    <col min="15927" max="15931" width="4.140625" style="21" customWidth="1"/>
    <col min="15932" max="15932" width="17.28515625" style="21" customWidth="1"/>
    <col min="15933" max="15933" width="12.85546875" style="21" customWidth="1"/>
    <col min="15934" max="15934" width="15.5703125" style="21" customWidth="1"/>
    <col min="15935" max="15935" width="25.7109375" style="21" customWidth="1"/>
    <col min="15936" max="15936" width="7.140625" style="21" bestFit="1" customWidth="1"/>
    <col min="15937" max="15937" width="6.5703125" style="21" bestFit="1" customWidth="1"/>
    <col min="15938" max="15938" width="7.42578125" style="21" customWidth="1"/>
    <col min="15939" max="15940" width="3.28515625" style="21" customWidth="1"/>
    <col min="15941" max="15943" width="4.28515625" style="21" customWidth="1"/>
    <col min="15944" max="15944" width="9.42578125" style="21" bestFit="1" customWidth="1"/>
    <col min="15945" max="15945" width="4.140625" style="21" customWidth="1"/>
    <col min="15946" max="16128" width="11.42578125" style="21"/>
    <col min="16129" max="16129" width="15" style="21" customWidth="1"/>
    <col min="16130" max="16130" width="12.5703125" style="21" customWidth="1"/>
    <col min="16131" max="16131" width="7.5703125" style="21" customWidth="1"/>
    <col min="16132" max="16133" width="6.140625" style="21" customWidth="1"/>
    <col min="16134" max="16134" width="6.7109375" style="21" customWidth="1"/>
    <col min="16135" max="16135" width="12" style="21" customWidth="1"/>
    <col min="16136" max="16136" width="2.7109375" style="21" bestFit="1" customWidth="1"/>
    <col min="16137" max="16137" width="13.140625" style="21" customWidth="1"/>
    <col min="16138" max="16138" width="8.85546875" style="21" customWidth="1"/>
    <col min="16139" max="16139" width="8" style="21" customWidth="1"/>
    <col min="16140" max="16142" width="7.7109375" style="21" customWidth="1"/>
    <col min="16143" max="16143" width="4.7109375" style="21" customWidth="1"/>
    <col min="16144" max="16144" width="3.7109375" style="21" customWidth="1"/>
    <col min="16145" max="16145" width="4.42578125" style="21" customWidth="1"/>
    <col min="16146" max="16146" width="5.140625" style="21" bestFit="1" customWidth="1"/>
    <col min="16147" max="16182" width="0" style="21" hidden="1" customWidth="1"/>
    <col min="16183" max="16187" width="4.140625" style="21" customWidth="1"/>
    <col min="16188" max="16188" width="17.28515625" style="21" customWidth="1"/>
    <col min="16189" max="16189" width="12.85546875" style="21" customWidth="1"/>
    <col min="16190" max="16190" width="15.5703125" style="21" customWidth="1"/>
    <col min="16191" max="16191" width="25.7109375" style="21" customWidth="1"/>
    <col min="16192" max="16192" width="7.140625" style="21" bestFit="1" customWidth="1"/>
    <col min="16193" max="16193" width="6.5703125" style="21" bestFit="1" customWidth="1"/>
    <col min="16194" max="16194" width="7.42578125" style="21" customWidth="1"/>
    <col min="16195" max="16196" width="3.28515625" style="21" customWidth="1"/>
    <col min="16197" max="16199" width="4.28515625" style="21" customWidth="1"/>
    <col min="16200" max="16200" width="9.42578125" style="21" bestFit="1" customWidth="1"/>
    <col min="16201" max="16201" width="4.140625" style="21" customWidth="1"/>
    <col min="16202" max="16384" width="11.42578125" style="21"/>
  </cols>
  <sheetData>
    <row r="1" spans="1:72" s="267" customFormat="1" ht="11.25" customHeight="1" x14ac:dyDescent="0.2">
      <c r="A1" s="771" t="s">
        <v>447</v>
      </c>
      <c r="B1" s="772"/>
      <c r="C1" s="772"/>
      <c r="D1" s="772"/>
      <c r="E1" s="772"/>
      <c r="F1" s="772"/>
      <c r="G1" s="772"/>
      <c r="H1" s="772"/>
      <c r="I1" s="772"/>
      <c r="J1" s="772"/>
      <c r="K1" s="773"/>
      <c r="L1" s="774"/>
      <c r="M1" s="775"/>
      <c r="N1" s="776"/>
      <c r="O1" s="165"/>
      <c r="P1" s="165"/>
      <c r="Q1" s="165"/>
      <c r="R1" s="165"/>
      <c r="S1" s="165"/>
      <c r="T1" s="778"/>
      <c r="U1" s="778"/>
      <c r="V1" s="264"/>
      <c r="W1" s="264"/>
      <c r="X1" s="265"/>
      <c r="Y1" s="265"/>
      <c r="Z1" s="265"/>
      <c r="AA1" s="265"/>
      <c r="AB1" s="265"/>
      <c r="AC1" s="265"/>
      <c r="AD1" s="265"/>
      <c r="AE1" s="265"/>
      <c r="AF1" s="265"/>
      <c r="AG1" s="265"/>
      <c r="AH1" s="265"/>
      <c r="AI1" s="265"/>
      <c r="AJ1" s="265"/>
      <c r="AK1" s="265"/>
      <c r="AL1" s="265"/>
      <c r="AM1" s="265"/>
      <c r="AN1" s="265"/>
      <c r="AO1" s="265"/>
      <c r="AP1" s="265"/>
      <c r="AQ1" s="265"/>
      <c r="AR1" s="265"/>
      <c r="AS1" s="265"/>
      <c r="AT1" s="265"/>
      <c r="AU1" s="265"/>
      <c r="AV1" s="265"/>
      <c r="AW1" s="265"/>
      <c r="AX1" s="265"/>
      <c r="AY1" s="265"/>
      <c r="AZ1" s="265"/>
      <c r="BA1" s="265"/>
      <c r="BB1" s="265"/>
      <c r="BC1" s="265"/>
      <c r="BD1" s="265"/>
      <c r="BE1" s="265"/>
      <c r="BF1" s="265"/>
      <c r="BG1" s="265"/>
      <c r="BH1" s="957" t="s">
        <v>448</v>
      </c>
      <c r="BI1" s="1750" t="s">
        <v>807</v>
      </c>
      <c r="BJ1" s="1751"/>
      <c r="BK1" s="1751"/>
      <c r="BL1" s="1752"/>
      <c r="BM1" s="266"/>
      <c r="BN1" s="266"/>
      <c r="BO1" s="963" t="s">
        <v>449</v>
      </c>
      <c r="BP1" s="964"/>
      <c r="BQ1" s="964"/>
      <c r="BR1" s="964"/>
      <c r="BS1" s="964"/>
      <c r="BT1" s="965"/>
    </row>
    <row r="2" spans="1:72" s="267" customFormat="1" ht="11.25" customHeight="1" x14ac:dyDescent="0.2">
      <c r="A2" s="796" t="s">
        <v>450</v>
      </c>
      <c r="B2" s="797"/>
      <c r="C2" s="797"/>
      <c r="D2" s="797"/>
      <c r="E2" s="797"/>
      <c r="F2" s="797"/>
      <c r="G2" s="797"/>
      <c r="H2" s="797"/>
      <c r="I2" s="797"/>
      <c r="J2" s="797"/>
      <c r="K2" s="798"/>
      <c r="L2" s="777"/>
      <c r="M2" s="778"/>
      <c r="N2" s="779"/>
      <c r="O2" s="165"/>
      <c r="P2" s="165"/>
      <c r="Q2" s="165"/>
      <c r="R2" s="165"/>
      <c r="S2" s="165"/>
      <c r="T2" s="778"/>
      <c r="U2" s="778"/>
      <c r="V2" s="264"/>
      <c r="W2" s="264"/>
      <c r="X2" s="265"/>
      <c r="Y2" s="265"/>
      <c r="Z2" s="265"/>
      <c r="AA2" s="265"/>
      <c r="AB2" s="265"/>
      <c r="AC2" s="265"/>
      <c r="AD2" s="265"/>
      <c r="AE2" s="265"/>
      <c r="AF2" s="265"/>
      <c r="AG2" s="265"/>
      <c r="AH2" s="265"/>
      <c r="AI2" s="265"/>
      <c r="AJ2" s="265"/>
      <c r="AK2" s="265"/>
      <c r="AL2" s="265"/>
      <c r="AM2" s="265"/>
      <c r="AN2" s="265"/>
      <c r="AO2" s="265"/>
      <c r="AP2" s="265"/>
      <c r="AQ2" s="265"/>
      <c r="AR2" s="265"/>
      <c r="AS2" s="265"/>
      <c r="AT2" s="265"/>
      <c r="AU2" s="265"/>
      <c r="AV2" s="265"/>
      <c r="AW2" s="265"/>
      <c r="AX2" s="265"/>
      <c r="AY2" s="265"/>
      <c r="AZ2" s="265"/>
      <c r="BA2" s="265"/>
      <c r="BB2" s="265"/>
      <c r="BC2" s="265"/>
      <c r="BD2" s="265"/>
      <c r="BE2" s="265"/>
      <c r="BF2" s="265"/>
      <c r="BG2" s="265"/>
      <c r="BH2" s="958"/>
      <c r="BI2" s="1753"/>
      <c r="BJ2" s="1754"/>
      <c r="BK2" s="1754"/>
      <c r="BL2" s="1755"/>
      <c r="BM2" s="268"/>
      <c r="BN2" s="191"/>
      <c r="BO2" s="966"/>
      <c r="BP2" s="967"/>
      <c r="BQ2" s="967"/>
      <c r="BR2" s="967"/>
      <c r="BS2" s="967"/>
      <c r="BT2" s="968"/>
    </row>
    <row r="3" spans="1:72" s="267" customFormat="1" ht="12" customHeight="1" x14ac:dyDescent="0.2">
      <c r="A3" s="172" t="s">
        <v>451</v>
      </c>
      <c r="B3" s="771" t="s">
        <v>452</v>
      </c>
      <c r="C3" s="772"/>
      <c r="D3" s="772"/>
      <c r="E3" s="772"/>
      <c r="F3" s="772"/>
      <c r="G3" s="772"/>
      <c r="H3" s="772"/>
      <c r="I3" s="773"/>
      <c r="J3" s="771" t="s">
        <v>453</v>
      </c>
      <c r="K3" s="773"/>
      <c r="L3" s="777"/>
      <c r="M3" s="778"/>
      <c r="N3" s="779"/>
      <c r="O3" s="165"/>
      <c r="P3" s="165"/>
      <c r="Q3" s="165"/>
      <c r="R3" s="165"/>
      <c r="S3" s="165"/>
      <c r="T3" s="778"/>
      <c r="U3" s="778"/>
      <c r="V3" s="264"/>
      <c r="W3" s="264"/>
      <c r="X3" s="265"/>
      <c r="Y3" s="265"/>
      <c r="Z3" s="265"/>
      <c r="AA3" s="265"/>
      <c r="AB3" s="265"/>
      <c r="AC3" s="265"/>
      <c r="AD3" s="265"/>
      <c r="AE3" s="265"/>
      <c r="AF3" s="265"/>
      <c r="AG3" s="265"/>
      <c r="AH3" s="265"/>
      <c r="AI3" s="265"/>
      <c r="AJ3" s="265"/>
      <c r="AK3" s="265"/>
      <c r="AL3" s="265"/>
      <c r="AM3" s="265"/>
      <c r="AN3" s="265"/>
      <c r="AO3" s="265"/>
      <c r="AP3" s="265"/>
      <c r="AQ3" s="265"/>
      <c r="AR3" s="265"/>
      <c r="AS3" s="265"/>
      <c r="AT3" s="265"/>
      <c r="AU3" s="265"/>
      <c r="AV3" s="265"/>
      <c r="AW3" s="265"/>
      <c r="AX3" s="265"/>
      <c r="AY3" s="265"/>
      <c r="AZ3" s="265"/>
      <c r="BA3" s="265"/>
      <c r="BB3" s="265"/>
      <c r="BC3" s="265"/>
      <c r="BD3" s="265"/>
      <c r="BE3" s="265"/>
      <c r="BF3" s="265"/>
      <c r="BG3" s="265"/>
      <c r="BH3" s="958" t="s">
        <v>454</v>
      </c>
      <c r="BI3" s="1738" t="s">
        <v>808</v>
      </c>
      <c r="BJ3" s="1739"/>
      <c r="BK3" s="1739"/>
      <c r="BL3" s="1740"/>
      <c r="BM3" s="268"/>
      <c r="BN3" s="191"/>
      <c r="BO3" s="1744">
        <v>42544</v>
      </c>
      <c r="BP3" s="1745"/>
      <c r="BQ3" s="1745"/>
      <c r="BR3" s="1745"/>
      <c r="BS3" s="1745"/>
      <c r="BT3" s="1746"/>
    </row>
    <row r="4" spans="1:72" s="267" customFormat="1" ht="11.25" customHeight="1" x14ac:dyDescent="0.2">
      <c r="A4" s="320" t="s">
        <v>455</v>
      </c>
      <c r="B4" s="811" t="s">
        <v>456</v>
      </c>
      <c r="C4" s="812"/>
      <c r="D4" s="812"/>
      <c r="E4" s="812"/>
      <c r="F4" s="812"/>
      <c r="G4" s="812"/>
      <c r="H4" s="812"/>
      <c r="I4" s="813"/>
      <c r="J4" s="814">
        <v>2</v>
      </c>
      <c r="K4" s="815"/>
      <c r="L4" s="780"/>
      <c r="M4" s="781"/>
      <c r="N4" s="782"/>
      <c r="O4" s="269"/>
      <c r="P4" s="269"/>
      <c r="Q4" s="269"/>
      <c r="R4" s="269"/>
      <c r="S4" s="269"/>
      <c r="T4" s="778"/>
      <c r="U4" s="778"/>
      <c r="V4" s="264"/>
      <c r="W4" s="264"/>
      <c r="X4" s="265"/>
      <c r="Y4" s="265"/>
      <c r="Z4" s="265"/>
      <c r="AA4" s="265"/>
      <c r="AB4" s="265"/>
      <c r="AC4" s="265"/>
      <c r="AD4" s="265"/>
      <c r="AE4" s="265"/>
      <c r="AF4" s="265"/>
      <c r="AG4" s="265"/>
      <c r="AH4" s="265"/>
      <c r="AI4" s="265"/>
      <c r="AJ4" s="265"/>
      <c r="AK4" s="265"/>
      <c r="AL4" s="265"/>
      <c r="AM4" s="265"/>
      <c r="AN4" s="265"/>
      <c r="AO4" s="265"/>
      <c r="AP4" s="265"/>
      <c r="AQ4" s="265"/>
      <c r="AR4" s="265"/>
      <c r="AS4" s="265"/>
      <c r="AT4" s="265"/>
      <c r="AU4" s="265"/>
      <c r="AV4" s="265"/>
      <c r="AW4" s="265"/>
      <c r="AX4" s="265"/>
      <c r="AY4" s="265"/>
      <c r="AZ4" s="265"/>
      <c r="BA4" s="265"/>
      <c r="BB4" s="265"/>
      <c r="BC4" s="265"/>
      <c r="BD4" s="265"/>
      <c r="BE4" s="265"/>
      <c r="BF4" s="265"/>
      <c r="BG4" s="265"/>
      <c r="BH4" s="969"/>
      <c r="BI4" s="1741"/>
      <c r="BJ4" s="1742"/>
      <c r="BK4" s="1742"/>
      <c r="BL4" s="1743"/>
      <c r="BM4" s="165"/>
      <c r="BN4" s="165"/>
      <c r="BO4" s="1747"/>
      <c r="BP4" s="1748"/>
      <c r="BQ4" s="1748"/>
      <c r="BR4" s="1748"/>
      <c r="BS4" s="1748"/>
      <c r="BT4" s="1749"/>
    </row>
    <row r="5" spans="1:72" ht="5.25" customHeight="1" x14ac:dyDescent="0.2">
      <c r="A5" s="176"/>
      <c r="B5" s="313"/>
      <c r="C5" s="313"/>
      <c r="D5" s="176"/>
      <c r="E5" s="176"/>
      <c r="F5" s="176"/>
      <c r="G5" s="176"/>
      <c r="H5" s="176"/>
      <c r="I5" s="178"/>
      <c r="J5" s="178"/>
      <c r="K5" s="178"/>
      <c r="L5" s="176"/>
      <c r="M5" s="176"/>
      <c r="N5" s="176"/>
      <c r="O5" s="176"/>
      <c r="P5" s="176"/>
      <c r="Q5" s="176"/>
      <c r="R5" s="176"/>
      <c r="S5" s="176"/>
      <c r="T5" s="176"/>
      <c r="U5" s="176"/>
      <c r="V5" s="176"/>
      <c r="W5" s="176"/>
      <c r="X5" s="176"/>
      <c r="Y5" s="176"/>
      <c r="Z5" s="176"/>
      <c r="AA5" s="176"/>
      <c r="AB5" s="176"/>
      <c r="AC5" s="176"/>
      <c r="AD5" s="176"/>
      <c r="AE5" s="176"/>
      <c r="AF5" s="176"/>
      <c r="AG5" s="176"/>
      <c r="AH5" s="176"/>
      <c r="AI5" s="176"/>
      <c r="AJ5" s="176"/>
      <c r="AK5" s="176"/>
      <c r="AL5" s="176"/>
      <c r="AM5" s="176"/>
      <c r="AN5" s="176"/>
      <c r="AO5" s="176"/>
      <c r="AP5" s="176"/>
      <c r="AQ5" s="176"/>
      <c r="AR5" s="176"/>
      <c r="AS5" s="176"/>
      <c r="AT5" s="176"/>
      <c r="AU5" s="176"/>
      <c r="AV5" s="176"/>
      <c r="AW5" s="176"/>
      <c r="AX5" s="176"/>
      <c r="AY5" s="176"/>
      <c r="AZ5" s="176"/>
      <c r="BA5" s="176"/>
      <c r="BB5" s="176"/>
      <c r="BC5" s="176"/>
      <c r="BD5" s="176"/>
      <c r="BE5" s="176"/>
      <c r="BF5" s="176"/>
      <c r="BG5" s="176"/>
      <c r="BH5" s="178"/>
      <c r="BI5" s="178"/>
      <c r="BJ5" s="178"/>
      <c r="BK5" s="176"/>
      <c r="BL5" s="176"/>
      <c r="BM5" s="176"/>
      <c r="BN5" s="176"/>
      <c r="BO5" s="176"/>
      <c r="BP5" s="176"/>
      <c r="BQ5" s="176"/>
      <c r="BR5" s="176"/>
      <c r="BS5" s="176"/>
      <c r="BT5" s="313"/>
    </row>
    <row r="6" spans="1:72" x14ac:dyDescent="0.2">
      <c r="A6" s="816" t="s">
        <v>457</v>
      </c>
      <c r="B6" s="816"/>
      <c r="C6" s="816"/>
      <c r="D6" s="816"/>
      <c r="E6" s="816"/>
      <c r="F6" s="816"/>
      <c r="G6" s="816"/>
      <c r="H6" s="816"/>
      <c r="I6" s="816"/>
      <c r="J6" s="816"/>
      <c r="K6" s="816"/>
      <c r="L6" s="816"/>
      <c r="M6" s="816"/>
      <c r="N6" s="816"/>
      <c r="O6" s="817" t="s">
        <v>608</v>
      </c>
      <c r="P6" s="818"/>
      <c r="Q6" s="818"/>
      <c r="R6" s="819"/>
      <c r="S6" s="820" t="s">
        <v>459</v>
      </c>
      <c r="T6" s="821"/>
      <c r="U6" s="821"/>
      <c r="V6" s="821"/>
      <c r="W6" s="821"/>
      <c r="X6" s="821"/>
      <c r="Y6" s="821"/>
      <c r="Z6" s="821"/>
      <c r="AA6" s="821"/>
      <c r="AB6" s="821"/>
      <c r="AC6" s="821"/>
      <c r="AD6" s="821"/>
      <c r="AE6" s="821"/>
      <c r="AF6" s="821"/>
      <c r="AG6" s="821"/>
      <c r="AH6" s="821"/>
      <c r="AI6" s="821"/>
      <c r="AJ6" s="821"/>
      <c r="AK6" s="821"/>
      <c r="AL6" s="821"/>
      <c r="AM6" s="821"/>
      <c r="AN6" s="821"/>
      <c r="AO6" s="821"/>
      <c r="AP6" s="821"/>
      <c r="AQ6" s="821"/>
      <c r="AR6" s="821"/>
      <c r="AS6" s="821"/>
      <c r="AT6" s="821"/>
      <c r="AU6" s="821"/>
      <c r="AV6" s="821"/>
      <c r="AW6" s="821"/>
      <c r="AX6" s="821"/>
      <c r="AY6" s="821"/>
      <c r="AZ6" s="821"/>
      <c r="BA6" s="821"/>
      <c r="BB6" s="821"/>
      <c r="BC6" s="821"/>
      <c r="BD6" s="821"/>
      <c r="BE6" s="821"/>
      <c r="BF6" s="821"/>
      <c r="BG6" s="822"/>
      <c r="BH6" s="823" t="s">
        <v>460</v>
      </c>
      <c r="BI6" s="823"/>
      <c r="BJ6" s="823"/>
      <c r="BK6" s="823"/>
      <c r="BL6" s="823"/>
      <c r="BM6" s="823"/>
      <c r="BN6" s="823"/>
      <c r="BO6" s="823"/>
      <c r="BP6" s="823"/>
      <c r="BQ6" s="823"/>
      <c r="BR6" s="823"/>
      <c r="BS6" s="823"/>
      <c r="BT6" s="823"/>
    </row>
    <row r="7" spans="1:72" ht="12.75" customHeight="1" x14ac:dyDescent="0.2">
      <c r="A7" s="800" t="s">
        <v>452</v>
      </c>
      <c r="B7" s="800" t="s">
        <v>461</v>
      </c>
      <c r="C7" s="800" t="s">
        <v>451</v>
      </c>
      <c r="D7" s="800" t="s">
        <v>462</v>
      </c>
      <c r="E7" s="800"/>
      <c r="F7" s="800"/>
      <c r="G7" s="800" t="s">
        <v>463</v>
      </c>
      <c r="H7" s="800" t="s">
        <v>464</v>
      </c>
      <c r="I7" s="800"/>
      <c r="J7" s="800"/>
      <c r="K7" s="800"/>
      <c r="L7" s="800" t="s">
        <v>465</v>
      </c>
      <c r="M7" s="800"/>
      <c r="N7" s="800"/>
      <c r="O7" s="825" t="s">
        <v>458</v>
      </c>
      <c r="P7" s="826"/>
      <c r="Q7" s="826"/>
      <c r="R7" s="827"/>
      <c r="S7" s="943" t="s">
        <v>466</v>
      </c>
      <c r="T7" s="943"/>
      <c r="U7" s="943" t="s">
        <v>467</v>
      </c>
      <c r="V7" s="943"/>
      <c r="W7" s="943" t="s">
        <v>468</v>
      </c>
      <c r="X7" s="943"/>
      <c r="Y7" s="943" t="s">
        <v>469</v>
      </c>
      <c r="Z7" s="943"/>
      <c r="AA7" s="943" t="s">
        <v>470</v>
      </c>
      <c r="AB7" s="943"/>
      <c r="AC7" s="943" t="s">
        <v>471</v>
      </c>
      <c r="AD7" s="943"/>
      <c r="AE7" s="943" t="s">
        <v>472</v>
      </c>
      <c r="AF7" s="943"/>
      <c r="AG7" s="943" t="s">
        <v>473</v>
      </c>
      <c r="AH7" s="943"/>
      <c r="AI7" s="943" t="s">
        <v>474</v>
      </c>
      <c r="AJ7" s="943"/>
      <c r="AK7" s="943" t="s">
        <v>475</v>
      </c>
      <c r="AL7" s="943"/>
      <c r="AM7" s="943" t="s">
        <v>476</v>
      </c>
      <c r="AN7" s="943"/>
      <c r="AO7" s="943" t="s">
        <v>477</v>
      </c>
      <c r="AP7" s="943"/>
      <c r="AQ7" s="943" t="s">
        <v>478</v>
      </c>
      <c r="AR7" s="943"/>
      <c r="AS7" s="943" t="s">
        <v>479</v>
      </c>
      <c r="AT7" s="943"/>
      <c r="AU7" s="943" t="s">
        <v>480</v>
      </c>
      <c r="AV7" s="943"/>
      <c r="AW7" s="943" t="s">
        <v>481</v>
      </c>
      <c r="AX7" s="943"/>
      <c r="AY7" s="943" t="s">
        <v>482</v>
      </c>
      <c r="AZ7" s="943"/>
      <c r="BA7" s="943" t="s">
        <v>483</v>
      </c>
      <c r="BB7" s="943"/>
      <c r="BC7" s="944" t="s">
        <v>484</v>
      </c>
      <c r="BD7" s="945"/>
      <c r="BE7" s="945"/>
      <c r="BF7" s="945"/>
      <c r="BG7" s="946"/>
      <c r="BH7" s="943" t="s">
        <v>485</v>
      </c>
      <c r="BI7" s="943"/>
      <c r="BJ7" s="943"/>
      <c r="BK7" s="943"/>
      <c r="BL7" s="943"/>
      <c r="BM7" s="943"/>
      <c r="BN7" s="943"/>
      <c r="BO7" s="943" t="s">
        <v>486</v>
      </c>
      <c r="BP7" s="943"/>
      <c r="BQ7" s="943"/>
      <c r="BR7" s="943"/>
      <c r="BS7" s="943"/>
      <c r="BT7" s="943"/>
    </row>
    <row r="8" spans="1:72" ht="15" customHeight="1" x14ac:dyDescent="0.2">
      <c r="A8" s="800"/>
      <c r="B8" s="800"/>
      <c r="C8" s="800"/>
      <c r="D8" s="800"/>
      <c r="E8" s="800"/>
      <c r="F8" s="800"/>
      <c r="G8" s="800"/>
      <c r="H8" s="800"/>
      <c r="I8" s="800"/>
      <c r="J8" s="800"/>
      <c r="K8" s="800"/>
      <c r="L8" s="800"/>
      <c r="M8" s="800"/>
      <c r="N8" s="800"/>
      <c r="O8" s="314" t="s">
        <v>487</v>
      </c>
      <c r="P8" s="314" t="s">
        <v>132</v>
      </c>
      <c r="Q8" s="314" t="s">
        <v>581</v>
      </c>
      <c r="R8" s="314" t="s">
        <v>582</v>
      </c>
      <c r="S8" s="314" t="s">
        <v>488</v>
      </c>
      <c r="T8" s="314" t="s">
        <v>489</v>
      </c>
      <c r="U8" s="314" t="s">
        <v>488</v>
      </c>
      <c r="V8" s="314" t="s">
        <v>489</v>
      </c>
      <c r="W8" s="314" t="s">
        <v>488</v>
      </c>
      <c r="X8" s="314" t="s">
        <v>489</v>
      </c>
      <c r="Y8" s="314" t="s">
        <v>488</v>
      </c>
      <c r="Z8" s="314" t="s">
        <v>489</v>
      </c>
      <c r="AA8" s="314" t="s">
        <v>488</v>
      </c>
      <c r="AB8" s="314" t="s">
        <v>489</v>
      </c>
      <c r="AC8" s="314" t="s">
        <v>488</v>
      </c>
      <c r="AD8" s="314" t="s">
        <v>489</v>
      </c>
      <c r="AE8" s="314" t="s">
        <v>488</v>
      </c>
      <c r="AF8" s="314" t="s">
        <v>489</v>
      </c>
      <c r="AG8" s="314" t="s">
        <v>488</v>
      </c>
      <c r="AH8" s="314" t="s">
        <v>489</v>
      </c>
      <c r="AI8" s="314" t="s">
        <v>488</v>
      </c>
      <c r="AJ8" s="314" t="s">
        <v>489</v>
      </c>
      <c r="AK8" s="314" t="s">
        <v>488</v>
      </c>
      <c r="AL8" s="314" t="s">
        <v>489</v>
      </c>
      <c r="AM8" s="314" t="s">
        <v>488</v>
      </c>
      <c r="AN8" s="314" t="s">
        <v>489</v>
      </c>
      <c r="AO8" s="314" t="s">
        <v>488</v>
      </c>
      <c r="AP8" s="314" t="s">
        <v>489</v>
      </c>
      <c r="AQ8" s="314" t="s">
        <v>488</v>
      </c>
      <c r="AR8" s="314" t="s">
        <v>489</v>
      </c>
      <c r="AS8" s="314" t="s">
        <v>488</v>
      </c>
      <c r="AT8" s="314" t="s">
        <v>489</v>
      </c>
      <c r="AU8" s="314" t="s">
        <v>488</v>
      </c>
      <c r="AV8" s="314" t="s">
        <v>489</v>
      </c>
      <c r="AW8" s="314" t="s">
        <v>488</v>
      </c>
      <c r="AX8" s="314" t="s">
        <v>489</v>
      </c>
      <c r="AY8" s="314" t="s">
        <v>488</v>
      </c>
      <c r="AZ8" s="314" t="s">
        <v>489</v>
      </c>
      <c r="BA8" s="314" t="s">
        <v>488</v>
      </c>
      <c r="BB8" s="314" t="s">
        <v>489</v>
      </c>
      <c r="BC8" s="314" t="s">
        <v>490</v>
      </c>
      <c r="BD8" s="314" t="s">
        <v>488</v>
      </c>
      <c r="BE8" s="314" t="s">
        <v>489</v>
      </c>
      <c r="BF8" s="314" t="s">
        <v>491</v>
      </c>
      <c r="BG8" s="314" t="s">
        <v>492</v>
      </c>
      <c r="BH8" s="800" t="s">
        <v>493</v>
      </c>
      <c r="BI8" s="800"/>
      <c r="BJ8" s="800"/>
      <c r="BK8" s="314" t="s">
        <v>494</v>
      </c>
      <c r="BL8" s="314" t="s">
        <v>495</v>
      </c>
      <c r="BM8" s="314" t="s">
        <v>496</v>
      </c>
      <c r="BN8" s="314" t="s">
        <v>497</v>
      </c>
      <c r="BO8" s="314" t="s">
        <v>490</v>
      </c>
      <c r="BP8" s="314" t="s">
        <v>491</v>
      </c>
      <c r="BQ8" s="314" t="s">
        <v>488</v>
      </c>
      <c r="BR8" s="314" t="s">
        <v>489</v>
      </c>
      <c r="BS8" s="314" t="s">
        <v>498</v>
      </c>
      <c r="BT8" s="314" t="s">
        <v>499</v>
      </c>
    </row>
    <row r="9" spans="1:72" s="251" customFormat="1" ht="345.75" customHeight="1" x14ac:dyDescent="0.2">
      <c r="A9" s="835" t="s">
        <v>142</v>
      </c>
      <c r="B9" s="835" t="s">
        <v>143</v>
      </c>
      <c r="C9" s="835" t="s">
        <v>144</v>
      </c>
      <c r="D9" s="837" t="s">
        <v>145</v>
      </c>
      <c r="E9" s="838"/>
      <c r="F9" s="839"/>
      <c r="G9" s="315" t="s">
        <v>511</v>
      </c>
      <c r="H9" s="315">
        <v>1</v>
      </c>
      <c r="I9" s="843" t="s">
        <v>809</v>
      </c>
      <c r="J9" s="844"/>
      <c r="K9" s="845"/>
      <c r="L9" s="837" t="s">
        <v>146</v>
      </c>
      <c r="M9" s="838"/>
      <c r="N9" s="839"/>
      <c r="O9" s="835"/>
      <c r="P9" s="835" t="s">
        <v>33</v>
      </c>
      <c r="Q9" s="835"/>
      <c r="R9" s="835"/>
      <c r="S9" s="316">
        <v>3</v>
      </c>
      <c r="T9" s="832">
        <v>4</v>
      </c>
      <c r="U9" s="316">
        <v>3</v>
      </c>
      <c r="V9" s="832">
        <v>3</v>
      </c>
      <c r="W9" s="316">
        <v>2</v>
      </c>
      <c r="X9" s="832">
        <v>4</v>
      </c>
      <c r="Y9" s="316">
        <v>4</v>
      </c>
      <c r="Z9" s="832">
        <v>4</v>
      </c>
      <c r="AA9" s="316">
        <v>2</v>
      </c>
      <c r="AB9" s="832">
        <v>4</v>
      </c>
      <c r="AC9" s="316">
        <v>3</v>
      </c>
      <c r="AD9" s="832">
        <v>2</v>
      </c>
      <c r="AE9" s="316">
        <v>2</v>
      </c>
      <c r="AF9" s="832">
        <v>3</v>
      </c>
      <c r="AG9" s="316"/>
      <c r="AH9" s="832"/>
      <c r="AI9" s="316"/>
      <c r="AJ9" s="832"/>
      <c r="AK9" s="316"/>
      <c r="AL9" s="832"/>
      <c r="AM9" s="316"/>
      <c r="AN9" s="832"/>
      <c r="AO9" s="316"/>
      <c r="AP9" s="832"/>
      <c r="AQ9" s="316"/>
      <c r="AR9" s="832"/>
      <c r="AS9" s="316"/>
      <c r="AT9" s="832"/>
      <c r="AU9" s="316"/>
      <c r="AV9" s="832"/>
      <c r="AW9" s="316"/>
      <c r="AX9" s="832"/>
      <c r="AY9" s="316"/>
      <c r="AZ9" s="832"/>
      <c r="BA9" s="316"/>
      <c r="BB9" s="832"/>
      <c r="BC9" s="319">
        <f t="shared" ref="BC9:BC36" si="0">AVERAGE(S9,U9,W9,Y9,AA9,AC9,AE9,AG9,AI9,AK9,AM9,AO9,AQ9,AS9,AU9,AW9,AY9,BA9)</f>
        <v>2.7142857142857144</v>
      </c>
      <c r="BD9" s="851">
        <f>SUM((BC9*(BC9/SUM(BC9:BC12))),(BC10*(BC10/SUM(BC9:BC12))),(BC11*(BC11/SUM(BC9:BC12))),(BC12*(BC12/SUM(BC9:BC12))))</f>
        <v>3.1176470588235299</v>
      </c>
      <c r="BE9" s="851">
        <f>AVERAGE(T9,V9,X9,Z9,AB9,AD9,AF9,AH9,AJ9,AL9,AN9,AP9,AR9,AT9,AV9,AX9,AZ9,BB9)</f>
        <v>3.4285714285714284</v>
      </c>
      <c r="BF9" s="319">
        <f>IF(BE9=0,BF8,BE9)</f>
        <v>3.4285714285714284</v>
      </c>
      <c r="BG9" s="847">
        <f>BD9*BE9</f>
        <v>10.689075630252102</v>
      </c>
      <c r="BH9" s="850" t="s">
        <v>2357</v>
      </c>
      <c r="BI9" s="850"/>
      <c r="BJ9" s="850"/>
      <c r="BK9" s="449" t="s">
        <v>2358</v>
      </c>
      <c r="BL9" s="315" t="s">
        <v>504</v>
      </c>
      <c r="BM9" s="315" t="s">
        <v>509</v>
      </c>
      <c r="BN9" s="315" t="s">
        <v>505</v>
      </c>
      <c r="BO9" s="319">
        <f>IF(AND(BM9="Fuerte",BC9&gt;2.9)*OR(BN9="Probabilidad",BN9="Ambos"),BC9-2,IF(AND(BM9="Fuerte",BC9&lt;3)*OR(BN9="Probabilidad",BN9="Ambos"),1,IF(AND(BM9="Medio",BC9&gt;1.9)*OR(BN9="Probabilidad",BN9="Ambos"),BC9-1,IF(AND(BM9="Medio",BC9&lt;2)*OR(BN9="Probabilidad",BN9="Ambos"),1,BC9))))</f>
        <v>1</v>
      </c>
      <c r="BP9" s="319">
        <f>IF(AND(BM9="Fuerte",BF9&gt;2.9)*OR(BN9="Impacto",BN9="Ambos"),BF9-2,IF(AND(BM9="Fuerte",BF9&lt;3)*OR(BN9="Impacto",BN9="Ambos"),1,IF(AND(BM9="Medio",BF9&gt;1.9)*OR(BN9="Impacto",BN9="Ambos"),BF9-1,IF(AND(BM9="Medio",BF9&lt;2)*OR(BN9="Impacto",BN9="Ambos"),1,BF9))))</f>
        <v>1.4285714285714284</v>
      </c>
      <c r="BQ9" s="851">
        <f>SUM((BO9*(BO9/SUM(BO9:BO12))),(BO10*(BO10/SUM(BO9:BO12))),(BO11*(BO11/SUM(BO9:BO12))),(BO12*(BO12/SUM(BO9:BO12))))</f>
        <v>2.6277056277056277</v>
      </c>
      <c r="BR9" s="851">
        <f>SUM((BP9*(BP9/SUM(BP9:BP12))),(BP10*(BP10/SUM(BP9:BP12))),(BP11*(BP11/SUM(BP9:BP12))),(BP12*(BP12/SUM(BP9:BP12))))</f>
        <v>2.9352380952380956</v>
      </c>
      <c r="BS9" s="847">
        <f>BQ9*BR9</f>
        <v>7.7129416615130912</v>
      </c>
      <c r="BT9" s="832" t="str">
        <f>INDEX([9]Listas!E$20:I$24,MATCH(BQ9,[9]Listas!D$20:D$24,1),MATCH(BR9,[9]Listas!E$19:I$19,1))</f>
        <v>ALTO</v>
      </c>
    </row>
    <row r="10" spans="1:72" s="251" customFormat="1" ht="84.75" customHeight="1" x14ac:dyDescent="0.2">
      <c r="A10" s="836"/>
      <c r="B10" s="836"/>
      <c r="C10" s="836"/>
      <c r="D10" s="840"/>
      <c r="E10" s="841"/>
      <c r="F10" s="842"/>
      <c r="G10" s="315" t="s">
        <v>511</v>
      </c>
      <c r="H10" s="315">
        <v>2</v>
      </c>
      <c r="I10" s="843" t="s">
        <v>2359</v>
      </c>
      <c r="J10" s="844"/>
      <c r="K10" s="845"/>
      <c r="L10" s="840"/>
      <c r="M10" s="841"/>
      <c r="N10" s="842"/>
      <c r="O10" s="836"/>
      <c r="P10" s="836"/>
      <c r="Q10" s="836"/>
      <c r="R10" s="836"/>
      <c r="S10" s="316">
        <v>4</v>
      </c>
      <c r="T10" s="833"/>
      <c r="U10" s="316">
        <v>2</v>
      </c>
      <c r="V10" s="833"/>
      <c r="W10" s="316">
        <v>4</v>
      </c>
      <c r="X10" s="833"/>
      <c r="Y10" s="316">
        <v>5</v>
      </c>
      <c r="Z10" s="833"/>
      <c r="AA10" s="316">
        <v>4</v>
      </c>
      <c r="AB10" s="833"/>
      <c r="AC10" s="316">
        <v>4</v>
      </c>
      <c r="AD10" s="833"/>
      <c r="AE10" s="316">
        <v>4</v>
      </c>
      <c r="AF10" s="833"/>
      <c r="AG10" s="316"/>
      <c r="AH10" s="833"/>
      <c r="AI10" s="316"/>
      <c r="AJ10" s="833"/>
      <c r="AK10" s="316"/>
      <c r="AL10" s="833"/>
      <c r="AM10" s="316"/>
      <c r="AN10" s="833"/>
      <c r="AO10" s="316"/>
      <c r="AP10" s="833"/>
      <c r="AQ10" s="316"/>
      <c r="AR10" s="833"/>
      <c r="AS10" s="316"/>
      <c r="AT10" s="833"/>
      <c r="AU10" s="316"/>
      <c r="AV10" s="833"/>
      <c r="AW10" s="316"/>
      <c r="AX10" s="833"/>
      <c r="AY10" s="316"/>
      <c r="AZ10" s="833"/>
      <c r="BA10" s="316"/>
      <c r="BB10" s="833"/>
      <c r="BC10" s="319">
        <f t="shared" si="0"/>
        <v>3.8571428571428572</v>
      </c>
      <c r="BD10" s="852"/>
      <c r="BE10" s="852"/>
      <c r="BF10" s="319">
        <f>IF(BE10=0,BF9,BE10)</f>
        <v>3.4285714285714284</v>
      </c>
      <c r="BG10" s="848"/>
      <c r="BH10" s="850" t="s">
        <v>2360</v>
      </c>
      <c r="BI10" s="850"/>
      <c r="BJ10" s="850"/>
      <c r="BK10" s="315" t="s">
        <v>810</v>
      </c>
      <c r="BL10" s="315" t="s">
        <v>515</v>
      </c>
      <c r="BM10" s="315" t="s">
        <v>502</v>
      </c>
      <c r="BN10" s="315" t="s">
        <v>505</v>
      </c>
      <c r="BO10" s="319">
        <f t="shared" ref="BO10:BO17" si="1">IF(AND(BM10="Fuerte",BC10&gt;2.9)*OR(BN10="Probabilidad",BN10="Ambos"),BC10-2,IF(AND(BM10="Fuerte",BC10&lt;3)*OR(BN10="Probabilidad",BN10="Ambos"),1,IF(AND(BM10="Medio",BC10&gt;1.9)*OR(BN10="Probabilidad",BN10="Ambos"),BC10-1,IF(AND(BM10="Medio",BC10&lt;2)*OR(BN10="Probabilidad",BN10="Ambos"),1,BC10))))</f>
        <v>2.8571428571428572</v>
      </c>
      <c r="BP10" s="319">
        <f t="shared" ref="BP10:BP35" si="2">IF(AND(BM10="Fuerte",BF10&gt;2.9)*OR(BN10="Impacto",BN10="Ambos"),BF10-2,IF(AND(BM10="Fuerte",BF10&lt;3)*OR(BN10="Impacto",BN10="Ambos"),1,IF(AND(BM10="Medio",BF10&gt;1.9)*OR(BN10="Impacto",BN10="Ambos"),BF10-1,IF(AND(BM10="Medio",BF10&lt;2)*OR(BN10="Impacto",BN10="Ambos"),1,BF10))))</f>
        <v>2.4285714285714284</v>
      </c>
      <c r="BQ10" s="852"/>
      <c r="BR10" s="852"/>
      <c r="BS10" s="848"/>
      <c r="BT10" s="833"/>
    </row>
    <row r="11" spans="1:72" s="251" customFormat="1" ht="22.5" x14ac:dyDescent="0.2">
      <c r="A11" s="836"/>
      <c r="B11" s="836"/>
      <c r="C11" s="836"/>
      <c r="D11" s="840"/>
      <c r="E11" s="841"/>
      <c r="F11" s="842"/>
      <c r="G11" s="315" t="s">
        <v>510</v>
      </c>
      <c r="H11" s="315">
        <v>3</v>
      </c>
      <c r="I11" s="857" t="s">
        <v>811</v>
      </c>
      <c r="J11" s="857"/>
      <c r="K11" s="857"/>
      <c r="L11" s="840"/>
      <c r="M11" s="841"/>
      <c r="N11" s="842"/>
      <c r="O11" s="836"/>
      <c r="P11" s="836"/>
      <c r="Q11" s="836"/>
      <c r="R11" s="836"/>
      <c r="S11" s="316">
        <v>2</v>
      </c>
      <c r="T11" s="833"/>
      <c r="U11" s="316">
        <v>3</v>
      </c>
      <c r="V11" s="833"/>
      <c r="W11" s="316">
        <v>2</v>
      </c>
      <c r="X11" s="833"/>
      <c r="Y11" s="316">
        <v>4</v>
      </c>
      <c r="Z11" s="833"/>
      <c r="AA11" s="316">
        <v>4</v>
      </c>
      <c r="AB11" s="833"/>
      <c r="AC11" s="316">
        <v>3</v>
      </c>
      <c r="AD11" s="833"/>
      <c r="AE11" s="316">
        <v>3</v>
      </c>
      <c r="AF11" s="833"/>
      <c r="AG11" s="316"/>
      <c r="AH11" s="833"/>
      <c r="AI11" s="316"/>
      <c r="AJ11" s="833"/>
      <c r="AK11" s="316"/>
      <c r="AL11" s="833"/>
      <c r="AM11" s="316"/>
      <c r="AN11" s="833"/>
      <c r="AO11" s="316"/>
      <c r="AP11" s="833"/>
      <c r="AQ11" s="316"/>
      <c r="AR11" s="833"/>
      <c r="AS11" s="316"/>
      <c r="AT11" s="833"/>
      <c r="AU11" s="316"/>
      <c r="AV11" s="833"/>
      <c r="AW11" s="316"/>
      <c r="AX11" s="833"/>
      <c r="AY11" s="316"/>
      <c r="AZ11" s="833"/>
      <c r="BA11" s="316"/>
      <c r="BB11" s="833"/>
      <c r="BC11" s="319">
        <f t="shared" si="0"/>
        <v>3</v>
      </c>
      <c r="BD11" s="852"/>
      <c r="BE11" s="852"/>
      <c r="BF11" s="319">
        <f>IF(BE11=0,BF10,BE11)</f>
        <v>3.4285714285714284</v>
      </c>
      <c r="BG11" s="848"/>
      <c r="BH11" s="850" t="s">
        <v>812</v>
      </c>
      <c r="BI11" s="850"/>
      <c r="BJ11" s="850"/>
      <c r="BK11" s="315" t="s">
        <v>150</v>
      </c>
      <c r="BL11" s="315" t="s">
        <v>515</v>
      </c>
      <c r="BM11" s="315" t="s">
        <v>512</v>
      </c>
      <c r="BN11" s="315" t="s">
        <v>517</v>
      </c>
      <c r="BO11" s="319">
        <f t="shared" si="1"/>
        <v>3</v>
      </c>
      <c r="BP11" s="319">
        <f t="shared" si="2"/>
        <v>3.4285714285714284</v>
      </c>
      <c r="BQ11" s="852"/>
      <c r="BR11" s="852"/>
      <c r="BS11" s="848"/>
      <c r="BT11" s="833"/>
    </row>
    <row r="12" spans="1:72" s="251" customFormat="1" ht="49.5" customHeight="1" x14ac:dyDescent="0.2">
      <c r="A12" s="836"/>
      <c r="B12" s="836"/>
      <c r="C12" s="836"/>
      <c r="D12" s="840"/>
      <c r="E12" s="841"/>
      <c r="F12" s="842"/>
      <c r="G12" s="315" t="s">
        <v>511</v>
      </c>
      <c r="H12" s="315">
        <v>4</v>
      </c>
      <c r="I12" s="843" t="s">
        <v>813</v>
      </c>
      <c r="J12" s="844"/>
      <c r="K12" s="845"/>
      <c r="L12" s="840"/>
      <c r="M12" s="841"/>
      <c r="N12" s="842"/>
      <c r="O12" s="836"/>
      <c r="P12" s="836"/>
      <c r="Q12" s="836"/>
      <c r="R12" s="836"/>
      <c r="S12" s="316">
        <v>3</v>
      </c>
      <c r="T12" s="833"/>
      <c r="U12" s="316">
        <v>1</v>
      </c>
      <c r="V12" s="833"/>
      <c r="W12" s="316">
        <v>2</v>
      </c>
      <c r="X12" s="833"/>
      <c r="Y12" s="316">
        <v>3</v>
      </c>
      <c r="Z12" s="833"/>
      <c r="AA12" s="316">
        <v>3</v>
      </c>
      <c r="AB12" s="833"/>
      <c r="AC12" s="316">
        <v>3</v>
      </c>
      <c r="AD12" s="833"/>
      <c r="AE12" s="316">
        <v>3</v>
      </c>
      <c r="AF12" s="833"/>
      <c r="AG12" s="316"/>
      <c r="AH12" s="833"/>
      <c r="AI12" s="316"/>
      <c r="AJ12" s="833"/>
      <c r="AK12" s="316"/>
      <c r="AL12" s="833"/>
      <c r="AM12" s="316"/>
      <c r="AN12" s="833"/>
      <c r="AO12" s="316"/>
      <c r="AP12" s="833"/>
      <c r="AQ12" s="316"/>
      <c r="AR12" s="833"/>
      <c r="AS12" s="316"/>
      <c r="AT12" s="833"/>
      <c r="AU12" s="316"/>
      <c r="AV12" s="833"/>
      <c r="AW12" s="316"/>
      <c r="AX12" s="833"/>
      <c r="AY12" s="316"/>
      <c r="AZ12" s="833"/>
      <c r="BA12" s="316"/>
      <c r="BB12" s="833"/>
      <c r="BC12" s="319">
        <f t="shared" si="0"/>
        <v>2.5714285714285716</v>
      </c>
      <c r="BD12" s="852"/>
      <c r="BE12" s="852"/>
      <c r="BF12" s="319">
        <f>IF(BE12=0,BF11,BE12)</f>
        <v>3.4285714285714284</v>
      </c>
      <c r="BG12" s="848"/>
      <c r="BH12" s="850" t="s">
        <v>814</v>
      </c>
      <c r="BI12" s="850"/>
      <c r="BJ12" s="850"/>
      <c r="BK12" s="315" t="s">
        <v>150</v>
      </c>
      <c r="BL12" s="315" t="s">
        <v>515</v>
      </c>
      <c r="BM12" s="315" t="s">
        <v>512</v>
      </c>
      <c r="BN12" s="315" t="s">
        <v>517</v>
      </c>
      <c r="BO12" s="319">
        <f t="shared" si="1"/>
        <v>2.5714285714285716</v>
      </c>
      <c r="BP12" s="319">
        <f t="shared" si="2"/>
        <v>3.4285714285714284</v>
      </c>
      <c r="BQ12" s="852"/>
      <c r="BR12" s="852"/>
      <c r="BS12" s="848"/>
      <c r="BT12" s="833"/>
    </row>
    <row r="13" spans="1:72" s="251" customFormat="1" ht="107.25" customHeight="1" x14ac:dyDescent="0.2">
      <c r="A13" s="831" t="s">
        <v>142</v>
      </c>
      <c r="B13" s="831" t="s">
        <v>815</v>
      </c>
      <c r="C13" s="831" t="s">
        <v>147</v>
      </c>
      <c r="D13" s="831" t="s">
        <v>816</v>
      </c>
      <c r="E13" s="831"/>
      <c r="F13" s="831"/>
      <c r="G13" s="315" t="s">
        <v>510</v>
      </c>
      <c r="H13" s="315">
        <v>1</v>
      </c>
      <c r="I13" s="843" t="s">
        <v>817</v>
      </c>
      <c r="J13" s="844"/>
      <c r="K13" s="845"/>
      <c r="L13" s="837" t="s">
        <v>818</v>
      </c>
      <c r="M13" s="838"/>
      <c r="N13" s="839"/>
      <c r="O13" s="835"/>
      <c r="P13" s="835" t="s">
        <v>33</v>
      </c>
      <c r="Q13" s="831"/>
      <c r="R13" s="831"/>
      <c r="S13" s="316">
        <v>1</v>
      </c>
      <c r="T13" s="846">
        <v>3</v>
      </c>
      <c r="U13" s="316">
        <v>3</v>
      </c>
      <c r="V13" s="846">
        <v>3</v>
      </c>
      <c r="W13" s="316">
        <v>4</v>
      </c>
      <c r="X13" s="846">
        <v>5</v>
      </c>
      <c r="Y13" s="316">
        <v>2</v>
      </c>
      <c r="Z13" s="846">
        <v>4</v>
      </c>
      <c r="AA13" s="316">
        <v>4</v>
      </c>
      <c r="AB13" s="846">
        <v>4</v>
      </c>
      <c r="AC13" s="316">
        <v>2</v>
      </c>
      <c r="AD13" s="846">
        <v>2</v>
      </c>
      <c r="AE13" s="316">
        <v>2</v>
      </c>
      <c r="AF13" s="846">
        <v>4</v>
      </c>
      <c r="AG13" s="316"/>
      <c r="AH13" s="846"/>
      <c r="AI13" s="316"/>
      <c r="AJ13" s="846"/>
      <c r="AK13" s="316"/>
      <c r="AL13" s="846"/>
      <c r="AM13" s="316"/>
      <c r="AN13" s="846"/>
      <c r="AO13" s="316"/>
      <c r="AP13" s="846"/>
      <c r="AQ13" s="316"/>
      <c r="AR13" s="846"/>
      <c r="AS13" s="316"/>
      <c r="AT13" s="846"/>
      <c r="AU13" s="316"/>
      <c r="AV13" s="846"/>
      <c r="AW13" s="316"/>
      <c r="AX13" s="846"/>
      <c r="AY13" s="316"/>
      <c r="AZ13" s="846"/>
      <c r="BA13" s="316"/>
      <c r="BB13" s="846"/>
      <c r="BC13" s="319">
        <f t="shared" si="0"/>
        <v>2.5714285714285716</v>
      </c>
      <c r="BD13" s="858">
        <f>SUM((BC13*(BC13/SUM(BC13:BC17))),(BC14*(BC14/SUM(BC13:BC17))),(BC15*(BC15/SUM(BC13:BC17))),(BC16*(BC16/SUM(BC13:BC17))),(BC17*(BC17/SUM(BC13:BC17))))</f>
        <v>2.9971988795518207</v>
      </c>
      <c r="BE13" s="851">
        <f>AVERAGE(T13,V13,X13,Z13,AB13,AD13,AF13,AH13,AJ13,AL13,AN13,AP13,AR13,AT13,AV13,AX13,AZ13,BB13)</f>
        <v>3.5714285714285716</v>
      </c>
      <c r="BF13" s="319">
        <f>IF(BE13=0,BF8,BE13)</f>
        <v>3.5714285714285716</v>
      </c>
      <c r="BG13" s="860">
        <f>BD13*BE13</f>
        <v>10.704281712685075</v>
      </c>
      <c r="BH13" s="850" t="s">
        <v>2361</v>
      </c>
      <c r="BI13" s="850"/>
      <c r="BJ13" s="850"/>
      <c r="BK13" s="315" t="s">
        <v>2362</v>
      </c>
      <c r="BL13" s="315" t="s">
        <v>515</v>
      </c>
      <c r="BM13" s="315" t="s">
        <v>512</v>
      </c>
      <c r="BN13" s="315" t="s">
        <v>517</v>
      </c>
      <c r="BO13" s="319">
        <f>IF(AND(BM13="Fuerte",BC13&gt;2.9)*OR(BN13="Probabilidad",BN13="Ambos"),BC13-2,IF(AND(BM13="Fuerte",BC13&lt;3)*OR(BN13="Probabilidad",BN13="Ambos"),1,IF(AND(BM13="Medio",BC13&gt;1.9)*OR(BN13="Probabilidad",BN13="Ambos"),BC13-1,IF(AND(BM13="Medio",BC13&lt;2)*OR(BN13="Probabilidad",BN13="Ambos"),1,BC13))))</f>
        <v>2.5714285714285716</v>
      </c>
      <c r="BP13" s="319">
        <f>IF(AND(BM13="Fuerte",BF13&gt;2.9)*OR(BN13="Impacto",BN13="Ambos"),BF13-2,IF(AND(BM13="Fuerte",BF13&lt;3)*OR(BN13="Impacto",BN13="Ambos"),1,IF(AND(BM13="Medio",BF13&gt;1.9)*OR(BN13="Impacto",BN13="Ambos"),BF13-1,IF(AND(BM13="Medio",BF13&lt;2)*OR(BN13="Impacto",BN13="Ambos"),1,BF13))))</f>
        <v>3.5714285714285716</v>
      </c>
      <c r="BQ13" s="858">
        <f>SUM((BO13*(BO13/SUM(BO13:BO17))),(BO14*(BO14/SUM(BO13:BO17))),(BO15*(BO15/SUM(BO13:BO17))),(BO16*(BO16/SUM(BO13:BO17))),(BO17*(BO17/SUM(BO13:BO17))))</f>
        <v>1.861904761904762</v>
      </c>
      <c r="BR13" s="858">
        <f>SUM((BP13*(BP13/SUM(BP13:BP17))),(BP14*(BP14/SUM(BP13:BP17))),(BP15*(BP15/SUM(BP13:BP17))),(BP16*(BP16/SUM(BP13:BP17))),(BP17*(BP17/SUM(BP13:BP17))))</f>
        <v>3.5714285714285721</v>
      </c>
      <c r="BS13" s="860">
        <f>BQ13*BR13</f>
        <v>6.6496598639455797</v>
      </c>
      <c r="BT13" s="846" t="str">
        <f>INDEX([9]Listas!E$20:I$24,MATCH(BQ13,[9]Listas!D$20:D$24,1),MATCH(BR13,[9]Listas!E$19:I$19,1))</f>
        <v>MODERADO</v>
      </c>
    </row>
    <row r="14" spans="1:72" s="251" customFormat="1" ht="45" x14ac:dyDescent="0.2">
      <c r="A14" s="831"/>
      <c r="B14" s="831"/>
      <c r="C14" s="831"/>
      <c r="D14" s="831"/>
      <c r="E14" s="831"/>
      <c r="F14" s="831"/>
      <c r="G14" s="315" t="s">
        <v>511</v>
      </c>
      <c r="H14" s="315">
        <v>2</v>
      </c>
      <c r="I14" s="843" t="s">
        <v>819</v>
      </c>
      <c r="J14" s="844"/>
      <c r="K14" s="845"/>
      <c r="L14" s="840"/>
      <c r="M14" s="841"/>
      <c r="N14" s="842"/>
      <c r="O14" s="836"/>
      <c r="P14" s="836"/>
      <c r="Q14" s="831"/>
      <c r="R14" s="831"/>
      <c r="S14" s="316">
        <v>2</v>
      </c>
      <c r="T14" s="846"/>
      <c r="U14" s="316">
        <v>3</v>
      </c>
      <c r="V14" s="846"/>
      <c r="W14" s="316">
        <v>4</v>
      </c>
      <c r="X14" s="846"/>
      <c r="Y14" s="316">
        <v>4</v>
      </c>
      <c r="Z14" s="846"/>
      <c r="AA14" s="316">
        <v>3</v>
      </c>
      <c r="AB14" s="846"/>
      <c r="AC14" s="316">
        <v>3</v>
      </c>
      <c r="AD14" s="846"/>
      <c r="AE14" s="316">
        <v>3</v>
      </c>
      <c r="AF14" s="846"/>
      <c r="AG14" s="316"/>
      <c r="AH14" s="846"/>
      <c r="AI14" s="316"/>
      <c r="AJ14" s="846"/>
      <c r="AK14" s="316"/>
      <c r="AL14" s="846"/>
      <c r="AM14" s="316"/>
      <c r="AN14" s="846"/>
      <c r="AO14" s="316"/>
      <c r="AP14" s="846"/>
      <c r="AQ14" s="316"/>
      <c r="AR14" s="846"/>
      <c r="AS14" s="316"/>
      <c r="AT14" s="846"/>
      <c r="AU14" s="316"/>
      <c r="AV14" s="846"/>
      <c r="AW14" s="316"/>
      <c r="AX14" s="846"/>
      <c r="AY14" s="316"/>
      <c r="AZ14" s="846"/>
      <c r="BA14" s="316"/>
      <c r="BB14" s="846"/>
      <c r="BC14" s="319">
        <f t="shared" si="0"/>
        <v>3.1428571428571428</v>
      </c>
      <c r="BD14" s="858"/>
      <c r="BE14" s="852"/>
      <c r="BF14" s="319">
        <f>IF(BE14=0,BF13,BE14)</f>
        <v>3.5714285714285716</v>
      </c>
      <c r="BG14" s="860">
        <f>BD14*BE14</f>
        <v>0</v>
      </c>
      <c r="BH14" s="850" t="s">
        <v>820</v>
      </c>
      <c r="BI14" s="850"/>
      <c r="BJ14" s="850"/>
      <c r="BK14" s="315" t="s">
        <v>821</v>
      </c>
      <c r="BL14" s="315" t="s">
        <v>515</v>
      </c>
      <c r="BM14" s="315" t="s">
        <v>509</v>
      </c>
      <c r="BN14" s="315" t="s">
        <v>517</v>
      </c>
      <c r="BO14" s="319">
        <f>IF(AND(BM14="Fuerte",BC14&gt;2.9)*OR(BN14="Probabilidad",BN14="Ambos"),BC14-2,IF(AND(BM14="Fuerte",BC14&lt;3)*OR(BN14="Probabilidad",BN14="Ambos"),1,IF(AND(BM14="Medio",BC14&gt;1.9)*OR(BN14="Probabilidad",BN14="Ambos"),BC14-1,IF(AND(BM14="Medio",BC14&lt;2)*OR(BN14="Probabilidad",BN14="Ambos"),1,BC14))))</f>
        <v>1.1428571428571428</v>
      </c>
      <c r="BP14" s="319">
        <f t="shared" si="2"/>
        <v>3.5714285714285716</v>
      </c>
      <c r="BQ14" s="858"/>
      <c r="BR14" s="858"/>
      <c r="BS14" s="860"/>
      <c r="BT14" s="846" t="e">
        <f>INDEX([9]Listas!E$20:I$24,MATCH(BQ14,[9]Listas!D$20:D$24,1),MATCH(BR14,[9]Listas!E$19:I$19,1))</f>
        <v>#N/A</v>
      </c>
    </row>
    <row r="15" spans="1:72" s="251" customFormat="1" ht="39.75" customHeight="1" x14ac:dyDescent="0.2">
      <c r="A15" s="831"/>
      <c r="B15" s="831"/>
      <c r="C15" s="831"/>
      <c r="D15" s="831"/>
      <c r="E15" s="831"/>
      <c r="F15" s="831"/>
      <c r="G15" s="315" t="s">
        <v>507</v>
      </c>
      <c r="H15" s="315">
        <v>3</v>
      </c>
      <c r="I15" s="843" t="s">
        <v>148</v>
      </c>
      <c r="J15" s="844"/>
      <c r="K15" s="845"/>
      <c r="L15" s="840"/>
      <c r="M15" s="841"/>
      <c r="N15" s="842"/>
      <c r="O15" s="836"/>
      <c r="P15" s="836"/>
      <c r="Q15" s="831"/>
      <c r="R15" s="831"/>
      <c r="S15" s="316">
        <v>4</v>
      </c>
      <c r="T15" s="846"/>
      <c r="U15" s="316">
        <v>2</v>
      </c>
      <c r="V15" s="846"/>
      <c r="W15" s="316">
        <v>5</v>
      </c>
      <c r="X15" s="846"/>
      <c r="Y15" s="316">
        <v>4</v>
      </c>
      <c r="Z15" s="846"/>
      <c r="AA15" s="316">
        <v>4</v>
      </c>
      <c r="AB15" s="846"/>
      <c r="AC15" s="316">
        <v>3</v>
      </c>
      <c r="AD15" s="846"/>
      <c r="AE15" s="316">
        <v>4</v>
      </c>
      <c r="AF15" s="846"/>
      <c r="AG15" s="316"/>
      <c r="AH15" s="846"/>
      <c r="AI15" s="316"/>
      <c r="AJ15" s="846"/>
      <c r="AK15" s="316"/>
      <c r="AL15" s="846"/>
      <c r="AM15" s="316"/>
      <c r="AN15" s="846"/>
      <c r="AO15" s="316"/>
      <c r="AP15" s="846"/>
      <c r="AQ15" s="316"/>
      <c r="AR15" s="846"/>
      <c r="AS15" s="316"/>
      <c r="AT15" s="846"/>
      <c r="AU15" s="316"/>
      <c r="AV15" s="846"/>
      <c r="AW15" s="316"/>
      <c r="AX15" s="846"/>
      <c r="AY15" s="316"/>
      <c r="AZ15" s="846"/>
      <c r="BA15" s="316"/>
      <c r="BB15" s="846"/>
      <c r="BC15" s="319">
        <f t="shared" si="0"/>
        <v>3.7142857142857144</v>
      </c>
      <c r="BD15" s="858"/>
      <c r="BE15" s="852"/>
      <c r="BF15" s="319">
        <f>IF(BE15=0,BF14,BE15)</f>
        <v>3.5714285714285716</v>
      </c>
      <c r="BG15" s="860"/>
      <c r="BH15" s="850" t="s">
        <v>822</v>
      </c>
      <c r="BI15" s="850"/>
      <c r="BJ15" s="850"/>
      <c r="BK15" s="315" t="s">
        <v>823</v>
      </c>
      <c r="BL15" s="315" t="s">
        <v>515</v>
      </c>
      <c r="BM15" s="315" t="s">
        <v>509</v>
      </c>
      <c r="BN15" s="315" t="s">
        <v>517</v>
      </c>
      <c r="BO15" s="319">
        <f>IF(AND(BM15="Fuerte",BC15&gt;2.9)*OR(BN15="Probabilidad",BN15="Ambos"),BC15-2,IF(AND(BM15="Fuerte",BC15&lt;3)*OR(BN15="Probabilidad",BN15="Ambos"),1,IF(AND(BM15="Medio",BC15&gt;1.9)*OR(BN15="Probabilidad",BN15="Ambos"),BC15-1,IF(AND(BM15="Medio",BC15&lt;2)*OR(BN15="Probabilidad",BN15="Ambos"),1,BC15))))</f>
        <v>1.7142857142857144</v>
      </c>
      <c r="BP15" s="319">
        <f>IF(AND(BM15="Fuerte",BF15&gt;2.9)*OR(BN15="Impacto",BN15="Ambos"),BF15-2,IF(AND(BM15="Fuerte",BF15&lt;3)*OR(BN15="Impacto",BN15="Ambos"),1,IF(AND(BM15="Medio",BF15&gt;1.9)*OR(BN15="Impacto",BN15="Ambos"),BF15-1,IF(AND(BM15="Medio",BF15&lt;2)*OR(BN15="Impacto",BN15="Ambos"),1,BF15))))</f>
        <v>3.5714285714285716</v>
      </c>
      <c r="BQ15" s="858"/>
      <c r="BR15" s="858"/>
      <c r="BS15" s="860"/>
      <c r="BT15" s="846"/>
    </row>
    <row r="16" spans="1:72" s="251" customFormat="1" ht="64.5" customHeight="1" x14ac:dyDescent="0.2">
      <c r="A16" s="831"/>
      <c r="B16" s="831"/>
      <c r="C16" s="831"/>
      <c r="D16" s="831"/>
      <c r="E16" s="831"/>
      <c r="F16" s="831"/>
      <c r="G16" s="315" t="s">
        <v>510</v>
      </c>
      <c r="H16" s="315">
        <v>4</v>
      </c>
      <c r="I16" s="843" t="s">
        <v>824</v>
      </c>
      <c r="J16" s="844"/>
      <c r="K16" s="845"/>
      <c r="L16" s="840"/>
      <c r="M16" s="841"/>
      <c r="N16" s="842"/>
      <c r="O16" s="836"/>
      <c r="P16" s="836"/>
      <c r="Q16" s="831"/>
      <c r="R16" s="831"/>
      <c r="S16" s="316">
        <v>1</v>
      </c>
      <c r="T16" s="846"/>
      <c r="U16" s="316">
        <v>1</v>
      </c>
      <c r="V16" s="846"/>
      <c r="W16" s="316">
        <v>1</v>
      </c>
      <c r="X16" s="846"/>
      <c r="Y16" s="316">
        <v>4</v>
      </c>
      <c r="Z16" s="846"/>
      <c r="AA16" s="316">
        <v>4</v>
      </c>
      <c r="AB16" s="846"/>
      <c r="AC16" s="316">
        <v>1</v>
      </c>
      <c r="AD16" s="846"/>
      <c r="AE16" s="316">
        <v>4</v>
      </c>
      <c r="AF16" s="846"/>
      <c r="AG16" s="316"/>
      <c r="AH16" s="846"/>
      <c r="AI16" s="316"/>
      <c r="AJ16" s="846"/>
      <c r="AK16" s="316"/>
      <c r="AL16" s="846"/>
      <c r="AM16" s="316"/>
      <c r="AN16" s="846"/>
      <c r="AO16" s="316"/>
      <c r="AP16" s="846"/>
      <c r="AQ16" s="316"/>
      <c r="AR16" s="846"/>
      <c r="AS16" s="316"/>
      <c r="AT16" s="846"/>
      <c r="AU16" s="316"/>
      <c r="AV16" s="846"/>
      <c r="AW16" s="316"/>
      <c r="AX16" s="846"/>
      <c r="AY16" s="316"/>
      <c r="AZ16" s="846"/>
      <c r="BA16" s="316"/>
      <c r="BB16" s="846"/>
      <c r="BC16" s="319">
        <f t="shared" si="0"/>
        <v>2.2857142857142856</v>
      </c>
      <c r="BD16" s="858"/>
      <c r="BE16" s="852"/>
      <c r="BF16" s="319">
        <f>IF(BE16=0,BF15,BE16)</f>
        <v>3.5714285714285716</v>
      </c>
      <c r="BG16" s="860"/>
      <c r="BH16" s="850" t="s">
        <v>2363</v>
      </c>
      <c r="BI16" s="850"/>
      <c r="BJ16" s="850"/>
      <c r="BK16" s="315" t="s">
        <v>2364</v>
      </c>
      <c r="BL16" s="315" t="s">
        <v>515</v>
      </c>
      <c r="BM16" s="315" t="s">
        <v>502</v>
      </c>
      <c r="BN16" s="315" t="s">
        <v>517</v>
      </c>
      <c r="BO16" s="319">
        <f>IF(AND(BM16="Fuerte",BC16&gt;2.9)*OR(BN16="Probabilidad",BN16="Ambos"),BC16-2,IF(AND(BM16="Fuerte",BC16&lt;3)*OR(BN16="Probabilidad",BN16="Ambos"),1,IF(AND(BM16="Medio",BC16&gt;1.9)*OR(BN16="Probabilidad",BN16="Ambos"),BC16-1,IF(AND(BM16="Medio",BC16&lt;2)*OR(BN16="Probabilidad",BN16="Ambos"),1,BC16))))</f>
        <v>1.2857142857142856</v>
      </c>
      <c r="BP16" s="319">
        <f>IF(AND(BM16="Fuerte",BF16&gt;2.9)*OR(BN16="Impacto",BN16="Ambos"),BF16-2,IF(AND(BM16="Fuerte",BF16&lt;3)*OR(BN16="Impacto",BN16="Ambos"),1,IF(AND(BM16="Medio",BF16&gt;1.9)*OR(BN16="Impacto",BN16="Ambos"),BF16-1,IF(AND(BM16="Medio",BF16&lt;2)*OR(BN16="Impacto",BN16="Ambos"),1,BF16))))</f>
        <v>3.5714285714285716</v>
      </c>
      <c r="BQ16" s="858"/>
      <c r="BR16" s="858"/>
      <c r="BS16" s="860"/>
      <c r="BT16" s="846"/>
    </row>
    <row r="17" spans="1:72" s="251" customFormat="1" ht="105.75" customHeight="1" x14ac:dyDescent="0.2">
      <c r="A17" s="831"/>
      <c r="B17" s="831"/>
      <c r="C17" s="831"/>
      <c r="D17" s="831"/>
      <c r="E17" s="831"/>
      <c r="F17" s="831"/>
      <c r="G17" s="315" t="s">
        <v>510</v>
      </c>
      <c r="H17" s="315">
        <v>5</v>
      </c>
      <c r="I17" s="843" t="s">
        <v>825</v>
      </c>
      <c r="J17" s="844"/>
      <c r="K17" s="845"/>
      <c r="L17" s="907"/>
      <c r="M17" s="908"/>
      <c r="N17" s="909"/>
      <c r="O17" s="891"/>
      <c r="P17" s="891"/>
      <c r="Q17" s="831"/>
      <c r="R17" s="831"/>
      <c r="S17" s="316">
        <v>2</v>
      </c>
      <c r="T17" s="846"/>
      <c r="U17" s="316">
        <v>3</v>
      </c>
      <c r="V17" s="846"/>
      <c r="W17" s="316">
        <v>4</v>
      </c>
      <c r="X17" s="846"/>
      <c r="Y17" s="316">
        <v>2</v>
      </c>
      <c r="Z17" s="846"/>
      <c r="AA17" s="316">
        <v>4</v>
      </c>
      <c r="AB17" s="846"/>
      <c r="AC17" s="316">
        <v>1</v>
      </c>
      <c r="AD17" s="846"/>
      <c r="AE17" s="316">
        <v>4</v>
      </c>
      <c r="AF17" s="846"/>
      <c r="AG17" s="316"/>
      <c r="AH17" s="846"/>
      <c r="AI17" s="316"/>
      <c r="AJ17" s="846"/>
      <c r="AK17" s="316"/>
      <c r="AL17" s="846"/>
      <c r="AM17" s="316"/>
      <c r="AN17" s="846"/>
      <c r="AO17" s="316"/>
      <c r="AP17" s="846"/>
      <c r="AQ17" s="316"/>
      <c r="AR17" s="846"/>
      <c r="AS17" s="316"/>
      <c r="AT17" s="846"/>
      <c r="AU17" s="316"/>
      <c r="AV17" s="846"/>
      <c r="AW17" s="316"/>
      <c r="AX17" s="846"/>
      <c r="AY17" s="316"/>
      <c r="AZ17" s="846"/>
      <c r="BA17" s="316"/>
      <c r="BB17" s="846"/>
      <c r="BC17" s="319">
        <f t="shared" si="0"/>
        <v>2.8571428571428572</v>
      </c>
      <c r="BD17" s="858"/>
      <c r="BE17" s="853"/>
      <c r="BF17" s="319">
        <f>IF(BE17=0,BF16,BE17)</f>
        <v>3.5714285714285716</v>
      </c>
      <c r="BG17" s="860">
        <f>BD17*BE17</f>
        <v>0</v>
      </c>
      <c r="BH17" s="850" t="s">
        <v>2365</v>
      </c>
      <c r="BI17" s="850"/>
      <c r="BJ17" s="850"/>
      <c r="BK17" s="315" t="s">
        <v>2366</v>
      </c>
      <c r="BL17" s="315" t="s">
        <v>515</v>
      </c>
      <c r="BM17" s="315" t="s">
        <v>502</v>
      </c>
      <c r="BN17" s="315" t="s">
        <v>517</v>
      </c>
      <c r="BO17" s="319">
        <f t="shared" si="1"/>
        <v>1.8571428571428572</v>
      </c>
      <c r="BP17" s="319">
        <f>IF(AND(BM17="Fuerte",BF17&gt;2.9)*OR(BN17="Impacto",BN17="Ambos"),BF17-2,IF(AND(BM17="Fuerte",BF17&lt;3)*OR(BN17="Impacto",BN17="Ambos"),1,IF(AND(BM17="Medio",BF17&gt;1.9)*OR(BN17="Impacto",BN17="Ambos"),BF17-1,IF(AND(BM17="Medio",BF17&lt;2)*OR(BN17="Impacto",BN17="Ambos"),1,BF17))))</f>
        <v>3.5714285714285716</v>
      </c>
      <c r="BQ17" s="858"/>
      <c r="BR17" s="858"/>
      <c r="BS17" s="860"/>
      <c r="BT17" s="846" t="e">
        <f>INDEX([9]Listas!E$20:I$24,MATCH(BQ17,[9]Listas!D$20:D$24,1),MATCH(BR17,[9]Listas!E$19:I$19,1))</f>
        <v>#N/A</v>
      </c>
    </row>
    <row r="18" spans="1:72" s="251" customFormat="1" ht="82.5" customHeight="1" x14ac:dyDescent="0.2">
      <c r="A18" s="831" t="s">
        <v>142</v>
      </c>
      <c r="B18" s="831" t="s">
        <v>826</v>
      </c>
      <c r="C18" s="831" t="s">
        <v>149</v>
      </c>
      <c r="D18" s="831" t="s">
        <v>827</v>
      </c>
      <c r="E18" s="831"/>
      <c r="F18" s="831"/>
      <c r="G18" s="315" t="s">
        <v>534</v>
      </c>
      <c r="H18" s="315">
        <v>1</v>
      </c>
      <c r="I18" s="843" t="s">
        <v>2367</v>
      </c>
      <c r="J18" s="844"/>
      <c r="K18" s="845"/>
      <c r="L18" s="831" t="s">
        <v>828</v>
      </c>
      <c r="M18" s="831"/>
      <c r="N18" s="831"/>
      <c r="O18" s="831"/>
      <c r="P18" s="831" t="s">
        <v>33</v>
      </c>
      <c r="Q18" s="831"/>
      <c r="R18" s="831"/>
      <c r="S18" s="316">
        <v>2</v>
      </c>
      <c r="T18" s="846">
        <v>2</v>
      </c>
      <c r="U18" s="316">
        <v>2</v>
      </c>
      <c r="V18" s="846">
        <v>4</v>
      </c>
      <c r="W18" s="316">
        <v>4</v>
      </c>
      <c r="X18" s="846">
        <v>4</v>
      </c>
      <c r="Y18" s="316">
        <v>2</v>
      </c>
      <c r="Z18" s="846">
        <v>3</v>
      </c>
      <c r="AA18" s="316">
        <v>3</v>
      </c>
      <c r="AB18" s="846">
        <v>4</v>
      </c>
      <c r="AC18" s="316">
        <v>1</v>
      </c>
      <c r="AD18" s="846">
        <v>3</v>
      </c>
      <c r="AE18" s="316">
        <v>3</v>
      </c>
      <c r="AF18" s="846">
        <v>4</v>
      </c>
      <c r="AG18" s="316"/>
      <c r="AH18" s="846"/>
      <c r="AI18" s="316"/>
      <c r="AJ18" s="846"/>
      <c r="AK18" s="316"/>
      <c r="AL18" s="846"/>
      <c r="AM18" s="316"/>
      <c r="AN18" s="846"/>
      <c r="AO18" s="316"/>
      <c r="AP18" s="846"/>
      <c r="AQ18" s="316"/>
      <c r="AR18" s="846"/>
      <c r="AS18" s="316"/>
      <c r="AT18" s="846"/>
      <c r="AU18" s="316"/>
      <c r="AV18" s="846"/>
      <c r="AW18" s="316"/>
      <c r="AX18" s="846"/>
      <c r="AY18" s="316"/>
      <c r="AZ18" s="846"/>
      <c r="BA18" s="316"/>
      <c r="BB18" s="846"/>
      <c r="BC18" s="319">
        <f t="shared" si="0"/>
        <v>2.4285714285714284</v>
      </c>
      <c r="BD18" s="858">
        <f>SUM((BC18*(BC18/SUM(BC18:BC26))),(BC19*(BC19/SUM(BC18:BC26))),(BC20*(BC20/SUM(BC18:BC26))),(BC21*(BC21/SUM(BC18:BC26))),(BC22*(BC22/SUM(BC18:BC26))),(BC23*(BC23/SUM(BC18:BC26))),(BC24*(BC24/SUM(BC18:BC26))),(BC25*(BC25/SUM(BC18:BC26))),(BC26*(BC26/SUM(BC18:BC26))))</f>
        <v>2.2620760534429598</v>
      </c>
      <c r="BE18" s="858">
        <f>AVERAGE(T18,V18,X18,Z18,AB18,AD18,AF18,AH18,AJ18,AL18,AN18,AP18,AR18,AT18,AV18,AX18,AZ18,BB18)</f>
        <v>3.4285714285714284</v>
      </c>
      <c r="BF18" s="319">
        <f>IF(BE18=0,BF8,BE18)</f>
        <v>3.4285714285714284</v>
      </c>
      <c r="BG18" s="860">
        <f>BD18*BE18</f>
        <v>7.7556893260901472</v>
      </c>
      <c r="BH18" s="850" t="s">
        <v>2368</v>
      </c>
      <c r="BI18" s="850"/>
      <c r="BJ18" s="850"/>
      <c r="BK18" s="315" t="s">
        <v>152</v>
      </c>
      <c r="BL18" s="315" t="s">
        <v>515</v>
      </c>
      <c r="BM18" s="315" t="s">
        <v>509</v>
      </c>
      <c r="BN18" s="315" t="s">
        <v>517</v>
      </c>
      <c r="BO18" s="319">
        <f>IF(AND(BM18="Fuerte",BC18&gt;2.9)*OR(BN18="Probabilidad",BN18="Ambos"),BC18-2,IF(AND(BM18="Fuerte",BC18&lt;3)*OR(BN18="Probabilidad",BN18="Ambos"),1,IF(AND(BM18="Medio",BC18&gt;1.9)*OR(BN18="Probabilidad",BN18="Ambos"),BC18-1,IF(AND(BM18="Medio",BC18&lt;2)*OR(BN18="Probabilidad",BN18="Ambos"),1,BC18))))</f>
        <v>1</v>
      </c>
      <c r="BP18" s="319">
        <f>IF(AND(BM18="Fuerte",BF18&gt;2.9)*OR(BN18="Impacto",BN18="Ambos"),BF18-2,IF(AND(BM18="Fuerte",BF18&lt;3)*OR(BN18="Impacto",BN18="Ambos"),1,IF(AND(BM18="Medio",BF18&gt;1.9)*OR(BN18="Impacto",BN18="Ambos"),BF18-1,IF(AND(BM18="Medio",BF18&lt;2)*OR(BN18="Impacto",BN18="Ambos"),1,BF18))))</f>
        <v>3.4285714285714284</v>
      </c>
      <c r="BQ18" s="1737">
        <f xml:space="preserve"> SUM((BO18*(BO18/SUM(BO18:BO26))),(BO19*(BO19/SUM(BO18:BO26))),(BO20*(BO20/SUM(BO18:BO26))),(BO21*(BO21/SUM(BO18:BO26))),(BO22*(BO22/SUM(BO18:BO26))),(BO23*(BO23/SUM(BO18:BO26))),(BO24*(BO24/SUM(BO18:BO26))),(BO25*(BO25/SUM(BO18:BO26))),(BO26*(BO26/SUM(BO18:BO26))))</f>
        <v>1.7301587301587302</v>
      </c>
      <c r="BR18" s="858">
        <f xml:space="preserve"> SUM((BP18*(BP18/SUM(BP18:BP26))),(BP19*(BP19/SUM(BP18:BP26))),(BP20*(BP20/SUM(BP18:BP26))),(BP21*(BP21/SUM(BP18:BP26))),(BP22*(BP22/SUM(BP18:BP26))),(BP23*(BP23/SUM(BP18:BP26))),(BP24*(BP24/SUM(BP18:BP26))),(BP25*(BP25/SUM(BP18:BP26))),(BP26*(BP26/SUM(BP18:BP26))))</f>
        <v>3.4285714285714288</v>
      </c>
      <c r="BS18" s="860">
        <f>BQ18*BR18</f>
        <v>5.9319727891156466</v>
      </c>
      <c r="BT18" s="846" t="str">
        <f>INDEX([9]Listas!E$20:I$24,MATCH(BQ18,[9]Listas!D$20:D$24,1),MATCH(BR18,[9]Listas!E$19:I$19,1))</f>
        <v>MODERADO</v>
      </c>
    </row>
    <row r="19" spans="1:72" s="251" customFormat="1" ht="49.5" customHeight="1" x14ac:dyDescent="0.2">
      <c r="A19" s="831"/>
      <c r="B19" s="831"/>
      <c r="C19" s="831"/>
      <c r="D19" s="831"/>
      <c r="E19" s="831"/>
      <c r="F19" s="831"/>
      <c r="G19" s="315" t="s">
        <v>510</v>
      </c>
      <c r="H19" s="315">
        <v>2</v>
      </c>
      <c r="I19" s="843" t="s">
        <v>829</v>
      </c>
      <c r="J19" s="844"/>
      <c r="K19" s="845"/>
      <c r="L19" s="831"/>
      <c r="M19" s="831"/>
      <c r="N19" s="831"/>
      <c r="O19" s="831"/>
      <c r="P19" s="831"/>
      <c r="Q19" s="831"/>
      <c r="R19" s="831"/>
      <c r="S19" s="316">
        <v>3</v>
      </c>
      <c r="T19" s="846"/>
      <c r="U19" s="316">
        <v>1</v>
      </c>
      <c r="V19" s="846"/>
      <c r="W19" s="316">
        <v>3</v>
      </c>
      <c r="X19" s="846"/>
      <c r="Y19" s="316">
        <v>2</v>
      </c>
      <c r="Z19" s="846"/>
      <c r="AA19" s="316">
        <v>2</v>
      </c>
      <c r="AB19" s="846"/>
      <c r="AC19" s="316">
        <v>2</v>
      </c>
      <c r="AD19" s="846"/>
      <c r="AE19" s="316">
        <v>3</v>
      </c>
      <c r="AF19" s="846"/>
      <c r="AG19" s="316"/>
      <c r="AH19" s="846"/>
      <c r="AI19" s="316"/>
      <c r="AJ19" s="846"/>
      <c r="AK19" s="316"/>
      <c r="AL19" s="846"/>
      <c r="AM19" s="316"/>
      <c r="AN19" s="846"/>
      <c r="AO19" s="316"/>
      <c r="AP19" s="846"/>
      <c r="AQ19" s="316"/>
      <c r="AR19" s="846"/>
      <c r="AS19" s="316"/>
      <c r="AT19" s="846"/>
      <c r="AU19" s="316"/>
      <c r="AV19" s="846"/>
      <c r="AW19" s="316"/>
      <c r="AX19" s="846"/>
      <c r="AY19" s="316"/>
      <c r="AZ19" s="846"/>
      <c r="BA19" s="316"/>
      <c r="BB19" s="846"/>
      <c r="BC19" s="319">
        <f t="shared" si="0"/>
        <v>2.2857142857142856</v>
      </c>
      <c r="BD19" s="858"/>
      <c r="BE19" s="858"/>
      <c r="BF19" s="319">
        <f>IF(BE19=0,BF18,BE19)</f>
        <v>3.4285714285714284</v>
      </c>
      <c r="BG19" s="860"/>
      <c r="BH19" s="850" t="s">
        <v>830</v>
      </c>
      <c r="BI19" s="850"/>
      <c r="BJ19" s="850"/>
      <c r="BK19" s="315" t="s">
        <v>831</v>
      </c>
      <c r="BL19" s="315" t="s">
        <v>515</v>
      </c>
      <c r="BM19" s="315" t="s">
        <v>512</v>
      </c>
      <c r="BN19" s="315" t="s">
        <v>517</v>
      </c>
      <c r="BO19" s="319">
        <f t="shared" ref="BO19:BO36" si="3">IF(AND(BM19="Fuerte",BC19&gt;2.9)*OR(BN19="Probabilidad",BN19="Ambos"),BC19-2,IF(AND(BM19="Fuerte",BC19&lt;3)*OR(BN19="Probabilidad",BN19="Ambos"),1,IF(AND(BM19="Medio",BC19&gt;1.9)*OR(BN19="Probabilidad",BN19="Ambos"),BC19-1,IF(AND(BM19="Medio",BC19&lt;2)*OR(BN19="Probabilidad",BN19="Ambos"),1,BC19))))</f>
        <v>2.2857142857142856</v>
      </c>
      <c r="BP19" s="319">
        <f>IF(AND(BM19="Fuerte",BF19&gt;2.9)*OR(BN19="Impacto",BN19="Ambos"),BF19-2,IF(AND(BM19="Fuerte",BF19&lt;3)*OR(BN19="Impacto",BN19="Ambos"),1,IF(AND(BM19="Medio",BF19&gt;1.9)*OR(BN19="Impacto",BN19="Ambos"),BF19-1,IF(AND(BM19="Medio",BF19&lt;2)*OR(BN19="Impacto",BN19="Ambos"),1,BF19))))</f>
        <v>3.4285714285714284</v>
      </c>
      <c r="BQ19" s="1737"/>
      <c r="BR19" s="858"/>
      <c r="BS19" s="860"/>
      <c r="BT19" s="846"/>
    </row>
    <row r="20" spans="1:72" s="251" customFormat="1" ht="76.5" customHeight="1" x14ac:dyDescent="0.2">
      <c r="A20" s="831"/>
      <c r="B20" s="831"/>
      <c r="C20" s="831"/>
      <c r="D20" s="831"/>
      <c r="E20" s="831"/>
      <c r="F20" s="831"/>
      <c r="G20" s="315" t="s">
        <v>508</v>
      </c>
      <c r="H20" s="315">
        <v>3</v>
      </c>
      <c r="I20" s="843" t="s">
        <v>832</v>
      </c>
      <c r="J20" s="844"/>
      <c r="K20" s="845"/>
      <c r="L20" s="831"/>
      <c r="M20" s="831"/>
      <c r="N20" s="831"/>
      <c r="O20" s="831"/>
      <c r="P20" s="831"/>
      <c r="Q20" s="831"/>
      <c r="R20" s="831"/>
      <c r="S20" s="316">
        <v>2</v>
      </c>
      <c r="T20" s="846"/>
      <c r="U20" s="316">
        <v>2</v>
      </c>
      <c r="V20" s="846"/>
      <c r="W20" s="316">
        <v>4</v>
      </c>
      <c r="X20" s="846"/>
      <c r="Y20" s="316">
        <v>3</v>
      </c>
      <c r="Z20" s="846"/>
      <c r="AA20" s="316">
        <v>4</v>
      </c>
      <c r="AB20" s="846"/>
      <c r="AC20" s="316">
        <v>1</v>
      </c>
      <c r="AD20" s="846"/>
      <c r="AE20" s="316">
        <v>2</v>
      </c>
      <c r="AF20" s="846"/>
      <c r="AG20" s="316"/>
      <c r="AH20" s="846"/>
      <c r="AI20" s="316"/>
      <c r="AJ20" s="846"/>
      <c r="AK20" s="316"/>
      <c r="AL20" s="846"/>
      <c r="AM20" s="316"/>
      <c r="AN20" s="846"/>
      <c r="AO20" s="316"/>
      <c r="AP20" s="846"/>
      <c r="AQ20" s="316"/>
      <c r="AR20" s="846"/>
      <c r="AS20" s="316"/>
      <c r="AT20" s="846"/>
      <c r="AU20" s="316"/>
      <c r="AV20" s="846"/>
      <c r="AW20" s="316"/>
      <c r="AX20" s="846"/>
      <c r="AY20" s="316"/>
      <c r="AZ20" s="846"/>
      <c r="BA20" s="316"/>
      <c r="BB20" s="846"/>
      <c r="BC20" s="319">
        <f t="shared" si="0"/>
        <v>2.5714285714285716</v>
      </c>
      <c r="BD20" s="858"/>
      <c r="BE20" s="858"/>
      <c r="BF20" s="319">
        <f t="shared" ref="BF20:BF26" si="4">IF(BE20=0,BF19,BE20)</f>
        <v>3.4285714285714284</v>
      </c>
      <c r="BG20" s="860"/>
      <c r="BH20" s="857" t="s">
        <v>833</v>
      </c>
      <c r="BI20" s="857"/>
      <c r="BJ20" s="857"/>
      <c r="BK20" s="450" t="s">
        <v>2369</v>
      </c>
      <c r="BL20" s="315" t="s">
        <v>504</v>
      </c>
      <c r="BM20" s="315" t="s">
        <v>502</v>
      </c>
      <c r="BN20" s="315" t="s">
        <v>517</v>
      </c>
      <c r="BO20" s="319">
        <f t="shared" si="3"/>
        <v>1.5714285714285716</v>
      </c>
      <c r="BP20" s="319">
        <f t="shared" si="2"/>
        <v>3.4285714285714284</v>
      </c>
      <c r="BQ20" s="1737"/>
      <c r="BR20" s="858"/>
      <c r="BS20" s="860"/>
      <c r="BT20" s="846"/>
    </row>
    <row r="21" spans="1:72" s="251" customFormat="1" ht="39.75" customHeight="1" x14ac:dyDescent="0.2">
      <c r="A21" s="831"/>
      <c r="B21" s="831"/>
      <c r="C21" s="831"/>
      <c r="D21" s="831"/>
      <c r="E21" s="831"/>
      <c r="F21" s="831"/>
      <c r="G21" s="315" t="s">
        <v>510</v>
      </c>
      <c r="H21" s="315">
        <v>4</v>
      </c>
      <c r="I21" s="843" t="s">
        <v>834</v>
      </c>
      <c r="J21" s="844"/>
      <c r="K21" s="845"/>
      <c r="L21" s="831"/>
      <c r="M21" s="831"/>
      <c r="N21" s="831"/>
      <c r="O21" s="831"/>
      <c r="P21" s="831"/>
      <c r="Q21" s="831"/>
      <c r="R21" s="831"/>
      <c r="S21" s="316">
        <v>2</v>
      </c>
      <c r="T21" s="846"/>
      <c r="U21" s="316">
        <v>2</v>
      </c>
      <c r="V21" s="846"/>
      <c r="W21" s="316">
        <v>3</v>
      </c>
      <c r="X21" s="846"/>
      <c r="Y21" s="316">
        <v>2</v>
      </c>
      <c r="Z21" s="846"/>
      <c r="AA21" s="316">
        <v>3</v>
      </c>
      <c r="AB21" s="846"/>
      <c r="AC21" s="316">
        <v>1</v>
      </c>
      <c r="AD21" s="846"/>
      <c r="AE21" s="316">
        <v>3</v>
      </c>
      <c r="AF21" s="846"/>
      <c r="AG21" s="316"/>
      <c r="AH21" s="846"/>
      <c r="AI21" s="316"/>
      <c r="AJ21" s="846"/>
      <c r="AK21" s="316"/>
      <c r="AL21" s="846"/>
      <c r="AM21" s="316"/>
      <c r="AN21" s="846"/>
      <c r="AO21" s="316"/>
      <c r="AP21" s="846"/>
      <c r="AQ21" s="316"/>
      <c r="AR21" s="846"/>
      <c r="AS21" s="316"/>
      <c r="AT21" s="846"/>
      <c r="AU21" s="316"/>
      <c r="AV21" s="846"/>
      <c r="AW21" s="316"/>
      <c r="AX21" s="846"/>
      <c r="AY21" s="316"/>
      <c r="AZ21" s="846"/>
      <c r="BA21" s="316"/>
      <c r="BB21" s="846"/>
      <c r="BC21" s="319">
        <f t="shared" si="0"/>
        <v>2.2857142857142856</v>
      </c>
      <c r="BD21" s="858"/>
      <c r="BE21" s="858"/>
      <c r="BF21" s="319">
        <f t="shared" si="4"/>
        <v>3.4285714285714284</v>
      </c>
      <c r="BG21" s="860"/>
      <c r="BH21" s="850" t="s">
        <v>835</v>
      </c>
      <c r="BI21" s="850"/>
      <c r="BJ21" s="850"/>
      <c r="BK21" s="315" t="s">
        <v>836</v>
      </c>
      <c r="BL21" s="315" t="s">
        <v>504</v>
      </c>
      <c r="BM21" s="315" t="s">
        <v>502</v>
      </c>
      <c r="BN21" s="315" t="s">
        <v>517</v>
      </c>
      <c r="BO21" s="319">
        <f>IF(AND(BM21="Fuerte",BC21&gt;2.9)*OR(BN21="Probabilidad",BN21="Ambos"),BC21-2,IF(AND(BM21="Fuerte",BC21&lt;3)*OR(BN21="Probabilidad",BN21="Ambos"),1,IF(AND(BM21="Medio",BC21&gt;1.9)*OR(BN21="Probabilidad",BN21="Ambos"),BC21-1,IF(AND(BM21="Medio",BC21&lt;2)*OR(BN21="Probabilidad",BN21="Ambos"),1,BC21))))</f>
        <v>1.2857142857142856</v>
      </c>
      <c r="BP21" s="319">
        <f t="shared" si="2"/>
        <v>3.4285714285714284</v>
      </c>
      <c r="BQ21" s="1737"/>
      <c r="BR21" s="858"/>
      <c r="BS21" s="860"/>
      <c r="BT21" s="846"/>
    </row>
    <row r="22" spans="1:72" s="251" customFormat="1" ht="36.75" customHeight="1" x14ac:dyDescent="0.2">
      <c r="A22" s="831"/>
      <c r="B22" s="831"/>
      <c r="C22" s="831"/>
      <c r="D22" s="831"/>
      <c r="E22" s="831"/>
      <c r="F22" s="831"/>
      <c r="G22" s="315" t="s">
        <v>510</v>
      </c>
      <c r="H22" s="315">
        <v>5</v>
      </c>
      <c r="I22" s="843" t="s">
        <v>837</v>
      </c>
      <c r="J22" s="844"/>
      <c r="K22" s="845"/>
      <c r="L22" s="831"/>
      <c r="M22" s="831"/>
      <c r="N22" s="831"/>
      <c r="O22" s="831"/>
      <c r="P22" s="831"/>
      <c r="Q22" s="831"/>
      <c r="R22" s="831"/>
      <c r="S22" s="316">
        <v>2</v>
      </c>
      <c r="T22" s="846"/>
      <c r="U22" s="316">
        <v>2</v>
      </c>
      <c r="V22" s="846"/>
      <c r="W22" s="316">
        <v>1</v>
      </c>
      <c r="X22" s="846"/>
      <c r="Y22" s="316">
        <v>2</v>
      </c>
      <c r="Z22" s="846"/>
      <c r="AA22" s="316">
        <v>2</v>
      </c>
      <c r="AB22" s="846"/>
      <c r="AC22" s="316">
        <v>1</v>
      </c>
      <c r="AD22" s="846"/>
      <c r="AE22" s="316">
        <v>2</v>
      </c>
      <c r="AF22" s="846"/>
      <c r="AG22" s="316"/>
      <c r="AH22" s="846"/>
      <c r="AI22" s="316"/>
      <c r="AJ22" s="846"/>
      <c r="AK22" s="316"/>
      <c r="AL22" s="846"/>
      <c r="AM22" s="316"/>
      <c r="AN22" s="846"/>
      <c r="AO22" s="316"/>
      <c r="AP22" s="846"/>
      <c r="AQ22" s="316"/>
      <c r="AR22" s="846"/>
      <c r="AS22" s="316"/>
      <c r="AT22" s="846"/>
      <c r="AU22" s="316"/>
      <c r="AV22" s="846"/>
      <c r="AW22" s="316"/>
      <c r="AX22" s="846"/>
      <c r="AY22" s="316"/>
      <c r="AZ22" s="846"/>
      <c r="BA22" s="316"/>
      <c r="BB22" s="846"/>
      <c r="BC22" s="319">
        <f t="shared" si="0"/>
        <v>1.7142857142857142</v>
      </c>
      <c r="BD22" s="858"/>
      <c r="BE22" s="858"/>
      <c r="BF22" s="319">
        <f t="shared" si="4"/>
        <v>3.4285714285714284</v>
      </c>
      <c r="BG22" s="860"/>
      <c r="BH22" s="850" t="s">
        <v>838</v>
      </c>
      <c r="BI22" s="850"/>
      <c r="BJ22" s="850"/>
      <c r="BK22" s="315" t="s">
        <v>2370</v>
      </c>
      <c r="BL22" s="315" t="s">
        <v>501</v>
      </c>
      <c r="BM22" s="315" t="s">
        <v>509</v>
      </c>
      <c r="BN22" s="315" t="s">
        <v>517</v>
      </c>
      <c r="BO22" s="319">
        <f t="shared" si="3"/>
        <v>1</v>
      </c>
      <c r="BP22" s="319">
        <f t="shared" si="2"/>
        <v>3.4285714285714284</v>
      </c>
      <c r="BQ22" s="1737"/>
      <c r="BR22" s="858"/>
      <c r="BS22" s="860"/>
      <c r="BT22" s="846"/>
    </row>
    <row r="23" spans="1:72" s="251" customFormat="1" ht="50.25" customHeight="1" x14ac:dyDescent="0.2">
      <c r="A23" s="831"/>
      <c r="B23" s="831"/>
      <c r="C23" s="831"/>
      <c r="D23" s="831"/>
      <c r="E23" s="831"/>
      <c r="F23" s="831"/>
      <c r="G23" s="315" t="s">
        <v>508</v>
      </c>
      <c r="H23" s="315">
        <v>6</v>
      </c>
      <c r="I23" s="857" t="s">
        <v>154</v>
      </c>
      <c r="J23" s="857"/>
      <c r="K23" s="857"/>
      <c r="L23" s="831"/>
      <c r="M23" s="831"/>
      <c r="N23" s="831"/>
      <c r="O23" s="831"/>
      <c r="P23" s="831"/>
      <c r="Q23" s="831"/>
      <c r="R23" s="831"/>
      <c r="S23" s="316">
        <v>2</v>
      </c>
      <c r="T23" s="846"/>
      <c r="U23" s="316">
        <v>1</v>
      </c>
      <c r="V23" s="846"/>
      <c r="W23" s="316">
        <v>1</v>
      </c>
      <c r="X23" s="846"/>
      <c r="Y23" s="316">
        <v>1</v>
      </c>
      <c r="Z23" s="846"/>
      <c r="AA23" s="316">
        <v>3</v>
      </c>
      <c r="AB23" s="846"/>
      <c r="AC23" s="316">
        <v>1</v>
      </c>
      <c r="AD23" s="846"/>
      <c r="AE23" s="316">
        <v>2</v>
      </c>
      <c r="AF23" s="846"/>
      <c r="AG23" s="316"/>
      <c r="AH23" s="846"/>
      <c r="AI23" s="316"/>
      <c r="AJ23" s="846"/>
      <c r="AK23" s="316"/>
      <c r="AL23" s="846"/>
      <c r="AM23" s="316"/>
      <c r="AN23" s="846"/>
      <c r="AO23" s="316"/>
      <c r="AP23" s="846"/>
      <c r="AQ23" s="316"/>
      <c r="AR23" s="846"/>
      <c r="AS23" s="316"/>
      <c r="AT23" s="846"/>
      <c r="AU23" s="316"/>
      <c r="AV23" s="846"/>
      <c r="AW23" s="316"/>
      <c r="AX23" s="846"/>
      <c r="AY23" s="316"/>
      <c r="AZ23" s="846"/>
      <c r="BA23" s="316"/>
      <c r="BB23" s="846"/>
      <c r="BC23" s="319">
        <f t="shared" si="0"/>
        <v>1.5714285714285714</v>
      </c>
      <c r="BD23" s="858"/>
      <c r="BE23" s="858"/>
      <c r="BF23" s="319">
        <f t="shared" si="4"/>
        <v>3.4285714285714284</v>
      </c>
      <c r="BG23" s="860"/>
      <c r="BH23" s="857" t="s">
        <v>2371</v>
      </c>
      <c r="BI23" s="857"/>
      <c r="BJ23" s="857"/>
      <c r="BK23" s="315" t="s">
        <v>839</v>
      </c>
      <c r="BL23" s="315" t="s">
        <v>515</v>
      </c>
      <c r="BM23" s="315" t="s">
        <v>502</v>
      </c>
      <c r="BN23" s="315" t="s">
        <v>517</v>
      </c>
      <c r="BO23" s="319">
        <f t="shared" si="3"/>
        <v>1</v>
      </c>
      <c r="BP23" s="319">
        <f t="shared" si="2"/>
        <v>3.4285714285714284</v>
      </c>
      <c r="BQ23" s="1737"/>
      <c r="BR23" s="858"/>
      <c r="BS23" s="860"/>
      <c r="BT23" s="846"/>
    </row>
    <row r="24" spans="1:72" s="251" customFormat="1" ht="56.25" customHeight="1" x14ac:dyDescent="0.2">
      <c r="A24" s="831"/>
      <c r="B24" s="831"/>
      <c r="C24" s="831"/>
      <c r="D24" s="831"/>
      <c r="E24" s="831"/>
      <c r="F24" s="831"/>
      <c r="G24" s="315" t="s">
        <v>510</v>
      </c>
      <c r="H24" s="315">
        <v>7</v>
      </c>
      <c r="I24" s="857" t="s">
        <v>155</v>
      </c>
      <c r="J24" s="857"/>
      <c r="K24" s="857"/>
      <c r="L24" s="831"/>
      <c r="M24" s="831"/>
      <c r="N24" s="831"/>
      <c r="O24" s="831"/>
      <c r="P24" s="831"/>
      <c r="Q24" s="831"/>
      <c r="R24" s="831"/>
      <c r="S24" s="316">
        <v>2</v>
      </c>
      <c r="T24" s="846"/>
      <c r="U24" s="316">
        <v>1</v>
      </c>
      <c r="V24" s="846"/>
      <c r="W24" s="316">
        <v>3</v>
      </c>
      <c r="X24" s="846"/>
      <c r="Y24" s="316">
        <v>2</v>
      </c>
      <c r="Z24" s="846"/>
      <c r="AA24" s="316">
        <v>3</v>
      </c>
      <c r="AB24" s="846"/>
      <c r="AC24" s="316">
        <v>1</v>
      </c>
      <c r="AD24" s="846"/>
      <c r="AE24" s="316">
        <v>3</v>
      </c>
      <c r="AF24" s="846"/>
      <c r="AG24" s="316"/>
      <c r="AH24" s="846"/>
      <c r="AI24" s="316"/>
      <c r="AJ24" s="846"/>
      <c r="AK24" s="316"/>
      <c r="AL24" s="846"/>
      <c r="AM24" s="316"/>
      <c r="AN24" s="846"/>
      <c r="AO24" s="316"/>
      <c r="AP24" s="846"/>
      <c r="AQ24" s="316"/>
      <c r="AR24" s="846"/>
      <c r="AS24" s="316"/>
      <c r="AT24" s="846"/>
      <c r="AU24" s="316"/>
      <c r="AV24" s="846"/>
      <c r="AW24" s="316"/>
      <c r="AX24" s="846"/>
      <c r="AY24" s="316"/>
      <c r="AZ24" s="846"/>
      <c r="BA24" s="316"/>
      <c r="BB24" s="846"/>
      <c r="BC24" s="319">
        <f t="shared" si="0"/>
        <v>2.1428571428571428</v>
      </c>
      <c r="BD24" s="858"/>
      <c r="BE24" s="858"/>
      <c r="BF24" s="319">
        <f t="shared" si="4"/>
        <v>3.4285714285714284</v>
      </c>
      <c r="BG24" s="860"/>
      <c r="BH24" s="857" t="s">
        <v>2372</v>
      </c>
      <c r="BI24" s="857"/>
      <c r="BJ24" s="857"/>
      <c r="BK24" s="315" t="s">
        <v>840</v>
      </c>
      <c r="BL24" s="315" t="s">
        <v>515</v>
      </c>
      <c r="BM24" s="315" t="s">
        <v>512</v>
      </c>
      <c r="BN24" s="315" t="s">
        <v>517</v>
      </c>
      <c r="BO24" s="319">
        <f t="shared" si="3"/>
        <v>2.1428571428571428</v>
      </c>
      <c r="BP24" s="319">
        <f t="shared" si="2"/>
        <v>3.4285714285714284</v>
      </c>
      <c r="BQ24" s="1737"/>
      <c r="BR24" s="858"/>
      <c r="BS24" s="860"/>
      <c r="BT24" s="846"/>
    </row>
    <row r="25" spans="1:72" s="251" customFormat="1" ht="93" customHeight="1" x14ac:dyDescent="0.2">
      <c r="A25" s="831"/>
      <c r="B25" s="831"/>
      <c r="C25" s="831"/>
      <c r="D25" s="831"/>
      <c r="E25" s="831"/>
      <c r="F25" s="831"/>
      <c r="G25" s="315" t="s">
        <v>510</v>
      </c>
      <c r="H25" s="315">
        <v>8</v>
      </c>
      <c r="I25" s="857" t="s">
        <v>841</v>
      </c>
      <c r="J25" s="857"/>
      <c r="K25" s="857"/>
      <c r="L25" s="831"/>
      <c r="M25" s="831"/>
      <c r="N25" s="831"/>
      <c r="O25" s="831"/>
      <c r="P25" s="831"/>
      <c r="Q25" s="831"/>
      <c r="R25" s="831"/>
      <c r="S25" s="316">
        <v>2</v>
      </c>
      <c r="T25" s="846"/>
      <c r="U25" s="316">
        <v>2</v>
      </c>
      <c r="V25" s="846"/>
      <c r="W25" s="316">
        <v>3</v>
      </c>
      <c r="X25" s="846"/>
      <c r="Y25" s="316">
        <v>4</v>
      </c>
      <c r="Z25" s="846"/>
      <c r="AA25" s="316">
        <v>4</v>
      </c>
      <c r="AB25" s="846"/>
      <c r="AC25" s="316">
        <v>1</v>
      </c>
      <c r="AD25" s="846"/>
      <c r="AE25" s="316">
        <v>3</v>
      </c>
      <c r="AF25" s="846"/>
      <c r="AG25" s="316"/>
      <c r="AH25" s="846"/>
      <c r="AI25" s="316"/>
      <c r="AJ25" s="846"/>
      <c r="AK25" s="316"/>
      <c r="AL25" s="846"/>
      <c r="AM25" s="316"/>
      <c r="AN25" s="846"/>
      <c r="AO25" s="316"/>
      <c r="AP25" s="846"/>
      <c r="AQ25" s="316"/>
      <c r="AR25" s="846"/>
      <c r="AS25" s="316"/>
      <c r="AT25" s="846"/>
      <c r="AU25" s="316"/>
      <c r="AV25" s="846"/>
      <c r="AW25" s="316"/>
      <c r="AX25" s="846"/>
      <c r="AY25" s="316"/>
      <c r="AZ25" s="846"/>
      <c r="BA25" s="316"/>
      <c r="BB25" s="846"/>
      <c r="BC25" s="319">
        <f t="shared" si="0"/>
        <v>2.7142857142857144</v>
      </c>
      <c r="BD25" s="858"/>
      <c r="BE25" s="858"/>
      <c r="BF25" s="319">
        <f t="shared" si="4"/>
        <v>3.4285714285714284</v>
      </c>
      <c r="BG25" s="860"/>
      <c r="BH25" s="850" t="s">
        <v>842</v>
      </c>
      <c r="BI25" s="850"/>
      <c r="BJ25" s="850"/>
      <c r="BK25" s="450" t="s">
        <v>2373</v>
      </c>
      <c r="BL25" s="315" t="s">
        <v>515</v>
      </c>
      <c r="BM25" s="315" t="s">
        <v>502</v>
      </c>
      <c r="BN25" s="315" t="s">
        <v>517</v>
      </c>
      <c r="BO25" s="319">
        <f t="shared" si="3"/>
        <v>1.7142857142857144</v>
      </c>
      <c r="BP25" s="319">
        <f t="shared" si="2"/>
        <v>3.4285714285714284</v>
      </c>
      <c r="BQ25" s="1737"/>
      <c r="BR25" s="858"/>
      <c r="BS25" s="860"/>
      <c r="BT25" s="846"/>
    </row>
    <row r="26" spans="1:72" s="251" customFormat="1" ht="45.75" customHeight="1" x14ac:dyDescent="0.2">
      <c r="A26" s="831"/>
      <c r="B26" s="831"/>
      <c r="C26" s="831"/>
      <c r="D26" s="831"/>
      <c r="E26" s="831"/>
      <c r="F26" s="831"/>
      <c r="G26" s="315" t="s">
        <v>511</v>
      </c>
      <c r="H26" s="315">
        <v>9</v>
      </c>
      <c r="I26" s="857" t="s">
        <v>843</v>
      </c>
      <c r="J26" s="857"/>
      <c r="K26" s="857"/>
      <c r="L26" s="831"/>
      <c r="M26" s="831"/>
      <c r="N26" s="831"/>
      <c r="O26" s="831"/>
      <c r="P26" s="831"/>
      <c r="Q26" s="831"/>
      <c r="R26" s="831"/>
      <c r="S26" s="316">
        <v>3</v>
      </c>
      <c r="T26" s="846"/>
      <c r="U26" s="316">
        <v>1</v>
      </c>
      <c r="V26" s="846"/>
      <c r="W26" s="316">
        <v>1</v>
      </c>
      <c r="X26" s="846"/>
      <c r="Y26" s="316">
        <v>4</v>
      </c>
      <c r="Z26" s="846"/>
      <c r="AA26" s="316">
        <v>2</v>
      </c>
      <c r="AB26" s="846"/>
      <c r="AC26" s="316">
        <v>2</v>
      </c>
      <c r="AD26" s="846"/>
      <c r="AE26" s="316">
        <v>2</v>
      </c>
      <c r="AF26" s="846"/>
      <c r="AG26" s="316"/>
      <c r="AH26" s="846"/>
      <c r="AI26" s="316"/>
      <c r="AJ26" s="846"/>
      <c r="AK26" s="316"/>
      <c r="AL26" s="846"/>
      <c r="AM26" s="316"/>
      <c r="AN26" s="846"/>
      <c r="AO26" s="316"/>
      <c r="AP26" s="846"/>
      <c r="AQ26" s="316"/>
      <c r="AR26" s="846"/>
      <c r="AS26" s="316"/>
      <c r="AT26" s="846"/>
      <c r="AU26" s="316"/>
      <c r="AV26" s="846"/>
      <c r="AW26" s="316"/>
      <c r="AX26" s="846"/>
      <c r="AY26" s="316"/>
      <c r="AZ26" s="846"/>
      <c r="BA26" s="316"/>
      <c r="BB26" s="846"/>
      <c r="BC26" s="319">
        <f t="shared" si="0"/>
        <v>2.1428571428571428</v>
      </c>
      <c r="BD26" s="858"/>
      <c r="BE26" s="858"/>
      <c r="BF26" s="319">
        <f t="shared" si="4"/>
        <v>3.4285714285714284</v>
      </c>
      <c r="BG26" s="860"/>
      <c r="BH26" s="850" t="s">
        <v>844</v>
      </c>
      <c r="BI26" s="850"/>
      <c r="BJ26" s="850"/>
      <c r="BK26" s="315" t="s">
        <v>845</v>
      </c>
      <c r="BL26" s="315" t="s">
        <v>515</v>
      </c>
      <c r="BM26" s="315" t="s">
        <v>512</v>
      </c>
      <c r="BN26" s="315" t="s">
        <v>517</v>
      </c>
      <c r="BO26" s="319">
        <f t="shared" si="3"/>
        <v>2.1428571428571428</v>
      </c>
      <c r="BP26" s="319">
        <f t="shared" si="2"/>
        <v>3.4285714285714284</v>
      </c>
      <c r="BQ26" s="1737"/>
      <c r="BR26" s="858"/>
      <c r="BS26" s="860"/>
      <c r="BT26" s="846"/>
    </row>
    <row r="27" spans="1:72" s="251" customFormat="1" ht="54" customHeight="1" x14ac:dyDescent="0.2">
      <c r="A27" s="831" t="s">
        <v>142</v>
      </c>
      <c r="B27" s="831" t="s">
        <v>411</v>
      </c>
      <c r="C27" s="831" t="s">
        <v>151</v>
      </c>
      <c r="D27" s="831" t="s">
        <v>846</v>
      </c>
      <c r="E27" s="831"/>
      <c r="F27" s="831"/>
      <c r="G27" s="315" t="s">
        <v>511</v>
      </c>
      <c r="H27" s="315">
        <v>1</v>
      </c>
      <c r="I27" s="857" t="s">
        <v>156</v>
      </c>
      <c r="J27" s="857"/>
      <c r="K27" s="857"/>
      <c r="L27" s="831" t="s">
        <v>847</v>
      </c>
      <c r="M27" s="831"/>
      <c r="N27" s="831"/>
      <c r="O27" s="831"/>
      <c r="P27" s="831" t="s">
        <v>33</v>
      </c>
      <c r="Q27" s="831"/>
      <c r="R27" s="831"/>
      <c r="S27" s="316">
        <v>2</v>
      </c>
      <c r="T27" s="846">
        <v>2</v>
      </c>
      <c r="U27" s="316">
        <v>3</v>
      </c>
      <c r="V27" s="846">
        <v>3</v>
      </c>
      <c r="W27" s="316">
        <v>3</v>
      </c>
      <c r="X27" s="846">
        <v>2</v>
      </c>
      <c r="Y27" s="316">
        <v>4</v>
      </c>
      <c r="Z27" s="846">
        <v>3</v>
      </c>
      <c r="AA27" s="316">
        <v>3</v>
      </c>
      <c r="AB27" s="846">
        <v>3</v>
      </c>
      <c r="AC27" s="316">
        <v>3</v>
      </c>
      <c r="AD27" s="846">
        <v>2</v>
      </c>
      <c r="AE27" s="316">
        <v>4</v>
      </c>
      <c r="AF27" s="846">
        <v>4</v>
      </c>
      <c r="AG27" s="316"/>
      <c r="AH27" s="846"/>
      <c r="AI27" s="316"/>
      <c r="AJ27" s="846"/>
      <c r="AK27" s="316"/>
      <c r="AL27" s="846"/>
      <c r="AM27" s="316"/>
      <c r="AN27" s="846"/>
      <c r="AO27" s="316"/>
      <c r="AP27" s="846"/>
      <c r="AQ27" s="316"/>
      <c r="AR27" s="846"/>
      <c r="AS27" s="316"/>
      <c r="AT27" s="846"/>
      <c r="AU27" s="316"/>
      <c r="AV27" s="846"/>
      <c r="AW27" s="316"/>
      <c r="AX27" s="846"/>
      <c r="AY27" s="316"/>
      <c r="AZ27" s="846"/>
      <c r="BA27" s="316"/>
      <c r="BB27" s="846"/>
      <c r="BC27" s="319">
        <f t="shared" si="0"/>
        <v>3.1428571428571428</v>
      </c>
      <c r="BD27" s="858">
        <f>SUM((BC27*(BC27/SUM(BC27:BC32))),(BC28*(BC28/SUM(BC27:BC32))),(BC29*(BC29/SUM(BC27:BC32))),(BC30*(BC30/SUM(BC27:BC32))),(BC32*(BC32/SUM(BC27:BC32))))</f>
        <v>2.380165289256198</v>
      </c>
      <c r="BE27" s="858">
        <f>AVERAGE(T27,V27,X27,Z27,AB27,AD27,AF27,AH27,AJ27,AL27,AN27,AP27,AR27,AT27,AV27,AX27,AZ27,BB27)</f>
        <v>2.7142857142857144</v>
      </c>
      <c r="BF27" s="319">
        <f>IF(BE27=0,BF8,BE27)</f>
        <v>2.7142857142857144</v>
      </c>
      <c r="BG27" s="860">
        <f>BD27*BE27</f>
        <v>6.4604486422668232</v>
      </c>
      <c r="BH27" s="857" t="s">
        <v>2374</v>
      </c>
      <c r="BI27" s="857"/>
      <c r="BJ27" s="857"/>
      <c r="BK27" s="315" t="s">
        <v>848</v>
      </c>
      <c r="BL27" s="315" t="s">
        <v>504</v>
      </c>
      <c r="BM27" s="315" t="s">
        <v>502</v>
      </c>
      <c r="BN27" s="315" t="s">
        <v>517</v>
      </c>
      <c r="BO27" s="319">
        <f t="shared" si="3"/>
        <v>2.1428571428571428</v>
      </c>
      <c r="BP27" s="319">
        <f>IF(AND(BM27="Fuerte",BF27&gt;2.9)*OR(BN27="Impacto",BN27="Ambos"),BF27-2,IF(AND(BM27="Fuerte",BF27&lt;3)*OR(BN27="Impacto",BN27="Ambos"),1,IF(AND(BM27="Medio",BF27&gt;1.9)*OR(BN27="Impacto",BN27="Ambos"),BF27-1,IF(AND(BM27="Medio",BF27&lt;2)*OR(BN27="Impacto",BN27="Ambos"),1,BF27))))</f>
        <v>2.7142857142857144</v>
      </c>
      <c r="BQ27" s="858">
        <f>SUM((BO27*(BO27/SUM(BO27:BO32))),(BO28*(BO28/SUM(BO27:BO32))),(BO29*(BO29/SUM(BO27:BO32))),(BO30*(BO30/SUM(BO27:BO32))),(BO31*(BO31/SUM(BO27:BO32)))*(BO32*(BO32/SUM(BO27:BO32))))</f>
        <v>1.3041310350373965</v>
      </c>
      <c r="BR27" s="858">
        <f>SUM((BP27*(BP27/SUM(BP27:BP32))),(BP28*(BP28/SUM(BP27:BP32))),(BP29*(BP29/SUM(BP27:BP32))),(BP30*(BP30/SUM(BP27:BP32))),(BP31*(BP31/SUM(BP27:BP32))),(BP32*(BP32/SUM(BP27:BP32))))</f>
        <v>2.7142857142857144</v>
      </c>
      <c r="BS27" s="860">
        <f>BQ27*BR27</f>
        <v>3.5397842379586479</v>
      </c>
      <c r="BT27" s="846" t="str">
        <f>INDEX([9]Listas!E$20:I$24,MATCH(BQ27,[9]Listas!D$20:D$24,1),MATCH(BR27,[9]Listas!E$19:I$19,1))</f>
        <v>INFERIOR</v>
      </c>
    </row>
    <row r="28" spans="1:72" s="251" customFormat="1" ht="49.5" customHeight="1" x14ac:dyDescent="0.2">
      <c r="A28" s="831"/>
      <c r="B28" s="831"/>
      <c r="C28" s="831"/>
      <c r="D28" s="831"/>
      <c r="E28" s="831"/>
      <c r="F28" s="831"/>
      <c r="G28" s="315" t="s">
        <v>508</v>
      </c>
      <c r="H28" s="315">
        <v>2</v>
      </c>
      <c r="I28" s="857" t="s">
        <v>157</v>
      </c>
      <c r="J28" s="857"/>
      <c r="K28" s="857"/>
      <c r="L28" s="831"/>
      <c r="M28" s="831"/>
      <c r="N28" s="831"/>
      <c r="O28" s="831"/>
      <c r="P28" s="831"/>
      <c r="Q28" s="831"/>
      <c r="R28" s="831"/>
      <c r="S28" s="316">
        <v>1</v>
      </c>
      <c r="T28" s="846"/>
      <c r="U28" s="316">
        <v>3</v>
      </c>
      <c r="V28" s="846"/>
      <c r="W28" s="316">
        <v>2</v>
      </c>
      <c r="X28" s="846"/>
      <c r="Y28" s="316">
        <v>2</v>
      </c>
      <c r="Z28" s="846"/>
      <c r="AA28" s="316">
        <v>3</v>
      </c>
      <c r="AB28" s="846"/>
      <c r="AC28" s="316">
        <v>3</v>
      </c>
      <c r="AD28" s="846"/>
      <c r="AE28" s="316">
        <v>4</v>
      </c>
      <c r="AF28" s="846"/>
      <c r="AG28" s="316"/>
      <c r="AH28" s="846"/>
      <c r="AI28" s="316"/>
      <c r="AJ28" s="846"/>
      <c r="AK28" s="316"/>
      <c r="AL28" s="846"/>
      <c r="AM28" s="316"/>
      <c r="AN28" s="846"/>
      <c r="AO28" s="316"/>
      <c r="AP28" s="846"/>
      <c r="AQ28" s="316"/>
      <c r="AR28" s="846"/>
      <c r="AS28" s="316"/>
      <c r="AT28" s="846"/>
      <c r="AU28" s="316"/>
      <c r="AV28" s="846"/>
      <c r="AW28" s="316"/>
      <c r="AX28" s="846"/>
      <c r="AY28" s="316"/>
      <c r="AZ28" s="846"/>
      <c r="BA28" s="316"/>
      <c r="BB28" s="846"/>
      <c r="BC28" s="319">
        <f t="shared" si="0"/>
        <v>2.5714285714285716</v>
      </c>
      <c r="BD28" s="858"/>
      <c r="BE28" s="859"/>
      <c r="BF28" s="319">
        <f>IF(BE28=0,BF27,BE28)</f>
        <v>2.7142857142857144</v>
      </c>
      <c r="BG28" s="860">
        <f>BD28*BE28</f>
        <v>0</v>
      </c>
      <c r="BH28" s="857" t="s">
        <v>2375</v>
      </c>
      <c r="BI28" s="857"/>
      <c r="BJ28" s="857"/>
      <c r="BK28" s="315" t="s">
        <v>2376</v>
      </c>
      <c r="BL28" s="315" t="s">
        <v>501</v>
      </c>
      <c r="BM28" s="315" t="s">
        <v>502</v>
      </c>
      <c r="BN28" s="315" t="s">
        <v>517</v>
      </c>
      <c r="BO28" s="319">
        <f t="shared" si="3"/>
        <v>1.5714285714285716</v>
      </c>
      <c r="BP28" s="319">
        <f t="shared" si="2"/>
        <v>2.7142857142857144</v>
      </c>
      <c r="BQ28" s="858"/>
      <c r="BR28" s="858"/>
      <c r="BS28" s="860"/>
      <c r="BT28" s="846" t="e">
        <f>INDEX([9]Listas!E$20:I$24,MATCH(BQ28,[9]Listas!D$20:D$24,1),MATCH(BR28,[9]Listas!E$19:I$19,1))</f>
        <v>#N/A</v>
      </c>
    </row>
    <row r="29" spans="1:72" s="251" customFormat="1" ht="69" customHeight="1" x14ac:dyDescent="0.2">
      <c r="A29" s="831"/>
      <c r="B29" s="831"/>
      <c r="C29" s="831"/>
      <c r="D29" s="831"/>
      <c r="E29" s="831"/>
      <c r="F29" s="831"/>
      <c r="G29" s="315" t="s">
        <v>508</v>
      </c>
      <c r="H29" s="315">
        <v>3</v>
      </c>
      <c r="I29" s="857" t="s">
        <v>158</v>
      </c>
      <c r="J29" s="857"/>
      <c r="K29" s="857"/>
      <c r="L29" s="831"/>
      <c r="M29" s="831"/>
      <c r="N29" s="831"/>
      <c r="O29" s="831"/>
      <c r="P29" s="831"/>
      <c r="Q29" s="831"/>
      <c r="R29" s="831"/>
      <c r="S29" s="316">
        <v>1</v>
      </c>
      <c r="T29" s="846"/>
      <c r="U29" s="316">
        <v>3</v>
      </c>
      <c r="V29" s="846"/>
      <c r="W29" s="316">
        <v>5</v>
      </c>
      <c r="X29" s="846"/>
      <c r="Y29" s="316">
        <v>3</v>
      </c>
      <c r="Z29" s="846"/>
      <c r="AA29" s="316">
        <v>4</v>
      </c>
      <c r="AB29" s="846"/>
      <c r="AC29" s="316">
        <v>3</v>
      </c>
      <c r="AD29" s="846"/>
      <c r="AE29" s="316">
        <v>3</v>
      </c>
      <c r="AF29" s="846"/>
      <c r="AG29" s="316"/>
      <c r="AH29" s="846"/>
      <c r="AI29" s="316"/>
      <c r="AJ29" s="846"/>
      <c r="AK29" s="316"/>
      <c r="AL29" s="846"/>
      <c r="AM29" s="316"/>
      <c r="AN29" s="846"/>
      <c r="AO29" s="316"/>
      <c r="AP29" s="846"/>
      <c r="AQ29" s="316"/>
      <c r="AR29" s="846"/>
      <c r="AS29" s="316"/>
      <c r="AT29" s="846"/>
      <c r="AU29" s="316"/>
      <c r="AV29" s="846"/>
      <c r="AW29" s="316"/>
      <c r="AX29" s="846"/>
      <c r="AY29" s="316"/>
      <c r="AZ29" s="846"/>
      <c r="BA29" s="316"/>
      <c r="BB29" s="846"/>
      <c r="BC29" s="319">
        <f t="shared" si="0"/>
        <v>3.1428571428571428</v>
      </c>
      <c r="BD29" s="858"/>
      <c r="BE29" s="859"/>
      <c r="BF29" s="319">
        <f>IF(BE29=0,BF28,BE29)</f>
        <v>2.7142857142857144</v>
      </c>
      <c r="BG29" s="860">
        <f>BD29*BE29</f>
        <v>0</v>
      </c>
      <c r="BH29" s="857" t="s">
        <v>2377</v>
      </c>
      <c r="BI29" s="857"/>
      <c r="BJ29" s="857"/>
      <c r="BK29" s="315" t="s">
        <v>849</v>
      </c>
      <c r="BL29" s="315" t="s">
        <v>501</v>
      </c>
      <c r="BM29" s="315" t="s">
        <v>502</v>
      </c>
      <c r="BN29" s="315" t="s">
        <v>517</v>
      </c>
      <c r="BO29" s="319">
        <f t="shared" si="3"/>
        <v>2.1428571428571428</v>
      </c>
      <c r="BP29" s="319">
        <f t="shared" si="2"/>
        <v>2.7142857142857144</v>
      </c>
      <c r="BQ29" s="858"/>
      <c r="BR29" s="858"/>
      <c r="BS29" s="860"/>
      <c r="BT29" s="846" t="e">
        <f>INDEX([9]Listas!E$20:I$24,MATCH(BQ29,[9]Listas!D$20:D$24,1),MATCH(BR29,[9]Listas!E$19:I$19,1))</f>
        <v>#N/A</v>
      </c>
    </row>
    <row r="30" spans="1:72" s="251" customFormat="1" ht="71.25" customHeight="1" x14ac:dyDescent="0.2">
      <c r="A30" s="831"/>
      <c r="B30" s="831"/>
      <c r="C30" s="831"/>
      <c r="D30" s="831"/>
      <c r="E30" s="831"/>
      <c r="F30" s="831"/>
      <c r="G30" s="315" t="s">
        <v>508</v>
      </c>
      <c r="H30" s="315">
        <v>4</v>
      </c>
      <c r="I30" s="857" t="s">
        <v>159</v>
      </c>
      <c r="J30" s="857"/>
      <c r="K30" s="857"/>
      <c r="L30" s="831"/>
      <c r="M30" s="831"/>
      <c r="N30" s="831"/>
      <c r="O30" s="831"/>
      <c r="P30" s="831"/>
      <c r="Q30" s="831"/>
      <c r="R30" s="831"/>
      <c r="S30" s="316">
        <v>3</v>
      </c>
      <c r="T30" s="846"/>
      <c r="U30" s="316">
        <v>2</v>
      </c>
      <c r="V30" s="846"/>
      <c r="W30" s="316">
        <v>4</v>
      </c>
      <c r="X30" s="846"/>
      <c r="Y30" s="316">
        <v>2</v>
      </c>
      <c r="Z30" s="846"/>
      <c r="AA30" s="316">
        <v>2</v>
      </c>
      <c r="AB30" s="846"/>
      <c r="AC30" s="316">
        <v>3</v>
      </c>
      <c r="AD30" s="846"/>
      <c r="AE30" s="316">
        <v>4</v>
      </c>
      <c r="AF30" s="846"/>
      <c r="AG30" s="316"/>
      <c r="AH30" s="846"/>
      <c r="AI30" s="316"/>
      <c r="AJ30" s="846"/>
      <c r="AK30" s="316"/>
      <c r="AL30" s="846"/>
      <c r="AM30" s="316"/>
      <c r="AN30" s="846"/>
      <c r="AO30" s="316"/>
      <c r="AP30" s="846"/>
      <c r="AQ30" s="316"/>
      <c r="AR30" s="846"/>
      <c r="AS30" s="316"/>
      <c r="AT30" s="846"/>
      <c r="AU30" s="316"/>
      <c r="AV30" s="846"/>
      <c r="AW30" s="316"/>
      <c r="AX30" s="846"/>
      <c r="AY30" s="316"/>
      <c r="AZ30" s="846"/>
      <c r="BA30" s="316"/>
      <c r="BB30" s="846"/>
      <c r="BC30" s="319">
        <f t="shared" si="0"/>
        <v>2.8571428571428572</v>
      </c>
      <c r="BD30" s="858"/>
      <c r="BE30" s="859"/>
      <c r="BF30" s="319">
        <f>IF(BE30=0,BF29,BE30)</f>
        <v>2.7142857142857144</v>
      </c>
      <c r="BG30" s="860">
        <f>BD30*BE30</f>
        <v>0</v>
      </c>
      <c r="BH30" s="857" t="s">
        <v>2378</v>
      </c>
      <c r="BI30" s="857"/>
      <c r="BJ30" s="857"/>
      <c r="BK30" s="315" t="s">
        <v>850</v>
      </c>
      <c r="BL30" s="315" t="s">
        <v>515</v>
      </c>
      <c r="BM30" s="315" t="s">
        <v>509</v>
      </c>
      <c r="BN30" s="315" t="s">
        <v>517</v>
      </c>
      <c r="BO30" s="319">
        <f t="shared" si="3"/>
        <v>1</v>
      </c>
      <c r="BP30" s="319">
        <f t="shared" si="2"/>
        <v>2.7142857142857144</v>
      </c>
      <c r="BQ30" s="858"/>
      <c r="BR30" s="858"/>
      <c r="BS30" s="860"/>
      <c r="BT30" s="846" t="e">
        <f>INDEX([9]Listas!E$20:I$24,MATCH(BQ30,[9]Listas!D$20:D$24,1),MATCH(BR30,[9]Listas!E$19:I$19,1))</f>
        <v>#N/A</v>
      </c>
    </row>
    <row r="31" spans="1:72" s="251" customFormat="1" ht="57.75" customHeight="1" x14ac:dyDescent="0.2">
      <c r="A31" s="831"/>
      <c r="B31" s="831"/>
      <c r="C31" s="831"/>
      <c r="D31" s="831"/>
      <c r="E31" s="831"/>
      <c r="F31" s="831"/>
      <c r="G31" s="315" t="s">
        <v>508</v>
      </c>
      <c r="H31" s="315">
        <v>5</v>
      </c>
      <c r="I31" s="857" t="s">
        <v>160</v>
      </c>
      <c r="J31" s="857"/>
      <c r="K31" s="857"/>
      <c r="L31" s="831"/>
      <c r="M31" s="831"/>
      <c r="N31" s="831"/>
      <c r="O31" s="831"/>
      <c r="P31" s="831"/>
      <c r="Q31" s="831"/>
      <c r="R31" s="831"/>
      <c r="S31" s="316">
        <v>2</v>
      </c>
      <c r="T31" s="846"/>
      <c r="U31" s="316">
        <v>3</v>
      </c>
      <c r="V31" s="846"/>
      <c r="W31" s="316">
        <v>4</v>
      </c>
      <c r="X31" s="846"/>
      <c r="Y31" s="316">
        <v>5</v>
      </c>
      <c r="Z31" s="846"/>
      <c r="AA31" s="316">
        <v>2</v>
      </c>
      <c r="AB31" s="846"/>
      <c r="AC31" s="316">
        <v>3</v>
      </c>
      <c r="AD31" s="846"/>
      <c r="AE31" s="316">
        <v>2</v>
      </c>
      <c r="AF31" s="846"/>
      <c r="AG31" s="316"/>
      <c r="AH31" s="846"/>
      <c r="AI31" s="316"/>
      <c r="AJ31" s="846"/>
      <c r="AK31" s="316"/>
      <c r="AL31" s="846"/>
      <c r="AM31" s="316"/>
      <c r="AN31" s="846"/>
      <c r="AO31" s="316"/>
      <c r="AP31" s="846"/>
      <c r="AQ31" s="316"/>
      <c r="AR31" s="846"/>
      <c r="AS31" s="316"/>
      <c r="AT31" s="846"/>
      <c r="AU31" s="316"/>
      <c r="AV31" s="846"/>
      <c r="AW31" s="316"/>
      <c r="AX31" s="846"/>
      <c r="AY31" s="316"/>
      <c r="AZ31" s="846"/>
      <c r="BA31" s="316"/>
      <c r="BB31" s="846"/>
      <c r="BC31" s="319">
        <f t="shared" si="0"/>
        <v>3</v>
      </c>
      <c r="BD31" s="858"/>
      <c r="BE31" s="859"/>
      <c r="BF31" s="319">
        <f>IF(BE31=0,BF30,BE31)</f>
        <v>2.7142857142857144</v>
      </c>
      <c r="BG31" s="860"/>
      <c r="BH31" s="857" t="s">
        <v>2379</v>
      </c>
      <c r="BI31" s="857"/>
      <c r="BJ31" s="857"/>
      <c r="BK31" s="450" t="s">
        <v>851</v>
      </c>
      <c r="BL31" s="315" t="s">
        <v>501</v>
      </c>
      <c r="BM31" s="315" t="s">
        <v>502</v>
      </c>
      <c r="BN31" s="315" t="s">
        <v>517</v>
      </c>
      <c r="BO31" s="319">
        <f t="shared" si="3"/>
        <v>2</v>
      </c>
      <c r="BP31" s="319">
        <f t="shared" si="2"/>
        <v>2.7142857142857144</v>
      </c>
      <c r="BQ31" s="858"/>
      <c r="BR31" s="858"/>
      <c r="BS31" s="860"/>
      <c r="BT31" s="846"/>
    </row>
    <row r="32" spans="1:72" s="251" customFormat="1" ht="49.5" customHeight="1" x14ac:dyDescent="0.2">
      <c r="A32" s="831"/>
      <c r="B32" s="831"/>
      <c r="C32" s="831"/>
      <c r="D32" s="831"/>
      <c r="E32" s="831"/>
      <c r="F32" s="831"/>
      <c r="G32" s="315" t="s">
        <v>508</v>
      </c>
      <c r="H32" s="315">
        <v>6</v>
      </c>
      <c r="I32" s="857" t="s">
        <v>852</v>
      </c>
      <c r="J32" s="857"/>
      <c r="K32" s="857"/>
      <c r="L32" s="831"/>
      <c r="M32" s="831"/>
      <c r="N32" s="831"/>
      <c r="O32" s="831"/>
      <c r="P32" s="831"/>
      <c r="Q32" s="831"/>
      <c r="R32" s="831"/>
      <c r="S32" s="316">
        <v>1</v>
      </c>
      <c r="T32" s="846"/>
      <c r="U32" s="316">
        <v>3</v>
      </c>
      <c r="V32" s="846"/>
      <c r="W32" s="316">
        <v>4</v>
      </c>
      <c r="X32" s="846"/>
      <c r="Y32" s="316">
        <v>3</v>
      </c>
      <c r="Z32" s="846"/>
      <c r="AA32" s="316">
        <v>1</v>
      </c>
      <c r="AB32" s="846"/>
      <c r="AC32" s="316">
        <v>2</v>
      </c>
      <c r="AD32" s="846"/>
      <c r="AE32" s="316">
        <v>4</v>
      </c>
      <c r="AF32" s="846"/>
      <c r="AG32" s="316"/>
      <c r="AH32" s="846"/>
      <c r="AI32" s="316"/>
      <c r="AJ32" s="846"/>
      <c r="AK32" s="316"/>
      <c r="AL32" s="846"/>
      <c r="AM32" s="316"/>
      <c r="AN32" s="846"/>
      <c r="AO32" s="316"/>
      <c r="AP32" s="846"/>
      <c r="AQ32" s="316"/>
      <c r="AR32" s="846"/>
      <c r="AS32" s="316"/>
      <c r="AT32" s="846"/>
      <c r="AU32" s="316"/>
      <c r="AV32" s="846"/>
      <c r="AW32" s="316"/>
      <c r="AX32" s="846"/>
      <c r="AY32" s="316"/>
      <c r="AZ32" s="846"/>
      <c r="BA32" s="316"/>
      <c r="BB32" s="846"/>
      <c r="BC32" s="319">
        <f t="shared" si="0"/>
        <v>2.5714285714285716</v>
      </c>
      <c r="BD32" s="858"/>
      <c r="BE32" s="859"/>
      <c r="BF32" s="319">
        <f>IF(BE32=0,BF31,BE32)</f>
        <v>2.7142857142857144</v>
      </c>
      <c r="BG32" s="860">
        <f>BD32*BE32</f>
        <v>0</v>
      </c>
      <c r="BH32" s="857" t="s">
        <v>853</v>
      </c>
      <c r="BI32" s="857"/>
      <c r="BJ32" s="857"/>
      <c r="BK32" s="315" t="s">
        <v>854</v>
      </c>
      <c r="BL32" s="315" t="s">
        <v>501</v>
      </c>
      <c r="BM32" s="315" t="s">
        <v>502</v>
      </c>
      <c r="BN32" s="315" t="s">
        <v>517</v>
      </c>
      <c r="BO32" s="319">
        <f t="shared" si="3"/>
        <v>1.5714285714285716</v>
      </c>
      <c r="BP32" s="319">
        <f t="shared" si="2"/>
        <v>2.7142857142857144</v>
      </c>
      <c r="BQ32" s="858"/>
      <c r="BR32" s="858"/>
      <c r="BS32" s="860"/>
      <c r="BT32" s="846" t="e">
        <f>INDEX([9]Listas!E$20:I$24,MATCH(BQ32,[9]Listas!D$20:D$24,1),MATCH(BR32,[9]Listas!E$19:I$19,1))</f>
        <v>#N/A</v>
      </c>
    </row>
    <row r="33" spans="1:72" s="251" customFormat="1" ht="60" customHeight="1" x14ac:dyDescent="0.2">
      <c r="A33" s="831" t="s">
        <v>142</v>
      </c>
      <c r="B33" s="831" t="s">
        <v>161</v>
      </c>
      <c r="C33" s="831" t="s">
        <v>153</v>
      </c>
      <c r="D33" s="831" t="s">
        <v>162</v>
      </c>
      <c r="E33" s="831"/>
      <c r="F33" s="831"/>
      <c r="G33" s="315" t="s">
        <v>511</v>
      </c>
      <c r="H33" s="315">
        <v>1</v>
      </c>
      <c r="I33" s="857" t="s">
        <v>163</v>
      </c>
      <c r="J33" s="857"/>
      <c r="K33" s="857"/>
      <c r="L33" s="831" t="s">
        <v>855</v>
      </c>
      <c r="M33" s="831"/>
      <c r="N33" s="831"/>
      <c r="O33" s="831"/>
      <c r="P33" s="831" t="s">
        <v>33</v>
      </c>
      <c r="Q33" s="831"/>
      <c r="R33" s="831"/>
      <c r="S33" s="316">
        <v>1</v>
      </c>
      <c r="T33" s="846">
        <v>2</v>
      </c>
      <c r="U33" s="316">
        <v>2</v>
      </c>
      <c r="V33" s="846">
        <v>4</v>
      </c>
      <c r="W33" s="316">
        <v>2</v>
      </c>
      <c r="X33" s="846">
        <v>5</v>
      </c>
      <c r="Y33" s="316">
        <v>1</v>
      </c>
      <c r="Z33" s="846">
        <v>4</v>
      </c>
      <c r="AA33" s="316">
        <v>3</v>
      </c>
      <c r="AB33" s="846">
        <v>3</v>
      </c>
      <c r="AC33" s="316">
        <v>3</v>
      </c>
      <c r="AD33" s="846">
        <v>2</v>
      </c>
      <c r="AE33" s="316">
        <v>3</v>
      </c>
      <c r="AF33" s="846">
        <v>4</v>
      </c>
      <c r="AG33" s="316"/>
      <c r="AH33" s="846"/>
      <c r="AI33" s="316"/>
      <c r="AJ33" s="846"/>
      <c r="AK33" s="316"/>
      <c r="AL33" s="846"/>
      <c r="AM33" s="316"/>
      <c r="AN33" s="846"/>
      <c r="AO33" s="316"/>
      <c r="AP33" s="846"/>
      <c r="AQ33" s="316"/>
      <c r="AR33" s="846"/>
      <c r="AS33" s="316"/>
      <c r="AT33" s="846"/>
      <c r="AU33" s="316"/>
      <c r="AV33" s="846"/>
      <c r="AW33" s="316"/>
      <c r="AX33" s="846"/>
      <c r="AY33" s="316"/>
      <c r="AZ33" s="846"/>
      <c r="BA33" s="316"/>
      <c r="BB33" s="846"/>
      <c r="BC33" s="319">
        <f t="shared" si="0"/>
        <v>2.1428571428571428</v>
      </c>
      <c r="BD33" s="858">
        <f>SUM((BC33*(BC33/SUM(BC33:BC36))),(BC34*(BC34/SUM(BC33:BC36))),(BC35*(BC35/SUM(BC33:BC36))),(BC36*(BC36/SUM(BC33:BC36))))</f>
        <v>2.4754797441364604</v>
      </c>
      <c r="BE33" s="858">
        <f>AVERAGE(T33,V33,X33,Z33,AB33,AD33,AF33,AH33,AJ33,AL33,AN33,AP33,AR33,AT33,AV33,AX33,AZ33,BB33)</f>
        <v>3.4285714285714284</v>
      </c>
      <c r="BF33" s="319">
        <f>IF(BE33=0,BF8,BE33)</f>
        <v>3.4285714285714284</v>
      </c>
      <c r="BG33" s="860">
        <f>BD33*BE33</f>
        <v>8.4873591227535776</v>
      </c>
      <c r="BH33" s="857" t="s">
        <v>856</v>
      </c>
      <c r="BI33" s="857"/>
      <c r="BJ33" s="857"/>
      <c r="BK33" s="450" t="s">
        <v>857</v>
      </c>
      <c r="BL33" s="315" t="s">
        <v>515</v>
      </c>
      <c r="BM33" s="315" t="s">
        <v>509</v>
      </c>
      <c r="BN33" s="315" t="s">
        <v>517</v>
      </c>
      <c r="BO33" s="319">
        <f t="shared" si="3"/>
        <v>1</v>
      </c>
      <c r="BP33" s="319">
        <f>IF(AND(BM33="Fuerte",BF33&gt;2.9)*OR(BN33="Impacto",BN33="Ambos"),BF33-2,IF(AND(BM33="Fuerte",BF33&lt;3)*OR(BN33="Impacto",BN33="Ambos"),1,IF(AND(BM33="Medio",BF33&gt;1.9)*OR(BN33="Impacto",BN33="Ambos"),BF33-1,IF(AND(BM33="Medio",BF33&lt;2)*OR(BN33="Impacto",BN33="Ambos"),1,BF33))))</f>
        <v>3.4285714285714284</v>
      </c>
      <c r="BQ33" s="858">
        <f>SUM((BO33*(BO33/SUM(BO33:BO36))),(BO34*(BO34/SUM(BO33:BO36))),(BO35*(BO35/SUM(BO33:BO36))),(BO36*(BO36/SUM(BO33:BO36))))</f>
        <v>1.7492063492063492</v>
      </c>
      <c r="BR33" s="858">
        <f>SUM((BP33*(BP33/SUM(BP33:BP36))),(BP34*(BP34/SUM(BP33:BP36))),(BP35*(BP35/SUM(BP33:BP36))),(BP36*(BP36/SUM(BP33:BP36))))</f>
        <v>3.237560192616372</v>
      </c>
      <c r="BS33" s="860">
        <f>BQ33*BR33</f>
        <v>5.663160844862289</v>
      </c>
      <c r="BT33" s="860" t="str">
        <f>INDEX([9]Listas!E$20:I$24,MATCH(BQ33,[9]Listas!D$20:D$24,1),MATCH(BR33,[9]Listas!E$19:I$19,1))</f>
        <v>MODERADO</v>
      </c>
    </row>
    <row r="34" spans="1:72" s="251" customFormat="1" ht="51" customHeight="1" x14ac:dyDescent="0.2">
      <c r="A34" s="831"/>
      <c r="B34" s="831"/>
      <c r="C34" s="831"/>
      <c r="D34" s="831"/>
      <c r="E34" s="831"/>
      <c r="F34" s="831"/>
      <c r="G34" s="315" t="s">
        <v>511</v>
      </c>
      <c r="H34" s="315">
        <v>2</v>
      </c>
      <c r="I34" s="857" t="s">
        <v>164</v>
      </c>
      <c r="J34" s="857"/>
      <c r="K34" s="857"/>
      <c r="L34" s="831"/>
      <c r="M34" s="831"/>
      <c r="N34" s="831"/>
      <c r="O34" s="831"/>
      <c r="P34" s="831"/>
      <c r="Q34" s="831"/>
      <c r="R34" s="831"/>
      <c r="S34" s="316">
        <v>3</v>
      </c>
      <c r="T34" s="846"/>
      <c r="U34" s="316">
        <v>2</v>
      </c>
      <c r="V34" s="846"/>
      <c r="W34" s="316">
        <v>4</v>
      </c>
      <c r="X34" s="846"/>
      <c r="Y34" s="316">
        <v>4</v>
      </c>
      <c r="Z34" s="846"/>
      <c r="AA34" s="316">
        <v>3</v>
      </c>
      <c r="AB34" s="846"/>
      <c r="AC34" s="316">
        <v>3</v>
      </c>
      <c r="AD34" s="846"/>
      <c r="AE34" s="316">
        <v>3</v>
      </c>
      <c r="AF34" s="846"/>
      <c r="AG34" s="316"/>
      <c r="AH34" s="846"/>
      <c r="AI34" s="316"/>
      <c r="AJ34" s="846"/>
      <c r="AK34" s="316"/>
      <c r="AL34" s="846"/>
      <c r="AM34" s="316"/>
      <c r="AN34" s="846"/>
      <c r="AO34" s="316"/>
      <c r="AP34" s="846"/>
      <c r="AQ34" s="316"/>
      <c r="AR34" s="846"/>
      <c r="AS34" s="316"/>
      <c r="AT34" s="846"/>
      <c r="AU34" s="316"/>
      <c r="AV34" s="846"/>
      <c r="AW34" s="316"/>
      <c r="AX34" s="846"/>
      <c r="AY34" s="316"/>
      <c r="AZ34" s="846"/>
      <c r="BA34" s="316"/>
      <c r="BB34" s="846"/>
      <c r="BC34" s="319">
        <f t="shared" si="0"/>
        <v>3.1428571428571428</v>
      </c>
      <c r="BD34" s="858"/>
      <c r="BE34" s="858"/>
      <c r="BF34" s="319">
        <f>IF(BE34=0,BF33,BE34)</f>
        <v>3.4285714285714284</v>
      </c>
      <c r="BG34" s="860">
        <f>BD34*BE34</f>
        <v>0</v>
      </c>
      <c r="BH34" s="675" t="s">
        <v>165</v>
      </c>
      <c r="BI34" s="675"/>
      <c r="BJ34" s="675"/>
      <c r="BK34" s="311" t="s">
        <v>858</v>
      </c>
      <c r="BL34" s="315" t="s">
        <v>515</v>
      </c>
      <c r="BM34" s="315" t="s">
        <v>502</v>
      </c>
      <c r="BN34" s="315" t="s">
        <v>517</v>
      </c>
      <c r="BO34" s="319">
        <f t="shared" si="3"/>
        <v>2.1428571428571428</v>
      </c>
      <c r="BP34" s="319">
        <f>IF(AND(BM34="Fuerte",BF34&gt;2.9)*OR(BN34="Impacto",BN34="Ambos"),BF34-2,IF(AND(BM34="Fuerte",BF34&lt;3)*OR(BN34="Impacto",BN34="Ambos"),1,IF(AND(BM34="Medio",BF34&gt;1.9)*OR(BN34="Impacto",BN34="Ambos"),BF34-1,IF(AND(BM34="Medio",BF34&lt;2)*OR(BN34="Impacto",BN34="Ambos"),1,BF34))))</f>
        <v>3.4285714285714284</v>
      </c>
      <c r="BQ34" s="858"/>
      <c r="BR34" s="858"/>
      <c r="BS34" s="860"/>
      <c r="BT34" s="860" t="e">
        <f>INDEX([9]Listas!E$20:I$24,MATCH(BQ34,[9]Listas!D$20:D$24,1),MATCH(BR34,[9]Listas!E$19:I$19,1))</f>
        <v>#N/A</v>
      </c>
    </row>
    <row r="35" spans="1:72" s="251" customFormat="1" ht="62.25" customHeight="1" x14ac:dyDescent="0.2">
      <c r="A35" s="831"/>
      <c r="B35" s="831"/>
      <c r="C35" s="831"/>
      <c r="D35" s="831"/>
      <c r="E35" s="831"/>
      <c r="F35" s="831"/>
      <c r="G35" s="315" t="s">
        <v>511</v>
      </c>
      <c r="H35" s="315">
        <v>3</v>
      </c>
      <c r="I35" s="857" t="s">
        <v>166</v>
      </c>
      <c r="J35" s="857"/>
      <c r="K35" s="857"/>
      <c r="L35" s="831"/>
      <c r="M35" s="831"/>
      <c r="N35" s="831"/>
      <c r="O35" s="831"/>
      <c r="P35" s="831"/>
      <c r="Q35" s="831"/>
      <c r="R35" s="831"/>
      <c r="S35" s="316">
        <v>2</v>
      </c>
      <c r="T35" s="846"/>
      <c r="U35" s="316">
        <v>3</v>
      </c>
      <c r="V35" s="846"/>
      <c r="W35" s="316">
        <v>2</v>
      </c>
      <c r="X35" s="846"/>
      <c r="Y35" s="316">
        <v>1</v>
      </c>
      <c r="Z35" s="846"/>
      <c r="AA35" s="316">
        <v>2</v>
      </c>
      <c r="AB35" s="846"/>
      <c r="AC35" s="316">
        <v>3</v>
      </c>
      <c r="AD35" s="846"/>
      <c r="AE35" s="316">
        <v>3</v>
      </c>
      <c r="AF35" s="846"/>
      <c r="AG35" s="316"/>
      <c r="AH35" s="846"/>
      <c r="AI35" s="316"/>
      <c r="AJ35" s="846"/>
      <c r="AK35" s="316"/>
      <c r="AL35" s="846"/>
      <c r="AM35" s="316"/>
      <c r="AN35" s="846"/>
      <c r="AO35" s="316"/>
      <c r="AP35" s="846"/>
      <c r="AQ35" s="316"/>
      <c r="AR35" s="846"/>
      <c r="AS35" s="316"/>
      <c r="AT35" s="846"/>
      <c r="AU35" s="316"/>
      <c r="AV35" s="846"/>
      <c r="AW35" s="316"/>
      <c r="AX35" s="846"/>
      <c r="AY35" s="316"/>
      <c r="AZ35" s="846"/>
      <c r="BA35" s="316"/>
      <c r="BB35" s="846"/>
      <c r="BC35" s="319">
        <f t="shared" si="0"/>
        <v>2.2857142857142856</v>
      </c>
      <c r="BD35" s="858"/>
      <c r="BE35" s="858"/>
      <c r="BF35" s="319">
        <f>IF(BE35=0,BF34,BE35)</f>
        <v>3.4285714285714284</v>
      </c>
      <c r="BG35" s="860">
        <f>BD35*BE35</f>
        <v>0</v>
      </c>
      <c r="BH35" s="857" t="s">
        <v>2380</v>
      </c>
      <c r="BI35" s="857"/>
      <c r="BJ35" s="857"/>
      <c r="BK35" s="450" t="s">
        <v>859</v>
      </c>
      <c r="BL35" s="315" t="s">
        <v>504</v>
      </c>
      <c r="BM35" s="315" t="s">
        <v>502</v>
      </c>
      <c r="BN35" s="315" t="s">
        <v>517</v>
      </c>
      <c r="BO35" s="319">
        <f t="shared" si="3"/>
        <v>1.2857142857142856</v>
      </c>
      <c r="BP35" s="319">
        <f t="shared" si="2"/>
        <v>3.4285714285714284</v>
      </c>
      <c r="BQ35" s="858"/>
      <c r="BR35" s="858"/>
      <c r="BS35" s="860"/>
      <c r="BT35" s="860" t="e">
        <f>INDEX([9]Listas!E$20:I$24,MATCH(BQ35,[9]Listas!D$20:D$24,1),MATCH(BR35,[9]Listas!E$19:I$19,1))</f>
        <v>#N/A</v>
      </c>
    </row>
    <row r="36" spans="1:72" s="251" customFormat="1" ht="54.75" customHeight="1" x14ac:dyDescent="0.2">
      <c r="A36" s="831"/>
      <c r="B36" s="831"/>
      <c r="C36" s="831"/>
      <c r="D36" s="831"/>
      <c r="E36" s="831"/>
      <c r="F36" s="831"/>
      <c r="G36" s="315" t="s">
        <v>511</v>
      </c>
      <c r="H36" s="315">
        <v>4</v>
      </c>
      <c r="I36" s="857" t="s">
        <v>860</v>
      </c>
      <c r="J36" s="857"/>
      <c r="K36" s="857"/>
      <c r="L36" s="831"/>
      <c r="M36" s="831"/>
      <c r="N36" s="831"/>
      <c r="O36" s="831"/>
      <c r="P36" s="831"/>
      <c r="Q36" s="831"/>
      <c r="R36" s="831"/>
      <c r="S36" s="316">
        <v>1</v>
      </c>
      <c r="T36" s="846"/>
      <c r="U36" s="316">
        <v>2</v>
      </c>
      <c r="V36" s="846"/>
      <c r="W36" s="316">
        <v>2</v>
      </c>
      <c r="X36" s="846"/>
      <c r="Y36" s="316">
        <v>1</v>
      </c>
      <c r="Z36" s="846"/>
      <c r="AA36" s="316">
        <v>4</v>
      </c>
      <c r="AB36" s="846"/>
      <c r="AC36" s="316">
        <v>1</v>
      </c>
      <c r="AD36" s="846"/>
      <c r="AE36" s="316">
        <v>3</v>
      </c>
      <c r="AF36" s="846"/>
      <c r="AG36" s="316"/>
      <c r="AH36" s="846"/>
      <c r="AI36" s="316"/>
      <c r="AJ36" s="846"/>
      <c r="AK36" s="316"/>
      <c r="AL36" s="846"/>
      <c r="AM36" s="316"/>
      <c r="AN36" s="846"/>
      <c r="AO36" s="316"/>
      <c r="AP36" s="846"/>
      <c r="AQ36" s="316"/>
      <c r="AR36" s="846"/>
      <c r="AS36" s="316"/>
      <c r="AT36" s="846"/>
      <c r="AU36" s="316"/>
      <c r="AV36" s="846"/>
      <c r="AW36" s="316"/>
      <c r="AX36" s="846"/>
      <c r="AY36" s="316"/>
      <c r="AZ36" s="846"/>
      <c r="BA36" s="316"/>
      <c r="BB36" s="846"/>
      <c r="BC36" s="319">
        <f t="shared" si="0"/>
        <v>2</v>
      </c>
      <c r="BD36" s="858"/>
      <c r="BE36" s="858"/>
      <c r="BF36" s="319">
        <f>IF(BE36=0,BF35,BE36)</f>
        <v>3.4285714285714284</v>
      </c>
      <c r="BG36" s="860">
        <f>BD36*BE36</f>
        <v>0</v>
      </c>
      <c r="BH36" s="857" t="s">
        <v>861</v>
      </c>
      <c r="BI36" s="857"/>
      <c r="BJ36" s="857"/>
      <c r="BK36" s="450" t="s">
        <v>2381</v>
      </c>
      <c r="BL36" s="315" t="s">
        <v>501</v>
      </c>
      <c r="BM36" s="315" t="s">
        <v>502</v>
      </c>
      <c r="BN36" s="315" t="s">
        <v>503</v>
      </c>
      <c r="BO36" s="319">
        <f t="shared" si="3"/>
        <v>2</v>
      </c>
      <c r="BP36" s="319">
        <f>IF(AND(BM36="Fuerte",BF36&gt;2.9)*OR(BN36="Impacto",BN36="Ambos"),BF36-2,IF(AND(BM36="Fuerte",BF36&lt;3)*OR(BN36="Impacto",BN36="Ambos"),1,IF(AND(BM36="Medio",BF36&gt;1.9)*OR(BN36="Impacto",BN36="Ambos"),BF36-1,IF(AND(BM36="Medio",BF36&lt;2)*OR(BN36="Impacto",BN36="Ambos"),1,BF36))))</f>
        <v>2.4285714285714284</v>
      </c>
      <c r="BQ36" s="858"/>
      <c r="BR36" s="858"/>
      <c r="BS36" s="860"/>
      <c r="BT36" s="860" t="e">
        <f>INDEX([9]Listas!E$20:I$24,MATCH(BQ36,[9]Listas!D$20:D$24,1),MATCH(BR36,[9]Listas!E$19:I$19,1))</f>
        <v>#N/A</v>
      </c>
    </row>
    <row r="37" spans="1:72" s="251" customFormat="1" ht="14.25" customHeight="1" x14ac:dyDescent="0.2">
      <c r="A37" s="1736" t="s">
        <v>2382</v>
      </c>
      <c r="B37" s="1736"/>
      <c r="C37" s="1736"/>
      <c r="D37" s="1736"/>
      <c r="E37" s="1736"/>
      <c r="F37" s="1736"/>
      <c r="G37" s="1736"/>
      <c r="H37" s="1736"/>
      <c r="I37" s="451"/>
      <c r="J37" s="451"/>
      <c r="K37" s="451"/>
      <c r="L37" s="451"/>
      <c r="M37" s="451"/>
      <c r="N37" s="451"/>
      <c r="O37" s="451"/>
      <c r="P37" s="451"/>
      <c r="Q37" s="451"/>
      <c r="R37" s="451"/>
      <c r="S37" s="451"/>
      <c r="T37" s="451"/>
      <c r="U37" s="451"/>
      <c r="V37" s="451"/>
      <c r="W37" s="451"/>
      <c r="X37" s="451"/>
      <c r="Y37" s="451"/>
      <c r="Z37" s="451"/>
      <c r="AA37" s="451"/>
      <c r="AB37" s="451"/>
      <c r="AC37" s="451"/>
      <c r="AD37" s="451"/>
      <c r="AE37" s="451"/>
      <c r="AF37" s="451"/>
      <c r="AG37" s="451"/>
      <c r="AH37" s="451"/>
      <c r="AI37" s="451"/>
      <c r="AJ37" s="451"/>
      <c r="AK37" s="451"/>
      <c r="AL37" s="451"/>
      <c r="AM37" s="451"/>
      <c r="AN37" s="451"/>
      <c r="AO37" s="451"/>
      <c r="AP37" s="451"/>
      <c r="AQ37" s="451"/>
      <c r="AR37" s="451"/>
      <c r="AS37" s="451"/>
      <c r="AT37" s="451"/>
      <c r="AU37" s="451"/>
      <c r="AV37" s="451"/>
      <c r="AW37" s="451"/>
      <c r="AX37" s="451"/>
      <c r="AY37" s="451"/>
      <c r="AZ37" s="451"/>
      <c r="BA37" s="451"/>
      <c r="BB37" s="451"/>
      <c r="BC37" s="451"/>
      <c r="BD37" s="451"/>
      <c r="BE37" s="451"/>
      <c r="BF37" s="451"/>
      <c r="BG37" s="451"/>
      <c r="BH37" s="451"/>
      <c r="BI37" s="451"/>
      <c r="BJ37" s="451"/>
      <c r="BK37" s="451"/>
      <c r="BL37" s="451"/>
      <c r="BM37" s="451"/>
      <c r="BN37" s="451"/>
      <c r="BO37" s="451"/>
      <c r="BP37" s="451"/>
      <c r="BQ37" s="451"/>
      <c r="BR37" s="451"/>
      <c r="BS37" s="451"/>
      <c r="BT37" s="451"/>
    </row>
    <row r="38" spans="1:72" s="251" customFormat="1" ht="71.25" customHeight="1" x14ac:dyDescent="0.2">
      <c r="A38" s="835" t="s">
        <v>142</v>
      </c>
      <c r="B38" s="835" t="s">
        <v>161</v>
      </c>
      <c r="C38" s="835" t="s">
        <v>2383</v>
      </c>
      <c r="D38" s="837" t="s">
        <v>2384</v>
      </c>
      <c r="E38" s="838"/>
      <c r="F38" s="839"/>
      <c r="G38" s="315" t="s">
        <v>511</v>
      </c>
      <c r="H38" s="315">
        <v>1</v>
      </c>
      <c r="I38" s="857" t="s">
        <v>2385</v>
      </c>
      <c r="J38" s="857"/>
      <c r="K38" s="857"/>
      <c r="L38" s="831" t="s">
        <v>2386</v>
      </c>
      <c r="M38" s="831"/>
      <c r="N38" s="831"/>
      <c r="O38" s="835"/>
      <c r="P38" s="835" t="s">
        <v>33</v>
      </c>
      <c r="Q38" s="835"/>
      <c r="R38" s="835"/>
      <c r="S38" s="316">
        <v>3</v>
      </c>
      <c r="T38" s="832">
        <v>2</v>
      </c>
      <c r="U38" s="316">
        <v>3</v>
      </c>
      <c r="V38" s="832">
        <v>3</v>
      </c>
      <c r="W38" s="316">
        <v>5</v>
      </c>
      <c r="X38" s="832">
        <v>5</v>
      </c>
      <c r="Y38" s="316">
        <v>4</v>
      </c>
      <c r="Z38" s="832">
        <v>5</v>
      </c>
      <c r="AA38" s="316">
        <v>4</v>
      </c>
      <c r="AB38" s="832">
        <v>4</v>
      </c>
      <c r="AC38" s="316">
        <v>4</v>
      </c>
      <c r="AD38" s="832">
        <v>2</v>
      </c>
      <c r="AE38" s="316">
        <v>5</v>
      </c>
      <c r="AF38" s="832">
        <v>3</v>
      </c>
      <c r="AG38" s="316"/>
      <c r="AH38" s="832"/>
      <c r="AI38" s="316"/>
      <c r="AJ38" s="832"/>
      <c r="AK38" s="316"/>
      <c r="AL38" s="832"/>
      <c r="AM38" s="316"/>
      <c r="AN38" s="832"/>
      <c r="AO38" s="316"/>
      <c r="AP38" s="832"/>
      <c r="AQ38" s="316"/>
      <c r="AR38" s="832"/>
      <c r="AS38" s="316"/>
      <c r="AT38" s="832"/>
      <c r="AU38" s="316"/>
      <c r="AV38" s="832"/>
      <c r="AW38" s="316"/>
      <c r="AX38" s="832"/>
      <c r="AY38" s="316"/>
      <c r="AZ38" s="832"/>
      <c r="BA38" s="316"/>
      <c r="BB38" s="832"/>
      <c r="BC38" s="319">
        <f t="shared" ref="BC38:BC71" si="5">AVERAGE(S38,U38,W38,Y38,AA38,AC38,AE38,AG38,AI38,AK38,AM38,AO38,AQ38,AS38,AU38,AW38,AY38,BA38)</f>
        <v>4</v>
      </c>
      <c r="BD38" s="851">
        <f>SUM((BC38*(BC38/SUM(BC38:BC43))),(BC39*(BC39/SUM(BC38:BC43))),(BC40*(BC40/SUM(BC38:BC43))),(BC41*(BC41/SUM(BC38:BC43))),(BC42*(BC42/SUM(BC38:BC43))),(BC43*(BC43/SUM(BC38:BC43))))</f>
        <v>2.9690476190476192</v>
      </c>
      <c r="BE38" s="851">
        <f>AVERAGE(T38,V38,X38,Z38,AB38,AD38,AF38,AH38,AJ38,AL38,AN38,AP38,AR38,AT38,AV38,AX38,AZ38,BB38)</f>
        <v>3.4285714285714284</v>
      </c>
      <c r="BF38" s="319">
        <f>IF(BE38=0,BF8,BE38)</f>
        <v>3.4285714285714284</v>
      </c>
      <c r="BG38" s="847">
        <f>BD38*BE38</f>
        <v>10.179591836734694</v>
      </c>
      <c r="BH38" s="857" t="s">
        <v>2387</v>
      </c>
      <c r="BI38" s="857"/>
      <c r="BJ38" s="857"/>
      <c r="BK38" s="452" t="s">
        <v>2388</v>
      </c>
      <c r="BL38" s="315" t="s">
        <v>504</v>
      </c>
      <c r="BM38" s="315" t="s">
        <v>502</v>
      </c>
      <c r="BN38" s="315" t="s">
        <v>505</v>
      </c>
      <c r="BO38" s="319">
        <f>IF(AND(BM38="Fuerte",BC38&gt;2.9)*OR(BN38="Probabilidad",BN38="Ambos"),BC38-2,IF(AND(BM38="Fuerte",BC38&lt;3)*OR(BN38="Probabilidad",BN38="Ambos"),1,IF(AND(BM38="Medio",BC38&gt;1.9)*OR(BN38="Probabilidad",BN38="Ambos"),BC38-1,IF(AND(BM38="Medio",BC38&lt;2)*OR(BN38="Probabilidad",BN38="Ambos"),1,BC38))))</f>
        <v>3</v>
      </c>
      <c r="BP38" s="319">
        <f>IF(AND(BM38="Fuerte",BF38&gt;2.9)*OR(BN38="Impacto",BN38="Ambos"),BF38-2,IF(AND(BM38="Fuerte",BF38&lt;3)*OR(BN38="Impacto",BN38="Ambos"),1,IF(AND(BM38="Medio",BF38&gt;1.9)*OR(BN38="Impacto",BN38="Ambos"),BF38-1,IF(AND(BM38="Medio",BF38&lt;2)*OR(BN38="Impacto",BN38="Ambos"),1,BF38))))</f>
        <v>2.4285714285714284</v>
      </c>
      <c r="BQ38" s="858">
        <f>SUM((BO38*(BO38/SUM(BO38:BO43))),(BO39*(BO39/SUM(BO38:BO43))),(BO40*(BO40/SUM(BO38:BO43))),(BO41*(BO41/SUM(BO38:BO43))),(BO42*(BO42/SUM(BO38:BO43))),(BO43*(BO43/SUM(BO38:BO43))))</f>
        <v>2.6064690026954178</v>
      </c>
      <c r="BR38" s="858">
        <f>SUM((BP38*(BP38/SUM(BP38:BP43))),(BP39*(BP39/SUM(BP38:BP43))),(BP40*(BP40/SUM(BP38:BP43))),(BP41*(BP41/SUM(BP38:BP43))),(BP42*(BP42/SUM(BP38:BP43))),(BP43*(BP43/SUM(BP38:BP43))))</f>
        <v>3.013937282229965</v>
      </c>
      <c r="BS38" s="847">
        <f>BQ38*BR38</f>
        <v>7.8557341022004747</v>
      </c>
      <c r="BT38" s="860" t="str">
        <f>INDEX([9]Listas!E$20:I$24,MATCH(BQ38,[9]Listas!D$20:D$24,1),MATCH(BR38,[9]Listas!E$19:I$19,1))</f>
        <v>ALTO</v>
      </c>
    </row>
    <row r="39" spans="1:72" s="251" customFormat="1" ht="54.75" customHeight="1" x14ac:dyDescent="0.2">
      <c r="A39" s="836"/>
      <c r="B39" s="836"/>
      <c r="C39" s="836"/>
      <c r="D39" s="840"/>
      <c r="E39" s="841"/>
      <c r="F39" s="842"/>
      <c r="G39" s="315" t="s">
        <v>508</v>
      </c>
      <c r="H39" s="315">
        <v>2</v>
      </c>
      <c r="I39" s="857" t="s">
        <v>2389</v>
      </c>
      <c r="J39" s="857"/>
      <c r="K39" s="857"/>
      <c r="L39" s="831"/>
      <c r="M39" s="831"/>
      <c r="N39" s="831"/>
      <c r="O39" s="836"/>
      <c r="P39" s="836"/>
      <c r="Q39" s="836"/>
      <c r="R39" s="836"/>
      <c r="S39" s="316">
        <v>3</v>
      </c>
      <c r="T39" s="833"/>
      <c r="U39" s="316">
        <v>2</v>
      </c>
      <c r="V39" s="833"/>
      <c r="W39" s="316">
        <v>3</v>
      </c>
      <c r="X39" s="833"/>
      <c r="Y39" s="316">
        <v>1</v>
      </c>
      <c r="Z39" s="833"/>
      <c r="AA39" s="316">
        <v>3</v>
      </c>
      <c r="AB39" s="833"/>
      <c r="AC39" s="316">
        <v>4</v>
      </c>
      <c r="AD39" s="833"/>
      <c r="AE39" s="316">
        <v>3</v>
      </c>
      <c r="AF39" s="833"/>
      <c r="AG39" s="316"/>
      <c r="AH39" s="833"/>
      <c r="AI39" s="316"/>
      <c r="AJ39" s="833"/>
      <c r="AK39" s="316"/>
      <c r="AL39" s="833"/>
      <c r="AM39" s="316"/>
      <c r="AN39" s="833"/>
      <c r="AO39" s="316"/>
      <c r="AP39" s="833"/>
      <c r="AQ39" s="316"/>
      <c r="AR39" s="833"/>
      <c r="AS39" s="316"/>
      <c r="AT39" s="833"/>
      <c r="AU39" s="316"/>
      <c r="AV39" s="833"/>
      <c r="AW39" s="316"/>
      <c r="AX39" s="833"/>
      <c r="AY39" s="316"/>
      <c r="AZ39" s="833"/>
      <c r="BA39" s="316"/>
      <c r="BB39" s="833"/>
      <c r="BC39" s="319">
        <f t="shared" si="5"/>
        <v>2.7142857142857144</v>
      </c>
      <c r="BD39" s="852"/>
      <c r="BE39" s="852"/>
      <c r="BF39" s="319">
        <f>IF(BE39=0,BF38,BE39)</f>
        <v>3.4285714285714284</v>
      </c>
      <c r="BG39" s="848"/>
      <c r="BH39" s="857" t="s">
        <v>2390</v>
      </c>
      <c r="BI39" s="857"/>
      <c r="BJ39" s="857"/>
      <c r="BK39" s="452" t="s">
        <v>2391</v>
      </c>
      <c r="BL39" s="315" t="s">
        <v>515</v>
      </c>
      <c r="BM39" s="315" t="s">
        <v>502</v>
      </c>
      <c r="BN39" s="315" t="s">
        <v>505</v>
      </c>
      <c r="BO39" s="319">
        <f t="shared" ref="BO39:BO71" si="6">IF(AND(BM39="Fuerte",BC39&gt;2.9)*OR(BN39="Probabilidad",BN39="Ambos"),BC39-2,IF(AND(BM39="Fuerte",BC39&lt;3)*OR(BN39="Probabilidad",BN39="Ambos"),1,IF(AND(BM39="Medio",BC39&gt;1.9)*OR(BN39="Probabilidad",BN39="Ambos"),BC39-1,IF(AND(BM39="Medio",BC39&lt;2)*OR(BN39="Probabilidad",BN39="Ambos"),1,BC39))))</f>
        <v>1.7142857142857144</v>
      </c>
      <c r="BP39" s="319">
        <f t="shared" ref="BP39:BP68" si="7">IF(AND(BM39="Fuerte",BF39&gt;2.9)*OR(BN39="Impacto",BN39="Ambos"),BF39-2,IF(AND(BM39="Fuerte",BF39&lt;3)*OR(BN39="Impacto",BN39="Ambos"),1,IF(AND(BM39="Medio",BF39&gt;1.9)*OR(BN39="Impacto",BN39="Ambos"),BF39-1,IF(AND(BM39="Medio",BF39&lt;2)*OR(BN39="Impacto",BN39="Ambos"),1,BF39))))</f>
        <v>2.4285714285714284</v>
      </c>
      <c r="BQ39" s="858"/>
      <c r="BR39" s="858"/>
      <c r="BS39" s="848"/>
      <c r="BT39" s="860"/>
    </row>
    <row r="40" spans="1:72" s="251" customFormat="1" ht="100.5" customHeight="1" x14ac:dyDescent="0.2">
      <c r="A40" s="836"/>
      <c r="B40" s="836"/>
      <c r="C40" s="836"/>
      <c r="D40" s="840"/>
      <c r="E40" s="841"/>
      <c r="F40" s="842"/>
      <c r="G40" s="315" t="s">
        <v>511</v>
      </c>
      <c r="H40" s="315">
        <v>3</v>
      </c>
      <c r="I40" s="857" t="s">
        <v>2392</v>
      </c>
      <c r="J40" s="857"/>
      <c r="K40" s="857"/>
      <c r="L40" s="831"/>
      <c r="M40" s="831"/>
      <c r="N40" s="831"/>
      <c r="O40" s="836"/>
      <c r="P40" s="836"/>
      <c r="Q40" s="836"/>
      <c r="R40" s="836"/>
      <c r="S40" s="316">
        <v>2</v>
      </c>
      <c r="T40" s="833"/>
      <c r="U40" s="316">
        <v>2</v>
      </c>
      <c r="V40" s="833"/>
      <c r="W40" s="316">
        <v>3</v>
      </c>
      <c r="X40" s="833"/>
      <c r="Y40" s="316">
        <v>3</v>
      </c>
      <c r="Z40" s="833"/>
      <c r="AA40" s="316">
        <v>3</v>
      </c>
      <c r="AB40" s="833"/>
      <c r="AC40" s="316">
        <v>4</v>
      </c>
      <c r="AD40" s="833"/>
      <c r="AE40" s="316">
        <v>3</v>
      </c>
      <c r="AF40" s="833"/>
      <c r="AG40" s="316"/>
      <c r="AH40" s="833"/>
      <c r="AI40" s="316"/>
      <c r="AJ40" s="833"/>
      <c r="AK40" s="316"/>
      <c r="AL40" s="833"/>
      <c r="AM40" s="316"/>
      <c r="AN40" s="833"/>
      <c r="AO40" s="316"/>
      <c r="AP40" s="833"/>
      <c r="AQ40" s="316"/>
      <c r="AR40" s="833"/>
      <c r="AS40" s="316"/>
      <c r="AT40" s="833"/>
      <c r="AU40" s="316"/>
      <c r="AV40" s="833"/>
      <c r="AW40" s="316"/>
      <c r="AX40" s="833"/>
      <c r="AY40" s="316"/>
      <c r="AZ40" s="833"/>
      <c r="BA40" s="316"/>
      <c r="BB40" s="833"/>
      <c r="BC40" s="319">
        <f t="shared" si="5"/>
        <v>2.8571428571428572</v>
      </c>
      <c r="BD40" s="852"/>
      <c r="BE40" s="852"/>
      <c r="BF40" s="319">
        <f>IF(BE40=0,BF39,BE40)</f>
        <v>3.4285714285714284</v>
      </c>
      <c r="BG40" s="848"/>
      <c r="BH40" s="857" t="s">
        <v>2393</v>
      </c>
      <c r="BI40" s="857"/>
      <c r="BJ40" s="857"/>
      <c r="BK40" s="452" t="s">
        <v>2394</v>
      </c>
      <c r="BL40" s="315" t="s">
        <v>515</v>
      </c>
      <c r="BM40" s="315" t="s">
        <v>512</v>
      </c>
      <c r="BN40" s="315" t="s">
        <v>517</v>
      </c>
      <c r="BO40" s="319">
        <f t="shared" si="6"/>
        <v>2.8571428571428572</v>
      </c>
      <c r="BP40" s="319">
        <f t="shared" si="7"/>
        <v>3.4285714285714284</v>
      </c>
      <c r="BQ40" s="858"/>
      <c r="BR40" s="858"/>
      <c r="BS40" s="848"/>
      <c r="BT40" s="860"/>
    </row>
    <row r="41" spans="1:72" s="251" customFormat="1" ht="54.75" customHeight="1" x14ac:dyDescent="0.2">
      <c r="A41" s="836"/>
      <c r="B41" s="836"/>
      <c r="C41" s="836"/>
      <c r="D41" s="840"/>
      <c r="E41" s="841"/>
      <c r="F41" s="842"/>
      <c r="G41" s="315" t="s">
        <v>510</v>
      </c>
      <c r="H41" s="315">
        <v>4</v>
      </c>
      <c r="I41" s="857" t="s">
        <v>2395</v>
      </c>
      <c r="J41" s="857"/>
      <c r="K41" s="857"/>
      <c r="L41" s="831"/>
      <c r="M41" s="831"/>
      <c r="N41" s="831"/>
      <c r="O41" s="836"/>
      <c r="P41" s="836"/>
      <c r="Q41" s="836"/>
      <c r="R41" s="836"/>
      <c r="S41" s="316">
        <v>2</v>
      </c>
      <c r="T41" s="833"/>
      <c r="U41" s="316">
        <v>2</v>
      </c>
      <c r="V41" s="833"/>
      <c r="W41" s="316">
        <v>2</v>
      </c>
      <c r="X41" s="833"/>
      <c r="Y41" s="316">
        <v>2</v>
      </c>
      <c r="Z41" s="833"/>
      <c r="AA41" s="316">
        <v>4</v>
      </c>
      <c r="AB41" s="833"/>
      <c r="AC41" s="316">
        <v>3</v>
      </c>
      <c r="AD41" s="833"/>
      <c r="AE41" s="316">
        <v>3</v>
      </c>
      <c r="AF41" s="833"/>
      <c r="AG41" s="316"/>
      <c r="AH41" s="833"/>
      <c r="AI41" s="316"/>
      <c r="AJ41" s="833"/>
      <c r="AK41" s="316"/>
      <c r="AL41" s="833"/>
      <c r="AM41" s="316"/>
      <c r="AN41" s="833"/>
      <c r="AO41" s="316"/>
      <c r="AP41" s="833"/>
      <c r="AQ41" s="316"/>
      <c r="AR41" s="833"/>
      <c r="AS41" s="316"/>
      <c r="AT41" s="833"/>
      <c r="AU41" s="316"/>
      <c r="AV41" s="833"/>
      <c r="AW41" s="316"/>
      <c r="AX41" s="833"/>
      <c r="AY41" s="316"/>
      <c r="AZ41" s="833"/>
      <c r="BA41" s="316"/>
      <c r="BB41" s="833"/>
      <c r="BC41" s="319">
        <f t="shared" si="5"/>
        <v>2.5714285714285716</v>
      </c>
      <c r="BD41" s="852"/>
      <c r="BE41" s="852"/>
      <c r="BF41" s="319">
        <f>IF(BE41=0,BF40,BE41)</f>
        <v>3.4285714285714284</v>
      </c>
      <c r="BG41" s="848"/>
      <c r="BH41" s="857" t="s">
        <v>2396</v>
      </c>
      <c r="BI41" s="857"/>
      <c r="BJ41" s="857"/>
      <c r="BK41" s="452" t="s">
        <v>2397</v>
      </c>
      <c r="BL41" s="315" t="s">
        <v>515</v>
      </c>
      <c r="BM41" s="315" t="s">
        <v>512</v>
      </c>
      <c r="BN41" s="315" t="s">
        <v>503</v>
      </c>
      <c r="BO41" s="319">
        <f t="shared" si="6"/>
        <v>2.5714285714285716</v>
      </c>
      <c r="BP41" s="319">
        <f>IF(AND(BM41="Fuerte",BF41&gt;2.9)*OR(BN41="Impacto",BN41="Ambos"),BF41-2,IF(AND(BM41="Fuerte",BF41&lt;3)*OR(BN41="Impacto",BN41="Ambos"),1,IF(AND(BM41="Medio",BF41&gt;1.9)*OR(BN41="Impacto",BN41="Ambos"),BF41-1,IF(AND(BM41="Medio",BF41&lt;2)*OR(BN41="Impacto",BN41="Ambos"),1,BF41))))</f>
        <v>3.4285714285714284</v>
      </c>
      <c r="BQ41" s="858"/>
      <c r="BR41" s="858"/>
      <c r="BS41" s="848"/>
      <c r="BT41" s="860"/>
    </row>
    <row r="42" spans="1:72" s="251" customFormat="1" ht="54.75" customHeight="1" x14ac:dyDescent="0.2">
      <c r="A42" s="836"/>
      <c r="B42" s="836"/>
      <c r="C42" s="836"/>
      <c r="D42" s="840"/>
      <c r="E42" s="841"/>
      <c r="F42" s="842"/>
      <c r="G42" s="315" t="s">
        <v>510</v>
      </c>
      <c r="H42" s="315">
        <v>5</v>
      </c>
      <c r="I42" s="857" t="s">
        <v>2398</v>
      </c>
      <c r="J42" s="857"/>
      <c r="K42" s="857"/>
      <c r="L42" s="831"/>
      <c r="M42" s="831"/>
      <c r="N42" s="831"/>
      <c r="O42" s="836"/>
      <c r="P42" s="836"/>
      <c r="Q42" s="836"/>
      <c r="R42" s="836"/>
      <c r="S42" s="316">
        <v>3</v>
      </c>
      <c r="T42" s="833"/>
      <c r="U42" s="316">
        <v>2</v>
      </c>
      <c r="V42" s="833"/>
      <c r="W42" s="316">
        <v>2</v>
      </c>
      <c r="X42" s="833"/>
      <c r="Y42" s="316">
        <v>1</v>
      </c>
      <c r="Z42" s="833"/>
      <c r="AA42" s="316">
        <v>3</v>
      </c>
      <c r="AB42" s="833"/>
      <c r="AC42" s="316">
        <v>2</v>
      </c>
      <c r="AD42" s="833"/>
      <c r="AE42" s="316">
        <v>2</v>
      </c>
      <c r="AF42" s="833"/>
      <c r="AG42" s="316"/>
      <c r="AH42" s="833"/>
      <c r="AI42" s="316"/>
      <c r="AJ42" s="833"/>
      <c r="AK42" s="316"/>
      <c r="AL42" s="833"/>
      <c r="AM42" s="316"/>
      <c r="AN42" s="833"/>
      <c r="AO42" s="316"/>
      <c r="AP42" s="833"/>
      <c r="AQ42" s="316"/>
      <c r="AR42" s="833"/>
      <c r="AS42" s="316"/>
      <c r="AT42" s="833"/>
      <c r="AU42" s="316"/>
      <c r="AV42" s="833"/>
      <c r="AW42" s="316"/>
      <c r="AX42" s="833"/>
      <c r="AY42" s="316"/>
      <c r="AZ42" s="833"/>
      <c r="BA42" s="316"/>
      <c r="BB42" s="833"/>
      <c r="BC42" s="319">
        <f t="shared" si="5"/>
        <v>2.1428571428571428</v>
      </c>
      <c r="BD42" s="852"/>
      <c r="BE42" s="852"/>
      <c r="BF42" s="319">
        <f>IF(BE42=0,BF41,BE42)</f>
        <v>3.4285714285714284</v>
      </c>
      <c r="BG42" s="848"/>
      <c r="BH42" s="857" t="s">
        <v>2399</v>
      </c>
      <c r="BI42" s="857"/>
      <c r="BJ42" s="857"/>
      <c r="BK42" s="452" t="s">
        <v>2400</v>
      </c>
      <c r="BL42" s="315" t="s">
        <v>515</v>
      </c>
      <c r="BM42" s="315" t="s">
        <v>512</v>
      </c>
      <c r="BN42" s="315" t="s">
        <v>503</v>
      </c>
      <c r="BO42" s="319">
        <f t="shared" si="6"/>
        <v>2.1428571428571428</v>
      </c>
      <c r="BP42" s="319">
        <f t="shared" si="7"/>
        <v>3.4285714285714284</v>
      </c>
      <c r="BQ42" s="858"/>
      <c r="BR42" s="858"/>
      <c r="BS42" s="848"/>
      <c r="BT42" s="860"/>
    </row>
    <row r="43" spans="1:72" s="251" customFormat="1" ht="54.75" customHeight="1" x14ac:dyDescent="0.2">
      <c r="A43" s="891"/>
      <c r="B43" s="891"/>
      <c r="C43" s="891"/>
      <c r="D43" s="907"/>
      <c r="E43" s="908"/>
      <c r="F43" s="909"/>
      <c r="G43" s="315" t="s">
        <v>510</v>
      </c>
      <c r="H43" s="315">
        <v>6</v>
      </c>
      <c r="I43" s="857" t="s">
        <v>2401</v>
      </c>
      <c r="J43" s="857"/>
      <c r="K43" s="857"/>
      <c r="L43" s="831"/>
      <c r="M43" s="831"/>
      <c r="N43" s="831"/>
      <c r="O43" s="891"/>
      <c r="P43" s="891"/>
      <c r="Q43" s="891"/>
      <c r="R43" s="891"/>
      <c r="S43" s="316">
        <v>4</v>
      </c>
      <c r="T43" s="834"/>
      <c r="U43" s="316">
        <v>2</v>
      </c>
      <c r="V43" s="834"/>
      <c r="W43" s="316">
        <v>2</v>
      </c>
      <c r="X43" s="834"/>
      <c r="Y43" s="316">
        <v>4</v>
      </c>
      <c r="Z43" s="834"/>
      <c r="AA43" s="316">
        <v>3</v>
      </c>
      <c r="AB43" s="834"/>
      <c r="AC43" s="316">
        <v>3</v>
      </c>
      <c r="AD43" s="834"/>
      <c r="AE43" s="316">
        <v>2</v>
      </c>
      <c r="AF43" s="834"/>
      <c r="AG43" s="316"/>
      <c r="AH43" s="834"/>
      <c r="AI43" s="316"/>
      <c r="AJ43" s="834"/>
      <c r="AK43" s="316"/>
      <c r="AL43" s="834"/>
      <c r="AM43" s="316"/>
      <c r="AN43" s="834"/>
      <c r="AO43" s="316"/>
      <c r="AP43" s="834"/>
      <c r="AQ43" s="316"/>
      <c r="AR43" s="834"/>
      <c r="AS43" s="316"/>
      <c r="AT43" s="834"/>
      <c r="AU43" s="316"/>
      <c r="AV43" s="834"/>
      <c r="AW43" s="316"/>
      <c r="AX43" s="834"/>
      <c r="AY43" s="316"/>
      <c r="AZ43" s="834"/>
      <c r="BA43" s="316"/>
      <c r="BB43" s="834"/>
      <c r="BC43" s="319">
        <f t="shared" si="5"/>
        <v>2.8571428571428572</v>
      </c>
      <c r="BD43" s="853"/>
      <c r="BE43" s="853"/>
      <c r="BF43" s="319">
        <f>IF(BE43=0,BF42,BE43)</f>
        <v>3.4285714285714284</v>
      </c>
      <c r="BG43" s="849"/>
      <c r="BH43" s="857" t="s">
        <v>2402</v>
      </c>
      <c r="BI43" s="857"/>
      <c r="BJ43" s="857"/>
      <c r="BK43" s="452" t="s">
        <v>2403</v>
      </c>
      <c r="BL43" s="315" t="s">
        <v>501</v>
      </c>
      <c r="BM43" s="315" t="s">
        <v>502</v>
      </c>
      <c r="BN43" s="315" t="s">
        <v>503</v>
      </c>
      <c r="BO43" s="319">
        <f t="shared" si="6"/>
        <v>2.8571428571428572</v>
      </c>
      <c r="BP43" s="319">
        <f t="shared" si="7"/>
        <v>2.4285714285714284</v>
      </c>
      <c r="BQ43" s="858"/>
      <c r="BR43" s="858"/>
      <c r="BS43" s="849"/>
      <c r="BT43" s="860"/>
    </row>
    <row r="44" spans="1:72" s="251" customFormat="1" ht="72.75" customHeight="1" x14ac:dyDescent="0.2">
      <c r="A44" s="835" t="s">
        <v>142</v>
      </c>
      <c r="B44" s="835" t="s">
        <v>161</v>
      </c>
      <c r="C44" s="835" t="s">
        <v>2404</v>
      </c>
      <c r="D44" s="837" t="s">
        <v>2405</v>
      </c>
      <c r="E44" s="838"/>
      <c r="F44" s="839"/>
      <c r="G44" s="315" t="s">
        <v>510</v>
      </c>
      <c r="H44" s="315">
        <v>1</v>
      </c>
      <c r="I44" s="857" t="s">
        <v>2406</v>
      </c>
      <c r="J44" s="857"/>
      <c r="K44" s="857"/>
      <c r="L44" s="831" t="s">
        <v>2407</v>
      </c>
      <c r="M44" s="831"/>
      <c r="N44" s="831"/>
      <c r="O44" s="831"/>
      <c r="P44" s="831" t="s">
        <v>33</v>
      </c>
      <c r="Q44" s="831"/>
      <c r="R44" s="831"/>
      <c r="S44" s="316">
        <v>1</v>
      </c>
      <c r="T44" s="846">
        <v>2</v>
      </c>
      <c r="U44" s="316">
        <v>2</v>
      </c>
      <c r="V44" s="846">
        <v>3</v>
      </c>
      <c r="W44" s="316">
        <v>3</v>
      </c>
      <c r="X44" s="846">
        <v>5</v>
      </c>
      <c r="Y44" s="316">
        <v>5</v>
      </c>
      <c r="Z44" s="846">
        <v>5</v>
      </c>
      <c r="AA44" s="316">
        <v>3</v>
      </c>
      <c r="AB44" s="846">
        <v>3</v>
      </c>
      <c r="AC44" s="316">
        <v>3</v>
      </c>
      <c r="AD44" s="846">
        <v>2</v>
      </c>
      <c r="AE44" s="316">
        <v>4</v>
      </c>
      <c r="AF44" s="846">
        <v>3</v>
      </c>
      <c r="AG44" s="316"/>
      <c r="AH44" s="846"/>
      <c r="AI44" s="316"/>
      <c r="AJ44" s="846"/>
      <c r="AK44" s="316"/>
      <c r="AL44" s="846"/>
      <c r="AM44" s="316"/>
      <c r="AN44" s="846"/>
      <c r="AO44" s="316"/>
      <c r="AP44" s="846"/>
      <c r="AQ44" s="316"/>
      <c r="AR44" s="846"/>
      <c r="AS44" s="316"/>
      <c r="AT44" s="846"/>
      <c r="AU44" s="316"/>
      <c r="AV44" s="846"/>
      <c r="AW44" s="316"/>
      <c r="AX44" s="846"/>
      <c r="AY44" s="316"/>
      <c r="AZ44" s="846"/>
      <c r="BA44" s="316"/>
      <c r="BB44" s="846"/>
      <c r="BC44" s="319">
        <f t="shared" si="5"/>
        <v>3</v>
      </c>
      <c r="BD44" s="858">
        <f>SUM((BC44*(BC44/SUM(BC44:BC45))),(BC45*(BC45/SUM(BC44:BC45))))</f>
        <v>3.1493506493506493</v>
      </c>
      <c r="BE44" s="858">
        <f>AVERAGE(T44,V44,X44,Z44,AB44,AD44,AF44,AH44,AJ44,AL44,AN44,AP44,AR44,AT44,AV44,AX44,AZ44,BB44)</f>
        <v>3.2857142857142856</v>
      </c>
      <c r="BF44" s="319">
        <f>IF(BE44=0,BF8,BE44)</f>
        <v>3.2857142857142856</v>
      </c>
      <c r="BG44" s="860">
        <f>BD44*BE44</f>
        <v>10.34786641929499</v>
      </c>
      <c r="BH44" s="857" t="s">
        <v>2408</v>
      </c>
      <c r="BI44" s="857"/>
      <c r="BJ44" s="857"/>
      <c r="BK44" s="452" t="s">
        <v>2409</v>
      </c>
      <c r="BL44" s="315" t="s">
        <v>515</v>
      </c>
      <c r="BM44" s="315" t="s">
        <v>512</v>
      </c>
      <c r="BN44" s="315" t="s">
        <v>505</v>
      </c>
      <c r="BO44" s="319">
        <f t="shared" si="6"/>
        <v>3</v>
      </c>
      <c r="BP44" s="319">
        <f t="shared" si="7"/>
        <v>3.2857142857142856</v>
      </c>
      <c r="BQ44" s="851">
        <f>SUM((BO44*(BO44/SUM(BO44:BO45))),(BO45*(BO45/SUM(BO44:BO45))))</f>
        <v>3.1493506493506493</v>
      </c>
      <c r="BR44" s="851">
        <f>SUM((BP44*(BP44/SUM(BP44:BP45))),(BP45*(BP45/SUM(BP44:BP45))))</f>
        <v>3.2857142857142856</v>
      </c>
      <c r="BS44" s="847">
        <f>BQ44*BR44</f>
        <v>10.34786641929499</v>
      </c>
      <c r="BT44" s="847" t="str">
        <f>INDEX([9]Listas!E$20:I$24,MATCH(BQ44,[9]Listas!D$20:D$24,1),MATCH(BR44,[9]Listas!E$19:I$19,1))</f>
        <v>ALTO</v>
      </c>
    </row>
    <row r="45" spans="1:72" s="251" customFormat="1" ht="119.25" customHeight="1" x14ac:dyDescent="0.2">
      <c r="A45" s="891"/>
      <c r="B45" s="891"/>
      <c r="C45" s="891"/>
      <c r="D45" s="907"/>
      <c r="E45" s="908"/>
      <c r="F45" s="909"/>
      <c r="G45" s="315" t="s">
        <v>511</v>
      </c>
      <c r="H45" s="315">
        <v>2</v>
      </c>
      <c r="I45" s="857" t="s">
        <v>2410</v>
      </c>
      <c r="J45" s="857"/>
      <c r="K45" s="857"/>
      <c r="L45" s="831"/>
      <c r="M45" s="831"/>
      <c r="N45" s="831"/>
      <c r="O45" s="831"/>
      <c r="P45" s="831"/>
      <c r="Q45" s="831"/>
      <c r="R45" s="831"/>
      <c r="S45" s="316">
        <v>2</v>
      </c>
      <c r="T45" s="846"/>
      <c r="U45" s="316">
        <v>3</v>
      </c>
      <c r="V45" s="846"/>
      <c r="W45" s="316">
        <v>3</v>
      </c>
      <c r="X45" s="846"/>
      <c r="Y45" s="316">
        <v>5</v>
      </c>
      <c r="Z45" s="846"/>
      <c r="AA45" s="316">
        <v>3</v>
      </c>
      <c r="AB45" s="846"/>
      <c r="AC45" s="316">
        <v>3</v>
      </c>
      <c r="AD45" s="846"/>
      <c r="AE45" s="316">
        <v>4</v>
      </c>
      <c r="AF45" s="846"/>
      <c r="AG45" s="316"/>
      <c r="AH45" s="846"/>
      <c r="AI45" s="316"/>
      <c r="AJ45" s="846"/>
      <c r="AK45" s="316"/>
      <c r="AL45" s="846"/>
      <c r="AM45" s="316"/>
      <c r="AN45" s="846"/>
      <c r="AO45" s="316"/>
      <c r="AP45" s="846"/>
      <c r="AQ45" s="316"/>
      <c r="AR45" s="846"/>
      <c r="AS45" s="316"/>
      <c r="AT45" s="846"/>
      <c r="AU45" s="316"/>
      <c r="AV45" s="846"/>
      <c r="AW45" s="316"/>
      <c r="AX45" s="846"/>
      <c r="AY45" s="316"/>
      <c r="AZ45" s="846"/>
      <c r="BA45" s="316"/>
      <c r="BB45" s="846"/>
      <c r="BC45" s="319">
        <f t="shared" si="5"/>
        <v>3.2857142857142856</v>
      </c>
      <c r="BD45" s="858"/>
      <c r="BE45" s="858"/>
      <c r="BF45" s="319">
        <f>IF(BE45=0,BF44,BE45)</f>
        <v>3.2857142857142856</v>
      </c>
      <c r="BG45" s="860"/>
      <c r="BH45" s="857" t="s">
        <v>2411</v>
      </c>
      <c r="BI45" s="857"/>
      <c r="BJ45" s="857"/>
      <c r="BK45" s="452" t="s">
        <v>2412</v>
      </c>
      <c r="BL45" s="315" t="s">
        <v>504</v>
      </c>
      <c r="BM45" s="315" t="s">
        <v>512</v>
      </c>
      <c r="BN45" s="315" t="s">
        <v>505</v>
      </c>
      <c r="BO45" s="319">
        <f t="shared" si="6"/>
        <v>3.2857142857142856</v>
      </c>
      <c r="BP45" s="319">
        <f t="shared" si="7"/>
        <v>3.2857142857142856</v>
      </c>
      <c r="BQ45" s="853"/>
      <c r="BR45" s="853"/>
      <c r="BS45" s="849"/>
      <c r="BT45" s="849"/>
    </row>
    <row r="46" spans="1:72" s="251" customFormat="1" ht="54.75" customHeight="1" x14ac:dyDescent="0.2">
      <c r="A46" s="835" t="s">
        <v>142</v>
      </c>
      <c r="B46" s="835" t="s">
        <v>161</v>
      </c>
      <c r="C46" s="835" t="s">
        <v>2413</v>
      </c>
      <c r="D46" s="837" t="s">
        <v>2414</v>
      </c>
      <c r="E46" s="838"/>
      <c r="F46" s="839"/>
      <c r="G46" s="315" t="s">
        <v>511</v>
      </c>
      <c r="H46" s="315">
        <v>1</v>
      </c>
      <c r="I46" s="857" t="s">
        <v>2415</v>
      </c>
      <c r="J46" s="857"/>
      <c r="K46" s="857"/>
      <c r="L46" s="831" t="s">
        <v>2416</v>
      </c>
      <c r="M46" s="831"/>
      <c r="N46" s="831"/>
      <c r="O46" s="831"/>
      <c r="P46" s="831" t="s">
        <v>33</v>
      </c>
      <c r="Q46" s="831"/>
      <c r="R46" s="831"/>
      <c r="S46" s="316">
        <v>2</v>
      </c>
      <c r="T46" s="832">
        <v>3</v>
      </c>
      <c r="U46" s="316">
        <v>3</v>
      </c>
      <c r="V46" s="832">
        <v>4</v>
      </c>
      <c r="W46" s="316">
        <v>2</v>
      </c>
      <c r="X46" s="832">
        <v>4</v>
      </c>
      <c r="Y46" s="316">
        <v>1</v>
      </c>
      <c r="Z46" s="832">
        <v>4</v>
      </c>
      <c r="AA46" s="316">
        <v>3</v>
      </c>
      <c r="AB46" s="832">
        <v>4</v>
      </c>
      <c r="AC46" s="316">
        <v>2</v>
      </c>
      <c r="AD46" s="832">
        <v>3</v>
      </c>
      <c r="AE46" s="316">
        <v>4</v>
      </c>
      <c r="AF46" s="832">
        <v>4</v>
      </c>
      <c r="AG46" s="316"/>
      <c r="AH46" s="832"/>
      <c r="AI46" s="316"/>
      <c r="AJ46" s="832"/>
      <c r="AK46" s="316"/>
      <c r="AL46" s="832"/>
      <c r="AM46" s="316"/>
      <c r="AN46" s="832"/>
      <c r="AO46" s="316"/>
      <c r="AP46" s="832"/>
      <c r="AQ46" s="316"/>
      <c r="AR46" s="832"/>
      <c r="AS46" s="316"/>
      <c r="AT46" s="832"/>
      <c r="AU46" s="316"/>
      <c r="AV46" s="832"/>
      <c r="AW46" s="316"/>
      <c r="AX46" s="832"/>
      <c r="AY46" s="316"/>
      <c r="AZ46" s="832"/>
      <c r="BA46" s="316"/>
      <c r="BB46" s="832"/>
      <c r="BC46" s="319">
        <f t="shared" si="5"/>
        <v>2.4285714285714284</v>
      </c>
      <c r="BD46" s="851">
        <f>SUM((BC46*(BC46/SUM(BC46:BC50))),(BC47*(BC47/SUM(BC46:BC50))),(BC48*(BC48/SUM(BC46:BC50))),(BC49*(BC49/SUM(BC46:BC50))),(BC50*(BC50/SUM(BC46:BC50))))</f>
        <v>2.46218487394958</v>
      </c>
      <c r="BE46" s="851">
        <f>AVERAGE(T46,V46,X46,Z46,AB46,AD46,AF46,AH46,AJ46,AL46,AN46,AP46,AR46,AT46,AV46,AX46,AZ46,BB46)</f>
        <v>3.7142857142857144</v>
      </c>
      <c r="BF46" s="319">
        <f>IF(BE46=0,BF8,BE46)</f>
        <v>3.7142857142857144</v>
      </c>
      <c r="BG46" s="847">
        <f>BD46*BE46</f>
        <v>9.1452581032412965</v>
      </c>
      <c r="BH46" s="857" t="s">
        <v>2417</v>
      </c>
      <c r="BI46" s="857"/>
      <c r="BJ46" s="857"/>
      <c r="BK46" s="452" t="s">
        <v>2418</v>
      </c>
      <c r="BL46" s="315" t="s">
        <v>515</v>
      </c>
      <c r="BM46" s="315" t="s">
        <v>512</v>
      </c>
      <c r="BN46" s="315" t="s">
        <v>517</v>
      </c>
      <c r="BO46" s="319">
        <f t="shared" si="6"/>
        <v>2.4285714285714284</v>
      </c>
      <c r="BP46" s="319">
        <f t="shared" si="7"/>
        <v>3.7142857142857144</v>
      </c>
      <c r="BQ46" s="851">
        <f>SUM((BO46*(BO46/SUM(BO46:BO50))),(BO47*(BO47/SUM(BO46:BO50))),(BO48*(BO48/SUM(BO46:BO50))),(BO49*(BO49/SUM(BO46:BO50))),(BO50*(BO50/SUM(BO46:BO50))))</f>
        <v>2.0021978021978022</v>
      </c>
      <c r="BR46" s="851">
        <f>SUM((BP46*(BP46/SUM(BP46:BP50))),(BP47*(BP47/SUM(BP46:BP50))),(BP48*(BP48/SUM(BP46:BP50))),(BP49*(BP49/SUM(BP46:BP50))),(BP50*(BP50/SUM(BP46:BP50))))</f>
        <v>3.3197903014416772</v>
      </c>
      <c r="BS46" s="847">
        <f>BQ46*BR46</f>
        <v>6.6468768453041056</v>
      </c>
      <c r="BT46" s="847" t="str">
        <f>INDEX([9]Listas!E$20:I$24,MATCH(BQ46,[9]Listas!D$20:D$24,1),MATCH(BR46,[9]Listas!E$19:I$19,1))</f>
        <v>MODERADO</v>
      </c>
    </row>
    <row r="47" spans="1:72" s="251" customFormat="1" ht="54.75" customHeight="1" x14ac:dyDescent="0.2">
      <c r="A47" s="836"/>
      <c r="B47" s="836"/>
      <c r="C47" s="836"/>
      <c r="D47" s="840"/>
      <c r="E47" s="841"/>
      <c r="F47" s="842"/>
      <c r="G47" s="315" t="s">
        <v>510</v>
      </c>
      <c r="H47" s="315">
        <v>2</v>
      </c>
      <c r="I47" s="857" t="s">
        <v>2419</v>
      </c>
      <c r="J47" s="857"/>
      <c r="K47" s="857"/>
      <c r="L47" s="831"/>
      <c r="M47" s="831"/>
      <c r="N47" s="831"/>
      <c r="O47" s="831"/>
      <c r="P47" s="831"/>
      <c r="Q47" s="831"/>
      <c r="R47" s="831"/>
      <c r="S47" s="316">
        <v>3</v>
      </c>
      <c r="T47" s="833"/>
      <c r="U47" s="316">
        <v>2</v>
      </c>
      <c r="V47" s="833"/>
      <c r="W47" s="316">
        <v>2</v>
      </c>
      <c r="X47" s="833"/>
      <c r="Y47" s="316">
        <v>1</v>
      </c>
      <c r="Z47" s="833"/>
      <c r="AA47" s="316">
        <v>4</v>
      </c>
      <c r="AB47" s="833"/>
      <c r="AC47" s="316">
        <v>1</v>
      </c>
      <c r="AD47" s="833"/>
      <c r="AE47" s="316">
        <v>3</v>
      </c>
      <c r="AF47" s="833"/>
      <c r="AG47" s="316"/>
      <c r="AH47" s="833"/>
      <c r="AI47" s="316"/>
      <c r="AJ47" s="833"/>
      <c r="AK47" s="316"/>
      <c r="AL47" s="833"/>
      <c r="AM47" s="316"/>
      <c r="AN47" s="833"/>
      <c r="AO47" s="316"/>
      <c r="AP47" s="833"/>
      <c r="AQ47" s="316"/>
      <c r="AR47" s="833"/>
      <c r="AS47" s="316"/>
      <c r="AT47" s="833"/>
      <c r="AU47" s="316"/>
      <c r="AV47" s="833"/>
      <c r="AW47" s="316"/>
      <c r="AX47" s="833"/>
      <c r="AY47" s="316"/>
      <c r="AZ47" s="833"/>
      <c r="BA47" s="316"/>
      <c r="BB47" s="833"/>
      <c r="BC47" s="319">
        <f t="shared" si="5"/>
        <v>2.2857142857142856</v>
      </c>
      <c r="BD47" s="852"/>
      <c r="BE47" s="852"/>
      <c r="BF47" s="319">
        <f>IF(BE47=0,BF46,BE47)</f>
        <v>3.7142857142857144</v>
      </c>
      <c r="BG47" s="848"/>
      <c r="BH47" s="857" t="s">
        <v>2420</v>
      </c>
      <c r="BI47" s="857"/>
      <c r="BJ47" s="857"/>
      <c r="BK47" s="452" t="s">
        <v>2421</v>
      </c>
      <c r="BL47" s="315" t="s">
        <v>515</v>
      </c>
      <c r="BM47" s="315" t="s">
        <v>512</v>
      </c>
      <c r="BN47" s="315" t="s">
        <v>517</v>
      </c>
      <c r="BO47" s="319">
        <f t="shared" si="6"/>
        <v>2.2857142857142856</v>
      </c>
      <c r="BP47" s="319">
        <f t="shared" si="7"/>
        <v>3.7142857142857144</v>
      </c>
      <c r="BQ47" s="852"/>
      <c r="BR47" s="852"/>
      <c r="BS47" s="848"/>
      <c r="BT47" s="848"/>
    </row>
    <row r="48" spans="1:72" s="251" customFormat="1" ht="82.5" customHeight="1" x14ac:dyDescent="0.2">
      <c r="A48" s="836"/>
      <c r="B48" s="836"/>
      <c r="C48" s="836"/>
      <c r="D48" s="840"/>
      <c r="E48" s="841"/>
      <c r="F48" s="842"/>
      <c r="G48" s="315" t="s">
        <v>510</v>
      </c>
      <c r="H48" s="315">
        <v>3</v>
      </c>
      <c r="I48" s="857" t="s">
        <v>2422</v>
      </c>
      <c r="J48" s="857"/>
      <c r="K48" s="857"/>
      <c r="L48" s="831"/>
      <c r="M48" s="831"/>
      <c r="N48" s="831"/>
      <c r="O48" s="831"/>
      <c r="P48" s="831"/>
      <c r="Q48" s="831"/>
      <c r="R48" s="831"/>
      <c r="S48" s="316">
        <v>2</v>
      </c>
      <c r="T48" s="833"/>
      <c r="U48" s="316">
        <v>3</v>
      </c>
      <c r="V48" s="833"/>
      <c r="W48" s="316">
        <v>3</v>
      </c>
      <c r="X48" s="833"/>
      <c r="Y48" s="316">
        <v>2</v>
      </c>
      <c r="Z48" s="833"/>
      <c r="AA48" s="316">
        <v>4</v>
      </c>
      <c r="AB48" s="833"/>
      <c r="AC48" s="316">
        <v>1</v>
      </c>
      <c r="AD48" s="833"/>
      <c r="AE48" s="316">
        <v>3</v>
      </c>
      <c r="AF48" s="833"/>
      <c r="AG48" s="316"/>
      <c r="AH48" s="833"/>
      <c r="AI48" s="316"/>
      <c r="AJ48" s="833"/>
      <c r="AK48" s="316"/>
      <c r="AL48" s="833"/>
      <c r="AM48" s="316"/>
      <c r="AN48" s="833"/>
      <c r="AO48" s="316"/>
      <c r="AP48" s="833"/>
      <c r="AQ48" s="316"/>
      <c r="AR48" s="833"/>
      <c r="AS48" s="316"/>
      <c r="AT48" s="833"/>
      <c r="AU48" s="316"/>
      <c r="AV48" s="833"/>
      <c r="AW48" s="316"/>
      <c r="AX48" s="833"/>
      <c r="AY48" s="316"/>
      <c r="AZ48" s="833"/>
      <c r="BA48" s="316"/>
      <c r="BB48" s="833"/>
      <c r="BC48" s="319">
        <f t="shared" si="5"/>
        <v>2.5714285714285716</v>
      </c>
      <c r="BD48" s="852"/>
      <c r="BE48" s="852"/>
      <c r="BF48" s="319">
        <f>IF(BE48=0,BF47,BE48)</f>
        <v>3.7142857142857144</v>
      </c>
      <c r="BG48" s="848"/>
      <c r="BH48" s="857" t="s">
        <v>2423</v>
      </c>
      <c r="BI48" s="857"/>
      <c r="BJ48" s="857"/>
      <c r="BK48" s="452" t="s">
        <v>2424</v>
      </c>
      <c r="BL48" s="315" t="s">
        <v>504</v>
      </c>
      <c r="BM48" s="315" t="s">
        <v>502</v>
      </c>
      <c r="BN48" s="315" t="s">
        <v>505</v>
      </c>
      <c r="BO48" s="319">
        <f t="shared" si="6"/>
        <v>1.5714285714285716</v>
      </c>
      <c r="BP48" s="319">
        <f t="shared" si="7"/>
        <v>2.7142857142857144</v>
      </c>
      <c r="BQ48" s="852"/>
      <c r="BR48" s="852"/>
      <c r="BS48" s="848"/>
      <c r="BT48" s="848"/>
    </row>
    <row r="49" spans="1:72" s="251" customFormat="1" ht="130.5" customHeight="1" x14ac:dyDescent="0.2">
      <c r="A49" s="836"/>
      <c r="B49" s="836"/>
      <c r="C49" s="836"/>
      <c r="D49" s="840"/>
      <c r="E49" s="841"/>
      <c r="F49" s="842"/>
      <c r="G49" s="315" t="s">
        <v>511</v>
      </c>
      <c r="H49" s="315">
        <v>4</v>
      </c>
      <c r="I49" s="857" t="s">
        <v>2425</v>
      </c>
      <c r="J49" s="857"/>
      <c r="K49" s="857"/>
      <c r="L49" s="831"/>
      <c r="M49" s="831"/>
      <c r="N49" s="831"/>
      <c r="O49" s="831"/>
      <c r="P49" s="831"/>
      <c r="Q49" s="831"/>
      <c r="R49" s="831"/>
      <c r="S49" s="316">
        <v>2</v>
      </c>
      <c r="T49" s="833"/>
      <c r="U49" s="316">
        <v>2</v>
      </c>
      <c r="V49" s="833"/>
      <c r="W49" s="316">
        <v>3</v>
      </c>
      <c r="X49" s="833"/>
      <c r="Y49" s="316">
        <v>4</v>
      </c>
      <c r="Z49" s="833"/>
      <c r="AA49" s="316">
        <v>4</v>
      </c>
      <c r="AB49" s="833"/>
      <c r="AC49" s="316">
        <v>2</v>
      </c>
      <c r="AD49" s="833"/>
      <c r="AE49" s="316">
        <v>3</v>
      </c>
      <c r="AF49" s="833"/>
      <c r="AG49" s="316"/>
      <c r="AH49" s="833"/>
      <c r="AI49" s="316"/>
      <c r="AJ49" s="833"/>
      <c r="AK49" s="316"/>
      <c r="AL49" s="833"/>
      <c r="AM49" s="316"/>
      <c r="AN49" s="833"/>
      <c r="AO49" s="316"/>
      <c r="AP49" s="833"/>
      <c r="AQ49" s="316"/>
      <c r="AR49" s="833"/>
      <c r="AS49" s="316"/>
      <c r="AT49" s="833"/>
      <c r="AU49" s="316"/>
      <c r="AV49" s="833"/>
      <c r="AW49" s="316"/>
      <c r="AX49" s="833"/>
      <c r="AY49" s="316"/>
      <c r="AZ49" s="833"/>
      <c r="BA49" s="316"/>
      <c r="BB49" s="833"/>
      <c r="BC49" s="319">
        <f t="shared" si="5"/>
        <v>2.8571428571428572</v>
      </c>
      <c r="BD49" s="852"/>
      <c r="BE49" s="852"/>
      <c r="BF49" s="319">
        <f>IF(BE49=0,BF48,BE49)</f>
        <v>3.7142857142857144</v>
      </c>
      <c r="BG49" s="848"/>
      <c r="BH49" s="857" t="s">
        <v>2426</v>
      </c>
      <c r="BI49" s="857"/>
      <c r="BJ49" s="857"/>
      <c r="BK49" s="452" t="s">
        <v>2427</v>
      </c>
      <c r="BL49" s="315" t="s">
        <v>504</v>
      </c>
      <c r="BM49" s="315" t="s">
        <v>509</v>
      </c>
      <c r="BN49" s="315" t="s">
        <v>505</v>
      </c>
      <c r="BO49" s="319">
        <f t="shared" si="6"/>
        <v>1</v>
      </c>
      <c r="BP49" s="319">
        <f t="shared" si="7"/>
        <v>1.7142857142857144</v>
      </c>
      <c r="BQ49" s="852"/>
      <c r="BR49" s="852"/>
      <c r="BS49" s="848"/>
      <c r="BT49" s="848"/>
    </row>
    <row r="50" spans="1:72" s="251" customFormat="1" ht="88.5" customHeight="1" x14ac:dyDescent="0.2">
      <c r="A50" s="891"/>
      <c r="B50" s="891"/>
      <c r="C50" s="891"/>
      <c r="D50" s="907"/>
      <c r="E50" s="908"/>
      <c r="F50" s="909"/>
      <c r="G50" s="315" t="s">
        <v>511</v>
      </c>
      <c r="H50" s="315">
        <v>5</v>
      </c>
      <c r="I50" s="857" t="s">
        <v>2428</v>
      </c>
      <c r="J50" s="857"/>
      <c r="K50" s="857"/>
      <c r="L50" s="831"/>
      <c r="M50" s="831"/>
      <c r="N50" s="831"/>
      <c r="O50" s="831"/>
      <c r="P50" s="831"/>
      <c r="Q50" s="831"/>
      <c r="R50" s="831"/>
      <c r="S50" s="316">
        <v>2</v>
      </c>
      <c r="T50" s="834"/>
      <c r="U50" s="316">
        <v>3</v>
      </c>
      <c r="V50" s="834"/>
      <c r="W50" s="316">
        <v>1</v>
      </c>
      <c r="X50" s="834"/>
      <c r="Y50" s="316">
        <v>1</v>
      </c>
      <c r="Z50" s="834"/>
      <c r="AA50" s="316">
        <v>3</v>
      </c>
      <c r="AB50" s="834"/>
      <c r="AC50" s="316">
        <v>1</v>
      </c>
      <c r="AD50" s="834"/>
      <c r="AE50" s="316">
        <v>3</v>
      </c>
      <c r="AF50" s="834"/>
      <c r="AG50" s="316"/>
      <c r="AH50" s="834"/>
      <c r="AI50" s="316"/>
      <c r="AJ50" s="834"/>
      <c r="AK50" s="316"/>
      <c r="AL50" s="834"/>
      <c r="AM50" s="316"/>
      <c r="AN50" s="834"/>
      <c r="AO50" s="316"/>
      <c r="AP50" s="834"/>
      <c r="AQ50" s="316"/>
      <c r="AR50" s="834"/>
      <c r="AS50" s="316"/>
      <c r="AT50" s="834"/>
      <c r="AU50" s="316"/>
      <c r="AV50" s="834"/>
      <c r="AW50" s="316"/>
      <c r="AX50" s="834"/>
      <c r="AY50" s="316"/>
      <c r="AZ50" s="834"/>
      <c r="BA50" s="316"/>
      <c r="BB50" s="834"/>
      <c r="BC50" s="319">
        <f t="shared" si="5"/>
        <v>2</v>
      </c>
      <c r="BD50" s="853"/>
      <c r="BE50" s="853"/>
      <c r="BF50" s="319">
        <f>IF(BE50=0,BF49,BE50)</f>
        <v>3.7142857142857144</v>
      </c>
      <c r="BG50" s="849"/>
      <c r="BH50" s="857" t="s">
        <v>2429</v>
      </c>
      <c r="BI50" s="857"/>
      <c r="BJ50" s="857"/>
      <c r="BK50" s="452" t="s">
        <v>2430</v>
      </c>
      <c r="BL50" s="315" t="s">
        <v>515</v>
      </c>
      <c r="BM50" s="315" t="s">
        <v>512</v>
      </c>
      <c r="BN50" s="315" t="s">
        <v>505</v>
      </c>
      <c r="BO50" s="319">
        <f>IF(AND(BM50="Fuerte",BC50&gt;2.9)*OR(BN50="Probabilidad",BN50="Ambos"),BC50-2,IF(AND(BM50="Fuerte",BC50&lt;3)*OR(BN50="Probabilidad",BN50="Ambos"),1,IF(AND(BM50="Medio",BC50&gt;1.9)*OR(BN50="Probabilidad",BN50="Ambos"),BC50-1,IF(AND(BM50="Medio",BC50&lt;2)*OR(BN50="Probabilidad",BN50="Ambos"),1,BC50))))</f>
        <v>2</v>
      </c>
      <c r="BP50" s="319">
        <f>IF(AND(BM50="Fuerte",BF50&gt;2.9)*OR(BN50="Impacto",BN50="Ambos"),BF50-2,IF(AND(BM50="Fuerte",BF50&lt;3)*OR(BN50="Impacto",BN50="Ambos"),1,IF(AND(BM50="Medio",BF50&gt;1.9)*OR(BN50="Impacto",BN50="Ambos"),BF50-1,IF(AND(BM50="Medio",BF50&lt;2)*OR(BN50="Impacto",BN50="Ambos"),1,BF50))))</f>
        <v>3.7142857142857144</v>
      </c>
      <c r="BQ50" s="853"/>
      <c r="BR50" s="853"/>
      <c r="BS50" s="849"/>
      <c r="BT50" s="849"/>
    </row>
    <row r="51" spans="1:72" s="251" customFormat="1" ht="68.25" customHeight="1" x14ac:dyDescent="0.2">
      <c r="A51" s="315" t="s">
        <v>142</v>
      </c>
      <c r="B51" s="315" t="s">
        <v>161</v>
      </c>
      <c r="C51" s="315" t="s">
        <v>2431</v>
      </c>
      <c r="D51" s="831" t="s">
        <v>2432</v>
      </c>
      <c r="E51" s="831"/>
      <c r="F51" s="831"/>
      <c r="G51" s="315" t="s">
        <v>510</v>
      </c>
      <c r="H51" s="315">
        <v>1</v>
      </c>
      <c r="I51" s="857" t="s">
        <v>2433</v>
      </c>
      <c r="J51" s="857"/>
      <c r="K51" s="857"/>
      <c r="L51" s="831" t="s">
        <v>2434</v>
      </c>
      <c r="M51" s="831"/>
      <c r="N51" s="831"/>
      <c r="O51" s="315"/>
      <c r="P51" s="315" t="s">
        <v>33</v>
      </c>
      <c r="Q51" s="315"/>
      <c r="R51" s="315"/>
      <c r="S51" s="316">
        <v>3</v>
      </c>
      <c r="T51" s="316">
        <v>3</v>
      </c>
      <c r="U51" s="316">
        <v>4</v>
      </c>
      <c r="V51" s="316">
        <v>4</v>
      </c>
      <c r="W51" s="316">
        <v>4</v>
      </c>
      <c r="X51" s="316">
        <v>4</v>
      </c>
      <c r="Y51" s="316">
        <v>2</v>
      </c>
      <c r="Z51" s="316">
        <v>3</v>
      </c>
      <c r="AA51" s="316">
        <v>4</v>
      </c>
      <c r="AB51" s="316">
        <v>4</v>
      </c>
      <c r="AC51" s="316">
        <v>1</v>
      </c>
      <c r="AD51" s="316">
        <v>2</v>
      </c>
      <c r="AE51" s="316">
        <v>3</v>
      </c>
      <c r="AF51" s="316">
        <v>3</v>
      </c>
      <c r="AG51" s="316"/>
      <c r="AH51" s="316"/>
      <c r="AI51" s="316"/>
      <c r="AJ51" s="316"/>
      <c r="AK51" s="316"/>
      <c r="AL51" s="316"/>
      <c r="AM51" s="316"/>
      <c r="AN51" s="316"/>
      <c r="AO51" s="316"/>
      <c r="AP51" s="316"/>
      <c r="AQ51" s="316"/>
      <c r="AR51" s="316"/>
      <c r="AS51" s="316"/>
      <c r="AT51" s="316"/>
      <c r="AU51" s="316"/>
      <c r="AV51" s="316"/>
      <c r="AW51" s="316"/>
      <c r="AX51" s="316"/>
      <c r="AY51" s="316"/>
      <c r="AZ51" s="316"/>
      <c r="BA51" s="316"/>
      <c r="BB51" s="316"/>
      <c r="BC51" s="319">
        <f t="shared" si="5"/>
        <v>3</v>
      </c>
      <c r="BD51" s="333">
        <f>SUM((BC51*(BC51/SUM(BC51:BC51))))</f>
        <v>3</v>
      </c>
      <c r="BE51" s="333">
        <f>AVERAGE(T51,V51,X51,Z51,AB51,AD51,AF51,AH51,AJ51,AL51,AN51,AP51,AR51,AT51,AV51,AX51,AZ51,BB51)</f>
        <v>3.2857142857142856</v>
      </c>
      <c r="BF51" s="319">
        <f>IF(BE51=0,BF8,BE51)</f>
        <v>3.2857142857142856</v>
      </c>
      <c r="BG51" s="319">
        <f>BD51*BE51</f>
        <v>9.8571428571428577</v>
      </c>
      <c r="BH51" s="857" t="s">
        <v>2435</v>
      </c>
      <c r="BI51" s="857"/>
      <c r="BJ51" s="857"/>
      <c r="BK51" s="452" t="s">
        <v>2436</v>
      </c>
      <c r="BL51" s="315" t="s">
        <v>515</v>
      </c>
      <c r="BM51" s="315" t="s">
        <v>512</v>
      </c>
      <c r="BN51" s="315" t="s">
        <v>505</v>
      </c>
      <c r="BO51" s="319">
        <f t="shared" si="6"/>
        <v>3</v>
      </c>
      <c r="BP51" s="319">
        <f t="shared" si="7"/>
        <v>3.2857142857142856</v>
      </c>
      <c r="BQ51" s="318">
        <f>SUM((BO51*(BO51/SUM(BO51:BO51))))</f>
        <v>3</v>
      </c>
      <c r="BR51" s="318">
        <f>SUM((BP51*(BP51/SUM(BP51:BP51))))</f>
        <v>3.2857142857142856</v>
      </c>
      <c r="BS51" s="319">
        <f>BQ51*BR51</f>
        <v>9.8571428571428577</v>
      </c>
      <c r="BT51" s="319" t="str">
        <f>INDEX([9]Listas!E$20:I$24,MATCH(BQ51,[9]Listas!D$20:D$24,1),MATCH(BR51,[9]Listas!E$19:I$19,1))</f>
        <v>ALTO</v>
      </c>
    </row>
    <row r="52" spans="1:72" s="251" customFormat="1" ht="69.75" customHeight="1" x14ac:dyDescent="0.2">
      <c r="A52" s="835" t="s">
        <v>142</v>
      </c>
      <c r="B52" s="835" t="s">
        <v>161</v>
      </c>
      <c r="C52" s="835" t="s">
        <v>2437</v>
      </c>
      <c r="D52" s="837" t="s">
        <v>2438</v>
      </c>
      <c r="E52" s="838"/>
      <c r="F52" s="839"/>
      <c r="G52" s="315" t="s">
        <v>510</v>
      </c>
      <c r="H52" s="315">
        <v>1</v>
      </c>
      <c r="I52" s="857" t="s">
        <v>2439</v>
      </c>
      <c r="J52" s="857"/>
      <c r="K52" s="857"/>
      <c r="L52" s="831" t="s">
        <v>2440</v>
      </c>
      <c r="M52" s="831"/>
      <c r="N52" s="831"/>
      <c r="O52" s="835"/>
      <c r="P52" s="835" t="s">
        <v>33</v>
      </c>
      <c r="Q52" s="835"/>
      <c r="R52" s="835"/>
      <c r="S52" s="316">
        <v>2</v>
      </c>
      <c r="T52" s="832">
        <v>3</v>
      </c>
      <c r="U52" s="316">
        <v>3</v>
      </c>
      <c r="V52" s="832">
        <v>3</v>
      </c>
      <c r="W52" s="316">
        <v>2</v>
      </c>
      <c r="X52" s="832">
        <v>3</v>
      </c>
      <c r="Y52" s="316">
        <v>2</v>
      </c>
      <c r="Z52" s="832">
        <v>3</v>
      </c>
      <c r="AA52" s="316">
        <v>2</v>
      </c>
      <c r="AB52" s="832">
        <v>3</v>
      </c>
      <c r="AC52" s="316">
        <v>2</v>
      </c>
      <c r="AD52" s="832">
        <v>2</v>
      </c>
      <c r="AE52" s="316">
        <v>3</v>
      </c>
      <c r="AF52" s="832">
        <v>3</v>
      </c>
      <c r="AG52" s="316"/>
      <c r="AH52" s="832"/>
      <c r="AI52" s="316"/>
      <c r="AJ52" s="832"/>
      <c r="AK52" s="316"/>
      <c r="AL52" s="832"/>
      <c r="AM52" s="316"/>
      <c r="AN52" s="832"/>
      <c r="AO52" s="316"/>
      <c r="AP52" s="832"/>
      <c r="AQ52" s="316"/>
      <c r="AR52" s="832"/>
      <c r="AS52" s="316"/>
      <c r="AT52" s="832"/>
      <c r="AU52" s="316"/>
      <c r="AV52" s="832"/>
      <c r="AW52" s="316"/>
      <c r="AX52" s="832"/>
      <c r="AY52" s="316"/>
      <c r="AZ52" s="832"/>
      <c r="BA52" s="316"/>
      <c r="BB52" s="832"/>
      <c r="BC52" s="319">
        <f t="shared" si="5"/>
        <v>2.2857142857142856</v>
      </c>
      <c r="BD52" s="858">
        <f>SUM((BC52*(BC52/SUM(BC52:BC54))),BC54*(BC54/SUM(BC52:BC54)))</f>
        <v>1.8012422360248448</v>
      </c>
      <c r="BE52" s="858">
        <f>AVERAGE(T52,V52,X52,Z52,AB52,AD52,AF52,AH52,AJ52,AL52,AN52,AP52,AR52,AT52,AV52,AX52,AZ52,BB52)</f>
        <v>2.8571428571428572</v>
      </c>
      <c r="BF52" s="319">
        <f>IF(BE52=0,BF8,BE52)</f>
        <v>2.8571428571428572</v>
      </c>
      <c r="BG52" s="847">
        <f>BD52*BE52</f>
        <v>5.1464063886424141</v>
      </c>
      <c r="BH52" s="857" t="s">
        <v>2441</v>
      </c>
      <c r="BI52" s="857"/>
      <c r="BJ52" s="857"/>
      <c r="BK52" s="452" t="s">
        <v>2442</v>
      </c>
      <c r="BL52" s="315" t="s">
        <v>515</v>
      </c>
      <c r="BM52" s="315" t="s">
        <v>502</v>
      </c>
      <c r="BN52" s="315" t="s">
        <v>503</v>
      </c>
      <c r="BO52" s="319">
        <f t="shared" si="6"/>
        <v>2.2857142857142856</v>
      </c>
      <c r="BP52" s="319">
        <f t="shared" si="7"/>
        <v>1.8571428571428572</v>
      </c>
      <c r="BQ52" s="851">
        <f>SUM((BO52*(BO52/SUM(BO52:BO54))),(BO53*(BO53/SUM(BO52:BO54))),(BO54*(BO54/SUM(BO52:BO54))))</f>
        <v>1.8326530612244896</v>
      </c>
      <c r="BR52" s="851">
        <f>SUM((BP52*(BP52/SUM(BP52:BP54))),(BP53*(BP53/SUM(BP52:BP54))),(BP54*(BP54/SUM(BP52:BP54))))</f>
        <v>2.4817275747508307</v>
      </c>
      <c r="BS52" s="847">
        <f>BQ52*BR52</f>
        <v>4.5481456369923379</v>
      </c>
      <c r="BT52" s="847" t="str">
        <f>INDEX([9]Listas!E$20:I$24,MATCH(BQ52,[9]Listas!D$20:D$24,1),MATCH(BR52,[9]Listas!E$19:I$19,1))</f>
        <v>INFERIOR</v>
      </c>
    </row>
    <row r="53" spans="1:72" s="251" customFormat="1" ht="69.75" customHeight="1" x14ac:dyDescent="0.2">
      <c r="A53" s="836"/>
      <c r="B53" s="836"/>
      <c r="C53" s="836"/>
      <c r="D53" s="840"/>
      <c r="E53" s="841"/>
      <c r="F53" s="842"/>
      <c r="G53" s="315" t="s">
        <v>510</v>
      </c>
      <c r="H53" s="315">
        <v>2</v>
      </c>
      <c r="I53" s="857" t="s">
        <v>2443</v>
      </c>
      <c r="J53" s="857"/>
      <c r="K53" s="857"/>
      <c r="L53" s="831"/>
      <c r="M53" s="831"/>
      <c r="N53" s="831"/>
      <c r="O53" s="836"/>
      <c r="P53" s="836"/>
      <c r="Q53" s="836"/>
      <c r="R53" s="836"/>
      <c r="S53" s="316">
        <v>2</v>
      </c>
      <c r="T53" s="833"/>
      <c r="U53" s="316">
        <v>2</v>
      </c>
      <c r="V53" s="833"/>
      <c r="W53" s="316">
        <v>1</v>
      </c>
      <c r="X53" s="833"/>
      <c r="Y53" s="316">
        <v>1</v>
      </c>
      <c r="Z53" s="833"/>
      <c r="AA53" s="316">
        <v>2</v>
      </c>
      <c r="AB53" s="833"/>
      <c r="AC53" s="316">
        <v>1</v>
      </c>
      <c r="AD53" s="833"/>
      <c r="AE53" s="316">
        <v>3</v>
      </c>
      <c r="AF53" s="833"/>
      <c r="AG53" s="316"/>
      <c r="AH53" s="833"/>
      <c r="AI53" s="316"/>
      <c r="AJ53" s="833"/>
      <c r="AK53" s="316"/>
      <c r="AL53" s="833"/>
      <c r="AM53" s="316"/>
      <c r="AN53" s="833"/>
      <c r="AO53" s="316"/>
      <c r="AP53" s="833"/>
      <c r="AQ53" s="316"/>
      <c r="AR53" s="833"/>
      <c r="AS53" s="316"/>
      <c r="AT53" s="833"/>
      <c r="AU53" s="316"/>
      <c r="AV53" s="833"/>
      <c r="AW53" s="316"/>
      <c r="AX53" s="833"/>
      <c r="AY53" s="316"/>
      <c r="AZ53" s="833"/>
      <c r="BA53" s="316"/>
      <c r="BB53" s="833"/>
      <c r="BC53" s="319">
        <f t="shared" si="5"/>
        <v>1.7142857142857142</v>
      </c>
      <c r="BD53" s="858"/>
      <c r="BE53" s="858"/>
      <c r="BF53" s="319">
        <f>IF(BE53=0,BF51,BE53)</f>
        <v>3.2857142857142856</v>
      </c>
      <c r="BG53" s="848"/>
      <c r="BH53" s="857" t="s">
        <v>2444</v>
      </c>
      <c r="BI53" s="857"/>
      <c r="BJ53" s="857"/>
      <c r="BK53" s="452" t="s">
        <v>2445</v>
      </c>
      <c r="BL53" s="315" t="s">
        <v>515</v>
      </c>
      <c r="BM53" s="315" t="s">
        <v>512</v>
      </c>
      <c r="BN53" s="315" t="s">
        <v>505</v>
      </c>
      <c r="BO53" s="319">
        <f t="shared" si="6"/>
        <v>1.7142857142857142</v>
      </c>
      <c r="BP53" s="319">
        <f t="shared" si="7"/>
        <v>3.2857142857142856</v>
      </c>
      <c r="BQ53" s="852"/>
      <c r="BR53" s="852"/>
      <c r="BS53" s="848"/>
      <c r="BT53" s="848"/>
    </row>
    <row r="54" spans="1:72" s="251" customFormat="1" ht="98.25" customHeight="1" x14ac:dyDescent="0.2">
      <c r="A54" s="891"/>
      <c r="B54" s="891"/>
      <c r="C54" s="891"/>
      <c r="D54" s="907"/>
      <c r="E54" s="908"/>
      <c r="F54" s="909"/>
      <c r="G54" s="315" t="s">
        <v>511</v>
      </c>
      <c r="H54" s="315">
        <v>3</v>
      </c>
      <c r="I54" s="857" t="s">
        <v>2446</v>
      </c>
      <c r="J54" s="857"/>
      <c r="K54" s="857"/>
      <c r="L54" s="831"/>
      <c r="M54" s="831"/>
      <c r="N54" s="831"/>
      <c r="O54" s="891"/>
      <c r="P54" s="891"/>
      <c r="Q54" s="891"/>
      <c r="R54" s="891"/>
      <c r="S54" s="316">
        <v>2</v>
      </c>
      <c r="T54" s="834"/>
      <c r="U54" s="316">
        <v>3</v>
      </c>
      <c r="V54" s="834"/>
      <c r="W54" s="316">
        <v>1</v>
      </c>
      <c r="X54" s="834"/>
      <c r="Y54" s="316">
        <v>2</v>
      </c>
      <c r="Z54" s="834"/>
      <c r="AA54" s="316">
        <v>3</v>
      </c>
      <c r="AB54" s="834"/>
      <c r="AC54" s="316">
        <v>3</v>
      </c>
      <c r="AD54" s="834"/>
      <c r="AE54" s="316">
        <v>4</v>
      </c>
      <c r="AF54" s="834"/>
      <c r="AG54" s="316"/>
      <c r="AH54" s="834"/>
      <c r="AI54" s="316"/>
      <c r="AJ54" s="834"/>
      <c r="AK54" s="316"/>
      <c r="AL54" s="834"/>
      <c r="AM54" s="316"/>
      <c r="AN54" s="834"/>
      <c r="AO54" s="316"/>
      <c r="AP54" s="834"/>
      <c r="AQ54" s="316"/>
      <c r="AR54" s="834"/>
      <c r="AS54" s="316"/>
      <c r="AT54" s="834"/>
      <c r="AU54" s="316"/>
      <c r="AV54" s="834"/>
      <c r="AW54" s="316"/>
      <c r="AX54" s="834"/>
      <c r="AY54" s="316"/>
      <c r="AZ54" s="834"/>
      <c r="BA54" s="316"/>
      <c r="BB54" s="834"/>
      <c r="BC54" s="319">
        <f t="shared" si="5"/>
        <v>2.5714285714285716</v>
      </c>
      <c r="BD54" s="858"/>
      <c r="BE54" s="858"/>
      <c r="BF54" s="319">
        <f>IF(BE54=0,BF52,BE54)</f>
        <v>2.8571428571428572</v>
      </c>
      <c r="BG54" s="849"/>
      <c r="BH54" s="857" t="s">
        <v>2447</v>
      </c>
      <c r="BI54" s="857"/>
      <c r="BJ54" s="857"/>
      <c r="BK54" s="452" t="s">
        <v>2448</v>
      </c>
      <c r="BL54" s="315" t="s">
        <v>515</v>
      </c>
      <c r="BM54" s="315" t="s">
        <v>509</v>
      </c>
      <c r="BN54" s="315" t="s">
        <v>505</v>
      </c>
      <c r="BO54" s="319">
        <f t="shared" si="6"/>
        <v>1</v>
      </c>
      <c r="BP54" s="319">
        <f t="shared" si="7"/>
        <v>1</v>
      </c>
      <c r="BQ54" s="853"/>
      <c r="BR54" s="853"/>
      <c r="BS54" s="849"/>
      <c r="BT54" s="849"/>
    </row>
    <row r="55" spans="1:72" s="251" customFormat="1" ht="48" customHeight="1" x14ac:dyDescent="0.2">
      <c r="A55" s="835" t="s">
        <v>142</v>
      </c>
      <c r="B55" s="835" t="s">
        <v>161</v>
      </c>
      <c r="C55" s="835" t="s">
        <v>2449</v>
      </c>
      <c r="D55" s="837" t="s">
        <v>2450</v>
      </c>
      <c r="E55" s="838"/>
      <c r="F55" s="839"/>
      <c r="G55" s="315" t="s">
        <v>516</v>
      </c>
      <c r="H55" s="315">
        <v>1</v>
      </c>
      <c r="I55" s="857" t="s">
        <v>2451</v>
      </c>
      <c r="J55" s="857"/>
      <c r="K55" s="857"/>
      <c r="L55" s="837" t="s">
        <v>2452</v>
      </c>
      <c r="M55" s="838"/>
      <c r="N55" s="839"/>
      <c r="O55" s="1733"/>
      <c r="P55" s="1733" t="s">
        <v>33</v>
      </c>
      <c r="Q55" s="1733"/>
      <c r="R55" s="1733"/>
      <c r="S55" s="316">
        <v>3</v>
      </c>
      <c r="T55" s="832">
        <v>3</v>
      </c>
      <c r="U55" s="316">
        <v>2</v>
      </c>
      <c r="V55" s="832">
        <v>4</v>
      </c>
      <c r="W55" s="316">
        <v>4</v>
      </c>
      <c r="X55" s="832">
        <v>5</v>
      </c>
      <c r="Y55" s="316">
        <v>2</v>
      </c>
      <c r="Z55" s="832">
        <v>2</v>
      </c>
      <c r="AA55" s="316">
        <v>3</v>
      </c>
      <c r="AB55" s="832">
        <v>4</v>
      </c>
      <c r="AC55" s="316">
        <v>1</v>
      </c>
      <c r="AD55" s="832">
        <v>3</v>
      </c>
      <c r="AE55" s="316">
        <v>2</v>
      </c>
      <c r="AF55" s="832">
        <v>3</v>
      </c>
      <c r="AG55" s="316"/>
      <c r="AH55" s="832"/>
      <c r="AI55" s="316"/>
      <c r="AJ55" s="832"/>
      <c r="AK55" s="316"/>
      <c r="AL55" s="832"/>
      <c r="AM55" s="316"/>
      <c r="AN55" s="832"/>
      <c r="AO55" s="316"/>
      <c r="AP55" s="832"/>
      <c r="AQ55" s="316"/>
      <c r="AR55" s="832"/>
      <c r="AS55" s="316"/>
      <c r="AT55" s="832"/>
      <c r="AU55" s="316"/>
      <c r="AV55" s="832"/>
      <c r="AW55" s="316"/>
      <c r="AX55" s="832"/>
      <c r="AY55" s="316"/>
      <c r="AZ55" s="832"/>
      <c r="BA55" s="316"/>
      <c r="BB55" s="832"/>
      <c r="BC55" s="319">
        <f t="shared" si="5"/>
        <v>2.4285714285714284</v>
      </c>
      <c r="BD55" s="851">
        <f>SUM((BC55*(BC55/SUM(BC55:BC59))),BC56*(BC56/SUM(BC55:BC59)),BC57*(BC57/SUM(BC55:BC59)),BC58*(BC58/SUM(BC55:BC59)),BC59*(BC59/SUM(BC55:BC59)))</f>
        <v>2.5634028892455856</v>
      </c>
      <c r="BE55" s="851">
        <f>AVERAGE(T55,V55,X55,Z55,AB55,AD55,AF55,AH55,AJ55,AL55,AN55,AP55,AR55,AT55,AV55,AX55,AZ55,BB55)</f>
        <v>3.4285714285714284</v>
      </c>
      <c r="BF55" s="319">
        <f>IF(BE55=0,BF8,BE55)</f>
        <v>3.4285714285714284</v>
      </c>
      <c r="BG55" s="847">
        <f>BD55*BE55</f>
        <v>8.7888099059848646</v>
      </c>
      <c r="BH55" s="857" t="s">
        <v>2453</v>
      </c>
      <c r="BI55" s="857"/>
      <c r="BJ55" s="857"/>
      <c r="BK55" s="452" t="s">
        <v>2454</v>
      </c>
      <c r="BL55" s="315" t="s">
        <v>501</v>
      </c>
      <c r="BM55" s="315" t="s">
        <v>502</v>
      </c>
      <c r="BN55" s="315" t="s">
        <v>503</v>
      </c>
      <c r="BO55" s="319">
        <f t="shared" si="6"/>
        <v>2.4285714285714284</v>
      </c>
      <c r="BP55" s="319">
        <f t="shared" si="7"/>
        <v>2.4285714285714284</v>
      </c>
      <c r="BQ55" s="851">
        <f>SUM((BO55*(BO55/SUM(BO55:BO59))),(BO56*(BO56/SUM(BO55:BO59))),(BO57*(BO57/SUM(BO55:BO59))),(BO58*(BO58/SUM(BO55:BO59))),(BO59*(BO59/SUM(BO55:BO59))))</f>
        <v>2.3219047619047615</v>
      </c>
      <c r="BR55" s="851">
        <f>SUM((BP55*(BP55/SUM(BP55:BP59))),(BP56*(BP56/SUM(BP55:BP59))),(BP57*(BP57/SUM(BP55:BP59))),(BP58*(BP58/SUM(BP55:BP59))),(BP59*(BP59/SUM(BP55:BP59))))</f>
        <v>2.6894409937888195</v>
      </c>
      <c r="BS55" s="847">
        <f>BQ55*BR55</f>
        <v>6.2446258503401344</v>
      </c>
      <c r="BT55" s="847" t="str">
        <f>INDEX([9]Listas!E$20:I$24,MATCH(BQ55,[9]Listas!D$20:D$24,1),MATCH(BR55,[9]Listas!E$19:I$19,1))</f>
        <v>MODERADO</v>
      </c>
    </row>
    <row r="56" spans="1:72" s="251" customFormat="1" ht="47.25" customHeight="1" x14ac:dyDescent="0.2">
      <c r="A56" s="836"/>
      <c r="B56" s="836"/>
      <c r="C56" s="836"/>
      <c r="D56" s="840"/>
      <c r="E56" s="841"/>
      <c r="F56" s="842"/>
      <c r="G56" s="315" t="s">
        <v>508</v>
      </c>
      <c r="H56" s="315">
        <v>2</v>
      </c>
      <c r="I56" s="857" t="s">
        <v>2455</v>
      </c>
      <c r="J56" s="857"/>
      <c r="K56" s="857"/>
      <c r="L56" s="840"/>
      <c r="M56" s="841"/>
      <c r="N56" s="842"/>
      <c r="O56" s="1734"/>
      <c r="P56" s="1734"/>
      <c r="Q56" s="1734"/>
      <c r="R56" s="1734"/>
      <c r="S56" s="316">
        <v>3</v>
      </c>
      <c r="T56" s="833"/>
      <c r="U56" s="316">
        <v>2</v>
      </c>
      <c r="V56" s="833"/>
      <c r="W56" s="316">
        <v>3</v>
      </c>
      <c r="X56" s="833"/>
      <c r="Y56" s="316">
        <v>3</v>
      </c>
      <c r="Z56" s="833"/>
      <c r="AA56" s="316">
        <v>3</v>
      </c>
      <c r="AB56" s="833"/>
      <c r="AC56" s="316">
        <v>2</v>
      </c>
      <c r="AD56" s="833"/>
      <c r="AE56" s="316">
        <v>3</v>
      </c>
      <c r="AF56" s="833"/>
      <c r="AG56" s="316"/>
      <c r="AH56" s="833"/>
      <c r="AI56" s="316"/>
      <c r="AJ56" s="833"/>
      <c r="AK56" s="316"/>
      <c r="AL56" s="833"/>
      <c r="AM56" s="316"/>
      <c r="AN56" s="833"/>
      <c r="AO56" s="316"/>
      <c r="AP56" s="833"/>
      <c r="AQ56" s="316"/>
      <c r="AR56" s="833"/>
      <c r="AS56" s="316"/>
      <c r="AT56" s="833"/>
      <c r="AU56" s="316"/>
      <c r="AV56" s="833"/>
      <c r="AW56" s="316"/>
      <c r="AX56" s="833"/>
      <c r="AY56" s="316"/>
      <c r="AZ56" s="833"/>
      <c r="BA56" s="316"/>
      <c r="BB56" s="833"/>
      <c r="BC56" s="319">
        <f t="shared" si="5"/>
        <v>2.7142857142857144</v>
      </c>
      <c r="BD56" s="852"/>
      <c r="BE56" s="852"/>
      <c r="BF56" s="319">
        <f>IF(BE56=0,BF55,BE56)</f>
        <v>3.4285714285714284</v>
      </c>
      <c r="BG56" s="848"/>
      <c r="BH56" s="857" t="s">
        <v>2456</v>
      </c>
      <c r="BI56" s="857"/>
      <c r="BJ56" s="857"/>
      <c r="BK56" s="452" t="s">
        <v>2457</v>
      </c>
      <c r="BL56" s="315" t="s">
        <v>501</v>
      </c>
      <c r="BM56" s="315" t="s">
        <v>502</v>
      </c>
      <c r="BN56" s="315" t="s">
        <v>503</v>
      </c>
      <c r="BO56" s="319">
        <f t="shared" si="6"/>
        <v>2.7142857142857144</v>
      </c>
      <c r="BP56" s="319">
        <f t="shared" si="7"/>
        <v>2.4285714285714284</v>
      </c>
      <c r="BQ56" s="852"/>
      <c r="BR56" s="852"/>
      <c r="BS56" s="848"/>
      <c r="BT56" s="848"/>
    </row>
    <row r="57" spans="1:72" s="251" customFormat="1" ht="72" customHeight="1" x14ac:dyDescent="0.2">
      <c r="A57" s="836"/>
      <c r="B57" s="836"/>
      <c r="C57" s="836"/>
      <c r="D57" s="840"/>
      <c r="E57" s="841"/>
      <c r="F57" s="842"/>
      <c r="G57" s="315" t="s">
        <v>510</v>
      </c>
      <c r="H57" s="315">
        <v>3</v>
      </c>
      <c r="I57" s="857" t="s">
        <v>2458</v>
      </c>
      <c r="J57" s="857"/>
      <c r="K57" s="857"/>
      <c r="L57" s="840"/>
      <c r="M57" s="841"/>
      <c r="N57" s="842"/>
      <c r="O57" s="1734"/>
      <c r="P57" s="1734"/>
      <c r="Q57" s="1734"/>
      <c r="R57" s="1734"/>
      <c r="S57" s="316">
        <v>2</v>
      </c>
      <c r="T57" s="833"/>
      <c r="U57" s="316">
        <v>2</v>
      </c>
      <c r="V57" s="833"/>
      <c r="W57" s="316">
        <v>4</v>
      </c>
      <c r="X57" s="833"/>
      <c r="Y57" s="316">
        <v>2</v>
      </c>
      <c r="Z57" s="833"/>
      <c r="AA57" s="316">
        <v>4</v>
      </c>
      <c r="AB57" s="833"/>
      <c r="AC57" s="316">
        <v>2</v>
      </c>
      <c r="AD57" s="833"/>
      <c r="AE57" s="316">
        <v>3</v>
      </c>
      <c r="AF57" s="833"/>
      <c r="AG57" s="316"/>
      <c r="AH57" s="833"/>
      <c r="AI57" s="316"/>
      <c r="AJ57" s="833"/>
      <c r="AK57" s="316"/>
      <c r="AL57" s="833"/>
      <c r="AM57" s="316"/>
      <c r="AN57" s="833"/>
      <c r="AO57" s="316"/>
      <c r="AP57" s="833"/>
      <c r="AQ57" s="316"/>
      <c r="AR57" s="833"/>
      <c r="AS57" s="316"/>
      <c r="AT57" s="833"/>
      <c r="AU57" s="316"/>
      <c r="AV57" s="833"/>
      <c r="AW57" s="316"/>
      <c r="AX57" s="833"/>
      <c r="AY57" s="316"/>
      <c r="AZ57" s="833"/>
      <c r="BA57" s="316"/>
      <c r="BB57" s="833"/>
      <c r="BC57" s="319">
        <f t="shared" si="5"/>
        <v>2.7142857142857144</v>
      </c>
      <c r="BD57" s="852"/>
      <c r="BE57" s="852"/>
      <c r="BF57" s="319">
        <f>IF(BE57=0,BF56,BE57)</f>
        <v>3.4285714285714284</v>
      </c>
      <c r="BG57" s="848"/>
      <c r="BH57" s="857" t="s">
        <v>2459</v>
      </c>
      <c r="BI57" s="857"/>
      <c r="BJ57" s="857"/>
      <c r="BK57" s="452" t="s">
        <v>2454</v>
      </c>
      <c r="BL57" s="315" t="s">
        <v>501</v>
      </c>
      <c r="BM57" s="315" t="s">
        <v>502</v>
      </c>
      <c r="BN57" s="315" t="s">
        <v>505</v>
      </c>
      <c r="BO57" s="319">
        <f t="shared" si="6"/>
        <v>1.7142857142857144</v>
      </c>
      <c r="BP57" s="319">
        <f t="shared" si="7"/>
        <v>2.4285714285714284</v>
      </c>
      <c r="BQ57" s="852"/>
      <c r="BR57" s="852"/>
      <c r="BS57" s="848"/>
      <c r="BT57" s="848"/>
    </row>
    <row r="58" spans="1:72" s="251" customFormat="1" ht="67.5" customHeight="1" x14ac:dyDescent="0.2">
      <c r="A58" s="836"/>
      <c r="B58" s="836"/>
      <c r="C58" s="836"/>
      <c r="D58" s="840"/>
      <c r="E58" s="841"/>
      <c r="F58" s="842"/>
      <c r="G58" s="315" t="s">
        <v>508</v>
      </c>
      <c r="H58" s="315">
        <v>4</v>
      </c>
      <c r="I58" s="857" t="s">
        <v>2460</v>
      </c>
      <c r="J58" s="857"/>
      <c r="K58" s="857"/>
      <c r="L58" s="840"/>
      <c r="M58" s="841"/>
      <c r="N58" s="842"/>
      <c r="O58" s="1734"/>
      <c r="P58" s="1734"/>
      <c r="Q58" s="1734"/>
      <c r="R58" s="1734"/>
      <c r="S58" s="316">
        <v>2</v>
      </c>
      <c r="T58" s="833"/>
      <c r="U58" s="316">
        <v>2</v>
      </c>
      <c r="V58" s="833"/>
      <c r="W58" s="316">
        <v>4</v>
      </c>
      <c r="X58" s="833"/>
      <c r="Y58" s="316">
        <v>1</v>
      </c>
      <c r="Z58" s="833"/>
      <c r="AA58" s="316">
        <v>2</v>
      </c>
      <c r="AB58" s="833"/>
      <c r="AC58" s="316">
        <v>2</v>
      </c>
      <c r="AD58" s="833"/>
      <c r="AE58" s="316">
        <v>2</v>
      </c>
      <c r="AF58" s="833"/>
      <c r="AG58" s="316"/>
      <c r="AH58" s="833"/>
      <c r="AI58" s="316"/>
      <c r="AJ58" s="833"/>
      <c r="AK58" s="316"/>
      <c r="AL58" s="833"/>
      <c r="AM58" s="316"/>
      <c r="AN58" s="833"/>
      <c r="AO58" s="316"/>
      <c r="AP58" s="833"/>
      <c r="AQ58" s="316"/>
      <c r="AR58" s="833"/>
      <c r="AS58" s="316"/>
      <c r="AT58" s="833"/>
      <c r="AU58" s="316"/>
      <c r="AV58" s="833"/>
      <c r="AW58" s="316"/>
      <c r="AX58" s="833"/>
      <c r="AY58" s="316"/>
      <c r="AZ58" s="833"/>
      <c r="BA58" s="316"/>
      <c r="BB58" s="833"/>
      <c r="BC58" s="319">
        <f t="shared" si="5"/>
        <v>2.1428571428571428</v>
      </c>
      <c r="BD58" s="852"/>
      <c r="BE58" s="852"/>
      <c r="BF58" s="319">
        <f>IF(BE58=0,BF57,BE58)</f>
        <v>3.4285714285714284</v>
      </c>
      <c r="BG58" s="848"/>
      <c r="BH58" s="857" t="s">
        <v>2459</v>
      </c>
      <c r="BI58" s="857"/>
      <c r="BJ58" s="857"/>
      <c r="BK58" s="452" t="s">
        <v>2454</v>
      </c>
      <c r="BL58" s="315" t="s">
        <v>501</v>
      </c>
      <c r="BM58" s="315" t="s">
        <v>502</v>
      </c>
      <c r="BN58" s="315" t="s">
        <v>505</v>
      </c>
      <c r="BO58" s="319">
        <f t="shared" si="6"/>
        <v>1.1428571428571428</v>
      </c>
      <c r="BP58" s="319">
        <f t="shared" si="7"/>
        <v>2.4285714285714284</v>
      </c>
      <c r="BQ58" s="852"/>
      <c r="BR58" s="852"/>
      <c r="BS58" s="848"/>
      <c r="BT58" s="848"/>
    </row>
    <row r="59" spans="1:72" s="251" customFormat="1" ht="48.75" customHeight="1" x14ac:dyDescent="0.2">
      <c r="A59" s="891"/>
      <c r="B59" s="891"/>
      <c r="C59" s="891"/>
      <c r="D59" s="907"/>
      <c r="E59" s="908"/>
      <c r="F59" s="909"/>
      <c r="G59" s="315" t="s">
        <v>510</v>
      </c>
      <c r="H59" s="315">
        <v>5</v>
      </c>
      <c r="I59" s="857" t="s">
        <v>2461</v>
      </c>
      <c r="J59" s="857"/>
      <c r="K59" s="857"/>
      <c r="L59" s="907"/>
      <c r="M59" s="908"/>
      <c r="N59" s="909"/>
      <c r="O59" s="1735"/>
      <c r="P59" s="1735"/>
      <c r="Q59" s="1735"/>
      <c r="R59" s="1735"/>
      <c r="S59" s="316">
        <v>2</v>
      </c>
      <c r="T59" s="834"/>
      <c r="U59" s="316">
        <v>2</v>
      </c>
      <c r="V59" s="834"/>
      <c r="W59" s="316">
        <v>4</v>
      </c>
      <c r="X59" s="834"/>
      <c r="Y59" s="316">
        <v>4</v>
      </c>
      <c r="Z59" s="834"/>
      <c r="AA59" s="316">
        <v>3</v>
      </c>
      <c r="AB59" s="834"/>
      <c r="AC59" s="316">
        <v>2</v>
      </c>
      <c r="AD59" s="834"/>
      <c r="AE59" s="316">
        <v>2</v>
      </c>
      <c r="AF59" s="834"/>
      <c r="AG59" s="316"/>
      <c r="AH59" s="834"/>
      <c r="AI59" s="316"/>
      <c r="AJ59" s="834"/>
      <c r="AK59" s="316"/>
      <c r="AL59" s="834"/>
      <c r="AM59" s="316"/>
      <c r="AN59" s="834"/>
      <c r="AO59" s="316"/>
      <c r="AP59" s="834"/>
      <c r="AQ59" s="316"/>
      <c r="AR59" s="834"/>
      <c r="AS59" s="316"/>
      <c r="AT59" s="834"/>
      <c r="AU59" s="316"/>
      <c r="AV59" s="834"/>
      <c r="AW59" s="316"/>
      <c r="AX59" s="834"/>
      <c r="AY59" s="316"/>
      <c r="AZ59" s="834"/>
      <c r="BA59" s="316"/>
      <c r="BB59" s="834"/>
      <c r="BC59" s="319">
        <f t="shared" si="5"/>
        <v>2.7142857142857144</v>
      </c>
      <c r="BD59" s="853"/>
      <c r="BE59" s="853"/>
      <c r="BF59" s="319">
        <f>IF(BE59=0,BF58,BE59)</f>
        <v>3.4285714285714284</v>
      </c>
      <c r="BG59" s="849"/>
      <c r="BH59" s="857" t="s">
        <v>2462</v>
      </c>
      <c r="BI59" s="857"/>
      <c r="BJ59" s="857"/>
      <c r="BK59" s="452" t="s">
        <v>2463</v>
      </c>
      <c r="BL59" s="315" t="s">
        <v>515</v>
      </c>
      <c r="BM59" s="315" t="s">
        <v>512</v>
      </c>
      <c r="BN59" s="315" t="s">
        <v>517</v>
      </c>
      <c r="BO59" s="319">
        <f t="shared" si="6"/>
        <v>2.7142857142857144</v>
      </c>
      <c r="BP59" s="319">
        <f t="shared" si="7"/>
        <v>3.4285714285714284</v>
      </c>
      <c r="BQ59" s="853"/>
      <c r="BR59" s="853"/>
      <c r="BS59" s="849"/>
      <c r="BT59" s="849"/>
    </row>
    <row r="60" spans="1:72" s="251" customFormat="1" ht="83.25" customHeight="1" x14ac:dyDescent="0.2">
      <c r="A60" s="835" t="s">
        <v>142</v>
      </c>
      <c r="B60" s="835" t="s">
        <v>161</v>
      </c>
      <c r="C60" s="835" t="s">
        <v>2464</v>
      </c>
      <c r="D60" s="837" t="s">
        <v>2465</v>
      </c>
      <c r="E60" s="838"/>
      <c r="F60" s="839"/>
      <c r="G60" s="315" t="s">
        <v>510</v>
      </c>
      <c r="H60" s="315">
        <v>1</v>
      </c>
      <c r="I60" s="857" t="s">
        <v>2466</v>
      </c>
      <c r="J60" s="857"/>
      <c r="K60" s="857"/>
      <c r="L60" s="831" t="s">
        <v>2467</v>
      </c>
      <c r="M60" s="831"/>
      <c r="N60" s="831"/>
      <c r="O60" s="831"/>
      <c r="P60" s="831" t="s">
        <v>33</v>
      </c>
      <c r="Q60" s="831"/>
      <c r="R60" s="831"/>
      <c r="S60" s="316">
        <v>3</v>
      </c>
      <c r="T60" s="832">
        <v>3</v>
      </c>
      <c r="U60" s="316">
        <v>3</v>
      </c>
      <c r="V60" s="832">
        <v>4</v>
      </c>
      <c r="W60" s="316">
        <v>4</v>
      </c>
      <c r="X60" s="832">
        <v>4</v>
      </c>
      <c r="Y60" s="316">
        <v>1</v>
      </c>
      <c r="Z60" s="832">
        <v>4</v>
      </c>
      <c r="AA60" s="316">
        <v>2</v>
      </c>
      <c r="AB60" s="832">
        <v>3</v>
      </c>
      <c r="AC60" s="316">
        <v>3</v>
      </c>
      <c r="AD60" s="832">
        <v>3</v>
      </c>
      <c r="AE60" s="316">
        <v>4</v>
      </c>
      <c r="AF60" s="832">
        <v>3</v>
      </c>
      <c r="AG60" s="316"/>
      <c r="AH60" s="832"/>
      <c r="AI60" s="316"/>
      <c r="AJ60" s="832"/>
      <c r="AK60" s="316"/>
      <c r="AL60" s="832"/>
      <c r="AM60" s="316"/>
      <c r="AN60" s="832"/>
      <c r="AO60" s="316"/>
      <c r="AP60" s="832"/>
      <c r="AQ60" s="316"/>
      <c r="AR60" s="832"/>
      <c r="AS60" s="316"/>
      <c r="AT60" s="832"/>
      <c r="AU60" s="316"/>
      <c r="AV60" s="832"/>
      <c r="AW60" s="316"/>
      <c r="AX60" s="832"/>
      <c r="AY60" s="316"/>
      <c r="AZ60" s="832"/>
      <c r="BA60" s="316"/>
      <c r="BB60" s="832"/>
      <c r="BC60" s="319">
        <f t="shared" si="5"/>
        <v>2.8571428571428572</v>
      </c>
      <c r="BD60" s="858">
        <f>SUM((BC60*(BC60/SUM(BC60:BC61))),BC61*(BC61/SUM(BC60:BC61)))</f>
        <v>2.66023166023166</v>
      </c>
      <c r="BE60" s="858">
        <f>AVERAGE(T60,V60,X60,Z60,AB60,AD60,AF60,AH60,AJ60,AL60,AN60,AP60,AR60,AT60,AV60,AX60,AZ60,BB60)</f>
        <v>3.4285714285714284</v>
      </c>
      <c r="BF60" s="319">
        <f>IF(BE60=0,BF8,BE60)</f>
        <v>3.4285714285714284</v>
      </c>
      <c r="BG60" s="847">
        <f>BD60*BE60</f>
        <v>9.1207942636514048</v>
      </c>
      <c r="BH60" s="857" t="s">
        <v>2468</v>
      </c>
      <c r="BI60" s="857"/>
      <c r="BJ60" s="857"/>
      <c r="BK60" s="452" t="s">
        <v>2469</v>
      </c>
      <c r="BL60" s="315" t="s">
        <v>515</v>
      </c>
      <c r="BM60" s="315" t="s">
        <v>502</v>
      </c>
      <c r="BN60" s="315" t="s">
        <v>505</v>
      </c>
      <c r="BO60" s="319">
        <f t="shared" si="6"/>
        <v>1.8571428571428572</v>
      </c>
      <c r="BP60" s="319">
        <f t="shared" si="7"/>
        <v>2.4285714285714284</v>
      </c>
      <c r="BQ60" s="851">
        <f>SUM((BO60*(BO60/SUM(BO60:BO61))),(BO61*(BO61/SUM(BO60:BO61))))</f>
        <v>1.670807453416149</v>
      </c>
      <c r="BR60" s="851">
        <f>SUM((BP60*(BP60/SUM(BP60:BP61))),(BP61*(BP61/SUM(BP60:BP61))))</f>
        <v>2.4285714285714284</v>
      </c>
      <c r="BS60" s="847">
        <f>BQ60*BR60</f>
        <v>4.0576752440106469</v>
      </c>
      <c r="BT60" s="847" t="str">
        <f>INDEX([9]Listas!E$20:I$24,MATCH(BQ60,[9]Listas!D$20:D$24,1),MATCH(BR60,[9]Listas!E$19:I$19,1))</f>
        <v>INFERIOR</v>
      </c>
    </row>
    <row r="61" spans="1:72" s="251" customFormat="1" ht="54.75" customHeight="1" x14ac:dyDescent="0.2">
      <c r="A61" s="891"/>
      <c r="B61" s="891"/>
      <c r="C61" s="891"/>
      <c r="D61" s="907"/>
      <c r="E61" s="908"/>
      <c r="F61" s="909"/>
      <c r="G61" s="315" t="s">
        <v>510</v>
      </c>
      <c r="H61" s="315">
        <v>2</v>
      </c>
      <c r="I61" s="857" t="s">
        <v>2470</v>
      </c>
      <c r="J61" s="857"/>
      <c r="K61" s="857"/>
      <c r="L61" s="831"/>
      <c r="M61" s="831"/>
      <c r="N61" s="831"/>
      <c r="O61" s="831"/>
      <c r="P61" s="831"/>
      <c r="Q61" s="831"/>
      <c r="R61" s="831"/>
      <c r="S61" s="316">
        <v>3</v>
      </c>
      <c r="T61" s="834"/>
      <c r="U61" s="316">
        <v>3</v>
      </c>
      <c r="V61" s="834"/>
      <c r="W61" s="316">
        <v>4</v>
      </c>
      <c r="X61" s="834"/>
      <c r="Y61" s="316">
        <v>1</v>
      </c>
      <c r="Z61" s="834"/>
      <c r="AA61" s="316">
        <v>3</v>
      </c>
      <c r="AB61" s="834"/>
      <c r="AC61" s="316">
        <v>1</v>
      </c>
      <c r="AD61" s="834"/>
      <c r="AE61" s="316">
        <v>2</v>
      </c>
      <c r="AF61" s="834"/>
      <c r="AG61" s="316"/>
      <c r="AH61" s="834"/>
      <c r="AI61" s="316"/>
      <c r="AJ61" s="834"/>
      <c r="AK61" s="316"/>
      <c r="AL61" s="834"/>
      <c r="AM61" s="316"/>
      <c r="AN61" s="834"/>
      <c r="AO61" s="316"/>
      <c r="AP61" s="834"/>
      <c r="AQ61" s="316"/>
      <c r="AR61" s="834"/>
      <c r="AS61" s="316"/>
      <c r="AT61" s="834"/>
      <c r="AU61" s="316"/>
      <c r="AV61" s="834"/>
      <c r="AW61" s="316"/>
      <c r="AX61" s="834"/>
      <c r="AY61" s="316"/>
      <c r="AZ61" s="834"/>
      <c r="BA61" s="316"/>
      <c r="BB61" s="834"/>
      <c r="BC61" s="319">
        <f t="shared" si="5"/>
        <v>2.4285714285714284</v>
      </c>
      <c r="BD61" s="858"/>
      <c r="BE61" s="858"/>
      <c r="BF61" s="319">
        <f>IF(BE61=0,BF60,BE61)</f>
        <v>3.4285714285714284</v>
      </c>
      <c r="BG61" s="849"/>
      <c r="BH61" s="857" t="s">
        <v>2471</v>
      </c>
      <c r="BI61" s="857"/>
      <c r="BJ61" s="857"/>
      <c r="BK61" s="452" t="s">
        <v>2472</v>
      </c>
      <c r="BL61" s="315" t="s">
        <v>504</v>
      </c>
      <c r="BM61" s="315" t="s">
        <v>502</v>
      </c>
      <c r="BN61" s="315" t="s">
        <v>505</v>
      </c>
      <c r="BO61" s="319">
        <f t="shared" si="6"/>
        <v>1.4285714285714284</v>
      </c>
      <c r="BP61" s="319">
        <f t="shared" si="7"/>
        <v>2.4285714285714284</v>
      </c>
      <c r="BQ61" s="853"/>
      <c r="BR61" s="853"/>
      <c r="BS61" s="849"/>
      <c r="BT61" s="849"/>
    </row>
    <row r="62" spans="1:72" s="251" customFormat="1" ht="68.25" customHeight="1" x14ac:dyDescent="0.2">
      <c r="A62" s="315" t="s">
        <v>142</v>
      </c>
      <c r="B62" s="315" t="s">
        <v>161</v>
      </c>
      <c r="C62" s="315" t="s">
        <v>2473</v>
      </c>
      <c r="D62" s="831" t="s">
        <v>2474</v>
      </c>
      <c r="E62" s="831"/>
      <c r="F62" s="831"/>
      <c r="G62" s="315" t="s">
        <v>511</v>
      </c>
      <c r="H62" s="315">
        <v>1</v>
      </c>
      <c r="I62" s="857" t="s">
        <v>2475</v>
      </c>
      <c r="J62" s="857"/>
      <c r="K62" s="857"/>
      <c r="L62" s="831" t="s">
        <v>2476</v>
      </c>
      <c r="M62" s="831"/>
      <c r="N62" s="831"/>
      <c r="O62" s="315"/>
      <c r="P62" s="315" t="s">
        <v>33</v>
      </c>
      <c r="Q62" s="315"/>
      <c r="R62" s="315"/>
      <c r="S62" s="316">
        <v>2</v>
      </c>
      <c r="T62" s="316">
        <v>2</v>
      </c>
      <c r="U62" s="316">
        <v>3</v>
      </c>
      <c r="V62" s="316">
        <v>3</v>
      </c>
      <c r="W62" s="316">
        <v>3</v>
      </c>
      <c r="X62" s="316">
        <v>4</v>
      </c>
      <c r="Y62" s="316">
        <v>5</v>
      </c>
      <c r="Z62" s="316">
        <v>4</v>
      </c>
      <c r="AA62" s="316">
        <v>3</v>
      </c>
      <c r="AB62" s="316">
        <v>4</v>
      </c>
      <c r="AC62" s="316">
        <v>3</v>
      </c>
      <c r="AD62" s="316">
        <v>3</v>
      </c>
      <c r="AE62" s="316">
        <v>3</v>
      </c>
      <c r="AF62" s="316">
        <v>3</v>
      </c>
      <c r="AG62" s="316"/>
      <c r="AH62" s="316"/>
      <c r="AI62" s="316"/>
      <c r="AJ62" s="316"/>
      <c r="AK62" s="316"/>
      <c r="AL62" s="316"/>
      <c r="AM62" s="316"/>
      <c r="AN62" s="316"/>
      <c r="AO62" s="316"/>
      <c r="AP62" s="316"/>
      <c r="AQ62" s="316"/>
      <c r="AR62" s="316"/>
      <c r="AS62" s="316"/>
      <c r="AT62" s="316"/>
      <c r="AU62" s="316"/>
      <c r="AV62" s="316"/>
      <c r="AW62" s="316"/>
      <c r="AX62" s="316"/>
      <c r="AY62" s="316"/>
      <c r="AZ62" s="316"/>
      <c r="BA62" s="316"/>
      <c r="BB62" s="316"/>
      <c r="BC62" s="319">
        <f t="shared" si="5"/>
        <v>3.1428571428571428</v>
      </c>
      <c r="BD62" s="333">
        <f>SUM((BC62*(BC62/SUM(BC62:BC62))))</f>
        <v>3.1428571428571428</v>
      </c>
      <c r="BE62" s="333">
        <f>AVERAGE(T62,V62,X62,Z62,AB62,AD62,AF62,AH62,AJ62,AL62,AN62,AP62,AR62,AT62,AV62,AX62,AZ62,BB62)</f>
        <v>3.2857142857142856</v>
      </c>
      <c r="BF62" s="319">
        <f>IF(BE62=0,BF8,BE62)</f>
        <v>3.2857142857142856</v>
      </c>
      <c r="BG62" s="319">
        <f>BD62*BE62</f>
        <v>10.326530612244897</v>
      </c>
      <c r="BH62" s="857" t="s">
        <v>2441</v>
      </c>
      <c r="BI62" s="857"/>
      <c r="BJ62" s="857"/>
      <c r="BK62" s="452" t="s">
        <v>2442</v>
      </c>
      <c r="BL62" s="315" t="s">
        <v>501</v>
      </c>
      <c r="BM62" s="315" t="s">
        <v>502</v>
      </c>
      <c r="BN62" s="315" t="s">
        <v>505</v>
      </c>
      <c r="BO62" s="319">
        <f t="shared" si="6"/>
        <v>2.1428571428571428</v>
      </c>
      <c r="BP62" s="319">
        <f t="shared" si="7"/>
        <v>2.2857142857142856</v>
      </c>
      <c r="BQ62" s="318">
        <f>SUM((BO62*(BO62/SUM(BO62:BO62))))</f>
        <v>2.1428571428571428</v>
      </c>
      <c r="BR62" s="318">
        <f>SUM((BP62*(BP62/SUM(BP62:BP62))))</f>
        <v>2.2857142857142856</v>
      </c>
      <c r="BS62" s="319">
        <f>BQ62*BR62</f>
        <v>4.8979591836734686</v>
      </c>
      <c r="BT62" s="319" t="str">
        <f>INDEX([9]Listas!E$20:I$24,MATCH(BQ62,[9]Listas!D$20:D$24,1),MATCH(BR62,[9]Listas!E$19:I$19,1))</f>
        <v>INFERIOR</v>
      </c>
    </row>
    <row r="63" spans="1:72" s="251" customFormat="1" ht="89.25" customHeight="1" x14ac:dyDescent="0.2">
      <c r="A63" s="315" t="s">
        <v>142</v>
      </c>
      <c r="B63" s="315" t="s">
        <v>161</v>
      </c>
      <c r="C63" s="315" t="s">
        <v>2477</v>
      </c>
      <c r="D63" s="831" t="s">
        <v>2478</v>
      </c>
      <c r="E63" s="831"/>
      <c r="F63" s="831"/>
      <c r="G63" s="315" t="s">
        <v>514</v>
      </c>
      <c r="H63" s="315">
        <v>1</v>
      </c>
      <c r="I63" s="857" t="s">
        <v>2479</v>
      </c>
      <c r="J63" s="857"/>
      <c r="K63" s="857"/>
      <c r="L63" s="831" t="s">
        <v>2480</v>
      </c>
      <c r="M63" s="831"/>
      <c r="N63" s="831"/>
      <c r="O63" s="315"/>
      <c r="P63" s="315" t="s">
        <v>33</v>
      </c>
      <c r="Q63" s="315"/>
      <c r="R63" s="315"/>
      <c r="S63" s="316">
        <v>3</v>
      </c>
      <c r="T63" s="316">
        <v>4</v>
      </c>
      <c r="U63" s="316">
        <v>3</v>
      </c>
      <c r="V63" s="316">
        <v>3</v>
      </c>
      <c r="W63" s="316">
        <v>3</v>
      </c>
      <c r="X63" s="316">
        <v>3</v>
      </c>
      <c r="Y63" s="316">
        <v>2</v>
      </c>
      <c r="Z63" s="316">
        <v>2</v>
      </c>
      <c r="AA63" s="316">
        <v>3</v>
      </c>
      <c r="AB63" s="316">
        <v>3</v>
      </c>
      <c r="AC63" s="316">
        <v>3</v>
      </c>
      <c r="AD63" s="316">
        <v>2</v>
      </c>
      <c r="AE63" s="316">
        <v>3</v>
      </c>
      <c r="AF63" s="316">
        <v>3</v>
      </c>
      <c r="AG63" s="316"/>
      <c r="AH63" s="316"/>
      <c r="AI63" s="316"/>
      <c r="AJ63" s="316"/>
      <c r="AK63" s="316"/>
      <c r="AL63" s="316"/>
      <c r="AM63" s="316"/>
      <c r="AN63" s="316"/>
      <c r="AO63" s="316"/>
      <c r="AP63" s="316"/>
      <c r="AQ63" s="316"/>
      <c r="AR63" s="316"/>
      <c r="AS63" s="316"/>
      <c r="AT63" s="316"/>
      <c r="AU63" s="316"/>
      <c r="AV63" s="316"/>
      <c r="AW63" s="316"/>
      <c r="AX63" s="316"/>
      <c r="AY63" s="316"/>
      <c r="AZ63" s="316"/>
      <c r="BA63" s="316"/>
      <c r="BB63" s="316"/>
      <c r="BC63" s="319">
        <f t="shared" si="5"/>
        <v>2.8571428571428572</v>
      </c>
      <c r="BD63" s="333">
        <f>SUM((BC63*(BC63/SUM(BC63:BC63))))</f>
        <v>2.8571428571428572</v>
      </c>
      <c r="BE63" s="333">
        <f>AVERAGE(T63,V63,X63,Z63,AB63,AD63,AF63,AH63,AJ63,AL63,AN63,AP63,AR63,AT63,AV63,AX63,AZ63,BB63)</f>
        <v>2.8571428571428572</v>
      </c>
      <c r="BF63" s="319">
        <f>IF(BE63=0,BF8,BE63)</f>
        <v>2.8571428571428572</v>
      </c>
      <c r="BG63" s="319">
        <f>BD63*BE63</f>
        <v>8.1632653061224492</v>
      </c>
      <c r="BH63" s="857" t="s">
        <v>2481</v>
      </c>
      <c r="BI63" s="857"/>
      <c r="BJ63" s="857"/>
      <c r="BK63" s="452" t="s">
        <v>2482</v>
      </c>
      <c r="BL63" s="315" t="s">
        <v>501</v>
      </c>
      <c r="BM63" s="315" t="s">
        <v>512</v>
      </c>
      <c r="BN63" s="315" t="s">
        <v>505</v>
      </c>
      <c r="BO63" s="319">
        <f t="shared" si="6"/>
        <v>2.8571428571428572</v>
      </c>
      <c r="BP63" s="319">
        <f t="shared" si="7"/>
        <v>2.8571428571428572</v>
      </c>
      <c r="BQ63" s="318">
        <f>SUM((BO63*(BO63/SUM(BO63:BO63))))</f>
        <v>2.8571428571428572</v>
      </c>
      <c r="BR63" s="318">
        <f>SUM((BP63*(BP63/SUM(BP63:BP63))))</f>
        <v>2.8571428571428572</v>
      </c>
      <c r="BS63" s="319">
        <f>BQ63*BR63</f>
        <v>8.1632653061224492</v>
      </c>
      <c r="BT63" s="319" t="str">
        <f>INDEX([9]Listas!E$20:I$24,MATCH(BQ63,[9]Listas!D$20:D$24,1),MATCH(BR63,[9]Listas!E$19:I$19,1))</f>
        <v>ALTO</v>
      </c>
    </row>
    <row r="64" spans="1:72" s="251" customFormat="1" ht="54.75" customHeight="1" x14ac:dyDescent="0.2">
      <c r="A64" s="835" t="s">
        <v>142</v>
      </c>
      <c r="B64" s="835" t="s">
        <v>161</v>
      </c>
      <c r="C64" s="835" t="s">
        <v>2483</v>
      </c>
      <c r="D64" s="837" t="s">
        <v>2484</v>
      </c>
      <c r="E64" s="838"/>
      <c r="F64" s="839"/>
      <c r="G64" s="453" t="s">
        <v>510</v>
      </c>
      <c r="H64" s="315">
        <v>1</v>
      </c>
      <c r="I64" s="857" t="s">
        <v>2485</v>
      </c>
      <c r="J64" s="857"/>
      <c r="K64" s="857"/>
      <c r="L64" s="837" t="s">
        <v>2467</v>
      </c>
      <c r="M64" s="838"/>
      <c r="N64" s="839"/>
      <c r="O64" s="835"/>
      <c r="P64" s="835" t="s">
        <v>33</v>
      </c>
      <c r="Q64" s="835"/>
      <c r="R64" s="835"/>
      <c r="S64" s="316">
        <v>3</v>
      </c>
      <c r="T64" s="832">
        <v>2</v>
      </c>
      <c r="U64" s="316">
        <v>4</v>
      </c>
      <c r="V64" s="832">
        <v>4</v>
      </c>
      <c r="W64" s="316">
        <v>4</v>
      </c>
      <c r="X64" s="832">
        <v>3</v>
      </c>
      <c r="Y64" s="316">
        <v>2</v>
      </c>
      <c r="Z64" s="832">
        <v>3</v>
      </c>
      <c r="AA64" s="316">
        <v>3</v>
      </c>
      <c r="AB64" s="832">
        <v>4</v>
      </c>
      <c r="AC64" s="316">
        <v>3</v>
      </c>
      <c r="AD64" s="832">
        <v>2</v>
      </c>
      <c r="AE64" s="316">
        <v>4</v>
      </c>
      <c r="AF64" s="832">
        <v>3</v>
      </c>
      <c r="AG64" s="316"/>
      <c r="AH64" s="832"/>
      <c r="AI64" s="316"/>
      <c r="AJ64" s="832"/>
      <c r="AK64" s="316"/>
      <c r="AL64" s="832"/>
      <c r="AM64" s="316"/>
      <c r="AN64" s="832"/>
      <c r="AO64" s="316"/>
      <c r="AP64" s="832"/>
      <c r="AQ64" s="316"/>
      <c r="AR64" s="832"/>
      <c r="AS64" s="316"/>
      <c r="AT64" s="832"/>
      <c r="AU64" s="316"/>
      <c r="AV64" s="832"/>
      <c r="AW64" s="316"/>
      <c r="AX64" s="832"/>
      <c r="AY64" s="316"/>
      <c r="AZ64" s="832"/>
      <c r="BA64" s="316"/>
      <c r="BB64" s="832"/>
      <c r="BC64" s="319">
        <f t="shared" si="5"/>
        <v>3.2857142857142856</v>
      </c>
      <c r="BD64" s="858">
        <f>SUM((BC64*(BC64/SUM(BC64:BC65))),BC65*(BC65/SUM(BC64:BC65)))</f>
        <v>2.8345864661654132</v>
      </c>
      <c r="BE64" s="851">
        <f>AVERAGE(T64,V64,X64,Z64,AB64,AD64,AF64,AH64,AJ64,AL64,AN64,AP64,AR64,AT64,AV64,AX64,AZ64,BB64)</f>
        <v>3</v>
      </c>
      <c r="BF64" s="319">
        <f>IF(BE64=0,BF8,BE64)</f>
        <v>3</v>
      </c>
      <c r="BG64" s="847">
        <f>BD64*BE64</f>
        <v>8.5037593984962392</v>
      </c>
      <c r="BH64" s="857" t="s">
        <v>2486</v>
      </c>
      <c r="BI64" s="857"/>
      <c r="BJ64" s="857"/>
      <c r="BK64" s="452" t="s">
        <v>2487</v>
      </c>
      <c r="BL64" s="315" t="s">
        <v>515</v>
      </c>
      <c r="BM64" s="315" t="s">
        <v>512</v>
      </c>
      <c r="BN64" s="315" t="s">
        <v>503</v>
      </c>
      <c r="BO64" s="319">
        <f t="shared" si="6"/>
        <v>3.2857142857142856</v>
      </c>
      <c r="BP64" s="319">
        <f t="shared" si="7"/>
        <v>3</v>
      </c>
      <c r="BQ64" s="851">
        <f>SUM((BO64*(BO64/SUM(BO64:BO65))),(BO65*(BO65/SUM(BO64:BO65))))</f>
        <v>2.7327188940092162</v>
      </c>
      <c r="BR64" s="851">
        <f>SUM((BP64*(BP64/SUM(BP64:BP65))),(BP65*(BP65/SUM(BP64:BP65))))</f>
        <v>2.5999999999999996</v>
      </c>
      <c r="BS64" s="847">
        <f>BQ64*BR64</f>
        <v>7.1050691244239612</v>
      </c>
      <c r="BT64" s="847" t="str">
        <f>INDEX([9]Listas!E$20:I$24,MATCH(BQ64,[9]Listas!D$20:D$24,1),MATCH(BR64,[9]Listas!E$19:I$19,1))</f>
        <v>MODERADO</v>
      </c>
    </row>
    <row r="65" spans="1:131" s="251" customFormat="1" ht="74.25" customHeight="1" x14ac:dyDescent="0.2">
      <c r="A65" s="891"/>
      <c r="B65" s="891"/>
      <c r="C65" s="891"/>
      <c r="D65" s="907"/>
      <c r="E65" s="908"/>
      <c r="F65" s="909"/>
      <c r="G65" s="453" t="s">
        <v>510</v>
      </c>
      <c r="H65" s="315">
        <v>2</v>
      </c>
      <c r="I65" s="857" t="s">
        <v>2488</v>
      </c>
      <c r="J65" s="857"/>
      <c r="K65" s="857"/>
      <c r="L65" s="907"/>
      <c r="M65" s="908"/>
      <c r="N65" s="909"/>
      <c r="O65" s="891"/>
      <c r="P65" s="891"/>
      <c r="Q65" s="891"/>
      <c r="R65" s="891"/>
      <c r="S65" s="316">
        <v>2</v>
      </c>
      <c r="T65" s="834"/>
      <c r="U65" s="316">
        <v>4</v>
      </c>
      <c r="V65" s="834"/>
      <c r="W65" s="316">
        <v>1</v>
      </c>
      <c r="X65" s="834"/>
      <c r="Y65" s="316">
        <v>1</v>
      </c>
      <c r="Z65" s="834"/>
      <c r="AA65" s="316">
        <v>3</v>
      </c>
      <c r="AB65" s="834"/>
      <c r="AC65" s="316">
        <v>1</v>
      </c>
      <c r="AD65" s="834"/>
      <c r="AE65" s="316">
        <v>3</v>
      </c>
      <c r="AF65" s="834"/>
      <c r="AG65" s="316"/>
      <c r="AH65" s="834"/>
      <c r="AI65" s="316"/>
      <c r="AJ65" s="834"/>
      <c r="AK65" s="316"/>
      <c r="AL65" s="834"/>
      <c r="AM65" s="316"/>
      <c r="AN65" s="834"/>
      <c r="AO65" s="316"/>
      <c r="AP65" s="834"/>
      <c r="AQ65" s="316"/>
      <c r="AR65" s="834"/>
      <c r="AS65" s="316"/>
      <c r="AT65" s="834"/>
      <c r="AU65" s="316"/>
      <c r="AV65" s="834"/>
      <c r="AW65" s="316"/>
      <c r="AX65" s="834"/>
      <c r="AY65" s="316"/>
      <c r="AZ65" s="834"/>
      <c r="BA65" s="316"/>
      <c r="BB65" s="834"/>
      <c r="BC65" s="319">
        <f t="shared" si="5"/>
        <v>2.1428571428571428</v>
      </c>
      <c r="BD65" s="858"/>
      <c r="BE65" s="853"/>
      <c r="BF65" s="319">
        <f>IF(BE65=0,BF64,BE65)</f>
        <v>3</v>
      </c>
      <c r="BG65" s="849"/>
      <c r="BH65" s="857" t="s">
        <v>2489</v>
      </c>
      <c r="BI65" s="857"/>
      <c r="BJ65" s="857"/>
      <c r="BK65" s="452" t="s">
        <v>2490</v>
      </c>
      <c r="BL65" s="315" t="s">
        <v>515</v>
      </c>
      <c r="BM65" s="315" t="s">
        <v>502</v>
      </c>
      <c r="BN65" s="315" t="s">
        <v>505</v>
      </c>
      <c r="BO65" s="319">
        <f t="shared" si="6"/>
        <v>1.1428571428571428</v>
      </c>
      <c r="BP65" s="319">
        <f t="shared" si="7"/>
        <v>2</v>
      </c>
      <c r="BQ65" s="853"/>
      <c r="BR65" s="853"/>
      <c r="BS65" s="849"/>
      <c r="BT65" s="849"/>
    </row>
    <row r="66" spans="1:131" s="251" customFormat="1" ht="72" customHeight="1" x14ac:dyDescent="0.2">
      <c r="A66" s="835" t="s">
        <v>142</v>
      </c>
      <c r="B66" s="835" t="s">
        <v>161</v>
      </c>
      <c r="C66" s="835" t="s">
        <v>2491</v>
      </c>
      <c r="D66" s="837" t="s">
        <v>2492</v>
      </c>
      <c r="E66" s="838"/>
      <c r="F66" s="839"/>
      <c r="G66" s="315" t="s">
        <v>508</v>
      </c>
      <c r="H66" s="315">
        <v>1</v>
      </c>
      <c r="I66" s="857" t="s">
        <v>2493</v>
      </c>
      <c r="J66" s="857"/>
      <c r="K66" s="857"/>
      <c r="L66" s="831" t="s">
        <v>2494</v>
      </c>
      <c r="M66" s="831"/>
      <c r="N66" s="831"/>
      <c r="O66" s="831"/>
      <c r="P66" s="831" t="s">
        <v>33</v>
      </c>
      <c r="Q66" s="831"/>
      <c r="R66" s="831"/>
      <c r="S66" s="316">
        <v>3</v>
      </c>
      <c r="T66" s="832">
        <v>3</v>
      </c>
      <c r="U66" s="316">
        <v>2</v>
      </c>
      <c r="V66" s="832">
        <v>3</v>
      </c>
      <c r="W66" s="316">
        <v>1</v>
      </c>
      <c r="X66" s="832">
        <v>5</v>
      </c>
      <c r="Y66" s="316">
        <v>2</v>
      </c>
      <c r="Z66" s="832">
        <v>2</v>
      </c>
      <c r="AA66" s="316">
        <v>4</v>
      </c>
      <c r="AB66" s="832">
        <v>3</v>
      </c>
      <c r="AC66" s="316">
        <v>3</v>
      </c>
      <c r="AD66" s="832">
        <v>3</v>
      </c>
      <c r="AE66" s="316">
        <v>2</v>
      </c>
      <c r="AF66" s="832">
        <v>3</v>
      </c>
      <c r="AG66" s="316"/>
      <c r="AH66" s="832"/>
      <c r="AI66" s="316"/>
      <c r="AJ66" s="832"/>
      <c r="AK66" s="316"/>
      <c r="AL66" s="832"/>
      <c r="AM66" s="316"/>
      <c r="AN66" s="832"/>
      <c r="AO66" s="316"/>
      <c r="AP66" s="832"/>
      <c r="AQ66" s="316"/>
      <c r="AR66" s="832"/>
      <c r="AS66" s="316"/>
      <c r="AT66" s="832"/>
      <c r="AU66" s="316"/>
      <c r="AV66" s="832"/>
      <c r="AW66" s="316"/>
      <c r="AX66" s="832"/>
      <c r="AY66" s="316"/>
      <c r="AZ66" s="832"/>
      <c r="BA66" s="316"/>
      <c r="BB66" s="832"/>
      <c r="BC66" s="319">
        <f t="shared" si="5"/>
        <v>2.4285714285714284</v>
      </c>
      <c r="BD66" s="858">
        <f>SUM((BC66*(BC66/SUM(BC66:BC67))),BC67*(BC67/SUM(BC66:BC67)))</f>
        <v>2.66023166023166</v>
      </c>
      <c r="BE66" s="858">
        <f>AVERAGE(T66,V66,X66,Z66,AB66,AD66,AF66,AH66,AJ66,AL66,AN66,AP66,AR66,AT66,AV66,AX66,AZ66,BB66)</f>
        <v>3.1428571428571428</v>
      </c>
      <c r="BF66" s="319">
        <f>IF(BE66=0,BF8,BE66)</f>
        <v>3.1428571428571428</v>
      </c>
      <c r="BG66" s="847">
        <f>BD66*BE66</f>
        <v>8.3607280750137889</v>
      </c>
      <c r="BH66" s="857" t="s">
        <v>2495</v>
      </c>
      <c r="BI66" s="857"/>
      <c r="BJ66" s="857"/>
      <c r="BK66" s="452" t="s">
        <v>2496</v>
      </c>
      <c r="BL66" s="315" t="s">
        <v>515</v>
      </c>
      <c r="BM66" s="315" t="s">
        <v>512</v>
      </c>
      <c r="BN66" s="315" t="s">
        <v>505</v>
      </c>
      <c r="BO66" s="319">
        <f t="shared" si="6"/>
        <v>2.4285714285714284</v>
      </c>
      <c r="BP66" s="319">
        <f t="shared" si="7"/>
        <v>3.1428571428571428</v>
      </c>
      <c r="BQ66" s="851">
        <f>SUM((BO66*(BO66/SUM(BO66:BO67))),(BO67*(BO67/SUM(BO66:BO67))))</f>
        <v>2.1809523809523808</v>
      </c>
      <c r="BR66" s="851">
        <f>SUM((BP66*(BP66/SUM(BP66:BP67))),(BP67*(BP67/SUM(BP66:BP67))))</f>
        <v>2.7374517374517375</v>
      </c>
      <c r="BS66" s="847">
        <f>BQ66*BR66</f>
        <v>5.970251884537598</v>
      </c>
      <c r="BT66" s="847" t="str">
        <f>INDEX([9]Listas!E$20:I$24,MATCH(BQ66,[9]Listas!D$20:D$24,1),MATCH(BR66,[9]Listas!E$19:I$19,1))</f>
        <v>MODERADO</v>
      </c>
    </row>
    <row r="67" spans="1:131" s="251" customFormat="1" ht="56.25" customHeight="1" x14ac:dyDescent="0.2">
      <c r="A67" s="891"/>
      <c r="B67" s="891"/>
      <c r="C67" s="891"/>
      <c r="D67" s="907"/>
      <c r="E67" s="908"/>
      <c r="F67" s="909"/>
      <c r="G67" s="315" t="s">
        <v>511</v>
      </c>
      <c r="H67" s="315">
        <v>2</v>
      </c>
      <c r="I67" s="857" t="s">
        <v>2497</v>
      </c>
      <c r="J67" s="857"/>
      <c r="K67" s="857"/>
      <c r="L67" s="831"/>
      <c r="M67" s="831"/>
      <c r="N67" s="831"/>
      <c r="O67" s="831"/>
      <c r="P67" s="831"/>
      <c r="Q67" s="831"/>
      <c r="R67" s="831"/>
      <c r="S67" s="316">
        <v>3</v>
      </c>
      <c r="T67" s="834"/>
      <c r="U67" s="316">
        <v>2</v>
      </c>
      <c r="V67" s="834"/>
      <c r="W67" s="316">
        <v>3</v>
      </c>
      <c r="X67" s="834"/>
      <c r="Y67" s="316">
        <v>2</v>
      </c>
      <c r="Z67" s="834"/>
      <c r="AA67" s="316">
        <v>3</v>
      </c>
      <c r="AB67" s="834"/>
      <c r="AC67" s="316">
        <v>3</v>
      </c>
      <c r="AD67" s="834"/>
      <c r="AE67" s="316">
        <v>4</v>
      </c>
      <c r="AF67" s="834"/>
      <c r="AG67" s="316"/>
      <c r="AH67" s="834"/>
      <c r="AI67" s="316"/>
      <c r="AJ67" s="834"/>
      <c r="AK67" s="316"/>
      <c r="AL67" s="834"/>
      <c r="AM67" s="316"/>
      <c r="AN67" s="834"/>
      <c r="AO67" s="316"/>
      <c r="AP67" s="834"/>
      <c r="AQ67" s="316"/>
      <c r="AR67" s="834"/>
      <c r="AS67" s="316"/>
      <c r="AT67" s="834"/>
      <c r="AU67" s="316"/>
      <c r="AV67" s="834"/>
      <c r="AW67" s="316"/>
      <c r="AX67" s="834"/>
      <c r="AY67" s="316"/>
      <c r="AZ67" s="834"/>
      <c r="BA67" s="316"/>
      <c r="BB67" s="834"/>
      <c r="BC67" s="319">
        <f t="shared" si="5"/>
        <v>2.8571428571428572</v>
      </c>
      <c r="BD67" s="858"/>
      <c r="BE67" s="858"/>
      <c r="BF67" s="319">
        <f>IF(BE67=0,BF66,BE67)</f>
        <v>3.1428571428571428</v>
      </c>
      <c r="BG67" s="849"/>
      <c r="BH67" s="857" t="s">
        <v>2498</v>
      </c>
      <c r="BI67" s="857"/>
      <c r="BJ67" s="857"/>
      <c r="BK67" s="452" t="s">
        <v>2499</v>
      </c>
      <c r="BL67" s="315" t="s">
        <v>504</v>
      </c>
      <c r="BM67" s="315" t="s">
        <v>502</v>
      </c>
      <c r="BN67" s="315" t="s">
        <v>505</v>
      </c>
      <c r="BO67" s="319">
        <f t="shared" si="6"/>
        <v>1.8571428571428572</v>
      </c>
      <c r="BP67" s="319">
        <f t="shared" si="7"/>
        <v>2.1428571428571428</v>
      </c>
      <c r="BQ67" s="853"/>
      <c r="BR67" s="853"/>
      <c r="BS67" s="849"/>
      <c r="BT67" s="849"/>
    </row>
    <row r="68" spans="1:131" s="251" customFormat="1" ht="69.75" customHeight="1" x14ac:dyDescent="0.2">
      <c r="A68" s="835" t="s">
        <v>142</v>
      </c>
      <c r="B68" s="835" t="s">
        <v>161</v>
      </c>
      <c r="C68" s="835" t="s">
        <v>2500</v>
      </c>
      <c r="D68" s="837" t="s">
        <v>2501</v>
      </c>
      <c r="E68" s="838"/>
      <c r="F68" s="839"/>
      <c r="G68" s="315" t="s">
        <v>508</v>
      </c>
      <c r="H68" s="315">
        <v>1</v>
      </c>
      <c r="I68" s="857" t="s">
        <v>2502</v>
      </c>
      <c r="J68" s="857"/>
      <c r="K68" s="857"/>
      <c r="L68" s="831" t="s">
        <v>2503</v>
      </c>
      <c r="M68" s="831"/>
      <c r="N68" s="831"/>
      <c r="O68" s="831"/>
      <c r="P68" s="831" t="s">
        <v>33</v>
      </c>
      <c r="Q68" s="831"/>
      <c r="R68" s="831"/>
      <c r="S68" s="316">
        <v>1</v>
      </c>
      <c r="T68" s="832">
        <v>2</v>
      </c>
      <c r="U68" s="316">
        <v>2</v>
      </c>
      <c r="V68" s="832">
        <v>2</v>
      </c>
      <c r="W68" s="316">
        <v>3</v>
      </c>
      <c r="X68" s="832">
        <v>5</v>
      </c>
      <c r="Y68" s="316">
        <v>1</v>
      </c>
      <c r="Z68" s="832">
        <v>3</v>
      </c>
      <c r="AA68" s="316">
        <v>3</v>
      </c>
      <c r="AB68" s="832">
        <v>3</v>
      </c>
      <c r="AC68" s="316">
        <v>4</v>
      </c>
      <c r="AD68" s="832">
        <v>3</v>
      </c>
      <c r="AE68" s="316">
        <v>4</v>
      </c>
      <c r="AF68" s="832">
        <v>4</v>
      </c>
      <c r="AG68" s="316"/>
      <c r="AH68" s="832"/>
      <c r="AI68" s="316"/>
      <c r="AJ68" s="832"/>
      <c r="AK68" s="316"/>
      <c r="AL68" s="832"/>
      <c r="AM68" s="316"/>
      <c r="AN68" s="832"/>
      <c r="AO68" s="316"/>
      <c r="AP68" s="832"/>
      <c r="AQ68" s="316"/>
      <c r="AR68" s="832"/>
      <c r="AS68" s="316"/>
      <c r="AT68" s="832"/>
      <c r="AU68" s="316"/>
      <c r="AV68" s="832"/>
      <c r="AW68" s="316"/>
      <c r="AX68" s="832"/>
      <c r="AY68" s="316"/>
      <c r="AZ68" s="832"/>
      <c r="BA68" s="316"/>
      <c r="BB68" s="832"/>
      <c r="BC68" s="319">
        <f t="shared" si="5"/>
        <v>2.5714285714285716</v>
      </c>
      <c r="BD68" s="851">
        <f>SUM((BC68*(BC68/SUM(BC68:BC70))),BC69*(BC69/SUM(BC68:BC70)),BC70*(BC70/SUM(BC68:BC70)))</f>
        <v>2.7684729064039408</v>
      </c>
      <c r="BE68" s="851">
        <f>AVERAGE(T68,V68,X68,Z68,AB68,AD68,AF68,AH68,AJ68,AL68,AN68,AP68,AR68,AT68,AV68,AX68,AZ68,BB68)</f>
        <v>3.1428571428571428</v>
      </c>
      <c r="BF68" s="319">
        <f>IF(BE68=0,BF8,BE68)</f>
        <v>3.1428571428571428</v>
      </c>
      <c r="BG68" s="847">
        <f>BD68*BE68</f>
        <v>8.7009148486980994</v>
      </c>
      <c r="BH68" s="857" t="s">
        <v>2504</v>
      </c>
      <c r="BI68" s="857"/>
      <c r="BJ68" s="857"/>
      <c r="BK68" s="452" t="s">
        <v>2505</v>
      </c>
      <c r="BL68" s="315" t="s">
        <v>515</v>
      </c>
      <c r="BM68" s="315" t="s">
        <v>502</v>
      </c>
      <c r="BN68" s="315" t="s">
        <v>505</v>
      </c>
      <c r="BO68" s="319">
        <f t="shared" si="6"/>
        <v>1.5714285714285716</v>
      </c>
      <c r="BP68" s="319">
        <f t="shared" si="7"/>
        <v>2.1428571428571428</v>
      </c>
      <c r="BQ68" s="851">
        <f>SUM((BO68*(BO68/SUM(BO68:BO70))),(BO69*(BO69/SUM(BO68:BO70))),(BO70*(BO70/SUM(BO68:BO70))))</f>
        <v>2.2402597402597402</v>
      </c>
      <c r="BR68" s="851">
        <f>SUM((BP68*(BP68/SUM(BP68:BP70))),(BP69*(BP69/SUM(BP68:BP70))),(BP70*(BP70/SUM(BP68:BP70))))</f>
        <v>2.1428571428571423</v>
      </c>
      <c r="BS68" s="847">
        <f>BQ68*BR68</f>
        <v>4.8005565862708703</v>
      </c>
      <c r="BT68" s="847" t="str">
        <f>INDEX([9]Listas!E$20:I$24,MATCH(BQ68,[9]Listas!D$20:D$24,1),MATCH(BR68,[9]Listas!E$19:I$19,1))</f>
        <v>INFERIOR</v>
      </c>
    </row>
    <row r="69" spans="1:131" s="251" customFormat="1" ht="114.75" customHeight="1" x14ac:dyDescent="0.2">
      <c r="A69" s="836"/>
      <c r="B69" s="836"/>
      <c r="C69" s="836"/>
      <c r="D69" s="840"/>
      <c r="E69" s="841"/>
      <c r="F69" s="842"/>
      <c r="G69" s="315" t="s">
        <v>508</v>
      </c>
      <c r="H69" s="315">
        <v>2</v>
      </c>
      <c r="I69" s="857" t="s">
        <v>2506</v>
      </c>
      <c r="J69" s="857"/>
      <c r="K69" s="857"/>
      <c r="L69" s="831"/>
      <c r="M69" s="831"/>
      <c r="N69" s="831"/>
      <c r="O69" s="831"/>
      <c r="P69" s="831"/>
      <c r="Q69" s="831"/>
      <c r="R69" s="831"/>
      <c r="S69" s="316">
        <v>2</v>
      </c>
      <c r="T69" s="833"/>
      <c r="U69" s="316">
        <v>2</v>
      </c>
      <c r="V69" s="833"/>
      <c r="W69" s="316">
        <v>4</v>
      </c>
      <c r="X69" s="833"/>
      <c r="Y69" s="316">
        <v>2</v>
      </c>
      <c r="Z69" s="833"/>
      <c r="AA69" s="316">
        <v>3</v>
      </c>
      <c r="AB69" s="833"/>
      <c r="AC69" s="316">
        <v>4</v>
      </c>
      <c r="AD69" s="833"/>
      <c r="AE69" s="316">
        <v>3</v>
      </c>
      <c r="AF69" s="833"/>
      <c r="AG69" s="316"/>
      <c r="AH69" s="833"/>
      <c r="AI69" s="316"/>
      <c r="AJ69" s="833"/>
      <c r="AK69" s="316"/>
      <c r="AL69" s="833"/>
      <c r="AM69" s="316"/>
      <c r="AN69" s="833"/>
      <c r="AO69" s="316"/>
      <c r="AP69" s="833"/>
      <c r="AQ69" s="316"/>
      <c r="AR69" s="833"/>
      <c r="AS69" s="316"/>
      <c r="AT69" s="833"/>
      <c r="AU69" s="316"/>
      <c r="AV69" s="833"/>
      <c r="AW69" s="316"/>
      <c r="AX69" s="833"/>
      <c r="AY69" s="316"/>
      <c r="AZ69" s="833"/>
      <c r="BA69" s="316"/>
      <c r="BB69" s="833"/>
      <c r="BC69" s="319">
        <f t="shared" si="5"/>
        <v>2.8571428571428572</v>
      </c>
      <c r="BD69" s="852"/>
      <c r="BE69" s="852"/>
      <c r="BF69" s="319">
        <f>IF(BE69=0,BF68,BE69)</f>
        <v>3.1428571428571428</v>
      </c>
      <c r="BG69" s="848"/>
      <c r="BH69" s="857" t="s">
        <v>2507</v>
      </c>
      <c r="BI69" s="857"/>
      <c r="BJ69" s="857"/>
      <c r="BK69" s="452" t="s">
        <v>2508</v>
      </c>
      <c r="BL69" s="315" t="s">
        <v>515</v>
      </c>
      <c r="BM69" s="315" t="s">
        <v>502</v>
      </c>
      <c r="BN69" s="315" t="s">
        <v>503</v>
      </c>
      <c r="BO69" s="319">
        <f t="shared" si="6"/>
        <v>2.8571428571428572</v>
      </c>
      <c r="BP69" s="319">
        <f>IF(AND(BM69="Fuerte",BF69&gt;2.9)*OR(BN69="Impacto",BN69="Ambos"),BF69-2,IF(AND(BM69="Fuerte",BF69&lt;3)*OR(BN69="Impacto",BN69="Ambos"),1,IF(AND(BM69="Medio",BF69&gt;1.9)*OR(BN69="Impacto",BN69="Ambos"),BF69-1,IF(AND(BM69="Medio",BF69&lt;2)*OR(BN69="Impacto",BN69="Ambos"),1,BF69))))</f>
        <v>2.1428571428571428</v>
      </c>
      <c r="BQ69" s="852"/>
      <c r="BR69" s="852"/>
      <c r="BS69" s="848"/>
      <c r="BT69" s="848"/>
    </row>
    <row r="70" spans="1:131" s="251" customFormat="1" ht="71.25" customHeight="1" x14ac:dyDescent="0.2">
      <c r="A70" s="891"/>
      <c r="B70" s="891"/>
      <c r="C70" s="891"/>
      <c r="D70" s="907"/>
      <c r="E70" s="908"/>
      <c r="F70" s="909"/>
      <c r="G70" s="315" t="s">
        <v>508</v>
      </c>
      <c r="H70" s="315">
        <v>3</v>
      </c>
      <c r="I70" s="857" t="s">
        <v>2509</v>
      </c>
      <c r="J70" s="857"/>
      <c r="K70" s="857"/>
      <c r="L70" s="831"/>
      <c r="M70" s="831"/>
      <c r="N70" s="831"/>
      <c r="O70" s="831"/>
      <c r="P70" s="831"/>
      <c r="Q70" s="831"/>
      <c r="R70" s="831"/>
      <c r="S70" s="316">
        <v>2</v>
      </c>
      <c r="T70" s="834"/>
      <c r="U70" s="316">
        <v>2</v>
      </c>
      <c r="V70" s="834"/>
      <c r="W70" s="316">
        <v>3</v>
      </c>
      <c r="X70" s="834"/>
      <c r="Y70" s="316">
        <v>4</v>
      </c>
      <c r="Z70" s="834"/>
      <c r="AA70" s="316">
        <v>3</v>
      </c>
      <c r="AB70" s="834"/>
      <c r="AC70" s="316">
        <v>4</v>
      </c>
      <c r="AD70" s="834"/>
      <c r="AE70" s="316">
        <v>2</v>
      </c>
      <c r="AF70" s="834"/>
      <c r="AG70" s="316"/>
      <c r="AH70" s="834"/>
      <c r="AI70" s="316"/>
      <c r="AJ70" s="834"/>
      <c r="AK70" s="316"/>
      <c r="AL70" s="834"/>
      <c r="AM70" s="316"/>
      <c r="AN70" s="834"/>
      <c r="AO70" s="316"/>
      <c r="AP70" s="834"/>
      <c r="AQ70" s="316"/>
      <c r="AR70" s="834"/>
      <c r="AS70" s="316"/>
      <c r="AT70" s="834"/>
      <c r="AU70" s="316"/>
      <c r="AV70" s="834"/>
      <c r="AW70" s="316"/>
      <c r="AX70" s="834"/>
      <c r="AY70" s="316"/>
      <c r="AZ70" s="834"/>
      <c r="BA70" s="316"/>
      <c r="BB70" s="834"/>
      <c r="BC70" s="319">
        <f t="shared" si="5"/>
        <v>2.8571428571428572</v>
      </c>
      <c r="BD70" s="853"/>
      <c r="BE70" s="853"/>
      <c r="BF70" s="319">
        <f>IF(BE70=0,BF69,BE70)</f>
        <v>3.1428571428571428</v>
      </c>
      <c r="BG70" s="849"/>
      <c r="BH70" s="857" t="s">
        <v>2510</v>
      </c>
      <c r="BI70" s="857"/>
      <c r="BJ70" s="857"/>
      <c r="BK70" s="452" t="s">
        <v>2511</v>
      </c>
      <c r="BL70" s="315" t="s">
        <v>515</v>
      </c>
      <c r="BM70" s="315" t="s">
        <v>502</v>
      </c>
      <c r="BN70" s="315" t="s">
        <v>505</v>
      </c>
      <c r="BO70" s="319">
        <f t="shared" si="6"/>
        <v>1.8571428571428572</v>
      </c>
      <c r="BP70" s="319">
        <f>IF(AND(BM70="Fuerte",BF70&gt;2.9)*OR(BN70="Impacto",BN70="Ambos"),BF70-2,IF(AND(BM70="Fuerte",BF70&lt;3)*OR(BN70="Impacto",BN70="Ambos"),1,IF(AND(BM70="Medio",BF70&gt;1.9)*OR(BN70="Impacto",BN70="Ambos"),BF70-1,IF(AND(BM70="Medio",BF70&lt;2)*OR(BN70="Impacto",BN70="Ambos"),1,BF70))))</f>
        <v>2.1428571428571428</v>
      </c>
      <c r="BQ70" s="853"/>
      <c r="BR70" s="853"/>
      <c r="BS70" s="849"/>
      <c r="BT70" s="849"/>
    </row>
    <row r="71" spans="1:131" s="251" customFormat="1" ht="60.75" customHeight="1" x14ac:dyDescent="0.2">
      <c r="A71" s="315" t="s">
        <v>142</v>
      </c>
      <c r="B71" s="315" t="s">
        <v>161</v>
      </c>
      <c r="C71" s="315" t="s">
        <v>2512</v>
      </c>
      <c r="D71" s="831" t="s">
        <v>2513</v>
      </c>
      <c r="E71" s="831"/>
      <c r="F71" s="831"/>
      <c r="G71" s="315" t="s">
        <v>508</v>
      </c>
      <c r="H71" s="315">
        <v>1</v>
      </c>
      <c r="I71" s="857" t="s">
        <v>2514</v>
      </c>
      <c r="J71" s="857"/>
      <c r="K71" s="857"/>
      <c r="L71" s="831" t="s">
        <v>2440</v>
      </c>
      <c r="M71" s="831"/>
      <c r="N71" s="831"/>
      <c r="O71" s="315"/>
      <c r="P71" s="315" t="s">
        <v>33</v>
      </c>
      <c r="Q71" s="315"/>
      <c r="R71" s="315"/>
      <c r="S71" s="316">
        <v>1</v>
      </c>
      <c r="T71" s="316">
        <v>2</v>
      </c>
      <c r="U71" s="316">
        <v>2</v>
      </c>
      <c r="V71" s="316">
        <v>4</v>
      </c>
      <c r="W71" s="316">
        <v>2</v>
      </c>
      <c r="X71" s="316">
        <v>1</v>
      </c>
      <c r="Y71" s="316">
        <v>5</v>
      </c>
      <c r="Z71" s="316">
        <v>5</v>
      </c>
      <c r="AA71" s="316">
        <v>2</v>
      </c>
      <c r="AB71" s="316">
        <v>4</v>
      </c>
      <c r="AC71" s="316">
        <v>4</v>
      </c>
      <c r="AD71" s="316">
        <v>3</v>
      </c>
      <c r="AE71" s="316">
        <v>4</v>
      </c>
      <c r="AF71" s="316">
        <v>4</v>
      </c>
      <c r="AG71" s="316"/>
      <c r="AH71" s="316"/>
      <c r="AI71" s="316"/>
      <c r="AJ71" s="316"/>
      <c r="AK71" s="316"/>
      <c r="AL71" s="316"/>
      <c r="AM71" s="316"/>
      <c r="AN71" s="316"/>
      <c r="AO71" s="316"/>
      <c r="AP71" s="316"/>
      <c r="AQ71" s="316"/>
      <c r="AR71" s="316"/>
      <c r="AS71" s="316"/>
      <c r="AT71" s="316"/>
      <c r="AU71" s="316"/>
      <c r="AV71" s="316"/>
      <c r="AW71" s="316"/>
      <c r="AX71" s="316"/>
      <c r="AY71" s="316"/>
      <c r="AZ71" s="316"/>
      <c r="BA71" s="316"/>
      <c r="BB71" s="316"/>
      <c r="BC71" s="319">
        <f t="shared" si="5"/>
        <v>2.8571428571428572</v>
      </c>
      <c r="BD71" s="333">
        <f>SUM((BC71*(BC71/SUM(BC71:BC71))))</f>
        <v>2.8571428571428572</v>
      </c>
      <c r="BE71" s="333">
        <f>AVERAGE(T71,V71,X71,Z71,AB71,AD71,AF71,AH71,AJ71,AL71,AN71,AP71,AR71,AT71,AV71,AX71,AZ71,BB71)</f>
        <v>3.2857142857142856</v>
      </c>
      <c r="BF71" s="319">
        <f>IF(BE71=0,BF8,BE71)</f>
        <v>3.2857142857142856</v>
      </c>
      <c r="BG71" s="319">
        <f>BD71*BE71</f>
        <v>9.387755102040817</v>
      </c>
      <c r="BH71" s="857" t="s">
        <v>2515</v>
      </c>
      <c r="BI71" s="857"/>
      <c r="BJ71" s="857"/>
      <c r="BK71" s="452" t="s">
        <v>2516</v>
      </c>
      <c r="BL71" s="315" t="s">
        <v>515</v>
      </c>
      <c r="BM71" s="315" t="s">
        <v>512</v>
      </c>
      <c r="BN71" s="315" t="s">
        <v>503</v>
      </c>
      <c r="BO71" s="319">
        <f t="shared" si="6"/>
        <v>2.8571428571428572</v>
      </c>
      <c r="BP71" s="319">
        <f>IF(AND(BM71="Fuerte",BF71&gt;2.9)*OR(BN71="Impacto",BN71="Ambos"),BF71-2,IF(AND(BM71="Fuerte",BF71&lt;3)*OR(BN71="Impacto",BN71="Ambos"),1,IF(AND(BM71="Medio",BF71&gt;1.9)*OR(BN71="Impacto",BN71="Ambos"),BF71-1,IF(AND(BM71="Medio",BF71&lt;2)*OR(BN71="Impacto",BN71="Ambos"),1,BF71))))</f>
        <v>3.2857142857142856</v>
      </c>
      <c r="BQ71" s="318">
        <f>SUM((BO71*(BO71/SUM(BO71:BO71))))</f>
        <v>2.8571428571428572</v>
      </c>
      <c r="BR71" s="318">
        <f>SUM((BP71*(BP71/SUM(BP71:BP71))))</f>
        <v>3.2857142857142856</v>
      </c>
      <c r="BS71" s="319">
        <f>BQ71*BR71</f>
        <v>9.387755102040817</v>
      </c>
      <c r="BT71" s="319" t="str">
        <f>INDEX([9]Listas!E$20:I$24,MATCH(BQ71,[9]Listas!D$20:D$24,1),MATCH(BR71,[9]Listas!E$19:I$19,1))</f>
        <v>ALTO</v>
      </c>
    </row>
    <row r="72" spans="1:131" x14ac:dyDescent="0.2">
      <c r="A72" s="281"/>
      <c r="B72" s="188"/>
      <c r="C72" s="188"/>
      <c r="D72" s="188"/>
      <c r="E72" s="188"/>
      <c r="F72" s="188"/>
      <c r="G72" s="188"/>
      <c r="H72" s="188"/>
      <c r="I72" s="188"/>
      <c r="J72" s="188"/>
      <c r="K72" s="188"/>
      <c r="L72" s="282"/>
      <c r="M72" s="282"/>
      <c r="N72" s="282"/>
      <c r="O72" s="282"/>
      <c r="P72" s="282"/>
      <c r="Q72" s="282"/>
      <c r="R72" s="282"/>
      <c r="S72" s="313"/>
      <c r="T72" s="313"/>
      <c r="U72" s="313"/>
      <c r="V72" s="313"/>
      <c r="W72" s="313"/>
      <c r="X72" s="313"/>
      <c r="Y72" s="313"/>
      <c r="Z72" s="313"/>
      <c r="AA72" s="313"/>
      <c r="AB72" s="313"/>
      <c r="AC72" s="313"/>
      <c r="AD72" s="313"/>
      <c r="AE72" s="313"/>
      <c r="AF72" s="313"/>
      <c r="AG72" s="313"/>
      <c r="AH72" s="313"/>
      <c r="AI72" s="313"/>
      <c r="AJ72" s="313"/>
      <c r="AK72" s="313"/>
      <c r="AL72" s="282"/>
      <c r="AM72" s="282"/>
      <c r="AN72" s="282"/>
      <c r="AO72" s="282"/>
      <c r="AP72" s="282"/>
      <c r="AQ72" s="282"/>
      <c r="AR72" s="282"/>
      <c r="AS72" s="282"/>
      <c r="AT72" s="282"/>
      <c r="AU72" s="282"/>
      <c r="AV72" s="282"/>
      <c r="AW72" s="282"/>
      <c r="AX72" s="282"/>
      <c r="AY72" s="282"/>
      <c r="AZ72" s="282"/>
      <c r="BA72" s="282"/>
      <c r="BB72" s="282"/>
      <c r="BC72" s="282"/>
      <c r="BD72" s="282"/>
      <c r="BE72" s="282"/>
      <c r="BF72" s="282"/>
      <c r="BG72" s="282"/>
      <c r="BH72" s="283"/>
      <c r="BI72" s="283"/>
      <c r="BJ72" s="283"/>
      <c r="BK72" s="283"/>
      <c r="BL72" s="282"/>
      <c r="BM72" s="282"/>
      <c r="BN72" s="282"/>
      <c r="BO72" s="282"/>
      <c r="BP72" s="282"/>
      <c r="BQ72" s="282"/>
      <c r="BR72" s="282"/>
      <c r="BS72" s="282"/>
      <c r="BT72" s="282"/>
    </row>
    <row r="73" spans="1:131" s="189" customFormat="1" ht="18" customHeight="1" x14ac:dyDescent="0.2">
      <c r="BC73" s="869" t="s">
        <v>602</v>
      </c>
      <c r="BD73" s="869"/>
      <c r="BE73" s="869"/>
      <c r="BF73" s="869"/>
      <c r="BG73" s="870" t="s">
        <v>603</v>
      </c>
      <c r="BH73" s="871"/>
      <c r="BI73" s="871"/>
      <c r="BJ73" s="872"/>
      <c r="BK73" s="870" t="s">
        <v>604</v>
      </c>
      <c r="BL73" s="871"/>
      <c r="BM73" s="872"/>
      <c r="BN73" s="870" t="s">
        <v>605</v>
      </c>
      <c r="BO73" s="871"/>
      <c r="BP73" s="871"/>
      <c r="BQ73" s="871"/>
      <c r="BR73" s="871"/>
      <c r="BS73" s="871"/>
      <c r="BT73" s="872"/>
      <c r="BU73" s="190"/>
      <c r="BV73" s="191"/>
      <c r="BW73" s="191"/>
      <c r="BX73" s="191"/>
      <c r="BY73" s="191"/>
      <c r="BZ73" s="191"/>
      <c r="CA73" s="191"/>
      <c r="CB73" s="191"/>
      <c r="CC73" s="191"/>
      <c r="CD73" s="191"/>
      <c r="CE73" s="191"/>
      <c r="CF73" s="191"/>
      <c r="CG73" s="191"/>
      <c r="CH73" s="191"/>
      <c r="CI73" s="191"/>
      <c r="CJ73" s="191"/>
      <c r="CK73" s="191"/>
      <c r="CL73" s="191"/>
      <c r="CM73" s="191"/>
      <c r="CN73" s="191"/>
      <c r="CO73" s="191"/>
      <c r="CP73" s="191"/>
      <c r="CQ73" s="191"/>
      <c r="CR73" s="191"/>
      <c r="CS73" s="191"/>
      <c r="CT73" s="191"/>
      <c r="CU73" s="191"/>
      <c r="CV73" s="191"/>
      <c r="CW73" s="191"/>
      <c r="CX73" s="191"/>
      <c r="CY73" s="191"/>
      <c r="CZ73" s="191"/>
      <c r="DA73" s="191"/>
      <c r="DB73" s="191"/>
      <c r="DC73" s="191"/>
      <c r="DD73" s="191"/>
      <c r="DE73" s="191"/>
      <c r="DF73" s="191"/>
      <c r="DG73" s="191"/>
      <c r="DH73" s="191"/>
      <c r="DI73" s="191"/>
      <c r="DJ73" s="191"/>
      <c r="DK73" s="191"/>
      <c r="DL73" s="191"/>
      <c r="DM73" s="191"/>
      <c r="DN73" s="191"/>
      <c r="DO73" s="191"/>
      <c r="DP73" s="191"/>
      <c r="DQ73" s="191"/>
      <c r="DR73" s="191"/>
      <c r="DS73" s="190"/>
      <c r="DT73" s="190"/>
      <c r="DU73" s="190"/>
      <c r="DV73" s="190"/>
      <c r="DW73" s="190"/>
      <c r="DX73" s="190"/>
      <c r="DY73" s="190"/>
      <c r="DZ73" s="190"/>
      <c r="EA73" s="190"/>
    </row>
    <row r="74" spans="1:131" ht="35.25" customHeight="1" x14ac:dyDescent="0.2">
      <c r="A74" s="21"/>
      <c r="B74" s="21"/>
      <c r="C74" s="21"/>
      <c r="D74" s="21"/>
      <c r="E74" s="21"/>
      <c r="F74" s="21"/>
      <c r="G74" s="21"/>
      <c r="H74" s="21"/>
      <c r="I74" s="21"/>
      <c r="J74" s="21"/>
      <c r="K74" s="21"/>
      <c r="L74" s="21"/>
      <c r="M74" s="21"/>
      <c r="N74" s="21"/>
      <c r="O74" s="21"/>
      <c r="P74" s="21"/>
      <c r="Q74" s="21"/>
      <c r="R74" s="21"/>
      <c r="S74" s="21"/>
      <c r="T74" s="21"/>
      <c r="U74" s="21"/>
      <c r="V74" s="21"/>
      <c r="W74" s="21"/>
      <c r="X74" s="21"/>
      <c r="Y74" s="21"/>
      <c r="Z74" s="21"/>
      <c r="AA74" s="21"/>
      <c r="AB74" s="21"/>
      <c r="AC74" s="21"/>
      <c r="AD74" s="21"/>
      <c r="AE74" s="21"/>
      <c r="AF74" s="21"/>
      <c r="AG74" s="21"/>
      <c r="AH74" s="21"/>
      <c r="AI74" s="21"/>
      <c r="AJ74" s="21"/>
      <c r="AK74" s="21"/>
      <c r="AL74" s="21"/>
      <c r="AM74" s="21"/>
      <c r="AN74" s="21"/>
      <c r="AO74" s="21"/>
      <c r="AP74" s="21"/>
      <c r="AQ74" s="21"/>
      <c r="AR74" s="21"/>
      <c r="AS74" s="21"/>
      <c r="AT74" s="21"/>
      <c r="AU74" s="21"/>
      <c r="AV74" s="21"/>
      <c r="AW74" s="21"/>
      <c r="AX74" s="21"/>
      <c r="AY74" s="21"/>
      <c r="AZ74" s="21"/>
      <c r="BA74" s="21"/>
      <c r="BB74" s="21"/>
      <c r="BC74" s="861" t="s">
        <v>73</v>
      </c>
      <c r="BD74" s="861"/>
      <c r="BE74" s="861"/>
      <c r="BF74" s="861"/>
      <c r="BG74" s="862" t="s">
        <v>862</v>
      </c>
      <c r="BH74" s="863"/>
      <c r="BI74" s="863"/>
      <c r="BJ74" s="864"/>
      <c r="BK74" s="862" t="s">
        <v>863</v>
      </c>
      <c r="BL74" s="863"/>
      <c r="BM74" s="864"/>
      <c r="BN74" s="865" t="s">
        <v>1202</v>
      </c>
      <c r="BO74" s="866"/>
      <c r="BP74" s="866"/>
      <c r="BQ74" s="866"/>
      <c r="BR74" s="866"/>
      <c r="BS74" s="866"/>
      <c r="BT74" s="867"/>
    </row>
    <row r="75" spans="1:131" ht="35.25" customHeight="1" x14ac:dyDescent="0.2">
      <c r="A75" s="21"/>
      <c r="B75" s="21"/>
      <c r="C75" s="21"/>
      <c r="D75" s="21"/>
      <c r="E75" s="21"/>
      <c r="F75" s="21"/>
      <c r="G75" s="21"/>
      <c r="H75" s="21"/>
      <c r="I75" s="21"/>
      <c r="J75" s="21"/>
      <c r="K75" s="21"/>
      <c r="L75" s="21"/>
      <c r="M75" s="21"/>
      <c r="N75" s="21"/>
      <c r="O75" s="21"/>
      <c r="P75" s="21"/>
      <c r="Q75" s="21"/>
      <c r="R75" s="21"/>
      <c r="S75" s="21"/>
      <c r="T75" s="21"/>
      <c r="U75" s="21"/>
      <c r="V75" s="21"/>
      <c r="W75" s="21"/>
      <c r="X75" s="21"/>
      <c r="Y75" s="21"/>
      <c r="Z75" s="21"/>
      <c r="AA75" s="21"/>
      <c r="AB75" s="21"/>
      <c r="AC75" s="21"/>
      <c r="AD75" s="21"/>
      <c r="AE75" s="21"/>
      <c r="AF75" s="21"/>
      <c r="AG75" s="21"/>
      <c r="AH75" s="21"/>
      <c r="AI75" s="21"/>
      <c r="AJ75" s="21"/>
      <c r="AK75" s="21"/>
      <c r="AL75" s="21"/>
      <c r="AM75" s="21"/>
      <c r="AN75" s="21"/>
      <c r="AO75" s="21"/>
      <c r="AP75" s="21"/>
      <c r="AQ75" s="21"/>
      <c r="AR75" s="21"/>
      <c r="AS75" s="21"/>
      <c r="AT75" s="21"/>
      <c r="AU75" s="21"/>
      <c r="AV75" s="21"/>
      <c r="AW75" s="21"/>
      <c r="AX75" s="21"/>
      <c r="AY75" s="21"/>
      <c r="AZ75" s="21"/>
      <c r="BA75" s="21"/>
      <c r="BB75" s="21"/>
      <c r="BC75" s="861" t="s">
        <v>748</v>
      </c>
      <c r="BD75" s="861"/>
      <c r="BE75" s="861"/>
      <c r="BF75" s="861"/>
      <c r="BG75" s="862" t="s">
        <v>1377</v>
      </c>
      <c r="BH75" s="863"/>
      <c r="BI75" s="863"/>
      <c r="BJ75" s="864"/>
      <c r="BK75" s="862" t="s">
        <v>864</v>
      </c>
      <c r="BL75" s="863"/>
      <c r="BM75" s="864"/>
      <c r="BN75" s="865" t="s">
        <v>1202</v>
      </c>
      <c r="BO75" s="866"/>
      <c r="BP75" s="866"/>
      <c r="BQ75" s="866"/>
      <c r="BR75" s="866"/>
      <c r="BS75" s="866"/>
      <c r="BT75" s="867"/>
    </row>
    <row r="76" spans="1:131" ht="35.25" customHeight="1" x14ac:dyDescent="0.2">
      <c r="A76" s="21"/>
      <c r="B76" s="21"/>
      <c r="C76" s="21"/>
      <c r="D76" s="21"/>
      <c r="E76" s="21"/>
      <c r="F76" s="21"/>
      <c r="G76" s="21"/>
      <c r="H76" s="21"/>
      <c r="I76" s="21"/>
      <c r="J76" s="21"/>
      <c r="K76" s="21"/>
      <c r="L76" s="21"/>
      <c r="M76" s="21"/>
      <c r="N76" s="21"/>
      <c r="O76" s="21"/>
      <c r="P76" s="21"/>
      <c r="Q76" s="21"/>
      <c r="R76" s="21"/>
      <c r="S76" s="21"/>
      <c r="T76" s="21"/>
      <c r="U76" s="21"/>
      <c r="V76" s="21"/>
      <c r="W76" s="21"/>
      <c r="X76" s="21"/>
      <c r="Y76" s="21"/>
      <c r="Z76" s="21"/>
      <c r="AA76" s="21"/>
      <c r="AB76" s="21"/>
      <c r="AC76" s="21"/>
      <c r="AD76" s="21"/>
      <c r="AE76" s="21"/>
      <c r="AF76" s="21"/>
      <c r="AG76" s="21"/>
      <c r="AH76" s="21"/>
      <c r="AI76" s="21"/>
      <c r="AJ76" s="21"/>
      <c r="AK76" s="21"/>
      <c r="AL76" s="21"/>
      <c r="AM76" s="21"/>
      <c r="AN76" s="21"/>
      <c r="AO76" s="21"/>
      <c r="AP76" s="21"/>
      <c r="AQ76" s="21"/>
      <c r="AR76" s="21"/>
      <c r="AS76" s="21"/>
      <c r="AT76" s="21"/>
      <c r="AU76" s="21"/>
      <c r="AV76" s="21"/>
      <c r="AW76" s="21"/>
      <c r="AX76" s="21"/>
      <c r="AY76" s="21"/>
      <c r="AZ76" s="21"/>
      <c r="BA76" s="21"/>
      <c r="BB76" s="21"/>
      <c r="BC76" s="861" t="s">
        <v>747</v>
      </c>
      <c r="BD76" s="861"/>
      <c r="BE76" s="861"/>
      <c r="BF76" s="861"/>
      <c r="BG76" s="862" t="s">
        <v>1317</v>
      </c>
      <c r="BH76" s="863"/>
      <c r="BI76" s="863"/>
      <c r="BJ76" s="864"/>
      <c r="BK76" s="862" t="s">
        <v>865</v>
      </c>
      <c r="BL76" s="863"/>
      <c r="BM76" s="864"/>
      <c r="BN76" s="865" t="s">
        <v>1202</v>
      </c>
      <c r="BO76" s="866"/>
      <c r="BP76" s="866"/>
      <c r="BQ76" s="866"/>
      <c r="BR76" s="866"/>
      <c r="BS76" s="866"/>
      <c r="BT76" s="867"/>
    </row>
    <row r="77" spans="1:131" s="189" customFormat="1" ht="15.75" customHeight="1" x14ac:dyDescent="0.2">
      <c r="A77" s="191"/>
      <c r="B77" s="191"/>
      <c r="C77" s="191"/>
      <c r="D77" s="191"/>
      <c r="E77" s="191"/>
      <c r="F77" s="191"/>
      <c r="G77" s="191"/>
      <c r="H77" s="312"/>
      <c r="I77" s="312"/>
      <c r="J77" s="312"/>
      <c r="K77" s="286"/>
      <c r="L77" s="284"/>
      <c r="M77" s="284"/>
      <c r="N77" s="284"/>
      <c r="O77" s="284"/>
      <c r="P77" s="284"/>
      <c r="Q77" s="191"/>
      <c r="R77" s="191"/>
      <c r="S77" s="191"/>
      <c r="T77" s="191"/>
      <c r="U77" s="191"/>
      <c r="V77" s="191"/>
      <c r="W77" s="191"/>
      <c r="X77" s="191"/>
      <c r="Y77" s="191"/>
      <c r="Z77" s="191"/>
      <c r="AA77" s="191"/>
      <c r="AB77" s="191"/>
      <c r="AC77" s="191"/>
      <c r="AD77" s="191"/>
      <c r="AE77" s="191"/>
      <c r="AF77" s="191"/>
      <c r="AG77" s="191"/>
      <c r="AH77" s="191"/>
      <c r="AI77" s="191"/>
      <c r="AJ77" s="191"/>
      <c r="AK77" s="191"/>
      <c r="AL77" s="191"/>
      <c r="AM77" s="191"/>
      <c r="AN77" s="191"/>
      <c r="AO77" s="191"/>
      <c r="AP77" s="191"/>
      <c r="AQ77" s="191"/>
      <c r="AR77" s="191"/>
      <c r="AS77" s="191"/>
      <c r="AT77" s="191"/>
      <c r="AU77" s="191"/>
      <c r="AV77" s="191"/>
      <c r="AW77" s="191"/>
      <c r="AX77" s="191"/>
      <c r="AY77" s="191"/>
      <c r="AZ77" s="191"/>
      <c r="BA77" s="191"/>
      <c r="BB77" s="191"/>
      <c r="BC77" s="191"/>
      <c r="BD77" s="191"/>
      <c r="BE77" s="191"/>
      <c r="BF77" s="191"/>
      <c r="BG77" s="191"/>
      <c r="BH77" s="191"/>
      <c r="BI77" s="191"/>
      <c r="BJ77" s="191"/>
      <c r="BK77" s="191"/>
      <c r="BL77" s="312"/>
      <c r="BM77" s="312"/>
      <c r="BN77" s="312"/>
      <c r="BO77" s="312"/>
      <c r="BP77" s="312"/>
      <c r="BQ77" s="312"/>
      <c r="BR77" s="312"/>
      <c r="BS77" s="312"/>
      <c r="BT77" s="312"/>
    </row>
    <row r="78" spans="1:131" ht="15.75" customHeight="1" x14ac:dyDescent="0.2">
      <c r="A78" s="281"/>
      <c r="B78" s="282"/>
      <c r="C78" s="282"/>
      <c r="D78" s="281"/>
      <c r="E78" s="281"/>
      <c r="F78" s="281"/>
      <c r="G78" s="282"/>
      <c r="H78" s="193"/>
      <c r="I78" s="193"/>
      <c r="J78" s="193"/>
      <c r="Q78" s="282"/>
      <c r="R78" s="282"/>
      <c r="S78" s="313"/>
      <c r="T78" s="313"/>
      <c r="U78" s="313"/>
      <c r="V78" s="313"/>
      <c r="W78" s="313"/>
      <c r="X78" s="313"/>
      <c r="Y78" s="313"/>
      <c r="Z78" s="313"/>
      <c r="AA78" s="313"/>
      <c r="AB78" s="313"/>
      <c r="AC78" s="313"/>
      <c r="AD78" s="313"/>
      <c r="AE78" s="313"/>
      <c r="AF78" s="313"/>
      <c r="AG78" s="313"/>
      <c r="AH78" s="313"/>
      <c r="AI78" s="313"/>
      <c r="AJ78" s="313"/>
      <c r="AK78" s="313"/>
      <c r="AL78" s="282"/>
      <c r="AM78" s="282"/>
      <c r="AN78" s="282"/>
      <c r="AO78" s="282"/>
      <c r="AP78" s="282"/>
      <c r="AQ78" s="282"/>
      <c r="AR78" s="282"/>
      <c r="AS78" s="282"/>
      <c r="AT78" s="282"/>
      <c r="AU78" s="282"/>
      <c r="AV78" s="282"/>
      <c r="AW78" s="282"/>
      <c r="AX78" s="282"/>
      <c r="AY78" s="282"/>
      <c r="AZ78" s="282"/>
      <c r="BA78" s="282"/>
      <c r="BB78" s="282"/>
      <c r="BC78" s="282"/>
      <c r="BD78" s="282"/>
      <c r="BE78" s="282"/>
      <c r="BF78" s="282"/>
      <c r="BG78" s="282"/>
      <c r="BH78" s="283"/>
      <c r="BI78" s="283"/>
      <c r="BJ78" s="283"/>
      <c r="BK78" s="282"/>
      <c r="BL78" s="193"/>
      <c r="BM78" s="193"/>
      <c r="BN78" s="193"/>
      <c r="BO78" s="193"/>
      <c r="BP78" s="193"/>
      <c r="BQ78" s="193"/>
      <c r="BR78" s="193"/>
      <c r="BS78" s="193"/>
      <c r="BT78" s="193"/>
    </row>
    <row r="79" spans="1:131" x14ac:dyDescent="0.2">
      <c r="A79" s="281"/>
      <c r="B79" s="282"/>
      <c r="C79" s="282"/>
      <c r="D79" s="281"/>
      <c r="E79" s="281"/>
      <c r="H79" s="287"/>
      <c r="I79" s="454"/>
      <c r="J79" s="454"/>
      <c r="BM79" s="282"/>
      <c r="BN79" s="282"/>
      <c r="BO79" s="282"/>
      <c r="BP79" s="282"/>
      <c r="BQ79" s="282"/>
      <c r="BR79" s="282"/>
      <c r="BS79" s="282"/>
      <c r="BT79" s="282"/>
    </row>
  </sheetData>
  <mergeCells count="673">
    <mergeCell ref="A1:K1"/>
    <mergeCell ref="L1:N4"/>
    <mergeCell ref="T1:U4"/>
    <mergeCell ref="BH1:BH2"/>
    <mergeCell ref="BI1:BL2"/>
    <mergeCell ref="BO1:BT2"/>
    <mergeCell ref="A2:K2"/>
    <mergeCell ref="B3:I3"/>
    <mergeCell ref="J3:K3"/>
    <mergeCell ref="BH3:BH4"/>
    <mergeCell ref="A7:A8"/>
    <mergeCell ref="B7:B8"/>
    <mergeCell ref="C7:C8"/>
    <mergeCell ref="D7:F8"/>
    <mergeCell ref="G7:G8"/>
    <mergeCell ref="H7:K8"/>
    <mergeCell ref="BI3:BL4"/>
    <mergeCell ref="BO3:BT4"/>
    <mergeCell ref="B4:I4"/>
    <mergeCell ref="J4:K4"/>
    <mergeCell ref="A6:N6"/>
    <mergeCell ref="O6:R6"/>
    <mergeCell ref="S6:BG6"/>
    <mergeCell ref="BH6:BT6"/>
    <mergeCell ref="AA7:AB7"/>
    <mergeCell ref="AC7:AD7"/>
    <mergeCell ref="AE7:AF7"/>
    <mergeCell ref="AG7:AH7"/>
    <mergeCell ref="AI7:AJ7"/>
    <mergeCell ref="AK7:AL7"/>
    <mergeCell ref="L7:N8"/>
    <mergeCell ref="O7:R7"/>
    <mergeCell ref="S7:T7"/>
    <mergeCell ref="U7:V7"/>
    <mergeCell ref="W7:X7"/>
    <mergeCell ref="Y7:Z7"/>
    <mergeCell ref="AY7:AZ7"/>
    <mergeCell ref="BA7:BB7"/>
    <mergeCell ref="BC7:BG7"/>
    <mergeCell ref="BH7:BN7"/>
    <mergeCell ref="BO7:BT7"/>
    <mergeCell ref="BH8:BJ8"/>
    <mergeCell ref="AM7:AN7"/>
    <mergeCell ref="AO7:AP7"/>
    <mergeCell ref="AQ7:AR7"/>
    <mergeCell ref="AS7:AT7"/>
    <mergeCell ref="AU7:AV7"/>
    <mergeCell ref="AW7:AX7"/>
    <mergeCell ref="A9:A12"/>
    <mergeCell ref="B9:B12"/>
    <mergeCell ref="C9:C12"/>
    <mergeCell ref="D9:F12"/>
    <mergeCell ref="I9:K9"/>
    <mergeCell ref="L9:N12"/>
    <mergeCell ref="I10:K10"/>
    <mergeCell ref="I11:K11"/>
    <mergeCell ref="I12:K12"/>
    <mergeCell ref="X9:X12"/>
    <mergeCell ref="Z9:Z12"/>
    <mergeCell ref="AB9:AB12"/>
    <mergeCell ref="AD9:AD12"/>
    <mergeCell ref="AF9:AF12"/>
    <mergeCell ref="AH9:AH12"/>
    <mergeCell ref="O9:O12"/>
    <mergeCell ref="P9:P12"/>
    <mergeCell ref="Q9:Q12"/>
    <mergeCell ref="R9:R12"/>
    <mergeCell ref="T9:T12"/>
    <mergeCell ref="V9:V12"/>
    <mergeCell ref="AV9:AV12"/>
    <mergeCell ref="AX9:AX12"/>
    <mergeCell ref="AZ9:AZ12"/>
    <mergeCell ref="BB9:BB12"/>
    <mergeCell ref="BD9:BD12"/>
    <mergeCell ref="BE9:BE12"/>
    <mergeCell ref="AJ9:AJ12"/>
    <mergeCell ref="AL9:AL12"/>
    <mergeCell ref="AN9:AN12"/>
    <mergeCell ref="AP9:AP12"/>
    <mergeCell ref="AR9:AR12"/>
    <mergeCell ref="AT9:AT12"/>
    <mergeCell ref="BG9:BG12"/>
    <mergeCell ref="BH9:BJ9"/>
    <mergeCell ref="BQ9:BQ12"/>
    <mergeCell ref="BR9:BR12"/>
    <mergeCell ref="BS9:BS12"/>
    <mergeCell ref="BT9:BT12"/>
    <mergeCell ref="BH10:BJ10"/>
    <mergeCell ref="BH11:BJ11"/>
    <mergeCell ref="BH12:BJ12"/>
    <mergeCell ref="A13:A17"/>
    <mergeCell ref="B13:B17"/>
    <mergeCell ref="C13:C17"/>
    <mergeCell ref="D13:F17"/>
    <mergeCell ref="I13:K13"/>
    <mergeCell ref="L13:N17"/>
    <mergeCell ref="I14:K14"/>
    <mergeCell ref="I15:K15"/>
    <mergeCell ref="I16:K16"/>
    <mergeCell ref="I17:K17"/>
    <mergeCell ref="X13:X17"/>
    <mergeCell ref="Z13:Z17"/>
    <mergeCell ref="AB13:AB17"/>
    <mergeCell ref="AD13:AD17"/>
    <mergeCell ref="AF13:AF17"/>
    <mergeCell ref="AH13:AH17"/>
    <mergeCell ref="O13:O17"/>
    <mergeCell ref="P13:P17"/>
    <mergeCell ref="Q13:Q17"/>
    <mergeCell ref="R13:R17"/>
    <mergeCell ref="T13:T17"/>
    <mergeCell ref="V13:V17"/>
    <mergeCell ref="AV13:AV17"/>
    <mergeCell ref="AX13:AX17"/>
    <mergeCell ref="AZ13:AZ17"/>
    <mergeCell ref="BB13:BB17"/>
    <mergeCell ref="BD13:BD17"/>
    <mergeCell ref="BE13:BE17"/>
    <mergeCell ref="AJ13:AJ17"/>
    <mergeCell ref="AL13:AL17"/>
    <mergeCell ref="AN13:AN17"/>
    <mergeCell ref="AP13:AP17"/>
    <mergeCell ref="AR13:AR17"/>
    <mergeCell ref="AT13:AT17"/>
    <mergeCell ref="BG13:BG17"/>
    <mergeCell ref="BH13:BJ13"/>
    <mergeCell ref="BQ13:BQ17"/>
    <mergeCell ref="BR13:BR17"/>
    <mergeCell ref="BS13:BS17"/>
    <mergeCell ref="BT13:BT17"/>
    <mergeCell ref="BH14:BJ14"/>
    <mergeCell ref="BH15:BJ15"/>
    <mergeCell ref="BH16:BJ16"/>
    <mergeCell ref="BH17:BJ17"/>
    <mergeCell ref="BT18:BT26"/>
    <mergeCell ref="BH19:BJ19"/>
    <mergeCell ref="BH20:BJ20"/>
    <mergeCell ref="BH21:BJ21"/>
    <mergeCell ref="BH22:BJ22"/>
    <mergeCell ref="AV18:AV26"/>
    <mergeCell ref="AX18:AX26"/>
    <mergeCell ref="AZ18:AZ26"/>
    <mergeCell ref="BB18:BB26"/>
    <mergeCell ref="BD18:BD26"/>
    <mergeCell ref="BE18:BE26"/>
    <mergeCell ref="BH23:BJ23"/>
    <mergeCell ref="BH24:BJ24"/>
    <mergeCell ref="BH25:BJ25"/>
    <mergeCell ref="BG18:BG26"/>
    <mergeCell ref="BH18:BJ18"/>
    <mergeCell ref="BQ18:BQ26"/>
    <mergeCell ref="A27:A32"/>
    <mergeCell ref="B27:B32"/>
    <mergeCell ref="C27:C32"/>
    <mergeCell ref="D27:F32"/>
    <mergeCell ref="I27:K27"/>
    <mergeCell ref="L27:N32"/>
    <mergeCell ref="O27:O32"/>
    <mergeCell ref="P27:P32"/>
    <mergeCell ref="R18:R26"/>
    <mergeCell ref="I24:K24"/>
    <mergeCell ref="A18:A26"/>
    <mergeCell ref="B18:B26"/>
    <mergeCell ref="C18:C26"/>
    <mergeCell ref="D18:F26"/>
    <mergeCell ref="I18:K18"/>
    <mergeCell ref="L18:N26"/>
    <mergeCell ref="I19:K19"/>
    <mergeCell ref="O18:O26"/>
    <mergeCell ref="P18:P26"/>
    <mergeCell ref="Q18:Q26"/>
    <mergeCell ref="I20:K20"/>
    <mergeCell ref="I21:K21"/>
    <mergeCell ref="I22:K22"/>
    <mergeCell ref="I23:K23"/>
    <mergeCell ref="I25:K25"/>
    <mergeCell ref="I26:K26"/>
    <mergeCell ref="BQ27:BQ32"/>
    <mergeCell ref="BR27:BR32"/>
    <mergeCell ref="BS27:BS32"/>
    <mergeCell ref="AJ18:AJ26"/>
    <mergeCell ref="AL18:AL26"/>
    <mergeCell ref="AN18:AN26"/>
    <mergeCell ref="AP18:AP26"/>
    <mergeCell ref="AR18:AR26"/>
    <mergeCell ref="AT18:AT26"/>
    <mergeCell ref="BH26:BJ26"/>
    <mergeCell ref="X18:X26"/>
    <mergeCell ref="Z18:Z26"/>
    <mergeCell ref="AB18:AB26"/>
    <mergeCell ref="AD18:AD26"/>
    <mergeCell ref="AF18:AF26"/>
    <mergeCell ref="AH18:AH26"/>
    <mergeCell ref="T18:T26"/>
    <mergeCell ref="V18:V26"/>
    <mergeCell ref="BR18:BR26"/>
    <mergeCell ref="BS18:BS26"/>
    <mergeCell ref="BT27:BT32"/>
    <mergeCell ref="I28:K28"/>
    <mergeCell ref="BH28:BJ28"/>
    <mergeCell ref="I29:K29"/>
    <mergeCell ref="BH29:BJ29"/>
    <mergeCell ref="I30:K30"/>
    <mergeCell ref="BH30:BJ30"/>
    <mergeCell ref="AZ27:AZ32"/>
    <mergeCell ref="BB27:BB32"/>
    <mergeCell ref="BD27:BD32"/>
    <mergeCell ref="BE27:BE32"/>
    <mergeCell ref="BG27:BG32"/>
    <mergeCell ref="BH27:BJ27"/>
    <mergeCell ref="AN27:AN32"/>
    <mergeCell ref="AP27:AP32"/>
    <mergeCell ref="AR27:AR32"/>
    <mergeCell ref="AT27:AT32"/>
    <mergeCell ref="AV27:AV32"/>
    <mergeCell ref="AX27:AX32"/>
    <mergeCell ref="AB27:AB32"/>
    <mergeCell ref="AD27:AD32"/>
    <mergeCell ref="V33:V36"/>
    <mergeCell ref="I31:K31"/>
    <mergeCell ref="BH31:BJ31"/>
    <mergeCell ref="I32:K32"/>
    <mergeCell ref="BH32:BJ32"/>
    <mergeCell ref="A33:A36"/>
    <mergeCell ref="B33:B36"/>
    <mergeCell ref="C33:C36"/>
    <mergeCell ref="D33:F36"/>
    <mergeCell ref="I33:K33"/>
    <mergeCell ref="L33:N36"/>
    <mergeCell ref="AF27:AF32"/>
    <mergeCell ref="AH27:AH32"/>
    <mergeCell ref="AJ27:AJ32"/>
    <mergeCell ref="AL27:AL32"/>
    <mergeCell ref="Q27:Q32"/>
    <mergeCell ref="R27:R32"/>
    <mergeCell ref="T27:T32"/>
    <mergeCell ref="V27:V32"/>
    <mergeCell ref="X27:X32"/>
    <mergeCell ref="Z27:Z32"/>
    <mergeCell ref="I34:K34"/>
    <mergeCell ref="I35:K35"/>
    <mergeCell ref="I36:K36"/>
    <mergeCell ref="BR33:BR36"/>
    <mergeCell ref="BS33:BS36"/>
    <mergeCell ref="BT33:BT36"/>
    <mergeCell ref="AV33:AV36"/>
    <mergeCell ref="AX33:AX36"/>
    <mergeCell ref="AZ33:AZ36"/>
    <mergeCell ref="BB33:BB36"/>
    <mergeCell ref="BD33:BD36"/>
    <mergeCell ref="BE33:BE36"/>
    <mergeCell ref="BH34:BJ34"/>
    <mergeCell ref="BH35:BJ35"/>
    <mergeCell ref="BH36:BJ36"/>
    <mergeCell ref="BG33:BG36"/>
    <mergeCell ref="BH33:BJ33"/>
    <mergeCell ref="BQ33:BQ36"/>
    <mergeCell ref="AJ33:AJ36"/>
    <mergeCell ref="AL33:AL36"/>
    <mergeCell ref="AN33:AN36"/>
    <mergeCell ref="AP33:AP36"/>
    <mergeCell ref="AR33:AR36"/>
    <mergeCell ref="AT33:AT36"/>
    <mergeCell ref="X33:X36"/>
    <mergeCell ref="Z33:Z36"/>
    <mergeCell ref="AB33:AB36"/>
    <mergeCell ref="AD33:AD36"/>
    <mergeCell ref="AF33:AF36"/>
    <mergeCell ref="AH33:AH36"/>
    <mergeCell ref="O33:O36"/>
    <mergeCell ref="P33:P36"/>
    <mergeCell ref="Q33:Q36"/>
    <mergeCell ref="R33:R36"/>
    <mergeCell ref="T33:T36"/>
    <mergeCell ref="L38:N43"/>
    <mergeCell ref="O38:O43"/>
    <mergeCell ref="P38:P43"/>
    <mergeCell ref="Q38:Q43"/>
    <mergeCell ref="R38:R43"/>
    <mergeCell ref="T38:T43"/>
    <mergeCell ref="AZ38:AZ43"/>
    <mergeCell ref="A37:H37"/>
    <mergeCell ref="A38:A43"/>
    <mergeCell ref="B38:B43"/>
    <mergeCell ref="C38:C43"/>
    <mergeCell ref="D38:F43"/>
    <mergeCell ref="I38:K38"/>
    <mergeCell ref="AJ38:AJ43"/>
    <mergeCell ref="AL38:AL43"/>
    <mergeCell ref="AN38:AN43"/>
    <mergeCell ref="I39:K39"/>
    <mergeCell ref="I40:K40"/>
    <mergeCell ref="I41:K41"/>
    <mergeCell ref="I42:K42"/>
    <mergeCell ref="I43:K43"/>
    <mergeCell ref="BT38:BT43"/>
    <mergeCell ref="BH39:BJ39"/>
    <mergeCell ref="BH40:BJ40"/>
    <mergeCell ref="BH41:BJ41"/>
    <mergeCell ref="BH42:BJ42"/>
    <mergeCell ref="BE38:BE43"/>
    <mergeCell ref="BG38:BG43"/>
    <mergeCell ref="BH38:BJ38"/>
    <mergeCell ref="BQ38:BQ43"/>
    <mergeCell ref="BR38:BR43"/>
    <mergeCell ref="BS38:BS43"/>
    <mergeCell ref="BH43:BJ43"/>
    <mergeCell ref="BB38:BB43"/>
    <mergeCell ref="BD38:BD43"/>
    <mergeCell ref="AH38:AH43"/>
    <mergeCell ref="O44:O45"/>
    <mergeCell ref="P44:P45"/>
    <mergeCell ref="Q44:Q45"/>
    <mergeCell ref="R44:R45"/>
    <mergeCell ref="T44:T45"/>
    <mergeCell ref="V44:V45"/>
    <mergeCell ref="AN44:AN45"/>
    <mergeCell ref="AP44:AP45"/>
    <mergeCell ref="AR44:AR45"/>
    <mergeCell ref="AT44:AT45"/>
    <mergeCell ref="AP38:AP43"/>
    <mergeCell ref="AR38:AR43"/>
    <mergeCell ref="V38:V43"/>
    <mergeCell ref="X38:X43"/>
    <mergeCell ref="Z38:Z43"/>
    <mergeCell ref="AB38:AB43"/>
    <mergeCell ref="AD38:AD43"/>
    <mergeCell ref="AF38:AF43"/>
    <mergeCell ref="AT38:AT43"/>
    <mergeCell ref="AV38:AV43"/>
    <mergeCell ref="AX38:AX43"/>
    <mergeCell ref="A44:A45"/>
    <mergeCell ref="B44:B45"/>
    <mergeCell ref="C44:C45"/>
    <mergeCell ref="D44:F45"/>
    <mergeCell ref="I44:K44"/>
    <mergeCell ref="L44:N45"/>
    <mergeCell ref="I45:K45"/>
    <mergeCell ref="AJ44:AJ45"/>
    <mergeCell ref="AL44:AL45"/>
    <mergeCell ref="X44:X45"/>
    <mergeCell ref="Z44:Z45"/>
    <mergeCell ref="AB44:AB45"/>
    <mergeCell ref="AD44:AD45"/>
    <mergeCell ref="AF44:AF45"/>
    <mergeCell ref="AH44:AH45"/>
    <mergeCell ref="BG44:BG45"/>
    <mergeCell ref="BH44:BJ44"/>
    <mergeCell ref="BQ44:BQ45"/>
    <mergeCell ref="BR44:BR45"/>
    <mergeCell ref="BS44:BS45"/>
    <mergeCell ref="BT44:BT45"/>
    <mergeCell ref="BH45:BJ45"/>
    <mergeCell ref="AV44:AV45"/>
    <mergeCell ref="AX44:AX45"/>
    <mergeCell ref="AZ44:AZ45"/>
    <mergeCell ref="BB44:BB45"/>
    <mergeCell ref="BD44:BD45"/>
    <mergeCell ref="BE44:BE45"/>
    <mergeCell ref="R46:R50"/>
    <mergeCell ref="T46:T50"/>
    <mergeCell ref="V46:V50"/>
    <mergeCell ref="A46:A50"/>
    <mergeCell ref="B46:B50"/>
    <mergeCell ref="C46:C50"/>
    <mergeCell ref="D46:F50"/>
    <mergeCell ref="I46:K46"/>
    <mergeCell ref="L46:N50"/>
    <mergeCell ref="I47:K47"/>
    <mergeCell ref="I48:K48"/>
    <mergeCell ref="I49:K49"/>
    <mergeCell ref="I50:K50"/>
    <mergeCell ref="BQ46:BQ50"/>
    <mergeCell ref="BR46:BR50"/>
    <mergeCell ref="BS46:BS50"/>
    <mergeCell ref="BT46:BT50"/>
    <mergeCell ref="BH47:BJ47"/>
    <mergeCell ref="BH48:BJ48"/>
    <mergeCell ref="BH49:BJ49"/>
    <mergeCell ref="BH50:BJ50"/>
    <mergeCell ref="AV46:AV50"/>
    <mergeCell ref="AX46:AX50"/>
    <mergeCell ref="AZ46:AZ50"/>
    <mergeCell ref="BB46:BB50"/>
    <mergeCell ref="BD46:BD50"/>
    <mergeCell ref="BE46:BE50"/>
    <mergeCell ref="BH51:BJ51"/>
    <mergeCell ref="A52:A54"/>
    <mergeCell ref="B52:B54"/>
    <mergeCell ref="C52:C54"/>
    <mergeCell ref="D52:F54"/>
    <mergeCell ref="I52:K52"/>
    <mergeCell ref="L52:N54"/>
    <mergeCell ref="BG46:BG50"/>
    <mergeCell ref="BH46:BJ46"/>
    <mergeCell ref="AJ46:AJ50"/>
    <mergeCell ref="AL46:AL50"/>
    <mergeCell ref="AN46:AN50"/>
    <mergeCell ref="AP46:AP50"/>
    <mergeCell ref="AR46:AR50"/>
    <mergeCell ref="AT46:AT50"/>
    <mergeCell ref="X46:X50"/>
    <mergeCell ref="Z46:Z50"/>
    <mergeCell ref="AB46:AB50"/>
    <mergeCell ref="AD46:AD50"/>
    <mergeCell ref="AF46:AF50"/>
    <mergeCell ref="AH46:AH50"/>
    <mergeCell ref="O46:O50"/>
    <mergeCell ref="P46:P50"/>
    <mergeCell ref="Q46:Q50"/>
    <mergeCell ref="O52:O54"/>
    <mergeCell ref="P52:P54"/>
    <mergeCell ref="Q52:Q54"/>
    <mergeCell ref="R52:R54"/>
    <mergeCell ref="T52:T54"/>
    <mergeCell ref="V52:V54"/>
    <mergeCell ref="D51:F51"/>
    <mergeCell ref="I51:K51"/>
    <mergeCell ref="L51:N51"/>
    <mergeCell ref="I53:K53"/>
    <mergeCell ref="I54:K54"/>
    <mergeCell ref="BQ52:BQ54"/>
    <mergeCell ref="BR52:BR54"/>
    <mergeCell ref="BS52:BS54"/>
    <mergeCell ref="BT52:BT54"/>
    <mergeCell ref="AV52:AV54"/>
    <mergeCell ref="AX52:AX54"/>
    <mergeCell ref="AZ52:AZ54"/>
    <mergeCell ref="BB52:BB54"/>
    <mergeCell ref="BD52:BD54"/>
    <mergeCell ref="BE52:BE54"/>
    <mergeCell ref="BH53:BJ53"/>
    <mergeCell ref="BH54:BJ54"/>
    <mergeCell ref="A55:A59"/>
    <mergeCell ref="B55:B59"/>
    <mergeCell ref="C55:C59"/>
    <mergeCell ref="D55:F59"/>
    <mergeCell ref="I55:K55"/>
    <mergeCell ref="L55:N59"/>
    <mergeCell ref="BG52:BG54"/>
    <mergeCell ref="BH52:BJ52"/>
    <mergeCell ref="AJ52:AJ54"/>
    <mergeCell ref="AL52:AL54"/>
    <mergeCell ref="AN52:AN54"/>
    <mergeCell ref="AP52:AP54"/>
    <mergeCell ref="AR52:AR54"/>
    <mergeCell ref="AT52:AT54"/>
    <mergeCell ref="X52:X54"/>
    <mergeCell ref="Z52:Z54"/>
    <mergeCell ref="AB52:AB54"/>
    <mergeCell ref="AD52:AD54"/>
    <mergeCell ref="AF52:AF54"/>
    <mergeCell ref="AH52:AH54"/>
    <mergeCell ref="I56:K56"/>
    <mergeCell ref="I57:K57"/>
    <mergeCell ref="I58:K58"/>
    <mergeCell ref="AJ55:AJ59"/>
    <mergeCell ref="AD55:AD59"/>
    <mergeCell ref="AF55:AF59"/>
    <mergeCell ref="AH55:AH59"/>
    <mergeCell ref="BR55:BR59"/>
    <mergeCell ref="BS55:BS59"/>
    <mergeCell ref="BT55:BT59"/>
    <mergeCell ref="AV55:AV59"/>
    <mergeCell ref="AX55:AX59"/>
    <mergeCell ref="AZ55:AZ59"/>
    <mergeCell ref="BB55:BB59"/>
    <mergeCell ref="BD55:BD59"/>
    <mergeCell ref="BE55:BE59"/>
    <mergeCell ref="BH56:BJ56"/>
    <mergeCell ref="BH57:BJ57"/>
    <mergeCell ref="BH58:BJ58"/>
    <mergeCell ref="BG55:BG59"/>
    <mergeCell ref="BH55:BJ55"/>
    <mergeCell ref="BQ55:BQ59"/>
    <mergeCell ref="O55:O59"/>
    <mergeCell ref="P55:P59"/>
    <mergeCell ref="Q55:Q59"/>
    <mergeCell ref="I59:K59"/>
    <mergeCell ref="BH59:BJ59"/>
    <mergeCell ref="A60:A61"/>
    <mergeCell ref="B60:B61"/>
    <mergeCell ref="C60:C61"/>
    <mergeCell ref="D60:F61"/>
    <mergeCell ref="I60:K60"/>
    <mergeCell ref="L60:N61"/>
    <mergeCell ref="O60:O61"/>
    <mergeCell ref="P60:P61"/>
    <mergeCell ref="R55:R59"/>
    <mergeCell ref="T55:T59"/>
    <mergeCell ref="V55:V59"/>
    <mergeCell ref="AL55:AL59"/>
    <mergeCell ref="AN55:AN59"/>
    <mergeCell ref="AP55:AP59"/>
    <mergeCell ref="AR55:AR59"/>
    <mergeCell ref="AT55:AT59"/>
    <mergeCell ref="X55:X59"/>
    <mergeCell ref="Z55:Z59"/>
    <mergeCell ref="AB55:AB59"/>
    <mergeCell ref="BR60:BR61"/>
    <mergeCell ref="BS60:BS61"/>
    <mergeCell ref="BT60:BT61"/>
    <mergeCell ref="I61:K61"/>
    <mergeCell ref="BH61:BJ61"/>
    <mergeCell ref="AZ60:AZ61"/>
    <mergeCell ref="BB60:BB61"/>
    <mergeCell ref="BD60:BD61"/>
    <mergeCell ref="BE60:BE61"/>
    <mergeCell ref="BG60:BG61"/>
    <mergeCell ref="BH60:BJ60"/>
    <mergeCell ref="AN60:AN61"/>
    <mergeCell ref="AP60:AP61"/>
    <mergeCell ref="AR60:AR61"/>
    <mergeCell ref="AT60:AT61"/>
    <mergeCell ref="AV60:AV61"/>
    <mergeCell ref="AX60:AX61"/>
    <mergeCell ref="AB60:AB61"/>
    <mergeCell ref="AD60:AD61"/>
    <mergeCell ref="AF60:AF61"/>
    <mergeCell ref="AH60:AH61"/>
    <mergeCell ref="AJ60:AJ61"/>
    <mergeCell ref="AL60:AL61"/>
    <mergeCell ref="Q60:Q61"/>
    <mergeCell ref="D62:F62"/>
    <mergeCell ref="I62:K62"/>
    <mergeCell ref="L62:N62"/>
    <mergeCell ref="BH62:BJ62"/>
    <mergeCell ref="D63:F63"/>
    <mergeCell ref="I63:K63"/>
    <mergeCell ref="L63:N63"/>
    <mergeCell ref="BH63:BJ63"/>
    <mergeCell ref="BQ60:BQ61"/>
    <mergeCell ref="R60:R61"/>
    <mergeCell ref="T60:T61"/>
    <mergeCell ref="V60:V61"/>
    <mergeCell ref="X60:X61"/>
    <mergeCell ref="Z60:Z61"/>
    <mergeCell ref="O64:O65"/>
    <mergeCell ref="P64:P65"/>
    <mergeCell ref="Q64:Q65"/>
    <mergeCell ref="R64:R65"/>
    <mergeCell ref="T64:T65"/>
    <mergeCell ref="V64:V65"/>
    <mergeCell ref="A64:A65"/>
    <mergeCell ref="B64:B65"/>
    <mergeCell ref="C64:C65"/>
    <mergeCell ref="D64:F65"/>
    <mergeCell ref="I64:K64"/>
    <mergeCell ref="L64:N65"/>
    <mergeCell ref="I65:K65"/>
    <mergeCell ref="AJ64:AJ65"/>
    <mergeCell ref="AL64:AL65"/>
    <mergeCell ref="AN64:AN65"/>
    <mergeCell ref="AP64:AP65"/>
    <mergeCell ref="AR64:AR65"/>
    <mergeCell ref="AT64:AT65"/>
    <mergeCell ref="X64:X65"/>
    <mergeCell ref="Z64:Z65"/>
    <mergeCell ref="AB64:AB65"/>
    <mergeCell ref="AD64:AD65"/>
    <mergeCell ref="AF64:AF65"/>
    <mergeCell ref="AH64:AH65"/>
    <mergeCell ref="BG64:BG65"/>
    <mergeCell ref="BH64:BJ64"/>
    <mergeCell ref="BQ64:BQ65"/>
    <mergeCell ref="BR64:BR65"/>
    <mergeCell ref="BS64:BS65"/>
    <mergeCell ref="BT64:BT65"/>
    <mergeCell ref="BH65:BJ65"/>
    <mergeCell ref="AV64:AV65"/>
    <mergeCell ref="AX64:AX65"/>
    <mergeCell ref="AZ64:AZ65"/>
    <mergeCell ref="BB64:BB65"/>
    <mergeCell ref="BD64:BD65"/>
    <mergeCell ref="BE64:BE65"/>
    <mergeCell ref="O66:O67"/>
    <mergeCell ref="P66:P67"/>
    <mergeCell ref="Q66:Q67"/>
    <mergeCell ref="R66:R67"/>
    <mergeCell ref="T66:T67"/>
    <mergeCell ref="V66:V67"/>
    <mergeCell ref="A66:A67"/>
    <mergeCell ref="B66:B67"/>
    <mergeCell ref="C66:C67"/>
    <mergeCell ref="D66:F67"/>
    <mergeCell ref="I66:K66"/>
    <mergeCell ref="L66:N67"/>
    <mergeCell ref="I67:K67"/>
    <mergeCell ref="AJ66:AJ67"/>
    <mergeCell ref="AL66:AL67"/>
    <mergeCell ref="AN66:AN67"/>
    <mergeCell ref="AP66:AP67"/>
    <mergeCell ref="AR66:AR67"/>
    <mergeCell ref="AT66:AT67"/>
    <mergeCell ref="X66:X67"/>
    <mergeCell ref="Z66:Z67"/>
    <mergeCell ref="AB66:AB67"/>
    <mergeCell ref="AD66:AD67"/>
    <mergeCell ref="AF66:AF67"/>
    <mergeCell ref="AH66:AH67"/>
    <mergeCell ref="BG66:BG67"/>
    <mergeCell ref="BH66:BJ66"/>
    <mergeCell ref="BQ66:BQ67"/>
    <mergeCell ref="BR66:BR67"/>
    <mergeCell ref="BS66:BS67"/>
    <mergeCell ref="BT66:BT67"/>
    <mergeCell ref="BH67:BJ67"/>
    <mergeCell ref="AV66:AV67"/>
    <mergeCell ref="AX66:AX67"/>
    <mergeCell ref="AZ66:AZ67"/>
    <mergeCell ref="BB66:BB67"/>
    <mergeCell ref="BD66:BD67"/>
    <mergeCell ref="BE66:BE67"/>
    <mergeCell ref="R68:R70"/>
    <mergeCell ref="T68:T70"/>
    <mergeCell ref="V68:V70"/>
    <mergeCell ref="A68:A70"/>
    <mergeCell ref="B68:B70"/>
    <mergeCell ref="C68:C70"/>
    <mergeCell ref="D68:F70"/>
    <mergeCell ref="I68:K68"/>
    <mergeCell ref="L68:N70"/>
    <mergeCell ref="I69:K69"/>
    <mergeCell ref="I70:K70"/>
    <mergeCell ref="BR68:BR70"/>
    <mergeCell ref="BS68:BS70"/>
    <mergeCell ref="BT68:BT70"/>
    <mergeCell ref="BH69:BJ69"/>
    <mergeCell ref="BH70:BJ70"/>
    <mergeCell ref="AV68:AV70"/>
    <mergeCell ref="AX68:AX70"/>
    <mergeCell ref="AZ68:AZ70"/>
    <mergeCell ref="BB68:BB70"/>
    <mergeCell ref="BD68:BD70"/>
    <mergeCell ref="BE68:BE70"/>
    <mergeCell ref="D71:F71"/>
    <mergeCell ref="I71:K71"/>
    <mergeCell ref="L71:N71"/>
    <mergeCell ref="BH71:BJ71"/>
    <mergeCell ref="BC73:BF73"/>
    <mergeCell ref="BG73:BJ73"/>
    <mergeCell ref="BG68:BG70"/>
    <mergeCell ref="BH68:BJ68"/>
    <mergeCell ref="BQ68:BQ70"/>
    <mergeCell ref="AJ68:AJ70"/>
    <mergeCell ref="AL68:AL70"/>
    <mergeCell ref="AN68:AN70"/>
    <mergeCell ref="AP68:AP70"/>
    <mergeCell ref="AR68:AR70"/>
    <mergeCell ref="AT68:AT70"/>
    <mergeCell ref="X68:X70"/>
    <mergeCell ref="Z68:Z70"/>
    <mergeCell ref="AB68:AB70"/>
    <mergeCell ref="AD68:AD70"/>
    <mergeCell ref="AF68:AF70"/>
    <mergeCell ref="AH68:AH70"/>
    <mergeCell ref="O68:O70"/>
    <mergeCell ref="P68:P70"/>
    <mergeCell ref="Q68:Q70"/>
    <mergeCell ref="BC75:BF75"/>
    <mergeCell ref="BG75:BJ75"/>
    <mergeCell ref="BK75:BM75"/>
    <mergeCell ref="BN75:BT75"/>
    <mergeCell ref="BC76:BF76"/>
    <mergeCell ref="BG76:BJ76"/>
    <mergeCell ref="BK76:BM76"/>
    <mergeCell ref="BN76:BT76"/>
    <mergeCell ref="BK73:BM73"/>
    <mergeCell ref="BN73:BT73"/>
    <mergeCell ref="BC74:BF74"/>
    <mergeCell ref="BG74:BJ74"/>
    <mergeCell ref="BK74:BM74"/>
    <mergeCell ref="BN74:BT74"/>
  </mergeCells>
  <conditionalFormatting sqref="BO9:BP12 BO18:BP18 BP19:BP32 BO19:BO36">
    <cfRule type="cellIs" dxfId="27" priority="5" stopIfTrue="1" operator="lessThan">
      <formula>1</formula>
    </cfRule>
  </conditionalFormatting>
  <conditionalFormatting sqref="BO13:BP17">
    <cfRule type="cellIs" dxfId="26" priority="4" stopIfTrue="1" operator="lessThan">
      <formula>1</formula>
    </cfRule>
  </conditionalFormatting>
  <conditionalFormatting sqref="BP33:BP36">
    <cfRule type="cellIs" dxfId="25" priority="3" stopIfTrue="1" operator="lessThan">
      <formula>1</formula>
    </cfRule>
  </conditionalFormatting>
  <conditionalFormatting sqref="BO38:BO71">
    <cfRule type="cellIs" dxfId="24" priority="2" stopIfTrue="1" operator="lessThan">
      <formula>1</formula>
    </cfRule>
  </conditionalFormatting>
  <conditionalFormatting sqref="BP38:BP71">
    <cfRule type="cellIs" dxfId="23" priority="1" stopIfTrue="1" operator="lessThan">
      <formula>1</formula>
    </cfRule>
  </conditionalFormatting>
  <dataValidations count="6">
    <dataValidation type="list" showInputMessage="1" showErrorMessage="1" errorTitle="Rechazado" error="Solo son validadas las opciones de la lista" sqref="BL9:BL36 LH9:LH36 VD9:VD36 AEZ9:AEZ36 AOV9:AOV36 AYR9:AYR36 BIN9:BIN36 BSJ9:BSJ36 CCF9:CCF36 CMB9:CMB36 CVX9:CVX36 DFT9:DFT36 DPP9:DPP36 DZL9:DZL36 EJH9:EJH36 ETD9:ETD36 FCZ9:FCZ36 FMV9:FMV36 FWR9:FWR36 GGN9:GGN36 GQJ9:GQJ36 HAF9:HAF36 HKB9:HKB36 HTX9:HTX36 IDT9:IDT36 INP9:INP36 IXL9:IXL36 JHH9:JHH36 JRD9:JRD36 KAZ9:KAZ36 KKV9:KKV36 KUR9:KUR36 LEN9:LEN36 LOJ9:LOJ36 LYF9:LYF36 MIB9:MIB36 MRX9:MRX36 NBT9:NBT36 NLP9:NLP36 NVL9:NVL36 OFH9:OFH36 OPD9:OPD36 OYZ9:OYZ36 PIV9:PIV36 PSR9:PSR36 QCN9:QCN36 QMJ9:QMJ36 QWF9:QWF36 RGB9:RGB36 RPX9:RPX36 RZT9:RZT36 SJP9:SJP36 STL9:STL36 TDH9:TDH36 TND9:TND36 TWZ9:TWZ36 UGV9:UGV36 UQR9:UQR36 VAN9:VAN36 VKJ9:VKJ36 VUF9:VUF36 WEB9:WEB36 WNX9:WNX36 WXT9:WXT36 BL65545:BL65572 LH65545:LH65572 VD65545:VD65572 AEZ65545:AEZ65572 AOV65545:AOV65572 AYR65545:AYR65572 BIN65545:BIN65572 BSJ65545:BSJ65572 CCF65545:CCF65572 CMB65545:CMB65572 CVX65545:CVX65572 DFT65545:DFT65572 DPP65545:DPP65572 DZL65545:DZL65572 EJH65545:EJH65572 ETD65545:ETD65572 FCZ65545:FCZ65572 FMV65545:FMV65572 FWR65545:FWR65572 GGN65545:GGN65572 GQJ65545:GQJ65572 HAF65545:HAF65572 HKB65545:HKB65572 HTX65545:HTX65572 IDT65545:IDT65572 INP65545:INP65572 IXL65545:IXL65572 JHH65545:JHH65572 JRD65545:JRD65572 KAZ65545:KAZ65572 KKV65545:KKV65572 KUR65545:KUR65572 LEN65545:LEN65572 LOJ65545:LOJ65572 LYF65545:LYF65572 MIB65545:MIB65572 MRX65545:MRX65572 NBT65545:NBT65572 NLP65545:NLP65572 NVL65545:NVL65572 OFH65545:OFH65572 OPD65545:OPD65572 OYZ65545:OYZ65572 PIV65545:PIV65572 PSR65545:PSR65572 QCN65545:QCN65572 QMJ65545:QMJ65572 QWF65545:QWF65572 RGB65545:RGB65572 RPX65545:RPX65572 RZT65545:RZT65572 SJP65545:SJP65572 STL65545:STL65572 TDH65545:TDH65572 TND65545:TND65572 TWZ65545:TWZ65572 UGV65545:UGV65572 UQR65545:UQR65572 VAN65545:VAN65572 VKJ65545:VKJ65572 VUF65545:VUF65572 WEB65545:WEB65572 WNX65545:WNX65572 WXT65545:WXT65572 BL131081:BL131108 LH131081:LH131108 VD131081:VD131108 AEZ131081:AEZ131108 AOV131081:AOV131108 AYR131081:AYR131108 BIN131081:BIN131108 BSJ131081:BSJ131108 CCF131081:CCF131108 CMB131081:CMB131108 CVX131081:CVX131108 DFT131081:DFT131108 DPP131081:DPP131108 DZL131081:DZL131108 EJH131081:EJH131108 ETD131081:ETD131108 FCZ131081:FCZ131108 FMV131081:FMV131108 FWR131081:FWR131108 GGN131081:GGN131108 GQJ131081:GQJ131108 HAF131081:HAF131108 HKB131081:HKB131108 HTX131081:HTX131108 IDT131081:IDT131108 INP131081:INP131108 IXL131081:IXL131108 JHH131081:JHH131108 JRD131081:JRD131108 KAZ131081:KAZ131108 KKV131081:KKV131108 KUR131081:KUR131108 LEN131081:LEN131108 LOJ131081:LOJ131108 LYF131081:LYF131108 MIB131081:MIB131108 MRX131081:MRX131108 NBT131081:NBT131108 NLP131081:NLP131108 NVL131081:NVL131108 OFH131081:OFH131108 OPD131081:OPD131108 OYZ131081:OYZ131108 PIV131081:PIV131108 PSR131081:PSR131108 QCN131081:QCN131108 QMJ131081:QMJ131108 QWF131081:QWF131108 RGB131081:RGB131108 RPX131081:RPX131108 RZT131081:RZT131108 SJP131081:SJP131108 STL131081:STL131108 TDH131081:TDH131108 TND131081:TND131108 TWZ131081:TWZ131108 UGV131081:UGV131108 UQR131081:UQR131108 VAN131081:VAN131108 VKJ131081:VKJ131108 VUF131081:VUF131108 WEB131081:WEB131108 WNX131081:WNX131108 WXT131081:WXT131108 BL196617:BL196644 LH196617:LH196644 VD196617:VD196644 AEZ196617:AEZ196644 AOV196617:AOV196644 AYR196617:AYR196644 BIN196617:BIN196644 BSJ196617:BSJ196644 CCF196617:CCF196644 CMB196617:CMB196644 CVX196617:CVX196644 DFT196617:DFT196644 DPP196617:DPP196644 DZL196617:DZL196644 EJH196617:EJH196644 ETD196617:ETD196644 FCZ196617:FCZ196644 FMV196617:FMV196644 FWR196617:FWR196644 GGN196617:GGN196644 GQJ196617:GQJ196644 HAF196617:HAF196644 HKB196617:HKB196644 HTX196617:HTX196644 IDT196617:IDT196644 INP196617:INP196644 IXL196617:IXL196644 JHH196617:JHH196644 JRD196617:JRD196644 KAZ196617:KAZ196644 KKV196617:KKV196644 KUR196617:KUR196644 LEN196617:LEN196644 LOJ196617:LOJ196644 LYF196617:LYF196644 MIB196617:MIB196644 MRX196617:MRX196644 NBT196617:NBT196644 NLP196617:NLP196644 NVL196617:NVL196644 OFH196617:OFH196644 OPD196617:OPD196644 OYZ196617:OYZ196644 PIV196617:PIV196644 PSR196617:PSR196644 QCN196617:QCN196644 QMJ196617:QMJ196644 QWF196617:QWF196644 RGB196617:RGB196644 RPX196617:RPX196644 RZT196617:RZT196644 SJP196617:SJP196644 STL196617:STL196644 TDH196617:TDH196644 TND196617:TND196644 TWZ196617:TWZ196644 UGV196617:UGV196644 UQR196617:UQR196644 VAN196617:VAN196644 VKJ196617:VKJ196644 VUF196617:VUF196644 WEB196617:WEB196644 WNX196617:WNX196644 WXT196617:WXT196644 BL262153:BL262180 LH262153:LH262180 VD262153:VD262180 AEZ262153:AEZ262180 AOV262153:AOV262180 AYR262153:AYR262180 BIN262153:BIN262180 BSJ262153:BSJ262180 CCF262153:CCF262180 CMB262153:CMB262180 CVX262153:CVX262180 DFT262153:DFT262180 DPP262153:DPP262180 DZL262153:DZL262180 EJH262153:EJH262180 ETD262153:ETD262180 FCZ262153:FCZ262180 FMV262153:FMV262180 FWR262153:FWR262180 GGN262153:GGN262180 GQJ262153:GQJ262180 HAF262153:HAF262180 HKB262153:HKB262180 HTX262153:HTX262180 IDT262153:IDT262180 INP262153:INP262180 IXL262153:IXL262180 JHH262153:JHH262180 JRD262153:JRD262180 KAZ262153:KAZ262180 KKV262153:KKV262180 KUR262153:KUR262180 LEN262153:LEN262180 LOJ262153:LOJ262180 LYF262153:LYF262180 MIB262153:MIB262180 MRX262153:MRX262180 NBT262153:NBT262180 NLP262153:NLP262180 NVL262153:NVL262180 OFH262153:OFH262180 OPD262153:OPD262180 OYZ262153:OYZ262180 PIV262153:PIV262180 PSR262153:PSR262180 QCN262153:QCN262180 QMJ262153:QMJ262180 QWF262153:QWF262180 RGB262153:RGB262180 RPX262153:RPX262180 RZT262153:RZT262180 SJP262153:SJP262180 STL262153:STL262180 TDH262153:TDH262180 TND262153:TND262180 TWZ262153:TWZ262180 UGV262153:UGV262180 UQR262153:UQR262180 VAN262153:VAN262180 VKJ262153:VKJ262180 VUF262153:VUF262180 WEB262153:WEB262180 WNX262153:WNX262180 WXT262153:WXT262180 BL327689:BL327716 LH327689:LH327716 VD327689:VD327716 AEZ327689:AEZ327716 AOV327689:AOV327716 AYR327689:AYR327716 BIN327689:BIN327716 BSJ327689:BSJ327716 CCF327689:CCF327716 CMB327689:CMB327716 CVX327689:CVX327716 DFT327689:DFT327716 DPP327689:DPP327716 DZL327689:DZL327716 EJH327689:EJH327716 ETD327689:ETD327716 FCZ327689:FCZ327716 FMV327689:FMV327716 FWR327689:FWR327716 GGN327689:GGN327716 GQJ327689:GQJ327716 HAF327689:HAF327716 HKB327689:HKB327716 HTX327689:HTX327716 IDT327689:IDT327716 INP327689:INP327716 IXL327689:IXL327716 JHH327689:JHH327716 JRD327689:JRD327716 KAZ327689:KAZ327716 KKV327689:KKV327716 KUR327689:KUR327716 LEN327689:LEN327716 LOJ327689:LOJ327716 LYF327689:LYF327716 MIB327689:MIB327716 MRX327689:MRX327716 NBT327689:NBT327716 NLP327689:NLP327716 NVL327689:NVL327716 OFH327689:OFH327716 OPD327689:OPD327716 OYZ327689:OYZ327716 PIV327689:PIV327716 PSR327689:PSR327716 QCN327689:QCN327716 QMJ327689:QMJ327716 QWF327689:QWF327716 RGB327689:RGB327716 RPX327689:RPX327716 RZT327689:RZT327716 SJP327689:SJP327716 STL327689:STL327716 TDH327689:TDH327716 TND327689:TND327716 TWZ327689:TWZ327716 UGV327689:UGV327716 UQR327689:UQR327716 VAN327689:VAN327716 VKJ327689:VKJ327716 VUF327689:VUF327716 WEB327689:WEB327716 WNX327689:WNX327716 WXT327689:WXT327716 BL393225:BL393252 LH393225:LH393252 VD393225:VD393252 AEZ393225:AEZ393252 AOV393225:AOV393252 AYR393225:AYR393252 BIN393225:BIN393252 BSJ393225:BSJ393252 CCF393225:CCF393252 CMB393225:CMB393252 CVX393225:CVX393252 DFT393225:DFT393252 DPP393225:DPP393252 DZL393225:DZL393252 EJH393225:EJH393252 ETD393225:ETD393252 FCZ393225:FCZ393252 FMV393225:FMV393252 FWR393225:FWR393252 GGN393225:GGN393252 GQJ393225:GQJ393252 HAF393225:HAF393252 HKB393225:HKB393252 HTX393225:HTX393252 IDT393225:IDT393252 INP393225:INP393252 IXL393225:IXL393252 JHH393225:JHH393252 JRD393225:JRD393252 KAZ393225:KAZ393252 KKV393225:KKV393252 KUR393225:KUR393252 LEN393225:LEN393252 LOJ393225:LOJ393252 LYF393225:LYF393252 MIB393225:MIB393252 MRX393225:MRX393252 NBT393225:NBT393252 NLP393225:NLP393252 NVL393225:NVL393252 OFH393225:OFH393252 OPD393225:OPD393252 OYZ393225:OYZ393252 PIV393225:PIV393252 PSR393225:PSR393252 QCN393225:QCN393252 QMJ393225:QMJ393252 QWF393225:QWF393252 RGB393225:RGB393252 RPX393225:RPX393252 RZT393225:RZT393252 SJP393225:SJP393252 STL393225:STL393252 TDH393225:TDH393252 TND393225:TND393252 TWZ393225:TWZ393252 UGV393225:UGV393252 UQR393225:UQR393252 VAN393225:VAN393252 VKJ393225:VKJ393252 VUF393225:VUF393252 WEB393225:WEB393252 WNX393225:WNX393252 WXT393225:WXT393252 BL458761:BL458788 LH458761:LH458788 VD458761:VD458788 AEZ458761:AEZ458788 AOV458761:AOV458788 AYR458761:AYR458788 BIN458761:BIN458788 BSJ458761:BSJ458788 CCF458761:CCF458788 CMB458761:CMB458788 CVX458761:CVX458788 DFT458761:DFT458788 DPP458761:DPP458788 DZL458761:DZL458788 EJH458761:EJH458788 ETD458761:ETD458788 FCZ458761:FCZ458788 FMV458761:FMV458788 FWR458761:FWR458788 GGN458761:GGN458788 GQJ458761:GQJ458788 HAF458761:HAF458788 HKB458761:HKB458788 HTX458761:HTX458788 IDT458761:IDT458788 INP458761:INP458788 IXL458761:IXL458788 JHH458761:JHH458788 JRD458761:JRD458788 KAZ458761:KAZ458788 KKV458761:KKV458788 KUR458761:KUR458788 LEN458761:LEN458788 LOJ458761:LOJ458788 LYF458761:LYF458788 MIB458761:MIB458788 MRX458761:MRX458788 NBT458761:NBT458788 NLP458761:NLP458788 NVL458761:NVL458788 OFH458761:OFH458788 OPD458761:OPD458788 OYZ458761:OYZ458788 PIV458761:PIV458788 PSR458761:PSR458788 QCN458761:QCN458788 QMJ458761:QMJ458788 QWF458761:QWF458788 RGB458761:RGB458788 RPX458761:RPX458788 RZT458761:RZT458788 SJP458761:SJP458788 STL458761:STL458788 TDH458761:TDH458788 TND458761:TND458788 TWZ458761:TWZ458788 UGV458761:UGV458788 UQR458761:UQR458788 VAN458761:VAN458788 VKJ458761:VKJ458788 VUF458761:VUF458788 WEB458761:WEB458788 WNX458761:WNX458788 WXT458761:WXT458788 BL524297:BL524324 LH524297:LH524324 VD524297:VD524324 AEZ524297:AEZ524324 AOV524297:AOV524324 AYR524297:AYR524324 BIN524297:BIN524324 BSJ524297:BSJ524324 CCF524297:CCF524324 CMB524297:CMB524324 CVX524297:CVX524324 DFT524297:DFT524324 DPP524297:DPP524324 DZL524297:DZL524324 EJH524297:EJH524324 ETD524297:ETD524324 FCZ524297:FCZ524324 FMV524297:FMV524324 FWR524297:FWR524324 GGN524297:GGN524324 GQJ524297:GQJ524324 HAF524297:HAF524324 HKB524297:HKB524324 HTX524297:HTX524324 IDT524297:IDT524324 INP524297:INP524324 IXL524297:IXL524324 JHH524297:JHH524324 JRD524297:JRD524324 KAZ524297:KAZ524324 KKV524297:KKV524324 KUR524297:KUR524324 LEN524297:LEN524324 LOJ524297:LOJ524324 LYF524297:LYF524324 MIB524297:MIB524324 MRX524297:MRX524324 NBT524297:NBT524324 NLP524297:NLP524324 NVL524297:NVL524324 OFH524297:OFH524324 OPD524297:OPD524324 OYZ524297:OYZ524324 PIV524297:PIV524324 PSR524297:PSR524324 QCN524297:QCN524324 QMJ524297:QMJ524324 QWF524297:QWF524324 RGB524297:RGB524324 RPX524297:RPX524324 RZT524297:RZT524324 SJP524297:SJP524324 STL524297:STL524324 TDH524297:TDH524324 TND524297:TND524324 TWZ524297:TWZ524324 UGV524297:UGV524324 UQR524297:UQR524324 VAN524297:VAN524324 VKJ524297:VKJ524324 VUF524297:VUF524324 WEB524297:WEB524324 WNX524297:WNX524324 WXT524297:WXT524324 BL589833:BL589860 LH589833:LH589860 VD589833:VD589860 AEZ589833:AEZ589860 AOV589833:AOV589860 AYR589833:AYR589860 BIN589833:BIN589860 BSJ589833:BSJ589860 CCF589833:CCF589860 CMB589833:CMB589860 CVX589833:CVX589860 DFT589833:DFT589860 DPP589833:DPP589860 DZL589833:DZL589860 EJH589833:EJH589860 ETD589833:ETD589860 FCZ589833:FCZ589860 FMV589833:FMV589860 FWR589833:FWR589860 GGN589833:GGN589860 GQJ589833:GQJ589860 HAF589833:HAF589860 HKB589833:HKB589860 HTX589833:HTX589860 IDT589833:IDT589860 INP589833:INP589860 IXL589833:IXL589860 JHH589833:JHH589860 JRD589833:JRD589860 KAZ589833:KAZ589860 KKV589833:KKV589860 KUR589833:KUR589860 LEN589833:LEN589860 LOJ589833:LOJ589860 LYF589833:LYF589860 MIB589833:MIB589860 MRX589833:MRX589860 NBT589833:NBT589860 NLP589833:NLP589860 NVL589833:NVL589860 OFH589833:OFH589860 OPD589833:OPD589860 OYZ589833:OYZ589860 PIV589833:PIV589860 PSR589833:PSR589860 QCN589833:QCN589860 QMJ589833:QMJ589860 QWF589833:QWF589860 RGB589833:RGB589860 RPX589833:RPX589860 RZT589833:RZT589860 SJP589833:SJP589860 STL589833:STL589860 TDH589833:TDH589860 TND589833:TND589860 TWZ589833:TWZ589860 UGV589833:UGV589860 UQR589833:UQR589860 VAN589833:VAN589860 VKJ589833:VKJ589860 VUF589833:VUF589860 WEB589833:WEB589860 WNX589833:WNX589860 WXT589833:WXT589860 BL655369:BL655396 LH655369:LH655396 VD655369:VD655396 AEZ655369:AEZ655396 AOV655369:AOV655396 AYR655369:AYR655396 BIN655369:BIN655396 BSJ655369:BSJ655396 CCF655369:CCF655396 CMB655369:CMB655396 CVX655369:CVX655396 DFT655369:DFT655396 DPP655369:DPP655396 DZL655369:DZL655396 EJH655369:EJH655396 ETD655369:ETD655396 FCZ655369:FCZ655396 FMV655369:FMV655396 FWR655369:FWR655396 GGN655369:GGN655396 GQJ655369:GQJ655396 HAF655369:HAF655396 HKB655369:HKB655396 HTX655369:HTX655396 IDT655369:IDT655396 INP655369:INP655396 IXL655369:IXL655396 JHH655369:JHH655396 JRD655369:JRD655396 KAZ655369:KAZ655396 KKV655369:KKV655396 KUR655369:KUR655396 LEN655369:LEN655396 LOJ655369:LOJ655396 LYF655369:LYF655396 MIB655369:MIB655396 MRX655369:MRX655396 NBT655369:NBT655396 NLP655369:NLP655396 NVL655369:NVL655396 OFH655369:OFH655396 OPD655369:OPD655396 OYZ655369:OYZ655396 PIV655369:PIV655396 PSR655369:PSR655396 QCN655369:QCN655396 QMJ655369:QMJ655396 QWF655369:QWF655396 RGB655369:RGB655396 RPX655369:RPX655396 RZT655369:RZT655396 SJP655369:SJP655396 STL655369:STL655396 TDH655369:TDH655396 TND655369:TND655396 TWZ655369:TWZ655396 UGV655369:UGV655396 UQR655369:UQR655396 VAN655369:VAN655396 VKJ655369:VKJ655396 VUF655369:VUF655396 WEB655369:WEB655396 WNX655369:WNX655396 WXT655369:WXT655396 BL720905:BL720932 LH720905:LH720932 VD720905:VD720932 AEZ720905:AEZ720932 AOV720905:AOV720932 AYR720905:AYR720932 BIN720905:BIN720932 BSJ720905:BSJ720932 CCF720905:CCF720932 CMB720905:CMB720932 CVX720905:CVX720932 DFT720905:DFT720932 DPP720905:DPP720932 DZL720905:DZL720932 EJH720905:EJH720932 ETD720905:ETD720932 FCZ720905:FCZ720932 FMV720905:FMV720932 FWR720905:FWR720932 GGN720905:GGN720932 GQJ720905:GQJ720932 HAF720905:HAF720932 HKB720905:HKB720932 HTX720905:HTX720932 IDT720905:IDT720932 INP720905:INP720932 IXL720905:IXL720932 JHH720905:JHH720932 JRD720905:JRD720932 KAZ720905:KAZ720932 KKV720905:KKV720932 KUR720905:KUR720932 LEN720905:LEN720932 LOJ720905:LOJ720932 LYF720905:LYF720932 MIB720905:MIB720932 MRX720905:MRX720932 NBT720905:NBT720932 NLP720905:NLP720932 NVL720905:NVL720932 OFH720905:OFH720932 OPD720905:OPD720932 OYZ720905:OYZ720932 PIV720905:PIV720932 PSR720905:PSR720932 QCN720905:QCN720932 QMJ720905:QMJ720932 QWF720905:QWF720932 RGB720905:RGB720932 RPX720905:RPX720932 RZT720905:RZT720932 SJP720905:SJP720932 STL720905:STL720932 TDH720905:TDH720932 TND720905:TND720932 TWZ720905:TWZ720932 UGV720905:UGV720932 UQR720905:UQR720932 VAN720905:VAN720932 VKJ720905:VKJ720932 VUF720905:VUF720932 WEB720905:WEB720932 WNX720905:WNX720932 WXT720905:WXT720932 BL786441:BL786468 LH786441:LH786468 VD786441:VD786468 AEZ786441:AEZ786468 AOV786441:AOV786468 AYR786441:AYR786468 BIN786441:BIN786468 BSJ786441:BSJ786468 CCF786441:CCF786468 CMB786441:CMB786468 CVX786441:CVX786468 DFT786441:DFT786468 DPP786441:DPP786468 DZL786441:DZL786468 EJH786441:EJH786468 ETD786441:ETD786468 FCZ786441:FCZ786468 FMV786441:FMV786468 FWR786441:FWR786468 GGN786441:GGN786468 GQJ786441:GQJ786468 HAF786441:HAF786468 HKB786441:HKB786468 HTX786441:HTX786468 IDT786441:IDT786468 INP786441:INP786468 IXL786441:IXL786468 JHH786441:JHH786468 JRD786441:JRD786468 KAZ786441:KAZ786468 KKV786441:KKV786468 KUR786441:KUR786468 LEN786441:LEN786468 LOJ786441:LOJ786468 LYF786441:LYF786468 MIB786441:MIB786468 MRX786441:MRX786468 NBT786441:NBT786468 NLP786441:NLP786468 NVL786441:NVL786468 OFH786441:OFH786468 OPD786441:OPD786468 OYZ786441:OYZ786468 PIV786441:PIV786468 PSR786441:PSR786468 QCN786441:QCN786468 QMJ786441:QMJ786468 QWF786441:QWF786468 RGB786441:RGB786468 RPX786441:RPX786468 RZT786441:RZT786468 SJP786441:SJP786468 STL786441:STL786468 TDH786441:TDH786468 TND786441:TND786468 TWZ786441:TWZ786468 UGV786441:UGV786468 UQR786441:UQR786468 VAN786441:VAN786468 VKJ786441:VKJ786468 VUF786441:VUF786468 WEB786441:WEB786468 WNX786441:WNX786468 WXT786441:WXT786468 BL851977:BL852004 LH851977:LH852004 VD851977:VD852004 AEZ851977:AEZ852004 AOV851977:AOV852004 AYR851977:AYR852004 BIN851977:BIN852004 BSJ851977:BSJ852004 CCF851977:CCF852004 CMB851977:CMB852004 CVX851977:CVX852004 DFT851977:DFT852004 DPP851977:DPP852004 DZL851977:DZL852004 EJH851977:EJH852004 ETD851977:ETD852004 FCZ851977:FCZ852004 FMV851977:FMV852004 FWR851977:FWR852004 GGN851977:GGN852004 GQJ851977:GQJ852004 HAF851977:HAF852004 HKB851977:HKB852004 HTX851977:HTX852004 IDT851977:IDT852004 INP851977:INP852004 IXL851977:IXL852004 JHH851977:JHH852004 JRD851977:JRD852004 KAZ851977:KAZ852004 KKV851977:KKV852004 KUR851977:KUR852004 LEN851977:LEN852004 LOJ851977:LOJ852004 LYF851977:LYF852004 MIB851977:MIB852004 MRX851977:MRX852004 NBT851977:NBT852004 NLP851977:NLP852004 NVL851977:NVL852004 OFH851977:OFH852004 OPD851977:OPD852004 OYZ851977:OYZ852004 PIV851977:PIV852004 PSR851977:PSR852004 QCN851977:QCN852004 QMJ851977:QMJ852004 QWF851977:QWF852004 RGB851977:RGB852004 RPX851977:RPX852004 RZT851977:RZT852004 SJP851977:SJP852004 STL851977:STL852004 TDH851977:TDH852004 TND851977:TND852004 TWZ851977:TWZ852004 UGV851977:UGV852004 UQR851977:UQR852004 VAN851977:VAN852004 VKJ851977:VKJ852004 VUF851977:VUF852004 WEB851977:WEB852004 WNX851977:WNX852004 WXT851977:WXT852004 BL917513:BL917540 LH917513:LH917540 VD917513:VD917540 AEZ917513:AEZ917540 AOV917513:AOV917540 AYR917513:AYR917540 BIN917513:BIN917540 BSJ917513:BSJ917540 CCF917513:CCF917540 CMB917513:CMB917540 CVX917513:CVX917540 DFT917513:DFT917540 DPP917513:DPP917540 DZL917513:DZL917540 EJH917513:EJH917540 ETD917513:ETD917540 FCZ917513:FCZ917540 FMV917513:FMV917540 FWR917513:FWR917540 GGN917513:GGN917540 GQJ917513:GQJ917540 HAF917513:HAF917540 HKB917513:HKB917540 HTX917513:HTX917540 IDT917513:IDT917540 INP917513:INP917540 IXL917513:IXL917540 JHH917513:JHH917540 JRD917513:JRD917540 KAZ917513:KAZ917540 KKV917513:KKV917540 KUR917513:KUR917540 LEN917513:LEN917540 LOJ917513:LOJ917540 LYF917513:LYF917540 MIB917513:MIB917540 MRX917513:MRX917540 NBT917513:NBT917540 NLP917513:NLP917540 NVL917513:NVL917540 OFH917513:OFH917540 OPD917513:OPD917540 OYZ917513:OYZ917540 PIV917513:PIV917540 PSR917513:PSR917540 QCN917513:QCN917540 QMJ917513:QMJ917540 QWF917513:QWF917540 RGB917513:RGB917540 RPX917513:RPX917540 RZT917513:RZT917540 SJP917513:SJP917540 STL917513:STL917540 TDH917513:TDH917540 TND917513:TND917540 TWZ917513:TWZ917540 UGV917513:UGV917540 UQR917513:UQR917540 VAN917513:VAN917540 VKJ917513:VKJ917540 VUF917513:VUF917540 WEB917513:WEB917540 WNX917513:WNX917540 WXT917513:WXT917540 BL983049:BL983076 LH983049:LH983076 VD983049:VD983076 AEZ983049:AEZ983076 AOV983049:AOV983076 AYR983049:AYR983076 BIN983049:BIN983076 BSJ983049:BSJ983076 CCF983049:CCF983076 CMB983049:CMB983076 CVX983049:CVX983076 DFT983049:DFT983076 DPP983049:DPP983076 DZL983049:DZL983076 EJH983049:EJH983076 ETD983049:ETD983076 FCZ983049:FCZ983076 FMV983049:FMV983076 FWR983049:FWR983076 GGN983049:GGN983076 GQJ983049:GQJ983076 HAF983049:HAF983076 HKB983049:HKB983076 HTX983049:HTX983076 IDT983049:IDT983076 INP983049:INP983076 IXL983049:IXL983076 JHH983049:JHH983076 JRD983049:JRD983076 KAZ983049:KAZ983076 KKV983049:KKV983076 KUR983049:KUR983076 LEN983049:LEN983076 LOJ983049:LOJ983076 LYF983049:LYF983076 MIB983049:MIB983076 MRX983049:MRX983076 NBT983049:NBT983076 NLP983049:NLP983076 NVL983049:NVL983076 OFH983049:OFH983076 OPD983049:OPD983076 OYZ983049:OYZ983076 PIV983049:PIV983076 PSR983049:PSR983076 QCN983049:QCN983076 QMJ983049:QMJ983076 QWF983049:QWF983076 RGB983049:RGB983076 RPX983049:RPX983076 RZT983049:RZT983076 SJP983049:SJP983076 STL983049:STL983076 TDH983049:TDH983076 TND983049:TND983076 TWZ983049:TWZ983076 UGV983049:UGV983076 UQR983049:UQR983076 VAN983049:VAN983076 VKJ983049:VKJ983076 VUF983049:VUF983076 WEB983049:WEB983076 WNX983049:WNX983076 WXT983049:WXT983076 BL38:BL71 LH38:LH71 VD38:VD71 AEZ38:AEZ71 AOV38:AOV71 AYR38:AYR71 BIN38:BIN71 BSJ38:BSJ71 CCF38:CCF71 CMB38:CMB71 CVX38:CVX71 DFT38:DFT71 DPP38:DPP71 DZL38:DZL71 EJH38:EJH71 ETD38:ETD71 FCZ38:FCZ71 FMV38:FMV71 FWR38:FWR71 GGN38:GGN71 GQJ38:GQJ71 HAF38:HAF71 HKB38:HKB71 HTX38:HTX71 IDT38:IDT71 INP38:INP71 IXL38:IXL71 JHH38:JHH71 JRD38:JRD71 KAZ38:KAZ71 KKV38:KKV71 KUR38:KUR71 LEN38:LEN71 LOJ38:LOJ71 LYF38:LYF71 MIB38:MIB71 MRX38:MRX71 NBT38:NBT71 NLP38:NLP71 NVL38:NVL71 OFH38:OFH71 OPD38:OPD71 OYZ38:OYZ71 PIV38:PIV71 PSR38:PSR71 QCN38:QCN71 QMJ38:QMJ71 QWF38:QWF71 RGB38:RGB71 RPX38:RPX71 RZT38:RZT71 SJP38:SJP71 STL38:STL71 TDH38:TDH71 TND38:TND71 TWZ38:TWZ71 UGV38:UGV71 UQR38:UQR71 VAN38:VAN71 VKJ38:VKJ71 VUF38:VUF71 WEB38:WEB71 WNX38:WNX71 WXT38:WXT71 BL65574:BL65607 LH65574:LH65607 VD65574:VD65607 AEZ65574:AEZ65607 AOV65574:AOV65607 AYR65574:AYR65607 BIN65574:BIN65607 BSJ65574:BSJ65607 CCF65574:CCF65607 CMB65574:CMB65607 CVX65574:CVX65607 DFT65574:DFT65607 DPP65574:DPP65607 DZL65574:DZL65607 EJH65574:EJH65607 ETD65574:ETD65607 FCZ65574:FCZ65607 FMV65574:FMV65607 FWR65574:FWR65607 GGN65574:GGN65607 GQJ65574:GQJ65607 HAF65574:HAF65607 HKB65574:HKB65607 HTX65574:HTX65607 IDT65574:IDT65607 INP65574:INP65607 IXL65574:IXL65607 JHH65574:JHH65607 JRD65574:JRD65607 KAZ65574:KAZ65607 KKV65574:KKV65607 KUR65574:KUR65607 LEN65574:LEN65607 LOJ65574:LOJ65607 LYF65574:LYF65607 MIB65574:MIB65607 MRX65574:MRX65607 NBT65574:NBT65607 NLP65574:NLP65607 NVL65574:NVL65607 OFH65574:OFH65607 OPD65574:OPD65607 OYZ65574:OYZ65607 PIV65574:PIV65607 PSR65574:PSR65607 QCN65574:QCN65607 QMJ65574:QMJ65607 QWF65574:QWF65607 RGB65574:RGB65607 RPX65574:RPX65607 RZT65574:RZT65607 SJP65574:SJP65607 STL65574:STL65607 TDH65574:TDH65607 TND65574:TND65607 TWZ65574:TWZ65607 UGV65574:UGV65607 UQR65574:UQR65607 VAN65574:VAN65607 VKJ65574:VKJ65607 VUF65574:VUF65607 WEB65574:WEB65607 WNX65574:WNX65607 WXT65574:WXT65607 BL131110:BL131143 LH131110:LH131143 VD131110:VD131143 AEZ131110:AEZ131143 AOV131110:AOV131143 AYR131110:AYR131143 BIN131110:BIN131143 BSJ131110:BSJ131143 CCF131110:CCF131143 CMB131110:CMB131143 CVX131110:CVX131143 DFT131110:DFT131143 DPP131110:DPP131143 DZL131110:DZL131143 EJH131110:EJH131143 ETD131110:ETD131143 FCZ131110:FCZ131143 FMV131110:FMV131143 FWR131110:FWR131143 GGN131110:GGN131143 GQJ131110:GQJ131143 HAF131110:HAF131143 HKB131110:HKB131143 HTX131110:HTX131143 IDT131110:IDT131143 INP131110:INP131143 IXL131110:IXL131143 JHH131110:JHH131143 JRD131110:JRD131143 KAZ131110:KAZ131143 KKV131110:KKV131143 KUR131110:KUR131143 LEN131110:LEN131143 LOJ131110:LOJ131143 LYF131110:LYF131143 MIB131110:MIB131143 MRX131110:MRX131143 NBT131110:NBT131143 NLP131110:NLP131143 NVL131110:NVL131143 OFH131110:OFH131143 OPD131110:OPD131143 OYZ131110:OYZ131143 PIV131110:PIV131143 PSR131110:PSR131143 QCN131110:QCN131143 QMJ131110:QMJ131143 QWF131110:QWF131143 RGB131110:RGB131143 RPX131110:RPX131143 RZT131110:RZT131143 SJP131110:SJP131143 STL131110:STL131143 TDH131110:TDH131143 TND131110:TND131143 TWZ131110:TWZ131143 UGV131110:UGV131143 UQR131110:UQR131143 VAN131110:VAN131143 VKJ131110:VKJ131143 VUF131110:VUF131143 WEB131110:WEB131143 WNX131110:WNX131143 WXT131110:WXT131143 BL196646:BL196679 LH196646:LH196679 VD196646:VD196679 AEZ196646:AEZ196679 AOV196646:AOV196679 AYR196646:AYR196679 BIN196646:BIN196679 BSJ196646:BSJ196679 CCF196646:CCF196679 CMB196646:CMB196679 CVX196646:CVX196679 DFT196646:DFT196679 DPP196646:DPP196679 DZL196646:DZL196679 EJH196646:EJH196679 ETD196646:ETD196679 FCZ196646:FCZ196679 FMV196646:FMV196679 FWR196646:FWR196679 GGN196646:GGN196679 GQJ196646:GQJ196679 HAF196646:HAF196679 HKB196646:HKB196679 HTX196646:HTX196679 IDT196646:IDT196679 INP196646:INP196679 IXL196646:IXL196679 JHH196646:JHH196679 JRD196646:JRD196679 KAZ196646:KAZ196679 KKV196646:KKV196679 KUR196646:KUR196679 LEN196646:LEN196679 LOJ196646:LOJ196679 LYF196646:LYF196679 MIB196646:MIB196679 MRX196646:MRX196679 NBT196646:NBT196679 NLP196646:NLP196679 NVL196646:NVL196679 OFH196646:OFH196679 OPD196646:OPD196679 OYZ196646:OYZ196679 PIV196646:PIV196679 PSR196646:PSR196679 QCN196646:QCN196679 QMJ196646:QMJ196679 QWF196646:QWF196679 RGB196646:RGB196679 RPX196646:RPX196679 RZT196646:RZT196679 SJP196646:SJP196679 STL196646:STL196679 TDH196646:TDH196679 TND196646:TND196679 TWZ196646:TWZ196679 UGV196646:UGV196679 UQR196646:UQR196679 VAN196646:VAN196679 VKJ196646:VKJ196679 VUF196646:VUF196679 WEB196646:WEB196679 WNX196646:WNX196679 WXT196646:WXT196679 BL262182:BL262215 LH262182:LH262215 VD262182:VD262215 AEZ262182:AEZ262215 AOV262182:AOV262215 AYR262182:AYR262215 BIN262182:BIN262215 BSJ262182:BSJ262215 CCF262182:CCF262215 CMB262182:CMB262215 CVX262182:CVX262215 DFT262182:DFT262215 DPP262182:DPP262215 DZL262182:DZL262215 EJH262182:EJH262215 ETD262182:ETD262215 FCZ262182:FCZ262215 FMV262182:FMV262215 FWR262182:FWR262215 GGN262182:GGN262215 GQJ262182:GQJ262215 HAF262182:HAF262215 HKB262182:HKB262215 HTX262182:HTX262215 IDT262182:IDT262215 INP262182:INP262215 IXL262182:IXL262215 JHH262182:JHH262215 JRD262182:JRD262215 KAZ262182:KAZ262215 KKV262182:KKV262215 KUR262182:KUR262215 LEN262182:LEN262215 LOJ262182:LOJ262215 LYF262182:LYF262215 MIB262182:MIB262215 MRX262182:MRX262215 NBT262182:NBT262215 NLP262182:NLP262215 NVL262182:NVL262215 OFH262182:OFH262215 OPD262182:OPD262215 OYZ262182:OYZ262215 PIV262182:PIV262215 PSR262182:PSR262215 QCN262182:QCN262215 QMJ262182:QMJ262215 QWF262182:QWF262215 RGB262182:RGB262215 RPX262182:RPX262215 RZT262182:RZT262215 SJP262182:SJP262215 STL262182:STL262215 TDH262182:TDH262215 TND262182:TND262215 TWZ262182:TWZ262215 UGV262182:UGV262215 UQR262182:UQR262215 VAN262182:VAN262215 VKJ262182:VKJ262215 VUF262182:VUF262215 WEB262182:WEB262215 WNX262182:WNX262215 WXT262182:WXT262215 BL327718:BL327751 LH327718:LH327751 VD327718:VD327751 AEZ327718:AEZ327751 AOV327718:AOV327751 AYR327718:AYR327751 BIN327718:BIN327751 BSJ327718:BSJ327751 CCF327718:CCF327751 CMB327718:CMB327751 CVX327718:CVX327751 DFT327718:DFT327751 DPP327718:DPP327751 DZL327718:DZL327751 EJH327718:EJH327751 ETD327718:ETD327751 FCZ327718:FCZ327751 FMV327718:FMV327751 FWR327718:FWR327751 GGN327718:GGN327751 GQJ327718:GQJ327751 HAF327718:HAF327751 HKB327718:HKB327751 HTX327718:HTX327751 IDT327718:IDT327751 INP327718:INP327751 IXL327718:IXL327751 JHH327718:JHH327751 JRD327718:JRD327751 KAZ327718:KAZ327751 KKV327718:KKV327751 KUR327718:KUR327751 LEN327718:LEN327751 LOJ327718:LOJ327751 LYF327718:LYF327751 MIB327718:MIB327751 MRX327718:MRX327751 NBT327718:NBT327751 NLP327718:NLP327751 NVL327718:NVL327751 OFH327718:OFH327751 OPD327718:OPD327751 OYZ327718:OYZ327751 PIV327718:PIV327751 PSR327718:PSR327751 QCN327718:QCN327751 QMJ327718:QMJ327751 QWF327718:QWF327751 RGB327718:RGB327751 RPX327718:RPX327751 RZT327718:RZT327751 SJP327718:SJP327751 STL327718:STL327751 TDH327718:TDH327751 TND327718:TND327751 TWZ327718:TWZ327751 UGV327718:UGV327751 UQR327718:UQR327751 VAN327718:VAN327751 VKJ327718:VKJ327751 VUF327718:VUF327751 WEB327718:WEB327751 WNX327718:WNX327751 WXT327718:WXT327751 BL393254:BL393287 LH393254:LH393287 VD393254:VD393287 AEZ393254:AEZ393287 AOV393254:AOV393287 AYR393254:AYR393287 BIN393254:BIN393287 BSJ393254:BSJ393287 CCF393254:CCF393287 CMB393254:CMB393287 CVX393254:CVX393287 DFT393254:DFT393287 DPP393254:DPP393287 DZL393254:DZL393287 EJH393254:EJH393287 ETD393254:ETD393287 FCZ393254:FCZ393287 FMV393254:FMV393287 FWR393254:FWR393287 GGN393254:GGN393287 GQJ393254:GQJ393287 HAF393254:HAF393287 HKB393254:HKB393287 HTX393254:HTX393287 IDT393254:IDT393287 INP393254:INP393287 IXL393254:IXL393287 JHH393254:JHH393287 JRD393254:JRD393287 KAZ393254:KAZ393287 KKV393254:KKV393287 KUR393254:KUR393287 LEN393254:LEN393287 LOJ393254:LOJ393287 LYF393254:LYF393287 MIB393254:MIB393287 MRX393254:MRX393287 NBT393254:NBT393287 NLP393254:NLP393287 NVL393254:NVL393287 OFH393254:OFH393287 OPD393254:OPD393287 OYZ393254:OYZ393287 PIV393254:PIV393287 PSR393254:PSR393287 QCN393254:QCN393287 QMJ393254:QMJ393287 QWF393254:QWF393287 RGB393254:RGB393287 RPX393254:RPX393287 RZT393254:RZT393287 SJP393254:SJP393287 STL393254:STL393287 TDH393254:TDH393287 TND393254:TND393287 TWZ393254:TWZ393287 UGV393254:UGV393287 UQR393254:UQR393287 VAN393254:VAN393287 VKJ393254:VKJ393287 VUF393254:VUF393287 WEB393254:WEB393287 WNX393254:WNX393287 WXT393254:WXT393287 BL458790:BL458823 LH458790:LH458823 VD458790:VD458823 AEZ458790:AEZ458823 AOV458790:AOV458823 AYR458790:AYR458823 BIN458790:BIN458823 BSJ458790:BSJ458823 CCF458790:CCF458823 CMB458790:CMB458823 CVX458790:CVX458823 DFT458790:DFT458823 DPP458790:DPP458823 DZL458790:DZL458823 EJH458790:EJH458823 ETD458790:ETD458823 FCZ458790:FCZ458823 FMV458790:FMV458823 FWR458790:FWR458823 GGN458790:GGN458823 GQJ458790:GQJ458823 HAF458790:HAF458823 HKB458790:HKB458823 HTX458790:HTX458823 IDT458790:IDT458823 INP458790:INP458823 IXL458790:IXL458823 JHH458790:JHH458823 JRD458790:JRD458823 KAZ458790:KAZ458823 KKV458790:KKV458823 KUR458790:KUR458823 LEN458790:LEN458823 LOJ458790:LOJ458823 LYF458790:LYF458823 MIB458790:MIB458823 MRX458790:MRX458823 NBT458790:NBT458823 NLP458790:NLP458823 NVL458790:NVL458823 OFH458790:OFH458823 OPD458790:OPD458823 OYZ458790:OYZ458823 PIV458790:PIV458823 PSR458790:PSR458823 QCN458790:QCN458823 QMJ458790:QMJ458823 QWF458790:QWF458823 RGB458790:RGB458823 RPX458790:RPX458823 RZT458790:RZT458823 SJP458790:SJP458823 STL458790:STL458823 TDH458790:TDH458823 TND458790:TND458823 TWZ458790:TWZ458823 UGV458790:UGV458823 UQR458790:UQR458823 VAN458790:VAN458823 VKJ458790:VKJ458823 VUF458790:VUF458823 WEB458790:WEB458823 WNX458790:WNX458823 WXT458790:WXT458823 BL524326:BL524359 LH524326:LH524359 VD524326:VD524359 AEZ524326:AEZ524359 AOV524326:AOV524359 AYR524326:AYR524359 BIN524326:BIN524359 BSJ524326:BSJ524359 CCF524326:CCF524359 CMB524326:CMB524359 CVX524326:CVX524359 DFT524326:DFT524359 DPP524326:DPP524359 DZL524326:DZL524359 EJH524326:EJH524359 ETD524326:ETD524359 FCZ524326:FCZ524359 FMV524326:FMV524359 FWR524326:FWR524359 GGN524326:GGN524359 GQJ524326:GQJ524359 HAF524326:HAF524359 HKB524326:HKB524359 HTX524326:HTX524359 IDT524326:IDT524359 INP524326:INP524359 IXL524326:IXL524359 JHH524326:JHH524359 JRD524326:JRD524359 KAZ524326:KAZ524359 KKV524326:KKV524359 KUR524326:KUR524359 LEN524326:LEN524359 LOJ524326:LOJ524359 LYF524326:LYF524359 MIB524326:MIB524359 MRX524326:MRX524359 NBT524326:NBT524359 NLP524326:NLP524359 NVL524326:NVL524359 OFH524326:OFH524359 OPD524326:OPD524359 OYZ524326:OYZ524359 PIV524326:PIV524359 PSR524326:PSR524359 QCN524326:QCN524359 QMJ524326:QMJ524359 QWF524326:QWF524359 RGB524326:RGB524359 RPX524326:RPX524359 RZT524326:RZT524359 SJP524326:SJP524359 STL524326:STL524359 TDH524326:TDH524359 TND524326:TND524359 TWZ524326:TWZ524359 UGV524326:UGV524359 UQR524326:UQR524359 VAN524326:VAN524359 VKJ524326:VKJ524359 VUF524326:VUF524359 WEB524326:WEB524359 WNX524326:WNX524359 WXT524326:WXT524359 BL589862:BL589895 LH589862:LH589895 VD589862:VD589895 AEZ589862:AEZ589895 AOV589862:AOV589895 AYR589862:AYR589895 BIN589862:BIN589895 BSJ589862:BSJ589895 CCF589862:CCF589895 CMB589862:CMB589895 CVX589862:CVX589895 DFT589862:DFT589895 DPP589862:DPP589895 DZL589862:DZL589895 EJH589862:EJH589895 ETD589862:ETD589895 FCZ589862:FCZ589895 FMV589862:FMV589895 FWR589862:FWR589895 GGN589862:GGN589895 GQJ589862:GQJ589895 HAF589862:HAF589895 HKB589862:HKB589895 HTX589862:HTX589895 IDT589862:IDT589895 INP589862:INP589895 IXL589862:IXL589895 JHH589862:JHH589895 JRD589862:JRD589895 KAZ589862:KAZ589895 KKV589862:KKV589895 KUR589862:KUR589895 LEN589862:LEN589895 LOJ589862:LOJ589895 LYF589862:LYF589895 MIB589862:MIB589895 MRX589862:MRX589895 NBT589862:NBT589895 NLP589862:NLP589895 NVL589862:NVL589895 OFH589862:OFH589895 OPD589862:OPD589895 OYZ589862:OYZ589895 PIV589862:PIV589895 PSR589862:PSR589895 QCN589862:QCN589895 QMJ589862:QMJ589895 QWF589862:QWF589895 RGB589862:RGB589895 RPX589862:RPX589895 RZT589862:RZT589895 SJP589862:SJP589895 STL589862:STL589895 TDH589862:TDH589895 TND589862:TND589895 TWZ589862:TWZ589895 UGV589862:UGV589895 UQR589862:UQR589895 VAN589862:VAN589895 VKJ589862:VKJ589895 VUF589862:VUF589895 WEB589862:WEB589895 WNX589862:WNX589895 WXT589862:WXT589895 BL655398:BL655431 LH655398:LH655431 VD655398:VD655431 AEZ655398:AEZ655431 AOV655398:AOV655431 AYR655398:AYR655431 BIN655398:BIN655431 BSJ655398:BSJ655431 CCF655398:CCF655431 CMB655398:CMB655431 CVX655398:CVX655431 DFT655398:DFT655431 DPP655398:DPP655431 DZL655398:DZL655431 EJH655398:EJH655431 ETD655398:ETD655431 FCZ655398:FCZ655431 FMV655398:FMV655431 FWR655398:FWR655431 GGN655398:GGN655431 GQJ655398:GQJ655431 HAF655398:HAF655431 HKB655398:HKB655431 HTX655398:HTX655431 IDT655398:IDT655431 INP655398:INP655431 IXL655398:IXL655431 JHH655398:JHH655431 JRD655398:JRD655431 KAZ655398:KAZ655431 KKV655398:KKV655431 KUR655398:KUR655431 LEN655398:LEN655431 LOJ655398:LOJ655431 LYF655398:LYF655431 MIB655398:MIB655431 MRX655398:MRX655431 NBT655398:NBT655431 NLP655398:NLP655431 NVL655398:NVL655431 OFH655398:OFH655431 OPD655398:OPD655431 OYZ655398:OYZ655431 PIV655398:PIV655431 PSR655398:PSR655431 QCN655398:QCN655431 QMJ655398:QMJ655431 QWF655398:QWF655431 RGB655398:RGB655431 RPX655398:RPX655431 RZT655398:RZT655431 SJP655398:SJP655431 STL655398:STL655431 TDH655398:TDH655431 TND655398:TND655431 TWZ655398:TWZ655431 UGV655398:UGV655431 UQR655398:UQR655431 VAN655398:VAN655431 VKJ655398:VKJ655431 VUF655398:VUF655431 WEB655398:WEB655431 WNX655398:WNX655431 WXT655398:WXT655431 BL720934:BL720967 LH720934:LH720967 VD720934:VD720967 AEZ720934:AEZ720967 AOV720934:AOV720967 AYR720934:AYR720967 BIN720934:BIN720967 BSJ720934:BSJ720967 CCF720934:CCF720967 CMB720934:CMB720967 CVX720934:CVX720967 DFT720934:DFT720967 DPP720934:DPP720967 DZL720934:DZL720967 EJH720934:EJH720967 ETD720934:ETD720967 FCZ720934:FCZ720967 FMV720934:FMV720967 FWR720934:FWR720967 GGN720934:GGN720967 GQJ720934:GQJ720967 HAF720934:HAF720967 HKB720934:HKB720967 HTX720934:HTX720967 IDT720934:IDT720967 INP720934:INP720967 IXL720934:IXL720967 JHH720934:JHH720967 JRD720934:JRD720967 KAZ720934:KAZ720967 KKV720934:KKV720967 KUR720934:KUR720967 LEN720934:LEN720967 LOJ720934:LOJ720967 LYF720934:LYF720967 MIB720934:MIB720967 MRX720934:MRX720967 NBT720934:NBT720967 NLP720934:NLP720967 NVL720934:NVL720967 OFH720934:OFH720967 OPD720934:OPD720967 OYZ720934:OYZ720967 PIV720934:PIV720967 PSR720934:PSR720967 QCN720934:QCN720967 QMJ720934:QMJ720967 QWF720934:QWF720967 RGB720934:RGB720967 RPX720934:RPX720967 RZT720934:RZT720967 SJP720934:SJP720967 STL720934:STL720967 TDH720934:TDH720967 TND720934:TND720967 TWZ720934:TWZ720967 UGV720934:UGV720967 UQR720934:UQR720967 VAN720934:VAN720967 VKJ720934:VKJ720967 VUF720934:VUF720967 WEB720934:WEB720967 WNX720934:WNX720967 WXT720934:WXT720967 BL786470:BL786503 LH786470:LH786503 VD786470:VD786503 AEZ786470:AEZ786503 AOV786470:AOV786503 AYR786470:AYR786503 BIN786470:BIN786503 BSJ786470:BSJ786503 CCF786470:CCF786503 CMB786470:CMB786503 CVX786470:CVX786503 DFT786470:DFT786503 DPP786470:DPP786503 DZL786470:DZL786503 EJH786470:EJH786503 ETD786470:ETD786503 FCZ786470:FCZ786503 FMV786470:FMV786503 FWR786470:FWR786503 GGN786470:GGN786503 GQJ786470:GQJ786503 HAF786470:HAF786503 HKB786470:HKB786503 HTX786470:HTX786503 IDT786470:IDT786503 INP786470:INP786503 IXL786470:IXL786503 JHH786470:JHH786503 JRD786470:JRD786503 KAZ786470:KAZ786503 KKV786470:KKV786503 KUR786470:KUR786503 LEN786470:LEN786503 LOJ786470:LOJ786503 LYF786470:LYF786503 MIB786470:MIB786503 MRX786470:MRX786503 NBT786470:NBT786503 NLP786470:NLP786503 NVL786470:NVL786503 OFH786470:OFH786503 OPD786470:OPD786503 OYZ786470:OYZ786503 PIV786470:PIV786503 PSR786470:PSR786503 QCN786470:QCN786503 QMJ786470:QMJ786503 QWF786470:QWF786503 RGB786470:RGB786503 RPX786470:RPX786503 RZT786470:RZT786503 SJP786470:SJP786503 STL786470:STL786503 TDH786470:TDH786503 TND786470:TND786503 TWZ786470:TWZ786503 UGV786470:UGV786503 UQR786470:UQR786503 VAN786470:VAN786503 VKJ786470:VKJ786503 VUF786470:VUF786503 WEB786470:WEB786503 WNX786470:WNX786503 WXT786470:WXT786503 BL852006:BL852039 LH852006:LH852039 VD852006:VD852039 AEZ852006:AEZ852039 AOV852006:AOV852039 AYR852006:AYR852039 BIN852006:BIN852039 BSJ852006:BSJ852039 CCF852006:CCF852039 CMB852006:CMB852039 CVX852006:CVX852039 DFT852006:DFT852039 DPP852006:DPP852039 DZL852006:DZL852039 EJH852006:EJH852039 ETD852006:ETD852039 FCZ852006:FCZ852039 FMV852006:FMV852039 FWR852006:FWR852039 GGN852006:GGN852039 GQJ852006:GQJ852039 HAF852006:HAF852039 HKB852006:HKB852039 HTX852006:HTX852039 IDT852006:IDT852039 INP852006:INP852039 IXL852006:IXL852039 JHH852006:JHH852039 JRD852006:JRD852039 KAZ852006:KAZ852039 KKV852006:KKV852039 KUR852006:KUR852039 LEN852006:LEN852039 LOJ852006:LOJ852039 LYF852006:LYF852039 MIB852006:MIB852039 MRX852006:MRX852039 NBT852006:NBT852039 NLP852006:NLP852039 NVL852006:NVL852039 OFH852006:OFH852039 OPD852006:OPD852039 OYZ852006:OYZ852039 PIV852006:PIV852039 PSR852006:PSR852039 QCN852006:QCN852039 QMJ852006:QMJ852039 QWF852006:QWF852039 RGB852006:RGB852039 RPX852006:RPX852039 RZT852006:RZT852039 SJP852006:SJP852039 STL852006:STL852039 TDH852006:TDH852039 TND852006:TND852039 TWZ852006:TWZ852039 UGV852006:UGV852039 UQR852006:UQR852039 VAN852006:VAN852039 VKJ852006:VKJ852039 VUF852006:VUF852039 WEB852006:WEB852039 WNX852006:WNX852039 WXT852006:WXT852039 BL917542:BL917575 LH917542:LH917575 VD917542:VD917575 AEZ917542:AEZ917575 AOV917542:AOV917575 AYR917542:AYR917575 BIN917542:BIN917575 BSJ917542:BSJ917575 CCF917542:CCF917575 CMB917542:CMB917575 CVX917542:CVX917575 DFT917542:DFT917575 DPP917542:DPP917575 DZL917542:DZL917575 EJH917542:EJH917575 ETD917542:ETD917575 FCZ917542:FCZ917575 FMV917542:FMV917575 FWR917542:FWR917575 GGN917542:GGN917575 GQJ917542:GQJ917575 HAF917542:HAF917575 HKB917542:HKB917575 HTX917542:HTX917575 IDT917542:IDT917575 INP917542:INP917575 IXL917542:IXL917575 JHH917542:JHH917575 JRD917542:JRD917575 KAZ917542:KAZ917575 KKV917542:KKV917575 KUR917542:KUR917575 LEN917542:LEN917575 LOJ917542:LOJ917575 LYF917542:LYF917575 MIB917542:MIB917575 MRX917542:MRX917575 NBT917542:NBT917575 NLP917542:NLP917575 NVL917542:NVL917575 OFH917542:OFH917575 OPD917542:OPD917575 OYZ917542:OYZ917575 PIV917542:PIV917575 PSR917542:PSR917575 QCN917542:QCN917575 QMJ917542:QMJ917575 QWF917542:QWF917575 RGB917542:RGB917575 RPX917542:RPX917575 RZT917542:RZT917575 SJP917542:SJP917575 STL917542:STL917575 TDH917542:TDH917575 TND917542:TND917575 TWZ917542:TWZ917575 UGV917542:UGV917575 UQR917542:UQR917575 VAN917542:VAN917575 VKJ917542:VKJ917575 VUF917542:VUF917575 WEB917542:WEB917575 WNX917542:WNX917575 WXT917542:WXT917575 BL983078:BL983111 LH983078:LH983111 VD983078:VD983111 AEZ983078:AEZ983111 AOV983078:AOV983111 AYR983078:AYR983111 BIN983078:BIN983111 BSJ983078:BSJ983111 CCF983078:CCF983111 CMB983078:CMB983111 CVX983078:CVX983111 DFT983078:DFT983111 DPP983078:DPP983111 DZL983078:DZL983111 EJH983078:EJH983111 ETD983078:ETD983111 FCZ983078:FCZ983111 FMV983078:FMV983111 FWR983078:FWR983111 GGN983078:GGN983111 GQJ983078:GQJ983111 HAF983078:HAF983111 HKB983078:HKB983111 HTX983078:HTX983111 IDT983078:IDT983111 INP983078:INP983111 IXL983078:IXL983111 JHH983078:JHH983111 JRD983078:JRD983111 KAZ983078:KAZ983111 KKV983078:KKV983111 KUR983078:KUR983111 LEN983078:LEN983111 LOJ983078:LOJ983111 LYF983078:LYF983111 MIB983078:MIB983111 MRX983078:MRX983111 NBT983078:NBT983111 NLP983078:NLP983111 NVL983078:NVL983111 OFH983078:OFH983111 OPD983078:OPD983111 OYZ983078:OYZ983111 PIV983078:PIV983111 PSR983078:PSR983111 QCN983078:QCN983111 QMJ983078:QMJ983111 QWF983078:QWF983111 RGB983078:RGB983111 RPX983078:RPX983111 RZT983078:RZT983111 SJP983078:SJP983111 STL983078:STL983111 TDH983078:TDH983111 TND983078:TND983111 TWZ983078:TWZ983111 UGV983078:UGV983111 UQR983078:UQR983111 VAN983078:VAN983111 VKJ983078:VKJ983111 VUF983078:VUF983111 WEB983078:WEB983111 WNX983078:WNX983111 WXT983078:WXT983111">
      <formula1>Oportunidad</formula1>
    </dataValidation>
    <dataValidation type="list" showInputMessage="1" showErrorMessage="1" errorTitle="Rechazado" error="Solo son validadas las opciones de la lista" sqref="BN9:BN36 LJ9:LJ36 VF9:VF36 AFB9:AFB36 AOX9:AOX36 AYT9:AYT36 BIP9:BIP36 BSL9:BSL36 CCH9:CCH36 CMD9:CMD36 CVZ9:CVZ36 DFV9:DFV36 DPR9:DPR36 DZN9:DZN36 EJJ9:EJJ36 ETF9:ETF36 FDB9:FDB36 FMX9:FMX36 FWT9:FWT36 GGP9:GGP36 GQL9:GQL36 HAH9:HAH36 HKD9:HKD36 HTZ9:HTZ36 IDV9:IDV36 INR9:INR36 IXN9:IXN36 JHJ9:JHJ36 JRF9:JRF36 KBB9:KBB36 KKX9:KKX36 KUT9:KUT36 LEP9:LEP36 LOL9:LOL36 LYH9:LYH36 MID9:MID36 MRZ9:MRZ36 NBV9:NBV36 NLR9:NLR36 NVN9:NVN36 OFJ9:OFJ36 OPF9:OPF36 OZB9:OZB36 PIX9:PIX36 PST9:PST36 QCP9:QCP36 QML9:QML36 QWH9:QWH36 RGD9:RGD36 RPZ9:RPZ36 RZV9:RZV36 SJR9:SJR36 STN9:STN36 TDJ9:TDJ36 TNF9:TNF36 TXB9:TXB36 UGX9:UGX36 UQT9:UQT36 VAP9:VAP36 VKL9:VKL36 VUH9:VUH36 WED9:WED36 WNZ9:WNZ36 WXV9:WXV36 BN65545:BN65572 LJ65545:LJ65572 VF65545:VF65572 AFB65545:AFB65572 AOX65545:AOX65572 AYT65545:AYT65572 BIP65545:BIP65572 BSL65545:BSL65572 CCH65545:CCH65572 CMD65545:CMD65572 CVZ65545:CVZ65572 DFV65545:DFV65572 DPR65545:DPR65572 DZN65545:DZN65572 EJJ65545:EJJ65572 ETF65545:ETF65572 FDB65545:FDB65572 FMX65545:FMX65572 FWT65545:FWT65572 GGP65545:GGP65572 GQL65545:GQL65572 HAH65545:HAH65572 HKD65545:HKD65572 HTZ65545:HTZ65572 IDV65545:IDV65572 INR65545:INR65572 IXN65545:IXN65572 JHJ65545:JHJ65572 JRF65545:JRF65572 KBB65545:KBB65572 KKX65545:KKX65572 KUT65545:KUT65572 LEP65545:LEP65572 LOL65545:LOL65572 LYH65545:LYH65572 MID65545:MID65572 MRZ65545:MRZ65572 NBV65545:NBV65572 NLR65545:NLR65572 NVN65545:NVN65572 OFJ65545:OFJ65572 OPF65545:OPF65572 OZB65545:OZB65572 PIX65545:PIX65572 PST65545:PST65572 QCP65545:QCP65572 QML65545:QML65572 QWH65545:QWH65572 RGD65545:RGD65572 RPZ65545:RPZ65572 RZV65545:RZV65572 SJR65545:SJR65572 STN65545:STN65572 TDJ65545:TDJ65572 TNF65545:TNF65572 TXB65545:TXB65572 UGX65545:UGX65572 UQT65545:UQT65572 VAP65545:VAP65572 VKL65545:VKL65572 VUH65545:VUH65572 WED65545:WED65572 WNZ65545:WNZ65572 WXV65545:WXV65572 BN131081:BN131108 LJ131081:LJ131108 VF131081:VF131108 AFB131081:AFB131108 AOX131081:AOX131108 AYT131081:AYT131108 BIP131081:BIP131108 BSL131081:BSL131108 CCH131081:CCH131108 CMD131081:CMD131108 CVZ131081:CVZ131108 DFV131081:DFV131108 DPR131081:DPR131108 DZN131081:DZN131108 EJJ131081:EJJ131108 ETF131081:ETF131108 FDB131081:FDB131108 FMX131081:FMX131108 FWT131081:FWT131108 GGP131081:GGP131108 GQL131081:GQL131108 HAH131081:HAH131108 HKD131081:HKD131108 HTZ131081:HTZ131108 IDV131081:IDV131108 INR131081:INR131108 IXN131081:IXN131108 JHJ131081:JHJ131108 JRF131081:JRF131108 KBB131081:KBB131108 KKX131081:KKX131108 KUT131081:KUT131108 LEP131081:LEP131108 LOL131081:LOL131108 LYH131081:LYH131108 MID131081:MID131108 MRZ131081:MRZ131108 NBV131081:NBV131108 NLR131081:NLR131108 NVN131081:NVN131108 OFJ131081:OFJ131108 OPF131081:OPF131108 OZB131081:OZB131108 PIX131081:PIX131108 PST131081:PST131108 QCP131081:QCP131108 QML131081:QML131108 QWH131081:QWH131108 RGD131081:RGD131108 RPZ131081:RPZ131108 RZV131081:RZV131108 SJR131081:SJR131108 STN131081:STN131108 TDJ131081:TDJ131108 TNF131081:TNF131108 TXB131081:TXB131108 UGX131081:UGX131108 UQT131081:UQT131108 VAP131081:VAP131108 VKL131081:VKL131108 VUH131081:VUH131108 WED131081:WED131108 WNZ131081:WNZ131108 WXV131081:WXV131108 BN196617:BN196644 LJ196617:LJ196644 VF196617:VF196644 AFB196617:AFB196644 AOX196617:AOX196644 AYT196617:AYT196644 BIP196617:BIP196644 BSL196617:BSL196644 CCH196617:CCH196644 CMD196617:CMD196644 CVZ196617:CVZ196644 DFV196617:DFV196644 DPR196617:DPR196644 DZN196617:DZN196644 EJJ196617:EJJ196644 ETF196617:ETF196644 FDB196617:FDB196644 FMX196617:FMX196644 FWT196617:FWT196644 GGP196617:GGP196644 GQL196617:GQL196644 HAH196617:HAH196644 HKD196617:HKD196644 HTZ196617:HTZ196644 IDV196617:IDV196644 INR196617:INR196644 IXN196617:IXN196644 JHJ196617:JHJ196644 JRF196617:JRF196644 KBB196617:KBB196644 KKX196617:KKX196644 KUT196617:KUT196644 LEP196617:LEP196644 LOL196617:LOL196644 LYH196617:LYH196644 MID196617:MID196644 MRZ196617:MRZ196644 NBV196617:NBV196644 NLR196617:NLR196644 NVN196617:NVN196644 OFJ196617:OFJ196644 OPF196617:OPF196644 OZB196617:OZB196644 PIX196617:PIX196644 PST196617:PST196644 QCP196617:QCP196644 QML196617:QML196644 QWH196617:QWH196644 RGD196617:RGD196644 RPZ196617:RPZ196644 RZV196617:RZV196644 SJR196617:SJR196644 STN196617:STN196644 TDJ196617:TDJ196644 TNF196617:TNF196644 TXB196617:TXB196644 UGX196617:UGX196644 UQT196617:UQT196644 VAP196617:VAP196644 VKL196617:VKL196644 VUH196617:VUH196644 WED196617:WED196644 WNZ196617:WNZ196644 WXV196617:WXV196644 BN262153:BN262180 LJ262153:LJ262180 VF262153:VF262180 AFB262153:AFB262180 AOX262153:AOX262180 AYT262153:AYT262180 BIP262153:BIP262180 BSL262153:BSL262180 CCH262153:CCH262180 CMD262153:CMD262180 CVZ262153:CVZ262180 DFV262153:DFV262180 DPR262153:DPR262180 DZN262153:DZN262180 EJJ262153:EJJ262180 ETF262153:ETF262180 FDB262153:FDB262180 FMX262153:FMX262180 FWT262153:FWT262180 GGP262153:GGP262180 GQL262153:GQL262180 HAH262153:HAH262180 HKD262153:HKD262180 HTZ262153:HTZ262180 IDV262153:IDV262180 INR262153:INR262180 IXN262153:IXN262180 JHJ262153:JHJ262180 JRF262153:JRF262180 KBB262153:KBB262180 KKX262153:KKX262180 KUT262153:KUT262180 LEP262153:LEP262180 LOL262153:LOL262180 LYH262153:LYH262180 MID262153:MID262180 MRZ262153:MRZ262180 NBV262153:NBV262180 NLR262153:NLR262180 NVN262153:NVN262180 OFJ262153:OFJ262180 OPF262153:OPF262180 OZB262153:OZB262180 PIX262153:PIX262180 PST262153:PST262180 QCP262153:QCP262180 QML262153:QML262180 QWH262153:QWH262180 RGD262153:RGD262180 RPZ262153:RPZ262180 RZV262153:RZV262180 SJR262153:SJR262180 STN262153:STN262180 TDJ262153:TDJ262180 TNF262153:TNF262180 TXB262153:TXB262180 UGX262153:UGX262180 UQT262153:UQT262180 VAP262153:VAP262180 VKL262153:VKL262180 VUH262153:VUH262180 WED262153:WED262180 WNZ262153:WNZ262180 WXV262153:WXV262180 BN327689:BN327716 LJ327689:LJ327716 VF327689:VF327716 AFB327689:AFB327716 AOX327689:AOX327716 AYT327689:AYT327716 BIP327689:BIP327716 BSL327689:BSL327716 CCH327689:CCH327716 CMD327689:CMD327716 CVZ327689:CVZ327716 DFV327689:DFV327716 DPR327689:DPR327716 DZN327689:DZN327716 EJJ327689:EJJ327716 ETF327689:ETF327716 FDB327689:FDB327716 FMX327689:FMX327716 FWT327689:FWT327716 GGP327689:GGP327716 GQL327689:GQL327716 HAH327689:HAH327716 HKD327689:HKD327716 HTZ327689:HTZ327716 IDV327689:IDV327716 INR327689:INR327716 IXN327689:IXN327716 JHJ327689:JHJ327716 JRF327689:JRF327716 KBB327689:KBB327716 KKX327689:KKX327716 KUT327689:KUT327716 LEP327689:LEP327716 LOL327689:LOL327716 LYH327689:LYH327716 MID327689:MID327716 MRZ327689:MRZ327716 NBV327689:NBV327716 NLR327689:NLR327716 NVN327689:NVN327716 OFJ327689:OFJ327716 OPF327689:OPF327716 OZB327689:OZB327716 PIX327689:PIX327716 PST327689:PST327716 QCP327689:QCP327716 QML327689:QML327716 QWH327689:QWH327716 RGD327689:RGD327716 RPZ327689:RPZ327716 RZV327689:RZV327716 SJR327689:SJR327716 STN327689:STN327716 TDJ327689:TDJ327716 TNF327689:TNF327716 TXB327689:TXB327716 UGX327689:UGX327716 UQT327689:UQT327716 VAP327689:VAP327716 VKL327689:VKL327716 VUH327689:VUH327716 WED327689:WED327716 WNZ327689:WNZ327716 WXV327689:WXV327716 BN393225:BN393252 LJ393225:LJ393252 VF393225:VF393252 AFB393225:AFB393252 AOX393225:AOX393252 AYT393225:AYT393252 BIP393225:BIP393252 BSL393225:BSL393252 CCH393225:CCH393252 CMD393225:CMD393252 CVZ393225:CVZ393252 DFV393225:DFV393252 DPR393225:DPR393252 DZN393225:DZN393252 EJJ393225:EJJ393252 ETF393225:ETF393252 FDB393225:FDB393252 FMX393225:FMX393252 FWT393225:FWT393252 GGP393225:GGP393252 GQL393225:GQL393252 HAH393225:HAH393252 HKD393225:HKD393252 HTZ393225:HTZ393252 IDV393225:IDV393252 INR393225:INR393252 IXN393225:IXN393252 JHJ393225:JHJ393252 JRF393225:JRF393252 KBB393225:KBB393252 KKX393225:KKX393252 KUT393225:KUT393252 LEP393225:LEP393252 LOL393225:LOL393252 LYH393225:LYH393252 MID393225:MID393252 MRZ393225:MRZ393252 NBV393225:NBV393252 NLR393225:NLR393252 NVN393225:NVN393252 OFJ393225:OFJ393252 OPF393225:OPF393252 OZB393225:OZB393252 PIX393225:PIX393252 PST393225:PST393252 QCP393225:QCP393252 QML393225:QML393252 QWH393225:QWH393252 RGD393225:RGD393252 RPZ393225:RPZ393252 RZV393225:RZV393252 SJR393225:SJR393252 STN393225:STN393252 TDJ393225:TDJ393252 TNF393225:TNF393252 TXB393225:TXB393252 UGX393225:UGX393252 UQT393225:UQT393252 VAP393225:VAP393252 VKL393225:VKL393252 VUH393225:VUH393252 WED393225:WED393252 WNZ393225:WNZ393252 WXV393225:WXV393252 BN458761:BN458788 LJ458761:LJ458788 VF458761:VF458788 AFB458761:AFB458788 AOX458761:AOX458788 AYT458761:AYT458788 BIP458761:BIP458788 BSL458761:BSL458788 CCH458761:CCH458788 CMD458761:CMD458788 CVZ458761:CVZ458788 DFV458761:DFV458788 DPR458761:DPR458788 DZN458761:DZN458788 EJJ458761:EJJ458788 ETF458761:ETF458788 FDB458761:FDB458788 FMX458761:FMX458788 FWT458761:FWT458788 GGP458761:GGP458788 GQL458761:GQL458788 HAH458761:HAH458788 HKD458761:HKD458788 HTZ458761:HTZ458788 IDV458761:IDV458788 INR458761:INR458788 IXN458761:IXN458788 JHJ458761:JHJ458788 JRF458761:JRF458788 KBB458761:KBB458788 KKX458761:KKX458788 KUT458761:KUT458788 LEP458761:LEP458788 LOL458761:LOL458788 LYH458761:LYH458788 MID458761:MID458788 MRZ458761:MRZ458788 NBV458761:NBV458788 NLR458761:NLR458788 NVN458761:NVN458788 OFJ458761:OFJ458788 OPF458761:OPF458788 OZB458761:OZB458788 PIX458761:PIX458788 PST458761:PST458788 QCP458761:QCP458788 QML458761:QML458788 QWH458761:QWH458788 RGD458761:RGD458788 RPZ458761:RPZ458788 RZV458761:RZV458788 SJR458761:SJR458788 STN458761:STN458788 TDJ458761:TDJ458788 TNF458761:TNF458788 TXB458761:TXB458788 UGX458761:UGX458788 UQT458761:UQT458788 VAP458761:VAP458788 VKL458761:VKL458788 VUH458761:VUH458788 WED458761:WED458788 WNZ458761:WNZ458788 WXV458761:WXV458788 BN524297:BN524324 LJ524297:LJ524324 VF524297:VF524324 AFB524297:AFB524324 AOX524297:AOX524324 AYT524297:AYT524324 BIP524297:BIP524324 BSL524297:BSL524324 CCH524297:CCH524324 CMD524297:CMD524324 CVZ524297:CVZ524324 DFV524297:DFV524324 DPR524297:DPR524324 DZN524297:DZN524324 EJJ524297:EJJ524324 ETF524297:ETF524324 FDB524297:FDB524324 FMX524297:FMX524324 FWT524297:FWT524324 GGP524297:GGP524324 GQL524297:GQL524324 HAH524297:HAH524324 HKD524297:HKD524324 HTZ524297:HTZ524324 IDV524297:IDV524324 INR524297:INR524324 IXN524297:IXN524324 JHJ524297:JHJ524324 JRF524297:JRF524324 KBB524297:KBB524324 KKX524297:KKX524324 KUT524297:KUT524324 LEP524297:LEP524324 LOL524297:LOL524324 LYH524297:LYH524324 MID524297:MID524324 MRZ524297:MRZ524324 NBV524297:NBV524324 NLR524297:NLR524324 NVN524297:NVN524324 OFJ524297:OFJ524324 OPF524297:OPF524324 OZB524297:OZB524324 PIX524297:PIX524324 PST524297:PST524324 QCP524297:QCP524324 QML524297:QML524324 QWH524297:QWH524324 RGD524297:RGD524324 RPZ524297:RPZ524324 RZV524297:RZV524324 SJR524297:SJR524324 STN524297:STN524324 TDJ524297:TDJ524324 TNF524297:TNF524324 TXB524297:TXB524324 UGX524297:UGX524324 UQT524297:UQT524324 VAP524297:VAP524324 VKL524297:VKL524324 VUH524297:VUH524324 WED524297:WED524324 WNZ524297:WNZ524324 WXV524297:WXV524324 BN589833:BN589860 LJ589833:LJ589860 VF589833:VF589860 AFB589833:AFB589860 AOX589833:AOX589860 AYT589833:AYT589860 BIP589833:BIP589860 BSL589833:BSL589860 CCH589833:CCH589860 CMD589833:CMD589860 CVZ589833:CVZ589860 DFV589833:DFV589860 DPR589833:DPR589860 DZN589833:DZN589860 EJJ589833:EJJ589860 ETF589833:ETF589860 FDB589833:FDB589860 FMX589833:FMX589860 FWT589833:FWT589860 GGP589833:GGP589860 GQL589833:GQL589860 HAH589833:HAH589860 HKD589833:HKD589860 HTZ589833:HTZ589860 IDV589833:IDV589860 INR589833:INR589860 IXN589833:IXN589860 JHJ589833:JHJ589860 JRF589833:JRF589860 KBB589833:KBB589860 KKX589833:KKX589860 KUT589833:KUT589860 LEP589833:LEP589860 LOL589833:LOL589860 LYH589833:LYH589860 MID589833:MID589860 MRZ589833:MRZ589860 NBV589833:NBV589860 NLR589833:NLR589860 NVN589833:NVN589860 OFJ589833:OFJ589860 OPF589833:OPF589860 OZB589833:OZB589860 PIX589833:PIX589860 PST589833:PST589860 QCP589833:QCP589860 QML589833:QML589860 QWH589833:QWH589860 RGD589833:RGD589860 RPZ589833:RPZ589860 RZV589833:RZV589860 SJR589833:SJR589860 STN589833:STN589860 TDJ589833:TDJ589860 TNF589833:TNF589860 TXB589833:TXB589860 UGX589833:UGX589860 UQT589833:UQT589860 VAP589833:VAP589860 VKL589833:VKL589860 VUH589833:VUH589860 WED589833:WED589860 WNZ589833:WNZ589860 WXV589833:WXV589860 BN655369:BN655396 LJ655369:LJ655396 VF655369:VF655396 AFB655369:AFB655396 AOX655369:AOX655396 AYT655369:AYT655396 BIP655369:BIP655396 BSL655369:BSL655396 CCH655369:CCH655396 CMD655369:CMD655396 CVZ655369:CVZ655396 DFV655369:DFV655396 DPR655369:DPR655396 DZN655369:DZN655396 EJJ655369:EJJ655396 ETF655369:ETF655396 FDB655369:FDB655396 FMX655369:FMX655396 FWT655369:FWT655396 GGP655369:GGP655396 GQL655369:GQL655396 HAH655369:HAH655396 HKD655369:HKD655396 HTZ655369:HTZ655396 IDV655369:IDV655396 INR655369:INR655396 IXN655369:IXN655396 JHJ655369:JHJ655396 JRF655369:JRF655396 KBB655369:KBB655396 KKX655369:KKX655396 KUT655369:KUT655396 LEP655369:LEP655396 LOL655369:LOL655396 LYH655369:LYH655396 MID655369:MID655396 MRZ655369:MRZ655396 NBV655369:NBV655396 NLR655369:NLR655396 NVN655369:NVN655396 OFJ655369:OFJ655396 OPF655369:OPF655396 OZB655369:OZB655396 PIX655369:PIX655396 PST655369:PST655396 QCP655369:QCP655396 QML655369:QML655396 QWH655369:QWH655396 RGD655369:RGD655396 RPZ655369:RPZ655396 RZV655369:RZV655396 SJR655369:SJR655396 STN655369:STN655396 TDJ655369:TDJ655396 TNF655369:TNF655396 TXB655369:TXB655396 UGX655369:UGX655396 UQT655369:UQT655396 VAP655369:VAP655396 VKL655369:VKL655396 VUH655369:VUH655396 WED655369:WED655396 WNZ655369:WNZ655396 WXV655369:WXV655396 BN720905:BN720932 LJ720905:LJ720932 VF720905:VF720932 AFB720905:AFB720932 AOX720905:AOX720932 AYT720905:AYT720932 BIP720905:BIP720932 BSL720905:BSL720932 CCH720905:CCH720932 CMD720905:CMD720932 CVZ720905:CVZ720932 DFV720905:DFV720932 DPR720905:DPR720932 DZN720905:DZN720932 EJJ720905:EJJ720932 ETF720905:ETF720932 FDB720905:FDB720932 FMX720905:FMX720932 FWT720905:FWT720932 GGP720905:GGP720932 GQL720905:GQL720932 HAH720905:HAH720932 HKD720905:HKD720932 HTZ720905:HTZ720932 IDV720905:IDV720932 INR720905:INR720932 IXN720905:IXN720932 JHJ720905:JHJ720932 JRF720905:JRF720932 KBB720905:KBB720932 KKX720905:KKX720932 KUT720905:KUT720932 LEP720905:LEP720932 LOL720905:LOL720932 LYH720905:LYH720932 MID720905:MID720932 MRZ720905:MRZ720932 NBV720905:NBV720932 NLR720905:NLR720932 NVN720905:NVN720932 OFJ720905:OFJ720932 OPF720905:OPF720932 OZB720905:OZB720932 PIX720905:PIX720932 PST720905:PST720932 QCP720905:QCP720932 QML720905:QML720932 QWH720905:QWH720932 RGD720905:RGD720932 RPZ720905:RPZ720932 RZV720905:RZV720932 SJR720905:SJR720932 STN720905:STN720932 TDJ720905:TDJ720932 TNF720905:TNF720932 TXB720905:TXB720932 UGX720905:UGX720932 UQT720905:UQT720932 VAP720905:VAP720932 VKL720905:VKL720932 VUH720905:VUH720932 WED720905:WED720932 WNZ720905:WNZ720932 WXV720905:WXV720932 BN786441:BN786468 LJ786441:LJ786468 VF786441:VF786468 AFB786441:AFB786468 AOX786441:AOX786468 AYT786441:AYT786468 BIP786441:BIP786468 BSL786441:BSL786468 CCH786441:CCH786468 CMD786441:CMD786468 CVZ786441:CVZ786468 DFV786441:DFV786468 DPR786441:DPR786468 DZN786441:DZN786468 EJJ786441:EJJ786468 ETF786441:ETF786468 FDB786441:FDB786468 FMX786441:FMX786468 FWT786441:FWT786468 GGP786441:GGP786468 GQL786441:GQL786468 HAH786441:HAH786468 HKD786441:HKD786468 HTZ786441:HTZ786468 IDV786441:IDV786468 INR786441:INR786468 IXN786441:IXN786468 JHJ786441:JHJ786468 JRF786441:JRF786468 KBB786441:KBB786468 KKX786441:KKX786468 KUT786441:KUT786468 LEP786441:LEP786468 LOL786441:LOL786468 LYH786441:LYH786468 MID786441:MID786468 MRZ786441:MRZ786468 NBV786441:NBV786468 NLR786441:NLR786468 NVN786441:NVN786468 OFJ786441:OFJ786468 OPF786441:OPF786468 OZB786441:OZB786468 PIX786441:PIX786468 PST786441:PST786468 QCP786441:QCP786468 QML786441:QML786468 QWH786441:QWH786468 RGD786441:RGD786468 RPZ786441:RPZ786468 RZV786441:RZV786468 SJR786441:SJR786468 STN786441:STN786468 TDJ786441:TDJ786468 TNF786441:TNF786468 TXB786441:TXB786468 UGX786441:UGX786468 UQT786441:UQT786468 VAP786441:VAP786468 VKL786441:VKL786468 VUH786441:VUH786468 WED786441:WED786468 WNZ786441:WNZ786468 WXV786441:WXV786468 BN851977:BN852004 LJ851977:LJ852004 VF851977:VF852004 AFB851977:AFB852004 AOX851977:AOX852004 AYT851977:AYT852004 BIP851977:BIP852004 BSL851977:BSL852004 CCH851977:CCH852004 CMD851977:CMD852004 CVZ851977:CVZ852004 DFV851977:DFV852004 DPR851977:DPR852004 DZN851977:DZN852004 EJJ851977:EJJ852004 ETF851977:ETF852004 FDB851977:FDB852004 FMX851977:FMX852004 FWT851977:FWT852004 GGP851977:GGP852004 GQL851977:GQL852004 HAH851977:HAH852004 HKD851977:HKD852004 HTZ851977:HTZ852004 IDV851977:IDV852004 INR851977:INR852004 IXN851977:IXN852004 JHJ851977:JHJ852004 JRF851977:JRF852004 KBB851977:KBB852004 KKX851977:KKX852004 KUT851977:KUT852004 LEP851977:LEP852004 LOL851977:LOL852004 LYH851977:LYH852004 MID851977:MID852004 MRZ851977:MRZ852004 NBV851977:NBV852004 NLR851977:NLR852004 NVN851977:NVN852004 OFJ851977:OFJ852004 OPF851977:OPF852004 OZB851977:OZB852004 PIX851977:PIX852004 PST851977:PST852004 QCP851977:QCP852004 QML851977:QML852004 QWH851977:QWH852004 RGD851977:RGD852004 RPZ851977:RPZ852004 RZV851977:RZV852004 SJR851977:SJR852004 STN851977:STN852004 TDJ851977:TDJ852004 TNF851977:TNF852004 TXB851977:TXB852004 UGX851977:UGX852004 UQT851977:UQT852004 VAP851977:VAP852004 VKL851977:VKL852004 VUH851977:VUH852004 WED851977:WED852004 WNZ851977:WNZ852004 WXV851977:WXV852004 BN917513:BN917540 LJ917513:LJ917540 VF917513:VF917540 AFB917513:AFB917540 AOX917513:AOX917540 AYT917513:AYT917540 BIP917513:BIP917540 BSL917513:BSL917540 CCH917513:CCH917540 CMD917513:CMD917540 CVZ917513:CVZ917540 DFV917513:DFV917540 DPR917513:DPR917540 DZN917513:DZN917540 EJJ917513:EJJ917540 ETF917513:ETF917540 FDB917513:FDB917540 FMX917513:FMX917540 FWT917513:FWT917540 GGP917513:GGP917540 GQL917513:GQL917540 HAH917513:HAH917540 HKD917513:HKD917540 HTZ917513:HTZ917540 IDV917513:IDV917540 INR917513:INR917540 IXN917513:IXN917540 JHJ917513:JHJ917540 JRF917513:JRF917540 KBB917513:KBB917540 KKX917513:KKX917540 KUT917513:KUT917540 LEP917513:LEP917540 LOL917513:LOL917540 LYH917513:LYH917540 MID917513:MID917540 MRZ917513:MRZ917540 NBV917513:NBV917540 NLR917513:NLR917540 NVN917513:NVN917540 OFJ917513:OFJ917540 OPF917513:OPF917540 OZB917513:OZB917540 PIX917513:PIX917540 PST917513:PST917540 QCP917513:QCP917540 QML917513:QML917540 QWH917513:QWH917540 RGD917513:RGD917540 RPZ917513:RPZ917540 RZV917513:RZV917540 SJR917513:SJR917540 STN917513:STN917540 TDJ917513:TDJ917540 TNF917513:TNF917540 TXB917513:TXB917540 UGX917513:UGX917540 UQT917513:UQT917540 VAP917513:VAP917540 VKL917513:VKL917540 VUH917513:VUH917540 WED917513:WED917540 WNZ917513:WNZ917540 WXV917513:WXV917540 BN983049:BN983076 LJ983049:LJ983076 VF983049:VF983076 AFB983049:AFB983076 AOX983049:AOX983076 AYT983049:AYT983076 BIP983049:BIP983076 BSL983049:BSL983076 CCH983049:CCH983076 CMD983049:CMD983076 CVZ983049:CVZ983076 DFV983049:DFV983076 DPR983049:DPR983076 DZN983049:DZN983076 EJJ983049:EJJ983076 ETF983049:ETF983076 FDB983049:FDB983076 FMX983049:FMX983076 FWT983049:FWT983076 GGP983049:GGP983076 GQL983049:GQL983076 HAH983049:HAH983076 HKD983049:HKD983076 HTZ983049:HTZ983076 IDV983049:IDV983076 INR983049:INR983076 IXN983049:IXN983076 JHJ983049:JHJ983076 JRF983049:JRF983076 KBB983049:KBB983076 KKX983049:KKX983076 KUT983049:KUT983076 LEP983049:LEP983076 LOL983049:LOL983076 LYH983049:LYH983076 MID983049:MID983076 MRZ983049:MRZ983076 NBV983049:NBV983076 NLR983049:NLR983076 NVN983049:NVN983076 OFJ983049:OFJ983076 OPF983049:OPF983076 OZB983049:OZB983076 PIX983049:PIX983076 PST983049:PST983076 QCP983049:QCP983076 QML983049:QML983076 QWH983049:QWH983076 RGD983049:RGD983076 RPZ983049:RPZ983076 RZV983049:RZV983076 SJR983049:SJR983076 STN983049:STN983076 TDJ983049:TDJ983076 TNF983049:TNF983076 TXB983049:TXB983076 UGX983049:UGX983076 UQT983049:UQT983076 VAP983049:VAP983076 VKL983049:VKL983076 VUH983049:VUH983076 WED983049:WED983076 WNZ983049:WNZ983076 WXV983049:WXV983076 BN38:BN71 LJ38:LJ71 VF38:VF71 AFB38:AFB71 AOX38:AOX71 AYT38:AYT71 BIP38:BIP71 BSL38:BSL71 CCH38:CCH71 CMD38:CMD71 CVZ38:CVZ71 DFV38:DFV71 DPR38:DPR71 DZN38:DZN71 EJJ38:EJJ71 ETF38:ETF71 FDB38:FDB71 FMX38:FMX71 FWT38:FWT71 GGP38:GGP71 GQL38:GQL71 HAH38:HAH71 HKD38:HKD71 HTZ38:HTZ71 IDV38:IDV71 INR38:INR71 IXN38:IXN71 JHJ38:JHJ71 JRF38:JRF71 KBB38:KBB71 KKX38:KKX71 KUT38:KUT71 LEP38:LEP71 LOL38:LOL71 LYH38:LYH71 MID38:MID71 MRZ38:MRZ71 NBV38:NBV71 NLR38:NLR71 NVN38:NVN71 OFJ38:OFJ71 OPF38:OPF71 OZB38:OZB71 PIX38:PIX71 PST38:PST71 QCP38:QCP71 QML38:QML71 QWH38:QWH71 RGD38:RGD71 RPZ38:RPZ71 RZV38:RZV71 SJR38:SJR71 STN38:STN71 TDJ38:TDJ71 TNF38:TNF71 TXB38:TXB71 UGX38:UGX71 UQT38:UQT71 VAP38:VAP71 VKL38:VKL71 VUH38:VUH71 WED38:WED71 WNZ38:WNZ71 WXV38:WXV71 BN65574:BN65607 LJ65574:LJ65607 VF65574:VF65607 AFB65574:AFB65607 AOX65574:AOX65607 AYT65574:AYT65607 BIP65574:BIP65607 BSL65574:BSL65607 CCH65574:CCH65607 CMD65574:CMD65607 CVZ65574:CVZ65607 DFV65574:DFV65607 DPR65574:DPR65607 DZN65574:DZN65607 EJJ65574:EJJ65607 ETF65574:ETF65607 FDB65574:FDB65607 FMX65574:FMX65607 FWT65574:FWT65607 GGP65574:GGP65607 GQL65574:GQL65607 HAH65574:HAH65607 HKD65574:HKD65607 HTZ65574:HTZ65607 IDV65574:IDV65607 INR65574:INR65607 IXN65574:IXN65607 JHJ65574:JHJ65607 JRF65574:JRF65607 KBB65574:KBB65607 KKX65574:KKX65607 KUT65574:KUT65607 LEP65574:LEP65607 LOL65574:LOL65607 LYH65574:LYH65607 MID65574:MID65607 MRZ65574:MRZ65607 NBV65574:NBV65607 NLR65574:NLR65607 NVN65574:NVN65607 OFJ65574:OFJ65607 OPF65574:OPF65607 OZB65574:OZB65607 PIX65574:PIX65607 PST65574:PST65607 QCP65574:QCP65607 QML65574:QML65607 QWH65574:QWH65607 RGD65574:RGD65607 RPZ65574:RPZ65607 RZV65574:RZV65607 SJR65574:SJR65607 STN65574:STN65607 TDJ65574:TDJ65607 TNF65574:TNF65607 TXB65574:TXB65607 UGX65574:UGX65607 UQT65574:UQT65607 VAP65574:VAP65607 VKL65574:VKL65607 VUH65574:VUH65607 WED65574:WED65607 WNZ65574:WNZ65607 WXV65574:WXV65607 BN131110:BN131143 LJ131110:LJ131143 VF131110:VF131143 AFB131110:AFB131143 AOX131110:AOX131143 AYT131110:AYT131143 BIP131110:BIP131143 BSL131110:BSL131143 CCH131110:CCH131143 CMD131110:CMD131143 CVZ131110:CVZ131143 DFV131110:DFV131143 DPR131110:DPR131143 DZN131110:DZN131143 EJJ131110:EJJ131143 ETF131110:ETF131143 FDB131110:FDB131143 FMX131110:FMX131143 FWT131110:FWT131143 GGP131110:GGP131143 GQL131110:GQL131143 HAH131110:HAH131143 HKD131110:HKD131143 HTZ131110:HTZ131143 IDV131110:IDV131143 INR131110:INR131143 IXN131110:IXN131143 JHJ131110:JHJ131143 JRF131110:JRF131143 KBB131110:KBB131143 KKX131110:KKX131143 KUT131110:KUT131143 LEP131110:LEP131143 LOL131110:LOL131143 LYH131110:LYH131143 MID131110:MID131143 MRZ131110:MRZ131143 NBV131110:NBV131143 NLR131110:NLR131143 NVN131110:NVN131143 OFJ131110:OFJ131143 OPF131110:OPF131143 OZB131110:OZB131143 PIX131110:PIX131143 PST131110:PST131143 QCP131110:QCP131143 QML131110:QML131143 QWH131110:QWH131143 RGD131110:RGD131143 RPZ131110:RPZ131143 RZV131110:RZV131143 SJR131110:SJR131143 STN131110:STN131143 TDJ131110:TDJ131143 TNF131110:TNF131143 TXB131110:TXB131143 UGX131110:UGX131143 UQT131110:UQT131143 VAP131110:VAP131143 VKL131110:VKL131143 VUH131110:VUH131143 WED131110:WED131143 WNZ131110:WNZ131143 WXV131110:WXV131143 BN196646:BN196679 LJ196646:LJ196679 VF196646:VF196679 AFB196646:AFB196679 AOX196646:AOX196679 AYT196646:AYT196679 BIP196646:BIP196679 BSL196646:BSL196679 CCH196646:CCH196679 CMD196646:CMD196679 CVZ196646:CVZ196679 DFV196646:DFV196679 DPR196646:DPR196679 DZN196646:DZN196679 EJJ196646:EJJ196679 ETF196646:ETF196679 FDB196646:FDB196679 FMX196646:FMX196679 FWT196646:FWT196679 GGP196646:GGP196679 GQL196646:GQL196679 HAH196646:HAH196679 HKD196646:HKD196679 HTZ196646:HTZ196679 IDV196646:IDV196679 INR196646:INR196679 IXN196646:IXN196679 JHJ196646:JHJ196679 JRF196646:JRF196679 KBB196646:KBB196679 KKX196646:KKX196679 KUT196646:KUT196679 LEP196646:LEP196679 LOL196646:LOL196679 LYH196646:LYH196679 MID196646:MID196679 MRZ196646:MRZ196679 NBV196646:NBV196679 NLR196646:NLR196679 NVN196646:NVN196679 OFJ196646:OFJ196679 OPF196646:OPF196679 OZB196646:OZB196679 PIX196646:PIX196679 PST196646:PST196679 QCP196646:QCP196679 QML196646:QML196679 QWH196646:QWH196679 RGD196646:RGD196679 RPZ196646:RPZ196679 RZV196646:RZV196679 SJR196646:SJR196679 STN196646:STN196679 TDJ196646:TDJ196679 TNF196646:TNF196679 TXB196646:TXB196679 UGX196646:UGX196679 UQT196646:UQT196679 VAP196646:VAP196679 VKL196646:VKL196679 VUH196646:VUH196679 WED196646:WED196679 WNZ196646:WNZ196679 WXV196646:WXV196679 BN262182:BN262215 LJ262182:LJ262215 VF262182:VF262215 AFB262182:AFB262215 AOX262182:AOX262215 AYT262182:AYT262215 BIP262182:BIP262215 BSL262182:BSL262215 CCH262182:CCH262215 CMD262182:CMD262215 CVZ262182:CVZ262215 DFV262182:DFV262215 DPR262182:DPR262215 DZN262182:DZN262215 EJJ262182:EJJ262215 ETF262182:ETF262215 FDB262182:FDB262215 FMX262182:FMX262215 FWT262182:FWT262215 GGP262182:GGP262215 GQL262182:GQL262215 HAH262182:HAH262215 HKD262182:HKD262215 HTZ262182:HTZ262215 IDV262182:IDV262215 INR262182:INR262215 IXN262182:IXN262215 JHJ262182:JHJ262215 JRF262182:JRF262215 KBB262182:KBB262215 KKX262182:KKX262215 KUT262182:KUT262215 LEP262182:LEP262215 LOL262182:LOL262215 LYH262182:LYH262215 MID262182:MID262215 MRZ262182:MRZ262215 NBV262182:NBV262215 NLR262182:NLR262215 NVN262182:NVN262215 OFJ262182:OFJ262215 OPF262182:OPF262215 OZB262182:OZB262215 PIX262182:PIX262215 PST262182:PST262215 QCP262182:QCP262215 QML262182:QML262215 QWH262182:QWH262215 RGD262182:RGD262215 RPZ262182:RPZ262215 RZV262182:RZV262215 SJR262182:SJR262215 STN262182:STN262215 TDJ262182:TDJ262215 TNF262182:TNF262215 TXB262182:TXB262215 UGX262182:UGX262215 UQT262182:UQT262215 VAP262182:VAP262215 VKL262182:VKL262215 VUH262182:VUH262215 WED262182:WED262215 WNZ262182:WNZ262215 WXV262182:WXV262215 BN327718:BN327751 LJ327718:LJ327751 VF327718:VF327751 AFB327718:AFB327751 AOX327718:AOX327751 AYT327718:AYT327751 BIP327718:BIP327751 BSL327718:BSL327751 CCH327718:CCH327751 CMD327718:CMD327751 CVZ327718:CVZ327751 DFV327718:DFV327751 DPR327718:DPR327751 DZN327718:DZN327751 EJJ327718:EJJ327751 ETF327718:ETF327751 FDB327718:FDB327751 FMX327718:FMX327751 FWT327718:FWT327751 GGP327718:GGP327751 GQL327718:GQL327751 HAH327718:HAH327751 HKD327718:HKD327751 HTZ327718:HTZ327751 IDV327718:IDV327751 INR327718:INR327751 IXN327718:IXN327751 JHJ327718:JHJ327751 JRF327718:JRF327751 KBB327718:KBB327751 KKX327718:KKX327751 KUT327718:KUT327751 LEP327718:LEP327751 LOL327718:LOL327751 LYH327718:LYH327751 MID327718:MID327751 MRZ327718:MRZ327751 NBV327718:NBV327751 NLR327718:NLR327751 NVN327718:NVN327751 OFJ327718:OFJ327751 OPF327718:OPF327751 OZB327718:OZB327751 PIX327718:PIX327751 PST327718:PST327751 QCP327718:QCP327751 QML327718:QML327751 QWH327718:QWH327751 RGD327718:RGD327751 RPZ327718:RPZ327751 RZV327718:RZV327751 SJR327718:SJR327751 STN327718:STN327751 TDJ327718:TDJ327751 TNF327718:TNF327751 TXB327718:TXB327751 UGX327718:UGX327751 UQT327718:UQT327751 VAP327718:VAP327751 VKL327718:VKL327751 VUH327718:VUH327751 WED327718:WED327751 WNZ327718:WNZ327751 WXV327718:WXV327751 BN393254:BN393287 LJ393254:LJ393287 VF393254:VF393287 AFB393254:AFB393287 AOX393254:AOX393287 AYT393254:AYT393287 BIP393254:BIP393287 BSL393254:BSL393287 CCH393254:CCH393287 CMD393254:CMD393287 CVZ393254:CVZ393287 DFV393254:DFV393287 DPR393254:DPR393287 DZN393254:DZN393287 EJJ393254:EJJ393287 ETF393254:ETF393287 FDB393254:FDB393287 FMX393254:FMX393287 FWT393254:FWT393287 GGP393254:GGP393287 GQL393254:GQL393287 HAH393254:HAH393287 HKD393254:HKD393287 HTZ393254:HTZ393287 IDV393254:IDV393287 INR393254:INR393287 IXN393254:IXN393287 JHJ393254:JHJ393287 JRF393254:JRF393287 KBB393254:KBB393287 KKX393254:KKX393287 KUT393254:KUT393287 LEP393254:LEP393287 LOL393254:LOL393287 LYH393254:LYH393287 MID393254:MID393287 MRZ393254:MRZ393287 NBV393254:NBV393287 NLR393254:NLR393287 NVN393254:NVN393287 OFJ393254:OFJ393287 OPF393254:OPF393287 OZB393254:OZB393287 PIX393254:PIX393287 PST393254:PST393287 QCP393254:QCP393287 QML393254:QML393287 QWH393254:QWH393287 RGD393254:RGD393287 RPZ393254:RPZ393287 RZV393254:RZV393287 SJR393254:SJR393287 STN393254:STN393287 TDJ393254:TDJ393287 TNF393254:TNF393287 TXB393254:TXB393287 UGX393254:UGX393287 UQT393254:UQT393287 VAP393254:VAP393287 VKL393254:VKL393287 VUH393254:VUH393287 WED393254:WED393287 WNZ393254:WNZ393287 WXV393254:WXV393287 BN458790:BN458823 LJ458790:LJ458823 VF458790:VF458823 AFB458790:AFB458823 AOX458790:AOX458823 AYT458790:AYT458823 BIP458790:BIP458823 BSL458790:BSL458823 CCH458790:CCH458823 CMD458790:CMD458823 CVZ458790:CVZ458823 DFV458790:DFV458823 DPR458790:DPR458823 DZN458790:DZN458823 EJJ458790:EJJ458823 ETF458790:ETF458823 FDB458790:FDB458823 FMX458790:FMX458823 FWT458790:FWT458823 GGP458790:GGP458823 GQL458790:GQL458823 HAH458790:HAH458823 HKD458790:HKD458823 HTZ458790:HTZ458823 IDV458790:IDV458823 INR458790:INR458823 IXN458790:IXN458823 JHJ458790:JHJ458823 JRF458790:JRF458823 KBB458790:KBB458823 KKX458790:KKX458823 KUT458790:KUT458823 LEP458790:LEP458823 LOL458790:LOL458823 LYH458790:LYH458823 MID458790:MID458823 MRZ458790:MRZ458823 NBV458790:NBV458823 NLR458790:NLR458823 NVN458790:NVN458823 OFJ458790:OFJ458823 OPF458790:OPF458823 OZB458790:OZB458823 PIX458790:PIX458823 PST458790:PST458823 QCP458790:QCP458823 QML458790:QML458823 QWH458790:QWH458823 RGD458790:RGD458823 RPZ458790:RPZ458823 RZV458790:RZV458823 SJR458790:SJR458823 STN458790:STN458823 TDJ458790:TDJ458823 TNF458790:TNF458823 TXB458790:TXB458823 UGX458790:UGX458823 UQT458790:UQT458823 VAP458790:VAP458823 VKL458790:VKL458823 VUH458790:VUH458823 WED458790:WED458823 WNZ458790:WNZ458823 WXV458790:WXV458823 BN524326:BN524359 LJ524326:LJ524359 VF524326:VF524359 AFB524326:AFB524359 AOX524326:AOX524359 AYT524326:AYT524359 BIP524326:BIP524359 BSL524326:BSL524359 CCH524326:CCH524359 CMD524326:CMD524359 CVZ524326:CVZ524359 DFV524326:DFV524359 DPR524326:DPR524359 DZN524326:DZN524359 EJJ524326:EJJ524359 ETF524326:ETF524359 FDB524326:FDB524359 FMX524326:FMX524359 FWT524326:FWT524359 GGP524326:GGP524359 GQL524326:GQL524359 HAH524326:HAH524359 HKD524326:HKD524359 HTZ524326:HTZ524359 IDV524326:IDV524359 INR524326:INR524359 IXN524326:IXN524359 JHJ524326:JHJ524359 JRF524326:JRF524359 KBB524326:KBB524359 KKX524326:KKX524359 KUT524326:KUT524359 LEP524326:LEP524359 LOL524326:LOL524359 LYH524326:LYH524359 MID524326:MID524359 MRZ524326:MRZ524359 NBV524326:NBV524359 NLR524326:NLR524359 NVN524326:NVN524359 OFJ524326:OFJ524359 OPF524326:OPF524359 OZB524326:OZB524359 PIX524326:PIX524359 PST524326:PST524359 QCP524326:QCP524359 QML524326:QML524359 QWH524326:QWH524359 RGD524326:RGD524359 RPZ524326:RPZ524359 RZV524326:RZV524359 SJR524326:SJR524359 STN524326:STN524359 TDJ524326:TDJ524359 TNF524326:TNF524359 TXB524326:TXB524359 UGX524326:UGX524359 UQT524326:UQT524359 VAP524326:VAP524359 VKL524326:VKL524359 VUH524326:VUH524359 WED524326:WED524359 WNZ524326:WNZ524359 WXV524326:WXV524359 BN589862:BN589895 LJ589862:LJ589895 VF589862:VF589895 AFB589862:AFB589895 AOX589862:AOX589895 AYT589862:AYT589895 BIP589862:BIP589895 BSL589862:BSL589895 CCH589862:CCH589895 CMD589862:CMD589895 CVZ589862:CVZ589895 DFV589862:DFV589895 DPR589862:DPR589895 DZN589862:DZN589895 EJJ589862:EJJ589895 ETF589862:ETF589895 FDB589862:FDB589895 FMX589862:FMX589895 FWT589862:FWT589895 GGP589862:GGP589895 GQL589862:GQL589895 HAH589862:HAH589895 HKD589862:HKD589895 HTZ589862:HTZ589895 IDV589862:IDV589895 INR589862:INR589895 IXN589862:IXN589895 JHJ589862:JHJ589895 JRF589862:JRF589895 KBB589862:KBB589895 KKX589862:KKX589895 KUT589862:KUT589895 LEP589862:LEP589895 LOL589862:LOL589895 LYH589862:LYH589895 MID589862:MID589895 MRZ589862:MRZ589895 NBV589862:NBV589895 NLR589862:NLR589895 NVN589862:NVN589895 OFJ589862:OFJ589895 OPF589862:OPF589895 OZB589862:OZB589895 PIX589862:PIX589895 PST589862:PST589895 QCP589862:QCP589895 QML589862:QML589895 QWH589862:QWH589895 RGD589862:RGD589895 RPZ589862:RPZ589895 RZV589862:RZV589895 SJR589862:SJR589895 STN589862:STN589895 TDJ589862:TDJ589895 TNF589862:TNF589895 TXB589862:TXB589895 UGX589862:UGX589895 UQT589862:UQT589895 VAP589862:VAP589895 VKL589862:VKL589895 VUH589862:VUH589895 WED589862:WED589895 WNZ589862:WNZ589895 WXV589862:WXV589895 BN655398:BN655431 LJ655398:LJ655431 VF655398:VF655431 AFB655398:AFB655431 AOX655398:AOX655431 AYT655398:AYT655431 BIP655398:BIP655431 BSL655398:BSL655431 CCH655398:CCH655431 CMD655398:CMD655431 CVZ655398:CVZ655431 DFV655398:DFV655431 DPR655398:DPR655431 DZN655398:DZN655431 EJJ655398:EJJ655431 ETF655398:ETF655431 FDB655398:FDB655431 FMX655398:FMX655431 FWT655398:FWT655431 GGP655398:GGP655431 GQL655398:GQL655431 HAH655398:HAH655431 HKD655398:HKD655431 HTZ655398:HTZ655431 IDV655398:IDV655431 INR655398:INR655431 IXN655398:IXN655431 JHJ655398:JHJ655431 JRF655398:JRF655431 KBB655398:KBB655431 KKX655398:KKX655431 KUT655398:KUT655431 LEP655398:LEP655431 LOL655398:LOL655431 LYH655398:LYH655431 MID655398:MID655431 MRZ655398:MRZ655431 NBV655398:NBV655431 NLR655398:NLR655431 NVN655398:NVN655431 OFJ655398:OFJ655431 OPF655398:OPF655431 OZB655398:OZB655431 PIX655398:PIX655431 PST655398:PST655431 QCP655398:QCP655431 QML655398:QML655431 QWH655398:QWH655431 RGD655398:RGD655431 RPZ655398:RPZ655431 RZV655398:RZV655431 SJR655398:SJR655431 STN655398:STN655431 TDJ655398:TDJ655431 TNF655398:TNF655431 TXB655398:TXB655431 UGX655398:UGX655431 UQT655398:UQT655431 VAP655398:VAP655431 VKL655398:VKL655431 VUH655398:VUH655431 WED655398:WED655431 WNZ655398:WNZ655431 WXV655398:WXV655431 BN720934:BN720967 LJ720934:LJ720967 VF720934:VF720967 AFB720934:AFB720967 AOX720934:AOX720967 AYT720934:AYT720967 BIP720934:BIP720967 BSL720934:BSL720967 CCH720934:CCH720967 CMD720934:CMD720967 CVZ720934:CVZ720967 DFV720934:DFV720967 DPR720934:DPR720967 DZN720934:DZN720967 EJJ720934:EJJ720967 ETF720934:ETF720967 FDB720934:FDB720967 FMX720934:FMX720967 FWT720934:FWT720967 GGP720934:GGP720967 GQL720934:GQL720967 HAH720934:HAH720967 HKD720934:HKD720967 HTZ720934:HTZ720967 IDV720934:IDV720967 INR720934:INR720967 IXN720934:IXN720967 JHJ720934:JHJ720967 JRF720934:JRF720967 KBB720934:KBB720967 KKX720934:KKX720967 KUT720934:KUT720967 LEP720934:LEP720967 LOL720934:LOL720967 LYH720934:LYH720967 MID720934:MID720967 MRZ720934:MRZ720967 NBV720934:NBV720967 NLR720934:NLR720967 NVN720934:NVN720967 OFJ720934:OFJ720967 OPF720934:OPF720967 OZB720934:OZB720967 PIX720934:PIX720967 PST720934:PST720967 QCP720934:QCP720967 QML720934:QML720967 QWH720934:QWH720967 RGD720934:RGD720967 RPZ720934:RPZ720967 RZV720934:RZV720967 SJR720934:SJR720967 STN720934:STN720967 TDJ720934:TDJ720967 TNF720934:TNF720967 TXB720934:TXB720967 UGX720934:UGX720967 UQT720934:UQT720967 VAP720934:VAP720967 VKL720934:VKL720967 VUH720934:VUH720967 WED720934:WED720967 WNZ720934:WNZ720967 WXV720934:WXV720967 BN786470:BN786503 LJ786470:LJ786503 VF786470:VF786503 AFB786470:AFB786503 AOX786470:AOX786503 AYT786470:AYT786503 BIP786470:BIP786503 BSL786470:BSL786503 CCH786470:CCH786503 CMD786470:CMD786503 CVZ786470:CVZ786503 DFV786470:DFV786503 DPR786470:DPR786503 DZN786470:DZN786503 EJJ786470:EJJ786503 ETF786470:ETF786503 FDB786470:FDB786503 FMX786470:FMX786503 FWT786470:FWT786503 GGP786470:GGP786503 GQL786470:GQL786503 HAH786470:HAH786503 HKD786470:HKD786503 HTZ786470:HTZ786503 IDV786470:IDV786503 INR786470:INR786503 IXN786470:IXN786503 JHJ786470:JHJ786503 JRF786470:JRF786503 KBB786470:KBB786503 KKX786470:KKX786503 KUT786470:KUT786503 LEP786470:LEP786503 LOL786470:LOL786503 LYH786470:LYH786503 MID786470:MID786503 MRZ786470:MRZ786503 NBV786470:NBV786503 NLR786470:NLR786503 NVN786470:NVN786503 OFJ786470:OFJ786503 OPF786470:OPF786503 OZB786470:OZB786503 PIX786470:PIX786503 PST786470:PST786503 QCP786470:QCP786503 QML786470:QML786503 QWH786470:QWH786503 RGD786470:RGD786503 RPZ786470:RPZ786503 RZV786470:RZV786503 SJR786470:SJR786503 STN786470:STN786503 TDJ786470:TDJ786503 TNF786470:TNF786503 TXB786470:TXB786503 UGX786470:UGX786503 UQT786470:UQT786503 VAP786470:VAP786503 VKL786470:VKL786503 VUH786470:VUH786503 WED786470:WED786503 WNZ786470:WNZ786503 WXV786470:WXV786503 BN852006:BN852039 LJ852006:LJ852039 VF852006:VF852039 AFB852006:AFB852039 AOX852006:AOX852039 AYT852006:AYT852039 BIP852006:BIP852039 BSL852006:BSL852039 CCH852006:CCH852039 CMD852006:CMD852039 CVZ852006:CVZ852039 DFV852006:DFV852039 DPR852006:DPR852039 DZN852006:DZN852039 EJJ852006:EJJ852039 ETF852006:ETF852039 FDB852006:FDB852039 FMX852006:FMX852039 FWT852006:FWT852039 GGP852006:GGP852039 GQL852006:GQL852039 HAH852006:HAH852039 HKD852006:HKD852039 HTZ852006:HTZ852039 IDV852006:IDV852039 INR852006:INR852039 IXN852006:IXN852039 JHJ852006:JHJ852039 JRF852006:JRF852039 KBB852006:KBB852039 KKX852006:KKX852039 KUT852006:KUT852039 LEP852006:LEP852039 LOL852006:LOL852039 LYH852006:LYH852039 MID852006:MID852039 MRZ852006:MRZ852039 NBV852006:NBV852039 NLR852006:NLR852039 NVN852006:NVN852039 OFJ852006:OFJ852039 OPF852006:OPF852039 OZB852006:OZB852039 PIX852006:PIX852039 PST852006:PST852039 QCP852006:QCP852039 QML852006:QML852039 QWH852006:QWH852039 RGD852006:RGD852039 RPZ852006:RPZ852039 RZV852006:RZV852039 SJR852006:SJR852039 STN852006:STN852039 TDJ852006:TDJ852039 TNF852006:TNF852039 TXB852006:TXB852039 UGX852006:UGX852039 UQT852006:UQT852039 VAP852006:VAP852039 VKL852006:VKL852039 VUH852006:VUH852039 WED852006:WED852039 WNZ852006:WNZ852039 WXV852006:WXV852039 BN917542:BN917575 LJ917542:LJ917575 VF917542:VF917575 AFB917542:AFB917575 AOX917542:AOX917575 AYT917542:AYT917575 BIP917542:BIP917575 BSL917542:BSL917575 CCH917542:CCH917575 CMD917542:CMD917575 CVZ917542:CVZ917575 DFV917542:DFV917575 DPR917542:DPR917575 DZN917542:DZN917575 EJJ917542:EJJ917575 ETF917542:ETF917575 FDB917542:FDB917575 FMX917542:FMX917575 FWT917542:FWT917575 GGP917542:GGP917575 GQL917542:GQL917575 HAH917542:HAH917575 HKD917542:HKD917575 HTZ917542:HTZ917575 IDV917542:IDV917575 INR917542:INR917575 IXN917542:IXN917575 JHJ917542:JHJ917575 JRF917542:JRF917575 KBB917542:KBB917575 KKX917542:KKX917575 KUT917542:KUT917575 LEP917542:LEP917575 LOL917542:LOL917575 LYH917542:LYH917575 MID917542:MID917575 MRZ917542:MRZ917575 NBV917542:NBV917575 NLR917542:NLR917575 NVN917542:NVN917575 OFJ917542:OFJ917575 OPF917542:OPF917575 OZB917542:OZB917575 PIX917542:PIX917575 PST917542:PST917575 QCP917542:QCP917575 QML917542:QML917575 QWH917542:QWH917575 RGD917542:RGD917575 RPZ917542:RPZ917575 RZV917542:RZV917575 SJR917542:SJR917575 STN917542:STN917575 TDJ917542:TDJ917575 TNF917542:TNF917575 TXB917542:TXB917575 UGX917542:UGX917575 UQT917542:UQT917575 VAP917542:VAP917575 VKL917542:VKL917575 VUH917542:VUH917575 WED917542:WED917575 WNZ917542:WNZ917575 WXV917542:WXV917575 BN983078:BN983111 LJ983078:LJ983111 VF983078:VF983111 AFB983078:AFB983111 AOX983078:AOX983111 AYT983078:AYT983111 BIP983078:BIP983111 BSL983078:BSL983111 CCH983078:CCH983111 CMD983078:CMD983111 CVZ983078:CVZ983111 DFV983078:DFV983111 DPR983078:DPR983111 DZN983078:DZN983111 EJJ983078:EJJ983111 ETF983078:ETF983111 FDB983078:FDB983111 FMX983078:FMX983111 FWT983078:FWT983111 GGP983078:GGP983111 GQL983078:GQL983111 HAH983078:HAH983111 HKD983078:HKD983111 HTZ983078:HTZ983111 IDV983078:IDV983111 INR983078:INR983111 IXN983078:IXN983111 JHJ983078:JHJ983111 JRF983078:JRF983111 KBB983078:KBB983111 KKX983078:KKX983111 KUT983078:KUT983111 LEP983078:LEP983111 LOL983078:LOL983111 LYH983078:LYH983111 MID983078:MID983111 MRZ983078:MRZ983111 NBV983078:NBV983111 NLR983078:NLR983111 NVN983078:NVN983111 OFJ983078:OFJ983111 OPF983078:OPF983111 OZB983078:OZB983111 PIX983078:PIX983111 PST983078:PST983111 QCP983078:QCP983111 QML983078:QML983111 QWH983078:QWH983111 RGD983078:RGD983111 RPZ983078:RPZ983111 RZV983078:RZV983111 SJR983078:SJR983111 STN983078:STN983111 TDJ983078:TDJ983111 TNF983078:TNF983111 TXB983078:TXB983111 UGX983078:UGX983111 UQT983078:UQT983111 VAP983078:VAP983111 VKL983078:VKL983111 VUH983078:VUH983111 WED983078:WED983111 WNZ983078:WNZ983111 WXV983078:WXV983111">
      <formula1>Efecto</formula1>
    </dataValidation>
    <dataValidation allowBlank="1" showInputMessage="1" showErrorMessage="1" error="mayor 1" sqref="BO9:BP36 LK9:LL36 VG9:VH36 AFC9:AFD36 AOY9:AOZ36 AYU9:AYV36 BIQ9:BIR36 BSM9:BSN36 CCI9:CCJ36 CME9:CMF36 CWA9:CWB36 DFW9:DFX36 DPS9:DPT36 DZO9:DZP36 EJK9:EJL36 ETG9:ETH36 FDC9:FDD36 FMY9:FMZ36 FWU9:FWV36 GGQ9:GGR36 GQM9:GQN36 HAI9:HAJ36 HKE9:HKF36 HUA9:HUB36 IDW9:IDX36 INS9:INT36 IXO9:IXP36 JHK9:JHL36 JRG9:JRH36 KBC9:KBD36 KKY9:KKZ36 KUU9:KUV36 LEQ9:LER36 LOM9:LON36 LYI9:LYJ36 MIE9:MIF36 MSA9:MSB36 NBW9:NBX36 NLS9:NLT36 NVO9:NVP36 OFK9:OFL36 OPG9:OPH36 OZC9:OZD36 PIY9:PIZ36 PSU9:PSV36 QCQ9:QCR36 QMM9:QMN36 QWI9:QWJ36 RGE9:RGF36 RQA9:RQB36 RZW9:RZX36 SJS9:SJT36 STO9:STP36 TDK9:TDL36 TNG9:TNH36 TXC9:TXD36 UGY9:UGZ36 UQU9:UQV36 VAQ9:VAR36 VKM9:VKN36 VUI9:VUJ36 WEE9:WEF36 WOA9:WOB36 WXW9:WXX36 BO65545:BP65572 LK65545:LL65572 VG65545:VH65572 AFC65545:AFD65572 AOY65545:AOZ65572 AYU65545:AYV65572 BIQ65545:BIR65572 BSM65545:BSN65572 CCI65545:CCJ65572 CME65545:CMF65572 CWA65545:CWB65572 DFW65545:DFX65572 DPS65545:DPT65572 DZO65545:DZP65572 EJK65545:EJL65572 ETG65545:ETH65572 FDC65545:FDD65572 FMY65545:FMZ65572 FWU65545:FWV65572 GGQ65545:GGR65572 GQM65545:GQN65572 HAI65545:HAJ65572 HKE65545:HKF65572 HUA65545:HUB65572 IDW65545:IDX65572 INS65545:INT65572 IXO65545:IXP65572 JHK65545:JHL65572 JRG65545:JRH65572 KBC65545:KBD65572 KKY65545:KKZ65572 KUU65545:KUV65572 LEQ65545:LER65572 LOM65545:LON65572 LYI65545:LYJ65572 MIE65545:MIF65572 MSA65545:MSB65572 NBW65545:NBX65572 NLS65545:NLT65572 NVO65545:NVP65572 OFK65545:OFL65572 OPG65545:OPH65572 OZC65545:OZD65572 PIY65545:PIZ65572 PSU65545:PSV65572 QCQ65545:QCR65572 QMM65545:QMN65572 QWI65545:QWJ65572 RGE65545:RGF65572 RQA65545:RQB65572 RZW65545:RZX65572 SJS65545:SJT65572 STO65545:STP65572 TDK65545:TDL65572 TNG65545:TNH65572 TXC65545:TXD65572 UGY65545:UGZ65572 UQU65545:UQV65572 VAQ65545:VAR65572 VKM65545:VKN65572 VUI65545:VUJ65572 WEE65545:WEF65572 WOA65545:WOB65572 WXW65545:WXX65572 BO131081:BP131108 LK131081:LL131108 VG131081:VH131108 AFC131081:AFD131108 AOY131081:AOZ131108 AYU131081:AYV131108 BIQ131081:BIR131108 BSM131081:BSN131108 CCI131081:CCJ131108 CME131081:CMF131108 CWA131081:CWB131108 DFW131081:DFX131108 DPS131081:DPT131108 DZO131081:DZP131108 EJK131081:EJL131108 ETG131081:ETH131108 FDC131081:FDD131108 FMY131081:FMZ131108 FWU131081:FWV131108 GGQ131081:GGR131108 GQM131081:GQN131108 HAI131081:HAJ131108 HKE131081:HKF131108 HUA131081:HUB131108 IDW131081:IDX131108 INS131081:INT131108 IXO131081:IXP131108 JHK131081:JHL131108 JRG131081:JRH131108 KBC131081:KBD131108 KKY131081:KKZ131108 KUU131081:KUV131108 LEQ131081:LER131108 LOM131081:LON131108 LYI131081:LYJ131108 MIE131081:MIF131108 MSA131081:MSB131108 NBW131081:NBX131108 NLS131081:NLT131108 NVO131081:NVP131108 OFK131081:OFL131108 OPG131081:OPH131108 OZC131081:OZD131108 PIY131081:PIZ131108 PSU131081:PSV131108 QCQ131081:QCR131108 QMM131081:QMN131108 QWI131081:QWJ131108 RGE131081:RGF131108 RQA131081:RQB131108 RZW131081:RZX131108 SJS131081:SJT131108 STO131081:STP131108 TDK131081:TDL131108 TNG131081:TNH131108 TXC131081:TXD131108 UGY131081:UGZ131108 UQU131081:UQV131108 VAQ131081:VAR131108 VKM131081:VKN131108 VUI131081:VUJ131108 WEE131081:WEF131108 WOA131081:WOB131108 WXW131081:WXX131108 BO196617:BP196644 LK196617:LL196644 VG196617:VH196644 AFC196617:AFD196644 AOY196617:AOZ196644 AYU196617:AYV196644 BIQ196617:BIR196644 BSM196617:BSN196644 CCI196617:CCJ196644 CME196617:CMF196644 CWA196617:CWB196644 DFW196617:DFX196644 DPS196617:DPT196644 DZO196617:DZP196644 EJK196617:EJL196644 ETG196617:ETH196644 FDC196617:FDD196644 FMY196617:FMZ196644 FWU196617:FWV196644 GGQ196617:GGR196644 GQM196617:GQN196644 HAI196617:HAJ196644 HKE196617:HKF196644 HUA196617:HUB196644 IDW196617:IDX196644 INS196617:INT196644 IXO196617:IXP196644 JHK196617:JHL196644 JRG196617:JRH196644 KBC196617:KBD196644 KKY196617:KKZ196644 KUU196617:KUV196644 LEQ196617:LER196644 LOM196617:LON196644 LYI196617:LYJ196644 MIE196617:MIF196644 MSA196617:MSB196644 NBW196617:NBX196644 NLS196617:NLT196644 NVO196617:NVP196644 OFK196617:OFL196644 OPG196617:OPH196644 OZC196617:OZD196644 PIY196617:PIZ196644 PSU196617:PSV196644 QCQ196617:QCR196644 QMM196617:QMN196644 QWI196617:QWJ196644 RGE196617:RGF196644 RQA196617:RQB196644 RZW196617:RZX196644 SJS196617:SJT196644 STO196617:STP196644 TDK196617:TDL196644 TNG196617:TNH196644 TXC196617:TXD196644 UGY196617:UGZ196644 UQU196617:UQV196644 VAQ196617:VAR196644 VKM196617:VKN196644 VUI196617:VUJ196644 WEE196617:WEF196644 WOA196617:WOB196644 WXW196617:WXX196644 BO262153:BP262180 LK262153:LL262180 VG262153:VH262180 AFC262153:AFD262180 AOY262153:AOZ262180 AYU262153:AYV262180 BIQ262153:BIR262180 BSM262153:BSN262180 CCI262153:CCJ262180 CME262153:CMF262180 CWA262153:CWB262180 DFW262153:DFX262180 DPS262153:DPT262180 DZO262153:DZP262180 EJK262153:EJL262180 ETG262153:ETH262180 FDC262153:FDD262180 FMY262153:FMZ262180 FWU262153:FWV262180 GGQ262153:GGR262180 GQM262153:GQN262180 HAI262153:HAJ262180 HKE262153:HKF262180 HUA262153:HUB262180 IDW262153:IDX262180 INS262153:INT262180 IXO262153:IXP262180 JHK262153:JHL262180 JRG262153:JRH262180 KBC262153:KBD262180 KKY262153:KKZ262180 KUU262153:KUV262180 LEQ262153:LER262180 LOM262153:LON262180 LYI262153:LYJ262180 MIE262153:MIF262180 MSA262153:MSB262180 NBW262153:NBX262180 NLS262153:NLT262180 NVO262153:NVP262180 OFK262153:OFL262180 OPG262153:OPH262180 OZC262153:OZD262180 PIY262153:PIZ262180 PSU262153:PSV262180 QCQ262153:QCR262180 QMM262153:QMN262180 QWI262153:QWJ262180 RGE262153:RGF262180 RQA262153:RQB262180 RZW262153:RZX262180 SJS262153:SJT262180 STO262153:STP262180 TDK262153:TDL262180 TNG262153:TNH262180 TXC262153:TXD262180 UGY262153:UGZ262180 UQU262153:UQV262180 VAQ262153:VAR262180 VKM262153:VKN262180 VUI262153:VUJ262180 WEE262153:WEF262180 WOA262153:WOB262180 WXW262153:WXX262180 BO327689:BP327716 LK327689:LL327716 VG327689:VH327716 AFC327689:AFD327716 AOY327689:AOZ327716 AYU327689:AYV327716 BIQ327689:BIR327716 BSM327689:BSN327716 CCI327689:CCJ327716 CME327689:CMF327716 CWA327689:CWB327716 DFW327689:DFX327716 DPS327689:DPT327716 DZO327689:DZP327716 EJK327689:EJL327716 ETG327689:ETH327716 FDC327689:FDD327716 FMY327689:FMZ327716 FWU327689:FWV327716 GGQ327689:GGR327716 GQM327689:GQN327716 HAI327689:HAJ327716 HKE327689:HKF327716 HUA327689:HUB327716 IDW327689:IDX327716 INS327689:INT327716 IXO327689:IXP327716 JHK327689:JHL327716 JRG327689:JRH327716 KBC327689:KBD327716 KKY327689:KKZ327716 KUU327689:KUV327716 LEQ327689:LER327716 LOM327689:LON327716 LYI327689:LYJ327716 MIE327689:MIF327716 MSA327689:MSB327716 NBW327689:NBX327716 NLS327689:NLT327716 NVO327689:NVP327716 OFK327689:OFL327716 OPG327689:OPH327716 OZC327689:OZD327716 PIY327689:PIZ327716 PSU327689:PSV327716 QCQ327689:QCR327716 QMM327689:QMN327716 QWI327689:QWJ327716 RGE327689:RGF327716 RQA327689:RQB327716 RZW327689:RZX327716 SJS327689:SJT327716 STO327689:STP327716 TDK327689:TDL327716 TNG327689:TNH327716 TXC327689:TXD327716 UGY327689:UGZ327716 UQU327689:UQV327716 VAQ327689:VAR327716 VKM327689:VKN327716 VUI327689:VUJ327716 WEE327689:WEF327716 WOA327689:WOB327716 WXW327689:WXX327716 BO393225:BP393252 LK393225:LL393252 VG393225:VH393252 AFC393225:AFD393252 AOY393225:AOZ393252 AYU393225:AYV393252 BIQ393225:BIR393252 BSM393225:BSN393252 CCI393225:CCJ393252 CME393225:CMF393252 CWA393225:CWB393252 DFW393225:DFX393252 DPS393225:DPT393252 DZO393225:DZP393252 EJK393225:EJL393252 ETG393225:ETH393252 FDC393225:FDD393252 FMY393225:FMZ393252 FWU393225:FWV393252 GGQ393225:GGR393252 GQM393225:GQN393252 HAI393225:HAJ393252 HKE393225:HKF393252 HUA393225:HUB393252 IDW393225:IDX393252 INS393225:INT393252 IXO393225:IXP393252 JHK393225:JHL393252 JRG393225:JRH393252 KBC393225:KBD393252 KKY393225:KKZ393252 KUU393225:KUV393252 LEQ393225:LER393252 LOM393225:LON393252 LYI393225:LYJ393252 MIE393225:MIF393252 MSA393225:MSB393252 NBW393225:NBX393252 NLS393225:NLT393252 NVO393225:NVP393252 OFK393225:OFL393252 OPG393225:OPH393252 OZC393225:OZD393252 PIY393225:PIZ393252 PSU393225:PSV393252 QCQ393225:QCR393252 QMM393225:QMN393252 QWI393225:QWJ393252 RGE393225:RGF393252 RQA393225:RQB393252 RZW393225:RZX393252 SJS393225:SJT393252 STO393225:STP393252 TDK393225:TDL393252 TNG393225:TNH393252 TXC393225:TXD393252 UGY393225:UGZ393252 UQU393225:UQV393252 VAQ393225:VAR393252 VKM393225:VKN393252 VUI393225:VUJ393252 WEE393225:WEF393252 WOA393225:WOB393252 WXW393225:WXX393252 BO458761:BP458788 LK458761:LL458788 VG458761:VH458788 AFC458761:AFD458788 AOY458761:AOZ458788 AYU458761:AYV458788 BIQ458761:BIR458788 BSM458761:BSN458788 CCI458761:CCJ458788 CME458761:CMF458788 CWA458761:CWB458788 DFW458761:DFX458788 DPS458761:DPT458788 DZO458761:DZP458788 EJK458761:EJL458788 ETG458761:ETH458788 FDC458761:FDD458788 FMY458761:FMZ458788 FWU458761:FWV458788 GGQ458761:GGR458788 GQM458761:GQN458788 HAI458761:HAJ458788 HKE458761:HKF458788 HUA458761:HUB458788 IDW458761:IDX458788 INS458761:INT458788 IXO458761:IXP458788 JHK458761:JHL458788 JRG458761:JRH458788 KBC458761:KBD458788 KKY458761:KKZ458788 KUU458761:KUV458788 LEQ458761:LER458788 LOM458761:LON458788 LYI458761:LYJ458788 MIE458761:MIF458788 MSA458761:MSB458788 NBW458761:NBX458788 NLS458761:NLT458788 NVO458761:NVP458788 OFK458761:OFL458788 OPG458761:OPH458788 OZC458761:OZD458788 PIY458761:PIZ458788 PSU458761:PSV458788 QCQ458761:QCR458788 QMM458761:QMN458788 QWI458761:QWJ458788 RGE458761:RGF458788 RQA458761:RQB458788 RZW458761:RZX458788 SJS458761:SJT458788 STO458761:STP458788 TDK458761:TDL458788 TNG458761:TNH458788 TXC458761:TXD458788 UGY458761:UGZ458788 UQU458761:UQV458788 VAQ458761:VAR458788 VKM458761:VKN458788 VUI458761:VUJ458788 WEE458761:WEF458788 WOA458761:WOB458788 WXW458761:WXX458788 BO524297:BP524324 LK524297:LL524324 VG524297:VH524324 AFC524297:AFD524324 AOY524297:AOZ524324 AYU524297:AYV524324 BIQ524297:BIR524324 BSM524297:BSN524324 CCI524297:CCJ524324 CME524297:CMF524324 CWA524297:CWB524324 DFW524297:DFX524324 DPS524297:DPT524324 DZO524297:DZP524324 EJK524297:EJL524324 ETG524297:ETH524324 FDC524297:FDD524324 FMY524297:FMZ524324 FWU524297:FWV524324 GGQ524297:GGR524324 GQM524297:GQN524324 HAI524297:HAJ524324 HKE524297:HKF524324 HUA524297:HUB524324 IDW524297:IDX524324 INS524297:INT524324 IXO524297:IXP524324 JHK524297:JHL524324 JRG524297:JRH524324 KBC524297:KBD524324 KKY524297:KKZ524324 KUU524297:KUV524324 LEQ524297:LER524324 LOM524297:LON524324 LYI524297:LYJ524324 MIE524297:MIF524324 MSA524297:MSB524324 NBW524297:NBX524324 NLS524297:NLT524324 NVO524297:NVP524324 OFK524297:OFL524324 OPG524297:OPH524324 OZC524297:OZD524324 PIY524297:PIZ524324 PSU524297:PSV524324 QCQ524297:QCR524324 QMM524297:QMN524324 QWI524297:QWJ524324 RGE524297:RGF524324 RQA524297:RQB524324 RZW524297:RZX524324 SJS524297:SJT524324 STO524297:STP524324 TDK524297:TDL524324 TNG524297:TNH524324 TXC524297:TXD524324 UGY524297:UGZ524324 UQU524297:UQV524324 VAQ524297:VAR524324 VKM524297:VKN524324 VUI524297:VUJ524324 WEE524297:WEF524324 WOA524297:WOB524324 WXW524297:WXX524324 BO589833:BP589860 LK589833:LL589860 VG589833:VH589860 AFC589833:AFD589860 AOY589833:AOZ589860 AYU589833:AYV589860 BIQ589833:BIR589860 BSM589833:BSN589860 CCI589833:CCJ589860 CME589833:CMF589860 CWA589833:CWB589860 DFW589833:DFX589860 DPS589833:DPT589860 DZO589833:DZP589860 EJK589833:EJL589860 ETG589833:ETH589860 FDC589833:FDD589860 FMY589833:FMZ589860 FWU589833:FWV589860 GGQ589833:GGR589860 GQM589833:GQN589860 HAI589833:HAJ589860 HKE589833:HKF589860 HUA589833:HUB589860 IDW589833:IDX589860 INS589833:INT589860 IXO589833:IXP589860 JHK589833:JHL589860 JRG589833:JRH589860 KBC589833:KBD589860 KKY589833:KKZ589860 KUU589833:KUV589860 LEQ589833:LER589860 LOM589833:LON589860 LYI589833:LYJ589860 MIE589833:MIF589860 MSA589833:MSB589860 NBW589833:NBX589860 NLS589833:NLT589860 NVO589833:NVP589860 OFK589833:OFL589860 OPG589833:OPH589860 OZC589833:OZD589860 PIY589833:PIZ589860 PSU589833:PSV589860 QCQ589833:QCR589860 QMM589833:QMN589860 QWI589833:QWJ589860 RGE589833:RGF589860 RQA589833:RQB589860 RZW589833:RZX589860 SJS589833:SJT589860 STO589833:STP589860 TDK589833:TDL589860 TNG589833:TNH589860 TXC589833:TXD589860 UGY589833:UGZ589860 UQU589833:UQV589860 VAQ589833:VAR589860 VKM589833:VKN589860 VUI589833:VUJ589860 WEE589833:WEF589860 WOA589833:WOB589860 WXW589833:WXX589860 BO655369:BP655396 LK655369:LL655396 VG655369:VH655396 AFC655369:AFD655396 AOY655369:AOZ655396 AYU655369:AYV655396 BIQ655369:BIR655396 BSM655369:BSN655396 CCI655369:CCJ655396 CME655369:CMF655396 CWA655369:CWB655396 DFW655369:DFX655396 DPS655369:DPT655396 DZO655369:DZP655396 EJK655369:EJL655396 ETG655369:ETH655396 FDC655369:FDD655396 FMY655369:FMZ655396 FWU655369:FWV655396 GGQ655369:GGR655396 GQM655369:GQN655396 HAI655369:HAJ655396 HKE655369:HKF655396 HUA655369:HUB655396 IDW655369:IDX655396 INS655369:INT655396 IXO655369:IXP655396 JHK655369:JHL655396 JRG655369:JRH655396 KBC655369:KBD655396 KKY655369:KKZ655396 KUU655369:KUV655396 LEQ655369:LER655396 LOM655369:LON655396 LYI655369:LYJ655396 MIE655369:MIF655396 MSA655369:MSB655396 NBW655369:NBX655396 NLS655369:NLT655396 NVO655369:NVP655396 OFK655369:OFL655396 OPG655369:OPH655396 OZC655369:OZD655396 PIY655369:PIZ655396 PSU655369:PSV655396 QCQ655369:QCR655396 QMM655369:QMN655396 QWI655369:QWJ655396 RGE655369:RGF655396 RQA655369:RQB655396 RZW655369:RZX655396 SJS655369:SJT655396 STO655369:STP655396 TDK655369:TDL655396 TNG655369:TNH655396 TXC655369:TXD655396 UGY655369:UGZ655396 UQU655369:UQV655396 VAQ655369:VAR655396 VKM655369:VKN655396 VUI655369:VUJ655396 WEE655369:WEF655396 WOA655369:WOB655396 WXW655369:WXX655396 BO720905:BP720932 LK720905:LL720932 VG720905:VH720932 AFC720905:AFD720932 AOY720905:AOZ720932 AYU720905:AYV720932 BIQ720905:BIR720932 BSM720905:BSN720932 CCI720905:CCJ720932 CME720905:CMF720932 CWA720905:CWB720932 DFW720905:DFX720932 DPS720905:DPT720932 DZO720905:DZP720932 EJK720905:EJL720932 ETG720905:ETH720932 FDC720905:FDD720932 FMY720905:FMZ720932 FWU720905:FWV720932 GGQ720905:GGR720932 GQM720905:GQN720932 HAI720905:HAJ720932 HKE720905:HKF720932 HUA720905:HUB720932 IDW720905:IDX720932 INS720905:INT720932 IXO720905:IXP720932 JHK720905:JHL720932 JRG720905:JRH720932 KBC720905:KBD720932 KKY720905:KKZ720932 KUU720905:KUV720932 LEQ720905:LER720932 LOM720905:LON720932 LYI720905:LYJ720932 MIE720905:MIF720932 MSA720905:MSB720932 NBW720905:NBX720932 NLS720905:NLT720932 NVO720905:NVP720932 OFK720905:OFL720932 OPG720905:OPH720932 OZC720905:OZD720932 PIY720905:PIZ720932 PSU720905:PSV720932 QCQ720905:QCR720932 QMM720905:QMN720932 QWI720905:QWJ720932 RGE720905:RGF720932 RQA720905:RQB720932 RZW720905:RZX720932 SJS720905:SJT720932 STO720905:STP720932 TDK720905:TDL720932 TNG720905:TNH720932 TXC720905:TXD720932 UGY720905:UGZ720932 UQU720905:UQV720932 VAQ720905:VAR720932 VKM720905:VKN720932 VUI720905:VUJ720932 WEE720905:WEF720932 WOA720905:WOB720932 WXW720905:WXX720932 BO786441:BP786468 LK786441:LL786468 VG786441:VH786468 AFC786441:AFD786468 AOY786441:AOZ786468 AYU786441:AYV786468 BIQ786441:BIR786468 BSM786441:BSN786468 CCI786441:CCJ786468 CME786441:CMF786468 CWA786441:CWB786468 DFW786441:DFX786468 DPS786441:DPT786468 DZO786441:DZP786468 EJK786441:EJL786468 ETG786441:ETH786468 FDC786441:FDD786468 FMY786441:FMZ786468 FWU786441:FWV786468 GGQ786441:GGR786468 GQM786441:GQN786468 HAI786441:HAJ786468 HKE786441:HKF786468 HUA786441:HUB786468 IDW786441:IDX786468 INS786441:INT786468 IXO786441:IXP786468 JHK786441:JHL786468 JRG786441:JRH786468 KBC786441:KBD786468 KKY786441:KKZ786468 KUU786441:KUV786468 LEQ786441:LER786468 LOM786441:LON786468 LYI786441:LYJ786468 MIE786441:MIF786468 MSA786441:MSB786468 NBW786441:NBX786468 NLS786441:NLT786468 NVO786441:NVP786468 OFK786441:OFL786468 OPG786441:OPH786468 OZC786441:OZD786468 PIY786441:PIZ786468 PSU786441:PSV786468 QCQ786441:QCR786468 QMM786441:QMN786468 QWI786441:QWJ786468 RGE786441:RGF786468 RQA786441:RQB786468 RZW786441:RZX786468 SJS786441:SJT786468 STO786441:STP786468 TDK786441:TDL786468 TNG786441:TNH786468 TXC786441:TXD786468 UGY786441:UGZ786468 UQU786441:UQV786468 VAQ786441:VAR786468 VKM786441:VKN786468 VUI786441:VUJ786468 WEE786441:WEF786468 WOA786441:WOB786468 WXW786441:WXX786468 BO851977:BP852004 LK851977:LL852004 VG851977:VH852004 AFC851977:AFD852004 AOY851977:AOZ852004 AYU851977:AYV852004 BIQ851977:BIR852004 BSM851977:BSN852004 CCI851977:CCJ852004 CME851977:CMF852004 CWA851977:CWB852004 DFW851977:DFX852004 DPS851977:DPT852004 DZO851977:DZP852004 EJK851977:EJL852004 ETG851977:ETH852004 FDC851977:FDD852004 FMY851977:FMZ852004 FWU851977:FWV852004 GGQ851977:GGR852004 GQM851977:GQN852004 HAI851977:HAJ852004 HKE851977:HKF852004 HUA851977:HUB852004 IDW851977:IDX852004 INS851977:INT852004 IXO851977:IXP852004 JHK851977:JHL852004 JRG851977:JRH852004 KBC851977:KBD852004 KKY851977:KKZ852004 KUU851977:KUV852004 LEQ851977:LER852004 LOM851977:LON852004 LYI851977:LYJ852004 MIE851977:MIF852004 MSA851977:MSB852004 NBW851977:NBX852004 NLS851977:NLT852004 NVO851977:NVP852004 OFK851977:OFL852004 OPG851977:OPH852004 OZC851977:OZD852004 PIY851977:PIZ852004 PSU851977:PSV852004 QCQ851977:QCR852004 QMM851977:QMN852004 QWI851977:QWJ852004 RGE851977:RGF852004 RQA851977:RQB852004 RZW851977:RZX852004 SJS851977:SJT852004 STO851977:STP852004 TDK851977:TDL852004 TNG851977:TNH852004 TXC851977:TXD852004 UGY851977:UGZ852004 UQU851977:UQV852004 VAQ851977:VAR852004 VKM851977:VKN852004 VUI851977:VUJ852004 WEE851977:WEF852004 WOA851977:WOB852004 WXW851977:WXX852004 BO917513:BP917540 LK917513:LL917540 VG917513:VH917540 AFC917513:AFD917540 AOY917513:AOZ917540 AYU917513:AYV917540 BIQ917513:BIR917540 BSM917513:BSN917540 CCI917513:CCJ917540 CME917513:CMF917540 CWA917513:CWB917540 DFW917513:DFX917540 DPS917513:DPT917540 DZO917513:DZP917540 EJK917513:EJL917540 ETG917513:ETH917540 FDC917513:FDD917540 FMY917513:FMZ917540 FWU917513:FWV917540 GGQ917513:GGR917540 GQM917513:GQN917540 HAI917513:HAJ917540 HKE917513:HKF917540 HUA917513:HUB917540 IDW917513:IDX917540 INS917513:INT917540 IXO917513:IXP917540 JHK917513:JHL917540 JRG917513:JRH917540 KBC917513:KBD917540 KKY917513:KKZ917540 KUU917513:KUV917540 LEQ917513:LER917540 LOM917513:LON917540 LYI917513:LYJ917540 MIE917513:MIF917540 MSA917513:MSB917540 NBW917513:NBX917540 NLS917513:NLT917540 NVO917513:NVP917540 OFK917513:OFL917540 OPG917513:OPH917540 OZC917513:OZD917540 PIY917513:PIZ917540 PSU917513:PSV917540 QCQ917513:QCR917540 QMM917513:QMN917540 QWI917513:QWJ917540 RGE917513:RGF917540 RQA917513:RQB917540 RZW917513:RZX917540 SJS917513:SJT917540 STO917513:STP917540 TDK917513:TDL917540 TNG917513:TNH917540 TXC917513:TXD917540 UGY917513:UGZ917540 UQU917513:UQV917540 VAQ917513:VAR917540 VKM917513:VKN917540 VUI917513:VUJ917540 WEE917513:WEF917540 WOA917513:WOB917540 WXW917513:WXX917540 BO983049:BP983076 LK983049:LL983076 VG983049:VH983076 AFC983049:AFD983076 AOY983049:AOZ983076 AYU983049:AYV983076 BIQ983049:BIR983076 BSM983049:BSN983076 CCI983049:CCJ983076 CME983049:CMF983076 CWA983049:CWB983076 DFW983049:DFX983076 DPS983049:DPT983076 DZO983049:DZP983076 EJK983049:EJL983076 ETG983049:ETH983076 FDC983049:FDD983076 FMY983049:FMZ983076 FWU983049:FWV983076 GGQ983049:GGR983076 GQM983049:GQN983076 HAI983049:HAJ983076 HKE983049:HKF983076 HUA983049:HUB983076 IDW983049:IDX983076 INS983049:INT983076 IXO983049:IXP983076 JHK983049:JHL983076 JRG983049:JRH983076 KBC983049:KBD983076 KKY983049:KKZ983076 KUU983049:KUV983076 LEQ983049:LER983076 LOM983049:LON983076 LYI983049:LYJ983076 MIE983049:MIF983076 MSA983049:MSB983076 NBW983049:NBX983076 NLS983049:NLT983076 NVO983049:NVP983076 OFK983049:OFL983076 OPG983049:OPH983076 OZC983049:OZD983076 PIY983049:PIZ983076 PSU983049:PSV983076 QCQ983049:QCR983076 QMM983049:QMN983076 QWI983049:QWJ983076 RGE983049:RGF983076 RQA983049:RQB983076 RZW983049:RZX983076 SJS983049:SJT983076 STO983049:STP983076 TDK983049:TDL983076 TNG983049:TNH983076 TXC983049:TXD983076 UGY983049:UGZ983076 UQU983049:UQV983076 VAQ983049:VAR983076 VKM983049:VKN983076 VUI983049:VUJ983076 WEE983049:WEF983076 WOA983049:WOB983076 WXW983049:WXX983076 BO38:BP71 LK38:LL71 VG38:VH71 AFC38:AFD71 AOY38:AOZ71 AYU38:AYV71 BIQ38:BIR71 BSM38:BSN71 CCI38:CCJ71 CME38:CMF71 CWA38:CWB71 DFW38:DFX71 DPS38:DPT71 DZO38:DZP71 EJK38:EJL71 ETG38:ETH71 FDC38:FDD71 FMY38:FMZ71 FWU38:FWV71 GGQ38:GGR71 GQM38:GQN71 HAI38:HAJ71 HKE38:HKF71 HUA38:HUB71 IDW38:IDX71 INS38:INT71 IXO38:IXP71 JHK38:JHL71 JRG38:JRH71 KBC38:KBD71 KKY38:KKZ71 KUU38:KUV71 LEQ38:LER71 LOM38:LON71 LYI38:LYJ71 MIE38:MIF71 MSA38:MSB71 NBW38:NBX71 NLS38:NLT71 NVO38:NVP71 OFK38:OFL71 OPG38:OPH71 OZC38:OZD71 PIY38:PIZ71 PSU38:PSV71 QCQ38:QCR71 QMM38:QMN71 QWI38:QWJ71 RGE38:RGF71 RQA38:RQB71 RZW38:RZX71 SJS38:SJT71 STO38:STP71 TDK38:TDL71 TNG38:TNH71 TXC38:TXD71 UGY38:UGZ71 UQU38:UQV71 VAQ38:VAR71 VKM38:VKN71 VUI38:VUJ71 WEE38:WEF71 WOA38:WOB71 WXW38:WXX71 BO65574:BP65607 LK65574:LL65607 VG65574:VH65607 AFC65574:AFD65607 AOY65574:AOZ65607 AYU65574:AYV65607 BIQ65574:BIR65607 BSM65574:BSN65607 CCI65574:CCJ65607 CME65574:CMF65607 CWA65574:CWB65607 DFW65574:DFX65607 DPS65574:DPT65607 DZO65574:DZP65607 EJK65574:EJL65607 ETG65574:ETH65607 FDC65574:FDD65607 FMY65574:FMZ65607 FWU65574:FWV65607 GGQ65574:GGR65607 GQM65574:GQN65607 HAI65574:HAJ65607 HKE65574:HKF65607 HUA65574:HUB65607 IDW65574:IDX65607 INS65574:INT65607 IXO65574:IXP65607 JHK65574:JHL65607 JRG65574:JRH65607 KBC65574:KBD65607 KKY65574:KKZ65607 KUU65574:KUV65607 LEQ65574:LER65607 LOM65574:LON65607 LYI65574:LYJ65607 MIE65574:MIF65607 MSA65574:MSB65607 NBW65574:NBX65607 NLS65574:NLT65607 NVO65574:NVP65607 OFK65574:OFL65607 OPG65574:OPH65607 OZC65574:OZD65607 PIY65574:PIZ65607 PSU65574:PSV65607 QCQ65574:QCR65607 QMM65574:QMN65607 QWI65574:QWJ65607 RGE65574:RGF65607 RQA65574:RQB65607 RZW65574:RZX65607 SJS65574:SJT65607 STO65574:STP65607 TDK65574:TDL65607 TNG65574:TNH65607 TXC65574:TXD65607 UGY65574:UGZ65607 UQU65574:UQV65607 VAQ65574:VAR65607 VKM65574:VKN65607 VUI65574:VUJ65607 WEE65574:WEF65607 WOA65574:WOB65607 WXW65574:WXX65607 BO131110:BP131143 LK131110:LL131143 VG131110:VH131143 AFC131110:AFD131143 AOY131110:AOZ131143 AYU131110:AYV131143 BIQ131110:BIR131143 BSM131110:BSN131143 CCI131110:CCJ131143 CME131110:CMF131143 CWA131110:CWB131143 DFW131110:DFX131143 DPS131110:DPT131143 DZO131110:DZP131143 EJK131110:EJL131143 ETG131110:ETH131143 FDC131110:FDD131143 FMY131110:FMZ131143 FWU131110:FWV131143 GGQ131110:GGR131143 GQM131110:GQN131143 HAI131110:HAJ131143 HKE131110:HKF131143 HUA131110:HUB131143 IDW131110:IDX131143 INS131110:INT131143 IXO131110:IXP131143 JHK131110:JHL131143 JRG131110:JRH131143 KBC131110:KBD131143 KKY131110:KKZ131143 KUU131110:KUV131143 LEQ131110:LER131143 LOM131110:LON131143 LYI131110:LYJ131143 MIE131110:MIF131143 MSA131110:MSB131143 NBW131110:NBX131143 NLS131110:NLT131143 NVO131110:NVP131143 OFK131110:OFL131143 OPG131110:OPH131143 OZC131110:OZD131143 PIY131110:PIZ131143 PSU131110:PSV131143 QCQ131110:QCR131143 QMM131110:QMN131143 QWI131110:QWJ131143 RGE131110:RGF131143 RQA131110:RQB131143 RZW131110:RZX131143 SJS131110:SJT131143 STO131110:STP131143 TDK131110:TDL131143 TNG131110:TNH131143 TXC131110:TXD131143 UGY131110:UGZ131143 UQU131110:UQV131143 VAQ131110:VAR131143 VKM131110:VKN131143 VUI131110:VUJ131143 WEE131110:WEF131143 WOA131110:WOB131143 WXW131110:WXX131143 BO196646:BP196679 LK196646:LL196679 VG196646:VH196679 AFC196646:AFD196679 AOY196646:AOZ196679 AYU196646:AYV196679 BIQ196646:BIR196679 BSM196646:BSN196679 CCI196646:CCJ196679 CME196646:CMF196679 CWA196646:CWB196679 DFW196646:DFX196679 DPS196646:DPT196679 DZO196646:DZP196679 EJK196646:EJL196679 ETG196646:ETH196679 FDC196646:FDD196679 FMY196646:FMZ196679 FWU196646:FWV196679 GGQ196646:GGR196679 GQM196646:GQN196679 HAI196646:HAJ196679 HKE196646:HKF196679 HUA196646:HUB196679 IDW196646:IDX196679 INS196646:INT196679 IXO196646:IXP196679 JHK196646:JHL196679 JRG196646:JRH196679 KBC196646:KBD196679 KKY196646:KKZ196679 KUU196646:KUV196679 LEQ196646:LER196679 LOM196646:LON196679 LYI196646:LYJ196679 MIE196646:MIF196679 MSA196646:MSB196679 NBW196646:NBX196679 NLS196646:NLT196679 NVO196646:NVP196679 OFK196646:OFL196679 OPG196646:OPH196679 OZC196646:OZD196679 PIY196646:PIZ196679 PSU196646:PSV196679 QCQ196646:QCR196679 QMM196646:QMN196679 QWI196646:QWJ196679 RGE196646:RGF196679 RQA196646:RQB196679 RZW196646:RZX196679 SJS196646:SJT196679 STO196646:STP196679 TDK196646:TDL196679 TNG196646:TNH196679 TXC196646:TXD196679 UGY196646:UGZ196679 UQU196646:UQV196679 VAQ196646:VAR196679 VKM196646:VKN196679 VUI196646:VUJ196679 WEE196646:WEF196679 WOA196646:WOB196679 WXW196646:WXX196679 BO262182:BP262215 LK262182:LL262215 VG262182:VH262215 AFC262182:AFD262215 AOY262182:AOZ262215 AYU262182:AYV262215 BIQ262182:BIR262215 BSM262182:BSN262215 CCI262182:CCJ262215 CME262182:CMF262215 CWA262182:CWB262215 DFW262182:DFX262215 DPS262182:DPT262215 DZO262182:DZP262215 EJK262182:EJL262215 ETG262182:ETH262215 FDC262182:FDD262215 FMY262182:FMZ262215 FWU262182:FWV262215 GGQ262182:GGR262215 GQM262182:GQN262215 HAI262182:HAJ262215 HKE262182:HKF262215 HUA262182:HUB262215 IDW262182:IDX262215 INS262182:INT262215 IXO262182:IXP262215 JHK262182:JHL262215 JRG262182:JRH262215 KBC262182:KBD262215 KKY262182:KKZ262215 KUU262182:KUV262215 LEQ262182:LER262215 LOM262182:LON262215 LYI262182:LYJ262215 MIE262182:MIF262215 MSA262182:MSB262215 NBW262182:NBX262215 NLS262182:NLT262215 NVO262182:NVP262215 OFK262182:OFL262215 OPG262182:OPH262215 OZC262182:OZD262215 PIY262182:PIZ262215 PSU262182:PSV262215 QCQ262182:QCR262215 QMM262182:QMN262215 QWI262182:QWJ262215 RGE262182:RGF262215 RQA262182:RQB262215 RZW262182:RZX262215 SJS262182:SJT262215 STO262182:STP262215 TDK262182:TDL262215 TNG262182:TNH262215 TXC262182:TXD262215 UGY262182:UGZ262215 UQU262182:UQV262215 VAQ262182:VAR262215 VKM262182:VKN262215 VUI262182:VUJ262215 WEE262182:WEF262215 WOA262182:WOB262215 WXW262182:WXX262215 BO327718:BP327751 LK327718:LL327751 VG327718:VH327751 AFC327718:AFD327751 AOY327718:AOZ327751 AYU327718:AYV327751 BIQ327718:BIR327751 BSM327718:BSN327751 CCI327718:CCJ327751 CME327718:CMF327751 CWA327718:CWB327751 DFW327718:DFX327751 DPS327718:DPT327751 DZO327718:DZP327751 EJK327718:EJL327751 ETG327718:ETH327751 FDC327718:FDD327751 FMY327718:FMZ327751 FWU327718:FWV327751 GGQ327718:GGR327751 GQM327718:GQN327751 HAI327718:HAJ327751 HKE327718:HKF327751 HUA327718:HUB327751 IDW327718:IDX327751 INS327718:INT327751 IXO327718:IXP327751 JHK327718:JHL327751 JRG327718:JRH327751 KBC327718:KBD327751 KKY327718:KKZ327751 KUU327718:KUV327751 LEQ327718:LER327751 LOM327718:LON327751 LYI327718:LYJ327751 MIE327718:MIF327751 MSA327718:MSB327751 NBW327718:NBX327751 NLS327718:NLT327751 NVO327718:NVP327751 OFK327718:OFL327751 OPG327718:OPH327751 OZC327718:OZD327751 PIY327718:PIZ327751 PSU327718:PSV327751 QCQ327718:QCR327751 QMM327718:QMN327751 QWI327718:QWJ327751 RGE327718:RGF327751 RQA327718:RQB327751 RZW327718:RZX327751 SJS327718:SJT327751 STO327718:STP327751 TDK327718:TDL327751 TNG327718:TNH327751 TXC327718:TXD327751 UGY327718:UGZ327751 UQU327718:UQV327751 VAQ327718:VAR327751 VKM327718:VKN327751 VUI327718:VUJ327751 WEE327718:WEF327751 WOA327718:WOB327751 WXW327718:WXX327751 BO393254:BP393287 LK393254:LL393287 VG393254:VH393287 AFC393254:AFD393287 AOY393254:AOZ393287 AYU393254:AYV393287 BIQ393254:BIR393287 BSM393254:BSN393287 CCI393254:CCJ393287 CME393254:CMF393287 CWA393254:CWB393287 DFW393254:DFX393287 DPS393254:DPT393287 DZO393254:DZP393287 EJK393254:EJL393287 ETG393254:ETH393287 FDC393254:FDD393287 FMY393254:FMZ393287 FWU393254:FWV393287 GGQ393254:GGR393287 GQM393254:GQN393287 HAI393254:HAJ393287 HKE393254:HKF393287 HUA393254:HUB393287 IDW393254:IDX393287 INS393254:INT393287 IXO393254:IXP393287 JHK393254:JHL393287 JRG393254:JRH393287 KBC393254:KBD393287 KKY393254:KKZ393287 KUU393254:KUV393287 LEQ393254:LER393287 LOM393254:LON393287 LYI393254:LYJ393287 MIE393254:MIF393287 MSA393254:MSB393287 NBW393254:NBX393287 NLS393254:NLT393287 NVO393254:NVP393287 OFK393254:OFL393287 OPG393254:OPH393287 OZC393254:OZD393287 PIY393254:PIZ393287 PSU393254:PSV393287 QCQ393254:QCR393287 QMM393254:QMN393287 QWI393254:QWJ393287 RGE393254:RGF393287 RQA393254:RQB393287 RZW393254:RZX393287 SJS393254:SJT393287 STO393254:STP393287 TDK393254:TDL393287 TNG393254:TNH393287 TXC393254:TXD393287 UGY393254:UGZ393287 UQU393254:UQV393287 VAQ393254:VAR393287 VKM393254:VKN393287 VUI393254:VUJ393287 WEE393254:WEF393287 WOA393254:WOB393287 WXW393254:WXX393287 BO458790:BP458823 LK458790:LL458823 VG458790:VH458823 AFC458790:AFD458823 AOY458790:AOZ458823 AYU458790:AYV458823 BIQ458790:BIR458823 BSM458790:BSN458823 CCI458790:CCJ458823 CME458790:CMF458823 CWA458790:CWB458823 DFW458790:DFX458823 DPS458790:DPT458823 DZO458790:DZP458823 EJK458790:EJL458823 ETG458790:ETH458823 FDC458790:FDD458823 FMY458790:FMZ458823 FWU458790:FWV458823 GGQ458790:GGR458823 GQM458790:GQN458823 HAI458790:HAJ458823 HKE458790:HKF458823 HUA458790:HUB458823 IDW458790:IDX458823 INS458790:INT458823 IXO458790:IXP458823 JHK458790:JHL458823 JRG458790:JRH458823 KBC458790:KBD458823 KKY458790:KKZ458823 KUU458790:KUV458823 LEQ458790:LER458823 LOM458790:LON458823 LYI458790:LYJ458823 MIE458790:MIF458823 MSA458790:MSB458823 NBW458790:NBX458823 NLS458790:NLT458823 NVO458790:NVP458823 OFK458790:OFL458823 OPG458790:OPH458823 OZC458790:OZD458823 PIY458790:PIZ458823 PSU458790:PSV458823 QCQ458790:QCR458823 QMM458790:QMN458823 QWI458790:QWJ458823 RGE458790:RGF458823 RQA458790:RQB458823 RZW458790:RZX458823 SJS458790:SJT458823 STO458790:STP458823 TDK458790:TDL458823 TNG458790:TNH458823 TXC458790:TXD458823 UGY458790:UGZ458823 UQU458790:UQV458823 VAQ458790:VAR458823 VKM458790:VKN458823 VUI458790:VUJ458823 WEE458790:WEF458823 WOA458790:WOB458823 WXW458790:WXX458823 BO524326:BP524359 LK524326:LL524359 VG524326:VH524359 AFC524326:AFD524359 AOY524326:AOZ524359 AYU524326:AYV524359 BIQ524326:BIR524359 BSM524326:BSN524359 CCI524326:CCJ524359 CME524326:CMF524359 CWA524326:CWB524359 DFW524326:DFX524359 DPS524326:DPT524359 DZO524326:DZP524359 EJK524326:EJL524359 ETG524326:ETH524359 FDC524326:FDD524359 FMY524326:FMZ524359 FWU524326:FWV524359 GGQ524326:GGR524359 GQM524326:GQN524359 HAI524326:HAJ524359 HKE524326:HKF524359 HUA524326:HUB524359 IDW524326:IDX524359 INS524326:INT524359 IXO524326:IXP524359 JHK524326:JHL524359 JRG524326:JRH524359 KBC524326:KBD524359 KKY524326:KKZ524359 KUU524326:KUV524359 LEQ524326:LER524359 LOM524326:LON524359 LYI524326:LYJ524359 MIE524326:MIF524359 MSA524326:MSB524359 NBW524326:NBX524359 NLS524326:NLT524359 NVO524326:NVP524359 OFK524326:OFL524359 OPG524326:OPH524359 OZC524326:OZD524359 PIY524326:PIZ524359 PSU524326:PSV524359 QCQ524326:QCR524359 QMM524326:QMN524359 QWI524326:QWJ524359 RGE524326:RGF524359 RQA524326:RQB524359 RZW524326:RZX524359 SJS524326:SJT524359 STO524326:STP524359 TDK524326:TDL524359 TNG524326:TNH524359 TXC524326:TXD524359 UGY524326:UGZ524359 UQU524326:UQV524359 VAQ524326:VAR524359 VKM524326:VKN524359 VUI524326:VUJ524359 WEE524326:WEF524359 WOA524326:WOB524359 WXW524326:WXX524359 BO589862:BP589895 LK589862:LL589895 VG589862:VH589895 AFC589862:AFD589895 AOY589862:AOZ589895 AYU589862:AYV589895 BIQ589862:BIR589895 BSM589862:BSN589895 CCI589862:CCJ589895 CME589862:CMF589895 CWA589862:CWB589895 DFW589862:DFX589895 DPS589862:DPT589895 DZO589862:DZP589895 EJK589862:EJL589895 ETG589862:ETH589895 FDC589862:FDD589895 FMY589862:FMZ589895 FWU589862:FWV589895 GGQ589862:GGR589895 GQM589862:GQN589895 HAI589862:HAJ589895 HKE589862:HKF589895 HUA589862:HUB589895 IDW589862:IDX589895 INS589862:INT589895 IXO589862:IXP589895 JHK589862:JHL589895 JRG589862:JRH589895 KBC589862:KBD589895 KKY589862:KKZ589895 KUU589862:KUV589895 LEQ589862:LER589895 LOM589862:LON589895 LYI589862:LYJ589895 MIE589862:MIF589895 MSA589862:MSB589895 NBW589862:NBX589895 NLS589862:NLT589895 NVO589862:NVP589895 OFK589862:OFL589895 OPG589862:OPH589895 OZC589862:OZD589895 PIY589862:PIZ589895 PSU589862:PSV589895 QCQ589862:QCR589895 QMM589862:QMN589895 QWI589862:QWJ589895 RGE589862:RGF589895 RQA589862:RQB589895 RZW589862:RZX589895 SJS589862:SJT589895 STO589862:STP589895 TDK589862:TDL589895 TNG589862:TNH589895 TXC589862:TXD589895 UGY589862:UGZ589895 UQU589862:UQV589895 VAQ589862:VAR589895 VKM589862:VKN589895 VUI589862:VUJ589895 WEE589862:WEF589895 WOA589862:WOB589895 WXW589862:WXX589895 BO655398:BP655431 LK655398:LL655431 VG655398:VH655431 AFC655398:AFD655431 AOY655398:AOZ655431 AYU655398:AYV655431 BIQ655398:BIR655431 BSM655398:BSN655431 CCI655398:CCJ655431 CME655398:CMF655431 CWA655398:CWB655431 DFW655398:DFX655431 DPS655398:DPT655431 DZO655398:DZP655431 EJK655398:EJL655431 ETG655398:ETH655431 FDC655398:FDD655431 FMY655398:FMZ655431 FWU655398:FWV655431 GGQ655398:GGR655431 GQM655398:GQN655431 HAI655398:HAJ655431 HKE655398:HKF655431 HUA655398:HUB655431 IDW655398:IDX655431 INS655398:INT655431 IXO655398:IXP655431 JHK655398:JHL655431 JRG655398:JRH655431 KBC655398:KBD655431 KKY655398:KKZ655431 KUU655398:KUV655431 LEQ655398:LER655431 LOM655398:LON655431 LYI655398:LYJ655431 MIE655398:MIF655431 MSA655398:MSB655431 NBW655398:NBX655431 NLS655398:NLT655431 NVO655398:NVP655431 OFK655398:OFL655431 OPG655398:OPH655431 OZC655398:OZD655431 PIY655398:PIZ655431 PSU655398:PSV655431 QCQ655398:QCR655431 QMM655398:QMN655431 QWI655398:QWJ655431 RGE655398:RGF655431 RQA655398:RQB655431 RZW655398:RZX655431 SJS655398:SJT655431 STO655398:STP655431 TDK655398:TDL655431 TNG655398:TNH655431 TXC655398:TXD655431 UGY655398:UGZ655431 UQU655398:UQV655431 VAQ655398:VAR655431 VKM655398:VKN655431 VUI655398:VUJ655431 WEE655398:WEF655431 WOA655398:WOB655431 WXW655398:WXX655431 BO720934:BP720967 LK720934:LL720967 VG720934:VH720967 AFC720934:AFD720967 AOY720934:AOZ720967 AYU720934:AYV720967 BIQ720934:BIR720967 BSM720934:BSN720967 CCI720934:CCJ720967 CME720934:CMF720967 CWA720934:CWB720967 DFW720934:DFX720967 DPS720934:DPT720967 DZO720934:DZP720967 EJK720934:EJL720967 ETG720934:ETH720967 FDC720934:FDD720967 FMY720934:FMZ720967 FWU720934:FWV720967 GGQ720934:GGR720967 GQM720934:GQN720967 HAI720934:HAJ720967 HKE720934:HKF720967 HUA720934:HUB720967 IDW720934:IDX720967 INS720934:INT720967 IXO720934:IXP720967 JHK720934:JHL720967 JRG720934:JRH720967 KBC720934:KBD720967 KKY720934:KKZ720967 KUU720934:KUV720967 LEQ720934:LER720967 LOM720934:LON720967 LYI720934:LYJ720967 MIE720934:MIF720967 MSA720934:MSB720967 NBW720934:NBX720967 NLS720934:NLT720967 NVO720934:NVP720967 OFK720934:OFL720967 OPG720934:OPH720967 OZC720934:OZD720967 PIY720934:PIZ720967 PSU720934:PSV720967 QCQ720934:QCR720967 QMM720934:QMN720967 QWI720934:QWJ720967 RGE720934:RGF720967 RQA720934:RQB720967 RZW720934:RZX720967 SJS720934:SJT720967 STO720934:STP720967 TDK720934:TDL720967 TNG720934:TNH720967 TXC720934:TXD720967 UGY720934:UGZ720967 UQU720934:UQV720967 VAQ720934:VAR720967 VKM720934:VKN720967 VUI720934:VUJ720967 WEE720934:WEF720967 WOA720934:WOB720967 WXW720934:WXX720967 BO786470:BP786503 LK786470:LL786503 VG786470:VH786503 AFC786470:AFD786503 AOY786470:AOZ786503 AYU786470:AYV786503 BIQ786470:BIR786503 BSM786470:BSN786503 CCI786470:CCJ786503 CME786470:CMF786503 CWA786470:CWB786503 DFW786470:DFX786503 DPS786470:DPT786503 DZO786470:DZP786503 EJK786470:EJL786503 ETG786470:ETH786503 FDC786470:FDD786503 FMY786470:FMZ786503 FWU786470:FWV786503 GGQ786470:GGR786503 GQM786470:GQN786503 HAI786470:HAJ786503 HKE786470:HKF786503 HUA786470:HUB786503 IDW786470:IDX786503 INS786470:INT786503 IXO786470:IXP786503 JHK786470:JHL786503 JRG786470:JRH786503 KBC786470:KBD786503 KKY786470:KKZ786503 KUU786470:KUV786503 LEQ786470:LER786503 LOM786470:LON786503 LYI786470:LYJ786503 MIE786470:MIF786503 MSA786470:MSB786503 NBW786470:NBX786503 NLS786470:NLT786503 NVO786470:NVP786503 OFK786470:OFL786503 OPG786470:OPH786503 OZC786470:OZD786503 PIY786470:PIZ786503 PSU786470:PSV786503 QCQ786470:QCR786503 QMM786470:QMN786503 QWI786470:QWJ786503 RGE786470:RGF786503 RQA786470:RQB786503 RZW786470:RZX786503 SJS786470:SJT786503 STO786470:STP786503 TDK786470:TDL786503 TNG786470:TNH786503 TXC786470:TXD786503 UGY786470:UGZ786503 UQU786470:UQV786503 VAQ786470:VAR786503 VKM786470:VKN786503 VUI786470:VUJ786503 WEE786470:WEF786503 WOA786470:WOB786503 WXW786470:WXX786503 BO852006:BP852039 LK852006:LL852039 VG852006:VH852039 AFC852006:AFD852039 AOY852006:AOZ852039 AYU852006:AYV852039 BIQ852006:BIR852039 BSM852006:BSN852039 CCI852006:CCJ852039 CME852006:CMF852039 CWA852006:CWB852039 DFW852006:DFX852039 DPS852006:DPT852039 DZO852006:DZP852039 EJK852006:EJL852039 ETG852006:ETH852039 FDC852006:FDD852039 FMY852006:FMZ852039 FWU852006:FWV852039 GGQ852006:GGR852039 GQM852006:GQN852039 HAI852006:HAJ852039 HKE852006:HKF852039 HUA852006:HUB852039 IDW852006:IDX852039 INS852006:INT852039 IXO852006:IXP852039 JHK852006:JHL852039 JRG852006:JRH852039 KBC852006:KBD852039 KKY852006:KKZ852039 KUU852006:KUV852039 LEQ852006:LER852039 LOM852006:LON852039 LYI852006:LYJ852039 MIE852006:MIF852039 MSA852006:MSB852039 NBW852006:NBX852039 NLS852006:NLT852039 NVO852006:NVP852039 OFK852006:OFL852039 OPG852006:OPH852039 OZC852006:OZD852039 PIY852006:PIZ852039 PSU852006:PSV852039 QCQ852006:QCR852039 QMM852006:QMN852039 QWI852006:QWJ852039 RGE852006:RGF852039 RQA852006:RQB852039 RZW852006:RZX852039 SJS852006:SJT852039 STO852006:STP852039 TDK852006:TDL852039 TNG852006:TNH852039 TXC852006:TXD852039 UGY852006:UGZ852039 UQU852006:UQV852039 VAQ852006:VAR852039 VKM852006:VKN852039 VUI852006:VUJ852039 WEE852006:WEF852039 WOA852006:WOB852039 WXW852006:WXX852039 BO917542:BP917575 LK917542:LL917575 VG917542:VH917575 AFC917542:AFD917575 AOY917542:AOZ917575 AYU917542:AYV917575 BIQ917542:BIR917575 BSM917542:BSN917575 CCI917542:CCJ917575 CME917542:CMF917575 CWA917542:CWB917575 DFW917542:DFX917575 DPS917542:DPT917575 DZO917542:DZP917575 EJK917542:EJL917575 ETG917542:ETH917575 FDC917542:FDD917575 FMY917542:FMZ917575 FWU917542:FWV917575 GGQ917542:GGR917575 GQM917542:GQN917575 HAI917542:HAJ917575 HKE917542:HKF917575 HUA917542:HUB917575 IDW917542:IDX917575 INS917542:INT917575 IXO917542:IXP917575 JHK917542:JHL917575 JRG917542:JRH917575 KBC917542:KBD917575 KKY917542:KKZ917575 KUU917542:KUV917575 LEQ917542:LER917575 LOM917542:LON917575 LYI917542:LYJ917575 MIE917542:MIF917575 MSA917542:MSB917575 NBW917542:NBX917575 NLS917542:NLT917575 NVO917542:NVP917575 OFK917542:OFL917575 OPG917542:OPH917575 OZC917542:OZD917575 PIY917542:PIZ917575 PSU917542:PSV917575 QCQ917542:QCR917575 QMM917542:QMN917575 QWI917542:QWJ917575 RGE917542:RGF917575 RQA917542:RQB917575 RZW917542:RZX917575 SJS917542:SJT917575 STO917542:STP917575 TDK917542:TDL917575 TNG917542:TNH917575 TXC917542:TXD917575 UGY917542:UGZ917575 UQU917542:UQV917575 VAQ917542:VAR917575 VKM917542:VKN917575 VUI917542:VUJ917575 WEE917542:WEF917575 WOA917542:WOB917575 WXW917542:WXX917575 BO983078:BP983111 LK983078:LL983111 VG983078:VH983111 AFC983078:AFD983111 AOY983078:AOZ983111 AYU983078:AYV983111 BIQ983078:BIR983111 BSM983078:BSN983111 CCI983078:CCJ983111 CME983078:CMF983111 CWA983078:CWB983111 DFW983078:DFX983111 DPS983078:DPT983111 DZO983078:DZP983111 EJK983078:EJL983111 ETG983078:ETH983111 FDC983078:FDD983111 FMY983078:FMZ983111 FWU983078:FWV983111 GGQ983078:GGR983111 GQM983078:GQN983111 HAI983078:HAJ983111 HKE983078:HKF983111 HUA983078:HUB983111 IDW983078:IDX983111 INS983078:INT983111 IXO983078:IXP983111 JHK983078:JHL983111 JRG983078:JRH983111 KBC983078:KBD983111 KKY983078:KKZ983111 KUU983078:KUV983111 LEQ983078:LER983111 LOM983078:LON983111 LYI983078:LYJ983111 MIE983078:MIF983111 MSA983078:MSB983111 NBW983078:NBX983111 NLS983078:NLT983111 NVO983078:NVP983111 OFK983078:OFL983111 OPG983078:OPH983111 OZC983078:OZD983111 PIY983078:PIZ983111 PSU983078:PSV983111 QCQ983078:QCR983111 QMM983078:QMN983111 QWI983078:QWJ983111 RGE983078:RGF983111 RQA983078:RQB983111 RZW983078:RZX983111 SJS983078:SJT983111 STO983078:STP983111 TDK983078:TDL983111 TNG983078:TNH983111 TXC983078:TXD983111 UGY983078:UGZ983111 UQU983078:UQV983111 VAQ983078:VAR983111 VKM983078:VKN983111 VUI983078:VUJ983111 WEE983078:WEF983111 WOA983078:WOB983111 WXW983078:WXX983111"/>
    <dataValidation type="list" showInputMessage="1" showErrorMessage="1" errorTitle="Rechazado" error="Solo son validadas las opciones de la lista" sqref="BM9:BM36 LI9:LI36 VE9:VE36 AFA9:AFA36 AOW9:AOW36 AYS9:AYS36 BIO9:BIO36 BSK9:BSK36 CCG9:CCG36 CMC9:CMC36 CVY9:CVY36 DFU9:DFU36 DPQ9:DPQ36 DZM9:DZM36 EJI9:EJI36 ETE9:ETE36 FDA9:FDA36 FMW9:FMW36 FWS9:FWS36 GGO9:GGO36 GQK9:GQK36 HAG9:HAG36 HKC9:HKC36 HTY9:HTY36 IDU9:IDU36 INQ9:INQ36 IXM9:IXM36 JHI9:JHI36 JRE9:JRE36 KBA9:KBA36 KKW9:KKW36 KUS9:KUS36 LEO9:LEO36 LOK9:LOK36 LYG9:LYG36 MIC9:MIC36 MRY9:MRY36 NBU9:NBU36 NLQ9:NLQ36 NVM9:NVM36 OFI9:OFI36 OPE9:OPE36 OZA9:OZA36 PIW9:PIW36 PSS9:PSS36 QCO9:QCO36 QMK9:QMK36 QWG9:QWG36 RGC9:RGC36 RPY9:RPY36 RZU9:RZU36 SJQ9:SJQ36 STM9:STM36 TDI9:TDI36 TNE9:TNE36 TXA9:TXA36 UGW9:UGW36 UQS9:UQS36 VAO9:VAO36 VKK9:VKK36 VUG9:VUG36 WEC9:WEC36 WNY9:WNY36 WXU9:WXU36 BM65545:BM65572 LI65545:LI65572 VE65545:VE65572 AFA65545:AFA65572 AOW65545:AOW65572 AYS65545:AYS65572 BIO65545:BIO65572 BSK65545:BSK65572 CCG65545:CCG65572 CMC65545:CMC65572 CVY65545:CVY65572 DFU65545:DFU65572 DPQ65545:DPQ65572 DZM65545:DZM65572 EJI65545:EJI65572 ETE65545:ETE65572 FDA65545:FDA65572 FMW65545:FMW65572 FWS65545:FWS65572 GGO65545:GGO65572 GQK65545:GQK65572 HAG65545:HAG65572 HKC65545:HKC65572 HTY65545:HTY65572 IDU65545:IDU65572 INQ65545:INQ65572 IXM65545:IXM65572 JHI65545:JHI65572 JRE65545:JRE65572 KBA65545:KBA65572 KKW65545:KKW65572 KUS65545:KUS65572 LEO65545:LEO65572 LOK65545:LOK65572 LYG65545:LYG65572 MIC65545:MIC65572 MRY65545:MRY65572 NBU65545:NBU65572 NLQ65545:NLQ65572 NVM65545:NVM65572 OFI65545:OFI65572 OPE65545:OPE65572 OZA65545:OZA65572 PIW65545:PIW65572 PSS65545:PSS65572 QCO65545:QCO65572 QMK65545:QMK65572 QWG65545:QWG65572 RGC65545:RGC65572 RPY65545:RPY65572 RZU65545:RZU65572 SJQ65545:SJQ65572 STM65545:STM65572 TDI65545:TDI65572 TNE65545:TNE65572 TXA65545:TXA65572 UGW65545:UGW65572 UQS65545:UQS65572 VAO65545:VAO65572 VKK65545:VKK65572 VUG65545:VUG65572 WEC65545:WEC65572 WNY65545:WNY65572 WXU65545:WXU65572 BM131081:BM131108 LI131081:LI131108 VE131081:VE131108 AFA131081:AFA131108 AOW131081:AOW131108 AYS131081:AYS131108 BIO131081:BIO131108 BSK131081:BSK131108 CCG131081:CCG131108 CMC131081:CMC131108 CVY131081:CVY131108 DFU131081:DFU131108 DPQ131081:DPQ131108 DZM131081:DZM131108 EJI131081:EJI131108 ETE131081:ETE131108 FDA131081:FDA131108 FMW131081:FMW131108 FWS131081:FWS131108 GGO131081:GGO131108 GQK131081:GQK131108 HAG131081:HAG131108 HKC131081:HKC131108 HTY131081:HTY131108 IDU131081:IDU131108 INQ131081:INQ131108 IXM131081:IXM131108 JHI131081:JHI131108 JRE131081:JRE131108 KBA131081:KBA131108 KKW131081:KKW131108 KUS131081:KUS131108 LEO131081:LEO131108 LOK131081:LOK131108 LYG131081:LYG131108 MIC131081:MIC131108 MRY131081:MRY131108 NBU131081:NBU131108 NLQ131081:NLQ131108 NVM131081:NVM131108 OFI131081:OFI131108 OPE131081:OPE131108 OZA131081:OZA131108 PIW131081:PIW131108 PSS131081:PSS131108 QCO131081:QCO131108 QMK131081:QMK131108 QWG131081:QWG131108 RGC131081:RGC131108 RPY131081:RPY131108 RZU131081:RZU131108 SJQ131081:SJQ131108 STM131081:STM131108 TDI131081:TDI131108 TNE131081:TNE131108 TXA131081:TXA131108 UGW131081:UGW131108 UQS131081:UQS131108 VAO131081:VAO131108 VKK131081:VKK131108 VUG131081:VUG131108 WEC131081:WEC131108 WNY131081:WNY131108 WXU131081:WXU131108 BM196617:BM196644 LI196617:LI196644 VE196617:VE196644 AFA196617:AFA196644 AOW196617:AOW196644 AYS196617:AYS196644 BIO196617:BIO196644 BSK196617:BSK196644 CCG196617:CCG196644 CMC196617:CMC196644 CVY196617:CVY196644 DFU196617:DFU196644 DPQ196617:DPQ196644 DZM196617:DZM196644 EJI196617:EJI196644 ETE196617:ETE196644 FDA196617:FDA196644 FMW196617:FMW196644 FWS196617:FWS196644 GGO196617:GGO196644 GQK196617:GQK196644 HAG196617:HAG196644 HKC196617:HKC196644 HTY196617:HTY196644 IDU196617:IDU196644 INQ196617:INQ196644 IXM196617:IXM196644 JHI196617:JHI196644 JRE196617:JRE196644 KBA196617:KBA196644 KKW196617:KKW196644 KUS196617:KUS196644 LEO196617:LEO196644 LOK196617:LOK196644 LYG196617:LYG196644 MIC196617:MIC196644 MRY196617:MRY196644 NBU196617:NBU196644 NLQ196617:NLQ196644 NVM196617:NVM196644 OFI196617:OFI196644 OPE196617:OPE196644 OZA196617:OZA196644 PIW196617:PIW196644 PSS196617:PSS196644 QCO196617:QCO196644 QMK196617:QMK196644 QWG196617:QWG196644 RGC196617:RGC196644 RPY196617:RPY196644 RZU196617:RZU196644 SJQ196617:SJQ196644 STM196617:STM196644 TDI196617:TDI196644 TNE196617:TNE196644 TXA196617:TXA196644 UGW196617:UGW196644 UQS196617:UQS196644 VAO196617:VAO196644 VKK196617:VKK196644 VUG196617:VUG196644 WEC196617:WEC196644 WNY196617:WNY196644 WXU196617:WXU196644 BM262153:BM262180 LI262153:LI262180 VE262153:VE262180 AFA262153:AFA262180 AOW262153:AOW262180 AYS262153:AYS262180 BIO262153:BIO262180 BSK262153:BSK262180 CCG262153:CCG262180 CMC262153:CMC262180 CVY262153:CVY262180 DFU262153:DFU262180 DPQ262153:DPQ262180 DZM262153:DZM262180 EJI262153:EJI262180 ETE262153:ETE262180 FDA262153:FDA262180 FMW262153:FMW262180 FWS262153:FWS262180 GGO262153:GGO262180 GQK262153:GQK262180 HAG262153:HAG262180 HKC262153:HKC262180 HTY262153:HTY262180 IDU262153:IDU262180 INQ262153:INQ262180 IXM262153:IXM262180 JHI262153:JHI262180 JRE262153:JRE262180 KBA262153:KBA262180 KKW262153:KKW262180 KUS262153:KUS262180 LEO262153:LEO262180 LOK262153:LOK262180 LYG262153:LYG262180 MIC262153:MIC262180 MRY262153:MRY262180 NBU262153:NBU262180 NLQ262153:NLQ262180 NVM262153:NVM262180 OFI262153:OFI262180 OPE262153:OPE262180 OZA262153:OZA262180 PIW262153:PIW262180 PSS262153:PSS262180 QCO262153:QCO262180 QMK262153:QMK262180 QWG262153:QWG262180 RGC262153:RGC262180 RPY262153:RPY262180 RZU262153:RZU262180 SJQ262153:SJQ262180 STM262153:STM262180 TDI262153:TDI262180 TNE262153:TNE262180 TXA262153:TXA262180 UGW262153:UGW262180 UQS262153:UQS262180 VAO262153:VAO262180 VKK262153:VKK262180 VUG262153:VUG262180 WEC262153:WEC262180 WNY262153:WNY262180 WXU262153:WXU262180 BM327689:BM327716 LI327689:LI327716 VE327689:VE327716 AFA327689:AFA327716 AOW327689:AOW327716 AYS327689:AYS327716 BIO327689:BIO327716 BSK327689:BSK327716 CCG327689:CCG327716 CMC327689:CMC327716 CVY327689:CVY327716 DFU327689:DFU327716 DPQ327689:DPQ327716 DZM327689:DZM327716 EJI327689:EJI327716 ETE327689:ETE327716 FDA327689:FDA327716 FMW327689:FMW327716 FWS327689:FWS327716 GGO327689:GGO327716 GQK327689:GQK327716 HAG327689:HAG327716 HKC327689:HKC327716 HTY327689:HTY327716 IDU327689:IDU327716 INQ327689:INQ327716 IXM327689:IXM327716 JHI327689:JHI327716 JRE327689:JRE327716 KBA327689:KBA327716 KKW327689:KKW327716 KUS327689:KUS327716 LEO327689:LEO327716 LOK327689:LOK327716 LYG327689:LYG327716 MIC327689:MIC327716 MRY327689:MRY327716 NBU327689:NBU327716 NLQ327689:NLQ327716 NVM327689:NVM327716 OFI327689:OFI327716 OPE327689:OPE327716 OZA327689:OZA327716 PIW327689:PIW327716 PSS327689:PSS327716 QCO327689:QCO327716 QMK327689:QMK327716 QWG327689:QWG327716 RGC327689:RGC327716 RPY327689:RPY327716 RZU327689:RZU327716 SJQ327689:SJQ327716 STM327689:STM327716 TDI327689:TDI327716 TNE327689:TNE327716 TXA327689:TXA327716 UGW327689:UGW327716 UQS327689:UQS327716 VAO327689:VAO327716 VKK327689:VKK327716 VUG327689:VUG327716 WEC327689:WEC327716 WNY327689:WNY327716 WXU327689:WXU327716 BM393225:BM393252 LI393225:LI393252 VE393225:VE393252 AFA393225:AFA393252 AOW393225:AOW393252 AYS393225:AYS393252 BIO393225:BIO393252 BSK393225:BSK393252 CCG393225:CCG393252 CMC393225:CMC393252 CVY393225:CVY393252 DFU393225:DFU393252 DPQ393225:DPQ393252 DZM393225:DZM393252 EJI393225:EJI393252 ETE393225:ETE393252 FDA393225:FDA393252 FMW393225:FMW393252 FWS393225:FWS393252 GGO393225:GGO393252 GQK393225:GQK393252 HAG393225:HAG393252 HKC393225:HKC393252 HTY393225:HTY393252 IDU393225:IDU393252 INQ393225:INQ393252 IXM393225:IXM393252 JHI393225:JHI393252 JRE393225:JRE393252 KBA393225:KBA393252 KKW393225:KKW393252 KUS393225:KUS393252 LEO393225:LEO393252 LOK393225:LOK393252 LYG393225:LYG393252 MIC393225:MIC393252 MRY393225:MRY393252 NBU393225:NBU393252 NLQ393225:NLQ393252 NVM393225:NVM393252 OFI393225:OFI393252 OPE393225:OPE393252 OZA393225:OZA393252 PIW393225:PIW393252 PSS393225:PSS393252 QCO393225:QCO393252 QMK393225:QMK393252 QWG393225:QWG393252 RGC393225:RGC393252 RPY393225:RPY393252 RZU393225:RZU393252 SJQ393225:SJQ393252 STM393225:STM393252 TDI393225:TDI393252 TNE393225:TNE393252 TXA393225:TXA393252 UGW393225:UGW393252 UQS393225:UQS393252 VAO393225:VAO393252 VKK393225:VKK393252 VUG393225:VUG393252 WEC393225:WEC393252 WNY393225:WNY393252 WXU393225:WXU393252 BM458761:BM458788 LI458761:LI458788 VE458761:VE458788 AFA458761:AFA458788 AOW458761:AOW458788 AYS458761:AYS458788 BIO458761:BIO458788 BSK458761:BSK458788 CCG458761:CCG458788 CMC458761:CMC458788 CVY458761:CVY458788 DFU458761:DFU458788 DPQ458761:DPQ458788 DZM458761:DZM458788 EJI458761:EJI458788 ETE458761:ETE458788 FDA458761:FDA458788 FMW458761:FMW458788 FWS458761:FWS458788 GGO458761:GGO458788 GQK458761:GQK458788 HAG458761:HAG458788 HKC458761:HKC458788 HTY458761:HTY458788 IDU458761:IDU458788 INQ458761:INQ458788 IXM458761:IXM458788 JHI458761:JHI458788 JRE458761:JRE458788 KBA458761:KBA458788 KKW458761:KKW458788 KUS458761:KUS458788 LEO458761:LEO458788 LOK458761:LOK458788 LYG458761:LYG458788 MIC458761:MIC458788 MRY458761:MRY458788 NBU458761:NBU458788 NLQ458761:NLQ458788 NVM458761:NVM458788 OFI458761:OFI458788 OPE458761:OPE458788 OZA458761:OZA458788 PIW458761:PIW458788 PSS458761:PSS458788 QCO458761:QCO458788 QMK458761:QMK458788 QWG458761:QWG458788 RGC458761:RGC458788 RPY458761:RPY458788 RZU458761:RZU458788 SJQ458761:SJQ458788 STM458761:STM458788 TDI458761:TDI458788 TNE458761:TNE458788 TXA458761:TXA458788 UGW458761:UGW458788 UQS458761:UQS458788 VAO458761:VAO458788 VKK458761:VKK458788 VUG458761:VUG458788 WEC458761:WEC458788 WNY458761:WNY458788 WXU458761:WXU458788 BM524297:BM524324 LI524297:LI524324 VE524297:VE524324 AFA524297:AFA524324 AOW524297:AOW524324 AYS524297:AYS524324 BIO524297:BIO524324 BSK524297:BSK524324 CCG524297:CCG524324 CMC524297:CMC524324 CVY524297:CVY524324 DFU524297:DFU524324 DPQ524297:DPQ524324 DZM524297:DZM524324 EJI524297:EJI524324 ETE524297:ETE524324 FDA524297:FDA524324 FMW524297:FMW524324 FWS524297:FWS524324 GGO524297:GGO524324 GQK524297:GQK524324 HAG524297:HAG524324 HKC524297:HKC524324 HTY524297:HTY524324 IDU524297:IDU524324 INQ524297:INQ524324 IXM524297:IXM524324 JHI524297:JHI524324 JRE524297:JRE524324 KBA524297:KBA524324 KKW524297:KKW524324 KUS524297:KUS524324 LEO524297:LEO524324 LOK524297:LOK524324 LYG524297:LYG524324 MIC524297:MIC524324 MRY524297:MRY524324 NBU524297:NBU524324 NLQ524297:NLQ524324 NVM524297:NVM524324 OFI524297:OFI524324 OPE524297:OPE524324 OZA524297:OZA524324 PIW524297:PIW524324 PSS524297:PSS524324 QCO524297:QCO524324 QMK524297:QMK524324 QWG524297:QWG524324 RGC524297:RGC524324 RPY524297:RPY524324 RZU524297:RZU524324 SJQ524297:SJQ524324 STM524297:STM524324 TDI524297:TDI524324 TNE524297:TNE524324 TXA524297:TXA524324 UGW524297:UGW524324 UQS524297:UQS524324 VAO524297:VAO524324 VKK524297:VKK524324 VUG524297:VUG524324 WEC524297:WEC524324 WNY524297:WNY524324 WXU524297:WXU524324 BM589833:BM589860 LI589833:LI589860 VE589833:VE589860 AFA589833:AFA589860 AOW589833:AOW589860 AYS589833:AYS589860 BIO589833:BIO589860 BSK589833:BSK589860 CCG589833:CCG589860 CMC589833:CMC589860 CVY589833:CVY589860 DFU589833:DFU589860 DPQ589833:DPQ589860 DZM589833:DZM589860 EJI589833:EJI589860 ETE589833:ETE589860 FDA589833:FDA589860 FMW589833:FMW589860 FWS589833:FWS589860 GGO589833:GGO589860 GQK589833:GQK589860 HAG589833:HAG589860 HKC589833:HKC589860 HTY589833:HTY589860 IDU589833:IDU589860 INQ589833:INQ589860 IXM589833:IXM589860 JHI589833:JHI589860 JRE589833:JRE589860 KBA589833:KBA589860 KKW589833:KKW589860 KUS589833:KUS589860 LEO589833:LEO589860 LOK589833:LOK589860 LYG589833:LYG589860 MIC589833:MIC589860 MRY589833:MRY589860 NBU589833:NBU589860 NLQ589833:NLQ589860 NVM589833:NVM589860 OFI589833:OFI589860 OPE589833:OPE589860 OZA589833:OZA589860 PIW589833:PIW589860 PSS589833:PSS589860 QCO589833:QCO589860 QMK589833:QMK589860 QWG589833:QWG589860 RGC589833:RGC589860 RPY589833:RPY589860 RZU589833:RZU589860 SJQ589833:SJQ589860 STM589833:STM589860 TDI589833:TDI589860 TNE589833:TNE589860 TXA589833:TXA589860 UGW589833:UGW589860 UQS589833:UQS589860 VAO589833:VAO589860 VKK589833:VKK589860 VUG589833:VUG589860 WEC589833:WEC589860 WNY589833:WNY589860 WXU589833:WXU589860 BM655369:BM655396 LI655369:LI655396 VE655369:VE655396 AFA655369:AFA655396 AOW655369:AOW655396 AYS655369:AYS655396 BIO655369:BIO655396 BSK655369:BSK655396 CCG655369:CCG655396 CMC655369:CMC655396 CVY655369:CVY655396 DFU655369:DFU655396 DPQ655369:DPQ655396 DZM655369:DZM655396 EJI655369:EJI655396 ETE655369:ETE655396 FDA655369:FDA655396 FMW655369:FMW655396 FWS655369:FWS655396 GGO655369:GGO655396 GQK655369:GQK655396 HAG655369:HAG655396 HKC655369:HKC655396 HTY655369:HTY655396 IDU655369:IDU655396 INQ655369:INQ655396 IXM655369:IXM655396 JHI655369:JHI655396 JRE655369:JRE655396 KBA655369:KBA655396 KKW655369:KKW655396 KUS655369:KUS655396 LEO655369:LEO655396 LOK655369:LOK655396 LYG655369:LYG655396 MIC655369:MIC655396 MRY655369:MRY655396 NBU655369:NBU655396 NLQ655369:NLQ655396 NVM655369:NVM655396 OFI655369:OFI655396 OPE655369:OPE655396 OZA655369:OZA655396 PIW655369:PIW655396 PSS655369:PSS655396 QCO655369:QCO655396 QMK655369:QMK655396 QWG655369:QWG655396 RGC655369:RGC655396 RPY655369:RPY655396 RZU655369:RZU655396 SJQ655369:SJQ655396 STM655369:STM655396 TDI655369:TDI655396 TNE655369:TNE655396 TXA655369:TXA655396 UGW655369:UGW655396 UQS655369:UQS655396 VAO655369:VAO655396 VKK655369:VKK655396 VUG655369:VUG655396 WEC655369:WEC655396 WNY655369:WNY655396 WXU655369:WXU655396 BM720905:BM720932 LI720905:LI720932 VE720905:VE720932 AFA720905:AFA720932 AOW720905:AOW720932 AYS720905:AYS720932 BIO720905:BIO720932 BSK720905:BSK720932 CCG720905:CCG720932 CMC720905:CMC720932 CVY720905:CVY720932 DFU720905:DFU720932 DPQ720905:DPQ720932 DZM720905:DZM720932 EJI720905:EJI720932 ETE720905:ETE720932 FDA720905:FDA720932 FMW720905:FMW720932 FWS720905:FWS720932 GGO720905:GGO720932 GQK720905:GQK720932 HAG720905:HAG720932 HKC720905:HKC720932 HTY720905:HTY720932 IDU720905:IDU720932 INQ720905:INQ720932 IXM720905:IXM720932 JHI720905:JHI720932 JRE720905:JRE720932 KBA720905:KBA720932 KKW720905:KKW720932 KUS720905:KUS720932 LEO720905:LEO720932 LOK720905:LOK720932 LYG720905:LYG720932 MIC720905:MIC720932 MRY720905:MRY720932 NBU720905:NBU720932 NLQ720905:NLQ720932 NVM720905:NVM720932 OFI720905:OFI720932 OPE720905:OPE720932 OZA720905:OZA720932 PIW720905:PIW720932 PSS720905:PSS720932 QCO720905:QCO720932 QMK720905:QMK720932 QWG720905:QWG720932 RGC720905:RGC720932 RPY720905:RPY720932 RZU720905:RZU720932 SJQ720905:SJQ720932 STM720905:STM720932 TDI720905:TDI720932 TNE720905:TNE720932 TXA720905:TXA720932 UGW720905:UGW720932 UQS720905:UQS720932 VAO720905:VAO720932 VKK720905:VKK720932 VUG720905:VUG720932 WEC720905:WEC720932 WNY720905:WNY720932 WXU720905:WXU720932 BM786441:BM786468 LI786441:LI786468 VE786441:VE786468 AFA786441:AFA786468 AOW786441:AOW786468 AYS786441:AYS786468 BIO786441:BIO786468 BSK786441:BSK786468 CCG786441:CCG786468 CMC786441:CMC786468 CVY786441:CVY786468 DFU786441:DFU786468 DPQ786441:DPQ786468 DZM786441:DZM786468 EJI786441:EJI786468 ETE786441:ETE786468 FDA786441:FDA786468 FMW786441:FMW786468 FWS786441:FWS786468 GGO786441:GGO786468 GQK786441:GQK786468 HAG786441:HAG786468 HKC786441:HKC786468 HTY786441:HTY786468 IDU786441:IDU786468 INQ786441:INQ786468 IXM786441:IXM786468 JHI786441:JHI786468 JRE786441:JRE786468 KBA786441:KBA786468 KKW786441:KKW786468 KUS786441:KUS786468 LEO786441:LEO786468 LOK786441:LOK786468 LYG786441:LYG786468 MIC786441:MIC786468 MRY786441:MRY786468 NBU786441:NBU786468 NLQ786441:NLQ786468 NVM786441:NVM786468 OFI786441:OFI786468 OPE786441:OPE786468 OZA786441:OZA786468 PIW786441:PIW786468 PSS786441:PSS786468 QCO786441:QCO786468 QMK786441:QMK786468 QWG786441:QWG786468 RGC786441:RGC786468 RPY786441:RPY786468 RZU786441:RZU786468 SJQ786441:SJQ786468 STM786441:STM786468 TDI786441:TDI786468 TNE786441:TNE786468 TXA786441:TXA786468 UGW786441:UGW786468 UQS786441:UQS786468 VAO786441:VAO786468 VKK786441:VKK786468 VUG786441:VUG786468 WEC786441:WEC786468 WNY786441:WNY786468 WXU786441:WXU786468 BM851977:BM852004 LI851977:LI852004 VE851977:VE852004 AFA851977:AFA852004 AOW851977:AOW852004 AYS851977:AYS852004 BIO851977:BIO852004 BSK851977:BSK852004 CCG851977:CCG852004 CMC851977:CMC852004 CVY851977:CVY852004 DFU851977:DFU852004 DPQ851977:DPQ852004 DZM851977:DZM852004 EJI851977:EJI852004 ETE851977:ETE852004 FDA851977:FDA852004 FMW851977:FMW852004 FWS851977:FWS852004 GGO851977:GGO852004 GQK851977:GQK852004 HAG851977:HAG852004 HKC851977:HKC852004 HTY851977:HTY852004 IDU851977:IDU852004 INQ851977:INQ852004 IXM851977:IXM852004 JHI851977:JHI852004 JRE851977:JRE852004 KBA851977:KBA852004 KKW851977:KKW852004 KUS851977:KUS852004 LEO851977:LEO852004 LOK851977:LOK852004 LYG851977:LYG852004 MIC851977:MIC852004 MRY851977:MRY852004 NBU851977:NBU852004 NLQ851977:NLQ852004 NVM851977:NVM852004 OFI851977:OFI852004 OPE851977:OPE852004 OZA851977:OZA852004 PIW851977:PIW852004 PSS851977:PSS852004 QCO851977:QCO852004 QMK851977:QMK852004 QWG851977:QWG852004 RGC851977:RGC852004 RPY851977:RPY852004 RZU851977:RZU852004 SJQ851977:SJQ852004 STM851977:STM852004 TDI851977:TDI852004 TNE851977:TNE852004 TXA851977:TXA852004 UGW851977:UGW852004 UQS851977:UQS852004 VAO851977:VAO852004 VKK851977:VKK852004 VUG851977:VUG852004 WEC851977:WEC852004 WNY851977:WNY852004 WXU851977:WXU852004 BM917513:BM917540 LI917513:LI917540 VE917513:VE917540 AFA917513:AFA917540 AOW917513:AOW917540 AYS917513:AYS917540 BIO917513:BIO917540 BSK917513:BSK917540 CCG917513:CCG917540 CMC917513:CMC917540 CVY917513:CVY917540 DFU917513:DFU917540 DPQ917513:DPQ917540 DZM917513:DZM917540 EJI917513:EJI917540 ETE917513:ETE917540 FDA917513:FDA917540 FMW917513:FMW917540 FWS917513:FWS917540 GGO917513:GGO917540 GQK917513:GQK917540 HAG917513:HAG917540 HKC917513:HKC917540 HTY917513:HTY917540 IDU917513:IDU917540 INQ917513:INQ917540 IXM917513:IXM917540 JHI917513:JHI917540 JRE917513:JRE917540 KBA917513:KBA917540 KKW917513:KKW917540 KUS917513:KUS917540 LEO917513:LEO917540 LOK917513:LOK917540 LYG917513:LYG917540 MIC917513:MIC917540 MRY917513:MRY917540 NBU917513:NBU917540 NLQ917513:NLQ917540 NVM917513:NVM917540 OFI917513:OFI917540 OPE917513:OPE917540 OZA917513:OZA917540 PIW917513:PIW917540 PSS917513:PSS917540 QCO917513:QCO917540 QMK917513:QMK917540 QWG917513:QWG917540 RGC917513:RGC917540 RPY917513:RPY917540 RZU917513:RZU917540 SJQ917513:SJQ917540 STM917513:STM917540 TDI917513:TDI917540 TNE917513:TNE917540 TXA917513:TXA917540 UGW917513:UGW917540 UQS917513:UQS917540 VAO917513:VAO917540 VKK917513:VKK917540 VUG917513:VUG917540 WEC917513:WEC917540 WNY917513:WNY917540 WXU917513:WXU917540 BM983049:BM983076 LI983049:LI983076 VE983049:VE983076 AFA983049:AFA983076 AOW983049:AOW983076 AYS983049:AYS983076 BIO983049:BIO983076 BSK983049:BSK983076 CCG983049:CCG983076 CMC983049:CMC983076 CVY983049:CVY983076 DFU983049:DFU983076 DPQ983049:DPQ983076 DZM983049:DZM983076 EJI983049:EJI983076 ETE983049:ETE983076 FDA983049:FDA983076 FMW983049:FMW983076 FWS983049:FWS983076 GGO983049:GGO983076 GQK983049:GQK983076 HAG983049:HAG983076 HKC983049:HKC983076 HTY983049:HTY983076 IDU983049:IDU983076 INQ983049:INQ983076 IXM983049:IXM983076 JHI983049:JHI983076 JRE983049:JRE983076 KBA983049:KBA983076 KKW983049:KKW983076 KUS983049:KUS983076 LEO983049:LEO983076 LOK983049:LOK983076 LYG983049:LYG983076 MIC983049:MIC983076 MRY983049:MRY983076 NBU983049:NBU983076 NLQ983049:NLQ983076 NVM983049:NVM983076 OFI983049:OFI983076 OPE983049:OPE983076 OZA983049:OZA983076 PIW983049:PIW983076 PSS983049:PSS983076 QCO983049:QCO983076 QMK983049:QMK983076 QWG983049:QWG983076 RGC983049:RGC983076 RPY983049:RPY983076 RZU983049:RZU983076 SJQ983049:SJQ983076 STM983049:STM983076 TDI983049:TDI983076 TNE983049:TNE983076 TXA983049:TXA983076 UGW983049:UGW983076 UQS983049:UQS983076 VAO983049:VAO983076 VKK983049:VKK983076 VUG983049:VUG983076 WEC983049:WEC983076 WNY983049:WNY983076 WXU983049:WXU983076 BM38:BM71 LI38:LI71 VE38:VE71 AFA38:AFA71 AOW38:AOW71 AYS38:AYS71 BIO38:BIO71 BSK38:BSK71 CCG38:CCG71 CMC38:CMC71 CVY38:CVY71 DFU38:DFU71 DPQ38:DPQ71 DZM38:DZM71 EJI38:EJI71 ETE38:ETE71 FDA38:FDA71 FMW38:FMW71 FWS38:FWS71 GGO38:GGO71 GQK38:GQK71 HAG38:HAG71 HKC38:HKC71 HTY38:HTY71 IDU38:IDU71 INQ38:INQ71 IXM38:IXM71 JHI38:JHI71 JRE38:JRE71 KBA38:KBA71 KKW38:KKW71 KUS38:KUS71 LEO38:LEO71 LOK38:LOK71 LYG38:LYG71 MIC38:MIC71 MRY38:MRY71 NBU38:NBU71 NLQ38:NLQ71 NVM38:NVM71 OFI38:OFI71 OPE38:OPE71 OZA38:OZA71 PIW38:PIW71 PSS38:PSS71 QCO38:QCO71 QMK38:QMK71 QWG38:QWG71 RGC38:RGC71 RPY38:RPY71 RZU38:RZU71 SJQ38:SJQ71 STM38:STM71 TDI38:TDI71 TNE38:TNE71 TXA38:TXA71 UGW38:UGW71 UQS38:UQS71 VAO38:VAO71 VKK38:VKK71 VUG38:VUG71 WEC38:WEC71 WNY38:WNY71 WXU38:WXU71 BM65574:BM65607 LI65574:LI65607 VE65574:VE65607 AFA65574:AFA65607 AOW65574:AOW65607 AYS65574:AYS65607 BIO65574:BIO65607 BSK65574:BSK65607 CCG65574:CCG65607 CMC65574:CMC65607 CVY65574:CVY65607 DFU65574:DFU65607 DPQ65574:DPQ65607 DZM65574:DZM65607 EJI65574:EJI65607 ETE65574:ETE65607 FDA65574:FDA65607 FMW65574:FMW65607 FWS65574:FWS65607 GGO65574:GGO65607 GQK65574:GQK65607 HAG65574:HAG65607 HKC65574:HKC65607 HTY65574:HTY65607 IDU65574:IDU65607 INQ65574:INQ65607 IXM65574:IXM65607 JHI65574:JHI65607 JRE65574:JRE65607 KBA65574:KBA65607 KKW65574:KKW65607 KUS65574:KUS65607 LEO65574:LEO65607 LOK65574:LOK65607 LYG65574:LYG65607 MIC65574:MIC65607 MRY65574:MRY65607 NBU65574:NBU65607 NLQ65574:NLQ65607 NVM65574:NVM65607 OFI65574:OFI65607 OPE65574:OPE65607 OZA65574:OZA65607 PIW65574:PIW65607 PSS65574:PSS65607 QCO65574:QCO65607 QMK65574:QMK65607 QWG65574:QWG65607 RGC65574:RGC65607 RPY65574:RPY65607 RZU65574:RZU65607 SJQ65574:SJQ65607 STM65574:STM65607 TDI65574:TDI65607 TNE65574:TNE65607 TXA65574:TXA65607 UGW65574:UGW65607 UQS65574:UQS65607 VAO65574:VAO65607 VKK65574:VKK65607 VUG65574:VUG65607 WEC65574:WEC65607 WNY65574:WNY65607 WXU65574:WXU65607 BM131110:BM131143 LI131110:LI131143 VE131110:VE131143 AFA131110:AFA131143 AOW131110:AOW131143 AYS131110:AYS131143 BIO131110:BIO131143 BSK131110:BSK131143 CCG131110:CCG131143 CMC131110:CMC131143 CVY131110:CVY131143 DFU131110:DFU131143 DPQ131110:DPQ131143 DZM131110:DZM131143 EJI131110:EJI131143 ETE131110:ETE131143 FDA131110:FDA131143 FMW131110:FMW131143 FWS131110:FWS131143 GGO131110:GGO131143 GQK131110:GQK131143 HAG131110:HAG131143 HKC131110:HKC131143 HTY131110:HTY131143 IDU131110:IDU131143 INQ131110:INQ131143 IXM131110:IXM131143 JHI131110:JHI131143 JRE131110:JRE131143 KBA131110:KBA131143 KKW131110:KKW131143 KUS131110:KUS131143 LEO131110:LEO131143 LOK131110:LOK131143 LYG131110:LYG131143 MIC131110:MIC131143 MRY131110:MRY131143 NBU131110:NBU131143 NLQ131110:NLQ131143 NVM131110:NVM131143 OFI131110:OFI131143 OPE131110:OPE131143 OZA131110:OZA131143 PIW131110:PIW131143 PSS131110:PSS131143 QCO131110:QCO131143 QMK131110:QMK131143 QWG131110:QWG131143 RGC131110:RGC131143 RPY131110:RPY131143 RZU131110:RZU131143 SJQ131110:SJQ131143 STM131110:STM131143 TDI131110:TDI131143 TNE131110:TNE131143 TXA131110:TXA131143 UGW131110:UGW131143 UQS131110:UQS131143 VAO131110:VAO131143 VKK131110:VKK131143 VUG131110:VUG131143 WEC131110:WEC131143 WNY131110:WNY131143 WXU131110:WXU131143 BM196646:BM196679 LI196646:LI196679 VE196646:VE196679 AFA196646:AFA196679 AOW196646:AOW196679 AYS196646:AYS196679 BIO196646:BIO196679 BSK196646:BSK196679 CCG196646:CCG196679 CMC196646:CMC196679 CVY196646:CVY196679 DFU196646:DFU196679 DPQ196646:DPQ196679 DZM196646:DZM196679 EJI196646:EJI196679 ETE196646:ETE196679 FDA196646:FDA196679 FMW196646:FMW196679 FWS196646:FWS196679 GGO196646:GGO196679 GQK196646:GQK196679 HAG196646:HAG196679 HKC196646:HKC196679 HTY196646:HTY196679 IDU196646:IDU196679 INQ196646:INQ196679 IXM196646:IXM196679 JHI196646:JHI196679 JRE196646:JRE196679 KBA196646:KBA196679 KKW196646:KKW196679 KUS196646:KUS196679 LEO196646:LEO196679 LOK196646:LOK196679 LYG196646:LYG196679 MIC196646:MIC196679 MRY196646:MRY196679 NBU196646:NBU196679 NLQ196646:NLQ196679 NVM196646:NVM196679 OFI196646:OFI196679 OPE196646:OPE196679 OZA196646:OZA196679 PIW196646:PIW196679 PSS196646:PSS196679 QCO196646:QCO196679 QMK196646:QMK196679 QWG196646:QWG196679 RGC196646:RGC196679 RPY196646:RPY196679 RZU196646:RZU196679 SJQ196646:SJQ196679 STM196646:STM196679 TDI196646:TDI196679 TNE196646:TNE196679 TXA196646:TXA196679 UGW196646:UGW196679 UQS196646:UQS196679 VAO196646:VAO196679 VKK196646:VKK196679 VUG196646:VUG196679 WEC196646:WEC196679 WNY196646:WNY196679 WXU196646:WXU196679 BM262182:BM262215 LI262182:LI262215 VE262182:VE262215 AFA262182:AFA262215 AOW262182:AOW262215 AYS262182:AYS262215 BIO262182:BIO262215 BSK262182:BSK262215 CCG262182:CCG262215 CMC262182:CMC262215 CVY262182:CVY262215 DFU262182:DFU262215 DPQ262182:DPQ262215 DZM262182:DZM262215 EJI262182:EJI262215 ETE262182:ETE262215 FDA262182:FDA262215 FMW262182:FMW262215 FWS262182:FWS262215 GGO262182:GGO262215 GQK262182:GQK262215 HAG262182:HAG262215 HKC262182:HKC262215 HTY262182:HTY262215 IDU262182:IDU262215 INQ262182:INQ262215 IXM262182:IXM262215 JHI262182:JHI262215 JRE262182:JRE262215 KBA262182:KBA262215 KKW262182:KKW262215 KUS262182:KUS262215 LEO262182:LEO262215 LOK262182:LOK262215 LYG262182:LYG262215 MIC262182:MIC262215 MRY262182:MRY262215 NBU262182:NBU262215 NLQ262182:NLQ262215 NVM262182:NVM262215 OFI262182:OFI262215 OPE262182:OPE262215 OZA262182:OZA262215 PIW262182:PIW262215 PSS262182:PSS262215 QCO262182:QCO262215 QMK262182:QMK262215 QWG262182:QWG262215 RGC262182:RGC262215 RPY262182:RPY262215 RZU262182:RZU262215 SJQ262182:SJQ262215 STM262182:STM262215 TDI262182:TDI262215 TNE262182:TNE262215 TXA262182:TXA262215 UGW262182:UGW262215 UQS262182:UQS262215 VAO262182:VAO262215 VKK262182:VKK262215 VUG262182:VUG262215 WEC262182:WEC262215 WNY262182:WNY262215 WXU262182:WXU262215 BM327718:BM327751 LI327718:LI327751 VE327718:VE327751 AFA327718:AFA327751 AOW327718:AOW327751 AYS327718:AYS327751 BIO327718:BIO327751 BSK327718:BSK327751 CCG327718:CCG327751 CMC327718:CMC327751 CVY327718:CVY327751 DFU327718:DFU327751 DPQ327718:DPQ327751 DZM327718:DZM327751 EJI327718:EJI327751 ETE327718:ETE327751 FDA327718:FDA327751 FMW327718:FMW327751 FWS327718:FWS327751 GGO327718:GGO327751 GQK327718:GQK327751 HAG327718:HAG327751 HKC327718:HKC327751 HTY327718:HTY327751 IDU327718:IDU327751 INQ327718:INQ327751 IXM327718:IXM327751 JHI327718:JHI327751 JRE327718:JRE327751 KBA327718:KBA327751 KKW327718:KKW327751 KUS327718:KUS327751 LEO327718:LEO327751 LOK327718:LOK327751 LYG327718:LYG327751 MIC327718:MIC327751 MRY327718:MRY327751 NBU327718:NBU327751 NLQ327718:NLQ327751 NVM327718:NVM327751 OFI327718:OFI327751 OPE327718:OPE327751 OZA327718:OZA327751 PIW327718:PIW327751 PSS327718:PSS327751 QCO327718:QCO327751 QMK327718:QMK327751 QWG327718:QWG327751 RGC327718:RGC327751 RPY327718:RPY327751 RZU327718:RZU327751 SJQ327718:SJQ327751 STM327718:STM327751 TDI327718:TDI327751 TNE327718:TNE327751 TXA327718:TXA327751 UGW327718:UGW327751 UQS327718:UQS327751 VAO327718:VAO327751 VKK327718:VKK327751 VUG327718:VUG327751 WEC327718:WEC327751 WNY327718:WNY327751 WXU327718:WXU327751 BM393254:BM393287 LI393254:LI393287 VE393254:VE393287 AFA393254:AFA393287 AOW393254:AOW393287 AYS393254:AYS393287 BIO393254:BIO393287 BSK393254:BSK393287 CCG393254:CCG393287 CMC393254:CMC393287 CVY393254:CVY393287 DFU393254:DFU393287 DPQ393254:DPQ393287 DZM393254:DZM393287 EJI393254:EJI393287 ETE393254:ETE393287 FDA393254:FDA393287 FMW393254:FMW393287 FWS393254:FWS393287 GGO393254:GGO393287 GQK393254:GQK393287 HAG393254:HAG393287 HKC393254:HKC393287 HTY393254:HTY393287 IDU393254:IDU393287 INQ393254:INQ393287 IXM393254:IXM393287 JHI393254:JHI393287 JRE393254:JRE393287 KBA393254:KBA393287 KKW393254:KKW393287 KUS393254:KUS393287 LEO393254:LEO393287 LOK393254:LOK393287 LYG393254:LYG393287 MIC393254:MIC393287 MRY393254:MRY393287 NBU393254:NBU393287 NLQ393254:NLQ393287 NVM393254:NVM393287 OFI393254:OFI393287 OPE393254:OPE393287 OZA393254:OZA393287 PIW393254:PIW393287 PSS393254:PSS393287 QCO393254:QCO393287 QMK393254:QMK393287 QWG393254:QWG393287 RGC393254:RGC393287 RPY393254:RPY393287 RZU393254:RZU393287 SJQ393254:SJQ393287 STM393254:STM393287 TDI393254:TDI393287 TNE393254:TNE393287 TXA393254:TXA393287 UGW393254:UGW393287 UQS393254:UQS393287 VAO393254:VAO393287 VKK393254:VKK393287 VUG393254:VUG393287 WEC393254:WEC393287 WNY393254:WNY393287 WXU393254:WXU393287 BM458790:BM458823 LI458790:LI458823 VE458790:VE458823 AFA458790:AFA458823 AOW458790:AOW458823 AYS458790:AYS458823 BIO458790:BIO458823 BSK458790:BSK458823 CCG458790:CCG458823 CMC458790:CMC458823 CVY458790:CVY458823 DFU458790:DFU458823 DPQ458790:DPQ458823 DZM458790:DZM458823 EJI458790:EJI458823 ETE458790:ETE458823 FDA458790:FDA458823 FMW458790:FMW458823 FWS458790:FWS458823 GGO458790:GGO458823 GQK458790:GQK458823 HAG458790:HAG458823 HKC458790:HKC458823 HTY458790:HTY458823 IDU458790:IDU458823 INQ458790:INQ458823 IXM458790:IXM458823 JHI458790:JHI458823 JRE458790:JRE458823 KBA458790:KBA458823 KKW458790:KKW458823 KUS458790:KUS458823 LEO458790:LEO458823 LOK458790:LOK458823 LYG458790:LYG458823 MIC458790:MIC458823 MRY458790:MRY458823 NBU458790:NBU458823 NLQ458790:NLQ458823 NVM458790:NVM458823 OFI458790:OFI458823 OPE458790:OPE458823 OZA458790:OZA458823 PIW458790:PIW458823 PSS458790:PSS458823 QCO458790:QCO458823 QMK458790:QMK458823 QWG458790:QWG458823 RGC458790:RGC458823 RPY458790:RPY458823 RZU458790:RZU458823 SJQ458790:SJQ458823 STM458790:STM458823 TDI458790:TDI458823 TNE458790:TNE458823 TXA458790:TXA458823 UGW458790:UGW458823 UQS458790:UQS458823 VAO458790:VAO458823 VKK458790:VKK458823 VUG458790:VUG458823 WEC458790:WEC458823 WNY458790:WNY458823 WXU458790:WXU458823 BM524326:BM524359 LI524326:LI524359 VE524326:VE524359 AFA524326:AFA524359 AOW524326:AOW524359 AYS524326:AYS524359 BIO524326:BIO524359 BSK524326:BSK524359 CCG524326:CCG524359 CMC524326:CMC524359 CVY524326:CVY524359 DFU524326:DFU524359 DPQ524326:DPQ524359 DZM524326:DZM524359 EJI524326:EJI524359 ETE524326:ETE524359 FDA524326:FDA524359 FMW524326:FMW524359 FWS524326:FWS524359 GGO524326:GGO524359 GQK524326:GQK524359 HAG524326:HAG524359 HKC524326:HKC524359 HTY524326:HTY524359 IDU524326:IDU524359 INQ524326:INQ524359 IXM524326:IXM524359 JHI524326:JHI524359 JRE524326:JRE524359 KBA524326:KBA524359 KKW524326:KKW524359 KUS524326:KUS524359 LEO524326:LEO524359 LOK524326:LOK524359 LYG524326:LYG524359 MIC524326:MIC524359 MRY524326:MRY524359 NBU524326:NBU524359 NLQ524326:NLQ524359 NVM524326:NVM524359 OFI524326:OFI524359 OPE524326:OPE524359 OZA524326:OZA524359 PIW524326:PIW524359 PSS524326:PSS524359 QCO524326:QCO524359 QMK524326:QMK524359 QWG524326:QWG524359 RGC524326:RGC524359 RPY524326:RPY524359 RZU524326:RZU524359 SJQ524326:SJQ524359 STM524326:STM524359 TDI524326:TDI524359 TNE524326:TNE524359 TXA524326:TXA524359 UGW524326:UGW524359 UQS524326:UQS524359 VAO524326:VAO524359 VKK524326:VKK524359 VUG524326:VUG524359 WEC524326:WEC524359 WNY524326:WNY524359 WXU524326:WXU524359 BM589862:BM589895 LI589862:LI589895 VE589862:VE589895 AFA589862:AFA589895 AOW589862:AOW589895 AYS589862:AYS589895 BIO589862:BIO589895 BSK589862:BSK589895 CCG589862:CCG589895 CMC589862:CMC589895 CVY589862:CVY589895 DFU589862:DFU589895 DPQ589862:DPQ589895 DZM589862:DZM589895 EJI589862:EJI589895 ETE589862:ETE589895 FDA589862:FDA589895 FMW589862:FMW589895 FWS589862:FWS589895 GGO589862:GGO589895 GQK589862:GQK589895 HAG589862:HAG589895 HKC589862:HKC589895 HTY589862:HTY589895 IDU589862:IDU589895 INQ589862:INQ589895 IXM589862:IXM589895 JHI589862:JHI589895 JRE589862:JRE589895 KBA589862:KBA589895 KKW589862:KKW589895 KUS589862:KUS589895 LEO589862:LEO589895 LOK589862:LOK589895 LYG589862:LYG589895 MIC589862:MIC589895 MRY589862:MRY589895 NBU589862:NBU589895 NLQ589862:NLQ589895 NVM589862:NVM589895 OFI589862:OFI589895 OPE589862:OPE589895 OZA589862:OZA589895 PIW589862:PIW589895 PSS589862:PSS589895 QCO589862:QCO589895 QMK589862:QMK589895 QWG589862:QWG589895 RGC589862:RGC589895 RPY589862:RPY589895 RZU589862:RZU589895 SJQ589862:SJQ589895 STM589862:STM589895 TDI589862:TDI589895 TNE589862:TNE589895 TXA589862:TXA589895 UGW589862:UGW589895 UQS589862:UQS589895 VAO589862:VAO589895 VKK589862:VKK589895 VUG589862:VUG589895 WEC589862:WEC589895 WNY589862:WNY589895 WXU589862:WXU589895 BM655398:BM655431 LI655398:LI655431 VE655398:VE655431 AFA655398:AFA655431 AOW655398:AOW655431 AYS655398:AYS655431 BIO655398:BIO655431 BSK655398:BSK655431 CCG655398:CCG655431 CMC655398:CMC655431 CVY655398:CVY655431 DFU655398:DFU655431 DPQ655398:DPQ655431 DZM655398:DZM655431 EJI655398:EJI655431 ETE655398:ETE655431 FDA655398:FDA655431 FMW655398:FMW655431 FWS655398:FWS655431 GGO655398:GGO655431 GQK655398:GQK655431 HAG655398:HAG655431 HKC655398:HKC655431 HTY655398:HTY655431 IDU655398:IDU655431 INQ655398:INQ655431 IXM655398:IXM655431 JHI655398:JHI655431 JRE655398:JRE655431 KBA655398:KBA655431 KKW655398:KKW655431 KUS655398:KUS655431 LEO655398:LEO655431 LOK655398:LOK655431 LYG655398:LYG655431 MIC655398:MIC655431 MRY655398:MRY655431 NBU655398:NBU655431 NLQ655398:NLQ655431 NVM655398:NVM655431 OFI655398:OFI655431 OPE655398:OPE655431 OZA655398:OZA655431 PIW655398:PIW655431 PSS655398:PSS655431 QCO655398:QCO655431 QMK655398:QMK655431 QWG655398:QWG655431 RGC655398:RGC655431 RPY655398:RPY655431 RZU655398:RZU655431 SJQ655398:SJQ655431 STM655398:STM655431 TDI655398:TDI655431 TNE655398:TNE655431 TXA655398:TXA655431 UGW655398:UGW655431 UQS655398:UQS655431 VAO655398:VAO655431 VKK655398:VKK655431 VUG655398:VUG655431 WEC655398:WEC655431 WNY655398:WNY655431 WXU655398:WXU655431 BM720934:BM720967 LI720934:LI720967 VE720934:VE720967 AFA720934:AFA720967 AOW720934:AOW720967 AYS720934:AYS720967 BIO720934:BIO720967 BSK720934:BSK720967 CCG720934:CCG720967 CMC720934:CMC720967 CVY720934:CVY720967 DFU720934:DFU720967 DPQ720934:DPQ720967 DZM720934:DZM720967 EJI720934:EJI720967 ETE720934:ETE720967 FDA720934:FDA720967 FMW720934:FMW720967 FWS720934:FWS720967 GGO720934:GGO720967 GQK720934:GQK720967 HAG720934:HAG720967 HKC720934:HKC720967 HTY720934:HTY720967 IDU720934:IDU720967 INQ720934:INQ720967 IXM720934:IXM720967 JHI720934:JHI720967 JRE720934:JRE720967 KBA720934:KBA720967 KKW720934:KKW720967 KUS720934:KUS720967 LEO720934:LEO720967 LOK720934:LOK720967 LYG720934:LYG720967 MIC720934:MIC720967 MRY720934:MRY720967 NBU720934:NBU720967 NLQ720934:NLQ720967 NVM720934:NVM720967 OFI720934:OFI720967 OPE720934:OPE720967 OZA720934:OZA720967 PIW720934:PIW720967 PSS720934:PSS720967 QCO720934:QCO720967 QMK720934:QMK720967 QWG720934:QWG720967 RGC720934:RGC720967 RPY720934:RPY720967 RZU720934:RZU720967 SJQ720934:SJQ720967 STM720934:STM720967 TDI720934:TDI720967 TNE720934:TNE720967 TXA720934:TXA720967 UGW720934:UGW720967 UQS720934:UQS720967 VAO720934:VAO720967 VKK720934:VKK720967 VUG720934:VUG720967 WEC720934:WEC720967 WNY720934:WNY720967 WXU720934:WXU720967 BM786470:BM786503 LI786470:LI786503 VE786470:VE786503 AFA786470:AFA786503 AOW786470:AOW786503 AYS786470:AYS786503 BIO786470:BIO786503 BSK786470:BSK786503 CCG786470:CCG786503 CMC786470:CMC786503 CVY786470:CVY786503 DFU786470:DFU786503 DPQ786470:DPQ786503 DZM786470:DZM786503 EJI786470:EJI786503 ETE786470:ETE786503 FDA786470:FDA786503 FMW786470:FMW786503 FWS786470:FWS786503 GGO786470:GGO786503 GQK786470:GQK786503 HAG786470:HAG786503 HKC786470:HKC786503 HTY786470:HTY786503 IDU786470:IDU786503 INQ786470:INQ786503 IXM786470:IXM786503 JHI786470:JHI786503 JRE786470:JRE786503 KBA786470:KBA786503 KKW786470:KKW786503 KUS786470:KUS786503 LEO786470:LEO786503 LOK786470:LOK786503 LYG786470:LYG786503 MIC786470:MIC786503 MRY786470:MRY786503 NBU786470:NBU786503 NLQ786470:NLQ786503 NVM786470:NVM786503 OFI786470:OFI786503 OPE786470:OPE786503 OZA786470:OZA786503 PIW786470:PIW786503 PSS786470:PSS786503 QCO786470:QCO786503 QMK786470:QMK786503 QWG786470:QWG786503 RGC786470:RGC786503 RPY786470:RPY786503 RZU786470:RZU786503 SJQ786470:SJQ786503 STM786470:STM786503 TDI786470:TDI786503 TNE786470:TNE786503 TXA786470:TXA786503 UGW786470:UGW786503 UQS786470:UQS786503 VAO786470:VAO786503 VKK786470:VKK786503 VUG786470:VUG786503 WEC786470:WEC786503 WNY786470:WNY786503 WXU786470:WXU786503 BM852006:BM852039 LI852006:LI852039 VE852006:VE852039 AFA852006:AFA852039 AOW852006:AOW852039 AYS852006:AYS852039 BIO852006:BIO852039 BSK852006:BSK852039 CCG852006:CCG852039 CMC852006:CMC852039 CVY852006:CVY852039 DFU852006:DFU852039 DPQ852006:DPQ852039 DZM852006:DZM852039 EJI852006:EJI852039 ETE852006:ETE852039 FDA852006:FDA852039 FMW852006:FMW852039 FWS852006:FWS852039 GGO852006:GGO852039 GQK852006:GQK852039 HAG852006:HAG852039 HKC852006:HKC852039 HTY852006:HTY852039 IDU852006:IDU852039 INQ852006:INQ852039 IXM852006:IXM852039 JHI852006:JHI852039 JRE852006:JRE852039 KBA852006:KBA852039 KKW852006:KKW852039 KUS852006:KUS852039 LEO852006:LEO852039 LOK852006:LOK852039 LYG852006:LYG852039 MIC852006:MIC852039 MRY852006:MRY852039 NBU852006:NBU852039 NLQ852006:NLQ852039 NVM852006:NVM852039 OFI852006:OFI852039 OPE852006:OPE852039 OZA852006:OZA852039 PIW852006:PIW852039 PSS852006:PSS852039 QCO852006:QCO852039 QMK852006:QMK852039 QWG852006:QWG852039 RGC852006:RGC852039 RPY852006:RPY852039 RZU852006:RZU852039 SJQ852006:SJQ852039 STM852006:STM852039 TDI852006:TDI852039 TNE852006:TNE852039 TXA852006:TXA852039 UGW852006:UGW852039 UQS852006:UQS852039 VAO852006:VAO852039 VKK852006:VKK852039 VUG852006:VUG852039 WEC852006:WEC852039 WNY852006:WNY852039 WXU852006:WXU852039 BM917542:BM917575 LI917542:LI917575 VE917542:VE917575 AFA917542:AFA917575 AOW917542:AOW917575 AYS917542:AYS917575 BIO917542:BIO917575 BSK917542:BSK917575 CCG917542:CCG917575 CMC917542:CMC917575 CVY917542:CVY917575 DFU917542:DFU917575 DPQ917542:DPQ917575 DZM917542:DZM917575 EJI917542:EJI917575 ETE917542:ETE917575 FDA917542:FDA917575 FMW917542:FMW917575 FWS917542:FWS917575 GGO917542:GGO917575 GQK917542:GQK917575 HAG917542:HAG917575 HKC917542:HKC917575 HTY917542:HTY917575 IDU917542:IDU917575 INQ917542:INQ917575 IXM917542:IXM917575 JHI917542:JHI917575 JRE917542:JRE917575 KBA917542:KBA917575 KKW917542:KKW917575 KUS917542:KUS917575 LEO917542:LEO917575 LOK917542:LOK917575 LYG917542:LYG917575 MIC917542:MIC917575 MRY917542:MRY917575 NBU917542:NBU917575 NLQ917542:NLQ917575 NVM917542:NVM917575 OFI917542:OFI917575 OPE917542:OPE917575 OZA917542:OZA917575 PIW917542:PIW917575 PSS917542:PSS917575 QCO917542:QCO917575 QMK917542:QMK917575 QWG917542:QWG917575 RGC917542:RGC917575 RPY917542:RPY917575 RZU917542:RZU917575 SJQ917542:SJQ917575 STM917542:STM917575 TDI917542:TDI917575 TNE917542:TNE917575 TXA917542:TXA917575 UGW917542:UGW917575 UQS917542:UQS917575 VAO917542:VAO917575 VKK917542:VKK917575 VUG917542:VUG917575 WEC917542:WEC917575 WNY917542:WNY917575 WXU917542:WXU917575 BM983078:BM983111 LI983078:LI983111 VE983078:VE983111 AFA983078:AFA983111 AOW983078:AOW983111 AYS983078:AYS983111 BIO983078:BIO983111 BSK983078:BSK983111 CCG983078:CCG983111 CMC983078:CMC983111 CVY983078:CVY983111 DFU983078:DFU983111 DPQ983078:DPQ983111 DZM983078:DZM983111 EJI983078:EJI983111 ETE983078:ETE983111 FDA983078:FDA983111 FMW983078:FMW983111 FWS983078:FWS983111 GGO983078:GGO983111 GQK983078:GQK983111 HAG983078:HAG983111 HKC983078:HKC983111 HTY983078:HTY983111 IDU983078:IDU983111 INQ983078:INQ983111 IXM983078:IXM983111 JHI983078:JHI983111 JRE983078:JRE983111 KBA983078:KBA983111 KKW983078:KKW983111 KUS983078:KUS983111 LEO983078:LEO983111 LOK983078:LOK983111 LYG983078:LYG983111 MIC983078:MIC983111 MRY983078:MRY983111 NBU983078:NBU983111 NLQ983078:NLQ983111 NVM983078:NVM983111 OFI983078:OFI983111 OPE983078:OPE983111 OZA983078:OZA983111 PIW983078:PIW983111 PSS983078:PSS983111 QCO983078:QCO983111 QMK983078:QMK983111 QWG983078:QWG983111 RGC983078:RGC983111 RPY983078:RPY983111 RZU983078:RZU983111 SJQ983078:SJQ983111 STM983078:STM983111 TDI983078:TDI983111 TNE983078:TNE983111 TXA983078:TXA983111 UGW983078:UGW983111 UQS983078:UQS983111 VAO983078:VAO983111 VKK983078:VKK983111 VUG983078:VUG983111 WEC983078:WEC983111 WNY983078:WNY983111 WXU983078:WXU983111">
      <formula1>Calificacion</formula1>
    </dataValidation>
    <dataValidation type="list" allowBlank="1" showInputMessage="1" showErrorMessage="1" error="Selecciones de la lista" sqref="G21:G36 JC21:JC36 SY21:SY36 ACU21:ACU36 AMQ21:AMQ36 AWM21:AWM36 BGI21:BGI36 BQE21:BQE36 CAA21:CAA36 CJW21:CJW36 CTS21:CTS36 DDO21:DDO36 DNK21:DNK36 DXG21:DXG36 EHC21:EHC36 EQY21:EQY36 FAU21:FAU36 FKQ21:FKQ36 FUM21:FUM36 GEI21:GEI36 GOE21:GOE36 GYA21:GYA36 HHW21:HHW36 HRS21:HRS36 IBO21:IBO36 ILK21:ILK36 IVG21:IVG36 JFC21:JFC36 JOY21:JOY36 JYU21:JYU36 KIQ21:KIQ36 KSM21:KSM36 LCI21:LCI36 LME21:LME36 LWA21:LWA36 MFW21:MFW36 MPS21:MPS36 MZO21:MZO36 NJK21:NJK36 NTG21:NTG36 ODC21:ODC36 OMY21:OMY36 OWU21:OWU36 PGQ21:PGQ36 PQM21:PQM36 QAI21:QAI36 QKE21:QKE36 QUA21:QUA36 RDW21:RDW36 RNS21:RNS36 RXO21:RXO36 SHK21:SHK36 SRG21:SRG36 TBC21:TBC36 TKY21:TKY36 TUU21:TUU36 UEQ21:UEQ36 UOM21:UOM36 UYI21:UYI36 VIE21:VIE36 VSA21:VSA36 WBW21:WBW36 WLS21:WLS36 WVO21:WVO36 G65557:G65572 JC65557:JC65572 SY65557:SY65572 ACU65557:ACU65572 AMQ65557:AMQ65572 AWM65557:AWM65572 BGI65557:BGI65572 BQE65557:BQE65572 CAA65557:CAA65572 CJW65557:CJW65572 CTS65557:CTS65572 DDO65557:DDO65572 DNK65557:DNK65572 DXG65557:DXG65572 EHC65557:EHC65572 EQY65557:EQY65572 FAU65557:FAU65572 FKQ65557:FKQ65572 FUM65557:FUM65572 GEI65557:GEI65572 GOE65557:GOE65572 GYA65557:GYA65572 HHW65557:HHW65572 HRS65557:HRS65572 IBO65557:IBO65572 ILK65557:ILK65572 IVG65557:IVG65572 JFC65557:JFC65572 JOY65557:JOY65572 JYU65557:JYU65572 KIQ65557:KIQ65572 KSM65557:KSM65572 LCI65557:LCI65572 LME65557:LME65572 LWA65557:LWA65572 MFW65557:MFW65572 MPS65557:MPS65572 MZO65557:MZO65572 NJK65557:NJK65572 NTG65557:NTG65572 ODC65557:ODC65572 OMY65557:OMY65572 OWU65557:OWU65572 PGQ65557:PGQ65572 PQM65557:PQM65572 QAI65557:QAI65572 QKE65557:QKE65572 QUA65557:QUA65572 RDW65557:RDW65572 RNS65557:RNS65572 RXO65557:RXO65572 SHK65557:SHK65572 SRG65557:SRG65572 TBC65557:TBC65572 TKY65557:TKY65572 TUU65557:TUU65572 UEQ65557:UEQ65572 UOM65557:UOM65572 UYI65557:UYI65572 VIE65557:VIE65572 VSA65557:VSA65572 WBW65557:WBW65572 WLS65557:WLS65572 WVO65557:WVO65572 G131093:G131108 JC131093:JC131108 SY131093:SY131108 ACU131093:ACU131108 AMQ131093:AMQ131108 AWM131093:AWM131108 BGI131093:BGI131108 BQE131093:BQE131108 CAA131093:CAA131108 CJW131093:CJW131108 CTS131093:CTS131108 DDO131093:DDO131108 DNK131093:DNK131108 DXG131093:DXG131108 EHC131093:EHC131108 EQY131093:EQY131108 FAU131093:FAU131108 FKQ131093:FKQ131108 FUM131093:FUM131108 GEI131093:GEI131108 GOE131093:GOE131108 GYA131093:GYA131108 HHW131093:HHW131108 HRS131093:HRS131108 IBO131093:IBO131108 ILK131093:ILK131108 IVG131093:IVG131108 JFC131093:JFC131108 JOY131093:JOY131108 JYU131093:JYU131108 KIQ131093:KIQ131108 KSM131093:KSM131108 LCI131093:LCI131108 LME131093:LME131108 LWA131093:LWA131108 MFW131093:MFW131108 MPS131093:MPS131108 MZO131093:MZO131108 NJK131093:NJK131108 NTG131093:NTG131108 ODC131093:ODC131108 OMY131093:OMY131108 OWU131093:OWU131108 PGQ131093:PGQ131108 PQM131093:PQM131108 QAI131093:QAI131108 QKE131093:QKE131108 QUA131093:QUA131108 RDW131093:RDW131108 RNS131093:RNS131108 RXO131093:RXO131108 SHK131093:SHK131108 SRG131093:SRG131108 TBC131093:TBC131108 TKY131093:TKY131108 TUU131093:TUU131108 UEQ131093:UEQ131108 UOM131093:UOM131108 UYI131093:UYI131108 VIE131093:VIE131108 VSA131093:VSA131108 WBW131093:WBW131108 WLS131093:WLS131108 WVO131093:WVO131108 G196629:G196644 JC196629:JC196644 SY196629:SY196644 ACU196629:ACU196644 AMQ196629:AMQ196644 AWM196629:AWM196644 BGI196629:BGI196644 BQE196629:BQE196644 CAA196629:CAA196644 CJW196629:CJW196644 CTS196629:CTS196644 DDO196629:DDO196644 DNK196629:DNK196644 DXG196629:DXG196644 EHC196629:EHC196644 EQY196629:EQY196644 FAU196629:FAU196644 FKQ196629:FKQ196644 FUM196629:FUM196644 GEI196629:GEI196644 GOE196629:GOE196644 GYA196629:GYA196644 HHW196629:HHW196644 HRS196629:HRS196644 IBO196629:IBO196644 ILK196629:ILK196644 IVG196629:IVG196644 JFC196629:JFC196644 JOY196629:JOY196644 JYU196629:JYU196644 KIQ196629:KIQ196644 KSM196629:KSM196644 LCI196629:LCI196644 LME196629:LME196644 LWA196629:LWA196644 MFW196629:MFW196644 MPS196629:MPS196644 MZO196629:MZO196644 NJK196629:NJK196644 NTG196629:NTG196644 ODC196629:ODC196644 OMY196629:OMY196644 OWU196629:OWU196644 PGQ196629:PGQ196644 PQM196629:PQM196644 QAI196629:QAI196644 QKE196629:QKE196644 QUA196629:QUA196644 RDW196629:RDW196644 RNS196629:RNS196644 RXO196629:RXO196644 SHK196629:SHK196644 SRG196629:SRG196644 TBC196629:TBC196644 TKY196629:TKY196644 TUU196629:TUU196644 UEQ196629:UEQ196644 UOM196629:UOM196644 UYI196629:UYI196644 VIE196629:VIE196644 VSA196629:VSA196644 WBW196629:WBW196644 WLS196629:WLS196644 WVO196629:WVO196644 G262165:G262180 JC262165:JC262180 SY262165:SY262180 ACU262165:ACU262180 AMQ262165:AMQ262180 AWM262165:AWM262180 BGI262165:BGI262180 BQE262165:BQE262180 CAA262165:CAA262180 CJW262165:CJW262180 CTS262165:CTS262180 DDO262165:DDO262180 DNK262165:DNK262180 DXG262165:DXG262180 EHC262165:EHC262180 EQY262165:EQY262180 FAU262165:FAU262180 FKQ262165:FKQ262180 FUM262165:FUM262180 GEI262165:GEI262180 GOE262165:GOE262180 GYA262165:GYA262180 HHW262165:HHW262180 HRS262165:HRS262180 IBO262165:IBO262180 ILK262165:ILK262180 IVG262165:IVG262180 JFC262165:JFC262180 JOY262165:JOY262180 JYU262165:JYU262180 KIQ262165:KIQ262180 KSM262165:KSM262180 LCI262165:LCI262180 LME262165:LME262180 LWA262165:LWA262180 MFW262165:MFW262180 MPS262165:MPS262180 MZO262165:MZO262180 NJK262165:NJK262180 NTG262165:NTG262180 ODC262165:ODC262180 OMY262165:OMY262180 OWU262165:OWU262180 PGQ262165:PGQ262180 PQM262165:PQM262180 QAI262165:QAI262180 QKE262165:QKE262180 QUA262165:QUA262180 RDW262165:RDW262180 RNS262165:RNS262180 RXO262165:RXO262180 SHK262165:SHK262180 SRG262165:SRG262180 TBC262165:TBC262180 TKY262165:TKY262180 TUU262165:TUU262180 UEQ262165:UEQ262180 UOM262165:UOM262180 UYI262165:UYI262180 VIE262165:VIE262180 VSA262165:VSA262180 WBW262165:WBW262180 WLS262165:WLS262180 WVO262165:WVO262180 G327701:G327716 JC327701:JC327716 SY327701:SY327716 ACU327701:ACU327716 AMQ327701:AMQ327716 AWM327701:AWM327716 BGI327701:BGI327716 BQE327701:BQE327716 CAA327701:CAA327716 CJW327701:CJW327716 CTS327701:CTS327716 DDO327701:DDO327716 DNK327701:DNK327716 DXG327701:DXG327716 EHC327701:EHC327716 EQY327701:EQY327716 FAU327701:FAU327716 FKQ327701:FKQ327716 FUM327701:FUM327716 GEI327701:GEI327716 GOE327701:GOE327716 GYA327701:GYA327716 HHW327701:HHW327716 HRS327701:HRS327716 IBO327701:IBO327716 ILK327701:ILK327716 IVG327701:IVG327716 JFC327701:JFC327716 JOY327701:JOY327716 JYU327701:JYU327716 KIQ327701:KIQ327716 KSM327701:KSM327716 LCI327701:LCI327716 LME327701:LME327716 LWA327701:LWA327716 MFW327701:MFW327716 MPS327701:MPS327716 MZO327701:MZO327716 NJK327701:NJK327716 NTG327701:NTG327716 ODC327701:ODC327716 OMY327701:OMY327716 OWU327701:OWU327716 PGQ327701:PGQ327716 PQM327701:PQM327716 QAI327701:QAI327716 QKE327701:QKE327716 QUA327701:QUA327716 RDW327701:RDW327716 RNS327701:RNS327716 RXO327701:RXO327716 SHK327701:SHK327716 SRG327701:SRG327716 TBC327701:TBC327716 TKY327701:TKY327716 TUU327701:TUU327716 UEQ327701:UEQ327716 UOM327701:UOM327716 UYI327701:UYI327716 VIE327701:VIE327716 VSA327701:VSA327716 WBW327701:WBW327716 WLS327701:WLS327716 WVO327701:WVO327716 G393237:G393252 JC393237:JC393252 SY393237:SY393252 ACU393237:ACU393252 AMQ393237:AMQ393252 AWM393237:AWM393252 BGI393237:BGI393252 BQE393237:BQE393252 CAA393237:CAA393252 CJW393237:CJW393252 CTS393237:CTS393252 DDO393237:DDO393252 DNK393237:DNK393252 DXG393237:DXG393252 EHC393237:EHC393252 EQY393237:EQY393252 FAU393237:FAU393252 FKQ393237:FKQ393252 FUM393237:FUM393252 GEI393237:GEI393252 GOE393237:GOE393252 GYA393237:GYA393252 HHW393237:HHW393252 HRS393237:HRS393252 IBO393237:IBO393252 ILK393237:ILK393252 IVG393237:IVG393252 JFC393237:JFC393252 JOY393237:JOY393252 JYU393237:JYU393252 KIQ393237:KIQ393252 KSM393237:KSM393252 LCI393237:LCI393252 LME393237:LME393252 LWA393237:LWA393252 MFW393237:MFW393252 MPS393237:MPS393252 MZO393237:MZO393252 NJK393237:NJK393252 NTG393237:NTG393252 ODC393237:ODC393252 OMY393237:OMY393252 OWU393237:OWU393252 PGQ393237:PGQ393252 PQM393237:PQM393252 QAI393237:QAI393252 QKE393237:QKE393252 QUA393237:QUA393252 RDW393237:RDW393252 RNS393237:RNS393252 RXO393237:RXO393252 SHK393237:SHK393252 SRG393237:SRG393252 TBC393237:TBC393252 TKY393237:TKY393252 TUU393237:TUU393252 UEQ393237:UEQ393252 UOM393237:UOM393252 UYI393237:UYI393252 VIE393237:VIE393252 VSA393237:VSA393252 WBW393237:WBW393252 WLS393237:WLS393252 WVO393237:WVO393252 G458773:G458788 JC458773:JC458788 SY458773:SY458788 ACU458773:ACU458788 AMQ458773:AMQ458788 AWM458773:AWM458788 BGI458773:BGI458788 BQE458773:BQE458788 CAA458773:CAA458788 CJW458773:CJW458788 CTS458773:CTS458788 DDO458773:DDO458788 DNK458773:DNK458788 DXG458773:DXG458788 EHC458773:EHC458788 EQY458773:EQY458788 FAU458773:FAU458788 FKQ458773:FKQ458788 FUM458773:FUM458788 GEI458773:GEI458788 GOE458773:GOE458788 GYA458773:GYA458788 HHW458773:HHW458788 HRS458773:HRS458788 IBO458773:IBO458788 ILK458773:ILK458788 IVG458773:IVG458788 JFC458773:JFC458788 JOY458773:JOY458788 JYU458773:JYU458788 KIQ458773:KIQ458788 KSM458773:KSM458788 LCI458773:LCI458788 LME458773:LME458788 LWA458773:LWA458788 MFW458773:MFW458788 MPS458773:MPS458788 MZO458773:MZO458788 NJK458773:NJK458788 NTG458773:NTG458788 ODC458773:ODC458788 OMY458773:OMY458788 OWU458773:OWU458788 PGQ458773:PGQ458788 PQM458773:PQM458788 QAI458773:QAI458788 QKE458773:QKE458788 QUA458773:QUA458788 RDW458773:RDW458788 RNS458773:RNS458788 RXO458773:RXO458788 SHK458773:SHK458788 SRG458773:SRG458788 TBC458773:TBC458788 TKY458773:TKY458788 TUU458773:TUU458788 UEQ458773:UEQ458788 UOM458773:UOM458788 UYI458773:UYI458788 VIE458773:VIE458788 VSA458773:VSA458788 WBW458773:WBW458788 WLS458773:WLS458788 WVO458773:WVO458788 G524309:G524324 JC524309:JC524324 SY524309:SY524324 ACU524309:ACU524324 AMQ524309:AMQ524324 AWM524309:AWM524324 BGI524309:BGI524324 BQE524309:BQE524324 CAA524309:CAA524324 CJW524309:CJW524324 CTS524309:CTS524324 DDO524309:DDO524324 DNK524309:DNK524324 DXG524309:DXG524324 EHC524309:EHC524324 EQY524309:EQY524324 FAU524309:FAU524324 FKQ524309:FKQ524324 FUM524309:FUM524324 GEI524309:GEI524324 GOE524309:GOE524324 GYA524309:GYA524324 HHW524309:HHW524324 HRS524309:HRS524324 IBO524309:IBO524324 ILK524309:ILK524324 IVG524309:IVG524324 JFC524309:JFC524324 JOY524309:JOY524324 JYU524309:JYU524324 KIQ524309:KIQ524324 KSM524309:KSM524324 LCI524309:LCI524324 LME524309:LME524324 LWA524309:LWA524324 MFW524309:MFW524324 MPS524309:MPS524324 MZO524309:MZO524324 NJK524309:NJK524324 NTG524309:NTG524324 ODC524309:ODC524324 OMY524309:OMY524324 OWU524309:OWU524324 PGQ524309:PGQ524324 PQM524309:PQM524324 QAI524309:QAI524324 QKE524309:QKE524324 QUA524309:QUA524324 RDW524309:RDW524324 RNS524309:RNS524324 RXO524309:RXO524324 SHK524309:SHK524324 SRG524309:SRG524324 TBC524309:TBC524324 TKY524309:TKY524324 TUU524309:TUU524324 UEQ524309:UEQ524324 UOM524309:UOM524324 UYI524309:UYI524324 VIE524309:VIE524324 VSA524309:VSA524324 WBW524309:WBW524324 WLS524309:WLS524324 WVO524309:WVO524324 G589845:G589860 JC589845:JC589860 SY589845:SY589860 ACU589845:ACU589860 AMQ589845:AMQ589860 AWM589845:AWM589860 BGI589845:BGI589860 BQE589845:BQE589860 CAA589845:CAA589860 CJW589845:CJW589860 CTS589845:CTS589860 DDO589845:DDO589860 DNK589845:DNK589860 DXG589845:DXG589860 EHC589845:EHC589860 EQY589845:EQY589860 FAU589845:FAU589860 FKQ589845:FKQ589860 FUM589845:FUM589860 GEI589845:GEI589860 GOE589845:GOE589860 GYA589845:GYA589860 HHW589845:HHW589860 HRS589845:HRS589860 IBO589845:IBO589860 ILK589845:ILK589860 IVG589845:IVG589860 JFC589845:JFC589860 JOY589845:JOY589860 JYU589845:JYU589860 KIQ589845:KIQ589860 KSM589845:KSM589860 LCI589845:LCI589860 LME589845:LME589860 LWA589845:LWA589860 MFW589845:MFW589860 MPS589845:MPS589860 MZO589845:MZO589860 NJK589845:NJK589860 NTG589845:NTG589860 ODC589845:ODC589860 OMY589845:OMY589860 OWU589845:OWU589860 PGQ589845:PGQ589860 PQM589845:PQM589860 QAI589845:QAI589860 QKE589845:QKE589860 QUA589845:QUA589860 RDW589845:RDW589860 RNS589845:RNS589860 RXO589845:RXO589860 SHK589845:SHK589860 SRG589845:SRG589860 TBC589845:TBC589860 TKY589845:TKY589860 TUU589845:TUU589860 UEQ589845:UEQ589860 UOM589845:UOM589860 UYI589845:UYI589860 VIE589845:VIE589860 VSA589845:VSA589860 WBW589845:WBW589860 WLS589845:WLS589860 WVO589845:WVO589860 G655381:G655396 JC655381:JC655396 SY655381:SY655396 ACU655381:ACU655396 AMQ655381:AMQ655396 AWM655381:AWM655396 BGI655381:BGI655396 BQE655381:BQE655396 CAA655381:CAA655396 CJW655381:CJW655396 CTS655381:CTS655396 DDO655381:DDO655396 DNK655381:DNK655396 DXG655381:DXG655396 EHC655381:EHC655396 EQY655381:EQY655396 FAU655381:FAU655396 FKQ655381:FKQ655396 FUM655381:FUM655396 GEI655381:GEI655396 GOE655381:GOE655396 GYA655381:GYA655396 HHW655381:HHW655396 HRS655381:HRS655396 IBO655381:IBO655396 ILK655381:ILK655396 IVG655381:IVG655396 JFC655381:JFC655396 JOY655381:JOY655396 JYU655381:JYU655396 KIQ655381:KIQ655396 KSM655381:KSM655396 LCI655381:LCI655396 LME655381:LME655396 LWA655381:LWA655396 MFW655381:MFW655396 MPS655381:MPS655396 MZO655381:MZO655396 NJK655381:NJK655396 NTG655381:NTG655396 ODC655381:ODC655396 OMY655381:OMY655396 OWU655381:OWU655396 PGQ655381:PGQ655396 PQM655381:PQM655396 QAI655381:QAI655396 QKE655381:QKE655396 QUA655381:QUA655396 RDW655381:RDW655396 RNS655381:RNS655396 RXO655381:RXO655396 SHK655381:SHK655396 SRG655381:SRG655396 TBC655381:TBC655396 TKY655381:TKY655396 TUU655381:TUU655396 UEQ655381:UEQ655396 UOM655381:UOM655396 UYI655381:UYI655396 VIE655381:VIE655396 VSA655381:VSA655396 WBW655381:WBW655396 WLS655381:WLS655396 WVO655381:WVO655396 G720917:G720932 JC720917:JC720932 SY720917:SY720932 ACU720917:ACU720932 AMQ720917:AMQ720932 AWM720917:AWM720932 BGI720917:BGI720932 BQE720917:BQE720932 CAA720917:CAA720932 CJW720917:CJW720932 CTS720917:CTS720932 DDO720917:DDO720932 DNK720917:DNK720932 DXG720917:DXG720932 EHC720917:EHC720932 EQY720917:EQY720932 FAU720917:FAU720932 FKQ720917:FKQ720932 FUM720917:FUM720932 GEI720917:GEI720932 GOE720917:GOE720932 GYA720917:GYA720932 HHW720917:HHW720932 HRS720917:HRS720932 IBO720917:IBO720932 ILK720917:ILK720932 IVG720917:IVG720932 JFC720917:JFC720932 JOY720917:JOY720932 JYU720917:JYU720932 KIQ720917:KIQ720932 KSM720917:KSM720932 LCI720917:LCI720932 LME720917:LME720932 LWA720917:LWA720932 MFW720917:MFW720932 MPS720917:MPS720932 MZO720917:MZO720932 NJK720917:NJK720932 NTG720917:NTG720932 ODC720917:ODC720932 OMY720917:OMY720932 OWU720917:OWU720932 PGQ720917:PGQ720932 PQM720917:PQM720932 QAI720917:QAI720932 QKE720917:QKE720932 QUA720917:QUA720932 RDW720917:RDW720932 RNS720917:RNS720932 RXO720917:RXO720932 SHK720917:SHK720932 SRG720917:SRG720932 TBC720917:TBC720932 TKY720917:TKY720932 TUU720917:TUU720932 UEQ720917:UEQ720932 UOM720917:UOM720932 UYI720917:UYI720932 VIE720917:VIE720932 VSA720917:VSA720932 WBW720917:WBW720932 WLS720917:WLS720932 WVO720917:WVO720932 G786453:G786468 JC786453:JC786468 SY786453:SY786468 ACU786453:ACU786468 AMQ786453:AMQ786468 AWM786453:AWM786468 BGI786453:BGI786468 BQE786453:BQE786468 CAA786453:CAA786468 CJW786453:CJW786468 CTS786453:CTS786468 DDO786453:DDO786468 DNK786453:DNK786468 DXG786453:DXG786468 EHC786453:EHC786468 EQY786453:EQY786468 FAU786453:FAU786468 FKQ786453:FKQ786468 FUM786453:FUM786468 GEI786453:GEI786468 GOE786453:GOE786468 GYA786453:GYA786468 HHW786453:HHW786468 HRS786453:HRS786468 IBO786453:IBO786468 ILK786453:ILK786468 IVG786453:IVG786468 JFC786453:JFC786468 JOY786453:JOY786468 JYU786453:JYU786468 KIQ786453:KIQ786468 KSM786453:KSM786468 LCI786453:LCI786468 LME786453:LME786468 LWA786453:LWA786468 MFW786453:MFW786468 MPS786453:MPS786468 MZO786453:MZO786468 NJK786453:NJK786468 NTG786453:NTG786468 ODC786453:ODC786468 OMY786453:OMY786468 OWU786453:OWU786468 PGQ786453:PGQ786468 PQM786453:PQM786468 QAI786453:QAI786468 QKE786453:QKE786468 QUA786453:QUA786468 RDW786453:RDW786468 RNS786453:RNS786468 RXO786453:RXO786468 SHK786453:SHK786468 SRG786453:SRG786468 TBC786453:TBC786468 TKY786453:TKY786468 TUU786453:TUU786468 UEQ786453:UEQ786468 UOM786453:UOM786468 UYI786453:UYI786468 VIE786453:VIE786468 VSA786453:VSA786468 WBW786453:WBW786468 WLS786453:WLS786468 WVO786453:WVO786468 G851989:G852004 JC851989:JC852004 SY851989:SY852004 ACU851989:ACU852004 AMQ851989:AMQ852004 AWM851989:AWM852004 BGI851989:BGI852004 BQE851989:BQE852004 CAA851989:CAA852004 CJW851989:CJW852004 CTS851989:CTS852004 DDO851989:DDO852004 DNK851989:DNK852004 DXG851989:DXG852004 EHC851989:EHC852004 EQY851989:EQY852004 FAU851989:FAU852004 FKQ851989:FKQ852004 FUM851989:FUM852004 GEI851989:GEI852004 GOE851989:GOE852004 GYA851989:GYA852004 HHW851989:HHW852004 HRS851989:HRS852004 IBO851989:IBO852004 ILK851989:ILK852004 IVG851989:IVG852004 JFC851989:JFC852004 JOY851989:JOY852004 JYU851989:JYU852004 KIQ851989:KIQ852004 KSM851989:KSM852004 LCI851989:LCI852004 LME851989:LME852004 LWA851989:LWA852004 MFW851989:MFW852004 MPS851989:MPS852004 MZO851989:MZO852004 NJK851989:NJK852004 NTG851989:NTG852004 ODC851989:ODC852004 OMY851989:OMY852004 OWU851989:OWU852004 PGQ851989:PGQ852004 PQM851989:PQM852004 QAI851989:QAI852004 QKE851989:QKE852004 QUA851989:QUA852004 RDW851989:RDW852004 RNS851989:RNS852004 RXO851989:RXO852004 SHK851989:SHK852004 SRG851989:SRG852004 TBC851989:TBC852004 TKY851989:TKY852004 TUU851989:TUU852004 UEQ851989:UEQ852004 UOM851989:UOM852004 UYI851989:UYI852004 VIE851989:VIE852004 VSA851989:VSA852004 WBW851989:WBW852004 WLS851989:WLS852004 WVO851989:WVO852004 G917525:G917540 JC917525:JC917540 SY917525:SY917540 ACU917525:ACU917540 AMQ917525:AMQ917540 AWM917525:AWM917540 BGI917525:BGI917540 BQE917525:BQE917540 CAA917525:CAA917540 CJW917525:CJW917540 CTS917525:CTS917540 DDO917525:DDO917540 DNK917525:DNK917540 DXG917525:DXG917540 EHC917525:EHC917540 EQY917525:EQY917540 FAU917525:FAU917540 FKQ917525:FKQ917540 FUM917525:FUM917540 GEI917525:GEI917540 GOE917525:GOE917540 GYA917525:GYA917540 HHW917525:HHW917540 HRS917525:HRS917540 IBO917525:IBO917540 ILK917525:ILK917540 IVG917525:IVG917540 JFC917525:JFC917540 JOY917525:JOY917540 JYU917525:JYU917540 KIQ917525:KIQ917540 KSM917525:KSM917540 LCI917525:LCI917540 LME917525:LME917540 LWA917525:LWA917540 MFW917525:MFW917540 MPS917525:MPS917540 MZO917525:MZO917540 NJK917525:NJK917540 NTG917525:NTG917540 ODC917525:ODC917540 OMY917525:OMY917540 OWU917525:OWU917540 PGQ917525:PGQ917540 PQM917525:PQM917540 QAI917525:QAI917540 QKE917525:QKE917540 QUA917525:QUA917540 RDW917525:RDW917540 RNS917525:RNS917540 RXO917525:RXO917540 SHK917525:SHK917540 SRG917525:SRG917540 TBC917525:TBC917540 TKY917525:TKY917540 TUU917525:TUU917540 UEQ917525:UEQ917540 UOM917525:UOM917540 UYI917525:UYI917540 VIE917525:VIE917540 VSA917525:VSA917540 WBW917525:WBW917540 WLS917525:WLS917540 WVO917525:WVO917540 G983061:G983076 JC983061:JC983076 SY983061:SY983076 ACU983061:ACU983076 AMQ983061:AMQ983076 AWM983061:AWM983076 BGI983061:BGI983076 BQE983061:BQE983076 CAA983061:CAA983076 CJW983061:CJW983076 CTS983061:CTS983076 DDO983061:DDO983076 DNK983061:DNK983076 DXG983061:DXG983076 EHC983061:EHC983076 EQY983061:EQY983076 FAU983061:FAU983076 FKQ983061:FKQ983076 FUM983061:FUM983076 GEI983061:GEI983076 GOE983061:GOE983076 GYA983061:GYA983076 HHW983061:HHW983076 HRS983061:HRS983076 IBO983061:IBO983076 ILK983061:ILK983076 IVG983061:IVG983076 JFC983061:JFC983076 JOY983061:JOY983076 JYU983061:JYU983076 KIQ983061:KIQ983076 KSM983061:KSM983076 LCI983061:LCI983076 LME983061:LME983076 LWA983061:LWA983076 MFW983061:MFW983076 MPS983061:MPS983076 MZO983061:MZO983076 NJK983061:NJK983076 NTG983061:NTG983076 ODC983061:ODC983076 OMY983061:OMY983076 OWU983061:OWU983076 PGQ983061:PGQ983076 PQM983061:PQM983076 QAI983061:QAI983076 QKE983061:QKE983076 QUA983061:QUA983076 RDW983061:RDW983076 RNS983061:RNS983076 RXO983061:RXO983076 SHK983061:SHK983076 SRG983061:SRG983076 TBC983061:TBC983076 TKY983061:TKY983076 TUU983061:TUU983076 UEQ983061:UEQ983076 UOM983061:UOM983076 UYI983061:UYI983076 VIE983061:VIE983076 VSA983061:VSA983076 WBW983061:WBW983076 WLS983061:WLS983076 WVO983061:WVO983076 G9:G19 JC9:JC19 SY9:SY19 ACU9:ACU19 AMQ9:AMQ19 AWM9:AWM19 BGI9:BGI19 BQE9:BQE19 CAA9:CAA19 CJW9:CJW19 CTS9:CTS19 DDO9:DDO19 DNK9:DNK19 DXG9:DXG19 EHC9:EHC19 EQY9:EQY19 FAU9:FAU19 FKQ9:FKQ19 FUM9:FUM19 GEI9:GEI19 GOE9:GOE19 GYA9:GYA19 HHW9:HHW19 HRS9:HRS19 IBO9:IBO19 ILK9:ILK19 IVG9:IVG19 JFC9:JFC19 JOY9:JOY19 JYU9:JYU19 KIQ9:KIQ19 KSM9:KSM19 LCI9:LCI19 LME9:LME19 LWA9:LWA19 MFW9:MFW19 MPS9:MPS19 MZO9:MZO19 NJK9:NJK19 NTG9:NTG19 ODC9:ODC19 OMY9:OMY19 OWU9:OWU19 PGQ9:PGQ19 PQM9:PQM19 QAI9:QAI19 QKE9:QKE19 QUA9:QUA19 RDW9:RDW19 RNS9:RNS19 RXO9:RXO19 SHK9:SHK19 SRG9:SRG19 TBC9:TBC19 TKY9:TKY19 TUU9:TUU19 UEQ9:UEQ19 UOM9:UOM19 UYI9:UYI19 VIE9:VIE19 VSA9:VSA19 WBW9:WBW19 WLS9:WLS19 WVO9:WVO19 G65545:G65555 JC65545:JC65555 SY65545:SY65555 ACU65545:ACU65555 AMQ65545:AMQ65555 AWM65545:AWM65555 BGI65545:BGI65555 BQE65545:BQE65555 CAA65545:CAA65555 CJW65545:CJW65555 CTS65545:CTS65555 DDO65545:DDO65555 DNK65545:DNK65555 DXG65545:DXG65555 EHC65545:EHC65555 EQY65545:EQY65555 FAU65545:FAU65555 FKQ65545:FKQ65555 FUM65545:FUM65555 GEI65545:GEI65555 GOE65545:GOE65555 GYA65545:GYA65555 HHW65545:HHW65555 HRS65545:HRS65555 IBO65545:IBO65555 ILK65545:ILK65555 IVG65545:IVG65555 JFC65545:JFC65555 JOY65545:JOY65555 JYU65545:JYU65555 KIQ65545:KIQ65555 KSM65545:KSM65555 LCI65545:LCI65555 LME65545:LME65555 LWA65545:LWA65555 MFW65545:MFW65555 MPS65545:MPS65555 MZO65545:MZO65555 NJK65545:NJK65555 NTG65545:NTG65555 ODC65545:ODC65555 OMY65545:OMY65555 OWU65545:OWU65555 PGQ65545:PGQ65555 PQM65545:PQM65555 QAI65545:QAI65555 QKE65545:QKE65555 QUA65545:QUA65555 RDW65545:RDW65555 RNS65545:RNS65555 RXO65545:RXO65555 SHK65545:SHK65555 SRG65545:SRG65555 TBC65545:TBC65555 TKY65545:TKY65555 TUU65545:TUU65555 UEQ65545:UEQ65555 UOM65545:UOM65555 UYI65545:UYI65555 VIE65545:VIE65555 VSA65545:VSA65555 WBW65545:WBW65555 WLS65545:WLS65555 WVO65545:WVO65555 G131081:G131091 JC131081:JC131091 SY131081:SY131091 ACU131081:ACU131091 AMQ131081:AMQ131091 AWM131081:AWM131091 BGI131081:BGI131091 BQE131081:BQE131091 CAA131081:CAA131091 CJW131081:CJW131091 CTS131081:CTS131091 DDO131081:DDO131091 DNK131081:DNK131091 DXG131081:DXG131091 EHC131081:EHC131091 EQY131081:EQY131091 FAU131081:FAU131091 FKQ131081:FKQ131091 FUM131081:FUM131091 GEI131081:GEI131091 GOE131081:GOE131091 GYA131081:GYA131091 HHW131081:HHW131091 HRS131081:HRS131091 IBO131081:IBO131091 ILK131081:ILK131091 IVG131081:IVG131091 JFC131081:JFC131091 JOY131081:JOY131091 JYU131081:JYU131091 KIQ131081:KIQ131091 KSM131081:KSM131091 LCI131081:LCI131091 LME131081:LME131091 LWA131081:LWA131091 MFW131081:MFW131091 MPS131081:MPS131091 MZO131081:MZO131091 NJK131081:NJK131091 NTG131081:NTG131091 ODC131081:ODC131091 OMY131081:OMY131091 OWU131081:OWU131091 PGQ131081:PGQ131091 PQM131081:PQM131091 QAI131081:QAI131091 QKE131081:QKE131091 QUA131081:QUA131091 RDW131081:RDW131091 RNS131081:RNS131091 RXO131081:RXO131091 SHK131081:SHK131091 SRG131081:SRG131091 TBC131081:TBC131091 TKY131081:TKY131091 TUU131081:TUU131091 UEQ131081:UEQ131091 UOM131081:UOM131091 UYI131081:UYI131091 VIE131081:VIE131091 VSA131081:VSA131091 WBW131081:WBW131091 WLS131081:WLS131091 WVO131081:WVO131091 G196617:G196627 JC196617:JC196627 SY196617:SY196627 ACU196617:ACU196627 AMQ196617:AMQ196627 AWM196617:AWM196627 BGI196617:BGI196627 BQE196617:BQE196627 CAA196617:CAA196627 CJW196617:CJW196627 CTS196617:CTS196627 DDO196617:DDO196627 DNK196617:DNK196627 DXG196617:DXG196627 EHC196617:EHC196627 EQY196617:EQY196627 FAU196617:FAU196627 FKQ196617:FKQ196627 FUM196617:FUM196627 GEI196617:GEI196627 GOE196617:GOE196627 GYA196617:GYA196627 HHW196617:HHW196627 HRS196617:HRS196627 IBO196617:IBO196627 ILK196617:ILK196627 IVG196617:IVG196627 JFC196617:JFC196627 JOY196617:JOY196627 JYU196617:JYU196627 KIQ196617:KIQ196627 KSM196617:KSM196627 LCI196617:LCI196627 LME196617:LME196627 LWA196617:LWA196627 MFW196617:MFW196627 MPS196617:MPS196627 MZO196617:MZO196627 NJK196617:NJK196627 NTG196617:NTG196627 ODC196617:ODC196627 OMY196617:OMY196627 OWU196617:OWU196627 PGQ196617:PGQ196627 PQM196617:PQM196627 QAI196617:QAI196627 QKE196617:QKE196627 QUA196617:QUA196627 RDW196617:RDW196627 RNS196617:RNS196627 RXO196617:RXO196627 SHK196617:SHK196627 SRG196617:SRG196627 TBC196617:TBC196627 TKY196617:TKY196627 TUU196617:TUU196627 UEQ196617:UEQ196627 UOM196617:UOM196627 UYI196617:UYI196627 VIE196617:VIE196627 VSA196617:VSA196627 WBW196617:WBW196627 WLS196617:WLS196627 WVO196617:WVO196627 G262153:G262163 JC262153:JC262163 SY262153:SY262163 ACU262153:ACU262163 AMQ262153:AMQ262163 AWM262153:AWM262163 BGI262153:BGI262163 BQE262153:BQE262163 CAA262153:CAA262163 CJW262153:CJW262163 CTS262153:CTS262163 DDO262153:DDO262163 DNK262153:DNK262163 DXG262153:DXG262163 EHC262153:EHC262163 EQY262153:EQY262163 FAU262153:FAU262163 FKQ262153:FKQ262163 FUM262153:FUM262163 GEI262153:GEI262163 GOE262153:GOE262163 GYA262153:GYA262163 HHW262153:HHW262163 HRS262153:HRS262163 IBO262153:IBO262163 ILK262153:ILK262163 IVG262153:IVG262163 JFC262153:JFC262163 JOY262153:JOY262163 JYU262153:JYU262163 KIQ262153:KIQ262163 KSM262153:KSM262163 LCI262153:LCI262163 LME262153:LME262163 LWA262153:LWA262163 MFW262153:MFW262163 MPS262153:MPS262163 MZO262153:MZO262163 NJK262153:NJK262163 NTG262153:NTG262163 ODC262153:ODC262163 OMY262153:OMY262163 OWU262153:OWU262163 PGQ262153:PGQ262163 PQM262153:PQM262163 QAI262153:QAI262163 QKE262153:QKE262163 QUA262153:QUA262163 RDW262153:RDW262163 RNS262153:RNS262163 RXO262153:RXO262163 SHK262153:SHK262163 SRG262153:SRG262163 TBC262153:TBC262163 TKY262153:TKY262163 TUU262153:TUU262163 UEQ262153:UEQ262163 UOM262153:UOM262163 UYI262153:UYI262163 VIE262153:VIE262163 VSA262153:VSA262163 WBW262153:WBW262163 WLS262153:WLS262163 WVO262153:WVO262163 G327689:G327699 JC327689:JC327699 SY327689:SY327699 ACU327689:ACU327699 AMQ327689:AMQ327699 AWM327689:AWM327699 BGI327689:BGI327699 BQE327689:BQE327699 CAA327689:CAA327699 CJW327689:CJW327699 CTS327689:CTS327699 DDO327689:DDO327699 DNK327689:DNK327699 DXG327689:DXG327699 EHC327689:EHC327699 EQY327689:EQY327699 FAU327689:FAU327699 FKQ327689:FKQ327699 FUM327689:FUM327699 GEI327689:GEI327699 GOE327689:GOE327699 GYA327689:GYA327699 HHW327689:HHW327699 HRS327689:HRS327699 IBO327689:IBO327699 ILK327689:ILK327699 IVG327689:IVG327699 JFC327689:JFC327699 JOY327689:JOY327699 JYU327689:JYU327699 KIQ327689:KIQ327699 KSM327689:KSM327699 LCI327689:LCI327699 LME327689:LME327699 LWA327689:LWA327699 MFW327689:MFW327699 MPS327689:MPS327699 MZO327689:MZO327699 NJK327689:NJK327699 NTG327689:NTG327699 ODC327689:ODC327699 OMY327689:OMY327699 OWU327689:OWU327699 PGQ327689:PGQ327699 PQM327689:PQM327699 QAI327689:QAI327699 QKE327689:QKE327699 QUA327689:QUA327699 RDW327689:RDW327699 RNS327689:RNS327699 RXO327689:RXO327699 SHK327689:SHK327699 SRG327689:SRG327699 TBC327689:TBC327699 TKY327689:TKY327699 TUU327689:TUU327699 UEQ327689:UEQ327699 UOM327689:UOM327699 UYI327689:UYI327699 VIE327689:VIE327699 VSA327689:VSA327699 WBW327689:WBW327699 WLS327689:WLS327699 WVO327689:WVO327699 G393225:G393235 JC393225:JC393235 SY393225:SY393235 ACU393225:ACU393235 AMQ393225:AMQ393235 AWM393225:AWM393235 BGI393225:BGI393235 BQE393225:BQE393235 CAA393225:CAA393235 CJW393225:CJW393235 CTS393225:CTS393235 DDO393225:DDO393235 DNK393225:DNK393235 DXG393225:DXG393235 EHC393225:EHC393235 EQY393225:EQY393235 FAU393225:FAU393235 FKQ393225:FKQ393235 FUM393225:FUM393235 GEI393225:GEI393235 GOE393225:GOE393235 GYA393225:GYA393235 HHW393225:HHW393235 HRS393225:HRS393235 IBO393225:IBO393235 ILK393225:ILK393235 IVG393225:IVG393235 JFC393225:JFC393235 JOY393225:JOY393235 JYU393225:JYU393235 KIQ393225:KIQ393235 KSM393225:KSM393235 LCI393225:LCI393235 LME393225:LME393235 LWA393225:LWA393235 MFW393225:MFW393235 MPS393225:MPS393235 MZO393225:MZO393235 NJK393225:NJK393235 NTG393225:NTG393235 ODC393225:ODC393235 OMY393225:OMY393235 OWU393225:OWU393235 PGQ393225:PGQ393235 PQM393225:PQM393235 QAI393225:QAI393235 QKE393225:QKE393235 QUA393225:QUA393235 RDW393225:RDW393235 RNS393225:RNS393235 RXO393225:RXO393235 SHK393225:SHK393235 SRG393225:SRG393235 TBC393225:TBC393235 TKY393225:TKY393235 TUU393225:TUU393235 UEQ393225:UEQ393235 UOM393225:UOM393235 UYI393225:UYI393235 VIE393225:VIE393235 VSA393225:VSA393235 WBW393225:WBW393235 WLS393225:WLS393235 WVO393225:WVO393235 G458761:G458771 JC458761:JC458771 SY458761:SY458771 ACU458761:ACU458771 AMQ458761:AMQ458771 AWM458761:AWM458771 BGI458761:BGI458771 BQE458761:BQE458771 CAA458761:CAA458771 CJW458761:CJW458771 CTS458761:CTS458771 DDO458761:DDO458771 DNK458761:DNK458771 DXG458761:DXG458771 EHC458761:EHC458771 EQY458761:EQY458771 FAU458761:FAU458771 FKQ458761:FKQ458771 FUM458761:FUM458771 GEI458761:GEI458771 GOE458761:GOE458771 GYA458761:GYA458771 HHW458761:HHW458771 HRS458761:HRS458771 IBO458761:IBO458771 ILK458761:ILK458771 IVG458761:IVG458771 JFC458761:JFC458771 JOY458761:JOY458771 JYU458761:JYU458771 KIQ458761:KIQ458771 KSM458761:KSM458771 LCI458761:LCI458771 LME458761:LME458771 LWA458761:LWA458771 MFW458761:MFW458771 MPS458761:MPS458771 MZO458761:MZO458771 NJK458761:NJK458771 NTG458761:NTG458771 ODC458761:ODC458771 OMY458761:OMY458771 OWU458761:OWU458771 PGQ458761:PGQ458771 PQM458761:PQM458771 QAI458761:QAI458771 QKE458761:QKE458771 QUA458761:QUA458771 RDW458761:RDW458771 RNS458761:RNS458771 RXO458761:RXO458771 SHK458761:SHK458771 SRG458761:SRG458771 TBC458761:TBC458771 TKY458761:TKY458771 TUU458761:TUU458771 UEQ458761:UEQ458771 UOM458761:UOM458771 UYI458761:UYI458771 VIE458761:VIE458771 VSA458761:VSA458771 WBW458761:WBW458771 WLS458761:WLS458771 WVO458761:WVO458771 G524297:G524307 JC524297:JC524307 SY524297:SY524307 ACU524297:ACU524307 AMQ524297:AMQ524307 AWM524297:AWM524307 BGI524297:BGI524307 BQE524297:BQE524307 CAA524297:CAA524307 CJW524297:CJW524307 CTS524297:CTS524307 DDO524297:DDO524307 DNK524297:DNK524307 DXG524297:DXG524307 EHC524297:EHC524307 EQY524297:EQY524307 FAU524297:FAU524307 FKQ524297:FKQ524307 FUM524297:FUM524307 GEI524297:GEI524307 GOE524297:GOE524307 GYA524297:GYA524307 HHW524297:HHW524307 HRS524297:HRS524307 IBO524297:IBO524307 ILK524297:ILK524307 IVG524297:IVG524307 JFC524297:JFC524307 JOY524297:JOY524307 JYU524297:JYU524307 KIQ524297:KIQ524307 KSM524297:KSM524307 LCI524297:LCI524307 LME524297:LME524307 LWA524297:LWA524307 MFW524297:MFW524307 MPS524297:MPS524307 MZO524297:MZO524307 NJK524297:NJK524307 NTG524297:NTG524307 ODC524297:ODC524307 OMY524297:OMY524307 OWU524297:OWU524307 PGQ524297:PGQ524307 PQM524297:PQM524307 QAI524297:QAI524307 QKE524297:QKE524307 QUA524297:QUA524307 RDW524297:RDW524307 RNS524297:RNS524307 RXO524297:RXO524307 SHK524297:SHK524307 SRG524297:SRG524307 TBC524297:TBC524307 TKY524297:TKY524307 TUU524297:TUU524307 UEQ524297:UEQ524307 UOM524297:UOM524307 UYI524297:UYI524307 VIE524297:VIE524307 VSA524297:VSA524307 WBW524297:WBW524307 WLS524297:WLS524307 WVO524297:WVO524307 G589833:G589843 JC589833:JC589843 SY589833:SY589843 ACU589833:ACU589843 AMQ589833:AMQ589843 AWM589833:AWM589843 BGI589833:BGI589843 BQE589833:BQE589843 CAA589833:CAA589843 CJW589833:CJW589843 CTS589833:CTS589843 DDO589833:DDO589843 DNK589833:DNK589843 DXG589833:DXG589843 EHC589833:EHC589843 EQY589833:EQY589843 FAU589833:FAU589843 FKQ589833:FKQ589843 FUM589833:FUM589843 GEI589833:GEI589843 GOE589833:GOE589843 GYA589833:GYA589843 HHW589833:HHW589843 HRS589833:HRS589843 IBO589833:IBO589843 ILK589833:ILK589843 IVG589833:IVG589843 JFC589833:JFC589843 JOY589833:JOY589843 JYU589833:JYU589843 KIQ589833:KIQ589843 KSM589833:KSM589843 LCI589833:LCI589843 LME589833:LME589843 LWA589833:LWA589843 MFW589833:MFW589843 MPS589833:MPS589843 MZO589833:MZO589843 NJK589833:NJK589843 NTG589833:NTG589843 ODC589833:ODC589843 OMY589833:OMY589843 OWU589833:OWU589843 PGQ589833:PGQ589843 PQM589833:PQM589843 QAI589833:QAI589843 QKE589833:QKE589843 QUA589833:QUA589843 RDW589833:RDW589843 RNS589833:RNS589843 RXO589833:RXO589843 SHK589833:SHK589843 SRG589833:SRG589843 TBC589833:TBC589843 TKY589833:TKY589843 TUU589833:TUU589843 UEQ589833:UEQ589843 UOM589833:UOM589843 UYI589833:UYI589843 VIE589833:VIE589843 VSA589833:VSA589843 WBW589833:WBW589843 WLS589833:WLS589843 WVO589833:WVO589843 G655369:G655379 JC655369:JC655379 SY655369:SY655379 ACU655369:ACU655379 AMQ655369:AMQ655379 AWM655369:AWM655379 BGI655369:BGI655379 BQE655369:BQE655379 CAA655369:CAA655379 CJW655369:CJW655379 CTS655369:CTS655379 DDO655369:DDO655379 DNK655369:DNK655379 DXG655369:DXG655379 EHC655369:EHC655379 EQY655369:EQY655379 FAU655369:FAU655379 FKQ655369:FKQ655379 FUM655369:FUM655379 GEI655369:GEI655379 GOE655369:GOE655379 GYA655369:GYA655379 HHW655369:HHW655379 HRS655369:HRS655379 IBO655369:IBO655379 ILK655369:ILK655379 IVG655369:IVG655379 JFC655369:JFC655379 JOY655369:JOY655379 JYU655369:JYU655379 KIQ655369:KIQ655379 KSM655369:KSM655379 LCI655369:LCI655379 LME655369:LME655379 LWA655369:LWA655379 MFW655369:MFW655379 MPS655369:MPS655379 MZO655369:MZO655379 NJK655369:NJK655379 NTG655369:NTG655379 ODC655369:ODC655379 OMY655369:OMY655379 OWU655369:OWU655379 PGQ655369:PGQ655379 PQM655369:PQM655379 QAI655369:QAI655379 QKE655369:QKE655379 QUA655369:QUA655379 RDW655369:RDW655379 RNS655369:RNS655379 RXO655369:RXO655379 SHK655369:SHK655379 SRG655369:SRG655379 TBC655369:TBC655379 TKY655369:TKY655379 TUU655369:TUU655379 UEQ655369:UEQ655379 UOM655369:UOM655379 UYI655369:UYI655379 VIE655369:VIE655379 VSA655369:VSA655379 WBW655369:WBW655379 WLS655369:WLS655379 WVO655369:WVO655379 G720905:G720915 JC720905:JC720915 SY720905:SY720915 ACU720905:ACU720915 AMQ720905:AMQ720915 AWM720905:AWM720915 BGI720905:BGI720915 BQE720905:BQE720915 CAA720905:CAA720915 CJW720905:CJW720915 CTS720905:CTS720915 DDO720905:DDO720915 DNK720905:DNK720915 DXG720905:DXG720915 EHC720905:EHC720915 EQY720905:EQY720915 FAU720905:FAU720915 FKQ720905:FKQ720915 FUM720905:FUM720915 GEI720905:GEI720915 GOE720905:GOE720915 GYA720905:GYA720915 HHW720905:HHW720915 HRS720905:HRS720915 IBO720905:IBO720915 ILK720905:ILK720915 IVG720905:IVG720915 JFC720905:JFC720915 JOY720905:JOY720915 JYU720905:JYU720915 KIQ720905:KIQ720915 KSM720905:KSM720915 LCI720905:LCI720915 LME720905:LME720915 LWA720905:LWA720915 MFW720905:MFW720915 MPS720905:MPS720915 MZO720905:MZO720915 NJK720905:NJK720915 NTG720905:NTG720915 ODC720905:ODC720915 OMY720905:OMY720915 OWU720905:OWU720915 PGQ720905:PGQ720915 PQM720905:PQM720915 QAI720905:QAI720915 QKE720905:QKE720915 QUA720905:QUA720915 RDW720905:RDW720915 RNS720905:RNS720915 RXO720905:RXO720915 SHK720905:SHK720915 SRG720905:SRG720915 TBC720905:TBC720915 TKY720905:TKY720915 TUU720905:TUU720915 UEQ720905:UEQ720915 UOM720905:UOM720915 UYI720905:UYI720915 VIE720905:VIE720915 VSA720905:VSA720915 WBW720905:WBW720915 WLS720905:WLS720915 WVO720905:WVO720915 G786441:G786451 JC786441:JC786451 SY786441:SY786451 ACU786441:ACU786451 AMQ786441:AMQ786451 AWM786441:AWM786451 BGI786441:BGI786451 BQE786441:BQE786451 CAA786441:CAA786451 CJW786441:CJW786451 CTS786441:CTS786451 DDO786441:DDO786451 DNK786441:DNK786451 DXG786441:DXG786451 EHC786441:EHC786451 EQY786441:EQY786451 FAU786441:FAU786451 FKQ786441:FKQ786451 FUM786441:FUM786451 GEI786441:GEI786451 GOE786441:GOE786451 GYA786441:GYA786451 HHW786441:HHW786451 HRS786441:HRS786451 IBO786441:IBO786451 ILK786441:ILK786451 IVG786441:IVG786451 JFC786441:JFC786451 JOY786441:JOY786451 JYU786441:JYU786451 KIQ786441:KIQ786451 KSM786441:KSM786451 LCI786441:LCI786451 LME786441:LME786451 LWA786441:LWA786451 MFW786441:MFW786451 MPS786441:MPS786451 MZO786441:MZO786451 NJK786441:NJK786451 NTG786441:NTG786451 ODC786441:ODC786451 OMY786441:OMY786451 OWU786441:OWU786451 PGQ786441:PGQ786451 PQM786441:PQM786451 QAI786441:QAI786451 QKE786441:QKE786451 QUA786441:QUA786451 RDW786441:RDW786451 RNS786441:RNS786451 RXO786441:RXO786451 SHK786441:SHK786451 SRG786441:SRG786451 TBC786441:TBC786451 TKY786441:TKY786451 TUU786441:TUU786451 UEQ786441:UEQ786451 UOM786441:UOM786451 UYI786441:UYI786451 VIE786441:VIE786451 VSA786441:VSA786451 WBW786441:WBW786451 WLS786441:WLS786451 WVO786441:WVO786451 G851977:G851987 JC851977:JC851987 SY851977:SY851987 ACU851977:ACU851987 AMQ851977:AMQ851987 AWM851977:AWM851987 BGI851977:BGI851987 BQE851977:BQE851987 CAA851977:CAA851987 CJW851977:CJW851987 CTS851977:CTS851987 DDO851977:DDO851987 DNK851977:DNK851987 DXG851977:DXG851987 EHC851977:EHC851987 EQY851977:EQY851987 FAU851977:FAU851987 FKQ851977:FKQ851987 FUM851977:FUM851987 GEI851977:GEI851987 GOE851977:GOE851987 GYA851977:GYA851987 HHW851977:HHW851987 HRS851977:HRS851987 IBO851977:IBO851987 ILK851977:ILK851987 IVG851977:IVG851987 JFC851977:JFC851987 JOY851977:JOY851987 JYU851977:JYU851987 KIQ851977:KIQ851987 KSM851977:KSM851987 LCI851977:LCI851987 LME851977:LME851987 LWA851977:LWA851987 MFW851977:MFW851987 MPS851977:MPS851987 MZO851977:MZO851987 NJK851977:NJK851987 NTG851977:NTG851987 ODC851977:ODC851987 OMY851977:OMY851987 OWU851977:OWU851987 PGQ851977:PGQ851987 PQM851977:PQM851987 QAI851977:QAI851987 QKE851977:QKE851987 QUA851977:QUA851987 RDW851977:RDW851987 RNS851977:RNS851987 RXO851977:RXO851987 SHK851977:SHK851987 SRG851977:SRG851987 TBC851977:TBC851987 TKY851977:TKY851987 TUU851977:TUU851987 UEQ851977:UEQ851987 UOM851977:UOM851987 UYI851977:UYI851987 VIE851977:VIE851987 VSA851977:VSA851987 WBW851977:WBW851987 WLS851977:WLS851987 WVO851977:WVO851987 G917513:G917523 JC917513:JC917523 SY917513:SY917523 ACU917513:ACU917523 AMQ917513:AMQ917523 AWM917513:AWM917523 BGI917513:BGI917523 BQE917513:BQE917523 CAA917513:CAA917523 CJW917513:CJW917523 CTS917513:CTS917523 DDO917513:DDO917523 DNK917513:DNK917523 DXG917513:DXG917523 EHC917513:EHC917523 EQY917513:EQY917523 FAU917513:FAU917523 FKQ917513:FKQ917523 FUM917513:FUM917523 GEI917513:GEI917523 GOE917513:GOE917523 GYA917513:GYA917523 HHW917513:HHW917523 HRS917513:HRS917523 IBO917513:IBO917523 ILK917513:ILK917523 IVG917513:IVG917523 JFC917513:JFC917523 JOY917513:JOY917523 JYU917513:JYU917523 KIQ917513:KIQ917523 KSM917513:KSM917523 LCI917513:LCI917523 LME917513:LME917523 LWA917513:LWA917523 MFW917513:MFW917523 MPS917513:MPS917523 MZO917513:MZO917523 NJK917513:NJK917523 NTG917513:NTG917523 ODC917513:ODC917523 OMY917513:OMY917523 OWU917513:OWU917523 PGQ917513:PGQ917523 PQM917513:PQM917523 QAI917513:QAI917523 QKE917513:QKE917523 QUA917513:QUA917523 RDW917513:RDW917523 RNS917513:RNS917523 RXO917513:RXO917523 SHK917513:SHK917523 SRG917513:SRG917523 TBC917513:TBC917523 TKY917513:TKY917523 TUU917513:TUU917523 UEQ917513:UEQ917523 UOM917513:UOM917523 UYI917513:UYI917523 VIE917513:VIE917523 VSA917513:VSA917523 WBW917513:WBW917523 WLS917513:WLS917523 WVO917513:WVO917523 G983049:G983059 JC983049:JC983059 SY983049:SY983059 ACU983049:ACU983059 AMQ983049:AMQ983059 AWM983049:AWM983059 BGI983049:BGI983059 BQE983049:BQE983059 CAA983049:CAA983059 CJW983049:CJW983059 CTS983049:CTS983059 DDO983049:DDO983059 DNK983049:DNK983059 DXG983049:DXG983059 EHC983049:EHC983059 EQY983049:EQY983059 FAU983049:FAU983059 FKQ983049:FKQ983059 FUM983049:FUM983059 GEI983049:GEI983059 GOE983049:GOE983059 GYA983049:GYA983059 HHW983049:HHW983059 HRS983049:HRS983059 IBO983049:IBO983059 ILK983049:ILK983059 IVG983049:IVG983059 JFC983049:JFC983059 JOY983049:JOY983059 JYU983049:JYU983059 KIQ983049:KIQ983059 KSM983049:KSM983059 LCI983049:LCI983059 LME983049:LME983059 LWA983049:LWA983059 MFW983049:MFW983059 MPS983049:MPS983059 MZO983049:MZO983059 NJK983049:NJK983059 NTG983049:NTG983059 ODC983049:ODC983059 OMY983049:OMY983059 OWU983049:OWU983059 PGQ983049:PGQ983059 PQM983049:PQM983059 QAI983049:QAI983059 QKE983049:QKE983059 QUA983049:QUA983059 RDW983049:RDW983059 RNS983049:RNS983059 RXO983049:RXO983059 SHK983049:SHK983059 SRG983049:SRG983059 TBC983049:TBC983059 TKY983049:TKY983059 TUU983049:TUU983059 UEQ983049:UEQ983059 UOM983049:UOM983059 UYI983049:UYI983059 VIE983049:VIE983059 VSA983049:VSA983059 WBW983049:WBW983059 WLS983049:WLS983059 WVO983049:WVO983059 G38:G71 JC38:JC71 SY38:SY71 ACU38:ACU71 AMQ38:AMQ71 AWM38:AWM71 BGI38:BGI71 BQE38:BQE71 CAA38:CAA71 CJW38:CJW71 CTS38:CTS71 DDO38:DDO71 DNK38:DNK71 DXG38:DXG71 EHC38:EHC71 EQY38:EQY71 FAU38:FAU71 FKQ38:FKQ71 FUM38:FUM71 GEI38:GEI71 GOE38:GOE71 GYA38:GYA71 HHW38:HHW71 HRS38:HRS71 IBO38:IBO71 ILK38:ILK71 IVG38:IVG71 JFC38:JFC71 JOY38:JOY71 JYU38:JYU71 KIQ38:KIQ71 KSM38:KSM71 LCI38:LCI71 LME38:LME71 LWA38:LWA71 MFW38:MFW71 MPS38:MPS71 MZO38:MZO71 NJK38:NJK71 NTG38:NTG71 ODC38:ODC71 OMY38:OMY71 OWU38:OWU71 PGQ38:PGQ71 PQM38:PQM71 QAI38:QAI71 QKE38:QKE71 QUA38:QUA71 RDW38:RDW71 RNS38:RNS71 RXO38:RXO71 SHK38:SHK71 SRG38:SRG71 TBC38:TBC71 TKY38:TKY71 TUU38:TUU71 UEQ38:UEQ71 UOM38:UOM71 UYI38:UYI71 VIE38:VIE71 VSA38:VSA71 WBW38:WBW71 WLS38:WLS71 WVO38:WVO71 G65574:G65607 JC65574:JC65607 SY65574:SY65607 ACU65574:ACU65607 AMQ65574:AMQ65607 AWM65574:AWM65607 BGI65574:BGI65607 BQE65574:BQE65607 CAA65574:CAA65607 CJW65574:CJW65607 CTS65574:CTS65607 DDO65574:DDO65607 DNK65574:DNK65607 DXG65574:DXG65607 EHC65574:EHC65607 EQY65574:EQY65607 FAU65574:FAU65607 FKQ65574:FKQ65607 FUM65574:FUM65607 GEI65574:GEI65607 GOE65574:GOE65607 GYA65574:GYA65607 HHW65574:HHW65607 HRS65574:HRS65607 IBO65574:IBO65607 ILK65574:ILK65607 IVG65574:IVG65607 JFC65574:JFC65607 JOY65574:JOY65607 JYU65574:JYU65607 KIQ65574:KIQ65607 KSM65574:KSM65607 LCI65574:LCI65607 LME65574:LME65607 LWA65574:LWA65607 MFW65574:MFW65607 MPS65574:MPS65607 MZO65574:MZO65607 NJK65574:NJK65607 NTG65574:NTG65607 ODC65574:ODC65607 OMY65574:OMY65607 OWU65574:OWU65607 PGQ65574:PGQ65607 PQM65574:PQM65607 QAI65574:QAI65607 QKE65574:QKE65607 QUA65574:QUA65607 RDW65574:RDW65607 RNS65574:RNS65607 RXO65574:RXO65607 SHK65574:SHK65607 SRG65574:SRG65607 TBC65574:TBC65607 TKY65574:TKY65607 TUU65574:TUU65607 UEQ65574:UEQ65607 UOM65574:UOM65607 UYI65574:UYI65607 VIE65574:VIE65607 VSA65574:VSA65607 WBW65574:WBW65607 WLS65574:WLS65607 WVO65574:WVO65607 G131110:G131143 JC131110:JC131143 SY131110:SY131143 ACU131110:ACU131143 AMQ131110:AMQ131143 AWM131110:AWM131143 BGI131110:BGI131143 BQE131110:BQE131143 CAA131110:CAA131143 CJW131110:CJW131143 CTS131110:CTS131143 DDO131110:DDO131143 DNK131110:DNK131143 DXG131110:DXG131143 EHC131110:EHC131143 EQY131110:EQY131143 FAU131110:FAU131143 FKQ131110:FKQ131143 FUM131110:FUM131143 GEI131110:GEI131143 GOE131110:GOE131143 GYA131110:GYA131143 HHW131110:HHW131143 HRS131110:HRS131143 IBO131110:IBO131143 ILK131110:ILK131143 IVG131110:IVG131143 JFC131110:JFC131143 JOY131110:JOY131143 JYU131110:JYU131143 KIQ131110:KIQ131143 KSM131110:KSM131143 LCI131110:LCI131143 LME131110:LME131143 LWA131110:LWA131143 MFW131110:MFW131143 MPS131110:MPS131143 MZO131110:MZO131143 NJK131110:NJK131143 NTG131110:NTG131143 ODC131110:ODC131143 OMY131110:OMY131143 OWU131110:OWU131143 PGQ131110:PGQ131143 PQM131110:PQM131143 QAI131110:QAI131143 QKE131110:QKE131143 QUA131110:QUA131143 RDW131110:RDW131143 RNS131110:RNS131143 RXO131110:RXO131143 SHK131110:SHK131143 SRG131110:SRG131143 TBC131110:TBC131143 TKY131110:TKY131143 TUU131110:TUU131143 UEQ131110:UEQ131143 UOM131110:UOM131143 UYI131110:UYI131143 VIE131110:VIE131143 VSA131110:VSA131143 WBW131110:WBW131143 WLS131110:WLS131143 WVO131110:WVO131143 G196646:G196679 JC196646:JC196679 SY196646:SY196679 ACU196646:ACU196679 AMQ196646:AMQ196679 AWM196646:AWM196679 BGI196646:BGI196679 BQE196646:BQE196679 CAA196646:CAA196679 CJW196646:CJW196679 CTS196646:CTS196679 DDO196646:DDO196679 DNK196646:DNK196679 DXG196646:DXG196679 EHC196646:EHC196679 EQY196646:EQY196679 FAU196646:FAU196679 FKQ196646:FKQ196679 FUM196646:FUM196679 GEI196646:GEI196679 GOE196646:GOE196679 GYA196646:GYA196679 HHW196646:HHW196679 HRS196646:HRS196679 IBO196646:IBO196679 ILK196646:ILK196679 IVG196646:IVG196679 JFC196646:JFC196679 JOY196646:JOY196679 JYU196646:JYU196679 KIQ196646:KIQ196679 KSM196646:KSM196679 LCI196646:LCI196679 LME196646:LME196679 LWA196646:LWA196679 MFW196646:MFW196679 MPS196646:MPS196679 MZO196646:MZO196679 NJK196646:NJK196679 NTG196646:NTG196679 ODC196646:ODC196679 OMY196646:OMY196679 OWU196646:OWU196679 PGQ196646:PGQ196679 PQM196646:PQM196679 QAI196646:QAI196679 QKE196646:QKE196679 QUA196646:QUA196679 RDW196646:RDW196679 RNS196646:RNS196679 RXO196646:RXO196679 SHK196646:SHK196679 SRG196646:SRG196679 TBC196646:TBC196679 TKY196646:TKY196679 TUU196646:TUU196679 UEQ196646:UEQ196679 UOM196646:UOM196679 UYI196646:UYI196679 VIE196646:VIE196679 VSA196646:VSA196679 WBW196646:WBW196679 WLS196646:WLS196679 WVO196646:WVO196679 G262182:G262215 JC262182:JC262215 SY262182:SY262215 ACU262182:ACU262215 AMQ262182:AMQ262215 AWM262182:AWM262215 BGI262182:BGI262215 BQE262182:BQE262215 CAA262182:CAA262215 CJW262182:CJW262215 CTS262182:CTS262215 DDO262182:DDO262215 DNK262182:DNK262215 DXG262182:DXG262215 EHC262182:EHC262215 EQY262182:EQY262215 FAU262182:FAU262215 FKQ262182:FKQ262215 FUM262182:FUM262215 GEI262182:GEI262215 GOE262182:GOE262215 GYA262182:GYA262215 HHW262182:HHW262215 HRS262182:HRS262215 IBO262182:IBO262215 ILK262182:ILK262215 IVG262182:IVG262215 JFC262182:JFC262215 JOY262182:JOY262215 JYU262182:JYU262215 KIQ262182:KIQ262215 KSM262182:KSM262215 LCI262182:LCI262215 LME262182:LME262215 LWA262182:LWA262215 MFW262182:MFW262215 MPS262182:MPS262215 MZO262182:MZO262215 NJK262182:NJK262215 NTG262182:NTG262215 ODC262182:ODC262215 OMY262182:OMY262215 OWU262182:OWU262215 PGQ262182:PGQ262215 PQM262182:PQM262215 QAI262182:QAI262215 QKE262182:QKE262215 QUA262182:QUA262215 RDW262182:RDW262215 RNS262182:RNS262215 RXO262182:RXO262215 SHK262182:SHK262215 SRG262182:SRG262215 TBC262182:TBC262215 TKY262182:TKY262215 TUU262182:TUU262215 UEQ262182:UEQ262215 UOM262182:UOM262215 UYI262182:UYI262215 VIE262182:VIE262215 VSA262182:VSA262215 WBW262182:WBW262215 WLS262182:WLS262215 WVO262182:WVO262215 G327718:G327751 JC327718:JC327751 SY327718:SY327751 ACU327718:ACU327751 AMQ327718:AMQ327751 AWM327718:AWM327751 BGI327718:BGI327751 BQE327718:BQE327751 CAA327718:CAA327751 CJW327718:CJW327751 CTS327718:CTS327751 DDO327718:DDO327751 DNK327718:DNK327751 DXG327718:DXG327751 EHC327718:EHC327751 EQY327718:EQY327751 FAU327718:FAU327751 FKQ327718:FKQ327751 FUM327718:FUM327751 GEI327718:GEI327751 GOE327718:GOE327751 GYA327718:GYA327751 HHW327718:HHW327751 HRS327718:HRS327751 IBO327718:IBO327751 ILK327718:ILK327751 IVG327718:IVG327751 JFC327718:JFC327751 JOY327718:JOY327751 JYU327718:JYU327751 KIQ327718:KIQ327751 KSM327718:KSM327751 LCI327718:LCI327751 LME327718:LME327751 LWA327718:LWA327751 MFW327718:MFW327751 MPS327718:MPS327751 MZO327718:MZO327751 NJK327718:NJK327751 NTG327718:NTG327751 ODC327718:ODC327751 OMY327718:OMY327751 OWU327718:OWU327751 PGQ327718:PGQ327751 PQM327718:PQM327751 QAI327718:QAI327751 QKE327718:QKE327751 QUA327718:QUA327751 RDW327718:RDW327751 RNS327718:RNS327751 RXO327718:RXO327751 SHK327718:SHK327751 SRG327718:SRG327751 TBC327718:TBC327751 TKY327718:TKY327751 TUU327718:TUU327751 UEQ327718:UEQ327751 UOM327718:UOM327751 UYI327718:UYI327751 VIE327718:VIE327751 VSA327718:VSA327751 WBW327718:WBW327751 WLS327718:WLS327751 WVO327718:WVO327751 G393254:G393287 JC393254:JC393287 SY393254:SY393287 ACU393254:ACU393287 AMQ393254:AMQ393287 AWM393254:AWM393287 BGI393254:BGI393287 BQE393254:BQE393287 CAA393254:CAA393287 CJW393254:CJW393287 CTS393254:CTS393287 DDO393254:DDO393287 DNK393254:DNK393287 DXG393254:DXG393287 EHC393254:EHC393287 EQY393254:EQY393287 FAU393254:FAU393287 FKQ393254:FKQ393287 FUM393254:FUM393287 GEI393254:GEI393287 GOE393254:GOE393287 GYA393254:GYA393287 HHW393254:HHW393287 HRS393254:HRS393287 IBO393254:IBO393287 ILK393254:ILK393287 IVG393254:IVG393287 JFC393254:JFC393287 JOY393254:JOY393287 JYU393254:JYU393287 KIQ393254:KIQ393287 KSM393254:KSM393287 LCI393254:LCI393287 LME393254:LME393287 LWA393254:LWA393287 MFW393254:MFW393287 MPS393254:MPS393287 MZO393254:MZO393287 NJK393254:NJK393287 NTG393254:NTG393287 ODC393254:ODC393287 OMY393254:OMY393287 OWU393254:OWU393287 PGQ393254:PGQ393287 PQM393254:PQM393287 QAI393254:QAI393287 QKE393254:QKE393287 QUA393254:QUA393287 RDW393254:RDW393287 RNS393254:RNS393287 RXO393254:RXO393287 SHK393254:SHK393287 SRG393254:SRG393287 TBC393254:TBC393287 TKY393254:TKY393287 TUU393254:TUU393287 UEQ393254:UEQ393287 UOM393254:UOM393287 UYI393254:UYI393287 VIE393254:VIE393287 VSA393254:VSA393287 WBW393254:WBW393287 WLS393254:WLS393287 WVO393254:WVO393287 G458790:G458823 JC458790:JC458823 SY458790:SY458823 ACU458790:ACU458823 AMQ458790:AMQ458823 AWM458790:AWM458823 BGI458790:BGI458823 BQE458790:BQE458823 CAA458790:CAA458823 CJW458790:CJW458823 CTS458790:CTS458823 DDO458790:DDO458823 DNK458790:DNK458823 DXG458790:DXG458823 EHC458790:EHC458823 EQY458790:EQY458823 FAU458790:FAU458823 FKQ458790:FKQ458823 FUM458790:FUM458823 GEI458790:GEI458823 GOE458790:GOE458823 GYA458790:GYA458823 HHW458790:HHW458823 HRS458790:HRS458823 IBO458790:IBO458823 ILK458790:ILK458823 IVG458790:IVG458823 JFC458790:JFC458823 JOY458790:JOY458823 JYU458790:JYU458823 KIQ458790:KIQ458823 KSM458790:KSM458823 LCI458790:LCI458823 LME458790:LME458823 LWA458790:LWA458823 MFW458790:MFW458823 MPS458790:MPS458823 MZO458790:MZO458823 NJK458790:NJK458823 NTG458790:NTG458823 ODC458790:ODC458823 OMY458790:OMY458823 OWU458790:OWU458823 PGQ458790:PGQ458823 PQM458790:PQM458823 QAI458790:QAI458823 QKE458790:QKE458823 QUA458790:QUA458823 RDW458790:RDW458823 RNS458790:RNS458823 RXO458790:RXO458823 SHK458790:SHK458823 SRG458790:SRG458823 TBC458790:TBC458823 TKY458790:TKY458823 TUU458790:TUU458823 UEQ458790:UEQ458823 UOM458790:UOM458823 UYI458790:UYI458823 VIE458790:VIE458823 VSA458790:VSA458823 WBW458790:WBW458823 WLS458790:WLS458823 WVO458790:WVO458823 G524326:G524359 JC524326:JC524359 SY524326:SY524359 ACU524326:ACU524359 AMQ524326:AMQ524359 AWM524326:AWM524359 BGI524326:BGI524359 BQE524326:BQE524359 CAA524326:CAA524359 CJW524326:CJW524359 CTS524326:CTS524359 DDO524326:DDO524359 DNK524326:DNK524359 DXG524326:DXG524359 EHC524326:EHC524359 EQY524326:EQY524359 FAU524326:FAU524359 FKQ524326:FKQ524359 FUM524326:FUM524359 GEI524326:GEI524359 GOE524326:GOE524359 GYA524326:GYA524359 HHW524326:HHW524359 HRS524326:HRS524359 IBO524326:IBO524359 ILK524326:ILK524359 IVG524326:IVG524359 JFC524326:JFC524359 JOY524326:JOY524359 JYU524326:JYU524359 KIQ524326:KIQ524359 KSM524326:KSM524359 LCI524326:LCI524359 LME524326:LME524359 LWA524326:LWA524359 MFW524326:MFW524359 MPS524326:MPS524359 MZO524326:MZO524359 NJK524326:NJK524359 NTG524326:NTG524359 ODC524326:ODC524359 OMY524326:OMY524359 OWU524326:OWU524359 PGQ524326:PGQ524359 PQM524326:PQM524359 QAI524326:QAI524359 QKE524326:QKE524359 QUA524326:QUA524359 RDW524326:RDW524359 RNS524326:RNS524359 RXO524326:RXO524359 SHK524326:SHK524359 SRG524326:SRG524359 TBC524326:TBC524359 TKY524326:TKY524359 TUU524326:TUU524359 UEQ524326:UEQ524359 UOM524326:UOM524359 UYI524326:UYI524359 VIE524326:VIE524359 VSA524326:VSA524359 WBW524326:WBW524359 WLS524326:WLS524359 WVO524326:WVO524359 G589862:G589895 JC589862:JC589895 SY589862:SY589895 ACU589862:ACU589895 AMQ589862:AMQ589895 AWM589862:AWM589895 BGI589862:BGI589895 BQE589862:BQE589895 CAA589862:CAA589895 CJW589862:CJW589895 CTS589862:CTS589895 DDO589862:DDO589895 DNK589862:DNK589895 DXG589862:DXG589895 EHC589862:EHC589895 EQY589862:EQY589895 FAU589862:FAU589895 FKQ589862:FKQ589895 FUM589862:FUM589895 GEI589862:GEI589895 GOE589862:GOE589895 GYA589862:GYA589895 HHW589862:HHW589895 HRS589862:HRS589895 IBO589862:IBO589895 ILK589862:ILK589895 IVG589862:IVG589895 JFC589862:JFC589895 JOY589862:JOY589895 JYU589862:JYU589895 KIQ589862:KIQ589895 KSM589862:KSM589895 LCI589862:LCI589895 LME589862:LME589895 LWA589862:LWA589895 MFW589862:MFW589895 MPS589862:MPS589895 MZO589862:MZO589895 NJK589862:NJK589895 NTG589862:NTG589895 ODC589862:ODC589895 OMY589862:OMY589895 OWU589862:OWU589895 PGQ589862:PGQ589895 PQM589862:PQM589895 QAI589862:QAI589895 QKE589862:QKE589895 QUA589862:QUA589895 RDW589862:RDW589895 RNS589862:RNS589895 RXO589862:RXO589895 SHK589862:SHK589895 SRG589862:SRG589895 TBC589862:TBC589895 TKY589862:TKY589895 TUU589862:TUU589895 UEQ589862:UEQ589895 UOM589862:UOM589895 UYI589862:UYI589895 VIE589862:VIE589895 VSA589862:VSA589895 WBW589862:WBW589895 WLS589862:WLS589895 WVO589862:WVO589895 G655398:G655431 JC655398:JC655431 SY655398:SY655431 ACU655398:ACU655431 AMQ655398:AMQ655431 AWM655398:AWM655431 BGI655398:BGI655431 BQE655398:BQE655431 CAA655398:CAA655431 CJW655398:CJW655431 CTS655398:CTS655431 DDO655398:DDO655431 DNK655398:DNK655431 DXG655398:DXG655431 EHC655398:EHC655431 EQY655398:EQY655431 FAU655398:FAU655431 FKQ655398:FKQ655431 FUM655398:FUM655431 GEI655398:GEI655431 GOE655398:GOE655431 GYA655398:GYA655431 HHW655398:HHW655431 HRS655398:HRS655431 IBO655398:IBO655431 ILK655398:ILK655431 IVG655398:IVG655431 JFC655398:JFC655431 JOY655398:JOY655431 JYU655398:JYU655431 KIQ655398:KIQ655431 KSM655398:KSM655431 LCI655398:LCI655431 LME655398:LME655431 LWA655398:LWA655431 MFW655398:MFW655431 MPS655398:MPS655431 MZO655398:MZO655431 NJK655398:NJK655431 NTG655398:NTG655431 ODC655398:ODC655431 OMY655398:OMY655431 OWU655398:OWU655431 PGQ655398:PGQ655431 PQM655398:PQM655431 QAI655398:QAI655431 QKE655398:QKE655431 QUA655398:QUA655431 RDW655398:RDW655431 RNS655398:RNS655431 RXO655398:RXO655431 SHK655398:SHK655431 SRG655398:SRG655431 TBC655398:TBC655431 TKY655398:TKY655431 TUU655398:TUU655431 UEQ655398:UEQ655431 UOM655398:UOM655431 UYI655398:UYI655431 VIE655398:VIE655431 VSA655398:VSA655431 WBW655398:WBW655431 WLS655398:WLS655431 WVO655398:WVO655431 G720934:G720967 JC720934:JC720967 SY720934:SY720967 ACU720934:ACU720967 AMQ720934:AMQ720967 AWM720934:AWM720967 BGI720934:BGI720967 BQE720934:BQE720967 CAA720934:CAA720967 CJW720934:CJW720967 CTS720934:CTS720967 DDO720934:DDO720967 DNK720934:DNK720967 DXG720934:DXG720967 EHC720934:EHC720967 EQY720934:EQY720967 FAU720934:FAU720967 FKQ720934:FKQ720967 FUM720934:FUM720967 GEI720934:GEI720967 GOE720934:GOE720967 GYA720934:GYA720967 HHW720934:HHW720967 HRS720934:HRS720967 IBO720934:IBO720967 ILK720934:ILK720967 IVG720934:IVG720967 JFC720934:JFC720967 JOY720934:JOY720967 JYU720934:JYU720967 KIQ720934:KIQ720967 KSM720934:KSM720967 LCI720934:LCI720967 LME720934:LME720967 LWA720934:LWA720967 MFW720934:MFW720967 MPS720934:MPS720967 MZO720934:MZO720967 NJK720934:NJK720967 NTG720934:NTG720967 ODC720934:ODC720967 OMY720934:OMY720967 OWU720934:OWU720967 PGQ720934:PGQ720967 PQM720934:PQM720967 QAI720934:QAI720967 QKE720934:QKE720967 QUA720934:QUA720967 RDW720934:RDW720967 RNS720934:RNS720967 RXO720934:RXO720967 SHK720934:SHK720967 SRG720934:SRG720967 TBC720934:TBC720967 TKY720934:TKY720967 TUU720934:TUU720967 UEQ720934:UEQ720967 UOM720934:UOM720967 UYI720934:UYI720967 VIE720934:VIE720967 VSA720934:VSA720967 WBW720934:WBW720967 WLS720934:WLS720967 WVO720934:WVO720967 G786470:G786503 JC786470:JC786503 SY786470:SY786503 ACU786470:ACU786503 AMQ786470:AMQ786503 AWM786470:AWM786503 BGI786470:BGI786503 BQE786470:BQE786503 CAA786470:CAA786503 CJW786470:CJW786503 CTS786470:CTS786503 DDO786470:DDO786503 DNK786470:DNK786503 DXG786470:DXG786503 EHC786470:EHC786503 EQY786470:EQY786503 FAU786470:FAU786503 FKQ786470:FKQ786503 FUM786470:FUM786503 GEI786470:GEI786503 GOE786470:GOE786503 GYA786470:GYA786503 HHW786470:HHW786503 HRS786470:HRS786503 IBO786470:IBO786503 ILK786470:ILK786503 IVG786470:IVG786503 JFC786470:JFC786503 JOY786470:JOY786503 JYU786470:JYU786503 KIQ786470:KIQ786503 KSM786470:KSM786503 LCI786470:LCI786503 LME786470:LME786503 LWA786470:LWA786503 MFW786470:MFW786503 MPS786470:MPS786503 MZO786470:MZO786503 NJK786470:NJK786503 NTG786470:NTG786503 ODC786470:ODC786503 OMY786470:OMY786503 OWU786470:OWU786503 PGQ786470:PGQ786503 PQM786470:PQM786503 QAI786470:QAI786503 QKE786470:QKE786503 QUA786470:QUA786503 RDW786470:RDW786503 RNS786470:RNS786503 RXO786470:RXO786503 SHK786470:SHK786503 SRG786470:SRG786503 TBC786470:TBC786503 TKY786470:TKY786503 TUU786470:TUU786503 UEQ786470:UEQ786503 UOM786470:UOM786503 UYI786470:UYI786503 VIE786470:VIE786503 VSA786470:VSA786503 WBW786470:WBW786503 WLS786470:WLS786503 WVO786470:WVO786503 G852006:G852039 JC852006:JC852039 SY852006:SY852039 ACU852006:ACU852039 AMQ852006:AMQ852039 AWM852006:AWM852039 BGI852006:BGI852039 BQE852006:BQE852039 CAA852006:CAA852039 CJW852006:CJW852039 CTS852006:CTS852039 DDO852006:DDO852039 DNK852006:DNK852039 DXG852006:DXG852039 EHC852006:EHC852039 EQY852006:EQY852039 FAU852006:FAU852039 FKQ852006:FKQ852039 FUM852006:FUM852039 GEI852006:GEI852039 GOE852006:GOE852039 GYA852006:GYA852039 HHW852006:HHW852039 HRS852006:HRS852039 IBO852006:IBO852039 ILK852006:ILK852039 IVG852006:IVG852039 JFC852006:JFC852039 JOY852006:JOY852039 JYU852006:JYU852039 KIQ852006:KIQ852039 KSM852006:KSM852039 LCI852006:LCI852039 LME852006:LME852039 LWA852006:LWA852039 MFW852006:MFW852039 MPS852006:MPS852039 MZO852006:MZO852039 NJK852006:NJK852039 NTG852006:NTG852039 ODC852006:ODC852039 OMY852006:OMY852039 OWU852006:OWU852039 PGQ852006:PGQ852039 PQM852006:PQM852039 QAI852006:QAI852039 QKE852006:QKE852039 QUA852006:QUA852039 RDW852006:RDW852039 RNS852006:RNS852039 RXO852006:RXO852039 SHK852006:SHK852039 SRG852006:SRG852039 TBC852006:TBC852039 TKY852006:TKY852039 TUU852006:TUU852039 UEQ852006:UEQ852039 UOM852006:UOM852039 UYI852006:UYI852039 VIE852006:VIE852039 VSA852006:VSA852039 WBW852006:WBW852039 WLS852006:WLS852039 WVO852006:WVO852039 G917542:G917575 JC917542:JC917575 SY917542:SY917575 ACU917542:ACU917575 AMQ917542:AMQ917575 AWM917542:AWM917575 BGI917542:BGI917575 BQE917542:BQE917575 CAA917542:CAA917575 CJW917542:CJW917575 CTS917542:CTS917575 DDO917542:DDO917575 DNK917542:DNK917575 DXG917542:DXG917575 EHC917542:EHC917575 EQY917542:EQY917575 FAU917542:FAU917575 FKQ917542:FKQ917575 FUM917542:FUM917575 GEI917542:GEI917575 GOE917542:GOE917575 GYA917542:GYA917575 HHW917542:HHW917575 HRS917542:HRS917575 IBO917542:IBO917575 ILK917542:ILK917575 IVG917542:IVG917575 JFC917542:JFC917575 JOY917542:JOY917575 JYU917542:JYU917575 KIQ917542:KIQ917575 KSM917542:KSM917575 LCI917542:LCI917575 LME917542:LME917575 LWA917542:LWA917575 MFW917542:MFW917575 MPS917542:MPS917575 MZO917542:MZO917575 NJK917542:NJK917575 NTG917542:NTG917575 ODC917542:ODC917575 OMY917542:OMY917575 OWU917542:OWU917575 PGQ917542:PGQ917575 PQM917542:PQM917575 QAI917542:QAI917575 QKE917542:QKE917575 QUA917542:QUA917575 RDW917542:RDW917575 RNS917542:RNS917575 RXO917542:RXO917575 SHK917542:SHK917575 SRG917542:SRG917575 TBC917542:TBC917575 TKY917542:TKY917575 TUU917542:TUU917575 UEQ917542:UEQ917575 UOM917542:UOM917575 UYI917542:UYI917575 VIE917542:VIE917575 VSA917542:VSA917575 WBW917542:WBW917575 WLS917542:WLS917575 WVO917542:WVO917575 G983078:G983111 JC983078:JC983111 SY983078:SY983111 ACU983078:ACU983111 AMQ983078:AMQ983111 AWM983078:AWM983111 BGI983078:BGI983111 BQE983078:BQE983111 CAA983078:CAA983111 CJW983078:CJW983111 CTS983078:CTS983111 DDO983078:DDO983111 DNK983078:DNK983111 DXG983078:DXG983111 EHC983078:EHC983111 EQY983078:EQY983111 FAU983078:FAU983111 FKQ983078:FKQ983111 FUM983078:FUM983111 GEI983078:GEI983111 GOE983078:GOE983111 GYA983078:GYA983111 HHW983078:HHW983111 HRS983078:HRS983111 IBO983078:IBO983111 ILK983078:ILK983111 IVG983078:IVG983111 JFC983078:JFC983111 JOY983078:JOY983111 JYU983078:JYU983111 KIQ983078:KIQ983111 KSM983078:KSM983111 LCI983078:LCI983111 LME983078:LME983111 LWA983078:LWA983111 MFW983078:MFW983111 MPS983078:MPS983111 MZO983078:MZO983111 NJK983078:NJK983111 NTG983078:NTG983111 ODC983078:ODC983111 OMY983078:OMY983111 OWU983078:OWU983111 PGQ983078:PGQ983111 PQM983078:PQM983111 QAI983078:QAI983111 QKE983078:QKE983111 QUA983078:QUA983111 RDW983078:RDW983111 RNS983078:RNS983111 RXO983078:RXO983111 SHK983078:SHK983111 SRG983078:SRG983111 TBC983078:TBC983111 TKY983078:TKY983111 TUU983078:TUU983111 UEQ983078:UEQ983111 UOM983078:UOM983111 UYI983078:UYI983111 VIE983078:VIE983111 VSA983078:VSA983111 WBW983078:WBW983111 WLS983078:WLS983111 WVO983078:WVO983111">
      <formula1>Causa</formula1>
    </dataValidation>
    <dataValidation allowBlank="1" showInputMessage="1" showErrorMessage="1" prompt="seleccione" sqref="BT9 LP9 VL9 AFH9 APD9 AYZ9 BIV9 BSR9 CCN9 CMJ9 CWF9 DGB9 DPX9 DZT9 EJP9 ETL9 FDH9 FND9 FWZ9 GGV9 GQR9 HAN9 HKJ9 HUF9 IEB9 INX9 IXT9 JHP9 JRL9 KBH9 KLD9 KUZ9 LEV9 LOR9 LYN9 MIJ9 MSF9 NCB9 NLX9 NVT9 OFP9 OPL9 OZH9 PJD9 PSZ9 QCV9 QMR9 QWN9 RGJ9 RQF9 SAB9 SJX9 STT9 TDP9 TNL9 TXH9 UHD9 UQZ9 VAV9 VKR9 VUN9 WEJ9 WOF9 WYB9 BT65545 LP65545 VL65545 AFH65545 APD65545 AYZ65545 BIV65545 BSR65545 CCN65545 CMJ65545 CWF65545 DGB65545 DPX65545 DZT65545 EJP65545 ETL65545 FDH65545 FND65545 FWZ65545 GGV65545 GQR65545 HAN65545 HKJ65545 HUF65545 IEB65545 INX65545 IXT65545 JHP65545 JRL65545 KBH65545 KLD65545 KUZ65545 LEV65545 LOR65545 LYN65545 MIJ65545 MSF65545 NCB65545 NLX65545 NVT65545 OFP65545 OPL65545 OZH65545 PJD65545 PSZ65545 QCV65545 QMR65545 QWN65545 RGJ65545 RQF65545 SAB65545 SJX65545 STT65545 TDP65545 TNL65545 TXH65545 UHD65545 UQZ65545 VAV65545 VKR65545 VUN65545 WEJ65545 WOF65545 WYB65545 BT131081 LP131081 VL131081 AFH131081 APD131081 AYZ131081 BIV131081 BSR131081 CCN131081 CMJ131081 CWF131081 DGB131081 DPX131081 DZT131081 EJP131081 ETL131081 FDH131081 FND131081 FWZ131081 GGV131081 GQR131081 HAN131081 HKJ131081 HUF131081 IEB131081 INX131081 IXT131081 JHP131081 JRL131081 KBH131081 KLD131081 KUZ131081 LEV131081 LOR131081 LYN131081 MIJ131081 MSF131081 NCB131081 NLX131081 NVT131081 OFP131081 OPL131081 OZH131081 PJD131081 PSZ131081 QCV131081 QMR131081 QWN131081 RGJ131081 RQF131081 SAB131081 SJX131081 STT131081 TDP131081 TNL131081 TXH131081 UHD131081 UQZ131081 VAV131081 VKR131081 VUN131081 WEJ131081 WOF131081 WYB131081 BT196617 LP196617 VL196617 AFH196617 APD196617 AYZ196617 BIV196617 BSR196617 CCN196617 CMJ196617 CWF196617 DGB196617 DPX196617 DZT196617 EJP196617 ETL196617 FDH196617 FND196617 FWZ196617 GGV196617 GQR196617 HAN196617 HKJ196617 HUF196617 IEB196617 INX196617 IXT196617 JHP196617 JRL196617 KBH196617 KLD196617 KUZ196617 LEV196617 LOR196617 LYN196617 MIJ196617 MSF196617 NCB196617 NLX196617 NVT196617 OFP196617 OPL196617 OZH196617 PJD196617 PSZ196617 QCV196617 QMR196617 QWN196617 RGJ196617 RQF196617 SAB196617 SJX196617 STT196617 TDP196617 TNL196617 TXH196617 UHD196617 UQZ196617 VAV196617 VKR196617 VUN196617 WEJ196617 WOF196617 WYB196617 BT262153 LP262153 VL262153 AFH262153 APD262153 AYZ262153 BIV262153 BSR262153 CCN262153 CMJ262153 CWF262153 DGB262153 DPX262153 DZT262153 EJP262153 ETL262153 FDH262153 FND262153 FWZ262153 GGV262153 GQR262153 HAN262153 HKJ262153 HUF262153 IEB262153 INX262153 IXT262153 JHP262153 JRL262153 KBH262153 KLD262153 KUZ262153 LEV262153 LOR262153 LYN262153 MIJ262153 MSF262153 NCB262153 NLX262153 NVT262153 OFP262153 OPL262153 OZH262153 PJD262153 PSZ262153 QCV262153 QMR262153 QWN262153 RGJ262153 RQF262153 SAB262153 SJX262153 STT262153 TDP262153 TNL262153 TXH262153 UHD262153 UQZ262153 VAV262153 VKR262153 VUN262153 WEJ262153 WOF262153 WYB262153 BT327689 LP327689 VL327689 AFH327689 APD327689 AYZ327689 BIV327689 BSR327689 CCN327689 CMJ327689 CWF327689 DGB327689 DPX327689 DZT327689 EJP327689 ETL327689 FDH327689 FND327689 FWZ327689 GGV327689 GQR327689 HAN327689 HKJ327689 HUF327689 IEB327689 INX327689 IXT327689 JHP327689 JRL327689 KBH327689 KLD327689 KUZ327689 LEV327689 LOR327689 LYN327689 MIJ327689 MSF327689 NCB327689 NLX327689 NVT327689 OFP327689 OPL327689 OZH327689 PJD327689 PSZ327689 QCV327689 QMR327689 QWN327689 RGJ327689 RQF327689 SAB327689 SJX327689 STT327689 TDP327689 TNL327689 TXH327689 UHD327689 UQZ327689 VAV327689 VKR327689 VUN327689 WEJ327689 WOF327689 WYB327689 BT393225 LP393225 VL393225 AFH393225 APD393225 AYZ393225 BIV393225 BSR393225 CCN393225 CMJ393225 CWF393225 DGB393225 DPX393225 DZT393225 EJP393225 ETL393225 FDH393225 FND393225 FWZ393225 GGV393225 GQR393225 HAN393225 HKJ393225 HUF393225 IEB393225 INX393225 IXT393225 JHP393225 JRL393225 KBH393225 KLD393225 KUZ393225 LEV393225 LOR393225 LYN393225 MIJ393225 MSF393225 NCB393225 NLX393225 NVT393225 OFP393225 OPL393225 OZH393225 PJD393225 PSZ393225 QCV393225 QMR393225 QWN393225 RGJ393225 RQF393225 SAB393225 SJX393225 STT393225 TDP393225 TNL393225 TXH393225 UHD393225 UQZ393225 VAV393225 VKR393225 VUN393225 WEJ393225 WOF393225 WYB393225 BT458761 LP458761 VL458761 AFH458761 APD458761 AYZ458761 BIV458761 BSR458761 CCN458761 CMJ458761 CWF458761 DGB458761 DPX458761 DZT458761 EJP458761 ETL458761 FDH458761 FND458761 FWZ458761 GGV458761 GQR458761 HAN458761 HKJ458761 HUF458761 IEB458761 INX458761 IXT458761 JHP458761 JRL458761 KBH458761 KLD458761 KUZ458761 LEV458761 LOR458761 LYN458761 MIJ458761 MSF458761 NCB458761 NLX458761 NVT458761 OFP458761 OPL458761 OZH458761 PJD458761 PSZ458761 QCV458761 QMR458761 QWN458761 RGJ458761 RQF458761 SAB458761 SJX458761 STT458761 TDP458761 TNL458761 TXH458761 UHD458761 UQZ458761 VAV458761 VKR458761 VUN458761 WEJ458761 WOF458761 WYB458761 BT524297 LP524297 VL524297 AFH524297 APD524297 AYZ524297 BIV524297 BSR524297 CCN524297 CMJ524297 CWF524297 DGB524297 DPX524297 DZT524297 EJP524297 ETL524297 FDH524297 FND524297 FWZ524297 GGV524297 GQR524297 HAN524297 HKJ524297 HUF524297 IEB524297 INX524297 IXT524297 JHP524297 JRL524297 KBH524297 KLD524297 KUZ524297 LEV524297 LOR524297 LYN524297 MIJ524297 MSF524297 NCB524297 NLX524297 NVT524297 OFP524297 OPL524297 OZH524297 PJD524297 PSZ524297 QCV524297 QMR524297 QWN524297 RGJ524297 RQF524297 SAB524297 SJX524297 STT524297 TDP524297 TNL524297 TXH524297 UHD524297 UQZ524297 VAV524297 VKR524297 VUN524297 WEJ524297 WOF524297 WYB524297 BT589833 LP589833 VL589833 AFH589833 APD589833 AYZ589833 BIV589833 BSR589833 CCN589833 CMJ589833 CWF589833 DGB589833 DPX589833 DZT589833 EJP589833 ETL589833 FDH589833 FND589833 FWZ589833 GGV589833 GQR589833 HAN589833 HKJ589833 HUF589833 IEB589833 INX589833 IXT589833 JHP589833 JRL589833 KBH589833 KLD589833 KUZ589833 LEV589833 LOR589833 LYN589833 MIJ589833 MSF589833 NCB589833 NLX589833 NVT589833 OFP589833 OPL589833 OZH589833 PJD589833 PSZ589833 QCV589833 QMR589833 QWN589833 RGJ589833 RQF589833 SAB589833 SJX589833 STT589833 TDP589833 TNL589833 TXH589833 UHD589833 UQZ589833 VAV589833 VKR589833 VUN589833 WEJ589833 WOF589833 WYB589833 BT655369 LP655369 VL655369 AFH655369 APD655369 AYZ655369 BIV655369 BSR655369 CCN655369 CMJ655369 CWF655369 DGB655369 DPX655369 DZT655369 EJP655369 ETL655369 FDH655369 FND655369 FWZ655369 GGV655369 GQR655369 HAN655369 HKJ655369 HUF655369 IEB655369 INX655369 IXT655369 JHP655369 JRL655369 KBH655369 KLD655369 KUZ655369 LEV655369 LOR655369 LYN655369 MIJ655369 MSF655369 NCB655369 NLX655369 NVT655369 OFP655369 OPL655369 OZH655369 PJD655369 PSZ655369 QCV655369 QMR655369 QWN655369 RGJ655369 RQF655369 SAB655369 SJX655369 STT655369 TDP655369 TNL655369 TXH655369 UHD655369 UQZ655369 VAV655369 VKR655369 VUN655369 WEJ655369 WOF655369 WYB655369 BT720905 LP720905 VL720905 AFH720905 APD720905 AYZ720905 BIV720905 BSR720905 CCN720905 CMJ720905 CWF720905 DGB720905 DPX720905 DZT720905 EJP720905 ETL720905 FDH720905 FND720905 FWZ720905 GGV720905 GQR720905 HAN720905 HKJ720905 HUF720905 IEB720905 INX720905 IXT720905 JHP720905 JRL720905 KBH720905 KLD720905 KUZ720905 LEV720905 LOR720905 LYN720905 MIJ720905 MSF720905 NCB720905 NLX720905 NVT720905 OFP720905 OPL720905 OZH720905 PJD720905 PSZ720905 QCV720905 QMR720905 QWN720905 RGJ720905 RQF720905 SAB720905 SJX720905 STT720905 TDP720905 TNL720905 TXH720905 UHD720905 UQZ720905 VAV720905 VKR720905 VUN720905 WEJ720905 WOF720905 WYB720905 BT786441 LP786441 VL786441 AFH786441 APD786441 AYZ786441 BIV786441 BSR786441 CCN786441 CMJ786441 CWF786441 DGB786441 DPX786441 DZT786441 EJP786441 ETL786441 FDH786441 FND786441 FWZ786441 GGV786441 GQR786441 HAN786441 HKJ786441 HUF786441 IEB786441 INX786441 IXT786441 JHP786441 JRL786441 KBH786441 KLD786441 KUZ786441 LEV786441 LOR786441 LYN786441 MIJ786441 MSF786441 NCB786441 NLX786441 NVT786441 OFP786441 OPL786441 OZH786441 PJD786441 PSZ786441 QCV786441 QMR786441 QWN786441 RGJ786441 RQF786441 SAB786441 SJX786441 STT786441 TDP786441 TNL786441 TXH786441 UHD786441 UQZ786441 VAV786441 VKR786441 VUN786441 WEJ786441 WOF786441 WYB786441 BT851977 LP851977 VL851977 AFH851977 APD851977 AYZ851977 BIV851977 BSR851977 CCN851977 CMJ851977 CWF851977 DGB851977 DPX851977 DZT851977 EJP851977 ETL851977 FDH851977 FND851977 FWZ851977 GGV851977 GQR851977 HAN851977 HKJ851977 HUF851977 IEB851977 INX851977 IXT851977 JHP851977 JRL851977 KBH851977 KLD851977 KUZ851977 LEV851977 LOR851977 LYN851977 MIJ851977 MSF851977 NCB851977 NLX851977 NVT851977 OFP851977 OPL851977 OZH851977 PJD851977 PSZ851977 QCV851977 QMR851977 QWN851977 RGJ851977 RQF851977 SAB851977 SJX851977 STT851977 TDP851977 TNL851977 TXH851977 UHD851977 UQZ851977 VAV851977 VKR851977 VUN851977 WEJ851977 WOF851977 WYB851977 BT917513 LP917513 VL917513 AFH917513 APD917513 AYZ917513 BIV917513 BSR917513 CCN917513 CMJ917513 CWF917513 DGB917513 DPX917513 DZT917513 EJP917513 ETL917513 FDH917513 FND917513 FWZ917513 GGV917513 GQR917513 HAN917513 HKJ917513 HUF917513 IEB917513 INX917513 IXT917513 JHP917513 JRL917513 KBH917513 KLD917513 KUZ917513 LEV917513 LOR917513 LYN917513 MIJ917513 MSF917513 NCB917513 NLX917513 NVT917513 OFP917513 OPL917513 OZH917513 PJD917513 PSZ917513 QCV917513 QMR917513 QWN917513 RGJ917513 RQF917513 SAB917513 SJX917513 STT917513 TDP917513 TNL917513 TXH917513 UHD917513 UQZ917513 VAV917513 VKR917513 VUN917513 WEJ917513 WOF917513 WYB917513 BT983049 LP983049 VL983049 AFH983049 APD983049 AYZ983049 BIV983049 BSR983049 CCN983049 CMJ983049 CWF983049 DGB983049 DPX983049 DZT983049 EJP983049 ETL983049 FDH983049 FND983049 FWZ983049 GGV983049 GQR983049 HAN983049 HKJ983049 HUF983049 IEB983049 INX983049 IXT983049 JHP983049 JRL983049 KBH983049 KLD983049 KUZ983049 LEV983049 LOR983049 LYN983049 MIJ983049 MSF983049 NCB983049 NLX983049 NVT983049 OFP983049 OPL983049 OZH983049 PJD983049 PSZ983049 QCV983049 QMR983049 QWN983049 RGJ983049 RQF983049 SAB983049 SJX983049 STT983049 TDP983049 TNL983049 TXH983049 UHD983049 UQZ983049 VAV983049 VKR983049 VUN983049 WEJ983049 WOF983049 WYB983049 BT13:BT32 LP13:LP32 VL13:VL32 AFH13:AFH32 APD13:APD32 AYZ13:AYZ32 BIV13:BIV32 BSR13:BSR32 CCN13:CCN32 CMJ13:CMJ32 CWF13:CWF32 DGB13:DGB32 DPX13:DPX32 DZT13:DZT32 EJP13:EJP32 ETL13:ETL32 FDH13:FDH32 FND13:FND32 FWZ13:FWZ32 GGV13:GGV32 GQR13:GQR32 HAN13:HAN32 HKJ13:HKJ32 HUF13:HUF32 IEB13:IEB32 INX13:INX32 IXT13:IXT32 JHP13:JHP32 JRL13:JRL32 KBH13:KBH32 KLD13:KLD32 KUZ13:KUZ32 LEV13:LEV32 LOR13:LOR32 LYN13:LYN32 MIJ13:MIJ32 MSF13:MSF32 NCB13:NCB32 NLX13:NLX32 NVT13:NVT32 OFP13:OFP32 OPL13:OPL32 OZH13:OZH32 PJD13:PJD32 PSZ13:PSZ32 QCV13:QCV32 QMR13:QMR32 QWN13:QWN32 RGJ13:RGJ32 RQF13:RQF32 SAB13:SAB32 SJX13:SJX32 STT13:STT32 TDP13:TDP32 TNL13:TNL32 TXH13:TXH32 UHD13:UHD32 UQZ13:UQZ32 VAV13:VAV32 VKR13:VKR32 VUN13:VUN32 WEJ13:WEJ32 WOF13:WOF32 WYB13:WYB32 BT65549:BT65568 LP65549:LP65568 VL65549:VL65568 AFH65549:AFH65568 APD65549:APD65568 AYZ65549:AYZ65568 BIV65549:BIV65568 BSR65549:BSR65568 CCN65549:CCN65568 CMJ65549:CMJ65568 CWF65549:CWF65568 DGB65549:DGB65568 DPX65549:DPX65568 DZT65549:DZT65568 EJP65549:EJP65568 ETL65549:ETL65568 FDH65549:FDH65568 FND65549:FND65568 FWZ65549:FWZ65568 GGV65549:GGV65568 GQR65549:GQR65568 HAN65549:HAN65568 HKJ65549:HKJ65568 HUF65549:HUF65568 IEB65549:IEB65568 INX65549:INX65568 IXT65549:IXT65568 JHP65549:JHP65568 JRL65549:JRL65568 KBH65549:KBH65568 KLD65549:KLD65568 KUZ65549:KUZ65568 LEV65549:LEV65568 LOR65549:LOR65568 LYN65549:LYN65568 MIJ65549:MIJ65568 MSF65549:MSF65568 NCB65549:NCB65568 NLX65549:NLX65568 NVT65549:NVT65568 OFP65549:OFP65568 OPL65549:OPL65568 OZH65549:OZH65568 PJD65549:PJD65568 PSZ65549:PSZ65568 QCV65549:QCV65568 QMR65549:QMR65568 QWN65549:QWN65568 RGJ65549:RGJ65568 RQF65549:RQF65568 SAB65549:SAB65568 SJX65549:SJX65568 STT65549:STT65568 TDP65549:TDP65568 TNL65549:TNL65568 TXH65549:TXH65568 UHD65549:UHD65568 UQZ65549:UQZ65568 VAV65549:VAV65568 VKR65549:VKR65568 VUN65549:VUN65568 WEJ65549:WEJ65568 WOF65549:WOF65568 WYB65549:WYB65568 BT131085:BT131104 LP131085:LP131104 VL131085:VL131104 AFH131085:AFH131104 APD131085:APD131104 AYZ131085:AYZ131104 BIV131085:BIV131104 BSR131085:BSR131104 CCN131085:CCN131104 CMJ131085:CMJ131104 CWF131085:CWF131104 DGB131085:DGB131104 DPX131085:DPX131104 DZT131085:DZT131104 EJP131085:EJP131104 ETL131085:ETL131104 FDH131085:FDH131104 FND131085:FND131104 FWZ131085:FWZ131104 GGV131085:GGV131104 GQR131085:GQR131104 HAN131085:HAN131104 HKJ131085:HKJ131104 HUF131085:HUF131104 IEB131085:IEB131104 INX131085:INX131104 IXT131085:IXT131104 JHP131085:JHP131104 JRL131085:JRL131104 KBH131085:KBH131104 KLD131085:KLD131104 KUZ131085:KUZ131104 LEV131085:LEV131104 LOR131085:LOR131104 LYN131085:LYN131104 MIJ131085:MIJ131104 MSF131085:MSF131104 NCB131085:NCB131104 NLX131085:NLX131104 NVT131085:NVT131104 OFP131085:OFP131104 OPL131085:OPL131104 OZH131085:OZH131104 PJD131085:PJD131104 PSZ131085:PSZ131104 QCV131085:QCV131104 QMR131085:QMR131104 QWN131085:QWN131104 RGJ131085:RGJ131104 RQF131085:RQF131104 SAB131085:SAB131104 SJX131085:SJX131104 STT131085:STT131104 TDP131085:TDP131104 TNL131085:TNL131104 TXH131085:TXH131104 UHD131085:UHD131104 UQZ131085:UQZ131104 VAV131085:VAV131104 VKR131085:VKR131104 VUN131085:VUN131104 WEJ131085:WEJ131104 WOF131085:WOF131104 WYB131085:WYB131104 BT196621:BT196640 LP196621:LP196640 VL196621:VL196640 AFH196621:AFH196640 APD196621:APD196640 AYZ196621:AYZ196640 BIV196621:BIV196640 BSR196621:BSR196640 CCN196621:CCN196640 CMJ196621:CMJ196640 CWF196621:CWF196640 DGB196621:DGB196640 DPX196621:DPX196640 DZT196621:DZT196640 EJP196621:EJP196640 ETL196621:ETL196640 FDH196621:FDH196640 FND196621:FND196640 FWZ196621:FWZ196640 GGV196621:GGV196640 GQR196621:GQR196640 HAN196621:HAN196640 HKJ196621:HKJ196640 HUF196621:HUF196640 IEB196621:IEB196640 INX196621:INX196640 IXT196621:IXT196640 JHP196621:JHP196640 JRL196621:JRL196640 KBH196621:KBH196640 KLD196621:KLD196640 KUZ196621:KUZ196640 LEV196621:LEV196640 LOR196621:LOR196640 LYN196621:LYN196640 MIJ196621:MIJ196640 MSF196621:MSF196640 NCB196621:NCB196640 NLX196621:NLX196640 NVT196621:NVT196640 OFP196621:OFP196640 OPL196621:OPL196640 OZH196621:OZH196640 PJD196621:PJD196640 PSZ196621:PSZ196640 QCV196621:QCV196640 QMR196621:QMR196640 QWN196621:QWN196640 RGJ196621:RGJ196640 RQF196621:RQF196640 SAB196621:SAB196640 SJX196621:SJX196640 STT196621:STT196640 TDP196621:TDP196640 TNL196621:TNL196640 TXH196621:TXH196640 UHD196621:UHD196640 UQZ196621:UQZ196640 VAV196621:VAV196640 VKR196621:VKR196640 VUN196621:VUN196640 WEJ196621:WEJ196640 WOF196621:WOF196640 WYB196621:WYB196640 BT262157:BT262176 LP262157:LP262176 VL262157:VL262176 AFH262157:AFH262176 APD262157:APD262176 AYZ262157:AYZ262176 BIV262157:BIV262176 BSR262157:BSR262176 CCN262157:CCN262176 CMJ262157:CMJ262176 CWF262157:CWF262176 DGB262157:DGB262176 DPX262157:DPX262176 DZT262157:DZT262176 EJP262157:EJP262176 ETL262157:ETL262176 FDH262157:FDH262176 FND262157:FND262176 FWZ262157:FWZ262176 GGV262157:GGV262176 GQR262157:GQR262176 HAN262157:HAN262176 HKJ262157:HKJ262176 HUF262157:HUF262176 IEB262157:IEB262176 INX262157:INX262176 IXT262157:IXT262176 JHP262157:JHP262176 JRL262157:JRL262176 KBH262157:KBH262176 KLD262157:KLD262176 KUZ262157:KUZ262176 LEV262157:LEV262176 LOR262157:LOR262176 LYN262157:LYN262176 MIJ262157:MIJ262176 MSF262157:MSF262176 NCB262157:NCB262176 NLX262157:NLX262176 NVT262157:NVT262176 OFP262157:OFP262176 OPL262157:OPL262176 OZH262157:OZH262176 PJD262157:PJD262176 PSZ262157:PSZ262176 QCV262157:QCV262176 QMR262157:QMR262176 QWN262157:QWN262176 RGJ262157:RGJ262176 RQF262157:RQF262176 SAB262157:SAB262176 SJX262157:SJX262176 STT262157:STT262176 TDP262157:TDP262176 TNL262157:TNL262176 TXH262157:TXH262176 UHD262157:UHD262176 UQZ262157:UQZ262176 VAV262157:VAV262176 VKR262157:VKR262176 VUN262157:VUN262176 WEJ262157:WEJ262176 WOF262157:WOF262176 WYB262157:WYB262176 BT327693:BT327712 LP327693:LP327712 VL327693:VL327712 AFH327693:AFH327712 APD327693:APD327712 AYZ327693:AYZ327712 BIV327693:BIV327712 BSR327693:BSR327712 CCN327693:CCN327712 CMJ327693:CMJ327712 CWF327693:CWF327712 DGB327693:DGB327712 DPX327693:DPX327712 DZT327693:DZT327712 EJP327693:EJP327712 ETL327693:ETL327712 FDH327693:FDH327712 FND327693:FND327712 FWZ327693:FWZ327712 GGV327693:GGV327712 GQR327693:GQR327712 HAN327693:HAN327712 HKJ327693:HKJ327712 HUF327693:HUF327712 IEB327693:IEB327712 INX327693:INX327712 IXT327693:IXT327712 JHP327693:JHP327712 JRL327693:JRL327712 KBH327693:KBH327712 KLD327693:KLD327712 KUZ327693:KUZ327712 LEV327693:LEV327712 LOR327693:LOR327712 LYN327693:LYN327712 MIJ327693:MIJ327712 MSF327693:MSF327712 NCB327693:NCB327712 NLX327693:NLX327712 NVT327693:NVT327712 OFP327693:OFP327712 OPL327693:OPL327712 OZH327693:OZH327712 PJD327693:PJD327712 PSZ327693:PSZ327712 QCV327693:QCV327712 QMR327693:QMR327712 QWN327693:QWN327712 RGJ327693:RGJ327712 RQF327693:RQF327712 SAB327693:SAB327712 SJX327693:SJX327712 STT327693:STT327712 TDP327693:TDP327712 TNL327693:TNL327712 TXH327693:TXH327712 UHD327693:UHD327712 UQZ327693:UQZ327712 VAV327693:VAV327712 VKR327693:VKR327712 VUN327693:VUN327712 WEJ327693:WEJ327712 WOF327693:WOF327712 WYB327693:WYB327712 BT393229:BT393248 LP393229:LP393248 VL393229:VL393248 AFH393229:AFH393248 APD393229:APD393248 AYZ393229:AYZ393248 BIV393229:BIV393248 BSR393229:BSR393248 CCN393229:CCN393248 CMJ393229:CMJ393248 CWF393229:CWF393248 DGB393229:DGB393248 DPX393229:DPX393248 DZT393229:DZT393248 EJP393229:EJP393248 ETL393229:ETL393248 FDH393229:FDH393248 FND393229:FND393248 FWZ393229:FWZ393248 GGV393229:GGV393248 GQR393229:GQR393248 HAN393229:HAN393248 HKJ393229:HKJ393248 HUF393229:HUF393248 IEB393229:IEB393248 INX393229:INX393248 IXT393229:IXT393248 JHP393229:JHP393248 JRL393229:JRL393248 KBH393229:KBH393248 KLD393229:KLD393248 KUZ393229:KUZ393248 LEV393229:LEV393248 LOR393229:LOR393248 LYN393229:LYN393248 MIJ393229:MIJ393248 MSF393229:MSF393248 NCB393229:NCB393248 NLX393229:NLX393248 NVT393229:NVT393248 OFP393229:OFP393248 OPL393229:OPL393248 OZH393229:OZH393248 PJD393229:PJD393248 PSZ393229:PSZ393248 QCV393229:QCV393248 QMR393229:QMR393248 QWN393229:QWN393248 RGJ393229:RGJ393248 RQF393229:RQF393248 SAB393229:SAB393248 SJX393229:SJX393248 STT393229:STT393248 TDP393229:TDP393248 TNL393229:TNL393248 TXH393229:TXH393248 UHD393229:UHD393248 UQZ393229:UQZ393248 VAV393229:VAV393248 VKR393229:VKR393248 VUN393229:VUN393248 WEJ393229:WEJ393248 WOF393229:WOF393248 WYB393229:WYB393248 BT458765:BT458784 LP458765:LP458784 VL458765:VL458784 AFH458765:AFH458784 APD458765:APD458784 AYZ458765:AYZ458784 BIV458765:BIV458784 BSR458765:BSR458784 CCN458765:CCN458784 CMJ458765:CMJ458784 CWF458765:CWF458784 DGB458765:DGB458784 DPX458765:DPX458784 DZT458765:DZT458784 EJP458765:EJP458784 ETL458765:ETL458784 FDH458765:FDH458784 FND458765:FND458784 FWZ458765:FWZ458784 GGV458765:GGV458784 GQR458765:GQR458784 HAN458765:HAN458784 HKJ458765:HKJ458784 HUF458765:HUF458784 IEB458765:IEB458784 INX458765:INX458784 IXT458765:IXT458784 JHP458765:JHP458784 JRL458765:JRL458784 KBH458765:KBH458784 KLD458765:KLD458784 KUZ458765:KUZ458784 LEV458765:LEV458784 LOR458765:LOR458784 LYN458765:LYN458784 MIJ458765:MIJ458784 MSF458765:MSF458784 NCB458765:NCB458784 NLX458765:NLX458784 NVT458765:NVT458784 OFP458765:OFP458784 OPL458765:OPL458784 OZH458765:OZH458784 PJD458765:PJD458784 PSZ458765:PSZ458784 QCV458765:QCV458784 QMR458765:QMR458784 QWN458765:QWN458784 RGJ458765:RGJ458784 RQF458765:RQF458784 SAB458765:SAB458784 SJX458765:SJX458784 STT458765:STT458784 TDP458765:TDP458784 TNL458765:TNL458784 TXH458765:TXH458784 UHD458765:UHD458784 UQZ458765:UQZ458784 VAV458765:VAV458784 VKR458765:VKR458784 VUN458765:VUN458784 WEJ458765:WEJ458784 WOF458765:WOF458784 WYB458765:WYB458784 BT524301:BT524320 LP524301:LP524320 VL524301:VL524320 AFH524301:AFH524320 APD524301:APD524320 AYZ524301:AYZ524320 BIV524301:BIV524320 BSR524301:BSR524320 CCN524301:CCN524320 CMJ524301:CMJ524320 CWF524301:CWF524320 DGB524301:DGB524320 DPX524301:DPX524320 DZT524301:DZT524320 EJP524301:EJP524320 ETL524301:ETL524320 FDH524301:FDH524320 FND524301:FND524320 FWZ524301:FWZ524320 GGV524301:GGV524320 GQR524301:GQR524320 HAN524301:HAN524320 HKJ524301:HKJ524320 HUF524301:HUF524320 IEB524301:IEB524320 INX524301:INX524320 IXT524301:IXT524320 JHP524301:JHP524320 JRL524301:JRL524320 KBH524301:KBH524320 KLD524301:KLD524320 KUZ524301:KUZ524320 LEV524301:LEV524320 LOR524301:LOR524320 LYN524301:LYN524320 MIJ524301:MIJ524320 MSF524301:MSF524320 NCB524301:NCB524320 NLX524301:NLX524320 NVT524301:NVT524320 OFP524301:OFP524320 OPL524301:OPL524320 OZH524301:OZH524320 PJD524301:PJD524320 PSZ524301:PSZ524320 QCV524301:QCV524320 QMR524301:QMR524320 QWN524301:QWN524320 RGJ524301:RGJ524320 RQF524301:RQF524320 SAB524301:SAB524320 SJX524301:SJX524320 STT524301:STT524320 TDP524301:TDP524320 TNL524301:TNL524320 TXH524301:TXH524320 UHD524301:UHD524320 UQZ524301:UQZ524320 VAV524301:VAV524320 VKR524301:VKR524320 VUN524301:VUN524320 WEJ524301:WEJ524320 WOF524301:WOF524320 WYB524301:WYB524320 BT589837:BT589856 LP589837:LP589856 VL589837:VL589856 AFH589837:AFH589856 APD589837:APD589856 AYZ589837:AYZ589856 BIV589837:BIV589856 BSR589837:BSR589856 CCN589837:CCN589856 CMJ589837:CMJ589856 CWF589837:CWF589856 DGB589837:DGB589856 DPX589837:DPX589856 DZT589837:DZT589856 EJP589837:EJP589856 ETL589837:ETL589856 FDH589837:FDH589856 FND589837:FND589856 FWZ589837:FWZ589856 GGV589837:GGV589856 GQR589837:GQR589856 HAN589837:HAN589856 HKJ589837:HKJ589856 HUF589837:HUF589856 IEB589837:IEB589856 INX589837:INX589856 IXT589837:IXT589856 JHP589837:JHP589856 JRL589837:JRL589856 KBH589837:KBH589856 KLD589837:KLD589856 KUZ589837:KUZ589856 LEV589837:LEV589856 LOR589837:LOR589856 LYN589837:LYN589856 MIJ589837:MIJ589856 MSF589837:MSF589856 NCB589837:NCB589856 NLX589837:NLX589856 NVT589837:NVT589856 OFP589837:OFP589856 OPL589837:OPL589856 OZH589837:OZH589856 PJD589837:PJD589856 PSZ589837:PSZ589856 QCV589837:QCV589856 QMR589837:QMR589856 QWN589837:QWN589856 RGJ589837:RGJ589856 RQF589837:RQF589856 SAB589837:SAB589856 SJX589837:SJX589856 STT589837:STT589856 TDP589837:TDP589856 TNL589837:TNL589856 TXH589837:TXH589856 UHD589837:UHD589856 UQZ589837:UQZ589856 VAV589837:VAV589856 VKR589837:VKR589856 VUN589837:VUN589856 WEJ589837:WEJ589856 WOF589837:WOF589856 WYB589837:WYB589856 BT655373:BT655392 LP655373:LP655392 VL655373:VL655392 AFH655373:AFH655392 APD655373:APD655392 AYZ655373:AYZ655392 BIV655373:BIV655392 BSR655373:BSR655392 CCN655373:CCN655392 CMJ655373:CMJ655392 CWF655373:CWF655392 DGB655373:DGB655392 DPX655373:DPX655392 DZT655373:DZT655392 EJP655373:EJP655392 ETL655373:ETL655392 FDH655373:FDH655392 FND655373:FND655392 FWZ655373:FWZ655392 GGV655373:GGV655392 GQR655373:GQR655392 HAN655373:HAN655392 HKJ655373:HKJ655392 HUF655373:HUF655392 IEB655373:IEB655392 INX655373:INX655392 IXT655373:IXT655392 JHP655373:JHP655392 JRL655373:JRL655392 KBH655373:KBH655392 KLD655373:KLD655392 KUZ655373:KUZ655392 LEV655373:LEV655392 LOR655373:LOR655392 LYN655373:LYN655392 MIJ655373:MIJ655392 MSF655373:MSF655392 NCB655373:NCB655392 NLX655373:NLX655392 NVT655373:NVT655392 OFP655373:OFP655392 OPL655373:OPL655392 OZH655373:OZH655392 PJD655373:PJD655392 PSZ655373:PSZ655392 QCV655373:QCV655392 QMR655373:QMR655392 QWN655373:QWN655392 RGJ655373:RGJ655392 RQF655373:RQF655392 SAB655373:SAB655392 SJX655373:SJX655392 STT655373:STT655392 TDP655373:TDP655392 TNL655373:TNL655392 TXH655373:TXH655392 UHD655373:UHD655392 UQZ655373:UQZ655392 VAV655373:VAV655392 VKR655373:VKR655392 VUN655373:VUN655392 WEJ655373:WEJ655392 WOF655373:WOF655392 WYB655373:WYB655392 BT720909:BT720928 LP720909:LP720928 VL720909:VL720928 AFH720909:AFH720928 APD720909:APD720928 AYZ720909:AYZ720928 BIV720909:BIV720928 BSR720909:BSR720928 CCN720909:CCN720928 CMJ720909:CMJ720928 CWF720909:CWF720928 DGB720909:DGB720928 DPX720909:DPX720928 DZT720909:DZT720928 EJP720909:EJP720928 ETL720909:ETL720928 FDH720909:FDH720928 FND720909:FND720928 FWZ720909:FWZ720928 GGV720909:GGV720928 GQR720909:GQR720928 HAN720909:HAN720928 HKJ720909:HKJ720928 HUF720909:HUF720928 IEB720909:IEB720928 INX720909:INX720928 IXT720909:IXT720928 JHP720909:JHP720928 JRL720909:JRL720928 KBH720909:KBH720928 KLD720909:KLD720928 KUZ720909:KUZ720928 LEV720909:LEV720928 LOR720909:LOR720928 LYN720909:LYN720928 MIJ720909:MIJ720928 MSF720909:MSF720928 NCB720909:NCB720928 NLX720909:NLX720928 NVT720909:NVT720928 OFP720909:OFP720928 OPL720909:OPL720928 OZH720909:OZH720928 PJD720909:PJD720928 PSZ720909:PSZ720928 QCV720909:QCV720928 QMR720909:QMR720928 QWN720909:QWN720928 RGJ720909:RGJ720928 RQF720909:RQF720928 SAB720909:SAB720928 SJX720909:SJX720928 STT720909:STT720928 TDP720909:TDP720928 TNL720909:TNL720928 TXH720909:TXH720928 UHD720909:UHD720928 UQZ720909:UQZ720928 VAV720909:VAV720928 VKR720909:VKR720928 VUN720909:VUN720928 WEJ720909:WEJ720928 WOF720909:WOF720928 WYB720909:WYB720928 BT786445:BT786464 LP786445:LP786464 VL786445:VL786464 AFH786445:AFH786464 APD786445:APD786464 AYZ786445:AYZ786464 BIV786445:BIV786464 BSR786445:BSR786464 CCN786445:CCN786464 CMJ786445:CMJ786464 CWF786445:CWF786464 DGB786445:DGB786464 DPX786445:DPX786464 DZT786445:DZT786464 EJP786445:EJP786464 ETL786445:ETL786464 FDH786445:FDH786464 FND786445:FND786464 FWZ786445:FWZ786464 GGV786445:GGV786464 GQR786445:GQR786464 HAN786445:HAN786464 HKJ786445:HKJ786464 HUF786445:HUF786464 IEB786445:IEB786464 INX786445:INX786464 IXT786445:IXT786464 JHP786445:JHP786464 JRL786445:JRL786464 KBH786445:KBH786464 KLD786445:KLD786464 KUZ786445:KUZ786464 LEV786445:LEV786464 LOR786445:LOR786464 LYN786445:LYN786464 MIJ786445:MIJ786464 MSF786445:MSF786464 NCB786445:NCB786464 NLX786445:NLX786464 NVT786445:NVT786464 OFP786445:OFP786464 OPL786445:OPL786464 OZH786445:OZH786464 PJD786445:PJD786464 PSZ786445:PSZ786464 QCV786445:QCV786464 QMR786445:QMR786464 QWN786445:QWN786464 RGJ786445:RGJ786464 RQF786445:RQF786464 SAB786445:SAB786464 SJX786445:SJX786464 STT786445:STT786464 TDP786445:TDP786464 TNL786445:TNL786464 TXH786445:TXH786464 UHD786445:UHD786464 UQZ786445:UQZ786464 VAV786445:VAV786464 VKR786445:VKR786464 VUN786445:VUN786464 WEJ786445:WEJ786464 WOF786445:WOF786464 WYB786445:WYB786464 BT851981:BT852000 LP851981:LP852000 VL851981:VL852000 AFH851981:AFH852000 APD851981:APD852000 AYZ851981:AYZ852000 BIV851981:BIV852000 BSR851981:BSR852000 CCN851981:CCN852000 CMJ851981:CMJ852000 CWF851981:CWF852000 DGB851981:DGB852000 DPX851981:DPX852000 DZT851981:DZT852000 EJP851981:EJP852000 ETL851981:ETL852000 FDH851981:FDH852000 FND851981:FND852000 FWZ851981:FWZ852000 GGV851981:GGV852000 GQR851981:GQR852000 HAN851981:HAN852000 HKJ851981:HKJ852000 HUF851981:HUF852000 IEB851981:IEB852000 INX851981:INX852000 IXT851981:IXT852000 JHP851981:JHP852000 JRL851981:JRL852000 KBH851981:KBH852000 KLD851981:KLD852000 KUZ851981:KUZ852000 LEV851981:LEV852000 LOR851981:LOR852000 LYN851981:LYN852000 MIJ851981:MIJ852000 MSF851981:MSF852000 NCB851981:NCB852000 NLX851981:NLX852000 NVT851981:NVT852000 OFP851981:OFP852000 OPL851981:OPL852000 OZH851981:OZH852000 PJD851981:PJD852000 PSZ851981:PSZ852000 QCV851981:QCV852000 QMR851981:QMR852000 QWN851981:QWN852000 RGJ851981:RGJ852000 RQF851981:RQF852000 SAB851981:SAB852000 SJX851981:SJX852000 STT851981:STT852000 TDP851981:TDP852000 TNL851981:TNL852000 TXH851981:TXH852000 UHD851981:UHD852000 UQZ851981:UQZ852000 VAV851981:VAV852000 VKR851981:VKR852000 VUN851981:VUN852000 WEJ851981:WEJ852000 WOF851981:WOF852000 WYB851981:WYB852000 BT917517:BT917536 LP917517:LP917536 VL917517:VL917536 AFH917517:AFH917536 APD917517:APD917536 AYZ917517:AYZ917536 BIV917517:BIV917536 BSR917517:BSR917536 CCN917517:CCN917536 CMJ917517:CMJ917536 CWF917517:CWF917536 DGB917517:DGB917536 DPX917517:DPX917536 DZT917517:DZT917536 EJP917517:EJP917536 ETL917517:ETL917536 FDH917517:FDH917536 FND917517:FND917536 FWZ917517:FWZ917536 GGV917517:GGV917536 GQR917517:GQR917536 HAN917517:HAN917536 HKJ917517:HKJ917536 HUF917517:HUF917536 IEB917517:IEB917536 INX917517:INX917536 IXT917517:IXT917536 JHP917517:JHP917536 JRL917517:JRL917536 KBH917517:KBH917536 KLD917517:KLD917536 KUZ917517:KUZ917536 LEV917517:LEV917536 LOR917517:LOR917536 LYN917517:LYN917536 MIJ917517:MIJ917536 MSF917517:MSF917536 NCB917517:NCB917536 NLX917517:NLX917536 NVT917517:NVT917536 OFP917517:OFP917536 OPL917517:OPL917536 OZH917517:OZH917536 PJD917517:PJD917536 PSZ917517:PSZ917536 QCV917517:QCV917536 QMR917517:QMR917536 QWN917517:QWN917536 RGJ917517:RGJ917536 RQF917517:RQF917536 SAB917517:SAB917536 SJX917517:SJX917536 STT917517:STT917536 TDP917517:TDP917536 TNL917517:TNL917536 TXH917517:TXH917536 UHD917517:UHD917536 UQZ917517:UQZ917536 VAV917517:VAV917536 VKR917517:VKR917536 VUN917517:VUN917536 WEJ917517:WEJ917536 WOF917517:WOF917536 WYB917517:WYB917536 BT983053:BT983072 LP983053:LP983072 VL983053:VL983072 AFH983053:AFH983072 APD983053:APD983072 AYZ983053:AYZ983072 BIV983053:BIV983072 BSR983053:BSR983072 CCN983053:CCN983072 CMJ983053:CMJ983072 CWF983053:CWF983072 DGB983053:DGB983072 DPX983053:DPX983072 DZT983053:DZT983072 EJP983053:EJP983072 ETL983053:ETL983072 FDH983053:FDH983072 FND983053:FND983072 FWZ983053:FWZ983072 GGV983053:GGV983072 GQR983053:GQR983072 HAN983053:HAN983072 HKJ983053:HKJ983072 HUF983053:HUF983072 IEB983053:IEB983072 INX983053:INX983072 IXT983053:IXT983072 JHP983053:JHP983072 JRL983053:JRL983072 KBH983053:KBH983072 KLD983053:KLD983072 KUZ983053:KUZ983072 LEV983053:LEV983072 LOR983053:LOR983072 LYN983053:LYN983072 MIJ983053:MIJ983072 MSF983053:MSF983072 NCB983053:NCB983072 NLX983053:NLX983072 NVT983053:NVT983072 OFP983053:OFP983072 OPL983053:OPL983072 OZH983053:OZH983072 PJD983053:PJD983072 PSZ983053:PSZ983072 QCV983053:QCV983072 QMR983053:QMR983072 QWN983053:QWN983072 RGJ983053:RGJ983072 RQF983053:RQF983072 SAB983053:SAB983072 SJX983053:SJX983072 STT983053:STT983072 TDP983053:TDP983072 TNL983053:TNL983072 TXH983053:TXH983072 UHD983053:UHD983072 UQZ983053:UQZ983072 VAV983053:VAV983072 VKR983053:VKR983072 VUN983053:VUN983072 WEJ983053:WEJ983072 WOF983053:WOF983072 WYB983053:WYB983072"/>
  </dataValidations>
  <printOptions horizontalCentered="1"/>
  <pageMargins left="0.19685039370078741" right="0.19685039370078741" top="0.59055118110236227" bottom="0.39370078740157483" header="0" footer="0.19685039370078741"/>
  <pageSetup paperSize="14" scale="57" fitToHeight="0" pageOrder="overThenDown" orientation="landscape" r:id="rId1"/>
  <headerFooter alignWithMargins="0">
    <oddFooter xml:space="preserve">&amp;LFormato: FO-AC-07 Versión: 2&amp;CPágina &amp;P&amp;RVo.Bo:  </oddFooter>
  </headerFooter>
  <rowBreaks count="4" manualBreakCount="4">
    <brk id="32" max="71" man="1"/>
    <brk id="45" max="71" man="1"/>
    <brk id="54" max="71" man="1"/>
    <brk id="65" max="71" man="1"/>
  </rowBreak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2"/>
  <dimension ref="A1:EA81"/>
  <sheetViews>
    <sheetView showGridLines="0" view="pageBreakPreview" zoomScale="85" zoomScaleNormal="85" zoomScaleSheetLayoutView="85" workbookViewId="0">
      <pane xSplit="11" ySplit="8" topLeftCell="BD29" activePane="bottomRight" state="frozen"/>
      <selection pane="topRight" activeCell="L1" sqref="L1"/>
      <selection pane="bottomLeft" activeCell="A9" sqref="A9"/>
      <selection pane="bottomRight" sqref="A1:BT79"/>
    </sheetView>
  </sheetViews>
  <sheetFormatPr baseColWidth="10" defaultRowHeight="12.75" x14ac:dyDescent="0.2"/>
  <cols>
    <col min="1" max="1" width="9.42578125" style="484" customWidth="1"/>
    <col min="2" max="2" width="9.28515625" style="483" customWidth="1"/>
    <col min="3" max="3" width="7.5703125" style="483" customWidth="1"/>
    <col min="4" max="6" width="6.140625" style="484" customWidth="1"/>
    <col min="7" max="7" width="8.7109375" style="483" customWidth="1"/>
    <col min="8" max="8" width="2.7109375" style="483" bestFit="1" customWidth="1"/>
    <col min="9" max="9" width="13.140625" style="485" customWidth="1"/>
    <col min="10" max="10" width="8.85546875" style="485" customWidth="1"/>
    <col min="11" max="11" width="5.7109375" style="485" customWidth="1"/>
    <col min="12" max="12" width="6" style="483" customWidth="1"/>
    <col min="13" max="13" width="4.85546875" style="483" customWidth="1"/>
    <col min="14" max="14" width="5.140625" style="483" customWidth="1"/>
    <col min="15" max="15" width="4.7109375" style="483" customWidth="1"/>
    <col min="16" max="16" width="3.7109375" style="483" customWidth="1"/>
    <col min="17" max="17" width="4.42578125" style="483" customWidth="1"/>
    <col min="18" max="18" width="4.7109375" style="483" customWidth="1"/>
    <col min="19" max="19" width="4.140625" style="493" hidden="1" customWidth="1"/>
    <col min="20" max="20" width="3.85546875" style="493" hidden="1" customWidth="1"/>
    <col min="21" max="21" width="4.140625" style="493" hidden="1" customWidth="1"/>
    <col min="22" max="22" width="3.85546875" style="493" hidden="1" customWidth="1"/>
    <col min="23" max="23" width="4.140625" style="493" hidden="1" customWidth="1"/>
    <col min="24" max="24" width="3.85546875" style="493" hidden="1" customWidth="1"/>
    <col min="25" max="25" width="4.140625" style="493" hidden="1" customWidth="1"/>
    <col min="26" max="26" width="3.85546875" style="493" hidden="1" customWidth="1"/>
    <col min="27" max="27" width="4.140625" style="493" hidden="1" customWidth="1"/>
    <col min="28" max="28" width="3.85546875" style="493" hidden="1" customWidth="1"/>
    <col min="29" max="29" width="4.140625" style="493" hidden="1" customWidth="1"/>
    <col min="30" max="30" width="3.85546875" style="493" hidden="1" customWidth="1"/>
    <col min="31" max="31" width="4.140625" style="493" hidden="1" customWidth="1"/>
    <col min="32" max="32" width="3.85546875" style="493" hidden="1" customWidth="1"/>
    <col min="33" max="33" width="4.140625" style="493" hidden="1" customWidth="1"/>
    <col min="34" max="34" width="3.85546875" style="493" hidden="1" customWidth="1"/>
    <col min="35" max="35" width="4.140625" style="493" hidden="1" customWidth="1"/>
    <col min="36" max="36" width="3.85546875" style="493" hidden="1" customWidth="1"/>
    <col min="37" max="37" width="4.140625" style="493" hidden="1" customWidth="1"/>
    <col min="38" max="38" width="3.85546875" style="483" hidden="1" customWidth="1"/>
    <col min="39" max="39" width="4.140625" style="483" hidden="1" customWidth="1"/>
    <col min="40" max="40" width="3.85546875" style="483" hidden="1" customWidth="1"/>
    <col min="41" max="41" width="4.140625" style="483" hidden="1" customWidth="1"/>
    <col min="42" max="42" width="3.85546875" style="483" hidden="1" customWidth="1"/>
    <col min="43" max="43" width="4.140625" style="483" hidden="1" customWidth="1"/>
    <col min="44" max="44" width="3.85546875" style="483" hidden="1" customWidth="1"/>
    <col min="45" max="45" width="4.140625" style="483" hidden="1" customWidth="1"/>
    <col min="46" max="46" width="3.85546875" style="483" hidden="1" customWidth="1"/>
    <col min="47" max="47" width="4.140625" style="483" hidden="1" customWidth="1"/>
    <col min="48" max="48" width="3.85546875" style="483" hidden="1" customWidth="1"/>
    <col min="49" max="49" width="4.140625" style="483" hidden="1" customWidth="1"/>
    <col min="50" max="50" width="3.85546875" style="483" hidden="1" customWidth="1"/>
    <col min="51" max="51" width="4.140625" style="483" hidden="1" customWidth="1"/>
    <col min="52" max="52" width="3.85546875" style="483" hidden="1" customWidth="1"/>
    <col min="53" max="53" width="4.140625" style="483" hidden="1" customWidth="1"/>
    <col min="54" max="54" width="5.42578125" style="483" hidden="1" customWidth="1"/>
    <col min="55" max="55" width="5.42578125" style="483" customWidth="1"/>
    <col min="56" max="57" width="3.7109375" style="483" customWidth="1"/>
    <col min="58" max="58" width="3.140625" style="483" customWidth="1"/>
    <col min="59" max="59" width="3.7109375" style="483" customWidth="1"/>
    <col min="60" max="60" width="17.28515625" style="485" customWidth="1"/>
    <col min="61" max="61" width="12.85546875" style="485" customWidth="1"/>
    <col min="62" max="62" width="15.5703125" style="485" customWidth="1"/>
    <col min="63" max="63" width="14.85546875" style="483" customWidth="1"/>
    <col min="64" max="64" width="7.140625" style="483" bestFit="1" customWidth="1"/>
    <col min="65" max="65" width="8.28515625" style="483" customWidth="1"/>
    <col min="66" max="66" width="9" style="483" customWidth="1"/>
    <col min="67" max="68" width="3.28515625" style="483" customWidth="1"/>
    <col min="69" max="70" width="4.5703125" style="483" customWidth="1"/>
    <col min="71" max="71" width="4" style="483" customWidth="1"/>
    <col min="72" max="72" width="9.42578125" style="495" customWidth="1"/>
    <col min="73" max="73" width="4.140625" style="472" customWidth="1"/>
    <col min="74" max="256" width="11.42578125" style="472"/>
    <col min="257" max="257" width="9.42578125" style="472" customWidth="1"/>
    <col min="258" max="258" width="9.28515625" style="472" customWidth="1"/>
    <col min="259" max="259" width="7.5703125" style="472" customWidth="1"/>
    <col min="260" max="262" width="6.140625" style="472" customWidth="1"/>
    <col min="263" max="263" width="8.7109375" style="472" customWidth="1"/>
    <col min="264" max="264" width="2.7109375" style="472" bestFit="1" customWidth="1"/>
    <col min="265" max="265" width="13.140625" style="472" customWidth="1"/>
    <col min="266" max="266" width="8.85546875" style="472" customWidth="1"/>
    <col min="267" max="267" width="5.7109375" style="472" customWidth="1"/>
    <col min="268" max="268" width="6" style="472" customWidth="1"/>
    <col min="269" max="269" width="4.85546875" style="472" customWidth="1"/>
    <col min="270" max="270" width="5.140625" style="472" customWidth="1"/>
    <col min="271" max="310" width="0" style="472" hidden="1" customWidth="1"/>
    <col min="311" max="311" width="5.42578125" style="472" customWidth="1"/>
    <col min="312" max="313" width="3.7109375" style="472" customWidth="1"/>
    <col min="314" max="314" width="3.140625" style="472" customWidth="1"/>
    <col min="315" max="315" width="3.7109375" style="472" customWidth="1"/>
    <col min="316" max="316" width="17.28515625" style="472" customWidth="1"/>
    <col min="317" max="317" width="12.85546875" style="472" customWidth="1"/>
    <col min="318" max="318" width="15.5703125" style="472" customWidth="1"/>
    <col min="319" max="319" width="14.85546875" style="472" customWidth="1"/>
    <col min="320" max="320" width="7.140625" style="472" bestFit="1" customWidth="1"/>
    <col min="321" max="321" width="8.28515625" style="472" customWidth="1"/>
    <col min="322" max="322" width="9" style="472" customWidth="1"/>
    <col min="323" max="324" width="3.28515625" style="472" customWidth="1"/>
    <col min="325" max="326" width="4.5703125" style="472" customWidth="1"/>
    <col min="327" max="327" width="4" style="472" customWidth="1"/>
    <col min="328" max="328" width="9.42578125" style="472" customWidth="1"/>
    <col min="329" max="329" width="4.140625" style="472" customWidth="1"/>
    <col min="330" max="512" width="11.42578125" style="472"/>
    <col min="513" max="513" width="9.42578125" style="472" customWidth="1"/>
    <col min="514" max="514" width="9.28515625" style="472" customWidth="1"/>
    <col min="515" max="515" width="7.5703125" style="472" customWidth="1"/>
    <col min="516" max="518" width="6.140625" style="472" customWidth="1"/>
    <col min="519" max="519" width="8.7109375" style="472" customWidth="1"/>
    <col min="520" max="520" width="2.7109375" style="472" bestFit="1" customWidth="1"/>
    <col min="521" max="521" width="13.140625" style="472" customWidth="1"/>
    <col min="522" max="522" width="8.85546875" style="472" customWidth="1"/>
    <col min="523" max="523" width="5.7109375" style="472" customWidth="1"/>
    <col min="524" max="524" width="6" style="472" customWidth="1"/>
    <col min="525" max="525" width="4.85546875" style="472" customWidth="1"/>
    <col min="526" max="526" width="5.140625" style="472" customWidth="1"/>
    <col min="527" max="566" width="0" style="472" hidden="1" customWidth="1"/>
    <col min="567" max="567" width="5.42578125" style="472" customWidth="1"/>
    <col min="568" max="569" width="3.7109375" style="472" customWidth="1"/>
    <col min="570" max="570" width="3.140625" style="472" customWidth="1"/>
    <col min="571" max="571" width="3.7109375" style="472" customWidth="1"/>
    <col min="572" max="572" width="17.28515625" style="472" customWidth="1"/>
    <col min="573" max="573" width="12.85546875" style="472" customWidth="1"/>
    <col min="574" max="574" width="15.5703125" style="472" customWidth="1"/>
    <col min="575" max="575" width="14.85546875" style="472" customWidth="1"/>
    <col min="576" max="576" width="7.140625" style="472" bestFit="1" customWidth="1"/>
    <col min="577" max="577" width="8.28515625" style="472" customWidth="1"/>
    <col min="578" max="578" width="9" style="472" customWidth="1"/>
    <col min="579" max="580" width="3.28515625" style="472" customWidth="1"/>
    <col min="581" max="582" width="4.5703125" style="472" customWidth="1"/>
    <col min="583" max="583" width="4" style="472" customWidth="1"/>
    <col min="584" max="584" width="9.42578125" style="472" customWidth="1"/>
    <col min="585" max="585" width="4.140625" style="472" customWidth="1"/>
    <col min="586" max="768" width="11.42578125" style="472"/>
    <col min="769" max="769" width="9.42578125" style="472" customWidth="1"/>
    <col min="770" max="770" width="9.28515625" style="472" customWidth="1"/>
    <col min="771" max="771" width="7.5703125" style="472" customWidth="1"/>
    <col min="772" max="774" width="6.140625" style="472" customWidth="1"/>
    <col min="775" max="775" width="8.7109375" style="472" customWidth="1"/>
    <col min="776" max="776" width="2.7109375" style="472" bestFit="1" customWidth="1"/>
    <col min="777" max="777" width="13.140625" style="472" customWidth="1"/>
    <col min="778" max="778" width="8.85546875" style="472" customWidth="1"/>
    <col min="779" max="779" width="5.7109375" style="472" customWidth="1"/>
    <col min="780" max="780" width="6" style="472" customWidth="1"/>
    <col min="781" max="781" width="4.85546875" style="472" customWidth="1"/>
    <col min="782" max="782" width="5.140625" style="472" customWidth="1"/>
    <col min="783" max="822" width="0" style="472" hidden="1" customWidth="1"/>
    <col min="823" max="823" width="5.42578125" style="472" customWidth="1"/>
    <col min="824" max="825" width="3.7109375" style="472" customWidth="1"/>
    <col min="826" max="826" width="3.140625" style="472" customWidth="1"/>
    <col min="827" max="827" width="3.7109375" style="472" customWidth="1"/>
    <col min="828" max="828" width="17.28515625" style="472" customWidth="1"/>
    <col min="829" max="829" width="12.85546875" style="472" customWidth="1"/>
    <col min="830" max="830" width="15.5703125" style="472" customWidth="1"/>
    <col min="831" max="831" width="14.85546875" style="472" customWidth="1"/>
    <col min="832" max="832" width="7.140625" style="472" bestFit="1" customWidth="1"/>
    <col min="833" max="833" width="8.28515625" style="472" customWidth="1"/>
    <col min="834" max="834" width="9" style="472" customWidth="1"/>
    <col min="835" max="836" width="3.28515625" style="472" customWidth="1"/>
    <col min="837" max="838" width="4.5703125" style="472" customWidth="1"/>
    <col min="839" max="839" width="4" style="472" customWidth="1"/>
    <col min="840" max="840" width="9.42578125" style="472" customWidth="1"/>
    <col min="841" max="841" width="4.140625" style="472" customWidth="1"/>
    <col min="842" max="1024" width="11.42578125" style="472"/>
    <col min="1025" max="1025" width="9.42578125" style="472" customWidth="1"/>
    <col min="1026" max="1026" width="9.28515625" style="472" customWidth="1"/>
    <col min="1027" max="1027" width="7.5703125" style="472" customWidth="1"/>
    <col min="1028" max="1030" width="6.140625" style="472" customWidth="1"/>
    <col min="1031" max="1031" width="8.7109375" style="472" customWidth="1"/>
    <col min="1032" max="1032" width="2.7109375" style="472" bestFit="1" customWidth="1"/>
    <col min="1033" max="1033" width="13.140625" style="472" customWidth="1"/>
    <col min="1034" max="1034" width="8.85546875" style="472" customWidth="1"/>
    <col min="1035" max="1035" width="5.7109375" style="472" customWidth="1"/>
    <col min="1036" max="1036" width="6" style="472" customWidth="1"/>
    <col min="1037" max="1037" width="4.85546875" style="472" customWidth="1"/>
    <col min="1038" max="1038" width="5.140625" style="472" customWidth="1"/>
    <col min="1039" max="1078" width="0" style="472" hidden="1" customWidth="1"/>
    <col min="1079" max="1079" width="5.42578125" style="472" customWidth="1"/>
    <col min="1080" max="1081" width="3.7109375" style="472" customWidth="1"/>
    <col min="1082" max="1082" width="3.140625" style="472" customWidth="1"/>
    <col min="1083" max="1083" width="3.7109375" style="472" customWidth="1"/>
    <col min="1084" max="1084" width="17.28515625" style="472" customWidth="1"/>
    <col min="1085" max="1085" width="12.85546875" style="472" customWidth="1"/>
    <col min="1086" max="1086" width="15.5703125" style="472" customWidth="1"/>
    <col min="1087" max="1087" width="14.85546875" style="472" customWidth="1"/>
    <col min="1088" max="1088" width="7.140625" style="472" bestFit="1" customWidth="1"/>
    <col min="1089" max="1089" width="8.28515625" style="472" customWidth="1"/>
    <col min="1090" max="1090" width="9" style="472" customWidth="1"/>
    <col min="1091" max="1092" width="3.28515625" style="472" customWidth="1"/>
    <col min="1093" max="1094" width="4.5703125" style="472" customWidth="1"/>
    <col min="1095" max="1095" width="4" style="472" customWidth="1"/>
    <col min="1096" max="1096" width="9.42578125" style="472" customWidth="1"/>
    <col min="1097" max="1097" width="4.140625" style="472" customWidth="1"/>
    <col min="1098" max="1280" width="11.42578125" style="472"/>
    <col min="1281" max="1281" width="9.42578125" style="472" customWidth="1"/>
    <col min="1282" max="1282" width="9.28515625" style="472" customWidth="1"/>
    <col min="1283" max="1283" width="7.5703125" style="472" customWidth="1"/>
    <col min="1284" max="1286" width="6.140625" style="472" customWidth="1"/>
    <col min="1287" max="1287" width="8.7109375" style="472" customWidth="1"/>
    <col min="1288" max="1288" width="2.7109375" style="472" bestFit="1" customWidth="1"/>
    <col min="1289" max="1289" width="13.140625" style="472" customWidth="1"/>
    <col min="1290" max="1290" width="8.85546875" style="472" customWidth="1"/>
    <col min="1291" max="1291" width="5.7109375" style="472" customWidth="1"/>
    <col min="1292" max="1292" width="6" style="472" customWidth="1"/>
    <col min="1293" max="1293" width="4.85546875" style="472" customWidth="1"/>
    <col min="1294" max="1294" width="5.140625" style="472" customWidth="1"/>
    <col min="1295" max="1334" width="0" style="472" hidden="1" customWidth="1"/>
    <col min="1335" max="1335" width="5.42578125" style="472" customWidth="1"/>
    <col min="1336" max="1337" width="3.7109375" style="472" customWidth="1"/>
    <col min="1338" max="1338" width="3.140625" style="472" customWidth="1"/>
    <col min="1339" max="1339" width="3.7109375" style="472" customWidth="1"/>
    <col min="1340" max="1340" width="17.28515625" style="472" customWidth="1"/>
    <col min="1341" max="1341" width="12.85546875" style="472" customWidth="1"/>
    <col min="1342" max="1342" width="15.5703125" style="472" customWidth="1"/>
    <col min="1343" max="1343" width="14.85546875" style="472" customWidth="1"/>
    <col min="1344" max="1344" width="7.140625" style="472" bestFit="1" customWidth="1"/>
    <col min="1345" max="1345" width="8.28515625" style="472" customWidth="1"/>
    <col min="1346" max="1346" width="9" style="472" customWidth="1"/>
    <col min="1347" max="1348" width="3.28515625" style="472" customWidth="1"/>
    <col min="1349" max="1350" width="4.5703125" style="472" customWidth="1"/>
    <col min="1351" max="1351" width="4" style="472" customWidth="1"/>
    <col min="1352" max="1352" width="9.42578125" style="472" customWidth="1"/>
    <col min="1353" max="1353" width="4.140625" style="472" customWidth="1"/>
    <col min="1354" max="1536" width="11.42578125" style="472"/>
    <col min="1537" max="1537" width="9.42578125" style="472" customWidth="1"/>
    <col min="1538" max="1538" width="9.28515625" style="472" customWidth="1"/>
    <col min="1539" max="1539" width="7.5703125" style="472" customWidth="1"/>
    <col min="1540" max="1542" width="6.140625" style="472" customWidth="1"/>
    <col min="1543" max="1543" width="8.7109375" style="472" customWidth="1"/>
    <col min="1544" max="1544" width="2.7109375" style="472" bestFit="1" customWidth="1"/>
    <col min="1545" max="1545" width="13.140625" style="472" customWidth="1"/>
    <col min="1546" max="1546" width="8.85546875" style="472" customWidth="1"/>
    <col min="1547" max="1547" width="5.7109375" style="472" customWidth="1"/>
    <col min="1548" max="1548" width="6" style="472" customWidth="1"/>
    <col min="1549" max="1549" width="4.85546875" style="472" customWidth="1"/>
    <col min="1550" max="1550" width="5.140625" style="472" customWidth="1"/>
    <col min="1551" max="1590" width="0" style="472" hidden="1" customWidth="1"/>
    <col min="1591" max="1591" width="5.42578125" style="472" customWidth="1"/>
    <col min="1592" max="1593" width="3.7109375" style="472" customWidth="1"/>
    <col min="1594" max="1594" width="3.140625" style="472" customWidth="1"/>
    <col min="1595" max="1595" width="3.7109375" style="472" customWidth="1"/>
    <col min="1596" max="1596" width="17.28515625" style="472" customWidth="1"/>
    <col min="1597" max="1597" width="12.85546875" style="472" customWidth="1"/>
    <col min="1598" max="1598" width="15.5703125" style="472" customWidth="1"/>
    <col min="1599" max="1599" width="14.85546875" style="472" customWidth="1"/>
    <col min="1600" max="1600" width="7.140625" style="472" bestFit="1" customWidth="1"/>
    <col min="1601" max="1601" width="8.28515625" style="472" customWidth="1"/>
    <col min="1602" max="1602" width="9" style="472" customWidth="1"/>
    <col min="1603" max="1604" width="3.28515625" style="472" customWidth="1"/>
    <col min="1605" max="1606" width="4.5703125" style="472" customWidth="1"/>
    <col min="1607" max="1607" width="4" style="472" customWidth="1"/>
    <col min="1608" max="1608" width="9.42578125" style="472" customWidth="1"/>
    <col min="1609" max="1609" width="4.140625" style="472" customWidth="1"/>
    <col min="1610" max="1792" width="11.42578125" style="472"/>
    <col min="1793" max="1793" width="9.42578125" style="472" customWidth="1"/>
    <col min="1794" max="1794" width="9.28515625" style="472" customWidth="1"/>
    <col min="1795" max="1795" width="7.5703125" style="472" customWidth="1"/>
    <col min="1796" max="1798" width="6.140625" style="472" customWidth="1"/>
    <col min="1799" max="1799" width="8.7109375" style="472" customWidth="1"/>
    <col min="1800" max="1800" width="2.7109375" style="472" bestFit="1" customWidth="1"/>
    <col min="1801" max="1801" width="13.140625" style="472" customWidth="1"/>
    <col min="1802" max="1802" width="8.85546875" style="472" customWidth="1"/>
    <col min="1803" max="1803" width="5.7109375" style="472" customWidth="1"/>
    <col min="1804" max="1804" width="6" style="472" customWidth="1"/>
    <col min="1805" max="1805" width="4.85546875" style="472" customWidth="1"/>
    <col min="1806" max="1806" width="5.140625" style="472" customWidth="1"/>
    <col min="1807" max="1846" width="0" style="472" hidden="1" customWidth="1"/>
    <col min="1847" max="1847" width="5.42578125" style="472" customWidth="1"/>
    <col min="1848" max="1849" width="3.7109375" style="472" customWidth="1"/>
    <col min="1850" max="1850" width="3.140625" style="472" customWidth="1"/>
    <col min="1851" max="1851" width="3.7109375" style="472" customWidth="1"/>
    <col min="1852" max="1852" width="17.28515625" style="472" customWidth="1"/>
    <col min="1853" max="1853" width="12.85546875" style="472" customWidth="1"/>
    <col min="1854" max="1854" width="15.5703125" style="472" customWidth="1"/>
    <col min="1855" max="1855" width="14.85546875" style="472" customWidth="1"/>
    <col min="1856" max="1856" width="7.140625" style="472" bestFit="1" customWidth="1"/>
    <col min="1857" max="1857" width="8.28515625" style="472" customWidth="1"/>
    <col min="1858" max="1858" width="9" style="472" customWidth="1"/>
    <col min="1859" max="1860" width="3.28515625" style="472" customWidth="1"/>
    <col min="1861" max="1862" width="4.5703125" style="472" customWidth="1"/>
    <col min="1863" max="1863" width="4" style="472" customWidth="1"/>
    <col min="1864" max="1864" width="9.42578125" style="472" customWidth="1"/>
    <col min="1865" max="1865" width="4.140625" style="472" customWidth="1"/>
    <col min="1866" max="2048" width="11.42578125" style="472"/>
    <col min="2049" max="2049" width="9.42578125" style="472" customWidth="1"/>
    <col min="2050" max="2050" width="9.28515625" style="472" customWidth="1"/>
    <col min="2051" max="2051" width="7.5703125" style="472" customWidth="1"/>
    <col min="2052" max="2054" width="6.140625" style="472" customWidth="1"/>
    <col min="2055" max="2055" width="8.7109375" style="472" customWidth="1"/>
    <col min="2056" max="2056" width="2.7109375" style="472" bestFit="1" customWidth="1"/>
    <col min="2057" max="2057" width="13.140625" style="472" customWidth="1"/>
    <col min="2058" max="2058" width="8.85546875" style="472" customWidth="1"/>
    <col min="2059" max="2059" width="5.7109375" style="472" customWidth="1"/>
    <col min="2060" max="2060" width="6" style="472" customWidth="1"/>
    <col min="2061" max="2061" width="4.85546875" style="472" customWidth="1"/>
    <col min="2062" max="2062" width="5.140625" style="472" customWidth="1"/>
    <col min="2063" max="2102" width="0" style="472" hidden="1" customWidth="1"/>
    <col min="2103" max="2103" width="5.42578125" style="472" customWidth="1"/>
    <col min="2104" max="2105" width="3.7109375" style="472" customWidth="1"/>
    <col min="2106" max="2106" width="3.140625" style="472" customWidth="1"/>
    <col min="2107" max="2107" width="3.7109375" style="472" customWidth="1"/>
    <col min="2108" max="2108" width="17.28515625" style="472" customWidth="1"/>
    <col min="2109" max="2109" width="12.85546875" style="472" customWidth="1"/>
    <col min="2110" max="2110" width="15.5703125" style="472" customWidth="1"/>
    <col min="2111" max="2111" width="14.85546875" style="472" customWidth="1"/>
    <col min="2112" max="2112" width="7.140625" style="472" bestFit="1" customWidth="1"/>
    <col min="2113" max="2113" width="8.28515625" style="472" customWidth="1"/>
    <col min="2114" max="2114" width="9" style="472" customWidth="1"/>
    <col min="2115" max="2116" width="3.28515625" style="472" customWidth="1"/>
    <col min="2117" max="2118" width="4.5703125" style="472" customWidth="1"/>
    <col min="2119" max="2119" width="4" style="472" customWidth="1"/>
    <col min="2120" max="2120" width="9.42578125" style="472" customWidth="1"/>
    <col min="2121" max="2121" width="4.140625" style="472" customWidth="1"/>
    <col min="2122" max="2304" width="11.42578125" style="472"/>
    <col min="2305" max="2305" width="9.42578125" style="472" customWidth="1"/>
    <col min="2306" max="2306" width="9.28515625" style="472" customWidth="1"/>
    <col min="2307" max="2307" width="7.5703125" style="472" customWidth="1"/>
    <col min="2308" max="2310" width="6.140625" style="472" customWidth="1"/>
    <col min="2311" max="2311" width="8.7109375" style="472" customWidth="1"/>
    <col min="2312" max="2312" width="2.7109375" style="472" bestFit="1" customWidth="1"/>
    <col min="2313" max="2313" width="13.140625" style="472" customWidth="1"/>
    <col min="2314" max="2314" width="8.85546875" style="472" customWidth="1"/>
    <col min="2315" max="2315" width="5.7109375" style="472" customWidth="1"/>
    <col min="2316" max="2316" width="6" style="472" customWidth="1"/>
    <col min="2317" max="2317" width="4.85546875" style="472" customWidth="1"/>
    <col min="2318" max="2318" width="5.140625" style="472" customWidth="1"/>
    <col min="2319" max="2358" width="0" style="472" hidden="1" customWidth="1"/>
    <col min="2359" max="2359" width="5.42578125" style="472" customWidth="1"/>
    <col min="2360" max="2361" width="3.7109375" style="472" customWidth="1"/>
    <col min="2362" max="2362" width="3.140625" style="472" customWidth="1"/>
    <col min="2363" max="2363" width="3.7109375" style="472" customWidth="1"/>
    <col min="2364" max="2364" width="17.28515625" style="472" customWidth="1"/>
    <col min="2365" max="2365" width="12.85546875" style="472" customWidth="1"/>
    <col min="2366" max="2366" width="15.5703125" style="472" customWidth="1"/>
    <col min="2367" max="2367" width="14.85546875" style="472" customWidth="1"/>
    <col min="2368" max="2368" width="7.140625" style="472" bestFit="1" customWidth="1"/>
    <col min="2369" max="2369" width="8.28515625" style="472" customWidth="1"/>
    <col min="2370" max="2370" width="9" style="472" customWidth="1"/>
    <col min="2371" max="2372" width="3.28515625" style="472" customWidth="1"/>
    <col min="2373" max="2374" width="4.5703125" style="472" customWidth="1"/>
    <col min="2375" max="2375" width="4" style="472" customWidth="1"/>
    <col min="2376" max="2376" width="9.42578125" style="472" customWidth="1"/>
    <col min="2377" max="2377" width="4.140625" style="472" customWidth="1"/>
    <col min="2378" max="2560" width="11.42578125" style="472"/>
    <col min="2561" max="2561" width="9.42578125" style="472" customWidth="1"/>
    <col min="2562" max="2562" width="9.28515625" style="472" customWidth="1"/>
    <col min="2563" max="2563" width="7.5703125" style="472" customWidth="1"/>
    <col min="2564" max="2566" width="6.140625" style="472" customWidth="1"/>
    <col min="2567" max="2567" width="8.7109375" style="472" customWidth="1"/>
    <col min="2568" max="2568" width="2.7109375" style="472" bestFit="1" customWidth="1"/>
    <col min="2569" max="2569" width="13.140625" style="472" customWidth="1"/>
    <col min="2570" max="2570" width="8.85546875" style="472" customWidth="1"/>
    <col min="2571" max="2571" width="5.7109375" style="472" customWidth="1"/>
    <col min="2572" max="2572" width="6" style="472" customWidth="1"/>
    <col min="2573" max="2573" width="4.85546875" style="472" customWidth="1"/>
    <col min="2574" max="2574" width="5.140625" style="472" customWidth="1"/>
    <col min="2575" max="2614" width="0" style="472" hidden="1" customWidth="1"/>
    <col min="2615" max="2615" width="5.42578125" style="472" customWidth="1"/>
    <col min="2616" max="2617" width="3.7109375" style="472" customWidth="1"/>
    <col min="2618" max="2618" width="3.140625" style="472" customWidth="1"/>
    <col min="2619" max="2619" width="3.7109375" style="472" customWidth="1"/>
    <col min="2620" max="2620" width="17.28515625" style="472" customWidth="1"/>
    <col min="2621" max="2621" width="12.85546875" style="472" customWidth="1"/>
    <col min="2622" max="2622" width="15.5703125" style="472" customWidth="1"/>
    <col min="2623" max="2623" width="14.85546875" style="472" customWidth="1"/>
    <col min="2624" max="2624" width="7.140625" style="472" bestFit="1" customWidth="1"/>
    <col min="2625" max="2625" width="8.28515625" style="472" customWidth="1"/>
    <col min="2626" max="2626" width="9" style="472" customWidth="1"/>
    <col min="2627" max="2628" width="3.28515625" style="472" customWidth="1"/>
    <col min="2629" max="2630" width="4.5703125" style="472" customWidth="1"/>
    <col min="2631" max="2631" width="4" style="472" customWidth="1"/>
    <col min="2632" max="2632" width="9.42578125" style="472" customWidth="1"/>
    <col min="2633" max="2633" width="4.140625" style="472" customWidth="1"/>
    <col min="2634" max="2816" width="11.42578125" style="472"/>
    <col min="2817" max="2817" width="9.42578125" style="472" customWidth="1"/>
    <col min="2818" max="2818" width="9.28515625" style="472" customWidth="1"/>
    <col min="2819" max="2819" width="7.5703125" style="472" customWidth="1"/>
    <col min="2820" max="2822" width="6.140625" style="472" customWidth="1"/>
    <col min="2823" max="2823" width="8.7109375" style="472" customWidth="1"/>
    <col min="2824" max="2824" width="2.7109375" style="472" bestFit="1" customWidth="1"/>
    <col min="2825" max="2825" width="13.140625" style="472" customWidth="1"/>
    <col min="2826" max="2826" width="8.85546875" style="472" customWidth="1"/>
    <col min="2827" max="2827" width="5.7109375" style="472" customWidth="1"/>
    <col min="2828" max="2828" width="6" style="472" customWidth="1"/>
    <col min="2829" max="2829" width="4.85546875" style="472" customWidth="1"/>
    <col min="2830" max="2830" width="5.140625" style="472" customWidth="1"/>
    <col min="2831" max="2870" width="0" style="472" hidden="1" customWidth="1"/>
    <col min="2871" max="2871" width="5.42578125" style="472" customWidth="1"/>
    <col min="2872" max="2873" width="3.7109375" style="472" customWidth="1"/>
    <col min="2874" max="2874" width="3.140625" style="472" customWidth="1"/>
    <col min="2875" max="2875" width="3.7109375" style="472" customWidth="1"/>
    <col min="2876" max="2876" width="17.28515625" style="472" customWidth="1"/>
    <col min="2877" max="2877" width="12.85546875" style="472" customWidth="1"/>
    <col min="2878" max="2878" width="15.5703125" style="472" customWidth="1"/>
    <col min="2879" max="2879" width="14.85546875" style="472" customWidth="1"/>
    <col min="2880" max="2880" width="7.140625" style="472" bestFit="1" customWidth="1"/>
    <col min="2881" max="2881" width="8.28515625" style="472" customWidth="1"/>
    <col min="2882" max="2882" width="9" style="472" customWidth="1"/>
    <col min="2883" max="2884" width="3.28515625" style="472" customWidth="1"/>
    <col min="2885" max="2886" width="4.5703125" style="472" customWidth="1"/>
    <col min="2887" max="2887" width="4" style="472" customWidth="1"/>
    <col min="2888" max="2888" width="9.42578125" style="472" customWidth="1"/>
    <col min="2889" max="2889" width="4.140625" style="472" customWidth="1"/>
    <col min="2890" max="3072" width="11.42578125" style="472"/>
    <col min="3073" max="3073" width="9.42578125" style="472" customWidth="1"/>
    <col min="3074" max="3074" width="9.28515625" style="472" customWidth="1"/>
    <col min="3075" max="3075" width="7.5703125" style="472" customWidth="1"/>
    <col min="3076" max="3078" width="6.140625" style="472" customWidth="1"/>
    <col min="3079" max="3079" width="8.7109375" style="472" customWidth="1"/>
    <col min="3080" max="3080" width="2.7109375" style="472" bestFit="1" customWidth="1"/>
    <col min="3081" max="3081" width="13.140625" style="472" customWidth="1"/>
    <col min="3082" max="3082" width="8.85546875" style="472" customWidth="1"/>
    <col min="3083" max="3083" width="5.7109375" style="472" customWidth="1"/>
    <col min="3084" max="3084" width="6" style="472" customWidth="1"/>
    <col min="3085" max="3085" width="4.85546875" style="472" customWidth="1"/>
    <col min="3086" max="3086" width="5.140625" style="472" customWidth="1"/>
    <col min="3087" max="3126" width="0" style="472" hidden="1" customWidth="1"/>
    <col min="3127" max="3127" width="5.42578125" style="472" customWidth="1"/>
    <col min="3128" max="3129" width="3.7109375" style="472" customWidth="1"/>
    <col min="3130" max="3130" width="3.140625" style="472" customWidth="1"/>
    <col min="3131" max="3131" width="3.7109375" style="472" customWidth="1"/>
    <col min="3132" max="3132" width="17.28515625" style="472" customWidth="1"/>
    <col min="3133" max="3133" width="12.85546875" style="472" customWidth="1"/>
    <col min="3134" max="3134" width="15.5703125" style="472" customWidth="1"/>
    <col min="3135" max="3135" width="14.85546875" style="472" customWidth="1"/>
    <col min="3136" max="3136" width="7.140625" style="472" bestFit="1" customWidth="1"/>
    <col min="3137" max="3137" width="8.28515625" style="472" customWidth="1"/>
    <col min="3138" max="3138" width="9" style="472" customWidth="1"/>
    <col min="3139" max="3140" width="3.28515625" style="472" customWidth="1"/>
    <col min="3141" max="3142" width="4.5703125" style="472" customWidth="1"/>
    <col min="3143" max="3143" width="4" style="472" customWidth="1"/>
    <col min="3144" max="3144" width="9.42578125" style="472" customWidth="1"/>
    <col min="3145" max="3145" width="4.140625" style="472" customWidth="1"/>
    <col min="3146" max="3328" width="11.42578125" style="472"/>
    <col min="3329" max="3329" width="9.42578125" style="472" customWidth="1"/>
    <col min="3330" max="3330" width="9.28515625" style="472" customWidth="1"/>
    <col min="3331" max="3331" width="7.5703125" style="472" customWidth="1"/>
    <col min="3332" max="3334" width="6.140625" style="472" customWidth="1"/>
    <col min="3335" max="3335" width="8.7109375" style="472" customWidth="1"/>
    <col min="3336" max="3336" width="2.7109375" style="472" bestFit="1" customWidth="1"/>
    <col min="3337" max="3337" width="13.140625" style="472" customWidth="1"/>
    <col min="3338" max="3338" width="8.85546875" style="472" customWidth="1"/>
    <col min="3339" max="3339" width="5.7109375" style="472" customWidth="1"/>
    <col min="3340" max="3340" width="6" style="472" customWidth="1"/>
    <col min="3341" max="3341" width="4.85546875" style="472" customWidth="1"/>
    <col min="3342" max="3342" width="5.140625" style="472" customWidth="1"/>
    <col min="3343" max="3382" width="0" style="472" hidden="1" customWidth="1"/>
    <col min="3383" max="3383" width="5.42578125" style="472" customWidth="1"/>
    <col min="3384" max="3385" width="3.7109375" style="472" customWidth="1"/>
    <col min="3386" max="3386" width="3.140625" style="472" customWidth="1"/>
    <col min="3387" max="3387" width="3.7109375" style="472" customWidth="1"/>
    <col min="3388" max="3388" width="17.28515625" style="472" customWidth="1"/>
    <col min="3389" max="3389" width="12.85546875" style="472" customWidth="1"/>
    <col min="3390" max="3390" width="15.5703125" style="472" customWidth="1"/>
    <col min="3391" max="3391" width="14.85546875" style="472" customWidth="1"/>
    <col min="3392" max="3392" width="7.140625" style="472" bestFit="1" customWidth="1"/>
    <col min="3393" max="3393" width="8.28515625" style="472" customWidth="1"/>
    <col min="3394" max="3394" width="9" style="472" customWidth="1"/>
    <col min="3395" max="3396" width="3.28515625" style="472" customWidth="1"/>
    <col min="3397" max="3398" width="4.5703125" style="472" customWidth="1"/>
    <col min="3399" max="3399" width="4" style="472" customWidth="1"/>
    <col min="3400" max="3400" width="9.42578125" style="472" customWidth="1"/>
    <col min="3401" max="3401" width="4.140625" style="472" customWidth="1"/>
    <col min="3402" max="3584" width="11.42578125" style="472"/>
    <col min="3585" max="3585" width="9.42578125" style="472" customWidth="1"/>
    <col min="3586" max="3586" width="9.28515625" style="472" customWidth="1"/>
    <col min="3587" max="3587" width="7.5703125" style="472" customWidth="1"/>
    <col min="3588" max="3590" width="6.140625" style="472" customWidth="1"/>
    <col min="3591" max="3591" width="8.7109375" style="472" customWidth="1"/>
    <col min="3592" max="3592" width="2.7109375" style="472" bestFit="1" customWidth="1"/>
    <col min="3593" max="3593" width="13.140625" style="472" customWidth="1"/>
    <col min="3594" max="3594" width="8.85546875" style="472" customWidth="1"/>
    <col min="3595" max="3595" width="5.7109375" style="472" customWidth="1"/>
    <col min="3596" max="3596" width="6" style="472" customWidth="1"/>
    <col min="3597" max="3597" width="4.85546875" style="472" customWidth="1"/>
    <col min="3598" max="3598" width="5.140625" style="472" customWidth="1"/>
    <col min="3599" max="3638" width="0" style="472" hidden="1" customWidth="1"/>
    <col min="3639" max="3639" width="5.42578125" style="472" customWidth="1"/>
    <col min="3640" max="3641" width="3.7109375" style="472" customWidth="1"/>
    <col min="3642" max="3642" width="3.140625" style="472" customWidth="1"/>
    <col min="3643" max="3643" width="3.7109375" style="472" customWidth="1"/>
    <col min="3644" max="3644" width="17.28515625" style="472" customWidth="1"/>
    <col min="3645" max="3645" width="12.85546875" style="472" customWidth="1"/>
    <col min="3646" max="3646" width="15.5703125" style="472" customWidth="1"/>
    <col min="3647" max="3647" width="14.85546875" style="472" customWidth="1"/>
    <col min="3648" max="3648" width="7.140625" style="472" bestFit="1" customWidth="1"/>
    <col min="3649" max="3649" width="8.28515625" style="472" customWidth="1"/>
    <col min="3650" max="3650" width="9" style="472" customWidth="1"/>
    <col min="3651" max="3652" width="3.28515625" style="472" customWidth="1"/>
    <col min="3653" max="3654" width="4.5703125" style="472" customWidth="1"/>
    <col min="3655" max="3655" width="4" style="472" customWidth="1"/>
    <col min="3656" max="3656" width="9.42578125" style="472" customWidth="1"/>
    <col min="3657" max="3657" width="4.140625" style="472" customWidth="1"/>
    <col min="3658" max="3840" width="11.42578125" style="472"/>
    <col min="3841" max="3841" width="9.42578125" style="472" customWidth="1"/>
    <col min="3842" max="3842" width="9.28515625" style="472" customWidth="1"/>
    <col min="3843" max="3843" width="7.5703125" style="472" customWidth="1"/>
    <col min="3844" max="3846" width="6.140625" style="472" customWidth="1"/>
    <col min="3847" max="3847" width="8.7109375" style="472" customWidth="1"/>
    <col min="3848" max="3848" width="2.7109375" style="472" bestFit="1" customWidth="1"/>
    <col min="3849" max="3849" width="13.140625" style="472" customWidth="1"/>
    <col min="3850" max="3850" width="8.85546875" style="472" customWidth="1"/>
    <col min="3851" max="3851" width="5.7109375" style="472" customWidth="1"/>
    <col min="3852" max="3852" width="6" style="472" customWidth="1"/>
    <col min="3853" max="3853" width="4.85546875" style="472" customWidth="1"/>
    <col min="3854" max="3854" width="5.140625" style="472" customWidth="1"/>
    <col min="3855" max="3894" width="0" style="472" hidden="1" customWidth="1"/>
    <col min="3895" max="3895" width="5.42578125" style="472" customWidth="1"/>
    <col min="3896" max="3897" width="3.7109375" style="472" customWidth="1"/>
    <col min="3898" max="3898" width="3.140625" style="472" customWidth="1"/>
    <col min="3899" max="3899" width="3.7109375" style="472" customWidth="1"/>
    <col min="3900" max="3900" width="17.28515625" style="472" customWidth="1"/>
    <col min="3901" max="3901" width="12.85546875" style="472" customWidth="1"/>
    <col min="3902" max="3902" width="15.5703125" style="472" customWidth="1"/>
    <col min="3903" max="3903" width="14.85546875" style="472" customWidth="1"/>
    <col min="3904" max="3904" width="7.140625" style="472" bestFit="1" customWidth="1"/>
    <col min="3905" max="3905" width="8.28515625" style="472" customWidth="1"/>
    <col min="3906" max="3906" width="9" style="472" customWidth="1"/>
    <col min="3907" max="3908" width="3.28515625" style="472" customWidth="1"/>
    <col min="3909" max="3910" width="4.5703125" style="472" customWidth="1"/>
    <col min="3911" max="3911" width="4" style="472" customWidth="1"/>
    <col min="3912" max="3912" width="9.42578125" style="472" customWidth="1"/>
    <col min="3913" max="3913" width="4.140625" style="472" customWidth="1"/>
    <col min="3914" max="4096" width="11.42578125" style="472"/>
    <col min="4097" max="4097" width="9.42578125" style="472" customWidth="1"/>
    <col min="4098" max="4098" width="9.28515625" style="472" customWidth="1"/>
    <col min="4099" max="4099" width="7.5703125" style="472" customWidth="1"/>
    <col min="4100" max="4102" width="6.140625" style="472" customWidth="1"/>
    <col min="4103" max="4103" width="8.7109375" style="472" customWidth="1"/>
    <col min="4104" max="4104" width="2.7109375" style="472" bestFit="1" customWidth="1"/>
    <col min="4105" max="4105" width="13.140625" style="472" customWidth="1"/>
    <col min="4106" max="4106" width="8.85546875" style="472" customWidth="1"/>
    <col min="4107" max="4107" width="5.7109375" style="472" customWidth="1"/>
    <col min="4108" max="4108" width="6" style="472" customWidth="1"/>
    <col min="4109" max="4109" width="4.85546875" style="472" customWidth="1"/>
    <col min="4110" max="4110" width="5.140625" style="472" customWidth="1"/>
    <col min="4111" max="4150" width="0" style="472" hidden="1" customWidth="1"/>
    <col min="4151" max="4151" width="5.42578125" style="472" customWidth="1"/>
    <col min="4152" max="4153" width="3.7109375" style="472" customWidth="1"/>
    <col min="4154" max="4154" width="3.140625" style="472" customWidth="1"/>
    <col min="4155" max="4155" width="3.7109375" style="472" customWidth="1"/>
    <col min="4156" max="4156" width="17.28515625" style="472" customWidth="1"/>
    <col min="4157" max="4157" width="12.85546875" style="472" customWidth="1"/>
    <col min="4158" max="4158" width="15.5703125" style="472" customWidth="1"/>
    <col min="4159" max="4159" width="14.85546875" style="472" customWidth="1"/>
    <col min="4160" max="4160" width="7.140625" style="472" bestFit="1" customWidth="1"/>
    <col min="4161" max="4161" width="8.28515625" style="472" customWidth="1"/>
    <col min="4162" max="4162" width="9" style="472" customWidth="1"/>
    <col min="4163" max="4164" width="3.28515625" style="472" customWidth="1"/>
    <col min="4165" max="4166" width="4.5703125" style="472" customWidth="1"/>
    <col min="4167" max="4167" width="4" style="472" customWidth="1"/>
    <col min="4168" max="4168" width="9.42578125" style="472" customWidth="1"/>
    <col min="4169" max="4169" width="4.140625" style="472" customWidth="1"/>
    <col min="4170" max="4352" width="11.42578125" style="472"/>
    <col min="4353" max="4353" width="9.42578125" style="472" customWidth="1"/>
    <col min="4354" max="4354" width="9.28515625" style="472" customWidth="1"/>
    <col min="4355" max="4355" width="7.5703125" style="472" customWidth="1"/>
    <col min="4356" max="4358" width="6.140625" style="472" customWidth="1"/>
    <col min="4359" max="4359" width="8.7109375" style="472" customWidth="1"/>
    <col min="4360" max="4360" width="2.7109375" style="472" bestFit="1" customWidth="1"/>
    <col min="4361" max="4361" width="13.140625" style="472" customWidth="1"/>
    <col min="4362" max="4362" width="8.85546875" style="472" customWidth="1"/>
    <col min="4363" max="4363" width="5.7109375" style="472" customWidth="1"/>
    <col min="4364" max="4364" width="6" style="472" customWidth="1"/>
    <col min="4365" max="4365" width="4.85546875" style="472" customWidth="1"/>
    <col min="4366" max="4366" width="5.140625" style="472" customWidth="1"/>
    <col min="4367" max="4406" width="0" style="472" hidden="1" customWidth="1"/>
    <col min="4407" max="4407" width="5.42578125" style="472" customWidth="1"/>
    <col min="4408" max="4409" width="3.7109375" style="472" customWidth="1"/>
    <col min="4410" max="4410" width="3.140625" style="472" customWidth="1"/>
    <col min="4411" max="4411" width="3.7109375" style="472" customWidth="1"/>
    <col min="4412" max="4412" width="17.28515625" style="472" customWidth="1"/>
    <col min="4413" max="4413" width="12.85546875" style="472" customWidth="1"/>
    <col min="4414" max="4414" width="15.5703125" style="472" customWidth="1"/>
    <col min="4415" max="4415" width="14.85546875" style="472" customWidth="1"/>
    <col min="4416" max="4416" width="7.140625" style="472" bestFit="1" customWidth="1"/>
    <col min="4417" max="4417" width="8.28515625" style="472" customWidth="1"/>
    <col min="4418" max="4418" width="9" style="472" customWidth="1"/>
    <col min="4419" max="4420" width="3.28515625" style="472" customWidth="1"/>
    <col min="4421" max="4422" width="4.5703125" style="472" customWidth="1"/>
    <col min="4423" max="4423" width="4" style="472" customWidth="1"/>
    <col min="4424" max="4424" width="9.42578125" style="472" customWidth="1"/>
    <col min="4425" max="4425" width="4.140625" style="472" customWidth="1"/>
    <col min="4426" max="4608" width="11.42578125" style="472"/>
    <col min="4609" max="4609" width="9.42578125" style="472" customWidth="1"/>
    <col min="4610" max="4610" width="9.28515625" style="472" customWidth="1"/>
    <col min="4611" max="4611" width="7.5703125" style="472" customWidth="1"/>
    <col min="4612" max="4614" width="6.140625" style="472" customWidth="1"/>
    <col min="4615" max="4615" width="8.7109375" style="472" customWidth="1"/>
    <col min="4616" max="4616" width="2.7109375" style="472" bestFit="1" customWidth="1"/>
    <col min="4617" max="4617" width="13.140625" style="472" customWidth="1"/>
    <col min="4618" max="4618" width="8.85546875" style="472" customWidth="1"/>
    <col min="4619" max="4619" width="5.7109375" style="472" customWidth="1"/>
    <col min="4620" max="4620" width="6" style="472" customWidth="1"/>
    <col min="4621" max="4621" width="4.85546875" style="472" customWidth="1"/>
    <col min="4622" max="4622" width="5.140625" style="472" customWidth="1"/>
    <col min="4623" max="4662" width="0" style="472" hidden="1" customWidth="1"/>
    <col min="4663" max="4663" width="5.42578125" style="472" customWidth="1"/>
    <col min="4664" max="4665" width="3.7109375" style="472" customWidth="1"/>
    <col min="4666" max="4666" width="3.140625" style="472" customWidth="1"/>
    <col min="4667" max="4667" width="3.7109375" style="472" customWidth="1"/>
    <col min="4668" max="4668" width="17.28515625" style="472" customWidth="1"/>
    <col min="4669" max="4669" width="12.85546875" style="472" customWidth="1"/>
    <col min="4670" max="4670" width="15.5703125" style="472" customWidth="1"/>
    <col min="4671" max="4671" width="14.85546875" style="472" customWidth="1"/>
    <col min="4672" max="4672" width="7.140625" style="472" bestFit="1" customWidth="1"/>
    <col min="4673" max="4673" width="8.28515625" style="472" customWidth="1"/>
    <col min="4674" max="4674" width="9" style="472" customWidth="1"/>
    <col min="4675" max="4676" width="3.28515625" style="472" customWidth="1"/>
    <col min="4677" max="4678" width="4.5703125" style="472" customWidth="1"/>
    <col min="4679" max="4679" width="4" style="472" customWidth="1"/>
    <col min="4680" max="4680" width="9.42578125" style="472" customWidth="1"/>
    <col min="4681" max="4681" width="4.140625" style="472" customWidth="1"/>
    <col min="4682" max="4864" width="11.42578125" style="472"/>
    <col min="4865" max="4865" width="9.42578125" style="472" customWidth="1"/>
    <col min="4866" max="4866" width="9.28515625" style="472" customWidth="1"/>
    <col min="4867" max="4867" width="7.5703125" style="472" customWidth="1"/>
    <col min="4868" max="4870" width="6.140625" style="472" customWidth="1"/>
    <col min="4871" max="4871" width="8.7109375" style="472" customWidth="1"/>
    <col min="4872" max="4872" width="2.7109375" style="472" bestFit="1" customWidth="1"/>
    <col min="4873" max="4873" width="13.140625" style="472" customWidth="1"/>
    <col min="4874" max="4874" width="8.85546875" style="472" customWidth="1"/>
    <col min="4875" max="4875" width="5.7109375" style="472" customWidth="1"/>
    <col min="4876" max="4876" width="6" style="472" customWidth="1"/>
    <col min="4877" max="4877" width="4.85546875" style="472" customWidth="1"/>
    <col min="4878" max="4878" width="5.140625" style="472" customWidth="1"/>
    <col min="4879" max="4918" width="0" style="472" hidden="1" customWidth="1"/>
    <col min="4919" max="4919" width="5.42578125" style="472" customWidth="1"/>
    <col min="4920" max="4921" width="3.7109375" style="472" customWidth="1"/>
    <col min="4922" max="4922" width="3.140625" style="472" customWidth="1"/>
    <col min="4923" max="4923" width="3.7109375" style="472" customWidth="1"/>
    <col min="4924" max="4924" width="17.28515625" style="472" customWidth="1"/>
    <col min="4925" max="4925" width="12.85546875" style="472" customWidth="1"/>
    <col min="4926" max="4926" width="15.5703125" style="472" customWidth="1"/>
    <col min="4927" max="4927" width="14.85546875" style="472" customWidth="1"/>
    <col min="4928" max="4928" width="7.140625" style="472" bestFit="1" customWidth="1"/>
    <col min="4929" max="4929" width="8.28515625" style="472" customWidth="1"/>
    <col min="4930" max="4930" width="9" style="472" customWidth="1"/>
    <col min="4931" max="4932" width="3.28515625" style="472" customWidth="1"/>
    <col min="4933" max="4934" width="4.5703125" style="472" customWidth="1"/>
    <col min="4935" max="4935" width="4" style="472" customWidth="1"/>
    <col min="4936" max="4936" width="9.42578125" style="472" customWidth="1"/>
    <col min="4937" max="4937" width="4.140625" style="472" customWidth="1"/>
    <col min="4938" max="5120" width="11.42578125" style="472"/>
    <col min="5121" max="5121" width="9.42578125" style="472" customWidth="1"/>
    <col min="5122" max="5122" width="9.28515625" style="472" customWidth="1"/>
    <col min="5123" max="5123" width="7.5703125" style="472" customWidth="1"/>
    <col min="5124" max="5126" width="6.140625" style="472" customWidth="1"/>
    <col min="5127" max="5127" width="8.7109375" style="472" customWidth="1"/>
    <col min="5128" max="5128" width="2.7109375" style="472" bestFit="1" customWidth="1"/>
    <col min="5129" max="5129" width="13.140625" style="472" customWidth="1"/>
    <col min="5130" max="5130" width="8.85546875" style="472" customWidth="1"/>
    <col min="5131" max="5131" width="5.7109375" style="472" customWidth="1"/>
    <col min="5132" max="5132" width="6" style="472" customWidth="1"/>
    <col min="5133" max="5133" width="4.85546875" style="472" customWidth="1"/>
    <col min="5134" max="5134" width="5.140625" style="472" customWidth="1"/>
    <col min="5135" max="5174" width="0" style="472" hidden="1" customWidth="1"/>
    <col min="5175" max="5175" width="5.42578125" style="472" customWidth="1"/>
    <col min="5176" max="5177" width="3.7109375" style="472" customWidth="1"/>
    <col min="5178" max="5178" width="3.140625" style="472" customWidth="1"/>
    <col min="5179" max="5179" width="3.7109375" style="472" customWidth="1"/>
    <col min="5180" max="5180" width="17.28515625" style="472" customWidth="1"/>
    <col min="5181" max="5181" width="12.85546875" style="472" customWidth="1"/>
    <col min="5182" max="5182" width="15.5703125" style="472" customWidth="1"/>
    <col min="5183" max="5183" width="14.85546875" style="472" customWidth="1"/>
    <col min="5184" max="5184" width="7.140625" style="472" bestFit="1" customWidth="1"/>
    <col min="5185" max="5185" width="8.28515625" style="472" customWidth="1"/>
    <col min="5186" max="5186" width="9" style="472" customWidth="1"/>
    <col min="5187" max="5188" width="3.28515625" style="472" customWidth="1"/>
    <col min="5189" max="5190" width="4.5703125" style="472" customWidth="1"/>
    <col min="5191" max="5191" width="4" style="472" customWidth="1"/>
    <col min="5192" max="5192" width="9.42578125" style="472" customWidth="1"/>
    <col min="5193" max="5193" width="4.140625" style="472" customWidth="1"/>
    <col min="5194" max="5376" width="11.42578125" style="472"/>
    <col min="5377" max="5377" width="9.42578125" style="472" customWidth="1"/>
    <col min="5378" max="5378" width="9.28515625" style="472" customWidth="1"/>
    <col min="5379" max="5379" width="7.5703125" style="472" customWidth="1"/>
    <col min="5380" max="5382" width="6.140625" style="472" customWidth="1"/>
    <col min="5383" max="5383" width="8.7109375" style="472" customWidth="1"/>
    <col min="5384" max="5384" width="2.7109375" style="472" bestFit="1" customWidth="1"/>
    <col min="5385" max="5385" width="13.140625" style="472" customWidth="1"/>
    <col min="5386" max="5386" width="8.85546875" style="472" customWidth="1"/>
    <col min="5387" max="5387" width="5.7109375" style="472" customWidth="1"/>
    <col min="5388" max="5388" width="6" style="472" customWidth="1"/>
    <col min="5389" max="5389" width="4.85546875" style="472" customWidth="1"/>
    <col min="5390" max="5390" width="5.140625" style="472" customWidth="1"/>
    <col min="5391" max="5430" width="0" style="472" hidden="1" customWidth="1"/>
    <col min="5431" max="5431" width="5.42578125" style="472" customWidth="1"/>
    <col min="5432" max="5433" width="3.7109375" style="472" customWidth="1"/>
    <col min="5434" max="5434" width="3.140625" style="472" customWidth="1"/>
    <col min="5435" max="5435" width="3.7109375" style="472" customWidth="1"/>
    <col min="5436" max="5436" width="17.28515625" style="472" customWidth="1"/>
    <col min="5437" max="5437" width="12.85546875" style="472" customWidth="1"/>
    <col min="5438" max="5438" width="15.5703125" style="472" customWidth="1"/>
    <col min="5439" max="5439" width="14.85546875" style="472" customWidth="1"/>
    <col min="5440" max="5440" width="7.140625" style="472" bestFit="1" customWidth="1"/>
    <col min="5441" max="5441" width="8.28515625" style="472" customWidth="1"/>
    <col min="5442" max="5442" width="9" style="472" customWidth="1"/>
    <col min="5443" max="5444" width="3.28515625" style="472" customWidth="1"/>
    <col min="5445" max="5446" width="4.5703125" style="472" customWidth="1"/>
    <col min="5447" max="5447" width="4" style="472" customWidth="1"/>
    <col min="5448" max="5448" width="9.42578125" style="472" customWidth="1"/>
    <col min="5449" max="5449" width="4.140625" style="472" customWidth="1"/>
    <col min="5450" max="5632" width="11.42578125" style="472"/>
    <col min="5633" max="5633" width="9.42578125" style="472" customWidth="1"/>
    <col min="5634" max="5634" width="9.28515625" style="472" customWidth="1"/>
    <col min="5635" max="5635" width="7.5703125" style="472" customWidth="1"/>
    <col min="5636" max="5638" width="6.140625" style="472" customWidth="1"/>
    <col min="5639" max="5639" width="8.7109375" style="472" customWidth="1"/>
    <col min="5640" max="5640" width="2.7109375" style="472" bestFit="1" customWidth="1"/>
    <col min="5641" max="5641" width="13.140625" style="472" customWidth="1"/>
    <col min="5642" max="5642" width="8.85546875" style="472" customWidth="1"/>
    <col min="5643" max="5643" width="5.7109375" style="472" customWidth="1"/>
    <col min="5644" max="5644" width="6" style="472" customWidth="1"/>
    <col min="5645" max="5645" width="4.85546875" style="472" customWidth="1"/>
    <col min="5646" max="5646" width="5.140625" style="472" customWidth="1"/>
    <col min="5647" max="5686" width="0" style="472" hidden="1" customWidth="1"/>
    <col min="5687" max="5687" width="5.42578125" style="472" customWidth="1"/>
    <col min="5688" max="5689" width="3.7109375" style="472" customWidth="1"/>
    <col min="5690" max="5690" width="3.140625" style="472" customWidth="1"/>
    <col min="5691" max="5691" width="3.7109375" style="472" customWidth="1"/>
    <col min="5692" max="5692" width="17.28515625" style="472" customWidth="1"/>
    <col min="5693" max="5693" width="12.85546875" style="472" customWidth="1"/>
    <col min="5694" max="5694" width="15.5703125" style="472" customWidth="1"/>
    <col min="5695" max="5695" width="14.85546875" style="472" customWidth="1"/>
    <col min="5696" max="5696" width="7.140625" style="472" bestFit="1" customWidth="1"/>
    <col min="5697" max="5697" width="8.28515625" style="472" customWidth="1"/>
    <col min="5698" max="5698" width="9" style="472" customWidth="1"/>
    <col min="5699" max="5700" width="3.28515625" style="472" customWidth="1"/>
    <col min="5701" max="5702" width="4.5703125" style="472" customWidth="1"/>
    <col min="5703" max="5703" width="4" style="472" customWidth="1"/>
    <col min="5704" max="5704" width="9.42578125" style="472" customWidth="1"/>
    <col min="5705" max="5705" width="4.140625" style="472" customWidth="1"/>
    <col min="5706" max="5888" width="11.42578125" style="472"/>
    <col min="5889" max="5889" width="9.42578125" style="472" customWidth="1"/>
    <col min="5890" max="5890" width="9.28515625" style="472" customWidth="1"/>
    <col min="5891" max="5891" width="7.5703125" style="472" customWidth="1"/>
    <col min="5892" max="5894" width="6.140625" style="472" customWidth="1"/>
    <col min="5895" max="5895" width="8.7109375" style="472" customWidth="1"/>
    <col min="5896" max="5896" width="2.7109375" style="472" bestFit="1" customWidth="1"/>
    <col min="5897" max="5897" width="13.140625" style="472" customWidth="1"/>
    <col min="5898" max="5898" width="8.85546875" style="472" customWidth="1"/>
    <col min="5899" max="5899" width="5.7109375" style="472" customWidth="1"/>
    <col min="5900" max="5900" width="6" style="472" customWidth="1"/>
    <col min="5901" max="5901" width="4.85546875" style="472" customWidth="1"/>
    <col min="5902" max="5902" width="5.140625" style="472" customWidth="1"/>
    <col min="5903" max="5942" width="0" style="472" hidden="1" customWidth="1"/>
    <col min="5943" max="5943" width="5.42578125" style="472" customWidth="1"/>
    <col min="5944" max="5945" width="3.7109375" style="472" customWidth="1"/>
    <col min="5946" max="5946" width="3.140625" style="472" customWidth="1"/>
    <col min="5947" max="5947" width="3.7109375" style="472" customWidth="1"/>
    <col min="5948" max="5948" width="17.28515625" style="472" customWidth="1"/>
    <col min="5949" max="5949" width="12.85546875" style="472" customWidth="1"/>
    <col min="5950" max="5950" width="15.5703125" style="472" customWidth="1"/>
    <col min="5951" max="5951" width="14.85546875" style="472" customWidth="1"/>
    <col min="5952" max="5952" width="7.140625" style="472" bestFit="1" customWidth="1"/>
    <col min="5953" max="5953" width="8.28515625" style="472" customWidth="1"/>
    <col min="5954" max="5954" width="9" style="472" customWidth="1"/>
    <col min="5955" max="5956" width="3.28515625" style="472" customWidth="1"/>
    <col min="5957" max="5958" width="4.5703125" style="472" customWidth="1"/>
    <col min="5959" max="5959" width="4" style="472" customWidth="1"/>
    <col min="5960" max="5960" width="9.42578125" style="472" customWidth="1"/>
    <col min="5961" max="5961" width="4.140625" style="472" customWidth="1"/>
    <col min="5962" max="6144" width="11.42578125" style="472"/>
    <col min="6145" max="6145" width="9.42578125" style="472" customWidth="1"/>
    <col min="6146" max="6146" width="9.28515625" style="472" customWidth="1"/>
    <col min="6147" max="6147" width="7.5703125" style="472" customWidth="1"/>
    <col min="6148" max="6150" width="6.140625" style="472" customWidth="1"/>
    <col min="6151" max="6151" width="8.7109375" style="472" customWidth="1"/>
    <col min="6152" max="6152" width="2.7109375" style="472" bestFit="1" customWidth="1"/>
    <col min="6153" max="6153" width="13.140625" style="472" customWidth="1"/>
    <col min="6154" max="6154" width="8.85546875" style="472" customWidth="1"/>
    <col min="6155" max="6155" width="5.7109375" style="472" customWidth="1"/>
    <col min="6156" max="6156" width="6" style="472" customWidth="1"/>
    <col min="6157" max="6157" width="4.85546875" style="472" customWidth="1"/>
    <col min="6158" max="6158" width="5.140625" style="472" customWidth="1"/>
    <col min="6159" max="6198" width="0" style="472" hidden="1" customWidth="1"/>
    <col min="6199" max="6199" width="5.42578125" style="472" customWidth="1"/>
    <col min="6200" max="6201" width="3.7109375" style="472" customWidth="1"/>
    <col min="6202" max="6202" width="3.140625" style="472" customWidth="1"/>
    <col min="6203" max="6203" width="3.7109375" style="472" customWidth="1"/>
    <col min="6204" max="6204" width="17.28515625" style="472" customWidth="1"/>
    <col min="6205" max="6205" width="12.85546875" style="472" customWidth="1"/>
    <col min="6206" max="6206" width="15.5703125" style="472" customWidth="1"/>
    <col min="6207" max="6207" width="14.85546875" style="472" customWidth="1"/>
    <col min="6208" max="6208" width="7.140625" style="472" bestFit="1" customWidth="1"/>
    <col min="6209" max="6209" width="8.28515625" style="472" customWidth="1"/>
    <col min="6210" max="6210" width="9" style="472" customWidth="1"/>
    <col min="6211" max="6212" width="3.28515625" style="472" customWidth="1"/>
    <col min="6213" max="6214" width="4.5703125" style="472" customWidth="1"/>
    <col min="6215" max="6215" width="4" style="472" customWidth="1"/>
    <col min="6216" max="6216" width="9.42578125" style="472" customWidth="1"/>
    <col min="6217" max="6217" width="4.140625" style="472" customWidth="1"/>
    <col min="6218" max="6400" width="11.42578125" style="472"/>
    <col min="6401" max="6401" width="9.42578125" style="472" customWidth="1"/>
    <col min="6402" max="6402" width="9.28515625" style="472" customWidth="1"/>
    <col min="6403" max="6403" width="7.5703125" style="472" customWidth="1"/>
    <col min="6404" max="6406" width="6.140625" style="472" customWidth="1"/>
    <col min="6407" max="6407" width="8.7109375" style="472" customWidth="1"/>
    <col min="6408" max="6408" width="2.7109375" style="472" bestFit="1" customWidth="1"/>
    <col min="6409" max="6409" width="13.140625" style="472" customWidth="1"/>
    <col min="6410" max="6410" width="8.85546875" style="472" customWidth="1"/>
    <col min="6411" max="6411" width="5.7109375" style="472" customWidth="1"/>
    <col min="6412" max="6412" width="6" style="472" customWidth="1"/>
    <col min="6413" max="6413" width="4.85546875" style="472" customWidth="1"/>
    <col min="6414" max="6414" width="5.140625" style="472" customWidth="1"/>
    <col min="6415" max="6454" width="0" style="472" hidden="1" customWidth="1"/>
    <col min="6455" max="6455" width="5.42578125" style="472" customWidth="1"/>
    <col min="6456" max="6457" width="3.7109375" style="472" customWidth="1"/>
    <col min="6458" max="6458" width="3.140625" style="472" customWidth="1"/>
    <col min="6459" max="6459" width="3.7109375" style="472" customWidth="1"/>
    <col min="6460" max="6460" width="17.28515625" style="472" customWidth="1"/>
    <col min="6461" max="6461" width="12.85546875" style="472" customWidth="1"/>
    <col min="6462" max="6462" width="15.5703125" style="472" customWidth="1"/>
    <col min="6463" max="6463" width="14.85546875" style="472" customWidth="1"/>
    <col min="6464" max="6464" width="7.140625" style="472" bestFit="1" customWidth="1"/>
    <col min="6465" max="6465" width="8.28515625" style="472" customWidth="1"/>
    <col min="6466" max="6466" width="9" style="472" customWidth="1"/>
    <col min="6467" max="6468" width="3.28515625" style="472" customWidth="1"/>
    <col min="6469" max="6470" width="4.5703125" style="472" customWidth="1"/>
    <col min="6471" max="6471" width="4" style="472" customWidth="1"/>
    <col min="6472" max="6472" width="9.42578125" style="472" customWidth="1"/>
    <col min="6473" max="6473" width="4.140625" style="472" customWidth="1"/>
    <col min="6474" max="6656" width="11.42578125" style="472"/>
    <col min="6657" max="6657" width="9.42578125" style="472" customWidth="1"/>
    <col min="6658" max="6658" width="9.28515625" style="472" customWidth="1"/>
    <col min="6659" max="6659" width="7.5703125" style="472" customWidth="1"/>
    <col min="6660" max="6662" width="6.140625" style="472" customWidth="1"/>
    <col min="6663" max="6663" width="8.7109375" style="472" customWidth="1"/>
    <col min="6664" max="6664" width="2.7109375" style="472" bestFit="1" customWidth="1"/>
    <col min="6665" max="6665" width="13.140625" style="472" customWidth="1"/>
    <col min="6666" max="6666" width="8.85546875" style="472" customWidth="1"/>
    <col min="6667" max="6667" width="5.7109375" style="472" customWidth="1"/>
    <col min="6668" max="6668" width="6" style="472" customWidth="1"/>
    <col min="6669" max="6669" width="4.85546875" style="472" customWidth="1"/>
    <col min="6670" max="6670" width="5.140625" style="472" customWidth="1"/>
    <col min="6671" max="6710" width="0" style="472" hidden="1" customWidth="1"/>
    <col min="6711" max="6711" width="5.42578125" style="472" customWidth="1"/>
    <col min="6712" max="6713" width="3.7109375" style="472" customWidth="1"/>
    <col min="6714" max="6714" width="3.140625" style="472" customWidth="1"/>
    <col min="6715" max="6715" width="3.7109375" style="472" customWidth="1"/>
    <col min="6716" max="6716" width="17.28515625" style="472" customWidth="1"/>
    <col min="6717" max="6717" width="12.85546875" style="472" customWidth="1"/>
    <col min="6718" max="6718" width="15.5703125" style="472" customWidth="1"/>
    <col min="6719" max="6719" width="14.85546875" style="472" customWidth="1"/>
    <col min="6720" max="6720" width="7.140625" style="472" bestFit="1" customWidth="1"/>
    <col min="6721" max="6721" width="8.28515625" style="472" customWidth="1"/>
    <col min="6722" max="6722" width="9" style="472" customWidth="1"/>
    <col min="6723" max="6724" width="3.28515625" style="472" customWidth="1"/>
    <col min="6725" max="6726" width="4.5703125" style="472" customWidth="1"/>
    <col min="6727" max="6727" width="4" style="472" customWidth="1"/>
    <col min="6728" max="6728" width="9.42578125" style="472" customWidth="1"/>
    <col min="6729" max="6729" width="4.140625" style="472" customWidth="1"/>
    <col min="6730" max="6912" width="11.42578125" style="472"/>
    <col min="6913" max="6913" width="9.42578125" style="472" customWidth="1"/>
    <col min="6914" max="6914" width="9.28515625" style="472" customWidth="1"/>
    <col min="6915" max="6915" width="7.5703125" style="472" customWidth="1"/>
    <col min="6916" max="6918" width="6.140625" style="472" customWidth="1"/>
    <col min="6919" max="6919" width="8.7109375" style="472" customWidth="1"/>
    <col min="6920" max="6920" width="2.7109375" style="472" bestFit="1" customWidth="1"/>
    <col min="6921" max="6921" width="13.140625" style="472" customWidth="1"/>
    <col min="6922" max="6922" width="8.85546875" style="472" customWidth="1"/>
    <col min="6923" max="6923" width="5.7109375" style="472" customWidth="1"/>
    <col min="6924" max="6924" width="6" style="472" customWidth="1"/>
    <col min="6925" max="6925" width="4.85546875" style="472" customWidth="1"/>
    <col min="6926" max="6926" width="5.140625" style="472" customWidth="1"/>
    <col min="6927" max="6966" width="0" style="472" hidden="1" customWidth="1"/>
    <col min="6967" max="6967" width="5.42578125" style="472" customWidth="1"/>
    <col min="6968" max="6969" width="3.7109375" style="472" customWidth="1"/>
    <col min="6970" max="6970" width="3.140625" style="472" customWidth="1"/>
    <col min="6971" max="6971" width="3.7109375" style="472" customWidth="1"/>
    <col min="6972" max="6972" width="17.28515625" style="472" customWidth="1"/>
    <col min="6973" max="6973" width="12.85546875" style="472" customWidth="1"/>
    <col min="6974" max="6974" width="15.5703125" style="472" customWidth="1"/>
    <col min="6975" max="6975" width="14.85546875" style="472" customWidth="1"/>
    <col min="6976" max="6976" width="7.140625" style="472" bestFit="1" customWidth="1"/>
    <col min="6977" max="6977" width="8.28515625" style="472" customWidth="1"/>
    <col min="6978" max="6978" width="9" style="472" customWidth="1"/>
    <col min="6979" max="6980" width="3.28515625" style="472" customWidth="1"/>
    <col min="6981" max="6982" width="4.5703125" style="472" customWidth="1"/>
    <col min="6983" max="6983" width="4" style="472" customWidth="1"/>
    <col min="6984" max="6984" width="9.42578125" style="472" customWidth="1"/>
    <col min="6985" max="6985" width="4.140625" style="472" customWidth="1"/>
    <col min="6986" max="7168" width="11.42578125" style="472"/>
    <col min="7169" max="7169" width="9.42578125" style="472" customWidth="1"/>
    <col min="7170" max="7170" width="9.28515625" style="472" customWidth="1"/>
    <col min="7171" max="7171" width="7.5703125" style="472" customWidth="1"/>
    <col min="7172" max="7174" width="6.140625" style="472" customWidth="1"/>
    <col min="7175" max="7175" width="8.7109375" style="472" customWidth="1"/>
    <col min="7176" max="7176" width="2.7109375" style="472" bestFit="1" customWidth="1"/>
    <col min="7177" max="7177" width="13.140625" style="472" customWidth="1"/>
    <col min="7178" max="7178" width="8.85546875" style="472" customWidth="1"/>
    <col min="7179" max="7179" width="5.7109375" style="472" customWidth="1"/>
    <col min="7180" max="7180" width="6" style="472" customWidth="1"/>
    <col min="7181" max="7181" width="4.85546875" style="472" customWidth="1"/>
    <col min="7182" max="7182" width="5.140625" style="472" customWidth="1"/>
    <col min="7183" max="7222" width="0" style="472" hidden="1" customWidth="1"/>
    <col min="7223" max="7223" width="5.42578125" style="472" customWidth="1"/>
    <col min="7224" max="7225" width="3.7109375" style="472" customWidth="1"/>
    <col min="7226" max="7226" width="3.140625" style="472" customWidth="1"/>
    <col min="7227" max="7227" width="3.7109375" style="472" customWidth="1"/>
    <col min="7228" max="7228" width="17.28515625" style="472" customWidth="1"/>
    <col min="7229" max="7229" width="12.85546875" style="472" customWidth="1"/>
    <col min="7230" max="7230" width="15.5703125" style="472" customWidth="1"/>
    <col min="7231" max="7231" width="14.85546875" style="472" customWidth="1"/>
    <col min="7232" max="7232" width="7.140625" style="472" bestFit="1" customWidth="1"/>
    <col min="7233" max="7233" width="8.28515625" style="472" customWidth="1"/>
    <col min="7234" max="7234" width="9" style="472" customWidth="1"/>
    <col min="7235" max="7236" width="3.28515625" style="472" customWidth="1"/>
    <col min="7237" max="7238" width="4.5703125" style="472" customWidth="1"/>
    <col min="7239" max="7239" width="4" style="472" customWidth="1"/>
    <col min="7240" max="7240" width="9.42578125" style="472" customWidth="1"/>
    <col min="7241" max="7241" width="4.140625" style="472" customWidth="1"/>
    <col min="7242" max="7424" width="11.42578125" style="472"/>
    <col min="7425" max="7425" width="9.42578125" style="472" customWidth="1"/>
    <col min="7426" max="7426" width="9.28515625" style="472" customWidth="1"/>
    <col min="7427" max="7427" width="7.5703125" style="472" customWidth="1"/>
    <col min="7428" max="7430" width="6.140625" style="472" customWidth="1"/>
    <col min="7431" max="7431" width="8.7109375" style="472" customWidth="1"/>
    <col min="7432" max="7432" width="2.7109375" style="472" bestFit="1" customWidth="1"/>
    <col min="7433" max="7433" width="13.140625" style="472" customWidth="1"/>
    <col min="7434" max="7434" width="8.85546875" style="472" customWidth="1"/>
    <col min="7435" max="7435" width="5.7109375" style="472" customWidth="1"/>
    <col min="7436" max="7436" width="6" style="472" customWidth="1"/>
    <col min="7437" max="7437" width="4.85546875" style="472" customWidth="1"/>
    <col min="7438" max="7438" width="5.140625" style="472" customWidth="1"/>
    <col min="7439" max="7478" width="0" style="472" hidden="1" customWidth="1"/>
    <col min="7479" max="7479" width="5.42578125" style="472" customWidth="1"/>
    <col min="7480" max="7481" width="3.7109375" style="472" customWidth="1"/>
    <col min="7482" max="7482" width="3.140625" style="472" customWidth="1"/>
    <col min="7483" max="7483" width="3.7109375" style="472" customWidth="1"/>
    <col min="7484" max="7484" width="17.28515625" style="472" customWidth="1"/>
    <col min="7485" max="7485" width="12.85546875" style="472" customWidth="1"/>
    <col min="7486" max="7486" width="15.5703125" style="472" customWidth="1"/>
    <col min="7487" max="7487" width="14.85546875" style="472" customWidth="1"/>
    <col min="7488" max="7488" width="7.140625" style="472" bestFit="1" customWidth="1"/>
    <col min="7489" max="7489" width="8.28515625" style="472" customWidth="1"/>
    <col min="7490" max="7490" width="9" style="472" customWidth="1"/>
    <col min="7491" max="7492" width="3.28515625" style="472" customWidth="1"/>
    <col min="7493" max="7494" width="4.5703125" style="472" customWidth="1"/>
    <col min="7495" max="7495" width="4" style="472" customWidth="1"/>
    <col min="7496" max="7496" width="9.42578125" style="472" customWidth="1"/>
    <col min="7497" max="7497" width="4.140625" style="472" customWidth="1"/>
    <col min="7498" max="7680" width="11.42578125" style="472"/>
    <col min="7681" max="7681" width="9.42578125" style="472" customWidth="1"/>
    <col min="7682" max="7682" width="9.28515625" style="472" customWidth="1"/>
    <col min="7683" max="7683" width="7.5703125" style="472" customWidth="1"/>
    <col min="7684" max="7686" width="6.140625" style="472" customWidth="1"/>
    <col min="7687" max="7687" width="8.7109375" style="472" customWidth="1"/>
    <col min="7688" max="7688" width="2.7109375" style="472" bestFit="1" customWidth="1"/>
    <col min="7689" max="7689" width="13.140625" style="472" customWidth="1"/>
    <col min="7690" max="7690" width="8.85546875" style="472" customWidth="1"/>
    <col min="7691" max="7691" width="5.7109375" style="472" customWidth="1"/>
    <col min="7692" max="7692" width="6" style="472" customWidth="1"/>
    <col min="7693" max="7693" width="4.85546875" style="472" customWidth="1"/>
    <col min="7694" max="7694" width="5.140625" style="472" customWidth="1"/>
    <col min="7695" max="7734" width="0" style="472" hidden="1" customWidth="1"/>
    <col min="7735" max="7735" width="5.42578125" style="472" customWidth="1"/>
    <col min="7736" max="7737" width="3.7109375" style="472" customWidth="1"/>
    <col min="7738" max="7738" width="3.140625" style="472" customWidth="1"/>
    <col min="7739" max="7739" width="3.7109375" style="472" customWidth="1"/>
    <col min="7740" max="7740" width="17.28515625" style="472" customWidth="1"/>
    <col min="7741" max="7741" width="12.85546875" style="472" customWidth="1"/>
    <col min="7742" max="7742" width="15.5703125" style="472" customWidth="1"/>
    <col min="7743" max="7743" width="14.85546875" style="472" customWidth="1"/>
    <col min="7744" max="7744" width="7.140625" style="472" bestFit="1" customWidth="1"/>
    <col min="7745" max="7745" width="8.28515625" style="472" customWidth="1"/>
    <col min="7746" max="7746" width="9" style="472" customWidth="1"/>
    <col min="7747" max="7748" width="3.28515625" style="472" customWidth="1"/>
    <col min="7749" max="7750" width="4.5703125" style="472" customWidth="1"/>
    <col min="7751" max="7751" width="4" style="472" customWidth="1"/>
    <col min="7752" max="7752" width="9.42578125" style="472" customWidth="1"/>
    <col min="7753" max="7753" width="4.140625" style="472" customWidth="1"/>
    <col min="7754" max="7936" width="11.42578125" style="472"/>
    <col min="7937" max="7937" width="9.42578125" style="472" customWidth="1"/>
    <col min="7938" max="7938" width="9.28515625" style="472" customWidth="1"/>
    <col min="7939" max="7939" width="7.5703125" style="472" customWidth="1"/>
    <col min="7940" max="7942" width="6.140625" style="472" customWidth="1"/>
    <col min="7943" max="7943" width="8.7109375" style="472" customWidth="1"/>
    <col min="7944" max="7944" width="2.7109375" style="472" bestFit="1" customWidth="1"/>
    <col min="7945" max="7945" width="13.140625" style="472" customWidth="1"/>
    <col min="7946" max="7946" width="8.85546875" style="472" customWidth="1"/>
    <col min="7947" max="7947" width="5.7109375" style="472" customWidth="1"/>
    <col min="7948" max="7948" width="6" style="472" customWidth="1"/>
    <col min="7949" max="7949" width="4.85546875" style="472" customWidth="1"/>
    <col min="7950" max="7950" width="5.140625" style="472" customWidth="1"/>
    <col min="7951" max="7990" width="0" style="472" hidden="1" customWidth="1"/>
    <col min="7991" max="7991" width="5.42578125" style="472" customWidth="1"/>
    <col min="7992" max="7993" width="3.7109375" style="472" customWidth="1"/>
    <col min="7994" max="7994" width="3.140625" style="472" customWidth="1"/>
    <col min="7995" max="7995" width="3.7109375" style="472" customWidth="1"/>
    <col min="7996" max="7996" width="17.28515625" style="472" customWidth="1"/>
    <col min="7997" max="7997" width="12.85546875" style="472" customWidth="1"/>
    <col min="7998" max="7998" width="15.5703125" style="472" customWidth="1"/>
    <col min="7999" max="7999" width="14.85546875" style="472" customWidth="1"/>
    <col min="8000" max="8000" width="7.140625" style="472" bestFit="1" customWidth="1"/>
    <col min="8001" max="8001" width="8.28515625" style="472" customWidth="1"/>
    <col min="8002" max="8002" width="9" style="472" customWidth="1"/>
    <col min="8003" max="8004" width="3.28515625" style="472" customWidth="1"/>
    <col min="8005" max="8006" width="4.5703125" style="472" customWidth="1"/>
    <col min="8007" max="8007" width="4" style="472" customWidth="1"/>
    <col min="8008" max="8008" width="9.42578125" style="472" customWidth="1"/>
    <col min="8009" max="8009" width="4.140625" style="472" customWidth="1"/>
    <col min="8010" max="8192" width="11.42578125" style="472"/>
    <col min="8193" max="8193" width="9.42578125" style="472" customWidth="1"/>
    <col min="8194" max="8194" width="9.28515625" style="472" customWidth="1"/>
    <col min="8195" max="8195" width="7.5703125" style="472" customWidth="1"/>
    <col min="8196" max="8198" width="6.140625" style="472" customWidth="1"/>
    <col min="8199" max="8199" width="8.7109375" style="472" customWidth="1"/>
    <col min="8200" max="8200" width="2.7109375" style="472" bestFit="1" customWidth="1"/>
    <col min="8201" max="8201" width="13.140625" style="472" customWidth="1"/>
    <col min="8202" max="8202" width="8.85546875" style="472" customWidth="1"/>
    <col min="8203" max="8203" width="5.7109375" style="472" customWidth="1"/>
    <col min="8204" max="8204" width="6" style="472" customWidth="1"/>
    <col min="8205" max="8205" width="4.85546875" style="472" customWidth="1"/>
    <col min="8206" max="8206" width="5.140625" style="472" customWidth="1"/>
    <col min="8207" max="8246" width="0" style="472" hidden="1" customWidth="1"/>
    <col min="8247" max="8247" width="5.42578125" style="472" customWidth="1"/>
    <col min="8248" max="8249" width="3.7109375" style="472" customWidth="1"/>
    <col min="8250" max="8250" width="3.140625" style="472" customWidth="1"/>
    <col min="8251" max="8251" width="3.7109375" style="472" customWidth="1"/>
    <col min="8252" max="8252" width="17.28515625" style="472" customWidth="1"/>
    <col min="8253" max="8253" width="12.85546875" style="472" customWidth="1"/>
    <col min="8254" max="8254" width="15.5703125" style="472" customWidth="1"/>
    <col min="8255" max="8255" width="14.85546875" style="472" customWidth="1"/>
    <col min="8256" max="8256" width="7.140625" style="472" bestFit="1" customWidth="1"/>
    <col min="8257" max="8257" width="8.28515625" style="472" customWidth="1"/>
    <col min="8258" max="8258" width="9" style="472" customWidth="1"/>
    <col min="8259" max="8260" width="3.28515625" style="472" customWidth="1"/>
    <col min="8261" max="8262" width="4.5703125" style="472" customWidth="1"/>
    <col min="8263" max="8263" width="4" style="472" customWidth="1"/>
    <col min="8264" max="8264" width="9.42578125" style="472" customWidth="1"/>
    <col min="8265" max="8265" width="4.140625" style="472" customWidth="1"/>
    <col min="8266" max="8448" width="11.42578125" style="472"/>
    <col min="8449" max="8449" width="9.42578125" style="472" customWidth="1"/>
    <col min="8450" max="8450" width="9.28515625" style="472" customWidth="1"/>
    <col min="8451" max="8451" width="7.5703125" style="472" customWidth="1"/>
    <col min="8452" max="8454" width="6.140625" style="472" customWidth="1"/>
    <col min="8455" max="8455" width="8.7109375" style="472" customWidth="1"/>
    <col min="8456" max="8456" width="2.7109375" style="472" bestFit="1" customWidth="1"/>
    <col min="8457" max="8457" width="13.140625" style="472" customWidth="1"/>
    <col min="8458" max="8458" width="8.85546875" style="472" customWidth="1"/>
    <col min="8459" max="8459" width="5.7109375" style="472" customWidth="1"/>
    <col min="8460" max="8460" width="6" style="472" customWidth="1"/>
    <col min="8461" max="8461" width="4.85546875" style="472" customWidth="1"/>
    <col min="8462" max="8462" width="5.140625" style="472" customWidth="1"/>
    <col min="8463" max="8502" width="0" style="472" hidden="1" customWidth="1"/>
    <col min="8503" max="8503" width="5.42578125" style="472" customWidth="1"/>
    <col min="8504" max="8505" width="3.7109375" style="472" customWidth="1"/>
    <col min="8506" max="8506" width="3.140625" style="472" customWidth="1"/>
    <col min="8507" max="8507" width="3.7109375" style="472" customWidth="1"/>
    <col min="8508" max="8508" width="17.28515625" style="472" customWidth="1"/>
    <col min="8509" max="8509" width="12.85546875" style="472" customWidth="1"/>
    <col min="8510" max="8510" width="15.5703125" style="472" customWidth="1"/>
    <col min="8511" max="8511" width="14.85546875" style="472" customWidth="1"/>
    <col min="8512" max="8512" width="7.140625" style="472" bestFit="1" customWidth="1"/>
    <col min="8513" max="8513" width="8.28515625" style="472" customWidth="1"/>
    <col min="8514" max="8514" width="9" style="472" customWidth="1"/>
    <col min="8515" max="8516" width="3.28515625" style="472" customWidth="1"/>
    <col min="8517" max="8518" width="4.5703125" style="472" customWidth="1"/>
    <col min="8519" max="8519" width="4" style="472" customWidth="1"/>
    <col min="8520" max="8520" width="9.42578125" style="472" customWidth="1"/>
    <col min="8521" max="8521" width="4.140625" style="472" customWidth="1"/>
    <col min="8522" max="8704" width="11.42578125" style="472"/>
    <col min="8705" max="8705" width="9.42578125" style="472" customWidth="1"/>
    <col min="8706" max="8706" width="9.28515625" style="472" customWidth="1"/>
    <col min="8707" max="8707" width="7.5703125" style="472" customWidth="1"/>
    <col min="8708" max="8710" width="6.140625" style="472" customWidth="1"/>
    <col min="8711" max="8711" width="8.7109375" style="472" customWidth="1"/>
    <col min="8712" max="8712" width="2.7109375" style="472" bestFit="1" customWidth="1"/>
    <col min="8713" max="8713" width="13.140625" style="472" customWidth="1"/>
    <col min="8714" max="8714" width="8.85546875" style="472" customWidth="1"/>
    <col min="8715" max="8715" width="5.7109375" style="472" customWidth="1"/>
    <col min="8716" max="8716" width="6" style="472" customWidth="1"/>
    <col min="8717" max="8717" width="4.85546875" style="472" customWidth="1"/>
    <col min="8718" max="8718" width="5.140625" style="472" customWidth="1"/>
    <col min="8719" max="8758" width="0" style="472" hidden="1" customWidth="1"/>
    <col min="8759" max="8759" width="5.42578125" style="472" customWidth="1"/>
    <col min="8760" max="8761" width="3.7109375" style="472" customWidth="1"/>
    <col min="8762" max="8762" width="3.140625" style="472" customWidth="1"/>
    <col min="8763" max="8763" width="3.7109375" style="472" customWidth="1"/>
    <col min="8764" max="8764" width="17.28515625" style="472" customWidth="1"/>
    <col min="8765" max="8765" width="12.85546875" style="472" customWidth="1"/>
    <col min="8766" max="8766" width="15.5703125" style="472" customWidth="1"/>
    <col min="8767" max="8767" width="14.85546875" style="472" customWidth="1"/>
    <col min="8768" max="8768" width="7.140625" style="472" bestFit="1" customWidth="1"/>
    <col min="8769" max="8769" width="8.28515625" style="472" customWidth="1"/>
    <col min="8770" max="8770" width="9" style="472" customWidth="1"/>
    <col min="8771" max="8772" width="3.28515625" style="472" customWidth="1"/>
    <col min="8773" max="8774" width="4.5703125" style="472" customWidth="1"/>
    <col min="8775" max="8775" width="4" style="472" customWidth="1"/>
    <col min="8776" max="8776" width="9.42578125" style="472" customWidth="1"/>
    <col min="8777" max="8777" width="4.140625" style="472" customWidth="1"/>
    <col min="8778" max="8960" width="11.42578125" style="472"/>
    <col min="8961" max="8961" width="9.42578125" style="472" customWidth="1"/>
    <col min="8962" max="8962" width="9.28515625" style="472" customWidth="1"/>
    <col min="8963" max="8963" width="7.5703125" style="472" customWidth="1"/>
    <col min="8964" max="8966" width="6.140625" style="472" customWidth="1"/>
    <col min="8967" max="8967" width="8.7109375" style="472" customWidth="1"/>
    <col min="8968" max="8968" width="2.7109375" style="472" bestFit="1" customWidth="1"/>
    <col min="8969" max="8969" width="13.140625" style="472" customWidth="1"/>
    <col min="8970" max="8970" width="8.85546875" style="472" customWidth="1"/>
    <col min="8971" max="8971" width="5.7109375" style="472" customWidth="1"/>
    <col min="8972" max="8972" width="6" style="472" customWidth="1"/>
    <col min="8973" max="8973" width="4.85546875" style="472" customWidth="1"/>
    <col min="8974" max="8974" width="5.140625" style="472" customWidth="1"/>
    <col min="8975" max="9014" width="0" style="472" hidden="1" customWidth="1"/>
    <col min="9015" max="9015" width="5.42578125" style="472" customWidth="1"/>
    <col min="9016" max="9017" width="3.7109375" style="472" customWidth="1"/>
    <col min="9018" max="9018" width="3.140625" style="472" customWidth="1"/>
    <col min="9019" max="9019" width="3.7109375" style="472" customWidth="1"/>
    <col min="9020" max="9020" width="17.28515625" style="472" customWidth="1"/>
    <col min="9021" max="9021" width="12.85546875" style="472" customWidth="1"/>
    <col min="9022" max="9022" width="15.5703125" style="472" customWidth="1"/>
    <col min="9023" max="9023" width="14.85546875" style="472" customWidth="1"/>
    <col min="9024" max="9024" width="7.140625" style="472" bestFit="1" customWidth="1"/>
    <col min="9025" max="9025" width="8.28515625" style="472" customWidth="1"/>
    <col min="9026" max="9026" width="9" style="472" customWidth="1"/>
    <col min="9027" max="9028" width="3.28515625" style="472" customWidth="1"/>
    <col min="9029" max="9030" width="4.5703125" style="472" customWidth="1"/>
    <col min="9031" max="9031" width="4" style="472" customWidth="1"/>
    <col min="9032" max="9032" width="9.42578125" style="472" customWidth="1"/>
    <col min="9033" max="9033" width="4.140625" style="472" customWidth="1"/>
    <col min="9034" max="9216" width="11.42578125" style="472"/>
    <col min="9217" max="9217" width="9.42578125" style="472" customWidth="1"/>
    <col min="9218" max="9218" width="9.28515625" style="472" customWidth="1"/>
    <col min="9219" max="9219" width="7.5703125" style="472" customWidth="1"/>
    <col min="9220" max="9222" width="6.140625" style="472" customWidth="1"/>
    <col min="9223" max="9223" width="8.7109375" style="472" customWidth="1"/>
    <col min="9224" max="9224" width="2.7109375" style="472" bestFit="1" customWidth="1"/>
    <col min="9225" max="9225" width="13.140625" style="472" customWidth="1"/>
    <col min="9226" max="9226" width="8.85546875" style="472" customWidth="1"/>
    <col min="9227" max="9227" width="5.7109375" style="472" customWidth="1"/>
    <col min="9228" max="9228" width="6" style="472" customWidth="1"/>
    <col min="9229" max="9229" width="4.85546875" style="472" customWidth="1"/>
    <col min="9230" max="9230" width="5.140625" style="472" customWidth="1"/>
    <col min="9231" max="9270" width="0" style="472" hidden="1" customWidth="1"/>
    <col min="9271" max="9271" width="5.42578125" style="472" customWidth="1"/>
    <col min="9272" max="9273" width="3.7109375" style="472" customWidth="1"/>
    <col min="9274" max="9274" width="3.140625" style="472" customWidth="1"/>
    <col min="9275" max="9275" width="3.7109375" style="472" customWidth="1"/>
    <col min="9276" max="9276" width="17.28515625" style="472" customWidth="1"/>
    <col min="9277" max="9277" width="12.85546875" style="472" customWidth="1"/>
    <col min="9278" max="9278" width="15.5703125" style="472" customWidth="1"/>
    <col min="9279" max="9279" width="14.85546875" style="472" customWidth="1"/>
    <col min="9280" max="9280" width="7.140625" style="472" bestFit="1" customWidth="1"/>
    <col min="9281" max="9281" width="8.28515625" style="472" customWidth="1"/>
    <col min="9282" max="9282" width="9" style="472" customWidth="1"/>
    <col min="9283" max="9284" width="3.28515625" style="472" customWidth="1"/>
    <col min="9285" max="9286" width="4.5703125" style="472" customWidth="1"/>
    <col min="9287" max="9287" width="4" style="472" customWidth="1"/>
    <col min="9288" max="9288" width="9.42578125" style="472" customWidth="1"/>
    <col min="9289" max="9289" width="4.140625" style="472" customWidth="1"/>
    <col min="9290" max="9472" width="11.42578125" style="472"/>
    <col min="9473" max="9473" width="9.42578125" style="472" customWidth="1"/>
    <col min="9474" max="9474" width="9.28515625" style="472" customWidth="1"/>
    <col min="9475" max="9475" width="7.5703125" style="472" customWidth="1"/>
    <col min="9476" max="9478" width="6.140625" style="472" customWidth="1"/>
    <col min="9479" max="9479" width="8.7109375" style="472" customWidth="1"/>
    <col min="9480" max="9480" width="2.7109375" style="472" bestFit="1" customWidth="1"/>
    <col min="9481" max="9481" width="13.140625" style="472" customWidth="1"/>
    <col min="9482" max="9482" width="8.85546875" style="472" customWidth="1"/>
    <col min="9483" max="9483" width="5.7109375" style="472" customWidth="1"/>
    <col min="9484" max="9484" width="6" style="472" customWidth="1"/>
    <col min="9485" max="9485" width="4.85546875" style="472" customWidth="1"/>
    <col min="9486" max="9486" width="5.140625" style="472" customWidth="1"/>
    <col min="9487" max="9526" width="0" style="472" hidden="1" customWidth="1"/>
    <col min="9527" max="9527" width="5.42578125" style="472" customWidth="1"/>
    <col min="9528" max="9529" width="3.7109375" style="472" customWidth="1"/>
    <col min="9530" max="9530" width="3.140625" style="472" customWidth="1"/>
    <col min="9531" max="9531" width="3.7109375" style="472" customWidth="1"/>
    <col min="9532" max="9532" width="17.28515625" style="472" customWidth="1"/>
    <col min="9533" max="9533" width="12.85546875" style="472" customWidth="1"/>
    <col min="9534" max="9534" width="15.5703125" style="472" customWidth="1"/>
    <col min="9535" max="9535" width="14.85546875" style="472" customWidth="1"/>
    <col min="9536" max="9536" width="7.140625" style="472" bestFit="1" customWidth="1"/>
    <col min="9537" max="9537" width="8.28515625" style="472" customWidth="1"/>
    <col min="9538" max="9538" width="9" style="472" customWidth="1"/>
    <col min="9539" max="9540" width="3.28515625" style="472" customWidth="1"/>
    <col min="9541" max="9542" width="4.5703125" style="472" customWidth="1"/>
    <col min="9543" max="9543" width="4" style="472" customWidth="1"/>
    <col min="9544" max="9544" width="9.42578125" style="472" customWidth="1"/>
    <col min="9545" max="9545" width="4.140625" style="472" customWidth="1"/>
    <col min="9546" max="9728" width="11.42578125" style="472"/>
    <col min="9729" max="9729" width="9.42578125" style="472" customWidth="1"/>
    <col min="9730" max="9730" width="9.28515625" style="472" customWidth="1"/>
    <col min="9731" max="9731" width="7.5703125" style="472" customWidth="1"/>
    <col min="9732" max="9734" width="6.140625" style="472" customWidth="1"/>
    <col min="9735" max="9735" width="8.7109375" style="472" customWidth="1"/>
    <col min="9736" max="9736" width="2.7109375" style="472" bestFit="1" customWidth="1"/>
    <col min="9737" max="9737" width="13.140625" style="472" customWidth="1"/>
    <col min="9738" max="9738" width="8.85546875" style="472" customWidth="1"/>
    <col min="9739" max="9739" width="5.7109375" style="472" customWidth="1"/>
    <col min="9740" max="9740" width="6" style="472" customWidth="1"/>
    <col min="9741" max="9741" width="4.85546875" style="472" customWidth="1"/>
    <col min="9742" max="9742" width="5.140625" style="472" customWidth="1"/>
    <col min="9743" max="9782" width="0" style="472" hidden="1" customWidth="1"/>
    <col min="9783" max="9783" width="5.42578125" style="472" customWidth="1"/>
    <col min="9784" max="9785" width="3.7109375" style="472" customWidth="1"/>
    <col min="9786" max="9786" width="3.140625" style="472" customWidth="1"/>
    <col min="9787" max="9787" width="3.7109375" style="472" customWidth="1"/>
    <col min="9788" max="9788" width="17.28515625" style="472" customWidth="1"/>
    <col min="9789" max="9789" width="12.85546875" style="472" customWidth="1"/>
    <col min="9790" max="9790" width="15.5703125" style="472" customWidth="1"/>
    <col min="9791" max="9791" width="14.85546875" style="472" customWidth="1"/>
    <col min="9792" max="9792" width="7.140625" style="472" bestFit="1" customWidth="1"/>
    <col min="9793" max="9793" width="8.28515625" style="472" customWidth="1"/>
    <col min="9794" max="9794" width="9" style="472" customWidth="1"/>
    <col min="9795" max="9796" width="3.28515625" style="472" customWidth="1"/>
    <col min="9797" max="9798" width="4.5703125" style="472" customWidth="1"/>
    <col min="9799" max="9799" width="4" style="472" customWidth="1"/>
    <col min="9800" max="9800" width="9.42578125" style="472" customWidth="1"/>
    <col min="9801" max="9801" width="4.140625" style="472" customWidth="1"/>
    <col min="9802" max="9984" width="11.42578125" style="472"/>
    <col min="9985" max="9985" width="9.42578125" style="472" customWidth="1"/>
    <col min="9986" max="9986" width="9.28515625" style="472" customWidth="1"/>
    <col min="9987" max="9987" width="7.5703125" style="472" customWidth="1"/>
    <col min="9988" max="9990" width="6.140625" style="472" customWidth="1"/>
    <col min="9991" max="9991" width="8.7109375" style="472" customWidth="1"/>
    <col min="9992" max="9992" width="2.7109375" style="472" bestFit="1" customWidth="1"/>
    <col min="9993" max="9993" width="13.140625" style="472" customWidth="1"/>
    <col min="9994" max="9994" width="8.85546875" style="472" customWidth="1"/>
    <col min="9995" max="9995" width="5.7109375" style="472" customWidth="1"/>
    <col min="9996" max="9996" width="6" style="472" customWidth="1"/>
    <col min="9997" max="9997" width="4.85546875" style="472" customWidth="1"/>
    <col min="9998" max="9998" width="5.140625" style="472" customWidth="1"/>
    <col min="9999" max="10038" width="0" style="472" hidden="1" customWidth="1"/>
    <col min="10039" max="10039" width="5.42578125" style="472" customWidth="1"/>
    <col min="10040" max="10041" width="3.7109375" style="472" customWidth="1"/>
    <col min="10042" max="10042" width="3.140625" style="472" customWidth="1"/>
    <col min="10043" max="10043" width="3.7109375" style="472" customWidth="1"/>
    <col min="10044" max="10044" width="17.28515625" style="472" customWidth="1"/>
    <col min="10045" max="10045" width="12.85546875" style="472" customWidth="1"/>
    <col min="10046" max="10046" width="15.5703125" style="472" customWidth="1"/>
    <col min="10047" max="10047" width="14.85546875" style="472" customWidth="1"/>
    <col min="10048" max="10048" width="7.140625" style="472" bestFit="1" customWidth="1"/>
    <col min="10049" max="10049" width="8.28515625" style="472" customWidth="1"/>
    <col min="10050" max="10050" width="9" style="472" customWidth="1"/>
    <col min="10051" max="10052" width="3.28515625" style="472" customWidth="1"/>
    <col min="10053" max="10054" width="4.5703125" style="472" customWidth="1"/>
    <col min="10055" max="10055" width="4" style="472" customWidth="1"/>
    <col min="10056" max="10056" width="9.42578125" style="472" customWidth="1"/>
    <col min="10057" max="10057" width="4.140625" style="472" customWidth="1"/>
    <col min="10058" max="10240" width="11.42578125" style="472"/>
    <col min="10241" max="10241" width="9.42578125" style="472" customWidth="1"/>
    <col min="10242" max="10242" width="9.28515625" style="472" customWidth="1"/>
    <col min="10243" max="10243" width="7.5703125" style="472" customWidth="1"/>
    <col min="10244" max="10246" width="6.140625" style="472" customWidth="1"/>
    <col min="10247" max="10247" width="8.7109375" style="472" customWidth="1"/>
    <col min="10248" max="10248" width="2.7109375" style="472" bestFit="1" customWidth="1"/>
    <col min="10249" max="10249" width="13.140625" style="472" customWidth="1"/>
    <col min="10250" max="10250" width="8.85546875" style="472" customWidth="1"/>
    <col min="10251" max="10251" width="5.7109375" style="472" customWidth="1"/>
    <col min="10252" max="10252" width="6" style="472" customWidth="1"/>
    <col min="10253" max="10253" width="4.85546875" style="472" customWidth="1"/>
    <col min="10254" max="10254" width="5.140625" style="472" customWidth="1"/>
    <col min="10255" max="10294" width="0" style="472" hidden="1" customWidth="1"/>
    <col min="10295" max="10295" width="5.42578125" style="472" customWidth="1"/>
    <col min="10296" max="10297" width="3.7109375" style="472" customWidth="1"/>
    <col min="10298" max="10298" width="3.140625" style="472" customWidth="1"/>
    <col min="10299" max="10299" width="3.7109375" style="472" customWidth="1"/>
    <col min="10300" max="10300" width="17.28515625" style="472" customWidth="1"/>
    <col min="10301" max="10301" width="12.85546875" style="472" customWidth="1"/>
    <col min="10302" max="10302" width="15.5703125" style="472" customWidth="1"/>
    <col min="10303" max="10303" width="14.85546875" style="472" customWidth="1"/>
    <col min="10304" max="10304" width="7.140625" style="472" bestFit="1" customWidth="1"/>
    <col min="10305" max="10305" width="8.28515625" style="472" customWidth="1"/>
    <col min="10306" max="10306" width="9" style="472" customWidth="1"/>
    <col min="10307" max="10308" width="3.28515625" style="472" customWidth="1"/>
    <col min="10309" max="10310" width="4.5703125" style="472" customWidth="1"/>
    <col min="10311" max="10311" width="4" style="472" customWidth="1"/>
    <col min="10312" max="10312" width="9.42578125" style="472" customWidth="1"/>
    <col min="10313" max="10313" width="4.140625" style="472" customWidth="1"/>
    <col min="10314" max="10496" width="11.42578125" style="472"/>
    <col min="10497" max="10497" width="9.42578125" style="472" customWidth="1"/>
    <col min="10498" max="10498" width="9.28515625" style="472" customWidth="1"/>
    <col min="10499" max="10499" width="7.5703125" style="472" customWidth="1"/>
    <col min="10500" max="10502" width="6.140625" style="472" customWidth="1"/>
    <col min="10503" max="10503" width="8.7109375" style="472" customWidth="1"/>
    <col min="10504" max="10504" width="2.7109375" style="472" bestFit="1" customWidth="1"/>
    <col min="10505" max="10505" width="13.140625" style="472" customWidth="1"/>
    <col min="10506" max="10506" width="8.85546875" style="472" customWidth="1"/>
    <col min="10507" max="10507" width="5.7109375" style="472" customWidth="1"/>
    <col min="10508" max="10508" width="6" style="472" customWidth="1"/>
    <col min="10509" max="10509" width="4.85546875" style="472" customWidth="1"/>
    <col min="10510" max="10510" width="5.140625" style="472" customWidth="1"/>
    <col min="10511" max="10550" width="0" style="472" hidden="1" customWidth="1"/>
    <col min="10551" max="10551" width="5.42578125" style="472" customWidth="1"/>
    <col min="10552" max="10553" width="3.7109375" style="472" customWidth="1"/>
    <col min="10554" max="10554" width="3.140625" style="472" customWidth="1"/>
    <col min="10555" max="10555" width="3.7109375" style="472" customWidth="1"/>
    <col min="10556" max="10556" width="17.28515625" style="472" customWidth="1"/>
    <col min="10557" max="10557" width="12.85546875" style="472" customWidth="1"/>
    <col min="10558" max="10558" width="15.5703125" style="472" customWidth="1"/>
    <col min="10559" max="10559" width="14.85546875" style="472" customWidth="1"/>
    <col min="10560" max="10560" width="7.140625" style="472" bestFit="1" customWidth="1"/>
    <col min="10561" max="10561" width="8.28515625" style="472" customWidth="1"/>
    <col min="10562" max="10562" width="9" style="472" customWidth="1"/>
    <col min="10563" max="10564" width="3.28515625" style="472" customWidth="1"/>
    <col min="10565" max="10566" width="4.5703125" style="472" customWidth="1"/>
    <col min="10567" max="10567" width="4" style="472" customWidth="1"/>
    <col min="10568" max="10568" width="9.42578125" style="472" customWidth="1"/>
    <col min="10569" max="10569" width="4.140625" style="472" customWidth="1"/>
    <col min="10570" max="10752" width="11.42578125" style="472"/>
    <col min="10753" max="10753" width="9.42578125" style="472" customWidth="1"/>
    <col min="10754" max="10754" width="9.28515625" style="472" customWidth="1"/>
    <col min="10755" max="10755" width="7.5703125" style="472" customWidth="1"/>
    <col min="10756" max="10758" width="6.140625" style="472" customWidth="1"/>
    <col min="10759" max="10759" width="8.7109375" style="472" customWidth="1"/>
    <col min="10760" max="10760" width="2.7109375" style="472" bestFit="1" customWidth="1"/>
    <col min="10761" max="10761" width="13.140625" style="472" customWidth="1"/>
    <col min="10762" max="10762" width="8.85546875" style="472" customWidth="1"/>
    <col min="10763" max="10763" width="5.7109375" style="472" customWidth="1"/>
    <col min="10764" max="10764" width="6" style="472" customWidth="1"/>
    <col min="10765" max="10765" width="4.85546875" style="472" customWidth="1"/>
    <col min="10766" max="10766" width="5.140625" style="472" customWidth="1"/>
    <col min="10767" max="10806" width="0" style="472" hidden="1" customWidth="1"/>
    <col min="10807" max="10807" width="5.42578125" style="472" customWidth="1"/>
    <col min="10808" max="10809" width="3.7109375" style="472" customWidth="1"/>
    <col min="10810" max="10810" width="3.140625" style="472" customWidth="1"/>
    <col min="10811" max="10811" width="3.7109375" style="472" customWidth="1"/>
    <col min="10812" max="10812" width="17.28515625" style="472" customWidth="1"/>
    <col min="10813" max="10813" width="12.85546875" style="472" customWidth="1"/>
    <col min="10814" max="10814" width="15.5703125" style="472" customWidth="1"/>
    <col min="10815" max="10815" width="14.85546875" style="472" customWidth="1"/>
    <col min="10816" max="10816" width="7.140625" style="472" bestFit="1" customWidth="1"/>
    <col min="10817" max="10817" width="8.28515625" style="472" customWidth="1"/>
    <col min="10818" max="10818" width="9" style="472" customWidth="1"/>
    <col min="10819" max="10820" width="3.28515625" style="472" customWidth="1"/>
    <col min="10821" max="10822" width="4.5703125" style="472" customWidth="1"/>
    <col min="10823" max="10823" width="4" style="472" customWidth="1"/>
    <col min="10824" max="10824" width="9.42578125" style="472" customWidth="1"/>
    <col min="10825" max="10825" width="4.140625" style="472" customWidth="1"/>
    <col min="10826" max="11008" width="11.42578125" style="472"/>
    <col min="11009" max="11009" width="9.42578125" style="472" customWidth="1"/>
    <col min="11010" max="11010" width="9.28515625" style="472" customWidth="1"/>
    <col min="11011" max="11011" width="7.5703125" style="472" customWidth="1"/>
    <col min="11012" max="11014" width="6.140625" style="472" customWidth="1"/>
    <col min="11015" max="11015" width="8.7109375" style="472" customWidth="1"/>
    <col min="11016" max="11016" width="2.7109375" style="472" bestFit="1" customWidth="1"/>
    <col min="11017" max="11017" width="13.140625" style="472" customWidth="1"/>
    <col min="11018" max="11018" width="8.85546875" style="472" customWidth="1"/>
    <col min="11019" max="11019" width="5.7109375" style="472" customWidth="1"/>
    <col min="11020" max="11020" width="6" style="472" customWidth="1"/>
    <col min="11021" max="11021" width="4.85546875" style="472" customWidth="1"/>
    <col min="11022" max="11022" width="5.140625" style="472" customWidth="1"/>
    <col min="11023" max="11062" width="0" style="472" hidden="1" customWidth="1"/>
    <col min="11063" max="11063" width="5.42578125" style="472" customWidth="1"/>
    <col min="11064" max="11065" width="3.7109375" style="472" customWidth="1"/>
    <col min="11066" max="11066" width="3.140625" style="472" customWidth="1"/>
    <col min="11067" max="11067" width="3.7109375" style="472" customWidth="1"/>
    <col min="11068" max="11068" width="17.28515625" style="472" customWidth="1"/>
    <col min="11069" max="11069" width="12.85546875" style="472" customWidth="1"/>
    <col min="11070" max="11070" width="15.5703125" style="472" customWidth="1"/>
    <col min="11071" max="11071" width="14.85546875" style="472" customWidth="1"/>
    <col min="11072" max="11072" width="7.140625" style="472" bestFit="1" customWidth="1"/>
    <col min="11073" max="11073" width="8.28515625" style="472" customWidth="1"/>
    <col min="11074" max="11074" width="9" style="472" customWidth="1"/>
    <col min="11075" max="11076" width="3.28515625" style="472" customWidth="1"/>
    <col min="11077" max="11078" width="4.5703125" style="472" customWidth="1"/>
    <col min="11079" max="11079" width="4" style="472" customWidth="1"/>
    <col min="11080" max="11080" width="9.42578125" style="472" customWidth="1"/>
    <col min="11081" max="11081" width="4.140625" style="472" customWidth="1"/>
    <col min="11082" max="11264" width="11.42578125" style="472"/>
    <col min="11265" max="11265" width="9.42578125" style="472" customWidth="1"/>
    <col min="11266" max="11266" width="9.28515625" style="472" customWidth="1"/>
    <col min="11267" max="11267" width="7.5703125" style="472" customWidth="1"/>
    <col min="11268" max="11270" width="6.140625" style="472" customWidth="1"/>
    <col min="11271" max="11271" width="8.7109375" style="472" customWidth="1"/>
    <col min="11272" max="11272" width="2.7109375" style="472" bestFit="1" customWidth="1"/>
    <col min="11273" max="11273" width="13.140625" style="472" customWidth="1"/>
    <col min="11274" max="11274" width="8.85546875" style="472" customWidth="1"/>
    <col min="11275" max="11275" width="5.7109375" style="472" customWidth="1"/>
    <col min="11276" max="11276" width="6" style="472" customWidth="1"/>
    <col min="11277" max="11277" width="4.85546875" style="472" customWidth="1"/>
    <col min="11278" max="11278" width="5.140625" style="472" customWidth="1"/>
    <col min="11279" max="11318" width="0" style="472" hidden="1" customWidth="1"/>
    <col min="11319" max="11319" width="5.42578125" style="472" customWidth="1"/>
    <col min="11320" max="11321" width="3.7109375" style="472" customWidth="1"/>
    <col min="11322" max="11322" width="3.140625" style="472" customWidth="1"/>
    <col min="11323" max="11323" width="3.7109375" style="472" customWidth="1"/>
    <col min="11324" max="11324" width="17.28515625" style="472" customWidth="1"/>
    <col min="11325" max="11325" width="12.85546875" style="472" customWidth="1"/>
    <col min="11326" max="11326" width="15.5703125" style="472" customWidth="1"/>
    <col min="11327" max="11327" width="14.85546875" style="472" customWidth="1"/>
    <col min="11328" max="11328" width="7.140625" style="472" bestFit="1" customWidth="1"/>
    <col min="11329" max="11329" width="8.28515625" style="472" customWidth="1"/>
    <col min="11330" max="11330" width="9" style="472" customWidth="1"/>
    <col min="11331" max="11332" width="3.28515625" style="472" customWidth="1"/>
    <col min="11333" max="11334" width="4.5703125" style="472" customWidth="1"/>
    <col min="11335" max="11335" width="4" style="472" customWidth="1"/>
    <col min="11336" max="11336" width="9.42578125" style="472" customWidth="1"/>
    <col min="11337" max="11337" width="4.140625" style="472" customWidth="1"/>
    <col min="11338" max="11520" width="11.42578125" style="472"/>
    <col min="11521" max="11521" width="9.42578125" style="472" customWidth="1"/>
    <col min="11522" max="11522" width="9.28515625" style="472" customWidth="1"/>
    <col min="11523" max="11523" width="7.5703125" style="472" customWidth="1"/>
    <col min="11524" max="11526" width="6.140625" style="472" customWidth="1"/>
    <col min="11527" max="11527" width="8.7109375" style="472" customWidth="1"/>
    <col min="11528" max="11528" width="2.7109375" style="472" bestFit="1" customWidth="1"/>
    <col min="11529" max="11529" width="13.140625" style="472" customWidth="1"/>
    <col min="11530" max="11530" width="8.85546875" style="472" customWidth="1"/>
    <col min="11531" max="11531" width="5.7109375" style="472" customWidth="1"/>
    <col min="11532" max="11532" width="6" style="472" customWidth="1"/>
    <col min="11533" max="11533" width="4.85546875" style="472" customWidth="1"/>
    <col min="11534" max="11534" width="5.140625" style="472" customWidth="1"/>
    <col min="11535" max="11574" width="0" style="472" hidden="1" customWidth="1"/>
    <col min="11575" max="11575" width="5.42578125" style="472" customWidth="1"/>
    <col min="11576" max="11577" width="3.7109375" style="472" customWidth="1"/>
    <col min="11578" max="11578" width="3.140625" style="472" customWidth="1"/>
    <col min="11579" max="11579" width="3.7109375" style="472" customWidth="1"/>
    <col min="11580" max="11580" width="17.28515625" style="472" customWidth="1"/>
    <col min="11581" max="11581" width="12.85546875" style="472" customWidth="1"/>
    <col min="11582" max="11582" width="15.5703125" style="472" customWidth="1"/>
    <col min="11583" max="11583" width="14.85546875" style="472" customWidth="1"/>
    <col min="11584" max="11584" width="7.140625" style="472" bestFit="1" customWidth="1"/>
    <col min="11585" max="11585" width="8.28515625" style="472" customWidth="1"/>
    <col min="11586" max="11586" width="9" style="472" customWidth="1"/>
    <col min="11587" max="11588" width="3.28515625" style="472" customWidth="1"/>
    <col min="11589" max="11590" width="4.5703125" style="472" customWidth="1"/>
    <col min="11591" max="11591" width="4" style="472" customWidth="1"/>
    <col min="11592" max="11592" width="9.42578125" style="472" customWidth="1"/>
    <col min="11593" max="11593" width="4.140625" style="472" customWidth="1"/>
    <col min="11594" max="11776" width="11.42578125" style="472"/>
    <col min="11777" max="11777" width="9.42578125" style="472" customWidth="1"/>
    <col min="11778" max="11778" width="9.28515625" style="472" customWidth="1"/>
    <col min="11779" max="11779" width="7.5703125" style="472" customWidth="1"/>
    <col min="11780" max="11782" width="6.140625" style="472" customWidth="1"/>
    <col min="11783" max="11783" width="8.7109375" style="472" customWidth="1"/>
    <col min="11784" max="11784" width="2.7109375" style="472" bestFit="1" customWidth="1"/>
    <col min="11785" max="11785" width="13.140625" style="472" customWidth="1"/>
    <col min="11786" max="11786" width="8.85546875" style="472" customWidth="1"/>
    <col min="11787" max="11787" width="5.7109375" style="472" customWidth="1"/>
    <col min="11788" max="11788" width="6" style="472" customWidth="1"/>
    <col min="11789" max="11789" width="4.85546875" style="472" customWidth="1"/>
    <col min="11790" max="11790" width="5.140625" style="472" customWidth="1"/>
    <col min="11791" max="11830" width="0" style="472" hidden="1" customWidth="1"/>
    <col min="11831" max="11831" width="5.42578125" style="472" customWidth="1"/>
    <col min="11832" max="11833" width="3.7109375" style="472" customWidth="1"/>
    <col min="11834" max="11834" width="3.140625" style="472" customWidth="1"/>
    <col min="11835" max="11835" width="3.7109375" style="472" customWidth="1"/>
    <col min="11836" max="11836" width="17.28515625" style="472" customWidth="1"/>
    <col min="11837" max="11837" width="12.85546875" style="472" customWidth="1"/>
    <col min="11838" max="11838" width="15.5703125" style="472" customWidth="1"/>
    <col min="11839" max="11839" width="14.85546875" style="472" customWidth="1"/>
    <col min="11840" max="11840" width="7.140625" style="472" bestFit="1" customWidth="1"/>
    <col min="11841" max="11841" width="8.28515625" style="472" customWidth="1"/>
    <col min="11842" max="11842" width="9" style="472" customWidth="1"/>
    <col min="11843" max="11844" width="3.28515625" style="472" customWidth="1"/>
    <col min="11845" max="11846" width="4.5703125" style="472" customWidth="1"/>
    <col min="11847" max="11847" width="4" style="472" customWidth="1"/>
    <col min="11848" max="11848" width="9.42578125" style="472" customWidth="1"/>
    <col min="11849" max="11849" width="4.140625" style="472" customWidth="1"/>
    <col min="11850" max="12032" width="11.42578125" style="472"/>
    <col min="12033" max="12033" width="9.42578125" style="472" customWidth="1"/>
    <col min="12034" max="12034" width="9.28515625" style="472" customWidth="1"/>
    <col min="12035" max="12035" width="7.5703125" style="472" customWidth="1"/>
    <col min="12036" max="12038" width="6.140625" style="472" customWidth="1"/>
    <col min="12039" max="12039" width="8.7109375" style="472" customWidth="1"/>
    <col min="12040" max="12040" width="2.7109375" style="472" bestFit="1" customWidth="1"/>
    <col min="12041" max="12041" width="13.140625" style="472" customWidth="1"/>
    <col min="12042" max="12042" width="8.85546875" style="472" customWidth="1"/>
    <col min="12043" max="12043" width="5.7109375" style="472" customWidth="1"/>
    <col min="12044" max="12044" width="6" style="472" customWidth="1"/>
    <col min="12045" max="12045" width="4.85546875" style="472" customWidth="1"/>
    <col min="12046" max="12046" width="5.140625" style="472" customWidth="1"/>
    <col min="12047" max="12086" width="0" style="472" hidden="1" customWidth="1"/>
    <col min="12087" max="12087" width="5.42578125" style="472" customWidth="1"/>
    <col min="12088" max="12089" width="3.7109375" style="472" customWidth="1"/>
    <col min="12090" max="12090" width="3.140625" style="472" customWidth="1"/>
    <col min="12091" max="12091" width="3.7109375" style="472" customWidth="1"/>
    <col min="12092" max="12092" width="17.28515625" style="472" customWidth="1"/>
    <col min="12093" max="12093" width="12.85546875" style="472" customWidth="1"/>
    <col min="12094" max="12094" width="15.5703125" style="472" customWidth="1"/>
    <col min="12095" max="12095" width="14.85546875" style="472" customWidth="1"/>
    <col min="12096" max="12096" width="7.140625" style="472" bestFit="1" customWidth="1"/>
    <col min="12097" max="12097" width="8.28515625" style="472" customWidth="1"/>
    <col min="12098" max="12098" width="9" style="472" customWidth="1"/>
    <col min="12099" max="12100" width="3.28515625" style="472" customWidth="1"/>
    <col min="12101" max="12102" width="4.5703125" style="472" customWidth="1"/>
    <col min="12103" max="12103" width="4" style="472" customWidth="1"/>
    <col min="12104" max="12104" width="9.42578125" style="472" customWidth="1"/>
    <col min="12105" max="12105" width="4.140625" style="472" customWidth="1"/>
    <col min="12106" max="12288" width="11.42578125" style="472"/>
    <col min="12289" max="12289" width="9.42578125" style="472" customWidth="1"/>
    <col min="12290" max="12290" width="9.28515625" style="472" customWidth="1"/>
    <col min="12291" max="12291" width="7.5703125" style="472" customWidth="1"/>
    <col min="12292" max="12294" width="6.140625" style="472" customWidth="1"/>
    <col min="12295" max="12295" width="8.7109375" style="472" customWidth="1"/>
    <col min="12296" max="12296" width="2.7109375" style="472" bestFit="1" customWidth="1"/>
    <col min="12297" max="12297" width="13.140625" style="472" customWidth="1"/>
    <col min="12298" max="12298" width="8.85546875" style="472" customWidth="1"/>
    <col min="12299" max="12299" width="5.7109375" style="472" customWidth="1"/>
    <col min="12300" max="12300" width="6" style="472" customWidth="1"/>
    <col min="12301" max="12301" width="4.85546875" style="472" customWidth="1"/>
    <col min="12302" max="12302" width="5.140625" style="472" customWidth="1"/>
    <col min="12303" max="12342" width="0" style="472" hidden="1" customWidth="1"/>
    <col min="12343" max="12343" width="5.42578125" style="472" customWidth="1"/>
    <col min="12344" max="12345" width="3.7109375" style="472" customWidth="1"/>
    <col min="12346" max="12346" width="3.140625" style="472" customWidth="1"/>
    <col min="12347" max="12347" width="3.7109375" style="472" customWidth="1"/>
    <col min="12348" max="12348" width="17.28515625" style="472" customWidth="1"/>
    <col min="12349" max="12349" width="12.85546875" style="472" customWidth="1"/>
    <col min="12350" max="12350" width="15.5703125" style="472" customWidth="1"/>
    <col min="12351" max="12351" width="14.85546875" style="472" customWidth="1"/>
    <col min="12352" max="12352" width="7.140625" style="472" bestFit="1" customWidth="1"/>
    <col min="12353" max="12353" width="8.28515625" style="472" customWidth="1"/>
    <col min="12354" max="12354" width="9" style="472" customWidth="1"/>
    <col min="12355" max="12356" width="3.28515625" style="472" customWidth="1"/>
    <col min="12357" max="12358" width="4.5703125" style="472" customWidth="1"/>
    <col min="12359" max="12359" width="4" style="472" customWidth="1"/>
    <col min="12360" max="12360" width="9.42578125" style="472" customWidth="1"/>
    <col min="12361" max="12361" width="4.140625" style="472" customWidth="1"/>
    <col min="12362" max="12544" width="11.42578125" style="472"/>
    <col min="12545" max="12545" width="9.42578125" style="472" customWidth="1"/>
    <col min="12546" max="12546" width="9.28515625" style="472" customWidth="1"/>
    <col min="12547" max="12547" width="7.5703125" style="472" customWidth="1"/>
    <col min="12548" max="12550" width="6.140625" style="472" customWidth="1"/>
    <col min="12551" max="12551" width="8.7109375" style="472" customWidth="1"/>
    <col min="12552" max="12552" width="2.7109375" style="472" bestFit="1" customWidth="1"/>
    <col min="12553" max="12553" width="13.140625" style="472" customWidth="1"/>
    <col min="12554" max="12554" width="8.85546875" style="472" customWidth="1"/>
    <col min="12555" max="12555" width="5.7109375" style="472" customWidth="1"/>
    <col min="12556" max="12556" width="6" style="472" customWidth="1"/>
    <col min="12557" max="12557" width="4.85546875" style="472" customWidth="1"/>
    <col min="12558" max="12558" width="5.140625" style="472" customWidth="1"/>
    <col min="12559" max="12598" width="0" style="472" hidden="1" customWidth="1"/>
    <col min="12599" max="12599" width="5.42578125" style="472" customWidth="1"/>
    <col min="12600" max="12601" width="3.7109375" style="472" customWidth="1"/>
    <col min="12602" max="12602" width="3.140625" style="472" customWidth="1"/>
    <col min="12603" max="12603" width="3.7109375" style="472" customWidth="1"/>
    <col min="12604" max="12604" width="17.28515625" style="472" customWidth="1"/>
    <col min="12605" max="12605" width="12.85546875" style="472" customWidth="1"/>
    <col min="12606" max="12606" width="15.5703125" style="472" customWidth="1"/>
    <col min="12607" max="12607" width="14.85546875" style="472" customWidth="1"/>
    <col min="12608" max="12608" width="7.140625" style="472" bestFit="1" customWidth="1"/>
    <col min="12609" max="12609" width="8.28515625" style="472" customWidth="1"/>
    <col min="12610" max="12610" width="9" style="472" customWidth="1"/>
    <col min="12611" max="12612" width="3.28515625" style="472" customWidth="1"/>
    <col min="12613" max="12614" width="4.5703125" style="472" customWidth="1"/>
    <col min="12615" max="12615" width="4" style="472" customWidth="1"/>
    <col min="12616" max="12616" width="9.42578125" style="472" customWidth="1"/>
    <col min="12617" max="12617" width="4.140625" style="472" customWidth="1"/>
    <col min="12618" max="12800" width="11.42578125" style="472"/>
    <col min="12801" max="12801" width="9.42578125" style="472" customWidth="1"/>
    <col min="12802" max="12802" width="9.28515625" style="472" customWidth="1"/>
    <col min="12803" max="12803" width="7.5703125" style="472" customWidth="1"/>
    <col min="12804" max="12806" width="6.140625" style="472" customWidth="1"/>
    <col min="12807" max="12807" width="8.7109375" style="472" customWidth="1"/>
    <col min="12808" max="12808" width="2.7109375" style="472" bestFit="1" customWidth="1"/>
    <col min="12809" max="12809" width="13.140625" style="472" customWidth="1"/>
    <col min="12810" max="12810" width="8.85546875" style="472" customWidth="1"/>
    <col min="12811" max="12811" width="5.7109375" style="472" customWidth="1"/>
    <col min="12812" max="12812" width="6" style="472" customWidth="1"/>
    <col min="12813" max="12813" width="4.85546875" style="472" customWidth="1"/>
    <col min="12814" max="12814" width="5.140625" style="472" customWidth="1"/>
    <col min="12815" max="12854" width="0" style="472" hidden="1" customWidth="1"/>
    <col min="12855" max="12855" width="5.42578125" style="472" customWidth="1"/>
    <col min="12856" max="12857" width="3.7109375" style="472" customWidth="1"/>
    <col min="12858" max="12858" width="3.140625" style="472" customWidth="1"/>
    <col min="12859" max="12859" width="3.7109375" style="472" customWidth="1"/>
    <col min="12860" max="12860" width="17.28515625" style="472" customWidth="1"/>
    <col min="12861" max="12861" width="12.85546875" style="472" customWidth="1"/>
    <col min="12862" max="12862" width="15.5703125" style="472" customWidth="1"/>
    <col min="12863" max="12863" width="14.85546875" style="472" customWidth="1"/>
    <col min="12864" max="12864" width="7.140625" style="472" bestFit="1" customWidth="1"/>
    <col min="12865" max="12865" width="8.28515625" style="472" customWidth="1"/>
    <col min="12866" max="12866" width="9" style="472" customWidth="1"/>
    <col min="12867" max="12868" width="3.28515625" style="472" customWidth="1"/>
    <col min="12869" max="12870" width="4.5703125" style="472" customWidth="1"/>
    <col min="12871" max="12871" width="4" style="472" customWidth="1"/>
    <col min="12872" max="12872" width="9.42578125" style="472" customWidth="1"/>
    <col min="12873" max="12873" width="4.140625" style="472" customWidth="1"/>
    <col min="12874" max="13056" width="11.42578125" style="472"/>
    <col min="13057" max="13057" width="9.42578125" style="472" customWidth="1"/>
    <col min="13058" max="13058" width="9.28515625" style="472" customWidth="1"/>
    <col min="13059" max="13059" width="7.5703125" style="472" customWidth="1"/>
    <col min="13060" max="13062" width="6.140625" style="472" customWidth="1"/>
    <col min="13063" max="13063" width="8.7109375" style="472" customWidth="1"/>
    <col min="13064" max="13064" width="2.7109375" style="472" bestFit="1" customWidth="1"/>
    <col min="13065" max="13065" width="13.140625" style="472" customWidth="1"/>
    <col min="13066" max="13066" width="8.85546875" style="472" customWidth="1"/>
    <col min="13067" max="13067" width="5.7109375" style="472" customWidth="1"/>
    <col min="13068" max="13068" width="6" style="472" customWidth="1"/>
    <col min="13069" max="13069" width="4.85546875" style="472" customWidth="1"/>
    <col min="13070" max="13070" width="5.140625" style="472" customWidth="1"/>
    <col min="13071" max="13110" width="0" style="472" hidden="1" customWidth="1"/>
    <col min="13111" max="13111" width="5.42578125" style="472" customWidth="1"/>
    <col min="13112" max="13113" width="3.7109375" style="472" customWidth="1"/>
    <col min="13114" max="13114" width="3.140625" style="472" customWidth="1"/>
    <col min="13115" max="13115" width="3.7109375" style="472" customWidth="1"/>
    <col min="13116" max="13116" width="17.28515625" style="472" customWidth="1"/>
    <col min="13117" max="13117" width="12.85546875" style="472" customWidth="1"/>
    <col min="13118" max="13118" width="15.5703125" style="472" customWidth="1"/>
    <col min="13119" max="13119" width="14.85546875" style="472" customWidth="1"/>
    <col min="13120" max="13120" width="7.140625" style="472" bestFit="1" customWidth="1"/>
    <col min="13121" max="13121" width="8.28515625" style="472" customWidth="1"/>
    <col min="13122" max="13122" width="9" style="472" customWidth="1"/>
    <col min="13123" max="13124" width="3.28515625" style="472" customWidth="1"/>
    <col min="13125" max="13126" width="4.5703125" style="472" customWidth="1"/>
    <col min="13127" max="13127" width="4" style="472" customWidth="1"/>
    <col min="13128" max="13128" width="9.42578125" style="472" customWidth="1"/>
    <col min="13129" max="13129" width="4.140625" style="472" customWidth="1"/>
    <col min="13130" max="13312" width="11.42578125" style="472"/>
    <col min="13313" max="13313" width="9.42578125" style="472" customWidth="1"/>
    <col min="13314" max="13314" width="9.28515625" style="472" customWidth="1"/>
    <col min="13315" max="13315" width="7.5703125" style="472" customWidth="1"/>
    <col min="13316" max="13318" width="6.140625" style="472" customWidth="1"/>
    <col min="13319" max="13319" width="8.7109375" style="472" customWidth="1"/>
    <col min="13320" max="13320" width="2.7109375" style="472" bestFit="1" customWidth="1"/>
    <col min="13321" max="13321" width="13.140625" style="472" customWidth="1"/>
    <col min="13322" max="13322" width="8.85546875" style="472" customWidth="1"/>
    <col min="13323" max="13323" width="5.7109375" style="472" customWidth="1"/>
    <col min="13324" max="13324" width="6" style="472" customWidth="1"/>
    <col min="13325" max="13325" width="4.85546875" style="472" customWidth="1"/>
    <col min="13326" max="13326" width="5.140625" style="472" customWidth="1"/>
    <col min="13327" max="13366" width="0" style="472" hidden="1" customWidth="1"/>
    <col min="13367" max="13367" width="5.42578125" style="472" customWidth="1"/>
    <col min="13368" max="13369" width="3.7109375" style="472" customWidth="1"/>
    <col min="13370" max="13370" width="3.140625" style="472" customWidth="1"/>
    <col min="13371" max="13371" width="3.7109375" style="472" customWidth="1"/>
    <col min="13372" max="13372" width="17.28515625" style="472" customWidth="1"/>
    <col min="13373" max="13373" width="12.85546875" style="472" customWidth="1"/>
    <col min="13374" max="13374" width="15.5703125" style="472" customWidth="1"/>
    <col min="13375" max="13375" width="14.85546875" style="472" customWidth="1"/>
    <col min="13376" max="13376" width="7.140625" style="472" bestFit="1" customWidth="1"/>
    <col min="13377" max="13377" width="8.28515625" style="472" customWidth="1"/>
    <col min="13378" max="13378" width="9" style="472" customWidth="1"/>
    <col min="13379" max="13380" width="3.28515625" style="472" customWidth="1"/>
    <col min="13381" max="13382" width="4.5703125" style="472" customWidth="1"/>
    <col min="13383" max="13383" width="4" style="472" customWidth="1"/>
    <col min="13384" max="13384" width="9.42578125" style="472" customWidth="1"/>
    <col min="13385" max="13385" width="4.140625" style="472" customWidth="1"/>
    <col min="13386" max="13568" width="11.42578125" style="472"/>
    <col min="13569" max="13569" width="9.42578125" style="472" customWidth="1"/>
    <col min="13570" max="13570" width="9.28515625" style="472" customWidth="1"/>
    <col min="13571" max="13571" width="7.5703125" style="472" customWidth="1"/>
    <col min="13572" max="13574" width="6.140625" style="472" customWidth="1"/>
    <col min="13575" max="13575" width="8.7109375" style="472" customWidth="1"/>
    <col min="13576" max="13576" width="2.7109375" style="472" bestFit="1" customWidth="1"/>
    <col min="13577" max="13577" width="13.140625" style="472" customWidth="1"/>
    <col min="13578" max="13578" width="8.85546875" style="472" customWidth="1"/>
    <col min="13579" max="13579" width="5.7109375" style="472" customWidth="1"/>
    <col min="13580" max="13580" width="6" style="472" customWidth="1"/>
    <col min="13581" max="13581" width="4.85546875" style="472" customWidth="1"/>
    <col min="13582" max="13582" width="5.140625" style="472" customWidth="1"/>
    <col min="13583" max="13622" width="0" style="472" hidden="1" customWidth="1"/>
    <col min="13623" max="13623" width="5.42578125" style="472" customWidth="1"/>
    <col min="13624" max="13625" width="3.7109375" style="472" customWidth="1"/>
    <col min="13626" max="13626" width="3.140625" style="472" customWidth="1"/>
    <col min="13627" max="13627" width="3.7109375" style="472" customWidth="1"/>
    <col min="13628" max="13628" width="17.28515625" style="472" customWidth="1"/>
    <col min="13629" max="13629" width="12.85546875" style="472" customWidth="1"/>
    <col min="13630" max="13630" width="15.5703125" style="472" customWidth="1"/>
    <col min="13631" max="13631" width="14.85546875" style="472" customWidth="1"/>
    <col min="13632" max="13632" width="7.140625" style="472" bestFit="1" customWidth="1"/>
    <col min="13633" max="13633" width="8.28515625" style="472" customWidth="1"/>
    <col min="13634" max="13634" width="9" style="472" customWidth="1"/>
    <col min="13635" max="13636" width="3.28515625" style="472" customWidth="1"/>
    <col min="13637" max="13638" width="4.5703125" style="472" customWidth="1"/>
    <col min="13639" max="13639" width="4" style="472" customWidth="1"/>
    <col min="13640" max="13640" width="9.42578125" style="472" customWidth="1"/>
    <col min="13641" max="13641" width="4.140625" style="472" customWidth="1"/>
    <col min="13642" max="13824" width="11.42578125" style="472"/>
    <col min="13825" max="13825" width="9.42578125" style="472" customWidth="1"/>
    <col min="13826" max="13826" width="9.28515625" style="472" customWidth="1"/>
    <col min="13827" max="13827" width="7.5703125" style="472" customWidth="1"/>
    <col min="13828" max="13830" width="6.140625" style="472" customWidth="1"/>
    <col min="13831" max="13831" width="8.7109375" style="472" customWidth="1"/>
    <col min="13832" max="13832" width="2.7109375" style="472" bestFit="1" customWidth="1"/>
    <col min="13833" max="13833" width="13.140625" style="472" customWidth="1"/>
    <col min="13834" max="13834" width="8.85546875" style="472" customWidth="1"/>
    <col min="13835" max="13835" width="5.7109375" style="472" customWidth="1"/>
    <col min="13836" max="13836" width="6" style="472" customWidth="1"/>
    <col min="13837" max="13837" width="4.85546875" style="472" customWidth="1"/>
    <col min="13838" max="13838" width="5.140625" style="472" customWidth="1"/>
    <col min="13839" max="13878" width="0" style="472" hidden="1" customWidth="1"/>
    <col min="13879" max="13879" width="5.42578125" style="472" customWidth="1"/>
    <col min="13880" max="13881" width="3.7109375" style="472" customWidth="1"/>
    <col min="13882" max="13882" width="3.140625" style="472" customWidth="1"/>
    <col min="13883" max="13883" width="3.7109375" style="472" customWidth="1"/>
    <col min="13884" max="13884" width="17.28515625" style="472" customWidth="1"/>
    <col min="13885" max="13885" width="12.85546875" style="472" customWidth="1"/>
    <col min="13886" max="13886" width="15.5703125" style="472" customWidth="1"/>
    <col min="13887" max="13887" width="14.85546875" style="472" customWidth="1"/>
    <col min="13888" max="13888" width="7.140625" style="472" bestFit="1" customWidth="1"/>
    <col min="13889" max="13889" width="8.28515625" style="472" customWidth="1"/>
    <col min="13890" max="13890" width="9" style="472" customWidth="1"/>
    <col min="13891" max="13892" width="3.28515625" style="472" customWidth="1"/>
    <col min="13893" max="13894" width="4.5703125" style="472" customWidth="1"/>
    <col min="13895" max="13895" width="4" style="472" customWidth="1"/>
    <col min="13896" max="13896" width="9.42578125" style="472" customWidth="1"/>
    <col min="13897" max="13897" width="4.140625" style="472" customWidth="1"/>
    <col min="13898" max="14080" width="11.42578125" style="472"/>
    <col min="14081" max="14081" width="9.42578125" style="472" customWidth="1"/>
    <col min="14082" max="14082" width="9.28515625" style="472" customWidth="1"/>
    <col min="14083" max="14083" width="7.5703125" style="472" customWidth="1"/>
    <col min="14084" max="14086" width="6.140625" style="472" customWidth="1"/>
    <col min="14087" max="14087" width="8.7109375" style="472" customWidth="1"/>
    <col min="14088" max="14088" width="2.7109375" style="472" bestFit="1" customWidth="1"/>
    <col min="14089" max="14089" width="13.140625" style="472" customWidth="1"/>
    <col min="14090" max="14090" width="8.85546875" style="472" customWidth="1"/>
    <col min="14091" max="14091" width="5.7109375" style="472" customWidth="1"/>
    <col min="14092" max="14092" width="6" style="472" customWidth="1"/>
    <col min="14093" max="14093" width="4.85546875" style="472" customWidth="1"/>
    <col min="14094" max="14094" width="5.140625" style="472" customWidth="1"/>
    <col min="14095" max="14134" width="0" style="472" hidden="1" customWidth="1"/>
    <col min="14135" max="14135" width="5.42578125" style="472" customWidth="1"/>
    <col min="14136" max="14137" width="3.7109375" style="472" customWidth="1"/>
    <col min="14138" max="14138" width="3.140625" style="472" customWidth="1"/>
    <col min="14139" max="14139" width="3.7109375" style="472" customWidth="1"/>
    <col min="14140" max="14140" width="17.28515625" style="472" customWidth="1"/>
    <col min="14141" max="14141" width="12.85546875" style="472" customWidth="1"/>
    <col min="14142" max="14142" width="15.5703125" style="472" customWidth="1"/>
    <col min="14143" max="14143" width="14.85546875" style="472" customWidth="1"/>
    <col min="14144" max="14144" width="7.140625" style="472" bestFit="1" customWidth="1"/>
    <col min="14145" max="14145" width="8.28515625" style="472" customWidth="1"/>
    <col min="14146" max="14146" width="9" style="472" customWidth="1"/>
    <col min="14147" max="14148" width="3.28515625" style="472" customWidth="1"/>
    <col min="14149" max="14150" width="4.5703125" style="472" customWidth="1"/>
    <col min="14151" max="14151" width="4" style="472" customWidth="1"/>
    <col min="14152" max="14152" width="9.42578125" style="472" customWidth="1"/>
    <col min="14153" max="14153" width="4.140625" style="472" customWidth="1"/>
    <col min="14154" max="14336" width="11.42578125" style="472"/>
    <col min="14337" max="14337" width="9.42578125" style="472" customWidth="1"/>
    <col min="14338" max="14338" width="9.28515625" style="472" customWidth="1"/>
    <col min="14339" max="14339" width="7.5703125" style="472" customWidth="1"/>
    <col min="14340" max="14342" width="6.140625" style="472" customWidth="1"/>
    <col min="14343" max="14343" width="8.7109375" style="472" customWidth="1"/>
    <col min="14344" max="14344" width="2.7109375" style="472" bestFit="1" customWidth="1"/>
    <col min="14345" max="14345" width="13.140625" style="472" customWidth="1"/>
    <col min="14346" max="14346" width="8.85546875" style="472" customWidth="1"/>
    <col min="14347" max="14347" width="5.7109375" style="472" customWidth="1"/>
    <col min="14348" max="14348" width="6" style="472" customWidth="1"/>
    <col min="14349" max="14349" width="4.85546875" style="472" customWidth="1"/>
    <col min="14350" max="14350" width="5.140625" style="472" customWidth="1"/>
    <col min="14351" max="14390" width="0" style="472" hidden="1" customWidth="1"/>
    <col min="14391" max="14391" width="5.42578125" style="472" customWidth="1"/>
    <col min="14392" max="14393" width="3.7109375" style="472" customWidth="1"/>
    <col min="14394" max="14394" width="3.140625" style="472" customWidth="1"/>
    <col min="14395" max="14395" width="3.7109375" style="472" customWidth="1"/>
    <col min="14396" max="14396" width="17.28515625" style="472" customWidth="1"/>
    <col min="14397" max="14397" width="12.85546875" style="472" customWidth="1"/>
    <col min="14398" max="14398" width="15.5703125" style="472" customWidth="1"/>
    <col min="14399" max="14399" width="14.85546875" style="472" customWidth="1"/>
    <col min="14400" max="14400" width="7.140625" style="472" bestFit="1" customWidth="1"/>
    <col min="14401" max="14401" width="8.28515625" style="472" customWidth="1"/>
    <col min="14402" max="14402" width="9" style="472" customWidth="1"/>
    <col min="14403" max="14404" width="3.28515625" style="472" customWidth="1"/>
    <col min="14405" max="14406" width="4.5703125" style="472" customWidth="1"/>
    <col min="14407" max="14407" width="4" style="472" customWidth="1"/>
    <col min="14408" max="14408" width="9.42578125" style="472" customWidth="1"/>
    <col min="14409" max="14409" width="4.140625" style="472" customWidth="1"/>
    <col min="14410" max="14592" width="11.42578125" style="472"/>
    <col min="14593" max="14593" width="9.42578125" style="472" customWidth="1"/>
    <col min="14594" max="14594" width="9.28515625" style="472" customWidth="1"/>
    <col min="14595" max="14595" width="7.5703125" style="472" customWidth="1"/>
    <col min="14596" max="14598" width="6.140625" style="472" customWidth="1"/>
    <col min="14599" max="14599" width="8.7109375" style="472" customWidth="1"/>
    <col min="14600" max="14600" width="2.7109375" style="472" bestFit="1" customWidth="1"/>
    <col min="14601" max="14601" width="13.140625" style="472" customWidth="1"/>
    <col min="14602" max="14602" width="8.85546875" style="472" customWidth="1"/>
    <col min="14603" max="14603" width="5.7109375" style="472" customWidth="1"/>
    <col min="14604" max="14604" width="6" style="472" customWidth="1"/>
    <col min="14605" max="14605" width="4.85546875" style="472" customWidth="1"/>
    <col min="14606" max="14606" width="5.140625" style="472" customWidth="1"/>
    <col min="14607" max="14646" width="0" style="472" hidden="1" customWidth="1"/>
    <col min="14647" max="14647" width="5.42578125" style="472" customWidth="1"/>
    <col min="14648" max="14649" width="3.7109375" style="472" customWidth="1"/>
    <col min="14650" max="14650" width="3.140625" style="472" customWidth="1"/>
    <col min="14651" max="14651" width="3.7109375" style="472" customWidth="1"/>
    <col min="14652" max="14652" width="17.28515625" style="472" customWidth="1"/>
    <col min="14653" max="14653" width="12.85546875" style="472" customWidth="1"/>
    <col min="14654" max="14654" width="15.5703125" style="472" customWidth="1"/>
    <col min="14655" max="14655" width="14.85546875" style="472" customWidth="1"/>
    <col min="14656" max="14656" width="7.140625" style="472" bestFit="1" customWidth="1"/>
    <col min="14657" max="14657" width="8.28515625" style="472" customWidth="1"/>
    <col min="14658" max="14658" width="9" style="472" customWidth="1"/>
    <col min="14659" max="14660" width="3.28515625" style="472" customWidth="1"/>
    <col min="14661" max="14662" width="4.5703125" style="472" customWidth="1"/>
    <col min="14663" max="14663" width="4" style="472" customWidth="1"/>
    <col min="14664" max="14664" width="9.42578125" style="472" customWidth="1"/>
    <col min="14665" max="14665" width="4.140625" style="472" customWidth="1"/>
    <col min="14666" max="14848" width="11.42578125" style="472"/>
    <col min="14849" max="14849" width="9.42578125" style="472" customWidth="1"/>
    <col min="14850" max="14850" width="9.28515625" style="472" customWidth="1"/>
    <col min="14851" max="14851" width="7.5703125" style="472" customWidth="1"/>
    <col min="14852" max="14854" width="6.140625" style="472" customWidth="1"/>
    <col min="14855" max="14855" width="8.7109375" style="472" customWidth="1"/>
    <col min="14856" max="14856" width="2.7109375" style="472" bestFit="1" customWidth="1"/>
    <col min="14857" max="14857" width="13.140625" style="472" customWidth="1"/>
    <col min="14858" max="14858" width="8.85546875" style="472" customWidth="1"/>
    <col min="14859" max="14859" width="5.7109375" style="472" customWidth="1"/>
    <col min="14860" max="14860" width="6" style="472" customWidth="1"/>
    <col min="14861" max="14861" width="4.85546875" style="472" customWidth="1"/>
    <col min="14862" max="14862" width="5.140625" style="472" customWidth="1"/>
    <col min="14863" max="14902" width="0" style="472" hidden="1" customWidth="1"/>
    <col min="14903" max="14903" width="5.42578125" style="472" customWidth="1"/>
    <col min="14904" max="14905" width="3.7109375" style="472" customWidth="1"/>
    <col min="14906" max="14906" width="3.140625" style="472" customWidth="1"/>
    <col min="14907" max="14907" width="3.7109375" style="472" customWidth="1"/>
    <col min="14908" max="14908" width="17.28515625" style="472" customWidth="1"/>
    <col min="14909" max="14909" width="12.85546875" style="472" customWidth="1"/>
    <col min="14910" max="14910" width="15.5703125" style="472" customWidth="1"/>
    <col min="14911" max="14911" width="14.85546875" style="472" customWidth="1"/>
    <col min="14912" max="14912" width="7.140625" style="472" bestFit="1" customWidth="1"/>
    <col min="14913" max="14913" width="8.28515625" style="472" customWidth="1"/>
    <col min="14914" max="14914" width="9" style="472" customWidth="1"/>
    <col min="14915" max="14916" width="3.28515625" style="472" customWidth="1"/>
    <col min="14917" max="14918" width="4.5703125" style="472" customWidth="1"/>
    <col min="14919" max="14919" width="4" style="472" customWidth="1"/>
    <col min="14920" max="14920" width="9.42578125" style="472" customWidth="1"/>
    <col min="14921" max="14921" width="4.140625" style="472" customWidth="1"/>
    <col min="14922" max="15104" width="11.42578125" style="472"/>
    <col min="15105" max="15105" width="9.42578125" style="472" customWidth="1"/>
    <col min="15106" max="15106" width="9.28515625" style="472" customWidth="1"/>
    <col min="15107" max="15107" width="7.5703125" style="472" customWidth="1"/>
    <col min="15108" max="15110" width="6.140625" style="472" customWidth="1"/>
    <col min="15111" max="15111" width="8.7109375" style="472" customWidth="1"/>
    <col min="15112" max="15112" width="2.7109375" style="472" bestFit="1" customWidth="1"/>
    <col min="15113" max="15113" width="13.140625" style="472" customWidth="1"/>
    <col min="15114" max="15114" width="8.85546875" style="472" customWidth="1"/>
    <col min="15115" max="15115" width="5.7109375" style="472" customWidth="1"/>
    <col min="15116" max="15116" width="6" style="472" customWidth="1"/>
    <col min="15117" max="15117" width="4.85546875" style="472" customWidth="1"/>
    <col min="15118" max="15118" width="5.140625" style="472" customWidth="1"/>
    <col min="15119" max="15158" width="0" style="472" hidden="1" customWidth="1"/>
    <col min="15159" max="15159" width="5.42578125" style="472" customWidth="1"/>
    <col min="15160" max="15161" width="3.7109375" style="472" customWidth="1"/>
    <col min="15162" max="15162" width="3.140625" style="472" customWidth="1"/>
    <col min="15163" max="15163" width="3.7109375" style="472" customWidth="1"/>
    <col min="15164" max="15164" width="17.28515625" style="472" customWidth="1"/>
    <col min="15165" max="15165" width="12.85546875" style="472" customWidth="1"/>
    <col min="15166" max="15166" width="15.5703125" style="472" customWidth="1"/>
    <col min="15167" max="15167" width="14.85546875" style="472" customWidth="1"/>
    <col min="15168" max="15168" width="7.140625" style="472" bestFit="1" customWidth="1"/>
    <col min="15169" max="15169" width="8.28515625" style="472" customWidth="1"/>
    <col min="15170" max="15170" width="9" style="472" customWidth="1"/>
    <col min="15171" max="15172" width="3.28515625" style="472" customWidth="1"/>
    <col min="15173" max="15174" width="4.5703125" style="472" customWidth="1"/>
    <col min="15175" max="15175" width="4" style="472" customWidth="1"/>
    <col min="15176" max="15176" width="9.42578125" style="472" customWidth="1"/>
    <col min="15177" max="15177" width="4.140625" style="472" customWidth="1"/>
    <col min="15178" max="15360" width="11.42578125" style="472"/>
    <col min="15361" max="15361" width="9.42578125" style="472" customWidth="1"/>
    <col min="15362" max="15362" width="9.28515625" style="472" customWidth="1"/>
    <col min="15363" max="15363" width="7.5703125" style="472" customWidth="1"/>
    <col min="15364" max="15366" width="6.140625" style="472" customWidth="1"/>
    <col min="15367" max="15367" width="8.7109375" style="472" customWidth="1"/>
    <col min="15368" max="15368" width="2.7109375" style="472" bestFit="1" customWidth="1"/>
    <col min="15369" max="15369" width="13.140625" style="472" customWidth="1"/>
    <col min="15370" max="15370" width="8.85546875" style="472" customWidth="1"/>
    <col min="15371" max="15371" width="5.7109375" style="472" customWidth="1"/>
    <col min="15372" max="15372" width="6" style="472" customWidth="1"/>
    <col min="15373" max="15373" width="4.85546875" style="472" customWidth="1"/>
    <col min="15374" max="15374" width="5.140625" style="472" customWidth="1"/>
    <col min="15375" max="15414" width="0" style="472" hidden="1" customWidth="1"/>
    <col min="15415" max="15415" width="5.42578125" style="472" customWidth="1"/>
    <col min="15416" max="15417" width="3.7109375" style="472" customWidth="1"/>
    <col min="15418" max="15418" width="3.140625" style="472" customWidth="1"/>
    <col min="15419" max="15419" width="3.7109375" style="472" customWidth="1"/>
    <col min="15420" max="15420" width="17.28515625" style="472" customWidth="1"/>
    <col min="15421" max="15421" width="12.85546875" style="472" customWidth="1"/>
    <col min="15422" max="15422" width="15.5703125" style="472" customWidth="1"/>
    <col min="15423" max="15423" width="14.85546875" style="472" customWidth="1"/>
    <col min="15424" max="15424" width="7.140625" style="472" bestFit="1" customWidth="1"/>
    <col min="15425" max="15425" width="8.28515625" style="472" customWidth="1"/>
    <col min="15426" max="15426" width="9" style="472" customWidth="1"/>
    <col min="15427" max="15428" width="3.28515625" style="472" customWidth="1"/>
    <col min="15429" max="15430" width="4.5703125" style="472" customWidth="1"/>
    <col min="15431" max="15431" width="4" style="472" customWidth="1"/>
    <col min="15432" max="15432" width="9.42578125" style="472" customWidth="1"/>
    <col min="15433" max="15433" width="4.140625" style="472" customWidth="1"/>
    <col min="15434" max="15616" width="11.42578125" style="472"/>
    <col min="15617" max="15617" width="9.42578125" style="472" customWidth="1"/>
    <col min="15618" max="15618" width="9.28515625" style="472" customWidth="1"/>
    <col min="15619" max="15619" width="7.5703125" style="472" customWidth="1"/>
    <col min="15620" max="15622" width="6.140625" style="472" customWidth="1"/>
    <col min="15623" max="15623" width="8.7109375" style="472" customWidth="1"/>
    <col min="15624" max="15624" width="2.7109375" style="472" bestFit="1" customWidth="1"/>
    <col min="15625" max="15625" width="13.140625" style="472" customWidth="1"/>
    <col min="15626" max="15626" width="8.85546875" style="472" customWidth="1"/>
    <col min="15627" max="15627" width="5.7109375" style="472" customWidth="1"/>
    <col min="15628" max="15628" width="6" style="472" customWidth="1"/>
    <col min="15629" max="15629" width="4.85546875" style="472" customWidth="1"/>
    <col min="15630" max="15630" width="5.140625" style="472" customWidth="1"/>
    <col min="15631" max="15670" width="0" style="472" hidden="1" customWidth="1"/>
    <col min="15671" max="15671" width="5.42578125" style="472" customWidth="1"/>
    <col min="15672" max="15673" width="3.7109375" style="472" customWidth="1"/>
    <col min="15674" max="15674" width="3.140625" style="472" customWidth="1"/>
    <col min="15675" max="15675" width="3.7109375" style="472" customWidth="1"/>
    <col min="15676" max="15676" width="17.28515625" style="472" customWidth="1"/>
    <col min="15677" max="15677" width="12.85546875" style="472" customWidth="1"/>
    <col min="15678" max="15678" width="15.5703125" style="472" customWidth="1"/>
    <col min="15679" max="15679" width="14.85546875" style="472" customWidth="1"/>
    <col min="15680" max="15680" width="7.140625" style="472" bestFit="1" customWidth="1"/>
    <col min="15681" max="15681" width="8.28515625" style="472" customWidth="1"/>
    <col min="15682" max="15682" width="9" style="472" customWidth="1"/>
    <col min="15683" max="15684" width="3.28515625" style="472" customWidth="1"/>
    <col min="15685" max="15686" width="4.5703125" style="472" customWidth="1"/>
    <col min="15687" max="15687" width="4" style="472" customWidth="1"/>
    <col min="15688" max="15688" width="9.42578125" style="472" customWidth="1"/>
    <col min="15689" max="15689" width="4.140625" style="472" customWidth="1"/>
    <col min="15690" max="15872" width="11.42578125" style="472"/>
    <col min="15873" max="15873" width="9.42578125" style="472" customWidth="1"/>
    <col min="15874" max="15874" width="9.28515625" style="472" customWidth="1"/>
    <col min="15875" max="15875" width="7.5703125" style="472" customWidth="1"/>
    <col min="15876" max="15878" width="6.140625" style="472" customWidth="1"/>
    <col min="15879" max="15879" width="8.7109375" style="472" customWidth="1"/>
    <col min="15880" max="15880" width="2.7109375" style="472" bestFit="1" customWidth="1"/>
    <col min="15881" max="15881" width="13.140625" style="472" customWidth="1"/>
    <col min="15882" max="15882" width="8.85546875" style="472" customWidth="1"/>
    <col min="15883" max="15883" width="5.7109375" style="472" customWidth="1"/>
    <col min="15884" max="15884" width="6" style="472" customWidth="1"/>
    <col min="15885" max="15885" width="4.85546875" style="472" customWidth="1"/>
    <col min="15886" max="15886" width="5.140625" style="472" customWidth="1"/>
    <col min="15887" max="15926" width="0" style="472" hidden="1" customWidth="1"/>
    <col min="15927" max="15927" width="5.42578125" style="472" customWidth="1"/>
    <col min="15928" max="15929" width="3.7109375" style="472" customWidth="1"/>
    <col min="15930" max="15930" width="3.140625" style="472" customWidth="1"/>
    <col min="15931" max="15931" width="3.7109375" style="472" customWidth="1"/>
    <col min="15932" max="15932" width="17.28515625" style="472" customWidth="1"/>
    <col min="15933" max="15933" width="12.85546875" style="472" customWidth="1"/>
    <col min="15934" max="15934" width="15.5703125" style="472" customWidth="1"/>
    <col min="15935" max="15935" width="14.85546875" style="472" customWidth="1"/>
    <col min="15936" max="15936" width="7.140625" style="472" bestFit="1" customWidth="1"/>
    <col min="15937" max="15937" width="8.28515625" style="472" customWidth="1"/>
    <col min="15938" max="15938" width="9" style="472" customWidth="1"/>
    <col min="15939" max="15940" width="3.28515625" style="472" customWidth="1"/>
    <col min="15941" max="15942" width="4.5703125" style="472" customWidth="1"/>
    <col min="15943" max="15943" width="4" style="472" customWidth="1"/>
    <col min="15944" max="15944" width="9.42578125" style="472" customWidth="1"/>
    <col min="15945" max="15945" width="4.140625" style="472" customWidth="1"/>
    <col min="15946" max="16128" width="11.42578125" style="472"/>
    <col min="16129" max="16129" width="9.42578125" style="472" customWidth="1"/>
    <col min="16130" max="16130" width="9.28515625" style="472" customWidth="1"/>
    <col min="16131" max="16131" width="7.5703125" style="472" customWidth="1"/>
    <col min="16132" max="16134" width="6.140625" style="472" customWidth="1"/>
    <col min="16135" max="16135" width="8.7109375" style="472" customWidth="1"/>
    <col min="16136" max="16136" width="2.7109375" style="472" bestFit="1" customWidth="1"/>
    <col min="16137" max="16137" width="13.140625" style="472" customWidth="1"/>
    <col min="16138" max="16138" width="8.85546875" style="472" customWidth="1"/>
    <col min="16139" max="16139" width="5.7109375" style="472" customWidth="1"/>
    <col min="16140" max="16140" width="6" style="472" customWidth="1"/>
    <col min="16141" max="16141" width="4.85546875" style="472" customWidth="1"/>
    <col min="16142" max="16142" width="5.140625" style="472" customWidth="1"/>
    <col min="16143" max="16182" width="0" style="472" hidden="1" customWidth="1"/>
    <col min="16183" max="16183" width="5.42578125" style="472" customWidth="1"/>
    <col min="16184" max="16185" width="3.7109375" style="472" customWidth="1"/>
    <col min="16186" max="16186" width="3.140625" style="472" customWidth="1"/>
    <col min="16187" max="16187" width="3.7109375" style="472" customWidth="1"/>
    <col min="16188" max="16188" width="17.28515625" style="472" customWidth="1"/>
    <col min="16189" max="16189" width="12.85546875" style="472" customWidth="1"/>
    <col min="16190" max="16190" width="15.5703125" style="472" customWidth="1"/>
    <col min="16191" max="16191" width="14.85546875" style="472" customWidth="1"/>
    <col min="16192" max="16192" width="7.140625" style="472" bestFit="1" customWidth="1"/>
    <col min="16193" max="16193" width="8.28515625" style="472" customWidth="1"/>
    <col min="16194" max="16194" width="9" style="472" customWidth="1"/>
    <col min="16195" max="16196" width="3.28515625" style="472" customWidth="1"/>
    <col min="16197" max="16198" width="4.5703125" style="472" customWidth="1"/>
    <col min="16199" max="16199" width="4" style="472" customWidth="1"/>
    <col min="16200" max="16200" width="9.42578125" style="472" customWidth="1"/>
    <col min="16201" max="16201" width="4.140625" style="472" customWidth="1"/>
    <col min="16202" max="16384" width="11.42578125" style="472"/>
  </cols>
  <sheetData>
    <row r="1" spans="1:72" s="459" customFormat="1" ht="7.5" customHeight="1" x14ac:dyDescent="0.2">
      <c r="A1" s="1124" t="s">
        <v>447</v>
      </c>
      <c r="B1" s="1125"/>
      <c r="C1" s="1125"/>
      <c r="D1" s="1125"/>
      <c r="E1" s="1125"/>
      <c r="F1" s="1125"/>
      <c r="G1" s="1125"/>
      <c r="H1" s="1125"/>
      <c r="I1" s="1125"/>
      <c r="J1" s="1125"/>
      <c r="K1" s="1126"/>
      <c r="L1" s="1127"/>
      <c r="M1" s="1128"/>
      <c r="N1" s="1129"/>
      <c r="O1" s="455"/>
      <c r="P1" s="455"/>
      <c r="Q1" s="455"/>
      <c r="R1" s="455"/>
      <c r="S1" s="455"/>
      <c r="T1" s="1131"/>
      <c r="U1" s="1131"/>
      <c r="V1" s="456"/>
      <c r="W1" s="456"/>
      <c r="X1" s="457"/>
      <c r="Y1" s="457"/>
      <c r="Z1" s="457"/>
      <c r="AA1" s="457"/>
      <c r="AB1" s="457"/>
      <c r="AC1" s="457"/>
      <c r="AD1" s="457"/>
      <c r="AE1" s="457"/>
      <c r="AF1" s="457"/>
      <c r="AG1" s="457"/>
      <c r="AH1" s="457"/>
      <c r="AI1" s="457"/>
      <c r="AJ1" s="457"/>
      <c r="AK1" s="457"/>
      <c r="AL1" s="457"/>
      <c r="AM1" s="457"/>
      <c r="AN1" s="457"/>
      <c r="AO1" s="457"/>
      <c r="AP1" s="457"/>
      <c r="AQ1" s="457"/>
      <c r="AR1" s="457"/>
      <c r="AS1" s="457"/>
      <c r="AT1" s="457"/>
      <c r="AU1" s="457"/>
      <c r="AV1" s="457"/>
      <c r="AW1" s="457"/>
      <c r="AX1" s="457"/>
      <c r="AY1" s="457"/>
      <c r="AZ1" s="457"/>
      <c r="BA1" s="457"/>
      <c r="BB1" s="457"/>
      <c r="BC1" s="457"/>
      <c r="BD1" s="457"/>
      <c r="BE1" s="457"/>
      <c r="BF1" s="457"/>
      <c r="BG1" s="457"/>
      <c r="BH1" s="1136" t="s">
        <v>448</v>
      </c>
      <c r="BI1" s="1139" t="s">
        <v>167</v>
      </c>
      <c r="BJ1" s="1139"/>
      <c r="BK1" s="1139"/>
      <c r="BL1" s="1140"/>
      <c r="BM1" s="458"/>
      <c r="BN1" s="458"/>
      <c r="BO1" s="1143" t="s">
        <v>449</v>
      </c>
      <c r="BP1" s="1144"/>
      <c r="BQ1" s="1144"/>
      <c r="BR1" s="1144"/>
      <c r="BS1" s="1144"/>
      <c r="BT1" s="1145"/>
    </row>
    <row r="2" spans="1:72" s="459" customFormat="1" ht="18.75" customHeight="1" x14ac:dyDescent="0.2">
      <c r="A2" s="1149" t="s">
        <v>450</v>
      </c>
      <c r="B2" s="1150"/>
      <c r="C2" s="1150"/>
      <c r="D2" s="1150"/>
      <c r="E2" s="1150"/>
      <c r="F2" s="1150"/>
      <c r="G2" s="1150"/>
      <c r="H2" s="1150"/>
      <c r="I2" s="1150"/>
      <c r="J2" s="1150"/>
      <c r="K2" s="1151"/>
      <c r="L2" s="1130"/>
      <c r="M2" s="1131"/>
      <c r="N2" s="1132"/>
      <c r="O2" s="455"/>
      <c r="P2" s="455"/>
      <c r="Q2" s="455"/>
      <c r="R2" s="455"/>
      <c r="S2" s="455"/>
      <c r="T2" s="1131"/>
      <c r="U2" s="1131"/>
      <c r="V2" s="456"/>
      <c r="W2" s="456"/>
      <c r="X2" s="457"/>
      <c r="Y2" s="457"/>
      <c r="Z2" s="457"/>
      <c r="AA2" s="457"/>
      <c r="AB2" s="457"/>
      <c r="AC2" s="457"/>
      <c r="AD2" s="457"/>
      <c r="AE2" s="457"/>
      <c r="AF2" s="457"/>
      <c r="AG2" s="457"/>
      <c r="AH2" s="457"/>
      <c r="AI2" s="457"/>
      <c r="AJ2" s="457"/>
      <c r="AK2" s="457"/>
      <c r="AL2" s="457"/>
      <c r="AM2" s="457"/>
      <c r="AN2" s="457"/>
      <c r="AO2" s="457"/>
      <c r="AP2" s="457"/>
      <c r="AQ2" s="457"/>
      <c r="AR2" s="457"/>
      <c r="AS2" s="457"/>
      <c r="AT2" s="457"/>
      <c r="AU2" s="457"/>
      <c r="AV2" s="457"/>
      <c r="AW2" s="457"/>
      <c r="AX2" s="457"/>
      <c r="AY2" s="457"/>
      <c r="AZ2" s="457"/>
      <c r="BA2" s="457"/>
      <c r="BB2" s="457"/>
      <c r="BC2" s="457"/>
      <c r="BD2" s="457"/>
      <c r="BE2" s="457"/>
      <c r="BF2" s="457"/>
      <c r="BG2" s="457"/>
      <c r="BH2" s="1137"/>
      <c r="BI2" s="1141"/>
      <c r="BJ2" s="1141"/>
      <c r="BK2" s="1141"/>
      <c r="BL2" s="1142"/>
      <c r="BM2" s="460"/>
      <c r="BN2" s="461"/>
      <c r="BO2" s="1146"/>
      <c r="BP2" s="1147"/>
      <c r="BQ2" s="1147"/>
      <c r="BR2" s="1147"/>
      <c r="BS2" s="1147"/>
      <c r="BT2" s="1148"/>
    </row>
    <row r="3" spans="1:72" s="459" customFormat="1" ht="12" customHeight="1" x14ac:dyDescent="0.2">
      <c r="A3" s="462" t="s">
        <v>451</v>
      </c>
      <c r="B3" s="1124" t="s">
        <v>452</v>
      </c>
      <c r="C3" s="1125"/>
      <c r="D3" s="1125"/>
      <c r="E3" s="1125"/>
      <c r="F3" s="1125"/>
      <c r="G3" s="1125"/>
      <c r="H3" s="1125"/>
      <c r="I3" s="1126"/>
      <c r="J3" s="1124" t="s">
        <v>453</v>
      </c>
      <c r="K3" s="1126"/>
      <c r="L3" s="1130"/>
      <c r="M3" s="1131"/>
      <c r="N3" s="1132"/>
      <c r="O3" s="455"/>
      <c r="P3" s="455"/>
      <c r="Q3" s="455"/>
      <c r="R3" s="455"/>
      <c r="S3" s="455"/>
      <c r="T3" s="1131"/>
      <c r="U3" s="1131"/>
      <c r="V3" s="456"/>
      <c r="W3" s="456"/>
      <c r="X3" s="457"/>
      <c r="Y3" s="457"/>
      <c r="Z3" s="457"/>
      <c r="AA3" s="457"/>
      <c r="AB3" s="457"/>
      <c r="AC3" s="457"/>
      <c r="AD3" s="457"/>
      <c r="AE3" s="457"/>
      <c r="AF3" s="457"/>
      <c r="AG3" s="457"/>
      <c r="AH3" s="457"/>
      <c r="AI3" s="457"/>
      <c r="AJ3" s="457"/>
      <c r="AK3" s="457"/>
      <c r="AL3" s="457"/>
      <c r="AM3" s="457"/>
      <c r="AN3" s="457"/>
      <c r="AO3" s="457"/>
      <c r="AP3" s="457"/>
      <c r="AQ3" s="457"/>
      <c r="AR3" s="457"/>
      <c r="AS3" s="457"/>
      <c r="AT3" s="457"/>
      <c r="AU3" s="457"/>
      <c r="AV3" s="457"/>
      <c r="AW3" s="457"/>
      <c r="AX3" s="457"/>
      <c r="AY3" s="457"/>
      <c r="AZ3" s="457"/>
      <c r="BA3" s="457"/>
      <c r="BB3" s="457"/>
      <c r="BC3" s="457"/>
      <c r="BD3" s="457"/>
      <c r="BE3" s="457"/>
      <c r="BF3" s="457"/>
      <c r="BG3" s="457"/>
      <c r="BH3" s="1137" t="s">
        <v>454</v>
      </c>
      <c r="BI3" s="1154" t="s">
        <v>866</v>
      </c>
      <c r="BJ3" s="1154"/>
      <c r="BK3" s="1154"/>
      <c r="BL3" s="1155"/>
      <c r="BM3" s="460"/>
      <c r="BN3" s="461"/>
      <c r="BO3" s="1158">
        <v>42551</v>
      </c>
      <c r="BP3" s="1159"/>
      <c r="BQ3" s="1159"/>
      <c r="BR3" s="1159"/>
      <c r="BS3" s="1159"/>
      <c r="BT3" s="1160"/>
    </row>
    <row r="4" spans="1:72" s="459" customFormat="1" ht="11.25" customHeight="1" x14ac:dyDescent="0.2">
      <c r="A4" s="463" t="s">
        <v>455</v>
      </c>
      <c r="B4" s="1164" t="s">
        <v>456</v>
      </c>
      <c r="C4" s="1165"/>
      <c r="D4" s="1165"/>
      <c r="E4" s="1165"/>
      <c r="F4" s="1165"/>
      <c r="G4" s="1165"/>
      <c r="H4" s="1165"/>
      <c r="I4" s="1166"/>
      <c r="J4" s="1167">
        <v>2</v>
      </c>
      <c r="K4" s="1168"/>
      <c r="L4" s="1133"/>
      <c r="M4" s="1134"/>
      <c r="N4" s="1135"/>
      <c r="O4" s="464"/>
      <c r="P4" s="464"/>
      <c r="Q4" s="464"/>
      <c r="R4" s="464"/>
      <c r="S4" s="464"/>
      <c r="T4" s="1131"/>
      <c r="U4" s="1131"/>
      <c r="V4" s="456"/>
      <c r="W4" s="456"/>
      <c r="X4" s="457"/>
      <c r="Y4" s="457"/>
      <c r="Z4" s="457"/>
      <c r="AA4" s="457"/>
      <c r="AB4" s="457"/>
      <c r="AC4" s="457"/>
      <c r="AD4" s="457"/>
      <c r="AE4" s="457"/>
      <c r="AF4" s="457"/>
      <c r="AG4" s="457"/>
      <c r="AH4" s="457"/>
      <c r="AI4" s="457"/>
      <c r="AJ4" s="457"/>
      <c r="AK4" s="457"/>
      <c r="AL4" s="457"/>
      <c r="AM4" s="457"/>
      <c r="AN4" s="457"/>
      <c r="AO4" s="457"/>
      <c r="AP4" s="457"/>
      <c r="AQ4" s="457"/>
      <c r="AR4" s="457"/>
      <c r="AS4" s="457"/>
      <c r="AT4" s="457"/>
      <c r="AU4" s="457"/>
      <c r="AV4" s="457"/>
      <c r="AW4" s="457"/>
      <c r="AX4" s="457"/>
      <c r="AY4" s="457"/>
      <c r="AZ4" s="457"/>
      <c r="BA4" s="457"/>
      <c r="BB4" s="457"/>
      <c r="BC4" s="457"/>
      <c r="BD4" s="457"/>
      <c r="BE4" s="457"/>
      <c r="BF4" s="457"/>
      <c r="BG4" s="457"/>
      <c r="BH4" s="1152"/>
      <c r="BI4" s="1156"/>
      <c r="BJ4" s="1156"/>
      <c r="BK4" s="1156"/>
      <c r="BL4" s="1157"/>
      <c r="BM4" s="465"/>
      <c r="BN4" s="465"/>
      <c r="BO4" s="1161"/>
      <c r="BP4" s="1162"/>
      <c r="BQ4" s="1162"/>
      <c r="BR4" s="1162"/>
      <c r="BS4" s="1162"/>
      <c r="BT4" s="1163"/>
    </row>
    <row r="5" spans="1:72" s="469" customFormat="1" ht="2.25" customHeight="1" x14ac:dyDescent="0.2">
      <c r="A5" s="466"/>
      <c r="B5" s="467"/>
      <c r="C5" s="467"/>
      <c r="D5" s="466"/>
      <c r="E5" s="466"/>
      <c r="F5" s="466"/>
      <c r="G5" s="466"/>
      <c r="H5" s="466"/>
      <c r="I5" s="468"/>
      <c r="J5" s="468"/>
      <c r="K5" s="468"/>
      <c r="L5" s="466"/>
      <c r="M5" s="466"/>
      <c r="N5" s="466"/>
      <c r="O5" s="466"/>
      <c r="P5" s="466"/>
      <c r="Q5" s="466"/>
      <c r="R5" s="466"/>
      <c r="S5" s="466"/>
      <c r="T5" s="466"/>
      <c r="U5" s="466"/>
      <c r="V5" s="466"/>
      <c r="W5" s="466"/>
      <c r="X5" s="466"/>
      <c r="Y5" s="466"/>
      <c r="Z5" s="466"/>
      <c r="AA5" s="466"/>
      <c r="AB5" s="466"/>
      <c r="AC5" s="466"/>
      <c r="AD5" s="466"/>
      <c r="AE5" s="466"/>
      <c r="AF5" s="466"/>
      <c r="AG5" s="466"/>
      <c r="AH5" s="466"/>
      <c r="AI5" s="466"/>
      <c r="AJ5" s="466"/>
      <c r="AK5" s="466"/>
      <c r="AL5" s="466"/>
      <c r="AM5" s="466"/>
      <c r="AN5" s="466"/>
      <c r="AO5" s="466"/>
      <c r="AP5" s="466"/>
      <c r="AQ5" s="466"/>
      <c r="AR5" s="466"/>
      <c r="AS5" s="466"/>
      <c r="AT5" s="466"/>
      <c r="AU5" s="466"/>
      <c r="AV5" s="466"/>
      <c r="AW5" s="466"/>
      <c r="AX5" s="466"/>
      <c r="AY5" s="466"/>
      <c r="AZ5" s="466"/>
      <c r="BA5" s="466"/>
      <c r="BB5" s="466"/>
      <c r="BC5" s="466"/>
      <c r="BD5" s="466"/>
      <c r="BE5" s="466"/>
      <c r="BF5" s="466"/>
      <c r="BG5" s="466"/>
      <c r="BH5" s="468"/>
      <c r="BI5" s="468"/>
      <c r="BJ5" s="468"/>
      <c r="BK5" s="466"/>
      <c r="BL5" s="466"/>
      <c r="BM5" s="466"/>
      <c r="BN5" s="466"/>
      <c r="BO5" s="466"/>
      <c r="BP5" s="466"/>
      <c r="BQ5" s="466"/>
      <c r="BR5" s="466"/>
      <c r="BS5" s="466"/>
      <c r="BT5" s="467"/>
    </row>
    <row r="6" spans="1:72" s="469" customFormat="1" ht="17.25" customHeight="1" x14ac:dyDescent="0.2">
      <c r="A6" s="1169" t="s">
        <v>457</v>
      </c>
      <c r="B6" s="1169"/>
      <c r="C6" s="1169"/>
      <c r="D6" s="1169"/>
      <c r="E6" s="1169"/>
      <c r="F6" s="1169"/>
      <c r="G6" s="1169"/>
      <c r="H6" s="1169"/>
      <c r="I6" s="1169"/>
      <c r="J6" s="1169"/>
      <c r="K6" s="1169"/>
      <c r="L6" s="1169"/>
      <c r="M6" s="1169"/>
      <c r="N6" s="1169"/>
      <c r="O6" s="1170" t="s">
        <v>608</v>
      </c>
      <c r="P6" s="1171"/>
      <c r="Q6" s="1171"/>
      <c r="R6" s="1172"/>
      <c r="S6" s="1173" t="s">
        <v>459</v>
      </c>
      <c r="T6" s="1174"/>
      <c r="U6" s="1174"/>
      <c r="V6" s="1174"/>
      <c r="W6" s="1174"/>
      <c r="X6" s="1174"/>
      <c r="Y6" s="1174"/>
      <c r="Z6" s="1174"/>
      <c r="AA6" s="1174"/>
      <c r="AB6" s="1174"/>
      <c r="AC6" s="1174"/>
      <c r="AD6" s="1174"/>
      <c r="AE6" s="1174"/>
      <c r="AF6" s="1174"/>
      <c r="AG6" s="1174"/>
      <c r="AH6" s="1174"/>
      <c r="AI6" s="1174"/>
      <c r="AJ6" s="1174"/>
      <c r="AK6" s="1174"/>
      <c r="AL6" s="1174"/>
      <c r="AM6" s="1174"/>
      <c r="AN6" s="1174"/>
      <c r="AO6" s="1174"/>
      <c r="AP6" s="1174"/>
      <c r="AQ6" s="1174"/>
      <c r="AR6" s="1174"/>
      <c r="AS6" s="1174"/>
      <c r="AT6" s="1174"/>
      <c r="AU6" s="1174"/>
      <c r="AV6" s="1174"/>
      <c r="AW6" s="1174"/>
      <c r="AX6" s="1174"/>
      <c r="AY6" s="1174"/>
      <c r="AZ6" s="1174"/>
      <c r="BA6" s="1174"/>
      <c r="BB6" s="1174"/>
      <c r="BC6" s="1174"/>
      <c r="BD6" s="1174"/>
      <c r="BE6" s="1174"/>
      <c r="BF6" s="1174"/>
      <c r="BG6" s="1175"/>
      <c r="BH6" s="1176" t="s">
        <v>460</v>
      </c>
      <c r="BI6" s="1176"/>
      <c r="BJ6" s="1176"/>
      <c r="BK6" s="1176"/>
      <c r="BL6" s="1176"/>
      <c r="BM6" s="1176"/>
      <c r="BN6" s="1176"/>
      <c r="BO6" s="1176"/>
      <c r="BP6" s="1176"/>
      <c r="BQ6" s="1176"/>
      <c r="BR6" s="1176"/>
      <c r="BS6" s="1176"/>
      <c r="BT6" s="1176"/>
    </row>
    <row r="7" spans="1:72" s="469" customFormat="1" ht="12.75" customHeight="1" x14ac:dyDescent="0.2">
      <c r="A7" s="1153" t="s">
        <v>452</v>
      </c>
      <c r="B7" s="1153" t="s">
        <v>461</v>
      </c>
      <c r="C7" s="1153" t="s">
        <v>451</v>
      </c>
      <c r="D7" s="1153" t="s">
        <v>462</v>
      </c>
      <c r="E7" s="1153"/>
      <c r="F7" s="1153"/>
      <c r="G7" s="1153" t="s">
        <v>463</v>
      </c>
      <c r="H7" s="1153" t="s">
        <v>464</v>
      </c>
      <c r="I7" s="1153"/>
      <c r="J7" s="1153"/>
      <c r="K7" s="1153"/>
      <c r="L7" s="1153" t="s">
        <v>465</v>
      </c>
      <c r="M7" s="1153"/>
      <c r="N7" s="1153"/>
      <c r="O7" s="1178" t="s">
        <v>458</v>
      </c>
      <c r="P7" s="1179"/>
      <c r="Q7" s="1179"/>
      <c r="R7" s="1180"/>
      <c r="S7" s="1177" t="s">
        <v>2517</v>
      </c>
      <c r="T7" s="1177"/>
      <c r="U7" s="1177" t="s">
        <v>467</v>
      </c>
      <c r="V7" s="1177"/>
      <c r="W7" s="1177" t="s">
        <v>468</v>
      </c>
      <c r="X7" s="1177"/>
      <c r="Y7" s="1177" t="s">
        <v>469</v>
      </c>
      <c r="Z7" s="1177"/>
      <c r="AA7" s="1177" t="s">
        <v>470</v>
      </c>
      <c r="AB7" s="1177"/>
      <c r="AC7" s="1177" t="s">
        <v>471</v>
      </c>
      <c r="AD7" s="1177"/>
      <c r="AE7" s="1177" t="s">
        <v>472</v>
      </c>
      <c r="AF7" s="1177"/>
      <c r="AG7" s="1177" t="s">
        <v>473</v>
      </c>
      <c r="AH7" s="1177"/>
      <c r="AI7" s="1177" t="s">
        <v>474</v>
      </c>
      <c r="AJ7" s="1177"/>
      <c r="AK7" s="1177" t="s">
        <v>475</v>
      </c>
      <c r="AL7" s="1177"/>
      <c r="AM7" s="1177" t="s">
        <v>476</v>
      </c>
      <c r="AN7" s="1177"/>
      <c r="AO7" s="1177" t="s">
        <v>477</v>
      </c>
      <c r="AP7" s="1177"/>
      <c r="AQ7" s="1177" t="s">
        <v>478</v>
      </c>
      <c r="AR7" s="1177"/>
      <c r="AS7" s="1177" t="s">
        <v>479</v>
      </c>
      <c r="AT7" s="1177"/>
      <c r="AU7" s="1177" t="s">
        <v>480</v>
      </c>
      <c r="AV7" s="1177"/>
      <c r="AW7" s="1177" t="s">
        <v>481</v>
      </c>
      <c r="AX7" s="1177"/>
      <c r="AY7" s="1177" t="s">
        <v>482</v>
      </c>
      <c r="AZ7" s="1177"/>
      <c r="BA7" s="1177" t="s">
        <v>483</v>
      </c>
      <c r="BB7" s="1177"/>
      <c r="BC7" s="1181" t="s">
        <v>484</v>
      </c>
      <c r="BD7" s="1182"/>
      <c r="BE7" s="1182"/>
      <c r="BF7" s="1182"/>
      <c r="BG7" s="1183"/>
      <c r="BH7" s="1177" t="s">
        <v>485</v>
      </c>
      <c r="BI7" s="1177"/>
      <c r="BJ7" s="1177"/>
      <c r="BK7" s="1177"/>
      <c r="BL7" s="1177"/>
      <c r="BM7" s="1177"/>
      <c r="BN7" s="1177"/>
      <c r="BO7" s="1177" t="s">
        <v>486</v>
      </c>
      <c r="BP7" s="1177"/>
      <c r="BQ7" s="1177"/>
      <c r="BR7" s="1177"/>
      <c r="BS7" s="1177"/>
      <c r="BT7" s="1177"/>
    </row>
    <row r="8" spans="1:72" ht="15" customHeight="1" x14ac:dyDescent="0.2">
      <c r="A8" s="1153"/>
      <c r="B8" s="1153"/>
      <c r="C8" s="1153"/>
      <c r="D8" s="1153"/>
      <c r="E8" s="1153"/>
      <c r="F8" s="1153"/>
      <c r="G8" s="1153"/>
      <c r="H8" s="1153"/>
      <c r="I8" s="1153"/>
      <c r="J8" s="1153"/>
      <c r="K8" s="1153"/>
      <c r="L8" s="1153"/>
      <c r="M8" s="1153"/>
      <c r="N8" s="1153"/>
      <c r="O8" s="470" t="s">
        <v>487</v>
      </c>
      <c r="P8" s="470" t="s">
        <v>132</v>
      </c>
      <c r="Q8" s="470" t="s">
        <v>581</v>
      </c>
      <c r="R8" s="470" t="s">
        <v>582</v>
      </c>
      <c r="S8" s="471" t="s">
        <v>488</v>
      </c>
      <c r="T8" s="471" t="s">
        <v>489</v>
      </c>
      <c r="U8" s="471" t="s">
        <v>488</v>
      </c>
      <c r="V8" s="471" t="s">
        <v>489</v>
      </c>
      <c r="W8" s="471" t="s">
        <v>488</v>
      </c>
      <c r="X8" s="471" t="s">
        <v>489</v>
      </c>
      <c r="Y8" s="471" t="s">
        <v>488</v>
      </c>
      <c r="Z8" s="471" t="s">
        <v>489</v>
      </c>
      <c r="AA8" s="471" t="s">
        <v>488</v>
      </c>
      <c r="AB8" s="471" t="s">
        <v>489</v>
      </c>
      <c r="AC8" s="471" t="s">
        <v>488</v>
      </c>
      <c r="AD8" s="471" t="s">
        <v>489</v>
      </c>
      <c r="AE8" s="471" t="s">
        <v>488</v>
      </c>
      <c r="AF8" s="471" t="s">
        <v>489</v>
      </c>
      <c r="AG8" s="471" t="s">
        <v>488</v>
      </c>
      <c r="AH8" s="471" t="s">
        <v>489</v>
      </c>
      <c r="AI8" s="471" t="s">
        <v>488</v>
      </c>
      <c r="AJ8" s="471" t="s">
        <v>489</v>
      </c>
      <c r="AK8" s="471" t="s">
        <v>488</v>
      </c>
      <c r="AL8" s="471" t="s">
        <v>489</v>
      </c>
      <c r="AM8" s="471" t="s">
        <v>488</v>
      </c>
      <c r="AN8" s="471" t="s">
        <v>489</v>
      </c>
      <c r="AO8" s="471" t="s">
        <v>488</v>
      </c>
      <c r="AP8" s="471" t="s">
        <v>489</v>
      </c>
      <c r="AQ8" s="471" t="s">
        <v>488</v>
      </c>
      <c r="AR8" s="471" t="s">
        <v>489</v>
      </c>
      <c r="AS8" s="471" t="s">
        <v>488</v>
      </c>
      <c r="AT8" s="471" t="s">
        <v>489</v>
      </c>
      <c r="AU8" s="471" t="s">
        <v>488</v>
      </c>
      <c r="AV8" s="471" t="s">
        <v>489</v>
      </c>
      <c r="AW8" s="471" t="s">
        <v>488</v>
      </c>
      <c r="AX8" s="471" t="s">
        <v>489</v>
      </c>
      <c r="AY8" s="471" t="s">
        <v>488</v>
      </c>
      <c r="AZ8" s="471" t="s">
        <v>489</v>
      </c>
      <c r="BA8" s="471" t="s">
        <v>488</v>
      </c>
      <c r="BB8" s="471" t="s">
        <v>489</v>
      </c>
      <c r="BC8" s="471" t="s">
        <v>490</v>
      </c>
      <c r="BD8" s="471" t="s">
        <v>488</v>
      </c>
      <c r="BE8" s="471" t="s">
        <v>489</v>
      </c>
      <c r="BF8" s="471" t="s">
        <v>491</v>
      </c>
      <c r="BG8" s="471" t="s">
        <v>492</v>
      </c>
      <c r="BH8" s="1153" t="s">
        <v>493</v>
      </c>
      <c r="BI8" s="1153"/>
      <c r="BJ8" s="1153"/>
      <c r="BK8" s="471" t="s">
        <v>494</v>
      </c>
      <c r="BL8" s="471" t="s">
        <v>495</v>
      </c>
      <c r="BM8" s="471" t="s">
        <v>496</v>
      </c>
      <c r="BN8" s="471" t="s">
        <v>497</v>
      </c>
      <c r="BO8" s="471" t="s">
        <v>490</v>
      </c>
      <c r="BP8" s="471" t="s">
        <v>491</v>
      </c>
      <c r="BQ8" s="471" t="s">
        <v>488</v>
      </c>
      <c r="BR8" s="471" t="s">
        <v>489</v>
      </c>
      <c r="BS8" s="471" t="s">
        <v>498</v>
      </c>
      <c r="BT8" s="471" t="s">
        <v>499</v>
      </c>
    </row>
    <row r="9" spans="1:72" s="475" customFormat="1" ht="39.75" customHeight="1" x14ac:dyDescent="0.2">
      <c r="A9" s="1687" t="s">
        <v>867</v>
      </c>
      <c r="B9" s="1687" t="s">
        <v>167</v>
      </c>
      <c r="C9" s="1687" t="s">
        <v>868</v>
      </c>
      <c r="D9" s="1687" t="s">
        <v>168</v>
      </c>
      <c r="E9" s="1687"/>
      <c r="F9" s="1687"/>
      <c r="G9" s="366" t="s">
        <v>527</v>
      </c>
      <c r="H9" s="366">
        <v>1</v>
      </c>
      <c r="I9" s="1756" t="s">
        <v>169</v>
      </c>
      <c r="J9" s="1756"/>
      <c r="K9" s="1756"/>
      <c r="L9" s="1687" t="s">
        <v>170</v>
      </c>
      <c r="M9" s="1687"/>
      <c r="N9" s="1687"/>
      <c r="O9" s="1189"/>
      <c r="P9" s="1189" t="s">
        <v>33</v>
      </c>
      <c r="Q9" s="1189"/>
      <c r="R9" s="1189"/>
      <c r="S9" s="473">
        <v>5</v>
      </c>
      <c r="T9" s="1188">
        <v>4</v>
      </c>
      <c r="U9" s="473">
        <v>5</v>
      </c>
      <c r="V9" s="1188">
        <v>4</v>
      </c>
      <c r="W9" s="473">
        <v>4</v>
      </c>
      <c r="X9" s="1188">
        <v>4</v>
      </c>
      <c r="Y9" s="473">
        <v>3</v>
      </c>
      <c r="Z9" s="1188">
        <v>3</v>
      </c>
      <c r="AA9" s="473">
        <v>2</v>
      </c>
      <c r="AB9" s="1188">
        <v>4</v>
      </c>
      <c r="AC9" s="473">
        <v>3</v>
      </c>
      <c r="AD9" s="1188">
        <v>4</v>
      </c>
      <c r="AE9" s="473">
        <v>5</v>
      </c>
      <c r="AF9" s="1188">
        <v>4</v>
      </c>
      <c r="AG9" s="473"/>
      <c r="AH9" s="1188"/>
      <c r="AI9" s="473"/>
      <c r="AJ9" s="1188"/>
      <c r="AK9" s="473"/>
      <c r="AL9" s="1188"/>
      <c r="AM9" s="473"/>
      <c r="AN9" s="1188"/>
      <c r="AO9" s="473"/>
      <c r="AP9" s="1188"/>
      <c r="AQ9" s="473"/>
      <c r="AR9" s="1188"/>
      <c r="AS9" s="473"/>
      <c r="AT9" s="1188"/>
      <c r="AU9" s="473"/>
      <c r="AV9" s="1188"/>
      <c r="AW9" s="473"/>
      <c r="AX9" s="1188"/>
      <c r="AY9" s="473"/>
      <c r="AZ9" s="1188"/>
      <c r="BA9" s="473"/>
      <c r="BB9" s="1188"/>
      <c r="BC9" s="474">
        <f t="shared" ref="BC9:BC27" si="0">AVERAGE(S9,U9,W9,Y9,AA9,AC9,AE9,AG9,AI9,AK9,AM9,AO9,AQ9,AS9,AU9,AW9,AY9,BA9)</f>
        <v>3.8571428571428572</v>
      </c>
      <c r="BD9" s="1190">
        <f>SUM((BC9*(BC9/SUM(BC9:BC14))),(BC10*(BC10/SUM(BC9:BC14))),(BC11*(BC11/SUM(BC9:BC14))),(BC12*(BC12/SUM(BC9:BC14))),(BC13*(BC13/SUM(BC9:BC14))),(BC14*(BC14/SUM(BC9:BC14))))</f>
        <v>4.0094097519247214</v>
      </c>
      <c r="BE9" s="1190">
        <f>AVERAGE(T9,V9,X9,Z9,AB9,AD9,AF9,AH9,AJ9,AL9,AN9,AP9,AR9,AT9,AV9,AX9,AZ9,BB9)</f>
        <v>3.8571428571428572</v>
      </c>
      <c r="BF9" s="474">
        <f>IF(BE9=0,#REF!,BE9)</f>
        <v>3.8571428571428572</v>
      </c>
      <c r="BG9" s="1192">
        <f>BD9*BE9</f>
        <v>15.464866185995355</v>
      </c>
      <c r="BH9" s="1757" t="s">
        <v>2518</v>
      </c>
      <c r="BI9" s="1757"/>
      <c r="BJ9" s="1757"/>
      <c r="BK9" s="441" t="s">
        <v>869</v>
      </c>
      <c r="BL9" s="441" t="s">
        <v>504</v>
      </c>
      <c r="BM9" s="441" t="s">
        <v>502</v>
      </c>
      <c r="BN9" s="441" t="s">
        <v>517</v>
      </c>
      <c r="BO9" s="474">
        <f t="shared" ref="BO9:BO71" si="1">IF(AND(BM9="Fuerte",BC9&gt;2.9)*OR(BN9="Probabilidad",BN9="Ambos"),BC9-2,IF(AND(BM9="Fuerte",BC9&lt;3)*OR(BN9="Probabilidad",BN9="Ambos"),1,IF(AND(BM9="Medio",BC9&gt;1.9)*OR(BN9="Probabilidad",BN9="Ambos"),BC9-1,IF(AND(BM9="Medio",BC9&lt;2)*OR(BN9="Probabilidad",BN9="Ambos"),1,BC9))))</f>
        <v>2.8571428571428572</v>
      </c>
      <c r="BP9" s="474">
        <f t="shared" ref="BP9:BP71" si="2">IF(AND(BM9="Fuerte",BF9&gt;2.9)*OR(BN9="Impacto",BN9="Ambos"),BF9-2,IF(AND(BM9="Fuerte",BF9&lt;3)*OR(BN9="Impacto",BN9="Ambos"),1,IF(AND(BM9="Medio",BF9&gt;1.9)*OR(BN9="Impacto",BN9="Ambos"),BF9-1,IF(AND(BM9="Medio",BF9&lt;2)*OR(BN9="Impacto",BN9="Ambos"),1,BF9))))</f>
        <v>3.8571428571428572</v>
      </c>
      <c r="BQ9" s="1190">
        <f>SUM((BO9*(BO9/SUM(BO9:BO14))),(BO10*(BO10/SUM(BO9:BO14))),(BO11*(BO11/SUM(BO9:BO14))),(BO12*(BO12/SUM(BO9:BO14))),(BO13*(BO13/SUM(BO9:BO14))),(BO14*(BO14/SUM(BO9:BO14))))</f>
        <v>3.1805714285714277</v>
      </c>
      <c r="BR9" s="1190">
        <f>SUM((BP9*(BP9/SUM(BP9:BP14))),(BP10*(BP10/SUM(BP9:BP14))),(BP11*(BP11/SUM(BP9:BP14))),(BP12*(BP12/SUM(BP9:BP14))),(BP13*(BP13/SUM(BP9:BP14))),(BP14*(BP14/SUM(BP9:BP14))))</f>
        <v>3.586872586872587</v>
      </c>
      <c r="BS9" s="1192">
        <f>BQ9*BR9</f>
        <v>11.408304467733037</v>
      </c>
      <c r="BT9" s="1192" t="str">
        <f>INDEX([4]Listas!E$20:I$24,MATCH(BQ9,[4]Listas!D$20:D$24,1),MATCH(BR9,[4]Listas!E$19:I$19,1))</f>
        <v>ALTO</v>
      </c>
    </row>
    <row r="10" spans="1:72" s="475" customFormat="1" ht="76.5" customHeight="1" x14ac:dyDescent="0.2">
      <c r="A10" s="1687"/>
      <c r="B10" s="1687"/>
      <c r="C10" s="1687"/>
      <c r="D10" s="1687"/>
      <c r="E10" s="1687"/>
      <c r="F10" s="1687"/>
      <c r="G10" s="366" t="s">
        <v>527</v>
      </c>
      <c r="H10" s="366">
        <v>2</v>
      </c>
      <c r="I10" s="1756" t="s">
        <v>2519</v>
      </c>
      <c r="J10" s="1756"/>
      <c r="K10" s="1756"/>
      <c r="L10" s="1687"/>
      <c r="M10" s="1687"/>
      <c r="N10" s="1687"/>
      <c r="O10" s="1189"/>
      <c r="P10" s="1189"/>
      <c r="Q10" s="1189"/>
      <c r="R10" s="1189"/>
      <c r="S10" s="473">
        <v>5</v>
      </c>
      <c r="T10" s="1188"/>
      <c r="U10" s="473">
        <v>5</v>
      </c>
      <c r="V10" s="1188"/>
      <c r="W10" s="473">
        <v>4</v>
      </c>
      <c r="X10" s="1188"/>
      <c r="Y10" s="473">
        <v>4</v>
      </c>
      <c r="Z10" s="1188"/>
      <c r="AA10" s="473">
        <v>4</v>
      </c>
      <c r="AB10" s="1188"/>
      <c r="AC10" s="473">
        <v>4</v>
      </c>
      <c r="AD10" s="1188"/>
      <c r="AE10" s="473">
        <v>5</v>
      </c>
      <c r="AF10" s="1188"/>
      <c r="AG10" s="473"/>
      <c r="AH10" s="1188"/>
      <c r="AI10" s="473"/>
      <c r="AJ10" s="1188"/>
      <c r="AK10" s="473"/>
      <c r="AL10" s="1188"/>
      <c r="AM10" s="473"/>
      <c r="AN10" s="1188"/>
      <c r="AO10" s="473"/>
      <c r="AP10" s="1188"/>
      <c r="AQ10" s="473"/>
      <c r="AR10" s="1188"/>
      <c r="AS10" s="473"/>
      <c r="AT10" s="1188"/>
      <c r="AU10" s="473"/>
      <c r="AV10" s="1188"/>
      <c r="AW10" s="473"/>
      <c r="AX10" s="1188"/>
      <c r="AY10" s="473"/>
      <c r="AZ10" s="1188"/>
      <c r="BA10" s="473"/>
      <c r="BB10" s="1188"/>
      <c r="BC10" s="474">
        <f t="shared" si="0"/>
        <v>4.4285714285714288</v>
      </c>
      <c r="BD10" s="1190"/>
      <c r="BE10" s="1190"/>
      <c r="BF10" s="474">
        <f>IF(BE10=0,BF9,BE10)</f>
        <v>3.8571428571428572</v>
      </c>
      <c r="BG10" s="1192">
        <f t="shared" ref="BG10:BG71" si="3">BD10*BE10</f>
        <v>0</v>
      </c>
      <c r="BH10" s="1757" t="s">
        <v>2520</v>
      </c>
      <c r="BI10" s="1757"/>
      <c r="BJ10" s="1757"/>
      <c r="BK10" s="441" t="s">
        <v>2521</v>
      </c>
      <c r="BL10" s="441" t="s">
        <v>504</v>
      </c>
      <c r="BM10" s="441" t="s">
        <v>502</v>
      </c>
      <c r="BN10" s="441" t="s">
        <v>517</v>
      </c>
      <c r="BO10" s="474">
        <f t="shared" si="1"/>
        <v>3.4285714285714288</v>
      </c>
      <c r="BP10" s="474">
        <f t="shared" si="2"/>
        <v>3.8571428571428572</v>
      </c>
      <c r="BQ10" s="1190"/>
      <c r="BR10" s="1190"/>
      <c r="BS10" s="1192"/>
      <c r="BT10" s="1192" t="e">
        <f>INDEX([4]Listas!E$20:I$24,MATCH(BQ10,[4]Listas!D$20:D$24,1),MATCH(BR10,[4]Listas!E$19:I$19,1))</f>
        <v>#N/A</v>
      </c>
    </row>
    <row r="11" spans="1:72" s="475" customFormat="1" ht="55.5" customHeight="1" x14ac:dyDescent="0.2">
      <c r="A11" s="1687"/>
      <c r="B11" s="1687"/>
      <c r="C11" s="1687"/>
      <c r="D11" s="1687"/>
      <c r="E11" s="1687"/>
      <c r="F11" s="1687"/>
      <c r="G11" s="366" t="s">
        <v>527</v>
      </c>
      <c r="H11" s="366">
        <v>3</v>
      </c>
      <c r="I11" s="1756" t="s">
        <v>871</v>
      </c>
      <c r="J11" s="1756"/>
      <c r="K11" s="1756"/>
      <c r="L11" s="1687"/>
      <c r="M11" s="1687"/>
      <c r="N11" s="1687"/>
      <c r="O11" s="1189"/>
      <c r="P11" s="1189"/>
      <c r="Q11" s="1189"/>
      <c r="R11" s="1189"/>
      <c r="S11" s="473">
        <v>4</v>
      </c>
      <c r="T11" s="1188"/>
      <c r="U11" s="473">
        <v>3</v>
      </c>
      <c r="V11" s="1188"/>
      <c r="W11" s="473">
        <v>4</v>
      </c>
      <c r="X11" s="1188"/>
      <c r="Y11" s="473">
        <v>3</v>
      </c>
      <c r="Z11" s="1188"/>
      <c r="AA11" s="473">
        <v>4</v>
      </c>
      <c r="AB11" s="1188"/>
      <c r="AC11" s="473">
        <v>3</v>
      </c>
      <c r="AD11" s="1188"/>
      <c r="AE11" s="473">
        <v>3</v>
      </c>
      <c r="AF11" s="1188"/>
      <c r="AG11" s="473"/>
      <c r="AH11" s="1188"/>
      <c r="AI11" s="473"/>
      <c r="AJ11" s="1188"/>
      <c r="AK11" s="473"/>
      <c r="AL11" s="1188"/>
      <c r="AM11" s="473"/>
      <c r="AN11" s="1188"/>
      <c r="AO11" s="473"/>
      <c r="AP11" s="1188"/>
      <c r="AQ11" s="473"/>
      <c r="AR11" s="1188"/>
      <c r="AS11" s="473"/>
      <c r="AT11" s="1188"/>
      <c r="AU11" s="473"/>
      <c r="AV11" s="1188"/>
      <c r="AW11" s="473"/>
      <c r="AX11" s="1188"/>
      <c r="AY11" s="473"/>
      <c r="AZ11" s="1188"/>
      <c r="BA11" s="473"/>
      <c r="BB11" s="1188"/>
      <c r="BC11" s="474">
        <f t="shared" si="0"/>
        <v>3.4285714285714284</v>
      </c>
      <c r="BD11" s="1190"/>
      <c r="BE11" s="1190"/>
      <c r="BF11" s="474">
        <f>IF(BE11=0,BF10,BE11)</f>
        <v>3.8571428571428572</v>
      </c>
      <c r="BG11" s="1192">
        <f t="shared" si="3"/>
        <v>0</v>
      </c>
      <c r="BH11" s="1757" t="s">
        <v>2522</v>
      </c>
      <c r="BI11" s="1757"/>
      <c r="BJ11" s="1757"/>
      <c r="BK11" s="441" t="s">
        <v>872</v>
      </c>
      <c r="BL11" s="441" t="s">
        <v>504</v>
      </c>
      <c r="BM11" s="441" t="s">
        <v>502</v>
      </c>
      <c r="BN11" s="441" t="s">
        <v>517</v>
      </c>
      <c r="BO11" s="474">
        <f t="shared" si="1"/>
        <v>2.4285714285714284</v>
      </c>
      <c r="BP11" s="474">
        <f t="shared" si="2"/>
        <v>3.8571428571428572</v>
      </c>
      <c r="BQ11" s="1190"/>
      <c r="BR11" s="1190"/>
      <c r="BS11" s="1192"/>
      <c r="BT11" s="1192" t="e">
        <f>INDEX([4]Listas!E$20:I$24,MATCH(BQ11,[4]Listas!D$20:D$24,1),MATCH(BR11,[4]Listas!E$19:I$19,1))</f>
        <v>#N/A</v>
      </c>
    </row>
    <row r="12" spans="1:72" s="475" customFormat="1" ht="69.75" customHeight="1" x14ac:dyDescent="0.2">
      <c r="A12" s="1687"/>
      <c r="B12" s="1687"/>
      <c r="C12" s="1687"/>
      <c r="D12" s="1687"/>
      <c r="E12" s="1687"/>
      <c r="F12" s="1687"/>
      <c r="G12" s="366" t="s">
        <v>527</v>
      </c>
      <c r="H12" s="366">
        <v>4</v>
      </c>
      <c r="I12" s="1756" t="s">
        <v>873</v>
      </c>
      <c r="J12" s="1756"/>
      <c r="K12" s="1756"/>
      <c r="L12" s="1687"/>
      <c r="M12" s="1687"/>
      <c r="N12" s="1687"/>
      <c r="O12" s="1189"/>
      <c r="P12" s="1189"/>
      <c r="Q12" s="1189"/>
      <c r="R12" s="1189"/>
      <c r="S12" s="473">
        <v>5</v>
      </c>
      <c r="T12" s="1188"/>
      <c r="U12" s="473">
        <v>4</v>
      </c>
      <c r="V12" s="1188"/>
      <c r="W12" s="473">
        <v>5</v>
      </c>
      <c r="X12" s="1188"/>
      <c r="Y12" s="473">
        <v>3</v>
      </c>
      <c r="Z12" s="1188"/>
      <c r="AA12" s="473">
        <v>4</v>
      </c>
      <c r="AB12" s="1188"/>
      <c r="AC12" s="473">
        <v>3</v>
      </c>
      <c r="AD12" s="1188"/>
      <c r="AE12" s="473">
        <v>2</v>
      </c>
      <c r="AF12" s="1188"/>
      <c r="AG12" s="473"/>
      <c r="AH12" s="1188"/>
      <c r="AI12" s="473"/>
      <c r="AJ12" s="1188"/>
      <c r="AK12" s="473"/>
      <c r="AL12" s="1188"/>
      <c r="AM12" s="473"/>
      <c r="AN12" s="1188"/>
      <c r="AO12" s="473"/>
      <c r="AP12" s="1188"/>
      <c r="AQ12" s="473"/>
      <c r="AR12" s="1188"/>
      <c r="AS12" s="473"/>
      <c r="AT12" s="1188"/>
      <c r="AU12" s="473"/>
      <c r="AV12" s="1188"/>
      <c r="AW12" s="473"/>
      <c r="AX12" s="1188"/>
      <c r="AY12" s="473"/>
      <c r="AZ12" s="1188"/>
      <c r="BA12" s="473"/>
      <c r="BB12" s="1188"/>
      <c r="BC12" s="474">
        <f t="shared" si="0"/>
        <v>3.7142857142857144</v>
      </c>
      <c r="BD12" s="1190"/>
      <c r="BE12" s="1190"/>
      <c r="BF12" s="474">
        <f>IF(BE12=0,BF11,BE12)</f>
        <v>3.8571428571428572</v>
      </c>
      <c r="BG12" s="1192">
        <f t="shared" si="3"/>
        <v>0</v>
      </c>
      <c r="BH12" s="1757" t="s">
        <v>2523</v>
      </c>
      <c r="BI12" s="1757"/>
      <c r="BJ12" s="1757"/>
      <c r="BK12" s="441" t="s">
        <v>2524</v>
      </c>
      <c r="BL12" s="441" t="s">
        <v>515</v>
      </c>
      <c r="BM12" s="441" t="s">
        <v>502</v>
      </c>
      <c r="BN12" s="441" t="s">
        <v>505</v>
      </c>
      <c r="BO12" s="474">
        <f t="shared" si="1"/>
        <v>2.7142857142857144</v>
      </c>
      <c r="BP12" s="474">
        <f t="shared" si="2"/>
        <v>2.8571428571428572</v>
      </c>
      <c r="BQ12" s="1190"/>
      <c r="BR12" s="1190"/>
      <c r="BS12" s="1192"/>
      <c r="BT12" s="1192" t="e">
        <f>INDEX([4]Listas!E$20:I$24,MATCH(BQ12,[4]Listas!D$20:D$24,1),MATCH(BR12,[4]Listas!E$19:I$19,1))</f>
        <v>#N/A</v>
      </c>
    </row>
    <row r="13" spans="1:72" s="475" customFormat="1" ht="60.75" customHeight="1" x14ac:dyDescent="0.2">
      <c r="A13" s="1687"/>
      <c r="B13" s="1687"/>
      <c r="C13" s="1687"/>
      <c r="D13" s="1687"/>
      <c r="E13" s="1687"/>
      <c r="F13" s="1687"/>
      <c r="G13" s="366" t="s">
        <v>508</v>
      </c>
      <c r="H13" s="366">
        <v>5</v>
      </c>
      <c r="I13" s="1756" t="s">
        <v>2525</v>
      </c>
      <c r="J13" s="1756"/>
      <c r="K13" s="1756"/>
      <c r="L13" s="1687"/>
      <c r="M13" s="1687"/>
      <c r="N13" s="1687"/>
      <c r="O13" s="1189"/>
      <c r="P13" s="1189"/>
      <c r="Q13" s="1189"/>
      <c r="R13" s="1189"/>
      <c r="S13" s="473">
        <v>5</v>
      </c>
      <c r="T13" s="1188"/>
      <c r="U13" s="473">
        <v>5</v>
      </c>
      <c r="V13" s="1188"/>
      <c r="W13" s="473">
        <v>4</v>
      </c>
      <c r="X13" s="1188"/>
      <c r="Y13" s="473">
        <v>3</v>
      </c>
      <c r="Z13" s="1188"/>
      <c r="AA13" s="473">
        <v>4</v>
      </c>
      <c r="AB13" s="1188"/>
      <c r="AC13" s="473">
        <v>4</v>
      </c>
      <c r="AD13" s="1188"/>
      <c r="AE13" s="473">
        <v>3</v>
      </c>
      <c r="AF13" s="1188"/>
      <c r="AG13" s="473"/>
      <c r="AH13" s="1188"/>
      <c r="AI13" s="473"/>
      <c r="AJ13" s="1188"/>
      <c r="AK13" s="473"/>
      <c r="AL13" s="1188"/>
      <c r="AM13" s="473"/>
      <c r="AN13" s="1188"/>
      <c r="AO13" s="473"/>
      <c r="AP13" s="1188"/>
      <c r="AQ13" s="473"/>
      <c r="AR13" s="1188"/>
      <c r="AS13" s="473"/>
      <c r="AT13" s="1188"/>
      <c r="AU13" s="473"/>
      <c r="AV13" s="1188"/>
      <c r="AW13" s="473"/>
      <c r="AX13" s="1188"/>
      <c r="AY13" s="473"/>
      <c r="AZ13" s="1188"/>
      <c r="BA13" s="473"/>
      <c r="BB13" s="1188"/>
      <c r="BC13" s="474">
        <f t="shared" si="0"/>
        <v>4</v>
      </c>
      <c r="BD13" s="1190"/>
      <c r="BE13" s="1190"/>
      <c r="BF13" s="474">
        <f>IF(BE13=0,BF12,BE13)</f>
        <v>3.8571428571428572</v>
      </c>
      <c r="BG13" s="1192">
        <f t="shared" si="3"/>
        <v>0</v>
      </c>
      <c r="BH13" s="1757" t="s">
        <v>2526</v>
      </c>
      <c r="BI13" s="1757"/>
      <c r="BJ13" s="1757"/>
      <c r="BK13" s="441" t="s">
        <v>2527</v>
      </c>
      <c r="BL13" s="441" t="s">
        <v>504</v>
      </c>
      <c r="BM13" s="441" t="s">
        <v>509</v>
      </c>
      <c r="BN13" s="441" t="s">
        <v>517</v>
      </c>
      <c r="BO13" s="474">
        <f t="shared" si="1"/>
        <v>2</v>
      </c>
      <c r="BP13" s="474">
        <f t="shared" si="2"/>
        <v>3.8571428571428572</v>
      </c>
      <c r="BQ13" s="1190"/>
      <c r="BR13" s="1190"/>
      <c r="BS13" s="1192"/>
      <c r="BT13" s="1192" t="e">
        <f>INDEX([4]Listas!E$20:I$24,MATCH(BQ13,[4]Listas!D$20:D$24,1),MATCH(BR13,[4]Listas!E$19:I$19,1))</f>
        <v>#N/A</v>
      </c>
    </row>
    <row r="14" spans="1:72" s="475" customFormat="1" ht="54" customHeight="1" x14ac:dyDescent="0.2">
      <c r="A14" s="1687"/>
      <c r="B14" s="1687"/>
      <c r="C14" s="1687"/>
      <c r="D14" s="1687"/>
      <c r="E14" s="1687"/>
      <c r="F14" s="1687"/>
      <c r="G14" s="366" t="s">
        <v>507</v>
      </c>
      <c r="H14" s="366">
        <v>6</v>
      </c>
      <c r="I14" s="1756" t="s">
        <v>171</v>
      </c>
      <c r="J14" s="1756"/>
      <c r="K14" s="1756"/>
      <c r="L14" s="1687"/>
      <c r="M14" s="1687"/>
      <c r="N14" s="1687"/>
      <c r="O14" s="1189"/>
      <c r="P14" s="1189"/>
      <c r="Q14" s="1189"/>
      <c r="R14" s="1189"/>
      <c r="S14" s="473">
        <v>5</v>
      </c>
      <c r="T14" s="1188"/>
      <c r="U14" s="473">
        <v>5</v>
      </c>
      <c r="V14" s="1188"/>
      <c r="W14" s="473">
        <v>4</v>
      </c>
      <c r="X14" s="1188"/>
      <c r="Y14" s="473">
        <v>4</v>
      </c>
      <c r="Z14" s="1188"/>
      <c r="AA14" s="473">
        <v>4</v>
      </c>
      <c r="AB14" s="1188"/>
      <c r="AC14" s="473">
        <v>5</v>
      </c>
      <c r="AD14" s="1188"/>
      <c r="AE14" s="473">
        <v>4</v>
      </c>
      <c r="AF14" s="1188"/>
      <c r="AG14" s="473"/>
      <c r="AH14" s="1188"/>
      <c r="AI14" s="473"/>
      <c r="AJ14" s="1188"/>
      <c r="AK14" s="473"/>
      <c r="AL14" s="1188"/>
      <c r="AM14" s="473"/>
      <c r="AN14" s="1188"/>
      <c r="AO14" s="473"/>
      <c r="AP14" s="1188"/>
      <c r="AQ14" s="473"/>
      <c r="AR14" s="1188"/>
      <c r="AS14" s="473"/>
      <c r="AT14" s="1188"/>
      <c r="AU14" s="473"/>
      <c r="AV14" s="1188"/>
      <c r="AW14" s="473"/>
      <c r="AX14" s="1188"/>
      <c r="AY14" s="473"/>
      <c r="AZ14" s="1188"/>
      <c r="BA14" s="473"/>
      <c r="BB14" s="1188"/>
      <c r="BC14" s="474">
        <f t="shared" si="0"/>
        <v>4.4285714285714288</v>
      </c>
      <c r="BD14" s="1190"/>
      <c r="BE14" s="1190"/>
      <c r="BF14" s="474">
        <f>IF(BE14=0,BF13,BE14)</f>
        <v>3.8571428571428572</v>
      </c>
      <c r="BG14" s="1192">
        <f t="shared" si="3"/>
        <v>0</v>
      </c>
      <c r="BH14" s="1757" t="s">
        <v>2528</v>
      </c>
      <c r="BI14" s="1757"/>
      <c r="BJ14" s="1757"/>
      <c r="BK14" s="366" t="s">
        <v>2529</v>
      </c>
      <c r="BL14" s="441" t="s">
        <v>515</v>
      </c>
      <c r="BM14" s="441" t="s">
        <v>502</v>
      </c>
      <c r="BN14" s="441" t="s">
        <v>503</v>
      </c>
      <c r="BO14" s="474">
        <f t="shared" si="1"/>
        <v>4.4285714285714288</v>
      </c>
      <c r="BP14" s="474">
        <f t="shared" si="2"/>
        <v>2.8571428571428572</v>
      </c>
      <c r="BQ14" s="1190"/>
      <c r="BR14" s="1190"/>
      <c r="BS14" s="1192"/>
      <c r="BT14" s="1192" t="e">
        <f>INDEX([4]Listas!E$20:I$24,MATCH(BQ14,[4]Listas!D$20:D$24,1),MATCH(BR14,[4]Listas!E$19:I$19,1))</f>
        <v>#N/A</v>
      </c>
    </row>
    <row r="15" spans="1:72" s="475" customFormat="1" ht="48" customHeight="1" x14ac:dyDescent="0.2">
      <c r="A15" s="1618" t="s">
        <v>867</v>
      </c>
      <c r="B15" s="1618" t="s">
        <v>167</v>
      </c>
      <c r="C15" s="1618" t="s">
        <v>172</v>
      </c>
      <c r="D15" s="1621" t="s">
        <v>878</v>
      </c>
      <c r="E15" s="1622"/>
      <c r="F15" s="1623"/>
      <c r="G15" s="366" t="s">
        <v>527</v>
      </c>
      <c r="H15" s="366">
        <v>1</v>
      </c>
      <c r="I15" s="1756" t="s">
        <v>879</v>
      </c>
      <c r="J15" s="1756"/>
      <c r="K15" s="1756"/>
      <c r="L15" s="1621" t="s">
        <v>880</v>
      </c>
      <c r="M15" s="1622"/>
      <c r="N15" s="1623"/>
      <c r="O15" s="1189"/>
      <c r="P15" s="1189" t="s">
        <v>33</v>
      </c>
      <c r="Q15" s="1189"/>
      <c r="R15" s="1189"/>
      <c r="S15" s="473">
        <v>5</v>
      </c>
      <c r="T15" s="1188">
        <v>3</v>
      </c>
      <c r="U15" s="473">
        <v>5</v>
      </c>
      <c r="V15" s="1188">
        <v>3</v>
      </c>
      <c r="W15" s="473">
        <v>5</v>
      </c>
      <c r="X15" s="1188">
        <v>3</v>
      </c>
      <c r="Y15" s="473">
        <v>2</v>
      </c>
      <c r="Z15" s="1188">
        <v>2</v>
      </c>
      <c r="AA15" s="473">
        <v>2</v>
      </c>
      <c r="AB15" s="1188">
        <v>4</v>
      </c>
      <c r="AC15" s="473">
        <v>4</v>
      </c>
      <c r="AD15" s="1188">
        <v>4</v>
      </c>
      <c r="AE15" s="473">
        <v>4</v>
      </c>
      <c r="AF15" s="1188">
        <v>4</v>
      </c>
      <c r="AG15" s="473"/>
      <c r="AH15" s="1188"/>
      <c r="AI15" s="473"/>
      <c r="AJ15" s="1188"/>
      <c r="AK15" s="473"/>
      <c r="AL15" s="1188"/>
      <c r="AM15" s="473"/>
      <c r="AN15" s="1188"/>
      <c r="AO15" s="473"/>
      <c r="AP15" s="1188"/>
      <c r="AQ15" s="473"/>
      <c r="AR15" s="1188"/>
      <c r="AS15" s="473"/>
      <c r="AT15" s="1188"/>
      <c r="AU15" s="473"/>
      <c r="AV15" s="1188"/>
      <c r="AW15" s="473"/>
      <c r="AX15" s="1188"/>
      <c r="AY15" s="473"/>
      <c r="AZ15" s="1188"/>
      <c r="BA15" s="473"/>
      <c r="BB15" s="1188"/>
      <c r="BC15" s="474">
        <f t="shared" si="0"/>
        <v>3.8571428571428572</v>
      </c>
      <c r="BD15" s="1190">
        <f>SUM((BC15*(BC15/SUM(BC15:BC22))),(BC16*(BC16/SUM(BC15:BC22))),(BC17*(BC17/SUM(BC15:BC22))),(BC18*(BC18/SUM(BC15:BC22))),(BC19*(BC19/SUM(BC15:BC22))),(BC20*(BC20/SUM(BC15:BC22))),(BC21*(BC21/SUM(BC15:BC22))),(BC22*(BC22/SUM(BC15:BC22))))</f>
        <v>3.8870748299319726</v>
      </c>
      <c r="BE15" s="1190">
        <f>AVERAGE(T15,V15,X15,Z15,AB15,AD15,AF15,AH15,AJ15,AL15,AN15,AP15,AR15,AT15,AV15,AX15,AZ15,BB15)</f>
        <v>3.2857142857142856</v>
      </c>
      <c r="BF15" s="474">
        <f>IF(BE15=0,BF1,BE15)</f>
        <v>3.2857142857142856</v>
      </c>
      <c r="BG15" s="1192">
        <f t="shared" si="3"/>
        <v>12.77181729834791</v>
      </c>
      <c r="BH15" s="1757" t="s">
        <v>881</v>
      </c>
      <c r="BI15" s="1757"/>
      <c r="BJ15" s="1757"/>
      <c r="BK15" s="366" t="s">
        <v>2530</v>
      </c>
      <c r="BL15" s="441" t="s">
        <v>504</v>
      </c>
      <c r="BM15" s="441" t="s">
        <v>502</v>
      </c>
      <c r="BN15" s="441" t="s">
        <v>503</v>
      </c>
      <c r="BO15" s="474">
        <f t="shared" si="1"/>
        <v>3.8571428571428572</v>
      </c>
      <c r="BP15" s="474">
        <f t="shared" si="2"/>
        <v>2.2857142857142856</v>
      </c>
      <c r="BQ15" s="1190">
        <f>SUM((BO15*(BO15/SUM(BO15:BO22))),(BO16*(BO16/SUM(BO15:BO22))),(BO17*(BO17/SUM(BO15:BO22))),(BO18*(BO18/SUM(BO15:BO22))),(BO19*(BO19/SUM(BO15:BO22))),(BO20*(BO20/SUM(BO15:BO22))),(BO21*(BO21/SUM(BO15:BO22))),(BO22*(BO22/SUM(BO15:BO22))))</f>
        <v>3.4631083202511772</v>
      </c>
      <c r="BR15" s="1190">
        <f>SUM((BP15*(BP15/SUM(BP15:BP22))),(BP16*(BP16/SUM(BP15:BP22))),(BP17*(BP17/SUM(BP15:BP22))),(BP18*(BP18/SUM(BP15:BP22))),(BP19*(BP19/SUM(BP15:BP22))),(BP20*(BP20/SUM(BP15:BP22))),(BP21*(BP21/SUM(BP15:BP22))),(BP22*(BP22/SUM(BP15:BP22))))</f>
        <v>2.609657947686117</v>
      </c>
      <c r="BS15" s="1192">
        <f>BQ15*BR15</f>
        <v>9.0375281516414034</v>
      </c>
      <c r="BT15" s="1192" t="str">
        <f>INDEX([4]Listas!E$20:I$24,MATCH(BQ15,[4]Listas!D$20:D$24,1),MATCH(BR15,[4]Listas!E$19:I$19,1))</f>
        <v>ALTO</v>
      </c>
    </row>
    <row r="16" spans="1:72" s="475" customFormat="1" ht="48" customHeight="1" x14ac:dyDescent="0.2">
      <c r="A16" s="1619"/>
      <c r="B16" s="1619"/>
      <c r="C16" s="1619"/>
      <c r="D16" s="1624"/>
      <c r="E16" s="1625"/>
      <c r="F16" s="1626"/>
      <c r="G16" s="366" t="s">
        <v>527</v>
      </c>
      <c r="H16" s="366">
        <v>2</v>
      </c>
      <c r="I16" s="1756" t="s">
        <v>882</v>
      </c>
      <c r="J16" s="1756"/>
      <c r="K16" s="1756"/>
      <c r="L16" s="1624"/>
      <c r="M16" s="1625"/>
      <c r="N16" s="1626"/>
      <c r="O16" s="1189"/>
      <c r="P16" s="1189"/>
      <c r="Q16" s="1189"/>
      <c r="R16" s="1189"/>
      <c r="S16" s="473">
        <v>1</v>
      </c>
      <c r="T16" s="1188"/>
      <c r="U16" s="473">
        <v>5</v>
      </c>
      <c r="V16" s="1188"/>
      <c r="W16" s="473">
        <v>1</v>
      </c>
      <c r="X16" s="1188"/>
      <c r="Y16" s="473">
        <v>3</v>
      </c>
      <c r="Z16" s="1188"/>
      <c r="AA16" s="473">
        <v>1</v>
      </c>
      <c r="AB16" s="1188"/>
      <c r="AC16" s="473">
        <v>3</v>
      </c>
      <c r="AD16" s="1188"/>
      <c r="AE16" s="473">
        <v>3</v>
      </c>
      <c r="AF16" s="1188"/>
      <c r="AG16" s="473"/>
      <c r="AH16" s="1188"/>
      <c r="AI16" s="473"/>
      <c r="AJ16" s="1188"/>
      <c r="AK16" s="473"/>
      <c r="AL16" s="1188"/>
      <c r="AM16" s="473"/>
      <c r="AN16" s="1188"/>
      <c r="AO16" s="473"/>
      <c r="AP16" s="1188"/>
      <c r="AQ16" s="473"/>
      <c r="AR16" s="1188"/>
      <c r="AS16" s="473"/>
      <c r="AT16" s="1188"/>
      <c r="AU16" s="473"/>
      <c r="AV16" s="1188"/>
      <c r="AW16" s="473"/>
      <c r="AX16" s="1188"/>
      <c r="AY16" s="473"/>
      <c r="AZ16" s="1188"/>
      <c r="BA16" s="473"/>
      <c r="BB16" s="1188"/>
      <c r="BC16" s="474">
        <f t="shared" si="0"/>
        <v>2.4285714285714284</v>
      </c>
      <c r="BD16" s="1190"/>
      <c r="BE16" s="1190"/>
      <c r="BF16" s="474">
        <f t="shared" ref="BF16:BF27" si="4">IF(BE16=0,BF15,BE16)</f>
        <v>3.2857142857142856</v>
      </c>
      <c r="BG16" s="1192">
        <f t="shared" si="3"/>
        <v>0</v>
      </c>
      <c r="BH16" s="1757" t="s">
        <v>883</v>
      </c>
      <c r="BI16" s="1757"/>
      <c r="BJ16" s="1757"/>
      <c r="BK16" s="441" t="s">
        <v>2531</v>
      </c>
      <c r="BL16" s="441" t="s">
        <v>504</v>
      </c>
      <c r="BM16" s="441" t="s">
        <v>502</v>
      </c>
      <c r="BN16" s="441" t="s">
        <v>505</v>
      </c>
      <c r="BO16" s="474">
        <f t="shared" si="1"/>
        <v>1.4285714285714284</v>
      </c>
      <c r="BP16" s="474">
        <f t="shared" si="2"/>
        <v>2.2857142857142856</v>
      </c>
      <c r="BQ16" s="1190"/>
      <c r="BR16" s="1190"/>
      <c r="BS16" s="1192"/>
      <c r="BT16" s="1192" t="e">
        <f>INDEX([4]Listas!E$20:I$24,MATCH(BQ16,[4]Listas!D$20:D$24,1),MATCH(BR16,[4]Listas!E$19:I$19,1))</f>
        <v>#N/A</v>
      </c>
    </row>
    <row r="17" spans="1:72" s="475" customFormat="1" ht="39.75" customHeight="1" x14ac:dyDescent="0.2">
      <c r="A17" s="1619"/>
      <c r="B17" s="1619"/>
      <c r="C17" s="1619"/>
      <c r="D17" s="1624"/>
      <c r="E17" s="1625"/>
      <c r="F17" s="1626"/>
      <c r="G17" s="366" t="s">
        <v>508</v>
      </c>
      <c r="H17" s="366">
        <v>3</v>
      </c>
      <c r="I17" s="1756" t="s">
        <v>173</v>
      </c>
      <c r="J17" s="1756"/>
      <c r="K17" s="1756"/>
      <c r="L17" s="1624"/>
      <c r="M17" s="1625"/>
      <c r="N17" s="1626"/>
      <c r="O17" s="1189"/>
      <c r="P17" s="1189"/>
      <c r="Q17" s="1189"/>
      <c r="R17" s="1189"/>
      <c r="S17" s="473">
        <v>2</v>
      </c>
      <c r="T17" s="1188"/>
      <c r="U17" s="473">
        <v>5</v>
      </c>
      <c r="V17" s="1188"/>
      <c r="W17" s="473">
        <v>2</v>
      </c>
      <c r="X17" s="1188"/>
      <c r="Y17" s="473">
        <v>3</v>
      </c>
      <c r="Z17" s="1188"/>
      <c r="AA17" s="473">
        <v>2</v>
      </c>
      <c r="AB17" s="1188"/>
      <c r="AC17" s="473">
        <v>3</v>
      </c>
      <c r="AD17" s="1188"/>
      <c r="AE17" s="473">
        <v>3</v>
      </c>
      <c r="AF17" s="1188"/>
      <c r="AG17" s="473"/>
      <c r="AH17" s="1188"/>
      <c r="AI17" s="473"/>
      <c r="AJ17" s="1188"/>
      <c r="AK17" s="473"/>
      <c r="AL17" s="1188"/>
      <c r="AM17" s="473"/>
      <c r="AN17" s="1188"/>
      <c r="AO17" s="473"/>
      <c r="AP17" s="1188"/>
      <c r="AQ17" s="473"/>
      <c r="AR17" s="1188"/>
      <c r="AS17" s="473"/>
      <c r="AT17" s="1188"/>
      <c r="AU17" s="473"/>
      <c r="AV17" s="1188"/>
      <c r="AW17" s="473"/>
      <c r="AX17" s="1188"/>
      <c r="AY17" s="473"/>
      <c r="AZ17" s="1188"/>
      <c r="BA17" s="473"/>
      <c r="BB17" s="1188"/>
      <c r="BC17" s="474">
        <f t="shared" si="0"/>
        <v>2.8571428571428572</v>
      </c>
      <c r="BD17" s="1190"/>
      <c r="BE17" s="1190"/>
      <c r="BF17" s="474">
        <f t="shared" si="4"/>
        <v>3.2857142857142856</v>
      </c>
      <c r="BG17" s="1192">
        <f t="shared" si="3"/>
        <v>0</v>
      </c>
      <c r="BH17" s="1757" t="s">
        <v>874</v>
      </c>
      <c r="BI17" s="1757"/>
      <c r="BJ17" s="1757"/>
      <c r="BK17" s="441" t="s">
        <v>2532</v>
      </c>
      <c r="BL17" s="441" t="s">
        <v>504</v>
      </c>
      <c r="BM17" s="441" t="s">
        <v>502</v>
      </c>
      <c r="BN17" s="441" t="s">
        <v>503</v>
      </c>
      <c r="BO17" s="474">
        <f t="shared" si="1"/>
        <v>2.8571428571428572</v>
      </c>
      <c r="BP17" s="474">
        <f t="shared" si="2"/>
        <v>2.2857142857142856</v>
      </c>
      <c r="BQ17" s="1190"/>
      <c r="BR17" s="1190"/>
      <c r="BS17" s="1192"/>
      <c r="BT17" s="1192" t="e">
        <f>INDEX([4]Listas!E$20:I$24,MATCH(BQ17,[4]Listas!D$20:D$24,1),MATCH(BR17,[4]Listas!E$19:I$19,1))</f>
        <v>#N/A</v>
      </c>
    </row>
    <row r="18" spans="1:72" s="475" customFormat="1" ht="36.75" customHeight="1" x14ac:dyDescent="0.2">
      <c r="A18" s="1619"/>
      <c r="B18" s="1619"/>
      <c r="C18" s="1619"/>
      <c r="D18" s="1624"/>
      <c r="E18" s="1625"/>
      <c r="F18" s="1626"/>
      <c r="G18" s="366" t="s">
        <v>508</v>
      </c>
      <c r="H18" s="366">
        <v>4</v>
      </c>
      <c r="I18" s="1756" t="s">
        <v>174</v>
      </c>
      <c r="J18" s="1756"/>
      <c r="K18" s="1756"/>
      <c r="L18" s="1624"/>
      <c r="M18" s="1625"/>
      <c r="N18" s="1626"/>
      <c r="O18" s="1189"/>
      <c r="P18" s="1189"/>
      <c r="Q18" s="1189"/>
      <c r="R18" s="1189"/>
      <c r="S18" s="473">
        <v>5</v>
      </c>
      <c r="T18" s="1188"/>
      <c r="U18" s="473">
        <v>4</v>
      </c>
      <c r="V18" s="1188"/>
      <c r="W18" s="473">
        <v>3</v>
      </c>
      <c r="X18" s="1188"/>
      <c r="Y18" s="473">
        <v>4</v>
      </c>
      <c r="Z18" s="1188"/>
      <c r="AA18" s="473">
        <v>4</v>
      </c>
      <c r="AB18" s="1188"/>
      <c r="AC18" s="473">
        <v>4</v>
      </c>
      <c r="AD18" s="1188"/>
      <c r="AE18" s="473">
        <v>5</v>
      </c>
      <c r="AF18" s="1188"/>
      <c r="AG18" s="473"/>
      <c r="AH18" s="1188"/>
      <c r="AI18" s="473"/>
      <c r="AJ18" s="1188"/>
      <c r="AK18" s="473"/>
      <c r="AL18" s="1188"/>
      <c r="AM18" s="473"/>
      <c r="AN18" s="1188"/>
      <c r="AO18" s="473"/>
      <c r="AP18" s="1188"/>
      <c r="AQ18" s="473"/>
      <c r="AR18" s="1188"/>
      <c r="AS18" s="473"/>
      <c r="AT18" s="1188"/>
      <c r="AU18" s="473"/>
      <c r="AV18" s="1188"/>
      <c r="AW18" s="473"/>
      <c r="AX18" s="1188"/>
      <c r="AY18" s="473"/>
      <c r="AZ18" s="1188"/>
      <c r="BA18" s="473"/>
      <c r="BB18" s="1188"/>
      <c r="BC18" s="474">
        <f t="shared" si="0"/>
        <v>4.1428571428571432</v>
      </c>
      <c r="BD18" s="1190"/>
      <c r="BE18" s="1190"/>
      <c r="BF18" s="474">
        <f t="shared" si="4"/>
        <v>3.2857142857142856</v>
      </c>
      <c r="BG18" s="1192">
        <f t="shared" si="3"/>
        <v>0</v>
      </c>
      <c r="BH18" s="1757" t="s">
        <v>884</v>
      </c>
      <c r="BI18" s="1757"/>
      <c r="BJ18" s="1757"/>
      <c r="BK18" s="366" t="s">
        <v>2533</v>
      </c>
      <c r="BL18" s="441" t="s">
        <v>515</v>
      </c>
      <c r="BM18" s="441" t="s">
        <v>512</v>
      </c>
      <c r="BN18" s="441" t="s">
        <v>513</v>
      </c>
      <c r="BO18" s="474">
        <f t="shared" si="1"/>
        <v>4.1428571428571432</v>
      </c>
      <c r="BP18" s="474">
        <f t="shared" si="2"/>
        <v>3.2857142857142856</v>
      </c>
      <c r="BQ18" s="1190"/>
      <c r="BR18" s="1190"/>
      <c r="BS18" s="1192"/>
      <c r="BT18" s="1192" t="e">
        <f>INDEX([4]Listas!E$20:I$24,MATCH(BQ18,[4]Listas!D$20:D$24,1),MATCH(BR18,[4]Listas!E$19:I$19,1))</f>
        <v>#N/A</v>
      </c>
    </row>
    <row r="19" spans="1:72" s="475" customFormat="1" ht="51.75" customHeight="1" x14ac:dyDescent="0.2">
      <c r="A19" s="1619"/>
      <c r="B19" s="1619"/>
      <c r="C19" s="1619"/>
      <c r="D19" s="1624"/>
      <c r="E19" s="1625"/>
      <c r="F19" s="1626"/>
      <c r="G19" s="366" t="s">
        <v>508</v>
      </c>
      <c r="H19" s="366">
        <v>5</v>
      </c>
      <c r="I19" s="1756" t="s">
        <v>885</v>
      </c>
      <c r="J19" s="1756"/>
      <c r="K19" s="1756"/>
      <c r="L19" s="1624"/>
      <c r="M19" s="1625"/>
      <c r="N19" s="1626"/>
      <c r="O19" s="1189"/>
      <c r="P19" s="1189"/>
      <c r="Q19" s="1189"/>
      <c r="R19" s="1189"/>
      <c r="S19" s="473">
        <v>5</v>
      </c>
      <c r="T19" s="1188"/>
      <c r="U19" s="473">
        <v>4</v>
      </c>
      <c r="V19" s="1188"/>
      <c r="W19" s="473">
        <v>4</v>
      </c>
      <c r="X19" s="1188"/>
      <c r="Y19" s="473">
        <v>4</v>
      </c>
      <c r="Z19" s="1188"/>
      <c r="AA19" s="473">
        <v>4</v>
      </c>
      <c r="AB19" s="1188"/>
      <c r="AC19" s="473">
        <v>4</v>
      </c>
      <c r="AD19" s="1188"/>
      <c r="AE19" s="473">
        <v>4</v>
      </c>
      <c r="AF19" s="1188"/>
      <c r="AG19" s="473"/>
      <c r="AH19" s="1188"/>
      <c r="AI19" s="473"/>
      <c r="AJ19" s="1188"/>
      <c r="AK19" s="473"/>
      <c r="AL19" s="1188"/>
      <c r="AM19" s="473"/>
      <c r="AN19" s="1188"/>
      <c r="AO19" s="473"/>
      <c r="AP19" s="1188"/>
      <c r="AQ19" s="473"/>
      <c r="AR19" s="1188"/>
      <c r="AS19" s="473"/>
      <c r="AT19" s="1188"/>
      <c r="AU19" s="473"/>
      <c r="AV19" s="1188"/>
      <c r="AW19" s="473"/>
      <c r="AX19" s="1188"/>
      <c r="AY19" s="473"/>
      <c r="AZ19" s="1188"/>
      <c r="BA19" s="473"/>
      <c r="BB19" s="1188"/>
      <c r="BC19" s="474">
        <f t="shared" si="0"/>
        <v>4.1428571428571432</v>
      </c>
      <c r="BD19" s="1190"/>
      <c r="BE19" s="1190"/>
      <c r="BF19" s="474">
        <f t="shared" si="4"/>
        <v>3.2857142857142856</v>
      </c>
      <c r="BG19" s="1192">
        <f t="shared" si="3"/>
        <v>0</v>
      </c>
      <c r="BH19" s="1757" t="s">
        <v>886</v>
      </c>
      <c r="BI19" s="1757"/>
      <c r="BJ19" s="1757"/>
      <c r="BK19" s="366" t="s">
        <v>2534</v>
      </c>
      <c r="BL19" s="441" t="s">
        <v>515</v>
      </c>
      <c r="BM19" s="441" t="s">
        <v>502</v>
      </c>
      <c r="BN19" s="441" t="s">
        <v>505</v>
      </c>
      <c r="BO19" s="474">
        <f t="shared" si="1"/>
        <v>3.1428571428571432</v>
      </c>
      <c r="BP19" s="474">
        <f t="shared" si="2"/>
        <v>2.2857142857142856</v>
      </c>
      <c r="BQ19" s="1190"/>
      <c r="BR19" s="1190"/>
      <c r="BS19" s="1192"/>
      <c r="BT19" s="1192" t="e">
        <f>INDEX([4]Listas!E$20:I$24,MATCH(BQ19,[4]Listas!D$20:D$24,1),MATCH(BR19,[4]Listas!E$19:I$19,1))</f>
        <v>#N/A</v>
      </c>
    </row>
    <row r="20" spans="1:72" s="475" customFormat="1" ht="106.5" customHeight="1" x14ac:dyDescent="0.2">
      <c r="A20" s="1619"/>
      <c r="B20" s="1619"/>
      <c r="C20" s="1619"/>
      <c r="D20" s="1624"/>
      <c r="E20" s="1625"/>
      <c r="F20" s="1626"/>
      <c r="G20" s="366" t="s">
        <v>534</v>
      </c>
      <c r="H20" s="366">
        <v>6</v>
      </c>
      <c r="I20" s="1756" t="s">
        <v>887</v>
      </c>
      <c r="J20" s="1756"/>
      <c r="K20" s="1756"/>
      <c r="L20" s="1624"/>
      <c r="M20" s="1625"/>
      <c r="N20" s="1626"/>
      <c r="O20" s="1189"/>
      <c r="P20" s="1189"/>
      <c r="Q20" s="1189"/>
      <c r="R20" s="1189"/>
      <c r="S20" s="473">
        <v>5</v>
      </c>
      <c r="T20" s="1188"/>
      <c r="U20" s="473">
        <v>5</v>
      </c>
      <c r="V20" s="1188"/>
      <c r="W20" s="473">
        <v>5</v>
      </c>
      <c r="X20" s="1188"/>
      <c r="Y20" s="473">
        <v>4</v>
      </c>
      <c r="Z20" s="1188"/>
      <c r="AA20" s="473">
        <v>5</v>
      </c>
      <c r="AB20" s="1188"/>
      <c r="AC20" s="473">
        <v>5</v>
      </c>
      <c r="AD20" s="1188"/>
      <c r="AE20" s="473">
        <v>5</v>
      </c>
      <c r="AF20" s="1188"/>
      <c r="AG20" s="473"/>
      <c r="AH20" s="1188"/>
      <c r="AI20" s="473"/>
      <c r="AJ20" s="1188"/>
      <c r="AK20" s="473"/>
      <c r="AL20" s="1188"/>
      <c r="AM20" s="473"/>
      <c r="AN20" s="1188"/>
      <c r="AO20" s="473"/>
      <c r="AP20" s="1188"/>
      <c r="AQ20" s="473"/>
      <c r="AR20" s="1188"/>
      <c r="AS20" s="473"/>
      <c r="AT20" s="1188"/>
      <c r="AU20" s="473"/>
      <c r="AV20" s="1188"/>
      <c r="AW20" s="473"/>
      <c r="AX20" s="1188"/>
      <c r="AY20" s="473"/>
      <c r="AZ20" s="1188"/>
      <c r="BA20" s="473"/>
      <c r="BB20" s="1188"/>
      <c r="BC20" s="474">
        <f t="shared" si="0"/>
        <v>4.8571428571428568</v>
      </c>
      <c r="BD20" s="1190"/>
      <c r="BE20" s="1190"/>
      <c r="BF20" s="474">
        <f t="shared" si="4"/>
        <v>3.2857142857142856</v>
      </c>
      <c r="BG20" s="1192">
        <f t="shared" si="3"/>
        <v>0</v>
      </c>
      <c r="BH20" s="1757" t="s">
        <v>2535</v>
      </c>
      <c r="BI20" s="1757"/>
      <c r="BJ20" s="1757"/>
      <c r="BK20" s="441" t="s">
        <v>2536</v>
      </c>
      <c r="BL20" s="441" t="s">
        <v>504</v>
      </c>
      <c r="BM20" s="441" t="s">
        <v>502</v>
      </c>
      <c r="BN20" s="441" t="s">
        <v>505</v>
      </c>
      <c r="BO20" s="474">
        <f t="shared" si="1"/>
        <v>3.8571428571428568</v>
      </c>
      <c r="BP20" s="474">
        <f t="shared" si="2"/>
        <v>2.2857142857142856</v>
      </c>
      <c r="BQ20" s="1190"/>
      <c r="BR20" s="1190"/>
      <c r="BS20" s="1192"/>
      <c r="BT20" s="1192" t="e">
        <f>INDEX([4]Listas!E$20:I$24,MATCH(BQ20,[4]Listas!D$20:D$24,1),MATCH(BR20,[4]Listas!E$19:I$19,1))</f>
        <v>#N/A</v>
      </c>
    </row>
    <row r="21" spans="1:72" s="475" customFormat="1" ht="60" customHeight="1" x14ac:dyDescent="0.2">
      <c r="A21" s="1619"/>
      <c r="B21" s="1619"/>
      <c r="C21" s="1619"/>
      <c r="D21" s="1624"/>
      <c r="E21" s="1625"/>
      <c r="F21" s="1626"/>
      <c r="G21" s="366" t="s">
        <v>510</v>
      </c>
      <c r="H21" s="366">
        <v>7</v>
      </c>
      <c r="I21" s="1756" t="s">
        <v>888</v>
      </c>
      <c r="J21" s="1756"/>
      <c r="K21" s="1756"/>
      <c r="L21" s="1624"/>
      <c r="M21" s="1625"/>
      <c r="N21" s="1626"/>
      <c r="O21" s="1189"/>
      <c r="P21" s="1189"/>
      <c r="Q21" s="1189"/>
      <c r="R21" s="1189"/>
      <c r="S21" s="473">
        <v>3</v>
      </c>
      <c r="T21" s="1188"/>
      <c r="U21" s="473">
        <v>4</v>
      </c>
      <c r="V21" s="1188"/>
      <c r="W21" s="473">
        <v>4</v>
      </c>
      <c r="X21" s="1188"/>
      <c r="Y21" s="473">
        <v>3</v>
      </c>
      <c r="Z21" s="1188"/>
      <c r="AA21" s="473">
        <v>4</v>
      </c>
      <c r="AB21" s="1188"/>
      <c r="AC21" s="473">
        <v>4</v>
      </c>
      <c r="AD21" s="1188"/>
      <c r="AE21" s="473">
        <v>5</v>
      </c>
      <c r="AF21" s="1188"/>
      <c r="AG21" s="473"/>
      <c r="AH21" s="1188"/>
      <c r="AI21" s="473"/>
      <c r="AJ21" s="1188"/>
      <c r="AK21" s="473"/>
      <c r="AL21" s="1188"/>
      <c r="AM21" s="473"/>
      <c r="AN21" s="1188"/>
      <c r="AO21" s="473"/>
      <c r="AP21" s="1188"/>
      <c r="AQ21" s="473"/>
      <c r="AR21" s="1188"/>
      <c r="AS21" s="473"/>
      <c r="AT21" s="1188"/>
      <c r="AU21" s="473"/>
      <c r="AV21" s="1188"/>
      <c r="AW21" s="473"/>
      <c r="AX21" s="1188"/>
      <c r="AY21" s="473"/>
      <c r="AZ21" s="1188"/>
      <c r="BA21" s="473"/>
      <c r="BB21" s="1188"/>
      <c r="BC21" s="474">
        <f t="shared" si="0"/>
        <v>3.8571428571428572</v>
      </c>
      <c r="BD21" s="1190"/>
      <c r="BE21" s="1190"/>
      <c r="BF21" s="474">
        <f t="shared" si="4"/>
        <v>3.2857142857142856</v>
      </c>
      <c r="BG21" s="1192">
        <f t="shared" si="3"/>
        <v>0</v>
      </c>
      <c r="BH21" s="1757" t="s">
        <v>2537</v>
      </c>
      <c r="BI21" s="1757"/>
      <c r="BJ21" s="1757"/>
      <c r="BK21" s="366" t="s">
        <v>2538</v>
      </c>
      <c r="BL21" s="441" t="s">
        <v>515</v>
      </c>
      <c r="BM21" s="441" t="s">
        <v>512</v>
      </c>
      <c r="BN21" s="441" t="s">
        <v>513</v>
      </c>
      <c r="BO21" s="474">
        <f t="shared" si="1"/>
        <v>3.8571428571428572</v>
      </c>
      <c r="BP21" s="474">
        <f t="shared" si="2"/>
        <v>3.2857142857142856</v>
      </c>
      <c r="BQ21" s="1190"/>
      <c r="BR21" s="1190"/>
      <c r="BS21" s="1192"/>
      <c r="BT21" s="1192" t="e">
        <f>INDEX([4]Listas!E$20:I$24,MATCH(BQ21,[4]Listas!D$20:D$24,1),MATCH(BR21,[4]Listas!E$19:I$19,1))</f>
        <v>#N/A</v>
      </c>
    </row>
    <row r="22" spans="1:72" s="475" customFormat="1" ht="69" customHeight="1" x14ac:dyDescent="0.2">
      <c r="A22" s="1619"/>
      <c r="B22" s="1619"/>
      <c r="C22" s="1619"/>
      <c r="D22" s="1624"/>
      <c r="E22" s="1625"/>
      <c r="F22" s="1626"/>
      <c r="G22" s="366" t="s">
        <v>508</v>
      </c>
      <c r="H22" s="366">
        <v>8</v>
      </c>
      <c r="I22" s="1758" t="s">
        <v>889</v>
      </c>
      <c r="J22" s="1759"/>
      <c r="K22" s="1760"/>
      <c r="L22" s="1627"/>
      <c r="M22" s="1628"/>
      <c r="N22" s="1629"/>
      <c r="O22" s="1189"/>
      <c r="P22" s="1189"/>
      <c r="Q22" s="1189"/>
      <c r="R22" s="1189"/>
      <c r="S22" s="473">
        <v>5</v>
      </c>
      <c r="T22" s="1188"/>
      <c r="U22" s="473">
        <v>4</v>
      </c>
      <c r="V22" s="1188"/>
      <c r="W22" s="473">
        <v>4</v>
      </c>
      <c r="X22" s="1188"/>
      <c r="Y22" s="473">
        <v>3</v>
      </c>
      <c r="Z22" s="1188"/>
      <c r="AA22" s="473">
        <v>4</v>
      </c>
      <c r="AB22" s="1188"/>
      <c r="AC22" s="473">
        <v>4</v>
      </c>
      <c r="AD22" s="1188"/>
      <c r="AE22" s="473">
        <v>3</v>
      </c>
      <c r="AF22" s="1188"/>
      <c r="AG22" s="473"/>
      <c r="AH22" s="1188"/>
      <c r="AI22" s="473"/>
      <c r="AJ22" s="1188"/>
      <c r="AK22" s="473"/>
      <c r="AL22" s="1188"/>
      <c r="AM22" s="473"/>
      <c r="AN22" s="1188"/>
      <c r="AO22" s="473"/>
      <c r="AP22" s="1188"/>
      <c r="AQ22" s="473"/>
      <c r="AR22" s="1188"/>
      <c r="AS22" s="473"/>
      <c r="AT22" s="1188"/>
      <c r="AU22" s="473"/>
      <c r="AV22" s="1188"/>
      <c r="AW22" s="473"/>
      <c r="AX22" s="1188"/>
      <c r="AY22" s="473"/>
      <c r="AZ22" s="1188"/>
      <c r="BA22" s="473"/>
      <c r="BB22" s="1188"/>
      <c r="BC22" s="474">
        <f t="shared" si="0"/>
        <v>3.8571428571428572</v>
      </c>
      <c r="BD22" s="1190"/>
      <c r="BE22" s="1190"/>
      <c r="BF22" s="474">
        <f t="shared" si="4"/>
        <v>3.2857142857142856</v>
      </c>
      <c r="BG22" s="1192">
        <f t="shared" si="3"/>
        <v>0</v>
      </c>
      <c r="BH22" s="1761" t="s">
        <v>2539</v>
      </c>
      <c r="BI22" s="1761"/>
      <c r="BJ22" s="1761"/>
      <c r="BK22" s="366" t="s">
        <v>2540</v>
      </c>
      <c r="BL22" s="441" t="s">
        <v>504</v>
      </c>
      <c r="BM22" s="441" t="s">
        <v>502</v>
      </c>
      <c r="BN22" s="441" t="s">
        <v>505</v>
      </c>
      <c r="BO22" s="474">
        <f t="shared" si="1"/>
        <v>2.8571428571428572</v>
      </c>
      <c r="BP22" s="474">
        <f t="shared" si="2"/>
        <v>2.2857142857142856</v>
      </c>
      <c r="BQ22" s="1190"/>
      <c r="BR22" s="1190"/>
      <c r="BS22" s="1192"/>
      <c r="BT22" s="1192" t="e">
        <f>INDEX([4]Listas!E$20:I$24,MATCH(BQ22,[4]Listas!D$20:D$24,1),MATCH(BR22,[4]Listas!E$19:I$19,1))</f>
        <v>#N/A</v>
      </c>
    </row>
    <row r="23" spans="1:72" s="475" customFormat="1" ht="39.75" customHeight="1" x14ac:dyDescent="0.2">
      <c r="A23" s="1687" t="s">
        <v>867</v>
      </c>
      <c r="B23" s="1687" t="s">
        <v>167</v>
      </c>
      <c r="C23" s="1687" t="s">
        <v>890</v>
      </c>
      <c r="D23" s="1687" t="s">
        <v>175</v>
      </c>
      <c r="E23" s="1687"/>
      <c r="F23" s="1687"/>
      <c r="G23" s="366" t="s">
        <v>527</v>
      </c>
      <c r="H23" s="366">
        <v>1</v>
      </c>
      <c r="I23" s="1756" t="s">
        <v>870</v>
      </c>
      <c r="J23" s="1756"/>
      <c r="K23" s="1756"/>
      <c r="L23" s="1687" t="s">
        <v>891</v>
      </c>
      <c r="M23" s="1687"/>
      <c r="N23" s="1687"/>
      <c r="O23" s="1189"/>
      <c r="P23" s="1189" t="s">
        <v>33</v>
      </c>
      <c r="Q23" s="1189"/>
      <c r="R23" s="1189"/>
      <c r="S23" s="473">
        <v>5</v>
      </c>
      <c r="T23" s="1188">
        <v>4</v>
      </c>
      <c r="U23" s="473">
        <v>3</v>
      </c>
      <c r="V23" s="1188">
        <v>4</v>
      </c>
      <c r="W23" s="473">
        <v>4</v>
      </c>
      <c r="X23" s="1188">
        <v>3</v>
      </c>
      <c r="Y23" s="473">
        <v>3</v>
      </c>
      <c r="Z23" s="1188">
        <v>2</v>
      </c>
      <c r="AA23" s="473">
        <v>3</v>
      </c>
      <c r="AB23" s="1188">
        <v>4</v>
      </c>
      <c r="AC23" s="473">
        <v>4</v>
      </c>
      <c r="AD23" s="1188">
        <v>4</v>
      </c>
      <c r="AE23" s="473">
        <v>5</v>
      </c>
      <c r="AF23" s="1188">
        <v>3</v>
      </c>
      <c r="AG23" s="473"/>
      <c r="AH23" s="1188"/>
      <c r="AI23" s="473"/>
      <c r="AJ23" s="1188"/>
      <c r="AK23" s="473"/>
      <c r="AL23" s="1188"/>
      <c r="AM23" s="473"/>
      <c r="AN23" s="1188"/>
      <c r="AO23" s="473"/>
      <c r="AP23" s="1188"/>
      <c r="AQ23" s="473"/>
      <c r="AR23" s="1188"/>
      <c r="AS23" s="473"/>
      <c r="AT23" s="1188"/>
      <c r="AU23" s="473"/>
      <c r="AV23" s="1188"/>
      <c r="AW23" s="473"/>
      <c r="AX23" s="1188"/>
      <c r="AY23" s="473"/>
      <c r="AZ23" s="1188"/>
      <c r="BA23" s="473"/>
      <c r="BB23" s="1188"/>
      <c r="BC23" s="474">
        <f t="shared" si="0"/>
        <v>3.8571428571428572</v>
      </c>
      <c r="BD23" s="1190">
        <f>SUM((BC23*(BC23/SUM(BC23:BC27))),(BC24*(BC24/SUM(BC23:BC27))),(BC25*(BC25/SUM(BC23:BC27))),(BC26*(BC26/SUM(BC23:BC27))),(BC27*(BC27/SUM(BC23:BC27))))</f>
        <v>3.9142857142857137</v>
      </c>
      <c r="BE23" s="1190">
        <f>AVERAGE(T23,V23,X23,Z23,AB23,AD23,AF23,AH23,AJ23,AL23,AN23,AP23,AR23,AT23,AV23,AX23,AZ23,BB23)</f>
        <v>3.4285714285714284</v>
      </c>
      <c r="BF23" s="474">
        <f t="shared" si="4"/>
        <v>3.4285714285714284</v>
      </c>
      <c r="BG23" s="1192">
        <f t="shared" si="3"/>
        <v>13.420408163265304</v>
      </c>
      <c r="BH23" s="1761" t="s">
        <v>2541</v>
      </c>
      <c r="BI23" s="1761"/>
      <c r="BJ23" s="1761"/>
      <c r="BK23" s="441" t="s">
        <v>892</v>
      </c>
      <c r="BL23" s="441" t="s">
        <v>515</v>
      </c>
      <c r="BM23" s="441" t="s">
        <v>502</v>
      </c>
      <c r="BN23" s="441" t="s">
        <v>505</v>
      </c>
      <c r="BO23" s="474">
        <f t="shared" si="1"/>
        <v>2.8571428571428572</v>
      </c>
      <c r="BP23" s="474">
        <f t="shared" si="2"/>
        <v>2.4285714285714284</v>
      </c>
      <c r="BQ23" s="1190">
        <f>SUM((BO23*(BO23/SUM(BO23:BO27))),(BO24*(BO24/SUM(BO23:BO27))),(BO25*(BO25/SUM(BO23:BO27))),(BO26*(BO26/SUM(BO23:BO27))),(BO27*(BO27/SUM(BO23:BO27))))</f>
        <v>3.144192256341789</v>
      </c>
      <c r="BR23" s="1190">
        <f>SUM((BP23*(BP23/SUM(BP23:BP27))),(BP24*(BP24/SUM(BP23:BP27))),(BP25*(BP25/SUM(BP23:BP27))),(BP26*(BP26/SUM(BP23:BP27))),(BP27*(BP27/SUM(BP23:BP27))))</f>
        <v>2.6894409937888195</v>
      </c>
      <c r="BS23" s="1192">
        <f>BQ23*BR23</f>
        <v>8.4561195465589716</v>
      </c>
      <c r="BT23" s="1188" t="str">
        <f>INDEX([4]Listas!E$20:I$24,MATCH(BQ23,[4]Listas!D$20:D$24,1),MATCH(BR23,[4]Listas!E$19:I$19,1))</f>
        <v>ALTO</v>
      </c>
    </row>
    <row r="24" spans="1:72" s="475" customFormat="1" ht="80.25" customHeight="1" x14ac:dyDescent="0.2">
      <c r="A24" s="1687"/>
      <c r="B24" s="1687"/>
      <c r="C24" s="1687"/>
      <c r="D24" s="1687"/>
      <c r="E24" s="1687"/>
      <c r="F24" s="1687"/>
      <c r="G24" s="366" t="s">
        <v>527</v>
      </c>
      <c r="H24" s="366">
        <v>2</v>
      </c>
      <c r="I24" s="1633" t="s">
        <v>885</v>
      </c>
      <c r="J24" s="1634"/>
      <c r="K24" s="1635"/>
      <c r="L24" s="1687"/>
      <c r="M24" s="1687"/>
      <c r="N24" s="1687"/>
      <c r="O24" s="1189"/>
      <c r="P24" s="1189"/>
      <c r="Q24" s="1189"/>
      <c r="R24" s="1189"/>
      <c r="S24" s="473">
        <v>5</v>
      </c>
      <c r="T24" s="1188"/>
      <c r="U24" s="473">
        <v>5</v>
      </c>
      <c r="V24" s="1188"/>
      <c r="W24" s="473">
        <v>5</v>
      </c>
      <c r="X24" s="1188"/>
      <c r="Y24" s="473">
        <v>4</v>
      </c>
      <c r="Z24" s="1188"/>
      <c r="AA24" s="473">
        <v>4</v>
      </c>
      <c r="AB24" s="1188"/>
      <c r="AC24" s="473">
        <v>4</v>
      </c>
      <c r="AD24" s="1188"/>
      <c r="AE24" s="473">
        <v>4</v>
      </c>
      <c r="AF24" s="1188"/>
      <c r="AG24" s="473"/>
      <c r="AH24" s="1188"/>
      <c r="AI24" s="473"/>
      <c r="AJ24" s="1188"/>
      <c r="AK24" s="473"/>
      <c r="AL24" s="1188"/>
      <c r="AM24" s="473"/>
      <c r="AN24" s="1188"/>
      <c r="AO24" s="473"/>
      <c r="AP24" s="1188"/>
      <c r="AQ24" s="473"/>
      <c r="AR24" s="1188"/>
      <c r="AS24" s="473"/>
      <c r="AT24" s="1188"/>
      <c r="AU24" s="473"/>
      <c r="AV24" s="1188"/>
      <c r="AW24" s="473"/>
      <c r="AX24" s="1188"/>
      <c r="AY24" s="473"/>
      <c r="AZ24" s="1188"/>
      <c r="BA24" s="473"/>
      <c r="BB24" s="1188"/>
      <c r="BC24" s="474">
        <f t="shared" si="0"/>
        <v>4.4285714285714288</v>
      </c>
      <c r="BD24" s="1190"/>
      <c r="BE24" s="1191"/>
      <c r="BF24" s="474">
        <f t="shared" si="4"/>
        <v>3.4285714285714284</v>
      </c>
      <c r="BG24" s="1192">
        <f t="shared" si="3"/>
        <v>0</v>
      </c>
      <c r="BH24" s="1757" t="s">
        <v>2542</v>
      </c>
      <c r="BI24" s="1757"/>
      <c r="BJ24" s="1757"/>
      <c r="BK24" s="366" t="s">
        <v>893</v>
      </c>
      <c r="BL24" s="441" t="s">
        <v>504</v>
      </c>
      <c r="BM24" s="441" t="s">
        <v>502</v>
      </c>
      <c r="BN24" s="441" t="s">
        <v>505</v>
      </c>
      <c r="BO24" s="474">
        <f t="shared" si="1"/>
        <v>3.4285714285714288</v>
      </c>
      <c r="BP24" s="474">
        <f t="shared" si="2"/>
        <v>2.4285714285714284</v>
      </c>
      <c r="BQ24" s="1190"/>
      <c r="BR24" s="1190"/>
      <c r="BS24" s="1192"/>
      <c r="BT24" s="1188" t="e">
        <f>INDEX([4]Listas!E$20:I$24,MATCH(BQ24,[4]Listas!D$20:D$24,1),MATCH(BR24,[4]Listas!E$19:I$19,1))</f>
        <v>#N/A</v>
      </c>
    </row>
    <row r="25" spans="1:72" s="475" customFormat="1" ht="50.25" customHeight="1" x14ac:dyDescent="0.2">
      <c r="A25" s="1687"/>
      <c r="B25" s="1687"/>
      <c r="C25" s="1687"/>
      <c r="D25" s="1687"/>
      <c r="E25" s="1687"/>
      <c r="F25" s="1687"/>
      <c r="G25" s="366" t="s">
        <v>527</v>
      </c>
      <c r="H25" s="366">
        <v>3</v>
      </c>
      <c r="I25" s="1633" t="s">
        <v>894</v>
      </c>
      <c r="J25" s="1634"/>
      <c r="K25" s="1635"/>
      <c r="L25" s="1687"/>
      <c r="M25" s="1687"/>
      <c r="N25" s="1687"/>
      <c r="O25" s="1189"/>
      <c r="P25" s="1189"/>
      <c r="Q25" s="1189"/>
      <c r="R25" s="1189"/>
      <c r="S25" s="473">
        <v>4</v>
      </c>
      <c r="T25" s="1188"/>
      <c r="U25" s="473">
        <v>3</v>
      </c>
      <c r="V25" s="1188"/>
      <c r="W25" s="473">
        <v>3</v>
      </c>
      <c r="X25" s="1188"/>
      <c r="Y25" s="473">
        <v>3</v>
      </c>
      <c r="Z25" s="1188"/>
      <c r="AA25" s="473">
        <v>3</v>
      </c>
      <c r="AB25" s="1188"/>
      <c r="AC25" s="473">
        <v>3</v>
      </c>
      <c r="AD25" s="1188"/>
      <c r="AE25" s="473">
        <v>3</v>
      </c>
      <c r="AF25" s="1188"/>
      <c r="AG25" s="473"/>
      <c r="AH25" s="1188"/>
      <c r="AI25" s="473"/>
      <c r="AJ25" s="1188"/>
      <c r="AK25" s="473"/>
      <c r="AL25" s="1188"/>
      <c r="AM25" s="473"/>
      <c r="AN25" s="1188"/>
      <c r="AO25" s="473"/>
      <c r="AP25" s="1188"/>
      <c r="AQ25" s="473"/>
      <c r="AR25" s="1188"/>
      <c r="AS25" s="473"/>
      <c r="AT25" s="1188"/>
      <c r="AU25" s="473"/>
      <c r="AV25" s="1188"/>
      <c r="AW25" s="473"/>
      <c r="AX25" s="1188"/>
      <c r="AY25" s="473"/>
      <c r="AZ25" s="1188"/>
      <c r="BA25" s="473"/>
      <c r="BB25" s="1188"/>
      <c r="BC25" s="474">
        <f t="shared" si="0"/>
        <v>3.1428571428571428</v>
      </c>
      <c r="BD25" s="1190"/>
      <c r="BE25" s="1191"/>
      <c r="BF25" s="474">
        <f t="shared" si="4"/>
        <v>3.4285714285714284</v>
      </c>
      <c r="BG25" s="1192">
        <f t="shared" si="3"/>
        <v>0</v>
      </c>
      <c r="BH25" s="1757" t="s">
        <v>2543</v>
      </c>
      <c r="BI25" s="1757"/>
      <c r="BJ25" s="1757"/>
      <c r="BK25" s="441" t="s">
        <v>875</v>
      </c>
      <c r="BL25" s="441" t="s">
        <v>515</v>
      </c>
      <c r="BM25" s="441" t="s">
        <v>502</v>
      </c>
      <c r="BN25" s="441" t="s">
        <v>505</v>
      </c>
      <c r="BO25" s="474">
        <f t="shared" si="1"/>
        <v>2.1428571428571428</v>
      </c>
      <c r="BP25" s="474">
        <f t="shared" si="2"/>
        <v>2.4285714285714284</v>
      </c>
      <c r="BQ25" s="1190"/>
      <c r="BR25" s="1190"/>
      <c r="BS25" s="1192"/>
      <c r="BT25" s="1188" t="e">
        <f>INDEX([4]Listas!E$20:I$24,MATCH(BQ25,[4]Listas!D$20:D$24,1),MATCH(BR25,[4]Listas!E$19:I$19,1))</f>
        <v>#N/A</v>
      </c>
    </row>
    <row r="26" spans="1:72" s="475" customFormat="1" ht="66.75" customHeight="1" x14ac:dyDescent="0.2">
      <c r="A26" s="1687"/>
      <c r="B26" s="1687"/>
      <c r="C26" s="1687"/>
      <c r="D26" s="1687"/>
      <c r="E26" s="1687"/>
      <c r="F26" s="1687"/>
      <c r="G26" s="366" t="s">
        <v>507</v>
      </c>
      <c r="H26" s="366">
        <v>4</v>
      </c>
      <c r="I26" s="1633" t="s">
        <v>171</v>
      </c>
      <c r="J26" s="1634"/>
      <c r="K26" s="1635"/>
      <c r="L26" s="1687"/>
      <c r="M26" s="1687"/>
      <c r="N26" s="1687"/>
      <c r="O26" s="1189"/>
      <c r="P26" s="1189"/>
      <c r="Q26" s="1189"/>
      <c r="R26" s="1189"/>
      <c r="S26" s="473">
        <v>5</v>
      </c>
      <c r="T26" s="1188"/>
      <c r="U26" s="473">
        <v>5</v>
      </c>
      <c r="V26" s="1188"/>
      <c r="W26" s="473">
        <v>4</v>
      </c>
      <c r="X26" s="1188"/>
      <c r="Y26" s="473">
        <v>4</v>
      </c>
      <c r="Z26" s="1188"/>
      <c r="AA26" s="473">
        <v>3</v>
      </c>
      <c r="AB26" s="1188"/>
      <c r="AC26" s="473">
        <v>5</v>
      </c>
      <c r="AD26" s="1188"/>
      <c r="AE26" s="473">
        <v>4</v>
      </c>
      <c r="AF26" s="1188"/>
      <c r="AG26" s="473"/>
      <c r="AH26" s="1188"/>
      <c r="AI26" s="473"/>
      <c r="AJ26" s="1188"/>
      <c r="AK26" s="473"/>
      <c r="AL26" s="1188"/>
      <c r="AM26" s="473"/>
      <c r="AN26" s="1188"/>
      <c r="AO26" s="473"/>
      <c r="AP26" s="1188"/>
      <c r="AQ26" s="473"/>
      <c r="AR26" s="1188"/>
      <c r="AS26" s="473"/>
      <c r="AT26" s="1188"/>
      <c r="AU26" s="473"/>
      <c r="AV26" s="1188"/>
      <c r="AW26" s="473"/>
      <c r="AX26" s="1188"/>
      <c r="AY26" s="473"/>
      <c r="AZ26" s="1188"/>
      <c r="BA26" s="473"/>
      <c r="BB26" s="1188"/>
      <c r="BC26" s="474">
        <f t="shared" si="0"/>
        <v>4.2857142857142856</v>
      </c>
      <c r="BD26" s="1190"/>
      <c r="BE26" s="1191"/>
      <c r="BF26" s="474">
        <f t="shared" si="4"/>
        <v>3.4285714285714284</v>
      </c>
      <c r="BG26" s="1192">
        <f t="shared" si="3"/>
        <v>0</v>
      </c>
      <c r="BH26" s="1757" t="s">
        <v>876</v>
      </c>
      <c r="BI26" s="1757"/>
      <c r="BJ26" s="1757"/>
      <c r="BK26" s="366" t="s">
        <v>877</v>
      </c>
      <c r="BL26" s="441" t="s">
        <v>515</v>
      </c>
      <c r="BM26" s="441" t="s">
        <v>502</v>
      </c>
      <c r="BN26" s="441" t="s">
        <v>505</v>
      </c>
      <c r="BO26" s="474">
        <f t="shared" si="1"/>
        <v>3.2857142857142856</v>
      </c>
      <c r="BP26" s="474">
        <f t="shared" si="2"/>
        <v>2.4285714285714284</v>
      </c>
      <c r="BQ26" s="1190"/>
      <c r="BR26" s="1190"/>
      <c r="BS26" s="1192"/>
      <c r="BT26" s="1188" t="e">
        <f>INDEX([4]Listas!E$20:I$24,MATCH(BQ26,[4]Listas!D$20:D$24,1),MATCH(BR26,[4]Listas!E$19:I$19,1))</f>
        <v>#N/A</v>
      </c>
    </row>
    <row r="27" spans="1:72" s="475" customFormat="1" ht="39" customHeight="1" x14ac:dyDescent="0.2">
      <c r="A27" s="1687"/>
      <c r="B27" s="1687"/>
      <c r="C27" s="1687"/>
      <c r="D27" s="1687"/>
      <c r="E27" s="1687"/>
      <c r="F27" s="1687"/>
      <c r="G27" s="366" t="s">
        <v>510</v>
      </c>
      <c r="H27" s="366">
        <v>5</v>
      </c>
      <c r="I27" s="1633" t="s">
        <v>895</v>
      </c>
      <c r="J27" s="1634"/>
      <c r="K27" s="1635"/>
      <c r="L27" s="1687"/>
      <c r="M27" s="1687"/>
      <c r="N27" s="1687"/>
      <c r="O27" s="1189"/>
      <c r="P27" s="1189"/>
      <c r="Q27" s="1189"/>
      <c r="R27" s="1189"/>
      <c r="S27" s="473">
        <v>3</v>
      </c>
      <c r="T27" s="1188"/>
      <c r="U27" s="473">
        <v>4</v>
      </c>
      <c r="V27" s="1188"/>
      <c r="W27" s="473">
        <v>4</v>
      </c>
      <c r="X27" s="1188"/>
      <c r="Y27" s="473">
        <v>3</v>
      </c>
      <c r="Z27" s="1188"/>
      <c r="AA27" s="473">
        <v>3</v>
      </c>
      <c r="AB27" s="1188"/>
      <c r="AC27" s="473">
        <v>4</v>
      </c>
      <c r="AD27" s="1188"/>
      <c r="AE27" s="473">
        <v>4</v>
      </c>
      <c r="AF27" s="1188"/>
      <c r="AG27" s="473"/>
      <c r="AH27" s="1188"/>
      <c r="AI27" s="473"/>
      <c r="AJ27" s="1188"/>
      <c r="AK27" s="473"/>
      <c r="AL27" s="1188"/>
      <c r="AM27" s="473"/>
      <c r="AN27" s="1188"/>
      <c r="AO27" s="473"/>
      <c r="AP27" s="1188"/>
      <c r="AQ27" s="473"/>
      <c r="AR27" s="1188"/>
      <c r="AS27" s="473"/>
      <c r="AT27" s="1188"/>
      <c r="AU27" s="473"/>
      <c r="AV27" s="1188"/>
      <c r="AW27" s="473"/>
      <c r="AX27" s="1188"/>
      <c r="AY27" s="473"/>
      <c r="AZ27" s="1188"/>
      <c r="BA27" s="473"/>
      <c r="BB27" s="1188"/>
      <c r="BC27" s="474">
        <f t="shared" si="0"/>
        <v>3.5714285714285716</v>
      </c>
      <c r="BD27" s="1190"/>
      <c r="BE27" s="1191"/>
      <c r="BF27" s="474">
        <f t="shared" si="4"/>
        <v>3.4285714285714284</v>
      </c>
      <c r="BG27" s="1192">
        <f t="shared" si="3"/>
        <v>0</v>
      </c>
      <c r="BH27" s="1757" t="s">
        <v>2544</v>
      </c>
      <c r="BI27" s="1757"/>
      <c r="BJ27" s="1757"/>
      <c r="BK27" s="366" t="s">
        <v>896</v>
      </c>
      <c r="BL27" s="441" t="s">
        <v>515</v>
      </c>
      <c r="BM27" s="441" t="s">
        <v>512</v>
      </c>
      <c r="BN27" s="441" t="s">
        <v>505</v>
      </c>
      <c r="BO27" s="474">
        <f t="shared" si="1"/>
        <v>3.5714285714285716</v>
      </c>
      <c r="BP27" s="474">
        <f t="shared" si="2"/>
        <v>3.4285714285714284</v>
      </c>
      <c r="BQ27" s="1190"/>
      <c r="BR27" s="1190"/>
      <c r="BS27" s="1192"/>
      <c r="BT27" s="1188" t="e">
        <f>INDEX([4]Listas!E$20:I$24,MATCH(BQ27,[4]Listas!D$20:D$24,1),MATCH(BR27,[4]Listas!E$19:I$19,1))</f>
        <v>#N/A</v>
      </c>
    </row>
    <row r="28" spans="1:72" s="475" customFormat="1" ht="59.25" customHeight="1" x14ac:dyDescent="0.2">
      <c r="A28" s="1687" t="s">
        <v>867</v>
      </c>
      <c r="B28" s="1687" t="s">
        <v>167</v>
      </c>
      <c r="C28" s="1687" t="s">
        <v>213</v>
      </c>
      <c r="D28" s="1687" t="s">
        <v>897</v>
      </c>
      <c r="E28" s="1687"/>
      <c r="F28" s="1687"/>
      <c r="G28" s="366" t="s">
        <v>508</v>
      </c>
      <c r="H28" s="366">
        <v>1</v>
      </c>
      <c r="I28" s="1758" t="s">
        <v>889</v>
      </c>
      <c r="J28" s="1759"/>
      <c r="K28" s="1760"/>
      <c r="L28" s="1687" t="s">
        <v>176</v>
      </c>
      <c r="M28" s="1687"/>
      <c r="N28" s="1687"/>
      <c r="O28" s="1189"/>
      <c r="P28" s="1189" t="s">
        <v>33</v>
      </c>
      <c r="Q28" s="1189"/>
      <c r="R28" s="1189"/>
      <c r="S28" s="473">
        <v>5</v>
      </c>
      <c r="T28" s="1188">
        <v>4</v>
      </c>
      <c r="U28" s="473">
        <v>3</v>
      </c>
      <c r="V28" s="1188">
        <v>3</v>
      </c>
      <c r="W28" s="473">
        <v>5</v>
      </c>
      <c r="X28" s="1188">
        <v>2</v>
      </c>
      <c r="Y28" s="473">
        <v>3</v>
      </c>
      <c r="Z28" s="1188">
        <v>3</v>
      </c>
      <c r="AA28" s="473">
        <v>4</v>
      </c>
      <c r="AB28" s="1188">
        <v>5</v>
      </c>
      <c r="AC28" s="473">
        <v>4</v>
      </c>
      <c r="AD28" s="1188">
        <v>5</v>
      </c>
      <c r="AE28" s="473">
        <v>3</v>
      </c>
      <c r="AF28" s="1188">
        <v>3</v>
      </c>
      <c r="AG28" s="473"/>
      <c r="AH28" s="1188"/>
      <c r="AI28" s="473"/>
      <c r="AJ28" s="1188"/>
      <c r="AK28" s="473"/>
      <c r="AL28" s="1188"/>
      <c r="AM28" s="473"/>
      <c r="AN28" s="1188"/>
      <c r="AO28" s="473"/>
      <c r="AP28" s="1188"/>
      <c r="AQ28" s="473"/>
      <c r="AR28" s="1188"/>
      <c r="AS28" s="473"/>
      <c r="AT28" s="1188"/>
      <c r="AU28" s="473"/>
      <c r="AV28" s="1188"/>
      <c r="AW28" s="473"/>
      <c r="AX28" s="1188"/>
      <c r="AY28" s="473"/>
      <c r="AZ28" s="1188"/>
      <c r="BA28" s="473"/>
      <c r="BB28" s="1188"/>
      <c r="BC28" s="474">
        <f>AVERAGE(S28,U28,W28,Y28,AA28,AC28,AE28,AG28,AI28,AK28,AM28,AO28,AQ28,AS28,AU28,AW28,AY28,BA28)</f>
        <v>3.8571428571428572</v>
      </c>
      <c r="BD28" s="1190">
        <f>SUM((BC28*(BC28/SUM(BC28:BC29))),(BC29*(BC29/SUM(BC28:BC29))))</f>
        <v>3.655462184873949</v>
      </c>
      <c r="BE28" s="1195">
        <f>AVERAGE(T28,V28,X28,Z28,AB28,AD28,AF28,AH28,AJ28,AL28,AN28,AP28,AR28,AT28,AV28,AX28,AZ28,BB28)</f>
        <v>3.5714285714285716</v>
      </c>
      <c r="BF28" s="474">
        <f>IF(BE28=0,#REF!,BE28)</f>
        <v>3.5714285714285716</v>
      </c>
      <c r="BG28" s="1192">
        <f t="shared" si="3"/>
        <v>13.055222088835533</v>
      </c>
      <c r="BH28" s="1762" t="s">
        <v>2545</v>
      </c>
      <c r="BI28" s="1763"/>
      <c r="BJ28" s="1764"/>
      <c r="BK28" s="366" t="s">
        <v>2546</v>
      </c>
      <c r="BL28" s="441" t="s">
        <v>515</v>
      </c>
      <c r="BM28" s="441" t="s">
        <v>512</v>
      </c>
      <c r="BN28" s="441" t="s">
        <v>517</v>
      </c>
      <c r="BO28" s="474">
        <f t="shared" si="1"/>
        <v>3.8571428571428572</v>
      </c>
      <c r="BP28" s="474">
        <f t="shared" si="2"/>
        <v>3.5714285714285716</v>
      </c>
      <c r="BQ28" s="1190">
        <f>SUM((BO28*(BO28/SUM(BO28:BO29))),(BO29*(BO29/SUM(BO28:BO29))))</f>
        <v>3.3051948051948052</v>
      </c>
      <c r="BR28" s="1190">
        <f>SUM((BP28*(BP28/SUM(BP28:BP29))),(BP29*(BP29/SUM(BP28:BP29))))</f>
        <v>3.1528239202657815</v>
      </c>
      <c r="BS28" s="1192">
        <f>BQ28*BR28</f>
        <v>10.420697242956383</v>
      </c>
      <c r="BT28" s="1188" t="str">
        <f>INDEX([4]Listas!E$20:I$24,MATCH(BQ28,[4]Listas!D$20:D$24,1),MATCH(BR28,[4]Listas!E$19:I$19,1))</f>
        <v>ALTO</v>
      </c>
    </row>
    <row r="29" spans="1:72" s="475" customFormat="1" ht="60.75" customHeight="1" x14ac:dyDescent="0.2">
      <c r="A29" s="1687"/>
      <c r="B29" s="1687"/>
      <c r="C29" s="1687"/>
      <c r="D29" s="1687"/>
      <c r="E29" s="1687"/>
      <c r="F29" s="1687"/>
      <c r="G29" s="366" t="s">
        <v>507</v>
      </c>
      <c r="H29" s="366">
        <v>2</v>
      </c>
      <c r="I29" s="1633" t="s">
        <v>177</v>
      </c>
      <c r="J29" s="1634"/>
      <c r="K29" s="1635"/>
      <c r="L29" s="1687"/>
      <c r="M29" s="1687"/>
      <c r="N29" s="1687"/>
      <c r="O29" s="1189"/>
      <c r="P29" s="1189"/>
      <c r="Q29" s="1189"/>
      <c r="R29" s="1189"/>
      <c r="S29" s="473">
        <v>3</v>
      </c>
      <c r="T29" s="1188"/>
      <c r="U29" s="473">
        <v>3</v>
      </c>
      <c r="V29" s="1188"/>
      <c r="W29" s="473">
        <v>4</v>
      </c>
      <c r="X29" s="1188"/>
      <c r="Y29" s="473">
        <v>3</v>
      </c>
      <c r="Z29" s="1188"/>
      <c r="AA29" s="473">
        <v>4</v>
      </c>
      <c r="AB29" s="1188"/>
      <c r="AC29" s="473">
        <v>4</v>
      </c>
      <c r="AD29" s="1188"/>
      <c r="AE29" s="473">
        <v>3</v>
      </c>
      <c r="AF29" s="1188"/>
      <c r="AG29" s="473"/>
      <c r="AH29" s="1188"/>
      <c r="AI29" s="473"/>
      <c r="AJ29" s="1188"/>
      <c r="AK29" s="473"/>
      <c r="AL29" s="1188"/>
      <c r="AM29" s="473"/>
      <c r="AN29" s="1188"/>
      <c r="AO29" s="473"/>
      <c r="AP29" s="1188"/>
      <c r="AQ29" s="473"/>
      <c r="AR29" s="1188"/>
      <c r="AS29" s="473"/>
      <c r="AT29" s="1188"/>
      <c r="AU29" s="473"/>
      <c r="AV29" s="1188"/>
      <c r="AW29" s="473"/>
      <c r="AX29" s="1188"/>
      <c r="AY29" s="473"/>
      <c r="AZ29" s="1188"/>
      <c r="BA29" s="473"/>
      <c r="BB29" s="1188"/>
      <c r="BC29" s="474">
        <f>AVERAGE(S29,U29,W29,Y29,AA29,AC29,AE29,AG29,AI29,AK29,AM29,AO29,AQ29,AS29,AU29,AW29,AY29,BA29)</f>
        <v>3.4285714285714284</v>
      </c>
      <c r="BD29" s="1190"/>
      <c r="BE29" s="1196"/>
      <c r="BF29" s="474">
        <f>IF(BE29=0,BF28,BE29)</f>
        <v>3.5714285714285716</v>
      </c>
      <c r="BG29" s="1192">
        <f t="shared" si="3"/>
        <v>0</v>
      </c>
      <c r="BH29" s="1757" t="s">
        <v>2547</v>
      </c>
      <c r="BI29" s="1757"/>
      <c r="BJ29" s="1757"/>
      <c r="BK29" s="441" t="s">
        <v>898</v>
      </c>
      <c r="BL29" s="441" t="s">
        <v>515</v>
      </c>
      <c r="BM29" s="441" t="s">
        <v>502</v>
      </c>
      <c r="BN29" s="441" t="s">
        <v>505</v>
      </c>
      <c r="BO29" s="474">
        <f t="shared" si="1"/>
        <v>2.4285714285714284</v>
      </c>
      <c r="BP29" s="474">
        <f t="shared" si="2"/>
        <v>2.5714285714285716</v>
      </c>
      <c r="BQ29" s="1190"/>
      <c r="BR29" s="1190"/>
      <c r="BS29" s="1192"/>
      <c r="BT29" s="1188" t="e">
        <f>INDEX([4]Listas!E$20:I$24,MATCH(BQ29,[4]Listas!D$20:D$24,1),MATCH(BR29,[4]Listas!E$19:I$19,1))</f>
        <v>#N/A</v>
      </c>
    </row>
    <row r="30" spans="1:72" s="475" customFormat="1" ht="39.75" hidden="1" customHeight="1" x14ac:dyDescent="0.2">
      <c r="A30" s="1189"/>
      <c r="B30" s="1189"/>
      <c r="C30" s="1189"/>
      <c r="D30" s="1189"/>
      <c r="E30" s="1189"/>
      <c r="F30" s="1189"/>
      <c r="G30" s="476"/>
      <c r="H30" s="476">
        <v>1</v>
      </c>
      <c r="I30" s="1765"/>
      <c r="J30" s="1766"/>
      <c r="K30" s="1767"/>
      <c r="L30" s="1189"/>
      <c r="M30" s="1189"/>
      <c r="N30" s="1189"/>
      <c r="O30" s="1189"/>
      <c r="P30" s="1189"/>
      <c r="Q30" s="1189"/>
      <c r="R30" s="1189"/>
      <c r="S30" s="473"/>
      <c r="T30" s="1188"/>
      <c r="U30" s="473"/>
      <c r="V30" s="1188"/>
      <c r="W30" s="473"/>
      <c r="X30" s="1188"/>
      <c r="Y30" s="473"/>
      <c r="Z30" s="1188"/>
      <c r="AA30" s="473"/>
      <c r="AB30" s="1188"/>
      <c r="AC30" s="473"/>
      <c r="AD30" s="1188"/>
      <c r="AE30" s="473"/>
      <c r="AF30" s="1188"/>
      <c r="AG30" s="473"/>
      <c r="AH30" s="1188"/>
      <c r="AI30" s="473"/>
      <c r="AJ30" s="1188"/>
      <c r="AK30" s="473"/>
      <c r="AL30" s="1188"/>
      <c r="AM30" s="473"/>
      <c r="AN30" s="1188"/>
      <c r="AO30" s="473"/>
      <c r="AP30" s="1188"/>
      <c r="AQ30" s="473"/>
      <c r="AR30" s="1188"/>
      <c r="AS30" s="473"/>
      <c r="AT30" s="1188"/>
      <c r="AU30" s="473"/>
      <c r="AV30" s="1188"/>
      <c r="AW30" s="473"/>
      <c r="AX30" s="1188"/>
      <c r="AY30" s="473"/>
      <c r="AZ30" s="1188"/>
      <c r="BA30" s="473"/>
      <c r="BB30" s="1188"/>
      <c r="BC30" s="474" t="e">
        <f>AVERAGE(S30,U30,W30,Y30,AA30,AC30,AE30,AG30,AI30,AK30,AM30,AO30,AQ30,AS30,AU30,AW30,AY30,BA30)</f>
        <v>#DIV/0!</v>
      </c>
      <c r="BD30" s="1190" t="e">
        <f>SUM((BC30*(BC30/SUM(BC30:BC32))),(BC31*(BC31/SUM(BC30:BC32))),(BC32*(BC32/SUM(BC30:BC32))))</f>
        <v>#DIV/0!</v>
      </c>
      <c r="BE30" s="1195" t="e">
        <f>AVERAGE(T30,V30,X30,Z30,AB30,AD30,AF30,AH30,AJ30,AL30,AN30,AP30,AR30,AT30,AV30,AX30,AZ30,BB30)</f>
        <v>#DIV/0!</v>
      </c>
      <c r="BF30" s="474" t="e">
        <f>IF(BE30=0,BF29,BE30)</f>
        <v>#DIV/0!</v>
      </c>
      <c r="BG30" s="1192" t="e">
        <f t="shared" si="3"/>
        <v>#DIV/0!</v>
      </c>
      <c r="BH30" s="1768"/>
      <c r="BI30" s="1768"/>
      <c r="BJ30" s="1768"/>
      <c r="BK30" s="476"/>
      <c r="BL30" s="476"/>
      <c r="BM30" s="476"/>
      <c r="BN30" s="476"/>
      <c r="BO30" s="474" t="e">
        <f t="shared" si="1"/>
        <v>#DIV/0!</v>
      </c>
      <c r="BP30" s="474" t="e">
        <f t="shared" si="2"/>
        <v>#DIV/0!</v>
      </c>
      <c r="BQ30" s="1190" t="e">
        <f>SUM((BO30*(BO30/SUM(BO30:BO32))),(BO31*(BO31/SUM(BO30:BO32))),(BO32*(BO32/SUM(BO30:BO32))))</f>
        <v>#DIV/0!</v>
      </c>
      <c r="BR30" s="1190" t="e">
        <f>SUM((BP30*(BP30/SUM(BP30:BP32))),(BP31*(BP31/SUM(BP30:BP32))),(BP32*(BP32/SUM(BP30:BP32))))</f>
        <v>#DIV/0!</v>
      </c>
      <c r="BS30" s="1192" t="e">
        <f>BQ30*BR30</f>
        <v>#DIV/0!</v>
      </c>
      <c r="BT30" s="1188" t="e">
        <f>INDEX([4]Listas!E$20:I$24,MATCH(BQ30,[4]Listas!D$20:D$24,1),MATCH(BR30,[4]Listas!E$19:I$19,1))</f>
        <v>#DIV/0!</v>
      </c>
    </row>
    <row r="31" spans="1:72" s="475" customFormat="1" ht="39.75" hidden="1" customHeight="1" x14ac:dyDescent="0.2">
      <c r="A31" s="1189"/>
      <c r="B31" s="1189"/>
      <c r="C31" s="1189"/>
      <c r="D31" s="1189"/>
      <c r="E31" s="1189"/>
      <c r="F31" s="1189"/>
      <c r="G31" s="476"/>
      <c r="H31" s="476">
        <v>2</v>
      </c>
      <c r="I31" s="1765"/>
      <c r="J31" s="1766"/>
      <c r="K31" s="1767"/>
      <c r="L31" s="1189"/>
      <c r="M31" s="1189"/>
      <c r="N31" s="1189"/>
      <c r="O31" s="1189"/>
      <c r="P31" s="1189"/>
      <c r="Q31" s="1189"/>
      <c r="R31" s="1189"/>
      <c r="S31" s="473"/>
      <c r="T31" s="1188"/>
      <c r="U31" s="473"/>
      <c r="V31" s="1188"/>
      <c r="W31" s="473"/>
      <c r="X31" s="1188"/>
      <c r="Y31" s="473"/>
      <c r="Z31" s="1188"/>
      <c r="AA31" s="473"/>
      <c r="AB31" s="1188"/>
      <c r="AC31" s="473"/>
      <c r="AD31" s="1188"/>
      <c r="AE31" s="473"/>
      <c r="AF31" s="1188"/>
      <c r="AG31" s="473"/>
      <c r="AH31" s="1188"/>
      <c r="AI31" s="473"/>
      <c r="AJ31" s="1188"/>
      <c r="AK31" s="473"/>
      <c r="AL31" s="1188"/>
      <c r="AM31" s="473"/>
      <c r="AN31" s="1188"/>
      <c r="AO31" s="473"/>
      <c r="AP31" s="1188"/>
      <c r="AQ31" s="473"/>
      <c r="AR31" s="1188"/>
      <c r="AS31" s="473"/>
      <c r="AT31" s="1188"/>
      <c r="AU31" s="473"/>
      <c r="AV31" s="1188"/>
      <c r="AW31" s="473"/>
      <c r="AX31" s="1188"/>
      <c r="AY31" s="473"/>
      <c r="AZ31" s="1188"/>
      <c r="BA31" s="473"/>
      <c r="BB31" s="1188"/>
      <c r="BC31" s="474" t="e">
        <f>AVERAGE(S31,U31,W31,Y31,AA31,AC31,AE31,AG31,AI31,AK31,AM31,AO31,AQ31,AS31,AU31,AW31,AY31,BA31)</f>
        <v>#DIV/0!</v>
      </c>
      <c r="BD31" s="1190"/>
      <c r="BE31" s="1209"/>
      <c r="BF31" s="474" t="e">
        <f>IF(BE31=0,BF30,BE31)</f>
        <v>#DIV/0!</v>
      </c>
      <c r="BG31" s="1192">
        <f t="shared" si="3"/>
        <v>0</v>
      </c>
      <c r="BH31" s="1768"/>
      <c r="BI31" s="1768"/>
      <c r="BJ31" s="1768"/>
      <c r="BK31" s="476"/>
      <c r="BL31" s="476"/>
      <c r="BM31" s="476"/>
      <c r="BN31" s="476"/>
      <c r="BO31" s="474" t="e">
        <f t="shared" si="1"/>
        <v>#DIV/0!</v>
      </c>
      <c r="BP31" s="474" t="e">
        <f t="shared" si="2"/>
        <v>#DIV/0!</v>
      </c>
      <c r="BQ31" s="1190"/>
      <c r="BR31" s="1190"/>
      <c r="BS31" s="1192"/>
      <c r="BT31" s="1188" t="e">
        <f>INDEX([4]Listas!E$20:I$24,MATCH(BQ31,[4]Listas!D$20:D$24,1),MATCH(BR31,[4]Listas!E$19:I$19,1))</f>
        <v>#N/A</v>
      </c>
    </row>
    <row r="32" spans="1:72" s="475" customFormat="1" ht="39.75" hidden="1" customHeight="1" x14ac:dyDescent="0.2">
      <c r="A32" s="1189"/>
      <c r="B32" s="1189"/>
      <c r="C32" s="1189"/>
      <c r="D32" s="1189"/>
      <c r="E32" s="1189"/>
      <c r="F32" s="1189"/>
      <c r="G32" s="476"/>
      <c r="H32" s="476">
        <v>3</v>
      </c>
      <c r="I32" s="1765"/>
      <c r="J32" s="1766"/>
      <c r="K32" s="1767"/>
      <c r="L32" s="1189"/>
      <c r="M32" s="1189"/>
      <c r="N32" s="1189"/>
      <c r="O32" s="1189"/>
      <c r="P32" s="1189"/>
      <c r="Q32" s="1189"/>
      <c r="R32" s="1189"/>
      <c r="S32" s="473"/>
      <c r="T32" s="1188"/>
      <c r="U32" s="473"/>
      <c r="V32" s="1188"/>
      <c r="W32" s="473"/>
      <c r="X32" s="1188"/>
      <c r="Y32" s="473"/>
      <c r="Z32" s="1188"/>
      <c r="AA32" s="473"/>
      <c r="AB32" s="1188"/>
      <c r="AC32" s="473"/>
      <c r="AD32" s="1188"/>
      <c r="AE32" s="473"/>
      <c r="AF32" s="1188"/>
      <c r="AG32" s="473"/>
      <c r="AH32" s="1188"/>
      <c r="AI32" s="473"/>
      <c r="AJ32" s="1188"/>
      <c r="AK32" s="473"/>
      <c r="AL32" s="1188"/>
      <c r="AM32" s="473"/>
      <c r="AN32" s="1188"/>
      <c r="AO32" s="473"/>
      <c r="AP32" s="1188"/>
      <c r="AQ32" s="473"/>
      <c r="AR32" s="1188"/>
      <c r="AS32" s="473"/>
      <c r="AT32" s="1188"/>
      <c r="AU32" s="473"/>
      <c r="AV32" s="1188"/>
      <c r="AW32" s="473"/>
      <c r="AX32" s="1188"/>
      <c r="AY32" s="473"/>
      <c r="AZ32" s="1188"/>
      <c r="BA32" s="473"/>
      <c r="BB32" s="1188"/>
      <c r="BC32" s="474" t="e">
        <f>AVERAGE(S32,U32,W32,Y32,AA32,AC32,AE32,AG32,AI32,AK32,AM32,AO32,AQ32,AS32,AU32,AW32,AY32,BA32)</f>
        <v>#DIV/0!</v>
      </c>
      <c r="BD32" s="1190"/>
      <c r="BE32" s="1196"/>
      <c r="BF32" s="474" t="e">
        <f>IF(BE32=0,BF31,BE32)</f>
        <v>#DIV/0!</v>
      </c>
      <c r="BG32" s="1192">
        <f t="shared" si="3"/>
        <v>0</v>
      </c>
      <c r="BH32" s="1768"/>
      <c r="BI32" s="1768"/>
      <c r="BJ32" s="1768"/>
      <c r="BK32" s="476"/>
      <c r="BL32" s="476"/>
      <c r="BM32" s="476"/>
      <c r="BN32" s="476"/>
      <c r="BO32" s="474" t="e">
        <f t="shared" si="1"/>
        <v>#DIV/0!</v>
      </c>
      <c r="BP32" s="474" t="e">
        <f t="shared" si="2"/>
        <v>#DIV/0!</v>
      </c>
      <c r="BQ32" s="1190"/>
      <c r="BR32" s="1190"/>
      <c r="BS32" s="1192"/>
      <c r="BT32" s="1188" t="e">
        <f>INDEX([4]Listas!E$20:I$24,MATCH(BQ32,[4]Listas!D$20:D$24,1),MATCH(BR32,[4]Listas!E$19:I$19,1))</f>
        <v>#N/A</v>
      </c>
    </row>
    <row r="33" spans="1:72" s="475" customFormat="1" ht="39.75" hidden="1" customHeight="1" x14ac:dyDescent="0.2">
      <c r="A33" s="1189"/>
      <c r="B33" s="1189"/>
      <c r="C33" s="1189"/>
      <c r="D33" s="1189"/>
      <c r="E33" s="1189"/>
      <c r="F33" s="1189"/>
      <c r="G33" s="476"/>
      <c r="H33" s="476">
        <v>1</v>
      </c>
      <c r="I33" s="1210"/>
      <c r="J33" s="1210"/>
      <c r="K33" s="1210"/>
      <c r="L33" s="1189"/>
      <c r="M33" s="1189"/>
      <c r="N33" s="1189"/>
      <c r="O33" s="1189"/>
      <c r="P33" s="1189"/>
      <c r="Q33" s="1189"/>
      <c r="R33" s="1189"/>
      <c r="S33" s="473"/>
      <c r="T33" s="1188"/>
      <c r="U33" s="473"/>
      <c r="V33" s="1188"/>
      <c r="W33" s="473"/>
      <c r="X33" s="1188"/>
      <c r="Y33" s="473"/>
      <c r="Z33" s="1188"/>
      <c r="AA33" s="473"/>
      <c r="AB33" s="1188"/>
      <c r="AC33" s="473"/>
      <c r="AD33" s="1188"/>
      <c r="AE33" s="473"/>
      <c r="AF33" s="1188"/>
      <c r="AG33" s="473"/>
      <c r="AH33" s="1188"/>
      <c r="AI33" s="473"/>
      <c r="AJ33" s="1188"/>
      <c r="AK33" s="473"/>
      <c r="AL33" s="1188"/>
      <c r="AM33" s="473"/>
      <c r="AN33" s="1188"/>
      <c r="AO33" s="473"/>
      <c r="AP33" s="1188"/>
      <c r="AQ33" s="473"/>
      <c r="AR33" s="1188"/>
      <c r="AS33" s="473"/>
      <c r="AT33" s="1188"/>
      <c r="AU33" s="473"/>
      <c r="AV33" s="1188"/>
      <c r="AW33" s="473"/>
      <c r="AX33" s="1188"/>
      <c r="AY33" s="473"/>
      <c r="AZ33" s="1188"/>
      <c r="BA33" s="473"/>
      <c r="BB33" s="1188"/>
      <c r="BC33" s="474" t="e">
        <f t="shared" ref="BC33:BC71" si="5">AVERAGE(S33,U33,W33,Y33,AA33,AC33,AE33,AG33,AI33,AK33,AM33,AO33,AQ33,AS33,AU33,AW33,AY33,BA33)</f>
        <v>#DIV/0!</v>
      </c>
      <c r="BD33" s="1190" t="e">
        <f>SUM((BC33*(BC33/SUM(BC33:BC36))),(BC34*(BC34/SUM(BC33:BC36))),(BC35*(BC35/SUM(BC33:BC36))),(BC36*(BC36/SUM(BC33:BC36))))</f>
        <v>#DIV/0!</v>
      </c>
      <c r="BE33" s="1190" t="e">
        <f>AVERAGE(T33,V33,X33,Z33,AB33,AD33,AF33,AH33,AJ33,AL33,AN33,AP33,AR33,AT33,AV33,AX33,AZ33,BB33)</f>
        <v>#DIV/0!</v>
      </c>
      <c r="BF33" s="474" t="e">
        <f>IF(BE33=0,#REF!,BE33)</f>
        <v>#DIV/0!</v>
      </c>
      <c r="BG33" s="1192" t="e">
        <f t="shared" si="3"/>
        <v>#DIV/0!</v>
      </c>
      <c r="BH33" s="1768"/>
      <c r="BI33" s="1768"/>
      <c r="BJ33" s="1768"/>
      <c r="BK33" s="476"/>
      <c r="BL33" s="476"/>
      <c r="BM33" s="476"/>
      <c r="BN33" s="476"/>
      <c r="BO33" s="474" t="e">
        <f t="shared" si="1"/>
        <v>#DIV/0!</v>
      </c>
      <c r="BP33" s="474" t="e">
        <f t="shared" si="2"/>
        <v>#DIV/0!</v>
      </c>
      <c r="BQ33" s="1190" t="e">
        <f>SUM((BO33*(BO33/SUM(BO33:BO36))),(BO34*(BO34/SUM(BO33:BO36))),(BO35*(BO35/SUM(BO33:BO36))),(BO36*(BO36/SUM(BO33:BO36))))</f>
        <v>#DIV/0!</v>
      </c>
      <c r="BR33" s="1190" t="e">
        <f>SUM((BP33*(BP33/SUM(BP33:BP36))),(BP34*(BP34/SUM(BP33:BP36))),(BP35*(BP35/SUM(BP33:BP36))),(BP36*(BP36/SUM(BP33:BP36))))</f>
        <v>#DIV/0!</v>
      </c>
      <c r="BS33" s="1192" t="e">
        <f>BQ33*BR33</f>
        <v>#DIV/0!</v>
      </c>
      <c r="BT33" s="1188" t="e">
        <f>INDEX([4]Listas!E$20:I$24,MATCH(BQ33,[4]Listas!D$20:D$24,1),MATCH(BR33,[4]Listas!E$19:I$19,1))</f>
        <v>#DIV/0!</v>
      </c>
    </row>
    <row r="34" spans="1:72" s="475" customFormat="1" ht="39.75" hidden="1" customHeight="1" x14ac:dyDescent="0.2">
      <c r="A34" s="1189"/>
      <c r="B34" s="1189"/>
      <c r="C34" s="1189"/>
      <c r="D34" s="1189"/>
      <c r="E34" s="1189"/>
      <c r="F34" s="1189"/>
      <c r="G34" s="476"/>
      <c r="H34" s="476">
        <v>2</v>
      </c>
      <c r="I34" s="1765"/>
      <c r="J34" s="1766"/>
      <c r="K34" s="1767"/>
      <c r="L34" s="1189"/>
      <c r="M34" s="1189"/>
      <c r="N34" s="1189"/>
      <c r="O34" s="1189"/>
      <c r="P34" s="1189"/>
      <c r="Q34" s="1189"/>
      <c r="R34" s="1189"/>
      <c r="S34" s="473"/>
      <c r="T34" s="1188"/>
      <c r="U34" s="473"/>
      <c r="V34" s="1188"/>
      <c r="W34" s="473"/>
      <c r="X34" s="1188"/>
      <c r="Y34" s="473"/>
      <c r="Z34" s="1188"/>
      <c r="AA34" s="473"/>
      <c r="AB34" s="1188"/>
      <c r="AC34" s="473"/>
      <c r="AD34" s="1188"/>
      <c r="AE34" s="473"/>
      <c r="AF34" s="1188"/>
      <c r="AG34" s="473"/>
      <c r="AH34" s="1188"/>
      <c r="AI34" s="473"/>
      <c r="AJ34" s="1188"/>
      <c r="AK34" s="473"/>
      <c r="AL34" s="1188"/>
      <c r="AM34" s="473"/>
      <c r="AN34" s="1188"/>
      <c r="AO34" s="473"/>
      <c r="AP34" s="1188"/>
      <c r="AQ34" s="473"/>
      <c r="AR34" s="1188"/>
      <c r="AS34" s="473"/>
      <c r="AT34" s="1188"/>
      <c r="AU34" s="473"/>
      <c r="AV34" s="1188"/>
      <c r="AW34" s="473"/>
      <c r="AX34" s="1188"/>
      <c r="AY34" s="473"/>
      <c r="AZ34" s="1188"/>
      <c r="BA34" s="473"/>
      <c r="BB34" s="1188"/>
      <c r="BC34" s="474" t="e">
        <f t="shared" si="5"/>
        <v>#DIV/0!</v>
      </c>
      <c r="BD34" s="1190"/>
      <c r="BE34" s="1191"/>
      <c r="BF34" s="474" t="e">
        <f t="shared" ref="BF34:BF62" si="6">IF(BE34=0,BF33,BE34)</f>
        <v>#DIV/0!</v>
      </c>
      <c r="BG34" s="1192">
        <f t="shared" si="3"/>
        <v>0</v>
      </c>
      <c r="BH34" s="1768"/>
      <c r="BI34" s="1768"/>
      <c r="BJ34" s="1768"/>
      <c r="BK34" s="476"/>
      <c r="BL34" s="476"/>
      <c r="BM34" s="476"/>
      <c r="BN34" s="476"/>
      <c r="BO34" s="474" t="e">
        <f t="shared" si="1"/>
        <v>#DIV/0!</v>
      </c>
      <c r="BP34" s="474" t="e">
        <f t="shared" si="2"/>
        <v>#DIV/0!</v>
      </c>
      <c r="BQ34" s="1190"/>
      <c r="BR34" s="1190"/>
      <c r="BS34" s="1192"/>
      <c r="BT34" s="1188" t="e">
        <f>INDEX([4]Listas!E$20:I$24,MATCH(BQ34,[4]Listas!D$20:D$24,1),MATCH(BR34,[4]Listas!E$19:I$19,1))</f>
        <v>#N/A</v>
      </c>
    </row>
    <row r="35" spans="1:72" s="475" customFormat="1" ht="39.75" hidden="1" customHeight="1" x14ac:dyDescent="0.2">
      <c r="A35" s="1189"/>
      <c r="B35" s="1189"/>
      <c r="C35" s="1189"/>
      <c r="D35" s="1189"/>
      <c r="E35" s="1189"/>
      <c r="F35" s="1189"/>
      <c r="G35" s="476"/>
      <c r="H35" s="476">
        <v>3</v>
      </c>
      <c r="I35" s="1765"/>
      <c r="J35" s="1766"/>
      <c r="K35" s="1767"/>
      <c r="L35" s="1189"/>
      <c r="M35" s="1189"/>
      <c r="N35" s="1189"/>
      <c r="O35" s="1189"/>
      <c r="P35" s="1189"/>
      <c r="Q35" s="1189"/>
      <c r="R35" s="1189"/>
      <c r="S35" s="473"/>
      <c r="T35" s="1188"/>
      <c r="U35" s="473"/>
      <c r="V35" s="1188"/>
      <c r="W35" s="473"/>
      <c r="X35" s="1188"/>
      <c r="Y35" s="473"/>
      <c r="Z35" s="1188"/>
      <c r="AA35" s="473"/>
      <c r="AB35" s="1188"/>
      <c r="AC35" s="473"/>
      <c r="AD35" s="1188"/>
      <c r="AE35" s="473"/>
      <c r="AF35" s="1188"/>
      <c r="AG35" s="473"/>
      <c r="AH35" s="1188"/>
      <c r="AI35" s="473"/>
      <c r="AJ35" s="1188"/>
      <c r="AK35" s="473"/>
      <c r="AL35" s="1188"/>
      <c r="AM35" s="473"/>
      <c r="AN35" s="1188"/>
      <c r="AO35" s="473"/>
      <c r="AP35" s="1188"/>
      <c r="AQ35" s="473"/>
      <c r="AR35" s="1188"/>
      <c r="AS35" s="473"/>
      <c r="AT35" s="1188"/>
      <c r="AU35" s="473"/>
      <c r="AV35" s="1188"/>
      <c r="AW35" s="473"/>
      <c r="AX35" s="1188"/>
      <c r="AY35" s="473"/>
      <c r="AZ35" s="1188"/>
      <c r="BA35" s="473"/>
      <c r="BB35" s="1188"/>
      <c r="BC35" s="474" t="e">
        <f t="shared" si="5"/>
        <v>#DIV/0!</v>
      </c>
      <c r="BD35" s="1190"/>
      <c r="BE35" s="1191"/>
      <c r="BF35" s="474" t="e">
        <f t="shared" si="6"/>
        <v>#DIV/0!</v>
      </c>
      <c r="BG35" s="1192">
        <f t="shared" si="3"/>
        <v>0</v>
      </c>
      <c r="BH35" s="1768"/>
      <c r="BI35" s="1768"/>
      <c r="BJ35" s="1768"/>
      <c r="BK35" s="476"/>
      <c r="BL35" s="476"/>
      <c r="BM35" s="476"/>
      <c r="BN35" s="476"/>
      <c r="BO35" s="474" t="e">
        <f t="shared" si="1"/>
        <v>#DIV/0!</v>
      </c>
      <c r="BP35" s="474" t="e">
        <f t="shared" si="2"/>
        <v>#DIV/0!</v>
      </c>
      <c r="BQ35" s="1190"/>
      <c r="BR35" s="1190"/>
      <c r="BS35" s="1192"/>
      <c r="BT35" s="1188" t="e">
        <f>INDEX([4]Listas!E$20:I$24,MATCH(BQ35,[4]Listas!D$20:D$24,1),MATCH(BR35,[4]Listas!E$19:I$19,1))</f>
        <v>#N/A</v>
      </c>
    </row>
    <row r="36" spans="1:72" s="475" customFormat="1" ht="39.75" hidden="1" customHeight="1" x14ac:dyDescent="0.2">
      <c r="A36" s="1189"/>
      <c r="B36" s="1189"/>
      <c r="C36" s="1189"/>
      <c r="D36" s="1189"/>
      <c r="E36" s="1189"/>
      <c r="F36" s="1189"/>
      <c r="G36" s="476"/>
      <c r="H36" s="476">
        <v>4</v>
      </c>
      <c r="I36" s="1765"/>
      <c r="J36" s="1766"/>
      <c r="K36" s="1767"/>
      <c r="L36" s="1189"/>
      <c r="M36" s="1189"/>
      <c r="N36" s="1189"/>
      <c r="O36" s="1189"/>
      <c r="P36" s="1189"/>
      <c r="Q36" s="1189"/>
      <c r="R36" s="1189"/>
      <c r="S36" s="473"/>
      <c r="T36" s="1188"/>
      <c r="U36" s="473"/>
      <c r="V36" s="1188"/>
      <c r="W36" s="473"/>
      <c r="X36" s="1188"/>
      <c r="Y36" s="473"/>
      <c r="Z36" s="1188"/>
      <c r="AA36" s="473"/>
      <c r="AB36" s="1188"/>
      <c r="AC36" s="473"/>
      <c r="AD36" s="1188"/>
      <c r="AE36" s="473"/>
      <c r="AF36" s="1188"/>
      <c r="AG36" s="473"/>
      <c r="AH36" s="1188"/>
      <c r="AI36" s="473"/>
      <c r="AJ36" s="1188"/>
      <c r="AK36" s="473"/>
      <c r="AL36" s="1188"/>
      <c r="AM36" s="473"/>
      <c r="AN36" s="1188"/>
      <c r="AO36" s="473"/>
      <c r="AP36" s="1188"/>
      <c r="AQ36" s="473"/>
      <c r="AR36" s="1188"/>
      <c r="AS36" s="473"/>
      <c r="AT36" s="1188"/>
      <c r="AU36" s="473"/>
      <c r="AV36" s="1188"/>
      <c r="AW36" s="473"/>
      <c r="AX36" s="1188"/>
      <c r="AY36" s="473"/>
      <c r="AZ36" s="1188"/>
      <c r="BA36" s="473"/>
      <c r="BB36" s="1188"/>
      <c r="BC36" s="474" t="e">
        <f t="shared" si="5"/>
        <v>#DIV/0!</v>
      </c>
      <c r="BD36" s="1190"/>
      <c r="BE36" s="1191"/>
      <c r="BF36" s="474" t="e">
        <f t="shared" si="6"/>
        <v>#DIV/0!</v>
      </c>
      <c r="BG36" s="1192">
        <f t="shared" si="3"/>
        <v>0</v>
      </c>
      <c r="BH36" s="1768"/>
      <c r="BI36" s="1768"/>
      <c r="BJ36" s="1768"/>
      <c r="BK36" s="476"/>
      <c r="BL36" s="476"/>
      <c r="BM36" s="476"/>
      <c r="BN36" s="476"/>
      <c r="BO36" s="474" t="e">
        <f t="shared" si="1"/>
        <v>#DIV/0!</v>
      </c>
      <c r="BP36" s="474" t="e">
        <f t="shared" si="2"/>
        <v>#DIV/0!</v>
      </c>
      <c r="BQ36" s="1190"/>
      <c r="BR36" s="1190"/>
      <c r="BS36" s="1192"/>
      <c r="BT36" s="1188" t="e">
        <f>INDEX([4]Listas!E$20:I$24,MATCH(BQ36,[4]Listas!D$20:D$24,1),MATCH(BR36,[4]Listas!E$19:I$19,1))</f>
        <v>#N/A</v>
      </c>
    </row>
    <row r="37" spans="1:72" s="475" customFormat="1" ht="39.75" hidden="1" customHeight="1" x14ac:dyDescent="0.2">
      <c r="A37" s="1189"/>
      <c r="B37" s="1189"/>
      <c r="C37" s="1189"/>
      <c r="D37" s="1189"/>
      <c r="E37" s="1189"/>
      <c r="F37" s="1189"/>
      <c r="G37" s="476"/>
      <c r="H37" s="476">
        <v>1</v>
      </c>
      <c r="I37" s="1765"/>
      <c r="J37" s="1766"/>
      <c r="K37" s="1767"/>
      <c r="L37" s="1189"/>
      <c r="M37" s="1189"/>
      <c r="N37" s="1189"/>
      <c r="O37" s="1189"/>
      <c r="P37" s="1189"/>
      <c r="Q37" s="1189"/>
      <c r="R37" s="1189"/>
      <c r="S37" s="473"/>
      <c r="T37" s="1188"/>
      <c r="U37" s="473"/>
      <c r="V37" s="1188"/>
      <c r="W37" s="473"/>
      <c r="X37" s="1188"/>
      <c r="Y37" s="473"/>
      <c r="Z37" s="1188"/>
      <c r="AA37" s="473"/>
      <c r="AB37" s="1188"/>
      <c r="AC37" s="473"/>
      <c r="AD37" s="1188"/>
      <c r="AE37" s="473"/>
      <c r="AF37" s="1188"/>
      <c r="AG37" s="473"/>
      <c r="AH37" s="1188"/>
      <c r="AI37" s="473"/>
      <c r="AJ37" s="1188"/>
      <c r="AK37" s="473"/>
      <c r="AL37" s="1188"/>
      <c r="AM37" s="473"/>
      <c r="AN37" s="1188"/>
      <c r="AO37" s="473"/>
      <c r="AP37" s="1188"/>
      <c r="AQ37" s="473"/>
      <c r="AR37" s="1188"/>
      <c r="AS37" s="473"/>
      <c r="AT37" s="1188"/>
      <c r="AU37" s="473"/>
      <c r="AV37" s="1188"/>
      <c r="AW37" s="473"/>
      <c r="AX37" s="1188"/>
      <c r="AY37" s="473"/>
      <c r="AZ37" s="1188"/>
      <c r="BA37" s="473"/>
      <c r="BB37" s="1188"/>
      <c r="BC37" s="474" t="e">
        <f t="shared" si="5"/>
        <v>#DIV/0!</v>
      </c>
      <c r="BD37" s="1190" t="e">
        <f>SUM((BC37*(BC37/SUM(BC37:BC41))),(BC38*(BC38/SUM(BC37:BC41))),(BC39*(BC39/SUM(BC37:BC41))),(BC40*(BC40/SUM(BC37:BC41))),(BC41*(BC41/SUM(BC37:BC41))))</f>
        <v>#DIV/0!</v>
      </c>
      <c r="BE37" s="1190" t="e">
        <f>AVERAGE(T37,V37,X37,Z37,AB37,AD37,AF37,AH37,AJ37,AL37,AN37,AP37,AR37,AT37,AV37,AX37,AZ37,BB37)</f>
        <v>#DIV/0!</v>
      </c>
      <c r="BF37" s="474" t="e">
        <f t="shared" si="6"/>
        <v>#DIV/0!</v>
      </c>
      <c r="BG37" s="1192" t="e">
        <f t="shared" si="3"/>
        <v>#DIV/0!</v>
      </c>
      <c r="BH37" s="1768"/>
      <c r="BI37" s="1768"/>
      <c r="BJ37" s="1768"/>
      <c r="BK37" s="477"/>
      <c r="BL37" s="476"/>
      <c r="BM37" s="476"/>
      <c r="BN37" s="476"/>
      <c r="BO37" s="474" t="e">
        <f t="shared" si="1"/>
        <v>#DIV/0!</v>
      </c>
      <c r="BP37" s="474" t="e">
        <f t="shared" si="2"/>
        <v>#DIV/0!</v>
      </c>
      <c r="BQ37" s="1190" t="e">
        <f>SUM((BO37*(BO37/SUM(BO37:BO41))),(BO38*(BO38/SUM(BO37:BO41))),(BO39*(BO39/SUM(BO37:BO41))),(BO40*(BO40/SUM(BO37:BO41))),(BO41*(BO41/SUM(BO37:BO41))))</f>
        <v>#DIV/0!</v>
      </c>
      <c r="BR37" s="1190" t="e">
        <f>SUM((BP37*(BP37/SUM(BP37:BP41))),(BP38*(BP38/SUM(BP37:BP41))),(BP39*(BP39/SUM(BP37:BP41))),(BP40*(BP40/SUM(BP37:BP41))),(BP41*(BP41/SUM(BP37:BP41))))</f>
        <v>#DIV/0!</v>
      </c>
      <c r="BS37" s="1192" t="e">
        <f>BQ37*BR37</f>
        <v>#DIV/0!</v>
      </c>
      <c r="BT37" s="1188" t="e">
        <f>INDEX([4]Listas!E$20:I$24,MATCH(BQ37,[4]Listas!D$20:D$24,1),MATCH(BR37,[4]Listas!E$19:I$19,1))</f>
        <v>#DIV/0!</v>
      </c>
    </row>
    <row r="38" spans="1:72" s="475" customFormat="1" ht="39.75" hidden="1" customHeight="1" x14ac:dyDescent="0.2">
      <c r="A38" s="1189"/>
      <c r="B38" s="1189"/>
      <c r="C38" s="1189"/>
      <c r="D38" s="1189"/>
      <c r="E38" s="1189"/>
      <c r="F38" s="1189"/>
      <c r="G38" s="476"/>
      <c r="H38" s="476">
        <v>2</v>
      </c>
      <c r="I38" s="1765"/>
      <c r="J38" s="1766"/>
      <c r="K38" s="1767"/>
      <c r="L38" s="1189"/>
      <c r="M38" s="1189"/>
      <c r="N38" s="1189"/>
      <c r="O38" s="1189"/>
      <c r="P38" s="1189"/>
      <c r="Q38" s="1189"/>
      <c r="R38" s="1189"/>
      <c r="S38" s="473"/>
      <c r="T38" s="1188"/>
      <c r="U38" s="473"/>
      <c r="V38" s="1188"/>
      <c r="W38" s="473"/>
      <c r="X38" s="1188"/>
      <c r="Y38" s="473"/>
      <c r="Z38" s="1188"/>
      <c r="AA38" s="473"/>
      <c r="AB38" s="1188"/>
      <c r="AC38" s="473"/>
      <c r="AD38" s="1188"/>
      <c r="AE38" s="473"/>
      <c r="AF38" s="1188"/>
      <c r="AG38" s="473"/>
      <c r="AH38" s="1188"/>
      <c r="AI38" s="473"/>
      <c r="AJ38" s="1188"/>
      <c r="AK38" s="473"/>
      <c r="AL38" s="1188"/>
      <c r="AM38" s="473"/>
      <c r="AN38" s="1188"/>
      <c r="AO38" s="473"/>
      <c r="AP38" s="1188"/>
      <c r="AQ38" s="473"/>
      <c r="AR38" s="1188"/>
      <c r="AS38" s="473"/>
      <c r="AT38" s="1188"/>
      <c r="AU38" s="473"/>
      <c r="AV38" s="1188"/>
      <c r="AW38" s="473"/>
      <c r="AX38" s="1188"/>
      <c r="AY38" s="473"/>
      <c r="AZ38" s="1188"/>
      <c r="BA38" s="473"/>
      <c r="BB38" s="1188"/>
      <c r="BC38" s="474" t="e">
        <f t="shared" si="5"/>
        <v>#DIV/0!</v>
      </c>
      <c r="BD38" s="1190"/>
      <c r="BE38" s="1191"/>
      <c r="BF38" s="474" t="e">
        <f t="shared" si="6"/>
        <v>#DIV/0!</v>
      </c>
      <c r="BG38" s="1192">
        <f t="shared" si="3"/>
        <v>0</v>
      </c>
      <c r="BH38" s="1768"/>
      <c r="BI38" s="1768"/>
      <c r="BJ38" s="1768"/>
      <c r="BK38" s="476"/>
      <c r="BL38" s="476"/>
      <c r="BM38" s="476"/>
      <c r="BN38" s="476"/>
      <c r="BO38" s="474" t="e">
        <f t="shared" si="1"/>
        <v>#DIV/0!</v>
      </c>
      <c r="BP38" s="474" t="e">
        <f t="shared" si="2"/>
        <v>#DIV/0!</v>
      </c>
      <c r="BQ38" s="1190"/>
      <c r="BR38" s="1190"/>
      <c r="BS38" s="1192"/>
      <c r="BT38" s="1188" t="e">
        <f>INDEX([4]Listas!E$20:I$24,MATCH(BQ38,[4]Listas!D$20:D$24,1),MATCH(BR38,[4]Listas!E$19:I$19,1))</f>
        <v>#N/A</v>
      </c>
    </row>
    <row r="39" spans="1:72" s="475" customFormat="1" ht="39.75" hidden="1" customHeight="1" x14ac:dyDescent="0.2">
      <c r="A39" s="1189"/>
      <c r="B39" s="1189"/>
      <c r="C39" s="1189"/>
      <c r="D39" s="1189"/>
      <c r="E39" s="1189"/>
      <c r="F39" s="1189"/>
      <c r="G39" s="476"/>
      <c r="H39" s="476">
        <v>3</v>
      </c>
      <c r="I39" s="1765"/>
      <c r="J39" s="1766"/>
      <c r="K39" s="1767"/>
      <c r="L39" s="1189"/>
      <c r="M39" s="1189"/>
      <c r="N39" s="1189"/>
      <c r="O39" s="1189"/>
      <c r="P39" s="1189"/>
      <c r="Q39" s="1189"/>
      <c r="R39" s="1189"/>
      <c r="S39" s="473"/>
      <c r="T39" s="1188"/>
      <c r="U39" s="473"/>
      <c r="V39" s="1188"/>
      <c r="W39" s="473"/>
      <c r="X39" s="1188"/>
      <c r="Y39" s="473"/>
      <c r="Z39" s="1188"/>
      <c r="AA39" s="473"/>
      <c r="AB39" s="1188"/>
      <c r="AC39" s="473"/>
      <c r="AD39" s="1188"/>
      <c r="AE39" s="473"/>
      <c r="AF39" s="1188"/>
      <c r="AG39" s="473"/>
      <c r="AH39" s="1188"/>
      <c r="AI39" s="473"/>
      <c r="AJ39" s="1188"/>
      <c r="AK39" s="473"/>
      <c r="AL39" s="1188"/>
      <c r="AM39" s="473"/>
      <c r="AN39" s="1188"/>
      <c r="AO39" s="473"/>
      <c r="AP39" s="1188"/>
      <c r="AQ39" s="473"/>
      <c r="AR39" s="1188"/>
      <c r="AS39" s="473"/>
      <c r="AT39" s="1188"/>
      <c r="AU39" s="473"/>
      <c r="AV39" s="1188"/>
      <c r="AW39" s="473"/>
      <c r="AX39" s="1188"/>
      <c r="AY39" s="473"/>
      <c r="AZ39" s="1188"/>
      <c r="BA39" s="473"/>
      <c r="BB39" s="1188"/>
      <c r="BC39" s="474" t="e">
        <f t="shared" si="5"/>
        <v>#DIV/0!</v>
      </c>
      <c r="BD39" s="1190"/>
      <c r="BE39" s="1191"/>
      <c r="BF39" s="474" t="e">
        <f t="shared" si="6"/>
        <v>#DIV/0!</v>
      </c>
      <c r="BG39" s="1192">
        <f t="shared" si="3"/>
        <v>0</v>
      </c>
      <c r="BH39" s="1768"/>
      <c r="BI39" s="1768"/>
      <c r="BJ39" s="1768"/>
      <c r="BK39" s="477"/>
      <c r="BL39" s="476"/>
      <c r="BM39" s="476"/>
      <c r="BN39" s="476"/>
      <c r="BO39" s="474" t="e">
        <f t="shared" si="1"/>
        <v>#DIV/0!</v>
      </c>
      <c r="BP39" s="474" t="e">
        <f t="shared" si="2"/>
        <v>#DIV/0!</v>
      </c>
      <c r="BQ39" s="1190"/>
      <c r="BR39" s="1190"/>
      <c r="BS39" s="1192"/>
      <c r="BT39" s="1188" t="e">
        <f>INDEX([4]Listas!E$20:I$24,MATCH(BQ39,[4]Listas!D$20:D$24,1),MATCH(BR39,[4]Listas!E$19:I$19,1))</f>
        <v>#N/A</v>
      </c>
    </row>
    <row r="40" spans="1:72" s="475" customFormat="1" ht="39.75" hidden="1" customHeight="1" x14ac:dyDescent="0.2">
      <c r="A40" s="1189"/>
      <c r="B40" s="1189"/>
      <c r="C40" s="1189"/>
      <c r="D40" s="1189"/>
      <c r="E40" s="1189"/>
      <c r="F40" s="1189"/>
      <c r="G40" s="476"/>
      <c r="H40" s="476">
        <v>4</v>
      </c>
      <c r="I40" s="1765"/>
      <c r="J40" s="1766"/>
      <c r="K40" s="1767"/>
      <c r="L40" s="1189"/>
      <c r="M40" s="1189"/>
      <c r="N40" s="1189"/>
      <c r="O40" s="1189"/>
      <c r="P40" s="1189"/>
      <c r="Q40" s="1189"/>
      <c r="R40" s="1189"/>
      <c r="S40" s="473"/>
      <c r="T40" s="1188"/>
      <c r="U40" s="473"/>
      <c r="V40" s="1188"/>
      <c r="W40" s="473"/>
      <c r="X40" s="1188"/>
      <c r="Y40" s="473"/>
      <c r="Z40" s="1188"/>
      <c r="AA40" s="473"/>
      <c r="AB40" s="1188"/>
      <c r="AC40" s="473"/>
      <c r="AD40" s="1188"/>
      <c r="AE40" s="473"/>
      <c r="AF40" s="1188"/>
      <c r="AG40" s="473"/>
      <c r="AH40" s="1188"/>
      <c r="AI40" s="473"/>
      <c r="AJ40" s="1188"/>
      <c r="AK40" s="473"/>
      <c r="AL40" s="1188"/>
      <c r="AM40" s="473"/>
      <c r="AN40" s="1188"/>
      <c r="AO40" s="473"/>
      <c r="AP40" s="1188"/>
      <c r="AQ40" s="473"/>
      <c r="AR40" s="1188"/>
      <c r="AS40" s="473"/>
      <c r="AT40" s="1188"/>
      <c r="AU40" s="473"/>
      <c r="AV40" s="1188"/>
      <c r="AW40" s="473"/>
      <c r="AX40" s="1188"/>
      <c r="AY40" s="473"/>
      <c r="AZ40" s="1188"/>
      <c r="BA40" s="473"/>
      <c r="BB40" s="1188"/>
      <c r="BC40" s="474" t="e">
        <f t="shared" si="5"/>
        <v>#DIV/0!</v>
      </c>
      <c r="BD40" s="1190"/>
      <c r="BE40" s="1191"/>
      <c r="BF40" s="474" t="e">
        <f t="shared" si="6"/>
        <v>#DIV/0!</v>
      </c>
      <c r="BG40" s="1192">
        <f t="shared" si="3"/>
        <v>0</v>
      </c>
      <c r="BH40" s="1768"/>
      <c r="BI40" s="1768"/>
      <c r="BJ40" s="1768"/>
      <c r="BK40" s="476"/>
      <c r="BL40" s="476"/>
      <c r="BM40" s="476"/>
      <c r="BN40" s="476"/>
      <c r="BO40" s="474" t="e">
        <f t="shared" si="1"/>
        <v>#DIV/0!</v>
      </c>
      <c r="BP40" s="474" t="e">
        <f t="shared" si="2"/>
        <v>#DIV/0!</v>
      </c>
      <c r="BQ40" s="1190"/>
      <c r="BR40" s="1190"/>
      <c r="BS40" s="1192"/>
      <c r="BT40" s="1188" t="e">
        <f>INDEX([4]Listas!E$20:I$24,MATCH(BQ40,[4]Listas!D$20:D$24,1),MATCH(BR40,[4]Listas!E$19:I$19,1))</f>
        <v>#N/A</v>
      </c>
    </row>
    <row r="41" spans="1:72" s="475" customFormat="1" ht="39.75" hidden="1" customHeight="1" x14ac:dyDescent="0.2">
      <c r="A41" s="1189"/>
      <c r="B41" s="1189"/>
      <c r="C41" s="1189"/>
      <c r="D41" s="1189"/>
      <c r="E41" s="1189"/>
      <c r="F41" s="1189"/>
      <c r="G41" s="476"/>
      <c r="H41" s="476">
        <v>5</v>
      </c>
      <c r="I41" s="1765"/>
      <c r="J41" s="1766"/>
      <c r="K41" s="1767"/>
      <c r="L41" s="1189"/>
      <c r="M41" s="1189"/>
      <c r="N41" s="1189"/>
      <c r="O41" s="1189"/>
      <c r="P41" s="1189"/>
      <c r="Q41" s="1189"/>
      <c r="R41" s="1189"/>
      <c r="S41" s="473"/>
      <c r="T41" s="1188"/>
      <c r="U41" s="473"/>
      <c r="V41" s="1188"/>
      <c r="W41" s="473"/>
      <c r="X41" s="1188"/>
      <c r="Y41" s="473"/>
      <c r="Z41" s="1188"/>
      <c r="AA41" s="473"/>
      <c r="AB41" s="1188"/>
      <c r="AC41" s="473"/>
      <c r="AD41" s="1188"/>
      <c r="AE41" s="473"/>
      <c r="AF41" s="1188"/>
      <c r="AG41" s="473"/>
      <c r="AH41" s="1188"/>
      <c r="AI41" s="473"/>
      <c r="AJ41" s="1188"/>
      <c r="AK41" s="473"/>
      <c r="AL41" s="1188"/>
      <c r="AM41" s="473"/>
      <c r="AN41" s="1188"/>
      <c r="AO41" s="473"/>
      <c r="AP41" s="1188"/>
      <c r="AQ41" s="473"/>
      <c r="AR41" s="1188"/>
      <c r="AS41" s="473"/>
      <c r="AT41" s="1188"/>
      <c r="AU41" s="473"/>
      <c r="AV41" s="1188"/>
      <c r="AW41" s="473"/>
      <c r="AX41" s="1188"/>
      <c r="AY41" s="473"/>
      <c r="AZ41" s="1188"/>
      <c r="BA41" s="473"/>
      <c r="BB41" s="1188"/>
      <c r="BC41" s="474" t="e">
        <f t="shared" si="5"/>
        <v>#DIV/0!</v>
      </c>
      <c r="BD41" s="1190"/>
      <c r="BE41" s="1191"/>
      <c r="BF41" s="474" t="e">
        <f t="shared" si="6"/>
        <v>#DIV/0!</v>
      </c>
      <c r="BG41" s="1192">
        <f t="shared" si="3"/>
        <v>0</v>
      </c>
      <c r="BH41" s="1768"/>
      <c r="BI41" s="1768"/>
      <c r="BJ41" s="1768"/>
      <c r="BK41" s="476"/>
      <c r="BL41" s="476"/>
      <c r="BM41" s="476"/>
      <c r="BN41" s="476"/>
      <c r="BO41" s="474" t="e">
        <f t="shared" si="1"/>
        <v>#DIV/0!</v>
      </c>
      <c r="BP41" s="474" t="e">
        <f t="shared" si="2"/>
        <v>#DIV/0!</v>
      </c>
      <c r="BQ41" s="1190"/>
      <c r="BR41" s="1190"/>
      <c r="BS41" s="1192"/>
      <c r="BT41" s="1188" t="e">
        <f>INDEX([4]Listas!E$20:I$24,MATCH(BQ41,[4]Listas!D$20:D$24,1),MATCH(BR41,[4]Listas!E$19:I$19,1))</f>
        <v>#N/A</v>
      </c>
    </row>
    <row r="42" spans="1:72" s="475" customFormat="1" ht="39.75" hidden="1" customHeight="1" x14ac:dyDescent="0.2">
      <c r="A42" s="1189"/>
      <c r="B42" s="1189"/>
      <c r="C42" s="1189"/>
      <c r="D42" s="1189"/>
      <c r="E42" s="1189"/>
      <c r="F42" s="1189"/>
      <c r="G42" s="476"/>
      <c r="H42" s="476">
        <v>1</v>
      </c>
      <c r="I42" s="1210"/>
      <c r="J42" s="1210"/>
      <c r="K42" s="1210"/>
      <c r="L42" s="1189"/>
      <c r="M42" s="1189"/>
      <c r="N42" s="1189"/>
      <c r="O42" s="1189"/>
      <c r="P42" s="1189"/>
      <c r="Q42" s="1189"/>
      <c r="R42" s="1189"/>
      <c r="S42" s="473"/>
      <c r="T42" s="1188"/>
      <c r="U42" s="473"/>
      <c r="V42" s="1188"/>
      <c r="W42" s="473"/>
      <c r="X42" s="1188"/>
      <c r="Y42" s="473"/>
      <c r="Z42" s="1188"/>
      <c r="AA42" s="473"/>
      <c r="AB42" s="1188"/>
      <c r="AC42" s="473"/>
      <c r="AD42" s="1188"/>
      <c r="AE42" s="473"/>
      <c r="AF42" s="1188"/>
      <c r="AG42" s="473"/>
      <c r="AH42" s="1188"/>
      <c r="AI42" s="473"/>
      <c r="AJ42" s="1188"/>
      <c r="AK42" s="473"/>
      <c r="AL42" s="1188"/>
      <c r="AM42" s="473"/>
      <c r="AN42" s="1188"/>
      <c r="AO42" s="473"/>
      <c r="AP42" s="1188"/>
      <c r="AQ42" s="473"/>
      <c r="AR42" s="1188"/>
      <c r="AS42" s="473"/>
      <c r="AT42" s="1188"/>
      <c r="AU42" s="473"/>
      <c r="AV42" s="1188"/>
      <c r="AW42" s="473"/>
      <c r="AX42" s="1188"/>
      <c r="AY42" s="473"/>
      <c r="AZ42" s="1188"/>
      <c r="BA42" s="473"/>
      <c r="BB42" s="1188"/>
      <c r="BC42" s="474" t="e">
        <f t="shared" si="5"/>
        <v>#DIV/0!</v>
      </c>
      <c r="BD42" s="1190" t="e">
        <f>SUM((BC42*(BC42/SUM(BC42:BC47))),(BC43*(BC43/SUM(BC42:BC47))),(BC44*(BC44/SUM(BC42:BC47))),(BC45*(BC45/SUM(BC42:BC47))),(BC46*(BC46/SUM(BC42:BC47))),(BC47*(BC47/SUM(BC42:BC47))))</f>
        <v>#DIV/0!</v>
      </c>
      <c r="BE42" s="1190" t="e">
        <f>AVERAGE(T42,V42,X42,Z42,AB42,AD42,AF42,AH42,AJ42,AL42,AN42,AP42,AR42,AT42,AV42,AX42,AZ42,BB42)</f>
        <v>#DIV/0!</v>
      </c>
      <c r="BF42" s="474" t="e">
        <f>IF(BE42=0,BF7,BE42)</f>
        <v>#DIV/0!</v>
      </c>
      <c r="BG42" s="1192" t="e">
        <f>BD42*BE42</f>
        <v>#DIV/0!</v>
      </c>
      <c r="BH42" s="1210"/>
      <c r="BI42" s="1210"/>
      <c r="BJ42" s="1210"/>
      <c r="BK42" s="476"/>
      <c r="BL42" s="476"/>
      <c r="BM42" s="476"/>
      <c r="BN42" s="476"/>
      <c r="BO42" s="474" t="e">
        <f t="shared" si="1"/>
        <v>#DIV/0!</v>
      </c>
      <c r="BP42" s="474" t="e">
        <f t="shared" si="2"/>
        <v>#DIV/0!</v>
      </c>
      <c r="BQ42" s="1190" t="e">
        <f>SUM((BO42*(BO42/SUM(BO42:BO47))),(BO43*(BO43/SUM(BO42:BO47))),(BO44*(BO44/SUM(BO42:BO47))),(BO45*(BO45/SUM(BO42:BO47))),(BO46*(BO46/SUM(BO42:BO47))),(BO47*(BO47/SUM(BO42:BO47))))</f>
        <v>#DIV/0!</v>
      </c>
      <c r="BR42" s="1190" t="e">
        <f>SUM((BP42*(BP42/SUM(BP42:BP47))),(BP43*(BP43/SUM(BP42:BP47))),(BP44*(BP44/SUM(BP42:BP47))),(BP45*(BP45/SUM(BP42:BP47))),(BP46*(BP46/SUM(BP42:BP47))),(BP47*(BP47/SUM(BP42:BP47))))</f>
        <v>#DIV/0!</v>
      </c>
      <c r="BS42" s="1192" t="e">
        <f>BQ42*BR42</f>
        <v>#DIV/0!</v>
      </c>
      <c r="BT42" s="1192" t="e">
        <f>INDEX([4]Listas!E$20:I$24,MATCH(BQ42,[4]Listas!D$20:D$24,1),MATCH(BR42,[4]Listas!E$19:I$19,1))</f>
        <v>#DIV/0!</v>
      </c>
    </row>
    <row r="43" spans="1:72" s="475" customFormat="1" ht="39.75" hidden="1" customHeight="1" x14ac:dyDescent="0.2">
      <c r="A43" s="1189"/>
      <c r="B43" s="1189"/>
      <c r="C43" s="1189"/>
      <c r="D43" s="1189"/>
      <c r="E43" s="1189"/>
      <c r="F43" s="1189"/>
      <c r="G43" s="476"/>
      <c r="H43" s="476">
        <v>2</v>
      </c>
      <c r="I43" s="1210"/>
      <c r="J43" s="1210"/>
      <c r="K43" s="1210"/>
      <c r="L43" s="1189"/>
      <c r="M43" s="1189"/>
      <c r="N43" s="1189"/>
      <c r="O43" s="1189"/>
      <c r="P43" s="1189"/>
      <c r="Q43" s="1189"/>
      <c r="R43" s="1189"/>
      <c r="S43" s="473"/>
      <c r="T43" s="1188"/>
      <c r="U43" s="473"/>
      <c r="V43" s="1188"/>
      <c r="W43" s="473"/>
      <c r="X43" s="1188"/>
      <c r="Y43" s="473"/>
      <c r="Z43" s="1188"/>
      <c r="AA43" s="473"/>
      <c r="AB43" s="1188"/>
      <c r="AC43" s="473"/>
      <c r="AD43" s="1188"/>
      <c r="AE43" s="473"/>
      <c r="AF43" s="1188"/>
      <c r="AG43" s="473"/>
      <c r="AH43" s="1188"/>
      <c r="AI43" s="473"/>
      <c r="AJ43" s="1188"/>
      <c r="AK43" s="473"/>
      <c r="AL43" s="1188"/>
      <c r="AM43" s="473"/>
      <c r="AN43" s="1188"/>
      <c r="AO43" s="473"/>
      <c r="AP43" s="1188"/>
      <c r="AQ43" s="473"/>
      <c r="AR43" s="1188"/>
      <c r="AS43" s="473"/>
      <c r="AT43" s="1188"/>
      <c r="AU43" s="473"/>
      <c r="AV43" s="1188"/>
      <c r="AW43" s="473"/>
      <c r="AX43" s="1188"/>
      <c r="AY43" s="473"/>
      <c r="AZ43" s="1188"/>
      <c r="BA43" s="473"/>
      <c r="BB43" s="1188"/>
      <c r="BC43" s="474" t="e">
        <f t="shared" si="5"/>
        <v>#DIV/0!</v>
      </c>
      <c r="BD43" s="1190"/>
      <c r="BE43" s="1190"/>
      <c r="BF43" s="474" t="e">
        <f>IF(BE43=0,BF42,BE43)</f>
        <v>#DIV/0!</v>
      </c>
      <c r="BG43" s="1192">
        <f t="shared" si="3"/>
        <v>0</v>
      </c>
      <c r="BH43" s="1210"/>
      <c r="BI43" s="1210"/>
      <c r="BJ43" s="1210"/>
      <c r="BK43" s="476"/>
      <c r="BL43" s="476"/>
      <c r="BM43" s="476"/>
      <c r="BN43" s="476"/>
      <c r="BO43" s="474" t="e">
        <f t="shared" si="1"/>
        <v>#DIV/0!</v>
      </c>
      <c r="BP43" s="474" t="e">
        <f t="shared" si="2"/>
        <v>#DIV/0!</v>
      </c>
      <c r="BQ43" s="1190"/>
      <c r="BR43" s="1190"/>
      <c r="BS43" s="1192"/>
      <c r="BT43" s="1192" t="e">
        <f>INDEX([4]Listas!E$20:I$24,MATCH(BQ43,[4]Listas!D$20:D$24,1),MATCH(BR43,[4]Listas!E$19:I$19,1))</f>
        <v>#N/A</v>
      </c>
    </row>
    <row r="44" spans="1:72" s="475" customFormat="1" ht="39.75" hidden="1" customHeight="1" x14ac:dyDescent="0.2">
      <c r="A44" s="1189"/>
      <c r="B44" s="1189"/>
      <c r="C44" s="1189"/>
      <c r="D44" s="1189"/>
      <c r="E44" s="1189"/>
      <c r="F44" s="1189"/>
      <c r="G44" s="476"/>
      <c r="H44" s="476">
        <v>3</v>
      </c>
      <c r="I44" s="1210"/>
      <c r="J44" s="1210"/>
      <c r="K44" s="1210"/>
      <c r="L44" s="1189"/>
      <c r="M44" s="1189"/>
      <c r="N44" s="1189"/>
      <c r="O44" s="1189"/>
      <c r="P44" s="1189"/>
      <c r="Q44" s="1189"/>
      <c r="R44" s="1189"/>
      <c r="S44" s="473"/>
      <c r="T44" s="1188"/>
      <c r="U44" s="473"/>
      <c r="V44" s="1188"/>
      <c r="W44" s="473"/>
      <c r="X44" s="1188"/>
      <c r="Y44" s="473"/>
      <c r="Z44" s="1188"/>
      <c r="AA44" s="473"/>
      <c r="AB44" s="1188"/>
      <c r="AC44" s="473"/>
      <c r="AD44" s="1188"/>
      <c r="AE44" s="473"/>
      <c r="AF44" s="1188"/>
      <c r="AG44" s="473"/>
      <c r="AH44" s="1188"/>
      <c r="AI44" s="473"/>
      <c r="AJ44" s="1188"/>
      <c r="AK44" s="473"/>
      <c r="AL44" s="1188"/>
      <c r="AM44" s="473"/>
      <c r="AN44" s="1188"/>
      <c r="AO44" s="473"/>
      <c r="AP44" s="1188"/>
      <c r="AQ44" s="473"/>
      <c r="AR44" s="1188"/>
      <c r="AS44" s="473"/>
      <c r="AT44" s="1188"/>
      <c r="AU44" s="473"/>
      <c r="AV44" s="1188"/>
      <c r="AW44" s="473"/>
      <c r="AX44" s="1188"/>
      <c r="AY44" s="473"/>
      <c r="AZ44" s="1188"/>
      <c r="BA44" s="473"/>
      <c r="BB44" s="1188"/>
      <c r="BC44" s="474" t="e">
        <f t="shared" si="5"/>
        <v>#DIV/0!</v>
      </c>
      <c r="BD44" s="1190"/>
      <c r="BE44" s="1190"/>
      <c r="BF44" s="474" t="e">
        <f>IF(BE44=0,BF43,BE44)</f>
        <v>#DIV/0!</v>
      </c>
      <c r="BG44" s="1192">
        <f t="shared" si="3"/>
        <v>0</v>
      </c>
      <c r="BH44" s="1210"/>
      <c r="BI44" s="1210"/>
      <c r="BJ44" s="1210"/>
      <c r="BK44" s="476"/>
      <c r="BL44" s="476"/>
      <c r="BM44" s="476"/>
      <c r="BN44" s="476"/>
      <c r="BO44" s="474" t="e">
        <f t="shared" si="1"/>
        <v>#DIV/0!</v>
      </c>
      <c r="BP44" s="474" t="e">
        <f t="shared" si="2"/>
        <v>#DIV/0!</v>
      </c>
      <c r="BQ44" s="1190"/>
      <c r="BR44" s="1190"/>
      <c r="BS44" s="1192"/>
      <c r="BT44" s="1192" t="e">
        <f>INDEX([4]Listas!E$20:I$24,MATCH(BQ44,[4]Listas!D$20:D$24,1),MATCH(BR44,[4]Listas!E$19:I$19,1))</f>
        <v>#N/A</v>
      </c>
    </row>
    <row r="45" spans="1:72" s="475" customFormat="1" ht="39.75" hidden="1" customHeight="1" x14ac:dyDescent="0.2">
      <c r="A45" s="1189"/>
      <c r="B45" s="1189"/>
      <c r="C45" s="1189"/>
      <c r="D45" s="1189"/>
      <c r="E45" s="1189"/>
      <c r="F45" s="1189"/>
      <c r="G45" s="476"/>
      <c r="H45" s="476">
        <v>4</v>
      </c>
      <c r="I45" s="1210"/>
      <c r="J45" s="1210"/>
      <c r="K45" s="1210"/>
      <c r="L45" s="1189"/>
      <c r="M45" s="1189"/>
      <c r="N45" s="1189"/>
      <c r="O45" s="1189"/>
      <c r="P45" s="1189"/>
      <c r="Q45" s="1189"/>
      <c r="R45" s="1189"/>
      <c r="S45" s="473"/>
      <c r="T45" s="1188"/>
      <c r="U45" s="473"/>
      <c r="V45" s="1188"/>
      <c r="W45" s="473"/>
      <c r="X45" s="1188"/>
      <c r="Y45" s="473"/>
      <c r="Z45" s="1188"/>
      <c r="AA45" s="473"/>
      <c r="AB45" s="1188"/>
      <c r="AC45" s="473"/>
      <c r="AD45" s="1188"/>
      <c r="AE45" s="473"/>
      <c r="AF45" s="1188"/>
      <c r="AG45" s="473"/>
      <c r="AH45" s="1188"/>
      <c r="AI45" s="473"/>
      <c r="AJ45" s="1188"/>
      <c r="AK45" s="473"/>
      <c r="AL45" s="1188"/>
      <c r="AM45" s="473"/>
      <c r="AN45" s="1188"/>
      <c r="AO45" s="473"/>
      <c r="AP45" s="1188"/>
      <c r="AQ45" s="473"/>
      <c r="AR45" s="1188"/>
      <c r="AS45" s="473"/>
      <c r="AT45" s="1188"/>
      <c r="AU45" s="473"/>
      <c r="AV45" s="1188"/>
      <c r="AW45" s="473"/>
      <c r="AX45" s="1188"/>
      <c r="AY45" s="473"/>
      <c r="AZ45" s="1188"/>
      <c r="BA45" s="473"/>
      <c r="BB45" s="1188"/>
      <c r="BC45" s="474" t="e">
        <f t="shared" si="5"/>
        <v>#DIV/0!</v>
      </c>
      <c r="BD45" s="1190"/>
      <c r="BE45" s="1190"/>
      <c r="BF45" s="474" t="e">
        <f>IF(BE45=0,BF44,BE45)</f>
        <v>#DIV/0!</v>
      </c>
      <c r="BG45" s="1192">
        <f t="shared" si="3"/>
        <v>0</v>
      </c>
      <c r="BH45" s="1210"/>
      <c r="BI45" s="1210"/>
      <c r="BJ45" s="1210"/>
      <c r="BK45" s="476"/>
      <c r="BL45" s="476"/>
      <c r="BM45" s="476"/>
      <c r="BN45" s="476"/>
      <c r="BO45" s="474" t="e">
        <f t="shared" si="1"/>
        <v>#DIV/0!</v>
      </c>
      <c r="BP45" s="474" t="e">
        <f t="shared" si="2"/>
        <v>#DIV/0!</v>
      </c>
      <c r="BQ45" s="1190"/>
      <c r="BR45" s="1190"/>
      <c r="BS45" s="1192"/>
      <c r="BT45" s="1192" t="e">
        <f>INDEX([4]Listas!E$20:I$24,MATCH(BQ45,[4]Listas!D$20:D$24,1),MATCH(BR45,[4]Listas!E$19:I$19,1))</f>
        <v>#N/A</v>
      </c>
    </row>
    <row r="46" spans="1:72" s="475" customFormat="1" ht="39.75" hidden="1" customHeight="1" x14ac:dyDescent="0.2">
      <c r="A46" s="1189"/>
      <c r="B46" s="1189"/>
      <c r="C46" s="1189"/>
      <c r="D46" s="1189"/>
      <c r="E46" s="1189"/>
      <c r="F46" s="1189"/>
      <c r="G46" s="476"/>
      <c r="H46" s="476">
        <v>5</v>
      </c>
      <c r="I46" s="1210"/>
      <c r="J46" s="1210"/>
      <c r="K46" s="1210"/>
      <c r="L46" s="1189"/>
      <c r="M46" s="1189"/>
      <c r="N46" s="1189"/>
      <c r="O46" s="1189"/>
      <c r="P46" s="1189"/>
      <c r="Q46" s="1189"/>
      <c r="R46" s="1189"/>
      <c r="S46" s="473"/>
      <c r="T46" s="1188"/>
      <c r="U46" s="473"/>
      <c r="V46" s="1188"/>
      <c r="W46" s="473"/>
      <c r="X46" s="1188"/>
      <c r="Y46" s="473"/>
      <c r="Z46" s="1188"/>
      <c r="AA46" s="473"/>
      <c r="AB46" s="1188"/>
      <c r="AC46" s="473"/>
      <c r="AD46" s="1188"/>
      <c r="AE46" s="473"/>
      <c r="AF46" s="1188"/>
      <c r="AG46" s="473"/>
      <c r="AH46" s="1188"/>
      <c r="AI46" s="473"/>
      <c r="AJ46" s="1188"/>
      <c r="AK46" s="473"/>
      <c r="AL46" s="1188"/>
      <c r="AM46" s="473"/>
      <c r="AN46" s="1188"/>
      <c r="AO46" s="473"/>
      <c r="AP46" s="1188"/>
      <c r="AQ46" s="473"/>
      <c r="AR46" s="1188"/>
      <c r="AS46" s="473"/>
      <c r="AT46" s="1188"/>
      <c r="AU46" s="473"/>
      <c r="AV46" s="1188"/>
      <c r="AW46" s="473"/>
      <c r="AX46" s="1188"/>
      <c r="AY46" s="473"/>
      <c r="AZ46" s="1188"/>
      <c r="BA46" s="473"/>
      <c r="BB46" s="1188"/>
      <c r="BC46" s="474" t="e">
        <f t="shared" si="5"/>
        <v>#DIV/0!</v>
      </c>
      <c r="BD46" s="1190"/>
      <c r="BE46" s="1190"/>
      <c r="BF46" s="474" t="e">
        <f>IF(BE46=0,BF45,BE46)</f>
        <v>#DIV/0!</v>
      </c>
      <c r="BG46" s="1192">
        <f t="shared" si="3"/>
        <v>0</v>
      </c>
      <c r="BH46" s="1210"/>
      <c r="BI46" s="1210"/>
      <c r="BJ46" s="1210"/>
      <c r="BK46" s="476"/>
      <c r="BL46" s="476"/>
      <c r="BM46" s="476"/>
      <c r="BN46" s="476"/>
      <c r="BO46" s="474" t="e">
        <f t="shared" si="1"/>
        <v>#DIV/0!</v>
      </c>
      <c r="BP46" s="474" t="e">
        <f t="shared" si="2"/>
        <v>#DIV/0!</v>
      </c>
      <c r="BQ46" s="1190"/>
      <c r="BR46" s="1190"/>
      <c r="BS46" s="1192"/>
      <c r="BT46" s="1192" t="e">
        <f>INDEX([4]Listas!E$20:I$24,MATCH(BQ46,[4]Listas!D$20:D$24,1),MATCH(BR46,[4]Listas!E$19:I$19,1))</f>
        <v>#N/A</v>
      </c>
    </row>
    <row r="47" spans="1:72" s="475" customFormat="1" ht="39.75" hidden="1" customHeight="1" x14ac:dyDescent="0.2">
      <c r="A47" s="1189"/>
      <c r="B47" s="1189"/>
      <c r="C47" s="1189"/>
      <c r="D47" s="1189"/>
      <c r="E47" s="1189"/>
      <c r="F47" s="1189"/>
      <c r="G47" s="476"/>
      <c r="H47" s="476">
        <v>6</v>
      </c>
      <c r="I47" s="1210"/>
      <c r="J47" s="1210"/>
      <c r="K47" s="1210"/>
      <c r="L47" s="1189"/>
      <c r="M47" s="1189"/>
      <c r="N47" s="1189"/>
      <c r="O47" s="1189"/>
      <c r="P47" s="1189"/>
      <c r="Q47" s="1189"/>
      <c r="R47" s="1189"/>
      <c r="S47" s="473"/>
      <c r="T47" s="1188"/>
      <c r="U47" s="473"/>
      <c r="V47" s="1188"/>
      <c r="W47" s="473"/>
      <c r="X47" s="1188"/>
      <c r="Y47" s="473"/>
      <c r="Z47" s="1188"/>
      <c r="AA47" s="473"/>
      <c r="AB47" s="1188"/>
      <c r="AC47" s="473"/>
      <c r="AD47" s="1188"/>
      <c r="AE47" s="473"/>
      <c r="AF47" s="1188"/>
      <c r="AG47" s="473"/>
      <c r="AH47" s="1188"/>
      <c r="AI47" s="473"/>
      <c r="AJ47" s="1188"/>
      <c r="AK47" s="473"/>
      <c r="AL47" s="1188"/>
      <c r="AM47" s="473"/>
      <c r="AN47" s="1188"/>
      <c r="AO47" s="473"/>
      <c r="AP47" s="1188"/>
      <c r="AQ47" s="473"/>
      <c r="AR47" s="1188"/>
      <c r="AS47" s="473"/>
      <c r="AT47" s="1188"/>
      <c r="AU47" s="473"/>
      <c r="AV47" s="1188"/>
      <c r="AW47" s="473"/>
      <c r="AX47" s="1188"/>
      <c r="AY47" s="473"/>
      <c r="AZ47" s="1188"/>
      <c r="BA47" s="473"/>
      <c r="BB47" s="1188"/>
      <c r="BC47" s="474" t="e">
        <f t="shared" si="5"/>
        <v>#DIV/0!</v>
      </c>
      <c r="BD47" s="1190"/>
      <c r="BE47" s="1190"/>
      <c r="BF47" s="474" t="e">
        <f>IF(BE47=0,BF46,BE47)</f>
        <v>#DIV/0!</v>
      </c>
      <c r="BG47" s="1192">
        <f t="shared" si="3"/>
        <v>0</v>
      </c>
      <c r="BH47" s="1210"/>
      <c r="BI47" s="1210"/>
      <c r="BJ47" s="1210"/>
      <c r="BK47" s="476"/>
      <c r="BL47" s="476"/>
      <c r="BM47" s="476"/>
      <c r="BN47" s="476"/>
      <c r="BO47" s="474" t="e">
        <f t="shared" si="1"/>
        <v>#DIV/0!</v>
      </c>
      <c r="BP47" s="474" t="e">
        <f t="shared" si="2"/>
        <v>#DIV/0!</v>
      </c>
      <c r="BQ47" s="1190"/>
      <c r="BR47" s="1190"/>
      <c r="BS47" s="1192"/>
      <c r="BT47" s="1192" t="e">
        <f>INDEX([4]Listas!E$20:I$24,MATCH(BQ47,[4]Listas!D$20:D$24,1),MATCH(BR47,[4]Listas!E$19:I$19,1))</f>
        <v>#N/A</v>
      </c>
    </row>
    <row r="48" spans="1:72" s="475" customFormat="1" ht="39.75" hidden="1" customHeight="1" x14ac:dyDescent="0.2">
      <c r="A48" s="1189"/>
      <c r="B48" s="1189"/>
      <c r="C48" s="1189"/>
      <c r="D48" s="1189"/>
      <c r="E48" s="1189"/>
      <c r="F48" s="1189"/>
      <c r="G48" s="476"/>
      <c r="H48" s="476">
        <v>1</v>
      </c>
      <c r="I48" s="1210"/>
      <c r="J48" s="1210"/>
      <c r="K48" s="1210"/>
      <c r="L48" s="1189"/>
      <c r="M48" s="1189"/>
      <c r="N48" s="1189"/>
      <c r="O48" s="1189"/>
      <c r="P48" s="1189"/>
      <c r="Q48" s="1189"/>
      <c r="R48" s="1189"/>
      <c r="S48" s="473"/>
      <c r="T48" s="1188"/>
      <c r="U48" s="473"/>
      <c r="V48" s="1188"/>
      <c r="W48" s="473"/>
      <c r="X48" s="1188"/>
      <c r="Y48" s="473"/>
      <c r="Z48" s="1188"/>
      <c r="AA48" s="473"/>
      <c r="AB48" s="1188"/>
      <c r="AC48" s="473"/>
      <c r="AD48" s="1188"/>
      <c r="AE48" s="473"/>
      <c r="AF48" s="1188"/>
      <c r="AG48" s="473"/>
      <c r="AH48" s="1188"/>
      <c r="AI48" s="473"/>
      <c r="AJ48" s="1188"/>
      <c r="AK48" s="473"/>
      <c r="AL48" s="1188"/>
      <c r="AM48" s="473"/>
      <c r="AN48" s="1188"/>
      <c r="AO48" s="473"/>
      <c r="AP48" s="1188"/>
      <c r="AQ48" s="473"/>
      <c r="AR48" s="1188"/>
      <c r="AS48" s="473"/>
      <c r="AT48" s="1188"/>
      <c r="AU48" s="473"/>
      <c r="AV48" s="1188"/>
      <c r="AW48" s="473"/>
      <c r="AX48" s="1188"/>
      <c r="AY48" s="473"/>
      <c r="AZ48" s="1188"/>
      <c r="BA48" s="473"/>
      <c r="BB48" s="1188"/>
      <c r="BC48" s="474" t="e">
        <f t="shared" si="5"/>
        <v>#DIV/0!</v>
      </c>
      <c r="BD48" s="1190" t="e">
        <f>SUM((BC48*(BC48/SUM(BC48:BC54))),(BC49*(BC49/SUM(BC48:BC54))),(BC50*(BC50/SUM(BC48:BC54))),(BC51*(BC51/SUM(BC48:BC54))),(BC52*(BC52/SUM(BC48:BC54))),(BC53*(BC53/SUM(BC48:BC54))),(BC54*(BC54/SUM(BC48:BC54))))</f>
        <v>#DIV/0!</v>
      </c>
      <c r="BE48" s="1190" t="e">
        <f>AVERAGE(T48,V48,X48,Z48,AB48,AD48,AF48,AH48,AJ48,AL48,AN48,AP48,AR48,AT48,AV48,AX48,AZ48,BB48)</f>
        <v>#DIV/0!</v>
      </c>
      <c r="BF48" s="474" t="e">
        <f>IF(BE48=0,BF33,BE48)</f>
        <v>#DIV/0!</v>
      </c>
      <c r="BG48" s="1192" t="e">
        <f t="shared" si="3"/>
        <v>#DIV/0!</v>
      </c>
      <c r="BH48" s="1210"/>
      <c r="BI48" s="1210"/>
      <c r="BJ48" s="1210"/>
      <c r="BK48" s="476"/>
      <c r="BL48" s="476"/>
      <c r="BM48" s="476"/>
      <c r="BN48" s="476"/>
      <c r="BO48" s="474" t="e">
        <f t="shared" si="1"/>
        <v>#DIV/0!</v>
      </c>
      <c r="BP48" s="474" t="e">
        <f t="shared" si="2"/>
        <v>#DIV/0!</v>
      </c>
      <c r="BQ48" s="1190" t="e">
        <f>SUM((BO48*(BO48/SUM(BO48:BO54))),(BO49*(BO49/SUM(BO48:BO54))),(BO50*(BO50/SUM(BO48:BO54))),(BO51*(BO51/SUM(BO48:BO54))),(BO52*(BO52/SUM(BO48:BO54))),(BO53*(BO53/SUM(BO48:BO54))),(BO54*(BO54/SUM(BO48:BO54))))</f>
        <v>#DIV/0!</v>
      </c>
      <c r="BR48" s="1190" t="e">
        <f>SUM((BP48*(BP48/SUM(BP48:BP54))),(BP49*(BP49/SUM(BP48:BP54))),(BP50*(BP50/SUM(BP48:BP54))),(BP51*(BP51/SUM(BP48:BP54))),(BP52*(BP52/SUM(BP48:BP54))),(BP53*(BP53/SUM(BP48:BP54))),(BP54*(BP54/SUM(BP48:BP54))))</f>
        <v>#DIV/0!</v>
      </c>
      <c r="BS48" s="1192" t="e">
        <f>BQ48*BR48</f>
        <v>#DIV/0!</v>
      </c>
      <c r="BT48" s="1192" t="e">
        <f>INDEX([4]Listas!E$20:I$24,MATCH(BQ48,[4]Listas!D$20:D$24,1),MATCH(BR48,[4]Listas!E$19:I$19,1))</f>
        <v>#DIV/0!</v>
      </c>
    </row>
    <row r="49" spans="1:72" s="475" customFormat="1" ht="39.75" hidden="1" customHeight="1" x14ac:dyDescent="0.2">
      <c r="A49" s="1189"/>
      <c r="B49" s="1189"/>
      <c r="C49" s="1189"/>
      <c r="D49" s="1189"/>
      <c r="E49" s="1189"/>
      <c r="F49" s="1189"/>
      <c r="G49" s="476"/>
      <c r="H49" s="476">
        <v>2</v>
      </c>
      <c r="I49" s="1210"/>
      <c r="J49" s="1210"/>
      <c r="K49" s="1210"/>
      <c r="L49" s="1189"/>
      <c r="M49" s="1189"/>
      <c r="N49" s="1189"/>
      <c r="O49" s="1189"/>
      <c r="P49" s="1189"/>
      <c r="Q49" s="1189"/>
      <c r="R49" s="1189"/>
      <c r="S49" s="473"/>
      <c r="T49" s="1188"/>
      <c r="U49" s="473"/>
      <c r="V49" s="1188"/>
      <c r="W49" s="473"/>
      <c r="X49" s="1188"/>
      <c r="Y49" s="473"/>
      <c r="Z49" s="1188"/>
      <c r="AA49" s="473"/>
      <c r="AB49" s="1188"/>
      <c r="AC49" s="473"/>
      <c r="AD49" s="1188"/>
      <c r="AE49" s="473"/>
      <c r="AF49" s="1188"/>
      <c r="AG49" s="473"/>
      <c r="AH49" s="1188"/>
      <c r="AI49" s="473"/>
      <c r="AJ49" s="1188"/>
      <c r="AK49" s="473"/>
      <c r="AL49" s="1188"/>
      <c r="AM49" s="473"/>
      <c r="AN49" s="1188"/>
      <c r="AO49" s="473"/>
      <c r="AP49" s="1188"/>
      <c r="AQ49" s="473"/>
      <c r="AR49" s="1188"/>
      <c r="AS49" s="473"/>
      <c r="AT49" s="1188"/>
      <c r="AU49" s="473"/>
      <c r="AV49" s="1188"/>
      <c r="AW49" s="473"/>
      <c r="AX49" s="1188"/>
      <c r="AY49" s="473"/>
      <c r="AZ49" s="1188"/>
      <c r="BA49" s="473"/>
      <c r="BB49" s="1188"/>
      <c r="BC49" s="474" t="e">
        <f t="shared" si="5"/>
        <v>#DIV/0!</v>
      </c>
      <c r="BD49" s="1190"/>
      <c r="BE49" s="1190"/>
      <c r="BF49" s="474" t="e">
        <f t="shared" ref="BF49:BF54" si="7">IF(BE49=0,BF48,BE49)</f>
        <v>#DIV/0!</v>
      </c>
      <c r="BG49" s="1192">
        <f t="shared" si="3"/>
        <v>0</v>
      </c>
      <c r="BH49" s="1210"/>
      <c r="BI49" s="1210"/>
      <c r="BJ49" s="1210"/>
      <c r="BK49" s="476"/>
      <c r="BL49" s="476"/>
      <c r="BM49" s="476"/>
      <c r="BN49" s="476"/>
      <c r="BO49" s="474" t="e">
        <f t="shared" si="1"/>
        <v>#DIV/0!</v>
      </c>
      <c r="BP49" s="474" t="e">
        <f t="shared" si="2"/>
        <v>#DIV/0!</v>
      </c>
      <c r="BQ49" s="1190"/>
      <c r="BR49" s="1190"/>
      <c r="BS49" s="1192"/>
      <c r="BT49" s="1192" t="e">
        <f>INDEX([4]Listas!E$20:I$24,MATCH(BQ49,[4]Listas!D$20:D$24,1),MATCH(BR49,[4]Listas!E$19:I$19,1))</f>
        <v>#N/A</v>
      </c>
    </row>
    <row r="50" spans="1:72" s="475" customFormat="1" ht="39.75" hidden="1" customHeight="1" x14ac:dyDescent="0.2">
      <c r="A50" s="1189"/>
      <c r="B50" s="1189"/>
      <c r="C50" s="1189"/>
      <c r="D50" s="1189"/>
      <c r="E50" s="1189"/>
      <c r="F50" s="1189"/>
      <c r="G50" s="476"/>
      <c r="H50" s="476">
        <v>3</v>
      </c>
      <c r="I50" s="1210"/>
      <c r="J50" s="1210"/>
      <c r="K50" s="1210"/>
      <c r="L50" s="1189"/>
      <c r="M50" s="1189"/>
      <c r="N50" s="1189"/>
      <c r="O50" s="1189"/>
      <c r="P50" s="1189"/>
      <c r="Q50" s="1189"/>
      <c r="R50" s="1189"/>
      <c r="S50" s="473"/>
      <c r="T50" s="1188"/>
      <c r="U50" s="473"/>
      <c r="V50" s="1188"/>
      <c r="W50" s="473"/>
      <c r="X50" s="1188"/>
      <c r="Y50" s="473"/>
      <c r="Z50" s="1188"/>
      <c r="AA50" s="473"/>
      <c r="AB50" s="1188"/>
      <c r="AC50" s="473"/>
      <c r="AD50" s="1188"/>
      <c r="AE50" s="473"/>
      <c r="AF50" s="1188"/>
      <c r="AG50" s="473"/>
      <c r="AH50" s="1188"/>
      <c r="AI50" s="473"/>
      <c r="AJ50" s="1188"/>
      <c r="AK50" s="473"/>
      <c r="AL50" s="1188"/>
      <c r="AM50" s="473"/>
      <c r="AN50" s="1188"/>
      <c r="AO50" s="473"/>
      <c r="AP50" s="1188"/>
      <c r="AQ50" s="473"/>
      <c r="AR50" s="1188"/>
      <c r="AS50" s="473"/>
      <c r="AT50" s="1188"/>
      <c r="AU50" s="473"/>
      <c r="AV50" s="1188"/>
      <c r="AW50" s="473"/>
      <c r="AX50" s="1188"/>
      <c r="AY50" s="473"/>
      <c r="AZ50" s="1188"/>
      <c r="BA50" s="473"/>
      <c r="BB50" s="1188"/>
      <c r="BC50" s="474" t="e">
        <f t="shared" si="5"/>
        <v>#DIV/0!</v>
      </c>
      <c r="BD50" s="1190"/>
      <c r="BE50" s="1190"/>
      <c r="BF50" s="474" t="e">
        <f t="shared" si="7"/>
        <v>#DIV/0!</v>
      </c>
      <c r="BG50" s="1192">
        <f t="shared" si="3"/>
        <v>0</v>
      </c>
      <c r="BH50" s="1210"/>
      <c r="BI50" s="1210"/>
      <c r="BJ50" s="1210"/>
      <c r="BK50" s="476"/>
      <c r="BL50" s="476"/>
      <c r="BM50" s="476"/>
      <c r="BN50" s="476"/>
      <c r="BO50" s="474" t="e">
        <f t="shared" si="1"/>
        <v>#DIV/0!</v>
      </c>
      <c r="BP50" s="474" t="e">
        <f t="shared" si="2"/>
        <v>#DIV/0!</v>
      </c>
      <c r="BQ50" s="1190"/>
      <c r="BR50" s="1190"/>
      <c r="BS50" s="1192"/>
      <c r="BT50" s="1192" t="e">
        <f>INDEX([4]Listas!E$20:I$24,MATCH(BQ50,[4]Listas!D$20:D$24,1),MATCH(BR50,[4]Listas!E$19:I$19,1))</f>
        <v>#N/A</v>
      </c>
    </row>
    <row r="51" spans="1:72" s="475" customFormat="1" ht="39.75" hidden="1" customHeight="1" x14ac:dyDescent="0.2">
      <c r="A51" s="1189"/>
      <c r="B51" s="1189"/>
      <c r="C51" s="1189"/>
      <c r="D51" s="1189"/>
      <c r="E51" s="1189"/>
      <c r="F51" s="1189"/>
      <c r="G51" s="476"/>
      <c r="H51" s="476">
        <v>4</v>
      </c>
      <c r="I51" s="1210"/>
      <c r="J51" s="1210"/>
      <c r="K51" s="1210"/>
      <c r="L51" s="1189"/>
      <c r="M51" s="1189"/>
      <c r="N51" s="1189"/>
      <c r="O51" s="1189"/>
      <c r="P51" s="1189"/>
      <c r="Q51" s="1189"/>
      <c r="R51" s="1189"/>
      <c r="S51" s="473"/>
      <c r="T51" s="1188"/>
      <c r="U51" s="473"/>
      <c r="V51" s="1188"/>
      <c r="W51" s="473"/>
      <c r="X51" s="1188"/>
      <c r="Y51" s="473"/>
      <c r="Z51" s="1188"/>
      <c r="AA51" s="473"/>
      <c r="AB51" s="1188"/>
      <c r="AC51" s="473"/>
      <c r="AD51" s="1188"/>
      <c r="AE51" s="473"/>
      <c r="AF51" s="1188"/>
      <c r="AG51" s="473"/>
      <c r="AH51" s="1188"/>
      <c r="AI51" s="473"/>
      <c r="AJ51" s="1188"/>
      <c r="AK51" s="473"/>
      <c r="AL51" s="1188"/>
      <c r="AM51" s="473"/>
      <c r="AN51" s="1188"/>
      <c r="AO51" s="473"/>
      <c r="AP51" s="1188"/>
      <c r="AQ51" s="473"/>
      <c r="AR51" s="1188"/>
      <c r="AS51" s="473"/>
      <c r="AT51" s="1188"/>
      <c r="AU51" s="473"/>
      <c r="AV51" s="1188"/>
      <c r="AW51" s="473"/>
      <c r="AX51" s="1188"/>
      <c r="AY51" s="473"/>
      <c r="AZ51" s="1188"/>
      <c r="BA51" s="473"/>
      <c r="BB51" s="1188"/>
      <c r="BC51" s="474" t="e">
        <f t="shared" si="5"/>
        <v>#DIV/0!</v>
      </c>
      <c r="BD51" s="1190"/>
      <c r="BE51" s="1190"/>
      <c r="BF51" s="474" t="e">
        <f t="shared" si="7"/>
        <v>#DIV/0!</v>
      </c>
      <c r="BG51" s="1192">
        <f t="shared" si="3"/>
        <v>0</v>
      </c>
      <c r="BH51" s="1210"/>
      <c r="BI51" s="1210"/>
      <c r="BJ51" s="1210"/>
      <c r="BK51" s="476"/>
      <c r="BL51" s="476"/>
      <c r="BM51" s="476"/>
      <c r="BN51" s="476"/>
      <c r="BO51" s="474" t="e">
        <f t="shared" si="1"/>
        <v>#DIV/0!</v>
      </c>
      <c r="BP51" s="474" t="e">
        <f t="shared" si="2"/>
        <v>#DIV/0!</v>
      </c>
      <c r="BQ51" s="1190"/>
      <c r="BR51" s="1190"/>
      <c r="BS51" s="1192"/>
      <c r="BT51" s="1192" t="e">
        <f>INDEX([4]Listas!E$20:I$24,MATCH(BQ51,[4]Listas!D$20:D$24,1),MATCH(BR51,[4]Listas!E$19:I$19,1))</f>
        <v>#N/A</v>
      </c>
    </row>
    <row r="52" spans="1:72" s="475" customFormat="1" ht="39.75" hidden="1" customHeight="1" x14ac:dyDescent="0.2">
      <c r="A52" s="1189"/>
      <c r="B52" s="1189"/>
      <c r="C52" s="1189"/>
      <c r="D52" s="1189"/>
      <c r="E52" s="1189"/>
      <c r="F52" s="1189"/>
      <c r="G52" s="476"/>
      <c r="H52" s="476">
        <v>5</v>
      </c>
      <c r="I52" s="1210"/>
      <c r="J52" s="1210"/>
      <c r="K52" s="1210"/>
      <c r="L52" s="1189"/>
      <c r="M52" s="1189"/>
      <c r="N52" s="1189"/>
      <c r="O52" s="1189"/>
      <c r="P52" s="1189"/>
      <c r="Q52" s="1189"/>
      <c r="R52" s="1189"/>
      <c r="S52" s="473"/>
      <c r="T52" s="1188"/>
      <c r="U52" s="473"/>
      <c r="V52" s="1188"/>
      <c r="W52" s="473"/>
      <c r="X52" s="1188"/>
      <c r="Y52" s="473"/>
      <c r="Z52" s="1188"/>
      <c r="AA52" s="473"/>
      <c r="AB52" s="1188"/>
      <c r="AC52" s="473"/>
      <c r="AD52" s="1188"/>
      <c r="AE52" s="473"/>
      <c r="AF52" s="1188"/>
      <c r="AG52" s="473"/>
      <c r="AH52" s="1188"/>
      <c r="AI52" s="473"/>
      <c r="AJ52" s="1188"/>
      <c r="AK52" s="473"/>
      <c r="AL52" s="1188"/>
      <c r="AM52" s="473"/>
      <c r="AN52" s="1188"/>
      <c r="AO52" s="473"/>
      <c r="AP52" s="1188"/>
      <c r="AQ52" s="473"/>
      <c r="AR52" s="1188"/>
      <c r="AS52" s="473"/>
      <c r="AT52" s="1188"/>
      <c r="AU52" s="473"/>
      <c r="AV52" s="1188"/>
      <c r="AW52" s="473"/>
      <c r="AX52" s="1188"/>
      <c r="AY52" s="473"/>
      <c r="AZ52" s="1188"/>
      <c r="BA52" s="473"/>
      <c r="BB52" s="1188"/>
      <c r="BC52" s="474" t="e">
        <f t="shared" si="5"/>
        <v>#DIV/0!</v>
      </c>
      <c r="BD52" s="1190"/>
      <c r="BE52" s="1190"/>
      <c r="BF52" s="474" t="e">
        <f t="shared" si="7"/>
        <v>#DIV/0!</v>
      </c>
      <c r="BG52" s="1192">
        <f t="shared" si="3"/>
        <v>0</v>
      </c>
      <c r="BH52" s="1210"/>
      <c r="BI52" s="1210"/>
      <c r="BJ52" s="1210"/>
      <c r="BK52" s="476"/>
      <c r="BL52" s="476"/>
      <c r="BM52" s="476"/>
      <c r="BN52" s="476"/>
      <c r="BO52" s="474" t="e">
        <f t="shared" si="1"/>
        <v>#DIV/0!</v>
      </c>
      <c r="BP52" s="474" t="e">
        <f t="shared" si="2"/>
        <v>#DIV/0!</v>
      </c>
      <c r="BQ52" s="1190"/>
      <c r="BR52" s="1190"/>
      <c r="BS52" s="1192"/>
      <c r="BT52" s="1192" t="e">
        <f>INDEX([4]Listas!E$20:I$24,MATCH(BQ52,[4]Listas!D$20:D$24,1),MATCH(BR52,[4]Listas!E$19:I$19,1))</f>
        <v>#N/A</v>
      </c>
    </row>
    <row r="53" spans="1:72" s="475" customFormat="1" ht="39.75" hidden="1" customHeight="1" x14ac:dyDescent="0.2">
      <c r="A53" s="1189"/>
      <c r="B53" s="1189"/>
      <c r="C53" s="1189"/>
      <c r="D53" s="1189"/>
      <c r="E53" s="1189"/>
      <c r="F53" s="1189"/>
      <c r="G53" s="476"/>
      <c r="H53" s="476">
        <v>6</v>
      </c>
      <c r="I53" s="1210"/>
      <c r="J53" s="1210"/>
      <c r="K53" s="1210"/>
      <c r="L53" s="1189"/>
      <c r="M53" s="1189"/>
      <c r="N53" s="1189"/>
      <c r="O53" s="1189"/>
      <c r="P53" s="1189"/>
      <c r="Q53" s="1189"/>
      <c r="R53" s="1189"/>
      <c r="S53" s="473"/>
      <c r="T53" s="1188"/>
      <c r="U53" s="473"/>
      <c r="V53" s="1188"/>
      <c r="W53" s="473"/>
      <c r="X53" s="1188"/>
      <c r="Y53" s="473"/>
      <c r="Z53" s="1188"/>
      <c r="AA53" s="473"/>
      <c r="AB53" s="1188"/>
      <c r="AC53" s="473"/>
      <c r="AD53" s="1188"/>
      <c r="AE53" s="473"/>
      <c r="AF53" s="1188"/>
      <c r="AG53" s="473"/>
      <c r="AH53" s="1188"/>
      <c r="AI53" s="473"/>
      <c r="AJ53" s="1188"/>
      <c r="AK53" s="473"/>
      <c r="AL53" s="1188"/>
      <c r="AM53" s="473"/>
      <c r="AN53" s="1188"/>
      <c r="AO53" s="473"/>
      <c r="AP53" s="1188"/>
      <c r="AQ53" s="473"/>
      <c r="AR53" s="1188"/>
      <c r="AS53" s="473"/>
      <c r="AT53" s="1188"/>
      <c r="AU53" s="473"/>
      <c r="AV53" s="1188"/>
      <c r="AW53" s="473"/>
      <c r="AX53" s="1188"/>
      <c r="AY53" s="473"/>
      <c r="AZ53" s="1188"/>
      <c r="BA53" s="473"/>
      <c r="BB53" s="1188"/>
      <c r="BC53" s="474" t="e">
        <f t="shared" si="5"/>
        <v>#DIV/0!</v>
      </c>
      <c r="BD53" s="1190"/>
      <c r="BE53" s="1190"/>
      <c r="BF53" s="474" t="e">
        <f t="shared" si="7"/>
        <v>#DIV/0!</v>
      </c>
      <c r="BG53" s="1192">
        <f t="shared" si="3"/>
        <v>0</v>
      </c>
      <c r="BH53" s="1210"/>
      <c r="BI53" s="1210"/>
      <c r="BJ53" s="1210"/>
      <c r="BK53" s="476"/>
      <c r="BL53" s="476"/>
      <c r="BM53" s="476"/>
      <c r="BN53" s="476"/>
      <c r="BO53" s="474" t="e">
        <f t="shared" si="1"/>
        <v>#DIV/0!</v>
      </c>
      <c r="BP53" s="474" t="e">
        <f t="shared" si="2"/>
        <v>#DIV/0!</v>
      </c>
      <c r="BQ53" s="1190"/>
      <c r="BR53" s="1190"/>
      <c r="BS53" s="1192"/>
      <c r="BT53" s="1192" t="e">
        <f>INDEX([4]Listas!E$20:I$24,MATCH(BQ53,[4]Listas!D$20:D$24,1),MATCH(BR53,[4]Listas!E$19:I$19,1))</f>
        <v>#N/A</v>
      </c>
    </row>
    <row r="54" spans="1:72" s="475" customFormat="1" ht="39.75" hidden="1" customHeight="1" x14ac:dyDescent="0.2">
      <c r="A54" s="1189"/>
      <c r="B54" s="1189"/>
      <c r="C54" s="1189"/>
      <c r="D54" s="1189"/>
      <c r="E54" s="1189"/>
      <c r="F54" s="1189"/>
      <c r="G54" s="476"/>
      <c r="H54" s="476">
        <v>7</v>
      </c>
      <c r="I54" s="1210"/>
      <c r="J54" s="1210"/>
      <c r="K54" s="1210"/>
      <c r="L54" s="1189"/>
      <c r="M54" s="1189"/>
      <c r="N54" s="1189"/>
      <c r="O54" s="1189"/>
      <c r="P54" s="1189"/>
      <c r="Q54" s="1189"/>
      <c r="R54" s="1189"/>
      <c r="S54" s="473"/>
      <c r="T54" s="1188"/>
      <c r="U54" s="473"/>
      <c r="V54" s="1188"/>
      <c r="W54" s="473"/>
      <c r="X54" s="1188"/>
      <c r="Y54" s="473"/>
      <c r="Z54" s="1188"/>
      <c r="AA54" s="473"/>
      <c r="AB54" s="1188"/>
      <c r="AC54" s="473"/>
      <c r="AD54" s="1188"/>
      <c r="AE54" s="473"/>
      <c r="AF54" s="1188"/>
      <c r="AG54" s="473"/>
      <c r="AH54" s="1188"/>
      <c r="AI54" s="473"/>
      <c r="AJ54" s="1188"/>
      <c r="AK54" s="473"/>
      <c r="AL54" s="1188"/>
      <c r="AM54" s="473"/>
      <c r="AN54" s="1188"/>
      <c r="AO54" s="473"/>
      <c r="AP54" s="1188"/>
      <c r="AQ54" s="473"/>
      <c r="AR54" s="1188"/>
      <c r="AS54" s="473"/>
      <c r="AT54" s="1188"/>
      <c r="AU54" s="473"/>
      <c r="AV54" s="1188"/>
      <c r="AW54" s="473"/>
      <c r="AX54" s="1188"/>
      <c r="AY54" s="473"/>
      <c r="AZ54" s="1188"/>
      <c r="BA54" s="473"/>
      <c r="BB54" s="1188"/>
      <c r="BC54" s="474" t="e">
        <f t="shared" si="5"/>
        <v>#DIV/0!</v>
      </c>
      <c r="BD54" s="1190"/>
      <c r="BE54" s="1190"/>
      <c r="BF54" s="474" t="e">
        <f t="shared" si="7"/>
        <v>#DIV/0!</v>
      </c>
      <c r="BG54" s="1192">
        <f t="shared" si="3"/>
        <v>0</v>
      </c>
      <c r="BH54" s="1210"/>
      <c r="BI54" s="1210"/>
      <c r="BJ54" s="1210"/>
      <c r="BK54" s="476"/>
      <c r="BL54" s="476"/>
      <c r="BM54" s="476"/>
      <c r="BN54" s="476"/>
      <c r="BO54" s="474" t="e">
        <f t="shared" si="1"/>
        <v>#DIV/0!</v>
      </c>
      <c r="BP54" s="474" t="e">
        <f t="shared" si="2"/>
        <v>#DIV/0!</v>
      </c>
      <c r="BQ54" s="1190"/>
      <c r="BR54" s="1190"/>
      <c r="BS54" s="1192"/>
      <c r="BT54" s="1192" t="e">
        <f>INDEX([4]Listas!E$20:I$24,MATCH(BQ54,[4]Listas!D$20:D$24,1),MATCH(BR54,[4]Listas!E$19:I$19,1))</f>
        <v>#N/A</v>
      </c>
    </row>
    <row r="55" spans="1:72" s="475" customFormat="1" ht="39.75" hidden="1" customHeight="1" x14ac:dyDescent="0.2">
      <c r="A55" s="1189"/>
      <c r="B55" s="1189"/>
      <c r="C55" s="1189"/>
      <c r="D55" s="1189"/>
      <c r="E55" s="1189"/>
      <c r="F55" s="1189"/>
      <c r="G55" s="476"/>
      <c r="H55" s="476">
        <v>1</v>
      </c>
      <c r="I55" s="1210"/>
      <c r="J55" s="1210"/>
      <c r="K55" s="1210"/>
      <c r="L55" s="1189"/>
      <c r="M55" s="1189"/>
      <c r="N55" s="1189"/>
      <c r="O55" s="1189"/>
      <c r="P55" s="1189"/>
      <c r="Q55" s="1189"/>
      <c r="R55" s="1189"/>
      <c r="S55" s="473"/>
      <c r="T55" s="1188"/>
      <c r="U55" s="473"/>
      <c r="V55" s="1188"/>
      <c r="W55" s="473"/>
      <c r="X55" s="1188"/>
      <c r="Y55" s="473"/>
      <c r="Z55" s="1188"/>
      <c r="AA55" s="473"/>
      <c r="AB55" s="1188"/>
      <c r="AC55" s="473"/>
      <c r="AD55" s="1188"/>
      <c r="AE55" s="473"/>
      <c r="AF55" s="1188"/>
      <c r="AG55" s="473"/>
      <c r="AH55" s="1188"/>
      <c r="AI55" s="473"/>
      <c r="AJ55" s="1188"/>
      <c r="AK55" s="473"/>
      <c r="AL55" s="1188"/>
      <c r="AM55" s="473"/>
      <c r="AN55" s="1188"/>
      <c r="AO55" s="473"/>
      <c r="AP55" s="1188"/>
      <c r="AQ55" s="473"/>
      <c r="AR55" s="1188"/>
      <c r="AS55" s="473"/>
      <c r="AT55" s="1188"/>
      <c r="AU55" s="473"/>
      <c r="AV55" s="1188"/>
      <c r="AW55" s="473"/>
      <c r="AX55" s="1188"/>
      <c r="AY55" s="473"/>
      <c r="AZ55" s="1188"/>
      <c r="BA55" s="473"/>
      <c r="BB55" s="1188"/>
      <c r="BC55" s="474" t="e">
        <f t="shared" si="5"/>
        <v>#DIV/0!</v>
      </c>
      <c r="BD55" s="1190" t="e">
        <f>SUM((BC55*(BC55/SUM(BC55:BC62))),(BC56*(BC56/SUM(BC55:BC62))),(BC57*(BC57/SUM(BC55:BC62))),(BC58*(BC58/SUM(BC55:BC62))),(BC59*(BC59/SUM(BC55:BC62))),(BC60*(BC60/SUM(BC55:BC62))),(BC61*(BC61/SUM(BC55:BC62))),(BC62*(BC62/SUM(BC55:BC62))))</f>
        <v>#DIV/0!</v>
      </c>
      <c r="BE55" s="1190" t="e">
        <f>AVERAGE(T55,V55,X55,Z55,AB55,AD55,AF55,AH55,AJ55,AL55,AN55,AP55,AR55,AT55,AV55,AX55,AZ55,BB55)</f>
        <v>#DIV/0!</v>
      </c>
      <c r="BF55" s="474" t="e">
        <f>IF(BE55=0,BF41,BE55)</f>
        <v>#DIV/0!</v>
      </c>
      <c r="BG55" s="1192" t="e">
        <f t="shared" si="3"/>
        <v>#DIV/0!</v>
      </c>
      <c r="BH55" s="1210"/>
      <c r="BI55" s="1210"/>
      <c r="BJ55" s="1210"/>
      <c r="BK55" s="476"/>
      <c r="BL55" s="476"/>
      <c r="BM55" s="476"/>
      <c r="BN55" s="476"/>
      <c r="BO55" s="474" t="e">
        <f t="shared" si="1"/>
        <v>#DIV/0!</v>
      </c>
      <c r="BP55" s="474" t="e">
        <f t="shared" si="2"/>
        <v>#DIV/0!</v>
      </c>
      <c r="BQ55" s="1190" t="e">
        <f>SUM((BO55*(BO55/SUM(BO55:BO62))),(BO56*(BO56/SUM(BO55:BO62))),(BO57*(BO57/SUM(BO55:BO62))),(BO58*(BO58/SUM(BO55:BO62))),(BO59*(BO59/SUM(BO55:BO62))),(BO60*(BO60/SUM(BO55:BO62))),(BO61*(BO61/SUM(BO55:BO62))),(BO62*(BO62/SUM(BO55:BO62))))</f>
        <v>#DIV/0!</v>
      </c>
      <c r="BR55" s="1190" t="e">
        <f>SUM((BP55*(BP55/SUM(BP55:BP62))),(BP56*(BP56/SUM(BP55:BP62))),(BP57*(BP57/SUM(BP55:BP62))),(BP58*(BP58/SUM(BP55:BP62))),(BP59*(BP59/SUM(BP55:BP62))),(BP60*(BP60/SUM(BP55:BP62))),(BP61*(BP61/SUM(BP55:BP62))),(BP62*(BP62/SUM(BP55:BP62))))</f>
        <v>#DIV/0!</v>
      </c>
      <c r="BS55" s="1192" t="e">
        <f>BQ55*BR55</f>
        <v>#DIV/0!</v>
      </c>
      <c r="BT55" s="1192" t="e">
        <f>INDEX([4]Listas!E$20:I$24,MATCH(BQ55,[4]Listas!D$20:D$24,1),MATCH(BR55,[4]Listas!E$19:I$19,1))</f>
        <v>#DIV/0!</v>
      </c>
    </row>
    <row r="56" spans="1:72" s="475" customFormat="1" ht="39.75" hidden="1" customHeight="1" x14ac:dyDescent="0.2">
      <c r="A56" s="1189"/>
      <c r="B56" s="1189"/>
      <c r="C56" s="1189"/>
      <c r="D56" s="1189"/>
      <c r="E56" s="1189"/>
      <c r="F56" s="1189"/>
      <c r="G56" s="476"/>
      <c r="H56" s="476">
        <v>2</v>
      </c>
      <c r="I56" s="1210"/>
      <c r="J56" s="1210"/>
      <c r="K56" s="1210"/>
      <c r="L56" s="1189"/>
      <c r="M56" s="1189"/>
      <c r="N56" s="1189"/>
      <c r="O56" s="1189"/>
      <c r="P56" s="1189"/>
      <c r="Q56" s="1189"/>
      <c r="R56" s="1189"/>
      <c r="S56" s="473"/>
      <c r="T56" s="1188"/>
      <c r="U56" s="473"/>
      <c r="V56" s="1188"/>
      <c r="W56" s="473"/>
      <c r="X56" s="1188"/>
      <c r="Y56" s="473"/>
      <c r="Z56" s="1188"/>
      <c r="AA56" s="473"/>
      <c r="AB56" s="1188"/>
      <c r="AC56" s="473"/>
      <c r="AD56" s="1188"/>
      <c r="AE56" s="473"/>
      <c r="AF56" s="1188"/>
      <c r="AG56" s="473"/>
      <c r="AH56" s="1188"/>
      <c r="AI56" s="473"/>
      <c r="AJ56" s="1188"/>
      <c r="AK56" s="473"/>
      <c r="AL56" s="1188"/>
      <c r="AM56" s="473"/>
      <c r="AN56" s="1188"/>
      <c r="AO56" s="473"/>
      <c r="AP56" s="1188"/>
      <c r="AQ56" s="473"/>
      <c r="AR56" s="1188"/>
      <c r="AS56" s="473"/>
      <c r="AT56" s="1188"/>
      <c r="AU56" s="473"/>
      <c r="AV56" s="1188"/>
      <c r="AW56" s="473"/>
      <c r="AX56" s="1188"/>
      <c r="AY56" s="473"/>
      <c r="AZ56" s="1188"/>
      <c r="BA56" s="473"/>
      <c r="BB56" s="1188"/>
      <c r="BC56" s="474" t="e">
        <f t="shared" si="5"/>
        <v>#DIV/0!</v>
      </c>
      <c r="BD56" s="1190"/>
      <c r="BE56" s="1190"/>
      <c r="BF56" s="474" t="e">
        <f t="shared" si="6"/>
        <v>#DIV/0!</v>
      </c>
      <c r="BG56" s="1192">
        <f t="shared" si="3"/>
        <v>0</v>
      </c>
      <c r="BH56" s="1210"/>
      <c r="BI56" s="1210"/>
      <c r="BJ56" s="1210"/>
      <c r="BK56" s="476"/>
      <c r="BL56" s="476"/>
      <c r="BM56" s="476"/>
      <c r="BN56" s="476"/>
      <c r="BO56" s="474" t="e">
        <f t="shared" si="1"/>
        <v>#DIV/0!</v>
      </c>
      <c r="BP56" s="474" t="e">
        <f t="shared" si="2"/>
        <v>#DIV/0!</v>
      </c>
      <c r="BQ56" s="1190"/>
      <c r="BR56" s="1190"/>
      <c r="BS56" s="1192"/>
      <c r="BT56" s="1192" t="e">
        <f>INDEX([4]Listas!E$20:I$24,MATCH(BQ56,[4]Listas!D$20:D$24,1),MATCH(BR56,[4]Listas!E$19:I$19,1))</f>
        <v>#N/A</v>
      </c>
    </row>
    <row r="57" spans="1:72" s="475" customFormat="1" ht="39.75" hidden="1" customHeight="1" x14ac:dyDescent="0.2">
      <c r="A57" s="1189"/>
      <c r="B57" s="1189"/>
      <c r="C57" s="1189"/>
      <c r="D57" s="1189"/>
      <c r="E57" s="1189"/>
      <c r="F57" s="1189"/>
      <c r="G57" s="476"/>
      <c r="H57" s="476">
        <v>3</v>
      </c>
      <c r="I57" s="1210"/>
      <c r="J57" s="1210"/>
      <c r="K57" s="1210"/>
      <c r="L57" s="1189"/>
      <c r="M57" s="1189"/>
      <c r="N57" s="1189"/>
      <c r="O57" s="1189"/>
      <c r="P57" s="1189"/>
      <c r="Q57" s="1189"/>
      <c r="R57" s="1189"/>
      <c r="S57" s="473"/>
      <c r="T57" s="1188"/>
      <c r="U57" s="473"/>
      <c r="V57" s="1188"/>
      <c r="W57" s="473"/>
      <c r="X57" s="1188"/>
      <c r="Y57" s="473"/>
      <c r="Z57" s="1188"/>
      <c r="AA57" s="473"/>
      <c r="AB57" s="1188"/>
      <c r="AC57" s="473"/>
      <c r="AD57" s="1188"/>
      <c r="AE57" s="473"/>
      <c r="AF57" s="1188"/>
      <c r="AG57" s="473"/>
      <c r="AH57" s="1188"/>
      <c r="AI57" s="473"/>
      <c r="AJ57" s="1188"/>
      <c r="AK57" s="473"/>
      <c r="AL57" s="1188"/>
      <c r="AM57" s="473"/>
      <c r="AN57" s="1188"/>
      <c r="AO57" s="473"/>
      <c r="AP57" s="1188"/>
      <c r="AQ57" s="473"/>
      <c r="AR57" s="1188"/>
      <c r="AS57" s="473"/>
      <c r="AT57" s="1188"/>
      <c r="AU57" s="473"/>
      <c r="AV57" s="1188"/>
      <c r="AW57" s="473"/>
      <c r="AX57" s="1188"/>
      <c r="AY57" s="473"/>
      <c r="AZ57" s="1188"/>
      <c r="BA57" s="473"/>
      <c r="BB57" s="1188"/>
      <c r="BC57" s="474" t="e">
        <f t="shared" si="5"/>
        <v>#DIV/0!</v>
      </c>
      <c r="BD57" s="1190"/>
      <c r="BE57" s="1190"/>
      <c r="BF57" s="474" t="e">
        <f t="shared" si="6"/>
        <v>#DIV/0!</v>
      </c>
      <c r="BG57" s="1192">
        <f t="shared" si="3"/>
        <v>0</v>
      </c>
      <c r="BH57" s="1210"/>
      <c r="BI57" s="1210"/>
      <c r="BJ57" s="1210"/>
      <c r="BK57" s="476"/>
      <c r="BL57" s="476"/>
      <c r="BM57" s="476"/>
      <c r="BN57" s="476"/>
      <c r="BO57" s="474" t="e">
        <f t="shared" si="1"/>
        <v>#DIV/0!</v>
      </c>
      <c r="BP57" s="474" t="e">
        <f t="shared" si="2"/>
        <v>#DIV/0!</v>
      </c>
      <c r="BQ57" s="1190"/>
      <c r="BR57" s="1190"/>
      <c r="BS57" s="1192"/>
      <c r="BT57" s="1192" t="e">
        <f>INDEX([4]Listas!E$20:I$24,MATCH(BQ57,[4]Listas!D$20:D$24,1),MATCH(BR57,[4]Listas!E$19:I$19,1))</f>
        <v>#N/A</v>
      </c>
    </row>
    <row r="58" spans="1:72" s="475" customFormat="1" ht="39.75" hidden="1" customHeight="1" x14ac:dyDescent="0.2">
      <c r="A58" s="1189"/>
      <c r="B58" s="1189"/>
      <c r="C58" s="1189"/>
      <c r="D58" s="1189"/>
      <c r="E58" s="1189"/>
      <c r="F58" s="1189"/>
      <c r="G58" s="476"/>
      <c r="H58" s="476">
        <v>4</v>
      </c>
      <c r="I58" s="1210"/>
      <c r="J58" s="1210"/>
      <c r="K58" s="1210"/>
      <c r="L58" s="1189"/>
      <c r="M58" s="1189"/>
      <c r="N58" s="1189"/>
      <c r="O58" s="1189"/>
      <c r="P58" s="1189"/>
      <c r="Q58" s="1189"/>
      <c r="R58" s="1189"/>
      <c r="S58" s="473"/>
      <c r="T58" s="1188"/>
      <c r="U58" s="473"/>
      <c r="V58" s="1188"/>
      <c r="W58" s="473"/>
      <c r="X58" s="1188"/>
      <c r="Y58" s="473"/>
      <c r="Z58" s="1188"/>
      <c r="AA58" s="473"/>
      <c r="AB58" s="1188"/>
      <c r="AC58" s="473"/>
      <c r="AD58" s="1188"/>
      <c r="AE58" s="473"/>
      <c r="AF58" s="1188"/>
      <c r="AG58" s="473"/>
      <c r="AH58" s="1188"/>
      <c r="AI58" s="473"/>
      <c r="AJ58" s="1188"/>
      <c r="AK58" s="473"/>
      <c r="AL58" s="1188"/>
      <c r="AM58" s="473"/>
      <c r="AN58" s="1188"/>
      <c r="AO58" s="473"/>
      <c r="AP58" s="1188"/>
      <c r="AQ58" s="473"/>
      <c r="AR58" s="1188"/>
      <c r="AS58" s="473"/>
      <c r="AT58" s="1188"/>
      <c r="AU58" s="473"/>
      <c r="AV58" s="1188"/>
      <c r="AW58" s="473"/>
      <c r="AX58" s="1188"/>
      <c r="AY58" s="473"/>
      <c r="AZ58" s="1188"/>
      <c r="BA58" s="473"/>
      <c r="BB58" s="1188"/>
      <c r="BC58" s="474" t="e">
        <f t="shared" si="5"/>
        <v>#DIV/0!</v>
      </c>
      <c r="BD58" s="1190"/>
      <c r="BE58" s="1190"/>
      <c r="BF58" s="474" t="e">
        <f t="shared" si="6"/>
        <v>#DIV/0!</v>
      </c>
      <c r="BG58" s="1192">
        <f t="shared" si="3"/>
        <v>0</v>
      </c>
      <c r="BH58" s="1210"/>
      <c r="BI58" s="1210"/>
      <c r="BJ58" s="1210"/>
      <c r="BK58" s="476"/>
      <c r="BL58" s="476"/>
      <c r="BM58" s="476"/>
      <c r="BN58" s="476"/>
      <c r="BO58" s="474" t="e">
        <f t="shared" si="1"/>
        <v>#DIV/0!</v>
      </c>
      <c r="BP58" s="474" t="e">
        <f t="shared" si="2"/>
        <v>#DIV/0!</v>
      </c>
      <c r="BQ58" s="1190"/>
      <c r="BR58" s="1190"/>
      <c r="BS58" s="1192"/>
      <c r="BT58" s="1192" t="e">
        <f>INDEX([4]Listas!E$20:I$24,MATCH(BQ58,[4]Listas!D$20:D$24,1),MATCH(BR58,[4]Listas!E$19:I$19,1))</f>
        <v>#N/A</v>
      </c>
    </row>
    <row r="59" spans="1:72" s="475" customFormat="1" ht="39.75" hidden="1" customHeight="1" x14ac:dyDescent="0.2">
      <c r="A59" s="1189"/>
      <c r="B59" s="1189"/>
      <c r="C59" s="1189"/>
      <c r="D59" s="1189"/>
      <c r="E59" s="1189"/>
      <c r="F59" s="1189"/>
      <c r="G59" s="476"/>
      <c r="H59" s="476">
        <v>5</v>
      </c>
      <c r="I59" s="1210"/>
      <c r="J59" s="1210"/>
      <c r="K59" s="1210"/>
      <c r="L59" s="1189"/>
      <c r="M59" s="1189"/>
      <c r="N59" s="1189"/>
      <c r="O59" s="1189"/>
      <c r="P59" s="1189"/>
      <c r="Q59" s="1189"/>
      <c r="R59" s="1189"/>
      <c r="S59" s="473"/>
      <c r="T59" s="1188"/>
      <c r="U59" s="473"/>
      <c r="V59" s="1188"/>
      <c r="W59" s="473"/>
      <c r="X59" s="1188"/>
      <c r="Y59" s="473"/>
      <c r="Z59" s="1188"/>
      <c r="AA59" s="473"/>
      <c r="AB59" s="1188"/>
      <c r="AC59" s="473"/>
      <c r="AD59" s="1188"/>
      <c r="AE59" s="473"/>
      <c r="AF59" s="1188"/>
      <c r="AG59" s="473"/>
      <c r="AH59" s="1188"/>
      <c r="AI59" s="473"/>
      <c r="AJ59" s="1188"/>
      <c r="AK59" s="473"/>
      <c r="AL59" s="1188"/>
      <c r="AM59" s="473"/>
      <c r="AN59" s="1188"/>
      <c r="AO59" s="473"/>
      <c r="AP59" s="1188"/>
      <c r="AQ59" s="473"/>
      <c r="AR59" s="1188"/>
      <c r="AS59" s="473"/>
      <c r="AT59" s="1188"/>
      <c r="AU59" s="473"/>
      <c r="AV59" s="1188"/>
      <c r="AW59" s="473"/>
      <c r="AX59" s="1188"/>
      <c r="AY59" s="473"/>
      <c r="AZ59" s="1188"/>
      <c r="BA59" s="473"/>
      <c r="BB59" s="1188"/>
      <c r="BC59" s="474" t="e">
        <f t="shared" si="5"/>
        <v>#DIV/0!</v>
      </c>
      <c r="BD59" s="1190"/>
      <c r="BE59" s="1190"/>
      <c r="BF59" s="474" t="e">
        <f t="shared" si="6"/>
        <v>#DIV/0!</v>
      </c>
      <c r="BG59" s="1192">
        <f t="shared" si="3"/>
        <v>0</v>
      </c>
      <c r="BH59" s="1210"/>
      <c r="BI59" s="1210"/>
      <c r="BJ59" s="1210"/>
      <c r="BK59" s="476"/>
      <c r="BL59" s="476"/>
      <c r="BM59" s="476"/>
      <c r="BN59" s="476"/>
      <c r="BO59" s="474" t="e">
        <f t="shared" si="1"/>
        <v>#DIV/0!</v>
      </c>
      <c r="BP59" s="474" t="e">
        <f t="shared" si="2"/>
        <v>#DIV/0!</v>
      </c>
      <c r="BQ59" s="1190"/>
      <c r="BR59" s="1190"/>
      <c r="BS59" s="1192"/>
      <c r="BT59" s="1192" t="e">
        <f>INDEX([4]Listas!E$20:I$24,MATCH(BQ59,[4]Listas!D$20:D$24,1),MATCH(BR59,[4]Listas!E$19:I$19,1))</f>
        <v>#N/A</v>
      </c>
    </row>
    <row r="60" spans="1:72" s="475" customFormat="1" ht="39.75" hidden="1" customHeight="1" x14ac:dyDescent="0.2">
      <c r="A60" s="1189"/>
      <c r="B60" s="1189"/>
      <c r="C60" s="1189"/>
      <c r="D60" s="1189"/>
      <c r="E60" s="1189"/>
      <c r="F60" s="1189"/>
      <c r="G60" s="476"/>
      <c r="H60" s="476">
        <v>6</v>
      </c>
      <c r="I60" s="1210"/>
      <c r="J60" s="1210"/>
      <c r="K60" s="1210"/>
      <c r="L60" s="1189"/>
      <c r="M60" s="1189"/>
      <c r="N60" s="1189"/>
      <c r="O60" s="1189"/>
      <c r="P60" s="1189"/>
      <c r="Q60" s="1189"/>
      <c r="R60" s="1189"/>
      <c r="S60" s="473"/>
      <c r="T60" s="1188"/>
      <c r="U60" s="473"/>
      <c r="V60" s="1188"/>
      <c r="W60" s="473"/>
      <c r="X60" s="1188"/>
      <c r="Y60" s="473"/>
      <c r="Z60" s="1188"/>
      <c r="AA60" s="473"/>
      <c r="AB60" s="1188"/>
      <c r="AC60" s="473"/>
      <c r="AD60" s="1188"/>
      <c r="AE60" s="473"/>
      <c r="AF60" s="1188"/>
      <c r="AG60" s="473"/>
      <c r="AH60" s="1188"/>
      <c r="AI60" s="473"/>
      <c r="AJ60" s="1188"/>
      <c r="AK60" s="473"/>
      <c r="AL60" s="1188"/>
      <c r="AM60" s="473"/>
      <c r="AN60" s="1188"/>
      <c r="AO60" s="473"/>
      <c r="AP60" s="1188"/>
      <c r="AQ60" s="473"/>
      <c r="AR60" s="1188"/>
      <c r="AS60" s="473"/>
      <c r="AT60" s="1188"/>
      <c r="AU60" s="473"/>
      <c r="AV60" s="1188"/>
      <c r="AW60" s="473"/>
      <c r="AX60" s="1188"/>
      <c r="AY60" s="473"/>
      <c r="AZ60" s="1188"/>
      <c r="BA60" s="473"/>
      <c r="BB60" s="1188"/>
      <c r="BC60" s="474" t="e">
        <f t="shared" si="5"/>
        <v>#DIV/0!</v>
      </c>
      <c r="BD60" s="1190"/>
      <c r="BE60" s="1190"/>
      <c r="BF60" s="474" t="e">
        <f t="shared" si="6"/>
        <v>#DIV/0!</v>
      </c>
      <c r="BG60" s="1192">
        <f t="shared" si="3"/>
        <v>0</v>
      </c>
      <c r="BH60" s="1210"/>
      <c r="BI60" s="1210"/>
      <c r="BJ60" s="1210"/>
      <c r="BK60" s="476"/>
      <c r="BL60" s="476"/>
      <c r="BM60" s="476"/>
      <c r="BN60" s="476"/>
      <c r="BO60" s="474" t="e">
        <f t="shared" si="1"/>
        <v>#DIV/0!</v>
      </c>
      <c r="BP60" s="474" t="e">
        <f t="shared" si="2"/>
        <v>#DIV/0!</v>
      </c>
      <c r="BQ60" s="1190"/>
      <c r="BR60" s="1190"/>
      <c r="BS60" s="1192"/>
      <c r="BT60" s="1192" t="e">
        <f>INDEX([4]Listas!E$20:I$24,MATCH(BQ60,[4]Listas!D$20:D$24,1),MATCH(BR60,[4]Listas!E$19:I$19,1))</f>
        <v>#N/A</v>
      </c>
    </row>
    <row r="61" spans="1:72" s="475" customFormat="1" ht="39.75" hidden="1" customHeight="1" x14ac:dyDescent="0.2">
      <c r="A61" s="1189"/>
      <c r="B61" s="1189"/>
      <c r="C61" s="1189"/>
      <c r="D61" s="1189"/>
      <c r="E61" s="1189"/>
      <c r="F61" s="1189"/>
      <c r="G61" s="476"/>
      <c r="H61" s="476">
        <v>7</v>
      </c>
      <c r="I61" s="1210"/>
      <c r="J61" s="1210"/>
      <c r="K61" s="1210"/>
      <c r="L61" s="1189"/>
      <c r="M61" s="1189"/>
      <c r="N61" s="1189"/>
      <c r="O61" s="1189"/>
      <c r="P61" s="1189"/>
      <c r="Q61" s="1189"/>
      <c r="R61" s="1189"/>
      <c r="S61" s="473"/>
      <c r="T61" s="1188"/>
      <c r="U61" s="473"/>
      <c r="V61" s="1188"/>
      <c r="W61" s="473"/>
      <c r="X61" s="1188"/>
      <c r="Y61" s="473"/>
      <c r="Z61" s="1188"/>
      <c r="AA61" s="473"/>
      <c r="AB61" s="1188"/>
      <c r="AC61" s="473"/>
      <c r="AD61" s="1188"/>
      <c r="AE61" s="473"/>
      <c r="AF61" s="1188"/>
      <c r="AG61" s="473"/>
      <c r="AH61" s="1188"/>
      <c r="AI61" s="473"/>
      <c r="AJ61" s="1188"/>
      <c r="AK61" s="473"/>
      <c r="AL61" s="1188"/>
      <c r="AM61" s="473"/>
      <c r="AN61" s="1188"/>
      <c r="AO61" s="473"/>
      <c r="AP61" s="1188"/>
      <c r="AQ61" s="473"/>
      <c r="AR61" s="1188"/>
      <c r="AS61" s="473"/>
      <c r="AT61" s="1188"/>
      <c r="AU61" s="473"/>
      <c r="AV61" s="1188"/>
      <c r="AW61" s="473"/>
      <c r="AX61" s="1188"/>
      <c r="AY61" s="473"/>
      <c r="AZ61" s="1188"/>
      <c r="BA61" s="473"/>
      <c r="BB61" s="1188"/>
      <c r="BC61" s="474" t="e">
        <f t="shared" si="5"/>
        <v>#DIV/0!</v>
      </c>
      <c r="BD61" s="1190"/>
      <c r="BE61" s="1190"/>
      <c r="BF61" s="474" t="e">
        <f t="shared" si="6"/>
        <v>#DIV/0!</v>
      </c>
      <c r="BG61" s="1192">
        <f t="shared" si="3"/>
        <v>0</v>
      </c>
      <c r="BH61" s="1210"/>
      <c r="BI61" s="1210"/>
      <c r="BJ61" s="1210"/>
      <c r="BK61" s="476"/>
      <c r="BL61" s="476"/>
      <c r="BM61" s="476"/>
      <c r="BN61" s="476"/>
      <c r="BO61" s="474" t="e">
        <f t="shared" si="1"/>
        <v>#DIV/0!</v>
      </c>
      <c r="BP61" s="474" t="e">
        <f t="shared" si="2"/>
        <v>#DIV/0!</v>
      </c>
      <c r="BQ61" s="1190"/>
      <c r="BR61" s="1190"/>
      <c r="BS61" s="1192"/>
      <c r="BT61" s="1192" t="e">
        <f>INDEX([4]Listas!E$20:I$24,MATCH(BQ61,[4]Listas!D$20:D$24,1),MATCH(BR61,[4]Listas!E$19:I$19,1))</f>
        <v>#N/A</v>
      </c>
    </row>
    <row r="62" spans="1:72" s="475" customFormat="1" ht="39.75" hidden="1" customHeight="1" x14ac:dyDescent="0.2">
      <c r="A62" s="1189"/>
      <c r="B62" s="1189"/>
      <c r="C62" s="1189"/>
      <c r="D62" s="1189"/>
      <c r="E62" s="1189"/>
      <c r="F62" s="1189"/>
      <c r="G62" s="476"/>
      <c r="H62" s="476">
        <v>8</v>
      </c>
      <c r="I62" s="1210"/>
      <c r="J62" s="1210"/>
      <c r="K62" s="1210"/>
      <c r="L62" s="1189"/>
      <c r="M62" s="1189"/>
      <c r="N62" s="1189"/>
      <c r="O62" s="1189"/>
      <c r="P62" s="1189"/>
      <c r="Q62" s="1189"/>
      <c r="R62" s="1189"/>
      <c r="S62" s="473"/>
      <c r="T62" s="1188"/>
      <c r="U62" s="473"/>
      <c r="V62" s="1188"/>
      <c r="W62" s="473"/>
      <c r="X62" s="1188"/>
      <c r="Y62" s="473"/>
      <c r="Z62" s="1188"/>
      <c r="AA62" s="473"/>
      <c r="AB62" s="1188"/>
      <c r="AC62" s="473"/>
      <c r="AD62" s="1188"/>
      <c r="AE62" s="473"/>
      <c r="AF62" s="1188"/>
      <c r="AG62" s="473"/>
      <c r="AH62" s="1188"/>
      <c r="AI62" s="473"/>
      <c r="AJ62" s="1188"/>
      <c r="AK62" s="473"/>
      <c r="AL62" s="1188"/>
      <c r="AM62" s="473"/>
      <c r="AN62" s="1188"/>
      <c r="AO62" s="473"/>
      <c r="AP62" s="1188"/>
      <c r="AQ62" s="473"/>
      <c r="AR62" s="1188"/>
      <c r="AS62" s="473"/>
      <c r="AT62" s="1188"/>
      <c r="AU62" s="473"/>
      <c r="AV62" s="1188"/>
      <c r="AW62" s="473"/>
      <c r="AX62" s="1188"/>
      <c r="AY62" s="473"/>
      <c r="AZ62" s="1188"/>
      <c r="BA62" s="473"/>
      <c r="BB62" s="1188"/>
      <c r="BC62" s="474" t="e">
        <f t="shared" si="5"/>
        <v>#DIV/0!</v>
      </c>
      <c r="BD62" s="1190"/>
      <c r="BE62" s="1190"/>
      <c r="BF62" s="474" t="e">
        <f t="shared" si="6"/>
        <v>#DIV/0!</v>
      </c>
      <c r="BG62" s="1192">
        <f t="shared" si="3"/>
        <v>0</v>
      </c>
      <c r="BH62" s="1210"/>
      <c r="BI62" s="1210"/>
      <c r="BJ62" s="1210"/>
      <c r="BK62" s="476"/>
      <c r="BL62" s="476"/>
      <c r="BM62" s="476"/>
      <c r="BN62" s="476"/>
      <c r="BO62" s="474" t="e">
        <f t="shared" si="1"/>
        <v>#DIV/0!</v>
      </c>
      <c r="BP62" s="474" t="e">
        <f t="shared" si="2"/>
        <v>#DIV/0!</v>
      </c>
      <c r="BQ62" s="1190"/>
      <c r="BR62" s="1190"/>
      <c r="BS62" s="1192"/>
      <c r="BT62" s="1192" t="e">
        <f>INDEX([4]Listas!E$20:I$24,MATCH(BQ62,[4]Listas!D$20:D$24,1),MATCH(BR62,[4]Listas!E$19:I$19,1))</f>
        <v>#N/A</v>
      </c>
    </row>
    <row r="63" spans="1:72" s="475" customFormat="1" ht="39.75" hidden="1" customHeight="1" x14ac:dyDescent="0.2">
      <c r="A63" s="1189"/>
      <c r="B63" s="1189"/>
      <c r="C63" s="1189"/>
      <c r="D63" s="1189"/>
      <c r="E63" s="1189"/>
      <c r="F63" s="1189"/>
      <c r="G63" s="476"/>
      <c r="H63" s="476">
        <v>1</v>
      </c>
      <c r="I63" s="1210"/>
      <c r="J63" s="1210"/>
      <c r="K63" s="1210"/>
      <c r="L63" s="1189"/>
      <c r="M63" s="1189"/>
      <c r="N63" s="1189"/>
      <c r="O63" s="1189"/>
      <c r="P63" s="1189"/>
      <c r="Q63" s="1189"/>
      <c r="R63" s="1189"/>
      <c r="S63" s="473"/>
      <c r="T63" s="1188"/>
      <c r="U63" s="473"/>
      <c r="V63" s="1188"/>
      <c r="W63" s="473"/>
      <c r="X63" s="1188"/>
      <c r="Y63" s="473"/>
      <c r="Z63" s="1188"/>
      <c r="AA63" s="473"/>
      <c r="AB63" s="1188"/>
      <c r="AC63" s="473"/>
      <c r="AD63" s="1188"/>
      <c r="AE63" s="473"/>
      <c r="AF63" s="1188"/>
      <c r="AG63" s="473"/>
      <c r="AH63" s="1188"/>
      <c r="AI63" s="473"/>
      <c r="AJ63" s="1188"/>
      <c r="AK63" s="473"/>
      <c r="AL63" s="1188"/>
      <c r="AM63" s="473"/>
      <c r="AN63" s="1188"/>
      <c r="AO63" s="473"/>
      <c r="AP63" s="1188"/>
      <c r="AQ63" s="473"/>
      <c r="AR63" s="1188"/>
      <c r="AS63" s="473"/>
      <c r="AT63" s="1188"/>
      <c r="AU63" s="473"/>
      <c r="AV63" s="1188"/>
      <c r="AW63" s="473"/>
      <c r="AX63" s="1188"/>
      <c r="AY63" s="473"/>
      <c r="AZ63" s="1188"/>
      <c r="BA63" s="473"/>
      <c r="BB63" s="1188"/>
      <c r="BC63" s="474" t="e">
        <f t="shared" si="5"/>
        <v>#DIV/0!</v>
      </c>
      <c r="BD63" s="1190" t="e">
        <f>SUM((BC63*(BC63/SUM(BC63:BC71))),(BC64*(BC64/SUM(BC63:BC71))),(BC65*(BC65/SUM(BC63:BC71))),(BC66*(BC66/SUM(BC63:BC71))),(BC67*(BC67/SUM(BC63:BC71))),(BC68*(BC68/SUM(BC63:BC71))),(BC69*(BC69/SUM(BC63:BC71))),(BC70*(BC70/SUM(BC63:BC71))),(BC71*(BC71/SUM(BC63:BC71))))</f>
        <v>#DIV/0!</v>
      </c>
      <c r="BE63" s="1190" t="e">
        <f>AVERAGE(T63,V63,X63,Z63,AB63,AD63,AF63,AH63,AJ63,AL63,AN63,AP63,AR63,AT63,AV63,AX63,AZ63,BB63)</f>
        <v>#DIV/0!</v>
      </c>
      <c r="BF63" s="474" t="e">
        <f>IF(BE63=0,#REF!,BE63)</f>
        <v>#DIV/0!</v>
      </c>
      <c r="BG63" s="1192" t="e">
        <f t="shared" si="3"/>
        <v>#DIV/0!</v>
      </c>
      <c r="BH63" s="1210"/>
      <c r="BI63" s="1210"/>
      <c r="BJ63" s="1210"/>
      <c r="BK63" s="476"/>
      <c r="BL63" s="476"/>
      <c r="BM63" s="476"/>
      <c r="BN63" s="476"/>
      <c r="BO63" s="474" t="e">
        <f t="shared" si="1"/>
        <v>#DIV/0!</v>
      </c>
      <c r="BP63" s="474" t="e">
        <f t="shared" si="2"/>
        <v>#DIV/0!</v>
      </c>
      <c r="BQ63" s="1190" t="e">
        <f>SUM((BO63*(BO63/SUM(BO63:BO71))),(BO64*(BO64/SUM(BO63:BO71))),(BO65*(BO65/SUM(BO63:BO71))),(BO66*(BO66/SUM(BO63:BO71))),(BO67*(BO67/SUM(BO63:BO71))),(BO68*(BO68/SUM(BO63:BO71))),(BO69*(BO69/SUM(BO63:BO71))),(BO70*(BO70/SUM(BO63:BO71))),(BO71*(BO71/SUM(BO63:BO71))))</f>
        <v>#DIV/0!</v>
      </c>
      <c r="BR63" s="1190" t="e">
        <f>SUM((BP63*(BP63/SUM(BP63:BP71))),(BP64*(BP64/SUM(BP63:BP71))),(BP65*(BP65/SUM(BP63:BP71))),(BP66*(BP66/SUM(BP63:BP71))),(BP67*(BP67/SUM(BP63:BP71))),(BP68*(BP68/SUM(BP63:BP71))),(BP69*(BP69/SUM(BP63:BP71))),(BP70*(BP70/SUM(BP63:BP71))),(BP71*(BP71/SUM(BP63:BP71))))</f>
        <v>#DIV/0!</v>
      </c>
      <c r="BS63" s="1192" t="e">
        <f>BQ63*BR63</f>
        <v>#DIV/0!</v>
      </c>
      <c r="BT63" s="1192" t="e">
        <f>INDEX([4]Listas!E$20:I$24,MATCH(BQ63,[4]Listas!D$20:D$24,1),MATCH(BR63,[4]Listas!E$19:I$19,1))</f>
        <v>#DIV/0!</v>
      </c>
    </row>
    <row r="64" spans="1:72" s="475" customFormat="1" ht="39.75" hidden="1" customHeight="1" x14ac:dyDescent="0.2">
      <c r="A64" s="1189"/>
      <c r="B64" s="1189"/>
      <c r="C64" s="1189"/>
      <c r="D64" s="1189"/>
      <c r="E64" s="1189"/>
      <c r="F64" s="1189"/>
      <c r="G64" s="476"/>
      <c r="H64" s="476">
        <v>2</v>
      </c>
      <c r="I64" s="1210"/>
      <c r="J64" s="1210"/>
      <c r="K64" s="1210"/>
      <c r="L64" s="1189"/>
      <c r="M64" s="1189"/>
      <c r="N64" s="1189"/>
      <c r="O64" s="1189"/>
      <c r="P64" s="1189"/>
      <c r="Q64" s="1189"/>
      <c r="R64" s="1189"/>
      <c r="S64" s="473"/>
      <c r="T64" s="1188"/>
      <c r="U64" s="473"/>
      <c r="V64" s="1188"/>
      <c r="W64" s="473"/>
      <c r="X64" s="1188"/>
      <c r="Y64" s="473"/>
      <c r="Z64" s="1188"/>
      <c r="AA64" s="473"/>
      <c r="AB64" s="1188"/>
      <c r="AC64" s="473"/>
      <c r="AD64" s="1188"/>
      <c r="AE64" s="473"/>
      <c r="AF64" s="1188"/>
      <c r="AG64" s="473"/>
      <c r="AH64" s="1188"/>
      <c r="AI64" s="473"/>
      <c r="AJ64" s="1188"/>
      <c r="AK64" s="473"/>
      <c r="AL64" s="1188"/>
      <c r="AM64" s="473"/>
      <c r="AN64" s="1188"/>
      <c r="AO64" s="473"/>
      <c r="AP64" s="1188"/>
      <c r="AQ64" s="473"/>
      <c r="AR64" s="1188"/>
      <c r="AS64" s="473"/>
      <c r="AT64" s="1188"/>
      <c r="AU64" s="473"/>
      <c r="AV64" s="1188"/>
      <c r="AW64" s="473"/>
      <c r="AX64" s="1188"/>
      <c r="AY64" s="473"/>
      <c r="AZ64" s="1188"/>
      <c r="BA64" s="473"/>
      <c r="BB64" s="1188"/>
      <c r="BC64" s="474" t="e">
        <f t="shared" si="5"/>
        <v>#DIV/0!</v>
      </c>
      <c r="BD64" s="1190"/>
      <c r="BE64" s="1190"/>
      <c r="BF64" s="474" t="e">
        <f t="shared" ref="BF64:BF71" si="8">IF(BE64=0,BF63,BE64)</f>
        <v>#DIV/0!</v>
      </c>
      <c r="BG64" s="1192">
        <f t="shared" si="3"/>
        <v>0</v>
      </c>
      <c r="BH64" s="1210"/>
      <c r="BI64" s="1210"/>
      <c r="BJ64" s="1210"/>
      <c r="BK64" s="476"/>
      <c r="BL64" s="476"/>
      <c r="BM64" s="476"/>
      <c r="BN64" s="476"/>
      <c r="BO64" s="474" t="e">
        <f t="shared" si="1"/>
        <v>#DIV/0!</v>
      </c>
      <c r="BP64" s="474" t="e">
        <f t="shared" si="2"/>
        <v>#DIV/0!</v>
      </c>
      <c r="BQ64" s="1190"/>
      <c r="BR64" s="1190"/>
      <c r="BS64" s="1192"/>
      <c r="BT64" s="1192" t="e">
        <f>INDEX([4]Listas!E$20:I$24,MATCH(BQ64,[4]Listas!D$20:D$24,1),MATCH(BR64,[4]Listas!E$19:I$19,1))</f>
        <v>#N/A</v>
      </c>
    </row>
    <row r="65" spans="1:131" s="475" customFormat="1" ht="39.75" hidden="1" customHeight="1" x14ac:dyDescent="0.2">
      <c r="A65" s="1189"/>
      <c r="B65" s="1189"/>
      <c r="C65" s="1189"/>
      <c r="D65" s="1189"/>
      <c r="E65" s="1189"/>
      <c r="F65" s="1189"/>
      <c r="G65" s="476"/>
      <c r="H65" s="476">
        <v>3</v>
      </c>
      <c r="I65" s="1210"/>
      <c r="J65" s="1210"/>
      <c r="K65" s="1210"/>
      <c r="L65" s="1189"/>
      <c r="M65" s="1189"/>
      <c r="N65" s="1189"/>
      <c r="O65" s="1189"/>
      <c r="P65" s="1189"/>
      <c r="Q65" s="1189"/>
      <c r="R65" s="1189"/>
      <c r="S65" s="473"/>
      <c r="T65" s="1188"/>
      <c r="U65" s="473"/>
      <c r="V65" s="1188"/>
      <c r="W65" s="473"/>
      <c r="X65" s="1188"/>
      <c r="Y65" s="473"/>
      <c r="Z65" s="1188"/>
      <c r="AA65" s="473"/>
      <c r="AB65" s="1188"/>
      <c r="AC65" s="473"/>
      <c r="AD65" s="1188"/>
      <c r="AE65" s="473"/>
      <c r="AF65" s="1188"/>
      <c r="AG65" s="473"/>
      <c r="AH65" s="1188"/>
      <c r="AI65" s="473"/>
      <c r="AJ65" s="1188"/>
      <c r="AK65" s="473"/>
      <c r="AL65" s="1188"/>
      <c r="AM65" s="473"/>
      <c r="AN65" s="1188"/>
      <c r="AO65" s="473"/>
      <c r="AP65" s="1188"/>
      <c r="AQ65" s="473"/>
      <c r="AR65" s="1188"/>
      <c r="AS65" s="473"/>
      <c r="AT65" s="1188"/>
      <c r="AU65" s="473"/>
      <c r="AV65" s="1188"/>
      <c r="AW65" s="473"/>
      <c r="AX65" s="1188"/>
      <c r="AY65" s="473"/>
      <c r="AZ65" s="1188"/>
      <c r="BA65" s="473"/>
      <c r="BB65" s="1188"/>
      <c r="BC65" s="474" t="e">
        <f t="shared" si="5"/>
        <v>#DIV/0!</v>
      </c>
      <c r="BD65" s="1190"/>
      <c r="BE65" s="1190"/>
      <c r="BF65" s="474" t="e">
        <f t="shared" si="8"/>
        <v>#DIV/0!</v>
      </c>
      <c r="BG65" s="1192">
        <f t="shared" si="3"/>
        <v>0</v>
      </c>
      <c r="BH65" s="1210"/>
      <c r="BI65" s="1210"/>
      <c r="BJ65" s="1210"/>
      <c r="BK65" s="476"/>
      <c r="BL65" s="476"/>
      <c r="BM65" s="476"/>
      <c r="BN65" s="476"/>
      <c r="BO65" s="474" t="e">
        <f t="shared" si="1"/>
        <v>#DIV/0!</v>
      </c>
      <c r="BP65" s="474" t="e">
        <f t="shared" si="2"/>
        <v>#DIV/0!</v>
      </c>
      <c r="BQ65" s="1190"/>
      <c r="BR65" s="1190"/>
      <c r="BS65" s="1192"/>
      <c r="BT65" s="1192" t="e">
        <f>INDEX([4]Listas!E$20:I$24,MATCH(BQ65,[4]Listas!D$20:D$24,1),MATCH(BR65,[4]Listas!E$19:I$19,1))</f>
        <v>#N/A</v>
      </c>
    </row>
    <row r="66" spans="1:131" s="475" customFormat="1" ht="39.75" hidden="1" customHeight="1" x14ac:dyDescent="0.2">
      <c r="A66" s="1189"/>
      <c r="B66" s="1189"/>
      <c r="C66" s="1189"/>
      <c r="D66" s="1189"/>
      <c r="E66" s="1189"/>
      <c r="F66" s="1189"/>
      <c r="G66" s="476"/>
      <c r="H66" s="476">
        <v>4</v>
      </c>
      <c r="I66" s="1210"/>
      <c r="J66" s="1210"/>
      <c r="K66" s="1210"/>
      <c r="L66" s="1189"/>
      <c r="M66" s="1189"/>
      <c r="N66" s="1189"/>
      <c r="O66" s="1189"/>
      <c r="P66" s="1189"/>
      <c r="Q66" s="1189"/>
      <c r="R66" s="1189"/>
      <c r="S66" s="473"/>
      <c r="T66" s="1188"/>
      <c r="U66" s="473"/>
      <c r="V66" s="1188"/>
      <c r="W66" s="473"/>
      <c r="X66" s="1188"/>
      <c r="Y66" s="473"/>
      <c r="Z66" s="1188"/>
      <c r="AA66" s="473"/>
      <c r="AB66" s="1188"/>
      <c r="AC66" s="473"/>
      <c r="AD66" s="1188"/>
      <c r="AE66" s="473"/>
      <c r="AF66" s="1188"/>
      <c r="AG66" s="473"/>
      <c r="AH66" s="1188"/>
      <c r="AI66" s="473"/>
      <c r="AJ66" s="1188"/>
      <c r="AK66" s="473"/>
      <c r="AL66" s="1188"/>
      <c r="AM66" s="473"/>
      <c r="AN66" s="1188"/>
      <c r="AO66" s="473"/>
      <c r="AP66" s="1188"/>
      <c r="AQ66" s="473"/>
      <c r="AR66" s="1188"/>
      <c r="AS66" s="473"/>
      <c r="AT66" s="1188"/>
      <c r="AU66" s="473"/>
      <c r="AV66" s="1188"/>
      <c r="AW66" s="473"/>
      <c r="AX66" s="1188"/>
      <c r="AY66" s="473"/>
      <c r="AZ66" s="1188"/>
      <c r="BA66" s="473"/>
      <c r="BB66" s="1188"/>
      <c r="BC66" s="474" t="e">
        <f t="shared" si="5"/>
        <v>#DIV/0!</v>
      </c>
      <c r="BD66" s="1190"/>
      <c r="BE66" s="1190"/>
      <c r="BF66" s="474" t="e">
        <f t="shared" si="8"/>
        <v>#DIV/0!</v>
      </c>
      <c r="BG66" s="1192">
        <f t="shared" si="3"/>
        <v>0</v>
      </c>
      <c r="BH66" s="1210"/>
      <c r="BI66" s="1210"/>
      <c r="BJ66" s="1210"/>
      <c r="BK66" s="476"/>
      <c r="BL66" s="476"/>
      <c r="BM66" s="476"/>
      <c r="BN66" s="476"/>
      <c r="BO66" s="474" t="e">
        <f t="shared" si="1"/>
        <v>#DIV/0!</v>
      </c>
      <c r="BP66" s="474" t="e">
        <f t="shared" si="2"/>
        <v>#DIV/0!</v>
      </c>
      <c r="BQ66" s="1190"/>
      <c r="BR66" s="1190"/>
      <c r="BS66" s="1192"/>
      <c r="BT66" s="1192" t="e">
        <f>INDEX([4]Listas!E$20:I$24,MATCH(BQ66,[4]Listas!D$20:D$24,1),MATCH(BR66,[4]Listas!E$19:I$19,1))</f>
        <v>#N/A</v>
      </c>
    </row>
    <row r="67" spans="1:131" s="475" customFormat="1" ht="39.75" hidden="1" customHeight="1" x14ac:dyDescent="0.2">
      <c r="A67" s="1189"/>
      <c r="B67" s="1189"/>
      <c r="C67" s="1189"/>
      <c r="D67" s="1189"/>
      <c r="E67" s="1189"/>
      <c r="F67" s="1189"/>
      <c r="G67" s="476"/>
      <c r="H67" s="476">
        <v>5</v>
      </c>
      <c r="I67" s="1210"/>
      <c r="J67" s="1210"/>
      <c r="K67" s="1210"/>
      <c r="L67" s="1189"/>
      <c r="M67" s="1189"/>
      <c r="N67" s="1189"/>
      <c r="O67" s="1189"/>
      <c r="P67" s="1189"/>
      <c r="Q67" s="1189"/>
      <c r="R67" s="1189"/>
      <c r="S67" s="473"/>
      <c r="T67" s="1188"/>
      <c r="U67" s="473"/>
      <c r="V67" s="1188"/>
      <c r="W67" s="473"/>
      <c r="X67" s="1188"/>
      <c r="Y67" s="473"/>
      <c r="Z67" s="1188"/>
      <c r="AA67" s="473"/>
      <c r="AB67" s="1188"/>
      <c r="AC67" s="473"/>
      <c r="AD67" s="1188"/>
      <c r="AE67" s="473"/>
      <c r="AF67" s="1188"/>
      <c r="AG67" s="473"/>
      <c r="AH67" s="1188"/>
      <c r="AI67" s="473"/>
      <c r="AJ67" s="1188"/>
      <c r="AK67" s="473"/>
      <c r="AL67" s="1188"/>
      <c r="AM67" s="473"/>
      <c r="AN67" s="1188"/>
      <c r="AO67" s="473"/>
      <c r="AP67" s="1188"/>
      <c r="AQ67" s="473"/>
      <c r="AR67" s="1188"/>
      <c r="AS67" s="473"/>
      <c r="AT67" s="1188"/>
      <c r="AU67" s="473"/>
      <c r="AV67" s="1188"/>
      <c r="AW67" s="473"/>
      <c r="AX67" s="1188"/>
      <c r="AY67" s="473"/>
      <c r="AZ67" s="1188"/>
      <c r="BA67" s="473"/>
      <c r="BB67" s="1188"/>
      <c r="BC67" s="474" t="e">
        <f t="shared" si="5"/>
        <v>#DIV/0!</v>
      </c>
      <c r="BD67" s="1190"/>
      <c r="BE67" s="1190"/>
      <c r="BF67" s="474" t="e">
        <f t="shared" si="8"/>
        <v>#DIV/0!</v>
      </c>
      <c r="BG67" s="1192">
        <f t="shared" si="3"/>
        <v>0</v>
      </c>
      <c r="BH67" s="1210"/>
      <c r="BI67" s="1210"/>
      <c r="BJ67" s="1210"/>
      <c r="BK67" s="476"/>
      <c r="BL67" s="476"/>
      <c r="BM67" s="476"/>
      <c r="BN67" s="476"/>
      <c r="BO67" s="474" t="e">
        <f t="shared" si="1"/>
        <v>#DIV/0!</v>
      </c>
      <c r="BP67" s="474" t="e">
        <f t="shared" si="2"/>
        <v>#DIV/0!</v>
      </c>
      <c r="BQ67" s="1190"/>
      <c r="BR67" s="1190"/>
      <c r="BS67" s="1192"/>
      <c r="BT67" s="1192" t="e">
        <f>INDEX([4]Listas!E$20:I$24,MATCH(BQ67,[4]Listas!D$20:D$24,1),MATCH(BR67,[4]Listas!E$19:I$19,1))</f>
        <v>#N/A</v>
      </c>
    </row>
    <row r="68" spans="1:131" s="475" customFormat="1" ht="39.75" hidden="1" customHeight="1" x14ac:dyDescent="0.2">
      <c r="A68" s="1189"/>
      <c r="B68" s="1189"/>
      <c r="C68" s="1189"/>
      <c r="D68" s="1189"/>
      <c r="E68" s="1189"/>
      <c r="F68" s="1189"/>
      <c r="G68" s="476"/>
      <c r="H68" s="476">
        <v>6</v>
      </c>
      <c r="I68" s="1210"/>
      <c r="J68" s="1210"/>
      <c r="K68" s="1210"/>
      <c r="L68" s="1189"/>
      <c r="M68" s="1189"/>
      <c r="N68" s="1189"/>
      <c r="O68" s="1189"/>
      <c r="P68" s="1189"/>
      <c r="Q68" s="1189"/>
      <c r="R68" s="1189"/>
      <c r="S68" s="473"/>
      <c r="T68" s="1188"/>
      <c r="U68" s="473"/>
      <c r="V68" s="1188"/>
      <c r="W68" s="473"/>
      <c r="X68" s="1188"/>
      <c r="Y68" s="473"/>
      <c r="Z68" s="1188"/>
      <c r="AA68" s="473"/>
      <c r="AB68" s="1188"/>
      <c r="AC68" s="473"/>
      <c r="AD68" s="1188"/>
      <c r="AE68" s="473"/>
      <c r="AF68" s="1188"/>
      <c r="AG68" s="473"/>
      <c r="AH68" s="1188"/>
      <c r="AI68" s="473"/>
      <c r="AJ68" s="1188"/>
      <c r="AK68" s="473"/>
      <c r="AL68" s="1188"/>
      <c r="AM68" s="473"/>
      <c r="AN68" s="1188"/>
      <c r="AO68" s="473"/>
      <c r="AP68" s="1188"/>
      <c r="AQ68" s="473"/>
      <c r="AR68" s="1188"/>
      <c r="AS68" s="473"/>
      <c r="AT68" s="1188"/>
      <c r="AU68" s="473"/>
      <c r="AV68" s="1188"/>
      <c r="AW68" s="473"/>
      <c r="AX68" s="1188"/>
      <c r="AY68" s="473"/>
      <c r="AZ68" s="1188"/>
      <c r="BA68" s="473"/>
      <c r="BB68" s="1188"/>
      <c r="BC68" s="474" t="e">
        <f t="shared" si="5"/>
        <v>#DIV/0!</v>
      </c>
      <c r="BD68" s="1190"/>
      <c r="BE68" s="1190"/>
      <c r="BF68" s="474" t="e">
        <f t="shared" si="8"/>
        <v>#DIV/0!</v>
      </c>
      <c r="BG68" s="1192">
        <f t="shared" si="3"/>
        <v>0</v>
      </c>
      <c r="BH68" s="1210"/>
      <c r="BI68" s="1210"/>
      <c r="BJ68" s="1210"/>
      <c r="BK68" s="476"/>
      <c r="BL68" s="476"/>
      <c r="BM68" s="476"/>
      <c r="BN68" s="476"/>
      <c r="BO68" s="474" t="e">
        <f t="shared" si="1"/>
        <v>#DIV/0!</v>
      </c>
      <c r="BP68" s="474" t="e">
        <f t="shared" si="2"/>
        <v>#DIV/0!</v>
      </c>
      <c r="BQ68" s="1190"/>
      <c r="BR68" s="1190"/>
      <c r="BS68" s="1192"/>
      <c r="BT68" s="1192" t="e">
        <f>INDEX([4]Listas!E$20:I$24,MATCH(BQ68,[4]Listas!D$20:D$24,1),MATCH(BR68,[4]Listas!E$19:I$19,1))</f>
        <v>#N/A</v>
      </c>
    </row>
    <row r="69" spans="1:131" s="475" customFormat="1" ht="39.75" hidden="1" customHeight="1" x14ac:dyDescent="0.2">
      <c r="A69" s="1189"/>
      <c r="B69" s="1189"/>
      <c r="C69" s="1189"/>
      <c r="D69" s="1189"/>
      <c r="E69" s="1189"/>
      <c r="F69" s="1189"/>
      <c r="G69" s="476"/>
      <c r="H69" s="476">
        <v>7</v>
      </c>
      <c r="I69" s="1210"/>
      <c r="J69" s="1210"/>
      <c r="K69" s="1210"/>
      <c r="L69" s="1189"/>
      <c r="M69" s="1189"/>
      <c r="N69" s="1189"/>
      <c r="O69" s="1189"/>
      <c r="P69" s="1189"/>
      <c r="Q69" s="1189"/>
      <c r="R69" s="1189"/>
      <c r="S69" s="473"/>
      <c r="T69" s="1188"/>
      <c r="U69" s="473"/>
      <c r="V69" s="1188"/>
      <c r="W69" s="473"/>
      <c r="X69" s="1188"/>
      <c r="Y69" s="473"/>
      <c r="Z69" s="1188"/>
      <c r="AA69" s="473"/>
      <c r="AB69" s="1188"/>
      <c r="AC69" s="473"/>
      <c r="AD69" s="1188"/>
      <c r="AE69" s="473"/>
      <c r="AF69" s="1188"/>
      <c r="AG69" s="473"/>
      <c r="AH69" s="1188"/>
      <c r="AI69" s="473"/>
      <c r="AJ69" s="1188"/>
      <c r="AK69" s="473"/>
      <c r="AL69" s="1188"/>
      <c r="AM69" s="473"/>
      <c r="AN69" s="1188"/>
      <c r="AO69" s="473"/>
      <c r="AP69" s="1188"/>
      <c r="AQ69" s="473"/>
      <c r="AR69" s="1188"/>
      <c r="AS69" s="473"/>
      <c r="AT69" s="1188"/>
      <c r="AU69" s="473"/>
      <c r="AV69" s="1188"/>
      <c r="AW69" s="473"/>
      <c r="AX69" s="1188"/>
      <c r="AY69" s="473"/>
      <c r="AZ69" s="1188"/>
      <c r="BA69" s="473"/>
      <c r="BB69" s="1188"/>
      <c r="BC69" s="474" t="e">
        <f t="shared" si="5"/>
        <v>#DIV/0!</v>
      </c>
      <c r="BD69" s="1190"/>
      <c r="BE69" s="1190"/>
      <c r="BF69" s="474" t="e">
        <f t="shared" si="8"/>
        <v>#DIV/0!</v>
      </c>
      <c r="BG69" s="1192">
        <f t="shared" si="3"/>
        <v>0</v>
      </c>
      <c r="BH69" s="1210"/>
      <c r="BI69" s="1210"/>
      <c r="BJ69" s="1210"/>
      <c r="BK69" s="476"/>
      <c r="BL69" s="476"/>
      <c r="BM69" s="476"/>
      <c r="BN69" s="476"/>
      <c r="BO69" s="474" t="e">
        <f t="shared" si="1"/>
        <v>#DIV/0!</v>
      </c>
      <c r="BP69" s="474" t="e">
        <f t="shared" si="2"/>
        <v>#DIV/0!</v>
      </c>
      <c r="BQ69" s="1190"/>
      <c r="BR69" s="1190"/>
      <c r="BS69" s="1192"/>
      <c r="BT69" s="1192" t="e">
        <f>INDEX([4]Listas!E$20:I$24,MATCH(BQ69,[4]Listas!D$20:D$24,1),MATCH(BR69,[4]Listas!E$19:I$19,1))</f>
        <v>#N/A</v>
      </c>
    </row>
    <row r="70" spans="1:131" s="475" customFormat="1" ht="39.75" hidden="1" customHeight="1" x14ac:dyDescent="0.2">
      <c r="A70" s="1189"/>
      <c r="B70" s="1189"/>
      <c r="C70" s="1189"/>
      <c r="D70" s="1189"/>
      <c r="E70" s="1189"/>
      <c r="F70" s="1189"/>
      <c r="G70" s="476"/>
      <c r="H70" s="476">
        <v>8</v>
      </c>
      <c r="I70" s="1210"/>
      <c r="J70" s="1210"/>
      <c r="K70" s="1210"/>
      <c r="L70" s="1189"/>
      <c r="M70" s="1189"/>
      <c r="N70" s="1189"/>
      <c r="O70" s="1189"/>
      <c r="P70" s="1189"/>
      <c r="Q70" s="1189"/>
      <c r="R70" s="1189"/>
      <c r="S70" s="473"/>
      <c r="T70" s="1188"/>
      <c r="U70" s="473"/>
      <c r="V70" s="1188"/>
      <c r="W70" s="473"/>
      <c r="X70" s="1188"/>
      <c r="Y70" s="473"/>
      <c r="Z70" s="1188"/>
      <c r="AA70" s="473"/>
      <c r="AB70" s="1188"/>
      <c r="AC70" s="473"/>
      <c r="AD70" s="1188"/>
      <c r="AE70" s="473"/>
      <c r="AF70" s="1188"/>
      <c r="AG70" s="473"/>
      <c r="AH70" s="1188"/>
      <c r="AI70" s="473"/>
      <c r="AJ70" s="1188"/>
      <c r="AK70" s="473"/>
      <c r="AL70" s="1188"/>
      <c r="AM70" s="473"/>
      <c r="AN70" s="1188"/>
      <c r="AO70" s="473"/>
      <c r="AP70" s="1188"/>
      <c r="AQ70" s="473"/>
      <c r="AR70" s="1188"/>
      <c r="AS70" s="473"/>
      <c r="AT70" s="1188"/>
      <c r="AU70" s="473"/>
      <c r="AV70" s="1188"/>
      <c r="AW70" s="473"/>
      <c r="AX70" s="1188"/>
      <c r="AY70" s="473"/>
      <c r="AZ70" s="1188"/>
      <c r="BA70" s="473"/>
      <c r="BB70" s="1188"/>
      <c r="BC70" s="474" t="e">
        <f t="shared" si="5"/>
        <v>#DIV/0!</v>
      </c>
      <c r="BD70" s="1190"/>
      <c r="BE70" s="1190"/>
      <c r="BF70" s="474" t="e">
        <f t="shared" si="8"/>
        <v>#DIV/0!</v>
      </c>
      <c r="BG70" s="1192">
        <f t="shared" si="3"/>
        <v>0</v>
      </c>
      <c r="BH70" s="1210"/>
      <c r="BI70" s="1210"/>
      <c r="BJ70" s="1210"/>
      <c r="BK70" s="476"/>
      <c r="BL70" s="476"/>
      <c r="BM70" s="476"/>
      <c r="BN70" s="476"/>
      <c r="BO70" s="474" t="e">
        <f t="shared" si="1"/>
        <v>#DIV/0!</v>
      </c>
      <c r="BP70" s="474" t="e">
        <f t="shared" si="2"/>
        <v>#DIV/0!</v>
      </c>
      <c r="BQ70" s="1190"/>
      <c r="BR70" s="1190"/>
      <c r="BS70" s="1192"/>
      <c r="BT70" s="1192" t="e">
        <f>INDEX([4]Listas!E$20:I$24,MATCH(BQ70,[4]Listas!D$20:D$24,1),MATCH(BR70,[4]Listas!E$19:I$19,1))</f>
        <v>#N/A</v>
      </c>
    </row>
    <row r="71" spans="1:131" s="475" customFormat="1" ht="39.75" hidden="1" customHeight="1" x14ac:dyDescent="0.2">
      <c r="A71" s="1189"/>
      <c r="B71" s="1189"/>
      <c r="C71" s="1189"/>
      <c r="D71" s="1189"/>
      <c r="E71" s="1189"/>
      <c r="F71" s="1189"/>
      <c r="G71" s="476"/>
      <c r="H71" s="476">
        <v>9</v>
      </c>
      <c r="I71" s="1210"/>
      <c r="J71" s="1210"/>
      <c r="K71" s="1210"/>
      <c r="L71" s="1189"/>
      <c r="M71" s="1189"/>
      <c r="N71" s="1189"/>
      <c r="O71" s="1189"/>
      <c r="P71" s="1189"/>
      <c r="Q71" s="1189"/>
      <c r="R71" s="1189"/>
      <c r="S71" s="473"/>
      <c r="T71" s="1188"/>
      <c r="U71" s="473"/>
      <c r="V71" s="1188"/>
      <c r="W71" s="473"/>
      <c r="X71" s="1188"/>
      <c r="Y71" s="473"/>
      <c r="Z71" s="1188"/>
      <c r="AA71" s="473"/>
      <c r="AB71" s="1188"/>
      <c r="AC71" s="473"/>
      <c r="AD71" s="1188"/>
      <c r="AE71" s="473"/>
      <c r="AF71" s="1188"/>
      <c r="AG71" s="473"/>
      <c r="AH71" s="1188"/>
      <c r="AI71" s="473"/>
      <c r="AJ71" s="1188"/>
      <c r="AK71" s="473"/>
      <c r="AL71" s="1188"/>
      <c r="AM71" s="473"/>
      <c r="AN71" s="1188"/>
      <c r="AO71" s="473"/>
      <c r="AP71" s="1188"/>
      <c r="AQ71" s="473"/>
      <c r="AR71" s="1188"/>
      <c r="AS71" s="473"/>
      <c r="AT71" s="1188"/>
      <c r="AU71" s="473"/>
      <c r="AV71" s="1188"/>
      <c r="AW71" s="473"/>
      <c r="AX71" s="1188"/>
      <c r="AY71" s="473"/>
      <c r="AZ71" s="1188"/>
      <c r="BA71" s="473"/>
      <c r="BB71" s="1188"/>
      <c r="BC71" s="474" t="e">
        <f t="shared" si="5"/>
        <v>#DIV/0!</v>
      </c>
      <c r="BD71" s="1190"/>
      <c r="BE71" s="1190"/>
      <c r="BF71" s="474" t="e">
        <f t="shared" si="8"/>
        <v>#DIV/0!</v>
      </c>
      <c r="BG71" s="1192">
        <f t="shared" si="3"/>
        <v>0</v>
      </c>
      <c r="BH71" s="1210"/>
      <c r="BI71" s="1210"/>
      <c r="BJ71" s="1210"/>
      <c r="BK71" s="476"/>
      <c r="BL71" s="476"/>
      <c r="BM71" s="476"/>
      <c r="BN71" s="476"/>
      <c r="BO71" s="474" t="e">
        <f t="shared" si="1"/>
        <v>#DIV/0!</v>
      </c>
      <c r="BP71" s="474" t="e">
        <f t="shared" si="2"/>
        <v>#DIV/0!</v>
      </c>
      <c r="BQ71" s="1190"/>
      <c r="BR71" s="1190"/>
      <c r="BS71" s="1192"/>
      <c r="BT71" s="1192" t="e">
        <f>INDEX([4]Listas!E$20:I$24,MATCH(BQ71,[4]Listas!D$20:D$24,1),MATCH(BR71,[4]Listas!E$19:I$19,1))</f>
        <v>#N/A</v>
      </c>
    </row>
    <row r="72" spans="1:131" ht="4.5" customHeight="1" x14ac:dyDescent="0.2">
      <c r="A72" s="478"/>
      <c r="B72" s="479"/>
      <c r="C72" s="479"/>
      <c r="D72" s="478"/>
      <c r="E72" s="478"/>
      <c r="F72" s="478"/>
      <c r="G72" s="479"/>
      <c r="H72" s="479"/>
      <c r="I72" s="480"/>
      <c r="J72" s="480"/>
      <c r="K72" s="480"/>
      <c r="L72" s="479"/>
      <c r="M72" s="479"/>
      <c r="N72" s="479"/>
      <c r="O72" s="479"/>
      <c r="P72" s="479"/>
      <c r="Q72" s="479"/>
      <c r="R72" s="479"/>
      <c r="S72" s="481"/>
      <c r="T72" s="481"/>
      <c r="U72" s="481"/>
      <c r="V72" s="481"/>
      <c r="W72" s="481"/>
      <c r="X72" s="481"/>
      <c r="Y72" s="481"/>
      <c r="Z72" s="481"/>
      <c r="AA72" s="481"/>
      <c r="AB72" s="481"/>
      <c r="AC72" s="481"/>
      <c r="AD72" s="481"/>
      <c r="AE72" s="481"/>
      <c r="AF72" s="481"/>
      <c r="AG72" s="481"/>
      <c r="AH72" s="481"/>
      <c r="AI72" s="481"/>
      <c r="AJ72" s="481"/>
      <c r="AK72" s="481"/>
      <c r="AL72" s="479"/>
      <c r="AM72" s="479"/>
      <c r="AN72" s="479"/>
      <c r="AO72" s="479"/>
      <c r="AP72" s="479"/>
      <c r="AQ72" s="479"/>
      <c r="AR72" s="479"/>
      <c r="AS72" s="479"/>
      <c r="AT72" s="479"/>
      <c r="AU72" s="479"/>
      <c r="AV72" s="479"/>
      <c r="AW72" s="479"/>
      <c r="AX72" s="479"/>
      <c r="AY72" s="479"/>
      <c r="AZ72" s="479"/>
      <c r="BA72" s="479"/>
      <c r="BB72" s="479"/>
      <c r="BC72" s="479"/>
      <c r="BD72" s="479"/>
      <c r="BE72" s="479"/>
      <c r="BF72" s="479"/>
      <c r="BG72" s="479"/>
      <c r="BH72" s="480"/>
      <c r="BI72" s="480"/>
      <c r="BJ72" s="480"/>
      <c r="BK72" s="480"/>
      <c r="BL72" s="479"/>
      <c r="BM72" s="479"/>
      <c r="BN72" s="479"/>
      <c r="BO72" s="479"/>
      <c r="BP72" s="479"/>
      <c r="BQ72" s="479"/>
      <c r="BR72" s="479"/>
      <c r="BS72" s="479"/>
      <c r="BT72" s="482"/>
    </row>
    <row r="73" spans="1:131" ht="6" customHeight="1" x14ac:dyDescent="0.2">
      <c r="A73" s="478"/>
      <c r="L73" s="479"/>
      <c r="M73" s="479"/>
      <c r="N73" s="479"/>
      <c r="O73" s="479"/>
      <c r="P73" s="479"/>
      <c r="Q73" s="479"/>
      <c r="R73" s="479"/>
      <c r="S73" s="481"/>
      <c r="T73" s="481"/>
      <c r="U73" s="481"/>
      <c r="V73" s="481"/>
      <c r="W73" s="481"/>
      <c r="X73" s="481"/>
      <c r="Y73" s="481"/>
      <c r="Z73" s="481"/>
      <c r="AA73" s="481"/>
      <c r="AB73" s="481"/>
      <c r="AC73" s="481"/>
      <c r="AD73" s="481"/>
      <c r="AE73" s="481"/>
      <c r="AF73" s="481"/>
      <c r="AG73" s="481"/>
      <c r="AH73" s="481"/>
      <c r="AI73" s="481"/>
      <c r="AJ73" s="481"/>
      <c r="AK73" s="481"/>
      <c r="AL73" s="479"/>
      <c r="AM73" s="479"/>
      <c r="AN73" s="479"/>
      <c r="AO73" s="479"/>
      <c r="AP73" s="479"/>
      <c r="AQ73" s="479"/>
      <c r="AR73" s="479"/>
      <c r="AS73" s="479"/>
      <c r="AT73" s="479"/>
      <c r="AU73" s="479"/>
      <c r="AV73" s="479"/>
      <c r="AW73" s="479"/>
      <c r="AX73" s="479"/>
      <c r="AY73" s="479"/>
      <c r="AZ73" s="479"/>
      <c r="BA73" s="479"/>
      <c r="BB73" s="479"/>
      <c r="BC73" s="479"/>
      <c r="BD73" s="479"/>
      <c r="BE73" s="1218" t="s">
        <v>614</v>
      </c>
      <c r="BF73" s="1218"/>
      <c r="BG73" s="1218"/>
      <c r="BH73" s="1218"/>
      <c r="BI73" s="1218"/>
      <c r="BJ73" s="1218"/>
      <c r="BK73" s="1218"/>
      <c r="BL73" s="1218"/>
      <c r="BM73" s="1218"/>
      <c r="BN73" s="1218"/>
      <c r="BO73" s="479"/>
      <c r="BP73" s="479"/>
      <c r="BQ73" s="479"/>
      <c r="BR73" s="479"/>
      <c r="BS73" s="479"/>
      <c r="BT73" s="482"/>
    </row>
    <row r="74" spans="1:131" hidden="1" x14ac:dyDescent="0.2">
      <c r="A74" s="478"/>
      <c r="B74" s="486"/>
      <c r="C74" s="486"/>
      <c r="D74" s="486"/>
      <c r="E74" s="486"/>
      <c r="F74" s="486"/>
      <c r="G74" s="486"/>
      <c r="H74" s="486"/>
      <c r="I74" s="486"/>
      <c r="J74" s="486"/>
      <c r="K74" s="486"/>
      <c r="L74" s="479"/>
      <c r="M74" s="479"/>
      <c r="N74" s="479"/>
      <c r="O74" s="479"/>
      <c r="P74" s="479"/>
      <c r="Q74" s="479"/>
      <c r="R74" s="479"/>
      <c r="S74" s="481"/>
      <c r="T74" s="481"/>
      <c r="U74" s="481"/>
      <c r="V74" s="481"/>
      <c r="W74" s="481"/>
      <c r="X74" s="481"/>
      <c r="Y74" s="481"/>
      <c r="Z74" s="481"/>
      <c r="AA74" s="481"/>
      <c r="AB74" s="481"/>
      <c r="AC74" s="481"/>
      <c r="AD74" s="481"/>
      <c r="AE74" s="481"/>
      <c r="AF74" s="481"/>
      <c r="AG74" s="481"/>
      <c r="AH74" s="481"/>
      <c r="AI74" s="481"/>
      <c r="AJ74" s="481"/>
      <c r="AK74" s="481"/>
      <c r="AL74" s="479"/>
      <c r="AM74" s="479"/>
      <c r="AN74" s="479"/>
      <c r="AO74" s="479"/>
      <c r="AP74" s="479"/>
      <c r="AQ74" s="479"/>
      <c r="AR74" s="479"/>
      <c r="AS74" s="479"/>
      <c r="AT74" s="479"/>
      <c r="AU74" s="479"/>
      <c r="AV74" s="479"/>
      <c r="AW74" s="479"/>
      <c r="AX74" s="479"/>
      <c r="AY74" s="479"/>
      <c r="AZ74" s="479"/>
      <c r="BA74" s="479"/>
      <c r="BB74" s="479"/>
      <c r="BC74" s="479"/>
      <c r="BD74" s="479"/>
      <c r="BE74" s="479"/>
      <c r="BF74" s="479"/>
      <c r="BG74" s="479"/>
      <c r="BH74" s="480"/>
      <c r="BI74" s="480"/>
      <c r="BJ74" s="480"/>
      <c r="BK74" s="480"/>
      <c r="BL74" s="479"/>
      <c r="BM74" s="479"/>
      <c r="BN74" s="479"/>
      <c r="BO74" s="479"/>
      <c r="BP74" s="479"/>
      <c r="BQ74" s="479"/>
      <c r="BR74" s="479"/>
      <c r="BS74" s="479"/>
      <c r="BT74" s="482"/>
    </row>
    <row r="75" spans="1:131" s="487" customFormat="1" ht="18" customHeight="1" x14ac:dyDescent="0.2">
      <c r="BC75" s="1219" t="s">
        <v>602</v>
      </c>
      <c r="BD75" s="1219"/>
      <c r="BE75" s="1219"/>
      <c r="BF75" s="1219"/>
      <c r="BG75" s="1220" t="s">
        <v>603</v>
      </c>
      <c r="BH75" s="1221"/>
      <c r="BI75" s="1221"/>
      <c r="BJ75" s="1222"/>
      <c r="BK75" s="1220" t="s">
        <v>604</v>
      </c>
      <c r="BL75" s="1221"/>
      <c r="BM75" s="1222"/>
      <c r="BN75" s="1220" t="s">
        <v>605</v>
      </c>
      <c r="BO75" s="1221"/>
      <c r="BP75" s="1221"/>
      <c r="BQ75" s="1221"/>
      <c r="BR75" s="1221"/>
      <c r="BS75" s="1221"/>
      <c r="BT75" s="1222"/>
      <c r="BU75" s="488"/>
      <c r="BV75" s="489"/>
      <c r="BW75" s="489"/>
      <c r="BX75" s="489"/>
      <c r="BY75" s="489"/>
      <c r="BZ75" s="489"/>
      <c r="CA75" s="489"/>
      <c r="CB75" s="489"/>
      <c r="CC75" s="489"/>
      <c r="CD75" s="489"/>
      <c r="CE75" s="489"/>
      <c r="CF75" s="489"/>
      <c r="CG75" s="489"/>
      <c r="CH75" s="489"/>
      <c r="CI75" s="489"/>
      <c r="CJ75" s="489"/>
      <c r="CK75" s="489"/>
      <c r="CL75" s="489"/>
      <c r="CM75" s="489"/>
      <c r="CN75" s="489"/>
      <c r="CO75" s="489"/>
      <c r="CP75" s="489"/>
      <c r="CQ75" s="489"/>
      <c r="CR75" s="489"/>
      <c r="CS75" s="489"/>
      <c r="CT75" s="489"/>
      <c r="CU75" s="489"/>
      <c r="CV75" s="489"/>
      <c r="CW75" s="489"/>
      <c r="CX75" s="489"/>
      <c r="CY75" s="489"/>
      <c r="CZ75" s="489"/>
      <c r="DA75" s="489"/>
      <c r="DB75" s="489"/>
      <c r="DC75" s="489"/>
      <c r="DD75" s="489"/>
      <c r="DE75" s="489"/>
      <c r="DF75" s="489"/>
      <c r="DG75" s="489"/>
      <c r="DH75" s="489"/>
      <c r="DI75" s="489"/>
      <c r="DJ75" s="489"/>
      <c r="DK75" s="489"/>
      <c r="DL75" s="489"/>
      <c r="DM75" s="489"/>
      <c r="DN75" s="489"/>
      <c r="DO75" s="489"/>
      <c r="DP75" s="489"/>
      <c r="DQ75" s="489"/>
      <c r="DR75" s="489"/>
      <c r="DS75" s="488"/>
      <c r="DT75" s="488"/>
      <c r="DU75" s="488"/>
      <c r="DV75" s="488"/>
      <c r="DW75" s="488"/>
      <c r="DX75" s="488"/>
      <c r="DY75" s="488"/>
      <c r="DZ75" s="488"/>
      <c r="EA75" s="488"/>
    </row>
    <row r="76" spans="1:131" s="469" customFormat="1" ht="35.25" customHeight="1" x14ac:dyDescent="0.2">
      <c r="BC76" s="1211" t="s">
        <v>747</v>
      </c>
      <c r="BD76" s="1211"/>
      <c r="BE76" s="1211"/>
      <c r="BF76" s="1211"/>
      <c r="BG76" s="1212" t="s">
        <v>1317</v>
      </c>
      <c r="BH76" s="1213"/>
      <c r="BI76" s="1213"/>
      <c r="BJ76" s="1214"/>
      <c r="BK76" s="1212" t="s">
        <v>2548</v>
      </c>
      <c r="BL76" s="1213"/>
      <c r="BM76" s="1214"/>
      <c r="BN76" s="1215" t="s">
        <v>1202</v>
      </c>
      <c r="BO76" s="1216"/>
      <c r="BP76" s="1216"/>
      <c r="BQ76" s="1216"/>
      <c r="BR76" s="1216"/>
      <c r="BS76" s="1216"/>
      <c r="BT76" s="1217"/>
    </row>
    <row r="77" spans="1:131" s="469" customFormat="1" ht="35.25" customHeight="1" x14ac:dyDescent="0.2">
      <c r="BC77" s="1211" t="s">
        <v>748</v>
      </c>
      <c r="BD77" s="1211"/>
      <c r="BE77" s="1211"/>
      <c r="BF77" s="1211"/>
      <c r="BG77" s="1212" t="s">
        <v>1377</v>
      </c>
      <c r="BH77" s="1213"/>
      <c r="BI77" s="1213"/>
      <c r="BJ77" s="1214"/>
      <c r="BK77" s="1212" t="s">
        <v>806</v>
      </c>
      <c r="BL77" s="1213"/>
      <c r="BM77" s="1214"/>
      <c r="BN77" s="1215" t="s">
        <v>1202</v>
      </c>
      <c r="BO77" s="1216"/>
      <c r="BP77" s="1216"/>
      <c r="BQ77" s="1216"/>
      <c r="BR77" s="1216"/>
      <c r="BS77" s="1216"/>
      <c r="BT77" s="1217"/>
    </row>
    <row r="78" spans="1:131" s="469" customFormat="1" ht="35.25" customHeight="1" x14ac:dyDescent="0.2">
      <c r="BC78" s="1211" t="s">
        <v>749</v>
      </c>
      <c r="BD78" s="1211"/>
      <c r="BE78" s="1211"/>
      <c r="BF78" s="1211"/>
      <c r="BG78" s="1212" t="s">
        <v>2549</v>
      </c>
      <c r="BH78" s="1213"/>
      <c r="BI78" s="1213"/>
      <c r="BJ78" s="1214"/>
      <c r="BK78" s="1212" t="s">
        <v>1337</v>
      </c>
      <c r="BL78" s="1213"/>
      <c r="BM78" s="1214"/>
      <c r="BN78" s="1215" t="s">
        <v>1202</v>
      </c>
      <c r="BO78" s="1216"/>
      <c r="BP78" s="1216"/>
      <c r="BQ78" s="1216"/>
      <c r="BR78" s="1216"/>
      <c r="BS78" s="1216"/>
      <c r="BT78" s="1217"/>
    </row>
    <row r="79" spans="1:131" s="487" customFormat="1" ht="15.75" customHeight="1" x14ac:dyDescent="0.2">
      <c r="A79" s="489"/>
      <c r="B79" s="489"/>
      <c r="C79" s="489"/>
      <c r="D79" s="489"/>
      <c r="E79" s="489"/>
      <c r="F79" s="489"/>
      <c r="G79" s="489"/>
      <c r="H79" s="490"/>
      <c r="I79" s="490"/>
      <c r="J79" s="490"/>
      <c r="K79" s="490"/>
      <c r="L79" s="490"/>
      <c r="M79" s="490"/>
      <c r="N79" s="490"/>
      <c r="O79" s="489"/>
      <c r="P79" s="489"/>
      <c r="Q79" s="489"/>
      <c r="R79" s="489"/>
      <c r="S79" s="489"/>
      <c r="T79" s="489"/>
      <c r="U79" s="489"/>
      <c r="V79" s="489"/>
      <c r="W79" s="489"/>
      <c r="X79" s="489"/>
      <c r="Y79" s="489"/>
      <c r="Z79" s="489"/>
      <c r="AA79" s="489"/>
      <c r="AB79" s="489"/>
      <c r="AC79" s="489"/>
      <c r="AD79" s="489"/>
      <c r="AE79" s="489"/>
      <c r="AF79" s="489"/>
      <c r="AG79" s="489"/>
      <c r="AH79" s="489"/>
      <c r="AI79" s="489"/>
      <c r="AJ79" s="489"/>
      <c r="AK79" s="489"/>
      <c r="AL79" s="489"/>
      <c r="AM79" s="489"/>
      <c r="AN79" s="489"/>
      <c r="AO79" s="489"/>
      <c r="AP79" s="489"/>
      <c r="AQ79" s="489"/>
      <c r="AR79" s="489"/>
      <c r="AS79" s="489"/>
      <c r="AT79" s="489"/>
      <c r="AU79" s="489"/>
      <c r="AV79" s="489"/>
      <c r="AW79" s="489"/>
      <c r="AX79" s="489"/>
      <c r="AY79" s="489"/>
      <c r="AZ79" s="489"/>
      <c r="BA79" s="489"/>
      <c r="BB79" s="489"/>
      <c r="BC79" s="489"/>
      <c r="BD79" s="489"/>
      <c r="BE79" s="489"/>
      <c r="BF79" s="489"/>
      <c r="BG79" s="489"/>
      <c r="BH79" s="489"/>
      <c r="BI79" s="489"/>
      <c r="BJ79" s="489"/>
      <c r="BK79" s="489"/>
      <c r="BL79" s="490"/>
      <c r="BM79" s="490"/>
      <c r="BN79" s="490"/>
      <c r="BO79" s="490"/>
      <c r="BP79" s="490"/>
      <c r="BQ79" s="490"/>
      <c r="BR79" s="490"/>
      <c r="BS79" s="490"/>
      <c r="BT79" s="490"/>
    </row>
    <row r="80" spans="1:131" ht="15.75" customHeight="1" x14ac:dyDescent="0.2">
      <c r="A80" s="478"/>
      <c r="B80" s="479"/>
      <c r="C80" s="479"/>
      <c r="D80" s="478"/>
      <c r="E80" s="478"/>
      <c r="F80" s="478"/>
      <c r="G80" s="479"/>
      <c r="H80" s="491"/>
      <c r="I80" s="491"/>
      <c r="J80" s="491"/>
      <c r="K80" s="491"/>
      <c r="L80" s="492"/>
      <c r="M80" s="492"/>
      <c r="N80" s="492"/>
      <c r="O80" s="479"/>
      <c r="P80" s="479"/>
      <c r="Q80" s="479"/>
      <c r="R80" s="479"/>
      <c r="S80" s="481"/>
      <c r="T80" s="481"/>
      <c r="U80" s="481"/>
      <c r="V80" s="481"/>
      <c r="W80" s="481"/>
      <c r="X80" s="481"/>
      <c r="Y80" s="481"/>
      <c r="Z80" s="481"/>
      <c r="AA80" s="481"/>
      <c r="AB80" s="481"/>
      <c r="AC80" s="481"/>
      <c r="AD80" s="481"/>
      <c r="AE80" s="481"/>
      <c r="AF80" s="481"/>
      <c r="AG80" s="481"/>
      <c r="AH80" s="481"/>
      <c r="AI80" s="481"/>
      <c r="AJ80" s="481"/>
      <c r="AK80" s="481"/>
      <c r="AL80" s="479"/>
      <c r="AM80" s="479"/>
      <c r="AN80" s="479"/>
      <c r="AO80" s="479"/>
      <c r="AP80" s="479"/>
      <c r="AQ80" s="479"/>
      <c r="AR80" s="479"/>
      <c r="AS80" s="479"/>
      <c r="AT80" s="479"/>
      <c r="AU80" s="479"/>
      <c r="AV80" s="479"/>
      <c r="AW80" s="479"/>
      <c r="AX80" s="479"/>
      <c r="AY80" s="479"/>
      <c r="AZ80" s="479"/>
      <c r="BA80" s="479"/>
      <c r="BB80" s="479"/>
      <c r="BC80" s="479"/>
      <c r="BD80" s="479"/>
      <c r="BE80" s="479"/>
      <c r="BF80" s="479"/>
      <c r="BG80" s="479"/>
      <c r="BH80" s="480"/>
      <c r="BI80" s="480"/>
      <c r="BJ80" s="480"/>
      <c r="BK80" s="479"/>
      <c r="BL80" s="491"/>
      <c r="BM80" s="491"/>
      <c r="BN80" s="491"/>
      <c r="BO80" s="491"/>
      <c r="BP80" s="491"/>
      <c r="BQ80" s="491"/>
      <c r="BR80" s="491"/>
      <c r="BS80" s="491"/>
      <c r="BT80" s="491"/>
    </row>
    <row r="81" spans="1:72" x14ac:dyDescent="0.2">
      <c r="A81" s="478"/>
      <c r="B81" s="479"/>
      <c r="C81" s="479"/>
      <c r="D81" s="478"/>
      <c r="E81" s="478"/>
      <c r="H81" s="493"/>
      <c r="I81" s="494"/>
      <c r="J81" s="494"/>
      <c r="K81" s="494"/>
      <c r="BM81" s="479"/>
      <c r="BN81" s="479"/>
      <c r="BO81" s="479"/>
      <c r="BP81" s="479"/>
      <c r="BQ81" s="479"/>
      <c r="BR81" s="479"/>
      <c r="BS81" s="479"/>
      <c r="BT81" s="482"/>
    </row>
  </sheetData>
  <mergeCells count="565">
    <mergeCell ref="BC78:BF78"/>
    <mergeCell ref="BG78:BJ78"/>
    <mergeCell ref="BK78:BM78"/>
    <mergeCell ref="BN78:BT78"/>
    <mergeCell ref="BC76:BF76"/>
    <mergeCell ref="BG76:BJ76"/>
    <mergeCell ref="BK76:BM76"/>
    <mergeCell ref="BN76:BT76"/>
    <mergeCell ref="BC77:BF77"/>
    <mergeCell ref="BG77:BJ77"/>
    <mergeCell ref="BK77:BM77"/>
    <mergeCell ref="BN77:BT77"/>
    <mergeCell ref="BH71:BJ71"/>
    <mergeCell ref="BE73:BN73"/>
    <mergeCell ref="BC75:BF75"/>
    <mergeCell ref="BG75:BJ75"/>
    <mergeCell ref="BK75:BM75"/>
    <mergeCell ref="BN75:BT75"/>
    <mergeCell ref="I68:K68"/>
    <mergeCell ref="BH68:BJ68"/>
    <mergeCell ref="I69:K69"/>
    <mergeCell ref="BH69:BJ69"/>
    <mergeCell ref="I70:K70"/>
    <mergeCell ref="BH70:BJ70"/>
    <mergeCell ref="BG63:BG71"/>
    <mergeCell ref="BH63:BJ63"/>
    <mergeCell ref="BQ63:BQ71"/>
    <mergeCell ref="BR63:BR71"/>
    <mergeCell ref="BS63:BS71"/>
    <mergeCell ref="BT63:BT71"/>
    <mergeCell ref="BH64:BJ64"/>
    <mergeCell ref="BH65:BJ65"/>
    <mergeCell ref="BH66:BJ66"/>
    <mergeCell ref="BH67:BJ67"/>
    <mergeCell ref="AV63:AV71"/>
    <mergeCell ref="AX63:AX71"/>
    <mergeCell ref="AZ63:AZ71"/>
    <mergeCell ref="BB63:BB71"/>
    <mergeCell ref="BD63:BD71"/>
    <mergeCell ref="BE63:BE71"/>
    <mergeCell ref="AJ63:AJ71"/>
    <mergeCell ref="AL63:AL71"/>
    <mergeCell ref="AN63:AN71"/>
    <mergeCell ref="AP63:AP71"/>
    <mergeCell ref="AR63:AR71"/>
    <mergeCell ref="AT63:AT71"/>
    <mergeCell ref="X63:X71"/>
    <mergeCell ref="Z63:Z71"/>
    <mergeCell ref="AB63:AB71"/>
    <mergeCell ref="AD63:AD71"/>
    <mergeCell ref="AF63:AF71"/>
    <mergeCell ref="AH63:AH71"/>
    <mergeCell ref="O63:O71"/>
    <mergeCell ref="P63:P71"/>
    <mergeCell ref="Q63:Q71"/>
    <mergeCell ref="R63:R71"/>
    <mergeCell ref="T63:T71"/>
    <mergeCell ref="V63:V71"/>
    <mergeCell ref="A63:A71"/>
    <mergeCell ref="B63:B71"/>
    <mergeCell ref="C63:C71"/>
    <mergeCell ref="D63:F71"/>
    <mergeCell ref="I63:K63"/>
    <mergeCell ref="L63:N71"/>
    <mergeCell ref="I64:K64"/>
    <mergeCell ref="I65:K65"/>
    <mergeCell ref="I66:K66"/>
    <mergeCell ref="I67:K67"/>
    <mergeCell ref="I71:K71"/>
    <mergeCell ref="AJ55:AJ62"/>
    <mergeCell ref="AL55:AL62"/>
    <mergeCell ref="AN55:AN62"/>
    <mergeCell ref="AP55:AP62"/>
    <mergeCell ref="AR55:AR62"/>
    <mergeCell ref="AT55:AT62"/>
    <mergeCell ref="X55:X62"/>
    <mergeCell ref="Z55:Z62"/>
    <mergeCell ref="AB55:AB62"/>
    <mergeCell ref="AD55:AD62"/>
    <mergeCell ref="AF55:AF62"/>
    <mergeCell ref="AH55:AH62"/>
    <mergeCell ref="BR55:BR62"/>
    <mergeCell ref="BS55:BS62"/>
    <mergeCell ref="BT55:BT62"/>
    <mergeCell ref="BH56:BJ56"/>
    <mergeCell ref="BH57:BJ57"/>
    <mergeCell ref="BH58:BJ58"/>
    <mergeCell ref="BH59:BJ59"/>
    <mergeCell ref="AV55:AV62"/>
    <mergeCell ref="AX55:AX62"/>
    <mergeCell ref="AZ55:AZ62"/>
    <mergeCell ref="BB55:BB62"/>
    <mergeCell ref="BD55:BD62"/>
    <mergeCell ref="BE55:BE62"/>
    <mergeCell ref="BH60:BJ60"/>
    <mergeCell ref="BH61:BJ61"/>
    <mergeCell ref="BH62:BJ62"/>
    <mergeCell ref="BG55:BG62"/>
    <mergeCell ref="BH55:BJ55"/>
    <mergeCell ref="BQ55:BQ62"/>
    <mergeCell ref="R55:R62"/>
    <mergeCell ref="T55:T62"/>
    <mergeCell ref="V55:V62"/>
    <mergeCell ref="A55:A62"/>
    <mergeCell ref="B55:B62"/>
    <mergeCell ref="C55:C62"/>
    <mergeCell ref="D55:F62"/>
    <mergeCell ref="I55:K55"/>
    <mergeCell ref="L55:N62"/>
    <mergeCell ref="I56:K56"/>
    <mergeCell ref="I57:K57"/>
    <mergeCell ref="I58:K58"/>
    <mergeCell ref="I59:K59"/>
    <mergeCell ref="I60:K60"/>
    <mergeCell ref="I61:K61"/>
    <mergeCell ref="I62:K62"/>
    <mergeCell ref="O55:O62"/>
    <mergeCell ref="P55:P62"/>
    <mergeCell ref="Q55:Q62"/>
    <mergeCell ref="BH52:BJ52"/>
    <mergeCell ref="I53:K53"/>
    <mergeCell ref="BH53:BJ53"/>
    <mergeCell ref="I54:K54"/>
    <mergeCell ref="BH54:BJ54"/>
    <mergeCell ref="BQ48:BQ54"/>
    <mergeCell ref="BR48:BR54"/>
    <mergeCell ref="BS48:BS54"/>
    <mergeCell ref="AL48:AL54"/>
    <mergeCell ref="Q48:Q54"/>
    <mergeCell ref="R48:R54"/>
    <mergeCell ref="T48:T54"/>
    <mergeCell ref="V48:V54"/>
    <mergeCell ref="X48:X54"/>
    <mergeCell ref="Z48:Z54"/>
    <mergeCell ref="BT48:BT54"/>
    <mergeCell ref="I49:K49"/>
    <mergeCell ref="BH49:BJ49"/>
    <mergeCell ref="I50:K50"/>
    <mergeCell ref="BH50:BJ50"/>
    <mergeCell ref="I51:K51"/>
    <mergeCell ref="BH51:BJ51"/>
    <mergeCell ref="AZ48:AZ54"/>
    <mergeCell ref="BB48:BB54"/>
    <mergeCell ref="BD48:BD54"/>
    <mergeCell ref="BE48:BE54"/>
    <mergeCell ref="BG48:BG54"/>
    <mergeCell ref="BH48:BJ48"/>
    <mergeCell ref="AN48:AN54"/>
    <mergeCell ref="AP48:AP54"/>
    <mergeCell ref="AR48:AR54"/>
    <mergeCell ref="AT48:AT54"/>
    <mergeCell ref="AV48:AV54"/>
    <mergeCell ref="AX48:AX54"/>
    <mergeCell ref="AB48:AB54"/>
    <mergeCell ref="AD48:AD54"/>
    <mergeCell ref="AF48:AF54"/>
    <mergeCell ref="AH48:AH54"/>
    <mergeCell ref="AJ48:AJ54"/>
    <mergeCell ref="A48:A54"/>
    <mergeCell ref="B48:B54"/>
    <mergeCell ref="C48:C54"/>
    <mergeCell ref="D48:F54"/>
    <mergeCell ref="I48:K48"/>
    <mergeCell ref="L48:N54"/>
    <mergeCell ref="O48:O54"/>
    <mergeCell ref="P48:P54"/>
    <mergeCell ref="BG42:BG47"/>
    <mergeCell ref="AJ42:AJ47"/>
    <mergeCell ref="AL42:AL47"/>
    <mergeCell ref="AN42:AN47"/>
    <mergeCell ref="AP42:AP47"/>
    <mergeCell ref="AR42:AR47"/>
    <mergeCell ref="AT42:AT47"/>
    <mergeCell ref="X42:X47"/>
    <mergeCell ref="Z42:Z47"/>
    <mergeCell ref="AB42:AB47"/>
    <mergeCell ref="AD42:AD47"/>
    <mergeCell ref="AF42:AF47"/>
    <mergeCell ref="AH42:AH47"/>
    <mergeCell ref="I52:K52"/>
    <mergeCell ref="O42:O47"/>
    <mergeCell ref="P42:P47"/>
    <mergeCell ref="BQ42:BQ47"/>
    <mergeCell ref="BR42:BR47"/>
    <mergeCell ref="BS42:BS47"/>
    <mergeCell ref="BT42:BT47"/>
    <mergeCell ref="BH43:BJ43"/>
    <mergeCell ref="BH44:BJ44"/>
    <mergeCell ref="BH45:BJ45"/>
    <mergeCell ref="BH46:BJ46"/>
    <mergeCell ref="AV42:AV47"/>
    <mergeCell ref="AX42:AX47"/>
    <mergeCell ref="AZ42:AZ47"/>
    <mergeCell ref="BB42:BB47"/>
    <mergeCell ref="BD42:BD47"/>
    <mergeCell ref="BE42:BE47"/>
    <mergeCell ref="BH47:BJ47"/>
    <mergeCell ref="BH42:BJ42"/>
    <mergeCell ref="Q42:Q47"/>
    <mergeCell ref="R42:R47"/>
    <mergeCell ref="T42:T47"/>
    <mergeCell ref="V42:V47"/>
    <mergeCell ref="A42:A47"/>
    <mergeCell ref="B42:B47"/>
    <mergeCell ref="C42:C47"/>
    <mergeCell ref="D42:F47"/>
    <mergeCell ref="I42:K42"/>
    <mergeCell ref="L42:N47"/>
    <mergeCell ref="I43:K43"/>
    <mergeCell ref="I44:K44"/>
    <mergeCell ref="I45:K45"/>
    <mergeCell ref="I46:K46"/>
    <mergeCell ref="I47:K47"/>
    <mergeCell ref="BG37:BG41"/>
    <mergeCell ref="BH37:BJ37"/>
    <mergeCell ref="BQ37:BQ41"/>
    <mergeCell ref="BR37:BR41"/>
    <mergeCell ref="BS37:BS41"/>
    <mergeCell ref="BT37:BT41"/>
    <mergeCell ref="BH38:BJ38"/>
    <mergeCell ref="BH39:BJ39"/>
    <mergeCell ref="BH40:BJ40"/>
    <mergeCell ref="BH41:BJ41"/>
    <mergeCell ref="AV37:AV41"/>
    <mergeCell ref="AX37:AX41"/>
    <mergeCell ref="AZ37:AZ41"/>
    <mergeCell ref="BB37:BB41"/>
    <mergeCell ref="BD37:BD41"/>
    <mergeCell ref="BE37:BE41"/>
    <mergeCell ref="AJ37:AJ41"/>
    <mergeCell ref="AL37:AL41"/>
    <mergeCell ref="AN37:AN41"/>
    <mergeCell ref="AP37:AP41"/>
    <mergeCell ref="AR37:AR41"/>
    <mergeCell ref="AT37:AT41"/>
    <mergeCell ref="X37:X41"/>
    <mergeCell ref="Z37:Z41"/>
    <mergeCell ref="AB37:AB41"/>
    <mergeCell ref="AD37:AD41"/>
    <mergeCell ref="AF37:AF41"/>
    <mergeCell ref="AH37:AH41"/>
    <mergeCell ref="O37:O41"/>
    <mergeCell ref="P37:P41"/>
    <mergeCell ref="Q37:Q41"/>
    <mergeCell ref="R37:R41"/>
    <mergeCell ref="T37:T41"/>
    <mergeCell ref="V37:V41"/>
    <mergeCell ref="A37:A41"/>
    <mergeCell ref="B37:B41"/>
    <mergeCell ref="C37:C41"/>
    <mergeCell ref="D37:F41"/>
    <mergeCell ref="I37:K37"/>
    <mergeCell ref="L37:N41"/>
    <mergeCell ref="I38:K38"/>
    <mergeCell ref="I39:K39"/>
    <mergeCell ref="I40:K40"/>
    <mergeCell ref="I41:K41"/>
    <mergeCell ref="BG33:BG36"/>
    <mergeCell ref="BH33:BJ33"/>
    <mergeCell ref="BQ33:BQ36"/>
    <mergeCell ref="BR33:BR36"/>
    <mergeCell ref="BS33:BS36"/>
    <mergeCell ref="BT33:BT36"/>
    <mergeCell ref="BH34:BJ34"/>
    <mergeCell ref="BH35:BJ35"/>
    <mergeCell ref="BH36:BJ36"/>
    <mergeCell ref="AV33:AV36"/>
    <mergeCell ref="AX33:AX36"/>
    <mergeCell ref="AZ33:AZ36"/>
    <mergeCell ref="BB33:BB36"/>
    <mergeCell ref="BD33:BD36"/>
    <mergeCell ref="BE33:BE36"/>
    <mergeCell ref="AJ33:AJ36"/>
    <mergeCell ref="AL33:AL36"/>
    <mergeCell ref="AN33:AN36"/>
    <mergeCell ref="AP33:AP36"/>
    <mergeCell ref="AR33:AR36"/>
    <mergeCell ref="AT33:AT36"/>
    <mergeCell ref="X33:X36"/>
    <mergeCell ref="Z33:Z36"/>
    <mergeCell ref="AB33:AB36"/>
    <mergeCell ref="AD33:AD36"/>
    <mergeCell ref="AF33:AF36"/>
    <mergeCell ref="AH33:AH36"/>
    <mergeCell ref="O33:O36"/>
    <mergeCell ref="P33:P36"/>
    <mergeCell ref="Q33:Q36"/>
    <mergeCell ref="R33:R36"/>
    <mergeCell ref="T33:T36"/>
    <mergeCell ref="V33:V36"/>
    <mergeCell ref="A33:A36"/>
    <mergeCell ref="B33:B36"/>
    <mergeCell ref="C33:C36"/>
    <mergeCell ref="D33:F36"/>
    <mergeCell ref="I33:K33"/>
    <mergeCell ref="L33:N36"/>
    <mergeCell ref="I34:K34"/>
    <mergeCell ref="I35:K35"/>
    <mergeCell ref="I36:K36"/>
    <mergeCell ref="BG30:BG32"/>
    <mergeCell ref="BH30:BJ30"/>
    <mergeCell ref="BQ30:BQ32"/>
    <mergeCell ref="BR30:BR32"/>
    <mergeCell ref="BS30:BS32"/>
    <mergeCell ref="BT30:BT32"/>
    <mergeCell ref="BH31:BJ31"/>
    <mergeCell ref="BH32:BJ32"/>
    <mergeCell ref="AV30:AV32"/>
    <mergeCell ref="AX30:AX32"/>
    <mergeCell ref="AZ30:AZ32"/>
    <mergeCell ref="BB30:BB32"/>
    <mergeCell ref="BD30:BD32"/>
    <mergeCell ref="BE30:BE32"/>
    <mergeCell ref="AJ30:AJ32"/>
    <mergeCell ref="AL30:AL32"/>
    <mergeCell ref="AN30:AN32"/>
    <mergeCell ref="AP30:AP32"/>
    <mergeCell ref="AR30:AR32"/>
    <mergeCell ref="AT30:AT32"/>
    <mergeCell ref="X30:X32"/>
    <mergeCell ref="Z30:Z32"/>
    <mergeCell ref="AB30:AB32"/>
    <mergeCell ref="AD30:AD32"/>
    <mergeCell ref="AF30:AF32"/>
    <mergeCell ref="AH30:AH32"/>
    <mergeCell ref="O30:O32"/>
    <mergeCell ref="P30:P32"/>
    <mergeCell ref="Q30:Q32"/>
    <mergeCell ref="R30:R32"/>
    <mergeCell ref="T30:T32"/>
    <mergeCell ref="V30:V32"/>
    <mergeCell ref="A30:A32"/>
    <mergeCell ref="B30:B32"/>
    <mergeCell ref="C30:C32"/>
    <mergeCell ref="D30:F32"/>
    <mergeCell ref="I30:K30"/>
    <mergeCell ref="L30:N32"/>
    <mergeCell ref="I31:K31"/>
    <mergeCell ref="I32:K32"/>
    <mergeCell ref="BQ28:BQ29"/>
    <mergeCell ref="BR28:BR29"/>
    <mergeCell ref="BS28:BS29"/>
    <mergeCell ref="BT28:BT29"/>
    <mergeCell ref="I29:K29"/>
    <mergeCell ref="BH29:BJ29"/>
    <mergeCell ref="AZ28:AZ29"/>
    <mergeCell ref="BB28:BB29"/>
    <mergeCell ref="BD28:BD29"/>
    <mergeCell ref="BE28:BE29"/>
    <mergeCell ref="BG28:BG29"/>
    <mergeCell ref="BH28:BJ28"/>
    <mergeCell ref="AN28:AN29"/>
    <mergeCell ref="AP28:AP29"/>
    <mergeCell ref="AR28:AR29"/>
    <mergeCell ref="AT28:AT29"/>
    <mergeCell ref="AV28:AV29"/>
    <mergeCell ref="AX28:AX29"/>
    <mergeCell ref="AB28:AB29"/>
    <mergeCell ref="AD28:AD29"/>
    <mergeCell ref="AF28:AF29"/>
    <mergeCell ref="AH28:AH29"/>
    <mergeCell ref="AJ28:AJ29"/>
    <mergeCell ref="AL28:AL29"/>
    <mergeCell ref="Q28:Q29"/>
    <mergeCell ref="R28:R29"/>
    <mergeCell ref="T28:T29"/>
    <mergeCell ref="V28:V29"/>
    <mergeCell ref="X28:X29"/>
    <mergeCell ref="Z28:Z29"/>
    <mergeCell ref="I27:K27"/>
    <mergeCell ref="BH27:BJ27"/>
    <mergeCell ref="A28:A29"/>
    <mergeCell ref="B28:B29"/>
    <mergeCell ref="C28:C29"/>
    <mergeCell ref="D28:F29"/>
    <mergeCell ref="I28:K28"/>
    <mergeCell ref="L28:N29"/>
    <mergeCell ref="O28:O29"/>
    <mergeCell ref="P28:P29"/>
    <mergeCell ref="AF23:AF27"/>
    <mergeCell ref="AH23:AH27"/>
    <mergeCell ref="AJ23:AJ27"/>
    <mergeCell ref="AL23:AL27"/>
    <mergeCell ref="Q23:Q27"/>
    <mergeCell ref="R23:R27"/>
    <mergeCell ref="T23:T27"/>
    <mergeCell ref="V23:V27"/>
    <mergeCell ref="BQ23:BQ27"/>
    <mergeCell ref="BR23:BR27"/>
    <mergeCell ref="BS23:BS27"/>
    <mergeCell ref="BT23:BT27"/>
    <mergeCell ref="I24:K24"/>
    <mergeCell ref="BH24:BJ24"/>
    <mergeCell ref="I25:K25"/>
    <mergeCell ref="BH25:BJ25"/>
    <mergeCell ref="I26:K26"/>
    <mergeCell ref="BH26:BJ26"/>
    <mergeCell ref="AZ23:AZ27"/>
    <mergeCell ref="BB23:BB27"/>
    <mergeCell ref="BD23:BD27"/>
    <mergeCell ref="BE23:BE27"/>
    <mergeCell ref="BG23:BG27"/>
    <mergeCell ref="BH23:BJ23"/>
    <mergeCell ref="AN23:AN27"/>
    <mergeCell ref="AP23:AP27"/>
    <mergeCell ref="AR23:AR27"/>
    <mergeCell ref="AT23:AT27"/>
    <mergeCell ref="AV23:AV27"/>
    <mergeCell ref="AX23:AX27"/>
    <mergeCell ref="AB23:AB27"/>
    <mergeCell ref="AD23:AD27"/>
    <mergeCell ref="X23:X27"/>
    <mergeCell ref="Z23:Z27"/>
    <mergeCell ref="I22:K22"/>
    <mergeCell ref="BH22:BJ22"/>
    <mergeCell ref="A23:A27"/>
    <mergeCell ref="B23:B27"/>
    <mergeCell ref="C23:C27"/>
    <mergeCell ref="D23:F27"/>
    <mergeCell ref="I23:K23"/>
    <mergeCell ref="L23:N27"/>
    <mergeCell ref="O23:O27"/>
    <mergeCell ref="P23:P27"/>
    <mergeCell ref="A15:A22"/>
    <mergeCell ref="B15:B22"/>
    <mergeCell ref="C15:C22"/>
    <mergeCell ref="D15:F22"/>
    <mergeCell ref="BH19:BJ19"/>
    <mergeCell ref="I20:K20"/>
    <mergeCell ref="BH20:BJ20"/>
    <mergeCell ref="I21:K21"/>
    <mergeCell ref="BH21:BJ21"/>
    <mergeCell ref="I15:K15"/>
    <mergeCell ref="L15:N22"/>
    <mergeCell ref="O15:O22"/>
    <mergeCell ref="BQ15:BQ22"/>
    <mergeCell ref="BR15:BR22"/>
    <mergeCell ref="BS15:BS22"/>
    <mergeCell ref="AL15:AL22"/>
    <mergeCell ref="Q15:Q22"/>
    <mergeCell ref="R15:R22"/>
    <mergeCell ref="T15:T22"/>
    <mergeCell ref="V15:V22"/>
    <mergeCell ref="X15:X22"/>
    <mergeCell ref="Z15:Z22"/>
    <mergeCell ref="AH15:AH22"/>
    <mergeCell ref="AJ15:AJ22"/>
    <mergeCell ref="P15:P22"/>
    <mergeCell ref="I19:K19"/>
    <mergeCell ref="BT15:BT22"/>
    <mergeCell ref="I16:K16"/>
    <mergeCell ref="BH16:BJ16"/>
    <mergeCell ref="I17:K17"/>
    <mergeCell ref="BH17:BJ17"/>
    <mergeCell ref="I18:K18"/>
    <mergeCell ref="BH18:BJ18"/>
    <mergeCell ref="AZ15:AZ22"/>
    <mergeCell ref="BB15:BB22"/>
    <mergeCell ref="BD15:BD22"/>
    <mergeCell ref="BE15:BE22"/>
    <mergeCell ref="BG15:BG22"/>
    <mergeCell ref="BH15:BJ15"/>
    <mergeCell ref="AN15:AN22"/>
    <mergeCell ref="AP15:AP22"/>
    <mergeCell ref="AR15:AR22"/>
    <mergeCell ref="AT15:AT22"/>
    <mergeCell ref="AV15:AV22"/>
    <mergeCell ref="AX15:AX22"/>
    <mergeCell ref="AB15:AB22"/>
    <mergeCell ref="AD15:AD22"/>
    <mergeCell ref="AF15:AF22"/>
    <mergeCell ref="AJ9:AJ14"/>
    <mergeCell ref="AL9:AL14"/>
    <mergeCell ref="AN9:AN14"/>
    <mergeCell ref="AP9:AP14"/>
    <mergeCell ref="AR9:AR14"/>
    <mergeCell ref="AT9:AT14"/>
    <mergeCell ref="X9:X14"/>
    <mergeCell ref="Z9:Z14"/>
    <mergeCell ref="AB9:AB14"/>
    <mergeCell ref="AD9:AD14"/>
    <mergeCell ref="AF9:AF14"/>
    <mergeCell ref="AH9:AH14"/>
    <mergeCell ref="BQ9:BQ14"/>
    <mergeCell ref="BR9:BR14"/>
    <mergeCell ref="BS9:BS14"/>
    <mergeCell ref="BT9:BT14"/>
    <mergeCell ref="BH10:BJ10"/>
    <mergeCell ref="BH11:BJ11"/>
    <mergeCell ref="BH12:BJ12"/>
    <mergeCell ref="BH13:BJ13"/>
    <mergeCell ref="AV9:AV14"/>
    <mergeCell ref="AX9:AX14"/>
    <mergeCell ref="AZ9:AZ14"/>
    <mergeCell ref="BB9:BB14"/>
    <mergeCell ref="BD9:BD14"/>
    <mergeCell ref="BE9:BE14"/>
    <mergeCell ref="BH14:BJ14"/>
    <mergeCell ref="BH9:BJ9"/>
    <mergeCell ref="BG9:BG14"/>
    <mergeCell ref="O9:O14"/>
    <mergeCell ref="P9:P14"/>
    <mergeCell ref="Q9:Q14"/>
    <mergeCell ref="R9:R14"/>
    <mergeCell ref="T9:T14"/>
    <mergeCell ref="V9:V14"/>
    <mergeCell ref="A9:A14"/>
    <mergeCell ref="B9:B14"/>
    <mergeCell ref="C9:C14"/>
    <mergeCell ref="D9:F14"/>
    <mergeCell ref="I9:K9"/>
    <mergeCell ref="L9:N14"/>
    <mergeCell ref="I10:K10"/>
    <mergeCell ref="I11:K11"/>
    <mergeCell ref="I12:K12"/>
    <mergeCell ref="I13:K13"/>
    <mergeCell ref="I14:K14"/>
    <mergeCell ref="W7:X7"/>
    <mergeCell ref="Y7:Z7"/>
    <mergeCell ref="AY7:AZ7"/>
    <mergeCell ref="BA7:BB7"/>
    <mergeCell ref="BC7:BG7"/>
    <mergeCell ref="BH7:BN7"/>
    <mergeCell ref="BO7:BT7"/>
    <mergeCell ref="BH8:BJ8"/>
    <mergeCell ref="AM7:AN7"/>
    <mergeCell ref="AO7:AP7"/>
    <mergeCell ref="AQ7:AR7"/>
    <mergeCell ref="AS7:AT7"/>
    <mergeCell ref="AU7:AV7"/>
    <mergeCell ref="AW7:AX7"/>
    <mergeCell ref="A7:A8"/>
    <mergeCell ref="B7:B8"/>
    <mergeCell ref="C7:C8"/>
    <mergeCell ref="D7:F8"/>
    <mergeCell ref="G7:G8"/>
    <mergeCell ref="H7:K8"/>
    <mergeCell ref="BI3:BL4"/>
    <mergeCell ref="BO3:BT4"/>
    <mergeCell ref="B4:I4"/>
    <mergeCell ref="J4:K4"/>
    <mergeCell ref="A6:N6"/>
    <mergeCell ref="O6:R6"/>
    <mergeCell ref="S6:BG6"/>
    <mergeCell ref="BH6:BT6"/>
    <mergeCell ref="AA7:AB7"/>
    <mergeCell ref="AC7:AD7"/>
    <mergeCell ref="AE7:AF7"/>
    <mergeCell ref="AG7:AH7"/>
    <mergeCell ref="AI7:AJ7"/>
    <mergeCell ref="AK7:AL7"/>
    <mergeCell ref="L7:N8"/>
    <mergeCell ref="O7:R7"/>
    <mergeCell ref="S7:T7"/>
    <mergeCell ref="U7:V7"/>
    <mergeCell ref="A1:K1"/>
    <mergeCell ref="L1:N4"/>
    <mergeCell ref="T1:U4"/>
    <mergeCell ref="BH1:BH2"/>
    <mergeCell ref="BI1:BL2"/>
    <mergeCell ref="BO1:BT2"/>
    <mergeCell ref="A2:K2"/>
    <mergeCell ref="B3:I3"/>
    <mergeCell ref="J3:K3"/>
    <mergeCell ref="BH3:BH4"/>
  </mergeCells>
  <conditionalFormatting sqref="BO28:BP29 BO33:BP41 BO63:BP71">
    <cfRule type="cellIs" dxfId="22" priority="8" stopIfTrue="1" operator="lessThan">
      <formula>1</formula>
    </cfRule>
  </conditionalFormatting>
  <conditionalFormatting sqref="BO30:BP32">
    <cfRule type="cellIs" dxfId="21" priority="7" stopIfTrue="1" operator="lessThan">
      <formula>1</formula>
    </cfRule>
  </conditionalFormatting>
  <conditionalFormatting sqref="BO55:BP62">
    <cfRule type="cellIs" dxfId="20" priority="6" stopIfTrue="1" operator="lessThan">
      <formula>1</formula>
    </cfRule>
  </conditionalFormatting>
  <conditionalFormatting sqref="BO48:BP54">
    <cfRule type="cellIs" dxfId="19" priority="5" stopIfTrue="1" operator="lessThan">
      <formula>1</formula>
    </cfRule>
  </conditionalFormatting>
  <conditionalFormatting sqref="BO42:BP47">
    <cfRule type="cellIs" dxfId="18" priority="4" stopIfTrue="1" operator="lessThan">
      <formula>1</formula>
    </cfRule>
  </conditionalFormatting>
  <conditionalFormatting sqref="BO9:BP14">
    <cfRule type="cellIs" dxfId="17" priority="3" stopIfTrue="1" operator="lessThan">
      <formula>1</formula>
    </cfRule>
  </conditionalFormatting>
  <conditionalFormatting sqref="BO15:BP22">
    <cfRule type="cellIs" dxfId="16" priority="2" stopIfTrue="1" operator="lessThan">
      <formula>1</formula>
    </cfRule>
  </conditionalFormatting>
  <conditionalFormatting sqref="BO23:BP27">
    <cfRule type="cellIs" dxfId="15" priority="1" stopIfTrue="1" operator="lessThan">
      <formula>1</formula>
    </cfRule>
  </conditionalFormatting>
  <dataValidations disablePrompts="1" count="6">
    <dataValidation type="list" allowBlank="1" showInputMessage="1" showErrorMessage="1" error="Selecciones de la lista" sqref="G30:G71 JC30:JC71 SY30:SY71 ACU30:ACU71 AMQ30:AMQ71 AWM30:AWM71 BGI30:BGI71 BQE30:BQE71 CAA30:CAA71 CJW30:CJW71 CTS30:CTS71 DDO30:DDO71 DNK30:DNK71 DXG30:DXG71 EHC30:EHC71 EQY30:EQY71 FAU30:FAU71 FKQ30:FKQ71 FUM30:FUM71 GEI30:GEI71 GOE30:GOE71 GYA30:GYA71 HHW30:HHW71 HRS30:HRS71 IBO30:IBO71 ILK30:ILK71 IVG30:IVG71 JFC30:JFC71 JOY30:JOY71 JYU30:JYU71 KIQ30:KIQ71 KSM30:KSM71 LCI30:LCI71 LME30:LME71 LWA30:LWA71 MFW30:MFW71 MPS30:MPS71 MZO30:MZO71 NJK30:NJK71 NTG30:NTG71 ODC30:ODC71 OMY30:OMY71 OWU30:OWU71 PGQ30:PGQ71 PQM30:PQM71 QAI30:QAI71 QKE30:QKE71 QUA30:QUA71 RDW30:RDW71 RNS30:RNS71 RXO30:RXO71 SHK30:SHK71 SRG30:SRG71 TBC30:TBC71 TKY30:TKY71 TUU30:TUU71 UEQ30:UEQ71 UOM30:UOM71 UYI30:UYI71 VIE30:VIE71 VSA30:VSA71 WBW30:WBW71 WLS30:WLS71 WVO30:WVO71 G65566:G65607 JC65566:JC65607 SY65566:SY65607 ACU65566:ACU65607 AMQ65566:AMQ65607 AWM65566:AWM65607 BGI65566:BGI65607 BQE65566:BQE65607 CAA65566:CAA65607 CJW65566:CJW65607 CTS65566:CTS65607 DDO65566:DDO65607 DNK65566:DNK65607 DXG65566:DXG65607 EHC65566:EHC65607 EQY65566:EQY65607 FAU65566:FAU65607 FKQ65566:FKQ65607 FUM65566:FUM65607 GEI65566:GEI65607 GOE65566:GOE65607 GYA65566:GYA65607 HHW65566:HHW65607 HRS65566:HRS65607 IBO65566:IBO65607 ILK65566:ILK65607 IVG65566:IVG65607 JFC65566:JFC65607 JOY65566:JOY65607 JYU65566:JYU65607 KIQ65566:KIQ65607 KSM65566:KSM65607 LCI65566:LCI65607 LME65566:LME65607 LWA65566:LWA65607 MFW65566:MFW65607 MPS65566:MPS65607 MZO65566:MZO65607 NJK65566:NJK65607 NTG65566:NTG65607 ODC65566:ODC65607 OMY65566:OMY65607 OWU65566:OWU65607 PGQ65566:PGQ65607 PQM65566:PQM65607 QAI65566:QAI65607 QKE65566:QKE65607 QUA65566:QUA65607 RDW65566:RDW65607 RNS65566:RNS65607 RXO65566:RXO65607 SHK65566:SHK65607 SRG65566:SRG65607 TBC65566:TBC65607 TKY65566:TKY65607 TUU65566:TUU65607 UEQ65566:UEQ65607 UOM65566:UOM65607 UYI65566:UYI65607 VIE65566:VIE65607 VSA65566:VSA65607 WBW65566:WBW65607 WLS65566:WLS65607 WVO65566:WVO65607 G131102:G131143 JC131102:JC131143 SY131102:SY131143 ACU131102:ACU131143 AMQ131102:AMQ131143 AWM131102:AWM131143 BGI131102:BGI131143 BQE131102:BQE131143 CAA131102:CAA131143 CJW131102:CJW131143 CTS131102:CTS131143 DDO131102:DDO131143 DNK131102:DNK131143 DXG131102:DXG131143 EHC131102:EHC131143 EQY131102:EQY131143 FAU131102:FAU131143 FKQ131102:FKQ131143 FUM131102:FUM131143 GEI131102:GEI131143 GOE131102:GOE131143 GYA131102:GYA131143 HHW131102:HHW131143 HRS131102:HRS131143 IBO131102:IBO131143 ILK131102:ILK131143 IVG131102:IVG131143 JFC131102:JFC131143 JOY131102:JOY131143 JYU131102:JYU131143 KIQ131102:KIQ131143 KSM131102:KSM131143 LCI131102:LCI131143 LME131102:LME131143 LWA131102:LWA131143 MFW131102:MFW131143 MPS131102:MPS131143 MZO131102:MZO131143 NJK131102:NJK131143 NTG131102:NTG131143 ODC131102:ODC131143 OMY131102:OMY131143 OWU131102:OWU131143 PGQ131102:PGQ131143 PQM131102:PQM131143 QAI131102:QAI131143 QKE131102:QKE131143 QUA131102:QUA131143 RDW131102:RDW131143 RNS131102:RNS131143 RXO131102:RXO131143 SHK131102:SHK131143 SRG131102:SRG131143 TBC131102:TBC131143 TKY131102:TKY131143 TUU131102:TUU131143 UEQ131102:UEQ131143 UOM131102:UOM131143 UYI131102:UYI131143 VIE131102:VIE131143 VSA131102:VSA131143 WBW131102:WBW131143 WLS131102:WLS131143 WVO131102:WVO131143 G196638:G196679 JC196638:JC196679 SY196638:SY196679 ACU196638:ACU196679 AMQ196638:AMQ196679 AWM196638:AWM196679 BGI196638:BGI196679 BQE196638:BQE196679 CAA196638:CAA196679 CJW196638:CJW196679 CTS196638:CTS196679 DDO196638:DDO196679 DNK196638:DNK196679 DXG196638:DXG196679 EHC196638:EHC196679 EQY196638:EQY196679 FAU196638:FAU196679 FKQ196638:FKQ196679 FUM196638:FUM196679 GEI196638:GEI196679 GOE196638:GOE196679 GYA196638:GYA196679 HHW196638:HHW196679 HRS196638:HRS196679 IBO196638:IBO196679 ILK196638:ILK196679 IVG196638:IVG196679 JFC196638:JFC196679 JOY196638:JOY196679 JYU196638:JYU196679 KIQ196638:KIQ196679 KSM196638:KSM196679 LCI196638:LCI196679 LME196638:LME196679 LWA196638:LWA196679 MFW196638:MFW196679 MPS196638:MPS196679 MZO196638:MZO196679 NJK196638:NJK196679 NTG196638:NTG196679 ODC196638:ODC196679 OMY196638:OMY196679 OWU196638:OWU196679 PGQ196638:PGQ196679 PQM196638:PQM196679 QAI196638:QAI196679 QKE196638:QKE196679 QUA196638:QUA196679 RDW196638:RDW196679 RNS196638:RNS196679 RXO196638:RXO196679 SHK196638:SHK196679 SRG196638:SRG196679 TBC196638:TBC196679 TKY196638:TKY196679 TUU196638:TUU196679 UEQ196638:UEQ196679 UOM196638:UOM196679 UYI196638:UYI196679 VIE196638:VIE196679 VSA196638:VSA196679 WBW196638:WBW196679 WLS196638:WLS196679 WVO196638:WVO196679 G262174:G262215 JC262174:JC262215 SY262174:SY262215 ACU262174:ACU262215 AMQ262174:AMQ262215 AWM262174:AWM262215 BGI262174:BGI262215 BQE262174:BQE262215 CAA262174:CAA262215 CJW262174:CJW262215 CTS262174:CTS262215 DDO262174:DDO262215 DNK262174:DNK262215 DXG262174:DXG262215 EHC262174:EHC262215 EQY262174:EQY262215 FAU262174:FAU262215 FKQ262174:FKQ262215 FUM262174:FUM262215 GEI262174:GEI262215 GOE262174:GOE262215 GYA262174:GYA262215 HHW262174:HHW262215 HRS262174:HRS262215 IBO262174:IBO262215 ILK262174:ILK262215 IVG262174:IVG262215 JFC262174:JFC262215 JOY262174:JOY262215 JYU262174:JYU262215 KIQ262174:KIQ262215 KSM262174:KSM262215 LCI262174:LCI262215 LME262174:LME262215 LWA262174:LWA262215 MFW262174:MFW262215 MPS262174:MPS262215 MZO262174:MZO262215 NJK262174:NJK262215 NTG262174:NTG262215 ODC262174:ODC262215 OMY262174:OMY262215 OWU262174:OWU262215 PGQ262174:PGQ262215 PQM262174:PQM262215 QAI262174:QAI262215 QKE262174:QKE262215 QUA262174:QUA262215 RDW262174:RDW262215 RNS262174:RNS262215 RXO262174:RXO262215 SHK262174:SHK262215 SRG262174:SRG262215 TBC262174:TBC262215 TKY262174:TKY262215 TUU262174:TUU262215 UEQ262174:UEQ262215 UOM262174:UOM262215 UYI262174:UYI262215 VIE262174:VIE262215 VSA262174:VSA262215 WBW262174:WBW262215 WLS262174:WLS262215 WVO262174:WVO262215 G327710:G327751 JC327710:JC327751 SY327710:SY327751 ACU327710:ACU327751 AMQ327710:AMQ327751 AWM327710:AWM327751 BGI327710:BGI327751 BQE327710:BQE327751 CAA327710:CAA327751 CJW327710:CJW327751 CTS327710:CTS327751 DDO327710:DDO327751 DNK327710:DNK327751 DXG327710:DXG327751 EHC327710:EHC327751 EQY327710:EQY327751 FAU327710:FAU327751 FKQ327710:FKQ327751 FUM327710:FUM327751 GEI327710:GEI327751 GOE327710:GOE327751 GYA327710:GYA327751 HHW327710:HHW327751 HRS327710:HRS327751 IBO327710:IBO327751 ILK327710:ILK327751 IVG327710:IVG327751 JFC327710:JFC327751 JOY327710:JOY327751 JYU327710:JYU327751 KIQ327710:KIQ327751 KSM327710:KSM327751 LCI327710:LCI327751 LME327710:LME327751 LWA327710:LWA327751 MFW327710:MFW327751 MPS327710:MPS327751 MZO327710:MZO327751 NJK327710:NJK327751 NTG327710:NTG327751 ODC327710:ODC327751 OMY327710:OMY327751 OWU327710:OWU327751 PGQ327710:PGQ327751 PQM327710:PQM327751 QAI327710:QAI327751 QKE327710:QKE327751 QUA327710:QUA327751 RDW327710:RDW327751 RNS327710:RNS327751 RXO327710:RXO327751 SHK327710:SHK327751 SRG327710:SRG327751 TBC327710:TBC327751 TKY327710:TKY327751 TUU327710:TUU327751 UEQ327710:UEQ327751 UOM327710:UOM327751 UYI327710:UYI327751 VIE327710:VIE327751 VSA327710:VSA327751 WBW327710:WBW327751 WLS327710:WLS327751 WVO327710:WVO327751 G393246:G393287 JC393246:JC393287 SY393246:SY393287 ACU393246:ACU393287 AMQ393246:AMQ393287 AWM393246:AWM393287 BGI393246:BGI393287 BQE393246:BQE393287 CAA393246:CAA393287 CJW393246:CJW393287 CTS393246:CTS393287 DDO393246:DDO393287 DNK393246:DNK393287 DXG393246:DXG393287 EHC393246:EHC393287 EQY393246:EQY393287 FAU393246:FAU393287 FKQ393246:FKQ393287 FUM393246:FUM393287 GEI393246:GEI393287 GOE393246:GOE393287 GYA393246:GYA393287 HHW393246:HHW393287 HRS393246:HRS393287 IBO393246:IBO393287 ILK393246:ILK393287 IVG393246:IVG393287 JFC393246:JFC393287 JOY393246:JOY393287 JYU393246:JYU393287 KIQ393246:KIQ393287 KSM393246:KSM393287 LCI393246:LCI393287 LME393246:LME393287 LWA393246:LWA393287 MFW393246:MFW393287 MPS393246:MPS393287 MZO393246:MZO393287 NJK393246:NJK393287 NTG393246:NTG393287 ODC393246:ODC393287 OMY393246:OMY393287 OWU393246:OWU393287 PGQ393246:PGQ393287 PQM393246:PQM393287 QAI393246:QAI393287 QKE393246:QKE393287 QUA393246:QUA393287 RDW393246:RDW393287 RNS393246:RNS393287 RXO393246:RXO393287 SHK393246:SHK393287 SRG393246:SRG393287 TBC393246:TBC393287 TKY393246:TKY393287 TUU393246:TUU393287 UEQ393246:UEQ393287 UOM393246:UOM393287 UYI393246:UYI393287 VIE393246:VIE393287 VSA393246:VSA393287 WBW393246:WBW393287 WLS393246:WLS393287 WVO393246:WVO393287 G458782:G458823 JC458782:JC458823 SY458782:SY458823 ACU458782:ACU458823 AMQ458782:AMQ458823 AWM458782:AWM458823 BGI458782:BGI458823 BQE458782:BQE458823 CAA458782:CAA458823 CJW458782:CJW458823 CTS458782:CTS458823 DDO458782:DDO458823 DNK458782:DNK458823 DXG458782:DXG458823 EHC458782:EHC458823 EQY458782:EQY458823 FAU458782:FAU458823 FKQ458782:FKQ458823 FUM458782:FUM458823 GEI458782:GEI458823 GOE458782:GOE458823 GYA458782:GYA458823 HHW458782:HHW458823 HRS458782:HRS458823 IBO458782:IBO458823 ILK458782:ILK458823 IVG458782:IVG458823 JFC458782:JFC458823 JOY458782:JOY458823 JYU458782:JYU458823 KIQ458782:KIQ458823 KSM458782:KSM458823 LCI458782:LCI458823 LME458782:LME458823 LWA458782:LWA458823 MFW458782:MFW458823 MPS458782:MPS458823 MZO458782:MZO458823 NJK458782:NJK458823 NTG458782:NTG458823 ODC458782:ODC458823 OMY458782:OMY458823 OWU458782:OWU458823 PGQ458782:PGQ458823 PQM458782:PQM458823 QAI458782:QAI458823 QKE458782:QKE458823 QUA458782:QUA458823 RDW458782:RDW458823 RNS458782:RNS458823 RXO458782:RXO458823 SHK458782:SHK458823 SRG458782:SRG458823 TBC458782:TBC458823 TKY458782:TKY458823 TUU458782:TUU458823 UEQ458782:UEQ458823 UOM458782:UOM458823 UYI458782:UYI458823 VIE458782:VIE458823 VSA458782:VSA458823 WBW458782:WBW458823 WLS458782:WLS458823 WVO458782:WVO458823 G524318:G524359 JC524318:JC524359 SY524318:SY524359 ACU524318:ACU524359 AMQ524318:AMQ524359 AWM524318:AWM524359 BGI524318:BGI524359 BQE524318:BQE524359 CAA524318:CAA524359 CJW524318:CJW524359 CTS524318:CTS524359 DDO524318:DDO524359 DNK524318:DNK524359 DXG524318:DXG524359 EHC524318:EHC524359 EQY524318:EQY524359 FAU524318:FAU524359 FKQ524318:FKQ524359 FUM524318:FUM524359 GEI524318:GEI524359 GOE524318:GOE524359 GYA524318:GYA524359 HHW524318:HHW524359 HRS524318:HRS524359 IBO524318:IBO524359 ILK524318:ILK524359 IVG524318:IVG524359 JFC524318:JFC524359 JOY524318:JOY524359 JYU524318:JYU524359 KIQ524318:KIQ524359 KSM524318:KSM524359 LCI524318:LCI524359 LME524318:LME524359 LWA524318:LWA524359 MFW524318:MFW524359 MPS524318:MPS524359 MZO524318:MZO524359 NJK524318:NJK524359 NTG524318:NTG524359 ODC524318:ODC524359 OMY524318:OMY524359 OWU524318:OWU524359 PGQ524318:PGQ524359 PQM524318:PQM524359 QAI524318:QAI524359 QKE524318:QKE524359 QUA524318:QUA524359 RDW524318:RDW524359 RNS524318:RNS524359 RXO524318:RXO524359 SHK524318:SHK524359 SRG524318:SRG524359 TBC524318:TBC524359 TKY524318:TKY524359 TUU524318:TUU524359 UEQ524318:UEQ524359 UOM524318:UOM524359 UYI524318:UYI524359 VIE524318:VIE524359 VSA524318:VSA524359 WBW524318:WBW524359 WLS524318:WLS524359 WVO524318:WVO524359 G589854:G589895 JC589854:JC589895 SY589854:SY589895 ACU589854:ACU589895 AMQ589854:AMQ589895 AWM589854:AWM589895 BGI589854:BGI589895 BQE589854:BQE589895 CAA589854:CAA589895 CJW589854:CJW589895 CTS589854:CTS589895 DDO589854:DDO589895 DNK589854:DNK589895 DXG589854:DXG589895 EHC589854:EHC589895 EQY589854:EQY589895 FAU589854:FAU589895 FKQ589854:FKQ589895 FUM589854:FUM589895 GEI589854:GEI589895 GOE589854:GOE589895 GYA589854:GYA589895 HHW589854:HHW589895 HRS589854:HRS589895 IBO589854:IBO589895 ILK589854:ILK589895 IVG589854:IVG589895 JFC589854:JFC589895 JOY589854:JOY589895 JYU589854:JYU589895 KIQ589854:KIQ589895 KSM589854:KSM589895 LCI589854:LCI589895 LME589854:LME589895 LWA589854:LWA589895 MFW589854:MFW589895 MPS589854:MPS589895 MZO589854:MZO589895 NJK589854:NJK589895 NTG589854:NTG589895 ODC589854:ODC589895 OMY589854:OMY589895 OWU589854:OWU589895 PGQ589854:PGQ589895 PQM589854:PQM589895 QAI589854:QAI589895 QKE589854:QKE589895 QUA589854:QUA589895 RDW589854:RDW589895 RNS589854:RNS589895 RXO589854:RXO589895 SHK589854:SHK589895 SRG589854:SRG589895 TBC589854:TBC589895 TKY589854:TKY589895 TUU589854:TUU589895 UEQ589854:UEQ589895 UOM589854:UOM589895 UYI589854:UYI589895 VIE589854:VIE589895 VSA589854:VSA589895 WBW589854:WBW589895 WLS589854:WLS589895 WVO589854:WVO589895 G655390:G655431 JC655390:JC655431 SY655390:SY655431 ACU655390:ACU655431 AMQ655390:AMQ655431 AWM655390:AWM655431 BGI655390:BGI655431 BQE655390:BQE655431 CAA655390:CAA655431 CJW655390:CJW655431 CTS655390:CTS655431 DDO655390:DDO655431 DNK655390:DNK655431 DXG655390:DXG655431 EHC655390:EHC655431 EQY655390:EQY655431 FAU655390:FAU655431 FKQ655390:FKQ655431 FUM655390:FUM655431 GEI655390:GEI655431 GOE655390:GOE655431 GYA655390:GYA655431 HHW655390:HHW655431 HRS655390:HRS655431 IBO655390:IBO655431 ILK655390:ILK655431 IVG655390:IVG655431 JFC655390:JFC655431 JOY655390:JOY655431 JYU655390:JYU655431 KIQ655390:KIQ655431 KSM655390:KSM655431 LCI655390:LCI655431 LME655390:LME655431 LWA655390:LWA655431 MFW655390:MFW655431 MPS655390:MPS655431 MZO655390:MZO655431 NJK655390:NJK655431 NTG655390:NTG655431 ODC655390:ODC655431 OMY655390:OMY655431 OWU655390:OWU655431 PGQ655390:PGQ655431 PQM655390:PQM655431 QAI655390:QAI655431 QKE655390:QKE655431 QUA655390:QUA655431 RDW655390:RDW655431 RNS655390:RNS655431 RXO655390:RXO655431 SHK655390:SHK655431 SRG655390:SRG655431 TBC655390:TBC655431 TKY655390:TKY655431 TUU655390:TUU655431 UEQ655390:UEQ655431 UOM655390:UOM655431 UYI655390:UYI655431 VIE655390:VIE655431 VSA655390:VSA655431 WBW655390:WBW655431 WLS655390:WLS655431 WVO655390:WVO655431 G720926:G720967 JC720926:JC720967 SY720926:SY720967 ACU720926:ACU720967 AMQ720926:AMQ720967 AWM720926:AWM720967 BGI720926:BGI720967 BQE720926:BQE720967 CAA720926:CAA720967 CJW720926:CJW720967 CTS720926:CTS720967 DDO720926:DDO720967 DNK720926:DNK720967 DXG720926:DXG720967 EHC720926:EHC720967 EQY720926:EQY720967 FAU720926:FAU720967 FKQ720926:FKQ720967 FUM720926:FUM720967 GEI720926:GEI720967 GOE720926:GOE720967 GYA720926:GYA720967 HHW720926:HHW720967 HRS720926:HRS720967 IBO720926:IBO720967 ILK720926:ILK720967 IVG720926:IVG720967 JFC720926:JFC720967 JOY720926:JOY720967 JYU720926:JYU720967 KIQ720926:KIQ720967 KSM720926:KSM720967 LCI720926:LCI720967 LME720926:LME720967 LWA720926:LWA720967 MFW720926:MFW720967 MPS720926:MPS720967 MZO720926:MZO720967 NJK720926:NJK720967 NTG720926:NTG720967 ODC720926:ODC720967 OMY720926:OMY720967 OWU720926:OWU720967 PGQ720926:PGQ720967 PQM720926:PQM720967 QAI720926:QAI720967 QKE720926:QKE720967 QUA720926:QUA720967 RDW720926:RDW720967 RNS720926:RNS720967 RXO720926:RXO720967 SHK720926:SHK720967 SRG720926:SRG720967 TBC720926:TBC720967 TKY720926:TKY720967 TUU720926:TUU720967 UEQ720926:UEQ720967 UOM720926:UOM720967 UYI720926:UYI720967 VIE720926:VIE720967 VSA720926:VSA720967 WBW720926:WBW720967 WLS720926:WLS720967 WVO720926:WVO720967 G786462:G786503 JC786462:JC786503 SY786462:SY786503 ACU786462:ACU786503 AMQ786462:AMQ786503 AWM786462:AWM786503 BGI786462:BGI786503 BQE786462:BQE786503 CAA786462:CAA786503 CJW786462:CJW786503 CTS786462:CTS786503 DDO786462:DDO786503 DNK786462:DNK786503 DXG786462:DXG786503 EHC786462:EHC786503 EQY786462:EQY786503 FAU786462:FAU786503 FKQ786462:FKQ786503 FUM786462:FUM786503 GEI786462:GEI786503 GOE786462:GOE786503 GYA786462:GYA786503 HHW786462:HHW786503 HRS786462:HRS786503 IBO786462:IBO786503 ILK786462:ILK786503 IVG786462:IVG786503 JFC786462:JFC786503 JOY786462:JOY786503 JYU786462:JYU786503 KIQ786462:KIQ786503 KSM786462:KSM786503 LCI786462:LCI786503 LME786462:LME786503 LWA786462:LWA786503 MFW786462:MFW786503 MPS786462:MPS786503 MZO786462:MZO786503 NJK786462:NJK786503 NTG786462:NTG786503 ODC786462:ODC786503 OMY786462:OMY786503 OWU786462:OWU786503 PGQ786462:PGQ786503 PQM786462:PQM786503 QAI786462:QAI786503 QKE786462:QKE786503 QUA786462:QUA786503 RDW786462:RDW786503 RNS786462:RNS786503 RXO786462:RXO786503 SHK786462:SHK786503 SRG786462:SRG786503 TBC786462:TBC786503 TKY786462:TKY786503 TUU786462:TUU786503 UEQ786462:UEQ786503 UOM786462:UOM786503 UYI786462:UYI786503 VIE786462:VIE786503 VSA786462:VSA786503 WBW786462:WBW786503 WLS786462:WLS786503 WVO786462:WVO786503 G851998:G852039 JC851998:JC852039 SY851998:SY852039 ACU851998:ACU852039 AMQ851998:AMQ852039 AWM851998:AWM852039 BGI851998:BGI852039 BQE851998:BQE852039 CAA851998:CAA852039 CJW851998:CJW852039 CTS851998:CTS852039 DDO851998:DDO852039 DNK851998:DNK852039 DXG851998:DXG852039 EHC851998:EHC852039 EQY851998:EQY852039 FAU851998:FAU852039 FKQ851998:FKQ852039 FUM851998:FUM852039 GEI851998:GEI852039 GOE851998:GOE852039 GYA851998:GYA852039 HHW851998:HHW852039 HRS851998:HRS852039 IBO851998:IBO852039 ILK851998:ILK852039 IVG851998:IVG852039 JFC851998:JFC852039 JOY851998:JOY852039 JYU851998:JYU852039 KIQ851998:KIQ852039 KSM851998:KSM852039 LCI851998:LCI852039 LME851998:LME852039 LWA851998:LWA852039 MFW851998:MFW852039 MPS851998:MPS852039 MZO851998:MZO852039 NJK851998:NJK852039 NTG851998:NTG852039 ODC851998:ODC852039 OMY851998:OMY852039 OWU851998:OWU852039 PGQ851998:PGQ852039 PQM851998:PQM852039 QAI851998:QAI852039 QKE851998:QKE852039 QUA851998:QUA852039 RDW851998:RDW852039 RNS851998:RNS852039 RXO851998:RXO852039 SHK851998:SHK852039 SRG851998:SRG852039 TBC851998:TBC852039 TKY851998:TKY852039 TUU851998:TUU852039 UEQ851998:UEQ852039 UOM851998:UOM852039 UYI851998:UYI852039 VIE851998:VIE852039 VSA851998:VSA852039 WBW851998:WBW852039 WLS851998:WLS852039 WVO851998:WVO852039 G917534:G917575 JC917534:JC917575 SY917534:SY917575 ACU917534:ACU917575 AMQ917534:AMQ917575 AWM917534:AWM917575 BGI917534:BGI917575 BQE917534:BQE917575 CAA917534:CAA917575 CJW917534:CJW917575 CTS917534:CTS917575 DDO917534:DDO917575 DNK917534:DNK917575 DXG917534:DXG917575 EHC917534:EHC917575 EQY917534:EQY917575 FAU917534:FAU917575 FKQ917534:FKQ917575 FUM917534:FUM917575 GEI917534:GEI917575 GOE917534:GOE917575 GYA917534:GYA917575 HHW917534:HHW917575 HRS917534:HRS917575 IBO917534:IBO917575 ILK917534:ILK917575 IVG917534:IVG917575 JFC917534:JFC917575 JOY917534:JOY917575 JYU917534:JYU917575 KIQ917534:KIQ917575 KSM917534:KSM917575 LCI917534:LCI917575 LME917534:LME917575 LWA917534:LWA917575 MFW917534:MFW917575 MPS917534:MPS917575 MZO917534:MZO917575 NJK917534:NJK917575 NTG917534:NTG917575 ODC917534:ODC917575 OMY917534:OMY917575 OWU917534:OWU917575 PGQ917534:PGQ917575 PQM917534:PQM917575 QAI917534:QAI917575 QKE917534:QKE917575 QUA917534:QUA917575 RDW917534:RDW917575 RNS917534:RNS917575 RXO917534:RXO917575 SHK917534:SHK917575 SRG917534:SRG917575 TBC917534:TBC917575 TKY917534:TKY917575 TUU917534:TUU917575 UEQ917534:UEQ917575 UOM917534:UOM917575 UYI917534:UYI917575 VIE917534:VIE917575 VSA917534:VSA917575 WBW917534:WBW917575 WLS917534:WLS917575 WVO917534:WVO917575 G983070:G983111 JC983070:JC983111 SY983070:SY983111 ACU983070:ACU983111 AMQ983070:AMQ983111 AWM983070:AWM983111 BGI983070:BGI983111 BQE983070:BQE983111 CAA983070:CAA983111 CJW983070:CJW983111 CTS983070:CTS983111 DDO983070:DDO983111 DNK983070:DNK983111 DXG983070:DXG983111 EHC983070:EHC983111 EQY983070:EQY983111 FAU983070:FAU983111 FKQ983070:FKQ983111 FUM983070:FUM983111 GEI983070:GEI983111 GOE983070:GOE983111 GYA983070:GYA983111 HHW983070:HHW983111 HRS983070:HRS983111 IBO983070:IBO983111 ILK983070:ILK983111 IVG983070:IVG983111 JFC983070:JFC983111 JOY983070:JOY983111 JYU983070:JYU983111 KIQ983070:KIQ983111 KSM983070:KSM983111 LCI983070:LCI983111 LME983070:LME983111 LWA983070:LWA983111 MFW983070:MFW983111 MPS983070:MPS983111 MZO983070:MZO983111 NJK983070:NJK983111 NTG983070:NTG983111 ODC983070:ODC983111 OMY983070:OMY983111 OWU983070:OWU983111 PGQ983070:PGQ983111 PQM983070:PQM983111 QAI983070:QAI983111 QKE983070:QKE983111 QUA983070:QUA983111 RDW983070:RDW983111 RNS983070:RNS983111 RXO983070:RXO983111 SHK983070:SHK983111 SRG983070:SRG983111 TBC983070:TBC983111 TKY983070:TKY983111 TUU983070:TUU983111 UEQ983070:UEQ983111 UOM983070:UOM983111 UYI983070:UYI983111 VIE983070:VIE983111 VSA983070:VSA983111 WBW983070:WBW983111 WLS983070:WLS983111 WVO983070:WVO983111">
      <formula1>Causa</formula1>
    </dataValidation>
    <dataValidation type="list" showInputMessage="1" showErrorMessage="1" errorTitle="Rechazado" error="Solo son validadas las opciones de la lista" sqref="BL9:BL71 LH9:LH71 VD9:VD71 AEZ9:AEZ71 AOV9:AOV71 AYR9:AYR71 BIN9:BIN71 BSJ9:BSJ71 CCF9:CCF71 CMB9:CMB71 CVX9:CVX71 DFT9:DFT71 DPP9:DPP71 DZL9:DZL71 EJH9:EJH71 ETD9:ETD71 FCZ9:FCZ71 FMV9:FMV71 FWR9:FWR71 GGN9:GGN71 GQJ9:GQJ71 HAF9:HAF71 HKB9:HKB71 HTX9:HTX71 IDT9:IDT71 INP9:INP71 IXL9:IXL71 JHH9:JHH71 JRD9:JRD71 KAZ9:KAZ71 KKV9:KKV71 KUR9:KUR71 LEN9:LEN71 LOJ9:LOJ71 LYF9:LYF71 MIB9:MIB71 MRX9:MRX71 NBT9:NBT71 NLP9:NLP71 NVL9:NVL71 OFH9:OFH71 OPD9:OPD71 OYZ9:OYZ71 PIV9:PIV71 PSR9:PSR71 QCN9:QCN71 QMJ9:QMJ71 QWF9:QWF71 RGB9:RGB71 RPX9:RPX71 RZT9:RZT71 SJP9:SJP71 STL9:STL71 TDH9:TDH71 TND9:TND71 TWZ9:TWZ71 UGV9:UGV71 UQR9:UQR71 VAN9:VAN71 VKJ9:VKJ71 VUF9:VUF71 WEB9:WEB71 WNX9:WNX71 WXT9:WXT71 BL65545:BL65607 LH65545:LH65607 VD65545:VD65607 AEZ65545:AEZ65607 AOV65545:AOV65607 AYR65545:AYR65607 BIN65545:BIN65607 BSJ65545:BSJ65607 CCF65545:CCF65607 CMB65545:CMB65607 CVX65545:CVX65607 DFT65545:DFT65607 DPP65545:DPP65607 DZL65545:DZL65607 EJH65545:EJH65607 ETD65545:ETD65607 FCZ65545:FCZ65607 FMV65545:FMV65607 FWR65545:FWR65607 GGN65545:GGN65607 GQJ65545:GQJ65607 HAF65545:HAF65607 HKB65545:HKB65607 HTX65545:HTX65607 IDT65545:IDT65607 INP65545:INP65607 IXL65545:IXL65607 JHH65545:JHH65607 JRD65545:JRD65607 KAZ65545:KAZ65607 KKV65545:KKV65607 KUR65545:KUR65607 LEN65545:LEN65607 LOJ65545:LOJ65607 LYF65545:LYF65607 MIB65545:MIB65607 MRX65545:MRX65607 NBT65545:NBT65607 NLP65545:NLP65607 NVL65545:NVL65607 OFH65545:OFH65607 OPD65545:OPD65607 OYZ65545:OYZ65607 PIV65545:PIV65607 PSR65545:PSR65607 QCN65545:QCN65607 QMJ65545:QMJ65607 QWF65545:QWF65607 RGB65545:RGB65607 RPX65545:RPX65607 RZT65545:RZT65607 SJP65545:SJP65607 STL65545:STL65607 TDH65545:TDH65607 TND65545:TND65607 TWZ65545:TWZ65607 UGV65545:UGV65607 UQR65545:UQR65607 VAN65545:VAN65607 VKJ65545:VKJ65607 VUF65545:VUF65607 WEB65545:WEB65607 WNX65545:WNX65607 WXT65545:WXT65607 BL131081:BL131143 LH131081:LH131143 VD131081:VD131143 AEZ131081:AEZ131143 AOV131081:AOV131143 AYR131081:AYR131143 BIN131081:BIN131143 BSJ131081:BSJ131143 CCF131081:CCF131143 CMB131081:CMB131143 CVX131081:CVX131143 DFT131081:DFT131143 DPP131081:DPP131143 DZL131081:DZL131143 EJH131081:EJH131143 ETD131081:ETD131143 FCZ131081:FCZ131143 FMV131081:FMV131143 FWR131081:FWR131143 GGN131081:GGN131143 GQJ131081:GQJ131143 HAF131081:HAF131143 HKB131081:HKB131143 HTX131081:HTX131143 IDT131081:IDT131143 INP131081:INP131143 IXL131081:IXL131143 JHH131081:JHH131143 JRD131081:JRD131143 KAZ131081:KAZ131143 KKV131081:KKV131143 KUR131081:KUR131143 LEN131081:LEN131143 LOJ131081:LOJ131143 LYF131081:LYF131143 MIB131081:MIB131143 MRX131081:MRX131143 NBT131081:NBT131143 NLP131081:NLP131143 NVL131081:NVL131143 OFH131081:OFH131143 OPD131081:OPD131143 OYZ131081:OYZ131143 PIV131081:PIV131143 PSR131081:PSR131143 QCN131081:QCN131143 QMJ131081:QMJ131143 QWF131081:QWF131143 RGB131081:RGB131143 RPX131081:RPX131143 RZT131081:RZT131143 SJP131081:SJP131143 STL131081:STL131143 TDH131081:TDH131143 TND131081:TND131143 TWZ131081:TWZ131143 UGV131081:UGV131143 UQR131081:UQR131143 VAN131081:VAN131143 VKJ131081:VKJ131143 VUF131081:VUF131143 WEB131081:WEB131143 WNX131081:WNX131143 WXT131081:WXT131143 BL196617:BL196679 LH196617:LH196679 VD196617:VD196679 AEZ196617:AEZ196679 AOV196617:AOV196679 AYR196617:AYR196679 BIN196617:BIN196679 BSJ196617:BSJ196679 CCF196617:CCF196679 CMB196617:CMB196679 CVX196617:CVX196679 DFT196617:DFT196679 DPP196617:DPP196679 DZL196617:DZL196679 EJH196617:EJH196679 ETD196617:ETD196679 FCZ196617:FCZ196679 FMV196617:FMV196679 FWR196617:FWR196679 GGN196617:GGN196679 GQJ196617:GQJ196679 HAF196617:HAF196679 HKB196617:HKB196679 HTX196617:HTX196679 IDT196617:IDT196679 INP196617:INP196679 IXL196617:IXL196679 JHH196617:JHH196679 JRD196617:JRD196679 KAZ196617:KAZ196679 KKV196617:KKV196679 KUR196617:KUR196679 LEN196617:LEN196679 LOJ196617:LOJ196679 LYF196617:LYF196679 MIB196617:MIB196679 MRX196617:MRX196679 NBT196617:NBT196679 NLP196617:NLP196679 NVL196617:NVL196679 OFH196617:OFH196679 OPD196617:OPD196679 OYZ196617:OYZ196679 PIV196617:PIV196679 PSR196617:PSR196679 QCN196617:QCN196679 QMJ196617:QMJ196679 QWF196617:QWF196679 RGB196617:RGB196679 RPX196617:RPX196679 RZT196617:RZT196679 SJP196617:SJP196679 STL196617:STL196679 TDH196617:TDH196679 TND196617:TND196679 TWZ196617:TWZ196679 UGV196617:UGV196679 UQR196617:UQR196679 VAN196617:VAN196679 VKJ196617:VKJ196679 VUF196617:VUF196679 WEB196617:WEB196679 WNX196617:WNX196679 WXT196617:WXT196679 BL262153:BL262215 LH262153:LH262215 VD262153:VD262215 AEZ262153:AEZ262215 AOV262153:AOV262215 AYR262153:AYR262215 BIN262153:BIN262215 BSJ262153:BSJ262215 CCF262153:CCF262215 CMB262153:CMB262215 CVX262153:CVX262215 DFT262153:DFT262215 DPP262153:DPP262215 DZL262153:DZL262215 EJH262153:EJH262215 ETD262153:ETD262215 FCZ262153:FCZ262215 FMV262153:FMV262215 FWR262153:FWR262215 GGN262153:GGN262215 GQJ262153:GQJ262215 HAF262153:HAF262215 HKB262153:HKB262215 HTX262153:HTX262215 IDT262153:IDT262215 INP262153:INP262215 IXL262153:IXL262215 JHH262153:JHH262215 JRD262153:JRD262215 KAZ262153:KAZ262215 KKV262153:KKV262215 KUR262153:KUR262215 LEN262153:LEN262215 LOJ262153:LOJ262215 LYF262153:LYF262215 MIB262153:MIB262215 MRX262153:MRX262215 NBT262153:NBT262215 NLP262153:NLP262215 NVL262153:NVL262215 OFH262153:OFH262215 OPD262153:OPD262215 OYZ262153:OYZ262215 PIV262153:PIV262215 PSR262153:PSR262215 QCN262153:QCN262215 QMJ262153:QMJ262215 QWF262153:QWF262215 RGB262153:RGB262215 RPX262153:RPX262215 RZT262153:RZT262215 SJP262153:SJP262215 STL262153:STL262215 TDH262153:TDH262215 TND262153:TND262215 TWZ262153:TWZ262215 UGV262153:UGV262215 UQR262153:UQR262215 VAN262153:VAN262215 VKJ262153:VKJ262215 VUF262153:VUF262215 WEB262153:WEB262215 WNX262153:WNX262215 WXT262153:WXT262215 BL327689:BL327751 LH327689:LH327751 VD327689:VD327751 AEZ327689:AEZ327751 AOV327689:AOV327751 AYR327689:AYR327751 BIN327689:BIN327751 BSJ327689:BSJ327751 CCF327689:CCF327751 CMB327689:CMB327751 CVX327689:CVX327751 DFT327689:DFT327751 DPP327689:DPP327751 DZL327689:DZL327751 EJH327689:EJH327751 ETD327689:ETD327751 FCZ327689:FCZ327751 FMV327689:FMV327751 FWR327689:FWR327751 GGN327689:GGN327751 GQJ327689:GQJ327751 HAF327689:HAF327751 HKB327689:HKB327751 HTX327689:HTX327751 IDT327689:IDT327751 INP327689:INP327751 IXL327689:IXL327751 JHH327689:JHH327751 JRD327689:JRD327751 KAZ327689:KAZ327751 KKV327689:KKV327751 KUR327689:KUR327751 LEN327689:LEN327751 LOJ327689:LOJ327751 LYF327689:LYF327751 MIB327689:MIB327751 MRX327689:MRX327751 NBT327689:NBT327751 NLP327689:NLP327751 NVL327689:NVL327751 OFH327689:OFH327751 OPD327689:OPD327751 OYZ327689:OYZ327751 PIV327689:PIV327751 PSR327689:PSR327751 QCN327689:QCN327751 QMJ327689:QMJ327751 QWF327689:QWF327751 RGB327689:RGB327751 RPX327689:RPX327751 RZT327689:RZT327751 SJP327689:SJP327751 STL327689:STL327751 TDH327689:TDH327751 TND327689:TND327751 TWZ327689:TWZ327751 UGV327689:UGV327751 UQR327689:UQR327751 VAN327689:VAN327751 VKJ327689:VKJ327751 VUF327689:VUF327751 WEB327689:WEB327751 WNX327689:WNX327751 WXT327689:WXT327751 BL393225:BL393287 LH393225:LH393287 VD393225:VD393287 AEZ393225:AEZ393287 AOV393225:AOV393287 AYR393225:AYR393287 BIN393225:BIN393287 BSJ393225:BSJ393287 CCF393225:CCF393287 CMB393225:CMB393287 CVX393225:CVX393287 DFT393225:DFT393287 DPP393225:DPP393287 DZL393225:DZL393287 EJH393225:EJH393287 ETD393225:ETD393287 FCZ393225:FCZ393287 FMV393225:FMV393287 FWR393225:FWR393287 GGN393225:GGN393287 GQJ393225:GQJ393287 HAF393225:HAF393287 HKB393225:HKB393287 HTX393225:HTX393287 IDT393225:IDT393287 INP393225:INP393287 IXL393225:IXL393287 JHH393225:JHH393287 JRD393225:JRD393287 KAZ393225:KAZ393287 KKV393225:KKV393287 KUR393225:KUR393287 LEN393225:LEN393287 LOJ393225:LOJ393287 LYF393225:LYF393287 MIB393225:MIB393287 MRX393225:MRX393287 NBT393225:NBT393287 NLP393225:NLP393287 NVL393225:NVL393287 OFH393225:OFH393287 OPD393225:OPD393287 OYZ393225:OYZ393287 PIV393225:PIV393287 PSR393225:PSR393287 QCN393225:QCN393287 QMJ393225:QMJ393287 QWF393225:QWF393287 RGB393225:RGB393287 RPX393225:RPX393287 RZT393225:RZT393287 SJP393225:SJP393287 STL393225:STL393287 TDH393225:TDH393287 TND393225:TND393287 TWZ393225:TWZ393287 UGV393225:UGV393287 UQR393225:UQR393287 VAN393225:VAN393287 VKJ393225:VKJ393287 VUF393225:VUF393287 WEB393225:WEB393287 WNX393225:WNX393287 WXT393225:WXT393287 BL458761:BL458823 LH458761:LH458823 VD458761:VD458823 AEZ458761:AEZ458823 AOV458761:AOV458823 AYR458761:AYR458823 BIN458761:BIN458823 BSJ458761:BSJ458823 CCF458761:CCF458823 CMB458761:CMB458823 CVX458761:CVX458823 DFT458761:DFT458823 DPP458761:DPP458823 DZL458761:DZL458823 EJH458761:EJH458823 ETD458761:ETD458823 FCZ458761:FCZ458823 FMV458761:FMV458823 FWR458761:FWR458823 GGN458761:GGN458823 GQJ458761:GQJ458823 HAF458761:HAF458823 HKB458761:HKB458823 HTX458761:HTX458823 IDT458761:IDT458823 INP458761:INP458823 IXL458761:IXL458823 JHH458761:JHH458823 JRD458761:JRD458823 KAZ458761:KAZ458823 KKV458761:KKV458823 KUR458761:KUR458823 LEN458761:LEN458823 LOJ458761:LOJ458823 LYF458761:LYF458823 MIB458761:MIB458823 MRX458761:MRX458823 NBT458761:NBT458823 NLP458761:NLP458823 NVL458761:NVL458823 OFH458761:OFH458823 OPD458761:OPD458823 OYZ458761:OYZ458823 PIV458761:PIV458823 PSR458761:PSR458823 QCN458761:QCN458823 QMJ458761:QMJ458823 QWF458761:QWF458823 RGB458761:RGB458823 RPX458761:RPX458823 RZT458761:RZT458823 SJP458761:SJP458823 STL458761:STL458823 TDH458761:TDH458823 TND458761:TND458823 TWZ458761:TWZ458823 UGV458761:UGV458823 UQR458761:UQR458823 VAN458761:VAN458823 VKJ458761:VKJ458823 VUF458761:VUF458823 WEB458761:WEB458823 WNX458761:WNX458823 WXT458761:WXT458823 BL524297:BL524359 LH524297:LH524359 VD524297:VD524359 AEZ524297:AEZ524359 AOV524297:AOV524359 AYR524297:AYR524359 BIN524297:BIN524359 BSJ524297:BSJ524359 CCF524297:CCF524359 CMB524297:CMB524359 CVX524297:CVX524359 DFT524297:DFT524359 DPP524297:DPP524359 DZL524297:DZL524359 EJH524297:EJH524359 ETD524297:ETD524359 FCZ524297:FCZ524359 FMV524297:FMV524359 FWR524297:FWR524359 GGN524297:GGN524359 GQJ524297:GQJ524359 HAF524297:HAF524359 HKB524297:HKB524359 HTX524297:HTX524359 IDT524297:IDT524359 INP524297:INP524359 IXL524297:IXL524359 JHH524297:JHH524359 JRD524297:JRD524359 KAZ524297:KAZ524359 KKV524297:KKV524359 KUR524297:KUR524359 LEN524297:LEN524359 LOJ524297:LOJ524359 LYF524297:LYF524359 MIB524297:MIB524359 MRX524297:MRX524359 NBT524297:NBT524359 NLP524297:NLP524359 NVL524297:NVL524359 OFH524297:OFH524359 OPD524297:OPD524359 OYZ524297:OYZ524359 PIV524297:PIV524359 PSR524297:PSR524359 QCN524297:QCN524359 QMJ524297:QMJ524359 QWF524297:QWF524359 RGB524297:RGB524359 RPX524297:RPX524359 RZT524297:RZT524359 SJP524297:SJP524359 STL524297:STL524359 TDH524297:TDH524359 TND524297:TND524359 TWZ524297:TWZ524359 UGV524297:UGV524359 UQR524297:UQR524359 VAN524297:VAN524359 VKJ524297:VKJ524359 VUF524297:VUF524359 WEB524297:WEB524359 WNX524297:WNX524359 WXT524297:WXT524359 BL589833:BL589895 LH589833:LH589895 VD589833:VD589895 AEZ589833:AEZ589895 AOV589833:AOV589895 AYR589833:AYR589895 BIN589833:BIN589895 BSJ589833:BSJ589895 CCF589833:CCF589895 CMB589833:CMB589895 CVX589833:CVX589895 DFT589833:DFT589895 DPP589833:DPP589895 DZL589833:DZL589895 EJH589833:EJH589895 ETD589833:ETD589895 FCZ589833:FCZ589895 FMV589833:FMV589895 FWR589833:FWR589895 GGN589833:GGN589895 GQJ589833:GQJ589895 HAF589833:HAF589895 HKB589833:HKB589895 HTX589833:HTX589895 IDT589833:IDT589895 INP589833:INP589895 IXL589833:IXL589895 JHH589833:JHH589895 JRD589833:JRD589895 KAZ589833:KAZ589895 KKV589833:KKV589895 KUR589833:KUR589895 LEN589833:LEN589895 LOJ589833:LOJ589895 LYF589833:LYF589895 MIB589833:MIB589895 MRX589833:MRX589895 NBT589833:NBT589895 NLP589833:NLP589895 NVL589833:NVL589895 OFH589833:OFH589895 OPD589833:OPD589895 OYZ589833:OYZ589895 PIV589833:PIV589895 PSR589833:PSR589895 QCN589833:QCN589895 QMJ589833:QMJ589895 QWF589833:QWF589895 RGB589833:RGB589895 RPX589833:RPX589895 RZT589833:RZT589895 SJP589833:SJP589895 STL589833:STL589895 TDH589833:TDH589895 TND589833:TND589895 TWZ589833:TWZ589895 UGV589833:UGV589895 UQR589833:UQR589895 VAN589833:VAN589895 VKJ589833:VKJ589895 VUF589833:VUF589895 WEB589833:WEB589895 WNX589833:WNX589895 WXT589833:WXT589895 BL655369:BL655431 LH655369:LH655431 VD655369:VD655431 AEZ655369:AEZ655431 AOV655369:AOV655431 AYR655369:AYR655431 BIN655369:BIN655431 BSJ655369:BSJ655431 CCF655369:CCF655431 CMB655369:CMB655431 CVX655369:CVX655431 DFT655369:DFT655431 DPP655369:DPP655431 DZL655369:DZL655431 EJH655369:EJH655431 ETD655369:ETD655431 FCZ655369:FCZ655431 FMV655369:FMV655431 FWR655369:FWR655431 GGN655369:GGN655431 GQJ655369:GQJ655431 HAF655369:HAF655431 HKB655369:HKB655431 HTX655369:HTX655431 IDT655369:IDT655431 INP655369:INP655431 IXL655369:IXL655431 JHH655369:JHH655431 JRD655369:JRD655431 KAZ655369:KAZ655431 KKV655369:KKV655431 KUR655369:KUR655431 LEN655369:LEN655431 LOJ655369:LOJ655431 LYF655369:LYF655431 MIB655369:MIB655431 MRX655369:MRX655431 NBT655369:NBT655431 NLP655369:NLP655431 NVL655369:NVL655431 OFH655369:OFH655431 OPD655369:OPD655431 OYZ655369:OYZ655431 PIV655369:PIV655431 PSR655369:PSR655431 QCN655369:QCN655431 QMJ655369:QMJ655431 QWF655369:QWF655431 RGB655369:RGB655431 RPX655369:RPX655431 RZT655369:RZT655431 SJP655369:SJP655431 STL655369:STL655431 TDH655369:TDH655431 TND655369:TND655431 TWZ655369:TWZ655431 UGV655369:UGV655431 UQR655369:UQR655431 VAN655369:VAN655431 VKJ655369:VKJ655431 VUF655369:VUF655431 WEB655369:WEB655431 WNX655369:WNX655431 WXT655369:WXT655431 BL720905:BL720967 LH720905:LH720967 VD720905:VD720967 AEZ720905:AEZ720967 AOV720905:AOV720967 AYR720905:AYR720967 BIN720905:BIN720967 BSJ720905:BSJ720967 CCF720905:CCF720967 CMB720905:CMB720967 CVX720905:CVX720967 DFT720905:DFT720967 DPP720905:DPP720967 DZL720905:DZL720967 EJH720905:EJH720967 ETD720905:ETD720967 FCZ720905:FCZ720967 FMV720905:FMV720967 FWR720905:FWR720967 GGN720905:GGN720967 GQJ720905:GQJ720967 HAF720905:HAF720967 HKB720905:HKB720967 HTX720905:HTX720967 IDT720905:IDT720967 INP720905:INP720967 IXL720905:IXL720967 JHH720905:JHH720967 JRD720905:JRD720967 KAZ720905:KAZ720967 KKV720905:KKV720967 KUR720905:KUR720967 LEN720905:LEN720967 LOJ720905:LOJ720967 LYF720905:LYF720967 MIB720905:MIB720967 MRX720905:MRX720967 NBT720905:NBT720967 NLP720905:NLP720967 NVL720905:NVL720967 OFH720905:OFH720967 OPD720905:OPD720967 OYZ720905:OYZ720967 PIV720905:PIV720967 PSR720905:PSR720967 QCN720905:QCN720967 QMJ720905:QMJ720967 QWF720905:QWF720967 RGB720905:RGB720967 RPX720905:RPX720967 RZT720905:RZT720967 SJP720905:SJP720967 STL720905:STL720967 TDH720905:TDH720967 TND720905:TND720967 TWZ720905:TWZ720967 UGV720905:UGV720967 UQR720905:UQR720967 VAN720905:VAN720967 VKJ720905:VKJ720967 VUF720905:VUF720967 WEB720905:WEB720967 WNX720905:WNX720967 WXT720905:WXT720967 BL786441:BL786503 LH786441:LH786503 VD786441:VD786503 AEZ786441:AEZ786503 AOV786441:AOV786503 AYR786441:AYR786503 BIN786441:BIN786503 BSJ786441:BSJ786503 CCF786441:CCF786503 CMB786441:CMB786503 CVX786441:CVX786503 DFT786441:DFT786503 DPP786441:DPP786503 DZL786441:DZL786503 EJH786441:EJH786503 ETD786441:ETD786503 FCZ786441:FCZ786503 FMV786441:FMV786503 FWR786441:FWR786503 GGN786441:GGN786503 GQJ786441:GQJ786503 HAF786441:HAF786503 HKB786441:HKB786503 HTX786441:HTX786503 IDT786441:IDT786503 INP786441:INP786503 IXL786441:IXL786503 JHH786441:JHH786503 JRD786441:JRD786503 KAZ786441:KAZ786503 KKV786441:KKV786503 KUR786441:KUR786503 LEN786441:LEN786503 LOJ786441:LOJ786503 LYF786441:LYF786503 MIB786441:MIB786503 MRX786441:MRX786503 NBT786441:NBT786503 NLP786441:NLP786503 NVL786441:NVL786503 OFH786441:OFH786503 OPD786441:OPD786503 OYZ786441:OYZ786503 PIV786441:PIV786503 PSR786441:PSR786503 QCN786441:QCN786503 QMJ786441:QMJ786503 QWF786441:QWF786503 RGB786441:RGB786503 RPX786441:RPX786503 RZT786441:RZT786503 SJP786441:SJP786503 STL786441:STL786503 TDH786441:TDH786503 TND786441:TND786503 TWZ786441:TWZ786503 UGV786441:UGV786503 UQR786441:UQR786503 VAN786441:VAN786503 VKJ786441:VKJ786503 VUF786441:VUF786503 WEB786441:WEB786503 WNX786441:WNX786503 WXT786441:WXT786503 BL851977:BL852039 LH851977:LH852039 VD851977:VD852039 AEZ851977:AEZ852039 AOV851977:AOV852039 AYR851977:AYR852039 BIN851977:BIN852039 BSJ851977:BSJ852039 CCF851977:CCF852039 CMB851977:CMB852039 CVX851977:CVX852039 DFT851977:DFT852039 DPP851977:DPP852039 DZL851977:DZL852039 EJH851977:EJH852039 ETD851977:ETD852039 FCZ851977:FCZ852039 FMV851977:FMV852039 FWR851977:FWR852039 GGN851977:GGN852039 GQJ851977:GQJ852039 HAF851977:HAF852039 HKB851977:HKB852039 HTX851977:HTX852039 IDT851977:IDT852039 INP851977:INP852039 IXL851977:IXL852039 JHH851977:JHH852039 JRD851977:JRD852039 KAZ851977:KAZ852039 KKV851977:KKV852039 KUR851977:KUR852039 LEN851977:LEN852039 LOJ851977:LOJ852039 LYF851977:LYF852039 MIB851977:MIB852039 MRX851977:MRX852039 NBT851977:NBT852039 NLP851977:NLP852039 NVL851977:NVL852039 OFH851977:OFH852039 OPD851977:OPD852039 OYZ851977:OYZ852039 PIV851977:PIV852039 PSR851977:PSR852039 QCN851977:QCN852039 QMJ851977:QMJ852039 QWF851977:QWF852039 RGB851977:RGB852039 RPX851977:RPX852039 RZT851977:RZT852039 SJP851977:SJP852039 STL851977:STL852039 TDH851977:TDH852039 TND851977:TND852039 TWZ851977:TWZ852039 UGV851977:UGV852039 UQR851977:UQR852039 VAN851977:VAN852039 VKJ851977:VKJ852039 VUF851977:VUF852039 WEB851977:WEB852039 WNX851977:WNX852039 WXT851977:WXT852039 BL917513:BL917575 LH917513:LH917575 VD917513:VD917575 AEZ917513:AEZ917575 AOV917513:AOV917575 AYR917513:AYR917575 BIN917513:BIN917575 BSJ917513:BSJ917575 CCF917513:CCF917575 CMB917513:CMB917575 CVX917513:CVX917575 DFT917513:DFT917575 DPP917513:DPP917575 DZL917513:DZL917575 EJH917513:EJH917575 ETD917513:ETD917575 FCZ917513:FCZ917575 FMV917513:FMV917575 FWR917513:FWR917575 GGN917513:GGN917575 GQJ917513:GQJ917575 HAF917513:HAF917575 HKB917513:HKB917575 HTX917513:HTX917575 IDT917513:IDT917575 INP917513:INP917575 IXL917513:IXL917575 JHH917513:JHH917575 JRD917513:JRD917575 KAZ917513:KAZ917575 KKV917513:KKV917575 KUR917513:KUR917575 LEN917513:LEN917575 LOJ917513:LOJ917575 LYF917513:LYF917575 MIB917513:MIB917575 MRX917513:MRX917575 NBT917513:NBT917575 NLP917513:NLP917575 NVL917513:NVL917575 OFH917513:OFH917575 OPD917513:OPD917575 OYZ917513:OYZ917575 PIV917513:PIV917575 PSR917513:PSR917575 QCN917513:QCN917575 QMJ917513:QMJ917575 QWF917513:QWF917575 RGB917513:RGB917575 RPX917513:RPX917575 RZT917513:RZT917575 SJP917513:SJP917575 STL917513:STL917575 TDH917513:TDH917575 TND917513:TND917575 TWZ917513:TWZ917575 UGV917513:UGV917575 UQR917513:UQR917575 VAN917513:VAN917575 VKJ917513:VKJ917575 VUF917513:VUF917575 WEB917513:WEB917575 WNX917513:WNX917575 WXT917513:WXT917575 BL983049:BL983111 LH983049:LH983111 VD983049:VD983111 AEZ983049:AEZ983111 AOV983049:AOV983111 AYR983049:AYR983111 BIN983049:BIN983111 BSJ983049:BSJ983111 CCF983049:CCF983111 CMB983049:CMB983111 CVX983049:CVX983111 DFT983049:DFT983111 DPP983049:DPP983111 DZL983049:DZL983111 EJH983049:EJH983111 ETD983049:ETD983111 FCZ983049:FCZ983111 FMV983049:FMV983111 FWR983049:FWR983111 GGN983049:GGN983111 GQJ983049:GQJ983111 HAF983049:HAF983111 HKB983049:HKB983111 HTX983049:HTX983111 IDT983049:IDT983111 INP983049:INP983111 IXL983049:IXL983111 JHH983049:JHH983111 JRD983049:JRD983111 KAZ983049:KAZ983111 KKV983049:KKV983111 KUR983049:KUR983111 LEN983049:LEN983111 LOJ983049:LOJ983111 LYF983049:LYF983111 MIB983049:MIB983111 MRX983049:MRX983111 NBT983049:NBT983111 NLP983049:NLP983111 NVL983049:NVL983111 OFH983049:OFH983111 OPD983049:OPD983111 OYZ983049:OYZ983111 PIV983049:PIV983111 PSR983049:PSR983111 QCN983049:QCN983111 QMJ983049:QMJ983111 QWF983049:QWF983111 RGB983049:RGB983111 RPX983049:RPX983111 RZT983049:RZT983111 SJP983049:SJP983111 STL983049:STL983111 TDH983049:TDH983111 TND983049:TND983111 TWZ983049:TWZ983111 UGV983049:UGV983111 UQR983049:UQR983111 VAN983049:VAN983111 VKJ983049:VKJ983111 VUF983049:VUF983111 WEB983049:WEB983111 WNX983049:WNX983111 WXT983049:WXT983111">
      <formula1>Oportunidad</formula1>
    </dataValidation>
    <dataValidation type="list" showInputMessage="1" showErrorMessage="1" errorTitle="Rechazado" error="Solo son validadas las opciones de la lista" sqref="BN9:BN71 LJ9:LJ71 VF9:VF71 AFB9:AFB71 AOX9:AOX71 AYT9:AYT71 BIP9:BIP71 BSL9:BSL71 CCH9:CCH71 CMD9:CMD71 CVZ9:CVZ71 DFV9:DFV71 DPR9:DPR71 DZN9:DZN71 EJJ9:EJJ71 ETF9:ETF71 FDB9:FDB71 FMX9:FMX71 FWT9:FWT71 GGP9:GGP71 GQL9:GQL71 HAH9:HAH71 HKD9:HKD71 HTZ9:HTZ71 IDV9:IDV71 INR9:INR71 IXN9:IXN71 JHJ9:JHJ71 JRF9:JRF71 KBB9:KBB71 KKX9:KKX71 KUT9:KUT71 LEP9:LEP71 LOL9:LOL71 LYH9:LYH71 MID9:MID71 MRZ9:MRZ71 NBV9:NBV71 NLR9:NLR71 NVN9:NVN71 OFJ9:OFJ71 OPF9:OPF71 OZB9:OZB71 PIX9:PIX71 PST9:PST71 QCP9:QCP71 QML9:QML71 QWH9:QWH71 RGD9:RGD71 RPZ9:RPZ71 RZV9:RZV71 SJR9:SJR71 STN9:STN71 TDJ9:TDJ71 TNF9:TNF71 TXB9:TXB71 UGX9:UGX71 UQT9:UQT71 VAP9:VAP71 VKL9:VKL71 VUH9:VUH71 WED9:WED71 WNZ9:WNZ71 WXV9:WXV71 BN65545:BN65607 LJ65545:LJ65607 VF65545:VF65607 AFB65545:AFB65607 AOX65545:AOX65607 AYT65545:AYT65607 BIP65545:BIP65607 BSL65545:BSL65607 CCH65545:CCH65607 CMD65545:CMD65607 CVZ65545:CVZ65607 DFV65545:DFV65607 DPR65545:DPR65607 DZN65545:DZN65607 EJJ65545:EJJ65607 ETF65545:ETF65607 FDB65545:FDB65607 FMX65545:FMX65607 FWT65545:FWT65607 GGP65545:GGP65607 GQL65545:GQL65607 HAH65545:HAH65607 HKD65545:HKD65607 HTZ65545:HTZ65607 IDV65545:IDV65607 INR65545:INR65607 IXN65545:IXN65607 JHJ65545:JHJ65607 JRF65545:JRF65607 KBB65545:KBB65607 KKX65545:KKX65607 KUT65545:KUT65607 LEP65545:LEP65607 LOL65545:LOL65607 LYH65545:LYH65607 MID65545:MID65607 MRZ65545:MRZ65607 NBV65545:NBV65607 NLR65545:NLR65607 NVN65545:NVN65607 OFJ65545:OFJ65607 OPF65545:OPF65607 OZB65545:OZB65607 PIX65545:PIX65607 PST65545:PST65607 QCP65545:QCP65607 QML65545:QML65607 QWH65545:QWH65607 RGD65545:RGD65607 RPZ65545:RPZ65607 RZV65545:RZV65607 SJR65545:SJR65607 STN65545:STN65607 TDJ65545:TDJ65607 TNF65545:TNF65607 TXB65545:TXB65607 UGX65545:UGX65607 UQT65545:UQT65607 VAP65545:VAP65607 VKL65545:VKL65607 VUH65545:VUH65607 WED65545:WED65607 WNZ65545:WNZ65607 WXV65545:WXV65607 BN131081:BN131143 LJ131081:LJ131143 VF131081:VF131143 AFB131081:AFB131143 AOX131081:AOX131143 AYT131081:AYT131143 BIP131081:BIP131143 BSL131081:BSL131143 CCH131081:CCH131143 CMD131081:CMD131143 CVZ131081:CVZ131143 DFV131081:DFV131143 DPR131081:DPR131143 DZN131081:DZN131143 EJJ131081:EJJ131143 ETF131081:ETF131143 FDB131081:FDB131143 FMX131081:FMX131143 FWT131081:FWT131143 GGP131081:GGP131143 GQL131081:GQL131143 HAH131081:HAH131143 HKD131081:HKD131143 HTZ131081:HTZ131143 IDV131081:IDV131143 INR131081:INR131143 IXN131081:IXN131143 JHJ131081:JHJ131143 JRF131081:JRF131143 KBB131081:KBB131143 KKX131081:KKX131143 KUT131081:KUT131143 LEP131081:LEP131143 LOL131081:LOL131143 LYH131081:LYH131143 MID131081:MID131143 MRZ131081:MRZ131143 NBV131081:NBV131143 NLR131081:NLR131143 NVN131081:NVN131143 OFJ131081:OFJ131143 OPF131081:OPF131143 OZB131081:OZB131143 PIX131081:PIX131143 PST131081:PST131143 QCP131081:QCP131143 QML131081:QML131143 QWH131081:QWH131143 RGD131081:RGD131143 RPZ131081:RPZ131143 RZV131081:RZV131143 SJR131081:SJR131143 STN131081:STN131143 TDJ131081:TDJ131143 TNF131081:TNF131143 TXB131081:TXB131143 UGX131081:UGX131143 UQT131081:UQT131143 VAP131081:VAP131143 VKL131081:VKL131143 VUH131081:VUH131143 WED131081:WED131143 WNZ131081:WNZ131143 WXV131081:WXV131143 BN196617:BN196679 LJ196617:LJ196679 VF196617:VF196679 AFB196617:AFB196679 AOX196617:AOX196679 AYT196617:AYT196679 BIP196617:BIP196679 BSL196617:BSL196679 CCH196617:CCH196679 CMD196617:CMD196679 CVZ196617:CVZ196679 DFV196617:DFV196679 DPR196617:DPR196679 DZN196617:DZN196679 EJJ196617:EJJ196679 ETF196617:ETF196679 FDB196617:FDB196679 FMX196617:FMX196679 FWT196617:FWT196679 GGP196617:GGP196679 GQL196617:GQL196679 HAH196617:HAH196679 HKD196617:HKD196679 HTZ196617:HTZ196679 IDV196617:IDV196679 INR196617:INR196679 IXN196617:IXN196679 JHJ196617:JHJ196679 JRF196617:JRF196679 KBB196617:KBB196679 KKX196617:KKX196679 KUT196617:KUT196679 LEP196617:LEP196679 LOL196617:LOL196679 LYH196617:LYH196679 MID196617:MID196679 MRZ196617:MRZ196679 NBV196617:NBV196679 NLR196617:NLR196679 NVN196617:NVN196679 OFJ196617:OFJ196679 OPF196617:OPF196679 OZB196617:OZB196679 PIX196617:PIX196679 PST196617:PST196679 QCP196617:QCP196679 QML196617:QML196679 QWH196617:QWH196679 RGD196617:RGD196679 RPZ196617:RPZ196679 RZV196617:RZV196679 SJR196617:SJR196679 STN196617:STN196679 TDJ196617:TDJ196679 TNF196617:TNF196679 TXB196617:TXB196679 UGX196617:UGX196679 UQT196617:UQT196679 VAP196617:VAP196679 VKL196617:VKL196679 VUH196617:VUH196679 WED196617:WED196679 WNZ196617:WNZ196679 WXV196617:WXV196679 BN262153:BN262215 LJ262153:LJ262215 VF262153:VF262215 AFB262153:AFB262215 AOX262153:AOX262215 AYT262153:AYT262215 BIP262153:BIP262215 BSL262153:BSL262215 CCH262153:CCH262215 CMD262153:CMD262215 CVZ262153:CVZ262215 DFV262153:DFV262215 DPR262153:DPR262215 DZN262153:DZN262215 EJJ262153:EJJ262215 ETF262153:ETF262215 FDB262153:FDB262215 FMX262153:FMX262215 FWT262153:FWT262215 GGP262153:GGP262215 GQL262153:GQL262215 HAH262153:HAH262215 HKD262153:HKD262215 HTZ262153:HTZ262215 IDV262153:IDV262215 INR262153:INR262215 IXN262153:IXN262215 JHJ262153:JHJ262215 JRF262153:JRF262215 KBB262153:KBB262215 KKX262153:KKX262215 KUT262153:KUT262215 LEP262153:LEP262215 LOL262153:LOL262215 LYH262153:LYH262215 MID262153:MID262215 MRZ262153:MRZ262215 NBV262153:NBV262215 NLR262153:NLR262215 NVN262153:NVN262215 OFJ262153:OFJ262215 OPF262153:OPF262215 OZB262153:OZB262215 PIX262153:PIX262215 PST262153:PST262215 QCP262153:QCP262215 QML262153:QML262215 QWH262153:QWH262215 RGD262153:RGD262215 RPZ262153:RPZ262215 RZV262153:RZV262215 SJR262153:SJR262215 STN262153:STN262215 TDJ262153:TDJ262215 TNF262153:TNF262215 TXB262153:TXB262215 UGX262153:UGX262215 UQT262153:UQT262215 VAP262153:VAP262215 VKL262153:VKL262215 VUH262153:VUH262215 WED262153:WED262215 WNZ262153:WNZ262215 WXV262153:WXV262215 BN327689:BN327751 LJ327689:LJ327751 VF327689:VF327751 AFB327689:AFB327751 AOX327689:AOX327751 AYT327689:AYT327751 BIP327689:BIP327751 BSL327689:BSL327751 CCH327689:CCH327751 CMD327689:CMD327751 CVZ327689:CVZ327751 DFV327689:DFV327751 DPR327689:DPR327751 DZN327689:DZN327751 EJJ327689:EJJ327751 ETF327689:ETF327751 FDB327689:FDB327751 FMX327689:FMX327751 FWT327689:FWT327751 GGP327689:GGP327751 GQL327689:GQL327751 HAH327689:HAH327751 HKD327689:HKD327751 HTZ327689:HTZ327751 IDV327689:IDV327751 INR327689:INR327751 IXN327689:IXN327751 JHJ327689:JHJ327751 JRF327689:JRF327751 KBB327689:KBB327751 KKX327689:KKX327751 KUT327689:KUT327751 LEP327689:LEP327751 LOL327689:LOL327751 LYH327689:LYH327751 MID327689:MID327751 MRZ327689:MRZ327751 NBV327689:NBV327751 NLR327689:NLR327751 NVN327689:NVN327751 OFJ327689:OFJ327751 OPF327689:OPF327751 OZB327689:OZB327751 PIX327689:PIX327751 PST327689:PST327751 QCP327689:QCP327751 QML327689:QML327751 QWH327689:QWH327751 RGD327689:RGD327751 RPZ327689:RPZ327751 RZV327689:RZV327751 SJR327689:SJR327751 STN327689:STN327751 TDJ327689:TDJ327751 TNF327689:TNF327751 TXB327689:TXB327751 UGX327689:UGX327751 UQT327689:UQT327751 VAP327689:VAP327751 VKL327689:VKL327751 VUH327689:VUH327751 WED327689:WED327751 WNZ327689:WNZ327751 WXV327689:WXV327751 BN393225:BN393287 LJ393225:LJ393287 VF393225:VF393287 AFB393225:AFB393287 AOX393225:AOX393287 AYT393225:AYT393287 BIP393225:BIP393287 BSL393225:BSL393287 CCH393225:CCH393287 CMD393225:CMD393287 CVZ393225:CVZ393287 DFV393225:DFV393287 DPR393225:DPR393287 DZN393225:DZN393287 EJJ393225:EJJ393287 ETF393225:ETF393287 FDB393225:FDB393287 FMX393225:FMX393287 FWT393225:FWT393287 GGP393225:GGP393287 GQL393225:GQL393287 HAH393225:HAH393287 HKD393225:HKD393287 HTZ393225:HTZ393287 IDV393225:IDV393287 INR393225:INR393287 IXN393225:IXN393287 JHJ393225:JHJ393287 JRF393225:JRF393287 KBB393225:KBB393287 KKX393225:KKX393287 KUT393225:KUT393287 LEP393225:LEP393287 LOL393225:LOL393287 LYH393225:LYH393287 MID393225:MID393287 MRZ393225:MRZ393287 NBV393225:NBV393287 NLR393225:NLR393287 NVN393225:NVN393287 OFJ393225:OFJ393287 OPF393225:OPF393287 OZB393225:OZB393287 PIX393225:PIX393287 PST393225:PST393287 QCP393225:QCP393287 QML393225:QML393287 QWH393225:QWH393287 RGD393225:RGD393287 RPZ393225:RPZ393287 RZV393225:RZV393287 SJR393225:SJR393287 STN393225:STN393287 TDJ393225:TDJ393287 TNF393225:TNF393287 TXB393225:TXB393287 UGX393225:UGX393287 UQT393225:UQT393287 VAP393225:VAP393287 VKL393225:VKL393287 VUH393225:VUH393287 WED393225:WED393287 WNZ393225:WNZ393287 WXV393225:WXV393287 BN458761:BN458823 LJ458761:LJ458823 VF458761:VF458823 AFB458761:AFB458823 AOX458761:AOX458823 AYT458761:AYT458823 BIP458761:BIP458823 BSL458761:BSL458823 CCH458761:CCH458823 CMD458761:CMD458823 CVZ458761:CVZ458823 DFV458761:DFV458823 DPR458761:DPR458823 DZN458761:DZN458823 EJJ458761:EJJ458823 ETF458761:ETF458823 FDB458761:FDB458823 FMX458761:FMX458823 FWT458761:FWT458823 GGP458761:GGP458823 GQL458761:GQL458823 HAH458761:HAH458823 HKD458761:HKD458823 HTZ458761:HTZ458823 IDV458761:IDV458823 INR458761:INR458823 IXN458761:IXN458823 JHJ458761:JHJ458823 JRF458761:JRF458823 KBB458761:KBB458823 KKX458761:KKX458823 KUT458761:KUT458823 LEP458761:LEP458823 LOL458761:LOL458823 LYH458761:LYH458823 MID458761:MID458823 MRZ458761:MRZ458823 NBV458761:NBV458823 NLR458761:NLR458823 NVN458761:NVN458823 OFJ458761:OFJ458823 OPF458761:OPF458823 OZB458761:OZB458823 PIX458761:PIX458823 PST458761:PST458823 QCP458761:QCP458823 QML458761:QML458823 QWH458761:QWH458823 RGD458761:RGD458823 RPZ458761:RPZ458823 RZV458761:RZV458823 SJR458761:SJR458823 STN458761:STN458823 TDJ458761:TDJ458823 TNF458761:TNF458823 TXB458761:TXB458823 UGX458761:UGX458823 UQT458761:UQT458823 VAP458761:VAP458823 VKL458761:VKL458823 VUH458761:VUH458823 WED458761:WED458823 WNZ458761:WNZ458823 WXV458761:WXV458823 BN524297:BN524359 LJ524297:LJ524359 VF524297:VF524359 AFB524297:AFB524359 AOX524297:AOX524359 AYT524297:AYT524359 BIP524297:BIP524359 BSL524297:BSL524359 CCH524297:CCH524359 CMD524297:CMD524359 CVZ524297:CVZ524359 DFV524297:DFV524359 DPR524297:DPR524359 DZN524297:DZN524359 EJJ524297:EJJ524359 ETF524297:ETF524359 FDB524297:FDB524359 FMX524297:FMX524359 FWT524297:FWT524359 GGP524297:GGP524359 GQL524297:GQL524359 HAH524297:HAH524359 HKD524297:HKD524359 HTZ524297:HTZ524359 IDV524297:IDV524359 INR524297:INR524359 IXN524297:IXN524359 JHJ524297:JHJ524359 JRF524297:JRF524359 KBB524297:KBB524359 KKX524297:KKX524359 KUT524297:KUT524359 LEP524297:LEP524359 LOL524297:LOL524359 LYH524297:LYH524359 MID524297:MID524359 MRZ524297:MRZ524359 NBV524297:NBV524359 NLR524297:NLR524359 NVN524297:NVN524359 OFJ524297:OFJ524359 OPF524297:OPF524359 OZB524297:OZB524359 PIX524297:PIX524359 PST524297:PST524359 QCP524297:QCP524359 QML524297:QML524359 QWH524297:QWH524359 RGD524297:RGD524359 RPZ524297:RPZ524359 RZV524297:RZV524359 SJR524297:SJR524359 STN524297:STN524359 TDJ524297:TDJ524359 TNF524297:TNF524359 TXB524297:TXB524359 UGX524297:UGX524359 UQT524297:UQT524359 VAP524297:VAP524359 VKL524297:VKL524359 VUH524297:VUH524359 WED524297:WED524359 WNZ524297:WNZ524359 WXV524297:WXV524359 BN589833:BN589895 LJ589833:LJ589895 VF589833:VF589895 AFB589833:AFB589895 AOX589833:AOX589895 AYT589833:AYT589895 BIP589833:BIP589895 BSL589833:BSL589895 CCH589833:CCH589895 CMD589833:CMD589895 CVZ589833:CVZ589895 DFV589833:DFV589895 DPR589833:DPR589895 DZN589833:DZN589895 EJJ589833:EJJ589895 ETF589833:ETF589895 FDB589833:FDB589895 FMX589833:FMX589895 FWT589833:FWT589895 GGP589833:GGP589895 GQL589833:GQL589895 HAH589833:HAH589895 HKD589833:HKD589895 HTZ589833:HTZ589895 IDV589833:IDV589895 INR589833:INR589895 IXN589833:IXN589895 JHJ589833:JHJ589895 JRF589833:JRF589895 KBB589833:KBB589895 KKX589833:KKX589895 KUT589833:KUT589895 LEP589833:LEP589895 LOL589833:LOL589895 LYH589833:LYH589895 MID589833:MID589895 MRZ589833:MRZ589895 NBV589833:NBV589895 NLR589833:NLR589895 NVN589833:NVN589895 OFJ589833:OFJ589895 OPF589833:OPF589895 OZB589833:OZB589895 PIX589833:PIX589895 PST589833:PST589895 QCP589833:QCP589895 QML589833:QML589895 QWH589833:QWH589895 RGD589833:RGD589895 RPZ589833:RPZ589895 RZV589833:RZV589895 SJR589833:SJR589895 STN589833:STN589895 TDJ589833:TDJ589895 TNF589833:TNF589895 TXB589833:TXB589895 UGX589833:UGX589895 UQT589833:UQT589895 VAP589833:VAP589895 VKL589833:VKL589895 VUH589833:VUH589895 WED589833:WED589895 WNZ589833:WNZ589895 WXV589833:WXV589895 BN655369:BN655431 LJ655369:LJ655431 VF655369:VF655431 AFB655369:AFB655431 AOX655369:AOX655431 AYT655369:AYT655431 BIP655369:BIP655431 BSL655369:BSL655431 CCH655369:CCH655431 CMD655369:CMD655431 CVZ655369:CVZ655431 DFV655369:DFV655431 DPR655369:DPR655431 DZN655369:DZN655431 EJJ655369:EJJ655431 ETF655369:ETF655431 FDB655369:FDB655431 FMX655369:FMX655431 FWT655369:FWT655431 GGP655369:GGP655431 GQL655369:GQL655431 HAH655369:HAH655431 HKD655369:HKD655431 HTZ655369:HTZ655431 IDV655369:IDV655431 INR655369:INR655431 IXN655369:IXN655431 JHJ655369:JHJ655431 JRF655369:JRF655431 KBB655369:KBB655431 KKX655369:KKX655431 KUT655369:KUT655431 LEP655369:LEP655431 LOL655369:LOL655431 LYH655369:LYH655431 MID655369:MID655431 MRZ655369:MRZ655431 NBV655369:NBV655431 NLR655369:NLR655431 NVN655369:NVN655431 OFJ655369:OFJ655431 OPF655369:OPF655431 OZB655369:OZB655431 PIX655369:PIX655431 PST655369:PST655431 QCP655369:QCP655431 QML655369:QML655431 QWH655369:QWH655431 RGD655369:RGD655431 RPZ655369:RPZ655431 RZV655369:RZV655431 SJR655369:SJR655431 STN655369:STN655431 TDJ655369:TDJ655431 TNF655369:TNF655431 TXB655369:TXB655431 UGX655369:UGX655431 UQT655369:UQT655431 VAP655369:VAP655431 VKL655369:VKL655431 VUH655369:VUH655431 WED655369:WED655431 WNZ655369:WNZ655431 WXV655369:WXV655431 BN720905:BN720967 LJ720905:LJ720967 VF720905:VF720967 AFB720905:AFB720967 AOX720905:AOX720967 AYT720905:AYT720967 BIP720905:BIP720967 BSL720905:BSL720967 CCH720905:CCH720967 CMD720905:CMD720967 CVZ720905:CVZ720967 DFV720905:DFV720967 DPR720905:DPR720967 DZN720905:DZN720967 EJJ720905:EJJ720967 ETF720905:ETF720967 FDB720905:FDB720967 FMX720905:FMX720967 FWT720905:FWT720967 GGP720905:GGP720967 GQL720905:GQL720967 HAH720905:HAH720967 HKD720905:HKD720967 HTZ720905:HTZ720967 IDV720905:IDV720967 INR720905:INR720967 IXN720905:IXN720967 JHJ720905:JHJ720967 JRF720905:JRF720967 KBB720905:KBB720967 KKX720905:KKX720967 KUT720905:KUT720967 LEP720905:LEP720967 LOL720905:LOL720967 LYH720905:LYH720967 MID720905:MID720967 MRZ720905:MRZ720967 NBV720905:NBV720967 NLR720905:NLR720967 NVN720905:NVN720967 OFJ720905:OFJ720967 OPF720905:OPF720967 OZB720905:OZB720967 PIX720905:PIX720967 PST720905:PST720967 QCP720905:QCP720967 QML720905:QML720967 QWH720905:QWH720967 RGD720905:RGD720967 RPZ720905:RPZ720967 RZV720905:RZV720967 SJR720905:SJR720967 STN720905:STN720967 TDJ720905:TDJ720967 TNF720905:TNF720967 TXB720905:TXB720967 UGX720905:UGX720967 UQT720905:UQT720967 VAP720905:VAP720967 VKL720905:VKL720967 VUH720905:VUH720967 WED720905:WED720967 WNZ720905:WNZ720967 WXV720905:WXV720967 BN786441:BN786503 LJ786441:LJ786503 VF786441:VF786503 AFB786441:AFB786503 AOX786441:AOX786503 AYT786441:AYT786503 BIP786441:BIP786503 BSL786441:BSL786503 CCH786441:CCH786503 CMD786441:CMD786503 CVZ786441:CVZ786503 DFV786441:DFV786503 DPR786441:DPR786503 DZN786441:DZN786503 EJJ786441:EJJ786503 ETF786441:ETF786503 FDB786441:FDB786503 FMX786441:FMX786503 FWT786441:FWT786503 GGP786441:GGP786503 GQL786441:GQL786503 HAH786441:HAH786503 HKD786441:HKD786503 HTZ786441:HTZ786503 IDV786441:IDV786503 INR786441:INR786503 IXN786441:IXN786503 JHJ786441:JHJ786503 JRF786441:JRF786503 KBB786441:KBB786503 KKX786441:KKX786503 KUT786441:KUT786503 LEP786441:LEP786503 LOL786441:LOL786503 LYH786441:LYH786503 MID786441:MID786503 MRZ786441:MRZ786503 NBV786441:NBV786503 NLR786441:NLR786503 NVN786441:NVN786503 OFJ786441:OFJ786503 OPF786441:OPF786503 OZB786441:OZB786503 PIX786441:PIX786503 PST786441:PST786503 QCP786441:QCP786503 QML786441:QML786503 QWH786441:QWH786503 RGD786441:RGD786503 RPZ786441:RPZ786503 RZV786441:RZV786503 SJR786441:SJR786503 STN786441:STN786503 TDJ786441:TDJ786503 TNF786441:TNF786503 TXB786441:TXB786503 UGX786441:UGX786503 UQT786441:UQT786503 VAP786441:VAP786503 VKL786441:VKL786503 VUH786441:VUH786503 WED786441:WED786503 WNZ786441:WNZ786503 WXV786441:WXV786503 BN851977:BN852039 LJ851977:LJ852039 VF851977:VF852039 AFB851977:AFB852039 AOX851977:AOX852039 AYT851977:AYT852039 BIP851977:BIP852039 BSL851977:BSL852039 CCH851977:CCH852039 CMD851977:CMD852039 CVZ851977:CVZ852039 DFV851977:DFV852039 DPR851977:DPR852039 DZN851977:DZN852039 EJJ851977:EJJ852039 ETF851977:ETF852039 FDB851977:FDB852039 FMX851977:FMX852039 FWT851977:FWT852039 GGP851977:GGP852039 GQL851977:GQL852039 HAH851977:HAH852039 HKD851977:HKD852039 HTZ851977:HTZ852039 IDV851977:IDV852039 INR851977:INR852039 IXN851977:IXN852039 JHJ851977:JHJ852039 JRF851977:JRF852039 KBB851977:KBB852039 KKX851977:KKX852039 KUT851977:KUT852039 LEP851977:LEP852039 LOL851977:LOL852039 LYH851977:LYH852039 MID851977:MID852039 MRZ851977:MRZ852039 NBV851977:NBV852039 NLR851977:NLR852039 NVN851977:NVN852039 OFJ851977:OFJ852039 OPF851977:OPF852039 OZB851977:OZB852039 PIX851977:PIX852039 PST851977:PST852039 QCP851977:QCP852039 QML851977:QML852039 QWH851977:QWH852039 RGD851977:RGD852039 RPZ851977:RPZ852039 RZV851977:RZV852039 SJR851977:SJR852039 STN851977:STN852039 TDJ851977:TDJ852039 TNF851977:TNF852039 TXB851977:TXB852039 UGX851977:UGX852039 UQT851977:UQT852039 VAP851977:VAP852039 VKL851977:VKL852039 VUH851977:VUH852039 WED851977:WED852039 WNZ851977:WNZ852039 WXV851977:WXV852039 BN917513:BN917575 LJ917513:LJ917575 VF917513:VF917575 AFB917513:AFB917575 AOX917513:AOX917575 AYT917513:AYT917575 BIP917513:BIP917575 BSL917513:BSL917575 CCH917513:CCH917575 CMD917513:CMD917575 CVZ917513:CVZ917575 DFV917513:DFV917575 DPR917513:DPR917575 DZN917513:DZN917575 EJJ917513:EJJ917575 ETF917513:ETF917575 FDB917513:FDB917575 FMX917513:FMX917575 FWT917513:FWT917575 GGP917513:GGP917575 GQL917513:GQL917575 HAH917513:HAH917575 HKD917513:HKD917575 HTZ917513:HTZ917575 IDV917513:IDV917575 INR917513:INR917575 IXN917513:IXN917575 JHJ917513:JHJ917575 JRF917513:JRF917575 KBB917513:KBB917575 KKX917513:KKX917575 KUT917513:KUT917575 LEP917513:LEP917575 LOL917513:LOL917575 LYH917513:LYH917575 MID917513:MID917575 MRZ917513:MRZ917575 NBV917513:NBV917575 NLR917513:NLR917575 NVN917513:NVN917575 OFJ917513:OFJ917575 OPF917513:OPF917575 OZB917513:OZB917575 PIX917513:PIX917575 PST917513:PST917575 QCP917513:QCP917575 QML917513:QML917575 QWH917513:QWH917575 RGD917513:RGD917575 RPZ917513:RPZ917575 RZV917513:RZV917575 SJR917513:SJR917575 STN917513:STN917575 TDJ917513:TDJ917575 TNF917513:TNF917575 TXB917513:TXB917575 UGX917513:UGX917575 UQT917513:UQT917575 VAP917513:VAP917575 VKL917513:VKL917575 VUH917513:VUH917575 WED917513:WED917575 WNZ917513:WNZ917575 WXV917513:WXV917575 BN983049:BN983111 LJ983049:LJ983111 VF983049:VF983111 AFB983049:AFB983111 AOX983049:AOX983111 AYT983049:AYT983111 BIP983049:BIP983111 BSL983049:BSL983111 CCH983049:CCH983111 CMD983049:CMD983111 CVZ983049:CVZ983111 DFV983049:DFV983111 DPR983049:DPR983111 DZN983049:DZN983111 EJJ983049:EJJ983111 ETF983049:ETF983111 FDB983049:FDB983111 FMX983049:FMX983111 FWT983049:FWT983111 GGP983049:GGP983111 GQL983049:GQL983111 HAH983049:HAH983111 HKD983049:HKD983111 HTZ983049:HTZ983111 IDV983049:IDV983111 INR983049:INR983111 IXN983049:IXN983111 JHJ983049:JHJ983111 JRF983049:JRF983111 KBB983049:KBB983111 KKX983049:KKX983111 KUT983049:KUT983111 LEP983049:LEP983111 LOL983049:LOL983111 LYH983049:LYH983111 MID983049:MID983111 MRZ983049:MRZ983111 NBV983049:NBV983111 NLR983049:NLR983111 NVN983049:NVN983111 OFJ983049:OFJ983111 OPF983049:OPF983111 OZB983049:OZB983111 PIX983049:PIX983111 PST983049:PST983111 QCP983049:QCP983111 QML983049:QML983111 QWH983049:QWH983111 RGD983049:RGD983111 RPZ983049:RPZ983111 RZV983049:RZV983111 SJR983049:SJR983111 STN983049:STN983111 TDJ983049:TDJ983111 TNF983049:TNF983111 TXB983049:TXB983111 UGX983049:UGX983111 UQT983049:UQT983111 VAP983049:VAP983111 VKL983049:VKL983111 VUH983049:VUH983111 WED983049:WED983111 WNZ983049:WNZ983111 WXV983049:WXV983111">
      <formula1>Efecto</formula1>
    </dataValidation>
    <dataValidation allowBlank="1" showInputMessage="1" showErrorMessage="1" error="mayor 1" sqref="BO9:BP71 LK9:LL71 VG9:VH71 AFC9:AFD71 AOY9:AOZ71 AYU9:AYV71 BIQ9:BIR71 BSM9:BSN71 CCI9:CCJ71 CME9:CMF71 CWA9:CWB71 DFW9:DFX71 DPS9:DPT71 DZO9:DZP71 EJK9:EJL71 ETG9:ETH71 FDC9:FDD71 FMY9:FMZ71 FWU9:FWV71 GGQ9:GGR71 GQM9:GQN71 HAI9:HAJ71 HKE9:HKF71 HUA9:HUB71 IDW9:IDX71 INS9:INT71 IXO9:IXP71 JHK9:JHL71 JRG9:JRH71 KBC9:KBD71 KKY9:KKZ71 KUU9:KUV71 LEQ9:LER71 LOM9:LON71 LYI9:LYJ71 MIE9:MIF71 MSA9:MSB71 NBW9:NBX71 NLS9:NLT71 NVO9:NVP71 OFK9:OFL71 OPG9:OPH71 OZC9:OZD71 PIY9:PIZ71 PSU9:PSV71 QCQ9:QCR71 QMM9:QMN71 QWI9:QWJ71 RGE9:RGF71 RQA9:RQB71 RZW9:RZX71 SJS9:SJT71 STO9:STP71 TDK9:TDL71 TNG9:TNH71 TXC9:TXD71 UGY9:UGZ71 UQU9:UQV71 VAQ9:VAR71 VKM9:VKN71 VUI9:VUJ71 WEE9:WEF71 WOA9:WOB71 WXW9:WXX71 BO65545:BP65607 LK65545:LL65607 VG65545:VH65607 AFC65545:AFD65607 AOY65545:AOZ65607 AYU65545:AYV65607 BIQ65545:BIR65607 BSM65545:BSN65607 CCI65545:CCJ65607 CME65545:CMF65607 CWA65545:CWB65607 DFW65545:DFX65607 DPS65545:DPT65607 DZO65545:DZP65607 EJK65545:EJL65607 ETG65545:ETH65607 FDC65545:FDD65607 FMY65545:FMZ65607 FWU65545:FWV65607 GGQ65545:GGR65607 GQM65545:GQN65607 HAI65545:HAJ65607 HKE65545:HKF65607 HUA65545:HUB65607 IDW65545:IDX65607 INS65545:INT65607 IXO65545:IXP65607 JHK65545:JHL65607 JRG65545:JRH65607 KBC65545:KBD65607 KKY65545:KKZ65607 KUU65545:KUV65607 LEQ65545:LER65607 LOM65545:LON65607 LYI65545:LYJ65607 MIE65545:MIF65607 MSA65545:MSB65607 NBW65545:NBX65607 NLS65545:NLT65607 NVO65545:NVP65607 OFK65545:OFL65607 OPG65545:OPH65607 OZC65545:OZD65607 PIY65545:PIZ65607 PSU65545:PSV65607 QCQ65545:QCR65607 QMM65545:QMN65607 QWI65545:QWJ65607 RGE65545:RGF65607 RQA65545:RQB65607 RZW65545:RZX65607 SJS65545:SJT65607 STO65545:STP65607 TDK65545:TDL65607 TNG65545:TNH65607 TXC65545:TXD65607 UGY65545:UGZ65607 UQU65545:UQV65607 VAQ65545:VAR65607 VKM65545:VKN65607 VUI65545:VUJ65607 WEE65545:WEF65607 WOA65545:WOB65607 WXW65545:WXX65607 BO131081:BP131143 LK131081:LL131143 VG131081:VH131143 AFC131081:AFD131143 AOY131081:AOZ131143 AYU131081:AYV131143 BIQ131081:BIR131143 BSM131081:BSN131143 CCI131081:CCJ131143 CME131081:CMF131143 CWA131081:CWB131143 DFW131081:DFX131143 DPS131081:DPT131143 DZO131081:DZP131143 EJK131081:EJL131143 ETG131081:ETH131143 FDC131081:FDD131143 FMY131081:FMZ131143 FWU131081:FWV131143 GGQ131081:GGR131143 GQM131081:GQN131143 HAI131081:HAJ131143 HKE131081:HKF131143 HUA131081:HUB131143 IDW131081:IDX131143 INS131081:INT131143 IXO131081:IXP131143 JHK131081:JHL131143 JRG131081:JRH131143 KBC131081:KBD131143 KKY131081:KKZ131143 KUU131081:KUV131143 LEQ131081:LER131143 LOM131081:LON131143 LYI131081:LYJ131143 MIE131081:MIF131143 MSA131081:MSB131143 NBW131081:NBX131143 NLS131081:NLT131143 NVO131081:NVP131143 OFK131081:OFL131143 OPG131081:OPH131143 OZC131081:OZD131143 PIY131081:PIZ131143 PSU131081:PSV131143 QCQ131081:QCR131143 QMM131081:QMN131143 QWI131081:QWJ131143 RGE131081:RGF131143 RQA131081:RQB131143 RZW131081:RZX131143 SJS131081:SJT131143 STO131081:STP131143 TDK131081:TDL131143 TNG131081:TNH131143 TXC131081:TXD131143 UGY131081:UGZ131143 UQU131081:UQV131143 VAQ131081:VAR131143 VKM131081:VKN131143 VUI131081:VUJ131143 WEE131081:WEF131143 WOA131081:WOB131143 WXW131081:WXX131143 BO196617:BP196679 LK196617:LL196679 VG196617:VH196679 AFC196617:AFD196679 AOY196617:AOZ196679 AYU196617:AYV196679 BIQ196617:BIR196679 BSM196617:BSN196679 CCI196617:CCJ196679 CME196617:CMF196679 CWA196617:CWB196679 DFW196617:DFX196679 DPS196617:DPT196679 DZO196617:DZP196679 EJK196617:EJL196679 ETG196617:ETH196679 FDC196617:FDD196679 FMY196617:FMZ196679 FWU196617:FWV196679 GGQ196617:GGR196679 GQM196617:GQN196679 HAI196617:HAJ196679 HKE196617:HKF196679 HUA196617:HUB196679 IDW196617:IDX196679 INS196617:INT196679 IXO196617:IXP196679 JHK196617:JHL196679 JRG196617:JRH196679 KBC196617:KBD196679 KKY196617:KKZ196679 KUU196617:KUV196679 LEQ196617:LER196679 LOM196617:LON196679 LYI196617:LYJ196679 MIE196617:MIF196679 MSA196617:MSB196679 NBW196617:NBX196679 NLS196617:NLT196679 NVO196617:NVP196679 OFK196617:OFL196679 OPG196617:OPH196679 OZC196617:OZD196679 PIY196617:PIZ196679 PSU196617:PSV196679 QCQ196617:QCR196679 QMM196617:QMN196679 QWI196617:QWJ196679 RGE196617:RGF196679 RQA196617:RQB196679 RZW196617:RZX196679 SJS196617:SJT196679 STO196617:STP196679 TDK196617:TDL196679 TNG196617:TNH196679 TXC196617:TXD196679 UGY196617:UGZ196679 UQU196617:UQV196679 VAQ196617:VAR196679 VKM196617:VKN196679 VUI196617:VUJ196679 WEE196617:WEF196679 WOA196617:WOB196679 WXW196617:WXX196679 BO262153:BP262215 LK262153:LL262215 VG262153:VH262215 AFC262153:AFD262215 AOY262153:AOZ262215 AYU262153:AYV262215 BIQ262153:BIR262215 BSM262153:BSN262215 CCI262153:CCJ262215 CME262153:CMF262215 CWA262153:CWB262215 DFW262153:DFX262215 DPS262153:DPT262215 DZO262153:DZP262215 EJK262153:EJL262215 ETG262153:ETH262215 FDC262153:FDD262215 FMY262153:FMZ262215 FWU262153:FWV262215 GGQ262153:GGR262215 GQM262153:GQN262215 HAI262153:HAJ262215 HKE262153:HKF262215 HUA262153:HUB262215 IDW262153:IDX262215 INS262153:INT262215 IXO262153:IXP262215 JHK262153:JHL262215 JRG262153:JRH262215 KBC262153:KBD262215 KKY262153:KKZ262215 KUU262153:KUV262215 LEQ262153:LER262215 LOM262153:LON262215 LYI262153:LYJ262215 MIE262153:MIF262215 MSA262153:MSB262215 NBW262153:NBX262215 NLS262153:NLT262215 NVO262153:NVP262215 OFK262153:OFL262215 OPG262153:OPH262215 OZC262153:OZD262215 PIY262153:PIZ262215 PSU262153:PSV262215 QCQ262153:QCR262215 QMM262153:QMN262215 QWI262153:QWJ262215 RGE262153:RGF262215 RQA262153:RQB262215 RZW262153:RZX262215 SJS262153:SJT262215 STO262153:STP262215 TDK262153:TDL262215 TNG262153:TNH262215 TXC262153:TXD262215 UGY262153:UGZ262215 UQU262153:UQV262215 VAQ262153:VAR262215 VKM262153:VKN262215 VUI262153:VUJ262215 WEE262153:WEF262215 WOA262153:WOB262215 WXW262153:WXX262215 BO327689:BP327751 LK327689:LL327751 VG327689:VH327751 AFC327689:AFD327751 AOY327689:AOZ327751 AYU327689:AYV327751 BIQ327689:BIR327751 BSM327689:BSN327751 CCI327689:CCJ327751 CME327689:CMF327751 CWA327689:CWB327751 DFW327689:DFX327751 DPS327689:DPT327751 DZO327689:DZP327751 EJK327689:EJL327751 ETG327689:ETH327751 FDC327689:FDD327751 FMY327689:FMZ327751 FWU327689:FWV327751 GGQ327689:GGR327751 GQM327689:GQN327751 HAI327689:HAJ327751 HKE327689:HKF327751 HUA327689:HUB327751 IDW327689:IDX327751 INS327689:INT327751 IXO327689:IXP327751 JHK327689:JHL327751 JRG327689:JRH327751 KBC327689:KBD327751 KKY327689:KKZ327751 KUU327689:KUV327751 LEQ327689:LER327751 LOM327689:LON327751 LYI327689:LYJ327751 MIE327689:MIF327751 MSA327689:MSB327751 NBW327689:NBX327751 NLS327689:NLT327751 NVO327689:NVP327751 OFK327689:OFL327751 OPG327689:OPH327751 OZC327689:OZD327751 PIY327689:PIZ327751 PSU327689:PSV327751 QCQ327689:QCR327751 QMM327689:QMN327751 QWI327689:QWJ327751 RGE327689:RGF327751 RQA327689:RQB327751 RZW327689:RZX327751 SJS327689:SJT327751 STO327689:STP327751 TDK327689:TDL327751 TNG327689:TNH327751 TXC327689:TXD327751 UGY327689:UGZ327751 UQU327689:UQV327751 VAQ327689:VAR327751 VKM327689:VKN327751 VUI327689:VUJ327751 WEE327689:WEF327751 WOA327689:WOB327751 WXW327689:WXX327751 BO393225:BP393287 LK393225:LL393287 VG393225:VH393287 AFC393225:AFD393287 AOY393225:AOZ393287 AYU393225:AYV393287 BIQ393225:BIR393287 BSM393225:BSN393287 CCI393225:CCJ393287 CME393225:CMF393287 CWA393225:CWB393287 DFW393225:DFX393287 DPS393225:DPT393287 DZO393225:DZP393287 EJK393225:EJL393287 ETG393225:ETH393287 FDC393225:FDD393287 FMY393225:FMZ393287 FWU393225:FWV393287 GGQ393225:GGR393287 GQM393225:GQN393287 HAI393225:HAJ393287 HKE393225:HKF393287 HUA393225:HUB393287 IDW393225:IDX393287 INS393225:INT393287 IXO393225:IXP393287 JHK393225:JHL393287 JRG393225:JRH393287 KBC393225:KBD393287 KKY393225:KKZ393287 KUU393225:KUV393287 LEQ393225:LER393287 LOM393225:LON393287 LYI393225:LYJ393287 MIE393225:MIF393287 MSA393225:MSB393287 NBW393225:NBX393287 NLS393225:NLT393287 NVO393225:NVP393287 OFK393225:OFL393287 OPG393225:OPH393287 OZC393225:OZD393287 PIY393225:PIZ393287 PSU393225:PSV393287 QCQ393225:QCR393287 QMM393225:QMN393287 QWI393225:QWJ393287 RGE393225:RGF393287 RQA393225:RQB393287 RZW393225:RZX393287 SJS393225:SJT393287 STO393225:STP393287 TDK393225:TDL393287 TNG393225:TNH393287 TXC393225:TXD393287 UGY393225:UGZ393287 UQU393225:UQV393287 VAQ393225:VAR393287 VKM393225:VKN393287 VUI393225:VUJ393287 WEE393225:WEF393287 WOA393225:WOB393287 WXW393225:WXX393287 BO458761:BP458823 LK458761:LL458823 VG458761:VH458823 AFC458761:AFD458823 AOY458761:AOZ458823 AYU458761:AYV458823 BIQ458761:BIR458823 BSM458761:BSN458823 CCI458761:CCJ458823 CME458761:CMF458823 CWA458761:CWB458823 DFW458761:DFX458823 DPS458761:DPT458823 DZO458761:DZP458823 EJK458761:EJL458823 ETG458761:ETH458823 FDC458761:FDD458823 FMY458761:FMZ458823 FWU458761:FWV458823 GGQ458761:GGR458823 GQM458761:GQN458823 HAI458761:HAJ458823 HKE458761:HKF458823 HUA458761:HUB458823 IDW458761:IDX458823 INS458761:INT458823 IXO458761:IXP458823 JHK458761:JHL458823 JRG458761:JRH458823 KBC458761:KBD458823 KKY458761:KKZ458823 KUU458761:KUV458823 LEQ458761:LER458823 LOM458761:LON458823 LYI458761:LYJ458823 MIE458761:MIF458823 MSA458761:MSB458823 NBW458761:NBX458823 NLS458761:NLT458823 NVO458761:NVP458823 OFK458761:OFL458823 OPG458761:OPH458823 OZC458761:OZD458823 PIY458761:PIZ458823 PSU458761:PSV458823 QCQ458761:QCR458823 QMM458761:QMN458823 QWI458761:QWJ458823 RGE458761:RGF458823 RQA458761:RQB458823 RZW458761:RZX458823 SJS458761:SJT458823 STO458761:STP458823 TDK458761:TDL458823 TNG458761:TNH458823 TXC458761:TXD458823 UGY458761:UGZ458823 UQU458761:UQV458823 VAQ458761:VAR458823 VKM458761:VKN458823 VUI458761:VUJ458823 WEE458761:WEF458823 WOA458761:WOB458823 WXW458761:WXX458823 BO524297:BP524359 LK524297:LL524359 VG524297:VH524359 AFC524297:AFD524359 AOY524297:AOZ524359 AYU524297:AYV524359 BIQ524297:BIR524359 BSM524297:BSN524359 CCI524297:CCJ524359 CME524297:CMF524359 CWA524297:CWB524359 DFW524297:DFX524359 DPS524297:DPT524359 DZO524297:DZP524359 EJK524297:EJL524359 ETG524297:ETH524359 FDC524297:FDD524359 FMY524297:FMZ524359 FWU524297:FWV524359 GGQ524297:GGR524359 GQM524297:GQN524359 HAI524297:HAJ524359 HKE524297:HKF524359 HUA524297:HUB524359 IDW524297:IDX524359 INS524297:INT524359 IXO524297:IXP524359 JHK524297:JHL524359 JRG524297:JRH524359 KBC524297:KBD524359 KKY524297:KKZ524359 KUU524297:KUV524359 LEQ524297:LER524359 LOM524297:LON524359 LYI524297:LYJ524359 MIE524297:MIF524359 MSA524297:MSB524359 NBW524297:NBX524359 NLS524297:NLT524359 NVO524297:NVP524359 OFK524297:OFL524359 OPG524297:OPH524359 OZC524297:OZD524359 PIY524297:PIZ524359 PSU524297:PSV524359 QCQ524297:QCR524359 QMM524297:QMN524359 QWI524297:QWJ524359 RGE524297:RGF524359 RQA524297:RQB524359 RZW524297:RZX524359 SJS524297:SJT524359 STO524297:STP524359 TDK524297:TDL524359 TNG524297:TNH524359 TXC524297:TXD524359 UGY524297:UGZ524359 UQU524297:UQV524359 VAQ524297:VAR524359 VKM524297:VKN524359 VUI524297:VUJ524359 WEE524297:WEF524359 WOA524297:WOB524359 WXW524297:WXX524359 BO589833:BP589895 LK589833:LL589895 VG589833:VH589895 AFC589833:AFD589895 AOY589833:AOZ589895 AYU589833:AYV589895 BIQ589833:BIR589895 BSM589833:BSN589895 CCI589833:CCJ589895 CME589833:CMF589895 CWA589833:CWB589895 DFW589833:DFX589895 DPS589833:DPT589895 DZO589833:DZP589895 EJK589833:EJL589895 ETG589833:ETH589895 FDC589833:FDD589895 FMY589833:FMZ589895 FWU589833:FWV589895 GGQ589833:GGR589895 GQM589833:GQN589895 HAI589833:HAJ589895 HKE589833:HKF589895 HUA589833:HUB589895 IDW589833:IDX589895 INS589833:INT589895 IXO589833:IXP589895 JHK589833:JHL589895 JRG589833:JRH589895 KBC589833:KBD589895 KKY589833:KKZ589895 KUU589833:KUV589895 LEQ589833:LER589895 LOM589833:LON589895 LYI589833:LYJ589895 MIE589833:MIF589895 MSA589833:MSB589895 NBW589833:NBX589895 NLS589833:NLT589895 NVO589833:NVP589895 OFK589833:OFL589895 OPG589833:OPH589895 OZC589833:OZD589895 PIY589833:PIZ589895 PSU589833:PSV589895 QCQ589833:QCR589895 QMM589833:QMN589895 QWI589833:QWJ589895 RGE589833:RGF589895 RQA589833:RQB589895 RZW589833:RZX589895 SJS589833:SJT589895 STO589833:STP589895 TDK589833:TDL589895 TNG589833:TNH589895 TXC589833:TXD589895 UGY589833:UGZ589895 UQU589833:UQV589895 VAQ589833:VAR589895 VKM589833:VKN589895 VUI589833:VUJ589895 WEE589833:WEF589895 WOA589833:WOB589895 WXW589833:WXX589895 BO655369:BP655431 LK655369:LL655431 VG655369:VH655431 AFC655369:AFD655431 AOY655369:AOZ655431 AYU655369:AYV655431 BIQ655369:BIR655431 BSM655369:BSN655431 CCI655369:CCJ655431 CME655369:CMF655431 CWA655369:CWB655431 DFW655369:DFX655431 DPS655369:DPT655431 DZO655369:DZP655431 EJK655369:EJL655431 ETG655369:ETH655431 FDC655369:FDD655431 FMY655369:FMZ655431 FWU655369:FWV655431 GGQ655369:GGR655431 GQM655369:GQN655431 HAI655369:HAJ655431 HKE655369:HKF655431 HUA655369:HUB655431 IDW655369:IDX655431 INS655369:INT655431 IXO655369:IXP655431 JHK655369:JHL655431 JRG655369:JRH655431 KBC655369:KBD655431 KKY655369:KKZ655431 KUU655369:KUV655431 LEQ655369:LER655431 LOM655369:LON655431 LYI655369:LYJ655431 MIE655369:MIF655431 MSA655369:MSB655431 NBW655369:NBX655431 NLS655369:NLT655431 NVO655369:NVP655431 OFK655369:OFL655431 OPG655369:OPH655431 OZC655369:OZD655431 PIY655369:PIZ655431 PSU655369:PSV655431 QCQ655369:QCR655431 QMM655369:QMN655431 QWI655369:QWJ655431 RGE655369:RGF655431 RQA655369:RQB655431 RZW655369:RZX655431 SJS655369:SJT655431 STO655369:STP655431 TDK655369:TDL655431 TNG655369:TNH655431 TXC655369:TXD655431 UGY655369:UGZ655431 UQU655369:UQV655431 VAQ655369:VAR655431 VKM655369:VKN655431 VUI655369:VUJ655431 WEE655369:WEF655431 WOA655369:WOB655431 WXW655369:WXX655431 BO720905:BP720967 LK720905:LL720967 VG720905:VH720967 AFC720905:AFD720967 AOY720905:AOZ720967 AYU720905:AYV720967 BIQ720905:BIR720967 BSM720905:BSN720967 CCI720905:CCJ720967 CME720905:CMF720967 CWA720905:CWB720967 DFW720905:DFX720967 DPS720905:DPT720967 DZO720905:DZP720967 EJK720905:EJL720967 ETG720905:ETH720967 FDC720905:FDD720967 FMY720905:FMZ720967 FWU720905:FWV720967 GGQ720905:GGR720967 GQM720905:GQN720967 HAI720905:HAJ720967 HKE720905:HKF720967 HUA720905:HUB720967 IDW720905:IDX720967 INS720905:INT720967 IXO720905:IXP720967 JHK720905:JHL720967 JRG720905:JRH720967 KBC720905:KBD720967 KKY720905:KKZ720967 KUU720905:KUV720967 LEQ720905:LER720967 LOM720905:LON720967 LYI720905:LYJ720967 MIE720905:MIF720967 MSA720905:MSB720967 NBW720905:NBX720967 NLS720905:NLT720967 NVO720905:NVP720967 OFK720905:OFL720967 OPG720905:OPH720967 OZC720905:OZD720967 PIY720905:PIZ720967 PSU720905:PSV720967 QCQ720905:QCR720967 QMM720905:QMN720967 QWI720905:QWJ720967 RGE720905:RGF720967 RQA720905:RQB720967 RZW720905:RZX720967 SJS720905:SJT720967 STO720905:STP720967 TDK720905:TDL720967 TNG720905:TNH720967 TXC720905:TXD720967 UGY720905:UGZ720967 UQU720905:UQV720967 VAQ720905:VAR720967 VKM720905:VKN720967 VUI720905:VUJ720967 WEE720905:WEF720967 WOA720905:WOB720967 WXW720905:WXX720967 BO786441:BP786503 LK786441:LL786503 VG786441:VH786503 AFC786441:AFD786503 AOY786441:AOZ786503 AYU786441:AYV786503 BIQ786441:BIR786503 BSM786441:BSN786503 CCI786441:CCJ786503 CME786441:CMF786503 CWA786441:CWB786503 DFW786441:DFX786503 DPS786441:DPT786503 DZO786441:DZP786503 EJK786441:EJL786503 ETG786441:ETH786503 FDC786441:FDD786503 FMY786441:FMZ786503 FWU786441:FWV786503 GGQ786441:GGR786503 GQM786441:GQN786503 HAI786441:HAJ786503 HKE786441:HKF786503 HUA786441:HUB786503 IDW786441:IDX786503 INS786441:INT786503 IXO786441:IXP786503 JHK786441:JHL786503 JRG786441:JRH786503 KBC786441:KBD786503 KKY786441:KKZ786503 KUU786441:KUV786503 LEQ786441:LER786503 LOM786441:LON786503 LYI786441:LYJ786503 MIE786441:MIF786503 MSA786441:MSB786503 NBW786441:NBX786503 NLS786441:NLT786503 NVO786441:NVP786503 OFK786441:OFL786503 OPG786441:OPH786503 OZC786441:OZD786503 PIY786441:PIZ786503 PSU786441:PSV786503 QCQ786441:QCR786503 QMM786441:QMN786503 QWI786441:QWJ786503 RGE786441:RGF786503 RQA786441:RQB786503 RZW786441:RZX786503 SJS786441:SJT786503 STO786441:STP786503 TDK786441:TDL786503 TNG786441:TNH786503 TXC786441:TXD786503 UGY786441:UGZ786503 UQU786441:UQV786503 VAQ786441:VAR786503 VKM786441:VKN786503 VUI786441:VUJ786503 WEE786441:WEF786503 WOA786441:WOB786503 WXW786441:WXX786503 BO851977:BP852039 LK851977:LL852039 VG851977:VH852039 AFC851977:AFD852039 AOY851977:AOZ852039 AYU851977:AYV852039 BIQ851977:BIR852039 BSM851977:BSN852039 CCI851977:CCJ852039 CME851977:CMF852039 CWA851977:CWB852039 DFW851977:DFX852039 DPS851977:DPT852039 DZO851977:DZP852039 EJK851977:EJL852039 ETG851977:ETH852039 FDC851977:FDD852039 FMY851977:FMZ852039 FWU851977:FWV852039 GGQ851977:GGR852039 GQM851977:GQN852039 HAI851977:HAJ852039 HKE851977:HKF852039 HUA851977:HUB852039 IDW851977:IDX852039 INS851977:INT852039 IXO851977:IXP852039 JHK851977:JHL852039 JRG851977:JRH852039 KBC851977:KBD852039 KKY851977:KKZ852039 KUU851977:KUV852039 LEQ851977:LER852039 LOM851977:LON852039 LYI851977:LYJ852039 MIE851977:MIF852039 MSA851977:MSB852039 NBW851977:NBX852039 NLS851977:NLT852039 NVO851977:NVP852039 OFK851977:OFL852039 OPG851977:OPH852039 OZC851977:OZD852039 PIY851977:PIZ852039 PSU851977:PSV852039 QCQ851977:QCR852039 QMM851977:QMN852039 QWI851977:QWJ852039 RGE851977:RGF852039 RQA851977:RQB852039 RZW851977:RZX852039 SJS851977:SJT852039 STO851977:STP852039 TDK851977:TDL852039 TNG851977:TNH852039 TXC851977:TXD852039 UGY851977:UGZ852039 UQU851977:UQV852039 VAQ851977:VAR852039 VKM851977:VKN852039 VUI851977:VUJ852039 WEE851977:WEF852039 WOA851977:WOB852039 WXW851977:WXX852039 BO917513:BP917575 LK917513:LL917575 VG917513:VH917575 AFC917513:AFD917575 AOY917513:AOZ917575 AYU917513:AYV917575 BIQ917513:BIR917575 BSM917513:BSN917575 CCI917513:CCJ917575 CME917513:CMF917575 CWA917513:CWB917575 DFW917513:DFX917575 DPS917513:DPT917575 DZO917513:DZP917575 EJK917513:EJL917575 ETG917513:ETH917575 FDC917513:FDD917575 FMY917513:FMZ917575 FWU917513:FWV917575 GGQ917513:GGR917575 GQM917513:GQN917575 HAI917513:HAJ917575 HKE917513:HKF917575 HUA917513:HUB917575 IDW917513:IDX917575 INS917513:INT917575 IXO917513:IXP917575 JHK917513:JHL917575 JRG917513:JRH917575 KBC917513:KBD917575 KKY917513:KKZ917575 KUU917513:KUV917575 LEQ917513:LER917575 LOM917513:LON917575 LYI917513:LYJ917575 MIE917513:MIF917575 MSA917513:MSB917575 NBW917513:NBX917575 NLS917513:NLT917575 NVO917513:NVP917575 OFK917513:OFL917575 OPG917513:OPH917575 OZC917513:OZD917575 PIY917513:PIZ917575 PSU917513:PSV917575 QCQ917513:QCR917575 QMM917513:QMN917575 QWI917513:QWJ917575 RGE917513:RGF917575 RQA917513:RQB917575 RZW917513:RZX917575 SJS917513:SJT917575 STO917513:STP917575 TDK917513:TDL917575 TNG917513:TNH917575 TXC917513:TXD917575 UGY917513:UGZ917575 UQU917513:UQV917575 VAQ917513:VAR917575 VKM917513:VKN917575 VUI917513:VUJ917575 WEE917513:WEF917575 WOA917513:WOB917575 WXW917513:WXX917575 BO983049:BP983111 LK983049:LL983111 VG983049:VH983111 AFC983049:AFD983111 AOY983049:AOZ983111 AYU983049:AYV983111 BIQ983049:BIR983111 BSM983049:BSN983111 CCI983049:CCJ983111 CME983049:CMF983111 CWA983049:CWB983111 DFW983049:DFX983111 DPS983049:DPT983111 DZO983049:DZP983111 EJK983049:EJL983111 ETG983049:ETH983111 FDC983049:FDD983111 FMY983049:FMZ983111 FWU983049:FWV983111 GGQ983049:GGR983111 GQM983049:GQN983111 HAI983049:HAJ983111 HKE983049:HKF983111 HUA983049:HUB983111 IDW983049:IDX983111 INS983049:INT983111 IXO983049:IXP983111 JHK983049:JHL983111 JRG983049:JRH983111 KBC983049:KBD983111 KKY983049:KKZ983111 KUU983049:KUV983111 LEQ983049:LER983111 LOM983049:LON983111 LYI983049:LYJ983111 MIE983049:MIF983111 MSA983049:MSB983111 NBW983049:NBX983111 NLS983049:NLT983111 NVO983049:NVP983111 OFK983049:OFL983111 OPG983049:OPH983111 OZC983049:OZD983111 PIY983049:PIZ983111 PSU983049:PSV983111 QCQ983049:QCR983111 QMM983049:QMN983111 QWI983049:QWJ983111 RGE983049:RGF983111 RQA983049:RQB983111 RZW983049:RZX983111 SJS983049:SJT983111 STO983049:STP983111 TDK983049:TDL983111 TNG983049:TNH983111 TXC983049:TXD983111 UGY983049:UGZ983111 UQU983049:UQV983111 VAQ983049:VAR983111 VKM983049:VKN983111 VUI983049:VUJ983111 WEE983049:WEF983111 WOA983049:WOB983111 WXW983049:WXX983111"/>
    <dataValidation type="list" showInputMessage="1" showErrorMessage="1" errorTitle="Rechazado" error="Solo son validadas las opciones de la lista" sqref="BM9:BM71 LI9:LI71 VE9:VE71 AFA9:AFA71 AOW9:AOW71 AYS9:AYS71 BIO9:BIO71 BSK9:BSK71 CCG9:CCG71 CMC9:CMC71 CVY9:CVY71 DFU9:DFU71 DPQ9:DPQ71 DZM9:DZM71 EJI9:EJI71 ETE9:ETE71 FDA9:FDA71 FMW9:FMW71 FWS9:FWS71 GGO9:GGO71 GQK9:GQK71 HAG9:HAG71 HKC9:HKC71 HTY9:HTY71 IDU9:IDU71 INQ9:INQ71 IXM9:IXM71 JHI9:JHI71 JRE9:JRE71 KBA9:KBA71 KKW9:KKW71 KUS9:KUS71 LEO9:LEO71 LOK9:LOK71 LYG9:LYG71 MIC9:MIC71 MRY9:MRY71 NBU9:NBU71 NLQ9:NLQ71 NVM9:NVM71 OFI9:OFI71 OPE9:OPE71 OZA9:OZA71 PIW9:PIW71 PSS9:PSS71 QCO9:QCO71 QMK9:QMK71 QWG9:QWG71 RGC9:RGC71 RPY9:RPY71 RZU9:RZU71 SJQ9:SJQ71 STM9:STM71 TDI9:TDI71 TNE9:TNE71 TXA9:TXA71 UGW9:UGW71 UQS9:UQS71 VAO9:VAO71 VKK9:VKK71 VUG9:VUG71 WEC9:WEC71 WNY9:WNY71 WXU9:WXU71 BM65545:BM65607 LI65545:LI65607 VE65545:VE65607 AFA65545:AFA65607 AOW65545:AOW65607 AYS65545:AYS65607 BIO65545:BIO65607 BSK65545:BSK65607 CCG65545:CCG65607 CMC65545:CMC65607 CVY65545:CVY65607 DFU65545:DFU65607 DPQ65545:DPQ65607 DZM65545:DZM65607 EJI65545:EJI65607 ETE65545:ETE65607 FDA65545:FDA65607 FMW65545:FMW65607 FWS65545:FWS65607 GGO65545:GGO65607 GQK65545:GQK65607 HAG65545:HAG65607 HKC65545:HKC65607 HTY65545:HTY65607 IDU65545:IDU65607 INQ65545:INQ65607 IXM65545:IXM65607 JHI65545:JHI65607 JRE65545:JRE65607 KBA65545:KBA65607 KKW65545:KKW65607 KUS65545:KUS65607 LEO65545:LEO65607 LOK65545:LOK65607 LYG65545:LYG65607 MIC65545:MIC65607 MRY65545:MRY65607 NBU65545:NBU65607 NLQ65545:NLQ65607 NVM65545:NVM65607 OFI65545:OFI65607 OPE65545:OPE65607 OZA65545:OZA65607 PIW65545:PIW65607 PSS65545:PSS65607 QCO65545:QCO65607 QMK65545:QMK65607 QWG65545:QWG65607 RGC65545:RGC65607 RPY65545:RPY65607 RZU65545:RZU65607 SJQ65545:SJQ65607 STM65545:STM65607 TDI65545:TDI65607 TNE65545:TNE65607 TXA65545:TXA65607 UGW65545:UGW65607 UQS65545:UQS65607 VAO65545:VAO65607 VKK65545:VKK65607 VUG65545:VUG65607 WEC65545:WEC65607 WNY65545:WNY65607 WXU65545:WXU65607 BM131081:BM131143 LI131081:LI131143 VE131081:VE131143 AFA131081:AFA131143 AOW131081:AOW131143 AYS131081:AYS131143 BIO131081:BIO131143 BSK131081:BSK131143 CCG131081:CCG131143 CMC131081:CMC131143 CVY131081:CVY131143 DFU131081:DFU131143 DPQ131081:DPQ131143 DZM131081:DZM131143 EJI131081:EJI131143 ETE131081:ETE131143 FDA131081:FDA131143 FMW131081:FMW131143 FWS131081:FWS131143 GGO131081:GGO131143 GQK131081:GQK131143 HAG131081:HAG131143 HKC131081:HKC131143 HTY131081:HTY131143 IDU131081:IDU131143 INQ131081:INQ131143 IXM131081:IXM131143 JHI131081:JHI131143 JRE131081:JRE131143 KBA131081:KBA131143 KKW131081:KKW131143 KUS131081:KUS131143 LEO131081:LEO131143 LOK131081:LOK131143 LYG131081:LYG131143 MIC131081:MIC131143 MRY131081:MRY131143 NBU131081:NBU131143 NLQ131081:NLQ131143 NVM131081:NVM131143 OFI131081:OFI131143 OPE131081:OPE131143 OZA131081:OZA131143 PIW131081:PIW131143 PSS131081:PSS131143 QCO131081:QCO131143 QMK131081:QMK131143 QWG131081:QWG131143 RGC131081:RGC131143 RPY131081:RPY131143 RZU131081:RZU131143 SJQ131081:SJQ131143 STM131081:STM131143 TDI131081:TDI131143 TNE131081:TNE131143 TXA131081:TXA131143 UGW131081:UGW131143 UQS131081:UQS131143 VAO131081:VAO131143 VKK131081:VKK131143 VUG131081:VUG131143 WEC131081:WEC131143 WNY131081:WNY131143 WXU131081:WXU131143 BM196617:BM196679 LI196617:LI196679 VE196617:VE196679 AFA196617:AFA196679 AOW196617:AOW196679 AYS196617:AYS196679 BIO196617:BIO196679 BSK196617:BSK196679 CCG196617:CCG196679 CMC196617:CMC196679 CVY196617:CVY196679 DFU196617:DFU196679 DPQ196617:DPQ196679 DZM196617:DZM196679 EJI196617:EJI196679 ETE196617:ETE196679 FDA196617:FDA196679 FMW196617:FMW196679 FWS196617:FWS196679 GGO196617:GGO196679 GQK196617:GQK196679 HAG196617:HAG196679 HKC196617:HKC196679 HTY196617:HTY196679 IDU196617:IDU196679 INQ196617:INQ196679 IXM196617:IXM196679 JHI196617:JHI196679 JRE196617:JRE196679 KBA196617:KBA196679 KKW196617:KKW196679 KUS196617:KUS196679 LEO196617:LEO196679 LOK196617:LOK196679 LYG196617:LYG196679 MIC196617:MIC196679 MRY196617:MRY196679 NBU196617:NBU196679 NLQ196617:NLQ196679 NVM196617:NVM196679 OFI196617:OFI196679 OPE196617:OPE196679 OZA196617:OZA196679 PIW196617:PIW196679 PSS196617:PSS196679 QCO196617:QCO196679 QMK196617:QMK196679 QWG196617:QWG196679 RGC196617:RGC196679 RPY196617:RPY196679 RZU196617:RZU196679 SJQ196617:SJQ196679 STM196617:STM196679 TDI196617:TDI196679 TNE196617:TNE196679 TXA196617:TXA196679 UGW196617:UGW196679 UQS196617:UQS196679 VAO196617:VAO196679 VKK196617:VKK196679 VUG196617:VUG196679 WEC196617:WEC196679 WNY196617:WNY196679 WXU196617:WXU196679 BM262153:BM262215 LI262153:LI262215 VE262153:VE262215 AFA262153:AFA262215 AOW262153:AOW262215 AYS262153:AYS262215 BIO262153:BIO262215 BSK262153:BSK262215 CCG262153:CCG262215 CMC262153:CMC262215 CVY262153:CVY262215 DFU262153:DFU262215 DPQ262153:DPQ262215 DZM262153:DZM262215 EJI262153:EJI262215 ETE262153:ETE262215 FDA262153:FDA262215 FMW262153:FMW262215 FWS262153:FWS262215 GGO262153:GGO262215 GQK262153:GQK262215 HAG262153:HAG262215 HKC262153:HKC262215 HTY262153:HTY262215 IDU262153:IDU262215 INQ262153:INQ262215 IXM262153:IXM262215 JHI262153:JHI262215 JRE262153:JRE262215 KBA262153:KBA262215 KKW262153:KKW262215 KUS262153:KUS262215 LEO262153:LEO262215 LOK262153:LOK262215 LYG262153:LYG262215 MIC262153:MIC262215 MRY262153:MRY262215 NBU262153:NBU262215 NLQ262153:NLQ262215 NVM262153:NVM262215 OFI262153:OFI262215 OPE262153:OPE262215 OZA262153:OZA262215 PIW262153:PIW262215 PSS262153:PSS262215 QCO262153:QCO262215 QMK262153:QMK262215 QWG262153:QWG262215 RGC262153:RGC262215 RPY262153:RPY262215 RZU262153:RZU262215 SJQ262153:SJQ262215 STM262153:STM262215 TDI262153:TDI262215 TNE262153:TNE262215 TXA262153:TXA262215 UGW262153:UGW262215 UQS262153:UQS262215 VAO262153:VAO262215 VKK262153:VKK262215 VUG262153:VUG262215 WEC262153:WEC262215 WNY262153:WNY262215 WXU262153:WXU262215 BM327689:BM327751 LI327689:LI327751 VE327689:VE327751 AFA327689:AFA327751 AOW327689:AOW327751 AYS327689:AYS327751 BIO327689:BIO327751 BSK327689:BSK327751 CCG327689:CCG327751 CMC327689:CMC327751 CVY327689:CVY327751 DFU327689:DFU327751 DPQ327689:DPQ327751 DZM327689:DZM327751 EJI327689:EJI327751 ETE327689:ETE327751 FDA327689:FDA327751 FMW327689:FMW327751 FWS327689:FWS327751 GGO327689:GGO327751 GQK327689:GQK327751 HAG327689:HAG327751 HKC327689:HKC327751 HTY327689:HTY327751 IDU327689:IDU327751 INQ327689:INQ327751 IXM327689:IXM327751 JHI327689:JHI327751 JRE327689:JRE327751 KBA327689:KBA327751 KKW327689:KKW327751 KUS327689:KUS327751 LEO327689:LEO327751 LOK327689:LOK327751 LYG327689:LYG327751 MIC327689:MIC327751 MRY327689:MRY327751 NBU327689:NBU327751 NLQ327689:NLQ327751 NVM327689:NVM327751 OFI327689:OFI327751 OPE327689:OPE327751 OZA327689:OZA327751 PIW327689:PIW327751 PSS327689:PSS327751 QCO327689:QCO327751 QMK327689:QMK327751 QWG327689:QWG327751 RGC327689:RGC327751 RPY327689:RPY327751 RZU327689:RZU327751 SJQ327689:SJQ327751 STM327689:STM327751 TDI327689:TDI327751 TNE327689:TNE327751 TXA327689:TXA327751 UGW327689:UGW327751 UQS327689:UQS327751 VAO327689:VAO327751 VKK327689:VKK327751 VUG327689:VUG327751 WEC327689:WEC327751 WNY327689:WNY327751 WXU327689:WXU327751 BM393225:BM393287 LI393225:LI393287 VE393225:VE393287 AFA393225:AFA393287 AOW393225:AOW393287 AYS393225:AYS393287 BIO393225:BIO393287 BSK393225:BSK393287 CCG393225:CCG393287 CMC393225:CMC393287 CVY393225:CVY393287 DFU393225:DFU393287 DPQ393225:DPQ393287 DZM393225:DZM393287 EJI393225:EJI393287 ETE393225:ETE393287 FDA393225:FDA393287 FMW393225:FMW393287 FWS393225:FWS393287 GGO393225:GGO393287 GQK393225:GQK393287 HAG393225:HAG393287 HKC393225:HKC393287 HTY393225:HTY393287 IDU393225:IDU393287 INQ393225:INQ393287 IXM393225:IXM393287 JHI393225:JHI393287 JRE393225:JRE393287 KBA393225:KBA393287 KKW393225:KKW393287 KUS393225:KUS393287 LEO393225:LEO393287 LOK393225:LOK393287 LYG393225:LYG393287 MIC393225:MIC393287 MRY393225:MRY393287 NBU393225:NBU393287 NLQ393225:NLQ393287 NVM393225:NVM393287 OFI393225:OFI393287 OPE393225:OPE393287 OZA393225:OZA393287 PIW393225:PIW393287 PSS393225:PSS393287 QCO393225:QCO393287 QMK393225:QMK393287 QWG393225:QWG393287 RGC393225:RGC393287 RPY393225:RPY393287 RZU393225:RZU393287 SJQ393225:SJQ393287 STM393225:STM393287 TDI393225:TDI393287 TNE393225:TNE393287 TXA393225:TXA393287 UGW393225:UGW393287 UQS393225:UQS393287 VAO393225:VAO393287 VKK393225:VKK393287 VUG393225:VUG393287 WEC393225:WEC393287 WNY393225:WNY393287 WXU393225:WXU393287 BM458761:BM458823 LI458761:LI458823 VE458761:VE458823 AFA458761:AFA458823 AOW458761:AOW458823 AYS458761:AYS458823 BIO458761:BIO458823 BSK458761:BSK458823 CCG458761:CCG458823 CMC458761:CMC458823 CVY458761:CVY458823 DFU458761:DFU458823 DPQ458761:DPQ458823 DZM458761:DZM458823 EJI458761:EJI458823 ETE458761:ETE458823 FDA458761:FDA458823 FMW458761:FMW458823 FWS458761:FWS458823 GGO458761:GGO458823 GQK458761:GQK458823 HAG458761:HAG458823 HKC458761:HKC458823 HTY458761:HTY458823 IDU458761:IDU458823 INQ458761:INQ458823 IXM458761:IXM458823 JHI458761:JHI458823 JRE458761:JRE458823 KBA458761:KBA458823 KKW458761:KKW458823 KUS458761:KUS458823 LEO458761:LEO458823 LOK458761:LOK458823 LYG458761:LYG458823 MIC458761:MIC458823 MRY458761:MRY458823 NBU458761:NBU458823 NLQ458761:NLQ458823 NVM458761:NVM458823 OFI458761:OFI458823 OPE458761:OPE458823 OZA458761:OZA458823 PIW458761:PIW458823 PSS458761:PSS458823 QCO458761:QCO458823 QMK458761:QMK458823 QWG458761:QWG458823 RGC458761:RGC458823 RPY458761:RPY458823 RZU458761:RZU458823 SJQ458761:SJQ458823 STM458761:STM458823 TDI458761:TDI458823 TNE458761:TNE458823 TXA458761:TXA458823 UGW458761:UGW458823 UQS458761:UQS458823 VAO458761:VAO458823 VKK458761:VKK458823 VUG458761:VUG458823 WEC458761:WEC458823 WNY458761:WNY458823 WXU458761:WXU458823 BM524297:BM524359 LI524297:LI524359 VE524297:VE524359 AFA524297:AFA524359 AOW524297:AOW524359 AYS524297:AYS524359 BIO524297:BIO524359 BSK524297:BSK524359 CCG524297:CCG524359 CMC524297:CMC524359 CVY524297:CVY524359 DFU524297:DFU524359 DPQ524297:DPQ524359 DZM524297:DZM524359 EJI524297:EJI524359 ETE524297:ETE524359 FDA524297:FDA524359 FMW524297:FMW524359 FWS524297:FWS524359 GGO524297:GGO524359 GQK524297:GQK524359 HAG524297:HAG524359 HKC524297:HKC524359 HTY524297:HTY524359 IDU524297:IDU524359 INQ524297:INQ524359 IXM524297:IXM524359 JHI524297:JHI524359 JRE524297:JRE524359 KBA524297:KBA524359 KKW524297:KKW524359 KUS524297:KUS524359 LEO524297:LEO524359 LOK524297:LOK524359 LYG524297:LYG524359 MIC524297:MIC524359 MRY524297:MRY524359 NBU524297:NBU524359 NLQ524297:NLQ524359 NVM524297:NVM524359 OFI524297:OFI524359 OPE524297:OPE524359 OZA524297:OZA524359 PIW524297:PIW524359 PSS524297:PSS524359 QCO524297:QCO524359 QMK524297:QMK524359 QWG524297:QWG524359 RGC524297:RGC524359 RPY524297:RPY524359 RZU524297:RZU524359 SJQ524297:SJQ524359 STM524297:STM524359 TDI524297:TDI524359 TNE524297:TNE524359 TXA524297:TXA524359 UGW524297:UGW524359 UQS524297:UQS524359 VAO524297:VAO524359 VKK524297:VKK524359 VUG524297:VUG524359 WEC524297:WEC524359 WNY524297:WNY524359 WXU524297:WXU524359 BM589833:BM589895 LI589833:LI589895 VE589833:VE589895 AFA589833:AFA589895 AOW589833:AOW589895 AYS589833:AYS589895 BIO589833:BIO589895 BSK589833:BSK589895 CCG589833:CCG589895 CMC589833:CMC589895 CVY589833:CVY589895 DFU589833:DFU589895 DPQ589833:DPQ589895 DZM589833:DZM589895 EJI589833:EJI589895 ETE589833:ETE589895 FDA589833:FDA589895 FMW589833:FMW589895 FWS589833:FWS589895 GGO589833:GGO589895 GQK589833:GQK589895 HAG589833:HAG589895 HKC589833:HKC589895 HTY589833:HTY589895 IDU589833:IDU589895 INQ589833:INQ589895 IXM589833:IXM589895 JHI589833:JHI589895 JRE589833:JRE589895 KBA589833:KBA589895 KKW589833:KKW589895 KUS589833:KUS589895 LEO589833:LEO589895 LOK589833:LOK589895 LYG589833:LYG589895 MIC589833:MIC589895 MRY589833:MRY589895 NBU589833:NBU589895 NLQ589833:NLQ589895 NVM589833:NVM589895 OFI589833:OFI589895 OPE589833:OPE589895 OZA589833:OZA589895 PIW589833:PIW589895 PSS589833:PSS589895 QCO589833:QCO589895 QMK589833:QMK589895 QWG589833:QWG589895 RGC589833:RGC589895 RPY589833:RPY589895 RZU589833:RZU589895 SJQ589833:SJQ589895 STM589833:STM589895 TDI589833:TDI589895 TNE589833:TNE589895 TXA589833:TXA589895 UGW589833:UGW589895 UQS589833:UQS589895 VAO589833:VAO589895 VKK589833:VKK589895 VUG589833:VUG589895 WEC589833:WEC589895 WNY589833:WNY589895 WXU589833:WXU589895 BM655369:BM655431 LI655369:LI655431 VE655369:VE655431 AFA655369:AFA655431 AOW655369:AOW655431 AYS655369:AYS655431 BIO655369:BIO655431 BSK655369:BSK655431 CCG655369:CCG655431 CMC655369:CMC655431 CVY655369:CVY655431 DFU655369:DFU655431 DPQ655369:DPQ655431 DZM655369:DZM655431 EJI655369:EJI655431 ETE655369:ETE655431 FDA655369:FDA655431 FMW655369:FMW655431 FWS655369:FWS655431 GGO655369:GGO655431 GQK655369:GQK655431 HAG655369:HAG655431 HKC655369:HKC655431 HTY655369:HTY655431 IDU655369:IDU655431 INQ655369:INQ655431 IXM655369:IXM655431 JHI655369:JHI655431 JRE655369:JRE655431 KBA655369:KBA655431 KKW655369:KKW655431 KUS655369:KUS655431 LEO655369:LEO655431 LOK655369:LOK655431 LYG655369:LYG655431 MIC655369:MIC655431 MRY655369:MRY655431 NBU655369:NBU655431 NLQ655369:NLQ655431 NVM655369:NVM655431 OFI655369:OFI655431 OPE655369:OPE655431 OZA655369:OZA655431 PIW655369:PIW655431 PSS655369:PSS655431 QCO655369:QCO655431 QMK655369:QMK655431 QWG655369:QWG655431 RGC655369:RGC655431 RPY655369:RPY655431 RZU655369:RZU655431 SJQ655369:SJQ655431 STM655369:STM655431 TDI655369:TDI655431 TNE655369:TNE655431 TXA655369:TXA655431 UGW655369:UGW655431 UQS655369:UQS655431 VAO655369:VAO655431 VKK655369:VKK655431 VUG655369:VUG655431 WEC655369:WEC655431 WNY655369:WNY655431 WXU655369:WXU655431 BM720905:BM720967 LI720905:LI720967 VE720905:VE720967 AFA720905:AFA720967 AOW720905:AOW720967 AYS720905:AYS720967 BIO720905:BIO720967 BSK720905:BSK720967 CCG720905:CCG720967 CMC720905:CMC720967 CVY720905:CVY720967 DFU720905:DFU720967 DPQ720905:DPQ720967 DZM720905:DZM720967 EJI720905:EJI720967 ETE720905:ETE720967 FDA720905:FDA720967 FMW720905:FMW720967 FWS720905:FWS720967 GGO720905:GGO720967 GQK720905:GQK720967 HAG720905:HAG720967 HKC720905:HKC720967 HTY720905:HTY720967 IDU720905:IDU720967 INQ720905:INQ720967 IXM720905:IXM720967 JHI720905:JHI720967 JRE720905:JRE720967 KBA720905:KBA720967 KKW720905:KKW720967 KUS720905:KUS720967 LEO720905:LEO720967 LOK720905:LOK720967 LYG720905:LYG720967 MIC720905:MIC720967 MRY720905:MRY720967 NBU720905:NBU720967 NLQ720905:NLQ720967 NVM720905:NVM720967 OFI720905:OFI720967 OPE720905:OPE720967 OZA720905:OZA720967 PIW720905:PIW720967 PSS720905:PSS720967 QCO720905:QCO720967 QMK720905:QMK720967 QWG720905:QWG720967 RGC720905:RGC720967 RPY720905:RPY720967 RZU720905:RZU720967 SJQ720905:SJQ720967 STM720905:STM720967 TDI720905:TDI720967 TNE720905:TNE720967 TXA720905:TXA720967 UGW720905:UGW720967 UQS720905:UQS720967 VAO720905:VAO720967 VKK720905:VKK720967 VUG720905:VUG720967 WEC720905:WEC720967 WNY720905:WNY720967 WXU720905:WXU720967 BM786441:BM786503 LI786441:LI786503 VE786441:VE786503 AFA786441:AFA786503 AOW786441:AOW786503 AYS786441:AYS786503 BIO786441:BIO786503 BSK786441:BSK786503 CCG786441:CCG786503 CMC786441:CMC786503 CVY786441:CVY786503 DFU786441:DFU786503 DPQ786441:DPQ786503 DZM786441:DZM786503 EJI786441:EJI786503 ETE786441:ETE786503 FDA786441:FDA786503 FMW786441:FMW786503 FWS786441:FWS786503 GGO786441:GGO786503 GQK786441:GQK786503 HAG786441:HAG786503 HKC786441:HKC786503 HTY786441:HTY786503 IDU786441:IDU786503 INQ786441:INQ786503 IXM786441:IXM786503 JHI786441:JHI786503 JRE786441:JRE786503 KBA786441:KBA786503 KKW786441:KKW786503 KUS786441:KUS786503 LEO786441:LEO786503 LOK786441:LOK786503 LYG786441:LYG786503 MIC786441:MIC786503 MRY786441:MRY786503 NBU786441:NBU786503 NLQ786441:NLQ786503 NVM786441:NVM786503 OFI786441:OFI786503 OPE786441:OPE786503 OZA786441:OZA786503 PIW786441:PIW786503 PSS786441:PSS786503 QCO786441:QCO786503 QMK786441:QMK786503 QWG786441:QWG786503 RGC786441:RGC786503 RPY786441:RPY786503 RZU786441:RZU786503 SJQ786441:SJQ786503 STM786441:STM786503 TDI786441:TDI786503 TNE786441:TNE786503 TXA786441:TXA786503 UGW786441:UGW786503 UQS786441:UQS786503 VAO786441:VAO786503 VKK786441:VKK786503 VUG786441:VUG786503 WEC786441:WEC786503 WNY786441:WNY786503 WXU786441:WXU786503 BM851977:BM852039 LI851977:LI852039 VE851977:VE852039 AFA851977:AFA852039 AOW851977:AOW852039 AYS851977:AYS852039 BIO851977:BIO852039 BSK851977:BSK852039 CCG851977:CCG852039 CMC851977:CMC852039 CVY851977:CVY852039 DFU851977:DFU852039 DPQ851977:DPQ852039 DZM851977:DZM852039 EJI851977:EJI852039 ETE851977:ETE852039 FDA851977:FDA852039 FMW851977:FMW852039 FWS851977:FWS852039 GGO851977:GGO852039 GQK851977:GQK852039 HAG851977:HAG852039 HKC851977:HKC852039 HTY851977:HTY852039 IDU851977:IDU852039 INQ851977:INQ852039 IXM851977:IXM852039 JHI851977:JHI852039 JRE851977:JRE852039 KBA851977:KBA852039 KKW851977:KKW852039 KUS851977:KUS852039 LEO851977:LEO852039 LOK851977:LOK852039 LYG851977:LYG852039 MIC851977:MIC852039 MRY851977:MRY852039 NBU851977:NBU852039 NLQ851977:NLQ852039 NVM851977:NVM852039 OFI851977:OFI852039 OPE851977:OPE852039 OZA851977:OZA852039 PIW851977:PIW852039 PSS851977:PSS852039 QCO851977:QCO852039 QMK851977:QMK852039 QWG851977:QWG852039 RGC851977:RGC852039 RPY851977:RPY852039 RZU851977:RZU852039 SJQ851977:SJQ852039 STM851977:STM852039 TDI851977:TDI852039 TNE851977:TNE852039 TXA851977:TXA852039 UGW851977:UGW852039 UQS851977:UQS852039 VAO851977:VAO852039 VKK851977:VKK852039 VUG851977:VUG852039 WEC851977:WEC852039 WNY851977:WNY852039 WXU851977:WXU852039 BM917513:BM917575 LI917513:LI917575 VE917513:VE917575 AFA917513:AFA917575 AOW917513:AOW917575 AYS917513:AYS917575 BIO917513:BIO917575 BSK917513:BSK917575 CCG917513:CCG917575 CMC917513:CMC917575 CVY917513:CVY917575 DFU917513:DFU917575 DPQ917513:DPQ917575 DZM917513:DZM917575 EJI917513:EJI917575 ETE917513:ETE917575 FDA917513:FDA917575 FMW917513:FMW917575 FWS917513:FWS917575 GGO917513:GGO917575 GQK917513:GQK917575 HAG917513:HAG917575 HKC917513:HKC917575 HTY917513:HTY917575 IDU917513:IDU917575 INQ917513:INQ917575 IXM917513:IXM917575 JHI917513:JHI917575 JRE917513:JRE917575 KBA917513:KBA917575 KKW917513:KKW917575 KUS917513:KUS917575 LEO917513:LEO917575 LOK917513:LOK917575 LYG917513:LYG917575 MIC917513:MIC917575 MRY917513:MRY917575 NBU917513:NBU917575 NLQ917513:NLQ917575 NVM917513:NVM917575 OFI917513:OFI917575 OPE917513:OPE917575 OZA917513:OZA917575 PIW917513:PIW917575 PSS917513:PSS917575 QCO917513:QCO917575 QMK917513:QMK917575 QWG917513:QWG917575 RGC917513:RGC917575 RPY917513:RPY917575 RZU917513:RZU917575 SJQ917513:SJQ917575 STM917513:STM917575 TDI917513:TDI917575 TNE917513:TNE917575 TXA917513:TXA917575 UGW917513:UGW917575 UQS917513:UQS917575 VAO917513:VAO917575 VKK917513:VKK917575 VUG917513:VUG917575 WEC917513:WEC917575 WNY917513:WNY917575 WXU917513:WXU917575 BM983049:BM983111 LI983049:LI983111 VE983049:VE983111 AFA983049:AFA983111 AOW983049:AOW983111 AYS983049:AYS983111 BIO983049:BIO983111 BSK983049:BSK983111 CCG983049:CCG983111 CMC983049:CMC983111 CVY983049:CVY983111 DFU983049:DFU983111 DPQ983049:DPQ983111 DZM983049:DZM983111 EJI983049:EJI983111 ETE983049:ETE983111 FDA983049:FDA983111 FMW983049:FMW983111 FWS983049:FWS983111 GGO983049:GGO983111 GQK983049:GQK983111 HAG983049:HAG983111 HKC983049:HKC983111 HTY983049:HTY983111 IDU983049:IDU983111 INQ983049:INQ983111 IXM983049:IXM983111 JHI983049:JHI983111 JRE983049:JRE983111 KBA983049:KBA983111 KKW983049:KKW983111 KUS983049:KUS983111 LEO983049:LEO983111 LOK983049:LOK983111 LYG983049:LYG983111 MIC983049:MIC983111 MRY983049:MRY983111 NBU983049:NBU983111 NLQ983049:NLQ983111 NVM983049:NVM983111 OFI983049:OFI983111 OPE983049:OPE983111 OZA983049:OZA983111 PIW983049:PIW983111 PSS983049:PSS983111 QCO983049:QCO983111 QMK983049:QMK983111 QWG983049:QWG983111 RGC983049:RGC983111 RPY983049:RPY983111 RZU983049:RZU983111 SJQ983049:SJQ983111 STM983049:STM983111 TDI983049:TDI983111 TNE983049:TNE983111 TXA983049:TXA983111 UGW983049:UGW983111 UQS983049:UQS983111 VAO983049:VAO983111 VKK983049:VKK983111 VUG983049:VUG983111 WEC983049:WEC983111 WNY983049:WNY983111 WXU983049:WXU983111">
      <formula1>Calificacion</formula1>
    </dataValidation>
    <dataValidation allowBlank="1" showInputMessage="1" showErrorMessage="1" prompt="seleccione" sqref="BT23:BT41 LP23:LP41 VL23:VL41 AFH23:AFH41 APD23:APD41 AYZ23:AYZ41 BIV23:BIV41 BSR23:BSR41 CCN23:CCN41 CMJ23:CMJ41 CWF23:CWF41 DGB23:DGB41 DPX23:DPX41 DZT23:DZT41 EJP23:EJP41 ETL23:ETL41 FDH23:FDH41 FND23:FND41 FWZ23:FWZ41 GGV23:GGV41 GQR23:GQR41 HAN23:HAN41 HKJ23:HKJ41 HUF23:HUF41 IEB23:IEB41 INX23:INX41 IXT23:IXT41 JHP23:JHP41 JRL23:JRL41 KBH23:KBH41 KLD23:KLD41 KUZ23:KUZ41 LEV23:LEV41 LOR23:LOR41 LYN23:LYN41 MIJ23:MIJ41 MSF23:MSF41 NCB23:NCB41 NLX23:NLX41 NVT23:NVT41 OFP23:OFP41 OPL23:OPL41 OZH23:OZH41 PJD23:PJD41 PSZ23:PSZ41 QCV23:QCV41 QMR23:QMR41 QWN23:QWN41 RGJ23:RGJ41 RQF23:RQF41 SAB23:SAB41 SJX23:SJX41 STT23:STT41 TDP23:TDP41 TNL23:TNL41 TXH23:TXH41 UHD23:UHD41 UQZ23:UQZ41 VAV23:VAV41 VKR23:VKR41 VUN23:VUN41 WEJ23:WEJ41 WOF23:WOF41 WYB23:WYB41 BT65559:BT65577 LP65559:LP65577 VL65559:VL65577 AFH65559:AFH65577 APD65559:APD65577 AYZ65559:AYZ65577 BIV65559:BIV65577 BSR65559:BSR65577 CCN65559:CCN65577 CMJ65559:CMJ65577 CWF65559:CWF65577 DGB65559:DGB65577 DPX65559:DPX65577 DZT65559:DZT65577 EJP65559:EJP65577 ETL65559:ETL65577 FDH65559:FDH65577 FND65559:FND65577 FWZ65559:FWZ65577 GGV65559:GGV65577 GQR65559:GQR65577 HAN65559:HAN65577 HKJ65559:HKJ65577 HUF65559:HUF65577 IEB65559:IEB65577 INX65559:INX65577 IXT65559:IXT65577 JHP65559:JHP65577 JRL65559:JRL65577 KBH65559:KBH65577 KLD65559:KLD65577 KUZ65559:KUZ65577 LEV65559:LEV65577 LOR65559:LOR65577 LYN65559:LYN65577 MIJ65559:MIJ65577 MSF65559:MSF65577 NCB65559:NCB65577 NLX65559:NLX65577 NVT65559:NVT65577 OFP65559:OFP65577 OPL65559:OPL65577 OZH65559:OZH65577 PJD65559:PJD65577 PSZ65559:PSZ65577 QCV65559:QCV65577 QMR65559:QMR65577 QWN65559:QWN65577 RGJ65559:RGJ65577 RQF65559:RQF65577 SAB65559:SAB65577 SJX65559:SJX65577 STT65559:STT65577 TDP65559:TDP65577 TNL65559:TNL65577 TXH65559:TXH65577 UHD65559:UHD65577 UQZ65559:UQZ65577 VAV65559:VAV65577 VKR65559:VKR65577 VUN65559:VUN65577 WEJ65559:WEJ65577 WOF65559:WOF65577 WYB65559:WYB65577 BT131095:BT131113 LP131095:LP131113 VL131095:VL131113 AFH131095:AFH131113 APD131095:APD131113 AYZ131095:AYZ131113 BIV131095:BIV131113 BSR131095:BSR131113 CCN131095:CCN131113 CMJ131095:CMJ131113 CWF131095:CWF131113 DGB131095:DGB131113 DPX131095:DPX131113 DZT131095:DZT131113 EJP131095:EJP131113 ETL131095:ETL131113 FDH131095:FDH131113 FND131095:FND131113 FWZ131095:FWZ131113 GGV131095:GGV131113 GQR131095:GQR131113 HAN131095:HAN131113 HKJ131095:HKJ131113 HUF131095:HUF131113 IEB131095:IEB131113 INX131095:INX131113 IXT131095:IXT131113 JHP131095:JHP131113 JRL131095:JRL131113 KBH131095:KBH131113 KLD131095:KLD131113 KUZ131095:KUZ131113 LEV131095:LEV131113 LOR131095:LOR131113 LYN131095:LYN131113 MIJ131095:MIJ131113 MSF131095:MSF131113 NCB131095:NCB131113 NLX131095:NLX131113 NVT131095:NVT131113 OFP131095:OFP131113 OPL131095:OPL131113 OZH131095:OZH131113 PJD131095:PJD131113 PSZ131095:PSZ131113 QCV131095:QCV131113 QMR131095:QMR131113 QWN131095:QWN131113 RGJ131095:RGJ131113 RQF131095:RQF131113 SAB131095:SAB131113 SJX131095:SJX131113 STT131095:STT131113 TDP131095:TDP131113 TNL131095:TNL131113 TXH131095:TXH131113 UHD131095:UHD131113 UQZ131095:UQZ131113 VAV131095:VAV131113 VKR131095:VKR131113 VUN131095:VUN131113 WEJ131095:WEJ131113 WOF131095:WOF131113 WYB131095:WYB131113 BT196631:BT196649 LP196631:LP196649 VL196631:VL196649 AFH196631:AFH196649 APD196631:APD196649 AYZ196631:AYZ196649 BIV196631:BIV196649 BSR196631:BSR196649 CCN196631:CCN196649 CMJ196631:CMJ196649 CWF196631:CWF196649 DGB196631:DGB196649 DPX196631:DPX196649 DZT196631:DZT196649 EJP196631:EJP196649 ETL196631:ETL196649 FDH196631:FDH196649 FND196631:FND196649 FWZ196631:FWZ196649 GGV196631:GGV196649 GQR196631:GQR196649 HAN196631:HAN196649 HKJ196631:HKJ196649 HUF196631:HUF196649 IEB196631:IEB196649 INX196631:INX196649 IXT196631:IXT196649 JHP196631:JHP196649 JRL196631:JRL196649 KBH196631:KBH196649 KLD196631:KLD196649 KUZ196631:KUZ196649 LEV196631:LEV196649 LOR196631:LOR196649 LYN196631:LYN196649 MIJ196631:MIJ196649 MSF196631:MSF196649 NCB196631:NCB196649 NLX196631:NLX196649 NVT196631:NVT196649 OFP196631:OFP196649 OPL196631:OPL196649 OZH196631:OZH196649 PJD196631:PJD196649 PSZ196631:PSZ196649 QCV196631:QCV196649 QMR196631:QMR196649 QWN196631:QWN196649 RGJ196631:RGJ196649 RQF196631:RQF196649 SAB196631:SAB196649 SJX196631:SJX196649 STT196631:STT196649 TDP196631:TDP196649 TNL196631:TNL196649 TXH196631:TXH196649 UHD196631:UHD196649 UQZ196631:UQZ196649 VAV196631:VAV196649 VKR196631:VKR196649 VUN196631:VUN196649 WEJ196631:WEJ196649 WOF196631:WOF196649 WYB196631:WYB196649 BT262167:BT262185 LP262167:LP262185 VL262167:VL262185 AFH262167:AFH262185 APD262167:APD262185 AYZ262167:AYZ262185 BIV262167:BIV262185 BSR262167:BSR262185 CCN262167:CCN262185 CMJ262167:CMJ262185 CWF262167:CWF262185 DGB262167:DGB262185 DPX262167:DPX262185 DZT262167:DZT262185 EJP262167:EJP262185 ETL262167:ETL262185 FDH262167:FDH262185 FND262167:FND262185 FWZ262167:FWZ262185 GGV262167:GGV262185 GQR262167:GQR262185 HAN262167:HAN262185 HKJ262167:HKJ262185 HUF262167:HUF262185 IEB262167:IEB262185 INX262167:INX262185 IXT262167:IXT262185 JHP262167:JHP262185 JRL262167:JRL262185 KBH262167:KBH262185 KLD262167:KLD262185 KUZ262167:KUZ262185 LEV262167:LEV262185 LOR262167:LOR262185 LYN262167:LYN262185 MIJ262167:MIJ262185 MSF262167:MSF262185 NCB262167:NCB262185 NLX262167:NLX262185 NVT262167:NVT262185 OFP262167:OFP262185 OPL262167:OPL262185 OZH262167:OZH262185 PJD262167:PJD262185 PSZ262167:PSZ262185 QCV262167:QCV262185 QMR262167:QMR262185 QWN262167:QWN262185 RGJ262167:RGJ262185 RQF262167:RQF262185 SAB262167:SAB262185 SJX262167:SJX262185 STT262167:STT262185 TDP262167:TDP262185 TNL262167:TNL262185 TXH262167:TXH262185 UHD262167:UHD262185 UQZ262167:UQZ262185 VAV262167:VAV262185 VKR262167:VKR262185 VUN262167:VUN262185 WEJ262167:WEJ262185 WOF262167:WOF262185 WYB262167:WYB262185 BT327703:BT327721 LP327703:LP327721 VL327703:VL327721 AFH327703:AFH327721 APD327703:APD327721 AYZ327703:AYZ327721 BIV327703:BIV327721 BSR327703:BSR327721 CCN327703:CCN327721 CMJ327703:CMJ327721 CWF327703:CWF327721 DGB327703:DGB327721 DPX327703:DPX327721 DZT327703:DZT327721 EJP327703:EJP327721 ETL327703:ETL327721 FDH327703:FDH327721 FND327703:FND327721 FWZ327703:FWZ327721 GGV327703:GGV327721 GQR327703:GQR327721 HAN327703:HAN327721 HKJ327703:HKJ327721 HUF327703:HUF327721 IEB327703:IEB327721 INX327703:INX327721 IXT327703:IXT327721 JHP327703:JHP327721 JRL327703:JRL327721 KBH327703:KBH327721 KLD327703:KLD327721 KUZ327703:KUZ327721 LEV327703:LEV327721 LOR327703:LOR327721 LYN327703:LYN327721 MIJ327703:MIJ327721 MSF327703:MSF327721 NCB327703:NCB327721 NLX327703:NLX327721 NVT327703:NVT327721 OFP327703:OFP327721 OPL327703:OPL327721 OZH327703:OZH327721 PJD327703:PJD327721 PSZ327703:PSZ327721 QCV327703:QCV327721 QMR327703:QMR327721 QWN327703:QWN327721 RGJ327703:RGJ327721 RQF327703:RQF327721 SAB327703:SAB327721 SJX327703:SJX327721 STT327703:STT327721 TDP327703:TDP327721 TNL327703:TNL327721 TXH327703:TXH327721 UHD327703:UHD327721 UQZ327703:UQZ327721 VAV327703:VAV327721 VKR327703:VKR327721 VUN327703:VUN327721 WEJ327703:WEJ327721 WOF327703:WOF327721 WYB327703:WYB327721 BT393239:BT393257 LP393239:LP393257 VL393239:VL393257 AFH393239:AFH393257 APD393239:APD393257 AYZ393239:AYZ393257 BIV393239:BIV393257 BSR393239:BSR393257 CCN393239:CCN393257 CMJ393239:CMJ393257 CWF393239:CWF393257 DGB393239:DGB393257 DPX393239:DPX393257 DZT393239:DZT393257 EJP393239:EJP393257 ETL393239:ETL393257 FDH393239:FDH393257 FND393239:FND393257 FWZ393239:FWZ393257 GGV393239:GGV393257 GQR393239:GQR393257 HAN393239:HAN393257 HKJ393239:HKJ393257 HUF393239:HUF393257 IEB393239:IEB393257 INX393239:INX393257 IXT393239:IXT393257 JHP393239:JHP393257 JRL393239:JRL393257 KBH393239:KBH393257 KLD393239:KLD393257 KUZ393239:KUZ393257 LEV393239:LEV393257 LOR393239:LOR393257 LYN393239:LYN393257 MIJ393239:MIJ393257 MSF393239:MSF393257 NCB393239:NCB393257 NLX393239:NLX393257 NVT393239:NVT393257 OFP393239:OFP393257 OPL393239:OPL393257 OZH393239:OZH393257 PJD393239:PJD393257 PSZ393239:PSZ393257 QCV393239:QCV393257 QMR393239:QMR393257 QWN393239:QWN393257 RGJ393239:RGJ393257 RQF393239:RQF393257 SAB393239:SAB393257 SJX393239:SJX393257 STT393239:STT393257 TDP393239:TDP393257 TNL393239:TNL393257 TXH393239:TXH393257 UHD393239:UHD393257 UQZ393239:UQZ393257 VAV393239:VAV393257 VKR393239:VKR393257 VUN393239:VUN393257 WEJ393239:WEJ393257 WOF393239:WOF393257 WYB393239:WYB393257 BT458775:BT458793 LP458775:LP458793 VL458775:VL458793 AFH458775:AFH458793 APD458775:APD458793 AYZ458775:AYZ458793 BIV458775:BIV458793 BSR458775:BSR458793 CCN458775:CCN458793 CMJ458775:CMJ458793 CWF458775:CWF458793 DGB458775:DGB458793 DPX458775:DPX458793 DZT458775:DZT458793 EJP458775:EJP458793 ETL458775:ETL458793 FDH458775:FDH458793 FND458775:FND458793 FWZ458775:FWZ458793 GGV458775:GGV458793 GQR458775:GQR458793 HAN458775:HAN458793 HKJ458775:HKJ458793 HUF458775:HUF458793 IEB458775:IEB458793 INX458775:INX458793 IXT458775:IXT458793 JHP458775:JHP458793 JRL458775:JRL458793 KBH458775:KBH458793 KLD458775:KLD458793 KUZ458775:KUZ458793 LEV458775:LEV458793 LOR458775:LOR458793 LYN458775:LYN458793 MIJ458775:MIJ458793 MSF458775:MSF458793 NCB458775:NCB458793 NLX458775:NLX458793 NVT458775:NVT458793 OFP458775:OFP458793 OPL458775:OPL458793 OZH458775:OZH458793 PJD458775:PJD458793 PSZ458775:PSZ458793 QCV458775:QCV458793 QMR458775:QMR458793 QWN458775:QWN458793 RGJ458775:RGJ458793 RQF458775:RQF458793 SAB458775:SAB458793 SJX458775:SJX458793 STT458775:STT458793 TDP458775:TDP458793 TNL458775:TNL458793 TXH458775:TXH458793 UHD458775:UHD458793 UQZ458775:UQZ458793 VAV458775:VAV458793 VKR458775:VKR458793 VUN458775:VUN458793 WEJ458775:WEJ458793 WOF458775:WOF458793 WYB458775:WYB458793 BT524311:BT524329 LP524311:LP524329 VL524311:VL524329 AFH524311:AFH524329 APD524311:APD524329 AYZ524311:AYZ524329 BIV524311:BIV524329 BSR524311:BSR524329 CCN524311:CCN524329 CMJ524311:CMJ524329 CWF524311:CWF524329 DGB524311:DGB524329 DPX524311:DPX524329 DZT524311:DZT524329 EJP524311:EJP524329 ETL524311:ETL524329 FDH524311:FDH524329 FND524311:FND524329 FWZ524311:FWZ524329 GGV524311:GGV524329 GQR524311:GQR524329 HAN524311:HAN524329 HKJ524311:HKJ524329 HUF524311:HUF524329 IEB524311:IEB524329 INX524311:INX524329 IXT524311:IXT524329 JHP524311:JHP524329 JRL524311:JRL524329 KBH524311:KBH524329 KLD524311:KLD524329 KUZ524311:KUZ524329 LEV524311:LEV524329 LOR524311:LOR524329 LYN524311:LYN524329 MIJ524311:MIJ524329 MSF524311:MSF524329 NCB524311:NCB524329 NLX524311:NLX524329 NVT524311:NVT524329 OFP524311:OFP524329 OPL524311:OPL524329 OZH524311:OZH524329 PJD524311:PJD524329 PSZ524311:PSZ524329 QCV524311:QCV524329 QMR524311:QMR524329 QWN524311:QWN524329 RGJ524311:RGJ524329 RQF524311:RQF524329 SAB524311:SAB524329 SJX524311:SJX524329 STT524311:STT524329 TDP524311:TDP524329 TNL524311:TNL524329 TXH524311:TXH524329 UHD524311:UHD524329 UQZ524311:UQZ524329 VAV524311:VAV524329 VKR524311:VKR524329 VUN524311:VUN524329 WEJ524311:WEJ524329 WOF524311:WOF524329 WYB524311:WYB524329 BT589847:BT589865 LP589847:LP589865 VL589847:VL589865 AFH589847:AFH589865 APD589847:APD589865 AYZ589847:AYZ589865 BIV589847:BIV589865 BSR589847:BSR589865 CCN589847:CCN589865 CMJ589847:CMJ589865 CWF589847:CWF589865 DGB589847:DGB589865 DPX589847:DPX589865 DZT589847:DZT589865 EJP589847:EJP589865 ETL589847:ETL589865 FDH589847:FDH589865 FND589847:FND589865 FWZ589847:FWZ589865 GGV589847:GGV589865 GQR589847:GQR589865 HAN589847:HAN589865 HKJ589847:HKJ589865 HUF589847:HUF589865 IEB589847:IEB589865 INX589847:INX589865 IXT589847:IXT589865 JHP589847:JHP589865 JRL589847:JRL589865 KBH589847:KBH589865 KLD589847:KLD589865 KUZ589847:KUZ589865 LEV589847:LEV589865 LOR589847:LOR589865 LYN589847:LYN589865 MIJ589847:MIJ589865 MSF589847:MSF589865 NCB589847:NCB589865 NLX589847:NLX589865 NVT589847:NVT589865 OFP589847:OFP589865 OPL589847:OPL589865 OZH589847:OZH589865 PJD589847:PJD589865 PSZ589847:PSZ589865 QCV589847:QCV589865 QMR589847:QMR589865 QWN589847:QWN589865 RGJ589847:RGJ589865 RQF589847:RQF589865 SAB589847:SAB589865 SJX589847:SJX589865 STT589847:STT589865 TDP589847:TDP589865 TNL589847:TNL589865 TXH589847:TXH589865 UHD589847:UHD589865 UQZ589847:UQZ589865 VAV589847:VAV589865 VKR589847:VKR589865 VUN589847:VUN589865 WEJ589847:WEJ589865 WOF589847:WOF589865 WYB589847:WYB589865 BT655383:BT655401 LP655383:LP655401 VL655383:VL655401 AFH655383:AFH655401 APD655383:APD655401 AYZ655383:AYZ655401 BIV655383:BIV655401 BSR655383:BSR655401 CCN655383:CCN655401 CMJ655383:CMJ655401 CWF655383:CWF655401 DGB655383:DGB655401 DPX655383:DPX655401 DZT655383:DZT655401 EJP655383:EJP655401 ETL655383:ETL655401 FDH655383:FDH655401 FND655383:FND655401 FWZ655383:FWZ655401 GGV655383:GGV655401 GQR655383:GQR655401 HAN655383:HAN655401 HKJ655383:HKJ655401 HUF655383:HUF655401 IEB655383:IEB655401 INX655383:INX655401 IXT655383:IXT655401 JHP655383:JHP655401 JRL655383:JRL655401 KBH655383:KBH655401 KLD655383:KLD655401 KUZ655383:KUZ655401 LEV655383:LEV655401 LOR655383:LOR655401 LYN655383:LYN655401 MIJ655383:MIJ655401 MSF655383:MSF655401 NCB655383:NCB655401 NLX655383:NLX655401 NVT655383:NVT655401 OFP655383:OFP655401 OPL655383:OPL655401 OZH655383:OZH655401 PJD655383:PJD655401 PSZ655383:PSZ655401 QCV655383:QCV655401 QMR655383:QMR655401 QWN655383:QWN655401 RGJ655383:RGJ655401 RQF655383:RQF655401 SAB655383:SAB655401 SJX655383:SJX655401 STT655383:STT655401 TDP655383:TDP655401 TNL655383:TNL655401 TXH655383:TXH655401 UHD655383:UHD655401 UQZ655383:UQZ655401 VAV655383:VAV655401 VKR655383:VKR655401 VUN655383:VUN655401 WEJ655383:WEJ655401 WOF655383:WOF655401 WYB655383:WYB655401 BT720919:BT720937 LP720919:LP720937 VL720919:VL720937 AFH720919:AFH720937 APD720919:APD720937 AYZ720919:AYZ720937 BIV720919:BIV720937 BSR720919:BSR720937 CCN720919:CCN720937 CMJ720919:CMJ720937 CWF720919:CWF720937 DGB720919:DGB720937 DPX720919:DPX720937 DZT720919:DZT720937 EJP720919:EJP720937 ETL720919:ETL720937 FDH720919:FDH720937 FND720919:FND720937 FWZ720919:FWZ720937 GGV720919:GGV720937 GQR720919:GQR720937 HAN720919:HAN720937 HKJ720919:HKJ720937 HUF720919:HUF720937 IEB720919:IEB720937 INX720919:INX720937 IXT720919:IXT720937 JHP720919:JHP720937 JRL720919:JRL720937 KBH720919:KBH720937 KLD720919:KLD720937 KUZ720919:KUZ720937 LEV720919:LEV720937 LOR720919:LOR720937 LYN720919:LYN720937 MIJ720919:MIJ720937 MSF720919:MSF720937 NCB720919:NCB720937 NLX720919:NLX720937 NVT720919:NVT720937 OFP720919:OFP720937 OPL720919:OPL720937 OZH720919:OZH720937 PJD720919:PJD720937 PSZ720919:PSZ720937 QCV720919:QCV720937 QMR720919:QMR720937 QWN720919:QWN720937 RGJ720919:RGJ720937 RQF720919:RQF720937 SAB720919:SAB720937 SJX720919:SJX720937 STT720919:STT720937 TDP720919:TDP720937 TNL720919:TNL720937 TXH720919:TXH720937 UHD720919:UHD720937 UQZ720919:UQZ720937 VAV720919:VAV720937 VKR720919:VKR720937 VUN720919:VUN720937 WEJ720919:WEJ720937 WOF720919:WOF720937 WYB720919:WYB720937 BT786455:BT786473 LP786455:LP786473 VL786455:VL786473 AFH786455:AFH786473 APD786455:APD786473 AYZ786455:AYZ786473 BIV786455:BIV786473 BSR786455:BSR786473 CCN786455:CCN786473 CMJ786455:CMJ786473 CWF786455:CWF786473 DGB786455:DGB786473 DPX786455:DPX786473 DZT786455:DZT786473 EJP786455:EJP786473 ETL786455:ETL786473 FDH786455:FDH786473 FND786455:FND786473 FWZ786455:FWZ786473 GGV786455:GGV786473 GQR786455:GQR786473 HAN786455:HAN786473 HKJ786455:HKJ786473 HUF786455:HUF786473 IEB786455:IEB786473 INX786455:INX786473 IXT786455:IXT786473 JHP786455:JHP786473 JRL786455:JRL786473 KBH786455:KBH786473 KLD786455:KLD786473 KUZ786455:KUZ786473 LEV786455:LEV786473 LOR786455:LOR786473 LYN786455:LYN786473 MIJ786455:MIJ786473 MSF786455:MSF786473 NCB786455:NCB786473 NLX786455:NLX786473 NVT786455:NVT786473 OFP786455:OFP786473 OPL786455:OPL786473 OZH786455:OZH786473 PJD786455:PJD786473 PSZ786455:PSZ786473 QCV786455:QCV786473 QMR786455:QMR786473 QWN786455:QWN786473 RGJ786455:RGJ786473 RQF786455:RQF786473 SAB786455:SAB786473 SJX786455:SJX786473 STT786455:STT786473 TDP786455:TDP786473 TNL786455:TNL786473 TXH786455:TXH786473 UHD786455:UHD786473 UQZ786455:UQZ786473 VAV786455:VAV786473 VKR786455:VKR786473 VUN786455:VUN786473 WEJ786455:WEJ786473 WOF786455:WOF786473 WYB786455:WYB786473 BT851991:BT852009 LP851991:LP852009 VL851991:VL852009 AFH851991:AFH852009 APD851991:APD852009 AYZ851991:AYZ852009 BIV851991:BIV852009 BSR851991:BSR852009 CCN851991:CCN852009 CMJ851991:CMJ852009 CWF851991:CWF852009 DGB851991:DGB852009 DPX851991:DPX852009 DZT851991:DZT852009 EJP851991:EJP852009 ETL851991:ETL852009 FDH851991:FDH852009 FND851991:FND852009 FWZ851991:FWZ852009 GGV851991:GGV852009 GQR851991:GQR852009 HAN851991:HAN852009 HKJ851991:HKJ852009 HUF851991:HUF852009 IEB851991:IEB852009 INX851991:INX852009 IXT851991:IXT852009 JHP851991:JHP852009 JRL851991:JRL852009 KBH851991:KBH852009 KLD851991:KLD852009 KUZ851991:KUZ852009 LEV851991:LEV852009 LOR851991:LOR852009 LYN851991:LYN852009 MIJ851991:MIJ852009 MSF851991:MSF852009 NCB851991:NCB852009 NLX851991:NLX852009 NVT851991:NVT852009 OFP851991:OFP852009 OPL851991:OPL852009 OZH851991:OZH852009 PJD851991:PJD852009 PSZ851991:PSZ852009 QCV851991:QCV852009 QMR851991:QMR852009 QWN851991:QWN852009 RGJ851991:RGJ852009 RQF851991:RQF852009 SAB851991:SAB852009 SJX851991:SJX852009 STT851991:STT852009 TDP851991:TDP852009 TNL851991:TNL852009 TXH851991:TXH852009 UHD851991:UHD852009 UQZ851991:UQZ852009 VAV851991:VAV852009 VKR851991:VKR852009 VUN851991:VUN852009 WEJ851991:WEJ852009 WOF851991:WOF852009 WYB851991:WYB852009 BT917527:BT917545 LP917527:LP917545 VL917527:VL917545 AFH917527:AFH917545 APD917527:APD917545 AYZ917527:AYZ917545 BIV917527:BIV917545 BSR917527:BSR917545 CCN917527:CCN917545 CMJ917527:CMJ917545 CWF917527:CWF917545 DGB917527:DGB917545 DPX917527:DPX917545 DZT917527:DZT917545 EJP917527:EJP917545 ETL917527:ETL917545 FDH917527:FDH917545 FND917527:FND917545 FWZ917527:FWZ917545 GGV917527:GGV917545 GQR917527:GQR917545 HAN917527:HAN917545 HKJ917527:HKJ917545 HUF917527:HUF917545 IEB917527:IEB917545 INX917527:INX917545 IXT917527:IXT917545 JHP917527:JHP917545 JRL917527:JRL917545 KBH917527:KBH917545 KLD917527:KLD917545 KUZ917527:KUZ917545 LEV917527:LEV917545 LOR917527:LOR917545 LYN917527:LYN917545 MIJ917527:MIJ917545 MSF917527:MSF917545 NCB917527:NCB917545 NLX917527:NLX917545 NVT917527:NVT917545 OFP917527:OFP917545 OPL917527:OPL917545 OZH917527:OZH917545 PJD917527:PJD917545 PSZ917527:PSZ917545 QCV917527:QCV917545 QMR917527:QMR917545 QWN917527:QWN917545 RGJ917527:RGJ917545 RQF917527:RQF917545 SAB917527:SAB917545 SJX917527:SJX917545 STT917527:STT917545 TDP917527:TDP917545 TNL917527:TNL917545 TXH917527:TXH917545 UHD917527:UHD917545 UQZ917527:UQZ917545 VAV917527:VAV917545 VKR917527:VKR917545 VUN917527:VUN917545 WEJ917527:WEJ917545 WOF917527:WOF917545 WYB917527:WYB917545 BT983063:BT983081 LP983063:LP983081 VL983063:VL983081 AFH983063:AFH983081 APD983063:APD983081 AYZ983063:AYZ983081 BIV983063:BIV983081 BSR983063:BSR983081 CCN983063:CCN983081 CMJ983063:CMJ983081 CWF983063:CWF983081 DGB983063:DGB983081 DPX983063:DPX983081 DZT983063:DZT983081 EJP983063:EJP983081 ETL983063:ETL983081 FDH983063:FDH983081 FND983063:FND983081 FWZ983063:FWZ983081 GGV983063:GGV983081 GQR983063:GQR983081 HAN983063:HAN983081 HKJ983063:HKJ983081 HUF983063:HUF983081 IEB983063:IEB983081 INX983063:INX983081 IXT983063:IXT983081 JHP983063:JHP983081 JRL983063:JRL983081 KBH983063:KBH983081 KLD983063:KLD983081 KUZ983063:KUZ983081 LEV983063:LEV983081 LOR983063:LOR983081 LYN983063:LYN983081 MIJ983063:MIJ983081 MSF983063:MSF983081 NCB983063:NCB983081 NLX983063:NLX983081 NVT983063:NVT983081 OFP983063:OFP983081 OPL983063:OPL983081 OZH983063:OZH983081 PJD983063:PJD983081 PSZ983063:PSZ983081 QCV983063:QCV983081 QMR983063:QMR983081 QWN983063:QWN983081 RGJ983063:RGJ983081 RQF983063:RQF983081 SAB983063:SAB983081 SJX983063:SJX983081 STT983063:STT983081 TDP983063:TDP983081 TNL983063:TNL983081 TXH983063:TXH983081 UHD983063:UHD983081 UQZ983063:UQZ983081 VAV983063:VAV983081 VKR983063:VKR983081 VUN983063:VUN983081 WEJ983063:WEJ983081 WOF983063:WOF983081 WYB983063:WYB983081"/>
  </dataValidations>
  <printOptions horizontalCentered="1" verticalCentered="1"/>
  <pageMargins left="0.19685039370078741" right="0.19685039370078741" top="0.59055118110236227" bottom="0.39370078740157483" header="0" footer="0.19685039370078741"/>
  <pageSetup paperSize="14" scale="65" pageOrder="overThenDown" orientation="landscape" r:id="rId1"/>
  <headerFooter alignWithMargins="0">
    <oddFooter xml:space="preserve">&amp;LFormato: FO-AC-07 Versión: 2&amp;CPágina &amp;P&amp;RVo.Bo:  </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3"/>
  <dimension ref="A1:EA37"/>
  <sheetViews>
    <sheetView showGridLines="0" view="pageBreakPreview" zoomScale="85" zoomScaleNormal="85" zoomScaleSheetLayoutView="85" workbookViewId="0">
      <pane xSplit="11" ySplit="8" topLeftCell="BD12" activePane="bottomRight" state="frozen"/>
      <selection pane="topRight" activeCell="L1" sqref="L1"/>
      <selection pane="bottomLeft" activeCell="A9" sqref="A9"/>
      <selection pane="bottomRight" sqref="A1:K1"/>
    </sheetView>
  </sheetViews>
  <sheetFormatPr baseColWidth="10" defaultRowHeight="12.75" x14ac:dyDescent="0.2"/>
  <cols>
    <col min="1" max="1" width="9.42578125" style="484" customWidth="1"/>
    <col min="2" max="2" width="11.42578125" style="483" customWidth="1"/>
    <col min="3" max="3" width="7.5703125" style="483" customWidth="1"/>
    <col min="4" max="6" width="6.140625" style="484" customWidth="1"/>
    <col min="7" max="7" width="8.7109375" style="483" customWidth="1"/>
    <col min="8" max="8" width="2.7109375" style="483" bestFit="1" customWidth="1"/>
    <col min="9" max="9" width="10.42578125" style="485" customWidth="1"/>
    <col min="10" max="10" width="5.42578125" style="485" customWidth="1"/>
    <col min="11" max="11" width="8" style="485" customWidth="1"/>
    <col min="12" max="14" width="7.7109375" style="483" customWidth="1"/>
    <col min="15" max="15" width="4.7109375" style="483" customWidth="1"/>
    <col min="16" max="16" width="3.7109375" style="483" customWidth="1"/>
    <col min="17" max="17" width="4.42578125" style="483" customWidth="1"/>
    <col min="18" max="18" width="4.7109375" style="483" customWidth="1"/>
    <col min="19" max="19" width="4.140625" style="493" hidden="1" customWidth="1"/>
    <col min="20" max="20" width="3.85546875" style="493" hidden="1" customWidth="1"/>
    <col min="21" max="21" width="4.140625" style="493" hidden="1" customWidth="1"/>
    <col min="22" max="22" width="3.85546875" style="493" hidden="1" customWidth="1"/>
    <col min="23" max="23" width="4.140625" style="493" hidden="1" customWidth="1"/>
    <col min="24" max="24" width="3.85546875" style="493" hidden="1" customWidth="1"/>
    <col min="25" max="25" width="4.140625" style="493" hidden="1" customWidth="1"/>
    <col min="26" max="26" width="3.85546875" style="493" hidden="1" customWidth="1"/>
    <col min="27" max="27" width="4.140625" style="493" hidden="1" customWidth="1"/>
    <col min="28" max="28" width="3.85546875" style="493" hidden="1" customWidth="1"/>
    <col min="29" max="29" width="4.140625" style="493" hidden="1" customWidth="1"/>
    <col min="30" max="30" width="3.85546875" style="493" hidden="1" customWidth="1"/>
    <col min="31" max="31" width="4.140625" style="493" hidden="1" customWidth="1"/>
    <col min="32" max="32" width="3.85546875" style="493" hidden="1" customWidth="1"/>
    <col min="33" max="33" width="4.140625" style="493" hidden="1" customWidth="1"/>
    <col min="34" max="34" width="3.85546875" style="493" hidden="1" customWidth="1"/>
    <col min="35" max="35" width="4.140625" style="493" hidden="1" customWidth="1"/>
    <col min="36" max="36" width="3.85546875" style="493" hidden="1" customWidth="1"/>
    <col min="37" max="37" width="4.140625" style="493" hidden="1" customWidth="1"/>
    <col min="38" max="38" width="3.85546875" style="483" hidden="1" customWidth="1"/>
    <col min="39" max="39" width="4.140625" style="483" hidden="1" customWidth="1"/>
    <col min="40" max="40" width="3.85546875" style="483" hidden="1" customWidth="1"/>
    <col min="41" max="41" width="4.140625" style="483" hidden="1" customWidth="1"/>
    <col min="42" max="42" width="3.85546875" style="483" hidden="1" customWidth="1"/>
    <col min="43" max="43" width="4.140625" style="483" hidden="1" customWidth="1"/>
    <col min="44" max="44" width="3.85546875" style="483" hidden="1" customWidth="1"/>
    <col min="45" max="45" width="4.140625" style="483" hidden="1" customWidth="1"/>
    <col min="46" max="46" width="3.85546875" style="483" hidden="1" customWidth="1"/>
    <col min="47" max="47" width="4.140625" style="483" hidden="1" customWidth="1"/>
    <col min="48" max="48" width="3.85546875" style="483" hidden="1" customWidth="1"/>
    <col min="49" max="49" width="4.140625" style="483" hidden="1" customWidth="1"/>
    <col min="50" max="50" width="3.85546875" style="483" hidden="1" customWidth="1"/>
    <col min="51" max="51" width="4.140625" style="483" hidden="1" customWidth="1"/>
    <col min="52" max="52" width="3.85546875" style="483" hidden="1" customWidth="1"/>
    <col min="53" max="53" width="4.140625" style="483" hidden="1" customWidth="1"/>
    <col min="54" max="54" width="5.42578125" style="483" hidden="1" customWidth="1"/>
    <col min="55" max="57" width="3.7109375" style="483" customWidth="1"/>
    <col min="58" max="58" width="3.140625" style="483" customWidth="1"/>
    <col min="59" max="59" width="3.7109375" style="483" customWidth="1"/>
    <col min="60" max="60" width="17.28515625" style="485" customWidth="1"/>
    <col min="61" max="61" width="15.140625" style="485" customWidth="1"/>
    <col min="62" max="62" width="10.85546875" style="485" customWidth="1"/>
    <col min="63" max="63" width="29.5703125" style="483" customWidth="1"/>
    <col min="64" max="64" width="7.140625" style="483" bestFit="1" customWidth="1"/>
    <col min="65" max="65" width="6.5703125" style="483" bestFit="1" customWidth="1"/>
    <col min="66" max="66" width="9" style="483" customWidth="1"/>
    <col min="67" max="67" width="4.140625" style="483" customWidth="1"/>
    <col min="68" max="68" width="3.28515625" style="483" customWidth="1"/>
    <col min="69" max="70" width="4.5703125" style="483" customWidth="1"/>
    <col min="71" max="71" width="4" style="483" customWidth="1"/>
    <col min="72" max="72" width="9.42578125" style="495" bestFit="1" customWidth="1"/>
    <col min="73" max="73" width="4.140625" style="472" customWidth="1"/>
    <col min="74" max="256" width="11.42578125" style="472"/>
    <col min="257" max="257" width="9.42578125" style="472" customWidth="1"/>
    <col min="258" max="258" width="11.42578125" style="472" customWidth="1"/>
    <col min="259" max="259" width="7.5703125" style="472" customWidth="1"/>
    <col min="260" max="262" width="6.140625" style="472" customWidth="1"/>
    <col min="263" max="263" width="8.7109375" style="472" customWidth="1"/>
    <col min="264" max="264" width="2.7109375" style="472" bestFit="1" customWidth="1"/>
    <col min="265" max="265" width="10.42578125" style="472" customWidth="1"/>
    <col min="266" max="266" width="5.42578125" style="472" customWidth="1"/>
    <col min="267" max="267" width="8" style="472" customWidth="1"/>
    <col min="268" max="270" width="7.7109375" style="472" customWidth="1"/>
    <col min="271" max="271" width="4.7109375" style="472" customWidth="1"/>
    <col min="272" max="272" width="3.7109375" style="472" customWidth="1"/>
    <col min="273" max="273" width="4.42578125" style="472" customWidth="1"/>
    <col min="274" max="274" width="4.7109375" style="472" customWidth="1"/>
    <col min="275" max="310" width="0" style="472" hidden="1" customWidth="1"/>
    <col min="311" max="313" width="3.7109375" style="472" customWidth="1"/>
    <col min="314" max="314" width="3.140625" style="472" customWidth="1"/>
    <col min="315" max="315" width="3.7109375" style="472" customWidth="1"/>
    <col min="316" max="316" width="17.28515625" style="472" customWidth="1"/>
    <col min="317" max="317" width="15.140625" style="472" customWidth="1"/>
    <col min="318" max="318" width="10.85546875" style="472" customWidth="1"/>
    <col min="319" max="319" width="29.5703125" style="472" customWidth="1"/>
    <col min="320" max="320" width="7.140625" style="472" bestFit="1" customWidth="1"/>
    <col min="321" max="321" width="6.5703125" style="472" bestFit="1" customWidth="1"/>
    <col min="322" max="322" width="9" style="472" customWidth="1"/>
    <col min="323" max="323" width="4.140625" style="472" customWidth="1"/>
    <col min="324" max="324" width="3.28515625" style="472" customWidth="1"/>
    <col min="325" max="326" width="4.5703125" style="472" customWidth="1"/>
    <col min="327" max="327" width="4" style="472" customWidth="1"/>
    <col min="328" max="328" width="9.42578125" style="472" bestFit="1" customWidth="1"/>
    <col min="329" max="329" width="4.140625" style="472" customWidth="1"/>
    <col min="330" max="512" width="11.42578125" style="472"/>
    <col min="513" max="513" width="9.42578125" style="472" customWidth="1"/>
    <col min="514" max="514" width="11.42578125" style="472" customWidth="1"/>
    <col min="515" max="515" width="7.5703125" style="472" customWidth="1"/>
    <col min="516" max="518" width="6.140625" style="472" customWidth="1"/>
    <col min="519" max="519" width="8.7109375" style="472" customWidth="1"/>
    <col min="520" max="520" width="2.7109375" style="472" bestFit="1" customWidth="1"/>
    <col min="521" max="521" width="10.42578125" style="472" customWidth="1"/>
    <col min="522" max="522" width="5.42578125" style="472" customWidth="1"/>
    <col min="523" max="523" width="8" style="472" customWidth="1"/>
    <col min="524" max="526" width="7.7109375" style="472" customWidth="1"/>
    <col min="527" max="527" width="4.7109375" style="472" customWidth="1"/>
    <col min="528" max="528" width="3.7109375" style="472" customWidth="1"/>
    <col min="529" max="529" width="4.42578125" style="472" customWidth="1"/>
    <col min="530" max="530" width="4.7109375" style="472" customWidth="1"/>
    <col min="531" max="566" width="0" style="472" hidden="1" customWidth="1"/>
    <col min="567" max="569" width="3.7109375" style="472" customWidth="1"/>
    <col min="570" max="570" width="3.140625" style="472" customWidth="1"/>
    <col min="571" max="571" width="3.7109375" style="472" customWidth="1"/>
    <col min="572" max="572" width="17.28515625" style="472" customWidth="1"/>
    <col min="573" max="573" width="15.140625" style="472" customWidth="1"/>
    <col min="574" max="574" width="10.85546875" style="472" customWidth="1"/>
    <col min="575" max="575" width="29.5703125" style="472" customWidth="1"/>
    <col min="576" max="576" width="7.140625" style="472" bestFit="1" customWidth="1"/>
    <col min="577" max="577" width="6.5703125" style="472" bestFit="1" customWidth="1"/>
    <col min="578" max="578" width="9" style="472" customWidth="1"/>
    <col min="579" max="579" width="4.140625" style="472" customWidth="1"/>
    <col min="580" max="580" width="3.28515625" style="472" customWidth="1"/>
    <col min="581" max="582" width="4.5703125" style="472" customWidth="1"/>
    <col min="583" max="583" width="4" style="472" customWidth="1"/>
    <col min="584" max="584" width="9.42578125" style="472" bestFit="1" customWidth="1"/>
    <col min="585" max="585" width="4.140625" style="472" customWidth="1"/>
    <col min="586" max="768" width="11.42578125" style="472"/>
    <col min="769" max="769" width="9.42578125" style="472" customWidth="1"/>
    <col min="770" max="770" width="11.42578125" style="472" customWidth="1"/>
    <col min="771" max="771" width="7.5703125" style="472" customWidth="1"/>
    <col min="772" max="774" width="6.140625" style="472" customWidth="1"/>
    <col min="775" max="775" width="8.7109375" style="472" customWidth="1"/>
    <col min="776" max="776" width="2.7109375" style="472" bestFit="1" customWidth="1"/>
    <col min="777" max="777" width="10.42578125" style="472" customWidth="1"/>
    <col min="778" max="778" width="5.42578125" style="472" customWidth="1"/>
    <col min="779" max="779" width="8" style="472" customWidth="1"/>
    <col min="780" max="782" width="7.7109375" style="472" customWidth="1"/>
    <col min="783" max="783" width="4.7109375" style="472" customWidth="1"/>
    <col min="784" max="784" width="3.7109375" style="472" customWidth="1"/>
    <col min="785" max="785" width="4.42578125" style="472" customWidth="1"/>
    <col min="786" max="786" width="4.7109375" style="472" customWidth="1"/>
    <col min="787" max="822" width="0" style="472" hidden="1" customWidth="1"/>
    <col min="823" max="825" width="3.7109375" style="472" customWidth="1"/>
    <col min="826" max="826" width="3.140625" style="472" customWidth="1"/>
    <col min="827" max="827" width="3.7109375" style="472" customWidth="1"/>
    <col min="828" max="828" width="17.28515625" style="472" customWidth="1"/>
    <col min="829" max="829" width="15.140625" style="472" customWidth="1"/>
    <col min="830" max="830" width="10.85546875" style="472" customWidth="1"/>
    <col min="831" max="831" width="29.5703125" style="472" customWidth="1"/>
    <col min="832" max="832" width="7.140625" style="472" bestFit="1" customWidth="1"/>
    <col min="833" max="833" width="6.5703125" style="472" bestFit="1" customWidth="1"/>
    <col min="834" max="834" width="9" style="472" customWidth="1"/>
    <col min="835" max="835" width="4.140625" style="472" customWidth="1"/>
    <col min="836" max="836" width="3.28515625" style="472" customWidth="1"/>
    <col min="837" max="838" width="4.5703125" style="472" customWidth="1"/>
    <col min="839" max="839" width="4" style="472" customWidth="1"/>
    <col min="840" max="840" width="9.42578125" style="472" bestFit="1" customWidth="1"/>
    <col min="841" max="841" width="4.140625" style="472" customWidth="1"/>
    <col min="842" max="1024" width="11.42578125" style="472"/>
    <col min="1025" max="1025" width="9.42578125" style="472" customWidth="1"/>
    <col min="1026" max="1026" width="11.42578125" style="472" customWidth="1"/>
    <col min="1027" max="1027" width="7.5703125" style="472" customWidth="1"/>
    <col min="1028" max="1030" width="6.140625" style="472" customWidth="1"/>
    <col min="1031" max="1031" width="8.7109375" style="472" customWidth="1"/>
    <col min="1032" max="1032" width="2.7109375" style="472" bestFit="1" customWidth="1"/>
    <col min="1033" max="1033" width="10.42578125" style="472" customWidth="1"/>
    <col min="1034" max="1034" width="5.42578125" style="472" customWidth="1"/>
    <col min="1035" max="1035" width="8" style="472" customWidth="1"/>
    <col min="1036" max="1038" width="7.7109375" style="472" customWidth="1"/>
    <col min="1039" max="1039" width="4.7109375" style="472" customWidth="1"/>
    <col min="1040" max="1040" width="3.7109375" style="472" customWidth="1"/>
    <col min="1041" max="1041" width="4.42578125" style="472" customWidth="1"/>
    <col min="1042" max="1042" width="4.7109375" style="472" customWidth="1"/>
    <col min="1043" max="1078" width="0" style="472" hidden="1" customWidth="1"/>
    <col min="1079" max="1081" width="3.7109375" style="472" customWidth="1"/>
    <col min="1082" max="1082" width="3.140625" style="472" customWidth="1"/>
    <col min="1083" max="1083" width="3.7109375" style="472" customWidth="1"/>
    <col min="1084" max="1084" width="17.28515625" style="472" customWidth="1"/>
    <col min="1085" max="1085" width="15.140625" style="472" customWidth="1"/>
    <col min="1086" max="1086" width="10.85546875" style="472" customWidth="1"/>
    <col min="1087" max="1087" width="29.5703125" style="472" customWidth="1"/>
    <col min="1088" max="1088" width="7.140625" style="472" bestFit="1" customWidth="1"/>
    <col min="1089" max="1089" width="6.5703125" style="472" bestFit="1" customWidth="1"/>
    <col min="1090" max="1090" width="9" style="472" customWidth="1"/>
    <col min="1091" max="1091" width="4.140625" style="472" customWidth="1"/>
    <col min="1092" max="1092" width="3.28515625" style="472" customWidth="1"/>
    <col min="1093" max="1094" width="4.5703125" style="472" customWidth="1"/>
    <col min="1095" max="1095" width="4" style="472" customWidth="1"/>
    <col min="1096" max="1096" width="9.42578125" style="472" bestFit="1" customWidth="1"/>
    <col min="1097" max="1097" width="4.140625" style="472" customWidth="1"/>
    <col min="1098" max="1280" width="11.42578125" style="472"/>
    <col min="1281" max="1281" width="9.42578125" style="472" customWidth="1"/>
    <col min="1282" max="1282" width="11.42578125" style="472" customWidth="1"/>
    <col min="1283" max="1283" width="7.5703125" style="472" customWidth="1"/>
    <col min="1284" max="1286" width="6.140625" style="472" customWidth="1"/>
    <col min="1287" max="1287" width="8.7109375" style="472" customWidth="1"/>
    <col min="1288" max="1288" width="2.7109375" style="472" bestFit="1" customWidth="1"/>
    <col min="1289" max="1289" width="10.42578125" style="472" customWidth="1"/>
    <col min="1290" max="1290" width="5.42578125" style="472" customWidth="1"/>
    <col min="1291" max="1291" width="8" style="472" customWidth="1"/>
    <col min="1292" max="1294" width="7.7109375" style="472" customWidth="1"/>
    <col min="1295" max="1295" width="4.7109375" style="472" customWidth="1"/>
    <col min="1296" max="1296" width="3.7109375" style="472" customWidth="1"/>
    <col min="1297" max="1297" width="4.42578125" style="472" customWidth="1"/>
    <col min="1298" max="1298" width="4.7109375" style="472" customWidth="1"/>
    <col min="1299" max="1334" width="0" style="472" hidden="1" customWidth="1"/>
    <col min="1335" max="1337" width="3.7109375" style="472" customWidth="1"/>
    <col min="1338" max="1338" width="3.140625" style="472" customWidth="1"/>
    <col min="1339" max="1339" width="3.7109375" style="472" customWidth="1"/>
    <col min="1340" max="1340" width="17.28515625" style="472" customWidth="1"/>
    <col min="1341" max="1341" width="15.140625" style="472" customWidth="1"/>
    <col min="1342" max="1342" width="10.85546875" style="472" customWidth="1"/>
    <col min="1343" max="1343" width="29.5703125" style="472" customWidth="1"/>
    <col min="1344" max="1344" width="7.140625" style="472" bestFit="1" customWidth="1"/>
    <col min="1345" max="1345" width="6.5703125" style="472" bestFit="1" customWidth="1"/>
    <col min="1346" max="1346" width="9" style="472" customWidth="1"/>
    <col min="1347" max="1347" width="4.140625" style="472" customWidth="1"/>
    <col min="1348" max="1348" width="3.28515625" style="472" customWidth="1"/>
    <col min="1349" max="1350" width="4.5703125" style="472" customWidth="1"/>
    <col min="1351" max="1351" width="4" style="472" customWidth="1"/>
    <col min="1352" max="1352" width="9.42578125" style="472" bestFit="1" customWidth="1"/>
    <col min="1353" max="1353" width="4.140625" style="472" customWidth="1"/>
    <col min="1354" max="1536" width="11.42578125" style="472"/>
    <col min="1537" max="1537" width="9.42578125" style="472" customWidth="1"/>
    <col min="1538" max="1538" width="11.42578125" style="472" customWidth="1"/>
    <col min="1539" max="1539" width="7.5703125" style="472" customWidth="1"/>
    <col min="1540" max="1542" width="6.140625" style="472" customWidth="1"/>
    <col min="1543" max="1543" width="8.7109375" style="472" customWidth="1"/>
    <col min="1544" max="1544" width="2.7109375" style="472" bestFit="1" customWidth="1"/>
    <col min="1545" max="1545" width="10.42578125" style="472" customWidth="1"/>
    <col min="1546" max="1546" width="5.42578125" style="472" customWidth="1"/>
    <col min="1547" max="1547" width="8" style="472" customWidth="1"/>
    <col min="1548" max="1550" width="7.7109375" style="472" customWidth="1"/>
    <col min="1551" max="1551" width="4.7109375" style="472" customWidth="1"/>
    <col min="1552" max="1552" width="3.7109375" style="472" customWidth="1"/>
    <col min="1553" max="1553" width="4.42578125" style="472" customWidth="1"/>
    <col min="1554" max="1554" width="4.7109375" style="472" customWidth="1"/>
    <col min="1555" max="1590" width="0" style="472" hidden="1" customWidth="1"/>
    <col min="1591" max="1593" width="3.7109375" style="472" customWidth="1"/>
    <col min="1594" max="1594" width="3.140625" style="472" customWidth="1"/>
    <col min="1595" max="1595" width="3.7109375" style="472" customWidth="1"/>
    <col min="1596" max="1596" width="17.28515625" style="472" customWidth="1"/>
    <col min="1597" max="1597" width="15.140625" style="472" customWidth="1"/>
    <col min="1598" max="1598" width="10.85546875" style="472" customWidth="1"/>
    <col min="1599" max="1599" width="29.5703125" style="472" customWidth="1"/>
    <col min="1600" max="1600" width="7.140625" style="472" bestFit="1" customWidth="1"/>
    <col min="1601" max="1601" width="6.5703125" style="472" bestFit="1" customWidth="1"/>
    <col min="1602" max="1602" width="9" style="472" customWidth="1"/>
    <col min="1603" max="1603" width="4.140625" style="472" customWidth="1"/>
    <col min="1604" max="1604" width="3.28515625" style="472" customWidth="1"/>
    <col min="1605" max="1606" width="4.5703125" style="472" customWidth="1"/>
    <col min="1607" max="1607" width="4" style="472" customWidth="1"/>
    <col min="1608" max="1608" width="9.42578125" style="472" bestFit="1" customWidth="1"/>
    <col min="1609" max="1609" width="4.140625" style="472" customWidth="1"/>
    <col min="1610" max="1792" width="11.42578125" style="472"/>
    <col min="1793" max="1793" width="9.42578125" style="472" customWidth="1"/>
    <col min="1794" max="1794" width="11.42578125" style="472" customWidth="1"/>
    <col min="1795" max="1795" width="7.5703125" style="472" customWidth="1"/>
    <col min="1796" max="1798" width="6.140625" style="472" customWidth="1"/>
    <col min="1799" max="1799" width="8.7109375" style="472" customWidth="1"/>
    <col min="1800" max="1800" width="2.7109375" style="472" bestFit="1" customWidth="1"/>
    <col min="1801" max="1801" width="10.42578125" style="472" customWidth="1"/>
    <col min="1802" max="1802" width="5.42578125" style="472" customWidth="1"/>
    <col min="1803" max="1803" width="8" style="472" customWidth="1"/>
    <col min="1804" max="1806" width="7.7109375" style="472" customWidth="1"/>
    <col min="1807" max="1807" width="4.7109375" style="472" customWidth="1"/>
    <col min="1808" max="1808" width="3.7109375" style="472" customWidth="1"/>
    <col min="1809" max="1809" width="4.42578125" style="472" customWidth="1"/>
    <col min="1810" max="1810" width="4.7109375" style="472" customWidth="1"/>
    <col min="1811" max="1846" width="0" style="472" hidden="1" customWidth="1"/>
    <col min="1847" max="1849" width="3.7109375" style="472" customWidth="1"/>
    <col min="1850" max="1850" width="3.140625" style="472" customWidth="1"/>
    <col min="1851" max="1851" width="3.7109375" style="472" customWidth="1"/>
    <col min="1852" max="1852" width="17.28515625" style="472" customWidth="1"/>
    <col min="1853" max="1853" width="15.140625" style="472" customWidth="1"/>
    <col min="1854" max="1854" width="10.85546875" style="472" customWidth="1"/>
    <col min="1855" max="1855" width="29.5703125" style="472" customWidth="1"/>
    <col min="1856" max="1856" width="7.140625" style="472" bestFit="1" customWidth="1"/>
    <col min="1857" max="1857" width="6.5703125" style="472" bestFit="1" customWidth="1"/>
    <col min="1858" max="1858" width="9" style="472" customWidth="1"/>
    <col min="1859" max="1859" width="4.140625" style="472" customWidth="1"/>
    <col min="1860" max="1860" width="3.28515625" style="472" customWidth="1"/>
    <col min="1861" max="1862" width="4.5703125" style="472" customWidth="1"/>
    <col min="1863" max="1863" width="4" style="472" customWidth="1"/>
    <col min="1864" max="1864" width="9.42578125" style="472" bestFit="1" customWidth="1"/>
    <col min="1865" max="1865" width="4.140625" style="472" customWidth="1"/>
    <col min="1866" max="2048" width="11.42578125" style="472"/>
    <col min="2049" max="2049" width="9.42578125" style="472" customWidth="1"/>
    <col min="2050" max="2050" width="11.42578125" style="472" customWidth="1"/>
    <col min="2051" max="2051" width="7.5703125" style="472" customWidth="1"/>
    <col min="2052" max="2054" width="6.140625" style="472" customWidth="1"/>
    <col min="2055" max="2055" width="8.7109375" style="472" customWidth="1"/>
    <col min="2056" max="2056" width="2.7109375" style="472" bestFit="1" customWidth="1"/>
    <col min="2057" max="2057" width="10.42578125" style="472" customWidth="1"/>
    <col min="2058" max="2058" width="5.42578125" style="472" customWidth="1"/>
    <col min="2059" max="2059" width="8" style="472" customWidth="1"/>
    <col min="2060" max="2062" width="7.7109375" style="472" customWidth="1"/>
    <col min="2063" max="2063" width="4.7109375" style="472" customWidth="1"/>
    <col min="2064" max="2064" width="3.7109375" style="472" customWidth="1"/>
    <col min="2065" max="2065" width="4.42578125" style="472" customWidth="1"/>
    <col min="2066" max="2066" width="4.7109375" style="472" customWidth="1"/>
    <col min="2067" max="2102" width="0" style="472" hidden="1" customWidth="1"/>
    <col min="2103" max="2105" width="3.7109375" style="472" customWidth="1"/>
    <col min="2106" max="2106" width="3.140625" style="472" customWidth="1"/>
    <col min="2107" max="2107" width="3.7109375" style="472" customWidth="1"/>
    <col min="2108" max="2108" width="17.28515625" style="472" customWidth="1"/>
    <col min="2109" max="2109" width="15.140625" style="472" customWidth="1"/>
    <col min="2110" max="2110" width="10.85546875" style="472" customWidth="1"/>
    <col min="2111" max="2111" width="29.5703125" style="472" customWidth="1"/>
    <col min="2112" max="2112" width="7.140625" style="472" bestFit="1" customWidth="1"/>
    <col min="2113" max="2113" width="6.5703125" style="472" bestFit="1" customWidth="1"/>
    <col min="2114" max="2114" width="9" style="472" customWidth="1"/>
    <col min="2115" max="2115" width="4.140625" style="472" customWidth="1"/>
    <col min="2116" max="2116" width="3.28515625" style="472" customWidth="1"/>
    <col min="2117" max="2118" width="4.5703125" style="472" customWidth="1"/>
    <col min="2119" max="2119" width="4" style="472" customWidth="1"/>
    <col min="2120" max="2120" width="9.42578125" style="472" bestFit="1" customWidth="1"/>
    <col min="2121" max="2121" width="4.140625" style="472" customWidth="1"/>
    <col min="2122" max="2304" width="11.42578125" style="472"/>
    <col min="2305" max="2305" width="9.42578125" style="472" customWidth="1"/>
    <col min="2306" max="2306" width="11.42578125" style="472" customWidth="1"/>
    <col min="2307" max="2307" width="7.5703125" style="472" customWidth="1"/>
    <col min="2308" max="2310" width="6.140625" style="472" customWidth="1"/>
    <col min="2311" max="2311" width="8.7109375" style="472" customWidth="1"/>
    <col min="2312" max="2312" width="2.7109375" style="472" bestFit="1" customWidth="1"/>
    <col min="2313" max="2313" width="10.42578125" style="472" customWidth="1"/>
    <col min="2314" max="2314" width="5.42578125" style="472" customWidth="1"/>
    <col min="2315" max="2315" width="8" style="472" customWidth="1"/>
    <col min="2316" max="2318" width="7.7109375" style="472" customWidth="1"/>
    <col min="2319" max="2319" width="4.7109375" style="472" customWidth="1"/>
    <col min="2320" max="2320" width="3.7109375" style="472" customWidth="1"/>
    <col min="2321" max="2321" width="4.42578125" style="472" customWidth="1"/>
    <col min="2322" max="2322" width="4.7109375" style="472" customWidth="1"/>
    <col min="2323" max="2358" width="0" style="472" hidden="1" customWidth="1"/>
    <col min="2359" max="2361" width="3.7109375" style="472" customWidth="1"/>
    <col min="2362" max="2362" width="3.140625" style="472" customWidth="1"/>
    <col min="2363" max="2363" width="3.7109375" style="472" customWidth="1"/>
    <col min="2364" max="2364" width="17.28515625" style="472" customWidth="1"/>
    <col min="2365" max="2365" width="15.140625" style="472" customWidth="1"/>
    <col min="2366" max="2366" width="10.85546875" style="472" customWidth="1"/>
    <col min="2367" max="2367" width="29.5703125" style="472" customWidth="1"/>
    <col min="2368" max="2368" width="7.140625" style="472" bestFit="1" customWidth="1"/>
    <col min="2369" max="2369" width="6.5703125" style="472" bestFit="1" customWidth="1"/>
    <col min="2370" max="2370" width="9" style="472" customWidth="1"/>
    <col min="2371" max="2371" width="4.140625" style="472" customWidth="1"/>
    <col min="2372" max="2372" width="3.28515625" style="472" customWidth="1"/>
    <col min="2373" max="2374" width="4.5703125" style="472" customWidth="1"/>
    <col min="2375" max="2375" width="4" style="472" customWidth="1"/>
    <col min="2376" max="2376" width="9.42578125" style="472" bestFit="1" customWidth="1"/>
    <col min="2377" max="2377" width="4.140625" style="472" customWidth="1"/>
    <col min="2378" max="2560" width="11.42578125" style="472"/>
    <col min="2561" max="2561" width="9.42578125" style="472" customWidth="1"/>
    <col min="2562" max="2562" width="11.42578125" style="472" customWidth="1"/>
    <col min="2563" max="2563" width="7.5703125" style="472" customWidth="1"/>
    <col min="2564" max="2566" width="6.140625" style="472" customWidth="1"/>
    <col min="2567" max="2567" width="8.7109375" style="472" customWidth="1"/>
    <col min="2568" max="2568" width="2.7109375" style="472" bestFit="1" customWidth="1"/>
    <col min="2569" max="2569" width="10.42578125" style="472" customWidth="1"/>
    <col min="2570" max="2570" width="5.42578125" style="472" customWidth="1"/>
    <col min="2571" max="2571" width="8" style="472" customWidth="1"/>
    <col min="2572" max="2574" width="7.7109375" style="472" customWidth="1"/>
    <col min="2575" max="2575" width="4.7109375" style="472" customWidth="1"/>
    <col min="2576" max="2576" width="3.7109375" style="472" customWidth="1"/>
    <col min="2577" max="2577" width="4.42578125" style="472" customWidth="1"/>
    <col min="2578" max="2578" width="4.7109375" style="472" customWidth="1"/>
    <col min="2579" max="2614" width="0" style="472" hidden="1" customWidth="1"/>
    <col min="2615" max="2617" width="3.7109375" style="472" customWidth="1"/>
    <col min="2618" max="2618" width="3.140625" style="472" customWidth="1"/>
    <col min="2619" max="2619" width="3.7109375" style="472" customWidth="1"/>
    <col min="2620" max="2620" width="17.28515625" style="472" customWidth="1"/>
    <col min="2621" max="2621" width="15.140625" style="472" customWidth="1"/>
    <col min="2622" max="2622" width="10.85546875" style="472" customWidth="1"/>
    <col min="2623" max="2623" width="29.5703125" style="472" customWidth="1"/>
    <col min="2624" max="2624" width="7.140625" style="472" bestFit="1" customWidth="1"/>
    <col min="2625" max="2625" width="6.5703125" style="472" bestFit="1" customWidth="1"/>
    <col min="2626" max="2626" width="9" style="472" customWidth="1"/>
    <col min="2627" max="2627" width="4.140625" style="472" customWidth="1"/>
    <col min="2628" max="2628" width="3.28515625" style="472" customWidth="1"/>
    <col min="2629" max="2630" width="4.5703125" style="472" customWidth="1"/>
    <col min="2631" max="2631" width="4" style="472" customWidth="1"/>
    <col min="2632" max="2632" width="9.42578125" style="472" bestFit="1" customWidth="1"/>
    <col min="2633" max="2633" width="4.140625" style="472" customWidth="1"/>
    <col min="2634" max="2816" width="11.42578125" style="472"/>
    <col min="2817" max="2817" width="9.42578125" style="472" customWidth="1"/>
    <col min="2818" max="2818" width="11.42578125" style="472" customWidth="1"/>
    <col min="2819" max="2819" width="7.5703125" style="472" customWidth="1"/>
    <col min="2820" max="2822" width="6.140625" style="472" customWidth="1"/>
    <col min="2823" max="2823" width="8.7109375" style="472" customWidth="1"/>
    <col min="2824" max="2824" width="2.7109375" style="472" bestFit="1" customWidth="1"/>
    <col min="2825" max="2825" width="10.42578125" style="472" customWidth="1"/>
    <col min="2826" max="2826" width="5.42578125" style="472" customWidth="1"/>
    <col min="2827" max="2827" width="8" style="472" customWidth="1"/>
    <col min="2828" max="2830" width="7.7109375" style="472" customWidth="1"/>
    <col min="2831" max="2831" width="4.7109375" style="472" customWidth="1"/>
    <col min="2832" max="2832" width="3.7109375" style="472" customWidth="1"/>
    <col min="2833" max="2833" width="4.42578125" style="472" customWidth="1"/>
    <col min="2834" max="2834" width="4.7109375" style="472" customWidth="1"/>
    <col min="2835" max="2870" width="0" style="472" hidden="1" customWidth="1"/>
    <col min="2871" max="2873" width="3.7109375" style="472" customWidth="1"/>
    <col min="2874" max="2874" width="3.140625" style="472" customWidth="1"/>
    <col min="2875" max="2875" width="3.7109375" style="472" customWidth="1"/>
    <col min="2876" max="2876" width="17.28515625" style="472" customWidth="1"/>
    <col min="2877" max="2877" width="15.140625" style="472" customWidth="1"/>
    <col min="2878" max="2878" width="10.85546875" style="472" customWidth="1"/>
    <col min="2879" max="2879" width="29.5703125" style="472" customWidth="1"/>
    <col min="2880" max="2880" width="7.140625" style="472" bestFit="1" customWidth="1"/>
    <col min="2881" max="2881" width="6.5703125" style="472" bestFit="1" customWidth="1"/>
    <col min="2882" max="2882" width="9" style="472" customWidth="1"/>
    <col min="2883" max="2883" width="4.140625" style="472" customWidth="1"/>
    <col min="2884" max="2884" width="3.28515625" style="472" customWidth="1"/>
    <col min="2885" max="2886" width="4.5703125" style="472" customWidth="1"/>
    <col min="2887" max="2887" width="4" style="472" customWidth="1"/>
    <col min="2888" max="2888" width="9.42578125" style="472" bestFit="1" customWidth="1"/>
    <col min="2889" max="2889" width="4.140625" style="472" customWidth="1"/>
    <col min="2890" max="3072" width="11.42578125" style="472"/>
    <col min="3073" max="3073" width="9.42578125" style="472" customWidth="1"/>
    <col min="3074" max="3074" width="11.42578125" style="472" customWidth="1"/>
    <col min="3075" max="3075" width="7.5703125" style="472" customWidth="1"/>
    <col min="3076" max="3078" width="6.140625" style="472" customWidth="1"/>
    <col min="3079" max="3079" width="8.7109375" style="472" customWidth="1"/>
    <col min="3080" max="3080" width="2.7109375" style="472" bestFit="1" customWidth="1"/>
    <col min="3081" max="3081" width="10.42578125" style="472" customWidth="1"/>
    <col min="3082" max="3082" width="5.42578125" style="472" customWidth="1"/>
    <col min="3083" max="3083" width="8" style="472" customWidth="1"/>
    <col min="3084" max="3086" width="7.7109375" style="472" customWidth="1"/>
    <col min="3087" max="3087" width="4.7109375" style="472" customWidth="1"/>
    <col min="3088" max="3088" width="3.7109375" style="472" customWidth="1"/>
    <col min="3089" max="3089" width="4.42578125" style="472" customWidth="1"/>
    <col min="3090" max="3090" width="4.7109375" style="472" customWidth="1"/>
    <col min="3091" max="3126" width="0" style="472" hidden="1" customWidth="1"/>
    <col min="3127" max="3129" width="3.7109375" style="472" customWidth="1"/>
    <col min="3130" max="3130" width="3.140625" style="472" customWidth="1"/>
    <col min="3131" max="3131" width="3.7109375" style="472" customWidth="1"/>
    <col min="3132" max="3132" width="17.28515625" style="472" customWidth="1"/>
    <col min="3133" max="3133" width="15.140625" style="472" customWidth="1"/>
    <col min="3134" max="3134" width="10.85546875" style="472" customWidth="1"/>
    <col min="3135" max="3135" width="29.5703125" style="472" customWidth="1"/>
    <col min="3136" max="3136" width="7.140625" style="472" bestFit="1" customWidth="1"/>
    <col min="3137" max="3137" width="6.5703125" style="472" bestFit="1" customWidth="1"/>
    <col min="3138" max="3138" width="9" style="472" customWidth="1"/>
    <col min="3139" max="3139" width="4.140625" style="472" customWidth="1"/>
    <col min="3140" max="3140" width="3.28515625" style="472" customWidth="1"/>
    <col min="3141" max="3142" width="4.5703125" style="472" customWidth="1"/>
    <col min="3143" max="3143" width="4" style="472" customWidth="1"/>
    <col min="3144" max="3144" width="9.42578125" style="472" bestFit="1" customWidth="1"/>
    <col min="3145" max="3145" width="4.140625" style="472" customWidth="1"/>
    <col min="3146" max="3328" width="11.42578125" style="472"/>
    <col min="3329" max="3329" width="9.42578125" style="472" customWidth="1"/>
    <col min="3330" max="3330" width="11.42578125" style="472" customWidth="1"/>
    <col min="3331" max="3331" width="7.5703125" style="472" customWidth="1"/>
    <col min="3332" max="3334" width="6.140625" style="472" customWidth="1"/>
    <col min="3335" max="3335" width="8.7109375" style="472" customWidth="1"/>
    <col min="3336" max="3336" width="2.7109375" style="472" bestFit="1" customWidth="1"/>
    <col min="3337" max="3337" width="10.42578125" style="472" customWidth="1"/>
    <col min="3338" max="3338" width="5.42578125" style="472" customWidth="1"/>
    <col min="3339" max="3339" width="8" style="472" customWidth="1"/>
    <col min="3340" max="3342" width="7.7109375" style="472" customWidth="1"/>
    <col min="3343" max="3343" width="4.7109375" style="472" customWidth="1"/>
    <col min="3344" max="3344" width="3.7109375" style="472" customWidth="1"/>
    <col min="3345" max="3345" width="4.42578125" style="472" customWidth="1"/>
    <col min="3346" max="3346" width="4.7109375" style="472" customWidth="1"/>
    <col min="3347" max="3382" width="0" style="472" hidden="1" customWidth="1"/>
    <col min="3383" max="3385" width="3.7109375" style="472" customWidth="1"/>
    <col min="3386" max="3386" width="3.140625" style="472" customWidth="1"/>
    <col min="3387" max="3387" width="3.7109375" style="472" customWidth="1"/>
    <col min="3388" max="3388" width="17.28515625" style="472" customWidth="1"/>
    <col min="3389" max="3389" width="15.140625" style="472" customWidth="1"/>
    <col min="3390" max="3390" width="10.85546875" style="472" customWidth="1"/>
    <col min="3391" max="3391" width="29.5703125" style="472" customWidth="1"/>
    <col min="3392" max="3392" width="7.140625" style="472" bestFit="1" customWidth="1"/>
    <col min="3393" max="3393" width="6.5703125" style="472" bestFit="1" customWidth="1"/>
    <col min="3394" max="3394" width="9" style="472" customWidth="1"/>
    <col min="3395" max="3395" width="4.140625" style="472" customWidth="1"/>
    <col min="3396" max="3396" width="3.28515625" style="472" customWidth="1"/>
    <col min="3397" max="3398" width="4.5703125" style="472" customWidth="1"/>
    <col min="3399" max="3399" width="4" style="472" customWidth="1"/>
    <col min="3400" max="3400" width="9.42578125" style="472" bestFit="1" customWidth="1"/>
    <col min="3401" max="3401" width="4.140625" style="472" customWidth="1"/>
    <col min="3402" max="3584" width="11.42578125" style="472"/>
    <col min="3585" max="3585" width="9.42578125" style="472" customWidth="1"/>
    <col min="3586" max="3586" width="11.42578125" style="472" customWidth="1"/>
    <col min="3587" max="3587" width="7.5703125" style="472" customWidth="1"/>
    <col min="3588" max="3590" width="6.140625" style="472" customWidth="1"/>
    <col min="3591" max="3591" width="8.7109375" style="472" customWidth="1"/>
    <col min="3592" max="3592" width="2.7109375" style="472" bestFit="1" customWidth="1"/>
    <col min="3593" max="3593" width="10.42578125" style="472" customWidth="1"/>
    <col min="3594" max="3594" width="5.42578125" style="472" customWidth="1"/>
    <col min="3595" max="3595" width="8" style="472" customWidth="1"/>
    <col min="3596" max="3598" width="7.7109375" style="472" customWidth="1"/>
    <col min="3599" max="3599" width="4.7109375" style="472" customWidth="1"/>
    <col min="3600" max="3600" width="3.7109375" style="472" customWidth="1"/>
    <col min="3601" max="3601" width="4.42578125" style="472" customWidth="1"/>
    <col min="3602" max="3602" width="4.7109375" style="472" customWidth="1"/>
    <col min="3603" max="3638" width="0" style="472" hidden="1" customWidth="1"/>
    <col min="3639" max="3641" width="3.7109375" style="472" customWidth="1"/>
    <col min="3642" max="3642" width="3.140625" style="472" customWidth="1"/>
    <col min="3643" max="3643" width="3.7109375" style="472" customWidth="1"/>
    <col min="3644" max="3644" width="17.28515625" style="472" customWidth="1"/>
    <col min="3645" max="3645" width="15.140625" style="472" customWidth="1"/>
    <col min="3646" max="3646" width="10.85546875" style="472" customWidth="1"/>
    <col min="3647" max="3647" width="29.5703125" style="472" customWidth="1"/>
    <col min="3648" max="3648" width="7.140625" style="472" bestFit="1" customWidth="1"/>
    <col min="3649" max="3649" width="6.5703125" style="472" bestFit="1" customWidth="1"/>
    <col min="3650" max="3650" width="9" style="472" customWidth="1"/>
    <col min="3651" max="3651" width="4.140625" style="472" customWidth="1"/>
    <col min="3652" max="3652" width="3.28515625" style="472" customWidth="1"/>
    <col min="3653" max="3654" width="4.5703125" style="472" customWidth="1"/>
    <col min="3655" max="3655" width="4" style="472" customWidth="1"/>
    <col min="3656" max="3656" width="9.42578125" style="472" bestFit="1" customWidth="1"/>
    <col min="3657" max="3657" width="4.140625" style="472" customWidth="1"/>
    <col min="3658" max="3840" width="11.42578125" style="472"/>
    <col min="3841" max="3841" width="9.42578125" style="472" customWidth="1"/>
    <col min="3842" max="3842" width="11.42578125" style="472" customWidth="1"/>
    <col min="3843" max="3843" width="7.5703125" style="472" customWidth="1"/>
    <col min="3844" max="3846" width="6.140625" style="472" customWidth="1"/>
    <col min="3847" max="3847" width="8.7109375" style="472" customWidth="1"/>
    <col min="3848" max="3848" width="2.7109375" style="472" bestFit="1" customWidth="1"/>
    <col min="3849" max="3849" width="10.42578125" style="472" customWidth="1"/>
    <col min="3850" max="3850" width="5.42578125" style="472" customWidth="1"/>
    <col min="3851" max="3851" width="8" style="472" customWidth="1"/>
    <col min="3852" max="3854" width="7.7109375" style="472" customWidth="1"/>
    <col min="3855" max="3855" width="4.7109375" style="472" customWidth="1"/>
    <col min="3856" max="3856" width="3.7109375" style="472" customWidth="1"/>
    <col min="3857" max="3857" width="4.42578125" style="472" customWidth="1"/>
    <col min="3858" max="3858" width="4.7109375" style="472" customWidth="1"/>
    <col min="3859" max="3894" width="0" style="472" hidden="1" customWidth="1"/>
    <col min="3895" max="3897" width="3.7109375" style="472" customWidth="1"/>
    <col min="3898" max="3898" width="3.140625" style="472" customWidth="1"/>
    <col min="3899" max="3899" width="3.7109375" style="472" customWidth="1"/>
    <col min="3900" max="3900" width="17.28515625" style="472" customWidth="1"/>
    <col min="3901" max="3901" width="15.140625" style="472" customWidth="1"/>
    <col min="3902" max="3902" width="10.85546875" style="472" customWidth="1"/>
    <col min="3903" max="3903" width="29.5703125" style="472" customWidth="1"/>
    <col min="3904" max="3904" width="7.140625" style="472" bestFit="1" customWidth="1"/>
    <col min="3905" max="3905" width="6.5703125" style="472" bestFit="1" customWidth="1"/>
    <col min="3906" max="3906" width="9" style="472" customWidth="1"/>
    <col min="3907" max="3907" width="4.140625" style="472" customWidth="1"/>
    <col min="3908" max="3908" width="3.28515625" style="472" customWidth="1"/>
    <col min="3909" max="3910" width="4.5703125" style="472" customWidth="1"/>
    <col min="3911" max="3911" width="4" style="472" customWidth="1"/>
    <col min="3912" max="3912" width="9.42578125" style="472" bestFit="1" customWidth="1"/>
    <col min="3913" max="3913" width="4.140625" style="472" customWidth="1"/>
    <col min="3914" max="4096" width="11.42578125" style="472"/>
    <col min="4097" max="4097" width="9.42578125" style="472" customWidth="1"/>
    <col min="4098" max="4098" width="11.42578125" style="472" customWidth="1"/>
    <col min="4099" max="4099" width="7.5703125" style="472" customWidth="1"/>
    <col min="4100" max="4102" width="6.140625" style="472" customWidth="1"/>
    <col min="4103" max="4103" width="8.7109375" style="472" customWidth="1"/>
    <col min="4104" max="4104" width="2.7109375" style="472" bestFit="1" customWidth="1"/>
    <col min="4105" max="4105" width="10.42578125" style="472" customWidth="1"/>
    <col min="4106" max="4106" width="5.42578125" style="472" customWidth="1"/>
    <col min="4107" max="4107" width="8" style="472" customWidth="1"/>
    <col min="4108" max="4110" width="7.7109375" style="472" customWidth="1"/>
    <col min="4111" max="4111" width="4.7109375" style="472" customWidth="1"/>
    <col min="4112" max="4112" width="3.7109375" style="472" customWidth="1"/>
    <col min="4113" max="4113" width="4.42578125" style="472" customWidth="1"/>
    <col min="4114" max="4114" width="4.7109375" style="472" customWidth="1"/>
    <col min="4115" max="4150" width="0" style="472" hidden="1" customWidth="1"/>
    <col min="4151" max="4153" width="3.7109375" style="472" customWidth="1"/>
    <col min="4154" max="4154" width="3.140625" style="472" customWidth="1"/>
    <col min="4155" max="4155" width="3.7109375" style="472" customWidth="1"/>
    <col min="4156" max="4156" width="17.28515625" style="472" customWidth="1"/>
    <col min="4157" max="4157" width="15.140625" style="472" customWidth="1"/>
    <col min="4158" max="4158" width="10.85546875" style="472" customWidth="1"/>
    <col min="4159" max="4159" width="29.5703125" style="472" customWidth="1"/>
    <col min="4160" max="4160" width="7.140625" style="472" bestFit="1" customWidth="1"/>
    <col min="4161" max="4161" width="6.5703125" style="472" bestFit="1" customWidth="1"/>
    <col min="4162" max="4162" width="9" style="472" customWidth="1"/>
    <col min="4163" max="4163" width="4.140625" style="472" customWidth="1"/>
    <col min="4164" max="4164" width="3.28515625" style="472" customWidth="1"/>
    <col min="4165" max="4166" width="4.5703125" style="472" customWidth="1"/>
    <col min="4167" max="4167" width="4" style="472" customWidth="1"/>
    <col min="4168" max="4168" width="9.42578125" style="472" bestFit="1" customWidth="1"/>
    <col min="4169" max="4169" width="4.140625" style="472" customWidth="1"/>
    <col min="4170" max="4352" width="11.42578125" style="472"/>
    <col min="4353" max="4353" width="9.42578125" style="472" customWidth="1"/>
    <col min="4354" max="4354" width="11.42578125" style="472" customWidth="1"/>
    <col min="4355" max="4355" width="7.5703125" style="472" customWidth="1"/>
    <col min="4356" max="4358" width="6.140625" style="472" customWidth="1"/>
    <col min="4359" max="4359" width="8.7109375" style="472" customWidth="1"/>
    <col min="4360" max="4360" width="2.7109375" style="472" bestFit="1" customWidth="1"/>
    <col min="4361" max="4361" width="10.42578125" style="472" customWidth="1"/>
    <col min="4362" max="4362" width="5.42578125" style="472" customWidth="1"/>
    <col min="4363" max="4363" width="8" style="472" customWidth="1"/>
    <col min="4364" max="4366" width="7.7109375" style="472" customWidth="1"/>
    <col min="4367" max="4367" width="4.7109375" style="472" customWidth="1"/>
    <col min="4368" max="4368" width="3.7109375" style="472" customWidth="1"/>
    <col min="4369" max="4369" width="4.42578125" style="472" customWidth="1"/>
    <col min="4370" max="4370" width="4.7109375" style="472" customWidth="1"/>
    <col min="4371" max="4406" width="0" style="472" hidden="1" customWidth="1"/>
    <col min="4407" max="4409" width="3.7109375" style="472" customWidth="1"/>
    <col min="4410" max="4410" width="3.140625" style="472" customWidth="1"/>
    <col min="4411" max="4411" width="3.7109375" style="472" customWidth="1"/>
    <col min="4412" max="4412" width="17.28515625" style="472" customWidth="1"/>
    <col min="4413" max="4413" width="15.140625" style="472" customWidth="1"/>
    <col min="4414" max="4414" width="10.85546875" style="472" customWidth="1"/>
    <col min="4415" max="4415" width="29.5703125" style="472" customWidth="1"/>
    <col min="4416" max="4416" width="7.140625" style="472" bestFit="1" customWidth="1"/>
    <col min="4417" max="4417" width="6.5703125" style="472" bestFit="1" customWidth="1"/>
    <col min="4418" max="4418" width="9" style="472" customWidth="1"/>
    <col min="4419" max="4419" width="4.140625" style="472" customWidth="1"/>
    <col min="4420" max="4420" width="3.28515625" style="472" customWidth="1"/>
    <col min="4421" max="4422" width="4.5703125" style="472" customWidth="1"/>
    <col min="4423" max="4423" width="4" style="472" customWidth="1"/>
    <col min="4424" max="4424" width="9.42578125" style="472" bestFit="1" customWidth="1"/>
    <col min="4425" max="4425" width="4.140625" style="472" customWidth="1"/>
    <col min="4426" max="4608" width="11.42578125" style="472"/>
    <col min="4609" max="4609" width="9.42578125" style="472" customWidth="1"/>
    <col min="4610" max="4610" width="11.42578125" style="472" customWidth="1"/>
    <col min="4611" max="4611" width="7.5703125" style="472" customWidth="1"/>
    <col min="4612" max="4614" width="6.140625" style="472" customWidth="1"/>
    <col min="4615" max="4615" width="8.7109375" style="472" customWidth="1"/>
    <col min="4616" max="4616" width="2.7109375" style="472" bestFit="1" customWidth="1"/>
    <col min="4617" max="4617" width="10.42578125" style="472" customWidth="1"/>
    <col min="4618" max="4618" width="5.42578125" style="472" customWidth="1"/>
    <col min="4619" max="4619" width="8" style="472" customWidth="1"/>
    <col min="4620" max="4622" width="7.7109375" style="472" customWidth="1"/>
    <col min="4623" max="4623" width="4.7109375" style="472" customWidth="1"/>
    <col min="4624" max="4624" width="3.7109375" style="472" customWidth="1"/>
    <col min="4625" max="4625" width="4.42578125" style="472" customWidth="1"/>
    <col min="4626" max="4626" width="4.7109375" style="472" customWidth="1"/>
    <col min="4627" max="4662" width="0" style="472" hidden="1" customWidth="1"/>
    <col min="4663" max="4665" width="3.7109375" style="472" customWidth="1"/>
    <col min="4666" max="4666" width="3.140625" style="472" customWidth="1"/>
    <col min="4667" max="4667" width="3.7109375" style="472" customWidth="1"/>
    <col min="4668" max="4668" width="17.28515625" style="472" customWidth="1"/>
    <col min="4669" max="4669" width="15.140625" style="472" customWidth="1"/>
    <col min="4670" max="4670" width="10.85546875" style="472" customWidth="1"/>
    <col min="4671" max="4671" width="29.5703125" style="472" customWidth="1"/>
    <col min="4672" max="4672" width="7.140625" style="472" bestFit="1" customWidth="1"/>
    <col min="4673" max="4673" width="6.5703125" style="472" bestFit="1" customWidth="1"/>
    <col min="4674" max="4674" width="9" style="472" customWidth="1"/>
    <col min="4675" max="4675" width="4.140625" style="472" customWidth="1"/>
    <col min="4676" max="4676" width="3.28515625" style="472" customWidth="1"/>
    <col min="4677" max="4678" width="4.5703125" style="472" customWidth="1"/>
    <col min="4679" max="4679" width="4" style="472" customWidth="1"/>
    <col min="4680" max="4680" width="9.42578125" style="472" bestFit="1" customWidth="1"/>
    <col min="4681" max="4681" width="4.140625" style="472" customWidth="1"/>
    <col min="4682" max="4864" width="11.42578125" style="472"/>
    <col min="4865" max="4865" width="9.42578125" style="472" customWidth="1"/>
    <col min="4866" max="4866" width="11.42578125" style="472" customWidth="1"/>
    <col min="4867" max="4867" width="7.5703125" style="472" customWidth="1"/>
    <col min="4868" max="4870" width="6.140625" style="472" customWidth="1"/>
    <col min="4871" max="4871" width="8.7109375" style="472" customWidth="1"/>
    <col min="4872" max="4872" width="2.7109375" style="472" bestFit="1" customWidth="1"/>
    <col min="4873" max="4873" width="10.42578125" style="472" customWidth="1"/>
    <col min="4874" max="4874" width="5.42578125" style="472" customWidth="1"/>
    <col min="4875" max="4875" width="8" style="472" customWidth="1"/>
    <col min="4876" max="4878" width="7.7109375" style="472" customWidth="1"/>
    <col min="4879" max="4879" width="4.7109375" style="472" customWidth="1"/>
    <col min="4880" max="4880" width="3.7109375" style="472" customWidth="1"/>
    <col min="4881" max="4881" width="4.42578125" style="472" customWidth="1"/>
    <col min="4882" max="4882" width="4.7109375" style="472" customWidth="1"/>
    <col min="4883" max="4918" width="0" style="472" hidden="1" customWidth="1"/>
    <col min="4919" max="4921" width="3.7109375" style="472" customWidth="1"/>
    <col min="4922" max="4922" width="3.140625" style="472" customWidth="1"/>
    <col min="4923" max="4923" width="3.7109375" style="472" customWidth="1"/>
    <col min="4924" max="4924" width="17.28515625" style="472" customWidth="1"/>
    <col min="4925" max="4925" width="15.140625" style="472" customWidth="1"/>
    <col min="4926" max="4926" width="10.85546875" style="472" customWidth="1"/>
    <col min="4927" max="4927" width="29.5703125" style="472" customWidth="1"/>
    <col min="4928" max="4928" width="7.140625" style="472" bestFit="1" customWidth="1"/>
    <col min="4929" max="4929" width="6.5703125" style="472" bestFit="1" customWidth="1"/>
    <col min="4930" max="4930" width="9" style="472" customWidth="1"/>
    <col min="4931" max="4931" width="4.140625" style="472" customWidth="1"/>
    <col min="4932" max="4932" width="3.28515625" style="472" customWidth="1"/>
    <col min="4933" max="4934" width="4.5703125" style="472" customWidth="1"/>
    <col min="4935" max="4935" width="4" style="472" customWidth="1"/>
    <col min="4936" max="4936" width="9.42578125" style="472" bestFit="1" customWidth="1"/>
    <col min="4937" max="4937" width="4.140625" style="472" customWidth="1"/>
    <col min="4938" max="5120" width="11.42578125" style="472"/>
    <col min="5121" max="5121" width="9.42578125" style="472" customWidth="1"/>
    <col min="5122" max="5122" width="11.42578125" style="472" customWidth="1"/>
    <col min="5123" max="5123" width="7.5703125" style="472" customWidth="1"/>
    <col min="5124" max="5126" width="6.140625" style="472" customWidth="1"/>
    <col min="5127" max="5127" width="8.7109375" style="472" customWidth="1"/>
    <col min="5128" max="5128" width="2.7109375" style="472" bestFit="1" customWidth="1"/>
    <col min="5129" max="5129" width="10.42578125" style="472" customWidth="1"/>
    <col min="5130" max="5130" width="5.42578125" style="472" customWidth="1"/>
    <col min="5131" max="5131" width="8" style="472" customWidth="1"/>
    <col min="5132" max="5134" width="7.7109375" style="472" customWidth="1"/>
    <col min="5135" max="5135" width="4.7109375" style="472" customWidth="1"/>
    <col min="5136" max="5136" width="3.7109375" style="472" customWidth="1"/>
    <col min="5137" max="5137" width="4.42578125" style="472" customWidth="1"/>
    <col min="5138" max="5138" width="4.7109375" style="472" customWidth="1"/>
    <col min="5139" max="5174" width="0" style="472" hidden="1" customWidth="1"/>
    <col min="5175" max="5177" width="3.7109375" style="472" customWidth="1"/>
    <col min="5178" max="5178" width="3.140625" style="472" customWidth="1"/>
    <col min="5179" max="5179" width="3.7109375" style="472" customWidth="1"/>
    <col min="5180" max="5180" width="17.28515625" style="472" customWidth="1"/>
    <col min="5181" max="5181" width="15.140625" style="472" customWidth="1"/>
    <col min="5182" max="5182" width="10.85546875" style="472" customWidth="1"/>
    <col min="5183" max="5183" width="29.5703125" style="472" customWidth="1"/>
    <col min="5184" max="5184" width="7.140625" style="472" bestFit="1" customWidth="1"/>
    <col min="5185" max="5185" width="6.5703125" style="472" bestFit="1" customWidth="1"/>
    <col min="5186" max="5186" width="9" style="472" customWidth="1"/>
    <col min="5187" max="5187" width="4.140625" style="472" customWidth="1"/>
    <col min="5188" max="5188" width="3.28515625" style="472" customWidth="1"/>
    <col min="5189" max="5190" width="4.5703125" style="472" customWidth="1"/>
    <col min="5191" max="5191" width="4" style="472" customWidth="1"/>
    <col min="5192" max="5192" width="9.42578125" style="472" bestFit="1" customWidth="1"/>
    <col min="5193" max="5193" width="4.140625" style="472" customWidth="1"/>
    <col min="5194" max="5376" width="11.42578125" style="472"/>
    <col min="5377" max="5377" width="9.42578125" style="472" customWidth="1"/>
    <col min="5378" max="5378" width="11.42578125" style="472" customWidth="1"/>
    <col min="5379" max="5379" width="7.5703125" style="472" customWidth="1"/>
    <col min="5380" max="5382" width="6.140625" style="472" customWidth="1"/>
    <col min="5383" max="5383" width="8.7109375" style="472" customWidth="1"/>
    <col min="5384" max="5384" width="2.7109375" style="472" bestFit="1" customWidth="1"/>
    <col min="5385" max="5385" width="10.42578125" style="472" customWidth="1"/>
    <col min="5386" max="5386" width="5.42578125" style="472" customWidth="1"/>
    <col min="5387" max="5387" width="8" style="472" customWidth="1"/>
    <col min="5388" max="5390" width="7.7109375" style="472" customWidth="1"/>
    <col min="5391" max="5391" width="4.7109375" style="472" customWidth="1"/>
    <col min="5392" max="5392" width="3.7109375" style="472" customWidth="1"/>
    <col min="5393" max="5393" width="4.42578125" style="472" customWidth="1"/>
    <col min="5394" max="5394" width="4.7109375" style="472" customWidth="1"/>
    <col min="5395" max="5430" width="0" style="472" hidden="1" customWidth="1"/>
    <col min="5431" max="5433" width="3.7109375" style="472" customWidth="1"/>
    <col min="5434" max="5434" width="3.140625" style="472" customWidth="1"/>
    <col min="5435" max="5435" width="3.7109375" style="472" customWidth="1"/>
    <col min="5436" max="5436" width="17.28515625" style="472" customWidth="1"/>
    <col min="5437" max="5437" width="15.140625" style="472" customWidth="1"/>
    <col min="5438" max="5438" width="10.85546875" style="472" customWidth="1"/>
    <col min="5439" max="5439" width="29.5703125" style="472" customWidth="1"/>
    <col min="5440" max="5440" width="7.140625" style="472" bestFit="1" customWidth="1"/>
    <col min="5441" max="5441" width="6.5703125" style="472" bestFit="1" customWidth="1"/>
    <col min="5442" max="5442" width="9" style="472" customWidth="1"/>
    <col min="5443" max="5443" width="4.140625" style="472" customWidth="1"/>
    <col min="5444" max="5444" width="3.28515625" style="472" customWidth="1"/>
    <col min="5445" max="5446" width="4.5703125" style="472" customWidth="1"/>
    <col min="5447" max="5447" width="4" style="472" customWidth="1"/>
    <col min="5448" max="5448" width="9.42578125" style="472" bestFit="1" customWidth="1"/>
    <col min="5449" max="5449" width="4.140625" style="472" customWidth="1"/>
    <col min="5450" max="5632" width="11.42578125" style="472"/>
    <col min="5633" max="5633" width="9.42578125" style="472" customWidth="1"/>
    <col min="5634" max="5634" width="11.42578125" style="472" customWidth="1"/>
    <col min="5635" max="5635" width="7.5703125" style="472" customWidth="1"/>
    <col min="5636" max="5638" width="6.140625" style="472" customWidth="1"/>
    <col min="5639" max="5639" width="8.7109375" style="472" customWidth="1"/>
    <col min="5640" max="5640" width="2.7109375" style="472" bestFit="1" customWidth="1"/>
    <col min="5641" max="5641" width="10.42578125" style="472" customWidth="1"/>
    <col min="5642" max="5642" width="5.42578125" style="472" customWidth="1"/>
    <col min="5643" max="5643" width="8" style="472" customWidth="1"/>
    <col min="5644" max="5646" width="7.7109375" style="472" customWidth="1"/>
    <col min="5647" max="5647" width="4.7109375" style="472" customWidth="1"/>
    <col min="5648" max="5648" width="3.7109375" style="472" customWidth="1"/>
    <col min="5649" max="5649" width="4.42578125" style="472" customWidth="1"/>
    <col min="5650" max="5650" width="4.7109375" style="472" customWidth="1"/>
    <col min="5651" max="5686" width="0" style="472" hidden="1" customWidth="1"/>
    <col min="5687" max="5689" width="3.7109375" style="472" customWidth="1"/>
    <col min="5690" max="5690" width="3.140625" style="472" customWidth="1"/>
    <col min="5691" max="5691" width="3.7109375" style="472" customWidth="1"/>
    <col min="5692" max="5692" width="17.28515625" style="472" customWidth="1"/>
    <col min="5693" max="5693" width="15.140625" style="472" customWidth="1"/>
    <col min="5694" max="5694" width="10.85546875" style="472" customWidth="1"/>
    <col min="5695" max="5695" width="29.5703125" style="472" customWidth="1"/>
    <col min="5696" max="5696" width="7.140625" style="472" bestFit="1" customWidth="1"/>
    <col min="5697" max="5697" width="6.5703125" style="472" bestFit="1" customWidth="1"/>
    <col min="5698" max="5698" width="9" style="472" customWidth="1"/>
    <col min="5699" max="5699" width="4.140625" style="472" customWidth="1"/>
    <col min="5700" max="5700" width="3.28515625" style="472" customWidth="1"/>
    <col min="5701" max="5702" width="4.5703125" style="472" customWidth="1"/>
    <col min="5703" max="5703" width="4" style="472" customWidth="1"/>
    <col min="5704" max="5704" width="9.42578125" style="472" bestFit="1" customWidth="1"/>
    <col min="5705" max="5705" width="4.140625" style="472" customWidth="1"/>
    <col min="5706" max="5888" width="11.42578125" style="472"/>
    <col min="5889" max="5889" width="9.42578125" style="472" customWidth="1"/>
    <col min="5890" max="5890" width="11.42578125" style="472" customWidth="1"/>
    <col min="5891" max="5891" width="7.5703125" style="472" customWidth="1"/>
    <col min="5892" max="5894" width="6.140625" style="472" customWidth="1"/>
    <col min="5895" max="5895" width="8.7109375" style="472" customWidth="1"/>
    <col min="5896" max="5896" width="2.7109375" style="472" bestFit="1" customWidth="1"/>
    <col min="5897" max="5897" width="10.42578125" style="472" customWidth="1"/>
    <col min="5898" max="5898" width="5.42578125" style="472" customWidth="1"/>
    <col min="5899" max="5899" width="8" style="472" customWidth="1"/>
    <col min="5900" max="5902" width="7.7109375" style="472" customWidth="1"/>
    <col min="5903" max="5903" width="4.7109375" style="472" customWidth="1"/>
    <col min="5904" max="5904" width="3.7109375" style="472" customWidth="1"/>
    <col min="5905" max="5905" width="4.42578125" style="472" customWidth="1"/>
    <col min="5906" max="5906" width="4.7109375" style="472" customWidth="1"/>
    <col min="5907" max="5942" width="0" style="472" hidden="1" customWidth="1"/>
    <col min="5943" max="5945" width="3.7109375" style="472" customWidth="1"/>
    <col min="5946" max="5946" width="3.140625" style="472" customWidth="1"/>
    <col min="5947" max="5947" width="3.7109375" style="472" customWidth="1"/>
    <col min="5948" max="5948" width="17.28515625" style="472" customWidth="1"/>
    <col min="5949" max="5949" width="15.140625" style="472" customWidth="1"/>
    <col min="5950" max="5950" width="10.85546875" style="472" customWidth="1"/>
    <col min="5951" max="5951" width="29.5703125" style="472" customWidth="1"/>
    <col min="5952" max="5952" width="7.140625" style="472" bestFit="1" customWidth="1"/>
    <col min="5953" max="5953" width="6.5703125" style="472" bestFit="1" customWidth="1"/>
    <col min="5954" max="5954" width="9" style="472" customWidth="1"/>
    <col min="5955" max="5955" width="4.140625" style="472" customWidth="1"/>
    <col min="5956" max="5956" width="3.28515625" style="472" customWidth="1"/>
    <col min="5957" max="5958" width="4.5703125" style="472" customWidth="1"/>
    <col min="5959" max="5959" width="4" style="472" customWidth="1"/>
    <col min="5960" max="5960" width="9.42578125" style="472" bestFit="1" customWidth="1"/>
    <col min="5961" max="5961" width="4.140625" style="472" customWidth="1"/>
    <col min="5962" max="6144" width="11.42578125" style="472"/>
    <col min="6145" max="6145" width="9.42578125" style="472" customWidth="1"/>
    <col min="6146" max="6146" width="11.42578125" style="472" customWidth="1"/>
    <col min="6147" max="6147" width="7.5703125" style="472" customWidth="1"/>
    <col min="6148" max="6150" width="6.140625" style="472" customWidth="1"/>
    <col min="6151" max="6151" width="8.7109375" style="472" customWidth="1"/>
    <col min="6152" max="6152" width="2.7109375" style="472" bestFit="1" customWidth="1"/>
    <col min="6153" max="6153" width="10.42578125" style="472" customWidth="1"/>
    <col min="6154" max="6154" width="5.42578125" style="472" customWidth="1"/>
    <col min="6155" max="6155" width="8" style="472" customWidth="1"/>
    <col min="6156" max="6158" width="7.7109375" style="472" customWidth="1"/>
    <col min="6159" max="6159" width="4.7109375" style="472" customWidth="1"/>
    <col min="6160" max="6160" width="3.7109375" style="472" customWidth="1"/>
    <col min="6161" max="6161" width="4.42578125" style="472" customWidth="1"/>
    <col min="6162" max="6162" width="4.7109375" style="472" customWidth="1"/>
    <col min="6163" max="6198" width="0" style="472" hidden="1" customWidth="1"/>
    <col min="6199" max="6201" width="3.7109375" style="472" customWidth="1"/>
    <col min="6202" max="6202" width="3.140625" style="472" customWidth="1"/>
    <col min="6203" max="6203" width="3.7109375" style="472" customWidth="1"/>
    <col min="6204" max="6204" width="17.28515625" style="472" customWidth="1"/>
    <col min="6205" max="6205" width="15.140625" style="472" customWidth="1"/>
    <col min="6206" max="6206" width="10.85546875" style="472" customWidth="1"/>
    <col min="6207" max="6207" width="29.5703125" style="472" customWidth="1"/>
    <col min="6208" max="6208" width="7.140625" style="472" bestFit="1" customWidth="1"/>
    <col min="6209" max="6209" width="6.5703125" style="472" bestFit="1" customWidth="1"/>
    <col min="6210" max="6210" width="9" style="472" customWidth="1"/>
    <col min="6211" max="6211" width="4.140625" style="472" customWidth="1"/>
    <col min="6212" max="6212" width="3.28515625" style="472" customWidth="1"/>
    <col min="6213" max="6214" width="4.5703125" style="472" customWidth="1"/>
    <col min="6215" max="6215" width="4" style="472" customWidth="1"/>
    <col min="6216" max="6216" width="9.42578125" style="472" bestFit="1" customWidth="1"/>
    <col min="6217" max="6217" width="4.140625" style="472" customWidth="1"/>
    <col min="6218" max="6400" width="11.42578125" style="472"/>
    <col min="6401" max="6401" width="9.42578125" style="472" customWidth="1"/>
    <col min="6402" max="6402" width="11.42578125" style="472" customWidth="1"/>
    <col min="6403" max="6403" width="7.5703125" style="472" customWidth="1"/>
    <col min="6404" max="6406" width="6.140625" style="472" customWidth="1"/>
    <col min="6407" max="6407" width="8.7109375" style="472" customWidth="1"/>
    <col min="6408" max="6408" width="2.7109375" style="472" bestFit="1" customWidth="1"/>
    <col min="6409" max="6409" width="10.42578125" style="472" customWidth="1"/>
    <col min="6410" max="6410" width="5.42578125" style="472" customWidth="1"/>
    <col min="6411" max="6411" width="8" style="472" customWidth="1"/>
    <col min="6412" max="6414" width="7.7109375" style="472" customWidth="1"/>
    <col min="6415" max="6415" width="4.7109375" style="472" customWidth="1"/>
    <col min="6416" max="6416" width="3.7109375" style="472" customWidth="1"/>
    <col min="6417" max="6417" width="4.42578125" style="472" customWidth="1"/>
    <col min="6418" max="6418" width="4.7109375" style="472" customWidth="1"/>
    <col min="6419" max="6454" width="0" style="472" hidden="1" customWidth="1"/>
    <col min="6455" max="6457" width="3.7109375" style="472" customWidth="1"/>
    <col min="6458" max="6458" width="3.140625" style="472" customWidth="1"/>
    <col min="6459" max="6459" width="3.7109375" style="472" customWidth="1"/>
    <col min="6460" max="6460" width="17.28515625" style="472" customWidth="1"/>
    <col min="6461" max="6461" width="15.140625" style="472" customWidth="1"/>
    <col min="6462" max="6462" width="10.85546875" style="472" customWidth="1"/>
    <col min="6463" max="6463" width="29.5703125" style="472" customWidth="1"/>
    <col min="6464" max="6464" width="7.140625" style="472" bestFit="1" customWidth="1"/>
    <col min="6465" max="6465" width="6.5703125" style="472" bestFit="1" customWidth="1"/>
    <col min="6466" max="6466" width="9" style="472" customWidth="1"/>
    <col min="6467" max="6467" width="4.140625" style="472" customWidth="1"/>
    <col min="6468" max="6468" width="3.28515625" style="472" customWidth="1"/>
    <col min="6469" max="6470" width="4.5703125" style="472" customWidth="1"/>
    <col min="6471" max="6471" width="4" style="472" customWidth="1"/>
    <col min="6472" max="6472" width="9.42578125" style="472" bestFit="1" customWidth="1"/>
    <col min="6473" max="6473" width="4.140625" style="472" customWidth="1"/>
    <col min="6474" max="6656" width="11.42578125" style="472"/>
    <col min="6657" max="6657" width="9.42578125" style="472" customWidth="1"/>
    <col min="6658" max="6658" width="11.42578125" style="472" customWidth="1"/>
    <col min="6659" max="6659" width="7.5703125" style="472" customWidth="1"/>
    <col min="6660" max="6662" width="6.140625" style="472" customWidth="1"/>
    <col min="6663" max="6663" width="8.7109375" style="472" customWidth="1"/>
    <col min="6664" max="6664" width="2.7109375" style="472" bestFit="1" customWidth="1"/>
    <col min="6665" max="6665" width="10.42578125" style="472" customWidth="1"/>
    <col min="6666" max="6666" width="5.42578125" style="472" customWidth="1"/>
    <col min="6667" max="6667" width="8" style="472" customWidth="1"/>
    <col min="6668" max="6670" width="7.7109375" style="472" customWidth="1"/>
    <col min="6671" max="6671" width="4.7109375" style="472" customWidth="1"/>
    <col min="6672" max="6672" width="3.7109375" style="472" customWidth="1"/>
    <col min="6673" max="6673" width="4.42578125" style="472" customWidth="1"/>
    <col min="6674" max="6674" width="4.7109375" style="472" customWidth="1"/>
    <col min="6675" max="6710" width="0" style="472" hidden="1" customWidth="1"/>
    <col min="6711" max="6713" width="3.7109375" style="472" customWidth="1"/>
    <col min="6714" max="6714" width="3.140625" style="472" customWidth="1"/>
    <col min="6715" max="6715" width="3.7109375" style="472" customWidth="1"/>
    <col min="6716" max="6716" width="17.28515625" style="472" customWidth="1"/>
    <col min="6717" max="6717" width="15.140625" style="472" customWidth="1"/>
    <col min="6718" max="6718" width="10.85546875" style="472" customWidth="1"/>
    <col min="6719" max="6719" width="29.5703125" style="472" customWidth="1"/>
    <col min="6720" max="6720" width="7.140625" style="472" bestFit="1" customWidth="1"/>
    <col min="6721" max="6721" width="6.5703125" style="472" bestFit="1" customWidth="1"/>
    <col min="6722" max="6722" width="9" style="472" customWidth="1"/>
    <col min="6723" max="6723" width="4.140625" style="472" customWidth="1"/>
    <col min="6724" max="6724" width="3.28515625" style="472" customWidth="1"/>
    <col min="6725" max="6726" width="4.5703125" style="472" customWidth="1"/>
    <col min="6727" max="6727" width="4" style="472" customWidth="1"/>
    <col min="6728" max="6728" width="9.42578125" style="472" bestFit="1" customWidth="1"/>
    <col min="6729" max="6729" width="4.140625" style="472" customWidth="1"/>
    <col min="6730" max="6912" width="11.42578125" style="472"/>
    <col min="6913" max="6913" width="9.42578125" style="472" customWidth="1"/>
    <col min="6914" max="6914" width="11.42578125" style="472" customWidth="1"/>
    <col min="6915" max="6915" width="7.5703125" style="472" customWidth="1"/>
    <col min="6916" max="6918" width="6.140625" style="472" customWidth="1"/>
    <col min="6919" max="6919" width="8.7109375" style="472" customWidth="1"/>
    <col min="6920" max="6920" width="2.7109375" style="472" bestFit="1" customWidth="1"/>
    <col min="6921" max="6921" width="10.42578125" style="472" customWidth="1"/>
    <col min="6922" max="6922" width="5.42578125" style="472" customWidth="1"/>
    <col min="6923" max="6923" width="8" style="472" customWidth="1"/>
    <col min="6924" max="6926" width="7.7109375" style="472" customWidth="1"/>
    <col min="6927" max="6927" width="4.7109375" style="472" customWidth="1"/>
    <col min="6928" max="6928" width="3.7109375" style="472" customWidth="1"/>
    <col min="6929" max="6929" width="4.42578125" style="472" customWidth="1"/>
    <col min="6930" max="6930" width="4.7109375" style="472" customWidth="1"/>
    <col min="6931" max="6966" width="0" style="472" hidden="1" customWidth="1"/>
    <col min="6967" max="6969" width="3.7109375" style="472" customWidth="1"/>
    <col min="6970" max="6970" width="3.140625" style="472" customWidth="1"/>
    <col min="6971" max="6971" width="3.7109375" style="472" customWidth="1"/>
    <col min="6972" max="6972" width="17.28515625" style="472" customWidth="1"/>
    <col min="6973" max="6973" width="15.140625" style="472" customWidth="1"/>
    <col min="6974" max="6974" width="10.85546875" style="472" customWidth="1"/>
    <col min="6975" max="6975" width="29.5703125" style="472" customWidth="1"/>
    <col min="6976" max="6976" width="7.140625" style="472" bestFit="1" customWidth="1"/>
    <col min="6977" max="6977" width="6.5703125" style="472" bestFit="1" customWidth="1"/>
    <col min="6978" max="6978" width="9" style="472" customWidth="1"/>
    <col min="6979" max="6979" width="4.140625" style="472" customWidth="1"/>
    <col min="6980" max="6980" width="3.28515625" style="472" customWidth="1"/>
    <col min="6981" max="6982" width="4.5703125" style="472" customWidth="1"/>
    <col min="6983" max="6983" width="4" style="472" customWidth="1"/>
    <col min="6984" max="6984" width="9.42578125" style="472" bestFit="1" customWidth="1"/>
    <col min="6985" max="6985" width="4.140625" style="472" customWidth="1"/>
    <col min="6986" max="7168" width="11.42578125" style="472"/>
    <col min="7169" max="7169" width="9.42578125" style="472" customWidth="1"/>
    <col min="7170" max="7170" width="11.42578125" style="472" customWidth="1"/>
    <col min="7171" max="7171" width="7.5703125" style="472" customWidth="1"/>
    <col min="7172" max="7174" width="6.140625" style="472" customWidth="1"/>
    <col min="7175" max="7175" width="8.7109375" style="472" customWidth="1"/>
    <col min="7176" max="7176" width="2.7109375" style="472" bestFit="1" customWidth="1"/>
    <col min="7177" max="7177" width="10.42578125" style="472" customWidth="1"/>
    <col min="7178" max="7178" width="5.42578125" style="472" customWidth="1"/>
    <col min="7179" max="7179" width="8" style="472" customWidth="1"/>
    <col min="7180" max="7182" width="7.7109375" style="472" customWidth="1"/>
    <col min="7183" max="7183" width="4.7109375" style="472" customWidth="1"/>
    <col min="7184" max="7184" width="3.7109375" style="472" customWidth="1"/>
    <col min="7185" max="7185" width="4.42578125" style="472" customWidth="1"/>
    <col min="7186" max="7186" width="4.7109375" style="472" customWidth="1"/>
    <col min="7187" max="7222" width="0" style="472" hidden="1" customWidth="1"/>
    <col min="7223" max="7225" width="3.7109375" style="472" customWidth="1"/>
    <col min="7226" max="7226" width="3.140625" style="472" customWidth="1"/>
    <col min="7227" max="7227" width="3.7109375" style="472" customWidth="1"/>
    <col min="7228" max="7228" width="17.28515625" style="472" customWidth="1"/>
    <col min="7229" max="7229" width="15.140625" style="472" customWidth="1"/>
    <col min="7230" max="7230" width="10.85546875" style="472" customWidth="1"/>
    <col min="7231" max="7231" width="29.5703125" style="472" customWidth="1"/>
    <col min="7232" max="7232" width="7.140625" style="472" bestFit="1" customWidth="1"/>
    <col min="7233" max="7233" width="6.5703125" style="472" bestFit="1" customWidth="1"/>
    <col min="7234" max="7234" width="9" style="472" customWidth="1"/>
    <col min="7235" max="7235" width="4.140625" style="472" customWidth="1"/>
    <col min="7236" max="7236" width="3.28515625" style="472" customWidth="1"/>
    <col min="7237" max="7238" width="4.5703125" style="472" customWidth="1"/>
    <col min="7239" max="7239" width="4" style="472" customWidth="1"/>
    <col min="7240" max="7240" width="9.42578125" style="472" bestFit="1" customWidth="1"/>
    <col min="7241" max="7241" width="4.140625" style="472" customWidth="1"/>
    <col min="7242" max="7424" width="11.42578125" style="472"/>
    <col min="7425" max="7425" width="9.42578125" style="472" customWidth="1"/>
    <col min="7426" max="7426" width="11.42578125" style="472" customWidth="1"/>
    <col min="7427" max="7427" width="7.5703125" style="472" customWidth="1"/>
    <col min="7428" max="7430" width="6.140625" style="472" customWidth="1"/>
    <col min="7431" max="7431" width="8.7109375" style="472" customWidth="1"/>
    <col min="7432" max="7432" width="2.7109375" style="472" bestFit="1" customWidth="1"/>
    <col min="7433" max="7433" width="10.42578125" style="472" customWidth="1"/>
    <col min="7434" max="7434" width="5.42578125" style="472" customWidth="1"/>
    <col min="7435" max="7435" width="8" style="472" customWidth="1"/>
    <col min="7436" max="7438" width="7.7109375" style="472" customWidth="1"/>
    <col min="7439" max="7439" width="4.7109375" style="472" customWidth="1"/>
    <col min="7440" max="7440" width="3.7109375" style="472" customWidth="1"/>
    <col min="7441" max="7441" width="4.42578125" style="472" customWidth="1"/>
    <col min="7442" max="7442" width="4.7109375" style="472" customWidth="1"/>
    <col min="7443" max="7478" width="0" style="472" hidden="1" customWidth="1"/>
    <col min="7479" max="7481" width="3.7109375" style="472" customWidth="1"/>
    <col min="7482" max="7482" width="3.140625" style="472" customWidth="1"/>
    <col min="7483" max="7483" width="3.7109375" style="472" customWidth="1"/>
    <col min="7484" max="7484" width="17.28515625" style="472" customWidth="1"/>
    <col min="7485" max="7485" width="15.140625" style="472" customWidth="1"/>
    <col min="7486" max="7486" width="10.85546875" style="472" customWidth="1"/>
    <col min="7487" max="7487" width="29.5703125" style="472" customWidth="1"/>
    <col min="7488" max="7488" width="7.140625" style="472" bestFit="1" customWidth="1"/>
    <col min="7489" max="7489" width="6.5703125" style="472" bestFit="1" customWidth="1"/>
    <col min="7490" max="7490" width="9" style="472" customWidth="1"/>
    <col min="7491" max="7491" width="4.140625" style="472" customWidth="1"/>
    <col min="7492" max="7492" width="3.28515625" style="472" customWidth="1"/>
    <col min="7493" max="7494" width="4.5703125" style="472" customWidth="1"/>
    <col min="7495" max="7495" width="4" style="472" customWidth="1"/>
    <col min="7496" max="7496" width="9.42578125" style="472" bestFit="1" customWidth="1"/>
    <col min="7497" max="7497" width="4.140625" style="472" customWidth="1"/>
    <col min="7498" max="7680" width="11.42578125" style="472"/>
    <col min="7681" max="7681" width="9.42578125" style="472" customWidth="1"/>
    <col min="7682" max="7682" width="11.42578125" style="472" customWidth="1"/>
    <col min="7683" max="7683" width="7.5703125" style="472" customWidth="1"/>
    <col min="7684" max="7686" width="6.140625" style="472" customWidth="1"/>
    <col min="7687" max="7687" width="8.7109375" style="472" customWidth="1"/>
    <col min="7688" max="7688" width="2.7109375" style="472" bestFit="1" customWidth="1"/>
    <col min="7689" max="7689" width="10.42578125" style="472" customWidth="1"/>
    <col min="7690" max="7690" width="5.42578125" style="472" customWidth="1"/>
    <col min="7691" max="7691" width="8" style="472" customWidth="1"/>
    <col min="7692" max="7694" width="7.7109375" style="472" customWidth="1"/>
    <col min="7695" max="7695" width="4.7109375" style="472" customWidth="1"/>
    <col min="7696" max="7696" width="3.7109375" style="472" customWidth="1"/>
    <col min="7697" max="7697" width="4.42578125" style="472" customWidth="1"/>
    <col min="7698" max="7698" width="4.7109375" style="472" customWidth="1"/>
    <col min="7699" max="7734" width="0" style="472" hidden="1" customWidth="1"/>
    <col min="7735" max="7737" width="3.7109375" style="472" customWidth="1"/>
    <col min="7738" max="7738" width="3.140625" style="472" customWidth="1"/>
    <col min="7739" max="7739" width="3.7109375" style="472" customWidth="1"/>
    <col min="7740" max="7740" width="17.28515625" style="472" customWidth="1"/>
    <col min="7741" max="7741" width="15.140625" style="472" customWidth="1"/>
    <col min="7742" max="7742" width="10.85546875" style="472" customWidth="1"/>
    <col min="7743" max="7743" width="29.5703125" style="472" customWidth="1"/>
    <col min="7744" max="7744" width="7.140625" style="472" bestFit="1" customWidth="1"/>
    <col min="7745" max="7745" width="6.5703125" style="472" bestFit="1" customWidth="1"/>
    <col min="7746" max="7746" width="9" style="472" customWidth="1"/>
    <col min="7747" max="7747" width="4.140625" style="472" customWidth="1"/>
    <col min="7748" max="7748" width="3.28515625" style="472" customWidth="1"/>
    <col min="7749" max="7750" width="4.5703125" style="472" customWidth="1"/>
    <col min="7751" max="7751" width="4" style="472" customWidth="1"/>
    <col min="7752" max="7752" width="9.42578125" style="472" bestFit="1" customWidth="1"/>
    <col min="7753" max="7753" width="4.140625" style="472" customWidth="1"/>
    <col min="7754" max="7936" width="11.42578125" style="472"/>
    <col min="7937" max="7937" width="9.42578125" style="472" customWidth="1"/>
    <col min="7938" max="7938" width="11.42578125" style="472" customWidth="1"/>
    <col min="7939" max="7939" width="7.5703125" style="472" customWidth="1"/>
    <col min="7940" max="7942" width="6.140625" style="472" customWidth="1"/>
    <col min="7943" max="7943" width="8.7109375" style="472" customWidth="1"/>
    <col min="7944" max="7944" width="2.7109375" style="472" bestFit="1" customWidth="1"/>
    <col min="7945" max="7945" width="10.42578125" style="472" customWidth="1"/>
    <col min="7946" max="7946" width="5.42578125" style="472" customWidth="1"/>
    <col min="7947" max="7947" width="8" style="472" customWidth="1"/>
    <col min="7948" max="7950" width="7.7109375" style="472" customWidth="1"/>
    <col min="7951" max="7951" width="4.7109375" style="472" customWidth="1"/>
    <col min="7952" max="7952" width="3.7109375" style="472" customWidth="1"/>
    <col min="7953" max="7953" width="4.42578125" style="472" customWidth="1"/>
    <col min="7954" max="7954" width="4.7109375" style="472" customWidth="1"/>
    <col min="7955" max="7990" width="0" style="472" hidden="1" customWidth="1"/>
    <col min="7991" max="7993" width="3.7109375" style="472" customWidth="1"/>
    <col min="7994" max="7994" width="3.140625" style="472" customWidth="1"/>
    <col min="7995" max="7995" width="3.7109375" style="472" customWidth="1"/>
    <col min="7996" max="7996" width="17.28515625" style="472" customWidth="1"/>
    <col min="7997" max="7997" width="15.140625" style="472" customWidth="1"/>
    <col min="7998" max="7998" width="10.85546875" style="472" customWidth="1"/>
    <col min="7999" max="7999" width="29.5703125" style="472" customWidth="1"/>
    <col min="8000" max="8000" width="7.140625" style="472" bestFit="1" customWidth="1"/>
    <col min="8001" max="8001" width="6.5703125" style="472" bestFit="1" customWidth="1"/>
    <col min="8002" max="8002" width="9" style="472" customWidth="1"/>
    <col min="8003" max="8003" width="4.140625" style="472" customWidth="1"/>
    <col min="8004" max="8004" width="3.28515625" style="472" customWidth="1"/>
    <col min="8005" max="8006" width="4.5703125" style="472" customWidth="1"/>
    <col min="8007" max="8007" width="4" style="472" customWidth="1"/>
    <col min="8008" max="8008" width="9.42578125" style="472" bestFit="1" customWidth="1"/>
    <col min="8009" max="8009" width="4.140625" style="472" customWidth="1"/>
    <col min="8010" max="8192" width="11.42578125" style="472"/>
    <col min="8193" max="8193" width="9.42578125" style="472" customWidth="1"/>
    <col min="8194" max="8194" width="11.42578125" style="472" customWidth="1"/>
    <col min="8195" max="8195" width="7.5703125" style="472" customWidth="1"/>
    <col min="8196" max="8198" width="6.140625" style="472" customWidth="1"/>
    <col min="8199" max="8199" width="8.7109375" style="472" customWidth="1"/>
    <col min="8200" max="8200" width="2.7109375" style="472" bestFit="1" customWidth="1"/>
    <col min="8201" max="8201" width="10.42578125" style="472" customWidth="1"/>
    <col min="8202" max="8202" width="5.42578125" style="472" customWidth="1"/>
    <col min="8203" max="8203" width="8" style="472" customWidth="1"/>
    <col min="8204" max="8206" width="7.7109375" style="472" customWidth="1"/>
    <col min="8207" max="8207" width="4.7109375" style="472" customWidth="1"/>
    <col min="8208" max="8208" width="3.7109375" style="472" customWidth="1"/>
    <col min="8209" max="8209" width="4.42578125" style="472" customWidth="1"/>
    <col min="8210" max="8210" width="4.7109375" style="472" customWidth="1"/>
    <col min="8211" max="8246" width="0" style="472" hidden="1" customWidth="1"/>
    <col min="8247" max="8249" width="3.7109375" style="472" customWidth="1"/>
    <col min="8250" max="8250" width="3.140625" style="472" customWidth="1"/>
    <col min="8251" max="8251" width="3.7109375" style="472" customWidth="1"/>
    <col min="8252" max="8252" width="17.28515625" style="472" customWidth="1"/>
    <col min="8253" max="8253" width="15.140625" style="472" customWidth="1"/>
    <col min="8254" max="8254" width="10.85546875" style="472" customWidth="1"/>
    <col min="8255" max="8255" width="29.5703125" style="472" customWidth="1"/>
    <col min="8256" max="8256" width="7.140625" style="472" bestFit="1" customWidth="1"/>
    <col min="8257" max="8257" width="6.5703125" style="472" bestFit="1" customWidth="1"/>
    <col min="8258" max="8258" width="9" style="472" customWidth="1"/>
    <col min="8259" max="8259" width="4.140625" style="472" customWidth="1"/>
    <col min="8260" max="8260" width="3.28515625" style="472" customWidth="1"/>
    <col min="8261" max="8262" width="4.5703125" style="472" customWidth="1"/>
    <col min="8263" max="8263" width="4" style="472" customWidth="1"/>
    <col min="8264" max="8264" width="9.42578125" style="472" bestFit="1" customWidth="1"/>
    <col min="8265" max="8265" width="4.140625" style="472" customWidth="1"/>
    <col min="8266" max="8448" width="11.42578125" style="472"/>
    <col min="8449" max="8449" width="9.42578125" style="472" customWidth="1"/>
    <col min="8450" max="8450" width="11.42578125" style="472" customWidth="1"/>
    <col min="8451" max="8451" width="7.5703125" style="472" customWidth="1"/>
    <col min="8452" max="8454" width="6.140625" style="472" customWidth="1"/>
    <col min="8455" max="8455" width="8.7109375" style="472" customWidth="1"/>
    <col min="8456" max="8456" width="2.7109375" style="472" bestFit="1" customWidth="1"/>
    <col min="8457" max="8457" width="10.42578125" style="472" customWidth="1"/>
    <col min="8458" max="8458" width="5.42578125" style="472" customWidth="1"/>
    <col min="8459" max="8459" width="8" style="472" customWidth="1"/>
    <col min="8460" max="8462" width="7.7109375" style="472" customWidth="1"/>
    <col min="8463" max="8463" width="4.7109375" style="472" customWidth="1"/>
    <col min="8464" max="8464" width="3.7109375" style="472" customWidth="1"/>
    <col min="8465" max="8465" width="4.42578125" style="472" customWidth="1"/>
    <col min="8466" max="8466" width="4.7109375" style="472" customWidth="1"/>
    <col min="8467" max="8502" width="0" style="472" hidden="1" customWidth="1"/>
    <col min="8503" max="8505" width="3.7109375" style="472" customWidth="1"/>
    <col min="8506" max="8506" width="3.140625" style="472" customWidth="1"/>
    <col min="8507" max="8507" width="3.7109375" style="472" customWidth="1"/>
    <col min="8508" max="8508" width="17.28515625" style="472" customWidth="1"/>
    <col min="8509" max="8509" width="15.140625" style="472" customWidth="1"/>
    <col min="8510" max="8510" width="10.85546875" style="472" customWidth="1"/>
    <col min="8511" max="8511" width="29.5703125" style="472" customWidth="1"/>
    <col min="8512" max="8512" width="7.140625" style="472" bestFit="1" customWidth="1"/>
    <col min="8513" max="8513" width="6.5703125" style="472" bestFit="1" customWidth="1"/>
    <col min="8514" max="8514" width="9" style="472" customWidth="1"/>
    <col min="8515" max="8515" width="4.140625" style="472" customWidth="1"/>
    <col min="8516" max="8516" width="3.28515625" style="472" customWidth="1"/>
    <col min="8517" max="8518" width="4.5703125" style="472" customWidth="1"/>
    <col min="8519" max="8519" width="4" style="472" customWidth="1"/>
    <col min="8520" max="8520" width="9.42578125" style="472" bestFit="1" customWidth="1"/>
    <col min="8521" max="8521" width="4.140625" style="472" customWidth="1"/>
    <col min="8522" max="8704" width="11.42578125" style="472"/>
    <col min="8705" max="8705" width="9.42578125" style="472" customWidth="1"/>
    <col min="8706" max="8706" width="11.42578125" style="472" customWidth="1"/>
    <col min="8707" max="8707" width="7.5703125" style="472" customWidth="1"/>
    <col min="8708" max="8710" width="6.140625" style="472" customWidth="1"/>
    <col min="8711" max="8711" width="8.7109375" style="472" customWidth="1"/>
    <col min="8712" max="8712" width="2.7109375" style="472" bestFit="1" customWidth="1"/>
    <col min="8713" max="8713" width="10.42578125" style="472" customWidth="1"/>
    <col min="8714" max="8714" width="5.42578125" style="472" customWidth="1"/>
    <col min="8715" max="8715" width="8" style="472" customWidth="1"/>
    <col min="8716" max="8718" width="7.7109375" style="472" customWidth="1"/>
    <col min="8719" max="8719" width="4.7109375" style="472" customWidth="1"/>
    <col min="8720" max="8720" width="3.7109375" style="472" customWidth="1"/>
    <col min="8721" max="8721" width="4.42578125" style="472" customWidth="1"/>
    <col min="8722" max="8722" width="4.7109375" style="472" customWidth="1"/>
    <col min="8723" max="8758" width="0" style="472" hidden="1" customWidth="1"/>
    <col min="8759" max="8761" width="3.7109375" style="472" customWidth="1"/>
    <col min="8762" max="8762" width="3.140625" style="472" customWidth="1"/>
    <col min="8763" max="8763" width="3.7109375" style="472" customWidth="1"/>
    <col min="8764" max="8764" width="17.28515625" style="472" customWidth="1"/>
    <col min="8765" max="8765" width="15.140625" style="472" customWidth="1"/>
    <col min="8766" max="8766" width="10.85546875" style="472" customWidth="1"/>
    <col min="8767" max="8767" width="29.5703125" style="472" customWidth="1"/>
    <col min="8768" max="8768" width="7.140625" style="472" bestFit="1" customWidth="1"/>
    <col min="8769" max="8769" width="6.5703125" style="472" bestFit="1" customWidth="1"/>
    <col min="8770" max="8770" width="9" style="472" customWidth="1"/>
    <col min="8771" max="8771" width="4.140625" style="472" customWidth="1"/>
    <col min="8772" max="8772" width="3.28515625" style="472" customWidth="1"/>
    <col min="8773" max="8774" width="4.5703125" style="472" customWidth="1"/>
    <col min="8775" max="8775" width="4" style="472" customWidth="1"/>
    <col min="8776" max="8776" width="9.42578125" style="472" bestFit="1" customWidth="1"/>
    <col min="8777" max="8777" width="4.140625" style="472" customWidth="1"/>
    <col min="8778" max="8960" width="11.42578125" style="472"/>
    <col min="8961" max="8961" width="9.42578125" style="472" customWidth="1"/>
    <col min="8962" max="8962" width="11.42578125" style="472" customWidth="1"/>
    <col min="8963" max="8963" width="7.5703125" style="472" customWidth="1"/>
    <col min="8964" max="8966" width="6.140625" style="472" customWidth="1"/>
    <col min="8967" max="8967" width="8.7109375" style="472" customWidth="1"/>
    <col min="8968" max="8968" width="2.7109375" style="472" bestFit="1" customWidth="1"/>
    <col min="8969" max="8969" width="10.42578125" style="472" customWidth="1"/>
    <col min="8970" max="8970" width="5.42578125" style="472" customWidth="1"/>
    <col min="8971" max="8971" width="8" style="472" customWidth="1"/>
    <col min="8972" max="8974" width="7.7109375" style="472" customWidth="1"/>
    <col min="8975" max="8975" width="4.7109375" style="472" customWidth="1"/>
    <col min="8976" max="8976" width="3.7109375" style="472" customWidth="1"/>
    <col min="8977" max="8977" width="4.42578125" style="472" customWidth="1"/>
    <col min="8978" max="8978" width="4.7109375" style="472" customWidth="1"/>
    <col min="8979" max="9014" width="0" style="472" hidden="1" customWidth="1"/>
    <col min="9015" max="9017" width="3.7109375" style="472" customWidth="1"/>
    <col min="9018" max="9018" width="3.140625" style="472" customWidth="1"/>
    <col min="9019" max="9019" width="3.7109375" style="472" customWidth="1"/>
    <col min="9020" max="9020" width="17.28515625" style="472" customWidth="1"/>
    <col min="9021" max="9021" width="15.140625" style="472" customWidth="1"/>
    <col min="9022" max="9022" width="10.85546875" style="472" customWidth="1"/>
    <col min="9023" max="9023" width="29.5703125" style="472" customWidth="1"/>
    <col min="9024" max="9024" width="7.140625" style="472" bestFit="1" customWidth="1"/>
    <col min="9025" max="9025" width="6.5703125" style="472" bestFit="1" customWidth="1"/>
    <col min="9026" max="9026" width="9" style="472" customWidth="1"/>
    <col min="9027" max="9027" width="4.140625" style="472" customWidth="1"/>
    <col min="9028" max="9028" width="3.28515625" style="472" customWidth="1"/>
    <col min="9029" max="9030" width="4.5703125" style="472" customWidth="1"/>
    <col min="9031" max="9031" width="4" style="472" customWidth="1"/>
    <col min="9032" max="9032" width="9.42578125" style="472" bestFit="1" customWidth="1"/>
    <col min="9033" max="9033" width="4.140625" style="472" customWidth="1"/>
    <col min="9034" max="9216" width="11.42578125" style="472"/>
    <col min="9217" max="9217" width="9.42578125" style="472" customWidth="1"/>
    <col min="9218" max="9218" width="11.42578125" style="472" customWidth="1"/>
    <col min="9219" max="9219" width="7.5703125" style="472" customWidth="1"/>
    <col min="9220" max="9222" width="6.140625" style="472" customWidth="1"/>
    <col min="9223" max="9223" width="8.7109375" style="472" customWidth="1"/>
    <col min="9224" max="9224" width="2.7109375" style="472" bestFit="1" customWidth="1"/>
    <col min="9225" max="9225" width="10.42578125" style="472" customWidth="1"/>
    <col min="9226" max="9226" width="5.42578125" style="472" customWidth="1"/>
    <col min="9227" max="9227" width="8" style="472" customWidth="1"/>
    <col min="9228" max="9230" width="7.7109375" style="472" customWidth="1"/>
    <col min="9231" max="9231" width="4.7109375" style="472" customWidth="1"/>
    <col min="9232" max="9232" width="3.7109375" style="472" customWidth="1"/>
    <col min="9233" max="9233" width="4.42578125" style="472" customWidth="1"/>
    <col min="9234" max="9234" width="4.7109375" style="472" customWidth="1"/>
    <col min="9235" max="9270" width="0" style="472" hidden="1" customWidth="1"/>
    <col min="9271" max="9273" width="3.7109375" style="472" customWidth="1"/>
    <col min="9274" max="9274" width="3.140625" style="472" customWidth="1"/>
    <col min="9275" max="9275" width="3.7109375" style="472" customWidth="1"/>
    <col min="9276" max="9276" width="17.28515625" style="472" customWidth="1"/>
    <col min="9277" max="9277" width="15.140625" style="472" customWidth="1"/>
    <col min="9278" max="9278" width="10.85546875" style="472" customWidth="1"/>
    <col min="9279" max="9279" width="29.5703125" style="472" customWidth="1"/>
    <col min="9280" max="9280" width="7.140625" style="472" bestFit="1" customWidth="1"/>
    <col min="9281" max="9281" width="6.5703125" style="472" bestFit="1" customWidth="1"/>
    <col min="9282" max="9282" width="9" style="472" customWidth="1"/>
    <col min="9283" max="9283" width="4.140625" style="472" customWidth="1"/>
    <col min="9284" max="9284" width="3.28515625" style="472" customWidth="1"/>
    <col min="9285" max="9286" width="4.5703125" style="472" customWidth="1"/>
    <col min="9287" max="9287" width="4" style="472" customWidth="1"/>
    <col min="9288" max="9288" width="9.42578125" style="472" bestFit="1" customWidth="1"/>
    <col min="9289" max="9289" width="4.140625" style="472" customWidth="1"/>
    <col min="9290" max="9472" width="11.42578125" style="472"/>
    <col min="9473" max="9473" width="9.42578125" style="472" customWidth="1"/>
    <col min="9474" max="9474" width="11.42578125" style="472" customWidth="1"/>
    <col min="9475" max="9475" width="7.5703125" style="472" customWidth="1"/>
    <col min="9476" max="9478" width="6.140625" style="472" customWidth="1"/>
    <col min="9479" max="9479" width="8.7109375" style="472" customWidth="1"/>
    <col min="9480" max="9480" width="2.7109375" style="472" bestFit="1" customWidth="1"/>
    <col min="9481" max="9481" width="10.42578125" style="472" customWidth="1"/>
    <col min="9482" max="9482" width="5.42578125" style="472" customWidth="1"/>
    <col min="9483" max="9483" width="8" style="472" customWidth="1"/>
    <col min="9484" max="9486" width="7.7109375" style="472" customWidth="1"/>
    <col min="9487" max="9487" width="4.7109375" style="472" customWidth="1"/>
    <col min="9488" max="9488" width="3.7109375" style="472" customWidth="1"/>
    <col min="9489" max="9489" width="4.42578125" style="472" customWidth="1"/>
    <col min="9490" max="9490" width="4.7109375" style="472" customWidth="1"/>
    <col min="9491" max="9526" width="0" style="472" hidden="1" customWidth="1"/>
    <col min="9527" max="9529" width="3.7109375" style="472" customWidth="1"/>
    <col min="9530" max="9530" width="3.140625" style="472" customWidth="1"/>
    <col min="9531" max="9531" width="3.7109375" style="472" customWidth="1"/>
    <col min="9532" max="9532" width="17.28515625" style="472" customWidth="1"/>
    <col min="9533" max="9533" width="15.140625" style="472" customWidth="1"/>
    <col min="9534" max="9534" width="10.85546875" style="472" customWidth="1"/>
    <col min="9535" max="9535" width="29.5703125" style="472" customWidth="1"/>
    <col min="9536" max="9536" width="7.140625" style="472" bestFit="1" customWidth="1"/>
    <col min="9537" max="9537" width="6.5703125" style="472" bestFit="1" customWidth="1"/>
    <col min="9538" max="9538" width="9" style="472" customWidth="1"/>
    <col min="9539" max="9539" width="4.140625" style="472" customWidth="1"/>
    <col min="9540" max="9540" width="3.28515625" style="472" customWidth="1"/>
    <col min="9541" max="9542" width="4.5703125" style="472" customWidth="1"/>
    <col min="9543" max="9543" width="4" style="472" customWidth="1"/>
    <col min="9544" max="9544" width="9.42578125" style="472" bestFit="1" customWidth="1"/>
    <col min="9545" max="9545" width="4.140625" style="472" customWidth="1"/>
    <col min="9546" max="9728" width="11.42578125" style="472"/>
    <col min="9729" max="9729" width="9.42578125" style="472" customWidth="1"/>
    <col min="9730" max="9730" width="11.42578125" style="472" customWidth="1"/>
    <col min="9731" max="9731" width="7.5703125" style="472" customWidth="1"/>
    <col min="9732" max="9734" width="6.140625" style="472" customWidth="1"/>
    <col min="9735" max="9735" width="8.7109375" style="472" customWidth="1"/>
    <col min="9736" max="9736" width="2.7109375" style="472" bestFit="1" customWidth="1"/>
    <col min="9737" max="9737" width="10.42578125" style="472" customWidth="1"/>
    <col min="9738" max="9738" width="5.42578125" style="472" customWidth="1"/>
    <col min="9739" max="9739" width="8" style="472" customWidth="1"/>
    <col min="9740" max="9742" width="7.7109375" style="472" customWidth="1"/>
    <col min="9743" max="9743" width="4.7109375" style="472" customWidth="1"/>
    <col min="9744" max="9744" width="3.7109375" style="472" customWidth="1"/>
    <col min="9745" max="9745" width="4.42578125" style="472" customWidth="1"/>
    <col min="9746" max="9746" width="4.7109375" style="472" customWidth="1"/>
    <col min="9747" max="9782" width="0" style="472" hidden="1" customWidth="1"/>
    <col min="9783" max="9785" width="3.7109375" style="472" customWidth="1"/>
    <col min="9786" max="9786" width="3.140625" style="472" customWidth="1"/>
    <col min="9787" max="9787" width="3.7109375" style="472" customWidth="1"/>
    <col min="9788" max="9788" width="17.28515625" style="472" customWidth="1"/>
    <col min="9789" max="9789" width="15.140625" style="472" customWidth="1"/>
    <col min="9790" max="9790" width="10.85546875" style="472" customWidth="1"/>
    <col min="9791" max="9791" width="29.5703125" style="472" customWidth="1"/>
    <col min="9792" max="9792" width="7.140625" style="472" bestFit="1" customWidth="1"/>
    <col min="9793" max="9793" width="6.5703125" style="472" bestFit="1" customWidth="1"/>
    <col min="9794" max="9794" width="9" style="472" customWidth="1"/>
    <col min="9795" max="9795" width="4.140625" style="472" customWidth="1"/>
    <col min="9796" max="9796" width="3.28515625" style="472" customWidth="1"/>
    <col min="9797" max="9798" width="4.5703125" style="472" customWidth="1"/>
    <col min="9799" max="9799" width="4" style="472" customWidth="1"/>
    <col min="9800" max="9800" width="9.42578125" style="472" bestFit="1" customWidth="1"/>
    <col min="9801" max="9801" width="4.140625" style="472" customWidth="1"/>
    <col min="9802" max="9984" width="11.42578125" style="472"/>
    <col min="9985" max="9985" width="9.42578125" style="472" customWidth="1"/>
    <col min="9986" max="9986" width="11.42578125" style="472" customWidth="1"/>
    <col min="9987" max="9987" width="7.5703125" style="472" customWidth="1"/>
    <col min="9988" max="9990" width="6.140625" style="472" customWidth="1"/>
    <col min="9991" max="9991" width="8.7109375" style="472" customWidth="1"/>
    <col min="9992" max="9992" width="2.7109375" style="472" bestFit="1" customWidth="1"/>
    <col min="9993" max="9993" width="10.42578125" style="472" customWidth="1"/>
    <col min="9994" max="9994" width="5.42578125" style="472" customWidth="1"/>
    <col min="9995" max="9995" width="8" style="472" customWidth="1"/>
    <col min="9996" max="9998" width="7.7109375" style="472" customWidth="1"/>
    <col min="9999" max="9999" width="4.7109375" style="472" customWidth="1"/>
    <col min="10000" max="10000" width="3.7109375" style="472" customWidth="1"/>
    <col min="10001" max="10001" width="4.42578125" style="472" customWidth="1"/>
    <col min="10002" max="10002" width="4.7109375" style="472" customWidth="1"/>
    <col min="10003" max="10038" width="0" style="472" hidden="1" customWidth="1"/>
    <col min="10039" max="10041" width="3.7109375" style="472" customWidth="1"/>
    <col min="10042" max="10042" width="3.140625" style="472" customWidth="1"/>
    <col min="10043" max="10043" width="3.7109375" style="472" customWidth="1"/>
    <col min="10044" max="10044" width="17.28515625" style="472" customWidth="1"/>
    <col min="10045" max="10045" width="15.140625" style="472" customWidth="1"/>
    <col min="10046" max="10046" width="10.85546875" style="472" customWidth="1"/>
    <col min="10047" max="10047" width="29.5703125" style="472" customWidth="1"/>
    <col min="10048" max="10048" width="7.140625" style="472" bestFit="1" customWidth="1"/>
    <col min="10049" max="10049" width="6.5703125" style="472" bestFit="1" customWidth="1"/>
    <col min="10050" max="10050" width="9" style="472" customWidth="1"/>
    <col min="10051" max="10051" width="4.140625" style="472" customWidth="1"/>
    <col min="10052" max="10052" width="3.28515625" style="472" customWidth="1"/>
    <col min="10053" max="10054" width="4.5703125" style="472" customWidth="1"/>
    <col min="10055" max="10055" width="4" style="472" customWidth="1"/>
    <col min="10056" max="10056" width="9.42578125" style="472" bestFit="1" customWidth="1"/>
    <col min="10057" max="10057" width="4.140625" style="472" customWidth="1"/>
    <col min="10058" max="10240" width="11.42578125" style="472"/>
    <col min="10241" max="10241" width="9.42578125" style="472" customWidth="1"/>
    <col min="10242" max="10242" width="11.42578125" style="472" customWidth="1"/>
    <col min="10243" max="10243" width="7.5703125" style="472" customWidth="1"/>
    <col min="10244" max="10246" width="6.140625" style="472" customWidth="1"/>
    <col min="10247" max="10247" width="8.7109375" style="472" customWidth="1"/>
    <col min="10248" max="10248" width="2.7109375" style="472" bestFit="1" customWidth="1"/>
    <col min="10249" max="10249" width="10.42578125" style="472" customWidth="1"/>
    <col min="10250" max="10250" width="5.42578125" style="472" customWidth="1"/>
    <col min="10251" max="10251" width="8" style="472" customWidth="1"/>
    <col min="10252" max="10254" width="7.7109375" style="472" customWidth="1"/>
    <col min="10255" max="10255" width="4.7109375" style="472" customWidth="1"/>
    <col min="10256" max="10256" width="3.7109375" style="472" customWidth="1"/>
    <col min="10257" max="10257" width="4.42578125" style="472" customWidth="1"/>
    <col min="10258" max="10258" width="4.7109375" style="472" customWidth="1"/>
    <col min="10259" max="10294" width="0" style="472" hidden="1" customWidth="1"/>
    <col min="10295" max="10297" width="3.7109375" style="472" customWidth="1"/>
    <col min="10298" max="10298" width="3.140625" style="472" customWidth="1"/>
    <col min="10299" max="10299" width="3.7109375" style="472" customWidth="1"/>
    <col min="10300" max="10300" width="17.28515625" style="472" customWidth="1"/>
    <col min="10301" max="10301" width="15.140625" style="472" customWidth="1"/>
    <col min="10302" max="10302" width="10.85546875" style="472" customWidth="1"/>
    <col min="10303" max="10303" width="29.5703125" style="472" customWidth="1"/>
    <col min="10304" max="10304" width="7.140625" style="472" bestFit="1" customWidth="1"/>
    <col min="10305" max="10305" width="6.5703125" style="472" bestFit="1" customWidth="1"/>
    <col min="10306" max="10306" width="9" style="472" customWidth="1"/>
    <col min="10307" max="10307" width="4.140625" style="472" customWidth="1"/>
    <col min="10308" max="10308" width="3.28515625" style="472" customWidth="1"/>
    <col min="10309" max="10310" width="4.5703125" style="472" customWidth="1"/>
    <col min="10311" max="10311" width="4" style="472" customWidth="1"/>
    <col min="10312" max="10312" width="9.42578125" style="472" bestFit="1" customWidth="1"/>
    <col min="10313" max="10313" width="4.140625" style="472" customWidth="1"/>
    <col min="10314" max="10496" width="11.42578125" style="472"/>
    <col min="10497" max="10497" width="9.42578125" style="472" customWidth="1"/>
    <col min="10498" max="10498" width="11.42578125" style="472" customWidth="1"/>
    <col min="10499" max="10499" width="7.5703125" style="472" customWidth="1"/>
    <col min="10500" max="10502" width="6.140625" style="472" customWidth="1"/>
    <col min="10503" max="10503" width="8.7109375" style="472" customWidth="1"/>
    <col min="10504" max="10504" width="2.7109375" style="472" bestFit="1" customWidth="1"/>
    <col min="10505" max="10505" width="10.42578125" style="472" customWidth="1"/>
    <col min="10506" max="10506" width="5.42578125" style="472" customWidth="1"/>
    <col min="10507" max="10507" width="8" style="472" customWidth="1"/>
    <col min="10508" max="10510" width="7.7109375" style="472" customWidth="1"/>
    <col min="10511" max="10511" width="4.7109375" style="472" customWidth="1"/>
    <col min="10512" max="10512" width="3.7109375" style="472" customWidth="1"/>
    <col min="10513" max="10513" width="4.42578125" style="472" customWidth="1"/>
    <col min="10514" max="10514" width="4.7109375" style="472" customWidth="1"/>
    <col min="10515" max="10550" width="0" style="472" hidden="1" customWidth="1"/>
    <col min="10551" max="10553" width="3.7109375" style="472" customWidth="1"/>
    <col min="10554" max="10554" width="3.140625" style="472" customWidth="1"/>
    <col min="10555" max="10555" width="3.7109375" style="472" customWidth="1"/>
    <col min="10556" max="10556" width="17.28515625" style="472" customWidth="1"/>
    <col min="10557" max="10557" width="15.140625" style="472" customWidth="1"/>
    <col min="10558" max="10558" width="10.85546875" style="472" customWidth="1"/>
    <col min="10559" max="10559" width="29.5703125" style="472" customWidth="1"/>
    <col min="10560" max="10560" width="7.140625" style="472" bestFit="1" customWidth="1"/>
    <col min="10561" max="10561" width="6.5703125" style="472" bestFit="1" customWidth="1"/>
    <col min="10562" max="10562" width="9" style="472" customWidth="1"/>
    <col min="10563" max="10563" width="4.140625" style="472" customWidth="1"/>
    <col min="10564" max="10564" width="3.28515625" style="472" customWidth="1"/>
    <col min="10565" max="10566" width="4.5703125" style="472" customWidth="1"/>
    <col min="10567" max="10567" width="4" style="472" customWidth="1"/>
    <col min="10568" max="10568" width="9.42578125" style="472" bestFit="1" customWidth="1"/>
    <col min="10569" max="10569" width="4.140625" style="472" customWidth="1"/>
    <col min="10570" max="10752" width="11.42578125" style="472"/>
    <col min="10753" max="10753" width="9.42578125" style="472" customWidth="1"/>
    <col min="10754" max="10754" width="11.42578125" style="472" customWidth="1"/>
    <col min="10755" max="10755" width="7.5703125" style="472" customWidth="1"/>
    <col min="10756" max="10758" width="6.140625" style="472" customWidth="1"/>
    <col min="10759" max="10759" width="8.7109375" style="472" customWidth="1"/>
    <col min="10760" max="10760" width="2.7109375" style="472" bestFit="1" customWidth="1"/>
    <col min="10761" max="10761" width="10.42578125" style="472" customWidth="1"/>
    <col min="10762" max="10762" width="5.42578125" style="472" customWidth="1"/>
    <col min="10763" max="10763" width="8" style="472" customWidth="1"/>
    <col min="10764" max="10766" width="7.7109375" style="472" customWidth="1"/>
    <col min="10767" max="10767" width="4.7109375" style="472" customWidth="1"/>
    <col min="10768" max="10768" width="3.7109375" style="472" customWidth="1"/>
    <col min="10769" max="10769" width="4.42578125" style="472" customWidth="1"/>
    <col min="10770" max="10770" width="4.7109375" style="472" customWidth="1"/>
    <col min="10771" max="10806" width="0" style="472" hidden="1" customWidth="1"/>
    <col min="10807" max="10809" width="3.7109375" style="472" customWidth="1"/>
    <col min="10810" max="10810" width="3.140625" style="472" customWidth="1"/>
    <col min="10811" max="10811" width="3.7109375" style="472" customWidth="1"/>
    <col min="10812" max="10812" width="17.28515625" style="472" customWidth="1"/>
    <col min="10813" max="10813" width="15.140625" style="472" customWidth="1"/>
    <col min="10814" max="10814" width="10.85546875" style="472" customWidth="1"/>
    <col min="10815" max="10815" width="29.5703125" style="472" customWidth="1"/>
    <col min="10816" max="10816" width="7.140625" style="472" bestFit="1" customWidth="1"/>
    <col min="10817" max="10817" width="6.5703125" style="472" bestFit="1" customWidth="1"/>
    <col min="10818" max="10818" width="9" style="472" customWidth="1"/>
    <col min="10819" max="10819" width="4.140625" style="472" customWidth="1"/>
    <col min="10820" max="10820" width="3.28515625" style="472" customWidth="1"/>
    <col min="10821" max="10822" width="4.5703125" style="472" customWidth="1"/>
    <col min="10823" max="10823" width="4" style="472" customWidth="1"/>
    <col min="10824" max="10824" width="9.42578125" style="472" bestFit="1" customWidth="1"/>
    <col min="10825" max="10825" width="4.140625" style="472" customWidth="1"/>
    <col min="10826" max="11008" width="11.42578125" style="472"/>
    <col min="11009" max="11009" width="9.42578125" style="472" customWidth="1"/>
    <col min="11010" max="11010" width="11.42578125" style="472" customWidth="1"/>
    <col min="11011" max="11011" width="7.5703125" style="472" customWidth="1"/>
    <col min="11012" max="11014" width="6.140625" style="472" customWidth="1"/>
    <col min="11015" max="11015" width="8.7109375" style="472" customWidth="1"/>
    <col min="11016" max="11016" width="2.7109375" style="472" bestFit="1" customWidth="1"/>
    <col min="11017" max="11017" width="10.42578125" style="472" customWidth="1"/>
    <col min="11018" max="11018" width="5.42578125" style="472" customWidth="1"/>
    <col min="11019" max="11019" width="8" style="472" customWidth="1"/>
    <col min="11020" max="11022" width="7.7109375" style="472" customWidth="1"/>
    <col min="11023" max="11023" width="4.7109375" style="472" customWidth="1"/>
    <col min="11024" max="11024" width="3.7109375" style="472" customWidth="1"/>
    <col min="11025" max="11025" width="4.42578125" style="472" customWidth="1"/>
    <col min="11026" max="11026" width="4.7109375" style="472" customWidth="1"/>
    <col min="11027" max="11062" width="0" style="472" hidden="1" customWidth="1"/>
    <col min="11063" max="11065" width="3.7109375" style="472" customWidth="1"/>
    <col min="11066" max="11066" width="3.140625" style="472" customWidth="1"/>
    <col min="11067" max="11067" width="3.7109375" style="472" customWidth="1"/>
    <col min="11068" max="11068" width="17.28515625" style="472" customWidth="1"/>
    <col min="11069" max="11069" width="15.140625" style="472" customWidth="1"/>
    <col min="11070" max="11070" width="10.85546875" style="472" customWidth="1"/>
    <col min="11071" max="11071" width="29.5703125" style="472" customWidth="1"/>
    <col min="11072" max="11072" width="7.140625" style="472" bestFit="1" customWidth="1"/>
    <col min="11073" max="11073" width="6.5703125" style="472" bestFit="1" customWidth="1"/>
    <col min="11074" max="11074" width="9" style="472" customWidth="1"/>
    <col min="11075" max="11075" width="4.140625" style="472" customWidth="1"/>
    <col min="11076" max="11076" width="3.28515625" style="472" customWidth="1"/>
    <col min="11077" max="11078" width="4.5703125" style="472" customWidth="1"/>
    <col min="11079" max="11079" width="4" style="472" customWidth="1"/>
    <col min="11080" max="11080" width="9.42578125" style="472" bestFit="1" customWidth="1"/>
    <col min="11081" max="11081" width="4.140625" style="472" customWidth="1"/>
    <col min="11082" max="11264" width="11.42578125" style="472"/>
    <col min="11265" max="11265" width="9.42578125" style="472" customWidth="1"/>
    <col min="11266" max="11266" width="11.42578125" style="472" customWidth="1"/>
    <col min="11267" max="11267" width="7.5703125" style="472" customWidth="1"/>
    <col min="11268" max="11270" width="6.140625" style="472" customWidth="1"/>
    <col min="11271" max="11271" width="8.7109375" style="472" customWidth="1"/>
    <col min="11272" max="11272" width="2.7109375" style="472" bestFit="1" customWidth="1"/>
    <col min="11273" max="11273" width="10.42578125" style="472" customWidth="1"/>
    <col min="11274" max="11274" width="5.42578125" style="472" customWidth="1"/>
    <col min="11275" max="11275" width="8" style="472" customWidth="1"/>
    <col min="11276" max="11278" width="7.7109375" style="472" customWidth="1"/>
    <col min="11279" max="11279" width="4.7109375" style="472" customWidth="1"/>
    <col min="11280" max="11280" width="3.7109375" style="472" customWidth="1"/>
    <col min="11281" max="11281" width="4.42578125" style="472" customWidth="1"/>
    <col min="11282" max="11282" width="4.7109375" style="472" customWidth="1"/>
    <col min="11283" max="11318" width="0" style="472" hidden="1" customWidth="1"/>
    <col min="11319" max="11321" width="3.7109375" style="472" customWidth="1"/>
    <col min="11322" max="11322" width="3.140625" style="472" customWidth="1"/>
    <col min="11323" max="11323" width="3.7109375" style="472" customWidth="1"/>
    <col min="11324" max="11324" width="17.28515625" style="472" customWidth="1"/>
    <col min="11325" max="11325" width="15.140625" style="472" customWidth="1"/>
    <col min="11326" max="11326" width="10.85546875" style="472" customWidth="1"/>
    <col min="11327" max="11327" width="29.5703125" style="472" customWidth="1"/>
    <col min="11328" max="11328" width="7.140625" style="472" bestFit="1" customWidth="1"/>
    <col min="11329" max="11329" width="6.5703125" style="472" bestFit="1" customWidth="1"/>
    <col min="11330" max="11330" width="9" style="472" customWidth="1"/>
    <col min="11331" max="11331" width="4.140625" style="472" customWidth="1"/>
    <col min="11332" max="11332" width="3.28515625" style="472" customWidth="1"/>
    <col min="11333" max="11334" width="4.5703125" style="472" customWidth="1"/>
    <col min="11335" max="11335" width="4" style="472" customWidth="1"/>
    <col min="11336" max="11336" width="9.42578125" style="472" bestFit="1" customWidth="1"/>
    <col min="11337" max="11337" width="4.140625" style="472" customWidth="1"/>
    <col min="11338" max="11520" width="11.42578125" style="472"/>
    <col min="11521" max="11521" width="9.42578125" style="472" customWidth="1"/>
    <col min="11522" max="11522" width="11.42578125" style="472" customWidth="1"/>
    <col min="11523" max="11523" width="7.5703125" style="472" customWidth="1"/>
    <col min="11524" max="11526" width="6.140625" style="472" customWidth="1"/>
    <col min="11527" max="11527" width="8.7109375" style="472" customWidth="1"/>
    <col min="11528" max="11528" width="2.7109375" style="472" bestFit="1" customWidth="1"/>
    <col min="11529" max="11529" width="10.42578125" style="472" customWidth="1"/>
    <col min="11530" max="11530" width="5.42578125" style="472" customWidth="1"/>
    <col min="11531" max="11531" width="8" style="472" customWidth="1"/>
    <col min="11532" max="11534" width="7.7109375" style="472" customWidth="1"/>
    <col min="11535" max="11535" width="4.7109375" style="472" customWidth="1"/>
    <col min="11536" max="11536" width="3.7109375" style="472" customWidth="1"/>
    <col min="11537" max="11537" width="4.42578125" style="472" customWidth="1"/>
    <col min="11538" max="11538" width="4.7109375" style="472" customWidth="1"/>
    <col min="11539" max="11574" width="0" style="472" hidden="1" customWidth="1"/>
    <col min="11575" max="11577" width="3.7109375" style="472" customWidth="1"/>
    <col min="11578" max="11578" width="3.140625" style="472" customWidth="1"/>
    <col min="11579" max="11579" width="3.7109375" style="472" customWidth="1"/>
    <col min="11580" max="11580" width="17.28515625" style="472" customWidth="1"/>
    <col min="11581" max="11581" width="15.140625" style="472" customWidth="1"/>
    <col min="11582" max="11582" width="10.85546875" style="472" customWidth="1"/>
    <col min="11583" max="11583" width="29.5703125" style="472" customWidth="1"/>
    <col min="11584" max="11584" width="7.140625" style="472" bestFit="1" customWidth="1"/>
    <col min="11585" max="11585" width="6.5703125" style="472" bestFit="1" customWidth="1"/>
    <col min="11586" max="11586" width="9" style="472" customWidth="1"/>
    <col min="11587" max="11587" width="4.140625" style="472" customWidth="1"/>
    <col min="11588" max="11588" width="3.28515625" style="472" customWidth="1"/>
    <col min="11589" max="11590" width="4.5703125" style="472" customWidth="1"/>
    <col min="11591" max="11591" width="4" style="472" customWidth="1"/>
    <col min="11592" max="11592" width="9.42578125" style="472" bestFit="1" customWidth="1"/>
    <col min="11593" max="11593" width="4.140625" style="472" customWidth="1"/>
    <col min="11594" max="11776" width="11.42578125" style="472"/>
    <col min="11777" max="11777" width="9.42578125" style="472" customWidth="1"/>
    <col min="11778" max="11778" width="11.42578125" style="472" customWidth="1"/>
    <col min="11779" max="11779" width="7.5703125" style="472" customWidth="1"/>
    <col min="11780" max="11782" width="6.140625" style="472" customWidth="1"/>
    <col min="11783" max="11783" width="8.7109375" style="472" customWidth="1"/>
    <col min="11784" max="11784" width="2.7109375" style="472" bestFit="1" customWidth="1"/>
    <col min="11785" max="11785" width="10.42578125" style="472" customWidth="1"/>
    <col min="11786" max="11786" width="5.42578125" style="472" customWidth="1"/>
    <col min="11787" max="11787" width="8" style="472" customWidth="1"/>
    <col min="11788" max="11790" width="7.7109375" style="472" customWidth="1"/>
    <col min="11791" max="11791" width="4.7109375" style="472" customWidth="1"/>
    <col min="11792" max="11792" width="3.7109375" style="472" customWidth="1"/>
    <col min="11793" max="11793" width="4.42578125" style="472" customWidth="1"/>
    <col min="11794" max="11794" width="4.7109375" style="472" customWidth="1"/>
    <col min="11795" max="11830" width="0" style="472" hidden="1" customWidth="1"/>
    <col min="11831" max="11833" width="3.7109375" style="472" customWidth="1"/>
    <col min="11834" max="11834" width="3.140625" style="472" customWidth="1"/>
    <col min="11835" max="11835" width="3.7109375" style="472" customWidth="1"/>
    <col min="11836" max="11836" width="17.28515625" style="472" customWidth="1"/>
    <col min="11837" max="11837" width="15.140625" style="472" customWidth="1"/>
    <col min="11838" max="11838" width="10.85546875" style="472" customWidth="1"/>
    <col min="11839" max="11839" width="29.5703125" style="472" customWidth="1"/>
    <col min="11840" max="11840" width="7.140625" style="472" bestFit="1" customWidth="1"/>
    <col min="11841" max="11841" width="6.5703125" style="472" bestFit="1" customWidth="1"/>
    <col min="11842" max="11842" width="9" style="472" customWidth="1"/>
    <col min="11843" max="11843" width="4.140625" style="472" customWidth="1"/>
    <col min="11844" max="11844" width="3.28515625" style="472" customWidth="1"/>
    <col min="11845" max="11846" width="4.5703125" style="472" customWidth="1"/>
    <col min="11847" max="11847" width="4" style="472" customWidth="1"/>
    <col min="11848" max="11848" width="9.42578125" style="472" bestFit="1" customWidth="1"/>
    <col min="11849" max="11849" width="4.140625" style="472" customWidth="1"/>
    <col min="11850" max="12032" width="11.42578125" style="472"/>
    <col min="12033" max="12033" width="9.42578125" style="472" customWidth="1"/>
    <col min="12034" max="12034" width="11.42578125" style="472" customWidth="1"/>
    <col min="12035" max="12035" width="7.5703125" style="472" customWidth="1"/>
    <col min="12036" max="12038" width="6.140625" style="472" customWidth="1"/>
    <col min="12039" max="12039" width="8.7109375" style="472" customWidth="1"/>
    <col min="12040" max="12040" width="2.7109375" style="472" bestFit="1" customWidth="1"/>
    <col min="12041" max="12041" width="10.42578125" style="472" customWidth="1"/>
    <col min="12042" max="12042" width="5.42578125" style="472" customWidth="1"/>
    <col min="12043" max="12043" width="8" style="472" customWidth="1"/>
    <col min="12044" max="12046" width="7.7109375" style="472" customWidth="1"/>
    <col min="12047" max="12047" width="4.7109375" style="472" customWidth="1"/>
    <col min="12048" max="12048" width="3.7109375" style="472" customWidth="1"/>
    <col min="12049" max="12049" width="4.42578125" style="472" customWidth="1"/>
    <col min="12050" max="12050" width="4.7109375" style="472" customWidth="1"/>
    <col min="12051" max="12086" width="0" style="472" hidden="1" customWidth="1"/>
    <col min="12087" max="12089" width="3.7109375" style="472" customWidth="1"/>
    <col min="12090" max="12090" width="3.140625" style="472" customWidth="1"/>
    <col min="12091" max="12091" width="3.7109375" style="472" customWidth="1"/>
    <col min="12092" max="12092" width="17.28515625" style="472" customWidth="1"/>
    <col min="12093" max="12093" width="15.140625" style="472" customWidth="1"/>
    <col min="12094" max="12094" width="10.85546875" style="472" customWidth="1"/>
    <col min="12095" max="12095" width="29.5703125" style="472" customWidth="1"/>
    <col min="12096" max="12096" width="7.140625" style="472" bestFit="1" customWidth="1"/>
    <col min="12097" max="12097" width="6.5703125" style="472" bestFit="1" customWidth="1"/>
    <col min="12098" max="12098" width="9" style="472" customWidth="1"/>
    <col min="12099" max="12099" width="4.140625" style="472" customWidth="1"/>
    <col min="12100" max="12100" width="3.28515625" style="472" customWidth="1"/>
    <col min="12101" max="12102" width="4.5703125" style="472" customWidth="1"/>
    <col min="12103" max="12103" width="4" style="472" customWidth="1"/>
    <col min="12104" max="12104" width="9.42578125" style="472" bestFit="1" customWidth="1"/>
    <col min="12105" max="12105" width="4.140625" style="472" customWidth="1"/>
    <col min="12106" max="12288" width="11.42578125" style="472"/>
    <col min="12289" max="12289" width="9.42578125" style="472" customWidth="1"/>
    <col min="12290" max="12290" width="11.42578125" style="472" customWidth="1"/>
    <col min="12291" max="12291" width="7.5703125" style="472" customWidth="1"/>
    <col min="12292" max="12294" width="6.140625" style="472" customWidth="1"/>
    <col min="12295" max="12295" width="8.7109375" style="472" customWidth="1"/>
    <col min="12296" max="12296" width="2.7109375" style="472" bestFit="1" customWidth="1"/>
    <col min="12297" max="12297" width="10.42578125" style="472" customWidth="1"/>
    <col min="12298" max="12298" width="5.42578125" style="472" customWidth="1"/>
    <col min="12299" max="12299" width="8" style="472" customWidth="1"/>
    <col min="12300" max="12302" width="7.7109375" style="472" customWidth="1"/>
    <col min="12303" max="12303" width="4.7109375" style="472" customWidth="1"/>
    <col min="12304" max="12304" width="3.7109375" style="472" customWidth="1"/>
    <col min="12305" max="12305" width="4.42578125" style="472" customWidth="1"/>
    <col min="12306" max="12306" width="4.7109375" style="472" customWidth="1"/>
    <col min="12307" max="12342" width="0" style="472" hidden="1" customWidth="1"/>
    <col min="12343" max="12345" width="3.7109375" style="472" customWidth="1"/>
    <col min="12346" max="12346" width="3.140625" style="472" customWidth="1"/>
    <col min="12347" max="12347" width="3.7109375" style="472" customWidth="1"/>
    <col min="12348" max="12348" width="17.28515625" style="472" customWidth="1"/>
    <col min="12349" max="12349" width="15.140625" style="472" customWidth="1"/>
    <col min="12350" max="12350" width="10.85546875" style="472" customWidth="1"/>
    <col min="12351" max="12351" width="29.5703125" style="472" customWidth="1"/>
    <col min="12352" max="12352" width="7.140625" style="472" bestFit="1" customWidth="1"/>
    <col min="12353" max="12353" width="6.5703125" style="472" bestFit="1" customWidth="1"/>
    <col min="12354" max="12354" width="9" style="472" customWidth="1"/>
    <col min="12355" max="12355" width="4.140625" style="472" customWidth="1"/>
    <col min="12356" max="12356" width="3.28515625" style="472" customWidth="1"/>
    <col min="12357" max="12358" width="4.5703125" style="472" customWidth="1"/>
    <col min="12359" max="12359" width="4" style="472" customWidth="1"/>
    <col min="12360" max="12360" width="9.42578125" style="472" bestFit="1" customWidth="1"/>
    <col min="12361" max="12361" width="4.140625" style="472" customWidth="1"/>
    <col min="12362" max="12544" width="11.42578125" style="472"/>
    <col min="12545" max="12545" width="9.42578125" style="472" customWidth="1"/>
    <col min="12546" max="12546" width="11.42578125" style="472" customWidth="1"/>
    <col min="12547" max="12547" width="7.5703125" style="472" customWidth="1"/>
    <col min="12548" max="12550" width="6.140625" style="472" customWidth="1"/>
    <col min="12551" max="12551" width="8.7109375" style="472" customWidth="1"/>
    <col min="12552" max="12552" width="2.7109375" style="472" bestFit="1" customWidth="1"/>
    <col min="12553" max="12553" width="10.42578125" style="472" customWidth="1"/>
    <col min="12554" max="12554" width="5.42578125" style="472" customWidth="1"/>
    <col min="12555" max="12555" width="8" style="472" customWidth="1"/>
    <col min="12556" max="12558" width="7.7109375" style="472" customWidth="1"/>
    <col min="12559" max="12559" width="4.7109375" style="472" customWidth="1"/>
    <col min="12560" max="12560" width="3.7109375" style="472" customWidth="1"/>
    <col min="12561" max="12561" width="4.42578125" style="472" customWidth="1"/>
    <col min="12562" max="12562" width="4.7109375" style="472" customWidth="1"/>
    <col min="12563" max="12598" width="0" style="472" hidden="1" customWidth="1"/>
    <col min="12599" max="12601" width="3.7109375" style="472" customWidth="1"/>
    <col min="12602" max="12602" width="3.140625" style="472" customWidth="1"/>
    <col min="12603" max="12603" width="3.7109375" style="472" customWidth="1"/>
    <col min="12604" max="12604" width="17.28515625" style="472" customWidth="1"/>
    <col min="12605" max="12605" width="15.140625" style="472" customWidth="1"/>
    <col min="12606" max="12606" width="10.85546875" style="472" customWidth="1"/>
    <col min="12607" max="12607" width="29.5703125" style="472" customWidth="1"/>
    <col min="12608" max="12608" width="7.140625" style="472" bestFit="1" customWidth="1"/>
    <col min="12609" max="12609" width="6.5703125" style="472" bestFit="1" customWidth="1"/>
    <col min="12610" max="12610" width="9" style="472" customWidth="1"/>
    <col min="12611" max="12611" width="4.140625" style="472" customWidth="1"/>
    <col min="12612" max="12612" width="3.28515625" style="472" customWidth="1"/>
    <col min="12613" max="12614" width="4.5703125" style="472" customWidth="1"/>
    <col min="12615" max="12615" width="4" style="472" customWidth="1"/>
    <col min="12616" max="12616" width="9.42578125" style="472" bestFit="1" customWidth="1"/>
    <col min="12617" max="12617" width="4.140625" style="472" customWidth="1"/>
    <col min="12618" max="12800" width="11.42578125" style="472"/>
    <col min="12801" max="12801" width="9.42578125" style="472" customWidth="1"/>
    <col min="12802" max="12802" width="11.42578125" style="472" customWidth="1"/>
    <col min="12803" max="12803" width="7.5703125" style="472" customWidth="1"/>
    <col min="12804" max="12806" width="6.140625" style="472" customWidth="1"/>
    <col min="12807" max="12807" width="8.7109375" style="472" customWidth="1"/>
    <col min="12808" max="12808" width="2.7109375" style="472" bestFit="1" customWidth="1"/>
    <col min="12809" max="12809" width="10.42578125" style="472" customWidth="1"/>
    <col min="12810" max="12810" width="5.42578125" style="472" customWidth="1"/>
    <col min="12811" max="12811" width="8" style="472" customWidth="1"/>
    <col min="12812" max="12814" width="7.7109375" style="472" customWidth="1"/>
    <col min="12815" max="12815" width="4.7109375" style="472" customWidth="1"/>
    <col min="12816" max="12816" width="3.7109375" style="472" customWidth="1"/>
    <col min="12817" max="12817" width="4.42578125" style="472" customWidth="1"/>
    <col min="12818" max="12818" width="4.7109375" style="472" customWidth="1"/>
    <col min="12819" max="12854" width="0" style="472" hidden="1" customWidth="1"/>
    <col min="12855" max="12857" width="3.7109375" style="472" customWidth="1"/>
    <col min="12858" max="12858" width="3.140625" style="472" customWidth="1"/>
    <col min="12859" max="12859" width="3.7109375" style="472" customWidth="1"/>
    <col min="12860" max="12860" width="17.28515625" style="472" customWidth="1"/>
    <col min="12861" max="12861" width="15.140625" style="472" customWidth="1"/>
    <col min="12862" max="12862" width="10.85546875" style="472" customWidth="1"/>
    <col min="12863" max="12863" width="29.5703125" style="472" customWidth="1"/>
    <col min="12864" max="12864" width="7.140625" style="472" bestFit="1" customWidth="1"/>
    <col min="12865" max="12865" width="6.5703125" style="472" bestFit="1" customWidth="1"/>
    <col min="12866" max="12866" width="9" style="472" customWidth="1"/>
    <col min="12867" max="12867" width="4.140625" style="472" customWidth="1"/>
    <col min="12868" max="12868" width="3.28515625" style="472" customWidth="1"/>
    <col min="12869" max="12870" width="4.5703125" style="472" customWidth="1"/>
    <col min="12871" max="12871" width="4" style="472" customWidth="1"/>
    <col min="12872" max="12872" width="9.42578125" style="472" bestFit="1" customWidth="1"/>
    <col min="12873" max="12873" width="4.140625" style="472" customWidth="1"/>
    <col min="12874" max="13056" width="11.42578125" style="472"/>
    <col min="13057" max="13057" width="9.42578125" style="472" customWidth="1"/>
    <col min="13058" max="13058" width="11.42578125" style="472" customWidth="1"/>
    <col min="13059" max="13059" width="7.5703125" style="472" customWidth="1"/>
    <col min="13060" max="13062" width="6.140625" style="472" customWidth="1"/>
    <col min="13063" max="13063" width="8.7109375" style="472" customWidth="1"/>
    <col min="13064" max="13064" width="2.7109375" style="472" bestFit="1" customWidth="1"/>
    <col min="13065" max="13065" width="10.42578125" style="472" customWidth="1"/>
    <col min="13066" max="13066" width="5.42578125" style="472" customWidth="1"/>
    <col min="13067" max="13067" width="8" style="472" customWidth="1"/>
    <col min="13068" max="13070" width="7.7109375" style="472" customWidth="1"/>
    <col min="13071" max="13071" width="4.7109375" style="472" customWidth="1"/>
    <col min="13072" max="13072" width="3.7109375" style="472" customWidth="1"/>
    <col min="13073" max="13073" width="4.42578125" style="472" customWidth="1"/>
    <col min="13074" max="13074" width="4.7109375" style="472" customWidth="1"/>
    <col min="13075" max="13110" width="0" style="472" hidden="1" customWidth="1"/>
    <col min="13111" max="13113" width="3.7109375" style="472" customWidth="1"/>
    <col min="13114" max="13114" width="3.140625" style="472" customWidth="1"/>
    <col min="13115" max="13115" width="3.7109375" style="472" customWidth="1"/>
    <col min="13116" max="13116" width="17.28515625" style="472" customWidth="1"/>
    <col min="13117" max="13117" width="15.140625" style="472" customWidth="1"/>
    <col min="13118" max="13118" width="10.85546875" style="472" customWidth="1"/>
    <col min="13119" max="13119" width="29.5703125" style="472" customWidth="1"/>
    <col min="13120" max="13120" width="7.140625" style="472" bestFit="1" customWidth="1"/>
    <col min="13121" max="13121" width="6.5703125" style="472" bestFit="1" customWidth="1"/>
    <col min="13122" max="13122" width="9" style="472" customWidth="1"/>
    <col min="13123" max="13123" width="4.140625" style="472" customWidth="1"/>
    <col min="13124" max="13124" width="3.28515625" style="472" customWidth="1"/>
    <col min="13125" max="13126" width="4.5703125" style="472" customWidth="1"/>
    <col min="13127" max="13127" width="4" style="472" customWidth="1"/>
    <col min="13128" max="13128" width="9.42578125" style="472" bestFit="1" customWidth="1"/>
    <col min="13129" max="13129" width="4.140625" style="472" customWidth="1"/>
    <col min="13130" max="13312" width="11.42578125" style="472"/>
    <col min="13313" max="13313" width="9.42578125" style="472" customWidth="1"/>
    <col min="13314" max="13314" width="11.42578125" style="472" customWidth="1"/>
    <col min="13315" max="13315" width="7.5703125" style="472" customWidth="1"/>
    <col min="13316" max="13318" width="6.140625" style="472" customWidth="1"/>
    <col min="13319" max="13319" width="8.7109375" style="472" customWidth="1"/>
    <col min="13320" max="13320" width="2.7109375" style="472" bestFit="1" customWidth="1"/>
    <col min="13321" max="13321" width="10.42578125" style="472" customWidth="1"/>
    <col min="13322" max="13322" width="5.42578125" style="472" customWidth="1"/>
    <col min="13323" max="13323" width="8" style="472" customWidth="1"/>
    <col min="13324" max="13326" width="7.7109375" style="472" customWidth="1"/>
    <col min="13327" max="13327" width="4.7109375" style="472" customWidth="1"/>
    <col min="13328" max="13328" width="3.7109375" style="472" customWidth="1"/>
    <col min="13329" max="13329" width="4.42578125" style="472" customWidth="1"/>
    <col min="13330" max="13330" width="4.7109375" style="472" customWidth="1"/>
    <col min="13331" max="13366" width="0" style="472" hidden="1" customWidth="1"/>
    <col min="13367" max="13369" width="3.7109375" style="472" customWidth="1"/>
    <col min="13370" max="13370" width="3.140625" style="472" customWidth="1"/>
    <col min="13371" max="13371" width="3.7109375" style="472" customWidth="1"/>
    <col min="13372" max="13372" width="17.28515625" style="472" customWidth="1"/>
    <col min="13373" max="13373" width="15.140625" style="472" customWidth="1"/>
    <col min="13374" max="13374" width="10.85546875" style="472" customWidth="1"/>
    <col min="13375" max="13375" width="29.5703125" style="472" customWidth="1"/>
    <col min="13376" max="13376" width="7.140625" style="472" bestFit="1" customWidth="1"/>
    <col min="13377" max="13377" width="6.5703125" style="472" bestFit="1" customWidth="1"/>
    <col min="13378" max="13378" width="9" style="472" customWidth="1"/>
    <col min="13379" max="13379" width="4.140625" style="472" customWidth="1"/>
    <col min="13380" max="13380" width="3.28515625" style="472" customWidth="1"/>
    <col min="13381" max="13382" width="4.5703125" style="472" customWidth="1"/>
    <col min="13383" max="13383" width="4" style="472" customWidth="1"/>
    <col min="13384" max="13384" width="9.42578125" style="472" bestFit="1" customWidth="1"/>
    <col min="13385" max="13385" width="4.140625" style="472" customWidth="1"/>
    <col min="13386" max="13568" width="11.42578125" style="472"/>
    <col min="13569" max="13569" width="9.42578125" style="472" customWidth="1"/>
    <col min="13570" max="13570" width="11.42578125" style="472" customWidth="1"/>
    <col min="13571" max="13571" width="7.5703125" style="472" customWidth="1"/>
    <col min="13572" max="13574" width="6.140625" style="472" customWidth="1"/>
    <col min="13575" max="13575" width="8.7109375" style="472" customWidth="1"/>
    <col min="13576" max="13576" width="2.7109375" style="472" bestFit="1" customWidth="1"/>
    <col min="13577" max="13577" width="10.42578125" style="472" customWidth="1"/>
    <col min="13578" max="13578" width="5.42578125" style="472" customWidth="1"/>
    <col min="13579" max="13579" width="8" style="472" customWidth="1"/>
    <col min="13580" max="13582" width="7.7109375" style="472" customWidth="1"/>
    <col min="13583" max="13583" width="4.7109375" style="472" customWidth="1"/>
    <col min="13584" max="13584" width="3.7109375" style="472" customWidth="1"/>
    <col min="13585" max="13585" width="4.42578125" style="472" customWidth="1"/>
    <col min="13586" max="13586" width="4.7109375" style="472" customWidth="1"/>
    <col min="13587" max="13622" width="0" style="472" hidden="1" customWidth="1"/>
    <col min="13623" max="13625" width="3.7109375" style="472" customWidth="1"/>
    <col min="13626" max="13626" width="3.140625" style="472" customWidth="1"/>
    <col min="13627" max="13627" width="3.7109375" style="472" customWidth="1"/>
    <col min="13628" max="13628" width="17.28515625" style="472" customWidth="1"/>
    <col min="13629" max="13629" width="15.140625" style="472" customWidth="1"/>
    <col min="13630" max="13630" width="10.85546875" style="472" customWidth="1"/>
    <col min="13631" max="13631" width="29.5703125" style="472" customWidth="1"/>
    <col min="13632" max="13632" width="7.140625" style="472" bestFit="1" customWidth="1"/>
    <col min="13633" max="13633" width="6.5703125" style="472" bestFit="1" customWidth="1"/>
    <col min="13634" max="13634" width="9" style="472" customWidth="1"/>
    <col min="13635" max="13635" width="4.140625" style="472" customWidth="1"/>
    <col min="13636" max="13636" width="3.28515625" style="472" customWidth="1"/>
    <col min="13637" max="13638" width="4.5703125" style="472" customWidth="1"/>
    <col min="13639" max="13639" width="4" style="472" customWidth="1"/>
    <col min="13640" max="13640" width="9.42578125" style="472" bestFit="1" customWidth="1"/>
    <col min="13641" max="13641" width="4.140625" style="472" customWidth="1"/>
    <col min="13642" max="13824" width="11.42578125" style="472"/>
    <col min="13825" max="13825" width="9.42578125" style="472" customWidth="1"/>
    <col min="13826" max="13826" width="11.42578125" style="472" customWidth="1"/>
    <col min="13827" max="13827" width="7.5703125" style="472" customWidth="1"/>
    <col min="13828" max="13830" width="6.140625" style="472" customWidth="1"/>
    <col min="13831" max="13831" width="8.7109375" style="472" customWidth="1"/>
    <col min="13832" max="13832" width="2.7109375" style="472" bestFit="1" customWidth="1"/>
    <col min="13833" max="13833" width="10.42578125" style="472" customWidth="1"/>
    <col min="13834" max="13834" width="5.42578125" style="472" customWidth="1"/>
    <col min="13835" max="13835" width="8" style="472" customWidth="1"/>
    <col min="13836" max="13838" width="7.7109375" style="472" customWidth="1"/>
    <col min="13839" max="13839" width="4.7109375" style="472" customWidth="1"/>
    <col min="13840" max="13840" width="3.7109375" style="472" customWidth="1"/>
    <col min="13841" max="13841" width="4.42578125" style="472" customWidth="1"/>
    <col min="13842" max="13842" width="4.7109375" style="472" customWidth="1"/>
    <col min="13843" max="13878" width="0" style="472" hidden="1" customWidth="1"/>
    <col min="13879" max="13881" width="3.7109375" style="472" customWidth="1"/>
    <col min="13882" max="13882" width="3.140625" style="472" customWidth="1"/>
    <col min="13883" max="13883" width="3.7109375" style="472" customWidth="1"/>
    <col min="13884" max="13884" width="17.28515625" style="472" customWidth="1"/>
    <col min="13885" max="13885" width="15.140625" style="472" customWidth="1"/>
    <col min="13886" max="13886" width="10.85546875" style="472" customWidth="1"/>
    <col min="13887" max="13887" width="29.5703125" style="472" customWidth="1"/>
    <col min="13888" max="13888" width="7.140625" style="472" bestFit="1" customWidth="1"/>
    <col min="13889" max="13889" width="6.5703125" style="472" bestFit="1" customWidth="1"/>
    <col min="13890" max="13890" width="9" style="472" customWidth="1"/>
    <col min="13891" max="13891" width="4.140625" style="472" customWidth="1"/>
    <col min="13892" max="13892" width="3.28515625" style="472" customWidth="1"/>
    <col min="13893" max="13894" width="4.5703125" style="472" customWidth="1"/>
    <col min="13895" max="13895" width="4" style="472" customWidth="1"/>
    <col min="13896" max="13896" width="9.42578125" style="472" bestFit="1" customWidth="1"/>
    <col min="13897" max="13897" width="4.140625" style="472" customWidth="1"/>
    <col min="13898" max="14080" width="11.42578125" style="472"/>
    <col min="14081" max="14081" width="9.42578125" style="472" customWidth="1"/>
    <col min="14082" max="14082" width="11.42578125" style="472" customWidth="1"/>
    <col min="14083" max="14083" width="7.5703125" style="472" customWidth="1"/>
    <col min="14084" max="14086" width="6.140625" style="472" customWidth="1"/>
    <col min="14087" max="14087" width="8.7109375" style="472" customWidth="1"/>
    <col min="14088" max="14088" width="2.7109375" style="472" bestFit="1" customWidth="1"/>
    <col min="14089" max="14089" width="10.42578125" style="472" customWidth="1"/>
    <col min="14090" max="14090" width="5.42578125" style="472" customWidth="1"/>
    <col min="14091" max="14091" width="8" style="472" customWidth="1"/>
    <col min="14092" max="14094" width="7.7109375" style="472" customWidth="1"/>
    <col min="14095" max="14095" width="4.7109375" style="472" customWidth="1"/>
    <col min="14096" max="14096" width="3.7109375" style="472" customWidth="1"/>
    <col min="14097" max="14097" width="4.42578125" style="472" customWidth="1"/>
    <col min="14098" max="14098" width="4.7109375" style="472" customWidth="1"/>
    <col min="14099" max="14134" width="0" style="472" hidden="1" customWidth="1"/>
    <col min="14135" max="14137" width="3.7109375" style="472" customWidth="1"/>
    <col min="14138" max="14138" width="3.140625" style="472" customWidth="1"/>
    <col min="14139" max="14139" width="3.7109375" style="472" customWidth="1"/>
    <col min="14140" max="14140" width="17.28515625" style="472" customWidth="1"/>
    <col min="14141" max="14141" width="15.140625" style="472" customWidth="1"/>
    <col min="14142" max="14142" width="10.85546875" style="472" customWidth="1"/>
    <col min="14143" max="14143" width="29.5703125" style="472" customWidth="1"/>
    <col min="14144" max="14144" width="7.140625" style="472" bestFit="1" customWidth="1"/>
    <col min="14145" max="14145" width="6.5703125" style="472" bestFit="1" customWidth="1"/>
    <col min="14146" max="14146" width="9" style="472" customWidth="1"/>
    <col min="14147" max="14147" width="4.140625" style="472" customWidth="1"/>
    <col min="14148" max="14148" width="3.28515625" style="472" customWidth="1"/>
    <col min="14149" max="14150" width="4.5703125" style="472" customWidth="1"/>
    <col min="14151" max="14151" width="4" style="472" customWidth="1"/>
    <col min="14152" max="14152" width="9.42578125" style="472" bestFit="1" customWidth="1"/>
    <col min="14153" max="14153" width="4.140625" style="472" customWidth="1"/>
    <col min="14154" max="14336" width="11.42578125" style="472"/>
    <col min="14337" max="14337" width="9.42578125" style="472" customWidth="1"/>
    <col min="14338" max="14338" width="11.42578125" style="472" customWidth="1"/>
    <col min="14339" max="14339" width="7.5703125" style="472" customWidth="1"/>
    <col min="14340" max="14342" width="6.140625" style="472" customWidth="1"/>
    <col min="14343" max="14343" width="8.7109375" style="472" customWidth="1"/>
    <col min="14344" max="14344" width="2.7109375" style="472" bestFit="1" customWidth="1"/>
    <col min="14345" max="14345" width="10.42578125" style="472" customWidth="1"/>
    <col min="14346" max="14346" width="5.42578125" style="472" customWidth="1"/>
    <col min="14347" max="14347" width="8" style="472" customWidth="1"/>
    <col min="14348" max="14350" width="7.7109375" style="472" customWidth="1"/>
    <col min="14351" max="14351" width="4.7109375" style="472" customWidth="1"/>
    <col min="14352" max="14352" width="3.7109375" style="472" customWidth="1"/>
    <col min="14353" max="14353" width="4.42578125" style="472" customWidth="1"/>
    <col min="14354" max="14354" width="4.7109375" style="472" customWidth="1"/>
    <col min="14355" max="14390" width="0" style="472" hidden="1" customWidth="1"/>
    <col min="14391" max="14393" width="3.7109375" style="472" customWidth="1"/>
    <col min="14394" max="14394" width="3.140625" style="472" customWidth="1"/>
    <col min="14395" max="14395" width="3.7109375" style="472" customWidth="1"/>
    <col min="14396" max="14396" width="17.28515625" style="472" customWidth="1"/>
    <col min="14397" max="14397" width="15.140625" style="472" customWidth="1"/>
    <col min="14398" max="14398" width="10.85546875" style="472" customWidth="1"/>
    <col min="14399" max="14399" width="29.5703125" style="472" customWidth="1"/>
    <col min="14400" max="14400" width="7.140625" style="472" bestFit="1" customWidth="1"/>
    <col min="14401" max="14401" width="6.5703125" style="472" bestFit="1" customWidth="1"/>
    <col min="14402" max="14402" width="9" style="472" customWidth="1"/>
    <col min="14403" max="14403" width="4.140625" style="472" customWidth="1"/>
    <col min="14404" max="14404" width="3.28515625" style="472" customWidth="1"/>
    <col min="14405" max="14406" width="4.5703125" style="472" customWidth="1"/>
    <col min="14407" max="14407" width="4" style="472" customWidth="1"/>
    <col min="14408" max="14408" width="9.42578125" style="472" bestFit="1" customWidth="1"/>
    <col min="14409" max="14409" width="4.140625" style="472" customWidth="1"/>
    <col min="14410" max="14592" width="11.42578125" style="472"/>
    <col min="14593" max="14593" width="9.42578125" style="472" customWidth="1"/>
    <col min="14594" max="14594" width="11.42578125" style="472" customWidth="1"/>
    <col min="14595" max="14595" width="7.5703125" style="472" customWidth="1"/>
    <col min="14596" max="14598" width="6.140625" style="472" customWidth="1"/>
    <col min="14599" max="14599" width="8.7109375" style="472" customWidth="1"/>
    <col min="14600" max="14600" width="2.7109375" style="472" bestFit="1" customWidth="1"/>
    <col min="14601" max="14601" width="10.42578125" style="472" customWidth="1"/>
    <col min="14602" max="14602" width="5.42578125" style="472" customWidth="1"/>
    <col min="14603" max="14603" width="8" style="472" customWidth="1"/>
    <col min="14604" max="14606" width="7.7109375" style="472" customWidth="1"/>
    <col min="14607" max="14607" width="4.7109375" style="472" customWidth="1"/>
    <col min="14608" max="14608" width="3.7109375" style="472" customWidth="1"/>
    <col min="14609" max="14609" width="4.42578125" style="472" customWidth="1"/>
    <col min="14610" max="14610" width="4.7109375" style="472" customWidth="1"/>
    <col min="14611" max="14646" width="0" style="472" hidden="1" customWidth="1"/>
    <col min="14647" max="14649" width="3.7109375" style="472" customWidth="1"/>
    <col min="14650" max="14650" width="3.140625" style="472" customWidth="1"/>
    <col min="14651" max="14651" width="3.7109375" style="472" customWidth="1"/>
    <col min="14652" max="14652" width="17.28515625" style="472" customWidth="1"/>
    <col min="14653" max="14653" width="15.140625" style="472" customWidth="1"/>
    <col min="14654" max="14654" width="10.85546875" style="472" customWidth="1"/>
    <col min="14655" max="14655" width="29.5703125" style="472" customWidth="1"/>
    <col min="14656" max="14656" width="7.140625" style="472" bestFit="1" customWidth="1"/>
    <col min="14657" max="14657" width="6.5703125" style="472" bestFit="1" customWidth="1"/>
    <col min="14658" max="14658" width="9" style="472" customWidth="1"/>
    <col min="14659" max="14659" width="4.140625" style="472" customWidth="1"/>
    <col min="14660" max="14660" width="3.28515625" style="472" customWidth="1"/>
    <col min="14661" max="14662" width="4.5703125" style="472" customWidth="1"/>
    <col min="14663" max="14663" width="4" style="472" customWidth="1"/>
    <col min="14664" max="14664" width="9.42578125" style="472" bestFit="1" customWidth="1"/>
    <col min="14665" max="14665" width="4.140625" style="472" customWidth="1"/>
    <col min="14666" max="14848" width="11.42578125" style="472"/>
    <col min="14849" max="14849" width="9.42578125" style="472" customWidth="1"/>
    <col min="14850" max="14850" width="11.42578125" style="472" customWidth="1"/>
    <col min="14851" max="14851" width="7.5703125" style="472" customWidth="1"/>
    <col min="14852" max="14854" width="6.140625" style="472" customWidth="1"/>
    <col min="14855" max="14855" width="8.7109375" style="472" customWidth="1"/>
    <col min="14856" max="14856" width="2.7109375" style="472" bestFit="1" customWidth="1"/>
    <col min="14857" max="14857" width="10.42578125" style="472" customWidth="1"/>
    <col min="14858" max="14858" width="5.42578125" style="472" customWidth="1"/>
    <col min="14859" max="14859" width="8" style="472" customWidth="1"/>
    <col min="14860" max="14862" width="7.7109375" style="472" customWidth="1"/>
    <col min="14863" max="14863" width="4.7109375" style="472" customWidth="1"/>
    <col min="14864" max="14864" width="3.7109375" style="472" customWidth="1"/>
    <col min="14865" max="14865" width="4.42578125" style="472" customWidth="1"/>
    <col min="14866" max="14866" width="4.7109375" style="472" customWidth="1"/>
    <col min="14867" max="14902" width="0" style="472" hidden="1" customWidth="1"/>
    <col min="14903" max="14905" width="3.7109375" style="472" customWidth="1"/>
    <col min="14906" max="14906" width="3.140625" style="472" customWidth="1"/>
    <col min="14907" max="14907" width="3.7109375" style="472" customWidth="1"/>
    <col min="14908" max="14908" width="17.28515625" style="472" customWidth="1"/>
    <col min="14909" max="14909" width="15.140625" style="472" customWidth="1"/>
    <col min="14910" max="14910" width="10.85546875" style="472" customWidth="1"/>
    <col min="14911" max="14911" width="29.5703125" style="472" customWidth="1"/>
    <col min="14912" max="14912" width="7.140625" style="472" bestFit="1" customWidth="1"/>
    <col min="14913" max="14913" width="6.5703125" style="472" bestFit="1" customWidth="1"/>
    <col min="14914" max="14914" width="9" style="472" customWidth="1"/>
    <col min="14915" max="14915" width="4.140625" style="472" customWidth="1"/>
    <col min="14916" max="14916" width="3.28515625" style="472" customWidth="1"/>
    <col min="14917" max="14918" width="4.5703125" style="472" customWidth="1"/>
    <col min="14919" max="14919" width="4" style="472" customWidth="1"/>
    <col min="14920" max="14920" width="9.42578125" style="472" bestFit="1" customWidth="1"/>
    <col min="14921" max="14921" width="4.140625" style="472" customWidth="1"/>
    <col min="14922" max="15104" width="11.42578125" style="472"/>
    <col min="15105" max="15105" width="9.42578125" style="472" customWidth="1"/>
    <col min="15106" max="15106" width="11.42578125" style="472" customWidth="1"/>
    <col min="15107" max="15107" width="7.5703125" style="472" customWidth="1"/>
    <col min="15108" max="15110" width="6.140625" style="472" customWidth="1"/>
    <col min="15111" max="15111" width="8.7109375" style="472" customWidth="1"/>
    <col min="15112" max="15112" width="2.7109375" style="472" bestFit="1" customWidth="1"/>
    <col min="15113" max="15113" width="10.42578125" style="472" customWidth="1"/>
    <col min="15114" max="15114" width="5.42578125" style="472" customWidth="1"/>
    <col min="15115" max="15115" width="8" style="472" customWidth="1"/>
    <col min="15116" max="15118" width="7.7109375" style="472" customWidth="1"/>
    <col min="15119" max="15119" width="4.7109375" style="472" customWidth="1"/>
    <col min="15120" max="15120" width="3.7109375" style="472" customWidth="1"/>
    <col min="15121" max="15121" width="4.42578125" style="472" customWidth="1"/>
    <col min="15122" max="15122" width="4.7109375" style="472" customWidth="1"/>
    <col min="15123" max="15158" width="0" style="472" hidden="1" customWidth="1"/>
    <col min="15159" max="15161" width="3.7109375" style="472" customWidth="1"/>
    <col min="15162" max="15162" width="3.140625" style="472" customWidth="1"/>
    <col min="15163" max="15163" width="3.7109375" style="472" customWidth="1"/>
    <col min="15164" max="15164" width="17.28515625" style="472" customWidth="1"/>
    <col min="15165" max="15165" width="15.140625" style="472" customWidth="1"/>
    <col min="15166" max="15166" width="10.85546875" style="472" customWidth="1"/>
    <col min="15167" max="15167" width="29.5703125" style="472" customWidth="1"/>
    <col min="15168" max="15168" width="7.140625" style="472" bestFit="1" customWidth="1"/>
    <col min="15169" max="15169" width="6.5703125" style="472" bestFit="1" customWidth="1"/>
    <col min="15170" max="15170" width="9" style="472" customWidth="1"/>
    <col min="15171" max="15171" width="4.140625" style="472" customWidth="1"/>
    <col min="15172" max="15172" width="3.28515625" style="472" customWidth="1"/>
    <col min="15173" max="15174" width="4.5703125" style="472" customWidth="1"/>
    <col min="15175" max="15175" width="4" style="472" customWidth="1"/>
    <col min="15176" max="15176" width="9.42578125" style="472" bestFit="1" customWidth="1"/>
    <col min="15177" max="15177" width="4.140625" style="472" customWidth="1"/>
    <col min="15178" max="15360" width="11.42578125" style="472"/>
    <col min="15361" max="15361" width="9.42578125" style="472" customWidth="1"/>
    <col min="15362" max="15362" width="11.42578125" style="472" customWidth="1"/>
    <col min="15363" max="15363" width="7.5703125" style="472" customWidth="1"/>
    <col min="15364" max="15366" width="6.140625" style="472" customWidth="1"/>
    <col min="15367" max="15367" width="8.7109375" style="472" customWidth="1"/>
    <col min="15368" max="15368" width="2.7109375" style="472" bestFit="1" customWidth="1"/>
    <col min="15369" max="15369" width="10.42578125" style="472" customWidth="1"/>
    <col min="15370" max="15370" width="5.42578125" style="472" customWidth="1"/>
    <col min="15371" max="15371" width="8" style="472" customWidth="1"/>
    <col min="15372" max="15374" width="7.7109375" style="472" customWidth="1"/>
    <col min="15375" max="15375" width="4.7109375" style="472" customWidth="1"/>
    <col min="15376" max="15376" width="3.7109375" style="472" customWidth="1"/>
    <col min="15377" max="15377" width="4.42578125" style="472" customWidth="1"/>
    <col min="15378" max="15378" width="4.7109375" style="472" customWidth="1"/>
    <col min="15379" max="15414" width="0" style="472" hidden="1" customWidth="1"/>
    <col min="15415" max="15417" width="3.7109375" style="472" customWidth="1"/>
    <col min="15418" max="15418" width="3.140625" style="472" customWidth="1"/>
    <col min="15419" max="15419" width="3.7109375" style="472" customWidth="1"/>
    <col min="15420" max="15420" width="17.28515625" style="472" customWidth="1"/>
    <col min="15421" max="15421" width="15.140625" style="472" customWidth="1"/>
    <col min="15422" max="15422" width="10.85546875" style="472" customWidth="1"/>
    <col min="15423" max="15423" width="29.5703125" style="472" customWidth="1"/>
    <col min="15424" max="15424" width="7.140625" style="472" bestFit="1" customWidth="1"/>
    <col min="15425" max="15425" width="6.5703125" style="472" bestFit="1" customWidth="1"/>
    <col min="15426" max="15426" width="9" style="472" customWidth="1"/>
    <col min="15427" max="15427" width="4.140625" style="472" customWidth="1"/>
    <col min="15428" max="15428" width="3.28515625" style="472" customWidth="1"/>
    <col min="15429" max="15430" width="4.5703125" style="472" customWidth="1"/>
    <col min="15431" max="15431" width="4" style="472" customWidth="1"/>
    <col min="15432" max="15432" width="9.42578125" style="472" bestFit="1" customWidth="1"/>
    <col min="15433" max="15433" width="4.140625" style="472" customWidth="1"/>
    <col min="15434" max="15616" width="11.42578125" style="472"/>
    <col min="15617" max="15617" width="9.42578125" style="472" customWidth="1"/>
    <col min="15618" max="15618" width="11.42578125" style="472" customWidth="1"/>
    <col min="15619" max="15619" width="7.5703125" style="472" customWidth="1"/>
    <col min="15620" max="15622" width="6.140625" style="472" customWidth="1"/>
    <col min="15623" max="15623" width="8.7109375" style="472" customWidth="1"/>
    <col min="15624" max="15624" width="2.7109375" style="472" bestFit="1" customWidth="1"/>
    <col min="15625" max="15625" width="10.42578125" style="472" customWidth="1"/>
    <col min="15626" max="15626" width="5.42578125" style="472" customWidth="1"/>
    <col min="15627" max="15627" width="8" style="472" customWidth="1"/>
    <col min="15628" max="15630" width="7.7109375" style="472" customWidth="1"/>
    <col min="15631" max="15631" width="4.7109375" style="472" customWidth="1"/>
    <col min="15632" max="15632" width="3.7109375" style="472" customWidth="1"/>
    <col min="15633" max="15633" width="4.42578125" style="472" customWidth="1"/>
    <col min="15634" max="15634" width="4.7109375" style="472" customWidth="1"/>
    <col min="15635" max="15670" width="0" style="472" hidden="1" customWidth="1"/>
    <col min="15671" max="15673" width="3.7109375" style="472" customWidth="1"/>
    <col min="15674" max="15674" width="3.140625" style="472" customWidth="1"/>
    <col min="15675" max="15675" width="3.7109375" style="472" customWidth="1"/>
    <col min="15676" max="15676" width="17.28515625" style="472" customWidth="1"/>
    <col min="15677" max="15677" width="15.140625" style="472" customWidth="1"/>
    <col min="15678" max="15678" width="10.85546875" style="472" customWidth="1"/>
    <col min="15679" max="15679" width="29.5703125" style="472" customWidth="1"/>
    <col min="15680" max="15680" width="7.140625" style="472" bestFit="1" customWidth="1"/>
    <col min="15681" max="15681" width="6.5703125" style="472" bestFit="1" customWidth="1"/>
    <col min="15682" max="15682" width="9" style="472" customWidth="1"/>
    <col min="15683" max="15683" width="4.140625" style="472" customWidth="1"/>
    <col min="15684" max="15684" width="3.28515625" style="472" customWidth="1"/>
    <col min="15685" max="15686" width="4.5703125" style="472" customWidth="1"/>
    <col min="15687" max="15687" width="4" style="472" customWidth="1"/>
    <col min="15688" max="15688" width="9.42578125" style="472" bestFit="1" customWidth="1"/>
    <col min="15689" max="15689" width="4.140625" style="472" customWidth="1"/>
    <col min="15690" max="15872" width="11.42578125" style="472"/>
    <col min="15873" max="15873" width="9.42578125" style="472" customWidth="1"/>
    <col min="15874" max="15874" width="11.42578125" style="472" customWidth="1"/>
    <col min="15875" max="15875" width="7.5703125" style="472" customWidth="1"/>
    <col min="15876" max="15878" width="6.140625" style="472" customWidth="1"/>
    <col min="15879" max="15879" width="8.7109375" style="472" customWidth="1"/>
    <col min="15880" max="15880" width="2.7109375" style="472" bestFit="1" customWidth="1"/>
    <col min="15881" max="15881" width="10.42578125" style="472" customWidth="1"/>
    <col min="15882" max="15882" width="5.42578125" style="472" customWidth="1"/>
    <col min="15883" max="15883" width="8" style="472" customWidth="1"/>
    <col min="15884" max="15886" width="7.7109375" style="472" customWidth="1"/>
    <col min="15887" max="15887" width="4.7109375" style="472" customWidth="1"/>
    <col min="15888" max="15888" width="3.7109375" style="472" customWidth="1"/>
    <col min="15889" max="15889" width="4.42578125" style="472" customWidth="1"/>
    <col min="15890" max="15890" width="4.7109375" style="472" customWidth="1"/>
    <col min="15891" max="15926" width="0" style="472" hidden="1" customWidth="1"/>
    <col min="15927" max="15929" width="3.7109375" style="472" customWidth="1"/>
    <col min="15930" max="15930" width="3.140625" style="472" customWidth="1"/>
    <col min="15931" max="15931" width="3.7109375" style="472" customWidth="1"/>
    <col min="15932" max="15932" width="17.28515625" style="472" customWidth="1"/>
    <col min="15933" max="15933" width="15.140625" style="472" customWidth="1"/>
    <col min="15934" max="15934" width="10.85546875" style="472" customWidth="1"/>
    <col min="15935" max="15935" width="29.5703125" style="472" customWidth="1"/>
    <col min="15936" max="15936" width="7.140625" style="472" bestFit="1" customWidth="1"/>
    <col min="15937" max="15937" width="6.5703125" style="472" bestFit="1" customWidth="1"/>
    <col min="15938" max="15938" width="9" style="472" customWidth="1"/>
    <col min="15939" max="15939" width="4.140625" style="472" customWidth="1"/>
    <col min="15940" max="15940" width="3.28515625" style="472" customWidth="1"/>
    <col min="15941" max="15942" width="4.5703125" style="472" customWidth="1"/>
    <col min="15943" max="15943" width="4" style="472" customWidth="1"/>
    <col min="15944" max="15944" width="9.42578125" style="472" bestFit="1" customWidth="1"/>
    <col min="15945" max="15945" width="4.140625" style="472" customWidth="1"/>
    <col min="15946" max="16128" width="11.42578125" style="472"/>
    <col min="16129" max="16129" width="9.42578125" style="472" customWidth="1"/>
    <col min="16130" max="16130" width="11.42578125" style="472" customWidth="1"/>
    <col min="16131" max="16131" width="7.5703125" style="472" customWidth="1"/>
    <col min="16132" max="16134" width="6.140625" style="472" customWidth="1"/>
    <col min="16135" max="16135" width="8.7109375" style="472" customWidth="1"/>
    <col min="16136" max="16136" width="2.7109375" style="472" bestFit="1" customWidth="1"/>
    <col min="16137" max="16137" width="10.42578125" style="472" customWidth="1"/>
    <col min="16138" max="16138" width="5.42578125" style="472" customWidth="1"/>
    <col min="16139" max="16139" width="8" style="472" customWidth="1"/>
    <col min="16140" max="16142" width="7.7109375" style="472" customWidth="1"/>
    <col min="16143" max="16143" width="4.7109375" style="472" customWidth="1"/>
    <col min="16144" max="16144" width="3.7109375" style="472" customWidth="1"/>
    <col min="16145" max="16145" width="4.42578125" style="472" customWidth="1"/>
    <col min="16146" max="16146" width="4.7109375" style="472" customWidth="1"/>
    <col min="16147" max="16182" width="0" style="472" hidden="1" customWidth="1"/>
    <col min="16183" max="16185" width="3.7109375" style="472" customWidth="1"/>
    <col min="16186" max="16186" width="3.140625" style="472" customWidth="1"/>
    <col min="16187" max="16187" width="3.7109375" style="472" customWidth="1"/>
    <col min="16188" max="16188" width="17.28515625" style="472" customWidth="1"/>
    <col min="16189" max="16189" width="15.140625" style="472" customWidth="1"/>
    <col min="16190" max="16190" width="10.85546875" style="472" customWidth="1"/>
    <col min="16191" max="16191" width="29.5703125" style="472" customWidth="1"/>
    <col min="16192" max="16192" width="7.140625" style="472" bestFit="1" customWidth="1"/>
    <col min="16193" max="16193" width="6.5703125" style="472" bestFit="1" customWidth="1"/>
    <col min="16194" max="16194" width="9" style="472" customWidth="1"/>
    <col min="16195" max="16195" width="4.140625" style="472" customWidth="1"/>
    <col min="16196" max="16196" width="3.28515625" style="472" customWidth="1"/>
    <col min="16197" max="16198" width="4.5703125" style="472" customWidth="1"/>
    <col min="16199" max="16199" width="4" style="472" customWidth="1"/>
    <col min="16200" max="16200" width="9.42578125" style="472" bestFit="1" customWidth="1"/>
    <col min="16201" max="16201" width="4.140625" style="472" customWidth="1"/>
    <col min="16202" max="16384" width="11.42578125" style="472"/>
  </cols>
  <sheetData>
    <row r="1" spans="1:72" s="459" customFormat="1" ht="11.25" customHeight="1" x14ac:dyDescent="0.2">
      <c r="A1" s="1124" t="s">
        <v>447</v>
      </c>
      <c r="B1" s="1125"/>
      <c r="C1" s="1125"/>
      <c r="D1" s="1125"/>
      <c r="E1" s="1125"/>
      <c r="F1" s="1125"/>
      <c r="G1" s="1125"/>
      <c r="H1" s="1125"/>
      <c r="I1" s="1125"/>
      <c r="J1" s="1125"/>
      <c r="K1" s="1126"/>
      <c r="L1" s="1127"/>
      <c r="M1" s="1128"/>
      <c r="N1" s="1129"/>
      <c r="O1" s="455"/>
      <c r="P1" s="455"/>
      <c r="Q1" s="455"/>
      <c r="R1" s="455"/>
      <c r="S1" s="455"/>
      <c r="T1" s="1131"/>
      <c r="U1" s="1131"/>
      <c r="V1" s="456"/>
      <c r="W1" s="456"/>
      <c r="X1" s="457"/>
      <c r="Y1" s="457"/>
      <c r="Z1" s="457"/>
      <c r="AA1" s="457"/>
      <c r="AB1" s="457"/>
      <c r="AC1" s="457"/>
      <c r="AD1" s="457"/>
      <c r="AE1" s="457"/>
      <c r="AF1" s="457"/>
      <c r="AG1" s="457"/>
      <c r="AH1" s="457"/>
      <c r="AI1" s="457"/>
      <c r="AJ1" s="457"/>
      <c r="AK1" s="457"/>
      <c r="AL1" s="457"/>
      <c r="AM1" s="457"/>
      <c r="AN1" s="457"/>
      <c r="AO1" s="457"/>
      <c r="AP1" s="457"/>
      <c r="AQ1" s="457"/>
      <c r="AR1" s="457"/>
      <c r="AS1" s="457"/>
      <c r="AT1" s="457"/>
      <c r="AU1" s="457"/>
      <c r="AV1" s="457"/>
      <c r="AW1" s="457"/>
      <c r="AX1" s="457"/>
      <c r="AY1" s="457"/>
      <c r="AZ1" s="457"/>
      <c r="BA1" s="457"/>
      <c r="BB1" s="457"/>
      <c r="BC1" s="457"/>
      <c r="BD1" s="457"/>
      <c r="BE1" s="457"/>
      <c r="BF1" s="457"/>
      <c r="BG1" s="457"/>
      <c r="BH1" s="1136" t="s">
        <v>448</v>
      </c>
      <c r="BI1" s="1139" t="s">
        <v>102</v>
      </c>
      <c r="BJ1" s="1139"/>
      <c r="BK1" s="1139"/>
      <c r="BL1" s="1140"/>
      <c r="BM1" s="458"/>
      <c r="BN1" s="458"/>
      <c r="BO1" s="1143" t="s">
        <v>449</v>
      </c>
      <c r="BP1" s="1144"/>
      <c r="BQ1" s="1144"/>
      <c r="BR1" s="1144"/>
      <c r="BS1" s="1144"/>
      <c r="BT1" s="1145"/>
    </row>
    <row r="2" spans="1:72" s="459" customFormat="1" ht="11.25" customHeight="1" x14ac:dyDescent="0.2">
      <c r="A2" s="1149" t="s">
        <v>450</v>
      </c>
      <c r="B2" s="1150"/>
      <c r="C2" s="1150"/>
      <c r="D2" s="1150"/>
      <c r="E2" s="1150"/>
      <c r="F2" s="1150"/>
      <c r="G2" s="1150"/>
      <c r="H2" s="1150"/>
      <c r="I2" s="1150"/>
      <c r="J2" s="1150"/>
      <c r="K2" s="1151"/>
      <c r="L2" s="1130"/>
      <c r="M2" s="1131"/>
      <c r="N2" s="1132"/>
      <c r="O2" s="455"/>
      <c r="P2" s="455"/>
      <c r="Q2" s="455"/>
      <c r="R2" s="455"/>
      <c r="S2" s="455"/>
      <c r="T2" s="1131"/>
      <c r="U2" s="1131"/>
      <c r="V2" s="456"/>
      <c r="W2" s="456"/>
      <c r="X2" s="457"/>
      <c r="Y2" s="457"/>
      <c r="Z2" s="457"/>
      <c r="AA2" s="457"/>
      <c r="AB2" s="457"/>
      <c r="AC2" s="457"/>
      <c r="AD2" s="457"/>
      <c r="AE2" s="457"/>
      <c r="AF2" s="457"/>
      <c r="AG2" s="457"/>
      <c r="AH2" s="457"/>
      <c r="AI2" s="457"/>
      <c r="AJ2" s="457"/>
      <c r="AK2" s="457"/>
      <c r="AL2" s="457"/>
      <c r="AM2" s="457"/>
      <c r="AN2" s="457"/>
      <c r="AO2" s="457"/>
      <c r="AP2" s="457"/>
      <c r="AQ2" s="457"/>
      <c r="AR2" s="457"/>
      <c r="AS2" s="457"/>
      <c r="AT2" s="457"/>
      <c r="AU2" s="457"/>
      <c r="AV2" s="457"/>
      <c r="AW2" s="457"/>
      <c r="AX2" s="457"/>
      <c r="AY2" s="457"/>
      <c r="AZ2" s="457"/>
      <c r="BA2" s="457"/>
      <c r="BB2" s="457"/>
      <c r="BC2" s="457"/>
      <c r="BD2" s="457"/>
      <c r="BE2" s="457"/>
      <c r="BF2" s="457"/>
      <c r="BG2" s="457"/>
      <c r="BH2" s="1137"/>
      <c r="BI2" s="1141"/>
      <c r="BJ2" s="1141"/>
      <c r="BK2" s="1141"/>
      <c r="BL2" s="1142"/>
      <c r="BM2" s="460"/>
      <c r="BN2" s="461"/>
      <c r="BO2" s="1146"/>
      <c r="BP2" s="1147"/>
      <c r="BQ2" s="1147"/>
      <c r="BR2" s="1147"/>
      <c r="BS2" s="1147"/>
      <c r="BT2" s="1148"/>
    </row>
    <row r="3" spans="1:72" s="459" customFormat="1" ht="28.5" customHeight="1" x14ac:dyDescent="0.2">
      <c r="A3" s="462" t="s">
        <v>451</v>
      </c>
      <c r="B3" s="1124" t="s">
        <v>452</v>
      </c>
      <c r="C3" s="1125"/>
      <c r="D3" s="1125"/>
      <c r="E3" s="1125"/>
      <c r="F3" s="1125"/>
      <c r="G3" s="1125"/>
      <c r="H3" s="1125"/>
      <c r="I3" s="1126"/>
      <c r="J3" s="1124" t="s">
        <v>453</v>
      </c>
      <c r="K3" s="1126"/>
      <c r="L3" s="1130"/>
      <c r="M3" s="1131"/>
      <c r="N3" s="1132"/>
      <c r="O3" s="455"/>
      <c r="P3" s="455"/>
      <c r="Q3" s="455"/>
      <c r="R3" s="455"/>
      <c r="S3" s="455"/>
      <c r="T3" s="1131"/>
      <c r="U3" s="1131"/>
      <c r="V3" s="456"/>
      <c r="W3" s="456"/>
      <c r="X3" s="457"/>
      <c r="Y3" s="457"/>
      <c r="Z3" s="457"/>
      <c r="AA3" s="457"/>
      <c r="AB3" s="457"/>
      <c r="AC3" s="457"/>
      <c r="AD3" s="457"/>
      <c r="AE3" s="457"/>
      <c r="AF3" s="457"/>
      <c r="AG3" s="457"/>
      <c r="AH3" s="457"/>
      <c r="AI3" s="457"/>
      <c r="AJ3" s="457"/>
      <c r="AK3" s="457"/>
      <c r="AL3" s="457"/>
      <c r="AM3" s="457"/>
      <c r="AN3" s="457"/>
      <c r="AO3" s="457"/>
      <c r="AP3" s="457"/>
      <c r="AQ3" s="457"/>
      <c r="AR3" s="457"/>
      <c r="AS3" s="457"/>
      <c r="AT3" s="457"/>
      <c r="AU3" s="457"/>
      <c r="AV3" s="457"/>
      <c r="AW3" s="457"/>
      <c r="AX3" s="457"/>
      <c r="AY3" s="457"/>
      <c r="AZ3" s="457"/>
      <c r="BA3" s="457"/>
      <c r="BB3" s="457"/>
      <c r="BC3" s="457"/>
      <c r="BD3" s="457"/>
      <c r="BE3" s="457"/>
      <c r="BF3" s="457"/>
      <c r="BG3" s="457"/>
      <c r="BH3" s="1137" t="s">
        <v>454</v>
      </c>
      <c r="BI3" s="1769" t="s">
        <v>912</v>
      </c>
      <c r="BJ3" s="1154"/>
      <c r="BK3" s="1154"/>
      <c r="BL3" s="1155"/>
      <c r="BM3" s="460"/>
      <c r="BN3" s="461"/>
      <c r="BO3" s="1158">
        <v>42581</v>
      </c>
      <c r="BP3" s="1159"/>
      <c r="BQ3" s="1159"/>
      <c r="BR3" s="1159"/>
      <c r="BS3" s="1159"/>
      <c r="BT3" s="1160"/>
    </row>
    <row r="4" spans="1:72" s="459" customFormat="1" ht="11.25" customHeight="1" x14ac:dyDescent="0.2">
      <c r="A4" s="463" t="s">
        <v>455</v>
      </c>
      <c r="B4" s="1164" t="s">
        <v>456</v>
      </c>
      <c r="C4" s="1165"/>
      <c r="D4" s="1165"/>
      <c r="E4" s="1165"/>
      <c r="F4" s="1165"/>
      <c r="G4" s="1165"/>
      <c r="H4" s="1165"/>
      <c r="I4" s="1166"/>
      <c r="J4" s="1167">
        <v>2</v>
      </c>
      <c r="K4" s="1168"/>
      <c r="L4" s="1133"/>
      <c r="M4" s="1134"/>
      <c r="N4" s="1135"/>
      <c r="O4" s="464"/>
      <c r="P4" s="464"/>
      <c r="Q4" s="464"/>
      <c r="R4" s="464"/>
      <c r="S4" s="464"/>
      <c r="T4" s="1131"/>
      <c r="U4" s="1131"/>
      <c r="V4" s="456"/>
      <c r="W4" s="456"/>
      <c r="X4" s="457"/>
      <c r="Y4" s="457"/>
      <c r="Z4" s="457"/>
      <c r="AA4" s="457"/>
      <c r="AB4" s="457"/>
      <c r="AC4" s="457"/>
      <c r="AD4" s="457"/>
      <c r="AE4" s="457"/>
      <c r="AF4" s="457"/>
      <c r="AG4" s="457"/>
      <c r="AH4" s="457"/>
      <c r="AI4" s="457"/>
      <c r="AJ4" s="457"/>
      <c r="AK4" s="457"/>
      <c r="AL4" s="457"/>
      <c r="AM4" s="457"/>
      <c r="AN4" s="457"/>
      <c r="AO4" s="457"/>
      <c r="AP4" s="457"/>
      <c r="AQ4" s="457"/>
      <c r="AR4" s="457"/>
      <c r="AS4" s="457"/>
      <c r="AT4" s="457"/>
      <c r="AU4" s="457"/>
      <c r="AV4" s="457"/>
      <c r="AW4" s="457"/>
      <c r="AX4" s="457"/>
      <c r="AY4" s="457"/>
      <c r="AZ4" s="457"/>
      <c r="BA4" s="457"/>
      <c r="BB4" s="457"/>
      <c r="BC4" s="457"/>
      <c r="BD4" s="457"/>
      <c r="BE4" s="457"/>
      <c r="BF4" s="457"/>
      <c r="BG4" s="457"/>
      <c r="BH4" s="1152"/>
      <c r="BI4" s="1156"/>
      <c r="BJ4" s="1156"/>
      <c r="BK4" s="1156"/>
      <c r="BL4" s="1157"/>
      <c r="BM4" s="465"/>
      <c r="BN4" s="465"/>
      <c r="BO4" s="1161"/>
      <c r="BP4" s="1162"/>
      <c r="BQ4" s="1162"/>
      <c r="BR4" s="1162"/>
      <c r="BS4" s="1162"/>
      <c r="BT4" s="1163"/>
    </row>
    <row r="5" spans="1:72" s="469" customFormat="1" ht="5.25" customHeight="1" x14ac:dyDescent="0.2">
      <c r="A5" s="466"/>
      <c r="B5" s="467"/>
      <c r="C5" s="467"/>
      <c r="D5" s="466"/>
      <c r="E5" s="466"/>
      <c r="F5" s="466"/>
      <c r="G5" s="466"/>
      <c r="H5" s="466"/>
      <c r="I5" s="468"/>
      <c r="J5" s="468"/>
      <c r="K5" s="468"/>
      <c r="L5" s="466"/>
      <c r="M5" s="466"/>
      <c r="N5" s="466"/>
      <c r="O5" s="466"/>
      <c r="P5" s="466"/>
      <c r="Q5" s="466"/>
      <c r="R5" s="466"/>
      <c r="S5" s="466"/>
      <c r="T5" s="466"/>
      <c r="U5" s="466"/>
      <c r="V5" s="466"/>
      <c r="W5" s="466"/>
      <c r="X5" s="466"/>
      <c r="Y5" s="466"/>
      <c r="Z5" s="466"/>
      <c r="AA5" s="466"/>
      <c r="AB5" s="466"/>
      <c r="AC5" s="466"/>
      <c r="AD5" s="466"/>
      <c r="AE5" s="466"/>
      <c r="AF5" s="466"/>
      <c r="AG5" s="466"/>
      <c r="AH5" s="466"/>
      <c r="AI5" s="466"/>
      <c r="AJ5" s="466"/>
      <c r="AK5" s="466"/>
      <c r="AL5" s="466"/>
      <c r="AM5" s="466"/>
      <c r="AN5" s="466"/>
      <c r="AO5" s="466"/>
      <c r="AP5" s="466"/>
      <c r="AQ5" s="466"/>
      <c r="AR5" s="466"/>
      <c r="AS5" s="466"/>
      <c r="AT5" s="466"/>
      <c r="AU5" s="466"/>
      <c r="AV5" s="466"/>
      <c r="AW5" s="466"/>
      <c r="AX5" s="466"/>
      <c r="AY5" s="466"/>
      <c r="AZ5" s="466"/>
      <c r="BA5" s="466"/>
      <c r="BB5" s="466"/>
      <c r="BC5" s="466"/>
      <c r="BD5" s="466"/>
      <c r="BE5" s="466"/>
      <c r="BF5" s="466"/>
      <c r="BG5" s="466"/>
      <c r="BH5" s="468"/>
      <c r="BI5" s="468"/>
      <c r="BJ5" s="468"/>
      <c r="BK5" s="466"/>
      <c r="BL5" s="466"/>
      <c r="BM5" s="466"/>
      <c r="BN5" s="466"/>
      <c r="BO5" s="466"/>
      <c r="BP5" s="466"/>
      <c r="BQ5" s="466"/>
      <c r="BR5" s="466"/>
      <c r="BS5" s="466"/>
      <c r="BT5" s="467"/>
    </row>
    <row r="6" spans="1:72" s="469" customFormat="1" ht="11.25" x14ac:dyDescent="0.2">
      <c r="A6" s="1169" t="s">
        <v>457</v>
      </c>
      <c r="B6" s="1169"/>
      <c r="C6" s="1169"/>
      <c r="D6" s="1169"/>
      <c r="E6" s="1169"/>
      <c r="F6" s="1169"/>
      <c r="G6" s="1169"/>
      <c r="H6" s="1169"/>
      <c r="I6" s="1169"/>
      <c r="J6" s="1169"/>
      <c r="K6" s="1169"/>
      <c r="L6" s="1169"/>
      <c r="M6" s="1169"/>
      <c r="N6" s="1169"/>
      <c r="O6" s="1170" t="s">
        <v>608</v>
      </c>
      <c r="P6" s="1171"/>
      <c r="Q6" s="1171"/>
      <c r="R6" s="1172"/>
      <c r="S6" s="1173" t="s">
        <v>459</v>
      </c>
      <c r="T6" s="1174"/>
      <c r="U6" s="1174"/>
      <c r="V6" s="1174"/>
      <c r="W6" s="1174"/>
      <c r="X6" s="1174"/>
      <c r="Y6" s="1174"/>
      <c r="Z6" s="1174"/>
      <c r="AA6" s="1174"/>
      <c r="AB6" s="1174"/>
      <c r="AC6" s="1174"/>
      <c r="AD6" s="1174"/>
      <c r="AE6" s="1174"/>
      <c r="AF6" s="1174"/>
      <c r="AG6" s="1174"/>
      <c r="AH6" s="1174"/>
      <c r="AI6" s="1174"/>
      <c r="AJ6" s="1174"/>
      <c r="AK6" s="1174"/>
      <c r="AL6" s="1174"/>
      <c r="AM6" s="1174"/>
      <c r="AN6" s="1174"/>
      <c r="AO6" s="1174"/>
      <c r="AP6" s="1174"/>
      <c r="AQ6" s="1174"/>
      <c r="AR6" s="1174"/>
      <c r="AS6" s="1174"/>
      <c r="AT6" s="1174"/>
      <c r="AU6" s="1174"/>
      <c r="AV6" s="1174"/>
      <c r="AW6" s="1174"/>
      <c r="AX6" s="1174"/>
      <c r="AY6" s="1174"/>
      <c r="AZ6" s="1174"/>
      <c r="BA6" s="1174"/>
      <c r="BB6" s="1174"/>
      <c r="BC6" s="1174"/>
      <c r="BD6" s="1174"/>
      <c r="BE6" s="1174"/>
      <c r="BF6" s="1174"/>
      <c r="BG6" s="1175"/>
      <c r="BH6" s="1176" t="s">
        <v>460</v>
      </c>
      <c r="BI6" s="1176"/>
      <c r="BJ6" s="1176"/>
      <c r="BK6" s="1176"/>
      <c r="BL6" s="1176"/>
      <c r="BM6" s="1176"/>
      <c r="BN6" s="1176"/>
      <c r="BO6" s="1176"/>
      <c r="BP6" s="1176"/>
      <c r="BQ6" s="1176"/>
      <c r="BR6" s="1176"/>
      <c r="BS6" s="1176"/>
      <c r="BT6" s="1176"/>
    </row>
    <row r="7" spans="1:72" s="469" customFormat="1" ht="12.75" customHeight="1" x14ac:dyDescent="0.2">
      <c r="A7" s="1153" t="s">
        <v>452</v>
      </c>
      <c r="B7" s="1153" t="s">
        <v>461</v>
      </c>
      <c r="C7" s="1153" t="s">
        <v>451</v>
      </c>
      <c r="D7" s="1153" t="s">
        <v>462</v>
      </c>
      <c r="E7" s="1153"/>
      <c r="F7" s="1153"/>
      <c r="G7" s="1153" t="s">
        <v>463</v>
      </c>
      <c r="H7" s="1153" t="s">
        <v>464</v>
      </c>
      <c r="I7" s="1153"/>
      <c r="J7" s="1153"/>
      <c r="K7" s="1153"/>
      <c r="L7" s="1153" t="s">
        <v>465</v>
      </c>
      <c r="M7" s="1153"/>
      <c r="N7" s="1153"/>
      <c r="O7" s="1178" t="s">
        <v>458</v>
      </c>
      <c r="P7" s="1179"/>
      <c r="Q7" s="1179"/>
      <c r="R7" s="1180"/>
      <c r="S7" s="1177" t="s">
        <v>466</v>
      </c>
      <c r="T7" s="1177"/>
      <c r="U7" s="1177" t="s">
        <v>467</v>
      </c>
      <c r="V7" s="1177"/>
      <c r="W7" s="1177" t="s">
        <v>468</v>
      </c>
      <c r="X7" s="1177"/>
      <c r="Y7" s="1177" t="s">
        <v>469</v>
      </c>
      <c r="Z7" s="1177"/>
      <c r="AA7" s="1177" t="s">
        <v>470</v>
      </c>
      <c r="AB7" s="1177"/>
      <c r="AC7" s="1177" t="s">
        <v>471</v>
      </c>
      <c r="AD7" s="1177"/>
      <c r="AE7" s="1177" t="s">
        <v>472</v>
      </c>
      <c r="AF7" s="1177"/>
      <c r="AG7" s="1177" t="s">
        <v>473</v>
      </c>
      <c r="AH7" s="1177"/>
      <c r="AI7" s="1177" t="s">
        <v>474</v>
      </c>
      <c r="AJ7" s="1177"/>
      <c r="AK7" s="1177" t="s">
        <v>475</v>
      </c>
      <c r="AL7" s="1177"/>
      <c r="AM7" s="1177" t="s">
        <v>476</v>
      </c>
      <c r="AN7" s="1177"/>
      <c r="AO7" s="1177" t="s">
        <v>477</v>
      </c>
      <c r="AP7" s="1177"/>
      <c r="AQ7" s="1177" t="s">
        <v>478</v>
      </c>
      <c r="AR7" s="1177"/>
      <c r="AS7" s="1177" t="s">
        <v>479</v>
      </c>
      <c r="AT7" s="1177"/>
      <c r="AU7" s="1177" t="s">
        <v>480</v>
      </c>
      <c r="AV7" s="1177"/>
      <c r="AW7" s="1177" t="s">
        <v>481</v>
      </c>
      <c r="AX7" s="1177"/>
      <c r="AY7" s="1177" t="s">
        <v>482</v>
      </c>
      <c r="AZ7" s="1177"/>
      <c r="BA7" s="1177" t="s">
        <v>483</v>
      </c>
      <c r="BB7" s="1177"/>
      <c r="BC7" s="1181" t="s">
        <v>484</v>
      </c>
      <c r="BD7" s="1182"/>
      <c r="BE7" s="1182"/>
      <c r="BF7" s="1182"/>
      <c r="BG7" s="1183"/>
      <c r="BH7" s="1177" t="s">
        <v>485</v>
      </c>
      <c r="BI7" s="1177"/>
      <c r="BJ7" s="1177"/>
      <c r="BK7" s="1177"/>
      <c r="BL7" s="1177"/>
      <c r="BM7" s="1177"/>
      <c r="BN7" s="1177"/>
      <c r="BO7" s="1177" t="s">
        <v>486</v>
      </c>
      <c r="BP7" s="1177"/>
      <c r="BQ7" s="1177"/>
      <c r="BR7" s="1177"/>
      <c r="BS7" s="1177"/>
      <c r="BT7" s="1177"/>
    </row>
    <row r="8" spans="1:72" ht="15" customHeight="1" x14ac:dyDescent="0.2">
      <c r="A8" s="1153"/>
      <c r="B8" s="1153"/>
      <c r="C8" s="1153"/>
      <c r="D8" s="1153"/>
      <c r="E8" s="1153"/>
      <c r="F8" s="1153"/>
      <c r="G8" s="1153"/>
      <c r="H8" s="1153"/>
      <c r="I8" s="1153"/>
      <c r="J8" s="1153"/>
      <c r="K8" s="1153"/>
      <c r="L8" s="1153"/>
      <c r="M8" s="1153"/>
      <c r="N8" s="1153"/>
      <c r="O8" s="470" t="s">
        <v>487</v>
      </c>
      <c r="P8" s="470" t="s">
        <v>132</v>
      </c>
      <c r="Q8" s="470" t="s">
        <v>581</v>
      </c>
      <c r="R8" s="470" t="s">
        <v>582</v>
      </c>
      <c r="S8" s="471" t="s">
        <v>488</v>
      </c>
      <c r="T8" s="471" t="s">
        <v>489</v>
      </c>
      <c r="U8" s="471" t="s">
        <v>488</v>
      </c>
      <c r="V8" s="471" t="s">
        <v>489</v>
      </c>
      <c r="W8" s="471" t="s">
        <v>488</v>
      </c>
      <c r="X8" s="471" t="s">
        <v>489</v>
      </c>
      <c r="Y8" s="471" t="s">
        <v>488</v>
      </c>
      <c r="Z8" s="471" t="s">
        <v>489</v>
      </c>
      <c r="AA8" s="471" t="s">
        <v>488</v>
      </c>
      <c r="AB8" s="471" t="s">
        <v>489</v>
      </c>
      <c r="AC8" s="471" t="s">
        <v>488</v>
      </c>
      <c r="AD8" s="471" t="s">
        <v>489</v>
      </c>
      <c r="AE8" s="471" t="s">
        <v>488</v>
      </c>
      <c r="AF8" s="471" t="s">
        <v>489</v>
      </c>
      <c r="AG8" s="471" t="s">
        <v>488</v>
      </c>
      <c r="AH8" s="471" t="s">
        <v>489</v>
      </c>
      <c r="AI8" s="471" t="s">
        <v>488</v>
      </c>
      <c r="AJ8" s="471" t="s">
        <v>489</v>
      </c>
      <c r="AK8" s="471" t="s">
        <v>488</v>
      </c>
      <c r="AL8" s="471" t="s">
        <v>489</v>
      </c>
      <c r="AM8" s="471" t="s">
        <v>488</v>
      </c>
      <c r="AN8" s="471" t="s">
        <v>489</v>
      </c>
      <c r="AO8" s="471" t="s">
        <v>488</v>
      </c>
      <c r="AP8" s="471" t="s">
        <v>489</v>
      </c>
      <c r="AQ8" s="471" t="s">
        <v>488</v>
      </c>
      <c r="AR8" s="471" t="s">
        <v>489</v>
      </c>
      <c r="AS8" s="471" t="s">
        <v>488</v>
      </c>
      <c r="AT8" s="471" t="s">
        <v>489</v>
      </c>
      <c r="AU8" s="471" t="s">
        <v>488</v>
      </c>
      <c r="AV8" s="471" t="s">
        <v>489</v>
      </c>
      <c r="AW8" s="471" t="s">
        <v>488</v>
      </c>
      <c r="AX8" s="471" t="s">
        <v>489</v>
      </c>
      <c r="AY8" s="471" t="s">
        <v>488</v>
      </c>
      <c r="AZ8" s="471" t="s">
        <v>489</v>
      </c>
      <c r="BA8" s="471" t="s">
        <v>488</v>
      </c>
      <c r="BB8" s="471" t="s">
        <v>489</v>
      </c>
      <c r="BC8" s="471" t="s">
        <v>490</v>
      </c>
      <c r="BD8" s="471" t="s">
        <v>488</v>
      </c>
      <c r="BE8" s="471" t="s">
        <v>489</v>
      </c>
      <c r="BF8" s="471" t="s">
        <v>491</v>
      </c>
      <c r="BG8" s="471" t="s">
        <v>492</v>
      </c>
      <c r="BH8" s="1153" t="s">
        <v>493</v>
      </c>
      <c r="BI8" s="1153"/>
      <c r="BJ8" s="1153"/>
      <c r="BK8" s="471" t="s">
        <v>494</v>
      </c>
      <c r="BL8" s="471" t="s">
        <v>495</v>
      </c>
      <c r="BM8" s="471" t="s">
        <v>496</v>
      </c>
      <c r="BN8" s="471" t="s">
        <v>497</v>
      </c>
      <c r="BO8" s="471" t="s">
        <v>490</v>
      </c>
      <c r="BP8" s="471" t="s">
        <v>491</v>
      </c>
      <c r="BQ8" s="471" t="s">
        <v>488</v>
      </c>
      <c r="BR8" s="471" t="s">
        <v>489</v>
      </c>
      <c r="BS8" s="471" t="s">
        <v>498</v>
      </c>
      <c r="BT8" s="471" t="s">
        <v>499</v>
      </c>
    </row>
    <row r="9" spans="1:72" s="475" customFormat="1" ht="71.25" customHeight="1" x14ac:dyDescent="0.2">
      <c r="A9" s="1189" t="s">
        <v>103</v>
      </c>
      <c r="B9" s="1189" t="s">
        <v>104</v>
      </c>
      <c r="C9" s="1189" t="s">
        <v>105</v>
      </c>
      <c r="D9" s="1189" t="s">
        <v>106</v>
      </c>
      <c r="E9" s="1189"/>
      <c r="F9" s="1189"/>
      <c r="G9" s="476" t="s">
        <v>508</v>
      </c>
      <c r="H9" s="476">
        <v>1</v>
      </c>
      <c r="I9" s="1770" t="s">
        <v>2640</v>
      </c>
      <c r="J9" s="1771"/>
      <c r="K9" s="1772"/>
      <c r="L9" s="1189" t="s">
        <v>107</v>
      </c>
      <c r="M9" s="1189"/>
      <c r="N9" s="1189"/>
      <c r="O9" s="1189" t="s">
        <v>33</v>
      </c>
      <c r="P9" s="1189"/>
      <c r="Q9" s="1189"/>
      <c r="R9" s="1189"/>
      <c r="S9" s="473">
        <v>1</v>
      </c>
      <c r="T9" s="1188">
        <v>2</v>
      </c>
      <c r="U9" s="473">
        <v>1</v>
      </c>
      <c r="V9" s="1188">
        <v>2</v>
      </c>
      <c r="W9" s="473">
        <v>1</v>
      </c>
      <c r="X9" s="1188">
        <v>2</v>
      </c>
      <c r="Y9" s="473">
        <v>1</v>
      </c>
      <c r="Z9" s="1188">
        <v>3</v>
      </c>
      <c r="AA9" s="473">
        <v>1</v>
      </c>
      <c r="AB9" s="1188">
        <v>3</v>
      </c>
      <c r="AC9" s="473" t="s">
        <v>587</v>
      </c>
      <c r="AD9" s="1188" t="s">
        <v>587</v>
      </c>
      <c r="AE9" s="473" t="s">
        <v>587</v>
      </c>
      <c r="AF9" s="1188" t="s">
        <v>587</v>
      </c>
      <c r="AG9" s="473" t="s">
        <v>587</v>
      </c>
      <c r="AH9" s="1188" t="s">
        <v>587</v>
      </c>
      <c r="AI9" s="473">
        <v>2</v>
      </c>
      <c r="AJ9" s="1188">
        <v>4</v>
      </c>
      <c r="AK9" s="473">
        <v>3</v>
      </c>
      <c r="AL9" s="1188">
        <v>2</v>
      </c>
      <c r="AM9" s="473">
        <v>2</v>
      </c>
      <c r="AN9" s="1188">
        <v>3</v>
      </c>
      <c r="AO9" s="496">
        <v>3</v>
      </c>
      <c r="AP9" s="1773">
        <v>2</v>
      </c>
      <c r="AQ9" s="473"/>
      <c r="AR9" s="1188"/>
      <c r="AS9" s="473"/>
      <c r="AT9" s="1188"/>
      <c r="AU9" s="473"/>
      <c r="AV9" s="1188"/>
      <c r="AW9" s="473"/>
      <c r="AX9" s="1188"/>
      <c r="AY9" s="473"/>
      <c r="AZ9" s="1188"/>
      <c r="BA9" s="473"/>
      <c r="BB9" s="1188"/>
      <c r="BC9" s="474">
        <f t="shared" ref="BC9:BC27" si="0">AVERAGE(S9,U9,W9,Y9,AA9,AC9,AE9,AG9,AI9,AK9,AM9,AO9,AQ9,AS9,AU9,AW9,AY9,BA9)</f>
        <v>1.6666666666666667</v>
      </c>
      <c r="BD9" s="1190">
        <f>SUM((BC9*(BC9/SUM(BC9:BC12))),(BC10*(BC10/SUM(BC9:BC12))),(BC11*(BC11/SUM(BC9:BC12))),(BC12*(BC12/SUM(BC9:BC12))))</f>
        <v>2.3654618473895583</v>
      </c>
      <c r="BE9" s="1190">
        <f>AVERAGE(T9,V9,X9,Z9,AB9,AD9,AF9,AH9,AJ9,AL9,AN9,AP9,AR9,AT9,AV9,AX9,AZ9,BB9)</f>
        <v>2.5555555555555554</v>
      </c>
      <c r="BF9" s="474">
        <f>IF(BE9=0,#REF!,BE9)</f>
        <v>2.5555555555555554</v>
      </c>
      <c r="BG9" s="1192">
        <f>BD9*BE9</f>
        <v>6.0450691655510926</v>
      </c>
      <c r="BH9" s="1776" t="s">
        <v>2641</v>
      </c>
      <c r="BI9" s="1776"/>
      <c r="BJ9" s="1776"/>
      <c r="BK9" s="497" t="s">
        <v>2642</v>
      </c>
      <c r="BL9" s="476" t="s">
        <v>504</v>
      </c>
      <c r="BM9" s="498" t="s">
        <v>502</v>
      </c>
      <c r="BN9" s="476" t="s">
        <v>517</v>
      </c>
      <c r="BO9" s="474">
        <f t="shared" ref="BO9:BO27" si="1">IF(AND(BM9="Fuerte",BC9&gt;2.9)*OR(BN9="Probabilidad",BN9="Ambos"),BC9-2,IF(AND(BM9="Fuerte",BC9&lt;3)*OR(BN9="Probabilidad",BN9="Ambos"),1,IF(AND(BM9="Medio",BC9&gt;1.9)*OR(BN9="Probabilidad",BN9="Ambos"),BC9-1,IF(AND(BM9="Medio",BC9&lt;2)*OR(BN9="Probabilidad",BN9="Ambos"),1,BC9))))</f>
        <v>1</v>
      </c>
      <c r="BP9" s="474">
        <f t="shared" ref="BP9:BP27" si="2">IF(AND(BM9="Fuerte",BF9&gt;2.9)*OR(BN9="Impacto",BN9="Ambos"),BF9-2,IF(AND(BM9="Fuerte",BF9&lt;3)*OR(BN9="Impacto",BN9="Ambos"),1,IF(AND(BM9="Medio",BF9&gt;1.9)*OR(BN9="Impacto",BN9="Ambos"),BF9-1,IF(AND(BM9="Medio",BF9&lt;2)*OR(BN9="Impacto",BN9="Ambos"),1,BF9))))</f>
        <v>2.5555555555555554</v>
      </c>
      <c r="BQ9" s="1190">
        <f>SUM((BO9*(BO9/SUM(BO9:BO12))),(BO10*(BO10/SUM(BO9:BO12))),(BO11*(BO11/SUM(BO9:BO12))),(BO12*(BO12/SUM(BO9:BO12))))</f>
        <v>1.1897018970189701</v>
      </c>
      <c r="BR9" s="1190">
        <f>SUM((BP9*(BP9/SUM(BP9:BP12))),(BP10*(BP10/SUM(BP9:BP12))),(BP11*(BP11/SUM(BP9:BP12))),(BP12*(BP12/SUM(BP9:BP12))))</f>
        <v>2.3760683760683756</v>
      </c>
      <c r="BS9" s="1192">
        <f>BQ9*BR9</f>
        <v>2.82681305445533</v>
      </c>
      <c r="BT9" s="1188" t="str">
        <f>INDEX([17]Listas!E$20:I$24,MATCH(BQ9,[17]Listas!D$20:D$24,1),MATCH(BR9,[17]Listas!E$19:I$19,1))</f>
        <v>INFERIOR</v>
      </c>
    </row>
    <row r="10" spans="1:72" s="475" customFormat="1" ht="99.75" customHeight="1" x14ac:dyDescent="0.2">
      <c r="A10" s="1189"/>
      <c r="B10" s="1189"/>
      <c r="C10" s="1189"/>
      <c r="D10" s="1189"/>
      <c r="E10" s="1189"/>
      <c r="F10" s="1189"/>
      <c r="G10" s="476" t="s">
        <v>527</v>
      </c>
      <c r="H10" s="476">
        <v>2</v>
      </c>
      <c r="I10" s="1770" t="s">
        <v>2643</v>
      </c>
      <c r="J10" s="1771"/>
      <c r="K10" s="1772"/>
      <c r="L10" s="1189"/>
      <c r="M10" s="1189"/>
      <c r="N10" s="1189"/>
      <c r="O10" s="1189"/>
      <c r="P10" s="1189"/>
      <c r="Q10" s="1189"/>
      <c r="R10" s="1189"/>
      <c r="S10" s="473">
        <v>2</v>
      </c>
      <c r="T10" s="1188"/>
      <c r="U10" s="473">
        <v>3</v>
      </c>
      <c r="V10" s="1188"/>
      <c r="W10" s="473">
        <v>2</v>
      </c>
      <c r="X10" s="1188"/>
      <c r="Y10" s="473">
        <v>2</v>
      </c>
      <c r="Z10" s="1188"/>
      <c r="AA10" s="473">
        <v>2</v>
      </c>
      <c r="AB10" s="1188"/>
      <c r="AC10" s="473" t="s">
        <v>587</v>
      </c>
      <c r="AD10" s="1188"/>
      <c r="AE10" s="473" t="s">
        <v>587</v>
      </c>
      <c r="AF10" s="1188"/>
      <c r="AG10" s="473" t="s">
        <v>587</v>
      </c>
      <c r="AH10" s="1188"/>
      <c r="AI10" s="473">
        <v>3</v>
      </c>
      <c r="AJ10" s="1188"/>
      <c r="AK10" s="473">
        <v>3</v>
      </c>
      <c r="AL10" s="1188"/>
      <c r="AM10" s="473">
        <v>3</v>
      </c>
      <c r="AN10" s="1188"/>
      <c r="AO10" s="496">
        <v>3</v>
      </c>
      <c r="AP10" s="1774"/>
      <c r="AQ10" s="473"/>
      <c r="AR10" s="1188"/>
      <c r="AS10" s="473"/>
      <c r="AT10" s="1188"/>
      <c r="AU10" s="473"/>
      <c r="AV10" s="1188"/>
      <c r="AW10" s="473"/>
      <c r="AX10" s="1188"/>
      <c r="AY10" s="473"/>
      <c r="AZ10" s="1188"/>
      <c r="BA10" s="473"/>
      <c r="BB10" s="1188"/>
      <c r="BC10" s="474">
        <f t="shared" si="0"/>
        <v>2.5555555555555554</v>
      </c>
      <c r="BD10" s="1190"/>
      <c r="BE10" s="1191"/>
      <c r="BF10" s="474">
        <f t="shared" ref="BF10:BF22" si="3">IF(BE10=0,BF9,BE10)</f>
        <v>2.5555555555555554</v>
      </c>
      <c r="BG10" s="1192">
        <f t="shared" ref="BG10:BG27" si="4">BD10*BE10</f>
        <v>0</v>
      </c>
      <c r="BH10" s="1776" t="s">
        <v>2644</v>
      </c>
      <c r="BI10" s="1776"/>
      <c r="BJ10" s="1776"/>
      <c r="BK10" s="499" t="s">
        <v>2645</v>
      </c>
      <c r="BL10" s="476" t="s">
        <v>504</v>
      </c>
      <c r="BM10" s="476" t="s">
        <v>509</v>
      </c>
      <c r="BN10" s="476" t="s">
        <v>505</v>
      </c>
      <c r="BO10" s="474">
        <f t="shared" si="1"/>
        <v>1</v>
      </c>
      <c r="BP10" s="474">
        <f t="shared" si="2"/>
        <v>1</v>
      </c>
      <c r="BQ10" s="1190"/>
      <c r="BR10" s="1190"/>
      <c r="BS10" s="1192"/>
      <c r="BT10" s="1188" t="e">
        <f>INDEX([17]Listas!E$20:I$24,MATCH(BQ10,[17]Listas!D$20:D$24,1),MATCH(BR10,[17]Listas!E$19:I$19,1))</f>
        <v>#N/A</v>
      </c>
    </row>
    <row r="11" spans="1:72" s="475" customFormat="1" ht="57" customHeight="1" x14ac:dyDescent="0.2">
      <c r="A11" s="1189"/>
      <c r="B11" s="1189"/>
      <c r="C11" s="1189"/>
      <c r="D11" s="1189"/>
      <c r="E11" s="1189"/>
      <c r="F11" s="1189"/>
      <c r="G11" s="476" t="s">
        <v>527</v>
      </c>
      <c r="H11" s="476">
        <v>3</v>
      </c>
      <c r="I11" s="1770" t="s">
        <v>2646</v>
      </c>
      <c r="J11" s="1771"/>
      <c r="K11" s="1772"/>
      <c r="L11" s="1189"/>
      <c r="M11" s="1189"/>
      <c r="N11" s="1189"/>
      <c r="O11" s="1189"/>
      <c r="P11" s="1189"/>
      <c r="Q11" s="1189"/>
      <c r="R11" s="1189"/>
      <c r="S11" s="473">
        <v>3</v>
      </c>
      <c r="T11" s="1188"/>
      <c r="U11" s="473">
        <v>2</v>
      </c>
      <c r="V11" s="1188"/>
      <c r="W11" s="473">
        <v>2</v>
      </c>
      <c r="X11" s="1188"/>
      <c r="Y11" s="473">
        <v>2</v>
      </c>
      <c r="Z11" s="1188"/>
      <c r="AA11" s="473">
        <v>3</v>
      </c>
      <c r="AB11" s="1188"/>
      <c r="AC11" s="473" t="s">
        <v>587</v>
      </c>
      <c r="AD11" s="1188"/>
      <c r="AE11" s="473" t="s">
        <v>587</v>
      </c>
      <c r="AF11" s="1188"/>
      <c r="AG11" s="473" t="s">
        <v>587</v>
      </c>
      <c r="AH11" s="1188"/>
      <c r="AI11" s="473">
        <v>3</v>
      </c>
      <c r="AJ11" s="1188"/>
      <c r="AK11" s="473">
        <v>3</v>
      </c>
      <c r="AL11" s="1188"/>
      <c r="AM11" s="473">
        <v>2</v>
      </c>
      <c r="AN11" s="1188"/>
      <c r="AO11" s="496">
        <v>3</v>
      </c>
      <c r="AP11" s="1774"/>
      <c r="AQ11" s="473"/>
      <c r="AR11" s="1188"/>
      <c r="AS11" s="473"/>
      <c r="AT11" s="1188"/>
      <c r="AU11" s="473"/>
      <c r="AV11" s="1188"/>
      <c r="AW11" s="473"/>
      <c r="AX11" s="1188"/>
      <c r="AY11" s="473"/>
      <c r="AZ11" s="1188"/>
      <c r="BA11" s="473"/>
      <c r="BB11" s="1188"/>
      <c r="BC11" s="474">
        <f t="shared" si="0"/>
        <v>2.5555555555555554</v>
      </c>
      <c r="BD11" s="1190"/>
      <c r="BE11" s="1191"/>
      <c r="BF11" s="474">
        <f t="shared" si="3"/>
        <v>2.5555555555555554</v>
      </c>
      <c r="BG11" s="1192">
        <f t="shared" si="4"/>
        <v>0</v>
      </c>
      <c r="BH11" s="1768" t="s">
        <v>2647</v>
      </c>
      <c r="BI11" s="1768"/>
      <c r="BJ11" s="1768"/>
      <c r="BK11" s="499" t="s">
        <v>2648</v>
      </c>
      <c r="BL11" s="476" t="s">
        <v>515</v>
      </c>
      <c r="BM11" s="476" t="s">
        <v>502</v>
      </c>
      <c r="BN11" s="476" t="s">
        <v>517</v>
      </c>
      <c r="BO11" s="474">
        <f t="shared" si="1"/>
        <v>1.5555555555555554</v>
      </c>
      <c r="BP11" s="474">
        <f t="shared" si="2"/>
        <v>2.5555555555555554</v>
      </c>
      <c r="BQ11" s="1190"/>
      <c r="BR11" s="1190"/>
      <c r="BS11" s="1192"/>
      <c r="BT11" s="1188" t="e">
        <f>INDEX([17]Listas!E$20:I$24,MATCH(BQ11,[17]Listas!D$20:D$24,1),MATCH(BR11,[17]Listas!E$19:I$19,1))</f>
        <v>#N/A</v>
      </c>
    </row>
    <row r="12" spans="1:72" s="475" customFormat="1" ht="56.25" customHeight="1" x14ac:dyDescent="0.2">
      <c r="A12" s="1189"/>
      <c r="B12" s="1189"/>
      <c r="C12" s="1189"/>
      <c r="D12" s="1189"/>
      <c r="E12" s="1189"/>
      <c r="F12" s="1189"/>
      <c r="G12" s="476" t="s">
        <v>534</v>
      </c>
      <c r="H12" s="476">
        <v>4</v>
      </c>
      <c r="I12" s="1770" t="s">
        <v>2649</v>
      </c>
      <c r="J12" s="1771"/>
      <c r="K12" s="1772"/>
      <c r="L12" s="1189"/>
      <c r="M12" s="1189"/>
      <c r="N12" s="1189"/>
      <c r="O12" s="1189"/>
      <c r="P12" s="1189"/>
      <c r="Q12" s="1189"/>
      <c r="R12" s="1189"/>
      <c r="S12" s="473">
        <v>1</v>
      </c>
      <c r="T12" s="1188"/>
      <c r="U12" s="473">
        <v>2</v>
      </c>
      <c r="V12" s="1188"/>
      <c r="W12" s="473">
        <v>2</v>
      </c>
      <c r="X12" s="1188"/>
      <c r="Y12" s="473">
        <v>2</v>
      </c>
      <c r="Z12" s="1188"/>
      <c r="AA12" s="473">
        <v>2</v>
      </c>
      <c r="AB12" s="1188"/>
      <c r="AC12" s="473" t="s">
        <v>587</v>
      </c>
      <c r="AD12" s="1188"/>
      <c r="AE12" s="473" t="s">
        <v>587</v>
      </c>
      <c r="AF12" s="1188"/>
      <c r="AG12" s="473" t="s">
        <v>587</v>
      </c>
      <c r="AH12" s="1188"/>
      <c r="AI12" s="473">
        <v>3</v>
      </c>
      <c r="AJ12" s="1188"/>
      <c r="AK12" s="473">
        <v>2</v>
      </c>
      <c r="AL12" s="1188"/>
      <c r="AM12" s="473">
        <v>4</v>
      </c>
      <c r="AN12" s="1188"/>
      <c r="AO12" s="496">
        <v>4</v>
      </c>
      <c r="AP12" s="1775"/>
      <c r="AQ12" s="473"/>
      <c r="AR12" s="1188"/>
      <c r="AS12" s="473"/>
      <c r="AT12" s="1188"/>
      <c r="AU12" s="473"/>
      <c r="AV12" s="1188"/>
      <c r="AW12" s="473"/>
      <c r="AX12" s="1188"/>
      <c r="AY12" s="473"/>
      <c r="AZ12" s="1188"/>
      <c r="BA12" s="473"/>
      <c r="BB12" s="1188"/>
      <c r="BC12" s="474">
        <f t="shared" si="0"/>
        <v>2.4444444444444446</v>
      </c>
      <c r="BD12" s="1190"/>
      <c r="BE12" s="1191"/>
      <c r="BF12" s="474">
        <f t="shared" si="3"/>
        <v>2.5555555555555554</v>
      </c>
      <c r="BG12" s="1192">
        <f t="shared" si="4"/>
        <v>0</v>
      </c>
      <c r="BH12" s="1776" t="s">
        <v>2650</v>
      </c>
      <c r="BI12" s="1776"/>
      <c r="BJ12" s="1776"/>
      <c r="BK12" s="499" t="s">
        <v>2651</v>
      </c>
      <c r="BL12" s="476" t="s">
        <v>515</v>
      </c>
      <c r="BM12" s="476" t="s">
        <v>509</v>
      </c>
      <c r="BN12" s="476" t="s">
        <v>517</v>
      </c>
      <c r="BO12" s="474">
        <f t="shared" si="1"/>
        <v>1</v>
      </c>
      <c r="BP12" s="474">
        <f t="shared" si="2"/>
        <v>2.5555555555555554</v>
      </c>
      <c r="BQ12" s="1190"/>
      <c r="BR12" s="1190"/>
      <c r="BS12" s="1192"/>
      <c r="BT12" s="1188" t="e">
        <f>INDEX([17]Listas!E$20:I$24,MATCH(BQ12,[17]Listas!D$20:D$24,1),MATCH(BR12,[17]Listas!E$19:I$19,1))</f>
        <v>#N/A</v>
      </c>
    </row>
    <row r="13" spans="1:72" s="475" customFormat="1" ht="171" customHeight="1" x14ac:dyDescent="0.2">
      <c r="A13" s="1189" t="s">
        <v>103</v>
      </c>
      <c r="B13" s="1189" t="s">
        <v>104</v>
      </c>
      <c r="C13" s="1189" t="s">
        <v>108</v>
      </c>
      <c r="D13" s="1189" t="s">
        <v>109</v>
      </c>
      <c r="E13" s="1189"/>
      <c r="F13" s="1189"/>
      <c r="G13" s="476" t="s">
        <v>508</v>
      </c>
      <c r="H13" s="476">
        <v>1</v>
      </c>
      <c r="I13" s="1770" t="s">
        <v>2652</v>
      </c>
      <c r="J13" s="1771"/>
      <c r="K13" s="1772"/>
      <c r="L13" s="1189" t="s">
        <v>110</v>
      </c>
      <c r="M13" s="1189"/>
      <c r="N13" s="1189"/>
      <c r="O13" s="1189" t="s">
        <v>33</v>
      </c>
      <c r="P13" s="1189"/>
      <c r="Q13" s="1189"/>
      <c r="R13" s="1189"/>
      <c r="S13" s="473">
        <v>3</v>
      </c>
      <c r="T13" s="1188">
        <v>3</v>
      </c>
      <c r="U13" s="473">
        <v>3</v>
      </c>
      <c r="V13" s="1188">
        <v>3</v>
      </c>
      <c r="W13" s="473">
        <v>3</v>
      </c>
      <c r="X13" s="1188">
        <v>2</v>
      </c>
      <c r="Y13" s="473">
        <v>2</v>
      </c>
      <c r="Z13" s="1188">
        <v>3</v>
      </c>
      <c r="AA13" s="473">
        <v>3</v>
      </c>
      <c r="AB13" s="1188">
        <v>3</v>
      </c>
      <c r="AC13" s="473" t="s">
        <v>587</v>
      </c>
      <c r="AD13" s="1188" t="s">
        <v>587</v>
      </c>
      <c r="AE13" s="473" t="s">
        <v>587</v>
      </c>
      <c r="AF13" s="1188" t="s">
        <v>587</v>
      </c>
      <c r="AG13" s="473" t="s">
        <v>587</v>
      </c>
      <c r="AH13" s="1188" t="s">
        <v>587</v>
      </c>
      <c r="AI13" s="473">
        <v>2</v>
      </c>
      <c r="AJ13" s="1188">
        <v>2</v>
      </c>
      <c r="AK13" s="473">
        <v>4</v>
      </c>
      <c r="AL13" s="1188">
        <v>2</v>
      </c>
      <c r="AM13" s="473">
        <v>3</v>
      </c>
      <c r="AN13" s="1188">
        <v>3</v>
      </c>
      <c r="AO13" s="496">
        <v>2</v>
      </c>
      <c r="AP13" s="1773">
        <v>2</v>
      </c>
      <c r="AQ13" s="473"/>
      <c r="AR13" s="1188"/>
      <c r="AS13" s="473"/>
      <c r="AT13" s="1188"/>
      <c r="AU13" s="473"/>
      <c r="AV13" s="1188"/>
      <c r="AW13" s="473"/>
      <c r="AX13" s="1188"/>
      <c r="AY13" s="473"/>
      <c r="AZ13" s="1188"/>
      <c r="BA13" s="473"/>
      <c r="BB13" s="1188"/>
      <c r="BC13" s="474">
        <f t="shared" si="0"/>
        <v>2.7777777777777777</v>
      </c>
      <c r="BD13" s="1190">
        <f>SUM((BC13*(BC13/SUM(BC13:BC17))),(BC14*(BC14/SUM(BC13:BC17))),(BC15*(BC15/SUM(BC13:BC17))),(BC16*(BC16/SUM(BC13:BC17))),(BC17*(BC17/SUM(BC13:BC17))))</f>
        <v>2.4129979035639422</v>
      </c>
      <c r="BE13" s="1190">
        <f>AVERAGE(T13,V13,X13,Z13,AB13,AD13,AF13,AH13,AJ13,AL13,AN13,AP13,AR13,AT13,AV13,AX13,AZ13,BB13)</f>
        <v>2.5555555555555554</v>
      </c>
      <c r="BF13" s="474">
        <f t="shared" si="3"/>
        <v>2.5555555555555554</v>
      </c>
      <c r="BG13" s="1192">
        <f t="shared" si="4"/>
        <v>6.1665501979967408</v>
      </c>
      <c r="BH13" s="1776" t="s">
        <v>2653</v>
      </c>
      <c r="BI13" s="1776"/>
      <c r="BJ13" s="1776"/>
      <c r="BK13" s="497" t="s">
        <v>2654</v>
      </c>
      <c r="BL13" s="476" t="s">
        <v>504</v>
      </c>
      <c r="BM13" s="476" t="s">
        <v>502</v>
      </c>
      <c r="BN13" s="476" t="s">
        <v>517</v>
      </c>
      <c r="BO13" s="474">
        <f t="shared" si="1"/>
        <v>1.7777777777777777</v>
      </c>
      <c r="BP13" s="474">
        <f t="shared" si="2"/>
        <v>2.5555555555555554</v>
      </c>
      <c r="BQ13" s="1190">
        <f>SUM((BO13*(BO13/SUM(BO13:BO17))),(BO14*(BO14/SUM(BO13:BO17))),(BO15*(BO15/SUM(BO13:BO17))),(BO16*(BO16/SUM(BO13:BO17))),(BO17*(BO17/SUM(BO13:BO17))))</f>
        <v>1.7246376811594204</v>
      </c>
      <c r="BR13" s="1190">
        <f>SUM((BP13*(BP13/SUM(BP13:BP17))),(BP14*(BP14/SUM(BP13:BP17))),(BP15*(BP15/SUM(BP13:BP17))),(BP16*(BP16/SUM(BP13:BP17))),(BP17*(BP17/SUM(BP13:BP17))))</f>
        <v>1.7987987987987983</v>
      </c>
      <c r="BS13" s="1192">
        <f>BQ13*BR13</f>
        <v>3.1022761892327102</v>
      </c>
      <c r="BT13" s="1188" t="str">
        <f>INDEX([17]Listas!E$20:I$24,MATCH(BQ13,[17]Listas!D$20:D$24,1),MATCH(BR13,[17]Listas!E$19:I$19,1))</f>
        <v>INFERIOR</v>
      </c>
    </row>
    <row r="14" spans="1:72" s="475" customFormat="1" ht="171.75" customHeight="1" x14ac:dyDescent="0.2">
      <c r="A14" s="1189"/>
      <c r="B14" s="1189"/>
      <c r="C14" s="1189"/>
      <c r="D14" s="1189"/>
      <c r="E14" s="1189"/>
      <c r="F14" s="1189"/>
      <c r="G14" s="476" t="s">
        <v>508</v>
      </c>
      <c r="H14" s="476">
        <v>2</v>
      </c>
      <c r="I14" s="1770" t="s">
        <v>2655</v>
      </c>
      <c r="J14" s="1771"/>
      <c r="K14" s="1772"/>
      <c r="L14" s="1189"/>
      <c r="M14" s="1189"/>
      <c r="N14" s="1189"/>
      <c r="O14" s="1189"/>
      <c r="P14" s="1189"/>
      <c r="Q14" s="1189"/>
      <c r="R14" s="1189"/>
      <c r="S14" s="473">
        <v>3</v>
      </c>
      <c r="T14" s="1188"/>
      <c r="U14" s="473">
        <v>2</v>
      </c>
      <c r="V14" s="1188"/>
      <c r="W14" s="473">
        <v>2</v>
      </c>
      <c r="X14" s="1188"/>
      <c r="Y14" s="473">
        <v>2</v>
      </c>
      <c r="Z14" s="1188"/>
      <c r="AA14" s="473">
        <v>2</v>
      </c>
      <c r="AB14" s="1188"/>
      <c r="AC14" s="473" t="s">
        <v>587</v>
      </c>
      <c r="AD14" s="1188"/>
      <c r="AE14" s="473" t="s">
        <v>587</v>
      </c>
      <c r="AF14" s="1188"/>
      <c r="AG14" s="473" t="s">
        <v>587</v>
      </c>
      <c r="AH14" s="1188"/>
      <c r="AI14" s="473">
        <v>3</v>
      </c>
      <c r="AJ14" s="1188"/>
      <c r="AK14" s="473">
        <v>3</v>
      </c>
      <c r="AL14" s="1188"/>
      <c r="AM14" s="473">
        <v>3</v>
      </c>
      <c r="AN14" s="1188"/>
      <c r="AO14" s="496">
        <v>2</v>
      </c>
      <c r="AP14" s="1774"/>
      <c r="AQ14" s="473"/>
      <c r="AR14" s="1188"/>
      <c r="AS14" s="473"/>
      <c r="AT14" s="1188"/>
      <c r="AU14" s="473"/>
      <c r="AV14" s="1188"/>
      <c r="AW14" s="473"/>
      <c r="AX14" s="1188"/>
      <c r="AY14" s="473"/>
      <c r="AZ14" s="1188"/>
      <c r="BA14" s="473"/>
      <c r="BB14" s="1188"/>
      <c r="BC14" s="474">
        <f t="shared" si="0"/>
        <v>2.4444444444444446</v>
      </c>
      <c r="BD14" s="1190"/>
      <c r="BE14" s="1191"/>
      <c r="BF14" s="474">
        <f t="shared" si="3"/>
        <v>2.5555555555555554</v>
      </c>
      <c r="BG14" s="1192">
        <f t="shared" si="4"/>
        <v>0</v>
      </c>
      <c r="BH14" s="1776" t="s">
        <v>2653</v>
      </c>
      <c r="BI14" s="1776"/>
      <c r="BJ14" s="1776"/>
      <c r="BK14" s="497" t="s">
        <v>2656</v>
      </c>
      <c r="BL14" s="476" t="s">
        <v>504</v>
      </c>
      <c r="BM14" s="476" t="s">
        <v>509</v>
      </c>
      <c r="BN14" s="476" t="s">
        <v>505</v>
      </c>
      <c r="BO14" s="474">
        <f t="shared" si="1"/>
        <v>1</v>
      </c>
      <c r="BP14" s="474">
        <f t="shared" si="2"/>
        <v>1</v>
      </c>
      <c r="BQ14" s="1190"/>
      <c r="BR14" s="1190"/>
      <c r="BS14" s="1192"/>
      <c r="BT14" s="1188" t="e">
        <f>INDEX([17]Listas!E$20:I$24,MATCH(BQ14,[17]Listas!D$20:D$24,1),MATCH(BR14,[17]Listas!E$19:I$19,1))</f>
        <v>#N/A</v>
      </c>
    </row>
    <row r="15" spans="1:72" s="475" customFormat="1" ht="172.5" customHeight="1" x14ac:dyDescent="0.2">
      <c r="A15" s="1189"/>
      <c r="B15" s="1189"/>
      <c r="C15" s="1189"/>
      <c r="D15" s="1189"/>
      <c r="E15" s="1189"/>
      <c r="F15" s="1189"/>
      <c r="G15" s="476" t="s">
        <v>508</v>
      </c>
      <c r="H15" s="476">
        <v>3</v>
      </c>
      <c r="I15" s="1770" t="s">
        <v>2657</v>
      </c>
      <c r="J15" s="1771"/>
      <c r="K15" s="1772"/>
      <c r="L15" s="1189"/>
      <c r="M15" s="1189"/>
      <c r="N15" s="1189"/>
      <c r="O15" s="1189"/>
      <c r="P15" s="1189"/>
      <c r="Q15" s="1189"/>
      <c r="R15" s="1189"/>
      <c r="S15" s="473">
        <v>2</v>
      </c>
      <c r="T15" s="1188"/>
      <c r="U15" s="473">
        <v>3</v>
      </c>
      <c r="V15" s="1188"/>
      <c r="W15" s="473">
        <v>2</v>
      </c>
      <c r="X15" s="1188"/>
      <c r="Y15" s="473">
        <v>1</v>
      </c>
      <c r="Z15" s="1188"/>
      <c r="AA15" s="473">
        <v>1</v>
      </c>
      <c r="AB15" s="1188"/>
      <c r="AC15" s="473" t="s">
        <v>587</v>
      </c>
      <c r="AD15" s="1188"/>
      <c r="AE15" s="473" t="s">
        <v>587</v>
      </c>
      <c r="AF15" s="1188"/>
      <c r="AG15" s="473" t="s">
        <v>587</v>
      </c>
      <c r="AH15" s="1188"/>
      <c r="AI15" s="473">
        <v>4</v>
      </c>
      <c r="AJ15" s="1188"/>
      <c r="AK15" s="473">
        <v>3</v>
      </c>
      <c r="AL15" s="1188"/>
      <c r="AM15" s="473">
        <v>3</v>
      </c>
      <c r="AN15" s="1188"/>
      <c r="AO15" s="496">
        <v>3</v>
      </c>
      <c r="AP15" s="1775"/>
      <c r="AQ15" s="473"/>
      <c r="AR15" s="1188"/>
      <c r="AS15" s="473"/>
      <c r="AT15" s="1188"/>
      <c r="AU15" s="473"/>
      <c r="AV15" s="1188"/>
      <c r="AW15" s="473"/>
      <c r="AX15" s="1188"/>
      <c r="AY15" s="473"/>
      <c r="AZ15" s="1188"/>
      <c r="BA15" s="473"/>
      <c r="BB15" s="1188"/>
      <c r="BC15" s="474">
        <f t="shared" si="0"/>
        <v>2.4444444444444446</v>
      </c>
      <c r="BD15" s="1190"/>
      <c r="BE15" s="1191"/>
      <c r="BF15" s="474">
        <f t="shared" si="3"/>
        <v>2.5555555555555554</v>
      </c>
      <c r="BG15" s="1192">
        <f t="shared" si="4"/>
        <v>0</v>
      </c>
      <c r="BH15" s="1776" t="s">
        <v>2658</v>
      </c>
      <c r="BI15" s="1776"/>
      <c r="BJ15" s="1776"/>
      <c r="BK15" s="499" t="s">
        <v>2659</v>
      </c>
      <c r="BL15" s="476" t="s">
        <v>501</v>
      </c>
      <c r="BM15" s="476" t="s">
        <v>502</v>
      </c>
      <c r="BN15" s="476" t="s">
        <v>503</v>
      </c>
      <c r="BO15" s="474">
        <f t="shared" si="1"/>
        <v>2.4444444444444446</v>
      </c>
      <c r="BP15" s="474">
        <f t="shared" si="2"/>
        <v>1.5555555555555554</v>
      </c>
      <c r="BQ15" s="1190"/>
      <c r="BR15" s="1190"/>
      <c r="BS15" s="1192"/>
      <c r="BT15" s="1188" t="e">
        <f>INDEX([17]Listas!E$20:I$24,MATCH(BQ15,[17]Listas!D$20:D$24,1),MATCH(BR15,[17]Listas!E$19:I$19,1))</f>
        <v>#N/A</v>
      </c>
    </row>
    <row r="16" spans="1:72" s="475" customFormat="1" ht="55.5" customHeight="1" x14ac:dyDescent="0.2">
      <c r="A16" s="1189"/>
      <c r="B16" s="1189"/>
      <c r="C16" s="1189"/>
      <c r="D16" s="1189"/>
      <c r="E16" s="1189"/>
      <c r="F16" s="1189"/>
      <c r="G16" s="476" t="s">
        <v>527</v>
      </c>
      <c r="H16" s="476">
        <v>4</v>
      </c>
      <c r="I16" s="1770" t="s">
        <v>2660</v>
      </c>
      <c r="J16" s="1771"/>
      <c r="K16" s="1772"/>
      <c r="L16" s="1189"/>
      <c r="M16" s="1189"/>
      <c r="N16" s="1189"/>
      <c r="O16" s="1189"/>
      <c r="P16" s="1189"/>
      <c r="Q16" s="1189"/>
      <c r="R16" s="1189"/>
      <c r="S16" s="473">
        <v>3</v>
      </c>
      <c r="T16" s="1188"/>
      <c r="U16" s="473">
        <v>2</v>
      </c>
      <c r="V16" s="1188"/>
      <c r="W16" s="473">
        <v>2</v>
      </c>
      <c r="X16" s="1188"/>
      <c r="Y16" s="473">
        <v>2</v>
      </c>
      <c r="Z16" s="1188"/>
      <c r="AA16" s="473">
        <v>2</v>
      </c>
      <c r="AB16" s="1188"/>
      <c r="AC16" s="473" t="s">
        <v>587</v>
      </c>
      <c r="AD16" s="1188"/>
      <c r="AE16" s="473" t="s">
        <v>587</v>
      </c>
      <c r="AF16" s="1188"/>
      <c r="AG16" s="473" t="s">
        <v>587</v>
      </c>
      <c r="AH16" s="1188"/>
      <c r="AI16" s="473">
        <v>3</v>
      </c>
      <c r="AJ16" s="1188"/>
      <c r="AK16" s="473">
        <v>3</v>
      </c>
      <c r="AL16" s="1188"/>
      <c r="AM16" s="473">
        <v>2</v>
      </c>
      <c r="AN16" s="1188"/>
      <c r="AO16" s="496">
        <v>3</v>
      </c>
      <c r="AP16" s="1773">
        <v>3</v>
      </c>
      <c r="AQ16" s="473"/>
      <c r="AR16" s="1188"/>
      <c r="AS16" s="473"/>
      <c r="AT16" s="1188"/>
      <c r="AU16" s="473"/>
      <c r="AV16" s="1188"/>
      <c r="AW16" s="473"/>
      <c r="AX16" s="1188"/>
      <c r="AY16" s="473"/>
      <c r="AZ16" s="1188"/>
      <c r="BA16" s="473"/>
      <c r="BB16" s="1188"/>
      <c r="BC16" s="474">
        <f t="shared" si="0"/>
        <v>2.4444444444444446</v>
      </c>
      <c r="BD16" s="1190"/>
      <c r="BE16" s="1191"/>
      <c r="BF16" s="474">
        <f t="shared" si="3"/>
        <v>2.5555555555555554</v>
      </c>
      <c r="BG16" s="1192">
        <f t="shared" si="4"/>
        <v>0</v>
      </c>
      <c r="BH16" s="1776" t="s">
        <v>2661</v>
      </c>
      <c r="BI16" s="1768"/>
      <c r="BJ16" s="1768"/>
      <c r="BK16" s="499" t="s">
        <v>2662</v>
      </c>
      <c r="BL16" s="476" t="s">
        <v>504</v>
      </c>
      <c r="BM16" s="476" t="s">
        <v>502</v>
      </c>
      <c r="BN16" s="476" t="s">
        <v>505</v>
      </c>
      <c r="BO16" s="474">
        <f t="shared" si="1"/>
        <v>1.4444444444444446</v>
      </c>
      <c r="BP16" s="474">
        <f t="shared" si="2"/>
        <v>1.5555555555555554</v>
      </c>
      <c r="BQ16" s="1190"/>
      <c r="BR16" s="1190"/>
      <c r="BS16" s="1192"/>
      <c r="BT16" s="1188" t="e">
        <f>INDEX([17]Listas!E$20:I$24,MATCH(BQ16,[17]Listas!D$20:D$24,1),MATCH(BR16,[17]Listas!E$19:I$19,1))</f>
        <v>#N/A</v>
      </c>
    </row>
    <row r="17" spans="1:131" s="475" customFormat="1" ht="96.75" customHeight="1" x14ac:dyDescent="0.2">
      <c r="A17" s="1189"/>
      <c r="B17" s="1189"/>
      <c r="C17" s="1189"/>
      <c r="D17" s="1189"/>
      <c r="E17" s="1189"/>
      <c r="F17" s="1189"/>
      <c r="G17" s="476" t="s">
        <v>507</v>
      </c>
      <c r="H17" s="476">
        <v>5</v>
      </c>
      <c r="I17" s="1770" t="s">
        <v>2663</v>
      </c>
      <c r="J17" s="1771"/>
      <c r="K17" s="1772"/>
      <c r="L17" s="1189"/>
      <c r="M17" s="1189"/>
      <c r="N17" s="1189"/>
      <c r="O17" s="1189"/>
      <c r="P17" s="1189"/>
      <c r="Q17" s="1189"/>
      <c r="R17" s="1189"/>
      <c r="S17" s="473">
        <v>1</v>
      </c>
      <c r="T17" s="1188"/>
      <c r="U17" s="473">
        <v>1</v>
      </c>
      <c r="V17" s="1188"/>
      <c r="W17" s="473">
        <v>1</v>
      </c>
      <c r="X17" s="1188"/>
      <c r="Y17" s="473">
        <v>2</v>
      </c>
      <c r="Z17" s="1188"/>
      <c r="AA17" s="473">
        <v>2</v>
      </c>
      <c r="AB17" s="1188"/>
      <c r="AC17" s="473" t="s">
        <v>587</v>
      </c>
      <c r="AD17" s="1188"/>
      <c r="AE17" s="473" t="s">
        <v>587</v>
      </c>
      <c r="AF17" s="1188"/>
      <c r="AG17" s="473" t="s">
        <v>587</v>
      </c>
      <c r="AH17" s="1188"/>
      <c r="AI17" s="473">
        <v>2</v>
      </c>
      <c r="AJ17" s="1188"/>
      <c r="AK17" s="473">
        <v>2</v>
      </c>
      <c r="AL17" s="1188"/>
      <c r="AM17" s="473">
        <v>1</v>
      </c>
      <c r="AN17" s="1188"/>
      <c r="AO17" s="496">
        <v>3</v>
      </c>
      <c r="AP17" s="1774"/>
      <c r="AQ17" s="473"/>
      <c r="AR17" s="1188"/>
      <c r="AS17" s="473"/>
      <c r="AT17" s="1188"/>
      <c r="AU17" s="473"/>
      <c r="AV17" s="1188"/>
      <c r="AW17" s="473"/>
      <c r="AX17" s="1188"/>
      <c r="AY17" s="473"/>
      <c r="AZ17" s="1188"/>
      <c r="BA17" s="473"/>
      <c r="BB17" s="1188"/>
      <c r="BC17" s="474">
        <f t="shared" si="0"/>
        <v>1.6666666666666667</v>
      </c>
      <c r="BD17" s="1190"/>
      <c r="BE17" s="1191"/>
      <c r="BF17" s="474">
        <f t="shared" si="3"/>
        <v>2.5555555555555554</v>
      </c>
      <c r="BG17" s="1192">
        <f t="shared" si="4"/>
        <v>0</v>
      </c>
      <c r="BH17" s="1776" t="s">
        <v>2664</v>
      </c>
      <c r="BI17" s="1776"/>
      <c r="BJ17" s="1776"/>
      <c r="BK17" s="499" t="s">
        <v>2665</v>
      </c>
      <c r="BL17" s="476" t="s">
        <v>504</v>
      </c>
      <c r="BM17" s="476" t="s">
        <v>502</v>
      </c>
      <c r="BN17" s="476" t="s">
        <v>505</v>
      </c>
      <c r="BO17" s="474">
        <f t="shared" si="1"/>
        <v>1</v>
      </c>
      <c r="BP17" s="474">
        <f t="shared" si="2"/>
        <v>1.5555555555555554</v>
      </c>
      <c r="BQ17" s="1190"/>
      <c r="BR17" s="1190"/>
      <c r="BS17" s="1192"/>
      <c r="BT17" s="1188" t="e">
        <f>INDEX([17]Listas!E$20:I$24,MATCH(BQ17,[17]Listas!D$20:D$24,1),MATCH(BR17,[17]Listas!E$19:I$19,1))</f>
        <v>#N/A</v>
      </c>
    </row>
    <row r="18" spans="1:131" s="475" customFormat="1" ht="76.5" customHeight="1" x14ac:dyDescent="0.2">
      <c r="A18" s="1189" t="s">
        <v>103</v>
      </c>
      <c r="B18" s="1189" t="s">
        <v>111</v>
      </c>
      <c r="C18" s="1189" t="s">
        <v>112</v>
      </c>
      <c r="D18" s="1189" t="s">
        <v>2666</v>
      </c>
      <c r="E18" s="1189"/>
      <c r="F18" s="1189"/>
      <c r="G18" s="476" t="s">
        <v>508</v>
      </c>
      <c r="H18" s="476">
        <v>1</v>
      </c>
      <c r="I18" s="1770" t="s">
        <v>113</v>
      </c>
      <c r="J18" s="1771"/>
      <c r="K18" s="1772"/>
      <c r="L18" s="1189" t="s">
        <v>114</v>
      </c>
      <c r="M18" s="1189"/>
      <c r="N18" s="1189"/>
      <c r="O18" s="1189" t="s">
        <v>33</v>
      </c>
      <c r="P18" s="1189"/>
      <c r="Q18" s="1189"/>
      <c r="R18" s="1189"/>
      <c r="S18" s="473">
        <v>2</v>
      </c>
      <c r="T18" s="1188">
        <v>2</v>
      </c>
      <c r="U18" s="473">
        <v>2</v>
      </c>
      <c r="V18" s="1188">
        <v>3</v>
      </c>
      <c r="W18" s="473">
        <v>2</v>
      </c>
      <c r="X18" s="1188">
        <v>3</v>
      </c>
      <c r="Y18" s="473">
        <v>2</v>
      </c>
      <c r="Z18" s="1188">
        <v>3</v>
      </c>
      <c r="AA18" s="473">
        <v>1</v>
      </c>
      <c r="AB18" s="1188">
        <v>2</v>
      </c>
      <c r="AC18" s="473" t="s">
        <v>587</v>
      </c>
      <c r="AD18" s="1188" t="s">
        <v>587</v>
      </c>
      <c r="AE18" s="473" t="s">
        <v>587</v>
      </c>
      <c r="AF18" s="1188" t="s">
        <v>587</v>
      </c>
      <c r="AG18" s="473" t="s">
        <v>587</v>
      </c>
      <c r="AH18" s="1188" t="s">
        <v>587</v>
      </c>
      <c r="AI18" s="473">
        <v>1</v>
      </c>
      <c r="AJ18" s="1188">
        <v>3</v>
      </c>
      <c r="AK18" s="473">
        <v>4</v>
      </c>
      <c r="AL18" s="1188">
        <v>3</v>
      </c>
      <c r="AM18" s="473">
        <v>2</v>
      </c>
      <c r="AN18" s="1188">
        <v>3</v>
      </c>
      <c r="AO18" s="496">
        <v>3</v>
      </c>
      <c r="AP18" s="1774"/>
      <c r="AQ18" s="473"/>
      <c r="AR18" s="1188"/>
      <c r="AS18" s="473"/>
      <c r="AT18" s="1188"/>
      <c r="AU18" s="473"/>
      <c r="AV18" s="1188"/>
      <c r="AW18" s="473"/>
      <c r="AX18" s="1188"/>
      <c r="AY18" s="473"/>
      <c r="AZ18" s="1188"/>
      <c r="BA18" s="473"/>
      <c r="BB18" s="1188"/>
      <c r="BC18" s="474">
        <f t="shared" si="0"/>
        <v>2.1111111111111112</v>
      </c>
      <c r="BD18" s="1190">
        <f>SUM((BC18*(BC18/SUM(BC18:BC22))),(BC19*(BC19/SUM(BC18:BC22))),(BC20*(BC20/SUM(BC18:BC22))),(BC21*(BC21/SUM(BC18:BC22))),(BC22*(BC22/SUM(BC18:BC22))))</f>
        <v>2.2390572390572392</v>
      </c>
      <c r="BE18" s="1190">
        <f>AVERAGE(T18,V18,X18,Z18,AB18,AD18,AF18,AH18,AJ18,AL18,AN18,AP18,AR18,AT18,AV18,AX18,AZ18,BB18)</f>
        <v>2.75</v>
      </c>
      <c r="BF18" s="474">
        <f t="shared" si="3"/>
        <v>2.75</v>
      </c>
      <c r="BG18" s="1192">
        <f t="shared" si="4"/>
        <v>6.1574074074074074</v>
      </c>
      <c r="BH18" s="1776" t="s">
        <v>2667</v>
      </c>
      <c r="BI18" s="1776"/>
      <c r="BJ18" s="1776"/>
      <c r="BK18" s="497" t="s">
        <v>2668</v>
      </c>
      <c r="BL18" s="476" t="s">
        <v>504</v>
      </c>
      <c r="BM18" s="476" t="s">
        <v>502</v>
      </c>
      <c r="BN18" s="476" t="s">
        <v>505</v>
      </c>
      <c r="BO18" s="474">
        <f t="shared" si="1"/>
        <v>1.1111111111111112</v>
      </c>
      <c r="BP18" s="474">
        <f t="shared" si="2"/>
        <v>1.75</v>
      </c>
      <c r="BQ18" s="1190">
        <f>SUM((BO18*(BO18/SUM(BO18:BO22))),(BO19*(BO19/SUM(BO18:BO22))),(BO20*(BO20/SUM(BO18:BO22))),(BO21*(BO21/SUM(BO18:BO22))),(BO22*(BO22/SUM(BO18:BO22))))</f>
        <v>1.3015873015873016</v>
      </c>
      <c r="BR18" s="1190">
        <f>SUM((BP18*(BP18/SUM(BP18:BP22))),(BP19*(BP19/SUM(BP18:BP22))),(BP20*(BP20/SUM(BP18:BP22))),(BP21*(BP21/SUM(BP18:BP22))),(BP22*(BP22/SUM(BP18:BP22))))</f>
        <v>2.2616279069767442</v>
      </c>
      <c r="BS18" s="1192">
        <f>BQ18*BR18</f>
        <v>2.9437061646363971</v>
      </c>
      <c r="BT18" s="1188" t="str">
        <f>INDEX([17]Listas!E$20:I$24,MATCH(BQ18,[17]Listas!D$20:D$24,1),MATCH(BR18,[17]Listas!E$19:I$19,1))</f>
        <v>INFERIOR</v>
      </c>
    </row>
    <row r="19" spans="1:131" s="475" customFormat="1" ht="123" customHeight="1" x14ac:dyDescent="0.2">
      <c r="A19" s="1189"/>
      <c r="B19" s="1189"/>
      <c r="C19" s="1189"/>
      <c r="D19" s="1189"/>
      <c r="E19" s="1189"/>
      <c r="F19" s="1189"/>
      <c r="G19" s="476" t="s">
        <v>508</v>
      </c>
      <c r="H19" s="476">
        <v>2</v>
      </c>
      <c r="I19" s="1770" t="s">
        <v>115</v>
      </c>
      <c r="J19" s="1771"/>
      <c r="K19" s="1772"/>
      <c r="L19" s="1189"/>
      <c r="M19" s="1189"/>
      <c r="N19" s="1189"/>
      <c r="O19" s="1189"/>
      <c r="P19" s="1189"/>
      <c r="Q19" s="1189"/>
      <c r="R19" s="1189"/>
      <c r="S19" s="473">
        <v>3</v>
      </c>
      <c r="T19" s="1188"/>
      <c r="U19" s="473">
        <v>2</v>
      </c>
      <c r="V19" s="1188"/>
      <c r="W19" s="473">
        <v>2</v>
      </c>
      <c r="X19" s="1188"/>
      <c r="Y19" s="473">
        <v>2</v>
      </c>
      <c r="Z19" s="1188"/>
      <c r="AA19" s="473">
        <v>2</v>
      </c>
      <c r="AB19" s="1188"/>
      <c r="AC19" s="473" t="s">
        <v>587</v>
      </c>
      <c r="AD19" s="1188"/>
      <c r="AE19" s="473" t="s">
        <v>587</v>
      </c>
      <c r="AF19" s="1188"/>
      <c r="AG19" s="473" t="s">
        <v>587</v>
      </c>
      <c r="AH19" s="1188"/>
      <c r="AI19" s="473">
        <v>2</v>
      </c>
      <c r="AJ19" s="1188"/>
      <c r="AK19" s="473">
        <v>3</v>
      </c>
      <c r="AL19" s="1188"/>
      <c r="AM19" s="473">
        <v>3</v>
      </c>
      <c r="AN19" s="1188"/>
      <c r="AO19" s="496">
        <v>3</v>
      </c>
      <c r="AP19" s="1775"/>
      <c r="AQ19" s="473"/>
      <c r="AR19" s="1188"/>
      <c r="AS19" s="473"/>
      <c r="AT19" s="1188"/>
      <c r="AU19" s="473"/>
      <c r="AV19" s="1188"/>
      <c r="AW19" s="473"/>
      <c r="AX19" s="1188"/>
      <c r="AY19" s="473"/>
      <c r="AZ19" s="1188"/>
      <c r="BA19" s="473"/>
      <c r="BB19" s="1188"/>
      <c r="BC19" s="474">
        <f t="shared" si="0"/>
        <v>2.4444444444444446</v>
      </c>
      <c r="BD19" s="1190"/>
      <c r="BE19" s="1191"/>
      <c r="BF19" s="474">
        <f t="shared" si="3"/>
        <v>2.75</v>
      </c>
      <c r="BG19" s="1192">
        <f t="shared" si="4"/>
        <v>0</v>
      </c>
      <c r="BH19" s="1776" t="s">
        <v>2669</v>
      </c>
      <c r="BI19" s="1776"/>
      <c r="BJ19" s="1776"/>
      <c r="BK19" s="499" t="s">
        <v>2670</v>
      </c>
      <c r="BL19" s="476" t="s">
        <v>515</v>
      </c>
      <c r="BM19" s="476" t="s">
        <v>509</v>
      </c>
      <c r="BN19" s="476" t="s">
        <v>517</v>
      </c>
      <c r="BO19" s="474">
        <f t="shared" si="1"/>
        <v>1</v>
      </c>
      <c r="BP19" s="474">
        <f t="shared" si="2"/>
        <v>2.75</v>
      </c>
      <c r="BQ19" s="1190"/>
      <c r="BR19" s="1190"/>
      <c r="BS19" s="1192"/>
      <c r="BT19" s="1188" t="e">
        <f>INDEX([17]Listas!E$20:I$24,MATCH(BQ19,[17]Listas!D$20:D$24,1),MATCH(BR19,[17]Listas!E$19:I$19,1))</f>
        <v>#N/A</v>
      </c>
    </row>
    <row r="20" spans="1:131" s="475" customFormat="1" ht="106.5" customHeight="1" x14ac:dyDescent="0.2">
      <c r="A20" s="1189"/>
      <c r="B20" s="1189"/>
      <c r="C20" s="1189"/>
      <c r="D20" s="1189"/>
      <c r="E20" s="1189"/>
      <c r="F20" s="1189"/>
      <c r="G20" s="476" t="s">
        <v>508</v>
      </c>
      <c r="H20" s="476">
        <v>3</v>
      </c>
      <c r="I20" s="1770" t="s">
        <v>116</v>
      </c>
      <c r="J20" s="1771"/>
      <c r="K20" s="1772"/>
      <c r="L20" s="1189"/>
      <c r="M20" s="1189"/>
      <c r="N20" s="1189"/>
      <c r="O20" s="1189"/>
      <c r="P20" s="1189"/>
      <c r="Q20" s="1189"/>
      <c r="R20" s="1189"/>
      <c r="S20" s="473">
        <v>2</v>
      </c>
      <c r="T20" s="1188"/>
      <c r="U20" s="473">
        <v>3</v>
      </c>
      <c r="V20" s="1188"/>
      <c r="W20" s="473">
        <v>2</v>
      </c>
      <c r="X20" s="1188"/>
      <c r="Y20" s="473">
        <v>2</v>
      </c>
      <c r="Z20" s="1188"/>
      <c r="AA20" s="473">
        <v>1</v>
      </c>
      <c r="AB20" s="1188"/>
      <c r="AC20" s="473" t="s">
        <v>587</v>
      </c>
      <c r="AD20" s="1188"/>
      <c r="AE20" s="473" t="s">
        <v>587</v>
      </c>
      <c r="AF20" s="1188"/>
      <c r="AG20" s="473" t="s">
        <v>587</v>
      </c>
      <c r="AH20" s="1188"/>
      <c r="AI20" s="473">
        <v>3</v>
      </c>
      <c r="AJ20" s="1188"/>
      <c r="AK20" s="473">
        <v>4</v>
      </c>
      <c r="AL20" s="1188"/>
      <c r="AM20" s="473">
        <v>2</v>
      </c>
      <c r="AN20" s="1188"/>
      <c r="AO20" s="496">
        <v>2</v>
      </c>
      <c r="AP20" s="1773">
        <v>3</v>
      </c>
      <c r="AQ20" s="473"/>
      <c r="AR20" s="1188"/>
      <c r="AS20" s="473"/>
      <c r="AT20" s="1188"/>
      <c r="AU20" s="473"/>
      <c r="AV20" s="1188"/>
      <c r="AW20" s="473"/>
      <c r="AX20" s="1188"/>
      <c r="AY20" s="473"/>
      <c r="AZ20" s="1188"/>
      <c r="BA20" s="473"/>
      <c r="BB20" s="1188"/>
      <c r="BC20" s="474">
        <f t="shared" si="0"/>
        <v>2.3333333333333335</v>
      </c>
      <c r="BD20" s="1190"/>
      <c r="BE20" s="1191"/>
      <c r="BF20" s="474">
        <f t="shared" si="3"/>
        <v>2.75</v>
      </c>
      <c r="BG20" s="1192">
        <f t="shared" si="4"/>
        <v>0</v>
      </c>
      <c r="BH20" s="1768" t="s">
        <v>2671</v>
      </c>
      <c r="BI20" s="1768"/>
      <c r="BJ20" s="1768"/>
      <c r="BK20" s="497" t="s">
        <v>2672</v>
      </c>
      <c r="BL20" s="476" t="s">
        <v>515</v>
      </c>
      <c r="BM20" s="476" t="s">
        <v>509</v>
      </c>
      <c r="BN20" s="476" t="s">
        <v>517</v>
      </c>
      <c r="BO20" s="474">
        <f t="shared" si="1"/>
        <v>1</v>
      </c>
      <c r="BP20" s="474">
        <f t="shared" si="2"/>
        <v>2.75</v>
      </c>
      <c r="BQ20" s="1190"/>
      <c r="BR20" s="1190"/>
      <c r="BS20" s="1192"/>
      <c r="BT20" s="1188" t="e">
        <f>INDEX([17]Listas!E$20:I$24,MATCH(BQ20,[17]Listas!D$20:D$24,1),MATCH(BR20,[17]Listas!E$19:I$19,1))</f>
        <v>#N/A</v>
      </c>
    </row>
    <row r="21" spans="1:131" s="475" customFormat="1" ht="86.25" customHeight="1" x14ac:dyDescent="0.2">
      <c r="A21" s="1189"/>
      <c r="B21" s="1189"/>
      <c r="C21" s="1189"/>
      <c r="D21" s="1189"/>
      <c r="E21" s="1189"/>
      <c r="F21" s="1189"/>
      <c r="G21" s="498" t="s">
        <v>534</v>
      </c>
      <c r="H21" s="498">
        <v>4</v>
      </c>
      <c r="I21" s="1770" t="s">
        <v>913</v>
      </c>
      <c r="J21" s="1771"/>
      <c r="K21" s="1772"/>
      <c r="L21" s="1189"/>
      <c r="M21" s="1189"/>
      <c r="N21" s="1189"/>
      <c r="O21" s="1189"/>
      <c r="P21" s="1189"/>
      <c r="Q21" s="1189"/>
      <c r="R21" s="1189"/>
      <c r="S21" s="473">
        <v>1</v>
      </c>
      <c r="T21" s="1188"/>
      <c r="U21" s="473">
        <v>1</v>
      </c>
      <c r="V21" s="1188"/>
      <c r="W21" s="473">
        <v>1</v>
      </c>
      <c r="X21" s="1188"/>
      <c r="Y21" s="473">
        <v>1</v>
      </c>
      <c r="Z21" s="1188"/>
      <c r="AA21" s="473">
        <v>2</v>
      </c>
      <c r="AB21" s="1188"/>
      <c r="AC21" s="473" t="s">
        <v>587</v>
      </c>
      <c r="AD21" s="1188"/>
      <c r="AE21" s="473" t="s">
        <v>587</v>
      </c>
      <c r="AF21" s="1188"/>
      <c r="AG21" s="473" t="s">
        <v>587</v>
      </c>
      <c r="AH21" s="1188"/>
      <c r="AI21" s="473">
        <v>3</v>
      </c>
      <c r="AJ21" s="1188"/>
      <c r="AK21" s="473">
        <v>2</v>
      </c>
      <c r="AL21" s="1188"/>
      <c r="AM21" s="473">
        <v>1</v>
      </c>
      <c r="AN21" s="1188"/>
      <c r="AO21" s="496">
        <v>3</v>
      </c>
      <c r="AP21" s="1774"/>
      <c r="AQ21" s="473"/>
      <c r="AR21" s="1188"/>
      <c r="AS21" s="473"/>
      <c r="AT21" s="1188"/>
      <c r="AU21" s="473"/>
      <c r="AV21" s="1188"/>
      <c r="AW21" s="473"/>
      <c r="AX21" s="1188"/>
      <c r="AY21" s="473"/>
      <c r="AZ21" s="1188"/>
      <c r="BA21" s="473"/>
      <c r="BB21" s="1188"/>
      <c r="BC21" s="474">
        <f t="shared" si="0"/>
        <v>1.6666666666666667</v>
      </c>
      <c r="BD21" s="1190"/>
      <c r="BE21" s="1191"/>
      <c r="BF21" s="474">
        <f t="shared" si="3"/>
        <v>2.75</v>
      </c>
      <c r="BG21" s="1192">
        <f t="shared" si="4"/>
        <v>0</v>
      </c>
      <c r="BH21" s="1776" t="s">
        <v>2664</v>
      </c>
      <c r="BI21" s="1776"/>
      <c r="BJ21" s="1776"/>
      <c r="BK21" s="499" t="s">
        <v>2673</v>
      </c>
      <c r="BL21" s="476" t="s">
        <v>504</v>
      </c>
      <c r="BM21" s="476" t="s">
        <v>502</v>
      </c>
      <c r="BN21" s="476" t="s">
        <v>503</v>
      </c>
      <c r="BO21" s="474">
        <f t="shared" si="1"/>
        <v>1.6666666666666667</v>
      </c>
      <c r="BP21" s="474">
        <f t="shared" si="2"/>
        <v>1.75</v>
      </c>
      <c r="BQ21" s="1190"/>
      <c r="BR21" s="1190"/>
      <c r="BS21" s="1192"/>
      <c r="BT21" s="1188" t="e">
        <f>INDEX([17]Listas!E$20:I$24,MATCH(BQ21,[17]Listas!D$20:D$24,1),MATCH(BR21,[17]Listas!E$19:I$19,1))</f>
        <v>#N/A</v>
      </c>
    </row>
    <row r="22" spans="1:131" s="475" customFormat="1" ht="63" customHeight="1" x14ac:dyDescent="0.2">
      <c r="A22" s="1189"/>
      <c r="B22" s="1189"/>
      <c r="C22" s="1189"/>
      <c r="D22" s="1189"/>
      <c r="E22" s="1189"/>
      <c r="F22" s="1189"/>
      <c r="G22" s="476" t="s">
        <v>527</v>
      </c>
      <c r="H22" s="476">
        <v>5</v>
      </c>
      <c r="I22" s="1770" t="s">
        <v>117</v>
      </c>
      <c r="J22" s="1771"/>
      <c r="K22" s="1772"/>
      <c r="L22" s="1189"/>
      <c r="M22" s="1189"/>
      <c r="N22" s="1189"/>
      <c r="O22" s="1189"/>
      <c r="P22" s="1189"/>
      <c r="Q22" s="1189"/>
      <c r="R22" s="1189"/>
      <c r="S22" s="473">
        <v>3</v>
      </c>
      <c r="T22" s="1188"/>
      <c r="U22" s="473">
        <v>2</v>
      </c>
      <c r="V22" s="1188"/>
      <c r="W22" s="473">
        <v>2</v>
      </c>
      <c r="X22" s="1188"/>
      <c r="Y22" s="473">
        <v>2</v>
      </c>
      <c r="Z22" s="1188"/>
      <c r="AA22" s="473">
        <v>3</v>
      </c>
      <c r="AB22" s="1188"/>
      <c r="AC22" s="473" t="s">
        <v>587</v>
      </c>
      <c r="AD22" s="1188"/>
      <c r="AE22" s="473" t="s">
        <v>587</v>
      </c>
      <c r="AF22" s="1188"/>
      <c r="AG22" s="473" t="s">
        <v>587</v>
      </c>
      <c r="AH22" s="1188"/>
      <c r="AI22" s="473">
        <v>3</v>
      </c>
      <c r="AJ22" s="1188"/>
      <c r="AK22" s="473">
        <v>3</v>
      </c>
      <c r="AL22" s="1188"/>
      <c r="AM22" s="473">
        <v>2</v>
      </c>
      <c r="AN22" s="1188"/>
      <c r="AO22" s="496">
        <v>2</v>
      </c>
      <c r="AP22" s="1774"/>
      <c r="AQ22" s="473"/>
      <c r="AR22" s="1188"/>
      <c r="AS22" s="473"/>
      <c r="AT22" s="1188"/>
      <c r="AU22" s="473"/>
      <c r="AV22" s="1188"/>
      <c r="AW22" s="473"/>
      <c r="AX22" s="1188"/>
      <c r="AY22" s="473"/>
      <c r="AZ22" s="1188"/>
      <c r="BA22" s="473"/>
      <c r="BB22" s="1188"/>
      <c r="BC22" s="474">
        <f t="shared" si="0"/>
        <v>2.4444444444444446</v>
      </c>
      <c r="BD22" s="1190"/>
      <c r="BE22" s="1191"/>
      <c r="BF22" s="474">
        <f t="shared" si="3"/>
        <v>2.75</v>
      </c>
      <c r="BG22" s="1192">
        <f t="shared" si="4"/>
        <v>0</v>
      </c>
      <c r="BH22" s="1776" t="s">
        <v>2674</v>
      </c>
      <c r="BI22" s="1768"/>
      <c r="BJ22" s="1768"/>
      <c r="BK22" s="499" t="s">
        <v>2662</v>
      </c>
      <c r="BL22" s="476" t="s">
        <v>504</v>
      </c>
      <c r="BM22" s="476" t="s">
        <v>502</v>
      </c>
      <c r="BN22" s="476" t="s">
        <v>505</v>
      </c>
      <c r="BO22" s="474">
        <f t="shared" si="1"/>
        <v>1.4444444444444446</v>
      </c>
      <c r="BP22" s="474">
        <f t="shared" si="2"/>
        <v>1.75</v>
      </c>
      <c r="BQ22" s="1190"/>
      <c r="BR22" s="1190"/>
      <c r="BS22" s="1192"/>
      <c r="BT22" s="1188" t="e">
        <f>INDEX([17]Listas!E$20:I$24,MATCH(BQ22,[17]Listas!D$20:D$24,1),MATCH(BR22,[17]Listas!E$19:I$19,1))</f>
        <v>#N/A</v>
      </c>
    </row>
    <row r="23" spans="1:131" s="475" customFormat="1" ht="53.25" customHeight="1" x14ac:dyDescent="0.2">
      <c r="A23" s="1189" t="s">
        <v>103</v>
      </c>
      <c r="B23" s="1189" t="s">
        <v>914</v>
      </c>
      <c r="C23" s="1189" t="s">
        <v>915</v>
      </c>
      <c r="D23" s="1189" t="s">
        <v>916</v>
      </c>
      <c r="E23" s="1189"/>
      <c r="F23" s="1189"/>
      <c r="G23" s="476" t="s">
        <v>511</v>
      </c>
      <c r="H23" s="476">
        <v>1</v>
      </c>
      <c r="I23" s="1210" t="s">
        <v>2675</v>
      </c>
      <c r="J23" s="1210"/>
      <c r="K23" s="1210"/>
      <c r="L23" s="1778" t="s">
        <v>917</v>
      </c>
      <c r="M23" s="1779"/>
      <c r="N23" s="1780"/>
      <c r="O23" s="1189" t="s">
        <v>33</v>
      </c>
      <c r="P23" s="1189"/>
      <c r="Q23" s="1189"/>
      <c r="R23" s="1189"/>
      <c r="S23" s="473">
        <v>3</v>
      </c>
      <c r="T23" s="1188">
        <v>2</v>
      </c>
      <c r="U23" s="473">
        <v>2</v>
      </c>
      <c r="V23" s="1188">
        <v>2</v>
      </c>
      <c r="W23" s="473">
        <v>2</v>
      </c>
      <c r="X23" s="1188">
        <v>2</v>
      </c>
      <c r="Y23" s="473">
        <v>1</v>
      </c>
      <c r="Z23" s="1188">
        <v>2</v>
      </c>
      <c r="AA23" s="473">
        <v>3</v>
      </c>
      <c r="AB23" s="1188">
        <v>3</v>
      </c>
      <c r="AC23" s="473" t="s">
        <v>587</v>
      </c>
      <c r="AD23" s="1188" t="s">
        <v>587</v>
      </c>
      <c r="AE23" s="473" t="s">
        <v>587</v>
      </c>
      <c r="AF23" s="1188" t="s">
        <v>587</v>
      </c>
      <c r="AG23" s="473" t="s">
        <v>587</v>
      </c>
      <c r="AH23" s="1188" t="s">
        <v>587</v>
      </c>
      <c r="AI23" s="473">
        <v>3</v>
      </c>
      <c r="AJ23" s="1188">
        <v>3</v>
      </c>
      <c r="AK23" s="473">
        <v>3</v>
      </c>
      <c r="AL23" s="1188">
        <v>2</v>
      </c>
      <c r="AM23" s="473">
        <v>3</v>
      </c>
      <c r="AN23" s="1188">
        <v>2</v>
      </c>
      <c r="AO23" s="496">
        <v>3</v>
      </c>
      <c r="AP23" s="1774"/>
      <c r="AQ23" s="473"/>
      <c r="AR23" s="1188"/>
      <c r="AS23" s="473"/>
      <c r="AT23" s="1188"/>
      <c r="AU23" s="473"/>
      <c r="AV23" s="1188"/>
      <c r="AW23" s="473"/>
      <c r="AX23" s="1188"/>
      <c r="AY23" s="473"/>
      <c r="AZ23" s="1188"/>
      <c r="BA23" s="473"/>
      <c r="BB23" s="1188"/>
      <c r="BC23" s="474">
        <f t="shared" si="0"/>
        <v>2.5555555555555554</v>
      </c>
      <c r="BD23" s="1190">
        <f>SUM((BC23*(BC23/SUM(BC23:BC24))),(BC24*(BC24/SUM(BC23:BC24))))</f>
        <v>2.4494949494949489</v>
      </c>
      <c r="BE23" s="1195">
        <f>AVERAGE(T23,V23,X23,Z23,AB23,AD23,AF23,AH23,AJ23,AL23,AN23,AP23,AR23,AT23,AV23,AX23,AZ23,BB23)</f>
        <v>2.25</v>
      </c>
      <c r="BF23" s="474">
        <f>IF(BE23=0,#REF!,BE23)</f>
        <v>2.25</v>
      </c>
      <c r="BG23" s="1192">
        <f>BD23*BE23</f>
        <v>5.5113636363636349</v>
      </c>
      <c r="BH23" s="1210" t="s">
        <v>918</v>
      </c>
      <c r="BI23" s="1210"/>
      <c r="BJ23" s="1210"/>
      <c r="BK23" s="476" t="s">
        <v>919</v>
      </c>
      <c r="BL23" s="476" t="s">
        <v>504</v>
      </c>
      <c r="BM23" s="476" t="s">
        <v>502</v>
      </c>
      <c r="BN23" s="476" t="s">
        <v>505</v>
      </c>
      <c r="BO23" s="474">
        <f t="shared" si="1"/>
        <v>1.5555555555555554</v>
      </c>
      <c r="BP23" s="474">
        <f t="shared" si="2"/>
        <v>1.25</v>
      </c>
      <c r="BQ23" s="1190">
        <f>SUM((BO23*(BO23/SUM(BO23:BO24))),(BO24*(BO24/SUM(BO23:BO24))))</f>
        <v>1.4529914529914529</v>
      </c>
      <c r="BR23" s="1190">
        <f>SUM((BP23*(BP23/SUM(BP23:BP24))),(BP24*(BP24/SUM(BP23:BP24))))</f>
        <v>1.25</v>
      </c>
      <c r="BS23" s="1192">
        <f>BQ23*BR23</f>
        <v>1.8162393162393162</v>
      </c>
      <c r="BT23" s="1188" t="str">
        <f>INDEX([17]Listas!E$20:I$24,MATCH(BQ23,[17]Listas!D$20:D$24,1),MATCH(BR23,[17]Listas!E$19:I$19,1))</f>
        <v>INFERIOR</v>
      </c>
    </row>
    <row r="24" spans="1:131" s="475" customFormat="1" ht="57.75" customHeight="1" x14ac:dyDescent="0.2">
      <c r="A24" s="1189"/>
      <c r="B24" s="1189"/>
      <c r="C24" s="1189"/>
      <c r="D24" s="1189"/>
      <c r="E24" s="1189"/>
      <c r="F24" s="1189"/>
      <c r="G24" s="476" t="s">
        <v>508</v>
      </c>
      <c r="H24" s="476">
        <v>2</v>
      </c>
      <c r="I24" s="1210" t="s">
        <v>2676</v>
      </c>
      <c r="J24" s="1210"/>
      <c r="K24" s="1210"/>
      <c r="L24" s="1781"/>
      <c r="M24" s="1782"/>
      <c r="N24" s="1783"/>
      <c r="O24" s="1189"/>
      <c r="P24" s="1189"/>
      <c r="Q24" s="1189"/>
      <c r="R24" s="1189"/>
      <c r="S24" s="473">
        <v>3</v>
      </c>
      <c r="T24" s="1188"/>
      <c r="U24" s="473">
        <v>1</v>
      </c>
      <c r="V24" s="1188"/>
      <c r="W24" s="473">
        <v>2</v>
      </c>
      <c r="X24" s="1188"/>
      <c r="Y24" s="473">
        <v>2</v>
      </c>
      <c r="Z24" s="1188"/>
      <c r="AA24" s="473">
        <v>1</v>
      </c>
      <c r="AB24" s="1188"/>
      <c r="AC24" s="473" t="s">
        <v>587</v>
      </c>
      <c r="AD24" s="1188"/>
      <c r="AE24" s="473" t="s">
        <v>587</v>
      </c>
      <c r="AF24" s="1188"/>
      <c r="AG24" s="473" t="s">
        <v>587</v>
      </c>
      <c r="AH24" s="1188"/>
      <c r="AI24" s="473">
        <v>3</v>
      </c>
      <c r="AJ24" s="1188"/>
      <c r="AK24" s="473">
        <v>3</v>
      </c>
      <c r="AL24" s="1188"/>
      <c r="AM24" s="473">
        <v>3</v>
      </c>
      <c r="AN24" s="1188"/>
      <c r="AO24" s="496">
        <v>3</v>
      </c>
      <c r="AP24" s="1774"/>
      <c r="AQ24" s="473"/>
      <c r="AR24" s="1188"/>
      <c r="AS24" s="473"/>
      <c r="AT24" s="1188"/>
      <c r="AU24" s="473"/>
      <c r="AV24" s="1188"/>
      <c r="AW24" s="473"/>
      <c r="AX24" s="1188"/>
      <c r="AY24" s="473"/>
      <c r="AZ24" s="1188"/>
      <c r="BA24" s="473"/>
      <c r="BB24" s="1188"/>
      <c r="BC24" s="474">
        <f t="shared" si="0"/>
        <v>2.3333333333333335</v>
      </c>
      <c r="BD24" s="1190"/>
      <c r="BE24" s="1196"/>
      <c r="BF24" s="474">
        <f>IF(BE24=0,BF23,BE24)</f>
        <v>2.25</v>
      </c>
      <c r="BG24" s="1192">
        <f t="shared" si="4"/>
        <v>0</v>
      </c>
      <c r="BH24" s="1777" t="s">
        <v>2677</v>
      </c>
      <c r="BI24" s="1777"/>
      <c r="BJ24" s="1777"/>
      <c r="BK24" s="498" t="s">
        <v>2678</v>
      </c>
      <c r="BL24" s="476" t="s">
        <v>504</v>
      </c>
      <c r="BM24" s="476" t="s">
        <v>502</v>
      </c>
      <c r="BN24" s="476" t="s">
        <v>505</v>
      </c>
      <c r="BO24" s="474">
        <f t="shared" si="1"/>
        <v>1.3333333333333335</v>
      </c>
      <c r="BP24" s="474">
        <f t="shared" si="2"/>
        <v>1.25</v>
      </c>
      <c r="BQ24" s="1190"/>
      <c r="BR24" s="1190"/>
      <c r="BS24" s="1192"/>
      <c r="BT24" s="1188" t="e">
        <f>INDEX([17]Listas!E$20:I$24,MATCH(BQ24,[17]Listas!D$20:D$24,1),MATCH(BR24,[17]Listas!E$19:I$19,1))</f>
        <v>#N/A</v>
      </c>
    </row>
    <row r="25" spans="1:131" s="475" customFormat="1" ht="209.25" customHeight="1" x14ac:dyDescent="0.2">
      <c r="A25" s="1329" t="s">
        <v>103</v>
      </c>
      <c r="B25" s="1329" t="s">
        <v>2679</v>
      </c>
      <c r="C25" s="1329" t="s">
        <v>2680</v>
      </c>
      <c r="D25" s="1332" t="s">
        <v>2681</v>
      </c>
      <c r="E25" s="1333"/>
      <c r="F25" s="1334"/>
      <c r="G25" s="358" t="s">
        <v>511</v>
      </c>
      <c r="H25" s="358">
        <v>1</v>
      </c>
      <c r="I25" s="1765" t="s">
        <v>2682</v>
      </c>
      <c r="J25" s="1766"/>
      <c r="K25" s="1767"/>
      <c r="L25" s="1332" t="s">
        <v>2683</v>
      </c>
      <c r="M25" s="1333"/>
      <c r="N25" s="1334"/>
      <c r="O25" s="1189" t="s">
        <v>33</v>
      </c>
      <c r="P25" s="1189"/>
      <c r="Q25" s="1189"/>
      <c r="R25" s="1189"/>
      <c r="S25" s="473">
        <v>2</v>
      </c>
      <c r="T25" s="1188">
        <v>2</v>
      </c>
      <c r="U25" s="473">
        <v>1</v>
      </c>
      <c r="V25" s="1188">
        <v>2</v>
      </c>
      <c r="W25" s="473">
        <v>2</v>
      </c>
      <c r="X25" s="1188">
        <v>2</v>
      </c>
      <c r="Y25" s="473" t="s">
        <v>587</v>
      </c>
      <c r="Z25" s="1188" t="s">
        <v>587</v>
      </c>
      <c r="AA25" s="473" t="s">
        <v>587</v>
      </c>
      <c r="AB25" s="1188" t="s">
        <v>587</v>
      </c>
      <c r="AC25" s="473">
        <v>1</v>
      </c>
      <c r="AD25" s="1188">
        <v>3</v>
      </c>
      <c r="AE25" s="473">
        <v>1</v>
      </c>
      <c r="AF25" s="1188">
        <v>3</v>
      </c>
      <c r="AG25" s="473">
        <v>1</v>
      </c>
      <c r="AH25" s="1188">
        <v>3</v>
      </c>
      <c r="AI25" s="473">
        <v>1</v>
      </c>
      <c r="AJ25" s="1188">
        <v>4</v>
      </c>
      <c r="AK25" s="473">
        <v>3</v>
      </c>
      <c r="AL25" s="1188">
        <v>2</v>
      </c>
      <c r="AM25" s="473" t="s">
        <v>587</v>
      </c>
      <c r="AN25" s="1188" t="s">
        <v>587</v>
      </c>
      <c r="AO25" s="496">
        <v>2</v>
      </c>
      <c r="AP25" s="1774"/>
      <c r="AQ25" s="473"/>
      <c r="AR25" s="1188"/>
      <c r="AS25" s="473"/>
      <c r="AT25" s="1188"/>
      <c r="AU25" s="473"/>
      <c r="AV25" s="1188"/>
      <c r="AW25" s="473"/>
      <c r="AX25" s="1188"/>
      <c r="AY25" s="473"/>
      <c r="AZ25" s="1188"/>
      <c r="BA25" s="473"/>
      <c r="BB25" s="1188"/>
      <c r="BC25" s="474">
        <f t="shared" si="0"/>
        <v>1.5555555555555556</v>
      </c>
      <c r="BD25" s="1190">
        <f>SUM((BC25*(BC25/SUM(BC25:BC27))),(BC26*(BC26/SUM(BC25:BC27))),(BC27*(BC27/SUM(BC25:BC27))))</f>
        <v>2.3521657250470809</v>
      </c>
      <c r="BE25" s="1190">
        <f>AVERAGE(T25,V25,X25,Z25,AB25,AD25,AF25,AH25,AJ25,AL25,AN25,AP25,AR25,AT25,AV25,AX25,AZ25,BB25)</f>
        <v>2.625</v>
      </c>
      <c r="BF25" s="474">
        <f>IF(BE25=0,#REF!,BE25)</f>
        <v>2.625</v>
      </c>
      <c r="BG25" s="1192">
        <f t="shared" si="4"/>
        <v>6.1744350282485874</v>
      </c>
      <c r="BH25" s="1768" t="s">
        <v>2684</v>
      </c>
      <c r="BI25" s="1768"/>
      <c r="BJ25" s="1768"/>
      <c r="BK25" s="358" t="s">
        <v>2685</v>
      </c>
      <c r="BL25" s="476" t="s">
        <v>515</v>
      </c>
      <c r="BM25" s="476" t="s">
        <v>509</v>
      </c>
      <c r="BN25" s="476" t="s">
        <v>517</v>
      </c>
      <c r="BO25" s="474">
        <f t="shared" si="1"/>
        <v>1</v>
      </c>
      <c r="BP25" s="474">
        <f t="shared" si="2"/>
        <v>2.625</v>
      </c>
      <c r="BQ25" s="1190">
        <f>SUM((BO25*(BO25/SUM(BO25:BO27))),(BO26*(BO26/SUM(BO25:BO27))),(BO27*(BO27/SUM(BO25:BO27))))</f>
        <v>1.8</v>
      </c>
      <c r="BR25" s="1190">
        <f>SUM((BP25*(BP25/SUM(BP25:BP27))),(BP26*(BP26/SUM(BP25:BP27))),(BP27*(BP27/SUM(BP25:BP27))))</f>
        <v>2.0718085106382977</v>
      </c>
      <c r="BS25" s="1192">
        <f>BQ25*BR25</f>
        <v>3.7292553191489359</v>
      </c>
      <c r="BT25" s="1188" t="str">
        <f>INDEX([33]Listas!E$20:I$24,MATCH(BQ25,[33]Listas!D$20:D$24,1),MATCH(BR25,[33]Listas!E$19:I$19,1))</f>
        <v>INFERIOR</v>
      </c>
    </row>
    <row r="26" spans="1:131" s="475" customFormat="1" ht="64.5" customHeight="1" x14ac:dyDescent="0.2">
      <c r="A26" s="1330"/>
      <c r="B26" s="1330"/>
      <c r="C26" s="1330"/>
      <c r="D26" s="1335"/>
      <c r="E26" s="1336"/>
      <c r="F26" s="1337"/>
      <c r="G26" s="358" t="s">
        <v>510</v>
      </c>
      <c r="H26" s="358">
        <v>2</v>
      </c>
      <c r="I26" s="1765" t="s">
        <v>2686</v>
      </c>
      <c r="J26" s="1766"/>
      <c r="K26" s="1767"/>
      <c r="L26" s="1335"/>
      <c r="M26" s="1336"/>
      <c r="N26" s="1337"/>
      <c r="O26" s="1189"/>
      <c r="P26" s="1189"/>
      <c r="Q26" s="1189"/>
      <c r="R26" s="1189"/>
      <c r="S26" s="473">
        <v>2</v>
      </c>
      <c r="T26" s="1188"/>
      <c r="U26" s="473">
        <v>2</v>
      </c>
      <c r="V26" s="1188"/>
      <c r="W26" s="473">
        <v>2</v>
      </c>
      <c r="X26" s="1188"/>
      <c r="Y26" s="473" t="s">
        <v>587</v>
      </c>
      <c r="Z26" s="1188"/>
      <c r="AA26" s="473" t="s">
        <v>587</v>
      </c>
      <c r="AB26" s="1188"/>
      <c r="AC26" s="473">
        <v>2</v>
      </c>
      <c r="AD26" s="1188"/>
      <c r="AE26" s="473">
        <v>2</v>
      </c>
      <c r="AF26" s="1188"/>
      <c r="AG26" s="473">
        <v>2</v>
      </c>
      <c r="AH26" s="1188"/>
      <c r="AI26" s="473">
        <v>2</v>
      </c>
      <c r="AJ26" s="1188"/>
      <c r="AK26" s="473">
        <v>2</v>
      </c>
      <c r="AL26" s="1188"/>
      <c r="AM26" s="473" t="s">
        <v>587</v>
      </c>
      <c r="AN26" s="1188"/>
      <c r="AO26" s="496">
        <v>2</v>
      </c>
      <c r="AP26" s="1775"/>
      <c r="AQ26" s="473"/>
      <c r="AR26" s="1188"/>
      <c r="AS26" s="473"/>
      <c r="AT26" s="1188"/>
      <c r="AU26" s="473"/>
      <c r="AV26" s="1188"/>
      <c r="AW26" s="473"/>
      <c r="AX26" s="1188"/>
      <c r="AY26" s="473"/>
      <c r="AZ26" s="1188"/>
      <c r="BA26" s="473"/>
      <c r="BB26" s="1188"/>
      <c r="BC26" s="474">
        <f t="shared" si="0"/>
        <v>2</v>
      </c>
      <c r="BD26" s="1190"/>
      <c r="BE26" s="1191"/>
      <c r="BF26" s="474">
        <f>IF(BE26=0,BF25,BE26)</f>
        <v>2.625</v>
      </c>
      <c r="BG26" s="1192">
        <f t="shared" si="4"/>
        <v>0</v>
      </c>
      <c r="BH26" s="1768" t="s">
        <v>2687</v>
      </c>
      <c r="BI26" s="1768"/>
      <c r="BJ26" s="1768"/>
      <c r="BK26" s="358" t="s">
        <v>2688</v>
      </c>
      <c r="BL26" s="476" t="s">
        <v>501</v>
      </c>
      <c r="BM26" s="476" t="s">
        <v>502</v>
      </c>
      <c r="BN26" s="476" t="s">
        <v>503</v>
      </c>
      <c r="BO26" s="474">
        <f t="shared" si="1"/>
        <v>2</v>
      </c>
      <c r="BP26" s="474">
        <f t="shared" si="2"/>
        <v>1.625</v>
      </c>
      <c r="BQ26" s="1190"/>
      <c r="BR26" s="1190"/>
      <c r="BS26" s="1192"/>
      <c r="BT26" s="1188" t="e">
        <f>INDEX([33]Listas!E$20:I$24,MATCH(BQ26,[33]Listas!D$20:D$24,1),MATCH(BR26,[33]Listas!E$19:I$19,1))</f>
        <v>#N/A</v>
      </c>
    </row>
    <row r="27" spans="1:131" s="475" customFormat="1" ht="60" customHeight="1" x14ac:dyDescent="0.2">
      <c r="A27" s="1331"/>
      <c r="B27" s="1331"/>
      <c r="C27" s="1331"/>
      <c r="D27" s="1338"/>
      <c r="E27" s="1339"/>
      <c r="F27" s="1340"/>
      <c r="G27" s="358" t="s">
        <v>511</v>
      </c>
      <c r="H27" s="358">
        <v>3</v>
      </c>
      <c r="I27" s="1765" t="s">
        <v>2689</v>
      </c>
      <c r="J27" s="1766"/>
      <c r="K27" s="1767"/>
      <c r="L27" s="1338"/>
      <c r="M27" s="1339"/>
      <c r="N27" s="1340"/>
      <c r="O27" s="1189"/>
      <c r="P27" s="1189"/>
      <c r="Q27" s="1189"/>
      <c r="R27" s="1189"/>
      <c r="S27" s="473">
        <v>3</v>
      </c>
      <c r="T27" s="1188"/>
      <c r="U27" s="473">
        <v>3</v>
      </c>
      <c r="V27" s="1188"/>
      <c r="W27" s="473">
        <v>2</v>
      </c>
      <c r="X27" s="1188"/>
      <c r="Y27" s="473" t="s">
        <v>587</v>
      </c>
      <c r="Z27" s="1188"/>
      <c r="AA27" s="473" t="s">
        <v>587</v>
      </c>
      <c r="AB27" s="1188"/>
      <c r="AC27" s="473">
        <v>4</v>
      </c>
      <c r="AD27" s="1188"/>
      <c r="AE27" s="473">
        <v>4</v>
      </c>
      <c r="AF27" s="1188"/>
      <c r="AG27" s="473">
        <v>4</v>
      </c>
      <c r="AH27" s="1188"/>
      <c r="AI27" s="473">
        <v>3</v>
      </c>
      <c r="AJ27" s="1188"/>
      <c r="AK27" s="473">
        <v>2</v>
      </c>
      <c r="AL27" s="1188"/>
      <c r="AM27" s="473" t="s">
        <v>587</v>
      </c>
      <c r="AN27" s="1188"/>
      <c r="AO27" s="496">
        <v>2</v>
      </c>
      <c r="AP27" s="1773">
        <v>2</v>
      </c>
      <c r="AQ27" s="473"/>
      <c r="AR27" s="1188"/>
      <c r="AS27" s="473"/>
      <c r="AT27" s="1188"/>
      <c r="AU27" s="473"/>
      <c r="AV27" s="1188"/>
      <c r="AW27" s="473"/>
      <c r="AX27" s="1188"/>
      <c r="AY27" s="473"/>
      <c r="AZ27" s="1188"/>
      <c r="BA27" s="473"/>
      <c r="BB27" s="1188"/>
      <c r="BC27" s="474">
        <f t="shared" si="0"/>
        <v>3</v>
      </c>
      <c r="BD27" s="1190"/>
      <c r="BE27" s="1191"/>
      <c r="BF27" s="474">
        <f>IF(BE27=0,BF26,BE27)</f>
        <v>2.625</v>
      </c>
      <c r="BG27" s="1192">
        <f t="shared" si="4"/>
        <v>0</v>
      </c>
      <c r="BH27" s="1768" t="s">
        <v>2690</v>
      </c>
      <c r="BI27" s="1768"/>
      <c r="BJ27" s="1768"/>
      <c r="BK27" s="358" t="s">
        <v>2691</v>
      </c>
      <c r="BL27" s="476" t="s">
        <v>504</v>
      </c>
      <c r="BM27" s="476" t="s">
        <v>502</v>
      </c>
      <c r="BN27" s="476" t="s">
        <v>505</v>
      </c>
      <c r="BO27" s="474">
        <f t="shared" si="1"/>
        <v>2</v>
      </c>
      <c r="BP27" s="474">
        <f t="shared" si="2"/>
        <v>1.625</v>
      </c>
      <c r="BQ27" s="1190"/>
      <c r="BR27" s="1190"/>
      <c r="BS27" s="1192"/>
      <c r="BT27" s="1188" t="e">
        <f>INDEX([33]Listas!E$20:I$24,MATCH(BQ27,[33]Listas!D$20:D$24,1),MATCH(BR27,[33]Listas!E$19:I$19,1))</f>
        <v>#N/A</v>
      </c>
    </row>
    <row r="28" spans="1:131" ht="4.5" customHeight="1" x14ac:dyDescent="0.2">
      <c r="A28" s="478"/>
      <c r="B28" s="479"/>
      <c r="C28" s="479"/>
      <c r="D28" s="478"/>
      <c r="E28" s="478"/>
      <c r="F28" s="478"/>
      <c r="G28" s="479"/>
      <c r="H28" s="479"/>
      <c r="I28" s="480"/>
      <c r="J28" s="480"/>
      <c r="K28" s="480"/>
      <c r="L28" s="479"/>
      <c r="M28" s="479"/>
      <c r="N28" s="479"/>
      <c r="O28" s="479"/>
      <c r="P28" s="479"/>
      <c r="Q28" s="479"/>
      <c r="R28" s="479"/>
      <c r="S28" s="481"/>
      <c r="T28" s="481"/>
      <c r="U28" s="481"/>
      <c r="V28" s="481"/>
      <c r="W28" s="481"/>
      <c r="X28" s="481"/>
      <c r="Y28" s="481"/>
      <c r="Z28" s="481"/>
      <c r="AA28" s="481"/>
      <c r="AB28" s="481"/>
      <c r="AC28" s="481"/>
      <c r="AD28" s="481"/>
      <c r="AE28" s="481"/>
      <c r="AF28" s="481"/>
      <c r="AG28" s="481"/>
      <c r="AH28" s="481"/>
      <c r="AI28" s="481"/>
      <c r="AJ28" s="481"/>
      <c r="AK28" s="481"/>
      <c r="AL28" s="479"/>
      <c r="AM28" s="479"/>
      <c r="AN28" s="479"/>
      <c r="AO28" s="496">
        <v>3</v>
      </c>
      <c r="AP28" s="1774"/>
      <c r="AQ28" s="479"/>
      <c r="AR28" s="479"/>
      <c r="AS28" s="479"/>
      <c r="AT28" s="479"/>
      <c r="AU28" s="479"/>
      <c r="AV28" s="479"/>
      <c r="AW28" s="479"/>
      <c r="AX28" s="479"/>
      <c r="AY28" s="479"/>
      <c r="AZ28" s="479"/>
      <c r="BA28" s="479"/>
      <c r="BB28" s="479"/>
      <c r="BC28" s="479"/>
      <c r="BD28" s="479"/>
      <c r="BE28" s="479"/>
      <c r="BF28" s="479"/>
      <c r="BG28" s="479"/>
      <c r="BH28" s="480"/>
      <c r="BI28" s="480"/>
      <c r="BJ28" s="480"/>
      <c r="BK28" s="480"/>
      <c r="BL28" s="479"/>
      <c r="BM28" s="479"/>
      <c r="BN28" s="479"/>
      <c r="BO28" s="479"/>
      <c r="BP28" s="479"/>
      <c r="BQ28" s="479"/>
      <c r="BR28" s="479"/>
      <c r="BS28" s="479"/>
      <c r="BT28" s="482"/>
    </row>
    <row r="29" spans="1:131" x14ac:dyDescent="0.2">
      <c r="A29" s="478"/>
      <c r="L29" s="479"/>
      <c r="M29" s="479"/>
      <c r="N29" s="479"/>
      <c r="O29" s="479"/>
      <c r="P29" s="479"/>
      <c r="Q29" s="479"/>
      <c r="R29" s="479"/>
      <c r="S29" s="481"/>
      <c r="T29" s="481"/>
      <c r="U29" s="481"/>
      <c r="V29" s="481"/>
      <c r="W29" s="481"/>
      <c r="X29" s="481"/>
      <c r="Y29" s="481"/>
      <c r="Z29" s="481"/>
      <c r="AA29" s="481"/>
      <c r="AB29" s="481"/>
      <c r="AC29" s="481"/>
      <c r="AD29" s="481"/>
      <c r="AE29" s="481"/>
      <c r="AF29" s="481"/>
      <c r="AG29" s="481"/>
      <c r="AH29" s="481"/>
      <c r="AI29" s="481"/>
      <c r="AJ29" s="481"/>
      <c r="AK29" s="481"/>
      <c r="AL29" s="479"/>
      <c r="AM29" s="479"/>
      <c r="AN29" s="479"/>
      <c r="AO29" s="496">
        <v>3</v>
      </c>
      <c r="AP29" s="1775"/>
      <c r="AQ29" s="479"/>
      <c r="AR29" s="479"/>
      <c r="AS29" s="479"/>
      <c r="AT29" s="479"/>
      <c r="AU29" s="479"/>
      <c r="AV29" s="479"/>
      <c r="AW29" s="479"/>
      <c r="AX29" s="479"/>
      <c r="AY29" s="479"/>
      <c r="AZ29" s="479"/>
      <c r="BA29" s="479"/>
      <c r="BB29" s="479"/>
      <c r="BC29" s="479"/>
      <c r="BD29" s="479"/>
      <c r="BE29" s="1218" t="s">
        <v>614</v>
      </c>
      <c r="BF29" s="1218"/>
      <c r="BG29" s="1218"/>
      <c r="BH29" s="1218"/>
      <c r="BI29" s="1218"/>
      <c r="BJ29" s="1218"/>
      <c r="BK29" s="1218"/>
      <c r="BL29" s="1218"/>
      <c r="BM29" s="1218"/>
      <c r="BN29" s="1218"/>
      <c r="BO29" s="479"/>
      <c r="BP29" s="479"/>
      <c r="BQ29" s="479"/>
      <c r="BR29" s="479"/>
      <c r="BS29" s="479"/>
      <c r="BT29" s="482"/>
    </row>
    <row r="30" spans="1:131" ht="3" customHeight="1" x14ac:dyDescent="0.2">
      <c r="A30" s="478"/>
      <c r="B30" s="486"/>
      <c r="C30" s="486"/>
      <c r="D30" s="486"/>
      <c r="E30" s="486"/>
      <c r="F30" s="486"/>
      <c r="G30" s="486"/>
      <c r="H30" s="486"/>
      <c r="I30" s="486"/>
      <c r="J30" s="486"/>
      <c r="K30" s="486"/>
      <c r="L30" s="479"/>
      <c r="M30" s="479"/>
      <c r="N30" s="479"/>
      <c r="O30" s="479"/>
      <c r="P30" s="479"/>
      <c r="Q30" s="479"/>
      <c r="R30" s="479"/>
      <c r="S30" s="481"/>
      <c r="T30" s="481"/>
      <c r="U30" s="481"/>
      <c r="V30" s="481"/>
      <c r="W30" s="481"/>
      <c r="X30" s="481"/>
      <c r="Y30" s="481"/>
      <c r="Z30" s="481"/>
      <c r="AA30" s="481"/>
      <c r="AB30" s="481"/>
      <c r="AC30" s="481"/>
      <c r="AD30" s="481"/>
      <c r="AE30" s="481"/>
      <c r="AF30" s="481"/>
      <c r="AG30" s="481"/>
      <c r="AH30" s="481"/>
      <c r="AI30" s="481"/>
      <c r="AJ30" s="481"/>
      <c r="AK30" s="481"/>
      <c r="AL30" s="479"/>
      <c r="AM30" s="479"/>
      <c r="AN30" s="479"/>
      <c r="AO30" s="496">
        <v>2</v>
      </c>
      <c r="AP30" s="1773">
        <v>3</v>
      </c>
      <c r="AQ30" s="479"/>
      <c r="AR30" s="479"/>
      <c r="AS30" s="479"/>
      <c r="AT30" s="479"/>
      <c r="AU30" s="479"/>
      <c r="AV30" s="479"/>
      <c r="AW30" s="479"/>
      <c r="AX30" s="479"/>
      <c r="AY30" s="479"/>
      <c r="AZ30" s="479"/>
      <c r="BA30" s="479"/>
      <c r="BB30" s="479"/>
      <c r="BC30" s="479"/>
      <c r="BD30" s="479"/>
      <c r="BE30" s="479"/>
      <c r="BF30" s="479"/>
      <c r="BG30" s="479"/>
      <c r="BH30" s="480"/>
      <c r="BI30" s="480"/>
      <c r="BJ30" s="480"/>
      <c r="BK30" s="480"/>
      <c r="BL30" s="479"/>
      <c r="BM30" s="479"/>
      <c r="BN30" s="479"/>
      <c r="BO30" s="479"/>
      <c r="BP30" s="479"/>
      <c r="BQ30" s="479"/>
      <c r="BR30" s="479"/>
      <c r="BS30" s="479"/>
      <c r="BT30" s="482"/>
    </row>
    <row r="31" spans="1:131" s="487" customFormat="1" ht="24.75" customHeight="1" x14ac:dyDescent="0.2">
      <c r="AO31" s="496">
        <v>2</v>
      </c>
      <c r="AP31" s="1774"/>
      <c r="BC31" s="1784" t="s">
        <v>602</v>
      </c>
      <c r="BD31" s="1784"/>
      <c r="BE31" s="1784"/>
      <c r="BF31" s="1784"/>
      <c r="BG31" s="1220" t="s">
        <v>603</v>
      </c>
      <c r="BH31" s="1221"/>
      <c r="BI31" s="1221"/>
      <c r="BJ31" s="1222"/>
      <c r="BK31" s="1220" t="s">
        <v>604</v>
      </c>
      <c r="BL31" s="1221"/>
      <c r="BM31" s="1222"/>
      <c r="BN31" s="1220" t="s">
        <v>605</v>
      </c>
      <c r="BO31" s="1221"/>
      <c r="BP31" s="1221"/>
      <c r="BQ31" s="1221"/>
      <c r="BR31" s="1221"/>
      <c r="BS31" s="1221"/>
      <c r="BT31" s="1222"/>
      <c r="BU31" s="488"/>
      <c r="BV31" s="489"/>
      <c r="BW31" s="489"/>
      <c r="BX31" s="489"/>
      <c r="BY31" s="489"/>
      <c r="BZ31" s="489"/>
      <c r="CA31" s="489"/>
      <c r="CB31" s="489"/>
      <c r="CC31" s="489"/>
      <c r="CD31" s="489"/>
      <c r="CE31" s="489"/>
      <c r="CF31" s="489"/>
      <c r="CG31" s="489"/>
      <c r="CH31" s="489"/>
      <c r="CI31" s="489"/>
      <c r="CJ31" s="489"/>
      <c r="CK31" s="489"/>
      <c r="CL31" s="489"/>
      <c r="CM31" s="489"/>
      <c r="CN31" s="489"/>
      <c r="CO31" s="489"/>
      <c r="CP31" s="489"/>
      <c r="CQ31" s="489"/>
      <c r="CR31" s="489"/>
      <c r="CS31" s="489"/>
      <c r="CT31" s="489"/>
      <c r="CU31" s="489"/>
      <c r="CV31" s="489"/>
      <c r="CW31" s="489"/>
      <c r="CX31" s="489"/>
      <c r="CY31" s="489"/>
      <c r="CZ31" s="489"/>
      <c r="DA31" s="489"/>
      <c r="DB31" s="489"/>
      <c r="DC31" s="489"/>
      <c r="DD31" s="489"/>
      <c r="DE31" s="489"/>
      <c r="DF31" s="489"/>
      <c r="DG31" s="489"/>
      <c r="DH31" s="489"/>
      <c r="DI31" s="489"/>
      <c r="DJ31" s="489"/>
      <c r="DK31" s="489"/>
      <c r="DL31" s="489"/>
      <c r="DM31" s="489"/>
      <c r="DN31" s="489"/>
      <c r="DO31" s="489"/>
      <c r="DP31" s="489"/>
      <c r="DQ31" s="489"/>
      <c r="DR31" s="489"/>
      <c r="DS31" s="488"/>
      <c r="DT31" s="488"/>
      <c r="DU31" s="488"/>
      <c r="DV31" s="488"/>
      <c r="DW31" s="488"/>
      <c r="DX31" s="488"/>
      <c r="DY31" s="488"/>
      <c r="DZ31" s="488"/>
      <c r="EA31" s="488"/>
    </row>
    <row r="32" spans="1:131" s="469" customFormat="1" ht="35.25" customHeight="1" x14ac:dyDescent="0.2">
      <c r="AO32" s="496">
        <v>2</v>
      </c>
      <c r="AP32" s="1774"/>
      <c r="BC32" s="1211" t="s">
        <v>292</v>
      </c>
      <c r="BD32" s="1211"/>
      <c r="BE32" s="1211"/>
      <c r="BF32" s="1211"/>
      <c r="BG32" s="1212" t="s">
        <v>1200</v>
      </c>
      <c r="BH32" s="1213"/>
      <c r="BI32" s="1213"/>
      <c r="BJ32" s="1214"/>
      <c r="BK32" s="1212" t="s">
        <v>519</v>
      </c>
      <c r="BL32" s="1213"/>
      <c r="BM32" s="1214"/>
      <c r="BN32" s="1215" t="s">
        <v>1202</v>
      </c>
      <c r="BO32" s="1216"/>
      <c r="BP32" s="1216"/>
      <c r="BQ32" s="1216"/>
      <c r="BR32" s="1216"/>
      <c r="BS32" s="1216"/>
      <c r="BT32" s="1217"/>
    </row>
    <row r="33" spans="1:72" s="469" customFormat="1" ht="35.25" customHeight="1" x14ac:dyDescent="0.2">
      <c r="AO33" s="496">
        <v>2</v>
      </c>
      <c r="AP33" s="1775"/>
      <c r="BC33" s="1211" t="s">
        <v>61</v>
      </c>
      <c r="BD33" s="1211"/>
      <c r="BE33" s="1211"/>
      <c r="BF33" s="1211"/>
      <c r="BG33" s="1212" t="s">
        <v>208</v>
      </c>
      <c r="BH33" s="1213"/>
      <c r="BI33" s="1213"/>
      <c r="BJ33" s="1214"/>
      <c r="BK33" s="1212" t="s">
        <v>209</v>
      </c>
      <c r="BL33" s="1213"/>
      <c r="BM33" s="1214"/>
      <c r="BN33" s="1215" t="s">
        <v>1202</v>
      </c>
      <c r="BO33" s="1216"/>
      <c r="BP33" s="1216"/>
      <c r="BQ33" s="1216"/>
      <c r="BR33" s="1216"/>
      <c r="BS33" s="1216"/>
      <c r="BT33" s="1217"/>
    </row>
    <row r="34" spans="1:72" s="469" customFormat="1" ht="35.25" customHeight="1" x14ac:dyDescent="0.2">
      <c r="BC34" s="1211" t="s">
        <v>57</v>
      </c>
      <c r="BD34" s="1211"/>
      <c r="BE34" s="1211"/>
      <c r="BF34" s="1211"/>
      <c r="BG34" s="1212" t="s">
        <v>1494</v>
      </c>
      <c r="BH34" s="1213"/>
      <c r="BI34" s="1213"/>
      <c r="BJ34" s="1214"/>
      <c r="BK34" s="1212" t="s">
        <v>920</v>
      </c>
      <c r="BL34" s="1213"/>
      <c r="BM34" s="1214"/>
      <c r="BN34" s="1215" t="s">
        <v>1202</v>
      </c>
      <c r="BO34" s="1216"/>
      <c r="BP34" s="1216"/>
      <c r="BQ34" s="1216"/>
      <c r="BR34" s="1216"/>
      <c r="BS34" s="1216"/>
      <c r="BT34" s="1217"/>
    </row>
    <row r="35" spans="1:72" s="487" customFormat="1" ht="9" customHeight="1" x14ac:dyDescent="0.2">
      <c r="A35" s="489"/>
      <c r="B35" s="489"/>
      <c r="C35" s="489"/>
      <c r="D35" s="489"/>
      <c r="E35" s="489"/>
      <c r="F35" s="489"/>
      <c r="G35" s="489"/>
      <c r="H35" s="490"/>
      <c r="I35" s="490"/>
      <c r="J35" s="490"/>
      <c r="K35" s="490"/>
      <c r="L35" s="490"/>
      <c r="M35" s="490"/>
      <c r="N35" s="490"/>
      <c r="O35" s="489"/>
      <c r="P35" s="489"/>
      <c r="Q35" s="489"/>
      <c r="R35" s="489"/>
      <c r="S35" s="489"/>
      <c r="T35" s="489"/>
      <c r="U35" s="489"/>
      <c r="V35" s="489"/>
      <c r="W35" s="489"/>
      <c r="X35" s="489"/>
      <c r="Y35" s="489"/>
      <c r="Z35" s="489"/>
      <c r="AA35" s="489"/>
      <c r="AB35" s="489"/>
      <c r="AC35" s="489"/>
      <c r="AD35" s="489"/>
      <c r="AE35" s="489"/>
      <c r="AF35" s="489"/>
      <c r="AG35" s="489"/>
      <c r="AH35" s="489"/>
      <c r="AI35" s="489"/>
      <c r="AJ35" s="489"/>
      <c r="AK35" s="489"/>
      <c r="AL35" s="489"/>
      <c r="AM35" s="489"/>
      <c r="AN35" s="489"/>
      <c r="AO35" s="489"/>
      <c r="AP35" s="489"/>
      <c r="AQ35" s="489"/>
      <c r="AR35" s="489"/>
      <c r="AS35" s="489"/>
      <c r="AT35" s="489"/>
      <c r="AU35" s="489"/>
      <c r="AV35" s="489"/>
      <c r="AW35" s="489"/>
      <c r="AX35" s="489"/>
      <c r="AY35" s="489"/>
      <c r="AZ35" s="489"/>
      <c r="BA35" s="489"/>
      <c r="BB35" s="489"/>
      <c r="BC35" s="489"/>
      <c r="BD35" s="489"/>
      <c r="BE35" s="489"/>
      <c r="BF35" s="489"/>
      <c r="BG35" s="489"/>
      <c r="BH35" s="489"/>
      <c r="BI35" s="489"/>
      <c r="BJ35" s="489"/>
      <c r="BK35" s="489"/>
      <c r="BL35" s="490"/>
      <c r="BM35" s="490"/>
      <c r="BN35" s="490"/>
      <c r="BO35" s="490"/>
      <c r="BP35" s="490"/>
      <c r="BQ35" s="490"/>
      <c r="BR35" s="490"/>
      <c r="BS35" s="490"/>
      <c r="BT35" s="490"/>
    </row>
    <row r="36" spans="1:72" ht="15.75" customHeight="1" x14ac:dyDescent="0.2">
      <c r="A36" s="478"/>
      <c r="B36" s="479"/>
      <c r="C36" s="479"/>
      <c r="D36" s="478"/>
      <c r="E36" s="478"/>
      <c r="F36" s="478"/>
      <c r="G36" s="479"/>
      <c r="H36" s="491"/>
      <c r="I36" s="491"/>
      <c r="J36" s="491"/>
      <c r="K36" s="491"/>
      <c r="L36" s="492"/>
      <c r="M36" s="492"/>
      <c r="N36" s="492"/>
      <c r="O36" s="479"/>
      <c r="P36" s="479"/>
      <c r="Q36" s="479"/>
      <c r="R36" s="479"/>
      <c r="S36" s="481"/>
      <c r="T36" s="481"/>
      <c r="U36" s="481"/>
      <c r="V36" s="481"/>
      <c r="W36" s="481"/>
      <c r="X36" s="481"/>
      <c r="Y36" s="481"/>
      <c r="Z36" s="481"/>
      <c r="AA36" s="481"/>
      <c r="AB36" s="481"/>
      <c r="AC36" s="481"/>
      <c r="AD36" s="481"/>
      <c r="AE36" s="481"/>
      <c r="AF36" s="481"/>
      <c r="AG36" s="481"/>
      <c r="AH36" s="481"/>
      <c r="AI36" s="481"/>
      <c r="AJ36" s="481"/>
      <c r="AK36" s="481"/>
      <c r="AL36" s="479"/>
      <c r="AM36" s="479"/>
      <c r="AN36" s="479"/>
      <c r="AO36" s="479"/>
      <c r="AP36" s="479"/>
      <c r="AQ36" s="479"/>
      <c r="AR36" s="479"/>
      <c r="AS36" s="479"/>
      <c r="AT36" s="479"/>
      <c r="AU36" s="479"/>
      <c r="AV36" s="479"/>
      <c r="AW36" s="479"/>
      <c r="AX36" s="479"/>
      <c r="AY36" s="479"/>
      <c r="AZ36" s="479"/>
      <c r="BA36" s="479"/>
      <c r="BB36" s="479"/>
      <c r="BC36" s="479"/>
      <c r="BD36" s="479"/>
      <c r="BE36" s="479"/>
      <c r="BF36" s="479"/>
      <c r="BG36" s="479"/>
      <c r="BH36" s="480"/>
      <c r="BI36" s="480"/>
      <c r="BJ36" s="480"/>
      <c r="BK36" s="479"/>
      <c r="BL36" s="491"/>
      <c r="BM36" s="491"/>
      <c r="BN36" s="491"/>
      <c r="BO36" s="491"/>
      <c r="BP36" s="491"/>
      <c r="BQ36" s="491"/>
      <c r="BR36" s="491"/>
      <c r="BS36" s="491"/>
      <c r="BT36" s="491"/>
    </row>
    <row r="37" spans="1:72" x14ac:dyDescent="0.2">
      <c r="A37" s="478"/>
      <c r="B37" s="479"/>
      <c r="C37" s="479"/>
      <c r="D37" s="478"/>
      <c r="E37" s="478"/>
      <c r="H37" s="493"/>
      <c r="I37" s="494"/>
      <c r="J37" s="494"/>
      <c r="K37" s="494"/>
      <c r="BM37" s="479"/>
      <c r="BN37" s="479"/>
      <c r="BO37" s="479"/>
      <c r="BP37" s="479"/>
      <c r="BQ37" s="479"/>
      <c r="BR37" s="479"/>
      <c r="BS37" s="479"/>
      <c r="BT37" s="482"/>
    </row>
  </sheetData>
  <mergeCells count="274">
    <mergeCell ref="BC34:BF34"/>
    <mergeCell ref="BG34:BJ34"/>
    <mergeCell ref="BK34:BM34"/>
    <mergeCell ref="BN34:BT34"/>
    <mergeCell ref="BE29:BN29"/>
    <mergeCell ref="AP30:AP33"/>
    <mergeCell ref="BC31:BF31"/>
    <mergeCell ref="BG31:BJ31"/>
    <mergeCell ref="BK31:BM31"/>
    <mergeCell ref="BN31:BT31"/>
    <mergeCell ref="BC32:BF32"/>
    <mergeCell ref="BG32:BJ32"/>
    <mergeCell ref="BK32:BM32"/>
    <mergeCell ref="BN32:BT32"/>
    <mergeCell ref="BC33:BF33"/>
    <mergeCell ref="BG33:BJ33"/>
    <mergeCell ref="BK33:BM33"/>
    <mergeCell ref="BN33:BT33"/>
    <mergeCell ref="BT25:BT27"/>
    <mergeCell ref="I26:K26"/>
    <mergeCell ref="BH26:BJ26"/>
    <mergeCell ref="I27:K27"/>
    <mergeCell ref="AP27:AP29"/>
    <mergeCell ref="BH27:BJ27"/>
    <mergeCell ref="AX25:AX27"/>
    <mergeCell ref="AZ25:AZ27"/>
    <mergeCell ref="BB25:BB27"/>
    <mergeCell ref="BD25:BD27"/>
    <mergeCell ref="BE25:BE27"/>
    <mergeCell ref="BG25:BG27"/>
    <mergeCell ref="AJ25:AJ27"/>
    <mergeCell ref="AL25:AL27"/>
    <mergeCell ref="AN25:AN27"/>
    <mergeCell ref="AR25:AR27"/>
    <mergeCell ref="AT25:AT27"/>
    <mergeCell ref="AV25:AV27"/>
    <mergeCell ref="X25:X27"/>
    <mergeCell ref="Z25:Z27"/>
    <mergeCell ref="P25:P27"/>
    <mergeCell ref="Q25:Q27"/>
    <mergeCell ref="R25:R27"/>
    <mergeCell ref="T25:T27"/>
    <mergeCell ref="V25:V27"/>
    <mergeCell ref="BH25:BJ25"/>
    <mergeCell ref="BQ25:BQ27"/>
    <mergeCell ref="BR25:BR27"/>
    <mergeCell ref="BS25:BS27"/>
    <mergeCell ref="A25:A27"/>
    <mergeCell ref="B25:B27"/>
    <mergeCell ref="C25:C27"/>
    <mergeCell ref="D25:F27"/>
    <mergeCell ref="I25:K25"/>
    <mergeCell ref="L25:N27"/>
    <mergeCell ref="AB25:AB27"/>
    <mergeCell ref="AD25:AD27"/>
    <mergeCell ref="AF25:AF27"/>
    <mergeCell ref="AH25:AH27"/>
    <mergeCell ref="O25:O27"/>
    <mergeCell ref="BH23:BJ23"/>
    <mergeCell ref="BQ23:BQ24"/>
    <mergeCell ref="BR23:BR24"/>
    <mergeCell ref="Q23:Q24"/>
    <mergeCell ref="R23:R24"/>
    <mergeCell ref="T23:T24"/>
    <mergeCell ref="V23:V24"/>
    <mergeCell ref="A23:A24"/>
    <mergeCell ref="B23:B24"/>
    <mergeCell ref="C23:C24"/>
    <mergeCell ref="D23:F24"/>
    <mergeCell ref="I23:K23"/>
    <mergeCell ref="L23:N24"/>
    <mergeCell ref="BS23:BS24"/>
    <mergeCell ref="BT23:BT24"/>
    <mergeCell ref="I24:K24"/>
    <mergeCell ref="BH24:BJ24"/>
    <mergeCell ref="AX23:AX24"/>
    <mergeCell ref="AZ23:AZ24"/>
    <mergeCell ref="BB23:BB24"/>
    <mergeCell ref="BD23:BD24"/>
    <mergeCell ref="BE23:BE24"/>
    <mergeCell ref="BG23:BG24"/>
    <mergeCell ref="AJ23:AJ24"/>
    <mergeCell ref="AL23:AL24"/>
    <mergeCell ref="AN23:AN24"/>
    <mergeCell ref="AR23:AR24"/>
    <mergeCell ref="AT23:AT24"/>
    <mergeCell ref="AV23:AV24"/>
    <mergeCell ref="X23:X24"/>
    <mergeCell ref="Z23:Z24"/>
    <mergeCell ref="AB23:AB24"/>
    <mergeCell ref="AD23:AD24"/>
    <mergeCell ref="AF23:AF24"/>
    <mergeCell ref="AH23:AH24"/>
    <mergeCell ref="O23:O24"/>
    <mergeCell ref="P23:P24"/>
    <mergeCell ref="BS18:BS22"/>
    <mergeCell ref="BT18:BT22"/>
    <mergeCell ref="I19:K19"/>
    <mergeCell ref="BH19:BJ19"/>
    <mergeCell ref="I20:K20"/>
    <mergeCell ref="AP20:AP26"/>
    <mergeCell ref="BH20:BJ20"/>
    <mergeCell ref="I21:K21"/>
    <mergeCell ref="BH21:BJ21"/>
    <mergeCell ref="I22:K22"/>
    <mergeCell ref="BD18:BD22"/>
    <mergeCell ref="BE18:BE22"/>
    <mergeCell ref="BG18:BG22"/>
    <mergeCell ref="BH18:BJ18"/>
    <mergeCell ref="BQ18:BQ22"/>
    <mergeCell ref="BR18:BR22"/>
    <mergeCell ref="BH22:BJ22"/>
    <mergeCell ref="AR18:AR22"/>
    <mergeCell ref="AT18:AT22"/>
    <mergeCell ref="AV18:AV22"/>
    <mergeCell ref="AX18:AX22"/>
    <mergeCell ref="AZ18:AZ22"/>
    <mergeCell ref="BB18:BB22"/>
    <mergeCell ref="X18:X22"/>
    <mergeCell ref="Z18:Z22"/>
    <mergeCell ref="AB18:AB22"/>
    <mergeCell ref="AD18:AD22"/>
    <mergeCell ref="AF18:AF22"/>
    <mergeCell ref="AH18:AH22"/>
    <mergeCell ref="O18:O22"/>
    <mergeCell ref="P18:P22"/>
    <mergeCell ref="Q18:Q22"/>
    <mergeCell ref="R18:R22"/>
    <mergeCell ref="T18:T22"/>
    <mergeCell ref="V18:V22"/>
    <mergeCell ref="A18:A22"/>
    <mergeCell ref="B18:B22"/>
    <mergeCell ref="C18:C22"/>
    <mergeCell ref="D18:F22"/>
    <mergeCell ref="I18:K18"/>
    <mergeCell ref="L18:N22"/>
    <mergeCell ref="BG13:BG17"/>
    <mergeCell ref="BH13:BJ13"/>
    <mergeCell ref="BQ13:BQ17"/>
    <mergeCell ref="AJ13:AJ17"/>
    <mergeCell ref="AL13:AL17"/>
    <mergeCell ref="AN13:AN17"/>
    <mergeCell ref="AP13:AP15"/>
    <mergeCell ref="AR13:AR17"/>
    <mergeCell ref="AT13:AT17"/>
    <mergeCell ref="AP16:AP19"/>
    <mergeCell ref="AJ18:AJ22"/>
    <mergeCell ref="AL18:AL22"/>
    <mergeCell ref="AN18:AN22"/>
    <mergeCell ref="X13:X17"/>
    <mergeCell ref="Z13:Z17"/>
    <mergeCell ref="AB13:AB17"/>
    <mergeCell ref="AD13:AD17"/>
    <mergeCell ref="AF13:AF17"/>
    <mergeCell ref="BR13:BR17"/>
    <mergeCell ref="BS13:BS17"/>
    <mergeCell ref="BT13:BT17"/>
    <mergeCell ref="BH14:BJ14"/>
    <mergeCell ref="BH15:BJ15"/>
    <mergeCell ref="BH16:BJ16"/>
    <mergeCell ref="BH17:BJ17"/>
    <mergeCell ref="AV13:AV17"/>
    <mergeCell ref="AX13:AX17"/>
    <mergeCell ref="AZ13:AZ17"/>
    <mergeCell ref="BB13:BB17"/>
    <mergeCell ref="BD13:BD17"/>
    <mergeCell ref="BE13:BE17"/>
    <mergeCell ref="AH13:AH17"/>
    <mergeCell ref="O13:O17"/>
    <mergeCell ref="P13:P17"/>
    <mergeCell ref="Q13:Q17"/>
    <mergeCell ref="R13:R17"/>
    <mergeCell ref="T13:T17"/>
    <mergeCell ref="V13:V17"/>
    <mergeCell ref="A13:A17"/>
    <mergeCell ref="B13:B17"/>
    <mergeCell ref="C13:C17"/>
    <mergeCell ref="D13:F17"/>
    <mergeCell ref="I13:K13"/>
    <mergeCell ref="L13:N17"/>
    <mergeCell ref="I14:K14"/>
    <mergeCell ref="I15:K15"/>
    <mergeCell ref="I16:K16"/>
    <mergeCell ref="I17:K17"/>
    <mergeCell ref="BG9:BG12"/>
    <mergeCell ref="BH9:BJ9"/>
    <mergeCell ref="BQ9:BQ12"/>
    <mergeCell ref="BR9:BR12"/>
    <mergeCell ref="BS9:BS12"/>
    <mergeCell ref="BT9:BT12"/>
    <mergeCell ref="BH10:BJ10"/>
    <mergeCell ref="BH11:BJ11"/>
    <mergeCell ref="BH12:BJ12"/>
    <mergeCell ref="AV9:AV12"/>
    <mergeCell ref="AX9:AX12"/>
    <mergeCell ref="AZ9:AZ12"/>
    <mergeCell ref="BB9:BB12"/>
    <mergeCell ref="BD9:BD12"/>
    <mergeCell ref="BE9:BE12"/>
    <mergeCell ref="AJ9:AJ12"/>
    <mergeCell ref="AL9:AL12"/>
    <mergeCell ref="AN9:AN12"/>
    <mergeCell ref="AP9:AP12"/>
    <mergeCell ref="AR9:AR12"/>
    <mergeCell ref="AT9:AT12"/>
    <mergeCell ref="X9:X12"/>
    <mergeCell ref="Z9:Z12"/>
    <mergeCell ref="AB9:AB12"/>
    <mergeCell ref="AD9:AD12"/>
    <mergeCell ref="AF9:AF12"/>
    <mergeCell ref="AH9:AH12"/>
    <mergeCell ref="O9:O12"/>
    <mergeCell ref="P9:P12"/>
    <mergeCell ref="Q9:Q12"/>
    <mergeCell ref="R9:R12"/>
    <mergeCell ref="T9:T12"/>
    <mergeCell ref="V9:V12"/>
    <mergeCell ref="A9:A12"/>
    <mergeCell ref="B9:B12"/>
    <mergeCell ref="C9:C12"/>
    <mergeCell ref="D9:F12"/>
    <mergeCell ref="I9:K9"/>
    <mergeCell ref="L9:N12"/>
    <mergeCell ref="I10:K10"/>
    <mergeCell ref="I11:K11"/>
    <mergeCell ref="I12:K12"/>
    <mergeCell ref="W7:X7"/>
    <mergeCell ref="Y7:Z7"/>
    <mergeCell ref="AY7:AZ7"/>
    <mergeCell ref="BA7:BB7"/>
    <mergeCell ref="BC7:BG7"/>
    <mergeCell ref="BH7:BN7"/>
    <mergeCell ref="BO7:BT7"/>
    <mergeCell ref="BH8:BJ8"/>
    <mergeCell ref="AM7:AN7"/>
    <mergeCell ref="AO7:AP7"/>
    <mergeCell ref="AQ7:AR7"/>
    <mergeCell ref="AS7:AT7"/>
    <mergeCell ref="AU7:AV7"/>
    <mergeCell ref="AW7:AX7"/>
    <mergeCell ref="A7:A8"/>
    <mergeCell ref="B7:B8"/>
    <mergeCell ref="C7:C8"/>
    <mergeCell ref="D7:F8"/>
    <mergeCell ref="G7:G8"/>
    <mergeCell ref="H7:K8"/>
    <mergeCell ref="BI3:BL4"/>
    <mergeCell ref="BO3:BT4"/>
    <mergeCell ref="B4:I4"/>
    <mergeCell ref="J4:K4"/>
    <mergeCell ref="A6:N6"/>
    <mergeCell ref="O6:R6"/>
    <mergeCell ref="S6:BG6"/>
    <mergeCell ref="BH6:BT6"/>
    <mergeCell ref="AA7:AB7"/>
    <mergeCell ref="AC7:AD7"/>
    <mergeCell ref="AE7:AF7"/>
    <mergeCell ref="AG7:AH7"/>
    <mergeCell ref="AI7:AJ7"/>
    <mergeCell ref="AK7:AL7"/>
    <mergeCell ref="L7:N8"/>
    <mergeCell ref="O7:R7"/>
    <mergeCell ref="S7:T7"/>
    <mergeCell ref="U7:V7"/>
    <mergeCell ref="A1:K1"/>
    <mergeCell ref="L1:N4"/>
    <mergeCell ref="T1:U4"/>
    <mergeCell ref="BH1:BH2"/>
    <mergeCell ref="BI1:BL2"/>
    <mergeCell ref="BO1:BT2"/>
    <mergeCell ref="A2:K2"/>
    <mergeCell ref="B3:I3"/>
    <mergeCell ref="J3:K3"/>
    <mergeCell ref="BH3:BH4"/>
  </mergeCells>
  <conditionalFormatting sqref="BO23:BP24 BO9:BP12">
    <cfRule type="cellIs" dxfId="14" priority="4" stopIfTrue="1" operator="lessThan">
      <formula>1</formula>
    </cfRule>
  </conditionalFormatting>
  <conditionalFormatting sqref="BO13:BP17">
    <cfRule type="cellIs" dxfId="13" priority="3" stopIfTrue="1" operator="lessThan">
      <formula>1</formula>
    </cfRule>
  </conditionalFormatting>
  <conditionalFormatting sqref="BO18:BP22">
    <cfRule type="cellIs" dxfId="12" priority="2" stopIfTrue="1" operator="lessThan">
      <formula>1</formula>
    </cfRule>
  </conditionalFormatting>
  <conditionalFormatting sqref="BO25:BP27">
    <cfRule type="cellIs" dxfId="11" priority="1" stopIfTrue="1" operator="lessThan">
      <formula>1</formula>
    </cfRule>
  </conditionalFormatting>
  <dataValidations count="6">
    <dataValidation type="list" allowBlank="1" showInputMessage="1" showErrorMessage="1" error="Selecciones de la lista" sqref="G23:G27 JC23:JC27 SY23:SY27 ACU23:ACU27 AMQ23:AMQ27 AWM23:AWM27 BGI23:BGI27 BQE23:BQE27 CAA23:CAA27 CJW23:CJW27 CTS23:CTS27 DDO23:DDO27 DNK23:DNK27 DXG23:DXG27 EHC23:EHC27 EQY23:EQY27 FAU23:FAU27 FKQ23:FKQ27 FUM23:FUM27 GEI23:GEI27 GOE23:GOE27 GYA23:GYA27 HHW23:HHW27 HRS23:HRS27 IBO23:IBO27 ILK23:ILK27 IVG23:IVG27 JFC23:JFC27 JOY23:JOY27 JYU23:JYU27 KIQ23:KIQ27 KSM23:KSM27 LCI23:LCI27 LME23:LME27 LWA23:LWA27 MFW23:MFW27 MPS23:MPS27 MZO23:MZO27 NJK23:NJK27 NTG23:NTG27 ODC23:ODC27 OMY23:OMY27 OWU23:OWU27 PGQ23:PGQ27 PQM23:PQM27 QAI23:QAI27 QKE23:QKE27 QUA23:QUA27 RDW23:RDW27 RNS23:RNS27 RXO23:RXO27 SHK23:SHK27 SRG23:SRG27 TBC23:TBC27 TKY23:TKY27 TUU23:TUU27 UEQ23:UEQ27 UOM23:UOM27 UYI23:UYI27 VIE23:VIE27 VSA23:VSA27 WBW23:WBW27 WLS23:WLS27 WVO23:WVO27 G65559:G65563 JC65559:JC65563 SY65559:SY65563 ACU65559:ACU65563 AMQ65559:AMQ65563 AWM65559:AWM65563 BGI65559:BGI65563 BQE65559:BQE65563 CAA65559:CAA65563 CJW65559:CJW65563 CTS65559:CTS65563 DDO65559:DDO65563 DNK65559:DNK65563 DXG65559:DXG65563 EHC65559:EHC65563 EQY65559:EQY65563 FAU65559:FAU65563 FKQ65559:FKQ65563 FUM65559:FUM65563 GEI65559:GEI65563 GOE65559:GOE65563 GYA65559:GYA65563 HHW65559:HHW65563 HRS65559:HRS65563 IBO65559:IBO65563 ILK65559:ILK65563 IVG65559:IVG65563 JFC65559:JFC65563 JOY65559:JOY65563 JYU65559:JYU65563 KIQ65559:KIQ65563 KSM65559:KSM65563 LCI65559:LCI65563 LME65559:LME65563 LWA65559:LWA65563 MFW65559:MFW65563 MPS65559:MPS65563 MZO65559:MZO65563 NJK65559:NJK65563 NTG65559:NTG65563 ODC65559:ODC65563 OMY65559:OMY65563 OWU65559:OWU65563 PGQ65559:PGQ65563 PQM65559:PQM65563 QAI65559:QAI65563 QKE65559:QKE65563 QUA65559:QUA65563 RDW65559:RDW65563 RNS65559:RNS65563 RXO65559:RXO65563 SHK65559:SHK65563 SRG65559:SRG65563 TBC65559:TBC65563 TKY65559:TKY65563 TUU65559:TUU65563 UEQ65559:UEQ65563 UOM65559:UOM65563 UYI65559:UYI65563 VIE65559:VIE65563 VSA65559:VSA65563 WBW65559:WBW65563 WLS65559:WLS65563 WVO65559:WVO65563 G131095:G131099 JC131095:JC131099 SY131095:SY131099 ACU131095:ACU131099 AMQ131095:AMQ131099 AWM131095:AWM131099 BGI131095:BGI131099 BQE131095:BQE131099 CAA131095:CAA131099 CJW131095:CJW131099 CTS131095:CTS131099 DDO131095:DDO131099 DNK131095:DNK131099 DXG131095:DXG131099 EHC131095:EHC131099 EQY131095:EQY131099 FAU131095:FAU131099 FKQ131095:FKQ131099 FUM131095:FUM131099 GEI131095:GEI131099 GOE131095:GOE131099 GYA131095:GYA131099 HHW131095:HHW131099 HRS131095:HRS131099 IBO131095:IBO131099 ILK131095:ILK131099 IVG131095:IVG131099 JFC131095:JFC131099 JOY131095:JOY131099 JYU131095:JYU131099 KIQ131095:KIQ131099 KSM131095:KSM131099 LCI131095:LCI131099 LME131095:LME131099 LWA131095:LWA131099 MFW131095:MFW131099 MPS131095:MPS131099 MZO131095:MZO131099 NJK131095:NJK131099 NTG131095:NTG131099 ODC131095:ODC131099 OMY131095:OMY131099 OWU131095:OWU131099 PGQ131095:PGQ131099 PQM131095:PQM131099 QAI131095:QAI131099 QKE131095:QKE131099 QUA131095:QUA131099 RDW131095:RDW131099 RNS131095:RNS131099 RXO131095:RXO131099 SHK131095:SHK131099 SRG131095:SRG131099 TBC131095:TBC131099 TKY131095:TKY131099 TUU131095:TUU131099 UEQ131095:UEQ131099 UOM131095:UOM131099 UYI131095:UYI131099 VIE131095:VIE131099 VSA131095:VSA131099 WBW131095:WBW131099 WLS131095:WLS131099 WVO131095:WVO131099 G196631:G196635 JC196631:JC196635 SY196631:SY196635 ACU196631:ACU196635 AMQ196631:AMQ196635 AWM196631:AWM196635 BGI196631:BGI196635 BQE196631:BQE196635 CAA196631:CAA196635 CJW196631:CJW196635 CTS196631:CTS196635 DDO196631:DDO196635 DNK196631:DNK196635 DXG196631:DXG196635 EHC196631:EHC196635 EQY196631:EQY196635 FAU196631:FAU196635 FKQ196631:FKQ196635 FUM196631:FUM196635 GEI196631:GEI196635 GOE196631:GOE196635 GYA196631:GYA196635 HHW196631:HHW196635 HRS196631:HRS196635 IBO196631:IBO196635 ILK196631:ILK196635 IVG196631:IVG196635 JFC196631:JFC196635 JOY196631:JOY196635 JYU196631:JYU196635 KIQ196631:KIQ196635 KSM196631:KSM196635 LCI196631:LCI196635 LME196631:LME196635 LWA196631:LWA196635 MFW196631:MFW196635 MPS196631:MPS196635 MZO196631:MZO196635 NJK196631:NJK196635 NTG196631:NTG196635 ODC196631:ODC196635 OMY196631:OMY196635 OWU196631:OWU196635 PGQ196631:PGQ196635 PQM196631:PQM196635 QAI196631:QAI196635 QKE196631:QKE196635 QUA196631:QUA196635 RDW196631:RDW196635 RNS196631:RNS196635 RXO196631:RXO196635 SHK196631:SHK196635 SRG196631:SRG196635 TBC196631:TBC196635 TKY196631:TKY196635 TUU196631:TUU196635 UEQ196631:UEQ196635 UOM196631:UOM196635 UYI196631:UYI196635 VIE196631:VIE196635 VSA196631:VSA196635 WBW196631:WBW196635 WLS196631:WLS196635 WVO196631:WVO196635 G262167:G262171 JC262167:JC262171 SY262167:SY262171 ACU262167:ACU262171 AMQ262167:AMQ262171 AWM262167:AWM262171 BGI262167:BGI262171 BQE262167:BQE262171 CAA262167:CAA262171 CJW262167:CJW262171 CTS262167:CTS262171 DDO262167:DDO262171 DNK262167:DNK262171 DXG262167:DXG262171 EHC262167:EHC262171 EQY262167:EQY262171 FAU262167:FAU262171 FKQ262167:FKQ262171 FUM262167:FUM262171 GEI262167:GEI262171 GOE262167:GOE262171 GYA262167:GYA262171 HHW262167:HHW262171 HRS262167:HRS262171 IBO262167:IBO262171 ILK262167:ILK262171 IVG262167:IVG262171 JFC262167:JFC262171 JOY262167:JOY262171 JYU262167:JYU262171 KIQ262167:KIQ262171 KSM262167:KSM262171 LCI262167:LCI262171 LME262167:LME262171 LWA262167:LWA262171 MFW262167:MFW262171 MPS262167:MPS262171 MZO262167:MZO262171 NJK262167:NJK262171 NTG262167:NTG262171 ODC262167:ODC262171 OMY262167:OMY262171 OWU262167:OWU262171 PGQ262167:PGQ262171 PQM262167:PQM262171 QAI262167:QAI262171 QKE262167:QKE262171 QUA262167:QUA262171 RDW262167:RDW262171 RNS262167:RNS262171 RXO262167:RXO262171 SHK262167:SHK262171 SRG262167:SRG262171 TBC262167:TBC262171 TKY262167:TKY262171 TUU262167:TUU262171 UEQ262167:UEQ262171 UOM262167:UOM262171 UYI262167:UYI262171 VIE262167:VIE262171 VSA262167:VSA262171 WBW262167:WBW262171 WLS262167:WLS262171 WVO262167:WVO262171 G327703:G327707 JC327703:JC327707 SY327703:SY327707 ACU327703:ACU327707 AMQ327703:AMQ327707 AWM327703:AWM327707 BGI327703:BGI327707 BQE327703:BQE327707 CAA327703:CAA327707 CJW327703:CJW327707 CTS327703:CTS327707 DDO327703:DDO327707 DNK327703:DNK327707 DXG327703:DXG327707 EHC327703:EHC327707 EQY327703:EQY327707 FAU327703:FAU327707 FKQ327703:FKQ327707 FUM327703:FUM327707 GEI327703:GEI327707 GOE327703:GOE327707 GYA327703:GYA327707 HHW327703:HHW327707 HRS327703:HRS327707 IBO327703:IBO327707 ILK327703:ILK327707 IVG327703:IVG327707 JFC327703:JFC327707 JOY327703:JOY327707 JYU327703:JYU327707 KIQ327703:KIQ327707 KSM327703:KSM327707 LCI327703:LCI327707 LME327703:LME327707 LWA327703:LWA327707 MFW327703:MFW327707 MPS327703:MPS327707 MZO327703:MZO327707 NJK327703:NJK327707 NTG327703:NTG327707 ODC327703:ODC327707 OMY327703:OMY327707 OWU327703:OWU327707 PGQ327703:PGQ327707 PQM327703:PQM327707 QAI327703:QAI327707 QKE327703:QKE327707 QUA327703:QUA327707 RDW327703:RDW327707 RNS327703:RNS327707 RXO327703:RXO327707 SHK327703:SHK327707 SRG327703:SRG327707 TBC327703:TBC327707 TKY327703:TKY327707 TUU327703:TUU327707 UEQ327703:UEQ327707 UOM327703:UOM327707 UYI327703:UYI327707 VIE327703:VIE327707 VSA327703:VSA327707 WBW327703:WBW327707 WLS327703:WLS327707 WVO327703:WVO327707 G393239:G393243 JC393239:JC393243 SY393239:SY393243 ACU393239:ACU393243 AMQ393239:AMQ393243 AWM393239:AWM393243 BGI393239:BGI393243 BQE393239:BQE393243 CAA393239:CAA393243 CJW393239:CJW393243 CTS393239:CTS393243 DDO393239:DDO393243 DNK393239:DNK393243 DXG393239:DXG393243 EHC393239:EHC393243 EQY393239:EQY393243 FAU393239:FAU393243 FKQ393239:FKQ393243 FUM393239:FUM393243 GEI393239:GEI393243 GOE393239:GOE393243 GYA393239:GYA393243 HHW393239:HHW393243 HRS393239:HRS393243 IBO393239:IBO393243 ILK393239:ILK393243 IVG393239:IVG393243 JFC393239:JFC393243 JOY393239:JOY393243 JYU393239:JYU393243 KIQ393239:KIQ393243 KSM393239:KSM393243 LCI393239:LCI393243 LME393239:LME393243 LWA393239:LWA393243 MFW393239:MFW393243 MPS393239:MPS393243 MZO393239:MZO393243 NJK393239:NJK393243 NTG393239:NTG393243 ODC393239:ODC393243 OMY393239:OMY393243 OWU393239:OWU393243 PGQ393239:PGQ393243 PQM393239:PQM393243 QAI393239:QAI393243 QKE393239:QKE393243 QUA393239:QUA393243 RDW393239:RDW393243 RNS393239:RNS393243 RXO393239:RXO393243 SHK393239:SHK393243 SRG393239:SRG393243 TBC393239:TBC393243 TKY393239:TKY393243 TUU393239:TUU393243 UEQ393239:UEQ393243 UOM393239:UOM393243 UYI393239:UYI393243 VIE393239:VIE393243 VSA393239:VSA393243 WBW393239:WBW393243 WLS393239:WLS393243 WVO393239:WVO393243 G458775:G458779 JC458775:JC458779 SY458775:SY458779 ACU458775:ACU458779 AMQ458775:AMQ458779 AWM458775:AWM458779 BGI458775:BGI458779 BQE458775:BQE458779 CAA458775:CAA458779 CJW458775:CJW458779 CTS458775:CTS458779 DDO458775:DDO458779 DNK458775:DNK458779 DXG458775:DXG458779 EHC458775:EHC458779 EQY458775:EQY458779 FAU458775:FAU458779 FKQ458775:FKQ458779 FUM458775:FUM458779 GEI458775:GEI458779 GOE458775:GOE458779 GYA458775:GYA458779 HHW458775:HHW458779 HRS458775:HRS458779 IBO458775:IBO458779 ILK458775:ILK458779 IVG458775:IVG458779 JFC458775:JFC458779 JOY458775:JOY458779 JYU458775:JYU458779 KIQ458775:KIQ458779 KSM458775:KSM458779 LCI458775:LCI458779 LME458775:LME458779 LWA458775:LWA458779 MFW458775:MFW458779 MPS458775:MPS458779 MZO458775:MZO458779 NJK458775:NJK458779 NTG458775:NTG458779 ODC458775:ODC458779 OMY458775:OMY458779 OWU458775:OWU458779 PGQ458775:PGQ458779 PQM458775:PQM458779 QAI458775:QAI458779 QKE458775:QKE458779 QUA458775:QUA458779 RDW458775:RDW458779 RNS458775:RNS458779 RXO458775:RXO458779 SHK458775:SHK458779 SRG458775:SRG458779 TBC458775:TBC458779 TKY458775:TKY458779 TUU458775:TUU458779 UEQ458775:UEQ458779 UOM458775:UOM458779 UYI458775:UYI458779 VIE458775:VIE458779 VSA458775:VSA458779 WBW458775:WBW458779 WLS458775:WLS458779 WVO458775:WVO458779 G524311:G524315 JC524311:JC524315 SY524311:SY524315 ACU524311:ACU524315 AMQ524311:AMQ524315 AWM524311:AWM524315 BGI524311:BGI524315 BQE524311:BQE524315 CAA524311:CAA524315 CJW524311:CJW524315 CTS524311:CTS524315 DDO524311:DDO524315 DNK524311:DNK524315 DXG524311:DXG524315 EHC524311:EHC524315 EQY524311:EQY524315 FAU524311:FAU524315 FKQ524311:FKQ524315 FUM524311:FUM524315 GEI524311:GEI524315 GOE524311:GOE524315 GYA524311:GYA524315 HHW524311:HHW524315 HRS524311:HRS524315 IBO524311:IBO524315 ILK524311:ILK524315 IVG524311:IVG524315 JFC524311:JFC524315 JOY524311:JOY524315 JYU524311:JYU524315 KIQ524311:KIQ524315 KSM524311:KSM524315 LCI524311:LCI524315 LME524311:LME524315 LWA524311:LWA524315 MFW524311:MFW524315 MPS524311:MPS524315 MZO524311:MZO524315 NJK524311:NJK524315 NTG524311:NTG524315 ODC524311:ODC524315 OMY524311:OMY524315 OWU524311:OWU524315 PGQ524311:PGQ524315 PQM524311:PQM524315 QAI524311:QAI524315 QKE524311:QKE524315 QUA524311:QUA524315 RDW524311:RDW524315 RNS524311:RNS524315 RXO524311:RXO524315 SHK524311:SHK524315 SRG524311:SRG524315 TBC524311:TBC524315 TKY524311:TKY524315 TUU524311:TUU524315 UEQ524311:UEQ524315 UOM524311:UOM524315 UYI524311:UYI524315 VIE524311:VIE524315 VSA524311:VSA524315 WBW524311:WBW524315 WLS524311:WLS524315 WVO524311:WVO524315 G589847:G589851 JC589847:JC589851 SY589847:SY589851 ACU589847:ACU589851 AMQ589847:AMQ589851 AWM589847:AWM589851 BGI589847:BGI589851 BQE589847:BQE589851 CAA589847:CAA589851 CJW589847:CJW589851 CTS589847:CTS589851 DDO589847:DDO589851 DNK589847:DNK589851 DXG589847:DXG589851 EHC589847:EHC589851 EQY589847:EQY589851 FAU589847:FAU589851 FKQ589847:FKQ589851 FUM589847:FUM589851 GEI589847:GEI589851 GOE589847:GOE589851 GYA589847:GYA589851 HHW589847:HHW589851 HRS589847:HRS589851 IBO589847:IBO589851 ILK589847:ILK589851 IVG589847:IVG589851 JFC589847:JFC589851 JOY589847:JOY589851 JYU589847:JYU589851 KIQ589847:KIQ589851 KSM589847:KSM589851 LCI589847:LCI589851 LME589847:LME589851 LWA589847:LWA589851 MFW589847:MFW589851 MPS589847:MPS589851 MZO589847:MZO589851 NJK589847:NJK589851 NTG589847:NTG589851 ODC589847:ODC589851 OMY589847:OMY589851 OWU589847:OWU589851 PGQ589847:PGQ589851 PQM589847:PQM589851 QAI589847:QAI589851 QKE589847:QKE589851 QUA589847:QUA589851 RDW589847:RDW589851 RNS589847:RNS589851 RXO589847:RXO589851 SHK589847:SHK589851 SRG589847:SRG589851 TBC589847:TBC589851 TKY589847:TKY589851 TUU589847:TUU589851 UEQ589847:UEQ589851 UOM589847:UOM589851 UYI589847:UYI589851 VIE589847:VIE589851 VSA589847:VSA589851 WBW589847:WBW589851 WLS589847:WLS589851 WVO589847:WVO589851 G655383:G655387 JC655383:JC655387 SY655383:SY655387 ACU655383:ACU655387 AMQ655383:AMQ655387 AWM655383:AWM655387 BGI655383:BGI655387 BQE655383:BQE655387 CAA655383:CAA655387 CJW655383:CJW655387 CTS655383:CTS655387 DDO655383:DDO655387 DNK655383:DNK655387 DXG655383:DXG655387 EHC655383:EHC655387 EQY655383:EQY655387 FAU655383:FAU655387 FKQ655383:FKQ655387 FUM655383:FUM655387 GEI655383:GEI655387 GOE655383:GOE655387 GYA655383:GYA655387 HHW655383:HHW655387 HRS655383:HRS655387 IBO655383:IBO655387 ILK655383:ILK655387 IVG655383:IVG655387 JFC655383:JFC655387 JOY655383:JOY655387 JYU655383:JYU655387 KIQ655383:KIQ655387 KSM655383:KSM655387 LCI655383:LCI655387 LME655383:LME655387 LWA655383:LWA655387 MFW655383:MFW655387 MPS655383:MPS655387 MZO655383:MZO655387 NJK655383:NJK655387 NTG655383:NTG655387 ODC655383:ODC655387 OMY655383:OMY655387 OWU655383:OWU655387 PGQ655383:PGQ655387 PQM655383:PQM655387 QAI655383:QAI655387 QKE655383:QKE655387 QUA655383:QUA655387 RDW655383:RDW655387 RNS655383:RNS655387 RXO655383:RXO655387 SHK655383:SHK655387 SRG655383:SRG655387 TBC655383:TBC655387 TKY655383:TKY655387 TUU655383:TUU655387 UEQ655383:UEQ655387 UOM655383:UOM655387 UYI655383:UYI655387 VIE655383:VIE655387 VSA655383:VSA655387 WBW655383:WBW655387 WLS655383:WLS655387 WVO655383:WVO655387 G720919:G720923 JC720919:JC720923 SY720919:SY720923 ACU720919:ACU720923 AMQ720919:AMQ720923 AWM720919:AWM720923 BGI720919:BGI720923 BQE720919:BQE720923 CAA720919:CAA720923 CJW720919:CJW720923 CTS720919:CTS720923 DDO720919:DDO720923 DNK720919:DNK720923 DXG720919:DXG720923 EHC720919:EHC720923 EQY720919:EQY720923 FAU720919:FAU720923 FKQ720919:FKQ720923 FUM720919:FUM720923 GEI720919:GEI720923 GOE720919:GOE720923 GYA720919:GYA720923 HHW720919:HHW720923 HRS720919:HRS720923 IBO720919:IBO720923 ILK720919:ILK720923 IVG720919:IVG720923 JFC720919:JFC720923 JOY720919:JOY720923 JYU720919:JYU720923 KIQ720919:KIQ720923 KSM720919:KSM720923 LCI720919:LCI720923 LME720919:LME720923 LWA720919:LWA720923 MFW720919:MFW720923 MPS720919:MPS720923 MZO720919:MZO720923 NJK720919:NJK720923 NTG720919:NTG720923 ODC720919:ODC720923 OMY720919:OMY720923 OWU720919:OWU720923 PGQ720919:PGQ720923 PQM720919:PQM720923 QAI720919:QAI720923 QKE720919:QKE720923 QUA720919:QUA720923 RDW720919:RDW720923 RNS720919:RNS720923 RXO720919:RXO720923 SHK720919:SHK720923 SRG720919:SRG720923 TBC720919:TBC720923 TKY720919:TKY720923 TUU720919:TUU720923 UEQ720919:UEQ720923 UOM720919:UOM720923 UYI720919:UYI720923 VIE720919:VIE720923 VSA720919:VSA720923 WBW720919:WBW720923 WLS720919:WLS720923 WVO720919:WVO720923 G786455:G786459 JC786455:JC786459 SY786455:SY786459 ACU786455:ACU786459 AMQ786455:AMQ786459 AWM786455:AWM786459 BGI786455:BGI786459 BQE786455:BQE786459 CAA786455:CAA786459 CJW786455:CJW786459 CTS786455:CTS786459 DDO786455:DDO786459 DNK786455:DNK786459 DXG786455:DXG786459 EHC786455:EHC786459 EQY786455:EQY786459 FAU786455:FAU786459 FKQ786455:FKQ786459 FUM786455:FUM786459 GEI786455:GEI786459 GOE786455:GOE786459 GYA786455:GYA786459 HHW786455:HHW786459 HRS786455:HRS786459 IBO786455:IBO786459 ILK786455:ILK786459 IVG786455:IVG786459 JFC786455:JFC786459 JOY786455:JOY786459 JYU786455:JYU786459 KIQ786455:KIQ786459 KSM786455:KSM786459 LCI786455:LCI786459 LME786455:LME786459 LWA786455:LWA786459 MFW786455:MFW786459 MPS786455:MPS786459 MZO786455:MZO786459 NJK786455:NJK786459 NTG786455:NTG786459 ODC786455:ODC786459 OMY786455:OMY786459 OWU786455:OWU786459 PGQ786455:PGQ786459 PQM786455:PQM786459 QAI786455:QAI786459 QKE786455:QKE786459 QUA786455:QUA786459 RDW786455:RDW786459 RNS786455:RNS786459 RXO786455:RXO786459 SHK786455:SHK786459 SRG786455:SRG786459 TBC786455:TBC786459 TKY786455:TKY786459 TUU786455:TUU786459 UEQ786455:UEQ786459 UOM786455:UOM786459 UYI786455:UYI786459 VIE786455:VIE786459 VSA786455:VSA786459 WBW786455:WBW786459 WLS786455:WLS786459 WVO786455:WVO786459 G851991:G851995 JC851991:JC851995 SY851991:SY851995 ACU851991:ACU851995 AMQ851991:AMQ851995 AWM851991:AWM851995 BGI851991:BGI851995 BQE851991:BQE851995 CAA851991:CAA851995 CJW851991:CJW851995 CTS851991:CTS851995 DDO851991:DDO851995 DNK851991:DNK851995 DXG851991:DXG851995 EHC851991:EHC851995 EQY851991:EQY851995 FAU851991:FAU851995 FKQ851991:FKQ851995 FUM851991:FUM851995 GEI851991:GEI851995 GOE851991:GOE851995 GYA851991:GYA851995 HHW851991:HHW851995 HRS851991:HRS851995 IBO851991:IBO851995 ILK851991:ILK851995 IVG851991:IVG851995 JFC851991:JFC851995 JOY851991:JOY851995 JYU851991:JYU851995 KIQ851991:KIQ851995 KSM851991:KSM851995 LCI851991:LCI851995 LME851991:LME851995 LWA851991:LWA851995 MFW851991:MFW851995 MPS851991:MPS851995 MZO851991:MZO851995 NJK851991:NJK851995 NTG851991:NTG851995 ODC851991:ODC851995 OMY851991:OMY851995 OWU851991:OWU851995 PGQ851991:PGQ851995 PQM851991:PQM851995 QAI851991:QAI851995 QKE851991:QKE851995 QUA851991:QUA851995 RDW851991:RDW851995 RNS851991:RNS851995 RXO851991:RXO851995 SHK851991:SHK851995 SRG851991:SRG851995 TBC851991:TBC851995 TKY851991:TKY851995 TUU851991:TUU851995 UEQ851991:UEQ851995 UOM851991:UOM851995 UYI851991:UYI851995 VIE851991:VIE851995 VSA851991:VSA851995 WBW851991:WBW851995 WLS851991:WLS851995 WVO851991:WVO851995 G917527:G917531 JC917527:JC917531 SY917527:SY917531 ACU917527:ACU917531 AMQ917527:AMQ917531 AWM917527:AWM917531 BGI917527:BGI917531 BQE917527:BQE917531 CAA917527:CAA917531 CJW917527:CJW917531 CTS917527:CTS917531 DDO917527:DDO917531 DNK917527:DNK917531 DXG917527:DXG917531 EHC917527:EHC917531 EQY917527:EQY917531 FAU917527:FAU917531 FKQ917527:FKQ917531 FUM917527:FUM917531 GEI917527:GEI917531 GOE917527:GOE917531 GYA917527:GYA917531 HHW917527:HHW917531 HRS917527:HRS917531 IBO917527:IBO917531 ILK917527:ILK917531 IVG917527:IVG917531 JFC917527:JFC917531 JOY917527:JOY917531 JYU917527:JYU917531 KIQ917527:KIQ917531 KSM917527:KSM917531 LCI917527:LCI917531 LME917527:LME917531 LWA917527:LWA917531 MFW917527:MFW917531 MPS917527:MPS917531 MZO917527:MZO917531 NJK917527:NJK917531 NTG917527:NTG917531 ODC917527:ODC917531 OMY917527:OMY917531 OWU917527:OWU917531 PGQ917527:PGQ917531 PQM917527:PQM917531 QAI917527:QAI917531 QKE917527:QKE917531 QUA917527:QUA917531 RDW917527:RDW917531 RNS917527:RNS917531 RXO917527:RXO917531 SHK917527:SHK917531 SRG917527:SRG917531 TBC917527:TBC917531 TKY917527:TKY917531 TUU917527:TUU917531 UEQ917527:UEQ917531 UOM917527:UOM917531 UYI917527:UYI917531 VIE917527:VIE917531 VSA917527:VSA917531 WBW917527:WBW917531 WLS917527:WLS917531 WVO917527:WVO917531 G983063:G983067 JC983063:JC983067 SY983063:SY983067 ACU983063:ACU983067 AMQ983063:AMQ983067 AWM983063:AWM983067 BGI983063:BGI983067 BQE983063:BQE983067 CAA983063:CAA983067 CJW983063:CJW983067 CTS983063:CTS983067 DDO983063:DDO983067 DNK983063:DNK983067 DXG983063:DXG983067 EHC983063:EHC983067 EQY983063:EQY983067 FAU983063:FAU983067 FKQ983063:FKQ983067 FUM983063:FUM983067 GEI983063:GEI983067 GOE983063:GOE983067 GYA983063:GYA983067 HHW983063:HHW983067 HRS983063:HRS983067 IBO983063:IBO983067 ILK983063:ILK983067 IVG983063:IVG983067 JFC983063:JFC983067 JOY983063:JOY983067 JYU983063:JYU983067 KIQ983063:KIQ983067 KSM983063:KSM983067 LCI983063:LCI983067 LME983063:LME983067 LWA983063:LWA983067 MFW983063:MFW983067 MPS983063:MPS983067 MZO983063:MZO983067 NJK983063:NJK983067 NTG983063:NTG983067 ODC983063:ODC983067 OMY983063:OMY983067 OWU983063:OWU983067 PGQ983063:PGQ983067 PQM983063:PQM983067 QAI983063:QAI983067 QKE983063:QKE983067 QUA983063:QUA983067 RDW983063:RDW983067 RNS983063:RNS983067 RXO983063:RXO983067 SHK983063:SHK983067 SRG983063:SRG983067 TBC983063:TBC983067 TKY983063:TKY983067 TUU983063:TUU983067 UEQ983063:UEQ983067 UOM983063:UOM983067 UYI983063:UYI983067 VIE983063:VIE983067 VSA983063:VSA983067 WBW983063:WBW983067 WLS983063:WLS983067 WVO983063:WVO983067">
      <formula1>Causa</formula1>
    </dataValidation>
    <dataValidation type="list" showInputMessage="1" showErrorMessage="1" errorTitle="Rechazado" error="Solo son validadas las opciones de la lista" sqref="BM9:BM27 LI9:LI27 VE9:VE27 AFA9:AFA27 AOW9:AOW27 AYS9:AYS27 BIO9:BIO27 BSK9:BSK27 CCG9:CCG27 CMC9:CMC27 CVY9:CVY27 DFU9:DFU27 DPQ9:DPQ27 DZM9:DZM27 EJI9:EJI27 ETE9:ETE27 FDA9:FDA27 FMW9:FMW27 FWS9:FWS27 GGO9:GGO27 GQK9:GQK27 HAG9:HAG27 HKC9:HKC27 HTY9:HTY27 IDU9:IDU27 INQ9:INQ27 IXM9:IXM27 JHI9:JHI27 JRE9:JRE27 KBA9:KBA27 KKW9:KKW27 KUS9:KUS27 LEO9:LEO27 LOK9:LOK27 LYG9:LYG27 MIC9:MIC27 MRY9:MRY27 NBU9:NBU27 NLQ9:NLQ27 NVM9:NVM27 OFI9:OFI27 OPE9:OPE27 OZA9:OZA27 PIW9:PIW27 PSS9:PSS27 QCO9:QCO27 QMK9:QMK27 QWG9:QWG27 RGC9:RGC27 RPY9:RPY27 RZU9:RZU27 SJQ9:SJQ27 STM9:STM27 TDI9:TDI27 TNE9:TNE27 TXA9:TXA27 UGW9:UGW27 UQS9:UQS27 VAO9:VAO27 VKK9:VKK27 VUG9:VUG27 WEC9:WEC27 WNY9:WNY27 WXU9:WXU27 BM65545:BM65563 LI65545:LI65563 VE65545:VE65563 AFA65545:AFA65563 AOW65545:AOW65563 AYS65545:AYS65563 BIO65545:BIO65563 BSK65545:BSK65563 CCG65545:CCG65563 CMC65545:CMC65563 CVY65545:CVY65563 DFU65545:DFU65563 DPQ65545:DPQ65563 DZM65545:DZM65563 EJI65545:EJI65563 ETE65545:ETE65563 FDA65545:FDA65563 FMW65545:FMW65563 FWS65545:FWS65563 GGO65545:GGO65563 GQK65545:GQK65563 HAG65545:HAG65563 HKC65545:HKC65563 HTY65545:HTY65563 IDU65545:IDU65563 INQ65545:INQ65563 IXM65545:IXM65563 JHI65545:JHI65563 JRE65545:JRE65563 KBA65545:KBA65563 KKW65545:KKW65563 KUS65545:KUS65563 LEO65545:LEO65563 LOK65545:LOK65563 LYG65545:LYG65563 MIC65545:MIC65563 MRY65545:MRY65563 NBU65545:NBU65563 NLQ65545:NLQ65563 NVM65545:NVM65563 OFI65545:OFI65563 OPE65545:OPE65563 OZA65545:OZA65563 PIW65545:PIW65563 PSS65545:PSS65563 QCO65545:QCO65563 QMK65545:QMK65563 QWG65545:QWG65563 RGC65545:RGC65563 RPY65545:RPY65563 RZU65545:RZU65563 SJQ65545:SJQ65563 STM65545:STM65563 TDI65545:TDI65563 TNE65545:TNE65563 TXA65545:TXA65563 UGW65545:UGW65563 UQS65545:UQS65563 VAO65545:VAO65563 VKK65545:VKK65563 VUG65545:VUG65563 WEC65545:WEC65563 WNY65545:WNY65563 WXU65545:WXU65563 BM131081:BM131099 LI131081:LI131099 VE131081:VE131099 AFA131081:AFA131099 AOW131081:AOW131099 AYS131081:AYS131099 BIO131081:BIO131099 BSK131081:BSK131099 CCG131081:CCG131099 CMC131081:CMC131099 CVY131081:CVY131099 DFU131081:DFU131099 DPQ131081:DPQ131099 DZM131081:DZM131099 EJI131081:EJI131099 ETE131081:ETE131099 FDA131081:FDA131099 FMW131081:FMW131099 FWS131081:FWS131099 GGO131081:GGO131099 GQK131081:GQK131099 HAG131081:HAG131099 HKC131081:HKC131099 HTY131081:HTY131099 IDU131081:IDU131099 INQ131081:INQ131099 IXM131081:IXM131099 JHI131081:JHI131099 JRE131081:JRE131099 KBA131081:KBA131099 KKW131081:KKW131099 KUS131081:KUS131099 LEO131081:LEO131099 LOK131081:LOK131099 LYG131081:LYG131099 MIC131081:MIC131099 MRY131081:MRY131099 NBU131081:NBU131099 NLQ131081:NLQ131099 NVM131081:NVM131099 OFI131081:OFI131099 OPE131081:OPE131099 OZA131081:OZA131099 PIW131081:PIW131099 PSS131081:PSS131099 QCO131081:QCO131099 QMK131081:QMK131099 QWG131081:QWG131099 RGC131081:RGC131099 RPY131081:RPY131099 RZU131081:RZU131099 SJQ131081:SJQ131099 STM131081:STM131099 TDI131081:TDI131099 TNE131081:TNE131099 TXA131081:TXA131099 UGW131081:UGW131099 UQS131081:UQS131099 VAO131081:VAO131099 VKK131081:VKK131099 VUG131081:VUG131099 WEC131081:WEC131099 WNY131081:WNY131099 WXU131081:WXU131099 BM196617:BM196635 LI196617:LI196635 VE196617:VE196635 AFA196617:AFA196635 AOW196617:AOW196635 AYS196617:AYS196635 BIO196617:BIO196635 BSK196617:BSK196635 CCG196617:CCG196635 CMC196617:CMC196635 CVY196617:CVY196635 DFU196617:DFU196635 DPQ196617:DPQ196635 DZM196617:DZM196635 EJI196617:EJI196635 ETE196617:ETE196635 FDA196617:FDA196635 FMW196617:FMW196635 FWS196617:FWS196635 GGO196617:GGO196635 GQK196617:GQK196635 HAG196617:HAG196635 HKC196617:HKC196635 HTY196617:HTY196635 IDU196617:IDU196635 INQ196617:INQ196635 IXM196617:IXM196635 JHI196617:JHI196635 JRE196617:JRE196635 KBA196617:KBA196635 KKW196617:KKW196635 KUS196617:KUS196635 LEO196617:LEO196635 LOK196617:LOK196635 LYG196617:LYG196635 MIC196617:MIC196635 MRY196617:MRY196635 NBU196617:NBU196635 NLQ196617:NLQ196635 NVM196617:NVM196635 OFI196617:OFI196635 OPE196617:OPE196635 OZA196617:OZA196635 PIW196617:PIW196635 PSS196617:PSS196635 QCO196617:QCO196635 QMK196617:QMK196635 QWG196617:QWG196635 RGC196617:RGC196635 RPY196617:RPY196635 RZU196617:RZU196635 SJQ196617:SJQ196635 STM196617:STM196635 TDI196617:TDI196635 TNE196617:TNE196635 TXA196617:TXA196635 UGW196617:UGW196635 UQS196617:UQS196635 VAO196617:VAO196635 VKK196617:VKK196635 VUG196617:VUG196635 WEC196617:WEC196635 WNY196617:WNY196635 WXU196617:WXU196635 BM262153:BM262171 LI262153:LI262171 VE262153:VE262171 AFA262153:AFA262171 AOW262153:AOW262171 AYS262153:AYS262171 BIO262153:BIO262171 BSK262153:BSK262171 CCG262153:CCG262171 CMC262153:CMC262171 CVY262153:CVY262171 DFU262153:DFU262171 DPQ262153:DPQ262171 DZM262153:DZM262171 EJI262153:EJI262171 ETE262153:ETE262171 FDA262153:FDA262171 FMW262153:FMW262171 FWS262153:FWS262171 GGO262153:GGO262171 GQK262153:GQK262171 HAG262153:HAG262171 HKC262153:HKC262171 HTY262153:HTY262171 IDU262153:IDU262171 INQ262153:INQ262171 IXM262153:IXM262171 JHI262153:JHI262171 JRE262153:JRE262171 KBA262153:KBA262171 KKW262153:KKW262171 KUS262153:KUS262171 LEO262153:LEO262171 LOK262153:LOK262171 LYG262153:LYG262171 MIC262153:MIC262171 MRY262153:MRY262171 NBU262153:NBU262171 NLQ262153:NLQ262171 NVM262153:NVM262171 OFI262153:OFI262171 OPE262153:OPE262171 OZA262153:OZA262171 PIW262153:PIW262171 PSS262153:PSS262171 QCO262153:QCO262171 QMK262153:QMK262171 QWG262153:QWG262171 RGC262153:RGC262171 RPY262153:RPY262171 RZU262153:RZU262171 SJQ262153:SJQ262171 STM262153:STM262171 TDI262153:TDI262171 TNE262153:TNE262171 TXA262153:TXA262171 UGW262153:UGW262171 UQS262153:UQS262171 VAO262153:VAO262171 VKK262153:VKK262171 VUG262153:VUG262171 WEC262153:WEC262171 WNY262153:WNY262171 WXU262153:WXU262171 BM327689:BM327707 LI327689:LI327707 VE327689:VE327707 AFA327689:AFA327707 AOW327689:AOW327707 AYS327689:AYS327707 BIO327689:BIO327707 BSK327689:BSK327707 CCG327689:CCG327707 CMC327689:CMC327707 CVY327689:CVY327707 DFU327689:DFU327707 DPQ327689:DPQ327707 DZM327689:DZM327707 EJI327689:EJI327707 ETE327689:ETE327707 FDA327689:FDA327707 FMW327689:FMW327707 FWS327689:FWS327707 GGO327689:GGO327707 GQK327689:GQK327707 HAG327689:HAG327707 HKC327689:HKC327707 HTY327689:HTY327707 IDU327689:IDU327707 INQ327689:INQ327707 IXM327689:IXM327707 JHI327689:JHI327707 JRE327689:JRE327707 KBA327689:KBA327707 KKW327689:KKW327707 KUS327689:KUS327707 LEO327689:LEO327707 LOK327689:LOK327707 LYG327689:LYG327707 MIC327689:MIC327707 MRY327689:MRY327707 NBU327689:NBU327707 NLQ327689:NLQ327707 NVM327689:NVM327707 OFI327689:OFI327707 OPE327689:OPE327707 OZA327689:OZA327707 PIW327689:PIW327707 PSS327689:PSS327707 QCO327689:QCO327707 QMK327689:QMK327707 QWG327689:QWG327707 RGC327689:RGC327707 RPY327689:RPY327707 RZU327689:RZU327707 SJQ327689:SJQ327707 STM327689:STM327707 TDI327689:TDI327707 TNE327689:TNE327707 TXA327689:TXA327707 UGW327689:UGW327707 UQS327689:UQS327707 VAO327689:VAO327707 VKK327689:VKK327707 VUG327689:VUG327707 WEC327689:WEC327707 WNY327689:WNY327707 WXU327689:WXU327707 BM393225:BM393243 LI393225:LI393243 VE393225:VE393243 AFA393225:AFA393243 AOW393225:AOW393243 AYS393225:AYS393243 BIO393225:BIO393243 BSK393225:BSK393243 CCG393225:CCG393243 CMC393225:CMC393243 CVY393225:CVY393243 DFU393225:DFU393243 DPQ393225:DPQ393243 DZM393225:DZM393243 EJI393225:EJI393243 ETE393225:ETE393243 FDA393225:FDA393243 FMW393225:FMW393243 FWS393225:FWS393243 GGO393225:GGO393243 GQK393225:GQK393243 HAG393225:HAG393243 HKC393225:HKC393243 HTY393225:HTY393243 IDU393225:IDU393243 INQ393225:INQ393243 IXM393225:IXM393243 JHI393225:JHI393243 JRE393225:JRE393243 KBA393225:KBA393243 KKW393225:KKW393243 KUS393225:KUS393243 LEO393225:LEO393243 LOK393225:LOK393243 LYG393225:LYG393243 MIC393225:MIC393243 MRY393225:MRY393243 NBU393225:NBU393243 NLQ393225:NLQ393243 NVM393225:NVM393243 OFI393225:OFI393243 OPE393225:OPE393243 OZA393225:OZA393243 PIW393225:PIW393243 PSS393225:PSS393243 QCO393225:QCO393243 QMK393225:QMK393243 QWG393225:QWG393243 RGC393225:RGC393243 RPY393225:RPY393243 RZU393225:RZU393243 SJQ393225:SJQ393243 STM393225:STM393243 TDI393225:TDI393243 TNE393225:TNE393243 TXA393225:TXA393243 UGW393225:UGW393243 UQS393225:UQS393243 VAO393225:VAO393243 VKK393225:VKK393243 VUG393225:VUG393243 WEC393225:WEC393243 WNY393225:WNY393243 WXU393225:WXU393243 BM458761:BM458779 LI458761:LI458779 VE458761:VE458779 AFA458761:AFA458779 AOW458761:AOW458779 AYS458761:AYS458779 BIO458761:BIO458779 BSK458761:BSK458779 CCG458761:CCG458779 CMC458761:CMC458779 CVY458761:CVY458779 DFU458761:DFU458779 DPQ458761:DPQ458779 DZM458761:DZM458779 EJI458761:EJI458779 ETE458761:ETE458779 FDA458761:FDA458779 FMW458761:FMW458779 FWS458761:FWS458779 GGO458761:GGO458779 GQK458761:GQK458779 HAG458761:HAG458779 HKC458761:HKC458779 HTY458761:HTY458779 IDU458761:IDU458779 INQ458761:INQ458779 IXM458761:IXM458779 JHI458761:JHI458779 JRE458761:JRE458779 KBA458761:KBA458779 KKW458761:KKW458779 KUS458761:KUS458779 LEO458761:LEO458779 LOK458761:LOK458779 LYG458761:LYG458779 MIC458761:MIC458779 MRY458761:MRY458779 NBU458761:NBU458779 NLQ458761:NLQ458779 NVM458761:NVM458779 OFI458761:OFI458779 OPE458761:OPE458779 OZA458761:OZA458779 PIW458761:PIW458779 PSS458761:PSS458779 QCO458761:QCO458779 QMK458761:QMK458779 QWG458761:QWG458779 RGC458761:RGC458779 RPY458761:RPY458779 RZU458761:RZU458779 SJQ458761:SJQ458779 STM458761:STM458779 TDI458761:TDI458779 TNE458761:TNE458779 TXA458761:TXA458779 UGW458761:UGW458779 UQS458761:UQS458779 VAO458761:VAO458779 VKK458761:VKK458779 VUG458761:VUG458779 WEC458761:WEC458779 WNY458761:WNY458779 WXU458761:WXU458779 BM524297:BM524315 LI524297:LI524315 VE524297:VE524315 AFA524297:AFA524315 AOW524297:AOW524315 AYS524297:AYS524315 BIO524297:BIO524315 BSK524297:BSK524315 CCG524297:CCG524315 CMC524297:CMC524315 CVY524297:CVY524315 DFU524297:DFU524315 DPQ524297:DPQ524315 DZM524297:DZM524315 EJI524297:EJI524315 ETE524297:ETE524315 FDA524297:FDA524315 FMW524297:FMW524315 FWS524297:FWS524315 GGO524297:GGO524315 GQK524297:GQK524315 HAG524297:HAG524315 HKC524297:HKC524315 HTY524297:HTY524315 IDU524297:IDU524315 INQ524297:INQ524315 IXM524297:IXM524315 JHI524297:JHI524315 JRE524297:JRE524315 KBA524297:KBA524315 KKW524297:KKW524315 KUS524297:KUS524315 LEO524297:LEO524315 LOK524297:LOK524315 LYG524297:LYG524315 MIC524297:MIC524315 MRY524297:MRY524315 NBU524297:NBU524315 NLQ524297:NLQ524315 NVM524297:NVM524315 OFI524297:OFI524315 OPE524297:OPE524315 OZA524297:OZA524315 PIW524297:PIW524315 PSS524297:PSS524315 QCO524297:QCO524315 QMK524297:QMK524315 QWG524297:QWG524315 RGC524297:RGC524315 RPY524297:RPY524315 RZU524297:RZU524315 SJQ524297:SJQ524315 STM524297:STM524315 TDI524297:TDI524315 TNE524297:TNE524315 TXA524297:TXA524315 UGW524297:UGW524315 UQS524297:UQS524315 VAO524297:VAO524315 VKK524297:VKK524315 VUG524297:VUG524315 WEC524297:WEC524315 WNY524297:WNY524315 WXU524297:WXU524315 BM589833:BM589851 LI589833:LI589851 VE589833:VE589851 AFA589833:AFA589851 AOW589833:AOW589851 AYS589833:AYS589851 BIO589833:BIO589851 BSK589833:BSK589851 CCG589833:CCG589851 CMC589833:CMC589851 CVY589833:CVY589851 DFU589833:DFU589851 DPQ589833:DPQ589851 DZM589833:DZM589851 EJI589833:EJI589851 ETE589833:ETE589851 FDA589833:FDA589851 FMW589833:FMW589851 FWS589833:FWS589851 GGO589833:GGO589851 GQK589833:GQK589851 HAG589833:HAG589851 HKC589833:HKC589851 HTY589833:HTY589851 IDU589833:IDU589851 INQ589833:INQ589851 IXM589833:IXM589851 JHI589833:JHI589851 JRE589833:JRE589851 KBA589833:KBA589851 KKW589833:KKW589851 KUS589833:KUS589851 LEO589833:LEO589851 LOK589833:LOK589851 LYG589833:LYG589851 MIC589833:MIC589851 MRY589833:MRY589851 NBU589833:NBU589851 NLQ589833:NLQ589851 NVM589833:NVM589851 OFI589833:OFI589851 OPE589833:OPE589851 OZA589833:OZA589851 PIW589833:PIW589851 PSS589833:PSS589851 QCO589833:QCO589851 QMK589833:QMK589851 QWG589833:QWG589851 RGC589833:RGC589851 RPY589833:RPY589851 RZU589833:RZU589851 SJQ589833:SJQ589851 STM589833:STM589851 TDI589833:TDI589851 TNE589833:TNE589851 TXA589833:TXA589851 UGW589833:UGW589851 UQS589833:UQS589851 VAO589833:VAO589851 VKK589833:VKK589851 VUG589833:VUG589851 WEC589833:WEC589851 WNY589833:WNY589851 WXU589833:WXU589851 BM655369:BM655387 LI655369:LI655387 VE655369:VE655387 AFA655369:AFA655387 AOW655369:AOW655387 AYS655369:AYS655387 BIO655369:BIO655387 BSK655369:BSK655387 CCG655369:CCG655387 CMC655369:CMC655387 CVY655369:CVY655387 DFU655369:DFU655387 DPQ655369:DPQ655387 DZM655369:DZM655387 EJI655369:EJI655387 ETE655369:ETE655387 FDA655369:FDA655387 FMW655369:FMW655387 FWS655369:FWS655387 GGO655369:GGO655387 GQK655369:GQK655387 HAG655369:HAG655387 HKC655369:HKC655387 HTY655369:HTY655387 IDU655369:IDU655387 INQ655369:INQ655387 IXM655369:IXM655387 JHI655369:JHI655387 JRE655369:JRE655387 KBA655369:KBA655387 KKW655369:KKW655387 KUS655369:KUS655387 LEO655369:LEO655387 LOK655369:LOK655387 LYG655369:LYG655387 MIC655369:MIC655387 MRY655369:MRY655387 NBU655369:NBU655387 NLQ655369:NLQ655387 NVM655369:NVM655387 OFI655369:OFI655387 OPE655369:OPE655387 OZA655369:OZA655387 PIW655369:PIW655387 PSS655369:PSS655387 QCO655369:QCO655387 QMK655369:QMK655387 QWG655369:QWG655387 RGC655369:RGC655387 RPY655369:RPY655387 RZU655369:RZU655387 SJQ655369:SJQ655387 STM655369:STM655387 TDI655369:TDI655387 TNE655369:TNE655387 TXA655369:TXA655387 UGW655369:UGW655387 UQS655369:UQS655387 VAO655369:VAO655387 VKK655369:VKK655387 VUG655369:VUG655387 WEC655369:WEC655387 WNY655369:WNY655387 WXU655369:WXU655387 BM720905:BM720923 LI720905:LI720923 VE720905:VE720923 AFA720905:AFA720923 AOW720905:AOW720923 AYS720905:AYS720923 BIO720905:BIO720923 BSK720905:BSK720923 CCG720905:CCG720923 CMC720905:CMC720923 CVY720905:CVY720923 DFU720905:DFU720923 DPQ720905:DPQ720923 DZM720905:DZM720923 EJI720905:EJI720923 ETE720905:ETE720923 FDA720905:FDA720923 FMW720905:FMW720923 FWS720905:FWS720923 GGO720905:GGO720923 GQK720905:GQK720923 HAG720905:HAG720923 HKC720905:HKC720923 HTY720905:HTY720923 IDU720905:IDU720923 INQ720905:INQ720923 IXM720905:IXM720923 JHI720905:JHI720923 JRE720905:JRE720923 KBA720905:KBA720923 KKW720905:KKW720923 KUS720905:KUS720923 LEO720905:LEO720923 LOK720905:LOK720923 LYG720905:LYG720923 MIC720905:MIC720923 MRY720905:MRY720923 NBU720905:NBU720923 NLQ720905:NLQ720923 NVM720905:NVM720923 OFI720905:OFI720923 OPE720905:OPE720923 OZA720905:OZA720923 PIW720905:PIW720923 PSS720905:PSS720923 QCO720905:QCO720923 QMK720905:QMK720923 QWG720905:QWG720923 RGC720905:RGC720923 RPY720905:RPY720923 RZU720905:RZU720923 SJQ720905:SJQ720923 STM720905:STM720923 TDI720905:TDI720923 TNE720905:TNE720923 TXA720905:TXA720923 UGW720905:UGW720923 UQS720905:UQS720923 VAO720905:VAO720923 VKK720905:VKK720923 VUG720905:VUG720923 WEC720905:WEC720923 WNY720905:WNY720923 WXU720905:WXU720923 BM786441:BM786459 LI786441:LI786459 VE786441:VE786459 AFA786441:AFA786459 AOW786441:AOW786459 AYS786441:AYS786459 BIO786441:BIO786459 BSK786441:BSK786459 CCG786441:CCG786459 CMC786441:CMC786459 CVY786441:CVY786459 DFU786441:DFU786459 DPQ786441:DPQ786459 DZM786441:DZM786459 EJI786441:EJI786459 ETE786441:ETE786459 FDA786441:FDA786459 FMW786441:FMW786459 FWS786441:FWS786459 GGO786441:GGO786459 GQK786441:GQK786459 HAG786441:HAG786459 HKC786441:HKC786459 HTY786441:HTY786459 IDU786441:IDU786459 INQ786441:INQ786459 IXM786441:IXM786459 JHI786441:JHI786459 JRE786441:JRE786459 KBA786441:KBA786459 KKW786441:KKW786459 KUS786441:KUS786459 LEO786441:LEO786459 LOK786441:LOK786459 LYG786441:LYG786459 MIC786441:MIC786459 MRY786441:MRY786459 NBU786441:NBU786459 NLQ786441:NLQ786459 NVM786441:NVM786459 OFI786441:OFI786459 OPE786441:OPE786459 OZA786441:OZA786459 PIW786441:PIW786459 PSS786441:PSS786459 QCO786441:QCO786459 QMK786441:QMK786459 QWG786441:QWG786459 RGC786441:RGC786459 RPY786441:RPY786459 RZU786441:RZU786459 SJQ786441:SJQ786459 STM786441:STM786459 TDI786441:TDI786459 TNE786441:TNE786459 TXA786441:TXA786459 UGW786441:UGW786459 UQS786441:UQS786459 VAO786441:VAO786459 VKK786441:VKK786459 VUG786441:VUG786459 WEC786441:WEC786459 WNY786441:WNY786459 WXU786441:WXU786459 BM851977:BM851995 LI851977:LI851995 VE851977:VE851995 AFA851977:AFA851995 AOW851977:AOW851995 AYS851977:AYS851995 BIO851977:BIO851995 BSK851977:BSK851995 CCG851977:CCG851995 CMC851977:CMC851995 CVY851977:CVY851995 DFU851977:DFU851995 DPQ851977:DPQ851995 DZM851977:DZM851995 EJI851977:EJI851995 ETE851977:ETE851995 FDA851977:FDA851995 FMW851977:FMW851995 FWS851977:FWS851995 GGO851977:GGO851995 GQK851977:GQK851995 HAG851977:HAG851995 HKC851977:HKC851995 HTY851977:HTY851995 IDU851977:IDU851995 INQ851977:INQ851995 IXM851977:IXM851995 JHI851977:JHI851995 JRE851977:JRE851995 KBA851977:KBA851995 KKW851977:KKW851995 KUS851977:KUS851995 LEO851977:LEO851995 LOK851977:LOK851995 LYG851977:LYG851995 MIC851977:MIC851995 MRY851977:MRY851995 NBU851977:NBU851995 NLQ851977:NLQ851995 NVM851977:NVM851995 OFI851977:OFI851995 OPE851977:OPE851995 OZA851977:OZA851995 PIW851977:PIW851995 PSS851977:PSS851995 QCO851977:QCO851995 QMK851977:QMK851995 QWG851977:QWG851995 RGC851977:RGC851995 RPY851977:RPY851995 RZU851977:RZU851995 SJQ851977:SJQ851995 STM851977:STM851995 TDI851977:TDI851995 TNE851977:TNE851995 TXA851977:TXA851995 UGW851977:UGW851995 UQS851977:UQS851995 VAO851977:VAO851995 VKK851977:VKK851995 VUG851977:VUG851995 WEC851977:WEC851995 WNY851977:WNY851995 WXU851977:WXU851995 BM917513:BM917531 LI917513:LI917531 VE917513:VE917531 AFA917513:AFA917531 AOW917513:AOW917531 AYS917513:AYS917531 BIO917513:BIO917531 BSK917513:BSK917531 CCG917513:CCG917531 CMC917513:CMC917531 CVY917513:CVY917531 DFU917513:DFU917531 DPQ917513:DPQ917531 DZM917513:DZM917531 EJI917513:EJI917531 ETE917513:ETE917531 FDA917513:FDA917531 FMW917513:FMW917531 FWS917513:FWS917531 GGO917513:GGO917531 GQK917513:GQK917531 HAG917513:HAG917531 HKC917513:HKC917531 HTY917513:HTY917531 IDU917513:IDU917531 INQ917513:INQ917531 IXM917513:IXM917531 JHI917513:JHI917531 JRE917513:JRE917531 KBA917513:KBA917531 KKW917513:KKW917531 KUS917513:KUS917531 LEO917513:LEO917531 LOK917513:LOK917531 LYG917513:LYG917531 MIC917513:MIC917531 MRY917513:MRY917531 NBU917513:NBU917531 NLQ917513:NLQ917531 NVM917513:NVM917531 OFI917513:OFI917531 OPE917513:OPE917531 OZA917513:OZA917531 PIW917513:PIW917531 PSS917513:PSS917531 QCO917513:QCO917531 QMK917513:QMK917531 QWG917513:QWG917531 RGC917513:RGC917531 RPY917513:RPY917531 RZU917513:RZU917531 SJQ917513:SJQ917531 STM917513:STM917531 TDI917513:TDI917531 TNE917513:TNE917531 TXA917513:TXA917531 UGW917513:UGW917531 UQS917513:UQS917531 VAO917513:VAO917531 VKK917513:VKK917531 VUG917513:VUG917531 WEC917513:WEC917531 WNY917513:WNY917531 WXU917513:WXU917531 BM983049:BM983067 LI983049:LI983067 VE983049:VE983067 AFA983049:AFA983067 AOW983049:AOW983067 AYS983049:AYS983067 BIO983049:BIO983067 BSK983049:BSK983067 CCG983049:CCG983067 CMC983049:CMC983067 CVY983049:CVY983067 DFU983049:DFU983067 DPQ983049:DPQ983067 DZM983049:DZM983067 EJI983049:EJI983067 ETE983049:ETE983067 FDA983049:FDA983067 FMW983049:FMW983067 FWS983049:FWS983067 GGO983049:GGO983067 GQK983049:GQK983067 HAG983049:HAG983067 HKC983049:HKC983067 HTY983049:HTY983067 IDU983049:IDU983067 INQ983049:INQ983067 IXM983049:IXM983067 JHI983049:JHI983067 JRE983049:JRE983067 KBA983049:KBA983067 KKW983049:KKW983067 KUS983049:KUS983067 LEO983049:LEO983067 LOK983049:LOK983067 LYG983049:LYG983067 MIC983049:MIC983067 MRY983049:MRY983067 NBU983049:NBU983067 NLQ983049:NLQ983067 NVM983049:NVM983067 OFI983049:OFI983067 OPE983049:OPE983067 OZA983049:OZA983067 PIW983049:PIW983067 PSS983049:PSS983067 QCO983049:QCO983067 QMK983049:QMK983067 QWG983049:QWG983067 RGC983049:RGC983067 RPY983049:RPY983067 RZU983049:RZU983067 SJQ983049:SJQ983067 STM983049:STM983067 TDI983049:TDI983067 TNE983049:TNE983067 TXA983049:TXA983067 UGW983049:UGW983067 UQS983049:UQS983067 VAO983049:VAO983067 VKK983049:VKK983067 VUG983049:VUG983067 WEC983049:WEC983067 WNY983049:WNY983067 WXU983049:WXU983067">
      <formula1>Calificacion</formula1>
    </dataValidation>
    <dataValidation allowBlank="1" showInputMessage="1" showErrorMessage="1" error="mayor 1" sqref="BO9:BP27 LK9:LL27 VG9:VH27 AFC9:AFD27 AOY9:AOZ27 AYU9:AYV27 BIQ9:BIR27 BSM9:BSN27 CCI9:CCJ27 CME9:CMF27 CWA9:CWB27 DFW9:DFX27 DPS9:DPT27 DZO9:DZP27 EJK9:EJL27 ETG9:ETH27 FDC9:FDD27 FMY9:FMZ27 FWU9:FWV27 GGQ9:GGR27 GQM9:GQN27 HAI9:HAJ27 HKE9:HKF27 HUA9:HUB27 IDW9:IDX27 INS9:INT27 IXO9:IXP27 JHK9:JHL27 JRG9:JRH27 KBC9:KBD27 KKY9:KKZ27 KUU9:KUV27 LEQ9:LER27 LOM9:LON27 LYI9:LYJ27 MIE9:MIF27 MSA9:MSB27 NBW9:NBX27 NLS9:NLT27 NVO9:NVP27 OFK9:OFL27 OPG9:OPH27 OZC9:OZD27 PIY9:PIZ27 PSU9:PSV27 QCQ9:QCR27 QMM9:QMN27 QWI9:QWJ27 RGE9:RGF27 RQA9:RQB27 RZW9:RZX27 SJS9:SJT27 STO9:STP27 TDK9:TDL27 TNG9:TNH27 TXC9:TXD27 UGY9:UGZ27 UQU9:UQV27 VAQ9:VAR27 VKM9:VKN27 VUI9:VUJ27 WEE9:WEF27 WOA9:WOB27 WXW9:WXX27 BO65545:BP65563 LK65545:LL65563 VG65545:VH65563 AFC65545:AFD65563 AOY65545:AOZ65563 AYU65545:AYV65563 BIQ65545:BIR65563 BSM65545:BSN65563 CCI65545:CCJ65563 CME65545:CMF65563 CWA65545:CWB65563 DFW65545:DFX65563 DPS65545:DPT65563 DZO65545:DZP65563 EJK65545:EJL65563 ETG65545:ETH65563 FDC65545:FDD65563 FMY65545:FMZ65563 FWU65545:FWV65563 GGQ65545:GGR65563 GQM65545:GQN65563 HAI65545:HAJ65563 HKE65545:HKF65563 HUA65545:HUB65563 IDW65545:IDX65563 INS65545:INT65563 IXO65545:IXP65563 JHK65545:JHL65563 JRG65545:JRH65563 KBC65545:KBD65563 KKY65545:KKZ65563 KUU65545:KUV65563 LEQ65545:LER65563 LOM65545:LON65563 LYI65545:LYJ65563 MIE65545:MIF65563 MSA65545:MSB65563 NBW65545:NBX65563 NLS65545:NLT65563 NVO65545:NVP65563 OFK65545:OFL65563 OPG65545:OPH65563 OZC65545:OZD65563 PIY65545:PIZ65563 PSU65545:PSV65563 QCQ65545:QCR65563 QMM65545:QMN65563 QWI65545:QWJ65563 RGE65545:RGF65563 RQA65545:RQB65563 RZW65545:RZX65563 SJS65545:SJT65563 STO65545:STP65563 TDK65545:TDL65563 TNG65545:TNH65563 TXC65545:TXD65563 UGY65545:UGZ65563 UQU65545:UQV65563 VAQ65545:VAR65563 VKM65545:VKN65563 VUI65545:VUJ65563 WEE65545:WEF65563 WOA65545:WOB65563 WXW65545:WXX65563 BO131081:BP131099 LK131081:LL131099 VG131081:VH131099 AFC131081:AFD131099 AOY131081:AOZ131099 AYU131081:AYV131099 BIQ131081:BIR131099 BSM131081:BSN131099 CCI131081:CCJ131099 CME131081:CMF131099 CWA131081:CWB131099 DFW131081:DFX131099 DPS131081:DPT131099 DZO131081:DZP131099 EJK131081:EJL131099 ETG131081:ETH131099 FDC131081:FDD131099 FMY131081:FMZ131099 FWU131081:FWV131099 GGQ131081:GGR131099 GQM131081:GQN131099 HAI131081:HAJ131099 HKE131081:HKF131099 HUA131081:HUB131099 IDW131081:IDX131099 INS131081:INT131099 IXO131081:IXP131099 JHK131081:JHL131099 JRG131081:JRH131099 KBC131081:KBD131099 KKY131081:KKZ131099 KUU131081:KUV131099 LEQ131081:LER131099 LOM131081:LON131099 LYI131081:LYJ131099 MIE131081:MIF131099 MSA131081:MSB131099 NBW131081:NBX131099 NLS131081:NLT131099 NVO131081:NVP131099 OFK131081:OFL131099 OPG131081:OPH131099 OZC131081:OZD131099 PIY131081:PIZ131099 PSU131081:PSV131099 QCQ131081:QCR131099 QMM131081:QMN131099 QWI131081:QWJ131099 RGE131081:RGF131099 RQA131081:RQB131099 RZW131081:RZX131099 SJS131081:SJT131099 STO131081:STP131099 TDK131081:TDL131099 TNG131081:TNH131099 TXC131081:TXD131099 UGY131081:UGZ131099 UQU131081:UQV131099 VAQ131081:VAR131099 VKM131081:VKN131099 VUI131081:VUJ131099 WEE131081:WEF131099 WOA131081:WOB131099 WXW131081:WXX131099 BO196617:BP196635 LK196617:LL196635 VG196617:VH196635 AFC196617:AFD196635 AOY196617:AOZ196635 AYU196617:AYV196635 BIQ196617:BIR196635 BSM196617:BSN196635 CCI196617:CCJ196635 CME196617:CMF196635 CWA196617:CWB196635 DFW196617:DFX196635 DPS196617:DPT196635 DZO196617:DZP196635 EJK196617:EJL196635 ETG196617:ETH196635 FDC196617:FDD196635 FMY196617:FMZ196635 FWU196617:FWV196635 GGQ196617:GGR196635 GQM196617:GQN196635 HAI196617:HAJ196635 HKE196617:HKF196635 HUA196617:HUB196635 IDW196617:IDX196635 INS196617:INT196635 IXO196617:IXP196635 JHK196617:JHL196635 JRG196617:JRH196635 KBC196617:KBD196635 KKY196617:KKZ196635 KUU196617:KUV196635 LEQ196617:LER196635 LOM196617:LON196635 LYI196617:LYJ196635 MIE196617:MIF196635 MSA196617:MSB196635 NBW196617:NBX196635 NLS196617:NLT196635 NVO196617:NVP196635 OFK196617:OFL196635 OPG196617:OPH196635 OZC196617:OZD196635 PIY196617:PIZ196635 PSU196617:PSV196635 QCQ196617:QCR196635 QMM196617:QMN196635 QWI196617:QWJ196635 RGE196617:RGF196635 RQA196617:RQB196635 RZW196617:RZX196635 SJS196617:SJT196635 STO196617:STP196635 TDK196617:TDL196635 TNG196617:TNH196635 TXC196617:TXD196635 UGY196617:UGZ196635 UQU196617:UQV196635 VAQ196617:VAR196635 VKM196617:VKN196635 VUI196617:VUJ196635 WEE196617:WEF196635 WOA196617:WOB196635 WXW196617:WXX196635 BO262153:BP262171 LK262153:LL262171 VG262153:VH262171 AFC262153:AFD262171 AOY262153:AOZ262171 AYU262153:AYV262171 BIQ262153:BIR262171 BSM262153:BSN262171 CCI262153:CCJ262171 CME262153:CMF262171 CWA262153:CWB262171 DFW262153:DFX262171 DPS262153:DPT262171 DZO262153:DZP262171 EJK262153:EJL262171 ETG262153:ETH262171 FDC262153:FDD262171 FMY262153:FMZ262171 FWU262153:FWV262171 GGQ262153:GGR262171 GQM262153:GQN262171 HAI262153:HAJ262171 HKE262153:HKF262171 HUA262153:HUB262171 IDW262153:IDX262171 INS262153:INT262171 IXO262153:IXP262171 JHK262153:JHL262171 JRG262153:JRH262171 KBC262153:KBD262171 KKY262153:KKZ262171 KUU262153:KUV262171 LEQ262153:LER262171 LOM262153:LON262171 LYI262153:LYJ262171 MIE262153:MIF262171 MSA262153:MSB262171 NBW262153:NBX262171 NLS262153:NLT262171 NVO262153:NVP262171 OFK262153:OFL262171 OPG262153:OPH262171 OZC262153:OZD262171 PIY262153:PIZ262171 PSU262153:PSV262171 QCQ262153:QCR262171 QMM262153:QMN262171 QWI262153:QWJ262171 RGE262153:RGF262171 RQA262153:RQB262171 RZW262153:RZX262171 SJS262153:SJT262171 STO262153:STP262171 TDK262153:TDL262171 TNG262153:TNH262171 TXC262153:TXD262171 UGY262153:UGZ262171 UQU262153:UQV262171 VAQ262153:VAR262171 VKM262153:VKN262171 VUI262153:VUJ262171 WEE262153:WEF262171 WOA262153:WOB262171 WXW262153:WXX262171 BO327689:BP327707 LK327689:LL327707 VG327689:VH327707 AFC327689:AFD327707 AOY327689:AOZ327707 AYU327689:AYV327707 BIQ327689:BIR327707 BSM327689:BSN327707 CCI327689:CCJ327707 CME327689:CMF327707 CWA327689:CWB327707 DFW327689:DFX327707 DPS327689:DPT327707 DZO327689:DZP327707 EJK327689:EJL327707 ETG327689:ETH327707 FDC327689:FDD327707 FMY327689:FMZ327707 FWU327689:FWV327707 GGQ327689:GGR327707 GQM327689:GQN327707 HAI327689:HAJ327707 HKE327689:HKF327707 HUA327689:HUB327707 IDW327689:IDX327707 INS327689:INT327707 IXO327689:IXP327707 JHK327689:JHL327707 JRG327689:JRH327707 KBC327689:KBD327707 KKY327689:KKZ327707 KUU327689:KUV327707 LEQ327689:LER327707 LOM327689:LON327707 LYI327689:LYJ327707 MIE327689:MIF327707 MSA327689:MSB327707 NBW327689:NBX327707 NLS327689:NLT327707 NVO327689:NVP327707 OFK327689:OFL327707 OPG327689:OPH327707 OZC327689:OZD327707 PIY327689:PIZ327707 PSU327689:PSV327707 QCQ327689:QCR327707 QMM327689:QMN327707 QWI327689:QWJ327707 RGE327689:RGF327707 RQA327689:RQB327707 RZW327689:RZX327707 SJS327689:SJT327707 STO327689:STP327707 TDK327689:TDL327707 TNG327689:TNH327707 TXC327689:TXD327707 UGY327689:UGZ327707 UQU327689:UQV327707 VAQ327689:VAR327707 VKM327689:VKN327707 VUI327689:VUJ327707 WEE327689:WEF327707 WOA327689:WOB327707 WXW327689:WXX327707 BO393225:BP393243 LK393225:LL393243 VG393225:VH393243 AFC393225:AFD393243 AOY393225:AOZ393243 AYU393225:AYV393243 BIQ393225:BIR393243 BSM393225:BSN393243 CCI393225:CCJ393243 CME393225:CMF393243 CWA393225:CWB393243 DFW393225:DFX393243 DPS393225:DPT393243 DZO393225:DZP393243 EJK393225:EJL393243 ETG393225:ETH393243 FDC393225:FDD393243 FMY393225:FMZ393243 FWU393225:FWV393243 GGQ393225:GGR393243 GQM393225:GQN393243 HAI393225:HAJ393243 HKE393225:HKF393243 HUA393225:HUB393243 IDW393225:IDX393243 INS393225:INT393243 IXO393225:IXP393243 JHK393225:JHL393243 JRG393225:JRH393243 KBC393225:KBD393243 KKY393225:KKZ393243 KUU393225:KUV393243 LEQ393225:LER393243 LOM393225:LON393243 LYI393225:LYJ393243 MIE393225:MIF393243 MSA393225:MSB393243 NBW393225:NBX393243 NLS393225:NLT393243 NVO393225:NVP393243 OFK393225:OFL393243 OPG393225:OPH393243 OZC393225:OZD393243 PIY393225:PIZ393243 PSU393225:PSV393243 QCQ393225:QCR393243 QMM393225:QMN393243 QWI393225:QWJ393243 RGE393225:RGF393243 RQA393225:RQB393243 RZW393225:RZX393243 SJS393225:SJT393243 STO393225:STP393243 TDK393225:TDL393243 TNG393225:TNH393243 TXC393225:TXD393243 UGY393225:UGZ393243 UQU393225:UQV393243 VAQ393225:VAR393243 VKM393225:VKN393243 VUI393225:VUJ393243 WEE393225:WEF393243 WOA393225:WOB393243 WXW393225:WXX393243 BO458761:BP458779 LK458761:LL458779 VG458761:VH458779 AFC458761:AFD458779 AOY458761:AOZ458779 AYU458761:AYV458779 BIQ458761:BIR458779 BSM458761:BSN458779 CCI458761:CCJ458779 CME458761:CMF458779 CWA458761:CWB458779 DFW458761:DFX458779 DPS458761:DPT458779 DZO458761:DZP458779 EJK458761:EJL458779 ETG458761:ETH458779 FDC458761:FDD458779 FMY458761:FMZ458779 FWU458761:FWV458779 GGQ458761:GGR458779 GQM458761:GQN458779 HAI458761:HAJ458779 HKE458761:HKF458779 HUA458761:HUB458779 IDW458761:IDX458779 INS458761:INT458779 IXO458761:IXP458779 JHK458761:JHL458779 JRG458761:JRH458779 KBC458761:KBD458779 KKY458761:KKZ458779 KUU458761:KUV458779 LEQ458761:LER458779 LOM458761:LON458779 LYI458761:LYJ458779 MIE458761:MIF458779 MSA458761:MSB458779 NBW458761:NBX458779 NLS458761:NLT458779 NVO458761:NVP458779 OFK458761:OFL458779 OPG458761:OPH458779 OZC458761:OZD458779 PIY458761:PIZ458779 PSU458761:PSV458779 QCQ458761:QCR458779 QMM458761:QMN458779 QWI458761:QWJ458779 RGE458761:RGF458779 RQA458761:RQB458779 RZW458761:RZX458779 SJS458761:SJT458779 STO458761:STP458779 TDK458761:TDL458779 TNG458761:TNH458779 TXC458761:TXD458779 UGY458761:UGZ458779 UQU458761:UQV458779 VAQ458761:VAR458779 VKM458761:VKN458779 VUI458761:VUJ458779 WEE458761:WEF458779 WOA458761:WOB458779 WXW458761:WXX458779 BO524297:BP524315 LK524297:LL524315 VG524297:VH524315 AFC524297:AFD524315 AOY524297:AOZ524315 AYU524297:AYV524315 BIQ524297:BIR524315 BSM524297:BSN524315 CCI524297:CCJ524315 CME524297:CMF524315 CWA524297:CWB524315 DFW524297:DFX524315 DPS524297:DPT524315 DZO524297:DZP524315 EJK524297:EJL524315 ETG524297:ETH524315 FDC524297:FDD524315 FMY524297:FMZ524315 FWU524297:FWV524315 GGQ524297:GGR524315 GQM524297:GQN524315 HAI524297:HAJ524315 HKE524297:HKF524315 HUA524297:HUB524315 IDW524297:IDX524315 INS524297:INT524315 IXO524297:IXP524315 JHK524297:JHL524315 JRG524297:JRH524315 KBC524297:KBD524315 KKY524297:KKZ524315 KUU524297:KUV524315 LEQ524297:LER524315 LOM524297:LON524315 LYI524297:LYJ524315 MIE524297:MIF524315 MSA524297:MSB524315 NBW524297:NBX524315 NLS524297:NLT524315 NVO524297:NVP524315 OFK524297:OFL524315 OPG524297:OPH524315 OZC524297:OZD524315 PIY524297:PIZ524315 PSU524297:PSV524315 QCQ524297:QCR524315 QMM524297:QMN524315 QWI524297:QWJ524315 RGE524297:RGF524315 RQA524297:RQB524315 RZW524297:RZX524315 SJS524297:SJT524315 STO524297:STP524315 TDK524297:TDL524315 TNG524297:TNH524315 TXC524297:TXD524315 UGY524297:UGZ524315 UQU524297:UQV524315 VAQ524297:VAR524315 VKM524297:VKN524315 VUI524297:VUJ524315 WEE524297:WEF524315 WOA524297:WOB524315 WXW524297:WXX524315 BO589833:BP589851 LK589833:LL589851 VG589833:VH589851 AFC589833:AFD589851 AOY589833:AOZ589851 AYU589833:AYV589851 BIQ589833:BIR589851 BSM589833:BSN589851 CCI589833:CCJ589851 CME589833:CMF589851 CWA589833:CWB589851 DFW589833:DFX589851 DPS589833:DPT589851 DZO589833:DZP589851 EJK589833:EJL589851 ETG589833:ETH589851 FDC589833:FDD589851 FMY589833:FMZ589851 FWU589833:FWV589851 GGQ589833:GGR589851 GQM589833:GQN589851 HAI589833:HAJ589851 HKE589833:HKF589851 HUA589833:HUB589851 IDW589833:IDX589851 INS589833:INT589851 IXO589833:IXP589851 JHK589833:JHL589851 JRG589833:JRH589851 KBC589833:KBD589851 KKY589833:KKZ589851 KUU589833:KUV589851 LEQ589833:LER589851 LOM589833:LON589851 LYI589833:LYJ589851 MIE589833:MIF589851 MSA589833:MSB589851 NBW589833:NBX589851 NLS589833:NLT589851 NVO589833:NVP589851 OFK589833:OFL589851 OPG589833:OPH589851 OZC589833:OZD589851 PIY589833:PIZ589851 PSU589833:PSV589851 QCQ589833:QCR589851 QMM589833:QMN589851 QWI589833:QWJ589851 RGE589833:RGF589851 RQA589833:RQB589851 RZW589833:RZX589851 SJS589833:SJT589851 STO589833:STP589851 TDK589833:TDL589851 TNG589833:TNH589851 TXC589833:TXD589851 UGY589833:UGZ589851 UQU589833:UQV589851 VAQ589833:VAR589851 VKM589833:VKN589851 VUI589833:VUJ589851 WEE589833:WEF589851 WOA589833:WOB589851 WXW589833:WXX589851 BO655369:BP655387 LK655369:LL655387 VG655369:VH655387 AFC655369:AFD655387 AOY655369:AOZ655387 AYU655369:AYV655387 BIQ655369:BIR655387 BSM655369:BSN655387 CCI655369:CCJ655387 CME655369:CMF655387 CWA655369:CWB655387 DFW655369:DFX655387 DPS655369:DPT655387 DZO655369:DZP655387 EJK655369:EJL655387 ETG655369:ETH655387 FDC655369:FDD655387 FMY655369:FMZ655387 FWU655369:FWV655387 GGQ655369:GGR655387 GQM655369:GQN655387 HAI655369:HAJ655387 HKE655369:HKF655387 HUA655369:HUB655387 IDW655369:IDX655387 INS655369:INT655387 IXO655369:IXP655387 JHK655369:JHL655387 JRG655369:JRH655387 KBC655369:KBD655387 KKY655369:KKZ655387 KUU655369:KUV655387 LEQ655369:LER655387 LOM655369:LON655387 LYI655369:LYJ655387 MIE655369:MIF655387 MSA655369:MSB655387 NBW655369:NBX655387 NLS655369:NLT655387 NVO655369:NVP655387 OFK655369:OFL655387 OPG655369:OPH655387 OZC655369:OZD655387 PIY655369:PIZ655387 PSU655369:PSV655387 QCQ655369:QCR655387 QMM655369:QMN655387 QWI655369:QWJ655387 RGE655369:RGF655387 RQA655369:RQB655387 RZW655369:RZX655387 SJS655369:SJT655387 STO655369:STP655387 TDK655369:TDL655387 TNG655369:TNH655387 TXC655369:TXD655387 UGY655369:UGZ655387 UQU655369:UQV655387 VAQ655369:VAR655387 VKM655369:VKN655387 VUI655369:VUJ655387 WEE655369:WEF655387 WOA655369:WOB655387 WXW655369:WXX655387 BO720905:BP720923 LK720905:LL720923 VG720905:VH720923 AFC720905:AFD720923 AOY720905:AOZ720923 AYU720905:AYV720923 BIQ720905:BIR720923 BSM720905:BSN720923 CCI720905:CCJ720923 CME720905:CMF720923 CWA720905:CWB720923 DFW720905:DFX720923 DPS720905:DPT720923 DZO720905:DZP720923 EJK720905:EJL720923 ETG720905:ETH720923 FDC720905:FDD720923 FMY720905:FMZ720923 FWU720905:FWV720923 GGQ720905:GGR720923 GQM720905:GQN720923 HAI720905:HAJ720923 HKE720905:HKF720923 HUA720905:HUB720923 IDW720905:IDX720923 INS720905:INT720923 IXO720905:IXP720923 JHK720905:JHL720923 JRG720905:JRH720923 KBC720905:KBD720923 KKY720905:KKZ720923 KUU720905:KUV720923 LEQ720905:LER720923 LOM720905:LON720923 LYI720905:LYJ720923 MIE720905:MIF720923 MSA720905:MSB720923 NBW720905:NBX720923 NLS720905:NLT720923 NVO720905:NVP720923 OFK720905:OFL720923 OPG720905:OPH720923 OZC720905:OZD720923 PIY720905:PIZ720923 PSU720905:PSV720923 QCQ720905:QCR720923 QMM720905:QMN720923 QWI720905:QWJ720923 RGE720905:RGF720923 RQA720905:RQB720923 RZW720905:RZX720923 SJS720905:SJT720923 STO720905:STP720923 TDK720905:TDL720923 TNG720905:TNH720923 TXC720905:TXD720923 UGY720905:UGZ720923 UQU720905:UQV720923 VAQ720905:VAR720923 VKM720905:VKN720923 VUI720905:VUJ720923 WEE720905:WEF720923 WOA720905:WOB720923 WXW720905:WXX720923 BO786441:BP786459 LK786441:LL786459 VG786441:VH786459 AFC786441:AFD786459 AOY786441:AOZ786459 AYU786441:AYV786459 BIQ786441:BIR786459 BSM786441:BSN786459 CCI786441:CCJ786459 CME786441:CMF786459 CWA786441:CWB786459 DFW786441:DFX786459 DPS786441:DPT786459 DZO786441:DZP786459 EJK786441:EJL786459 ETG786441:ETH786459 FDC786441:FDD786459 FMY786441:FMZ786459 FWU786441:FWV786459 GGQ786441:GGR786459 GQM786441:GQN786459 HAI786441:HAJ786459 HKE786441:HKF786459 HUA786441:HUB786459 IDW786441:IDX786459 INS786441:INT786459 IXO786441:IXP786459 JHK786441:JHL786459 JRG786441:JRH786459 KBC786441:KBD786459 KKY786441:KKZ786459 KUU786441:KUV786459 LEQ786441:LER786459 LOM786441:LON786459 LYI786441:LYJ786459 MIE786441:MIF786459 MSA786441:MSB786459 NBW786441:NBX786459 NLS786441:NLT786459 NVO786441:NVP786459 OFK786441:OFL786459 OPG786441:OPH786459 OZC786441:OZD786459 PIY786441:PIZ786459 PSU786441:PSV786459 QCQ786441:QCR786459 QMM786441:QMN786459 QWI786441:QWJ786459 RGE786441:RGF786459 RQA786441:RQB786459 RZW786441:RZX786459 SJS786441:SJT786459 STO786441:STP786459 TDK786441:TDL786459 TNG786441:TNH786459 TXC786441:TXD786459 UGY786441:UGZ786459 UQU786441:UQV786459 VAQ786441:VAR786459 VKM786441:VKN786459 VUI786441:VUJ786459 WEE786441:WEF786459 WOA786441:WOB786459 WXW786441:WXX786459 BO851977:BP851995 LK851977:LL851995 VG851977:VH851995 AFC851977:AFD851995 AOY851977:AOZ851995 AYU851977:AYV851995 BIQ851977:BIR851995 BSM851977:BSN851995 CCI851977:CCJ851995 CME851977:CMF851995 CWA851977:CWB851995 DFW851977:DFX851995 DPS851977:DPT851995 DZO851977:DZP851995 EJK851977:EJL851995 ETG851977:ETH851995 FDC851977:FDD851995 FMY851977:FMZ851995 FWU851977:FWV851995 GGQ851977:GGR851995 GQM851977:GQN851995 HAI851977:HAJ851995 HKE851977:HKF851995 HUA851977:HUB851995 IDW851977:IDX851995 INS851977:INT851995 IXO851977:IXP851995 JHK851977:JHL851995 JRG851977:JRH851995 KBC851977:KBD851995 KKY851977:KKZ851995 KUU851977:KUV851995 LEQ851977:LER851995 LOM851977:LON851995 LYI851977:LYJ851995 MIE851977:MIF851995 MSA851977:MSB851995 NBW851977:NBX851995 NLS851977:NLT851995 NVO851977:NVP851995 OFK851977:OFL851995 OPG851977:OPH851995 OZC851977:OZD851995 PIY851977:PIZ851995 PSU851977:PSV851995 QCQ851977:QCR851995 QMM851977:QMN851995 QWI851977:QWJ851995 RGE851977:RGF851995 RQA851977:RQB851995 RZW851977:RZX851995 SJS851977:SJT851995 STO851977:STP851995 TDK851977:TDL851995 TNG851977:TNH851995 TXC851977:TXD851995 UGY851977:UGZ851995 UQU851977:UQV851995 VAQ851977:VAR851995 VKM851977:VKN851995 VUI851977:VUJ851995 WEE851977:WEF851995 WOA851977:WOB851995 WXW851977:WXX851995 BO917513:BP917531 LK917513:LL917531 VG917513:VH917531 AFC917513:AFD917531 AOY917513:AOZ917531 AYU917513:AYV917531 BIQ917513:BIR917531 BSM917513:BSN917531 CCI917513:CCJ917531 CME917513:CMF917531 CWA917513:CWB917531 DFW917513:DFX917531 DPS917513:DPT917531 DZO917513:DZP917531 EJK917513:EJL917531 ETG917513:ETH917531 FDC917513:FDD917531 FMY917513:FMZ917531 FWU917513:FWV917531 GGQ917513:GGR917531 GQM917513:GQN917531 HAI917513:HAJ917531 HKE917513:HKF917531 HUA917513:HUB917531 IDW917513:IDX917531 INS917513:INT917531 IXO917513:IXP917531 JHK917513:JHL917531 JRG917513:JRH917531 KBC917513:KBD917531 KKY917513:KKZ917531 KUU917513:KUV917531 LEQ917513:LER917531 LOM917513:LON917531 LYI917513:LYJ917531 MIE917513:MIF917531 MSA917513:MSB917531 NBW917513:NBX917531 NLS917513:NLT917531 NVO917513:NVP917531 OFK917513:OFL917531 OPG917513:OPH917531 OZC917513:OZD917531 PIY917513:PIZ917531 PSU917513:PSV917531 QCQ917513:QCR917531 QMM917513:QMN917531 QWI917513:QWJ917531 RGE917513:RGF917531 RQA917513:RQB917531 RZW917513:RZX917531 SJS917513:SJT917531 STO917513:STP917531 TDK917513:TDL917531 TNG917513:TNH917531 TXC917513:TXD917531 UGY917513:UGZ917531 UQU917513:UQV917531 VAQ917513:VAR917531 VKM917513:VKN917531 VUI917513:VUJ917531 WEE917513:WEF917531 WOA917513:WOB917531 WXW917513:WXX917531 BO983049:BP983067 LK983049:LL983067 VG983049:VH983067 AFC983049:AFD983067 AOY983049:AOZ983067 AYU983049:AYV983067 BIQ983049:BIR983067 BSM983049:BSN983067 CCI983049:CCJ983067 CME983049:CMF983067 CWA983049:CWB983067 DFW983049:DFX983067 DPS983049:DPT983067 DZO983049:DZP983067 EJK983049:EJL983067 ETG983049:ETH983067 FDC983049:FDD983067 FMY983049:FMZ983067 FWU983049:FWV983067 GGQ983049:GGR983067 GQM983049:GQN983067 HAI983049:HAJ983067 HKE983049:HKF983067 HUA983049:HUB983067 IDW983049:IDX983067 INS983049:INT983067 IXO983049:IXP983067 JHK983049:JHL983067 JRG983049:JRH983067 KBC983049:KBD983067 KKY983049:KKZ983067 KUU983049:KUV983067 LEQ983049:LER983067 LOM983049:LON983067 LYI983049:LYJ983067 MIE983049:MIF983067 MSA983049:MSB983067 NBW983049:NBX983067 NLS983049:NLT983067 NVO983049:NVP983067 OFK983049:OFL983067 OPG983049:OPH983067 OZC983049:OZD983067 PIY983049:PIZ983067 PSU983049:PSV983067 QCQ983049:QCR983067 QMM983049:QMN983067 QWI983049:QWJ983067 RGE983049:RGF983067 RQA983049:RQB983067 RZW983049:RZX983067 SJS983049:SJT983067 STO983049:STP983067 TDK983049:TDL983067 TNG983049:TNH983067 TXC983049:TXD983067 UGY983049:UGZ983067 UQU983049:UQV983067 VAQ983049:VAR983067 VKM983049:VKN983067 VUI983049:VUJ983067 WEE983049:WEF983067 WOA983049:WOB983067 WXW983049:WXX983067"/>
    <dataValidation type="list" showInputMessage="1" showErrorMessage="1" errorTitle="Rechazado" error="Solo son validadas las opciones de la lista" sqref="BN9:BN27 LJ9:LJ27 VF9:VF27 AFB9:AFB27 AOX9:AOX27 AYT9:AYT27 BIP9:BIP27 BSL9:BSL27 CCH9:CCH27 CMD9:CMD27 CVZ9:CVZ27 DFV9:DFV27 DPR9:DPR27 DZN9:DZN27 EJJ9:EJJ27 ETF9:ETF27 FDB9:FDB27 FMX9:FMX27 FWT9:FWT27 GGP9:GGP27 GQL9:GQL27 HAH9:HAH27 HKD9:HKD27 HTZ9:HTZ27 IDV9:IDV27 INR9:INR27 IXN9:IXN27 JHJ9:JHJ27 JRF9:JRF27 KBB9:KBB27 KKX9:KKX27 KUT9:KUT27 LEP9:LEP27 LOL9:LOL27 LYH9:LYH27 MID9:MID27 MRZ9:MRZ27 NBV9:NBV27 NLR9:NLR27 NVN9:NVN27 OFJ9:OFJ27 OPF9:OPF27 OZB9:OZB27 PIX9:PIX27 PST9:PST27 QCP9:QCP27 QML9:QML27 QWH9:QWH27 RGD9:RGD27 RPZ9:RPZ27 RZV9:RZV27 SJR9:SJR27 STN9:STN27 TDJ9:TDJ27 TNF9:TNF27 TXB9:TXB27 UGX9:UGX27 UQT9:UQT27 VAP9:VAP27 VKL9:VKL27 VUH9:VUH27 WED9:WED27 WNZ9:WNZ27 WXV9:WXV27 BN65545:BN65563 LJ65545:LJ65563 VF65545:VF65563 AFB65545:AFB65563 AOX65545:AOX65563 AYT65545:AYT65563 BIP65545:BIP65563 BSL65545:BSL65563 CCH65545:CCH65563 CMD65545:CMD65563 CVZ65545:CVZ65563 DFV65545:DFV65563 DPR65545:DPR65563 DZN65545:DZN65563 EJJ65545:EJJ65563 ETF65545:ETF65563 FDB65545:FDB65563 FMX65545:FMX65563 FWT65545:FWT65563 GGP65545:GGP65563 GQL65545:GQL65563 HAH65545:HAH65563 HKD65545:HKD65563 HTZ65545:HTZ65563 IDV65545:IDV65563 INR65545:INR65563 IXN65545:IXN65563 JHJ65545:JHJ65563 JRF65545:JRF65563 KBB65545:KBB65563 KKX65545:KKX65563 KUT65545:KUT65563 LEP65545:LEP65563 LOL65545:LOL65563 LYH65545:LYH65563 MID65545:MID65563 MRZ65545:MRZ65563 NBV65545:NBV65563 NLR65545:NLR65563 NVN65545:NVN65563 OFJ65545:OFJ65563 OPF65545:OPF65563 OZB65545:OZB65563 PIX65545:PIX65563 PST65545:PST65563 QCP65545:QCP65563 QML65545:QML65563 QWH65545:QWH65563 RGD65545:RGD65563 RPZ65545:RPZ65563 RZV65545:RZV65563 SJR65545:SJR65563 STN65545:STN65563 TDJ65545:TDJ65563 TNF65545:TNF65563 TXB65545:TXB65563 UGX65545:UGX65563 UQT65545:UQT65563 VAP65545:VAP65563 VKL65545:VKL65563 VUH65545:VUH65563 WED65545:WED65563 WNZ65545:WNZ65563 WXV65545:WXV65563 BN131081:BN131099 LJ131081:LJ131099 VF131081:VF131099 AFB131081:AFB131099 AOX131081:AOX131099 AYT131081:AYT131099 BIP131081:BIP131099 BSL131081:BSL131099 CCH131081:CCH131099 CMD131081:CMD131099 CVZ131081:CVZ131099 DFV131081:DFV131099 DPR131081:DPR131099 DZN131081:DZN131099 EJJ131081:EJJ131099 ETF131081:ETF131099 FDB131081:FDB131099 FMX131081:FMX131099 FWT131081:FWT131099 GGP131081:GGP131099 GQL131081:GQL131099 HAH131081:HAH131099 HKD131081:HKD131099 HTZ131081:HTZ131099 IDV131081:IDV131099 INR131081:INR131099 IXN131081:IXN131099 JHJ131081:JHJ131099 JRF131081:JRF131099 KBB131081:KBB131099 KKX131081:KKX131099 KUT131081:KUT131099 LEP131081:LEP131099 LOL131081:LOL131099 LYH131081:LYH131099 MID131081:MID131099 MRZ131081:MRZ131099 NBV131081:NBV131099 NLR131081:NLR131099 NVN131081:NVN131099 OFJ131081:OFJ131099 OPF131081:OPF131099 OZB131081:OZB131099 PIX131081:PIX131099 PST131081:PST131099 QCP131081:QCP131099 QML131081:QML131099 QWH131081:QWH131099 RGD131081:RGD131099 RPZ131081:RPZ131099 RZV131081:RZV131099 SJR131081:SJR131099 STN131081:STN131099 TDJ131081:TDJ131099 TNF131081:TNF131099 TXB131081:TXB131099 UGX131081:UGX131099 UQT131081:UQT131099 VAP131081:VAP131099 VKL131081:VKL131099 VUH131081:VUH131099 WED131081:WED131099 WNZ131081:WNZ131099 WXV131081:WXV131099 BN196617:BN196635 LJ196617:LJ196635 VF196617:VF196635 AFB196617:AFB196635 AOX196617:AOX196635 AYT196617:AYT196635 BIP196617:BIP196635 BSL196617:BSL196635 CCH196617:CCH196635 CMD196617:CMD196635 CVZ196617:CVZ196635 DFV196617:DFV196635 DPR196617:DPR196635 DZN196617:DZN196635 EJJ196617:EJJ196635 ETF196617:ETF196635 FDB196617:FDB196635 FMX196617:FMX196635 FWT196617:FWT196635 GGP196617:GGP196635 GQL196617:GQL196635 HAH196617:HAH196635 HKD196617:HKD196635 HTZ196617:HTZ196635 IDV196617:IDV196635 INR196617:INR196635 IXN196617:IXN196635 JHJ196617:JHJ196635 JRF196617:JRF196635 KBB196617:KBB196635 KKX196617:KKX196635 KUT196617:KUT196635 LEP196617:LEP196635 LOL196617:LOL196635 LYH196617:LYH196635 MID196617:MID196635 MRZ196617:MRZ196635 NBV196617:NBV196635 NLR196617:NLR196635 NVN196617:NVN196635 OFJ196617:OFJ196635 OPF196617:OPF196635 OZB196617:OZB196635 PIX196617:PIX196635 PST196617:PST196635 QCP196617:QCP196635 QML196617:QML196635 QWH196617:QWH196635 RGD196617:RGD196635 RPZ196617:RPZ196635 RZV196617:RZV196635 SJR196617:SJR196635 STN196617:STN196635 TDJ196617:TDJ196635 TNF196617:TNF196635 TXB196617:TXB196635 UGX196617:UGX196635 UQT196617:UQT196635 VAP196617:VAP196635 VKL196617:VKL196635 VUH196617:VUH196635 WED196617:WED196635 WNZ196617:WNZ196635 WXV196617:WXV196635 BN262153:BN262171 LJ262153:LJ262171 VF262153:VF262171 AFB262153:AFB262171 AOX262153:AOX262171 AYT262153:AYT262171 BIP262153:BIP262171 BSL262153:BSL262171 CCH262153:CCH262171 CMD262153:CMD262171 CVZ262153:CVZ262171 DFV262153:DFV262171 DPR262153:DPR262171 DZN262153:DZN262171 EJJ262153:EJJ262171 ETF262153:ETF262171 FDB262153:FDB262171 FMX262153:FMX262171 FWT262153:FWT262171 GGP262153:GGP262171 GQL262153:GQL262171 HAH262153:HAH262171 HKD262153:HKD262171 HTZ262153:HTZ262171 IDV262153:IDV262171 INR262153:INR262171 IXN262153:IXN262171 JHJ262153:JHJ262171 JRF262153:JRF262171 KBB262153:KBB262171 KKX262153:KKX262171 KUT262153:KUT262171 LEP262153:LEP262171 LOL262153:LOL262171 LYH262153:LYH262171 MID262153:MID262171 MRZ262153:MRZ262171 NBV262153:NBV262171 NLR262153:NLR262171 NVN262153:NVN262171 OFJ262153:OFJ262171 OPF262153:OPF262171 OZB262153:OZB262171 PIX262153:PIX262171 PST262153:PST262171 QCP262153:QCP262171 QML262153:QML262171 QWH262153:QWH262171 RGD262153:RGD262171 RPZ262153:RPZ262171 RZV262153:RZV262171 SJR262153:SJR262171 STN262153:STN262171 TDJ262153:TDJ262171 TNF262153:TNF262171 TXB262153:TXB262171 UGX262153:UGX262171 UQT262153:UQT262171 VAP262153:VAP262171 VKL262153:VKL262171 VUH262153:VUH262171 WED262153:WED262171 WNZ262153:WNZ262171 WXV262153:WXV262171 BN327689:BN327707 LJ327689:LJ327707 VF327689:VF327707 AFB327689:AFB327707 AOX327689:AOX327707 AYT327689:AYT327707 BIP327689:BIP327707 BSL327689:BSL327707 CCH327689:CCH327707 CMD327689:CMD327707 CVZ327689:CVZ327707 DFV327689:DFV327707 DPR327689:DPR327707 DZN327689:DZN327707 EJJ327689:EJJ327707 ETF327689:ETF327707 FDB327689:FDB327707 FMX327689:FMX327707 FWT327689:FWT327707 GGP327689:GGP327707 GQL327689:GQL327707 HAH327689:HAH327707 HKD327689:HKD327707 HTZ327689:HTZ327707 IDV327689:IDV327707 INR327689:INR327707 IXN327689:IXN327707 JHJ327689:JHJ327707 JRF327689:JRF327707 KBB327689:KBB327707 KKX327689:KKX327707 KUT327689:KUT327707 LEP327689:LEP327707 LOL327689:LOL327707 LYH327689:LYH327707 MID327689:MID327707 MRZ327689:MRZ327707 NBV327689:NBV327707 NLR327689:NLR327707 NVN327689:NVN327707 OFJ327689:OFJ327707 OPF327689:OPF327707 OZB327689:OZB327707 PIX327689:PIX327707 PST327689:PST327707 QCP327689:QCP327707 QML327689:QML327707 QWH327689:QWH327707 RGD327689:RGD327707 RPZ327689:RPZ327707 RZV327689:RZV327707 SJR327689:SJR327707 STN327689:STN327707 TDJ327689:TDJ327707 TNF327689:TNF327707 TXB327689:TXB327707 UGX327689:UGX327707 UQT327689:UQT327707 VAP327689:VAP327707 VKL327689:VKL327707 VUH327689:VUH327707 WED327689:WED327707 WNZ327689:WNZ327707 WXV327689:WXV327707 BN393225:BN393243 LJ393225:LJ393243 VF393225:VF393243 AFB393225:AFB393243 AOX393225:AOX393243 AYT393225:AYT393243 BIP393225:BIP393243 BSL393225:BSL393243 CCH393225:CCH393243 CMD393225:CMD393243 CVZ393225:CVZ393243 DFV393225:DFV393243 DPR393225:DPR393243 DZN393225:DZN393243 EJJ393225:EJJ393243 ETF393225:ETF393243 FDB393225:FDB393243 FMX393225:FMX393243 FWT393225:FWT393243 GGP393225:GGP393243 GQL393225:GQL393243 HAH393225:HAH393243 HKD393225:HKD393243 HTZ393225:HTZ393243 IDV393225:IDV393243 INR393225:INR393243 IXN393225:IXN393243 JHJ393225:JHJ393243 JRF393225:JRF393243 KBB393225:KBB393243 KKX393225:KKX393243 KUT393225:KUT393243 LEP393225:LEP393243 LOL393225:LOL393243 LYH393225:LYH393243 MID393225:MID393243 MRZ393225:MRZ393243 NBV393225:NBV393243 NLR393225:NLR393243 NVN393225:NVN393243 OFJ393225:OFJ393243 OPF393225:OPF393243 OZB393225:OZB393243 PIX393225:PIX393243 PST393225:PST393243 QCP393225:QCP393243 QML393225:QML393243 QWH393225:QWH393243 RGD393225:RGD393243 RPZ393225:RPZ393243 RZV393225:RZV393243 SJR393225:SJR393243 STN393225:STN393243 TDJ393225:TDJ393243 TNF393225:TNF393243 TXB393225:TXB393243 UGX393225:UGX393243 UQT393225:UQT393243 VAP393225:VAP393243 VKL393225:VKL393243 VUH393225:VUH393243 WED393225:WED393243 WNZ393225:WNZ393243 WXV393225:WXV393243 BN458761:BN458779 LJ458761:LJ458779 VF458761:VF458779 AFB458761:AFB458779 AOX458761:AOX458779 AYT458761:AYT458779 BIP458761:BIP458779 BSL458761:BSL458779 CCH458761:CCH458779 CMD458761:CMD458779 CVZ458761:CVZ458779 DFV458761:DFV458779 DPR458761:DPR458779 DZN458761:DZN458779 EJJ458761:EJJ458779 ETF458761:ETF458779 FDB458761:FDB458779 FMX458761:FMX458779 FWT458761:FWT458779 GGP458761:GGP458779 GQL458761:GQL458779 HAH458761:HAH458779 HKD458761:HKD458779 HTZ458761:HTZ458779 IDV458761:IDV458779 INR458761:INR458779 IXN458761:IXN458779 JHJ458761:JHJ458779 JRF458761:JRF458779 KBB458761:KBB458779 KKX458761:KKX458779 KUT458761:KUT458779 LEP458761:LEP458779 LOL458761:LOL458779 LYH458761:LYH458779 MID458761:MID458779 MRZ458761:MRZ458779 NBV458761:NBV458779 NLR458761:NLR458779 NVN458761:NVN458779 OFJ458761:OFJ458779 OPF458761:OPF458779 OZB458761:OZB458779 PIX458761:PIX458779 PST458761:PST458779 QCP458761:QCP458779 QML458761:QML458779 QWH458761:QWH458779 RGD458761:RGD458779 RPZ458761:RPZ458779 RZV458761:RZV458779 SJR458761:SJR458779 STN458761:STN458779 TDJ458761:TDJ458779 TNF458761:TNF458779 TXB458761:TXB458779 UGX458761:UGX458779 UQT458761:UQT458779 VAP458761:VAP458779 VKL458761:VKL458779 VUH458761:VUH458779 WED458761:WED458779 WNZ458761:WNZ458779 WXV458761:WXV458779 BN524297:BN524315 LJ524297:LJ524315 VF524297:VF524315 AFB524297:AFB524315 AOX524297:AOX524315 AYT524297:AYT524315 BIP524297:BIP524315 BSL524297:BSL524315 CCH524297:CCH524315 CMD524297:CMD524315 CVZ524297:CVZ524315 DFV524297:DFV524315 DPR524297:DPR524315 DZN524297:DZN524315 EJJ524297:EJJ524315 ETF524297:ETF524315 FDB524297:FDB524315 FMX524297:FMX524315 FWT524297:FWT524315 GGP524297:GGP524315 GQL524297:GQL524315 HAH524297:HAH524315 HKD524297:HKD524315 HTZ524297:HTZ524315 IDV524297:IDV524315 INR524297:INR524315 IXN524297:IXN524315 JHJ524297:JHJ524315 JRF524297:JRF524315 KBB524297:KBB524315 KKX524297:KKX524315 KUT524297:KUT524315 LEP524297:LEP524315 LOL524297:LOL524315 LYH524297:LYH524315 MID524297:MID524315 MRZ524297:MRZ524315 NBV524297:NBV524315 NLR524297:NLR524315 NVN524297:NVN524315 OFJ524297:OFJ524315 OPF524297:OPF524315 OZB524297:OZB524315 PIX524297:PIX524315 PST524297:PST524315 QCP524297:QCP524315 QML524297:QML524315 QWH524297:QWH524315 RGD524297:RGD524315 RPZ524297:RPZ524315 RZV524297:RZV524315 SJR524297:SJR524315 STN524297:STN524315 TDJ524297:TDJ524315 TNF524297:TNF524315 TXB524297:TXB524315 UGX524297:UGX524315 UQT524297:UQT524315 VAP524297:VAP524315 VKL524297:VKL524315 VUH524297:VUH524315 WED524297:WED524315 WNZ524297:WNZ524315 WXV524297:WXV524315 BN589833:BN589851 LJ589833:LJ589851 VF589833:VF589851 AFB589833:AFB589851 AOX589833:AOX589851 AYT589833:AYT589851 BIP589833:BIP589851 BSL589833:BSL589851 CCH589833:CCH589851 CMD589833:CMD589851 CVZ589833:CVZ589851 DFV589833:DFV589851 DPR589833:DPR589851 DZN589833:DZN589851 EJJ589833:EJJ589851 ETF589833:ETF589851 FDB589833:FDB589851 FMX589833:FMX589851 FWT589833:FWT589851 GGP589833:GGP589851 GQL589833:GQL589851 HAH589833:HAH589851 HKD589833:HKD589851 HTZ589833:HTZ589851 IDV589833:IDV589851 INR589833:INR589851 IXN589833:IXN589851 JHJ589833:JHJ589851 JRF589833:JRF589851 KBB589833:KBB589851 KKX589833:KKX589851 KUT589833:KUT589851 LEP589833:LEP589851 LOL589833:LOL589851 LYH589833:LYH589851 MID589833:MID589851 MRZ589833:MRZ589851 NBV589833:NBV589851 NLR589833:NLR589851 NVN589833:NVN589851 OFJ589833:OFJ589851 OPF589833:OPF589851 OZB589833:OZB589851 PIX589833:PIX589851 PST589833:PST589851 QCP589833:QCP589851 QML589833:QML589851 QWH589833:QWH589851 RGD589833:RGD589851 RPZ589833:RPZ589851 RZV589833:RZV589851 SJR589833:SJR589851 STN589833:STN589851 TDJ589833:TDJ589851 TNF589833:TNF589851 TXB589833:TXB589851 UGX589833:UGX589851 UQT589833:UQT589851 VAP589833:VAP589851 VKL589833:VKL589851 VUH589833:VUH589851 WED589833:WED589851 WNZ589833:WNZ589851 WXV589833:WXV589851 BN655369:BN655387 LJ655369:LJ655387 VF655369:VF655387 AFB655369:AFB655387 AOX655369:AOX655387 AYT655369:AYT655387 BIP655369:BIP655387 BSL655369:BSL655387 CCH655369:CCH655387 CMD655369:CMD655387 CVZ655369:CVZ655387 DFV655369:DFV655387 DPR655369:DPR655387 DZN655369:DZN655387 EJJ655369:EJJ655387 ETF655369:ETF655387 FDB655369:FDB655387 FMX655369:FMX655387 FWT655369:FWT655387 GGP655369:GGP655387 GQL655369:GQL655387 HAH655369:HAH655387 HKD655369:HKD655387 HTZ655369:HTZ655387 IDV655369:IDV655387 INR655369:INR655387 IXN655369:IXN655387 JHJ655369:JHJ655387 JRF655369:JRF655387 KBB655369:KBB655387 KKX655369:KKX655387 KUT655369:KUT655387 LEP655369:LEP655387 LOL655369:LOL655387 LYH655369:LYH655387 MID655369:MID655387 MRZ655369:MRZ655387 NBV655369:NBV655387 NLR655369:NLR655387 NVN655369:NVN655387 OFJ655369:OFJ655387 OPF655369:OPF655387 OZB655369:OZB655387 PIX655369:PIX655387 PST655369:PST655387 QCP655369:QCP655387 QML655369:QML655387 QWH655369:QWH655387 RGD655369:RGD655387 RPZ655369:RPZ655387 RZV655369:RZV655387 SJR655369:SJR655387 STN655369:STN655387 TDJ655369:TDJ655387 TNF655369:TNF655387 TXB655369:TXB655387 UGX655369:UGX655387 UQT655369:UQT655387 VAP655369:VAP655387 VKL655369:VKL655387 VUH655369:VUH655387 WED655369:WED655387 WNZ655369:WNZ655387 WXV655369:WXV655387 BN720905:BN720923 LJ720905:LJ720923 VF720905:VF720923 AFB720905:AFB720923 AOX720905:AOX720923 AYT720905:AYT720923 BIP720905:BIP720923 BSL720905:BSL720923 CCH720905:CCH720923 CMD720905:CMD720923 CVZ720905:CVZ720923 DFV720905:DFV720923 DPR720905:DPR720923 DZN720905:DZN720923 EJJ720905:EJJ720923 ETF720905:ETF720923 FDB720905:FDB720923 FMX720905:FMX720923 FWT720905:FWT720923 GGP720905:GGP720923 GQL720905:GQL720923 HAH720905:HAH720923 HKD720905:HKD720923 HTZ720905:HTZ720923 IDV720905:IDV720923 INR720905:INR720923 IXN720905:IXN720923 JHJ720905:JHJ720923 JRF720905:JRF720923 KBB720905:KBB720923 KKX720905:KKX720923 KUT720905:KUT720923 LEP720905:LEP720923 LOL720905:LOL720923 LYH720905:LYH720923 MID720905:MID720923 MRZ720905:MRZ720923 NBV720905:NBV720923 NLR720905:NLR720923 NVN720905:NVN720923 OFJ720905:OFJ720923 OPF720905:OPF720923 OZB720905:OZB720923 PIX720905:PIX720923 PST720905:PST720923 QCP720905:QCP720923 QML720905:QML720923 QWH720905:QWH720923 RGD720905:RGD720923 RPZ720905:RPZ720923 RZV720905:RZV720923 SJR720905:SJR720923 STN720905:STN720923 TDJ720905:TDJ720923 TNF720905:TNF720923 TXB720905:TXB720923 UGX720905:UGX720923 UQT720905:UQT720923 VAP720905:VAP720923 VKL720905:VKL720923 VUH720905:VUH720923 WED720905:WED720923 WNZ720905:WNZ720923 WXV720905:WXV720923 BN786441:BN786459 LJ786441:LJ786459 VF786441:VF786459 AFB786441:AFB786459 AOX786441:AOX786459 AYT786441:AYT786459 BIP786441:BIP786459 BSL786441:BSL786459 CCH786441:CCH786459 CMD786441:CMD786459 CVZ786441:CVZ786459 DFV786441:DFV786459 DPR786441:DPR786459 DZN786441:DZN786459 EJJ786441:EJJ786459 ETF786441:ETF786459 FDB786441:FDB786459 FMX786441:FMX786459 FWT786441:FWT786459 GGP786441:GGP786459 GQL786441:GQL786459 HAH786441:HAH786459 HKD786441:HKD786459 HTZ786441:HTZ786459 IDV786441:IDV786459 INR786441:INR786459 IXN786441:IXN786459 JHJ786441:JHJ786459 JRF786441:JRF786459 KBB786441:KBB786459 KKX786441:KKX786459 KUT786441:KUT786459 LEP786441:LEP786459 LOL786441:LOL786459 LYH786441:LYH786459 MID786441:MID786459 MRZ786441:MRZ786459 NBV786441:NBV786459 NLR786441:NLR786459 NVN786441:NVN786459 OFJ786441:OFJ786459 OPF786441:OPF786459 OZB786441:OZB786459 PIX786441:PIX786459 PST786441:PST786459 QCP786441:QCP786459 QML786441:QML786459 QWH786441:QWH786459 RGD786441:RGD786459 RPZ786441:RPZ786459 RZV786441:RZV786459 SJR786441:SJR786459 STN786441:STN786459 TDJ786441:TDJ786459 TNF786441:TNF786459 TXB786441:TXB786459 UGX786441:UGX786459 UQT786441:UQT786459 VAP786441:VAP786459 VKL786441:VKL786459 VUH786441:VUH786459 WED786441:WED786459 WNZ786441:WNZ786459 WXV786441:WXV786459 BN851977:BN851995 LJ851977:LJ851995 VF851977:VF851995 AFB851977:AFB851995 AOX851977:AOX851995 AYT851977:AYT851995 BIP851977:BIP851995 BSL851977:BSL851995 CCH851977:CCH851995 CMD851977:CMD851995 CVZ851977:CVZ851995 DFV851977:DFV851995 DPR851977:DPR851995 DZN851977:DZN851995 EJJ851977:EJJ851995 ETF851977:ETF851995 FDB851977:FDB851995 FMX851977:FMX851995 FWT851977:FWT851995 GGP851977:GGP851995 GQL851977:GQL851995 HAH851977:HAH851995 HKD851977:HKD851995 HTZ851977:HTZ851995 IDV851977:IDV851995 INR851977:INR851995 IXN851977:IXN851995 JHJ851977:JHJ851995 JRF851977:JRF851995 KBB851977:KBB851995 KKX851977:KKX851995 KUT851977:KUT851995 LEP851977:LEP851995 LOL851977:LOL851995 LYH851977:LYH851995 MID851977:MID851995 MRZ851977:MRZ851995 NBV851977:NBV851995 NLR851977:NLR851995 NVN851977:NVN851995 OFJ851977:OFJ851995 OPF851977:OPF851995 OZB851977:OZB851995 PIX851977:PIX851995 PST851977:PST851995 QCP851977:QCP851995 QML851977:QML851995 QWH851977:QWH851995 RGD851977:RGD851995 RPZ851977:RPZ851995 RZV851977:RZV851995 SJR851977:SJR851995 STN851977:STN851995 TDJ851977:TDJ851995 TNF851977:TNF851995 TXB851977:TXB851995 UGX851977:UGX851995 UQT851977:UQT851995 VAP851977:VAP851995 VKL851977:VKL851995 VUH851977:VUH851995 WED851977:WED851995 WNZ851977:WNZ851995 WXV851977:WXV851995 BN917513:BN917531 LJ917513:LJ917531 VF917513:VF917531 AFB917513:AFB917531 AOX917513:AOX917531 AYT917513:AYT917531 BIP917513:BIP917531 BSL917513:BSL917531 CCH917513:CCH917531 CMD917513:CMD917531 CVZ917513:CVZ917531 DFV917513:DFV917531 DPR917513:DPR917531 DZN917513:DZN917531 EJJ917513:EJJ917531 ETF917513:ETF917531 FDB917513:FDB917531 FMX917513:FMX917531 FWT917513:FWT917531 GGP917513:GGP917531 GQL917513:GQL917531 HAH917513:HAH917531 HKD917513:HKD917531 HTZ917513:HTZ917531 IDV917513:IDV917531 INR917513:INR917531 IXN917513:IXN917531 JHJ917513:JHJ917531 JRF917513:JRF917531 KBB917513:KBB917531 KKX917513:KKX917531 KUT917513:KUT917531 LEP917513:LEP917531 LOL917513:LOL917531 LYH917513:LYH917531 MID917513:MID917531 MRZ917513:MRZ917531 NBV917513:NBV917531 NLR917513:NLR917531 NVN917513:NVN917531 OFJ917513:OFJ917531 OPF917513:OPF917531 OZB917513:OZB917531 PIX917513:PIX917531 PST917513:PST917531 QCP917513:QCP917531 QML917513:QML917531 QWH917513:QWH917531 RGD917513:RGD917531 RPZ917513:RPZ917531 RZV917513:RZV917531 SJR917513:SJR917531 STN917513:STN917531 TDJ917513:TDJ917531 TNF917513:TNF917531 TXB917513:TXB917531 UGX917513:UGX917531 UQT917513:UQT917531 VAP917513:VAP917531 VKL917513:VKL917531 VUH917513:VUH917531 WED917513:WED917531 WNZ917513:WNZ917531 WXV917513:WXV917531 BN983049:BN983067 LJ983049:LJ983067 VF983049:VF983067 AFB983049:AFB983067 AOX983049:AOX983067 AYT983049:AYT983067 BIP983049:BIP983067 BSL983049:BSL983067 CCH983049:CCH983067 CMD983049:CMD983067 CVZ983049:CVZ983067 DFV983049:DFV983067 DPR983049:DPR983067 DZN983049:DZN983067 EJJ983049:EJJ983067 ETF983049:ETF983067 FDB983049:FDB983067 FMX983049:FMX983067 FWT983049:FWT983067 GGP983049:GGP983067 GQL983049:GQL983067 HAH983049:HAH983067 HKD983049:HKD983067 HTZ983049:HTZ983067 IDV983049:IDV983067 INR983049:INR983067 IXN983049:IXN983067 JHJ983049:JHJ983067 JRF983049:JRF983067 KBB983049:KBB983067 KKX983049:KKX983067 KUT983049:KUT983067 LEP983049:LEP983067 LOL983049:LOL983067 LYH983049:LYH983067 MID983049:MID983067 MRZ983049:MRZ983067 NBV983049:NBV983067 NLR983049:NLR983067 NVN983049:NVN983067 OFJ983049:OFJ983067 OPF983049:OPF983067 OZB983049:OZB983067 PIX983049:PIX983067 PST983049:PST983067 QCP983049:QCP983067 QML983049:QML983067 QWH983049:QWH983067 RGD983049:RGD983067 RPZ983049:RPZ983067 RZV983049:RZV983067 SJR983049:SJR983067 STN983049:STN983067 TDJ983049:TDJ983067 TNF983049:TNF983067 TXB983049:TXB983067 UGX983049:UGX983067 UQT983049:UQT983067 VAP983049:VAP983067 VKL983049:VKL983067 VUH983049:VUH983067 WED983049:WED983067 WNZ983049:WNZ983067 WXV983049:WXV983067">
      <formula1>Efecto</formula1>
    </dataValidation>
    <dataValidation type="list" showInputMessage="1" showErrorMessage="1" errorTitle="Rechazado" error="Solo son validadas las opciones de la lista" sqref="BL9:BL27 LH9:LH27 VD9:VD27 AEZ9:AEZ27 AOV9:AOV27 AYR9:AYR27 BIN9:BIN27 BSJ9:BSJ27 CCF9:CCF27 CMB9:CMB27 CVX9:CVX27 DFT9:DFT27 DPP9:DPP27 DZL9:DZL27 EJH9:EJH27 ETD9:ETD27 FCZ9:FCZ27 FMV9:FMV27 FWR9:FWR27 GGN9:GGN27 GQJ9:GQJ27 HAF9:HAF27 HKB9:HKB27 HTX9:HTX27 IDT9:IDT27 INP9:INP27 IXL9:IXL27 JHH9:JHH27 JRD9:JRD27 KAZ9:KAZ27 KKV9:KKV27 KUR9:KUR27 LEN9:LEN27 LOJ9:LOJ27 LYF9:LYF27 MIB9:MIB27 MRX9:MRX27 NBT9:NBT27 NLP9:NLP27 NVL9:NVL27 OFH9:OFH27 OPD9:OPD27 OYZ9:OYZ27 PIV9:PIV27 PSR9:PSR27 QCN9:QCN27 QMJ9:QMJ27 QWF9:QWF27 RGB9:RGB27 RPX9:RPX27 RZT9:RZT27 SJP9:SJP27 STL9:STL27 TDH9:TDH27 TND9:TND27 TWZ9:TWZ27 UGV9:UGV27 UQR9:UQR27 VAN9:VAN27 VKJ9:VKJ27 VUF9:VUF27 WEB9:WEB27 WNX9:WNX27 WXT9:WXT27 BL65545:BL65563 LH65545:LH65563 VD65545:VD65563 AEZ65545:AEZ65563 AOV65545:AOV65563 AYR65545:AYR65563 BIN65545:BIN65563 BSJ65545:BSJ65563 CCF65545:CCF65563 CMB65545:CMB65563 CVX65545:CVX65563 DFT65545:DFT65563 DPP65545:DPP65563 DZL65545:DZL65563 EJH65545:EJH65563 ETD65545:ETD65563 FCZ65545:FCZ65563 FMV65545:FMV65563 FWR65545:FWR65563 GGN65545:GGN65563 GQJ65545:GQJ65563 HAF65545:HAF65563 HKB65545:HKB65563 HTX65545:HTX65563 IDT65545:IDT65563 INP65545:INP65563 IXL65545:IXL65563 JHH65545:JHH65563 JRD65545:JRD65563 KAZ65545:KAZ65563 KKV65545:KKV65563 KUR65545:KUR65563 LEN65545:LEN65563 LOJ65545:LOJ65563 LYF65545:LYF65563 MIB65545:MIB65563 MRX65545:MRX65563 NBT65545:NBT65563 NLP65545:NLP65563 NVL65545:NVL65563 OFH65545:OFH65563 OPD65545:OPD65563 OYZ65545:OYZ65563 PIV65545:PIV65563 PSR65545:PSR65563 QCN65545:QCN65563 QMJ65545:QMJ65563 QWF65545:QWF65563 RGB65545:RGB65563 RPX65545:RPX65563 RZT65545:RZT65563 SJP65545:SJP65563 STL65545:STL65563 TDH65545:TDH65563 TND65545:TND65563 TWZ65545:TWZ65563 UGV65545:UGV65563 UQR65545:UQR65563 VAN65545:VAN65563 VKJ65545:VKJ65563 VUF65545:VUF65563 WEB65545:WEB65563 WNX65545:WNX65563 WXT65545:WXT65563 BL131081:BL131099 LH131081:LH131099 VD131081:VD131099 AEZ131081:AEZ131099 AOV131081:AOV131099 AYR131081:AYR131099 BIN131081:BIN131099 BSJ131081:BSJ131099 CCF131081:CCF131099 CMB131081:CMB131099 CVX131081:CVX131099 DFT131081:DFT131099 DPP131081:DPP131099 DZL131081:DZL131099 EJH131081:EJH131099 ETD131081:ETD131099 FCZ131081:FCZ131099 FMV131081:FMV131099 FWR131081:FWR131099 GGN131081:GGN131099 GQJ131081:GQJ131099 HAF131081:HAF131099 HKB131081:HKB131099 HTX131081:HTX131099 IDT131081:IDT131099 INP131081:INP131099 IXL131081:IXL131099 JHH131081:JHH131099 JRD131081:JRD131099 KAZ131081:KAZ131099 KKV131081:KKV131099 KUR131081:KUR131099 LEN131081:LEN131099 LOJ131081:LOJ131099 LYF131081:LYF131099 MIB131081:MIB131099 MRX131081:MRX131099 NBT131081:NBT131099 NLP131081:NLP131099 NVL131081:NVL131099 OFH131081:OFH131099 OPD131081:OPD131099 OYZ131081:OYZ131099 PIV131081:PIV131099 PSR131081:PSR131099 QCN131081:QCN131099 QMJ131081:QMJ131099 QWF131081:QWF131099 RGB131081:RGB131099 RPX131081:RPX131099 RZT131081:RZT131099 SJP131081:SJP131099 STL131081:STL131099 TDH131081:TDH131099 TND131081:TND131099 TWZ131081:TWZ131099 UGV131081:UGV131099 UQR131081:UQR131099 VAN131081:VAN131099 VKJ131081:VKJ131099 VUF131081:VUF131099 WEB131081:WEB131099 WNX131081:WNX131099 WXT131081:WXT131099 BL196617:BL196635 LH196617:LH196635 VD196617:VD196635 AEZ196617:AEZ196635 AOV196617:AOV196635 AYR196617:AYR196635 BIN196617:BIN196635 BSJ196617:BSJ196635 CCF196617:CCF196635 CMB196617:CMB196635 CVX196617:CVX196635 DFT196617:DFT196635 DPP196617:DPP196635 DZL196617:DZL196635 EJH196617:EJH196635 ETD196617:ETD196635 FCZ196617:FCZ196635 FMV196617:FMV196635 FWR196617:FWR196635 GGN196617:GGN196635 GQJ196617:GQJ196635 HAF196617:HAF196635 HKB196617:HKB196635 HTX196617:HTX196635 IDT196617:IDT196635 INP196617:INP196635 IXL196617:IXL196635 JHH196617:JHH196635 JRD196617:JRD196635 KAZ196617:KAZ196635 KKV196617:KKV196635 KUR196617:KUR196635 LEN196617:LEN196635 LOJ196617:LOJ196635 LYF196617:LYF196635 MIB196617:MIB196635 MRX196617:MRX196635 NBT196617:NBT196635 NLP196617:NLP196635 NVL196617:NVL196635 OFH196617:OFH196635 OPD196617:OPD196635 OYZ196617:OYZ196635 PIV196617:PIV196635 PSR196617:PSR196635 QCN196617:QCN196635 QMJ196617:QMJ196635 QWF196617:QWF196635 RGB196617:RGB196635 RPX196617:RPX196635 RZT196617:RZT196635 SJP196617:SJP196635 STL196617:STL196635 TDH196617:TDH196635 TND196617:TND196635 TWZ196617:TWZ196635 UGV196617:UGV196635 UQR196617:UQR196635 VAN196617:VAN196635 VKJ196617:VKJ196635 VUF196617:VUF196635 WEB196617:WEB196635 WNX196617:WNX196635 WXT196617:WXT196635 BL262153:BL262171 LH262153:LH262171 VD262153:VD262171 AEZ262153:AEZ262171 AOV262153:AOV262171 AYR262153:AYR262171 BIN262153:BIN262171 BSJ262153:BSJ262171 CCF262153:CCF262171 CMB262153:CMB262171 CVX262153:CVX262171 DFT262153:DFT262171 DPP262153:DPP262171 DZL262153:DZL262171 EJH262153:EJH262171 ETD262153:ETD262171 FCZ262153:FCZ262171 FMV262153:FMV262171 FWR262153:FWR262171 GGN262153:GGN262171 GQJ262153:GQJ262171 HAF262153:HAF262171 HKB262153:HKB262171 HTX262153:HTX262171 IDT262153:IDT262171 INP262153:INP262171 IXL262153:IXL262171 JHH262153:JHH262171 JRD262153:JRD262171 KAZ262153:KAZ262171 KKV262153:KKV262171 KUR262153:KUR262171 LEN262153:LEN262171 LOJ262153:LOJ262171 LYF262153:LYF262171 MIB262153:MIB262171 MRX262153:MRX262171 NBT262153:NBT262171 NLP262153:NLP262171 NVL262153:NVL262171 OFH262153:OFH262171 OPD262153:OPD262171 OYZ262153:OYZ262171 PIV262153:PIV262171 PSR262153:PSR262171 QCN262153:QCN262171 QMJ262153:QMJ262171 QWF262153:QWF262171 RGB262153:RGB262171 RPX262153:RPX262171 RZT262153:RZT262171 SJP262153:SJP262171 STL262153:STL262171 TDH262153:TDH262171 TND262153:TND262171 TWZ262153:TWZ262171 UGV262153:UGV262171 UQR262153:UQR262171 VAN262153:VAN262171 VKJ262153:VKJ262171 VUF262153:VUF262171 WEB262153:WEB262171 WNX262153:WNX262171 WXT262153:WXT262171 BL327689:BL327707 LH327689:LH327707 VD327689:VD327707 AEZ327689:AEZ327707 AOV327689:AOV327707 AYR327689:AYR327707 BIN327689:BIN327707 BSJ327689:BSJ327707 CCF327689:CCF327707 CMB327689:CMB327707 CVX327689:CVX327707 DFT327689:DFT327707 DPP327689:DPP327707 DZL327689:DZL327707 EJH327689:EJH327707 ETD327689:ETD327707 FCZ327689:FCZ327707 FMV327689:FMV327707 FWR327689:FWR327707 GGN327689:GGN327707 GQJ327689:GQJ327707 HAF327689:HAF327707 HKB327689:HKB327707 HTX327689:HTX327707 IDT327689:IDT327707 INP327689:INP327707 IXL327689:IXL327707 JHH327689:JHH327707 JRD327689:JRD327707 KAZ327689:KAZ327707 KKV327689:KKV327707 KUR327689:KUR327707 LEN327689:LEN327707 LOJ327689:LOJ327707 LYF327689:LYF327707 MIB327689:MIB327707 MRX327689:MRX327707 NBT327689:NBT327707 NLP327689:NLP327707 NVL327689:NVL327707 OFH327689:OFH327707 OPD327689:OPD327707 OYZ327689:OYZ327707 PIV327689:PIV327707 PSR327689:PSR327707 QCN327689:QCN327707 QMJ327689:QMJ327707 QWF327689:QWF327707 RGB327689:RGB327707 RPX327689:RPX327707 RZT327689:RZT327707 SJP327689:SJP327707 STL327689:STL327707 TDH327689:TDH327707 TND327689:TND327707 TWZ327689:TWZ327707 UGV327689:UGV327707 UQR327689:UQR327707 VAN327689:VAN327707 VKJ327689:VKJ327707 VUF327689:VUF327707 WEB327689:WEB327707 WNX327689:WNX327707 WXT327689:WXT327707 BL393225:BL393243 LH393225:LH393243 VD393225:VD393243 AEZ393225:AEZ393243 AOV393225:AOV393243 AYR393225:AYR393243 BIN393225:BIN393243 BSJ393225:BSJ393243 CCF393225:CCF393243 CMB393225:CMB393243 CVX393225:CVX393243 DFT393225:DFT393243 DPP393225:DPP393243 DZL393225:DZL393243 EJH393225:EJH393243 ETD393225:ETD393243 FCZ393225:FCZ393243 FMV393225:FMV393243 FWR393225:FWR393243 GGN393225:GGN393243 GQJ393225:GQJ393243 HAF393225:HAF393243 HKB393225:HKB393243 HTX393225:HTX393243 IDT393225:IDT393243 INP393225:INP393243 IXL393225:IXL393243 JHH393225:JHH393243 JRD393225:JRD393243 KAZ393225:KAZ393243 KKV393225:KKV393243 KUR393225:KUR393243 LEN393225:LEN393243 LOJ393225:LOJ393243 LYF393225:LYF393243 MIB393225:MIB393243 MRX393225:MRX393243 NBT393225:NBT393243 NLP393225:NLP393243 NVL393225:NVL393243 OFH393225:OFH393243 OPD393225:OPD393243 OYZ393225:OYZ393243 PIV393225:PIV393243 PSR393225:PSR393243 QCN393225:QCN393243 QMJ393225:QMJ393243 QWF393225:QWF393243 RGB393225:RGB393243 RPX393225:RPX393243 RZT393225:RZT393243 SJP393225:SJP393243 STL393225:STL393243 TDH393225:TDH393243 TND393225:TND393243 TWZ393225:TWZ393243 UGV393225:UGV393243 UQR393225:UQR393243 VAN393225:VAN393243 VKJ393225:VKJ393243 VUF393225:VUF393243 WEB393225:WEB393243 WNX393225:WNX393243 WXT393225:WXT393243 BL458761:BL458779 LH458761:LH458779 VD458761:VD458779 AEZ458761:AEZ458779 AOV458761:AOV458779 AYR458761:AYR458779 BIN458761:BIN458779 BSJ458761:BSJ458779 CCF458761:CCF458779 CMB458761:CMB458779 CVX458761:CVX458779 DFT458761:DFT458779 DPP458761:DPP458779 DZL458761:DZL458779 EJH458761:EJH458779 ETD458761:ETD458779 FCZ458761:FCZ458779 FMV458761:FMV458779 FWR458761:FWR458779 GGN458761:GGN458779 GQJ458761:GQJ458779 HAF458761:HAF458779 HKB458761:HKB458779 HTX458761:HTX458779 IDT458761:IDT458779 INP458761:INP458779 IXL458761:IXL458779 JHH458761:JHH458779 JRD458761:JRD458779 KAZ458761:KAZ458779 KKV458761:KKV458779 KUR458761:KUR458779 LEN458761:LEN458779 LOJ458761:LOJ458779 LYF458761:LYF458779 MIB458761:MIB458779 MRX458761:MRX458779 NBT458761:NBT458779 NLP458761:NLP458779 NVL458761:NVL458779 OFH458761:OFH458779 OPD458761:OPD458779 OYZ458761:OYZ458779 PIV458761:PIV458779 PSR458761:PSR458779 QCN458761:QCN458779 QMJ458761:QMJ458779 QWF458761:QWF458779 RGB458761:RGB458779 RPX458761:RPX458779 RZT458761:RZT458779 SJP458761:SJP458779 STL458761:STL458779 TDH458761:TDH458779 TND458761:TND458779 TWZ458761:TWZ458779 UGV458761:UGV458779 UQR458761:UQR458779 VAN458761:VAN458779 VKJ458761:VKJ458779 VUF458761:VUF458779 WEB458761:WEB458779 WNX458761:WNX458779 WXT458761:WXT458779 BL524297:BL524315 LH524297:LH524315 VD524297:VD524315 AEZ524297:AEZ524315 AOV524297:AOV524315 AYR524297:AYR524315 BIN524297:BIN524315 BSJ524297:BSJ524315 CCF524297:CCF524315 CMB524297:CMB524315 CVX524297:CVX524315 DFT524297:DFT524315 DPP524297:DPP524315 DZL524297:DZL524315 EJH524297:EJH524315 ETD524297:ETD524315 FCZ524297:FCZ524315 FMV524297:FMV524315 FWR524297:FWR524315 GGN524297:GGN524315 GQJ524297:GQJ524315 HAF524297:HAF524315 HKB524297:HKB524315 HTX524297:HTX524315 IDT524297:IDT524315 INP524297:INP524315 IXL524297:IXL524315 JHH524297:JHH524315 JRD524297:JRD524315 KAZ524297:KAZ524315 KKV524297:KKV524315 KUR524297:KUR524315 LEN524297:LEN524315 LOJ524297:LOJ524315 LYF524297:LYF524315 MIB524297:MIB524315 MRX524297:MRX524315 NBT524297:NBT524315 NLP524297:NLP524315 NVL524297:NVL524315 OFH524297:OFH524315 OPD524297:OPD524315 OYZ524297:OYZ524315 PIV524297:PIV524315 PSR524297:PSR524315 QCN524297:QCN524315 QMJ524297:QMJ524315 QWF524297:QWF524315 RGB524297:RGB524315 RPX524297:RPX524315 RZT524297:RZT524315 SJP524297:SJP524315 STL524297:STL524315 TDH524297:TDH524315 TND524297:TND524315 TWZ524297:TWZ524315 UGV524297:UGV524315 UQR524297:UQR524315 VAN524297:VAN524315 VKJ524297:VKJ524315 VUF524297:VUF524315 WEB524297:WEB524315 WNX524297:WNX524315 WXT524297:WXT524315 BL589833:BL589851 LH589833:LH589851 VD589833:VD589851 AEZ589833:AEZ589851 AOV589833:AOV589851 AYR589833:AYR589851 BIN589833:BIN589851 BSJ589833:BSJ589851 CCF589833:CCF589851 CMB589833:CMB589851 CVX589833:CVX589851 DFT589833:DFT589851 DPP589833:DPP589851 DZL589833:DZL589851 EJH589833:EJH589851 ETD589833:ETD589851 FCZ589833:FCZ589851 FMV589833:FMV589851 FWR589833:FWR589851 GGN589833:GGN589851 GQJ589833:GQJ589851 HAF589833:HAF589851 HKB589833:HKB589851 HTX589833:HTX589851 IDT589833:IDT589851 INP589833:INP589851 IXL589833:IXL589851 JHH589833:JHH589851 JRD589833:JRD589851 KAZ589833:KAZ589851 KKV589833:KKV589851 KUR589833:KUR589851 LEN589833:LEN589851 LOJ589833:LOJ589851 LYF589833:LYF589851 MIB589833:MIB589851 MRX589833:MRX589851 NBT589833:NBT589851 NLP589833:NLP589851 NVL589833:NVL589851 OFH589833:OFH589851 OPD589833:OPD589851 OYZ589833:OYZ589851 PIV589833:PIV589851 PSR589833:PSR589851 QCN589833:QCN589851 QMJ589833:QMJ589851 QWF589833:QWF589851 RGB589833:RGB589851 RPX589833:RPX589851 RZT589833:RZT589851 SJP589833:SJP589851 STL589833:STL589851 TDH589833:TDH589851 TND589833:TND589851 TWZ589833:TWZ589851 UGV589833:UGV589851 UQR589833:UQR589851 VAN589833:VAN589851 VKJ589833:VKJ589851 VUF589833:VUF589851 WEB589833:WEB589851 WNX589833:WNX589851 WXT589833:WXT589851 BL655369:BL655387 LH655369:LH655387 VD655369:VD655387 AEZ655369:AEZ655387 AOV655369:AOV655387 AYR655369:AYR655387 BIN655369:BIN655387 BSJ655369:BSJ655387 CCF655369:CCF655387 CMB655369:CMB655387 CVX655369:CVX655387 DFT655369:DFT655387 DPP655369:DPP655387 DZL655369:DZL655387 EJH655369:EJH655387 ETD655369:ETD655387 FCZ655369:FCZ655387 FMV655369:FMV655387 FWR655369:FWR655387 GGN655369:GGN655387 GQJ655369:GQJ655387 HAF655369:HAF655387 HKB655369:HKB655387 HTX655369:HTX655387 IDT655369:IDT655387 INP655369:INP655387 IXL655369:IXL655387 JHH655369:JHH655387 JRD655369:JRD655387 KAZ655369:KAZ655387 KKV655369:KKV655387 KUR655369:KUR655387 LEN655369:LEN655387 LOJ655369:LOJ655387 LYF655369:LYF655387 MIB655369:MIB655387 MRX655369:MRX655387 NBT655369:NBT655387 NLP655369:NLP655387 NVL655369:NVL655387 OFH655369:OFH655387 OPD655369:OPD655387 OYZ655369:OYZ655387 PIV655369:PIV655387 PSR655369:PSR655387 QCN655369:QCN655387 QMJ655369:QMJ655387 QWF655369:QWF655387 RGB655369:RGB655387 RPX655369:RPX655387 RZT655369:RZT655387 SJP655369:SJP655387 STL655369:STL655387 TDH655369:TDH655387 TND655369:TND655387 TWZ655369:TWZ655387 UGV655369:UGV655387 UQR655369:UQR655387 VAN655369:VAN655387 VKJ655369:VKJ655387 VUF655369:VUF655387 WEB655369:WEB655387 WNX655369:WNX655387 WXT655369:WXT655387 BL720905:BL720923 LH720905:LH720923 VD720905:VD720923 AEZ720905:AEZ720923 AOV720905:AOV720923 AYR720905:AYR720923 BIN720905:BIN720923 BSJ720905:BSJ720923 CCF720905:CCF720923 CMB720905:CMB720923 CVX720905:CVX720923 DFT720905:DFT720923 DPP720905:DPP720923 DZL720905:DZL720923 EJH720905:EJH720923 ETD720905:ETD720923 FCZ720905:FCZ720923 FMV720905:FMV720923 FWR720905:FWR720923 GGN720905:GGN720923 GQJ720905:GQJ720923 HAF720905:HAF720923 HKB720905:HKB720923 HTX720905:HTX720923 IDT720905:IDT720923 INP720905:INP720923 IXL720905:IXL720923 JHH720905:JHH720923 JRD720905:JRD720923 KAZ720905:KAZ720923 KKV720905:KKV720923 KUR720905:KUR720923 LEN720905:LEN720923 LOJ720905:LOJ720923 LYF720905:LYF720923 MIB720905:MIB720923 MRX720905:MRX720923 NBT720905:NBT720923 NLP720905:NLP720923 NVL720905:NVL720923 OFH720905:OFH720923 OPD720905:OPD720923 OYZ720905:OYZ720923 PIV720905:PIV720923 PSR720905:PSR720923 QCN720905:QCN720923 QMJ720905:QMJ720923 QWF720905:QWF720923 RGB720905:RGB720923 RPX720905:RPX720923 RZT720905:RZT720923 SJP720905:SJP720923 STL720905:STL720923 TDH720905:TDH720923 TND720905:TND720923 TWZ720905:TWZ720923 UGV720905:UGV720923 UQR720905:UQR720923 VAN720905:VAN720923 VKJ720905:VKJ720923 VUF720905:VUF720923 WEB720905:WEB720923 WNX720905:WNX720923 WXT720905:WXT720923 BL786441:BL786459 LH786441:LH786459 VD786441:VD786459 AEZ786441:AEZ786459 AOV786441:AOV786459 AYR786441:AYR786459 BIN786441:BIN786459 BSJ786441:BSJ786459 CCF786441:CCF786459 CMB786441:CMB786459 CVX786441:CVX786459 DFT786441:DFT786459 DPP786441:DPP786459 DZL786441:DZL786459 EJH786441:EJH786459 ETD786441:ETD786459 FCZ786441:FCZ786459 FMV786441:FMV786459 FWR786441:FWR786459 GGN786441:GGN786459 GQJ786441:GQJ786459 HAF786441:HAF786459 HKB786441:HKB786459 HTX786441:HTX786459 IDT786441:IDT786459 INP786441:INP786459 IXL786441:IXL786459 JHH786441:JHH786459 JRD786441:JRD786459 KAZ786441:KAZ786459 KKV786441:KKV786459 KUR786441:KUR786459 LEN786441:LEN786459 LOJ786441:LOJ786459 LYF786441:LYF786459 MIB786441:MIB786459 MRX786441:MRX786459 NBT786441:NBT786459 NLP786441:NLP786459 NVL786441:NVL786459 OFH786441:OFH786459 OPD786441:OPD786459 OYZ786441:OYZ786459 PIV786441:PIV786459 PSR786441:PSR786459 QCN786441:QCN786459 QMJ786441:QMJ786459 QWF786441:QWF786459 RGB786441:RGB786459 RPX786441:RPX786459 RZT786441:RZT786459 SJP786441:SJP786459 STL786441:STL786459 TDH786441:TDH786459 TND786441:TND786459 TWZ786441:TWZ786459 UGV786441:UGV786459 UQR786441:UQR786459 VAN786441:VAN786459 VKJ786441:VKJ786459 VUF786441:VUF786459 WEB786441:WEB786459 WNX786441:WNX786459 WXT786441:WXT786459 BL851977:BL851995 LH851977:LH851995 VD851977:VD851995 AEZ851977:AEZ851995 AOV851977:AOV851995 AYR851977:AYR851995 BIN851977:BIN851995 BSJ851977:BSJ851995 CCF851977:CCF851995 CMB851977:CMB851995 CVX851977:CVX851995 DFT851977:DFT851995 DPP851977:DPP851995 DZL851977:DZL851995 EJH851977:EJH851995 ETD851977:ETD851995 FCZ851977:FCZ851995 FMV851977:FMV851995 FWR851977:FWR851995 GGN851977:GGN851995 GQJ851977:GQJ851995 HAF851977:HAF851995 HKB851977:HKB851995 HTX851977:HTX851995 IDT851977:IDT851995 INP851977:INP851995 IXL851977:IXL851995 JHH851977:JHH851995 JRD851977:JRD851995 KAZ851977:KAZ851995 KKV851977:KKV851995 KUR851977:KUR851995 LEN851977:LEN851995 LOJ851977:LOJ851995 LYF851977:LYF851995 MIB851977:MIB851995 MRX851977:MRX851995 NBT851977:NBT851995 NLP851977:NLP851995 NVL851977:NVL851995 OFH851977:OFH851995 OPD851977:OPD851995 OYZ851977:OYZ851995 PIV851977:PIV851995 PSR851977:PSR851995 QCN851977:QCN851995 QMJ851977:QMJ851995 QWF851977:QWF851995 RGB851977:RGB851995 RPX851977:RPX851995 RZT851977:RZT851995 SJP851977:SJP851995 STL851977:STL851995 TDH851977:TDH851995 TND851977:TND851995 TWZ851977:TWZ851995 UGV851977:UGV851995 UQR851977:UQR851995 VAN851977:VAN851995 VKJ851977:VKJ851995 VUF851977:VUF851995 WEB851977:WEB851995 WNX851977:WNX851995 WXT851977:WXT851995 BL917513:BL917531 LH917513:LH917531 VD917513:VD917531 AEZ917513:AEZ917531 AOV917513:AOV917531 AYR917513:AYR917531 BIN917513:BIN917531 BSJ917513:BSJ917531 CCF917513:CCF917531 CMB917513:CMB917531 CVX917513:CVX917531 DFT917513:DFT917531 DPP917513:DPP917531 DZL917513:DZL917531 EJH917513:EJH917531 ETD917513:ETD917531 FCZ917513:FCZ917531 FMV917513:FMV917531 FWR917513:FWR917531 GGN917513:GGN917531 GQJ917513:GQJ917531 HAF917513:HAF917531 HKB917513:HKB917531 HTX917513:HTX917531 IDT917513:IDT917531 INP917513:INP917531 IXL917513:IXL917531 JHH917513:JHH917531 JRD917513:JRD917531 KAZ917513:KAZ917531 KKV917513:KKV917531 KUR917513:KUR917531 LEN917513:LEN917531 LOJ917513:LOJ917531 LYF917513:LYF917531 MIB917513:MIB917531 MRX917513:MRX917531 NBT917513:NBT917531 NLP917513:NLP917531 NVL917513:NVL917531 OFH917513:OFH917531 OPD917513:OPD917531 OYZ917513:OYZ917531 PIV917513:PIV917531 PSR917513:PSR917531 QCN917513:QCN917531 QMJ917513:QMJ917531 QWF917513:QWF917531 RGB917513:RGB917531 RPX917513:RPX917531 RZT917513:RZT917531 SJP917513:SJP917531 STL917513:STL917531 TDH917513:TDH917531 TND917513:TND917531 TWZ917513:TWZ917531 UGV917513:UGV917531 UQR917513:UQR917531 VAN917513:VAN917531 VKJ917513:VKJ917531 VUF917513:VUF917531 WEB917513:WEB917531 WNX917513:WNX917531 WXT917513:WXT917531 BL983049:BL983067 LH983049:LH983067 VD983049:VD983067 AEZ983049:AEZ983067 AOV983049:AOV983067 AYR983049:AYR983067 BIN983049:BIN983067 BSJ983049:BSJ983067 CCF983049:CCF983067 CMB983049:CMB983067 CVX983049:CVX983067 DFT983049:DFT983067 DPP983049:DPP983067 DZL983049:DZL983067 EJH983049:EJH983067 ETD983049:ETD983067 FCZ983049:FCZ983067 FMV983049:FMV983067 FWR983049:FWR983067 GGN983049:GGN983067 GQJ983049:GQJ983067 HAF983049:HAF983067 HKB983049:HKB983067 HTX983049:HTX983067 IDT983049:IDT983067 INP983049:INP983067 IXL983049:IXL983067 JHH983049:JHH983067 JRD983049:JRD983067 KAZ983049:KAZ983067 KKV983049:KKV983067 KUR983049:KUR983067 LEN983049:LEN983067 LOJ983049:LOJ983067 LYF983049:LYF983067 MIB983049:MIB983067 MRX983049:MRX983067 NBT983049:NBT983067 NLP983049:NLP983067 NVL983049:NVL983067 OFH983049:OFH983067 OPD983049:OPD983067 OYZ983049:OYZ983067 PIV983049:PIV983067 PSR983049:PSR983067 QCN983049:QCN983067 QMJ983049:QMJ983067 QWF983049:QWF983067 RGB983049:RGB983067 RPX983049:RPX983067 RZT983049:RZT983067 SJP983049:SJP983067 STL983049:STL983067 TDH983049:TDH983067 TND983049:TND983067 TWZ983049:TWZ983067 UGV983049:UGV983067 UQR983049:UQR983067 VAN983049:VAN983067 VKJ983049:VKJ983067 VUF983049:VUF983067 WEB983049:WEB983067 WNX983049:WNX983067 WXT983049:WXT983067">
      <formula1>Oportunidad</formula1>
    </dataValidation>
    <dataValidation allowBlank="1" showInputMessage="1" showErrorMessage="1" prompt="seleccione" sqref="BT9:BT27 LP9:LP27 VL9:VL27 AFH9:AFH27 APD9:APD27 AYZ9:AYZ27 BIV9:BIV27 BSR9:BSR27 CCN9:CCN27 CMJ9:CMJ27 CWF9:CWF27 DGB9:DGB27 DPX9:DPX27 DZT9:DZT27 EJP9:EJP27 ETL9:ETL27 FDH9:FDH27 FND9:FND27 FWZ9:FWZ27 GGV9:GGV27 GQR9:GQR27 HAN9:HAN27 HKJ9:HKJ27 HUF9:HUF27 IEB9:IEB27 INX9:INX27 IXT9:IXT27 JHP9:JHP27 JRL9:JRL27 KBH9:KBH27 KLD9:KLD27 KUZ9:KUZ27 LEV9:LEV27 LOR9:LOR27 LYN9:LYN27 MIJ9:MIJ27 MSF9:MSF27 NCB9:NCB27 NLX9:NLX27 NVT9:NVT27 OFP9:OFP27 OPL9:OPL27 OZH9:OZH27 PJD9:PJD27 PSZ9:PSZ27 QCV9:QCV27 QMR9:QMR27 QWN9:QWN27 RGJ9:RGJ27 RQF9:RQF27 SAB9:SAB27 SJX9:SJX27 STT9:STT27 TDP9:TDP27 TNL9:TNL27 TXH9:TXH27 UHD9:UHD27 UQZ9:UQZ27 VAV9:VAV27 VKR9:VKR27 VUN9:VUN27 WEJ9:WEJ27 WOF9:WOF27 WYB9:WYB27 BT65545:BT65563 LP65545:LP65563 VL65545:VL65563 AFH65545:AFH65563 APD65545:APD65563 AYZ65545:AYZ65563 BIV65545:BIV65563 BSR65545:BSR65563 CCN65545:CCN65563 CMJ65545:CMJ65563 CWF65545:CWF65563 DGB65545:DGB65563 DPX65545:DPX65563 DZT65545:DZT65563 EJP65545:EJP65563 ETL65545:ETL65563 FDH65545:FDH65563 FND65545:FND65563 FWZ65545:FWZ65563 GGV65545:GGV65563 GQR65545:GQR65563 HAN65545:HAN65563 HKJ65545:HKJ65563 HUF65545:HUF65563 IEB65545:IEB65563 INX65545:INX65563 IXT65545:IXT65563 JHP65545:JHP65563 JRL65545:JRL65563 KBH65545:KBH65563 KLD65545:KLD65563 KUZ65545:KUZ65563 LEV65545:LEV65563 LOR65545:LOR65563 LYN65545:LYN65563 MIJ65545:MIJ65563 MSF65545:MSF65563 NCB65545:NCB65563 NLX65545:NLX65563 NVT65545:NVT65563 OFP65545:OFP65563 OPL65545:OPL65563 OZH65545:OZH65563 PJD65545:PJD65563 PSZ65545:PSZ65563 QCV65545:QCV65563 QMR65545:QMR65563 QWN65545:QWN65563 RGJ65545:RGJ65563 RQF65545:RQF65563 SAB65545:SAB65563 SJX65545:SJX65563 STT65545:STT65563 TDP65545:TDP65563 TNL65545:TNL65563 TXH65545:TXH65563 UHD65545:UHD65563 UQZ65545:UQZ65563 VAV65545:VAV65563 VKR65545:VKR65563 VUN65545:VUN65563 WEJ65545:WEJ65563 WOF65545:WOF65563 WYB65545:WYB65563 BT131081:BT131099 LP131081:LP131099 VL131081:VL131099 AFH131081:AFH131099 APD131081:APD131099 AYZ131081:AYZ131099 BIV131081:BIV131099 BSR131081:BSR131099 CCN131081:CCN131099 CMJ131081:CMJ131099 CWF131081:CWF131099 DGB131081:DGB131099 DPX131081:DPX131099 DZT131081:DZT131099 EJP131081:EJP131099 ETL131081:ETL131099 FDH131081:FDH131099 FND131081:FND131099 FWZ131081:FWZ131099 GGV131081:GGV131099 GQR131081:GQR131099 HAN131081:HAN131099 HKJ131081:HKJ131099 HUF131081:HUF131099 IEB131081:IEB131099 INX131081:INX131099 IXT131081:IXT131099 JHP131081:JHP131099 JRL131081:JRL131099 KBH131081:KBH131099 KLD131081:KLD131099 KUZ131081:KUZ131099 LEV131081:LEV131099 LOR131081:LOR131099 LYN131081:LYN131099 MIJ131081:MIJ131099 MSF131081:MSF131099 NCB131081:NCB131099 NLX131081:NLX131099 NVT131081:NVT131099 OFP131081:OFP131099 OPL131081:OPL131099 OZH131081:OZH131099 PJD131081:PJD131099 PSZ131081:PSZ131099 QCV131081:QCV131099 QMR131081:QMR131099 QWN131081:QWN131099 RGJ131081:RGJ131099 RQF131081:RQF131099 SAB131081:SAB131099 SJX131081:SJX131099 STT131081:STT131099 TDP131081:TDP131099 TNL131081:TNL131099 TXH131081:TXH131099 UHD131081:UHD131099 UQZ131081:UQZ131099 VAV131081:VAV131099 VKR131081:VKR131099 VUN131081:VUN131099 WEJ131081:WEJ131099 WOF131081:WOF131099 WYB131081:WYB131099 BT196617:BT196635 LP196617:LP196635 VL196617:VL196635 AFH196617:AFH196635 APD196617:APD196635 AYZ196617:AYZ196635 BIV196617:BIV196635 BSR196617:BSR196635 CCN196617:CCN196635 CMJ196617:CMJ196635 CWF196617:CWF196635 DGB196617:DGB196635 DPX196617:DPX196635 DZT196617:DZT196635 EJP196617:EJP196635 ETL196617:ETL196635 FDH196617:FDH196635 FND196617:FND196635 FWZ196617:FWZ196635 GGV196617:GGV196635 GQR196617:GQR196635 HAN196617:HAN196635 HKJ196617:HKJ196635 HUF196617:HUF196635 IEB196617:IEB196635 INX196617:INX196635 IXT196617:IXT196635 JHP196617:JHP196635 JRL196617:JRL196635 KBH196617:KBH196635 KLD196617:KLD196635 KUZ196617:KUZ196635 LEV196617:LEV196635 LOR196617:LOR196635 LYN196617:LYN196635 MIJ196617:MIJ196635 MSF196617:MSF196635 NCB196617:NCB196635 NLX196617:NLX196635 NVT196617:NVT196635 OFP196617:OFP196635 OPL196617:OPL196635 OZH196617:OZH196635 PJD196617:PJD196635 PSZ196617:PSZ196635 QCV196617:QCV196635 QMR196617:QMR196635 QWN196617:QWN196635 RGJ196617:RGJ196635 RQF196617:RQF196635 SAB196617:SAB196635 SJX196617:SJX196635 STT196617:STT196635 TDP196617:TDP196635 TNL196617:TNL196635 TXH196617:TXH196635 UHD196617:UHD196635 UQZ196617:UQZ196635 VAV196617:VAV196635 VKR196617:VKR196635 VUN196617:VUN196635 WEJ196617:WEJ196635 WOF196617:WOF196635 WYB196617:WYB196635 BT262153:BT262171 LP262153:LP262171 VL262153:VL262171 AFH262153:AFH262171 APD262153:APD262171 AYZ262153:AYZ262171 BIV262153:BIV262171 BSR262153:BSR262171 CCN262153:CCN262171 CMJ262153:CMJ262171 CWF262153:CWF262171 DGB262153:DGB262171 DPX262153:DPX262171 DZT262153:DZT262171 EJP262153:EJP262171 ETL262153:ETL262171 FDH262153:FDH262171 FND262153:FND262171 FWZ262153:FWZ262171 GGV262153:GGV262171 GQR262153:GQR262171 HAN262153:HAN262171 HKJ262153:HKJ262171 HUF262153:HUF262171 IEB262153:IEB262171 INX262153:INX262171 IXT262153:IXT262171 JHP262153:JHP262171 JRL262153:JRL262171 KBH262153:KBH262171 KLD262153:KLD262171 KUZ262153:KUZ262171 LEV262153:LEV262171 LOR262153:LOR262171 LYN262153:LYN262171 MIJ262153:MIJ262171 MSF262153:MSF262171 NCB262153:NCB262171 NLX262153:NLX262171 NVT262153:NVT262171 OFP262153:OFP262171 OPL262153:OPL262171 OZH262153:OZH262171 PJD262153:PJD262171 PSZ262153:PSZ262171 QCV262153:QCV262171 QMR262153:QMR262171 QWN262153:QWN262171 RGJ262153:RGJ262171 RQF262153:RQF262171 SAB262153:SAB262171 SJX262153:SJX262171 STT262153:STT262171 TDP262153:TDP262171 TNL262153:TNL262171 TXH262153:TXH262171 UHD262153:UHD262171 UQZ262153:UQZ262171 VAV262153:VAV262171 VKR262153:VKR262171 VUN262153:VUN262171 WEJ262153:WEJ262171 WOF262153:WOF262171 WYB262153:WYB262171 BT327689:BT327707 LP327689:LP327707 VL327689:VL327707 AFH327689:AFH327707 APD327689:APD327707 AYZ327689:AYZ327707 BIV327689:BIV327707 BSR327689:BSR327707 CCN327689:CCN327707 CMJ327689:CMJ327707 CWF327689:CWF327707 DGB327689:DGB327707 DPX327689:DPX327707 DZT327689:DZT327707 EJP327689:EJP327707 ETL327689:ETL327707 FDH327689:FDH327707 FND327689:FND327707 FWZ327689:FWZ327707 GGV327689:GGV327707 GQR327689:GQR327707 HAN327689:HAN327707 HKJ327689:HKJ327707 HUF327689:HUF327707 IEB327689:IEB327707 INX327689:INX327707 IXT327689:IXT327707 JHP327689:JHP327707 JRL327689:JRL327707 KBH327689:KBH327707 KLD327689:KLD327707 KUZ327689:KUZ327707 LEV327689:LEV327707 LOR327689:LOR327707 LYN327689:LYN327707 MIJ327689:MIJ327707 MSF327689:MSF327707 NCB327689:NCB327707 NLX327689:NLX327707 NVT327689:NVT327707 OFP327689:OFP327707 OPL327689:OPL327707 OZH327689:OZH327707 PJD327689:PJD327707 PSZ327689:PSZ327707 QCV327689:QCV327707 QMR327689:QMR327707 QWN327689:QWN327707 RGJ327689:RGJ327707 RQF327689:RQF327707 SAB327689:SAB327707 SJX327689:SJX327707 STT327689:STT327707 TDP327689:TDP327707 TNL327689:TNL327707 TXH327689:TXH327707 UHD327689:UHD327707 UQZ327689:UQZ327707 VAV327689:VAV327707 VKR327689:VKR327707 VUN327689:VUN327707 WEJ327689:WEJ327707 WOF327689:WOF327707 WYB327689:WYB327707 BT393225:BT393243 LP393225:LP393243 VL393225:VL393243 AFH393225:AFH393243 APD393225:APD393243 AYZ393225:AYZ393243 BIV393225:BIV393243 BSR393225:BSR393243 CCN393225:CCN393243 CMJ393225:CMJ393243 CWF393225:CWF393243 DGB393225:DGB393243 DPX393225:DPX393243 DZT393225:DZT393243 EJP393225:EJP393243 ETL393225:ETL393243 FDH393225:FDH393243 FND393225:FND393243 FWZ393225:FWZ393243 GGV393225:GGV393243 GQR393225:GQR393243 HAN393225:HAN393243 HKJ393225:HKJ393243 HUF393225:HUF393243 IEB393225:IEB393243 INX393225:INX393243 IXT393225:IXT393243 JHP393225:JHP393243 JRL393225:JRL393243 KBH393225:KBH393243 KLD393225:KLD393243 KUZ393225:KUZ393243 LEV393225:LEV393243 LOR393225:LOR393243 LYN393225:LYN393243 MIJ393225:MIJ393243 MSF393225:MSF393243 NCB393225:NCB393243 NLX393225:NLX393243 NVT393225:NVT393243 OFP393225:OFP393243 OPL393225:OPL393243 OZH393225:OZH393243 PJD393225:PJD393243 PSZ393225:PSZ393243 QCV393225:QCV393243 QMR393225:QMR393243 QWN393225:QWN393243 RGJ393225:RGJ393243 RQF393225:RQF393243 SAB393225:SAB393243 SJX393225:SJX393243 STT393225:STT393243 TDP393225:TDP393243 TNL393225:TNL393243 TXH393225:TXH393243 UHD393225:UHD393243 UQZ393225:UQZ393243 VAV393225:VAV393243 VKR393225:VKR393243 VUN393225:VUN393243 WEJ393225:WEJ393243 WOF393225:WOF393243 WYB393225:WYB393243 BT458761:BT458779 LP458761:LP458779 VL458761:VL458779 AFH458761:AFH458779 APD458761:APD458779 AYZ458761:AYZ458779 BIV458761:BIV458779 BSR458761:BSR458779 CCN458761:CCN458779 CMJ458761:CMJ458779 CWF458761:CWF458779 DGB458761:DGB458779 DPX458761:DPX458779 DZT458761:DZT458779 EJP458761:EJP458779 ETL458761:ETL458779 FDH458761:FDH458779 FND458761:FND458779 FWZ458761:FWZ458779 GGV458761:GGV458779 GQR458761:GQR458779 HAN458761:HAN458779 HKJ458761:HKJ458779 HUF458761:HUF458779 IEB458761:IEB458779 INX458761:INX458779 IXT458761:IXT458779 JHP458761:JHP458779 JRL458761:JRL458779 KBH458761:KBH458779 KLD458761:KLD458779 KUZ458761:KUZ458779 LEV458761:LEV458779 LOR458761:LOR458779 LYN458761:LYN458779 MIJ458761:MIJ458779 MSF458761:MSF458779 NCB458761:NCB458779 NLX458761:NLX458779 NVT458761:NVT458779 OFP458761:OFP458779 OPL458761:OPL458779 OZH458761:OZH458779 PJD458761:PJD458779 PSZ458761:PSZ458779 QCV458761:QCV458779 QMR458761:QMR458779 QWN458761:QWN458779 RGJ458761:RGJ458779 RQF458761:RQF458779 SAB458761:SAB458779 SJX458761:SJX458779 STT458761:STT458779 TDP458761:TDP458779 TNL458761:TNL458779 TXH458761:TXH458779 UHD458761:UHD458779 UQZ458761:UQZ458779 VAV458761:VAV458779 VKR458761:VKR458779 VUN458761:VUN458779 WEJ458761:WEJ458779 WOF458761:WOF458779 WYB458761:WYB458779 BT524297:BT524315 LP524297:LP524315 VL524297:VL524315 AFH524297:AFH524315 APD524297:APD524315 AYZ524297:AYZ524315 BIV524297:BIV524315 BSR524297:BSR524315 CCN524297:CCN524315 CMJ524297:CMJ524315 CWF524297:CWF524315 DGB524297:DGB524315 DPX524297:DPX524315 DZT524297:DZT524315 EJP524297:EJP524315 ETL524297:ETL524315 FDH524297:FDH524315 FND524297:FND524315 FWZ524297:FWZ524315 GGV524297:GGV524315 GQR524297:GQR524315 HAN524297:HAN524315 HKJ524297:HKJ524315 HUF524297:HUF524315 IEB524297:IEB524315 INX524297:INX524315 IXT524297:IXT524315 JHP524297:JHP524315 JRL524297:JRL524315 KBH524297:KBH524315 KLD524297:KLD524315 KUZ524297:KUZ524315 LEV524297:LEV524315 LOR524297:LOR524315 LYN524297:LYN524315 MIJ524297:MIJ524315 MSF524297:MSF524315 NCB524297:NCB524315 NLX524297:NLX524315 NVT524297:NVT524315 OFP524297:OFP524315 OPL524297:OPL524315 OZH524297:OZH524315 PJD524297:PJD524315 PSZ524297:PSZ524315 QCV524297:QCV524315 QMR524297:QMR524315 QWN524297:QWN524315 RGJ524297:RGJ524315 RQF524297:RQF524315 SAB524297:SAB524315 SJX524297:SJX524315 STT524297:STT524315 TDP524297:TDP524315 TNL524297:TNL524315 TXH524297:TXH524315 UHD524297:UHD524315 UQZ524297:UQZ524315 VAV524297:VAV524315 VKR524297:VKR524315 VUN524297:VUN524315 WEJ524297:WEJ524315 WOF524297:WOF524315 WYB524297:WYB524315 BT589833:BT589851 LP589833:LP589851 VL589833:VL589851 AFH589833:AFH589851 APD589833:APD589851 AYZ589833:AYZ589851 BIV589833:BIV589851 BSR589833:BSR589851 CCN589833:CCN589851 CMJ589833:CMJ589851 CWF589833:CWF589851 DGB589833:DGB589851 DPX589833:DPX589851 DZT589833:DZT589851 EJP589833:EJP589851 ETL589833:ETL589851 FDH589833:FDH589851 FND589833:FND589851 FWZ589833:FWZ589851 GGV589833:GGV589851 GQR589833:GQR589851 HAN589833:HAN589851 HKJ589833:HKJ589851 HUF589833:HUF589851 IEB589833:IEB589851 INX589833:INX589851 IXT589833:IXT589851 JHP589833:JHP589851 JRL589833:JRL589851 KBH589833:KBH589851 KLD589833:KLD589851 KUZ589833:KUZ589851 LEV589833:LEV589851 LOR589833:LOR589851 LYN589833:LYN589851 MIJ589833:MIJ589851 MSF589833:MSF589851 NCB589833:NCB589851 NLX589833:NLX589851 NVT589833:NVT589851 OFP589833:OFP589851 OPL589833:OPL589851 OZH589833:OZH589851 PJD589833:PJD589851 PSZ589833:PSZ589851 QCV589833:QCV589851 QMR589833:QMR589851 QWN589833:QWN589851 RGJ589833:RGJ589851 RQF589833:RQF589851 SAB589833:SAB589851 SJX589833:SJX589851 STT589833:STT589851 TDP589833:TDP589851 TNL589833:TNL589851 TXH589833:TXH589851 UHD589833:UHD589851 UQZ589833:UQZ589851 VAV589833:VAV589851 VKR589833:VKR589851 VUN589833:VUN589851 WEJ589833:WEJ589851 WOF589833:WOF589851 WYB589833:WYB589851 BT655369:BT655387 LP655369:LP655387 VL655369:VL655387 AFH655369:AFH655387 APD655369:APD655387 AYZ655369:AYZ655387 BIV655369:BIV655387 BSR655369:BSR655387 CCN655369:CCN655387 CMJ655369:CMJ655387 CWF655369:CWF655387 DGB655369:DGB655387 DPX655369:DPX655387 DZT655369:DZT655387 EJP655369:EJP655387 ETL655369:ETL655387 FDH655369:FDH655387 FND655369:FND655387 FWZ655369:FWZ655387 GGV655369:GGV655387 GQR655369:GQR655387 HAN655369:HAN655387 HKJ655369:HKJ655387 HUF655369:HUF655387 IEB655369:IEB655387 INX655369:INX655387 IXT655369:IXT655387 JHP655369:JHP655387 JRL655369:JRL655387 KBH655369:KBH655387 KLD655369:KLD655387 KUZ655369:KUZ655387 LEV655369:LEV655387 LOR655369:LOR655387 LYN655369:LYN655387 MIJ655369:MIJ655387 MSF655369:MSF655387 NCB655369:NCB655387 NLX655369:NLX655387 NVT655369:NVT655387 OFP655369:OFP655387 OPL655369:OPL655387 OZH655369:OZH655387 PJD655369:PJD655387 PSZ655369:PSZ655387 QCV655369:QCV655387 QMR655369:QMR655387 QWN655369:QWN655387 RGJ655369:RGJ655387 RQF655369:RQF655387 SAB655369:SAB655387 SJX655369:SJX655387 STT655369:STT655387 TDP655369:TDP655387 TNL655369:TNL655387 TXH655369:TXH655387 UHD655369:UHD655387 UQZ655369:UQZ655387 VAV655369:VAV655387 VKR655369:VKR655387 VUN655369:VUN655387 WEJ655369:WEJ655387 WOF655369:WOF655387 WYB655369:WYB655387 BT720905:BT720923 LP720905:LP720923 VL720905:VL720923 AFH720905:AFH720923 APD720905:APD720923 AYZ720905:AYZ720923 BIV720905:BIV720923 BSR720905:BSR720923 CCN720905:CCN720923 CMJ720905:CMJ720923 CWF720905:CWF720923 DGB720905:DGB720923 DPX720905:DPX720923 DZT720905:DZT720923 EJP720905:EJP720923 ETL720905:ETL720923 FDH720905:FDH720923 FND720905:FND720923 FWZ720905:FWZ720923 GGV720905:GGV720923 GQR720905:GQR720923 HAN720905:HAN720923 HKJ720905:HKJ720923 HUF720905:HUF720923 IEB720905:IEB720923 INX720905:INX720923 IXT720905:IXT720923 JHP720905:JHP720923 JRL720905:JRL720923 KBH720905:KBH720923 KLD720905:KLD720923 KUZ720905:KUZ720923 LEV720905:LEV720923 LOR720905:LOR720923 LYN720905:LYN720923 MIJ720905:MIJ720923 MSF720905:MSF720923 NCB720905:NCB720923 NLX720905:NLX720923 NVT720905:NVT720923 OFP720905:OFP720923 OPL720905:OPL720923 OZH720905:OZH720923 PJD720905:PJD720923 PSZ720905:PSZ720923 QCV720905:QCV720923 QMR720905:QMR720923 QWN720905:QWN720923 RGJ720905:RGJ720923 RQF720905:RQF720923 SAB720905:SAB720923 SJX720905:SJX720923 STT720905:STT720923 TDP720905:TDP720923 TNL720905:TNL720923 TXH720905:TXH720923 UHD720905:UHD720923 UQZ720905:UQZ720923 VAV720905:VAV720923 VKR720905:VKR720923 VUN720905:VUN720923 WEJ720905:WEJ720923 WOF720905:WOF720923 WYB720905:WYB720923 BT786441:BT786459 LP786441:LP786459 VL786441:VL786459 AFH786441:AFH786459 APD786441:APD786459 AYZ786441:AYZ786459 BIV786441:BIV786459 BSR786441:BSR786459 CCN786441:CCN786459 CMJ786441:CMJ786459 CWF786441:CWF786459 DGB786441:DGB786459 DPX786441:DPX786459 DZT786441:DZT786459 EJP786441:EJP786459 ETL786441:ETL786459 FDH786441:FDH786459 FND786441:FND786459 FWZ786441:FWZ786459 GGV786441:GGV786459 GQR786441:GQR786459 HAN786441:HAN786459 HKJ786441:HKJ786459 HUF786441:HUF786459 IEB786441:IEB786459 INX786441:INX786459 IXT786441:IXT786459 JHP786441:JHP786459 JRL786441:JRL786459 KBH786441:KBH786459 KLD786441:KLD786459 KUZ786441:KUZ786459 LEV786441:LEV786459 LOR786441:LOR786459 LYN786441:LYN786459 MIJ786441:MIJ786459 MSF786441:MSF786459 NCB786441:NCB786459 NLX786441:NLX786459 NVT786441:NVT786459 OFP786441:OFP786459 OPL786441:OPL786459 OZH786441:OZH786459 PJD786441:PJD786459 PSZ786441:PSZ786459 QCV786441:QCV786459 QMR786441:QMR786459 QWN786441:QWN786459 RGJ786441:RGJ786459 RQF786441:RQF786459 SAB786441:SAB786459 SJX786441:SJX786459 STT786441:STT786459 TDP786441:TDP786459 TNL786441:TNL786459 TXH786441:TXH786459 UHD786441:UHD786459 UQZ786441:UQZ786459 VAV786441:VAV786459 VKR786441:VKR786459 VUN786441:VUN786459 WEJ786441:WEJ786459 WOF786441:WOF786459 WYB786441:WYB786459 BT851977:BT851995 LP851977:LP851995 VL851977:VL851995 AFH851977:AFH851995 APD851977:APD851995 AYZ851977:AYZ851995 BIV851977:BIV851995 BSR851977:BSR851995 CCN851977:CCN851995 CMJ851977:CMJ851995 CWF851977:CWF851995 DGB851977:DGB851995 DPX851977:DPX851995 DZT851977:DZT851995 EJP851977:EJP851995 ETL851977:ETL851995 FDH851977:FDH851995 FND851977:FND851995 FWZ851977:FWZ851995 GGV851977:GGV851995 GQR851977:GQR851995 HAN851977:HAN851995 HKJ851977:HKJ851995 HUF851977:HUF851995 IEB851977:IEB851995 INX851977:INX851995 IXT851977:IXT851995 JHP851977:JHP851995 JRL851977:JRL851995 KBH851977:KBH851995 KLD851977:KLD851995 KUZ851977:KUZ851995 LEV851977:LEV851995 LOR851977:LOR851995 LYN851977:LYN851995 MIJ851977:MIJ851995 MSF851977:MSF851995 NCB851977:NCB851995 NLX851977:NLX851995 NVT851977:NVT851995 OFP851977:OFP851995 OPL851977:OPL851995 OZH851977:OZH851995 PJD851977:PJD851995 PSZ851977:PSZ851995 QCV851977:QCV851995 QMR851977:QMR851995 QWN851977:QWN851995 RGJ851977:RGJ851995 RQF851977:RQF851995 SAB851977:SAB851995 SJX851977:SJX851995 STT851977:STT851995 TDP851977:TDP851995 TNL851977:TNL851995 TXH851977:TXH851995 UHD851977:UHD851995 UQZ851977:UQZ851995 VAV851977:VAV851995 VKR851977:VKR851995 VUN851977:VUN851995 WEJ851977:WEJ851995 WOF851977:WOF851995 WYB851977:WYB851995 BT917513:BT917531 LP917513:LP917531 VL917513:VL917531 AFH917513:AFH917531 APD917513:APD917531 AYZ917513:AYZ917531 BIV917513:BIV917531 BSR917513:BSR917531 CCN917513:CCN917531 CMJ917513:CMJ917531 CWF917513:CWF917531 DGB917513:DGB917531 DPX917513:DPX917531 DZT917513:DZT917531 EJP917513:EJP917531 ETL917513:ETL917531 FDH917513:FDH917531 FND917513:FND917531 FWZ917513:FWZ917531 GGV917513:GGV917531 GQR917513:GQR917531 HAN917513:HAN917531 HKJ917513:HKJ917531 HUF917513:HUF917531 IEB917513:IEB917531 INX917513:INX917531 IXT917513:IXT917531 JHP917513:JHP917531 JRL917513:JRL917531 KBH917513:KBH917531 KLD917513:KLD917531 KUZ917513:KUZ917531 LEV917513:LEV917531 LOR917513:LOR917531 LYN917513:LYN917531 MIJ917513:MIJ917531 MSF917513:MSF917531 NCB917513:NCB917531 NLX917513:NLX917531 NVT917513:NVT917531 OFP917513:OFP917531 OPL917513:OPL917531 OZH917513:OZH917531 PJD917513:PJD917531 PSZ917513:PSZ917531 QCV917513:QCV917531 QMR917513:QMR917531 QWN917513:QWN917531 RGJ917513:RGJ917531 RQF917513:RQF917531 SAB917513:SAB917531 SJX917513:SJX917531 STT917513:STT917531 TDP917513:TDP917531 TNL917513:TNL917531 TXH917513:TXH917531 UHD917513:UHD917531 UQZ917513:UQZ917531 VAV917513:VAV917531 VKR917513:VKR917531 VUN917513:VUN917531 WEJ917513:WEJ917531 WOF917513:WOF917531 WYB917513:WYB917531 BT983049:BT983067 LP983049:LP983067 VL983049:VL983067 AFH983049:AFH983067 APD983049:APD983067 AYZ983049:AYZ983067 BIV983049:BIV983067 BSR983049:BSR983067 CCN983049:CCN983067 CMJ983049:CMJ983067 CWF983049:CWF983067 DGB983049:DGB983067 DPX983049:DPX983067 DZT983049:DZT983067 EJP983049:EJP983067 ETL983049:ETL983067 FDH983049:FDH983067 FND983049:FND983067 FWZ983049:FWZ983067 GGV983049:GGV983067 GQR983049:GQR983067 HAN983049:HAN983067 HKJ983049:HKJ983067 HUF983049:HUF983067 IEB983049:IEB983067 INX983049:INX983067 IXT983049:IXT983067 JHP983049:JHP983067 JRL983049:JRL983067 KBH983049:KBH983067 KLD983049:KLD983067 KUZ983049:KUZ983067 LEV983049:LEV983067 LOR983049:LOR983067 LYN983049:LYN983067 MIJ983049:MIJ983067 MSF983049:MSF983067 NCB983049:NCB983067 NLX983049:NLX983067 NVT983049:NVT983067 OFP983049:OFP983067 OPL983049:OPL983067 OZH983049:OZH983067 PJD983049:PJD983067 PSZ983049:PSZ983067 QCV983049:QCV983067 QMR983049:QMR983067 QWN983049:QWN983067 RGJ983049:RGJ983067 RQF983049:RQF983067 SAB983049:SAB983067 SJX983049:SJX983067 STT983049:STT983067 TDP983049:TDP983067 TNL983049:TNL983067 TXH983049:TXH983067 UHD983049:UHD983067 UQZ983049:UQZ983067 VAV983049:VAV983067 VKR983049:VKR983067 VUN983049:VUN983067 WEJ983049:WEJ983067 WOF983049:WOF983067 WYB983049:WYB983067"/>
  </dataValidations>
  <printOptions horizontalCentered="1"/>
  <pageMargins left="0.19685039370078741" right="0.19685039370078741" top="0.59055118110236227" bottom="0.39370078740157483" header="0" footer="0.19685039370078741"/>
  <pageSetup paperSize="14" scale="55" pageOrder="overThenDown" orientation="landscape" r:id="rId1"/>
  <headerFooter alignWithMargins="0">
    <oddFooter xml:space="preserve">&amp;LFormato: FO-AC-07 Versión: 2&amp;CPágina &amp;P&amp;RVo.Bo:  </oddFooter>
  </headerFooter>
  <rowBreaks count="2" manualBreakCount="2">
    <brk id="15" max="71" man="1"/>
    <brk id="24" max="71" man="1"/>
  </rowBreaks>
  <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4"/>
  <dimension ref="A1:EA82"/>
  <sheetViews>
    <sheetView showGridLines="0" view="pageBreakPreview" zoomScale="85" zoomScaleNormal="85" zoomScaleSheetLayoutView="85" workbookViewId="0">
      <pane xSplit="11" ySplit="8" topLeftCell="BC32" activePane="bottomRight" state="frozen"/>
      <selection pane="topRight" activeCell="L1" sqref="L1"/>
      <selection pane="bottomLeft" activeCell="A9" sqref="A9"/>
      <selection pane="bottomRight" sqref="A1:K1"/>
    </sheetView>
  </sheetViews>
  <sheetFormatPr baseColWidth="10" defaultRowHeight="12.75" x14ac:dyDescent="0.2"/>
  <cols>
    <col min="1" max="1" width="9.42578125" style="484" customWidth="1"/>
    <col min="2" max="2" width="11.42578125" style="483" customWidth="1"/>
    <col min="3" max="3" width="7.5703125" style="483" customWidth="1"/>
    <col min="4" max="6" width="6.140625" style="484" customWidth="1"/>
    <col min="7" max="7" width="8.7109375" style="483" customWidth="1"/>
    <col min="8" max="8" width="2.7109375" style="483" bestFit="1" customWidth="1"/>
    <col min="9" max="9" width="13.140625" style="485" customWidth="1"/>
    <col min="10" max="10" width="8.85546875" style="485" customWidth="1"/>
    <col min="11" max="11" width="8" style="485" customWidth="1"/>
    <col min="12" max="14" width="7.7109375" style="483" customWidth="1"/>
    <col min="15" max="15" width="4.7109375" style="483" customWidth="1"/>
    <col min="16" max="16" width="3.7109375" style="483" customWidth="1"/>
    <col min="17" max="17" width="4.42578125" style="483" customWidth="1"/>
    <col min="18" max="18" width="4.7109375" style="483" customWidth="1"/>
    <col min="19" max="19" width="4.140625" style="493" hidden="1" customWidth="1"/>
    <col min="20" max="20" width="3.85546875" style="493" hidden="1" customWidth="1"/>
    <col min="21" max="21" width="4.140625" style="493" hidden="1" customWidth="1"/>
    <col min="22" max="22" width="3.85546875" style="493" hidden="1" customWidth="1"/>
    <col min="23" max="23" width="4.140625" style="493" hidden="1" customWidth="1"/>
    <col min="24" max="24" width="3.85546875" style="493" hidden="1" customWidth="1"/>
    <col min="25" max="25" width="4.140625" style="493" hidden="1" customWidth="1"/>
    <col min="26" max="26" width="3.85546875" style="493" hidden="1" customWidth="1"/>
    <col min="27" max="27" width="4.140625" style="493" hidden="1" customWidth="1"/>
    <col min="28" max="28" width="3.85546875" style="493" hidden="1" customWidth="1"/>
    <col min="29" max="29" width="4.140625" style="493" hidden="1" customWidth="1"/>
    <col min="30" max="30" width="3.85546875" style="493" hidden="1" customWidth="1"/>
    <col min="31" max="31" width="4.140625" style="493" hidden="1" customWidth="1"/>
    <col min="32" max="32" width="3.85546875" style="493" hidden="1" customWidth="1"/>
    <col min="33" max="33" width="4.140625" style="493" hidden="1" customWidth="1"/>
    <col min="34" max="34" width="3.85546875" style="493" hidden="1" customWidth="1"/>
    <col min="35" max="35" width="4.140625" style="493" hidden="1" customWidth="1"/>
    <col min="36" max="36" width="3.85546875" style="493" hidden="1" customWidth="1"/>
    <col min="37" max="37" width="4.140625" style="493" hidden="1" customWidth="1"/>
    <col min="38" max="38" width="3.85546875" style="483" hidden="1" customWidth="1"/>
    <col min="39" max="39" width="4.140625" style="483" hidden="1" customWidth="1"/>
    <col min="40" max="40" width="3.85546875" style="483" hidden="1" customWidth="1"/>
    <col min="41" max="41" width="4.140625" style="483" hidden="1" customWidth="1"/>
    <col min="42" max="42" width="3.85546875" style="483" hidden="1" customWidth="1"/>
    <col min="43" max="43" width="4.140625" style="483" hidden="1" customWidth="1"/>
    <col min="44" max="44" width="3.85546875" style="483" hidden="1" customWidth="1"/>
    <col min="45" max="45" width="4.140625" style="483" hidden="1" customWidth="1"/>
    <col min="46" max="46" width="3.85546875" style="483" hidden="1" customWidth="1"/>
    <col min="47" max="47" width="4.140625" style="483" hidden="1" customWidth="1"/>
    <col min="48" max="48" width="3.85546875" style="483" hidden="1" customWidth="1"/>
    <col min="49" max="49" width="4.140625" style="483" hidden="1" customWidth="1"/>
    <col min="50" max="50" width="3.85546875" style="483" hidden="1" customWidth="1"/>
    <col min="51" max="51" width="4.140625" style="483" hidden="1" customWidth="1"/>
    <col min="52" max="52" width="3.85546875" style="483" hidden="1" customWidth="1"/>
    <col min="53" max="53" width="4.140625" style="483" hidden="1" customWidth="1"/>
    <col min="54" max="54" width="5.42578125" style="483" hidden="1" customWidth="1"/>
    <col min="55" max="57" width="3.7109375" style="483" customWidth="1"/>
    <col min="58" max="58" width="3.140625" style="483" hidden="1" customWidth="1"/>
    <col min="59" max="59" width="3.7109375" style="483" customWidth="1"/>
    <col min="60" max="60" width="17.28515625" style="485" customWidth="1"/>
    <col min="61" max="61" width="12.85546875" style="485" customWidth="1"/>
    <col min="62" max="62" width="15.5703125" style="485" customWidth="1"/>
    <col min="63" max="63" width="17.5703125" style="483" customWidth="1"/>
    <col min="64" max="64" width="7.140625" style="483" bestFit="1" customWidth="1"/>
    <col min="65" max="65" width="6.5703125" style="483" bestFit="1" customWidth="1"/>
    <col min="66" max="66" width="9" style="483" customWidth="1"/>
    <col min="67" max="68" width="3.28515625" style="483" customWidth="1"/>
    <col min="69" max="70" width="4.5703125" style="483" customWidth="1"/>
    <col min="71" max="71" width="4" style="483" customWidth="1"/>
    <col min="72" max="72" width="9.42578125" style="495" bestFit="1" customWidth="1"/>
    <col min="73" max="73" width="4.140625" style="472" customWidth="1"/>
    <col min="74" max="256" width="11.42578125" style="472"/>
    <col min="257" max="257" width="9.42578125" style="472" customWidth="1"/>
    <col min="258" max="258" width="11.42578125" style="472" customWidth="1"/>
    <col min="259" max="259" width="7.5703125" style="472" customWidth="1"/>
    <col min="260" max="262" width="6.140625" style="472" customWidth="1"/>
    <col min="263" max="263" width="8.7109375" style="472" customWidth="1"/>
    <col min="264" max="264" width="2.7109375" style="472" bestFit="1" customWidth="1"/>
    <col min="265" max="265" width="13.140625" style="472" customWidth="1"/>
    <col min="266" max="266" width="8.85546875" style="472" customWidth="1"/>
    <col min="267" max="267" width="8" style="472" customWidth="1"/>
    <col min="268" max="270" width="7.7109375" style="472" customWidth="1"/>
    <col min="271" max="271" width="4.7109375" style="472" customWidth="1"/>
    <col min="272" max="272" width="3.7109375" style="472" customWidth="1"/>
    <col min="273" max="273" width="4.42578125" style="472" customWidth="1"/>
    <col min="274" max="274" width="4.7109375" style="472" customWidth="1"/>
    <col min="275" max="310" width="0" style="472" hidden="1" customWidth="1"/>
    <col min="311" max="313" width="3.7109375" style="472" customWidth="1"/>
    <col min="314" max="314" width="0" style="472" hidden="1" customWidth="1"/>
    <col min="315" max="315" width="3.7109375" style="472" customWidth="1"/>
    <col min="316" max="316" width="17.28515625" style="472" customWidth="1"/>
    <col min="317" max="317" width="12.85546875" style="472" customWidth="1"/>
    <col min="318" max="318" width="15.5703125" style="472" customWidth="1"/>
    <col min="319" max="319" width="17.5703125" style="472" customWidth="1"/>
    <col min="320" max="320" width="7.140625" style="472" bestFit="1" customWidth="1"/>
    <col min="321" max="321" width="6.5703125" style="472" bestFit="1" customWidth="1"/>
    <col min="322" max="322" width="9" style="472" customWidth="1"/>
    <col min="323" max="324" width="3.28515625" style="472" customWidth="1"/>
    <col min="325" max="326" width="4.5703125" style="472" customWidth="1"/>
    <col min="327" max="327" width="4" style="472" customWidth="1"/>
    <col min="328" max="328" width="9.42578125" style="472" bestFit="1" customWidth="1"/>
    <col min="329" max="329" width="4.140625" style="472" customWidth="1"/>
    <col min="330" max="512" width="11.42578125" style="472"/>
    <col min="513" max="513" width="9.42578125" style="472" customWidth="1"/>
    <col min="514" max="514" width="11.42578125" style="472" customWidth="1"/>
    <col min="515" max="515" width="7.5703125" style="472" customWidth="1"/>
    <col min="516" max="518" width="6.140625" style="472" customWidth="1"/>
    <col min="519" max="519" width="8.7109375" style="472" customWidth="1"/>
    <col min="520" max="520" width="2.7109375" style="472" bestFit="1" customWidth="1"/>
    <col min="521" max="521" width="13.140625" style="472" customWidth="1"/>
    <col min="522" max="522" width="8.85546875" style="472" customWidth="1"/>
    <col min="523" max="523" width="8" style="472" customWidth="1"/>
    <col min="524" max="526" width="7.7109375" style="472" customWidth="1"/>
    <col min="527" max="527" width="4.7109375" style="472" customWidth="1"/>
    <col min="528" max="528" width="3.7109375" style="472" customWidth="1"/>
    <col min="529" max="529" width="4.42578125" style="472" customWidth="1"/>
    <col min="530" max="530" width="4.7109375" style="472" customWidth="1"/>
    <col min="531" max="566" width="0" style="472" hidden="1" customWidth="1"/>
    <col min="567" max="569" width="3.7109375" style="472" customWidth="1"/>
    <col min="570" max="570" width="0" style="472" hidden="1" customWidth="1"/>
    <col min="571" max="571" width="3.7109375" style="472" customWidth="1"/>
    <col min="572" max="572" width="17.28515625" style="472" customWidth="1"/>
    <col min="573" max="573" width="12.85546875" style="472" customWidth="1"/>
    <col min="574" max="574" width="15.5703125" style="472" customWidth="1"/>
    <col min="575" max="575" width="17.5703125" style="472" customWidth="1"/>
    <col min="576" max="576" width="7.140625" style="472" bestFit="1" customWidth="1"/>
    <col min="577" max="577" width="6.5703125" style="472" bestFit="1" customWidth="1"/>
    <col min="578" max="578" width="9" style="472" customWidth="1"/>
    <col min="579" max="580" width="3.28515625" style="472" customWidth="1"/>
    <col min="581" max="582" width="4.5703125" style="472" customWidth="1"/>
    <col min="583" max="583" width="4" style="472" customWidth="1"/>
    <col min="584" max="584" width="9.42578125" style="472" bestFit="1" customWidth="1"/>
    <col min="585" max="585" width="4.140625" style="472" customWidth="1"/>
    <col min="586" max="768" width="11.42578125" style="472"/>
    <col min="769" max="769" width="9.42578125" style="472" customWidth="1"/>
    <col min="770" max="770" width="11.42578125" style="472" customWidth="1"/>
    <col min="771" max="771" width="7.5703125" style="472" customWidth="1"/>
    <col min="772" max="774" width="6.140625" style="472" customWidth="1"/>
    <col min="775" max="775" width="8.7109375" style="472" customWidth="1"/>
    <col min="776" max="776" width="2.7109375" style="472" bestFit="1" customWidth="1"/>
    <col min="777" max="777" width="13.140625" style="472" customWidth="1"/>
    <col min="778" max="778" width="8.85546875" style="472" customWidth="1"/>
    <col min="779" max="779" width="8" style="472" customWidth="1"/>
    <col min="780" max="782" width="7.7109375" style="472" customWidth="1"/>
    <col min="783" max="783" width="4.7109375" style="472" customWidth="1"/>
    <col min="784" max="784" width="3.7109375" style="472" customWidth="1"/>
    <col min="785" max="785" width="4.42578125" style="472" customWidth="1"/>
    <col min="786" max="786" width="4.7109375" style="472" customWidth="1"/>
    <col min="787" max="822" width="0" style="472" hidden="1" customWidth="1"/>
    <col min="823" max="825" width="3.7109375" style="472" customWidth="1"/>
    <col min="826" max="826" width="0" style="472" hidden="1" customWidth="1"/>
    <col min="827" max="827" width="3.7109375" style="472" customWidth="1"/>
    <col min="828" max="828" width="17.28515625" style="472" customWidth="1"/>
    <col min="829" max="829" width="12.85546875" style="472" customWidth="1"/>
    <col min="830" max="830" width="15.5703125" style="472" customWidth="1"/>
    <col min="831" max="831" width="17.5703125" style="472" customWidth="1"/>
    <col min="832" max="832" width="7.140625" style="472" bestFit="1" customWidth="1"/>
    <col min="833" max="833" width="6.5703125" style="472" bestFit="1" customWidth="1"/>
    <col min="834" max="834" width="9" style="472" customWidth="1"/>
    <col min="835" max="836" width="3.28515625" style="472" customWidth="1"/>
    <col min="837" max="838" width="4.5703125" style="472" customWidth="1"/>
    <col min="839" max="839" width="4" style="472" customWidth="1"/>
    <col min="840" max="840" width="9.42578125" style="472" bestFit="1" customWidth="1"/>
    <col min="841" max="841" width="4.140625" style="472" customWidth="1"/>
    <col min="842" max="1024" width="11.42578125" style="472"/>
    <col min="1025" max="1025" width="9.42578125" style="472" customWidth="1"/>
    <col min="1026" max="1026" width="11.42578125" style="472" customWidth="1"/>
    <col min="1027" max="1027" width="7.5703125" style="472" customWidth="1"/>
    <col min="1028" max="1030" width="6.140625" style="472" customWidth="1"/>
    <col min="1031" max="1031" width="8.7109375" style="472" customWidth="1"/>
    <col min="1032" max="1032" width="2.7109375" style="472" bestFit="1" customWidth="1"/>
    <col min="1033" max="1033" width="13.140625" style="472" customWidth="1"/>
    <col min="1034" max="1034" width="8.85546875" style="472" customWidth="1"/>
    <col min="1035" max="1035" width="8" style="472" customWidth="1"/>
    <col min="1036" max="1038" width="7.7109375" style="472" customWidth="1"/>
    <col min="1039" max="1039" width="4.7109375" style="472" customWidth="1"/>
    <col min="1040" max="1040" width="3.7109375" style="472" customWidth="1"/>
    <col min="1041" max="1041" width="4.42578125" style="472" customWidth="1"/>
    <col min="1042" max="1042" width="4.7109375" style="472" customWidth="1"/>
    <col min="1043" max="1078" width="0" style="472" hidden="1" customWidth="1"/>
    <col min="1079" max="1081" width="3.7109375" style="472" customWidth="1"/>
    <col min="1082" max="1082" width="0" style="472" hidden="1" customWidth="1"/>
    <col min="1083" max="1083" width="3.7109375" style="472" customWidth="1"/>
    <col min="1084" max="1084" width="17.28515625" style="472" customWidth="1"/>
    <col min="1085" max="1085" width="12.85546875" style="472" customWidth="1"/>
    <col min="1086" max="1086" width="15.5703125" style="472" customWidth="1"/>
    <col min="1087" max="1087" width="17.5703125" style="472" customWidth="1"/>
    <col min="1088" max="1088" width="7.140625" style="472" bestFit="1" customWidth="1"/>
    <col min="1089" max="1089" width="6.5703125" style="472" bestFit="1" customWidth="1"/>
    <col min="1090" max="1090" width="9" style="472" customWidth="1"/>
    <col min="1091" max="1092" width="3.28515625" style="472" customWidth="1"/>
    <col min="1093" max="1094" width="4.5703125" style="472" customWidth="1"/>
    <col min="1095" max="1095" width="4" style="472" customWidth="1"/>
    <col min="1096" max="1096" width="9.42578125" style="472" bestFit="1" customWidth="1"/>
    <col min="1097" max="1097" width="4.140625" style="472" customWidth="1"/>
    <col min="1098" max="1280" width="11.42578125" style="472"/>
    <col min="1281" max="1281" width="9.42578125" style="472" customWidth="1"/>
    <col min="1282" max="1282" width="11.42578125" style="472" customWidth="1"/>
    <col min="1283" max="1283" width="7.5703125" style="472" customWidth="1"/>
    <col min="1284" max="1286" width="6.140625" style="472" customWidth="1"/>
    <col min="1287" max="1287" width="8.7109375" style="472" customWidth="1"/>
    <col min="1288" max="1288" width="2.7109375" style="472" bestFit="1" customWidth="1"/>
    <col min="1289" max="1289" width="13.140625" style="472" customWidth="1"/>
    <col min="1290" max="1290" width="8.85546875" style="472" customWidth="1"/>
    <col min="1291" max="1291" width="8" style="472" customWidth="1"/>
    <col min="1292" max="1294" width="7.7109375" style="472" customWidth="1"/>
    <col min="1295" max="1295" width="4.7109375" style="472" customWidth="1"/>
    <col min="1296" max="1296" width="3.7109375" style="472" customWidth="1"/>
    <col min="1297" max="1297" width="4.42578125" style="472" customWidth="1"/>
    <col min="1298" max="1298" width="4.7109375" style="472" customWidth="1"/>
    <col min="1299" max="1334" width="0" style="472" hidden="1" customWidth="1"/>
    <col min="1335" max="1337" width="3.7109375" style="472" customWidth="1"/>
    <col min="1338" max="1338" width="0" style="472" hidden="1" customWidth="1"/>
    <col min="1339" max="1339" width="3.7109375" style="472" customWidth="1"/>
    <col min="1340" max="1340" width="17.28515625" style="472" customWidth="1"/>
    <col min="1341" max="1341" width="12.85546875" style="472" customWidth="1"/>
    <col min="1342" max="1342" width="15.5703125" style="472" customWidth="1"/>
    <col min="1343" max="1343" width="17.5703125" style="472" customWidth="1"/>
    <col min="1344" max="1344" width="7.140625" style="472" bestFit="1" customWidth="1"/>
    <col min="1345" max="1345" width="6.5703125" style="472" bestFit="1" customWidth="1"/>
    <col min="1346" max="1346" width="9" style="472" customWidth="1"/>
    <col min="1347" max="1348" width="3.28515625" style="472" customWidth="1"/>
    <col min="1349" max="1350" width="4.5703125" style="472" customWidth="1"/>
    <col min="1351" max="1351" width="4" style="472" customWidth="1"/>
    <col min="1352" max="1352" width="9.42578125" style="472" bestFit="1" customWidth="1"/>
    <col min="1353" max="1353" width="4.140625" style="472" customWidth="1"/>
    <col min="1354" max="1536" width="11.42578125" style="472"/>
    <col min="1537" max="1537" width="9.42578125" style="472" customWidth="1"/>
    <col min="1538" max="1538" width="11.42578125" style="472" customWidth="1"/>
    <col min="1539" max="1539" width="7.5703125" style="472" customWidth="1"/>
    <col min="1540" max="1542" width="6.140625" style="472" customWidth="1"/>
    <col min="1543" max="1543" width="8.7109375" style="472" customWidth="1"/>
    <col min="1544" max="1544" width="2.7109375" style="472" bestFit="1" customWidth="1"/>
    <col min="1545" max="1545" width="13.140625" style="472" customWidth="1"/>
    <col min="1546" max="1546" width="8.85546875" style="472" customWidth="1"/>
    <col min="1547" max="1547" width="8" style="472" customWidth="1"/>
    <col min="1548" max="1550" width="7.7109375" style="472" customWidth="1"/>
    <col min="1551" max="1551" width="4.7109375" style="472" customWidth="1"/>
    <col min="1552" max="1552" width="3.7109375" style="472" customWidth="1"/>
    <col min="1553" max="1553" width="4.42578125" style="472" customWidth="1"/>
    <col min="1554" max="1554" width="4.7109375" style="472" customWidth="1"/>
    <col min="1555" max="1590" width="0" style="472" hidden="1" customWidth="1"/>
    <col min="1591" max="1593" width="3.7109375" style="472" customWidth="1"/>
    <col min="1594" max="1594" width="0" style="472" hidden="1" customWidth="1"/>
    <col min="1595" max="1595" width="3.7109375" style="472" customWidth="1"/>
    <col min="1596" max="1596" width="17.28515625" style="472" customWidth="1"/>
    <col min="1597" max="1597" width="12.85546875" style="472" customWidth="1"/>
    <col min="1598" max="1598" width="15.5703125" style="472" customWidth="1"/>
    <col min="1599" max="1599" width="17.5703125" style="472" customWidth="1"/>
    <col min="1600" max="1600" width="7.140625" style="472" bestFit="1" customWidth="1"/>
    <col min="1601" max="1601" width="6.5703125" style="472" bestFit="1" customWidth="1"/>
    <col min="1602" max="1602" width="9" style="472" customWidth="1"/>
    <col min="1603" max="1604" width="3.28515625" style="472" customWidth="1"/>
    <col min="1605" max="1606" width="4.5703125" style="472" customWidth="1"/>
    <col min="1607" max="1607" width="4" style="472" customWidth="1"/>
    <col min="1608" max="1608" width="9.42578125" style="472" bestFit="1" customWidth="1"/>
    <col min="1609" max="1609" width="4.140625" style="472" customWidth="1"/>
    <col min="1610" max="1792" width="11.42578125" style="472"/>
    <col min="1793" max="1793" width="9.42578125" style="472" customWidth="1"/>
    <col min="1794" max="1794" width="11.42578125" style="472" customWidth="1"/>
    <col min="1795" max="1795" width="7.5703125" style="472" customWidth="1"/>
    <col min="1796" max="1798" width="6.140625" style="472" customWidth="1"/>
    <col min="1799" max="1799" width="8.7109375" style="472" customWidth="1"/>
    <col min="1800" max="1800" width="2.7109375" style="472" bestFit="1" customWidth="1"/>
    <col min="1801" max="1801" width="13.140625" style="472" customWidth="1"/>
    <col min="1802" max="1802" width="8.85546875" style="472" customWidth="1"/>
    <col min="1803" max="1803" width="8" style="472" customWidth="1"/>
    <col min="1804" max="1806" width="7.7109375" style="472" customWidth="1"/>
    <col min="1807" max="1807" width="4.7109375" style="472" customWidth="1"/>
    <col min="1808" max="1808" width="3.7109375" style="472" customWidth="1"/>
    <col min="1809" max="1809" width="4.42578125" style="472" customWidth="1"/>
    <col min="1810" max="1810" width="4.7109375" style="472" customWidth="1"/>
    <col min="1811" max="1846" width="0" style="472" hidden="1" customWidth="1"/>
    <col min="1847" max="1849" width="3.7109375" style="472" customWidth="1"/>
    <col min="1850" max="1850" width="0" style="472" hidden="1" customWidth="1"/>
    <col min="1851" max="1851" width="3.7109375" style="472" customWidth="1"/>
    <col min="1852" max="1852" width="17.28515625" style="472" customWidth="1"/>
    <col min="1853" max="1853" width="12.85546875" style="472" customWidth="1"/>
    <col min="1854" max="1854" width="15.5703125" style="472" customWidth="1"/>
    <col min="1855" max="1855" width="17.5703125" style="472" customWidth="1"/>
    <col min="1856" max="1856" width="7.140625" style="472" bestFit="1" customWidth="1"/>
    <col min="1857" max="1857" width="6.5703125" style="472" bestFit="1" customWidth="1"/>
    <col min="1858" max="1858" width="9" style="472" customWidth="1"/>
    <col min="1859" max="1860" width="3.28515625" style="472" customWidth="1"/>
    <col min="1861" max="1862" width="4.5703125" style="472" customWidth="1"/>
    <col min="1863" max="1863" width="4" style="472" customWidth="1"/>
    <col min="1864" max="1864" width="9.42578125" style="472" bestFit="1" customWidth="1"/>
    <col min="1865" max="1865" width="4.140625" style="472" customWidth="1"/>
    <col min="1866" max="2048" width="11.42578125" style="472"/>
    <col min="2049" max="2049" width="9.42578125" style="472" customWidth="1"/>
    <col min="2050" max="2050" width="11.42578125" style="472" customWidth="1"/>
    <col min="2051" max="2051" width="7.5703125" style="472" customWidth="1"/>
    <col min="2052" max="2054" width="6.140625" style="472" customWidth="1"/>
    <col min="2055" max="2055" width="8.7109375" style="472" customWidth="1"/>
    <col min="2056" max="2056" width="2.7109375" style="472" bestFit="1" customWidth="1"/>
    <col min="2057" max="2057" width="13.140625" style="472" customWidth="1"/>
    <col min="2058" max="2058" width="8.85546875" style="472" customWidth="1"/>
    <col min="2059" max="2059" width="8" style="472" customWidth="1"/>
    <col min="2060" max="2062" width="7.7109375" style="472" customWidth="1"/>
    <col min="2063" max="2063" width="4.7109375" style="472" customWidth="1"/>
    <col min="2064" max="2064" width="3.7109375" style="472" customWidth="1"/>
    <col min="2065" max="2065" width="4.42578125" style="472" customWidth="1"/>
    <col min="2066" max="2066" width="4.7109375" style="472" customWidth="1"/>
    <col min="2067" max="2102" width="0" style="472" hidden="1" customWidth="1"/>
    <col min="2103" max="2105" width="3.7109375" style="472" customWidth="1"/>
    <col min="2106" max="2106" width="0" style="472" hidden="1" customWidth="1"/>
    <col min="2107" max="2107" width="3.7109375" style="472" customWidth="1"/>
    <col min="2108" max="2108" width="17.28515625" style="472" customWidth="1"/>
    <col min="2109" max="2109" width="12.85546875" style="472" customWidth="1"/>
    <col min="2110" max="2110" width="15.5703125" style="472" customWidth="1"/>
    <col min="2111" max="2111" width="17.5703125" style="472" customWidth="1"/>
    <col min="2112" max="2112" width="7.140625" style="472" bestFit="1" customWidth="1"/>
    <col min="2113" max="2113" width="6.5703125" style="472" bestFit="1" customWidth="1"/>
    <col min="2114" max="2114" width="9" style="472" customWidth="1"/>
    <col min="2115" max="2116" width="3.28515625" style="472" customWidth="1"/>
    <col min="2117" max="2118" width="4.5703125" style="472" customWidth="1"/>
    <col min="2119" max="2119" width="4" style="472" customWidth="1"/>
    <col min="2120" max="2120" width="9.42578125" style="472" bestFit="1" customWidth="1"/>
    <col min="2121" max="2121" width="4.140625" style="472" customWidth="1"/>
    <col min="2122" max="2304" width="11.42578125" style="472"/>
    <col min="2305" max="2305" width="9.42578125" style="472" customWidth="1"/>
    <col min="2306" max="2306" width="11.42578125" style="472" customWidth="1"/>
    <col min="2307" max="2307" width="7.5703125" style="472" customWidth="1"/>
    <col min="2308" max="2310" width="6.140625" style="472" customWidth="1"/>
    <col min="2311" max="2311" width="8.7109375" style="472" customWidth="1"/>
    <col min="2312" max="2312" width="2.7109375" style="472" bestFit="1" customWidth="1"/>
    <col min="2313" max="2313" width="13.140625" style="472" customWidth="1"/>
    <col min="2314" max="2314" width="8.85546875" style="472" customWidth="1"/>
    <col min="2315" max="2315" width="8" style="472" customWidth="1"/>
    <col min="2316" max="2318" width="7.7109375" style="472" customWidth="1"/>
    <col min="2319" max="2319" width="4.7109375" style="472" customWidth="1"/>
    <col min="2320" max="2320" width="3.7109375" style="472" customWidth="1"/>
    <col min="2321" max="2321" width="4.42578125" style="472" customWidth="1"/>
    <col min="2322" max="2322" width="4.7109375" style="472" customWidth="1"/>
    <col min="2323" max="2358" width="0" style="472" hidden="1" customWidth="1"/>
    <col min="2359" max="2361" width="3.7109375" style="472" customWidth="1"/>
    <col min="2362" max="2362" width="0" style="472" hidden="1" customWidth="1"/>
    <col min="2363" max="2363" width="3.7109375" style="472" customWidth="1"/>
    <col min="2364" max="2364" width="17.28515625" style="472" customWidth="1"/>
    <col min="2365" max="2365" width="12.85546875" style="472" customWidth="1"/>
    <col min="2366" max="2366" width="15.5703125" style="472" customWidth="1"/>
    <col min="2367" max="2367" width="17.5703125" style="472" customWidth="1"/>
    <col min="2368" max="2368" width="7.140625" style="472" bestFit="1" customWidth="1"/>
    <col min="2369" max="2369" width="6.5703125" style="472" bestFit="1" customWidth="1"/>
    <col min="2370" max="2370" width="9" style="472" customWidth="1"/>
    <col min="2371" max="2372" width="3.28515625" style="472" customWidth="1"/>
    <col min="2373" max="2374" width="4.5703125" style="472" customWidth="1"/>
    <col min="2375" max="2375" width="4" style="472" customWidth="1"/>
    <col min="2376" max="2376" width="9.42578125" style="472" bestFit="1" customWidth="1"/>
    <col min="2377" max="2377" width="4.140625" style="472" customWidth="1"/>
    <col min="2378" max="2560" width="11.42578125" style="472"/>
    <col min="2561" max="2561" width="9.42578125" style="472" customWidth="1"/>
    <col min="2562" max="2562" width="11.42578125" style="472" customWidth="1"/>
    <col min="2563" max="2563" width="7.5703125" style="472" customWidth="1"/>
    <col min="2564" max="2566" width="6.140625" style="472" customWidth="1"/>
    <col min="2567" max="2567" width="8.7109375" style="472" customWidth="1"/>
    <col min="2568" max="2568" width="2.7109375" style="472" bestFit="1" customWidth="1"/>
    <col min="2569" max="2569" width="13.140625" style="472" customWidth="1"/>
    <col min="2570" max="2570" width="8.85546875" style="472" customWidth="1"/>
    <col min="2571" max="2571" width="8" style="472" customWidth="1"/>
    <col min="2572" max="2574" width="7.7109375" style="472" customWidth="1"/>
    <col min="2575" max="2575" width="4.7109375" style="472" customWidth="1"/>
    <col min="2576" max="2576" width="3.7109375" style="472" customWidth="1"/>
    <col min="2577" max="2577" width="4.42578125" style="472" customWidth="1"/>
    <col min="2578" max="2578" width="4.7109375" style="472" customWidth="1"/>
    <col min="2579" max="2614" width="0" style="472" hidden="1" customWidth="1"/>
    <col min="2615" max="2617" width="3.7109375" style="472" customWidth="1"/>
    <col min="2618" max="2618" width="0" style="472" hidden="1" customWidth="1"/>
    <col min="2619" max="2619" width="3.7109375" style="472" customWidth="1"/>
    <col min="2620" max="2620" width="17.28515625" style="472" customWidth="1"/>
    <col min="2621" max="2621" width="12.85546875" style="472" customWidth="1"/>
    <col min="2622" max="2622" width="15.5703125" style="472" customWidth="1"/>
    <col min="2623" max="2623" width="17.5703125" style="472" customWidth="1"/>
    <col min="2624" max="2624" width="7.140625" style="472" bestFit="1" customWidth="1"/>
    <col min="2625" max="2625" width="6.5703125" style="472" bestFit="1" customWidth="1"/>
    <col min="2626" max="2626" width="9" style="472" customWidth="1"/>
    <col min="2627" max="2628" width="3.28515625" style="472" customWidth="1"/>
    <col min="2629" max="2630" width="4.5703125" style="472" customWidth="1"/>
    <col min="2631" max="2631" width="4" style="472" customWidth="1"/>
    <col min="2632" max="2632" width="9.42578125" style="472" bestFit="1" customWidth="1"/>
    <col min="2633" max="2633" width="4.140625" style="472" customWidth="1"/>
    <col min="2634" max="2816" width="11.42578125" style="472"/>
    <col min="2817" max="2817" width="9.42578125" style="472" customWidth="1"/>
    <col min="2818" max="2818" width="11.42578125" style="472" customWidth="1"/>
    <col min="2819" max="2819" width="7.5703125" style="472" customWidth="1"/>
    <col min="2820" max="2822" width="6.140625" style="472" customWidth="1"/>
    <col min="2823" max="2823" width="8.7109375" style="472" customWidth="1"/>
    <col min="2824" max="2824" width="2.7109375" style="472" bestFit="1" customWidth="1"/>
    <col min="2825" max="2825" width="13.140625" style="472" customWidth="1"/>
    <col min="2826" max="2826" width="8.85546875" style="472" customWidth="1"/>
    <col min="2827" max="2827" width="8" style="472" customWidth="1"/>
    <col min="2828" max="2830" width="7.7109375" style="472" customWidth="1"/>
    <col min="2831" max="2831" width="4.7109375" style="472" customWidth="1"/>
    <col min="2832" max="2832" width="3.7109375" style="472" customWidth="1"/>
    <col min="2833" max="2833" width="4.42578125" style="472" customWidth="1"/>
    <col min="2834" max="2834" width="4.7109375" style="472" customWidth="1"/>
    <col min="2835" max="2870" width="0" style="472" hidden="1" customWidth="1"/>
    <col min="2871" max="2873" width="3.7109375" style="472" customWidth="1"/>
    <col min="2874" max="2874" width="0" style="472" hidden="1" customWidth="1"/>
    <col min="2875" max="2875" width="3.7109375" style="472" customWidth="1"/>
    <col min="2876" max="2876" width="17.28515625" style="472" customWidth="1"/>
    <col min="2877" max="2877" width="12.85546875" style="472" customWidth="1"/>
    <col min="2878" max="2878" width="15.5703125" style="472" customWidth="1"/>
    <col min="2879" max="2879" width="17.5703125" style="472" customWidth="1"/>
    <col min="2880" max="2880" width="7.140625" style="472" bestFit="1" customWidth="1"/>
    <col min="2881" max="2881" width="6.5703125" style="472" bestFit="1" customWidth="1"/>
    <col min="2882" max="2882" width="9" style="472" customWidth="1"/>
    <col min="2883" max="2884" width="3.28515625" style="472" customWidth="1"/>
    <col min="2885" max="2886" width="4.5703125" style="472" customWidth="1"/>
    <col min="2887" max="2887" width="4" style="472" customWidth="1"/>
    <col min="2888" max="2888" width="9.42578125" style="472" bestFit="1" customWidth="1"/>
    <col min="2889" max="2889" width="4.140625" style="472" customWidth="1"/>
    <col min="2890" max="3072" width="11.42578125" style="472"/>
    <col min="3073" max="3073" width="9.42578125" style="472" customWidth="1"/>
    <col min="3074" max="3074" width="11.42578125" style="472" customWidth="1"/>
    <col min="3075" max="3075" width="7.5703125" style="472" customWidth="1"/>
    <col min="3076" max="3078" width="6.140625" style="472" customWidth="1"/>
    <col min="3079" max="3079" width="8.7109375" style="472" customWidth="1"/>
    <col min="3080" max="3080" width="2.7109375" style="472" bestFit="1" customWidth="1"/>
    <col min="3081" max="3081" width="13.140625" style="472" customWidth="1"/>
    <col min="3082" max="3082" width="8.85546875" style="472" customWidth="1"/>
    <col min="3083" max="3083" width="8" style="472" customWidth="1"/>
    <col min="3084" max="3086" width="7.7109375" style="472" customWidth="1"/>
    <col min="3087" max="3087" width="4.7109375" style="472" customWidth="1"/>
    <col min="3088" max="3088" width="3.7109375" style="472" customWidth="1"/>
    <col min="3089" max="3089" width="4.42578125" style="472" customWidth="1"/>
    <col min="3090" max="3090" width="4.7109375" style="472" customWidth="1"/>
    <col min="3091" max="3126" width="0" style="472" hidden="1" customWidth="1"/>
    <col min="3127" max="3129" width="3.7109375" style="472" customWidth="1"/>
    <col min="3130" max="3130" width="0" style="472" hidden="1" customWidth="1"/>
    <col min="3131" max="3131" width="3.7109375" style="472" customWidth="1"/>
    <col min="3132" max="3132" width="17.28515625" style="472" customWidth="1"/>
    <col min="3133" max="3133" width="12.85546875" style="472" customWidth="1"/>
    <col min="3134" max="3134" width="15.5703125" style="472" customWidth="1"/>
    <col min="3135" max="3135" width="17.5703125" style="472" customWidth="1"/>
    <col min="3136" max="3136" width="7.140625" style="472" bestFit="1" customWidth="1"/>
    <col min="3137" max="3137" width="6.5703125" style="472" bestFit="1" customWidth="1"/>
    <col min="3138" max="3138" width="9" style="472" customWidth="1"/>
    <col min="3139" max="3140" width="3.28515625" style="472" customWidth="1"/>
    <col min="3141" max="3142" width="4.5703125" style="472" customWidth="1"/>
    <col min="3143" max="3143" width="4" style="472" customWidth="1"/>
    <col min="3144" max="3144" width="9.42578125" style="472" bestFit="1" customWidth="1"/>
    <col min="3145" max="3145" width="4.140625" style="472" customWidth="1"/>
    <col min="3146" max="3328" width="11.42578125" style="472"/>
    <col min="3329" max="3329" width="9.42578125" style="472" customWidth="1"/>
    <col min="3330" max="3330" width="11.42578125" style="472" customWidth="1"/>
    <col min="3331" max="3331" width="7.5703125" style="472" customWidth="1"/>
    <col min="3332" max="3334" width="6.140625" style="472" customWidth="1"/>
    <col min="3335" max="3335" width="8.7109375" style="472" customWidth="1"/>
    <col min="3336" max="3336" width="2.7109375" style="472" bestFit="1" customWidth="1"/>
    <col min="3337" max="3337" width="13.140625" style="472" customWidth="1"/>
    <col min="3338" max="3338" width="8.85546875" style="472" customWidth="1"/>
    <col min="3339" max="3339" width="8" style="472" customWidth="1"/>
    <col min="3340" max="3342" width="7.7109375" style="472" customWidth="1"/>
    <col min="3343" max="3343" width="4.7109375" style="472" customWidth="1"/>
    <col min="3344" max="3344" width="3.7109375" style="472" customWidth="1"/>
    <col min="3345" max="3345" width="4.42578125" style="472" customWidth="1"/>
    <col min="3346" max="3346" width="4.7109375" style="472" customWidth="1"/>
    <col min="3347" max="3382" width="0" style="472" hidden="1" customWidth="1"/>
    <col min="3383" max="3385" width="3.7109375" style="472" customWidth="1"/>
    <col min="3386" max="3386" width="0" style="472" hidden="1" customWidth="1"/>
    <col min="3387" max="3387" width="3.7109375" style="472" customWidth="1"/>
    <col min="3388" max="3388" width="17.28515625" style="472" customWidth="1"/>
    <col min="3389" max="3389" width="12.85546875" style="472" customWidth="1"/>
    <col min="3390" max="3390" width="15.5703125" style="472" customWidth="1"/>
    <col min="3391" max="3391" width="17.5703125" style="472" customWidth="1"/>
    <col min="3392" max="3392" width="7.140625" style="472" bestFit="1" customWidth="1"/>
    <col min="3393" max="3393" width="6.5703125" style="472" bestFit="1" customWidth="1"/>
    <col min="3394" max="3394" width="9" style="472" customWidth="1"/>
    <col min="3395" max="3396" width="3.28515625" style="472" customWidth="1"/>
    <col min="3397" max="3398" width="4.5703125" style="472" customWidth="1"/>
    <col min="3399" max="3399" width="4" style="472" customWidth="1"/>
    <col min="3400" max="3400" width="9.42578125" style="472" bestFit="1" customWidth="1"/>
    <col min="3401" max="3401" width="4.140625" style="472" customWidth="1"/>
    <col min="3402" max="3584" width="11.42578125" style="472"/>
    <col min="3585" max="3585" width="9.42578125" style="472" customWidth="1"/>
    <col min="3586" max="3586" width="11.42578125" style="472" customWidth="1"/>
    <col min="3587" max="3587" width="7.5703125" style="472" customWidth="1"/>
    <col min="3588" max="3590" width="6.140625" style="472" customWidth="1"/>
    <col min="3591" max="3591" width="8.7109375" style="472" customWidth="1"/>
    <col min="3592" max="3592" width="2.7109375" style="472" bestFit="1" customWidth="1"/>
    <col min="3593" max="3593" width="13.140625" style="472" customWidth="1"/>
    <col min="3594" max="3594" width="8.85546875" style="472" customWidth="1"/>
    <col min="3595" max="3595" width="8" style="472" customWidth="1"/>
    <col min="3596" max="3598" width="7.7109375" style="472" customWidth="1"/>
    <col min="3599" max="3599" width="4.7109375" style="472" customWidth="1"/>
    <col min="3600" max="3600" width="3.7109375" style="472" customWidth="1"/>
    <col min="3601" max="3601" width="4.42578125" style="472" customWidth="1"/>
    <col min="3602" max="3602" width="4.7109375" style="472" customWidth="1"/>
    <col min="3603" max="3638" width="0" style="472" hidden="1" customWidth="1"/>
    <col min="3639" max="3641" width="3.7109375" style="472" customWidth="1"/>
    <col min="3642" max="3642" width="0" style="472" hidden="1" customWidth="1"/>
    <col min="3643" max="3643" width="3.7109375" style="472" customWidth="1"/>
    <col min="3644" max="3644" width="17.28515625" style="472" customWidth="1"/>
    <col min="3645" max="3645" width="12.85546875" style="472" customWidth="1"/>
    <col min="3646" max="3646" width="15.5703125" style="472" customWidth="1"/>
    <col min="3647" max="3647" width="17.5703125" style="472" customWidth="1"/>
    <col min="3648" max="3648" width="7.140625" style="472" bestFit="1" customWidth="1"/>
    <col min="3649" max="3649" width="6.5703125" style="472" bestFit="1" customWidth="1"/>
    <col min="3650" max="3650" width="9" style="472" customWidth="1"/>
    <col min="3651" max="3652" width="3.28515625" style="472" customWidth="1"/>
    <col min="3653" max="3654" width="4.5703125" style="472" customWidth="1"/>
    <col min="3655" max="3655" width="4" style="472" customWidth="1"/>
    <col min="3656" max="3656" width="9.42578125" style="472" bestFit="1" customWidth="1"/>
    <col min="3657" max="3657" width="4.140625" style="472" customWidth="1"/>
    <col min="3658" max="3840" width="11.42578125" style="472"/>
    <col min="3841" max="3841" width="9.42578125" style="472" customWidth="1"/>
    <col min="3842" max="3842" width="11.42578125" style="472" customWidth="1"/>
    <col min="3843" max="3843" width="7.5703125" style="472" customWidth="1"/>
    <col min="3844" max="3846" width="6.140625" style="472" customWidth="1"/>
    <col min="3847" max="3847" width="8.7109375" style="472" customWidth="1"/>
    <col min="3848" max="3848" width="2.7109375" style="472" bestFit="1" customWidth="1"/>
    <col min="3849" max="3849" width="13.140625" style="472" customWidth="1"/>
    <col min="3850" max="3850" width="8.85546875" style="472" customWidth="1"/>
    <col min="3851" max="3851" width="8" style="472" customWidth="1"/>
    <col min="3852" max="3854" width="7.7109375" style="472" customWidth="1"/>
    <col min="3855" max="3855" width="4.7109375" style="472" customWidth="1"/>
    <col min="3856" max="3856" width="3.7109375" style="472" customWidth="1"/>
    <col min="3857" max="3857" width="4.42578125" style="472" customWidth="1"/>
    <col min="3858" max="3858" width="4.7109375" style="472" customWidth="1"/>
    <col min="3859" max="3894" width="0" style="472" hidden="1" customWidth="1"/>
    <col min="3895" max="3897" width="3.7109375" style="472" customWidth="1"/>
    <col min="3898" max="3898" width="0" style="472" hidden="1" customWidth="1"/>
    <col min="3899" max="3899" width="3.7109375" style="472" customWidth="1"/>
    <col min="3900" max="3900" width="17.28515625" style="472" customWidth="1"/>
    <col min="3901" max="3901" width="12.85546875" style="472" customWidth="1"/>
    <col min="3902" max="3902" width="15.5703125" style="472" customWidth="1"/>
    <col min="3903" max="3903" width="17.5703125" style="472" customWidth="1"/>
    <col min="3904" max="3904" width="7.140625" style="472" bestFit="1" customWidth="1"/>
    <col min="3905" max="3905" width="6.5703125" style="472" bestFit="1" customWidth="1"/>
    <col min="3906" max="3906" width="9" style="472" customWidth="1"/>
    <col min="3907" max="3908" width="3.28515625" style="472" customWidth="1"/>
    <col min="3909" max="3910" width="4.5703125" style="472" customWidth="1"/>
    <col min="3911" max="3911" width="4" style="472" customWidth="1"/>
    <col min="3912" max="3912" width="9.42578125" style="472" bestFit="1" customWidth="1"/>
    <col min="3913" max="3913" width="4.140625" style="472" customWidth="1"/>
    <col min="3914" max="4096" width="11.42578125" style="472"/>
    <col min="4097" max="4097" width="9.42578125" style="472" customWidth="1"/>
    <col min="4098" max="4098" width="11.42578125" style="472" customWidth="1"/>
    <col min="4099" max="4099" width="7.5703125" style="472" customWidth="1"/>
    <col min="4100" max="4102" width="6.140625" style="472" customWidth="1"/>
    <col min="4103" max="4103" width="8.7109375" style="472" customWidth="1"/>
    <col min="4104" max="4104" width="2.7109375" style="472" bestFit="1" customWidth="1"/>
    <col min="4105" max="4105" width="13.140625" style="472" customWidth="1"/>
    <col min="4106" max="4106" width="8.85546875" style="472" customWidth="1"/>
    <col min="4107" max="4107" width="8" style="472" customWidth="1"/>
    <col min="4108" max="4110" width="7.7109375" style="472" customWidth="1"/>
    <col min="4111" max="4111" width="4.7109375" style="472" customWidth="1"/>
    <col min="4112" max="4112" width="3.7109375" style="472" customWidth="1"/>
    <col min="4113" max="4113" width="4.42578125" style="472" customWidth="1"/>
    <col min="4114" max="4114" width="4.7109375" style="472" customWidth="1"/>
    <col min="4115" max="4150" width="0" style="472" hidden="1" customWidth="1"/>
    <col min="4151" max="4153" width="3.7109375" style="472" customWidth="1"/>
    <col min="4154" max="4154" width="0" style="472" hidden="1" customWidth="1"/>
    <col min="4155" max="4155" width="3.7109375" style="472" customWidth="1"/>
    <col min="4156" max="4156" width="17.28515625" style="472" customWidth="1"/>
    <col min="4157" max="4157" width="12.85546875" style="472" customWidth="1"/>
    <col min="4158" max="4158" width="15.5703125" style="472" customWidth="1"/>
    <col min="4159" max="4159" width="17.5703125" style="472" customWidth="1"/>
    <col min="4160" max="4160" width="7.140625" style="472" bestFit="1" customWidth="1"/>
    <col min="4161" max="4161" width="6.5703125" style="472" bestFit="1" customWidth="1"/>
    <col min="4162" max="4162" width="9" style="472" customWidth="1"/>
    <col min="4163" max="4164" width="3.28515625" style="472" customWidth="1"/>
    <col min="4165" max="4166" width="4.5703125" style="472" customWidth="1"/>
    <col min="4167" max="4167" width="4" style="472" customWidth="1"/>
    <col min="4168" max="4168" width="9.42578125" style="472" bestFit="1" customWidth="1"/>
    <col min="4169" max="4169" width="4.140625" style="472" customWidth="1"/>
    <col min="4170" max="4352" width="11.42578125" style="472"/>
    <col min="4353" max="4353" width="9.42578125" style="472" customWidth="1"/>
    <col min="4354" max="4354" width="11.42578125" style="472" customWidth="1"/>
    <col min="4355" max="4355" width="7.5703125" style="472" customWidth="1"/>
    <col min="4356" max="4358" width="6.140625" style="472" customWidth="1"/>
    <col min="4359" max="4359" width="8.7109375" style="472" customWidth="1"/>
    <col min="4360" max="4360" width="2.7109375" style="472" bestFit="1" customWidth="1"/>
    <col min="4361" max="4361" width="13.140625" style="472" customWidth="1"/>
    <col min="4362" max="4362" width="8.85546875" style="472" customWidth="1"/>
    <col min="4363" max="4363" width="8" style="472" customWidth="1"/>
    <col min="4364" max="4366" width="7.7109375" style="472" customWidth="1"/>
    <col min="4367" max="4367" width="4.7109375" style="472" customWidth="1"/>
    <col min="4368" max="4368" width="3.7109375" style="472" customWidth="1"/>
    <col min="4369" max="4369" width="4.42578125" style="472" customWidth="1"/>
    <col min="4370" max="4370" width="4.7109375" style="472" customWidth="1"/>
    <col min="4371" max="4406" width="0" style="472" hidden="1" customWidth="1"/>
    <col min="4407" max="4409" width="3.7109375" style="472" customWidth="1"/>
    <col min="4410" max="4410" width="0" style="472" hidden="1" customWidth="1"/>
    <col min="4411" max="4411" width="3.7109375" style="472" customWidth="1"/>
    <col min="4412" max="4412" width="17.28515625" style="472" customWidth="1"/>
    <col min="4413" max="4413" width="12.85546875" style="472" customWidth="1"/>
    <col min="4414" max="4414" width="15.5703125" style="472" customWidth="1"/>
    <col min="4415" max="4415" width="17.5703125" style="472" customWidth="1"/>
    <col min="4416" max="4416" width="7.140625" style="472" bestFit="1" customWidth="1"/>
    <col min="4417" max="4417" width="6.5703125" style="472" bestFit="1" customWidth="1"/>
    <col min="4418" max="4418" width="9" style="472" customWidth="1"/>
    <col min="4419" max="4420" width="3.28515625" style="472" customWidth="1"/>
    <col min="4421" max="4422" width="4.5703125" style="472" customWidth="1"/>
    <col min="4423" max="4423" width="4" style="472" customWidth="1"/>
    <col min="4424" max="4424" width="9.42578125" style="472" bestFit="1" customWidth="1"/>
    <col min="4425" max="4425" width="4.140625" style="472" customWidth="1"/>
    <col min="4426" max="4608" width="11.42578125" style="472"/>
    <col min="4609" max="4609" width="9.42578125" style="472" customWidth="1"/>
    <col min="4610" max="4610" width="11.42578125" style="472" customWidth="1"/>
    <col min="4611" max="4611" width="7.5703125" style="472" customWidth="1"/>
    <col min="4612" max="4614" width="6.140625" style="472" customWidth="1"/>
    <col min="4615" max="4615" width="8.7109375" style="472" customWidth="1"/>
    <col min="4616" max="4616" width="2.7109375" style="472" bestFit="1" customWidth="1"/>
    <col min="4617" max="4617" width="13.140625" style="472" customWidth="1"/>
    <col min="4618" max="4618" width="8.85546875" style="472" customWidth="1"/>
    <col min="4619" max="4619" width="8" style="472" customWidth="1"/>
    <col min="4620" max="4622" width="7.7109375" style="472" customWidth="1"/>
    <col min="4623" max="4623" width="4.7109375" style="472" customWidth="1"/>
    <col min="4624" max="4624" width="3.7109375" style="472" customWidth="1"/>
    <col min="4625" max="4625" width="4.42578125" style="472" customWidth="1"/>
    <col min="4626" max="4626" width="4.7109375" style="472" customWidth="1"/>
    <col min="4627" max="4662" width="0" style="472" hidden="1" customWidth="1"/>
    <col min="4663" max="4665" width="3.7109375" style="472" customWidth="1"/>
    <col min="4666" max="4666" width="0" style="472" hidden="1" customWidth="1"/>
    <col min="4667" max="4667" width="3.7109375" style="472" customWidth="1"/>
    <col min="4668" max="4668" width="17.28515625" style="472" customWidth="1"/>
    <col min="4669" max="4669" width="12.85546875" style="472" customWidth="1"/>
    <col min="4670" max="4670" width="15.5703125" style="472" customWidth="1"/>
    <col min="4671" max="4671" width="17.5703125" style="472" customWidth="1"/>
    <col min="4672" max="4672" width="7.140625" style="472" bestFit="1" customWidth="1"/>
    <col min="4673" max="4673" width="6.5703125" style="472" bestFit="1" customWidth="1"/>
    <col min="4674" max="4674" width="9" style="472" customWidth="1"/>
    <col min="4675" max="4676" width="3.28515625" style="472" customWidth="1"/>
    <col min="4677" max="4678" width="4.5703125" style="472" customWidth="1"/>
    <col min="4679" max="4679" width="4" style="472" customWidth="1"/>
    <col min="4680" max="4680" width="9.42578125" style="472" bestFit="1" customWidth="1"/>
    <col min="4681" max="4681" width="4.140625" style="472" customWidth="1"/>
    <col min="4682" max="4864" width="11.42578125" style="472"/>
    <col min="4865" max="4865" width="9.42578125" style="472" customWidth="1"/>
    <col min="4866" max="4866" width="11.42578125" style="472" customWidth="1"/>
    <col min="4867" max="4867" width="7.5703125" style="472" customWidth="1"/>
    <col min="4868" max="4870" width="6.140625" style="472" customWidth="1"/>
    <col min="4871" max="4871" width="8.7109375" style="472" customWidth="1"/>
    <col min="4872" max="4872" width="2.7109375" style="472" bestFit="1" customWidth="1"/>
    <col min="4873" max="4873" width="13.140625" style="472" customWidth="1"/>
    <col min="4874" max="4874" width="8.85546875" style="472" customWidth="1"/>
    <col min="4875" max="4875" width="8" style="472" customWidth="1"/>
    <col min="4876" max="4878" width="7.7109375" style="472" customWidth="1"/>
    <col min="4879" max="4879" width="4.7109375" style="472" customWidth="1"/>
    <col min="4880" max="4880" width="3.7109375" style="472" customWidth="1"/>
    <col min="4881" max="4881" width="4.42578125" style="472" customWidth="1"/>
    <col min="4882" max="4882" width="4.7109375" style="472" customWidth="1"/>
    <col min="4883" max="4918" width="0" style="472" hidden="1" customWidth="1"/>
    <col min="4919" max="4921" width="3.7109375" style="472" customWidth="1"/>
    <col min="4922" max="4922" width="0" style="472" hidden="1" customWidth="1"/>
    <col min="4923" max="4923" width="3.7109375" style="472" customWidth="1"/>
    <col min="4924" max="4924" width="17.28515625" style="472" customWidth="1"/>
    <col min="4925" max="4925" width="12.85546875" style="472" customWidth="1"/>
    <col min="4926" max="4926" width="15.5703125" style="472" customWidth="1"/>
    <col min="4927" max="4927" width="17.5703125" style="472" customWidth="1"/>
    <col min="4928" max="4928" width="7.140625" style="472" bestFit="1" customWidth="1"/>
    <col min="4929" max="4929" width="6.5703125" style="472" bestFit="1" customWidth="1"/>
    <col min="4930" max="4930" width="9" style="472" customWidth="1"/>
    <col min="4931" max="4932" width="3.28515625" style="472" customWidth="1"/>
    <col min="4933" max="4934" width="4.5703125" style="472" customWidth="1"/>
    <col min="4935" max="4935" width="4" style="472" customWidth="1"/>
    <col min="4936" max="4936" width="9.42578125" style="472" bestFit="1" customWidth="1"/>
    <col min="4937" max="4937" width="4.140625" style="472" customWidth="1"/>
    <col min="4938" max="5120" width="11.42578125" style="472"/>
    <col min="5121" max="5121" width="9.42578125" style="472" customWidth="1"/>
    <col min="5122" max="5122" width="11.42578125" style="472" customWidth="1"/>
    <col min="5123" max="5123" width="7.5703125" style="472" customWidth="1"/>
    <col min="5124" max="5126" width="6.140625" style="472" customWidth="1"/>
    <col min="5127" max="5127" width="8.7109375" style="472" customWidth="1"/>
    <col min="5128" max="5128" width="2.7109375" style="472" bestFit="1" customWidth="1"/>
    <col min="5129" max="5129" width="13.140625" style="472" customWidth="1"/>
    <col min="5130" max="5130" width="8.85546875" style="472" customWidth="1"/>
    <col min="5131" max="5131" width="8" style="472" customWidth="1"/>
    <col min="5132" max="5134" width="7.7109375" style="472" customWidth="1"/>
    <col min="5135" max="5135" width="4.7109375" style="472" customWidth="1"/>
    <col min="5136" max="5136" width="3.7109375" style="472" customWidth="1"/>
    <col min="5137" max="5137" width="4.42578125" style="472" customWidth="1"/>
    <col min="5138" max="5138" width="4.7109375" style="472" customWidth="1"/>
    <col min="5139" max="5174" width="0" style="472" hidden="1" customWidth="1"/>
    <col min="5175" max="5177" width="3.7109375" style="472" customWidth="1"/>
    <col min="5178" max="5178" width="0" style="472" hidden="1" customWidth="1"/>
    <col min="5179" max="5179" width="3.7109375" style="472" customWidth="1"/>
    <col min="5180" max="5180" width="17.28515625" style="472" customWidth="1"/>
    <col min="5181" max="5181" width="12.85546875" style="472" customWidth="1"/>
    <col min="5182" max="5182" width="15.5703125" style="472" customWidth="1"/>
    <col min="5183" max="5183" width="17.5703125" style="472" customWidth="1"/>
    <col min="5184" max="5184" width="7.140625" style="472" bestFit="1" customWidth="1"/>
    <col min="5185" max="5185" width="6.5703125" style="472" bestFit="1" customWidth="1"/>
    <col min="5186" max="5186" width="9" style="472" customWidth="1"/>
    <col min="5187" max="5188" width="3.28515625" style="472" customWidth="1"/>
    <col min="5189" max="5190" width="4.5703125" style="472" customWidth="1"/>
    <col min="5191" max="5191" width="4" style="472" customWidth="1"/>
    <col min="5192" max="5192" width="9.42578125" style="472" bestFit="1" customWidth="1"/>
    <col min="5193" max="5193" width="4.140625" style="472" customWidth="1"/>
    <col min="5194" max="5376" width="11.42578125" style="472"/>
    <col min="5377" max="5377" width="9.42578125" style="472" customWidth="1"/>
    <col min="5378" max="5378" width="11.42578125" style="472" customWidth="1"/>
    <col min="5379" max="5379" width="7.5703125" style="472" customWidth="1"/>
    <col min="5380" max="5382" width="6.140625" style="472" customWidth="1"/>
    <col min="5383" max="5383" width="8.7109375" style="472" customWidth="1"/>
    <col min="5384" max="5384" width="2.7109375" style="472" bestFit="1" customWidth="1"/>
    <col min="5385" max="5385" width="13.140625" style="472" customWidth="1"/>
    <col min="5386" max="5386" width="8.85546875" style="472" customWidth="1"/>
    <col min="5387" max="5387" width="8" style="472" customWidth="1"/>
    <col min="5388" max="5390" width="7.7109375" style="472" customWidth="1"/>
    <col min="5391" max="5391" width="4.7109375" style="472" customWidth="1"/>
    <col min="5392" max="5392" width="3.7109375" style="472" customWidth="1"/>
    <col min="5393" max="5393" width="4.42578125" style="472" customWidth="1"/>
    <col min="5394" max="5394" width="4.7109375" style="472" customWidth="1"/>
    <col min="5395" max="5430" width="0" style="472" hidden="1" customWidth="1"/>
    <col min="5431" max="5433" width="3.7109375" style="472" customWidth="1"/>
    <col min="5434" max="5434" width="0" style="472" hidden="1" customWidth="1"/>
    <col min="5435" max="5435" width="3.7109375" style="472" customWidth="1"/>
    <col min="5436" max="5436" width="17.28515625" style="472" customWidth="1"/>
    <col min="5437" max="5437" width="12.85546875" style="472" customWidth="1"/>
    <col min="5438" max="5438" width="15.5703125" style="472" customWidth="1"/>
    <col min="5439" max="5439" width="17.5703125" style="472" customWidth="1"/>
    <col min="5440" max="5440" width="7.140625" style="472" bestFit="1" customWidth="1"/>
    <col min="5441" max="5441" width="6.5703125" style="472" bestFit="1" customWidth="1"/>
    <col min="5442" max="5442" width="9" style="472" customWidth="1"/>
    <col min="5443" max="5444" width="3.28515625" style="472" customWidth="1"/>
    <col min="5445" max="5446" width="4.5703125" style="472" customWidth="1"/>
    <col min="5447" max="5447" width="4" style="472" customWidth="1"/>
    <col min="5448" max="5448" width="9.42578125" style="472" bestFit="1" customWidth="1"/>
    <col min="5449" max="5449" width="4.140625" style="472" customWidth="1"/>
    <col min="5450" max="5632" width="11.42578125" style="472"/>
    <col min="5633" max="5633" width="9.42578125" style="472" customWidth="1"/>
    <col min="5634" max="5634" width="11.42578125" style="472" customWidth="1"/>
    <col min="5635" max="5635" width="7.5703125" style="472" customWidth="1"/>
    <col min="5636" max="5638" width="6.140625" style="472" customWidth="1"/>
    <col min="5639" max="5639" width="8.7109375" style="472" customWidth="1"/>
    <col min="5640" max="5640" width="2.7109375" style="472" bestFit="1" customWidth="1"/>
    <col min="5641" max="5641" width="13.140625" style="472" customWidth="1"/>
    <col min="5642" max="5642" width="8.85546875" style="472" customWidth="1"/>
    <col min="5643" max="5643" width="8" style="472" customWidth="1"/>
    <col min="5644" max="5646" width="7.7109375" style="472" customWidth="1"/>
    <col min="5647" max="5647" width="4.7109375" style="472" customWidth="1"/>
    <col min="5648" max="5648" width="3.7109375" style="472" customWidth="1"/>
    <col min="5649" max="5649" width="4.42578125" style="472" customWidth="1"/>
    <col min="5650" max="5650" width="4.7109375" style="472" customWidth="1"/>
    <col min="5651" max="5686" width="0" style="472" hidden="1" customWidth="1"/>
    <col min="5687" max="5689" width="3.7109375" style="472" customWidth="1"/>
    <col min="5690" max="5690" width="0" style="472" hidden="1" customWidth="1"/>
    <col min="5691" max="5691" width="3.7109375" style="472" customWidth="1"/>
    <col min="5692" max="5692" width="17.28515625" style="472" customWidth="1"/>
    <col min="5693" max="5693" width="12.85546875" style="472" customWidth="1"/>
    <col min="5694" max="5694" width="15.5703125" style="472" customWidth="1"/>
    <col min="5695" max="5695" width="17.5703125" style="472" customWidth="1"/>
    <col min="5696" max="5696" width="7.140625" style="472" bestFit="1" customWidth="1"/>
    <col min="5697" max="5697" width="6.5703125" style="472" bestFit="1" customWidth="1"/>
    <col min="5698" max="5698" width="9" style="472" customWidth="1"/>
    <col min="5699" max="5700" width="3.28515625" style="472" customWidth="1"/>
    <col min="5701" max="5702" width="4.5703125" style="472" customWidth="1"/>
    <col min="5703" max="5703" width="4" style="472" customWidth="1"/>
    <col min="5704" max="5704" width="9.42578125" style="472" bestFit="1" customWidth="1"/>
    <col min="5705" max="5705" width="4.140625" style="472" customWidth="1"/>
    <col min="5706" max="5888" width="11.42578125" style="472"/>
    <col min="5889" max="5889" width="9.42578125" style="472" customWidth="1"/>
    <col min="5890" max="5890" width="11.42578125" style="472" customWidth="1"/>
    <col min="5891" max="5891" width="7.5703125" style="472" customWidth="1"/>
    <col min="5892" max="5894" width="6.140625" style="472" customWidth="1"/>
    <col min="5895" max="5895" width="8.7109375" style="472" customWidth="1"/>
    <col min="5896" max="5896" width="2.7109375" style="472" bestFit="1" customWidth="1"/>
    <col min="5897" max="5897" width="13.140625" style="472" customWidth="1"/>
    <col min="5898" max="5898" width="8.85546875" style="472" customWidth="1"/>
    <col min="5899" max="5899" width="8" style="472" customWidth="1"/>
    <col min="5900" max="5902" width="7.7109375" style="472" customWidth="1"/>
    <col min="5903" max="5903" width="4.7109375" style="472" customWidth="1"/>
    <col min="5904" max="5904" width="3.7109375" style="472" customWidth="1"/>
    <col min="5905" max="5905" width="4.42578125" style="472" customWidth="1"/>
    <col min="5906" max="5906" width="4.7109375" style="472" customWidth="1"/>
    <col min="5907" max="5942" width="0" style="472" hidden="1" customWidth="1"/>
    <col min="5943" max="5945" width="3.7109375" style="472" customWidth="1"/>
    <col min="5946" max="5946" width="0" style="472" hidden="1" customWidth="1"/>
    <col min="5947" max="5947" width="3.7109375" style="472" customWidth="1"/>
    <col min="5948" max="5948" width="17.28515625" style="472" customWidth="1"/>
    <col min="5949" max="5949" width="12.85546875" style="472" customWidth="1"/>
    <col min="5950" max="5950" width="15.5703125" style="472" customWidth="1"/>
    <col min="5951" max="5951" width="17.5703125" style="472" customWidth="1"/>
    <col min="5952" max="5952" width="7.140625" style="472" bestFit="1" customWidth="1"/>
    <col min="5953" max="5953" width="6.5703125" style="472" bestFit="1" customWidth="1"/>
    <col min="5954" max="5954" width="9" style="472" customWidth="1"/>
    <col min="5955" max="5956" width="3.28515625" style="472" customWidth="1"/>
    <col min="5957" max="5958" width="4.5703125" style="472" customWidth="1"/>
    <col min="5959" max="5959" width="4" style="472" customWidth="1"/>
    <col min="5960" max="5960" width="9.42578125" style="472" bestFit="1" customWidth="1"/>
    <col min="5961" max="5961" width="4.140625" style="472" customWidth="1"/>
    <col min="5962" max="6144" width="11.42578125" style="472"/>
    <col min="6145" max="6145" width="9.42578125" style="472" customWidth="1"/>
    <col min="6146" max="6146" width="11.42578125" style="472" customWidth="1"/>
    <col min="6147" max="6147" width="7.5703125" style="472" customWidth="1"/>
    <col min="6148" max="6150" width="6.140625" style="472" customWidth="1"/>
    <col min="6151" max="6151" width="8.7109375" style="472" customWidth="1"/>
    <col min="6152" max="6152" width="2.7109375" style="472" bestFit="1" customWidth="1"/>
    <col min="6153" max="6153" width="13.140625" style="472" customWidth="1"/>
    <col min="6154" max="6154" width="8.85546875" style="472" customWidth="1"/>
    <col min="6155" max="6155" width="8" style="472" customWidth="1"/>
    <col min="6156" max="6158" width="7.7109375" style="472" customWidth="1"/>
    <col min="6159" max="6159" width="4.7109375" style="472" customWidth="1"/>
    <col min="6160" max="6160" width="3.7109375" style="472" customWidth="1"/>
    <col min="6161" max="6161" width="4.42578125" style="472" customWidth="1"/>
    <col min="6162" max="6162" width="4.7109375" style="472" customWidth="1"/>
    <col min="6163" max="6198" width="0" style="472" hidden="1" customWidth="1"/>
    <col min="6199" max="6201" width="3.7109375" style="472" customWidth="1"/>
    <col min="6202" max="6202" width="0" style="472" hidden="1" customWidth="1"/>
    <col min="6203" max="6203" width="3.7109375" style="472" customWidth="1"/>
    <col min="6204" max="6204" width="17.28515625" style="472" customWidth="1"/>
    <col min="6205" max="6205" width="12.85546875" style="472" customWidth="1"/>
    <col min="6206" max="6206" width="15.5703125" style="472" customWidth="1"/>
    <col min="6207" max="6207" width="17.5703125" style="472" customWidth="1"/>
    <col min="6208" max="6208" width="7.140625" style="472" bestFit="1" customWidth="1"/>
    <col min="6209" max="6209" width="6.5703125" style="472" bestFit="1" customWidth="1"/>
    <col min="6210" max="6210" width="9" style="472" customWidth="1"/>
    <col min="6211" max="6212" width="3.28515625" style="472" customWidth="1"/>
    <col min="6213" max="6214" width="4.5703125" style="472" customWidth="1"/>
    <col min="6215" max="6215" width="4" style="472" customWidth="1"/>
    <col min="6216" max="6216" width="9.42578125" style="472" bestFit="1" customWidth="1"/>
    <col min="6217" max="6217" width="4.140625" style="472" customWidth="1"/>
    <col min="6218" max="6400" width="11.42578125" style="472"/>
    <col min="6401" max="6401" width="9.42578125" style="472" customWidth="1"/>
    <col min="6402" max="6402" width="11.42578125" style="472" customWidth="1"/>
    <col min="6403" max="6403" width="7.5703125" style="472" customWidth="1"/>
    <col min="6404" max="6406" width="6.140625" style="472" customWidth="1"/>
    <col min="6407" max="6407" width="8.7109375" style="472" customWidth="1"/>
    <col min="6408" max="6408" width="2.7109375" style="472" bestFit="1" customWidth="1"/>
    <col min="6409" max="6409" width="13.140625" style="472" customWidth="1"/>
    <col min="6410" max="6410" width="8.85546875" style="472" customWidth="1"/>
    <col min="6411" max="6411" width="8" style="472" customWidth="1"/>
    <col min="6412" max="6414" width="7.7109375" style="472" customWidth="1"/>
    <col min="6415" max="6415" width="4.7109375" style="472" customWidth="1"/>
    <col min="6416" max="6416" width="3.7109375" style="472" customWidth="1"/>
    <col min="6417" max="6417" width="4.42578125" style="472" customWidth="1"/>
    <col min="6418" max="6418" width="4.7109375" style="472" customWidth="1"/>
    <col min="6419" max="6454" width="0" style="472" hidden="1" customWidth="1"/>
    <col min="6455" max="6457" width="3.7109375" style="472" customWidth="1"/>
    <col min="6458" max="6458" width="0" style="472" hidden="1" customWidth="1"/>
    <col min="6459" max="6459" width="3.7109375" style="472" customWidth="1"/>
    <col min="6460" max="6460" width="17.28515625" style="472" customWidth="1"/>
    <col min="6461" max="6461" width="12.85546875" style="472" customWidth="1"/>
    <col min="6462" max="6462" width="15.5703125" style="472" customWidth="1"/>
    <col min="6463" max="6463" width="17.5703125" style="472" customWidth="1"/>
    <col min="6464" max="6464" width="7.140625" style="472" bestFit="1" customWidth="1"/>
    <col min="6465" max="6465" width="6.5703125" style="472" bestFit="1" customWidth="1"/>
    <col min="6466" max="6466" width="9" style="472" customWidth="1"/>
    <col min="6467" max="6468" width="3.28515625" style="472" customWidth="1"/>
    <col min="6469" max="6470" width="4.5703125" style="472" customWidth="1"/>
    <col min="6471" max="6471" width="4" style="472" customWidth="1"/>
    <col min="6472" max="6472" width="9.42578125" style="472" bestFit="1" customWidth="1"/>
    <col min="6473" max="6473" width="4.140625" style="472" customWidth="1"/>
    <col min="6474" max="6656" width="11.42578125" style="472"/>
    <col min="6657" max="6657" width="9.42578125" style="472" customWidth="1"/>
    <col min="6658" max="6658" width="11.42578125" style="472" customWidth="1"/>
    <col min="6659" max="6659" width="7.5703125" style="472" customWidth="1"/>
    <col min="6660" max="6662" width="6.140625" style="472" customWidth="1"/>
    <col min="6663" max="6663" width="8.7109375" style="472" customWidth="1"/>
    <col min="6664" max="6664" width="2.7109375" style="472" bestFit="1" customWidth="1"/>
    <col min="6665" max="6665" width="13.140625" style="472" customWidth="1"/>
    <col min="6666" max="6666" width="8.85546875" style="472" customWidth="1"/>
    <col min="6667" max="6667" width="8" style="472" customWidth="1"/>
    <col min="6668" max="6670" width="7.7109375" style="472" customWidth="1"/>
    <col min="6671" max="6671" width="4.7109375" style="472" customWidth="1"/>
    <col min="6672" max="6672" width="3.7109375" style="472" customWidth="1"/>
    <col min="6673" max="6673" width="4.42578125" style="472" customWidth="1"/>
    <col min="6674" max="6674" width="4.7109375" style="472" customWidth="1"/>
    <col min="6675" max="6710" width="0" style="472" hidden="1" customWidth="1"/>
    <col min="6711" max="6713" width="3.7109375" style="472" customWidth="1"/>
    <col min="6714" max="6714" width="0" style="472" hidden="1" customWidth="1"/>
    <col min="6715" max="6715" width="3.7109375" style="472" customWidth="1"/>
    <col min="6716" max="6716" width="17.28515625" style="472" customWidth="1"/>
    <col min="6717" max="6717" width="12.85546875" style="472" customWidth="1"/>
    <col min="6718" max="6718" width="15.5703125" style="472" customWidth="1"/>
    <col min="6719" max="6719" width="17.5703125" style="472" customWidth="1"/>
    <col min="6720" max="6720" width="7.140625" style="472" bestFit="1" customWidth="1"/>
    <col min="6721" max="6721" width="6.5703125" style="472" bestFit="1" customWidth="1"/>
    <col min="6722" max="6722" width="9" style="472" customWidth="1"/>
    <col min="6723" max="6724" width="3.28515625" style="472" customWidth="1"/>
    <col min="6725" max="6726" width="4.5703125" style="472" customWidth="1"/>
    <col min="6727" max="6727" width="4" style="472" customWidth="1"/>
    <col min="6728" max="6728" width="9.42578125" style="472" bestFit="1" customWidth="1"/>
    <col min="6729" max="6729" width="4.140625" style="472" customWidth="1"/>
    <col min="6730" max="6912" width="11.42578125" style="472"/>
    <col min="6913" max="6913" width="9.42578125" style="472" customWidth="1"/>
    <col min="6914" max="6914" width="11.42578125" style="472" customWidth="1"/>
    <col min="6915" max="6915" width="7.5703125" style="472" customWidth="1"/>
    <col min="6916" max="6918" width="6.140625" style="472" customWidth="1"/>
    <col min="6919" max="6919" width="8.7109375" style="472" customWidth="1"/>
    <col min="6920" max="6920" width="2.7109375" style="472" bestFit="1" customWidth="1"/>
    <col min="6921" max="6921" width="13.140625" style="472" customWidth="1"/>
    <col min="6922" max="6922" width="8.85546875" style="472" customWidth="1"/>
    <col min="6923" max="6923" width="8" style="472" customWidth="1"/>
    <col min="6924" max="6926" width="7.7109375" style="472" customWidth="1"/>
    <col min="6927" max="6927" width="4.7109375" style="472" customWidth="1"/>
    <col min="6928" max="6928" width="3.7109375" style="472" customWidth="1"/>
    <col min="6929" max="6929" width="4.42578125" style="472" customWidth="1"/>
    <col min="6930" max="6930" width="4.7109375" style="472" customWidth="1"/>
    <col min="6931" max="6966" width="0" style="472" hidden="1" customWidth="1"/>
    <col min="6967" max="6969" width="3.7109375" style="472" customWidth="1"/>
    <col min="6970" max="6970" width="0" style="472" hidden="1" customWidth="1"/>
    <col min="6971" max="6971" width="3.7109375" style="472" customWidth="1"/>
    <col min="6972" max="6972" width="17.28515625" style="472" customWidth="1"/>
    <col min="6973" max="6973" width="12.85546875" style="472" customWidth="1"/>
    <col min="6974" max="6974" width="15.5703125" style="472" customWidth="1"/>
    <col min="6975" max="6975" width="17.5703125" style="472" customWidth="1"/>
    <col min="6976" max="6976" width="7.140625" style="472" bestFit="1" customWidth="1"/>
    <col min="6977" max="6977" width="6.5703125" style="472" bestFit="1" customWidth="1"/>
    <col min="6978" max="6978" width="9" style="472" customWidth="1"/>
    <col min="6979" max="6980" width="3.28515625" style="472" customWidth="1"/>
    <col min="6981" max="6982" width="4.5703125" style="472" customWidth="1"/>
    <col min="6983" max="6983" width="4" style="472" customWidth="1"/>
    <col min="6984" max="6984" width="9.42578125" style="472" bestFit="1" customWidth="1"/>
    <col min="6985" max="6985" width="4.140625" style="472" customWidth="1"/>
    <col min="6986" max="7168" width="11.42578125" style="472"/>
    <col min="7169" max="7169" width="9.42578125" style="472" customWidth="1"/>
    <col min="7170" max="7170" width="11.42578125" style="472" customWidth="1"/>
    <col min="7171" max="7171" width="7.5703125" style="472" customWidth="1"/>
    <col min="7172" max="7174" width="6.140625" style="472" customWidth="1"/>
    <col min="7175" max="7175" width="8.7109375" style="472" customWidth="1"/>
    <col min="7176" max="7176" width="2.7109375" style="472" bestFit="1" customWidth="1"/>
    <col min="7177" max="7177" width="13.140625" style="472" customWidth="1"/>
    <col min="7178" max="7178" width="8.85546875" style="472" customWidth="1"/>
    <col min="7179" max="7179" width="8" style="472" customWidth="1"/>
    <col min="7180" max="7182" width="7.7109375" style="472" customWidth="1"/>
    <col min="7183" max="7183" width="4.7109375" style="472" customWidth="1"/>
    <col min="7184" max="7184" width="3.7109375" style="472" customWidth="1"/>
    <col min="7185" max="7185" width="4.42578125" style="472" customWidth="1"/>
    <col min="7186" max="7186" width="4.7109375" style="472" customWidth="1"/>
    <col min="7187" max="7222" width="0" style="472" hidden="1" customWidth="1"/>
    <col min="7223" max="7225" width="3.7109375" style="472" customWidth="1"/>
    <col min="7226" max="7226" width="0" style="472" hidden="1" customWidth="1"/>
    <col min="7227" max="7227" width="3.7109375" style="472" customWidth="1"/>
    <col min="7228" max="7228" width="17.28515625" style="472" customWidth="1"/>
    <col min="7229" max="7229" width="12.85546875" style="472" customWidth="1"/>
    <col min="7230" max="7230" width="15.5703125" style="472" customWidth="1"/>
    <col min="7231" max="7231" width="17.5703125" style="472" customWidth="1"/>
    <col min="7232" max="7232" width="7.140625" style="472" bestFit="1" customWidth="1"/>
    <col min="7233" max="7233" width="6.5703125" style="472" bestFit="1" customWidth="1"/>
    <col min="7234" max="7234" width="9" style="472" customWidth="1"/>
    <col min="7235" max="7236" width="3.28515625" style="472" customWidth="1"/>
    <col min="7237" max="7238" width="4.5703125" style="472" customWidth="1"/>
    <col min="7239" max="7239" width="4" style="472" customWidth="1"/>
    <col min="7240" max="7240" width="9.42578125" style="472" bestFit="1" customWidth="1"/>
    <col min="7241" max="7241" width="4.140625" style="472" customWidth="1"/>
    <col min="7242" max="7424" width="11.42578125" style="472"/>
    <col min="7425" max="7425" width="9.42578125" style="472" customWidth="1"/>
    <col min="7426" max="7426" width="11.42578125" style="472" customWidth="1"/>
    <col min="7427" max="7427" width="7.5703125" style="472" customWidth="1"/>
    <col min="7428" max="7430" width="6.140625" style="472" customWidth="1"/>
    <col min="7431" max="7431" width="8.7109375" style="472" customWidth="1"/>
    <col min="7432" max="7432" width="2.7109375" style="472" bestFit="1" customWidth="1"/>
    <col min="7433" max="7433" width="13.140625" style="472" customWidth="1"/>
    <col min="7434" max="7434" width="8.85546875" style="472" customWidth="1"/>
    <col min="7435" max="7435" width="8" style="472" customWidth="1"/>
    <col min="7436" max="7438" width="7.7109375" style="472" customWidth="1"/>
    <col min="7439" max="7439" width="4.7109375" style="472" customWidth="1"/>
    <col min="7440" max="7440" width="3.7109375" style="472" customWidth="1"/>
    <col min="7441" max="7441" width="4.42578125" style="472" customWidth="1"/>
    <col min="7442" max="7442" width="4.7109375" style="472" customWidth="1"/>
    <col min="7443" max="7478" width="0" style="472" hidden="1" customWidth="1"/>
    <col min="7479" max="7481" width="3.7109375" style="472" customWidth="1"/>
    <col min="7482" max="7482" width="0" style="472" hidden="1" customWidth="1"/>
    <col min="7483" max="7483" width="3.7109375" style="472" customWidth="1"/>
    <col min="7484" max="7484" width="17.28515625" style="472" customWidth="1"/>
    <col min="7485" max="7485" width="12.85546875" style="472" customWidth="1"/>
    <col min="7486" max="7486" width="15.5703125" style="472" customWidth="1"/>
    <col min="7487" max="7487" width="17.5703125" style="472" customWidth="1"/>
    <col min="7488" max="7488" width="7.140625" style="472" bestFit="1" customWidth="1"/>
    <col min="7489" max="7489" width="6.5703125" style="472" bestFit="1" customWidth="1"/>
    <col min="7490" max="7490" width="9" style="472" customWidth="1"/>
    <col min="7491" max="7492" width="3.28515625" style="472" customWidth="1"/>
    <col min="7493" max="7494" width="4.5703125" style="472" customWidth="1"/>
    <col min="7495" max="7495" width="4" style="472" customWidth="1"/>
    <col min="7496" max="7496" width="9.42578125" style="472" bestFit="1" customWidth="1"/>
    <col min="7497" max="7497" width="4.140625" style="472" customWidth="1"/>
    <col min="7498" max="7680" width="11.42578125" style="472"/>
    <col min="7681" max="7681" width="9.42578125" style="472" customWidth="1"/>
    <col min="7682" max="7682" width="11.42578125" style="472" customWidth="1"/>
    <col min="7683" max="7683" width="7.5703125" style="472" customWidth="1"/>
    <col min="7684" max="7686" width="6.140625" style="472" customWidth="1"/>
    <col min="7687" max="7687" width="8.7109375" style="472" customWidth="1"/>
    <col min="7688" max="7688" width="2.7109375" style="472" bestFit="1" customWidth="1"/>
    <col min="7689" max="7689" width="13.140625" style="472" customWidth="1"/>
    <col min="7690" max="7690" width="8.85546875" style="472" customWidth="1"/>
    <col min="7691" max="7691" width="8" style="472" customWidth="1"/>
    <col min="7692" max="7694" width="7.7109375" style="472" customWidth="1"/>
    <col min="7695" max="7695" width="4.7109375" style="472" customWidth="1"/>
    <col min="7696" max="7696" width="3.7109375" style="472" customWidth="1"/>
    <col min="7697" max="7697" width="4.42578125" style="472" customWidth="1"/>
    <col min="7698" max="7698" width="4.7109375" style="472" customWidth="1"/>
    <col min="7699" max="7734" width="0" style="472" hidden="1" customWidth="1"/>
    <col min="7735" max="7737" width="3.7109375" style="472" customWidth="1"/>
    <col min="7738" max="7738" width="0" style="472" hidden="1" customWidth="1"/>
    <col min="7739" max="7739" width="3.7109375" style="472" customWidth="1"/>
    <col min="7740" max="7740" width="17.28515625" style="472" customWidth="1"/>
    <col min="7741" max="7741" width="12.85546875" style="472" customWidth="1"/>
    <col min="7742" max="7742" width="15.5703125" style="472" customWidth="1"/>
    <col min="7743" max="7743" width="17.5703125" style="472" customWidth="1"/>
    <col min="7744" max="7744" width="7.140625" style="472" bestFit="1" customWidth="1"/>
    <col min="7745" max="7745" width="6.5703125" style="472" bestFit="1" customWidth="1"/>
    <col min="7746" max="7746" width="9" style="472" customWidth="1"/>
    <col min="7747" max="7748" width="3.28515625" style="472" customWidth="1"/>
    <col min="7749" max="7750" width="4.5703125" style="472" customWidth="1"/>
    <col min="7751" max="7751" width="4" style="472" customWidth="1"/>
    <col min="7752" max="7752" width="9.42578125" style="472" bestFit="1" customWidth="1"/>
    <col min="7753" max="7753" width="4.140625" style="472" customWidth="1"/>
    <col min="7754" max="7936" width="11.42578125" style="472"/>
    <col min="7937" max="7937" width="9.42578125" style="472" customWidth="1"/>
    <col min="7938" max="7938" width="11.42578125" style="472" customWidth="1"/>
    <col min="7939" max="7939" width="7.5703125" style="472" customWidth="1"/>
    <col min="7940" max="7942" width="6.140625" style="472" customWidth="1"/>
    <col min="7943" max="7943" width="8.7109375" style="472" customWidth="1"/>
    <col min="7944" max="7944" width="2.7109375" style="472" bestFit="1" customWidth="1"/>
    <col min="7945" max="7945" width="13.140625" style="472" customWidth="1"/>
    <col min="7946" max="7946" width="8.85546875" style="472" customWidth="1"/>
    <col min="7947" max="7947" width="8" style="472" customWidth="1"/>
    <col min="7948" max="7950" width="7.7109375" style="472" customWidth="1"/>
    <col min="7951" max="7951" width="4.7109375" style="472" customWidth="1"/>
    <col min="7952" max="7952" width="3.7109375" style="472" customWidth="1"/>
    <col min="7953" max="7953" width="4.42578125" style="472" customWidth="1"/>
    <col min="7954" max="7954" width="4.7109375" style="472" customWidth="1"/>
    <col min="7955" max="7990" width="0" style="472" hidden="1" customWidth="1"/>
    <col min="7991" max="7993" width="3.7109375" style="472" customWidth="1"/>
    <col min="7994" max="7994" width="0" style="472" hidden="1" customWidth="1"/>
    <col min="7995" max="7995" width="3.7109375" style="472" customWidth="1"/>
    <col min="7996" max="7996" width="17.28515625" style="472" customWidth="1"/>
    <col min="7997" max="7997" width="12.85546875" style="472" customWidth="1"/>
    <col min="7998" max="7998" width="15.5703125" style="472" customWidth="1"/>
    <col min="7999" max="7999" width="17.5703125" style="472" customWidth="1"/>
    <col min="8000" max="8000" width="7.140625" style="472" bestFit="1" customWidth="1"/>
    <col min="8001" max="8001" width="6.5703125" style="472" bestFit="1" customWidth="1"/>
    <col min="8002" max="8002" width="9" style="472" customWidth="1"/>
    <col min="8003" max="8004" width="3.28515625" style="472" customWidth="1"/>
    <col min="8005" max="8006" width="4.5703125" style="472" customWidth="1"/>
    <col min="8007" max="8007" width="4" style="472" customWidth="1"/>
    <col min="8008" max="8008" width="9.42578125" style="472" bestFit="1" customWidth="1"/>
    <col min="8009" max="8009" width="4.140625" style="472" customWidth="1"/>
    <col min="8010" max="8192" width="11.42578125" style="472"/>
    <col min="8193" max="8193" width="9.42578125" style="472" customWidth="1"/>
    <col min="8194" max="8194" width="11.42578125" style="472" customWidth="1"/>
    <col min="8195" max="8195" width="7.5703125" style="472" customWidth="1"/>
    <col min="8196" max="8198" width="6.140625" style="472" customWidth="1"/>
    <col min="8199" max="8199" width="8.7109375" style="472" customWidth="1"/>
    <col min="8200" max="8200" width="2.7109375" style="472" bestFit="1" customWidth="1"/>
    <col min="8201" max="8201" width="13.140625" style="472" customWidth="1"/>
    <col min="8202" max="8202" width="8.85546875" style="472" customWidth="1"/>
    <col min="8203" max="8203" width="8" style="472" customWidth="1"/>
    <col min="8204" max="8206" width="7.7109375" style="472" customWidth="1"/>
    <col min="8207" max="8207" width="4.7109375" style="472" customWidth="1"/>
    <col min="8208" max="8208" width="3.7109375" style="472" customWidth="1"/>
    <col min="8209" max="8209" width="4.42578125" style="472" customWidth="1"/>
    <col min="8210" max="8210" width="4.7109375" style="472" customWidth="1"/>
    <col min="8211" max="8246" width="0" style="472" hidden="1" customWidth="1"/>
    <col min="8247" max="8249" width="3.7109375" style="472" customWidth="1"/>
    <col min="8250" max="8250" width="0" style="472" hidden="1" customWidth="1"/>
    <col min="8251" max="8251" width="3.7109375" style="472" customWidth="1"/>
    <col min="8252" max="8252" width="17.28515625" style="472" customWidth="1"/>
    <col min="8253" max="8253" width="12.85546875" style="472" customWidth="1"/>
    <col min="8254" max="8254" width="15.5703125" style="472" customWidth="1"/>
    <col min="8255" max="8255" width="17.5703125" style="472" customWidth="1"/>
    <col min="8256" max="8256" width="7.140625" style="472" bestFit="1" customWidth="1"/>
    <col min="8257" max="8257" width="6.5703125" style="472" bestFit="1" customWidth="1"/>
    <col min="8258" max="8258" width="9" style="472" customWidth="1"/>
    <col min="8259" max="8260" width="3.28515625" style="472" customWidth="1"/>
    <col min="8261" max="8262" width="4.5703125" style="472" customWidth="1"/>
    <col min="8263" max="8263" width="4" style="472" customWidth="1"/>
    <col min="8264" max="8264" width="9.42578125" style="472" bestFit="1" customWidth="1"/>
    <col min="8265" max="8265" width="4.140625" style="472" customWidth="1"/>
    <col min="8266" max="8448" width="11.42578125" style="472"/>
    <col min="8449" max="8449" width="9.42578125" style="472" customWidth="1"/>
    <col min="8450" max="8450" width="11.42578125" style="472" customWidth="1"/>
    <col min="8451" max="8451" width="7.5703125" style="472" customWidth="1"/>
    <col min="8452" max="8454" width="6.140625" style="472" customWidth="1"/>
    <col min="8455" max="8455" width="8.7109375" style="472" customWidth="1"/>
    <col min="8456" max="8456" width="2.7109375" style="472" bestFit="1" customWidth="1"/>
    <col min="8457" max="8457" width="13.140625" style="472" customWidth="1"/>
    <col min="8458" max="8458" width="8.85546875" style="472" customWidth="1"/>
    <col min="8459" max="8459" width="8" style="472" customWidth="1"/>
    <col min="8460" max="8462" width="7.7109375" style="472" customWidth="1"/>
    <col min="8463" max="8463" width="4.7109375" style="472" customWidth="1"/>
    <col min="8464" max="8464" width="3.7109375" style="472" customWidth="1"/>
    <col min="8465" max="8465" width="4.42578125" style="472" customWidth="1"/>
    <col min="8466" max="8466" width="4.7109375" style="472" customWidth="1"/>
    <col min="8467" max="8502" width="0" style="472" hidden="1" customWidth="1"/>
    <col min="8503" max="8505" width="3.7109375" style="472" customWidth="1"/>
    <col min="8506" max="8506" width="0" style="472" hidden="1" customWidth="1"/>
    <col min="8507" max="8507" width="3.7109375" style="472" customWidth="1"/>
    <col min="8508" max="8508" width="17.28515625" style="472" customWidth="1"/>
    <col min="8509" max="8509" width="12.85546875" style="472" customWidth="1"/>
    <col min="8510" max="8510" width="15.5703125" style="472" customWidth="1"/>
    <col min="8511" max="8511" width="17.5703125" style="472" customWidth="1"/>
    <col min="8512" max="8512" width="7.140625" style="472" bestFit="1" customWidth="1"/>
    <col min="8513" max="8513" width="6.5703125" style="472" bestFit="1" customWidth="1"/>
    <col min="8514" max="8514" width="9" style="472" customWidth="1"/>
    <col min="8515" max="8516" width="3.28515625" style="472" customWidth="1"/>
    <col min="8517" max="8518" width="4.5703125" style="472" customWidth="1"/>
    <col min="8519" max="8519" width="4" style="472" customWidth="1"/>
    <col min="8520" max="8520" width="9.42578125" style="472" bestFit="1" customWidth="1"/>
    <col min="8521" max="8521" width="4.140625" style="472" customWidth="1"/>
    <col min="8522" max="8704" width="11.42578125" style="472"/>
    <col min="8705" max="8705" width="9.42578125" style="472" customWidth="1"/>
    <col min="8706" max="8706" width="11.42578125" style="472" customWidth="1"/>
    <col min="8707" max="8707" width="7.5703125" style="472" customWidth="1"/>
    <col min="8708" max="8710" width="6.140625" style="472" customWidth="1"/>
    <col min="8711" max="8711" width="8.7109375" style="472" customWidth="1"/>
    <col min="8712" max="8712" width="2.7109375" style="472" bestFit="1" customWidth="1"/>
    <col min="8713" max="8713" width="13.140625" style="472" customWidth="1"/>
    <col min="8714" max="8714" width="8.85546875" style="472" customWidth="1"/>
    <col min="8715" max="8715" width="8" style="472" customWidth="1"/>
    <col min="8716" max="8718" width="7.7109375" style="472" customWidth="1"/>
    <col min="8719" max="8719" width="4.7109375" style="472" customWidth="1"/>
    <col min="8720" max="8720" width="3.7109375" style="472" customWidth="1"/>
    <col min="8721" max="8721" width="4.42578125" style="472" customWidth="1"/>
    <col min="8722" max="8722" width="4.7109375" style="472" customWidth="1"/>
    <col min="8723" max="8758" width="0" style="472" hidden="1" customWidth="1"/>
    <col min="8759" max="8761" width="3.7109375" style="472" customWidth="1"/>
    <col min="8762" max="8762" width="0" style="472" hidden="1" customWidth="1"/>
    <col min="8763" max="8763" width="3.7109375" style="472" customWidth="1"/>
    <col min="8764" max="8764" width="17.28515625" style="472" customWidth="1"/>
    <col min="8765" max="8765" width="12.85546875" style="472" customWidth="1"/>
    <col min="8766" max="8766" width="15.5703125" style="472" customWidth="1"/>
    <col min="8767" max="8767" width="17.5703125" style="472" customWidth="1"/>
    <col min="8768" max="8768" width="7.140625" style="472" bestFit="1" customWidth="1"/>
    <col min="8769" max="8769" width="6.5703125" style="472" bestFit="1" customWidth="1"/>
    <col min="8770" max="8770" width="9" style="472" customWidth="1"/>
    <col min="8771" max="8772" width="3.28515625" style="472" customWidth="1"/>
    <col min="8773" max="8774" width="4.5703125" style="472" customWidth="1"/>
    <col min="8775" max="8775" width="4" style="472" customWidth="1"/>
    <col min="8776" max="8776" width="9.42578125" style="472" bestFit="1" customWidth="1"/>
    <col min="8777" max="8777" width="4.140625" style="472" customWidth="1"/>
    <col min="8778" max="8960" width="11.42578125" style="472"/>
    <col min="8961" max="8961" width="9.42578125" style="472" customWidth="1"/>
    <col min="8962" max="8962" width="11.42578125" style="472" customWidth="1"/>
    <col min="8963" max="8963" width="7.5703125" style="472" customWidth="1"/>
    <col min="8964" max="8966" width="6.140625" style="472" customWidth="1"/>
    <col min="8967" max="8967" width="8.7109375" style="472" customWidth="1"/>
    <col min="8968" max="8968" width="2.7109375" style="472" bestFit="1" customWidth="1"/>
    <col min="8969" max="8969" width="13.140625" style="472" customWidth="1"/>
    <col min="8970" max="8970" width="8.85546875" style="472" customWidth="1"/>
    <col min="8971" max="8971" width="8" style="472" customWidth="1"/>
    <col min="8972" max="8974" width="7.7109375" style="472" customWidth="1"/>
    <col min="8975" max="8975" width="4.7109375" style="472" customWidth="1"/>
    <col min="8976" max="8976" width="3.7109375" style="472" customWidth="1"/>
    <col min="8977" max="8977" width="4.42578125" style="472" customWidth="1"/>
    <col min="8978" max="8978" width="4.7109375" style="472" customWidth="1"/>
    <col min="8979" max="9014" width="0" style="472" hidden="1" customWidth="1"/>
    <col min="9015" max="9017" width="3.7109375" style="472" customWidth="1"/>
    <col min="9018" max="9018" width="0" style="472" hidden="1" customWidth="1"/>
    <col min="9019" max="9019" width="3.7109375" style="472" customWidth="1"/>
    <col min="9020" max="9020" width="17.28515625" style="472" customWidth="1"/>
    <col min="9021" max="9021" width="12.85546875" style="472" customWidth="1"/>
    <col min="9022" max="9022" width="15.5703125" style="472" customWidth="1"/>
    <col min="9023" max="9023" width="17.5703125" style="472" customWidth="1"/>
    <col min="9024" max="9024" width="7.140625" style="472" bestFit="1" customWidth="1"/>
    <col min="9025" max="9025" width="6.5703125" style="472" bestFit="1" customWidth="1"/>
    <col min="9026" max="9026" width="9" style="472" customWidth="1"/>
    <col min="9027" max="9028" width="3.28515625" style="472" customWidth="1"/>
    <col min="9029" max="9030" width="4.5703125" style="472" customWidth="1"/>
    <col min="9031" max="9031" width="4" style="472" customWidth="1"/>
    <col min="9032" max="9032" width="9.42578125" style="472" bestFit="1" customWidth="1"/>
    <col min="9033" max="9033" width="4.140625" style="472" customWidth="1"/>
    <col min="9034" max="9216" width="11.42578125" style="472"/>
    <col min="9217" max="9217" width="9.42578125" style="472" customWidth="1"/>
    <col min="9218" max="9218" width="11.42578125" style="472" customWidth="1"/>
    <col min="9219" max="9219" width="7.5703125" style="472" customWidth="1"/>
    <col min="9220" max="9222" width="6.140625" style="472" customWidth="1"/>
    <col min="9223" max="9223" width="8.7109375" style="472" customWidth="1"/>
    <col min="9224" max="9224" width="2.7109375" style="472" bestFit="1" customWidth="1"/>
    <col min="9225" max="9225" width="13.140625" style="472" customWidth="1"/>
    <col min="9226" max="9226" width="8.85546875" style="472" customWidth="1"/>
    <col min="9227" max="9227" width="8" style="472" customWidth="1"/>
    <col min="9228" max="9230" width="7.7109375" style="472" customWidth="1"/>
    <col min="9231" max="9231" width="4.7109375" style="472" customWidth="1"/>
    <col min="9232" max="9232" width="3.7109375" style="472" customWidth="1"/>
    <col min="9233" max="9233" width="4.42578125" style="472" customWidth="1"/>
    <col min="9234" max="9234" width="4.7109375" style="472" customWidth="1"/>
    <col min="9235" max="9270" width="0" style="472" hidden="1" customWidth="1"/>
    <col min="9271" max="9273" width="3.7109375" style="472" customWidth="1"/>
    <col min="9274" max="9274" width="0" style="472" hidden="1" customWidth="1"/>
    <col min="9275" max="9275" width="3.7109375" style="472" customWidth="1"/>
    <col min="9276" max="9276" width="17.28515625" style="472" customWidth="1"/>
    <col min="9277" max="9277" width="12.85546875" style="472" customWidth="1"/>
    <col min="9278" max="9278" width="15.5703125" style="472" customWidth="1"/>
    <col min="9279" max="9279" width="17.5703125" style="472" customWidth="1"/>
    <col min="9280" max="9280" width="7.140625" style="472" bestFit="1" customWidth="1"/>
    <col min="9281" max="9281" width="6.5703125" style="472" bestFit="1" customWidth="1"/>
    <col min="9282" max="9282" width="9" style="472" customWidth="1"/>
    <col min="9283" max="9284" width="3.28515625" style="472" customWidth="1"/>
    <col min="9285" max="9286" width="4.5703125" style="472" customWidth="1"/>
    <col min="9287" max="9287" width="4" style="472" customWidth="1"/>
    <col min="9288" max="9288" width="9.42578125" style="472" bestFit="1" customWidth="1"/>
    <col min="9289" max="9289" width="4.140625" style="472" customWidth="1"/>
    <col min="9290" max="9472" width="11.42578125" style="472"/>
    <col min="9473" max="9473" width="9.42578125" style="472" customWidth="1"/>
    <col min="9474" max="9474" width="11.42578125" style="472" customWidth="1"/>
    <col min="9475" max="9475" width="7.5703125" style="472" customWidth="1"/>
    <col min="9476" max="9478" width="6.140625" style="472" customWidth="1"/>
    <col min="9479" max="9479" width="8.7109375" style="472" customWidth="1"/>
    <col min="9480" max="9480" width="2.7109375" style="472" bestFit="1" customWidth="1"/>
    <col min="9481" max="9481" width="13.140625" style="472" customWidth="1"/>
    <col min="9482" max="9482" width="8.85546875" style="472" customWidth="1"/>
    <col min="9483" max="9483" width="8" style="472" customWidth="1"/>
    <col min="9484" max="9486" width="7.7109375" style="472" customWidth="1"/>
    <col min="9487" max="9487" width="4.7109375" style="472" customWidth="1"/>
    <col min="9488" max="9488" width="3.7109375" style="472" customWidth="1"/>
    <col min="9489" max="9489" width="4.42578125" style="472" customWidth="1"/>
    <col min="9490" max="9490" width="4.7109375" style="472" customWidth="1"/>
    <col min="9491" max="9526" width="0" style="472" hidden="1" customWidth="1"/>
    <col min="9527" max="9529" width="3.7109375" style="472" customWidth="1"/>
    <col min="9530" max="9530" width="0" style="472" hidden="1" customWidth="1"/>
    <col min="9531" max="9531" width="3.7109375" style="472" customWidth="1"/>
    <col min="9532" max="9532" width="17.28515625" style="472" customWidth="1"/>
    <col min="9533" max="9533" width="12.85546875" style="472" customWidth="1"/>
    <col min="9534" max="9534" width="15.5703125" style="472" customWidth="1"/>
    <col min="9535" max="9535" width="17.5703125" style="472" customWidth="1"/>
    <col min="9536" max="9536" width="7.140625" style="472" bestFit="1" customWidth="1"/>
    <col min="9537" max="9537" width="6.5703125" style="472" bestFit="1" customWidth="1"/>
    <col min="9538" max="9538" width="9" style="472" customWidth="1"/>
    <col min="9539" max="9540" width="3.28515625" style="472" customWidth="1"/>
    <col min="9541" max="9542" width="4.5703125" style="472" customWidth="1"/>
    <col min="9543" max="9543" width="4" style="472" customWidth="1"/>
    <col min="9544" max="9544" width="9.42578125" style="472" bestFit="1" customWidth="1"/>
    <col min="9545" max="9545" width="4.140625" style="472" customWidth="1"/>
    <col min="9546" max="9728" width="11.42578125" style="472"/>
    <col min="9729" max="9729" width="9.42578125" style="472" customWidth="1"/>
    <col min="9730" max="9730" width="11.42578125" style="472" customWidth="1"/>
    <col min="9731" max="9731" width="7.5703125" style="472" customWidth="1"/>
    <col min="9732" max="9734" width="6.140625" style="472" customWidth="1"/>
    <col min="9735" max="9735" width="8.7109375" style="472" customWidth="1"/>
    <col min="9736" max="9736" width="2.7109375" style="472" bestFit="1" customWidth="1"/>
    <col min="9737" max="9737" width="13.140625" style="472" customWidth="1"/>
    <col min="9738" max="9738" width="8.85546875" style="472" customWidth="1"/>
    <col min="9739" max="9739" width="8" style="472" customWidth="1"/>
    <col min="9740" max="9742" width="7.7109375" style="472" customWidth="1"/>
    <col min="9743" max="9743" width="4.7109375" style="472" customWidth="1"/>
    <col min="9744" max="9744" width="3.7109375" style="472" customWidth="1"/>
    <col min="9745" max="9745" width="4.42578125" style="472" customWidth="1"/>
    <col min="9746" max="9746" width="4.7109375" style="472" customWidth="1"/>
    <col min="9747" max="9782" width="0" style="472" hidden="1" customWidth="1"/>
    <col min="9783" max="9785" width="3.7109375" style="472" customWidth="1"/>
    <col min="9786" max="9786" width="0" style="472" hidden="1" customWidth="1"/>
    <col min="9787" max="9787" width="3.7109375" style="472" customWidth="1"/>
    <col min="9788" max="9788" width="17.28515625" style="472" customWidth="1"/>
    <col min="9789" max="9789" width="12.85546875" style="472" customWidth="1"/>
    <col min="9790" max="9790" width="15.5703125" style="472" customWidth="1"/>
    <col min="9791" max="9791" width="17.5703125" style="472" customWidth="1"/>
    <col min="9792" max="9792" width="7.140625" style="472" bestFit="1" customWidth="1"/>
    <col min="9793" max="9793" width="6.5703125" style="472" bestFit="1" customWidth="1"/>
    <col min="9794" max="9794" width="9" style="472" customWidth="1"/>
    <col min="9795" max="9796" width="3.28515625" style="472" customWidth="1"/>
    <col min="9797" max="9798" width="4.5703125" style="472" customWidth="1"/>
    <col min="9799" max="9799" width="4" style="472" customWidth="1"/>
    <col min="9800" max="9800" width="9.42578125" style="472" bestFit="1" customWidth="1"/>
    <col min="9801" max="9801" width="4.140625" style="472" customWidth="1"/>
    <col min="9802" max="9984" width="11.42578125" style="472"/>
    <col min="9985" max="9985" width="9.42578125" style="472" customWidth="1"/>
    <col min="9986" max="9986" width="11.42578125" style="472" customWidth="1"/>
    <col min="9987" max="9987" width="7.5703125" style="472" customWidth="1"/>
    <col min="9988" max="9990" width="6.140625" style="472" customWidth="1"/>
    <col min="9991" max="9991" width="8.7109375" style="472" customWidth="1"/>
    <col min="9992" max="9992" width="2.7109375" style="472" bestFit="1" customWidth="1"/>
    <col min="9993" max="9993" width="13.140625" style="472" customWidth="1"/>
    <col min="9994" max="9994" width="8.85546875" style="472" customWidth="1"/>
    <col min="9995" max="9995" width="8" style="472" customWidth="1"/>
    <col min="9996" max="9998" width="7.7109375" style="472" customWidth="1"/>
    <col min="9999" max="9999" width="4.7109375" style="472" customWidth="1"/>
    <col min="10000" max="10000" width="3.7109375" style="472" customWidth="1"/>
    <col min="10001" max="10001" width="4.42578125" style="472" customWidth="1"/>
    <col min="10002" max="10002" width="4.7109375" style="472" customWidth="1"/>
    <col min="10003" max="10038" width="0" style="472" hidden="1" customWidth="1"/>
    <col min="10039" max="10041" width="3.7109375" style="472" customWidth="1"/>
    <col min="10042" max="10042" width="0" style="472" hidden="1" customWidth="1"/>
    <col min="10043" max="10043" width="3.7109375" style="472" customWidth="1"/>
    <col min="10044" max="10044" width="17.28515625" style="472" customWidth="1"/>
    <col min="10045" max="10045" width="12.85546875" style="472" customWidth="1"/>
    <col min="10046" max="10046" width="15.5703125" style="472" customWidth="1"/>
    <col min="10047" max="10047" width="17.5703125" style="472" customWidth="1"/>
    <col min="10048" max="10048" width="7.140625" style="472" bestFit="1" customWidth="1"/>
    <col min="10049" max="10049" width="6.5703125" style="472" bestFit="1" customWidth="1"/>
    <col min="10050" max="10050" width="9" style="472" customWidth="1"/>
    <col min="10051" max="10052" width="3.28515625" style="472" customWidth="1"/>
    <col min="10053" max="10054" width="4.5703125" style="472" customWidth="1"/>
    <col min="10055" max="10055" width="4" style="472" customWidth="1"/>
    <col min="10056" max="10056" width="9.42578125" style="472" bestFit="1" customWidth="1"/>
    <col min="10057" max="10057" width="4.140625" style="472" customWidth="1"/>
    <col min="10058" max="10240" width="11.42578125" style="472"/>
    <col min="10241" max="10241" width="9.42578125" style="472" customWidth="1"/>
    <col min="10242" max="10242" width="11.42578125" style="472" customWidth="1"/>
    <col min="10243" max="10243" width="7.5703125" style="472" customWidth="1"/>
    <col min="10244" max="10246" width="6.140625" style="472" customWidth="1"/>
    <col min="10247" max="10247" width="8.7109375" style="472" customWidth="1"/>
    <col min="10248" max="10248" width="2.7109375" style="472" bestFit="1" customWidth="1"/>
    <col min="10249" max="10249" width="13.140625" style="472" customWidth="1"/>
    <col min="10250" max="10250" width="8.85546875" style="472" customWidth="1"/>
    <col min="10251" max="10251" width="8" style="472" customWidth="1"/>
    <col min="10252" max="10254" width="7.7109375" style="472" customWidth="1"/>
    <col min="10255" max="10255" width="4.7109375" style="472" customWidth="1"/>
    <col min="10256" max="10256" width="3.7109375" style="472" customWidth="1"/>
    <col min="10257" max="10257" width="4.42578125" style="472" customWidth="1"/>
    <col min="10258" max="10258" width="4.7109375" style="472" customWidth="1"/>
    <col min="10259" max="10294" width="0" style="472" hidden="1" customWidth="1"/>
    <col min="10295" max="10297" width="3.7109375" style="472" customWidth="1"/>
    <col min="10298" max="10298" width="0" style="472" hidden="1" customWidth="1"/>
    <col min="10299" max="10299" width="3.7109375" style="472" customWidth="1"/>
    <col min="10300" max="10300" width="17.28515625" style="472" customWidth="1"/>
    <col min="10301" max="10301" width="12.85546875" style="472" customWidth="1"/>
    <col min="10302" max="10302" width="15.5703125" style="472" customWidth="1"/>
    <col min="10303" max="10303" width="17.5703125" style="472" customWidth="1"/>
    <col min="10304" max="10304" width="7.140625" style="472" bestFit="1" customWidth="1"/>
    <col min="10305" max="10305" width="6.5703125" style="472" bestFit="1" customWidth="1"/>
    <col min="10306" max="10306" width="9" style="472" customWidth="1"/>
    <col min="10307" max="10308" width="3.28515625" style="472" customWidth="1"/>
    <col min="10309" max="10310" width="4.5703125" style="472" customWidth="1"/>
    <col min="10311" max="10311" width="4" style="472" customWidth="1"/>
    <col min="10312" max="10312" width="9.42578125" style="472" bestFit="1" customWidth="1"/>
    <col min="10313" max="10313" width="4.140625" style="472" customWidth="1"/>
    <col min="10314" max="10496" width="11.42578125" style="472"/>
    <col min="10497" max="10497" width="9.42578125" style="472" customWidth="1"/>
    <col min="10498" max="10498" width="11.42578125" style="472" customWidth="1"/>
    <col min="10499" max="10499" width="7.5703125" style="472" customWidth="1"/>
    <col min="10500" max="10502" width="6.140625" style="472" customWidth="1"/>
    <col min="10503" max="10503" width="8.7109375" style="472" customWidth="1"/>
    <col min="10504" max="10504" width="2.7109375" style="472" bestFit="1" customWidth="1"/>
    <col min="10505" max="10505" width="13.140625" style="472" customWidth="1"/>
    <col min="10506" max="10506" width="8.85546875" style="472" customWidth="1"/>
    <col min="10507" max="10507" width="8" style="472" customWidth="1"/>
    <col min="10508" max="10510" width="7.7109375" style="472" customWidth="1"/>
    <col min="10511" max="10511" width="4.7109375" style="472" customWidth="1"/>
    <col min="10512" max="10512" width="3.7109375" style="472" customWidth="1"/>
    <col min="10513" max="10513" width="4.42578125" style="472" customWidth="1"/>
    <col min="10514" max="10514" width="4.7109375" style="472" customWidth="1"/>
    <col min="10515" max="10550" width="0" style="472" hidden="1" customWidth="1"/>
    <col min="10551" max="10553" width="3.7109375" style="472" customWidth="1"/>
    <col min="10554" max="10554" width="0" style="472" hidden="1" customWidth="1"/>
    <col min="10555" max="10555" width="3.7109375" style="472" customWidth="1"/>
    <col min="10556" max="10556" width="17.28515625" style="472" customWidth="1"/>
    <col min="10557" max="10557" width="12.85546875" style="472" customWidth="1"/>
    <col min="10558" max="10558" width="15.5703125" style="472" customWidth="1"/>
    <col min="10559" max="10559" width="17.5703125" style="472" customWidth="1"/>
    <col min="10560" max="10560" width="7.140625" style="472" bestFit="1" customWidth="1"/>
    <col min="10561" max="10561" width="6.5703125" style="472" bestFit="1" customWidth="1"/>
    <col min="10562" max="10562" width="9" style="472" customWidth="1"/>
    <col min="10563" max="10564" width="3.28515625" style="472" customWidth="1"/>
    <col min="10565" max="10566" width="4.5703125" style="472" customWidth="1"/>
    <col min="10567" max="10567" width="4" style="472" customWidth="1"/>
    <col min="10568" max="10568" width="9.42578125" style="472" bestFit="1" customWidth="1"/>
    <col min="10569" max="10569" width="4.140625" style="472" customWidth="1"/>
    <col min="10570" max="10752" width="11.42578125" style="472"/>
    <col min="10753" max="10753" width="9.42578125" style="472" customWidth="1"/>
    <col min="10754" max="10754" width="11.42578125" style="472" customWidth="1"/>
    <col min="10755" max="10755" width="7.5703125" style="472" customWidth="1"/>
    <col min="10756" max="10758" width="6.140625" style="472" customWidth="1"/>
    <col min="10759" max="10759" width="8.7109375" style="472" customWidth="1"/>
    <col min="10760" max="10760" width="2.7109375" style="472" bestFit="1" customWidth="1"/>
    <col min="10761" max="10761" width="13.140625" style="472" customWidth="1"/>
    <col min="10762" max="10762" width="8.85546875" style="472" customWidth="1"/>
    <col min="10763" max="10763" width="8" style="472" customWidth="1"/>
    <col min="10764" max="10766" width="7.7109375" style="472" customWidth="1"/>
    <col min="10767" max="10767" width="4.7109375" style="472" customWidth="1"/>
    <col min="10768" max="10768" width="3.7109375" style="472" customWidth="1"/>
    <col min="10769" max="10769" width="4.42578125" style="472" customWidth="1"/>
    <col min="10770" max="10770" width="4.7109375" style="472" customWidth="1"/>
    <col min="10771" max="10806" width="0" style="472" hidden="1" customWidth="1"/>
    <col min="10807" max="10809" width="3.7109375" style="472" customWidth="1"/>
    <col min="10810" max="10810" width="0" style="472" hidden="1" customWidth="1"/>
    <col min="10811" max="10811" width="3.7109375" style="472" customWidth="1"/>
    <col min="10812" max="10812" width="17.28515625" style="472" customWidth="1"/>
    <col min="10813" max="10813" width="12.85546875" style="472" customWidth="1"/>
    <col min="10814" max="10814" width="15.5703125" style="472" customWidth="1"/>
    <col min="10815" max="10815" width="17.5703125" style="472" customWidth="1"/>
    <col min="10816" max="10816" width="7.140625" style="472" bestFit="1" customWidth="1"/>
    <col min="10817" max="10817" width="6.5703125" style="472" bestFit="1" customWidth="1"/>
    <col min="10818" max="10818" width="9" style="472" customWidth="1"/>
    <col min="10819" max="10820" width="3.28515625" style="472" customWidth="1"/>
    <col min="10821" max="10822" width="4.5703125" style="472" customWidth="1"/>
    <col min="10823" max="10823" width="4" style="472" customWidth="1"/>
    <col min="10824" max="10824" width="9.42578125" style="472" bestFit="1" customWidth="1"/>
    <col min="10825" max="10825" width="4.140625" style="472" customWidth="1"/>
    <col min="10826" max="11008" width="11.42578125" style="472"/>
    <col min="11009" max="11009" width="9.42578125" style="472" customWidth="1"/>
    <col min="11010" max="11010" width="11.42578125" style="472" customWidth="1"/>
    <col min="11011" max="11011" width="7.5703125" style="472" customWidth="1"/>
    <col min="11012" max="11014" width="6.140625" style="472" customWidth="1"/>
    <col min="11015" max="11015" width="8.7109375" style="472" customWidth="1"/>
    <col min="11016" max="11016" width="2.7109375" style="472" bestFit="1" customWidth="1"/>
    <col min="11017" max="11017" width="13.140625" style="472" customWidth="1"/>
    <col min="11018" max="11018" width="8.85546875" style="472" customWidth="1"/>
    <col min="11019" max="11019" width="8" style="472" customWidth="1"/>
    <col min="11020" max="11022" width="7.7109375" style="472" customWidth="1"/>
    <col min="11023" max="11023" width="4.7109375" style="472" customWidth="1"/>
    <col min="11024" max="11024" width="3.7109375" style="472" customWidth="1"/>
    <col min="11025" max="11025" width="4.42578125" style="472" customWidth="1"/>
    <col min="11026" max="11026" width="4.7109375" style="472" customWidth="1"/>
    <col min="11027" max="11062" width="0" style="472" hidden="1" customWidth="1"/>
    <col min="11063" max="11065" width="3.7109375" style="472" customWidth="1"/>
    <col min="11066" max="11066" width="0" style="472" hidden="1" customWidth="1"/>
    <col min="11067" max="11067" width="3.7109375" style="472" customWidth="1"/>
    <col min="11068" max="11068" width="17.28515625" style="472" customWidth="1"/>
    <col min="11069" max="11069" width="12.85546875" style="472" customWidth="1"/>
    <col min="11070" max="11070" width="15.5703125" style="472" customWidth="1"/>
    <col min="11071" max="11071" width="17.5703125" style="472" customWidth="1"/>
    <col min="11072" max="11072" width="7.140625" style="472" bestFit="1" customWidth="1"/>
    <col min="11073" max="11073" width="6.5703125" style="472" bestFit="1" customWidth="1"/>
    <col min="11074" max="11074" width="9" style="472" customWidth="1"/>
    <col min="11075" max="11076" width="3.28515625" style="472" customWidth="1"/>
    <col min="11077" max="11078" width="4.5703125" style="472" customWidth="1"/>
    <col min="11079" max="11079" width="4" style="472" customWidth="1"/>
    <col min="11080" max="11080" width="9.42578125" style="472" bestFit="1" customWidth="1"/>
    <col min="11081" max="11081" width="4.140625" style="472" customWidth="1"/>
    <col min="11082" max="11264" width="11.42578125" style="472"/>
    <col min="11265" max="11265" width="9.42578125" style="472" customWidth="1"/>
    <col min="11266" max="11266" width="11.42578125" style="472" customWidth="1"/>
    <col min="11267" max="11267" width="7.5703125" style="472" customWidth="1"/>
    <col min="11268" max="11270" width="6.140625" style="472" customWidth="1"/>
    <col min="11271" max="11271" width="8.7109375" style="472" customWidth="1"/>
    <col min="11272" max="11272" width="2.7109375" style="472" bestFit="1" customWidth="1"/>
    <col min="11273" max="11273" width="13.140625" style="472" customWidth="1"/>
    <col min="11274" max="11274" width="8.85546875" style="472" customWidth="1"/>
    <col min="11275" max="11275" width="8" style="472" customWidth="1"/>
    <col min="11276" max="11278" width="7.7109375" style="472" customWidth="1"/>
    <col min="11279" max="11279" width="4.7109375" style="472" customWidth="1"/>
    <col min="11280" max="11280" width="3.7109375" style="472" customWidth="1"/>
    <col min="11281" max="11281" width="4.42578125" style="472" customWidth="1"/>
    <col min="11282" max="11282" width="4.7109375" style="472" customWidth="1"/>
    <col min="11283" max="11318" width="0" style="472" hidden="1" customWidth="1"/>
    <col min="11319" max="11321" width="3.7109375" style="472" customWidth="1"/>
    <col min="11322" max="11322" width="0" style="472" hidden="1" customWidth="1"/>
    <col min="11323" max="11323" width="3.7109375" style="472" customWidth="1"/>
    <col min="11324" max="11324" width="17.28515625" style="472" customWidth="1"/>
    <col min="11325" max="11325" width="12.85546875" style="472" customWidth="1"/>
    <col min="11326" max="11326" width="15.5703125" style="472" customWidth="1"/>
    <col min="11327" max="11327" width="17.5703125" style="472" customWidth="1"/>
    <col min="11328" max="11328" width="7.140625" style="472" bestFit="1" customWidth="1"/>
    <col min="11329" max="11329" width="6.5703125" style="472" bestFit="1" customWidth="1"/>
    <col min="11330" max="11330" width="9" style="472" customWidth="1"/>
    <col min="11331" max="11332" width="3.28515625" style="472" customWidth="1"/>
    <col min="11333" max="11334" width="4.5703125" style="472" customWidth="1"/>
    <col min="11335" max="11335" width="4" style="472" customWidth="1"/>
    <col min="11336" max="11336" width="9.42578125" style="472" bestFit="1" customWidth="1"/>
    <col min="11337" max="11337" width="4.140625" style="472" customWidth="1"/>
    <col min="11338" max="11520" width="11.42578125" style="472"/>
    <col min="11521" max="11521" width="9.42578125" style="472" customWidth="1"/>
    <col min="11522" max="11522" width="11.42578125" style="472" customWidth="1"/>
    <col min="11523" max="11523" width="7.5703125" style="472" customWidth="1"/>
    <col min="11524" max="11526" width="6.140625" style="472" customWidth="1"/>
    <col min="11527" max="11527" width="8.7109375" style="472" customWidth="1"/>
    <col min="11528" max="11528" width="2.7109375" style="472" bestFit="1" customWidth="1"/>
    <col min="11529" max="11529" width="13.140625" style="472" customWidth="1"/>
    <col min="11530" max="11530" width="8.85546875" style="472" customWidth="1"/>
    <col min="11531" max="11531" width="8" style="472" customWidth="1"/>
    <col min="11532" max="11534" width="7.7109375" style="472" customWidth="1"/>
    <col min="11535" max="11535" width="4.7109375" style="472" customWidth="1"/>
    <col min="11536" max="11536" width="3.7109375" style="472" customWidth="1"/>
    <col min="11537" max="11537" width="4.42578125" style="472" customWidth="1"/>
    <col min="11538" max="11538" width="4.7109375" style="472" customWidth="1"/>
    <col min="11539" max="11574" width="0" style="472" hidden="1" customWidth="1"/>
    <col min="11575" max="11577" width="3.7109375" style="472" customWidth="1"/>
    <col min="11578" max="11578" width="0" style="472" hidden="1" customWidth="1"/>
    <col min="11579" max="11579" width="3.7109375" style="472" customWidth="1"/>
    <col min="11580" max="11580" width="17.28515625" style="472" customWidth="1"/>
    <col min="11581" max="11581" width="12.85546875" style="472" customWidth="1"/>
    <col min="11582" max="11582" width="15.5703125" style="472" customWidth="1"/>
    <col min="11583" max="11583" width="17.5703125" style="472" customWidth="1"/>
    <col min="11584" max="11584" width="7.140625" style="472" bestFit="1" customWidth="1"/>
    <col min="11585" max="11585" width="6.5703125" style="472" bestFit="1" customWidth="1"/>
    <col min="11586" max="11586" width="9" style="472" customWidth="1"/>
    <col min="11587" max="11588" width="3.28515625" style="472" customWidth="1"/>
    <col min="11589" max="11590" width="4.5703125" style="472" customWidth="1"/>
    <col min="11591" max="11591" width="4" style="472" customWidth="1"/>
    <col min="11592" max="11592" width="9.42578125" style="472" bestFit="1" customWidth="1"/>
    <col min="11593" max="11593" width="4.140625" style="472" customWidth="1"/>
    <col min="11594" max="11776" width="11.42578125" style="472"/>
    <col min="11777" max="11777" width="9.42578125" style="472" customWidth="1"/>
    <col min="11778" max="11778" width="11.42578125" style="472" customWidth="1"/>
    <col min="11779" max="11779" width="7.5703125" style="472" customWidth="1"/>
    <col min="11780" max="11782" width="6.140625" style="472" customWidth="1"/>
    <col min="11783" max="11783" width="8.7109375" style="472" customWidth="1"/>
    <col min="11784" max="11784" width="2.7109375" style="472" bestFit="1" customWidth="1"/>
    <col min="11785" max="11785" width="13.140625" style="472" customWidth="1"/>
    <col min="11786" max="11786" width="8.85546875" style="472" customWidth="1"/>
    <col min="11787" max="11787" width="8" style="472" customWidth="1"/>
    <col min="11788" max="11790" width="7.7109375" style="472" customWidth="1"/>
    <col min="11791" max="11791" width="4.7109375" style="472" customWidth="1"/>
    <col min="11792" max="11792" width="3.7109375" style="472" customWidth="1"/>
    <col min="11793" max="11793" width="4.42578125" style="472" customWidth="1"/>
    <col min="11794" max="11794" width="4.7109375" style="472" customWidth="1"/>
    <col min="11795" max="11830" width="0" style="472" hidden="1" customWidth="1"/>
    <col min="11831" max="11833" width="3.7109375" style="472" customWidth="1"/>
    <col min="11834" max="11834" width="0" style="472" hidden="1" customWidth="1"/>
    <col min="11835" max="11835" width="3.7109375" style="472" customWidth="1"/>
    <col min="11836" max="11836" width="17.28515625" style="472" customWidth="1"/>
    <col min="11837" max="11837" width="12.85546875" style="472" customWidth="1"/>
    <col min="11838" max="11838" width="15.5703125" style="472" customWidth="1"/>
    <col min="11839" max="11839" width="17.5703125" style="472" customWidth="1"/>
    <col min="11840" max="11840" width="7.140625" style="472" bestFit="1" customWidth="1"/>
    <col min="11841" max="11841" width="6.5703125" style="472" bestFit="1" customWidth="1"/>
    <col min="11842" max="11842" width="9" style="472" customWidth="1"/>
    <col min="11843" max="11844" width="3.28515625" style="472" customWidth="1"/>
    <col min="11845" max="11846" width="4.5703125" style="472" customWidth="1"/>
    <col min="11847" max="11847" width="4" style="472" customWidth="1"/>
    <col min="11848" max="11848" width="9.42578125" style="472" bestFit="1" customWidth="1"/>
    <col min="11849" max="11849" width="4.140625" style="472" customWidth="1"/>
    <col min="11850" max="12032" width="11.42578125" style="472"/>
    <col min="12033" max="12033" width="9.42578125" style="472" customWidth="1"/>
    <col min="12034" max="12034" width="11.42578125" style="472" customWidth="1"/>
    <col min="12035" max="12035" width="7.5703125" style="472" customWidth="1"/>
    <col min="12036" max="12038" width="6.140625" style="472" customWidth="1"/>
    <col min="12039" max="12039" width="8.7109375" style="472" customWidth="1"/>
    <col min="12040" max="12040" width="2.7109375" style="472" bestFit="1" customWidth="1"/>
    <col min="12041" max="12041" width="13.140625" style="472" customWidth="1"/>
    <col min="12042" max="12042" width="8.85546875" style="472" customWidth="1"/>
    <col min="12043" max="12043" width="8" style="472" customWidth="1"/>
    <col min="12044" max="12046" width="7.7109375" style="472" customWidth="1"/>
    <col min="12047" max="12047" width="4.7109375" style="472" customWidth="1"/>
    <col min="12048" max="12048" width="3.7109375" style="472" customWidth="1"/>
    <col min="12049" max="12049" width="4.42578125" style="472" customWidth="1"/>
    <col min="12050" max="12050" width="4.7109375" style="472" customWidth="1"/>
    <col min="12051" max="12086" width="0" style="472" hidden="1" customWidth="1"/>
    <col min="12087" max="12089" width="3.7109375" style="472" customWidth="1"/>
    <col min="12090" max="12090" width="0" style="472" hidden="1" customWidth="1"/>
    <col min="12091" max="12091" width="3.7109375" style="472" customWidth="1"/>
    <col min="12092" max="12092" width="17.28515625" style="472" customWidth="1"/>
    <col min="12093" max="12093" width="12.85546875" style="472" customWidth="1"/>
    <col min="12094" max="12094" width="15.5703125" style="472" customWidth="1"/>
    <col min="12095" max="12095" width="17.5703125" style="472" customWidth="1"/>
    <col min="12096" max="12096" width="7.140625" style="472" bestFit="1" customWidth="1"/>
    <col min="12097" max="12097" width="6.5703125" style="472" bestFit="1" customWidth="1"/>
    <col min="12098" max="12098" width="9" style="472" customWidth="1"/>
    <col min="12099" max="12100" width="3.28515625" style="472" customWidth="1"/>
    <col min="12101" max="12102" width="4.5703125" style="472" customWidth="1"/>
    <col min="12103" max="12103" width="4" style="472" customWidth="1"/>
    <col min="12104" max="12104" width="9.42578125" style="472" bestFit="1" customWidth="1"/>
    <col min="12105" max="12105" width="4.140625" style="472" customWidth="1"/>
    <col min="12106" max="12288" width="11.42578125" style="472"/>
    <col min="12289" max="12289" width="9.42578125" style="472" customWidth="1"/>
    <col min="12290" max="12290" width="11.42578125" style="472" customWidth="1"/>
    <col min="12291" max="12291" width="7.5703125" style="472" customWidth="1"/>
    <col min="12292" max="12294" width="6.140625" style="472" customWidth="1"/>
    <col min="12295" max="12295" width="8.7109375" style="472" customWidth="1"/>
    <col min="12296" max="12296" width="2.7109375" style="472" bestFit="1" customWidth="1"/>
    <col min="12297" max="12297" width="13.140625" style="472" customWidth="1"/>
    <col min="12298" max="12298" width="8.85546875" style="472" customWidth="1"/>
    <col min="12299" max="12299" width="8" style="472" customWidth="1"/>
    <col min="12300" max="12302" width="7.7109375" style="472" customWidth="1"/>
    <col min="12303" max="12303" width="4.7109375" style="472" customWidth="1"/>
    <col min="12304" max="12304" width="3.7109375" style="472" customWidth="1"/>
    <col min="12305" max="12305" width="4.42578125" style="472" customWidth="1"/>
    <col min="12306" max="12306" width="4.7109375" style="472" customWidth="1"/>
    <col min="12307" max="12342" width="0" style="472" hidden="1" customWidth="1"/>
    <col min="12343" max="12345" width="3.7109375" style="472" customWidth="1"/>
    <col min="12346" max="12346" width="0" style="472" hidden="1" customWidth="1"/>
    <col min="12347" max="12347" width="3.7109375" style="472" customWidth="1"/>
    <col min="12348" max="12348" width="17.28515625" style="472" customWidth="1"/>
    <col min="12349" max="12349" width="12.85546875" style="472" customWidth="1"/>
    <col min="12350" max="12350" width="15.5703125" style="472" customWidth="1"/>
    <col min="12351" max="12351" width="17.5703125" style="472" customWidth="1"/>
    <col min="12352" max="12352" width="7.140625" style="472" bestFit="1" customWidth="1"/>
    <col min="12353" max="12353" width="6.5703125" style="472" bestFit="1" customWidth="1"/>
    <col min="12354" max="12354" width="9" style="472" customWidth="1"/>
    <col min="12355" max="12356" width="3.28515625" style="472" customWidth="1"/>
    <col min="12357" max="12358" width="4.5703125" style="472" customWidth="1"/>
    <col min="12359" max="12359" width="4" style="472" customWidth="1"/>
    <col min="12360" max="12360" width="9.42578125" style="472" bestFit="1" customWidth="1"/>
    <col min="12361" max="12361" width="4.140625" style="472" customWidth="1"/>
    <col min="12362" max="12544" width="11.42578125" style="472"/>
    <col min="12545" max="12545" width="9.42578125" style="472" customWidth="1"/>
    <col min="12546" max="12546" width="11.42578125" style="472" customWidth="1"/>
    <col min="12547" max="12547" width="7.5703125" style="472" customWidth="1"/>
    <col min="12548" max="12550" width="6.140625" style="472" customWidth="1"/>
    <col min="12551" max="12551" width="8.7109375" style="472" customWidth="1"/>
    <col min="12552" max="12552" width="2.7109375" style="472" bestFit="1" customWidth="1"/>
    <col min="12553" max="12553" width="13.140625" style="472" customWidth="1"/>
    <col min="12554" max="12554" width="8.85546875" style="472" customWidth="1"/>
    <col min="12555" max="12555" width="8" style="472" customWidth="1"/>
    <col min="12556" max="12558" width="7.7109375" style="472" customWidth="1"/>
    <col min="12559" max="12559" width="4.7109375" style="472" customWidth="1"/>
    <col min="12560" max="12560" width="3.7109375" style="472" customWidth="1"/>
    <col min="12561" max="12561" width="4.42578125" style="472" customWidth="1"/>
    <col min="12562" max="12562" width="4.7109375" style="472" customWidth="1"/>
    <col min="12563" max="12598" width="0" style="472" hidden="1" customWidth="1"/>
    <col min="12599" max="12601" width="3.7109375" style="472" customWidth="1"/>
    <col min="12602" max="12602" width="0" style="472" hidden="1" customWidth="1"/>
    <col min="12603" max="12603" width="3.7109375" style="472" customWidth="1"/>
    <col min="12604" max="12604" width="17.28515625" style="472" customWidth="1"/>
    <col min="12605" max="12605" width="12.85546875" style="472" customWidth="1"/>
    <col min="12606" max="12606" width="15.5703125" style="472" customWidth="1"/>
    <col min="12607" max="12607" width="17.5703125" style="472" customWidth="1"/>
    <col min="12608" max="12608" width="7.140625" style="472" bestFit="1" customWidth="1"/>
    <col min="12609" max="12609" width="6.5703125" style="472" bestFit="1" customWidth="1"/>
    <col min="12610" max="12610" width="9" style="472" customWidth="1"/>
    <col min="12611" max="12612" width="3.28515625" style="472" customWidth="1"/>
    <col min="12613" max="12614" width="4.5703125" style="472" customWidth="1"/>
    <col min="12615" max="12615" width="4" style="472" customWidth="1"/>
    <col min="12616" max="12616" width="9.42578125" style="472" bestFit="1" customWidth="1"/>
    <col min="12617" max="12617" width="4.140625" style="472" customWidth="1"/>
    <col min="12618" max="12800" width="11.42578125" style="472"/>
    <col min="12801" max="12801" width="9.42578125" style="472" customWidth="1"/>
    <col min="12802" max="12802" width="11.42578125" style="472" customWidth="1"/>
    <col min="12803" max="12803" width="7.5703125" style="472" customWidth="1"/>
    <col min="12804" max="12806" width="6.140625" style="472" customWidth="1"/>
    <col min="12807" max="12807" width="8.7109375" style="472" customWidth="1"/>
    <col min="12808" max="12808" width="2.7109375" style="472" bestFit="1" customWidth="1"/>
    <col min="12809" max="12809" width="13.140625" style="472" customWidth="1"/>
    <col min="12810" max="12810" width="8.85546875" style="472" customWidth="1"/>
    <col min="12811" max="12811" width="8" style="472" customWidth="1"/>
    <col min="12812" max="12814" width="7.7109375" style="472" customWidth="1"/>
    <col min="12815" max="12815" width="4.7109375" style="472" customWidth="1"/>
    <col min="12816" max="12816" width="3.7109375" style="472" customWidth="1"/>
    <col min="12817" max="12817" width="4.42578125" style="472" customWidth="1"/>
    <col min="12818" max="12818" width="4.7109375" style="472" customWidth="1"/>
    <col min="12819" max="12854" width="0" style="472" hidden="1" customWidth="1"/>
    <col min="12855" max="12857" width="3.7109375" style="472" customWidth="1"/>
    <col min="12858" max="12858" width="0" style="472" hidden="1" customWidth="1"/>
    <col min="12859" max="12859" width="3.7109375" style="472" customWidth="1"/>
    <col min="12860" max="12860" width="17.28515625" style="472" customWidth="1"/>
    <col min="12861" max="12861" width="12.85546875" style="472" customWidth="1"/>
    <col min="12862" max="12862" width="15.5703125" style="472" customWidth="1"/>
    <col min="12863" max="12863" width="17.5703125" style="472" customWidth="1"/>
    <col min="12864" max="12864" width="7.140625" style="472" bestFit="1" customWidth="1"/>
    <col min="12865" max="12865" width="6.5703125" style="472" bestFit="1" customWidth="1"/>
    <col min="12866" max="12866" width="9" style="472" customWidth="1"/>
    <col min="12867" max="12868" width="3.28515625" style="472" customWidth="1"/>
    <col min="12869" max="12870" width="4.5703125" style="472" customWidth="1"/>
    <col min="12871" max="12871" width="4" style="472" customWidth="1"/>
    <col min="12872" max="12872" width="9.42578125" style="472" bestFit="1" customWidth="1"/>
    <col min="12873" max="12873" width="4.140625" style="472" customWidth="1"/>
    <col min="12874" max="13056" width="11.42578125" style="472"/>
    <col min="13057" max="13057" width="9.42578125" style="472" customWidth="1"/>
    <col min="13058" max="13058" width="11.42578125" style="472" customWidth="1"/>
    <col min="13059" max="13059" width="7.5703125" style="472" customWidth="1"/>
    <col min="13060" max="13062" width="6.140625" style="472" customWidth="1"/>
    <col min="13063" max="13063" width="8.7109375" style="472" customWidth="1"/>
    <col min="13064" max="13064" width="2.7109375" style="472" bestFit="1" customWidth="1"/>
    <col min="13065" max="13065" width="13.140625" style="472" customWidth="1"/>
    <col min="13066" max="13066" width="8.85546875" style="472" customWidth="1"/>
    <col min="13067" max="13067" width="8" style="472" customWidth="1"/>
    <col min="13068" max="13070" width="7.7109375" style="472" customWidth="1"/>
    <col min="13071" max="13071" width="4.7109375" style="472" customWidth="1"/>
    <col min="13072" max="13072" width="3.7109375" style="472" customWidth="1"/>
    <col min="13073" max="13073" width="4.42578125" style="472" customWidth="1"/>
    <col min="13074" max="13074" width="4.7109375" style="472" customWidth="1"/>
    <col min="13075" max="13110" width="0" style="472" hidden="1" customWidth="1"/>
    <col min="13111" max="13113" width="3.7109375" style="472" customWidth="1"/>
    <col min="13114" max="13114" width="0" style="472" hidden="1" customWidth="1"/>
    <col min="13115" max="13115" width="3.7109375" style="472" customWidth="1"/>
    <col min="13116" max="13116" width="17.28515625" style="472" customWidth="1"/>
    <col min="13117" max="13117" width="12.85546875" style="472" customWidth="1"/>
    <col min="13118" max="13118" width="15.5703125" style="472" customWidth="1"/>
    <col min="13119" max="13119" width="17.5703125" style="472" customWidth="1"/>
    <col min="13120" max="13120" width="7.140625" style="472" bestFit="1" customWidth="1"/>
    <col min="13121" max="13121" width="6.5703125" style="472" bestFit="1" customWidth="1"/>
    <col min="13122" max="13122" width="9" style="472" customWidth="1"/>
    <col min="13123" max="13124" width="3.28515625" style="472" customWidth="1"/>
    <col min="13125" max="13126" width="4.5703125" style="472" customWidth="1"/>
    <col min="13127" max="13127" width="4" style="472" customWidth="1"/>
    <col min="13128" max="13128" width="9.42578125" style="472" bestFit="1" customWidth="1"/>
    <col min="13129" max="13129" width="4.140625" style="472" customWidth="1"/>
    <col min="13130" max="13312" width="11.42578125" style="472"/>
    <col min="13313" max="13313" width="9.42578125" style="472" customWidth="1"/>
    <col min="13314" max="13314" width="11.42578125" style="472" customWidth="1"/>
    <col min="13315" max="13315" width="7.5703125" style="472" customWidth="1"/>
    <col min="13316" max="13318" width="6.140625" style="472" customWidth="1"/>
    <col min="13319" max="13319" width="8.7109375" style="472" customWidth="1"/>
    <col min="13320" max="13320" width="2.7109375" style="472" bestFit="1" customWidth="1"/>
    <col min="13321" max="13321" width="13.140625" style="472" customWidth="1"/>
    <col min="13322" max="13322" width="8.85546875" style="472" customWidth="1"/>
    <col min="13323" max="13323" width="8" style="472" customWidth="1"/>
    <col min="13324" max="13326" width="7.7109375" style="472" customWidth="1"/>
    <col min="13327" max="13327" width="4.7109375" style="472" customWidth="1"/>
    <col min="13328" max="13328" width="3.7109375" style="472" customWidth="1"/>
    <col min="13329" max="13329" width="4.42578125" style="472" customWidth="1"/>
    <col min="13330" max="13330" width="4.7109375" style="472" customWidth="1"/>
    <col min="13331" max="13366" width="0" style="472" hidden="1" customWidth="1"/>
    <col min="13367" max="13369" width="3.7109375" style="472" customWidth="1"/>
    <col min="13370" max="13370" width="0" style="472" hidden="1" customWidth="1"/>
    <col min="13371" max="13371" width="3.7109375" style="472" customWidth="1"/>
    <col min="13372" max="13372" width="17.28515625" style="472" customWidth="1"/>
    <col min="13373" max="13373" width="12.85546875" style="472" customWidth="1"/>
    <col min="13374" max="13374" width="15.5703125" style="472" customWidth="1"/>
    <col min="13375" max="13375" width="17.5703125" style="472" customWidth="1"/>
    <col min="13376" max="13376" width="7.140625" style="472" bestFit="1" customWidth="1"/>
    <col min="13377" max="13377" width="6.5703125" style="472" bestFit="1" customWidth="1"/>
    <col min="13378" max="13378" width="9" style="472" customWidth="1"/>
    <col min="13379" max="13380" width="3.28515625" style="472" customWidth="1"/>
    <col min="13381" max="13382" width="4.5703125" style="472" customWidth="1"/>
    <col min="13383" max="13383" width="4" style="472" customWidth="1"/>
    <col min="13384" max="13384" width="9.42578125" style="472" bestFit="1" customWidth="1"/>
    <col min="13385" max="13385" width="4.140625" style="472" customWidth="1"/>
    <col min="13386" max="13568" width="11.42578125" style="472"/>
    <col min="13569" max="13569" width="9.42578125" style="472" customWidth="1"/>
    <col min="13570" max="13570" width="11.42578125" style="472" customWidth="1"/>
    <col min="13571" max="13571" width="7.5703125" style="472" customWidth="1"/>
    <col min="13572" max="13574" width="6.140625" style="472" customWidth="1"/>
    <col min="13575" max="13575" width="8.7109375" style="472" customWidth="1"/>
    <col min="13576" max="13576" width="2.7109375" style="472" bestFit="1" customWidth="1"/>
    <col min="13577" max="13577" width="13.140625" style="472" customWidth="1"/>
    <col min="13578" max="13578" width="8.85546875" style="472" customWidth="1"/>
    <col min="13579" max="13579" width="8" style="472" customWidth="1"/>
    <col min="13580" max="13582" width="7.7109375" style="472" customWidth="1"/>
    <col min="13583" max="13583" width="4.7109375" style="472" customWidth="1"/>
    <col min="13584" max="13584" width="3.7109375" style="472" customWidth="1"/>
    <col min="13585" max="13585" width="4.42578125" style="472" customWidth="1"/>
    <col min="13586" max="13586" width="4.7109375" style="472" customWidth="1"/>
    <col min="13587" max="13622" width="0" style="472" hidden="1" customWidth="1"/>
    <col min="13623" max="13625" width="3.7109375" style="472" customWidth="1"/>
    <col min="13626" max="13626" width="0" style="472" hidden="1" customWidth="1"/>
    <col min="13627" max="13627" width="3.7109375" style="472" customWidth="1"/>
    <col min="13628" max="13628" width="17.28515625" style="472" customWidth="1"/>
    <col min="13629" max="13629" width="12.85546875" style="472" customWidth="1"/>
    <col min="13630" max="13630" width="15.5703125" style="472" customWidth="1"/>
    <col min="13631" max="13631" width="17.5703125" style="472" customWidth="1"/>
    <col min="13632" max="13632" width="7.140625" style="472" bestFit="1" customWidth="1"/>
    <col min="13633" max="13633" width="6.5703125" style="472" bestFit="1" customWidth="1"/>
    <col min="13634" max="13634" width="9" style="472" customWidth="1"/>
    <col min="13635" max="13636" width="3.28515625" style="472" customWidth="1"/>
    <col min="13637" max="13638" width="4.5703125" style="472" customWidth="1"/>
    <col min="13639" max="13639" width="4" style="472" customWidth="1"/>
    <col min="13640" max="13640" width="9.42578125" style="472" bestFit="1" customWidth="1"/>
    <col min="13641" max="13641" width="4.140625" style="472" customWidth="1"/>
    <col min="13642" max="13824" width="11.42578125" style="472"/>
    <col min="13825" max="13825" width="9.42578125" style="472" customWidth="1"/>
    <col min="13826" max="13826" width="11.42578125" style="472" customWidth="1"/>
    <col min="13827" max="13827" width="7.5703125" style="472" customWidth="1"/>
    <col min="13828" max="13830" width="6.140625" style="472" customWidth="1"/>
    <col min="13831" max="13831" width="8.7109375" style="472" customWidth="1"/>
    <col min="13832" max="13832" width="2.7109375" style="472" bestFit="1" customWidth="1"/>
    <col min="13833" max="13833" width="13.140625" style="472" customWidth="1"/>
    <col min="13834" max="13834" width="8.85546875" style="472" customWidth="1"/>
    <col min="13835" max="13835" width="8" style="472" customWidth="1"/>
    <col min="13836" max="13838" width="7.7109375" style="472" customWidth="1"/>
    <col min="13839" max="13839" width="4.7109375" style="472" customWidth="1"/>
    <col min="13840" max="13840" width="3.7109375" style="472" customWidth="1"/>
    <col min="13841" max="13841" width="4.42578125" style="472" customWidth="1"/>
    <col min="13842" max="13842" width="4.7109375" style="472" customWidth="1"/>
    <col min="13843" max="13878" width="0" style="472" hidden="1" customWidth="1"/>
    <col min="13879" max="13881" width="3.7109375" style="472" customWidth="1"/>
    <col min="13882" max="13882" width="0" style="472" hidden="1" customWidth="1"/>
    <col min="13883" max="13883" width="3.7109375" style="472" customWidth="1"/>
    <col min="13884" max="13884" width="17.28515625" style="472" customWidth="1"/>
    <col min="13885" max="13885" width="12.85546875" style="472" customWidth="1"/>
    <col min="13886" max="13886" width="15.5703125" style="472" customWidth="1"/>
    <col min="13887" max="13887" width="17.5703125" style="472" customWidth="1"/>
    <col min="13888" max="13888" width="7.140625" style="472" bestFit="1" customWidth="1"/>
    <col min="13889" max="13889" width="6.5703125" style="472" bestFit="1" customWidth="1"/>
    <col min="13890" max="13890" width="9" style="472" customWidth="1"/>
    <col min="13891" max="13892" width="3.28515625" style="472" customWidth="1"/>
    <col min="13893" max="13894" width="4.5703125" style="472" customWidth="1"/>
    <col min="13895" max="13895" width="4" style="472" customWidth="1"/>
    <col min="13896" max="13896" width="9.42578125" style="472" bestFit="1" customWidth="1"/>
    <col min="13897" max="13897" width="4.140625" style="472" customWidth="1"/>
    <col min="13898" max="14080" width="11.42578125" style="472"/>
    <col min="14081" max="14081" width="9.42578125" style="472" customWidth="1"/>
    <col min="14082" max="14082" width="11.42578125" style="472" customWidth="1"/>
    <col min="14083" max="14083" width="7.5703125" style="472" customWidth="1"/>
    <col min="14084" max="14086" width="6.140625" style="472" customWidth="1"/>
    <col min="14087" max="14087" width="8.7109375" style="472" customWidth="1"/>
    <col min="14088" max="14088" width="2.7109375" style="472" bestFit="1" customWidth="1"/>
    <col min="14089" max="14089" width="13.140625" style="472" customWidth="1"/>
    <col min="14090" max="14090" width="8.85546875" style="472" customWidth="1"/>
    <col min="14091" max="14091" width="8" style="472" customWidth="1"/>
    <col min="14092" max="14094" width="7.7109375" style="472" customWidth="1"/>
    <col min="14095" max="14095" width="4.7109375" style="472" customWidth="1"/>
    <col min="14096" max="14096" width="3.7109375" style="472" customWidth="1"/>
    <col min="14097" max="14097" width="4.42578125" style="472" customWidth="1"/>
    <col min="14098" max="14098" width="4.7109375" style="472" customWidth="1"/>
    <col min="14099" max="14134" width="0" style="472" hidden="1" customWidth="1"/>
    <col min="14135" max="14137" width="3.7109375" style="472" customWidth="1"/>
    <col min="14138" max="14138" width="0" style="472" hidden="1" customWidth="1"/>
    <col min="14139" max="14139" width="3.7109375" style="472" customWidth="1"/>
    <col min="14140" max="14140" width="17.28515625" style="472" customWidth="1"/>
    <col min="14141" max="14141" width="12.85546875" style="472" customWidth="1"/>
    <col min="14142" max="14142" width="15.5703125" style="472" customWidth="1"/>
    <col min="14143" max="14143" width="17.5703125" style="472" customWidth="1"/>
    <col min="14144" max="14144" width="7.140625" style="472" bestFit="1" customWidth="1"/>
    <col min="14145" max="14145" width="6.5703125" style="472" bestFit="1" customWidth="1"/>
    <col min="14146" max="14146" width="9" style="472" customWidth="1"/>
    <col min="14147" max="14148" width="3.28515625" style="472" customWidth="1"/>
    <col min="14149" max="14150" width="4.5703125" style="472" customWidth="1"/>
    <col min="14151" max="14151" width="4" style="472" customWidth="1"/>
    <col min="14152" max="14152" width="9.42578125" style="472" bestFit="1" customWidth="1"/>
    <col min="14153" max="14153" width="4.140625" style="472" customWidth="1"/>
    <col min="14154" max="14336" width="11.42578125" style="472"/>
    <col min="14337" max="14337" width="9.42578125" style="472" customWidth="1"/>
    <col min="14338" max="14338" width="11.42578125" style="472" customWidth="1"/>
    <col min="14339" max="14339" width="7.5703125" style="472" customWidth="1"/>
    <col min="14340" max="14342" width="6.140625" style="472" customWidth="1"/>
    <col min="14343" max="14343" width="8.7109375" style="472" customWidth="1"/>
    <col min="14344" max="14344" width="2.7109375" style="472" bestFit="1" customWidth="1"/>
    <col min="14345" max="14345" width="13.140625" style="472" customWidth="1"/>
    <col min="14346" max="14346" width="8.85546875" style="472" customWidth="1"/>
    <col min="14347" max="14347" width="8" style="472" customWidth="1"/>
    <col min="14348" max="14350" width="7.7109375" style="472" customWidth="1"/>
    <col min="14351" max="14351" width="4.7109375" style="472" customWidth="1"/>
    <col min="14352" max="14352" width="3.7109375" style="472" customWidth="1"/>
    <col min="14353" max="14353" width="4.42578125" style="472" customWidth="1"/>
    <col min="14354" max="14354" width="4.7109375" style="472" customWidth="1"/>
    <col min="14355" max="14390" width="0" style="472" hidden="1" customWidth="1"/>
    <col min="14391" max="14393" width="3.7109375" style="472" customWidth="1"/>
    <col min="14394" max="14394" width="0" style="472" hidden="1" customWidth="1"/>
    <col min="14395" max="14395" width="3.7109375" style="472" customWidth="1"/>
    <col min="14396" max="14396" width="17.28515625" style="472" customWidth="1"/>
    <col min="14397" max="14397" width="12.85546875" style="472" customWidth="1"/>
    <col min="14398" max="14398" width="15.5703125" style="472" customWidth="1"/>
    <col min="14399" max="14399" width="17.5703125" style="472" customWidth="1"/>
    <col min="14400" max="14400" width="7.140625" style="472" bestFit="1" customWidth="1"/>
    <col min="14401" max="14401" width="6.5703125" style="472" bestFit="1" customWidth="1"/>
    <col min="14402" max="14402" width="9" style="472" customWidth="1"/>
    <col min="14403" max="14404" width="3.28515625" style="472" customWidth="1"/>
    <col min="14405" max="14406" width="4.5703125" style="472" customWidth="1"/>
    <col min="14407" max="14407" width="4" style="472" customWidth="1"/>
    <col min="14408" max="14408" width="9.42578125" style="472" bestFit="1" customWidth="1"/>
    <col min="14409" max="14409" width="4.140625" style="472" customWidth="1"/>
    <col min="14410" max="14592" width="11.42578125" style="472"/>
    <col min="14593" max="14593" width="9.42578125" style="472" customWidth="1"/>
    <col min="14594" max="14594" width="11.42578125" style="472" customWidth="1"/>
    <col min="14595" max="14595" width="7.5703125" style="472" customWidth="1"/>
    <col min="14596" max="14598" width="6.140625" style="472" customWidth="1"/>
    <col min="14599" max="14599" width="8.7109375" style="472" customWidth="1"/>
    <col min="14600" max="14600" width="2.7109375" style="472" bestFit="1" customWidth="1"/>
    <col min="14601" max="14601" width="13.140625" style="472" customWidth="1"/>
    <col min="14602" max="14602" width="8.85546875" style="472" customWidth="1"/>
    <col min="14603" max="14603" width="8" style="472" customWidth="1"/>
    <col min="14604" max="14606" width="7.7109375" style="472" customWidth="1"/>
    <col min="14607" max="14607" width="4.7109375" style="472" customWidth="1"/>
    <col min="14608" max="14608" width="3.7109375" style="472" customWidth="1"/>
    <col min="14609" max="14609" width="4.42578125" style="472" customWidth="1"/>
    <col min="14610" max="14610" width="4.7109375" style="472" customWidth="1"/>
    <col min="14611" max="14646" width="0" style="472" hidden="1" customWidth="1"/>
    <col min="14647" max="14649" width="3.7109375" style="472" customWidth="1"/>
    <col min="14650" max="14650" width="0" style="472" hidden="1" customWidth="1"/>
    <col min="14651" max="14651" width="3.7109375" style="472" customWidth="1"/>
    <col min="14652" max="14652" width="17.28515625" style="472" customWidth="1"/>
    <col min="14653" max="14653" width="12.85546875" style="472" customWidth="1"/>
    <col min="14654" max="14654" width="15.5703125" style="472" customWidth="1"/>
    <col min="14655" max="14655" width="17.5703125" style="472" customWidth="1"/>
    <col min="14656" max="14656" width="7.140625" style="472" bestFit="1" customWidth="1"/>
    <col min="14657" max="14657" width="6.5703125" style="472" bestFit="1" customWidth="1"/>
    <col min="14658" max="14658" width="9" style="472" customWidth="1"/>
    <col min="14659" max="14660" width="3.28515625" style="472" customWidth="1"/>
    <col min="14661" max="14662" width="4.5703125" style="472" customWidth="1"/>
    <col min="14663" max="14663" width="4" style="472" customWidth="1"/>
    <col min="14664" max="14664" width="9.42578125" style="472" bestFit="1" customWidth="1"/>
    <col min="14665" max="14665" width="4.140625" style="472" customWidth="1"/>
    <col min="14666" max="14848" width="11.42578125" style="472"/>
    <col min="14849" max="14849" width="9.42578125" style="472" customWidth="1"/>
    <col min="14850" max="14850" width="11.42578125" style="472" customWidth="1"/>
    <col min="14851" max="14851" width="7.5703125" style="472" customWidth="1"/>
    <col min="14852" max="14854" width="6.140625" style="472" customWidth="1"/>
    <col min="14855" max="14855" width="8.7109375" style="472" customWidth="1"/>
    <col min="14856" max="14856" width="2.7109375" style="472" bestFit="1" customWidth="1"/>
    <col min="14857" max="14857" width="13.140625" style="472" customWidth="1"/>
    <col min="14858" max="14858" width="8.85546875" style="472" customWidth="1"/>
    <col min="14859" max="14859" width="8" style="472" customWidth="1"/>
    <col min="14860" max="14862" width="7.7109375" style="472" customWidth="1"/>
    <col min="14863" max="14863" width="4.7109375" style="472" customWidth="1"/>
    <col min="14864" max="14864" width="3.7109375" style="472" customWidth="1"/>
    <col min="14865" max="14865" width="4.42578125" style="472" customWidth="1"/>
    <col min="14866" max="14866" width="4.7109375" style="472" customWidth="1"/>
    <col min="14867" max="14902" width="0" style="472" hidden="1" customWidth="1"/>
    <col min="14903" max="14905" width="3.7109375" style="472" customWidth="1"/>
    <col min="14906" max="14906" width="0" style="472" hidden="1" customWidth="1"/>
    <col min="14907" max="14907" width="3.7109375" style="472" customWidth="1"/>
    <col min="14908" max="14908" width="17.28515625" style="472" customWidth="1"/>
    <col min="14909" max="14909" width="12.85546875" style="472" customWidth="1"/>
    <col min="14910" max="14910" width="15.5703125" style="472" customWidth="1"/>
    <col min="14911" max="14911" width="17.5703125" style="472" customWidth="1"/>
    <col min="14912" max="14912" width="7.140625" style="472" bestFit="1" customWidth="1"/>
    <col min="14913" max="14913" width="6.5703125" style="472" bestFit="1" customWidth="1"/>
    <col min="14914" max="14914" width="9" style="472" customWidth="1"/>
    <col min="14915" max="14916" width="3.28515625" style="472" customWidth="1"/>
    <col min="14917" max="14918" width="4.5703125" style="472" customWidth="1"/>
    <col min="14919" max="14919" width="4" style="472" customWidth="1"/>
    <col min="14920" max="14920" width="9.42578125" style="472" bestFit="1" customWidth="1"/>
    <col min="14921" max="14921" width="4.140625" style="472" customWidth="1"/>
    <col min="14922" max="15104" width="11.42578125" style="472"/>
    <col min="15105" max="15105" width="9.42578125" style="472" customWidth="1"/>
    <col min="15106" max="15106" width="11.42578125" style="472" customWidth="1"/>
    <col min="15107" max="15107" width="7.5703125" style="472" customWidth="1"/>
    <col min="15108" max="15110" width="6.140625" style="472" customWidth="1"/>
    <col min="15111" max="15111" width="8.7109375" style="472" customWidth="1"/>
    <col min="15112" max="15112" width="2.7109375" style="472" bestFit="1" customWidth="1"/>
    <col min="15113" max="15113" width="13.140625" style="472" customWidth="1"/>
    <col min="15114" max="15114" width="8.85546875" style="472" customWidth="1"/>
    <col min="15115" max="15115" width="8" style="472" customWidth="1"/>
    <col min="15116" max="15118" width="7.7109375" style="472" customWidth="1"/>
    <col min="15119" max="15119" width="4.7109375" style="472" customWidth="1"/>
    <col min="15120" max="15120" width="3.7109375" style="472" customWidth="1"/>
    <col min="15121" max="15121" width="4.42578125" style="472" customWidth="1"/>
    <col min="15122" max="15122" width="4.7109375" style="472" customWidth="1"/>
    <col min="15123" max="15158" width="0" style="472" hidden="1" customWidth="1"/>
    <col min="15159" max="15161" width="3.7109375" style="472" customWidth="1"/>
    <col min="15162" max="15162" width="0" style="472" hidden="1" customWidth="1"/>
    <col min="15163" max="15163" width="3.7109375" style="472" customWidth="1"/>
    <col min="15164" max="15164" width="17.28515625" style="472" customWidth="1"/>
    <col min="15165" max="15165" width="12.85546875" style="472" customWidth="1"/>
    <col min="15166" max="15166" width="15.5703125" style="472" customWidth="1"/>
    <col min="15167" max="15167" width="17.5703125" style="472" customWidth="1"/>
    <col min="15168" max="15168" width="7.140625" style="472" bestFit="1" customWidth="1"/>
    <col min="15169" max="15169" width="6.5703125" style="472" bestFit="1" customWidth="1"/>
    <col min="15170" max="15170" width="9" style="472" customWidth="1"/>
    <col min="15171" max="15172" width="3.28515625" style="472" customWidth="1"/>
    <col min="15173" max="15174" width="4.5703125" style="472" customWidth="1"/>
    <col min="15175" max="15175" width="4" style="472" customWidth="1"/>
    <col min="15176" max="15176" width="9.42578125" style="472" bestFit="1" customWidth="1"/>
    <col min="15177" max="15177" width="4.140625" style="472" customWidth="1"/>
    <col min="15178" max="15360" width="11.42578125" style="472"/>
    <col min="15361" max="15361" width="9.42578125" style="472" customWidth="1"/>
    <col min="15362" max="15362" width="11.42578125" style="472" customWidth="1"/>
    <col min="15363" max="15363" width="7.5703125" style="472" customWidth="1"/>
    <col min="15364" max="15366" width="6.140625" style="472" customWidth="1"/>
    <col min="15367" max="15367" width="8.7109375" style="472" customWidth="1"/>
    <col min="15368" max="15368" width="2.7109375" style="472" bestFit="1" customWidth="1"/>
    <col min="15369" max="15369" width="13.140625" style="472" customWidth="1"/>
    <col min="15370" max="15370" width="8.85546875" style="472" customWidth="1"/>
    <col min="15371" max="15371" width="8" style="472" customWidth="1"/>
    <col min="15372" max="15374" width="7.7109375" style="472" customWidth="1"/>
    <col min="15375" max="15375" width="4.7109375" style="472" customWidth="1"/>
    <col min="15376" max="15376" width="3.7109375" style="472" customWidth="1"/>
    <col min="15377" max="15377" width="4.42578125" style="472" customWidth="1"/>
    <col min="15378" max="15378" width="4.7109375" style="472" customWidth="1"/>
    <col min="15379" max="15414" width="0" style="472" hidden="1" customWidth="1"/>
    <col min="15415" max="15417" width="3.7109375" style="472" customWidth="1"/>
    <col min="15418" max="15418" width="0" style="472" hidden="1" customWidth="1"/>
    <col min="15419" max="15419" width="3.7109375" style="472" customWidth="1"/>
    <col min="15420" max="15420" width="17.28515625" style="472" customWidth="1"/>
    <col min="15421" max="15421" width="12.85546875" style="472" customWidth="1"/>
    <col min="15422" max="15422" width="15.5703125" style="472" customWidth="1"/>
    <col min="15423" max="15423" width="17.5703125" style="472" customWidth="1"/>
    <col min="15424" max="15424" width="7.140625" style="472" bestFit="1" customWidth="1"/>
    <col min="15425" max="15425" width="6.5703125" style="472" bestFit="1" customWidth="1"/>
    <col min="15426" max="15426" width="9" style="472" customWidth="1"/>
    <col min="15427" max="15428" width="3.28515625" style="472" customWidth="1"/>
    <col min="15429" max="15430" width="4.5703125" style="472" customWidth="1"/>
    <col min="15431" max="15431" width="4" style="472" customWidth="1"/>
    <col min="15432" max="15432" width="9.42578125" style="472" bestFit="1" customWidth="1"/>
    <col min="15433" max="15433" width="4.140625" style="472" customWidth="1"/>
    <col min="15434" max="15616" width="11.42578125" style="472"/>
    <col min="15617" max="15617" width="9.42578125" style="472" customWidth="1"/>
    <col min="15618" max="15618" width="11.42578125" style="472" customWidth="1"/>
    <col min="15619" max="15619" width="7.5703125" style="472" customWidth="1"/>
    <col min="15620" max="15622" width="6.140625" style="472" customWidth="1"/>
    <col min="15623" max="15623" width="8.7109375" style="472" customWidth="1"/>
    <col min="15624" max="15624" width="2.7109375" style="472" bestFit="1" customWidth="1"/>
    <col min="15625" max="15625" width="13.140625" style="472" customWidth="1"/>
    <col min="15626" max="15626" width="8.85546875" style="472" customWidth="1"/>
    <col min="15627" max="15627" width="8" style="472" customWidth="1"/>
    <col min="15628" max="15630" width="7.7109375" style="472" customWidth="1"/>
    <col min="15631" max="15631" width="4.7109375" style="472" customWidth="1"/>
    <col min="15632" max="15632" width="3.7109375" style="472" customWidth="1"/>
    <col min="15633" max="15633" width="4.42578125" style="472" customWidth="1"/>
    <col min="15634" max="15634" width="4.7109375" style="472" customWidth="1"/>
    <col min="15635" max="15670" width="0" style="472" hidden="1" customWidth="1"/>
    <col min="15671" max="15673" width="3.7109375" style="472" customWidth="1"/>
    <col min="15674" max="15674" width="0" style="472" hidden="1" customWidth="1"/>
    <col min="15675" max="15675" width="3.7109375" style="472" customWidth="1"/>
    <col min="15676" max="15676" width="17.28515625" style="472" customWidth="1"/>
    <col min="15677" max="15677" width="12.85546875" style="472" customWidth="1"/>
    <col min="15678" max="15678" width="15.5703125" style="472" customWidth="1"/>
    <col min="15679" max="15679" width="17.5703125" style="472" customWidth="1"/>
    <col min="15680" max="15680" width="7.140625" style="472" bestFit="1" customWidth="1"/>
    <col min="15681" max="15681" width="6.5703125" style="472" bestFit="1" customWidth="1"/>
    <col min="15682" max="15682" width="9" style="472" customWidth="1"/>
    <col min="15683" max="15684" width="3.28515625" style="472" customWidth="1"/>
    <col min="15685" max="15686" width="4.5703125" style="472" customWidth="1"/>
    <col min="15687" max="15687" width="4" style="472" customWidth="1"/>
    <col min="15688" max="15688" width="9.42578125" style="472" bestFit="1" customWidth="1"/>
    <col min="15689" max="15689" width="4.140625" style="472" customWidth="1"/>
    <col min="15690" max="15872" width="11.42578125" style="472"/>
    <col min="15873" max="15873" width="9.42578125" style="472" customWidth="1"/>
    <col min="15874" max="15874" width="11.42578125" style="472" customWidth="1"/>
    <col min="15875" max="15875" width="7.5703125" style="472" customWidth="1"/>
    <col min="15876" max="15878" width="6.140625" style="472" customWidth="1"/>
    <col min="15879" max="15879" width="8.7109375" style="472" customWidth="1"/>
    <col min="15880" max="15880" width="2.7109375" style="472" bestFit="1" customWidth="1"/>
    <col min="15881" max="15881" width="13.140625" style="472" customWidth="1"/>
    <col min="15882" max="15882" width="8.85546875" style="472" customWidth="1"/>
    <col min="15883" max="15883" width="8" style="472" customWidth="1"/>
    <col min="15884" max="15886" width="7.7109375" style="472" customWidth="1"/>
    <col min="15887" max="15887" width="4.7109375" style="472" customWidth="1"/>
    <col min="15888" max="15888" width="3.7109375" style="472" customWidth="1"/>
    <col min="15889" max="15889" width="4.42578125" style="472" customWidth="1"/>
    <col min="15890" max="15890" width="4.7109375" style="472" customWidth="1"/>
    <col min="15891" max="15926" width="0" style="472" hidden="1" customWidth="1"/>
    <col min="15927" max="15929" width="3.7109375" style="472" customWidth="1"/>
    <col min="15930" max="15930" width="0" style="472" hidden="1" customWidth="1"/>
    <col min="15931" max="15931" width="3.7109375" style="472" customWidth="1"/>
    <col min="15932" max="15932" width="17.28515625" style="472" customWidth="1"/>
    <col min="15933" max="15933" width="12.85546875" style="472" customWidth="1"/>
    <col min="15934" max="15934" width="15.5703125" style="472" customWidth="1"/>
    <col min="15935" max="15935" width="17.5703125" style="472" customWidth="1"/>
    <col min="15936" max="15936" width="7.140625" style="472" bestFit="1" customWidth="1"/>
    <col min="15937" max="15937" width="6.5703125" style="472" bestFit="1" customWidth="1"/>
    <col min="15938" max="15938" width="9" style="472" customWidth="1"/>
    <col min="15939" max="15940" width="3.28515625" style="472" customWidth="1"/>
    <col min="15941" max="15942" width="4.5703125" style="472" customWidth="1"/>
    <col min="15943" max="15943" width="4" style="472" customWidth="1"/>
    <col min="15944" max="15944" width="9.42578125" style="472" bestFit="1" customWidth="1"/>
    <col min="15945" max="15945" width="4.140625" style="472" customWidth="1"/>
    <col min="15946" max="16128" width="11.42578125" style="472"/>
    <col min="16129" max="16129" width="9.42578125" style="472" customWidth="1"/>
    <col min="16130" max="16130" width="11.42578125" style="472" customWidth="1"/>
    <col min="16131" max="16131" width="7.5703125" style="472" customWidth="1"/>
    <col min="16132" max="16134" width="6.140625" style="472" customWidth="1"/>
    <col min="16135" max="16135" width="8.7109375" style="472" customWidth="1"/>
    <col min="16136" max="16136" width="2.7109375" style="472" bestFit="1" customWidth="1"/>
    <col min="16137" max="16137" width="13.140625" style="472" customWidth="1"/>
    <col min="16138" max="16138" width="8.85546875" style="472" customWidth="1"/>
    <col min="16139" max="16139" width="8" style="472" customWidth="1"/>
    <col min="16140" max="16142" width="7.7109375" style="472" customWidth="1"/>
    <col min="16143" max="16143" width="4.7109375" style="472" customWidth="1"/>
    <col min="16144" max="16144" width="3.7109375" style="472" customWidth="1"/>
    <col min="16145" max="16145" width="4.42578125" style="472" customWidth="1"/>
    <col min="16146" max="16146" width="4.7109375" style="472" customWidth="1"/>
    <col min="16147" max="16182" width="0" style="472" hidden="1" customWidth="1"/>
    <col min="16183" max="16185" width="3.7109375" style="472" customWidth="1"/>
    <col min="16186" max="16186" width="0" style="472" hidden="1" customWidth="1"/>
    <col min="16187" max="16187" width="3.7109375" style="472" customWidth="1"/>
    <col min="16188" max="16188" width="17.28515625" style="472" customWidth="1"/>
    <col min="16189" max="16189" width="12.85546875" style="472" customWidth="1"/>
    <col min="16190" max="16190" width="15.5703125" style="472" customWidth="1"/>
    <col min="16191" max="16191" width="17.5703125" style="472" customWidth="1"/>
    <col min="16192" max="16192" width="7.140625" style="472" bestFit="1" customWidth="1"/>
    <col min="16193" max="16193" width="6.5703125" style="472" bestFit="1" customWidth="1"/>
    <col min="16194" max="16194" width="9" style="472" customWidth="1"/>
    <col min="16195" max="16196" width="3.28515625" style="472" customWidth="1"/>
    <col min="16197" max="16198" width="4.5703125" style="472" customWidth="1"/>
    <col min="16199" max="16199" width="4" style="472" customWidth="1"/>
    <col min="16200" max="16200" width="9.42578125" style="472" bestFit="1" customWidth="1"/>
    <col min="16201" max="16201" width="4.140625" style="472" customWidth="1"/>
    <col min="16202" max="16384" width="11.42578125" style="472"/>
  </cols>
  <sheetData>
    <row r="1" spans="1:72" s="459" customFormat="1" ht="11.25" customHeight="1" x14ac:dyDescent="0.2">
      <c r="A1" s="1124" t="s">
        <v>447</v>
      </c>
      <c r="B1" s="1125"/>
      <c r="C1" s="1125"/>
      <c r="D1" s="1125"/>
      <c r="E1" s="1125"/>
      <c r="F1" s="1125"/>
      <c r="G1" s="1125"/>
      <c r="H1" s="1125"/>
      <c r="I1" s="1125"/>
      <c r="J1" s="1125"/>
      <c r="K1" s="1126"/>
      <c r="L1" s="1127"/>
      <c r="M1" s="1128"/>
      <c r="N1" s="1129"/>
      <c r="O1" s="455"/>
      <c r="P1" s="455"/>
      <c r="Q1" s="455"/>
      <c r="R1" s="455"/>
      <c r="S1" s="455"/>
      <c r="T1" s="1131"/>
      <c r="U1" s="1131"/>
      <c r="V1" s="456"/>
      <c r="W1" s="456"/>
      <c r="X1" s="457"/>
      <c r="Y1" s="457"/>
      <c r="Z1" s="457"/>
      <c r="AA1" s="457"/>
      <c r="AB1" s="457"/>
      <c r="AC1" s="457"/>
      <c r="AD1" s="457"/>
      <c r="AE1" s="457"/>
      <c r="AF1" s="457"/>
      <c r="AG1" s="457"/>
      <c r="AH1" s="457"/>
      <c r="AI1" s="457"/>
      <c r="AJ1" s="457"/>
      <c r="AK1" s="457"/>
      <c r="AL1" s="457"/>
      <c r="AM1" s="457"/>
      <c r="AN1" s="457"/>
      <c r="AO1" s="457"/>
      <c r="AP1" s="457"/>
      <c r="AQ1" s="457"/>
      <c r="AR1" s="457"/>
      <c r="AS1" s="457"/>
      <c r="AT1" s="457"/>
      <c r="AU1" s="457"/>
      <c r="AV1" s="457"/>
      <c r="AW1" s="457"/>
      <c r="AX1" s="457"/>
      <c r="AY1" s="457"/>
      <c r="AZ1" s="457"/>
      <c r="BA1" s="457"/>
      <c r="BB1" s="457"/>
      <c r="BC1" s="457"/>
      <c r="BD1" s="457"/>
      <c r="BE1" s="457"/>
      <c r="BF1" s="457"/>
      <c r="BG1" s="457"/>
      <c r="BH1" s="1136" t="s">
        <v>448</v>
      </c>
      <c r="BI1" s="1785" t="s">
        <v>178</v>
      </c>
      <c r="BJ1" s="1785"/>
      <c r="BK1" s="1785"/>
      <c r="BL1" s="1786"/>
      <c r="BM1" s="458"/>
      <c r="BN1" s="458"/>
      <c r="BO1" s="1143" t="s">
        <v>449</v>
      </c>
      <c r="BP1" s="1144"/>
      <c r="BQ1" s="1144"/>
      <c r="BR1" s="1144"/>
      <c r="BS1" s="1144"/>
      <c r="BT1" s="1145"/>
    </row>
    <row r="2" spans="1:72" s="459" customFormat="1" ht="11.25" customHeight="1" x14ac:dyDescent="0.2">
      <c r="A2" s="1149" t="s">
        <v>450</v>
      </c>
      <c r="B2" s="1150"/>
      <c r="C2" s="1150"/>
      <c r="D2" s="1150"/>
      <c r="E2" s="1150"/>
      <c r="F2" s="1150"/>
      <c r="G2" s="1150"/>
      <c r="H2" s="1150"/>
      <c r="I2" s="1150"/>
      <c r="J2" s="1150"/>
      <c r="K2" s="1151"/>
      <c r="L2" s="1130"/>
      <c r="M2" s="1131"/>
      <c r="N2" s="1132"/>
      <c r="O2" s="455"/>
      <c r="P2" s="455"/>
      <c r="Q2" s="455"/>
      <c r="R2" s="455"/>
      <c r="S2" s="455"/>
      <c r="T2" s="1131"/>
      <c r="U2" s="1131"/>
      <c r="V2" s="456"/>
      <c r="W2" s="456"/>
      <c r="X2" s="457"/>
      <c r="Y2" s="457"/>
      <c r="Z2" s="457"/>
      <c r="AA2" s="457"/>
      <c r="AB2" s="457"/>
      <c r="AC2" s="457"/>
      <c r="AD2" s="457"/>
      <c r="AE2" s="457"/>
      <c r="AF2" s="457"/>
      <c r="AG2" s="457"/>
      <c r="AH2" s="457"/>
      <c r="AI2" s="457"/>
      <c r="AJ2" s="457"/>
      <c r="AK2" s="457"/>
      <c r="AL2" s="457"/>
      <c r="AM2" s="457"/>
      <c r="AN2" s="457"/>
      <c r="AO2" s="457"/>
      <c r="AP2" s="457"/>
      <c r="AQ2" s="457"/>
      <c r="AR2" s="457"/>
      <c r="AS2" s="457"/>
      <c r="AT2" s="457"/>
      <c r="AU2" s="457"/>
      <c r="AV2" s="457"/>
      <c r="AW2" s="457"/>
      <c r="AX2" s="457"/>
      <c r="AY2" s="457"/>
      <c r="AZ2" s="457"/>
      <c r="BA2" s="457"/>
      <c r="BB2" s="457"/>
      <c r="BC2" s="457"/>
      <c r="BD2" s="457"/>
      <c r="BE2" s="457"/>
      <c r="BF2" s="457"/>
      <c r="BG2" s="457"/>
      <c r="BH2" s="1137"/>
      <c r="BI2" s="1787"/>
      <c r="BJ2" s="1787"/>
      <c r="BK2" s="1787"/>
      <c r="BL2" s="1788"/>
      <c r="BM2" s="460"/>
      <c r="BN2" s="461"/>
      <c r="BO2" s="1146"/>
      <c r="BP2" s="1147"/>
      <c r="BQ2" s="1147"/>
      <c r="BR2" s="1147"/>
      <c r="BS2" s="1147"/>
      <c r="BT2" s="1148"/>
    </row>
    <row r="3" spans="1:72" s="459" customFormat="1" ht="12" customHeight="1" x14ac:dyDescent="0.2">
      <c r="A3" s="462" t="s">
        <v>451</v>
      </c>
      <c r="B3" s="1124" t="s">
        <v>452</v>
      </c>
      <c r="C3" s="1125"/>
      <c r="D3" s="1125"/>
      <c r="E3" s="1125"/>
      <c r="F3" s="1125"/>
      <c r="G3" s="1125"/>
      <c r="H3" s="1125"/>
      <c r="I3" s="1126"/>
      <c r="J3" s="1124" t="s">
        <v>453</v>
      </c>
      <c r="K3" s="1126"/>
      <c r="L3" s="1130"/>
      <c r="M3" s="1131"/>
      <c r="N3" s="1132"/>
      <c r="O3" s="455"/>
      <c r="P3" s="455"/>
      <c r="Q3" s="455"/>
      <c r="R3" s="455"/>
      <c r="S3" s="455"/>
      <c r="T3" s="1131"/>
      <c r="U3" s="1131"/>
      <c r="V3" s="456"/>
      <c r="W3" s="456"/>
      <c r="X3" s="457"/>
      <c r="Y3" s="457"/>
      <c r="Z3" s="457"/>
      <c r="AA3" s="457"/>
      <c r="AB3" s="457"/>
      <c r="AC3" s="457"/>
      <c r="AD3" s="457"/>
      <c r="AE3" s="457"/>
      <c r="AF3" s="457"/>
      <c r="AG3" s="457"/>
      <c r="AH3" s="457"/>
      <c r="AI3" s="457"/>
      <c r="AJ3" s="457"/>
      <c r="AK3" s="457"/>
      <c r="AL3" s="457"/>
      <c r="AM3" s="457"/>
      <c r="AN3" s="457"/>
      <c r="AO3" s="457"/>
      <c r="AP3" s="457"/>
      <c r="AQ3" s="457"/>
      <c r="AR3" s="457"/>
      <c r="AS3" s="457"/>
      <c r="AT3" s="457"/>
      <c r="AU3" s="457"/>
      <c r="AV3" s="457"/>
      <c r="AW3" s="457"/>
      <c r="AX3" s="457"/>
      <c r="AY3" s="457"/>
      <c r="AZ3" s="457"/>
      <c r="BA3" s="457"/>
      <c r="BB3" s="457"/>
      <c r="BC3" s="457"/>
      <c r="BD3" s="457"/>
      <c r="BE3" s="457"/>
      <c r="BF3" s="457"/>
      <c r="BG3" s="457"/>
      <c r="BH3" s="1137" t="s">
        <v>454</v>
      </c>
      <c r="BI3" s="1789" t="s">
        <v>2550</v>
      </c>
      <c r="BJ3" s="1790"/>
      <c r="BK3" s="1790"/>
      <c r="BL3" s="1791"/>
      <c r="BM3" s="460"/>
      <c r="BN3" s="461"/>
      <c r="BO3" s="1158">
        <v>42551</v>
      </c>
      <c r="BP3" s="1159"/>
      <c r="BQ3" s="1159"/>
      <c r="BR3" s="1159"/>
      <c r="BS3" s="1159"/>
      <c r="BT3" s="1160"/>
    </row>
    <row r="4" spans="1:72" s="459" customFormat="1" ht="32.25" customHeight="1" x14ac:dyDescent="0.2">
      <c r="A4" s="463" t="s">
        <v>455</v>
      </c>
      <c r="B4" s="1164" t="s">
        <v>456</v>
      </c>
      <c r="C4" s="1165"/>
      <c r="D4" s="1165"/>
      <c r="E4" s="1165"/>
      <c r="F4" s="1165"/>
      <c r="G4" s="1165"/>
      <c r="H4" s="1165"/>
      <c r="I4" s="1166"/>
      <c r="J4" s="1167">
        <v>2</v>
      </c>
      <c r="K4" s="1168"/>
      <c r="L4" s="1133"/>
      <c r="M4" s="1134"/>
      <c r="N4" s="1135"/>
      <c r="O4" s="464"/>
      <c r="P4" s="464"/>
      <c r="Q4" s="464"/>
      <c r="R4" s="464"/>
      <c r="S4" s="464"/>
      <c r="T4" s="1131"/>
      <c r="U4" s="1131"/>
      <c r="V4" s="456"/>
      <c r="W4" s="456"/>
      <c r="X4" s="457"/>
      <c r="Y4" s="457"/>
      <c r="Z4" s="457"/>
      <c r="AA4" s="457"/>
      <c r="AB4" s="457"/>
      <c r="AC4" s="457"/>
      <c r="AD4" s="457"/>
      <c r="AE4" s="457"/>
      <c r="AF4" s="457"/>
      <c r="AG4" s="457"/>
      <c r="AH4" s="457"/>
      <c r="AI4" s="457"/>
      <c r="AJ4" s="457"/>
      <c r="AK4" s="457"/>
      <c r="AL4" s="457"/>
      <c r="AM4" s="457"/>
      <c r="AN4" s="457"/>
      <c r="AO4" s="457"/>
      <c r="AP4" s="457"/>
      <c r="AQ4" s="457"/>
      <c r="AR4" s="457"/>
      <c r="AS4" s="457"/>
      <c r="AT4" s="457"/>
      <c r="AU4" s="457"/>
      <c r="AV4" s="457"/>
      <c r="AW4" s="457"/>
      <c r="AX4" s="457"/>
      <c r="AY4" s="457"/>
      <c r="AZ4" s="457"/>
      <c r="BA4" s="457"/>
      <c r="BB4" s="457"/>
      <c r="BC4" s="457"/>
      <c r="BD4" s="457"/>
      <c r="BE4" s="457"/>
      <c r="BF4" s="457"/>
      <c r="BG4" s="457"/>
      <c r="BH4" s="1152"/>
      <c r="BI4" s="1792"/>
      <c r="BJ4" s="1793"/>
      <c r="BK4" s="1793"/>
      <c r="BL4" s="1794"/>
      <c r="BM4" s="465"/>
      <c r="BN4" s="465"/>
      <c r="BO4" s="1161"/>
      <c r="BP4" s="1162"/>
      <c r="BQ4" s="1162"/>
      <c r="BR4" s="1162"/>
      <c r="BS4" s="1162"/>
      <c r="BT4" s="1163"/>
    </row>
    <row r="5" spans="1:72" s="469" customFormat="1" ht="5.25" customHeight="1" x14ac:dyDescent="0.2">
      <c r="A5" s="466"/>
      <c r="B5" s="467"/>
      <c r="C5" s="467"/>
      <c r="D5" s="466"/>
      <c r="E5" s="466"/>
      <c r="F5" s="466"/>
      <c r="G5" s="466"/>
      <c r="H5" s="466"/>
      <c r="I5" s="468"/>
      <c r="J5" s="468"/>
      <c r="K5" s="468"/>
      <c r="L5" s="466"/>
      <c r="M5" s="466"/>
      <c r="N5" s="466"/>
      <c r="O5" s="466"/>
      <c r="P5" s="466"/>
      <c r="Q5" s="466"/>
      <c r="R5" s="466"/>
      <c r="S5" s="466"/>
      <c r="T5" s="466"/>
      <c r="U5" s="466"/>
      <c r="V5" s="466"/>
      <c r="W5" s="466"/>
      <c r="X5" s="466"/>
      <c r="Y5" s="466"/>
      <c r="Z5" s="466"/>
      <c r="AA5" s="466"/>
      <c r="AB5" s="466"/>
      <c r="AC5" s="466"/>
      <c r="AD5" s="466"/>
      <c r="AE5" s="466"/>
      <c r="AF5" s="466"/>
      <c r="AG5" s="466"/>
      <c r="AH5" s="466"/>
      <c r="AI5" s="466"/>
      <c r="AJ5" s="466"/>
      <c r="AK5" s="466"/>
      <c r="AL5" s="466"/>
      <c r="AM5" s="466"/>
      <c r="AN5" s="466"/>
      <c r="AO5" s="466"/>
      <c r="AP5" s="466"/>
      <c r="AQ5" s="466"/>
      <c r="AR5" s="466"/>
      <c r="AS5" s="466"/>
      <c r="AT5" s="466"/>
      <c r="AU5" s="466"/>
      <c r="AV5" s="466"/>
      <c r="AW5" s="466"/>
      <c r="AX5" s="466"/>
      <c r="AY5" s="466"/>
      <c r="AZ5" s="466"/>
      <c r="BA5" s="466"/>
      <c r="BB5" s="466"/>
      <c r="BC5" s="466"/>
      <c r="BD5" s="466"/>
      <c r="BE5" s="466"/>
      <c r="BF5" s="466"/>
      <c r="BG5" s="466"/>
      <c r="BH5" s="468"/>
      <c r="BI5" s="468"/>
      <c r="BJ5" s="468"/>
      <c r="BK5" s="466"/>
      <c r="BL5" s="466"/>
      <c r="BM5" s="466"/>
      <c r="BN5" s="466"/>
      <c r="BO5" s="466"/>
      <c r="BP5" s="466"/>
      <c r="BQ5" s="466"/>
      <c r="BR5" s="466"/>
      <c r="BS5" s="466"/>
      <c r="BT5" s="467"/>
    </row>
    <row r="6" spans="1:72" s="469" customFormat="1" ht="11.25" x14ac:dyDescent="0.2">
      <c r="A6" s="1169" t="s">
        <v>457</v>
      </c>
      <c r="B6" s="1169"/>
      <c r="C6" s="1169"/>
      <c r="D6" s="1169"/>
      <c r="E6" s="1169"/>
      <c r="F6" s="1169"/>
      <c r="G6" s="1169"/>
      <c r="H6" s="1169"/>
      <c r="I6" s="1169"/>
      <c r="J6" s="1169"/>
      <c r="K6" s="1169"/>
      <c r="L6" s="1169"/>
      <c r="M6" s="1169"/>
      <c r="N6" s="1169"/>
      <c r="O6" s="1170" t="s">
        <v>608</v>
      </c>
      <c r="P6" s="1171"/>
      <c r="Q6" s="1171"/>
      <c r="R6" s="1172"/>
      <c r="S6" s="1173" t="s">
        <v>459</v>
      </c>
      <c r="T6" s="1174"/>
      <c r="U6" s="1174"/>
      <c r="V6" s="1174"/>
      <c r="W6" s="1174"/>
      <c r="X6" s="1174"/>
      <c r="Y6" s="1174"/>
      <c r="Z6" s="1174"/>
      <c r="AA6" s="1174"/>
      <c r="AB6" s="1174"/>
      <c r="AC6" s="1174"/>
      <c r="AD6" s="1174"/>
      <c r="AE6" s="1174"/>
      <c r="AF6" s="1174"/>
      <c r="AG6" s="1174"/>
      <c r="AH6" s="1174"/>
      <c r="AI6" s="1174"/>
      <c r="AJ6" s="1174"/>
      <c r="AK6" s="1174"/>
      <c r="AL6" s="1174"/>
      <c r="AM6" s="1174"/>
      <c r="AN6" s="1174"/>
      <c r="AO6" s="1174"/>
      <c r="AP6" s="1174"/>
      <c r="AQ6" s="1174"/>
      <c r="AR6" s="1174"/>
      <c r="AS6" s="1174"/>
      <c r="AT6" s="1174"/>
      <c r="AU6" s="1174"/>
      <c r="AV6" s="1174"/>
      <c r="AW6" s="1174"/>
      <c r="AX6" s="1174"/>
      <c r="AY6" s="1174"/>
      <c r="AZ6" s="1174"/>
      <c r="BA6" s="1174"/>
      <c r="BB6" s="1174"/>
      <c r="BC6" s="1174"/>
      <c r="BD6" s="1174"/>
      <c r="BE6" s="1174"/>
      <c r="BF6" s="1174"/>
      <c r="BG6" s="1175"/>
      <c r="BH6" s="1176" t="s">
        <v>460</v>
      </c>
      <c r="BI6" s="1176"/>
      <c r="BJ6" s="1176"/>
      <c r="BK6" s="1176"/>
      <c r="BL6" s="1176"/>
      <c r="BM6" s="1176"/>
      <c r="BN6" s="1176"/>
      <c r="BO6" s="1176"/>
      <c r="BP6" s="1176"/>
      <c r="BQ6" s="1176"/>
      <c r="BR6" s="1176"/>
      <c r="BS6" s="1176"/>
      <c r="BT6" s="1176"/>
    </row>
    <row r="7" spans="1:72" s="469" customFormat="1" ht="12.75" customHeight="1" x14ac:dyDescent="0.2">
      <c r="A7" s="1153" t="s">
        <v>452</v>
      </c>
      <c r="B7" s="1153" t="s">
        <v>461</v>
      </c>
      <c r="C7" s="1153" t="s">
        <v>451</v>
      </c>
      <c r="D7" s="1153" t="s">
        <v>462</v>
      </c>
      <c r="E7" s="1153"/>
      <c r="F7" s="1153"/>
      <c r="G7" s="1153" t="s">
        <v>463</v>
      </c>
      <c r="H7" s="1153" t="s">
        <v>464</v>
      </c>
      <c r="I7" s="1153"/>
      <c r="J7" s="1153"/>
      <c r="K7" s="1153"/>
      <c r="L7" s="1153" t="s">
        <v>465</v>
      </c>
      <c r="M7" s="1153"/>
      <c r="N7" s="1153"/>
      <c r="O7" s="1178" t="s">
        <v>458</v>
      </c>
      <c r="P7" s="1179"/>
      <c r="Q7" s="1179"/>
      <c r="R7" s="1180"/>
      <c r="S7" s="1177" t="s">
        <v>466</v>
      </c>
      <c r="T7" s="1177"/>
      <c r="U7" s="1177" t="s">
        <v>467</v>
      </c>
      <c r="V7" s="1177"/>
      <c r="W7" s="1177" t="s">
        <v>468</v>
      </c>
      <c r="X7" s="1177"/>
      <c r="Y7" s="1177" t="s">
        <v>469</v>
      </c>
      <c r="Z7" s="1177"/>
      <c r="AA7" s="1177" t="s">
        <v>470</v>
      </c>
      <c r="AB7" s="1177"/>
      <c r="AC7" s="1177" t="s">
        <v>471</v>
      </c>
      <c r="AD7" s="1177"/>
      <c r="AE7" s="1177" t="s">
        <v>472</v>
      </c>
      <c r="AF7" s="1177"/>
      <c r="AG7" s="1177" t="s">
        <v>473</v>
      </c>
      <c r="AH7" s="1177"/>
      <c r="AI7" s="1177" t="s">
        <v>474</v>
      </c>
      <c r="AJ7" s="1177"/>
      <c r="AK7" s="1177" t="s">
        <v>475</v>
      </c>
      <c r="AL7" s="1177"/>
      <c r="AM7" s="1177" t="s">
        <v>476</v>
      </c>
      <c r="AN7" s="1177"/>
      <c r="AO7" s="1177" t="s">
        <v>477</v>
      </c>
      <c r="AP7" s="1177"/>
      <c r="AQ7" s="1177" t="s">
        <v>478</v>
      </c>
      <c r="AR7" s="1177"/>
      <c r="AS7" s="1177" t="s">
        <v>479</v>
      </c>
      <c r="AT7" s="1177"/>
      <c r="AU7" s="1177" t="s">
        <v>480</v>
      </c>
      <c r="AV7" s="1177"/>
      <c r="AW7" s="1177" t="s">
        <v>481</v>
      </c>
      <c r="AX7" s="1177"/>
      <c r="AY7" s="1177" t="s">
        <v>482</v>
      </c>
      <c r="AZ7" s="1177"/>
      <c r="BA7" s="1177" t="s">
        <v>483</v>
      </c>
      <c r="BB7" s="1177"/>
      <c r="BC7" s="1181" t="s">
        <v>484</v>
      </c>
      <c r="BD7" s="1182"/>
      <c r="BE7" s="1182"/>
      <c r="BF7" s="1182"/>
      <c r="BG7" s="1183"/>
      <c r="BH7" s="1177" t="s">
        <v>485</v>
      </c>
      <c r="BI7" s="1177"/>
      <c r="BJ7" s="1177"/>
      <c r="BK7" s="1177"/>
      <c r="BL7" s="1177"/>
      <c r="BM7" s="1177"/>
      <c r="BN7" s="1177"/>
      <c r="BO7" s="1177" t="s">
        <v>486</v>
      </c>
      <c r="BP7" s="1177"/>
      <c r="BQ7" s="1177"/>
      <c r="BR7" s="1177"/>
      <c r="BS7" s="1177"/>
      <c r="BT7" s="1177"/>
    </row>
    <row r="8" spans="1:72" ht="15" customHeight="1" x14ac:dyDescent="0.2">
      <c r="A8" s="1153"/>
      <c r="B8" s="1153"/>
      <c r="C8" s="1153"/>
      <c r="D8" s="1153"/>
      <c r="E8" s="1153"/>
      <c r="F8" s="1153"/>
      <c r="G8" s="1153"/>
      <c r="H8" s="1153"/>
      <c r="I8" s="1153"/>
      <c r="J8" s="1153"/>
      <c r="K8" s="1153"/>
      <c r="L8" s="1153"/>
      <c r="M8" s="1153"/>
      <c r="N8" s="1153"/>
      <c r="O8" s="470" t="s">
        <v>487</v>
      </c>
      <c r="P8" s="470" t="s">
        <v>132</v>
      </c>
      <c r="Q8" s="470" t="s">
        <v>581</v>
      </c>
      <c r="R8" s="470" t="s">
        <v>582</v>
      </c>
      <c r="S8" s="471" t="s">
        <v>488</v>
      </c>
      <c r="T8" s="471" t="s">
        <v>489</v>
      </c>
      <c r="U8" s="471" t="s">
        <v>488</v>
      </c>
      <c r="V8" s="471" t="s">
        <v>489</v>
      </c>
      <c r="W8" s="471" t="s">
        <v>488</v>
      </c>
      <c r="X8" s="471" t="s">
        <v>489</v>
      </c>
      <c r="Y8" s="471" t="s">
        <v>488</v>
      </c>
      <c r="Z8" s="471" t="s">
        <v>489</v>
      </c>
      <c r="AA8" s="471" t="s">
        <v>488</v>
      </c>
      <c r="AB8" s="471" t="s">
        <v>489</v>
      </c>
      <c r="AC8" s="471" t="s">
        <v>488</v>
      </c>
      <c r="AD8" s="471" t="s">
        <v>489</v>
      </c>
      <c r="AE8" s="471" t="s">
        <v>488</v>
      </c>
      <c r="AF8" s="471" t="s">
        <v>489</v>
      </c>
      <c r="AG8" s="471" t="s">
        <v>488</v>
      </c>
      <c r="AH8" s="471" t="s">
        <v>489</v>
      </c>
      <c r="AI8" s="471" t="s">
        <v>488</v>
      </c>
      <c r="AJ8" s="471" t="s">
        <v>489</v>
      </c>
      <c r="AK8" s="471" t="s">
        <v>488</v>
      </c>
      <c r="AL8" s="471" t="s">
        <v>489</v>
      </c>
      <c r="AM8" s="471" t="s">
        <v>488</v>
      </c>
      <c r="AN8" s="471" t="s">
        <v>489</v>
      </c>
      <c r="AO8" s="471" t="s">
        <v>488</v>
      </c>
      <c r="AP8" s="471" t="s">
        <v>489</v>
      </c>
      <c r="AQ8" s="471" t="s">
        <v>488</v>
      </c>
      <c r="AR8" s="471" t="s">
        <v>489</v>
      </c>
      <c r="AS8" s="471" t="s">
        <v>488</v>
      </c>
      <c r="AT8" s="471" t="s">
        <v>489</v>
      </c>
      <c r="AU8" s="471" t="s">
        <v>488</v>
      </c>
      <c r="AV8" s="471" t="s">
        <v>489</v>
      </c>
      <c r="AW8" s="471" t="s">
        <v>488</v>
      </c>
      <c r="AX8" s="471" t="s">
        <v>489</v>
      </c>
      <c r="AY8" s="471" t="s">
        <v>488</v>
      </c>
      <c r="AZ8" s="471" t="s">
        <v>489</v>
      </c>
      <c r="BA8" s="471" t="s">
        <v>488</v>
      </c>
      <c r="BB8" s="471" t="s">
        <v>489</v>
      </c>
      <c r="BC8" s="471" t="s">
        <v>490</v>
      </c>
      <c r="BD8" s="471" t="s">
        <v>488</v>
      </c>
      <c r="BE8" s="471" t="s">
        <v>489</v>
      </c>
      <c r="BF8" s="471" t="s">
        <v>491</v>
      </c>
      <c r="BG8" s="471" t="s">
        <v>492</v>
      </c>
      <c r="BH8" s="1153" t="s">
        <v>493</v>
      </c>
      <c r="BI8" s="1153"/>
      <c r="BJ8" s="1153"/>
      <c r="BK8" s="471" t="s">
        <v>494</v>
      </c>
      <c r="BL8" s="471" t="s">
        <v>495</v>
      </c>
      <c r="BM8" s="471" t="s">
        <v>496</v>
      </c>
      <c r="BN8" s="471" t="s">
        <v>497</v>
      </c>
      <c r="BO8" s="471" t="s">
        <v>490</v>
      </c>
      <c r="BP8" s="471" t="s">
        <v>491</v>
      </c>
      <c r="BQ8" s="471" t="s">
        <v>488</v>
      </c>
      <c r="BR8" s="471" t="s">
        <v>489</v>
      </c>
      <c r="BS8" s="471" t="s">
        <v>498</v>
      </c>
      <c r="BT8" s="471" t="s">
        <v>499</v>
      </c>
    </row>
    <row r="9" spans="1:72" s="475" customFormat="1" ht="39.75" hidden="1" customHeight="1" x14ac:dyDescent="0.2">
      <c r="A9" s="1189"/>
      <c r="B9" s="1189"/>
      <c r="C9" s="1189" t="s">
        <v>2551</v>
      </c>
      <c r="D9" s="1189"/>
      <c r="E9" s="1189"/>
      <c r="F9" s="1189"/>
      <c r="G9" s="476"/>
      <c r="H9" s="476">
        <v>1</v>
      </c>
      <c r="I9" s="1765"/>
      <c r="J9" s="1766"/>
      <c r="K9" s="1767"/>
      <c r="L9" s="1189"/>
      <c r="M9" s="1189"/>
      <c r="N9" s="1189"/>
      <c r="O9" s="1189"/>
      <c r="P9" s="1189"/>
      <c r="Q9" s="1189"/>
      <c r="R9" s="1189"/>
      <c r="S9" s="473"/>
      <c r="T9" s="1188"/>
      <c r="U9" s="473"/>
      <c r="V9" s="1188"/>
      <c r="W9" s="473"/>
      <c r="X9" s="1188"/>
      <c r="Y9" s="473"/>
      <c r="Z9" s="1188"/>
      <c r="AA9" s="473"/>
      <c r="AB9" s="1188"/>
      <c r="AC9" s="473"/>
      <c r="AD9" s="1188"/>
      <c r="AE9" s="473"/>
      <c r="AF9" s="1188"/>
      <c r="AG9" s="473"/>
      <c r="AH9" s="1188"/>
      <c r="AI9" s="473"/>
      <c r="AJ9" s="1188"/>
      <c r="AK9" s="473"/>
      <c r="AL9" s="1188"/>
      <c r="AM9" s="473"/>
      <c r="AN9" s="1188"/>
      <c r="AO9" s="473"/>
      <c r="AP9" s="1188"/>
      <c r="AQ9" s="473"/>
      <c r="AR9" s="1188"/>
      <c r="AS9" s="473"/>
      <c r="AT9" s="1188"/>
      <c r="AU9" s="473"/>
      <c r="AV9" s="1188"/>
      <c r="AW9" s="473"/>
      <c r="AX9" s="1188"/>
      <c r="AY9" s="473"/>
      <c r="AZ9" s="1188"/>
      <c r="BA9" s="473"/>
      <c r="BB9" s="1188"/>
      <c r="BC9" s="474" t="e">
        <f t="shared" ref="BC9:BC72" si="0">AVERAGE(S9,U9,W9,Y9,AA9,AC9,AE9,AG9,AI9,AK9,AM9,AO9,AQ9,AS9,AU9,AW9,AY9,BA9)</f>
        <v>#DIV/0!</v>
      </c>
      <c r="BD9" s="1190" t="e">
        <f>SUM((BC9*(BC9/SUM(BC9:BC10))),(BC10*(BC10/SUM(BC9:BC10))))</f>
        <v>#DIV/0!</v>
      </c>
      <c r="BE9" s="1195" t="e">
        <f>AVERAGE(T9,V9,X9,Z9,AB9,AD9,AF9,AH9,AJ9,AL9,AN9,AP9,AR9,AT9,AV9,AX9,AZ9,BB9)</f>
        <v>#DIV/0!</v>
      </c>
      <c r="BF9" s="474" t="e">
        <f>IF(BE9=0,#REF!,BE9)</f>
        <v>#DIV/0!</v>
      </c>
      <c r="BG9" s="1192" t="e">
        <f t="shared" ref="BG9:BG72" si="1">BD9*BE9</f>
        <v>#DIV/0!</v>
      </c>
      <c r="BH9" s="1768"/>
      <c r="BI9" s="1768"/>
      <c r="BJ9" s="1768"/>
      <c r="BK9" s="476"/>
      <c r="BL9" s="476"/>
      <c r="BM9" s="476"/>
      <c r="BN9" s="476"/>
      <c r="BO9" s="474" t="e">
        <f t="shared" ref="BO9:BO72" si="2">IF(AND(BM9="Fuerte",BC9&gt;2.9)*OR(BN9="Probabilidad",BN9="Ambos"),BC9-2,IF(AND(BM9="Fuerte",BC9&lt;3)*OR(BN9="Probabilidad",BN9="Ambos"),1,IF(AND(BM9="Medio",BC9&gt;1.9)*OR(BN9="Probabilidad",BN9="Ambos"),BC9-1,IF(AND(BM9="Medio",BC9&lt;2)*OR(BN9="Probabilidad",BN9="Ambos"),1,BC9))))</f>
        <v>#DIV/0!</v>
      </c>
      <c r="BP9" s="474" t="e">
        <f t="shared" ref="BP9:BP72" si="3">IF(AND(BM9="Fuerte",BF9&gt;2.9)*OR(BN9="Impacto",BN9="Ambos"),BF9-2,IF(AND(BM9="Fuerte",BF9&lt;3)*OR(BN9="Impacto",BN9="Ambos"),1,IF(AND(BM9="Medio",BF9&gt;1.9)*OR(BN9="Impacto",BN9="Ambos"),BF9-1,IF(AND(BM9="Medio",BF9&lt;2)*OR(BN9="Impacto",BN9="Ambos"),1,BF9))))</f>
        <v>#DIV/0!</v>
      </c>
      <c r="BQ9" s="1190" t="e">
        <f>SUM((BO9*(BO9/SUM(BO9:BO10))),(BO10*(BO10/SUM(BO9:BO10))))</f>
        <v>#DIV/0!</v>
      </c>
      <c r="BR9" s="1190" t="e">
        <f>SUM((BP9*(BP9/SUM(BP9:BP10))),(BP10*(BP10/SUM(BP9:BP10))))</f>
        <v>#DIV/0!</v>
      </c>
      <c r="BS9" s="1192" t="e">
        <f>BQ9*BR9</f>
        <v>#DIV/0!</v>
      </c>
      <c r="BT9" s="1188" t="e">
        <f>INDEX([16]Listas!E$20:I$24,MATCH(BQ9,[16]Listas!D$20:D$24,1),MATCH(BR9,[16]Listas!E$19:I$19,1))</f>
        <v>#DIV/0!</v>
      </c>
    </row>
    <row r="10" spans="1:72" s="475" customFormat="1" ht="39.75" hidden="1" customHeight="1" x14ac:dyDescent="0.2">
      <c r="A10" s="1189"/>
      <c r="B10" s="1189"/>
      <c r="C10" s="1189"/>
      <c r="D10" s="1189"/>
      <c r="E10" s="1189"/>
      <c r="F10" s="1189"/>
      <c r="G10" s="476"/>
      <c r="H10" s="476">
        <v>2</v>
      </c>
      <c r="I10" s="1765"/>
      <c r="J10" s="1766"/>
      <c r="K10" s="1767"/>
      <c r="L10" s="1189"/>
      <c r="M10" s="1189"/>
      <c r="N10" s="1189"/>
      <c r="O10" s="1189"/>
      <c r="P10" s="1189"/>
      <c r="Q10" s="1189"/>
      <c r="R10" s="1189"/>
      <c r="S10" s="473"/>
      <c r="T10" s="1188"/>
      <c r="U10" s="473"/>
      <c r="V10" s="1188"/>
      <c r="W10" s="473"/>
      <c r="X10" s="1188"/>
      <c r="Y10" s="473"/>
      <c r="Z10" s="1188"/>
      <c r="AA10" s="473"/>
      <c r="AB10" s="1188"/>
      <c r="AC10" s="473"/>
      <c r="AD10" s="1188"/>
      <c r="AE10" s="473"/>
      <c r="AF10" s="1188"/>
      <c r="AG10" s="473"/>
      <c r="AH10" s="1188"/>
      <c r="AI10" s="473"/>
      <c r="AJ10" s="1188"/>
      <c r="AK10" s="473"/>
      <c r="AL10" s="1188"/>
      <c r="AM10" s="473"/>
      <c r="AN10" s="1188"/>
      <c r="AO10" s="473"/>
      <c r="AP10" s="1188"/>
      <c r="AQ10" s="473"/>
      <c r="AR10" s="1188"/>
      <c r="AS10" s="473"/>
      <c r="AT10" s="1188"/>
      <c r="AU10" s="473"/>
      <c r="AV10" s="1188"/>
      <c r="AW10" s="473"/>
      <c r="AX10" s="1188"/>
      <c r="AY10" s="473"/>
      <c r="AZ10" s="1188"/>
      <c r="BA10" s="473"/>
      <c r="BB10" s="1188"/>
      <c r="BC10" s="474" t="e">
        <f t="shared" si="0"/>
        <v>#DIV/0!</v>
      </c>
      <c r="BD10" s="1190"/>
      <c r="BE10" s="1196"/>
      <c r="BF10" s="474" t="e">
        <f>IF(BE10=0,BF9,BE10)</f>
        <v>#DIV/0!</v>
      </c>
      <c r="BG10" s="1192">
        <f t="shared" si="1"/>
        <v>0</v>
      </c>
      <c r="BH10" s="1768"/>
      <c r="BI10" s="1768"/>
      <c r="BJ10" s="1768"/>
      <c r="BK10" s="477"/>
      <c r="BL10" s="476"/>
      <c r="BM10" s="476"/>
      <c r="BN10" s="476"/>
      <c r="BO10" s="474" t="e">
        <f t="shared" si="2"/>
        <v>#DIV/0!</v>
      </c>
      <c r="BP10" s="474" t="e">
        <f t="shared" si="3"/>
        <v>#DIV/0!</v>
      </c>
      <c r="BQ10" s="1190"/>
      <c r="BR10" s="1190"/>
      <c r="BS10" s="1192"/>
      <c r="BT10" s="1188" t="e">
        <f>INDEX([16]Listas!E$20:I$24,MATCH(BQ10,[16]Listas!D$20:D$24,1),MATCH(BR10,[16]Listas!E$19:I$19,1))</f>
        <v>#N/A</v>
      </c>
    </row>
    <row r="11" spans="1:72" s="475" customFormat="1" ht="77.25" customHeight="1" x14ac:dyDescent="0.2">
      <c r="A11" s="1116" t="s">
        <v>179</v>
      </c>
      <c r="B11" s="1116" t="s">
        <v>2552</v>
      </c>
      <c r="C11" s="1116" t="s">
        <v>2553</v>
      </c>
      <c r="D11" s="1116" t="s">
        <v>180</v>
      </c>
      <c r="E11" s="1116"/>
      <c r="F11" s="1116"/>
      <c r="G11" s="359" t="s">
        <v>527</v>
      </c>
      <c r="H11" s="359">
        <v>1</v>
      </c>
      <c r="I11" s="1795" t="s">
        <v>181</v>
      </c>
      <c r="J11" s="1796"/>
      <c r="K11" s="1797"/>
      <c r="L11" s="831" t="s">
        <v>2554</v>
      </c>
      <c r="M11" s="831"/>
      <c r="N11" s="831"/>
      <c r="O11" s="1189"/>
      <c r="P11" s="1189"/>
      <c r="Q11" s="1189"/>
      <c r="R11" s="1189"/>
      <c r="S11" s="473">
        <v>2</v>
      </c>
      <c r="T11" s="1188">
        <v>1</v>
      </c>
      <c r="U11" s="473">
        <v>1</v>
      </c>
      <c r="V11" s="1188">
        <v>2</v>
      </c>
      <c r="W11" s="473">
        <v>2</v>
      </c>
      <c r="X11" s="1188">
        <v>2</v>
      </c>
      <c r="Y11" s="473">
        <v>2</v>
      </c>
      <c r="Z11" s="1188">
        <v>3</v>
      </c>
      <c r="AA11" s="473">
        <v>2</v>
      </c>
      <c r="AB11" s="1188">
        <v>3</v>
      </c>
      <c r="AC11" s="473">
        <v>2</v>
      </c>
      <c r="AD11" s="1188">
        <v>3</v>
      </c>
      <c r="AE11" s="473"/>
      <c r="AF11" s="1188"/>
      <c r="AG11" s="473"/>
      <c r="AH11" s="1188"/>
      <c r="AI11" s="473"/>
      <c r="AJ11" s="1188"/>
      <c r="AK11" s="473"/>
      <c r="AL11" s="1188"/>
      <c r="AM11" s="473"/>
      <c r="AN11" s="1188"/>
      <c r="AO11" s="473"/>
      <c r="AP11" s="1188"/>
      <c r="AQ11" s="473"/>
      <c r="AR11" s="1188"/>
      <c r="AS11" s="473"/>
      <c r="AT11" s="1188"/>
      <c r="AU11" s="473"/>
      <c r="AV11" s="1188"/>
      <c r="AW11" s="473"/>
      <c r="AX11" s="1188"/>
      <c r="AY11" s="473"/>
      <c r="AZ11" s="1188"/>
      <c r="BA11" s="473"/>
      <c r="BB11" s="1188"/>
      <c r="BC11" s="474">
        <f t="shared" si="0"/>
        <v>1.8333333333333333</v>
      </c>
      <c r="BD11" s="1190">
        <f>SUM((BC11*(BC11/SUM(BC11:BC14))),(BC12*(BC12/SUM(BC11:BC14))),(BC13*(BC13/SUM(BC11:BC14))),(BC14*(BC14/SUM(BC11:BC14))))</f>
        <v>1.9637681159420288</v>
      </c>
      <c r="BE11" s="1190">
        <f>AVERAGE(T11,V11,X11,Z11,AB11,AD11,AF11,AH11,AJ11,AL11,AN11,AP11,AR11,AT11,AV11,AX11,AZ11,BB11)</f>
        <v>2.3333333333333335</v>
      </c>
      <c r="BF11" s="474">
        <f>IF(BE11=0,#REF!,BE11)</f>
        <v>2.3333333333333335</v>
      </c>
      <c r="BG11" s="1192">
        <f>BD11*BE11</f>
        <v>4.5821256038647338</v>
      </c>
      <c r="BH11" s="1798" t="s">
        <v>2555</v>
      </c>
      <c r="BI11" s="850"/>
      <c r="BJ11" s="850"/>
      <c r="BK11" s="345" t="s">
        <v>2556</v>
      </c>
      <c r="BL11" s="344" t="s">
        <v>504</v>
      </c>
      <c r="BM11" s="344" t="s">
        <v>502</v>
      </c>
      <c r="BN11" s="344" t="s">
        <v>505</v>
      </c>
      <c r="BO11" s="474">
        <f>IF(AND(BM11="Fuerte",BC11&gt;2.9)*OR(BN11="Probabilidad",BN11="Ambos"),BC11-2,IF(AND(BM11="Fuerte",BC11&lt;3)*OR(BN11="Probabilidad",BN11="Ambos"),1,IF(AND(BM11="Medio",BC11&gt;1.9)*OR(BN11="Probabilidad",BN11="Ambos"),BC11-1,IF(AND(BM11="Medio",BC11&lt;2)*OR(BN11="Probabilidad",BN11="Ambos"),1,BC11))))</f>
        <v>1</v>
      </c>
      <c r="BP11" s="474">
        <f>IF(AND(BM11="Fuerte",BF11&gt;2.9)*OR(BN11="Impacto",BN11="Ambos"),BF11-2,IF(AND(BM11="Fuerte",BF11&lt;3)*OR(BN11="Impacto",BN11="Ambos"),1,IF(AND(BM11="Medio",BF11&gt;1.9)*OR(BN11="Impacto",BN11="Ambos"),BF11-1,IF(AND(BM11="Medio",BF11&lt;2)*OR(BN11="Impacto",BN11="Ambos"),1,BF11))))</f>
        <v>1.3333333333333335</v>
      </c>
      <c r="BQ11" s="1190">
        <f>SUM((BO11*(BO11/SUM(BO11:BO14))),(BO12*(BO12/SUM(BO11:BO14))),(BO13*(BO13/SUM(BO11:BO14))),(BO14*(BO14/SUM(BO11:BO14))))</f>
        <v>1.1025641025641024</v>
      </c>
      <c r="BR11" s="1190">
        <f>SUM((BP11*(BP11/SUM(BP11:BP14))),(BP12*(BP12/SUM(BP11:BP14))),(BP13*(BP13/SUM(BP11:BP14))),(BP14*(BP14/SUM(BP11:BP14))))</f>
        <v>2.1733333333333333</v>
      </c>
      <c r="BS11" s="1192">
        <f>BQ11*BR11</f>
        <v>2.3962393162393161</v>
      </c>
      <c r="BT11" s="1188" t="str">
        <f>INDEX([16]Listas!E$20:I$24,MATCH(BQ11,[16]Listas!D$20:D$24,1),MATCH(BR11,[16]Listas!E$19:I$19,1))</f>
        <v>INFERIOR</v>
      </c>
    </row>
    <row r="12" spans="1:72" s="475" customFormat="1" ht="59.25" customHeight="1" x14ac:dyDescent="0.2">
      <c r="A12" s="1116"/>
      <c r="B12" s="1116"/>
      <c r="C12" s="1116"/>
      <c r="D12" s="1116"/>
      <c r="E12" s="1116"/>
      <c r="F12" s="1116"/>
      <c r="G12" s="359" t="s">
        <v>508</v>
      </c>
      <c r="H12" s="359">
        <v>2</v>
      </c>
      <c r="I12" s="914" t="s">
        <v>182</v>
      </c>
      <c r="J12" s="915"/>
      <c r="K12" s="916"/>
      <c r="L12" s="831"/>
      <c r="M12" s="831"/>
      <c r="N12" s="831"/>
      <c r="O12" s="1189"/>
      <c r="P12" s="1189"/>
      <c r="Q12" s="1189"/>
      <c r="R12" s="1189"/>
      <c r="S12" s="473">
        <v>2</v>
      </c>
      <c r="T12" s="1188"/>
      <c r="U12" s="473">
        <v>2</v>
      </c>
      <c r="V12" s="1188"/>
      <c r="W12" s="473">
        <v>3</v>
      </c>
      <c r="X12" s="1188"/>
      <c r="Y12" s="473">
        <v>2</v>
      </c>
      <c r="Z12" s="1188"/>
      <c r="AA12" s="473">
        <v>3</v>
      </c>
      <c r="AB12" s="1188"/>
      <c r="AC12" s="473">
        <v>2</v>
      </c>
      <c r="AD12" s="1188"/>
      <c r="AE12" s="473"/>
      <c r="AF12" s="1188"/>
      <c r="AG12" s="473"/>
      <c r="AH12" s="1188"/>
      <c r="AI12" s="473"/>
      <c r="AJ12" s="1188"/>
      <c r="AK12" s="473"/>
      <c r="AL12" s="1188"/>
      <c r="AM12" s="473"/>
      <c r="AN12" s="1188"/>
      <c r="AO12" s="473"/>
      <c r="AP12" s="1188"/>
      <c r="AQ12" s="473"/>
      <c r="AR12" s="1188"/>
      <c r="AS12" s="473"/>
      <c r="AT12" s="1188"/>
      <c r="AU12" s="473"/>
      <c r="AV12" s="1188"/>
      <c r="AW12" s="473"/>
      <c r="AX12" s="1188"/>
      <c r="AY12" s="473"/>
      <c r="AZ12" s="1188"/>
      <c r="BA12" s="473"/>
      <c r="BB12" s="1188"/>
      <c r="BC12" s="474">
        <f t="shared" si="0"/>
        <v>2.3333333333333335</v>
      </c>
      <c r="BD12" s="1190"/>
      <c r="BE12" s="1191"/>
      <c r="BF12" s="474">
        <f>IF(BE12=0,BF11,BE12)</f>
        <v>2.3333333333333335</v>
      </c>
      <c r="BG12" s="1192">
        <f>BD12*BE12</f>
        <v>0</v>
      </c>
      <c r="BH12" s="1798" t="s">
        <v>2557</v>
      </c>
      <c r="BI12" s="850"/>
      <c r="BJ12" s="850"/>
      <c r="BK12" s="835" t="s">
        <v>2558</v>
      </c>
      <c r="BL12" s="344" t="s">
        <v>515</v>
      </c>
      <c r="BM12" s="344" t="s">
        <v>502</v>
      </c>
      <c r="BN12" s="344" t="s">
        <v>517</v>
      </c>
      <c r="BO12" s="474">
        <f>IF(AND(BM12="Fuerte",BC12&gt;2.9)*OR(BN12="Probabilidad",BN12="Ambos"),BC12-2,IF(AND(BM12="Fuerte",BC12&lt;3)*OR(BN12="Probabilidad",BN12="Ambos"),1,IF(AND(BM12="Medio",BC12&gt;1.9)*OR(BN12="Probabilidad",BN12="Ambos"),BC12-1,IF(AND(BM12="Medio",BC12&lt;2)*OR(BN12="Probabilidad",BN12="Ambos"),1,BC12))))</f>
        <v>1.3333333333333335</v>
      </c>
      <c r="BP12" s="474">
        <f>IF(AND(BM12="Fuerte",BF12&gt;2.9)*OR(BN12="Impacto",BN12="Ambos"),BF12-2,IF(AND(BM12="Fuerte",BF12&lt;3)*OR(BN12="Impacto",BN12="Ambos"),1,IF(AND(BM12="Medio",BF12&gt;1.9)*OR(BN12="Impacto",BN12="Ambos"),BF12-1,IF(AND(BM12="Medio",BF12&lt;2)*OR(BN12="Impacto",BN12="Ambos"),1,BF12))))</f>
        <v>2.3333333333333335</v>
      </c>
      <c r="BQ12" s="1190"/>
      <c r="BR12" s="1190"/>
      <c r="BS12" s="1192"/>
      <c r="BT12" s="1188" t="e">
        <f>INDEX([16]Listas!E$20:I$24,MATCH(BQ12,[16]Listas!D$20:D$24,1),MATCH(BR12,[16]Listas!E$19:I$19,1))</f>
        <v>#N/A</v>
      </c>
    </row>
    <row r="13" spans="1:72" s="475" customFormat="1" ht="59.25" customHeight="1" x14ac:dyDescent="0.2">
      <c r="A13" s="1116"/>
      <c r="B13" s="1116"/>
      <c r="C13" s="1116"/>
      <c r="D13" s="1116"/>
      <c r="E13" s="1116"/>
      <c r="F13" s="1116"/>
      <c r="G13" s="359" t="s">
        <v>508</v>
      </c>
      <c r="H13" s="359">
        <v>3</v>
      </c>
      <c r="I13" s="914" t="s">
        <v>2559</v>
      </c>
      <c r="J13" s="915"/>
      <c r="K13" s="916"/>
      <c r="L13" s="831"/>
      <c r="M13" s="831"/>
      <c r="N13" s="831"/>
      <c r="O13" s="1189"/>
      <c r="P13" s="1189"/>
      <c r="Q13" s="1189"/>
      <c r="R13" s="1189"/>
      <c r="S13" s="473">
        <v>1</v>
      </c>
      <c r="T13" s="1188"/>
      <c r="U13" s="473">
        <v>2</v>
      </c>
      <c r="V13" s="1188"/>
      <c r="W13" s="473">
        <v>2</v>
      </c>
      <c r="X13" s="1188"/>
      <c r="Y13" s="473">
        <v>1</v>
      </c>
      <c r="Z13" s="1188"/>
      <c r="AA13" s="473">
        <v>2</v>
      </c>
      <c r="AB13" s="1188"/>
      <c r="AC13" s="473">
        <v>1</v>
      </c>
      <c r="AD13" s="1188"/>
      <c r="AE13" s="473"/>
      <c r="AF13" s="1188"/>
      <c r="AG13" s="473"/>
      <c r="AH13" s="1188"/>
      <c r="AI13" s="473"/>
      <c r="AJ13" s="1188"/>
      <c r="AK13" s="473"/>
      <c r="AL13" s="1188"/>
      <c r="AM13" s="473"/>
      <c r="AN13" s="1188"/>
      <c r="AO13" s="473"/>
      <c r="AP13" s="1188"/>
      <c r="AQ13" s="473"/>
      <c r="AR13" s="1188"/>
      <c r="AS13" s="473"/>
      <c r="AT13" s="1188"/>
      <c r="AU13" s="473"/>
      <c r="AV13" s="1188"/>
      <c r="AW13" s="473"/>
      <c r="AX13" s="1188"/>
      <c r="AY13" s="473"/>
      <c r="AZ13" s="1188"/>
      <c r="BA13" s="473"/>
      <c r="BB13" s="1188"/>
      <c r="BC13" s="474">
        <f t="shared" si="0"/>
        <v>1.5</v>
      </c>
      <c r="BD13" s="1190"/>
      <c r="BE13" s="1191"/>
      <c r="BF13" s="474">
        <f>IF(BE13=0,BF12,BE13)</f>
        <v>2.3333333333333335</v>
      </c>
      <c r="BG13" s="1192">
        <f>BD13*BE13</f>
        <v>0</v>
      </c>
      <c r="BH13" s="1799" t="s">
        <v>2560</v>
      </c>
      <c r="BI13" s="1800"/>
      <c r="BJ13" s="1801"/>
      <c r="BK13" s="891"/>
      <c r="BL13" s="344" t="s">
        <v>515</v>
      </c>
      <c r="BM13" s="344" t="s">
        <v>502</v>
      </c>
      <c r="BN13" s="344" t="s">
        <v>517</v>
      </c>
      <c r="BO13" s="474">
        <f>IF(AND(BM13="Fuerte",BC13&gt;2.9)*OR(BN13="Probabilidad",BN13="Ambos"),BC13-2,IF(AND(BM13="Fuerte",BC13&lt;3)*OR(BN13="Probabilidad",BN13="Ambos"),1,IF(AND(BM13="Medio",BC13&gt;1.9)*OR(BN13="Probabilidad",BN13="Ambos"),BC13-1,IF(AND(BM13="Medio",BC13&lt;2)*OR(BN13="Probabilidad",BN13="Ambos"),1,BC13))))</f>
        <v>1</v>
      </c>
      <c r="BP13" s="474">
        <f>IF(AND(BM13="Fuerte",BF13&gt;2.9)*OR(BN13="Impacto",BN13="Ambos"),BF13-2,IF(AND(BM13="Fuerte",BF13&lt;3)*OR(BN13="Impacto",BN13="Ambos"),1,IF(AND(BM13="Medio",BF13&gt;1.9)*OR(BN13="Impacto",BN13="Ambos"),BF13-1,IF(AND(BM13="Medio",BF13&lt;2)*OR(BN13="Impacto",BN13="Ambos"),1,BF13))))</f>
        <v>2.3333333333333335</v>
      </c>
      <c r="BQ13" s="1190"/>
      <c r="BR13" s="1190"/>
      <c r="BS13" s="1192"/>
      <c r="BT13" s="1188" t="e">
        <f>INDEX([16]Listas!E$20:I$24,MATCH(BQ13,[16]Listas!D$20:D$24,1),MATCH(BR13,[16]Listas!E$19:I$19,1))</f>
        <v>#N/A</v>
      </c>
    </row>
    <row r="14" spans="1:72" s="475" customFormat="1" ht="121.5" customHeight="1" x14ac:dyDescent="0.2">
      <c r="A14" s="1116"/>
      <c r="B14" s="1116"/>
      <c r="C14" s="1116"/>
      <c r="D14" s="1116"/>
      <c r="E14" s="1116"/>
      <c r="F14" s="1116"/>
      <c r="G14" s="359" t="s">
        <v>527</v>
      </c>
      <c r="H14" s="359">
        <v>4</v>
      </c>
      <c r="I14" s="1795" t="s">
        <v>183</v>
      </c>
      <c r="J14" s="1796"/>
      <c r="K14" s="1797"/>
      <c r="L14" s="831"/>
      <c r="M14" s="831"/>
      <c r="N14" s="831"/>
      <c r="O14" s="1189"/>
      <c r="P14" s="1189"/>
      <c r="Q14" s="1189"/>
      <c r="R14" s="1189"/>
      <c r="S14" s="473">
        <v>2</v>
      </c>
      <c r="T14" s="1188"/>
      <c r="U14" s="473">
        <v>2</v>
      </c>
      <c r="V14" s="1188"/>
      <c r="W14" s="473">
        <v>2</v>
      </c>
      <c r="X14" s="1188"/>
      <c r="Y14" s="473">
        <v>2</v>
      </c>
      <c r="Z14" s="1188"/>
      <c r="AA14" s="473">
        <v>2</v>
      </c>
      <c r="AB14" s="1188"/>
      <c r="AC14" s="473">
        <v>2</v>
      </c>
      <c r="AD14" s="1188"/>
      <c r="AE14" s="473"/>
      <c r="AF14" s="1188"/>
      <c r="AG14" s="473"/>
      <c r="AH14" s="1188"/>
      <c r="AI14" s="473"/>
      <c r="AJ14" s="1188"/>
      <c r="AK14" s="473"/>
      <c r="AL14" s="1188"/>
      <c r="AM14" s="473"/>
      <c r="AN14" s="1188"/>
      <c r="AO14" s="473"/>
      <c r="AP14" s="1188"/>
      <c r="AQ14" s="473"/>
      <c r="AR14" s="1188"/>
      <c r="AS14" s="473"/>
      <c r="AT14" s="1188"/>
      <c r="AU14" s="473"/>
      <c r="AV14" s="1188"/>
      <c r="AW14" s="473"/>
      <c r="AX14" s="1188"/>
      <c r="AY14" s="473"/>
      <c r="AZ14" s="1188"/>
      <c r="BA14" s="473"/>
      <c r="BB14" s="1188"/>
      <c r="BC14" s="474">
        <f t="shared" si="0"/>
        <v>2</v>
      </c>
      <c r="BD14" s="1190"/>
      <c r="BE14" s="1191"/>
      <c r="BF14" s="474">
        <f>IF(BE14=0,BF13,BE14)</f>
        <v>2.3333333333333335</v>
      </c>
      <c r="BG14" s="1192">
        <f>BD14*BE14</f>
        <v>0</v>
      </c>
      <c r="BH14" s="1798" t="s">
        <v>2561</v>
      </c>
      <c r="BI14" s="850"/>
      <c r="BJ14" s="850"/>
      <c r="BK14" s="345" t="s">
        <v>2562</v>
      </c>
      <c r="BL14" s="344" t="s">
        <v>515</v>
      </c>
      <c r="BM14" s="344" t="s">
        <v>502</v>
      </c>
      <c r="BN14" s="344" t="s">
        <v>517</v>
      </c>
      <c r="BO14" s="474">
        <f>IF(AND(BM14="Fuerte",BC14&gt;2.9)*OR(BN14="Probabilidad",BN14="Ambos"),BC14-2,IF(AND(BM14="Fuerte",BC14&lt;3)*OR(BN14="Probabilidad",BN14="Ambos"),1,IF(AND(BM14="Medio",BC14&gt;1.9)*OR(BN14="Probabilidad",BN14="Ambos"),BC14-1,IF(AND(BM14="Medio",BC14&lt;2)*OR(BN14="Probabilidad",BN14="Ambos"),1,BC14))))</f>
        <v>1</v>
      </c>
      <c r="BP14" s="474">
        <f>IF(AND(BM14="Fuerte",BF14&gt;2.9)*OR(BN14="Impacto",BN14="Ambos"),BF14-2,IF(AND(BM14="Fuerte",BF14&lt;3)*OR(BN14="Impacto",BN14="Ambos"),1,IF(AND(BM14="Medio",BF14&gt;1.9)*OR(BN14="Impacto",BN14="Ambos"),BF14-1,IF(AND(BM14="Medio",BF14&lt;2)*OR(BN14="Impacto",BN14="Ambos"),1,BF14))))</f>
        <v>2.3333333333333335</v>
      </c>
      <c r="BQ14" s="1190"/>
      <c r="BR14" s="1190"/>
      <c r="BS14" s="1192"/>
      <c r="BT14" s="1188" t="e">
        <f>INDEX([16]Listas!E$20:I$24,MATCH(BQ14,[16]Listas!D$20:D$24,1),MATCH(BR14,[16]Listas!E$19:I$19,1))</f>
        <v>#N/A</v>
      </c>
    </row>
    <row r="15" spans="1:72" s="475" customFormat="1" ht="58.5" customHeight="1" x14ac:dyDescent="0.2">
      <c r="A15" s="1116" t="s">
        <v>179</v>
      </c>
      <c r="B15" s="1116" t="s">
        <v>184</v>
      </c>
      <c r="C15" s="1116" t="s">
        <v>2563</v>
      </c>
      <c r="D15" s="1116" t="s">
        <v>185</v>
      </c>
      <c r="E15" s="1116"/>
      <c r="F15" s="1116"/>
      <c r="G15" s="359" t="s">
        <v>500</v>
      </c>
      <c r="H15" s="359">
        <v>1</v>
      </c>
      <c r="I15" s="1795" t="s">
        <v>186</v>
      </c>
      <c r="J15" s="1796"/>
      <c r="K15" s="1797"/>
      <c r="L15" s="831" t="s">
        <v>2564</v>
      </c>
      <c r="M15" s="831"/>
      <c r="N15" s="831"/>
      <c r="O15" s="1189"/>
      <c r="P15" s="1189"/>
      <c r="Q15" s="1189"/>
      <c r="R15" s="1189"/>
      <c r="S15" s="473">
        <v>1</v>
      </c>
      <c r="T15" s="1188">
        <v>1</v>
      </c>
      <c r="U15" s="473">
        <v>2</v>
      </c>
      <c r="V15" s="1188">
        <v>2</v>
      </c>
      <c r="W15" s="473">
        <v>2</v>
      </c>
      <c r="X15" s="1188">
        <v>2</v>
      </c>
      <c r="Y15" s="473">
        <v>1</v>
      </c>
      <c r="Z15" s="1188">
        <v>2</v>
      </c>
      <c r="AA15" s="473">
        <v>1</v>
      </c>
      <c r="AB15" s="1188">
        <v>3</v>
      </c>
      <c r="AC15" s="473">
        <v>1</v>
      </c>
      <c r="AD15" s="1188">
        <v>3</v>
      </c>
      <c r="AE15" s="473"/>
      <c r="AF15" s="1188"/>
      <c r="AG15" s="473"/>
      <c r="AH15" s="1188"/>
      <c r="AI15" s="473"/>
      <c r="AJ15" s="1188"/>
      <c r="AK15" s="473"/>
      <c r="AL15" s="1188"/>
      <c r="AM15" s="473"/>
      <c r="AN15" s="1188"/>
      <c r="AO15" s="473"/>
      <c r="AP15" s="1188"/>
      <c r="AQ15" s="473"/>
      <c r="AR15" s="1188"/>
      <c r="AS15" s="473"/>
      <c r="AT15" s="1188"/>
      <c r="AU15" s="473"/>
      <c r="AV15" s="1188"/>
      <c r="AW15" s="473"/>
      <c r="AX15" s="1188"/>
      <c r="AY15" s="473"/>
      <c r="AZ15" s="1188"/>
      <c r="BA15" s="473"/>
      <c r="BB15" s="1188"/>
      <c r="BC15" s="474">
        <f t="shared" si="0"/>
        <v>1.3333333333333333</v>
      </c>
      <c r="BD15" s="1190">
        <f>SUM((BC15*(BC15/SUM(BC15:BC17))),(BC16*(BC16/SUM(BC15:BC17))),(BC17*(BC17/SUM(BC15:BC17))))</f>
        <v>1.5833333333333335</v>
      </c>
      <c r="BE15" s="1195">
        <f>AVERAGE(T15,V15,X15,Z15,AB15,AD15,AF15,AH15,AJ15,AL15,AN15,AP15,AR15,AT15,AV15,AX15,AZ15,BB15)</f>
        <v>2.1666666666666665</v>
      </c>
      <c r="BF15" s="474">
        <f>IF(BE15=0,BF10,BE15)</f>
        <v>2.1666666666666665</v>
      </c>
      <c r="BG15" s="1192">
        <f t="shared" si="1"/>
        <v>3.4305555555555558</v>
      </c>
      <c r="BH15" s="850" t="s">
        <v>187</v>
      </c>
      <c r="BI15" s="850"/>
      <c r="BJ15" s="850"/>
      <c r="BK15" s="345" t="s">
        <v>2565</v>
      </c>
      <c r="BL15" s="344" t="s">
        <v>515</v>
      </c>
      <c r="BM15" s="344" t="s">
        <v>502</v>
      </c>
      <c r="BN15" s="344" t="s">
        <v>517</v>
      </c>
      <c r="BO15" s="474">
        <f t="shared" si="2"/>
        <v>1</v>
      </c>
      <c r="BP15" s="474">
        <f t="shared" si="3"/>
        <v>2.1666666666666665</v>
      </c>
      <c r="BQ15" s="1190">
        <f>SUM((BO15*(BO15/SUM(BO15:BO17))),(BO16*(BO16/SUM(BO15:BO17))),(BO17*(BO17/SUM(BO15:BO17))))</f>
        <v>1</v>
      </c>
      <c r="BR15" s="1190">
        <f>SUM((BP15*(BP15/SUM(BP15:BP17))),(BP16*(BP16/SUM(BP15:BP17))),(BP17*(BP17/SUM(BP15:BP17))))</f>
        <v>2.1666666666666661</v>
      </c>
      <c r="BS15" s="1192">
        <f>BQ15*BR15</f>
        <v>2.1666666666666661</v>
      </c>
      <c r="BT15" s="1188" t="str">
        <f>INDEX([16]Listas!E$20:I$24,MATCH(BQ15,[16]Listas!D$20:D$24,1),MATCH(BR15,[16]Listas!E$19:I$19,1))</f>
        <v>INFERIOR</v>
      </c>
    </row>
    <row r="16" spans="1:72" s="475" customFormat="1" ht="60.75" customHeight="1" x14ac:dyDescent="0.2">
      <c r="A16" s="1116"/>
      <c r="B16" s="1116"/>
      <c r="C16" s="1116"/>
      <c r="D16" s="1116"/>
      <c r="E16" s="1116"/>
      <c r="F16" s="1116"/>
      <c r="G16" s="359" t="s">
        <v>527</v>
      </c>
      <c r="H16" s="359">
        <v>2</v>
      </c>
      <c r="I16" s="1795" t="s">
        <v>2566</v>
      </c>
      <c r="J16" s="1796"/>
      <c r="K16" s="1797"/>
      <c r="L16" s="831"/>
      <c r="M16" s="831"/>
      <c r="N16" s="831"/>
      <c r="O16" s="1189"/>
      <c r="P16" s="1189"/>
      <c r="Q16" s="1189"/>
      <c r="R16" s="1189"/>
      <c r="S16" s="473">
        <v>2</v>
      </c>
      <c r="T16" s="1188"/>
      <c r="U16" s="473">
        <v>2</v>
      </c>
      <c r="V16" s="1188"/>
      <c r="W16" s="473">
        <v>2</v>
      </c>
      <c r="X16" s="1188"/>
      <c r="Y16" s="473">
        <v>1</v>
      </c>
      <c r="Z16" s="1188"/>
      <c r="AA16" s="473">
        <v>1</v>
      </c>
      <c r="AB16" s="1188"/>
      <c r="AC16" s="473">
        <v>1</v>
      </c>
      <c r="AD16" s="1188"/>
      <c r="AE16" s="473"/>
      <c r="AF16" s="1188"/>
      <c r="AG16" s="473"/>
      <c r="AH16" s="1188"/>
      <c r="AI16" s="473"/>
      <c r="AJ16" s="1188"/>
      <c r="AK16" s="473"/>
      <c r="AL16" s="1188"/>
      <c r="AM16" s="473"/>
      <c r="AN16" s="1188"/>
      <c r="AO16" s="473"/>
      <c r="AP16" s="1188"/>
      <c r="AQ16" s="473"/>
      <c r="AR16" s="1188"/>
      <c r="AS16" s="473"/>
      <c r="AT16" s="1188"/>
      <c r="AU16" s="473"/>
      <c r="AV16" s="1188"/>
      <c r="AW16" s="473"/>
      <c r="AX16" s="1188"/>
      <c r="AY16" s="473"/>
      <c r="AZ16" s="1188"/>
      <c r="BA16" s="473"/>
      <c r="BB16" s="1188"/>
      <c r="BC16" s="474">
        <f t="shared" si="0"/>
        <v>1.5</v>
      </c>
      <c r="BD16" s="1190"/>
      <c r="BE16" s="1209"/>
      <c r="BF16" s="474">
        <f>IF(BE16=0,BF15,BE16)</f>
        <v>2.1666666666666665</v>
      </c>
      <c r="BG16" s="1192">
        <f t="shared" si="1"/>
        <v>0</v>
      </c>
      <c r="BH16" s="850" t="s">
        <v>2567</v>
      </c>
      <c r="BI16" s="850"/>
      <c r="BJ16" s="850"/>
      <c r="BK16" s="345" t="s">
        <v>2568</v>
      </c>
      <c r="BL16" s="344" t="s">
        <v>515</v>
      </c>
      <c r="BM16" s="344" t="s">
        <v>502</v>
      </c>
      <c r="BN16" s="344" t="s">
        <v>517</v>
      </c>
      <c r="BO16" s="474">
        <f t="shared" si="2"/>
        <v>1</v>
      </c>
      <c r="BP16" s="474">
        <f t="shared" si="3"/>
        <v>2.1666666666666665</v>
      </c>
      <c r="BQ16" s="1190"/>
      <c r="BR16" s="1190"/>
      <c r="BS16" s="1192"/>
      <c r="BT16" s="1188" t="e">
        <f>INDEX([16]Listas!E$20:I$24,MATCH(BQ16,[16]Listas!D$20:D$24,1),MATCH(BR16,[16]Listas!E$19:I$19,1))</f>
        <v>#N/A</v>
      </c>
    </row>
    <row r="17" spans="1:72" s="475" customFormat="1" ht="58.5" customHeight="1" x14ac:dyDescent="0.2">
      <c r="A17" s="1116"/>
      <c r="B17" s="1116"/>
      <c r="C17" s="1116"/>
      <c r="D17" s="1116"/>
      <c r="E17" s="1116"/>
      <c r="F17" s="1116"/>
      <c r="G17" s="359" t="s">
        <v>508</v>
      </c>
      <c r="H17" s="359">
        <v>3</v>
      </c>
      <c r="I17" s="1795" t="s">
        <v>2569</v>
      </c>
      <c r="J17" s="1796"/>
      <c r="K17" s="1797"/>
      <c r="L17" s="831"/>
      <c r="M17" s="831"/>
      <c r="N17" s="831"/>
      <c r="O17" s="1189"/>
      <c r="P17" s="1189"/>
      <c r="Q17" s="1189"/>
      <c r="R17" s="1189"/>
      <c r="S17" s="473">
        <v>1</v>
      </c>
      <c r="T17" s="1188"/>
      <c r="U17" s="473">
        <v>2</v>
      </c>
      <c r="V17" s="1188"/>
      <c r="W17" s="473">
        <v>3</v>
      </c>
      <c r="X17" s="1188"/>
      <c r="Y17" s="473">
        <v>2</v>
      </c>
      <c r="Z17" s="1188"/>
      <c r="AA17" s="473">
        <v>1</v>
      </c>
      <c r="AB17" s="1188"/>
      <c r="AC17" s="473">
        <v>2</v>
      </c>
      <c r="AD17" s="1188"/>
      <c r="AE17" s="473"/>
      <c r="AF17" s="1188"/>
      <c r="AG17" s="473"/>
      <c r="AH17" s="1188"/>
      <c r="AI17" s="473"/>
      <c r="AJ17" s="1188"/>
      <c r="AK17" s="473"/>
      <c r="AL17" s="1188"/>
      <c r="AM17" s="473"/>
      <c r="AN17" s="1188"/>
      <c r="AO17" s="473"/>
      <c r="AP17" s="1188"/>
      <c r="AQ17" s="473"/>
      <c r="AR17" s="1188"/>
      <c r="AS17" s="473"/>
      <c r="AT17" s="1188"/>
      <c r="AU17" s="473"/>
      <c r="AV17" s="1188"/>
      <c r="AW17" s="473"/>
      <c r="AX17" s="1188"/>
      <c r="AY17" s="473"/>
      <c r="AZ17" s="1188"/>
      <c r="BA17" s="473"/>
      <c r="BB17" s="1188"/>
      <c r="BC17" s="474">
        <f t="shared" si="0"/>
        <v>1.8333333333333333</v>
      </c>
      <c r="BD17" s="1190"/>
      <c r="BE17" s="1196"/>
      <c r="BF17" s="474">
        <f>IF(BE17=0,BF16,BE17)</f>
        <v>2.1666666666666665</v>
      </c>
      <c r="BG17" s="1192">
        <f t="shared" si="1"/>
        <v>0</v>
      </c>
      <c r="BH17" s="850" t="s">
        <v>2570</v>
      </c>
      <c r="BI17" s="850"/>
      <c r="BJ17" s="850"/>
      <c r="BK17" s="345" t="s">
        <v>2571</v>
      </c>
      <c r="BL17" s="344" t="s">
        <v>515</v>
      </c>
      <c r="BM17" s="344" t="s">
        <v>502</v>
      </c>
      <c r="BN17" s="344" t="s">
        <v>517</v>
      </c>
      <c r="BO17" s="474">
        <f t="shared" si="2"/>
        <v>1</v>
      </c>
      <c r="BP17" s="474">
        <f t="shared" si="3"/>
        <v>2.1666666666666665</v>
      </c>
      <c r="BQ17" s="1190"/>
      <c r="BR17" s="1190"/>
      <c r="BS17" s="1192"/>
      <c r="BT17" s="1188" t="e">
        <f>INDEX([16]Listas!E$20:I$24,MATCH(BQ17,[16]Listas!D$20:D$24,1),MATCH(BR17,[16]Listas!E$19:I$19,1))</f>
        <v>#N/A</v>
      </c>
    </row>
    <row r="18" spans="1:72" s="475" customFormat="1" ht="77.25" customHeight="1" x14ac:dyDescent="0.2">
      <c r="A18" s="1116" t="s">
        <v>179</v>
      </c>
      <c r="B18" s="1116" t="s">
        <v>2572</v>
      </c>
      <c r="C18" s="1116" t="s">
        <v>2573</v>
      </c>
      <c r="D18" s="1116" t="s">
        <v>188</v>
      </c>
      <c r="E18" s="1116"/>
      <c r="F18" s="1116"/>
      <c r="G18" s="359" t="s">
        <v>500</v>
      </c>
      <c r="H18" s="359">
        <v>1</v>
      </c>
      <c r="I18" s="1795" t="s">
        <v>189</v>
      </c>
      <c r="J18" s="1796"/>
      <c r="K18" s="1797"/>
      <c r="L18" s="831" t="s">
        <v>190</v>
      </c>
      <c r="M18" s="831"/>
      <c r="N18" s="831"/>
      <c r="O18" s="1189"/>
      <c r="P18" s="1189"/>
      <c r="Q18" s="1189"/>
      <c r="R18" s="1189"/>
      <c r="S18" s="473">
        <v>2</v>
      </c>
      <c r="T18" s="1188">
        <v>1</v>
      </c>
      <c r="U18" s="473">
        <v>2</v>
      </c>
      <c r="V18" s="1188">
        <v>2</v>
      </c>
      <c r="W18" s="473">
        <v>2</v>
      </c>
      <c r="X18" s="1188">
        <v>2</v>
      </c>
      <c r="Y18" s="473">
        <v>2</v>
      </c>
      <c r="Z18" s="1188">
        <v>2</v>
      </c>
      <c r="AA18" s="473">
        <v>2</v>
      </c>
      <c r="AB18" s="1188">
        <v>3</v>
      </c>
      <c r="AC18" s="473">
        <v>2</v>
      </c>
      <c r="AD18" s="1188">
        <v>2</v>
      </c>
      <c r="AE18" s="473"/>
      <c r="AF18" s="1188"/>
      <c r="AG18" s="473"/>
      <c r="AH18" s="1188"/>
      <c r="AI18" s="473"/>
      <c r="AJ18" s="1188"/>
      <c r="AK18" s="473"/>
      <c r="AL18" s="1188"/>
      <c r="AM18" s="473"/>
      <c r="AN18" s="1188"/>
      <c r="AO18" s="473"/>
      <c r="AP18" s="1188"/>
      <c r="AQ18" s="473"/>
      <c r="AR18" s="1188"/>
      <c r="AS18" s="473"/>
      <c r="AT18" s="1188"/>
      <c r="AU18" s="473"/>
      <c r="AV18" s="1188"/>
      <c r="AW18" s="473"/>
      <c r="AX18" s="1188"/>
      <c r="AY18" s="473"/>
      <c r="AZ18" s="1188"/>
      <c r="BA18" s="473"/>
      <c r="BB18" s="1188"/>
      <c r="BC18" s="474">
        <f t="shared" si="0"/>
        <v>2</v>
      </c>
      <c r="BD18" s="1190">
        <f>SUM((BC18*(BC18/SUM(BC18:BC21))),(BC19*(BC19/SUM(BC18:BC21))),(BC20*(BC20/SUM(BC18:BC21))),(BC21*(BC21/SUM(BC18:BC21))))</f>
        <v>1.9296296296296294</v>
      </c>
      <c r="BE18" s="1190">
        <f>AVERAGE(T18,V18,X18,Z18,AB18,AD18,AF18,AH18,AJ18,AL18,AN18,AP18,AR18,AT18,AV18,AX18,AZ18,BB18)</f>
        <v>2</v>
      </c>
      <c r="BF18" s="474">
        <f>IF(BE18=0,#REF!,BE18)</f>
        <v>2</v>
      </c>
      <c r="BG18" s="1192">
        <f>BD18*BE18</f>
        <v>3.8592592592592587</v>
      </c>
      <c r="BH18" s="850" t="s">
        <v>2574</v>
      </c>
      <c r="BI18" s="850"/>
      <c r="BJ18" s="850"/>
      <c r="BK18" s="345" t="s">
        <v>2575</v>
      </c>
      <c r="BL18" s="344" t="s">
        <v>515</v>
      </c>
      <c r="BM18" s="344" t="s">
        <v>502</v>
      </c>
      <c r="BN18" s="344" t="s">
        <v>517</v>
      </c>
      <c r="BO18" s="474">
        <f>IF(AND(BM18="Fuerte",BC18&gt;2.9)*OR(BN18="Probabilidad",BN18="Ambos"),BC18-2,IF(AND(BM18="Fuerte",BC18&lt;3)*OR(BN18="Probabilidad",BN18="Ambos"),1,IF(AND(BM18="Medio",BC18&gt;1.9)*OR(BN18="Probabilidad",BN18="Ambos"),BC18-1,IF(AND(BM18="Medio",BC18&lt;2)*OR(BN18="Probabilidad",BN18="Ambos"),1,BC18))))</f>
        <v>1</v>
      </c>
      <c r="BP18" s="474">
        <f>IF(AND(BM18="Fuerte",BF18&gt;2.9)*OR(BN18="Impacto",BN18="Ambos"),BF18-2,IF(AND(BM18="Fuerte",BF18&lt;3)*OR(BN18="Impacto",BN18="Ambos"),1,IF(AND(BM18="Medio",BF18&gt;1.9)*OR(BN18="Impacto",BN18="Ambos"),BF18-1,IF(AND(BM18="Medio",BF18&lt;2)*OR(BN18="Impacto",BN18="Ambos"),1,BF18))))</f>
        <v>2</v>
      </c>
      <c r="BQ18" s="1190">
        <f>SUM((BO18*(BO18/SUM(BO18:BO21))),(BO19*(BO19/SUM(BO18:BO21))),(BO20*(BO20/SUM(BO18:BO21))),(BO21*(BO21/SUM(BO18:BO21))))</f>
        <v>1.1025641025641024</v>
      </c>
      <c r="BR18" s="1190">
        <f>SUM((BP18*(BP18/SUM(BP18:BP21))),(BP19*(BP19/SUM(BP18:BP21))),(BP20*(BP20/SUM(BP18:BP21))),(BP21*(BP21/SUM(BP18:BP21))))</f>
        <v>1.857142857142857</v>
      </c>
      <c r="BS18" s="1192">
        <f>BQ18*BR18</f>
        <v>2.047619047619047</v>
      </c>
      <c r="BT18" s="1188" t="str">
        <f>INDEX([16]Listas!E$20:I$24,MATCH(BQ18,[16]Listas!D$20:D$24,1),MATCH(BR18,[16]Listas!E$19:I$19,1))</f>
        <v>INFERIOR</v>
      </c>
    </row>
    <row r="19" spans="1:72" s="475" customFormat="1" ht="59.25" customHeight="1" x14ac:dyDescent="0.2">
      <c r="A19" s="1116"/>
      <c r="B19" s="1116"/>
      <c r="C19" s="1116"/>
      <c r="D19" s="1116"/>
      <c r="E19" s="1116"/>
      <c r="F19" s="1116"/>
      <c r="G19" s="359" t="s">
        <v>527</v>
      </c>
      <c r="H19" s="359">
        <v>2</v>
      </c>
      <c r="I19" s="1795" t="s">
        <v>191</v>
      </c>
      <c r="J19" s="1796"/>
      <c r="K19" s="1797"/>
      <c r="L19" s="831"/>
      <c r="M19" s="831"/>
      <c r="N19" s="831"/>
      <c r="O19" s="1189"/>
      <c r="P19" s="1189"/>
      <c r="Q19" s="1189"/>
      <c r="R19" s="1189"/>
      <c r="S19" s="473">
        <v>3</v>
      </c>
      <c r="T19" s="1188"/>
      <c r="U19" s="473">
        <v>2</v>
      </c>
      <c r="V19" s="1188"/>
      <c r="W19" s="473">
        <v>2</v>
      </c>
      <c r="X19" s="1188"/>
      <c r="Y19" s="473">
        <v>3</v>
      </c>
      <c r="Z19" s="1188"/>
      <c r="AA19" s="473">
        <v>2</v>
      </c>
      <c r="AB19" s="1188"/>
      <c r="AC19" s="473">
        <v>2</v>
      </c>
      <c r="AD19" s="1188"/>
      <c r="AE19" s="473"/>
      <c r="AF19" s="1188"/>
      <c r="AG19" s="473"/>
      <c r="AH19" s="1188"/>
      <c r="AI19" s="473"/>
      <c r="AJ19" s="1188"/>
      <c r="AK19" s="473"/>
      <c r="AL19" s="1188"/>
      <c r="AM19" s="473"/>
      <c r="AN19" s="1188"/>
      <c r="AO19" s="473"/>
      <c r="AP19" s="1188"/>
      <c r="AQ19" s="473"/>
      <c r="AR19" s="1188"/>
      <c r="AS19" s="473"/>
      <c r="AT19" s="1188"/>
      <c r="AU19" s="473"/>
      <c r="AV19" s="1188"/>
      <c r="AW19" s="473"/>
      <c r="AX19" s="1188"/>
      <c r="AY19" s="473"/>
      <c r="AZ19" s="1188"/>
      <c r="BA19" s="473"/>
      <c r="BB19" s="1188"/>
      <c r="BC19" s="474">
        <f t="shared" si="0"/>
        <v>2.3333333333333335</v>
      </c>
      <c r="BD19" s="1190"/>
      <c r="BE19" s="1191"/>
      <c r="BF19" s="474">
        <f>IF(BE19=0,BF18,BE19)</f>
        <v>2</v>
      </c>
      <c r="BG19" s="1192">
        <f>BD19*BE19</f>
        <v>0</v>
      </c>
      <c r="BH19" s="850" t="s">
        <v>2576</v>
      </c>
      <c r="BI19" s="850"/>
      <c r="BJ19" s="850"/>
      <c r="BK19" s="345" t="s">
        <v>2575</v>
      </c>
      <c r="BL19" s="344" t="s">
        <v>515</v>
      </c>
      <c r="BM19" s="344" t="s">
        <v>502</v>
      </c>
      <c r="BN19" s="344" t="s">
        <v>517</v>
      </c>
      <c r="BO19" s="474">
        <f>IF(AND(BM19="Fuerte",BC19&gt;2.9)*OR(BN19="Probabilidad",BN19="Ambos"),BC19-2,IF(AND(BM19="Fuerte",BC19&lt;3)*OR(BN19="Probabilidad",BN19="Ambos"),1,IF(AND(BM19="Medio",BC19&gt;1.9)*OR(BN19="Probabilidad",BN19="Ambos"),BC19-1,IF(AND(BM19="Medio",BC19&lt;2)*OR(BN19="Probabilidad",BN19="Ambos"),1,BC19))))</f>
        <v>1.3333333333333335</v>
      </c>
      <c r="BP19" s="474">
        <f>IF(AND(BM19="Fuerte",BF19&gt;2.9)*OR(BN19="Impacto",BN19="Ambos"),BF19-2,IF(AND(BM19="Fuerte",BF19&lt;3)*OR(BN19="Impacto",BN19="Ambos"),1,IF(AND(BM19="Medio",BF19&gt;1.9)*OR(BN19="Impacto",BN19="Ambos"),BF19-1,IF(AND(BM19="Medio",BF19&lt;2)*OR(BN19="Impacto",BN19="Ambos"),1,BF19))))</f>
        <v>2</v>
      </c>
      <c r="BQ19" s="1190"/>
      <c r="BR19" s="1190"/>
      <c r="BS19" s="1192"/>
      <c r="BT19" s="1188" t="e">
        <f>INDEX([16]Listas!E$20:I$24,MATCH(BQ19,[16]Listas!D$20:D$24,1),MATCH(BR19,[16]Listas!E$19:I$19,1))</f>
        <v>#N/A</v>
      </c>
    </row>
    <row r="20" spans="1:72" s="475" customFormat="1" ht="73.5" customHeight="1" x14ac:dyDescent="0.2">
      <c r="A20" s="1116"/>
      <c r="B20" s="1116"/>
      <c r="C20" s="1116"/>
      <c r="D20" s="1116"/>
      <c r="E20" s="1116"/>
      <c r="F20" s="1116"/>
      <c r="G20" s="359" t="s">
        <v>527</v>
      </c>
      <c r="H20" s="359">
        <v>3</v>
      </c>
      <c r="I20" s="1795" t="s">
        <v>192</v>
      </c>
      <c r="J20" s="1796"/>
      <c r="K20" s="1797"/>
      <c r="L20" s="831"/>
      <c r="M20" s="831"/>
      <c r="N20" s="831"/>
      <c r="O20" s="1189"/>
      <c r="P20" s="1189"/>
      <c r="Q20" s="1189"/>
      <c r="R20" s="1189"/>
      <c r="S20" s="473">
        <v>2</v>
      </c>
      <c r="T20" s="1188"/>
      <c r="U20" s="473">
        <v>1</v>
      </c>
      <c r="V20" s="1188"/>
      <c r="W20" s="473">
        <v>2</v>
      </c>
      <c r="X20" s="1188"/>
      <c r="Y20" s="473">
        <v>3</v>
      </c>
      <c r="Z20" s="1188"/>
      <c r="AA20" s="473">
        <v>1</v>
      </c>
      <c r="AB20" s="1188"/>
      <c r="AC20" s="473">
        <v>1</v>
      </c>
      <c r="AD20" s="1188"/>
      <c r="AE20" s="473"/>
      <c r="AF20" s="1188"/>
      <c r="AG20" s="473"/>
      <c r="AH20" s="1188"/>
      <c r="AI20" s="473"/>
      <c r="AJ20" s="1188"/>
      <c r="AK20" s="473"/>
      <c r="AL20" s="1188"/>
      <c r="AM20" s="473"/>
      <c r="AN20" s="1188"/>
      <c r="AO20" s="473"/>
      <c r="AP20" s="1188"/>
      <c r="AQ20" s="473"/>
      <c r="AR20" s="1188"/>
      <c r="AS20" s="473"/>
      <c r="AT20" s="1188"/>
      <c r="AU20" s="473"/>
      <c r="AV20" s="1188"/>
      <c r="AW20" s="473"/>
      <c r="AX20" s="1188"/>
      <c r="AY20" s="473"/>
      <c r="AZ20" s="1188"/>
      <c r="BA20" s="473"/>
      <c r="BB20" s="1188"/>
      <c r="BC20" s="474">
        <f t="shared" si="0"/>
        <v>1.6666666666666667</v>
      </c>
      <c r="BD20" s="1190"/>
      <c r="BE20" s="1191"/>
      <c r="BF20" s="474">
        <f>IF(BE20=0,BF19,BE20)</f>
        <v>2</v>
      </c>
      <c r="BG20" s="1192">
        <f>BD20*BE20</f>
        <v>0</v>
      </c>
      <c r="BH20" s="850" t="s">
        <v>2577</v>
      </c>
      <c r="BI20" s="850"/>
      <c r="BJ20" s="850"/>
      <c r="BK20" s="345" t="s">
        <v>2578</v>
      </c>
      <c r="BL20" s="344" t="s">
        <v>515</v>
      </c>
      <c r="BM20" s="344" t="s">
        <v>502</v>
      </c>
      <c r="BN20" s="344" t="s">
        <v>517</v>
      </c>
      <c r="BO20" s="474">
        <f>IF(AND(BM20="Fuerte",BC20&gt;2.9)*OR(BN20="Probabilidad",BN20="Ambos"),BC20-2,IF(AND(BM20="Fuerte",BC20&lt;3)*OR(BN20="Probabilidad",BN20="Ambos"),1,IF(AND(BM20="Medio",BC20&gt;1.9)*OR(BN20="Probabilidad",BN20="Ambos"),BC20-1,IF(AND(BM20="Medio",BC20&lt;2)*OR(BN20="Probabilidad",BN20="Ambos"),1,BC20))))</f>
        <v>1</v>
      </c>
      <c r="BP20" s="474">
        <f>IF(AND(BM20="Fuerte",BF20&gt;2.9)*OR(BN20="Impacto",BN20="Ambos"),BF20-2,IF(AND(BM20="Fuerte",BF20&lt;3)*OR(BN20="Impacto",BN20="Ambos"),1,IF(AND(BM20="Medio",BF20&gt;1.9)*OR(BN20="Impacto",BN20="Ambos"),BF20-1,IF(AND(BM20="Medio",BF20&lt;2)*OR(BN20="Impacto",BN20="Ambos"),1,BF20))))</f>
        <v>2</v>
      </c>
      <c r="BQ20" s="1190"/>
      <c r="BR20" s="1190"/>
      <c r="BS20" s="1192"/>
      <c r="BT20" s="1188" t="e">
        <f>INDEX([16]Listas!E$20:I$24,MATCH(BQ20,[16]Listas!D$20:D$24,1),MATCH(BR20,[16]Listas!E$19:I$19,1))</f>
        <v>#N/A</v>
      </c>
    </row>
    <row r="21" spans="1:72" s="475" customFormat="1" ht="69.75" customHeight="1" x14ac:dyDescent="0.2">
      <c r="A21" s="1116"/>
      <c r="B21" s="1116"/>
      <c r="C21" s="1116"/>
      <c r="D21" s="1116"/>
      <c r="E21" s="1116"/>
      <c r="F21" s="1116"/>
      <c r="G21" s="359" t="s">
        <v>510</v>
      </c>
      <c r="H21" s="359">
        <v>4</v>
      </c>
      <c r="I21" s="1795" t="s">
        <v>193</v>
      </c>
      <c r="J21" s="1796"/>
      <c r="K21" s="1797"/>
      <c r="L21" s="831"/>
      <c r="M21" s="831"/>
      <c r="N21" s="831"/>
      <c r="O21" s="1189"/>
      <c r="P21" s="1189"/>
      <c r="Q21" s="1189"/>
      <c r="R21" s="1189"/>
      <c r="S21" s="473">
        <v>1</v>
      </c>
      <c r="T21" s="1188"/>
      <c r="U21" s="473">
        <v>3</v>
      </c>
      <c r="V21" s="1188"/>
      <c r="W21" s="473">
        <v>1</v>
      </c>
      <c r="X21" s="1188"/>
      <c r="Y21" s="473">
        <v>1</v>
      </c>
      <c r="Z21" s="1188"/>
      <c r="AA21" s="473">
        <v>2</v>
      </c>
      <c r="AB21" s="1188"/>
      <c r="AC21" s="473">
        <v>1</v>
      </c>
      <c r="AD21" s="1188"/>
      <c r="AE21" s="473"/>
      <c r="AF21" s="1188"/>
      <c r="AG21" s="473"/>
      <c r="AH21" s="1188"/>
      <c r="AI21" s="473"/>
      <c r="AJ21" s="1188"/>
      <c r="AK21" s="473"/>
      <c r="AL21" s="1188"/>
      <c r="AM21" s="473"/>
      <c r="AN21" s="1188"/>
      <c r="AO21" s="473"/>
      <c r="AP21" s="1188"/>
      <c r="AQ21" s="473"/>
      <c r="AR21" s="1188"/>
      <c r="AS21" s="473"/>
      <c r="AT21" s="1188"/>
      <c r="AU21" s="473"/>
      <c r="AV21" s="1188"/>
      <c r="AW21" s="473"/>
      <c r="AX21" s="1188"/>
      <c r="AY21" s="473"/>
      <c r="AZ21" s="1188"/>
      <c r="BA21" s="473"/>
      <c r="BB21" s="1188"/>
      <c r="BC21" s="474">
        <f t="shared" si="0"/>
        <v>1.5</v>
      </c>
      <c r="BD21" s="1190"/>
      <c r="BE21" s="1191"/>
      <c r="BF21" s="474">
        <f>IF(BE21=0,BF20,BE21)</f>
        <v>2</v>
      </c>
      <c r="BG21" s="1192">
        <f>BD21*BE21</f>
        <v>0</v>
      </c>
      <c r="BH21" s="1798" t="s">
        <v>2579</v>
      </c>
      <c r="BI21" s="850"/>
      <c r="BJ21" s="850"/>
      <c r="BK21" s="345" t="s">
        <v>2580</v>
      </c>
      <c r="BL21" s="344" t="s">
        <v>504</v>
      </c>
      <c r="BM21" s="344" t="s">
        <v>502</v>
      </c>
      <c r="BN21" s="344" t="s">
        <v>505</v>
      </c>
      <c r="BO21" s="474">
        <f>IF(AND(BM21="Fuerte",BC21&gt;2.9)*OR(BN21="Probabilidad",BN21="Ambos"),BC21-2,IF(AND(BM21="Fuerte",BC21&lt;3)*OR(BN21="Probabilidad",BN21="Ambos"),1,IF(AND(BM21="Medio",BC21&gt;1.9)*OR(BN21="Probabilidad",BN21="Ambos"),BC21-1,IF(AND(BM21="Medio",BC21&lt;2)*OR(BN21="Probabilidad",BN21="Ambos"),1,BC21))))</f>
        <v>1</v>
      </c>
      <c r="BP21" s="474">
        <f>IF(AND(BM21="Fuerte",BF21&gt;2.9)*OR(BN21="Impacto",BN21="Ambos"),BF21-2,IF(AND(BM21="Fuerte",BF21&lt;3)*OR(BN21="Impacto",BN21="Ambos"),1,IF(AND(BM21="Medio",BF21&gt;1.9)*OR(BN21="Impacto",BN21="Ambos"),BF21-1,IF(AND(BM21="Medio",BF21&lt;2)*OR(BN21="Impacto",BN21="Ambos"),1,BF21))))</f>
        <v>1</v>
      </c>
      <c r="BQ21" s="1190"/>
      <c r="BR21" s="1190"/>
      <c r="BS21" s="1192"/>
      <c r="BT21" s="1188" t="e">
        <f>INDEX([16]Listas!E$20:I$24,MATCH(BQ21,[16]Listas!D$20:D$24,1),MATCH(BR21,[16]Listas!E$19:I$19,1))</f>
        <v>#N/A</v>
      </c>
    </row>
    <row r="22" spans="1:72" s="475" customFormat="1" ht="69" customHeight="1" x14ac:dyDescent="0.2">
      <c r="A22" s="1116" t="s">
        <v>179</v>
      </c>
      <c r="B22" s="1116" t="s">
        <v>194</v>
      </c>
      <c r="C22" s="1116" t="s">
        <v>2581</v>
      </c>
      <c r="D22" s="1116" t="s">
        <v>195</v>
      </c>
      <c r="E22" s="1116"/>
      <c r="F22" s="1116"/>
      <c r="G22" s="359" t="s">
        <v>527</v>
      </c>
      <c r="H22" s="359">
        <v>1</v>
      </c>
      <c r="I22" s="1795" t="s">
        <v>196</v>
      </c>
      <c r="J22" s="1796"/>
      <c r="K22" s="1797"/>
      <c r="L22" s="831" t="s">
        <v>2582</v>
      </c>
      <c r="M22" s="831"/>
      <c r="N22" s="831"/>
      <c r="O22" s="1189"/>
      <c r="P22" s="1189"/>
      <c r="Q22" s="1189"/>
      <c r="R22" s="1189"/>
      <c r="S22" s="473">
        <v>2</v>
      </c>
      <c r="T22" s="1188">
        <v>2</v>
      </c>
      <c r="U22" s="473">
        <v>1</v>
      </c>
      <c r="V22" s="1188">
        <v>2</v>
      </c>
      <c r="W22" s="473">
        <v>2</v>
      </c>
      <c r="X22" s="1188">
        <v>2</v>
      </c>
      <c r="Y22" s="473">
        <v>2</v>
      </c>
      <c r="Z22" s="1188">
        <v>2</v>
      </c>
      <c r="AA22" s="473">
        <v>1</v>
      </c>
      <c r="AB22" s="1188">
        <v>4</v>
      </c>
      <c r="AC22" s="473">
        <v>2</v>
      </c>
      <c r="AD22" s="1188">
        <v>3</v>
      </c>
      <c r="AE22" s="473"/>
      <c r="AF22" s="1188"/>
      <c r="AG22" s="473"/>
      <c r="AH22" s="1188"/>
      <c r="AI22" s="473"/>
      <c r="AJ22" s="1188"/>
      <c r="AK22" s="473"/>
      <c r="AL22" s="1188"/>
      <c r="AM22" s="473"/>
      <c r="AN22" s="1188"/>
      <c r="AO22" s="473"/>
      <c r="AP22" s="1188"/>
      <c r="AQ22" s="473"/>
      <c r="AR22" s="1188"/>
      <c r="AS22" s="473"/>
      <c r="AT22" s="1188"/>
      <c r="AU22" s="473"/>
      <c r="AV22" s="1188"/>
      <c r="AW22" s="473"/>
      <c r="AX22" s="1188"/>
      <c r="AY22" s="473"/>
      <c r="AZ22" s="1188"/>
      <c r="BA22" s="473"/>
      <c r="BB22" s="1188"/>
      <c r="BC22" s="474">
        <f t="shared" si="0"/>
        <v>1.6666666666666667</v>
      </c>
      <c r="BD22" s="1190">
        <f>SUM((BC22*(BC22/SUM(BC22:BC28))),(BC23*(BC23/SUM(BC22:BC28))),(BC24*(BC24/SUM(BC22:BC28))),(BC25*(BC25/SUM(BC22:BC28))),(BC26*(BC26/SUM(BC22:BC28))),(BC27*(BC27/SUM(BC22:BC28))),(BC28*(BC28/SUM(BC22:BC28))))</f>
        <v>1.5871794871794869</v>
      </c>
      <c r="BE22" s="1190">
        <f>AVERAGE(T22,V22,X22,Z22,AB22,AD22,AF22,AH22,AJ22,AL22,AN22,AP22,AR22,AT22,AV22,AX22,AZ22,BB22)</f>
        <v>2.5</v>
      </c>
      <c r="BF22" s="474">
        <f>IF(BE22=0,BF11,BE22)</f>
        <v>2.5</v>
      </c>
      <c r="BG22" s="1192">
        <f t="shared" ref="BG22:BG44" si="4">BD22*BE22</f>
        <v>3.9679487179487172</v>
      </c>
      <c r="BH22" s="910" t="s">
        <v>2583</v>
      </c>
      <c r="BI22" s="910"/>
      <c r="BJ22" s="910"/>
      <c r="BK22" s="354" t="s">
        <v>2584</v>
      </c>
      <c r="BL22" s="357" t="s">
        <v>515</v>
      </c>
      <c r="BM22" s="357" t="s">
        <v>502</v>
      </c>
      <c r="BN22" s="357" t="s">
        <v>517</v>
      </c>
      <c r="BO22" s="474">
        <f t="shared" ref="BO22:BO44" si="5">IF(AND(BM22="Fuerte",BC22&gt;2.9)*OR(BN22="Probabilidad",BN22="Ambos"),BC22-2,IF(AND(BM22="Fuerte",BC22&lt;3)*OR(BN22="Probabilidad",BN22="Ambos"),1,IF(AND(BM22="Medio",BC22&gt;1.9)*OR(BN22="Probabilidad",BN22="Ambos"),BC22-1,IF(AND(BM22="Medio",BC22&lt;2)*OR(BN22="Probabilidad",BN22="Ambos"),1,BC22))))</f>
        <v>1</v>
      </c>
      <c r="BP22" s="474">
        <f t="shared" ref="BP22:BP44" si="6">IF(AND(BM22="Fuerte",BF22&gt;2.9)*OR(BN22="Impacto",BN22="Ambos"),BF22-2,IF(AND(BM22="Fuerte",BF22&lt;3)*OR(BN22="Impacto",BN22="Ambos"),1,IF(AND(BM22="Medio",BF22&gt;1.9)*OR(BN22="Impacto",BN22="Ambos"),BF22-1,IF(AND(BM22="Medio",BF22&lt;2)*OR(BN22="Impacto",BN22="Ambos"),1,BF22))))</f>
        <v>2.5</v>
      </c>
      <c r="BQ22" s="1190">
        <f>SUM((BO22*(BO22/SUM(BO22:BO28))),(BO23*(BO23/SUM(BO22:BO28))),(BO24*(BO24/SUM(BO22:BO28))),(BO25*(BO25/SUM(BO22:BO28))),(BO26*(BO26/SUM(BO22:BO28))),(BO27*(BO27/SUM(BO22:BO28))),(BO28*(BO28/SUM(BO22:BO28))))</f>
        <v>1.0606060606060608</v>
      </c>
      <c r="BR22" s="1190">
        <f>SUM((BP22*(BP22/SUM(BP22:BP28))),(BP23*(BP23/SUM(BP22:BP28))),(BP24*(BP24/SUM(BP22:BP28))),(BP25*(BP25/SUM(BP22:BP28))),(BP26*(BP26/SUM(BP22:BP28))),(BP27*(BP27/SUM(BP22:BP28))),(BP28*(BP28/SUM(BP22:BP28))))</f>
        <v>2.3064516129032255</v>
      </c>
      <c r="BS22" s="1192">
        <f>BQ22*BR22</f>
        <v>2.446236559139785</v>
      </c>
      <c r="BT22" s="1192" t="str">
        <f>INDEX([16]Listas!E$20:I$24,MATCH(BQ22,[16]Listas!D$20:D$24,1),MATCH(BR22,[16]Listas!E$19:I$19,1))</f>
        <v>INFERIOR</v>
      </c>
    </row>
    <row r="23" spans="1:72" s="475" customFormat="1" ht="39.75" customHeight="1" x14ac:dyDescent="0.2">
      <c r="A23" s="1116"/>
      <c r="B23" s="1116"/>
      <c r="C23" s="1116"/>
      <c r="D23" s="1116"/>
      <c r="E23" s="1116"/>
      <c r="F23" s="1116"/>
      <c r="G23" s="359" t="s">
        <v>534</v>
      </c>
      <c r="H23" s="359">
        <v>2</v>
      </c>
      <c r="I23" s="914" t="s">
        <v>197</v>
      </c>
      <c r="J23" s="915"/>
      <c r="K23" s="916"/>
      <c r="L23" s="831"/>
      <c r="M23" s="831"/>
      <c r="N23" s="831"/>
      <c r="O23" s="1189"/>
      <c r="P23" s="1189"/>
      <c r="Q23" s="1189"/>
      <c r="R23" s="1189"/>
      <c r="S23" s="473">
        <v>1</v>
      </c>
      <c r="T23" s="1188"/>
      <c r="U23" s="473">
        <v>2</v>
      </c>
      <c r="V23" s="1188"/>
      <c r="W23" s="473">
        <v>1</v>
      </c>
      <c r="X23" s="1188"/>
      <c r="Y23" s="473">
        <v>3</v>
      </c>
      <c r="Z23" s="1188"/>
      <c r="AA23" s="473">
        <v>2</v>
      </c>
      <c r="AB23" s="1188"/>
      <c r="AC23" s="473">
        <v>1</v>
      </c>
      <c r="AD23" s="1188"/>
      <c r="AE23" s="473"/>
      <c r="AF23" s="1188"/>
      <c r="AG23" s="473"/>
      <c r="AH23" s="1188"/>
      <c r="AI23" s="473"/>
      <c r="AJ23" s="1188"/>
      <c r="AK23" s="473"/>
      <c r="AL23" s="1188"/>
      <c r="AM23" s="473"/>
      <c r="AN23" s="1188"/>
      <c r="AO23" s="473"/>
      <c r="AP23" s="1188"/>
      <c r="AQ23" s="473"/>
      <c r="AR23" s="1188"/>
      <c r="AS23" s="473"/>
      <c r="AT23" s="1188"/>
      <c r="AU23" s="473"/>
      <c r="AV23" s="1188"/>
      <c r="AW23" s="473"/>
      <c r="AX23" s="1188"/>
      <c r="AY23" s="473"/>
      <c r="AZ23" s="1188"/>
      <c r="BA23" s="473"/>
      <c r="BB23" s="1188"/>
      <c r="BC23" s="474">
        <f t="shared" si="0"/>
        <v>1.6666666666666667</v>
      </c>
      <c r="BD23" s="1190"/>
      <c r="BE23" s="1190"/>
      <c r="BF23" s="474">
        <f t="shared" ref="BF23:BF28" si="7">IF(BE23=0,BF22,BE23)</f>
        <v>2.5</v>
      </c>
      <c r="BG23" s="1192">
        <f t="shared" si="4"/>
        <v>0</v>
      </c>
      <c r="BH23" s="910" t="s">
        <v>2585</v>
      </c>
      <c r="BI23" s="910"/>
      <c r="BJ23" s="910"/>
      <c r="BK23" s="357" t="s">
        <v>2586</v>
      </c>
      <c r="BL23" s="357" t="s">
        <v>515</v>
      </c>
      <c r="BM23" s="357" t="s">
        <v>502</v>
      </c>
      <c r="BN23" s="357" t="s">
        <v>517</v>
      </c>
      <c r="BO23" s="474">
        <f t="shared" si="5"/>
        <v>1</v>
      </c>
      <c r="BP23" s="474">
        <f t="shared" si="6"/>
        <v>2.5</v>
      </c>
      <c r="BQ23" s="1190"/>
      <c r="BR23" s="1190"/>
      <c r="BS23" s="1192"/>
      <c r="BT23" s="1192" t="e">
        <f>INDEX([16]Listas!E$20:I$24,MATCH(BQ23,[16]Listas!D$20:D$24,1),MATCH(BR23,[16]Listas!E$19:I$19,1))</f>
        <v>#N/A</v>
      </c>
    </row>
    <row r="24" spans="1:72" s="475" customFormat="1" ht="27.75" customHeight="1" x14ac:dyDescent="0.2">
      <c r="A24" s="1116"/>
      <c r="B24" s="1116"/>
      <c r="C24" s="1116"/>
      <c r="D24" s="1116"/>
      <c r="E24" s="1116"/>
      <c r="F24" s="1116"/>
      <c r="G24" s="359" t="s">
        <v>527</v>
      </c>
      <c r="H24" s="359">
        <v>3</v>
      </c>
      <c r="I24" s="1795" t="s">
        <v>198</v>
      </c>
      <c r="J24" s="1796"/>
      <c r="K24" s="1797"/>
      <c r="L24" s="831"/>
      <c r="M24" s="831"/>
      <c r="N24" s="831"/>
      <c r="O24" s="1189"/>
      <c r="P24" s="1189"/>
      <c r="Q24" s="1189"/>
      <c r="R24" s="1189"/>
      <c r="S24" s="473">
        <v>2</v>
      </c>
      <c r="T24" s="1188"/>
      <c r="U24" s="473">
        <v>1</v>
      </c>
      <c r="V24" s="1188"/>
      <c r="W24" s="473">
        <v>2</v>
      </c>
      <c r="X24" s="1188"/>
      <c r="Y24" s="473">
        <v>2</v>
      </c>
      <c r="Z24" s="1188"/>
      <c r="AA24" s="473">
        <v>2</v>
      </c>
      <c r="AB24" s="1188"/>
      <c r="AC24" s="473">
        <v>2</v>
      </c>
      <c r="AD24" s="1188"/>
      <c r="AE24" s="473"/>
      <c r="AF24" s="1188"/>
      <c r="AG24" s="473"/>
      <c r="AH24" s="1188"/>
      <c r="AI24" s="473"/>
      <c r="AJ24" s="1188"/>
      <c r="AK24" s="473"/>
      <c r="AL24" s="1188"/>
      <c r="AM24" s="473"/>
      <c r="AN24" s="1188"/>
      <c r="AO24" s="473"/>
      <c r="AP24" s="1188"/>
      <c r="AQ24" s="473"/>
      <c r="AR24" s="1188"/>
      <c r="AS24" s="473"/>
      <c r="AT24" s="1188"/>
      <c r="AU24" s="473"/>
      <c r="AV24" s="1188"/>
      <c r="AW24" s="473"/>
      <c r="AX24" s="1188"/>
      <c r="AY24" s="473"/>
      <c r="AZ24" s="1188"/>
      <c r="BA24" s="473"/>
      <c r="BB24" s="1188"/>
      <c r="BC24" s="474">
        <f t="shared" si="0"/>
        <v>1.8333333333333333</v>
      </c>
      <c r="BD24" s="1190"/>
      <c r="BE24" s="1190"/>
      <c r="BF24" s="474">
        <f t="shared" si="7"/>
        <v>2.5</v>
      </c>
      <c r="BG24" s="1192">
        <f t="shared" si="4"/>
        <v>0</v>
      </c>
      <c r="BH24" s="910" t="s">
        <v>2587</v>
      </c>
      <c r="BI24" s="910"/>
      <c r="BJ24" s="910"/>
      <c r="BK24" s="357" t="s">
        <v>2588</v>
      </c>
      <c r="BL24" s="357" t="s">
        <v>504</v>
      </c>
      <c r="BM24" s="357" t="s">
        <v>502</v>
      </c>
      <c r="BN24" s="357" t="s">
        <v>505</v>
      </c>
      <c r="BO24" s="474">
        <f t="shared" si="5"/>
        <v>1</v>
      </c>
      <c r="BP24" s="474">
        <f t="shared" si="6"/>
        <v>1.5</v>
      </c>
      <c r="BQ24" s="1190"/>
      <c r="BR24" s="1190"/>
      <c r="BS24" s="1192"/>
      <c r="BT24" s="1192" t="e">
        <f>INDEX([16]Listas!E$20:I$24,MATCH(BQ24,[16]Listas!D$20:D$24,1),MATCH(BR24,[16]Listas!E$19:I$19,1))</f>
        <v>#N/A</v>
      </c>
    </row>
    <row r="25" spans="1:72" s="475" customFormat="1" ht="61.5" customHeight="1" x14ac:dyDescent="0.2">
      <c r="A25" s="1116"/>
      <c r="B25" s="1116"/>
      <c r="C25" s="1116"/>
      <c r="D25" s="1116"/>
      <c r="E25" s="1116"/>
      <c r="F25" s="1116"/>
      <c r="G25" s="359" t="s">
        <v>527</v>
      </c>
      <c r="H25" s="359">
        <v>4</v>
      </c>
      <c r="I25" s="1795" t="s">
        <v>199</v>
      </c>
      <c r="J25" s="1796"/>
      <c r="K25" s="1797"/>
      <c r="L25" s="831"/>
      <c r="M25" s="831"/>
      <c r="N25" s="831"/>
      <c r="O25" s="1189"/>
      <c r="P25" s="1189"/>
      <c r="Q25" s="1189"/>
      <c r="R25" s="1189"/>
      <c r="S25" s="473">
        <v>1</v>
      </c>
      <c r="T25" s="1188"/>
      <c r="U25" s="473">
        <v>2</v>
      </c>
      <c r="V25" s="1188"/>
      <c r="W25" s="473">
        <v>2</v>
      </c>
      <c r="X25" s="1188"/>
      <c r="Y25" s="473">
        <v>1</v>
      </c>
      <c r="Z25" s="1188"/>
      <c r="AA25" s="473">
        <v>1</v>
      </c>
      <c r="AB25" s="1188"/>
      <c r="AC25" s="473">
        <v>1</v>
      </c>
      <c r="AD25" s="1188"/>
      <c r="AE25" s="473"/>
      <c r="AF25" s="1188"/>
      <c r="AG25" s="473"/>
      <c r="AH25" s="1188"/>
      <c r="AI25" s="473"/>
      <c r="AJ25" s="1188"/>
      <c r="AK25" s="473"/>
      <c r="AL25" s="1188"/>
      <c r="AM25" s="473"/>
      <c r="AN25" s="1188"/>
      <c r="AO25" s="473"/>
      <c r="AP25" s="1188"/>
      <c r="AQ25" s="473"/>
      <c r="AR25" s="1188"/>
      <c r="AS25" s="473"/>
      <c r="AT25" s="1188"/>
      <c r="AU25" s="473"/>
      <c r="AV25" s="1188"/>
      <c r="AW25" s="473"/>
      <c r="AX25" s="1188"/>
      <c r="AY25" s="473"/>
      <c r="AZ25" s="1188"/>
      <c r="BA25" s="473"/>
      <c r="BB25" s="1188"/>
      <c r="BC25" s="474">
        <f t="shared" si="0"/>
        <v>1.3333333333333333</v>
      </c>
      <c r="BD25" s="1190"/>
      <c r="BE25" s="1190"/>
      <c r="BF25" s="474">
        <f t="shared" si="7"/>
        <v>2.5</v>
      </c>
      <c r="BG25" s="1192">
        <f t="shared" si="4"/>
        <v>0</v>
      </c>
      <c r="BH25" s="910" t="s">
        <v>2589</v>
      </c>
      <c r="BI25" s="910"/>
      <c r="BJ25" s="910"/>
      <c r="BK25" s="354" t="s">
        <v>2590</v>
      </c>
      <c r="BL25" s="357" t="s">
        <v>515</v>
      </c>
      <c r="BM25" s="357" t="s">
        <v>512</v>
      </c>
      <c r="BN25" s="357" t="s">
        <v>517</v>
      </c>
      <c r="BO25" s="474">
        <f t="shared" si="5"/>
        <v>1.3333333333333333</v>
      </c>
      <c r="BP25" s="474">
        <f t="shared" si="6"/>
        <v>2.5</v>
      </c>
      <c r="BQ25" s="1190"/>
      <c r="BR25" s="1190"/>
      <c r="BS25" s="1192"/>
      <c r="BT25" s="1192" t="e">
        <f>INDEX([16]Listas!E$20:I$24,MATCH(BQ25,[16]Listas!D$20:D$24,1),MATCH(BR25,[16]Listas!E$19:I$19,1))</f>
        <v>#N/A</v>
      </c>
    </row>
    <row r="26" spans="1:72" s="475" customFormat="1" ht="52.5" customHeight="1" x14ac:dyDescent="0.2">
      <c r="A26" s="1116"/>
      <c r="B26" s="1116"/>
      <c r="C26" s="1116"/>
      <c r="D26" s="1116"/>
      <c r="E26" s="1116"/>
      <c r="F26" s="1116"/>
      <c r="G26" s="359" t="s">
        <v>527</v>
      </c>
      <c r="H26" s="359">
        <v>5</v>
      </c>
      <c r="I26" s="1795" t="s">
        <v>200</v>
      </c>
      <c r="J26" s="1796"/>
      <c r="K26" s="1797"/>
      <c r="L26" s="831"/>
      <c r="M26" s="831"/>
      <c r="N26" s="831"/>
      <c r="O26" s="1189"/>
      <c r="P26" s="1189"/>
      <c r="Q26" s="1189"/>
      <c r="R26" s="1189"/>
      <c r="S26" s="473">
        <v>3</v>
      </c>
      <c r="T26" s="1188"/>
      <c r="U26" s="473">
        <v>1</v>
      </c>
      <c r="V26" s="1188"/>
      <c r="W26" s="473">
        <v>2</v>
      </c>
      <c r="X26" s="1188"/>
      <c r="Y26" s="473">
        <v>2</v>
      </c>
      <c r="Z26" s="1188"/>
      <c r="AA26" s="473">
        <v>2</v>
      </c>
      <c r="AB26" s="1188"/>
      <c r="AC26" s="473">
        <v>1</v>
      </c>
      <c r="AD26" s="1188"/>
      <c r="AE26" s="473"/>
      <c r="AF26" s="1188"/>
      <c r="AG26" s="473"/>
      <c r="AH26" s="1188"/>
      <c r="AI26" s="473"/>
      <c r="AJ26" s="1188"/>
      <c r="AK26" s="473"/>
      <c r="AL26" s="1188"/>
      <c r="AM26" s="473"/>
      <c r="AN26" s="1188"/>
      <c r="AO26" s="473"/>
      <c r="AP26" s="1188"/>
      <c r="AQ26" s="473"/>
      <c r="AR26" s="1188"/>
      <c r="AS26" s="473"/>
      <c r="AT26" s="1188"/>
      <c r="AU26" s="473"/>
      <c r="AV26" s="1188"/>
      <c r="AW26" s="473"/>
      <c r="AX26" s="1188"/>
      <c r="AY26" s="473"/>
      <c r="AZ26" s="1188"/>
      <c r="BA26" s="473"/>
      <c r="BB26" s="1188"/>
      <c r="BC26" s="474">
        <f t="shared" si="0"/>
        <v>1.8333333333333333</v>
      </c>
      <c r="BD26" s="1190"/>
      <c r="BE26" s="1190"/>
      <c r="BF26" s="474">
        <f t="shared" si="7"/>
        <v>2.5</v>
      </c>
      <c r="BG26" s="1192">
        <f t="shared" si="4"/>
        <v>0</v>
      </c>
      <c r="BH26" s="910" t="s">
        <v>2591</v>
      </c>
      <c r="BI26" s="910"/>
      <c r="BJ26" s="910"/>
      <c r="BK26" s="354" t="s">
        <v>2592</v>
      </c>
      <c r="BL26" s="357" t="s">
        <v>515</v>
      </c>
      <c r="BM26" s="357" t="s">
        <v>502</v>
      </c>
      <c r="BN26" s="357" t="s">
        <v>517</v>
      </c>
      <c r="BO26" s="474">
        <f t="shared" si="5"/>
        <v>1</v>
      </c>
      <c r="BP26" s="474">
        <f t="shared" si="6"/>
        <v>2.5</v>
      </c>
      <c r="BQ26" s="1190"/>
      <c r="BR26" s="1190"/>
      <c r="BS26" s="1192"/>
      <c r="BT26" s="1192" t="e">
        <f>INDEX([16]Listas!E$20:I$24,MATCH(BQ26,[16]Listas!D$20:D$24,1),MATCH(BR26,[16]Listas!E$19:I$19,1))</f>
        <v>#N/A</v>
      </c>
    </row>
    <row r="27" spans="1:72" s="475" customFormat="1" ht="34.5" customHeight="1" x14ac:dyDescent="0.2">
      <c r="A27" s="1116"/>
      <c r="B27" s="1116"/>
      <c r="C27" s="1116"/>
      <c r="D27" s="1116"/>
      <c r="E27" s="1116"/>
      <c r="F27" s="1116"/>
      <c r="G27" s="359" t="s">
        <v>527</v>
      </c>
      <c r="H27" s="359">
        <v>6</v>
      </c>
      <c r="I27" s="1795" t="s">
        <v>201</v>
      </c>
      <c r="J27" s="1796"/>
      <c r="K27" s="1797"/>
      <c r="L27" s="831"/>
      <c r="M27" s="831"/>
      <c r="N27" s="831"/>
      <c r="O27" s="1189"/>
      <c r="P27" s="1189"/>
      <c r="Q27" s="1189"/>
      <c r="R27" s="1189"/>
      <c r="S27" s="473">
        <v>1</v>
      </c>
      <c r="T27" s="1188"/>
      <c r="U27" s="473">
        <v>1</v>
      </c>
      <c r="V27" s="1188"/>
      <c r="W27" s="473">
        <v>2</v>
      </c>
      <c r="X27" s="1188"/>
      <c r="Y27" s="473">
        <v>1</v>
      </c>
      <c r="Z27" s="1188"/>
      <c r="AA27" s="473">
        <v>1</v>
      </c>
      <c r="AB27" s="1188"/>
      <c r="AC27" s="473">
        <v>1</v>
      </c>
      <c r="AD27" s="1188"/>
      <c r="AE27" s="473"/>
      <c r="AF27" s="1188"/>
      <c r="AG27" s="473"/>
      <c r="AH27" s="1188"/>
      <c r="AI27" s="473"/>
      <c r="AJ27" s="1188"/>
      <c r="AK27" s="473"/>
      <c r="AL27" s="1188"/>
      <c r="AM27" s="473"/>
      <c r="AN27" s="1188"/>
      <c r="AO27" s="473"/>
      <c r="AP27" s="1188"/>
      <c r="AQ27" s="473"/>
      <c r="AR27" s="1188"/>
      <c r="AS27" s="473"/>
      <c r="AT27" s="1188"/>
      <c r="AU27" s="473"/>
      <c r="AV27" s="1188"/>
      <c r="AW27" s="473"/>
      <c r="AX27" s="1188"/>
      <c r="AY27" s="473"/>
      <c r="AZ27" s="1188"/>
      <c r="BA27" s="473"/>
      <c r="BB27" s="1188"/>
      <c r="BC27" s="474">
        <f t="shared" si="0"/>
        <v>1.1666666666666667</v>
      </c>
      <c r="BD27" s="1190"/>
      <c r="BE27" s="1190"/>
      <c r="BF27" s="474">
        <f t="shared" si="7"/>
        <v>2.5</v>
      </c>
      <c r="BG27" s="1192">
        <f t="shared" si="4"/>
        <v>0</v>
      </c>
      <c r="BH27" s="910" t="s">
        <v>2593</v>
      </c>
      <c r="BI27" s="910"/>
      <c r="BJ27" s="910"/>
      <c r="BK27" s="357" t="s">
        <v>2588</v>
      </c>
      <c r="BL27" s="357" t="s">
        <v>504</v>
      </c>
      <c r="BM27" s="357" t="s">
        <v>502</v>
      </c>
      <c r="BN27" s="357" t="s">
        <v>505</v>
      </c>
      <c r="BO27" s="474">
        <f t="shared" si="5"/>
        <v>1</v>
      </c>
      <c r="BP27" s="474">
        <f t="shared" si="6"/>
        <v>1.5</v>
      </c>
      <c r="BQ27" s="1190"/>
      <c r="BR27" s="1190"/>
      <c r="BS27" s="1192"/>
      <c r="BT27" s="1192" t="e">
        <f>INDEX([16]Listas!E$20:I$24,MATCH(BQ27,[16]Listas!D$20:D$24,1),MATCH(BR27,[16]Listas!E$19:I$19,1))</f>
        <v>#N/A</v>
      </c>
    </row>
    <row r="28" spans="1:72" s="475" customFormat="1" ht="96.75" customHeight="1" x14ac:dyDescent="0.2">
      <c r="A28" s="1116"/>
      <c r="B28" s="1116"/>
      <c r="C28" s="1116"/>
      <c r="D28" s="1116"/>
      <c r="E28" s="1116"/>
      <c r="F28" s="1116"/>
      <c r="G28" s="359" t="s">
        <v>527</v>
      </c>
      <c r="H28" s="359">
        <v>7</v>
      </c>
      <c r="I28" s="1795" t="s">
        <v>202</v>
      </c>
      <c r="J28" s="1796"/>
      <c r="K28" s="1797"/>
      <c r="L28" s="831"/>
      <c r="M28" s="831"/>
      <c r="N28" s="831"/>
      <c r="O28" s="1189"/>
      <c r="P28" s="1189"/>
      <c r="Q28" s="1189"/>
      <c r="R28" s="1189"/>
      <c r="S28" s="473">
        <v>2</v>
      </c>
      <c r="T28" s="1188"/>
      <c r="U28" s="473">
        <v>2</v>
      </c>
      <c r="V28" s="1188"/>
      <c r="W28" s="473">
        <v>1</v>
      </c>
      <c r="X28" s="1188"/>
      <c r="Y28" s="473">
        <v>1</v>
      </c>
      <c r="Z28" s="1188"/>
      <c r="AA28" s="473">
        <v>1</v>
      </c>
      <c r="AB28" s="1188"/>
      <c r="AC28" s="473">
        <v>1</v>
      </c>
      <c r="AD28" s="1188"/>
      <c r="AE28" s="473"/>
      <c r="AF28" s="1188"/>
      <c r="AG28" s="473"/>
      <c r="AH28" s="1188"/>
      <c r="AI28" s="473"/>
      <c r="AJ28" s="1188"/>
      <c r="AK28" s="473"/>
      <c r="AL28" s="1188"/>
      <c r="AM28" s="473"/>
      <c r="AN28" s="1188"/>
      <c r="AO28" s="473"/>
      <c r="AP28" s="1188"/>
      <c r="AQ28" s="473"/>
      <c r="AR28" s="1188"/>
      <c r="AS28" s="473"/>
      <c r="AT28" s="1188"/>
      <c r="AU28" s="473"/>
      <c r="AV28" s="1188"/>
      <c r="AW28" s="473"/>
      <c r="AX28" s="1188"/>
      <c r="AY28" s="473"/>
      <c r="AZ28" s="1188"/>
      <c r="BA28" s="473"/>
      <c r="BB28" s="1188"/>
      <c r="BC28" s="474">
        <f t="shared" si="0"/>
        <v>1.3333333333333333</v>
      </c>
      <c r="BD28" s="1190"/>
      <c r="BE28" s="1190"/>
      <c r="BF28" s="474">
        <f t="shared" si="7"/>
        <v>2.5</v>
      </c>
      <c r="BG28" s="1192">
        <f t="shared" si="4"/>
        <v>0</v>
      </c>
      <c r="BH28" s="910" t="s">
        <v>2583</v>
      </c>
      <c r="BI28" s="910"/>
      <c r="BJ28" s="910"/>
      <c r="BK28" s="354" t="s">
        <v>2594</v>
      </c>
      <c r="BL28" s="357" t="s">
        <v>515</v>
      </c>
      <c r="BM28" s="357" t="s">
        <v>502</v>
      </c>
      <c r="BN28" s="357" t="s">
        <v>517</v>
      </c>
      <c r="BO28" s="474">
        <f t="shared" si="5"/>
        <v>1</v>
      </c>
      <c r="BP28" s="474">
        <f t="shared" si="6"/>
        <v>2.5</v>
      </c>
      <c r="BQ28" s="1190"/>
      <c r="BR28" s="1190"/>
      <c r="BS28" s="1192"/>
      <c r="BT28" s="1192" t="e">
        <f>INDEX([16]Listas!E$20:I$24,MATCH(BQ28,[16]Listas!D$20:D$24,1),MATCH(BR28,[16]Listas!E$19:I$19,1))</f>
        <v>#N/A</v>
      </c>
    </row>
    <row r="29" spans="1:72" s="475" customFormat="1" ht="60.75" customHeight="1" x14ac:dyDescent="0.2">
      <c r="A29" s="1116" t="s">
        <v>179</v>
      </c>
      <c r="B29" s="1116" t="s">
        <v>203</v>
      </c>
      <c r="C29" s="1116" t="s">
        <v>2595</v>
      </c>
      <c r="D29" s="1116" t="s">
        <v>204</v>
      </c>
      <c r="E29" s="1116"/>
      <c r="F29" s="1116"/>
      <c r="G29" s="359" t="s">
        <v>527</v>
      </c>
      <c r="H29" s="359">
        <v>1</v>
      </c>
      <c r="I29" s="1795" t="s">
        <v>196</v>
      </c>
      <c r="J29" s="1796"/>
      <c r="K29" s="1797"/>
      <c r="L29" s="831" t="s">
        <v>2596</v>
      </c>
      <c r="M29" s="831"/>
      <c r="N29" s="831"/>
      <c r="O29" s="1189"/>
      <c r="P29" s="1189"/>
      <c r="Q29" s="1189"/>
      <c r="R29" s="1189"/>
      <c r="S29" s="473">
        <v>1</v>
      </c>
      <c r="T29" s="1188">
        <v>2</v>
      </c>
      <c r="U29" s="473">
        <v>2</v>
      </c>
      <c r="V29" s="1188">
        <v>2</v>
      </c>
      <c r="W29" s="473">
        <v>1</v>
      </c>
      <c r="X29" s="1188">
        <v>2</v>
      </c>
      <c r="Y29" s="473">
        <v>2</v>
      </c>
      <c r="Z29" s="1188">
        <v>1</v>
      </c>
      <c r="AA29" s="473">
        <v>1</v>
      </c>
      <c r="AB29" s="1188">
        <v>3</v>
      </c>
      <c r="AC29" s="473">
        <v>2</v>
      </c>
      <c r="AD29" s="1188">
        <v>2</v>
      </c>
      <c r="AE29" s="473"/>
      <c r="AF29" s="1188"/>
      <c r="AG29" s="473"/>
      <c r="AH29" s="1188"/>
      <c r="AI29" s="473"/>
      <c r="AJ29" s="1188"/>
      <c r="AK29" s="473"/>
      <c r="AL29" s="1188"/>
      <c r="AM29" s="473"/>
      <c r="AN29" s="1188"/>
      <c r="AO29" s="473"/>
      <c r="AP29" s="1188"/>
      <c r="AQ29" s="473"/>
      <c r="AR29" s="1188"/>
      <c r="AS29" s="473"/>
      <c r="AT29" s="1188"/>
      <c r="AU29" s="473"/>
      <c r="AV29" s="1188"/>
      <c r="AW29" s="473"/>
      <c r="AX29" s="1188"/>
      <c r="AY29" s="473"/>
      <c r="AZ29" s="1188"/>
      <c r="BA29" s="473"/>
      <c r="BB29" s="1188"/>
      <c r="BC29" s="474">
        <f t="shared" si="0"/>
        <v>1.5</v>
      </c>
      <c r="BD29" s="1190">
        <f>SUM((BC29*(BC29/SUM(BC29:BC31))),(BC30*(BC30/SUM(BC29:BC31))),(BC31*(BC31/SUM(BC29:BC31))))</f>
        <v>1.5595238095238093</v>
      </c>
      <c r="BE29" s="1195">
        <f>AVERAGE(T29,V29,X29,Z29,AB29,AD29,AF29,AH29,AJ29,AL29,AN29,AP29,AR29,AT29,AV29,AX29,AZ29,BB29)</f>
        <v>2</v>
      </c>
      <c r="BF29" s="474">
        <f>IF(BE29=0,BF17,BE29)</f>
        <v>2</v>
      </c>
      <c r="BG29" s="1192">
        <f t="shared" si="4"/>
        <v>3.1190476190476186</v>
      </c>
      <c r="BH29" s="850" t="s">
        <v>2597</v>
      </c>
      <c r="BI29" s="850"/>
      <c r="BJ29" s="850"/>
      <c r="BK29" s="345" t="s">
        <v>2598</v>
      </c>
      <c r="BL29" s="344" t="s">
        <v>504</v>
      </c>
      <c r="BM29" s="344" t="s">
        <v>502</v>
      </c>
      <c r="BN29" s="344" t="s">
        <v>505</v>
      </c>
      <c r="BO29" s="474">
        <f t="shared" si="5"/>
        <v>1</v>
      </c>
      <c r="BP29" s="474">
        <f t="shared" si="6"/>
        <v>1</v>
      </c>
      <c r="BQ29" s="1190">
        <f>SUM((BO29*(BO29/SUM(BO29:BO31))),(BO30*(BO30/SUM(BO29:BO31))),(BO31*(BO31/SUM(BO29:BO31))))</f>
        <v>1</v>
      </c>
      <c r="BR29" s="1190">
        <f>SUM((BP29*(BP29/SUM(BP29:BP31))),(BP30*(BP30/SUM(BP29:BP31))),(BP31*(BP31/SUM(BP29:BP31))))</f>
        <v>1</v>
      </c>
      <c r="BS29" s="1192">
        <f>BQ29*BR29</f>
        <v>1</v>
      </c>
      <c r="BT29" s="1188" t="str">
        <f>INDEX([16]Listas!E$20:I$24,MATCH(BQ29,[16]Listas!D$20:D$24,1),MATCH(BR29,[16]Listas!E$19:I$19,1))</f>
        <v>INFERIOR</v>
      </c>
    </row>
    <row r="30" spans="1:72" s="475" customFormat="1" ht="63" customHeight="1" x14ac:dyDescent="0.2">
      <c r="A30" s="1116"/>
      <c r="B30" s="1116"/>
      <c r="C30" s="1116"/>
      <c r="D30" s="1116"/>
      <c r="E30" s="1116"/>
      <c r="F30" s="1116"/>
      <c r="G30" s="359" t="s">
        <v>527</v>
      </c>
      <c r="H30" s="359">
        <v>2</v>
      </c>
      <c r="I30" s="1795" t="s">
        <v>205</v>
      </c>
      <c r="J30" s="1796"/>
      <c r="K30" s="1797"/>
      <c r="L30" s="831"/>
      <c r="M30" s="831"/>
      <c r="N30" s="831"/>
      <c r="O30" s="1189"/>
      <c r="P30" s="1189"/>
      <c r="Q30" s="1189"/>
      <c r="R30" s="1189"/>
      <c r="S30" s="473">
        <v>2</v>
      </c>
      <c r="T30" s="1188"/>
      <c r="U30" s="473">
        <v>2</v>
      </c>
      <c r="V30" s="1188"/>
      <c r="W30" s="473">
        <v>2</v>
      </c>
      <c r="X30" s="1188"/>
      <c r="Y30" s="473">
        <v>1</v>
      </c>
      <c r="Z30" s="1188"/>
      <c r="AA30" s="473">
        <v>2</v>
      </c>
      <c r="AB30" s="1188"/>
      <c r="AC30" s="473">
        <v>1</v>
      </c>
      <c r="AD30" s="1188"/>
      <c r="AE30" s="473"/>
      <c r="AF30" s="1188"/>
      <c r="AG30" s="473"/>
      <c r="AH30" s="1188"/>
      <c r="AI30" s="473"/>
      <c r="AJ30" s="1188"/>
      <c r="AK30" s="473"/>
      <c r="AL30" s="1188"/>
      <c r="AM30" s="473"/>
      <c r="AN30" s="1188"/>
      <c r="AO30" s="473"/>
      <c r="AP30" s="1188"/>
      <c r="AQ30" s="473"/>
      <c r="AR30" s="1188"/>
      <c r="AS30" s="473"/>
      <c r="AT30" s="1188"/>
      <c r="AU30" s="473"/>
      <c r="AV30" s="1188"/>
      <c r="AW30" s="473"/>
      <c r="AX30" s="1188"/>
      <c r="AY30" s="473"/>
      <c r="AZ30" s="1188"/>
      <c r="BA30" s="473"/>
      <c r="BB30" s="1188"/>
      <c r="BC30" s="474">
        <f t="shared" si="0"/>
        <v>1.6666666666666667</v>
      </c>
      <c r="BD30" s="1190"/>
      <c r="BE30" s="1209"/>
      <c r="BF30" s="474">
        <f>IF(BE30=0,BF29,BE30)</f>
        <v>2</v>
      </c>
      <c r="BG30" s="1192">
        <f t="shared" si="4"/>
        <v>0</v>
      </c>
      <c r="BH30" s="850" t="s">
        <v>2597</v>
      </c>
      <c r="BI30" s="850"/>
      <c r="BJ30" s="850"/>
      <c r="BK30" s="345" t="s">
        <v>2599</v>
      </c>
      <c r="BL30" s="344" t="s">
        <v>504</v>
      </c>
      <c r="BM30" s="344" t="s">
        <v>502</v>
      </c>
      <c r="BN30" s="344" t="s">
        <v>505</v>
      </c>
      <c r="BO30" s="474">
        <f t="shared" si="5"/>
        <v>1</v>
      </c>
      <c r="BP30" s="474">
        <f t="shared" si="6"/>
        <v>1</v>
      </c>
      <c r="BQ30" s="1190"/>
      <c r="BR30" s="1190"/>
      <c r="BS30" s="1192"/>
      <c r="BT30" s="1188" t="e">
        <f>INDEX([16]Listas!E$20:I$24,MATCH(BQ30,[16]Listas!D$20:D$24,1),MATCH(BR30,[16]Listas!E$19:I$19,1))</f>
        <v>#N/A</v>
      </c>
    </row>
    <row r="31" spans="1:72" s="475" customFormat="1" ht="68.25" customHeight="1" x14ac:dyDescent="0.2">
      <c r="A31" s="1116"/>
      <c r="B31" s="1116"/>
      <c r="C31" s="1116"/>
      <c r="D31" s="1116"/>
      <c r="E31" s="1116"/>
      <c r="F31" s="1116"/>
      <c r="G31" s="359" t="s">
        <v>527</v>
      </c>
      <c r="H31" s="359">
        <v>3</v>
      </c>
      <c r="I31" s="1795" t="s">
        <v>206</v>
      </c>
      <c r="J31" s="1796"/>
      <c r="K31" s="1797"/>
      <c r="L31" s="831"/>
      <c r="M31" s="831"/>
      <c r="N31" s="831"/>
      <c r="O31" s="1189"/>
      <c r="P31" s="1189"/>
      <c r="Q31" s="1189"/>
      <c r="R31" s="1189"/>
      <c r="S31" s="473">
        <v>1</v>
      </c>
      <c r="T31" s="1188"/>
      <c r="U31" s="473">
        <v>2</v>
      </c>
      <c r="V31" s="1188"/>
      <c r="W31" s="473">
        <v>1</v>
      </c>
      <c r="X31" s="1188"/>
      <c r="Y31" s="473">
        <v>1</v>
      </c>
      <c r="Z31" s="1188"/>
      <c r="AA31" s="473">
        <v>2</v>
      </c>
      <c r="AB31" s="1188"/>
      <c r="AC31" s="473">
        <v>2</v>
      </c>
      <c r="AD31" s="1188"/>
      <c r="AE31" s="473"/>
      <c r="AF31" s="1188"/>
      <c r="AG31" s="473"/>
      <c r="AH31" s="1188"/>
      <c r="AI31" s="473"/>
      <c r="AJ31" s="1188"/>
      <c r="AK31" s="473"/>
      <c r="AL31" s="1188"/>
      <c r="AM31" s="473"/>
      <c r="AN31" s="1188"/>
      <c r="AO31" s="473"/>
      <c r="AP31" s="1188"/>
      <c r="AQ31" s="473"/>
      <c r="AR31" s="1188"/>
      <c r="AS31" s="473"/>
      <c r="AT31" s="1188"/>
      <c r="AU31" s="473"/>
      <c r="AV31" s="1188"/>
      <c r="AW31" s="473"/>
      <c r="AX31" s="1188"/>
      <c r="AY31" s="473"/>
      <c r="AZ31" s="1188"/>
      <c r="BA31" s="473"/>
      <c r="BB31" s="1188"/>
      <c r="BC31" s="474">
        <f t="shared" si="0"/>
        <v>1.5</v>
      </c>
      <c r="BD31" s="1190"/>
      <c r="BE31" s="1196"/>
      <c r="BF31" s="474">
        <f>IF(BE31=0,BF30,BE31)</f>
        <v>2</v>
      </c>
      <c r="BG31" s="1192">
        <f t="shared" si="4"/>
        <v>0</v>
      </c>
      <c r="BH31" s="850" t="s">
        <v>2600</v>
      </c>
      <c r="BI31" s="850"/>
      <c r="BJ31" s="850"/>
      <c r="BK31" s="345" t="s">
        <v>2601</v>
      </c>
      <c r="BL31" s="344" t="s">
        <v>504</v>
      </c>
      <c r="BM31" s="344" t="s">
        <v>509</v>
      </c>
      <c r="BN31" s="344" t="s">
        <v>505</v>
      </c>
      <c r="BO31" s="474">
        <f t="shared" si="5"/>
        <v>1</v>
      </c>
      <c r="BP31" s="474">
        <f t="shared" si="6"/>
        <v>1</v>
      </c>
      <c r="BQ31" s="1190"/>
      <c r="BR31" s="1190"/>
      <c r="BS31" s="1192"/>
      <c r="BT31" s="1188" t="e">
        <f>INDEX([16]Listas!E$20:I$24,MATCH(BQ31,[16]Listas!D$20:D$24,1),MATCH(BR31,[16]Listas!E$19:I$19,1))</f>
        <v>#N/A</v>
      </c>
    </row>
    <row r="32" spans="1:72" s="475" customFormat="1" ht="47.25" customHeight="1" x14ac:dyDescent="0.2">
      <c r="A32" s="1116" t="s">
        <v>179</v>
      </c>
      <c r="B32" s="1116" t="s">
        <v>203</v>
      </c>
      <c r="C32" s="1116" t="s">
        <v>2602</v>
      </c>
      <c r="D32" s="1184" t="s">
        <v>901</v>
      </c>
      <c r="E32" s="1184"/>
      <c r="F32" s="1184"/>
      <c r="G32" s="359" t="s">
        <v>508</v>
      </c>
      <c r="H32" s="359">
        <v>1</v>
      </c>
      <c r="I32" s="1795" t="s">
        <v>902</v>
      </c>
      <c r="J32" s="1796"/>
      <c r="K32" s="1797"/>
      <c r="L32" s="831" t="s">
        <v>903</v>
      </c>
      <c r="M32" s="831"/>
      <c r="N32" s="831"/>
      <c r="O32" s="1189"/>
      <c r="P32" s="1189"/>
      <c r="Q32" s="1189"/>
      <c r="R32" s="1189"/>
      <c r="S32" s="473">
        <v>2</v>
      </c>
      <c r="T32" s="1188">
        <v>2</v>
      </c>
      <c r="U32" s="473">
        <v>3</v>
      </c>
      <c r="V32" s="1188">
        <v>2</v>
      </c>
      <c r="W32" s="473">
        <v>2</v>
      </c>
      <c r="X32" s="1188">
        <v>2</v>
      </c>
      <c r="Y32" s="473">
        <v>1</v>
      </c>
      <c r="Z32" s="1188">
        <v>2</v>
      </c>
      <c r="AA32" s="473">
        <v>2</v>
      </c>
      <c r="AB32" s="1188">
        <v>3</v>
      </c>
      <c r="AC32" s="473">
        <v>2</v>
      </c>
      <c r="AD32" s="1188">
        <v>2</v>
      </c>
      <c r="AE32" s="473"/>
      <c r="AF32" s="1188"/>
      <c r="AG32" s="473"/>
      <c r="AH32" s="1188"/>
      <c r="AI32" s="473"/>
      <c r="AJ32" s="1188"/>
      <c r="AK32" s="473"/>
      <c r="AL32" s="1188"/>
      <c r="AM32" s="473"/>
      <c r="AN32" s="1188"/>
      <c r="AO32" s="473"/>
      <c r="AP32" s="1188"/>
      <c r="AQ32" s="473"/>
      <c r="AR32" s="1188"/>
      <c r="AS32" s="473"/>
      <c r="AT32" s="1188"/>
      <c r="AU32" s="473"/>
      <c r="AV32" s="1188"/>
      <c r="AW32" s="473"/>
      <c r="AX32" s="1188"/>
      <c r="AY32" s="473"/>
      <c r="AZ32" s="1188"/>
      <c r="BA32" s="473"/>
      <c r="BB32" s="1188"/>
      <c r="BC32" s="474">
        <f t="shared" si="0"/>
        <v>2</v>
      </c>
      <c r="BD32" s="1190">
        <f>SUM((BC32*(BC32/SUM(BC32:BC35))),(BC33*(BC33/SUM(BC32:BC35))),(BC34*(BC34/SUM(BC32:BC35))),(BC35*(BC35/SUM(BC32:BC35))))</f>
        <v>1.9347826086956523</v>
      </c>
      <c r="BE32" s="1190">
        <f>AVERAGE(T32,V32,X32,Z32,AB32,AD32,AF32,AH32,AJ32,AL32,AN32,AP32,AR32,AT32,AV32,AX32,AZ32,BB32)</f>
        <v>2.1666666666666665</v>
      </c>
      <c r="BF32" s="474">
        <f>IF(BE32=0,#REF!,BE32)</f>
        <v>2.1666666666666665</v>
      </c>
      <c r="BG32" s="1192">
        <f t="shared" si="4"/>
        <v>4.1920289855072461</v>
      </c>
      <c r="BH32" s="920" t="s">
        <v>904</v>
      </c>
      <c r="BI32" s="920"/>
      <c r="BJ32" s="920"/>
      <c r="BK32" s="356" t="s">
        <v>905</v>
      </c>
      <c r="BL32" s="344" t="s">
        <v>504</v>
      </c>
      <c r="BM32" s="344" t="s">
        <v>502</v>
      </c>
      <c r="BN32" s="344" t="s">
        <v>505</v>
      </c>
      <c r="BO32" s="474">
        <f t="shared" si="5"/>
        <v>1</v>
      </c>
      <c r="BP32" s="474">
        <f t="shared" si="6"/>
        <v>1.1666666666666665</v>
      </c>
      <c r="BQ32" s="1190">
        <f>SUM((BO32*(BO32/SUM(BO32:BO35))),(BO33*(BO33/SUM(BO32:BO35))),(BO34*(BO34/SUM(BO32:BO35))),(BO35*(BO35/SUM(BO32:BO35))))</f>
        <v>1.0466666666666669</v>
      </c>
      <c r="BR32" s="1190">
        <f>SUM((BP32*(BP32/SUM(BP32:BP35))),(BP33*(BP33/SUM(BP32:BP35))),(BP34*(BP34/SUM(BP32:BP35))),(BP35*(BP35/SUM(BP32:BP35))))</f>
        <v>1.1666666666666665</v>
      </c>
      <c r="BS32" s="1192">
        <f>BQ32*BR32</f>
        <v>1.2211111111111113</v>
      </c>
      <c r="BT32" s="1188" t="str">
        <f>INDEX([16]Listas!E$20:I$24,MATCH(BQ32,[16]Listas!D$20:D$24,1),MATCH(BR32,[16]Listas!E$19:I$19,1))</f>
        <v>INFERIOR</v>
      </c>
    </row>
    <row r="33" spans="1:72" s="475" customFormat="1" ht="105.75" customHeight="1" x14ac:dyDescent="0.2">
      <c r="A33" s="1116"/>
      <c r="B33" s="1116"/>
      <c r="C33" s="1116"/>
      <c r="D33" s="1184"/>
      <c r="E33" s="1184"/>
      <c r="F33" s="1184"/>
      <c r="G33" s="359" t="s">
        <v>527</v>
      </c>
      <c r="H33" s="359">
        <v>2</v>
      </c>
      <c r="I33" s="1795" t="s">
        <v>207</v>
      </c>
      <c r="J33" s="1796"/>
      <c r="K33" s="1797"/>
      <c r="L33" s="831"/>
      <c r="M33" s="831"/>
      <c r="N33" s="831"/>
      <c r="O33" s="1189"/>
      <c r="P33" s="1189"/>
      <c r="Q33" s="1189"/>
      <c r="R33" s="1189"/>
      <c r="S33" s="473">
        <v>1</v>
      </c>
      <c r="T33" s="1188"/>
      <c r="U33" s="473">
        <v>2</v>
      </c>
      <c r="V33" s="1188"/>
      <c r="W33" s="473">
        <v>1</v>
      </c>
      <c r="X33" s="1188"/>
      <c r="Y33" s="473">
        <v>2</v>
      </c>
      <c r="Z33" s="1188"/>
      <c r="AA33" s="473">
        <v>2</v>
      </c>
      <c r="AB33" s="1188"/>
      <c r="AC33" s="473">
        <v>2</v>
      </c>
      <c r="AD33" s="1188"/>
      <c r="AE33" s="473"/>
      <c r="AF33" s="1188"/>
      <c r="AG33" s="473"/>
      <c r="AH33" s="1188"/>
      <c r="AI33" s="473"/>
      <c r="AJ33" s="1188"/>
      <c r="AK33" s="473"/>
      <c r="AL33" s="1188"/>
      <c r="AM33" s="473"/>
      <c r="AN33" s="1188"/>
      <c r="AO33" s="473"/>
      <c r="AP33" s="1188"/>
      <c r="AQ33" s="473"/>
      <c r="AR33" s="1188"/>
      <c r="AS33" s="473"/>
      <c r="AT33" s="1188"/>
      <c r="AU33" s="473"/>
      <c r="AV33" s="1188"/>
      <c r="AW33" s="473"/>
      <c r="AX33" s="1188"/>
      <c r="AY33" s="473"/>
      <c r="AZ33" s="1188"/>
      <c r="BA33" s="473"/>
      <c r="BB33" s="1188"/>
      <c r="BC33" s="474">
        <f t="shared" si="0"/>
        <v>1.6666666666666667</v>
      </c>
      <c r="BD33" s="1190"/>
      <c r="BE33" s="1191"/>
      <c r="BF33" s="474">
        <f>IF(BE33=0,BF32,BE33)</f>
        <v>2.1666666666666665</v>
      </c>
      <c r="BG33" s="1192">
        <f t="shared" si="4"/>
        <v>0</v>
      </c>
      <c r="BH33" s="850" t="s">
        <v>906</v>
      </c>
      <c r="BI33" s="850"/>
      <c r="BJ33" s="850"/>
      <c r="BK33" s="356" t="s">
        <v>2603</v>
      </c>
      <c r="BL33" s="344" t="s">
        <v>504</v>
      </c>
      <c r="BM33" s="344" t="s">
        <v>502</v>
      </c>
      <c r="BN33" s="344" t="s">
        <v>505</v>
      </c>
      <c r="BO33" s="474">
        <f t="shared" si="5"/>
        <v>1</v>
      </c>
      <c r="BP33" s="474">
        <f t="shared" si="6"/>
        <v>1.1666666666666665</v>
      </c>
      <c r="BQ33" s="1190"/>
      <c r="BR33" s="1190"/>
      <c r="BS33" s="1192"/>
      <c r="BT33" s="1188" t="e">
        <f>INDEX([16]Listas!E$20:I$24,MATCH(BQ33,[16]Listas!D$20:D$24,1),MATCH(BR33,[16]Listas!E$19:I$19,1))</f>
        <v>#N/A</v>
      </c>
    </row>
    <row r="34" spans="1:72" s="475" customFormat="1" ht="73.5" customHeight="1" x14ac:dyDescent="0.2">
      <c r="A34" s="1116"/>
      <c r="B34" s="1116"/>
      <c r="C34" s="1116"/>
      <c r="D34" s="1184"/>
      <c r="E34" s="1184"/>
      <c r="F34" s="1184"/>
      <c r="G34" s="359" t="s">
        <v>534</v>
      </c>
      <c r="H34" s="359">
        <v>3</v>
      </c>
      <c r="I34" s="1795" t="s">
        <v>907</v>
      </c>
      <c r="J34" s="1796"/>
      <c r="K34" s="1797"/>
      <c r="L34" s="831"/>
      <c r="M34" s="831"/>
      <c r="N34" s="831"/>
      <c r="O34" s="1189"/>
      <c r="P34" s="1189"/>
      <c r="Q34" s="1189"/>
      <c r="R34" s="1189"/>
      <c r="S34" s="473">
        <v>1</v>
      </c>
      <c r="T34" s="1188"/>
      <c r="U34" s="473">
        <v>2</v>
      </c>
      <c r="V34" s="1188"/>
      <c r="W34" s="473">
        <v>1</v>
      </c>
      <c r="X34" s="1188"/>
      <c r="Y34" s="473">
        <v>2</v>
      </c>
      <c r="Z34" s="1188"/>
      <c r="AA34" s="473">
        <v>3</v>
      </c>
      <c r="AB34" s="1188"/>
      <c r="AC34" s="473">
        <v>2</v>
      </c>
      <c r="AD34" s="1188"/>
      <c r="AE34" s="473"/>
      <c r="AF34" s="1188"/>
      <c r="AG34" s="473"/>
      <c r="AH34" s="1188"/>
      <c r="AI34" s="473"/>
      <c r="AJ34" s="1188"/>
      <c r="AK34" s="473"/>
      <c r="AL34" s="1188"/>
      <c r="AM34" s="473"/>
      <c r="AN34" s="1188"/>
      <c r="AO34" s="473"/>
      <c r="AP34" s="1188"/>
      <c r="AQ34" s="473"/>
      <c r="AR34" s="1188"/>
      <c r="AS34" s="473"/>
      <c r="AT34" s="1188"/>
      <c r="AU34" s="473"/>
      <c r="AV34" s="1188"/>
      <c r="AW34" s="473"/>
      <c r="AX34" s="1188"/>
      <c r="AY34" s="473"/>
      <c r="AZ34" s="1188"/>
      <c r="BA34" s="473"/>
      <c r="BB34" s="1188"/>
      <c r="BC34" s="474">
        <f t="shared" si="0"/>
        <v>1.8333333333333333</v>
      </c>
      <c r="BD34" s="1190"/>
      <c r="BE34" s="1191"/>
      <c r="BF34" s="474">
        <f>IF(BE34=0,BF33,BE34)</f>
        <v>2.1666666666666665</v>
      </c>
      <c r="BG34" s="1192">
        <f t="shared" si="4"/>
        <v>0</v>
      </c>
      <c r="BH34" s="850" t="s">
        <v>908</v>
      </c>
      <c r="BI34" s="850"/>
      <c r="BJ34" s="850"/>
      <c r="BK34" s="356" t="s">
        <v>900</v>
      </c>
      <c r="BL34" s="344" t="s">
        <v>504</v>
      </c>
      <c r="BM34" s="344" t="s">
        <v>502</v>
      </c>
      <c r="BN34" s="344" t="s">
        <v>505</v>
      </c>
      <c r="BO34" s="474">
        <f t="shared" si="5"/>
        <v>1</v>
      </c>
      <c r="BP34" s="474">
        <f t="shared" si="6"/>
        <v>1.1666666666666665</v>
      </c>
      <c r="BQ34" s="1190"/>
      <c r="BR34" s="1190"/>
      <c r="BS34" s="1192"/>
      <c r="BT34" s="1188" t="e">
        <f>INDEX([16]Listas!E$20:I$24,MATCH(BQ34,[16]Listas!D$20:D$24,1),MATCH(BR34,[16]Listas!E$19:I$19,1))</f>
        <v>#N/A</v>
      </c>
    </row>
    <row r="35" spans="1:72" s="475" customFormat="1" ht="69.75" customHeight="1" x14ac:dyDescent="0.2">
      <c r="A35" s="1116"/>
      <c r="B35" s="1116"/>
      <c r="C35" s="1116"/>
      <c r="D35" s="1184"/>
      <c r="E35" s="1184"/>
      <c r="F35" s="1184"/>
      <c r="G35" s="359" t="s">
        <v>534</v>
      </c>
      <c r="H35" s="359">
        <v>4</v>
      </c>
      <c r="I35" s="1795" t="s">
        <v>909</v>
      </c>
      <c r="J35" s="1796"/>
      <c r="K35" s="1797"/>
      <c r="L35" s="831"/>
      <c r="M35" s="831"/>
      <c r="N35" s="831"/>
      <c r="O35" s="1189"/>
      <c r="P35" s="1189"/>
      <c r="Q35" s="1189"/>
      <c r="R35" s="1189"/>
      <c r="S35" s="473">
        <v>2</v>
      </c>
      <c r="T35" s="1188"/>
      <c r="U35" s="473">
        <v>3</v>
      </c>
      <c r="V35" s="1188"/>
      <c r="W35" s="473">
        <v>1</v>
      </c>
      <c r="X35" s="1188"/>
      <c r="Y35" s="473">
        <v>3</v>
      </c>
      <c r="Z35" s="1188"/>
      <c r="AA35" s="473">
        <v>2</v>
      </c>
      <c r="AB35" s="1188"/>
      <c r="AC35" s="473">
        <v>2</v>
      </c>
      <c r="AD35" s="1188"/>
      <c r="AE35" s="473"/>
      <c r="AF35" s="1188"/>
      <c r="AG35" s="473"/>
      <c r="AH35" s="1188"/>
      <c r="AI35" s="473"/>
      <c r="AJ35" s="1188"/>
      <c r="AK35" s="473"/>
      <c r="AL35" s="1188"/>
      <c r="AM35" s="473"/>
      <c r="AN35" s="1188"/>
      <c r="AO35" s="473"/>
      <c r="AP35" s="1188"/>
      <c r="AQ35" s="473"/>
      <c r="AR35" s="1188"/>
      <c r="AS35" s="473"/>
      <c r="AT35" s="1188"/>
      <c r="AU35" s="473"/>
      <c r="AV35" s="1188"/>
      <c r="AW35" s="473"/>
      <c r="AX35" s="1188"/>
      <c r="AY35" s="473"/>
      <c r="AZ35" s="1188"/>
      <c r="BA35" s="473"/>
      <c r="BB35" s="1188"/>
      <c r="BC35" s="474">
        <f t="shared" si="0"/>
        <v>2.1666666666666665</v>
      </c>
      <c r="BD35" s="1190"/>
      <c r="BE35" s="1191"/>
      <c r="BF35" s="474">
        <f>IF(BE35=0,BF34,BE35)</f>
        <v>2.1666666666666665</v>
      </c>
      <c r="BG35" s="1192">
        <f t="shared" si="4"/>
        <v>0</v>
      </c>
      <c r="BH35" s="920" t="s">
        <v>910</v>
      </c>
      <c r="BI35" s="920"/>
      <c r="BJ35" s="920"/>
      <c r="BK35" s="360" t="s">
        <v>899</v>
      </c>
      <c r="BL35" s="344" t="s">
        <v>504</v>
      </c>
      <c r="BM35" s="344" t="s">
        <v>502</v>
      </c>
      <c r="BN35" s="344" t="s">
        <v>505</v>
      </c>
      <c r="BO35" s="474">
        <f t="shared" si="5"/>
        <v>1.1666666666666665</v>
      </c>
      <c r="BP35" s="474">
        <f t="shared" si="6"/>
        <v>1.1666666666666665</v>
      </c>
      <c r="BQ35" s="1190"/>
      <c r="BR35" s="1190"/>
      <c r="BS35" s="1192"/>
      <c r="BT35" s="1188" t="e">
        <f>INDEX([16]Listas!E$20:I$24,MATCH(BQ35,[16]Listas!D$20:D$24,1),MATCH(BR35,[16]Listas!E$19:I$19,1))</f>
        <v>#N/A</v>
      </c>
    </row>
    <row r="36" spans="1:72" s="475" customFormat="1" ht="111.75" customHeight="1" x14ac:dyDescent="0.2">
      <c r="A36" s="1329" t="s">
        <v>179</v>
      </c>
      <c r="B36" s="1329" t="s">
        <v>32</v>
      </c>
      <c r="C36" s="1329" t="s">
        <v>2604</v>
      </c>
      <c r="D36" s="1332" t="s">
        <v>2605</v>
      </c>
      <c r="E36" s="1333"/>
      <c r="F36" s="1334"/>
      <c r="G36" s="358" t="s">
        <v>511</v>
      </c>
      <c r="H36" s="358">
        <v>1</v>
      </c>
      <c r="I36" s="1802" t="s">
        <v>2606</v>
      </c>
      <c r="J36" s="1803"/>
      <c r="K36" s="1804"/>
      <c r="L36" s="1332" t="s">
        <v>2607</v>
      </c>
      <c r="M36" s="1333"/>
      <c r="N36" s="1334"/>
      <c r="O36" s="1189"/>
      <c r="P36" s="1189"/>
      <c r="Q36" s="1189"/>
      <c r="R36" s="1189"/>
      <c r="S36" s="473" t="s">
        <v>587</v>
      </c>
      <c r="T36" s="1188" t="s">
        <v>587</v>
      </c>
      <c r="U36" s="473" t="s">
        <v>587</v>
      </c>
      <c r="V36" s="1188" t="s">
        <v>587</v>
      </c>
      <c r="W36" s="473" t="s">
        <v>587</v>
      </c>
      <c r="X36" s="1188" t="s">
        <v>587</v>
      </c>
      <c r="Y36" s="473" t="s">
        <v>587</v>
      </c>
      <c r="Z36" s="1188" t="s">
        <v>587</v>
      </c>
      <c r="AA36" s="473" t="s">
        <v>587</v>
      </c>
      <c r="AB36" s="1188" t="s">
        <v>587</v>
      </c>
      <c r="AC36" s="473" t="s">
        <v>587</v>
      </c>
      <c r="AD36" s="1188" t="s">
        <v>587</v>
      </c>
      <c r="AE36" s="473">
        <v>2</v>
      </c>
      <c r="AF36" s="1188">
        <v>3</v>
      </c>
      <c r="AG36" s="473">
        <v>4</v>
      </c>
      <c r="AH36" s="1188">
        <v>1</v>
      </c>
      <c r="AI36" s="473">
        <v>4</v>
      </c>
      <c r="AJ36" s="1188">
        <v>1</v>
      </c>
      <c r="AK36" s="473"/>
      <c r="AL36" s="1188"/>
      <c r="AM36" s="473"/>
      <c r="AN36" s="1188"/>
      <c r="AO36" s="473"/>
      <c r="AP36" s="1188"/>
      <c r="AQ36" s="473"/>
      <c r="AR36" s="1188"/>
      <c r="AS36" s="473"/>
      <c r="AT36" s="1188"/>
      <c r="AU36" s="473"/>
      <c r="AV36" s="1188"/>
      <c r="AW36" s="473"/>
      <c r="AX36" s="1188"/>
      <c r="AY36" s="473"/>
      <c r="AZ36" s="1188"/>
      <c r="BA36" s="473"/>
      <c r="BB36" s="1188"/>
      <c r="BC36" s="474">
        <f t="shared" si="0"/>
        <v>3.3333333333333335</v>
      </c>
      <c r="BD36" s="1190">
        <f>SUM((BC36*(BC36/SUM(BC36:BC39))),(BC37*(BC37/SUM(BC36:BC39))),(BC38*(BC38/SUM(BC36:BC39))),(BC39*(BC39/SUM(BC36:BC39))))</f>
        <v>2.416666666666667</v>
      </c>
      <c r="BE36" s="1190">
        <f>AVERAGE(T36,V36,X36,Z36,AB36,AD36,AF36,AH36,AJ36,AL36,AN36,AP36,AR36,AT36,AV36,AX36,AZ36,BB36)</f>
        <v>1.6666666666666667</v>
      </c>
      <c r="BF36" s="474">
        <f>IF(BE36=0,#REF!,BE36)</f>
        <v>1.6666666666666667</v>
      </c>
      <c r="BG36" s="1192">
        <f t="shared" si="4"/>
        <v>4.0277777777777786</v>
      </c>
      <c r="BH36" s="1430" t="s">
        <v>2608</v>
      </c>
      <c r="BI36" s="1805"/>
      <c r="BJ36" s="1806"/>
      <c r="BK36" s="358" t="s">
        <v>2609</v>
      </c>
      <c r="BL36" s="358" t="s">
        <v>515</v>
      </c>
      <c r="BM36" s="358" t="s">
        <v>502</v>
      </c>
      <c r="BN36" s="358" t="s">
        <v>517</v>
      </c>
      <c r="BO36" s="474">
        <f t="shared" si="5"/>
        <v>2.3333333333333335</v>
      </c>
      <c r="BP36" s="474">
        <f t="shared" si="6"/>
        <v>1.6666666666666667</v>
      </c>
      <c r="BQ36" s="1190">
        <f>SUM((BO36*(BO36/SUM(BO36:BO39))),(BO37*(BO37/SUM(BO36:BO39))),(BO38*(BO38/SUM(BO36:BO39))),(BO39*(BO39/SUM(BO36:BO39))))</f>
        <v>1.5833333333333335</v>
      </c>
      <c r="BR36" s="1190">
        <f>SUM((BP36*(BP36/SUM(BP36:BP39))),(BP37*(BP37/SUM(BP36:BP39))),(BP38*(BP38/SUM(BP36:BP39))),(BP39*(BP39/SUM(BP36:BP39))))</f>
        <v>1.5555555555555558</v>
      </c>
      <c r="BS36" s="1192">
        <f>BQ36*BR36</f>
        <v>2.4629629629629637</v>
      </c>
      <c r="BT36" s="1188" t="str">
        <f>INDEX([16]Listas!E$20:I$24,MATCH(BQ36,[16]Listas!D$20:D$24,1),MATCH(BR36,[16]Listas!E$19:I$19,1))</f>
        <v>INFERIOR</v>
      </c>
    </row>
    <row r="37" spans="1:72" s="475" customFormat="1" ht="156" customHeight="1" x14ac:dyDescent="0.2">
      <c r="A37" s="1330"/>
      <c r="B37" s="1330"/>
      <c r="C37" s="1330"/>
      <c r="D37" s="1335"/>
      <c r="E37" s="1336"/>
      <c r="F37" s="1337"/>
      <c r="G37" s="358" t="s">
        <v>511</v>
      </c>
      <c r="H37" s="358">
        <v>2</v>
      </c>
      <c r="I37" s="1802" t="s">
        <v>2610</v>
      </c>
      <c r="J37" s="1803"/>
      <c r="K37" s="1804"/>
      <c r="L37" s="1335"/>
      <c r="M37" s="1336"/>
      <c r="N37" s="1337"/>
      <c r="O37" s="1189"/>
      <c r="P37" s="1189"/>
      <c r="Q37" s="1189"/>
      <c r="R37" s="1189"/>
      <c r="S37" s="473" t="s">
        <v>587</v>
      </c>
      <c r="T37" s="1188"/>
      <c r="U37" s="473" t="s">
        <v>587</v>
      </c>
      <c r="V37" s="1188"/>
      <c r="W37" s="473" t="s">
        <v>587</v>
      </c>
      <c r="X37" s="1188"/>
      <c r="Y37" s="473" t="s">
        <v>587</v>
      </c>
      <c r="Z37" s="1188"/>
      <c r="AA37" s="473" t="s">
        <v>587</v>
      </c>
      <c r="AB37" s="1188"/>
      <c r="AC37" s="473" t="s">
        <v>587</v>
      </c>
      <c r="AD37" s="1188"/>
      <c r="AE37" s="473">
        <v>1</v>
      </c>
      <c r="AF37" s="1188"/>
      <c r="AG37" s="473">
        <v>3</v>
      </c>
      <c r="AH37" s="1188"/>
      <c r="AI37" s="473">
        <v>3</v>
      </c>
      <c r="AJ37" s="1188"/>
      <c r="AK37" s="473"/>
      <c r="AL37" s="1188"/>
      <c r="AM37" s="473"/>
      <c r="AN37" s="1188"/>
      <c r="AO37" s="473"/>
      <c r="AP37" s="1188"/>
      <c r="AQ37" s="473"/>
      <c r="AR37" s="1188"/>
      <c r="AS37" s="473"/>
      <c r="AT37" s="1188"/>
      <c r="AU37" s="473"/>
      <c r="AV37" s="1188"/>
      <c r="AW37" s="473"/>
      <c r="AX37" s="1188"/>
      <c r="AY37" s="473"/>
      <c r="AZ37" s="1188"/>
      <c r="BA37" s="473"/>
      <c r="BB37" s="1188"/>
      <c r="BC37" s="474">
        <f t="shared" si="0"/>
        <v>2.3333333333333335</v>
      </c>
      <c r="BD37" s="1190"/>
      <c r="BE37" s="1191"/>
      <c r="BF37" s="474">
        <f>IF(BE37=0,BF36,BE37)</f>
        <v>1.6666666666666667</v>
      </c>
      <c r="BG37" s="1192">
        <f t="shared" si="4"/>
        <v>0</v>
      </c>
      <c r="BH37" s="1111" t="s">
        <v>2611</v>
      </c>
      <c r="BI37" s="1807"/>
      <c r="BJ37" s="1808"/>
      <c r="BK37" s="358" t="s">
        <v>2612</v>
      </c>
      <c r="BL37" s="358" t="s">
        <v>515</v>
      </c>
      <c r="BM37" s="358" t="s">
        <v>509</v>
      </c>
      <c r="BN37" s="358" t="s">
        <v>517</v>
      </c>
      <c r="BO37" s="474">
        <f t="shared" si="5"/>
        <v>1</v>
      </c>
      <c r="BP37" s="474">
        <f t="shared" si="6"/>
        <v>1.6666666666666667</v>
      </c>
      <c r="BQ37" s="1190"/>
      <c r="BR37" s="1190"/>
      <c r="BS37" s="1192"/>
      <c r="BT37" s="1188" t="e">
        <f>INDEX([16]Listas!E$20:I$24,MATCH(BQ37,[16]Listas!D$20:D$24,1),MATCH(BR37,[16]Listas!E$19:I$19,1))</f>
        <v>#N/A</v>
      </c>
    </row>
    <row r="38" spans="1:72" s="475" customFormat="1" ht="135" customHeight="1" x14ac:dyDescent="0.2">
      <c r="A38" s="1330"/>
      <c r="B38" s="1330"/>
      <c r="C38" s="1330"/>
      <c r="D38" s="1335"/>
      <c r="E38" s="1336"/>
      <c r="F38" s="1337"/>
      <c r="G38" s="358" t="s">
        <v>511</v>
      </c>
      <c r="H38" s="358">
        <v>3</v>
      </c>
      <c r="I38" s="1802" t="s">
        <v>2613</v>
      </c>
      <c r="J38" s="1803"/>
      <c r="K38" s="1804"/>
      <c r="L38" s="1335"/>
      <c r="M38" s="1336"/>
      <c r="N38" s="1337"/>
      <c r="O38" s="1189"/>
      <c r="P38" s="1189"/>
      <c r="Q38" s="1189"/>
      <c r="R38" s="1189"/>
      <c r="S38" s="473" t="s">
        <v>587</v>
      </c>
      <c r="T38" s="1188"/>
      <c r="U38" s="473" t="s">
        <v>587</v>
      </c>
      <c r="V38" s="1188"/>
      <c r="W38" s="473" t="s">
        <v>587</v>
      </c>
      <c r="X38" s="1188"/>
      <c r="Y38" s="473" t="s">
        <v>587</v>
      </c>
      <c r="Z38" s="1188"/>
      <c r="AA38" s="473" t="s">
        <v>587</v>
      </c>
      <c r="AB38" s="1188"/>
      <c r="AC38" s="473" t="s">
        <v>587</v>
      </c>
      <c r="AD38" s="1188"/>
      <c r="AE38" s="473">
        <v>2</v>
      </c>
      <c r="AF38" s="1188"/>
      <c r="AG38" s="473">
        <v>1</v>
      </c>
      <c r="AH38" s="1188"/>
      <c r="AI38" s="473">
        <v>1</v>
      </c>
      <c r="AJ38" s="1188"/>
      <c r="AK38" s="473"/>
      <c r="AL38" s="1188"/>
      <c r="AM38" s="473"/>
      <c r="AN38" s="1188"/>
      <c r="AO38" s="473"/>
      <c r="AP38" s="1188"/>
      <c r="AQ38" s="473"/>
      <c r="AR38" s="1188"/>
      <c r="AS38" s="473"/>
      <c r="AT38" s="1188"/>
      <c r="AU38" s="473"/>
      <c r="AV38" s="1188"/>
      <c r="AW38" s="473"/>
      <c r="AX38" s="1188"/>
      <c r="AY38" s="473"/>
      <c r="AZ38" s="1188"/>
      <c r="BA38" s="473"/>
      <c r="BB38" s="1188"/>
      <c r="BC38" s="474">
        <f t="shared" si="0"/>
        <v>1.3333333333333333</v>
      </c>
      <c r="BD38" s="1190"/>
      <c r="BE38" s="1191"/>
      <c r="BF38" s="474">
        <f>IF(BE38=0,BF37,BE38)</f>
        <v>1.6666666666666667</v>
      </c>
      <c r="BG38" s="1192">
        <f t="shared" si="4"/>
        <v>0</v>
      </c>
      <c r="BH38" s="1809" t="s">
        <v>2614</v>
      </c>
      <c r="BI38" s="1810"/>
      <c r="BJ38" s="1811"/>
      <c r="BK38" s="358" t="s">
        <v>2615</v>
      </c>
      <c r="BL38" s="358" t="s">
        <v>515</v>
      </c>
      <c r="BM38" s="358" t="s">
        <v>502</v>
      </c>
      <c r="BN38" s="358" t="s">
        <v>517</v>
      </c>
      <c r="BO38" s="474">
        <f t="shared" si="5"/>
        <v>1</v>
      </c>
      <c r="BP38" s="474">
        <f t="shared" si="6"/>
        <v>1.6666666666666667</v>
      </c>
      <c r="BQ38" s="1190"/>
      <c r="BR38" s="1190"/>
      <c r="BS38" s="1192"/>
      <c r="BT38" s="1188" t="e">
        <f>INDEX([16]Listas!E$20:I$24,MATCH(BQ38,[16]Listas!D$20:D$24,1),MATCH(BR38,[16]Listas!E$19:I$19,1))</f>
        <v>#N/A</v>
      </c>
    </row>
    <row r="39" spans="1:72" s="475" customFormat="1" ht="52.5" customHeight="1" x14ac:dyDescent="0.2">
      <c r="A39" s="1331"/>
      <c r="B39" s="1331"/>
      <c r="C39" s="1331"/>
      <c r="D39" s="1338"/>
      <c r="E39" s="1339"/>
      <c r="F39" s="1340"/>
      <c r="G39" s="358" t="s">
        <v>2616</v>
      </c>
      <c r="H39" s="358">
        <v>4</v>
      </c>
      <c r="I39" s="1802" t="s">
        <v>2617</v>
      </c>
      <c r="J39" s="1803"/>
      <c r="K39" s="1804"/>
      <c r="L39" s="1338"/>
      <c r="M39" s="1339"/>
      <c r="N39" s="1340"/>
      <c r="O39" s="1189"/>
      <c r="P39" s="1189"/>
      <c r="Q39" s="1189"/>
      <c r="R39" s="1189"/>
      <c r="S39" s="473" t="s">
        <v>587</v>
      </c>
      <c r="T39" s="1188"/>
      <c r="U39" s="473" t="s">
        <v>587</v>
      </c>
      <c r="V39" s="1188"/>
      <c r="W39" s="473" t="s">
        <v>587</v>
      </c>
      <c r="X39" s="1188"/>
      <c r="Y39" s="473" t="s">
        <v>587</v>
      </c>
      <c r="Z39" s="1188"/>
      <c r="AA39" s="473" t="s">
        <v>587</v>
      </c>
      <c r="AB39" s="1188"/>
      <c r="AC39" s="473" t="s">
        <v>587</v>
      </c>
      <c r="AD39" s="1188"/>
      <c r="AE39" s="473">
        <v>1</v>
      </c>
      <c r="AF39" s="1188"/>
      <c r="AG39" s="473">
        <v>1</v>
      </c>
      <c r="AH39" s="1188"/>
      <c r="AI39" s="473">
        <v>1</v>
      </c>
      <c r="AJ39" s="1188"/>
      <c r="AK39" s="473"/>
      <c r="AL39" s="1188"/>
      <c r="AM39" s="473"/>
      <c r="AN39" s="1188"/>
      <c r="AO39" s="473"/>
      <c r="AP39" s="1188"/>
      <c r="AQ39" s="473"/>
      <c r="AR39" s="1188"/>
      <c r="AS39" s="473"/>
      <c r="AT39" s="1188"/>
      <c r="AU39" s="473"/>
      <c r="AV39" s="1188"/>
      <c r="AW39" s="473"/>
      <c r="AX39" s="1188"/>
      <c r="AY39" s="473"/>
      <c r="AZ39" s="1188"/>
      <c r="BA39" s="473"/>
      <c r="BB39" s="1188"/>
      <c r="BC39" s="474">
        <f t="shared" si="0"/>
        <v>1</v>
      </c>
      <c r="BD39" s="1190"/>
      <c r="BE39" s="1191"/>
      <c r="BF39" s="474">
        <f>IF(BE39=0,BF38,BE39)</f>
        <v>1.6666666666666667</v>
      </c>
      <c r="BG39" s="1192">
        <f t="shared" si="4"/>
        <v>0</v>
      </c>
      <c r="BH39" s="1310" t="s">
        <v>910</v>
      </c>
      <c r="BI39" s="1310"/>
      <c r="BJ39" s="1310"/>
      <c r="BK39" s="360" t="s">
        <v>2618</v>
      </c>
      <c r="BL39" s="344" t="s">
        <v>504</v>
      </c>
      <c r="BM39" s="344" t="s">
        <v>502</v>
      </c>
      <c r="BN39" s="344" t="s">
        <v>505</v>
      </c>
      <c r="BO39" s="474">
        <f t="shared" si="5"/>
        <v>1</v>
      </c>
      <c r="BP39" s="474">
        <f t="shared" si="6"/>
        <v>1</v>
      </c>
      <c r="BQ39" s="1190"/>
      <c r="BR39" s="1190"/>
      <c r="BS39" s="1192"/>
      <c r="BT39" s="1188" t="e">
        <f>INDEX([16]Listas!E$20:I$24,MATCH(BQ39,[16]Listas!D$20:D$24,1),MATCH(BR39,[16]Listas!E$19:I$19,1))</f>
        <v>#N/A</v>
      </c>
    </row>
    <row r="40" spans="1:72" s="475" customFormat="1" ht="186.75" customHeight="1" x14ac:dyDescent="0.2">
      <c r="A40" s="1106" t="s">
        <v>179</v>
      </c>
      <c r="B40" s="1106" t="s">
        <v>32</v>
      </c>
      <c r="C40" s="1106" t="s">
        <v>2619</v>
      </c>
      <c r="D40" s="1106" t="s">
        <v>2620</v>
      </c>
      <c r="E40" s="1106"/>
      <c r="F40" s="1106"/>
      <c r="G40" s="358" t="s">
        <v>511</v>
      </c>
      <c r="H40" s="358">
        <v>1</v>
      </c>
      <c r="I40" s="1802" t="s">
        <v>2621</v>
      </c>
      <c r="J40" s="1803"/>
      <c r="K40" s="1804"/>
      <c r="L40" s="1106" t="s">
        <v>2622</v>
      </c>
      <c r="M40" s="1106"/>
      <c r="N40" s="1106"/>
      <c r="O40" s="1189"/>
      <c r="P40" s="1189"/>
      <c r="Q40" s="1189"/>
      <c r="R40" s="1189"/>
      <c r="S40" s="473" t="s">
        <v>587</v>
      </c>
      <c r="T40" s="1188" t="s">
        <v>587</v>
      </c>
      <c r="U40" s="473" t="s">
        <v>587</v>
      </c>
      <c r="V40" s="1188" t="s">
        <v>587</v>
      </c>
      <c r="W40" s="473" t="s">
        <v>587</v>
      </c>
      <c r="X40" s="1188" t="s">
        <v>587</v>
      </c>
      <c r="Y40" s="473" t="s">
        <v>587</v>
      </c>
      <c r="Z40" s="1188" t="s">
        <v>587</v>
      </c>
      <c r="AA40" s="473" t="s">
        <v>587</v>
      </c>
      <c r="AB40" s="1188" t="s">
        <v>587</v>
      </c>
      <c r="AC40" s="473" t="s">
        <v>587</v>
      </c>
      <c r="AD40" s="1188" t="s">
        <v>587</v>
      </c>
      <c r="AE40" s="473">
        <v>1</v>
      </c>
      <c r="AF40" s="1188">
        <v>3</v>
      </c>
      <c r="AG40" s="473">
        <v>3</v>
      </c>
      <c r="AH40" s="1188">
        <v>1</v>
      </c>
      <c r="AI40" s="473">
        <v>3</v>
      </c>
      <c r="AJ40" s="1188">
        <v>1</v>
      </c>
      <c r="AK40" s="473"/>
      <c r="AL40" s="1188"/>
      <c r="AM40" s="473"/>
      <c r="AN40" s="1188"/>
      <c r="AO40" s="473"/>
      <c r="AP40" s="1188"/>
      <c r="AQ40" s="473"/>
      <c r="AR40" s="1188"/>
      <c r="AS40" s="473"/>
      <c r="AT40" s="1188"/>
      <c r="AU40" s="473"/>
      <c r="AV40" s="1188"/>
      <c r="AW40" s="473"/>
      <c r="AX40" s="1188"/>
      <c r="AY40" s="473"/>
      <c r="AZ40" s="1188"/>
      <c r="BA40" s="473"/>
      <c r="BB40" s="1188"/>
      <c r="BC40" s="474">
        <f t="shared" si="0"/>
        <v>2.3333333333333335</v>
      </c>
      <c r="BD40" s="1190">
        <f>SUM((BC40*(BC40/SUM(BC40:BC41))),(BC41*(BC41/SUM(BC40:BC41))))</f>
        <v>3.1481481481481479</v>
      </c>
      <c r="BE40" s="1195">
        <f>AVERAGE(T40,V40,X40,Z40,AB40,AD40,AF40,AH40,AJ40,AL40,AN40,AP40,AR40,AT40,AV40,AX40,AZ40,BB40)</f>
        <v>1.6666666666666667</v>
      </c>
      <c r="BF40" s="474">
        <f>IF(BE40=0,BF35,BE40)</f>
        <v>1.6666666666666667</v>
      </c>
      <c r="BG40" s="1192">
        <f t="shared" si="4"/>
        <v>5.2469135802469138</v>
      </c>
      <c r="BH40" s="1812" t="s">
        <v>2623</v>
      </c>
      <c r="BI40" s="1812"/>
      <c r="BJ40" s="1812"/>
      <c r="BK40" s="358" t="s">
        <v>2624</v>
      </c>
      <c r="BL40" s="358" t="s">
        <v>504</v>
      </c>
      <c r="BM40" s="358" t="s">
        <v>502</v>
      </c>
      <c r="BN40" s="358" t="s">
        <v>505</v>
      </c>
      <c r="BO40" s="474">
        <f t="shared" si="5"/>
        <v>1.3333333333333335</v>
      </c>
      <c r="BP40" s="474">
        <f t="shared" si="6"/>
        <v>1</v>
      </c>
      <c r="BQ40" s="1190">
        <f>SUM((BO40*(BO40/SUM(BO40:BO41))),(BO41*(BO41/SUM(BO40:BO41))))</f>
        <v>2.2222222222222223</v>
      </c>
      <c r="BR40" s="1190">
        <f>SUM((BP40*(BP40/SUM(BP40:BP41))),(BP41*(BP41/SUM(BP40:BP41))))</f>
        <v>1</v>
      </c>
      <c r="BS40" s="1192">
        <f>BQ40*BR40</f>
        <v>2.2222222222222223</v>
      </c>
      <c r="BT40" s="1188" t="str">
        <f>INDEX([16]Listas!E$20:I$24,MATCH(BQ40,[16]Listas!D$20:D$24,1),MATCH(BR40,[16]Listas!E$19:I$19,1))</f>
        <v>INFERIOR</v>
      </c>
    </row>
    <row r="41" spans="1:72" s="475" customFormat="1" ht="133.5" customHeight="1" x14ac:dyDescent="0.2">
      <c r="A41" s="1106"/>
      <c r="B41" s="1106"/>
      <c r="C41" s="1106"/>
      <c r="D41" s="1106"/>
      <c r="E41" s="1106"/>
      <c r="F41" s="1106"/>
      <c r="G41" s="358" t="s">
        <v>511</v>
      </c>
      <c r="H41" s="358">
        <v>2</v>
      </c>
      <c r="I41" s="1802" t="s">
        <v>2625</v>
      </c>
      <c r="J41" s="1803"/>
      <c r="K41" s="1804"/>
      <c r="L41" s="1106"/>
      <c r="M41" s="1106"/>
      <c r="N41" s="1106"/>
      <c r="O41" s="1189"/>
      <c r="P41" s="1189"/>
      <c r="Q41" s="1189"/>
      <c r="R41" s="1189"/>
      <c r="S41" s="473" t="s">
        <v>587</v>
      </c>
      <c r="T41" s="1188"/>
      <c r="U41" s="473" t="s">
        <v>587</v>
      </c>
      <c r="V41" s="1188"/>
      <c r="W41" s="473" t="s">
        <v>587</v>
      </c>
      <c r="X41" s="1188"/>
      <c r="Y41" s="473" t="s">
        <v>587</v>
      </c>
      <c r="Z41" s="1188"/>
      <c r="AA41" s="473" t="s">
        <v>587</v>
      </c>
      <c r="AB41" s="1188"/>
      <c r="AC41" s="473" t="s">
        <v>587</v>
      </c>
      <c r="AD41" s="1188"/>
      <c r="AE41" s="473">
        <v>3</v>
      </c>
      <c r="AF41" s="1188"/>
      <c r="AG41" s="473">
        <v>4</v>
      </c>
      <c r="AH41" s="1188"/>
      <c r="AI41" s="473">
        <v>4</v>
      </c>
      <c r="AJ41" s="1188"/>
      <c r="AK41" s="473"/>
      <c r="AL41" s="1188"/>
      <c r="AM41" s="473"/>
      <c r="AN41" s="1188"/>
      <c r="AO41" s="473"/>
      <c r="AP41" s="1188"/>
      <c r="AQ41" s="473"/>
      <c r="AR41" s="1188"/>
      <c r="AS41" s="473"/>
      <c r="AT41" s="1188"/>
      <c r="AU41" s="473"/>
      <c r="AV41" s="1188"/>
      <c r="AW41" s="473"/>
      <c r="AX41" s="1188"/>
      <c r="AY41" s="473"/>
      <c r="AZ41" s="1188"/>
      <c r="BA41" s="473"/>
      <c r="BB41" s="1188"/>
      <c r="BC41" s="474">
        <f t="shared" si="0"/>
        <v>3.6666666666666665</v>
      </c>
      <c r="BD41" s="1190"/>
      <c r="BE41" s="1209"/>
      <c r="BF41" s="474">
        <f>IF(BE41=0,BF40,BE41)</f>
        <v>1.6666666666666667</v>
      </c>
      <c r="BG41" s="1192">
        <f t="shared" si="4"/>
        <v>0</v>
      </c>
      <c r="BH41" s="1768" t="s">
        <v>2626</v>
      </c>
      <c r="BI41" s="1768"/>
      <c r="BJ41" s="1768"/>
      <c r="BK41" s="358" t="s">
        <v>2627</v>
      </c>
      <c r="BL41" s="358" t="s">
        <v>504</v>
      </c>
      <c r="BM41" s="358" t="s">
        <v>502</v>
      </c>
      <c r="BN41" s="358" t="s">
        <v>505</v>
      </c>
      <c r="BO41" s="474">
        <f t="shared" si="5"/>
        <v>2.6666666666666665</v>
      </c>
      <c r="BP41" s="474">
        <f t="shared" si="6"/>
        <v>1</v>
      </c>
      <c r="BQ41" s="1190"/>
      <c r="BR41" s="1190"/>
      <c r="BS41" s="1192"/>
      <c r="BT41" s="1188" t="e">
        <f>INDEX([16]Listas!E$20:I$24,MATCH(BQ41,[16]Listas!D$20:D$24,1),MATCH(BR41,[16]Listas!E$19:I$19,1))</f>
        <v>#N/A</v>
      </c>
    </row>
    <row r="42" spans="1:72" s="475" customFormat="1" ht="64.5" customHeight="1" x14ac:dyDescent="0.2">
      <c r="A42" s="1106" t="s">
        <v>179</v>
      </c>
      <c r="B42" s="1106" t="s">
        <v>32</v>
      </c>
      <c r="C42" s="1106" t="s">
        <v>2628</v>
      </c>
      <c r="D42" s="1106" t="s">
        <v>2629</v>
      </c>
      <c r="E42" s="1106"/>
      <c r="F42" s="1106"/>
      <c r="G42" s="358" t="s">
        <v>511</v>
      </c>
      <c r="H42" s="358">
        <v>1</v>
      </c>
      <c r="I42" s="1421" t="s">
        <v>2630</v>
      </c>
      <c r="J42" s="1421"/>
      <c r="K42" s="1421"/>
      <c r="L42" s="1106" t="s">
        <v>2631</v>
      </c>
      <c r="M42" s="1106"/>
      <c r="N42" s="1106"/>
      <c r="O42" s="1189"/>
      <c r="P42" s="1189"/>
      <c r="Q42" s="1189"/>
      <c r="R42" s="1189"/>
      <c r="S42" s="473" t="s">
        <v>587</v>
      </c>
      <c r="T42" s="1188" t="s">
        <v>587</v>
      </c>
      <c r="U42" s="473" t="s">
        <v>587</v>
      </c>
      <c r="V42" s="1188" t="s">
        <v>587</v>
      </c>
      <c r="W42" s="473" t="s">
        <v>587</v>
      </c>
      <c r="X42" s="1188" t="s">
        <v>587</v>
      </c>
      <c r="Y42" s="473" t="s">
        <v>587</v>
      </c>
      <c r="Z42" s="1188" t="s">
        <v>587</v>
      </c>
      <c r="AA42" s="473" t="s">
        <v>587</v>
      </c>
      <c r="AB42" s="1188" t="s">
        <v>587</v>
      </c>
      <c r="AC42" s="473" t="s">
        <v>587</v>
      </c>
      <c r="AD42" s="1188" t="s">
        <v>587</v>
      </c>
      <c r="AE42" s="473">
        <v>1</v>
      </c>
      <c r="AF42" s="1188">
        <v>3</v>
      </c>
      <c r="AG42" s="473">
        <v>3</v>
      </c>
      <c r="AH42" s="1188">
        <v>1</v>
      </c>
      <c r="AI42" s="473">
        <v>3</v>
      </c>
      <c r="AJ42" s="1188">
        <v>1</v>
      </c>
      <c r="AK42" s="473"/>
      <c r="AL42" s="1188"/>
      <c r="AM42" s="473"/>
      <c r="AN42" s="1188"/>
      <c r="AO42" s="473"/>
      <c r="AP42" s="1188"/>
      <c r="AQ42" s="473"/>
      <c r="AR42" s="1188"/>
      <c r="AS42" s="473"/>
      <c r="AT42" s="1188"/>
      <c r="AU42" s="473"/>
      <c r="AV42" s="1188"/>
      <c r="AW42" s="473"/>
      <c r="AX42" s="1188"/>
      <c r="AY42" s="473"/>
      <c r="AZ42" s="1188"/>
      <c r="BA42" s="473"/>
      <c r="BB42" s="1188"/>
      <c r="BC42" s="474">
        <f t="shared" si="0"/>
        <v>2.3333333333333335</v>
      </c>
      <c r="BD42" s="1190">
        <f>SUM((BC42*(BC42/SUM(BC42:BC44))),(BC43*(BC43/SUM(BC42:BC44))),(BC44*(BC44/SUM(BC42:BC44))))</f>
        <v>2.2333333333333334</v>
      </c>
      <c r="BE42" s="1195">
        <f>AVERAGE(T42,V42,X42,Z42,AB42,AD42,AF42,AH42,AJ42,AL42,AN42,AP42,AR42,AT42,AV42,AX42,AZ42,BB42)</f>
        <v>1.6666666666666667</v>
      </c>
      <c r="BF42" s="474">
        <f>IF(BE42=0,BF30,BE42)</f>
        <v>1.6666666666666667</v>
      </c>
      <c r="BG42" s="1192">
        <f t="shared" si="4"/>
        <v>3.7222222222222223</v>
      </c>
      <c r="BH42" s="1812" t="s">
        <v>2632</v>
      </c>
      <c r="BI42" s="1812"/>
      <c r="BJ42" s="1812"/>
      <c r="BK42" s="358" t="s">
        <v>2633</v>
      </c>
      <c r="BL42" s="358" t="s">
        <v>504</v>
      </c>
      <c r="BM42" s="358" t="s">
        <v>509</v>
      </c>
      <c r="BN42" s="358" t="s">
        <v>505</v>
      </c>
      <c r="BO42" s="474">
        <f t="shared" si="5"/>
        <v>1</v>
      </c>
      <c r="BP42" s="474">
        <f t="shared" si="6"/>
        <v>1</v>
      </c>
      <c r="BQ42" s="1190">
        <f>SUM((BO42*(BO42/SUM(BO42:BO44))),(BO43*(BO43/SUM(BO42:BO44))),(BO44*(BO44/SUM(BO42:BO44))))</f>
        <v>1.5</v>
      </c>
      <c r="BR42" s="1190">
        <f>SUM((BP42*(BP42/SUM(BP42:BP44))),(BP43*(BP43/SUM(BP42:BP44))),(BP44*(BP44/SUM(BP42:BP44))))</f>
        <v>1</v>
      </c>
      <c r="BS42" s="1192">
        <f>BQ42*BR42</f>
        <v>1.5</v>
      </c>
      <c r="BT42" s="1188" t="str">
        <f>INDEX([16]Listas!E$20:I$24,MATCH(BQ42,[16]Listas!D$20:D$24,1),MATCH(BR42,[16]Listas!E$19:I$19,1))</f>
        <v>INFERIOR</v>
      </c>
    </row>
    <row r="43" spans="1:72" s="475" customFormat="1" ht="79.5" customHeight="1" x14ac:dyDescent="0.2">
      <c r="A43" s="1106"/>
      <c r="B43" s="1106"/>
      <c r="C43" s="1106"/>
      <c r="D43" s="1106"/>
      <c r="E43" s="1106"/>
      <c r="F43" s="1106"/>
      <c r="G43" s="358" t="s">
        <v>511</v>
      </c>
      <c r="H43" s="358">
        <v>2</v>
      </c>
      <c r="I43" s="1802" t="s">
        <v>2634</v>
      </c>
      <c r="J43" s="1803"/>
      <c r="K43" s="1804"/>
      <c r="L43" s="1106"/>
      <c r="M43" s="1106"/>
      <c r="N43" s="1106"/>
      <c r="O43" s="1189"/>
      <c r="P43" s="1189"/>
      <c r="Q43" s="1189"/>
      <c r="R43" s="1189"/>
      <c r="S43" s="473" t="s">
        <v>587</v>
      </c>
      <c r="T43" s="1188"/>
      <c r="U43" s="473" t="s">
        <v>587</v>
      </c>
      <c r="V43" s="1188"/>
      <c r="W43" s="473" t="s">
        <v>587</v>
      </c>
      <c r="X43" s="1188"/>
      <c r="Y43" s="473" t="s">
        <v>587</v>
      </c>
      <c r="Z43" s="1188"/>
      <c r="AA43" s="473" t="s">
        <v>587</v>
      </c>
      <c r="AB43" s="1188"/>
      <c r="AC43" s="473" t="s">
        <v>587</v>
      </c>
      <c r="AD43" s="1188"/>
      <c r="AE43" s="473">
        <v>2</v>
      </c>
      <c r="AF43" s="1188"/>
      <c r="AG43" s="473">
        <v>2</v>
      </c>
      <c r="AH43" s="1188"/>
      <c r="AI43" s="473">
        <v>2</v>
      </c>
      <c r="AJ43" s="1188"/>
      <c r="AK43" s="473"/>
      <c r="AL43" s="1188"/>
      <c r="AM43" s="473"/>
      <c r="AN43" s="1188"/>
      <c r="AO43" s="473"/>
      <c r="AP43" s="1188"/>
      <c r="AQ43" s="473"/>
      <c r="AR43" s="1188"/>
      <c r="AS43" s="473"/>
      <c r="AT43" s="1188"/>
      <c r="AU43" s="473"/>
      <c r="AV43" s="1188"/>
      <c r="AW43" s="473"/>
      <c r="AX43" s="1188"/>
      <c r="AY43" s="473"/>
      <c r="AZ43" s="1188"/>
      <c r="BA43" s="473"/>
      <c r="BB43" s="1188"/>
      <c r="BC43" s="474">
        <f t="shared" si="0"/>
        <v>2</v>
      </c>
      <c r="BD43" s="1190"/>
      <c r="BE43" s="1209"/>
      <c r="BF43" s="474">
        <f>IF(BE43=0,BF42,BE43)</f>
        <v>1.6666666666666667</v>
      </c>
      <c r="BG43" s="1192">
        <f t="shared" si="4"/>
        <v>0</v>
      </c>
      <c r="BH43" s="1812" t="s">
        <v>2635</v>
      </c>
      <c r="BI43" s="1812"/>
      <c r="BJ43" s="1812"/>
      <c r="BK43" s="358" t="s">
        <v>2636</v>
      </c>
      <c r="BL43" s="358" t="s">
        <v>515</v>
      </c>
      <c r="BM43" s="358" t="s">
        <v>502</v>
      </c>
      <c r="BN43" s="358" t="s">
        <v>503</v>
      </c>
      <c r="BO43" s="474">
        <f t="shared" si="5"/>
        <v>2</v>
      </c>
      <c r="BP43" s="474">
        <f t="shared" si="6"/>
        <v>1</v>
      </c>
      <c r="BQ43" s="1190"/>
      <c r="BR43" s="1190"/>
      <c r="BS43" s="1192"/>
      <c r="BT43" s="1188" t="e">
        <f>INDEX([16]Listas!E$20:I$24,MATCH(BQ43,[16]Listas!D$20:D$24,1),MATCH(BR43,[16]Listas!E$19:I$19,1))</f>
        <v>#N/A</v>
      </c>
    </row>
    <row r="44" spans="1:72" s="475" customFormat="1" ht="185.25" customHeight="1" x14ac:dyDescent="0.2">
      <c r="A44" s="1106"/>
      <c r="B44" s="1106"/>
      <c r="C44" s="1106"/>
      <c r="D44" s="1106"/>
      <c r="E44" s="1106"/>
      <c r="F44" s="1106"/>
      <c r="G44" s="358" t="s">
        <v>511</v>
      </c>
      <c r="H44" s="358">
        <v>3</v>
      </c>
      <c r="I44" s="1802" t="s">
        <v>2637</v>
      </c>
      <c r="J44" s="1803"/>
      <c r="K44" s="1804"/>
      <c r="L44" s="1106"/>
      <c r="M44" s="1106"/>
      <c r="N44" s="1106"/>
      <c r="O44" s="1189"/>
      <c r="P44" s="1189"/>
      <c r="Q44" s="1189"/>
      <c r="R44" s="1189"/>
      <c r="S44" s="473" t="s">
        <v>587</v>
      </c>
      <c r="T44" s="1188"/>
      <c r="U44" s="473" t="s">
        <v>587</v>
      </c>
      <c r="V44" s="1188"/>
      <c r="W44" s="473" t="s">
        <v>587</v>
      </c>
      <c r="X44" s="1188"/>
      <c r="Y44" s="473" t="s">
        <v>587</v>
      </c>
      <c r="Z44" s="1188"/>
      <c r="AA44" s="473" t="s">
        <v>587</v>
      </c>
      <c r="AB44" s="1188"/>
      <c r="AC44" s="473" t="s">
        <v>587</v>
      </c>
      <c r="AD44" s="1188"/>
      <c r="AE44" s="473">
        <v>1</v>
      </c>
      <c r="AF44" s="1188"/>
      <c r="AG44" s="473">
        <v>3</v>
      </c>
      <c r="AH44" s="1188"/>
      <c r="AI44" s="473">
        <v>3</v>
      </c>
      <c r="AJ44" s="1188"/>
      <c r="AK44" s="473"/>
      <c r="AL44" s="1188"/>
      <c r="AM44" s="473"/>
      <c r="AN44" s="1188"/>
      <c r="AO44" s="473"/>
      <c r="AP44" s="1188"/>
      <c r="AQ44" s="473"/>
      <c r="AR44" s="1188"/>
      <c r="AS44" s="473"/>
      <c r="AT44" s="1188"/>
      <c r="AU44" s="473"/>
      <c r="AV44" s="1188"/>
      <c r="AW44" s="473"/>
      <c r="AX44" s="1188"/>
      <c r="AY44" s="473"/>
      <c r="AZ44" s="1188"/>
      <c r="BA44" s="473"/>
      <c r="BB44" s="1188"/>
      <c r="BC44" s="474">
        <f t="shared" si="0"/>
        <v>2.3333333333333335</v>
      </c>
      <c r="BD44" s="1190"/>
      <c r="BE44" s="1196"/>
      <c r="BF44" s="474">
        <f>IF(BE44=0,BF43,BE44)</f>
        <v>1.6666666666666667</v>
      </c>
      <c r="BG44" s="1192">
        <f t="shared" si="4"/>
        <v>0</v>
      </c>
      <c r="BH44" s="1812" t="s">
        <v>2638</v>
      </c>
      <c r="BI44" s="1812"/>
      <c r="BJ44" s="1812"/>
      <c r="BK44" s="358" t="s">
        <v>2639</v>
      </c>
      <c r="BL44" s="358" t="s">
        <v>504</v>
      </c>
      <c r="BM44" s="358" t="s">
        <v>509</v>
      </c>
      <c r="BN44" s="358" t="s">
        <v>505</v>
      </c>
      <c r="BO44" s="474">
        <f t="shared" si="5"/>
        <v>1</v>
      </c>
      <c r="BP44" s="474">
        <f t="shared" si="6"/>
        <v>1</v>
      </c>
      <c r="BQ44" s="1190"/>
      <c r="BR44" s="1190"/>
      <c r="BS44" s="1192"/>
      <c r="BT44" s="1188" t="e">
        <f>INDEX([16]Listas!E$20:I$24,MATCH(BQ44,[16]Listas!D$20:D$24,1),MATCH(BR44,[16]Listas!E$19:I$19,1))</f>
        <v>#N/A</v>
      </c>
    </row>
    <row r="45" spans="1:72" s="475" customFormat="1" ht="39.75" hidden="1" customHeight="1" x14ac:dyDescent="0.2">
      <c r="A45" s="1189"/>
      <c r="B45" s="1189"/>
      <c r="C45" s="1189"/>
      <c r="D45" s="1189"/>
      <c r="E45" s="1189"/>
      <c r="F45" s="1189"/>
      <c r="G45" s="476"/>
      <c r="H45" s="476">
        <v>1</v>
      </c>
      <c r="I45" s="1765"/>
      <c r="J45" s="1766"/>
      <c r="K45" s="1767"/>
      <c r="L45" s="1189"/>
      <c r="M45" s="1189"/>
      <c r="N45" s="1189"/>
      <c r="O45" s="1189"/>
      <c r="P45" s="1189"/>
      <c r="Q45" s="1189"/>
      <c r="R45" s="1189"/>
      <c r="S45" s="473"/>
      <c r="T45" s="1188"/>
      <c r="U45" s="473"/>
      <c r="V45" s="1188"/>
      <c r="W45" s="473"/>
      <c r="X45" s="1188"/>
      <c r="Y45" s="473"/>
      <c r="Z45" s="1188"/>
      <c r="AA45" s="473"/>
      <c r="AB45" s="1188"/>
      <c r="AC45" s="473"/>
      <c r="AD45" s="1188"/>
      <c r="AE45" s="473"/>
      <c r="AF45" s="1188"/>
      <c r="AG45" s="473"/>
      <c r="AH45" s="1188"/>
      <c r="AI45" s="473"/>
      <c r="AJ45" s="1188"/>
      <c r="AK45" s="473"/>
      <c r="AL45" s="1188"/>
      <c r="AM45" s="473"/>
      <c r="AN45" s="1188"/>
      <c r="AO45" s="473"/>
      <c r="AP45" s="1188"/>
      <c r="AQ45" s="473"/>
      <c r="AR45" s="1188"/>
      <c r="AS45" s="473"/>
      <c r="AT45" s="1188"/>
      <c r="AU45" s="473"/>
      <c r="AV45" s="1188"/>
      <c r="AW45" s="473"/>
      <c r="AX45" s="1188"/>
      <c r="AY45" s="473"/>
      <c r="AZ45" s="1188"/>
      <c r="BA45" s="473"/>
      <c r="BB45" s="1188"/>
      <c r="BC45" s="474" t="e">
        <f t="shared" si="0"/>
        <v>#DIV/0!</v>
      </c>
      <c r="BD45" s="1190" t="e">
        <f>SUM((BC45*(BC45/SUM(BC45:BC49))),(BC46*(BC46/SUM(BC45:BC49))),(BC47*(BC47/SUM(BC45:BC49))),(BC48*(BC48/SUM(BC45:BC49))),(BC49*(BC49/SUM(BC45:BC49))))</f>
        <v>#DIV/0!</v>
      </c>
      <c r="BE45" s="1190" t="e">
        <f>AVERAGE(T45,V45,X45,Z45,AB45,AD45,AF45,AH45,AJ45,AL45,AN45,AP45,AR45,AT45,AV45,AX45,AZ45,BB45)</f>
        <v>#DIV/0!</v>
      </c>
      <c r="BF45" s="474" t="e">
        <f>IF(BE45=0,BF14,BE45)</f>
        <v>#DIV/0!</v>
      </c>
      <c r="BG45" s="1192" t="e">
        <f t="shared" si="1"/>
        <v>#DIV/0!</v>
      </c>
      <c r="BH45" s="1768"/>
      <c r="BI45" s="1768"/>
      <c r="BJ45" s="1768"/>
      <c r="BK45" s="477"/>
      <c r="BL45" s="476"/>
      <c r="BM45" s="476"/>
      <c r="BN45" s="476"/>
      <c r="BO45" s="474" t="e">
        <f t="shared" si="2"/>
        <v>#DIV/0!</v>
      </c>
      <c r="BP45" s="474" t="e">
        <f t="shared" si="3"/>
        <v>#DIV/0!</v>
      </c>
      <c r="BQ45" s="1190" t="e">
        <f>SUM((BO45*(BO45/SUM(BO45:BO49))),(BO46*(BO46/SUM(BO45:BO49))),(BO47*(BO47/SUM(BO45:BO49))),(BO48*(BO48/SUM(BO45:BO49))),(BO49*(BO49/SUM(BO45:BO49))))</f>
        <v>#DIV/0!</v>
      </c>
      <c r="BR45" s="1190" t="e">
        <f>SUM((BP45*(BP45/SUM(BP45:BP49))),(BP46*(BP46/SUM(BP45:BP49))),(BP47*(BP47/SUM(BP45:BP49))),(BP48*(BP48/SUM(BP45:BP49))),(BP49*(BP49/SUM(BP45:BP49))))</f>
        <v>#DIV/0!</v>
      </c>
      <c r="BS45" s="1192" t="e">
        <f>BQ45*BR45</f>
        <v>#DIV/0!</v>
      </c>
      <c r="BT45" s="1188" t="e">
        <f>INDEX([16]Listas!E$20:I$24,MATCH(BQ45,[16]Listas!D$20:D$24,1),MATCH(BR45,[16]Listas!E$19:I$19,1))</f>
        <v>#DIV/0!</v>
      </c>
    </row>
    <row r="46" spans="1:72" s="475" customFormat="1" ht="39.75" hidden="1" customHeight="1" x14ac:dyDescent="0.2">
      <c r="A46" s="1189"/>
      <c r="B46" s="1189"/>
      <c r="C46" s="1189"/>
      <c r="D46" s="1189"/>
      <c r="E46" s="1189"/>
      <c r="F46" s="1189"/>
      <c r="G46" s="476"/>
      <c r="H46" s="476">
        <v>2</v>
      </c>
      <c r="I46" s="1765"/>
      <c r="J46" s="1766"/>
      <c r="K46" s="1767"/>
      <c r="L46" s="1189"/>
      <c r="M46" s="1189"/>
      <c r="N46" s="1189"/>
      <c r="O46" s="1189"/>
      <c r="P46" s="1189"/>
      <c r="Q46" s="1189"/>
      <c r="R46" s="1189"/>
      <c r="S46" s="473"/>
      <c r="T46" s="1188"/>
      <c r="U46" s="473"/>
      <c r="V46" s="1188"/>
      <c r="W46" s="473"/>
      <c r="X46" s="1188"/>
      <c r="Y46" s="473"/>
      <c r="Z46" s="1188"/>
      <c r="AA46" s="473"/>
      <c r="AB46" s="1188"/>
      <c r="AC46" s="473"/>
      <c r="AD46" s="1188"/>
      <c r="AE46" s="473"/>
      <c r="AF46" s="1188"/>
      <c r="AG46" s="473"/>
      <c r="AH46" s="1188"/>
      <c r="AI46" s="473"/>
      <c r="AJ46" s="1188"/>
      <c r="AK46" s="473"/>
      <c r="AL46" s="1188"/>
      <c r="AM46" s="473"/>
      <c r="AN46" s="1188"/>
      <c r="AO46" s="473"/>
      <c r="AP46" s="1188"/>
      <c r="AQ46" s="473"/>
      <c r="AR46" s="1188"/>
      <c r="AS46" s="473"/>
      <c r="AT46" s="1188"/>
      <c r="AU46" s="473"/>
      <c r="AV46" s="1188"/>
      <c r="AW46" s="473"/>
      <c r="AX46" s="1188"/>
      <c r="AY46" s="473"/>
      <c r="AZ46" s="1188"/>
      <c r="BA46" s="473"/>
      <c r="BB46" s="1188"/>
      <c r="BC46" s="474" t="e">
        <f t="shared" si="0"/>
        <v>#DIV/0!</v>
      </c>
      <c r="BD46" s="1190"/>
      <c r="BE46" s="1191"/>
      <c r="BF46" s="474" t="e">
        <f t="shared" ref="BF46:BF63" si="8">IF(BE46=0,BF45,BE46)</f>
        <v>#DIV/0!</v>
      </c>
      <c r="BG46" s="1192">
        <f t="shared" si="1"/>
        <v>0</v>
      </c>
      <c r="BH46" s="1768"/>
      <c r="BI46" s="1768"/>
      <c r="BJ46" s="1768"/>
      <c r="BK46" s="476"/>
      <c r="BL46" s="476"/>
      <c r="BM46" s="476"/>
      <c r="BN46" s="476"/>
      <c r="BO46" s="474" t="e">
        <f t="shared" si="2"/>
        <v>#DIV/0!</v>
      </c>
      <c r="BP46" s="474" t="e">
        <f t="shared" si="3"/>
        <v>#DIV/0!</v>
      </c>
      <c r="BQ46" s="1190"/>
      <c r="BR46" s="1190"/>
      <c r="BS46" s="1192"/>
      <c r="BT46" s="1188" t="e">
        <f>INDEX([16]Listas!E$20:I$24,MATCH(BQ46,[16]Listas!D$20:D$24,1),MATCH(BR46,[16]Listas!E$19:I$19,1))</f>
        <v>#N/A</v>
      </c>
    </row>
    <row r="47" spans="1:72" s="475" customFormat="1" ht="39.75" hidden="1" customHeight="1" x14ac:dyDescent="0.2">
      <c r="A47" s="1189"/>
      <c r="B47" s="1189"/>
      <c r="C47" s="1189"/>
      <c r="D47" s="1189"/>
      <c r="E47" s="1189"/>
      <c r="F47" s="1189"/>
      <c r="G47" s="476"/>
      <c r="H47" s="476">
        <v>3</v>
      </c>
      <c r="I47" s="1765"/>
      <c r="J47" s="1766"/>
      <c r="K47" s="1767"/>
      <c r="L47" s="1189"/>
      <c r="M47" s="1189"/>
      <c r="N47" s="1189"/>
      <c r="O47" s="1189"/>
      <c r="P47" s="1189"/>
      <c r="Q47" s="1189"/>
      <c r="R47" s="1189"/>
      <c r="S47" s="473"/>
      <c r="T47" s="1188"/>
      <c r="U47" s="473"/>
      <c r="V47" s="1188"/>
      <c r="W47" s="473"/>
      <c r="X47" s="1188"/>
      <c r="Y47" s="473"/>
      <c r="Z47" s="1188"/>
      <c r="AA47" s="473"/>
      <c r="AB47" s="1188"/>
      <c r="AC47" s="473"/>
      <c r="AD47" s="1188"/>
      <c r="AE47" s="473"/>
      <c r="AF47" s="1188"/>
      <c r="AG47" s="473"/>
      <c r="AH47" s="1188"/>
      <c r="AI47" s="473"/>
      <c r="AJ47" s="1188"/>
      <c r="AK47" s="473"/>
      <c r="AL47" s="1188"/>
      <c r="AM47" s="473"/>
      <c r="AN47" s="1188"/>
      <c r="AO47" s="473"/>
      <c r="AP47" s="1188"/>
      <c r="AQ47" s="473"/>
      <c r="AR47" s="1188"/>
      <c r="AS47" s="473"/>
      <c r="AT47" s="1188"/>
      <c r="AU47" s="473"/>
      <c r="AV47" s="1188"/>
      <c r="AW47" s="473"/>
      <c r="AX47" s="1188"/>
      <c r="AY47" s="473"/>
      <c r="AZ47" s="1188"/>
      <c r="BA47" s="473"/>
      <c r="BB47" s="1188"/>
      <c r="BC47" s="474" t="e">
        <f t="shared" si="0"/>
        <v>#DIV/0!</v>
      </c>
      <c r="BD47" s="1190"/>
      <c r="BE47" s="1191"/>
      <c r="BF47" s="474" t="e">
        <f t="shared" si="8"/>
        <v>#DIV/0!</v>
      </c>
      <c r="BG47" s="1192">
        <f t="shared" si="1"/>
        <v>0</v>
      </c>
      <c r="BH47" s="1768"/>
      <c r="BI47" s="1768"/>
      <c r="BJ47" s="1768"/>
      <c r="BK47" s="477"/>
      <c r="BL47" s="476"/>
      <c r="BM47" s="476"/>
      <c r="BN47" s="476"/>
      <c r="BO47" s="474" t="e">
        <f t="shared" si="2"/>
        <v>#DIV/0!</v>
      </c>
      <c r="BP47" s="474" t="e">
        <f t="shared" si="3"/>
        <v>#DIV/0!</v>
      </c>
      <c r="BQ47" s="1190"/>
      <c r="BR47" s="1190"/>
      <c r="BS47" s="1192"/>
      <c r="BT47" s="1188" t="e">
        <f>INDEX([16]Listas!E$20:I$24,MATCH(BQ47,[16]Listas!D$20:D$24,1),MATCH(BR47,[16]Listas!E$19:I$19,1))</f>
        <v>#N/A</v>
      </c>
    </row>
    <row r="48" spans="1:72" s="475" customFormat="1" ht="39.75" hidden="1" customHeight="1" x14ac:dyDescent="0.2">
      <c r="A48" s="1189"/>
      <c r="B48" s="1189"/>
      <c r="C48" s="1189"/>
      <c r="D48" s="1189"/>
      <c r="E48" s="1189"/>
      <c r="F48" s="1189"/>
      <c r="G48" s="476"/>
      <c r="H48" s="476">
        <v>4</v>
      </c>
      <c r="I48" s="1765"/>
      <c r="J48" s="1766"/>
      <c r="K48" s="1767"/>
      <c r="L48" s="1189"/>
      <c r="M48" s="1189"/>
      <c r="N48" s="1189"/>
      <c r="O48" s="1189"/>
      <c r="P48" s="1189"/>
      <c r="Q48" s="1189"/>
      <c r="R48" s="1189"/>
      <c r="S48" s="473"/>
      <c r="T48" s="1188"/>
      <c r="U48" s="473"/>
      <c r="V48" s="1188"/>
      <c r="W48" s="473"/>
      <c r="X48" s="1188"/>
      <c r="Y48" s="473"/>
      <c r="Z48" s="1188"/>
      <c r="AA48" s="473"/>
      <c r="AB48" s="1188"/>
      <c r="AC48" s="473"/>
      <c r="AD48" s="1188"/>
      <c r="AE48" s="473"/>
      <c r="AF48" s="1188"/>
      <c r="AG48" s="473"/>
      <c r="AH48" s="1188"/>
      <c r="AI48" s="473"/>
      <c r="AJ48" s="1188"/>
      <c r="AK48" s="473"/>
      <c r="AL48" s="1188"/>
      <c r="AM48" s="473"/>
      <c r="AN48" s="1188"/>
      <c r="AO48" s="473"/>
      <c r="AP48" s="1188"/>
      <c r="AQ48" s="473"/>
      <c r="AR48" s="1188"/>
      <c r="AS48" s="473"/>
      <c r="AT48" s="1188"/>
      <c r="AU48" s="473"/>
      <c r="AV48" s="1188"/>
      <c r="AW48" s="473"/>
      <c r="AX48" s="1188"/>
      <c r="AY48" s="473"/>
      <c r="AZ48" s="1188"/>
      <c r="BA48" s="473"/>
      <c r="BB48" s="1188"/>
      <c r="BC48" s="474" t="e">
        <f t="shared" si="0"/>
        <v>#DIV/0!</v>
      </c>
      <c r="BD48" s="1190"/>
      <c r="BE48" s="1191"/>
      <c r="BF48" s="474" t="e">
        <f t="shared" si="8"/>
        <v>#DIV/0!</v>
      </c>
      <c r="BG48" s="1192">
        <f t="shared" si="1"/>
        <v>0</v>
      </c>
      <c r="BH48" s="1768"/>
      <c r="BI48" s="1768"/>
      <c r="BJ48" s="1768"/>
      <c r="BK48" s="476"/>
      <c r="BL48" s="476"/>
      <c r="BM48" s="476"/>
      <c r="BN48" s="476"/>
      <c r="BO48" s="474" t="e">
        <f t="shared" si="2"/>
        <v>#DIV/0!</v>
      </c>
      <c r="BP48" s="474" t="e">
        <f t="shared" si="3"/>
        <v>#DIV/0!</v>
      </c>
      <c r="BQ48" s="1190"/>
      <c r="BR48" s="1190"/>
      <c r="BS48" s="1192"/>
      <c r="BT48" s="1188" t="e">
        <f>INDEX([16]Listas!E$20:I$24,MATCH(BQ48,[16]Listas!D$20:D$24,1),MATCH(BR48,[16]Listas!E$19:I$19,1))</f>
        <v>#N/A</v>
      </c>
    </row>
    <row r="49" spans="1:72" s="475" customFormat="1" ht="39.75" hidden="1" customHeight="1" x14ac:dyDescent="0.2">
      <c r="A49" s="1189"/>
      <c r="B49" s="1189"/>
      <c r="C49" s="1189"/>
      <c r="D49" s="1189"/>
      <c r="E49" s="1189"/>
      <c r="F49" s="1189"/>
      <c r="G49" s="476"/>
      <c r="H49" s="476">
        <v>5</v>
      </c>
      <c r="I49" s="1765"/>
      <c r="J49" s="1766"/>
      <c r="K49" s="1767"/>
      <c r="L49" s="1189"/>
      <c r="M49" s="1189"/>
      <c r="N49" s="1189"/>
      <c r="O49" s="1189"/>
      <c r="P49" s="1189"/>
      <c r="Q49" s="1189"/>
      <c r="R49" s="1189"/>
      <c r="S49" s="473"/>
      <c r="T49" s="1188"/>
      <c r="U49" s="473"/>
      <c r="V49" s="1188"/>
      <c r="W49" s="473"/>
      <c r="X49" s="1188"/>
      <c r="Y49" s="473"/>
      <c r="Z49" s="1188"/>
      <c r="AA49" s="473"/>
      <c r="AB49" s="1188"/>
      <c r="AC49" s="473"/>
      <c r="AD49" s="1188"/>
      <c r="AE49" s="473"/>
      <c r="AF49" s="1188"/>
      <c r="AG49" s="473"/>
      <c r="AH49" s="1188"/>
      <c r="AI49" s="473"/>
      <c r="AJ49" s="1188"/>
      <c r="AK49" s="473"/>
      <c r="AL49" s="1188"/>
      <c r="AM49" s="473"/>
      <c r="AN49" s="1188"/>
      <c r="AO49" s="473"/>
      <c r="AP49" s="1188"/>
      <c r="AQ49" s="473"/>
      <c r="AR49" s="1188"/>
      <c r="AS49" s="473"/>
      <c r="AT49" s="1188"/>
      <c r="AU49" s="473"/>
      <c r="AV49" s="1188"/>
      <c r="AW49" s="473"/>
      <c r="AX49" s="1188"/>
      <c r="AY49" s="473"/>
      <c r="AZ49" s="1188"/>
      <c r="BA49" s="473"/>
      <c r="BB49" s="1188"/>
      <c r="BC49" s="474" t="e">
        <f t="shared" si="0"/>
        <v>#DIV/0!</v>
      </c>
      <c r="BD49" s="1190"/>
      <c r="BE49" s="1191"/>
      <c r="BF49" s="474" t="e">
        <f t="shared" si="8"/>
        <v>#DIV/0!</v>
      </c>
      <c r="BG49" s="1192">
        <f t="shared" si="1"/>
        <v>0</v>
      </c>
      <c r="BH49" s="1768"/>
      <c r="BI49" s="1768"/>
      <c r="BJ49" s="1768"/>
      <c r="BK49" s="476"/>
      <c r="BL49" s="476"/>
      <c r="BM49" s="476"/>
      <c r="BN49" s="476"/>
      <c r="BO49" s="474" t="e">
        <f t="shared" si="2"/>
        <v>#DIV/0!</v>
      </c>
      <c r="BP49" s="474" t="e">
        <f t="shared" si="3"/>
        <v>#DIV/0!</v>
      </c>
      <c r="BQ49" s="1190"/>
      <c r="BR49" s="1190"/>
      <c r="BS49" s="1192"/>
      <c r="BT49" s="1188" t="e">
        <f>INDEX([16]Listas!E$20:I$24,MATCH(BQ49,[16]Listas!D$20:D$24,1),MATCH(BR49,[16]Listas!E$19:I$19,1))</f>
        <v>#N/A</v>
      </c>
    </row>
    <row r="50" spans="1:72" s="475" customFormat="1" ht="39.75" hidden="1" customHeight="1" x14ac:dyDescent="0.2">
      <c r="A50" s="1189"/>
      <c r="B50" s="1189"/>
      <c r="C50" s="1189"/>
      <c r="D50" s="1189"/>
      <c r="E50" s="1189"/>
      <c r="F50" s="1189"/>
      <c r="G50" s="476"/>
      <c r="H50" s="476">
        <v>1</v>
      </c>
      <c r="I50" s="1210"/>
      <c r="J50" s="1210"/>
      <c r="K50" s="1210"/>
      <c r="L50" s="1189"/>
      <c r="M50" s="1189"/>
      <c r="N50" s="1189"/>
      <c r="O50" s="1189"/>
      <c r="P50" s="1189"/>
      <c r="Q50" s="1189"/>
      <c r="R50" s="1189"/>
      <c r="S50" s="473"/>
      <c r="T50" s="1188"/>
      <c r="U50" s="473"/>
      <c r="V50" s="1188"/>
      <c r="W50" s="473"/>
      <c r="X50" s="1188"/>
      <c r="Y50" s="473"/>
      <c r="Z50" s="1188"/>
      <c r="AA50" s="473"/>
      <c r="AB50" s="1188"/>
      <c r="AC50" s="473"/>
      <c r="AD50" s="1188"/>
      <c r="AE50" s="473"/>
      <c r="AF50" s="1188"/>
      <c r="AG50" s="473"/>
      <c r="AH50" s="1188"/>
      <c r="AI50" s="473"/>
      <c r="AJ50" s="1188"/>
      <c r="AK50" s="473"/>
      <c r="AL50" s="1188"/>
      <c r="AM50" s="473"/>
      <c r="AN50" s="1188"/>
      <c r="AO50" s="473"/>
      <c r="AP50" s="1188"/>
      <c r="AQ50" s="473"/>
      <c r="AR50" s="1188"/>
      <c r="AS50" s="473"/>
      <c r="AT50" s="1188"/>
      <c r="AU50" s="473"/>
      <c r="AV50" s="1188"/>
      <c r="AW50" s="473"/>
      <c r="AX50" s="1188"/>
      <c r="AY50" s="473"/>
      <c r="AZ50" s="1188"/>
      <c r="BA50" s="473"/>
      <c r="BB50" s="1188"/>
      <c r="BC50" s="474" t="e">
        <f t="shared" si="0"/>
        <v>#DIV/0!</v>
      </c>
      <c r="BD50" s="1190" t="e">
        <f>SUM((BC50*(BC50/SUM(BC50:BC55))),(BC51*(BC51/SUM(BC50:BC55))),(BC52*(BC52/SUM(BC50:BC55))),(BC53*(BC53/SUM(BC50:BC55))),(BC54*(BC54/SUM(BC50:BC55))),(BC55*(BC55/SUM(BC50:BC55))))</f>
        <v>#DIV/0!</v>
      </c>
      <c r="BE50" s="1190" t="e">
        <f>AVERAGE(T50,V50,X50,Z50,AB50,AD50,AF50,AH50,AJ50,AL50,AN50,AP50,AR50,AT50,AV50,AX50,AZ50,BB50)</f>
        <v>#DIV/0!</v>
      </c>
      <c r="BF50" s="474" t="e">
        <f>IF(BE50=0,BF7,BE50)</f>
        <v>#DIV/0!</v>
      </c>
      <c r="BG50" s="1192" t="e">
        <f>BD50*BE50</f>
        <v>#DIV/0!</v>
      </c>
      <c r="BH50" s="1210"/>
      <c r="BI50" s="1210"/>
      <c r="BJ50" s="1210"/>
      <c r="BK50" s="476"/>
      <c r="BL50" s="476"/>
      <c r="BM50" s="476"/>
      <c r="BN50" s="476"/>
      <c r="BO50" s="474" t="e">
        <f t="shared" si="2"/>
        <v>#DIV/0!</v>
      </c>
      <c r="BP50" s="474" t="e">
        <f t="shared" si="3"/>
        <v>#DIV/0!</v>
      </c>
      <c r="BQ50" s="1190" t="e">
        <f>SUM((BO50*(BO50/SUM(BO50:BO55))),(BO51*(BO51/SUM(BO50:BO55))),(BO52*(BO52/SUM(BO50:BO55))),(BO53*(BO53/SUM(BO50:BO55))),(BO54*(BO54/SUM(BO50:BO55))),(BO55*(BO55/SUM(BO50:BO55))))</f>
        <v>#DIV/0!</v>
      </c>
      <c r="BR50" s="1190" t="e">
        <f>SUM((BP50*(BP50/SUM(BP50:BP55))),(BP51*(BP51/SUM(BP50:BP55))),(BP52*(BP52/SUM(BP50:BP55))),(BP53*(BP53/SUM(BP50:BP55))),(BP54*(BP54/SUM(BP50:BP55))),(BP55*(BP55/SUM(BP50:BP55))))</f>
        <v>#DIV/0!</v>
      </c>
      <c r="BS50" s="1192" t="e">
        <f>BQ50*BR50</f>
        <v>#DIV/0!</v>
      </c>
      <c r="BT50" s="1192" t="e">
        <f>INDEX([16]Listas!E$20:I$24,MATCH(BQ50,[16]Listas!D$20:D$24,1),MATCH(BR50,[16]Listas!E$19:I$19,1))</f>
        <v>#DIV/0!</v>
      </c>
    </row>
    <row r="51" spans="1:72" s="475" customFormat="1" ht="39.75" hidden="1" customHeight="1" x14ac:dyDescent="0.2">
      <c r="A51" s="1189"/>
      <c r="B51" s="1189"/>
      <c r="C51" s="1189"/>
      <c r="D51" s="1189"/>
      <c r="E51" s="1189"/>
      <c r="F51" s="1189"/>
      <c r="G51" s="476"/>
      <c r="H51" s="476">
        <v>2</v>
      </c>
      <c r="I51" s="1210"/>
      <c r="J51" s="1210"/>
      <c r="K51" s="1210"/>
      <c r="L51" s="1189"/>
      <c r="M51" s="1189"/>
      <c r="N51" s="1189"/>
      <c r="O51" s="1189"/>
      <c r="P51" s="1189"/>
      <c r="Q51" s="1189"/>
      <c r="R51" s="1189"/>
      <c r="S51" s="473"/>
      <c r="T51" s="1188"/>
      <c r="U51" s="473"/>
      <c r="V51" s="1188"/>
      <c r="W51" s="473"/>
      <c r="X51" s="1188"/>
      <c r="Y51" s="473"/>
      <c r="Z51" s="1188"/>
      <c r="AA51" s="473"/>
      <c r="AB51" s="1188"/>
      <c r="AC51" s="473"/>
      <c r="AD51" s="1188"/>
      <c r="AE51" s="473"/>
      <c r="AF51" s="1188"/>
      <c r="AG51" s="473"/>
      <c r="AH51" s="1188"/>
      <c r="AI51" s="473"/>
      <c r="AJ51" s="1188"/>
      <c r="AK51" s="473"/>
      <c r="AL51" s="1188"/>
      <c r="AM51" s="473"/>
      <c r="AN51" s="1188"/>
      <c r="AO51" s="473"/>
      <c r="AP51" s="1188"/>
      <c r="AQ51" s="473"/>
      <c r="AR51" s="1188"/>
      <c r="AS51" s="473"/>
      <c r="AT51" s="1188"/>
      <c r="AU51" s="473"/>
      <c r="AV51" s="1188"/>
      <c r="AW51" s="473"/>
      <c r="AX51" s="1188"/>
      <c r="AY51" s="473"/>
      <c r="AZ51" s="1188"/>
      <c r="BA51" s="473"/>
      <c r="BB51" s="1188"/>
      <c r="BC51" s="474" t="e">
        <f t="shared" si="0"/>
        <v>#DIV/0!</v>
      </c>
      <c r="BD51" s="1190"/>
      <c r="BE51" s="1190"/>
      <c r="BF51" s="474" t="e">
        <f>IF(BE51=0,BF50,BE51)</f>
        <v>#DIV/0!</v>
      </c>
      <c r="BG51" s="1192">
        <f t="shared" si="1"/>
        <v>0</v>
      </c>
      <c r="BH51" s="1210"/>
      <c r="BI51" s="1210"/>
      <c r="BJ51" s="1210"/>
      <c r="BK51" s="476"/>
      <c r="BL51" s="476"/>
      <c r="BM51" s="476"/>
      <c r="BN51" s="476"/>
      <c r="BO51" s="474" t="e">
        <f t="shared" si="2"/>
        <v>#DIV/0!</v>
      </c>
      <c r="BP51" s="474" t="e">
        <f t="shared" si="3"/>
        <v>#DIV/0!</v>
      </c>
      <c r="BQ51" s="1190"/>
      <c r="BR51" s="1190"/>
      <c r="BS51" s="1192"/>
      <c r="BT51" s="1192" t="e">
        <f>INDEX([16]Listas!E$20:I$24,MATCH(BQ51,[16]Listas!D$20:D$24,1),MATCH(BR51,[16]Listas!E$19:I$19,1))</f>
        <v>#N/A</v>
      </c>
    </row>
    <row r="52" spans="1:72" s="475" customFormat="1" ht="39.75" hidden="1" customHeight="1" x14ac:dyDescent="0.2">
      <c r="A52" s="1189"/>
      <c r="B52" s="1189"/>
      <c r="C52" s="1189"/>
      <c r="D52" s="1189"/>
      <c r="E52" s="1189"/>
      <c r="F52" s="1189"/>
      <c r="G52" s="476"/>
      <c r="H52" s="476">
        <v>3</v>
      </c>
      <c r="I52" s="1210"/>
      <c r="J52" s="1210"/>
      <c r="K52" s="1210"/>
      <c r="L52" s="1189"/>
      <c r="M52" s="1189"/>
      <c r="N52" s="1189"/>
      <c r="O52" s="1189"/>
      <c r="P52" s="1189"/>
      <c r="Q52" s="1189"/>
      <c r="R52" s="1189"/>
      <c r="S52" s="473"/>
      <c r="T52" s="1188"/>
      <c r="U52" s="473"/>
      <c r="V52" s="1188"/>
      <c r="W52" s="473"/>
      <c r="X52" s="1188"/>
      <c r="Y52" s="473"/>
      <c r="Z52" s="1188"/>
      <c r="AA52" s="473"/>
      <c r="AB52" s="1188"/>
      <c r="AC52" s="473"/>
      <c r="AD52" s="1188"/>
      <c r="AE52" s="473"/>
      <c r="AF52" s="1188"/>
      <c r="AG52" s="473"/>
      <c r="AH52" s="1188"/>
      <c r="AI52" s="473"/>
      <c r="AJ52" s="1188"/>
      <c r="AK52" s="473"/>
      <c r="AL52" s="1188"/>
      <c r="AM52" s="473"/>
      <c r="AN52" s="1188"/>
      <c r="AO52" s="473"/>
      <c r="AP52" s="1188"/>
      <c r="AQ52" s="473"/>
      <c r="AR52" s="1188"/>
      <c r="AS52" s="473"/>
      <c r="AT52" s="1188"/>
      <c r="AU52" s="473"/>
      <c r="AV52" s="1188"/>
      <c r="AW52" s="473"/>
      <c r="AX52" s="1188"/>
      <c r="AY52" s="473"/>
      <c r="AZ52" s="1188"/>
      <c r="BA52" s="473"/>
      <c r="BB52" s="1188"/>
      <c r="BC52" s="474" t="e">
        <f t="shared" si="0"/>
        <v>#DIV/0!</v>
      </c>
      <c r="BD52" s="1190"/>
      <c r="BE52" s="1190"/>
      <c r="BF52" s="474" t="e">
        <f>IF(BE52=0,BF51,BE52)</f>
        <v>#DIV/0!</v>
      </c>
      <c r="BG52" s="1192">
        <f t="shared" si="1"/>
        <v>0</v>
      </c>
      <c r="BH52" s="1210"/>
      <c r="BI52" s="1210"/>
      <c r="BJ52" s="1210"/>
      <c r="BK52" s="476"/>
      <c r="BL52" s="476"/>
      <c r="BM52" s="476"/>
      <c r="BN52" s="476"/>
      <c r="BO52" s="474" t="e">
        <f t="shared" si="2"/>
        <v>#DIV/0!</v>
      </c>
      <c r="BP52" s="474" t="e">
        <f t="shared" si="3"/>
        <v>#DIV/0!</v>
      </c>
      <c r="BQ52" s="1190"/>
      <c r="BR52" s="1190"/>
      <c r="BS52" s="1192"/>
      <c r="BT52" s="1192" t="e">
        <f>INDEX([16]Listas!E$20:I$24,MATCH(BQ52,[16]Listas!D$20:D$24,1),MATCH(BR52,[16]Listas!E$19:I$19,1))</f>
        <v>#N/A</v>
      </c>
    </row>
    <row r="53" spans="1:72" s="475" customFormat="1" ht="39.75" hidden="1" customHeight="1" x14ac:dyDescent="0.2">
      <c r="A53" s="1189"/>
      <c r="B53" s="1189"/>
      <c r="C53" s="1189"/>
      <c r="D53" s="1189"/>
      <c r="E53" s="1189"/>
      <c r="F53" s="1189"/>
      <c r="G53" s="476"/>
      <c r="H53" s="476">
        <v>4</v>
      </c>
      <c r="I53" s="1210"/>
      <c r="J53" s="1210"/>
      <c r="K53" s="1210"/>
      <c r="L53" s="1189"/>
      <c r="M53" s="1189"/>
      <c r="N53" s="1189"/>
      <c r="O53" s="1189"/>
      <c r="P53" s="1189"/>
      <c r="Q53" s="1189"/>
      <c r="R53" s="1189"/>
      <c r="S53" s="473"/>
      <c r="T53" s="1188"/>
      <c r="U53" s="473"/>
      <c r="V53" s="1188"/>
      <c r="W53" s="473"/>
      <c r="X53" s="1188"/>
      <c r="Y53" s="473"/>
      <c r="Z53" s="1188"/>
      <c r="AA53" s="473"/>
      <c r="AB53" s="1188"/>
      <c r="AC53" s="473"/>
      <c r="AD53" s="1188"/>
      <c r="AE53" s="473"/>
      <c r="AF53" s="1188"/>
      <c r="AG53" s="473"/>
      <c r="AH53" s="1188"/>
      <c r="AI53" s="473"/>
      <c r="AJ53" s="1188"/>
      <c r="AK53" s="473"/>
      <c r="AL53" s="1188"/>
      <c r="AM53" s="473"/>
      <c r="AN53" s="1188"/>
      <c r="AO53" s="473"/>
      <c r="AP53" s="1188"/>
      <c r="AQ53" s="473"/>
      <c r="AR53" s="1188"/>
      <c r="AS53" s="473"/>
      <c r="AT53" s="1188"/>
      <c r="AU53" s="473"/>
      <c r="AV53" s="1188"/>
      <c r="AW53" s="473"/>
      <c r="AX53" s="1188"/>
      <c r="AY53" s="473"/>
      <c r="AZ53" s="1188"/>
      <c r="BA53" s="473"/>
      <c r="BB53" s="1188"/>
      <c r="BC53" s="474" t="e">
        <f t="shared" si="0"/>
        <v>#DIV/0!</v>
      </c>
      <c r="BD53" s="1190"/>
      <c r="BE53" s="1190"/>
      <c r="BF53" s="474" t="e">
        <f>IF(BE53=0,BF52,BE53)</f>
        <v>#DIV/0!</v>
      </c>
      <c r="BG53" s="1192">
        <f t="shared" si="1"/>
        <v>0</v>
      </c>
      <c r="BH53" s="1210"/>
      <c r="BI53" s="1210"/>
      <c r="BJ53" s="1210"/>
      <c r="BK53" s="476"/>
      <c r="BL53" s="476"/>
      <c r="BM53" s="476"/>
      <c r="BN53" s="476"/>
      <c r="BO53" s="474" t="e">
        <f t="shared" si="2"/>
        <v>#DIV/0!</v>
      </c>
      <c r="BP53" s="474" t="e">
        <f t="shared" si="3"/>
        <v>#DIV/0!</v>
      </c>
      <c r="BQ53" s="1190"/>
      <c r="BR53" s="1190"/>
      <c r="BS53" s="1192"/>
      <c r="BT53" s="1192" t="e">
        <f>INDEX([16]Listas!E$20:I$24,MATCH(BQ53,[16]Listas!D$20:D$24,1),MATCH(BR53,[16]Listas!E$19:I$19,1))</f>
        <v>#N/A</v>
      </c>
    </row>
    <row r="54" spans="1:72" s="475" customFormat="1" ht="39.75" hidden="1" customHeight="1" x14ac:dyDescent="0.2">
      <c r="A54" s="1189"/>
      <c r="B54" s="1189"/>
      <c r="C54" s="1189"/>
      <c r="D54" s="1189"/>
      <c r="E54" s="1189"/>
      <c r="F54" s="1189"/>
      <c r="G54" s="476"/>
      <c r="H54" s="476">
        <v>5</v>
      </c>
      <c r="I54" s="1210"/>
      <c r="J54" s="1210"/>
      <c r="K54" s="1210"/>
      <c r="L54" s="1189"/>
      <c r="M54" s="1189"/>
      <c r="N54" s="1189"/>
      <c r="O54" s="1189"/>
      <c r="P54" s="1189"/>
      <c r="Q54" s="1189"/>
      <c r="R54" s="1189"/>
      <c r="S54" s="473"/>
      <c r="T54" s="1188"/>
      <c r="U54" s="473"/>
      <c r="V54" s="1188"/>
      <c r="W54" s="473"/>
      <c r="X54" s="1188"/>
      <c r="Y54" s="473"/>
      <c r="Z54" s="1188"/>
      <c r="AA54" s="473"/>
      <c r="AB54" s="1188"/>
      <c r="AC54" s="473"/>
      <c r="AD54" s="1188"/>
      <c r="AE54" s="473"/>
      <c r="AF54" s="1188"/>
      <c r="AG54" s="473"/>
      <c r="AH54" s="1188"/>
      <c r="AI54" s="473"/>
      <c r="AJ54" s="1188"/>
      <c r="AK54" s="473"/>
      <c r="AL54" s="1188"/>
      <c r="AM54" s="473"/>
      <c r="AN54" s="1188"/>
      <c r="AO54" s="473"/>
      <c r="AP54" s="1188"/>
      <c r="AQ54" s="473"/>
      <c r="AR54" s="1188"/>
      <c r="AS54" s="473"/>
      <c r="AT54" s="1188"/>
      <c r="AU54" s="473"/>
      <c r="AV54" s="1188"/>
      <c r="AW54" s="473"/>
      <c r="AX54" s="1188"/>
      <c r="AY54" s="473"/>
      <c r="AZ54" s="1188"/>
      <c r="BA54" s="473"/>
      <c r="BB54" s="1188"/>
      <c r="BC54" s="474" t="e">
        <f t="shared" si="0"/>
        <v>#DIV/0!</v>
      </c>
      <c r="BD54" s="1190"/>
      <c r="BE54" s="1190"/>
      <c r="BF54" s="474" t="e">
        <f>IF(BE54=0,BF53,BE54)</f>
        <v>#DIV/0!</v>
      </c>
      <c r="BG54" s="1192">
        <f t="shared" si="1"/>
        <v>0</v>
      </c>
      <c r="BH54" s="1210"/>
      <c r="BI54" s="1210"/>
      <c r="BJ54" s="1210"/>
      <c r="BK54" s="476"/>
      <c r="BL54" s="476"/>
      <c r="BM54" s="476"/>
      <c r="BN54" s="476"/>
      <c r="BO54" s="474" t="e">
        <f t="shared" si="2"/>
        <v>#DIV/0!</v>
      </c>
      <c r="BP54" s="474" t="e">
        <f t="shared" si="3"/>
        <v>#DIV/0!</v>
      </c>
      <c r="BQ54" s="1190"/>
      <c r="BR54" s="1190"/>
      <c r="BS54" s="1192"/>
      <c r="BT54" s="1192" t="e">
        <f>INDEX([16]Listas!E$20:I$24,MATCH(BQ54,[16]Listas!D$20:D$24,1),MATCH(BR54,[16]Listas!E$19:I$19,1))</f>
        <v>#N/A</v>
      </c>
    </row>
    <row r="55" spans="1:72" s="475" customFormat="1" ht="39.75" hidden="1" customHeight="1" x14ac:dyDescent="0.2">
      <c r="A55" s="1189"/>
      <c r="B55" s="1189"/>
      <c r="C55" s="1189"/>
      <c r="D55" s="1189"/>
      <c r="E55" s="1189"/>
      <c r="F55" s="1189"/>
      <c r="G55" s="476"/>
      <c r="H55" s="476">
        <v>6</v>
      </c>
      <c r="I55" s="1210"/>
      <c r="J55" s="1210"/>
      <c r="K55" s="1210"/>
      <c r="L55" s="1189"/>
      <c r="M55" s="1189"/>
      <c r="N55" s="1189"/>
      <c r="O55" s="1189"/>
      <c r="P55" s="1189"/>
      <c r="Q55" s="1189"/>
      <c r="R55" s="1189"/>
      <c r="S55" s="473"/>
      <c r="T55" s="1188"/>
      <c r="U55" s="473"/>
      <c r="V55" s="1188"/>
      <c r="W55" s="473"/>
      <c r="X55" s="1188"/>
      <c r="Y55" s="473"/>
      <c r="Z55" s="1188"/>
      <c r="AA55" s="473"/>
      <c r="AB55" s="1188"/>
      <c r="AC55" s="473"/>
      <c r="AD55" s="1188"/>
      <c r="AE55" s="473"/>
      <c r="AF55" s="1188"/>
      <c r="AG55" s="473"/>
      <c r="AH55" s="1188"/>
      <c r="AI55" s="473"/>
      <c r="AJ55" s="1188"/>
      <c r="AK55" s="473"/>
      <c r="AL55" s="1188"/>
      <c r="AM55" s="473"/>
      <c r="AN55" s="1188"/>
      <c r="AO55" s="473"/>
      <c r="AP55" s="1188"/>
      <c r="AQ55" s="473"/>
      <c r="AR55" s="1188"/>
      <c r="AS55" s="473"/>
      <c r="AT55" s="1188"/>
      <c r="AU55" s="473"/>
      <c r="AV55" s="1188"/>
      <c r="AW55" s="473"/>
      <c r="AX55" s="1188"/>
      <c r="AY55" s="473"/>
      <c r="AZ55" s="1188"/>
      <c r="BA55" s="473"/>
      <c r="BB55" s="1188"/>
      <c r="BC55" s="474" t="e">
        <f t="shared" si="0"/>
        <v>#DIV/0!</v>
      </c>
      <c r="BD55" s="1190"/>
      <c r="BE55" s="1190"/>
      <c r="BF55" s="474" t="e">
        <f>IF(BE55=0,BF54,BE55)</f>
        <v>#DIV/0!</v>
      </c>
      <c r="BG55" s="1192">
        <f t="shared" si="1"/>
        <v>0</v>
      </c>
      <c r="BH55" s="1210"/>
      <c r="BI55" s="1210"/>
      <c r="BJ55" s="1210"/>
      <c r="BK55" s="476"/>
      <c r="BL55" s="476"/>
      <c r="BM55" s="476"/>
      <c r="BN55" s="476"/>
      <c r="BO55" s="474" t="e">
        <f t="shared" si="2"/>
        <v>#DIV/0!</v>
      </c>
      <c r="BP55" s="474" t="e">
        <f t="shared" si="3"/>
        <v>#DIV/0!</v>
      </c>
      <c r="BQ55" s="1190"/>
      <c r="BR55" s="1190"/>
      <c r="BS55" s="1192"/>
      <c r="BT55" s="1192" t="e">
        <f>INDEX([16]Listas!E$20:I$24,MATCH(BQ55,[16]Listas!D$20:D$24,1),MATCH(BR55,[16]Listas!E$19:I$19,1))</f>
        <v>#N/A</v>
      </c>
    </row>
    <row r="56" spans="1:72" s="475" customFormat="1" ht="39.75" hidden="1" customHeight="1" x14ac:dyDescent="0.2">
      <c r="A56" s="1189"/>
      <c r="B56" s="1189"/>
      <c r="C56" s="1189"/>
      <c r="D56" s="1189"/>
      <c r="E56" s="1189"/>
      <c r="F56" s="1189"/>
      <c r="G56" s="476"/>
      <c r="H56" s="476">
        <v>1</v>
      </c>
      <c r="I56" s="1210"/>
      <c r="J56" s="1210"/>
      <c r="K56" s="1210"/>
      <c r="L56" s="1189"/>
      <c r="M56" s="1189"/>
      <c r="N56" s="1189"/>
      <c r="O56" s="1189"/>
      <c r="P56" s="1189"/>
      <c r="Q56" s="1189"/>
      <c r="R56" s="1189"/>
      <c r="S56" s="473"/>
      <c r="T56" s="1188"/>
      <c r="U56" s="473"/>
      <c r="V56" s="1188"/>
      <c r="W56" s="473"/>
      <c r="X56" s="1188"/>
      <c r="Y56" s="473"/>
      <c r="Z56" s="1188"/>
      <c r="AA56" s="473"/>
      <c r="AB56" s="1188"/>
      <c r="AC56" s="473"/>
      <c r="AD56" s="1188"/>
      <c r="AE56" s="473"/>
      <c r="AF56" s="1188"/>
      <c r="AG56" s="473"/>
      <c r="AH56" s="1188"/>
      <c r="AI56" s="473"/>
      <c r="AJ56" s="1188"/>
      <c r="AK56" s="473"/>
      <c r="AL56" s="1188"/>
      <c r="AM56" s="473"/>
      <c r="AN56" s="1188"/>
      <c r="AO56" s="473"/>
      <c r="AP56" s="1188"/>
      <c r="AQ56" s="473"/>
      <c r="AR56" s="1188"/>
      <c r="AS56" s="473"/>
      <c r="AT56" s="1188"/>
      <c r="AU56" s="473"/>
      <c r="AV56" s="1188"/>
      <c r="AW56" s="473"/>
      <c r="AX56" s="1188"/>
      <c r="AY56" s="473"/>
      <c r="AZ56" s="1188"/>
      <c r="BA56" s="473"/>
      <c r="BB56" s="1188"/>
      <c r="BC56" s="474" t="e">
        <f t="shared" si="0"/>
        <v>#DIV/0!</v>
      </c>
      <c r="BD56" s="1190" t="e">
        <f>SUM((BC56*(BC56/SUM(BC56:BC63))),(BC57*(BC57/SUM(BC56:BC63))),(BC58*(BC58/SUM(BC56:BC63))),(BC59*(BC59/SUM(BC56:BC63))),(BC60*(BC60/SUM(BC56:BC63))),(BC61*(BC61/SUM(BC56:BC63))),(BC62*(BC62/SUM(BC56:BC63))),(BC63*(BC63/SUM(BC56:BC63))))</f>
        <v>#DIV/0!</v>
      </c>
      <c r="BE56" s="1190" t="e">
        <f>AVERAGE(T56,V56,X56,Z56,AB56,AD56,AF56,AH56,AJ56,AL56,AN56,AP56,AR56,AT56,AV56,AX56,AZ56,BB56)</f>
        <v>#DIV/0!</v>
      </c>
      <c r="BF56" s="474" t="e">
        <f>IF(BE56=0,BF49,BE56)</f>
        <v>#DIV/0!</v>
      </c>
      <c r="BG56" s="1192" t="e">
        <f t="shared" si="1"/>
        <v>#DIV/0!</v>
      </c>
      <c r="BH56" s="1210"/>
      <c r="BI56" s="1210"/>
      <c r="BJ56" s="1210"/>
      <c r="BK56" s="476"/>
      <c r="BL56" s="476"/>
      <c r="BM56" s="476"/>
      <c r="BN56" s="476"/>
      <c r="BO56" s="474" t="e">
        <f t="shared" si="2"/>
        <v>#DIV/0!</v>
      </c>
      <c r="BP56" s="474" t="e">
        <f t="shared" si="3"/>
        <v>#DIV/0!</v>
      </c>
      <c r="BQ56" s="1190" t="e">
        <f>SUM((BO56*(BO56/SUM(BO56:BO63))),(BO57*(BO57/SUM(BO56:BO63))),(BO58*(BO58/SUM(BO56:BO63))),(BO59*(BO59/SUM(BO56:BO63))),(BO60*(BO60/SUM(BO56:BO63))),(BO61*(BO61/SUM(BO56:BO63))),(BO62*(BO62/SUM(BO56:BO63))),(BO63*(BO63/SUM(BO56:BO63))))</f>
        <v>#DIV/0!</v>
      </c>
      <c r="BR56" s="1190" t="e">
        <f>SUM((BP56*(BP56/SUM(BP56:BP63))),(BP57*(BP57/SUM(BP56:BP63))),(BP58*(BP58/SUM(BP56:BP63))),(BP59*(BP59/SUM(BP56:BP63))),(BP60*(BP60/SUM(BP56:BP63))),(BP61*(BP61/SUM(BP56:BP63))),(BP62*(BP62/SUM(BP56:BP63))),(BP63*(BP63/SUM(BP56:BP63))))</f>
        <v>#DIV/0!</v>
      </c>
      <c r="BS56" s="1192" t="e">
        <f>BQ56*BR56</f>
        <v>#DIV/0!</v>
      </c>
      <c r="BT56" s="1192" t="e">
        <f>INDEX([16]Listas!E$20:I$24,MATCH(BQ56,[16]Listas!D$20:D$24,1),MATCH(BR56,[16]Listas!E$19:I$19,1))</f>
        <v>#DIV/0!</v>
      </c>
    </row>
    <row r="57" spans="1:72" s="475" customFormat="1" ht="39.75" hidden="1" customHeight="1" x14ac:dyDescent="0.2">
      <c r="A57" s="1189"/>
      <c r="B57" s="1189"/>
      <c r="C57" s="1189"/>
      <c r="D57" s="1189"/>
      <c r="E57" s="1189"/>
      <c r="F57" s="1189"/>
      <c r="G57" s="476"/>
      <c r="H57" s="476">
        <v>2</v>
      </c>
      <c r="I57" s="1210"/>
      <c r="J57" s="1210"/>
      <c r="K57" s="1210"/>
      <c r="L57" s="1189"/>
      <c r="M57" s="1189"/>
      <c r="N57" s="1189"/>
      <c r="O57" s="1189"/>
      <c r="P57" s="1189"/>
      <c r="Q57" s="1189"/>
      <c r="R57" s="1189"/>
      <c r="S57" s="473"/>
      <c r="T57" s="1188"/>
      <c r="U57" s="473"/>
      <c r="V57" s="1188"/>
      <c r="W57" s="473"/>
      <c r="X57" s="1188"/>
      <c r="Y57" s="473"/>
      <c r="Z57" s="1188"/>
      <c r="AA57" s="473"/>
      <c r="AB57" s="1188"/>
      <c r="AC57" s="473"/>
      <c r="AD57" s="1188"/>
      <c r="AE57" s="473"/>
      <c r="AF57" s="1188"/>
      <c r="AG57" s="473"/>
      <c r="AH57" s="1188"/>
      <c r="AI57" s="473"/>
      <c r="AJ57" s="1188"/>
      <c r="AK57" s="473"/>
      <c r="AL57" s="1188"/>
      <c r="AM57" s="473"/>
      <c r="AN57" s="1188"/>
      <c r="AO57" s="473"/>
      <c r="AP57" s="1188"/>
      <c r="AQ57" s="473"/>
      <c r="AR57" s="1188"/>
      <c r="AS57" s="473"/>
      <c r="AT57" s="1188"/>
      <c r="AU57" s="473"/>
      <c r="AV57" s="1188"/>
      <c r="AW57" s="473"/>
      <c r="AX57" s="1188"/>
      <c r="AY57" s="473"/>
      <c r="AZ57" s="1188"/>
      <c r="BA57" s="473"/>
      <c r="BB57" s="1188"/>
      <c r="BC57" s="474" t="e">
        <f t="shared" si="0"/>
        <v>#DIV/0!</v>
      </c>
      <c r="BD57" s="1190"/>
      <c r="BE57" s="1190"/>
      <c r="BF57" s="474" t="e">
        <f t="shared" si="8"/>
        <v>#DIV/0!</v>
      </c>
      <c r="BG57" s="1192">
        <f t="shared" si="1"/>
        <v>0</v>
      </c>
      <c r="BH57" s="1210"/>
      <c r="BI57" s="1210"/>
      <c r="BJ57" s="1210"/>
      <c r="BK57" s="476"/>
      <c r="BL57" s="476"/>
      <c r="BM57" s="476"/>
      <c r="BN57" s="476"/>
      <c r="BO57" s="474" t="e">
        <f t="shared" si="2"/>
        <v>#DIV/0!</v>
      </c>
      <c r="BP57" s="474" t="e">
        <f t="shared" si="3"/>
        <v>#DIV/0!</v>
      </c>
      <c r="BQ57" s="1190"/>
      <c r="BR57" s="1190"/>
      <c r="BS57" s="1192"/>
      <c r="BT57" s="1192" t="e">
        <f>INDEX([16]Listas!E$20:I$24,MATCH(BQ57,[16]Listas!D$20:D$24,1),MATCH(BR57,[16]Listas!E$19:I$19,1))</f>
        <v>#N/A</v>
      </c>
    </row>
    <row r="58" spans="1:72" s="475" customFormat="1" ht="39.75" hidden="1" customHeight="1" x14ac:dyDescent="0.2">
      <c r="A58" s="1189"/>
      <c r="B58" s="1189"/>
      <c r="C58" s="1189"/>
      <c r="D58" s="1189"/>
      <c r="E58" s="1189"/>
      <c r="F58" s="1189"/>
      <c r="G58" s="476"/>
      <c r="H58" s="476">
        <v>3</v>
      </c>
      <c r="I58" s="1210"/>
      <c r="J58" s="1210"/>
      <c r="K58" s="1210"/>
      <c r="L58" s="1189"/>
      <c r="M58" s="1189"/>
      <c r="N58" s="1189"/>
      <c r="O58" s="1189"/>
      <c r="P58" s="1189"/>
      <c r="Q58" s="1189"/>
      <c r="R58" s="1189"/>
      <c r="S58" s="473"/>
      <c r="T58" s="1188"/>
      <c r="U58" s="473"/>
      <c r="V58" s="1188"/>
      <c r="W58" s="473"/>
      <c r="X58" s="1188"/>
      <c r="Y58" s="473"/>
      <c r="Z58" s="1188"/>
      <c r="AA58" s="473"/>
      <c r="AB58" s="1188"/>
      <c r="AC58" s="473"/>
      <c r="AD58" s="1188"/>
      <c r="AE58" s="473"/>
      <c r="AF58" s="1188"/>
      <c r="AG58" s="473"/>
      <c r="AH58" s="1188"/>
      <c r="AI58" s="473"/>
      <c r="AJ58" s="1188"/>
      <c r="AK58" s="473"/>
      <c r="AL58" s="1188"/>
      <c r="AM58" s="473"/>
      <c r="AN58" s="1188"/>
      <c r="AO58" s="473"/>
      <c r="AP58" s="1188"/>
      <c r="AQ58" s="473"/>
      <c r="AR58" s="1188"/>
      <c r="AS58" s="473"/>
      <c r="AT58" s="1188"/>
      <c r="AU58" s="473"/>
      <c r="AV58" s="1188"/>
      <c r="AW58" s="473"/>
      <c r="AX58" s="1188"/>
      <c r="AY58" s="473"/>
      <c r="AZ58" s="1188"/>
      <c r="BA58" s="473"/>
      <c r="BB58" s="1188"/>
      <c r="BC58" s="474" t="e">
        <f t="shared" si="0"/>
        <v>#DIV/0!</v>
      </c>
      <c r="BD58" s="1190"/>
      <c r="BE58" s="1190"/>
      <c r="BF58" s="474" t="e">
        <f t="shared" si="8"/>
        <v>#DIV/0!</v>
      </c>
      <c r="BG58" s="1192">
        <f t="shared" si="1"/>
        <v>0</v>
      </c>
      <c r="BH58" s="1210"/>
      <c r="BI58" s="1210"/>
      <c r="BJ58" s="1210"/>
      <c r="BK58" s="476"/>
      <c r="BL58" s="476"/>
      <c r="BM58" s="476"/>
      <c r="BN58" s="476"/>
      <c r="BO58" s="474" t="e">
        <f t="shared" si="2"/>
        <v>#DIV/0!</v>
      </c>
      <c r="BP58" s="474" t="e">
        <f t="shared" si="3"/>
        <v>#DIV/0!</v>
      </c>
      <c r="BQ58" s="1190"/>
      <c r="BR58" s="1190"/>
      <c r="BS58" s="1192"/>
      <c r="BT58" s="1192" t="e">
        <f>INDEX([16]Listas!E$20:I$24,MATCH(BQ58,[16]Listas!D$20:D$24,1),MATCH(BR58,[16]Listas!E$19:I$19,1))</f>
        <v>#N/A</v>
      </c>
    </row>
    <row r="59" spans="1:72" s="475" customFormat="1" ht="39.75" hidden="1" customHeight="1" x14ac:dyDescent="0.2">
      <c r="A59" s="1189"/>
      <c r="B59" s="1189"/>
      <c r="C59" s="1189"/>
      <c r="D59" s="1189"/>
      <c r="E59" s="1189"/>
      <c r="F59" s="1189"/>
      <c r="G59" s="476"/>
      <c r="H59" s="476">
        <v>4</v>
      </c>
      <c r="I59" s="1210"/>
      <c r="J59" s="1210"/>
      <c r="K59" s="1210"/>
      <c r="L59" s="1189"/>
      <c r="M59" s="1189"/>
      <c r="N59" s="1189"/>
      <c r="O59" s="1189"/>
      <c r="P59" s="1189"/>
      <c r="Q59" s="1189"/>
      <c r="R59" s="1189"/>
      <c r="S59" s="473"/>
      <c r="T59" s="1188"/>
      <c r="U59" s="473"/>
      <c r="V59" s="1188"/>
      <c r="W59" s="473"/>
      <c r="X59" s="1188"/>
      <c r="Y59" s="473"/>
      <c r="Z59" s="1188"/>
      <c r="AA59" s="473"/>
      <c r="AB59" s="1188"/>
      <c r="AC59" s="473"/>
      <c r="AD59" s="1188"/>
      <c r="AE59" s="473"/>
      <c r="AF59" s="1188"/>
      <c r="AG59" s="473"/>
      <c r="AH59" s="1188"/>
      <c r="AI59" s="473"/>
      <c r="AJ59" s="1188"/>
      <c r="AK59" s="473"/>
      <c r="AL59" s="1188"/>
      <c r="AM59" s="473"/>
      <c r="AN59" s="1188"/>
      <c r="AO59" s="473"/>
      <c r="AP59" s="1188"/>
      <c r="AQ59" s="473"/>
      <c r="AR59" s="1188"/>
      <c r="AS59" s="473"/>
      <c r="AT59" s="1188"/>
      <c r="AU59" s="473"/>
      <c r="AV59" s="1188"/>
      <c r="AW59" s="473"/>
      <c r="AX59" s="1188"/>
      <c r="AY59" s="473"/>
      <c r="AZ59" s="1188"/>
      <c r="BA59" s="473"/>
      <c r="BB59" s="1188"/>
      <c r="BC59" s="474" t="e">
        <f t="shared" si="0"/>
        <v>#DIV/0!</v>
      </c>
      <c r="BD59" s="1190"/>
      <c r="BE59" s="1190"/>
      <c r="BF59" s="474" t="e">
        <f t="shared" si="8"/>
        <v>#DIV/0!</v>
      </c>
      <c r="BG59" s="1192">
        <f t="shared" si="1"/>
        <v>0</v>
      </c>
      <c r="BH59" s="1210"/>
      <c r="BI59" s="1210"/>
      <c r="BJ59" s="1210"/>
      <c r="BK59" s="476"/>
      <c r="BL59" s="476"/>
      <c r="BM59" s="476"/>
      <c r="BN59" s="476"/>
      <c r="BO59" s="474" t="e">
        <f t="shared" si="2"/>
        <v>#DIV/0!</v>
      </c>
      <c r="BP59" s="474" t="e">
        <f t="shared" si="3"/>
        <v>#DIV/0!</v>
      </c>
      <c r="BQ59" s="1190"/>
      <c r="BR59" s="1190"/>
      <c r="BS59" s="1192"/>
      <c r="BT59" s="1192" t="e">
        <f>INDEX([16]Listas!E$20:I$24,MATCH(BQ59,[16]Listas!D$20:D$24,1),MATCH(BR59,[16]Listas!E$19:I$19,1))</f>
        <v>#N/A</v>
      </c>
    </row>
    <row r="60" spans="1:72" s="475" customFormat="1" ht="39.75" hidden="1" customHeight="1" x14ac:dyDescent="0.2">
      <c r="A60" s="1189"/>
      <c r="B60" s="1189"/>
      <c r="C60" s="1189"/>
      <c r="D60" s="1189"/>
      <c r="E60" s="1189"/>
      <c r="F60" s="1189"/>
      <c r="G60" s="476"/>
      <c r="H60" s="476">
        <v>5</v>
      </c>
      <c r="I60" s="1210"/>
      <c r="J60" s="1210"/>
      <c r="K60" s="1210"/>
      <c r="L60" s="1189"/>
      <c r="M60" s="1189"/>
      <c r="N60" s="1189"/>
      <c r="O60" s="1189"/>
      <c r="P60" s="1189"/>
      <c r="Q60" s="1189"/>
      <c r="R60" s="1189"/>
      <c r="S60" s="473"/>
      <c r="T60" s="1188"/>
      <c r="U60" s="473"/>
      <c r="V60" s="1188"/>
      <c r="W60" s="473"/>
      <c r="X60" s="1188"/>
      <c r="Y60" s="473"/>
      <c r="Z60" s="1188"/>
      <c r="AA60" s="473"/>
      <c r="AB60" s="1188"/>
      <c r="AC60" s="473"/>
      <c r="AD60" s="1188"/>
      <c r="AE60" s="473"/>
      <c r="AF60" s="1188"/>
      <c r="AG60" s="473"/>
      <c r="AH60" s="1188"/>
      <c r="AI60" s="473"/>
      <c r="AJ60" s="1188"/>
      <c r="AK60" s="473"/>
      <c r="AL60" s="1188"/>
      <c r="AM60" s="473"/>
      <c r="AN60" s="1188"/>
      <c r="AO60" s="473"/>
      <c r="AP60" s="1188"/>
      <c r="AQ60" s="473"/>
      <c r="AR60" s="1188"/>
      <c r="AS60" s="473"/>
      <c r="AT60" s="1188"/>
      <c r="AU60" s="473"/>
      <c r="AV60" s="1188"/>
      <c r="AW60" s="473"/>
      <c r="AX60" s="1188"/>
      <c r="AY60" s="473"/>
      <c r="AZ60" s="1188"/>
      <c r="BA60" s="473"/>
      <c r="BB60" s="1188"/>
      <c r="BC60" s="474" t="e">
        <f t="shared" si="0"/>
        <v>#DIV/0!</v>
      </c>
      <c r="BD60" s="1190"/>
      <c r="BE60" s="1190"/>
      <c r="BF60" s="474" t="e">
        <f t="shared" si="8"/>
        <v>#DIV/0!</v>
      </c>
      <c r="BG60" s="1192">
        <f t="shared" si="1"/>
        <v>0</v>
      </c>
      <c r="BH60" s="1210"/>
      <c r="BI60" s="1210"/>
      <c r="BJ60" s="1210"/>
      <c r="BK60" s="476"/>
      <c r="BL60" s="476"/>
      <c r="BM60" s="476"/>
      <c r="BN60" s="476"/>
      <c r="BO60" s="474" t="e">
        <f t="shared" si="2"/>
        <v>#DIV/0!</v>
      </c>
      <c r="BP60" s="474" t="e">
        <f t="shared" si="3"/>
        <v>#DIV/0!</v>
      </c>
      <c r="BQ60" s="1190"/>
      <c r="BR60" s="1190"/>
      <c r="BS60" s="1192"/>
      <c r="BT60" s="1192" t="e">
        <f>INDEX([16]Listas!E$20:I$24,MATCH(BQ60,[16]Listas!D$20:D$24,1),MATCH(BR60,[16]Listas!E$19:I$19,1))</f>
        <v>#N/A</v>
      </c>
    </row>
    <row r="61" spans="1:72" s="475" customFormat="1" ht="39.75" hidden="1" customHeight="1" x14ac:dyDescent="0.2">
      <c r="A61" s="1189"/>
      <c r="B61" s="1189"/>
      <c r="C61" s="1189"/>
      <c r="D61" s="1189"/>
      <c r="E61" s="1189"/>
      <c r="F61" s="1189"/>
      <c r="G61" s="476"/>
      <c r="H61" s="476">
        <v>6</v>
      </c>
      <c r="I61" s="1210"/>
      <c r="J61" s="1210"/>
      <c r="K61" s="1210"/>
      <c r="L61" s="1189"/>
      <c r="M61" s="1189"/>
      <c r="N61" s="1189"/>
      <c r="O61" s="1189"/>
      <c r="P61" s="1189"/>
      <c r="Q61" s="1189"/>
      <c r="R61" s="1189"/>
      <c r="S61" s="473"/>
      <c r="T61" s="1188"/>
      <c r="U61" s="473"/>
      <c r="V61" s="1188"/>
      <c r="W61" s="473"/>
      <c r="X61" s="1188"/>
      <c r="Y61" s="473"/>
      <c r="Z61" s="1188"/>
      <c r="AA61" s="473"/>
      <c r="AB61" s="1188"/>
      <c r="AC61" s="473"/>
      <c r="AD61" s="1188"/>
      <c r="AE61" s="473"/>
      <c r="AF61" s="1188"/>
      <c r="AG61" s="473"/>
      <c r="AH61" s="1188"/>
      <c r="AI61" s="473"/>
      <c r="AJ61" s="1188"/>
      <c r="AK61" s="473"/>
      <c r="AL61" s="1188"/>
      <c r="AM61" s="473"/>
      <c r="AN61" s="1188"/>
      <c r="AO61" s="473"/>
      <c r="AP61" s="1188"/>
      <c r="AQ61" s="473"/>
      <c r="AR61" s="1188"/>
      <c r="AS61" s="473"/>
      <c r="AT61" s="1188"/>
      <c r="AU61" s="473"/>
      <c r="AV61" s="1188"/>
      <c r="AW61" s="473"/>
      <c r="AX61" s="1188"/>
      <c r="AY61" s="473"/>
      <c r="AZ61" s="1188"/>
      <c r="BA61" s="473"/>
      <c r="BB61" s="1188"/>
      <c r="BC61" s="474" t="e">
        <f t="shared" si="0"/>
        <v>#DIV/0!</v>
      </c>
      <c r="BD61" s="1190"/>
      <c r="BE61" s="1190"/>
      <c r="BF61" s="474" t="e">
        <f t="shared" si="8"/>
        <v>#DIV/0!</v>
      </c>
      <c r="BG61" s="1192">
        <f t="shared" si="1"/>
        <v>0</v>
      </c>
      <c r="BH61" s="1210"/>
      <c r="BI61" s="1210"/>
      <c r="BJ61" s="1210"/>
      <c r="BK61" s="476"/>
      <c r="BL61" s="476"/>
      <c r="BM61" s="476"/>
      <c r="BN61" s="476"/>
      <c r="BO61" s="474" t="e">
        <f t="shared" si="2"/>
        <v>#DIV/0!</v>
      </c>
      <c r="BP61" s="474" t="e">
        <f t="shared" si="3"/>
        <v>#DIV/0!</v>
      </c>
      <c r="BQ61" s="1190"/>
      <c r="BR61" s="1190"/>
      <c r="BS61" s="1192"/>
      <c r="BT61" s="1192" t="e">
        <f>INDEX([16]Listas!E$20:I$24,MATCH(BQ61,[16]Listas!D$20:D$24,1),MATCH(BR61,[16]Listas!E$19:I$19,1))</f>
        <v>#N/A</v>
      </c>
    </row>
    <row r="62" spans="1:72" s="475" customFormat="1" ht="39.75" hidden="1" customHeight="1" x14ac:dyDescent="0.2">
      <c r="A62" s="1189"/>
      <c r="B62" s="1189"/>
      <c r="C62" s="1189"/>
      <c r="D62" s="1189"/>
      <c r="E62" s="1189"/>
      <c r="F62" s="1189"/>
      <c r="G62" s="476"/>
      <c r="H62" s="476">
        <v>7</v>
      </c>
      <c r="I62" s="1210"/>
      <c r="J62" s="1210"/>
      <c r="K62" s="1210"/>
      <c r="L62" s="1189"/>
      <c r="M62" s="1189"/>
      <c r="N62" s="1189"/>
      <c r="O62" s="1189"/>
      <c r="P62" s="1189"/>
      <c r="Q62" s="1189"/>
      <c r="R62" s="1189"/>
      <c r="S62" s="473"/>
      <c r="T62" s="1188"/>
      <c r="U62" s="473"/>
      <c r="V62" s="1188"/>
      <c r="W62" s="473"/>
      <c r="X62" s="1188"/>
      <c r="Y62" s="473"/>
      <c r="Z62" s="1188"/>
      <c r="AA62" s="473"/>
      <c r="AB62" s="1188"/>
      <c r="AC62" s="473"/>
      <c r="AD62" s="1188"/>
      <c r="AE62" s="473"/>
      <c r="AF62" s="1188"/>
      <c r="AG62" s="473"/>
      <c r="AH62" s="1188"/>
      <c r="AI62" s="473"/>
      <c r="AJ62" s="1188"/>
      <c r="AK62" s="473"/>
      <c r="AL62" s="1188"/>
      <c r="AM62" s="473"/>
      <c r="AN62" s="1188"/>
      <c r="AO62" s="473"/>
      <c r="AP62" s="1188"/>
      <c r="AQ62" s="473"/>
      <c r="AR62" s="1188"/>
      <c r="AS62" s="473"/>
      <c r="AT62" s="1188"/>
      <c r="AU62" s="473"/>
      <c r="AV62" s="1188"/>
      <c r="AW62" s="473"/>
      <c r="AX62" s="1188"/>
      <c r="AY62" s="473"/>
      <c r="AZ62" s="1188"/>
      <c r="BA62" s="473"/>
      <c r="BB62" s="1188"/>
      <c r="BC62" s="474" t="e">
        <f t="shared" si="0"/>
        <v>#DIV/0!</v>
      </c>
      <c r="BD62" s="1190"/>
      <c r="BE62" s="1190"/>
      <c r="BF62" s="474" t="e">
        <f t="shared" si="8"/>
        <v>#DIV/0!</v>
      </c>
      <c r="BG62" s="1192">
        <f t="shared" si="1"/>
        <v>0</v>
      </c>
      <c r="BH62" s="1210"/>
      <c r="BI62" s="1210"/>
      <c r="BJ62" s="1210"/>
      <c r="BK62" s="476"/>
      <c r="BL62" s="476"/>
      <c r="BM62" s="476"/>
      <c r="BN62" s="476"/>
      <c r="BO62" s="474" t="e">
        <f t="shared" si="2"/>
        <v>#DIV/0!</v>
      </c>
      <c r="BP62" s="474" t="e">
        <f t="shared" si="3"/>
        <v>#DIV/0!</v>
      </c>
      <c r="BQ62" s="1190"/>
      <c r="BR62" s="1190"/>
      <c r="BS62" s="1192"/>
      <c r="BT62" s="1192" t="e">
        <f>INDEX([16]Listas!E$20:I$24,MATCH(BQ62,[16]Listas!D$20:D$24,1),MATCH(BR62,[16]Listas!E$19:I$19,1))</f>
        <v>#N/A</v>
      </c>
    </row>
    <row r="63" spans="1:72" s="475" customFormat="1" ht="39.75" hidden="1" customHeight="1" x14ac:dyDescent="0.2">
      <c r="A63" s="1189"/>
      <c r="B63" s="1189"/>
      <c r="C63" s="1189"/>
      <c r="D63" s="1189"/>
      <c r="E63" s="1189"/>
      <c r="F63" s="1189"/>
      <c r="G63" s="476"/>
      <c r="H63" s="476">
        <v>8</v>
      </c>
      <c r="I63" s="1210"/>
      <c r="J63" s="1210"/>
      <c r="K63" s="1210"/>
      <c r="L63" s="1189"/>
      <c r="M63" s="1189"/>
      <c r="N63" s="1189"/>
      <c r="O63" s="1189"/>
      <c r="P63" s="1189"/>
      <c r="Q63" s="1189"/>
      <c r="R63" s="1189"/>
      <c r="S63" s="473"/>
      <c r="T63" s="1188"/>
      <c r="U63" s="473"/>
      <c r="V63" s="1188"/>
      <c r="W63" s="473"/>
      <c r="X63" s="1188"/>
      <c r="Y63" s="473"/>
      <c r="Z63" s="1188"/>
      <c r="AA63" s="473"/>
      <c r="AB63" s="1188"/>
      <c r="AC63" s="473"/>
      <c r="AD63" s="1188"/>
      <c r="AE63" s="473"/>
      <c r="AF63" s="1188"/>
      <c r="AG63" s="473"/>
      <c r="AH63" s="1188"/>
      <c r="AI63" s="473"/>
      <c r="AJ63" s="1188"/>
      <c r="AK63" s="473"/>
      <c r="AL63" s="1188"/>
      <c r="AM63" s="473"/>
      <c r="AN63" s="1188"/>
      <c r="AO63" s="473"/>
      <c r="AP63" s="1188"/>
      <c r="AQ63" s="473"/>
      <c r="AR63" s="1188"/>
      <c r="AS63" s="473"/>
      <c r="AT63" s="1188"/>
      <c r="AU63" s="473"/>
      <c r="AV63" s="1188"/>
      <c r="AW63" s="473"/>
      <c r="AX63" s="1188"/>
      <c r="AY63" s="473"/>
      <c r="AZ63" s="1188"/>
      <c r="BA63" s="473"/>
      <c r="BB63" s="1188"/>
      <c r="BC63" s="474" t="e">
        <f t="shared" si="0"/>
        <v>#DIV/0!</v>
      </c>
      <c r="BD63" s="1190"/>
      <c r="BE63" s="1190"/>
      <c r="BF63" s="474" t="e">
        <f t="shared" si="8"/>
        <v>#DIV/0!</v>
      </c>
      <c r="BG63" s="1192">
        <f t="shared" si="1"/>
        <v>0</v>
      </c>
      <c r="BH63" s="1210"/>
      <c r="BI63" s="1210"/>
      <c r="BJ63" s="1210"/>
      <c r="BK63" s="476"/>
      <c r="BL63" s="476"/>
      <c r="BM63" s="476"/>
      <c r="BN63" s="476"/>
      <c r="BO63" s="474" t="e">
        <f t="shared" si="2"/>
        <v>#DIV/0!</v>
      </c>
      <c r="BP63" s="474" t="e">
        <f t="shared" si="3"/>
        <v>#DIV/0!</v>
      </c>
      <c r="BQ63" s="1190"/>
      <c r="BR63" s="1190"/>
      <c r="BS63" s="1192"/>
      <c r="BT63" s="1192" t="e">
        <f>INDEX([16]Listas!E$20:I$24,MATCH(BQ63,[16]Listas!D$20:D$24,1),MATCH(BR63,[16]Listas!E$19:I$19,1))</f>
        <v>#N/A</v>
      </c>
    </row>
    <row r="64" spans="1:72" s="475" customFormat="1" ht="39.75" hidden="1" customHeight="1" x14ac:dyDescent="0.2">
      <c r="A64" s="1189"/>
      <c r="B64" s="1189"/>
      <c r="C64" s="1189"/>
      <c r="D64" s="1189"/>
      <c r="E64" s="1189"/>
      <c r="F64" s="1189"/>
      <c r="G64" s="476"/>
      <c r="H64" s="476">
        <v>1</v>
      </c>
      <c r="I64" s="1210"/>
      <c r="J64" s="1210"/>
      <c r="K64" s="1210"/>
      <c r="L64" s="1189"/>
      <c r="M64" s="1189"/>
      <c r="N64" s="1189"/>
      <c r="O64" s="1189"/>
      <c r="P64" s="1189"/>
      <c r="Q64" s="1189"/>
      <c r="R64" s="1189"/>
      <c r="S64" s="473"/>
      <c r="T64" s="1188"/>
      <c r="U64" s="473"/>
      <c r="V64" s="1188"/>
      <c r="W64" s="473"/>
      <c r="X64" s="1188"/>
      <c r="Y64" s="473"/>
      <c r="Z64" s="1188"/>
      <c r="AA64" s="473"/>
      <c r="AB64" s="1188"/>
      <c r="AC64" s="473"/>
      <c r="AD64" s="1188"/>
      <c r="AE64" s="473"/>
      <c r="AF64" s="1188"/>
      <c r="AG64" s="473"/>
      <c r="AH64" s="1188"/>
      <c r="AI64" s="473"/>
      <c r="AJ64" s="1188"/>
      <c r="AK64" s="473"/>
      <c r="AL64" s="1188"/>
      <c r="AM64" s="473"/>
      <c r="AN64" s="1188"/>
      <c r="AO64" s="473"/>
      <c r="AP64" s="1188"/>
      <c r="AQ64" s="473"/>
      <c r="AR64" s="1188"/>
      <c r="AS64" s="473"/>
      <c r="AT64" s="1188"/>
      <c r="AU64" s="473"/>
      <c r="AV64" s="1188"/>
      <c r="AW64" s="473"/>
      <c r="AX64" s="1188"/>
      <c r="AY64" s="473"/>
      <c r="AZ64" s="1188"/>
      <c r="BA64" s="473"/>
      <c r="BB64" s="1188"/>
      <c r="BC64" s="474" t="e">
        <f t="shared" si="0"/>
        <v>#DIV/0!</v>
      </c>
      <c r="BD64" s="1190" t="e">
        <f>SUM((BC64*(BC64/SUM(BC64:BC72))),(BC65*(BC65/SUM(BC64:BC72))),(BC66*(BC66/SUM(BC64:BC72))),(BC67*(BC67/SUM(BC64:BC72))),(BC68*(BC68/SUM(BC64:BC72))),(BC69*(BC69/SUM(BC64:BC72))),(BC70*(BC70/SUM(BC64:BC72))),(BC71*(BC71/SUM(BC64:BC72))),(BC72*(BC72/SUM(BC64:BC72))))</f>
        <v>#DIV/0!</v>
      </c>
      <c r="BE64" s="1190" t="e">
        <f>AVERAGE(T64,V64,X64,Z64,AB64,AD64,AF64,AH64,AJ64,AL64,AN64,AP64,AR64,AT64,AV64,AX64,AZ64,BB64)</f>
        <v>#DIV/0!</v>
      </c>
      <c r="BF64" s="474" t="e">
        <f>IF(BE64=0,#REF!,BE64)</f>
        <v>#DIV/0!</v>
      </c>
      <c r="BG64" s="1192" t="e">
        <f t="shared" si="1"/>
        <v>#DIV/0!</v>
      </c>
      <c r="BH64" s="1210"/>
      <c r="BI64" s="1210"/>
      <c r="BJ64" s="1210"/>
      <c r="BK64" s="476"/>
      <c r="BL64" s="476"/>
      <c r="BM64" s="476"/>
      <c r="BN64" s="476"/>
      <c r="BO64" s="474" t="e">
        <f t="shared" si="2"/>
        <v>#DIV/0!</v>
      </c>
      <c r="BP64" s="474" t="e">
        <f t="shared" si="3"/>
        <v>#DIV/0!</v>
      </c>
      <c r="BQ64" s="1190" t="e">
        <f>SUM((BO64*(BO64/SUM(BO64:BO72))),(BO65*(BO65/SUM(BO64:BO72))),(BO66*(BO66/SUM(BO64:BO72))),(BO67*(BO67/SUM(BO64:BO72))),(BO68*(BO68/SUM(BO64:BO72))),(BO69*(BO69/SUM(BO64:BO72))),(BO70*(BO70/SUM(BO64:BO72))),(BO71*(BO71/SUM(BO64:BO72))),(BO72*(BO72/SUM(BO64:BO72))))</f>
        <v>#DIV/0!</v>
      </c>
      <c r="BR64" s="1190" t="e">
        <f>SUM((BP64*(BP64/SUM(BP64:BP72))),(BP65*(BP65/SUM(BP64:BP72))),(BP66*(BP66/SUM(BP64:BP72))),(BP67*(BP67/SUM(BP64:BP72))),(BP68*(BP68/SUM(BP64:BP72))),(BP69*(BP69/SUM(BP64:BP72))),(BP70*(BP70/SUM(BP64:BP72))),(BP71*(BP71/SUM(BP64:BP72))),(BP72*(BP72/SUM(BP64:BP72))))</f>
        <v>#DIV/0!</v>
      </c>
      <c r="BS64" s="1192" t="e">
        <f>BQ64*BR64</f>
        <v>#DIV/0!</v>
      </c>
      <c r="BT64" s="1192" t="e">
        <f>INDEX([16]Listas!E$20:I$24,MATCH(BQ64,[16]Listas!D$20:D$24,1),MATCH(BR64,[16]Listas!E$19:I$19,1))</f>
        <v>#DIV/0!</v>
      </c>
    </row>
    <row r="65" spans="1:131" s="475" customFormat="1" ht="39.75" hidden="1" customHeight="1" x14ac:dyDescent="0.2">
      <c r="A65" s="1189"/>
      <c r="B65" s="1189"/>
      <c r="C65" s="1189"/>
      <c r="D65" s="1189"/>
      <c r="E65" s="1189"/>
      <c r="F65" s="1189"/>
      <c r="G65" s="476"/>
      <c r="H65" s="476">
        <v>2</v>
      </c>
      <c r="I65" s="1210"/>
      <c r="J65" s="1210"/>
      <c r="K65" s="1210"/>
      <c r="L65" s="1189"/>
      <c r="M65" s="1189"/>
      <c r="N65" s="1189"/>
      <c r="O65" s="1189"/>
      <c r="P65" s="1189"/>
      <c r="Q65" s="1189"/>
      <c r="R65" s="1189"/>
      <c r="S65" s="473"/>
      <c r="T65" s="1188"/>
      <c r="U65" s="473"/>
      <c r="V65" s="1188"/>
      <c r="W65" s="473"/>
      <c r="X65" s="1188"/>
      <c r="Y65" s="473"/>
      <c r="Z65" s="1188"/>
      <c r="AA65" s="473"/>
      <c r="AB65" s="1188"/>
      <c r="AC65" s="473"/>
      <c r="AD65" s="1188"/>
      <c r="AE65" s="473"/>
      <c r="AF65" s="1188"/>
      <c r="AG65" s="473"/>
      <c r="AH65" s="1188"/>
      <c r="AI65" s="473"/>
      <c r="AJ65" s="1188"/>
      <c r="AK65" s="473"/>
      <c r="AL65" s="1188"/>
      <c r="AM65" s="473"/>
      <c r="AN65" s="1188"/>
      <c r="AO65" s="473"/>
      <c r="AP65" s="1188"/>
      <c r="AQ65" s="473"/>
      <c r="AR65" s="1188"/>
      <c r="AS65" s="473"/>
      <c r="AT65" s="1188"/>
      <c r="AU65" s="473"/>
      <c r="AV65" s="1188"/>
      <c r="AW65" s="473"/>
      <c r="AX65" s="1188"/>
      <c r="AY65" s="473"/>
      <c r="AZ65" s="1188"/>
      <c r="BA65" s="473"/>
      <c r="BB65" s="1188"/>
      <c r="BC65" s="474" t="e">
        <f t="shared" si="0"/>
        <v>#DIV/0!</v>
      </c>
      <c r="BD65" s="1190"/>
      <c r="BE65" s="1190"/>
      <c r="BF65" s="474" t="e">
        <f t="shared" ref="BF65:BF72" si="9">IF(BE65=0,BF64,BE65)</f>
        <v>#DIV/0!</v>
      </c>
      <c r="BG65" s="1192">
        <f t="shared" si="1"/>
        <v>0</v>
      </c>
      <c r="BH65" s="1210"/>
      <c r="BI65" s="1210"/>
      <c r="BJ65" s="1210"/>
      <c r="BK65" s="476"/>
      <c r="BL65" s="476"/>
      <c r="BM65" s="476"/>
      <c r="BN65" s="476"/>
      <c r="BO65" s="474" t="e">
        <f t="shared" si="2"/>
        <v>#DIV/0!</v>
      </c>
      <c r="BP65" s="474" t="e">
        <f t="shared" si="3"/>
        <v>#DIV/0!</v>
      </c>
      <c r="BQ65" s="1190"/>
      <c r="BR65" s="1190"/>
      <c r="BS65" s="1192"/>
      <c r="BT65" s="1192" t="e">
        <f>INDEX([16]Listas!E$20:I$24,MATCH(BQ65,[16]Listas!D$20:D$24,1),MATCH(BR65,[16]Listas!E$19:I$19,1))</f>
        <v>#N/A</v>
      </c>
    </row>
    <row r="66" spans="1:131" s="475" customFormat="1" ht="39.75" hidden="1" customHeight="1" x14ac:dyDescent="0.2">
      <c r="A66" s="1189"/>
      <c r="B66" s="1189"/>
      <c r="C66" s="1189"/>
      <c r="D66" s="1189"/>
      <c r="E66" s="1189"/>
      <c r="F66" s="1189"/>
      <c r="G66" s="476"/>
      <c r="H66" s="476">
        <v>3</v>
      </c>
      <c r="I66" s="1210"/>
      <c r="J66" s="1210"/>
      <c r="K66" s="1210"/>
      <c r="L66" s="1189"/>
      <c r="M66" s="1189"/>
      <c r="N66" s="1189"/>
      <c r="O66" s="1189"/>
      <c r="P66" s="1189"/>
      <c r="Q66" s="1189"/>
      <c r="R66" s="1189"/>
      <c r="S66" s="473"/>
      <c r="T66" s="1188"/>
      <c r="U66" s="473"/>
      <c r="V66" s="1188"/>
      <c r="W66" s="473"/>
      <c r="X66" s="1188"/>
      <c r="Y66" s="473"/>
      <c r="Z66" s="1188"/>
      <c r="AA66" s="473"/>
      <c r="AB66" s="1188"/>
      <c r="AC66" s="473"/>
      <c r="AD66" s="1188"/>
      <c r="AE66" s="473"/>
      <c r="AF66" s="1188"/>
      <c r="AG66" s="473"/>
      <c r="AH66" s="1188"/>
      <c r="AI66" s="473"/>
      <c r="AJ66" s="1188"/>
      <c r="AK66" s="473"/>
      <c r="AL66" s="1188"/>
      <c r="AM66" s="473"/>
      <c r="AN66" s="1188"/>
      <c r="AO66" s="473"/>
      <c r="AP66" s="1188"/>
      <c r="AQ66" s="473"/>
      <c r="AR66" s="1188"/>
      <c r="AS66" s="473"/>
      <c r="AT66" s="1188"/>
      <c r="AU66" s="473"/>
      <c r="AV66" s="1188"/>
      <c r="AW66" s="473"/>
      <c r="AX66" s="1188"/>
      <c r="AY66" s="473"/>
      <c r="AZ66" s="1188"/>
      <c r="BA66" s="473"/>
      <c r="BB66" s="1188"/>
      <c r="BC66" s="474" t="e">
        <f t="shared" si="0"/>
        <v>#DIV/0!</v>
      </c>
      <c r="BD66" s="1190"/>
      <c r="BE66" s="1190"/>
      <c r="BF66" s="474" t="e">
        <f t="shared" si="9"/>
        <v>#DIV/0!</v>
      </c>
      <c r="BG66" s="1192">
        <f t="shared" si="1"/>
        <v>0</v>
      </c>
      <c r="BH66" s="1210"/>
      <c r="BI66" s="1210"/>
      <c r="BJ66" s="1210"/>
      <c r="BK66" s="476"/>
      <c r="BL66" s="476"/>
      <c r="BM66" s="476"/>
      <c r="BN66" s="476"/>
      <c r="BO66" s="474" t="e">
        <f t="shared" si="2"/>
        <v>#DIV/0!</v>
      </c>
      <c r="BP66" s="474" t="e">
        <f t="shared" si="3"/>
        <v>#DIV/0!</v>
      </c>
      <c r="BQ66" s="1190"/>
      <c r="BR66" s="1190"/>
      <c r="BS66" s="1192"/>
      <c r="BT66" s="1192" t="e">
        <f>INDEX([16]Listas!E$20:I$24,MATCH(BQ66,[16]Listas!D$20:D$24,1),MATCH(BR66,[16]Listas!E$19:I$19,1))</f>
        <v>#N/A</v>
      </c>
    </row>
    <row r="67" spans="1:131" s="475" customFormat="1" ht="39.75" hidden="1" customHeight="1" x14ac:dyDescent="0.2">
      <c r="A67" s="1189"/>
      <c r="B67" s="1189"/>
      <c r="C67" s="1189"/>
      <c r="D67" s="1189"/>
      <c r="E67" s="1189"/>
      <c r="F67" s="1189"/>
      <c r="G67" s="476"/>
      <c r="H67" s="476">
        <v>4</v>
      </c>
      <c r="I67" s="1210"/>
      <c r="J67" s="1210"/>
      <c r="K67" s="1210"/>
      <c r="L67" s="1189"/>
      <c r="M67" s="1189"/>
      <c r="N67" s="1189"/>
      <c r="O67" s="1189"/>
      <c r="P67" s="1189"/>
      <c r="Q67" s="1189"/>
      <c r="R67" s="1189"/>
      <c r="S67" s="473"/>
      <c r="T67" s="1188"/>
      <c r="U67" s="473"/>
      <c r="V67" s="1188"/>
      <c r="W67" s="473"/>
      <c r="X67" s="1188"/>
      <c r="Y67" s="473"/>
      <c r="Z67" s="1188"/>
      <c r="AA67" s="473"/>
      <c r="AB67" s="1188"/>
      <c r="AC67" s="473"/>
      <c r="AD67" s="1188"/>
      <c r="AE67" s="473"/>
      <c r="AF67" s="1188"/>
      <c r="AG67" s="473"/>
      <c r="AH67" s="1188"/>
      <c r="AI67" s="473"/>
      <c r="AJ67" s="1188"/>
      <c r="AK67" s="473"/>
      <c r="AL67" s="1188"/>
      <c r="AM67" s="473"/>
      <c r="AN67" s="1188"/>
      <c r="AO67" s="473"/>
      <c r="AP67" s="1188"/>
      <c r="AQ67" s="473"/>
      <c r="AR67" s="1188"/>
      <c r="AS67" s="473"/>
      <c r="AT67" s="1188"/>
      <c r="AU67" s="473"/>
      <c r="AV67" s="1188"/>
      <c r="AW67" s="473"/>
      <c r="AX67" s="1188"/>
      <c r="AY67" s="473"/>
      <c r="AZ67" s="1188"/>
      <c r="BA67" s="473"/>
      <c r="BB67" s="1188"/>
      <c r="BC67" s="474" t="e">
        <f t="shared" si="0"/>
        <v>#DIV/0!</v>
      </c>
      <c r="BD67" s="1190"/>
      <c r="BE67" s="1190"/>
      <c r="BF67" s="474" t="e">
        <f t="shared" si="9"/>
        <v>#DIV/0!</v>
      </c>
      <c r="BG67" s="1192">
        <f t="shared" si="1"/>
        <v>0</v>
      </c>
      <c r="BH67" s="1210"/>
      <c r="BI67" s="1210"/>
      <c r="BJ67" s="1210"/>
      <c r="BK67" s="476"/>
      <c r="BL67" s="476"/>
      <c r="BM67" s="476"/>
      <c r="BN67" s="476"/>
      <c r="BO67" s="474" t="e">
        <f t="shared" si="2"/>
        <v>#DIV/0!</v>
      </c>
      <c r="BP67" s="474" t="e">
        <f t="shared" si="3"/>
        <v>#DIV/0!</v>
      </c>
      <c r="BQ67" s="1190"/>
      <c r="BR67" s="1190"/>
      <c r="BS67" s="1192"/>
      <c r="BT67" s="1192" t="e">
        <f>INDEX([16]Listas!E$20:I$24,MATCH(BQ67,[16]Listas!D$20:D$24,1),MATCH(BR67,[16]Listas!E$19:I$19,1))</f>
        <v>#N/A</v>
      </c>
    </row>
    <row r="68" spans="1:131" s="475" customFormat="1" ht="39.75" hidden="1" customHeight="1" x14ac:dyDescent="0.2">
      <c r="A68" s="1189"/>
      <c r="B68" s="1189"/>
      <c r="C68" s="1189"/>
      <c r="D68" s="1189"/>
      <c r="E68" s="1189"/>
      <c r="F68" s="1189"/>
      <c r="G68" s="476"/>
      <c r="H68" s="476">
        <v>5</v>
      </c>
      <c r="I68" s="1210"/>
      <c r="J68" s="1210"/>
      <c r="K68" s="1210"/>
      <c r="L68" s="1189"/>
      <c r="M68" s="1189"/>
      <c r="N68" s="1189"/>
      <c r="O68" s="1189"/>
      <c r="P68" s="1189"/>
      <c r="Q68" s="1189"/>
      <c r="R68" s="1189"/>
      <c r="S68" s="473"/>
      <c r="T68" s="1188"/>
      <c r="U68" s="473"/>
      <c r="V68" s="1188"/>
      <c r="W68" s="473"/>
      <c r="X68" s="1188"/>
      <c r="Y68" s="473"/>
      <c r="Z68" s="1188"/>
      <c r="AA68" s="473"/>
      <c r="AB68" s="1188"/>
      <c r="AC68" s="473"/>
      <c r="AD68" s="1188"/>
      <c r="AE68" s="473"/>
      <c r="AF68" s="1188"/>
      <c r="AG68" s="473"/>
      <c r="AH68" s="1188"/>
      <c r="AI68" s="473"/>
      <c r="AJ68" s="1188"/>
      <c r="AK68" s="473"/>
      <c r="AL68" s="1188"/>
      <c r="AM68" s="473"/>
      <c r="AN68" s="1188"/>
      <c r="AO68" s="473"/>
      <c r="AP68" s="1188"/>
      <c r="AQ68" s="473"/>
      <c r="AR68" s="1188"/>
      <c r="AS68" s="473"/>
      <c r="AT68" s="1188"/>
      <c r="AU68" s="473"/>
      <c r="AV68" s="1188"/>
      <c r="AW68" s="473"/>
      <c r="AX68" s="1188"/>
      <c r="AY68" s="473"/>
      <c r="AZ68" s="1188"/>
      <c r="BA68" s="473"/>
      <c r="BB68" s="1188"/>
      <c r="BC68" s="474" t="e">
        <f t="shared" si="0"/>
        <v>#DIV/0!</v>
      </c>
      <c r="BD68" s="1190"/>
      <c r="BE68" s="1190"/>
      <c r="BF68" s="474" t="e">
        <f t="shared" si="9"/>
        <v>#DIV/0!</v>
      </c>
      <c r="BG68" s="1192">
        <f t="shared" si="1"/>
        <v>0</v>
      </c>
      <c r="BH68" s="1210"/>
      <c r="BI68" s="1210"/>
      <c r="BJ68" s="1210"/>
      <c r="BK68" s="476"/>
      <c r="BL68" s="476"/>
      <c r="BM68" s="476"/>
      <c r="BN68" s="476"/>
      <c r="BO68" s="474" t="e">
        <f t="shared" si="2"/>
        <v>#DIV/0!</v>
      </c>
      <c r="BP68" s="474" t="e">
        <f t="shared" si="3"/>
        <v>#DIV/0!</v>
      </c>
      <c r="BQ68" s="1190"/>
      <c r="BR68" s="1190"/>
      <c r="BS68" s="1192"/>
      <c r="BT68" s="1192" t="e">
        <f>INDEX([16]Listas!E$20:I$24,MATCH(BQ68,[16]Listas!D$20:D$24,1),MATCH(BR68,[16]Listas!E$19:I$19,1))</f>
        <v>#N/A</v>
      </c>
    </row>
    <row r="69" spans="1:131" s="475" customFormat="1" ht="39.75" hidden="1" customHeight="1" x14ac:dyDescent="0.2">
      <c r="A69" s="1189"/>
      <c r="B69" s="1189"/>
      <c r="C69" s="1189"/>
      <c r="D69" s="1189"/>
      <c r="E69" s="1189"/>
      <c r="F69" s="1189"/>
      <c r="G69" s="476"/>
      <c r="H69" s="476">
        <v>6</v>
      </c>
      <c r="I69" s="1210"/>
      <c r="J69" s="1210"/>
      <c r="K69" s="1210"/>
      <c r="L69" s="1189"/>
      <c r="M69" s="1189"/>
      <c r="N69" s="1189"/>
      <c r="O69" s="1189"/>
      <c r="P69" s="1189"/>
      <c r="Q69" s="1189"/>
      <c r="R69" s="1189"/>
      <c r="S69" s="473"/>
      <c r="T69" s="1188"/>
      <c r="U69" s="473"/>
      <c r="V69" s="1188"/>
      <c r="W69" s="473"/>
      <c r="X69" s="1188"/>
      <c r="Y69" s="473"/>
      <c r="Z69" s="1188"/>
      <c r="AA69" s="473"/>
      <c r="AB69" s="1188"/>
      <c r="AC69" s="473"/>
      <c r="AD69" s="1188"/>
      <c r="AE69" s="473"/>
      <c r="AF69" s="1188"/>
      <c r="AG69" s="473"/>
      <c r="AH69" s="1188"/>
      <c r="AI69" s="473"/>
      <c r="AJ69" s="1188"/>
      <c r="AK69" s="473"/>
      <c r="AL69" s="1188"/>
      <c r="AM69" s="473"/>
      <c r="AN69" s="1188"/>
      <c r="AO69" s="473"/>
      <c r="AP69" s="1188"/>
      <c r="AQ69" s="473"/>
      <c r="AR69" s="1188"/>
      <c r="AS69" s="473"/>
      <c r="AT69" s="1188"/>
      <c r="AU69" s="473"/>
      <c r="AV69" s="1188"/>
      <c r="AW69" s="473"/>
      <c r="AX69" s="1188"/>
      <c r="AY69" s="473"/>
      <c r="AZ69" s="1188"/>
      <c r="BA69" s="473"/>
      <c r="BB69" s="1188"/>
      <c r="BC69" s="474" t="e">
        <f t="shared" si="0"/>
        <v>#DIV/0!</v>
      </c>
      <c r="BD69" s="1190"/>
      <c r="BE69" s="1190"/>
      <c r="BF69" s="474" t="e">
        <f t="shared" si="9"/>
        <v>#DIV/0!</v>
      </c>
      <c r="BG69" s="1192">
        <f t="shared" si="1"/>
        <v>0</v>
      </c>
      <c r="BH69" s="1210"/>
      <c r="BI69" s="1210"/>
      <c r="BJ69" s="1210"/>
      <c r="BK69" s="476"/>
      <c r="BL69" s="476"/>
      <c r="BM69" s="476"/>
      <c r="BN69" s="476"/>
      <c r="BO69" s="474" t="e">
        <f t="shared" si="2"/>
        <v>#DIV/0!</v>
      </c>
      <c r="BP69" s="474" t="e">
        <f t="shared" si="3"/>
        <v>#DIV/0!</v>
      </c>
      <c r="BQ69" s="1190"/>
      <c r="BR69" s="1190"/>
      <c r="BS69" s="1192"/>
      <c r="BT69" s="1192" t="e">
        <f>INDEX([16]Listas!E$20:I$24,MATCH(BQ69,[16]Listas!D$20:D$24,1),MATCH(BR69,[16]Listas!E$19:I$19,1))</f>
        <v>#N/A</v>
      </c>
    </row>
    <row r="70" spans="1:131" s="475" customFormat="1" ht="39.75" hidden="1" customHeight="1" x14ac:dyDescent="0.2">
      <c r="A70" s="1189"/>
      <c r="B70" s="1189"/>
      <c r="C70" s="1189"/>
      <c r="D70" s="1189"/>
      <c r="E70" s="1189"/>
      <c r="F70" s="1189"/>
      <c r="G70" s="476"/>
      <c r="H70" s="476">
        <v>7</v>
      </c>
      <c r="I70" s="1210"/>
      <c r="J70" s="1210"/>
      <c r="K70" s="1210"/>
      <c r="L70" s="1189"/>
      <c r="M70" s="1189"/>
      <c r="N70" s="1189"/>
      <c r="O70" s="1189"/>
      <c r="P70" s="1189"/>
      <c r="Q70" s="1189"/>
      <c r="R70" s="1189"/>
      <c r="S70" s="473"/>
      <c r="T70" s="1188"/>
      <c r="U70" s="473"/>
      <c r="V70" s="1188"/>
      <c r="W70" s="473"/>
      <c r="X70" s="1188"/>
      <c r="Y70" s="473"/>
      <c r="Z70" s="1188"/>
      <c r="AA70" s="473"/>
      <c r="AB70" s="1188"/>
      <c r="AC70" s="473"/>
      <c r="AD70" s="1188"/>
      <c r="AE70" s="473"/>
      <c r="AF70" s="1188"/>
      <c r="AG70" s="473"/>
      <c r="AH70" s="1188"/>
      <c r="AI70" s="473"/>
      <c r="AJ70" s="1188"/>
      <c r="AK70" s="473"/>
      <c r="AL70" s="1188"/>
      <c r="AM70" s="473"/>
      <c r="AN70" s="1188"/>
      <c r="AO70" s="473"/>
      <c r="AP70" s="1188"/>
      <c r="AQ70" s="473"/>
      <c r="AR70" s="1188"/>
      <c r="AS70" s="473"/>
      <c r="AT70" s="1188"/>
      <c r="AU70" s="473"/>
      <c r="AV70" s="1188"/>
      <c r="AW70" s="473"/>
      <c r="AX70" s="1188"/>
      <c r="AY70" s="473"/>
      <c r="AZ70" s="1188"/>
      <c r="BA70" s="473"/>
      <c r="BB70" s="1188"/>
      <c r="BC70" s="474" t="e">
        <f t="shared" si="0"/>
        <v>#DIV/0!</v>
      </c>
      <c r="BD70" s="1190"/>
      <c r="BE70" s="1190"/>
      <c r="BF70" s="474" t="e">
        <f t="shared" si="9"/>
        <v>#DIV/0!</v>
      </c>
      <c r="BG70" s="1192">
        <f t="shared" si="1"/>
        <v>0</v>
      </c>
      <c r="BH70" s="1210"/>
      <c r="BI70" s="1210"/>
      <c r="BJ70" s="1210"/>
      <c r="BK70" s="476"/>
      <c r="BL70" s="476"/>
      <c r="BM70" s="476"/>
      <c r="BN70" s="476"/>
      <c r="BO70" s="474" t="e">
        <f t="shared" si="2"/>
        <v>#DIV/0!</v>
      </c>
      <c r="BP70" s="474" t="e">
        <f t="shared" si="3"/>
        <v>#DIV/0!</v>
      </c>
      <c r="BQ70" s="1190"/>
      <c r="BR70" s="1190"/>
      <c r="BS70" s="1192"/>
      <c r="BT70" s="1192" t="e">
        <f>INDEX([16]Listas!E$20:I$24,MATCH(BQ70,[16]Listas!D$20:D$24,1),MATCH(BR70,[16]Listas!E$19:I$19,1))</f>
        <v>#N/A</v>
      </c>
    </row>
    <row r="71" spans="1:131" s="475" customFormat="1" ht="39.75" hidden="1" customHeight="1" x14ac:dyDescent="0.2">
      <c r="A71" s="1189"/>
      <c r="B71" s="1189"/>
      <c r="C71" s="1189"/>
      <c r="D71" s="1189"/>
      <c r="E71" s="1189"/>
      <c r="F71" s="1189"/>
      <c r="G71" s="476"/>
      <c r="H71" s="476">
        <v>8</v>
      </c>
      <c r="I71" s="1210"/>
      <c r="J71" s="1210"/>
      <c r="K71" s="1210"/>
      <c r="L71" s="1189"/>
      <c r="M71" s="1189"/>
      <c r="N71" s="1189"/>
      <c r="O71" s="1189"/>
      <c r="P71" s="1189"/>
      <c r="Q71" s="1189"/>
      <c r="R71" s="1189"/>
      <c r="S71" s="473"/>
      <c r="T71" s="1188"/>
      <c r="U71" s="473"/>
      <c r="V71" s="1188"/>
      <c r="W71" s="473"/>
      <c r="X71" s="1188"/>
      <c r="Y71" s="473"/>
      <c r="Z71" s="1188"/>
      <c r="AA71" s="473"/>
      <c r="AB71" s="1188"/>
      <c r="AC71" s="473"/>
      <c r="AD71" s="1188"/>
      <c r="AE71" s="473"/>
      <c r="AF71" s="1188"/>
      <c r="AG71" s="473"/>
      <c r="AH71" s="1188"/>
      <c r="AI71" s="473"/>
      <c r="AJ71" s="1188"/>
      <c r="AK71" s="473"/>
      <c r="AL71" s="1188"/>
      <c r="AM71" s="473"/>
      <c r="AN71" s="1188"/>
      <c r="AO71" s="473"/>
      <c r="AP71" s="1188"/>
      <c r="AQ71" s="473"/>
      <c r="AR71" s="1188"/>
      <c r="AS71" s="473"/>
      <c r="AT71" s="1188"/>
      <c r="AU71" s="473"/>
      <c r="AV71" s="1188"/>
      <c r="AW71" s="473"/>
      <c r="AX71" s="1188"/>
      <c r="AY71" s="473"/>
      <c r="AZ71" s="1188"/>
      <c r="BA71" s="473"/>
      <c r="BB71" s="1188"/>
      <c r="BC71" s="474" t="e">
        <f t="shared" si="0"/>
        <v>#DIV/0!</v>
      </c>
      <c r="BD71" s="1190"/>
      <c r="BE71" s="1190"/>
      <c r="BF71" s="474" t="e">
        <f t="shared" si="9"/>
        <v>#DIV/0!</v>
      </c>
      <c r="BG71" s="1192">
        <f t="shared" si="1"/>
        <v>0</v>
      </c>
      <c r="BH71" s="1210"/>
      <c r="BI71" s="1210"/>
      <c r="BJ71" s="1210"/>
      <c r="BK71" s="476"/>
      <c r="BL71" s="476"/>
      <c r="BM71" s="476"/>
      <c r="BN71" s="476"/>
      <c r="BO71" s="474" t="e">
        <f t="shared" si="2"/>
        <v>#DIV/0!</v>
      </c>
      <c r="BP71" s="474" t="e">
        <f t="shared" si="3"/>
        <v>#DIV/0!</v>
      </c>
      <c r="BQ71" s="1190"/>
      <c r="BR71" s="1190"/>
      <c r="BS71" s="1192"/>
      <c r="BT71" s="1192" t="e">
        <f>INDEX([16]Listas!E$20:I$24,MATCH(BQ71,[16]Listas!D$20:D$24,1),MATCH(BR71,[16]Listas!E$19:I$19,1))</f>
        <v>#N/A</v>
      </c>
    </row>
    <row r="72" spans="1:131" s="475" customFormat="1" ht="39.75" hidden="1" customHeight="1" x14ac:dyDescent="0.2">
      <c r="A72" s="1189"/>
      <c r="B72" s="1189"/>
      <c r="C72" s="1189"/>
      <c r="D72" s="1189"/>
      <c r="E72" s="1189"/>
      <c r="F72" s="1189"/>
      <c r="G72" s="476"/>
      <c r="H72" s="476">
        <v>9</v>
      </c>
      <c r="I72" s="1210"/>
      <c r="J72" s="1210"/>
      <c r="K72" s="1210"/>
      <c r="L72" s="1189"/>
      <c r="M72" s="1189"/>
      <c r="N72" s="1189"/>
      <c r="O72" s="1189"/>
      <c r="P72" s="1189"/>
      <c r="Q72" s="1189"/>
      <c r="R72" s="1189"/>
      <c r="S72" s="473"/>
      <c r="T72" s="1188"/>
      <c r="U72" s="473"/>
      <c r="V72" s="1188"/>
      <c r="W72" s="473"/>
      <c r="X72" s="1188"/>
      <c r="Y72" s="473"/>
      <c r="Z72" s="1188"/>
      <c r="AA72" s="473"/>
      <c r="AB72" s="1188"/>
      <c r="AC72" s="473"/>
      <c r="AD72" s="1188"/>
      <c r="AE72" s="473"/>
      <c r="AF72" s="1188"/>
      <c r="AG72" s="473"/>
      <c r="AH72" s="1188"/>
      <c r="AI72" s="473"/>
      <c r="AJ72" s="1188"/>
      <c r="AK72" s="473"/>
      <c r="AL72" s="1188"/>
      <c r="AM72" s="473"/>
      <c r="AN72" s="1188"/>
      <c r="AO72" s="473"/>
      <c r="AP72" s="1188"/>
      <c r="AQ72" s="473"/>
      <c r="AR72" s="1188"/>
      <c r="AS72" s="473"/>
      <c r="AT72" s="1188"/>
      <c r="AU72" s="473"/>
      <c r="AV72" s="1188"/>
      <c r="AW72" s="473"/>
      <c r="AX72" s="1188"/>
      <c r="AY72" s="473"/>
      <c r="AZ72" s="1188"/>
      <c r="BA72" s="473"/>
      <c r="BB72" s="1188"/>
      <c r="BC72" s="474" t="e">
        <f t="shared" si="0"/>
        <v>#DIV/0!</v>
      </c>
      <c r="BD72" s="1190"/>
      <c r="BE72" s="1190"/>
      <c r="BF72" s="474" t="e">
        <f t="shared" si="9"/>
        <v>#DIV/0!</v>
      </c>
      <c r="BG72" s="1192">
        <f t="shared" si="1"/>
        <v>0</v>
      </c>
      <c r="BH72" s="1210"/>
      <c r="BI72" s="1210"/>
      <c r="BJ72" s="1210"/>
      <c r="BK72" s="476"/>
      <c r="BL72" s="476"/>
      <c r="BM72" s="476"/>
      <c r="BN72" s="476"/>
      <c r="BO72" s="474" t="e">
        <f t="shared" si="2"/>
        <v>#DIV/0!</v>
      </c>
      <c r="BP72" s="474" t="e">
        <f t="shared" si="3"/>
        <v>#DIV/0!</v>
      </c>
      <c r="BQ72" s="1190"/>
      <c r="BR72" s="1190"/>
      <c r="BS72" s="1192"/>
      <c r="BT72" s="1192" t="e">
        <f>INDEX([16]Listas!E$20:I$24,MATCH(BQ72,[16]Listas!D$20:D$24,1),MATCH(BR72,[16]Listas!E$19:I$19,1))</f>
        <v>#N/A</v>
      </c>
    </row>
    <row r="73" spans="1:131" ht="4.5" customHeight="1" x14ac:dyDescent="0.2">
      <c r="A73" s="478"/>
      <c r="B73" s="479"/>
      <c r="C73" s="479"/>
      <c r="D73" s="478"/>
      <c r="E73" s="478"/>
      <c r="F73" s="478"/>
      <c r="G73" s="479"/>
      <c r="H73" s="479"/>
      <c r="I73" s="480"/>
      <c r="J73" s="480"/>
      <c r="K73" s="480"/>
      <c r="L73" s="479"/>
      <c r="M73" s="479"/>
      <c r="N73" s="479"/>
      <c r="O73" s="479"/>
      <c r="P73" s="479"/>
      <c r="Q73" s="479"/>
      <c r="R73" s="479"/>
      <c r="S73" s="481"/>
      <c r="T73" s="481"/>
      <c r="U73" s="481"/>
      <c r="V73" s="481"/>
      <c r="W73" s="481"/>
      <c r="X73" s="481"/>
      <c r="Y73" s="481"/>
      <c r="Z73" s="481"/>
      <c r="AA73" s="481"/>
      <c r="AB73" s="481"/>
      <c r="AC73" s="481"/>
      <c r="AD73" s="481"/>
      <c r="AE73" s="481"/>
      <c r="AF73" s="481"/>
      <c r="AG73" s="481"/>
      <c r="AH73" s="481"/>
      <c r="AI73" s="481"/>
      <c r="AJ73" s="481"/>
      <c r="AK73" s="481"/>
      <c r="AL73" s="479"/>
      <c r="AM73" s="479"/>
      <c r="AN73" s="479"/>
      <c r="AO73" s="479"/>
      <c r="AP73" s="479"/>
      <c r="AQ73" s="479"/>
      <c r="AR73" s="479"/>
      <c r="AS73" s="479"/>
      <c r="AT73" s="479"/>
      <c r="AU73" s="479"/>
      <c r="AV73" s="479"/>
      <c r="AW73" s="479"/>
      <c r="AX73" s="479"/>
      <c r="AY73" s="479"/>
      <c r="AZ73" s="479"/>
      <c r="BA73" s="479"/>
      <c r="BB73" s="479"/>
      <c r="BC73" s="479"/>
      <c r="BD73" s="479"/>
      <c r="BE73" s="479"/>
      <c r="BF73" s="479"/>
      <c r="BG73" s="479"/>
      <c r="BH73" s="480"/>
      <c r="BI73" s="480"/>
      <c r="BJ73" s="480"/>
      <c r="BK73" s="480"/>
      <c r="BL73" s="479"/>
      <c r="BM73" s="479"/>
      <c r="BN73" s="479"/>
      <c r="BO73" s="479"/>
      <c r="BP73" s="479"/>
      <c r="BQ73" s="479"/>
      <c r="BR73" s="479"/>
      <c r="BS73" s="479"/>
      <c r="BT73" s="482"/>
    </row>
    <row r="74" spans="1:131" x14ac:dyDescent="0.2">
      <c r="A74" s="478"/>
      <c r="L74" s="479"/>
      <c r="M74" s="479"/>
      <c r="N74" s="479"/>
      <c r="O74" s="479"/>
      <c r="P74" s="479"/>
      <c r="Q74" s="479"/>
      <c r="R74" s="479"/>
      <c r="S74" s="481"/>
      <c r="T74" s="481"/>
      <c r="U74" s="481"/>
      <c r="V74" s="481"/>
      <c r="W74" s="481"/>
      <c r="X74" s="481"/>
      <c r="Y74" s="481"/>
      <c r="Z74" s="481"/>
      <c r="AA74" s="481"/>
      <c r="AB74" s="481"/>
      <c r="AC74" s="481"/>
      <c r="AD74" s="481"/>
      <c r="AE74" s="481"/>
      <c r="AF74" s="481"/>
      <c r="AG74" s="481"/>
      <c r="AH74" s="481"/>
      <c r="AI74" s="481"/>
      <c r="AJ74" s="481"/>
      <c r="AK74" s="481"/>
      <c r="AL74" s="479"/>
      <c r="AM74" s="479"/>
      <c r="AN74" s="479"/>
      <c r="AO74" s="479"/>
      <c r="AP74" s="479"/>
      <c r="AQ74" s="479"/>
      <c r="AR74" s="479"/>
      <c r="AS74" s="479"/>
      <c r="AT74" s="479"/>
      <c r="AU74" s="479"/>
      <c r="AV74" s="479"/>
      <c r="AW74" s="479"/>
      <c r="AX74" s="479"/>
      <c r="AY74" s="479"/>
      <c r="AZ74" s="479"/>
      <c r="BA74" s="479"/>
      <c r="BB74" s="479"/>
      <c r="BC74" s="479"/>
      <c r="BD74" s="479"/>
      <c r="BE74" s="1218" t="s">
        <v>614</v>
      </c>
      <c r="BF74" s="1218"/>
      <c r="BG74" s="1218"/>
      <c r="BH74" s="1218"/>
      <c r="BI74" s="1218"/>
      <c r="BJ74" s="1218"/>
      <c r="BK74" s="1218"/>
      <c r="BL74" s="1218"/>
      <c r="BM74" s="1218"/>
      <c r="BN74" s="1218"/>
      <c r="BO74" s="479"/>
      <c r="BP74" s="479"/>
      <c r="BQ74" s="479"/>
      <c r="BR74" s="479"/>
      <c r="BS74" s="479"/>
      <c r="BT74" s="482"/>
    </row>
    <row r="75" spans="1:131" x14ac:dyDescent="0.2">
      <c r="A75" s="478"/>
      <c r="B75" s="486"/>
      <c r="C75" s="486"/>
      <c r="D75" s="486"/>
      <c r="E75" s="486"/>
      <c r="F75" s="486"/>
      <c r="G75" s="486"/>
      <c r="H75" s="486"/>
      <c r="I75" s="486"/>
      <c r="J75" s="486"/>
      <c r="K75" s="486"/>
      <c r="L75" s="479"/>
      <c r="M75" s="479"/>
      <c r="N75" s="479"/>
      <c r="O75" s="479"/>
      <c r="P75" s="479"/>
      <c r="Q75" s="479"/>
      <c r="R75" s="479"/>
      <c r="S75" s="481"/>
      <c r="T75" s="481"/>
      <c r="U75" s="481"/>
      <c r="V75" s="481"/>
      <c r="W75" s="481"/>
      <c r="X75" s="481"/>
      <c r="Y75" s="481"/>
      <c r="Z75" s="481"/>
      <c r="AA75" s="481"/>
      <c r="AB75" s="481"/>
      <c r="AC75" s="481"/>
      <c r="AD75" s="481"/>
      <c r="AE75" s="481"/>
      <c r="AF75" s="481"/>
      <c r="AG75" s="481"/>
      <c r="AH75" s="481"/>
      <c r="AI75" s="481"/>
      <c r="AJ75" s="481"/>
      <c r="AK75" s="481"/>
      <c r="AL75" s="479"/>
      <c r="AM75" s="479"/>
      <c r="AN75" s="479"/>
      <c r="AO75" s="479"/>
      <c r="AP75" s="479"/>
      <c r="AQ75" s="479"/>
      <c r="AR75" s="479"/>
      <c r="AS75" s="479"/>
      <c r="AT75" s="479"/>
      <c r="AU75" s="479"/>
      <c r="AV75" s="479"/>
      <c r="AW75" s="479"/>
      <c r="AX75" s="479"/>
      <c r="AY75" s="479"/>
      <c r="AZ75" s="479"/>
      <c r="BA75" s="479"/>
      <c r="BB75" s="479"/>
      <c r="BC75" s="479"/>
      <c r="BD75" s="479"/>
      <c r="BE75" s="479"/>
      <c r="BF75" s="479"/>
      <c r="BG75" s="479"/>
      <c r="BH75" s="480"/>
      <c r="BI75" s="480"/>
      <c r="BJ75" s="480"/>
      <c r="BK75" s="480"/>
      <c r="BL75" s="479"/>
      <c r="BM75" s="479"/>
      <c r="BN75" s="479"/>
      <c r="BO75" s="479"/>
      <c r="BP75" s="479"/>
      <c r="BQ75" s="479"/>
      <c r="BR75" s="479"/>
      <c r="BS75" s="479"/>
      <c r="BT75" s="482"/>
    </row>
    <row r="76" spans="1:131" s="487" customFormat="1" ht="18" customHeight="1" x14ac:dyDescent="0.2">
      <c r="BC76" s="1219" t="s">
        <v>602</v>
      </c>
      <c r="BD76" s="1219"/>
      <c r="BE76" s="1219"/>
      <c r="BF76" s="1219"/>
      <c r="BG76" s="1220" t="s">
        <v>603</v>
      </c>
      <c r="BH76" s="1221"/>
      <c r="BI76" s="1221"/>
      <c r="BJ76" s="1222"/>
      <c r="BK76" s="1220" t="s">
        <v>604</v>
      </c>
      <c r="BL76" s="1221"/>
      <c r="BM76" s="1222"/>
      <c r="BN76" s="1220" t="s">
        <v>605</v>
      </c>
      <c r="BO76" s="1221"/>
      <c r="BP76" s="1221"/>
      <c r="BQ76" s="1221"/>
      <c r="BR76" s="1221"/>
      <c r="BS76" s="1221"/>
      <c r="BT76" s="1222"/>
      <c r="BU76" s="488"/>
      <c r="BV76" s="489"/>
      <c r="BW76" s="489"/>
      <c r="BX76" s="489"/>
      <c r="BY76" s="489"/>
      <c r="BZ76" s="489"/>
      <c r="CA76" s="489"/>
      <c r="CB76" s="489"/>
      <c r="CC76" s="489"/>
      <c r="CD76" s="489"/>
      <c r="CE76" s="489"/>
      <c r="CF76" s="489"/>
      <c r="CG76" s="489"/>
      <c r="CH76" s="489"/>
      <c r="CI76" s="489"/>
      <c r="CJ76" s="489"/>
      <c r="CK76" s="489"/>
      <c r="CL76" s="489"/>
      <c r="CM76" s="489"/>
      <c r="CN76" s="489"/>
      <c r="CO76" s="489"/>
      <c r="CP76" s="489"/>
      <c r="CQ76" s="489"/>
      <c r="CR76" s="489"/>
      <c r="CS76" s="489"/>
      <c r="CT76" s="489"/>
      <c r="CU76" s="489"/>
      <c r="CV76" s="489"/>
      <c r="CW76" s="489"/>
      <c r="CX76" s="489"/>
      <c r="CY76" s="489"/>
      <c r="CZ76" s="489"/>
      <c r="DA76" s="489"/>
      <c r="DB76" s="489"/>
      <c r="DC76" s="489"/>
      <c r="DD76" s="489"/>
      <c r="DE76" s="489"/>
      <c r="DF76" s="489"/>
      <c r="DG76" s="489"/>
      <c r="DH76" s="489"/>
      <c r="DI76" s="489"/>
      <c r="DJ76" s="489"/>
      <c r="DK76" s="489"/>
      <c r="DL76" s="489"/>
      <c r="DM76" s="489"/>
      <c r="DN76" s="489"/>
      <c r="DO76" s="489"/>
      <c r="DP76" s="489"/>
      <c r="DQ76" s="489"/>
      <c r="DR76" s="489"/>
      <c r="DS76" s="488"/>
      <c r="DT76" s="488"/>
      <c r="DU76" s="488"/>
      <c r="DV76" s="488"/>
      <c r="DW76" s="488"/>
      <c r="DX76" s="488"/>
      <c r="DY76" s="488"/>
      <c r="DZ76" s="488"/>
      <c r="EA76" s="488"/>
    </row>
    <row r="77" spans="1:131" s="469" customFormat="1" ht="35.25" customHeight="1" x14ac:dyDescent="0.2">
      <c r="BC77" s="1211" t="s">
        <v>61</v>
      </c>
      <c r="BD77" s="1211"/>
      <c r="BE77" s="1211"/>
      <c r="BF77" s="1211"/>
      <c r="BG77" s="1212" t="s">
        <v>208</v>
      </c>
      <c r="BH77" s="1213"/>
      <c r="BI77" s="1213"/>
      <c r="BJ77" s="1214"/>
      <c r="BK77" s="1212" t="s">
        <v>209</v>
      </c>
      <c r="BL77" s="1213"/>
      <c r="BM77" s="1214"/>
      <c r="BN77" s="1215" t="s">
        <v>1202</v>
      </c>
      <c r="BO77" s="1216"/>
      <c r="BP77" s="1216"/>
      <c r="BQ77" s="1216"/>
      <c r="BR77" s="1216"/>
      <c r="BS77" s="1216"/>
      <c r="BT77" s="1217"/>
    </row>
    <row r="78" spans="1:131" s="469" customFormat="1" ht="35.25" customHeight="1" x14ac:dyDescent="0.2">
      <c r="BC78" s="1211" t="s">
        <v>57</v>
      </c>
      <c r="BD78" s="1211"/>
      <c r="BE78" s="1211"/>
      <c r="BF78" s="1211"/>
      <c r="BG78" s="1212" t="s">
        <v>1494</v>
      </c>
      <c r="BH78" s="1213"/>
      <c r="BI78" s="1213"/>
      <c r="BJ78" s="1214"/>
      <c r="BK78" s="1212" t="s">
        <v>920</v>
      </c>
      <c r="BL78" s="1213"/>
      <c r="BM78" s="1214"/>
      <c r="BN78" s="1215" t="s">
        <v>1202</v>
      </c>
      <c r="BO78" s="1216"/>
      <c r="BP78" s="1216"/>
      <c r="BQ78" s="1216"/>
      <c r="BR78" s="1216"/>
      <c r="BS78" s="1216"/>
      <c r="BT78" s="1217"/>
    </row>
    <row r="79" spans="1:131" s="469" customFormat="1" ht="35.25" customHeight="1" x14ac:dyDescent="0.2">
      <c r="BC79" s="1211" t="s">
        <v>292</v>
      </c>
      <c r="BD79" s="1211"/>
      <c r="BE79" s="1211"/>
      <c r="BF79" s="1211"/>
      <c r="BG79" s="1212" t="s">
        <v>1200</v>
      </c>
      <c r="BH79" s="1213"/>
      <c r="BI79" s="1213"/>
      <c r="BJ79" s="1214"/>
      <c r="BK79" s="1212" t="s">
        <v>519</v>
      </c>
      <c r="BL79" s="1213"/>
      <c r="BM79" s="1214"/>
      <c r="BN79" s="1215" t="s">
        <v>1202</v>
      </c>
      <c r="BO79" s="1216"/>
      <c r="BP79" s="1216"/>
      <c r="BQ79" s="1216"/>
      <c r="BR79" s="1216"/>
      <c r="BS79" s="1216"/>
      <c r="BT79" s="1217"/>
    </row>
    <row r="80" spans="1:131" s="487" customFormat="1" ht="15.75" customHeight="1" x14ac:dyDescent="0.2">
      <c r="A80" s="489"/>
      <c r="B80" s="489"/>
      <c r="C80" s="489"/>
      <c r="D80" s="489"/>
      <c r="E80" s="489"/>
      <c r="F80" s="489"/>
      <c r="G80" s="489"/>
      <c r="H80" s="490"/>
      <c r="I80" s="490"/>
      <c r="J80" s="490"/>
      <c r="K80" s="490"/>
      <c r="L80" s="490"/>
      <c r="M80" s="490"/>
      <c r="N80" s="490"/>
      <c r="O80" s="489"/>
      <c r="P80" s="489"/>
      <c r="Q80" s="489"/>
      <c r="R80" s="489"/>
      <c r="S80" s="489"/>
      <c r="T80" s="489"/>
      <c r="U80" s="489"/>
      <c r="V80" s="489"/>
      <c r="W80" s="489"/>
      <c r="X80" s="489"/>
      <c r="Y80" s="489"/>
      <c r="Z80" s="489"/>
      <c r="AA80" s="489"/>
      <c r="AB80" s="489"/>
      <c r="AC80" s="489"/>
      <c r="AD80" s="489"/>
      <c r="AE80" s="489"/>
      <c r="AF80" s="489"/>
      <c r="AG80" s="489"/>
      <c r="AH80" s="489"/>
      <c r="AI80" s="489"/>
      <c r="AJ80" s="489"/>
      <c r="AK80" s="489"/>
      <c r="AL80" s="489"/>
      <c r="AM80" s="489"/>
      <c r="AN80" s="489"/>
      <c r="AO80" s="489"/>
      <c r="AP80" s="489"/>
      <c r="AQ80" s="489"/>
      <c r="AR80" s="489"/>
      <c r="AS80" s="489"/>
      <c r="AT80" s="489"/>
      <c r="AU80" s="489"/>
      <c r="AV80" s="489"/>
      <c r="AW80" s="489"/>
      <c r="AX80" s="489"/>
      <c r="AY80" s="489"/>
      <c r="AZ80" s="489"/>
      <c r="BA80" s="489"/>
      <c r="BB80" s="489"/>
      <c r="BC80" s="489"/>
      <c r="BD80" s="489"/>
      <c r="BE80" s="489"/>
      <c r="BF80" s="489"/>
      <c r="BG80" s="489"/>
      <c r="BH80" s="489"/>
      <c r="BI80" s="489"/>
      <c r="BJ80" s="489"/>
      <c r="BK80" s="489"/>
      <c r="BL80" s="490"/>
      <c r="BM80" s="490"/>
      <c r="BN80" s="490"/>
      <c r="BO80" s="490"/>
      <c r="BP80" s="490"/>
      <c r="BQ80" s="490"/>
      <c r="BR80" s="490"/>
      <c r="BS80" s="490"/>
      <c r="BT80" s="490"/>
    </row>
    <row r="81" spans="1:72" ht="15.75" customHeight="1" x14ac:dyDescent="0.2">
      <c r="A81" s="478"/>
      <c r="B81" s="479"/>
      <c r="C81" s="479"/>
      <c r="D81" s="478"/>
      <c r="E81" s="478"/>
      <c r="F81" s="478"/>
      <c r="G81" s="479"/>
      <c r="H81" s="491"/>
      <c r="I81" s="491"/>
      <c r="J81" s="491"/>
      <c r="K81" s="491"/>
      <c r="L81" s="492"/>
      <c r="M81" s="492"/>
      <c r="N81" s="492"/>
      <c r="O81" s="479"/>
      <c r="P81" s="479"/>
      <c r="Q81" s="479"/>
      <c r="R81" s="479"/>
      <c r="S81" s="481"/>
      <c r="T81" s="481"/>
      <c r="U81" s="481"/>
      <c r="V81" s="481"/>
      <c r="W81" s="481"/>
      <c r="X81" s="481"/>
      <c r="Y81" s="481"/>
      <c r="Z81" s="481"/>
      <c r="AA81" s="481"/>
      <c r="AB81" s="481"/>
      <c r="AC81" s="481"/>
      <c r="AD81" s="481"/>
      <c r="AE81" s="481"/>
      <c r="AF81" s="481"/>
      <c r="AG81" s="481"/>
      <c r="AH81" s="481"/>
      <c r="AI81" s="481"/>
      <c r="AJ81" s="481"/>
      <c r="AK81" s="481"/>
      <c r="AL81" s="479"/>
      <c r="AM81" s="479"/>
      <c r="AN81" s="479"/>
      <c r="AO81" s="479"/>
      <c r="AP81" s="479"/>
      <c r="AQ81" s="479"/>
      <c r="AR81" s="479"/>
      <c r="AS81" s="479"/>
      <c r="AT81" s="479"/>
      <c r="AU81" s="479"/>
      <c r="AV81" s="479"/>
      <c r="AW81" s="479"/>
      <c r="AX81" s="479"/>
      <c r="AY81" s="479"/>
      <c r="AZ81" s="479"/>
      <c r="BA81" s="479"/>
      <c r="BB81" s="479"/>
      <c r="BC81" s="479"/>
      <c r="BD81" s="479"/>
      <c r="BE81" s="479"/>
      <c r="BF81" s="479"/>
      <c r="BG81" s="479"/>
      <c r="BH81" s="480"/>
      <c r="BI81" s="480"/>
      <c r="BJ81" s="480"/>
      <c r="BK81" s="479"/>
      <c r="BL81" s="491"/>
      <c r="BM81" s="491"/>
      <c r="BN81" s="491"/>
      <c r="BO81" s="491"/>
      <c r="BP81" s="491"/>
      <c r="BQ81" s="491"/>
      <c r="BR81" s="491"/>
      <c r="BS81" s="491"/>
      <c r="BT81" s="491"/>
    </row>
    <row r="82" spans="1:72" x14ac:dyDescent="0.2">
      <c r="A82" s="478"/>
      <c r="B82" s="479"/>
      <c r="C82" s="479"/>
      <c r="D82" s="478"/>
      <c r="E82" s="478"/>
      <c r="H82" s="493"/>
      <c r="I82" s="494"/>
      <c r="J82" s="494"/>
      <c r="K82" s="494"/>
      <c r="BM82" s="479"/>
      <c r="BN82" s="479"/>
      <c r="BO82" s="479"/>
      <c r="BP82" s="479"/>
      <c r="BQ82" s="479"/>
      <c r="BR82" s="479"/>
      <c r="BS82" s="479"/>
      <c r="BT82" s="482"/>
    </row>
  </sheetData>
  <mergeCells count="670">
    <mergeCell ref="BE74:BN74"/>
    <mergeCell ref="BC76:BF76"/>
    <mergeCell ref="BG76:BJ76"/>
    <mergeCell ref="BK76:BM76"/>
    <mergeCell ref="BN76:BT76"/>
    <mergeCell ref="BT64:BT72"/>
    <mergeCell ref="AT64:AT72"/>
    <mergeCell ref="AV64:AV72"/>
    <mergeCell ref="AX64:AX72"/>
    <mergeCell ref="BQ64:BQ72"/>
    <mergeCell ref="BH68:BJ68"/>
    <mergeCell ref="BH69:BJ69"/>
    <mergeCell ref="BH70:BJ70"/>
    <mergeCell ref="BC79:BF79"/>
    <mergeCell ref="BG79:BJ79"/>
    <mergeCell ref="BK79:BM79"/>
    <mergeCell ref="BN79:BT79"/>
    <mergeCell ref="BC77:BF77"/>
    <mergeCell ref="BG77:BJ77"/>
    <mergeCell ref="BK77:BM77"/>
    <mergeCell ref="BN77:BT77"/>
    <mergeCell ref="BC78:BF78"/>
    <mergeCell ref="BG78:BJ78"/>
    <mergeCell ref="BK78:BM78"/>
    <mergeCell ref="BN78:BT78"/>
    <mergeCell ref="A56:A63"/>
    <mergeCell ref="BR64:BR72"/>
    <mergeCell ref="BS64:BS72"/>
    <mergeCell ref="I65:K65"/>
    <mergeCell ref="BH65:BJ65"/>
    <mergeCell ref="I66:K66"/>
    <mergeCell ref="BH66:BJ66"/>
    <mergeCell ref="I67:K67"/>
    <mergeCell ref="BH67:BJ67"/>
    <mergeCell ref="AZ64:AZ72"/>
    <mergeCell ref="BB64:BB72"/>
    <mergeCell ref="BD64:BD72"/>
    <mergeCell ref="BE64:BE72"/>
    <mergeCell ref="BG64:BG72"/>
    <mergeCell ref="BH64:BJ64"/>
    <mergeCell ref="AN64:AN72"/>
    <mergeCell ref="AP64:AP72"/>
    <mergeCell ref="AR64:AR72"/>
    <mergeCell ref="I71:K71"/>
    <mergeCell ref="BH71:BJ71"/>
    <mergeCell ref="I72:K72"/>
    <mergeCell ref="BH72:BJ72"/>
    <mergeCell ref="AB64:AB72"/>
    <mergeCell ref="AD64:AD72"/>
    <mergeCell ref="AF64:AF72"/>
    <mergeCell ref="AH64:AH72"/>
    <mergeCell ref="AJ64:AJ72"/>
    <mergeCell ref="AL64:AL72"/>
    <mergeCell ref="Q64:Q72"/>
    <mergeCell ref="R64:R72"/>
    <mergeCell ref="T64:T72"/>
    <mergeCell ref="Z64:Z72"/>
    <mergeCell ref="V64:V72"/>
    <mergeCell ref="X64:X72"/>
    <mergeCell ref="A64:A72"/>
    <mergeCell ref="B64:B72"/>
    <mergeCell ref="C64:C72"/>
    <mergeCell ref="D64:F72"/>
    <mergeCell ref="I64:K64"/>
    <mergeCell ref="L64:N72"/>
    <mergeCell ref="O64:O72"/>
    <mergeCell ref="P64:P72"/>
    <mergeCell ref="I68:K68"/>
    <mergeCell ref="I69:K69"/>
    <mergeCell ref="I70:K70"/>
    <mergeCell ref="BH60:BJ60"/>
    <mergeCell ref="I61:K61"/>
    <mergeCell ref="BH61:BJ61"/>
    <mergeCell ref="I62:K62"/>
    <mergeCell ref="BH62:BJ62"/>
    <mergeCell ref="BQ56:BQ63"/>
    <mergeCell ref="BR56:BR63"/>
    <mergeCell ref="BS56:BS63"/>
    <mergeCell ref="AL56:AL63"/>
    <mergeCell ref="Q56:Q63"/>
    <mergeCell ref="R56:R63"/>
    <mergeCell ref="T56:T63"/>
    <mergeCell ref="V56:V63"/>
    <mergeCell ref="X56:X63"/>
    <mergeCell ref="Z56:Z63"/>
    <mergeCell ref="I63:K63"/>
    <mergeCell ref="BH63:BJ63"/>
    <mergeCell ref="BT56:BT63"/>
    <mergeCell ref="I57:K57"/>
    <mergeCell ref="BH57:BJ57"/>
    <mergeCell ref="I58:K58"/>
    <mergeCell ref="BH58:BJ58"/>
    <mergeCell ref="I59:K59"/>
    <mergeCell ref="BH59:BJ59"/>
    <mergeCell ref="AZ56:AZ63"/>
    <mergeCell ref="BB56:BB63"/>
    <mergeCell ref="BD56:BD63"/>
    <mergeCell ref="BE56:BE63"/>
    <mergeCell ref="BG56:BG63"/>
    <mergeCell ref="BH56:BJ56"/>
    <mergeCell ref="AN56:AN63"/>
    <mergeCell ref="AP56:AP63"/>
    <mergeCell ref="AR56:AR63"/>
    <mergeCell ref="AT56:AT63"/>
    <mergeCell ref="AV56:AV63"/>
    <mergeCell ref="AX56:AX63"/>
    <mergeCell ref="AB56:AB63"/>
    <mergeCell ref="AD56:AD63"/>
    <mergeCell ref="AF56:AF63"/>
    <mergeCell ref="AH56:AH63"/>
    <mergeCell ref="AJ56:AJ63"/>
    <mergeCell ref="B56:B63"/>
    <mergeCell ref="C56:C63"/>
    <mergeCell ref="D56:F63"/>
    <mergeCell ref="I56:K56"/>
    <mergeCell ref="L56:N63"/>
    <mergeCell ref="O56:O63"/>
    <mergeCell ref="P56:P63"/>
    <mergeCell ref="BG50:BG55"/>
    <mergeCell ref="AJ50:AJ55"/>
    <mergeCell ref="AL50:AL55"/>
    <mergeCell ref="AN50:AN55"/>
    <mergeCell ref="AP50:AP55"/>
    <mergeCell ref="AR50:AR55"/>
    <mergeCell ref="AT50:AT55"/>
    <mergeCell ref="X50:X55"/>
    <mergeCell ref="Z50:Z55"/>
    <mergeCell ref="AB50:AB55"/>
    <mergeCell ref="AD50:AD55"/>
    <mergeCell ref="AF50:AF55"/>
    <mergeCell ref="AH50:AH55"/>
    <mergeCell ref="I60:K60"/>
    <mergeCell ref="O50:O55"/>
    <mergeCell ref="P50:P55"/>
    <mergeCell ref="Q50:Q55"/>
    <mergeCell ref="BQ50:BQ55"/>
    <mergeCell ref="BR50:BR55"/>
    <mergeCell ref="BS50:BS55"/>
    <mergeCell ref="BT50:BT55"/>
    <mergeCell ref="BH51:BJ51"/>
    <mergeCell ref="BH52:BJ52"/>
    <mergeCell ref="BH53:BJ53"/>
    <mergeCell ref="BH54:BJ54"/>
    <mergeCell ref="AV50:AV55"/>
    <mergeCell ref="AX50:AX55"/>
    <mergeCell ref="AZ50:AZ55"/>
    <mergeCell ref="BB50:BB55"/>
    <mergeCell ref="BD50:BD55"/>
    <mergeCell ref="BE50:BE55"/>
    <mergeCell ref="BH55:BJ55"/>
    <mergeCell ref="BH50:BJ50"/>
    <mergeCell ref="R50:R55"/>
    <mergeCell ref="T50:T55"/>
    <mergeCell ref="V50:V55"/>
    <mergeCell ref="A50:A55"/>
    <mergeCell ref="B50:B55"/>
    <mergeCell ref="C50:C55"/>
    <mergeCell ref="D50:F55"/>
    <mergeCell ref="I50:K50"/>
    <mergeCell ref="L50:N55"/>
    <mergeCell ref="I51:K51"/>
    <mergeCell ref="I52:K52"/>
    <mergeCell ref="I53:K53"/>
    <mergeCell ref="I54:K54"/>
    <mergeCell ref="I55:K55"/>
    <mergeCell ref="BG45:BG49"/>
    <mergeCell ref="BH45:BJ45"/>
    <mergeCell ref="BQ45:BQ49"/>
    <mergeCell ref="BR45:BR49"/>
    <mergeCell ref="BS45:BS49"/>
    <mergeCell ref="BT45:BT49"/>
    <mergeCell ref="BH46:BJ46"/>
    <mergeCell ref="BH47:BJ47"/>
    <mergeCell ref="BH48:BJ48"/>
    <mergeCell ref="BH49:BJ49"/>
    <mergeCell ref="AV45:AV49"/>
    <mergeCell ref="AX45:AX49"/>
    <mergeCell ref="AZ45:AZ49"/>
    <mergeCell ref="BB45:BB49"/>
    <mergeCell ref="BD45:BD49"/>
    <mergeCell ref="BE45:BE49"/>
    <mergeCell ref="AJ45:AJ49"/>
    <mergeCell ref="AL45:AL49"/>
    <mergeCell ref="AN45:AN49"/>
    <mergeCell ref="AP45:AP49"/>
    <mergeCell ref="AR45:AR49"/>
    <mergeCell ref="AT45:AT49"/>
    <mergeCell ref="X45:X49"/>
    <mergeCell ref="Z45:Z49"/>
    <mergeCell ref="AB45:AB49"/>
    <mergeCell ref="AD45:AD49"/>
    <mergeCell ref="AF45:AF49"/>
    <mergeCell ref="AH45:AH49"/>
    <mergeCell ref="O45:O49"/>
    <mergeCell ref="P45:P49"/>
    <mergeCell ref="Q45:Q49"/>
    <mergeCell ref="R45:R49"/>
    <mergeCell ref="T45:T49"/>
    <mergeCell ref="V45:V49"/>
    <mergeCell ref="A45:A49"/>
    <mergeCell ref="B45:B49"/>
    <mergeCell ref="C45:C49"/>
    <mergeCell ref="D45:F49"/>
    <mergeCell ref="I45:K45"/>
    <mergeCell ref="L45:N49"/>
    <mergeCell ref="I46:K46"/>
    <mergeCell ref="I47:K47"/>
    <mergeCell ref="I48:K48"/>
    <mergeCell ref="I49:K49"/>
    <mergeCell ref="BG42:BG44"/>
    <mergeCell ref="BH42:BJ42"/>
    <mergeCell ref="BQ42:BQ44"/>
    <mergeCell ref="BR42:BR44"/>
    <mergeCell ref="BS42:BS44"/>
    <mergeCell ref="BT42:BT44"/>
    <mergeCell ref="BH43:BJ43"/>
    <mergeCell ref="BH44:BJ44"/>
    <mergeCell ref="AV42:AV44"/>
    <mergeCell ref="AX42:AX44"/>
    <mergeCell ref="AZ42:AZ44"/>
    <mergeCell ref="BB42:BB44"/>
    <mergeCell ref="BD42:BD44"/>
    <mergeCell ref="BE42:BE44"/>
    <mergeCell ref="AJ42:AJ44"/>
    <mergeCell ref="AL42:AL44"/>
    <mergeCell ref="AN42:AN44"/>
    <mergeCell ref="AP42:AP44"/>
    <mergeCell ref="AR42:AR44"/>
    <mergeCell ref="AT42:AT44"/>
    <mergeCell ref="X42:X44"/>
    <mergeCell ref="Z42:Z44"/>
    <mergeCell ref="AB42:AB44"/>
    <mergeCell ref="AD42:AD44"/>
    <mergeCell ref="AF42:AF44"/>
    <mergeCell ref="AH42:AH44"/>
    <mergeCell ref="O42:O44"/>
    <mergeCell ref="P42:P44"/>
    <mergeCell ref="Q42:Q44"/>
    <mergeCell ref="R42:R44"/>
    <mergeCell ref="T42:T44"/>
    <mergeCell ref="V42:V44"/>
    <mergeCell ref="A42:A44"/>
    <mergeCell ref="B42:B44"/>
    <mergeCell ref="C42:C44"/>
    <mergeCell ref="D42:F44"/>
    <mergeCell ref="I42:K42"/>
    <mergeCell ref="L42:N44"/>
    <mergeCell ref="I43:K43"/>
    <mergeCell ref="I44:K44"/>
    <mergeCell ref="BG40:BG41"/>
    <mergeCell ref="BH40:BJ40"/>
    <mergeCell ref="BQ40:BQ41"/>
    <mergeCell ref="BR40:BR41"/>
    <mergeCell ref="BS40:BS41"/>
    <mergeCell ref="BT40:BT41"/>
    <mergeCell ref="BH41:BJ41"/>
    <mergeCell ref="AV40:AV41"/>
    <mergeCell ref="AX40:AX41"/>
    <mergeCell ref="AZ40:AZ41"/>
    <mergeCell ref="BB40:BB41"/>
    <mergeCell ref="BD40:BD41"/>
    <mergeCell ref="BE40:BE41"/>
    <mergeCell ref="AJ40:AJ41"/>
    <mergeCell ref="AL40:AL41"/>
    <mergeCell ref="AN40:AN41"/>
    <mergeCell ref="AP40:AP41"/>
    <mergeCell ref="AR40:AR41"/>
    <mergeCell ref="AT40:AT41"/>
    <mergeCell ref="X40:X41"/>
    <mergeCell ref="Z40:Z41"/>
    <mergeCell ref="AB40:AB41"/>
    <mergeCell ref="AD40:AD41"/>
    <mergeCell ref="AF40:AF41"/>
    <mergeCell ref="AH40:AH41"/>
    <mergeCell ref="O40:O41"/>
    <mergeCell ref="P40:P41"/>
    <mergeCell ref="Q40:Q41"/>
    <mergeCell ref="R40:R41"/>
    <mergeCell ref="T40:T41"/>
    <mergeCell ref="V40:V41"/>
    <mergeCell ref="A40:A41"/>
    <mergeCell ref="B40:B41"/>
    <mergeCell ref="C40:C41"/>
    <mergeCell ref="D40:F41"/>
    <mergeCell ref="I40:K40"/>
    <mergeCell ref="L40:N41"/>
    <mergeCell ref="I41:K41"/>
    <mergeCell ref="BG36:BG39"/>
    <mergeCell ref="BH36:BJ36"/>
    <mergeCell ref="BQ36:BQ39"/>
    <mergeCell ref="BR36:BR39"/>
    <mergeCell ref="BS36:BS39"/>
    <mergeCell ref="BT36:BT39"/>
    <mergeCell ref="BH37:BJ37"/>
    <mergeCell ref="BH38:BJ38"/>
    <mergeCell ref="BH39:BJ39"/>
    <mergeCell ref="AV36:AV39"/>
    <mergeCell ref="AX36:AX39"/>
    <mergeCell ref="AZ36:AZ39"/>
    <mergeCell ref="BB36:BB39"/>
    <mergeCell ref="BD36:BD39"/>
    <mergeCell ref="BE36:BE39"/>
    <mergeCell ref="AJ36:AJ39"/>
    <mergeCell ref="AL36:AL39"/>
    <mergeCell ref="AN36:AN39"/>
    <mergeCell ref="AP36:AP39"/>
    <mergeCell ref="AR36:AR39"/>
    <mergeCell ref="AT36:AT39"/>
    <mergeCell ref="X36:X39"/>
    <mergeCell ref="Z36:Z39"/>
    <mergeCell ref="AB36:AB39"/>
    <mergeCell ref="AD36:AD39"/>
    <mergeCell ref="AF36:AF39"/>
    <mergeCell ref="AH36:AH39"/>
    <mergeCell ref="O36:O39"/>
    <mergeCell ref="P36:P39"/>
    <mergeCell ref="Q36:Q39"/>
    <mergeCell ref="R36:R39"/>
    <mergeCell ref="T36:T39"/>
    <mergeCell ref="V36:V39"/>
    <mergeCell ref="A36:A39"/>
    <mergeCell ref="B36:B39"/>
    <mergeCell ref="C36:C39"/>
    <mergeCell ref="D36:F39"/>
    <mergeCell ref="I36:K36"/>
    <mergeCell ref="L36:N39"/>
    <mergeCell ref="I37:K37"/>
    <mergeCell ref="I38:K38"/>
    <mergeCell ref="I39:K39"/>
    <mergeCell ref="I33:K33"/>
    <mergeCell ref="BH33:BJ33"/>
    <mergeCell ref="I34:K34"/>
    <mergeCell ref="BH34:BJ34"/>
    <mergeCell ref="I35:K35"/>
    <mergeCell ref="BH35:BJ35"/>
    <mergeCell ref="BG32:BG35"/>
    <mergeCell ref="BH32:BJ32"/>
    <mergeCell ref="BQ32:BQ35"/>
    <mergeCell ref="AJ32:AJ35"/>
    <mergeCell ref="AL32:AL35"/>
    <mergeCell ref="AN32:AN35"/>
    <mergeCell ref="AP32:AP35"/>
    <mergeCell ref="AR32:AR35"/>
    <mergeCell ref="AT32:AT35"/>
    <mergeCell ref="X32:X35"/>
    <mergeCell ref="Z32:Z35"/>
    <mergeCell ref="AB32:AB35"/>
    <mergeCell ref="AD32:AD35"/>
    <mergeCell ref="AF32:AF35"/>
    <mergeCell ref="AH32:AH35"/>
    <mergeCell ref="O32:O35"/>
    <mergeCell ref="P32:P35"/>
    <mergeCell ref="Q32:Q35"/>
    <mergeCell ref="BR32:BR35"/>
    <mergeCell ref="BS32:BS35"/>
    <mergeCell ref="BT32:BT35"/>
    <mergeCell ref="AV32:AV35"/>
    <mergeCell ref="AX32:AX35"/>
    <mergeCell ref="AZ32:AZ35"/>
    <mergeCell ref="BB32:BB35"/>
    <mergeCell ref="BD32:BD35"/>
    <mergeCell ref="BE32:BE35"/>
    <mergeCell ref="R32:R35"/>
    <mergeCell ref="T32:T35"/>
    <mergeCell ref="V32:V35"/>
    <mergeCell ref="I30:K30"/>
    <mergeCell ref="BH30:BJ30"/>
    <mergeCell ref="I31:K31"/>
    <mergeCell ref="BH31:BJ31"/>
    <mergeCell ref="A32:A35"/>
    <mergeCell ref="B32:B35"/>
    <mergeCell ref="C32:C35"/>
    <mergeCell ref="D32:F35"/>
    <mergeCell ref="I32:K32"/>
    <mergeCell ref="L32:N35"/>
    <mergeCell ref="BG29:BG31"/>
    <mergeCell ref="BH29:BJ29"/>
    <mergeCell ref="AJ29:AJ31"/>
    <mergeCell ref="AL29:AL31"/>
    <mergeCell ref="AN29:AN31"/>
    <mergeCell ref="AP29:AP31"/>
    <mergeCell ref="AR29:AR31"/>
    <mergeCell ref="AT29:AT31"/>
    <mergeCell ref="X29:X31"/>
    <mergeCell ref="Z29:Z31"/>
    <mergeCell ref="AB29:AB31"/>
    <mergeCell ref="P29:P31"/>
    <mergeCell ref="Q29:Q31"/>
    <mergeCell ref="R29:R31"/>
    <mergeCell ref="T29:T31"/>
    <mergeCell ref="V29:V31"/>
    <mergeCell ref="BQ29:BQ31"/>
    <mergeCell ref="BR29:BR31"/>
    <mergeCell ref="BS29:BS31"/>
    <mergeCell ref="BT29:BT31"/>
    <mergeCell ref="AV29:AV31"/>
    <mergeCell ref="AX29:AX31"/>
    <mergeCell ref="AZ29:AZ31"/>
    <mergeCell ref="BB29:BB31"/>
    <mergeCell ref="BD29:BD31"/>
    <mergeCell ref="BE29:BE31"/>
    <mergeCell ref="A29:A31"/>
    <mergeCell ref="B29:B31"/>
    <mergeCell ref="C29:C31"/>
    <mergeCell ref="D29:F31"/>
    <mergeCell ref="I29:K29"/>
    <mergeCell ref="L29:N31"/>
    <mergeCell ref="BG22:BG28"/>
    <mergeCell ref="BH22:BJ22"/>
    <mergeCell ref="AJ22:AJ28"/>
    <mergeCell ref="AL22:AL28"/>
    <mergeCell ref="AN22:AN28"/>
    <mergeCell ref="AP22:AP28"/>
    <mergeCell ref="AR22:AR28"/>
    <mergeCell ref="AT22:AT28"/>
    <mergeCell ref="X22:X28"/>
    <mergeCell ref="Z22:Z28"/>
    <mergeCell ref="AB22:AB28"/>
    <mergeCell ref="AD22:AD28"/>
    <mergeCell ref="AF22:AF28"/>
    <mergeCell ref="AH22:AH28"/>
    <mergeCell ref="AD29:AD31"/>
    <mergeCell ref="AF29:AF31"/>
    <mergeCell ref="AH29:AH31"/>
    <mergeCell ref="O29:O31"/>
    <mergeCell ref="BQ22:BQ28"/>
    <mergeCell ref="BR22:BR28"/>
    <mergeCell ref="BS22:BS28"/>
    <mergeCell ref="BT22:BT28"/>
    <mergeCell ref="BH23:BJ23"/>
    <mergeCell ref="BH24:BJ24"/>
    <mergeCell ref="BH25:BJ25"/>
    <mergeCell ref="BH26:BJ26"/>
    <mergeCell ref="AV22:AV28"/>
    <mergeCell ref="AX22:AX28"/>
    <mergeCell ref="AZ22:AZ28"/>
    <mergeCell ref="BB22:BB28"/>
    <mergeCell ref="BD22:BD28"/>
    <mergeCell ref="BE22:BE28"/>
    <mergeCell ref="BH27:BJ27"/>
    <mergeCell ref="BH28:BJ28"/>
    <mergeCell ref="O22:O28"/>
    <mergeCell ref="P22:P28"/>
    <mergeCell ref="Q22:Q28"/>
    <mergeCell ref="R22:R28"/>
    <mergeCell ref="T22:T28"/>
    <mergeCell ref="V22:V28"/>
    <mergeCell ref="A22:A28"/>
    <mergeCell ref="B22:B28"/>
    <mergeCell ref="C22:C28"/>
    <mergeCell ref="D22:F28"/>
    <mergeCell ref="I22:K22"/>
    <mergeCell ref="L22:N28"/>
    <mergeCell ref="I23:K23"/>
    <mergeCell ref="I24:K24"/>
    <mergeCell ref="I25:K25"/>
    <mergeCell ref="I26:K26"/>
    <mergeCell ref="I27:K27"/>
    <mergeCell ref="I28:K28"/>
    <mergeCell ref="BG18:BG21"/>
    <mergeCell ref="BH18:BJ18"/>
    <mergeCell ref="BQ18:BQ21"/>
    <mergeCell ref="BR18:BR21"/>
    <mergeCell ref="BS18:BS21"/>
    <mergeCell ref="BT18:BT21"/>
    <mergeCell ref="BH19:BJ19"/>
    <mergeCell ref="BH20:BJ20"/>
    <mergeCell ref="BH21:BJ21"/>
    <mergeCell ref="AV18:AV21"/>
    <mergeCell ref="AX18:AX21"/>
    <mergeCell ref="AZ18:AZ21"/>
    <mergeCell ref="BB18:BB21"/>
    <mergeCell ref="BD18:BD21"/>
    <mergeCell ref="BE18:BE21"/>
    <mergeCell ref="AJ18:AJ21"/>
    <mergeCell ref="AL18:AL21"/>
    <mergeCell ref="AN18:AN21"/>
    <mergeCell ref="AP18:AP21"/>
    <mergeCell ref="AR18:AR21"/>
    <mergeCell ref="AT18:AT21"/>
    <mergeCell ref="X18:X21"/>
    <mergeCell ref="Z18:Z21"/>
    <mergeCell ref="AB18:AB21"/>
    <mergeCell ref="AD18:AD21"/>
    <mergeCell ref="AF18:AF21"/>
    <mergeCell ref="AH18:AH21"/>
    <mergeCell ref="O18:O21"/>
    <mergeCell ref="P18:P21"/>
    <mergeCell ref="Q18:Q21"/>
    <mergeCell ref="R18:R21"/>
    <mergeCell ref="T18:T21"/>
    <mergeCell ref="V18:V21"/>
    <mergeCell ref="A18:A21"/>
    <mergeCell ref="B18:B21"/>
    <mergeCell ref="C18:C21"/>
    <mergeCell ref="D18:F21"/>
    <mergeCell ref="I18:K18"/>
    <mergeCell ref="L18:N21"/>
    <mergeCell ref="I19:K19"/>
    <mergeCell ref="I20:K20"/>
    <mergeCell ref="I21:K21"/>
    <mergeCell ref="BG15:BG17"/>
    <mergeCell ref="BH15:BJ15"/>
    <mergeCell ref="BQ15:BQ17"/>
    <mergeCell ref="BR15:BR17"/>
    <mergeCell ref="BS15:BS17"/>
    <mergeCell ref="BT15:BT17"/>
    <mergeCell ref="BH16:BJ16"/>
    <mergeCell ref="BH17:BJ17"/>
    <mergeCell ref="AV15:AV17"/>
    <mergeCell ref="AX15:AX17"/>
    <mergeCell ref="AZ15:AZ17"/>
    <mergeCell ref="BB15:BB17"/>
    <mergeCell ref="BD15:BD17"/>
    <mergeCell ref="BE15:BE17"/>
    <mergeCell ref="AJ15:AJ17"/>
    <mergeCell ref="AL15:AL17"/>
    <mergeCell ref="AN15:AN17"/>
    <mergeCell ref="AP15:AP17"/>
    <mergeCell ref="AR15:AR17"/>
    <mergeCell ref="AT15:AT17"/>
    <mergeCell ref="X15:X17"/>
    <mergeCell ref="Z15:Z17"/>
    <mergeCell ref="AB15:AB17"/>
    <mergeCell ref="AD15:AD17"/>
    <mergeCell ref="AF15:AF17"/>
    <mergeCell ref="AH15:AH17"/>
    <mergeCell ref="O15:O17"/>
    <mergeCell ref="P15:P17"/>
    <mergeCell ref="Q15:Q17"/>
    <mergeCell ref="R15:R17"/>
    <mergeCell ref="T15:T17"/>
    <mergeCell ref="V15:V17"/>
    <mergeCell ref="A15:A17"/>
    <mergeCell ref="B15:B17"/>
    <mergeCell ref="C15:C17"/>
    <mergeCell ref="D15:F17"/>
    <mergeCell ref="I15:K15"/>
    <mergeCell ref="L15:N17"/>
    <mergeCell ref="I16:K16"/>
    <mergeCell ref="I17:K17"/>
    <mergeCell ref="BG11:BG14"/>
    <mergeCell ref="BH11:BJ11"/>
    <mergeCell ref="BQ11:BQ14"/>
    <mergeCell ref="BR11:BR14"/>
    <mergeCell ref="BS11:BS14"/>
    <mergeCell ref="BT11:BT14"/>
    <mergeCell ref="BH12:BJ12"/>
    <mergeCell ref="BK12:BK13"/>
    <mergeCell ref="BH13:BJ13"/>
    <mergeCell ref="BH14:BJ14"/>
    <mergeCell ref="AV11:AV14"/>
    <mergeCell ref="AX11:AX14"/>
    <mergeCell ref="AZ11:AZ14"/>
    <mergeCell ref="BB11:BB14"/>
    <mergeCell ref="BD11:BD14"/>
    <mergeCell ref="BE11:BE14"/>
    <mergeCell ref="AJ11:AJ14"/>
    <mergeCell ref="AL11:AL14"/>
    <mergeCell ref="AN11:AN14"/>
    <mergeCell ref="AP11:AP14"/>
    <mergeCell ref="AR11:AR14"/>
    <mergeCell ref="AT11:AT14"/>
    <mergeCell ref="X11:X14"/>
    <mergeCell ref="Z11:Z14"/>
    <mergeCell ref="AB11:AB14"/>
    <mergeCell ref="AD11:AD14"/>
    <mergeCell ref="AF11:AF14"/>
    <mergeCell ref="AH11:AH14"/>
    <mergeCell ref="O11:O14"/>
    <mergeCell ref="P11:P14"/>
    <mergeCell ref="Q11:Q14"/>
    <mergeCell ref="R11:R14"/>
    <mergeCell ref="T11:T14"/>
    <mergeCell ref="V11:V14"/>
    <mergeCell ref="A11:A14"/>
    <mergeCell ref="B11:B14"/>
    <mergeCell ref="C11:C14"/>
    <mergeCell ref="D11:F14"/>
    <mergeCell ref="I11:K11"/>
    <mergeCell ref="L11:N14"/>
    <mergeCell ref="I12:K12"/>
    <mergeCell ref="I13:K13"/>
    <mergeCell ref="I14:K14"/>
    <mergeCell ref="BG9:BG10"/>
    <mergeCell ref="BH9:BJ9"/>
    <mergeCell ref="BQ9:BQ10"/>
    <mergeCell ref="BR9:BR10"/>
    <mergeCell ref="BS9:BS10"/>
    <mergeCell ref="BT9:BT10"/>
    <mergeCell ref="BH10:BJ10"/>
    <mergeCell ref="AV9:AV10"/>
    <mergeCell ref="AX9:AX10"/>
    <mergeCell ref="AZ9:AZ10"/>
    <mergeCell ref="BB9:BB10"/>
    <mergeCell ref="BD9:BD10"/>
    <mergeCell ref="BE9:BE10"/>
    <mergeCell ref="AJ9:AJ10"/>
    <mergeCell ref="AL9:AL10"/>
    <mergeCell ref="AN9:AN10"/>
    <mergeCell ref="AP9:AP10"/>
    <mergeCell ref="AR9:AR10"/>
    <mergeCell ref="AT9:AT10"/>
    <mergeCell ref="X9:X10"/>
    <mergeCell ref="Z9:Z10"/>
    <mergeCell ref="AB9:AB10"/>
    <mergeCell ref="AD9:AD10"/>
    <mergeCell ref="AF9:AF10"/>
    <mergeCell ref="AH9:AH10"/>
    <mergeCell ref="O9:O10"/>
    <mergeCell ref="P9:P10"/>
    <mergeCell ref="Q9:Q10"/>
    <mergeCell ref="R9:R10"/>
    <mergeCell ref="T9:T10"/>
    <mergeCell ref="V9:V10"/>
    <mergeCell ref="A9:A10"/>
    <mergeCell ref="B9:B10"/>
    <mergeCell ref="C9:C10"/>
    <mergeCell ref="D9:F10"/>
    <mergeCell ref="I9:K9"/>
    <mergeCell ref="L9:N10"/>
    <mergeCell ref="I10:K10"/>
    <mergeCell ref="W7:X7"/>
    <mergeCell ref="Y7:Z7"/>
    <mergeCell ref="AY7:AZ7"/>
    <mergeCell ref="BA7:BB7"/>
    <mergeCell ref="BC7:BG7"/>
    <mergeCell ref="BH7:BN7"/>
    <mergeCell ref="BO7:BT7"/>
    <mergeCell ref="BH8:BJ8"/>
    <mergeCell ref="AM7:AN7"/>
    <mergeCell ref="AO7:AP7"/>
    <mergeCell ref="AQ7:AR7"/>
    <mergeCell ref="AS7:AT7"/>
    <mergeCell ref="AU7:AV7"/>
    <mergeCell ref="AW7:AX7"/>
    <mergeCell ref="A7:A8"/>
    <mergeCell ref="B7:B8"/>
    <mergeCell ref="C7:C8"/>
    <mergeCell ref="D7:F8"/>
    <mergeCell ref="G7:G8"/>
    <mergeCell ref="H7:K8"/>
    <mergeCell ref="BI3:BL4"/>
    <mergeCell ref="BO3:BT4"/>
    <mergeCell ref="B4:I4"/>
    <mergeCell ref="J4:K4"/>
    <mergeCell ref="A6:N6"/>
    <mergeCell ref="O6:R6"/>
    <mergeCell ref="S6:BG6"/>
    <mergeCell ref="BH6:BT6"/>
    <mergeCell ref="AA7:AB7"/>
    <mergeCell ref="AC7:AD7"/>
    <mergeCell ref="AE7:AF7"/>
    <mergeCell ref="AG7:AH7"/>
    <mergeCell ref="AI7:AJ7"/>
    <mergeCell ref="AK7:AL7"/>
    <mergeCell ref="L7:N8"/>
    <mergeCell ref="O7:R7"/>
    <mergeCell ref="S7:T7"/>
    <mergeCell ref="U7:V7"/>
    <mergeCell ref="A1:K1"/>
    <mergeCell ref="L1:N4"/>
    <mergeCell ref="T1:U4"/>
    <mergeCell ref="BH1:BH2"/>
    <mergeCell ref="BI1:BL2"/>
    <mergeCell ref="BO1:BT2"/>
    <mergeCell ref="A2:K2"/>
    <mergeCell ref="B3:I3"/>
    <mergeCell ref="J3:K3"/>
    <mergeCell ref="BH3:BH4"/>
  </mergeCells>
  <conditionalFormatting sqref="BO64:BP72 BO45:BP49 BO9:BP14">
    <cfRule type="cellIs" dxfId="10" priority="11" stopIfTrue="1" operator="lessThan">
      <formula>1</formula>
    </cfRule>
  </conditionalFormatting>
  <conditionalFormatting sqref="BO15:BP17">
    <cfRule type="cellIs" dxfId="9" priority="10" stopIfTrue="1" operator="lessThan">
      <formula>1</formula>
    </cfRule>
  </conditionalFormatting>
  <conditionalFormatting sqref="BO56:BP63">
    <cfRule type="cellIs" dxfId="8" priority="9" stopIfTrue="1" operator="lessThan">
      <formula>1</formula>
    </cfRule>
  </conditionalFormatting>
  <conditionalFormatting sqref="BO22:BP28">
    <cfRule type="cellIs" dxfId="7" priority="8" stopIfTrue="1" operator="lessThan">
      <formula>1</formula>
    </cfRule>
  </conditionalFormatting>
  <conditionalFormatting sqref="BO50:BP55">
    <cfRule type="cellIs" dxfId="6" priority="7" stopIfTrue="1" operator="lessThan">
      <formula>1</formula>
    </cfRule>
  </conditionalFormatting>
  <conditionalFormatting sqref="BO18:BP21">
    <cfRule type="cellIs" dxfId="5" priority="6" stopIfTrue="1" operator="lessThan">
      <formula>1</formula>
    </cfRule>
  </conditionalFormatting>
  <conditionalFormatting sqref="BO29:BP31">
    <cfRule type="cellIs" dxfId="4" priority="5" stopIfTrue="1" operator="lessThan">
      <formula>1</formula>
    </cfRule>
  </conditionalFormatting>
  <conditionalFormatting sqref="BO32:BP35">
    <cfRule type="cellIs" dxfId="3" priority="4" stopIfTrue="1" operator="lessThan">
      <formula>1</formula>
    </cfRule>
  </conditionalFormatting>
  <conditionalFormatting sqref="BO36:BP39">
    <cfRule type="cellIs" dxfId="2" priority="3" stopIfTrue="1" operator="lessThan">
      <formula>1</formula>
    </cfRule>
  </conditionalFormatting>
  <conditionalFormatting sqref="BO40:BP41">
    <cfRule type="cellIs" dxfId="1" priority="2" stopIfTrue="1" operator="lessThan">
      <formula>1</formula>
    </cfRule>
  </conditionalFormatting>
  <conditionalFormatting sqref="BO42:BP44">
    <cfRule type="cellIs" dxfId="0" priority="1" stopIfTrue="1" operator="lessThan">
      <formula>1</formula>
    </cfRule>
  </conditionalFormatting>
  <dataValidations count="6">
    <dataValidation type="list" showInputMessage="1" showErrorMessage="1" errorTitle="Rechazado" error="Solo son validadas las opciones de la lista" sqref="BL9:BL72 LH9:LH72 VD9:VD72 AEZ9:AEZ72 AOV9:AOV72 AYR9:AYR72 BIN9:BIN72 BSJ9:BSJ72 CCF9:CCF72 CMB9:CMB72 CVX9:CVX72 DFT9:DFT72 DPP9:DPP72 DZL9:DZL72 EJH9:EJH72 ETD9:ETD72 FCZ9:FCZ72 FMV9:FMV72 FWR9:FWR72 GGN9:GGN72 GQJ9:GQJ72 HAF9:HAF72 HKB9:HKB72 HTX9:HTX72 IDT9:IDT72 INP9:INP72 IXL9:IXL72 JHH9:JHH72 JRD9:JRD72 KAZ9:KAZ72 KKV9:KKV72 KUR9:KUR72 LEN9:LEN72 LOJ9:LOJ72 LYF9:LYF72 MIB9:MIB72 MRX9:MRX72 NBT9:NBT72 NLP9:NLP72 NVL9:NVL72 OFH9:OFH72 OPD9:OPD72 OYZ9:OYZ72 PIV9:PIV72 PSR9:PSR72 QCN9:QCN72 QMJ9:QMJ72 QWF9:QWF72 RGB9:RGB72 RPX9:RPX72 RZT9:RZT72 SJP9:SJP72 STL9:STL72 TDH9:TDH72 TND9:TND72 TWZ9:TWZ72 UGV9:UGV72 UQR9:UQR72 VAN9:VAN72 VKJ9:VKJ72 VUF9:VUF72 WEB9:WEB72 WNX9:WNX72 WXT9:WXT72 BL65545:BL65608 LH65545:LH65608 VD65545:VD65608 AEZ65545:AEZ65608 AOV65545:AOV65608 AYR65545:AYR65608 BIN65545:BIN65608 BSJ65545:BSJ65608 CCF65545:CCF65608 CMB65545:CMB65608 CVX65545:CVX65608 DFT65545:DFT65608 DPP65545:DPP65608 DZL65545:DZL65608 EJH65545:EJH65608 ETD65545:ETD65608 FCZ65545:FCZ65608 FMV65545:FMV65608 FWR65545:FWR65608 GGN65545:GGN65608 GQJ65545:GQJ65608 HAF65545:HAF65608 HKB65545:HKB65608 HTX65545:HTX65608 IDT65545:IDT65608 INP65545:INP65608 IXL65545:IXL65608 JHH65545:JHH65608 JRD65545:JRD65608 KAZ65545:KAZ65608 KKV65545:KKV65608 KUR65545:KUR65608 LEN65545:LEN65608 LOJ65545:LOJ65608 LYF65545:LYF65608 MIB65545:MIB65608 MRX65545:MRX65608 NBT65545:NBT65608 NLP65545:NLP65608 NVL65545:NVL65608 OFH65545:OFH65608 OPD65545:OPD65608 OYZ65545:OYZ65608 PIV65545:PIV65608 PSR65545:PSR65608 QCN65545:QCN65608 QMJ65545:QMJ65608 QWF65545:QWF65608 RGB65545:RGB65608 RPX65545:RPX65608 RZT65545:RZT65608 SJP65545:SJP65608 STL65545:STL65608 TDH65545:TDH65608 TND65545:TND65608 TWZ65545:TWZ65608 UGV65545:UGV65608 UQR65545:UQR65608 VAN65545:VAN65608 VKJ65545:VKJ65608 VUF65545:VUF65608 WEB65545:WEB65608 WNX65545:WNX65608 WXT65545:WXT65608 BL131081:BL131144 LH131081:LH131144 VD131081:VD131144 AEZ131081:AEZ131144 AOV131081:AOV131144 AYR131081:AYR131144 BIN131081:BIN131144 BSJ131081:BSJ131144 CCF131081:CCF131144 CMB131081:CMB131144 CVX131081:CVX131144 DFT131081:DFT131144 DPP131081:DPP131144 DZL131081:DZL131144 EJH131081:EJH131144 ETD131081:ETD131144 FCZ131081:FCZ131144 FMV131081:FMV131144 FWR131081:FWR131144 GGN131081:GGN131144 GQJ131081:GQJ131144 HAF131081:HAF131144 HKB131081:HKB131144 HTX131081:HTX131144 IDT131081:IDT131144 INP131081:INP131144 IXL131081:IXL131144 JHH131081:JHH131144 JRD131081:JRD131144 KAZ131081:KAZ131144 KKV131081:KKV131144 KUR131081:KUR131144 LEN131081:LEN131144 LOJ131081:LOJ131144 LYF131081:LYF131144 MIB131081:MIB131144 MRX131081:MRX131144 NBT131081:NBT131144 NLP131081:NLP131144 NVL131081:NVL131144 OFH131081:OFH131144 OPD131081:OPD131144 OYZ131081:OYZ131144 PIV131081:PIV131144 PSR131081:PSR131144 QCN131081:QCN131144 QMJ131081:QMJ131144 QWF131081:QWF131144 RGB131081:RGB131144 RPX131081:RPX131144 RZT131081:RZT131144 SJP131081:SJP131144 STL131081:STL131144 TDH131081:TDH131144 TND131081:TND131144 TWZ131081:TWZ131144 UGV131081:UGV131144 UQR131081:UQR131144 VAN131081:VAN131144 VKJ131081:VKJ131144 VUF131081:VUF131144 WEB131081:WEB131144 WNX131081:WNX131144 WXT131081:WXT131144 BL196617:BL196680 LH196617:LH196680 VD196617:VD196680 AEZ196617:AEZ196680 AOV196617:AOV196680 AYR196617:AYR196680 BIN196617:BIN196680 BSJ196617:BSJ196680 CCF196617:CCF196680 CMB196617:CMB196680 CVX196617:CVX196680 DFT196617:DFT196680 DPP196617:DPP196680 DZL196617:DZL196680 EJH196617:EJH196680 ETD196617:ETD196680 FCZ196617:FCZ196680 FMV196617:FMV196680 FWR196617:FWR196680 GGN196617:GGN196680 GQJ196617:GQJ196680 HAF196617:HAF196680 HKB196617:HKB196680 HTX196617:HTX196680 IDT196617:IDT196680 INP196617:INP196680 IXL196617:IXL196680 JHH196617:JHH196680 JRD196617:JRD196680 KAZ196617:KAZ196680 KKV196617:KKV196680 KUR196617:KUR196680 LEN196617:LEN196680 LOJ196617:LOJ196680 LYF196617:LYF196680 MIB196617:MIB196680 MRX196617:MRX196680 NBT196617:NBT196680 NLP196617:NLP196680 NVL196617:NVL196680 OFH196617:OFH196680 OPD196617:OPD196680 OYZ196617:OYZ196680 PIV196617:PIV196680 PSR196617:PSR196680 QCN196617:QCN196680 QMJ196617:QMJ196680 QWF196617:QWF196680 RGB196617:RGB196680 RPX196617:RPX196680 RZT196617:RZT196680 SJP196617:SJP196680 STL196617:STL196680 TDH196617:TDH196680 TND196617:TND196680 TWZ196617:TWZ196680 UGV196617:UGV196680 UQR196617:UQR196680 VAN196617:VAN196680 VKJ196617:VKJ196680 VUF196617:VUF196680 WEB196617:WEB196680 WNX196617:WNX196680 WXT196617:WXT196680 BL262153:BL262216 LH262153:LH262216 VD262153:VD262216 AEZ262153:AEZ262216 AOV262153:AOV262216 AYR262153:AYR262216 BIN262153:BIN262216 BSJ262153:BSJ262216 CCF262153:CCF262216 CMB262153:CMB262216 CVX262153:CVX262216 DFT262153:DFT262216 DPP262153:DPP262216 DZL262153:DZL262216 EJH262153:EJH262216 ETD262153:ETD262216 FCZ262153:FCZ262216 FMV262153:FMV262216 FWR262153:FWR262216 GGN262153:GGN262216 GQJ262153:GQJ262216 HAF262153:HAF262216 HKB262153:HKB262216 HTX262153:HTX262216 IDT262153:IDT262216 INP262153:INP262216 IXL262153:IXL262216 JHH262153:JHH262216 JRD262153:JRD262216 KAZ262153:KAZ262216 KKV262153:KKV262216 KUR262153:KUR262216 LEN262153:LEN262216 LOJ262153:LOJ262216 LYF262153:LYF262216 MIB262153:MIB262216 MRX262153:MRX262216 NBT262153:NBT262216 NLP262153:NLP262216 NVL262153:NVL262216 OFH262153:OFH262216 OPD262153:OPD262216 OYZ262153:OYZ262216 PIV262153:PIV262216 PSR262153:PSR262216 QCN262153:QCN262216 QMJ262153:QMJ262216 QWF262153:QWF262216 RGB262153:RGB262216 RPX262153:RPX262216 RZT262153:RZT262216 SJP262153:SJP262216 STL262153:STL262216 TDH262153:TDH262216 TND262153:TND262216 TWZ262153:TWZ262216 UGV262153:UGV262216 UQR262153:UQR262216 VAN262153:VAN262216 VKJ262153:VKJ262216 VUF262153:VUF262216 WEB262153:WEB262216 WNX262153:WNX262216 WXT262153:WXT262216 BL327689:BL327752 LH327689:LH327752 VD327689:VD327752 AEZ327689:AEZ327752 AOV327689:AOV327752 AYR327689:AYR327752 BIN327689:BIN327752 BSJ327689:BSJ327752 CCF327689:CCF327752 CMB327689:CMB327752 CVX327689:CVX327752 DFT327689:DFT327752 DPP327689:DPP327752 DZL327689:DZL327752 EJH327689:EJH327752 ETD327689:ETD327752 FCZ327689:FCZ327752 FMV327689:FMV327752 FWR327689:FWR327752 GGN327689:GGN327752 GQJ327689:GQJ327752 HAF327689:HAF327752 HKB327689:HKB327752 HTX327689:HTX327752 IDT327689:IDT327752 INP327689:INP327752 IXL327689:IXL327752 JHH327689:JHH327752 JRD327689:JRD327752 KAZ327689:KAZ327752 KKV327689:KKV327752 KUR327689:KUR327752 LEN327689:LEN327752 LOJ327689:LOJ327752 LYF327689:LYF327752 MIB327689:MIB327752 MRX327689:MRX327752 NBT327689:NBT327752 NLP327689:NLP327752 NVL327689:NVL327752 OFH327689:OFH327752 OPD327689:OPD327752 OYZ327689:OYZ327752 PIV327689:PIV327752 PSR327689:PSR327752 QCN327689:QCN327752 QMJ327689:QMJ327752 QWF327689:QWF327752 RGB327689:RGB327752 RPX327689:RPX327752 RZT327689:RZT327752 SJP327689:SJP327752 STL327689:STL327752 TDH327689:TDH327752 TND327689:TND327752 TWZ327689:TWZ327752 UGV327689:UGV327752 UQR327689:UQR327752 VAN327689:VAN327752 VKJ327689:VKJ327752 VUF327689:VUF327752 WEB327689:WEB327752 WNX327689:WNX327752 WXT327689:WXT327752 BL393225:BL393288 LH393225:LH393288 VD393225:VD393288 AEZ393225:AEZ393288 AOV393225:AOV393288 AYR393225:AYR393288 BIN393225:BIN393288 BSJ393225:BSJ393288 CCF393225:CCF393288 CMB393225:CMB393288 CVX393225:CVX393288 DFT393225:DFT393288 DPP393225:DPP393288 DZL393225:DZL393288 EJH393225:EJH393288 ETD393225:ETD393288 FCZ393225:FCZ393288 FMV393225:FMV393288 FWR393225:FWR393288 GGN393225:GGN393288 GQJ393225:GQJ393288 HAF393225:HAF393288 HKB393225:HKB393288 HTX393225:HTX393288 IDT393225:IDT393288 INP393225:INP393288 IXL393225:IXL393288 JHH393225:JHH393288 JRD393225:JRD393288 KAZ393225:KAZ393288 KKV393225:KKV393288 KUR393225:KUR393288 LEN393225:LEN393288 LOJ393225:LOJ393288 LYF393225:LYF393288 MIB393225:MIB393288 MRX393225:MRX393288 NBT393225:NBT393288 NLP393225:NLP393288 NVL393225:NVL393288 OFH393225:OFH393288 OPD393225:OPD393288 OYZ393225:OYZ393288 PIV393225:PIV393288 PSR393225:PSR393288 QCN393225:QCN393288 QMJ393225:QMJ393288 QWF393225:QWF393288 RGB393225:RGB393288 RPX393225:RPX393288 RZT393225:RZT393288 SJP393225:SJP393288 STL393225:STL393288 TDH393225:TDH393288 TND393225:TND393288 TWZ393225:TWZ393288 UGV393225:UGV393288 UQR393225:UQR393288 VAN393225:VAN393288 VKJ393225:VKJ393288 VUF393225:VUF393288 WEB393225:WEB393288 WNX393225:WNX393288 WXT393225:WXT393288 BL458761:BL458824 LH458761:LH458824 VD458761:VD458824 AEZ458761:AEZ458824 AOV458761:AOV458824 AYR458761:AYR458824 BIN458761:BIN458824 BSJ458761:BSJ458824 CCF458761:CCF458824 CMB458761:CMB458824 CVX458761:CVX458824 DFT458761:DFT458824 DPP458761:DPP458824 DZL458761:DZL458824 EJH458761:EJH458824 ETD458761:ETD458824 FCZ458761:FCZ458824 FMV458761:FMV458824 FWR458761:FWR458824 GGN458761:GGN458824 GQJ458761:GQJ458824 HAF458761:HAF458824 HKB458761:HKB458824 HTX458761:HTX458824 IDT458761:IDT458824 INP458761:INP458824 IXL458761:IXL458824 JHH458761:JHH458824 JRD458761:JRD458824 KAZ458761:KAZ458824 KKV458761:KKV458824 KUR458761:KUR458824 LEN458761:LEN458824 LOJ458761:LOJ458824 LYF458761:LYF458824 MIB458761:MIB458824 MRX458761:MRX458824 NBT458761:NBT458824 NLP458761:NLP458824 NVL458761:NVL458824 OFH458761:OFH458824 OPD458761:OPD458824 OYZ458761:OYZ458824 PIV458761:PIV458824 PSR458761:PSR458824 QCN458761:QCN458824 QMJ458761:QMJ458824 QWF458761:QWF458824 RGB458761:RGB458824 RPX458761:RPX458824 RZT458761:RZT458824 SJP458761:SJP458824 STL458761:STL458824 TDH458761:TDH458824 TND458761:TND458824 TWZ458761:TWZ458824 UGV458761:UGV458824 UQR458761:UQR458824 VAN458761:VAN458824 VKJ458761:VKJ458824 VUF458761:VUF458824 WEB458761:WEB458824 WNX458761:WNX458824 WXT458761:WXT458824 BL524297:BL524360 LH524297:LH524360 VD524297:VD524360 AEZ524297:AEZ524360 AOV524297:AOV524360 AYR524297:AYR524360 BIN524297:BIN524360 BSJ524297:BSJ524360 CCF524297:CCF524360 CMB524297:CMB524360 CVX524297:CVX524360 DFT524297:DFT524360 DPP524297:DPP524360 DZL524297:DZL524360 EJH524297:EJH524360 ETD524297:ETD524360 FCZ524297:FCZ524360 FMV524297:FMV524360 FWR524297:FWR524360 GGN524297:GGN524360 GQJ524297:GQJ524360 HAF524297:HAF524360 HKB524297:HKB524360 HTX524297:HTX524360 IDT524297:IDT524360 INP524297:INP524360 IXL524297:IXL524360 JHH524297:JHH524360 JRD524297:JRD524360 KAZ524297:KAZ524360 KKV524297:KKV524360 KUR524297:KUR524360 LEN524297:LEN524360 LOJ524297:LOJ524360 LYF524297:LYF524360 MIB524297:MIB524360 MRX524297:MRX524360 NBT524297:NBT524360 NLP524297:NLP524360 NVL524297:NVL524360 OFH524297:OFH524360 OPD524297:OPD524360 OYZ524297:OYZ524360 PIV524297:PIV524360 PSR524297:PSR524360 QCN524297:QCN524360 QMJ524297:QMJ524360 QWF524297:QWF524360 RGB524297:RGB524360 RPX524297:RPX524360 RZT524297:RZT524360 SJP524297:SJP524360 STL524297:STL524360 TDH524297:TDH524360 TND524297:TND524360 TWZ524297:TWZ524360 UGV524297:UGV524360 UQR524297:UQR524360 VAN524297:VAN524360 VKJ524297:VKJ524360 VUF524297:VUF524360 WEB524297:WEB524360 WNX524297:WNX524360 WXT524297:WXT524360 BL589833:BL589896 LH589833:LH589896 VD589833:VD589896 AEZ589833:AEZ589896 AOV589833:AOV589896 AYR589833:AYR589896 BIN589833:BIN589896 BSJ589833:BSJ589896 CCF589833:CCF589896 CMB589833:CMB589896 CVX589833:CVX589896 DFT589833:DFT589896 DPP589833:DPP589896 DZL589833:DZL589896 EJH589833:EJH589896 ETD589833:ETD589896 FCZ589833:FCZ589896 FMV589833:FMV589896 FWR589833:FWR589896 GGN589833:GGN589896 GQJ589833:GQJ589896 HAF589833:HAF589896 HKB589833:HKB589896 HTX589833:HTX589896 IDT589833:IDT589896 INP589833:INP589896 IXL589833:IXL589896 JHH589833:JHH589896 JRD589833:JRD589896 KAZ589833:KAZ589896 KKV589833:KKV589896 KUR589833:KUR589896 LEN589833:LEN589896 LOJ589833:LOJ589896 LYF589833:LYF589896 MIB589833:MIB589896 MRX589833:MRX589896 NBT589833:NBT589896 NLP589833:NLP589896 NVL589833:NVL589896 OFH589833:OFH589896 OPD589833:OPD589896 OYZ589833:OYZ589896 PIV589833:PIV589896 PSR589833:PSR589896 QCN589833:QCN589896 QMJ589833:QMJ589896 QWF589833:QWF589896 RGB589833:RGB589896 RPX589833:RPX589896 RZT589833:RZT589896 SJP589833:SJP589896 STL589833:STL589896 TDH589833:TDH589896 TND589833:TND589896 TWZ589833:TWZ589896 UGV589833:UGV589896 UQR589833:UQR589896 VAN589833:VAN589896 VKJ589833:VKJ589896 VUF589833:VUF589896 WEB589833:WEB589896 WNX589833:WNX589896 WXT589833:WXT589896 BL655369:BL655432 LH655369:LH655432 VD655369:VD655432 AEZ655369:AEZ655432 AOV655369:AOV655432 AYR655369:AYR655432 BIN655369:BIN655432 BSJ655369:BSJ655432 CCF655369:CCF655432 CMB655369:CMB655432 CVX655369:CVX655432 DFT655369:DFT655432 DPP655369:DPP655432 DZL655369:DZL655432 EJH655369:EJH655432 ETD655369:ETD655432 FCZ655369:FCZ655432 FMV655369:FMV655432 FWR655369:FWR655432 GGN655369:GGN655432 GQJ655369:GQJ655432 HAF655369:HAF655432 HKB655369:HKB655432 HTX655369:HTX655432 IDT655369:IDT655432 INP655369:INP655432 IXL655369:IXL655432 JHH655369:JHH655432 JRD655369:JRD655432 KAZ655369:KAZ655432 KKV655369:KKV655432 KUR655369:KUR655432 LEN655369:LEN655432 LOJ655369:LOJ655432 LYF655369:LYF655432 MIB655369:MIB655432 MRX655369:MRX655432 NBT655369:NBT655432 NLP655369:NLP655432 NVL655369:NVL655432 OFH655369:OFH655432 OPD655369:OPD655432 OYZ655369:OYZ655432 PIV655369:PIV655432 PSR655369:PSR655432 QCN655369:QCN655432 QMJ655369:QMJ655432 QWF655369:QWF655432 RGB655369:RGB655432 RPX655369:RPX655432 RZT655369:RZT655432 SJP655369:SJP655432 STL655369:STL655432 TDH655369:TDH655432 TND655369:TND655432 TWZ655369:TWZ655432 UGV655369:UGV655432 UQR655369:UQR655432 VAN655369:VAN655432 VKJ655369:VKJ655432 VUF655369:VUF655432 WEB655369:WEB655432 WNX655369:WNX655432 WXT655369:WXT655432 BL720905:BL720968 LH720905:LH720968 VD720905:VD720968 AEZ720905:AEZ720968 AOV720905:AOV720968 AYR720905:AYR720968 BIN720905:BIN720968 BSJ720905:BSJ720968 CCF720905:CCF720968 CMB720905:CMB720968 CVX720905:CVX720968 DFT720905:DFT720968 DPP720905:DPP720968 DZL720905:DZL720968 EJH720905:EJH720968 ETD720905:ETD720968 FCZ720905:FCZ720968 FMV720905:FMV720968 FWR720905:FWR720968 GGN720905:GGN720968 GQJ720905:GQJ720968 HAF720905:HAF720968 HKB720905:HKB720968 HTX720905:HTX720968 IDT720905:IDT720968 INP720905:INP720968 IXL720905:IXL720968 JHH720905:JHH720968 JRD720905:JRD720968 KAZ720905:KAZ720968 KKV720905:KKV720968 KUR720905:KUR720968 LEN720905:LEN720968 LOJ720905:LOJ720968 LYF720905:LYF720968 MIB720905:MIB720968 MRX720905:MRX720968 NBT720905:NBT720968 NLP720905:NLP720968 NVL720905:NVL720968 OFH720905:OFH720968 OPD720905:OPD720968 OYZ720905:OYZ720968 PIV720905:PIV720968 PSR720905:PSR720968 QCN720905:QCN720968 QMJ720905:QMJ720968 QWF720905:QWF720968 RGB720905:RGB720968 RPX720905:RPX720968 RZT720905:RZT720968 SJP720905:SJP720968 STL720905:STL720968 TDH720905:TDH720968 TND720905:TND720968 TWZ720905:TWZ720968 UGV720905:UGV720968 UQR720905:UQR720968 VAN720905:VAN720968 VKJ720905:VKJ720968 VUF720905:VUF720968 WEB720905:WEB720968 WNX720905:WNX720968 WXT720905:WXT720968 BL786441:BL786504 LH786441:LH786504 VD786441:VD786504 AEZ786441:AEZ786504 AOV786441:AOV786504 AYR786441:AYR786504 BIN786441:BIN786504 BSJ786441:BSJ786504 CCF786441:CCF786504 CMB786441:CMB786504 CVX786441:CVX786504 DFT786441:DFT786504 DPP786441:DPP786504 DZL786441:DZL786504 EJH786441:EJH786504 ETD786441:ETD786504 FCZ786441:FCZ786504 FMV786441:FMV786504 FWR786441:FWR786504 GGN786441:GGN786504 GQJ786441:GQJ786504 HAF786441:HAF786504 HKB786441:HKB786504 HTX786441:HTX786504 IDT786441:IDT786504 INP786441:INP786504 IXL786441:IXL786504 JHH786441:JHH786504 JRD786441:JRD786504 KAZ786441:KAZ786504 KKV786441:KKV786504 KUR786441:KUR786504 LEN786441:LEN786504 LOJ786441:LOJ786504 LYF786441:LYF786504 MIB786441:MIB786504 MRX786441:MRX786504 NBT786441:NBT786504 NLP786441:NLP786504 NVL786441:NVL786504 OFH786441:OFH786504 OPD786441:OPD786504 OYZ786441:OYZ786504 PIV786441:PIV786504 PSR786441:PSR786504 QCN786441:QCN786504 QMJ786441:QMJ786504 QWF786441:QWF786504 RGB786441:RGB786504 RPX786441:RPX786504 RZT786441:RZT786504 SJP786441:SJP786504 STL786441:STL786504 TDH786441:TDH786504 TND786441:TND786504 TWZ786441:TWZ786504 UGV786441:UGV786504 UQR786441:UQR786504 VAN786441:VAN786504 VKJ786441:VKJ786504 VUF786441:VUF786504 WEB786441:WEB786504 WNX786441:WNX786504 WXT786441:WXT786504 BL851977:BL852040 LH851977:LH852040 VD851977:VD852040 AEZ851977:AEZ852040 AOV851977:AOV852040 AYR851977:AYR852040 BIN851977:BIN852040 BSJ851977:BSJ852040 CCF851977:CCF852040 CMB851977:CMB852040 CVX851977:CVX852040 DFT851977:DFT852040 DPP851977:DPP852040 DZL851977:DZL852040 EJH851977:EJH852040 ETD851977:ETD852040 FCZ851977:FCZ852040 FMV851977:FMV852040 FWR851977:FWR852040 GGN851977:GGN852040 GQJ851977:GQJ852040 HAF851977:HAF852040 HKB851977:HKB852040 HTX851977:HTX852040 IDT851977:IDT852040 INP851977:INP852040 IXL851977:IXL852040 JHH851977:JHH852040 JRD851977:JRD852040 KAZ851977:KAZ852040 KKV851977:KKV852040 KUR851977:KUR852040 LEN851977:LEN852040 LOJ851977:LOJ852040 LYF851977:LYF852040 MIB851977:MIB852040 MRX851977:MRX852040 NBT851977:NBT852040 NLP851977:NLP852040 NVL851977:NVL852040 OFH851977:OFH852040 OPD851977:OPD852040 OYZ851977:OYZ852040 PIV851977:PIV852040 PSR851977:PSR852040 QCN851977:QCN852040 QMJ851977:QMJ852040 QWF851977:QWF852040 RGB851977:RGB852040 RPX851977:RPX852040 RZT851977:RZT852040 SJP851977:SJP852040 STL851977:STL852040 TDH851977:TDH852040 TND851977:TND852040 TWZ851977:TWZ852040 UGV851977:UGV852040 UQR851977:UQR852040 VAN851977:VAN852040 VKJ851977:VKJ852040 VUF851977:VUF852040 WEB851977:WEB852040 WNX851977:WNX852040 WXT851977:WXT852040 BL917513:BL917576 LH917513:LH917576 VD917513:VD917576 AEZ917513:AEZ917576 AOV917513:AOV917576 AYR917513:AYR917576 BIN917513:BIN917576 BSJ917513:BSJ917576 CCF917513:CCF917576 CMB917513:CMB917576 CVX917513:CVX917576 DFT917513:DFT917576 DPP917513:DPP917576 DZL917513:DZL917576 EJH917513:EJH917576 ETD917513:ETD917576 FCZ917513:FCZ917576 FMV917513:FMV917576 FWR917513:FWR917576 GGN917513:GGN917576 GQJ917513:GQJ917576 HAF917513:HAF917576 HKB917513:HKB917576 HTX917513:HTX917576 IDT917513:IDT917576 INP917513:INP917576 IXL917513:IXL917576 JHH917513:JHH917576 JRD917513:JRD917576 KAZ917513:KAZ917576 KKV917513:KKV917576 KUR917513:KUR917576 LEN917513:LEN917576 LOJ917513:LOJ917576 LYF917513:LYF917576 MIB917513:MIB917576 MRX917513:MRX917576 NBT917513:NBT917576 NLP917513:NLP917576 NVL917513:NVL917576 OFH917513:OFH917576 OPD917513:OPD917576 OYZ917513:OYZ917576 PIV917513:PIV917576 PSR917513:PSR917576 QCN917513:QCN917576 QMJ917513:QMJ917576 QWF917513:QWF917576 RGB917513:RGB917576 RPX917513:RPX917576 RZT917513:RZT917576 SJP917513:SJP917576 STL917513:STL917576 TDH917513:TDH917576 TND917513:TND917576 TWZ917513:TWZ917576 UGV917513:UGV917576 UQR917513:UQR917576 VAN917513:VAN917576 VKJ917513:VKJ917576 VUF917513:VUF917576 WEB917513:WEB917576 WNX917513:WNX917576 WXT917513:WXT917576 BL983049:BL983112 LH983049:LH983112 VD983049:VD983112 AEZ983049:AEZ983112 AOV983049:AOV983112 AYR983049:AYR983112 BIN983049:BIN983112 BSJ983049:BSJ983112 CCF983049:CCF983112 CMB983049:CMB983112 CVX983049:CVX983112 DFT983049:DFT983112 DPP983049:DPP983112 DZL983049:DZL983112 EJH983049:EJH983112 ETD983049:ETD983112 FCZ983049:FCZ983112 FMV983049:FMV983112 FWR983049:FWR983112 GGN983049:GGN983112 GQJ983049:GQJ983112 HAF983049:HAF983112 HKB983049:HKB983112 HTX983049:HTX983112 IDT983049:IDT983112 INP983049:INP983112 IXL983049:IXL983112 JHH983049:JHH983112 JRD983049:JRD983112 KAZ983049:KAZ983112 KKV983049:KKV983112 KUR983049:KUR983112 LEN983049:LEN983112 LOJ983049:LOJ983112 LYF983049:LYF983112 MIB983049:MIB983112 MRX983049:MRX983112 NBT983049:NBT983112 NLP983049:NLP983112 NVL983049:NVL983112 OFH983049:OFH983112 OPD983049:OPD983112 OYZ983049:OYZ983112 PIV983049:PIV983112 PSR983049:PSR983112 QCN983049:QCN983112 QMJ983049:QMJ983112 QWF983049:QWF983112 RGB983049:RGB983112 RPX983049:RPX983112 RZT983049:RZT983112 SJP983049:SJP983112 STL983049:STL983112 TDH983049:TDH983112 TND983049:TND983112 TWZ983049:TWZ983112 UGV983049:UGV983112 UQR983049:UQR983112 VAN983049:VAN983112 VKJ983049:VKJ983112 VUF983049:VUF983112 WEB983049:WEB983112 WNX983049:WNX983112 WXT983049:WXT983112">
      <formula1>Oportunidad</formula1>
    </dataValidation>
    <dataValidation type="list" showInputMessage="1" showErrorMessage="1" errorTitle="Rechazado" error="Solo son validadas las opciones de la lista" sqref="BN9:BN72 LJ9:LJ72 VF9:VF72 AFB9:AFB72 AOX9:AOX72 AYT9:AYT72 BIP9:BIP72 BSL9:BSL72 CCH9:CCH72 CMD9:CMD72 CVZ9:CVZ72 DFV9:DFV72 DPR9:DPR72 DZN9:DZN72 EJJ9:EJJ72 ETF9:ETF72 FDB9:FDB72 FMX9:FMX72 FWT9:FWT72 GGP9:GGP72 GQL9:GQL72 HAH9:HAH72 HKD9:HKD72 HTZ9:HTZ72 IDV9:IDV72 INR9:INR72 IXN9:IXN72 JHJ9:JHJ72 JRF9:JRF72 KBB9:KBB72 KKX9:KKX72 KUT9:KUT72 LEP9:LEP72 LOL9:LOL72 LYH9:LYH72 MID9:MID72 MRZ9:MRZ72 NBV9:NBV72 NLR9:NLR72 NVN9:NVN72 OFJ9:OFJ72 OPF9:OPF72 OZB9:OZB72 PIX9:PIX72 PST9:PST72 QCP9:QCP72 QML9:QML72 QWH9:QWH72 RGD9:RGD72 RPZ9:RPZ72 RZV9:RZV72 SJR9:SJR72 STN9:STN72 TDJ9:TDJ72 TNF9:TNF72 TXB9:TXB72 UGX9:UGX72 UQT9:UQT72 VAP9:VAP72 VKL9:VKL72 VUH9:VUH72 WED9:WED72 WNZ9:WNZ72 WXV9:WXV72 BN65545:BN65608 LJ65545:LJ65608 VF65545:VF65608 AFB65545:AFB65608 AOX65545:AOX65608 AYT65545:AYT65608 BIP65545:BIP65608 BSL65545:BSL65608 CCH65545:CCH65608 CMD65545:CMD65608 CVZ65545:CVZ65608 DFV65545:DFV65608 DPR65545:DPR65608 DZN65545:DZN65608 EJJ65545:EJJ65608 ETF65545:ETF65608 FDB65545:FDB65608 FMX65545:FMX65608 FWT65545:FWT65608 GGP65545:GGP65608 GQL65545:GQL65608 HAH65545:HAH65608 HKD65545:HKD65608 HTZ65545:HTZ65608 IDV65545:IDV65608 INR65545:INR65608 IXN65545:IXN65608 JHJ65545:JHJ65608 JRF65545:JRF65608 KBB65545:KBB65608 KKX65545:KKX65608 KUT65545:KUT65608 LEP65545:LEP65608 LOL65545:LOL65608 LYH65545:LYH65608 MID65545:MID65608 MRZ65545:MRZ65608 NBV65545:NBV65608 NLR65545:NLR65608 NVN65545:NVN65608 OFJ65545:OFJ65608 OPF65545:OPF65608 OZB65545:OZB65608 PIX65545:PIX65608 PST65545:PST65608 QCP65545:QCP65608 QML65545:QML65608 QWH65545:QWH65608 RGD65545:RGD65608 RPZ65545:RPZ65608 RZV65545:RZV65608 SJR65545:SJR65608 STN65545:STN65608 TDJ65545:TDJ65608 TNF65545:TNF65608 TXB65545:TXB65608 UGX65545:UGX65608 UQT65545:UQT65608 VAP65545:VAP65608 VKL65545:VKL65608 VUH65545:VUH65608 WED65545:WED65608 WNZ65545:WNZ65608 WXV65545:WXV65608 BN131081:BN131144 LJ131081:LJ131144 VF131081:VF131144 AFB131081:AFB131144 AOX131081:AOX131144 AYT131081:AYT131144 BIP131081:BIP131144 BSL131081:BSL131144 CCH131081:CCH131144 CMD131081:CMD131144 CVZ131081:CVZ131144 DFV131081:DFV131144 DPR131081:DPR131144 DZN131081:DZN131144 EJJ131081:EJJ131144 ETF131081:ETF131144 FDB131081:FDB131144 FMX131081:FMX131144 FWT131081:FWT131144 GGP131081:GGP131144 GQL131081:GQL131144 HAH131081:HAH131144 HKD131081:HKD131144 HTZ131081:HTZ131144 IDV131081:IDV131144 INR131081:INR131144 IXN131081:IXN131144 JHJ131081:JHJ131144 JRF131081:JRF131144 KBB131081:KBB131144 KKX131081:KKX131144 KUT131081:KUT131144 LEP131081:LEP131144 LOL131081:LOL131144 LYH131081:LYH131144 MID131081:MID131144 MRZ131081:MRZ131144 NBV131081:NBV131144 NLR131081:NLR131144 NVN131081:NVN131144 OFJ131081:OFJ131144 OPF131081:OPF131144 OZB131081:OZB131144 PIX131081:PIX131144 PST131081:PST131144 QCP131081:QCP131144 QML131081:QML131144 QWH131081:QWH131144 RGD131081:RGD131144 RPZ131081:RPZ131144 RZV131081:RZV131144 SJR131081:SJR131144 STN131081:STN131144 TDJ131081:TDJ131144 TNF131081:TNF131144 TXB131081:TXB131144 UGX131081:UGX131144 UQT131081:UQT131144 VAP131081:VAP131144 VKL131081:VKL131144 VUH131081:VUH131144 WED131081:WED131144 WNZ131081:WNZ131144 WXV131081:WXV131144 BN196617:BN196680 LJ196617:LJ196680 VF196617:VF196680 AFB196617:AFB196680 AOX196617:AOX196680 AYT196617:AYT196680 BIP196617:BIP196680 BSL196617:BSL196680 CCH196617:CCH196680 CMD196617:CMD196680 CVZ196617:CVZ196680 DFV196617:DFV196680 DPR196617:DPR196680 DZN196617:DZN196680 EJJ196617:EJJ196680 ETF196617:ETF196680 FDB196617:FDB196680 FMX196617:FMX196680 FWT196617:FWT196680 GGP196617:GGP196680 GQL196617:GQL196680 HAH196617:HAH196680 HKD196617:HKD196680 HTZ196617:HTZ196680 IDV196617:IDV196680 INR196617:INR196680 IXN196617:IXN196680 JHJ196617:JHJ196680 JRF196617:JRF196680 KBB196617:KBB196680 KKX196617:KKX196680 KUT196617:KUT196680 LEP196617:LEP196680 LOL196617:LOL196680 LYH196617:LYH196680 MID196617:MID196680 MRZ196617:MRZ196680 NBV196617:NBV196680 NLR196617:NLR196680 NVN196617:NVN196680 OFJ196617:OFJ196680 OPF196617:OPF196680 OZB196617:OZB196680 PIX196617:PIX196680 PST196617:PST196680 QCP196617:QCP196680 QML196617:QML196680 QWH196617:QWH196680 RGD196617:RGD196680 RPZ196617:RPZ196680 RZV196617:RZV196680 SJR196617:SJR196680 STN196617:STN196680 TDJ196617:TDJ196680 TNF196617:TNF196680 TXB196617:TXB196680 UGX196617:UGX196680 UQT196617:UQT196680 VAP196617:VAP196680 VKL196617:VKL196680 VUH196617:VUH196680 WED196617:WED196680 WNZ196617:WNZ196680 WXV196617:WXV196680 BN262153:BN262216 LJ262153:LJ262216 VF262153:VF262216 AFB262153:AFB262216 AOX262153:AOX262216 AYT262153:AYT262216 BIP262153:BIP262216 BSL262153:BSL262216 CCH262153:CCH262216 CMD262153:CMD262216 CVZ262153:CVZ262216 DFV262153:DFV262216 DPR262153:DPR262216 DZN262153:DZN262216 EJJ262153:EJJ262216 ETF262153:ETF262216 FDB262153:FDB262216 FMX262153:FMX262216 FWT262153:FWT262216 GGP262153:GGP262216 GQL262153:GQL262216 HAH262153:HAH262216 HKD262153:HKD262216 HTZ262153:HTZ262216 IDV262153:IDV262216 INR262153:INR262216 IXN262153:IXN262216 JHJ262153:JHJ262216 JRF262153:JRF262216 KBB262153:KBB262216 KKX262153:KKX262216 KUT262153:KUT262216 LEP262153:LEP262216 LOL262153:LOL262216 LYH262153:LYH262216 MID262153:MID262216 MRZ262153:MRZ262216 NBV262153:NBV262216 NLR262153:NLR262216 NVN262153:NVN262216 OFJ262153:OFJ262216 OPF262153:OPF262216 OZB262153:OZB262216 PIX262153:PIX262216 PST262153:PST262216 QCP262153:QCP262216 QML262153:QML262216 QWH262153:QWH262216 RGD262153:RGD262216 RPZ262153:RPZ262216 RZV262153:RZV262216 SJR262153:SJR262216 STN262153:STN262216 TDJ262153:TDJ262216 TNF262153:TNF262216 TXB262153:TXB262216 UGX262153:UGX262216 UQT262153:UQT262216 VAP262153:VAP262216 VKL262153:VKL262216 VUH262153:VUH262216 WED262153:WED262216 WNZ262153:WNZ262216 WXV262153:WXV262216 BN327689:BN327752 LJ327689:LJ327752 VF327689:VF327752 AFB327689:AFB327752 AOX327689:AOX327752 AYT327689:AYT327752 BIP327689:BIP327752 BSL327689:BSL327752 CCH327689:CCH327752 CMD327689:CMD327752 CVZ327689:CVZ327752 DFV327689:DFV327752 DPR327689:DPR327752 DZN327689:DZN327752 EJJ327689:EJJ327752 ETF327689:ETF327752 FDB327689:FDB327752 FMX327689:FMX327752 FWT327689:FWT327752 GGP327689:GGP327752 GQL327689:GQL327752 HAH327689:HAH327752 HKD327689:HKD327752 HTZ327689:HTZ327752 IDV327689:IDV327752 INR327689:INR327752 IXN327689:IXN327752 JHJ327689:JHJ327752 JRF327689:JRF327752 KBB327689:KBB327752 KKX327689:KKX327752 KUT327689:KUT327752 LEP327689:LEP327752 LOL327689:LOL327752 LYH327689:LYH327752 MID327689:MID327752 MRZ327689:MRZ327752 NBV327689:NBV327752 NLR327689:NLR327752 NVN327689:NVN327752 OFJ327689:OFJ327752 OPF327689:OPF327752 OZB327689:OZB327752 PIX327689:PIX327752 PST327689:PST327752 QCP327689:QCP327752 QML327689:QML327752 QWH327689:QWH327752 RGD327689:RGD327752 RPZ327689:RPZ327752 RZV327689:RZV327752 SJR327689:SJR327752 STN327689:STN327752 TDJ327689:TDJ327752 TNF327689:TNF327752 TXB327689:TXB327752 UGX327689:UGX327752 UQT327689:UQT327752 VAP327689:VAP327752 VKL327689:VKL327752 VUH327689:VUH327752 WED327689:WED327752 WNZ327689:WNZ327752 WXV327689:WXV327752 BN393225:BN393288 LJ393225:LJ393288 VF393225:VF393288 AFB393225:AFB393288 AOX393225:AOX393288 AYT393225:AYT393288 BIP393225:BIP393288 BSL393225:BSL393288 CCH393225:CCH393288 CMD393225:CMD393288 CVZ393225:CVZ393288 DFV393225:DFV393288 DPR393225:DPR393288 DZN393225:DZN393288 EJJ393225:EJJ393288 ETF393225:ETF393288 FDB393225:FDB393288 FMX393225:FMX393288 FWT393225:FWT393288 GGP393225:GGP393288 GQL393225:GQL393288 HAH393225:HAH393288 HKD393225:HKD393288 HTZ393225:HTZ393288 IDV393225:IDV393288 INR393225:INR393288 IXN393225:IXN393288 JHJ393225:JHJ393288 JRF393225:JRF393288 KBB393225:KBB393288 KKX393225:KKX393288 KUT393225:KUT393288 LEP393225:LEP393288 LOL393225:LOL393288 LYH393225:LYH393288 MID393225:MID393288 MRZ393225:MRZ393288 NBV393225:NBV393288 NLR393225:NLR393288 NVN393225:NVN393288 OFJ393225:OFJ393288 OPF393225:OPF393288 OZB393225:OZB393288 PIX393225:PIX393288 PST393225:PST393288 QCP393225:QCP393288 QML393225:QML393288 QWH393225:QWH393288 RGD393225:RGD393288 RPZ393225:RPZ393288 RZV393225:RZV393288 SJR393225:SJR393288 STN393225:STN393288 TDJ393225:TDJ393288 TNF393225:TNF393288 TXB393225:TXB393288 UGX393225:UGX393288 UQT393225:UQT393288 VAP393225:VAP393288 VKL393225:VKL393288 VUH393225:VUH393288 WED393225:WED393288 WNZ393225:WNZ393288 WXV393225:WXV393288 BN458761:BN458824 LJ458761:LJ458824 VF458761:VF458824 AFB458761:AFB458824 AOX458761:AOX458824 AYT458761:AYT458824 BIP458761:BIP458824 BSL458761:BSL458824 CCH458761:CCH458824 CMD458761:CMD458824 CVZ458761:CVZ458824 DFV458761:DFV458824 DPR458761:DPR458824 DZN458761:DZN458824 EJJ458761:EJJ458824 ETF458761:ETF458824 FDB458761:FDB458824 FMX458761:FMX458824 FWT458761:FWT458824 GGP458761:GGP458824 GQL458761:GQL458824 HAH458761:HAH458824 HKD458761:HKD458824 HTZ458761:HTZ458824 IDV458761:IDV458824 INR458761:INR458824 IXN458761:IXN458824 JHJ458761:JHJ458824 JRF458761:JRF458824 KBB458761:KBB458824 KKX458761:KKX458824 KUT458761:KUT458824 LEP458761:LEP458824 LOL458761:LOL458824 LYH458761:LYH458824 MID458761:MID458824 MRZ458761:MRZ458824 NBV458761:NBV458824 NLR458761:NLR458824 NVN458761:NVN458824 OFJ458761:OFJ458824 OPF458761:OPF458824 OZB458761:OZB458824 PIX458761:PIX458824 PST458761:PST458824 QCP458761:QCP458824 QML458761:QML458824 QWH458761:QWH458824 RGD458761:RGD458824 RPZ458761:RPZ458824 RZV458761:RZV458824 SJR458761:SJR458824 STN458761:STN458824 TDJ458761:TDJ458824 TNF458761:TNF458824 TXB458761:TXB458824 UGX458761:UGX458824 UQT458761:UQT458824 VAP458761:VAP458824 VKL458761:VKL458824 VUH458761:VUH458824 WED458761:WED458824 WNZ458761:WNZ458824 WXV458761:WXV458824 BN524297:BN524360 LJ524297:LJ524360 VF524297:VF524360 AFB524297:AFB524360 AOX524297:AOX524360 AYT524297:AYT524360 BIP524297:BIP524360 BSL524297:BSL524360 CCH524297:CCH524360 CMD524297:CMD524360 CVZ524297:CVZ524360 DFV524297:DFV524360 DPR524297:DPR524360 DZN524297:DZN524360 EJJ524297:EJJ524360 ETF524297:ETF524360 FDB524297:FDB524360 FMX524297:FMX524360 FWT524297:FWT524360 GGP524297:GGP524360 GQL524297:GQL524360 HAH524297:HAH524360 HKD524297:HKD524360 HTZ524297:HTZ524360 IDV524297:IDV524360 INR524297:INR524360 IXN524297:IXN524360 JHJ524297:JHJ524360 JRF524297:JRF524360 KBB524297:KBB524360 KKX524297:KKX524360 KUT524297:KUT524360 LEP524297:LEP524360 LOL524297:LOL524360 LYH524297:LYH524360 MID524297:MID524360 MRZ524297:MRZ524360 NBV524297:NBV524360 NLR524297:NLR524360 NVN524297:NVN524360 OFJ524297:OFJ524360 OPF524297:OPF524360 OZB524297:OZB524360 PIX524297:PIX524360 PST524297:PST524360 QCP524297:QCP524360 QML524297:QML524360 QWH524297:QWH524360 RGD524297:RGD524360 RPZ524297:RPZ524360 RZV524297:RZV524360 SJR524297:SJR524360 STN524297:STN524360 TDJ524297:TDJ524360 TNF524297:TNF524360 TXB524297:TXB524360 UGX524297:UGX524360 UQT524297:UQT524360 VAP524297:VAP524360 VKL524297:VKL524360 VUH524297:VUH524360 WED524297:WED524360 WNZ524297:WNZ524360 WXV524297:WXV524360 BN589833:BN589896 LJ589833:LJ589896 VF589833:VF589896 AFB589833:AFB589896 AOX589833:AOX589896 AYT589833:AYT589896 BIP589833:BIP589896 BSL589833:BSL589896 CCH589833:CCH589896 CMD589833:CMD589896 CVZ589833:CVZ589896 DFV589833:DFV589896 DPR589833:DPR589896 DZN589833:DZN589896 EJJ589833:EJJ589896 ETF589833:ETF589896 FDB589833:FDB589896 FMX589833:FMX589896 FWT589833:FWT589896 GGP589833:GGP589896 GQL589833:GQL589896 HAH589833:HAH589896 HKD589833:HKD589896 HTZ589833:HTZ589896 IDV589833:IDV589896 INR589833:INR589896 IXN589833:IXN589896 JHJ589833:JHJ589896 JRF589833:JRF589896 KBB589833:KBB589896 KKX589833:KKX589896 KUT589833:KUT589896 LEP589833:LEP589896 LOL589833:LOL589896 LYH589833:LYH589896 MID589833:MID589896 MRZ589833:MRZ589896 NBV589833:NBV589896 NLR589833:NLR589896 NVN589833:NVN589896 OFJ589833:OFJ589896 OPF589833:OPF589896 OZB589833:OZB589896 PIX589833:PIX589896 PST589833:PST589896 QCP589833:QCP589896 QML589833:QML589896 QWH589833:QWH589896 RGD589833:RGD589896 RPZ589833:RPZ589896 RZV589833:RZV589896 SJR589833:SJR589896 STN589833:STN589896 TDJ589833:TDJ589896 TNF589833:TNF589896 TXB589833:TXB589896 UGX589833:UGX589896 UQT589833:UQT589896 VAP589833:VAP589896 VKL589833:VKL589896 VUH589833:VUH589896 WED589833:WED589896 WNZ589833:WNZ589896 WXV589833:WXV589896 BN655369:BN655432 LJ655369:LJ655432 VF655369:VF655432 AFB655369:AFB655432 AOX655369:AOX655432 AYT655369:AYT655432 BIP655369:BIP655432 BSL655369:BSL655432 CCH655369:CCH655432 CMD655369:CMD655432 CVZ655369:CVZ655432 DFV655369:DFV655432 DPR655369:DPR655432 DZN655369:DZN655432 EJJ655369:EJJ655432 ETF655369:ETF655432 FDB655369:FDB655432 FMX655369:FMX655432 FWT655369:FWT655432 GGP655369:GGP655432 GQL655369:GQL655432 HAH655369:HAH655432 HKD655369:HKD655432 HTZ655369:HTZ655432 IDV655369:IDV655432 INR655369:INR655432 IXN655369:IXN655432 JHJ655369:JHJ655432 JRF655369:JRF655432 KBB655369:KBB655432 KKX655369:KKX655432 KUT655369:KUT655432 LEP655369:LEP655432 LOL655369:LOL655432 LYH655369:LYH655432 MID655369:MID655432 MRZ655369:MRZ655432 NBV655369:NBV655432 NLR655369:NLR655432 NVN655369:NVN655432 OFJ655369:OFJ655432 OPF655369:OPF655432 OZB655369:OZB655432 PIX655369:PIX655432 PST655369:PST655432 QCP655369:QCP655432 QML655369:QML655432 QWH655369:QWH655432 RGD655369:RGD655432 RPZ655369:RPZ655432 RZV655369:RZV655432 SJR655369:SJR655432 STN655369:STN655432 TDJ655369:TDJ655432 TNF655369:TNF655432 TXB655369:TXB655432 UGX655369:UGX655432 UQT655369:UQT655432 VAP655369:VAP655432 VKL655369:VKL655432 VUH655369:VUH655432 WED655369:WED655432 WNZ655369:WNZ655432 WXV655369:WXV655432 BN720905:BN720968 LJ720905:LJ720968 VF720905:VF720968 AFB720905:AFB720968 AOX720905:AOX720968 AYT720905:AYT720968 BIP720905:BIP720968 BSL720905:BSL720968 CCH720905:CCH720968 CMD720905:CMD720968 CVZ720905:CVZ720968 DFV720905:DFV720968 DPR720905:DPR720968 DZN720905:DZN720968 EJJ720905:EJJ720968 ETF720905:ETF720968 FDB720905:FDB720968 FMX720905:FMX720968 FWT720905:FWT720968 GGP720905:GGP720968 GQL720905:GQL720968 HAH720905:HAH720968 HKD720905:HKD720968 HTZ720905:HTZ720968 IDV720905:IDV720968 INR720905:INR720968 IXN720905:IXN720968 JHJ720905:JHJ720968 JRF720905:JRF720968 KBB720905:KBB720968 KKX720905:KKX720968 KUT720905:KUT720968 LEP720905:LEP720968 LOL720905:LOL720968 LYH720905:LYH720968 MID720905:MID720968 MRZ720905:MRZ720968 NBV720905:NBV720968 NLR720905:NLR720968 NVN720905:NVN720968 OFJ720905:OFJ720968 OPF720905:OPF720968 OZB720905:OZB720968 PIX720905:PIX720968 PST720905:PST720968 QCP720905:QCP720968 QML720905:QML720968 QWH720905:QWH720968 RGD720905:RGD720968 RPZ720905:RPZ720968 RZV720905:RZV720968 SJR720905:SJR720968 STN720905:STN720968 TDJ720905:TDJ720968 TNF720905:TNF720968 TXB720905:TXB720968 UGX720905:UGX720968 UQT720905:UQT720968 VAP720905:VAP720968 VKL720905:VKL720968 VUH720905:VUH720968 WED720905:WED720968 WNZ720905:WNZ720968 WXV720905:WXV720968 BN786441:BN786504 LJ786441:LJ786504 VF786441:VF786504 AFB786441:AFB786504 AOX786441:AOX786504 AYT786441:AYT786504 BIP786441:BIP786504 BSL786441:BSL786504 CCH786441:CCH786504 CMD786441:CMD786504 CVZ786441:CVZ786504 DFV786441:DFV786504 DPR786441:DPR786504 DZN786441:DZN786504 EJJ786441:EJJ786504 ETF786441:ETF786504 FDB786441:FDB786504 FMX786441:FMX786504 FWT786441:FWT786504 GGP786441:GGP786504 GQL786441:GQL786504 HAH786441:HAH786504 HKD786441:HKD786504 HTZ786441:HTZ786504 IDV786441:IDV786504 INR786441:INR786504 IXN786441:IXN786504 JHJ786441:JHJ786504 JRF786441:JRF786504 KBB786441:KBB786504 KKX786441:KKX786504 KUT786441:KUT786504 LEP786441:LEP786504 LOL786441:LOL786504 LYH786441:LYH786504 MID786441:MID786504 MRZ786441:MRZ786504 NBV786441:NBV786504 NLR786441:NLR786504 NVN786441:NVN786504 OFJ786441:OFJ786504 OPF786441:OPF786504 OZB786441:OZB786504 PIX786441:PIX786504 PST786441:PST786504 QCP786441:QCP786504 QML786441:QML786504 QWH786441:QWH786504 RGD786441:RGD786504 RPZ786441:RPZ786504 RZV786441:RZV786504 SJR786441:SJR786504 STN786441:STN786504 TDJ786441:TDJ786504 TNF786441:TNF786504 TXB786441:TXB786504 UGX786441:UGX786504 UQT786441:UQT786504 VAP786441:VAP786504 VKL786441:VKL786504 VUH786441:VUH786504 WED786441:WED786504 WNZ786441:WNZ786504 WXV786441:WXV786504 BN851977:BN852040 LJ851977:LJ852040 VF851977:VF852040 AFB851977:AFB852040 AOX851977:AOX852040 AYT851977:AYT852040 BIP851977:BIP852040 BSL851977:BSL852040 CCH851977:CCH852040 CMD851977:CMD852040 CVZ851977:CVZ852040 DFV851977:DFV852040 DPR851977:DPR852040 DZN851977:DZN852040 EJJ851977:EJJ852040 ETF851977:ETF852040 FDB851977:FDB852040 FMX851977:FMX852040 FWT851977:FWT852040 GGP851977:GGP852040 GQL851977:GQL852040 HAH851977:HAH852040 HKD851977:HKD852040 HTZ851977:HTZ852040 IDV851977:IDV852040 INR851977:INR852040 IXN851977:IXN852040 JHJ851977:JHJ852040 JRF851977:JRF852040 KBB851977:KBB852040 KKX851977:KKX852040 KUT851977:KUT852040 LEP851977:LEP852040 LOL851977:LOL852040 LYH851977:LYH852040 MID851977:MID852040 MRZ851977:MRZ852040 NBV851977:NBV852040 NLR851977:NLR852040 NVN851977:NVN852040 OFJ851977:OFJ852040 OPF851977:OPF852040 OZB851977:OZB852040 PIX851977:PIX852040 PST851977:PST852040 QCP851977:QCP852040 QML851977:QML852040 QWH851977:QWH852040 RGD851977:RGD852040 RPZ851977:RPZ852040 RZV851977:RZV852040 SJR851977:SJR852040 STN851977:STN852040 TDJ851977:TDJ852040 TNF851977:TNF852040 TXB851977:TXB852040 UGX851977:UGX852040 UQT851977:UQT852040 VAP851977:VAP852040 VKL851977:VKL852040 VUH851977:VUH852040 WED851977:WED852040 WNZ851977:WNZ852040 WXV851977:WXV852040 BN917513:BN917576 LJ917513:LJ917576 VF917513:VF917576 AFB917513:AFB917576 AOX917513:AOX917576 AYT917513:AYT917576 BIP917513:BIP917576 BSL917513:BSL917576 CCH917513:CCH917576 CMD917513:CMD917576 CVZ917513:CVZ917576 DFV917513:DFV917576 DPR917513:DPR917576 DZN917513:DZN917576 EJJ917513:EJJ917576 ETF917513:ETF917576 FDB917513:FDB917576 FMX917513:FMX917576 FWT917513:FWT917576 GGP917513:GGP917576 GQL917513:GQL917576 HAH917513:HAH917576 HKD917513:HKD917576 HTZ917513:HTZ917576 IDV917513:IDV917576 INR917513:INR917576 IXN917513:IXN917576 JHJ917513:JHJ917576 JRF917513:JRF917576 KBB917513:KBB917576 KKX917513:KKX917576 KUT917513:KUT917576 LEP917513:LEP917576 LOL917513:LOL917576 LYH917513:LYH917576 MID917513:MID917576 MRZ917513:MRZ917576 NBV917513:NBV917576 NLR917513:NLR917576 NVN917513:NVN917576 OFJ917513:OFJ917576 OPF917513:OPF917576 OZB917513:OZB917576 PIX917513:PIX917576 PST917513:PST917576 QCP917513:QCP917576 QML917513:QML917576 QWH917513:QWH917576 RGD917513:RGD917576 RPZ917513:RPZ917576 RZV917513:RZV917576 SJR917513:SJR917576 STN917513:STN917576 TDJ917513:TDJ917576 TNF917513:TNF917576 TXB917513:TXB917576 UGX917513:UGX917576 UQT917513:UQT917576 VAP917513:VAP917576 VKL917513:VKL917576 VUH917513:VUH917576 WED917513:WED917576 WNZ917513:WNZ917576 WXV917513:WXV917576 BN983049:BN983112 LJ983049:LJ983112 VF983049:VF983112 AFB983049:AFB983112 AOX983049:AOX983112 AYT983049:AYT983112 BIP983049:BIP983112 BSL983049:BSL983112 CCH983049:CCH983112 CMD983049:CMD983112 CVZ983049:CVZ983112 DFV983049:DFV983112 DPR983049:DPR983112 DZN983049:DZN983112 EJJ983049:EJJ983112 ETF983049:ETF983112 FDB983049:FDB983112 FMX983049:FMX983112 FWT983049:FWT983112 GGP983049:GGP983112 GQL983049:GQL983112 HAH983049:HAH983112 HKD983049:HKD983112 HTZ983049:HTZ983112 IDV983049:IDV983112 INR983049:INR983112 IXN983049:IXN983112 JHJ983049:JHJ983112 JRF983049:JRF983112 KBB983049:KBB983112 KKX983049:KKX983112 KUT983049:KUT983112 LEP983049:LEP983112 LOL983049:LOL983112 LYH983049:LYH983112 MID983049:MID983112 MRZ983049:MRZ983112 NBV983049:NBV983112 NLR983049:NLR983112 NVN983049:NVN983112 OFJ983049:OFJ983112 OPF983049:OPF983112 OZB983049:OZB983112 PIX983049:PIX983112 PST983049:PST983112 QCP983049:QCP983112 QML983049:QML983112 QWH983049:QWH983112 RGD983049:RGD983112 RPZ983049:RPZ983112 RZV983049:RZV983112 SJR983049:SJR983112 STN983049:STN983112 TDJ983049:TDJ983112 TNF983049:TNF983112 TXB983049:TXB983112 UGX983049:UGX983112 UQT983049:UQT983112 VAP983049:VAP983112 VKL983049:VKL983112 VUH983049:VUH983112 WED983049:WED983112 WNZ983049:WNZ983112 WXV983049:WXV983112">
      <formula1>Efecto</formula1>
    </dataValidation>
    <dataValidation allowBlank="1" showInputMessage="1" showErrorMessage="1" error="mayor 1" sqref="BO9:BP72 LK9:LL72 VG9:VH72 AFC9:AFD72 AOY9:AOZ72 AYU9:AYV72 BIQ9:BIR72 BSM9:BSN72 CCI9:CCJ72 CME9:CMF72 CWA9:CWB72 DFW9:DFX72 DPS9:DPT72 DZO9:DZP72 EJK9:EJL72 ETG9:ETH72 FDC9:FDD72 FMY9:FMZ72 FWU9:FWV72 GGQ9:GGR72 GQM9:GQN72 HAI9:HAJ72 HKE9:HKF72 HUA9:HUB72 IDW9:IDX72 INS9:INT72 IXO9:IXP72 JHK9:JHL72 JRG9:JRH72 KBC9:KBD72 KKY9:KKZ72 KUU9:KUV72 LEQ9:LER72 LOM9:LON72 LYI9:LYJ72 MIE9:MIF72 MSA9:MSB72 NBW9:NBX72 NLS9:NLT72 NVO9:NVP72 OFK9:OFL72 OPG9:OPH72 OZC9:OZD72 PIY9:PIZ72 PSU9:PSV72 QCQ9:QCR72 QMM9:QMN72 QWI9:QWJ72 RGE9:RGF72 RQA9:RQB72 RZW9:RZX72 SJS9:SJT72 STO9:STP72 TDK9:TDL72 TNG9:TNH72 TXC9:TXD72 UGY9:UGZ72 UQU9:UQV72 VAQ9:VAR72 VKM9:VKN72 VUI9:VUJ72 WEE9:WEF72 WOA9:WOB72 WXW9:WXX72 BO65545:BP65608 LK65545:LL65608 VG65545:VH65608 AFC65545:AFD65608 AOY65545:AOZ65608 AYU65545:AYV65608 BIQ65545:BIR65608 BSM65545:BSN65608 CCI65545:CCJ65608 CME65545:CMF65608 CWA65545:CWB65608 DFW65545:DFX65608 DPS65545:DPT65608 DZO65545:DZP65608 EJK65545:EJL65608 ETG65545:ETH65608 FDC65545:FDD65608 FMY65545:FMZ65608 FWU65545:FWV65608 GGQ65545:GGR65608 GQM65545:GQN65608 HAI65545:HAJ65608 HKE65545:HKF65608 HUA65545:HUB65608 IDW65545:IDX65608 INS65545:INT65608 IXO65545:IXP65608 JHK65545:JHL65608 JRG65545:JRH65608 KBC65545:KBD65608 KKY65545:KKZ65608 KUU65545:KUV65608 LEQ65545:LER65608 LOM65545:LON65608 LYI65545:LYJ65608 MIE65545:MIF65608 MSA65545:MSB65608 NBW65545:NBX65608 NLS65545:NLT65608 NVO65545:NVP65608 OFK65545:OFL65608 OPG65545:OPH65608 OZC65545:OZD65608 PIY65545:PIZ65608 PSU65545:PSV65608 QCQ65545:QCR65608 QMM65545:QMN65608 QWI65545:QWJ65608 RGE65545:RGF65608 RQA65545:RQB65608 RZW65545:RZX65608 SJS65545:SJT65608 STO65545:STP65608 TDK65545:TDL65608 TNG65545:TNH65608 TXC65545:TXD65608 UGY65545:UGZ65608 UQU65545:UQV65608 VAQ65545:VAR65608 VKM65545:VKN65608 VUI65545:VUJ65608 WEE65545:WEF65608 WOA65545:WOB65608 WXW65545:WXX65608 BO131081:BP131144 LK131081:LL131144 VG131081:VH131144 AFC131081:AFD131144 AOY131081:AOZ131144 AYU131081:AYV131144 BIQ131081:BIR131144 BSM131081:BSN131144 CCI131081:CCJ131144 CME131081:CMF131144 CWA131081:CWB131144 DFW131081:DFX131144 DPS131081:DPT131144 DZO131081:DZP131144 EJK131081:EJL131144 ETG131081:ETH131144 FDC131081:FDD131144 FMY131081:FMZ131144 FWU131081:FWV131144 GGQ131081:GGR131144 GQM131081:GQN131144 HAI131081:HAJ131144 HKE131081:HKF131144 HUA131081:HUB131144 IDW131081:IDX131144 INS131081:INT131144 IXO131081:IXP131144 JHK131081:JHL131144 JRG131081:JRH131144 KBC131081:KBD131144 KKY131081:KKZ131144 KUU131081:KUV131144 LEQ131081:LER131144 LOM131081:LON131144 LYI131081:LYJ131144 MIE131081:MIF131144 MSA131081:MSB131144 NBW131081:NBX131144 NLS131081:NLT131144 NVO131081:NVP131144 OFK131081:OFL131144 OPG131081:OPH131144 OZC131081:OZD131144 PIY131081:PIZ131144 PSU131081:PSV131144 QCQ131081:QCR131144 QMM131081:QMN131144 QWI131081:QWJ131144 RGE131081:RGF131144 RQA131081:RQB131144 RZW131081:RZX131144 SJS131081:SJT131144 STO131081:STP131144 TDK131081:TDL131144 TNG131081:TNH131144 TXC131081:TXD131144 UGY131081:UGZ131144 UQU131081:UQV131144 VAQ131081:VAR131144 VKM131081:VKN131144 VUI131081:VUJ131144 WEE131081:WEF131144 WOA131081:WOB131144 WXW131081:WXX131144 BO196617:BP196680 LK196617:LL196680 VG196617:VH196680 AFC196617:AFD196680 AOY196617:AOZ196680 AYU196617:AYV196680 BIQ196617:BIR196680 BSM196617:BSN196680 CCI196617:CCJ196680 CME196617:CMF196680 CWA196617:CWB196680 DFW196617:DFX196680 DPS196617:DPT196680 DZO196617:DZP196680 EJK196617:EJL196680 ETG196617:ETH196680 FDC196617:FDD196680 FMY196617:FMZ196680 FWU196617:FWV196680 GGQ196617:GGR196680 GQM196617:GQN196680 HAI196617:HAJ196680 HKE196617:HKF196680 HUA196617:HUB196680 IDW196617:IDX196680 INS196617:INT196680 IXO196617:IXP196680 JHK196617:JHL196680 JRG196617:JRH196680 KBC196617:KBD196680 KKY196617:KKZ196680 KUU196617:KUV196680 LEQ196617:LER196680 LOM196617:LON196680 LYI196617:LYJ196680 MIE196617:MIF196680 MSA196617:MSB196680 NBW196617:NBX196680 NLS196617:NLT196680 NVO196617:NVP196680 OFK196617:OFL196680 OPG196617:OPH196680 OZC196617:OZD196680 PIY196617:PIZ196680 PSU196617:PSV196680 QCQ196617:QCR196680 QMM196617:QMN196680 QWI196617:QWJ196680 RGE196617:RGF196680 RQA196617:RQB196680 RZW196617:RZX196680 SJS196617:SJT196680 STO196617:STP196680 TDK196617:TDL196680 TNG196617:TNH196680 TXC196617:TXD196680 UGY196617:UGZ196680 UQU196617:UQV196680 VAQ196617:VAR196680 VKM196617:VKN196680 VUI196617:VUJ196680 WEE196617:WEF196680 WOA196617:WOB196680 WXW196617:WXX196680 BO262153:BP262216 LK262153:LL262216 VG262153:VH262216 AFC262153:AFD262216 AOY262153:AOZ262216 AYU262153:AYV262216 BIQ262153:BIR262216 BSM262153:BSN262216 CCI262153:CCJ262216 CME262153:CMF262216 CWA262153:CWB262216 DFW262153:DFX262216 DPS262153:DPT262216 DZO262153:DZP262216 EJK262153:EJL262216 ETG262153:ETH262216 FDC262153:FDD262216 FMY262153:FMZ262216 FWU262153:FWV262216 GGQ262153:GGR262216 GQM262153:GQN262216 HAI262153:HAJ262216 HKE262153:HKF262216 HUA262153:HUB262216 IDW262153:IDX262216 INS262153:INT262216 IXO262153:IXP262216 JHK262153:JHL262216 JRG262153:JRH262216 KBC262153:KBD262216 KKY262153:KKZ262216 KUU262153:KUV262216 LEQ262153:LER262216 LOM262153:LON262216 LYI262153:LYJ262216 MIE262153:MIF262216 MSA262153:MSB262216 NBW262153:NBX262216 NLS262153:NLT262216 NVO262153:NVP262216 OFK262153:OFL262216 OPG262153:OPH262216 OZC262153:OZD262216 PIY262153:PIZ262216 PSU262153:PSV262216 QCQ262153:QCR262216 QMM262153:QMN262216 QWI262153:QWJ262216 RGE262153:RGF262216 RQA262153:RQB262216 RZW262153:RZX262216 SJS262153:SJT262216 STO262153:STP262216 TDK262153:TDL262216 TNG262153:TNH262216 TXC262153:TXD262216 UGY262153:UGZ262216 UQU262153:UQV262216 VAQ262153:VAR262216 VKM262153:VKN262216 VUI262153:VUJ262216 WEE262153:WEF262216 WOA262153:WOB262216 WXW262153:WXX262216 BO327689:BP327752 LK327689:LL327752 VG327689:VH327752 AFC327689:AFD327752 AOY327689:AOZ327752 AYU327689:AYV327752 BIQ327689:BIR327752 BSM327689:BSN327752 CCI327689:CCJ327752 CME327689:CMF327752 CWA327689:CWB327752 DFW327689:DFX327752 DPS327689:DPT327752 DZO327689:DZP327752 EJK327689:EJL327752 ETG327689:ETH327752 FDC327689:FDD327752 FMY327689:FMZ327752 FWU327689:FWV327752 GGQ327689:GGR327752 GQM327689:GQN327752 HAI327689:HAJ327752 HKE327689:HKF327752 HUA327689:HUB327752 IDW327689:IDX327752 INS327689:INT327752 IXO327689:IXP327752 JHK327689:JHL327752 JRG327689:JRH327752 KBC327689:KBD327752 KKY327689:KKZ327752 KUU327689:KUV327752 LEQ327689:LER327752 LOM327689:LON327752 LYI327689:LYJ327752 MIE327689:MIF327752 MSA327689:MSB327752 NBW327689:NBX327752 NLS327689:NLT327752 NVO327689:NVP327752 OFK327689:OFL327752 OPG327689:OPH327752 OZC327689:OZD327752 PIY327689:PIZ327752 PSU327689:PSV327752 QCQ327689:QCR327752 QMM327689:QMN327752 QWI327689:QWJ327752 RGE327689:RGF327752 RQA327689:RQB327752 RZW327689:RZX327752 SJS327689:SJT327752 STO327689:STP327752 TDK327689:TDL327752 TNG327689:TNH327752 TXC327689:TXD327752 UGY327689:UGZ327752 UQU327689:UQV327752 VAQ327689:VAR327752 VKM327689:VKN327752 VUI327689:VUJ327752 WEE327689:WEF327752 WOA327689:WOB327752 WXW327689:WXX327752 BO393225:BP393288 LK393225:LL393288 VG393225:VH393288 AFC393225:AFD393288 AOY393225:AOZ393288 AYU393225:AYV393288 BIQ393225:BIR393288 BSM393225:BSN393288 CCI393225:CCJ393288 CME393225:CMF393288 CWA393225:CWB393288 DFW393225:DFX393288 DPS393225:DPT393288 DZO393225:DZP393288 EJK393225:EJL393288 ETG393225:ETH393288 FDC393225:FDD393288 FMY393225:FMZ393288 FWU393225:FWV393288 GGQ393225:GGR393288 GQM393225:GQN393288 HAI393225:HAJ393288 HKE393225:HKF393288 HUA393225:HUB393288 IDW393225:IDX393288 INS393225:INT393288 IXO393225:IXP393288 JHK393225:JHL393288 JRG393225:JRH393288 KBC393225:KBD393288 KKY393225:KKZ393288 KUU393225:KUV393288 LEQ393225:LER393288 LOM393225:LON393288 LYI393225:LYJ393288 MIE393225:MIF393288 MSA393225:MSB393288 NBW393225:NBX393288 NLS393225:NLT393288 NVO393225:NVP393288 OFK393225:OFL393288 OPG393225:OPH393288 OZC393225:OZD393288 PIY393225:PIZ393288 PSU393225:PSV393288 QCQ393225:QCR393288 QMM393225:QMN393288 QWI393225:QWJ393288 RGE393225:RGF393288 RQA393225:RQB393288 RZW393225:RZX393288 SJS393225:SJT393288 STO393225:STP393288 TDK393225:TDL393288 TNG393225:TNH393288 TXC393225:TXD393288 UGY393225:UGZ393288 UQU393225:UQV393288 VAQ393225:VAR393288 VKM393225:VKN393288 VUI393225:VUJ393288 WEE393225:WEF393288 WOA393225:WOB393288 WXW393225:WXX393288 BO458761:BP458824 LK458761:LL458824 VG458761:VH458824 AFC458761:AFD458824 AOY458761:AOZ458824 AYU458761:AYV458824 BIQ458761:BIR458824 BSM458761:BSN458824 CCI458761:CCJ458824 CME458761:CMF458824 CWA458761:CWB458824 DFW458761:DFX458824 DPS458761:DPT458824 DZO458761:DZP458824 EJK458761:EJL458824 ETG458761:ETH458824 FDC458761:FDD458824 FMY458761:FMZ458824 FWU458761:FWV458824 GGQ458761:GGR458824 GQM458761:GQN458824 HAI458761:HAJ458824 HKE458761:HKF458824 HUA458761:HUB458824 IDW458761:IDX458824 INS458761:INT458824 IXO458761:IXP458824 JHK458761:JHL458824 JRG458761:JRH458824 KBC458761:KBD458824 KKY458761:KKZ458824 KUU458761:KUV458824 LEQ458761:LER458824 LOM458761:LON458824 LYI458761:LYJ458824 MIE458761:MIF458824 MSA458761:MSB458824 NBW458761:NBX458824 NLS458761:NLT458824 NVO458761:NVP458824 OFK458761:OFL458824 OPG458761:OPH458824 OZC458761:OZD458824 PIY458761:PIZ458824 PSU458761:PSV458824 QCQ458761:QCR458824 QMM458761:QMN458824 QWI458761:QWJ458824 RGE458761:RGF458824 RQA458761:RQB458824 RZW458761:RZX458824 SJS458761:SJT458824 STO458761:STP458824 TDK458761:TDL458824 TNG458761:TNH458824 TXC458761:TXD458824 UGY458761:UGZ458824 UQU458761:UQV458824 VAQ458761:VAR458824 VKM458761:VKN458824 VUI458761:VUJ458824 WEE458761:WEF458824 WOA458761:WOB458824 WXW458761:WXX458824 BO524297:BP524360 LK524297:LL524360 VG524297:VH524360 AFC524297:AFD524360 AOY524297:AOZ524360 AYU524297:AYV524360 BIQ524297:BIR524360 BSM524297:BSN524360 CCI524297:CCJ524360 CME524297:CMF524360 CWA524297:CWB524360 DFW524297:DFX524360 DPS524297:DPT524360 DZO524297:DZP524360 EJK524297:EJL524360 ETG524297:ETH524360 FDC524297:FDD524360 FMY524297:FMZ524360 FWU524297:FWV524360 GGQ524297:GGR524360 GQM524297:GQN524360 HAI524297:HAJ524360 HKE524297:HKF524360 HUA524297:HUB524360 IDW524297:IDX524360 INS524297:INT524360 IXO524297:IXP524360 JHK524297:JHL524360 JRG524297:JRH524360 KBC524297:KBD524360 KKY524297:KKZ524360 KUU524297:KUV524360 LEQ524297:LER524360 LOM524297:LON524360 LYI524297:LYJ524360 MIE524297:MIF524360 MSA524297:MSB524360 NBW524297:NBX524360 NLS524297:NLT524360 NVO524297:NVP524360 OFK524297:OFL524360 OPG524297:OPH524360 OZC524297:OZD524360 PIY524297:PIZ524360 PSU524297:PSV524360 QCQ524297:QCR524360 QMM524297:QMN524360 QWI524297:QWJ524360 RGE524297:RGF524360 RQA524297:RQB524360 RZW524297:RZX524360 SJS524297:SJT524360 STO524297:STP524360 TDK524297:TDL524360 TNG524297:TNH524360 TXC524297:TXD524360 UGY524297:UGZ524360 UQU524297:UQV524360 VAQ524297:VAR524360 VKM524297:VKN524360 VUI524297:VUJ524360 WEE524297:WEF524360 WOA524297:WOB524360 WXW524297:WXX524360 BO589833:BP589896 LK589833:LL589896 VG589833:VH589896 AFC589833:AFD589896 AOY589833:AOZ589896 AYU589833:AYV589896 BIQ589833:BIR589896 BSM589833:BSN589896 CCI589833:CCJ589896 CME589833:CMF589896 CWA589833:CWB589896 DFW589833:DFX589896 DPS589833:DPT589896 DZO589833:DZP589896 EJK589833:EJL589896 ETG589833:ETH589896 FDC589833:FDD589896 FMY589833:FMZ589896 FWU589833:FWV589896 GGQ589833:GGR589896 GQM589833:GQN589896 HAI589833:HAJ589896 HKE589833:HKF589896 HUA589833:HUB589896 IDW589833:IDX589896 INS589833:INT589896 IXO589833:IXP589896 JHK589833:JHL589896 JRG589833:JRH589896 KBC589833:KBD589896 KKY589833:KKZ589896 KUU589833:KUV589896 LEQ589833:LER589896 LOM589833:LON589896 LYI589833:LYJ589896 MIE589833:MIF589896 MSA589833:MSB589896 NBW589833:NBX589896 NLS589833:NLT589896 NVO589833:NVP589896 OFK589833:OFL589896 OPG589833:OPH589896 OZC589833:OZD589896 PIY589833:PIZ589896 PSU589833:PSV589896 QCQ589833:QCR589896 QMM589833:QMN589896 QWI589833:QWJ589896 RGE589833:RGF589896 RQA589833:RQB589896 RZW589833:RZX589896 SJS589833:SJT589896 STO589833:STP589896 TDK589833:TDL589896 TNG589833:TNH589896 TXC589833:TXD589896 UGY589833:UGZ589896 UQU589833:UQV589896 VAQ589833:VAR589896 VKM589833:VKN589896 VUI589833:VUJ589896 WEE589833:WEF589896 WOA589833:WOB589896 WXW589833:WXX589896 BO655369:BP655432 LK655369:LL655432 VG655369:VH655432 AFC655369:AFD655432 AOY655369:AOZ655432 AYU655369:AYV655432 BIQ655369:BIR655432 BSM655369:BSN655432 CCI655369:CCJ655432 CME655369:CMF655432 CWA655369:CWB655432 DFW655369:DFX655432 DPS655369:DPT655432 DZO655369:DZP655432 EJK655369:EJL655432 ETG655369:ETH655432 FDC655369:FDD655432 FMY655369:FMZ655432 FWU655369:FWV655432 GGQ655369:GGR655432 GQM655369:GQN655432 HAI655369:HAJ655432 HKE655369:HKF655432 HUA655369:HUB655432 IDW655369:IDX655432 INS655369:INT655432 IXO655369:IXP655432 JHK655369:JHL655432 JRG655369:JRH655432 KBC655369:KBD655432 KKY655369:KKZ655432 KUU655369:KUV655432 LEQ655369:LER655432 LOM655369:LON655432 LYI655369:LYJ655432 MIE655369:MIF655432 MSA655369:MSB655432 NBW655369:NBX655432 NLS655369:NLT655432 NVO655369:NVP655432 OFK655369:OFL655432 OPG655369:OPH655432 OZC655369:OZD655432 PIY655369:PIZ655432 PSU655369:PSV655432 QCQ655369:QCR655432 QMM655369:QMN655432 QWI655369:QWJ655432 RGE655369:RGF655432 RQA655369:RQB655432 RZW655369:RZX655432 SJS655369:SJT655432 STO655369:STP655432 TDK655369:TDL655432 TNG655369:TNH655432 TXC655369:TXD655432 UGY655369:UGZ655432 UQU655369:UQV655432 VAQ655369:VAR655432 VKM655369:VKN655432 VUI655369:VUJ655432 WEE655369:WEF655432 WOA655369:WOB655432 WXW655369:WXX655432 BO720905:BP720968 LK720905:LL720968 VG720905:VH720968 AFC720905:AFD720968 AOY720905:AOZ720968 AYU720905:AYV720968 BIQ720905:BIR720968 BSM720905:BSN720968 CCI720905:CCJ720968 CME720905:CMF720968 CWA720905:CWB720968 DFW720905:DFX720968 DPS720905:DPT720968 DZO720905:DZP720968 EJK720905:EJL720968 ETG720905:ETH720968 FDC720905:FDD720968 FMY720905:FMZ720968 FWU720905:FWV720968 GGQ720905:GGR720968 GQM720905:GQN720968 HAI720905:HAJ720968 HKE720905:HKF720968 HUA720905:HUB720968 IDW720905:IDX720968 INS720905:INT720968 IXO720905:IXP720968 JHK720905:JHL720968 JRG720905:JRH720968 KBC720905:KBD720968 KKY720905:KKZ720968 KUU720905:KUV720968 LEQ720905:LER720968 LOM720905:LON720968 LYI720905:LYJ720968 MIE720905:MIF720968 MSA720905:MSB720968 NBW720905:NBX720968 NLS720905:NLT720968 NVO720905:NVP720968 OFK720905:OFL720968 OPG720905:OPH720968 OZC720905:OZD720968 PIY720905:PIZ720968 PSU720905:PSV720968 QCQ720905:QCR720968 QMM720905:QMN720968 QWI720905:QWJ720968 RGE720905:RGF720968 RQA720905:RQB720968 RZW720905:RZX720968 SJS720905:SJT720968 STO720905:STP720968 TDK720905:TDL720968 TNG720905:TNH720968 TXC720905:TXD720968 UGY720905:UGZ720968 UQU720905:UQV720968 VAQ720905:VAR720968 VKM720905:VKN720968 VUI720905:VUJ720968 WEE720905:WEF720968 WOA720905:WOB720968 WXW720905:WXX720968 BO786441:BP786504 LK786441:LL786504 VG786441:VH786504 AFC786441:AFD786504 AOY786441:AOZ786504 AYU786441:AYV786504 BIQ786441:BIR786504 BSM786441:BSN786504 CCI786441:CCJ786504 CME786441:CMF786504 CWA786441:CWB786504 DFW786441:DFX786504 DPS786441:DPT786504 DZO786441:DZP786504 EJK786441:EJL786504 ETG786441:ETH786504 FDC786441:FDD786504 FMY786441:FMZ786504 FWU786441:FWV786504 GGQ786441:GGR786504 GQM786441:GQN786504 HAI786441:HAJ786504 HKE786441:HKF786504 HUA786441:HUB786504 IDW786441:IDX786504 INS786441:INT786504 IXO786441:IXP786504 JHK786441:JHL786504 JRG786441:JRH786504 KBC786441:KBD786504 KKY786441:KKZ786504 KUU786441:KUV786504 LEQ786441:LER786504 LOM786441:LON786504 LYI786441:LYJ786504 MIE786441:MIF786504 MSA786441:MSB786504 NBW786441:NBX786504 NLS786441:NLT786504 NVO786441:NVP786504 OFK786441:OFL786504 OPG786441:OPH786504 OZC786441:OZD786504 PIY786441:PIZ786504 PSU786441:PSV786504 QCQ786441:QCR786504 QMM786441:QMN786504 QWI786441:QWJ786504 RGE786441:RGF786504 RQA786441:RQB786504 RZW786441:RZX786504 SJS786441:SJT786504 STO786441:STP786504 TDK786441:TDL786504 TNG786441:TNH786504 TXC786441:TXD786504 UGY786441:UGZ786504 UQU786441:UQV786504 VAQ786441:VAR786504 VKM786441:VKN786504 VUI786441:VUJ786504 WEE786441:WEF786504 WOA786441:WOB786504 WXW786441:WXX786504 BO851977:BP852040 LK851977:LL852040 VG851977:VH852040 AFC851977:AFD852040 AOY851977:AOZ852040 AYU851977:AYV852040 BIQ851977:BIR852040 BSM851977:BSN852040 CCI851977:CCJ852040 CME851977:CMF852040 CWA851977:CWB852040 DFW851977:DFX852040 DPS851977:DPT852040 DZO851977:DZP852040 EJK851977:EJL852040 ETG851977:ETH852040 FDC851977:FDD852040 FMY851977:FMZ852040 FWU851977:FWV852040 GGQ851977:GGR852040 GQM851977:GQN852040 HAI851977:HAJ852040 HKE851977:HKF852040 HUA851977:HUB852040 IDW851977:IDX852040 INS851977:INT852040 IXO851977:IXP852040 JHK851977:JHL852040 JRG851977:JRH852040 KBC851977:KBD852040 KKY851977:KKZ852040 KUU851977:KUV852040 LEQ851977:LER852040 LOM851977:LON852040 LYI851977:LYJ852040 MIE851977:MIF852040 MSA851977:MSB852040 NBW851977:NBX852040 NLS851977:NLT852040 NVO851977:NVP852040 OFK851977:OFL852040 OPG851977:OPH852040 OZC851977:OZD852040 PIY851977:PIZ852040 PSU851977:PSV852040 QCQ851977:QCR852040 QMM851977:QMN852040 QWI851977:QWJ852040 RGE851977:RGF852040 RQA851977:RQB852040 RZW851977:RZX852040 SJS851977:SJT852040 STO851977:STP852040 TDK851977:TDL852040 TNG851977:TNH852040 TXC851977:TXD852040 UGY851977:UGZ852040 UQU851977:UQV852040 VAQ851977:VAR852040 VKM851977:VKN852040 VUI851977:VUJ852040 WEE851977:WEF852040 WOA851977:WOB852040 WXW851977:WXX852040 BO917513:BP917576 LK917513:LL917576 VG917513:VH917576 AFC917513:AFD917576 AOY917513:AOZ917576 AYU917513:AYV917576 BIQ917513:BIR917576 BSM917513:BSN917576 CCI917513:CCJ917576 CME917513:CMF917576 CWA917513:CWB917576 DFW917513:DFX917576 DPS917513:DPT917576 DZO917513:DZP917576 EJK917513:EJL917576 ETG917513:ETH917576 FDC917513:FDD917576 FMY917513:FMZ917576 FWU917513:FWV917576 GGQ917513:GGR917576 GQM917513:GQN917576 HAI917513:HAJ917576 HKE917513:HKF917576 HUA917513:HUB917576 IDW917513:IDX917576 INS917513:INT917576 IXO917513:IXP917576 JHK917513:JHL917576 JRG917513:JRH917576 KBC917513:KBD917576 KKY917513:KKZ917576 KUU917513:KUV917576 LEQ917513:LER917576 LOM917513:LON917576 LYI917513:LYJ917576 MIE917513:MIF917576 MSA917513:MSB917576 NBW917513:NBX917576 NLS917513:NLT917576 NVO917513:NVP917576 OFK917513:OFL917576 OPG917513:OPH917576 OZC917513:OZD917576 PIY917513:PIZ917576 PSU917513:PSV917576 QCQ917513:QCR917576 QMM917513:QMN917576 QWI917513:QWJ917576 RGE917513:RGF917576 RQA917513:RQB917576 RZW917513:RZX917576 SJS917513:SJT917576 STO917513:STP917576 TDK917513:TDL917576 TNG917513:TNH917576 TXC917513:TXD917576 UGY917513:UGZ917576 UQU917513:UQV917576 VAQ917513:VAR917576 VKM917513:VKN917576 VUI917513:VUJ917576 WEE917513:WEF917576 WOA917513:WOB917576 WXW917513:WXX917576 BO983049:BP983112 LK983049:LL983112 VG983049:VH983112 AFC983049:AFD983112 AOY983049:AOZ983112 AYU983049:AYV983112 BIQ983049:BIR983112 BSM983049:BSN983112 CCI983049:CCJ983112 CME983049:CMF983112 CWA983049:CWB983112 DFW983049:DFX983112 DPS983049:DPT983112 DZO983049:DZP983112 EJK983049:EJL983112 ETG983049:ETH983112 FDC983049:FDD983112 FMY983049:FMZ983112 FWU983049:FWV983112 GGQ983049:GGR983112 GQM983049:GQN983112 HAI983049:HAJ983112 HKE983049:HKF983112 HUA983049:HUB983112 IDW983049:IDX983112 INS983049:INT983112 IXO983049:IXP983112 JHK983049:JHL983112 JRG983049:JRH983112 KBC983049:KBD983112 KKY983049:KKZ983112 KUU983049:KUV983112 LEQ983049:LER983112 LOM983049:LON983112 LYI983049:LYJ983112 MIE983049:MIF983112 MSA983049:MSB983112 NBW983049:NBX983112 NLS983049:NLT983112 NVO983049:NVP983112 OFK983049:OFL983112 OPG983049:OPH983112 OZC983049:OZD983112 PIY983049:PIZ983112 PSU983049:PSV983112 QCQ983049:QCR983112 QMM983049:QMN983112 QWI983049:QWJ983112 RGE983049:RGF983112 RQA983049:RQB983112 RZW983049:RZX983112 SJS983049:SJT983112 STO983049:STP983112 TDK983049:TDL983112 TNG983049:TNH983112 TXC983049:TXD983112 UGY983049:UGZ983112 UQU983049:UQV983112 VAQ983049:VAR983112 VKM983049:VKN983112 VUI983049:VUJ983112 WEE983049:WEF983112 WOA983049:WOB983112 WXW983049:WXX983112"/>
    <dataValidation type="list" showInputMessage="1" showErrorMessage="1" errorTitle="Rechazado" error="Solo son validadas las opciones de la lista" sqref="BM9:BM72 LI9:LI72 VE9:VE72 AFA9:AFA72 AOW9:AOW72 AYS9:AYS72 BIO9:BIO72 BSK9:BSK72 CCG9:CCG72 CMC9:CMC72 CVY9:CVY72 DFU9:DFU72 DPQ9:DPQ72 DZM9:DZM72 EJI9:EJI72 ETE9:ETE72 FDA9:FDA72 FMW9:FMW72 FWS9:FWS72 GGO9:GGO72 GQK9:GQK72 HAG9:HAG72 HKC9:HKC72 HTY9:HTY72 IDU9:IDU72 INQ9:INQ72 IXM9:IXM72 JHI9:JHI72 JRE9:JRE72 KBA9:KBA72 KKW9:KKW72 KUS9:KUS72 LEO9:LEO72 LOK9:LOK72 LYG9:LYG72 MIC9:MIC72 MRY9:MRY72 NBU9:NBU72 NLQ9:NLQ72 NVM9:NVM72 OFI9:OFI72 OPE9:OPE72 OZA9:OZA72 PIW9:PIW72 PSS9:PSS72 QCO9:QCO72 QMK9:QMK72 QWG9:QWG72 RGC9:RGC72 RPY9:RPY72 RZU9:RZU72 SJQ9:SJQ72 STM9:STM72 TDI9:TDI72 TNE9:TNE72 TXA9:TXA72 UGW9:UGW72 UQS9:UQS72 VAO9:VAO72 VKK9:VKK72 VUG9:VUG72 WEC9:WEC72 WNY9:WNY72 WXU9:WXU72 BM65545:BM65608 LI65545:LI65608 VE65545:VE65608 AFA65545:AFA65608 AOW65545:AOW65608 AYS65545:AYS65608 BIO65545:BIO65608 BSK65545:BSK65608 CCG65545:CCG65608 CMC65545:CMC65608 CVY65545:CVY65608 DFU65545:DFU65608 DPQ65545:DPQ65608 DZM65545:DZM65608 EJI65545:EJI65608 ETE65545:ETE65608 FDA65545:FDA65608 FMW65545:FMW65608 FWS65545:FWS65608 GGO65545:GGO65608 GQK65545:GQK65608 HAG65545:HAG65608 HKC65545:HKC65608 HTY65545:HTY65608 IDU65545:IDU65608 INQ65545:INQ65608 IXM65545:IXM65608 JHI65545:JHI65608 JRE65545:JRE65608 KBA65545:KBA65608 KKW65545:KKW65608 KUS65545:KUS65608 LEO65545:LEO65608 LOK65545:LOK65608 LYG65545:LYG65608 MIC65545:MIC65608 MRY65545:MRY65608 NBU65545:NBU65608 NLQ65545:NLQ65608 NVM65545:NVM65608 OFI65545:OFI65608 OPE65545:OPE65608 OZA65545:OZA65608 PIW65545:PIW65608 PSS65545:PSS65608 QCO65545:QCO65608 QMK65545:QMK65608 QWG65545:QWG65608 RGC65545:RGC65608 RPY65545:RPY65608 RZU65545:RZU65608 SJQ65545:SJQ65608 STM65545:STM65608 TDI65545:TDI65608 TNE65545:TNE65608 TXA65545:TXA65608 UGW65545:UGW65608 UQS65545:UQS65608 VAO65545:VAO65608 VKK65545:VKK65608 VUG65545:VUG65608 WEC65545:WEC65608 WNY65545:WNY65608 WXU65545:WXU65608 BM131081:BM131144 LI131081:LI131144 VE131081:VE131144 AFA131081:AFA131144 AOW131081:AOW131144 AYS131081:AYS131144 BIO131081:BIO131144 BSK131081:BSK131144 CCG131081:CCG131144 CMC131081:CMC131144 CVY131081:CVY131144 DFU131081:DFU131144 DPQ131081:DPQ131144 DZM131081:DZM131144 EJI131081:EJI131144 ETE131081:ETE131144 FDA131081:FDA131144 FMW131081:FMW131144 FWS131081:FWS131144 GGO131081:GGO131144 GQK131081:GQK131144 HAG131081:HAG131144 HKC131081:HKC131144 HTY131081:HTY131144 IDU131081:IDU131144 INQ131081:INQ131144 IXM131081:IXM131144 JHI131081:JHI131144 JRE131081:JRE131144 KBA131081:KBA131144 KKW131081:KKW131144 KUS131081:KUS131144 LEO131081:LEO131144 LOK131081:LOK131144 LYG131081:LYG131144 MIC131081:MIC131144 MRY131081:MRY131144 NBU131081:NBU131144 NLQ131081:NLQ131144 NVM131081:NVM131144 OFI131081:OFI131144 OPE131081:OPE131144 OZA131081:OZA131144 PIW131081:PIW131144 PSS131081:PSS131144 QCO131081:QCO131144 QMK131081:QMK131144 QWG131081:QWG131144 RGC131081:RGC131144 RPY131081:RPY131144 RZU131081:RZU131144 SJQ131081:SJQ131144 STM131081:STM131144 TDI131081:TDI131144 TNE131081:TNE131144 TXA131081:TXA131144 UGW131081:UGW131144 UQS131081:UQS131144 VAO131081:VAO131144 VKK131081:VKK131144 VUG131081:VUG131144 WEC131081:WEC131144 WNY131081:WNY131144 WXU131081:WXU131144 BM196617:BM196680 LI196617:LI196680 VE196617:VE196680 AFA196617:AFA196680 AOW196617:AOW196680 AYS196617:AYS196680 BIO196617:BIO196680 BSK196617:BSK196680 CCG196617:CCG196680 CMC196617:CMC196680 CVY196617:CVY196680 DFU196617:DFU196680 DPQ196617:DPQ196680 DZM196617:DZM196680 EJI196617:EJI196680 ETE196617:ETE196680 FDA196617:FDA196680 FMW196617:FMW196680 FWS196617:FWS196680 GGO196617:GGO196680 GQK196617:GQK196680 HAG196617:HAG196680 HKC196617:HKC196680 HTY196617:HTY196680 IDU196617:IDU196680 INQ196617:INQ196680 IXM196617:IXM196680 JHI196617:JHI196680 JRE196617:JRE196680 KBA196617:KBA196680 KKW196617:KKW196680 KUS196617:KUS196680 LEO196617:LEO196680 LOK196617:LOK196680 LYG196617:LYG196680 MIC196617:MIC196680 MRY196617:MRY196680 NBU196617:NBU196680 NLQ196617:NLQ196680 NVM196617:NVM196680 OFI196617:OFI196680 OPE196617:OPE196680 OZA196617:OZA196680 PIW196617:PIW196680 PSS196617:PSS196680 QCO196617:QCO196680 QMK196617:QMK196680 QWG196617:QWG196680 RGC196617:RGC196680 RPY196617:RPY196680 RZU196617:RZU196680 SJQ196617:SJQ196680 STM196617:STM196680 TDI196617:TDI196680 TNE196617:TNE196680 TXA196617:TXA196680 UGW196617:UGW196680 UQS196617:UQS196680 VAO196617:VAO196680 VKK196617:VKK196680 VUG196617:VUG196680 WEC196617:WEC196680 WNY196617:WNY196680 WXU196617:WXU196680 BM262153:BM262216 LI262153:LI262216 VE262153:VE262216 AFA262153:AFA262216 AOW262153:AOW262216 AYS262153:AYS262216 BIO262153:BIO262216 BSK262153:BSK262216 CCG262153:CCG262216 CMC262153:CMC262216 CVY262153:CVY262216 DFU262153:DFU262216 DPQ262153:DPQ262216 DZM262153:DZM262216 EJI262153:EJI262216 ETE262153:ETE262216 FDA262153:FDA262216 FMW262153:FMW262216 FWS262153:FWS262216 GGO262153:GGO262216 GQK262153:GQK262216 HAG262153:HAG262216 HKC262153:HKC262216 HTY262153:HTY262216 IDU262153:IDU262216 INQ262153:INQ262216 IXM262153:IXM262216 JHI262153:JHI262216 JRE262153:JRE262216 KBA262153:KBA262216 KKW262153:KKW262216 KUS262153:KUS262216 LEO262153:LEO262216 LOK262153:LOK262216 LYG262153:LYG262216 MIC262153:MIC262216 MRY262153:MRY262216 NBU262153:NBU262216 NLQ262153:NLQ262216 NVM262153:NVM262216 OFI262153:OFI262216 OPE262153:OPE262216 OZA262153:OZA262216 PIW262153:PIW262216 PSS262153:PSS262216 QCO262153:QCO262216 QMK262153:QMK262216 QWG262153:QWG262216 RGC262153:RGC262216 RPY262153:RPY262216 RZU262153:RZU262216 SJQ262153:SJQ262216 STM262153:STM262216 TDI262153:TDI262216 TNE262153:TNE262216 TXA262153:TXA262216 UGW262153:UGW262216 UQS262153:UQS262216 VAO262153:VAO262216 VKK262153:VKK262216 VUG262153:VUG262216 WEC262153:WEC262216 WNY262153:WNY262216 WXU262153:WXU262216 BM327689:BM327752 LI327689:LI327752 VE327689:VE327752 AFA327689:AFA327752 AOW327689:AOW327752 AYS327689:AYS327752 BIO327689:BIO327752 BSK327689:BSK327752 CCG327689:CCG327752 CMC327689:CMC327752 CVY327689:CVY327752 DFU327689:DFU327752 DPQ327689:DPQ327752 DZM327689:DZM327752 EJI327689:EJI327752 ETE327689:ETE327752 FDA327689:FDA327752 FMW327689:FMW327752 FWS327689:FWS327752 GGO327689:GGO327752 GQK327689:GQK327752 HAG327689:HAG327752 HKC327689:HKC327752 HTY327689:HTY327752 IDU327689:IDU327752 INQ327689:INQ327752 IXM327689:IXM327752 JHI327689:JHI327752 JRE327689:JRE327752 KBA327689:KBA327752 KKW327689:KKW327752 KUS327689:KUS327752 LEO327689:LEO327752 LOK327689:LOK327752 LYG327689:LYG327752 MIC327689:MIC327752 MRY327689:MRY327752 NBU327689:NBU327752 NLQ327689:NLQ327752 NVM327689:NVM327752 OFI327689:OFI327752 OPE327689:OPE327752 OZA327689:OZA327752 PIW327689:PIW327752 PSS327689:PSS327752 QCO327689:QCO327752 QMK327689:QMK327752 QWG327689:QWG327752 RGC327689:RGC327752 RPY327689:RPY327752 RZU327689:RZU327752 SJQ327689:SJQ327752 STM327689:STM327752 TDI327689:TDI327752 TNE327689:TNE327752 TXA327689:TXA327752 UGW327689:UGW327752 UQS327689:UQS327752 VAO327689:VAO327752 VKK327689:VKK327752 VUG327689:VUG327752 WEC327689:WEC327752 WNY327689:WNY327752 WXU327689:WXU327752 BM393225:BM393288 LI393225:LI393288 VE393225:VE393288 AFA393225:AFA393288 AOW393225:AOW393288 AYS393225:AYS393288 BIO393225:BIO393288 BSK393225:BSK393288 CCG393225:CCG393288 CMC393225:CMC393288 CVY393225:CVY393288 DFU393225:DFU393288 DPQ393225:DPQ393288 DZM393225:DZM393288 EJI393225:EJI393288 ETE393225:ETE393288 FDA393225:FDA393288 FMW393225:FMW393288 FWS393225:FWS393288 GGO393225:GGO393288 GQK393225:GQK393288 HAG393225:HAG393288 HKC393225:HKC393288 HTY393225:HTY393288 IDU393225:IDU393288 INQ393225:INQ393288 IXM393225:IXM393288 JHI393225:JHI393288 JRE393225:JRE393288 KBA393225:KBA393288 KKW393225:KKW393288 KUS393225:KUS393288 LEO393225:LEO393288 LOK393225:LOK393288 LYG393225:LYG393288 MIC393225:MIC393288 MRY393225:MRY393288 NBU393225:NBU393288 NLQ393225:NLQ393288 NVM393225:NVM393288 OFI393225:OFI393288 OPE393225:OPE393288 OZA393225:OZA393288 PIW393225:PIW393288 PSS393225:PSS393288 QCO393225:QCO393288 QMK393225:QMK393288 QWG393225:QWG393288 RGC393225:RGC393288 RPY393225:RPY393288 RZU393225:RZU393288 SJQ393225:SJQ393288 STM393225:STM393288 TDI393225:TDI393288 TNE393225:TNE393288 TXA393225:TXA393288 UGW393225:UGW393288 UQS393225:UQS393288 VAO393225:VAO393288 VKK393225:VKK393288 VUG393225:VUG393288 WEC393225:WEC393288 WNY393225:WNY393288 WXU393225:WXU393288 BM458761:BM458824 LI458761:LI458824 VE458761:VE458824 AFA458761:AFA458824 AOW458761:AOW458824 AYS458761:AYS458824 BIO458761:BIO458824 BSK458761:BSK458824 CCG458761:CCG458824 CMC458761:CMC458824 CVY458761:CVY458824 DFU458761:DFU458824 DPQ458761:DPQ458824 DZM458761:DZM458824 EJI458761:EJI458824 ETE458761:ETE458824 FDA458761:FDA458824 FMW458761:FMW458824 FWS458761:FWS458824 GGO458761:GGO458824 GQK458761:GQK458824 HAG458761:HAG458824 HKC458761:HKC458824 HTY458761:HTY458824 IDU458761:IDU458824 INQ458761:INQ458824 IXM458761:IXM458824 JHI458761:JHI458824 JRE458761:JRE458824 KBA458761:KBA458824 KKW458761:KKW458824 KUS458761:KUS458824 LEO458761:LEO458824 LOK458761:LOK458824 LYG458761:LYG458824 MIC458761:MIC458824 MRY458761:MRY458824 NBU458761:NBU458824 NLQ458761:NLQ458824 NVM458761:NVM458824 OFI458761:OFI458824 OPE458761:OPE458824 OZA458761:OZA458824 PIW458761:PIW458824 PSS458761:PSS458824 QCO458761:QCO458824 QMK458761:QMK458824 QWG458761:QWG458824 RGC458761:RGC458824 RPY458761:RPY458824 RZU458761:RZU458824 SJQ458761:SJQ458824 STM458761:STM458824 TDI458761:TDI458824 TNE458761:TNE458824 TXA458761:TXA458824 UGW458761:UGW458824 UQS458761:UQS458824 VAO458761:VAO458824 VKK458761:VKK458824 VUG458761:VUG458824 WEC458761:WEC458824 WNY458761:WNY458824 WXU458761:WXU458824 BM524297:BM524360 LI524297:LI524360 VE524297:VE524360 AFA524297:AFA524360 AOW524297:AOW524360 AYS524297:AYS524360 BIO524297:BIO524360 BSK524297:BSK524360 CCG524297:CCG524360 CMC524297:CMC524360 CVY524297:CVY524360 DFU524297:DFU524360 DPQ524297:DPQ524360 DZM524297:DZM524360 EJI524297:EJI524360 ETE524297:ETE524360 FDA524297:FDA524360 FMW524297:FMW524360 FWS524297:FWS524360 GGO524297:GGO524360 GQK524297:GQK524360 HAG524297:HAG524360 HKC524297:HKC524360 HTY524297:HTY524360 IDU524297:IDU524360 INQ524297:INQ524360 IXM524297:IXM524360 JHI524297:JHI524360 JRE524297:JRE524360 KBA524297:KBA524360 KKW524297:KKW524360 KUS524297:KUS524360 LEO524297:LEO524360 LOK524297:LOK524360 LYG524297:LYG524360 MIC524297:MIC524360 MRY524297:MRY524360 NBU524297:NBU524360 NLQ524297:NLQ524360 NVM524297:NVM524360 OFI524297:OFI524360 OPE524297:OPE524360 OZA524297:OZA524360 PIW524297:PIW524360 PSS524297:PSS524360 QCO524297:QCO524360 QMK524297:QMK524360 QWG524297:QWG524360 RGC524297:RGC524360 RPY524297:RPY524360 RZU524297:RZU524360 SJQ524297:SJQ524360 STM524297:STM524360 TDI524297:TDI524360 TNE524297:TNE524360 TXA524297:TXA524360 UGW524297:UGW524360 UQS524297:UQS524360 VAO524297:VAO524360 VKK524297:VKK524360 VUG524297:VUG524360 WEC524297:WEC524360 WNY524297:WNY524360 WXU524297:WXU524360 BM589833:BM589896 LI589833:LI589896 VE589833:VE589896 AFA589833:AFA589896 AOW589833:AOW589896 AYS589833:AYS589896 BIO589833:BIO589896 BSK589833:BSK589896 CCG589833:CCG589896 CMC589833:CMC589896 CVY589833:CVY589896 DFU589833:DFU589896 DPQ589833:DPQ589896 DZM589833:DZM589896 EJI589833:EJI589896 ETE589833:ETE589896 FDA589833:FDA589896 FMW589833:FMW589896 FWS589833:FWS589896 GGO589833:GGO589896 GQK589833:GQK589896 HAG589833:HAG589896 HKC589833:HKC589896 HTY589833:HTY589896 IDU589833:IDU589896 INQ589833:INQ589896 IXM589833:IXM589896 JHI589833:JHI589896 JRE589833:JRE589896 KBA589833:KBA589896 KKW589833:KKW589896 KUS589833:KUS589896 LEO589833:LEO589896 LOK589833:LOK589896 LYG589833:LYG589896 MIC589833:MIC589896 MRY589833:MRY589896 NBU589833:NBU589896 NLQ589833:NLQ589896 NVM589833:NVM589896 OFI589833:OFI589896 OPE589833:OPE589896 OZA589833:OZA589896 PIW589833:PIW589896 PSS589833:PSS589896 QCO589833:QCO589896 QMK589833:QMK589896 QWG589833:QWG589896 RGC589833:RGC589896 RPY589833:RPY589896 RZU589833:RZU589896 SJQ589833:SJQ589896 STM589833:STM589896 TDI589833:TDI589896 TNE589833:TNE589896 TXA589833:TXA589896 UGW589833:UGW589896 UQS589833:UQS589896 VAO589833:VAO589896 VKK589833:VKK589896 VUG589833:VUG589896 WEC589833:WEC589896 WNY589833:WNY589896 WXU589833:WXU589896 BM655369:BM655432 LI655369:LI655432 VE655369:VE655432 AFA655369:AFA655432 AOW655369:AOW655432 AYS655369:AYS655432 BIO655369:BIO655432 BSK655369:BSK655432 CCG655369:CCG655432 CMC655369:CMC655432 CVY655369:CVY655432 DFU655369:DFU655432 DPQ655369:DPQ655432 DZM655369:DZM655432 EJI655369:EJI655432 ETE655369:ETE655432 FDA655369:FDA655432 FMW655369:FMW655432 FWS655369:FWS655432 GGO655369:GGO655432 GQK655369:GQK655432 HAG655369:HAG655432 HKC655369:HKC655432 HTY655369:HTY655432 IDU655369:IDU655432 INQ655369:INQ655432 IXM655369:IXM655432 JHI655369:JHI655432 JRE655369:JRE655432 KBA655369:KBA655432 KKW655369:KKW655432 KUS655369:KUS655432 LEO655369:LEO655432 LOK655369:LOK655432 LYG655369:LYG655432 MIC655369:MIC655432 MRY655369:MRY655432 NBU655369:NBU655432 NLQ655369:NLQ655432 NVM655369:NVM655432 OFI655369:OFI655432 OPE655369:OPE655432 OZA655369:OZA655432 PIW655369:PIW655432 PSS655369:PSS655432 QCO655369:QCO655432 QMK655369:QMK655432 QWG655369:QWG655432 RGC655369:RGC655432 RPY655369:RPY655432 RZU655369:RZU655432 SJQ655369:SJQ655432 STM655369:STM655432 TDI655369:TDI655432 TNE655369:TNE655432 TXA655369:TXA655432 UGW655369:UGW655432 UQS655369:UQS655432 VAO655369:VAO655432 VKK655369:VKK655432 VUG655369:VUG655432 WEC655369:WEC655432 WNY655369:WNY655432 WXU655369:WXU655432 BM720905:BM720968 LI720905:LI720968 VE720905:VE720968 AFA720905:AFA720968 AOW720905:AOW720968 AYS720905:AYS720968 BIO720905:BIO720968 BSK720905:BSK720968 CCG720905:CCG720968 CMC720905:CMC720968 CVY720905:CVY720968 DFU720905:DFU720968 DPQ720905:DPQ720968 DZM720905:DZM720968 EJI720905:EJI720968 ETE720905:ETE720968 FDA720905:FDA720968 FMW720905:FMW720968 FWS720905:FWS720968 GGO720905:GGO720968 GQK720905:GQK720968 HAG720905:HAG720968 HKC720905:HKC720968 HTY720905:HTY720968 IDU720905:IDU720968 INQ720905:INQ720968 IXM720905:IXM720968 JHI720905:JHI720968 JRE720905:JRE720968 KBA720905:KBA720968 KKW720905:KKW720968 KUS720905:KUS720968 LEO720905:LEO720968 LOK720905:LOK720968 LYG720905:LYG720968 MIC720905:MIC720968 MRY720905:MRY720968 NBU720905:NBU720968 NLQ720905:NLQ720968 NVM720905:NVM720968 OFI720905:OFI720968 OPE720905:OPE720968 OZA720905:OZA720968 PIW720905:PIW720968 PSS720905:PSS720968 QCO720905:QCO720968 QMK720905:QMK720968 QWG720905:QWG720968 RGC720905:RGC720968 RPY720905:RPY720968 RZU720905:RZU720968 SJQ720905:SJQ720968 STM720905:STM720968 TDI720905:TDI720968 TNE720905:TNE720968 TXA720905:TXA720968 UGW720905:UGW720968 UQS720905:UQS720968 VAO720905:VAO720968 VKK720905:VKK720968 VUG720905:VUG720968 WEC720905:WEC720968 WNY720905:WNY720968 WXU720905:WXU720968 BM786441:BM786504 LI786441:LI786504 VE786441:VE786504 AFA786441:AFA786504 AOW786441:AOW786504 AYS786441:AYS786504 BIO786441:BIO786504 BSK786441:BSK786504 CCG786441:CCG786504 CMC786441:CMC786504 CVY786441:CVY786504 DFU786441:DFU786504 DPQ786441:DPQ786504 DZM786441:DZM786504 EJI786441:EJI786504 ETE786441:ETE786504 FDA786441:FDA786504 FMW786441:FMW786504 FWS786441:FWS786504 GGO786441:GGO786504 GQK786441:GQK786504 HAG786441:HAG786504 HKC786441:HKC786504 HTY786441:HTY786504 IDU786441:IDU786504 INQ786441:INQ786504 IXM786441:IXM786504 JHI786441:JHI786504 JRE786441:JRE786504 KBA786441:KBA786504 KKW786441:KKW786504 KUS786441:KUS786504 LEO786441:LEO786504 LOK786441:LOK786504 LYG786441:LYG786504 MIC786441:MIC786504 MRY786441:MRY786504 NBU786441:NBU786504 NLQ786441:NLQ786504 NVM786441:NVM786504 OFI786441:OFI786504 OPE786441:OPE786504 OZA786441:OZA786504 PIW786441:PIW786504 PSS786441:PSS786504 QCO786441:QCO786504 QMK786441:QMK786504 QWG786441:QWG786504 RGC786441:RGC786504 RPY786441:RPY786504 RZU786441:RZU786504 SJQ786441:SJQ786504 STM786441:STM786504 TDI786441:TDI786504 TNE786441:TNE786504 TXA786441:TXA786504 UGW786441:UGW786504 UQS786441:UQS786504 VAO786441:VAO786504 VKK786441:VKK786504 VUG786441:VUG786504 WEC786441:WEC786504 WNY786441:WNY786504 WXU786441:WXU786504 BM851977:BM852040 LI851977:LI852040 VE851977:VE852040 AFA851977:AFA852040 AOW851977:AOW852040 AYS851977:AYS852040 BIO851977:BIO852040 BSK851977:BSK852040 CCG851977:CCG852040 CMC851977:CMC852040 CVY851977:CVY852040 DFU851977:DFU852040 DPQ851977:DPQ852040 DZM851977:DZM852040 EJI851977:EJI852040 ETE851977:ETE852040 FDA851977:FDA852040 FMW851977:FMW852040 FWS851977:FWS852040 GGO851977:GGO852040 GQK851977:GQK852040 HAG851977:HAG852040 HKC851977:HKC852040 HTY851977:HTY852040 IDU851977:IDU852040 INQ851977:INQ852040 IXM851977:IXM852040 JHI851977:JHI852040 JRE851977:JRE852040 KBA851977:KBA852040 KKW851977:KKW852040 KUS851977:KUS852040 LEO851977:LEO852040 LOK851977:LOK852040 LYG851977:LYG852040 MIC851977:MIC852040 MRY851977:MRY852040 NBU851977:NBU852040 NLQ851977:NLQ852040 NVM851977:NVM852040 OFI851977:OFI852040 OPE851977:OPE852040 OZA851977:OZA852040 PIW851977:PIW852040 PSS851977:PSS852040 QCO851977:QCO852040 QMK851977:QMK852040 QWG851977:QWG852040 RGC851977:RGC852040 RPY851977:RPY852040 RZU851977:RZU852040 SJQ851977:SJQ852040 STM851977:STM852040 TDI851977:TDI852040 TNE851977:TNE852040 TXA851977:TXA852040 UGW851977:UGW852040 UQS851977:UQS852040 VAO851977:VAO852040 VKK851977:VKK852040 VUG851977:VUG852040 WEC851977:WEC852040 WNY851977:WNY852040 WXU851977:WXU852040 BM917513:BM917576 LI917513:LI917576 VE917513:VE917576 AFA917513:AFA917576 AOW917513:AOW917576 AYS917513:AYS917576 BIO917513:BIO917576 BSK917513:BSK917576 CCG917513:CCG917576 CMC917513:CMC917576 CVY917513:CVY917576 DFU917513:DFU917576 DPQ917513:DPQ917576 DZM917513:DZM917576 EJI917513:EJI917576 ETE917513:ETE917576 FDA917513:FDA917576 FMW917513:FMW917576 FWS917513:FWS917576 GGO917513:GGO917576 GQK917513:GQK917576 HAG917513:HAG917576 HKC917513:HKC917576 HTY917513:HTY917576 IDU917513:IDU917576 INQ917513:INQ917576 IXM917513:IXM917576 JHI917513:JHI917576 JRE917513:JRE917576 KBA917513:KBA917576 KKW917513:KKW917576 KUS917513:KUS917576 LEO917513:LEO917576 LOK917513:LOK917576 LYG917513:LYG917576 MIC917513:MIC917576 MRY917513:MRY917576 NBU917513:NBU917576 NLQ917513:NLQ917576 NVM917513:NVM917576 OFI917513:OFI917576 OPE917513:OPE917576 OZA917513:OZA917576 PIW917513:PIW917576 PSS917513:PSS917576 QCO917513:QCO917576 QMK917513:QMK917576 QWG917513:QWG917576 RGC917513:RGC917576 RPY917513:RPY917576 RZU917513:RZU917576 SJQ917513:SJQ917576 STM917513:STM917576 TDI917513:TDI917576 TNE917513:TNE917576 TXA917513:TXA917576 UGW917513:UGW917576 UQS917513:UQS917576 VAO917513:VAO917576 VKK917513:VKK917576 VUG917513:VUG917576 WEC917513:WEC917576 WNY917513:WNY917576 WXU917513:WXU917576 BM983049:BM983112 LI983049:LI983112 VE983049:VE983112 AFA983049:AFA983112 AOW983049:AOW983112 AYS983049:AYS983112 BIO983049:BIO983112 BSK983049:BSK983112 CCG983049:CCG983112 CMC983049:CMC983112 CVY983049:CVY983112 DFU983049:DFU983112 DPQ983049:DPQ983112 DZM983049:DZM983112 EJI983049:EJI983112 ETE983049:ETE983112 FDA983049:FDA983112 FMW983049:FMW983112 FWS983049:FWS983112 GGO983049:GGO983112 GQK983049:GQK983112 HAG983049:HAG983112 HKC983049:HKC983112 HTY983049:HTY983112 IDU983049:IDU983112 INQ983049:INQ983112 IXM983049:IXM983112 JHI983049:JHI983112 JRE983049:JRE983112 KBA983049:KBA983112 KKW983049:KKW983112 KUS983049:KUS983112 LEO983049:LEO983112 LOK983049:LOK983112 LYG983049:LYG983112 MIC983049:MIC983112 MRY983049:MRY983112 NBU983049:NBU983112 NLQ983049:NLQ983112 NVM983049:NVM983112 OFI983049:OFI983112 OPE983049:OPE983112 OZA983049:OZA983112 PIW983049:PIW983112 PSS983049:PSS983112 QCO983049:QCO983112 QMK983049:QMK983112 QWG983049:QWG983112 RGC983049:RGC983112 RPY983049:RPY983112 RZU983049:RZU983112 SJQ983049:SJQ983112 STM983049:STM983112 TDI983049:TDI983112 TNE983049:TNE983112 TXA983049:TXA983112 UGW983049:UGW983112 UQS983049:UQS983112 VAO983049:VAO983112 VKK983049:VKK983112 VUG983049:VUG983112 WEC983049:WEC983112 WNY983049:WNY983112 WXU983049:WXU983112">
      <formula1>Calificacion</formula1>
    </dataValidation>
    <dataValidation type="list" allowBlank="1" showInputMessage="1" showErrorMessage="1" error="Selecciones de la lista" sqref="G9:G10 JC9:JC10 SY9:SY10 ACU9:ACU10 AMQ9:AMQ10 AWM9:AWM10 BGI9:BGI10 BQE9:BQE10 CAA9:CAA10 CJW9:CJW10 CTS9:CTS10 DDO9:DDO10 DNK9:DNK10 DXG9:DXG10 EHC9:EHC10 EQY9:EQY10 FAU9:FAU10 FKQ9:FKQ10 FUM9:FUM10 GEI9:GEI10 GOE9:GOE10 GYA9:GYA10 HHW9:HHW10 HRS9:HRS10 IBO9:IBO10 ILK9:ILK10 IVG9:IVG10 JFC9:JFC10 JOY9:JOY10 JYU9:JYU10 KIQ9:KIQ10 KSM9:KSM10 LCI9:LCI10 LME9:LME10 LWA9:LWA10 MFW9:MFW10 MPS9:MPS10 MZO9:MZO10 NJK9:NJK10 NTG9:NTG10 ODC9:ODC10 OMY9:OMY10 OWU9:OWU10 PGQ9:PGQ10 PQM9:PQM10 QAI9:QAI10 QKE9:QKE10 QUA9:QUA10 RDW9:RDW10 RNS9:RNS10 RXO9:RXO10 SHK9:SHK10 SRG9:SRG10 TBC9:TBC10 TKY9:TKY10 TUU9:TUU10 UEQ9:UEQ10 UOM9:UOM10 UYI9:UYI10 VIE9:VIE10 VSA9:VSA10 WBW9:WBW10 WLS9:WLS10 WVO9:WVO10 G65545:G65546 JC65545:JC65546 SY65545:SY65546 ACU65545:ACU65546 AMQ65545:AMQ65546 AWM65545:AWM65546 BGI65545:BGI65546 BQE65545:BQE65546 CAA65545:CAA65546 CJW65545:CJW65546 CTS65545:CTS65546 DDO65545:DDO65546 DNK65545:DNK65546 DXG65545:DXG65546 EHC65545:EHC65546 EQY65545:EQY65546 FAU65545:FAU65546 FKQ65545:FKQ65546 FUM65545:FUM65546 GEI65545:GEI65546 GOE65545:GOE65546 GYA65545:GYA65546 HHW65545:HHW65546 HRS65545:HRS65546 IBO65545:IBO65546 ILK65545:ILK65546 IVG65545:IVG65546 JFC65545:JFC65546 JOY65545:JOY65546 JYU65545:JYU65546 KIQ65545:KIQ65546 KSM65545:KSM65546 LCI65545:LCI65546 LME65545:LME65546 LWA65545:LWA65546 MFW65545:MFW65546 MPS65545:MPS65546 MZO65545:MZO65546 NJK65545:NJK65546 NTG65545:NTG65546 ODC65545:ODC65546 OMY65545:OMY65546 OWU65545:OWU65546 PGQ65545:PGQ65546 PQM65545:PQM65546 QAI65545:QAI65546 QKE65545:QKE65546 QUA65545:QUA65546 RDW65545:RDW65546 RNS65545:RNS65546 RXO65545:RXO65546 SHK65545:SHK65546 SRG65545:SRG65546 TBC65545:TBC65546 TKY65545:TKY65546 TUU65545:TUU65546 UEQ65545:UEQ65546 UOM65545:UOM65546 UYI65545:UYI65546 VIE65545:VIE65546 VSA65545:VSA65546 WBW65545:WBW65546 WLS65545:WLS65546 WVO65545:WVO65546 G131081:G131082 JC131081:JC131082 SY131081:SY131082 ACU131081:ACU131082 AMQ131081:AMQ131082 AWM131081:AWM131082 BGI131081:BGI131082 BQE131081:BQE131082 CAA131081:CAA131082 CJW131081:CJW131082 CTS131081:CTS131082 DDO131081:DDO131082 DNK131081:DNK131082 DXG131081:DXG131082 EHC131081:EHC131082 EQY131081:EQY131082 FAU131081:FAU131082 FKQ131081:FKQ131082 FUM131081:FUM131082 GEI131081:GEI131082 GOE131081:GOE131082 GYA131081:GYA131082 HHW131081:HHW131082 HRS131081:HRS131082 IBO131081:IBO131082 ILK131081:ILK131082 IVG131081:IVG131082 JFC131081:JFC131082 JOY131081:JOY131082 JYU131081:JYU131082 KIQ131081:KIQ131082 KSM131081:KSM131082 LCI131081:LCI131082 LME131081:LME131082 LWA131081:LWA131082 MFW131081:MFW131082 MPS131081:MPS131082 MZO131081:MZO131082 NJK131081:NJK131082 NTG131081:NTG131082 ODC131081:ODC131082 OMY131081:OMY131082 OWU131081:OWU131082 PGQ131081:PGQ131082 PQM131081:PQM131082 QAI131081:QAI131082 QKE131081:QKE131082 QUA131081:QUA131082 RDW131081:RDW131082 RNS131081:RNS131082 RXO131081:RXO131082 SHK131081:SHK131082 SRG131081:SRG131082 TBC131081:TBC131082 TKY131081:TKY131082 TUU131081:TUU131082 UEQ131081:UEQ131082 UOM131081:UOM131082 UYI131081:UYI131082 VIE131081:VIE131082 VSA131081:VSA131082 WBW131081:WBW131082 WLS131081:WLS131082 WVO131081:WVO131082 G196617:G196618 JC196617:JC196618 SY196617:SY196618 ACU196617:ACU196618 AMQ196617:AMQ196618 AWM196617:AWM196618 BGI196617:BGI196618 BQE196617:BQE196618 CAA196617:CAA196618 CJW196617:CJW196618 CTS196617:CTS196618 DDO196617:DDO196618 DNK196617:DNK196618 DXG196617:DXG196618 EHC196617:EHC196618 EQY196617:EQY196618 FAU196617:FAU196618 FKQ196617:FKQ196618 FUM196617:FUM196618 GEI196617:GEI196618 GOE196617:GOE196618 GYA196617:GYA196618 HHW196617:HHW196618 HRS196617:HRS196618 IBO196617:IBO196618 ILK196617:ILK196618 IVG196617:IVG196618 JFC196617:JFC196618 JOY196617:JOY196618 JYU196617:JYU196618 KIQ196617:KIQ196618 KSM196617:KSM196618 LCI196617:LCI196618 LME196617:LME196618 LWA196617:LWA196618 MFW196617:MFW196618 MPS196617:MPS196618 MZO196617:MZO196618 NJK196617:NJK196618 NTG196617:NTG196618 ODC196617:ODC196618 OMY196617:OMY196618 OWU196617:OWU196618 PGQ196617:PGQ196618 PQM196617:PQM196618 QAI196617:QAI196618 QKE196617:QKE196618 QUA196617:QUA196618 RDW196617:RDW196618 RNS196617:RNS196618 RXO196617:RXO196618 SHK196617:SHK196618 SRG196617:SRG196618 TBC196617:TBC196618 TKY196617:TKY196618 TUU196617:TUU196618 UEQ196617:UEQ196618 UOM196617:UOM196618 UYI196617:UYI196618 VIE196617:VIE196618 VSA196617:VSA196618 WBW196617:WBW196618 WLS196617:WLS196618 WVO196617:WVO196618 G262153:G262154 JC262153:JC262154 SY262153:SY262154 ACU262153:ACU262154 AMQ262153:AMQ262154 AWM262153:AWM262154 BGI262153:BGI262154 BQE262153:BQE262154 CAA262153:CAA262154 CJW262153:CJW262154 CTS262153:CTS262154 DDO262153:DDO262154 DNK262153:DNK262154 DXG262153:DXG262154 EHC262153:EHC262154 EQY262153:EQY262154 FAU262153:FAU262154 FKQ262153:FKQ262154 FUM262153:FUM262154 GEI262153:GEI262154 GOE262153:GOE262154 GYA262153:GYA262154 HHW262153:HHW262154 HRS262153:HRS262154 IBO262153:IBO262154 ILK262153:ILK262154 IVG262153:IVG262154 JFC262153:JFC262154 JOY262153:JOY262154 JYU262153:JYU262154 KIQ262153:KIQ262154 KSM262153:KSM262154 LCI262153:LCI262154 LME262153:LME262154 LWA262153:LWA262154 MFW262153:MFW262154 MPS262153:MPS262154 MZO262153:MZO262154 NJK262153:NJK262154 NTG262153:NTG262154 ODC262153:ODC262154 OMY262153:OMY262154 OWU262153:OWU262154 PGQ262153:PGQ262154 PQM262153:PQM262154 QAI262153:QAI262154 QKE262153:QKE262154 QUA262153:QUA262154 RDW262153:RDW262154 RNS262153:RNS262154 RXO262153:RXO262154 SHK262153:SHK262154 SRG262153:SRG262154 TBC262153:TBC262154 TKY262153:TKY262154 TUU262153:TUU262154 UEQ262153:UEQ262154 UOM262153:UOM262154 UYI262153:UYI262154 VIE262153:VIE262154 VSA262153:VSA262154 WBW262153:WBW262154 WLS262153:WLS262154 WVO262153:WVO262154 G327689:G327690 JC327689:JC327690 SY327689:SY327690 ACU327689:ACU327690 AMQ327689:AMQ327690 AWM327689:AWM327690 BGI327689:BGI327690 BQE327689:BQE327690 CAA327689:CAA327690 CJW327689:CJW327690 CTS327689:CTS327690 DDO327689:DDO327690 DNK327689:DNK327690 DXG327689:DXG327690 EHC327689:EHC327690 EQY327689:EQY327690 FAU327689:FAU327690 FKQ327689:FKQ327690 FUM327689:FUM327690 GEI327689:GEI327690 GOE327689:GOE327690 GYA327689:GYA327690 HHW327689:HHW327690 HRS327689:HRS327690 IBO327689:IBO327690 ILK327689:ILK327690 IVG327689:IVG327690 JFC327689:JFC327690 JOY327689:JOY327690 JYU327689:JYU327690 KIQ327689:KIQ327690 KSM327689:KSM327690 LCI327689:LCI327690 LME327689:LME327690 LWA327689:LWA327690 MFW327689:MFW327690 MPS327689:MPS327690 MZO327689:MZO327690 NJK327689:NJK327690 NTG327689:NTG327690 ODC327689:ODC327690 OMY327689:OMY327690 OWU327689:OWU327690 PGQ327689:PGQ327690 PQM327689:PQM327690 QAI327689:QAI327690 QKE327689:QKE327690 QUA327689:QUA327690 RDW327689:RDW327690 RNS327689:RNS327690 RXO327689:RXO327690 SHK327689:SHK327690 SRG327689:SRG327690 TBC327689:TBC327690 TKY327689:TKY327690 TUU327689:TUU327690 UEQ327689:UEQ327690 UOM327689:UOM327690 UYI327689:UYI327690 VIE327689:VIE327690 VSA327689:VSA327690 WBW327689:WBW327690 WLS327689:WLS327690 WVO327689:WVO327690 G393225:G393226 JC393225:JC393226 SY393225:SY393226 ACU393225:ACU393226 AMQ393225:AMQ393226 AWM393225:AWM393226 BGI393225:BGI393226 BQE393225:BQE393226 CAA393225:CAA393226 CJW393225:CJW393226 CTS393225:CTS393226 DDO393225:DDO393226 DNK393225:DNK393226 DXG393225:DXG393226 EHC393225:EHC393226 EQY393225:EQY393226 FAU393225:FAU393226 FKQ393225:FKQ393226 FUM393225:FUM393226 GEI393225:GEI393226 GOE393225:GOE393226 GYA393225:GYA393226 HHW393225:HHW393226 HRS393225:HRS393226 IBO393225:IBO393226 ILK393225:ILK393226 IVG393225:IVG393226 JFC393225:JFC393226 JOY393225:JOY393226 JYU393225:JYU393226 KIQ393225:KIQ393226 KSM393225:KSM393226 LCI393225:LCI393226 LME393225:LME393226 LWA393225:LWA393226 MFW393225:MFW393226 MPS393225:MPS393226 MZO393225:MZO393226 NJK393225:NJK393226 NTG393225:NTG393226 ODC393225:ODC393226 OMY393225:OMY393226 OWU393225:OWU393226 PGQ393225:PGQ393226 PQM393225:PQM393226 QAI393225:QAI393226 QKE393225:QKE393226 QUA393225:QUA393226 RDW393225:RDW393226 RNS393225:RNS393226 RXO393225:RXO393226 SHK393225:SHK393226 SRG393225:SRG393226 TBC393225:TBC393226 TKY393225:TKY393226 TUU393225:TUU393226 UEQ393225:UEQ393226 UOM393225:UOM393226 UYI393225:UYI393226 VIE393225:VIE393226 VSA393225:VSA393226 WBW393225:WBW393226 WLS393225:WLS393226 WVO393225:WVO393226 G458761:G458762 JC458761:JC458762 SY458761:SY458762 ACU458761:ACU458762 AMQ458761:AMQ458762 AWM458761:AWM458762 BGI458761:BGI458762 BQE458761:BQE458762 CAA458761:CAA458762 CJW458761:CJW458762 CTS458761:CTS458762 DDO458761:DDO458762 DNK458761:DNK458762 DXG458761:DXG458762 EHC458761:EHC458762 EQY458761:EQY458762 FAU458761:FAU458762 FKQ458761:FKQ458762 FUM458761:FUM458762 GEI458761:GEI458762 GOE458761:GOE458762 GYA458761:GYA458762 HHW458761:HHW458762 HRS458761:HRS458762 IBO458761:IBO458762 ILK458761:ILK458762 IVG458761:IVG458762 JFC458761:JFC458762 JOY458761:JOY458762 JYU458761:JYU458762 KIQ458761:KIQ458762 KSM458761:KSM458762 LCI458761:LCI458762 LME458761:LME458762 LWA458761:LWA458762 MFW458761:MFW458762 MPS458761:MPS458762 MZO458761:MZO458762 NJK458761:NJK458762 NTG458761:NTG458762 ODC458761:ODC458762 OMY458761:OMY458762 OWU458761:OWU458762 PGQ458761:PGQ458762 PQM458761:PQM458762 QAI458761:QAI458762 QKE458761:QKE458762 QUA458761:QUA458762 RDW458761:RDW458762 RNS458761:RNS458762 RXO458761:RXO458762 SHK458761:SHK458762 SRG458761:SRG458762 TBC458761:TBC458762 TKY458761:TKY458762 TUU458761:TUU458762 UEQ458761:UEQ458762 UOM458761:UOM458762 UYI458761:UYI458762 VIE458761:VIE458762 VSA458761:VSA458762 WBW458761:WBW458762 WLS458761:WLS458762 WVO458761:WVO458762 G524297:G524298 JC524297:JC524298 SY524297:SY524298 ACU524297:ACU524298 AMQ524297:AMQ524298 AWM524297:AWM524298 BGI524297:BGI524298 BQE524297:BQE524298 CAA524297:CAA524298 CJW524297:CJW524298 CTS524297:CTS524298 DDO524297:DDO524298 DNK524297:DNK524298 DXG524297:DXG524298 EHC524297:EHC524298 EQY524297:EQY524298 FAU524297:FAU524298 FKQ524297:FKQ524298 FUM524297:FUM524298 GEI524297:GEI524298 GOE524297:GOE524298 GYA524297:GYA524298 HHW524297:HHW524298 HRS524297:HRS524298 IBO524297:IBO524298 ILK524297:ILK524298 IVG524297:IVG524298 JFC524297:JFC524298 JOY524297:JOY524298 JYU524297:JYU524298 KIQ524297:KIQ524298 KSM524297:KSM524298 LCI524297:LCI524298 LME524297:LME524298 LWA524297:LWA524298 MFW524297:MFW524298 MPS524297:MPS524298 MZO524297:MZO524298 NJK524297:NJK524298 NTG524297:NTG524298 ODC524297:ODC524298 OMY524297:OMY524298 OWU524297:OWU524298 PGQ524297:PGQ524298 PQM524297:PQM524298 QAI524297:QAI524298 QKE524297:QKE524298 QUA524297:QUA524298 RDW524297:RDW524298 RNS524297:RNS524298 RXO524297:RXO524298 SHK524297:SHK524298 SRG524297:SRG524298 TBC524297:TBC524298 TKY524297:TKY524298 TUU524297:TUU524298 UEQ524297:UEQ524298 UOM524297:UOM524298 UYI524297:UYI524298 VIE524297:VIE524298 VSA524297:VSA524298 WBW524297:WBW524298 WLS524297:WLS524298 WVO524297:WVO524298 G589833:G589834 JC589833:JC589834 SY589833:SY589834 ACU589833:ACU589834 AMQ589833:AMQ589834 AWM589833:AWM589834 BGI589833:BGI589834 BQE589833:BQE589834 CAA589833:CAA589834 CJW589833:CJW589834 CTS589833:CTS589834 DDO589833:DDO589834 DNK589833:DNK589834 DXG589833:DXG589834 EHC589833:EHC589834 EQY589833:EQY589834 FAU589833:FAU589834 FKQ589833:FKQ589834 FUM589833:FUM589834 GEI589833:GEI589834 GOE589833:GOE589834 GYA589833:GYA589834 HHW589833:HHW589834 HRS589833:HRS589834 IBO589833:IBO589834 ILK589833:ILK589834 IVG589833:IVG589834 JFC589833:JFC589834 JOY589833:JOY589834 JYU589833:JYU589834 KIQ589833:KIQ589834 KSM589833:KSM589834 LCI589833:LCI589834 LME589833:LME589834 LWA589833:LWA589834 MFW589833:MFW589834 MPS589833:MPS589834 MZO589833:MZO589834 NJK589833:NJK589834 NTG589833:NTG589834 ODC589833:ODC589834 OMY589833:OMY589834 OWU589833:OWU589834 PGQ589833:PGQ589834 PQM589833:PQM589834 QAI589833:QAI589834 QKE589833:QKE589834 QUA589833:QUA589834 RDW589833:RDW589834 RNS589833:RNS589834 RXO589833:RXO589834 SHK589833:SHK589834 SRG589833:SRG589834 TBC589833:TBC589834 TKY589833:TKY589834 TUU589833:TUU589834 UEQ589833:UEQ589834 UOM589833:UOM589834 UYI589833:UYI589834 VIE589833:VIE589834 VSA589833:VSA589834 WBW589833:WBW589834 WLS589833:WLS589834 WVO589833:WVO589834 G655369:G655370 JC655369:JC655370 SY655369:SY655370 ACU655369:ACU655370 AMQ655369:AMQ655370 AWM655369:AWM655370 BGI655369:BGI655370 BQE655369:BQE655370 CAA655369:CAA655370 CJW655369:CJW655370 CTS655369:CTS655370 DDO655369:DDO655370 DNK655369:DNK655370 DXG655369:DXG655370 EHC655369:EHC655370 EQY655369:EQY655370 FAU655369:FAU655370 FKQ655369:FKQ655370 FUM655369:FUM655370 GEI655369:GEI655370 GOE655369:GOE655370 GYA655369:GYA655370 HHW655369:HHW655370 HRS655369:HRS655370 IBO655369:IBO655370 ILK655369:ILK655370 IVG655369:IVG655370 JFC655369:JFC655370 JOY655369:JOY655370 JYU655369:JYU655370 KIQ655369:KIQ655370 KSM655369:KSM655370 LCI655369:LCI655370 LME655369:LME655370 LWA655369:LWA655370 MFW655369:MFW655370 MPS655369:MPS655370 MZO655369:MZO655370 NJK655369:NJK655370 NTG655369:NTG655370 ODC655369:ODC655370 OMY655369:OMY655370 OWU655369:OWU655370 PGQ655369:PGQ655370 PQM655369:PQM655370 QAI655369:QAI655370 QKE655369:QKE655370 QUA655369:QUA655370 RDW655369:RDW655370 RNS655369:RNS655370 RXO655369:RXO655370 SHK655369:SHK655370 SRG655369:SRG655370 TBC655369:TBC655370 TKY655369:TKY655370 TUU655369:TUU655370 UEQ655369:UEQ655370 UOM655369:UOM655370 UYI655369:UYI655370 VIE655369:VIE655370 VSA655369:VSA655370 WBW655369:WBW655370 WLS655369:WLS655370 WVO655369:WVO655370 G720905:G720906 JC720905:JC720906 SY720905:SY720906 ACU720905:ACU720906 AMQ720905:AMQ720906 AWM720905:AWM720906 BGI720905:BGI720906 BQE720905:BQE720906 CAA720905:CAA720906 CJW720905:CJW720906 CTS720905:CTS720906 DDO720905:DDO720906 DNK720905:DNK720906 DXG720905:DXG720906 EHC720905:EHC720906 EQY720905:EQY720906 FAU720905:FAU720906 FKQ720905:FKQ720906 FUM720905:FUM720906 GEI720905:GEI720906 GOE720905:GOE720906 GYA720905:GYA720906 HHW720905:HHW720906 HRS720905:HRS720906 IBO720905:IBO720906 ILK720905:ILK720906 IVG720905:IVG720906 JFC720905:JFC720906 JOY720905:JOY720906 JYU720905:JYU720906 KIQ720905:KIQ720906 KSM720905:KSM720906 LCI720905:LCI720906 LME720905:LME720906 LWA720905:LWA720906 MFW720905:MFW720906 MPS720905:MPS720906 MZO720905:MZO720906 NJK720905:NJK720906 NTG720905:NTG720906 ODC720905:ODC720906 OMY720905:OMY720906 OWU720905:OWU720906 PGQ720905:PGQ720906 PQM720905:PQM720906 QAI720905:QAI720906 QKE720905:QKE720906 QUA720905:QUA720906 RDW720905:RDW720906 RNS720905:RNS720906 RXO720905:RXO720906 SHK720905:SHK720906 SRG720905:SRG720906 TBC720905:TBC720906 TKY720905:TKY720906 TUU720905:TUU720906 UEQ720905:UEQ720906 UOM720905:UOM720906 UYI720905:UYI720906 VIE720905:VIE720906 VSA720905:VSA720906 WBW720905:WBW720906 WLS720905:WLS720906 WVO720905:WVO720906 G786441:G786442 JC786441:JC786442 SY786441:SY786442 ACU786441:ACU786442 AMQ786441:AMQ786442 AWM786441:AWM786442 BGI786441:BGI786442 BQE786441:BQE786442 CAA786441:CAA786442 CJW786441:CJW786442 CTS786441:CTS786442 DDO786441:DDO786442 DNK786441:DNK786442 DXG786441:DXG786442 EHC786441:EHC786442 EQY786441:EQY786442 FAU786441:FAU786442 FKQ786441:FKQ786442 FUM786441:FUM786442 GEI786441:GEI786442 GOE786441:GOE786442 GYA786441:GYA786442 HHW786441:HHW786442 HRS786441:HRS786442 IBO786441:IBO786442 ILK786441:ILK786442 IVG786441:IVG786442 JFC786441:JFC786442 JOY786441:JOY786442 JYU786441:JYU786442 KIQ786441:KIQ786442 KSM786441:KSM786442 LCI786441:LCI786442 LME786441:LME786442 LWA786441:LWA786442 MFW786441:MFW786442 MPS786441:MPS786442 MZO786441:MZO786442 NJK786441:NJK786442 NTG786441:NTG786442 ODC786441:ODC786442 OMY786441:OMY786442 OWU786441:OWU786442 PGQ786441:PGQ786442 PQM786441:PQM786442 QAI786441:QAI786442 QKE786441:QKE786442 QUA786441:QUA786442 RDW786441:RDW786442 RNS786441:RNS786442 RXO786441:RXO786442 SHK786441:SHK786442 SRG786441:SRG786442 TBC786441:TBC786442 TKY786441:TKY786442 TUU786441:TUU786442 UEQ786441:UEQ786442 UOM786441:UOM786442 UYI786441:UYI786442 VIE786441:VIE786442 VSA786441:VSA786442 WBW786441:WBW786442 WLS786441:WLS786442 WVO786441:WVO786442 G851977:G851978 JC851977:JC851978 SY851977:SY851978 ACU851977:ACU851978 AMQ851977:AMQ851978 AWM851977:AWM851978 BGI851977:BGI851978 BQE851977:BQE851978 CAA851977:CAA851978 CJW851977:CJW851978 CTS851977:CTS851978 DDO851977:DDO851978 DNK851977:DNK851978 DXG851977:DXG851978 EHC851977:EHC851978 EQY851977:EQY851978 FAU851977:FAU851978 FKQ851977:FKQ851978 FUM851977:FUM851978 GEI851977:GEI851978 GOE851977:GOE851978 GYA851977:GYA851978 HHW851977:HHW851978 HRS851977:HRS851978 IBO851977:IBO851978 ILK851977:ILK851978 IVG851977:IVG851978 JFC851977:JFC851978 JOY851977:JOY851978 JYU851977:JYU851978 KIQ851977:KIQ851978 KSM851977:KSM851978 LCI851977:LCI851978 LME851977:LME851978 LWA851977:LWA851978 MFW851977:MFW851978 MPS851977:MPS851978 MZO851977:MZO851978 NJK851977:NJK851978 NTG851977:NTG851978 ODC851977:ODC851978 OMY851977:OMY851978 OWU851977:OWU851978 PGQ851977:PGQ851978 PQM851977:PQM851978 QAI851977:QAI851978 QKE851977:QKE851978 QUA851977:QUA851978 RDW851977:RDW851978 RNS851977:RNS851978 RXO851977:RXO851978 SHK851977:SHK851978 SRG851977:SRG851978 TBC851977:TBC851978 TKY851977:TKY851978 TUU851977:TUU851978 UEQ851977:UEQ851978 UOM851977:UOM851978 UYI851977:UYI851978 VIE851977:VIE851978 VSA851977:VSA851978 WBW851977:WBW851978 WLS851977:WLS851978 WVO851977:WVO851978 G917513:G917514 JC917513:JC917514 SY917513:SY917514 ACU917513:ACU917514 AMQ917513:AMQ917514 AWM917513:AWM917514 BGI917513:BGI917514 BQE917513:BQE917514 CAA917513:CAA917514 CJW917513:CJW917514 CTS917513:CTS917514 DDO917513:DDO917514 DNK917513:DNK917514 DXG917513:DXG917514 EHC917513:EHC917514 EQY917513:EQY917514 FAU917513:FAU917514 FKQ917513:FKQ917514 FUM917513:FUM917514 GEI917513:GEI917514 GOE917513:GOE917514 GYA917513:GYA917514 HHW917513:HHW917514 HRS917513:HRS917514 IBO917513:IBO917514 ILK917513:ILK917514 IVG917513:IVG917514 JFC917513:JFC917514 JOY917513:JOY917514 JYU917513:JYU917514 KIQ917513:KIQ917514 KSM917513:KSM917514 LCI917513:LCI917514 LME917513:LME917514 LWA917513:LWA917514 MFW917513:MFW917514 MPS917513:MPS917514 MZO917513:MZO917514 NJK917513:NJK917514 NTG917513:NTG917514 ODC917513:ODC917514 OMY917513:OMY917514 OWU917513:OWU917514 PGQ917513:PGQ917514 PQM917513:PQM917514 QAI917513:QAI917514 QKE917513:QKE917514 QUA917513:QUA917514 RDW917513:RDW917514 RNS917513:RNS917514 RXO917513:RXO917514 SHK917513:SHK917514 SRG917513:SRG917514 TBC917513:TBC917514 TKY917513:TKY917514 TUU917513:TUU917514 UEQ917513:UEQ917514 UOM917513:UOM917514 UYI917513:UYI917514 VIE917513:VIE917514 VSA917513:VSA917514 WBW917513:WBW917514 WLS917513:WLS917514 WVO917513:WVO917514 G983049:G983050 JC983049:JC983050 SY983049:SY983050 ACU983049:ACU983050 AMQ983049:AMQ983050 AWM983049:AWM983050 BGI983049:BGI983050 BQE983049:BQE983050 CAA983049:CAA983050 CJW983049:CJW983050 CTS983049:CTS983050 DDO983049:DDO983050 DNK983049:DNK983050 DXG983049:DXG983050 EHC983049:EHC983050 EQY983049:EQY983050 FAU983049:FAU983050 FKQ983049:FKQ983050 FUM983049:FUM983050 GEI983049:GEI983050 GOE983049:GOE983050 GYA983049:GYA983050 HHW983049:HHW983050 HRS983049:HRS983050 IBO983049:IBO983050 ILK983049:ILK983050 IVG983049:IVG983050 JFC983049:JFC983050 JOY983049:JOY983050 JYU983049:JYU983050 KIQ983049:KIQ983050 KSM983049:KSM983050 LCI983049:LCI983050 LME983049:LME983050 LWA983049:LWA983050 MFW983049:MFW983050 MPS983049:MPS983050 MZO983049:MZO983050 NJK983049:NJK983050 NTG983049:NTG983050 ODC983049:ODC983050 OMY983049:OMY983050 OWU983049:OWU983050 PGQ983049:PGQ983050 PQM983049:PQM983050 QAI983049:QAI983050 QKE983049:QKE983050 QUA983049:QUA983050 RDW983049:RDW983050 RNS983049:RNS983050 RXO983049:RXO983050 SHK983049:SHK983050 SRG983049:SRG983050 TBC983049:TBC983050 TKY983049:TKY983050 TUU983049:TUU983050 UEQ983049:UEQ983050 UOM983049:UOM983050 UYI983049:UYI983050 VIE983049:VIE983050 VSA983049:VSA983050 WBW983049:WBW983050 WLS983049:WLS983050 WVO983049:WVO983050 G36:G72 JC36:JC72 SY36:SY72 ACU36:ACU72 AMQ36:AMQ72 AWM36:AWM72 BGI36:BGI72 BQE36:BQE72 CAA36:CAA72 CJW36:CJW72 CTS36:CTS72 DDO36:DDO72 DNK36:DNK72 DXG36:DXG72 EHC36:EHC72 EQY36:EQY72 FAU36:FAU72 FKQ36:FKQ72 FUM36:FUM72 GEI36:GEI72 GOE36:GOE72 GYA36:GYA72 HHW36:HHW72 HRS36:HRS72 IBO36:IBO72 ILK36:ILK72 IVG36:IVG72 JFC36:JFC72 JOY36:JOY72 JYU36:JYU72 KIQ36:KIQ72 KSM36:KSM72 LCI36:LCI72 LME36:LME72 LWA36:LWA72 MFW36:MFW72 MPS36:MPS72 MZO36:MZO72 NJK36:NJK72 NTG36:NTG72 ODC36:ODC72 OMY36:OMY72 OWU36:OWU72 PGQ36:PGQ72 PQM36:PQM72 QAI36:QAI72 QKE36:QKE72 QUA36:QUA72 RDW36:RDW72 RNS36:RNS72 RXO36:RXO72 SHK36:SHK72 SRG36:SRG72 TBC36:TBC72 TKY36:TKY72 TUU36:TUU72 UEQ36:UEQ72 UOM36:UOM72 UYI36:UYI72 VIE36:VIE72 VSA36:VSA72 WBW36:WBW72 WLS36:WLS72 WVO36:WVO72 G65572:G65608 JC65572:JC65608 SY65572:SY65608 ACU65572:ACU65608 AMQ65572:AMQ65608 AWM65572:AWM65608 BGI65572:BGI65608 BQE65572:BQE65608 CAA65572:CAA65608 CJW65572:CJW65608 CTS65572:CTS65608 DDO65572:DDO65608 DNK65572:DNK65608 DXG65572:DXG65608 EHC65572:EHC65608 EQY65572:EQY65608 FAU65572:FAU65608 FKQ65572:FKQ65608 FUM65572:FUM65608 GEI65572:GEI65608 GOE65572:GOE65608 GYA65572:GYA65608 HHW65572:HHW65608 HRS65572:HRS65608 IBO65572:IBO65608 ILK65572:ILK65608 IVG65572:IVG65608 JFC65572:JFC65608 JOY65572:JOY65608 JYU65572:JYU65608 KIQ65572:KIQ65608 KSM65572:KSM65608 LCI65572:LCI65608 LME65572:LME65608 LWA65572:LWA65608 MFW65572:MFW65608 MPS65572:MPS65608 MZO65572:MZO65608 NJK65572:NJK65608 NTG65572:NTG65608 ODC65572:ODC65608 OMY65572:OMY65608 OWU65572:OWU65608 PGQ65572:PGQ65608 PQM65572:PQM65608 QAI65572:QAI65608 QKE65572:QKE65608 QUA65572:QUA65608 RDW65572:RDW65608 RNS65572:RNS65608 RXO65572:RXO65608 SHK65572:SHK65608 SRG65572:SRG65608 TBC65572:TBC65608 TKY65572:TKY65608 TUU65572:TUU65608 UEQ65572:UEQ65608 UOM65572:UOM65608 UYI65572:UYI65608 VIE65572:VIE65608 VSA65572:VSA65608 WBW65572:WBW65608 WLS65572:WLS65608 WVO65572:WVO65608 G131108:G131144 JC131108:JC131144 SY131108:SY131144 ACU131108:ACU131144 AMQ131108:AMQ131144 AWM131108:AWM131144 BGI131108:BGI131144 BQE131108:BQE131144 CAA131108:CAA131144 CJW131108:CJW131144 CTS131108:CTS131144 DDO131108:DDO131144 DNK131108:DNK131144 DXG131108:DXG131144 EHC131108:EHC131144 EQY131108:EQY131144 FAU131108:FAU131144 FKQ131108:FKQ131144 FUM131108:FUM131144 GEI131108:GEI131144 GOE131108:GOE131144 GYA131108:GYA131144 HHW131108:HHW131144 HRS131108:HRS131144 IBO131108:IBO131144 ILK131108:ILK131144 IVG131108:IVG131144 JFC131108:JFC131144 JOY131108:JOY131144 JYU131108:JYU131144 KIQ131108:KIQ131144 KSM131108:KSM131144 LCI131108:LCI131144 LME131108:LME131144 LWA131108:LWA131144 MFW131108:MFW131144 MPS131108:MPS131144 MZO131108:MZO131144 NJK131108:NJK131144 NTG131108:NTG131144 ODC131108:ODC131144 OMY131108:OMY131144 OWU131108:OWU131144 PGQ131108:PGQ131144 PQM131108:PQM131144 QAI131108:QAI131144 QKE131108:QKE131144 QUA131108:QUA131144 RDW131108:RDW131144 RNS131108:RNS131144 RXO131108:RXO131144 SHK131108:SHK131144 SRG131108:SRG131144 TBC131108:TBC131144 TKY131108:TKY131144 TUU131108:TUU131144 UEQ131108:UEQ131144 UOM131108:UOM131144 UYI131108:UYI131144 VIE131108:VIE131144 VSA131108:VSA131144 WBW131108:WBW131144 WLS131108:WLS131144 WVO131108:WVO131144 G196644:G196680 JC196644:JC196680 SY196644:SY196680 ACU196644:ACU196680 AMQ196644:AMQ196680 AWM196644:AWM196680 BGI196644:BGI196680 BQE196644:BQE196680 CAA196644:CAA196680 CJW196644:CJW196680 CTS196644:CTS196680 DDO196644:DDO196680 DNK196644:DNK196680 DXG196644:DXG196680 EHC196644:EHC196680 EQY196644:EQY196680 FAU196644:FAU196680 FKQ196644:FKQ196680 FUM196644:FUM196680 GEI196644:GEI196680 GOE196644:GOE196680 GYA196644:GYA196680 HHW196644:HHW196680 HRS196644:HRS196680 IBO196644:IBO196680 ILK196644:ILK196680 IVG196644:IVG196680 JFC196644:JFC196680 JOY196644:JOY196680 JYU196644:JYU196680 KIQ196644:KIQ196680 KSM196644:KSM196680 LCI196644:LCI196680 LME196644:LME196680 LWA196644:LWA196680 MFW196644:MFW196680 MPS196644:MPS196680 MZO196644:MZO196680 NJK196644:NJK196680 NTG196644:NTG196680 ODC196644:ODC196680 OMY196644:OMY196680 OWU196644:OWU196680 PGQ196644:PGQ196680 PQM196644:PQM196680 QAI196644:QAI196680 QKE196644:QKE196680 QUA196644:QUA196680 RDW196644:RDW196680 RNS196644:RNS196680 RXO196644:RXO196680 SHK196644:SHK196680 SRG196644:SRG196680 TBC196644:TBC196680 TKY196644:TKY196680 TUU196644:TUU196680 UEQ196644:UEQ196680 UOM196644:UOM196680 UYI196644:UYI196680 VIE196644:VIE196680 VSA196644:VSA196680 WBW196644:WBW196680 WLS196644:WLS196680 WVO196644:WVO196680 G262180:G262216 JC262180:JC262216 SY262180:SY262216 ACU262180:ACU262216 AMQ262180:AMQ262216 AWM262180:AWM262216 BGI262180:BGI262216 BQE262180:BQE262216 CAA262180:CAA262216 CJW262180:CJW262216 CTS262180:CTS262216 DDO262180:DDO262216 DNK262180:DNK262216 DXG262180:DXG262216 EHC262180:EHC262216 EQY262180:EQY262216 FAU262180:FAU262216 FKQ262180:FKQ262216 FUM262180:FUM262216 GEI262180:GEI262216 GOE262180:GOE262216 GYA262180:GYA262216 HHW262180:HHW262216 HRS262180:HRS262216 IBO262180:IBO262216 ILK262180:ILK262216 IVG262180:IVG262216 JFC262180:JFC262216 JOY262180:JOY262216 JYU262180:JYU262216 KIQ262180:KIQ262216 KSM262180:KSM262216 LCI262180:LCI262216 LME262180:LME262216 LWA262180:LWA262216 MFW262180:MFW262216 MPS262180:MPS262216 MZO262180:MZO262216 NJK262180:NJK262216 NTG262180:NTG262216 ODC262180:ODC262216 OMY262180:OMY262216 OWU262180:OWU262216 PGQ262180:PGQ262216 PQM262180:PQM262216 QAI262180:QAI262216 QKE262180:QKE262216 QUA262180:QUA262216 RDW262180:RDW262216 RNS262180:RNS262216 RXO262180:RXO262216 SHK262180:SHK262216 SRG262180:SRG262216 TBC262180:TBC262216 TKY262180:TKY262216 TUU262180:TUU262216 UEQ262180:UEQ262216 UOM262180:UOM262216 UYI262180:UYI262216 VIE262180:VIE262216 VSA262180:VSA262216 WBW262180:WBW262216 WLS262180:WLS262216 WVO262180:WVO262216 G327716:G327752 JC327716:JC327752 SY327716:SY327752 ACU327716:ACU327752 AMQ327716:AMQ327752 AWM327716:AWM327752 BGI327716:BGI327752 BQE327716:BQE327752 CAA327716:CAA327752 CJW327716:CJW327752 CTS327716:CTS327752 DDO327716:DDO327752 DNK327716:DNK327752 DXG327716:DXG327752 EHC327716:EHC327752 EQY327716:EQY327752 FAU327716:FAU327752 FKQ327716:FKQ327752 FUM327716:FUM327752 GEI327716:GEI327752 GOE327716:GOE327752 GYA327716:GYA327752 HHW327716:HHW327752 HRS327716:HRS327752 IBO327716:IBO327752 ILK327716:ILK327752 IVG327716:IVG327752 JFC327716:JFC327752 JOY327716:JOY327752 JYU327716:JYU327752 KIQ327716:KIQ327752 KSM327716:KSM327752 LCI327716:LCI327752 LME327716:LME327752 LWA327716:LWA327752 MFW327716:MFW327752 MPS327716:MPS327752 MZO327716:MZO327752 NJK327716:NJK327752 NTG327716:NTG327752 ODC327716:ODC327752 OMY327716:OMY327752 OWU327716:OWU327752 PGQ327716:PGQ327752 PQM327716:PQM327752 QAI327716:QAI327752 QKE327716:QKE327752 QUA327716:QUA327752 RDW327716:RDW327752 RNS327716:RNS327752 RXO327716:RXO327752 SHK327716:SHK327752 SRG327716:SRG327752 TBC327716:TBC327752 TKY327716:TKY327752 TUU327716:TUU327752 UEQ327716:UEQ327752 UOM327716:UOM327752 UYI327716:UYI327752 VIE327716:VIE327752 VSA327716:VSA327752 WBW327716:WBW327752 WLS327716:WLS327752 WVO327716:WVO327752 G393252:G393288 JC393252:JC393288 SY393252:SY393288 ACU393252:ACU393288 AMQ393252:AMQ393288 AWM393252:AWM393288 BGI393252:BGI393288 BQE393252:BQE393288 CAA393252:CAA393288 CJW393252:CJW393288 CTS393252:CTS393288 DDO393252:DDO393288 DNK393252:DNK393288 DXG393252:DXG393288 EHC393252:EHC393288 EQY393252:EQY393288 FAU393252:FAU393288 FKQ393252:FKQ393288 FUM393252:FUM393288 GEI393252:GEI393288 GOE393252:GOE393288 GYA393252:GYA393288 HHW393252:HHW393288 HRS393252:HRS393288 IBO393252:IBO393288 ILK393252:ILK393288 IVG393252:IVG393288 JFC393252:JFC393288 JOY393252:JOY393288 JYU393252:JYU393288 KIQ393252:KIQ393288 KSM393252:KSM393288 LCI393252:LCI393288 LME393252:LME393288 LWA393252:LWA393288 MFW393252:MFW393288 MPS393252:MPS393288 MZO393252:MZO393288 NJK393252:NJK393288 NTG393252:NTG393288 ODC393252:ODC393288 OMY393252:OMY393288 OWU393252:OWU393288 PGQ393252:PGQ393288 PQM393252:PQM393288 QAI393252:QAI393288 QKE393252:QKE393288 QUA393252:QUA393288 RDW393252:RDW393288 RNS393252:RNS393288 RXO393252:RXO393288 SHK393252:SHK393288 SRG393252:SRG393288 TBC393252:TBC393288 TKY393252:TKY393288 TUU393252:TUU393288 UEQ393252:UEQ393288 UOM393252:UOM393288 UYI393252:UYI393288 VIE393252:VIE393288 VSA393252:VSA393288 WBW393252:WBW393288 WLS393252:WLS393288 WVO393252:WVO393288 G458788:G458824 JC458788:JC458824 SY458788:SY458824 ACU458788:ACU458824 AMQ458788:AMQ458824 AWM458788:AWM458824 BGI458788:BGI458824 BQE458788:BQE458824 CAA458788:CAA458824 CJW458788:CJW458824 CTS458788:CTS458824 DDO458788:DDO458824 DNK458788:DNK458824 DXG458788:DXG458824 EHC458788:EHC458824 EQY458788:EQY458824 FAU458788:FAU458824 FKQ458788:FKQ458824 FUM458788:FUM458824 GEI458788:GEI458824 GOE458788:GOE458824 GYA458788:GYA458824 HHW458788:HHW458824 HRS458788:HRS458824 IBO458788:IBO458824 ILK458788:ILK458824 IVG458788:IVG458824 JFC458788:JFC458824 JOY458788:JOY458824 JYU458788:JYU458824 KIQ458788:KIQ458824 KSM458788:KSM458824 LCI458788:LCI458824 LME458788:LME458824 LWA458788:LWA458824 MFW458788:MFW458824 MPS458788:MPS458824 MZO458788:MZO458824 NJK458788:NJK458824 NTG458788:NTG458824 ODC458788:ODC458824 OMY458788:OMY458824 OWU458788:OWU458824 PGQ458788:PGQ458824 PQM458788:PQM458824 QAI458788:QAI458824 QKE458788:QKE458824 QUA458788:QUA458824 RDW458788:RDW458824 RNS458788:RNS458824 RXO458788:RXO458824 SHK458788:SHK458824 SRG458788:SRG458824 TBC458788:TBC458824 TKY458788:TKY458824 TUU458788:TUU458824 UEQ458788:UEQ458824 UOM458788:UOM458824 UYI458788:UYI458824 VIE458788:VIE458824 VSA458788:VSA458824 WBW458788:WBW458824 WLS458788:WLS458824 WVO458788:WVO458824 G524324:G524360 JC524324:JC524360 SY524324:SY524360 ACU524324:ACU524360 AMQ524324:AMQ524360 AWM524324:AWM524360 BGI524324:BGI524360 BQE524324:BQE524360 CAA524324:CAA524360 CJW524324:CJW524360 CTS524324:CTS524360 DDO524324:DDO524360 DNK524324:DNK524360 DXG524324:DXG524360 EHC524324:EHC524360 EQY524324:EQY524360 FAU524324:FAU524360 FKQ524324:FKQ524360 FUM524324:FUM524360 GEI524324:GEI524360 GOE524324:GOE524360 GYA524324:GYA524360 HHW524324:HHW524360 HRS524324:HRS524360 IBO524324:IBO524360 ILK524324:ILK524360 IVG524324:IVG524360 JFC524324:JFC524360 JOY524324:JOY524360 JYU524324:JYU524360 KIQ524324:KIQ524360 KSM524324:KSM524360 LCI524324:LCI524360 LME524324:LME524360 LWA524324:LWA524360 MFW524324:MFW524360 MPS524324:MPS524360 MZO524324:MZO524360 NJK524324:NJK524360 NTG524324:NTG524360 ODC524324:ODC524360 OMY524324:OMY524360 OWU524324:OWU524360 PGQ524324:PGQ524360 PQM524324:PQM524360 QAI524324:QAI524360 QKE524324:QKE524360 QUA524324:QUA524360 RDW524324:RDW524360 RNS524324:RNS524360 RXO524324:RXO524360 SHK524324:SHK524360 SRG524324:SRG524360 TBC524324:TBC524360 TKY524324:TKY524360 TUU524324:TUU524360 UEQ524324:UEQ524360 UOM524324:UOM524360 UYI524324:UYI524360 VIE524324:VIE524360 VSA524324:VSA524360 WBW524324:WBW524360 WLS524324:WLS524360 WVO524324:WVO524360 G589860:G589896 JC589860:JC589896 SY589860:SY589896 ACU589860:ACU589896 AMQ589860:AMQ589896 AWM589860:AWM589896 BGI589860:BGI589896 BQE589860:BQE589896 CAA589860:CAA589896 CJW589860:CJW589896 CTS589860:CTS589896 DDO589860:DDO589896 DNK589860:DNK589896 DXG589860:DXG589896 EHC589860:EHC589896 EQY589860:EQY589896 FAU589860:FAU589896 FKQ589860:FKQ589896 FUM589860:FUM589896 GEI589860:GEI589896 GOE589860:GOE589896 GYA589860:GYA589896 HHW589860:HHW589896 HRS589860:HRS589896 IBO589860:IBO589896 ILK589860:ILK589896 IVG589860:IVG589896 JFC589860:JFC589896 JOY589860:JOY589896 JYU589860:JYU589896 KIQ589860:KIQ589896 KSM589860:KSM589896 LCI589860:LCI589896 LME589860:LME589896 LWA589860:LWA589896 MFW589860:MFW589896 MPS589860:MPS589896 MZO589860:MZO589896 NJK589860:NJK589896 NTG589860:NTG589896 ODC589860:ODC589896 OMY589860:OMY589896 OWU589860:OWU589896 PGQ589860:PGQ589896 PQM589860:PQM589896 QAI589860:QAI589896 QKE589860:QKE589896 QUA589860:QUA589896 RDW589860:RDW589896 RNS589860:RNS589896 RXO589860:RXO589896 SHK589860:SHK589896 SRG589860:SRG589896 TBC589860:TBC589896 TKY589860:TKY589896 TUU589860:TUU589896 UEQ589860:UEQ589896 UOM589860:UOM589896 UYI589860:UYI589896 VIE589860:VIE589896 VSA589860:VSA589896 WBW589860:WBW589896 WLS589860:WLS589896 WVO589860:WVO589896 G655396:G655432 JC655396:JC655432 SY655396:SY655432 ACU655396:ACU655432 AMQ655396:AMQ655432 AWM655396:AWM655432 BGI655396:BGI655432 BQE655396:BQE655432 CAA655396:CAA655432 CJW655396:CJW655432 CTS655396:CTS655432 DDO655396:DDO655432 DNK655396:DNK655432 DXG655396:DXG655432 EHC655396:EHC655432 EQY655396:EQY655432 FAU655396:FAU655432 FKQ655396:FKQ655432 FUM655396:FUM655432 GEI655396:GEI655432 GOE655396:GOE655432 GYA655396:GYA655432 HHW655396:HHW655432 HRS655396:HRS655432 IBO655396:IBO655432 ILK655396:ILK655432 IVG655396:IVG655432 JFC655396:JFC655432 JOY655396:JOY655432 JYU655396:JYU655432 KIQ655396:KIQ655432 KSM655396:KSM655432 LCI655396:LCI655432 LME655396:LME655432 LWA655396:LWA655432 MFW655396:MFW655432 MPS655396:MPS655432 MZO655396:MZO655432 NJK655396:NJK655432 NTG655396:NTG655432 ODC655396:ODC655432 OMY655396:OMY655432 OWU655396:OWU655432 PGQ655396:PGQ655432 PQM655396:PQM655432 QAI655396:QAI655432 QKE655396:QKE655432 QUA655396:QUA655432 RDW655396:RDW655432 RNS655396:RNS655432 RXO655396:RXO655432 SHK655396:SHK655432 SRG655396:SRG655432 TBC655396:TBC655432 TKY655396:TKY655432 TUU655396:TUU655432 UEQ655396:UEQ655432 UOM655396:UOM655432 UYI655396:UYI655432 VIE655396:VIE655432 VSA655396:VSA655432 WBW655396:WBW655432 WLS655396:WLS655432 WVO655396:WVO655432 G720932:G720968 JC720932:JC720968 SY720932:SY720968 ACU720932:ACU720968 AMQ720932:AMQ720968 AWM720932:AWM720968 BGI720932:BGI720968 BQE720932:BQE720968 CAA720932:CAA720968 CJW720932:CJW720968 CTS720932:CTS720968 DDO720932:DDO720968 DNK720932:DNK720968 DXG720932:DXG720968 EHC720932:EHC720968 EQY720932:EQY720968 FAU720932:FAU720968 FKQ720932:FKQ720968 FUM720932:FUM720968 GEI720932:GEI720968 GOE720932:GOE720968 GYA720932:GYA720968 HHW720932:HHW720968 HRS720932:HRS720968 IBO720932:IBO720968 ILK720932:ILK720968 IVG720932:IVG720968 JFC720932:JFC720968 JOY720932:JOY720968 JYU720932:JYU720968 KIQ720932:KIQ720968 KSM720932:KSM720968 LCI720932:LCI720968 LME720932:LME720968 LWA720932:LWA720968 MFW720932:MFW720968 MPS720932:MPS720968 MZO720932:MZO720968 NJK720932:NJK720968 NTG720932:NTG720968 ODC720932:ODC720968 OMY720932:OMY720968 OWU720932:OWU720968 PGQ720932:PGQ720968 PQM720932:PQM720968 QAI720932:QAI720968 QKE720932:QKE720968 QUA720932:QUA720968 RDW720932:RDW720968 RNS720932:RNS720968 RXO720932:RXO720968 SHK720932:SHK720968 SRG720932:SRG720968 TBC720932:TBC720968 TKY720932:TKY720968 TUU720932:TUU720968 UEQ720932:UEQ720968 UOM720932:UOM720968 UYI720932:UYI720968 VIE720932:VIE720968 VSA720932:VSA720968 WBW720932:WBW720968 WLS720932:WLS720968 WVO720932:WVO720968 G786468:G786504 JC786468:JC786504 SY786468:SY786504 ACU786468:ACU786504 AMQ786468:AMQ786504 AWM786468:AWM786504 BGI786468:BGI786504 BQE786468:BQE786504 CAA786468:CAA786504 CJW786468:CJW786504 CTS786468:CTS786504 DDO786468:DDO786504 DNK786468:DNK786504 DXG786468:DXG786504 EHC786468:EHC786504 EQY786468:EQY786504 FAU786468:FAU786504 FKQ786468:FKQ786504 FUM786468:FUM786504 GEI786468:GEI786504 GOE786468:GOE786504 GYA786468:GYA786504 HHW786468:HHW786504 HRS786468:HRS786504 IBO786468:IBO786504 ILK786468:ILK786504 IVG786468:IVG786504 JFC786468:JFC786504 JOY786468:JOY786504 JYU786468:JYU786504 KIQ786468:KIQ786504 KSM786468:KSM786504 LCI786468:LCI786504 LME786468:LME786504 LWA786468:LWA786504 MFW786468:MFW786504 MPS786468:MPS786504 MZO786468:MZO786504 NJK786468:NJK786504 NTG786468:NTG786504 ODC786468:ODC786504 OMY786468:OMY786504 OWU786468:OWU786504 PGQ786468:PGQ786504 PQM786468:PQM786504 QAI786468:QAI786504 QKE786468:QKE786504 QUA786468:QUA786504 RDW786468:RDW786504 RNS786468:RNS786504 RXO786468:RXO786504 SHK786468:SHK786504 SRG786468:SRG786504 TBC786468:TBC786504 TKY786468:TKY786504 TUU786468:TUU786504 UEQ786468:UEQ786504 UOM786468:UOM786504 UYI786468:UYI786504 VIE786468:VIE786504 VSA786468:VSA786504 WBW786468:WBW786504 WLS786468:WLS786504 WVO786468:WVO786504 G852004:G852040 JC852004:JC852040 SY852004:SY852040 ACU852004:ACU852040 AMQ852004:AMQ852040 AWM852004:AWM852040 BGI852004:BGI852040 BQE852004:BQE852040 CAA852004:CAA852040 CJW852004:CJW852040 CTS852004:CTS852040 DDO852004:DDO852040 DNK852004:DNK852040 DXG852004:DXG852040 EHC852004:EHC852040 EQY852004:EQY852040 FAU852004:FAU852040 FKQ852004:FKQ852040 FUM852004:FUM852040 GEI852004:GEI852040 GOE852004:GOE852040 GYA852004:GYA852040 HHW852004:HHW852040 HRS852004:HRS852040 IBO852004:IBO852040 ILK852004:ILK852040 IVG852004:IVG852040 JFC852004:JFC852040 JOY852004:JOY852040 JYU852004:JYU852040 KIQ852004:KIQ852040 KSM852004:KSM852040 LCI852004:LCI852040 LME852004:LME852040 LWA852004:LWA852040 MFW852004:MFW852040 MPS852004:MPS852040 MZO852004:MZO852040 NJK852004:NJK852040 NTG852004:NTG852040 ODC852004:ODC852040 OMY852004:OMY852040 OWU852004:OWU852040 PGQ852004:PGQ852040 PQM852004:PQM852040 QAI852004:QAI852040 QKE852004:QKE852040 QUA852004:QUA852040 RDW852004:RDW852040 RNS852004:RNS852040 RXO852004:RXO852040 SHK852004:SHK852040 SRG852004:SRG852040 TBC852004:TBC852040 TKY852004:TKY852040 TUU852004:TUU852040 UEQ852004:UEQ852040 UOM852004:UOM852040 UYI852004:UYI852040 VIE852004:VIE852040 VSA852004:VSA852040 WBW852004:WBW852040 WLS852004:WLS852040 WVO852004:WVO852040 G917540:G917576 JC917540:JC917576 SY917540:SY917576 ACU917540:ACU917576 AMQ917540:AMQ917576 AWM917540:AWM917576 BGI917540:BGI917576 BQE917540:BQE917576 CAA917540:CAA917576 CJW917540:CJW917576 CTS917540:CTS917576 DDO917540:DDO917576 DNK917540:DNK917576 DXG917540:DXG917576 EHC917540:EHC917576 EQY917540:EQY917576 FAU917540:FAU917576 FKQ917540:FKQ917576 FUM917540:FUM917576 GEI917540:GEI917576 GOE917540:GOE917576 GYA917540:GYA917576 HHW917540:HHW917576 HRS917540:HRS917576 IBO917540:IBO917576 ILK917540:ILK917576 IVG917540:IVG917576 JFC917540:JFC917576 JOY917540:JOY917576 JYU917540:JYU917576 KIQ917540:KIQ917576 KSM917540:KSM917576 LCI917540:LCI917576 LME917540:LME917576 LWA917540:LWA917576 MFW917540:MFW917576 MPS917540:MPS917576 MZO917540:MZO917576 NJK917540:NJK917576 NTG917540:NTG917576 ODC917540:ODC917576 OMY917540:OMY917576 OWU917540:OWU917576 PGQ917540:PGQ917576 PQM917540:PQM917576 QAI917540:QAI917576 QKE917540:QKE917576 QUA917540:QUA917576 RDW917540:RDW917576 RNS917540:RNS917576 RXO917540:RXO917576 SHK917540:SHK917576 SRG917540:SRG917576 TBC917540:TBC917576 TKY917540:TKY917576 TUU917540:TUU917576 UEQ917540:UEQ917576 UOM917540:UOM917576 UYI917540:UYI917576 VIE917540:VIE917576 VSA917540:VSA917576 WBW917540:WBW917576 WLS917540:WLS917576 WVO917540:WVO917576 G983076:G983112 JC983076:JC983112 SY983076:SY983112 ACU983076:ACU983112 AMQ983076:AMQ983112 AWM983076:AWM983112 BGI983076:BGI983112 BQE983076:BQE983112 CAA983076:CAA983112 CJW983076:CJW983112 CTS983076:CTS983112 DDO983076:DDO983112 DNK983076:DNK983112 DXG983076:DXG983112 EHC983076:EHC983112 EQY983076:EQY983112 FAU983076:FAU983112 FKQ983076:FKQ983112 FUM983076:FUM983112 GEI983076:GEI983112 GOE983076:GOE983112 GYA983076:GYA983112 HHW983076:HHW983112 HRS983076:HRS983112 IBO983076:IBO983112 ILK983076:ILK983112 IVG983076:IVG983112 JFC983076:JFC983112 JOY983076:JOY983112 JYU983076:JYU983112 KIQ983076:KIQ983112 KSM983076:KSM983112 LCI983076:LCI983112 LME983076:LME983112 LWA983076:LWA983112 MFW983076:MFW983112 MPS983076:MPS983112 MZO983076:MZO983112 NJK983076:NJK983112 NTG983076:NTG983112 ODC983076:ODC983112 OMY983076:OMY983112 OWU983076:OWU983112 PGQ983076:PGQ983112 PQM983076:PQM983112 QAI983076:QAI983112 QKE983076:QKE983112 QUA983076:QUA983112 RDW983076:RDW983112 RNS983076:RNS983112 RXO983076:RXO983112 SHK983076:SHK983112 SRG983076:SRG983112 TBC983076:TBC983112 TKY983076:TKY983112 TUU983076:TUU983112 UEQ983076:UEQ983112 UOM983076:UOM983112 UYI983076:UYI983112 VIE983076:VIE983112 VSA983076:VSA983112 WBW983076:WBW983112 WLS983076:WLS983112 WVO983076:WVO983112">
      <formula1>Causa</formula1>
    </dataValidation>
    <dataValidation allowBlank="1" showInputMessage="1" showErrorMessage="1" prompt="seleccione" sqref="BT9:BT21 LP9:LP21 VL9:VL21 AFH9:AFH21 APD9:APD21 AYZ9:AYZ21 BIV9:BIV21 BSR9:BSR21 CCN9:CCN21 CMJ9:CMJ21 CWF9:CWF21 DGB9:DGB21 DPX9:DPX21 DZT9:DZT21 EJP9:EJP21 ETL9:ETL21 FDH9:FDH21 FND9:FND21 FWZ9:FWZ21 GGV9:GGV21 GQR9:GQR21 HAN9:HAN21 HKJ9:HKJ21 HUF9:HUF21 IEB9:IEB21 INX9:INX21 IXT9:IXT21 JHP9:JHP21 JRL9:JRL21 KBH9:KBH21 KLD9:KLD21 KUZ9:KUZ21 LEV9:LEV21 LOR9:LOR21 LYN9:LYN21 MIJ9:MIJ21 MSF9:MSF21 NCB9:NCB21 NLX9:NLX21 NVT9:NVT21 OFP9:OFP21 OPL9:OPL21 OZH9:OZH21 PJD9:PJD21 PSZ9:PSZ21 QCV9:QCV21 QMR9:QMR21 QWN9:QWN21 RGJ9:RGJ21 RQF9:RQF21 SAB9:SAB21 SJX9:SJX21 STT9:STT21 TDP9:TDP21 TNL9:TNL21 TXH9:TXH21 UHD9:UHD21 UQZ9:UQZ21 VAV9:VAV21 VKR9:VKR21 VUN9:VUN21 WEJ9:WEJ21 WOF9:WOF21 WYB9:WYB21 BT65545:BT65557 LP65545:LP65557 VL65545:VL65557 AFH65545:AFH65557 APD65545:APD65557 AYZ65545:AYZ65557 BIV65545:BIV65557 BSR65545:BSR65557 CCN65545:CCN65557 CMJ65545:CMJ65557 CWF65545:CWF65557 DGB65545:DGB65557 DPX65545:DPX65557 DZT65545:DZT65557 EJP65545:EJP65557 ETL65545:ETL65557 FDH65545:FDH65557 FND65545:FND65557 FWZ65545:FWZ65557 GGV65545:GGV65557 GQR65545:GQR65557 HAN65545:HAN65557 HKJ65545:HKJ65557 HUF65545:HUF65557 IEB65545:IEB65557 INX65545:INX65557 IXT65545:IXT65557 JHP65545:JHP65557 JRL65545:JRL65557 KBH65545:KBH65557 KLD65545:KLD65557 KUZ65545:KUZ65557 LEV65545:LEV65557 LOR65545:LOR65557 LYN65545:LYN65557 MIJ65545:MIJ65557 MSF65545:MSF65557 NCB65545:NCB65557 NLX65545:NLX65557 NVT65545:NVT65557 OFP65545:OFP65557 OPL65545:OPL65557 OZH65545:OZH65557 PJD65545:PJD65557 PSZ65545:PSZ65557 QCV65545:QCV65557 QMR65545:QMR65557 QWN65545:QWN65557 RGJ65545:RGJ65557 RQF65545:RQF65557 SAB65545:SAB65557 SJX65545:SJX65557 STT65545:STT65557 TDP65545:TDP65557 TNL65545:TNL65557 TXH65545:TXH65557 UHD65545:UHD65557 UQZ65545:UQZ65557 VAV65545:VAV65557 VKR65545:VKR65557 VUN65545:VUN65557 WEJ65545:WEJ65557 WOF65545:WOF65557 WYB65545:WYB65557 BT131081:BT131093 LP131081:LP131093 VL131081:VL131093 AFH131081:AFH131093 APD131081:APD131093 AYZ131081:AYZ131093 BIV131081:BIV131093 BSR131081:BSR131093 CCN131081:CCN131093 CMJ131081:CMJ131093 CWF131081:CWF131093 DGB131081:DGB131093 DPX131081:DPX131093 DZT131081:DZT131093 EJP131081:EJP131093 ETL131081:ETL131093 FDH131081:FDH131093 FND131081:FND131093 FWZ131081:FWZ131093 GGV131081:GGV131093 GQR131081:GQR131093 HAN131081:HAN131093 HKJ131081:HKJ131093 HUF131081:HUF131093 IEB131081:IEB131093 INX131081:INX131093 IXT131081:IXT131093 JHP131081:JHP131093 JRL131081:JRL131093 KBH131081:KBH131093 KLD131081:KLD131093 KUZ131081:KUZ131093 LEV131081:LEV131093 LOR131081:LOR131093 LYN131081:LYN131093 MIJ131081:MIJ131093 MSF131081:MSF131093 NCB131081:NCB131093 NLX131081:NLX131093 NVT131081:NVT131093 OFP131081:OFP131093 OPL131081:OPL131093 OZH131081:OZH131093 PJD131081:PJD131093 PSZ131081:PSZ131093 QCV131081:QCV131093 QMR131081:QMR131093 QWN131081:QWN131093 RGJ131081:RGJ131093 RQF131081:RQF131093 SAB131081:SAB131093 SJX131081:SJX131093 STT131081:STT131093 TDP131081:TDP131093 TNL131081:TNL131093 TXH131081:TXH131093 UHD131081:UHD131093 UQZ131081:UQZ131093 VAV131081:VAV131093 VKR131081:VKR131093 VUN131081:VUN131093 WEJ131081:WEJ131093 WOF131081:WOF131093 WYB131081:WYB131093 BT196617:BT196629 LP196617:LP196629 VL196617:VL196629 AFH196617:AFH196629 APD196617:APD196629 AYZ196617:AYZ196629 BIV196617:BIV196629 BSR196617:BSR196629 CCN196617:CCN196629 CMJ196617:CMJ196629 CWF196617:CWF196629 DGB196617:DGB196629 DPX196617:DPX196629 DZT196617:DZT196629 EJP196617:EJP196629 ETL196617:ETL196629 FDH196617:FDH196629 FND196617:FND196629 FWZ196617:FWZ196629 GGV196617:GGV196629 GQR196617:GQR196629 HAN196617:HAN196629 HKJ196617:HKJ196629 HUF196617:HUF196629 IEB196617:IEB196629 INX196617:INX196629 IXT196617:IXT196629 JHP196617:JHP196629 JRL196617:JRL196629 KBH196617:KBH196629 KLD196617:KLD196629 KUZ196617:KUZ196629 LEV196617:LEV196629 LOR196617:LOR196629 LYN196617:LYN196629 MIJ196617:MIJ196629 MSF196617:MSF196629 NCB196617:NCB196629 NLX196617:NLX196629 NVT196617:NVT196629 OFP196617:OFP196629 OPL196617:OPL196629 OZH196617:OZH196629 PJD196617:PJD196629 PSZ196617:PSZ196629 QCV196617:QCV196629 QMR196617:QMR196629 QWN196617:QWN196629 RGJ196617:RGJ196629 RQF196617:RQF196629 SAB196617:SAB196629 SJX196617:SJX196629 STT196617:STT196629 TDP196617:TDP196629 TNL196617:TNL196629 TXH196617:TXH196629 UHD196617:UHD196629 UQZ196617:UQZ196629 VAV196617:VAV196629 VKR196617:VKR196629 VUN196617:VUN196629 WEJ196617:WEJ196629 WOF196617:WOF196629 WYB196617:WYB196629 BT262153:BT262165 LP262153:LP262165 VL262153:VL262165 AFH262153:AFH262165 APD262153:APD262165 AYZ262153:AYZ262165 BIV262153:BIV262165 BSR262153:BSR262165 CCN262153:CCN262165 CMJ262153:CMJ262165 CWF262153:CWF262165 DGB262153:DGB262165 DPX262153:DPX262165 DZT262153:DZT262165 EJP262153:EJP262165 ETL262153:ETL262165 FDH262153:FDH262165 FND262153:FND262165 FWZ262153:FWZ262165 GGV262153:GGV262165 GQR262153:GQR262165 HAN262153:HAN262165 HKJ262153:HKJ262165 HUF262153:HUF262165 IEB262153:IEB262165 INX262153:INX262165 IXT262153:IXT262165 JHP262153:JHP262165 JRL262153:JRL262165 KBH262153:KBH262165 KLD262153:KLD262165 KUZ262153:KUZ262165 LEV262153:LEV262165 LOR262153:LOR262165 LYN262153:LYN262165 MIJ262153:MIJ262165 MSF262153:MSF262165 NCB262153:NCB262165 NLX262153:NLX262165 NVT262153:NVT262165 OFP262153:OFP262165 OPL262153:OPL262165 OZH262153:OZH262165 PJD262153:PJD262165 PSZ262153:PSZ262165 QCV262153:QCV262165 QMR262153:QMR262165 QWN262153:QWN262165 RGJ262153:RGJ262165 RQF262153:RQF262165 SAB262153:SAB262165 SJX262153:SJX262165 STT262153:STT262165 TDP262153:TDP262165 TNL262153:TNL262165 TXH262153:TXH262165 UHD262153:UHD262165 UQZ262153:UQZ262165 VAV262153:VAV262165 VKR262153:VKR262165 VUN262153:VUN262165 WEJ262153:WEJ262165 WOF262153:WOF262165 WYB262153:WYB262165 BT327689:BT327701 LP327689:LP327701 VL327689:VL327701 AFH327689:AFH327701 APD327689:APD327701 AYZ327689:AYZ327701 BIV327689:BIV327701 BSR327689:BSR327701 CCN327689:CCN327701 CMJ327689:CMJ327701 CWF327689:CWF327701 DGB327689:DGB327701 DPX327689:DPX327701 DZT327689:DZT327701 EJP327689:EJP327701 ETL327689:ETL327701 FDH327689:FDH327701 FND327689:FND327701 FWZ327689:FWZ327701 GGV327689:GGV327701 GQR327689:GQR327701 HAN327689:HAN327701 HKJ327689:HKJ327701 HUF327689:HUF327701 IEB327689:IEB327701 INX327689:INX327701 IXT327689:IXT327701 JHP327689:JHP327701 JRL327689:JRL327701 KBH327689:KBH327701 KLD327689:KLD327701 KUZ327689:KUZ327701 LEV327689:LEV327701 LOR327689:LOR327701 LYN327689:LYN327701 MIJ327689:MIJ327701 MSF327689:MSF327701 NCB327689:NCB327701 NLX327689:NLX327701 NVT327689:NVT327701 OFP327689:OFP327701 OPL327689:OPL327701 OZH327689:OZH327701 PJD327689:PJD327701 PSZ327689:PSZ327701 QCV327689:QCV327701 QMR327689:QMR327701 QWN327689:QWN327701 RGJ327689:RGJ327701 RQF327689:RQF327701 SAB327689:SAB327701 SJX327689:SJX327701 STT327689:STT327701 TDP327689:TDP327701 TNL327689:TNL327701 TXH327689:TXH327701 UHD327689:UHD327701 UQZ327689:UQZ327701 VAV327689:VAV327701 VKR327689:VKR327701 VUN327689:VUN327701 WEJ327689:WEJ327701 WOF327689:WOF327701 WYB327689:WYB327701 BT393225:BT393237 LP393225:LP393237 VL393225:VL393237 AFH393225:AFH393237 APD393225:APD393237 AYZ393225:AYZ393237 BIV393225:BIV393237 BSR393225:BSR393237 CCN393225:CCN393237 CMJ393225:CMJ393237 CWF393225:CWF393237 DGB393225:DGB393237 DPX393225:DPX393237 DZT393225:DZT393237 EJP393225:EJP393237 ETL393225:ETL393237 FDH393225:FDH393237 FND393225:FND393237 FWZ393225:FWZ393237 GGV393225:GGV393237 GQR393225:GQR393237 HAN393225:HAN393237 HKJ393225:HKJ393237 HUF393225:HUF393237 IEB393225:IEB393237 INX393225:INX393237 IXT393225:IXT393237 JHP393225:JHP393237 JRL393225:JRL393237 KBH393225:KBH393237 KLD393225:KLD393237 KUZ393225:KUZ393237 LEV393225:LEV393237 LOR393225:LOR393237 LYN393225:LYN393237 MIJ393225:MIJ393237 MSF393225:MSF393237 NCB393225:NCB393237 NLX393225:NLX393237 NVT393225:NVT393237 OFP393225:OFP393237 OPL393225:OPL393237 OZH393225:OZH393237 PJD393225:PJD393237 PSZ393225:PSZ393237 QCV393225:QCV393237 QMR393225:QMR393237 QWN393225:QWN393237 RGJ393225:RGJ393237 RQF393225:RQF393237 SAB393225:SAB393237 SJX393225:SJX393237 STT393225:STT393237 TDP393225:TDP393237 TNL393225:TNL393237 TXH393225:TXH393237 UHD393225:UHD393237 UQZ393225:UQZ393237 VAV393225:VAV393237 VKR393225:VKR393237 VUN393225:VUN393237 WEJ393225:WEJ393237 WOF393225:WOF393237 WYB393225:WYB393237 BT458761:BT458773 LP458761:LP458773 VL458761:VL458773 AFH458761:AFH458773 APD458761:APD458773 AYZ458761:AYZ458773 BIV458761:BIV458773 BSR458761:BSR458773 CCN458761:CCN458773 CMJ458761:CMJ458773 CWF458761:CWF458773 DGB458761:DGB458773 DPX458761:DPX458773 DZT458761:DZT458773 EJP458761:EJP458773 ETL458761:ETL458773 FDH458761:FDH458773 FND458761:FND458773 FWZ458761:FWZ458773 GGV458761:GGV458773 GQR458761:GQR458773 HAN458761:HAN458773 HKJ458761:HKJ458773 HUF458761:HUF458773 IEB458761:IEB458773 INX458761:INX458773 IXT458761:IXT458773 JHP458761:JHP458773 JRL458761:JRL458773 KBH458761:KBH458773 KLD458761:KLD458773 KUZ458761:KUZ458773 LEV458761:LEV458773 LOR458761:LOR458773 LYN458761:LYN458773 MIJ458761:MIJ458773 MSF458761:MSF458773 NCB458761:NCB458773 NLX458761:NLX458773 NVT458761:NVT458773 OFP458761:OFP458773 OPL458761:OPL458773 OZH458761:OZH458773 PJD458761:PJD458773 PSZ458761:PSZ458773 QCV458761:QCV458773 QMR458761:QMR458773 QWN458761:QWN458773 RGJ458761:RGJ458773 RQF458761:RQF458773 SAB458761:SAB458773 SJX458761:SJX458773 STT458761:STT458773 TDP458761:TDP458773 TNL458761:TNL458773 TXH458761:TXH458773 UHD458761:UHD458773 UQZ458761:UQZ458773 VAV458761:VAV458773 VKR458761:VKR458773 VUN458761:VUN458773 WEJ458761:WEJ458773 WOF458761:WOF458773 WYB458761:WYB458773 BT524297:BT524309 LP524297:LP524309 VL524297:VL524309 AFH524297:AFH524309 APD524297:APD524309 AYZ524297:AYZ524309 BIV524297:BIV524309 BSR524297:BSR524309 CCN524297:CCN524309 CMJ524297:CMJ524309 CWF524297:CWF524309 DGB524297:DGB524309 DPX524297:DPX524309 DZT524297:DZT524309 EJP524297:EJP524309 ETL524297:ETL524309 FDH524297:FDH524309 FND524297:FND524309 FWZ524297:FWZ524309 GGV524297:GGV524309 GQR524297:GQR524309 HAN524297:HAN524309 HKJ524297:HKJ524309 HUF524297:HUF524309 IEB524297:IEB524309 INX524297:INX524309 IXT524297:IXT524309 JHP524297:JHP524309 JRL524297:JRL524309 KBH524297:KBH524309 KLD524297:KLD524309 KUZ524297:KUZ524309 LEV524297:LEV524309 LOR524297:LOR524309 LYN524297:LYN524309 MIJ524297:MIJ524309 MSF524297:MSF524309 NCB524297:NCB524309 NLX524297:NLX524309 NVT524297:NVT524309 OFP524297:OFP524309 OPL524297:OPL524309 OZH524297:OZH524309 PJD524297:PJD524309 PSZ524297:PSZ524309 QCV524297:QCV524309 QMR524297:QMR524309 QWN524297:QWN524309 RGJ524297:RGJ524309 RQF524297:RQF524309 SAB524297:SAB524309 SJX524297:SJX524309 STT524297:STT524309 TDP524297:TDP524309 TNL524297:TNL524309 TXH524297:TXH524309 UHD524297:UHD524309 UQZ524297:UQZ524309 VAV524297:VAV524309 VKR524297:VKR524309 VUN524297:VUN524309 WEJ524297:WEJ524309 WOF524297:WOF524309 WYB524297:WYB524309 BT589833:BT589845 LP589833:LP589845 VL589833:VL589845 AFH589833:AFH589845 APD589833:APD589845 AYZ589833:AYZ589845 BIV589833:BIV589845 BSR589833:BSR589845 CCN589833:CCN589845 CMJ589833:CMJ589845 CWF589833:CWF589845 DGB589833:DGB589845 DPX589833:DPX589845 DZT589833:DZT589845 EJP589833:EJP589845 ETL589833:ETL589845 FDH589833:FDH589845 FND589833:FND589845 FWZ589833:FWZ589845 GGV589833:GGV589845 GQR589833:GQR589845 HAN589833:HAN589845 HKJ589833:HKJ589845 HUF589833:HUF589845 IEB589833:IEB589845 INX589833:INX589845 IXT589833:IXT589845 JHP589833:JHP589845 JRL589833:JRL589845 KBH589833:KBH589845 KLD589833:KLD589845 KUZ589833:KUZ589845 LEV589833:LEV589845 LOR589833:LOR589845 LYN589833:LYN589845 MIJ589833:MIJ589845 MSF589833:MSF589845 NCB589833:NCB589845 NLX589833:NLX589845 NVT589833:NVT589845 OFP589833:OFP589845 OPL589833:OPL589845 OZH589833:OZH589845 PJD589833:PJD589845 PSZ589833:PSZ589845 QCV589833:QCV589845 QMR589833:QMR589845 QWN589833:QWN589845 RGJ589833:RGJ589845 RQF589833:RQF589845 SAB589833:SAB589845 SJX589833:SJX589845 STT589833:STT589845 TDP589833:TDP589845 TNL589833:TNL589845 TXH589833:TXH589845 UHD589833:UHD589845 UQZ589833:UQZ589845 VAV589833:VAV589845 VKR589833:VKR589845 VUN589833:VUN589845 WEJ589833:WEJ589845 WOF589833:WOF589845 WYB589833:WYB589845 BT655369:BT655381 LP655369:LP655381 VL655369:VL655381 AFH655369:AFH655381 APD655369:APD655381 AYZ655369:AYZ655381 BIV655369:BIV655381 BSR655369:BSR655381 CCN655369:CCN655381 CMJ655369:CMJ655381 CWF655369:CWF655381 DGB655369:DGB655381 DPX655369:DPX655381 DZT655369:DZT655381 EJP655369:EJP655381 ETL655369:ETL655381 FDH655369:FDH655381 FND655369:FND655381 FWZ655369:FWZ655381 GGV655369:GGV655381 GQR655369:GQR655381 HAN655369:HAN655381 HKJ655369:HKJ655381 HUF655369:HUF655381 IEB655369:IEB655381 INX655369:INX655381 IXT655369:IXT655381 JHP655369:JHP655381 JRL655369:JRL655381 KBH655369:KBH655381 KLD655369:KLD655381 KUZ655369:KUZ655381 LEV655369:LEV655381 LOR655369:LOR655381 LYN655369:LYN655381 MIJ655369:MIJ655381 MSF655369:MSF655381 NCB655369:NCB655381 NLX655369:NLX655381 NVT655369:NVT655381 OFP655369:OFP655381 OPL655369:OPL655381 OZH655369:OZH655381 PJD655369:PJD655381 PSZ655369:PSZ655381 QCV655369:QCV655381 QMR655369:QMR655381 QWN655369:QWN655381 RGJ655369:RGJ655381 RQF655369:RQF655381 SAB655369:SAB655381 SJX655369:SJX655381 STT655369:STT655381 TDP655369:TDP655381 TNL655369:TNL655381 TXH655369:TXH655381 UHD655369:UHD655381 UQZ655369:UQZ655381 VAV655369:VAV655381 VKR655369:VKR655381 VUN655369:VUN655381 WEJ655369:WEJ655381 WOF655369:WOF655381 WYB655369:WYB655381 BT720905:BT720917 LP720905:LP720917 VL720905:VL720917 AFH720905:AFH720917 APD720905:APD720917 AYZ720905:AYZ720917 BIV720905:BIV720917 BSR720905:BSR720917 CCN720905:CCN720917 CMJ720905:CMJ720917 CWF720905:CWF720917 DGB720905:DGB720917 DPX720905:DPX720917 DZT720905:DZT720917 EJP720905:EJP720917 ETL720905:ETL720917 FDH720905:FDH720917 FND720905:FND720917 FWZ720905:FWZ720917 GGV720905:GGV720917 GQR720905:GQR720917 HAN720905:HAN720917 HKJ720905:HKJ720917 HUF720905:HUF720917 IEB720905:IEB720917 INX720905:INX720917 IXT720905:IXT720917 JHP720905:JHP720917 JRL720905:JRL720917 KBH720905:KBH720917 KLD720905:KLD720917 KUZ720905:KUZ720917 LEV720905:LEV720917 LOR720905:LOR720917 LYN720905:LYN720917 MIJ720905:MIJ720917 MSF720905:MSF720917 NCB720905:NCB720917 NLX720905:NLX720917 NVT720905:NVT720917 OFP720905:OFP720917 OPL720905:OPL720917 OZH720905:OZH720917 PJD720905:PJD720917 PSZ720905:PSZ720917 QCV720905:QCV720917 QMR720905:QMR720917 QWN720905:QWN720917 RGJ720905:RGJ720917 RQF720905:RQF720917 SAB720905:SAB720917 SJX720905:SJX720917 STT720905:STT720917 TDP720905:TDP720917 TNL720905:TNL720917 TXH720905:TXH720917 UHD720905:UHD720917 UQZ720905:UQZ720917 VAV720905:VAV720917 VKR720905:VKR720917 VUN720905:VUN720917 WEJ720905:WEJ720917 WOF720905:WOF720917 WYB720905:WYB720917 BT786441:BT786453 LP786441:LP786453 VL786441:VL786453 AFH786441:AFH786453 APD786441:APD786453 AYZ786441:AYZ786453 BIV786441:BIV786453 BSR786441:BSR786453 CCN786441:CCN786453 CMJ786441:CMJ786453 CWF786441:CWF786453 DGB786441:DGB786453 DPX786441:DPX786453 DZT786441:DZT786453 EJP786441:EJP786453 ETL786441:ETL786453 FDH786441:FDH786453 FND786441:FND786453 FWZ786441:FWZ786453 GGV786441:GGV786453 GQR786441:GQR786453 HAN786441:HAN786453 HKJ786441:HKJ786453 HUF786441:HUF786453 IEB786441:IEB786453 INX786441:INX786453 IXT786441:IXT786453 JHP786441:JHP786453 JRL786441:JRL786453 KBH786441:KBH786453 KLD786441:KLD786453 KUZ786441:KUZ786453 LEV786441:LEV786453 LOR786441:LOR786453 LYN786441:LYN786453 MIJ786441:MIJ786453 MSF786441:MSF786453 NCB786441:NCB786453 NLX786441:NLX786453 NVT786441:NVT786453 OFP786441:OFP786453 OPL786441:OPL786453 OZH786441:OZH786453 PJD786441:PJD786453 PSZ786441:PSZ786453 QCV786441:QCV786453 QMR786441:QMR786453 QWN786441:QWN786453 RGJ786441:RGJ786453 RQF786441:RQF786453 SAB786441:SAB786453 SJX786441:SJX786453 STT786441:STT786453 TDP786441:TDP786453 TNL786441:TNL786453 TXH786441:TXH786453 UHD786441:UHD786453 UQZ786441:UQZ786453 VAV786441:VAV786453 VKR786441:VKR786453 VUN786441:VUN786453 WEJ786441:WEJ786453 WOF786441:WOF786453 WYB786441:WYB786453 BT851977:BT851989 LP851977:LP851989 VL851977:VL851989 AFH851977:AFH851989 APD851977:APD851989 AYZ851977:AYZ851989 BIV851977:BIV851989 BSR851977:BSR851989 CCN851977:CCN851989 CMJ851977:CMJ851989 CWF851977:CWF851989 DGB851977:DGB851989 DPX851977:DPX851989 DZT851977:DZT851989 EJP851977:EJP851989 ETL851977:ETL851989 FDH851977:FDH851989 FND851977:FND851989 FWZ851977:FWZ851989 GGV851977:GGV851989 GQR851977:GQR851989 HAN851977:HAN851989 HKJ851977:HKJ851989 HUF851977:HUF851989 IEB851977:IEB851989 INX851977:INX851989 IXT851977:IXT851989 JHP851977:JHP851989 JRL851977:JRL851989 KBH851977:KBH851989 KLD851977:KLD851989 KUZ851977:KUZ851989 LEV851977:LEV851989 LOR851977:LOR851989 LYN851977:LYN851989 MIJ851977:MIJ851989 MSF851977:MSF851989 NCB851977:NCB851989 NLX851977:NLX851989 NVT851977:NVT851989 OFP851977:OFP851989 OPL851977:OPL851989 OZH851977:OZH851989 PJD851977:PJD851989 PSZ851977:PSZ851989 QCV851977:QCV851989 QMR851977:QMR851989 QWN851977:QWN851989 RGJ851977:RGJ851989 RQF851977:RQF851989 SAB851977:SAB851989 SJX851977:SJX851989 STT851977:STT851989 TDP851977:TDP851989 TNL851977:TNL851989 TXH851977:TXH851989 UHD851977:UHD851989 UQZ851977:UQZ851989 VAV851977:VAV851989 VKR851977:VKR851989 VUN851977:VUN851989 WEJ851977:WEJ851989 WOF851977:WOF851989 WYB851977:WYB851989 BT917513:BT917525 LP917513:LP917525 VL917513:VL917525 AFH917513:AFH917525 APD917513:APD917525 AYZ917513:AYZ917525 BIV917513:BIV917525 BSR917513:BSR917525 CCN917513:CCN917525 CMJ917513:CMJ917525 CWF917513:CWF917525 DGB917513:DGB917525 DPX917513:DPX917525 DZT917513:DZT917525 EJP917513:EJP917525 ETL917513:ETL917525 FDH917513:FDH917525 FND917513:FND917525 FWZ917513:FWZ917525 GGV917513:GGV917525 GQR917513:GQR917525 HAN917513:HAN917525 HKJ917513:HKJ917525 HUF917513:HUF917525 IEB917513:IEB917525 INX917513:INX917525 IXT917513:IXT917525 JHP917513:JHP917525 JRL917513:JRL917525 KBH917513:KBH917525 KLD917513:KLD917525 KUZ917513:KUZ917525 LEV917513:LEV917525 LOR917513:LOR917525 LYN917513:LYN917525 MIJ917513:MIJ917525 MSF917513:MSF917525 NCB917513:NCB917525 NLX917513:NLX917525 NVT917513:NVT917525 OFP917513:OFP917525 OPL917513:OPL917525 OZH917513:OZH917525 PJD917513:PJD917525 PSZ917513:PSZ917525 QCV917513:QCV917525 QMR917513:QMR917525 QWN917513:QWN917525 RGJ917513:RGJ917525 RQF917513:RQF917525 SAB917513:SAB917525 SJX917513:SJX917525 STT917513:STT917525 TDP917513:TDP917525 TNL917513:TNL917525 TXH917513:TXH917525 UHD917513:UHD917525 UQZ917513:UQZ917525 VAV917513:VAV917525 VKR917513:VKR917525 VUN917513:VUN917525 WEJ917513:WEJ917525 WOF917513:WOF917525 WYB917513:WYB917525 BT983049:BT983061 LP983049:LP983061 VL983049:VL983061 AFH983049:AFH983061 APD983049:APD983061 AYZ983049:AYZ983061 BIV983049:BIV983061 BSR983049:BSR983061 CCN983049:CCN983061 CMJ983049:CMJ983061 CWF983049:CWF983061 DGB983049:DGB983061 DPX983049:DPX983061 DZT983049:DZT983061 EJP983049:EJP983061 ETL983049:ETL983061 FDH983049:FDH983061 FND983049:FND983061 FWZ983049:FWZ983061 GGV983049:GGV983061 GQR983049:GQR983061 HAN983049:HAN983061 HKJ983049:HKJ983061 HUF983049:HUF983061 IEB983049:IEB983061 INX983049:INX983061 IXT983049:IXT983061 JHP983049:JHP983061 JRL983049:JRL983061 KBH983049:KBH983061 KLD983049:KLD983061 KUZ983049:KUZ983061 LEV983049:LEV983061 LOR983049:LOR983061 LYN983049:LYN983061 MIJ983049:MIJ983061 MSF983049:MSF983061 NCB983049:NCB983061 NLX983049:NLX983061 NVT983049:NVT983061 OFP983049:OFP983061 OPL983049:OPL983061 OZH983049:OZH983061 PJD983049:PJD983061 PSZ983049:PSZ983061 QCV983049:QCV983061 QMR983049:QMR983061 QWN983049:QWN983061 RGJ983049:RGJ983061 RQF983049:RQF983061 SAB983049:SAB983061 SJX983049:SJX983061 STT983049:STT983061 TDP983049:TDP983061 TNL983049:TNL983061 TXH983049:TXH983061 UHD983049:UHD983061 UQZ983049:UQZ983061 VAV983049:VAV983061 VKR983049:VKR983061 VUN983049:VUN983061 WEJ983049:WEJ983061 WOF983049:WOF983061 WYB983049:WYB983061 BT29:BT49 LP29:LP49 VL29:VL49 AFH29:AFH49 APD29:APD49 AYZ29:AYZ49 BIV29:BIV49 BSR29:BSR49 CCN29:CCN49 CMJ29:CMJ49 CWF29:CWF49 DGB29:DGB49 DPX29:DPX49 DZT29:DZT49 EJP29:EJP49 ETL29:ETL49 FDH29:FDH49 FND29:FND49 FWZ29:FWZ49 GGV29:GGV49 GQR29:GQR49 HAN29:HAN49 HKJ29:HKJ49 HUF29:HUF49 IEB29:IEB49 INX29:INX49 IXT29:IXT49 JHP29:JHP49 JRL29:JRL49 KBH29:KBH49 KLD29:KLD49 KUZ29:KUZ49 LEV29:LEV49 LOR29:LOR49 LYN29:LYN49 MIJ29:MIJ49 MSF29:MSF49 NCB29:NCB49 NLX29:NLX49 NVT29:NVT49 OFP29:OFP49 OPL29:OPL49 OZH29:OZH49 PJD29:PJD49 PSZ29:PSZ49 QCV29:QCV49 QMR29:QMR49 QWN29:QWN49 RGJ29:RGJ49 RQF29:RQF49 SAB29:SAB49 SJX29:SJX49 STT29:STT49 TDP29:TDP49 TNL29:TNL49 TXH29:TXH49 UHD29:UHD49 UQZ29:UQZ49 VAV29:VAV49 VKR29:VKR49 VUN29:VUN49 WEJ29:WEJ49 WOF29:WOF49 WYB29:WYB49 BT65565:BT65585 LP65565:LP65585 VL65565:VL65585 AFH65565:AFH65585 APD65565:APD65585 AYZ65565:AYZ65585 BIV65565:BIV65585 BSR65565:BSR65585 CCN65565:CCN65585 CMJ65565:CMJ65585 CWF65565:CWF65585 DGB65565:DGB65585 DPX65565:DPX65585 DZT65565:DZT65585 EJP65565:EJP65585 ETL65565:ETL65585 FDH65565:FDH65585 FND65565:FND65585 FWZ65565:FWZ65585 GGV65565:GGV65585 GQR65565:GQR65585 HAN65565:HAN65585 HKJ65565:HKJ65585 HUF65565:HUF65585 IEB65565:IEB65585 INX65565:INX65585 IXT65565:IXT65585 JHP65565:JHP65585 JRL65565:JRL65585 KBH65565:KBH65585 KLD65565:KLD65585 KUZ65565:KUZ65585 LEV65565:LEV65585 LOR65565:LOR65585 LYN65565:LYN65585 MIJ65565:MIJ65585 MSF65565:MSF65585 NCB65565:NCB65585 NLX65565:NLX65585 NVT65565:NVT65585 OFP65565:OFP65585 OPL65565:OPL65585 OZH65565:OZH65585 PJD65565:PJD65585 PSZ65565:PSZ65585 QCV65565:QCV65585 QMR65565:QMR65585 QWN65565:QWN65585 RGJ65565:RGJ65585 RQF65565:RQF65585 SAB65565:SAB65585 SJX65565:SJX65585 STT65565:STT65585 TDP65565:TDP65585 TNL65565:TNL65585 TXH65565:TXH65585 UHD65565:UHD65585 UQZ65565:UQZ65585 VAV65565:VAV65585 VKR65565:VKR65585 VUN65565:VUN65585 WEJ65565:WEJ65585 WOF65565:WOF65585 WYB65565:WYB65585 BT131101:BT131121 LP131101:LP131121 VL131101:VL131121 AFH131101:AFH131121 APD131101:APD131121 AYZ131101:AYZ131121 BIV131101:BIV131121 BSR131101:BSR131121 CCN131101:CCN131121 CMJ131101:CMJ131121 CWF131101:CWF131121 DGB131101:DGB131121 DPX131101:DPX131121 DZT131101:DZT131121 EJP131101:EJP131121 ETL131101:ETL131121 FDH131101:FDH131121 FND131101:FND131121 FWZ131101:FWZ131121 GGV131101:GGV131121 GQR131101:GQR131121 HAN131101:HAN131121 HKJ131101:HKJ131121 HUF131101:HUF131121 IEB131101:IEB131121 INX131101:INX131121 IXT131101:IXT131121 JHP131101:JHP131121 JRL131101:JRL131121 KBH131101:KBH131121 KLD131101:KLD131121 KUZ131101:KUZ131121 LEV131101:LEV131121 LOR131101:LOR131121 LYN131101:LYN131121 MIJ131101:MIJ131121 MSF131101:MSF131121 NCB131101:NCB131121 NLX131101:NLX131121 NVT131101:NVT131121 OFP131101:OFP131121 OPL131101:OPL131121 OZH131101:OZH131121 PJD131101:PJD131121 PSZ131101:PSZ131121 QCV131101:QCV131121 QMR131101:QMR131121 QWN131101:QWN131121 RGJ131101:RGJ131121 RQF131101:RQF131121 SAB131101:SAB131121 SJX131101:SJX131121 STT131101:STT131121 TDP131101:TDP131121 TNL131101:TNL131121 TXH131101:TXH131121 UHD131101:UHD131121 UQZ131101:UQZ131121 VAV131101:VAV131121 VKR131101:VKR131121 VUN131101:VUN131121 WEJ131101:WEJ131121 WOF131101:WOF131121 WYB131101:WYB131121 BT196637:BT196657 LP196637:LP196657 VL196637:VL196657 AFH196637:AFH196657 APD196637:APD196657 AYZ196637:AYZ196657 BIV196637:BIV196657 BSR196637:BSR196657 CCN196637:CCN196657 CMJ196637:CMJ196657 CWF196637:CWF196657 DGB196637:DGB196657 DPX196637:DPX196657 DZT196637:DZT196657 EJP196637:EJP196657 ETL196637:ETL196657 FDH196637:FDH196657 FND196637:FND196657 FWZ196637:FWZ196657 GGV196637:GGV196657 GQR196637:GQR196657 HAN196637:HAN196657 HKJ196637:HKJ196657 HUF196637:HUF196657 IEB196637:IEB196657 INX196637:INX196657 IXT196637:IXT196657 JHP196637:JHP196657 JRL196637:JRL196657 KBH196637:KBH196657 KLD196637:KLD196657 KUZ196637:KUZ196657 LEV196637:LEV196657 LOR196637:LOR196657 LYN196637:LYN196657 MIJ196637:MIJ196657 MSF196637:MSF196657 NCB196637:NCB196657 NLX196637:NLX196657 NVT196637:NVT196657 OFP196637:OFP196657 OPL196637:OPL196657 OZH196637:OZH196657 PJD196637:PJD196657 PSZ196637:PSZ196657 QCV196637:QCV196657 QMR196637:QMR196657 QWN196637:QWN196657 RGJ196637:RGJ196657 RQF196637:RQF196657 SAB196637:SAB196657 SJX196637:SJX196657 STT196637:STT196657 TDP196637:TDP196657 TNL196637:TNL196657 TXH196637:TXH196657 UHD196637:UHD196657 UQZ196637:UQZ196657 VAV196637:VAV196657 VKR196637:VKR196657 VUN196637:VUN196657 WEJ196637:WEJ196657 WOF196637:WOF196657 WYB196637:WYB196657 BT262173:BT262193 LP262173:LP262193 VL262173:VL262193 AFH262173:AFH262193 APD262173:APD262193 AYZ262173:AYZ262193 BIV262173:BIV262193 BSR262173:BSR262193 CCN262173:CCN262193 CMJ262173:CMJ262193 CWF262173:CWF262193 DGB262173:DGB262193 DPX262173:DPX262193 DZT262173:DZT262193 EJP262173:EJP262193 ETL262173:ETL262193 FDH262173:FDH262193 FND262173:FND262193 FWZ262173:FWZ262193 GGV262173:GGV262193 GQR262173:GQR262193 HAN262173:HAN262193 HKJ262173:HKJ262193 HUF262173:HUF262193 IEB262173:IEB262193 INX262173:INX262193 IXT262173:IXT262193 JHP262173:JHP262193 JRL262173:JRL262193 KBH262173:KBH262193 KLD262173:KLD262193 KUZ262173:KUZ262193 LEV262173:LEV262193 LOR262173:LOR262193 LYN262173:LYN262193 MIJ262173:MIJ262193 MSF262173:MSF262193 NCB262173:NCB262193 NLX262173:NLX262193 NVT262173:NVT262193 OFP262173:OFP262193 OPL262173:OPL262193 OZH262173:OZH262193 PJD262173:PJD262193 PSZ262173:PSZ262193 QCV262173:QCV262193 QMR262173:QMR262193 QWN262173:QWN262193 RGJ262173:RGJ262193 RQF262173:RQF262193 SAB262173:SAB262193 SJX262173:SJX262193 STT262173:STT262193 TDP262173:TDP262193 TNL262173:TNL262193 TXH262173:TXH262193 UHD262173:UHD262193 UQZ262173:UQZ262193 VAV262173:VAV262193 VKR262173:VKR262193 VUN262173:VUN262193 WEJ262173:WEJ262193 WOF262173:WOF262193 WYB262173:WYB262193 BT327709:BT327729 LP327709:LP327729 VL327709:VL327729 AFH327709:AFH327729 APD327709:APD327729 AYZ327709:AYZ327729 BIV327709:BIV327729 BSR327709:BSR327729 CCN327709:CCN327729 CMJ327709:CMJ327729 CWF327709:CWF327729 DGB327709:DGB327729 DPX327709:DPX327729 DZT327709:DZT327729 EJP327709:EJP327729 ETL327709:ETL327729 FDH327709:FDH327729 FND327709:FND327729 FWZ327709:FWZ327729 GGV327709:GGV327729 GQR327709:GQR327729 HAN327709:HAN327729 HKJ327709:HKJ327729 HUF327709:HUF327729 IEB327709:IEB327729 INX327709:INX327729 IXT327709:IXT327729 JHP327709:JHP327729 JRL327709:JRL327729 KBH327709:KBH327729 KLD327709:KLD327729 KUZ327709:KUZ327729 LEV327709:LEV327729 LOR327709:LOR327729 LYN327709:LYN327729 MIJ327709:MIJ327729 MSF327709:MSF327729 NCB327709:NCB327729 NLX327709:NLX327729 NVT327709:NVT327729 OFP327709:OFP327729 OPL327709:OPL327729 OZH327709:OZH327729 PJD327709:PJD327729 PSZ327709:PSZ327729 QCV327709:QCV327729 QMR327709:QMR327729 QWN327709:QWN327729 RGJ327709:RGJ327729 RQF327709:RQF327729 SAB327709:SAB327729 SJX327709:SJX327729 STT327709:STT327729 TDP327709:TDP327729 TNL327709:TNL327729 TXH327709:TXH327729 UHD327709:UHD327729 UQZ327709:UQZ327729 VAV327709:VAV327729 VKR327709:VKR327729 VUN327709:VUN327729 WEJ327709:WEJ327729 WOF327709:WOF327729 WYB327709:WYB327729 BT393245:BT393265 LP393245:LP393265 VL393245:VL393265 AFH393245:AFH393265 APD393245:APD393265 AYZ393245:AYZ393265 BIV393245:BIV393265 BSR393245:BSR393265 CCN393245:CCN393265 CMJ393245:CMJ393265 CWF393245:CWF393265 DGB393245:DGB393265 DPX393245:DPX393265 DZT393245:DZT393265 EJP393245:EJP393265 ETL393245:ETL393265 FDH393245:FDH393265 FND393245:FND393265 FWZ393245:FWZ393265 GGV393245:GGV393265 GQR393245:GQR393265 HAN393245:HAN393265 HKJ393245:HKJ393265 HUF393245:HUF393265 IEB393245:IEB393265 INX393245:INX393265 IXT393245:IXT393265 JHP393245:JHP393265 JRL393245:JRL393265 KBH393245:KBH393265 KLD393245:KLD393265 KUZ393245:KUZ393265 LEV393245:LEV393265 LOR393245:LOR393265 LYN393245:LYN393265 MIJ393245:MIJ393265 MSF393245:MSF393265 NCB393245:NCB393265 NLX393245:NLX393265 NVT393245:NVT393265 OFP393245:OFP393265 OPL393245:OPL393265 OZH393245:OZH393265 PJD393245:PJD393265 PSZ393245:PSZ393265 QCV393245:QCV393265 QMR393245:QMR393265 QWN393245:QWN393265 RGJ393245:RGJ393265 RQF393245:RQF393265 SAB393245:SAB393265 SJX393245:SJX393265 STT393245:STT393265 TDP393245:TDP393265 TNL393245:TNL393265 TXH393245:TXH393265 UHD393245:UHD393265 UQZ393245:UQZ393265 VAV393245:VAV393265 VKR393245:VKR393265 VUN393245:VUN393265 WEJ393245:WEJ393265 WOF393245:WOF393265 WYB393245:WYB393265 BT458781:BT458801 LP458781:LP458801 VL458781:VL458801 AFH458781:AFH458801 APD458781:APD458801 AYZ458781:AYZ458801 BIV458781:BIV458801 BSR458781:BSR458801 CCN458781:CCN458801 CMJ458781:CMJ458801 CWF458781:CWF458801 DGB458781:DGB458801 DPX458781:DPX458801 DZT458781:DZT458801 EJP458781:EJP458801 ETL458781:ETL458801 FDH458781:FDH458801 FND458781:FND458801 FWZ458781:FWZ458801 GGV458781:GGV458801 GQR458781:GQR458801 HAN458781:HAN458801 HKJ458781:HKJ458801 HUF458781:HUF458801 IEB458781:IEB458801 INX458781:INX458801 IXT458781:IXT458801 JHP458781:JHP458801 JRL458781:JRL458801 KBH458781:KBH458801 KLD458781:KLD458801 KUZ458781:KUZ458801 LEV458781:LEV458801 LOR458781:LOR458801 LYN458781:LYN458801 MIJ458781:MIJ458801 MSF458781:MSF458801 NCB458781:NCB458801 NLX458781:NLX458801 NVT458781:NVT458801 OFP458781:OFP458801 OPL458781:OPL458801 OZH458781:OZH458801 PJD458781:PJD458801 PSZ458781:PSZ458801 QCV458781:QCV458801 QMR458781:QMR458801 QWN458781:QWN458801 RGJ458781:RGJ458801 RQF458781:RQF458801 SAB458781:SAB458801 SJX458781:SJX458801 STT458781:STT458801 TDP458781:TDP458801 TNL458781:TNL458801 TXH458781:TXH458801 UHD458781:UHD458801 UQZ458781:UQZ458801 VAV458781:VAV458801 VKR458781:VKR458801 VUN458781:VUN458801 WEJ458781:WEJ458801 WOF458781:WOF458801 WYB458781:WYB458801 BT524317:BT524337 LP524317:LP524337 VL524317:VL524337 AFH524317:AFH524337 APD524317:APD524337 AYZ524317:AYZ524337 BIV524317:BIV524337 BSR524317:BSR524337 CCN524317:CCN524337 CMJ524317:CMJ524337 CWF524317:CWF524337 DGB524317:DGB524337 DPX524317:DPX524337 DZT524317:DZT524337 EJP524317:EJP524337 ETL524317:ETL524337 FDH524317:FDH524337 FND524317:FND524337 FWZ524317:FWZ524337 GGV524317:GGV524337 GQR524317:GQR524337 HAN524317:HAN524337 HKJ524317:HKJ524337 HUF524317:HUF524337 IEB524317:IEB524337 INX524317:INX524337 IXT524317:IXT524337 JHP524317:JHP524337 JRL524317:JRL524337 KBH524317:KBH524337 KLD524317:KLD524337 KUZ524317:KUZ524337 LEV524317:LEV524337 LOR524317:LOR524337 LYN524317:LYN524337 MIJ524317:MIJ524337 MSF524317:MSF524337 NCB524317:NCB524337 NLX524317:NLX524337 NVT524317:NVT524337 OFP524317:OFP524337 OPL524317:OPL524337 OZH524317:OZH524337 PJD524317:PJD524337 PSZ524317:PSZ524337 QCV524317:QCV524337 QMR524317:QMR524337 QWN524317:QWN524337 RGJ524317:RGJ524337 RQF524317:RQF524337 SAB524317:SAB524337 SJX524317:SJX524337 STT524317:STT524337 TDP524317:TDP524337 TNL524317:TNL524337 TXH524317:TXH524337 UHD524317:UHD524337 UQZ524317:UQZ524337 VAV524317:VAV524337 VKR524317:VKR524337 VUN524317:VUN524337 WEJ524317:WEJ524337 WOF524317:WOF524337 WYB524317:WYB524337 BT589853:BT589873 LP589853:LP589873 VL589853:VL589873 AFH589853:AFH589873 APD589853:APD589873 AYZ589853:AYZ589873 BIV589853:BIV589873 BSR589853:BSR589873 CCN589853:CCN589873 CMJ589853:CMJ589873 CWF589853:CWF589873 DGB589853:DGB589873 DPX589853:DPX589873 DZT589853:DZT589873 EJP589853:EJP589873 ETL589853:ETL589873 FDH589853:FDH589873 FND589853:FND589873 FWZ589853:FWZ589873 GGV589853:GGV589873 GQR589853:GQR589873 HAN589853:HAN589873 HKJ589853:HKJ589873 HUF589853:HUF589873 IEB589853:IEB589873 INX589853:INX589873 IXT589853:IXT589873 JHP589853:JHP589873 JRL589853:JRL589873 KBH589853:KBH589873 KLD589853:KLD589873 KUZ589853:KUZ589873 LEV589853:LEV589873 LOR589853:LOR589873 LYN589853:LYN589873 MIJ589853:MIJ589873 MSF589853:MSF589873 NCB589853:NCB589873 NLX589853:NLX589873 NVT589853:NVT589873 OFP589853:OFP589873 OPL589853:OPL589873 OZH589853:OZH589873 PJD589853:PJD589873 PSZ589853:PSZ589873 QCV589853:QCV589873 QMR589853:QMR589873 QWN589853:QWN589873 RGJ589853:RGJ589873 RQF589853:RQF589873 SAB589853:SAB589873 SJX589853:SJX589873 STT589853:STT589873 TDP589853:TDP589873 TNL589853:TNL589873 TXH589853:TXH589873 UHD589853:UHD589873 UQZ589853:UQZ589873 VAV589853:VAV589873 VKR589853:VKR589873 VUN589853:VUN589873 WEJ589853:WEJ589873 WOF589853:WOF589873 WYB589853:WYB589873 BT655389:BT655409 LP655389:LP655409 VL655389:VL655409 AFH655389:AFH655409 APD655389:APD655409 AYZ655389:AYZ655409 BIV655389:BIV655409 BSR655389:BSR655409 CCN655389:CCN655409 CMJ655389:CMJ655409 CWF655389:CWF655409 DGB655389:DGB655409 DPX655389:DPX655409 DZT655389:DZT655409 EJP655389:EJP655409 ETL655389:ETL655409 FDH655389:FDH655409 FND655389:FND655409 FWZ655389:FWZ655409 GGV655389:GGV655409 GQR655389:GQR655409 HAN655389:HAN655409 HKJ655389:HKJ655409 HUF655389:HUF655409 IEB655389:IEB655409 INX655389:INX655409 IXT655389:IXT655409 JHP655389:JHP655409 JRL655389:JRL655409 KBH655389:KBH655409 KLD655389:KLD655409 KUZ655389:KUZ655409 LEV655389:LEV655409 LOR655389:LOR655409 LYN655389:LYN655409 MIJ655389:MIJ655409 MSF655389:MSF655409 NCB655389:NCB655409 NLX655389:NLX655409 NVT655389:NVT655409 OFP655389:OFP655409 OPL655389:OPL655409 OZH655389:OZH655409 PJD655389:PJD655409 PSZ655389:PSZ655409 QCV655389:QCV655409 QMR655389:QMR655409 QWN655389:QWN655409 RGJ655389:RGJ655409 RQF655389:RQF655409 SAB655389:SAB655409 SJX655389:SJX655409 STT655389:STT655409 TDP655389:TDP655409 TNL655389:TNL655409 TXH655389:TXH655409 UHD655389:UHD655409 UQZ655389:UQZ655409 VAV655389:VAV655409 VKR655389:VKR655409 VUN655389:VUN655409 WEJ655389:WEJ655409 WOF655389:WOF655409 WYB655389:WYB655409 BT720925:BT720945 LP720925:LP720945 VL720925:VL720945 AFH720925:AFH720945 APD720925:APD720945 AYZ720925:AYZ720945 BIV720925:BIV720945 BSR720925:BSR720945 CCN720925:CCN720945 CMJ720925:CMJ720945 CWF720925:CWF720945 DGB720925:DGB720945 DPX720925:DPX720945 DZT720925:DZT720945 EJP720925:EJP720945 ETL720925:ETL720945 FDH720925:FDH720945 FND720925:FND720945 FWZ720925:FWZ720945 GGV720925:GGV720945 GQR720925:GQR720945 HAN720925:HAN720945 HKJ720925:HKJ720945 HUF720925:HUF720945 IEB720925:IEB720945 INX720925:INX720945 IXT720925:IXT720945 JHP720925:JHP720945 JRL720925:JRL720945 KBH720925:KBH720945 KLD720925:KLD720945 KUZ720925:KUZ720945 LEV720925:LEV720945 LOR720925:LOR720945 LYN720925:LYN720945 MIJ720925:MIJ720945 MSF720925:MSF720945 NCB720925:NCB720945 NLX720925:NLX720945 NVT720925:NVT720945 OFP720925:OFP720945 OPL720925:OPL720945 OZH720925:OZH720945 PJD720925:PJD720945 PSZ720925:PSZ720945 QCV720925:QCV720945 QMR720925:QMR720945 QWN720925:QWN720945 RGJ720925:RGJ720945 RQF720925:RQF720945 SAB720925:SAB720945 SJX720925:SJX720945 STT720925:STT720945 TDP720925:TDP720945 TNL720925:TNL720945 TXH720925:TXH720945 UHD720925:UHD720945 UQZ720925:UQZ720945 VAV720925:VAV720945 VKR720925:VKR720945 VUN720925:VUN720945 WEJ720925:WEJ720945 WOF720925:WOF720945 WYB720925:WYB720945 BT786461:BT786481 LP786461:LP786481 VL786461:VL786481 AFH786461:AFH786481 APD786461:APD786481 AYZ786461:AYZ786481 BIV786461:BIV786481 BSR786461:BSR786481 CCN786461:CCN786481 CMJ786461:CMJ786481 CWF786461:CWF786481 DGB786461:DGB786481 DPX786461:DPX786481 DZT786461:DZT786481 EJP786461:EJP786481 ETL786461:ETL786481 FDH786461:FDH786481 FND786461:FND786481 FWZ786461:FWZ786481 GGV786461:GGV786481 GQR786461:GQR786481 HAN786461:HAN786481 HKJ786461:HKJ786481 HUF786461:HUF786481 IEB786461:IEB786481 INX786461:INX786481 IXT786461:IXT786481 JHP786461:JHP786481 JRL786461:JRL786481 KBH786461:KBH786481 KLD786461:KLD786481 KUZ786461:KUZ786481 LEV786461:LEV786481 LOR786461:LOR786481 LYN786461:LYN786481 MIJ786461:MIJ786481 MSF786461:MSF786481 NCB786461:NCB786481 NLX786461:NLX786481 NVT786461:NVT786481 OFP786461:OFP786481 OPL786461:OPL786481 OZH786461:OZH786481 PJD786461:PJD786481 PSZ786461:PSZ786481 QCV786461:QCV786481 QMR786461:QMR786481 QWN786461:QWN786481 RGJ786461:RGJ786481 RQF786461:RQF786481 SAB786461:SAB786481 SJX786461:SJX786481 STT786461:STT786481 TDP786461:TDP786481 TNL786461:TNL786481 TXH786461:TXH786481 UHD786461:UHD786481 UQZ786461:UQZ786481 VAV786461:VAV786481 VKR786461:VKR786481 VUN786461:VUN786481 WEJ786461:WEJ786481 WOF786461:WOF786481 WYB786461:WYB786481 BT851997:BT852017 LP851997:LP852017 VL851997:VL852017 AFH851997:AFH852017 APD851997:APD852017 AYZ851997:AYZ852017 BIV851997:BIV852017 BSR851997:BSR852017 CCN851997:CCN852017 CMJ851997:CMJ852017 CWF851997:CWF852017 DGB851997:DGB852017 DPX851997:DPX852017 DZT851997:DZT852017 EJP851997:EJP852017 ETL851997:ETL852017 FDH851997:FDH852017 FND851997:FND852017 FWZ851997:FWZ852017 GGV851997:GGV852017 GQR851997:GQR852017 HAN851997:HAN852017 HKJ851997:HKJ852017 HUF851997:HUF852017 IEB851997:IEB852017 INX851997:INX852017 IXT851997:IXT852017 JHP851997:JHP852017 JRL851997:JRL852017 KBH851997:KBH852017 KLD851997:KLD852017 KUZ851997:KUZ852017 LEV851997:LEV852017 LOR851997:LOR852017 LYN851997:LYN852017 MIJ851997:MIJ852017 MSF851997:MSF852017 NCB851997:NCB852017 NLX851997:NLX852017 NVT851997:NVT852017 OFP851997:OFP852017 OPL851997:OPL852017 OZH851997:OZH852017 PJD851997:PJD852017 PSZ851997:PSZ852017 QCV851997:QCV852017 QMR851997:QMR852017 QWN851997:QWN852017 RGJ851997:RGJ852017 RQF851997:RQF852017 SAB851997:SAB852017 SJX851997:SJX852017 STT851997:STT852017 TDP851997:TDP852017 TNL851997:TNL852017 TXH851997:TXH852017 UHD851997:UHD852017 UQZ851997:UQZ852017 VAV851997:VAV852017 VKR851997:VKR852017 VUN851997:VUN852017 WEJ851997:WEJ852017 WOF851997:WOF852017 WYB851997:WYB852017 BT917533:BT917553 LP917533:LP917553 VL917533:VL917553 AFH917533:AFH917553 APD917533:APD917553 AYZ917533:AYZ917553 BIV917533:BIV917553 BSR917533:BSR917553 CCN917533:CCN917553 CMJ917533:CMJ917553 CWF917533:CWF917553 DGB917533:DGB917553 DPX917533:DPX917553 DZT917533:DZT917553 EJP917533:EJP917553 ETL917533:ETL917553 FDH917533:FDH917553 FND917533:FND917553 FWZ917533:FWZ917553 GGV917533:GGV917553 GQR917533:GQR917553 HAN917533:HAN917553 HKJ917533:HKJ917553 HUF917533:HUF917553 IEB917533:IEB917553 INX917533:INX917553 IXT917533:IXT917553 JHP917533:JHP917553 JRL917533:JRL917553 KBH917533:KBH917553 KLD917533:KLD917553 KUZ917533:KUZ917553 LEV917533:LEV917553 LOR917533:LOR917553 LYN917533:LYN917553 MIJ917533:MIJ917553 MSF917533:MSF917553 NCB917533:NCB917553 NLX917533:NLX917553 NVT917533:NVT917553 OFP917533:OFP917553 OPL917533:OPL917553 OZH917533:OZH917553 PJD917533:PJD917553 PSZ917533:PSZ917553 QCV917533:QCV917553 QMR917533:QMR917553 QWN917533:QWN917553 RGJ917533:RGJ917553 RQF917533:RQF917553 SAB917533:SAB917553 SJX917533:SJX917553 STT917533:STT917553 TDP917533:TDP917553 TNL917533:TNL917553 TXH917533:TXH917553 UHD917533:UHD917553 UQZ917533:UQZ917553 VAV917533:VAV917553 VKR917533:VKR917553 VUN917533:VUN917553 WEJ917533:WEJ917553 WOF917533:WOF917553 WYB917533:WYB917553 BT983069:BT983089 LP983069:LP983089 VL983069:VL983089 AFH983069:AFH983089 APD983069:APD983089 AYZ983069:AYZ983089 BIV983069:BIV983089 BSR983069:BSR983089 CCN983069:CCN983089 CMJ983069:CMJ983089 CWF983069:CWF983089 DGB983069:DGB983089 DPX983069:DPX983089 DZT983069:DZT983089 EJP983069:EJP983089 ETL983069:ETL983089 FDH983069:FDH983089 FND983069:FND983089 FWZ983069:FWZ983089 GGV983069:GGV983089 GQR983069:GQR983089 HAN983069:HAN983089 HKJ983069:HKJ983089 HUF983069:HUF983089 IEB983069:IEB983089 INX983069:INX983089 IXT983069:IXT983089 JHP983069:JHP983089 JRL983069:JRL983089 KBH983069:KBH983089 KLD983069:KLD983089 KUZ983069:KUZ983089 LEV983069:LEV983089 LOR983069:LOR983089 LYN983069:LYN983089 MIJ983069:MIJ983089 MSF983069:MSF983089 NCB983069:NCB983089 NLX983069:NLX983089 NVT983069:NVT983089 OFP983069:OFP983089 OPL983069:OPL983089 OZH983069:OZH983089 PJD983069:PJD983089 PSZ983069:PSZ983089 QCV983069:QCV983089 QMR983069:QMR983089 QWN983069:QWN983089 RGJ983069:RGJ983089 RQF983069:RQF983089 SAB983069:SAB983089 SJX983069:SJX983089 STT983069:STT983089 TDP983069:TDP983089 TNL983069:TNL983089 TXH983069:TXH983089 UHD983069:UHD983089 UQZ983069:UQZ983089 VAV983069:VAV983089 VKR983069:VKR983089 VUN983069:VUN983089 WEJ983069:WEJ983089 WOF983069:WOF983089 WYB983069:WYB983089"/>
  </dataValidations>
  <printOptions horizontalCentered="1" verticalCentered="1"/>
  <pageMargins left="0.19685039370078741" right="0.19685039370078741" top="0.59055118110236227" bottom="0.39370078740157483" header="0" footer="0.19685039370078741"/>
  <pageSetup paperSize="5" scale="56" pageOrder="overThenDown" orientation="landscape" r:id="rId1"/>
  <headerFooter alignWithMargins="0">
    <oddFooter xml:space="preserve">&amp;LFormato: FO-AC-07 Versión: 2&amp;CPágina &amp;P&amp;RVo.Bo:  </oddFooter>
  </headerFooter>
  <rowBreaks count="3" manualBreakCount="3">
    <brk id="21" max="71" man="1"/>
    <brk id="31" max="71" man="1"/>
    <brk id="39" max="71" man="1"/>
  </rowBreaks>
  <drawing r:id="rId2"/>
  <legacyDrawing r:id="rId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5">
    <pageSetUpPr fitToPage="1"/>
  </sheetPr>
  <dimension ref="A1:BD110"/>
  <sheetViews>
    <sheetView showGridLines="0" zoomScaleNormal="100" zoomScaleSheetLayoutView="115" workbookViewId="0">
      <selection sqref="A1:BD17"/>
    </sheetView>
  </sheetViews>
  <sheetFormatPr baseColWidth="10" defaultRowHeight="11.25" x14ac:dyDescent="0.2"/>
  <cols>
    <col min="1" max="1" width="1.140625" style="110" customWidth="1"/>
    <col min="2" max="4" width="5.7109375" style="110" customWidth="1"/>
    <col min="5" max="5" width="4" style="111" customWidth="1"/>
    <col min="6" max="8" width="4" style="110" customWidth="1"/>
    <col min="9" max="11" width="5.140625" style="110" customWidth="1"/>
    <col min="12" max="13" width="3.28515625" style="112" bestFit="1" customWidth="1"/>
    <col min="14" max="14" width="0.7109375" style="112" hidden="1" customWidth="1"/>
    <col min="15" max="15" width="3" style="112" hidden="1" customWidth="1"/>
    <col min="16" max="16" width="5.140625" style="112" hidden="1" customWidth="1"/>
    <col min="17" max="17" width="3" style="112" hidden="1" customWidth="1"/>
    <col min="18" max="18" width="4.28515625" style="112" customWidth="1"/>
    <col min="19" max="21" width="5.7109375" style="112" customWidth="1"/>
    <col min="22" max="24" width="2.7109375" style="111" customWidth="1"/>
    <col min="25" max="25" width="2.85546875" style="111" customWidth="1"/>
    <col min="26" max="31" width="2.7109375" style="111" customWidth="1"/>
    <col min="32" max="32" width="1.140625" style="111" hidden="1" customWidth="1"/>
    <col min="33" max="39" width="2.7109375" style="111" hidden="1" customWidth="1"/>
    <col min="40" max="41" width="5.140625" style="111" hidden="1" customWidth="1"/>
    <col min="42" max="42" width="4.28515625" style="111" customWidth="1"/>
    <col min="43" max="43" width="5.140625" style="111" hidden="1" customWidth="1"/>
    <col min="44" max="44" width="3.28515625" style="111" bestFit="1" customWidth="1"/>
    <col min="45" max="45" width="5.140625" style="111" hidden="1" customWidth="1"/>
    <col min="46" max="46" width="3.28515625" style="111" bestFit="1" customWidth="1"/>
    <col min="47" max="47" width="4.28515625" style="111" customWidth="1"/>
    <col min="48" max="48" width="4.28515625" style="112" customWidth="1"/>
    <col min="49" max="50" width="14.5703125" style="112" customWidth="1"/>
    <col min="51" max="51" width="4" style="111" customWidth="1"/>
    <col min="52" max="54" width="6.140625" style="110" customWidth="1"/>
    <col min="55" max="55" width="5.5703125" style="111" customWidth="1"/>
    <col min="56" max="56" width="26.7109375" style="111" customWidth="1"/>
    <col min="57" max="256" width="11.42578125" style="89"/>
    <col min="257" max="257" width="1.140625" style="89" customWidth="1"/>
    <col min="258" max="260" width="5.7109375" style="89" customWidth="1"/>
    <col min="261" max="264" width="4" style="89" customWidth="1"/>
    <col min="265" max="267" width="5.140625" style="89" customWidth="1"/>
    <col min="268" max="269" width="3.28515625" style="89" bestFit="1" customWidth="1"/>
    <col min="270" max="273" width="0" style="89" hidden="1" customWidth="1"/>
    <col min="274" max="274" width="4.28515625" style="89" customWidth="1"/>
    <col min="275" max="277" width="5.7109375" style="89" customWidth="1"/>
    <col min="278" max="280" width="2.7109375" style="89" customWidth="1"/>
    <col min="281" max="281" width="2.85546875" style="89" customWidth="1"/>
    <col min="282" max="287" width="2.7109375" style="89" customWidth="1"/>
    <col min="288" max="297" width="0" style="89" hidden="1" customWidth="1"/>
    <col min="298" max="298" width="4.28515625" style="89" customWidth="1"/>
    <col min="299" max="299" width="0" style="89" hidden="1" customWidth="1"/>
    <col min="300" max="300" width="3.28515625" style="89" bestFit="1" customWidth="1"/>
    <col min="301" max="301" width="0" style="89" hidden="1" customWidth="1"/>
    <col min="302" max="302" width="3.28515625" style="89" bestFit="1" customWidth="1"/>
    <col min="303" max="304" width="4.28515625" style="89" customWidth="1"/>
    <col min="305" max="306" width="14.5703125" style="89" customWidth="1"/>
    <col min="307" max="307" width="4" style="89" customWidth="1"/>
    <col min="308" max="310" width="6.140625" style="89" customWidth="1"/>
    <col min="311" max="311" width="5.5703125" style="89" customWidth="1"/>
    <col min="312" max="312" width="26.7109375" style="89" customWidth="1"/>
    <col min="313" max="512" width="11.42578125" style="89"/>
    <col min="513" max="513" width="1.140625" style="89" customWidth="1"/>
    <col min="514" max="516" width="5.7109375" style="89" customWidth="1"/>
    <col min="517" max="520" width="4" style="89" customWidth="1"/>
    <col min="521" max="523" width="5.140625" style="89" customWidth="1"/>
    <col min="524" max="525" width="3.28515625" style="89" bestFit="1" customWidth="1"/>
    <col min="526" max="529" width="0" style="89" hidden="1" customWidth="1"/>
    <col min="530" max="530" width="4.28515625" style="89" customWidth="1"/>
    <col min="531" max="533" width="5.7109375" style="89" customWidth="1"/>
    <col min="534" max="536" width="2.7109375" style="89" customWidth="1"/>
    <col min="537" max="537" width="2.85546875" style="89" customWidth="1"/>
    <col min="538" max="543" width="2.7109375" style="89" customWidth="1"/>
    <col min="544" max="553" width="0" style="89" hidden="1" customWidth="1"/>
    <col min="554" max="554" width="4.28515625" style="89" customWidth="1"/>
    <col min="555" max="555" width="0" style="89" hidden="1" customWidth="1"/>
    <col min="556" max="556" width="3.28515625" style="89" bestFit="1" customWidth="1"/>
    <col min="557" max="557" width="0" style="89" hidden="1" customWidth="1"/>
    <col min="558" max="558" width="3.28515625" style="89" bestFit="1" customWidth="1"/>
    <col min="559" max="560" width="4.28515625" style="89" customWidth="1"/>
    <col min="561" max="562" width="14.5703125" style="89" customWidth="1"/>
    <col min="563" max="563" width="4" style="89" customWidth="1"/>
    <col min="564" max="566" width="6.140625" style="89" customWidth="1"/>
    <col min="567" max="567" width="5.5703125" style="89" customWidth="1"/>
    <col min="568" max="568" width="26.7109375" style="89" customWidth="1"/>
    <col min="569" max="768" width="11.42578125" style="89"/>
    <col min="769" max="769" width="1.140625" style="89" customWidth="1"/>
    <col min="770" max="772" width="5.7109375" style="89" customWidth="1"/>
    <col min="773" max="776" width="4" style="89" customWidth="1"/>
    <col min="777" max="779" width="5.140625" style="89" customWidth="1"/>
    <col min="780" max="781" width="3.28515625" style="89" bestFit="1" customWidth="1"/>
    <col min="782" max="785" width="0" style="89" hidden="1" customWidth="1"/>
    <col min="786" max="786" width="4.28515625" style="89" customWidth="1"/>
    <col min="787" max="789" width="5.7109375" style="89" customWidth="1"/>
    <col min="790" max="792" width="2.7109375" style="89" customWidth="1"/>
    <col min="793" max="793" width="2.85546875" style="89" customWidth="1"/>
    <col min="794" max="799" width="2.7109375" style="89" customWidth="1"/>
    <col min="800" max="809" width="0" style="89" hidden="1" customWidth="1"/>
    <col min="810" max="810" width="4.28515625" style="89" customWidth="1"/>
    <col min="811" max="811" width="0" style="89" hidden="1" customWidth="1"/>
    <col min="812" max="812" width="3.28515625" style="89" bestFit="1" customWidth="1"/>
    <col min="813" max="813" width="0" style="89" hidden="1" customWidth="1"/>
    <col min="814" max="814" width="3.28515625" style="89" bestFit="1" customWidth="1"/>
    <col min="815" max="816" width="4.28515625" style="89" customWidth="1"/>
    <col min="817" max="818" width="14.5703125" style="89" customWidth="1"/>
    <col min="819" max="819" width="4" style="89" customWidth="1"/>
    <col min="820" max="822" width="6.140625" style="89" customWidth="1"/>
    <col min="823" max="823" width="5.5703125" style="89" customWidth="1"/>
    <col min="824" max="824" width="26.7109375" style="89" customWidth="1"/>
    <col min="825" max="1024" width="11.42578125" style="89"/>
    <col min="1025" max="1025" width="1.140625" style="89" customWidth="1"/>
    <col min="1026" max="1028" width="5.7109375" style="89" customWidth="1"/>
    <col min="1029" max="1032" width="4" style="89" customWidth="1"/>
    <col min="1033" max="1035" width="5.140625" style="89" customWidth="1"/>
    <col min="1036" max="1037" width="3.28515625" style="89" bestFit="1" customWidth="1"/>
    <col min="1038" max="1041" width="0" style="89" hidden="1" customWidth="1"/>
    <col min="1042" max="1042" width="4.28515625" style="89" customWidth="1"/>
    <col min="1043" max="1045" width="5.7109375" style="89" customWidth="1"/>
    <col min="1046" max="1048" width="2.7109375" style="89" customWidth="1"/>
    <col min="1049" max="1049" width="2.85546875" style="89" customWidth="1"/>
    <col min="1050" max="1055" width="2.7109375" style="89" customWidth="1"/>
    <col min="1056" max="1065" width="0" style="89" hidden="1" customWidth="1"/>
    <col min="1066" max="1066" width="4.28515625" style="89" customWidth="1"/>
    <col min="1067" max="1067" width="0" style="89" hidden="1" customWidth="1"/>
    <col min="1068" max="1068" width="3.28515625" style="89" bestFit="1" customWidth="1"/>
    <col min="1069" max="1069" width="0" style="89" hidden="1" customWidth="1"/>
    <col min="1070" max="1070" width="3.28515625" style="89" bestFit="1" customWidth="1"/>
    <col min="1071" max="1072" width="4.28515625" style="89" customWidth="1"/>
    <col min="1073" max="1074" width="14.5703125" style="89" customWidth="1"/>
    <col min="1075" max="1075" width="4" style="89" customWidth="1"/>
    <col min="1076" max="1078" width="6.140625" style="89" customWidth="1"/>
    <col min="1079" max="1079" width="5.5703125" style="89" customWidth="1"/>
    <col min="1080" max="1080" width="26.7109375" style="89" customWidth="1"/>
    <col min="1081" max="1280" width="11.42578125" style="89"/>
    <col min="1281" max="1281" width="1.140625" style="89" customWidth="1"/>
    <col min="1282" max="1284" width="5.7109375" style="89" customWidth="1"/>
    <col min="1285" max="1288" width="4" style="89" customWidth="1"/>
    <col min="1289" max="1291" width="5.140625" style="89" customWidth="1"/>
    <col min="1292" max="1293" width="3.28515625" style="89" bestFit="1" customWidth="1"/>
    <col min="1294" max="1297" width="0" style="89" hidden="1" customWidth="1"/>
    <col min="1298" max="1298" width="4.28515625" style="89" customWidth="1"/>
    <col min="1299" max="1301" width="5.7109375" style="89" customWidth="1"/>
    <col min="1302" max="1304" width="2.7109375" style="89" customWidth="1"/>
    <col min="1305" max="1305" width="2.85546875" style="89" customWidth="1"/>
    <col min="1306" max="1311" width="2.7109375" style="89" customWidth="1"/>
    <col min="1312" max="1321" width="0" style="89" hidden="1" customWidth="1"/>
    <col min="1322" max="1322" width="4.28515625" style="89" customWidth="1"/>
    <col min="1323" max="1323" width="0" style="89" hidden="1" customWidth="1"/>
    <col min="1324" max="1324" width="3.28515625" style="89" bestFit="1" customWidth="1"/>
    <col min="1325" max="1325" width="0" style="89" hidden="1" customWidth="1"/>
    <col min="1326" max="1326" width="3.28515625" style="89" bestFit="1" customWidth="1"/>
    <col min="1327" max="1328" width="4.28515625" style="89" customWidth="1"/>
    <col min="1329" max="1330" width="14.5703125" style="89" customWidth="1"/>
    <col min="1331" max="1331" width="4" style="89" customWidth="1"/>
    <col min="1332" max="1334" width="6.140625" style="89" customWidth="1"/>
    <col min="1335" max="1335" width="5.5703125" style="89" customWidth="1"/>
    <col min="1336" max="1336" width="26.7109375" style="89" customWidth="1"/>
    <col min="1337" max="1536" width="11.42578125" style="89"/>
    <col min="1537" max="1537" width="1.140625" style="89" customWidth="1"/>
    <col min="1538" max="1540" width="5.7109375" style="89" customWidth="1"/>
    <col min="1541" max="1544" width="4" style="89" customWidth="1"/>
    <col min="1545" max="1547" width="5.140625" style="89" customWidth="1"/>
    <col min="1548" max="1549" width="3.28515625" style="89" bestFit="1" customWidth="1"/>
    <col min="1550" max="1553" width="0" style="89" hidden="1" customWidth="1"/>
    <col min="1554" max="1554" width="4.28515625" style="89" customWidth="1"/>
    <col min="1555" max="1557" width="5.7109375" style="89" customWidth="1"/>
    <col min="1558" max="1560" width="2.7109375" style="89" customWidth="1"/>
    <col min="1561" max="1561" width="2.85546875" style="89" customWidth="1"/>
    <col min="1562" max="1567" width="2.7109375" style="89" customWidth="1"/>
    <col min="1568" max="1577" width="0" style="89" hidden="1" customWidth="1"/>
    <col min="1578" max="1578" width="4.28515625" style="89" customWidth="1"/>
    <col min="1579" max="1579" width="0" style="89" hidden="1" customWidth="1"/>
    <col min="1580" max="1580" width="3.28515625" style="89" bestFit="1" customWidth="1"/>
    <col min="1581" max="1581" width="0" style="89" hidden="1" customWidth="1"/>
    <col min="1582" max="1582" width="3.28515625" style="89" bestFit="1" customWidth="1"/>
    <col min="1583" max="1584" width="4.28515625" style="89" customWidth="1"/>
    <col min="1585" max="1586" width="14.5703125" style="89" customWidth="1"/>
    <col min="1587" max="1587" width="4" style="89" customWidth="1"/>
    <col min="1588" max="1590" width="6.140625" style="89" customWidth="1"/>
    <col min="1591" max="1591" width="5.5703125" style="89" customWidth="1"/>
    <col min="1592" max="1592" width="26.7109375" style="89" customWidth="1"/>
    <col min="1593" max="1792" width="11.42578125" style="89"/>
    <col min="1793" max="1793" width="1.140625" style="89" customWidth="1"/>
    <col min="1794" max="1796" width="5.7109375" style="89" customWidth="1"/>
    <col min="1797" max="1800" width="4" style="89" customWidth="1"/>
    <col min="1801" max="1803" width="5.140625" style="89" customWidth="1"/>
    <col min="1804" max="1805" width="3.28515625" style="89" bestFit="1" customWidth="1"/>
    <col min="1806" max="1809" width="0" style="89" hidden="1" customWidth="1"/>
    <col min="1810" max="1810" width="4.28515625" style="89" customWidth="1"/>
    <col min="1811" max="1813" width="5.7109375" style="89" customWidth="1"/>
    <col min="1814" max="1816" width="2.7109375" style="89" customWidth="1"/>
    <col min="1817" max="1817" width="2.85546875" style="89" customWidth="1"/>
    <col min="1818" max="1823" width="2.7109375" style="89" customWidth="1"/>
    <col min="1824" max="1833" width="0" style="89" hidden="1" customWidth="1"/>
    <col min="1834" max="1834" width="4.28515625" style="89" customWidth="1"/>
    <col min="1835" max="1835" width="0" style="89" hidden="1" customWidth="1"/>
    <col min="1836" max="1836" width="3.28515625" style="89" bestFit="1" customWidth="1"/>
    <col min="1837" max="1837" width="0" style="89" hidden="1" customWidth="1"/>
    <col min="1838" max="1838" width="3.28515625" style="89" bestFit="1" customWidth="1"/>
    <col min="1839" max="1840" width="4.28515625" style="89" customWidth="1"/>
    <col min="1841" max="1842" width="14.5703125" style="89" customWidth="1"/>
    <col min="1843" max="1843" width="4" style="89" customWidth="1"/>
    <col min="1844" max="1846" width="6.140625" style="89" customWidth="1"/>
    <col min="1847" max="1847" width="5.5703125" style="89" customWidth="1"/>
    <col min="1848" max="1848" width="26.7109375" style="89" customWidth="1"/>
    <col min="1849" max="2048" width="11.42578125" style="89"/>
    <col min="2049" max="2049" width="1.140625" style="89" customWidth="1"/>
    <col min="2050" max="2052" width="5.7109375" style="89" customWidth="1"/>
    <col min="2053" max="2056" width="4" style="89" customWidth="1"/>
    <col min="2057" max="2059" width="5.140625" style="89" customWidth="1"/>
    <col min="2060" max="2061" width="3.28515625" style="89" bestFit="1" customWidth="1"/>
    <col min="2062" max="2065" width="0" style="89" hidden="1" customWidth="1"/>
    <col min="2066" max="2066" width="4.28515625" style="89" customWidth="1"/>
    <col min="2067" max="2069" width="5.7109375" style="89" customWidth="1"/>
    <col min="2070" max="2072" width="2.7109375" style="89" customWidth="1"/>
    <col min="2073" max="2073" width="2.85546875" style="89" customWidth="1"/>
    <col min="2074" max="2079" width="2.7109375" style="89" customWidth="1"/>
    <col min="2080" max="2089" width="0" style="89" hidden="1" customWidth="1"/>
    <col min="2090" max="2090" width="4.28515625" style="89" customWidth="1"/>
    <col min="2091" max="2091" width="0" style="89" hidden="1" customWidth="1"/>
    <col min="2092" max="2092" width="3.28515625" style="89" bestFit="1" customWidth="1"/>
    <col min="2093" max="2093" width="0" style="89" hidden="1" customWidth="1"/>
    <col min="2094" max="2094" width="3.28515625" style="89" bestFit="1" customWidth="1"/>
    <col min="2095" max="2096" width="4.28515625" style="89" customWidth="1"/>
    <col min="2097" max="2098" width="14.5703125" style="89" customWidth="1"/>
    <col min="2099" max="2099" width="4" style="89" customWidth="1"/>
    <col min="2100" max="2102" width="6.140625" style="89" customWidth="1"/>
    <col min="2103" max="2103" width="5.5703125" style="89" customWidth="1"/>
    <col min="2104" max="2104" width="26.7109375" style="89" customWidth="1"/>
    <col min="2105" max="2304" width="11.42578125" style="89"/>
    <col min="2305" max="2305" width="1.140625" style="89" customWidth="1"/>
    <col min="2306" max="2308" width="5.7109375" style="89" customWidth="1"/>
    <col min="2309" max="2312" width="4" style="89" customWidth="1"/>
    <col min="2313" max="2315" width="5.140625" style="89" customWidth="1"/>
    <col min="2316" max="2317" width="3.28515625" style="89" bestFit="1" customWidth="1"/>
    <col min="2318" max="2321" width="0" style="89" hidden="1" customWidth="1"/>
    <col min="2322" max="2322" width="4.28515625" style="89" customWidth="1"/>
    <col min="2323" max="2325" width="5.7109375" style="89" customWidth="1"/>
    <col min="2326" max="2328" width="2.7109375" style="89" customWidth="1"/>
    <col min="2329" max="2329" width="2.85546875" style="89" customWidth="1"/>
    <col min="2330" max="2335" width="2.7109375" style="89" customWidth="1"/>
    <col min="2336" max="2345" width="0" style="89" hidden="1" customWidth="1"/>
    <col min="2346" max="2346" width="4.28515625" style="89" customWidth="1"/>
    <col min="2347" max="2347" width="0" style="89" hidden="1" customWidth="1"/>
    <col min="2348" max="2348" width="3.28515625" style="89" bestFit="1" customWidth="1"/>
    <col min="2349" max="2349" width="0" style="89" hidden="1" customWidth="1"/>
    <col min="2350" max="2350" width="3.28515625" style="89" bestFit="1" customWidth="1"/>
    <col min="2351" max="2352" width="4.28515625" style="89" customWidth="1"/>
    <col min="2353" max="2354" width="14.5703125" style="89" customWidth="1"/>
    <col min="2355" max="2355" width="4" style="89" customWidth="1"/>
    <col min="2356" max="2358" width="6.140625" style="89" customWidth="1"/>
    <col min="2359" max="2359" width="5.5703125" style="89" customWidth="1"/>
    <col min="2360" max="2360" width="26.7109375" style="89" customWidth="1"/>
    <col min="2361" max="2560" width="11.42578125" style="89"/>
    <col min="2561" max="2561" width="1.140625" style="89" customWidth="1"/>
    <col min="2562" max="2564" width="5.7109375" style="89" customWidth="1"/>
    <col min="2565" max="2568" width="4" style="89" customWidth="1"/>
    <col min="2569" max="2571" width="5.140625" style="89" customWidth="1"/>
    <col min="2572" max="2573" width="3.28515625" style="89" bestFit="1" customWidth="1"/>
    <col min="2574" max="2577" width="0" style="89" hidden="1" customWidth="1"/>
    <col min="2578" max="2578" width="4.28515625" style="89" customWidth="1"/>
    <col min="2579" max="2581" width="5.7109375" style="89" customWidth="1"/>
    <col min="2582" max="2584" width="2.7109375" style="89" customWidth="1"/>
    <col min="2585" max="2585" width="2.85546875" style="89" customWidth="1"/>
    <col min="2586" max="2591" width="2.7109375" style="89" customWidth="1"/>
    <col min="2592" max="2601" width="0" style="89" hidden="1" customWidth="1"/>
    <col min="2602" max="2602" width="4.28515625" style="89" customWidth="1"/>
    <col min="2603" max="2603" width="0" style="89" hidden="1" customWidth="1"/>
    <col min="2604" max="2604" width="3.28515625" style="89" bestFit="1" customWidth="1"/>
    <col min="2605" max="2605" width="0" style="89" hidden="1" customWidth="1"/>
    <col min="2606" max="2606" width="3.28515625" style="89" bestFit="1" customWidth="1"/>
    <col min="2607" max="2608" width="4.28515625" style="89" customWidth="1"/>
    <col min="2609" max="2610" width="14.5703125" style="89" customWidth="1"/>
    <col min="2611" max="2611" width="4" style="89" customWidth="1"/>
    <col min="2612" max="2614" width="6.140625" style="89" customWidth="1"/>
    <col min="2615" max="2615" width="5.5703125" style="89" customWidth="1"/>
    <col min="2616" max="2616" width="26.7109375" style="89" customWidth="1"/>
    <col min="2617" max="2816" width="11.42578125" style="89"/>
    <col min="2817" max="2817" width="1.140625" style="89" customWidth="1"/>
    <col min="2818" max="2820" width="5.7109375" style="89" customWidth="1"/>
    <col min="2821" max="2824" width="4" style="89" customWidth="1"/>
    <col min="2825" max="2827" width="5.140625" style="89" customWidth="1"/>
    <col min="2828" max="2829" width="3.28515625" style="89" bestFit="1" customWidth="1"/>
    <col min="2830" max="2833" width="0" style="89" hidden="1" customWidth="1"/>
    <col min="2834" max="2834" width="4.28515625" style="89" customWidth="1"/>
    <col min="2835" max="2837" width="5.7109375" style="89" customWidth="1"/>
    <col min="2838" max="2840" width="2.7109375" style="89" customWidth="1"/>
    <col min="2841" max="2841" width="2.85546875" style="89" customWidth="1"/>
    <col min="2842" max="2847" width="2.7109375" style="89" customWidth="1"/>
    <col min="2848" max="2857" width="0" style="89" hidden="1" customWidth="1"/>
    <col min="2858" max="2858" width="4.28515625" style="89" customWidth="1"/>
    <col min="2859" max="2859" width="0" style="89" hidden="1" customWidth="1"/>
    <col min="2860" max="2860" width="3.28515625" style="89" bestFit="1" customWidth="1"/>
    <col min="2861" max="2861" width="0" style="89" hidden="1" customWidth="1"/>
    <col min="2862" max="2862" width="3.28515625" style="89" bestFit="1" customWidth="1"/>
    <col min="2863" max="2864" width="4.28515625" style="89" customWidth="1"/>
    <col min="2865" max="2866" width="14.5703125" style="89" customWidth="1"/>
    <col min="2867" max="2867" width="4" style="89" customWidth="1"/>
    <col min="2868" max="2870" width="6.140625" style="89" customWidth="1"/>
    <col min="2871" max="2871" width="5.5703125" style="89" customWidth="1"/>
    <col min="2872" max="2872" width="26.7109375" style="89" customWidth="1"/>
    <col min="2873" max="3072" width="11.42578125" style="89"/>
    <col min="3073" max="3073" width="1.140625" style="89" customWidth="1"/>
    <col min="3074" max="3076" width="5.7109375" style="89" customWidth="1"/>
    <col min="3077" max="3080" width="4" style="89" customWidth="1"/>
    <col min="3081" max="3083" width="5.140625" style="89" customWidth="1"/>
    <col min="3084" max="3085" width="3.28515625" style="89" bestFit="1" customWidth="1"/>
    <col min="3086" max="3089" width="0" style="89" hidden="1" customWidth="1"/>
    <col min="3090" max="3090" width="4.28515625" style="89" customWidth="1"/>
    <col min="3091" max="3093" width="5.7109375" style="89" customWidth="1"/>
    <col min="3094" max="3096" width="2.7109375" style="89" customWidth="1"/>
    <col min="3097" max="3097" width="2.85546875" style="89" customWidth="1"/>
    <col min="3098" max="3103" width="2.7109375" style="89" customWidth="1"/>
    <col min="3104" max="3113" width="0" style="89" hidden="1" customWidth="1"/>
    <col min="3114" max="3114" width="4.28515625" style="89" customWidth="1"/>
    <col min="3115" max="3115" width="0" style="89" hidden="1" customWidth="1"/>
    <col min="3116" max="3116" width="3.28515625" style="89" bestFit="1" customWidth="1"/>
    <col min="3117" max="3117" width="0" style="89" hidden="1" customWidth="1"/>
    <col min="3118" max="3118" width="3.28515625" style="89" bestFit="1" customWidth="1"/>
    <col min="3119" max="3120" width="4.28515625" style="89" customWidth="1"/>
    <col min="3121" max="3122" width="14.5703125" style="89" customWidth="1"/>
    <col min="3123" max="3123" width="4" style="89" customWidth="1"/>
    <col min="3124" max="3126" width="6.140625" style="89" customWidth="1"/>
    <col min="3127" max="3127" width="5.5703125" style="89" customWidth="1"/>
    <col min="3128" max="3128" width="26.7109375" style="89" customWidth="1"/>
    <col min="3129" max="3328" width="11.42578125" style="89"/>
    <col min="3329" max="3329" width="1.140625" style="89" customWidth="1"/>
    <col min="3330" max="3332" width="5.7109375" style="89" customWidth="1"/>
    <col min="3333" max="3336" width="4" style="89" customWidth="1"/>
    <col min="3337" max="3339" width="5.140625" style="89" customWidth="1"/>
    <col min="3340" max="3341" width="3.28515625" style="89" bestFit="1" customWidth="1"/>
    <col min="3342" max="3345" width="0" style="89" hidden="1" customWidth="1"/>
    <col min="3346" max="3346" width="4.28515625" style="89" customWidth="1"/>
    <col min="3347" max="3349" width="5.7109375" style="89" customWidth="1"/>
    <col min="3350" max="3352" width="2.7109375" style="89" customWidth="1"/>
    <col min="3353" max="3353" width="2.85546875" style="89" customWidth="1"/>
    <col min="3354" max="3359" width="2.7109375" style="89" customWidth="1"/>
    <col min="3360" max="3369" width="0" style="89" hidden="1" customWidth="1"/>
    <col min="3370" max="3370" width="4.28515625" style="89" customWidth="1"/>
    <col min="3371" max="3371" width="0" style="89" hidden="1" customWidth="1"/>
    <col min="3372" max="3372" width="3.28515625" style="89" bestFit="1" customWidth="1"/>
    <col min="3373" max="3373" width="0" style="89" hidden="1" customWidth="1"/>
    <col min="3374" max="3374" width="3.28515625" style="89" bestFit="1" customWidth="1"/>
    <col min="3375" max="3376" width="4.28515625" style="89" customWidth="1"/>
    <col min="3377" max="3378" width="14.5703125" style="89" customWidth="1"/>
    <col min="3379" max="3379" width="4" style="89" customWidth="1"/>
    <col min="3380" max="3382" width="6.140625" style="89" customWidth="1"/>
    <col min="3383" max="3383" width="5.5703125" style="89" customWidth="1"/>
    <col min="3384" max="3384" width="26.7109375" style="89" customWidth="1"/>
    <col min="3385" max="3584" width="11.42578125" style="89"/>
    <col min="3585" max="3585" width="1.140625" style="89" customWidth="1"/>
    <col min="3586" max="3588" width="5.7109375" style="89" customWidth="1"/>
    <col min="3589" max="3592" width="4" style="89" customWidth="1"/>
    <col min="3593" max="3595" width="5.140625" style="89" customWidth="1"/>
    <col min="3596" max="3597" width="3.28515625" style="89" bestFit="1" customWidth="1"/>
    <col min="3598" max="3601" width="0" style="89" hidden="1" customWidth="1"/>
    <col min="3602" max="3602" width="4.28515625" style="89" customWidth="1"/>
    <col min="3603" max="3605" width="5.7109375" style="89" customWidth="1"/>
    <col min="3606" max="3608" width="2.7109375" style="89" customWidth="1"/>
    <col min="3609" max="3609" width="2.85546875" style="89" customWidth="1"/>
    <col min="3610" max="3615" width="2.7109375" style="89" customWidth="1"/>
    <col min="3616" max="3625" width="0" style="89" hidden="1" customWidth="1"/>
    <col min="3626" max="3626" width="4.28515625" style="89" customWidth="1"/>
    <col min="3627" max="3627" width="0" style="89" hidden="1" customWidth="1"/>
    <col min="3628" max="3628" width="3.28515625" style="89" bestFit="1" customWidth="1"/>
    <col min="3629" max="3629" width="0" style="89" hidden="1" customWidth="1"/>
    <col min="3630" max="3630" width="3.28515625" style="89" bestFit="1" customWidth="1"/>
    <col min="3631" max="3632" width="4.28515625" style="89" customWidth="1"/>
    <col min="3633" max="3634" width="14.5703125" style="89" customWidth="1"/>
    <col min="3635" max="3635" width="4" style="89" customWidth="1"/>
    <col min="3636" max="3638" width="6.140625" style="89" customWidth="1"/>
    <col min="3639" max="3639" width="5.5703125" style="89" customWidth="1"/>
    <col min="3640" max="3640" width="26.7109375" style="89" customWidth="1"/>
    <col min="3641" max="3840" width="11.42578125" style="89"/>
    <col min="3841" max="3841" width="1.140625" style="89" customWidth="1"/>
    <col min="3842" max="3844" width="5.7109375" style="89" customWidth="1"/>
    <col min="3845" max="3848" width="4" style="89" customWidth="1"/>
    <col min="3849" max="3851" width="5.140625" style="89" customWidth="1"/>
    <col min="3852" max="3853" width="3.28515625" style="89" bestFit="1" customWidth="1"/>
    <col min="3854" max="3857" width="0" style="89" hidden="1" customWidth="1"/>
    <col min="3858" max="3858" width="4.28515625" style="89" customWidth="1"/>
    <col min="3859" max="3861" width="5.7109375" style="89" customWidth="1"/>
    <col min="3862" max="3864" width="2.7109375" style="89" customWidth="1"/>
    <col min="3865" max="3865" width="2.85546875" style="89" customWidth="1"/>
    <col min="3866" max="3871" width="2.7109375" style="89" customWidth="1"/>
    <col min="3872" max="3881" width="0" style="89" hidden="1" customWidth="1"/>
    <col min="3882" max="3882" width="4.28515625" style="89" customWidth="1"/>
    <col min="3883" max="3883" width="0" style="89" hidden="1" customWidth="1"/>
    <col min="3884" max="3884" width="3.28515625" style="89" bestFit="1" customWidth="1"/>
    <col min="3885" max="3885" width="0" style="89" hidden="1" customWidth="1"/>
    <col min="3886" max="3886" width="3.28515625" style="89" bestFit="1" customWidth="1"/>
    <col min="3887" max="3888" width="4.28515625" style="89" customWidth="1"/>
    <col min="3889" max="3890" width="14.5703125" style="89" customWidth="1"/>
    <col min="3891" max="3891" width="4" style="89" customWidth="1"/>
    <col min="3892" max="3894" width="6.140625" style="89" customWidth="1"/>
    <col min="3895" max="3895" width="5.5703125" style="89" customWidth="1"/>
    <col min="3896" max="3896" width="26.7109375" style="89" customWidth="1"/>
    <col min="3897" max="4096" width="11.42578125" style="89"/>
    <col min="4097" max="4097" width="1.140625" style="89" customWidth="1"/>
    <col min="4098" max="4100" width="5.7109375" style="89" customWidth="1"/>
    <col min="4101" max="4104" width="4" style="89" customWidth="1"/>
    <col min="4105" max="4107" width="5.140625" style="89" customWidth="1"/>
    <col min="4108" max="4109" width="3.28515625" style="89" bestFit="1" customWidth="1"/>
    <col min="4110" max="4113" width="0" style="89" hidden="1" customWidth="1"/>
    <col min="4114" max="4114" width="4.28515625" style="89" customWidth="1"/>
    <col min="4115" max="4117" width="5.7109375" style="89" customWidth="1"/>
    <col min="4118" max="4120" width="2.7109375" style="89" customWidth="1"/>
    <col min="4121" max="4121" width="2.85546875" style="89" customWidth="1"/>
    <col min="4122" max="4127" width="2.7109375" style="89" customWidth="1"/>
    <col min="4128" max="4137" width="0" style="89" hidden="1" customWidth="1"/>
    <col min="4138" max="4138" width="4.28515625" style="89" customWidth="1"/>
    <col min="4139" max="4139" width="0" style="89" hidden="1" customWidth="1"/>
    <col min="4140" max="4140" width="3.28515625" style="89" bestFit="1" customWidth="1"/>
    <col min="4141" max="4141" width="0" style="89" hidden="1" customWidth="1"/>
    <col min="4142" max="4142" width="3.28515625" style="89" bestFit="1" customWidth="1"/>
    <col min="4143" max="4144" width="4.28515625" style="89" customWidth="1"/>
    <col min="4145" max="4146" width="14.5703125" style="89" customWidth="1"/>
    <col min="4147" max="4147" width="4" style="89" customWidth="1"/>
    <col min="4148" max="4150" width="6.140625" style="89" customWidth="1"/>
    <col min="4151" max="4151" width="5.5703125" style="89" customWidth="1"/>
    <col min="4152" max="4152" width="26.7109375" style="89" customWidth="1"/>
    <col min="4153" max="4352" width="11.42578125" style="89"/>
    <col min="4353" max="4353" width="1.140625" style="89" customWidth="1"/>
    <col min="4354" max="4356" width="5.7109375" style="89" customWidth="1"/>
    <col min="4357" max="4360" width="4" style="89" customWidth="1"/>
    <col min="4361" max="4363" width="5.140625" style="89" customWidth="1"/>
    <col min="4364" max="4365" width="3.28515625" style="89" bestFit="1" customWidth="1"/>
    <col min="4366" max="4369" width="0" style="89" hidden="1" customWidth="1"/>
    <col min="4370" max="4370" width="4.28515625" style="89" customWidth="1"/>
    <col min="4371" max="4373" width="5.7109375" style="89" customWidth="1"/>
    <col min="4374" max="4376" width="2.7109375" style="89" customWidth="1"/>
    <col min="4377" max="4377" width="2.85546875" style="89" customWidth="1"/>
    <col min="4378" max="4383" width="2.7109375" style="89" customWidth="1"/>
    <col min="4384" max="4393" width="0" style="89" hidden="1" customWidth="1"/>
    <col min="4394" max="4394" width="4.28515625" style="89" customWidth="1"/>
    <col min="4395" max="4395" width="0" style="89" hidden="1" customWidth="1"/>
    <col min="4396" max="4396" width="3.28515625" style="89" bestFit="1" customWidth="1"/>
    <col min="4397" max="4397" width="0" style="89" hidden="1" customWidth="1"/>
    <col min="4398" max="4398" width="3.28515625" style="89" bestFit="1" customWidth="1"/>
    <col min="4399" max="4400" width="4.28515625" style="89" customWidth="1"/>
    <col min="4401" max="4402" width="14.5703125" style="89" customWidth="1"/>
    <col min="4403" max="4403" width="4" style="89" customWidth="1"/>
    <col min="4404" max="4406" width="6.140625" style="89" customWidth="1"/>
    <col min="4407" max="4407" width="5.5703125" style="89" customWidth="1"/>
    <col min="4408" max="4408" width="26.7109375" style="89" customWidth="1"/>
    <col min="4409" max="4608" width="11.42578125" style="89"/>
    <col min="4609" max="4609" width="1.140625" style="89" customWidth="1"/>
    <col min="4610" max="4612" width="5.7109375" style="89" customWidth="1"/>
    <col min="4613" max="4616" width="4" style="89" customWidth="1"/>
    <col min="4617" max="4619" width="5.140625" style="89" customWidth="1"/>
    <col min="4620" max="4621" width="3.28515625" style="89" bestFit="1" customWidth="1"/>
    <col min="4622" max="4625" width="0" style="89" hidden="1" customWidth="1"/>
    <col min="4626" max="4626" width="4.28515625" style="89" customWidth="1"/>
    <col min="4627" max="4629" width="5.7109375" style="89" customWidth="1"/>
    <col min="4630" max="4632" width="2.7109375" style="89" customWidth="1"/>
    <col min="4633" max="4633" width="2.85546875" style="89" customWidth="1"/>
    <col min="4634" max="4639" width="2.7109375" style="89" customWidth="1"/>
    <col min="4640" max="4649" width="0" style="89" hidden="1" customWidth="1"/>
    <col min="4650" max="4650" width="4.28515625" style="89" customWidth="1"/>
    <col min="4651" max="4651" width="0" style="89" hidden="1" customWidth="1"/>
    <col min="4652" max="4652" width="3.28515625" style="89" bestFit="1" customWidth="1"/>
    <col min="4653" max="4653" width="0" style="89" hidden="1" customWidth="1"/>
    <col min="4654" max="4654" width="3.28515625" style="89" bestFit="1" customWidth="1"/>
    <col min="4655" max="4656" width="4.28515625" style="89" customWidth="1"/>
    <col min="4657" max="4658" width="14.5703125" style="89" customWidth="1"/>
    <col min="4659" max="4659" width="4" style="89" customWidth="1"/>
    <col min="4660" max="4662" width="6.140625" style="89" customWidth="1"/>
    <col min="4663" max="4663" width="5.5703125" style="89" customWidth="1"/>
    <col min="4664" max="4664" width="26.7109375" style="89" customWidth="1"/>
    <col min="4665" max="4864" width="11.42578125" style="89"/>
    <col min="4865" max="4865" width="1.140625" style="89" customWidth="1"/>
    <col min="4866" max="4868" width="5.7109375" style="89" customWidth="1"/>
    <col min="4869" max="4872" width="4" style="89" customWidth="1"/>
    <col min="4873" max="4875" width="5.140625" style="89" customWidth="1"/>
    <col min="4876" max="4877" width="3.28515625" style="89" bestFit="1" customWidth="1"/>
    <col min="4878" max="4881" width="0" style="89" hidden="1" customWidth="1"/>
    <col min="4882" max="4882" width="4.28515625" style="89" customWidth="1"/>
    <col min="4883" max="4885" width="5.7109375" style="89" customWidth="1"/>
    <col min="4886" max="4888" width="2.7109375" style="89" customWidth="1"/>
    <col min="4889" max="4889" width="2.85546875" style="89" customWidth="1"/>
    <col min="4890" max="4895" width="2.7109375" style="89" customWidth="1"/>
    <col min="4896" max="4905" width="0" style="89" hidden="1" customWidth="1"/>
    <col min="4906" max="4906" width="4.28515625" style="89" customWidth="1"/>
    <col min="4907" max="4907" width="0" style="89" hidden="1" customWidth="1"/>
    <col min="4908" max="4908" width="3.28515625" style="89" bestFit="1" customWidth="1"/>
    <col min="4909" max="4909" width="0" style="89" hidden="1" customWidth="1"/>
    <col min="4910" max="4910" width="3.28515625" style="89" bestFit="1" customWidth="1"/>
    <col min="4911" max="4912" width="4.28515625" style="89" customWidth="1"/>
    <col min="4913" max="4914" width="14.5703125" style="89" customWidth="1"/>
    <col min="4915" max="4915" width="4" style="89" customWidth="1"/>
    <col min="4916" max="4918" width="6.140625" style="89" customWidth="1"/>
    <col min="4919" max="4919" width="5.5703125" style="89" customWidth="1"/>
    <col min="4920" max="4920" width="26.7109375" style="89" customWidth="1"/>
    <col min="4921" max="5120" width="11.42578125" style="89"/>
    <col min="5121" max="5121" width="1.140625" style="89" customWidth="1"/>
    <col min="5122" max="5124" width="5.7109375" style="89" customWidth="1"/>
    <col min="5125" max="5128" width="4" style="89" customWidth="1"/>
    <col min="5129" max="5131" width="5.140625" style="89" customWidth="1"/>
    <col min="5132" max="5133" width="3.28515625" style="89" bestFit="1" customWidth="1"/>
    <col min="5134" max="5137" width="0" style="89" hidden="1" customWidth="1"/>
    <col min="5138" max="5138" width="4.28515625" style="89" customWidth="1"/>
    <col min="5139" max="5141" width="5.7109375" style="89" customWidth="1"/>
    <col min="5142" max="5144" width="2.7109375" style="89" customWidth="1"/>
    <col min="5145" max="5145" width="2.85546875" style="89" customWidth="1"/>
    <col min="5146" max="5151" width="2.7109375" style="89" customWidth="1"/>
    <col min="5152" max="5161" width="0" style="89" hidden="1" customWidth="1"/>
    <col min="5162" max="5162" width="4.28515625" style="89" customWidth="1"/>
    <col min="5163" max="5163" width="0" style="89" hidden="1" customWidth="1"/>
    <col min="5164" max="5164" width="3.28515625" style="89" bestFit="1" customWidth="1"/>
    <col min="5165" max="5165" width="0" style="89" hidden="1" customWidth="1"/>
    <col min="5166" max="5166" width="3.28515625" style="89" bestFit="1" customWidth="1"/>
    <col min="5167" max="5168" width="4.28515625" style="89" customWidth="1"/>
    <col min="5169" max="5170" width="14.5703125" style="89" customWidth="1"/>
    <col min="5171" max="5171" width="4" style="89" customWidth="1"/>
    <col min="5172" max="5174" width="6.140625" style="89" customWidth="1"/>
    <col min="5175" max="5175" width="5.5703125" style="89" customWidth="1"/>
    <col min="5176" max="5176" width="26.7109375" style="89" customWidth="1"/>
    <col min="5177" max="5376" width="11.42578125" style="89"/>
    <col min="5377" max="5377" width="1.140625" style="89" customWidth="1"/>
    <col min="5378" max="5380" width="5.7109375" style="89" customWidth="1"/>
    <col min="5381" max="5384" width="4" style="89" customWidth="1"/>
    <col min="5385" max="5387" width="5.140625" style="89" customWidth="1"/>
    <col min="5388" max="5389" width="3.28515625" style="89" bestFit="1" customWidth="1"/>
    <col min="5390" max="5393" width="0" style="89" hidden="1" customWidth="1"/>
    <col min="5394" max="5394" width="4.28515625" style="89" customWidth="1"/>
    <col min="5395" max="5397" width="5.7109375" style="89" customWidth="1"/>
    <col min="5398" max="5400" width="2.7109375" style="89" customWidth="1"/>
    <col min="5401" max="5401" width="2.85546875" style="89" customWidth="1"/>
    <col min="5402" max="5407" width="2.7109375" style="89" customWidth="1"/>
    <col min="5408" max="5417" width="0" style="89" hidden="1" customWidth="1"/>
    <col min="5418" max="5418" width="4.28515625" style="89" customWidth="1"/>
    <col min="5419" max="5419" width="0" style="89" hidden="1" customWidth="1"/>
    <col min="5420" max="5420" width="3.28515625" style="89" bestFit="1" customWidth="1"/>
    <col min="5421" max="5421" width="0" style="89" hidden="1" customWidth="1"/>
    <col min="5422" max="5422" width="3.28515625" style="89" bestFit="1" customWidth="1"/>
    <col min="5423" max="5424" width="4.28515625" style="89" customWidth="1"/>
    <col min="5425" max="5426" width="14.5703125" style="89" customWidth="1"/>
    <col min="5427" max="5427" width="4" style="89" customWidth="1"/>
    <col min="5428" max="5430" width="6.140625" style="89" customWidth="1"/>
    <col min="5431" max="5431" width="5.5703125" style="89" customWidth="1"/>
    <col min="5432" max="5432" width="26.7109375" style="89" customWidth="1"/>
    <col min="5433" max="5632" width="11.42578125" style="89"/>
    <col min="5633" max="5633" width="1.140625" style="89" customWidth="1"/>
    <col min="5634" max="5636" width="5.7109375" style="89" customWidth="1"/>
    <col min="5637" max="5640" width="4" style="89" customWidth="1"/>
    <col min="5641" max="5643" width="5.140625" style="89" customWidth="1"/>
    <col min="5644" max="5645" width="3.28515625" style="89" bestFit="1" customWidth="1"/>
    <col min="5646" max="5649" width="0" style="89" hidden="1" customWidth="1"/>
    <col min="5650" max="5650" width="4.28515625" style="89" customWidth="1"/>
    <col min="5651" max="5653" width="5.7109375" style="89" customWidth="1"/>
    <col min="5654" max="5656" width="2.7109375" style="89" customWidth="1"/>
    <col min="5657" max="5657" width="2.85546875" style="89" customWidth="1"/>
    <col min="5658" max="5663" width="2.7109375" style="89" customWidth="1"/>
    <col min="5664" max="5673" width="0" style="89" hidden="1" customWidth="1"/>
    <col min="5674" max="5674" width="4.28515625" style="89" customWidth="1"/>
    <col min="5675" max="5675" width="0" style="89" hidden="1" customWidth="1"/>
    <col min="5676" max="5676" width="3.28515625" style="89" bestFit="1" customWidth="1"/>
    <col min="5677" max="5677" width="0" style="89" hidden="1" customWidth="1"/>
    <col min="5678" max="5678" width="3.28515625" style="89" bestFit="1" customWidth="1"/>
    <col min="5679" max="5680" width="4.28515625" style="89" customWidth="1"/>
    <col min="5681" max="5682" width="14.5703125" style="89" customWidth="1"/>
    <col min="5683" max="5683" width="4" style="89" customWidth="1"/>
    <col min="5684" max="5686" width="6.140625" style="89" customWidth="1"/>
    <col min="5687" max="5687" width="5.5703125" style="89" customWidth="1"/>
    <col min="5688" max="5688" width="26.7109375" style="89" customWidth="1"/>
    <col min="5689" max="5888" width="11.42578125" style="89"/>
    <col min="5889" max="5889" width="1.140625" style="89" customWidth="1"/>
    <col min="5890" max="5892" width="5.7109375" style="89" customWidth="1"/>
    <col min="5893" max="5896" width="4" style="89" customWidth="1"/>
    <col min="5897" max="5899" width="5.140625" style="89" customWidth="1"/>
    <col min="5900" max="5901" width="3.28515625" style="89" bestFit="1" customWidth="1"/>
    <col min="5902" max="5905" width="0" style="89" hidden="1" customWidth="1"/>
    <col min="5906" max="5906" width="4.28515625" style="89" customWidth="1"/>
    <col min="5907" max="5909" width="5.7109375" style="89" customWidth="1"/>
    <col min="5910" max="5912" width="2.7109375" style="89" customWidth="1"/>
    <col min="5913" max="5913" width="2.85546875" style="89" customWidth="1"/>
    <col min="5914" max="5919" width="2.7109375" style="89" customWidth="1"/>
    <col min="5920" max="5929" width="0" style="89" hidden="1" customWidth="1"/>
    <col min="5930" max="5930" width="4.28515625" style="89" customWidth="1"/>
    <col min="5931" max="5931" width="0" style="89" hidden="1" customWidth="1"/>
    <col min="5932" max="5932" width="3.28515625" style="89" bestFit="1" customWidth="1"/>
    <col min="5933" max="5933" width="0" style="89" hidden="1" customWidth="1"/>
    <col min="5934" max="5934" width="3.28515625" style="89" bestFit="1" customWidth="1"/>
    <col min="5935" max="5936" width="4.28515625" style="89" customWidth="1"/>
    <col min="5937" max="5938" width="14.5703125" style="89" customWidth="1"/>
    <col min="5939" max="5939" width="4" style="89" customWidth="1"/>
    <col min="5940" max="5942" width="6.140625" style="89" customWidth="1"/>
    <col min="5943" max="5943" width="5.5703125" style="89" customWidth="1"/>
    <col min="5944" max="5944" width="26.7109375" style="89" customWidth="1"/>
    <col min="5945" max="6144" width="11.42578125" style="89"/>
    <col min="6145" max="6145" width="1.140625" style="89" customWidth="1"/>
    <col min="6146" max="6148" width="5.7109375" style="89" customWidth="1"/>
    <col min="6149" max="6152" width="4" style="89" customWidth="1"/>
    <col min="6153" max="6155" width="5.140625" style="89" customWidth="1"/>
    <col min="6156" max="6157" width="3.28515625" style="89" bestFit="1" customWidth="1"/>
    <col min="6158" max="6161" width="0" style="89" hidden="1" customWidth="1"/>
    <col min="6162" max="6162" width="4.28515625" style="89" customWidth="1"/>
    <col min="6163" max="6165" width="5.7109375" style="89" customWidth="1"/>
    <col min="6166" max="6168" width="2.7109375" style="89" customWidth="1"/>
    <col min="6169" max="6169" width="2.85546875" style="89" customWidth="1"/>
    <col min="6170" max="6175" width="2.7109375" style="89" customWidth="1"/>
    <col min="6176" max="6185" width="0" style="89" hidden="1" customWidth="1"/>
    <col min="6186" max="6186" width="4.28515625" style="89" customWidth="1"/>
    <col min="6187" max="6187" width="0" style="89" hidden="1" customWidth="1"/>
    <col min="6188" max="6188" width="3.28515625" style="89" bestFit="1" customWidth="1"/>
    <col min="6189" max="6189" width="0" style="89" hidden="1" customWidth="1"/>
    <col min="6190" max="6190" width="3.28515625" style="89" bestFit="1" customWidth="1"/>
    <col min="6191" max="6192" width="4.28515625" style="89" customWidth="1"/>
    <col min="6193" max="6194" width="14.5703125" style="89" customWidth="1"/>
    <col min="6195" max="6195" width="4" style="89" customWidth="1"/>
    <col min="6196" max="6198" width="6.140625" style="89" customWidth="1"/>
    <col min="6199" max="6199" width="5.5703125" style="89" customWidth="1"/>
    <col min="6200" max="6200" width="26.7109375" style="89" customWidth="1"/>
    <col min="6201" max="6400" width="11.42578125" style="89"/>
    <col min="6401" max="6401" width="1.140625" style="89" customWidth="1"/>
    <col min="6402" max="6404" width="5.7109375" style="89" customWidth="1"/>
    <col min="6405" max="6408" width="4" style="89" customWidth="1"/>
    <col min="6409" max="6411" width="5.140625" style="89" customWidth="1"/>
    <col min="6412" max="6413" width="3.28515625" style="89" bestFit="1" customWidth="1"/>
    <col min="6414" max="6417" width="0" style="89" hidden="1" customWidth="1"/>
    <col min="6418" max="6418" width="4.28515625" style="89" customWidth="1"/>
    <col min="6419" max="6421" width="5.7109375" style="89" customWidth="1"/>
    <col min="6422" max="6424" width="2.7109375" style="89" customWidth="1"/>
    <col min="6425" max="6425" width="2.85546875" style="89" customWidth="1"/>
    <col min="6426" max="6431" width="2.7109375" style="89" customWidth="1"/>
    <col min="6432" max="6441" width="0" style="89" hidden="1" customWidth="1"/>
    <col min="6442" max="6442" width="4.28515625" style="89" customWidth="1"/>
    <col min="6443" max="6443" width="0" style="89" hidden="1" customWidth="1"/>
    <col min="6444" max="6444" width="3.28515625" style="89" bestFit="1" customWidth="1"/>
    <col min="6445" max="6445" width="0" style="89" hidden="1" customWidth="1"/>
    <col min="6446" max="6446" width="3.28515625" style="89" bestFit="1" customWidth="1"/>
    <col min="6447" max="6448" width="4.28515625" style="89" customWidth="1"/>
    <col min="6449" max="6450" width="14.5703125" style="89" customWidth="1"/>
    <col min="6451" max="6451" width="4" style="89" customWidth="1"/>
    <col min="6452" max="6454" width="6.140625" style="89" customWidth="1"/>
    <col min="6455" max="6455" width="5.5703125" style="89" customWidth="1"/>
    <col min="6456" max="6456" width="26.7109375" style="89" customWidth="1"/>
    <col min="6457" max="6656" width="11.42578125" style="89"/>
    <col min="6657" max="6657" width="1.140625" style="89" customWidth="1"/>
    <col min="6658" max="6660" width="5.7109375" style="89" customWidth="1"/>
    <col min="6661" max="6664" width="4" style="89" customWidth="1"/>
    <col min="6665" max="6667" width="5.140625" style="89" customWidth="1"/>
    <col min="6668" max="6669" width="3.28515625" style="89" bestFit="1" customWidth="1"/>
    <col min="6670" max="6673" width="0" style="89" hidden="1" customWidth="1"/>
    <col min="6674" max="6674" width="4.28515625" style="89" customWidth="1"/>
    <col min="6675" max="6677" width="5.7109375" style="89" customWidth="1"/>
    <col min="6678" max="6680" width="2.7109375" style="89" customWidth="1"/>
    <col min="6681" max="6681" width="2.85546875" style="89" customWidth="1"/>
    <col min="6682" max="6687" width="2.7109375" style="89" customWidth="1"/>
    <col min="6688" max="6697" width="0" style="89" hidden="1" customWidth="1"/>
    <col min="6698" max="6698" width="4.28515625" style="89" customWidth="1"/>
    <col min="6699" max="6699" width="0" style="89" hidden="1" customWidth="1"/>
    <col min="6700" max="6700" width="3.28515625" style="89" bestFit="1" customWidth="1"/>
    <col min="6701" max="6701" width="0" style="89" hidden="1" customWidth="1"/>
    <col min="6702" max="6702" width="3.28515625" style="89" bestFit="1" customWidth="1"/>
    <col min="6703" max="6704" width="4.28515625" style="89" customWidth="1"/>
    <col min="6705" max="6706" width="14.5703125" style="89" customWidth="1"/>
    <col min="6707" max="6707" width="4" style="89" customWidth="1"/>
    <col min="6708" max="6710" width="6.140625" style="89" customWidth="1"/>
    <col min="6711" max="6711" width="5.5703125" style="89" customWidth="1"/>
    <col min="6712" max="6712" width="26.7109375" style="89" customWidth="1"/>
    <col min="6713" max="6912" width="11.42578125" style="89"/>
    <col min="6913" max="6913" width="1.140625" style="89" customWidth="1"/>
    <col min="6914" max="6916" width="5.7109375" style="89" customWidth="1"/>
    <col min="6917" max="6920" width="4" style="89" customWidth="1"/>
    <col min="6921" max="6923" width="5.140625" style="89" customWidth="1"/>
    <col min="6924" max="6925" width="3.28515625" style="89" bestFit="1" customWidth="1"/>
    <col min="6926" max="6929" width="0" style="89" hidden="1" customWidth="1"/>
    <col min="6930" max="6930" width="4.28515625" style="89" customWidth="1"/>
    <col min="6931" max="6933" width="5.7109375" style="89" customWidth="1"/>
    <col min="6934" max="6936" width="2.7109375" style="89" customWidth="1"/>
    <col min="6937" max="6937" width="2.85546875" style="89" customWidth="1"/>
    <col min="6938" max="6943" width="2.7109375" style="89" customWidth="1"/>
    <col min="6944" max="6953" width="0" style="89" hidden="1" customWidth="1"/>
    <col min="6954" max="6954" width="4.28515625" style="89" customWidth="1"/>
    <col min="6955" max="6955" width="0" style="89" hidden="1" customWidth="1"/>
    <col min="6956" max="6956" width="3.28515625" style="89" bestFit="1" customWidth="1"/>
    <col min="6957" max="6957" width="0" style="89" hidden="1" customWidth="1"/>
    <col min="6958" max="6958" width="3.28515625" style="89" bestFit="1" customWidth="1"/>
    <col min="6959" max="6960" width="4.28515625" style="89" customWidth="1"/>
    <col min="6961" max="6962" width="14.5703125" style="89" customWidth="1"/>
    <col min="6963" max="6963" width="4" style="89" customWidth="1"/>
    <col min="6964" max="6966" width="6.140625" style="89" customWidth="1"/>
    <col min="6967" max="6967" width="5.5703125" style="89" customWidth="1"/>
    <col min="6968" max="6968" width="26.7109375" style="89" customWidth="1"/>
    <col min="6969" max="7168" width="11.42578125" style="89"/>
    <col min="7169" max="7169" width="1.140625" style="89" customWidth="1"/>
    <col min="7170" max="7172" width="5.7109375" style="89" customWidth="1"/>
    <col min="7173" max="7176" width="4" style="89" customWidth="1"/>
    <col min="7177" max="7179" width="5.140625" style="89" customWidth="1"/>
    <col min="7180" max="7181" width="3.28515625" style="89" bestFit="1" customWidth="1"/>
    <col min="7182" max="7185" width="0" style="89" hidden="1" customWidth="1"/>
    <col min="7186" max="7186" width="4.28515625" style="89" customWidth="1"/>
    <col min="7187" max="7189" width="5.7109375" style="89" customWidth="1"/>
    <col min="7190" max="7192" width="2.7109375" style="89" customWidth="1"/>
    <col min="7193" max="7193" width="2.85546875" style="89" customWidth="1"/>
    <col min="7194" max="7199" width="2.7109375" style="89" customWidth="1"/>
    <col min="7200" max="7209" width="0" style="89" hidden="1" customWidth="1"/>
    <col min="7210" max="7210" width="4.28515625" style="89" customWidth="1"/>
    <col min="7211" max="7211" width="0" style="89" hidden="1" customWidth="1"/>
    <col min="7212" max="7212" width="3.28515625" style="89" bestFit="1" customWidth="1"/>
    <col min="7213" max="7213" width="0" style="89" hidden="1" customWidth="1"/>
    <col min="7214" max="7214" width="3.28515625" style="89" bestFit="1" customWidth="1"/>
    <col min="7215" max="7216" width="4.28515625" style="89" customWidth="1"/>
    <col min="7217" max="7218" width="14.5703125" style="89" customWidth="1"/>
    <col min="7219" max="7219" width="4" style="89" customWidth="1"/>
    <col min="7220" max="7222" width="6.140625" style="89" customWidth="1"/>
    <col min="7223" max="7223" width="5.5703125" style="89" customWidth="1"/>
    <col min="7224" max="7224" width="26.7109375" style="89" customWidth="1"/>
    <col min="7225" max="7424" width="11.42578125" style="89"/>
    <col min="7425" max="7425" width="1.140625" style="89" customWidth="1"/>
    <col min="7426" max="7428" width="5.7109375" style="89" customWidth="1"/>
    <col min="7429" max="7432" width="4" style="89" customWidth="1"/>
    <col min="7433" max="7435" width="5.140625" style="89" customWidth="1"/>
    <col min="7436" max="7437" width="3.28515625" style="89" bestFit="1" customWidth="1"/>
    <col min="7438" max="7441" width="0" style="89" hidden="1" customWidth="1"/>
    <col min="7442" max="7442" width="4.28515625" style="89" customWidth="1"/>
    <col min="7443" max="7445" width="5.7109375" style="89" customWidth="1"/>
    <col min="7446" max="7448" width="2.7109375" style="89" customWidth="1"/>
    <col min="7449" max="7449" width="2.85546875" style="89" customWidth="1"/>
    <col min="7450" max="7455" width="2.7109375" style="89" customWidth="1"/>
    <col min="7456" max="7465" width="0" style="89" hidden="1" customWidth="1"/>
    <col min="7466" max="7466" width="4.28515625" style="89" customWidth="1"/>
    <col min="7467" max="7467" width="0" style="89" hidden="1" customWidth="1"/>
    <col min="7468" max="7468" width="3.28515625" style="89" bestFit="1" customWidth="1"/>
    <col min="7469" max="7469" width="0" style="89" hidden="1" customWidth="1"/>
    <col min="7470" max="7470" width="3.28515625" style="89" bestFit="1" customWidth="1"/>
    <col min="7471" max="7472" width="4.28515625" style="89" customWidth="1"/>
    <col min="7473" max="7474" width="14.5703125" style="89" customWidth="1"/>
    <col min="7475" max="7475" width="4" style="89" customWidth="1"/>
    <col min="7476" max="7478" width="6.140625" style="89" customWidth="1"/>
    <col min="7479" max="7479" width="5.5703125" style="89" customWidth="1"/>
    <col min="7480" max="7480" width="26.7109375" style="89" customWidth="1"/>
    <col min="7481" max="7680" width="11.42578125" style="89"/>
    <col min="7681" max="7681" width="1.140625" style="89" customWidth="1"/>
    <col min="7682" max="7684" width="5.7109375" style="89" customWidth="1"/>
    <col min="7685" max="7688" width="4" style="89" customWidth="1"/>
    <col min="7689" max="7691" width="5.140625" style="89" customWidth="1"/>
    <col min="7692" max="7693" width="3.28515625" style="89" bestFit="1" customWidth="1"/>
    <col min="7694" max="7697" width="0" style="89" hidden="1" customWidth="1"/>
    <col min="7698" max="7698" width="4.28515625" style="89" customWidth="1"/>
    <col min="7699" max="7701" width="5.7109375" style="89" customWidth="1"/>
    <col min="7702" max="7704" width="2.7109375" style="89" customWidth="1"/>
    <col min="7705" max="7705" width="2.85546875" style="89" customWidth="1"/>
    <col min="7706" max="7711" width="2.7109375" style="89" customWidth="1"/>
    <col min="7712" max="7721" width="0" style="89" hidden="1" customWidth="1"/>
    <col min="7722" max="7722" width="4.28515625" style="89" customWidth="1"/>
    <col min="7723" max="7723" width="0" style="89" hidden="1" customWidth="1"/>
    <col min="7724" max="7724" width="3.28515625" style="89" bestFit="1" customWidth="1"/>
    <col min="7725" max="7725" width="0" style="89" hidden="1" customWidth="1"/>
    <col min="7726" max="7726" width="3.28515625" style="89" bestFit="1" customWidth="1"/>
    <col min="7727" max="7728" width="4.28515625" style="89" customWidth="1"/>
    <col min="7729" max="7730" width="14.5703125" style="89" customWidth="1"/>
    <col min="7731" max="7731" width="4" style="89" customWidth="1"/>
    <col min="7732" max="7734" width="6.140625" style="89" customWidth="1"/>
    <col min="7735" max="7735" width="5.5703125" style="89" customWidth="1"/>
    <col min="7736" max="7736" width="26.7109375" style="89" customWidth="1"/>
    <col min="7737" max="7936" width="11.42578125" style="89"/>
    <col min="7937" max="7937" width="1.140625" style="89" customWidth="1"/>
    <col min="7938" max="7940" width="5.7109375" style="89" customWidth="1"/>
    <col min="7941" max="7944" width="4" style="89" customWidth="1"/>
    <col min="7945" max="7947" width="5.140625" style="89" customWidth="1"/>
    <col min="7948" max="7949" width="3.28515625" style="89" bestFit="1" customWidth="1"/>
    <col min="7950" max="7953" width="0" style="89" hidden="1" customWidth="1"/>
    <col min="7954" max="7954" width="4.28515625" style="89" customWidth="1"/>
    <col min="7955" max="7957" width="5.7109375" style="89" customWidth="1"/>
    <col min="7958" max="7960" width="2.7109375" style="89" customWidth="1"/>
    <col min="7961" max="7961" width="2.85546875" style="89" customWidth="1"/>
    <col min="7962" max="7967" width="2.7109375" style="89" customWidth="1"/>
    <col min="7968" max="7977" width="0" style="89" hidden="1" customWidth="1"/>
    <col min="7978" max="7978" width="4.28515625" style="89" customWidth="1"/>
    <col min="7979" max="7979" width="0" style="89" hidden="1" customWidth="1"/>
    <col min="7980" max="7980" width="3.28515625" style="89" bestFit="1" customWidth="1"/>
    <col min="7981" max="7981" width="0" style="89" hidden="1" customWidth="1"/>
    <col min="7982" max="7982" width="3.28515625" style="89" bestFit="1" customWidth="1"/>
    <col min="7983" max="7984" width="4.28515625" style="89" customWidth="1"/>
    <col min="7985" max="7986" width="14.5703125" style="89" customWidth="1"/>
    <col min="7987" max="7987" width="4" style="89" customWidth="1"/>
    <col min="7988" max="7990" width="6.140625" style="89" customWidth="1"/>
    <col min="7991" max="7991" width="5.5703125" style="89" customWidth="1"/>
    <col min="7992" max="7992" width="26.7109375" style="89" customWidth="1"/>
    <col min="7993" max="8192" width="11.42578125" style="89"/>
    <col min="8193" max="8193" width="1.140625" style="89" customWidth="1"/>
    <col min="8194" max="8196" width="5.7109375" style="89" customWidth="1"/>
    <col min="8197" max="8200" width="4" style="89" customWidth="1"/>
    <col min="8201" max="8203" width="5.140625" style="89" customWidth="1"/>
    <col min="8204" max="8205" width="3.28515625" style="89" bestFit="1" customWidth="1"/>
    <col min="8206" max="8209" width="0" style="89" hidden="1" customWidth="1"/>
    <col min="8210" max="8210" width="4.28515625" style="89" customWidth="1"/>
    <col min="8211" max="8213" width="5.7109375" style="89" customWidth="1"/>
    <col min="8214" max="8216" width="2.7109375" style="89" customWidth="1"/>
    <col min="8217" max="8217" width="2.85546875" style="89" customWidth="1"/>
    <col min="8218" max="8223" width="2.7109375" style="89" customWidth="1"/>
    <col min="8224" max="8233" width="0" style="89" hidden="1" customWidth="1"/>
    <col min="8234" max="8234" width="4.28515625" style="89" customWidth="1"/>
    <col min="8235" max="8235" width="0" style="89" hidden="1" customWidth="1"/>
    <col min="8236" max="8236" width="3.28515625" style="89" bestFit="1" customWidth="1"/>
    <col min="8237" max="8237" width="0" style="89" hidden="1" customWidth="1"/>
    <col min="8238" max="8238" width="3.28515625" style="89" bestFit="1" customWidth="1"/>
    <col min="8239" max="8240" width="4.28515625" style="89" customWidth="1"/>
    <col min="8241" max="8242" width="14.5703125" style="89" customWidth="1"/>
    <col min="8243" max="8243" width="4" style="89" customWidth="1"/>
    <col min="8244" max="8246" width="6.140625" style="89" customWidth="1"/>
    <col min="8247" max="8247" width="5.5703125" style="89" customWidth="1"/>
    <col min="8248" max="8248" width="26.7109375" style="89" customWidth="1"/>
    <col min="8249" max="8448" width="11.42578125" style="89"/>
    <col min="8449" max="8449" width="1.140625" style="89" customWidth="1"/>
    <col min="8450" max="8452" width="5.7109375" style="89" customWidth="1"/>
    <col min="8453" max="8456" width="4" style="89" customWidth="1"/>
    <col min="8457" max="8459" width="5.140625" style="89" customWidth="1"/>
    <col min="8460" max="8461" width="3.28515625" style="89" bestFit="1" customWidth="1"/>
    <col min="8462" max="8465" width="0" style="89" hidden="1" customWidth="1"/>
    <col min="8466" max="8466" width="4.28515625" style="89" customWidth="1"/>
    <col min="8467" max="8469" width="5.7109375" style="89" customWidth="1"/>
    <col min="8470" max="8472" width="2.7109375" style="89" customWidth="1"/>
    <col min="8473" max="8473" width="2.85546875" style="89" customWidth="1"/>
    <col min="8474" max="8479" width="2.7109375" style="89" customWidth="1"/>
    <col min="8480" max="8489" width="0" style="89" hidden="1" customWidth="1"/>
    <col min="8490" max="8490" width="4.28515625" style="89" customWidth="1"/>
    <col min="8491" max="8491" width="0" style="89" hidden="1" customWidth="1"/>
    <col min="8492" max="8492" width="3.28515625" style="89" bestFit="1" customWidth="1"/>
    <col min="8493" max="8493" width="0" style="89" hidden="1" customWidth="1"/>
    <col min="8494" max="8494" width="3.28515625" style="89" bestFit="1" customWidth="1"/>
    <col min="8495" max="8496" width="4.28515625" style="89" customWidth="1"/>
    <col min="8497" max="8498" width="14.5703125" style="89" customWidth="1"/>
    <col min="8499" max="8499" width="4" style="89" customWidth="1"/>
    <col min="8500" max="8502" width="6.140625" style="89" customWidth="1"/>
    <col min="8503" max="8503" width="5.5703125" style="89" customWidth="1"/>
    <col min="8504" max="8504" width="26.7109375" style="89" customWidth="1"/>
    <col min="8505" max="8704" width="11.42578125" style="89"/>
    <col min="8705" max="8705" width="1.140625" style="89" customWidth="1"/>
    <col min="8706" max="8708" width="5.7109375" style="89" customWidth="1"/>
    <col min="8709" max="8712" width="4" style="89" customWidth="1"/>
    <col min="8713" max="8715" width="5.140625" style="89" customWidth="1"/>
    <col min="8716" max="8717" width="3.28515625" style="89" bestFit="1" customWidth="1"/>
    <col min="8718" max="8721" width="0" style="89" hidden="1" customWidth="1"/>
    <col min="8722" max="8722" width="4.28515625" style="89" customWidth="1"/>
    <col min="8723" max="8725" width="5.7109375" style="89" customWidth="1"/>
    <col min="8726" max="8728" width="2.7109375" style="89" customWidth="1"/>
    <col min="8729" max="8729" width="2.85546875" style="89" customWidth="1"/>
    <col min="8730" max="8735" width="2.7109375" style="89" customWidth="1"/>
    <col min="8736" max="8745" width="0" style="89" hidden="1" customWidth="1"/>
    <col min="8746" max="8746" width="4.28515625" style="89" customWidth="1"/>
    <col min="8747" max="8747" width="0" style="89" hidden="1" customWidth="1"/>
    <col min="8748" max="8748" width="3.28515625" style="89" bestFit="1" customWidth="1"/>
    <col min="8749" max="8749" width="0" style="89" hidden="1" customWidth="1"/>
    <col min="8750" max="8750" width="3.28515625" style="89" bestFit="1" customWidth="1"/>
    <col min="8751" max="8752" width="4.28515625" style="89" customWidth="1"/>
    <col min="8753" max="8754" width="14.5703125" style="89" customWidth="1"/>
    <col min="8755" max="8755" width="4" style="89" customWidth="1"/>
    <col min="8756" max="8758" width="6.140625" style="89" customWidth="1"/>
    <col min="8759" max="8759" width="5.5703125" style="89" customWidth="1"/>
    <col min="8760" max="8760" width="26.7109375" style="89" customWidth="1"/>
    <col min="8761" max="8960" width="11.42578125" style="89"/>
    <col min="8961" max="8961" width="1.140625" style="89" customWidth="1"/>
    <col min="8962" max="8964" width="5.7109375" style="89" customWidth="1"/>
    <col min="8965" max="8968" width="4" style="89" customWidth="1"/>
    <col min="8969" max="8971" width="5.140625" style="89" customWidth="1"/>
    <col min="8972" max="8973" width="3.28515625" style="89" bestFit="1" customWidth="1"/>
    <col min="8974" max="8977" width="0" style="89" hidden="1" customWidth="1"/>
    <col min="8978" max="8978" width="4.28515625" style="89" customWidth="1"/>
    <col min="8979" max="8981" width="5.7109375" style="89" customWidth="1"/>
    <col min="8982" max="8984" width="2.7109375" style="89" customWidth="1"/>
    <col min="8985" max="8985" width="2.85546875" style="89" customWidth="1"/>
    <col min="8986" max="8991" width="2.7109375" style="89" customWidth="1"/>
    <col min="8992" max="9001" width="0" style="89" hidden="1" customWidth="1"/>
    <col min="9002" max="9002" width="4.28515625" style="89" customWidth="1"/>
    <col min="9003" max="9003" width="0" style="89" hidden="1" customWidth="1"/>
    <col min="9004" max="9004" width="3.28515625" style="89" bestFit="1" customWidth="1"/>
    <col min="9005" max="9005" width="0" style="89" hidden="1" customWidth="1"/>
    <col min="9006" max="9006" width="3.28515625" style="89" bestFit="1" customWidth="1"/>
    <col min="9007" max="9008" width="4.28515625" style="89" customWidth="1"/>
    <col min="9009" max="9010" width="14.5703125" style="89" customWidth="1"/>
    <col min="9011" max="9011" width="4" style="89" customWidth="1"/>
    <col min="9012" max="9014" width="6.140625" style="89" customWidth="1"/>
    <col min="9015" max="9015" width="5.5703125" style="89" customWidth="1"/>
    <col min="9016" max="9016" width="26.7109375" style="89" customWidth="1"/>
    <col min="9017" max="9216" width="11.42578125" style="89"/>
    <col min="9217" max="9217" width="1.140625" style="89" customWidth="1"/>
    <col min="9218" max="9220" width="5.7109375" style="89" customWidth="1"/>
    <col min="9221" max="9224" width="4" style="89" customWidth="1"/>
    <col min="9225" max="9227" width="5.140625" style="89" customWidth="1"/>
    <col min="9228" max="9229" width="3.28515625" style="89" bestFit="1" customWidth="1"/>
    <col min="9230" max="9233" width="0" style="89" hidden="1" customWidth="1"/>
    <col min="9234" max="9234" width="4.28515625" style="89" customWidth="1"/>
    <col min="9235" max="9237" width="5.7109375" style="89" customWidth="1"/>
    <col min="9238" max="9240" width="2.7109375" style="89" customWidth="1"/>
    <col min="9241" max="9241" width="2.85546875" style="89" customWidth="1"/>
    <col min="9242" max="9247" width="2.7109375" style="89" customWidth="1"/>
    <col min="9248" max="9257" width="0" style="89" hidden="1" customWidth="1"/>
    <col min="9258" max="9258" width="4.28515625" style="89" customWidth="1"/>
    <col min="9259" max="9259" width="0" style="89" hidden="1" customWidth="1"/>
    <col min="9260" max="9260" width="3.28515625" style="89" bestFit="1" customWidth="1"/>
    <col min="9261" max="9261" width="0" style="89" hidden="1" customWidth="1"/>
    <col min="9262" max="9262" width="3.28515625" style="89" bestFit="1" customWidth="1"/>
    <col min="9263" max="9264" width="4.28515625" style="89" customWidth="1"/>
    <col min="9265" max="9266" width="14.5703125" style="89" customWidth="1"/>
    <col min="9267" max="9267" width="4" style="89" customWidth="1"/>
    <col min="9268" max="9270" width="6.140625" style="89" customWidth="1"/>
    <col min="9271" max="9271" width="5.5703125" style="89" customWidth="1"/>
    <col min="9272" max="9272" width="26.7109375" style="89" customWidth="1"/>
    <col min="9273" max="9472" width="11.42578125" style="89"/>
    <col min="9473" max="9473" width="1.140625" style="89" customWidth="1"/>
    <col min="9474" max="9476" width="5.7109375" style="89" customWidth="1"/>
    <col min="9477" max="9480" width="4" style="89" customWidth="1"/>
    <col min="9481" max="9483" width="5.140625" style="89" customWidth="1"/>
    <col min="9484" max="9485" width="3.28515625" style="89" bestFit="1" customWidth="1"/>
    <col min="9486" max="9489" width="0" style="89" hidden="1" customWidth="1"/>
    <col min="9490" max="9490" width="4.28515625" style="89" customWidth="1"/>
    <col min="9491" max="9493" width="5.7109375" style="89" customWidth="1"/>
    <col min="9494" max="9496" width="2.7109375" style="89" customWidth="1"/>
    <col min="9497" max="9497" width="2.85546875" style="89" customWidth="1"/>
    <col min="9498" max="9503" width="2.7109375" style="89" customWidth="1"/>
    <col min="9504" max="9513" width="0" style="89" hidden="1" customWidth="1"/>
    <col min="9514" max="9514" width="4.28515625" style="89" customWidth="1"/>
    <col min="9515" max="9515" width="0" style="89" hidden="1" customWidth="1"/>
    <col min="9516" max="9516" width="3.28515625" style="89" bestFit="1" customWidth="1"/>
    <col min="9517" max="9517" width="0" style="89" hidden="1" customWidth="1"/>
    <col min="9518" max="9518" width="3.28515625" style="89" bestFit="1" customWidth="1"/>
    <col min="9519" max="9520" width="4.28515625" style="89" customWidth="1"/>
    <col min="9521" max="9522" width="14.5703125" style="89" customWidth="1"/>
    <col min="9523" max="9523" width="4" style="89" customWidth="1"/>
    <col min="9524" max="9526" width="6.140625" style="89" customWidth="1"/>
    <col min="9527" max="9527" width="5.5703125" style="89" customWidth="1"/>
    <col min="9528" max="9528" width="26.7109375" style="89" customWidth="1"/>
    <col min="9529" max="9728" width="11.42578125" style="89"/>
    <col min="9729" max="9729" width="1.140625" style="89" customWidth="1"/>
    <col min="9730" max="9732" width="5.7109375" style="89" customWidth="1"/>
    <col min="9733" max="9736" width="4" style="89" customWidth="1"/>
    <col min="9737" max="9739" width="5.140625" style="89" customWidth="1"/>
    <col min="9740" max="9741" width="3.28515625" style="89" bestFit="1" customWidth="1"/>
    <col min="9742" max="9745" width="0" style="89" hidden="1" customWidth="1"/>
    <col min="9746" max="9746" width="4.28515625" style="89" customWidth="1"/>
    <col min="9747" max="9749" width="5.7109375" style="89" customWidth="1"/>
    <col min="9750" max="9752" width="2.7109375" style="89" customWidth="1"/>
    <col min="9753" max="9753" width="2.85546875" style="89" customWidth="1"/>
    <col min="9754" max="9759" width="2.7109375" style="89" customWidth="1"/>
    <col min="9760" max="9769" width="0" style="89" hidden="1" customWidth="1"/>
    <col min="9770" max="9770" width="4.28515625" style="89" customWidth="1"/>
    <col min="9771" max="9771" width="0" style="89" hidden="1" customWidth="1"/>
    <col min="9772" max="9772" width="3.28515625" style="89" bestFit="1" customWidth="1"/>
    <col min="9773" max="9773" width="0" style="89" hidden="1" customWidth="1"/>
    <col min="9774" max="9774" width="3.28515625" style="89" bestFit="1" customWidth="1"/>
    <col min="9775" max="9776" width="4.28515625" style="89" customWidth="1"/>
    <col min="9777" max="9778" width="14.5703125" style="89" customWidth="1"/>
    <col min="9779" max="9779" width="4" style="89" customWidth="1"/>
    <col min="9780" max="9782" width="6.140625" style="89" customWidth="1"/>
    <col min="9783" max="9783" width="5.5703125" style="89" customWidth="1"/>
    <col min="9784" max="9784" width="26.7109375" style="89" customWidth="1"/>
    <col min="9785" max="9984" width="11.42578125" style="89"/>
    <col min="9985" max="9985" width="1.140625" style="89" customWidth="1"/>
    <col min="9986" max="9988" width="5.7109375" style="89" customWidth="1"/>
    <col min="9989" max="9992" width="4" style="89" customWidth="1"/>
    <col min="9993" max="9995" width="5.140625" style="89" customWidth="1"/>
    <col min="9996" max="9997" width="3.28515625" style="89" bestFit="1" customWidth="1"/>
    <col min="9998" max="10001" width="0" style="89" hidden="1" customWidth="1"/>
    <col min="10002" max="10002" width="4.28515625" style="89" customWidth="1"/>
    <col min="10003" max="10005" width="5.7109375" style="89" customWidth="1"/>
    <col min="10006" max="10008" width="2.7109375" style="89" customWidth="1"/>
    <col min="10009" max="10009" width="2.85546875" style="89" customWidth="1"/>
    <col min="10010" max="10015" width="2.7109375" style="89" customWidth="1"/>
    <col min="10016" max="10025" width="0" style="89" hidden="1" customWidth="1"/>
    <col min="10026" max="10026" width="4.28515625" style="89" customWidth="1"/>
    <col min="10027" max="10027" width="0" style="89" hidden="1" customWidth="1"/>
    <col min="10028" max="10028" width="3.28515625" style="89" bestFit="1" customWidth="1"/>
    <col min="10029" max="10029" width="0" style="89" hidden="1" customWidth="1"/>
    <col min="10030" max="10030" width="3.28515625" style="89" bestFit="1" customWidth="1"/>
    <col min="10031" max="10032" width="4.28515625" style="89" customWidth="1"/>
    <col min="10033" max="10034" width="14.5703125" style="89" customWidth="1"/>
    <col min="10035" max="10035" width="4" style="89" customWidth="1"/>
    <col min="10036" max="10038" width="6.140625" style="89" customWidth="1"/>
    <col min="10039" max="10039" width="5.5703125" style="89" customWidth="1"/>
    <col min="10040" max="10040" width="26.7109375" style="89" customWidth="1"/>
    <col min="10041" max="10240" width="11.42578125" style="89"/>
    <col min="10241" max="10241" width="1.140625" style="89" customWidth="1"/>
    <col min="10242" max="10244" width="5.7109375" style="89" customWidth="1"/>
    <col min="10245" max="10248" width="4" style="89" customWidth="1"/>
    <col min="10249" max="10251" width="5.140625" style="89" customWidth="1"/>
    <col min="10252" max="10253" width="3.28515625" style="89" bestFit="1" customWidth="1"/>
    <col min="10254" max="10257" width="0" style="89" hidden="1" customWidth="1"/>
    <col min="10258" max="10258" width="4.28515625" style="89" customWidth="1"/>
    <col min="10259" max="10261" width="5.7109375" style="89" customWidth="1"/>
    <col min="10262" max="10264" width="2.7109375" style="89" customWidth="1"/>
    <col min="10265" max="10265" width="2.85546875" style="89" customWidth="1"/>
    <col min="10266" max="10271" width="2.7109375" style="89" customWidth="1"/>
    <col min="10272" max="10281" width="0" style="89" hidden="1" customWidth="1"/>
    <col min="10282" max="10282" width="4.28515625" style="89" customWidth="1"/>
    <col min="10283" max="10283" width="0" style="89" hidden="1" customWidth="1"/>
    <col min="10284" max="10284" width="3.28515625" style="89" bestFit="1" customWidth="1"/>
    <col min="10285" max="10285" width="0" style="89" hidden="1" customWidth="1"/>
    <col min="10286" max="10286" width="3.28515625" style="89" bestFit="1" customWidth="1"/>
    <col min="10287" max="10288" width="4.28515625" style="89" customWidth="1"/>
    <col min="10289" max="10290" width="14.5703125" style="89" customWidth="1"/>
    <col min="10291" max="10291" width="4" style="89" customWidth="1"/>
    <col min="10292" max="10294" width="6.140625" style="89" customWidth="1"/>
    <col min="10295" max="10295" width="5.5703125" style="89" customWidth="1"/>
    <col min="10296" max="10296" width="26.7109375" style="89" customWidth="1"/>
    <col min="10297" max="10496" width="11.42578125" style="89"/>
    <col min="10497" max="10497" width="1.140625" style="89" customWidth="1"/>
    <col min="10498" max="10500" width="5.7109375" style="89" customWidth="1"/>
    <col min="10501" max="10504" width="4" style="89" customWidth="1"/>
    <col min="10505" max="10507" width="5.140625" style="89" customWidth="1"/>
    <col min="10508" max="10509" width="3.28515625" style="89" bestFit="1" customWidth="1"/>
    <col min="10510" max="10513" width="0" style="89" hidden="1" customWidth="1"/>
    <col min="10514" max="10514" width="4.28515625" style="89" customWidth="1"/>
    <col min="10515" max="10517" width="5.7109375" style="89" customWidth="1"/>
    <col min="10518" max="10520" width="2.7109375" style="89" customWidth="1"/>
    <col min="10521" max="10521" width="2.85546875" style="89" customWidth="1"/>
    <col min="10522" max="10527" width="2.7109375" style="89" customWidth="1"/>
    <col min="10528" max="10537" width="0" style="89" hidden="1" customWidth="1"/>
    <col min="10538" max="10538" width="4.28515625" style="89" customWidth="1"/>
    <col min="10539" max="10539" width="0" style="89" hidden="1" customWidth="1"/>
    <col min="10540" max="10540" width="3.28515625" style="89" bestFit="1" customWidth="1"/>
    <col min="10541" max="10541" width="0" style="89" hidden="1" customWidth="1"/>
    <col min="10542" max="10542" width="3.28515625" style="89" bestFit="1" customWidth="1"/>
    <col min="10543" max="10544" width="4.28515625" style="89" customWidth="1"/>
    <col min="10545" max="10546" width="14.5703125" style="89" customWidth="1"/>
    <col min="10547" max="10547" width="4" style="89" customWidth="1"/>
    <col min="10548" max="10550" width="6.140625" style="89" customWidth="1"/>
    <col min="10551" max="10551" width="5.5703125" style="89" customWidth="1"/>
    <col min="10552" max="10552" width="26.7109375" style="89" customWidth="1"/>
    <col min="10553" max="10752" width="11.42578125" style="89"/>
    <col min="10753" max="10753" width="1.140625" style="89" customWidth="1"/>
    <col min="10754" max="10756" width="5.7109375" style="89" customWidth="1"/>
    <col min="10757" max="10760" width="4" style="89" customWidth="1"/>
    <col min="10761" max="10763" width="5.140625" style="89" customWidth="1"/>
    <col min="10764" max="10765" width="3.28515625" style="89" bestFit="1" customWidth="1"/>
    <col min="10766" max="10769" width="0" style="89" hidden="1" customWidth="1"/>
    <col min="10770" max="10770" width="4.28515625" style="89" customWidth="1"/>
    <col min="10771" max="10773" width="5.7109375" style="89" customWidth="1"/>
    <col min="10774" max="10776" width="2.7109375" style="89" customWidth="1"/>
    <col min="10777" max="10777" width="2.85546875" style="89" customWidth="1"/>
    <col min="10778" max="10783" width="2.7109375" style="89" customWidth="1"/>
    <col min="10784" max="10793" width="0" style="89" hidden="1" customWidth="1"/>
    <col min="10794" max="10794" width="4.28515625" style="89" customWidth="1"/>
    <col min="10795" max="10795" width="0" style="89" hidden="1" customWidth="1"/>
    <col min="10796" max="10796" width="3.28515625" style="89" bestFit="1" customWidth="1"/>
    <col min="10797" max="10797" width="0" style="89" hidden="1" customWidth="1"/>
    <col min="10798" max="10798" width="3.28515625" style="89" bestFit="1" customWidth="1"/>
    <col min="10799" max="10800" width="4.28515625" style="89" customWidth="1"/>
    <col min="10801" max="10802" width="14.5703125" style="89" customWidth="1"/>
    <col min="10803" max="10803" width="4" style="89" customWidth="1"/>
    <col min="10804" max="10806" width="6.140625" style="89" customWidth="1"/>
    <col min="10807" max="10807" width="5.5703125" style="89" customWidth="1"/>
    <col min="10808" max="10808" width="26.7109375" style="89" customWidth="1"/>
    <col min="10809" max="11008" width="11.42578125" style="89"/>
    <col min="11009" max="11009" width="1.140625" style="89" customWidth="1"/>
    <col min="11010" max="11012" width="5.7109375" style="89" customWidth="1"/>
    <col min="11013" max="11016" width="4" style="89" customWidth="1"/>
    <col min="11017" max="11019" width="5.140625" style="89" customWidth="1"/>
    <col min="11020" max="11021" width="3.28515625" style="89" bestFit="1" customWidth="1"/>
    <col min="11022" max="11025" width="0" style="89" hidden="1" customWidth="1"/>
    <col min="11026" max="11026" width="4.28515625" style="89" customWidth="1"/>
    <col min="11027" max="11029" width="5.7109375" style="89" customWidth="1"/>
    <col min="11030" max="11032" width="2.7109375" style="89" customWidth="1"/>
    <col min="11033" max="11033" width="2.85546875" style="89" customWidth="1"/>
    <col min="11034" max="11039" width="2.7109375" style="89" customWidth="1"/>
    <col min="11040" max="11049" width="0" style="89" hidden="1" customWidth="1"/>
    <col min="11050" max="11050" width="4.28515625" style="89" customWidth="1"/>
    <col min="11051" max="11051" width="0" style="89" hidden="1" customWidth="1"/>
    <col min="11052" max="11052" width="3.28515625" style="89" bestFit="1" customWidth="1"/>
    <col min="11053" max="11053" width="0" style="89" hidden="1" customWidth="1"/>
    <col min="11054" max="11054" width="3.28515625" style="89" bestFit="1" customWidth="1"/>
    <col min="11055" max="11056" width="4.28515625" style="89" customWidth="1"/>
    <col min="11057" max="11058" width="14.5703125" style="89" customWidth="1"/>
    <col min="11059" max="11059" width="4" style="89" customWidth="1"/>
    <col min="11060" max="11062" width="6.140625" style="89" customWidth="1"/>
    <col min="11063" max="11063" width="5.5703125" style="89" customWidth="1"/>
    <col min="11064" max="11064" width="26.7109375" style="89" customWidth="1"/>
    <col min="11065" max="11264" width="11.42578125" style="89"/>
    <col min="11265" max="11265" width="1.140625" style="89" customWidth="1"/>
    <col min="11266" max="11268" width="5.7109375" style="89" customWidth="1"/>
    <col min="11269" max="11272" width="4" style="89" customWidth="1"/>
    <col min="11273" max="11275" width="5.140625" style="89" customWidth="1"/>
    <col min="11276" max="11277" width="3.28515625" style="89" bestFit="1" customWidth="1"/>
    <col min="11278" max="11281" width="0" style="89" hidden="1" customWidth="1"/>
    <col min="11282" max="11282" width="4.28515625" style="89" customWidth="1"/>
    <col min="11283" max="11285" width="5.7109375" style="89" customWidth="1"/>
    <col min="11286" max="11288" width="2.7109375" style="89" customWidth="1"/>
    <col min="11289" max="11289" width="2.85546875" style="89" customWidth="1"/>
    <col min="11290" max="11295" width="2.7109375" style="89" customWidth="1"/>
    <col min="11296" max="11305" width="0" style="89" hidden="1" customWidth="1"/>
    <col min="11306" max="11306" width="4.28515625" style="89" customWidth="1"/>
    <col min="11307" max="11307" width="0" style="89" hidden="1" customWidth="1"/>
    <col min="11308" max="11308" width="3.28515625" style="89" bestFit="1" customWidth="1"/>
    <col min="11309" max="11309" width="0" style="89" hidden="1" customWidth="1"/>
    <col min="11310" max="11310" width="3.28515625" style="89" bestFit="1" customWidth="1"/>
    <col min="11311" max="11312" width="4.28515625" style="89" customWidth="1"/>
    <col min="11313" max="11314" width="14.5703125" style="89" customWidth="1"/>
    <col min="11315" max="11315" width="4" style="89" customWidth="1"/>
    <col min="11316" max="11318" width="6.140625" style="89" customWidth="1"/>
    <col min="11319" max="11319" width="5.5703125" style="89" customWidth="1"/>
    <col min="11320" max="11320" width="26.7109375" style="89" customWidth="1"/>
    <col min="11321" max="11520" width="11.42578125" style="89"/>
    <col min="11521" max="11521" width="1.140625" style="89" customWidth="1"/>
    <col min="11522" max="11524" width="5.7109375" style="89" customWidth="1"/>
    <col min="11525" max="11528" width="4" style="89" customWidth="1"/>
    <col min="11529" max="11531" width="5.140625" style="89" customWidth="1"/>
    <col min="11532" max="11533" width="3.28515625" style="89" bestFit="1" customWidth="1"/>
    <col min="11534" max="11537" width="0" style="89" hidden="1" customWidth="1"/>
    <col min="11538" max="11538" width="4.28515625" style="89" customWidth="1"/>
    <col min="11539" max="11541" width="5.7109375" style="89" customWidth="1"/>
    <col min="11542" max="11544" width="2.7109375" style="89" customWidth="1"/>
    <col min="11545" max="11545" width="2.85546875" style="89" customWidth="1"/>
    <col min="11546" max="11551" width="2.7109375" style="89" customWidth="1"/>
    <col min="11552" max="11561" width="0" style="89" hidden="1" customWidth="1"/>
    <col min="11562" max="11562" width="4.28515625" style="89" customWidth="1"/>
    <col min="11563" max="11563" width="0" style="89" hidden="1" customWidth="1"/>
    <col min="11564" max="11564" width="3.28515625" style="89" bestFit="1" customWidth="1"/>
    <col min="11565" max="11565" width="0" style="89" hidden="1" customWidth="1"/>
    <col min="11566" max="11566" width="3.28515625" style="89" bestFit="1" customWidth="1"/>
    <col min="11567" max="11568" width="4.28515625" style="89" customWidth="1"/>
    <col min="11569" max="11570" width="14.5703125" style="89" customWidth="1"/>
    <col min="11571" max="11571" width="4" style="89" customWidth="1"/>
    <col min="11572" max="11574" width="6.140625" style="89" customWidth="1"/>
    <col min="11575" max="11575" width="5.5703125" style="89" customWidth="1"/>
    <col min="11576" max="11576" width="26.7109375" style="89" customWidth="1"/>
    <col min="11577" max="11776" width="11.42578125" style="89"/>
    <col min="11777" max="11777" width="1.140625" style="89" customWidth="1"/>
    <col min="11778" max="11780" width="5.7109375" style="89" customWidth="1"/>
    <col min="11781" max="11784" width="4" style="89" customWidth="1"/>
    <col min="11785" max="11787" width="5.140625" style="89" customWidth="1"/>
    <col min="11788" max="11789" width="3.28515625" style="89" bestFit="1" customWidth="1"/>
    <col min="11790" max="11793" width="0" style="89" hidden="1" customWidth="1"/>
    <col min="11794" max="11794" width="4.28515625" style="89" customWidth="1"/>
    <col min="11795" max="11797" width="5.7109375" style="89" customWidth="1"/>
    <col min="11798" max="11800" width="2.7109375" style="89" customWidth="1"/>
    <col min="11801" max="11801" width="2.85546875" style="89" customWidth="1"/>
    <col min="11802" max="11807" width="2.7109375" style="89" customWidth="1"/>
    <col min="11808" max="11817" width="0" style="89" hidden="1" customWidth="1"/>
    <col min="11818" max="11818" width="4.28515625" style="89" customWidth="1"/>
    <col min="11819" max="11819" width="0" style="89" hidden="1" customWidth="1"/>
    <col min="11820" max="11820" width="3.28515625" style="89" bestFit="1" customWidth="1"/>
    <col min="11821" max="11821" width="0" style="89" hidden="1" customWidth="1"/>
    <col min="11822" max="11822" width="3.28515625" style="89" bestFit="1" customWidth="1"/>
    <col min="11823" max="11824" width="4.28515625" style="89" customWidth="1"/>
    <col min="11825" max="11826" width="14.5703125" style="89" customWidth="1"/>
    <col min="11827" max="11827" width="4" style="89" customWidth="1"/>
    <col min="11828" max="11830" width="6.140625" style="89" customWidth="1"/>
    <col min="11831" max="11831" width="5.5703125" style="89" customWidth="1"/>
    <col min="11832" max="11832" width="26.7109375" style="89" customWidth="1"/>
    <col min="11833" max="12032" width="11.42578125" style="89"/>
    <col min="12033" max="12033" width="1.140625" style="89" customWidth="1"/>
    <col min="12034" max="12036" width="5.7109375" style="89" customWidth="1"/>
    <col min="12037" max="12040" width="4" style="89" customWidth="1"/>
    <col min="12041" max="12043" width="5.140625" style="89" customWidth="1"/>
    <col min="12044" max="12045" width="3.28515625" style="89" bestFit="1" customWidth="1"/>
    <col min="12046" max="12049" width="0" style="89" hidden="1" customWidth="1"/>
    <col min="12050" max="12050" width="4.28515625" style="89" customWidth="1"/>
    <col min="12051" max="12053" width="5.7109375" style="89" customWidth="1"/>
    <col min="12054" max="12056" width="2.7109375" style="89" customWidth="1"/>
    <col min="12057" max="12057" width="2.85546875" style="89" customWidth="1"/>
    <col min="12058" max="12063" width="2.7109375" style="89" customWidth="1"/>
    <col min="12064" max="12073" width="0" style="89" hidden="1" customWidth="1"/>
    <col min="12074" max="12074" width="4.28515625" style="89" customWidth="1"/>
    <col min="12075" max="12075" width="0" style="89" hidden="1" customWidth="1"/>
    <col min="12076" max="12076" width="3.28515625" style="89" bestFit="1" customWidth="1"/>
    <col min="12077" max="12077" width="0" style="89" hidden="1" customWidth="1"/>
    <col min="12078" max="12078" width="3.28515625" style="89" bestFit="1" customWidth="1"/>
    <col min="12079" max="12080" width="4.28515625" style="89" customWidth="1"/>
    <col min="12081" max="12082" width="14.5703125" style="89" customWidth="1"/>
    <col min="12083" max="12083" width="4" style="89" customWidth="1"/>
    <col min="12084" max="12086" width="6.140625" style="89" customWidth="1"/>
    <col min="12087" max="12087" width="5.5703125" style="89" customWidth="1"/>
    <col min="12088" max="12088" width="26.7109375" style="89" customWidth="1"/>
    <col min="12089" max="12288" width="11.42578125" style="89"/>
    <col min="12289" max="12289" width="1.140625" style="89" customWidth="1"/>
    <col min="12290" max="12292" width="5.7109375" style="89" customWidth="1"/>
    <col min="12293" max="12296" width="4" style="89" customWidth="1"/>
    <col min="12297" max="12299" width="5.140625" style="89" customWidth="1"/>
    <col min="12300" max="12301" width="3.28515625" style="89" bestFit="1" customWidth="1"/>
    <col min="12302" max="12305" width="0" style="89" hidden="1" customWidth="1"/>
    <col min="12306" max="12306" width="4.28515625" style="89" customWidth="1"/>
    <col min="12307" max="12309" width="5.7109375" style="89" customWidth="1"/>
    <col min="12310" max="12312" width="2.7109375" style="89" customWidth="1"/>
    <col min="12313" max="12313" width="2.85546875" style="89" customWidth="1"/>
    <col min="12314" max="12319" width="2.7109375" style="89" customWidth="1"/>
    <col min="12320" max="12329" width="0" style="89" hidden="1" customWidth="1"/>
    <col min="12330" max="12330" width="4.28515625" style="89" customWidth="1"/>
    <col min="12331" max="12331" width="0" style="89" hidden="1" customWidth="1"/>
    <col min="12332" max="12332" width="3.28515625" style="89" bestFit="1" customWidth="1"/>
    <col min="12333" max="12333" width="0" style="89" hidden="1" customWidth="1"/>
    <col min="12334" max="12334" width="3.28515625" style="89" bestFit="1" customWidth="1"/>
    <col min="12335" max="12336" width="4.28515625" style="89" customWidth="1"/>
    <col min="12337" max="12338" width="14.5703125" style="89" customWidth="1"/>
    <col min="12339" max="12339" width="4" style="89" customWidth="1"/>
    <col min="12340" max="12342" width="6.140625" style="89" customWidth="1"/>
    <col min="12343" max="12343" width="5.5703125" style="89" customWidth="1"/>
    <col min="12344" max="12344" width="26.7109375" style="89" customWidth="1"/>
    <col min="12345" max="12544" width="11.42578125" style="89"/>
    <col min="12545" max="12545" width="1.140625" style="89" customWidth="1"/>
    <col min="12546" max="12548" width="5.7109375" style="89" customWidth="1"/>
    <col min="12549" max="12552" width="4" style="89" customWidth="1"/>
    <col min="12553" max="12555" width="5.140625" style="89" customWidth="1"/>
    <col min="12556" max="12557" width="3.28515625" style="89" bestFit="1" customWidth="1"/>
    <col min="12558" max="12561" width="0" style="89" hidden="1" customWidth="1"/>
    <col min="12562" max="12562" width="4.28515625" style="89" customWidth="1"/>
    <col min="12563" max="12565" width="5.7109375" style="89" customWidth="1"/>
    <col min="12566" max="12568" width="2.7109375" style="89" customWidth="1"/>
    <col min="12569" max="12569" width="2.85546875" style="89" customWidth="1"/>
    <col min="12570" max="12575" width="2.7109375" style="89" customWidth="1"/>
    <col min="12576" max="12585" width="0" style="89" hidden="1" customWidth="1"/>
    <col min="12586" max="12586" width="4.28515625" style="89" customWidth="1"/>
    <col min="12587" max="12587" width="0" style="89" hidden="1" customWidth="1"/>
    <col min="12588" max="12588" width="3.28515625" style="89" bestFit="1" customWidth="1"/>
    <col min="12589" max="12589" width="0" style="89" hidden="1" customWidth="1"/>
    <col min="12590" max="12590" width="3.28515625" style="89" bestFit="1" customWidth="1"/>
    <col min="12591" max="12592" width="4.28515625" style="89" customWidth="1"/>
    <col min="12593" max="12594" width="14.5703125" style="89" customWidth="1"/>
    <col min="12595" max="12595" width="4" style="89" customWidth="1"/>
    <col min="12596" max="12598" width="6.140625" style="89" customWidth="1"/>
    <col min="12599" max="12599" width="5.5703125" style="89" customWidth="1"/>
    <col min="12600" max="12600" width="26.7109375" style="89" customWidth="1"/>
    <col min="12601" max="12800" width="11.42578125" style="89"/>
    <col min="12801" max="12801" width="1.140625" style="89" customWidth="1"/>
    <col min="12802" max="12804" width="5.7109375" style="89" customWidth="1"/>
    <col min="12805" max="12808" width="4" style="89" customWidth="1"/>
    <col min="12809" max="12811" width="5.140625" style="89" customWidth="1"/>
    <col min="12812" max="12813" width="3.28515625" style="89" bestFit="1" customWidth="1"/>
    <col min="12814" max="12817" width="0" style="89" hidden="1" customWidth="1"/>
    <col min="12818" max="12818" width="4.28515625" style="89" customWidth="1"/>
    <col min="12819" max="12821" width="5.7109375" style="89" customWidth="1"/>
    <col min="12822" max="12824" width="2.7109375" style="89" customWidth="1"/>
    <col min="12825" max="12825" width="2.85546875" style="89" customWidth="1"/>
    <col min="12826" max="12831" width="2.7109375" style="89" customWidth="1"/>
    <col min="12832" max="12841" width="0" style="89" hidden="1" customWidth="1"/>
    <col min="12842" max="12842" width="4.28515625" style="89" customWidth="1"/>
    <col min="12843" max="12843" width="0" style="89" hidden="1" customWidth="1"/>
    <col min="12844" max="12844" width="3.28515625" style="89" bestFit="1" customWidth="1"/>
    <col min="12845" max="12845" width="0" style="89" hidden="1" customWidth="1"/>
    <col min="12846" max="12846" width="3.28515625" style="89" bestFit="1" customWidth="1"/>
    <col min="12847" max="12848" width="4.28515625" style="89" customWidth="1"/>
    <col min="12849" max="12850" width="14.5703125" style="89" customWidth="1"/>
    <col min="12851" max="12851" width="4" style="89" customWidth="1"/>
    <col min="12852" max="12854" width="6.140625" style="89" customWidth="1"/>
    <col min="12855" max="12855" width="5.5703125" style="89" customWidth="1"/>
    <col min="12856" max="12856" width="26.7109375" style="89" customWidth="1"/>
    <col min="12857" max="13056" width="11.42578125" style="89"/>
    <col min="13057" max="13057" width="1.140625" style="89" customWidth="1"/>
    <col min="13058" max="13060" width="5.7109375" style="89" customWidth="1"/>
    <col min="13061" max="13064" width="4" style="89" customWidth="1"/>
    <col min="13065" max="13067" width="5.140625" style="89" customWidth="1"/>
    <col min="13068" max="13069" width="3.28515625" style="89" bestFit="1" customWidth="1"/>
    <col min="13070" max="13073" width="0" style="89" hidden="1" customWidth="1"/>
    <col min="13074" max="13074" width="4.28515625" style="89" customWidth="1"/>
    <col min="13075" max="13077" width="5.7109375" style="89" customWidth="1"/>
    <col min="13078" max="13080" width="2.7109375" style="89" customWidth="1"/>
    <col min="13081" max="13081" width="2.85546875" style="89" customWidth="1"/>
    <col min="13082" max="13087" width="2.7109375" style="89" customWidth="1"/>
    <col min="13088" max="13097" width="0" style="89" hidden="1" customWidth="1"/>
    <col min="13098" max="13098" width="4.28515625" style="89" customWidth="1"/>
    <col min="13099" max="13099" width="0" style="89" hidden="1" customWidth="1"/>
    <col min="13100" max="13100" width="3.28515625" style="89" bestFit="1" customWidth="1"/>
    <col min="13101" max="13101" width="0" style="89" hidden="1" customWidth="1"/>
    <col min="13102" max="13102" width="3.28515625" style="89" bestFit="1" customWidth="1"/>
    <col min="13103" max="13104" width="4.28515625" style="89" customWidth="1"/>
    <col min="13105" max="13106" width="14.5703125" style="89" customWidth="1"/>
    <col min="13107" max="13107" width="4" style="89" customWidth="1"/>
    <col min="13108" max="13110" width="6.140625" style="89" customWidth="1"/>
    <col min="13111" max="13111" width="5.5703125" style="89" customWidth="1"/>
    <col min="13112" max="13112" width="26.7109375" style="89" customWidth="1"/>
    <col min="13113" max="13312" width="11.42578125" style="89"/>
    <col min="13313" max="13313" width="1.140625" style="89" customWidth="1"/>
    <col min="13314" max="13316" width="5.7109375" style="89" customWidth="1"/>
    <col min="13317" max="13320" width="4" style="89" customWidth="1"/>
    <col min="13321" max="13323" width="5.140625" style="89" customWidth="1"/>
    <col min="13324" max="13325" width="3.28515625" style="89" bestFit="1" customWidth="1"/>
    <col min="13326" max="13329" width="0" style="89" hidden="1" customWidth="1"/>
    <col min="13330" max="13330" width="4.28515625" style="89" customWidth="1"/>
    <col min="13331" max="13333" width="5.7109375" style="89" customWidth="1"/>
    <col min="13334" max="13336" width="2.7109375" style="89" customWidth="1"/>
    <col min="13337" max="13337" width="2.85546875" style="89" customWidth="1"/>
    <col min="13338" max="13343" width="2.7109375" style="89" customWidth="1"/>
    <col min="13344" max="13353" width="0" style="89" hidden="1" customWidth="1"/>
    <col min="13354" max="13354" width="4.28515625" style="89" customWidth="1"/>
    <col min="13355" max="13355" width="0" style="89" hidden="1" customWidth="1"/>
    <col min="13356" max="13356" width="3.28515625" style="89" bestFit="1" customWidth="1"/>
    <col min="13357" max="13357" width="0" style="89" hidden="1" customWidth="1"/>
    <col min="13358" max="13358" width="3.28515625" style="89" bestFit="1" customWidth="1"/>
    <col min="13359" max="13360" width="4.28515625" style="89" customWidth="1"/>
    <col min="13361" max="13362" width="14.5703125" style="89" customWidth="1"/>
    <col min="13363" max="13363" width="4" style="89" customWidth="1"/>
    <col min="13364" max="13366" width="6.140625" style="89" customWidth="1"/>
    <col min="13367" max="13367" width="5.5703125" style="89" customWidth="1"/>
    <col min="13368" max="13368" width="26.7109375" style="89" customWidth="1"/>
    <col min="13369" max="13568" width="11.42578125" style="89"/>
    <col min="13569" max="13569" width="1.140625" style="89" customWidth="1"/>
    <col min="13570" max="13572" width="5.7109375" style="89" customWidth="1"/>
    <col min="13573" max="13576" width="4" style="89" customWidth="1"/>
    <col min="13577" max="13579" width="5.140625" style="89" customWidth="1"/>
    <col min="13580" max="13581" width="3.28515625" style="89" bestFit="1" customWidth="1"/>
    <col min="13582" max="13585" width="0" style="89" hidden="1" customWidth="1"/>
    <col min="13586" max="13586" width="4.28515625" style="89" customWidth="1"/>
    <col min="13587" max="13589" width="5.7109375" style="89" customWidth="1"/>
    <col min="13590" max="13592" width="2.7109375" style="89" customWidth="1"/>
    <col min="13593" max="13593" width="2.85546875" style="89" customWidth="1"/>
    <col min="13594" max="13599" width="2.7109375" style="89" customWidth="1"/>
    <col min="13600" max="13609" width="0" style="89" hidden="1" customWidth="1"/>
    <col min="13610" max="13610" width="4.28515625" style="89" customWidth="1"/>
    <col min="13611" max="13611" width="0" style="89" hidden="1" customWidth="1"/>
    <col min="13612" max="13612" width="3.28515625" style="89" bestFit="1" customWidth="1"/>
    <col min="13613" max="13613" width="0" style="89" hidden="1" customWidth="1"/>
    <col min="13614" max="13614" width="3.28515625" style="89" bestFit="1" customWidth="1"/>
    <col min="13615" max="13616" width="4.28515625" style="89" customWidth="1"/>
    <col min="13617" max="13618" width="14.5703125" style="89" customWidth="1"/>
    <col min="13619" max="13619" width="4" style="89" customWidth="1"/>
    <col min="13620" max="13622" width="6.140625" style="89" customWidth="1"/>
    <col min="13623" max="13623" width="5.5703125" style="89" customWidth="1"/>
    <col min="13624" max="13624" width="26.7109375" style="89" customWidth="1"/>
    <col min="13625" max="13824" width="11.42578125" style="89"/>
    <col min="13825" max="13825" width="1.140625" style="89" customWidth="1"/>
    <col min="13826" max="13828" width="5.7109375" style="89" customWidth="1"/>
    <col min="13829" max="13832" width="4" style="89" customWidth="1"/>
    <col min="13833" max="13835" width="5.140625" style="89" customWidth="1"/>
    <col min="13836" max="13837" width="3.28515625" style="89" bestFit="1" customWidth="1"/>
    <col min="13838" max="13841" width="0" style="89" hidden="1" customWidth="1"/>
    <col min="13842" max="13842" width="4.28515625" style="89" customWidth="1"/>
    <col min="13843" max="13845" width="5.7109375" style="89" customWidth="1"/>
    <col min="13846" max="13848" width="2.7109375" style="89" customWidth="1"/>
    <col min="13849" max="13849" width="2.85546875" style="89" customWidth="1"/>
    <col min="13850" max="13855" width="2.7109375" style="89" customWidth="1"/>
    <col min="13856" max="13865" width="0" style="89" hidden="1" customWidth="1"/>
    <col min="13866" max="13866" width="4.28515625" style="89" customWidth="1"/>
    <col min="13867" max="13867" width="0" style="89" hidden="1" customWidth="1"/>
    <col min="13868" max="13868" width="3.28515625" style="89" bestFit="1" customWidth="1"/>
    <col min="13869" max="13869" width="0" style="89" hidden="1" customWidth="1"/>
    <col min="13870" max="13870" width="3.28515625" style="89" bestFit="1" customWidth="1"/>
    <col min="13871" max="13872" width="4.28515625" style="89" customWidth="1"/>
    <col min="13873" max="13874" width="14.5703125" style="89" customWidth="1"/>
    <col min="13875" max="13875" width="4" style="89" customWidth="1"/>
    <col min="13876" max="13878" width="6.140625" style="89" customWidth="1"/>
    <col min="13879" max="13879" width="5.5703125" style="89" customWidth="1"/>
    <col min="13880" max="13880" width="26.7109375" style="89" customWidth="1"/>
    <col min="13881" max="14080" width="11.42578125" style="89"/>
    <col min="14081" max="14081" width="1.140625" style="89" customWidth="1"/>
    <col min="14082" max="14084" width="5.7109375" style="89" customWidth="1"/>
    <col min="14085" max="14088" width="4" style="89" customWidth="1"/>
    <col min="14089" max="14091" width="5.140625" style="89" customWidth="1"/>
    <col min="14092" max="14093" width="3.28515625" style="89" bestFit="1" customWidth="1"/>
    <col min="14094" max="14097" width="0" style="89" hidden="1" customWidth="1"/>
    <col min="14098" max="14098" width="4.28515625" style="89" customWidth="1"/>
    <col min="14099" max="14101" width="5.7109375" style="89" customWidth="1"/>
    <col min="14102" max="14104" width="2.7109375" style="89" customWidth="1"/>
    <col min="14105" max="14105" width="2.85546875" style="89" customWidth="1"/>
    <col min="14106" max="14111" width="2.7109375" style="89" customWidth="1"/>
    <col min="14112" max="14121" width="0" style="89" hidden="1" customWidth="1"/>
    <col min="14122" max="14122" width="4.28515625" style="89" customWidth="1"/>
    <col min="14123" max="14123" width="0" style="89" hidden="1" customWidth="1"/>
    <col min="14124" max="14124" width="3.28515625" style="89" bestFit="1" customWidth="1"/>
    <col min="14125" max="14125" width="0" style="89" hidden="1" customWidth="1"/>
    <col min="14126" max="14126" width="3.28515625" style="89" bestFit="1" customWidth="1"/>
    <col min="14127" max="14128" width="4.28515625" style="89" customWidth="1"/>
    <col min="14129" max="14130" width="14.5703125" style="89" customWidth="1"/>
    <col min="14131" max="14131" width="4" style="89" customWidth="1"/>
    <col min="14132" max="14134" width="6.140625" style="89" customWidth="1"/>
    <col min="14135" max="14135" width="5.5703125" style="89" customWidth="1"/>
    <col min="14136" max="14136" width="26.7109375" style="89" customWidth="1"/>
    <col min="14137" max="14336" width="11.42578125" style="89"/>
    <col min="14337" max="14337" width="1.140625" style="89" customWidth="1"/>
    <col min="14338" max="14340" width="5.7109375" style="89" customWidth="1"/>
    <col min="14341" max="14344" width="4" style="89" customWidth="1"/>
    <col min="14345" max="14347" width="5.140625" style="89" customWidth="1"/>
    <col min="14348" max="14349" width="3.28515625" style="89" bestFit="1" customWidth="1"/>
    <col min="14350" max="14353" width="0" style="89" hidden="1" customWidth="1"/>
    <col min="14354" max="14354" width="4.28515625" style="89" customWidth="1"/>
    <col min="14355" max="14357" width="5.7109375" style="89" customWidth="1"/>
    <col min="14358" max="14360" width="2.7109375" style="89" customWidth="1"/>
    <col min="14361" max="14361" width="2.85546875" style="89" customWidth="1"/>
    <col min="14362" max="14367" width="2.7109375" style="89" customWidth="1"/>
    <col min="14368" max="14377" width="0" style="89" hidden="1" customWidth="1"/>
    <col min="14378" max="14378" width="4.28515625" style="89" customWidth="1"/>
    <col min="14379" max="14379" width="0" style="89" hidden="1" customWidth="1"/>
    <col min="14380" max="14380" width="3.28515625" style="89" bestFit="1" customWidth="1"/>
    <col min="14381" max="14381" width="0" style="89" hidden="1" customWidth="1"/>
    <col min="14382" max="14382" width="3.28515625" style="89" bestFit="1" customWidth="1"/>
    <col min="14383" max="14384" width="4.28515625" style="89" customWidth="1"/>
    <col min="14385" max="14386" width="14.5703125" style="89" customWidth="1"/>
    <col min="14387" max="14387" width="4" style="89" customWidth="1"/>
    <col min="14388" max="14390" width="6.140625" style="89" customWidth="1"/>
    <col min="14391" max="14391" width="5.5703125" style="89" customWidth="1"/>
    <col min="14392" max="14392" width="26.7109375" style="89" customWidth="1"/>
    <col min="14393" max="14592" width="11.42578125" style="89"/>
    <col min="14593" max="14593" width="1.140625" style="89" customWidth="1"/>
    <col min="14594" max="14596" width="5.7109375" style="89" customWidth="1"/>
    <col min="14597" max="14600" width="4" style="89" customWidth="1"/>
    <col min="14601" max="14603" width="5.140625" style="89" customWidth="1"/>
    <col min="14604" max="14605" width="3.28515625" style="89" bestFit="1" customWidth="1"/>
    <col min="14606" max="14609" width="0" style="89" hidden="1" customWidth="1"/>
    <col min="14610" max="14610" width="4.28515625" style="89" customWidth="1"/>
    <col min="14611" max="14613" width="5.7109375" style="89" customWidth="1"/>
    <col min="14614" max="14616" width="2.7109375" style="89" customWidth="1"/>
    <col min="14617" max="14617" width="2.85546875" style="89" customWidth="1"/>
    <col min="14618" max="14623" width="2.7109375" style="89" customWidth="1"/>
    <col min="14624" max="14633" width="0" style="89" hidden="1" customWidth="1"/>
    <col min="14634" max="14634" width="4.28515625" style="89" customWidth="1"/>
    <col min="14635" max="14635" width="0" style="89" hidden="1" customWidth="1"/>
    <col min="14636" max="14636" width="3.28515625" style="89" bestFit="1" customWidth="1"/>
    <col min="14637" max="14637" width="0" style="89" hidden="1" customWidth="1"/>
    <col min="14638" max="14638" width="3.28515625" style="89" bestFit="1" customWidth="1"/>
    <col min="14639" max="14640" width="4.28515625" style="89" customWidth="1"/>
    <col min="14641" max="14642" width="14.5703125" style="89" customWidth="1"/>
    <col min="14643" max="14643" width="4" style="89" customWidth="1"/>
    <col min="14644" max="14646" width="6.140625" style="89" customWidth="1"/>
    <col min="14647" max="14647" width="5.5703125" style="89" customWidth="1"/>
    <col min="14648" max="14648" width="26.7109375" style="89" customWidth="1"/>
    <col min="14649" max="14848" width="11.42578125" style="89"/>
    <col min="14849" max="14849" width="1.140625" style="89" customWidth="1"/>
    <col min="14850" max="14852" width="5.7109375" style="89" customWidth="1"/>
    <col min="14853" max="14856" width="4" style="89" customWidth="1"/>
    <col min="14857" max="14859" width="5.140625" style="89" customWidth="1"/>
    <col min="14860" max="14861" width="3.28515625" style="89" bestFit="1" customWidth="1"/>
    <col min="14862" max="14865" width="0" style="89" hidden="1" customWidth="1"/>
    <col min="14866" max="14866" width="4.28515625" style="89" customWidth="1"/>
    <col min="14867" max="14869" width="5.7109375" style="89" customWidth="1"/>
    <col min="14870" max="14872" width="2.7109375" style="89" customWidth="1"/>
    <col min="14873" max="14873" width="2.85546875" style="89" customWidth="1"/>
    <col min="14874" max="14879" width="2.7109375" style="89" customWidth="1"/>
    <col min="14880" max="14889" width="0" style="89" hidden="1" customWidth="1"/>
    <col min="14890" max="14890" width="4.28515625" style="89" customWidth="1"/>
    <col min="14891" max="14891" width="0" style="89" hidden="1" customWidth="1"/>
    <col min="14892" max="14892" width="3.28515625" style="89" bestFit="1" customWidth="1"/>
    <col min="14893" max="14893" width="0" style="89" hidden="1" customWidth="1"/>
    <col min="14894" max="14894" width="3.28515625" style="89" bestFit="1" customWidth="1"/>
    <col min="14895" max="14896" width="4.28515625" style="89" customWidth="1"/>
    <col min="14897" max="14898" width="14.5703125" style="89" customWidth="1"/>
    <col min="14899" max="14899" width="4" style="89" customWidth="1"/>
    <col min="14900" max="14902" width="6.140625" style="89" customWidth="1"/>
    <col min="14903" max="14903" width="5.5703125" style="89" customWidth="1"/>
    <col min="14904" max="14904" width="26.7109375" style="89" customWidth="1"/>
    <col min="14905" max="15104" width="11.42578125" style="89"/>
    <col min="15105" max="15105" width="1.140625" style="89" customWidth="1"/>
    <col min="15106" max="15108" width="5.7109375" style="89" customWidth="1"/>
    <col min="15109" max="15112" width="4" style="89" customWidth="1"/>
    <col min="15113" max="15115" width="5.140625" style="89" customWidth="1"/>
    <col min="15116" max="15117" width="3.28515625" style="89" bestFit="1" customWidth="1"/>
    <col min="15118" max="15121" width="0" style="89" hidden="1" customWidth="1"/>
    <col min="15122" max="15122" width="4.28515625" style="89" customWidth="1"/>
    <col min="15123" max="15125" width="5.7109375" style="89" customWidth="1"/>
    <col min="15126" max="15128" width="2.7109375" style="89" customWidth="1"/>
    <col min="15129" max="15129" width="2.85546875" style="89" customWidth="1"/>
    <col min="15130" max="15135" width="2.7109375" style="89" customWidth="1"/>
    <col min="15136" max="15145" width="0" style="89" hidden="1" customWidth="1"/>
    <col min="15146" max="15146" width="4.28515625" style="89" customWidth="1"/>
    <col min="15147" max="15147" width="0" style="89" hidden="1" customWidth="1"/>
    <col min="15148" max="15148" width="3.28515625" style="89" bestFit="1" customWidth="1"/>
    <col min="15149" max="15149" width="0" style="89" hidden="1" customWidth="1"/>
    <col min="15150" max="15150" width="3.28515625" style="89" bestFit="1" customWidth="1"/>
    <col min="15151" max="15152" width="4.28515625" style="89" customWidth="1"/>
    <col min="15153" max="15154" width="14.5703125" style="89" customWidth="1"/>
    <col min="15155" max="15155" width="4" style="89" customWidth="1"/>
    <col min="15156" max="15158" width="6.140625" style="89" customWidth="1"/>
    <col min="15159" max="15159" width="5.5703125" style="89" customWidth="1"/>
    <col min="15160" max="15160" width="26.7109375" style="89" customWidth="1"/>
    <col min="15161" max="15360" width="11.42578125" style="89"/>
    <col min="15361" max="15361" width="1.140625" style="89" customWidth="1"/>
    <col min="15362" max="15364" width="5.7109375" style="89" customWidth="1"/>
    <col min="15365" max="15368" width="4" style="89" customWidth="1"/>
    <col min="15369" max="15371" width="5.140625" style="89" customWidth="1"/>
    <col min="15372" max="15373" width="3.28515625" style="89" bestFit="1" customWidth="1"/>
    <col min="15374" max="15377" width="0" style="89" hidden="1" customWidth="1"/>
    <col min="15378" max="15378" width="4.28515625" style="89" customWidth="1"/>
    <col min="15379" max="15381" width="5.7109375" style="89" customWidth="1"/>
    <col min="15382" max="15384" width="2.7109375" style="89" customWidth="1"/>
    <col min="15385" max="15385" width="2.85546875" style="89" customWidth="1"/>
    <col min="15386" max="15391" width="2.7109375" style="89" customWidth="1"/>
    <col min="15392" max="15401" width="0" style="89" hidden="1" customWidth="1"/>
    <col min="15402" max="15402" width="4.28515625" style="89" customWidth="1"/>
    <col min="15403" max="15403" width="0" style="89" hidden="1" customWidth="1"/>
    <col min="15404" max="15404" width="3.28515625" style="89" bestFit="1" customWidth="1"/>
    <col min="15405" max="15405" width="0" style="89" hidden="1" customWidth="1"/>
    <col min="15406" max="15406" width="3.28515625" style="89" bestFit="1" customWidth="1"/>
    <col min="15407" max="15408" width="4.28515625" style="89" customWidth="1"/>
    <col min="15409" max="15410" width="14.5703125" style="89" customWidth="1"/>
    <col min="15411" max="15411" width="4" style="89" customWidth="1"/>
    <col min="15412" max="15414" width="6.140625" style="89" customWidth="1"/>
    <col min="15415" max="15415" width="5.5703125" style="89" customWidth="1"/>
    <col min="15416" max="15416" width="26.7109375" style="89" customWidth="1"/>
    <col min="15417" max="15616" width="11.42578125" style="89"/>
    <col min="15617" max="15617" width="1.140625" style="89" customWidth="1"/>
    <col min="15618" max="15620" width="5.7109375" style="89" customWidth="1"/>
    <col min="15621" max="15624" width="4" style="89" customWidth="1"/>
    <col min="15625" max="15627" width="5.140625" style="89" customWidth="1"/>
    <col min="15628" max="15629" width="3.28515625" style="89" bestFit="1" customWidth="1"/>
    <col min="15630" max="15633" width="0" style="89" hidden="1" customWidth="1"/>
    <col min="15634" max="15634" width="4.28515625" style="89" customWidth="1"/>
    <col min="15635" max="15637" width="5.7109375" style="89" customWidth="1"/>
    <col min="15638" max="15640" width="2.7109375" style="89" customWidth="1"/>
    <col min="15641" max="15641" width="2.85546875" style="89" customWidth="1"/>
    <col min="15642" max="15647" width="2.7109375" style="89" customWidth="1"/>
    <col min="15648" max="15657" width="0" style="89" hidden="1" customWidth="1"/>
    <col min="15658" max="15658" width="4.28515625" style="89" customWidth="1"/>
    <col min="15659" max="15659" width="0" style="89" hidden="1" customWidth="1"/>
    <col min="15660" max="15660" width="3.28515625" style="89" bestFit="1" customWidth="1"/>
    <col min="15661" max="15661" width="0" style="89" hidden="1" customWidth="1"/>
    <col min="15662" max="15662" width="3.28515625" style="89" bestFit="1" customWidth="1"/>
    <col min="15663" max="15664" width="4.28515625" style="89" customWidth="1"/>
    <col min="15665" max="15666" width="14.5703125" style="89" customWidth="1"/>
    <col min="15667" max="15667" width="4" style="89" customWidth="1"/>
    <col min="15668" max="15670" width="6.140625" style="89" customWidth="1"/>
    <col min="15671" max="15671" width="5.5703125" style="89" customWidth="1"/>
    <col min="15672" max="15672" width="26.7109375" style="89" customWidth="1"/>
    <col min="15673" max="15872" width="11.42578125" style="89"/>
    <col min="15873" max="15873" width="1.140625" style="89" customWidth="1"/>
    <col min="15874" max="15876" width="5.7109375" style="89" customWidth="1"/>
    <col min="15877" max="15880" width="4" style="89" customWidth="1"/>
    <col min="15881" max="15883" width="5.140625" style="89" customWidth="1"/>
    <col min="15884" max="15885" width="3.28515625" style="89" bestFit="1" customWidth="1"/>
    <col min="15886" max="15889" width="0" style="89" hidden="1" customWidth="1"/>
    <col min="15890" max="15890" width="4.28515625" style="89" customWidth="1"/>
    <col min="15891" max="15893" width="5.7109375" style="89" customWidth="1"/>
    <col min="15894" max="15896" width="2.7109375" style="89" customWidth="1"/>
    <col min="15897" max="15897" width="2.85546875" style="89" customWidth="1"/>
    <col min="15898" max="15903" width="2.7109375" style="89" customWidth="1"/>
    <col min="15904" max="15913" width="0" style="89" hidden="1" customWidth="1"/>
    <col min="15914" max="15914" width="4.28515625" style="89" customWidth="1"/>
    <col min="15915" max="15915" width="0" style="89" hidden="1" customWidth="1"/>
    <col min="15916" max="15916" width="3.28515625" style="89" bestFit="1" customWidth="1"/>
    <col min="15917" max="15917" width="0" style="89" hidden="1" customWidth="1"/>
    <col min="15918" max="15918" width="3.28515625" style="89" bestFit="1" customWidth="1"/>
    <col min="15919" max="15920" width="4.28515625" style="89" customWidth="1"/>
    <col min="15921" max="15922" width="14.5703125" style="89" customWidth="1"/>
    <col min="15923" max="15923" width="4" style="89" customWidth="1"/>
    <col min="15924" max="15926" width="6.140625" style="89" customWidth="1"/>
    <col min="15927" max="15927" width="5.5703125" style="89" customWidth="1"/>
    <col min="15928" max="15928" width="26.7109375" style="89" customWidth="1"/>
    <col min="15929" max="16128" width="11.42578125" style="89"/>
    <col min="16129" max="16129" width="1.140625" style="89" customWidth="1"/>
    <col min="16130" max="16132" width="5.7109375" style="89" customWidth="1"/>
    <col min="16133" max="16136" width="4" style="89" customWidth="1"/>
    <col min="16137" max="16139" width="5.140625" style="89" customWidth="1"/>
    <col min="16140" max="16141" width="3.28515625" style="89" bestFit="1" customWidth="1"/>
    <col min="16142" max="16145" width="0" style="89" hidden="1" customWidth="1"/>
    <col min="16146" max="16146" width="4.28515625" style="89" customWidth="1"/>
    <col min="16147" max="16149" width="5.7109375" style="89" customWidth="1"/>
    <col min="16150" max="16152" width="2.7109375" style="89" customWidth="1"/>
    <col min="16153" max="16153" width="2.85546875" style="89" customWidth="1"/>
    <col min="16154" max="16159" width="2.7109375" style="89" customWidth="1"/>
    <col min="16160" max="16169" width="0" style="89" hidden="1" customWidth="1"/>
    <col min="16170" max="16170" width="4.28515625" style="89" customWidth="1"/>
    <col min="16171" max="16171" width="0" style="89" hidden="1" customWidth="1"/>
    <col min="16172" max="16172" width="3.28515625" style="89" bestFit="1" customWidth="1"/>
    <col min="16173" max="16173" width="0" style="89" hidden="1" customWidth="1"/>
    <col min="16174" max="16174" width="3.28515625" style="89" bestFit="1" customWidth="1"/>
    <col min="16175" max="16176" width="4.28515625" style="89" customWidth="1"/>
    <col min="16177" max="16178" width="14.5703125" style="89" customWidth="1"/>
    <col min="16179" max="16179" width="4" style="89" customWidth="1"/>
    <col min="16180" max="16182" width="6.140625" style="89" customWidth="1"/>
    <col min="16183" max="16183" width="5.5703125" style="89" customWidth="1"/>
    <col min="16184" max="16184" width="26.7109375" style="89" customWidth="1"/>
    <col min="16185" max="16384" width="11.42578125" style="89"/>
  </cols>
  <sheetData>
    <row r="1" spans="1:56" ht="11.25" customHeight="1" x14ac:dyDescent="0.2">
      <c r="A1" s="87"/>
      <c r="B1" s="1813" t="s">
        <v>447</v>
      </c>
      <c r="C1" s="1814"/>
      <c r="D1" s="1814"/>
      <c r="E1" s="1814"/>
      <c r="F1" s="1814"/>
      <c r="G1" s="1814"/>
      <c r="H1" s="1814"/>
      <c r="I1" s="1814"/>
      <c r="J1" s="1814"/>
      <c r="K1" s="1814"/>
      <c r="L1" s="1814"/>
      <c r="M1" s="1814"/>
      <c r="N1" s="1814"/>
      <c r="O1" s="1814"/>
      <c r="P1" s="1814"/>
      <c r="Q1" s="1814"/>
      <c r="R1" s="1814"/>
      <c r="S1" s="1814"/>
      <c r="T1" s="1814"/>
      <c r="U1" s="1814"/>
      <c r="V1" s="1814"/>
      <c r="W1" s="1814"/>
      <c r="X1" s="1814"/>
      <c r="Y1" s="1814"/>
      <c r="Z1" s="1814"/>
      <c r="AA1" s="1814"/>
      <c r="AB1" s="1814"/>
      <c r="AC1" s="1814"/>
      <c r="AD1" s="1814"/>
      <c r="AE1" s="1814"/>
      <c r="AF1" s="1814"/>
      <c r="AG1" s="1814"/>
      <c r="AH1" s="1814"/>
      <c r="AI1" s="1814"/>
      <c r="AJ1" s="1814"/>
      <c r="AK1" s="1814"/>
      <c r="AL1" s="1814"/>
      <c r="AM1" s="1814"/>
      <c r="AN1" s="1814"/>
      <c r="AO1" s="1814"/>
      <c r="AP1" s="1814"/>
      <c r="AQ1" s="1814"/>
      <c r="AR1" s="1814"/>
      <c r="AS1" s="1814"/>
      <c r="AT1" s="1814"/>
      <c r="AU1" s="1815"/>
      <c r="AV1" s="1813"/>
      <c r="AW1" s="1814"/>
      <c r="AX1" s="1815"/>
      <c r="AY1" s="88"/>
      <c r="AZ1" s="87"/>
      <c r="BA1" s="87"/>
      <c r="BB1" s="1822" t="s">
        <v>118</v>
      </c>
      <c r="BC1" s="1822"/>
      <c r="BD1" s="1822"/>
    </row>
    <row r="2" spans="1:56" ht="11.25" customHeight="1" x14ac:dyDescent="0.2">
      <c r="A2" s="87"/>
      <c r="B2" s="1823" t="s">
        <v>119</v>
      </c>
      <c r="C2" s="1824"/>
      <c r="D2" s="1824"/>
      <c r="E2" s="1824"/>
      <c r="F2" s="1824"/>
      <c r="G2" s="1824"/>
      <c r="H2" s="1824"/>
      <c r="I2" s="1824"/>
      <c r="J2" s="1824"/>
      <c r="K2" s="1824"/>
      <c r="L2" s="1824"/>
      <c r="M2" s="1824"/>
      <c r="N2" s="1824"/>
      <c r="O2" s="1824"/>
      <c r="P2" s="1824"/>
      <c r="Q2" s="1824"/>
      <c r="R2" s="1824"/>
      <c r="S2" s="1824"/>
      <c r="T2" s="1824"/>
      <c r="U2" s="1824"/>
      <c r="V2" s="1824"/>
      <c r="W2" s="1824"/>
      <c r="X2" s="1824"/>
      <c r="Y2" s="1824"/>
      <c r="Z2" s="1824"/>
      <c r="AA2" s="1824"/>
      <c r="AB2" s="1824"/>
      <c r="AC2" s="1824"/>
      <c r="AD2" s="1824"/>
      <c r="AE2" s="1824"/>
      <c r="AF2" s="1824"/>
      <c r="AG2" s="1824"/>
      <c r="AH2" s="1824"/>
      <c r="AI2" s="1824"/>
      <c r="AJ2" s="1824"/>
      <c r="AK2" s="1824"/>
      <c r="AL2" s="1824"/>
      <c r="AM2" s="1824"/>
      <c r="AN2" s="1824"/>
      <c r="AO2" s="1824"/>
      <c r="AP2" s="1824"/>
      <c r="AQ2" s="1824"/>
      <c r="AR2" s="1824"/>
      <c r="AS2" s="1824"/>
      <c r="AT2" s="1824"/>
      <c r="AU2" s="1825"/>
      <c r="AV2" s="1816"/>
      <c r="AW2" s="1817"/>
      <c r="AX2" s="1818"/>
      <c r="AY2" s="88"/>
      <c r="AZ2" s="87"/>
      <c r="BA2" s="87"/>
      <c r="BB2" s="1822"/>
      <c r="BC2" s="1822"/>
      <c r="BD2" s="1822"/>
    </row>
    <row r="3" spans="1:56" ht="12" customHeight="1" x14ac:dyDescent="0.2">
      <c r="A3" s="87"/>
      <c r="B3" s="1813" t="s">
        <v>451</v>
      </c>
      <c r="C3" s="1814"/>
      <c r="D3" s="1815"/>
      <c r="E3" s="1813" t="s">
        <v>452</v>
      </c>
      <c r="F3" s="1814"/>
      <c r="G3" s="1814"/>
      <c r="H3" s="1814"/>
      <c r="I3" s="1814"/>
      <c r="J3" s="1814"/>
      <c r="K3" s="1814"/>
      <c r="L3" s="1814"/>
      <c r="M3" s="1814"/>
      <c r="N3" s="1814"/>
      <c r="O3" s="1814"/>
      <c r="P3" s="1814"/>
      <c r="Q3" s="1814"/>
      <c r="R3" s="1814"/>
      <c r="S3" s="1814"/>
      <c r="T3" s="1814"/>
      <c r="U3" s="1814"/>
      <c r="V3" s="1814"/>
      <c r="W3" s="1814"/>
      <c r="X3" s="1814"/>
      <c r="Y3" s="1814"/>
      <c r="Z3" s="1815"/>
      <c r="AA3" s="1813" t="s">
        <v>453</v>
      </c>
      <c r="AB3" s="1814"/>
      <c r="AC3" s="1814"/>
      <c r="AD3" s="1814"/>
      <c r="AE3" s="1814"/>
      <c r="AF3" s="1814"/>
      <c r="AG3" s="1814"/>
      <c r="AH3" s="1814"/>
      <c r="AI3" s="1814"/>
      <c r="AJ3" s="1814"/>
      <c r="AK3" s="1814"/>
      <c r="AL3" s="1814"/>
      <c r="AM3" s="1814"/>
      <c r="AN3" s="1814"/>
      <c r="AO3" s="1814"/>
      <c r="AP3" s="1814"/>
      <c r="AQ3" s="1814"/>
      <c r="AR3" s="1814"/>
      <c r="AS3" s="1814"/>
      <c r="AT3" s="1814"/>
      <c r="AU3" s="1815"/>
      <c r="AV3" s="1816"/>
      <c r="AW3" s="1817"/>
      <c r="AX3" s="1818"/>
      <c r="AY3" s="88"/>
      <c r="AZ3" s="87"/>
      <c r="BA3" s="87"/>
      <c r="BB3" s="1826">
        <v>42853</v>
      </c>
      <c r="BC3" s="1826"/>
      <c r="BD3" s="1826"/>
    </row>
    <row r="4" spans="1:56" ht="12" customHeight="1" x14ac:dyDescent="0.2">
      <c r="A4" s="87"/>
      <c r="B4" s="1823" t="s">
        <v>120</v>
      </c>
      <c r="C4" s="1824"/>
      <c r="D4" s="1825"/>
      <c r="E4" s="1823" t="s">
        <v>456</v>
      </c>
      <c r="F4" s="1824"/>
      <c r="G4" s="1824"/>
      <c r="H4" s="1824"/>
      <c r="I4" s="1824"/>
      <c r="J4" s="1824"/>
      <c r="K4" s="1824"/>
      <c r="L4" s="1824"/>
      <c r="M4" s="1824"/>
      <c r="N4" s="1824"/>
      <c r="O4" s="1824"/>
      <c r="P4" s="1824"/>
      <c r="Q4" s="1824"/>
      <c r="R4" s="1824"/>
      <c r="S4" s="1824"/>
      <c r="T4" s="1824"/>
      <c r="U4" s="1824"/>
      <c r="V4" s="1824"/>
      <c r="W4" s="1824"/>
      <c r="X4" s="1824"/>
      <c r="Y4" s="1824"/>
      <c r="Z4" s="1825"/>
      <c r="AA4" s="1823">
        <v>4</v>
      </c>
      <c r="AB4" s="1824"/>
      <c r="AC4" s="1824"/>
      <c r="AD4" s="1824"/>
      <c r="AE4" s="1824"/>
      <c r="AF4" s="1824"/>
      <c r="AG4" s="1824"/>
      <c r="AH4" s="1824"/>
      <c r="AI4" s="1824"/>
      <c r="AJ4" s="1824"/>
      <c r="AK4" s="1824"/>
      <c r="AL4" s="1824"/>
      <c r="AM4" s="1824"/>
      <c r="AN4" s="1824"/>
      <c r="AO4" s="1824"/>
      <c r="AP4" s="1824"/>
      <c r="AQ4" s="1824"/>
      <c r="AR4" s="1824"/>
      <c r="AS4" s="1824"/>
      <c r="AT4" s="1824"/>
      <c r="AU4" s="1825"/>
      <c r="AV4" s="1819"/>
      <c r="AW4" s="1820"/>
      <c r="AX4" s="1821"/>
      <c r="AY4" s="88"/>
      <c r="AZ4" s="87"/>
      <c r="BA4" s="87"/>
      <c r="BB4" s="1826"/>
      <c r="BC4" s="1826"/>
      <c r="BD4" s="1826"/>
    </row>
    <row r="5" spans="1:56" ht="6" customHeight="1" x14ac:dyDescent="0.2">
      <c r="A5" s="87"/>
      <c r="B5" s="90"/>
      <c r="C5" s="90"/>
      <c r="D5" s="90"/>
      <c r="E5" s="90"/>
      <c r="F5" s="90"/>
      <c r="G5" s="90"/>
      <c r="H5" s="90"/>
      <c r="I5" s="90"/>
      <c r="J5" s="90"/>
      <c r="K5" s="90"/>
      <c r="L5" s="90"/>
      <c r="M5" s="90"/>
      <c r="N5" s="90"/>
      <c r="O5" s="90"/>
      <c r="P5" s="90"/>
      <c r="Q5" s="90"/>
      <c r="R5" s="90"/>
      <c r="S5" s="90"/>
      <c r="T5" s="90"/>
      <c r="U5" s="90"/>
      <c r="V5" s="90"/>
      <c r="W5" s="90"/>
      <c r="X5" s="90"/>
      <c r="Y5" s="90"/>
      <c r="Z5" s="90"/>
      <c r="AA5" s="90"/>
      <c r="AB5" s="90"/>
      <c r="AC5" s="90"/>
      <c r="AD5" s="90"/>
      <c r="AE5" s="90"/>
      <c r="AF5" s="90"/>
      <c r="AG5" s="90"/>
      <c r="AH5" s="90"/>
      <c r="AI5" s="90"/>
      <c r="AJ5" s="90"/>
      <c r="AK5" s="90"/>
      <c r="AL5" s="90"/>
      <c r="AM5" s="90"/>
      <c r="AN5" s="90"/>
      <c r="AO5" s="90"/>
      <c r="AP5" s="90"/>
      <c r="AQ5" s="90"/>
      <c r="AR5" s="90"/>
      <c r="AS5" s="90"/>
      <c r="AT5" s="90"/>
      <c r="AU5" s="90"/>
      <c r="AV5" s="90"/>
      <c r="AW5" s="90"/>
      <c r="AX5" s="90"/>
      <c r="AY5" s="550"/>
      <c r="AZ5" s="550"/>
      <c r="BA5" s="550"/>
      <c r="BB5" s="87"/>
      <c r="BC5" s="90"/>
      <c r="BD5" s="90"/>
    </row>
    <row r="6" spans="1:56" ht="42" customHeight="1" x14ac:dyDescent="0.2">
      <c r="A6" s="87"/>
      <c r="B6" s="1827" t="s">
        <v>122</v>
      </c>
      <c r="C6" s="1828"/>
      <c r="D6" s="1829" t="s">
        <v>123</v>
      </c>
      <c r="E6" s="1830"/>
      <c r="F6" s="1830"/>
      <c r="G6" s="1830"/>
      <c r="H6" s="1831"/>
      <c r="I6" s="1827" t="s">
        <v>448</v>
      </c>
      <c r="J6" s="1832"/>
      <c r="K6" s="1828"/>
      <c r="L6" s="1829" t="s">
        <v>456</v>
      </c>
      <c r="M6" s="1830"/>
      <c r="N6" s="1830"/>
      <c r="O6" s="1830"/>
      <c r="P6" s="1830"/>
      <c r="Q6" s="1830"/>
      <c r="R6" s="1830"/>
      <c r="S6" s="1830"/>
      <c r="T6" s="1830"/>
      <c r="U6" s="1831"/>
      <c r="V6" s="1827" t="s">
        <v>124</v>
      </c>
      <c r="W6" s="1832"/>
      <c r="X6" s="1832"/>
      <c r="Y6" s="1832"/>
      <c r="Z6" s="1832"/>
      <c r="AA6" s="1833" t="s">
        <v>125</v>
      </c>
      <c r="AB6" s="1833"/>
      <c r="AC6" s="1833"/>
      <c r="AD6" s="1833"/>
      <c r="AE6" s="1833"/>
      <c r="AF6" s="1833"/>
      <c r="AG6" s="1833"/>
      <c r="AH6" s="1833"/>
      <c r="AI6" s="1833"/>
      <c r="AJ6" s="1833"/>
      <c r="AK6" s="1833"/>
      <c r="AL6" s="1833"/>
      <c r="AM6" s="1833"/>
      <c r="AN6" s="1833"/>
      <c r="AO6" s="1833"/>
      <c r="AP6" s="1833"/>
      <c r="AQ6" s="1833"/>
      <c r="AR6" s="1833"/>
      <c r="AS6" s="1833"/>
      <c r="AT6" s="1833"/>
      <c r="AU6" s="1833"/>
      <c r="AV6" s="1833"/>
      <c r="AW6" s="1833"/>
      <c r="AX6" s="1834"/>
      <c r="AY6" s="91"/>
      <c r="AZ6" s="91"/>
      <c r="BA6" s="91"/>
      <c r="BB6" s="91"/>
      <c r="BC6" s="91"/>
      <c r="BD6" s="91"/>
    </row>
    <row r="7" spans="1:56" ht="6" customHeight="1" x14ac:dyDescent="0.2">
      <c r="A7" s="87"/>
      <c r="B7" s="92"/>
      <c r="C7" s="92"/>
      <c r="D7" s="92"/>
      <c r="E7" s="93"/>
      <c r="F7" s="93"/>
      <c r="G7" s="93"/>
      <c r="H7" s="93"/>
      <c r="I7" s="93"/>
      <c r="J7" s="93"/>
      <c r="K7" s="93"/>
      <c r="L7" s="93"/>
      <c r="M7" s="93"/>
      <c r="N7" s="93"/>
      <c r="O7" s="93"/>
      <c r="P7" s="93"/>
      <c r="Q7" s="93"/>
      <c r="R7" s="93"/>
      <c r="S7" s="93"/>
      <c r="T7" s="93"/>
      <c r="U7" s="93"/>
      <c r="V7" s="93"/>
      <c r="W7" s="93"/>
      <c r="X7" s="93"/>
      <c r="Y7" s="93"/>
      <c r="Z7" s="93"/>
      <c r="AA7" s="93"/>
      <c r="AB7" s="93"/>
      <c r="AC7" s="93"/>
      <c r="AD7" s="93"/>
      <c r="AE7" s="93"/>
      <c r="AF7" s="93"/>
      <c r="AG7" s="93"/>
      <c r="AH7" s="93"/>
      <c r="AI7" s="93"/>
      <c r="AJ7" s="93"/>
      <c r="AK7" s="93"/>
      <c r="AL7" s="93"/>
      <c r="AM7" s="93"/>
      <c r="AN7" s="93"/>
      <c r="AO7" s="93"/>
      <c r="AP7" s="93"/>
      <c r="AQ7" s="93"/>
      <c r="AR7" s="93"/>
      <c r="AS7" s="93"/>
      <c r="AT7" s="93"/>
      <c r="AU7" s="93"/>
      <c r="AV7" s="93"/>
      <c r="AW7" s="93"/>
      <c r="AX7" s="93"/>
      <c r="AY7" s="94"/>
      <c r="AZ7" s="94"/>
      <c r="BA7" s="94"/>
      <c r="BB7" s="94"/>
      <c r="BC7" s="94"/>
      <c r="BD7" s="94"/>
    </row>
    <row r="8" spans="1:56" ht="11.25" customHeight="1" x14ac:dyDescent="0.2">
      <c r="A8" s="95"/>
      <c r="B8" s="1835" t="s">
        <v>457</v>
      </c>
      <c r="C8" s="1836"/>
      <c r="D8" s="1836"/>
      <c r="E8" s="1836"/>
      <c r="F8" s="1836"/>
      <c r="G8" s="1836"/>
      <c r="H8" s="1836"/>
      <c r="I8" s="1836"/>
      <c r="J8" s="1836"/>
      <c r="K8" s="1837"/>
      <c r="L8" s="558" t="s">
        <v>1146</v>
      </c>
      <c r="M8" s="559"/>
      <c r="N8" s="559"/>
      <c r="O8" s="559"/>
      <c r="P8" s="559"/>
      <c r="Q8" s="559"/>
      <c r="R8" s="560"/>
      <c r="S8" s="561" t="s">
        <v>1147</v>
      </c>
      <c r="T8" s="562"/>
      <c r="U8" s="562"/>
      <c r="V8" s="562"/>
      <c r="W8" s="562"/>
      <c r="X8" s="562"/>
      <c r="Y8" s="562"/>
      <c r="Z8" s="562"/>
      <c r="AA8" s="562"/>
      <c r="AB8" s="562"/>
      <c r="AC8" s="562"/>
      <c r="AD8" s="562"/>
      <c r="AE8" s="562"/>
      <c r="AF8" s="562"/>
      <c r="AG8" s="562"/>
      <c r="AH8" s="562"/>
      <c r="AI8" s="562"/>
      <c r="AJ8" s="562"/>
      <c r="AK8" s="562"/>
      <c r="AL8" s="562"/>
      <c r="AM8" s="562"/>
      <c r="AN8" s="562"/>
      <c r="AO8" s="562"/>
      <c r="AP8" s="562"/>
      <c r="AQ8" s="562"/>
      <c r="AR8" s="562"/>
      <c r="AS8" s="562"/>
      <c r="AT8" s="562"/>
      <c r="AU8" s="562"/>
      <c r="AV8" s="562"/>
      <c r="AW8" s="562"/>
      <c r="AX8" s="563"/>
      <c r="AY8" s="1838" t="s">
        <v>1148</v>
      </c>
      <c r="AZ8" s="1838"/>
      <c r="BA8" s="1838"/>
      <c r="BB8" s="1838"/>
      <c r="BC8" s="1838"/>
      <c r="BD8" s="1838"/>
    </row>
    <row r="9" spans="1:56" ht="69" customHeight="1" x14ac:dyDescent="0.2">
      <c r="A9" s="95"/>
      <c r="B9" s="1839" t="s">
        <v>126</v>
      </c>
      <c r="C9" s="1840"/>
      <c r="D9" s="1841"/>
      <c r="E9" s="564" t="s">
        <v>451</v>
      </c>
      <c r="F9" s="1839" t="s">
        <v>1149</v>
      </c>
      <c r="G9" s="1840"/>
      <c r="H9" s="1841"/>
      <c r="I9" s="1839" t="s">
        <v>465</v>
      </c>
      <c r="J9" s="1840"/>
      <c r="K9" s="1841"/>
      <c r="L9" s="564" t="s">
        <v>1150</v>
      </c>
      <c r="M9" s="564" t="s">
        <v>1153</v>
      </c>
      <c r="N9" s="565"/>
      <c r="O9" s="566" t="s">
        <v>1151</v>
      </c>
      <c r="P9" s="566" t="s">
        <v>1152</v>
      </c>
      <c r="Q9" s="566" t="s">
        <v>1154</v>
      </c>
      <c r="R9" s="564" t="s">
        <v>1155</v>
      </c>
      <c r="S9" s="1839" t="s">
        <v>1156</v>
      </c>
      <c r="T9" s="1840"/>
      <c r="U9" s="1841"/>
      <c r="V9" s="564" t="s">
        <v>1157</v>
      </c>
      <c r="W9" s="564" t="s">
        <v>1158</v>
      </c>
      <c r="X9" s="564" t="s">
        <v>1159</v>
      </c>
      <c r="Y9" s="567" t="s">
        <v>1160</v>
      </c>
      <c r="Z9" s="567" t="s">
        <v>1162</v>
      </c>
      <c r="AA9" s="567" t="s">
        <v>1164</v>
      </c>
      <c r="AB9" s="567" t="s">
        <v>1166</v>
      </c>
      <c r="AC9" s="567" t="s">
        <v>1168</v>
      </c>
      <c r="AD9" s="567" t="s">
        <v>1170</v>
      </c>
      <c r="AE9" s="567" t="s">
        <v>129</v>
      </c>
      <c r="AF9" s="568"/>
      <c r="AG9" s="552" t="s">
        <v>1161</v>
      </c>
      <c r="AH9" s="552" t="s">
        <v>1163</v>
      </c>
      <c r="AI9" s="552" t="s">
        <v>1165</v>
      </c>
      <c r="AJ9" s="552" t="s">
        <v>1167</v>
      </c>
      <c r="AK9" s="552" t="s">
        <v>1169</v>
      </c>
      <c r="AL9" s="552" t="s">
        <v>1171</v>
      </c>
      <c r="AM9" s="552" t="s">
        <v>1172</v>
      </c>
      <c r="AN9" s="552" t="s">
        <v>1173</v>
      </c>
      <c r="AO9" s="552" t="s">
        <v>1174</v>
      </c>
      <c r="AP9" s="564" t="s">
        <v>1175</v>
      </c>
      <c r="AQ9" s="566" t="s">
        <v>1176</v>
      </c>
      <c r="AR9" s="564" t="s">
        <v>1150</v>
      </c>
      <c r="AS9" s="566" t="s">
        <v>1177</v>
      </c>
      <c r="AT9" s="564" t="s">
        <v>1153</v>
      </c>
      <c r="AU9" s="564" t="s">
        <v>1178</v>
      </c>
      <c r="AV9" s="564" t="s">
        <v>1179</v>
      </c>
      <c r="AW9" s="569" t="s">
        <v>1180</v>
      </c>
      <c r="AX9" s="569" t="s">
        <v>1181</v>
      </c>
      <c r="AY9" s="570" t="s">
        <v>1182</v>
      </c>
      <c r="AZ9" s="1838" t="s">
        <v>1183</v>
      </c>
      <c r="BA9" s="1838"/>
      <c r="BB9" s="1838"/>
      <c r="BC9" s="570" t="s">
        <v>127</v>
      </c>
      <c r="BD9" s="571" t="s">
        <v>128</v>
      </c>
    </row>
    <row r="10" spans="1:56" ht="219" customHeight="1" x14ac:dyDescent="0.2">
      <c r="A10" s="550"/>
      <c r="B10" s="1849" t="s">
        <v>2945</v>
      </c>
      <c r="C10" s="1849"/>
      <c r="D10" s="1849"/>
      <c r="E10" s="549" t="s">
        <v>130</v>
      </c>
      <c r="F10" s="1850" t="s">
        <v>1184</v>
      </c>
      <c r="G10" s="1851"/>
      <c r="H10" s="1852"/>
      <c r="I10" s="1853" t="s">
        <v>1185</v>
      </c>
      <c r="J10" s="1854"/>
      <c r="K10" s="1855"/>
      <c r="L10" s="555" t="s">
        <v>131</v>
      </c>
      <c r="M10" s="555" t="s">
        <v>1186</v>
      </c>
      <c r="N10" s="555"/>
      <c r="O10" s="572">
        <f>VLOOKUP(L10,Listas!$M$69:$N$73,2,0)</f>
        <v>3</v>
      </c>
      <c r="P10" s="572"/>
      <c r="Q10" s="572">
        <f>HLOOKUP(M10,Listas!$O$67:$Q$68,2,0)</f>
        <v>10</v>
      </c>
      <c r="R10" s="573" t="str">
        <f>INDEX(Listas!$O$69:$Q$73,MATCH(L10,Listas!$M$69:$M$73,0),MATCH(M10,Listas!$O$67:$Q$67,0))</f>
        <v>30
ALTA</v>
      </c>
      <c r="S10" s="1856" t="s">
        <v>1187</v>
      </c>
      <c r="T10" s="1857"/>
      <c r="U10" s="1858"/>
      <c r="V10" s="557" t="s">
        <v>132</v>
      </c>
      <c r="W10" s="557" t="s">
        <v>83</v>
      </c>
      <c r="X10" s="557" t="s">
        <v>83</v>
      </c>
      <c r="Y10" s="557" t="s">
        <v>132</v>
      </c>
      <c r="Z10" s="557" t="s">
        <v>132</v>
      </c>
      <c r="AA10" s="557" t="s">
        <v>83</v>
      </c>
      <c r="AB10" s="557" t="s">
        <v>132</v>
      </c>
      <c r="AC10" s="557" t="s">
        <v>132</v>
      </c>
      <c r="AD10" s="557" t="s">
        <v>132</v>
      </c>
      <c r="AE10" s="557" t="s">
        <v>83</v>
      </c>
      <c r="AF10" s="557"/>
      <c r="AG10" s="572">
        <f>IF(Y10="SI",15,0)</f>
        <v>15</v>
      </c>
      <c r="AH10" s="572">
        <f>IF(Z10="SI",5,0)</f>
        <v>5</v>
      </c>
      <c r="AI10" s="572">
        <f>IF(AA10="SI",15,0)</f>
        <v>0</v>
      </c>
      <c r="AJ10" s="572">
        <f>IF(AB10="SI",10,0)</f>
        <v>10</v>
      </c>
      <c r="AK10" s="572">
        <f>IF(AC10="SI",15,0)</f>
        <v>15</v>
      </c>
      <c r="AL10" s="572">
        <f>IF(AD10="SI",10,0)</f>
        <v>10</v>
      </c>
      <c r="AM10" s="572">
        <f>IF(AE10="SI",30,0)</f>
        <v>0</v>
      </c>
      <c r="AN10" s="572">
        <f>SUM(AG10+AH10+AI10+AJ10+AK10+AL10+AM10)</f>
        <v>55</v>
      </c>
      <c r="AO10" s="572">
        <f>IF(AN10&lt;=50,0,IF(AN10&gt;=76,2,1))</f>
        <v>1</v>
      </c>
      <c r="AP10" s="573" t="str">
        <f>CONCATENATE(AN10,"- disminuye ",AO10)</f>
        <v>55- disminuye 1</v>
      </c>
      <c r="AQ10" s="572">
        <f>IF(V10="SI",O10-AO10,O10)</f>
        <v>2</v>
      </c>
      <c r="AR10" s="573" t="str">
        <f>IF(AQ10&lt;=1,"Rara vez",VLOOKUP(AQ10,Listas!$L$69:$M$73,2,0))</f>
        <v>Improbable</v>
      </c>
      <c r="AS10" s="572">
        <f>IF(W10="SI",Q10-AO10,Q10)</f>
        <v>10</v>
      </c>
      <c r="AT10" s="573" t="str">
        <f>IF(AS10&lt;=9,"Moderado",IF(AS10=20,"Catastrófico",IF(AS10=18,"Moderado","Mayor")))</f>
        <v>Mayor</v>
      </c>
      <c r="AU10" s="573" t="str">
        <f>INDEX(Listas!$O$69:$Q$73,MATCH(AR10,Listas!$M$69:$M$73,0),MATCH(AT10,Listas!$O$67:$Q$67,0))</f>
        <v>20
MODERADA</v>
      </c>
      <c r="AV10" s="555" t="s">
        <v>1188</v>
      </c>
      <c r="AW10" s="548" t="s">
        <v>134</v>
      </c>
      <c r="AX10" s="548" t="s">
        <v>1189</v>
      </c>
      <c r="AY10" s="555" t="s">
        <v>1315</v>
      </c>
      <c r="AZ10" s="1859" t="s">
        <v>1402</v>
      </c>
      <c r="BA10" s="1860"/>
      <c r="BB10" s="1861"/>
      <c r="BC10" s="546" t="s">
        <v>1403</v>
      </c>
      <c r="BD10" s="546" t="s">
        <v>2946</v>
      </c>
    </row>
    <row r="11" spans="1:56" ht="237.75" customHeight="1" x14ac:dyDescent="0.2">
      <c r="A11" s="550"/>
      <c r="B11" s="1842" t="s">
        <v>2947</v>
      </c>
      <c r="C11" s="1842"/>
      <c r="D11" s="1842"/>
      <c r="E11" s="551" t="s">
        <v>133</v>
      </c>
      <c r="F11" s="1843" t="s">
        <v>1191</v>
      </c>
      <c r="G11" s="1844"/>
      <c r="H11" s="1845"/>
      <c r="I11" s="1829" t="s">
        <v>1192</v>
      </c>
      <c r="J11" s="1830"/>
      <c r="K11" s="1831"/>
      <c r="L11" s="555" t="s">
        <v>1204</v>
      </c>
      <c r="M11" s="555" t="s">
        <v>1186</v>
      </c>
      <c r="N11" s="555"/>
      <c r="O11" s="572">
        <f>VLOOKUP(L11,Listas!$M$69:$N$73,2,0)</f>
        <v>1</v>
      </c>
      <c r="P11" s="572"/>
      <c r="Q11" s="572">
        <f>HLOOKUP(M11,Listas!$O$67:$Q$68,2,0)</f>
        <v>10</v>
      </c>
      <c r="R11" s="573" t="str">
        <f>INDEX(Listas!$O$69:$Q$73,MATCH(L11,Listas!$M$69:$M$73,0),MATCH(M11,Listas!$O$67:$Q$67,0))</f>
        <v>10
BAJA</v>
      </c>
      <c r="S11" s="1829" t="s">
        <v>2948</v>
      </c>
      <c r="T11" s="1830"/>
      <c r="U11" s="1831"/>
      <c r="V11" s="557" t="s">
        <v>132</v>
      </c>
      <c r="W11" s="557" t="s">
        <v>83</v>
      </c>
      <c r="X11" s="557" t="s">
        <v>83</v>
      </c>
      <c r="Y11" s="557" t="s">
        <v>132</v>
      </c>
      <c r="Z11" s="557" t="s">
        <v>132</v>
      </c>
      <c r="AA11" s="557" t="s">
        <v>132</v>
      </c>
      <c r="AB11" s="557" t="s">
        <v>132</v>
      </c>
      <c r="AC11" s="557" t="s">
        <v>132</v>
      </c>
      <c r="AD11" s="557" t="s">
        <v>132</v>
      </c>
      <c r="AE11" s="557" t="s">
        <v>132</v>
      </c>
      <c r="AF11" s="557"/>
      <c r="AG11" s="572">
        <f>IF(Y11="SI",15,0)</f>
        <v>15</v>
      </c>
      <c r="AH11" s="572">
        <f>IF(Z11="SI",5,0)</f>
        <v>5</v>
      </c>
      <c r="AI11" s="572">
        <f>IF(AA11="SI",15,0)</f>
        <v>15</v>
      </c>
      <c r="AJ11" s="572">
        <f>IF(AB11="SI",10,0)</f>
        <v>10</v>
      </c>
      <c r="AK11" s="572">
        <f>IF(AC11="SI",15,0)</f>
        <v>15</v>
      </c>
      <c r="AL11" s="572">
        <f>IF(AD11="SI",10,0)</f>
        <v>10</v>
      </c>
      <c r="AM11" s="572">
        <f>IF(AE11="SI",30,0)</f>
        <v>30</v>
      </c>
      <c r="AN11" s="572">
        <f>SUM(AG11+AH11+AI11+AJ11+AK11+AL11+AM11)</f>
        <v>100</v>
      </c>
      <c r="AO11" s="572">
        <f>IF(AN11&lt;=50,0,IF(AN11&gt;=76,2,1))</f>
        <v>2</v>
      </c>
      <c r="AP11" s="573" t="str">
        <f>CONCATENATE(AN11,"- disminuye ",AO11)</f>
        <v>100- disminuye 2</v>
      </c>
      <c r="AQ11" s="572">
        <f>IF(V11="SI",O11-AO11,O11)</f>
        <v>-1</v>
      </c>
      <c r="AR11" s="573" t="str">
        <f>IF(AQ11&lt;=1,"Rara vez",VLOOKUP(AQ11,Listas!$L$69:$M$73,2,0))</f>
        <v>Rara vez</v>
      </c>
      <c r="AS11" s="572">
        <f>IF(W11="SI",Q11-AO11,Q11)</f>
        <v>10</v>
      </c>
      <c r="AT11" s="573" t="str">
        <f>IF(AS11&lt;=9,"Moderado",IF(AS11=20,"Catastrófico",IF(AS11=18,"Moderado","Mayor")))</f>
        <v>Mayor</v>
      </c>
      <c r="AU11" s="573" t="str">
        <f>INDEX(Listas!$O$69:$Q$73,MATCH(AR11,Listas!$M$69:$M$73,0),MATCH(AT11,Listas!$O$67:$Q$67,0))</f>
        <v>10
BAJA</v>
      </c>
      <c r="AV11" s="555" t="s">
        <v>1188</v>
      </c>
      <c r="AW11" s="545" t="s">
        <v>2949</v>
      </c>
      <c r="AX11" s="545" t="s">
        <v>1404</v>
      </c>
      <c r="AY11" s="555" t="s">
        <v>1315</v>
      </c>
      <c r="AZ11" s="1846" t="s">
        <v>2950</v>
      </c>
      <c r="BA11" s="1847"/>
      <c r="BB11" s="1848"/>
      <c r="BC11" s="547" t="s">
        <v>1405</v>
      </c>
      <c r="BD11" s="547" t="s">
        <v>2951</v>
      </c>
    </row>
    <row r="12" spans="1:56" ht="59.25" hidden="1" customHeight="1" x14ac:dyDescent="0.2">
      <c r="A12" s="550"/>
      <c r="B12" s="1829"/>
      <c r="C12" s="1830"/>
      <c r="D12" s="1831"/>
      <c r="E12" s="545"/>
      <c r="F12" s="1843"/>
      <c r="G12" s="1844"/>
      <c r="H12" s="1845"/>
      <c r="I12" s="1829"/>
      <c r="J12" s="1830"/>
      <c r="K12" s="1831"/>
      <c r="L12" s="551"/>
      <c r="M12" s="556"/>
      <c r="N12" s="574"/>
      <c r="O12" s="96" t="e">
        <f>VLOOKUP(L12,Listas!$M$69:$N$73,2,0)</f>
        <v>#N/A</v>
      </c>
      <c r="P12" s="96"/>
      <c r="Q12" s="96" t="e">
        <f>HLOOKUP(M12,Listas!$O$67:$Q$68,2,0)</f>
        <v>#N/A</v>
      </c>
      <c r="R12" s="552" t="e">
        <f>INDEX(Listas!$O$69:$Q$73,MATCH(L12,Listas!$M$69:$M$73,0),MATCH(M12,Listas!$O$67:$Q$67,0))</f>
        <v>#N/A</v>
      </c>
      <c r="S12" s="1829"/>
      <c r="T12" s="1830"/>
      <c r="U12" s="1831"/>
      <c r="V12" s="547"/>
      <c r="W12" s="547"/>
      <c r="X12" s="547"/>
      <c r="Y12" s="547"/>
      <c r="Z12" s="547"/>
      <c r="AA12" s="547"/>
      <c r="AB12" s="547"/>
      <c r="AC12" s="547"/>
      <c r="AD12" s="547"/>
      <c r="AE12" s="547"/>
      <c r="AF12" s="575"/>
      <c r="AG12" s="96">
        <f>IF(Y12="SI",15,0)</f>
        <v>0</v>
      </c>
      <c r="AH12" s="96">
        <f>IF(Z12="SI",5,0)</f>
        <v>0</v>
      </c>
      <c r="AI12" s="96">
        <f>IF(AA12="SI",15,0)</f>
        <v>0</v>
      </c>
      <c r="AJ12" s="96">
        <f>IF(AB12="SI",10,0)</f>
        <v>0</v>
      </c>
      <c r="AK12" s="96">
        <f>IF(AC12="SI",15,0)</f>
        <v>0</v>
      </c>
      <c r="AL12" s="96">
        <f>IF(AD12="SI",10,0)</f>
        <v>0</v>
      </c>
      <c r="AM12" s="96">
        <f>IF(AE12="SI",30,0)</f>
        <v>0</v>
      </c>
      <c r="AN12" s="96">
        <f>SUM(AG12+AH12+AI12+AJ12+AK12+AL12+AM12)</f>
        <v>0</v>
      </c>
      <c r="AO12" s="96">
        <f>IF(AN12&lt;=50,0,IF(AN12&gt;=76,2,1))</f>
        <v>0</v>
      </c>
      <c r="AP12" s="552" t="str">
        <f>CONCATENATE(AN12,"- disminuye ",AO12)</f>
        <v>0- disminuye 0</v>
      </c>
      <c r="AQ12" s="96" t="e">
        <f>IF(V12="SI",O12-AO12,O12)</f>
        <v>#N/A</v>
      </c>
      <c r="AR12" s="552" t="e">
        <f>IF(AQ12&lt;=1,"Rara vez",VLOOKUP(AQ12,Listas!$L$69:$M$73,2,0))</f>
        <v>#N/A</v>
      </c>
      <c r="AS12" s="96" t="e">
        <f>IF(W12="SI",Q12-AO12,Q12)</f>
        <v>#N/A</v>
      </c>
      <c r="AT12" s="552" t="e">
        <f>IF(AS12&lt;=9,"Moderado",IF(AS12=20,"Catastrófico",IF(AS12=18,"Moderado","Mayor")))</f>
        <v>#N/A</v>
      </c>
      <c r="AU12" s="552" t="e">
        <f>INDEX(Listas!$O$69:$Q$73,MATCH(AR12,Listas!$M$69:$M$73,0),MATCH(AT12,Listas!$O$67:$Q$67,0))</f>
        <v>#N/A</v>
      </c>
      <c r="AV12" s="551"/>
      <c r="AW12" s="545"/>
      <c r="AX12" s="545"/>
      <c r="AY12" s="551"/>
      <c r="AZ12" s="1862" t="s">
        <v>1190</v>
      </c>
      <c r="BA12" s="1862"/>
      <c r="BB12" s="1862"/>
      <c r="BC12" s="547"/>
      <c r="BD12" s="547"/>
    </row>
    <row r="13" spans="1:56" ht="3.75" customHeight="1" x14ac:dyDescent="0.2">
      <c r="A13" s="87"/>
      <c r="B13" s="97"/>
      <c r="C13" s="97"/>
      <c r="D13" s="97"/>
      <c r="E13" s="90"/>
      <c r="F13" s="97"/>
      <c r="G13" s="97"/>
      <c r="H13" s="97"/>
      <c r="I13" s="97"/>
      <c r="J13" s="97"/>
      <c r="K13" s="97"/>
      <c r="L13" s="90"/>
      <c r="M13" s="90"/>
      <c r="N13" s="90"/>
      <c r="O13" s="90"/>
      <c r="P13" s="90"/>
      <c r="Q13" s="90"/>
      <c r="R13" s="90"/>
      <c r="S13" s="97"/>
      <c r="T13" s="97"/>
      <c r="U13" s="97"/>
      <c r="V13" s="90"/>
      <c r="W13" s="90"/>
      <c r="X13" s="90"/>
      <c r="Y13" s="90"/>
      <c r="Z13" s="90"/>
      <c r="AA13" s="90"/>
      <c r="AB13" s="90"/>
      <c r="AC13" s="90"/>
      <c r="AD13" s="90"/>
      <c r="AE13" s="90"/>
      <c r="AF13" s="90"/>
      <c r="AG13" s="90"/>
      <c r="AH13" s="90"/>
      <c r="AI13" s="90"/>
      <c r="AJ13" s="90"/>
      <c r="AK13" s="90"/>
      <c r="AL13" s="90"/>
      <c r="AM13" s="90"/>
      <c r="AN13" s="90"/>
      <c r="AO13" s="90"/>
      <c r="AP13" s="90"/>
      <c r="AQ13" s="90"/>
      <c r="AR13" s="90"/>
      <c r="AS13" s="90"/>
      <c r="AT13" s="90"/>
      <c r="AU13" s="90"/>
      <c r="AV13" s="97"/>
      <c r="AW13" s="97"/>
      <c r="AX13" s="97"/>
      <c r="AY13" s="90"/>
      <c r="AZ13" s="98"/>
      <c r="BA13" s="98"/>
      <c r="BB13" s="98"/>
      <c r="BC13" s="99"/>
      <c r="BD13" s="100"/>
    </row>
    <row r="14" spans="1:56" ht="15" customHeight="1" x14ac:dyDescent="0.2">
      <c r="A14" s="91"/>
      <c r="B14" s="1863" t="s">
        <v>1196</v>
      </c>
      <c r="C14" s="1863"/>
      <c r="D14" s="1863"/>
      <c r="E14" s="1863"/>
      <c r="F14" s="1863"/>
      <c r="G14" s="1863"/>
      <c r="H14" s="1863"/>
      <c r="I14" s="1863"/>
      <c r="J14" s="1863"/>
      <c r="K14" s="1863"/>
      <c r="L14" s="1863"/>
      <c r="M14" s="1863"/>
      <c r="N14" s="1863"/>
      <c r="O14" s="1863"/>
      <c r="P14" s="1863"/>
      <c r="Q14" s="1863"/>
      <c r="R14" s="1863"/>
      <c r="S14" s="1863"/>
      <c r="T14" s="1863"/>
      <c r="U14" s="1863"/>
      <c r="V14" s="101"/>
      <c r="W14" s="101"/>
      <c r="X14" s="101"/>
      <c r="Y14" s="101"/>
      <c r="Z14" s="101"/>
      <c r="AA14" s="101"/>
      <c r="AB14" s="101"/>
      <c r="AC14" s="101"/>
      <c r="AD14" s="101"/>
      <c r="AE14" s="101"/>
      <c r="AF14" s="101"/>
      <c r="AG14" s="101"/>
      <c r="AH14" s="101"/>
      <c r="AI14" s="101"/>
      <c r="AJ14" s="101"/>
      <c r="AK14" s="101"/>
      <c r="AL14" s="101"/>
      <c r="AM14" s="101"/>
      <c r="AN14" s="101"/>
      <c r="AO14" s="101"/>
      <c r="AP14" s="101"/>
      <c r="AQ14" s="101"/>
      <c r="AR14" s="101"/>
      <c r="AS14" s="101"/>
      <c r="AT14" s="101"/>
      <c r="AU14" s="90"/>
      <c r="AV14" s="102"/>
      <c r="AW14" s="102"/>
      <c r="AX14" s="102"/>
      <c r="AY14" s="1864" t="s">
        <v>2952</v>
      </c>
      <c r="AZ14" s="1865"/>
      <c r="BA14" s="1865"/>
      <c r="BB14" s="1865"/>
      <c r="BC14" s="1865"/>
      <c r="BD14" s="1865"/>
    </row>
    <row r="15" spans="1:56" s="104" customFormat="1" ht="19.5" customHeight="1" x14ac:dyDescent="0.2">
      <c r="A15" s="103"/>
      <c r="B15" s="1866" t="s">
        <v>1197</v>
      </c>
      <c r="C15" s="1867"/>
      <c r="D15" s="1867"/>
      <c r="E15" s="1867"/>
      <c r="F15" s="1867"/>
      <c r="G15" s="1867"/>
      <c r="H15" s="1868"/>
      <c r="I15" s="1866" t="s">
        <v>1198</v>
      </c>
      <c r="J15" s="1867"/>
      <c r="K15" s="1867"/>
      <c r="L15" s="1867"/>
      <c r="M15" s="1867"/>
      <c r="N15" s="1867"/>
      <c r="O15" s="1867"/>
      <c r="P15" s="1867"/>
      <c r="Q15" s="1867"/>
      <c r="R15" s="1867"/>
      <c r="S15" s="1867"/>
      <c r="T15" s="1867"/>
      <c r="U15" s="1868"/>
      <c r="V15" s="1866" t="s">
        <v>604</v>
      </c>
      <c r="W15" s="1867"/>
      <c r="X15" s="1867"/>
      <c r="Y15" s="1867"/>
      <c r="Z15" s="1867"/>
      <c r="AA15" s="1867"/>
      <c r="AB15" s="1867"/>
      <c r="AC15" s="1867"/>
      <c r="AD15" s="1867"/>
      <c r="AE15" s="1867"/>
      <c r="AF15" s="1867"/>
      <c r="AG15" s="1867"/>
      <c r="AH15" s="1867"/>
      <c r="AI15" s="1867"/>
      <c r="AJ15" s="1867"/>
      <c r="AK15" s="1867"/>
      <c r="AL15" s="1867"/>
      <c r="AM15" s="1867"/>
      <c r="AN15" s="1867"/>
      <c r="AO15" s="1867"/>
      <c r="AP15" s="1868"/>
      <c r="AQ15" s="576" t="s">
        <v>605</v>
      </c>
      <c r="AR15" s="1866" t="s">
        <v>605</v>
      </c>
      <c r="AS15" s="1867"/>
      <c r="AT15" s="1867"/>
      <c r="AU15" s="1867"/>
      <c r="AV15" s="1867"/>
      <c r="AW15" s="1868"/>
      <c r="AX15" s="102"/>
      <c r="AY15" s="1865"/>
      <c r="AZ15" s="1865"/>
      <c r="BA15" s="1865"/>
      <c r="BB15" s="1865"/>
      <c r="BC15" s="1865"/>
      <c r="BD15" s="1865"/>
    </row>
    <row r="16" spans="1:56" s="104" customFormat="1" ht="25.5" customHeight="1" x14ac:dyDescent="0.2">
      <c r="A16" s="105"/>
      <c r="B16" s="1872" t="s">
        <v>1199</v>
      </c>
      <c r="C16" s="1872"/>
      <c r="D16" s="1872"/>
      <c r="E16" s="1872"/>
      <c r="F16" s="1872"/>
      <c r="G16" s="1872"/>
      <c r="H16" s="1872"/>
      <c r="I16" s="1869" t="s">
        <v>1200</v>
      </c>
      <c r="J16" s="1870"/>
      <c r="K16" s="1870"/>
      <c r="L16" s="1870"/>
      <c r="M16" s="1870"/>
      <c r="N16" s="1870"/>
      <c r="O16" s="1870"/>
      <c r="P16" s="1870"/>
      <c r="Q16" s="1870"/>
      <c r="R16" s="1870"/>
      <c r="S16" s="1870"/>
      <c r="T16" s="1870"/>
      <c r="U16" s="1871"/>
      <c r="V16" s="1869" t="s">
        <v>1201</v>
      </c>
      <c r="W16" s="1870"/>
      <c r="X16" s="1870"/>
      <c r="Y16" s="1870"/>
      <c r="Z16" s="1870"/>
      <c r="AA16" s="1870"/>
      <c r="AB16" s="1870"/>
      <c r="AC16" s="1870"/>
      <c r="AD16" s="1870"/>
      <c r="AE16" s="1870"/>
      <c r="AF16" s="1870"/>
      <c r="AG16" s="1870"/>
      <c r="AH16" s="1870"/>
      <c r="AI16" s="1870"/>
      <c r="AJ16" s="1870"/>
      <c r="AK16" s="1870"/>
      <c r="AL16" s="1870"/>
      <c r="AM16" s="1870"/>
      <c r="AN16" s="1870"/>
      <c r="AO16" s="1870"/>
      <c r="AP16" s="1871"/>
      <c r="AQ16" s="106"/>
      <c r="AR16" s="1869"/>
      <c r="AS16" s="1870"/>
      <c r="AT16" s="1870"/>
      <c r="AU16" s="1870"/>
      <c r="AV16" s="1870"/>
      <c r="AW16" s="1871"/>
      <c r="AX16" s="102"/>
      <c r="AY16" s="1865"/>
      <c r="AZ16" s="1865"/>
      <c r="BA16" s="1865"/>
      <c r="BB16" s="1865"/>
      <c r="BC16" s="1865"/>
      <c r="BD16" s="1865"/>
    </row>
    <row r="17" spans="1:56" s="104" customFormat="1" ht="25.5" customHeight="1" x14ac:dyDescent="0.2">
      <c r="A17" s="105"/>
      <c r="B17" s="1869"/>
      <c r="C17" s="1870"/>
      <c r="D17" s="1870"/>
      <c r="E17" s="1870"/>
      <c r="F17" s="1870"/>
      <c r="G17" s="1870"/>
      <c r="H17" s="1871"/>
      <c r="I17" s="1869"/>
      <c r="J17" s="1870"/>
      <c r="K17" s="1870"/>
      <c r="L17" s="1870"/>
      <c r="M17" s="1870"/>
      <c r="N17" s="1870"/>
      <c r="O17" s="1870"/>
      <c r="P17" s="1870"/>
      <c r="Q17" s="1870"/>
      <c r="R17" s="1870"/>
      <c r="S17" s="1870"/>
      <c r="T17" s="1870"/>
      <c r="U17" s="1871"/>
      <c r="V17" s="1869"/>
      <c r="W17" s="1870"/>
      <c r="X17" s="1870"/>
      <c r="Y17" s="1870"/>
      <c r="Z17" s="1870"/>
      <c r="AA17" s="1870"/>
      <c r="AB17" s="1870"/>
      <c r="AC17" s="1870"/>
      <c r="AD17" s="1870"/>
      <c r="AE17" s="1870"/>
      <c r="AF17" s="1870"/>
      <c r="AG17" s="1870"/>
      <c r="AH17" s="1870"/>
      <c r="AI17" s="1870"/>
      <c r="AJ17" s="1870"/>
      <c r="AK17" s="1870"/>
      <c r="AL17" s="1870"/>
      <c r="AM17" s="1870"/>
      <c r="AN17" s="1870"/>
      <c r="AO17" s="1870"/>
      <c r="AP17" s="1871"/>
      <c r="AQ17" s="106"/>
      <c r="AR17" s="1869"/>
      <c r="AS17" s="1870"/>
      <c r="AT17" s="1870"/>
      <c r="AU17" s="1870"/>
      <c r="AV17" s="1870"/>
      <c r="AW17" s="1871"/>
      <c r="AX17" s="102"/>
      <c r="AY17" s="1865"/>
      <c r="AZ17" s="1865"/>
      <c r="BA17" s="1865"/>
      <c r="BB17" s="1865"/>
      <c r="BC17" s="1865"/>
      <c r="BD17" s="1865"/>
    </row>
    <row r="18" spans="1:56" x14ac:dyDescent="0.2">
      <c r="A18" s="107"/>
      <c r="B18" s="107"/>
      <c r="C18" s="107"/>
      <c r="D18" s="107"/>
      <c r="E18" s="108"/>
      <c r="F18" s="107"/>
      <c r="G18" s="107"/>
      <c r="H18" s="107"/>
      <c r="I18" s="107"/>
      <c r="J18" s="107"/>
      <c r="K18" s="107"/>
      <c r="L18" s="109"/>
      <c r="M18" s="109"/>
      <c r="N18" s="109"/>
      <c r="O18" s="109"/>
      <c r="P18" s="109"/>
      <c r="Q18" s="109"/>
      <c r="R18" s="109"/>
      <c r="S18" s="109"/>
      <c r="T18" s="109"/>
      <c r="U18" s="109"/>
      <c r="V18" s="108"/>
      <c r="W18" s="108"/>
      <c r="X18" s="108"/>
      <c r="Y18" s="108"/>
      <c r="Z18" s="108"/>
      <c r="AA18" s="108"/>
      <c r="AB18" s="108"/>
      <c r="AC18" s="108"/>
      <c r="AD18" s="108"/>
      <c r="AE18" s="108"/>
      <c r="AF18" s="108"/>
      <c r="AG18" s="108"/>
      <c r="AH18" s="108"/>
      <c r="AI18" s="108"/>
      <c r="AJ18" s="108"/>
      <c r="AK18" s="108"/>
      <c r="AL18" s="108"/>
      <c r="AM18" s="108"/>
      <c r="AN18" s="108"/>
      <c r="AO18" s="108"/>
      <c r="AP18" s="108"/>
      <c r="AQ18" s="108"/>
      <c r="AR18" s="108"/>
      <c r="AS18" s="108"/>
      <c r="AT18" s="108"/>
      <c r="AU18" s="108"/>
      <c r="AV18" s="109"/>
      <c r="AW18" s="109"/>
      <c r="AX18" s="109"/>
      <c r="AY18" s="108"/>
      <c r="AZ18" s="107"/>
      <c r="BA18" s="107"/>
      <c r="BB18" s="107"/>
      <c r="BC18" s="108"/>
      <c r="BD18" s="108"/>
    </row>
    <row r="19" spans="1:56" x14ac:dyDescent="0.2">
      <c r="A19" s="107"/>
      <c r="B19" s="107"/>
      <c r="C19" s="107"/>
      <c r="D19" s="107"/>
      <c r="E19" s="108"/>
      <c r="F19" s="107"/>
      <c r="G19" s="107"/>
      <c r="H19" s="107"/>
      <c r="I19" s="107"/>
      <c r="J19" s="107"/>
      <c r="K19" s="107"/>
      <c r="L19" s="109"/>
      <c r="M19" s="109"/>
      <c r="N19" s="109"/>
      <c r="O19" s="109"/>
      <c r="P19" s="109"/>
      <c r="Q19" s="109"/>
      <c r="R19" s="109"/>
      <c r="S19" s="109"/>
      <c r="T19" s="109"/>
      <c r="U19" s="109"/>
      <c r="V19" s="108"/>
      <c r="W19" s="108"/>
      <c r="X19" s="108"/>
      <c r="Y19" s="108"/>
      <c r="Z19" s="108"/>
      <c r="AA19" s="108"/>
      <c r="AB19" s="108"/>
      <c r="AC19" s="108"/>
      <c r="AD19" s="108"/>
      <c r="AE19" s="108"/>
      <c r="AF19" s="108"/>
      <c r="AG19" s="108"/>
      <c r="AH19" s="108"/>
      <c r="AI19" s="108"/>
      <c r="AJ19" s="108"/>
      <c r="AK19" s="108"/>
      <c r="AL19" s="108"/>
      <c r="AM19" s="108"/>
      <c r="AN19" s="108"/>
      <c r="AO19" s="108"/>
      <c r="AP19" s="108"/>
      <c r="AQ19" s="108"/>
      <c r="AR19" s="108"/>
      <c r="AS19" s="108"/>
      <c r="AT19" s="108"/>
      <c r="AU19" s="108"/>
      <c r="AV19" s="109"/>
      <c r="AW19" s="109"/>
      <c r="AX19" s="109"/>
      <c r="AY19" s="108"/>
      <c r="AZ19" s="107"/>
      <c r="BA19" s="107"/>
      <c r="BB19" s="107"/>
      <c r="BC19" s="108"/>
      <c r="BD19" s="108"/>
    </row>
    <row r="20" spans="1:56" x14ac:dyDescent="0.2">
      <c r="A20" s="107"/>
      <c r="B20" s="107"/>
      <c r="C20" s="107"/>
      <c r="D20" s="107"/>
      <c r="E20" s="108"/>
      <c r="F20" s="107"/>
      <c r="G20" s="107"/>
      <c r="H20" s="107"/>
      <c r="I20" s="107"/>
      <c r="J20" s="107"/>
      <c r="K20" s="107"/>
      <c r="L20" s="109"/>
      <c r="M20" s="109"/>
      <c r="N20" s="109"/>
      <c r="O20" s="109"/>
      <c r="P20" s="109"/>
      <c r="Q20" s="109"/>
      <c r="R20" s="109"/>
      <c r="S20" s="109"/>
      <c r="T20" s="109"/>
      <c r="U20" s="109"/>
      <c r="V20" s="108"/>
      <c r="W20" s="108"/>
      <c r="X20" s="108"/>
      <c r="Y20" s="108"/>
      <c r="Z20" s="108"/>
      <c r="AA20" s="108"/>
      <c r="AB20" s="108"/>
      <c r="AC20" s="108"/>
      <c r="AD20" s="108"/>
      <c r="AE20" s="108"/>
      <c r="AF20" s="108"/>
      <c r="AG20" s="108"/>
      <c r="AH20" s="108"/>
      <c r="AI20" s="108"/>
      <c r="AJ20" s="108"/>
      <c r="AK20" s="108"/>
      <c r="AL20" s="108"/>
      <c r="AM20" s="108"/>
      <c r="AN20" s="108"/>
      <c r="AO20" s="108"/>
      <c r="AP20" s="108"/>
      <c r="AQ20" s="108"/>
      <c r="AR20" s="108"/>
      <c r="AS20" s="108"/>
      <c r="AT20" s="108"/>
      <c r="AU20" s="108"/>
      <c r="AV20" s="109"/>
      <c r="AW20" s="109"/>
      <c r="AX20" s="109"/>
      <c r="AY20" s="108"/>
      <c r="AZ20" s="107"/>
      <c r="BA20" s="107"/>
      <c r="BB20" s="107"/>
      <c r="BC20" s="108"/>
      <c r="BD20" s="108"/>
    </row>
    <row r="21" spans="1:56" x14ac:dyDescent="0.2">
      <c r="A21" s="107"/>
      <c r="B21" s="107"/>
      <c r="C21" s="107"/>
      <c r="D21" s="107"/>
      <c r="E21" s="108"/>
      <c r="F21" s="107"/>
      <c r="G21" s="107"/>
      <c r="H21" s="107"/>
      <c r="I21" s="107"/>
      <c r="J21" s="107"/>
      <c r="K21" s="107"/>
      <c r="L21" s="109"/>
      <c r="M21" s="109"/>
      <c r="N21" s="109"/>
      <c r="O21" s="109"/>
      <c r="P21" s="109"/>
      <c r="Q21" s="109"/>
      <c r="R21" s="109"/>
      <c r="S21" s="109"/>
      <c r="T21" s="109"/>
      <c r="U21" s="109"/>
      <c r="V21" s="108"/>
      <c r="W21" s="108"/>
      <c r="X21" s="108"/>
      <c r="Y21" s="108"/>
      <c r="Z21" s="108"/>
      <c r="AA21" s="108"/>
      <c r="AB21" s="108"/>
      <c r="AC21" s="108"/>
      <c r="AD21" s="108"/>
      <c r="AE21" s="108"/>
      <c r="AF21" s="108"/>
      <c r="AG21" s="108"/>
      <c r="AH21" s="108"/>
      <c r="AI21" s="108"/>
      <c r="AJ21" s="108"/>
      <c r="AK21" s="108"/>
      <c r="AL21" s="108"/>
      <c r="AM21" s="108"/>
      <c r="AN21" s="108"/>
      <c r="AO21" s="108"/>
      <c r="AP21" s="108"/>
      <c r="AQ21" s="108"/>
      <c r="AR21" s="108"/>
      <c r="AS21" s="108"/>
      <c r="AT21" s="108"/>
      <c r="AU21" s="108"/>
      <c r="AV21" s="109"/>
      <c r="AW21" s="109"/>
      <c r="AX21" s="109"/>
      <c r="AY21" s="108"/>
      <c r="AZ21" s="107"/>
      <c r="BA21" s="107"/>
      <c r="BB21" s="107"/>
      <c r="BC21" s="108"/>
      <c r="BD21" s="108"/>
    </row>
    <row r="22" spans="1:56" x14ac:dyDescent="0.2">
      <c r="A22" s="107"/>
      <c r="B22" s="107"/>
      <c r="C22" s="107"/>
      <c r="D22" s="107"/>
      <c r="E22" s="108"/>
      <c r="F22" s="107"/>
      <c r="G22" s="107"/>
      <c r="H22" s="107"/>
      <c r="I22" s="107"/>
      <c r="J22" s="107"/>
      <c r="K22" s="107"/>
      <c r="L22" s="109"/>
      <c r="M22" s="109"/>
      <c r="N22" s="109"/>
      <c r="O22" s="109"/>
      <c r="P22" s="109"/>
      <c r="Q22" s="109"/>
      <c r="R22" s="109"/>
      <c r="S22" s="109"/>
      <c r="T22" s="109"/>
      <c r="U22" s="109"/>
      <c r="V22" s="108"/>
      <c r="W22" s="108"/>
      <c r="X22" s="108"/>
      <c r="Y22" s="108"/>
      <c r="Z22" s="108"/>
      <c r="AA22" s="108"/>
      <c r="AB22" s="108"/>
      <c r="AC22" s="108"/>
      <c r="AD22" s="108"/>
      <c r="AE22" s="108"/>
      <c r="AF22" s="108"/>
      <c r="AG22" s="108"/>
      <c r="AH22" s="108"/>
      <c r="AI22" s="108"/>
      <c r="AJ22" s="108"/>
      <c r="AK22" s="108"/>
      <c r="AL22" s="108"/>
      <c r="AM22" s="108"/>
      <c r="AN22" s="108"/>
      <c r="AO22" s="108"/>
      <c r="AP22" s="108"/>
      <c r="AQ22" s="108"/>
      <c r="AR22" s="108"/>
      <c r="AS22" s="108"/>
      <c r="AT22" s="108"/>
      <c r="AU22" s="108"/>
      <c r="AV22" s="109"/>
      <c r="AW22" s="109"/>
      <c r="AX22" s="109"/>
      <c r="AY22" s="108"/>
      <c r="AZ22" s="107"/>
      <c r="BA22" s="107"/>
      <c r="BB22" s="107"/>
      <c r="BC22" s="108"/>
      <c r="BD22" s="108"/>
    </row>
    <row r="23" spans="1:56" x14ac:dyDescent="0.2">
      <c r="A23" s="107"/>
      <c r="B23" s="107"/>
      <c r="C23" s="107"/>
      <c r="D23" s="107"/>
      <c r="E23" s="108"/>
      <c r="F23" s="107"/>
      <c r="G23" s="107"/>
      <c r="H23" s="107"/>
      <c r="I23" s="107"/>
      <c r="J23" s="107"/>
      <c r="K23" s="107"/>
      <c r="L23" s="109"/>
      <c r="M23" s="109"/>
      <c r="N23" s="109"/>
      <c r="O23" s="109"/>
      <c r="P23" s="109"/>
      <c r="Q23" s="109"/>
      <c r="R23" s="109"/>
      <c r="S23" s="109"/>
      <c r="T23" s="109"/>
      <c r="U23" s="109"/>
      <c r="V23" s="108"/>
      <c r="W23" s="108"/>
      <c r="X23" s="108"/>
      <c r="Y23" s="108"/>
      <c r="Z23" s="108"/>
      <c r="AA23" s="108"/>
      <c r="AB23" s="108"/>
      <c r="AC23" s="108"/>
      <c r="AD23" s="108"/>
      <c r="AE23" s="108"/>
      <c r="AF23" s="108"/>
      <c r="AG23" s="108"/>
      <c r="AH23" s="108"/>
      <c r="AI23" s="108"/>
      <c r="AJ23" s="108"/>
      <c r="AK23" s="108"/>
      <c r="AL23" s="108"/>
      <c r="AM23" s="108"/>
      <c r="AN23" s="108"/>
      <c r="AO23" s="108"/>
      <c r="AP23" s="108"/>
      <c r="AQ23" s="108"/>
      <c r="AR23" s="108"/>
      <c r="AS23" s="108"/>
      <c r="AT23" s="108"/>
      <c r="AU23" s="108"/>
      <c r="AV23" s="109"/>
      <c r="AW23" s="109"/>
      <c r="AX23" s="109"/>
      <c r="AY23" s="108"/>
      <c r="AZ23" s="107"/>
      <c r="BA23" s="107"/>
      <c r="BB23" s="107"/>
      <c r="BC23" s="108"/>
      <c r="BD23" s="108"/>
    </row>
    <row r="24" spans="1:56" x14ac:dyDescent="0.2">
      <c r="A24" s="107"/>
      <c r="B24" s="107"/>
      <c r="C24" s="107"/>
      <c r="D24" s="107"/>
      <c r="E24" s="108"/>
      <c r="F24" s="107"/>
      <c r="G24" s="107"/>
      <c r="H24" s="107"/>
      <c r="I24" s="107"/>
      <c r="J24" s="107"/>
      <c r="K24" s="107"/>
      <c r="L24" s="109"/>
      <c r="M24" s="109"/>
      <c r="N24" s="109"/>
      <c r="O24" s="109"/>
      <c r="P24" s="109"/>
      <c r="Q24" s="109"/>
      <c r="R24" s="109"/>
      <c r="S24" s="109"/>
      <c r="T24" s="109"/>
      <c r="U24" s="109"/>
      <c r="V24" s="108"/>
      <c r="W24" s="108"/>
      <c r="X24" s="108"/>
      <c r="Y24" s="108"/>
      <c r="Z24" s="108"/>
      <c r="AA24" s="108"/>
      <c r="AB24" s="108"/>
      <c r="AC24" s="108"/>
      <c r="AD24" s="108"/>
      <c r="AE24" s="108"/>
      <c r="AF24" s="108"/>
      <c r="AG24" s="108"/>
      <c r="AH24" s="108"/>
      <c r="AI24" s="108"/>
      <c r="AJ24" s="108"/>
      <c r="AK24" s="108"/>
      <c r="AL24" s="108"/>
      <c r="AM24" s="108"/>
      <c r="AN24" s="108"/>
      <c r="AO24" s="108"/>
      <c r="AP24" s="108"/>
      <c r="AQ24" s="108"/>
      <c r="AR24" s="108"/>
      <c r="AS24" s="108"/>
      <c r="AT24" s="108"/>
      <c r="AU24" s="108"/>
      <c r="AV24" s="109"/>
      <c r="AW24" s="109"/>
      <c r="AX24" s="109"/>
      <c r="AY24" s="108"/>
      <c r="AZ24" s="107"/>
      <c r="BA24" s="107"/>
      <c r="BB24" s="107"/>
      <c r="BC24" s="108"/>
      <c r="BD24" s="108"/>
    </row>
    <row r="25" spans="1:56" x14ac:dyDescent="0.2">
      <c r="A25" s="107"/>
      <c r="B25" s="107"/>
      <c r="C25" s="107"/>
      <c r="D25" s="107"/>
      <c r="E25" s="108"/>
      <c r="F25" s="107"/>
      <c r="G25" s="107"/>
      <c r="H25" s="107"/>
      <c r="I25" s="107"/>
      <c r="J25" s="107"/>
      <c r="K25" s="107"/>
      <c r="L25" s="109"/>
      <c r="M25" s="109"/>
      <c r="N25" s="109"/>
      <c r="O25" s="109"/>
      <c r="P25" s="109"/>
      <c r="Q25" s="109"/>
      <c r="R25" s="109"/>
      <c r="S25" s="109"/>
      <c r="T25" s="109"/>
      <c r="U25" s="109"/>
      <c r="V25" s="108"/>
      <c r="W25" s="108"/>
      <c r="X25" s="108"/>
      <c r="Y25" s="108"/>
      <c r="Z25" s="108"/>
      <c r="AA25" s="108"/>
      <c r="AB25" s="108"/>
      <c r="AC25" s="108"/>
      <c r="AD25" s="108"/>
      <c r="AE25" s="108"/>
      <c r="AF25" s="108"/>
      <c r="AG25" s="108"/>
      <c r="AH25" s="108"/>
      <c r="AI25" s="108"/>
      <c r="AJ25" s="108"/>
      <c r="AK25" s="108"/>
      <c r="AL25" s="108"/>
      <c r="AM25" s="108"/>
      <c r="AN25" s="108"/>
      <c r="AO25" s="108"/>
      <c r="AP25" s="108"/>
      <c r="AQ25" s="108"/>
      <c r="AR25" s="108"/>
      <c r="AS25" s="108"/>
      <c r="AT25" s="108"/>
      <c r="AU25" s="108"/>
      <c r="AV25" s="109"/>
      <c r="AW25" s="109"/>
      <c r="AX25" s="109"/>
      <c r="AY25" s="108"/>
      <c r="AZ25" s="107"/>
      <c r="BA25" s="107"/>
      <c r="BB25" s="107"/>
      <c r="BC25" s="108"/>
      <c r="BD25" s="108"/>
    </row>
    <row r="26" spans="1:56" x14ac:dyDescent="0.2">
      <c r="A26" s="107"/>
      <c r="B26" s="107"/>
      <c r="C26" s="107"/>
      <c r="D26" s="107"/>
      <c r="E26" s="108"/>
      <c r="F26" s="107"/>
      <c r="G26" s="107"/>
      <c r="H26" s="107"/>
      <c r="I26" s="107"/>
      <c r="J26" s="107"/>
      <c r="K26" s="107"/>
      <c r="L26" s="109"/>
      <c r="M26" s="109"/>
      <c r="N26" s="109"/>
      <c r="O26" s="109"/>
      <c r="P26" s="109"/>
      <c r="Q26" s="109"/>
      <c r="R26" s="109"/>
      <c r="S26" s="109"/>
      <c r="T26" s="109"/>
      <c r="U26" s="109"/>
      <c r="V26" s="108"/>
      <c r="W26" s="108"/>
      <c r="X26" s="108"/>
      <c r="Y26" s="108"/>
      <c r="Z26" s="108"/>
      <c r="AA26" s="108"/>
      <c r="AB26" s="108"/>
      <c r="AC26" s="108"/>
      <c r="AD26" s="108"/>
      <c r="AE26" s="108"/>
      <c r="AF26" s="108"/>
      <c r="AG26" s="108"/>
      <c r="AH26" s="108"/>
      <c r="AI26" s="108"/>
      <c r="AJ26" s="108"/>
      <c r="AK26" s="108"/>
      <c r="AL26" s="108"/>
      <c r="AM26" s="108"/>
      <c r="AN26" s="108"/>
      <c r="AO26" s="108"/>
      <c r="AP26" s="108"/>
      <c r="AQ26" s="108"/>
      <c r="AR26" s="108"/>
      <c r="AS26" s="108"/>
      <c r="AT26" s="108"/>
      <c r="AU26" s="108"/>
      <c r="AV26" s="109"/>
      <c r="AW26" s="109"/>
      <c r="AX26" s="109"/>
      <c r="AY26" s="108"/>
      <c r="AZ26" s="107"/>
      <c r="BA26" s="107"/>
      <c r="BB26" s="107"/>
      <c r="BC26" s="108"/>
      <c r="BD26" s="108"/>
    </row>
    <row r="27" spans="1:56" x14ac:dyDescent="0.2">
      <c r="A27" s="107"/>
      <c r="B27" s="107"/>
      <c r="C27" s="107"/>
      <c r="D27" s="107"/>
      <c r="E27" s="108"/>
      <c r="F27" s="107"/>
      <c r="G27" s="107"/>
      <c r="H27" s="107"/>
      <c r="I27" s="107"/>
      <c r="J27" s="107"/>
      <c r="K27" s="107"/>
      <c r="L27" s="109"/>
      <c r="M27" s="109"/>
      <c r="N27" s="109"/>
      <c r="O27" s="109"/>
      <c r="P27" s="109"/>
      <c r="Q27" s="109"/>
      <c r="R27" s="109"/>
      <c r="S27" s="109"/>
      <c r="T27" s="109"/>
      <c r="U27" s="109"/>
      <c r="V27" s="108"/>
      <c r="W27" s="108"/>
      <c r="X27" s="108"/>
      <c r="Y27" s="108"/>
      <c r="Z27" s="108"/>
      <c r="AA27" s="108"/>
      <c r="AB27" s="108"/>
      <c r="AC27" s="108"/>
      <c r="AD27" s="108"/>
      <c r="AE27" s="108"/>
      <c r="AF27" s="108"/>
      <c r="AG27" s="108"/>
      <c r="AH27" s="108"/>
      <c r="AI27" s="108"/>
      <c r="AJ27" s="108"/>
      <c r="AK27" s="108"/>
      <c r="AL27" s="108"/>
      <c r="AM27" s="108"/>
      <c r="AN27" s="108"/>
      <c r="AO27" s="108"/>
      <c r="AP27" s="108"/>
      <c r="AQ27" s="108"/>
      <c r="AR27" s="108"/>
      <c r="AS27" s="108"/>
      <c r="AT27" s="108"/>
      <c r="AU27" s="108"/>
      <c r="AV27" s="109"/>
      <c r="AW27" s="109"/>
      <c r="AX27" s="109"/>
      <c r="AY27" s="108"/>
      <c r="AZ27" s="107"/>
      <c r="BA27" s="107"/>
      <c r="BB27" s="107"/>
      <c r="BC27" s="108"/>
      <c r="BD27" s="108"/>
    </row>
    <row r="28" spans="1:56" x14ac:dyDescent="0.2">
      <c r="A28" s="107"/>
      <c r="B28" s="107"/>
      <c r="C28" s="107"/>
      <c r="D28" s="107"/>
      <c r="E28" s="108"/>
      <c r="F28" s="107"/>
      <c r="G28" s="107"/>
      <c r="H28" s="107"/>
      <c r="I28" s="107"/>
      <c r="J28" s="107"/>
      <c r="K28" s="107"/>
      <c r="L28" s="109"/>
      <c r="M28" s="109"/>
      <c r="N28" s="109"/>
      <c r="O28" s="109"/>
      <c r="P28" s="109"/>
      <c r="Q28" s="109"/>
      <c r="R28" s="109"/>
      <c r="S28" s="109"/>
      <c r="T28" s="109"/>
      <c r="U28" s="109"/>
      <c r="V28" s="108"/>
      <c r="W28" s="108"/>
      <c r="X28" s="108"/>
      <c r="Y28" s="108"/>
      <c r="Z28" s="108"/>
      <c r="AA28" s="108"/>
      <c r="AB28" s="108"/>
      <c r="AC28" s="108"/>
      <c r="AD28" s="108"/>
      <c r="AE28" s="108"/>
      <c r="AF28" s="108"/>
      <c r="AG28" s="108"/>
      <c r="AH28" s="108"/>
      <c r="AI28" s="108"/>
      <c r="AJ28" s="108"/>
      <c r="AK28" s="108"/>
      <c r="AL28" s="108"/>
      <c r="AM28" s="108"/>
      <c r="AN28" s="108"/>
      <c r="AO28" s="108"/>
      <c r="AP28" s="108"/>
      <c r="AQ28" s="108"/>
      <c r="AR28" s="108"/>
      <c r="AS28" s="108"/>
      <c r="AT28" s="108"/>
      <c r="AU28" s="108"/>
      <c r="AV28" s="109"/>
      <c r="AW28" s="109"/>
      <c r="AX28" s="109"/>
      <c r="AY28" s="108"/>
      <c r="AZ28" s="107"/>
      <c r="BA28" s="107"/>
      <c r="BB28" s="107"/>
      <c r="BC28" s="108"/>
      <c r="BD28" s="108"/>
    </row>
    <row r="29" spans="1:56" x14ac:dyDescent="0.2">
      <c r="A29" s="107"/>
      <c r="B29" s="107"/>
      <c r="C29" s="107"/>
      <c r="D29" s="107"/>
      <c r="E29" s="108"/>
      <c r="F29" s="107"/>
      <c r="G29" s="107"/>
      <c r="H29" s="107"/>
      <c r="I29" s="107"/>
      <c r="J29" s="107"/>
      <c r="K29" s="107"/>
      <c r="L29" s="109"/>
      <c r="M29" s="109"/>
      <c r="N29" s="109"/>
      <c r="O29" s="109"/>
      <c r="P29" s="109"/>
      <c r="Q29" s="109"/>
      <c r="R29" s="109"/>
      <c r="S29" s="109"/>
      <c r="T29" s="109"/>
      <c r="U29" s="109"/>
      <c r="V29" s="108"/>
      <c r="W29" s="108"/>
      <c r="X29" s="108"/>
      <c r="Y29" s="108"/>
      <c r="Z29" s="108"/>
      <c r="AA29" s="108"/>
      <c r="AB29" s="108"/>
      <c r="AC29" s="108"/>
      <c r="AD29" s="108"/>
      <c r="AE29" s="108"/>
      <c r="AF29" s="108"/>
      <c r="AG29" s="108"/>
      <c r="AH29" s="108"/>
      <c r="AI29" s="108"/>
      <c r="AJ29" s="108"/>
      <c r="AK29" s="108"/>
      <c r="AL29" s="108"/>
      <c r="AM29" s="108"/>
      <c r="AN29" s="108"/>
      <c r="AO29" s="108"/>
      <c r="AP29" s="108"/>
      <c r="AQ29" s="108"/>
      <c r="AR29" s="108"/>
      <c r="AS29" s="108"/>
      <c r="AT29" s="108"/>
      <c r="AU29" s="108"/>
      <c r="AV29" s="109"/>
      <c r="AW29" s="109"/>
      <c r="AX29" s="109"/>
      <c r="AY29" s="108"/>
      <c r="AZ29" s="107"/>
      <c r="BA29" s="107"/>
      <c r="BB29" s="107"/>
      <c r="BC29" s="108"/>
      <c r="BD29" s="108"/>
    </row>
    <row r="30" spans="1:56" x14ac:dyDescent="0.2">
      <c r="A30" s="107"/>
      <c r="B30" s="107"/>
      <c r="C30" s="107"/>
      <c r="D30" s="107"/>
      <c r="E30" s="108"/>
      <c r="F30" s="107"/>
      <c r="G30" s="107"/>
      <c r="H30" s="107"/>
      <c r="I30" s="107"/>
      <c r="J30" s="107"/>
      <c r="K30" s="107"/>
      <c r="L30" s="109"/>
      <c r="M30" s="109"/>
      <c r="N30" s="109"/>
      <c r="O30" s="109"/>
      <c r="P30" s="109"/>
      <c r="Q30" s="109"/>
      <c r="R30" s="109"/>
      <c r="S30" s="109"/>
      <c r="T30" s="109"/>
      <c r="U30" s="109"/>
      <c r="V30" s="108"/>
      <c r="W30" s="108"/>
      <c r="X30" s="108"/>
      <c r="Y30" s="108"/>
      <c r="Z30" s="108"/>
      <c r="AA30" s="108"/>
      <c r="AB30" s="108"/>
      <c r="AC30" s="108"/>
      <c r="AD30" s="108"/>
      <c r="AE30" s="108"/>
      <c r="AF30" s="108"/>
      <c r="AG30" s="108"/>
      <c r="AH30" s="108"/>
      <c r="AI30" s="108"/>
      <c r="AJ30" s="108"/>
      <c r="AK30" s="108"/>
      <c r="AL30" s="108"/>
      <c r="AM30" s="108"/>
      <c r="AN30" s="108"/>
      <c r="AO30" s="108"/>
      <c r="AP30" s="108"/>
      <c r="AQ30" s="108"/>
      <c r="AR30" s="108"/>
      <c r="AS30" s="108"/>
      <c r="AT30" s="108"/>
      <c r="AU30" s="108"/>
      <c r="AV30" s="109"/>
      <c r="AW30" s="109"/>
      <c r="AX30" s="109"/>
      <c r="AY30" s="108"/>
      <c r="AZ30" s="107"/>
      <c r="BA30" s="107"/>
      <c r="BB30" s="107"/>
      <c r="BC30" s="108"/>
      <c r="BD30" s="108"/>
    </row>
    <row r="31" spans="1:56" x14ac:dyDescent="0.2">
      <c r="A31" s="107"/>
      <c r="B31" s="107"/>
      <c r="C31" s="107"/>
      <c r="D31" s="107"/>
      <c r="E31" s="108"/>
      <c r="F31" s="107"/>
      <c r="G31" s="107"/>
      <c r="H31" s="107"/>
      <c r="I31" s="107"/>
      <c r="J31" s="107"/>
      <c r="K31" s="107"/>
      <c r="L31" s="109"/>
      <c r="M31" s="109"/>
      <c r="N31" s="109"/>
      <c r="O31" s="109"/>
      <c r="P31" s="109"/>
      <c r="Q31" s="109"/>
      <c r="R31" s="109"/>
      <c r="S31" s="109"/>
      <c r="T31" s="109"/>
      <c r="U31" s="109"/>
      <c r="V31" s="108"/>
      <c r="W31" s="108"/>
      <c r="X31" s="108"/>
      <c r="Y31" s="108"/>
      <c r="Z31" s="108"/>
      <c r="AA31" s="108"/>
      <c r="AB31" s="108"/>
      <c r="AC31" s="108"/>
      <c r="AD31" s="108"/>
      <c r="AE31" s="108"/>
      <c r="AF31" s="108"/>
      <c r="AG31" s="108"/>
      <c r="AH31" s="108"/>
      <c r="AI31" s="108"/>
      <c r="AJ31" s="108"/>
      <c r="AK31" s="108"/>
      <c r="AL31" s="108"/>
      <c r="AM31" s="108"/>
      <c r="AN31" s="108"/>
      <c r="AO31" s="108"/>
      <c r="AP31" s="108"/>
      <c r="AQ31" s="108"/>
      <c r="AR31" s="108"/>
      <c r="AS31" s="108"/>
      <c r="AT31" s="108"/>
      <c r="AU31" s="108"/>
      <c r="AV31" s="109"/>
      <c r="AW31" s="109"/>
      <c r="AX31" s="109"/>
      <c r="AY31" s="108"/>
      <c r="AZ31" s="107"/>
      <c r="BA31" s="107"/>
      <c r="BB31" s="107"/>
      <c r="BC31" s="108"/>
      <c r="BD31" s="108"/>
    </row>
    <row r="32" spans="1:56" x14ac:dyDescent="0.2">
      <c r="A32" s="107"/>
      <c r="B32" s="107"/>
      <c r="C32" s="107"/>
      <c r="D32" s="107"/>
      <c r="E32" s="108"/>
      <c r="F32" s="107"/>
      <c r="G32" s="107"/>
      <c r="H32" s="107"/>
      <c r="I32" s="107"/>
      <c r="J32" s="107"/>
      <c r="K32" s="107"/>
      <c r="L32" s="109"/>
      <c r="M32" s="109"/>
      <c r="N32" s="109"/>
      <c r="O32" s="109"/>
      <c r="P32" s="109"/>
      <c r="Q32" s="109"/>
      <c r="R32" s="109"/>
      <c r="S32" s="109"/>
      <c r="T32" s="109"/>
      <c r="U32" s="109"/>
      <c r="V32" s="108"/>
      <c r="W32" s="108"/>
      <c r="X32" s="108"/>
      <c r="Y32" s="108"/>
      <c r="Z32" s="108"/>
      <c r="AA32" s="108"/>
      <c r="AB32" s="108"/>
      <c r="AC32" s="108"/>
      <c r="AD32" s="108"/>
      <c r="AE32" s="108"/>
      <c r="AF32" s="108"/>
      <c r="AG32" s="108"/>
      <c r="AH32" s="108"/>
      <c r="AI32" s="108"/>
      <c r="AJ32" s="108"/>
      <c r="AK32" s="108"/>
      <c r="AL32" s="108"/>
      <c r="AM32" s="108"/>
      <c r="AN32" s="108"/>
      <c r="AO32" s="108"/>
      <c r="AP32" s="108"/>
      <c r="AQ32" s="108"/>
      <c r="AR32" s="108"/>
      <c r="AS32" s="108"/>
      <c r="AT32" s="108"/>
      <c r="AU32" s="108"/>
      <c r="AV32" s="109"/>
      <c r="AW32" s="109"/>
      <c r="AX32" s="109"/>
      <c r="AY32" s="108"/>
      <c r="AZ32" s="107"/>
      <c r="BA32" s="107"/>
      <c r="BB32" s="107"/>
      <c r="BC32" s="108"/>
      <c r="BD32" s="108"/>
    </row>
    <row r="33" spans="1:56" x14ac:dyDescent="0.2">
      <c r="A33" s="107"/>
      <c r="B33" s="107"/>
      <c r="C33" s="107"/>
      <c r="D33" s="107"/>
      <c r="E33" s="108"/>
      <c r="F33" s="107"/>
      <c r="G33" s="107"/>
      <c r="H33" s="107"/>
      <c r="I33" s="107"/>
      <c r="J33" s="107"/>
      <c r="K33" s="107"/>
      <c r="L33" s="109"/>
      <c r="M33" s="109"/>
      <c r="N33" s="109"/>
      <c r="O33" s="109"/>
      <c r="P33" s="109"/>
      <c r="Q33" s="109"/>
      <c r="R33" s="109"/>
      <c r="S33" s="109"/>
      <c r="T33" s="109"/>
      <c r="U33" s="109"/>
      <c r="V33" s="108"/>
      <c r="W33" s="108"/>
      <c r="X33" s="108"/>
      <c r="Y33" s="108"/>
      <c r="Z33" s="108"/>
      <c r="AA33" s="108"/>
      <c r="AB33" s="108"/>
      <c r="AC33" s="108"/>
      <c r="AD33" s="108"/>
      <c r="AE33" s="108"/>
      <c r="AF33" s="108"/>
      <c r="AG33" s="108"/>
      <c r="AH33" s="108"/>
      <c r="AI33" s="108"/>
      <c r="AJ33" s="108"/>
      <c r="AK33" s="108"/>
      <c r="AL33" s="108"/>
      <c r="AM33" s="108"/>
      <c r="AN33" s="108"/>
      <c r="AO33" s="108"/>
      <c r="AP33" s="108"/>
      <c r="AQ33" s="108"/>
      <c r="AR33" s="108"/>
      <c r="AS33" s="108"/>
      <c r="AT33" s="108"/>
      <c r="AU33" s="108"/>
      <c r="AV33" s="109"/>
      <c r="AW33" s="109"/>
      <c r="AX33" s="109"/>
      <c r="AY33" s="108"/>
      <c r="AZ33" s="107"/>
      <c r="BA33" s="107"/>
      <c r="BB33" s="107"/>
      <c r="BC33" s="108"/>
      <c r="BD33" s="108"/>
    </row>
    <row r="34" spans="1:56" x14ac:dyDescent="0.2">
      <c r="A34" s="107"/>
      <c r="B34" s="107"/>
      <c r="C34" s="107"/>
      <c r="D34" s="107"/>
      <c r="E34" s="108"/>
      <c r="F34" s="107"/>
      <c r="G34" s="107"/>
      <c r="H34" s="107"/>
      <c r="I34" s="107"/>
      <c r="J34" s="107"/>
      <c r="K34" s="107"/>
      <c r="L34" s="109"/>
      <c r="M34" s="109"/>
      <c r="N34" s="109"/>
      <c r="O34" s="109"/>
      <c r="P34" s="109"/>
      <c r="Q34" s="109"/>
      <c r="R34" s="109"/>
      <c r="S34" s="109"/>
      <c r="T34" s="109"/>
      <c r="U34" s="109"/>
      <c r="V34" s="108"/>
      <c r="W34" s="108"/>
      <c r="X34" s="108"/>
      <c r="Y34" s="108"/>
      <c r="Z34" s="108"/>
      <c r="AA34" s="108"/>
      <c r="AB34" s="108"/>
      <c r="AC34" s="108"/>
      <c r="AD34" s="108"/>
      <c r="AE34" s="108"/>
      <c r="AF34" s="108"/>
      <c r="AG34" s="108"/>
      <c r="AH34" s="108"/>
      <c r="AI34" s="108"/>
      <c r="AJ34" s="108"/>
      <c r="AK34" s="108"/>
      <c r="AL34" s="108"/>
      <c r="AM34" s="108"/>
      <c r="AN34" s="108"/>
      <c r="AO34" s="108"/>
      <c r="AP34" s="108"/>
      <c r="AQ34" s="108"/>
      <c r="AR34" s="108"/>
      <c r="AS34" s="108"/>
      <c r="AT34" s="108"/>
      <c r="AU34" s="108"/>
      <c r="AV34" s="109"/>
      <c r="AW34" s="109"/>
      <c r="AX34" s="109"/>
      <c r="AY34" s="108"/>
      <c r="AZ34" s="107"/>
      <c r="BA34" s="107"/>
      <c r="BB34" s="107"/>
      <c r="BC34" s="108"/>
      <c r="BD34" s="108"/>
    </row>
    <row r="35" spans="1:56" x14ac:dyDescent="0.2">
      <c r="A35" s="107"/>
      <c r="B35" s="107"/>
      <c r="C35" s="107"/>
      <c r="D35" s="107"/>
      <c r="E35" s="108"/>
      <c r="F35" s="107"/>
      <c r="G35" s="107"/>
      <c r="H35" s="107"/>
      <c r="I35" s="107"/>
      <c r="J35" s="107"/>
      <c r="K35" s="107"/>
      <c r="L35" s="109"/>
      <c r="M35" s="109"/>
      <c r="N35" s="109"/>
      <c r="O35" s="109"/>
      <c r="P35" s="109"/>
      <c r="Q35" s="109"/>
      <c r="R35" s="109"/>
      <c r="S35" s="109"/>
      <c r="T35" s="109"/>
      <c r="U35" s="109"/>
      <c r="V35" s="108"/>
      <c r="W35" s="108"/>
      <c r="X35" s="108"/>
      <c r="Y35" s="108"/>
      <c r="Z35" s="108"/>
      <c r="AA35" s="108"/>
      <c r="AB35" s="108"/>
      <c r="AC35" s="108"/>
      <c r="AD35" s="108"/>
      <c r="AE35" s="108"/>
      <c r="AF35" s="108"/>
      <c r="AG35" s="108"/>
      <c r="AH35" s="108"/>
      <c r="AI35" s="108"/>
      <c r="AJ35" s="108"/>
      <c r="AK35" s="108"/>
      <c r="AL35" s="108"/>
      <c r="AM35" s="108"/>
      <c r="AN35" s="108"/>
      <c r="AO35" s="108"/>
      <c r="AP35" s="108"/>
      <c r="AQ35" s="108"/>
      <c r="AR35" s="108"/>
      <c r="AS35" s="108"/>
      <c r="AT35" s="108"/>
      <c r="AU35" s="108"/>
      <c r="AV35" s="109"/>
      <c r="AW35" s="109"/>
      <c r="AX35" s="109"/>
      <c r="AY35" s="108"/>
      <c r="AZ35" s="107"/>
      <c r="BA35" s="107"/>
      <c r="BB35" s="107"/>
      <c r="BC35" s="108"/>
      <c r="BD35" s="108"/>
    </row>
    <row r="36" spans="1:56" x14ac:dyDescent="0.2">
      <c r="A36" s="107"/>
      <c r="B36" s="107"/>
      <c r="C36" s="107"/>
      <c r="D36" s="107"/>
      <c r="E36" s="108"/>
      <c r="F36" s="107"/>
      <c r="G36" s="107"/>
      <c r="H36" s="107"/>
      <c r="I36" s="107"/>
      <c r="J36" s="107"/>
      <c r="K36" s="107"/>
      <c r="L36" s="109"/>
      <c r="M36" s="109"/>
      <c r="N36" s="109"/>
      <c r="O36" s="109"/>
      <c r="P36" s="109"/>
      <c r="Q36" s="109"/>
      <c r="R36" s="109"/>
      <c r="S36" s="109"/>
      <c r="T36" s="109"/>
      <c r="U36" s="109"/>
      <c r="V36" s="108"/>
      <c r="W36" s="108"/>
      <c r="X36" s="108"/>
      <c r="Y36" s="108"/>
      <c r="Z36" s="108"/>
      <c r="AA36" s="108"/>
      <c r="AB36" s="108"/>
      <c r="AC36" s="108"/>
      <c r="AD36" s="108"/>
      <c r="AE36" s="108"/>
      <c r="AF36" s="108"/>
      <c r="AG36" s="108"/>
      <c r="AH36" s="108"/>
      <c r="AI36" s="108"/>
      <c r="AJ36" s="108"/>
      <c r="AK36" s="108"/>
      <c r="AL36" s="108"/>
      <c r="AM36" s="108"/>
      <c r="AN36" s="108"/>
      <c r="AO36" s="108"/>
      <c r="AP36" s="108"/>
      <c r="AQ36" s="108"/>
      <c r="AR36" s="108"/>
      <c r="AS36" s="108"/>
      <c r="AT36" s="108"/>
      <c r="AU36" s="108"/>
      <c r="AV36" s="109"/>
      <c r="AW36" s="109"/>
      <c r="AX36" s="109"/>
      <c r="AY36" s="108"/>
      <c r="AZ36" s="107"/>
      <c r="BA36" s="107"/>
      <c r="BB36" s="107"/>
      <c r="BC36" s="108"/>
      <c r="BD36" s="108"/>
    </row>
    <row r="37" spans="1:56" x14ac:dyDescent="0.2">
      <c r="A37" s="107"/>
      <c r="B37" s="107"/>
      <c r="C37" s="107"/>
      <c r="D37" s="107"/>
      <c r="E37" s="108"/>
      <c r="F37" s="107"/>
      <c r="G37" s="107"/>
      <c r="H37" s="107"/>
      <c r="I37" s="107"/>
      <c r="J37" s="107"/>
      <c r="K37" s="107"/>
      <c r="L37" s="109"/>
      <c r="M37" s="109"/>
      <c r="N37" s="109"/>
      <c r="O37" s="109"/>
      <c r="P37" s="109"/>
      <c r="Q37" s="109"/>
      <c r="R37" s="109"/>
      <c r="S37" s="109"/>
      <c r="T37" s="109"/>
      <c r="U37" s="109"/>
      <c r="V37" s="108"/>
      <c r="W37" s="108"/>
      <c r="X37" s="108"/>
      <c r="Y37" s="108"/>
      <c r="Z37" s="108"/>
      <c r="AA37" s="108"/>
      <c r="AB37" s="108"/>
      <c r="AC37" s="108"/>
      <c r="AD37" s="108"/>
      <c r="AE37" s="108"/>
      <c r="AF37" s="108"/>
      <c r="AG37" s="108"/>
      <c r="AH37" s="108"/>
      <c r="AI37" s="108"/>
      <c r="AJ37" s="108"/>
      <c r="AK37" s="108"/>
      <c r="AL37" s="108"/>
      <c r="AM37" s="108"/>
      <c r="AN37" s="108"/>
      <c r="AO37" s="108"/>
      <c r="AP37" s="108"/>
      <c r="AQ37" s="108"/>
      <c r="AR37" s="108"/>
      <c r="AS37" s="108"/>
      <c r="AT37" s="108"/>
      <c r="AU37" s="108"/>
      <c r="AV37" s="109"/>
      <c r="AW37" s="109"/>
      <c r="AX37" s="109"/>
      <c r="AY37" s="108"/>
      <c r="AZ37" s="107"/>
      <c r="BA37" s="107"/>
      <c r="BB37" s="107"/>
      <c r="BC37" s="108"/>
      <c r="BD37" s="108"/>
    </row>
    <row r="38" spans="1:56" x14ac:dyDescent="0.2">
      <c r="A38" s="107"/>
      <c r="B38" s="107"/>
      <c r="C38" s="107"/>
      <c r="D38" s="107"/>
      <c r="E38" s="108"/>
      <c r="F38" s="107"/>
      <c r="G38" s="107"/>
      <c r="H38" s="107"/>
      <c r="I38" s="107"/>
      <c r="J38" s="107"/>
      <c r="K38" s="107"/>
      <c r="L38" s="109"/>
      <c r="M38" s="109"/>
      <c r="N38" s="109"/>
      <c r="O38" s="109"/>
      <c r="P38" s="109"/>
      <c r="Q38" s="109"/>
      <c r="R38" s="109"/>
      <c r="S38" s="109"/>
      <c r="T38" s="109"/>
      <c r="U38" s="109"/>
      <c r="V38" s="108"/>
      <c r="W38" s="108"/>
      <c r="X38" s="108"/>
      <c r="Y38" s="108"/>
      <c r="Z38" s="108"/>
      <c r="AA38" s="108"/>
      <c r="AB38" s="108"/>
      <c r="AC38" s="108"/>
      <c r="AD38" s="108"/>
      <c r="AE38" s="108"/>
      <c r="AF38" s="108"/>
      <c r="AG38" s="108"/>
      <c r="AH38" s="108"/>
      <c r="AI38" s="108"/>
      <c r="AJ38" s="108"/>
      <c r="AK38" s="108"/>
      <c r="AL38" s="108"/>
      <c r="AM38" s="108"/>
      <c r="AN38" s="108"/>
      <c r="AO38" s="108"/>
      <c r="AP38" s="108"/>
      <c r="AQ38" s="108"/>
      <c r="AR38" s="108"/>
      <c r="AS38" s="108"/>
      <c r="AT38" s="108"/>
      <c r="AU38" s="108"/>
      <c r="AV38" s="109"/>
      <c r="AW38" s="109"/>
      <c r="AX38" s="109"/>
      <c r="AY38" s="108"/>
      <c r="AZ38" s="107"/>
      <c r="BA38" s="107"/>
      <c r="BB38" s="107"/>
      <c r="BC38" s="108"/>
      <c r="BD38" s="108"/>
    </row>
    <row r="39" spans="1:56" x14ac:dyDescent="0.2">
      <c r="A39" s="107"/>
      <c r="B39" s="107"/>
      <c r="C39" s="107"/>
      <c r="D39" s="107"/>
      <c r="E39" s="108"/>
      <c r="F39" s="107"/>
      <c r="G39" s="107"/>
      <c r="H39" s="107"/>
      <c r="I39" s="107"/>
      <c r="J39" s="107"/>
      <c r="K39" s="107"/>
      <c r="L39" s="109"/>
      <c r="M39" s="109"/>
      <c r="N39" s="109"/>
      <c r="O39" s="109"/>
      <c r="P39" s="109"/>
      <c r="Q39" s="109"/>
      <c r="R39" s="109"/>
      <c r="S39" s="109"/>
      <c r="T39" s="109"/>
      <c r="U39" s="109"/>
      <c r="V39" s="108"/>
      <c r="W39" s="108"/>
      <c r="X39" s="108"/>
      <c r="Y39" s="108"/>
      <c r="Z39" s="108"/>
      <c r="AA39" s="108"/>
      <c r="AB39" s="108"/>
      <c r="AC39" s="108"/>
      <c r="AD39" s="108"/>
      <c r="AE39" s="108"/>
      <c r="AF39" s="108"/>
      <c r="AG39" s="108"/>
      <c r="AH39" s="108"/>
      <c r="AI39" s="108"/>
      <c r="AJ39" s="108"/>
      <c r="AK39" s="108"/>
      <c r="AL39" s="108"/>
      <c r="AM39" s="108"/>
      <c r="AN39" s="108"/>
      <c r="AO39" s="108"/>
      <c r="AP39" s="108"/>
      <c r="AQ39" s="108"/>
      <c r="AR39" s="108"/>
      <c r="AS39" s="108"/>
      <c r="AT39" s="108"/>
      <c r="AU39" s="108"/>
      <c r="AV39" s="109"/>
      <c r="AW39" s="109"/>
      <c r="AX39" s="109"/>
      <c r="AY39" s="108"/>
      <c r="AZ39" s="107"/>
      <c r="BA39" s="107"/>
      <c r="BB39" s="107"/>
      <c r="BC39" s="108"/>
      <c r="BD39" s="108"/>
    </row>
    <row r="40" spans="1:56" x14ac:dyDescent="0.2">
      <c r="A40" s="107"/>
      <c r="B40" s="107"/>
      <c r="C40" s="107"/>
      <c r="D40" s="107"/>
      <c r="E40" s="108"/>
      <c r="F40" s="107"/>
      <c r="G40" s="107"/>
      <c r="H40" s="107"/>
      <c r="I40" s="107"/>
      <c r="J40" s="107"/>
      <c r="K40" s="107"/>
      <c r="L40" s="109"/>
      <c r="M40" s="109"/>
      <c r="N40" s="109"/>
      <c r="O40" s="109"/>
      <c r="P40" s="109"/>
      <c r="Q40" s="109"/>
      <c r="R40" s="109"/>
      <c r="S40" s="109"/>
      <c r="T40" s="109"/>
      <c r="U40" s="109"/>
      <c r="V40" s="108"/>
      <c r="W40" s="108"/>
      <c r="X40" s="108"/>
      <c r="Y40" s="108"/>
      <c r="Z40" s="108"/>
      <c r="AA40" s="108"/>
      <c r="AB40" s="108"/>
      <c r="AC40" s="108"/>
      <c r="AD40" s="108"/>
      <c r="AE40" s="108"/>
      <c r="AF40" s="108"/>
      <c r="AG40" s="108"/>
      <c r="AH40" s="108"/>
      <c r="AI40" s="108"/>
      <c r="AJ40" s="108"/>
      <c r="AK40" s="108"/>
      <c r="AL40" s="108"/>
      <c r="AM40" s="108"/>
      <c r="AN40" s="108"/>
      <c r="AO40" s="108"/>
      <c r="AP40" s="108"/>
      <c r="AQ40" s="108"/>
      <c r="AR40" s="108"/>
      <c r="AS40" s="108"/>
      <c r="AT40" s="108"/>
      <c r="AU40" s="108"/>
      <c r="AV40" s="109"/>
      <c r="AW40" s="109"/>
      <c r="AX40" s="109"/>
      <c r="AY40" s="108"/>
      <c r="AZ40" s="107"/>
      <c r="BA40" s="107"/>
      <c r="BB40" s="107"/>
      <c r="BC40" s="108"/>
      <c r="BD40" s="108"/>
    </row>
    <row r="41" spans="1:56" x14ac:dyDescent="0.2">
      <c r="A41" s="107"/>
      <c r="B41" s="107"/>
      <c r="C41" s="107"/>
      <c r="D41" s="107"/>
      <c r="E41" s="108"/>
      <c r="F41" s="107"/>
      <c r="G41" s="107"/>
      <c r="H41" s="107"/>
      <c r="I41" s="107"/>
      <c r="J41" s="107"/>
      <c r="K41" s="107"/>
      <c r="L41" s="109"/>
      <c r="M41" s="109"/>
      <c r="N41" s="109"/>
      <c r="O41" s="109"/>
      <c r="P41" s="109"/>
      <c r="Q41" s="109"/>
      <c r="R41" s="109"/>
      <c r="S41" s="109"/>
      <c r="T41" s="109"/>
      <c r="U41" s="109"/>
      <c r="V41" s="108"/>
      <c r="W41" s="108"/>
      <c r="X41" s="108"/>
      <c r="Y41" s="108"/>
      <c r="Z41" s="108"/>
      <c r="AA41" s="108"/>
      <c r="AB41" s="108"/>
      <c r="AC41" s="108"/>
      <c r="AD41" s="108"/>
      <c r="AE41" s="108"/>
      <c r="AF41" s="108"/>
      <c r="AG41" s="108"/>
      <c r="AH41" s="108"/>
      <c r="AI41" s="108"/>
      <c r="AJ41" s="108"/>
      <c r="AK41" s="108"/>
      <c r="AL41" s="108"/>
      <c r="AM41" s="108"/>
      <c r="AN41" s="108"/>
      <c r="AO41" s="108"/>
      <c r="AP41" s="108"/>
      <c r="AQ41" s="108"/>
      <c r="AR41" s="108"/>
      <c r="AS41" s="108"/>
      <c r="AT41" s="108"/>
      <c r="AU41" s="108"/>
      <c r="AV41" s="109"/>
      <c r="AW41" s="109"/>
      <c r="AX41" s="109"/>
      <c r="AY41" s="108"/>
      <c r="AZ41" s="107"/>
      <c r="BA41" s="107"/>
      <c r="BB41" s="107"/>
      <c r="BC41" s="108"/>
      <c r="BD41" s="108"/>
    </row>
    <row r="42" spans="1:56" x14ac:dyDescent="0.2">
      <c r="A42" s="107"/>
      <c r="B42" s="107"/>
      <c r="C42" s="107"/>
      <c r="D42" s="107"/>
      <c r="E42" s="108"/>
      <c r="F42" s="107"/>
      <c r="G42" s="107"/>
      <c r="H42" s="107"/>
      <c r="I42" s="107"/>
      <c r="J42" s="107"/>
      <c r="K42" s="107"/>
      <c r="L42" s="109"/>
      <c r="M42" s="109"/>
      <c r="N42" s="109"/>
      <c r="O42" s="109"/>
      <c r="P42" s="109"/>
      <c r="Q42" s="109"/>
      <c r="R42" s="109"/>
      <c r="S42" s="109"/>
      <c r="T42" s="109"/>
      <c r="U42" s="109"/>
      <c r="V42" s="108"/>
      <c r="W42" s="108"/>
      <c r="X42" s="108"/>
      <c r="Y42" s="108"/>
      <c r="Z42" s="108"/>
      <c r="AA42" s="108"/>
      <c r="AB42" s="108"/>
      <c r="AC42" s="108"/>
      <c r="AD42" s="108"/>
      <c r="AE42" s="108"/>
      <c r="AF42" s="108"/>
      <c r="AG42" s="108"/>
      <c r="AH42" s="108"/>
      <c r="AI42" s="108"/>
      <c r="AJ42" s="108"/>
      <c r="AK42" s="108"/>
      <c r="AL42" s="108"/>
      <c r="AM42" s="108"/>
      <c r="AN42" s="108"/>
      <c r="AO42" s="108"/>
      <c r="AP42" s="108"/>
      <c r="AQ42" s="108"/>
      <c r="AR42" s="108"/>
      <c r="AS42" s="108"/>
      <c r="AT42" s="108"/>
      <c r="AU42" s="108"/>
      <c r="AV42" s="109"/>
      <c r="AW42" s="109"/>
      <c r="AX42" s="109"/>
      <c r="AY42" s="108"/>
      <c r="AZ42" s="107"/>
      <c r="BA42" s="107"/>
      <c r="BB42" s="107"/>
      <c r="BC42" s="108"/>
      <c r="BD42" s="108"/>
    </row>
    <row r="43" spans="1:56" x14ac:dyDescent="0.2">
      <c r="A43" s="107"/>
      <c r="B43" s="107"/>
      <c r="C43" s="107"/>
      <c r="D43" s="107"/>
      <c r="E43" s="108"/>
      <c r="F43" s="107"/>
      <c r="G43" s="107"/>
      <c r="H43" s="107"/>
      <c r="I43" s="107"/>
      <c r="J43" s="107"/>
      <c r="K43" s="107"/>
      <c r="L43" s="109"/>
      <c r="M43" s="109"/>
      <c r="N43" s="109"/>
      <c r="O43" s="109"/>
      <c r="P43" s="109"/>
      <c r="Q43" s="109"/>
      <c r="R43" s="109"/>
      <c r="S43" s="109"/>
      <c r="T43" s="109"/>
      <c r="U43" s="109"/>
      <c r="V43" s="108"/>
      <c r="W43" s="108"/>
      <c r="X43" s="108"/>
      <c r="Y43" s="108"/>
      <c r="Z43" s="108"/>
      <c r="AA43" s="108"/>
      <c r="AB43" s="108"/>
      <c r="AC43" s="108"/>
      <c r="AD43" s="108"/>
      <c r="AE43" s="108"/>
      <c r="AF43" s="108"/>
      <c r="AG43" s="108"/>
      <c r="AH43" s="108"/>
      <c r="AI43" s="108"/>
      <c r="AJ43" s="108"/>
      <c r="AK43" s="108"/>
      <c r="AL43" s="108"/>
      <c r="AM43" s="108"/>
      <c r="AN43" s="108"/>
      <c r="AO43" s="108"/>
      <c r="AP43" s="108"/>
      <c r="AQ43" s="108"/>
      <c r="AR43" s="108"/>
      <c r="AS43" s="108"/>
      <c r="AT43" s="108"/>
      <c r="AU43" s="108"/>
      <c r="AV43" s="109"/>
      <c r="AW43" s="109"/>
      <c r="AX43" s="109"/>
      <c r="AY43" s="108"/>
      <c r="AZ43" s="107"/>
      <c r="BA43" s="107"/>
      <c r="BB43" s="107"/>
      <c r="BC43" s="108"/>
      <c r="BD43" s="108"/>
    </row>
    <row r="44" spans="1:56" x14ac:dyDescent="0.2">
      <c r="A44" s="107"/>
      <c r="B44" s="107"/>
      <c r="C44" s="107"/>
      <c r="D44" s="107"/>
      <c r="E44" s="108"/>
      <c r="F44" s="107"/>
      <c r="G44" s="107"/>
      <c r="H44" s="107"/>
      <c r="I44" s="107"/>
      <c r="J44" s="107"/>
      <c r="K44" s="107"/>
      <c r="L44" s="109"/>
      <c r="M44" s="109"/>
      <c r="N44" s="109"/>
      <c r="O44" s="109"/>
      <c r="P44" s="109"/>
      <c r="Q44" s="109"/>
      <c r="R44" s="109"/>
      <c r="S44" s="109"/>
      <c r="T44" s="109"/>
      <c r="U44" s="109"/>
      <c r="V44" s="108"/>
      <c r="W44" s="108"/>
      <c r="X44" s="108"/>
      <c r="Y44" s="108"/>
      <c r="Z44" s="108"/>
      <c r="AA44" s="108"/>
      <c r="AB44" s="108"/>
      <c r="AC44" s="108"/>
      <c r="AD44" s="108"/>
      <c r="AE44" s="108"/>
      <c r="AF44" s="108"/>
      <c r="AG44" s="108"/>
      <c r="AH44" s="108"/>
      <c r="AI44" s="108"/>
      <c r="AJ44" s="108"/>
      <c r="AK44" s="108"/>
      <c r="AL44" s="108"/>
      <c r="AM44" s="108"/>
      <c r="AN44" s="108"/>
      <c r="AO44" s="108"/>
      <c r="AP44" s="108"/>
      <c r="AQ44" s="108"/>
      <c r="AR44" s="108"/>
      <c r="AS44" s="108"/>
      <c r="AT44" s="108"/>
      <c r="AU44" s="108"/>
      <c r="AV44" s="109"/>
      <c r="AW44" s="109"/>
      <c r="AX44" s="109"/>
      <c r="AY44" s="108"/>
      <c r="AZ44" s="107"/>
      <c r="BA44" s="107"/>
      <c r="BB44" s="107"/>
      <c r="BC44" s="108"/>
      <c r="BD44" s="108"/>
    </row>
    <row r="45" spans="1:56" x14ac:dyDescent="0.2">
      <c r="A45" s="107"/>
      <c r="B45" s="107"/>
      <c r="C45" s="107"/>
      <c r="D45" s="107"/>
      <c r="E45" s="108"/>
      <c r="F45" s="107"/>
      <c r="G45" s="107"/>
      <c r="H45" s="107"/>
      <c r="I45" s="107"/>
      <c r="J45" s="107"/>
      <c r="K45" s="107"/>
      <c r="L45" s="109"/>
      <c r="M45" s="109"/>
      <c r="N45" s="109"/>
      <c r="O45" s="109"/>
      <c r="P45" s="109"/>
      <c r="Q45" s="109"/>
      <c r="R45" s="109"/>
      <c r="S45" s="109"/>
      <c r="T45" s="109"/>
      <c r="U45" s="109"/>
      <c r="V45" s="108"/>
      <c r="W45" s="108"/>
      <c r="X45" s="108"/>
      <c r="Y45" s="108"/>
      <c r="Z45" s="108"/>
      <c r="AA45" s="108"/>
      <c r="AB45" s="108"/>
      <c r="AC45" s="108"/>
      <c r="AD45" s="108"/>
      <c r="AE45" s="108"/>
      <c r="AF45" s="108"/>
      <c r="AG45" s="108"/>
      <c r="AH45" s="108"/>
      <c r="AI45" s="108"/>
      <c r="AJ45" s="108"/>
      <c r="AK45" s="108"/>
      <c r="AL45" s="108"/>
      <c r="AM45" s="108"/>
      <c r="AN45" s="108"/>
      <c r="AO45" s="108"/>
      <c r="AP45" s="108"/>
      <c r="AQ45" s="108"/>
      <c r="AR45" s="108"/>
      <c r="AS45" s="108"/>
      <c r="AT45" s="108"/>
      <c r="AU45" s="108"/>
      <c r="AV45" s="109"/>
      <c r="AW45" s="109"/>
      <c r="AX45" s="109"/>
      <c r="AY45" s="108"/>
      <c r="AZ45" s="107"/>
      <c r="BA45" s="107"/>
      <c r="BB45" s="107"/>
      <c r="BC45" s="108"/>
      <c r="BD45" s="108"/>
    </row>
    <row r="46" spans="1:56" x14ac:dyDescent="0.2">
      <c r="A46" s="107"/>
      <c r="B46" s="107"/>
      <c r="C46" s="107"/>
      <c r="D46" s="107"/>
      <c r="E46" s="108"/>
      <c r="F46" s="107"/>
      <c r="G46" s="107"/>
      <c r="H46" s="107"/>
      <c r="I46" s="107"/>
      <c r="J46" s="107"/>
      <c r="K46" s="107"/>
      <c r="L46" s="109"/>
      <c r="M46" s="109"/>
      <c r="N46" s="109"/>
      <c r="O46" s="109"/>
      <c r="P46" s="109"/>
      <c r="Q46" s="109"/>
      <c r="R46" s="109"/>
      <c r="S46" s="109"/>
      <c r="T46" s="109"/>
      <c r="U46" s="109"/>
      <c r="V46" s="108"/>
      <c r="W46" s="108"/>
      <c r="X46" s="108"/>
      <c r="Y46" s="108"/>
      <c r="Z46" s="108"/>
      <c r="AA46" s="108"/>
      <c r="AB46" s="108"/>
      <c r="AC46" s="108"/>
      <c r="AD46" s="108"/>
      <c r="AE46" s="108"/>
      <c r="AF46" s="108"/>
      <c r="AG46" s="108"/>
      <c r="AH46" s="108"/>
      <c r="AI46" s="108"/>
      <c r="AJ46" s="108"/>
      <c r="AK46" s="108"/>
      <c r="AL46" s="108"/>
      <c r="AM46" s="108"/>
      <c r="AN46" s="108"/>
      <c r="AO46" s="108"/>
      <c r="AP46" s="108"/>
      <c r="AQ46" s="108"/>
      <c r="AR46" s="108"/>
      <c r="AS46" s="108"/>
      <c r="AT46" s="108"/>
      <c r="AU46" s="108"/>
      <c r="AV46" s="109"/>
      <c r="AW46" s="109"/>
      <c r="AX46" s="109"/>
      <c r="AY46" s="108"/>
      <c r="AZ46" s="107"/>
      <c r="BA46" s="107"/>
      <c r="BB46" s="107"/>
      <c r="BC46" s="108"/>
      <c r="BD46" s="108"/>
    </row>
    <row r="47" spans="1:56" x14ac:dyDescent="0.2">
      <c r="A47" s="107"/>
      <c r="B47" s="107"/>
      <c r="C47" s="107"/>
      <c r="D47" s="107"/>
      <c r="E47" s="108"/>
      <c r="F47" s="107"/>
      <c r="G47" s="107"/>
      <c r="H47" s="107"/>
      <c r="I47" s="107"/>
      <c r="J47" s="107"/>
      <c r="K47" s="107"/>
      <c r="L47" s="109"/>
      <c r="M47" s="109"/>
      <c r="N47" s="109"/>
      <c r="O47" s="109"/>
      <c r="P47" s="109"/>
      <c r="Q47" s="109"/>
      <c r="R47" s="109"/>
      <c r="S47" s="109"/>
      <c r="T47" s="109"/>
      <c r="U47" s="109"/>
      <c r="V47" s="108"/>
      <c r="W47" s="108"/>
      <c r="X47" s="108"/>
      <c r="Y47" s="108"/>
      <c r="Z47" s="108"/>
      <c r="AA47" s="108"/>
      <c r="AB47" s="108"/>
      <c r="AC47" s="108"/>
      <c r="AD47" s="108"/>
      <c r="AE47" s="108"/>
      <c r="AF47" s="108"/>
      <c r="AG47" s="108"/>
      <c r="AH47" s="108"/>
      <c r="AI47" s="108"/>
      <c r="AJ47" s="108"/>
      <c r="AK47" s="108"/>
      <c r="AL47" s="108"/>
      <c r="AM47" s="108"/>
      <c r="AN47" s="108"/>
      <c r="AO47" s="108"/>
      <c r="AP47" s="108"/>
      <c r="AQ47" s="108"/>
      <c r="AR47" s="108"/>
      <c r="AS47" s="108"/>
      <c r="AT47" s="108"/>
      <c r="AU47" s="108"/>
      <c r="AV47" s="109"/>
      <c r="AW47" s="109"/>
      <c r="AX47" s="109"/>
      <c r="AY47" s="108"/>
      <c r="AZ47" s="107"/>
      <c r="BA47" s="107"/>
      <c r="BB47" s="107"/>
      <c r="BC47" s="108"/>
      <c r="BD47" s="108"/>
    </row>
    <row r="48" spans="1:56" x14ac:dyDescent="0.2">
      <c r="A48" s="107"/>
      <c r="B48" s="107"/>
      <c r="C48" s="107"/>
      <c r="D48" s="107"/>
      <c r="E48" s="108"/>
      <c r="F48" s="107"/>
      <c r="G48" s="107"/>
      <c r="H48" s="107"/>
      <c r="I48" s="107"/>
      <c r="J48" s="107"/>
      <c r="K48" s="107"/>
      <c r="L48" s="109"/>
      <c r="M48" s="109"/>
      <c r="N48" s="109"/>
      <c r="O48" s="109"/>
      <c r="P48" s="109"/>
      <c r="Q48" s="109"/>
      <c r="R48" s="109"/>
      <c r="S48" s="109"/>
      <c r="T48" s="109"/>
      <c r="U48" s="109"/>
      <c r="V48" s="108"/>
      <c r="W48" s="108"/>
      <c r="X48" s="108"/>
      <c r="Y48" s="108"/>
      <c r="Z48" s="108"/>
      <c r="AA48" s="108"/>
      <c r="AB48" s="108"/>
      <c r="AC48" s="108"/>
      <c r="AD48" s="108"/>
      <c r="AE48" s="108"/>
      <c r="AF48" s="108"/>
      <c r="AG48" s="108"/>
      <c r="AH48" s="108"/>
      <c r="AI48" s="108"/>
      <c r="AJ48" s="108"/>
      <c r="AK48" s="108"/>
      <c r="AL48" s="108"/>
      <c r="AM48" s="108"/>
      <c r="AN48" s="108"/>
      <c r="AO48" s="108"/>
      <c r="AP48" s="108"/>
      <c r="AQ48" s="108"/>
      <c r="AR48" s="108"/>
      <c r="AS48" s="108"/>
      <c r="AT48" s="108"/>
      <c r="AU48" s="108"/>
      <c r="AV48" s="109"/>
      <c r="AW48" s="109"/>
      <c r="AX48" s="109"/>
      <c r="AY48" s="108"/>
      <c r="AZ48" s="107"/>
      <c r="BA48" s="107"/>
      <c r="BB48" s="107"/>
      <c r="BC48" s="108"/>
      <c r="BD48" s="108"/>
    </row>
    <row r="49" spans="1:56" x14ac:dyDescent="0.2">
      <c r="A49" s="107"/>
      <c r="B49" s="107"/>
      <c r="C49" s="107"/>
      <c r="D49" s="107"/>
      <c r="E49" s="108"/>
      <c r="F49" s="107"/>
      <c r="G49" s="107"/>
      <c r="H49" s="107"/>
      <c r="I49" s="107"/>
      <c r="J49" s="107"/>
      <c r="K49" s="107"/>
      <c r="L49" s="109"/>
      <c r="M49" s="109"/>
      <c r="N49" s="109"/>
      <c r="O49" s="109"/>
      <c r="P49" s="109"/>
      <c r="Q49" s="109"/>
      <c r="R49" s="109"/>
      <c r="S49" s="109"/>
      <c r="T49" s="109"/>
      <c r="U49" s="109"/>
      <c r="V49" s="108"/>
      <c r="W49" s="108"/>
      <c r="X49" s="108"/>
      <c r="Y49" s="108"/>
      <c r="Z49" s="108"/>
      <c r="AA49" s="108"/>
      <c r="AB49" s="108"/>
      <c r="AC49" s="108"/>
      <c r="AD49" s="108"/>
      <c r="AE49" s="108"/>
      <c r="AF49" s="108"/>
      <c r="AG49" s="108"/>
      <c r="AH49" s="108"/>
      <c r="AI49" s="108"/>
      <c r="AJ49" s="108"/>
      <c r="AK49" s="108"/>
      <c r="AL49" s="108"/>
      <c r="AM49" s="108"/>
      <c r="AN49" s="108"/>
      <c r="AO49" s="108"/>
      <c r="AP49" s="108"/>
      <c r="AQ49" s="108"/>
      <c r="AR49" s="108"/>
      <c r="AS49" s="108"/>
      <c r="AT49" s="108"/>
      <c r="AU49" s="108"/>
      <c r="AV49" s="109"/>
      <c r="AW49" s="109"/>
      <c r="AX49" s="109"/>
      <c r="AY49" s="108"/>
      <c r="AZ49" s="107"/>
      <c r="BA49" s="107"/>
      <c r="BB49" s="107"/>
      <c r="BC49" s="108"/>
      <c r="BD49" s="108"/>
    </row>
    <row r="50" spans="1:56" x14ac:dyDescent="0.2">
      <c r="A50" s="107"/>
      <c r="B50" s="107"/>
      <c r="C50" s="107"/>
      <c r="D50" s="107"/>
      <c r="E50" s="108"/>
      <c r="F50" s="107"/>
      <c r="G50" s="107"/>
      <c r="H50" s="107"/>
      <c r="I50" s="107"/>
      <c r="J50" s="107"/>
      <c r="K50" s="107"/>
      <c r="L50" s="109"/>
      <c r="M50" s="109"/>
      <c r="N50" s="109"/>
      <c r="O50" s="109"/>
      <c r="P50" s="109"/>
      <c r="Q50" s="109"/>
      <c r="R50" s="109"/>
      <c r="S50" s="109"/>
      <c r="T50" s="109"/>
      <c r="U50" s="109"/>
      <c r="V50" s="108"/>
      <c r="W50" s="108"/>
      <c r="X50" s="108"/>
      <c r="Y50" s="108"/>
      <c r="Z50" s="108"/>
      <c r="AA50" s="108"/>
      <c r="AB50" s="108"/>
      <c r="AC50" s="108"/>
      <c r="AD50" s="108"/>
      <c r="AE50" s="108"/>
      <c r="AF50" s="108"/>
      <c r="AG50" s="108"/>
      <c r="AH50" s="108"/>
      <c r="AI50" s="108"/>
      <c r="AJ50" s="108"/>
      <c r="AK50" s="108"/>
      <c r="AL50" s="108"/>
      <c r="AM50" s="108"/>
      <c r="AN50" s="108"/>
      <c r="AO50" s="108"/>
      <c r="AP50" s="108"/>
      <c r="AQ50" s="108"/>
      <c r="AR50" s="108"/>
      <c r="AS50" s="108"/>
      <c r="AT50" s="108"/>
      <c r="AU50" s="108"/>
      <c r="AV50" s="109"/>
      <c r="AW50" s="109"/>
      <c r="AX50" s="109"/>
      <c r="AY50" s="108"/>
      <c r="AZ50" s="107"/>
      <c r="BA50" s="107"/>
      <c r="BB50" s="107"/>
      <c r="BC50" s="108"/>
      <c r="BD50" s="108"/>
    </row>
    <row r="51" spans="1:56" x14ac:dyDescent="0.2">
      <c r="A51" s="107"/>
      <c r="B51" s="107"/>
      <c r="C51" s="107"/>
      <c r="D51" s="107"/>
      <c r="E51" s="108"/>
      <c r="F51" s="107"/>
      <c r="G51" s="107"/>
      <c r="H51" s="107"/>
      <c r="I51" s="107"/>
      <c r="J51" s="107"/>
      <c r="K51" s="107"/>
      <c r="L51" s="109"/>
      <c r="M51" s="109"/>
      <c r="N51" s="109"/>
      <c r="O51" s="109"/>
      <c r="P51" s="109"/>
      <c r="Q51" s="109"/>
      <c r="R51" s="109"/>
      <c r="S51" s="109"/>
      <c r="T51" s="109"/>
      <c r="U51" s="109"/>
      <c r="V51" s="108"/>
      <c r="W51" s="108"/>
      <c r="X51" s="108"/>
      <c r="Y51" s="108"/>
      <c r="Z51" s="108"/>
      <c r="AA51" s="108"/>
      <c r="AB51" s="108"/>
      <c r="AC51" s="108"/>
      <c r="AD51" s="108"/>
      <c r="AE51" s="108"/>
      <c r="AF51" s="108"/>
      <c r="AG51" s="108"/>
      <c r="AH51" s="108"/>
      <c r="AI51" s="108"/>
      <c r="AJ51" s="108"/>
      <c r="AK51" s="108"/>
      <c r="AL51" s="108"/>
      <c r="AM51" s="108"/>
      <c r="AN51" s="108"/>
      <c r="AO51" s="108"/>
      <c r="AP51" s="108"/>
      <c r="AQ51" s="108"/>
      <c r="AR51" s="108"/>
      <c r="AS51" s="108"/>
      <c r="AT51" s="108"/>
      <c r="AU51" s="108"/>
      <c r="AV51" s="109"/>
      <c r="AW51" s="109"/>
      <c r="AX51" s="109"/>
      <c r="AY51" s="108"/>
      <c r="AZ51" s="107"/>
      <c r="BA51" s="107"/>
      <c r="BB51" s="107"/>
      <c r="BC51" s="108"/>
      <c r="BD51" s="108"/>
    </row>
    <row r="52" spans="1:56" x14ac:dyDescent="0.2">
      <c r="A52" s="107"/>
      <c r="B52" s="107"/>
      <c r="C52" s="107"/>
      <c r="D52" s="107"/>
      <c r="E52" s="108"/>
      <c r="F52" s="107"/>
      <c r="G52" s="107"/>
      <c r="H52" s="107"/>
      <c r="I52" s="107"/>
      <c r="J52" s="107"/>
      <c r="K52" s="107"/>
      <c r="L52" s="109"/>
      <c r="M52" s="109"/>
      <c r="N52" s="109"/>
      <c r="O52" s="109"/>
      <c r="P52" s="109"/>
      <c r="Q52" s="109"/>
      <c r="R52" s="109"/>
      <c r="S52" s="109"/>
      <c r="T52" s="109"/>
      <c r="U52" s="109"/>
      <c r="V52" s="108"/>
      <c r="W52" s="108"/>
      <c r="X52" s="108"/>
      <c r="Y52" s="108"/>
      <c r="Z52" s="108"/>
      <c r="AA52" s="108"/>
      <c r="AB52" s="108"/>
      <c r="AC52" s="108"/>
      <c r="AD52" s="108"/>
      <c r="AE52" s="108"/>
      <c r="AF52" s="108"/>
      <c r="AG52" s="108"/>
      <c r="AH52" s="108"/>
      <c r="AI52" s="108"/>
      <c r="AJ52" s="108"/>
      <c r="AK52" s="108"/>
      <c r="AL52" s="108"/>
      <c r="AM52" s="108"/>
      <c r="AN52" s="108"/>
      <c r="AO52" s="108"/>
      <c r="AP52" s="108"/>
      <c r="AQ52" s="108"/>
      <c r="AR52" s="108"/>
      <c r="AS52" s="108"/>
      <c r="AT52" s="108"/>
      <c r="AU52" s="108"/>
      <c r="AV52" s="109"/>
      <c r="AW52" s="109"/>
      <c r="AX52" s="109"/>
      <c r="AY52" s="108"/>
      <c r="AZ52" s="107"/>
      <c r="BA52" s="107"/>
      <c r="BB52" s="107"/>
      <c r="BC52" s="108"/>
      <c r="BD52" s="108"/>
    </row>
    <row r="53" spans="1:56" x14ac:dyDescent="0.2">
      <c r="A53" s="107"/>
      <c r="B53" s="107"/>
      <c r="C53" s="107"/>
      <c r="D53" s="107"/>
      <c r="E53" s="108"/>
      <c r="F53" s="107"/>
      <c r="G53" s="107"/>
      <c r="H53" s="107"/>
      <c r="I53" s="107"/>
      <c r="J53" s="107"/>
      <c r="K53" s="107"/>
      <c r="L53" s="109"/>
      <c r="M53" s="109"/>
      <c r="N53" s="109"/>
      <c r="O53" s="109"/>
      <c r="P53" s="109"/>
      <c r="Q53" s="109"/>
      <c r="R53" s="109"/>
      <c r="S53" s="109"/>
      <c r="T53" s="109"/>
      <c r="U53" s="109"/>
      <c r="V53" s="108"/>
      <c r="W53" s="108"/>
      <c r="X53" s="108"/>
      <c r="Y53" s="108"/>
      <c r="Z53" s="108"/>
      <c r="AA53" s="108"/>
      <c r="AB53" s="108"/>
      <c r="AC53" s="108"/>
      <c r="AD53" s="108"/>
      <c r="AE53" s="108"/>
      <c r="AF53" s="108"/>
      <c r="AG53" s="108"/>
      <c r="AH53" s="108"/>
      <c r="AI53" s="108"/>
      <c r="AJ53" s="108"/>
      <c r="AK53" s="108"/>
      <c r="AL53" s="108"/>
      <c r="AM53" s="108"/>
      <c r="AN53" s="108"/>
      <c r="AO53" s="108"/>
      <c r="AP53" s="108"/>
      <c r="AQ53" s="108"/>
      <c r="AR53" s="108"/>
      <c r="AS53" s="108"/>
      <c r="AT53" s="108"/>
      <c r="AU53" s="108"/>
      <c r="AV53" s="109"/>
      <c r="AW53" s="109"/>
      <c r="AX53" s="109"/>
      <c r="AY53" s="108"/>
      <c r="AZ53" s="107"/>
      <c r="BA53" s="107"/>
      <c r="BB53" s="107"/>
      <c r="BC53" s="108"/>
      <c r="BD53" s="108"/>
    </row>
    <row r="54" spans="1:56" x14ac:dyDescent="0.2">
      <c r="A54" s="107"/>
      <c r="B54" s="107"/>
      <c r="C54" s="107"/>
      <c r="D54" s="107"/>
      <c r="E54" s="108"/>
      <c r="F54" s="107"/>
      <c r="G54" s="107"/>
      <c r="H54" s="107"/>
      <c r="I54" s="107"/>
      <c r="J54" s="107"/>
      <c r="K54" s="107"/>
      <c r="L54" s="109"/>
      <c r="M54" s="109"/>
      <c r="N54" s="109"/>
      <c r="O54" s="109"/>
      <c r="P54" s="109"/>
      <c r="Q54" s="109"/>
      <c r="R54" s="109"/>
      <c r="S54" s="109"/>
      <c r="T54" s="109"/>
      <c r="U54" s="109"/>
      <c r="V54" s="108"/>
      <c r="W54" s="108"/>
      <c r="X54" s="108"/>
      <c r="Y54" s="108"/>
      <c r="Z54" s="108"/>
      <c r="AA54" s="108"/>
      <c r="AB54" s="108"/>
      <c r="AC54" s="108"/>
      <c r="AD54" s="108"/>
      <c r="AE54" s="108"/>
      <c r="AF54" s="108"/>
      <c r="AG54" s="108"/>
      <c r="AH54" s="108"/>
      <c r="AI54" s="108"/>
      <c r="AJ54" s="108"/>
      <c r="AK54" s="108"/>
      <c r="AL54" s="108"/>
      <c r="AM54" s="108"/>
      <c r="AN54" s="108"/>
      <c r="AO54" s="108"/>
      <c r="AP54" s="108"/>
      <c r="AQ54" s="108"/>
      <c r="AR54" s="108"/>
      <c r="AS54" s="108"/>
      <c r="AT54" s="108"/>
      <c r="AU54" s="108"/>
      <c r="AV54" s="109"/>
      <c r="AW54" s="109"/>
      <c r="AX54" s="109"/>
      <c r="AY54" s="108"/>
      <c r="AZ54" s="107"/>
      <c r="BA54" s="107"/>
      <c r="BB54" s="107"/>
      <c r="BC54" s="108"/>
      <c r="BD54" s="108"/>
    </row>
    <row r="55" spans="1:56" x14ac:dyDescent="0.2">
      <c r="A55" s="107"/>
      <c r="B55" s="107"/>
      <c r="C55" s="107"/>
      <c r="D55" s="107"/>
      <c r="E55" s="108"/>
      <c r="F55" s="107"/>
      <c r="G55" s="107"/>
      <c r="H55" s="107"/>
      <c r="I55" s="107"/>
      <c r="J55" s="107"/>
      <c r="K55" s="107"/>
      <c r="L55" s="109"/>
      <c r="M55" s="109"/>
      <c r="N55" s="109"/>
      <c r="O55" s="109"/>
      <c r="P55" s="109"/>
      <c r="Q55" s="109"/>
      <c r="R55" s="109"/>
      <c r="S55" s="109"/>
      <c r="T55" s="109"/>
      <c r="U55" s="109"/>
      <c r="V55" s="108"/>
      <c r="W55" s="108"/>
      <c r="X55" s="108"/>
      <c r="Y55" s="108"/>
      <c r="Z55" s="108"/>
      <c r="AA55" s="108"/>
      <c r="AB55" s="108"/>
      <c r="AC55" s="108"/>
      <c r="AD55" s="108"/>
      <c r="AE55" s="108"/>
      <c r="AF55" s="108"/>
      <c r="AG55" s="108"/>
      <c r="AH55" s="108"/>
      <c r="AI55" s="108"/>
      <c r="AJ55" s="108"/>
      <c r="AK55" s="108"/>
      <c r="AL55" s="108"/>
      <c r="AM55" s="108"/>
      <c r="AN55" s="108"/>
      <c r="AO55" s="108"/>
      <c r="AP55" s="108"/>
      <c r="AQ55" s="108"/>
      <c r="AR55" s="108"/>
      <c r="AS55" s="108"/>
      <c r="AT55" s="108"/>
      <c r="AU55" s="108"/>
      <c r="AV55" s="109"/>
      <c r="AW55" s="109"/>
      <c r="AX55" s="109"/>
      <c r="AY55" s="108"/>
      <c r="AZ55" s="107"/>
      <c r="BA55" s="107"/>
      <c r="BB55" s="107"/>
      <c r="BC55" s="108"/>
      <c r="BD55" s="108"/>
    </row>
    <row r="56" spans="1:56" x14ac:dyDescent="0.2">
      <c r="A56" s="107"/>
      <c r="B56" s="107"/>
      <c r="C56" s="107"/>
      <c r="D56" s="107"/>
      <c r="E56" s="108"/>
      <c r="F56" s="107"/>
      <c r="G56" s="107"/>
      <c r="H56" s="107"/>
      <c r="I56" s="107"/>
      <c r="J56" s="107"/>
      <c r="K56" s="107"/>
      <c r="L56" s="109"/>
      <c r="M56" s="109"/>
      <c r="N56" s="109"/>
      <c r="O56" s="109"/>
      <c r="P56" s="109"/>
      <c r="Q56" s="109"/>
      <c r="R56" s="109"/>
      <c r="S56" s="109"/>
      <c r="T56" s="109"/>
      <c r="U56" s="109"/>
      <c r="V56" s="108"/>
      <c r="W56" s="108"/>
      <c r="X56" s="108"/>
      <c r="Y56" s="108"/>
      <c r="Z56" s="108"/>
      <c r="AA56" s="108"/>
      <c r="AB56" s="108"/>
      <c r="AC56" s="108"/>
      <c r="AD56" s="108"/>
      <c r="AE56" s="108"/>
      <c r="AF56" s="108"/>
      <c r="AG56" s="108"/>
      <c r="AH56" s="108"/>
      <c r="AI56" s="108"/>
      <c r="AJ56" s="108"/>
      <c r="AK56" s="108"/>
      <c r="AL56" s="108"/>
      <c r="AM56" s="108"/>
      <c r="AN56" s="108"/>
      <c r="AO56" s="108"/>
      <c r="AP56" s="108"/>
      <c r="AQ56" s="108"/>
      <c r="AR56" s="108"/>
      <c r="AS56" s="108"/>
      <c r="AT56" s="108"/>
      <c r="AU56" s="108"/>
      <c r="AV56" s="109"/>
      <c r="AW56" s="109"/>
      <c r="AX56" s="109"/>
      <c r="AY56" s="108"/>
      <c r="AZ56" s="107"/>
      <c r="BA56" s="107"/>
      <c r="BB56" s="107"/>
      <c r="BC56" s="108"/>
      <c r="BD56" s="108"/>
    </row>
    <row r="57" spans="1:56" x14ac:dyDescent="0.2">
      <c r="A57" s="107"/>
      <c r="B57" s="107"/>
      <c r="C57" s="107"/>
      <c r="D57" s="107"/>
      <c r="E57" s="108"/>
      <c r="F57" s="107"/>
      <c r="G57" s="107"/>
      <c r="H57" s="107"/>
      <c r="I57" s="107"/>
      <c r="J57" s="107"/>
      <c r="K57" s="107"/>
      <c r="L57" s="109"/>
      <c r="M57" s="109"/>
      <c r="N57" s="109"/>
      <c r="O57" s="109"/>
      <c r="P57" s="109"/>
      <c r="Q57" s="109"/>
      <c r="R57" s="109"/>
      <c r="S57" s="109"/>
      <c r="T57" s="109"/>
      <c r="U57" s="109"/>
      <c r="V57" s="108"/>
      <c r="W57" s="108"/>
      <c r="X57" s="108"/>
      <c r="Y57" s="108"/>
      <c r="Z57" s="108"/>
      <c r="AA57" s="108"/>
      <c r="AB57" s="108"/>
      <c r="AC57" s="108"/>
      <c r="AD57" s="108"/>
      <c r="AE57" s="108"/>
      <c r="AF57" s="108"/>
      <c r="AG57" s="108"/>
      <c r="AH57" s="108"/>
      <c r="AI57" s="108"/>
      <c r="AJ57" s="108"/>
      <c r="AK57" s="108"/>
      <c r="AL57" s="108"/>
      <c r="AM57" s="108"/>
      <c r="AN57" s="108"/>
      <c r="AO57" s="108"/>
      <c r="AP57" s="108"/>
      <c r="AQ57" s="108"/>
      <c r="AR57" s="108"/>
      <c r="AS57" s="108"/>
      <c r="AT57" s="108"/>
      <c r="AU57" s="108"/>
      <c r="AV57" s="109"/>
      <c r="AW57" s="109"/>
      <c r="AX57" s="109"/>
      <c r="AY57" s="108"/>
      <c r="AZ57" s="107"/>
      <c r="BA57" s="107"/>
      <c r="BB57" s="107"/>
      <c r="BC57" s="108"/>
      <c r="BD57" s="108"/>
    </row>
    <row r="58" spans="1:56" x14ac:dyDescent="0.2">
      <c r="A58" s="107"/>
      <c r="B58" s="107"/>
      <c r="C58" s="107"/>
      <c r="D58" s="107"/>
      <c r="E58" s="108"/>
      <c r="F58" s="107"/>
      <c r="G58" s="107"/>
      <c r="H58" s="107"/>
      <c r="I58" s="107"/>
      <c r="J58" s="107"/>
      <c r="K58" s="107"/>
      <c r="L58" s="109"/>
      <c r="M58" s="109"/>
      <c r="N58" s="109"/>
      <c r="O58" s="109"/>
      <c r="P58" s="109"/>
      <c r="Q58" s="109"/>
      <c r="R58" s="109"/>
      <c r="S58" s="109"/>
      <c r="T58" s="109"/>
      <c r="U58" s="109"/>
      <c r="V58" s="108"/>
      <c r="W58" s="108"/>
      <c r="X58" s="108"/>
      <c r="Y58" s="108"/>
      <c r="Z58" s="108"/>
      <c r="AA58" s="108"/>
      <c r="AB58" s="108"/>
      <c r="AC58" s="108"/>
      <c r="AD58" s="108"/>
      <c r="AE58" s="108"/>
      <c r="AF58" s="108"/>
      <c r="AG58" s="108"/>
      <c r="AH58" s="108"/>
      <c r="AI58" s="108"/>
      <c r="AJ58" s="108"/>
      <c r="AK58" s="108"/>
      <c r="AL58" s="108"/>
      <c r="AM58" s="108"/>
      <c r="AN58" s="108"/>
      <c r="AO58" s="108"/>
      <c r="AP58" s="108"/>
      <c r="AQ58" s="108"/>
      <c r="AR58" s="108"/>
      <c r="AS58" s="108"/>
      <c r="AT58" s="108"/>
      <c r="AU58" s="108"/>
      <c r="AV58" s="109"/>
      <c r="AW58" s="109"/>
      <c r="AX58" s="109"/>
      <c r="AY58" s="108"/>
      <c r="AZ58" s="107"/>
      <c r="BA58" s="107"/>
      <c r="BB58" s="107"/>
      <c r="BC58" s="108"/>
      <c r="BD58" s="108"/>
    </row>
    <row r="59" spans="1:56" x14ac:dyDescent="0.2">
      <c r="A59" s="107"/>
      <c r="B59" s="107"/>
      <c r="C59" s="107"/>
      <c r="D59" s="107"/>
      <c r="E59" s="108"/>
      <c r="F59" s="107"/>
      <c r="G59" s="107"/>
      <c r="H59" s="107"/>
      <c r="I59" s="107"/>
      <c r="J59" s="107"/>
      <c r="K59" s="107"/>
      <c r="L59" s="109"/>
      <c r="M59" s="109"/>
      <c r="N59" s="109"/>
      <c r="O59" s="109"/>
      <c r="P59" s="109"/>
      <c r="Q59" s="109"/>
      <c r="R59" s="109"/>
      <c r="S59" s="109"/>
      <c r="T59" s="109"/>
      <c r="U59" s="109"/>
      <c r="V59" s="108"/>
      <c r="W59" s="108"/>
      <c r="X59" s="108"/>
      <c r="Y59" s="108"/>
      <c r="Z59" s="108"/>
      <c r="AA59" s="108"/>
      <c r="AB59" s="108"/>
      <c r="AC59" s="108"/>
      <c r="AD59" s="108"/>
      <c r="AE59" s="108"/>
      <c r="AF59" s="108"/>
      <c r="AG59" s="108"/>
      <c r="AH59" s="108"/>
      <c r="AI59" s="108"/>
      <c r="AJ59" s="108"/>
      <c r="AK59" s="108"/>
      <c r="AL59" s="108"/>
      <c r="AM59" s="108"/>
      <c r="AN59" s="108"/>
      <c r="AO59" s="108"/>
      <c r="AP59" s="108"/>
      <c r="AQ59" s="108"/>
      <c r="AR59" s="108"/>
      <c r="AS59" s="108"/>
      <c r="AT59" s="108"/>
      <c r="AU59" s="108"/>
      <c r="AV59" s="109"/>
      <c r="AW59" s="109"/>
      <c r="AX59" s="109"/>
      <c r="AY59" s="108"/>
      <c r="AZ59" s="107"/>
      <c r="BA59" s="107"/>
      <c r="BB59" s="107"/>
      <c r="BC59" s="108"/>
      <c r="BD59" s="108"/>
    </row>
    <row r="60" spans="1:56" x14ac:dyDescent="0.2">
      <c r="A60" s="107"/>
      <c r="B60" s="107"/>
      <c r="C60" s="107"/>
      <c r="D60" s="107"/>
      <c r="E60" s="108"/>
      <c r="F60" s="107"/>
      <c r="G60" s="107"/>
      <c r="H60" s="107"/>
      <c r="I60" s="107"/>
      <c r="J60" s="107"/>
      <c r="K60" s="107"/>
      <c r="L60" s="109"/>
      <c r="M60" s="109"/>
      <c r="N60" s="109"/>
      <c r="O60" s="109"/>
      <c r="P60" s="109"/>
      <c r="Q60" s="109"/>
      <c r="R60" s="109"/>
      <c r="S60" s="109"/>
      <c r="T60" s="109"/>
      <c r="U60" s="109"/>
      <c r="V60" s="108"/>
      <c r="W60" s="108"/>
      <c r="X60" s="108"/>
      <c r="Y60" s="108"/>
      <c r="Z60" s="108"/>
      <c r="AA60" s="108"/>
      <c r="AB60" s="108"/>
      <c r="AC60" s="108"/>
      <c r="AD60" s="108"/>
      <c r="AE60" s="108"/>
      <c r="AF60" s="108"/>
      <c r="AG60" s="108"/>
      <c r="AH60" s="108"/>
      <c r="AI60" s="108"/>
      <c r="AJ60" s="108"/>
      <c r="AK60" s="108"/>
      <c r="AL60" s="108"/>
      <c r="AM60" s="108"/>
      <c r="AN60" s="108"/>
      <c r="AO60" s="108"/>
      <c r="AP60" s="108"/>
      <c r="AQ60" s="108"/>
      <c r="AR60" s="108"/>
      <c r="AS60" s="108"/>
      <c r="AT60" s="108"/>
      <c r="AU60" s="108"/>
      <c r="AV60" s="109"/>
      <c r="AW60" s="109"/>
      <c r="AX60" s="109"/>
      <c r="AY60" s="108"/>
      <c r="AZ60" s="107"/>
      <c r="BA60" s="107"/>
      <c r="BB60" s="107"/>
      <c r="BC60" s="108"/>
      <c r="BD60" s="108"/>
    </row>
    <row r="61" spans="1:56" x14ac:dyDescent="0.2">
      <c r="A61" s="107"/>
      <c r="B61" s="107"/>
      <c r="C61" s="107"/>
      <c r="D61" s="107"/>
      <c r="E61" s="108"/>
      <c r="F61" s="107"/>
      <c r="G61" s="107"/>
      <c r="H61" s="107"/>
      <c r="I61" s="107"/>
      <c r="J61" s="107"/>
      <c r="K61" s="107"/>
      <c r="L61" s="109"/>
      <c r="M61" s="109"/>
      <c r="N61" s="109"/>
      <c r="O61" s="109"/>
      <c r="P61" s="109"/>
      <c r="Q61" s="109"/>
      <c r="R61" s="109"/>
      <c r="S61" s="109"/>
      <c r="T61" s="109"/>
      <c r="U61" s="109"/>
      <c r="V61" s="108"/>
      <c r="W61" s="108"/>
      <c r="X61" s="108"/>
      <c r="Y61" s="108"/>
      <c r="Z61" s="108"/>
      <c r="AA61" s="108"/>
      <c r="AB61" s="108"/>
      <c r="AC61" s="108"/>
      <c r="AD61" s="108"/>
      <c r="AE61" s="108"/>
      <c r="AF61" s="108"/>
      <c r="AG61" s="108"/>
      <c r="AH61" s="108"/>
      <c r="AI61" s="108"/>
      <c r="AJ61" s="108"/>
      <c r="AK61" s="108"/>
      <c r="AL61" s="108"/>
      <c r="AM61" s="108"/>
      <c r="AN61" s="108"/>
      <c r="AO61" s="108"/>
      <c r="AP61" s="108"/>
      <c r="AQ61" s="108"/>
      <c r="AR61" s="108"/>
      <c r="AS61" s="108"/>
      <c r="AT61" s="108"/>
      <c r="AU61" s="108"/>
      <c r="AV61" s="109"/>
      <c r="AW61" s="109"/>
      <c r="AX61" s="109"/>
      <c r="AY61" s="108"/>
      <c r="AZ61" s="107"/>
      <c r="BA61" s="107"/>
      <c r="BB61" s="107"/>
      <c r="BC61" s="108"/>
      <c r="BD61" s="108"/>
    </row>
    <row r="62" spans="1:56" x14ac:dyDescent="0.2">
      <c r="A62" s="107"/>
      <c r="B62" s="107"/>
      <c r="C62" s="107"/>
      <c r="D62" s="107"/>
      <c r="E62" s="108"/>
      <c r="F62" s="107"/>
      <c r="G62" s="107"/>
      <c r="H62" s="107"/>
      <c r="I62" s="107"/>
      <c r="J62" s="107"/>
      <c r="K62" s="107"/>
      <c r="L62" s="109"/>
      <c r="M62" s="109"/>
      <c r="N62" s="109"/>
      <c r="O62" s="109"/>
      <c r="P62" s="109"/>
      <c r="Q62" s="109"/>
      <c r="R62" s="109"/>
      <c r="S62" s="109"/>
      <c r="T62" s="109"/>
      <c r="U62" s="109"/>
      <c r="V62" s="108"/>
      <c r="W62" s="108"/>
      <c r="X62" s="108"/>
      <c r="Y62" s="108"/>
      <c r="Z62" s="108"/>
      <c r="AA62" s="108"/>
      <c r="AB62" s="108"/>
      <c r="AC62" s="108"/>
      <c r="AD62" s="108"/>
      <c r="AE62" s="108"/>
      <c r="AF62" s="108"/>
      <c r="AG62" s="108"/>
      <c r="AH62" s="108"/>
      <c r="AI62" s="108"/>
      <c r="AJ62" s="108"/>
      <c r="AK62" s="108"/>
      <c r="AL62" s="108"/>
      <c r="AM62" s="108"/>
      <c r="AN62" s="108"/>
      <c r="AO62" s="108"/>
      <c r="AP62" s="108"/>
      <c r="AQ62" s="108"/>
      <c r="AR62" s="108"/>
      <c r="AS62" s="108"/>
      <c r="AT62" s="108"/>
      <c r="AU62" s="108"/>
      <c r="AV62" s="109"/>
      <c r="AW62" s="109"/>
      <c r="AX62" s="109"/>
      <c r="AY62" s="108"/>
      <c r="AZ62" s="107"/>
      <c r="BA62" s="107"/>
      <c r="BB62" s="107"/>
      <c r="BC62" s="108"/>
      <c r="BD62" s="108"/>
    </row>
    <row r="63" spans="1:56" x14ac:dyDescent="0.2">
      <c r="A63" s="107"/>
      <c r="B63" s="107"/>
      <c r="C63" s="107"/>
      <c r="D63" s="107"/>
      <c r="E63" s="108"/>
      <c r="F63" s="107"/>
      <c r="G63" s="107"/>
      <c r="H63" s="107"/>
      <c r="I63" s="107"/>
      <c r="J63" s="107"/>
      <c r="K63" s="107"/>
      <c r="L63" s="109"/>
      <c r="M63" s="109"/>
      <c r="N63" s="109"/>
      <c r="O63" s="109"/>
      <c r="P63" s="109"/>
      <c r="Q63" s="109"/>
      <c r="R63" s="109"/>
      <c r="S63" s="109"/>
      <c r="T63" s="109"/>
      <c r="U63" s="109"/>
      <c r="V63" s="108"/>
      <c r="W63" s="108"/>
      <c r="X63" s="108"/>
      <c r="Y63" s="108"/>
      <c r="Z63" s="108"/>
      <c r="AA63" s="108"/>
      <c r="AB63" s="108"/>
      <c r="AC63" s="108"/>
      <c r="AD63" s="108"/>
      <c r="AE63" s="108"/>
      <c r="AF63" s="108"/>
      <c r="AG63" s="108"/>
      <c r="AH63" s="108"/>
      <c r="AI63" s="108"/>
      <c r="AJ63" s="108"/>
      <c r="AK63" s="108"/>
      <c r="AL63" s="108"/>
      <c r="AM63" s="108"/>
      <c r="AN63" s="108"/>
      <c r="AO63" s="108"/>
      <c r="AP63" s="108"/>
      <c r="AQ63" s="108"/>
      <c r="AR63" s="108"/>
      <c r="AS63" s="108"/>
      <c r="AT63" s="108"/>
      <c r="AU63" s="108"/>
      <c r="AV63" s="109"/>
      <c r="AW63" s="109"/>
      <c r="AX63" s="109"/>
      <c r="AY63" s="108"/>
      <c r="AZ63" s="107"/>
      <c r="BA63" s="107"/>
      <c r="BB63" s="107"/>
      <c r="BC63" s="108"/>
      <c r="BD63" s="108"/>
    </row>
    <row r="64" spans="1:56" x14ac:dyDescent="0.2">
      <c r="A64" s="107"/>
      <c r="B64" s="107"/>
      <c r="C64" s="107"/>
      <c r="D64" s="107"/>
      <c r="E64" s="108"/>
      <c r="F64" s="107"/>
      <c r="G64" s="107"/>
      <c r="H64" s="107"/>
      <c r="I64" s="107"/>
      <c r="J64" s="107"/>
      <c r="K64" s="107"/>
      <c r="L64" s="109"/>
      <c r="M64" s="109"/>
      <c r="N64" s="109"/>
      <c r="O64" s="109"/>
      <c r="P64" s="109"/>
      <c r="Q64" s="109"/>
      <c r="R64" s="109"/>
      <c r="S64" s="109"/>
      <c r="T64" s="109"/>
      <c r="U64" s="109"/>
      <c r="V64" s="108"/>
      <c r="W64" s="108"/>
      <c r="X64" s="108"/>
      <c r="Y64" s="108"/>
      <c r="Z64" s="108"/>
      <c r="AA64" s="108"/>
      <c r="AB64" s="108"/>
      <c r="AC64" s="108"/>
      <c r="AD64" s="108"/>
      <c r="AE64" s="108"/>
      <c r="AF64" s="108"/>
      <c r="AG64" s="108"/>
      <c r="AH64" s="108"/>
      <c r="AI64" s="108"/>
      <c r="AJ64" s="108"/>
      <c r="AK64" s="108"/>
      <c r="AL64" s="108"/>
      <c r="AM64" s="108"/>
      <c r="AN64" s="108"/>
      <c r="AO64" s="108"/>
      <c r="AP64" s="108"/>
      <c r="AQ64" s="108"/>
      <c r="AR64" s="108"/>
      <c r="AS64" s="108"/>
      <c r="AT64" s="108"/>
      <c r="AU64" s="108"/>
      <c r="AV64" s="109"/>
      <c r="AW64" s="109"/>
      <c r="AX64" s="109"/>
      <c r="AY64" s="108"/>
      <c r="AZ64" s="107"/>
      <c r="BA64" s="107"/>
      <c r="BB64" s="107"/>
      <c r="BC64" s="108"/>
      <c r="BD64" s="108"/>
    </row>
    <row r="65" spans="1:56" x14ac:dyDescent="0.2">
      <c r="A65" s="107"/>
      <c r="B65" s="107"/>
      <c r="C65" s="107"/>
      <c r="D65" s="107"/>
      <c r="E65" s="108"/>
      <c r="F65" s="107"/>
      <c r="G65" s="107"/>
      <c r="H65" s="107"/>
      <c r="I65" s="107"/>
      <c r="J65" s="107"/>
      <c r="K65" s="107"/>
      <c r="L65" s="109"/>
      <c r="M65" s="109"/>
      <c r="N65" s="109"/>
      <c r="O65" s="109"/>
      <c r="P65" s="109"/>
      <c r="Q65" s="109"/>
      <c r="R65" s="109"/>
      <c r="S65" s="109"/>
      <c r="T65" s="109"/>
      <c r="U65" s="109"/>
      <c r="V65" s="108"/>
      <c r="W65" s="108"/>
      <c r="X65" s="108"/>
      <c r="Y65" s="108"/>
      <c r="Z65" s="108"/>
      <c r="AA65" s="108"/>
      <c r="AB65" s="108"/>
      <c r="AC65" s="108"/>
      <c r="AD65" s="108"/>
      <c r="AE65" s="108"/>
      <c r="AF65" s="108"/>
      <c r="AG65" s="108"/>
      <c r="AH65" s="108"/>
      <c r="AI65" s="108"/>
      <c r="AJ65" s="108"/>
      <c r="AK65" s="108"/>
      <c r="AL65" s="108"/>
      <c r="AM65" s="108"/>
      <c r="AN65" s="108"/>
      <c r="AO65" s="108"/>
      <c r="AP65" s="108"/>
      <c r="AQ65" s="108"/>
      <c r="AR65" s="108"/>
      <c r="AS65" s="108"/>
      <c r="AT65" s="108"/>
      <c r="AU65" s="108"/>
      <c r="AV65" s="109"/>
      <c r="AW65" s="109"/>
      <c r="AX65" s="109"/>
      <c r="AY65" s="108"/>
      <c r="AZ65" s="107"/>
      <c r="BA65" s="107"/>
      <c r="BB65" s="107"/>
      <c r="BC65" s="108"/>
      <c r="BD65" s="108"/>
    </row>
    <row r="66" spans="1:56" x14ac:dyDescent="0.2">
      <c r="A66" s="107"/>
      <c r="B66" s="107"/>
      <c r="C66" s="107"/>
      <c r="D66" s="107"/>
      <c r="E66" s="108"/>
      <c r="F66" s="107"/>
      <c r="G66" s="107"/>
      <c r="H66" s="107"/>
      <c r="I66" s="107"/>
      <c r="J66" s="107"/>
      <c r="K66" s="107"/>
      <c r="L66" s="109"/>
      <c r="M66" s="109"/>
      <c r="N66" s="109"/>
      <c r="O66" s="109"/>
      <c r="P66" s="109"/>
      <c r="Q66" s="109"/>
      <c r="R66" s="109"/>
      <c r="S66" s="109"/>
      <c r="T66" s="109"/>
      <c r="U66" s="109"/>
      <c r="V66" s="108"/>
      <c r="W66" s="108"/>
      <c r="X66" s="108"/>
      <c r="Y66" s="108"/>
      <c r="Z66" s="108"/>
      <c r="AA66" s="108"/>
      <c r="AB66" s="108"/>
      <c r="AC66" s="108"/>
      <c r="AD66" s="108"/>
      <c r="AE66" s="108"/>
      <c r="AF66" s="108"/>
      <c r="AG66" s="108"/>
      <c r="AH66" s="108"/>
      <c r="AI66" s="108"/>
      <c r="AJ66" s="108"/>
      <c r="AK66" s="108"/>
      <c r="AL66" s="108"/>
      <c r="AM66" s="108"/>
      <c r="AN66" s="108"/>
      <c r="AO66" s="108"/>
      <c r="AP66" s="108"/>
      <c r="AQ66" s="108"/>
      <c r="AR66" s="108"/>
      <c r="AS66" s="108"/>
      <c r="AT66" s="108"/>
      <c r="AU66" s="108"/>
      <c r="AV66" s="109"/>
      <c r="AW66" s="109"/>
      <c r="AX66" s="109"/>
      <c r="AY66" s="108"/>
      <c r="AZ66" s="107"/>
      <c r="BA66" s="107"/>
      <c r="BB66" s="107"/>
      <c r="BC66" s="108"/>
      <c r="BD66" s="108"/>
    </row>
    <row r="67" spans="1:56" x14ac:dyDescent="0.2">
      <c r="A67" s="107"/>
      <c r="B67" s="107"/>
      <c r="C67" s="107"/>
      <c r="D67" s="107"/>
      <c r="E67" s="108"/>
      <c r="F67" s="107"/>
      <c r="G67" s="107"/>
      <c r="H67" s="107"/>
      <c r="I67" s="107"/>
      <c r="J67" s="107"/>
      <c r="K67" s="107"/>
      <c r="L67" s="109"/>
      <c r="M67" s="109"/>
      <c r="N67" s="109"/>
      <c r="O67" s="109"/>
      <c r="P67" s="109"/>
      <c r="Q67" s="109"/>
      <c r="R67" s="109"/>
      <c r="S67" s="109"/>
      <c r="T67" s="109"/>
      <c r="U67" s="109"/>
      <c r="V67" s="108"/>
      <c r="W67" s="108"/>
      <c r="X67" s="108"/>
      <c r="Y67" s="108"/>
      <c r="Z67" s="108"/>
      <c r="AA67" s="108"/>
      <c r="AB67" s="108"/>
      <c r="AC67" s="108"/>
      <c r="AD67" s="108"/>
      <c r="AE67" s="108"/>
      <c r="AF67" s="108"/>
      <c r="AG67" s="108"/>
      <c r="AH67" s="108"/>
      <c r="AI67" s="108"/>
      <c r="AJ67" s="108"/>
      <c r="AK67" s="108"/>
      <c r="AL67" s="108"/>
      <c r="AM67" s="108"/>
      <c r="AN67" s="108"/>
      <c r="AO67" s="108"/>
      <c r="AP67" s="108"/>
      <c r="AQ67" s="108"/>
      <c r="AR67" s="108"/>
      <c r="AS67" s="108"/>
      <c r="AT67" s="108"/>
      <c r="AU67" s="108"/>
      <c r="AV67" s="109"/>
      <c r="AW67" s="109"/>
      <c r="AX67" s="109"/>
      <c r="AY67" s="108"/>
      <c r="AZ67" s="107"/>
      <c r="BA67" s="107"/>
      <c r="BB67" s="107"/>
      <c r="BC67" s="108"/>
      <c r="BD67" s="108"/>
    </row>
    <row r="68" spans="1:56" x14ac:dyDescent="0.2">
      <c r="A68" s="107"/>
      <c r="B68" s="107"/>
      <c r="C68" s="107"/>
      <c r="D68" s="107"/>
      <c r="E68" s="108"/>
      <c r="F68" s="107"/>
      <c r="G68" s="107"/>
      <c r="H68" s="107"/>
      <c r="I68" s="107"/>
      <c r="J68" s="107"/>
      <c r="K68" s="107"/>
      <c r="L68" s="109"/>
      <c r="M68" s="109"/>
      <c r="N68" s="109"/>
      <c r="O68" s="109"/>
      <c r="P68" s="109"/>
      <c r="Q68" s="109"/>
      <c r="R68" s="109"/>
      <c r="S68" s="109"/>
      <c r="T68" s="109"/>
      <c r="U68" s="109"/>
      <c r="V68" s="108"/>
      <c r="W68" s="108"/>
      <c r="X68" s="108"/>
      <c r="Y68" s="108"/>
      <c r="Z68" s="108"/>
      <c r="AA68" s="108"/>
      <c r="AB68" s="108"/>
      <c r="AC68" s="108"/>
      <c r="AD68" s="108"/>
      <c r="AE68" s="108"/>
      <c r="AF68" s="108"/>
      <c r="AG68" s="108"/>
      <c r="AH68" s="108"/>
      <c r="AI68" s="108"/>
      <c r="AJ68" s="108"/>
      <c r="AK68" s="108"/>
      <c r="AL68" s="108"/>
      <c r="AM68" s="108"/>
      <c r="AN68" s="108"/>
      <c r="AO68" s="108"/>
      <c r="AP68" s="108"/>
      <c r="AQ68" s="108"/>
      <c r="AR68" s="108"/>
      <c r="AS68" s="108"/>
      <c r="AT68" s="108"/>
      <c r="AU68" s="108"/>
      <c r="AV68" s="109"/>
      <c r="AW68" s="109"/>
      <c r="AX68" s="109"/>
      <c r="AY68" s="108"/>
      <c r="AZ68" s="107"/>
      <c r="BA68" s="107"/>
      <c r="BB68" s="107"/>
      <c r="BC68" s="108"/>
      <c r="BD68" s="108"/>
    </row>
    <row r="69" spans="1:56" x14ac:dyDescent="0.2">
      <c r="A69" s="107"/>
      <c r="B69" s="107"/>
      <c r="C69" s="107"/>
      <c r="D69" s="107"/>
      <c r="E69" s="108"/>
      <c r="F69" s="107"/>
      <c r="G69" s="107"/>
      <c r="H69" s="107"/>
      <c r="I69" s="107"/>
      <c r="J69" s="107"/>
      <c r="K69" s="107"/>
      <c r="L69" s="109"/>
      <c r="M69" s="109"/>
      <c r="N69" s="109"/>
      <c r="O69" s="109"/>
      <c r="P69" s="109"/>
      <c r="Q69" s="109"/>
      <c r="R69" s="109"/>
      <c r="S69" s="109"/>
      <c r="T69" s="109"/>
      <c r="U69" s="109"/>
      <c r="V69" s="108"/>
      <c r="W69" s="108"/>
      <c r="X69" s="108"/>
      <c r="Y69" s="108"/>
      <c r="Z69" s="108"/>
      <c r="AA69" s="108"/>
      <c r="AB69" s="108"/>
      <c r="AC69" s="108"/>
      <c r="AD69" s="108"/>
      <c r="AE69" s="108"/>
      <c r="AF69" s="108"/>
      <c r="AG69" s="108"/>
      <c r="AH69" s="108"/>
      <c r="AI69" s="108"/>
      <c r="AJ69" s="108"/>
      <c r="AK69" s="108"/>
      <c r="AL69" s="108"/>
      <c r="AM69" s="108"/>
      <c r="AN69" s="108"/>
      <c r="AO69" s="108"/>
      <c r="AP69" s="108"/>
      <c r="AQ69" s="108"/>
      <c r="AR69" s="108"/>
      <c r="AS69" s="108"/>
      <c r="AT69" s="108"/>
      <c r="AU69" s="108"/>
      <c r="AV69" s="109"/>
      <c r="AW69" s="109"/>
      <c r="AX69" s="109"/>
      <c r="AY69" s="108"/>
      <c r="AZ69" s="107"/>
      <c r="BA69" s="107"/>
      <c r="BB69" s="107"/>
      <c r="BC69" s="108"/>
      <c r="BD69" s="108"/>
    </row>
    <row r="70" spans="1:56" x14ac:dyDescent="0.2">
      <c r="A70" s="107"/>
      <c r="B70" s="107"/>
      <c r="C70" s="107"/>
      <c r="D70" s="107"/>
      <c r="E70" s="108"/>
      <c r="F70" s="107"/>
      <c r="G70" s="107"/>
      <c r="H70" s="107"/>
      <c r="I70" s="107"/>
      <c r="J70" s="107"/>
      <c r="K70" s="107"/>
      <c r="L70" s="109"/>
      <c r="M70" s="109"/>
      <c r="N70" s="109"/>
      <c r="O70" s="109"/>
      <c r="P70" s="109"/>
      <c r="Q70" s="109"/>
      <c r="R70" s="109"/>
      <c r="S70" s="109"/>
      <c r="T70" s="109"/>
      <c r="U70" s="109"/>
      <c r="V70" s="108"/>
      <c r="W70" s="108"/>
      <c r="X70" s="108"/>
      <c r="Y70" s="108"/>
      <c r="Z70" s="108"/>
      <c r="AA70" s="108"/>
      <c r="AB70" s="108"/>
      <c r="AC70" s="108"/>
      <c r="AD70" s="108"/>
      <c r="AE70" s="108"/>
      <c r="AF70" s="108"/>
      <c r="AG70" s="108"/>
      <c r="AH70" s="108"/>
      <c r="AI70" s="108"/>
      <c r="AJ70" s="108"/>
      <c r="AK70" s="108"/>
      <c r="AL70" s="108"/>
      <c r="AM70" s="108"/>
      <c r="AN70" s="108"/>
      <c r="AO70" s="108"/>
      <c r="AP70" s="108"/>
      <c r="AQ70" s="108"/>
      <c r="AR70" s="108"/>
      <c r="AS70" s="108"/>
      <c r="AT70" s="108"/>
      <c r="AU70" s="108"/>
      <c r="AV70" s="109"/>
      <c r="AW70" s="109"/>
      <c r="AX70" s="109"/>
      <c r="AY70" s="108"/>
      <c r="AZ70" s="107"/>
      <c r="BA70" s="107"/>
      <c r="BB70" s="107"/>
      <c r="BC70" s="108"/>
      <c r="BD70" s="108"/>
    </row>
    <row r="71" spans="1:56" x14ac:dyDescent="0.2">
      <c r="A71" s="107"/>
      <c r="B71" s="107"/>
      <c r="C71" s="107"/>
      <c r="D71" s="107"/>
      <c r="E71" s="108"/>
      <c r="F71" s="107"/>
      <c r="G71" s="107"/>
      <c r="H71" s="107"/>
      <c r="I71" s="107"/>
      <c r="J71" s="107"/>
      <c r="K71" s="107"/>
      <c r="L71" s="109"/>
      <c r="M71" s="109"/>
      <c r="N71" s="109"/>
      <c r="O71" s="109"/>
      <c r="P71" s="109"/>
      <c r="Q71" s="109"/>
      <c r="R71" s="109"/>
      <c r="S71" s="109"/>
      <c r="T71" s="109"/>
      <c r="U71" s="109"/>
      <c r="V71" s="108"/>
      <c r="W71" s="108"/>
      <c r="X71" s="108"/>
      <c r="Y71" s="108"/>
      <c r="Z71" s="108"/>
      <c r="AA71" s="108"/>
      <c r="AB71" s="108"/>
      <c r="AC71" s="108"/>
      <c r="AD71" s="108"/>
      <c r="AE71" s="108"/>
      <c r="AF71" s="108"/>
      <c r="AG71" s="108"/>
      <c r="AH71" s="108"/>
      <c r="AI71" s="108"/>
      <c r="AJ71" s="108"/>
      <c r="AK71" s="108"/>
      <c r="AL71" s="108"/>
      <c r="AM71" s="108"/>
      <c r="AN71" s="108"/>
      <c r="AO71" s="108"/>
      <c r="AP71" s="108"/>
      <c r="AQ71" s="108"/>
      <c r="AR71" s="108"/>
      <c r="AS71" s="108"/>
      <c r="AT71" s="108"/>
      <c r="AU71" s="108"/>
      <c r="AV71" s="109"/>
      <c r="AW71" s="109"/>
      <c r="AX71" s="109"/>
      <c r="AY71" s="108"/>
      <c r="AZ71" s="107"/>
      <c r="BA71" s="107"/>
      <c r="BB71" s="107"/>
      <c r="BC71" s="108"/>
      <c r="BD71" s="108"/>
    </row>
    <row r="72" spans="1:56" x14ac:dyDescent="0.2">
      <c r="A72" s="107"/>
      <c r="B72" s="107"/>
      <c r="C72" s="107"/>
      <c r="D72" s="107"/>
      <c r="E72" s="108"/>
      <c r="F72" s="107"/>
      <c r="G72" s="107"/>
      <c r="H72" s="107"/>
      <c r="I72" s="107"/>
      <c r="J72" s="107"/>
      <c r="K72" s="107"/>
      <c r="L72" s="109"/>
      <c r="M72" s="109"/>
      <c r="N72" s="109"/>
      <c r="O72" s="109"/>
      <c r="P72" s="109"/>
      <c r="Q72" s="109"/>
      <c r="R72" s="109"/>
      <c r="S72" s="109"/>
      <c r="T72" s="109"/>
      <c r="U72" s="109"/>
      <c r="V72" s="108"/>
      <c r="W72" s="108"/>
      <c r="X72" s="108"/>
      <c r="Y72" s="108"/>
      <c r="Z72" s="108"/>
      <c r="AA72" s="108"/>
      <c r="AB72" s="108"/>
      <c r="AC72" s="108"/>
      <c r="AD72" s="108"/>
      <c r="AE72" s="108"/>
      <c r="AF72" s="108"/>
      <c r="AG72" s="108"/>
      <c r="AH72" s="108"/>
      <c r="AI72" s="108"/>
      <c r="AJ72" s="108"/>
      <c r="AK72" s="108"/>
      <c r="AL72" s="108"/>
      <c r="AM72" s="108"/>
      <c r="AN72" s="108"/>
      <c r="AO72" s="108"/>
      <c r="AP72" s="108"/>
      <c r="AQ72" s="108"/>
      <c r="AR72" s="108"/>
      <c r="AS72" s="108"/>
      <c r="AT72" s="108"/>
      <c r="AU72" s="108"/>
      <c r="AV72" s="109"/>
      <c r="AW72" s="109"/>
      <c r="AX72" s="109"/>
      <c r="AY72" s="108"/>
      <c r="AZ72" s="107"/>
      <c r="BA72" s="107"/>
      <c r="BB72" s="107"/>
      <c r="BC72" s="108"/>
      <c r="BD72" s="108"/>
    </row>
    <row r="73" spans="1:56" x14ac:dyDescent="0.2">
      <c r="A73" s="107"/>
      <c r="B73" s="107"/>
      <c r="C73" s="107"/>
      <c r="D73" s="107"/>
      <c r="E73" s="108"/>
      <c r="F73" s="107"/>
      <c r="G73" s="107"/>
      <c r="H73" s="107"/>
      <c r="I73" s="107"/>
      <c r="J73" s="107"/>
      <c r="K73" s="107"/>
      <c r="L73" s="109"/>
      <c r="M73" s="109"/>
      <c r="N73" s="109"/>
      <c r="O73" s="109"/>
      <c r="P73" s="109"/>
      <c r="Q73" s="109"/>
      <c r="R73" s="109"/>
      <c r="S73" s="109"/>
      <c r="T73" s="109"/>
      <c r="U73" s="109"/>
      <c r="V73" s="108"/>
      <c r="W73" s="108"/>
      <c r="X73" s="108"/>
      <c r="Y73" s="108"/>
      <c r="Z73" s="108"/>
      <c r="AA73" s="108"/>
      <c r="AB73" s="108"/>
      <c r="AC73" s="108"/>
      <c r="AD73" s="108"/>
      <c r="AE73" s="108"/>
      <c r="AF73" s="108"/>
      <c r="AG73" s="108"/>
      <c r="AH73" s="108"/>
      <c r="AI73" s="108"/>
      <c r="AJ73" s="108"/>
      <c r="AK73" s="108"/>
      <c r="AL73" s="108"/>
      <c r="AM73" s="108"/>
      <c r="AN73" s="108"/>
      <c r="AO73" s="108"/>
      <c r="AP73" s="108"/>
      <c r="AQ73" s="108"/>
      <c r="AR73" s="108"/>
      <c r="AS73" s="108"/>
      <c r="AT73" s="108"/>
      <c r="AU73" s="108"/>
      <c r="AV73" s="109"/>
      <c r="AW73" s="109"/>
      <c r="AX73" s="109"/>
      <c r="AY73" s="108"/>
      <c r="AZ73" s="107"/>
      <c r="BA73" s="107"/>
      <c r="BB73" s="107"/>
      <c r="BC73" s="108"/>
      <c r="BD73" s="108"/>
    </row>
    <row r="74" spans="1:56" x14ac:dyDescent="0.2">
      <c r="A74" s="107"/>
      <c r="B74" s="107"/>
      <c r="C74" s="107"/>
      <c r="D74" s="107"/>
      <c r="E74" s="108"/>
      <c r="F74" s="107"/>
      <c r="G74" s="107"/>
      <c r="H74" s="107"/>
      <c r="I74" s="107"/>
      <c r="J74" s="107"/>
      <c r="K74" s="107"/>
      <c r="L74" s="109"/>
      <c r="M74" s="109"/>
      <c r="N74" s="109"/>
      <c r="O74" s="109"/>
      <c r="P74" s="109"/>
      <c r="Q74" s="109"/>
      <c r="R74" s="109"/>
      <c r="S74" s="109"/>
      <c r="T74" s="109"/>
      <c r="U74" s="109"/>
      <c r="V74" s="108"/>
      <c r="W74" s="108"/>
      <c r="X74" s="108"/>
      <c r="Y74" s="108"/>
      <c r="Z74" s="108"/>
      <c r="AA74" s="108"/>
      <c r="AB74" s="108"/>
      <c r="AC74" s="108"/>
      <c r="AD74" s="108"/>
      <c r="AE74" s="108"/>
      <c r="AF74" s="108"/>
      <c r="AG74" s="108"/>
      <c r="AH74" s="108"/>
      <c r="AI74" s="108"/>
      <c r="AJ74" s="108"/>
      <c r="AK74" s="108"/>
      <c r="AL74" s="108"/>
      <c r="AM74" s="108"/>
      <c r="AN74" s="108"/>
      <c r="AO74" s="108"/>
      <c r="AP74" s="108"/>
      <c r="AQ74" s="108"/>
      <c r="AR74" s="108"/>
      <c r="AS74" s="108"/>
      <c r="AT74" s="108"/>
      <c r="AU74" s="108"/>
      <c r="AV74" s="109"/>
      <c r="AW74" s="109"/>
      <c r="AX74" s="109"/>
      <c r="AY74" s="108"/>
      <c r="AZ74" s="107"/>
      <c r="BA74" s="107"/>
      <c r="BB74" s="107"/>
      <c r="BC74" s="108"/>
      <c r="BD74" s="108"/>
    </row>
    <row r="75" spans="1:56" x14ac:dyDescent="0.2">
      <c r="A75" s="107"/>
      <c r="B75" s="107"/>
      <c r="C75" s="107"/>
      <c r="D75" s="107"/>
      <c r="E75" s="108"/>
      <c r="F75" s="107"/>
      <c r="G75" s="107"/>
      <c r="H75" s="107"/>
      <c r="I75" s="107"/>
      <c r="J75" s="107"/>
      <c r="K75" s="107"/>
      <c r="L75" s="109"/>
      <c r="M75" s="109"/>
      <c r="N75" s="109"/>
      <c r="O75" s="109"/>
      <c r="P75" s="109"/>
      <c r="Q75" s="109"/>
      <c r="R75" s="109"/>
      <c r="S75" s="109"/>
      <c r="T75" s="109"/>
      <c r="U75" s="109"/>
      <c r="V75" s="108"/>
      <c r="W75" s="108"/>
      <c r="X75" s="108"/>
      <c r="Y75" s="108"/>
      <c r="Z75" s="108"/>
      <c r="AA75" s="108"/>
      <c r="AB75" s="108"/>
      <c r="AC75" s="108"/>
      <c r="AD75" s="108"/>
      <c r="AE75" s="108"/>
      <c r="AF75" s="108"/>
      <c r="AG75" s="108"/>
      <c r="AH75" s="108"/>
      <c r="AI75" s="108"/>
      <c r="AJ75" s="108"/>
      <c r="AK75" s="108"/>
      <c r="AL75" s="108"/>
      <c r="AM75" s="108"/>
      <c r="AN75" s="108"/>
      <c r="AO75" s="108"/>
      <c r="AP75" s="108"/>
      <c r="AQ75" s="108"/>
      <c r="AR75" s="108"/>
      <c r="AS75" s="108"/>
      <c r="AT75" s="108"/>
      <c r="AU75" s="108"/>
      <c r="AV75" s="109"/>
      <c r="AW75" s="109"/>
      <c r="AX75" s="109"/>
      <c r="AY75" s="108"/>
      <c r="AZ75" s="107"/>
      <c r="BA75" s="107"/>
      <c r="BB75" s="107"/>
      <c r="BC75" s="108"/>
      <c r="BD75" s="108"/>
    </row>
    <row r="76" spans="1:56" x14ac:dyDescent="0.2">
      <c r="A76" s="107"/>
      <c r="B76" s="107"/>
      <c r="C76" s="107"/>
      <c r="D76" s="107"/>
      <c r="E76" s="108"/>
      <c r="F76" s="107"/>
      <c r="G76" s="107"/>
      <c r="H76" s="107"/>
      <c r="I76" s="107"/>
      <c r="J76" s="107"/>
      <c r="K76" s="107"/>
      <c r="L76" s="109"/>
      <c r="M76" s="109"/>
      <c r="N76" s="109"/>
      <c r="O76" s="109"/>
      <c r="P76" s="109"/>
      <c r="Q76" s="109"/>
      <c r="R76" s="109"/>
      <c r="S76" s="109"/>
      <c r="T76" s="109"/>
      <c r="U76" s="109"/>
      <c r="V76" s="108"/>
      <c r="W76" s="108"/>
      <c r="X76" s="108"/>
      <c r="Y76" s="108"/>
      <c r="Z76" s="108"/>
      <c r="AA76" s="108"/>
      <c r="AB76" s="108"/>
      <c r="AC76" s="108"/>
      <c r="AD76" s="108"/>
      <c r="AE76" s="108"/>
      <c r="AF76" s="108"/>
      <c r="AG76" s="108"/>
      <c r="AH76" s="108"/>
      <c r="AI76" s="108"/>
      <c r="AJ76" s="108"/>
      <c r="AK76" s="108"/>
      <c r="AL76" s="108"/>
      <c r="AM76" s="108"/>
      <c r="AN76" s="108"/>
      <c r="AO76" s="108"/>
      <c r="AP76" s="108"/>
      <c r="AQ76" s="108"/>
      <c r="AR76" s="108"/>
      <c r="AS76" s="108"/>
      <c r="AT76" s="108"/>
      <c r="AU76" s="108"/>
      <c r="AV76" s="109"/>
      <c r="AW76" s="109"/>
      <c r="AX76" s="109"/>
      <c r="AY76" s="108"/>
      <c r="AZ76" s="107"/>
      <c r="BA76" s="107"/>
      <c r="BB76" s="107"/>
      <c r="BC76" s="108"/>
      <c r="BD76" s="108"/>
    </row>
    <row r="77" spans="1:56" x14ac:dyDescent="0.2">
      <c r="A77" s="107"/>
      <c r="B77" s="107"/>
      <c r="C77" s="107"/>
      <c r="D77" s="107"/>
      <c r="E77" s="108"/>
      <c r="F77" s="107"/>
      <c r="G77" s="107"/>
      <c r="H77" s="107"/>
      <c r="I77" s="107"/>
      <c r="J77" s="107"/>
      <c r="K77" s="107"/>
      <c r="L77" s="109"/>
      <c r="M77" s="109"/>
      <c r="N77" s="109"/>
      <c r="O77" s="109"/>
      <c r="P77" s="109"/>
      <c r="Q77" s="109"/>
      <c r="R77" s="109"/>
      <c r="S77" s="109"/>
      <c r="T77" s="109"/>
      <c r="U77" s="109"/>
      <c r="V77" s="108"/>
      <c r="W77" s="108"/>
      <c r="X77" s="108"/>
      <c r="Y77" s="108"/>
      <c r="Z77" s="108"/>
      <c r="AA77" s="108"/>
      <c r="AB77" s="108"/>
      <c r="AC77" s="108"/>
      <c r="AD77" s="108"/>
      <c r="AE77" s="108"/>
      <c r="AF77" s="108"/>
      <c r="AG77" s="108"/>
      <c r="AH77" s="108"/>
      <c r="AI77" s="108"/>
      <c r="AJ77" s="108"/>
      <c r="AK77" s="108"/>
      <c r="AL77" s="108"/>
      <c r="AM77" s="108"/>
      <c r="AN77" s="108"/>
      <c r="AO77" s="108"/>
      <c r="AP77" s="108"/>
      <c r="AQ77" s="108"/>
      <c r="AR77" s="108"/>
      <c r="AS77" s="108"/>
      <c r="AT77" s="108"/>
      <c r="AU77" s="108"/>
      <c r="AV77" s="109"/>
      <c r="AW77" s="109"/>
      <c r="AX77" s="109"/>
      <c r="AY77" s="108"/>
      <c r="AZ77" s="107"/>
      <c r="BA77" s="107"/>
      <c r="BB77" s="107"/>
      <c r="BC77" s="108"/>
      <c r="BD77" s="108"/>
    </row>
    <row r="78" spans="1:56" x14ac:dyDescent="0.2">
      <c r="A78" s="107"/>
      <c r="B78" s="107"/>
      <c r="C78" s="107"/>
      <c r="D78" s="107"/>
      <c r="E78" s="108"/>
      <c r="F78" s="107"/>
      <c r="G78" s="107"/>
      <c r="H78" s="107"/>
      <c r="I78" s="107"/>
      <c r="J78" s="107"/>
      <c r="K78" s="107"/>
      <c r="L78" s="109"/>
      <c r="M78" s="109"/>
      <c r="N78" s="109"/>
      <c r="O78" s="109"/>
      <c r="P78" s="109"/>
      <c r="Q78" s="109"/>
      <c r="R78" s="109"/>
      <c r="S78" s="109"/>
      <c r="T78" s="109"/>
      <c r="U78" s="109"/>
      <c r="V78" s="108"/>
      <c r="W78" s="108"/>
      <c r="X78" s="108"/>
      <c r="Y78" s="108"/>
      <c r="Z78" s="108"/>
      <c r="AA78" s="108"/>
      <c r="AB78" s="108"/>
      <c r="AC78" s="108"/>
      <c r="AD78" s="108"/>
      <c r="AE78" s="108"/>
      <c r="AF78" s="108"/>
      <c r="AG78" s="108"/>
      <c r="AH78" s="108"/>
      <c r="AI78" s="108"/>
      <c r="AJ78" s="108"/>
      <c r="AK78" s="108"/>
      <c r="AL78" s="108"/>
      <c r="AM78" s="108"/>
      <c r="AN78" s="108"/>
      <c r="AO78" s="108"/>
      <c r="AP78" s="108"/>
      <c r="AQ78" s="108"/>
      <c r="AR78" s="108"/>
      <c r="AS78" s="108"/>
      <c r="AT78" s="108"/>
      <c r="AU78" s="108"/>
      <c r="AV78" s="109"/>
      <c r="AW78" s="109"/>
      <c r="AX78" s="109"/>
      <c r="AY78" s="108"/>
      <c r="AZ78" s="107"/>
      <c r="BA78" s="107"/>
      <c r="BB78" s="107"/>
      <c r="BC78" s="108"/>
      <c r="BD78" s="108"/>
    </row>
    <row r="79" spans="1:56" x14ac:dyDescent="0.2">
      <c r="A79" s="107"/>
      <c r="B79" s="107"/>
      <c r="C79" s="107"/>
      <c r="D79" s="107"/>
      <c r="E79" s="108"/>
      <c r="F79" s="107"/>
      <c r="G79" s="107"/>
      <c r="H79" s="107"/>
      <c r="I79" s="107"/>
      <c r="J79" s="107"/>
      <c r="K79" s="107"/>
      <c r="L79" s="109"/>
      <c r="M79" s="109"/>
      <c r="N79" s="109"/>
      <c r="O79" s="109"/>
      <c r="P79" s="109"/>
      <c r="Q79" s="109"/>
      <c r="R79" s="109"/>
      <c r="S79" s="109"/>
      <c r="T79" s="109"/>
      <c r="U79" s="109"/>
      <c r="V79" s="108"/>
      <c r="W79" s="108"/>
      <c r="X79" s="108"/>
      <c r="Y79" s="108"/>
      <c r="Z79" s="108"/>
      <c r="AA79" s="108"/>
      <c r="AB79" s="108"/>
      <c r="AC79" s="108"/>
      <c r="AD79" s="108"/>
      <c r="AE79" s="108"/>
      <c r="AF79" s="108"/>
      <c r="AG79" s="108"/>
      <c r="AH79" s="108"/>
      <c r="AI79" s="108"/>
      <c r="AJ79" s="108"/>
      <c r="AK79" s="108"/>
      <c r="AL79" s="108"/>
      <c r="AM79" s="108"/>
      <c r="AN79" s="108"/>
      <c r="AO79" s="108"/>
      <c r="AP79" s="108"/>
      <c r="AQ79" s="108"/>
      <c r="AR79" s="108"/>
      <c r="AS79" s="108"/>
      <c r="AT79" s="108"/>
      <c r="AU79" s="108"/>
      <c r="AV79" s="109"/>
      <c r="AW79" s="109"/>
      <c r="AX79" s="109"/>
      <c r="AY79" s="108"/>
      <c r="AZ79" s="107"/>
      <c r="BA79" s="107"/>
      <c r="BB79" s="107"/>
      <c r="BC79" s="108"/>
      <c r="BD79" s="108"/>
    </row>
    <row r="80" spans="1:56" x14ac:dyDescent="0.2">
      <c r="A80" s="107"/>
      <c r="B80" s="107"/>
      <c r="C80" s="107"/>
      <c r="D80" s="107"/>
      <c r="E80" s="108"/>
      <c r="F80" s="107"/>
      <c r="G80" s="107"/>
      <c r="H80" s="107"/>
      <c r="I80" s="107"/>
      <c r="J80" s="107"/>
      <c r="K80" s="107"/>
      <c r="L80" s="109"/>
      <c r="M80" s="109"/>
      <c r="N80" s="109"/>
      <c r="O80" s="109"/>
      <c r="P80" s="109"/>
      <c r="Q80" s="109"/>
      <c r="R80" s="109"/>
      <c r="S80" s="109"/>
      <c r="T80" s="109"/>
      <c r="U80" s="109"/>
      <c r="V80" s="108"/>
      <c r="W80" s="108"/>
      <c r="X80" s="108"/>
      <c r="Y80" s="108"/>
      <c r="Z80" s="108"/>
      <c r="AA80" s="108"/>
      <c r="AB80" s="108"/>
      <c r="AC80" s="108"/>
      <c r="AD80" s="108"/>
      <c r="AE80" s="108"/>
      <c r="AF80" s="108"/>
      <c r="AG80" s="108"/>
      <c r="AH80" s="108"/>
      <c r="AI80" s="108"/>
      <c r="AJ80" s="108"/>
      <c r="AK80" s="108"/>
      <c r="AL80" s="108"/>
      <c r="AM80" s="108"/>
      <c r="AN80" s="108"/>
      <c r="AO80" s="108"/>
      <c r="AP80" s="108"/>
      <c r="AQ80" s="108"/>
      <c r="AR80" s="108"/>
      <c r="AS80" s="108"/>
      <c r="AT80" s="108"/>
      <c r="AU80" s="108"/>
      <c r="AV80" s="109"/>
      <c r="AW80" s="109"/>
      <c r="AX80" s="109"/>
      <c r="AY80" s="108"/>
      <c r="AZ80" s="107"/>
      <c r="BA80" s="107"/>
      <c r="BB80" s="107"/>
      <c r="BC80" s="108"/>
      <c r="BD80" s="108"/>
    </row>
    <row r="81" spans="1:56" x14ac:dyDescent="0.2">
      <c r="A81" s="107"/>
      <c r="B81" s="107"/>
      <c r="C81" s="107"/>
      <c r="D81" s="107"/>
      <c r="E81" s="108"/>
      <c r="F81" s="107"/>
      <c r="G81" s="107"/>
      <c r="H81" s="107"/>
      <c r="I81" s="107"/>
      <c r="J81" s="107"/>
      <c r="K81" s="107"/>
      <c r="L81" s="109"/>
      <c r="M81" s="109"/>
      <c r="N81" s="109"/>
      <c r="O81" s="109"/>
      <c r="P81" s="109"/>
      <c r="Q81" s="109"/>
      <c r="R81" s="109"/>
      <c r="S81" s="109"/>
      <c r="T81" s="109"/>
      <c r="U81" s="109"/>
      <c r="V81" s="108"/>
      <c r="W81" s="108"/>
      <c r="X81" s="108"/>
      <c r="Y81" s="108"/>
      <c r="Z81" s="108"/>
      <c r="AA81" s="108"/>
      <c r="AB81" s="108"/>
      <c r="AC81" s="108"/>
      <c r="AD81" s="108"/>
      <c r="AE81" s="108"/>
      <c r="AF81" s="108"/>
      <c r="AG81" s="108"/>
      <c r="AH81" s="108"/>
      <c r="AI81" s="108"/>
      <c r="AJ81" s="108"/>
      <c r="AK81" s="108"/>
      <c r="AL81" s="108"/>
      <c r="AM81" s="108"/>
      <c r="AN81" s="108"/>
      <c r="AO81" s="108"/>
      <c r="AP81" s="108"/>
      <c r="AQ81" s="108"/>
      <c r="AR81" s="108"/>
      <c r="AS81" s="108"/>
      <c r="AT81" s="108"/>
      <c r="AU81" s="108"/>
      <c r="AV81" s="109"/>
      <c r="AW81" s="109"/>
      <c r="AX81" s="109"/>
      <c r="AY81" s="108"/>
      <c r="AZ81" s="107"/>
      <c r="BA81" s="107"/>
      <c r="BB81" s="107"/>
      <c r="BC81" s="108"/>
      <c r="BD81" s="108"/>
    </row>
    <row r="82" spans="1:56" x14ac:dyDescent="0.2">
      <c r="A82" s="107"/>
      <c r="B82" s="107"/>
      <c r="C82" s="107"/>
      <c r="D82" s="107"/>
      <c r="E82" s="108"/>
      <c r="F82" s="107"/>
      <c r="G82" s="107"/>
      <c r="H82" s="107"/>
      <c r="I82" s="107"/>
      <c r="J82" s="107"/>
      <c r="K82" s="107"/>
      <c r="L82" s="109"/>
      <c r="M82" s="109"/>
      <c r="N82" s="109"/>
      <c r="O82" s="109"/>
      <c r="P82" s="109"/>
      <c r="Q82" s="109"/>
      <c r="R82" s="109"/>
      <c r="S82" s="109"/>
      <c r="T82" s="109"/>
      <c r="U82" s="109"/>
      <c r="V82" s="108"/>
      <c r="W82" s="108"/>
      <c r="X82" s="108"/>
      <c r="Y82" s="108"/>
      <c r="Z82" s="108"/>
      <c r="AA82" s="108"/>
      <c r="AB82" s="108"/>
      <c r="AC82" s="108"/>
      <c r="AD82" s="108"/>
      <c r="AE82" s="108"/>
      <c r="AF82" s="108"/>
      <c r="AG82" s="108"/>
      <c r="AH82" s="108"/>
      <c r="AI82" s="108"/>
      <c r="AJ82" s="108"/>
      <c r="AK82" s="108"/>
      <c r="AL82" s="108"/>
      <c r="AM82" s="108"/>
      <c r="AN82" s="108"/>
      <c r="AO82" s="108"/>
      <c r="AP82" s="108"/>
      <c r="AQ82" s="108"/>
      <c r="AR82" s="108"/>
      <c r="AS82" s="108"/>
      <c r="AT82" s="108"/>
      <c r="AU82" s="108"/>
      <c r="AV82" s="109"/>
      <c r="AW82" s="109"/>
      <c r="AX82" s="109"/>
      <c r="AY82" s="108"/>
      <c r="AZ82" s="107"/>
      <c r="BA82" s="107"/>
      <c r="BB82" s="107"/>
      <c r="BC82" s="108"/>
      <c r="BD82" s="108"/>
    </row>
    <row r="83" spans="1:56" x14ac:dyDescent="0.2">
      <c r="A83" s="107"/>
      <c r="B83" s="107"/>
      <c r="C83" s="107"/>
      <c r="D83" s="107"/>
      <c r="E83" s="108"/>
      <c r="F83" s="107"/>
      <c r="G83" s="107"/>
      <c r="H83" s="107"/>
      <c r="I83" s="107"/>
      <c r="J83" s="107"/>
      <c r="K83" s="107"/>
      <c r="L83" s="109"/>
      <c r="M83" s="109"/>
      <c r="N83" s="109"/>
      <c r="O83" s="109"/>
      <c r="P83" s="109"/>
      <c r="Q83" s="109"/>
      <c r="R83" s="109"/>
      <c r="S83" s="109"/>
      <c r="T83" s="109"/>
      <c r="U83" s="109"/>
      <c r="V83" s="108"/>
      <c r="W83" s="108"/>
      <c r="X83" s="108"/>
      <c r="Y83" s="108"/>
      <c r="Z83" s="108"/>
      <c r="AA83" s="108"/>
      <c r="AB83" s="108"/>
      <c r="AC83" s="108"/>
      <c r="AD83" s="108"/>
      <c r="AE83" s="108"/>
      <c r="AF83" s="108"/>
      <c r="AG83" s="108"/>
      <c r="AH83" s="108"/>
      <c r="AI83" s="108"/>
      <c r="AJ83" s="108"/>
      <c r="AK83" s="108"/>
      <c r="AL83" s="108"/>
      <c r="AM83" s="108"/>
      <c r="AN83" s="108"/>
      <c r="AO83" s="108"/>
      <c r="AP83" s="108"/>
      <c r="AQ83" s="108"/>
      <c r="AR83" s="108"/>
      <c r="AS83" s="108"/>
      <c r="AT83" s="108"/>
      <c r="AU83" s="108"/>
      <c r="AV83" s="109"/>
      <c r="AW83" s="109"/>
      <c r="AX83" s="109"/>
      <c r="AY83" s="108"/>
      <c r="AZ83" s="107"/>
      <c r="BA83" s="107"/>
      <c r="BB83" s="107"/>
      <c r="BC83" s="108"/>
      <c r="BD83" s="108"/>
    </row>
    <row r="84" spans="1:56" x14ac:dyDescent="0.2">
      <c r="A84" s="107"/>
      <c r="B84" s="107"/>
      <c r="C84" s="107"/>
      <c r="D84" s="107"/>
      <c r="E84" s="108"/>
      <c r="F84" s="107"/>
      <c r="G84" s="107"/>
      <c r="H84" s="107"/>
      <c r="I84" s="107"/>
      <c r="J84" s="107"/>
      <c r="K84" s="107"/>
      <c r="L84" s="109"/>
      <c r="M84" s="109"/>
      <c r="N84" s="109"/>
      <c r="O84" s="109"/>
      <c r="P84" s="109"/>
      <c r="Q84" s="109"/>
      <c r="R84" s="109"/>
      <c r="S84" s="109"/>
      <c r="T84" s="109"/>
      <c r="U84" s="109"/>
      <c r="V84" s="108"/>
      <c r="W84" s="108"/>
      <c r="X84" s="108"/>
      <c r="Y84" s="108"/>
      <c r="Z84" s="108"/>
      <c r="AA84" s="108"/>
      <c r="AB84" s="108"/>
      <c r="AC84" s="108"/>
      <c r="AD84" s="108"/>
      <c r="AE84" s="108"/>
      <c r="AF84" s="108"/>
      <c r="AG84" s="108"/>
      <c r="AH84" s="108"/>
      <c r="AI84" s="108"/>
      <c r="AJ84" s="108"/>
      <c r="AK84" s="108"/>
      <c r="AL84" s="108"/>
      <c r="AM84" s="108"/>
      <c r="AN84" s="108"/>
      <c r="AO84" s="108"/>
      <c r="AP84" s="108"/>
      <c r="AQ84" s="108"/>
      <c r="AR84" s="108"/>
      <c r="AS84" s="108"/>
      <c r="AT84" s="108"/>
      <c r="AU84" s="108"/>
      <c r="AV84" s="109"/>
      <c r="AW84" s="109"/>
      <c r="AX84" s="109"/>
      <c r="AY84" s="108"/>
      <c r="AZ84" s="107"/>
      <c r="BA84" s="107"/>
      <c r="BB84" s="107"/>
      <c r="BC84" s="108"/>
      <c r="BD84" s="108"/>
    </row>
    <row r="85" spans="1:56" x14ac:dyDescent="0.2">
      <c r="A85" s="107"/>
      <c r="B85" s="107"/>
      <c r="C85" s="107"/>
      <c r="D85" s="107"/>
      <c r="E85" s="108"/>
      <c r="F85" s="107"/>
      <c r="G85" s="107"/>
      <c r="H85" s="107"/>
      <c r="I85" s="107"/>
      <c r="J85" s="107"/>
      <c r="K85" s="107"/>
      <c r="L85" s="109"/>
      <c r="M85" s="109"/>
      <c r="N85" s="109"/>
      <c r="O85" s="109"/>
      <c r="P85" s="109"/>
      <c r="Q85" s="109"/>
      <c r="R85" s="109"/>
      <c r="S85" s="109"/>
      <c r="T85" s="109"/>
      <c r="U85" s="109"/>
      <c r="V85" s="108"/>
      <c r="W85" s="108"/>
      <c r="X85" s="108"/>
      <c r="Y85" s="108"/>
      <c r="Z85" s="108"/>
      <c r="AA85" s="108"/>
      <c r="AB85" s="108"/>
      <c r="AC85" s="108"/>
      <c r="AD85" s="108"/>
      <c r="AE85" s="108"/>
      <c r="AF85" s="108"/>
      <c r="AG85" s="108"/>
      <c r="AH85" s="108"/>
      <c r="AI85" s="108"/>
      <c r="AJ85" s="108"/>
      <c r="AK85" s="108"/>
      <c r="AL85" s="108"/>
      <c r="AM85" s="108"/>
      <c r="AN85" s="108"/>
      <c r="AO85" s="108"/>
      <c r="AP85" s="108"/>
      <c r="AQ85" s="108"/>
      <c r="AR85" s="108"/>
      <c r="AS85" s="108"/>
      <c r="AT85" s="108"/>
      <c r="AU85" s="108"/>
      <c r="AV85" s="109"/>
      <c r="AW85" s="109"/>
      <c r="AX85" s="109"/>
      <c r="AY85" s="108"/>
      <c r="AZ85" s="107"/>
      <c r="BA85" s="107"/>
      <c r="BB85" s="107"/>
      <c r="BC85" s="108"/>
      <c r="BD85" s="108"/>
    </row>
    <row r="86" spans="1:56" x14ac:dyDescent="0.2">
      <c r="A86" s="107"/>
      <c r="B86" s="107"/>
      <c r="C86" s="107"/>
      <c r="D86" s="107"/>
      <c r="E86" s="108"/>
      <c r="F86" s="107"/>
      <c r="G86" s="107"/>
      <c r="H86" s="107"/>
      <c r="I86" s="107"/>
      <c r="J86" s="107"/>
      <c r="K86" s="107"/>
      <c r="L86" s="109"/>
      <c r="M86" s="109"/>
      <c r="N86" s="109"/>
      <c r="O86" s="109"/>
      <c r="P86" s="109"/>
      <c r="Q86" s="109"/>
      <c r="R86" s="109"/>
      <c r="S86" s="109"/>
      <c r="T86" s="109"/>
      <c r="U86" s="109"/>
      <c r="V86" s="108"/>
      <c r="W86" s="108"/>
      <c r="X86" s="108"/>
      <c r="Y86" s="108"/>
      <c r="Z86" s="108"/>
      <c r="AA86" s="108"/>
      <c r="AB86" s="108"/>
      <c r="AC86" s="108"/>
      <c r="AD86" s="108"/>
      <c r="AE86" s="108"/>
      <c r="AF86" s="108"/>
      <c r="AG86" s="108"/>
      <c r="AH86" s="108"/>
      <c r="AI86" s="108"/>
      <c r="AJ86" s="108"/>
      <c r="AK86" s="108"/>
      <c r="AL86" s="108"/>
      <c r="AM86" s="108"/>
      <c r="AN86" s="108"/>
      <c r="AO86" s="108"/>
      <c r="AP86" s="108"/>
      <c r="AQ86" s="108"/>
      <c r="AR86" s="108"/>
      <c r="AS86" s="108"/>
      <c r="AT86" s="108"/>
      <c r="AU86" s="108"/>
      <c r="AV86" s="109"/>
      <c r="AW86" s="109"/>
      <c r="AX86" s="109"/>
      <c r="AY86" s="108"/>
      <c r="AZ86" s="107"/>
      <c r="BA86" s="107"/>
      <c r="BB86" s="107"/>
      <c r="BC86" s="108"/>
      <c r="BD86" s="108"/>
    </row>
    <row r="87" spans="1:56" x14ac:dyDescent="0.2">
      <c r="A87" s="107"/>
      <c r="B87" s="107"/>
      <c r="C87" s="107"/>
      <c r="D87" s="107"/>
      <c r="E87" s="108"/>
      <c r="F87" s="107"/>
      <c r="G87" s="107"/>
      <c r="H87" s="107"/>
      <c r="I87" s="107"/>
      <c r="J87" s="107"/>
      <c r="K87" s="107"/>
      <c r="L87" s="109"/>
      <c r="M87" s="109"/>
      <c r="N87" s="109"/>
      <c r="O87" s="109"/>
      <c r="P87" s="109"/>
      <c r="Q87" s="109"/>
      <c r="R87" s="109"/>
      <c r="S87" s="109"/>
      <c r="T87" s="109"/>
      <c r="U87" s="109"/>
      <c r="V87" s="108"/>
      <c r="W87" s="108"/>
      <c r="X87" s="108"/>
      <c r="Y87" s="108"/>
      <c r="Z87" s="108"/>
      <c r="AA87" s="108"/>
      <c r="AB87" s="108"/>
      <c r="AC87" s="108"/>
      <c r="AD87" s="108"/>
      <c r="AE87" s="108"/>
      <c r="AF87" s="108"/>
      <c r="AG87" s="108"/>
      <c r="AH87" s="108"/>
      <c r="AI87" s="108"/>
      <c r="AJ87" s="108"/>
      <c r="AK87" s="108"/>
      <c r="AL87" s="108"/>
      <c r="AM87" s="108"/>
      <c r="AN87" s="108"/>
      <c r="AO87" s="108"/>
      <c r="AP87" s="108"/>
      <c r="AQ87" s="108"/>
      <c r="AR87" s="108"/>
      <c r="AS87" s="108"/>
      <c r="AT87" s="108"/>
      <c r="AU87" s="108"/>
      <c r="AV87" s="109"/>
      <c r="AW87" s="109"/>
      <c r="AX87" s="109"/>
      <c r="AY87" s="108"/>
      <c r="AZ87" s="107"/>
      <c r="BA87" s="107"/>
      <c r="BB87" s="107"/>
      <c r="BC87" s="108"/>
      <c r="BD87" s="108"/>
    </row>
    <row r="88" spans="1:56" x14ac:dyDescent="0.2">
      <c r="A88" s="107"/>
      <c r="B88" s="107"/>
      <c r="C88" s="107"/>
      <c r="D88" s="107"/>
      <c r="E88" s="108"/>
      <c r="F88" s="107"/>
      <c r="G88" s="107"/>
      <c r="H88" s="107"/>
      <c r="I88" s="107"/>
      <c r="J88" s="107"/>
      <c r="K88" s="107"/>
      <c r="L88" s="109"/>
      <c r="M88" s="109"/>
      <c r="N88" s="109"/>
      <c r="O88" s="109"/>
      <c r="P88" s="109"/>
      <c r="Q88" s="109"/>
      <c r="R88" s="109"/>
      <c r="S88" s="109"/>
      <c r="T88" s="109"/>
      <c r="U88" s="109"/>
      <c r="V88" s="108"/>
      <c r="W88" s="108"/>
      <c r="X88" s="108"/>
      <c r="Y88" s="108"/>
      <c r="Z88" s="108"/>
      <c r="AA88" s="108"/>
      <c r="AB88" s="108"/>
      <c r="AC88" s="108"/>
      <c r="AD88" s="108"/>
      <c r="AE88" s="108"/>
      <c r="AF88" s="108"/>
      <c r="AG88" s="108"/>
      <c r="AH88" s="108"/>
      <c r="AI88" s="108"/>
      <c r="AJ88" s="108"/>
      <c r="AK88" s="108"/>
      <c r="AL88" s="108"/>
      <c r="AM88" s="108"/>
      <c r="AN88" s="108"/>
      <c r="AO88" s="108"/>
      <c r="AP88" s="108"/>
      <c r="AQ88" s="108"/>
      <c r="AR88" s="108"/>
      <c r="AS88" s="108"/>
      <c r="AT88" s="108"/>
      <c r="AU88" s="108"/>
      <c r="AV88" s="109"/>
      <c r="AW88" s="109"/>
      <c r="AX88" s="109"/>
      <c r="AY88" s="108"/>
      <c r="AZ88" s="107"/>
      <c r="BA88" s="107"/>
      <c r="BB88" s="107"/>
      <c r="BC88" s="108"/>
      <c r="BD88" s="108"/>
    </row>
    <row r="89" spans="1:56" x14ac:dyDescent="0.2">
      <c r="A89" s="107"/>
      <c r="B89" s="107"/>
      <c r="C89" s="107"/>
      <c r="D89" s="107"/>
      <c r="E89" s="108"/>
      <c r="F89" s="107"/>
      <c r="G89" s="107"/>
      <c r="H89" s="107"/>
      <c r="I89" s="107"/>
      <c r="J89" s="107"/>
      <c r="K89" s="107"/>
      <c r="L89" s="109"/>
      <c r="M89" s="109"/>
      <c r="N89" s="109"/>
      <c r="O89" s="109"/>
      <c r="P89" s="109"/>
      <c r="Q89" s="109"/>
      <c r="R89" s="109"/>
      <c r="S89" s="109"/>
      <c r="T89" s="109"/>
      <c r="U89" s="109"/>
      <c r="V89" s="108"/>
      <c r="W89" s="108"/>
      <c r="X89" s="108"/>
      <c r="Y89" s="108"/>
      <c r="Z89" s="108"/>
      <c r="AA89" s="108"/>
      <c r="AB89" s="108"/>
      <c r="AC89" s="108"/>
      <c r="AD89" s="108"/>
      <c r="AE89" s="108"/>
      <c r="AF89" s="108"/>
      <c r="AG89" s="108"/>
      <c r="AH89" s="108"/>
      <c r="AI89" s="108"/>
      <c r="AJ89" s="108"/>
      <c r="AK89" s="108"/>
      <c r="AL89" s="108"/>
      <c r="AM89" s="108"/>
      <c r="AN89" s="108"/>
      <c r="AO89" s="108"/>
      <c r="AP89" s="108"/>
      <c r="AQ89" s="108"/>
      <c r="AR89" s="108"/>
      <c r="AS89" s="108"/>
      <c r="AT89" s="108"/>
      <c r="AU89" s="108"/>
      <c r="AV89" s="109"/>
      <c r="AW89" s="109"/>
      <c r="AX89" s="109"/>
      <c r="AY89" s="108"/>
      <c r="AZ89" s="107"/>
      <c r="BA89" s="107"/>
      <c r="BB89" s="107"/>
      <c r="BC89" s="108"/>
      <c r="BD89" s="108"/>
    </row>
    <row r="90" spans="1:56" x14ac:dyDescent="0.2">
      <c r="A90" s="107"/>
      <c r="B90" s="107"/>
      <c r="C90" s="107"/>
      <c r="D90" s="107"/>
      <c r="E90" s="108"/>
      <c r="F90" s="107"/>
      <c r="G90" s="107"/>
      <c r="H90" s="107"/>
      <c r="I90" s="107"/>
      <c r="J90" s="107"/>
      <c r="K90" s="107"/>
      <c r="L90" s="109"/>
      <c r="M90" s="109"/>
      <c r="N90" s="109"/>
      <c r="O90" s="109"/>
      <c r="P90" s="109"/>
      <c r="Q90" s="109"/>
      <c r="R90" s="109"/>
      <c r="S90" s="109"/>
      <c r="T90" s="109"/>
      <c r="U90" s="109"/>
      <c r="V90" s="108"/>
      <c r="W90" s="108"/>
      <c r="X90" s="108"/>
      <c r="Y90" s="108"/>
      <c r="Z90" s="108"/>
      <c r="AA90" s="108"/>
      <c r="AB90" s="108"/>
      <c r="AC90" s="108"/>
      <c r="AD90" s="108"/>
      <c r="AE90" s="108"/>
      <c r="AF90" s="108"/>
      <c r="AG90" s="108"/>
      <c r="AH90" s="108"/>
      <c r="AI90" s="108"/>
      <c r="AJ90" s="108"/>
      <c r="AK90" s="108"/>
      <c r="AL90" s="108"/>
      <c r="AM90" s="108"/>
      <c r="AN90" s="108"/>
      <c r="AO90" s="108"/>
      <c r="AP90" s="108"/>
      <c r="AQ90" s="108"/>
      <c r="AR90" s="108"/>
      <c r="AS90" s="108"/>
      <c r="AT90" s="108"/>
      <c r="AU90" s="108"/>
      <c r="AV90" s="109"/>
      <c r="AW90" s="109"/>
      <c r="AX90" s="109"/>
      <c r="AY90" s="108"/>
      <c r="AZ90" s="107"/>
      <c r="BA90" s="107"/>
      <c r="BB90" s="107"/>
      <c r="BC90" s="108"/>
      <c r="BD90" s="108"/>
    </row>
    <row r="91" spans="1:56" x14ac:dyDescent="0.2">
      <c r="A91" s="107"/>
      <c r="B91" s="107"/>
      <c r="C91" s="107"/>
      <c r="D91" s="107"/>
      <c r="E91" s="108"/>
      <c r="F91" s="107"/>
      <c r="G91" s="107"/>
      <c r="H91" s="107"/>
      <c r="I91" s="107"/>
      <c r="J91" s="107"/>
      <c r="K91" s="107"/>
      <c r="L91" s="109"/>
      <c r="M91" s="109"/>
      <c r="N91" s="109"/>
      <c r="O91" s="109"/>
      <c r="P91" s="109"/>
      <c r="Q91" s="109"/>
      <c r="R91" s="109"/>
      <c r="S91" s="109"/>
      <c r="T91" s="109"/>
      <c r="U91" s="109"/>
      <c r="V91" s="108"/>
      <c r="W91" s="108"/>
      <c r="X91" s="108"/>
      <c r="Y91" s="108"/>
      <c r="Z91" s="108"/>
      <c r="AA91" s="108"/>
      <c r="AB91" s="108"/>
      <c r="AC91" s="108"/>
      <c r="AD91" s="108"/>
      <c r="AE91" s="108"/>
      <c r="AF91" s="108"/>
      <c r="AG91" s="108"/>
      <c r="AH91" s="108"/>
      <c r="AI91" s="108"/>
      <c r="AJ91" s="108"/>
      <c r="AK91" s="108"/>
      <c r="AL91" s="108"/>
      <c r="AM91" s="108"/>
      <c r="AN91" s="108"/>
      <c r="AO91" s="108"/>
      <c r="AP91" s="108"/>
      <c r="AQ91" s="108"/>
      <c r="AR91" s="108"/>
      <c r="AS91" s="108"/>
      <c r="AT91" s="108"/>
      <c r="AU91" s="108"/>
      <c r="AV91" s="109"/>
      <c r="AW91" s="109"/>
      <c r="AX91" s="109"/>
      <c r="AY91" s="108"/>
      <c r="AZ91" s="107"/>
      <c r="BA91" s="107"/>
      <c r="BB91" s="107"/>
      <c r="BC91" s="108"/>
      <c r="BD91" s="108"/>
    </row>
    <row r="92" spans="1:56" x14ac:dyDescent="0.2">
      <c r="A92" s="107"/>
      <c r="B92" s="107"/>
      <c r="C92" s="107"/>
      <c r="D92" s="107"/>
      <c r="E92" s="108"/>
      <c r="F92" s="107"/>
      <c r="G92" s="107"/>
      <c r="H92" s="107"/>
      <c r="I92" s="107"/>
      <c r="J92" s="107"/>
      <c r="K92" s="107"/>
      <c r="L92" s="109"/>
      <c r="M92" s="109"/>
      <c r="N92" s="109"/>
      <c r="O92" s="109"/>
      <c r="P92" s="109"/>
      <c r="Q92" s="109"/>
      <c r="R92" s="109"/>
      <c r="S92" s="109"/>
      <c r="T92" s="109"/>
      <c r="U92" s="109"/>
      <c r="V92" s="108"/>
      <c r="W92" s="108"/>
      <c r="X92" s="108"/>
      <c r="Y92" s="108"/>
      <c r="Z92" s="108"/>
      <c r="AA92" s="108"/>
      <c r="AB92" s="108"/>
      <c r="AC92" s="108"/>
      <c r="AD92" s="108"/>
      <c r="AE92" s="108"/>
      <c r="AF92" s="108"/>
      <c r="AG92" s="108"/>
      <c r="AH92" s="108"/>
      <c r="AI92" s="108"/>
      <c r="AJ92" s="108"/>
      <c r="AK92" s="108"/>
      <c r="AL92" s="108"/>
      <c r="AM92" s="108"/>
      <c r="AN92" s="108"/>
      <c r="AO92" s="108"/>
      <c r="AP92" s="108"/>
      <c r="AQ92" s="108"/>
      <c r="AR92" s="108"/>
      <c r="AS92" s="108"/>
      <c r="AT92" s="108"/>
      <c r="AU92" s="108"/>
      <c r="AV92" s="109"/>
      <c r="AW92" s="109"/>
      <c r="AX92" s="109"/>
      <c r="AY92" s="108"/>
      <c r="AZ92" s="107"/>
      <c r="BA92" s="107"/>
      <c r="BB92" s="107"/>
      <c r="BC92" s="108"/>
      <c r="BD92" s="108"/>
    </row>
    <row r="93" spans="1:56" x14ac:dyDescent="0.2">
      <c r="A93" s="107"/>
      <c r="B93" s="107"/>
      <c r="C93" s="107"/>
      <c r="D93" s="107"/>
      <c r="E93" s="108"/>
      <c r="F93" s="107"/>
      <c r="G93" s="107"/>
      <c r="H93" s="107"/>
      <c r="I93" s="107"/>
      <c r="J93" s="107"/>
      <c r="K93" s="107"/>
      <c r="L93" s="109"/>
      <c r="M93" s="109"/>
      <c r="N93" s="109"/>
      <c r="O93" s="109"/>
      <c r="P93" s="109"/>
      <c r="Q93" s="109"/>
      <c r="R93" s="109"/>
      <c r="S93" s="109"/>
      <c r="T93" s="109"/>
      <c r="U93" s="109"/>
      <c r="V93" s="108"/>
      <c r="W93" s="108"/>
      <c r="X93" s="108"/>
      <c r="Y93" s="108"/>
      <c r="Z93" s="108"/>
      <c r="AA93" s="108"/>
      <c r="AB93" s="108"/>
      <c r="AC93" s="108"/>
      <c r="AD93" s="108"/>
      <c r="AE93" s="108"/>
      <c r="AF93" s="108"/>
      <c r="AG93" s="108"/>
      <c r="AH93" s="108"/>
      <c r="AI93" s="108"/>
      <c r="AJ93" s="108"/>
      <c r="AK93" s="108"/>
      <c r="AL93" s="108"/>
      <c r="AM93" s="108"/>
      <c r="AN93" s="108"/>
      <c r="AO93" s="108"/>
      <c r="AP93" s="108"/>
      <c r="AQ93" s="108"/>
      <c r="AR93" s="108"/>
      <c r="AS93" s="108"/>
      <c r="AT93" s="108"/>
      <c r="AU93" s="108"/>
      <c r="AV93" s="109"/>
      <c r="AW93" s="109"/>
      <c r="AX93" s="109"/>
      <c r="AY93" s="108"/>
      <c r="AZ93" s="107"/>
      <c r="BA93" s="107"/>
      <c r="BB93" s="107"/>
      <c r="BC93" s="108"/>
      <c r="BD93" s="108"/>
    </row>
    <row r="94" spans="1:56" x14ac:dyDescent="0.2">
      <c r="A94" s="107"/>
      <c r="B94" s="107"/>
      <c r="C94" s="107"/>
      <c r="D94" s="107"/>
      <c r="E94" s="108"/>
      <c r="F94" s="107"/>
      <c r="G94" s="107"/>
      <c r="H94" s="107"/>
      <c r="I94" s="107"/>
      <c r="J94" s="107"/>
      <c r="K94" s="107"/>
      <c r="L94" s="109"/>
      <c r="M94" s="109"/>
      <c r="N94" s="109"/>
      <c r="O94" s="109"/>
      <c r="P94" s="109"/>
      <c r="Q94" s="109"/>
      <c r="R94" s="109"/>
      <c r="S94" s="109"/>
      <c r="T94" s="109"/>
      <c r="U94" s="109"/>
      <c r="V94" s="108"/>
      <c r="W94" s="108"/>
      <c r="X94" s="108"/>
      <c r="Y94" s="108"/>
      <c r="Z94" s="108"/>
      <c r="AA94" s="108"/>
      <c r="AB94" s="108"/>
      <c r="AC94" s="108"/>
      <c r="AD94" s="108"/>
      <c r="AE94" s="108"/>
      <c r="AF94" s="108"/>
      <c r="AG94" s="108"/>
      <c r="AH94" s="108"/>
      <c r="AI94" s="108"/>
      <c r="AJ94" s="108"/>
      <c r="AK94" s="108"/>
      <c r="AL94" s="108"/>
      <c r="AM94" s="108"/>
      <c r="AN94" s="108"/>
      <c r="AO94" s="108"/>
      <c r="AP94" s="108"/>
      <c r="AQ94" s="108"/>
      <c r="AR94" s="108"/>
      <c r="AS94" s="108"/>
      <c r="AT94" s="108"/>
      <c r="AU94" s="108"/>
      <c r="AV94" s="109"/>
      <c r="AW94" s="109"/>
      <c r="AX94" s="109"/>
      <c r="AY94" s="108"/>
      <c r="AZ94" s="107"/>
      <c r="BA94" s="107"/>
      <c r="BB94" s="107"/>
      <c r="BC94" s="108"/>
      <c r="BD94" s="108"/>
    </row>
    <row r="95" spans="1:56" x14ac:dyDescent="0.2">
      <c r="A95" s="107"/>
      <c r="B95" s="107"/>
      <c r="C95" s="107"/>
      <c r="D95" s="107"/>
      <c r="E95" s="108"/>
      <c r="F95" s="107"/>
      <c r="G95" s="107"/>
      <c r="H95" s="107"/>
      <c r="I95" s="107"/>
      <c r="J95" s="107"/>
      <c r="K95" s="107"/>
      <c r="L95" s="109"/>
      <c r="M95" s="109"/>
      <c r="N95" s="109"/>
      <c r="O95" s="109"/>
      <c r="P95" s="109"/>
      <c r="Q95" s="109"/>
      <c r="R95" s="109"/>
      <c r="S95" s="109"/>
      <c r="T95" s="109"/>
      <c r="U95" s="109"/>
      <c r="V95" s="108"/>
      <c r="W95" s="108"/>
      <c r="X95" s="108"/>
      <c r="Y95" s="108"/>
      <c r="Z95" s="108"/>
      <c r="AA95" s="108"/>
      <c r="AB95" s="108"/>
      <c r="AC95" s="108"/>
      <c r="AD95" s="108"/>
      <c r="AE95" s="108"/>
      <c r="AF95" s="108"/>
      <c r="AG95" s="108"/>
      <c r="AH95" s="108"/>
      <c r="AI95" s="108"/>
      <c r="AJ95" s="108"/>
      <c r="AK95" s="108"/>
      <c r="AL95" s="108"/>
      <c r="AM95" s="108"/>
      <c r="AN95" s="108"/>
      <c r="AO95" s="108"/>
      <c r="AP95" s="108"/>
      <c r="AQ95" s="108"/>
      <c r="AR95" s="108"/>
      <c r="AS95" s="108"/>
      <c r="AT95" s="108"/>
      <c r="AU95" s="108"/>
      <c r="AV95" s="109"/>
      <c r="AW95" s="109"/>
      <c r="AX95" s="109"/>
      <c r="AY95" s="108"/>
      <c r="AZ95" s="107"/>
      <c r="BA95" s="107"/>
      <c r="BB95" s="107"/>
      <c r="BC95" s="108"/>
      <c r="BD95" s="108"/>
    </row>
    <row r="96" spans="1:56" x14ac:dyDescent="0.2">
      <c r="A96" s="107"/>
      <c r="B96" s="107"/>
      <c r="C96" s="107"/>
      <c r="D96" s="107"/>
      <c r="E96" s="108"/>
      <c r="F96" s="107"/>
      <c r="G96" s="107"/>
      <c r="H96" s="107"/>
      <c r="I96" s="107"/>
      <c r="J96" s="107"/>
      <c r="K96" s="107"/>
      <c r="L96" s="109"/>
      <c r="M96" s="109"/>
      <c r="N96" s="109"/>
      <c r="O96" s="109"/>
      <c r="P96" s="109"/>
      <c r="Q96" s="109"/>
      <c r="R96" s="109"/>
      <c r="S96" s="109"/>
      <c r="T96" s="109"/>
      <c r="U96" s="109"/>
      <c r="V96" s="108"/>
      <c r="W96" s="108"/>
      <c r="X96" s="108"/>
      <c r="Y96" s="108"/>
      <c r="Z96" s="108"/>
      <c r="AA96" s="108"/>
      <c r="AB96" s="108"/>
      <c r="AC96" s="108"/>
      <c r="AD96" s="108"/>
      <c r="AE96" s="108"/>
      <c r="AF96" s="108"/>
      <c r="AG96" s="108"/>
      <c r="AH96" s="108"/>
      <c r="AI96" s="108"/>
      <c r="AJ96" s="108"/>
      <c r="AK96" s="108"/>
      <c r="AL96" s="108"/>
      <c r="AM96" s="108"/>
      <c r="AN96" s="108"/>
      <c r="AO96" s="108"/>
      <c r="AP96" s="108"/>
      <c r="AQ96" s="108"/>
      <c r="AR96" s="108"/>
      <c r="AS96" s="108"/>
      <c r="AT96" s="108"/>
      <c r="AU96" s="108"/>
      <c r="AV96" s="109"/>
      <c r="AW96" s="109"/>
      <c r="AX96" s="109"/>
      <c r="AY96" s="108"/>
      <c r="AZ96" s="107"/>
      <c r="BA96" s="107"/>
      <c r="BB96" s="107"/>
      <c r="BC96" s="108"/>
      <c r="BD96" s="108"/>
    </row>
    <row r="97" spans="1:56" x14ac:dyDescent="0.2">
      <c r="A97" s="107"/>
      <c r="B97" s="107"/>
      <c r="C97" s="107"/>
      <c r="D97" s="107"/>
      <c r="E97" s="108"/>
      <c r="F97" s="107"/>
      <c r="G97" s="107"/>
      <c r="H97" s="107"/>
      <c r="I97" s="107"/>
      <c r="J97" s="107"/>
      <c r="K97" s="107"/>
      <c r="L97" s="109"/>
      <c r="M97" s="109"/>
      <c r="N97" s="109"/>
      <c r="O97" s="109"/>
      <c r="P97" s="109"/>
      <c r="Q97" s="109"/>
      <c r="R97" s="109"/>
      <c r="S97" s="109"/>
      <c r="T97" s="109"/>
      <c r="U97" s="109"/>
      <c r="V97" s="108"/>
      <c r="W97" s="108"/>
      <c r="X97" s="108"/>
      <c r="Y97" s="108"/>
      <c r="Z97" s="108"/>
      <c r="AA97" s="108"/>
      <c r="AB97" s="108"/>
      <c r="AC97" s="108"/>
      <c r="AD97" s="108"/>
      <c r="AE97" s="108"/>
      <c r="AF97" s="108"/>
      <c r="AG97" s="108"/>
      <c r="AH97" s="108"/>
      <c r="AI97" s="108"/>
      <c r="AJ97" s="108"/>
      <c r="AK97" s="108"/>
      <c r="AL97" s="108"/>
      <c r="AM97" s="108"/>
      <c r="AN97" s="108"/>
      <c r="AO97" s="108"/>
      <c r="AP97" s="108"/>
      <c r="AQ97" s="108"/>
      <c r="AR97" s="108"/>
      <c r="AS97" s="108"/>
      <c r="AT97" s="108"/>
      <c r="AU97" s="108"/>
      <c r="AV97" s="109"/>
      <c r="AW97" s="109"/>
      <c r="AX97" s="109"/>
      <c r="AY97" s="108"/>
      <c r="AZ97" s="107"/>
      <c r="BA97" s="107"/>
      <c r="BB97" s="107"/>
      <c r="BC97" s="108"/>
      <c r="BD97" s="108"/>
    </row>
    <row r="98" spans="1:56" x14ac:dyDescent="0.2">
      <c r="A98" s="107"/>
      <c r="B98" s="107"/>
      <c r="C98" s="107"/>
      <c r="D98" s="107"/>
      <c r="E98" s="108"/>
      <c r="F98" s="107"/>
      <c r="G98" s="107"/>
      <c r="H98" s="107"/>
      <c r="I98" s="107"/>
      <c r="J98" s="107"/>
      <c r="K98" s="107"/>
      <c r="L98" s="109"/>
      <c r="M98" s="109"/>
      <c r="N98" s="109"/>
      <c r="O98" s="109"/>
      <c r="P98" s="109"/>
      <c r="Q98" s="109"/>
      <c r="R98" s="109"/>
      <c r="S98" s="109"/>
      <c r="T98" s="109"/>
      <c r="U98" s="109"/>
      <c r="V98" s="108"/>
      <c r="W98" s="108"/>
      <c r="X98" s="108"/>
      <c r="Y98" s="108"/>
      <c r="Z98" s="108"/>
      <c r="AA98" s="108"/>
      <c r="AB98" s="108"/>
      <c r="AC98" s="108"/>
      <c r="AD98" s="108"/>
      <c r="AE98" s="108"/>
      <c r="AF98" s="108"/>
      <c r="AG98" s="108"/>
      <c r="AH98" s="108"/>
      <c r="AI98" s="108"/>
      <c r="AJ98" s="108"/>
      <c r="AK98" s="108"/>
      <c r="AL98" s="108"/>
      <c r="AM98" s="108"/>
      <c r="AN98" s="108"/>
      <c r="AO98" s="108"/>
      <c r="AP98" s="108"/>
      <c r="AQ98" s="108"/>
      <c r="AR98" s="108"/>
      <c r="AS98" s="108"/>
      <c r="AT98" s="108"/>
      <c r="AU98" s="108"/>
      <c r="AV98" s="109"/>
      <c r="AW98" s="109"/>
      <c r="AX98" s="109"/>
      <c r="AY98" s="108"/>
      <c r="AZ98" s="107"/>
      <c r="BA98" s="107"/>
      <c r="BB98" s="107"/>
      <c r="BC98" s="108"/>
      <c r="BD98" s="108"/>
    </row>
    <row r="99" spans="1:56" x14ac:dyDescent="0.2">
      <c r="A99" s="107"/>
      <c r="B99" s="107"/>
      <c r="C99" s="107"/>
      <c r="D99" s="107"/>
      <c r="E99" s="108"/>
      <c r="F99" s="107"/>
      <c r="G99" s="107"/>
      <c r="H99" s="107"/>
      <c r="I99" s="107"/>
      <c r="J99" s="107"/>
      <c r="K99" s="107"/>
      <c r="L99" s="109"/>
      <c r="M99" s="109"/>
      <c r="N99" s="109"/>
      <c r="O99" s="109"/>
      <c r="P99" s="109"/>
      <c r="Q99" s="109"/>
      <c r="R99" s="109"/>
      <c r="S99" s="109"/>
      <c r="T99" s="109"/>
      <c r="U99" s="109"/>
      <c r="V99" s="108"/>
      <c r="W99" s="108"/>
      <c r="X99" s="108"/>
      <c r="Y99" s="108"/>
      <c r="Z99" s="108"/>
      <c r="AA99" s="108"/>
      <c r="AB99" s="108"/>
      <c r="AC99" s="108"/>
      <c r="AD99" s="108"/>
      <c r="AE99" s="108"/>
      <c r="AF99" s="108"/>
      <c r="AG99" s="108"/>
      <c r="AH99" s="108"/>
      <c r="AI99" s="108"/>
      <c r="AJ99" s="108"/>
      <c r="AK99" s="108"/>
      <c r="AL99" s="108"/>
      <c r="AM99" s="108"/>
      <c r="AN99" s="108"/>
      <c r="AO99" s="108"/>
      <c r="AP99" s="108"/>
      <c r="AQ99" s="108"/>
      <c r="AR99" s="108"/>
      <c r="AS99" s="108"/>
      <c r="AT99" s="108"/>
      <c r="AU99" s="108"/>
      <c r="AV99" s="109"/>
      <c r="AW99" s="109"/>
      <c r="AX99" s="109"/>
      <c r="AY99" s="108"/>
      <c r="AZ99" s="107"/>
      <c r="BA99" s="107"/>
      <c r="BB99" s="107"/>
      <c r="BC99" s="108"/>
      <c r="BD99" s="108"/>
    </row>
    <row r="100" spans="1:56" x14ac:dyDescent="0.2">
      <c r="A100" s="107"/>
      <c r="B100" s="107"/>
      <c r="C100" s="107"/>
      <c r="D100" s="107"/>
      <c r="E100" s="108"/>
      <c r="F100" s="107"/>
      <c r="G100" s="107"/>
      <c r="H100" s="107"/>
      <c r="I100" s="107"/>
      <c r="J100" s="107"/>
      <c r="K100" s="107"/>
      <c r="L100" s="109"/>
      <c r="M100" s="109"/>
      <c r="N100" s="109"/>
      <c r="O100" s="109"/>
      <c r="P100" s="109"/>
      <c r="Q100" s="109"/>
      <c r="R100" s="109"/>
      <c r="S100" s="109"/>
      <c r="T100" s="109"/>
      <c r="U100" s="109"/>
      <c r="V100" s="108"/>
      <c r="W100" s="108"/>
      <c r="X100" s="108"/>
      <c r="Y100" s="108"/>
      <c r="Z100" s="108"/>
      <c r="AA100" s="108"/>
      <c r="AB100" s="108"/>
      <c r="AC100" s="108"/>
      <c r="AD100" s="108"/>
      <c r="AE100" s="108"/>
      <c r="AF100" s="108"/>
      <c r="AG100" s="108"/>
      <c r="AH100" s="108"/>
      <c r="AI100" s="108"/>
      <c r="AJ100" s="108"/>
      <c r="AK100" s="108"/>
      <c r="AL100" s="108"/>
      <c r="AM100" s="108"/>
      <c r="AN100" s="108"/>
      <c r="AO100" s="108"/>
      <c r="AP100" s="108"/>
      <c r="AQ100" s="108"/>
      <c r="AR100" s="108"/>
      <c r="AS100" s="108"/>
      <c r="AT100" s="108"/>
      <c r="AU100" s="108"/>
      <c r="AV100" s="109"/>
      <c r="AW100" s="109"/>
      <c r="AX100" s="109"/>
      <c r="AY100" s="108"/>
      <c r="AZ100" s="107"/>
      <c r="BA100" s="107"/>
      <c r="BB100" s="107"/>
      <c r="BC100" s="108"/>
      <c r="BD100" s="108"/>
    </row>
    <row r="101" spans="1:56" x14ac:dyDescent="0.2">
      <c r="A101" s="107"/>
      <c r="B101" s="107"/>
      <c r="C101" s="107"/>
      <c r="D101" s="107"/>
      <c r="E101" s="108"/>
      <c r="F101" s="107"/>
      <c r="G101" s="107"/>
      <c r="H101" s="107"/>
      <c r="I101" s="107"/>
      <c r="J101" s="107"/>
      <c r="K101" s="107"/>
      <c r="L101" s="109"/>
      <c r="M101" s="109"/>
      <c r="N101" s="109"/>
      <c r="O101" s="109"/>
      <c r="P101" s="109"/>
      <c r="Q101" s="109"/>
      <c r="R101" s="109"/>
      <c r="S101" s="109"/>
      <c r="T101" s="109"/>
      <c r="U101" s="109"/>
      <c r="V101" s="108"/>
      <c r="W101" s="108"/>
      <c r="X101" s="108"/>
      <c r="Y101" s="108"/>
      <c r="Z101" s="108"/>
      <c r="AA101" s="108"/>
      <c r="AB101" s="108"/>
      <c r="AC101" s="108"/>
      <c r="AD101" s="108"/>
      <c r="AE101" s="108"/>
      <c r="AF101" s="108"/>
      <c r="AG101" s="108"/>
      <c r="AH101" s="108"/>
      <c r="AI101" s="108"/>
      <c r="AJ101" s="108"/>
      <c r="AK101" s="108"/>
      <c r="AL101" s="108"/>
      <c r="AM101" s="108"/>
      <c r="AN101" s="108"/>
      <c r="AO101" s="108"/>
      <c r="AP101" s="108"/>
      <c r="AQ101" s="108"/>
      <c r="AR101" s="108"/>
      <c r="AS101" s="108"/>
      <c r="AT101" s="108"/>
      <c r="AU101" s="108"/>
      <c r="AV101" s="109"/>
      <c r="AW101" s="109"/>
      <c r="AX101" s="109"/>
      <c r="AY101" s="108"/>
      <c r="AZ101" s="107"/>
      <c r="BA101" s="107"/>
      <c r="BB101" s="107"/>
      <c r="BC101" s="108"/>
      <c r="BD101" s="108"/>
    </row>
    <row r="102" spans="1:56" x14ac:dyDescent="0.2">
      <c r="A102" s="107"/>
      <c r="B102" s="107"/>
      <c r="C102" s="107"/>
      <c r="D102" s="107"/>
      <c r="E102" s="108"/>
      <c r="F102" s="107"/>
      <c r="G102" s="107"/>
      <c r="H102" s="107"/>
      <c r="I102" s="107"/>
      <c r="J102" s="107"/>
      <c r="K102" s="107"/>
      <c r="L102" s="109"/>
      <c r="M102" s="109"/>
      <c r="N102" s="109"/>
      <c r="O102" s="109"/>
      <c r="P102" s="109"/>
      <c r="Q102" s="109"/>
      <c r="R102" s="109"/>
      <c r="S102" s="109"/>
      <c r="T102" s="109"/>
      <c r="U102" s="109"/>
      <c r="V102" s="108"/>
      <c r="W102" s="108"/>
      <c r="X102" s="108"/>
      <c r="Y102" s="108"/>
      <c r="Z102" s="108"/>
      <c r="AA102" s="108"/>
      <c r="AB102" s="108"/>
      <c r="AC102" s="108"/>
      <c r="AD102" s="108"/>
      <c r="AE102" s="108"/>
      <c r="AF102" s="108"/>
      <c r="AG102" s="108"/>
      <c r="AH102" s="108"/>
      <c r="AI102" s="108"/>
      <c r="AJ102" s="108"/>
      <c r="AK102" s="108"/>
      <c r="AL102" s="108"/>
      <c r="AM102" s="108"/>
      <c r="AN102" s="108"/>
      <c r="AO102" s="108"/>
      <c r="AP102" s="108"/>
      <c r="AQ102" s="108"/>
      <c r="AR102" s="108"/>
      <c r="AS102" s="108"/>
      <c r="AT102" s="108"/>
      <c r="AU102" s="108"/>
      <c r="AV102" s="109"/>
      <c r="AW102" s="109"/>
      <c r="AX102" s="109"/>
      <c r="AY102" s="108"/>
      <c r="AZ102" s="107"/>
      <c r="BA102" s="107"/>
      <c r="BB102" s="107"/>
      <c r="BC102" s="108"/>
      <c r="BD102" s="108"/>
    </row>
    <row r="103" spans="1:56" x14ac:dyDescent="0.2">
      <c r="A103" s="107"/>
      <c r="B103" s="107"/>
      <c r="C103" s="107"/>
      <c r="D103" s="107"/>
      <c r="E103" s="108"/>
      <c r="F103" s="107"/>
      <c r="G103" s="107"/>
      <c r="H103" s="107"/>
      <c r="I103" s="107"/>
      <c r="J103" s="107"/>
      <c r="K103" s="107"/>
      <c r="L103" s="109"/>
      <c r="M103" s="109"/>
      <c r="N103" s="109"/>
      <c r="O103" s="109"/>
      <c r="P103" s="109"/>
      <c r="Q103" s="109"/>
      <c r="R103" s="109"/>
      <c r="S103" s="109"/>
      <c r="T103" s="109"/>
      <c r="U103" s="109"/>
      <c r="V103" s="108"/>
      <c r="W103" s="108"/>
      <c r="X103" s="108"/>
      <c r="Y103" s="108"/>
      <c r="Z103" s="108"/>
      <c r="AA103" s="108"/>
      <c r="AB103" s="108"/>
      <c r="AC103" s="108"/>
      <c r="AD103" s="108"/>
      <c r="AE103" s="108"/>
      <c r="AF103" s="108"/>
      <c r="AG103" s="108"/>
      <c r="AH103" s="108"/>
      <c r="AI103" s="108"/>
      <c r="AJ103" s="108"/>
      <c r="AK103" s="108"/>
      <c r="AL103" s="108"/>
      <c r="AM103" s="108"/>
      <c r="AN103" s="108"/>
      <c r="AO103" s="108"/>
      <c r="AP103" s="108"/>
      <c r="AQ103" s="108"/>
      <c r="AR103" s="108"/>
      <c r="AS103" s="108"/>
      <c r="AT103" s="108"/>
      <c r="AU103" s="108"/>
      <c r="AV103" s="109"/>
      <c r="AW103" s="109"/>
      <c r="AX103" s="109"/>
      <c r="AY103" s="108"/>
      <c r="AZ103" s="107"/>
      <c r="BA103" s="107"/>
      <c r="BB103" s="107"/>
      <c r="BC103" s="108"/>
      <c r="BD103" s="108"/>
    </row>
    <row r="104" spans="1:56" x14ac:dyDescent="0.2">
      <c r="A104" s="107"/>
      <c r="B104" s="107"/>
      <c r="C104" s="107"/>
      <c r="D104" s="107"/>
      <c r="E104" s="108"/>
      <c r="F104" s="107"/>
      <c r="G104" s="107"/>
      <c r="H104" s="107"/>
      <c r="I104" s="107"/>
      <c r="J104" s="107"/>
      <c r="K104" s="107"/>
      <c r="L104" s="109"/>
      <c r="M104" s="109"/>
      <c r="N104" s="109"/>
      <c r="O104" s="109"/>
      <c r="P104" s="109"/>
      <c r="Q104" s="109"/>
      <c r="R104" s="109"/>
      <c r="S104" s="109"/>
      <c r="T104" s="109"/>
      <c r="U104" s="109"/>
      <c r="V104" s="108"/>
      <c r="W104" s="108"/>
      <c r="X104" s="108"/>
      <c r="Y104" s="108"/>
      <c r="Z104" s="108"/>
      <c r="AA104" s="108"/>
      <c r="AB104" s="108"/>
      <c r="AC104" s="108"/>
      <c r="AD104" s="108"/>
      <c r="AE104" s="108"/>
      <c r="AF104" s="108"/>
      <c r="AG104" s="108"/>
      <c r="AH104" s="108"/>
      <c r="AI104" s="108"/>
      <c r="AJ104" s="108"/>
      <c r="AK104" s="108"/>
      <c r="AL104" s="108"/>
      <c r="AM104" s="108"/>
      <c r="AN104" s="108"/>
      <c r="AO104" s="108"/>
      <c r="AP104" s="108"/>
      <c r="AQ104" s="108"/>
      <c r="AR104" s="108"/>
      <c r="AS104" s="108"/>
      <c r="AT104" s="108"/>
      <c r="AU104" s="108"/>
      <c r="AV104" s="109"/>
      <c r="AW104" s="109"/>
      <c r="AX104" s="109"/>
      <c r="AY104" s="108"/>
      <c r="AZ104" s="107"/>
      <c r="BA104" s="107"/>
      <c r="BB104" s="107"/>
      <c r="BC104" s="108"/>
      <c r="BD104" s="108"/>
    </row>
    <row r="105" spans="1:56" x14ac:dyDescent="0.2">
      <c r="A105" s="107"/>
      <c r="B105" s="107"/>
      <c r="C105" s="107"/>
      <c r="D105" s="107"/>
      <c r="E105" s="108"/>
      <c r="F105" s="107"/>
      <c r="G105" s="107"/>
      <c r="H105" s="107"/>
      <c r="I105" s="107"/>
      <c r="J105" s="107"/>
      <c r="K105" s="107"/>
      <c r="L105" s="109"/>
      <c r="M105" s="109"/>
      <c r="N105" s="109"/>
      <c r="O105" s="109"/>
      <c r="P105" s="109"/>
      <c r="Q105" s="109"/>
      <c r="R105" s="109"/>
      <c r="S105" s="109"/>
      <c r="T105" s="109"/>
      <c r="U105" s="109"/>
      <c r="V105" s="108"/>
      <c r="W105" s="108"/>
      <c r="X105" s="108"/>
      <c r="Y105" s="108"/>
      <c r="Z105" s="108"/>
      <c r="AA105" s="108"/>
      <c r="AB105" s="108"/>
      <c r="AC105" s="108"/>
      <c r="AD105" s="108"/>
      <c r="AE105" s="108"/>
      <c r="AF105" s="108"/>
      <c r="AG105" s="108"/>
      <c r="AH105" s="108"/>
      <c r="AI105" s="108"/>
      <c r="AJ105" s="108"/>
      <c r="AK105" s="108"/>
      <c r="AL105" s="108"/>
      <c r="AM105" s="108"/>
      <c r="AN105" s="108"/>
      <c r="AO105" s="108"/>
      <c r="AP105" s="108"/>
      <c r="AQ105" s="108"/>
      <c r="AR105" s="108"/>
      <c r="AS105" s="108"/>
      <c r="AT105" s="108"/>
      <c r="AU105" s="108"/>
      <c r="AV105" s="109"/>
      <c r="AW105" s="109"/>
      <c r="AX105" s="109"/>
      <c r="AY105" s="108"/>
      <c r="AZ105" s="107"/>
      <c r="BA105" s="107"/>
      <c r="BB105" s="107"/>
      <c r="BC105" s="108"/>
      <c r="BD105" s="108"/>
    </row>
    <row r="106" spans="1:56" x14ac:dyDescent="0.2">
      <c r="A106" s="107"/>
      <c r="B106" s="107"/>
      <c r="C106" s="107"/>
      <c r="D106" s="107"/>
      <c r="E106" s="108"/>
      <c r="F106" s="107"/>
      <c r="G106" s="107"/>
      <c r="H106" s="107"/>
      <c r="I106" s="107"/>
      <c r="J106" s="107"/>
      <c r="K106" s="107"/>
      <c r="L106" s="109"/>
      <c r="M106" s="109"/>
      <c r="N106" s="109"/>
      <c r="O106" s="109"/>
      <c r="P106" s="109"/>
      <c r="Q106" s="109"/>
      <c r="R106" s="109"/>
      <c r="S106" s="109"/>
      <c r="T106" s="109"/>
      <c r="U106" s="109"/>
      <c r="V106" s="108"/>
      <c r="W106" s="108"/>
      <c r="X106" s="108"/>
      <c r="Y106" s="108"/>
      <c r="Z106" s="108"/>
      <c r="AA106" s="108"/>
      <c r="AB106" s="108"/>
      <c r="AC106" s="108"/>
      <c r="AD106" s="108"/>
      <c r="AE106" s="108"/>
      <c r="AF106" s="108"/>
      <c r="AG106" s="108"/>
      <c r="AH106" s="108"/>
      <c r="AI106" s="108"/>
      <c r="AJ106" s="108"/>
      <c r="AK106" s="108"/>
      <c r="AL106" s="108"/>
      <c r="AM106" s="108"/>
      <c r="AN106" s="108"/>
      <c r="AO106" s="108"/>
      <c r="AP106" s="108"/>
      <c r="AQ106" s="108"/>
      <c r="AR106" s="108"/>
      <c r="AS106" s="108"/>
      <c r="AT106" s="108"/>
      <c r="AU106" s="108"/>
      <c r="AV106" s="109"/>
      <c r="AW106" s="109"/>
      <c r="AX106" s="109"/>
      <c r="AY106" s="108"/>
      <c r="AZ106" s="107"/>
      <c r="BA106" s="107"/>
      <c r="BB106" s="107"/>
      <c r="BC106" s="108"/>
      <c r="BD106" s="108"/>
    </row>
    <row r="107" spans="1:56" x14ac:dyDescent="0.2">
      <c r="A107" s="107"/>
      <c r="B107" s="107"/>
      <c r="C107" s="107"/>
      <c r="D107" s="107"/>
      <c r="E107" s="108"/>
      <c r="F107" s="107"/>
      <c r="G107" s="107"/>
      <c r="H107" s="107"/>
      <c r="I107" s="107"/>
      <c r="J107" s="107"/>
      <c r="K107" s="107"/>
      <c r="L107" s="109"/>
      <c r="M107" s="109"/>
      <c r="N107" s="109"/>
      <c r="O107" s="109"/>
      <c r="P107" s="109"/>
      <c r="Q107" s="109"/>
      <c r="R107" s="109"/>
      <c r="S107" s="109"/>
      <c r="T107" s="109"/>
      <c r="U107" s="109"/>
      <c r="V107" s="108"/>
      <c r="W107" s="108"/>
      <c r="X107" s="108"/>
      <c r="Y107" s="108"/>
      <c r="Z107" s="108"/>
      <c r="AA107" s="108"/>
      <c r="AB107" s="108"/>
      <c r="AC107" s="108"/>
      <c r="AD107" s="108"/>
      <c r="AE107" s="108"/>
      <c r="AF107" s="108"/>
      <c r="AG107" s="108"/>
      <c r="AH107" s="108"/>
      <c r="AI107" s="108"/>
      <c r="AJ107" s="108"/>
      <c r="AK107" s="108"/>
      <c r="AL107" s="108"/>
      <c r="AM107" s="108"/>
      <c r="AN107" s="108"/>
      <c r="AO107" s="108"/>
      <c r="AP107" s="108"/>
      <c r="AQ107" s="108"/>
      <c r="AR107" s="108"/>
      <c r="AS107" s="108"/>
      <c r="AT107" s="108"/>
      <c r="AU107" s="108"/>
      <c r="AV107" s="109"/>
      <c r="AW107" s="109"/>
      <c r="AX107" s="109"/>
      <c r="AY107" s="108"/>
      <c r="AZ107" s="107"/>
      <c r="BA107" s="107"/>
      <c r="BB107" s="107"/>
      <c r="BC107" s="108"/>
      <c r="BD107" s="108"/>
    </row>
    <row r="108" spans="1:56" x14ac:dyDescent="0.2">
      <c r="A108" s="107"/>
      <c r="B108" s="107"/>
      <c r="C108" s="107"/>
      <c r="D108" s="107"/>
      <c r="E108" s="108"/>
      <c r="F108" s="107"/>
      <c r="G108" s="107"/>
      <c r="H108" s="107"/>
      <c r="I108" s="107"/>
      <c r="J108" s="107"/>
      <c r="K108" s="107"/>
      <c r="L108" s="109"/>
      <c r="M108" s="109"/>
      <c r="N108" s="109"/>
      <c r="O108" s="109"/>
      <c r="P108" s="109"/>
      <c r="Q108" s="109"/>
      <c r="R108" s="109"/>
      <c r="S108" s="109"/>
      <c r="T108" s="109"/>
      <c r="U108" s="109"/>
      <c r="V108" s="108"/>
      <c r="W108" s="108"/>
      <c r="X108" s="108"/>
      <c r="Y108" s="108"/>
      <c r="Z108" s="108"/>
      <c r="AA108" s="108"/>
      <c r="AB108" s="108"/>
      <c r="AC108" s="108"/>
      <c r="AD108" s="108"/>
      <c r="AE108" s="108"/>
      <c r="AF108" s="108"/>
      <c r="AG108" s="108"/>
      <c r="AH108" s="108"/>
      <c r="AI108" s="108"/>
      <c r="AJ108" s="108"/>
      <c r="AK108" s="108"/>
      <c r="AL108" s="108"/>
      <c r="AM108" s="108"/>
      <c r="AN108" s="108"/>
      <c r="AO108" s="108"/>
      <c r="AP108" s="108"/>
      <c r="AQ108" s="108"/>
      <c r="AR108" s="108"/>
      <c r="AS108" s="108"/>
      <c r="AT108" s="108"/>
      <c r="AU108" s="108"/>
      <c r="AV108" s="109"/>
      <c r="AW108" s="109"/>
      <c r="AX108" s="109"/>
      <c r="AY108" s="108"/>
      <c r="AZ108" s="107"/>
      <c r="BA108" s="107"/>
      <c r="BB108" s="107"/>
      <c r="BC108" s="108"/>
      <c r="BD108" s="108"/>
    </row>
    <row r="109" spans="1:56" x14ac:dyDescent="0.2">
      <c r="A109" s="107"/>
      <c r="B109" s="107"/>
      <c r="C109" s="107"/>
      <c r="D109" s="107"/>
      <c r="E109" s="108"/>
      <c r="F109" s="107"/>
      <c r="G109" s="107"/>
      <c r="H109" s="107"/>
      <c r="I109" s="107"/>
      <c r="J109" s="107"/>
      <c r="K109" s="107"/>
      <c r="L109" s="109"/>
      <c r="M109" s="109"/>
      <c r="N109" s="109"/>
      <c r="O109" s="109"/>
      <c r="P109" s="109"/>
      <c r="Q109" s="109"/>
      <c r="R109" s="109"/>
      <c r="S109" s="109"/>
      <c r="T109" s="109"/>
      <c r="U109" s="109"/>
      <c r="V109" s="108"/>
      <c r="W109" s="108"/>
      <c r="X109" s="108"/>
      <c r="Y109" s="108"/>
      <c r="Z109" s="108"/>
      <c r="AA109" s="108"/>
      <c r="AB109" s="108"/>
      <c r="AC109" s="108"/>
      <c r="AD109" s="108"/>
      <c r="AE109" s="108"/>
      <c r="AF109" s="108"/>
      <c r="AG109" s="108"/>
      <c r="AH109" s="108"/>
      <c r="AI109" s="108"/>
      <c r="AJ109" s="108"/>
      <c r="AK109" s="108"/>
      <c r="AL109" s="108"/>
      <c r="AM109" s="108"/>
      <c r="AN109" s="108"/>
      <c r="AO109" s="108"/>
      <c r="AP109" s="108"/>
      <c r="AQ109" s="108"/>
      <c r="AR109" s="108"/>
      <c r="AS109" s="108"/>
      <c r="AT109" s="108"/>
      <c r="AU109" s="108"/>
      <c r="AV109" s="109"/>
      <c r="AW109" s="109"/>
      <c r="AX109" s="109"/>
      <c r="AY109" s="108"/>
      <c r="AZ109" s="107"/>
      <c r="BA109" s="107"/>
      <c r="BB109" s="107"/>
      <c r="BC109" s="108"/>
      <c r="BD109" s="108"/>
    </row>
    <row r="110" spans="1:56" x14ac:dyDescent="0.2">
      <c r="A110" s="107"/>
      <c r="B110" s="107"/>
      <c r="C110" s="107"/>
      <c r="D110" s="107"/>
      <c r="E110" s="108"/>
      <c r="F110" s="107"/>
      <c r="G110" s="107"/>
      <c r="H110" s="107"/>
      <c r="I110" s="107"/>
      <c r="J110" s="107"/>
      <c r="K110" s="107"/>
      <c r="L110" s="109"/>
      <c r="M110" s="109"/>
      <c r="N110" s="109"/>
      <c r="O110" s="109"/>
      <c r="P110" s="109"/>
      <c r="Q110" s="109"/>
      <c r="R110" s="109"/>
      <c r="S110" s="109"/>
      <c r="T110" s="109"/>
      <c r="U110" s="109"/>
      <c r="V110" s="108"/>
      <c r="W110" s="108"/>
      <c r="X110" s="108"/>
      <c r="Y110" s="108"/>
      <c r="Z110" s="108"/>
      <c r="AA110" s="108"/>
      <c r="AB110" s="108"/>
      <c r="AC110" s="108"/>
      <c r="AD110" s="108"/>
      <c r="AE110" s="108"/>
      <c r="AF110" s="108"/>
      <c r="AG110" s="108"/>
      <c r="AH110" s="108"/>
      <c r="AI110" s="108"/>
      <c r="AJ110" s="108"/>
      <c r="AK110" s="108"/>
      <c r="AL110" s="108"/>
      <c r="AM110" s="108"/>
      <c r="AN110" s="108"/>
      <c r="AO110" s="108"/>
      <c r="AP110" s="108"/>
      <c r="AQ110" s="108"/>
      <c r="AR110" s="108"/>
      <c r="AS110" s="108"/>
      <c r="AT110" s="108"/>
      <c r="AU110" s="108"/>
      <c r="AV110" s="109"/>
      <c r="AW110" s="109"/>
      <c r="AX110" s="109"/>
      <c r="AY110" s="108"/>
      <c r="AZ110" s="107"/>
      <c r="BA110" s="107"/>
      <c r="BB110" s="107"/>
      <c r="BC110" s="108"/>
      <c r="BD110" s="108"/>
    </row>
  </sheetData>
  <sheetProtection sheet="1" formatCells="0" formatColumns="0" formatRows="0" insertRows="0" deleteRows="0" sort="0" autoFilter="0" pivotTables="0"/>
  <mergeCells count="53">
    <mergeCell ref="I16:U16"/>
    <mergeCell ref="V16:AP16"/>
    <mergeCell ref="AR16:AW16"/>
    <mergeCell ref="AZ12:BB12"/>
    <mergeCell ref="B14:U14"/>
    <mergeCell ref="AY14:BD17"/>
    <mergeCell ref="B15:H15"/>
    <mergeCell ref="I15:U15"/>
    <mergeCell ref="V15:AP15"/>
    <mergeCell ref="B17:H17"/>
    <mergeCell ref="I17:U17"/>
    <mergeCell ref="V17:AP17"/>
    <mergeCell ref="AR17:AW17"/>
    <mergeCell ref="B12:D12"/>
    <mergeCell ref="F12:H12"/>
    <mergeCell ref="I12:K12"/>
    <mergeCell ref="S12:U12"/>
    <mergeCell ref="AR15:AW15"/>
    <mergeCell ref="B16:H16"/>
    <mergeCell ref="B10:D10"/>
    <mergeCell ref="F10:H10"/>
    <mergeCell ref="I10:K10"/>
    <mergeCell ref="S10:U10"/>
    <mergeCell ref="AZ10:BB10"/>
    <mergeCell ref="B11:D11"/>
    <mergeCell ref="F11:H11"/>
    <mergeCell ref="I11:K11"/>
    <mergeCell ref="S11:U11"/>
    <mergeCell ref="AZ11:BB11"/>
    <mergeCell ref="AA6:AX6"/>
    <mergeCell ref="B8:K8"/>
    <mergeCell ref="AY8:BD8"/>
    <mergeCell ref="B9:D9"/>
    <mergeCell ref="F9:H9"/>
    <mergeCell ref="I9:K9"/>
    <mergeCell ref="S9:U9"/>
    <mergeCell ref="AZ9:BB9"/>
    <mergeCell ref="B6:C6"/>
    <mergeCell ref="D6:H6"/>
    <mergeCell ref="I6:K6"/>
    <mergeCell ref="L6:U6"/>
    <mergeCell ref="V6:Z6"/>
    <mergeCell ref="B1:AU1"/>
    <mergeCell ref="AV1:AX4"/>
    <mergeCell ref="BB1:BD2"/>
    <mergeCell ref="B2:AU2"/>
    <mergeCell ref="B3:D3"/>
    <mergeCell ref="E3:Z3"/>
    <mergeCell ref="AA3:AU3"/>
    <mergeCell ref="BB3:BD4"/>
    <mergeCell ref="B4:D4"/>
    <mergeCell ref="E4:Z4"/>
    <mergeCell ref="AA4:AU4"/>
  </mergeCells>
  <dataValidations count="7">
    <dataValidation type="list" allowBlank="1" showInputMessage="1" showErrorMessage="1" sqref="AY10:AY12 KU10:KU12 UQ10:UQ12 AEM10:AEM12 AOI10:AOI12 AYE10:AYE12 BIA10:BIA12 BRW10:BRW12 CBS10:CBS12 CLO10:CLO12 CVK10:CVK12 DFG10:DFG12 DPC10:DPC12 DYY10:DYY12 EIU10:EIU12 ESQ10:ESQ12 FCM10:FCM12 FMI10:FMI12 FWE10:FWE12 GGA10:GGA12 GPW10:GPW12 GZS10:GZS12 HJO10:HJO12 HTK10:HTK12 IDG10:IDG12 INC10:INC12 IWY10:IWY12 JGU10:JGU12 JQQ10:JQQ12 KAM10:KAM12 KKI10:KKI12 KUE10:KUE12 LEA10:LEA12 LNW10:LNW12 LXS10:LXS12 MHO10:MHO12 MRK10:MRK12 NBG10:NBG12 NLC10:NLC12 NUY10:NUY12 OEU10:OEU12 OOQ10:OOQ12 OYM10:OYM12 PII10:PII12 PSE10:PSE12 QCA10:QCA12 QLW10:QLW12 QVS10:QVS12 RFO10:RFO12 RPK10:RPK12 RZG10:RZG12 SJC10:SJC12 SSY10:SSY12 TCU10:TCU12 TMQ10:TMQ12 TWM10:TWM12 UGI10:UGI12 UQE10:UQE12 VAA10:VAA12 VJW10:VJW12 VTS10:VTS12 WDO10:WDO12 WNK10:WNK12 WXG10:WXG12 AY65546:AY65548 KU65546:KU65548 UQ65546:UQ65548 AEM65546:AEM65548 AOI65546:AOI65548 AYE65546:AYE65548 BIA65546:BIA65548 BRW65546:BRW65548 CBS65546:CBS65548 CLO65546:CLO65548 CVK65546:CVK65548 DFG65546:DFG65548 DPC65546:DPC65548 DYY65546:DYY65548 EIU65546:EIU65548 ESQ65546:ESQ65548 FCM65546:FCM65548 FMI65546:FMI65548 FWE65546:FWE65548 GGA65546:GGA65548 GPW65546:GPW65548 GZS65546:GZS65548 HJO65546:HJO65548 HTK65546:HTK65548 IDG65546:IDG65548 INC65546:INC65548 IWY65546:IWY65548 JGU65546:JGU65548 JQQ65546:JQQ65548 KAM65546:KAM65548 KKI65546:KKI65548 KUE65546:KUE65548 LEA65546:LEA65548 LNW65546:LNW65548 LXS65546:LXS65548 MHO65546:MHO65548 MRK65546:MRK65548 NBG65546:NBG65548 NLC65546:NLC65548 NUY65546:NUY65548 OEU65546:OEU65548 OOQ65546:OOQ65548 OYM65546:OYM65548 PII65546:PII65548 PSE65546:PSE65548 QCA65546:QCA65548 QLW65546:QLW65548 QVS65546:QVS65548 RFO65546:RFO65548 RPK65546:RPK65548 RZG65546:RZG65548 SJC65546:SJC65548 SSY65546:SSY65548 TCU65546:TCU65548 TMQ65546:TMQ65548 TWM65546:TWM65548 UGI65546:UGI65548 UQE65546:UQE65548 VAA65546:VAA65548 VJW65546:VJW65548 VTS65546:VTS65548 WDO65546:WDO65548 WNK65546:WNK65548 WXG65546:WXG65548 AY131082:AY131084 KU131082:KU131084 UQ131082:UQ131084 AEM131082:AEM131084 AOI131082:AOI131084 AYE131082:AYE131084 BIA131082:BIA131084 BRW131082:BRW131084 CBS131082:CBS131084 CLO131082:CLO131084 CVK131082:CVK131084 DFG131082:DFG131084 DPC131082:DPC131084 DYY131082:DYY131084 EIU131082:EIU131084 ESQ131082:ESQ131084 FCM131082:FCM131084 FMI131082:FMI131084 FWE131082:FWE131084 GGA131082:GGA131084 GPW131082:GPW131084 GZS131082:GZS131084 HJO131082:HJO131084 HTK131082:HTK131084 IDG131082:IDG131084 INC131082:INC131084 IWY131082:IWY131084 JGU131082:JGU131084 JQQ131082:JQQ131084 KAM131082:KAM131084 KKI131082:KKI131084 KUE131082:KUE131084 LEA131082:LEA131084 LNW131082:LNW131084 LXS131082:LXS131084 MHO131082:MHO131084 MRK131082:MRK131084 NBG131082:NBG131084 NLC131082:NLC131084 NUY131082:NUY131084 OEU131082:OEU131084 OOQ131082:OOQ131084 OYM131082:OYM131084 PII131082:PII131084 PSE131082:PSE131084 QCA131082:QCA131084 QLW131082:QLW131084 QVS131082:QVS131084 RFO131082:RFO131084 RPK131082:RPK131084 RZG131082:RZG131084 SJC131082:SJC131084 SSY131082:SSY131084 TCU131082:TCU131084 TMQ131082:TMQ131084 TWM131082:TWM131084 UGI131082:UGI131084 UQE131082:UQE131084 VAA131082:VAA131084 VJW131082:VJW131084 VTS131082:VTS131084 WDO131082:WDO131084 WNK131082:WNK131084 WXG131082:WXG131084 AY196618:AY196620 KU196618:KU196620 UQ196618:UQ196620 AEM196618:AEM196620 AOI196618:AOI196620 AYE196618:AYE196620 BIA196618:BIA196620 BRW196618:BRW196620 CBS196618:CBS196620 CLO196618:CLO196620 CVK196618:CVK196620 DFG196618:DFG196620 DPC196618:DPC196620 DYY196618:DYY196620 EIU196618:EIU196620 ESQ196618:ESQ196620 FCM196618:FCM196620 FMI196618:FMI196620 FWE196618:FWE196620 GGA196618:GGA196620 GPW196618:GPW196620 GZS196618:GZS196620 HJO196618:HJO196620 HTK196618:HTK196620 IDG196618:IDG196620 INC196618:INC196620 IWY196618:IWY196620 JGU196618:JGU196620 JQQ196618:JQQ196620 KAM196618:KAM196620 KKI196618:KKI196620 KUE196618:KUE196620 LEA196618:LEA196620 LNW196618:LNW196620 LXS196618:LXS196620 MHO196618:MHO196620 MRK196618:MRK196620 NBG196618:NBG196620 NLC196618:NLC196620 NUY196618:NUY196620 OEU196618:OEU196620 OOQ196618:OOQ196620 OYM196618:OYM196620 PII196618:PII196620 PSE196618:PSE196620 QCA196618:QCA196620 QLW196618:QLW196620 QVS196618:QVS196620 RFO196618:RFO196620 RPK196618:RPK196620 RZG196618:RZG196620 SJC196618:SJC196620 SSY196618:SSY196620 TCU196618:TCU196620 TMQ196618:TMQ196620 TWM196618:TWM196620 UGI196618:UGI196620 UQE196618:UQE196620 VAA196618:VAA196620 VJW196618:VJW196620 VTS196618:VTS196620 WDO196618:WDO196620 WNK196618:WNK196620 WXG196618:WXG196620 AY262154:AY262156 KU262154:KU262156 UQ262154:UQ262156 AEM262154:AEM262156 AOI262154:AOI262156 AYE262154:AYE262156 BIA262154:BIA262156 BRW262154:BRW262156 CBS262154:CBS262156 CLO262154:CLO262156 CVK262154:CVK262156 DFG262154:DFG262156 DPC262154:DPC262156 DYY262154:DYY262156 EIU262154:EIU262156 ESQ262154:ESQ262156 FCM262154:FCM262156 FMI262154:FMI262156 FWE262154:FWE262156 GGA262154:GGA262156 GPW262154:GPW262156 GZS262154:GZS262156 HJO262154:HJO262156 HTK262154:HTK262156 IDG262154:IDG262156 INC262154:INC262156 IWY262154:IWY262156 JGU262154:JGU262156 JQQ262154:JQQ262156 KAM262154:KAM262156 KKI262154:KKI262156 KUE262154:KUE262156 LEA262154:LEA262156 LNW262154:LNW262156 LXS262154:LXS262156 MHO262154:MHO262156 MRK262154:MRK262156 NBG262154:NBG262156 NLC262154:NLC262156 NUY262154:NUY262156 OEU262154:OEU262156 OOQ262154:OOQ262156 OYM262154:OYM262156 PII262154:PII262156 PSE262154:PSE262156 QCA262154:QCA262156 QLW262154:QLW262156 QVS262154:QVS262156 RFO262154:RFO262156 RPK262154:RPK262156 RZG262154:RZG262156 SJC262154:SJC262156 SSY262154:SSY262156 TCU262154:TCU262156 TMQ262154:TMQ262156 TWM262154:TWM262156 UGI262154:UGI262156 UQE262154:UQE262156 VAA262154:VAA262156 VJW262154:VJW262156 VTS262154:VTS262156 WDO262154:WDO262156 WNK262154:WNK262156 WXG262154:WXG262156 AY327690:AY327692 KU327690:KU327692 UQ327690:UQ327692 AEM327690:AEM327692 AOI327690:AOI327692 AYE327690:AYE327692 BIA327690:BIA327692 BRW327690:BRW327692 CBS327690:CBS327692 CLO327690:CLO327692 CVK327690:CVK327692 DFG327690:DFG327692 DPC327690:DPC327692 DYY327690:DYY327692 EIU327690:EIU327692 ESQ327690:ESQ327692 FCM327690:FCM327692 FMI327690:FMI327692 FWE327690:FWE327692 GGA327690:GGA327692 GPW327690:GPW327692 GZS327690:GZS327692 HJO327690:HJO327692 HTK327690:HTK327692 IDG327690:IDG327692 INC327690:INC327692 IWY327690:IWY327692 JGU327690:JGU327692 JQQ327690:JQQ327692 KAM327690:KAM327692 KKI327690:KKI327692 KUE327690:KUE327692 LEA327690:LEA327692 LNW327690:LNW327692 LXS327690:LXS327692 MHO327690:MHO327692 MRK327690:MRK327692 NBG327690:NBG327692 NLC327690:NLC327692 NUY327690:NUY327692 OEU327690:OEU327692 OOQ327690:OOQ327692 OYM327690:OYM327692 PII327690:PII327692 PSE327690:PSE327692 QCA327690:QCA327692 QLW327690:QLW327692 QVS327690:QVS327692 RFO327690:RFO327692 RPK327690:RPK327692 RZG327690:RZG327692 SJC327690:SJC327692 SSY327690:SSY327692 TCU327690:TCU327692 TMQ327690:TMQ327692 TWM327690:TWM327692 UGI327690:UGI327692 UQE327690:UQE327692 VAA327690:VAA327692 VJW327690:VJW327692 VTS327690:VTS327692 WDO327690:WDO327692 WNK327690:WNK327692 WXG327690:WXG327692 AY393226:AY393228 KU393226:KU393228 UQ393226:UQ393228 AEM393226:AEM393228 AOI393226:AOI393228 AYE393226:AYE393228 BIA393226:BIA393228 BRW393226:BRW393228 CBS393226:CBS393228 CLO393226:CLO393228 CVK393226:CVK393228 DFG393226:DFG393228 DPC393226:DPC393228 DYY393226:DYY393228 EIU393226:EIU393228 ESQ393226:ESQ393228 FCM393226:FCM393228 FMI393226:FMI393228 FWE393226:FWE393228 GGA393226:GGA393228 GPW393226:GPW393228 GZS393226:GZS393228 HJO393226:HJO393228 HTK393226:HTK393228 IDG393226:IDG393228 INC393226:INC393228 IWY393226:IWY393228 JGU393226:JGU393228 JQQ393226:JQQ393228 KAM393226:KAM393228 KKI393226:KKI393228 KUE393226:KUE393228 LEA393226:LEA393228 LNW393226:LNW393228 LXS393226:LXS393228 MHO393226:MHO393228 MRK393226:MRK393228 NBG393226:NBG393228 NLC393226:NLC393228 NUY393226:NUY393228 OEU393226:OEU393228 OOQ393226:OOQ393228 OYM393226:OYM393228 PII393226:PII393228 PSE393226:PSE393228 QCA393226:QCA393228 QLW393226:QLW393228 QVS393226:QVS393228 RFO393226:RFO393228 RPK393226:RPK393228 RZG393226:RZG393228 SJC393226:SJC393228 SSY393226:SSY393228 TCU393226:TCU393228 TMQ393226:TMQ393228 TWM393226:TWM393228 UGI393226:UGI393228 UQE393226:UQE393228 VAA393226:VAA393228 VJW393226:VJW393228 VTS393226:VTS393228 WDO393226:WDO393228 WNK393226:WNK393228 WXG393226:WXG393228 AY458762:AY458764 KU458762:KU458764 UQ458762:UQ458764 AEM458762:AEM458764 AOI458762:AOI458764 AYE458762:AYE458764 BIA458762:BIA458764 BRW458762:BRW458764 CBS458762:CBS458764 CLO458762:CLO458764 CVK458762:CVK458764 DFG458762:DFG458764 DPC458762:DPC458764 DYY458762:DYY458764 EIU458762:EIU458764 ESQ458762:ESQ458764 FCM458762:FCM458764 FMI458762:FMI458764 FWE458762:FWE458764 GGA458762:GGA458764 GPW458762:GPW458764 GZS458762:GZS458764 HJO458762:HJO458764 HTK458762:HTK458764 IDG458762:IDG458764 INC458762:INC458764 IWY458762:IWY458764 JGU458762:JGU458764 JQQ458762:JQQ458764 KAM458762:KAM458764 KKI458762:KKI458764 KUE458762:KUE458764 LEA458762:LEA458764 LNW458762:LNW458764 LXS458762:LXS458764 MHO458762:MHO458764 MRK458762:MRK458764 NBG458762:NBG458764 NLC458762:NLC458764 NUY458762:NUY458764 OEU458762:OEU458764 OOQ458762:OOQ458764 OYM458762:OYM458764 PII458762:PII458764 PSE458762:PSE458764 QCA458762:QCA458764 QLW458762:QLW458764 QVS458762:QVS458764 RFO458762:RFO458764 RPK458762:RPK458764 RZG458762:RZG458764 SJC458762:SJC458764 SSY458762:SSY458764 TCU458762:TCU458764 TMQ458762:TMQ458764 TWM458762:TWM458764 UGI458762:UGI458764 UQE458762:UQE458764 VAA458762:VAA458764 VJW458762:VJW458764 VTS458762:VTS458764 WDO458762:WDO458764 WNK458762:WNK458764 WXG458762:WXG458764 AY524298:AY524300 KU524298:KU524300 UQ524298:UQ524300 AEM524298:AEM524300 AOI524298:AOI524300 AYE524298:AYE524300 BIA524298:BIA524300 BRW524298:BRW524300 CBS524298:CBS524300 CLO524298:CLO524300 CVK524298:CVK524300 DFG524298:DFG524300 DPC524298:DPC524300 DYY524298:DYY524300 EIU524298:EIU524300 ESQ524298:ESQ524300 FCM524298:FCM524300 FMI524298:FMI524300 FWE524298:FWE524300 GGA524298:GGA524300 GPW524298:GPW524300 GZS524298:GZS524300 HJO524298:HJO524300 HTK524298:HTK524300 IDG524298:IDG524300 INC524298:INC524300 IWY524298:IWY524300 JGU524298:JGU524300 JQQ524298:JQQ524300 KAM524298:KAM524300 KKI524298:KKI524300 KUE524298:KUE524300 LEA524298:LEA524300 LNW524298:LNW524300 LXS524298:LXS524300 MHO524298:MHO524300 MRK524298:MRK524300 NBG524298:NBG524300 NLC524298:NLC524300 NUY524298:NUY524300 OEU524298:OEU524300 OOQ524298:OOQ524300 OYM524298:OYM524300 PII524298:PII524300 PSE524298:PSE524300 QCA524298:QCA524300 QLW524298:QLW524300 QVS524298:QVS524300 RFO524298:RFO524300 RPK524298:RPK524300 RZG524298:RZG524300 SJC524298:SJC524300 SSY524298:SSY524300 TCU524298:TCU524300 TMQ524298:TMQ524300 TWM524298:TWM524300 UGI524298:UGI524300 UQE524298:UQE524300 VAA524298:VAA524300 VJW524298:VJW524300 VTS524298:VTS524300 WDO524298:WDO524300 WNK524298:WNK524300 WXG524298:WXG524300 AY589834:AY589836 KU589834:KU589836 UQ589834:UQ589836 AEM589834:AEM589836 AOI589834:AOI589836 AYE589834:AYE589836 BIA589834:BIA589836 BRW589834:BRW589836 CBS589834:CBS589836 CLO589834:CLO589836 CVK589834:CVK589836 DFG589834:DFG589836 DPC589834:DPC589836 DYY589834:DYY589836 EIU589834:EIU589836 ESQ589834:ESQ589836 FCM589834:FCM589836 FMI589834:FMI589836 FWE589834:FWE589836 GGA589834:GGA589836 GPW589834:GPW589836 GZS589834:GZS589836 HJO589834:HJO589836 HTK589834:HTK589836 IDG589834:IDG589836 INC589834:INC589836 IWY589834:IWY589836 JGU589834:JGU589836 JQQ589834:JQQ589836 KAM589834:KAM589836 KKI589834:KKI589836 KUE589834:KUE589836 LEA589834:LEA589836 LNW589834:LNW589836 LXS589834:LXS589836 MHO589834:MHO589836 MRK589834:MRK589836 NBG589834:NBG589836 NLC589834:NLC589836 NUY589834:NUY589836 OEU589834:OEU589836 OOQ589834:OOQ589836 OYM589834:OYM589836 PII589834:PII589836 PSE589834:PSE589836 QCA589834:QCA589836 QLW589834:QLW589836 QVS589834:QVS589836 RFO589834:RFO589836 RPK589834:RPK589836 RZG589834:RZG589836 SJC589834:SJC589836 SSY589834:SSY589836 TCU589834:TCU589836 TMQ589834:TMQ589836 TWM589834:TWM589836 UGI589834:UGI589836 UQE589834:UQE589836 VAA589834:VAA589836 VJW589834:VJW589836 VTS589834:VTS589836 WDO589834:WDO589836 WNK589834:WNK589836 WXG589834:WXG589836 AY655370:AY655372 KU655370:KU655372 UQ655370:UQ655372 AEM655370:AEM655372 AOI655370:AOI655372 AYE655370:AYE655372 BIA655370:BIA655372 BRW655370:BRW655372 CBS655370:CBS655372 CLO655370:CLO655372 CVK655370:CVK655372 DFG655370:DFG655372 DPC655370:DPC655372 DYY655370:DYY655372 EIU655370:EIU655372 ESQ655370:ESQ655372 FCM655370:FCM655372 FMI655370:FMI655372 FWE655370:FWE655372 GGA655370:GGA655372 GPW655370:GPW655372 GZS655370:GZS655372 HJO655370:HJO655372 HTK655370:HTK655372 IDG655370:IDG655372 INC655370:INC655372 IWY655370:IWY655372 JGU655370:JGU655372 JQQ655370:JQQ655372 KAM655370:KAM655372 KKI655370:KKI655372 KUE655370:KUE655372 LEA655370:LEA655372 LNW655370:LNW655372 LXS655370:LXS655372 MHO655370:MHO655372 MRK655370:MRK655372 NBG655370:NBG655372 NLC655370:NLC655372 NUY655370:NUY655372 OEU655370:OEU655372 OOQ655370:OOQ655372 OYM655370:OYM655372 PII655370:PII655372 PSE655370:PSE655372 QCA655370:QCA655372 QLW655370:QLW655372 QVS655370:QVS655372 RFO655370:RFO655372 RPK655370:RPK655372 RZG655370:RZG655372 SJC655370:SJC655372 SSY655370:SSY655372 TCU655370:TCU655372 TMQ655370:TMQ655372 TWM655370:TWM655372 UGI655370:UGI655372 UQE655370:UQE655372 VAA655370:VAA655372 VJW655370:VJW655372 VTS655370:VTS655372 WDO655370:WDO655372 WNK655370:WNK655372 WXG655370:WXG655372 AY720906:AY720908 KU720906:KU720908 UQ720906:UQ720908 AEM720906:AEM720908 AOI720906:AOI720908 AYE720906:AYE720908 BIA720906:BIA720908 BRW720906:BRW720908 CBS720906:CBS720908 CLO720906:CLO720908 CVK720906:CVK720908 DFG720906:DFG720908 DPC720906:DPC720908 DYY720906:DYY720908 EIU720906:EIU720908 ESQ720906:ESQ720908 FCM720906:FCM720908 FMI720906:FMI720908 FWE720906:FWE720908 GGA720906:GGA720908 GPW720906:GPW720908 GZS720906:GZS720908 HJO720906:HJO720908 HTK720906:HTK720908 IDG720906:IDG720908 INC720906:INC720908 IWY720906:IWY720908 JGU720906:JGU720908 JQQ720906:JQQ720908 KAM720906:KAM720908 KKI720906:KKI720908 KUE720906:KUE720908 LEA720906:LEA720908 LNW720906:LNW720908 LXS720906:LXS720908 MHO720906:MHO720908 MRK720906:MRK720908 NBG720906:NBG720908 NLC720906:NLC720908 NUY720906:NUY720908 OEU720906:OEU720908 OOQ720906:OOQ720908 OYM720906:OYM720908 PII720906:PII720908 PSE720906:PSE720908 QCA720906:QCA720908 QLW720906:QLW720908 QVS720906:QVS720908 RFO720906:RFO720908 RPK720906:RPK720908 RZG720906:RZG720908 SJC720906:SJC720908 SSY720906:SSY720908 TCU720906:TCU720908 TMQ720906:TMQ720908 TWM720906:TWM720908 UGI720906:UGI720908 UQE720906:UQE720908 VAA720906:VAA720908 VJW720906:VJW720908 VTS720906:VTS720908 WDO720906:WDO720908 WNK720906:WNK720908 WXG720906:WXG720908 AY786442:AY786444 KU786442:KU786444 UQ786442:UQ786444 AEM786442:AEM786444 AOI786442:AOI786444 AYE786442:AYE786444 BIA786442:BIA786444 BRW786442:BRW786444 CBS786442:CBS786444 CLO786442:CLO786444 CVK786442:CVK786444 DFG786442:DFG786444 DPC786442:DPC786444 DYY786442:DYY786444 EIU786442:EIU786444 ESQ786442:ESQ786444 FCM786442:FCM786444 FMI786442:FMI786444 FWE786442:FWE786444 GGA786442:GGA786444 GPW786442:GPW786444 GZS786442:GZS786444 HJO786442:HJO786444 HTK786442:HTK786444 IDG786442:IDG786444 INC786442:INC786444 IWY786442:IWY786444 JGU786442:JGU786444 JQQ786442:JQQ786444 KAM786442:KAM786444 KKI786442:KKI786444 KUE786442:KUE786444 LEA786442:LEA786444 LNW786442:LNW786444 LXS786442:LXS786444 MHO786442:MHO786444 MRK786442:MRK786444 NBG786442:NBG786444 NLC786442:NLC786444 NUY786442:NUY786444 OEU786442:OEU786444 OOQ786442:OOQ786444 OYM786442:OYM786444 PII786442:PII786444 PSE786442:PSE786444 QCA786442:QCA786444 QLW786442:QLW786444 QVS786442:QVS786444 RFO786442:RFO786444 RPK786442:RPK786444 RZG786442:RZG786444 SJC786442:SJC786444 SSY786442:SSY786444 TCU786442:TCU786444 TMQ786442:TMQ786444 TWM786442:TWM786444 UGI786442:UGI786444 UQE786442:UQE786444 VAA786442:VAA786444 VJW786442:VJW786444 VTS786442:VTS786444 WDO786442:WDO786444 WNK786442:WNK786444 WXG786442:WXG786444 AY851978:AY851980 KU851978:KU851980 UQ851978:UQ851980 AEM851978:AEM851980 AOI851978:AOI851980 AYE851978:AYE851980 BIA851978:BIA851980 BRW851978:BRW851980 CBS851978:CBS851980 CLO851978:CLO851980 CVK851978:CVK851980 DFG851978:DFG851980 DPC851978:DPC851980 DYY851978:DYY851980 EIU851978:EIU851980 ESQ851978:ESQ851980 FCM851978:FCM851980 FMI851978:FMI851980 FWE851978:FWE851980 GGA851978:GGA851980 GPW851978:GPW851980 GZS851978:GZS851980 HJO851978:HJO851980 HTK851978:HTK851980 IDG851978:IDG851980 INC851978:INC851980 IWY851978:IWY851980 JGU851978:JGU851980 JQQ851978:JQQ851980 KAM851978:KAM851980 KKI851978:KKI851980 KUE851978:KUE851980 LEA851978:LEA851980 LNW851978:LNW851980 LXS851978:LXS851980 MHO851978:MHO851980 MRK851978:MRK851980 NBG851978:NBG851980 NLC851978:NLC851980 NUY851978:NUY851980 OEU851978:OEU851980 OOQ851978:OOQ851980 OYM851978:OYM851980 PII851978:PII851980 PSE851978:PSE851980 QCA851978:QCA851980 QLW851978:QLW851980 QVS851978:QVS851980 RFO851978:RFO851980 RPK851978:RPK851980 RZG851978:RZG851980 SJC851978:SJC851980 SSY851978:SSY851980 TCU851978:TCU851980 TMQ851978:TMQ851980 TWM851978:TWM851980 UGI851978:UGI851980 UQE851978:UQE851980 VAA851978:VAA851980 VJW851978:VJW851980 VTS851978:VTS851980 WDO851978:WDO851980 WNK851978:WNK851980 WXG851978:WXG851980 AY917514:AY917516 KU917514:KU917516 UQ917514:UQ917516 AEM917514:AEM917516 AOI917514:AOI917516 AYE917514:AYE917516 BIA917514:BIA917516 BRW917514:BRW917516 CBS917514:CBS917516 CLO917514:CLO917516 CVK917514:CVK917516 DFG917514:DFG917516 DPC917514:DPC917516 DYY917514:DYY917516 EIU917514:EIU917516 ESQ917514:ESQ917516 FCM917514:FCM917516 FMI917514:FMI917516 FWE917514:FWE917516 GGA917514:GGA917516 GPW917514:GPW917516 GZS917514:GZS917516 HJO917514:HJO917516 HTK917514:HTK917516 IDG917514:IDG917516 INC917514:INC917516 IWY917514:IWY917516 JGU917514:JGU917516 JQQ917514:JQQ917516 KAM917514:KAM917516 KKI917514:KKI917516 KUE917514:KUE917516 LEA917514:LEA917516 LNW917514:LNW917516 LXS917514:LXS917516 MHO917514:MHO917516 MRK917514:MRK917516 NBG917514:NBG917516 NLC917514:NLC917516 NUY917514:NUY917516 OEU917514:OEU917516 OOQ917514:OOQ917516 OYM917514:OYM917516 PII917514:PII917516 PSE917514:PSE917516 QCA917514:QCA917516 QLW917514:QLW917516 QVS917514:QVS917516 RFO917514:RFO917516 RPK917514:RPK917516 RZG917514:RZG917516 SJC917514:SJC917516 SSY917514:SSY917516 TCU917514:TCU917516 TMQ917514:TMQ917516 TWM917514:TWM917516 UGI917514:UGI917516 UQE917514:UQE917516 VAA917514:VAA917516 VJW917514:VJW917516 VTS917514:VTS917516 WDO917514:WDO917516 WNK917514:WNK917516 WXG917514:WXG917516 AY983050:AY983052 KU983050:KU983052 UQ983050:UQ983052 AEM983050:AEM983052 AOI983050:AOI983052 AYE983050:AYE983052 BIA983050:BIA983052 BRW983050:BRW983052 CBS983050:CBS983052 CLO983050:CLO983052 CVK983050:CVK983052 DFG983050:DFG983052 DPC983050:DPC983052 DYY983050:DYY983052 EIU983050:EIU983052 ESQ983050:ESQ983052 FCM983050:FCM983052 FMI983050:FMI983052 FWE983050:FWE983052 GGA983050:GGA983052 GPW983050:GPW983052 GZS983050:GZS983052 HJO983050:HJO983052 HTK983050:HTK983052 IDG983050:IDG983052 INC983050:INC983052 IWY983050:IWY983052 JGU983050:JGU983052 JQQ983050:JQQ983052 KAM983050:KAM983052 KKI983050:KKI983052 KUE983050:KUE983052 LEA983050:LEA983052 LNW983050:LNW983052 LXS983050:LXS983052 MHO983050:MHO983052 MRK983050:MRK983052 NBG983050:NBG983052 NLC983050:NLC983052 NUY983050:NUY983052 OEU983050:OEU983052 OOQ983050:OOQ983052 OYM983050:OYM983052 PII983050:PII983052 PSE983050:PSE983052 QCA983050:QCA983052 QLW983050:QLW983052 QVS983050:QVS983052 RFO983050:RFO983052 RPK983050:RPK983052 RZG983050:RZG983052 SJC983050:SJC983052 SSY983050:SSY983052 TCU983050:TCU983052 TMQ983050:TMQ983052 TWM983050:TWM983052 UGI983050:UGI983052 UQE983050:UQE983052 VAA983050:VAA983052 VJW983050:VJW983052 VTS983050:VTS983052 WDO983050:WDO983052 WNK983050:WNK983052 WXG983050:WXG983052">
      <formula1>Monitoreo</formula1>
    </dataValidation>
    <dataValidation type="list" allowBlank="1" showInputMessage="1" sqref="AV10:AV12 KR10:KR12 UN10:UN12 AEJ10:AEJ12 AOF10:AOF12 AYB10:AYB12 BHX10:BHX12 BRT10:BRT12 CBP10:CBP12 CLL10:CLL12 CVH10:CVH12 DFD10:DFD12 DOZ10:DOZ12 DYV10:DYV12 EIR10:EIR12 ESN10:ESN12 FCJ10:FCJ12 FMF10:FMF12 FWB10:FWB12 GFX10:GFX12 GPT10:GPT12 GZP10:GZP12 HJL10:HJL12 HTH10:HTH12 IDD10:IDD12 IMZ10:IMZ12 IWV10:IWV12 JGR10:JGR12 JQN10:JQN12 KAJ10:KAJ12 KKF10:KKF12 KUB10:KUB12 LDX10:LDX12 LNT10:LNT12 LXP10:LXP12 MHL10:MHL12 MRH10:MRH12 NBD10:NBD12 NKZ10:NKZ12 NUV10:NUV12 OER10:OER12 OON10:OON12 OYJ10:OYJ12 PIF10:PIF12 PSB10:PSB12 QBX10:QBX12 QLT10:QLT12 QVP10:QVP12 RFL10:RFL12 RPH10:RPH12 RZD10:RZD12 SIZ10:SIZ12 SSV10:SSV12 TCR10:TCR12 TMN10:TMN12 TWJ10:TWJ12 UGF10:UGF12 UQB10:UQB12 UZX10:UZX12 VJT10:VJT12 VTP10:VTP12 WDL10:WDL12 WNH10:WNH12 WXD10:WXD12 AV65546:AV65548 KR65546:KR65548 UN65546:UN65548 AEJ65546:AEJ65548 AOF65546:AOF65548 AYB65546:AYB65548 BHX65546:BHX65548 BRT65546:BRT65548 CBP65546:CBP65548 CLL65546:CLL65548 CVH65546:CVH65548 DFD65546:DFD65548 DOZ65546:DOZ65548 DYV65546:DYV65548 EIR65546:EIR65548 ESN65546:ESN65548 FCJ65546:FCJ65548 FMF65546:FMF65548 FWB65546:FWB65548 GFX65546:GFX65548 GPT65546:GPT65548 GZP65546:GZP65548 HJL65546:HJL65548 HTH65546:HTH65548 IDD65546:IDD65548 IMZ65546:IMZ65548 IWV65546:IWV65548 JGR65546:JGR65548 JQN65546:JQN65548 KAJ65546:KAJ65548 KKF65546:KKF65548 KUB65546:KUB65548 LDX65546:LDX65548 LNT65546:LNT65548 LXP65546:LXP65548 MHL65546:MHL65548 MRH65546:MRH65548 NBD65546:NBD65548 NKZ65546:NKZ65548 NUV65546:NUV65548 OER65546:OER65548 OON65546:OON65548 OYJ65546:OYJ65548 PIF65546:PIF65548 PSB65546:PSB65548 QBX65546:QBX65548 QLT65546:QLT65548 QVP65546:QVP65548 RFL65546:RFL65548 RPH65546:RPH65548 RZD65546:RZD65548 SIZ65546:SIZ65548 SSV65546:SSV65548 TCR65546:TCR65548 TMN65546:TMN65548 TWJ65546:TWJ65548 UGF65546:UGF65548 UQB65546:UQB65548 UZX65546:UZX65548 VJT65546:VJT65548 VTP65546:VTP65548 WDL65546:WDL65548 WNH65546:WNH65548 WXD65546:WXD65548 AV131082:AV131084 KR131082:KR131084 UN131082:UN131084 AEJ131082:AEJ131084 AOF131082:AOF131084 AYB131082:AYB131084 BHX131082:BHX131084 BRT131082:BRT131084 CBP131082:CBP131084 CLL131082:CLL131084 CVH131082:CVH131084 DFD131082:DFD131084 DOZ131082:DOZ131084 DYV131082:DYV131084 EIR131082:EIR131084 ESN131082:ESN131084 FCJ131082:FCJ131084 FMF131082:FMF131084 FWB131082:FWB131084 GFX131082:GFX131084 GPT131082:GPT131084 GZP131082:GZP131084 HJL131082:HJL131084 HTH131082:HTH131084 IDD131082:IDD131084 IMZ131082:IMZ131084 IWV131082:IWV131084 JGR131082:JGR131084 JQN131082:JQN131084 KAJ131082:KAJ131084 KKF131082:KKF131084 KUB131082:KUB131084 LDX131082:LDX131084 LNT131082:LNT131084 LXP131082:LXP131084 MHL131082:MHL131084 MRH131082:MRH131084 NBD131082:NBD131084 NKZ131082:NKZ131084 NUV131082:NUV131084 OER131082:OER131084 OON131082:OON131084 OYJ131082:OYJ131084 PIF131082:PIF131084 PSB131082:PSB131084 QBX131082:QBX131084 QLT131082:QLT131084 QVP131082:QVP131084 RFL131082:RFL131084 RPH131082:RPH131084 RZD131082:RZD131084 SIZ131082:SIZ131084 SSV131082:SSV131084 TCR131082:TCR131084 TMN131082:TMN131084 TWJ131082:TWJ131084 UGF131082:UGF131084 UQB131082:UQB131084 UZX131082:UZX131084 VJT131082:VJT131084 VTP131082:VTP131084 WDL131082:WDL131084 WNH131082:WNH131084 WXD131082:WXD131084 AV196618:AV196620 KR196618:KR196620 UN196618:UN196620 AEJ196618:AEJ196620 AOF196618:AOF196620 AYB196618:AYB196620 BHX196618:BHX196620 BRT196618:BRT196620 CBP196618:CBP196620 CLL196618:CLL196620 CVH196618:CVH196620 DFD196618:DFD196620 DOZ196618:DOZ196620 DYV196618:DYV196620 EIR196618:EIR196620 ESN196618:ESN196620 FCJ196618:FCJ196620 FMF196618:FMF196620 FWB196618:FWB196620 GFX196618:GFX196620 GPT196618:GPT196620 GZP196618:GZP196620 HJL196618:HJL196620 HTH196618:HTH196620 IDD196618:IDD196620 IMZ196618:IMZ196620 IWV196618:IWV196620 JGR196618:JGR196620 JQN196618:JQN196620 KAJ196618:KAJ196620 KKF196618:KKF196620 KUB196618:KUB196620 LDX196618:LDX196620 LNT196618:LNT196620 LXP196618:LXP196620 MHL196618:MHL196620 MRH196618:MRH196620 NBD196618:NBD196620 NKZ196618:NKZ196620 NUV196618:NUV196620 OER196618:OER196620 OON196618:OON196620 OYJ196618:OYJ196620 PIF196618:PIF196620 PSB196618:PSB196620 QBX196618:QBX196620 QLT196618:QLT196620 QVP196618:QVP196620 RFL196618:RFL196620 RPH196618:RPH196620 RZD196618:RZD196620 SIZ196618:SIZ196620 SSV196618:SSV196620 TCR196618:TCR196620 TMN196618:TMN196620 TWJ196618:TWJ196620 UGF196618:UGF196620 UQB196618:UQB196620 UZX196618:UZX196620 VJT196618:VJT196620 VTP196618:VTP196620 WDL196618:WDL196620 WNH196618:WNH196620 WXD196618:WXD196620 AV262154:AV262156 KR262154:KR262156 UN262154:UN262156 AEJ262154:AEJ262156 AOF262154:AOF262156 AYB262154:AYB262156 BHX262154:BHX262156 BRT262154:BRT262156 CBP262154:CBP262156 CLL262154:CLL262156 CVH262154:CVH262156 DFD262154:DFD262156 DOZ262154:DOZ262156 DYV262154:DYV262156 EIR262154:EIR262156 ESN262154:ESN262156 FCJ262154:FCJ262156 FMF262154:FMF262156 FWB262154:FWB262156 GFX262154:GFX262156 GPT262154:GPT262156 GZP262154:GZP262156 HJL262154:HJL262156 HTH262154:HTH262156 IDD262154:IDD262156 IMZ262154:IMZ262156 IWV262154:IWV262156 JGR262154:JGR262156 JQN262154:JQN262156 KAJ262154:KAJ262156 KKF262154:KKF262156 KUB262154:KUB262156 LDX262154:LDX262156 LNT262154:LNT262156 LXP262154:LXP262156 MHL262154:MHL262156 MRH262154:MRH262156 NBD262154:NBD262156 NKZ262154:NKZ262156 NUV262154:NUV262156 OER262154:OER262156 OON262154:OON262156 OYJ262154:OYJ262156 PIF262154:PIF262156 PSB262154:PSB262156 QBX262154:QBX262156 QLT262154:QLT262156 QVP262154:QVP262156 RFL262154:RFL262156 RPH262154:RPH262156 RZD262154:RZD262156 SIZ262154:SIZ262156 SSV262154:SSV262156 TCR262154:TCR262156 TMN262154:TMN262156 TWJ262154:TWJ262156 UGF262154:UGF262156 UQB262154:UQB262156 UZX262154:UZX262156 VJT262154:VJT262156 VTP262154:VTP262156 WDL262154:WDL262156 WNH262154:WNH262156 WXD262154:WXD262156 AV327690:AV327692 KR327690:KR327692 UN327690:UN327692 AEJ327690:AEJ327692 AOF327690:AOF327692 AYB327690:AYB327692 BHX327690:BHX327692 BRT327690:BRT327692 CBP327690:CBP327692 CLL327690:CLL327692 CVH327690:CVH327692 DFD327690:DFD327692 DOZ327690:DOZ327692 DYV327690:DYV327692 EIR327690:EIR327692 ESN327690:ESN327692 FCJ327690:FCJ327692 FMF327690:FMF327692 FWB327690:FWB327692 GFX327690:GFX327692 GPT327690:GPT327692 GZP327690:GZP327692 HJL327690:HJL327692 HTH327690:HTH327692 IDD327690:IDD327692 IMZ327690:IMZ327692 IWV327690:IWV327692 JGR327690:JGR327692 JQN327690:JQN327692 KAJ327690:KAJ327692 KKF327690:KKF327692 KUB327690:KUB327692 LDX327690:LDX327692 LNT327690:LNT327692 LXP327690:LXP327692 MHL327690:MHL327692 MRH327690:MRH327692 NBD327690:NBD327692 NKZ327690:NKZ327692 NUV327690:NUV327692 OER327690:OER327692 OON327690:OON327692 OYJ327690:OYJ327692 PIF327690:PIF327692 PSB327690:PSB327692 QBX327690:QBX327692 QLT327690:QLT327692 QVP327690:QVP327692 RFL327690:RFL327692 RPH327690:RPH327692 RZD327690:RZD327692 SIZ327690:SIZ327692 SSV327690:SSV327692 TCR327690:TCR327692 TMN327690:TMN327692 TWJ327690:TWJ327692 UGF327690:UGF327692 UQB327690:UQB327692 UZX327690:UZX327692 VJT327690:VJT327692 VTP327690:VTP327692 WDL327690:WDL327692 WNH327690:WNH327692 WXD327690:WXD327692 AV393226:AV393228 KR393226:KR393228 UN393226:UN393228 AEJ393226:AEJ393228 AOF393226:AOF393228 AYB393226:AYB393228 BHX393226:BHX393228 BRT393226:BRT393228 CBP393226:CBP393228 CLL393226:CLL393228 CVH393226:CVH393228 DFD393226:DFD393228 DOZ393226:DOZ393228 DYV393226:DYV393228 EIR393226:EIR393228 ESN393226:ESN393228 FCJ393226:FCJ393228 FMF393226:FMF393228 FWB393226:FWB393228 GFX393226:GFX393228 GPT393226:GPT393228 GZP393226:GZP393228 HJL393226:HJL393228 HTH393226:HTH393228 IDD393226:IDD393228 IMZ393226:IMZ393228 IWV393226:IWV393228 JGR393226:JGR393228 JQN393226:JQN393228 KAJ393226:KAJ393228 KKF393226:KKF393228 KUB393226:KUB393228 LDX393226:LDX393228 LNT393226:LNT393228 LXP393226:LXP393228 MHL393226:MHL393228 MRH393226:MRH393228 NBD393226:NBD393228 NKZ393226:NKZ393228 NUV393226:NUV393228 OER393226:OER393228 OON393226:OON393228 OYJ393226:OYJ393228 PIF393226:PIF393228 PSB393226:PSB393228 QBX393226:QBX393228 QLT393226:QLT393228 QVP393226:QVP393228 RFL393226:RFL393228 RPH393226:RPH393228 RZD393226:RZD393228 SIZ393226:SIZ393228 SSV393226:SSV393228 TCR393226:TCR393228 TMN393226:TMN393228 TWJ393226:TWJ393228 UGF393226:UGF393228 UQB393226:UQB393228 UZX393226:UZX393228 VJT393226:VJT393228 VTP393226:VTP393228 WDL393226:WDL393228 WNH393226:WNH393228 WXD393226:WXD393228 AV458762:AV458764 KR458762:KR458764 UN458762:UN458764 AEJ458762:AEJ458764 AOF458762:AOF458764 AYB458762:AYB458764 BHX458762:BHX458764 BRT458762:BRT458764 CBP458762:CBP458764 CLL458762:CLL458764 CVH458762:CVH458764 DFD458762:DFD458764 DOZ458762:DOZ458764 DYV458762:DYV458764 EIR458762:EIR458764 ESN458762:ESN458764 FCJ458762:FCJ458764 FMF458762:FMF458764 FWB458762:FWB458764 GFX458762:GFX458764 GPT458762:GPT458764 GZP458762:GZP458764 HJL458762:HJL458764 HTH458762:HTH458764 IDD458762:IDD458764 IMZ458762:IMZ458764 IWV458762:IWV458764 JGR458762:JGR458764 JQN458762:JQN458764 KAJ458762:KAJ458764 KKF458762:KKF458764 KUB458762:KUB458764 LDX458762:LDX458764 LNT458762:LNT458764 LXP458762:LXP458764 MHL458762:MHL458764 MRH458762:MRH458764 NBD458762:NBD458764 NKZ458762:NKZ458764 NUV458762:NUV458764 OER458762:OER458764 OON458762:OON458764 OYJ458762:OYJ458764 PIF458762:PIF458764 PSB458762:PSB458764 QBX458762:QBX458764 QLT458762:QLT458764 QVP458762:QVP458764 RFL458762:RFL458764 RPH458762:RPH458764 RZD458762:RZD458764 SIZ458762:SIZ458764 SSV458762:SSV458764 TCR458762:TCR458764 TMN458762:TMN458764 TWJ458762:TWJ458764 UGF458762:UGF458764 UQB458762:UQB458764 UZX458762:UZX458764 VJT458762:VJT458764 VTP458762:VTP458764 WDL458762:WDL458764 WNH458762:WNH458764 WXD458762:WXD458764 AV524298:AV524300 KR524298:KR524300 UN524298:UN524300 AEJ524298:AEJ524300 AOF524298:AOF524300 AYB524298:AYB524300 BHX524298:BHX524300 BRT524298:BRT524300 CBP524298:CBP524300 CLL524298:CLL524300 CVH524298:CVH524300 DFD524298:DFD524300 DOZ524298:DOZ524300 DYV524298:DYV524300 EIR524298:EIR524300 ESN524298:ESN524300 FCJ524298:FCJ524300 FMF524298:FMF524300 FWB524298:FWB524300 GFX524298:GFX524300 GPT524298:GPT524300 GZP524298:GZP524300 HJL524298:HJL524300 HTH524298:HTH524300 IDD524298:IDD524300 IMZ524298:IMZ524300 IWV524298:IWV524300 JGR524298:JGR524300 JQN524298:JQN524300 KAJ524298:KAJ524300 KKF524298:KKF524300 KUB524298:KUB524300 LDX524298:LDX524300 LNT524298:LNT524300 LXP524298:LXP524300 MHL524298:MHL524300 MRH524298:MRH524300 NBD524298:NBD524300 NKZ524298:NKZ524300 NUV524298:NUV524300 OER524298:OER524300 OON524298:OON524300 OYJ524298:OYJ524300 PIF524298:PIF524300 PSB524298:PSB524300 QBX524298:QBX524300 QLT524298:QLT524300 QVP524298:QVP524300 RFL524298:RFL524300 RPH524298:RPH524300 RZD524298:RZD524300 SIZ524298:SIZ524300 SSV524298:SSV524300 TCR524298:TCR524300 TMN524298:TMN524300 TWJ524298:TWJ524300 UGF524298:UGF524300 UQB524298:UQB524300 UZX524298:UZX524300 VJT524298:VJT524300 VTP524298:VTP524300 WDL524298:WDL524300 WNH524298:WNH524300 WXD524298:WXD524300 AV589834:AV589836 KR589834:KR589836 UN589834:UN589836 AEJ589834:AEJ589836 AOF589834:AOF589836 AYB589834:AYB589836 BHX589834:BHX589836 BRT589834:BRT589836 CBP589834:CBP589836 CLL589834:CLL589836 CVH589834:CVH589836 DFD589834:DFD589836 DOZ589834:DOZ589836 DYV589834:DYV589836 EIR589834:EIR589836 ESN589834:ESN589836 FCJ589834:FCJ589836 FMF589834:FMF589836 FWB589834:FWB589836 GFX589834:GFX589836 GPT589834:GPT589836 GZP589834:GZP589836 HJL589834:HJL589836 HTH589834:HTH589836 IDD589834:IDD589836 IMZ589834:IMZ589836 IWV589834:IWV589836 JGR589834:JGR589836 JQN589834:JQN589836 KAJ589834:KAJ589836 KKF589834:KKF589836 KUB589834:KUB589836 LDX589834:LDX589836 LNT589834:LNT589836 LXP589834:LXP589836 MHL589834:MHL589836 MRH589834:MRH589836 NBD589834:NBD589836 NKZ589834:NKZ589836 NUV589834:NUV589836 OER589834:OER589836 OON589834:OON589836 OYJ589834:OYJ589836 PIF589834:PIF589836 PSB589834:PSB589836 QBX589834:QBX589836 QLT589834:QLT589836 QVP589834:QVP589836 RFL589834:RFL589836 RPH589834:RPH589836 RZD589834:RZD589836 SIZ589834:SIZ589836 SSV589834:SSV589836 TCR589834:TCR589836 TMN589834:TMN589836 TWJ589834:TWJ589836 UGF589834:UGF589836 UQB589834:UQB589836 UZX589834:UZX589836 VJT589834:VJT589836 VTP589834:VTP589836 WDL589834:WDL589836 WNH589834:WNH589836 WXD589834:WXD589836 AV655370:AV655372 KR655370:KR655372 UN655370:UN655372 AEJ655370:AEJ655372 AOF655370:AOF655372 AYB655370:AYB655372 BHX655370:BHX655372 BRT655370:BRT655372 CBP655370:CBP655372 CLL655370:CLL655372 CVH655370:CVH655372 DFD655370:DFD655372 DOZ655370:DOZ655372 DYV655370:DYV655372 EIR655370:EIR655372 ESN655370:ESN655372 FCJ655370:FCJ655372 FMF655370:FMF655372 FWB655370:FWB655372 GFX655370:GFX655372 GPT655370:GPT655372 GZP655370:GZP655372 HJL655370:HJL655372 HTH655370:HTH655372 IDD655370:IDD655372 IMZ655370:IMZ655372 IWV655370:IWV655372 JGR655370:JGR655372 JQN655370:JQN655372 KAJ655370:KAJ655372 KKF655370:KKF655372 KUB655370:KUB655372 LDX655370:LDX655372 LNT655370:LNT655372 LXP655370:LXP655372 MHL655370:MHL655372 MRH655370:MRH655372 NBD655370:NBD655372 NKZ655370:NKZ655372 NUV655370:NUV655372 OER655370:OER655372 OON655370:OON655372 OYJ655370:OYJ655372 PIF655370:PIF655372 PSB655370:PSB655372 QBX655370:QBX655372 QLT655370:QLT655372 QVP655370:QVP655372 RFL655370:RFL655372 RPH655370:RPH655372 RZD655370:RZD655372 SIZ655370:SIZ655372 SSV655370:SSV655372 TCR655370:TCR655372 TMN655370:TMN655372 TWJ655370:TWJ655372 UGF655370:UGF655372 UQB655370:UQB655372 UZX655370:UZX655372 VJT655370:VJT655372 VTP655370:VTP655372 WDL655370:WDL655372 WNH655370:WNH655372 WXD655370:WXD655372 AV720906:AV720908 KR720906:KR720908 UN720906:UN720908 AEJ720906:AEJ720908 AOF720906:AOF720908 AYB720906:AYB720908 BHX720906:BHX720908 BRT720906:BRT720908 CBP720906:CBP720908 CLL720906:CLL720908 CVH720906:CVH720908 DFD720906:DFD720908 DOZ720906:DOZ720908 DYV720906:DYV720908 EIR720906:EIR720908 ESN720906:ESN720908 FCJ720906:FCJ720908 FMF720906:FMF720908 FWB720906:FWB720908 GFX720906:GFX720908 GPT720906:GPT720908 GZP720906:GZP720908 HJL720906:HJL720908 HTH720906:HTH720908 IDD720906:IDD720908 IMZ720906:IMZ720908 IWV720906:IWV720908 JGR720906:JGR720908 JQN720906:JQN720908 KAJ720906:KAJ720908 KKF720906:KKF720908 KUB720906:KUB720908 LDX720906:LDX720908 LNT720906:LNT720908 LXP720906:LXP720908 MHL720906:MHL720908 MRH720906:MRH720908 NBD720906:NBD720908 NKZ720906:NKZ720908 NUV720906:NUV720908 OER720906:OER720908 OON720906:OON720908 OYJ720906:OYJ720908 PIF720906:PIF720908 PSB720906:PSB720908 QBX720906:QBX720908 QLT720906:QLT720908 QVP720906:QVP720908 RFL720906:RFL720908 RPH720906:RPH720908 RZD720906:RZD720908 SIZ720906:SIZ720908 SSV720906:SSV720908 TCR720906:TCR720908 TMN720906:TMN720908 TWJ720906:TWJ720908 UGF720906:UGF720908 UQB720906:UQB720908 UZX720906:UZX720908 VJT720906:VJT720908 VTP720906:VTP720908 WDL720906:WDL720908 WNH720906:WNH720908 WXD720906:WXD720908 AV786442:AV786444 KR786442:KR786444 UN786442:UN786444 AEJ786442:AEJ786444 AOF786442:AOF786444 AYB786442:AYB786444 BHX786442:BHX786444 BRT786442:BRT786444 CBP786442:CBP786444 CLL786442:CLL786444 CVH786442:CVH786444 DFD786442:DFD786444 DOZ786442:DOZ786444 DYV786442:DYV786444 EIR786442:EIR786444 ESN786442:ESN786444 FCJ786442:FCJ786444 FMF786442:FMF786444 FWB786442:FWB786444 GFX786442:GFX786444 GPT786442:GPT786444 GZP786442:GZP786444 HJL786442:HJL786444 HTH786442:HTH786444 IDD786442:IDD786444 IMZ786442:IMZ786444 IWV786442:IWV786444 JGR786442:JGR786444 JQN786442:JQN786444 KAJ786442:KAJ786444 KKF786442:KKF786444 KUB786442:KUB786444 LDX786442:LDX786444 LNT786442:LNT786444 LXP786442:LXP786444 MHL786442:MHL786444 MRH786442:MRH786444 NBD786442:NBD786444 NKZ786442:NKZ786444 NUV786442:NUV786444 OER786442:OER786444 OON786442:OON786444 OYJ786442:OYJ786444 PIF786442:PIF786444 PSB786442:PSB786444 QBX786442:QBX786444 QLT786442:QLT786444 QVP786442:QVP786444 RFL786442:RFL786444 RPH786442:RPH786444 RZD786442:RZD786444 SIZ786442:SIZ786444 SSV786442:SSV786444 TCR786442:TCR786444 TMN786442:TMN786444 TWJ786442:TWJ786444 UGF786442:UGF786444 UQB786442:UQB786444 UZX786442:UZX786444 VJT786442:VJT786444 VTP786442:VTP786444 WDL786442:WDL786444 WNH786442:WNH786444 WXD786442:WXD786444 AV851978:AV851980 KR851978:KR851980 UN851978:UN851980 AEJ851978:AEJ851980 AOF851978:AOF851980 AYB851978:AYB851980 BHX851978:BHX851980 BRT851978:BRT851980 CBP851978:CBP851980 CLL851978:CLL851980 CVH851978:CVH851980 DFD851978:DFD851980 DOZ851978:DOZ851980 DYV851978:DYV851980 EIR851978:EIR851980 ESN851978:ESN851980 FCJ851978:FCJ851980 FMF851978:FMF851980 FWB851978:FWB851980 GFX851978:GFX851980 GPT851978:GPT851980 GZP851978:GZP851980 HJL851978:HJL851980 HTH851978:HTH851980 IDD851978:IDD851980 IMZ851978:IMZ851980 IWV851978:IWV851980 JGR851978:JGR851980 JQN851978:JQN851980 KAJ851978:KAJ851980 KKF851978:KKF851980 KUB851978:KUB851980 LDX851978:LDX851980 LNT851978:LNT851980 LXP851978:LXP851980 MHL851978:MHL851980 MRH851978:MRH851980 NBD851978:NBD851980 NKZ851978:NKZ851980 NUV851978:NUV851980 OER851978:OER851980 OON851978:OON851980 OYJ851978:OYJ851980 PIF851978:PIF851980 PSB851978:PSB851980 QBX851978:QBX851980 QLT851978:QLT851980 QVP851978:QVP851980 RFL851978:RFL851980 RPH851978:RPH851980 RZD851978:RZD851980 SIZ851978:SIZ851980 SSV851978:SSV851980 TCR851978:TCR851980 TMN851978:TMN851980 TWJ851978:TWJ851980 UGF851978:UGF851980 UQB851978:UQB851980 UZX851978:UZX851980 VJT851978:VJT851980 VTP851978:VTP851980 WDL851978:WDL851980 WNH851978:WNH851980 WXD851978:WXD851980 AV917514:AV917516 KR917514:KR917516 UN917514:UN917516 AEJ917514:AEJ917516 AOF917514:AOF917516 AYB917514:AYB917516 BHX917514:BHX917516 BRT917514:BRT917516 CBP917514:CBP917516 CLL917514:CLL917516 CVH917514:CVH917516 DFD917514:DFD917516 DOZ917514:DOZ917516 DYV917514:DYV917516 EIR917514:EIR917516 ESN917514:ESN917516 FCJ917514:FCJ917516 FMF917514:FMF917516 FWB917514:FWB917516 GFX917514:GFX917516 GPT917514:GPT917516 GZP917514:GZP917516 HJL917514:HJL917516 HTH917514:HTH917516 IDD917514:IDD917516 IMZ917514:IMZ917516 IWV917514:IWV917516 JGR917514:JGR917516 JQN917514:JQN917516 KAJ917514:KAJ917516 KKF917514:KKF917516 KUB917514:KUB917516 LDX917514:LDX917516 LNT917514:LNT917516 LXP917514:LXP917516 MHL917514:MHL917516 MRH917514:MRH917516 NBD917514:NBD917516 NKZ917514:NKZ917516 NUV917514:NUV917516 OER917514:OER917516 OON917514:OON917516 OYJ917514:OYJ917516 PIF917514:PIF917516 PSB917514:PSB917516 QBX917514:QBX917516 QLT917514:QLT917516 QVP917514:QVP917516 RFL917514:RFL917516 RPH917514:RPH917516 RZD917514:RZD917516 SIZ917514:SIZ917516 SSV917514:SSV917516 TCR917514:TCR917516 TMN917514:TMN917516 TWJ917514:TWJ917516 UGF917514:UGF917516 UQB917514:UQB917516 UZX917514:UZX917516 VJT917514:VJT917516 VTP917514:VTP917516 WDL917514:WDL917516 WNH917514:WNH917516 WXD917514:WXD917516 AV983050:AV983052 KR983050:KR983052 UN983050:UN983052 AEJ983050:AEJ983052 AOF983050:AOF983052 AYB983050:AYB983052 BHX983050:BHX983052 BRT983050:BRT983052 CBP983050:CBP983052 CLL983050:CLL983052 CVH983050:CVH983052 DFD983050:DFD983052 DOZ983050:DOZ983052 DYV983050:DYV983052 EIR983050:EIR983052 ESN983050:ESN983052 FCJ983050:FCJ983052 FMF983050:FMF983052 FWB983050:FWB983052 GFX983050:GFX983052 GPT983050:GPT983052 GZP983050:GZP983052 HJL983050:HJL983052 HTH983050:HTH983052 IDD983050:IDD983052 IMZ983050:IMZ983052 IWV983050:IWV983052 JGR983050:JGR983052 JQN983050:JQN983052 KAJ983050:KAJ983052 KKF983050:KKF983052 KUB983050:KUB983052 LDX983050:LDX983052 LNT983050:LNT983052 LXP983050:LXP983052 MHL983050:MHL983052 MRH983050:MRH983052 NBD983050:NBD983052 NKZ983050:NKZ983052 NUV983050:NUV983052 OER983050:OER983052 OON983050:OON983052 OYJ983050:OYJ983052 PIF983050:PIF983052 PSB983050:PSB983052 QBX983050:QBX983052 QLT983050:QLT983052 QVP983050:QVP983052 RFL983050:RFL983052 RPH983050:RPH983052 RZD983050:RZD983052 SIZ983050:SIZ983052 SSV983050:SSV983052 TCR983050:TCR983052 TMN983050:TMN983052 TWJ983050:TWJ983052 UGF983050:UGF983052 UQB983050:UQB983052 UZX983050:UZX983052 VJT983050:VJT983052 VTP983050:VTP983052 WDL983050:WDL983052 WNH983050:WNH983052 WXD983050:WXD983052">
      <formula1>Periodo</formula1>
    </dataValidation>
    <dataValidation type="list" showInputMessage="1" showErrorMessage="1" sqref="V10:AF12 JR10:KB12 TN10:TX12 ADJ10:ADT12 ANF10:ANP12 AXB10:AXL12 BGX10:BHH12 BQT10:BRD12 CAP10:CAZ12 CKL10:CKV12 CUH10:CUR12 DED10:DEN12 DNZ10:DOJ12 DXV10:DYF12 EHR10:EIB12 ERN10:ERX12 FBJ10:FBT12 FLF10:FLP12 FVB10:FVL12 GEX10:GFH12 GOT10:GPD12 GYP10:GYZ12 HIL10:HIV12 HSH10:HSR12 ICD10:ICN12 ILZ10:IMJ12 IVV10:IWF12 JFR10:JGB12 JPN10:JPX12 JZJ10:JZT12 KJF10:KJP12 KTB10:KTL12 LCX10:LDH12 LMT10:LND12 LWP10:LWZ12 MGL10:MGV12 MQH10:MQR12 NAD10:NAN12 NJZ10:NKJ12 NTV10:NUF12 ODR10:OEB12 ONN10:ONX12 OXJ10:OXT12 PHF10:PHP12 PRB10:PRL12 QAX10:QBH12 QKT10:QLD12 QUP10:QUZ12 REL10:REV12 ROH10:ROR12 RYD10:RYN12 SHZ10:SIJ12 SRV10:SSF12 TBR10:TCB12 TLN10:TLX12 TVJ10:TVT12 UFF10:UFP12 UPB10:UPL12 UYX10:UZH12 VIT10:VJD12 VSP10:VSZ12 WCL10:WCV12 WMH10:WMR12 WWD10:WWN12 V65546:AF65548 JR65546:KB65548 TN65546:TX65548 ADJ65546:ADT65548 ANF65546:ANP65548 AXB65546:AXL65548 BGX65546:BHH65548 BQT65546:BRD65548 CAP65546:CAZ65548 CKL65546:CKV65548 CUH65546:CUR65548 DED65546:DEN65548 DNZ65546:DOJ65548 DXV65546:DYF65548 EHR65546:EIB65548 ERN65546:ERX65548 FBJ65546:FBT65548 FLF65546:FLP65548 FVB65546:FVL65548 GEX65546:GFH65548 GOT65546:GPD65548 GYP65546:GYZ65548 HIL65546:HIV65548 HSH65546:HSR65548 ICD65546:ICN65548 ILZ65546:IMJ65548 IVV65546:IWF65548 JFR65546:JGB65548 JPN65546:JPX65548 JZJ65546:JZT65548 KJF65546:KJP65548 KTB65546:KTL65548 LCX65546:LDH65548 LMT65546:LND65548 LWP65546:LWZ65548 MGL65546:MGV65548 MQH65546:MQR65548 NAD65546:NAN65548 NJZ65546:NKJ65548 NTV65546:NUF65548 ODR65546:OEB65548 ONN65546:ONX65548 OXJ65546:OXT65548 PHF65546:PHP65548 PRB65546:PRL65548 QAX65546:QBH65548 QKT65546:QLD65548 QUP65546:QUZ65548 REL65546:REV65548 ROH65546:ROR65548 RYD65546:RYN65548 SHZ65546:SIJ65548 SRV65546:SSF65548 TBR65546:TCB65548 TLN65546:TLX65548 TVJ65546:TVT65548 UFF65546:UFP65548 UPB65546:UPL65548 UYX65546:UZH65548 VIT65546:VJD65548 VSP65546:VSZ65548 WCL65546:WCV65548 WMH65546:WMR65548 WWD65546:WWN65548 V131082:AF131084 JR131082:KB131084 TN131082:TX131084 ADJ131082:ADT131084 ANF131082:ANP131084 AXB131082:AXL131084 BGX131082:BHH131084 BQT131082:BRD131084 CAP131082:CAZ131084 CKL131082:CKV131084 CUH131082:CUR131084 DED131082:DEN131084 DNZ131082:DOJ131084 DXV131082:DYF131084 EHR131082:EIB131084 ERN131082:ERX131084 FBJ131082:FBT131084 FLF131082:FLP131084 FVB131082:FVL131084 GEX131082:GFH131084 GOT131082:GPD131084 GYP131082:GYZ131084 HIL131082:HIV131084 HSH131082:HSR131084 ICD131082:ICN131084 ILZ131082:IMJ131084 IVV131082:IWF131084 JFR131082:JGB131084 JPN131082:JPX131084 JZJ131082:JZT131084 KJF131082:KJP131084 KTB131082:KTL131084 LCX131082:LDH131084 LMT131082:LND131084 LWP131082:LWZ131084 MGL131082:MGV131084 MQH131082:MQR131084 NAD131082:NAN131084 NJZ131082:NKJ131084 NTV131082:NUF131084 ODR131082:OEB131084 ONN131082:ONX131084 OXJ131082:OXT131084 PHF131082:PHP131084 PRB131082:PRL131084 QAX131082:QBH131084 QKT131082:QLD131084 QUP131082:QUZ131084 REL131082:REV131084 ROH131082:ROR131084 RYD131082:RYN131084 SHZ131082:SIJ131084 SRV131082:SSF131084 TBR131082:TCB131084 TLN131082:TLX131084 TVJ131082:TVT131084 UFF131082:UFP131084 UPB131082:UPL131084 UYX131082:UZH131084 VIT131082:VJD131084 VSP131082:VSZ131084 WCL131082:WCV131084 WMH131082:WMR131084 WWD131082:WWN131084 V196618:AF196620 JR196618:KB196620 TN196618:TX196620 ADJ196618:ADT196620 ANF196618:ANP196620 AXB196618:AXL196620 BGX196618:BHH196620 BQT196618:BRD196620 CAP196618:CAZ196620 CKL196618:CKV196620 CUH196618:CUR196620 DED196618:DEN196620 DNZ196618:DOJ196620 DXV196618:DYF196620 EHR196618:EIB196620 ERN196618:ERX196620 FBJ196618:FBT196620 FLF196618:FLP196620 FVB196618:FVL196620 GEX196618:GFH196620 GOT196618:GPD196620 GYP196618:GYZ196620 HIL196618:HIV196620 HSH196618:HSR196620 ICD196618:ICN196620 ILZ196618:IMJ196620 IVV196618:IWF196620 JFR196618:JGB196620 JPN196618:JPX196620 JZJ196618:JZT196620 KJF196618:KJP196620 KTB196618:KTL196620 LCX196618:LDH196620 LMT196618:LND196620 LWP196618:LWZ196620 MGL196618:MGV196620 MQH196618:MQR196620 NAD196618:NAN196620 NJZ196618:NKJ196620 NTV196618:NUF196620 ODR196618:OEB196620 ONN196618:ONX196620 OXJ196618:OXT196620 PHF196618:PHP196620 PRB196618:PRL196620 QAX196618:QBH196620 QKT196618:QLD196620 QUP196618:QUZ196620 REL196618:REV196620 ROH196618:ROR196620 RYD196618:RYN196620 SHZ196618:SIJ196620 SRV196618:SSF196620 TBR196618:TCB196620 TLN196618:TLX196620 TVJ196618:TVT196620 UFF196618:UFP196620 UPB196618:UPL196620 UYX196618:UZH196620 VIT196618:VJD196620 VSP196618:VSZ196620 WCL196618:WCV196620 WMH196618:WMR196620 WWD196618:WWN196620 V262154:AF262156 JR262154:KB262156 TN262154:TX262156 ADJ262154:ADT262156 ANF262154:ANP262156 AXB262154:AXL262156 BGX262154:BHH262156 BQT262154:BRD262156 CAP262154:CAZ262156 CKL262154:CKV262156 CUH262154:CUR262156 DED262154:DEN262156 DNZ262154:DOJ262156 DXV262154:DYF262156 EHR262154:EIB262156 ERN262154:ERX262156 FBJ262154:FBT262156 FLF262154:FLP262156 FVB262154:FVL262156 GEX262154:GFH262156 GOT262154:GPD262156 GYP262154:GYZ262156 HIL262154:HIV262156 HSH262154:HSR262156 ICD262154:ICN262156 ILZ262154:IMJ262156 IVV262154:IWF262156 JFR262154:JGB262156 JPN262154:JPX262156 JZJ262154:JZT262156 KJF262154:KJP262156 KTB262154:KTL262156 LCX262154:LDH262156 LMT262154:LND262156 LWP262154:LWZ262156 MGL262154:MGV262156 MQH262154:MQR262156 NAD262154:NAN262156 NJZ262154:NKJ262156 NTV262154:NUF262156 ODR262154:OEB262156 ONN262154:ONX262156 OXJ262154:OXT262156 PHF262154:PHP262156 PRB262154:PRL262156 QAX262154:QBH262156 QKT262154:QLD262156 QUP262154:QUZ262156 REL262154:REV262156 ROH262154:ROR262156 RYD262154:RYN262156 SHZ262154:SIJ262156 SRV262154:SSF262156 TBR262154:TCB262156 TLN262154:TLX262156 TVJ262154:TVT262156 UFF262154:UFP262156 UPB262154:UPL262156 UYX262154:UZH262156 VIT262154:VJD262156 VSP262154:VSZ262156 WCL262154:WCV262156 WMH262154:WMR262156 WWD262154:WWN262156 V327690:AF327692 JR327690:KB327692 TN327690:TX327692 ADJ327690:ADT327692 ANF327690:ANP327692 AXB327690:AXL327692 BGX327690:BHH327692 BQT327690:BRD327692 CAP327690:CAZ327692 CKL327690:CKV327692 CUH327690:CUR327692 DED327690:DEN327692 DNZ327690:DOJ327692 DXV327690:DYF327692 EHR327690:EIB327692 ERN327690:ERX327692 FBJ327690:FBT327692 FLF327690:FLP327692 FVB327690:FVL327692 GEX327690:GFH327692 GOT327690:GPD327692 GYP327690:GYZ327692 HIL327690:HIV327692 HSH327690:HSR327692 ICD327690:ICN327692 ILZ327690:IMJ327692 IVV327690:IWF327692 JFR327690:JGB327692 JPN327690:JPX327692 JZJ327690:JZT327692 KJF327690:KJP327692 KTB327690:KTL327692 LCX327690:LDH327692 LMT327690:LND327692 LWP327690:LWZ327692 MGL327690:MGV327692 MQH327690:MQR327692 NAD327690:NAN327692 NJZ327690:NKJ327692 NTV327690:NUF327692 ODR327690:OEB327692 ONN327690:ONX327692 OXJ327690:OXT327692 PHF327690:PHP327692 PRB327690:PRL327692 QAX327690:QBH327692 QKT327690:QLD327692 QUP327690:QUZ327692 REL327690:REV327692 ROH327690:ROR327692 RYD327690:RYN327692 SHZ327690:SIJ327692 SRV327690:SSF327692 TBR327690:TCB327692 TLN327690:TLX327692 TVJ327690:TVT327692 UFF327690:UFP327692 UPB327690:UPL327692 UYX327690:UZH327692 VIT327690:VJD327692 VSP327690:VSZ327692 WCL327690:WCV327692 WMH327690:WMR327692 WWD327690:WWN327692 V393226:AF393228 JR393226:KB393228 TN393226:TX393228 ADJ393226:ADT393228 ANF393226:ANP393228 AXB393226:AXL393228 BGX393226:BHH393228 BQT393226:BRD393228 CAP393226:CAZ393228 CKL393226:CKV393228 CUH393226:CUR393228 DED393226:DEN393228 DNZ393226:DOJ393228 DXV393226:DYF393228 EHR393226:EIB393228 ERN393226:ERX393228 FBJ393226:FBT393228 FLF393226:FLP393228 FVB393226:FVL393228 GEX393226:GFH393228 GOT393226:GPD393228 GYP393226:GYZ393228 HIL393226:HIV393228 HSH393226:HSR393228 ICD393226:ICN393228 ILZ393226:IMJ393228 IVV393226:IWF393228 JFR393226:JGB393228 JPN393226:JPX393228 JZJ393226:JZT393228 KJF393226:KJP393228 KTB393226:KTL393228 LCX393226:LDH393228 LMT393226:LND393228 LWP393226:LWZ393228 MGL393226:MGV393228 MQH393226:MQR393228 NAD393226:NAN393228 NJZ393226:NKJ393228 NTV393226:NUF393228 ODR393226:OEB393228 ONN393226:ONX393228 OXJ393226:OXT393228 PHF393226:PHP393228 PRB393226:PRL393228 QAX393226:QBH393228 QKT393226:QLD393228 QUP393226:QUZ393228 REL393226:REV393228 ROH393226:ROR393228 RYD393226:RYN393228 SHZ393226:SIJ393228 SRV393226:SSF393228 TBR393226:TCB393228 TLN393226:TLX393228 TVJ393226:TVT393228 UFF393226:UFP393228 UPB393226:UPL393228 UYX393226:UZH393228 VIT393226:VJD393228 VSP393226:VSZ393228 WCL393226:WCV393228 WMH393226:WMR393228 WWD393226:WWN393228 V458762:AF458764 JR458762:KB458764 TN458762:TX458764 ADJ458762:ADT458764 ANF458762:ANP458764 AXB458762:AXL458764 BGX458762:BHH458764 BQT458762:BRD458764 CAP458762:CAZ458764 CKL458762:CKV458764 CUH458762:CUR458764 DED458762:DEN458764 DNZ458762:DOJ458764 DXV458762:DYF458764 EHR458762:EIB458764 ERN458762:ERX458764 FBJ458762:FBT458764 FLF458762:FLP458764 FVB458762:FVL458764 GEX458762:GFH458764 GOT458762:GPD458764 GYP458762:GYZ458764 HIL458762:HIV458764 HSH458762:HSR458764 ICD458762:ICN458764 ILZ458762:IMJ458764 IVV458762:IWF458764 JFR458762:JGB458764 JPN458762:JPX458764 JZJ458762:JZT458764 KJF458762:KJP458764 KTB458762:KTL458764 LCX458762:LDH458764 LMT458762:LND458764 LWP458762:LWZ458764 MGL458762:MGV458764 MQH458762:MQR458764 NAD458762:NAN458764 NJZ458762:NKJ458764 NTV458762:NUF458764 ODR458762:OEB458764 ONN458762:ONX458764 OXJ458762:OXT458764 PHF458762:PHP458764 PRB458762:PRL458764 QAX458762:QBH458764 QKT458762:QLD458764 QUP458762:QUZ458764 REL458762:REV458764 ROH458762:ROR458764 RYD458762:RYN458764 SHZ458762:SIJ458764 SRV458762:SSF458764 TBR458762:TCB458764 TLN458762:TLX458764 TVJ458762:TVT458764 UFF458762:UFP458764 UPB458762:UPL458764 UYX458762:UZH458764 VIT458762:VJD458764 VSP458762:VSZ458764 WCL458762:WCV458764 WMH458762:WMR458764 WWD458762:WWN458764 V524298:AF524300 JR524298:KB524300 TN524298:TX524300 ADJ524298:ADT524300 ANF524298:ANP524300 AXB524298:AXL524300 BGX524298:BHH524300 BQT524298:BRD524300 CAP524298:CAZ524300 CKL524298:CKV524300 CUH524298:CUR524300 DED524298:DEN524300 DNZ524298:DOJ524300 DXV524298:DYF524300 EHR524298:EIB524300 ERN524298:ERX524300 FBJ524298:FBT524300 FLF524298:FLP524300 FVB524298:FVL524300 GEX524298:GFH524300 GOT524298:GPD524300 GYP524298:GYZ524300 HIL524298:HIV524300 HSH524298:HSR524300 ICD524298:ICN524300 ILZ524298:IMJ524300 IVV524298:IWF524300 JFR524298:JGB524300 JPN524298:JPX524300 JZJ524298:JZT524300 KJF524298:KJP524300 KTB524298:KTL524300 LCX524298:LDH524300 LMT524298:LND524300 LWP524298:LWZ524300 MGL524298:MGV524300 MQH524298:MQR524300 NAD524298:NAN524300 NJZ524298:NKJ524300 NTV524298:NUF524300 ODR524298:OEB524300 ONN524298:ONX524300 OXJ524298:OXT524300 PHF524298:PHP524300 PRB524298:PRL524300 QAX524298:QBH524300 QKT524298:QLD524300 QUP524298:QUZ524300 REL524298:REV524300 ROH524298:ROR524300 RYD524298:RYN524300 SHZ524298:SIJ524300 SRV524298:SSF524300 TBR524298:TCB524300 TLN524298:TLX524300 TVJ524298:TVT524300 UFF524298:UFP524300 UPB524298:UPL524300 UYX524298:UZH524300 VIT524298:VJD524300 VSP524298:VSZ524300 WCL524298:WCV524300 WMH524298:WMR524300 WWD524298:WWN524300 V589834:AF589836 JR589834:KB589836 TN589834:TX589836 ADJ589834:ADT589836 ANF589834:ANP589836 AXB589834:AXL589836 BGX589834:BHH589836 BQT589834:BRD589836 CAP589834:CAZ589836 CKL589834:CKV589836 CUH589834:CUR589836 DED589834:DEN589836 DNZ589834:DOJ589836 DXV589834:DYF589836 EHR589834:EIB589836 ERN589834:ERX589836 FBJ589834:FBT589836 FLF589834:FLP589836 FVB589834:FVL589836 GEX589834:GFH589836 GOT589834:GPD589836 GYP589834:GYZ589836 HIL589834:HIV589836 HSH589834:HSR589836 ICD589834:ICN589836 ILZ589834:IMJ589836 IVV589834:IWF589836 JFR589834:JGB589836 JPN589834:JPX589836 JZJ589834:JZT589836 KJF589834:KJP589836 KTB589834:KTL589836 LCX589834:LDH589836 LMT589834:LND589836 LWP589834:LWZ589836 MGL589834:MGV589836 MQH589834:MQR589836 NAD589834:NAN589836 NJZ589834:NKJ589836 NTV589834:NUF589836 ODR589834:OEB589836 ONN589834:ONX589836 OXJ589834:OXT589836 PHF589834:PHP589836 PRB589834:PRL589836 QAX589834:QBH589836 QKT589834:QLD589836 QUP589834:QUZ589836 REL589834:REV589836 ROH589834:ROR589836 RYD589834:RYN589836 SHZ589834:SIJ589836 SRV589834:SSF589836 TBR589834:TCB589836 TLN589834:TLX589836 TVJ589834:TVT589836 UFF589834:UFP589836 UPB589834:UPL589836 UYX589834:UZH589836 VIT589834:VJD589836 VSP589834:VSZ589836 WCL589834:WCV589836 WMH589834:WMR589836 WWD589834:WWN589836 V655370:AF655372 JR655370:KB655372 TN655370:TX655372 ADJ655370:ADT655372 ANF655370:ANP655372 AXB655370:AXL655372 BGX655370:BHH655372 BQT655370:BRD655372 CAP655370:CAZ655372 CKL655370:CKV655372 CUH655370:CUR655372 DED655370:DEN655372 DNZ655370:DOJ655372 DXV655370:DYF655372 EHR655370:EIB655372 ERN655370:ERX655372 FBJ655370:FBT655372 FLF655370:FLP655372 FVB655370:FVL655372 GEX655370:GFH655372 GOT655370:GPD655372 GYP655370:GYZ655372 HIL655370:HIV655372 HSH655370:HSR655372 ICD655370:ICN655372 ILZ655370:IMJ655372 IVV655370:IWF655372 JFR655370:JGB655372 JPN655370:JPX655372 JZJ655370:JZT655372 KJF655370:KJP655372 KTB655370:KTL655372 LCX655370:LDH655372 LMT655370:LND655372 LWP655370:LWZ655372 MGL655370:MGV655372 MQH655370:MQR655372 NAD655370:NAN655372 NJZ655370:NKJ655372 NTV655370:NUF655372 ODR655370:OEB655372 ONN655370:ONX655372 OXJ655370:OXT655372 PHF655370:PHP655372 PRB655370:PRL655372 QAX655370:QBH655372 QKT655370:QLD655372 QUP655370:QUZ655372 REL655370:REV655372 ROH655370:ROR655372 RYD655370:RYN655372 SHZ655370:SIJ655372 SRV655370:SSF655372 TBR655370:TCB655372 TLN655370:TLX655372 TVJ655370:TVT655372 UFF655370:UFP655372 UPB655370:UPL655372 UYX655370:UZH655372 VIT655370:VJD655372 VSP655370:VSZ655372 WCL655370:WCV655372 WMH655370:WMR655372 WWD655370:WWN655372 V720906:AF720908 JR720906:KB720908 TN720906:TX720908 ADJ720906:ADT720908 ANF720906:ANP720908 AXB720906:AXL720908 BGX720906:BHH720908 BQT720906:BRD720908 CAP720906:CAZ720908 CKL720906:CKV720908 CUH720906:CUR720908 DED720906:DEN720908 DNZ720906:DOJ720908 DXV720906:DYF720908 EHR720906:EIB720908 ERN720906:ERX720908 FBJ720906:FBT720908 FLF720906:FLP720908 FVB720906:FVL720908 GEX720906:GFH720908 GOT720906:GPD720908 GYP720906:GYZ720908 HIL720906:HIV720908 HSH720906:HSR720908 ICD720906:ICN720908 ILZ720906:IMJ720908 IVV720906:IWF720908 JFR720906:JGB720908 JPN720906:JPX720908 JZJ720906:JZT720908 KJF720906:KJP720908 KTB720906:KTL720908 LCX720906:LDH720908 LMT720906:LND720908 LWP720906:LWZ720908 MGL720906:MGV720908 MQH720906:MQR720908 NAD720906:NAN720908 NJZ720906:NKJ720908 NTV720906:NUF720908 ODR720906:OEB720908 ONN720906:ONX720908 OXJ720906:OXT720908 PHF720906:PHP720908 PRB720906:PRL720908 QAX720906:QBH720908 QKT720906:QLD720908 QUP720906:QUZ720908 REL720906:REV720908 ROH720906:ROR720908 RYD720906:RYN720908 SHZ720906:SIJ720908 SRV720906:SSF720908 TBR720906:TCB720908 TLN720906:TLX720908 TVJ720906:TVT720908 UFF720906:UFP720908 UPB720906:UPL720908 UYX720906:UZH720908 VIT720906:VJD720908 VSP720906:VSZ720908 WCL720906:WCV720908 WMH720906:WMR720908 WWD720906:WWN720908 V786442:AF786444 JR786442:KB786444 TN786442:TX786444 ADJ786442:ADT786444 ANF786442:ANP786444 AXB786442:AXL786444 BGX786442:BHH786444 BQT786442:BRD786444 CAP786442:CAZ786444 CKL786442:CKV786444 CUH786442:CUR786444 DED786442:DEN786444 DNZ786442:DOJ786444 DXV786442:DYF786444 EHR786442:EIB786444 ERN786442:ERX786444 FBJ786442:FBT786444 FLF786442:FLP786444 FVB786442:FVL786444 GEX786442:GFH786444 GOT786442:GPD786444 GYP786442:GYZ786444 HIL786442:HIV786444 HSH786442:HSR786444 ICD786442:ICN786444 ILZ786442:IMJ786444 IVV786442:IWF786444 JFR786442:JGB786444 JPN786442:JPX786444 JZJ786442:JZT786444 KJF786442:KJP786444 KTB786442:KTL786444 LCX786442:LDH786444 LMT786442:LND786444 LWP786442:LWZ786444 MGL786442:MGV786444 MQH786442:MQR786444 NAD786442:NAN786444 NJZ786442:NKJ786444 NTV786442:NUF786444 ODR786442:OEB786444 ONN786442:ONX786444 OXJ786442:OXT786444 PHF786442:PHP786444 PRB786442:PRL786444 QAX786442:QBH786444 QKT786442:QLD786444 QUP786442:QUZ786444 REL786442:REV786444 ROH786442:ROR786444 RYD786442:RYN786444 SHZ786442:SIJ786444 SRV786442:SSF786444 TBR786442:TCB786444 TLN786442:TLX786444 TVJ786442:TVT786444 UFF786442:UFP786444 UPB786442:UPL786444 UYX786442:UZH786444 VIT786442:VJD786444 VSP786442:VSZ786444 WCL786442:WCV786444 WMH786442:WMR786444 WWD786442:WWN786444 V851978:AF851980 JR851978:KB851980 TN851978:TX851980 ADJ851978:ADT851980 ANF851978:ANP851980 AXB851978:AXL851980 BGX851978:BHH851980 BQT851978:BRD851980 CAP851978:CAZ851980 CKL851978:CKV851980 CUH851978:CUR851980 DED851978:DEN851980 DNZ851978:DOJ851980 DXV851978:DYF851980 EHR851978:EIB851980 ERN851978:ERX851980 FBJ851978:FBT851980 FLF851978:FLP851980 FVB851978:FVL851980 GEX851978:GFH851980 GOT851978:GPD851980 GYP851978:GYZ851980 HIL851978:HIV851980 HSH851978:HSR851980 ICD851978:ICN851980 ILZ851978:IMJ851980 IVV851978:IWF851980 JFR851978:JGB851980 JPN851978:JPX851980 JZJ851978:JZT851980 KJF851978:KJP851980 KTB851978:KTL851980 LCX851978:LDH851980 LMT851978:LND851980 LWP851978:LWZ851980 MGL851978:MGV851980 MQH851978:MQR851980 NAD851978:NAN851980 NJZ851978:NKJ851980 NTV851978:NUF851980 ODR851978:OEB851980 ONN851978:ONX851980 OXJ851978:OXT851980 PHF851978:PHP851980 PRB851978:PRL851980 QAX851978:QBH851980 QKT851978:QLD851980 QUP851978:QUZ851980 REL851978:REV851980 ROH851978:ROR851980 RYD851978:RYN851980 SHZ851978:SIJ851980 SRV851978:SSF851980 TBR851978:TCB851980 TLN851978:TLX851980 TVJ851978:TVT851980 UFF851978:UFP851980 UPB851978:UPL851980 UYX851978:UZH851980 VIT851978:VJD851980 VSP851978:VSZ851980 WCL851978:WCV851980 WMH851978:WMR851980 WWD851978:WWN851980 V917514:AF917516 JR917514:KB917516 TN917514:TX917516 ADJ917514:ADT917516 ANF917514:ANP917516 AXB917514:AXL917516 BGX917514:BHH917516 BQT917514:BRD917516 CAP917514:CAZ917516 CKL917514:CKV917516 CUH917514:CUR917516 DED917514:DEN917516 DNZ917514:DOJ917516 DXV917514:DYF917516 EHR917514:EIB917516 ERN917514:ERX917516 FBJ917514:FBT917516 FLF917514:FLP917516 FVB917514:FVL917516 GEX917514:GFH917516 GOT917514:GPD917516 GYP917514:GYZ917516 HIL917514:HIV917516 HSH917514:HSR917516 ICD917514:ICN917516 ILZ917514:IMJ917516 IVV917514:IWF917516 JFR917514:JGB917516 JPN917514:JPX917516 JZJ917514:JZT917516 KJF917514:KJP917516 KTB917514:KTL917516 LCX917514:LDH917516 LMT917514:LND917516 LWP917514:LWZ917516 MGL917514:MGV917516 MQH917514:MQR917516 NAD917514:NAN917516 NJZ917514:NKJ917516 NTV917514:NUF917516 ODR917514:OEB917516 ONN917514:ONX917516 OXJ917514:OXT917516 PHF917514:PHP917516 PRB917514:PRL917516 QAX917514:QBH917516 QKT917514:QLD917516 QUP917514:QUZ917516 REL917514:REV917516 ROH917514:ROR917516 RYD917514:RYN917516 SHZ917514:SIJ917516 SRV917514:SSF917516 TBR917514:TCB917516 TLN917514:TLX917516 TVJ917514:TVT917516 UFF917514:UFP917516 UPB917514:UPL917516 UYX917514:UZH917516 VIT917514:VJD917516 VSP917514:VSZ917516 WCL917514:WCV917516 WMH917514:WMR917516 WWD917514:WWN917516 V983050:AF983052 JR983050:KB983052 TN983050:TX983052 ADJ983050:ADT983052 ANF983050:ANP983052 AXB983050:AXL983052 BGX983050:BHH983052 BQT983050:BRD983052 CAP983050:CAZ983052 CKL983050:CKV983052 CUH983050:CUR983052 DED983050:DEN983052 DNZ983050:DOJ983052 DXV983050:DYF983052 EHR983050:EIB983052 ERN983050:ERX983052 FBJ983050:FBT983052 FLF983050:FLP983052 FVB983050:FVL983052 GEX983050:GFH983052 GOT983050:GPD983052 GYP983050:GYZ983052 HIL983050:HIV983052 HSH983050:HSR983052 ICD983050:ICN983052 ILZ983050:IMJ983052 IVV983050:IWF983052 JFR983050:JGB983052 JPN983050:JPX983052 JZJ983050:JZT983052 KJF983050:KJP983052 KTB983050:KTL983052 LCX983050:LDH983052 LMT983050:LND983052 LWP983050:LWZ983052 MGL983050:MGV983052 MQH983050:MQR983052 NAD983050:NAN983052 NJZ983050:NKJ983052 NTV983050:NUF983052 ODR983050:OEB983052 ONN983050:ONX983052 OXJ983050:OXT983052 PHF983050:PHP983052 PRB983050:PRL983052 QAX983050:QBH983052 QKT983050:QLD983052 QUP983050:QUZ983052 REL983050:REV983052 ROH983050:ROR983052 RYD983050:RYN983052 SHZ983050:SIJ983052 SRV983050:SSF983052 TBR983050:TCB983052 TLN983050:TLX983052 TVJ983050:TVT983052 UFF983050:UFP983052 UPB983050:UPL983052 UYX983050:UZH983052 VIT983050:VJD983052 VSP983050:VSZ983052 WCL983050:WCV983052 WMH983050:WMR983052 WWD983050:WWN983052">
      <formula1>Efectividad</formula1>
    </dataValidation>
    <dataValidation showInputMessage="1" showErrorMessage="1" sqref="AG10:AT12 KC10:KP12 TY10:UL12 ADU10:AEH12 ANQ10:AOD12 AXM10:AXZ12 BHI10:BHV12 BRE10:BRR12 CBA10:CBN12 CKW10:CLJ12 CUS10:CVF12 DEO10:DFB12 DOK10:DOX12 DYG10:DYT12 EIC10:EIP12 ERY10:ESL12 FBU10:FCH12 FLQ10:FMD12 FVM10:FVZ12 GFI10:GFV12 GPE10:GPR12 GZA10:GZN12 HIW10:HJJ12 HSS10:HTF12 ICO10:IDB12 IMK10:IMX12 IWG10:IWT12 JGC10:JGP12 JPY10:JQL12 JZU10:KAH12 KJQ10:KKD12 KTM10:KTZ12 LDI10:LDV12 LNE10:LNR12 LXA10:LXN12 MGW10:MHJ12 MQS10:MRF12 NAO10:NBB12 NKK10:NKX12 NUG10:NUT12 OEC10:OEP12 ONY10:OOL12 OXU10:OYH12 PHQ10:PID12 PRM10:PRZ12 QBI10:QBV12 QLE10:QLR12 QVA10:QVN12 REW10:RFJ12 ROS10:RPF12 RYO10:RZB12 SIK10:SIX12 SSG10:SST12 TCC10:TCP12 TLY10:TML12 TVU10:TWH12 UFQ10:UGD12 UPM10:UPZ12 UZI10:UZV12 VJE10:VJR12 VTA10:VTN12 WCW10:WDJ12 WMS10:WNF12 WWO10:WXB12 AG65546:AT65548 KC65546:KP65548 TY65546:UL65548 ADU65546:AEH65548 ANQ65546:AOD65548 AXM65546:AXZ65548 BHI65546:BHV65548 BRE65546:BRR65548 CBA65546:CBN65548 CKW65546:CLJ65548 CUS65546:CVF65548 DEO65546:DFB65548 DOK65546:DOX65548 DYG65546:DYT65548 EIC65546:EIP65548 ERY65546:ESL65548 FBU65546:FCH65548 FLQ65546:FMD65548 FVM65546:FVZ65548 GFI65546:GFV65548 GPE65546:GPR65548 GZA65546:GZN65548 HIW65546:HJJ65548 HSS65546:HTF65548 ICO65546:IDB65548 IMK65546:IMX65548 IWG65546:IWT65548 JGC65546:JGP65548 JPY65546:JQL65548 JZU65546:KAH65548 KJQ65546:KKD65548 KTM65546:KTZ65548 LDI65546:LDV65548 LNE65546:LNR65548 LXA65546:LXN65548 MGW65546:MHJ65548 MQS65546:MRF65548 NAO65546:NBB65548 NKK65546:NKX65548 NUG65546:NUT65548 OEC65546:OEP65548 ONY65546:OOL65548 OXU65546:OYH65548 PHQ65546:PID65548 PRM65546:PRZ65548 QBI65546:QBV65548 QLE65546:QLR65548 QVA65546:QVN65548 REW65546:RFJ65548 ROS65546:RPF65548 RYO65546:RZB65548 SIK65546:SIX65548 SSG65546:SST65548 TCC65546:TCP65548 TLY65546:TML65548 TVU65546:TWH65548 UFQ65546:UGD65548 UPM65546:UPZ65548 UZI65546:UZV65548 VJE65546:VJR65548 VTA65546:VTN65548 WCW65546:WDJ65548 WMS65546:WNF65548 WWO65546:WXB65548 AG131082:AT131084 KC131082:KP131084 TY131082:UL131084 ADU131082:AEH131084 ANQ131082:AOD131084 AXM131082:AXZ131084 BHI131082:BHV131084 BRE131082:BRR131084 CBA131082:CBN131084 CKW131082:CLJ131084 CUS131082:CVF131084 DEO131082:DFB131084 DOK131082:DOX131084 DYG131082:DYT131084 EIC131082:EIP131084 ERY131082:ESL131084 FBU131082:FCH131084 FLQ131082:FMD131084 FVM131082:FVZ131084 GFI131082:GFV131084 GPE131082:GPR131084 GZA131082:GZN131084 HIW131082:HJJ131084 HSS131082:HTF131084 ICO131082:IDB131084 IMK131082:IMX131084 IWG131082:IWT131084 JGC131082:JGP131084 JPY131082:JQL131084 JZU131082:KAH131084 KJQ131082:KKD131084 KTM131082:KTZ131084 LDI131082:LDV131084 LNE131082:LNR131084 LXA131082:LXN131084 MGW131082:MHJ131084 MQS131082:MRF131084 NAO131082:NBB131084 NKK131082:NKX131084 NUG131082:NUT131084 OEC131082:OEP131084 ONY131082:OOL131084 OXU131082:OYH131084 PHQ131082:PID131084 PRM131082:PRZ131084 QBI131082:QBV131084 QLE131082:QLR131084 QVA131082:QVN131084 REW131082:RFJ131084 ROS131082:RPF131084 RYO131082:RZB131084 SIK131082:SIX131084 SSG131082:SST131084 TCC131082:TCP131084 TLY131082:TML131084 TVU131082:TWH131084 UFQ131082:UGD131084 UPM131082:UPZ131084 UZI131082:UZV131084 VJE131082:VJR131084 VTA131082:VTN131084 WCW131082:WDJ131084 WMS131082:WNF131084 WWO131082:WXB131084 AG196618:AT196620 KC196618:KP196620 TY196618:UL196620 ADU196618:AEH196620 ANQ196618:AOD196620 AXM196618:AXZ196620 BHI196618:BHV196620 BRE196618:BRR196620 CBA196618:CBN196620 CKW196618:CLJ196620 CUS196618:CVF196620 DEO196618:DFB196620 DOK196618:DOX196620 DYG196618:DYT196620 EIC196618:EIP196620 ERY196618:ESL196620 FBU196618:FCH196620 FLQ196618:FMD196620 FVM196618:FVZ196620 GFI196618:GFV196620 GPE196618:GPR196620 GZA196618:GZN196620 HIW196618:HJJ196620 HSS196618:HTF196620 ICO196618:IDB196620 IMK196618:IMX196620 IWG196618:IWT196620 JGC196618:JGP196620 JPY196618:JQL196620 JZU196618:KAH196620 KJQ196618:KKD196620 KTM196618:KTZ196620 LDI196618:LDV196620 LNE196618:LNR196620 LXA196618:LXN196620 MGW196618:MHJ196620 MQS196618:MRF196620 NAO196618:NBB196620 NKK196618:NKX196620 NUG196618:NUT196620 OEC196618:OEP196620 ONY196618:OOL196620 OXU196618:OYH196620 PHQ196618:PID196620 PRM196618:PRZ196620 QBI196618:QBV196620 QLE196618:QLR196620 QVA196618:QVN196620 REW196618:RFJ196620 ROS196618:RPF196620 RYO196618:RZB196620 SIK196618:SIX196620 SSG196618:SST196620 TCC196618:TCP196620 TLY196618:TML196620 TVU196618:TWH196620 UFQ196618:UGD196620 UPM196618:UPZ196620 UZI196618:UZV196620 VJE196618:VJR196620 VTA196618:VTN196620 WCW196618:WDJ196620 WMS196618:WNF196620 WWO196618:WXB196620 AG262154:AT262156 KC262154:KP262156 TY262154:UL262156 ADU262154:AEH262156 ANQ262154:AOD262156 AXM262154:AXZ262156 BHI262154:BHV262156 BRE262154:BRR262156 CBA262154:CBN262156 CKW262154:CLJ262156 CUS262154:CVF262156 DEO262154:DFB262156 DOK262154:DOX262156 DYG262154:DYT262156 EIC262154:EIP262156 ERY262154:ESL262156 FBU262154:FCH262156 FLQ262154:FMD262156 FVM262154:FVZ262156 GFI262154:GFV262156 GPE262154:GPR262156 GZA262154:GZN262156 HIW262154:HJJ262156 HSS262154:HTF262156 ICO262154:IDB262156 IMK262154:IMX262156 IWG262154:IWT262156 JGC262154:JGP262156 JPY262154:JQL262156 JZU262154:KAH262156 KJQ262154:KKD262156 KTM262154:KTZ262156 LDI262154:LDV262156 LNE262154:LNR262156 LXA262154:LXN262156 MGW262154:MHJ262156 MQS262154:MRF262156 NAO262154:NBB262156 NKK262154:NKX262156 NUG262154:NUT262156 OEC262154:OEP262156 ONY262154:OOL262156 OXU262154:OYH262156 PHQ262154:PID262156 PRM262154:PRZ262156 QBI262154:QBV262156 QLE262154:QLR262156 QVA262154:QVN262156 REW262154:RFJ262156 ROS262154:RPF262156 RYO262154:RZB262156 SIK262154:SIX262156 SSG262154:SST262156 TCC262154:TCP262156 TLY262154:TML262156 TVU262154:TWH262156 UFQ262154:UGD262156 UPM262154:UPZ262156 UZI262154:UZV262156 VJE262154:VJR262156 VTA262154:VTN262156 WCW262154:WDJ262156 WMS262154:WNF262156 WWO262154:WXB262156 AG327690:AT327692 KC327690:KP327692 TY327690:UL327692 ADU327690:AEH327692 ANQ327690:AOD327692 AXM327690:AXZ327692 BHI327690:BHV327692 BRE327690:BRR327692 CBA327690:CBN327692 CKW327690:CLJ327692 CUS327690:CVF327692 DEO327690:DFB327692 DOK327690:DOX327692 DYG327690:DYT327692 EIC327690:EIP327692 ERY327690:ESL327692 FBU327690:FCH327692 FLQ327690:FMD327692 FVM327690:FVZ327692 GFI327690:GFV327692 GPE327690:GPR327692 GZA327690:GZN327692 HIW327690:HJJ327692 HSS327690:HTF327692 ICO327690:IDB327692 IMK327690:IMX327692 IWG327690:IWT327692 JGC327690:JGP327692 JPY327690:JQL327692 JZU327690:KAH327692 KJQ327690:KKD327692 KTM327690:KTZ327692 LDI327690:LDV327692 LNE327690:LNR327692 LXA327690:LXN327692 MGW327690:MHJ327692 MQS327690:MRF327692 NAO327690:NBB327692 NKK327690:NKX327692 NUG327690:NUT327692 OEC327690:OEP327692 ONY327690:OOL327692 OXU327690:OYH327692 PHQ327690:PID327692 PRM327690:PRZ327692 QBI327690:QBV327692 QLE327690:QLR327692 QVA327690:QVN327692 REW327690:RFJ327692 ROS327690:RPF327692 RYO327690:RZB327692 SIK327690:SIX327692 SSG327690:SST327692 TCC327690:TCP327692 TLY327690:TML327692 TVU327690:TWH327692 UFQ327690:UGD327692 UPM327690:UPZ327692 UZI327690:UZV327692 VJE327690:VJR327692 VTA327690:VTN327692 WCW327690:WDJ327692 WMS327690:WNF327692 WWO327690:WXB327692 AG393226:AT393228 KC393226:KP393228 TY393226:UL393228 ADU393226:AEH393228 ANQ393226:AOD393228 AXM393226:AXZ393228 BHI393226:BHV393228 BRE393226:BRR393228 CBA393226:CBN393228 CKW393226:CLJ393228 CUS393226:CVF393228 DEO393226:DFB393228 DOK393226:DOX393228 DYG393226:DYT393228 EIC393226:EIP393228 ERY393226:ESL393228 FBU393226:FCH393228 FLQ393226:FMD393228 FVM393226:FVZ393228 GFI393226:GFV393228 GPE393226:GPR393228 GZA393226:GZN393228 HIW393226:HJJ393228 HSS393226:HTF393228 ICO393226:IDB393228 IMK393226:IMX393228 IWG393226:IWT393228 JGC393226:JGP393228 JPY393226:JQL393228 JZU393226:KAH393228 KJQ393226:KKD393228 KTM393226:KTZ393228 LDI393226:LDV393228 LNE393226:LNR393228 LXA393226:LXN393228 MGW393226:MHJ393228 MQS393226:MRF393228 NAO393226:NBB393228 NKK393226:NKX393228 NUG393226:NUT393228 OEC393226:OEP393228 ONY393226:OOL393228 OXU393226:OYH393228 PHQ393226:PID393228 PRM393226:PRZ393228 QBI393226:QBV393228 QLE393226:QLR393228 QVA393226:QVN393228 REW393226:RFJ393228 ROS393226:RPF393228 RYO393226:RZB393228 SIK393226:SIX393228 SSG393226:SST393228 TCC393226:TCP393228 TLY393226:TML393228 TVU393226:TWH393228 UFQ393226:UGD393228 UPM393226:UPZ393228 UZI393226:UZV393228 VJE393226:VJR393228 VTA393226:VTN393228 WCW393226:WDJ393228 WMS393226:WNF393228 WWO393226:WXB393228 AG458762:AT458764 KC458762:KP458764 TY458762:UL458764 ADU458762:AEH458764 ANQ458762:AOD458764 AXM458762:AXZ458764 BHI458762:BHV458764 BRE458762:BRR458764 CBA458762:CBN458764 CKW458762:CLJ458764 CUS458762:CVF458764 DEO458762:DFB458764 DOK458762:DOX458764 DYG458762:DYT458764 EIC458762:EIP458764 ERY458762:ESL458764 FBU458762:FCH458764 FLQ458762:FMD458764 FVM458762:FVZ458764 GFI458762:GFV458764 GPE458762:GPR458764 GZA458762:GZN458764 HIW458762:HJJ458764 HSS458762:HTF458764 ICO458762:IDB458764 IMK458762:IMX458764 IWG458762:IWT458764 JGC458762:JGP458764 JPY458762:JQL458764 JZU458762:KAH458764 KJQ458762:KKD458764 KTM458762:KTZ458764 LDI458762:LDV458764 LNE458762:LNR458764 LXA458762:LXN458764 MGW458762:MHJ458764 MQS458762:MRF458764 NAO458762:NBB458764 NKK458762:NKX458764 NUG458762:NUT458764 OEC458762:OEP458764 ONY458762:OOL458764 OXU458762:OYH458764 PHQ458762:PID458764 PRM458762:PRZ458764 QBI458762:QBV458764 QLE458762:QLR458764 QVA458762:QVN458764 REW458762:RFJ458764 ROS458762:RPF458764 RYO458762:RZB458764 SIK458762:SIX458764 SSG458762:SST458764 TCC458762:TCP458764 TLY458762:TML458764 TVU458762:TWH458764 UFQ458762:UGD458764 UPM458762:UPZ458764 UZI458762:UZV458764 VJE458762:VJR458764 VTA458762:VTN458764 WCW458762:WDJ458764 WMS458762:WNF458764 WWO458762:WXB458764 AG524298:AT524300 KC524298:KP524300 TY524298:UL524300 ADU524298:AEH524300 ANQ524298:AOD524300 AXM524298:AXZ524300 BHI524298:BHV524300 BRE524298:BRR524300 CBA524298:CBN524300 CKW524298:CLJ524300 CUS524298:CVF524300 DEO524298:DFB524300 DOK524298:DOX524300 DYG524298:DYT524300 EIC524298:EIP524300 ERY524298:ESL524300 FBU524298:FCH524300 FLQ524298:FMD524300 FVM524298:FVZ524300 GFI524298:GFV524300 GPE524298:GPR524300 GZA524298:GZN524300 HIW524298:HJJ524300 HSS524298:HTF524300 ICO524298:IDB524300 IMK524298:IMX524300 IWG524298:IWT524300 JGC524298:JGP524300 JPY524298:JQL524300 JZU524298:KAH524300 KJQ524298:KKD524300 KTM524298:KTZ524300 LDI524298:LDV524300 LNE524298:LNR524300 LXA524298:LXN524300 MGW524298:MHJ524300 MQS524298:MRF524300 NAO524298:NBB524300 NKK524298:NKX524300 NUG524298:NUT524300 OEC524298:OEP524300 ONY524298:OOL524300 OXU524298:OYH524300 PHQ524298:PID524300 PRM524298:PRZ524300 QBI524298:QBV524300 QLE524298:QLR524300 QVA524298:QVN524300 REW524298:RFJ524300 ROS524298:RPF524300 RYO524298:RZB524300 SIK524298:SIX524300 SSG524298:SST524300 TCC524298:TCP524300 TLY524298:TML524300 TVU524298:TWH524300 UFQ524298:UGD524300 UPM524298:UPZ524300 UZI524298:UZV524300 VJE524298:VJR524300 VTA524298:VTN524300 WCW524298:WDJ524300 WMS524298:WNF524300 WWO524298:WXB524300 AG589834:AT589836 KC589834:KP589836 TY589834:UL589836 ADU589834:AEH589836 ANQ589834:AOD589836 AXM589834:AXZ589836 BHI589834:BHV589836 BRE589834:BRR589836 CBA589834:CBN589836 CKW589834:CLJ589836 CUS589834:CVF589836 DEO589834:DFB589836 DOK589834:DOX589836 DYG589834:DYT589836 EIC589834:EIP589836 ERY589834:ESL589836 FBU589834:FCH589836 FLQ589834:FMD589836 FVM589834:FVZ589836 GFI589834:GFV589836 GPE589834:GPR589836 GZA589834:GZN589836 HIW589834:HJJ589836 HSS589834:HTF589836 ICO589834:IDB589836 IMK589834:IMX589836 IWG589834:IWT589836 JGC589834:JGP589836 JPY589834:JQL589836 JZU589834:KAH589836 KJQ589834:KKD589836 KTM589834:KTZ589836 LDI589834:LDV589836 LNE589834:LNR589836 LXA589834:LXN589836 MGW589834:MHJ589836 MQS589834:MRF589836 NAO589834:NBB589836 NKK589834:NKX589836 NUG589834:NUT589836 OEC589834:OEP589836 ONY589834:OOL589836 OXU589834:OYH589836 PHQ589834:PID589836 PRM589834:PRZ589836 QBI589834:QBV589836 QLE589834:QLR589836 QVA589834:QVN589836 REW589834:RFJ589836 ROS589834:RPF589836 RYO589834:RZB589836 SIK589834:SIX589836 SSG589834:SST589836 TCC589834:TCP589836 TLY589834:TML589836 TVU589834:TWH589836 UFQ589834:UGD589836 UPM589834:UPZ589836 UZI589834:UZV589836 VJE589834:VJR589836 VTA589834:VTN589836 WCW589834:WDJ589836 WMS589834:WNF589836 WWO589834:WXB589836 AG655370:AT655372 KC655370:KP655372 TY655370:UL655372 ADU655370:AEH655372 ANQ655370:AOD655372 AXM655370:AXZ655372 BHI655370:BHV655372 BRE655370:BRR655372 CBA655370:CBN655372 CKW655370:CLJ655372 CUS655370:CVF655372 DEO655370:DFB655372 DOK655370:DOX655372 DYG655370:DYT655372 EIC655370:EIP655372 ERY655370:ESL655372 FBU655370:FCH655372 FLQ655370:FMD655372 FVM655370:FVZ655372 GFI655370:GFV655372 GPE655370:GPR655372 GZA655370:GZN655372 HIW655370:HJJ655372 HSS655370:HTF655372 ICO655370:IDB655372 IMK655370:IMX655372 IWG655370:IWT655372 JGC655370:JGP655372 JPY655370:JQL655372 JZU655370:KAH655372 KJQ655370:KKD655372 KTM655370:KTZ655372 LDI655370:LDV655372 LNE655370:LNR655372 LXA655370:LXN655372 MGW655370:MHJ655372 MQS655370:MRF655372 NAO655370:NBB655372 NKK655370:NKX655372 NUG655370:NUT655372 OEC655370:OEP655372 ONY655370:OOL655372 OXU655370:OYH655372 PHQ655370:PID655372 PRM655370:PRZ655372 QBI655370:QBV655372 QLE655370:QLR655372 QVA655370:QVN655372 REW655370:RFJ655372 ROS655370:RPF655372 RYO655370:RZB655372 SIK655370:SIX655372 SSG655370:SST655372 TCC655370:TCP655372 TLY655370:TML655372 TVU655370:TWH655372 UFQ655370:UGD655372 UPM655370:UPZ655372 UZI655370:UZV655372 VJE655370:VJR655372 VTA655370:VTN655372 WCW655370:WDJ655372 WMS655370:WNF655372 WWO655370:WXB655372 AG720906:AT720908 KC720906:KP720908 TY720906:UL720908 ADU720906:AEH720908 ANQ720906:AOD720908 AXM720906:AXZ720908 BHI720906:BHV720908 BRE720906:BRR720908 CBA720906:CBN720908 CKW720906:CLJ720908 CUS720906:CVF720908 DEO720906:DFB720908 DOK720906:DOX720908 DYG720906:DYT720908 EIC720906:EIP720908 ERY720906:ESL720908 FBU720906:FCH720908 FLQ720906:FMD720908 FVM720906:FVZ720908 GFI720906:GFV720908 GPE720906:GPR720908 GZA720906:GZN720908 HIW720906:HJJ720908 HSS720906:HTF720908 ICO720906:IDB720908 IMK720906:IMX720908 IWG720906:IWT720908 JGC720906:JGP720908 JPY720906:JQL720908 JZU720906:KAH720908 KJQ720906:KKD720908 KTM720906:KTZ720908 LDI720906:LDV720908 LNE720906:LNR720908 LXA720906:LXN720908 MGW720906:MHJ720908 MQS720906:MRF720908 NAO720906:NBB720908 NKK720906:NKX720908 NUG720906:NUT720908 OEC720906:OEP720908 ONY720906:OOL720908 OXU720906:OYH720908 PHQ720906:PID720908 PRM720906:PRZ720908 QBI720906:QBV720908 QLE720906:QLR720908 QVA720906:QVN720908 REW720906:RFJ720908 ROS720906:RPF720908 RYO720906:RZB720908 SIK720906:SIX720908 SSG720906:SST720908 TCC720906:TCP720908 TLY720906:TML720908 TVU720906:TWH720908 UFQ720906:UGD720908 UPM720906:UPZ720908 UZI720906:UZV720908 VJE720906:VJR720908 VTA720906:VTN720908 WCW720906:WDJ720908 WMS720906:WNF720908 WWO720906:WXB720908 AG786442:AT786444 KC786442:KP786444 TY786442:UL786444 ADU786442:AEH786444 ANQ786442:AOD786444 AXM786442:AXZ786444 BHI786442:BHV786444 BRE786442:BRR786444 CBA786442:CBN786444 CKW786442:CLJ786444 CUS786442:CVF786444 DEO786442:DFB786444 DOK786442:DOX786444 DYG786442:DYT786444 EIC786442:EIP786444 ERY786442:ESL786444 FBU786442:FCH786444 FLQ786442:FMD786444 FVM786442:FVZ786444 GFI786442:GFV786444 GPE786442:GPR786444 GZA786442:GZN786444 HIW786442:HJJ786444 HSS786442:HTF786444 ICO786442:IDB786444 IMK786442:IMX786444 IWG786442:IWT786444 JGC786442:JGP786444 JPY786442:JQL786444 JZU786442:KAH786444 KJQ786442:KKD786444 KTM786442:KTZ786444 LDI786442:LDV786444 LNE786442:LNR786444 LXA786442:LXN786444 MGW786442:MHJ786444 MQS786442:MRF786444 NAO786442:NBB786444 NKK786442:NKX786444 NUG786442:NUT786444 OEC786442:OEP786444 ONY786442:OOL786444 OXU786442:OYH786444 PHQ786442:PID786444 PRM786442:PRZ786444 QBI786442:QBV786444 QLE786442:QLR786444 QVA786442:QVN786444 REW786442:RFJ786444 ROS786442:RPF786444 RYO786442:RZB786444 SIK786442:SIX786444 SSG786442:SST786444 TCC786442:TCP786444 TLY786442:TML786444 TVU786442:TWH786444 UFQ786442:UGD786444 UPM786442:UPZ786444 UZI786442:UZV786444 VJE786442:VJR786444 VTA786442:VTN786444 WCW786442:WDJ786444 WMS786442:WNF786444 WWO786442:WXB786444 AG851978:AT851980 KC851978:KP851980 TY851978:UL851980 ADU851978:AEH851980 ANQ851978:AOD851980 AXM851978:AXZ851980 BHI851978:BHV851980 BRE851978:BRR851980 CBA851978:CBN851980 CKW851978:CLJ851980 CUS851978:CVF851980 DEO851978:DFB851980 DOK851978:DOX851980 DYG851978:DYT851980 EIC851978:EIP851980 ERY851978:ESL851980 FBU851978:FCH851980 FLQ851978:FMD851980 FVM851978:FVZ851980 GFI851978:GFV851980 GPE851978:GPR851980 GZA851978:GZN851980 HIW851978:HJJ851980 HSS851978:HTF851980 ICO851978:IDB851980 IMK851978:IMX851980 IWG851978:IWT851980 JGC851978:JGP851980 JPY851978:JQL851980 JZU851978:KAH851980 KJQ851978:KKD851980 KTM851978:KTZ851980 LDI851978:LDV851980 LNE851978:LNR851980 LXA851978:LXN851980 MGW851978:MHJ851980 MQS851978:MRF851980 NAO851978:NBB851980 NKK851978:NKX851980 NUG851978:NUT851980 OEC851978:OEP851980 ONY851978:OOL851980 OXU851978:OYH851980 PHQ851978:PID851980 PRM851978:PRZ851980 QBI851978:QBV851980 QLE851978:QLR851980 QVA851978:QVN851980 REW851978:RFJ851980 ROS851978:RPF851980 RYO851978:RZB851980 SIK851978:SIX851980 SSG851978:SST851980 TCC851978:TCP851980 TLY851978:TML851980 TVU851978:TWH851980 UFQ851978:UGD851980 UPM851978:UPZ851980 UZI851978:UZV851980 VJE851978:VJR851980 VTA851978:VTN851980 WCW851978:WDJ851980 WMS851978:WNF851980 WWO851978:WXB851980 AG917514:AT917516 KC917514:KP917516 TY917514:UL917516 ADU917514:AEH917516 ANQ917514:AOD917516 AXM917514:AXZ917516 BHI917514:BHV917516 BRE917514:BRR917516 CBA917514:CBN917516 CKW917514:CLJ917516 CUS917514:CVF917516 DEO917514:DFB917516 DOK917514:DOX917516 DYG917514:DYT917516 EIC917514:EIP917516 ERY917514:ESL917516 FBU917514:FCH917516 FLQ917514:FMD917516 FVM917514:FVZ917516 GFI917514:GFV917516 GPE917514:GPR917516 GZA917514:GZN917516 HIW917514:HJJ917516 HSS917514:HTF917516 ICO917514:IDB917516 IMK917514:IMX917516 IWG917514:IWT917516 JGC917514:JGP917516 JPY917514:JQL917516 JZU917514:KAH917516 KJQ917514:KKD917516 KTM917514:KTZ917516 LDI917514:LDV917516 LNE917514:LNR917516 LXA917514:LXN917516 MGW917514:MHJ917516 MQS917514:MRF917516 NAO917514:NBB917516 NKK917514:NKX917516 NUG917514:NUT917516 OEC917514:OEP917516 ONY917514:OOL917516 OXU917514:OYH917516 PHQ917514:PID917516 PRM917514:PRZ917516 QBI917514:QBV917516 QLE917514:QLR917516 QVA917514:QVN917516 REW917514:RFJ917516 ROS917514:RPF917516 RYO917514:RZB917516 SIK917514:SIX917516 SSG917514:SST917516 TCC917514:TCP917516 TLY917514:TML917516 TVU917514:TWH917516 UFQ917514:UGD917516 UPM917514:UPZ917516 UZI917514:UZV917516 VJE917514:VJR917516 VTA917514:VTN917516 WCW917514:WDJ917516 WMS917514:WNF917516 WWO917514:WXB917516 AG983050:AT983052 KC983050:KP983052 TY983050:UL983052 ADU983050:AEH983052 ANQ983050:AOD983052 AXM983050:AXZ983052 BHI983050:BHV983052 BRE983050:BRR983052 CBA983050:CBN983052 CKW983050:CLJ983052 CUS983050:CVF983052 DEO983050:DFB983052 DOK983050:DOX983052 DYG983050:DYT983052 EIC983050:EIP983052 ERY983050:ESL983052 FBU983050:FCH983052 FLQ983050:FMD983052 FVM983050:FVZ983052 GFI983050:GFV983052 GPE983050:GPR983052 GZA983050:GZN983052 HIW983050:HJJ983052 HSS983050:HTF983052 ICO983050:IDB983052 IMK983050:IMX983052 IWG983050:IWT983052 JGC983050:JGP983052 JPY983050:JQL983052 JZU983050:KAH983052 KJQ983050:KKD983052 KTM983050:KTZ983052 LDI983050:LDV983052 LNE983050:LNR983052 LXA983050:LXN983052 MGW983050:MHJ983052 MQS983050:MRF983052 NAO983050:NBB983052 NKK983050:NKX983052 NUG983050:NUT983052 OEC983050:OEP983052 ONY983050:OOL983052 OXU983050:OYH983052 PHQ983050:PID983052 PRM983050:PRZ983052 QBI983050:QBV983052 QLE983050:QLR983052 QVA983050:QVN983052 REW983050:RFJ983052 ROS983050:RPF983052 RYO983050:RZB983052 SIK983050:SIX983052 SSG983050:SST983052 TCC983050:TCP983052 TLY983050:TML983052 TVU983050:TWH983052 UFQ983050:UGD983052 UPM983050:UPZ983052 UZI983050:UZV983052 VJE983050:VJR983052 VTA983050:VTN983052 WCW983050:WDJ983052 WMS983050:WNF983052 WWO983050:WXB983052"/>
    <dataValidation type="list" allowBlank="1" showInputMessage="1" showErrorMessage="1" sqref="M10:N12 JI10:JJ12 TE10:TF12 ADA10:ADB12 AMW10:AMX12 AWS10:AWT12 BGO10:BGP12 BQK10:BQL12 CAG10:CAH12 CKC10:CKD12 CTY10:CTZ12 DDU10:DDV12 DNQ10:DNR12 DXM10:DXN12 EHI10:EHJ12 ERE10:ERF12 FBA10:FBB12 FKW10:FKX12 FUS10:FUT12 GEO10:GEP12 GOK10:GOL12 GYG10:GYH12 HIC10:HID12 HRY10:HRZ12 IBU10:IBV12 ILQ10:ILR12 IVM10:IVN12 JFI10:JFJ12 JPE10:JPF12 JZA10:JZB12 KIW10:KIX12 KSS10:KST12 LCO10:LCP12 LMK10:LML12 LWG10:LWH12 MGC10:MGD12 MPY10:MPZ12 MZU10:MZV12 NJQ10:NJR12 NTM10:NTN12 ODI10:ODJ12 ONE10:ONF12 OXA10:OXB12 PGW10:PGX12 PQS10:PQT12 QAO10:QAP12 QKK10:QKL12 QUG10:QUH12 REC10:RED12 RNY10:RNZ12 RXU10:RXV12 SHQ10:SHR12 SRM10:SRN12 TBI10:TBJ12 TLE10:TLF12 TVA10:TVB12 UEW10:UEX12 UOS10:UOT12 UYO10:UYP12 VIK10:VIL12 VSG10:VSH12 WCC10:WCD12 WLY10:WLZ12 WVU10:WVV12 M65546:N65548 JI65546:JJ65548 TE65546:TF65548 ADA65546:ADB65548 AMW65546:AMX65548 AWS65546:AWT65548 BGO65546:BGP65548 BQK65546:BQL65548 CAG65546:CAH65548 CKC65546:CKD65548 CTY65546:CTZ65548 DDU65546:DDV65548 DNQ65546:DNR65548 DXM65546:DXN65548 EHI65546:EHJ65548 ERE65546:ERF65548 FBA65546:FBB65548 FKW65546:FKX65548 FUS65546:FUT65548 GEO65546:GEP65548 GOK65546:GOL65548 GYG65546:GYH65548 HIC65546:HID65548 HRY65546:HRZ65548 IBU65546:IBV65548 ILQ65546:ILR65548 IVM65546:IVN65548 JFI65546:JFJ65548 JPE65546:JPF65548 JZA65546:JZB65548 KIW65546:KIX65548 KSS65546:KST65548 LCO65546:LCP65548 LMK65546:LML65548 LWG65546:LWH65548 MGC65546:MGD65548 MPY65546:MPZ65548 MZU65546:MZV65548 NJQ65546:NJR65548 NTM65546:NTN65548 ODI65546:ODJ65548 ONE65546:ONF65548 OXA65546:OXB65548 PGW65546:PGX65548 PQS65546:PQT65548 QAO65546:QAP65548 QKK65546:QKL65548 QUG65546:QUH65548 REC65546:RED65548 RNY65546:RNZ65548 RXU65546:RXV65548 SHQ65546:SHR65548 SRM65546:SRN65548 TBI65546:TBJ65548 TLE65546:TLF65548 TVA65546:TVB65548 UEW65546:UEX65548 UOS65546:UOT65548 UYO65546:UYP65548 VIK65546:VIL65548 VSG65546:VSH65548 WCC65546:WCD65548 WLY65546:WLZ65548 WVU65546:WVV65548 M131082:N131084 JI131082:JJ131084 TE131082:TF131084 ADA131082:ADB131084 AMW131082:AMX131084 AWS131082:AWT131084 BGO131082:BGP131084 BQK131082:BQL131084 CAG131082:CAH131084 CKC131082:CKD131084 CTY131082:CTZ131084 DDU131082:DDV131084 DNQ131082:DNR131084 DXM131082:DXN131084 EHI131082:EHJ131084 ERE131082:ERF131084 FBA131082:FBB131084 FKW131082:FKX131084 FUS131082:FUT131084 GEO131082:GEP131084 GOK131082:GOL131084 GYG131082:GYH131084 HIC131082:HID131084 HRY131082:HRZ131084 IBU131082:IBV131084 ILQ131082:ILR131084 IVM131082:IVN131084 JFI131082:JFJ131084 JPE131082:JPF131084 JZA131082:JZB131084 KIW131082:KIX131084 KSS131082:KST131084 LCO131082:LCP131084 LMK131082:LML131084 LWG131082:LWH131084 MGC131082:MGD131084 MPY131082:MPZ131084 MZU131082:MZV131084 NJQ131082:NJR131084 NTM131082:NTN131084 ODI131082:ODJ131084 ONE131082:ONF131084 OXA131082:OXB131084 PGW131082:PGX131084 PQS131082:PQT131084 QAO131082:QAP131084 QKK131082:QKL131084 QUG131082:QUH131084 REC131082:RED131084 RNY131082:RNZ131084 RXU131082:RXV131084 SHQ131082:SHR131084 SRM131082:SRN131084 TBI131082:TBJ131084 TLE131082:TLF131084 TVA131082:TVB131084 UEW131082:UEX131084 UOS131082:UOT131084 UYO131082:UYP131084 VIK131082:VIL131084 VSG131082:VSH131084 WCC131082:WCD131084 WLY131082:WLZ131084 WVU131082:WVV131084 M196618:N196620 JI196618:JJ196620 TE196618:TF196620 ADA196618:ADB196620 AMW196618:AMX196620 AWS196618:AWT196620 BGO196618:BGP196620 BQK196618:BQL196620 CAG196618:CAH196620 CKC196618:CKD196620 CTY196618:CTZ196620 DDU196618:DDV196620 DNQ196618:DNR196620 DXM196618:DXN196620 EHI196618:EHJ196620 ERE196618:ERF196620 FBA196618:FBB196620 FKW196618:FKX196620 FUS196618:FUT196620 GEO196618:GEP196620 GOK196618:GOL196620 GYG196618:GYH196620 HIC196618:HID196620 HRY196618:HRZ196620 IBU196618:IBV196620 ILQ196618:ILR196620 IVM196618:IVN196620 JFI196618:JFJ196620 JPE196618:JPF196620 JZA196618:JZB196620 KIW196618:KIX196620 KSS196618:KST196620 LCO196618:LCP196620 LMK196618:LML196620 LWG196618:LWH196620 MGC196618:MGD196620 MPY196618:MPZ196620 MZU196618:MZV196620 NJQ196618:NJR196620 NTM196618:NTN196620 ODI196618:ODJ196620 ONE196618:ONF196620 OXA196618:OXB196620 PGW196618:PGX196620 PQS196618:PQT196620 QAO196618:QAP196620 QKK196618:QKL196620 QUG196618:QUH196620 REC196618:RED196620 RNY196618:RNZ196620 RXU196618:RXV196620 SHQ196618:SHR196620 SRM196618:SRN196620 TBI196618:TBJ196620 TLE196618:TLF196620 TVA196618:TVB196620 UEW196618:UEX196620 UOS196618:UOT196620 UYO196618:UYP196620 VIK196618:VIL196620 VSG196618:VSH196620 WCC196618:WCD196620 WLY196618:WLZ196620 WVU196618:WVV196620 M262154:N262156 JI262154:JJ262156 TE262154:TF262156 ADA262154:ADB262156 AMW262154:AMX262156 AWS262154:AWT262156 BGO262154:BGP262156 BQK262154:BQL262156 CAG262154:CAH262156 CKC262154:CKD262156 CTY262154:CTZ262156 DDU262154:DDV262156 DNQ262154:DNR262156 DXM262154:DXN262156 EHI262154:EHJ262156 ERE262154:ERF262156 FBA262154:FBB262156 FKW262154:FKX262156 FUS262154:FUT262156 GEO262154:GEP262156 GOK262154:GOL262156 GYG262154:GYH262156 HIC262154:HID262156 HRY262154:HRZ262156 IBU262154:IBV262156 ILQ262154:ILR262156 IVM262154:IVN262156 JFI262154:JFJ262156 JPE262154:JPF262156 JZA262154:JZB262156 KIW262154:KIX262156 KSS262154:KST262156 LCO262154:LCP262156 LMK262154:LML262156 LWG262154:LWH262156 MGC262154:MGD262156 MPY262154:MPZ262156 MZU262154:MZV262156 NJQ262154:NJR262156 NTM262154:NTN262156 ODI262154:ODJ262156 ONE262154:ONF262156 OXA262154:OXB262156 PGW262154:PGX262156 PQS262154:PQT262156 QAO262154:QAP262156 QKK262154:QKL262156 QUG262154:QUH262156 REC262154:RED262156 RNY262154:RNZ262156 RXU262154:RXV262156 SHQ262154:SHR262156 SRM262154:SRN262156 TBI262154:TBJ262156 TLE262154:TLF262156 TVA262154:TVB262156 UEW262154:UEX262156 UOS262154:UOT262156 UYO262154:UYP262156 VIK262154:VIL262156 VSG262154:VSH262156 WCC262154:WCD262156 WLY262154:WLZ262156 WVU262154:WVV262156 M327690:N327692 JI327690:JJ327692 TE327690:TF327692 ADA327690:ADB327692 AMW327690:AMX327692 AWS327690:AWT327692 BGO327690:BGP327692 BQK327690:BQL327692 CAG327690:CAH327692 CKC327690:CKD327692 CTY327690:CTZ327692 DDU327690:DDV327692 DNQ327690:DNR327692 DXM327690:DXN327692 EHI327690:EHJ327692 ERE327690:ERF327692 FBA327690:FBB327692 FKW327690:FKX327692 FUS327690:FUT327692 GEO327690:GEP327692 GOK327690:GOL327692 GYG327690:GYH327692 HIC327690:HID327692 HRY327690:HRZ327692 IBU327690:IBV327692 ILQ327690:ILR327692 IVM327690:IVN327692 JFI327690:JFJ327692 JPE327690:JPF327692 JZA327690:JZB327692 KIW327690:KIX327692 KSS327690:KST327692 LCO327690:LCP327692 LMK327690:LML327692 LWG327690:LWH327692 MGC327690:MGD327692 MPY327690:MPZ327692 MZU327690:MZV327692 NJQ327690:NJR327692 NTM327690:NTN327692 ODI327690:ODJ327692 ONE327690:ONF327692 OXA327690:OXB327692 PGW327690:PGX327692 PQS327690:PQT327692 QAO327690:QAP327692 QKK327690:QKL327692 QUG327690:QUH327692 REC327690:RED327692 RNY327690:RNZ327692 RXU327690:RXV327692 SHQ327690:SHR327692 SRM327690:SRN327692 TBI327690:TBJ327692 TLE327690:TLF327692 TVA327690:TVB327692 UEW327690:UEX327692 UOS327690:UOT327692 UYO327690:UYP327692 VIK327690:VIL327692 VSG327690:VSH327692 WCC327690:WCD327692 WLY327690:WLZ327692 WVU327690:WVV327692 M393226:N393228 JI393226:JJ393228 TE393226:TF393228 ADA393226:ADB393228 AMW393226:AMX393228 AWS393226:AWT393228 BGO393226:BGP393228 BQK393226:BQL393228 CAG393226:CAH393228 CKC393226:CKD393228 CTY393226:CTZ393228 DDU393226:DDV393228 DNQ393226:DNR393228 DXM393226:DXN393228 EHI393226:EHJ393228 ERE393226:ERF393228 FBA393226:FBB393228 FKW393226:FKX393228 FUS393226:FUT393228 GEO393226:GEP393228 GOK393226:GOL393228 GYG393226:GYH393228 HIC393226:HID393228 HRY393226:HRZ393228 IBU393226:IBV393228 ILQ393226:ILR393228 IVM393226:IVN393228 JFI393226:JFJ393228 JPE393226:JPF393228 JZA393226:JZB393228 KIW393226:KIX393228 KSS393226:KST393228 LCO393226:LCP393228 LMK393226:LML393228 LWG393226:LWH393228 MGC393226:MGD393228 MPY393226:MPZ393228 MZU393226:MZV393228 NJQ393226:NJR393228 NTM393226:NTN393228 ODI393226:ODJ393228 ONE393226:ONF393228 OXA393226:OXB393228 PGW393226:PGX393228 PQS393226:PQT393228 QAO393226:QAP393228 QKK393226:QKL393228 QUG393226:QUH393228 REC393226:RED393228 RNY393226:RNZ393228 RXU393226:RXV393228 SHQ393226:SHR393228 SRM393226:SRN393228 TBI393226:TBJ393228 TLE393226:TLF393228 TVA393226:TVB393228 UEW393226:UEX393228 UOS393226:UOT393228 UYO393226:UYP393228 VIK393226:VIL393228 VSG393226:VSH393228 WCC393226:WCD393228 WLY393226:WLZ393228 WVU393226:WVV393228 M458762:N458764 JI458762:JJ458764 TE458762:TF458764 ADA458762:ADB458764 AMW458762:AMX458764 AWS458762:AWT458764 BGO458762:BGP458764 BQK458762:BQL458764 CAG458762:CAH458764 CKC458762:CKD458764 CTY458762:CTZ458764 DDU458762:DDV458764 DNQ458762:DNR458764 DXM458762:DXN458764 EHI458762:EHJ458764 ERE458762:ERF458764 FBA458762:FBB458764 FKW458762:FKX458764 FUS458762:FUT458764 GEO458762:GEP458764 GOK458762:GOL458764 GYG458762:GYH458764 HIC458762:HID458764 HRY458762:HRZ458764 IBU458762:IBV458764 ILQ458762:ILR458764 IVM458762:IVN458764 JFI458762:JFJ458764 JPE458762:JPF458764 JZA458762:JZB458764 KIW458762:KIX458764 KSS458762:KST458764 LCO458762:LCP458764 LMK458762:LML458764 LWG458762:LWH458764 MGC458762:MGD458764 MPY458762:MPZ458764 MZU458762:MZV458764 NJQ458762:NJR458764 NTM458762:NTN458764 ODI458762:ODJ458764 ONE458762:ONF458764 OXA458762:OXB458764 PGW458762:PGX458764 PQS458762:PQT458764 QAO458762:QAP458764 QKK458762:QKL458764 QUG458762:QUH458764 REC458762:RED458764 RNY458762:RNZ458764 RXU458762:RXV458764 SHQ458762:SHR458764 SRM458762:SRN458764 TBI458762:TBJ458764 TLE458762:TLF458764 TVA458762:TVB458764 UEW458762:UEX458764 UOS458762:UOT458764 UYO458762:UYP458764 VIK458762:VIL458764 VSG458762:VSH458764 WCC458762:WCD458764 WLY458762:WLZ458764 WVU458762:WVV458764 M524298:N524300 JI524298:JJ524300 TE524298:TF524300 ADA524298:ADB524300 AMW524298:AMX524300 AWS524298:AWT524300 BGO524298:BGP524300 BQK524298:BQL524300 CAG524298:CAH524300 CKC524298:CKD524300 CTY524298:CTZ524300 DDU524298:DDV524300 DNQ524298:DNR524300 DXM524298:DXN524300 EHI524298:EHJ524300 ERE524298:ERF524300 FBA524298:FBB524300 FKW524298:FKX524300 FUS524298:FUT524300 GEO524298:GEP524300 GOK524298:GOL524300 GYG524298:GYH524300 HIC524298:HID524300 HRY524298:HRZ524300 IBU524298:IBV524300 ILQ524298:ILR524300 IVM524298:IVN524300 JFI524298:JFJ524300 JPE524298:JPF524300 JZA524298:JZB524300 KIW524298:KIX524300 KSS524298:KST524300 LCO524298:LCP524300 LMK524298:LML524300 LWG524298:LWH524300 MGC524298:MGD524300 MPY524298:MPZ524300 MZU524298:MZV524300 NJQ524298:NJR524300 NTM524298:NTN524300 ODI524298:ODJ524300 ONE524298:ONF524300 OXA524298:OXB524300 PGW524298:PGX524300 PQS524298:PQT524300 QAO524298:QAP524300 QKK524298:QKL524300 QUG524298:QUH524300 REC524298:RED524300 RNY524298:RNZ524300 RXU524298:RXV524300 SHQ524298:SHR524300 SRM524298:SRN524300 TBI524298:TBJ524300 TLE524298:TLF524300 TVA524298:TVB524300 UEW524298:UEX524300 UOS524298:UOT524300 UYO524298:UYP524300 VIK524298:VIL524300 VSG524298:VSH524300 WCC524298:WCD524300 WLY524298:WLZ524300 WVU524298:WVV524300 M589834:N589836 JI589834:JJ589836 TE589834:TF589836 ADA589834:ADB589836 AMW589834:AMX589836 AWS589834:AWT589836 BGO589834:BGP589836 BQK589834:BQL589836 CAG589834:CAH589836 CKC589834:CKD589836 CTY589834:CTZ589836 DDU589834:DDV589836 DNQ589834:DNR589836 DXM589834:DXN589836 EHI589834:EHJ589836 ERE589834:ERF589836 FBA589834:FBB589836 FKW589834:FKX589836 FUS589834:FUT589836 GEO589834:GEP589836 GOK589834:GOL589836 GYG589834:GYH589836 HIC589834:HID589836 HRY589834:HRZ589836 IBU589834:IBV589836 ILQ589834:ILR589836 IVM589834:IVN589836 JFI589834:JFJ589836 JPE589834:JPF589836 JZA589834:JZB589836 KIW589834:KIX589836 KSS589834:KST589836 LCO589834:LCP589836 LMK589834:LML589836 LWG589834:LWH589836 MGC589834:MGD589836 MPY589834:MPZ589836 MZU589834:MZV589836 NJQ589834:NJR589836 NTM589834:NTN589836 ODI589834:ODJ589836 ONE589834:ONF589836 OXA589834:OXB589836 PGW589834:PGX589836 PQS589834:PQT589836 QAO589834:QAP589836 QKK589834:QKL589836 QUG589834:QUH589836 REC589834:RED589836 RNY589834:RNZ589836 RXU589834:RXV589836 SHQ589834:SHR589836 SRM589834:SRN589836 TBI589834:TBJ589836 TLE589834:TLF589836 TVA589834:TVB589836 UEW589834:UEX589836 UOS589834:UOT589836 UYO589834:UYP589836 VIK589834:VIL589836 VSG589834:VSH589836 WCC589834:WCD589836 WLY589834:WLZ589836 WVU589834:WVV589836 M655370:N655372 JI655370:JJ655372 TE655370:TF655372 ADA655370:ADB655372 AMW655370:AMX655372 AWS655370:AWT655372 BGO655370:BGP655372 BQK655370:BQL655372 CAG655370:CAH655372 CKC655370:CKD655372 CTY655370:CTZ655372 DDU655370:DDV655372 DNQ655370:DNR655372 DXM655370:DXN655372 EHI655370:EHJ655372 ERE655370:ERF655372 FBA655370:FBB655372 FKW655370:FKX655372 FUS655370:FUT655372 GEO655370:GEP655372 GOK655370:GOL655372 GYG655370:GYH655372 HIC655370:HID655372 HRY655370:HRZ655372 IBU655370:IBV655372 ILQ655370:ILR655372 IVM655370:IVN655372 JFI655370:JFJ655372 JPE655370:JPF655372 JZA655370:JZB655372 KIW655370:KIX655372 KSS655370:KST655372 LCO655370:LCP655372 LMK655370:LML655372 LWG655370:LWH655372 MGC655370:MGD655372 MPY655370:MPZ655372 MZU655370:MZV655372 NJQ655370:NJR655372 NTM655370:NTN655372 ODI655370:ODJ655372 ONE655370:ONF655372 OXA655370:OXB655372 PGW655370:PGX655372 PQS655370:PQT655372 QAO655370:QAP655372 QKK655370:QKL655372 QUG655370:QUH655372 REC655370:RED655372 RNY655370:RNZ655372 RXU655370:RXV655372 SHQ655370:SHR655372 SRM655370:SRN655372 TBI655370:TBJ655372 TLE655370:TLF655372 TVA655370:TVB655372 UEW655370:UEX655372 UOS655370:UOT655372 UYO655370:UYP655372 VIK655370:VIL655372 VSG655370:VSH655372 WCC655370:WCD655372 WLY655370:WLZ655372 WVU655370:WVV655372 M720906:N720908 JI720906:JJ720908 TE720906:TF720908 ADA720906:ADB720908 AMW720906:AMX720908 AWS720906:AWT720908 BGO720906:BGP720908 BQK720906:BQL720908 CAG720906:CAH720908 CKC720906:CKD720908 CTY720906:CTZ720908 DDU720906:DDV720908 DNQ720906:DNR720908 DXM720906:DXN720908 EHI720906:EHJ720908 ERE720906:ERF720908 FBA720906:FBB720908 FKW720906:FKX720908 FUS720906:FUT720908 GEO720906:GEP720908 GOK720906:GOL720908 GYG720906:GYH720908 HIC720906:HID720908 HRY720906:HRZ720908 IBU720906:IBV720908 ILQ720906:ILR720908 IVM720906:IVN720908 JFI720906:JFJ720908 JPE720906:JPF720908 JZA720906:JZB720908 KIW720906:KIX720908 KSS720906:KST720908 LCO720906:LCP720908 LMK720906:LML720908 LWG720906:LWH720908 MGC720906:MGD720908 MPY720906:MPZ720908 MZU720906:MZV720908 NJQ720906:NJR720908 NTM720906:NTN720908 ODI720906:ODJ720908 ONE720906:ONF720908 OXA720906:OXB720908 PGW720906:PGX720908 PQS720906:PQT720908 QAO720906:QAP720908 QKK720906:QKL720908 QUG720906:QUH720908 REC720906:RED720908 RNY720906:RNZ720908 RXU720906:RXV720908 SHQ720906:SHR720908 SRM720906:SRN720908 TBI720906:TBJ720908 TLE720906:TLF720908 TVA720906:TVB720908 UEW720906:UEX720908 UOS720906:UOT720908 UYO720906:UYP720908 VIK720906:VIL720908 VSG720906:VSH720908 WCC720906:WCD720908 WLY720906:WLZ720908 WVU720906:WVV720908 M786442:N786444 JI786442:JJ786444 TE786442:TF786444 ADA786442:ADB786444 AMW786442:AMX786444 AWS786442:AWT786444 BGO786442:BGP786444 BQK786442:BQL786444 CAG786442:CAH786444 CKC786442:CKD786444 CTY786442:CTZ786444 DDU786442:DDV786444 DNQ786442:DNR786444 DXM786442:DXN786444 EHI786442:EHJ786444 ERE786442:ERF786444 FBA786442:FBB786444 FKW786442:FKX786444 FUS786442:FUT786444 GEO786442:GEP786444 GOK786442:GOL786444 GYG786442:GYH786444 HIC786442:HID786444 HRY786442:HRZ786444 IBU786442:IBV786444 ILQ786442:ILR786444 IVM786442:IVN786444 JFI786442:JFJ786444 JPE786442:JPF786444 JZA786442:JZB786444 KIW786442:KIX786444 KSS786442:KST786444 LCO786442:LCP786444 LMK786442:LML786444 LWG786442:LWH786444 MGC786442:MGD786444 MPY786442:MPZ786444 MZU786442:MZV786444 NJQ786442:NJR786444 NTM786442:NTN786444 ODI786442:ODJ786444 ONE786442:ONF786444 OXA786442:OXB786444 PGW786442:PGX786444 PQS786442:PQT786444 QAO786442:QAP786444 QKK786442:QKL786444 QUG786442:QUH786444 REC786442:RED786444 RNY786442:RNZ786444 RXU786442:RXV786444 SHQ786442:SHR786444 SRM786442:SRN786444 TBI786442:TBJ786444 TLE786442:TLF786444 TVA786442:TVB786444 UEW786442:UEX786444 UOS786442:UOT786444 UYO786442:UYP786444 VIK786442:VIL786444 VSG786442:VSH786444 WCC786442:WCD786444 WLY786442:WLZ786444 WVU786442:WVV786444 M851978:N851980 JI851978:JJ851980 TE851978:TF851980 ADA851978:ADB851980 AMW851978:AMX851980 AWS851978:AWT851980 BGO851978:BGP851980 BQK851978:BQL851980 CAG851978:CAH851980 CKC851978:CKD851980 CTY851978:CTZ851980 DDU851978:DDV851980 DNQ851978:DNR851980 DXM851978:DXN851980 EHI851978:EHJ851980 ERE851978:ERF851980 FBA851978:FBB851980 FKW851978:FKX851980 FUS851978:FUT851980 GEO851978:GEP851980 GOK851978:GOL851980 GYG851978:GYH851980 HIC851978:HID851980 HRY851978:HRZ851980 IBU851978:IBV851980 ILQ851978:ILR851980 IVM851978:IVN851980 JFI851978:JFJ851980 JPE851978:JPF851980 JZA851978:JZB851980 KIW851978:KIX851980 KSS851978:KST851980 LCO851978:LCP851980 LMK851978:LML851980 LWG851978:LWH851980 MGC851978:MGD851980 MPY851978:MPZ851980 MZU851978:MZV851980 NJQ851978:NJR851980 NTM851978:NTN851980 ODI851978:ODJ851980 ONE851978:ONF851980 OXA851978:OXB851980 PGW851978:PGX851980 PQS851978:PQT851980 QAO851978:QAP851980 QKK851978:QKL851980 QUG851978:QUH851980 REC851978:RED851980 RNY851978:RNZ851980 RXU851978:RXV851980 SHQ851978:SHR851980 SRM851978:SRN851980 TBI851978:TBJ851980 TLE851978:TLF851980 TVA851978:TVB851980 UEW851978:UEX851980 UOS851978:UOT851980 UYO851978:UYP851980 VIK851978:VIL851980 VSG851978:VSH851980 WCC851978:WCD851980 WLY851978:WLZ851980 WVU851978:WVV851980 M917514:N917516 JI917514:JJ917516 TE917514:TF917516 ADA917514:ADB917516 AMW917514:AMX917516 AWS917514:AWT917516 BGO917514:BGP917516 BQK917514:BQL917516 CAG917514:CAH917516 CKC917514:CKD917516 CTY917514:CTZ917516 DDU917514:DDV917516 DNQ917514:DNR917516 DXM917514:DXN917516 EHI917514:EHJ917516 ERE917514:ERF917516 FBA917514:FBB917516 FKW917514:FKX917516 FUS917514:FUT917516 GEO917514:GEP917516 GOK917514:GOL917516 GYG917514:GYH917516 HIC917514:HID917516 HRY917514:HRZ917516 IBU917514:IBV917516 ILQ917514:ILR917516 IVM917514:IVN917516 JFI917514:JFJ917516 JPE917514:JPF917516 JZA917514:JZB917516 KIW917514:KIX917516 KSS917514:KST917516 LCO917514:LCP917516 LMK917514:LML917516 LWG917514:LWH917516 MGC917514:MGD917516 MPY917514:MPZ917516 MZU917514:MZV917516 NJQ917514:NJR917516 NTM917514:NTN917516 ODI917514:ODJ917516 ONE917514:ONF917516 OXA917514:OXB917516 PGW917514:PGX917516 PQS917514:PQT917516 QAO917514:QAP917516 QKK917514:QKL917516 QUG917514:QUH917516 REC917514:RED917516 RNY917514:RNZ917516 RXU917514:RXV917516 SHQ917514:SHR917516 SRM917514:SRN917516 TBI917514:TBJ917516 TLE917514:TLF917516 TVA917514:TVB917516 UEW917514:UEX917516 UOS917514:UOT917516 UYO917514:UYP917516 VIK917514:VIL917516 VSG917514:VSH917516 WCC917514:WCD917516 WLY917514:WLZ917516 WVU917514:WVV917516 M983050:N983052 JI983050:JJ983052 TE983050:TF983052 ADA983050:ADB983052 AMW983050:AMX983052 AWS983050:AWT983052 BGO983050:BGP983052 BQK983050:BQL983052 CAG983050:CAH983052 CKC983050:CKD983052 CTY983050:CTZ983052 DDU983050:DDV983052 DNQ983050:DNR983052 DXM983050:DXN983052 EHI983050:EHJ983052 ERE983050:ERF983052 FBA983050:FBB983052 FKW983050:FKX983052 FUS983050:FUT983052 GEO983050:GEP983052 GOK983050:GOL983052 GYG983050:GYH983052 HIC983050:HID983052 HRY983050:HRZ983052 IBU983050:IBV983052 ILQ983050:ILR983052 IVM983050:IVN983052 JFI983050:JFJ983052 JPE983050:JPF983052 JZA983050:JZB983052 KIW983050:KIX983052 KSS983050:KST983052 LCO983050:LCP983052 LMK983050:LML983052 LWG983050:LWH983052 MGC983050:MGD983052 MPY983050:MPZ983052 MZU983050:MZV983052 NJQ983050:NJR983052 NTM983050:NTN983052 ODI983050:ODJ983052 ONE983050:ONF983052 OXA983050:OXB983052 PGW983050:PGX983052 PQS983050:PQT983052 QAO983050:QAP983052 QKK983050:QKL983052 QUG983050:QUH983052 REC983050:RED983052 RNY983050:RNZ983052 RXU983050:RXV983052 SHQ983050:SHR983052 SRM983050:SRN983052 TBI983050:TBJ983052 TLE983050:TLF983052 TVA983050:TVB983052 UEW983050:UEX983052 UOS983050:UOT983052 UYO983050:UYP983052 VIK983050:VIL983052 VSG983050:VSH983052 WCC983050:WCD983052 WLY983050:WLZ983052 WVU983050:WVV983052">
      <formula1>Impacto</formula1>
    </dataValidation>
    <dataValidation type="list" showInputMessage="1" showErrorMessage="1" sqref="L10:L12 JH10:JH12 TD10:TD12 ACZ10:ACZ12 AMV10:AMV12 AWR10:AWR12 BGN10:BGN12 BQJ10:BQJ12 CAF10:CAF12 CKB10:CKB12 CTX10:CTX12 DDT10:DDT12 DNP10:DNP12 DXL10:DXL12 EHH10:EHH12 ERD10:ERD12 FAZ10:FAZ12 FKV10:FKV12 FUR10:FUR12 GEN10:GEN12 GOJ10:GOJ12 GYF10:GYF12 HIB10:HIB12 HRX10:HRX12 IBT10:IBT12 ILP10:ILP12 IVL10:IVL12 JFH10:JFH12 JPD10:JPD12 JYZ10:JYZ12 KIV10:KIV12 KSR10:KSR12 LCN10:LCN12 LMJ10:LMJ12 LWF10:LWF12 MGB10:MGB12 MPX10:MPX12 MZT10:MZT12 NJP10:NJP12 NTL10:NTL12 ODH10:ODH12 OND10:OND12 OWZ10:OWZ12 PGV10:PGV12 PQR10:PQR12 QAN10:QAN12 QKJ10:QKJ12 QUF10:QUF12 REB10:REB12 RNX10:RNX12 RXT10:RXT12 SHP10:SHP12 SRL10:SRL12 TBH10:TBH12 TLD10:TLD12 TUZ10:TUZ12 UEV10:UEV12 UOR10:UOR12 UYN10:UYN12 VIJ10:VIJ12 VSF10:VSF12 WCB10:WCB12 WLX10:WLX12 WVT10:WVT12 L65546:L65548 JH65546:JH65548 TD65546:TD65548 ACZ65546:ACZ65548 AMV65546:AMV65548 AWR65546:AWR65548 BGN65546:BGN65548 BQJ65546:BQJ65548 CAF65546:CAF65548 CKB65546:CKB65548 CTX65546:CTX65548 DDT65546:DDT65548 DNP65546:DNP65548 DXL65546:DXL65548 EHH65546:EHH65548 ERD65546:ERD65548 FAZ65546:FAZ65548 FKV65546:FKV65548 FUR65546:FUR65548 GEN65546:GEN65548 GOJ65546:GOJ65548 GYF65546:GYF65548 HIB65546:HIB65548 HRX65546:HRX65548 IBT65546:IBT65548 ILP65546:ILP65548 IVL65546:IVL65548 JFH65546:JFH65548 JPD65546:JPD65548 JYZ65546:JYZ65548 KIV65546:KIV65548 KSR65546:KSR65548 LCN65546:LCN65548 LMJ65546:LMJ65548 LWF65546:LWF65548 MGB65546:MGB65548 MPX65546:MPX65548 MZT65546:MZT65548 NJP65546:NJP65548 NTL65546:NTL65548 ODH65546:ODH65548 OND65546:OND65548 OWZ65546:OWZ65548 PGV65546:PGV65548 PQR65546:PQR65548 QAN65546:QAN65548 QKJ65546:QKJ65548 QUF65546:QUF65548 REB65546:REB65548 RNX65546:RNX65548 RXT65546:RXT65548 SHP65546:SHP65548 SRL65546:SRL65548 TBH65546:TBH65548 TLD65546:TLD65548 TUZ65546:TUZ65548 UEV65546:UEV65548 UOR65546:UOR65548 UYN65546:UYN65548 VIJ65546:VIJ65548 VSF65546:VSF65548 WCB65546:WCB65548 WLX65546:WLX65548 WVT65546:WVT65548 L131082:L131084 JH131082:JH131084 TD131082:TD131084 ACZ131082:ACZ131084 AMV131082:AMV131084 AWR131082:AWR131084 BGN131082:BGN131084 BQJ131082:BQJ131084 CAF131082:CAF131084 CKB131082:CKB131084 CTX131082:CTX131084 DDT131082:DDT131084 DNP131082:DNP131084 DXL131082:DXL131084 EHH131082:EHH131084 ERD131082:ERD131084 FAZ131082:FAZ131084 FKV131082:FKV131084 FUR131082:FUR131084 GEN131082:GEN131084 GOJ131082:GOJ131084 GYF131082:GYF131084 HIB131082:HIB131084 HRX131082:HRX131084 IBT131082:IBT131084 ILP131082:ILP131084 IVL131082:IVL131084 JFH131082:JFH131084 JPD131082:JPD131084 JYZ131082:JYZ131084 KIV131082:KIV131084 KSR131082:KSR131084 LCN131082:LCN131084 LMJ131082:LMJ131084 LWF131082:LWF131084 MGB131082:MGB131084 MPX131082:MPX131084 MZT131082:MZT131084 NJP131082:NJP131084 NTL131082:NTL131084 ODH131082:ODH131084 OND131082:OND131084 OWZ131082:OWZ131084 PGV131082:PGV131084 PQR131082:PQR131084 QAN131082:QAN131084 QKJ131082:QKJ131084 QUF131082:QUF131084 REB131082:REB131084 RNX131082:RNX131084 RXT131082:RXT131084 SHP131082:SHP131084 SRL131082:SRL131084 TBH131082:TBH131084 TLD131082:TLD131084 TUZ131082:TUZ131084 UEV131082:UEV131084 UOR131082:UOR131084 UYN131082:UYN131084 VIJ131082:VIJ131084 VSF131082:VSF131084 WCB131082:WCB131084 WLX131082:WLX131084 WVT131082:WVT131084 L196618:L196620 JH196618:JH196620 TD196618:TD196620 ACZ196618:ACZ196620 AMV196618:AMV196620 AWR196618:AWR196620 BGN196618:BGN196620 BQJ196618:BQJ196620 CAF196618:CAF196620 CKB196618:CKB196620 CTX196618:CTX196620 DDT196618:DDT196620 DNP196618:DNP196620 DXL196618:DXL196620 EHH196618:EHH196620 ERD196618:ERD196620 FAZ196618:FAZ196620 FKV196618:FKV196620 FUR196618:FUR196620 GEN196618:GEN196620 GOJ196618:GOJ196620 GYF196618:GYF196620 HIB196618:HIB196620 HRX196618:HRX196620 IBT196618:IBT196620 ILP196618:ILP196620 IVL196618:IVL196620 JFH196618:JFH196620 JPD196618:JPD196620 JYZ196618:JYZ196620 KIV196618:KIV196620 KSR196618:KSR196620 LCN196618:LCN196620 LMJ196618:LMJ196620 LWF196618:LWF196620 MGB196618:MGB196620 MPX196618:MPX196620 MZT196618:MZT196620 NJP196618:NJP196620 NTL196618:NTL196620 ODH196618:ODH196620 OND196618:OND196620 OWZ196618:OWZ196620 PGV196618:PGV196620 PQR196618:PQR196620 QAN196618:QAN196620 QKJ196618:QKJ196620 QUF196618:QUF196620 REB196618:REB196620 RNX196618:RNX196620 RXT196618:RXT196620 SHP196618:SHP196620 SRL196618:SRL196620 TBH196618:TBH196620 TLD196618:TLD196620 TUZ196618:TUZ196620 UEV196618:UEV196620 UOR196618:UOR196620 UYN196618:UYN196620 VIJ196618:VIJ196620 VSF196618:VSF196620 WCB196618:WCB196620 WLX196618:WLX196620 WVT196618:WVT196620 L262154:L262156 JH262154:JH262156 TD262154:TD262156 ACZ262154:ACZ262156 AMV262154:AMV262156 AWR262154:AWR262156 BGN262154:BGN262156 BQJ262154:BQJ262156 CAF262154:CAF262156 CKB262154:CKB262156 CTX262154:CTX262156 DDT262154:DDT262156 DNP262154:DNP262156 DXL262154:DXL262156 EHH262154:EHH262156 ERD262154:ERD262156 FAZ262154:FAZ262156 FKV262154:FKV262156 FUR262154:FUR262156 GEN262154:GEN262156 GOJ262154:GOJ262156 GYF262154:GYF262156 HIB262154:HIB262156 HRX262154:HRX262156 IBT262154:IBT262156 ILP262154:ILP262156 IVL262154:IVL262156 JFH262154:JFH262156 JPD262154:JPD262156 JYZ262154:JYZ262156 KIV262154:KIV262156 KSR262154:KSR262156 LCN262154:LCN262156 LMJ262154:LMJ262156 LWF262154:LWF262156 MGB262154:MGB262156 MPX262154:MPX262156 MZT262154:MZT262156 NJP262154:NJP262156 NTL262154:NTL262156 ODH262154:ODH262156 OND262154:OND262156 OWZ262154:OWZ262156 PGV262154:PGV262156 PQR262154:PQR262156 QAN262154:QAN262156 QKJ262154:QKJ262156 QUF262154:QUF262156 REB262154:REB262156 RNX262154:RNX262156 RXT262154:RXT262156 SHP262154:SHP262156 SRL262154:SRL262156 TBH262154:TBH262156 TLD262154:TLD262156 TUZ262154:TUZ262156 UEV262154:UEV262156 UOR262154:UOR262156 UYN262154:UYN262156 VIJ262154:VIJ262156 VSF262154:VSF262156 WCB262154:WCB262156 WLX262154:WLX262156 WVT262154:WVT262156 L327690:L327692 JH327690:JH327692 TD327690:TD327692 ACZ327690:ACZ327692 AMV327690:AMV327692 AWR327690:AWR327692 BGN327690:BGN327692 BQJ327690:BQJ327692 CAF327690:CAF327692 CKB327690:CKB327692 CTX327690:CTX327692 DDT327690:DDT327692 DNP327690:DNP327692 DXL327690:DXL327692 EHH327690:EHH327692 ERD327690:ERD327692 FAZ327690:FAZ327692 FKV327690:FKV327692 FUR327690:FUR327692 GEN327690:GEN327692 GOJ327690:GOJ327692 GYF327690:GYF327692 HIB327690:HIB327692 HRX327690:HRX327692 IBT327690:IBT327692 ILP327690:ILP327692 IVL327690:IVL327692 JFH327690:JFH327692 JPD327690:JPD327692 JYZ327690:JYZ327692 KIV327690:KIV327692 KSR327690:KSR327692 LCN327690:LCN327692 LMJ327690:LMJ327692 LWF327690:LWF327692 MGB327690:MGB327692 MPX327690:MPX327692 MZT327690:MZT327692 NJP327690:NJP327692 NTL327690:NTL327692 ODH327690:ODH327692 OND327690:OND327692 OWZ327690:OWZ327692 PGV327690:PGV327692 PQR327690:PQR327692 QAN327690:QAN327692 QKJ327690:QKJ327692 QUF327690:QUF327692 REB327690:REB327692 RNX327690:RNX327692 RXT327690:RXT327692 SHP327690:SHP327692 SRL327690:SRL327692 TBH327690:TBH327692 TLD327690:TLD327692 TUZ327690:TUZ327692 UEV327690:UEV327692 UOR327690:UOR327692 UYN327690:UYN327692 VIJ327690:VIJ327692 VSF327690:VSF327692 WCB327690:WCB327692 WLX327690:WLX327692 WVT327690:WVT327692 L393226:L393228 JH393226:JH393228 TD393226:TD393228 ACZ393226:ACZ393228 AMV393226:AMV393228 AWR393226:AWR393228 BGN393226:BGN393228 BQJ393226:BQJ393228 CAF393226:CAF393228 CKB393226:CKB393228 CTX393226:CTX393228 DDT393226:DDT393228 DNP393226:DNP393228 DXL393226:DXL393228 EHH393226:EHH393228 ERD393226:ERD393228 FAZ393226:FAZ393228 FKV393226:FKV393228 FUR393226:FUR393228 GEN393226:GEN393228 GOJ393226:GOJ393228 GYF393226:GYF393228 HIB393226:HIB393228 HRX393226:HRX393228 IBT393226:IBT393228 ILP393226:ILP393228 IVL393226:IVL393228 JFH393226:JFH393228 JPD393226:JPD393228 JYZ393226:JYZ393228 KIV393226:KIV393228 KSR393226:KSR393228 LCN393226:LCN393228 LMJ393226:LMJ393228 LWF393226:LWF393228 MGB393226:MGB393228 MPX393226:MPX393228 MZT393226:MZT393228 NJP393226:NJP393228 NTL393226:NTL393228 ODH393226:ODH393228 OND393226:OND393228 OWZ393226:OWZ393228 PGV393226:PGV393228 PQR393226:PQR393228 QAN393226:QAN393228 QKJ393226:QKJ393228 QUF393226:QUF393228 REB393226:REB393228 RNX393226:RNX393228 RXT393226:RXT393228 SHP393226:SHP393228 SRL393226:SRL393228 TBH393226:TBH393228 TLD393226:TLD393228 TUZ393226:TUZ393228 UEV393226:UEV393228 UOR393226:UOR393228 UYN393226:UYN393228 VIJ393226:VIJ393228 VSF393226:VSF393228 WCB393226:WCB393228 WLX393226:WLX393228 WVT393226:WVT393228 L458762:L458764 JH458762:JH458764 TD458762:TD458764 ACZ458762:ACZ458764 AMV458762:AMV458764 AWR458762:AWR458764 BGN458762:BGN458764 BQJ458762:BQJ458764 CAF458762:CAF458764 CKB458762:CKB458764 CTX458762:CTX458764 DDT458762:DDT458764 DNP458762:DNP458764 DXL458762:DXL458764 EHH458762:EHH458764 ERD458762:ERD458764 FAZ458762:FAZ458764 FKV458762:FKV458764 FUR458762:FUR458764 GEN458762:GEN458764 GOJ458762:GOJ458764 GYF458762:GYF458764 HIB458762:HIB458764 HRX458762:HRX458764 IBT458762:IBT458764 ILP458762:ILP458764 IVL458762:IVL458764 JFH458762:JFH458764 JPD458762:JPD458764 JYZ458762:JYZ458764 KIV458762:KIV458764 KSR458762:KSR458764 LCN458762:LCN458764 LMJ458762:LMJ458764 LWF458762:LWF458764 MGB458762:MGB458764 MPX458762:MPX458764 MZT458762:MZT458764 NJP458762:NJP458764 NTL458762:NTL458764 ODH458762:ODH458764 OND458762:OND458764 OWZ458762:OWZ458764 PGV458762:PGV458764 PQR458762:PQR458764 QAN458762:QAN458764 QKJ458762:QKJ458764 QUF458762:QUF458764 REB458762:REB458764 RNX458762:RNX458764 RXT458762:RXT458764 SHP458762:SHP458764 SRL458762:SRL458764 TBH458762:TBH458764 TLD458762:TLD458764 TUZ458762:TUZ458764 UEV458762:UEV458764 UOR458762:UOR458764 UYN458762:UYN458764 VIJ458762:VIJ458764 VSF458762:VSF458764 WCB458762:WCB458764 WLX458762:WLX458764 WVT458762:WVT458764 L524298:L524300 JH524298:JH524300 TD524298:TD524300 ACZ524298:ACZ524300 AMV524298:AMV524300 AWR524298:AWR524300 BGN524298:BGN524300 BQJ524298:BQJ524300 CAF524298:CAF524300 CKB524298:CKB524300 CTX524298:CTX524300 DDT524298:DDT524300 DNP524298:DNP524300 DXL524298:DXL524300 EHH524298:EHH524300 ERD524298:ERD524300 FAZ524298:FAZ524300 FKV524298:FKV524300 FUR524298:FUR524300 GEN524298:GEN524300 GOJ524298:GOJ524300 GYF524298:GYF524300 HIB524298:HIB524300 HRX524298:HRX524300 IBT524298:IBT524300 ILP524298:ILP524300 IVL524298:IVL524300 JFH524298:JFH524300 JPD524298:JPD524300 JYZ524298:JYZ524300 KIV524298:KIV524300 KSR524298:KSR524300 LCN524298:LCN524300 LMJ524298:LMJ524300 LWF524298:LWF524300 MGB524298:MGB524300 MPX524298:MPX524300 MZT524298:MZT524300 NJP524298:NJP524300 NTL524298:NTL524300 ODH524298:ODH524300 OND524298:OND524300 OWZ524298:OWZ524300 PGV524298:PGV524300 PQR524298:PQR524300 QAN524298:QAN524300 QKJ524298:QKJ524300 QUF524298:QUF524300 REB524298:REB524300 RNX524298:RNX524300 RXT524298:RXT524300 SHP524298:SHP524300 SRL524298:SRL524300 TBH524298:TBH524300 TLD524298:TLD524300 TUZ524298:TUZ524300 UEV524298:UEV524300 UOR524298:UOR524300 UYN524298:UYN524300 VIJ524298:VIJ524300 VSF524298:VSF524300 WCB524298:WCB524300 WLX524298:WLX524300 WVT524298:WVT524300 L589834:L589836 JH589834:JH589836 TD589834:TD589836 ACZ589834:ACZ589836 AMV589834:AMV589836 AWR589834:AWR589836 BGN589834:BGN589836 BQJ589834:BQJ589836 CAF589834:CAF589836 CKB589834:CKB589836 CTX589834:CTX589836 DDT589834:DDT589836 DNP589834:DNP589836 DXL589834:DXL589836 EHH589834:EHH589836 ERD589834:ERD589836 FAZ589834:FAZ589836 FKV589834:FKV589836 FUR589834:FUR589836 GEN589834:GEN589836 GOJ589834:GOJ589836 GYF589834:GYF589836 HIB589834:HIB589836 HRX589834:HRX589836 IBT589834:IBT589836 ILP589834:ILP589836 IVL589834:IVL589836 JFH589834:JFH589836 JPD589834:JPD589836 JYZ589834:JYZ589836 KIV589834:KIV589836 KSR589834:KSR589836 LCN589834:LCN589836 LMJ589834:LMJ589836 LWF589834:LWF589836 MGB589834:MGB589836 MPX589834:MPX589836 MZT589834:MZT589836 NJP589834:NJP589836 NTL589834:NTL589836 ODH589834:ODH589836 OND589834:OND589836 OWZ589834:OWZ589836 PGV589834:PGV589836 PQR589834:PQR589836 QAN589834:QAN589836 QKJ589834:QKJ589836 QUF589834:QUF589836 REB589834:REB589836 RNX589834:RNX589836 RXT589834:RXT589836 SHP589834:SHP589836 SRL589834:SRL589836 TBH589834:TBH589836 TLD589834:TLD589836 TUZ589834:TUZ589836 UEV589834:UEV589836 UOR589834:UOR589836 UYN589834:UYN589836 VIJ589834:VIJ589836 VSF589834:VSF589836 WCB589834:WCB589836 WLX589834:WLX589836 WVT589834:WVT589836 L655370:L655372 JH655370:JH655372 TD655370:TD655372 ACZ655370:ACZ655372 AMV655370:AMV655372 AWR655370:AWR655372 BGN655370:BGN655372 BQJ655370:BQJ655372 CAF655370:CAF655372 CKB655370:CKB655372 CTX655370:CTX655372 DDT655370:DDT655372 DNP655370:DNP655372 DXL655370:DXL655372 EHH655370:EHH655372 ERD655370:ERD655372 FAZ655370:FAZ655372 FKV655370:FKV655372 FUR655370:FUR655372 GEN655370:GEN655372 GOJ655370:GOJ655372 GYF655370:GYF655372 HIB655370:HIB655372 HRX655370:HRX655372 IBT655370:IBT655372 ILP655370:ILP655372 IVL655370:IVL655372 JFH655370:JFH655372 JPD655370:JPD655372 JYZ655370:JYZ655372 KIV655370:KIV655372 KSR655370:KSR655372 LCN655370:LCN655372 LMJ655370:LMJ655372 LWF655370:LWF655372 MGB655370:MGB655372 MPX655370:MPX655372 MZT655370:MZT655372 NJP655370:NJP655372 NTL655370:NTL655372 ODH655370:ODH655372 OND655370:OND655372 OWZ655370:OWZ655372 PGV655370:PGV655372 PQR655370:PQR655372 QAN655370:QAN655372 QKJ655370:QKJ655372 QUF655370:QUF655372 REB655370:REB655372 RNX655370:RNX655372 RXT655370:RXT655372 SHP655370:SHP655372 SRL655370:SRL655372 TBH655370:TBH655372 TLD655370:TLD655372 TUZ655370:TUZ655372 UEV655370:UEV655372 UOR655370:UOR655372 UYN655370:UYN655372 VIJ655370:VIJ655372 VSF655370:VSF655372 WCB655370:WCB655372 WLX655370:WLX655372 WVT655370:WVT655372 L720906:L720908 JH720906:JH720908 TD720906:TD720908 ACZ720906:ACZ720908 AMV720906:AMV720908 AWR720906:AWR720908 BGN720906:BGN720908 BQJ720906:BQJ720908 CAF720906:CAF720908 CKB720906:CKB720908 CTX720906:CTX720908 DDT720906:DDT720908 DNP720906:DNP720908 DXL720906:DXL720908 EHH720906:EHH720908 ERD720906:ERD720908 FAZ720906:FAZ720908 FKV720906:FKV720908 FUR720906:FUR720908 GEN720906:GEN720908 GOJ720906:GOJ720908 GYF720906:GYF720908 HIB720906:HIB720908 HRX720906:HRX720908 IBT720906:IBT720908 ILP720906:ILP720908 IVL720906:IVL720908 JFH720906:JFH720908 JPD720906:JPD720908 JYZ720906:JYZ720908 KIV720906:KIV720908 KSR720906:KSR720908 LCN720906:LCN720908 LMJ720906:LMJ720908 LWF720906:LWF720908 MGB720906:MGB720908 MPX720906:MPX720908 MZT720906:MZT720908 NJP720906:NJP720908 NTL720906:NTL720908 ODH720906:ODH720908 OND720906:OND720908 OWZ720906:OWZ720908 PGV720906:PGV720908 PQR720906:PQR720908 QAN720906:QAN720908 QKJ720906:QKJ720908 QUF720906:QUF720908 REB720906:REB720908 RNX720906:RNX720908 RXT720906:RXT720908 SHP720906:SHP720908 SRL720906:SRL720908 TBH720906:TBH720908 TLD720906:TLD720908 TUZ720906:TUZ720908 UEV720906:UEV720908 UOR720906:UOR720908 UYN720906:UYN720908 VIJ720906:VIJ720908 VSF720906:VSF720908 WCB720906:WCB720908 WLX720906:WLX720908 WVT720906:WVT720908 L786442:L786444 JH786442:JH786444 TD786442:TD786444 ACZ786442:ACZ786444 AMV786442:AMV786444 AWR786442:AWR786444 BGN786442:BGN786444 BQJ786442:BQJ786444 CAF786442:CAF786444 CKB786442:CKB786444 CTX786442:CTX786444 DDT786442:DDT786444 DNP786442:DNP786444 DXL786442:DXL786444 EHH786442:EHH786444 ERD786442:ERD786444 FAZ786442:FAZ786444 FKV786442:FKV786444 FUR786442:FUR786444 GEN786442:GEN786444 GOJ786442:GOJ786444 GYF786442:GYF786444 HIB786442:HIB786444 HRX786442:HRX786444 IBT786442:IBT786444 ILP786442:ILP786444 IVL786442:IVL786444 JFH786442:JFH786444 JPD786442:JPD786444 JYZ786442:JYZ786444 KIV786442:KIV786444 KSR786442:KSR786444 LCN786442:LCN786444 LMJ786442:LMJ786444 LWF786442:LWF786444 MGB786442:MGB786444 MPX786442:MPX786444 MZT786442:MZT786444 NJP786442:NJP786444 NTL786442:NTL786444 ODH786442:ODH786444 OND786442:OND786444 OWZ786442:OWZ786444 PGV786442:PGV786444 PQR786442:PQR786444 QAN786442:QAN786444 QKJ786442:QKJ786444 QUF786442:QUF786444 REB786442:REB786444 RNX786442:RNX786444 RXT786442:RXT786444 SHP786442:SHP786444 SRL786442:SRL786444 TBH786442:TBH786444 TLD786442:TLD786444 TUZ786442:TUZ786444 UEV786442:UEV786444 UOR786442:UOR786444 UYN786442:UYN786444 VIJ786442:VIJ786444 VSF786442:VSF786444 WCB786442:WCB786444 WLX786442:WLX786444 WVT786442:WVT786444 L851978:L851980 JH851978:JH851980 TD851978:TD851980 ACZ851978:ACZ851980 AMV851978:AMV851980 AWR851978:AWR851980 BGN851978:BGN851980 BQJ851978:BQJ851980 CAF851978:CAF851980 CKB851978:CKB851980 CTX851978:CTX851980 DDT851978:DDT851980 DNP851978:DNP851980 DXL851978:DXL851980 EHH851978:EHH851980 ERD851978:ERD851980 FAZ851978:FAZ851980 FKV851978:FKV851980 FUR851978:FUR851980 GEN851978:GEN851980 GOJ851978:GOJ851980 GYF851978:GYF851980 HIB851978:HIB851980 HRX851978:HRX851980 IBT851978:IBT851980 ILP851978:ILP851980 IVL851978:IVL851980 JFH851978:JFH851980 JPD851978:JPD851980 JYZ851978:JYZ851980 KIV851978:KIV851980 KSR851978:KSR851980 LCN851978:LCN851980 LMJ851978:LMJ851980 LWF851978:LWF851980 MGB851978:MGB851980 MPX851978:MPX851980 MZT851978:MZT851980 NJP851978:NJP851980 NTL851978:NTL851980 ODH851978:ODH851980 OND851978:OND851980 OWZ851978:OWZ851980 PGV851978:PGV851980 PQR851978:PQR851980 QAN851978:QAN851980 QKJ851978:QKJ851980 QUF851978:QUF851980 REB851978:REB851980 RNX851978:RNX851980 RXT851978:RXT851980 SHP851978:SHP851980 SRL851978:SRL851980 TBH851978:TBH851980 TLD851978:TLD851980 TUZ851978:TUZ851980 UEV851978:UEV851980 UOR851978:UOR851980 UYN851978:UYN851980 VIJ851978:VIJ851980 VSF851978:VSF851980 WCB851978:WCB851980 WLX851978:WLX851980 WVT851978:WVT851980 L917514:L917516 JH917514:JH917516 TD917514:TD917516 ACZ917514:ACZ917516 AMV917514:AMV917516 AWR917514:AWR917516 BGN917514:BGN917516 BQJ917514:BQJ917516 CAF917514:CAF917516 CKB917514:CKB917516 CTX917514:CTX917516 DDT917514:DDT917516 DNP917514:DNP917516 DXL917514:DXL917516 EHH917514:EHH917516 ERD917514:ERD917516 FAZ917514:FAZ917516 FKV917514:FKV917516 FUR917514:FUR917516 GEN917514:GEN917516 GOJ917514:GOJ917516 GYF917514:GYF917516 HIB917514:HIB917516 HRX917514:HRX917516 IBT917514:IBT917516 ILP917514:ILP917516 IVL917514:IVL917516 JFH917514:JFH917516 JPD917514:JPD917516 JYZ917514:JYZ917516 KIV917514:KIV917516 KSR917514:KSR917516 LCN917514:LCN917516 LMJ917514:LMJ917516 LWF917514:LWF917516 MGB917514:MGB917516 MPX917514:MPX917516 MZT917514:MZT917516 NJP917514:NJP917516 NTL917514:NTL917516 ODH917514:ODH917516 OND917514:OND917516 OWZ917514:OWZ917516 PGV917514:PGV917516 PQR917514:PQR917516 QAN917514:QAN917516 QKJ917514:QKJ917516 QUF917514:QUF917516 REB917514:REB917516 RNX917514:RNX917516 RXT917514:RXT917516 SHP917514:SHP917516 SRL917514:SRL917516 TBH917514:TBH917516 TLD917514:TLD917516 TUZ917514:TUZ917516 UEV917514:UEV917516 UOR917514:UOR917516 UYN917514:UYN917516 VIJ917514:VIJ917516 VSF917514:VSF917516 WCB917514:WCB917516 WLX917514:WLX917516 WVT917514:WVT917516 L983050:L983052 JH983050:JH983052 TD983050:TD983052 ACZ983050:ACZ983052 AMV983050:AMV983052 AWR983050:AWR983052 BGN983050:BGN983052 BQJ983050:BQJ983052 CAF983050:CAF983052 CKB983050:CKB983052 CTX983050:CTX983052 DDT983050:DDT983052 DNP983050:DNP983052 DXL983050:DXL983052 EHH983050:EHH983052 ERD983050:ERD983052 FAZ983050:FAZ983052 FKV983050:FKV983052 FUR983050:FUR983052 GEN983050:GEN983052 GOJ983050:GOJ983052 GYF983050:GYF983052 HIB983050:HIB983052 HRX983050:HRX983052 IBT983050:IBT983052 ILP983050:ILP983052 IVL983050:IVL983052 JFH983050:JFH983052 JPD983050:JPD983052 JYZ983050:JYZ983052 KIV983050:KIV983052 KSR983050:KSR983052 LCN983050:LCN983052 LMJ983050:LMJ983052 LWF983050:LWF983052 MGB983050:MGB983052 MPX983050:MPX983052 MZT983050:MZT983052 NJP983050:NJP983052 NTL983050:NTL983052 ODH983050:ODH983052 OND983050:OND983052 OWZ983050:OWZ983052 PGV983050:PGV983052 PQR983050:PQR983052 QAN983050:QAN983052 QKJ983050:QKJ983052 QUF983050:QUF983052 REB983050:REB983052 RNX983050:RNX983052 RXT983050:RXT983052 SHP983050:SHP983052 SRL983050:SRL983052 TBH983050:TBH983052 TLD983050:TLD983052 TUZ983050:TUZ983052 UEV983050:UEV983052 UOR983050:UOR983052 UYN983050:UYN983052 VIJ983050:VIJ983052 VSF983050:VSF983052 WCB983050:WCB983052 WLX983050:WLX983052 WVT983050:WVT983052">
      <formula1>Probabilidad</formula1>
    </dataValidation>
    <dataValidation type="list" allowBlank="1" showInputMessage="1" showErrorMessage="1" sqref="L6 JH6 TD6 ACZ6 AMV6 AWR6 BGN6 BQJ6 CAF6 CKB6 CTX6 DDT6 DNP6 DXL6 EHH6 ERD6 FAZ6 FKV6 FUR6 GEN6 GOJ6 GYF6 HIB6 HRX6 IBT6 ILP6 IVL6 JFH6 JPD6 JYZ6 KIV6 KSR6 LCN6 LMJ6 LWF6 MGB6 MPX6 MZT6 NJP6 NTL6 ODH6 OND6 OWZ6 PGV6 PQR6 QAN6 QKJ6 QUF6 REB6 RNX6 RXT6 SHP6 SRL6 TBH6 TLD6 TUZ6 UEV6 UOR6 UYN6 VIJ6 VSF6 WCB6 WLX6 WVT6 L65542 JH65542 TD65542 ACZ65542 AMV65542 AWR65542 BGN65542 BQJ65542 CAF65542 CKB65542 CTX65542 DDT65542 DNP65542 DXL65542 EHH65542 ERD65542 FAZ65542 FKV65542 FUR65542 GEN65542 GOJ65542 GYF65542 HIB65542 HRX65542 IBT65542 ILP65542 IVL65542 JFH65542 JPD65542 JYZ65542 KIV65542 KSR65542 LCN65542 LMJ65542 LWF65542 MGB65542 MPX65542 MZT65542 NJP65542 NTL65542 ODH65542 OND65542 OWZ65542 PGV65542 PQR65542 QAN65542 QKJ65542 QUF65542 REB65542 RNX65542 RXT65542 SHP65542 SRL65542 TBH65542 TLD65542 TUZ65542 UEV65542 UOR65542 UYN65542 VIJ65542 VSF65542 WCB65542 WLX65542 WVT65542 L131078 JH131078 TD131078 ACZ131078 AMV131078 AWR131078 BGN131078 BQJ131078 CAF131078 CKB131078 CTX131078 DDT131078 DNP131078 DXL131078 EHH131078 ERD131078 FAZ131078 FKV131078 FUR131078 GEN131078 GOJ131078 GYF131078 HIB131078 HRX131078 IBT131078 ILP131078 IVL131078 JFH131078 JPD131078 JYZ131078 KIV131078 KSR131078 LCN131078 LMJ131078 LWF131078 MGB131078 MPX131078 MZT131078 NJP131078 NTL131078 ODH131078 OND131078 OWZ131078 PGV131078 PQR131078 QAN131078 QKJ131078 QUF131078 REB131078 RNX131078 RXT131078 SHP131078 SRL131078 TBH131078 TLD131078 TUZ131078 UEV131078 UOR131078 UYN131078 VIJ131078 VSF131078 WCB131078 WLX131078 WVT131078 L196614 JH196614 TD196614 ACZ196614 AMV196614 AWR196614 BGN196614 BQJ196614 CAF196614 CKB196614 CTX196614 DDT196614 DNP196614 DXL196614 EHH196614 ERD196614 FAZ196614 FKV196614 FUR196614 GEN196614 GOJ196614 GYF196614 HIB196614 HRX196614 IBT196614 ILP196614 IVL196614 JFH196614 JPD196614 JYZ196614 KIV196614 KSR196614 LCN196614 LMJ196614 LWF196614 MGB196614 MPX196614 MZT196614 NJP196614 NTL196614 ODH196614 OND196614 OWZ196614 PGV196614 PQR196614 QAN196614 QKJ196614 QUF196614 REB196614 RNX196614 RXT196614 SHP196614 SRL196614 TBH196614 TLD196614 TUZ196614 UEV196614 UOR196614 UYN196614 VIJ196614 VSF196614 WCB196614 WLX196614 WVT196614 L262150 JH262150 TD262150 ACZ262150 AMV262150 AWR262150 BGN262150 BQJ262150 CAF262150 CKB262150 CTX262150 DDT262150 DNP262150 DXL262150 EHH262150 ERD262150 FAZ262150 FKV262150 FUR262150 GEN262150 GOJ262150 GYF262150 HIB262150 HRX262150 IBT262150 ILP262150 IVL262150 JFH262150 JPD262150 JYZ262150 KIV262150 KSR262150 LCN262150 LMJ262150 LWF262150 MGB262150 MPX262150 MZT262150 NJP262150 NTL262150 ODH262150 OND262150 OWZ262150 PGV262150 PQR262150 QAN262150 QKJ262150 QUF262150 REB262150 RNX262150 RXT262150 SHP262150 SRL262150 TBH262150 TLD262150 TUZ262150 UEV262150 UOR262150 UYN262150 VIJ262150 VSF262150 WCB262150 WLX262150 WVT262150 L327686 JH327686 TD327686 ACZ327686 AMV327686 AWR327686 BGN327686 BQJ327686 CAF327686 CKB327686 CTX327686 DDT327686 DNP327686 DXL327686 EHH327686 ERD327686 FAZ327686 FKV327686 FUR327686 GEN327686 GOJ327686 GYF327686 HIB327686 HRX327686 IBT327686 ILP327686 IVL327686 JFH327686 JPD327686 JYZ327686 KIV327686 KSR327686 LCN327686 LMJ327686 LWF327686 MGB327686 MPX327686 MZT327686 NJP327686 NTL327686 ODH327686 OND327686 OWZ327686 PGV327686 PQR327686 QAN327686 QKJ327686 QUF327686 REB327686 RNX327686 RXT327686 SHP327686 SRL327686 TBH327686 TLD327686 TUZ327686 UEV327686 UOR327686 UYN327686 VIJ327686 VSF327686 WCB327686 WLX327686 WVT327686 L393222 JH393222 TD393222 ACZ393222 AMV393222 AWR393222 BGN393222 BQJ393222 CAF393222 CKB393222 CTX393222 DDT393222 DNP393222 DXL393222 EHH393222 ERD393222 FAZ393222 FKV393222 FUR393222 GEN393222 GOJ393222 GYF393222 HIB393222 HRX393222 IBT393222 ILP393222 IVL393222 JFH393222 JPD393222 JYZ393222 KIV393222 KSR393222 LCN393222 LMJ393222 LWF393222 MGB393222 MPX393222 MZT393222 NJP393222 NTL393222 ODH393222 OND393222 OWZ393222 PGV393222 PQR393222 QAN393222 QKJ393222 QUF393222 REB393222 RNX393222 RXT393222 SHP393222 SRL393222 TBH393222 TLD393222 TUZ393222 UEV393222 UOR393222 UYN393222 VIJ393222 VSF393222 WCB393222 WLX393222 WVT393222 L458758 JH458758 TD458758 ACZ458758 AMV458758 AWR458758 BGN458758 BQJ458758 CAF458758 CKB458758 CTX458758 DDT458758 DNP458758 DXL458758 EHH458758 ERD458758 FAZ458758 FKV458758 FUR458758 GEN458758 GOJ458758 GYF458758 HIB458758 HRX458758 IBT458758 ILP458758 IVL458758 JFH458758 JPD458758 JYZ458758 KIV458758 KSR458758 LCN458758 LMJ458758 LWF458758 MGB458758 MPX458758 MZT458758 NJP458758 NTL458758 ODH458758 OND458758 OWZ458758 PGV458758 PQR458758 QAN458758 QKJ458758 QUF458758 REB458758 RNX458758 RXT458758 SHP458758 SRL458758 TBH458758 TLD458758 TUZ458758 UEV458758 UOR458758 UYN458758 VIJ458758 VSF458758 WCB458758 WLX458758 WVT458758 L524294 JH524294 TD524294 ACZ524294 AMV524294 AWR524294 BGN524294 BQJ524294 CAF524294 CKB524294 CTX524294 DDT524294 DNP524294 DXL524294 EHH524294 ERD524294 FAZ524294 FKV524294 FUR524294 GEN524294 GOJ524294 GYF524294 HIB524294 HRX524294 IBT524294 ILP524294 IVL524294 JFH524294 JPD524294 JYZ524294 KIV524294 KSR524294 LCN524294 LMJ524294 LWF524294 MGB524294 MPX524294 MZT524294 NJP524294 NTL524294 ODH524294 OND524294 OWZ524294 PGV524294 PQR524294 QAN524294 QKJ524294 QUF524294 REB524294 RNX524294 RXT524294 SHP524294 SRL524294 TBH524294 TLD524294 TUZ524294 UEV524294 UOR524294 UYN524294 VIJ524294 VSF524294 WCB524294 WLX524294 WVT524294 L589830 JH589830 TD589830 ACZ589830 AMV589830 AWR589830 BGN589830 BQJ589830 CAF589830 CKB589830 CTX589830 DDT589830 DNP589830 DXL589830 EHH589830 ERD589830 FAZ589830 FKV589830 FUR589830 GEN589830 GOJ589830 GYF589830 HIB589830 HRX589830 IBT589830 ILP589830 IVL589830 JFH589830 JPD589830 JYZ589830 KIV589830 KSR589830 LCN589830 LMJ589830 LWF589830 MGB589830 MPX589830 MZT589830 NJP589830 NTL589830 ODH589830 OND589830 OWZ589830 PGV589830 PQR589830 QAN589830 QKJ589830 QUF589830 REB589830 RNX589830 RXT589830 SHP589830 SRL589830 TBH589830 TLD589830 TUZ589830 UEV589830 UOR589830 UYN589830 VIJ589830 VSF589830 WCB589830 WLX589830 WVT589830 L655366 JH655366 TD655366 ACZ655366 AMV655366 AWR655366 BGN655366 BQJ655366 CAF655366 CKB655366 CTX655366 DDT655366 DNP655366 DXL655366 EHH655366 ERD655366 FAZ655366 FKV655366 FUR655366 GEN655366 GOJ655366 GYF655366 HIB655366 HRX655366 IBT655366 ILP655366 IVL655366 JFH655366 JPD655366 JYZ655366 KIV655366 KSR655366 LCN655366 LMJ655366 LWF655366 MGB655366 MPX655366 MZT655366 NJP655366 NTL655366 ODH655366 OND655366 OWZ655366 PGV655366 PQR655366 QAN655366 QKJ655366 QUF655366 REB655366 RNX655366 RXT655366 SHP655366 SRL655366 TBH655366 TLD655366 TUZ655366 UEV655366 UOR655366 UYN655366 VIJ655366 VSF655366 WCB655366 WLX655366 WVT655366 L720902 JH720902 TD720902 ACZ720902 AMV720902 AWR720902 BGN720902 BQJ720902 CAF720902 CKB720902 CTX720902 DDT720902 DNP720902 DXL720902 EHH720902 ERD720902 FAZ720902 FKV720902 FUR720902 GEN720902 GOJ720902 GYF720902 HIB720902 HRX720902 IBT720902 ILP720902 IVL720902 JFH720902 JPD720902 JYZ720902 KIV720902 KSR720902 LCN720902 LMJ720902 LWF720902 MGB720902 MPX720902 MZT720902 NJP720902 NTL720902 ODH720902 OND720902 OWZ720902 PGV720902 PQR720902 QAN720902 QKJ720902 QUF720902 REB720902 RNX720902 RXT720902 SHP720902 SRL720902 TBH720902 TLD720902 TUZ720902 UEV720902 UOR720902 UYN720902 VIJ720902 VSF720902 WCB720902 WLX720902 WVT720902 L786438 JH786438 TD786438 ACZ786438 AMV786438 AWR786438 BGN786438 BQJ786438 CAF786438 CKB786438 CTX786438 DDT786438 DNP786438 DXL786438 EHH786438 ERD786438 FAZ786438 FKV786438 FUR786438 GEN786438 GOJ786438 GYF786438 HIB786438 HRX786438 IBT786438 ILP786438 IVL786438 JFH786438 JPD786438 JYZ786438 KIV786438 KSR786438 LCN786438 LMJ786438 LWF786438 MGB786438 MPX786438 MZT786438 NJP786438 NTL786438 ODH786438 OND786438 OWZ786438 PGV786438 PQR786438 QAN786438 QKJ786438 QUF786438 REB786438 RNX786438 RXT786438 SHP786438 SRL786438 TBH786438 TLD786438 TUZ786438 UEV786438 UOR786438 UYN786438 VIJ786438 VSF786438 WCB786438 WLX786438 WVT786438 L851974 JH851974 TD851974 ACZ851974 AMV851974 AWR851974 BGN851974 BQJ851974 CAF851974 CKB851974 CTX851974 DDT851974 DNP851974 DXL851974 EHH851974 ERD851974 FAZ851974 FKV851974 FUR851974 GEN851974 GOJ851974 GYF851974 HIB851974 HRX851974 IBT851974 ILP851974 IVL851974 JFH851974 JPD851974 JYZ851974 KIV851974 KSR851974 LCN851974 LMJ851974 LWF851974 MGB851974 MPX851974 MZT851974 NJP851974 NTL851974 ODH851974 OND851974 OWZ851974 PGV851974 PQR851974 QAN851974 QKJ851974 QUF851974 REB851974 RNX851974 RXT851974 SHP851974 SRL851974 TBH851974 TLD851974 TUZ851974 UEV851974 UOR851974 UYN851974 VIJ851974 VSF851974 WCB851974 WLX851974 WVT851974 L917510 JH917510 TD917510 ACZ917510 AMV917510 AWR917510 BGN917510 BQJ917510 CAF917510 CKB917510 CTX917510 DDT917510 DNP917510 DXL917510 EHH917510 ERD917510 FAZ917510 FKV917510 FUR917510 GEN917510 GOJ917510 GYF917510 HIB917510 HRX917510 IBT917510 ILP917510 IVL917510 JFH917510 JPD917510 JYZ917510 KIV917510 KSR917510 LCN917510 LMJ917510 LWF917510 MGB917510 MPX917510 MZT917510 NJP917510 NTL917510 ODH917510 OND917510 OWZ917510 PGV917510 PQR917510 QAN917510 QKJ917510 QUF917510 REB917510 RNX917510 RXT917510 SHP917510 SRL917510 TBH917510 TLD917510 TUZ917510 UEV917510 UOR917510 UYN917510 VIJ917510 VSF917510 WCB917510 WLX917510 WVT917510 L983046 JH983046 TD983046 ACZ983046 AMV983046 AWR983046 BGN983046 BQJ983046 CAF983046 CKB983046 CTX983046 DDT983046 DNP983046 DXL983046 EHH983046 ERD983046 FAZ983046 FKV983046 FUR983046 GEN983046 GOJ983046 GYF983046 HIB983046 HRX983046 IBT983046 ILP983046 IVL983046 JFH983046 JPD983046 JYZ983046 KIV983046 KSR983046 LCN983046 LMJ983046 LWF983046 MGB983046 MPX983046 MZT983046 NJP983046 NTL983046 ODH983046 OND983046 OWZ983046 PGV983046 PQR983046 QAN983046 QKJ983046 QUF983046 REB983046 RNX983046 RXT983046 SHP983046 SRL983046 TBH983046 TLD983046 TUZ983046 UEV983046 UOR983046 UYN983046 VIJ983046 VSF983046 WCB983046 WLX983046 WVT983046">
      <formula1>Proceso</formula1>
    </dataValidation>
  </dataValidations>
  <printOptions horizontalCentered="1" verticalCentered="1"/>
  <pageMargins left="0.23622047244094491" right="0.23622047244094491" top="0.74803149606299213" bottom="0.35433070866141736" header="0.31496062992125984" footer="0.31496062992125984"/>
  <pageSetup scale="64" orientation="landscape" r:id="rId1"/>
  <headerFooter>
    <oddFooter xml:space="preserve">&amp;L&amp;9Formato: FO-AC-07 Versión: 2&amp;C&amp;9Página &amp;P&amp;R&amp;9Vo.Bo: </oddFooter>
  </headerFooter>
  <drawing r:id="rId2"/>
  <legacyDrawing r:id="rId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6">
    <pageSetUpPr fitToPage="1"/>
  </sheetPr>
  <dimension ref="A1:BD113"/>
  <sheetViews>
    <sheetView showGridLines="0" zoomScaleNormal="100" zoomScaleSheetLayoutView="115" workbookViewId="0">
      <selection sqref="A1:BD20"/>
    </sheetView>
  </sheetViews>
  <sheetFormatPr baseColWidth="10" defaultRowHeight="11.25" x14ac:dyDescent="0.2"/>
  <cols>
    <col min="1" max="1" width="1.140625" style="110" customWidth="1"/>
    <col min="2" max="4" width="5" style="110" customWidth="1"/>
    <col min="5" max="5" width="4" style="111" customWidth="1"/>
    <col min="6" max="7" width="3.7109375" style="110" customWidth="1"/>
    <col min="8" max="8" width="8.42578125" style="110" customWidth="1"/>
    <col min="9" max="11" width="4.5703125" style="110" customWidth="1"/>
    <col min="12" max="13" width="3.28515625" style="112" bestFit="1" customWidth="1"/>
    <col min="14" max="14" width="0.7109375" style="112" hidden="1" customWidth="1"/>
    <col min="15" max="15" width="3" style="112" hidden="1" customWidth="1"/>
    <col min="16" max="16" width="5.140625" style="112" hidden="1" customWidth="1"/>
    <col min="17" max="17" width="3" style="112" hidden="1" customWidth="1"/>
    <col min="18" max="18" width="4.28515625" style="112" customWidth="1"/>
    <col min="19" max="21" width="5" style="112" customWidth="1"/>
    <col min="22" max="24" width="2.7109375" style="111" customWidth="1"/>
    <col min="25" max="25" width="2.85546875" style="111" customWidth="1"/>
    <col min="26" max="31" width="2.7109375" style="111" customWidth="1"/>
    <col min="32" max="32" width="1.140625" style="111" hidden="1" customWidth="1"/>
    <col min="33" max="39" width="2.7109375" style="111" hidden="1" customWidth="1"/>
    <col min="40" max="41" width="5.140625" style="111" hidden="1" customWidth="1"/>
    <col min="42" max="42" width="4.28515625" style="111" customWidth="1"/>
    <col min="43" max="43" width="5.140625" style="111" hidden="1" customWidth="1"/>
    <col min="44" max="44" width="3.28515625" style="111" bestFit="1" customWidth="1"/>
    <col min="45" max="45" width="5.140625" style="111" hidden="1" customWidth="1"/>
    <col min="46" max="46" width="3.28515625" style="111" bestFit="1" customWidth="1"/>
    <col min="47" max="47" width="4.28515625" style="111" customWidth="1"/>
    <col min="48" max="48" width="4.28515625" style="112" customWidth="1"/>
    <col min="49" max="49" width="14.5703125" style="112" customWidth="1"/>
    <col min="50" max="50" width="15.42578125" style="112" customWidth="1"/>
    <col min="51" max="51" width="10.140625" style="111" customWidth="1"/>
    <col min="52" max="53" width="11" style="110" customWidth="1"/>
    <col min="54" max="54" width="17" style="110" customWidth="1"/>
    <col min="55" max="55" width="7.5703125" style="111" customWidth="1"/>
    <col min="56" max="56" width="54.7109375" style="111" customWidth="1"/>
    <col min="57" max="256" width="11.42578125" style="89"/>
    <col min="257" max="257" width="1.140625" style="89" customWidth="1"/>
    <col min="258" max="260" width="5" style="89" customWidth="1"/>
    <col min="261" max="261" width="4" style="89" customWidth="1"/>
    <col min="262" max="263" width="3.7109375" style="89" customWidth="1"/>
    <col min="264" max="264" width="8.42578125" style="89" customWidth="1"/>
    <col min="265" max="267" width="4.5703125" style="89" customWidth="1"/>
    <col min="268" max="269" width="3.28515625" style="89" bestFit="1" customWidth="1"/>
    <col min="270" max="273" width="0" style="89" hidden="1" customWidth="1"/>
    <col min="274" max="274" width="4.28515625" style="89" customWidth="1"/>
    <col min="275" max="277" width="5" style="89" customWidth="1"/>
    <col min="278" max="280" width="2.7109375" style="89" customWidth="1"/>
    <col min="281" max="281" width="2.85546875" style="89" customWidth="1"/>
    <col min="282" max="287" width="2.7109375" style="89" customWidth="1"/>
    <col min="288" max="297" width="0" style="89" hidden="1" customWidth="1"/>
    <col min="298" max="298" width="4.28515625" style="89" customWidth="1"/>
    <col min="299" max="299" width="0" style="89" hidden="1" customWidth="1"/>
    <col min="300" max="300" width="3.28515625" style="89" bestFit="1" customWidth="1"/>
    <col min="301" max="301" width="0" style="89" hidden="1" customWidth="1"/>
    <col min="302" max="302" width="3.28515625" style="89" bestFit="1" customWidth="1"/>
    <col min="303" max="304" width="4.28515625" style="89" customWidth="1"/>
    <col min="305" max="305" width="14.5703125" style="89" customWidth="1"/>
    <col min="306" max="306" width="15.42578125" style="89" customWidth="1"/>
    <col min="307" max="307" width="10.140625" style="89" customWidth="1"/>
    <col min="308" max="309" width="11" style="89" customWidth="1"/>
    <col min="310" max="310" width="17" style="89" customWidth="1"/>
    <col min="311" max="311" width="7.5703125" style="89" customWidth="1"/>
    <col min="312" max="312" width="54.7109375" style="89" customWidth="1"/>
    <col min="313" max="512" width="11.42578125" style="89"/>
    <col min="513" max="513" width="1.140625" style="89" customWidth="1"/>
    <col min="514" max="516" width="5" style="89" customWidth="1"/>
    <col min="517" max="517" width="4" style="89" customWidth="1"/>
    <col min="518" max="519" width="3.7109375" style="89" customWidth="1"/>
    <col min="520" max="520" width="8.42578125" style="89" customWidth="1"/>
    <col min="521" max="523" width="4.5703125" style="89" customWidth="1"/>
    <col min="524" max="525" width="3.28515625" style="89" bestFit="1" customWidth="1"/>
    <col min="526" max="529" width="0" style="89" hidden="1" customWidth="1"/>
    <col min="530" max="530" width="4.28515625" style="89" customWidth="1"/>
    <col min="531" max="533" width="5" style="89" customWidth="1"/>
    <col min="534" max="536" width="2.7109375" style="89" customWidth="1"/>
    <col min="537" max="537" width="2.85546875" style="89" customWidth="1"/>
    <col min="538" max="543" width="2.7109375" style="89" customWidth="1"/>
    <col min="544" max="553" width="0" style="89" hidden="1" customWidth="1"/>
    <col min="554" max="554" width="4.28515625" style="89" customWidth="1"/>
    <col min="555" max="555" width="0" style="89" hidden="1" customWidth="1"/>
    <col min="556" max="556" width="3.28515625" style="89" bestFit="1" customWidth="1"/>
    <col min="557" max="557" width="0" style="89" hidden="1" customWidth="1"/>
    <col min="558" max="558" width="3.28515625" style="89" bestFit="1" customWidth="1"/>
    <col min="559" max="560" width="4.28515625" style="89" customWidth="1"/>
    <col min="561" max="561" width="14.5703125" style="89" customWidth="1"/>
    <col min="562" max="562" width="15.42578125" style="89" customWidth="1"/>
    <col min="563" max="563" width="10.140625" style="89" customWidth="1"/>
    <col min="564" max="565" width="11" style="89" customWidth="1"/>
    <col min="566" max="566" width="17" style="89" customWidth="1"/>
    <col min="567" max="567" width="7.5703125" style="89" customWidth="1"/>
    <col min="568" max="568" width="54.7109375" style="89" customWidth="1"/>
    <col min="569" max="768" width="11.42578125" style="89"/>
    <col min="769" max="769" width="1.140625" style="89" customWidth="1"/>
    <col min="770" max="772" width="5" style="89" customWidth="1"/>
    <col min="773" max="773" width="4" style="89" customWidth="1"/>
    <col min="774" max="775" width="3.7109375" style="89" customWidth="1"/>
    <col min="776" max="776" width="8.42578125" style="89" customWidth="1"/>
    <col min="777" max="779" width="4.5703125" style="89" customWidth="1"/>
    <col min="780" max="781" width="3.28515625" style="89" bestFit="1" customWidth="1"/>
    <col min="782" max="785" width="0" style="89" hidden="1" customWidth="1"/>
    <col min="786" max="786" width="4.28515625" style="89" customWidth="1"/>
    <col min="787" max="789" width="5" style="89" customWidth="1"/>
    <col min="790" max="792" width="2.7109375" style="89" customWidth="1"/>
    <col min="793" max="793" width="2.85546875" style="89" customWidth="1"/>
    <col min="794" max="799" width="2.7109375" style="89" customWidth="1"/>
    <col min="800" max="809" width="0" style="89" hidden="1" customWidth="1"/>
    <col min="810" max="810" width="4.28515625" style="89" customWidth="1"/>
    <col min="811" max="811" width="0" style="89" hidden="1" customWidth="1"/>
    <col min="812" max="812" width="3.28515625" style="89" bestFit="1" customWidth="1"/>
    <col min="813" max="813" width="0" style="89" hidden="1" customWidth="1"/>
    <col min="814" max="814" width="3.28515625" style="89" bestFit="1" customWidth="1"/>
    <col min="815" max="816" width="4.28515625" style="89" customWidth="1"/>
    <col min="817" max="817" width="14.5703125" style="89" customWidth="1"/>
    <col min="818" max="818" width="15.42578125" style="89" customWidth="1"/>
    <col min="819" max="819" width="10.140625" style="89" customWidth="1"/>
    <col min="820" max="821" width="11" style="89" customWidth="1"/>
    <col min="822" max="822" width="17" style="89" customWidth="1"/>
    <col min="823" max="823" width="7.5703125" style="89" customWidth="1"/>
    <col min="824" max="824" width="54.7109375" style="89" customWidth="1"/>
    <col min="825" max="1024" width="11.42578125" style="89"/>
    <col min="1025" max="1025" width="1.140625" style="89" customWidth="1"/>
    <col min="1026" max="1028" width="5" style="89" customWidth="1"/>
    <col min="1029" max="1029" width="4" style="89" customWidth="1"/>
    <col min="1030" max="1031" width="3.7109375" style="89" customWidth="1"/>
    <col min="1032" max="1032" width="8.42578125" style="89" customWidth="1"/>
    <col min="1033" max="1035" width="4.5703125" style="89" customWidth="1"/>
    <col min="1036" max="1037" width="3.28515625" style="89" bestFit="1" customWidth="1"/>
    <col min="1038" max="1041" width="0" style="89" hidden="1" customWidth="1"/>
    <col min="1042" max="1042" width="4.28515625" style="89" customWidth="1"/>
    <col min="1043" max="1045" width="5" style="89" customWidth="1"/>
    <col min="1046" max="1048" width="2.7109375" style="89" customWidth="1"/>
    <col min="1049" max="1049" width="2.85546875" style="89" customWidth="1"/>
    <col min="1050" max="1055" width="2.7109375" style="89" customWidth="1"/>
    <col min="1056" max="1065" width="0" style="89" hidden="1" customWidth="1"/>
    <col min="1066" max="1066" width="4.28515625" style="89" customWidth="1"/>
    <col min="1067" max="1067" width="0" style="89" hidden="1" customWidth="1"/>
    <col min="1068" max="1068" width="3.28515625" style="89" bestFit="1" customWidth="1"/>
    <col min="1069" max="1069" width="0" style="89" hidden="1" customWidth="1"/>
    <col min="1070" max="1070" width="3.28515625" style="89" bestFit="1" customWidth="1"/>
    <col min="1071" max="1072" width="4.28515625" style="89" customWidth="1"/>
    <col min="1073" max="1073" width="14.5703125" style="89" customWidth="1"/>
    <col min="1074" max="1074" width="15.42578125" style="89" customWidth="1"/>
    <col min="1075" max="1075" width="10.140625" style="89" customWidth="1"/>
    <col min="1076" max="1077" width="11" style="89" customWidth="1"/>
    <col min="1078" max="1078" width="17" style="89" customWidth="1"/>
    <col min="1079" max="1079" width="7.5703125" style="89" customWidth="1"/>
    <col min="1080" max="1080" width="54.7109375" style="89" customWidth="1"/>
    <col min="1081" max="1280" width="11.42578125" style="89"/>
    <col min="1281" max="1281" width="1.140625" style="89" customWidth="1"/>
    <col min="1282" max="1284" width="5" style="89" customWidth="1"/>
    <col min="1285" max="1285" width="4" style="89" customWidth="1"/>
    <col min="1286" max="1287" width="3.7109375" style="89" customWidth="1"/>
    <col min="1288" max="1288" width="8.42578125" style="89" customWidth="1"/>
    <col min="1289" max="1291" width="4.5703125" style="89" customWidth="1"/>
    <col min="1292" max="1293" width="3.28515625" style="89" bestFit="1" customWidth="1"/>
    <col min="1294" max="1297" width="0" style="89" hidden="1" customWidth="1"/>
    <col min="1298" max="1298" width="4.28515625" style="89" customWidth="1"/>
    <col min="1299" max="1301" width="5" style="89" customWidth="1"/>
    <col min="1302" max="1304" width="2.7109375" style="89" customWidth="1"/>
    <col min="1305" max="1305" width="2.85546875" style="89" customWidth="1"/>
    <col min="1306" max="1311" width="2.7109375" style="89" customWidth="1"/>
    <col min="1312" max="1321" width="0" style="89" hidden="1" customWidth="1"/>
    <col min="1322" max="1322" width="4.28515625" style="89" customWidth="1"/>
    <col min="1323" max="1323" width="0" style="89" hidden="1" customWidth="1"/>
    <col min="1324" max="1324" width="3.28515625" style="89" bestFit="1" customWidth="1"/>
    <col min="1325" max="1325" width="0" style="89" hidden="1" customWidth="1"/>
    <col min="1326" max="1326" width="3.28515625" style="89" bestFit="1" customWidth="1"/>
    <col min="1327" max="1328" width="4.28515625" style="89" customWidth="1"/>
    <col min="1329" max="1329" width="14.5703125" style="89" customWidth="1"/>
    <col min="1330" max="1330" width="15.42578125" style="89" customWidth="1"/>
    <col min="1331" max="1331" width="10.140625" style="89" customWidth="1"/>
    <col min="1332" max="1333" width="11" style="89" customWidth="1"/>
    <col min="1334" max="1334" width="17" style="89" customWidth="1"/>
    <col min="1335" max="1335" width="7.5703125" style="89" customWidth="1"/>
    <col min="1336" max="1336" width="54.7109375" style="89" customWidth="1"/>
    <col min="1337" max="1536" width="11.42578125" style="89"/>
    <col min="1537" max="1537" width="1.140625" style="89" customWidth="1"/>
    <col min="1538" max="1540" width="5" style="89" customWidth="1"/>
    <col min="1541" max="1541" width="4" style="89" customWidth="1"/>
    <col min="1542" max="1543" width="3.7109375" style="89" customWidth="1"/>
    <col min="1544" max="1544" width="8.42578125" style="89" customWidth="1"/>
    <col min="1545" max="1547" width="4.5703125" style="89" customWidth="1"/>
    <col min="1548" max="1549" width="3.28515625" style="89" bestFit="1" customWidth="1"/>
    <col min="1550" max="1553" width="0" style="89" hidden="1" customWidth="1"/>
    <col min="1554" max="1554" width="4.28515625" style="89" customWidth="1"/>
    <col min="1555" max="1557" width="5" style="89" customWidth="1"/>
    <col min="1558" max="1560" width="2.7109375" style="89" customWidth="1"/>
    <col min="1561" max="1561" width="2.85546875" style="89" customWidth="1"/>
    <col min="1562" max="1567" width="2.7109375" style="89" customWidth="1"/>
    <col min="1568" max="1577" width="0" style="89" hidden="1" customWidth="1"/>
    <col min="1578" max="1578" width="4.28515625" style="89" customWidth="1"/>
    <col min="1579" max="1579" width="0" style="89" hidden="1" customWidth="1"/>
    <col min="1580" max="1580" width="3.28515625" style="89" bestFit="1" customWidth="1"/>
    <col min="1581" max="1581" width="0" style="89" hidden="1" customWidth="1"/>
    <col min="1582" max="1582" width="3.28515625" style="89" bestFit="1" customWidth="1"/>
    <col min="1583" max="1584" width="4.28515625" style="89" customWidth="1"/>
    <col min="1585" max="1585" width="14.5703125" style="89" customWidth="1"/>
    <col min="1586" max="1586" width="15.42578125" style="89" customWidth="1"/>
    <col min="1587" max="1587" width="10.140625" style="89" customWidth="1"/>
    <col min="1588" max="1589" width="11" style="89" customWidth="1"/>
    <col min="1590" max="1590" width="17" style="89" customWidth="1"/>
    <col min="1591" max="1591" width="7.5703125" style="89" customWidth="1"/>
    <col min="1592" max="1592" width="54.7109375" style="89" customWidth="1"/>
    <col min="1593" max="1792" width="11.42578125" style="89"/>
    <col min="1793" max="1793" width="1.140625" style="89" customWidth="1"/>
    <col min="1794" max="1796" width="5" style="89" customWidth="1"/>
    <col min="1797" max="1797" width="4" style="89" customWidth="1"/>
    <col min="1798" max="1799" width="3.7109375" style="89" customWidth="1"/>
    <col min="1800" max="1800" width="8.42578125" style="89" customWidth="1"/>
    <col min="1801" max="1803" width="4.5703125" style="89" customWidth="1"/>
    <col min="1804" max="1805" width="3.28515625" style="89" bestFit="1" customWidth="1"/>
    <col min="1806" max="1809" width="0" style="89" hidden="1" customWidth="1"/>
    <col min="1810" max="1810" width="4.28515625" style="89" customWidth="1"/>
    <col min="1811" max="1813" width="5" style="89" customWidth="1"/>
    <col min="1814" max="1816" width="2.7109375" style="89" customWidth="1"/>
    <col min="1817" max="1817" width="2.85546875" style="89" customWidth="1"/>
    <col min="1818" max="1823" width="2.7109375" style="89" customWidth="1"/>
    <col min="1824" max="1833" width="0" style="89" hidden="1" customWidth="1"/>
    <col min="1834" max="1834" width="4.28515625" style="89" customWidth="1"/>
    <col min="1835" max="1835" width="0" style="89" hidden="1" customWidth="1"/>
    <col min="1836" max="1836" width="3.28515625" style="89" bestFit="1" customWidth="1"/>
    <col min="1837" max="1837" width="0" style="89" hidden="1" customWidth="1"/>
    <col min="1838" max="1838" width="3.28515625" style="89" bestFit="1" customWidth="1"/>
    <col min="1839" max="1840" width="4.28515625" style="89" customWidth="1"/>
    <col min="1841" max="1841" width="14.5703125" style="89" customWidth="1"/>
    <col min="1842" max="1842" width="15.42578125" style="89" customWidth="1"/>
    <col min="1843" max="1843" width="10.140625" style="89" customWidth="1"/>
    <col min="1844" max="1845" width="11" style="89" customWidth="1"/>
    <col min="1846" max="1846" width="17" style="89" customWidth="1"/>
    <col min="1847" max="1847" width="7.5703125" style="89" customWidth="1"/>
    <col min="1848" max="1848" width="54.7109375" style="89" customWidth="1"/>
    <col min="1849" max="2048" width="11.42578125" style="89"/>
    <col min="2049" max="2049" width="1.140625" style="89" customWidth="1"/>
    <col min="2050" max="2052" width="5" style="89" customWidth="1"/>
    <col min="2053" max="2053" width="4" style="89" customWidth="1"/>
    <col min="2054" max="2055" width="3.7109375" style="89" customWidth="1"/>
    <col min="2056" max="2056" width="8.42578125" style="89" customWidth="1"/>
    <col min="2057" max="2059" width="4.5703125" style="89" customWidth="1"/>
    <col min="2060" max="2061" width="3.28515625" style="89" bestFit="1" customWidth="1"/>
    <col min="2062" max="2065" width="0" style="89" hidden="1" customWidth="1"/>
    <col min="2066" max="2066" width="4.28515625" style="89" customWidth="1"/>
    <col min="2067" max="2069" width="5" style="89" customWidth="1"/>
    <col min="2070" max="2072" width="2.7109375" style="89" customWidth="1"/>
    <col min="2073" max="2073" width="2.85546875" style="89" customWidth="1"/>
    <col min="2074" max="2079" width="2.7109375" style="89" customWidth="1"/>
    <col min="2080" max="2089" width="0" style="89" hidden="1" customWidth="1"/>
    <col min="2090" max="2090" width="4.28515625" style="89" customWidth="1"/>
    <col min="2091" max="2091" width="0" style="89" hidden="1" customWidth="1"/>
    <col min="2092" max="2092" width="3.28515625" style="89" bestFit="1" customWidth="1"/>
    <col min="2093" max="2093" width="0" style="89" hidden="1" customWidth="1"/>
    <col min="2094" max="2094" width="3.28515625" style="89" bestFit="1" customWidth="1"/>
    <col min="2095" max="2096" width="4.28515625" style="89" customWidth="1"/>
    <col min="2097" max="2097" width="14.5703125" style="89" customWidth="1"/>
    <col min="2098" max="2098" width="15.42578125" style="89" customWidth="1"/>
    <col min="2099" max="2099" width="10.140625" style="89" customWidth="1"/>
    <col min="2100" max="2101" width="11" style="89" customWidth="1"/>
    <col min="2102" max="2102" width="17" style="89" customWidth="1"/>
    <col min="2103" max="2103" width="7.5703125" style="89" customWidth="1"/>
    <col min="2104" max="2104" width="54.7109375" style="89" customWidth="1"/>
    <col min="2105" max="2304" width="11.42578125" style="89"/>
    <col min="2305" max="2305" width="1.140625" style="89" customWidth="1"/>
    <col min="2306" max="2308" width="5" style="89" customWidth="1"/>
    <col min="2309" max="2309" width="4" style="89" customWidth="1"/>
    <col min="2310" max="2311" width="3.7109375" style="89" customWidth="1"/>
    <col min="2312" max="2312" width="8.42578125" style="89" customWidth="1"/>
    <col min="2313" max="2315" width="4.5703125" style="89" customWidth="1"/>
    <col min="2316" max="2317" width="3.28515625" style="89" bestFit="1" customWidth="1"/>
    <col min="2318" max="2321" width="0" style="89" hidden="1" customWidth="1"/>
    <col min="2322" max="2322" width="4.28515625" style="89" customWidth="1"/>
    <col min="2323" max="2325" width="5" style="89" customWidth="1"/>
    <col min="2326" max="2328" width="2.7109375" style="89" customWidth="1"/>
    <col min="2329" max="2329" width="2.85546875" style="89" customWidth="1"/>
    <col min="2330" max="2335" width="2.7109375" style="89" customWidth="1"/>
    <col min="2336" max="2345" width="0" style="89" hidden="1" customWidth="1"/>
    <col min="2346" max="2346" width="4.28515625" style="89" customWidth="1"/>
    <col min="2347" max="2347" width="0" style="89" hidden="1" customWidth="1"/>
    <col min="2348" max="2348" width="3.28515625" style="89" bestFit="1" customWidth="1"/>
    <col min="2349" max="2349" width="0" style="89" hidden="1" customWidth="1"/>
    <col min="2350" max="2350" width="3.28515625" style="89" bestFit="1" customWidth="1"/>
    <col min="2351" max="2352" width="4.28515625" style="89" customWidth="1"/>
    <col min="2353" max="2353" width="14.5703125" style="89" customWidth="1"/>
    <col min="2354" max="2354" width="15.42578125" style="89" customWidth="1"/>
    <col min="2355" max="2355" width="10.140625" style="89" customWidth="1"/>
    <col min="2356" max="2357" width="11" style="89" customWidth="1"/>
    <col min="2358" max="2358" width="17" style="89" customWidth="1"/>
    <col min="2359" max="2359" width="7.5703125" style="89" customWidth="1"/>
    <col min="2360" max="2360" width="54.7109375" style="89" customWidth="1"/>
    <col min="2361" max="2560" width="11.42578125" style="89"/>
    <col min="2561" max="2561" width="1.140625" style="89" customWidth="1"/>
    <col min="2562" max="2564" width="5" style="89" customWidth="1"/>
    <col min="2565" max="2565" width="4" style="89" customWidth="1"/>
    <col min="2566" max="2567" width="3.7109375" style="89" customWidth="1"/>
    <col min="2568" max="2568" width="8.42578125" style="89" customWidth="1"/>
    <col min="2569" max="2571" width="4.5703125" style="89" customWidth="1"/>
    <col min="2572" max="2573" width="3.28515625" style="89" bestFit="1" customWidth="1"/>
    <col min="2574" max="2577" width="0" style="89" hidden="1" customWidth="1"/>
    <col min="2578" max="2578" width="4.28515625" style="89" customWidth="1"/>
    <col min="2579" max="2581" width="5" style="89" customWidth="1"/>
    <col min="2582" max="2584" width="2.7109375" style="89" customWidth="1"/>
    <col min="2585" max="2585" width="2.85546875" style="89" customWidth="1"/>
    <col min="2586" max="2591" width="2.7109375" style="89" customWidth="1"/>
    <col min="2592" max="2601" width="0" style="89" hidden="1" customWidth="1"/>
    <col min="2602" max="2602" width="4.28515625" style="89" customWidth="1"/>
    <col min="2603" max="2603" width="0" style="89" hidden="1" customWidth="1"/>
    <col min="2604" max="2604" width="3.28515625" style="89" bestFit="1" customWidth="1"/>
    <col min="2605" max="2605" width="0" style="89" hidden="1" customWidth="1"/>
    <col min="2606" max="2606" width="3.28515625" style="89" bestFit="1" customWidth="1"/>
    <col min="2607" max="2608" width="4.28515625" style="89" customWidth="1"/>
    <col min="2609" max="2609" width="14.5703125" style="89" customWidth="1"/>
    <col min="2610" max="2610" width="15.42578125" style="89" customWidth="1"/>
    <col min="2611" max="2611" width="10.140625" style="89" customWidth="1"/>
    <col min="2612" max="2613" width="11" style="89" customWidth="1"/>
    <col min="2614" max="2614" width="17" style="89" customWidth="1"/>
    <col min="2615" max="2615" width="7.5703125" style="89" customWidth="1"/>
    <col min="2616" max="2616" width="54.7109375" style="89" customWidth="1"/>
    <col min="2617" max="2816" width="11.42578125" style="89"/>
    <col min="2817" max="2817" width="1.140625" style="89" customWidth="1"/>
    <col min="2818" max="2820" width="5" style="89" customWidth="1"/>
    <col min="2821" max="2821" width="4" style="89" customWidth="1"/>
    <col min="2822" max="2823" width="3.7109375" style="89" customWidth="1"/>
    <col min="2824" max="2824" width="8.42578125" style="89" customWidth="1"/>
    <col min="2825" max="2827" width="4.5703125" style="89" customWidth="1"/>
    <col min="2828" max="2829" width="3.28515625" style="89" bestFit="1" customWidth="1"/>
    <col min="2830" max="2833" width="0" style="89" hidden="1" customWidth="1"/>
    <col min="2834" max="2834" width="4.28515625" style="89" customWidth="1"/>
    <col min="2835" max="2837" width="5" style="89" customWidth="1"/>
    <col min="2838" max="2840" width="2.7109375" style="89" customWidth="1"/>
    <col min="2841" max="2841" width="2.85546875" style="89" customWidth="1"/>
    <col min="2842" max="2847" width="2.7109375" style="89" customWidth="1"/>
    <col min="2848" max="2857" width="0" style="89" hidden="1" customWidth="1"/>
    <col min="2858" max="2858" width="4.28515625" style="89" customWidth="1"/>
    <col min="2859" max="2859" width="0" style="89" hidden="1" customWidth="1"/>
    <col min="2860" max="2860" width="3.28515625" style="89" bestFit="1" customWidth="1"/>
    <col min="2861" max="2861" width="0" style="89" hidden="1" customWidth="1"/>
    <col min="2862" max="2862" width="3.28515625" style="89" bestFit="1" customWidth="1"/>
    <col min="2863" max="2864" width="4.28515625" style="89" customWidth="1"/>
    <col min="2865" max="2865" width="14.5703125" style="89" customWidth="1"/>
    <col min="2866" max="2866" width="15.42578125" style="89" customWidth="1"/>
    <col min="2867" max="2867" width="10.140625" style="89" customWidth="1"/>
    <col min="2868" max="2869" width="11" style="89" customWidth="1"/>
    <col min="2870" max="2870" width="17" style="89" customWidth="1"/>
    <col min="2871" max="2871" width="7.5703125" style="89" customWidth="1"/>
    <col min="2872" max="2872" width="54.7109375" style="89" customWidth="1"/>
    <col min="2873" max="3072" width="11.42578125" style="89"/>
    <col min="3073" max="3073" width="1.140625" style="89" customWidth="1"/>
    <col min="3074" max="3076" width="5" style="89" customWidth="1"/>
    <col min="3077" max="3077" width="4" style="89" customWidth="1"/>
    <col min="3078" max="3079" width="3.7109375" style="89" customWidth="1"/>
    <col min="3080" max="3080" width="8.42578125" style="89" customWidth="1"/>
    <col min="3081" max="3083" width="4.5703125" style="89" customWidth="1"/>
    <col min="3084" max="3085" width="3.28515625" style="89" bestFit="1" customWidth="1"/>
    <col min="3086" max="3089" width="0" style="89" hidden="1" customWidth="1"/>
    <col min="3090" max="3090" width="4.28515625" style="89" customWidth="1"/>
    <col min="3091" max="3093" width="5" style="89" customWidth="1"/>
    <col min="3094" max="3096" width="2.7109375" style="89" customWidth="1"/>
    <col min="3097" max="3097" width="2.85546875" style="89" customWidth="1"/>
    <col min="3098" max="3103" width="2.7109375" style="89" customWidth="1"/>
    <col min="3104" max="3113" width="0" style="89" hidden="1" customWidth="1"/>
    <col min="3114" max="3114" width="4.28515625" style="89" customWidth="1"/>
    <col min="3115" max="3115" width="0" style="89" hidden="1" customWidth="1"/>
    <col min="3116" max="3116" width="3.28515625" style="89" bestFit="1" customWidth="1"/>
    <col min="3117" max="3117" width="0" style="89" hidden="1" customWidth="1"/>
    <col min="3118" max="3118" width="3.28515625" style="89" bestFit="1" customWidth="1"/>
    <col min="3119" max="3120" width="4.28515625" style="89" customWidth="1"/>
    <col min="3121" max="3121" width="14.5703125" style="89" customWidth="1"/>
    <col min="3122" max="3122" width="15.42578125" style="89" customWidth="1"/>
    <col min="3123" max="3123" width="10.140625" style="89" customWidth="1"/>
    <col min="3124" max="3125" width="11" style="89" customWidth="1"/>
    <col min="3126" max="3126" width="17" style="89" customWidth="1"/>
    <col min="3127" max="3127" width="7.5703125" style="89" customWidth="1"/>
    <col min="3128" max="3128" width="54.7109375" style="89" customWidth="1"/>
    <col min="3129" max="3328" width="11.42578125" style="89"/>
    <col min="3329" max="3329" width="1.140625" style="89" customWidth="1"/>
    <col min="3330" max="3332" width="5" style="89" customWidth="1"/>
    <col min="3333" max="3333" width="4" style="89" customWidth="1"/>
    <col min="3334" max="3335" width="3.7109375" style="89" customWidth="1"/>
    <col min="3336" max="3336" width="8.42578125" style="89" customWidth="1"/>
    <col min="3337" max="3339" width="4.5703125" style="89" customWidth="1"/>
    <col min="3340" max="3341" width="3.28515625" style="89" bestFit="1" customWidth="1"/>
    <col min="3342" max="3345" width="0" style="89" hidden="1" customWidth="1"/>
    <col min="3346" max="3346" width="4.28515625" style="89" customWidth="1"/>
    <col min="3347" max="3349" width="5" style="89" customWidth="1"/>
    <col min="3350" max="3352" width="2.7109375" style="89" customWidth="1"/>
    <col min="3353" max="3353" width="2.85546875" style="89" customWidth="1"/>
    <col min="3354" max="3359" width="2.7109375" style="89" customWidth="1"/>
    <col min="3360" max="3369" width="0" style="89" hidden="1" customWidth="1"/>
    <col min="3370" max="3370" width="4.28515625" style="89" customWidth="1"/>
    <col min="3371" max="3371" width="0" style="89" hidden="1" customWidth="1"/>
    <col min="3372" max="3372" width="3.28515625" style="89" bestFit="1" customWidth="1"/>
    <col min="3373" max="3373" width="0" style="89" hidden="1" customWidth="1"/>
    <col min="3374" max="3374" width="3.28515625" style="89" bestFit="1" customWidth="1"/>
    <col min="3375" max="3376" width="4.28515625" style="89" customWidth="1"/>
    <col min="3377" max="3377" width="14.5703125" style="89" customWidth="1"/>
    <col min="3378" max="3378" width="15.42578125" style="89" customWidth="1"/>
    <col min="3379" max="3379" width="10.140625" style="89" customWidth="1"/>
    <col min="3380" max="3381" width="11" style="89" customWidth="1"/>
    <col min="3382" max="3382" width="17" style="89" customWidth="1"/>
    <col min="3383" max="3383" width="7.5703125" style="89" customWidth="1"/>
    <col min="3384" max="3384" width="54.7109375" style="89" customWidth="1"/>
    <col min="3385" max="3584" width="11.42578125" style="89"/>
    <col min="3585" max="3585" width="1.140625" style="89" customWidth="1"/>
    <col min="3586" max="3588" width="5" style="89" customWidth="1"/>
    <col min="3589" max="3589" width="4" style="89" customWidth="1"/>
    <col min="3590" max="3591" width="3.7109375" style="89" customWidth="1"/>
    <col min="3592" max="3592" width="8.42578125" style="89" customWidth="1"/>
    <col min="3593" max="3595" width="4.5703125" style="89" customWidth="1"/>
    <col min="3596" max="3597" width="3.28515625" style="89" bestFit="1" customWidth="1"/>
    <col min="3598" max="3601" width="0" style="89" hidden="1" customWidth="1"/>
    <col min="3602" max="3602" width="4.28515625" style="89" customWidth="1"/>
    <col min="3603" max="3605" width="5" style="89" customWidth="1"/>
    <col min="3606" max="3608" width="2.7109375" style="89" customWidth="1"/>
    <col min="3609" max="3609" width="2.85546875" style="89" customWidth="1"/>
    <col min="3610" max="3615" width="2.7109375" style="89" customWidth="1"/>
    <col min="3616" max="3625" width="0" style="89" hidden="1" customWidth="1"/>
    <col min="3626" max="3626" width="4.28515625" style="89" customWidth="1"/>
    <col min="3627" max="3627" width="0" style="89" hidden="1" customWidth="1"/>
    <col min="3628" max="3628" width="3.28515625" style="89" bestFit="1" customWidth="1"/>
    <col min="3629" max="3629" width="0" style="89" hidden="1" customWidth="1"/>
    <col min="3630" max="3630" width="3.28515625" style="89" bestFit="1" customWidth="1"/>
    <col min="3631" max="3632" width="4.28515625" style="89" customWidth="1"/>
    <col min="3633" max="3633" width="14.5703125" style="89" customWidth="1"/>
    <col min="3634" max="3634" width="15.42578125" style="89" customWidth="1"/>
    <col min="3635" max="3635" width="10.140625" style="89" customWidth="1"/>
    <col min="3636" max="3637" width="11" style="89" customWidth="1"/>
    <col min="3638" max="3638" width="17" style="89" customWidth="1"/>
    <col min="3639" max="3639" width="7.5703125" style="89" customWidth="1"/>
    <col min="3640" max="3640" width="54.7109375" style="89" customWidth="1"/>
    <col min="3641" max="3840" width="11.42578125" style="89"/>
    <col min="3841" max="3841" width="1.140625" style="89" customWidth="1"/>
    <col min="3842" max="3844" width="5" style="89" customWidth="1"/>
    <col min="3845" max="3845" width="4" style="89" customWidth="1"/>
    <col min="3846" max="3847" width="3.7109375" style="89" customWidth="1"/>
    <col min="3848" max="3848" width="8.42578125" style="89" customWidth="1"/>
    <col min="3849" max="3851" width="4.5703125" style="89" customWidth="1"/>
    <col min="3852" max="3853" width="3.28515625" style="89" bestFit="1" customWidth="1"/>
    <col min="3854" max="3857" width="0" style="89" hidden="1" customWidth="1"/>
    <col min="3858" max="3858" width="4.28515625" style="89" customWidth="1"/>
    <col min="3859" max="3861" width="5" style="89" customWidth="1"/>
    <col min="3862" max="3864" width="2.7109375" style="89" customWidth="1"/>
    <col min="3865" max="3865" width="2.85546875" style="89" customWidth="1"/>
    <col min="3866" max="3871" width="2.7109375" style="89" customWidth="1"/>
    <col min="3872" max="3881" width="0" style="89" hidden="1" customWidth="1"/>
    <col min="3882" max="3882" width="4.28515625" style="89" customWidth="1"/>
    <col min="3883" max="3883" width="0" style="89" hidden="1" customWidth="1"/>
    <col min="3884" max="3884" width="3.28515625" style="89" bestFit="1" customWidth="1"/>
    <col min="3885" max="3885" width="0" style="89" hidden="1" customWidth="1"/>
    <col min="3886" max="3886" width="3.28515625" style="89" bestFit="1" customWidth="1"/>
    <col min="3887" max="3888" width="4.28515625" style="89" customWidth="1"/>
    <col min="3889" max="3889" width="14.5703125" style="89" customWidth="1"/>
    <col min="3890" max="3890" width="15.42578125" style="89" customWidth="1"/>
    <col min="3891" max="3891" width="10.140625" style="89" customWidth="1"/>
    <col min="3892" max="3893" width="11" style="89" customWidth="1"/>
    <col min="3894" max="3894" width="17" style="89" customWidth="1"/>
    <col min="3895" max="3895" width="7.5703125" style="89" customWidth="1"/>
    <col min="3896" max="3896" width="54.7109375" style="89" customWidth="1"/>
    <col min="3897" max="4096" width="11.42578125" style="89"/>
    <col min="4097" max="4097" width="1.140625" style="89" customWidth="1"/>
    <col min="4098" max="4100" width="5" style="89" customWidth="1"/>
    <col min="4101" max="4101" width="4" style="89" customWidth="1"/>
    <col min="4102" max="4103" width="3.7109375" style="89" customWidth="1"/>
    <col min="4104" max="4104" width="8.42578125" style="89" customWidth="1"/>
    <col min="4105" max="4107" width="4.5703125" style="89" customWidth="1"/>
    <col min="4108" max="4109" width="3.28515625" style="89" bestFit="1" customWidth="1"/>
    <col min="4110" max="4113" width="0" style="89" hidden="1" customWidth="1"/>
    <col min="4114" max="4114" width="4.28515625" style="89" customWidth="1"/>
    <col min="4115" max="4117" width="5" style="89" customWidth="1"/>
    <col min="4118" max="4120" width="2.7109375" style="89" customWidth="1"/>
    <col min="4121" max="4121" width="2.85546875" style="89" customWidth="1"/>
    <col min="4122" max="4127" width="2.7109375" style="89" customWidth="1"/>
    <col min="4128" max="4137" width="0" style="89" hidden="1" customWidth="1"/>
    <col min="4138" max="4138" width="4.28515625" style="89" customWidth="1"/>
    <col min="4139" max="4139" width="0" style="89" hidden="1" customWidth="1"/>
    <col min="4140" max="4140" width="3.28515625" style="89" bestFit="1" customWidth="1"/>
    <col min="4141" max="4141" width="0" style="89" hidden="1" customWidth="1"/>
    <col min="4142" max="4142" width="3.28515625" style="89" bestFit="1" customWidth="1"/>
    <col min="4143" max="4144" width="4.28515625" style="89" customWidth="1"/>
    <col min="4145" max="4145" width="14.5703125" style="89" customWidth="1"/>
    <col min="4146" max="4146" width="15.42578125" style="89" customWidth="1"/>
    <col min="4147" max="4147" width="10.140625" style="89" customWidth="1"/>
    <col min="4148" max="4149" width="11" style="89" customWidth="1"/>
    <col min="4150" max="4150" width="17" style="89" customWidth="1"/>
    <col min="4151" max="4151" width="7.5703125" style="89" customWidth="1"/>
    <col min="4152" max="4152" width="54.7109375" style="89" customWidth="1"/>
    <col min="4153" max="4352" width="11.42578125" style="89"/>
    <col min="4353" max="4353" width="1.140625" style="89" customWidth="1"/>
    <col min="4354" max="4356" width="5" style="89" customWidth="1"/>
    <col min="4357" max="4357" width="4" style="89" customWidth="1"/>
    <col min="4358" max="4359" width="3.7109375" style="89" customWidth="1"/>
    <col min="4360" max="4360" width="8.42578125" style="89" customWidth="1"/>
    <col min="4361" max="4363" width="4.5703125" style="89" customWidth="1"/>
    <col min="4364" max="4365" width="3.28515625" style="89" bestFit="1" customWidth="1"/>
    <col min="4366" max="4369" width="0" style="89" hidden="1" customWidth="1"/>
    <col min="4370" max="4370" width="4.28515625" style="89" customWidth="1"/>
    <col min="4371" max="4373" width="5" style="89" customWidth="1"/>
    <col min="4374" max="4376" width="2.7109375" style="89" customWidth="1"/>
    <col min="4377" max="4377" width="2.85546875" style="89" customWidth="1"/>
    <col min="4378" max="4383" width="2.7109375" style="89" customWidth="1"/>
    <col min="4384" max="4393" width="0" style="89" hidden="1" customWidth="1"/>
    <col min="4394" max="4394" width="4.28515625" style="89" customWidth="1"/>
    <col min="4395" max="4395" width="0" style="89" hidden="1" customWidth="1"/>
    <col min="4396" max="4396" width="3.28515625" style="89" bestFit="1" customWidth="1"/>
    <col min="4397" max="4397" width="0" style="89" hidden="1" customWidth="1"/>
    <col min="4398" max="4398" width="3.28515625" style="89" bestFit="1" customWidth="1"/>
    <col min="4399" max="4400" width="4.28515625" style="89" customWidth="1"/>
    <col min="4401" max="4401" width="14.5703125" style="89" customWidth="1"/>
    <col min="4402" max="4402" width="15.42578125" style="89" customWidth="1"/>
    <col min="4403" max="4403" width="10.140625" style="89" customWidth="1"/>
    <col min="4404" max="4405" width="11" style="89" customWidth="1"/>
    <col min="4406" max="4406" width="17" style="89" customWidth="1"/>
    <col min="4407" max="4407" width="7.5703125" style="89" customWidth="1"/>
    <col min="4408" max="4408" width="54.7109375" style="89" customWidth="1"/>
    <col min="4409" max="4608" width="11.42578125" style="89"/>
    <col min="4609" max="4609" width="1.140625" style="89" customWidth="1"/>
    <col min="4610" max="4612" width="5" style="89" customWidth="1"/>
    <col min="4613" max="4613" width="4" style="89" customWidth="1"/>
    <col min="4614" max="4615" width="3.7109375" style="89" customWidth="1"/>
    <col min="4616" max="4616" width="8.42578125" style="89" customWidth="1"/>
    <col min="4617" max="4619" width="4.5703125" style="89" customWidth="1"/>
    <col min="4620" max="4621" width="3.28515625" style="89" bestFit="1" customWidth="1"/>
    <col min="4622" max="4625" width="0" style="89" hidden="1" customWidth="1"/>
    <col min="4626" max="4626" width="4.28515625" style="89" customWidth="1"/>
    <col min="4627" max="4629" width="5" style="89" customWidth="1"/>
    <col min="4630" max="4632" width="2.7109375" style="89" customWidth="1"/>
    <col min="4633" max="4633" width="2.85546875" style="89" customWidth="1"/>
    <col min="4634" max="4639" width="2.7109375" style="89" customWidth="1"/>
    <col min="4640" max="4649" width="0" style="89" hidden="1" customWidth="1"/>
    <col min="4650" max="4650" width="4.28515625" style="89" customWidth="1"/>
    <col min="4651" max="4651" width="0" style="89" hidden="1" customWidth="1"/>
    <col min="4652" max="4652" width="3.28515625" style="89" bestFit="1" customWidth="1"/>
    <col min="4653" max="4653" width="0" style="89" hidden="1" customWidth="1"/>
    <col min="4654" max="4654" width="3.28515625" style="89" bestFit="1" customWidth="1"/>
    <col min="4655" max="4656" width="4.28515625" style="89" customWidth="1"/>
    <col min="4657" max="4657" width="14.5703125" style="89" customWidth="1"/>
    <col min="4658" max="4658" width="15.42578125" style="89" customWidth="1"/>
    <col min="4659" max="4659" width="10.140625" style="89" customWidth="1"/>
    <col min="4660" max="4661" width="11" style="89" customWidth="1"/>
    <col min="4662" max="4662" width="17" style="89" customWidth="1"/>
    <col min="4663" max="4663" width="7.5703125" style="89" customWidth="1"/>
    <col min="4664" max="4664" width="54.7109375" style="89" customWidth="1"/>
    <col min="4665" max="4864" width="11.42578125" style="89"/>
    <col min="4865" max="4865" width="1.140625" style="89" customWidth="1"/>
    <col min="4866" max="4868" width="5" style="89" customWidth="1"/>
    <col min="4869" max="4869" width="4" style="89" customWidth="1"/>
    <col min="4870" max="4871" width="3.7109375" style="89" customWidth="1"/>
    <col min="4872" max="4872" width="8.42578125" style="89" customWidth="1"/>
    <col min="4873" max="4875" width="4.5703125" style="89" customWidth="1"/>
    <col min="4876" max="4877" width="3.28515625" style="89" bestFit="1" customWidth="1"/>
    <col min="4878" max="4881" width="0" style="89" hidden="1" customWidth="1"/>
    <col min="4882" max="4882" width="4.28515625" style="89" customWidth="1"/>
    <col min="4883" max="4885" width="5" style="89" customWidth="1"/>
    <col min="4886" max="4888" width="2.7109375" style="89" customWidth="1"/>
    <col min="4889" max="4889" width="2.85546875" style="89" customWidth="1"/>
    <col min="4890" max="4895" width="2.7109375" style="89" customWidth="1"/>
    <col min="4896" max="4905" width="0" style="89" hidden="1" customWidth="1"/>
    <col min="4906" max="4906" width="4.28515625" style="89" customWidth="1"/>
    <col min="4907" max="4907" width="0" style="89" hidden="1" customWidth="1"/>
    <col min="4908" max="4908" width="3.28515625" style="89" bestFit="1" customWidth="1"/>
    <col min="4909" max="4909" width="0" style="89" hidden="1" customWidth="1"/>
    <col min="4910" max="4910" width="3.28515625" style="89" bestFit="1" customWidth="1"/>
    <col min="4911" max="4912" width="4.28515625" style="89" customWidth="1"/>
    <col min="4913" max="4913" width="14.5703125" style="89" customWidth="1"/>
    <col min="4914" max="4914" width="15.42578125" style="89" customWidth="1"/>
    <col min="4915" max="4915" width="10.140625" style="89" customWidth="1"/>
    <col min="4916" max="4917" width="11" style="89" customWidth="1"/>
    <col min="4918" max="4918" width="17" style="89" customWidth="1"/>
    <col min="4919" max="4919" width="7.5703125" style="89" customWidth="1"/>
    <col min="4920" max="4920" width="54.7109375" style="89" customWidth="1"/>
    <col min="4921" max="5120" width="11.42578125" style="89"/>
    <col min="5121" max="5121" width="1.140625" style="89" customWidth="1"/>
    <col min="5122" max="5124" width="5" style="89" customWidth="1"/>
    <col min="5125" max="5125" width="4" style="89" customWidth="1"/>
    <col min="5126" max="5127" width="3.7109375" style="89" customWidth="1"/>
    <col min="5128" max="5128" width="8.42578125" style="89" customWidth="1"/>
    <col min="5129" max="5131" width="4.5703125" style="89" customWidth="1"/>
    <col min="5132" max="5133" width="3.28515625" style="89" bestFit="1" customWidth="1"/>
    <col min="5134" max="5137" width="0" style="89" hidden="1" customWidth="1"/>
    <col min="5138" max="5138" width="4.28515625" style="89" customWidth="1"/>
    <col min="5139" max="5141" width="5" style="89" customWidth="1"/>
    <col min="5142" max="5144" width="2.7109375" style="89" customWidth="1"/>
    <col min="5145" max="5145" width="2.85546875" style="89" customWidth="1"/>
    <col min="5146" max="5151" width="2.7109375" style="89" customWidth="1"/>
    <col min="5152" max="5161" width="0" style="89" hidden="1" customWidth="1"/>
    <col min="5162" max="5162" width="4.28515625" style="89" customWidth="1"/>
    <col min="5163" max="5163" width="0" style="89" hidden="1" customWidth="1"/>
    <col min="5164" max="5164" width="3.28515625" style="89" bestFit="1" customWidth="1"/>
    <col min="5165" max="5165" width="0" style="89" hidden="1" customWidth="1"/>
    <col min="5166" max="5166" width="3.28515625" style="89" bestFit="1" customWidth="1"/>
    <col min="5167" max="5168" width="4.28515625" style="89" customWidth="1"/>
    <col min="5169" max="5169" width="14.5703125" style="89" customWidth="1"/>
    <col min="5170" max="5170" width="15.42578125" style="89" customWidth="1"/>
    <col min="5171" max="5171" width="10.140625" style="89" customWidth="1"/>
    <col min="5172" max="5173" width="11" style="89" customWidth="1"/>
    <col min="5174" max="5174" width="17" style="89" customWidth="1"/>
    <col min="5175" max="5175" width="7.5703125" style="89" customWidth="1"/>
    <col min="5176" max="5176" width="54.7109375" style="89" customWidth="1"/>
    <col min="5177" max="5376" width="11.42578125" style="89"/>
    <col min="5377" max="5377" width="1.140625" style="89" customWidth="1"/>
    <col min="5378" max="5380" width="5" style="89" customWidth="1"/>
    <col min="5381" max="5381" width="4" style="89" customWidth="1"/>
    <col min="5382" max="5383" width="3.7109375" style="89" customWidth="1"/>
    <col min="5384" max="5384" width="8.42578125" style="89" customWidth="1"/>
    <col min="5385" max="5387" width="4.5703125" style="89" customWidth="1"/>
    <col min="5388" max="5389" width="3.28515625" style="89" bestFit="1" customWidth="1"/>
    <col min="5390" max="5393" width="0" style="89" hidden="1" customWidth="1"/>
    <col min="5394" max="5394" width="4.28515625" style="89" customWidth="1"/>
    <col min="5395" max="5397" width="5" style="89" customWidth="1"/>
    <col min="5398" max="5400" width="2.7109375" style="89" customWidth="1"/>
    <col min="5401" max="5401" width="2.85546875" style="89" customWidth="1"/>
    <col min="5402" max="5407" width="2.7109375" style="89" customWidth="1"/>
    <col min="5408" max="5417" width="0" style="89" hidden="1" customWidth="1"/>
    <col min="5418" max="5418" width="4.28515625" style="89" customWidth="1"/>
    <col min="5419" max="5419" width="0" style="89" hidden="1" customWidth="1"/>
    <col min="5420" max="5420" width="3.28515625" style="89" bestFit="1" customWidth="1"/>
    <col min="5421" max="5421" width="0" style="89" hidden="1" customWidth="1"/>
    <col min="5422" max="5422" width="3.28515625" style="89" bestFit="1" customWidth="1"/>
    <col min="5423" max="5424" width="4.28515625" style="89" customWidth="1"/>
    <col min="5425" max="5425" width="14.5703125" style="89" customWidth="1"/>
    <col min="5426" max="5426" width="15.42578125" style="89" customWidth="1"/>
    <col min="5427" max="5427" width="10.140625" style="89" customWidth="1"/>
    <col min="5428" max="5429" width="11" style="89" customWidth="1"/>
    <col min="5430" max="5430" width="17" style="89" customWidth="1"/>
    <col min="5431" max="5431" width="7.5703125" style="89" customWidth="1"/>
    <col min="5432" max="5432" width="54.7109375" style="89" customWidth="1"/>
    <col min="5433" max="5632" width="11.42578125" style="89"/>
    <col min="5633" max="5633" width="1.140625" style="89" customWidth="1"/>
    <col min="5634" max="5636" width="5" style="89" customWidth="1"/>
    <col min="5637" max="5637" width="4" style="89" customWidth="1"/>
    <col min="5638" max="5639" width="3.7109375" style="89" customWidth="1"/>
    <col min="5640" max="5640" width="8.42578125" style="89" customWidth="1"/>
    <col min="5641" max="5643" width="4.5703125" style="89" customWidth="1"/>
    <col min="5644" max="5645" width="3.28515625" style="89" bestFit="1" customWidth="1"/>
    <col min="5646" max="5649" width="0" style="89" hidden="1" customWidth="1"/>
    <col min="5650" max="5650" width="4.28515625" style="89" customWidth="1"/>
    <col min="5651" max="5653" width="5" style="89" customWidth="1"/>
    <col min="5654" max="5656" width="2.7109375" style="89" customWidth="1"/>
    <col min="5657" max="5657" width="2.85546875" style="89" customWidth="1"/>
    <col min="5658" max="5663" width="2.7109375" style="89" customWidth="1"/>
    <col min="5664" max="5673" width="0" style="89" hidden="1" customWidth="1"/>
    <col min="5674" max="5674" width="4.28515625" style="89" customWidth="1"/>
    <col min="5675" max="5675" width="0" style="89" hidden="1" customWidth="1"/>
    <col min="5676" max="5676" width="3.28515625" style="89" bestFit="1" customWidth="1"/>
    <col min="5677" max="5677" width="0" style="89" hidden="1" customWidth="1"/>
    <col min="5678" max="5678" width="3.28515625" style="89" bestFit="1" customWidth="1"/>
    <col min="5679" max="5680" width="4.28515625" style="89" customWidth="1"/>
    <col min="5681" max="5681" width="14.5703125" style="89" customWidth="1"/>
    <col min="5682" max="5682" width="15.42578125" style="89" customWidth="1"/>
    <col min="5683" max="5683" width="10.140625" style="89" customWidth="1"/>
    <col min="5684" max="5685" width="11" style="89" customWidth="1"/>
    <col min="5686" max="5686" width="17" style="89" customWidth="1"/>
    <col min="5687" max="5687" width="7.5703125" style="89" customWidth="1"/>
    <col min="5688" max="5688" width="54.7109375" style="89" customWidth="1"/>
    <col min="5689" max="5888" width="11.42578125" style="89"/>
    <col min="5889" max="5889" width="1.140625" style="89" customWidth="1"/>
    <col min="5890" max="5892" width="5" style="89" customWidth="1"/>
    <col min="5893" max="5893" width="4" style="89" customWidth="1"/>
    <col min="5894" max="5895" width="3.7109375" style="89" customWidth="1"/>
    <col min="5896" max="5896" width="8.42578125" style="89" customWidth="1"/>
    <col min="5897" max="5899" width="4.5703125" style="89" customWidth="1"/>
    <col min="5900" max="5901" width="3.28515625" style="89" bestFit="1" customWidth="1"/>
    <col min="5902" max="5905" width="0" style="89" hidden="1" customWidth="1"/>
    <col min="5906" max="5906" width="4.28515625" style="89" customWidth="1"/>
    <col min="5907" max="5909" width="5" style="89" customWidth="1"/>
    <col min="5910" max="5912" width="2.7109375" style="89" customWidth="1"/>
    <col min="5913" max="5913" width="2.85546875" style="89" customWidth="1"/>
    <col min="5914" max="5919" width="2.7109375" style="89" customWidth="1"/>
    <col min="5920" max="5929" width="0" style="89" hidden="1" customWidth="1"/>
    <col min="5930" max="5930" width="4.28515625" style="89" customWidth="1"/>
    <col min="5931" max="5931" width="0" style="89" hidden="1" customWidth="1"/>
    <col min="5932" max="5932" width="3.28515625" style="89" bestFit="1" customWidth="1"/>
    <col min="5933" max="5933" width="0" style="89" hidden="1" customWidth="1"/>
    <col min="5934" max="5934" width="3.28515625" style="89" bestFit="1" customWidth="1"/>
    <col min="5935" max="5936" width="4.28515625" style="89" customWidth="1"/>
    <col min="5937" max="5937" width="14.5703125" style="89" customWidth="1"/>
    <col min="5938" max="5938" width="15.42578125" style="89" customWidth="1"/>
    <col min="5939" max="5939" width="10.140625" style="89" customWidth="1"/>
    <col min="5940" max="5941" width="11" style="89" customWidth="1"/>
    <col min="5942" max="5942" width="17" style="89" customWidth="1"/>
    <col min="5943" max="5943" width="7.5703125" style="89" customWidth="1"/>
    <col min="5944" max="5944" width="54.7109375" style="89" customWidth="1"/>
    <col min="5945" max="6144" width="11.42578125" style="89"/>
    <col min="6145" max="6145" width="1.140625" style="89" customWidth="1"/>
    <col min="6146" max="6148" width="5" style="89" customWidth="1"/>
    <col min="6149" max="6149" width="4" style="89" customWidth="1"/>
    <col min="6150" max="6151" width="3.7109375" style="89" customWidth="1"/>
    <col min="6152" max="6152" width="8.42578125" style="89" customWidth="1"/>
    <col min="6153" max="6155" width="4.5703125" style="89" customWidth="1"/>
    <col min="6156" max="6157" width="3.28515625" style="89" bestFit="1" customWidth="1"/>
    <col min="6158" max="6161" width="0" style="89" hidden="1" customWidth="1"/>
    <col min="6162" max="6162" width="4.28515625" style="89" customWidth="1"/>
    <col min="6163" max="6165" width="5" style="89" customWidth="1"/>
    <col min="6166" max="6168" width="2.7109375" style="89" customWidth="1"/>
    <col min="6169" max="6169" width="2.85546875" style="89" customWidth="1"/>
    <col min="6170" max="6175" width="2.7109375" style="89" customWidth="1"/>
    <col min="6176" max="6185" width="0" style="89" hidden="1" customWidth="1"/>
    <col min="6186" max="6186" width="4.28515625" style="89" customWidth="1"/>
    <col min="6187" max="6187" width="0" style="89" hidden="1" customWidth="1"/>
    <col min="6188" max="6188" width="3.28515625" style="89" bestFit="1" customWidth="1"/>
    <col min="6189" max="6189" width="0" style="89" hidden="1" customWidth="1"/>
    <col min="6190" max="6190" width="3.28515625" style="89" bestFit="1" customWidth="1"/>
    <col min="6191" max="6192" width="4.28515625" style="89" customWidth="1"/>
    <col min="6193" max="6193" width="14.5703125" style="89" customWidth="1"/>
    <col min="6194" max="6194" width="15.42578125" style="89" customWidth="1"/>
    <col min="6195" max="6195" width="10.140625" style="89" customWidth="1"/>
    <col min="6196" max="6197" width="11" style="89" customWidth="1"/>
    <col min="6198" max="6198" width="17" style="89" customWidth="1"/>
    <col min="6199" max="6199" width="7.5703125" style="89" customWidth="1"/>
    <col min="6200" max="6200" width="54.7109375" style="89" customWidth="1"/>
    <col min="6201" max="6400" width="11.42578125" style="89"/>
    <col min="6401" max="6401" width="1.140625" style="89" customWidth="1"/>
    <col min="6402" max="6404" width="5" style="89" customWidth="1"/>
    <col min="6405" max="6405" width="4" style="89" customWidth="1"/>
    <col min="6406" max="6407" width="3.7109375" style="89" customWidth="1"/>
    <col min="6408" max="6408" width="8.42578125" style="89" customWidth="1"/>
    <col min="6409" max="6411" width="4.5703125" style="89" customWidth="1"/>
    <col min="6412" max="6413" width="3.28515625" style="89" bestFit="1" customWidth="1"/>
    <col min="6414" max="6417" width="0" style="89" hidden="1" customWidth="1"/>
    <col min="6418" max="6418" width="4.28515625" style="89" customWidth="1"/>
    <col min="6419" max="6421" width="5" style="89" customWidth="1"/>
    <col min="6422" max="6424" width="2.7109375" style="89" customWidth="1"/>
    <col min="6425" max="6425" width="2.85546875" style="89" customWidth="1"/>
    <col min="6426" max="6431" width="2.7109375" style="89" customWidth="1"/>
    <col min="6432" max="6441" width="0" style="89" hidden="1" customWidth="1"/>
    <col min="6442" max="6442" width="4.28515625" style="89" customWidth="1"/>
    <col min="6443" max="6443" width="0" style="89" hidden="1" customWidth="1"/>
    <col min="6444" max="6444" width="3.28515625" style="89" bestFit="1" customWidth="1"/>
    <col min="6445" max="6445" width="0" style="89" hidden="1" customWidth="1"/>
    <col min="6446" max="6446" width="3.28515625" style="89" bestFit="1" customWidth="1"/>
    <col min="6447" max="6448" width="4.28515625" style="89" customWidth="1"/>
    <col min="6449" max="6449" width="14.5703125" style="89" customWidth="1"/>
    <col min="6450" max="6450" width="15.42578125" style="89" customWidth="1"/>
    <col min="6451" max="6451" width="10.140625" style="89" customWidth="1"/>
    <col min="6452" max="6453" width="11" style="89" customWidth="1"/>
    <col min="6454" max="6454" width="17" style="89" customWidth="1"/>
    <col min="6455" max="6455" width="7.5703125" style="89" customWidth="1"/>
    <col min="6456" max="6456" width="54.7109375" style="89" customWidth="1"/>
    <col min="6457" max="6656" width="11.42578125" style="89"/>
    <col min="6657" max="6657" width="1.140625" style="89" customWidth="1"/>
    <col min="6658" max="6660" width="5" style="89" customWidth="1"/>
    <col min="6661" max="6661" width="4" style="89" customWidth="1"/>
    <col min="6662" max="6663" width="3.7109375" style="89" customWidth="1"/>
    <col min="6664" max="6664" width="8.42578125" style="89" customWidth="1"/>
    <col min="6665" max="6667" width="4.5703125" style="89" customWidth="1"/>
    <col min="6668" max="6669" width="3.28515625" style="89" bestFit="1" customWidth="1"/>
    <col min="6670" max="6673" width="0" style="89" hidden="1" customWidth="1"/>
    <col min="6674" max="6674" width="4.28515625" style="89" customWidth="1"/>
    <col min="6675" max="6677" width="5" style="89" customWidth="1"/>
    <col min="6678" max="6680" width="2.7109375" style="89" customWidth="1"/>
    <col min="6681" max="6681" width="2.85546875" style="89" customWidth="1"/>
    <col min="6682" max="6687" width="2.7109375" style="89" customWidth="1"/>
    <col min="6688" max="6697" width="0" style="89" hidden="1" customWidth="1"/>
    <col min="6698" max="6698" width="4.28515625" style="89" customWidth="1"/>
    <col min="6699" max="6699" width="0" style="89" hidden="1" customWidth="1"/>
    <col min="6700" max="6700" width="3.28515625" style="89" bestFit="1" customWidth="1"/>
    <col min="6701" max="6701" width="0" style="89" hidden="1" customWidth="1"/>
    <col min="6702" max="6702" width="3.28515625" style="89" bestFit="1" customWidth="1"/>
    <col min="6703" max="6704" width="4.28515625" style="89" customWidth="1"/>
    <col min="6705" max="6705" width="14.5703125" style="89" customWidth="1"/>
    <col min="6706" max="6706" width="15.42578125" style="89" customWidth="1"/>
    <col min="6707" max="6707" width="10.140625" style="89" customWidth="1"/>
    <col min="6708" max="6709" width="11" style="89" customWidth="1"/>
    <col min="6710" max="6710" width="17" style="89" customWidth="1"/>
    <col min="6711" max="6711" width="7.5703125" style="89" customWidth="1"/>
    <col min="6712" max="6712" width="54.7109375" style="89" customWidth="1"/>
    <col min="6713" max="6912" width="11.42578125" style="89"/>
    <col min="6913" max="6913" width="1.140625" style="89" customWidth="1"/>
    <col min="6914" max="6916" width="5" style="89" customWidth="1"/>
    <col min="6917" max="6917" width="4" style="89" customWidth="1"/>
    <col min="6918" max="6919" width="3.7109375" style="89" customWidth="1"/>
    <col min="6920" max="6920" width="8.42578125" style="89" customWidth="1"/>
    <col min="6921" max="6923" width="4.5703125" style="89" customWidth="1"/>
    <col min="6924" max="6925" width="3.28515625" style="89" bestFit="1" customWidth="1"/>
    <col min="6926" max="6929" width="0" style="89" hidden="1" customWidth="1"/>
    <col min="6930" max="6930" width="4.28515625" style="89" customWidth="1"/>
    <col min="6931" max="6933" width="5" style="89" customWidth="1"/>
    <col min="6934" max="6936" width="2.7109375" style="89" customWidth="1"/>
    <col min="6937" max="6937" width="2.85546875" style="89" customWidth="1"/>
    <col min="6938" max="6943" width="2.7109375" style="89" customWidth="1"/>
    <col min="6944" max="6953" width="0" style="89" hidden="1" customWidth="1"/>
    <col min="6954" max="6954" width="4.28515625" style="89" customWidth="1"/>
    <col min="6955" max="6955" width="0" style="89" hidden="1" customWidth="1"/>
    <col min="6956" max="6956" width="3.28515625" style="89" bestFit="1" customWidth="1"/>
    <col min="6957" max="6957" width="0" style="89" hidden="1" customWidth="1"/>
    <col min="6958" max="6958" width="3.28515625" style="89" bestFit="1" customWidth="1"/>
    <col min="6959" max="6960" width="4.28515625" style="89" customWidth="1"/>
    <col min="6961" max="6961" width="14.5703125" style="89" customWidth="1"/>
    <col min="6962" max="6962" width="15.42578125" style="89" customWidth="1"/>
    <col min="6963" max="6963" width="10.140625" style="89" customWidth="1"/>
    <col min="6964" max="6965" width="11" style="89" customWidth="1"/>
    <col min="6966" max="6966" width="17" style="89" customWidth="1"/>
    <col min="6967" max="6967" width="7.5703125" style="89" customWidth="1"/>
    <col min="6968" max="6968" width="54.7109375" style="89" customWidth="1"/>
    <col min="6969" max="7168" width="11.42578125" style="89"/>
    <col min="7169" max="7169" width="1.140625" style="89" customWidth="1"/>
    <col min="7170" max="7172" width="5" style="89" customWidth="1"/>
    <col min="7173" max="7173" width="4" style="89" customWidth="1"/>
    <col min="7174" max="7175" width="3.7109375" style="89" customWidth="1"/>
    <col min="7176" max="7176" width="8.42578125" style="89" customWidth="1"/>
    <col min="7177" max="7179" width="4.5703125" style="89" customWidth="1"/>
    <col min="7180" max="7181" width="3.28515625" style="89" bestFit="1" customWidth="1"/>
    <col min="7182" max="7185" width="0" style="89" hidden="1" customWidth="1"/>
    <col min="7186" max="7186" width="4.28515625" style="89" customWidth="1"/>
    <col min="7187" max="7189" width="5" style="89" customWidth="1"/>
    <col min="7190" max="7192" width="2.7109375" style="89" customWidth="1"/>
    <col min="7193" max="7193" width="2.85546875" style="89" customWidth="1"/>
    <col min="7194" max="7199" width="2.7109375" style="89" customWidth="1"/>
    <col min="7200" max="7209" width="0" style="89" hidden="1" customWidth="1"/>
    <col min="7210" max="7210" width="4.28515625" style="89" customWidth="1"/>
    <col min="7211" max="7211" width="0" style="89" hidden="1" customWidth="1"/>
    <col min="7212" max="7212" width="3.28515625" style="89" bestFit="1" customWidth="1"/>
    <col min="7213" max="7213" width="0" style="89" hidden="1" customWidth="1"/>
    <col min="7214" max="7214" width="3.28515625" style="89" bestFit="1" customWidth="1"/>
    <col min="7215" max="7216" width="4.28515625" style="89" customWidth="1"/>
    <col min="7217" max="7217" width="14.5703125" style="89" customWidth="1"/>
    <col min="7218" max="7218" width="15.42578125" style="89" customWidth="1"/>
    <col min="7219" max="7219" width="10.140625" style="89" customWidth="1"/>
    <col min="7220" max="7221" width="11" style="89" customWidth="1"/>
    <col min="7222" max="7222" width="17" style="89" customWidth="1"/>
    <col min="7223" max="7223" width="7.5703125" style="89" customWidth="1"/>
    <col min="7224" max="7224" width="54.7109375" style="89" customWidth="1"/>
    <col min="7225" max="7424" width="11.42578125" style="89"/>
    <col min="7425" max="7425" width="1.140625" style="89" customWidth="1"/>
    <col min="7426" max="7428" width="5" style="89" customWidth="1"/>
    <col min="7429" max="7429" width="4" style="89" customWidth="1"/>
    <col min="7430" max="7431" width="3.7109375" style="89" customWidth="1"/>
    <col min="7432" max="7432" width="8.42578125" style="89" customWidth="1"/>
    <col min="7433" max="7435" width="4.5703125" style="89" customWidth="1"/>
    <col min="7436" max="7437" width="3.28515625" style="89" bestFit="1" customWidth="1"/>
    <col min="7438" max="7441" width="0" style="89" hidden="1" customWidth="1"/>
    <col min="7442" max="7442" width="4.28515625" style="89" customWidth="1"/>
    <col min="7443" max="7445" width="5" style="89" customWidth="1"/>
    <col min="7446" max="7448" width="2.7109375" style="89" customWidth="1"/>
    <col min="7449" max="7449" width="2.85546875" style="89" customWidth="1"/>
    <col min="7450" max="7455" width="2.7109375" style="89" customWidth="1"/>
    <col min="7456" max="7465" width="0" style="89" hidden="1" customWidth="1"/>
    <col min="7466" max="7466" width="4.28515625" style="89" customWidth="1"/>
    <col min="7467" max="7467" width="0" style="89" hidden="1" customWidth="1"/>
    <col min="7468" max="7468" width="3.28515625" style="89" bestFit="1" customWidth="1"/>
    <col min="7469" max="7469" width="0" style="89" hidden="1" customWidth="1"/>
    <col min="7470" max="7470" width="3.28515625" style="89" bestFit="1" customWidth="1"/>
    <col min="7471" max="7472" width="4.28515625" style="89" customWidth="1"/>
    <col min="7473" max="7473" width="14.5703125" style="89" customWidth="1"/>
    <col min="7474" max="7474" width="15.42578125" style="89" customWidth="1"/>
    <col min="7475" max="7475" width="10.140625" style="89" customWidth="1"/>
    <col min="7476" max="7477" width="11" style="89" customWidth="1"/>
    <col min="7478" max="7478" width="17" style="89" customWidth="1"/>
    <col min="7479" max="7479" width="7.5703125" style="89" customWidth="1"/>
    <col min="7480" max="7480" width="54.7109375" style="89" customWidth="1"/>
    <col min="7481" max="7680" width="11.42578125" style="89"/>
    <col min="7681" max="7681" width="1.140625" style="89" customWidth="1"/>
    <col min="7682" max="7684" width="5" style="89" customWidth="1"/>
    <col min="7685" max="7685" width="4" style="89" customWidth="1"/>
    <col min="7686" max="7687" width="3.7109375" style="89" customWidth="1"/>
    <col min="7688" max="7688" width="8.42578125" style="89" customWidth="1"/>
    <col min="7689" max="7691" width="4.5703125" style="89" customWidth="1"/>
    <col min="7692" max="7693" width="3.28515625" style="89" bestFit="1" customWidth="1"/>
    <col min="7694" max="7697" width="0" style="89" hidden="1" customWidth="1"/>
    <col min="7698" max="7698" width="4.28515625" style="89" customWidth="1"/>
    <col min="7699" max="7701" width="5" style="89" customWidth="1"/>
    <col min="7702" max="7704" width="2.7109375" style="89" customWidth="1"/>
    <col min="7705" max="7705" width="2.85546875" style="89" customWidth="1"/>
    <col min="7706" max="7711" width="2.7109375" style="89" customWidth="1"/>
    <col min="7712" max="7721" width="0" style="89" hidden="1" customWidth="1"/>
    <col min="7722" max="7722" width="4.28515625" style="89" customWidth="1"/>
    <col min="7723" max="7723" width="0" style="89" hidden="1" customWidth="1"/>
    <col min="7724" max="7724" width="3.28515625" style="89" bestFit="1" customWidth="1"/>
    <col min="7725" max="7725" width="0" style="89" hidden="1" customWidth="1"/>
    <col min="7726" max="7726" width="3.28515625" style="89" bestFit="1" customWidth="1"/>
    <col min="7727" max="7728" width="4.28515625" style="89" customWidth="1"/>
    <col min="7729" max="7729" width="14.5703125" style="89" customWidth="1"/>
    <col min="7730" max="7730" width="15.42578125" style="89" customWidth="1"/>
    <col min="7731" max="7731" width="10.140625" style="89" customWidth="1"/>
    <col min="7732" max="7733" width="11" style="89" customWidth="1"/>
    <col min="7734" max="7734" width="17" style="89" customWidth="1"/>
    <col min="7735" max="7735" width="7.5703125" style="89" customWidth="1"/>
    <col min="7736" max="7736" width="54.7109375" style="89" customWidth="1"/>
    <col min="7737" max="7936" width="11.42578125" style="89"/>
    <col min="7937" max="7937" width="1.140625" style="89" customWidth="1"/>
    <col min="7938" max="7940" width="5" style="89" customWidth="1"/>
    <col min="7941" max="7941" width="4" style="89" customWidth="1"/>
    <col min="7942" max="7943" width="3.7109375" style="89" customWidth="1"/>
    <col min="7944" max="7944" width="8.42578125" style="89" customWidth="1"/>
    <col min="7945" max="7947" width="4.5703125" style="89" customWidth="1"/>
    <col min="7948" max="7949" width="3.28515625" style="89" bestFit="1" customWidth="1"/>
    <col min="7950" max="7953" width="0" style="89" hidden="1" customWidth="1"/>
    <col min="7954" max="7954" width="4.28515625" style="89" customWidth="1"/>
    <col min="7955" max="7957" width="5" style="89" customWidth="1"/>
    <col min="7958" max="7960" width="2.7109375" style="89" customWidth="1"/>
    <col min="7961" max="7961" width="2.85546875" style="89" customWidth="1"/>
    <col min="7962" max="7967" width="2.7109375" style="89" customWidth="1"/>
    <col min="7968" max="7977" width="0" style="89" hidden="1" customWidth="1"/>
    <col min="7978" max="7978" width="4.28515625" style="89" customWidth="1"/>
    <col min="7979" max="7979" width="0" style="89" hidden="1" customWidth="1"/>
    <col min="7980" max="7980" width="3.28515625" style="89" bestFit="1" customWidth="1"/>
    <col min="7981" max="7981" width="0" style="89" hidden="1" customWidth="1"/>
    <col min="7982" max="7982" width="3.28515625" style="89" bestFit="1" customWidth="1"/>
    <col min="7983" max="7984" width="4.28515625" style="89" customWidth="1"/>
    <col min="7985" max="7985" width="14.5703125" style="89" customWidth="1"/>
    <col min="7986" max="7986" width="15.42578125" style="89" customWidth="1"/>
    <col min="7987" max="7987" width="10.140625" style="89" customWidth="1"/>
    <col min="7988" max="7989" width="11" style="89" customWidth="1"/>
    <col min="7990" max="7990" width="17" style="89" customWidth="1"/>
    <col min="7991" max="7991" width="7.5703125" style="89" customWidth="1"/>
    <col min="7992" max="7992" width="54.7109375" style="89" customWidth="1"/>
    <col min="7993" max="8192" width="11.42578125" style="89"/>
    <col min="8193" max="8193" width="1.140625" style="89" customWidth="1"/>
    <col min="8194" max="8196" width="5" style="89" customWidth="1"/>
    <col min="8197" max="8197" width="4" style="89" customWidth="1"/>
    <col min="8198" max="8199" width="3.7109375" style="89" customWidth="1"/>
    <col min="8200" max="8200" width="8.42578125" style="89" customWidth="1"/>
    <col min="8201" max="8203" width="4.5703125" style="89" customWidth="1"/>
    <col min="8204" max="8205" width="3.28515625" style="89" bestFit="1" customWidth="1"/>
    <col min="8206" max="8209" width="0" style="89" hidden="1" customWidth="1"/>
    <col min="8210" max="8210" width="4.28515625" style="89" customWidth="1"/>
    <col min="8211" max="8213" width="5" style="89" customWidth="1"/>
    <col min="8214" max="8216" width="2.7109375" style="89" customWidth="1"/>
    <col min="8217" max="8217" width="2.85546875" style="89" customWidth="1"/>
    <col min="8218" max="8223" width="2.7109375" style="89" customWidth="1"/>
    <col min="8224" max="8233" width="0" style="89" hidden="1" customWidth="1"/>
    <col min="8234" max="8234" width="4.28515625" style="89" customWidth="1"/>
    <col min="8235" max="8235" width="0" style="89" hidden="1" customWidth="1"/>
    <col min="8236" max="8236" width="3.28515625" style="89" bestFit="1" customWidth="1"/>
    <col min="8237" max="8237" width="0" style="89" hidden="1" customWidth="1"/>
    <col min="8238" max="8238" width="3.28515625" style="89" bestFit="1" customWidth="1"/>
    <col min="8239" max="8240" width="4.28515625" style="89" customWidth="1"/>
    <col min="8241" max="8241" width="14.5703125" style="89" customWidth="1"/>
    <col min="8242" max="8242" width="15.42578125" style="89" customWidth="1"/>
    <col min="8243" max="8243" width="10.140625" style="89" customWidth="1"/>
    <col min="8244" max="8245" width="11" style="89" customWidth="1"/>
    <col min="8246" max="8246" width="17" style="89" customWidth="1"/>
    <col min="8247" max="8247" width="7.5703125" style="89" customWidth="1"/>
    <col min="8248" max="8248" width="54.7109375" style="89" customWidth="1"/>
    <col min="8249" max="8448" width="11.42578125" style="89"/>
    <col min="8449" max="8449" width="1.140625" style="89" customWidth="1"/>
    <col min="8450" max="8452" width="5" style="89" customWidth="1"/>
    <col min="8453" max="8453" width="4" style="89" customWidth="1"/>
    <col min="8454" max="8455" width="3.7109375" style="89" customWidth="1"/>
    <col min="8456" max="8456" width="8.42578125" style="89" customWidth="1"/>
    <col min="8457" max="8459" width="4.5703125" style="89" customWidth="1"/>
    <col min="8460" max="8461" width="3.28515625" style="89" bestFit="1" customWidth="1"/>
    <col min="8462" max="8465" width="0" style="89" hidden="1" customWidth="1"/>
    <col min="8466" max="8466" width="4.28515625" style="89" customWidth="1"/>
    <col min="8467" max="8469" width="5" style="89" customWidth="1"/>
    <col min="8470" max="8472" width="2.7109375" style="89" customWidth="1"/>
    <col min="8473" max="8473" width="2.85546875" style="89" customWidth="1"/>
    <col min="8474" max="8479" width="2.7109375" style="89" customWidth="1"/>
    <col min="8480" max="8489" width="0" style="89" hidden="1" customWidth="1"/>
    <col min="8490" max="8490" width="4.28515625" style="89" customWidth="1"/>
    <col min="8491" max="8491" width="0" style="89" hidden="1" customWidth="1"/>
    <col min="8492" max="8492" width="3.28515625" style="89" bestFit="1" customWidth="1"/>
    <col min="8493" max="8493" width="0" style="89" hidden="1" customWidth="1"/>
    <col min="8494" max="8494" width="3.28515625" style="89" bestFit="1" customWidth="1"/>
    <col min="8495" max="8496" width="4.28515625" style="89" customWidth="1"/>
    <col min="8497" max="8497" width="14.5703125" style="89" customWidth="1"/>
    <col min="8498" max="8498" width="15.42578125" style="89" customWidth="1"/>
    <col min="8499" max="8499" width="10.140625" style="89" customWidth="1"/>
    <col min="8500" max="8501" width="11" style="89" customWidth="1"/>
    <col min="8502" max="8502" width="17" style="89" customWidth="1"/>
    <col min="8503" max="8503" width="7.5703125" style="89" customWidth="1"/>
    <col min="8504" max="8504" width="54.7109375" style="89" customWidth="1"/>
    <col min="8505" max="8704" width="11.42578125" style="89"/>
    <col min="8705" max="8705" width="1.140625" style="89" customWidth="1"/>
    <col min="8706" max="8708" width="5" style="89" customWidth="1"/>
    <col min="8709" max="8709" width="4" style="89" customWidth="1"/>
    <col min="8710" max="8711" width="3.7109375" style="89" customWidth="1"/>
    <col min="8712" max="8712" width="8.42578125" style="89" customWidth="1"/>
    <col min="8713" max="8715" width="4.5703125" style="89" customWidth="1"/>
    <col min="8716" max="8717" width="3.28515625" style="89" bestFit="1" customWidth="1"/>
    <col min="8718" max="8721" width="0" style="89" hidden="1" customWidth="1"/>
    <col min="8722" max="8722" width="4.28515625" style="89" customWidth="1"/>
    <col min="8723" max="8725" width="5" style="89" customWidth="1"/>
    <col min="8726" max="8728" width="2.7109375" style="89" customWidth="1"/>
    <col min="8729" max="8729" width="2.85546875" style="89" customWidth="1"/>
    <col min="8730" max="8735" width="2.7109375" style="89" customWidth="1"/>
    <col min="8736" max="8745" width="0" style="89" hidden="1" customWidth="1"/>
    <col min="8746" max="8746" width="4.28515625" style="89" customWidth="1"/>
    <col min="8747" max="8747" width="0" style="89" hidden="1" customWidth="1"/>
    <col min="8748" max="8748" width="3.28515625" style="89" bestFit="1" customWidth="1"/>
    <col min="8749" max="8749" width="0" style="89" hidden="1" customWidth="1"/>
    <col min="8750" max="8750" width="3.28515625" style="89" bestFit="1" customWidth="1"/>
    <col min="8751" max="8752" width="4.28515625" style="89" customWidth="1"/>
    <col min="8753" max="8753" width="14.5703125" style="89" customWidth="1"/>
    <col min="8754" max="8754" width="15.42578125" style="89" customWidth="1"/>
    <col min="8755" max="8755" width="10.140625" style="89" customWidth="1"/>
    <col min="8756" max="8757" width="11" style="89" customWidth="1"/>
    <col min="8758" max="8758" width="17" style="89" customWidth="1"/>
    <col min="8759" max="8759" width="7.5703125" style="89" customWidth="1"/>
    <col min="8760" max="8760" width="54.7109375" style="89" customWidth="1"/>
    <col min="8761" max="8960" width="11.42578125" style="89"/>
    <col min="8961" max="8961" width="1.140625" style="89" customWidth="1"/>
    <col min="8962" max="8964" width="5" style="89" customWidth="1"/>
    <col min="8965" max="8965" width="4" style="89" customWidth="1"/>
    <col min="8966" max="8967" width="3.7109375" style="89" customWidth="1"/>
    <col min="8968" max="8968" width="8.42578125" style="89" customWidth="1"/>
    <col min="8969" max="8971" width="4.5703125" style="89" customWidth="1"/>
    <col min="8972" max="8973" width="3.28515625" style="89" bestFit="1" customWidth="1"/>
    <col min="8974" max="8977" width="0" style="89" hidden="1" customWidth="1"/>
    <col min="8978" max="8978" width="4.28515625" style="89" customWidth="1"/>
    <col min="8979" max="8981" width="5" style="89" customWidth="1"/>
    <col min="8982" max="8984" width="2.7109375" style="89" customWidth="1"/>
    <col min="8985" max="8985" width="2.85546875" style="89" customWidth="1"/>
    <col min="8986" max="8991" width="2.7109375" style="89" customWidth="1"/>
    <col min="8992" max="9001" width="0" style="89" hidden="1" customWidth="1"/>
    <col min="9002" max="9002" width="4.28515625" style="89" customWidth="1"/>
    <col min="9003" max="9003" width="0" style="89" hidden="1" customWidth="1"/>
    <col min="9004" max="9004" width="3.28515625" style="89" bestFit="1" customWidth="1"/>
    <col min="9005" max="9005" width="0" style="89" hidden="1" customWidth="1"/>
    <col min="9006" max="9006" width="3.28515625" style="89" bestFit="1" customWidth="1"/>
    <col min="9007" max="9008" width="4.28515625" style="89" customWidth="1"/>
    <col min="9009" max="9009" width="14.5703125" style="89" customWidth="1"/>
    <col min="9010" max="9010" width="15.42578125" style="89" customWidth="1"/>
    <col min="9011" max="9011" width="10.140625" style="89" customWidth="1"/>
    <col min="9012" max="9013" width="11" style="89" customWidth="1"/>
    <col min="9014" max="9014" width="17" style="89" customWidth="1"/>
    <col min="9015" max="9015" width="7.5703125" style="89" customWidth="1"/>
    <col min="9016" max="9016" width="54.7109375" style="89" customWidth="1"/>
    <col min="9017" max="9216" width="11.42578125" style="89"/>
    <col min="9217" max="9217" width="1.140625" style="89" customWidth="1"/>
    <col min="9218" max="9220" width="5" style="89" customWidth="1"/>
    <col min="9221" max="9221" width="4" style="89" customWidth="1"/>
    <col min="9222" max="9223" width="3.7109375" style="89" customWidth="1"/>
    <col min="9224" max="9224" width="8.42578125" style="89" customWidth="1"/>
    <col min="9225" max="9227" width="4.5703125" style="89" customWidth="1"/>
    <col min="9228" max="9229" width="3.28515625" style="89" bestFit="1" customWidth="1"/>
    <col min="9230" max="9233" width="0" style="89" hidden="1" customWidth="1"/>
    <col min="9234" max="9234" width="4.28515625" style="89" customWidth="1"/>
    <col min="9235" max="9237" width="5" style="89" customWidth="1"/>
    <col min="9238" max="9240" width="2.7109375" style="89" customWidth="1"/>
    <col min="9241" max="9241" width="2.85546875" style="89" customWidth="1"/>
    <col min="9242" max="9247" width="2.7109375" style="89" customWidth="1"/>
    <col min="9248" max="9257" width="0" style="89" hidden="1" customWidth="1"/>
    <col min="9258" max="9258" width="4.28515625" style="89" customWidth="1"/>
    <col min="9259" max="9259" width="0" style="89" hidden="1" customWidth="1"/>
    <col min="9260" max="9260" width="3.28515625" style="89" bestFit="1" customWidth="1"/>
    <col min="9261" max="9261" width="0" style="89" hidden="1" customWidth="1"/>
    <col min="9262" max="9262" width="3.28515625" style="89" bestFit="1" customWidth="1"/>
    <col min="9263" max="9264" width="4.28515625" style="89" customWidth="1"/>
    <col min="9265" max="9265" width="14.5703125" style="89" customWidth="1"/>
    <col min="9266" max="9266" width="15.42578125" style="89" customWidth="1"/>
    <col min="9267" max="9267" width="10.140625" style="89" customWidth="1"/>
    <col min="9268" max="9269" width="11" style="89" customWidth="1"/>
    <col min="9270" max="9270" width="17" style="89" customWidth="1"/>
    <col min="9271" max="9271" width="7.5703125" style="89" customWidth="1"/>
    <col min="9272" max="9272" width="54.7109375" style="89" customWidth="1"/>
    <col min="9273" max="9472" width="11.42578125" style="89"/>
    <col min="9473" max="9473" width="1.140625" style="89" customWidth="1"/>
    <col min="9474" max="9476" width="5" style="89" customWidth="1"/>
    <col min="9477" max="9477" width="4" style="89" customWidth="1"/>
    <col min="9478" max="9479" width="3.7109375" style="89" customWidth="1"/>
    <col min="9480" max="9480" width="8.42578125" style="89" customWidth="1"/>
    <col min="9481" max="9483" width="4.5703125" style="89" customWidth="1"/>
    <col min="9484" max="9485" width="3.28515625" style="89" bestFit="1" customWidth="1"/>
    <col min="9486" max="9489" width="0" style="89" hidden="1" customWidth="1"/>
    <col min="9490" max="9490" width="4.28515625" style="89" customWidth="1"/>
    <col min="9491" max="9493" width="5" style="89" customWidth="1"/>
    <col min="9494" max="9496" width="2.7109375" style="89" customWidth="1"/>
    <col min="9497" max="9497" width="2.85546875" style="89" customWidth="1"/>
    <col min="9498" max="9503" width="2.7109375" style="89" customWidth="1"/>
    <col min="9504" max="9513" width="0" style="89" hidden="1" customWidth="1"/>
    <col min="9514" max="9514" width="4.28515625" style="89" customWidth="1"/>
    <col min="9515" max="9515" width="0" style="89" hidden="1" customWidth="1"/>
    <col min="9516" max="9516" width="3.28515625" style="89" bestFit="1" customWidth="1"/>
    <col min="9517" max="9517" width="0" style="89" hidden="1" customWidth="1"/>
    <col min="9518" max="9518" width="3.28515625" style="89" bestFit="1" customWidth="1"/>
    <col min="9519" max="9520" width="4.28515625" style="89" customWidth="1"/>
    <col min="9521" max="9521" width="14.5703125" style="89" customWidth="1"/>
    <col min="9522" max="9522" width="15.42578125" style="89" customWidth="1"/>
    <col min="9523" max="9523" width="10.140625" style="89" customWidth="1"/>
    <col min="9524" max="9525" width="11" style="89" customWidth="1"/>
    <col min="9526" max="9526" width="17" style="89" customWidth="1"/>
    <col min="9527" max="9527" width="7.5703125" style="89" customWidth="1"/>
    <col min="9528" max="9528" width="54.7109375" style="89" customWidth="1"/>
    <col min="9529" max="9728" width="11.42578125" style="89"/>
    <col min="9729" max="9729" width="1.140625" style="89" customWidth="1"/>
    <col min="9730" max="9732" width="5" style="89" customWidth="1"/>
    <col min="9733" max="9733" width="4" style="89" customWidth="1"/>
    <col min="9734" max="9735" width="3.7109375" style="89" customWidth="1"/>
    <col min="9736" max="9736" width="8.42578125" style="89" customWidth="1"/>
    <col min="9737" max="9739" width="4.5703125" style="89" customWidth="1"/>
    <col min="9740" max="9741" width="3.28515625" style="89" bestFit="1" customWidth="1"/>
    <col min="9742" max="9745" width="0" style="89" hidden="1" customWidth="1"/>
    <col min="9746" max="9746" width="4.28515625" style="89" customWidth="1"/>
    <col min="9747" max="9749" width="5" style="89" customWidth="1"/>
    <col min="9750" max="9752" width="2.7109375" style="89" customWidth="1"/>
    <col min="9753" max="9753" width="2.85546875" style="89" customWidth="1"/>
    <col min="9754" max="9759" width="2.7109375" style="89" customWidth="1"/>
    <col min="9760" max="9769" width="0" style="89" hidden="1" customWidth="1"/>
    <col min="9770" max="9770" width="4.28515625" style="89" customWidth="1"/>
    <col min="9771" max="9771" width="0" style="89" hidden="1" customWidth="1"/>
    <col min="9772" max="9772" width="3.28515625" style="89" bestFit="1" customWidth="1"/>
    <col min="9773" max="9773" width="0" style="89" hidden="1" customWidth="1"/>
    <col min="9774" max="9774" width="3.28515625" style="89" bestFit="1" customWidth="1"/>
    <col min="9775" max="9776" width="4.28515625" style="89" customWidth="1"/>
    <col min="9777" max="9777" width="14.5703125" style="89" customWidth="1"/>
    <col min="9778" max="9778" width="15.42578125" style="89" customWidth="1"/>
    <col min="9779" max="9779" width="10.140625" style="89" customWidth="1"/>
    <col min="9780" max="9781" width="11" style="89" customWidth="1"/>
    <col min="9782" max="9782" width="17" style="89" customWidth="1"/>
    <col min="9783" max="9783" width="7.5703125" style="89" customWidth="1"/>
    <col min="9784" max="9784" width="54.7109375" style="89" customWidth="1"/>
    <col min="9785" max="9984" width="11.42578125" style="89"/>
    <col min="9985" max="9985" width="1.140625" style="89" customWidth="1"/>
    <col min="9986" max="9988" width="5" style="89" customWidth="1"/>
    <col min="9989" max="9989" width="4" style="89" customWidth="1"/>
    <col min="9990" max="9991" width="3.7109375" style="89" customWidth="1"/>
    <col min="9992" max="9992" width="8.42578125" style="89" customWidth="1"/>
    <col min="9993" max="9995" width="4.5703125" style="89" customWidth="1"/>
    <col min="9996" max="9997" width="3.28515625" style="89" bestFit="1" customWidth="1"/>
    <col min="9998" max="10001" width="0" style="89" hidden="1" customWidth="1"/>
    <col min="10002" max="10002" width="4.28515625" style="89" customWidth="1"/>
    <col min="10003" max="10005" width="5" style="89" customWidth="1"/>
    <col min="10006" max="10008" width="2.7109375" style="89" customWidth="1"/>
    <col min="10009" max="10009" width="2.85546875" style="89" customWidth="1"/>
    <col min="10010" max="10015" width="2.7109375" style="89" customWidth="1"/>
    <col min="10016" max="10025" width="0" style="89" hidden="1" customWidth="1"/>
    <col min="10026" max="10026" width="4.28515625" style="89" customWidth="1"/>
    <col min="10027" max="10027" width="0" style="89" hidden="1" customWidth="1"/>
    <col min="10028" max="10028" width="3.28515625" style="89" bestFit="1" customWidth="1"/>
    <col min="10029" max="10029" width="0" style="89" hidden="1" customWidth="1"/>
    <col min="10030" max="10030" width="3.28515625" style="89" bestFit="1" customWidth="1"/>
    <col min="10031" max="10032" width="4.28515625" style="89" customWidth="1"/>
    <col min="10033" max="10033" width="14.5703125" style="89" customWidth="1"/>
    <col min="10034" max="10034" width="15.42578125" style="89" customWidth="1"/>
    <col min="10035" max="10035" width="10.140625" style="89" customWidth="1"/>
    <col min="10036" max="10037" width="11" style="89" customWidth="1"/>
    <col min="10038" max="10038" width="17" style="89" customWidth="1"/>
    <col min="10039" max="10039" width="7.5703125" style="89" customWidth="1"/>
    <col min="10040" max="10040" width="54.7109375" style="89" customWidth="1"/>
    <col min="10041" max="10240" width="11.42578125" style="89"/>
    <col min="10241" max="10241" width="1.140625" style="89" customWidth="1"/>
    <col min="10242" max="10244" width="5" style="89" customWidth="1"/>
    <col min="10245" max="10245" width="4" style="89" customWidth="1"/>
    <col min="10246" max="10247" width="3.7109375" style="89" customWidth="1"/>
    <col min="10248" max="10248" width="8.42578125" style="89" customWidth="1"/>
    <col min="10249" max="10251" width="4.5703125" style="89" customWidth="1"/>
    <col min="10252" max="10253" width="3.28515625" style="89" bestFit="1" customWidth="1"/>
    <col min="10254" max="10257" width="0" style="89" hidden="1" customWidth="1"/>
    <col min="10258" max="10258" width="4.28515625" style="89" customWidth="1"/>
    <col min="10259" max="10261" width="5" style="89" customWidth="1"/>
    <col min="10262" max="10264" width="2.7109375" style="89" customWidth="1"/>
    <col min="10265" max="10265" width="2.85546875" style="89" customWidth="1"/>
    <col min="10266" max="10271" width="2.7109375" style="89" customWidth="1"/>
    <col min="10272" max="10281" width="0" style="89" hidden="1" customWidth="1"/>
    <col min="10282" max="10282" width="4.28515625" style="89" customWidth="1"/>
    <col min="10283" max="10283" width="0" style="89" hidden="1" customWidth="1"/>
    <col min="10284" max="10284" width="3.28515625" style="89" bestFit="1" customWidth="1"/>
    <col min="10285" max="10285" width="0" style="89" hidden="1" customWidth="1"/>
    <col min="10286" max="10286" width="3.28515625" style="89" bestFit="1" customWidth="1"/>
    <col min="10287" max="10288" width="4.28515625" style="89" customWidth="1"/>
    <col min="10289" max="10289" width="14.5703125" style="89" customWidth="1"/>
    <col min="10290" max="10290" width="15.42578125" style="89" customWidth="1"/>
    <col min="10291" max="10291" width="10.140625" style="89" customWidth="1"/>
    <col min="10292" max="10293" width="11" style="89" customWidth="1"/>
    <col min="10294" max="10294" width="17" style="89" customWidth="1"/>
    <col min="10295" max="10295" width="7.5703125" style="89" customWidth="1"/>
    <col min="10296" max="10296" width="54.7109375" style="89" customWidth="1"/>
    <col min="10297" max="10496" width="11.42578125" style="89"/>
    <col min="10497" max="10497" width="1.140625" style="89" customWidth="1"/>
    <col min="10498" max="10500" width="5" style="89" customWidth="1"/>
    <col min="10501" max="10501" width="4" style="89" customWidth="1"/>
    <col min="10502" max="10503" width="3.7109375" style="89" customWidth="1"/>
    <col min="10504" max="10504" width="8.42578125" style="89" customWidth="1"/>
    <col min="10505" max="10507" width="4.5703125" style="89" customWidth="1"/>
    <col min="10508" max="10509" width="3.28515625" style="89" bestFit="1" customWidth="1"/>
    <col min="10510" max="10513" width="0" style="89" hidden="1" customWidth="1"/>
    <col min="10514" max="10514" width="4.28515625" style="89" customWidth="1"/>
    <col min="10515" max="10517" width="5" style="89" customWidth="1"/>
    <col min="10518" max="10520" width="2.7109375" style="89" customWidth="1"/>
    <col min="10521" max="10521" width="2.85546875" style="89" customWidth="1"/>
    <col min="10522" max="10527" width="2.7109375" style="89" customWidth="1"/>
    <col min="10528" max="10537" width="0" style="89" hidden="1" customWidth="1"/>
    <col min="10538" max="10538" width="4.28515625" style="89" customWidth="1"/>
    <col min="10539" max="10539" width="0" style="89" hidden="1" customWidth="1"/>
    <col min="10540" max="10540" width="3.28515625" style="89" bestFit="1" customWidth="1"/>
    <col min="10541" max="10541" width="0" style="89" hidden="1" customWidth="1"/>
    <col min="10542" max="10542" width="3.28515625" style="89" bestFit="1" customWidth="1"/>
    <col min="10543" max="10544" width="4.28515625" style="89" customWidth="1"/>
    <col min="10545" max="10545" width="14.5703125" style="89" customWidth="1"/>
    <col min="10546" max="10546" width="15.42578125" style="89" customWidth="1"/>
    <col min="10547" max="10547" width="10.140625" style="89" customWidth="1"/>
    <col min="10548" max="10549" width="11" style="89" customWidth="1"/>
    <col min="10550" max="10550" width="17" style="89" customWidth="1"/>
    <col min="10551" max="10551" width="7.5703125" style="89" customWidth="1"/>
    <col min="10552" max="10552" width="54.7109375" style="89" customWidth="1"/>
    <col min="10553" max="10752" width="11.42578125" style="89"/>
    <col min="10753" max="10753" width="1.140625" style="89" customWidth="1"/>
    <col min="10754" max="10756" width="5" style="89" customWidth="1"/>
    <col min="10757" max="10757" width="4" style="89" customWidth="1"/>
    <col min="10758" max="10759" width="3.7109375" style="89" customWidth="1"/>
    <col min="10760" max="10760" width="8.42578125" style="89" customWidth="1"/>
    <col min="10761" max="10763" width="4.5703125" style="89" customWidth="1"/>
    <col min="10764" max="10765" width="3.28515625" style="89" bestFit="1" customWidth="1"/>
    <col min="10766" max="10769" width="0" style="89" hidden="1" customWidth="1"/>
    <col min="10770" max="10770" width="4.28515625" style="89" customWidth="1"/>
    <col min="10771" max="10773" width="5" style="89" customWidth="1"/>
    <col min="10774" max="10776" width="2.7109375" style="89" customWidth="1"/>
    <col min="10777" max="10777" width="2.85546875" style="89" customWidth="1"/>
    <col min="10778" max="10783" width="2.7109375" style="89" customWidth="1"/>
    <col min="10784" max="10793" width="0" style="89" hidden="1" customWidth="1"/>
    <col min="10794" max="10794" width="4.28515625" style="89" customWidth="1"/>
    <col min="10795" max="10795" width="0" style="89" hidden="1" customWidth="1"/>
    <col min="10796" max="10796" width="3.28515625" style="89" bestFit="1" customWidth="1"/>
    <col min="10797" max="10797" width="0" style="89" hidden="1" customWidth="1"/>
    <col min="10798" max="10798" width="3.28515625" style="89" bestFit="1" customWidth="1"/>
    <col min="10799" max="10800" width="4.28515625" style="89" customWidth="1"/>
    <col min="10801" max="10801" width="14.5703125" style="89" customWidth="1"/>
    <col min="10802" max="10802" width="15.42578125" style="89" customWidth="1"/>
    <col min="10803" max="10803" width="10.140625" style="89" customWidth="1"/>
    <col min="10804" max="10805" width="11" style="89" customWidth="1"/>
    <col min="10806" max="10806" width="17" style="89" customWidth="1"/>
    <col min="10807" max="10807" width="7.5703125" style="89" customWidth="1"/>
    <col min="10808" max="10808" width="54.7109375" style="89" customWidth="1"/>
    <col min="10809" max="11008" width="11.42578125" style="89"/>
    <col min="11009" max="11009" width="1.140625" style="89" customWidth="1"/>
    <col min="11010" max="11012" width="5" style="89" customWidth="1"/>
    <col min="11013" max="11013" width="4" style="89" customWidth="1"/>
    <col min="11014" max="11015" width="3.7109375" style="89" customWidth="1"/>
    <col min="11016" max="11016" width="8.42578125" style="89" customWidth="1"/>
    <col min="11017" max="11019" width="4.5703125" style="89" customWidth="1"/>
    <col min="11020" max="11021" width="3.28515625" style="89" bestFit="1" customWidth="1"/>
    <col min="11022" max="11025" width="0" style="89" hidden="1" customWidth="1"/>
    <col min="11026" max="11026" width="4.28515625" style="89" customWidth="1"/>
    <col min="11027" max="11029" width="5" style="89" customWidth="1"/>
    <col min="11030" max="11032" width="2.7109375" style="89" customWidth="1"/>
    <col min="11033" max="11033" width="2.85546875" style="89" customWidth="1"/>
    <col min="11034" max="11039" width="2.7109375" style="89" customWidth="1"/>
    <col min="11040" max="11049" width="0" style="89" hidden="1" customWidth="1"/>
    <col min="11050" max="11050" width="4.28515625" style="89" customWidth="1"/>
    <col min="11051" max="11051" width="0" style="89" hidden="1" customWidth="1"/>
    <col min="11052" max="11052" width="3.28515625" style="89" bestFit="1" customWidth="1"/>
    <col min="11053" max="11053" width="0" style="89" hidden="1" customWidth="1"/>
    <col min="11054" max="11054" width="3.28515625" style="89" bestFit="1" customWidth="1"/>
    <col min="11055" max="11056" width="4.28515625" style="89" customWidth="1"/>
    <col min="11057" max="11057" width="14.5703125" style="89" customWidth="1"/>
    <col min="11058" max="11058" width="15.42578125" style="89" customWidth="1"/>
    <col min="11059" max="11059" width="10.140625" style="89" customWidth="1"/>
    <col min="11060" max="11061" width="11" style="89" customWidth="1"/>
    <col min="11062" max="11062" width="17" style="89" customWidth="1"/>
    <col min="11063" max="11063" width="7.5703125" style="89" customWidth="1"/>
    <col min="11064" max="11064" width="54.7109375" style="89" customWidth="1"/>
    <col min="11065" max="11264" width="11.42578125" style="89"/>
    <col min="11265" max="11265" width="1.140625" style="89" customWidth="1"/>
    <col min="11266" max="11268" width="5" style="89" customWidth="1"/>
    <col min="11269" max="11269" width="4" style="89" customWidth="1"/>
    <col min="11270" max="11271" width="3.7109375" style="89" customWidth="1"/>
    <col min="11272" max="11272" width="8.42578125" style="89" customWidth="1"/>
    <col min="11273" max="11275" width="4.5703125" style="89" customWidth="1"/>
    <col min="11276" max="11277" width="3.28515625" style="89" bestFit="1" customWidth="1"/>
    <col min="11278" max="11281" width="0" style="89" hidden="1" customWidth="1"/>
    <col min="11282" max="11282" width="4.28515625" style="89" customWidth="1"/>
    <col min="11283" max="11285" width="5" style="89" customWidth="1"/>
    <col min="11286" max="11288" width="2.7109375" style="89" customWidth="1"/>
    <col min="11289" max="11289" width="2.85546875" style="89" customWidth="1"/>
    <col min="11290" max="11295" width="2.7109375" style="89" customWidth="1"/>
    <col min="11296" max="11305" width="0" style="89" hidden="1" customWidth="1"/>
    <col min="11306" max="11306" width="4.28515625" style="89" customWidth="1"/>
    <col min="11307" max="11307" width="0" style="89" hidden="1" customWidth="1"/>
    <col min="11308" max="11308" width="3.28515625" style="89" bestFit="1" customWidth="1"/>
    <col min="11309" max="11309" width="0" style="89" hidden="1" customWidth="1"/>
    <col min="11310" max="11310" width="3.28515625" style="89" bestFit="1" customWidth="1"/>
    <col min="11311" max="11312" width="4.28515625" style="89" customWidth="1"/>
    <col min="11313" max="11313" width="14.5703125" style="89" customWidth="1"/>
    <col min="11314" max="11314" width="15.42578125" style="89" customWidth="1"/>
    <col min="11315" max="11315" width="10.140625" style="89" customWidth="1"/>
    <col min="11316" max="11317" width="11" style="89" customWidth="1"/>
    <col min="11318" max="11318" width="17" style="89" customWidth="1"/>
    <col min="11319" max="11319" width="7.5703125" style="89" customWidth="1"/>
    <col min="11320" max="11320" width="54.7109375" style="89" customWidth="1"/>
    <col min="11321" max="11520" width="11.42578125" style="89"/>
    <col min="11521" max="11521" width="1.140625" style="89" customWidth="1"/>
    <col min="11522" max="11524" width="5" style="89" customWidth="1"/>
    <col min="11525" max="11525" width="4" style="89" customWidth="1"/>
    <col min="11526" max="11527" width="3.7109375" style="89" customWidth="1"/>
    <col min="11528" max="11528" width="8.42578125" style="89" customWidth="1"/>
    <col min="11529" max="11531" width="4.5703125" style="89" customWidth="1"/>
    <col min="11532" max="11533" width="3.28515625" style="89" bestFit="1" customWidth="1"/>
    <col min="11534" max="11537" width="0" style="89" hidden="1" customWidth="1"/>
    <col min="11538" max="11538" width="4.28515625" style="89" customWidth="1"/>
    <col min="11539" max="11541" width="5" style="89" customWidth="1"/>
    <col min="11542" max="11544" width="2.7109375" style="89" customWidth="1"/>
    <col min="11545" max="11545" width="2.85546875" style="89" customWidth="1"/>
    <col min="11546" max="11551" width="2.7109375" style="89" customWidth="1"/>
    <col min="11552" max="11561" width="0" style="89" hidden="1" customWidth="1"/>
    <col min="11562" max="11562" width="4.28515625" style="89" customWidth="1"/>
    <col min="11563" max="11563" width="0" style="89" hidden="1" customWidth="1"/>
    <col min="11564" max="11564" width="3.28515625" style="89" bestFit="1" customWidth="1"/>
    <col min="11565" max="11565" width="0" style="89" hidden="1" customWidth="1"/>
    <col min="11566" max="11566" width="3.28515625" style="89" bestFit="1" customWidth="1"/>
    <col min="11567" max="11568" width="4.28515625" style="89" customWidth="1"/>
    <col min="11569" max="11569" width="14.5703125" style="89" customWidth="1"/>
    <col min="11570" max="11570" width="15.42578125" style="89" customWidth="1"/>
    <col min="11571" max="11571" width="10.140625" style="89" customWidth="1"/>
    <col min="11572" max="11573" width="11" style="89" customWidth="1"/>
    <col min="11574" max="11574" width="17" style="89" customWidth="1"/>
    <col min="11575" max="11575" width="7.5703125" style="89" customWidth="1"/>
    <col min="11576" max="11576" width="54.7109375" style="89" customWidth="1"/>
    <col min="11577" max="11776" width="11.42578125" style="89"/>
    <col min="11777" max="11777" width="1.140625" style="89" customWidth="1"/>
    <col min="11778" max="11780" width="5" style="89" customWidth="1"/>
    <col min="11781" max="11781" width="4" style="89" customWidth="1"/>
    <col min="11782" max="11783" width="3.7109375" style="89" customWidth="1"/>
    <col min="11784" max="11784" width="8.42578125" style="89" customWidth="1"/>
    <col min="11785" max="11787" width="4.5703125" style="89" customWidth="1"/>
    <col min="11788" max="11789" width="3.28515625" style="89" bestFit="1" customWidth="1"/>
    <col min="11790" max="11793" width="0" style="89" hidden="1" customWidth="1"/>
    <col min="11794" max="11794" width="4.28515625" style="89" customWidth="1"/>
    <col min="11795" max="11797" width="5" style="89" customWidth="1"/>
    <col min="11798" max="11800" width="2.7109375" style="89" customWidth="1"/>
    <col min="11801" max="11801" width="2.85546875" style="89" customWidth="1"/>
    <col min="11802" max="11807" width="2.7109375" style="89" customWidth="1"/>
    <col min="11808" max="11817" width="0" style="89" hidden="1" customWidth="1"/>
    <col min="11818" max="11818" width="4.28515625" style="89" customWidth="1"/>
    <col min="11819" max="11819" width="0" style="89" hidden="1" customWidth="1"/>
    <col min="11820" max="11820" width="3.28515625" style="89" bestFit="1" customWidth="1"/>
    <col min="11821" max="11821" width="0" style="89" hidden="1" customWidth="1"/>
    <col min="11822" max="11822" width="3.28515625" style="89" bestFit="1" customWidth="1"/>
    <col min="11823" max="11824" width="4.28515625" style="89" customWidth="1"/>
    <col min="11825" max="11825" width="14.5703125" style="89" customWidth="1"/>
    <col min="11826" max="11826" width="15.42578125" style="89" customWidth="1"/>
    <col min="11827" max="11827" width="10.140625" style="89" customWidth="1"/>
    <col min="11828" max="11829" width="11" style="89" customWidth="1"/>
    <col min="11830" max="11830" width="17" style="89" customWidth="1"/>
    <col min="11831" max="11831" width="7.5703125" style="89" customWidth="1"/>
    <col min="11832" max="11832" width="54.7109375" style="89" customWidth="1"/>
    <col min="11833" max="12032" width="11.42578125" style="89"/>
    <col min="12033" max="12033" width="1.140625" style="89" customWidth="1"/>
    <col min="12034" max="12036" width="5" style="89" customWidth="1"/>
    <col min="12037" max="12037" width="4" style="89" customWidth="1"/>
    <col min="12038" max="12039" width="3.7109375" style="89" customWidth="1"/>
    <col min="12040" max="12040" width="8.42578125" style="89" customWidth="1"/>
    <col min="12041" max="12043" width="4.5703125" style="89" customWidth="1"/>
    <col min="12044" max="12045" width="3.28515625" style="89" bestFit="1" customWidth="1"/>
    <col min="12046" max="12049" width="0" style="89" hidden="1" customWidth="1"/>
    <col min="12050" max="12050" width="4.28515625" style="89" customWidth="1"/>
    <col min="12051" max="12053" width="5" style="89" customWidth="1"/>
    <col min="12054" max="12056" width="2.7109375" style="89" customWidth="1"/>
    <col min="12057" max="12057" width="2.85546875" style="89" customWidth="1"/>
    <col min="12058" max="12063" width="2.7109375" style="89" customWidth="1"/>
    <col min="12064" max="12073" width="0" style="89" hidden="1" customWidth="1"/>
    <col min="12074" max="12074" width="4.28515625" style="89" customWidth="1"/>
    <col min="12075" max="12075" width="0" style="89" hidden="1" customWidth="1"/>
    <col min="12076" max="12076" width="3.28515625" style="89" bestFit="1" customWidth="1"/>
    <col min="12077" max="12077" width="0" style="89" hidden="1" customWidth="1"/>
    <col min="12078" max="12078" width="3.28515625" style="89" bestFit="1" customWidth="1"/>
    <col min="12079" max="12080" width="4.28515625" style="89" customWidth="1"/>
    <col min="12081" max="12081" width="14.5703125" style="89" customWidth="1"/>
    <col min="12082" max="12082" width="15.42578125" style="89" customWidth="1"/>
    <col min="12083" max="12083" width="10.140625" style="89" customWidth="1"/>
    <col min="12084" max="12085" width="11" style="89" customWidth="1"/>
    <col min="12086" max="12086" width="17" style="89" customWidth="1"/>
    <col min="12087" max="12087" width="7.5703125" style="89" customWidth="1"/>
    <col min="12088" max="12088" width="54.7109375" style="89" customWidth="1"/>
    <col min="12089" max="12288" width="11.42578125" style="89"/>
    <col min="12289" max="12289" width="1.140625" style="89" customWidth="1"/>
    <col min="12290" max="12292" width="5" style="89" customWidth="1"/>
    <col min="12293" max="12293" width="4" style="89" customWidth="1"/>
    <col min="12294" max="12295" width="3.7109375" style="89" customWidth="1"/>
    <col min="12296" max="12296" width="8.42578125" style="89" customWidth="1"/>
    <col min="12297" max="12299" width="4.5703125" style="89" customWidth="1"/>
    <col min="12300" max="12301" width="3.28515625" style="89" bestFit="1" customWidth="1"/>
    <col min="12302" max="12305" width="0" style="89" hidden="1" customWidth="1"/>
    <col min="12306" max="12306" width="4.28515625" style="89" customWidth="1"/>
    <col min="12307" max="12309" width="5" style="89" customWidth="1"/>
    <col min="12310" max="12312" width="2.7109375" style="89" customWidth="1"/>
    <col min="12313" max="12313" width="2.85546875" style="89" customWidth="1"/>
    <col min="12314" max="12319" width="2.7109375" style="89" customWidth="1"/>
    <col min="12320" max="12329" width="0" style="89" hidden="1" customWidth="1"/>
    <col min="12330" max="12330" width="4.28515625" style="89" customWidth="1"/>
    <col min="12331" max="12331" width="0" style="89" hidden="1" customWidth="1"/>
    <col min="12332" max="12332" width="3.28515625" style="89" bestFit="1" customWidth="1"/>
    <col min="12333" max="12333" width="0" style="89" hidden="1" customWidth="1"/>
    <col min="12334" max="12334" width="3.28515625" style="89" bestFit="1" customWidth="1"/>
    <col min="12335" max="12336" width="4.28515625" style="89" customWidth="1"/>
    <col min="12337" max="12337" width="14.5703125" style="89" customWidth="1"/>
    <col min="12338" max="12338" width="15.42578125" style="89" customWidth="1"/>
    <col min="12339" max="12339" width="10.140625" style="89" customWidth="1"/>
    <col min="12340" max="12341" width="11" style="89" customWidth="1"/>
    <col min="12342" max="12342" width="17" style="89" customWidth="1"/>
    <col min="12343" max="12343" width="7.5703125" style="89" customWidth="1"/>
    <col min="12344" max="12344" width="54.7109375" style="89" customWidth="1"/>
    <col min="12345" max="12544" width="11.42578125" style="89"/>
    <col min="12545" max="12545" width="1.140625" style="89" customWidth="1"/>
    <col min="12546" max="12548" width="5" style="89" customWidth="1"/>
    <col min="12549" max="12549" width="4" style="89" customWidth="1"/>
    <col min="12550" max="12551" width="3.7109375" style="89" customWidth="1"/>
    <col min="12552" max="12552" width="8.42578125" style="89" customWidth="1"/>
    <col min="12553" max="12555" width="4.5703125" style="89" customWidth="1"/>
    <col min="12556" max="12557" width="3.28515625" style="89" bestFit="1" customWidth="1"/>
    <col min="12558" max="12561" width="0" style="89" hidden="1" customWidth="1"/>
    <col min="12562" max="12562" width="4.28515625" style="89" customWidth="1"/>
    <col min="12563" max="12565" width="5" style="89" customWidth="1"/>
    <col min="12566" max="12568" width="2.7109375" style="89" customWidth="1"/>
    <col min="12569" max="12569" width="2.85546875" style="89" customWidth="1"/>
    <col min="12570" max="12575" width="2.7109375" style="89" customWidth="1"/>
    <col min="12576" max="12585" width="0" style="89" hidden="1" customWidth="1"/>
    <col min="12586" max="12586" width="4.28515625" style="89" customWidth="1"/>
    <col min="12587" max="12587" width="0" style="89" hidden="1" customWidth="1"/>
    <col min="12588" max="12588" width="3.28515625" style="89" bestFit="1" customWidth="1"/>
    <col min="12589" max="12589" width="0" style="89" hidden="1" customWidth="1"/>
    <col min="12590" max="12590" width="3.28515625" style="89" bestFit="1" customWidth="1"/>
    <col min="12591" max="12592" width="4.28515625" style="89" customWidth="1"/>
    <col min="12593" max="12593" width="14.5703125" style="89" customWidth="1"/>
    <col min="12594" max="12594" width="15.42578125" style="89" customWidth="1"/>
    <col min="12595" max="12595" width="10.140625" style="89" customWidth="1"/>
    <col min="12596" max="12597" width="11" style="89" customWidth="1"/>
    <col min="12598" max="12598" width="17" style="89" customWidth="1"/>
    <col min="12599" max="12599" width="7.5703125" style="89" customWidth="1"/>
    <col min="12600" max="12600" width="54.7109375" style="89" customWidth="1"/>
    <col min="12601" max="12800" width="11.42578125" style="89"/>
    <col min="12801" max="12801" width="1.140625" style="89" customWidth="1"/>
    <col min="12802" max="12804" width="5" style="89" customWidth="1"/>
    <col min="12805" max="12805" width="4" style="89" customWidth="1"/>
    <col min="12806" max="12807" width="3.7109375" style="89" customWidth="1"/>
    <col min="12808" max="12808" width="8.42578125" style="89" customWidth="1"/>
    <col min="12809" max="12811" width="4.5703125" style="89" customWidth="1"/>
    <col min="12812" max="12813" width="3.28515625" style="89" bestFit="1" customWidth="1"/>
    <col min="12814" max="12817" width="0" style="89" hidden="1" customWidth="1"/>
    <col min="12818" max="12818" width="4.28515625" style="89" customWidth="1"/>
    <col min="12819" max="12821" width="5" style="89" customWidth="1"/>
    <col min="12822" max="12824" width="2.7109375" style="89" customWidth="1"/>
    <col min="12825" max="12825" width="2.85546875" style="89" customWidth="1"/>
    <col min="12826" max="12831" width="2.7109375" style="89" customWidth="1"/>
    <col min="12832" max="12841" width="0" style="89" hidden="1" customWidth="1"/>
    <col min="12842" max="12842" width="4.28515625" style="89" customWidth="1"/>
    <col min="12843" max="12843" width="0" style="89" hidden="1" customWidth="1"/>
    <col min="12844" max="12844" width="3.28515625" style="89" bestFit="1" customWidth="1"/>
    <col min="12845" max="12845" width="0" style="89" hidden="1" customWidth="1"/>
    <col min="12846" max="12846" width="3.28515625" style="89" bestFit="1" customWidth="1"/>
    <col min="12847" max="12848" width="4.28515625" style="89" customWidth="1"/>
    <col min="12849" max="12849" width="14.5703125" style="89" customWidth="1"/>
    <col min="12850" max="12850" width="15.42578125" style="89" customWidth="1"/>
    <col min="12851" max="12851" width="10.140625" style="89" customWidth="1"/>
    <col min="12852" max="12853" width="11" style="89" customWidth="1"/>
    <col min="12854" max="12854" width="17" style="89" customWidth="1"/>
    <col min="12855" max="12855" width="7.5703125" style="89" customWidth="1"/>
    <col min="12856" max="12856" width="54.7109375" style="89" customWidth="1"/>
    <col min="12857" max="13056" width="11.42578125" style="89"/>
    <col min="13057" max="13057" width="1.140625" style="89" customWidth="1"/>
    <col min="13058" max="13060" width="5" style="89" customWidth="1"/>
    <col min="13061" max="13061" width="4" style="89" customWidth="1"/>
    <col min="13062" max="13063" width="3.7109375" style="89" customWidth="1"/>
    <col min="13064" max="13064" width="8.42578125" style="89" customWidth="1"/>
    <col min="13065" max="13067" width="4.5703125" style="89" customWidth="1"/>
    <col min="13068" max="13069" width="3.28515625" style="89" bestFit="1" customWidth="1"/>
    <col min="13070" max="13073" width="0" style="89" hidden="1" customWidth="1"/>
    <col min="13074" max="13074" width="4.28515625" style="89" customWidth="1"/>
    <col min="13075" max="13077" width="5" style="89" customWidth="1"/>
    <col min="13078" max="13080" width="2.7109375" style="89" customWidth="1"/>
    <col min="13081" max="13081" width="2.85546875" style="89" customWidth="1"/>
    <col min="13082" max="13087" width="2.7109375" style="89" customWidth="1"/>
    <col min="13088" max="13097" width="0" style="89" hidden="1" customWidth="1"/>
    <col min="13098" max="13098" width="4.28515625" style="89" customWidth="1"/>
    <col min="13099" max="13099" width="0" style="89" hidden="1" customWidth="1"/>
    <col min="13100" max="13100" width="3.28515625" style="89" bestFit="1" customWidth="1"/>
    <col min="13101" max="13101" width="0" style="89" hidden="1" customWidth="1"/>
    <col min="13102" max="13102" width="3.28515625" style="89" bestFit="1" customWidth="1"/>
    <col min="13103" max="13104" width="4.28515625" style="89" customWidth="1"/>
    <col min="13105" max="13105" width="14.5703125" style="89" customWidth="1"/>
    <col min="13106" max="13106" width="15.42578125" style="89" customWidth="1"/>
    <col min="13107" max="13107" width="10.140625" style="89" customWidth="1"/>
    <col min="13108" max="13109" width="11" style="89" customWidth="1"/>
    <col min="13110" max="13110" width="17" style="89" customWidth="1"/>
    <col min="13111" max="13111" width="7.5703125" style="89" customWidth="1"/>
    <col min="13112" max="13112" width="54.7109375" style="89" customWidth="1"/>
    <col min="13113" max="13312" width="11.42578125" style="89"/>
    <col min="13313" max="13313" width="1.140625" style="89" customWidth="1"/>
    <col min="13314" max="13316" width="5" style="89" customWidth="1"/>
    <col min="13317" max="13317" width="4" style="89" customWidth="1"/>
    <col min="13318" max="13319" width="3.7109375" style="89" customWidth="1"/>
    <col min="13320" max="13320" width="8.42578125" style="89" customWidth="1"/>
    <col min="13321" max="13323" width="4.5703125" style="89" customWidth="1"/>
    <col min="13324" max="13325" width="3.28515625" style="89" bestFit="1" customWidth="1"/>
    <col min="13326" max="13329" width="0" style="89" hidden="1" customWidth="1"/>
    <col min="13330" max="13330" width="4.28515625" style="89" customWidth="1"/>
    <col min="13331" max="13333" width="5" style="89" customWidth="1"/>
    <col min="13334" max="13336" width="2.7109375" style="89" customWidth="1"/>
    <col min="13337" max="13337" width="2.85546875" style="89" customWidth="1"/>
    <col min="13338" max="13343" width="2.7109375" style="89" customWidth="1"/>
    <col min="13344" max="13353" width="0" style="89" hidden="1" customWidth="1"/>
    <col min="13354" max="13354" width="4.28515625" style="89" customWidth="1"/>
    <col min="13355" max="13355" width="0" style="89" hidden="1" customWidth="1"/>
    <col min="13356" max="13356" width="3.28515625" style="89" bestFit="1" customWidth="1"/>
    <col min="13357" max="13357" width="0" style="89" hidden="1" customWidth="1"/>
    <col min="13358" max="13358" width="3.28515625" style="89" bestFit="1" customWidth="1"/>
    <col min="13359" max="13360" width="4.28515625" style="89" customWidth="1"/>
    <col min="13361" max="13361" width="14.5703125" style="89" customWidth="1"/>
    <col min="13362" max="13362" width="15.42578125" style="89" customWidth="1"/>
    <col min="13363" max="13363" width="10.140625" style="89" customWidth="1"/>
    <col min="13364" max="13365" width="11" style="89" customWidth="1"/>
    <col min="13366" max="13366" width="17" style="89" customWidth="1"/>
    <col min="13367" max="13367" width="7.5703125" style="89" customWidth="1"/>
    <col min="13368" max="13368" width="54.7109375" style="89" customWidth="1"/>
    <col min="13369" max="13568" width="11.42578125" style="89"/>
    <col min="13569" max="13569" width="1.140625" style="89" customWidth="1"/>
    <col min="13570" max="13572" width="5" style="89" customWidth="1"/>
    <col min="13573" max="13573" width="4" style="89" customWidth="1"/>
    <col min="13574" max="13575" width="3.7109375" style="89" customWidth="1"/>
    <col min="13576" max="13576" width="8.42578125" style="89" customWidth="1"/>
    <col min="13577" max="13579" width="4.5703125" style="89" customWidth="1"/>
    <col min="13580" max="13581" width="3.28515625" style="89" bestFit="1" customWidth="1"/>
    <col min="13582" max="13585" width="0" style="89" hidden="1" customWidth="1"/>
    <col min="13586" max="13586" width="4.28515625" style="89" customWidth="1"/>
    <col min="13587" max="13589" width="5" style="89" customWidth="1"/>
    <col min="13590" max="13592" width="2.7109375" style="89" customWidth="1"/>
    <col min="13593" max="13593" width="2.85546875" style="89" customWidth="1"/>
    <col min="13594" max="13599" width="2.7109375" style="89" customWidth="1"/>
    <col min="13600" max="13609" width="0" style="89" hidden="1" customWidth="1"/>
    <col min="13610" max="13610" width="4.28515625" style="89" customWidth="1"/>
    <col min="13611" max="13611" width="0" style="89" hidden="1" customWidth="1"/>
    <col min="13612" max="13612" width="3.28515625" style="89" bestFit="1" customWidth="1"/>
    <col min="13613" max="13613" width="0" style="89" hidden="1" customWidth="1"/>
    <col min="13614" max="13614" width="3.28515625" style="89" bestFit="1" customWidth="1"/>
    <col min="13615" max="13616" width="4.28515625" style="89" customWidth="1"/>
    <col min="13617" max="13617" width="14.5703125" style="89" customWidth="1"/>
    <col min="13618" max="13618" width="15.42578125" style="89" customWidth="1"/>
    <col min="13619" max="13619" width="10.140625" style="89" customWidth="1"/>
    <col min="13620" max="13621" width="11" style="89" customWidth="1"/>
    <col min="13622" max="13622" width="17" style="89" customWidth="1"/>
    <col min="13623" max="13623" width="7.5703125" style="89" customWidth="1"/>
    <col min="13624" max="13624" width="54.7109375" style="89" customWidth="1"/>
    <col min="13625" max="13824" width="11.42578125" style="89"/>
    <col min="13825" max="13825" width="1.140625" style="89" customWidth="1"/>
    <col min="13826" max="13828" width="5" style="89" customWidth="1"/>
    <col min="13829" max="13829" width="4" style="89" customWidth="1"/>
    <col min="13830" max="13831" width="3.7109375" style="89" customWidth="1"/>
    <col min="13832" max="13832" width="8.42578125" style="89" customWidth="1"/>
    <col min="13833" max="13835" width="4.5703125" style="89" customWidth="1"/>
    <col min="13836" max="13837" width="3.28515625" style="89" bestFit="1" customWidth="1"/>
    <col min="13838" max="13841" width="0" style="89" hidden="1" customWidth="1"/>
    <col min="13842" max="13842" width="4.28515625" style="89" customWidth="1"/>
    <col min="13843" max="13845" width="5" style="89" customWidth="1"/>
    <col min="13846" max="13848" width="2.7109375" style="89" customWidth="1"/>
    <col min="13849" max="13849" width="2.85546875" style="89" customWidth="1"/>
    <col min="13850" max="13855" width="2.7109375" style="89" customWidth="1"/>
    <col min="13856" max="13865" width="0" style="89" hidden="1" customWidth="1"/>
    <col min="13866" max="13866" width="4.28515625" style="89" customWidth="1"/>
    <col min="13867" max="13867" width="0" style="89" hidden="1" customWidth="1"/>
    <col min="13868" max="13868" width="3.28515625" style="89" bestFit="1" customWidth="1"/>
    <col min="13869" max="13869" width="0" style="89" hidden="1" customWidth="1"/>
    <col min="13870" max="13870" width="3.28515625" style="89" bestFit="1" customWidth="1"/>
    <col min="13871" max="13872" width="4.28515625" style="89" customWidth="1"/>
    <col min="13873" max="13873" width="14.5703125" style="89" customWidth="1"/>
    <col min="13874" max="13874" width="15.42578125" style="89" customWidth="1"/>
    <col min="13875" max="13875" width="10.140625" style="89" customWidth="1"/>
    <col min="13876" max="13877" width="11" style="89" customWidth="1"/>
    <col min="13878" max="13878" width="17" style="89" customWidth="1"/>
    <col min="13879" max="13879" width="7.5703125" style="89" customWidth="1"/>
    <col min="13880" max="13880" width="54.7109375" style="89" customWidth="1"/>
    <col min="13881" max="14080" width="11.42578125" style="89"/>
    <col min="14081" max="14081" width="1.140625" style="89" customWidth="1"/>
    <col min="14082" max="14084" width="5" style="89" customWidth="1"/>
    <col min="14085" max="14085" width="4" style="89" customWidth="1"/>
    <col min="14086" max="14087" width="3.7109375" style="89" customWidth="1"/>
    <col min="14088" max="14088" width="8.42578125" style="89" customWidth="1"/>
    <col min="14089" max="14091" width="4.5703125" style="89" customWidth="1"/>
    <col min="14092" max="14093" width="3.28515625" style="89" bestFit="1" customWidth="1"/>
    <col min="14094" max="14097" width="0" style="89" hidden="1" customWidth="1"/>
    <col min="14098" max="14098" width="4.28515625" style="89" customWidth="1"/>
    <col min="14099" max="14101" width="5" style="89" customWidth="1"/>
    <col min="14102" max="14104" width="2.7109375" style="89" customWidth="1"/>
    <col min="14105" max="14105" width="2.85546875" style="89" customWidth="1"/>
    <col min="14106" max="14111" width="2.7109375" style="89" customWidth="1"/>
    <col min="14112" max="14121" width="0" style="89" hidden="1" customWidth="1"/>
    <col min="14122" max="14122" width="4.28515625" style="89" customWidth="1"/>
    <col min="14123" max="14123" width="0" style="89" hidden="1" customWidth="1"/>
    <col min="14124" max="14124" width="3.28515625" style="89" bestFit="1" customWidth="1"/>
    <col min="14125" max="14125" width="0" style="89" hidden="1" customWidth="1"/>
    <col min="14126" max="14126" width="3.28515625" style="89" bestFit="1" customWidth="1"/>
    <col min="14127" max="14128" width="4.28515625" style="89" customWidth="1"/>
    <col min="14129" max="14129" width="14.5703125" style="89" customWidth="1"/>
    <col min="14130" max="14130" width="15.42578125" style="89" customWidth="1"/>
    <col min="14131" max="14131" width="10.140625" style="89" customWidth="1"/>
    <col min="14132" max="14133" width="11" style="89" customWidth="1"/>
    <col min="14134" max="14134" width="17" style="89" customWidth="1"/>
    <col min="14135" max="14135" width="7.5703125" style="89" customWidth="1"/>
    <col min="14136" max="14136" width="54.7109375" style="89" customWidth="1"/>
    <col min="14137" max="14336" width="11.42578125" style="89"/>
    <col min="14337" max="14337" width="1.140625" style="89" customWidth="1"/>
    <col min="14338" max="14340" width="5" style="89" customWidth="1"/>
    <col min="14341" max="14341" width="4" style="89" customWidth="1"/>
    <col min="14342" max="14343" width="3.7109375" style="89" customWidth="1"/>
    <col min="14344" max="14344" width="8.42578125" style="89" customWidth="1"/>
    <col min="14345" max="14347" width="4.5703125" style="89" customWidth="1"/>
    <col min="14348" max="14349" width="3.28515625" style="89" bestFit="1" customWidth="1"/>
    <col min="14350" max="14353" width="0" style="89" hidden="1" customWidth="1"/>
    <col min="14354" max="14354" width="4.28515625" style="89" customWidth="1"/>
    <col min="14355" max="14357" width="5" style="89" customWidth="1"/>
    <col min="14358" max="14360" width="2.7109375" style="89" customWidth="1"/>
    <col min="14361" max="14361" width="2.85546875" style="89" customWidth="1"/>
    <col min="14362" max="14367" width="2.7109375" style="89" customWidth="1"/>
    <col min="14368" max="14377" width="0" style="89" hidden="1" customWidth="1"/>
    <col min="14378" max="14378" width="4.28515625" style="89" customWidth="1"/>
    <col min="14379" max="14379" width="0" style="89" hidden="1" customWidth="1"/>
    <col min="14380" max="14380" width="3.28515625" style="89" bestFit="1" customWidth="1"/>
    <col min="14381" max="14381" width="0" style="89" hidden="1" customWidth="1"/>
    <col min="14382" max="14382" width="3.28515625" style="89" bestFit="1" customWidth="1"/>
    <col min="14383" max="14384" width="4.28515625" style="89" customWidth="1"/>
    <col min="14385" max="14385" width="14.5703125" style="89" customWidth="1"/>
    <col min="14386" max="14386" width="15.42578125" style="89" customWidth="1"/>
    <col min="14387" max="14387" width="10.140625" style="89" customWidth="1"/>
    <col min="14388" max="14389" width="11" style="89" customWidth="1"/>
    <col min="14390" max="14390" width="17" style="89" customWidth="1"/>
    <col min="14391" max="14391" width="7.5703125" style="89" customWidth="1"/>
    <col min="14392" max="14392" width="54.7109375" style="89" customWidth="1"/>
    <col min="14393" max="14592" width="11.42578125" style="89"/>
    <col min="14593" max="14593" width="1.140625" style="89" customWidth="1"/>
    <col min="14594" max="14596" width="5" style="89" customWidth="1"/>
    <col min="14597" max="14597" width="4" style="89" customWidth="1"/>
    <col min="14598" max="14599" width="3.7109375" style="89" customWidth="1"/>
    <col min="14600" max="14600" width="8.42578125" style="89" customWidth="1"/>
    <col min="14601" max="14603" width="4.5703125" style="89" customWidth="1"/>
    <col min="14604" max="14605" width="3.28515625" style="89" bestFit="1" customWidth="1"/>
    <col min="14606" max="14609" width="0" style="89" hidden="1" customWidth="1"/>
    <col min="14610" max="14610" width="4.28515625" style="89" customWidth="1"/>
    <col min="14611" max="14613" width="5" style="89" customWidth="1"/>
    <col min="14614" max="14616" width="2.7109375" style="89" customWidth="1"/>
    <col min="14617" max="14617" width="2.85546875" style="89" customWidth="1"/>
    <col min="14618" max="14623" width="2.7109375" style="89" customWidth="1"/>
    <col min="14624" max="14633" width="0" style="89" hidden="1" customWidth="1"/>
    <col min="14634" max="14634" width="4.28515625" style="89" customWidth="1"/>
    <col min="14635" max="14635" width="0" style="89" hidden="1" customWidth="1"/>
    <col min="14636" max="14636" width="3.28515625" style="89" bestFit="1" customWidth="1"/>
    <col min="14637" max="14637" width="0" style="89" hidden="1" customWidth="1"/>
    <col min="14638" max="14638" width="3.28515625" style="89" bestFit="1" customWidth="1"/>
    <col min="14639" max="14640" width="4.28515625" style="89" customWidth="1"/>
    <col min="14641" max="14641" width="14.5703125" style="89" customWidth="1"/>
    <col min="14642" max="14642" width="15.42578125" style="89" customWidth="1"/>
    <col min="14643" max="14643" width="10.140625" style="89" customWidth="1"/>
    <col min="14644" max="14645" width="11" style="89" customWidth="1"/>
    <col min="14646" max="14646" width="17" style="89" customWidth="1"/>
    <col min="14647" max="14647" width="7.5703125" style="89" customWidth="1"/>
    <col min="14648" max="14648" width="54.7109375" style="89" customWidth="1"/>
    <col min="14649" max="14848" width="11.42578125" style="89"/>
    <col min="14849" max="14849" width="1.140625" style="89" customWidth="1"/>
    <col min="14850" max="14852" width="5" style="89" customWidth="1"/>
    <col min="14853" max="14853" width="4" style="89" customWidth="1"/>
    <col min="14854" max="14855" width="3.7109375" style="89" customWidth="1"/>
    <col min="14856" max="14856" width="8.42578125" style="89" customWidth="1"/>
    <col min="14857" max="14859" width="4.5703125" style="89" customWidth="1"/>
    <col min="14860" max="14861" width="3.28515625" style="89" bestFit="1" customWidth="1"/>
    <col min="14862" max="14865" width="0" style="89" hidden="1" customWidth="1"/>
    <col min="14866" max="14866" width="4.28515625" style="89" customWidth="1"/>
    <col min="14867" max="14869" width="5" style="89" customWidth="1"/>
    <col min="14870" max="14872" width="2.7109375" style="89" customWidth="1"/>
    <col min="14873" max="14873" width="2.85546875" style="89" customWidth="1"/>
    <col min="14874" max="14879" width="2.7109375" style="89" customWidth="1"/>
    <col min="14880" max="14889" width="0" style="89" hidden="1" customWidth="1"/>
    <col min="14890" max="14890" width="4.28515625" style="89" customWidth="1"/>
    <col min="14891" max="14891" width="0" style="89" hidden="1" customWidth="1"/>
    <col min="14892" max="14892" width="3.28515625" style="89" bestFit="1" customWidth="1"/>
    <col min="14893" max="14893" width="0" style="89" hidden="1" customWidth="1"/>
    <col min="14894" max="14894" width="3.28515625" style="89" bestFit="1" customWidth="1"/>
    <col min="14895" max="14896" width="4.28515625" style="89" customWidth="1"/>
    <col min="14897" max="14897" width="14.5703125" style="89" customWidth="1"/>
    <col min="14898" max="14898" width="15.42578125" style="89" customWidth="1"/>
    <col min="14899" max="14899" width="10.140625" style="89" customWidth="1"/>
    <col min="14900" max="14901" width="11" style="89" customWidth="1"/>
    <col min="14902" max="14902" width="17" style="89" customWidth="1"/>
    <col min="14903" max="14903" width="7.5703125" style="89" customWidth="1"/>
    <col min="14904" max="14904" width="54.7109375" style="89" customWidth="1"/>
    <col min="14905" max="15104" width="11.42578125" style="89"/>
    <col min="15105" max="15105" width="1.140625" style="89" customWidth="1"/>
    <col min="15106" max="15108" width="5" style="89" customWidth="1"/>
    <col min="15109" max="15109" width="4" style="89" customWidth="1"/>
    <col min="15110" max="15111" width="3.7109375" style="89" customWidth="1"/>
    <col min="15112" max="15112" width="8.42578125" style="89" customWidth="1"/>
    <col min="15113" max="15115" width="4.5703125" style="89" customWidth="1"/>
    <col min="15116" max="15117" width="3.28515625" style="89" bestFit="1" customWidth="1"/>
    <col min="15118" max="15121" width="0" style="89" hidden="1" customWidth="1"/>
    <col min="15122" max="15122" width="4.28515625" style="89" customWidth="1"/>
    <col min="15123" max="15125" width="5" style="89" customWidth="1"/>
    <col min="15126" max="15128" width="2.7109375" style="89" customWidth="1"/>
    <col min="15129" max="15129" width="2.85546875" style="89" customWidth="1"/>
    <col min="15130" max="15135" width="2.7109375" style="89" customWidth="1"/>
    <col min="15136" max="15145" width="0" style="89" hidden="1" customWidth="1"/>
    <col min="15146" max="15146" width="4.28515625" style="89" customWidth="1"/>
    <col min="15147" max="15147" width="0" style="89" hidden="1" customWidth="1"/>
    <col min="15148" max="15148" width="3.28515625" style="89" bestFit="1" customWidth="1"/>
    <col min="15149" max="15149" width="0" style="89" hidden="1" customWidth="1"/>
    <col min="15150" max="15150" width="3.28515625" style="89" bestFit="1" customWidth="1"/>
    <col min="15151" max="15152" width="4.28515625" style="89" customWidth="1"/>
    <col min="15153" max="15153" width="14.5703125" style="89" customWidth="1"/>
    <col min="15154" max="15154" width="15.42578125" style="89" customWidth="1"/>
    <col min="15155" max="15155" width="10.140625" style="89" customWidth="1"/>
    <col min="15156" max="15157" width="11" style="89" customWidth="1"/>
    <col min="15158" max="15158" width="17" style="89" customWidth="1"/>
    <col min="15159" max="15159" width="7.5703125" style="89" customWidth="1"/>
    <col min="15160" max="15160" width="54.7109375" style="89" customWidth="1"/>
    <col min="15161" max="15360" width="11.42578125" style="89"/>
    <col min="15361" max="15361" width="1.140625" style="89" customWidth="1"/>
    <col min="15362" max="15364" width="5" style="89" customWidth="1"/>
    <col min="15365" max="15365" width="4" style="89" customWidth="1"/>
    <col min="15366" max="15367" width="3.7109375" style="89" customWidth="1"/>
    <col min="15368" max="15368" width="8.42578125" style="89" customWidth="1"/>
    <col min="15369" max="15371" width="4.5703125" style="89" customWidth="1"/>
    <col min="15372" max="15373" width="3.28515625" style="89" bestFit="1" customWidth="1"/>
    <col min="15374" max="15377" width="0" style="89" hidden="1" customWidth="1"/>
    <col min="15378" max="15378" width="4.28515625" style="89" customWidth="1"/>
    <col min="15379" max="15381" width="5" style="89" customWidth="1"/>
    <col min="15382" max="15384" width="2.7109375" style="89" customWidth="1"/>
    <col min="15385" max="15385" width="2.85546875" style="89" customWidth="1"/>
    <col min="15386" max="15391" width="2.7109375" style="89" customWidth="1"/>
    <col min="15392" max="15401" width="0" style="89" hidden="1" customWidth="1"/>
    <col min="15402" max="15402" width="4.28515625" style="89" customWidth="1"/>
    <col min="15403" max="15403" width="0" style="89" hidden="1" customWidth="1"/>
    <col min="15404" max="15404" width="3.28515625" style="89" bestFit="1" customWidth="1"/>
    <col min="15405" max="15405" width="0" style="89" hidden="1" customWidth="1"/>
    <col min="15406" max="15406" width="3.28515625" style="89" bestFit="1" customWidth="1"/>
    <col min="15407" max="15408" width="4.28515625" style="89" customWidth="1"/>
    <col min="15409" max="15409" width="14.5703125" style="89" customWidth="1"/>
    <col min="15410" max="15410" width="15.42578125" style="89" customWidth="1"/>
    <col min="15411" max="15411" width="10.140625" style="89" customWidth="1"/>
    <col min="15412" max="15413" width="11" style="89" customWidth="1"/>
    <col min="15414" max="15414" width="17" style="89" customWidth="1"/>
    <col min="15415" max="15415" width="7.5703125" style="89" customWidth="1"/>
    <col min="15416" max="15416" width="54.7109375" style="89" customWidth="1"/>
    <col min="15417" max="15616" width="11.42578125" style="89"/>
    <col min="15617" max="15617" width="1.140625" style="89" customWidth="1"/>
    <col min="15618" max="15620" width="5" style="89" customWidth="1"/>
    <col min="15621" max="15621" width="4" style="89" customWidth="1"/>
    <col min="15622" max="15623" width="3.7109375" style="89" customWidth="1"/>
    <col min="15624" max="15624" width="8.42578125" style="89" customWidth="1"/>
    <col min="15625" max="15627" width="4.5703125" style="89" customWidth="1"/>
    <col min="15628" max="15629" width="3.28515625" style="89" bestFit="1" customWidth="1"/>
    <col min="15630" max="15633" width="0" style="89" hidden="1" customWidth="1"/>
    <col min="15634" max="15634" width="4.28515625" style="89" customWidth="1"/>
    <col min="15635" max="15637" width="5" style="89" customWidth="1"/>
    <col min="15638" max="15640" width="2.7109375" style="89" customWidth="1"/>
    <col min="15641" max="15641" width="2.85546875" style="89" customWidth="1"/>
    <col min="15642" max="15647" width="2.7109375" style="89" customWidth="1"/>
    <col min="15648" max="15657" width="0" style="89" hidden="1" customWidth="1"/>
    <col min="15658" max="15658" width="4.28515625" style="89" customWidth="1"/>
    <col min="15659" max="15659" width="0" style="89" hidden="1" customWidth="1"/>
    <col min="15660" max="15660" width="3.28515625" style="89" bestFit="1" customWidth="1"/>
    <col min="15661" max="15661" width="0" style="89" hidden="1" customWidth="1"/>
    <col min="15662" max="15662" width="3.28515625" style="89" bestFit="1" customWidth="1"/>
    <col min="15663" max="15664" width="4.28515625" style="89" customWidth="1"/>
    <col min="15665" max="15665" width="14.5703125" style="89" customWidth="1"/>
    <col min="15666" max="15666" width="15.42578125" style="89" customWidth="1"/>
    <col min="15667" max="15667" width="10.140625" style="89" customWidth="1"/>
    <col min="15668" max="15669" width="11" style="89" customWidth="1"/>
    <col min="15670" max="15670" width="17" style="89" customWidth="1"/>
    <col min="15671" max="15671" width="7.5703125" style="89" customWidth="1"/>
    <col min="15672" max="15672" width="54.7109375" style="89" customWidth="1"/>
    <col min="15673" max="15872" width="11.42578125" style="89"/>
    <col min="15873" max="15873" width="1.140625" style="89" customWidth="1"/>
    <col min="15874" max="15876" width="5" style="89" customWidth="1"/>
    <col min="15877" max="15877" width="4" style="89" customWidth="1"/>
    <col min="15878" max="15879" width="3.7109375" style="89" customWidth="1"/>
    <col min="15880" max="15880" width="8.42578125" style="89" customWidth="1"/>
    <col min="15881" max="15883" width="4.5703125" style="89" customWidth="1"/>
    <col min="15884" max="15885" width="3.28515625" style="89" bestFit="1" customWidth="1"/>
    <col min="15886" max="15889" width="0" style="89" hidden="1" customWidth="1"/>
    <col min="15890" max="15890" width="4.28515625" style="89" customWidth="1"/>
    <col min="15891" max="15893" width="5" style="89" customWidth="1"/>
    <col min="15894" max="15896" width="2.7109375" style="89" customWidth="1"/>
    <col min="15897" max="15897" width="2.85546875" style="89" customWidth="1"/>
    <col min="15898" max="15903" width="2.7109375" style="89" customWidth="1"/>
    <col min="15904" max="15913" width="0" style="89" hidden="1" customWidth="1"/>
    <col min="15914" max="15914" width="4.28515625" style="89" customWidth="1"/>
    <col min="15915" max="15915" width="0" style="89" hidden="1" customWidth="1"/>
    <col min="15916" max="15916" width="3.28515625" style="89" bestFit="1" customWidth="1"/>
    <col min="15917" max="15917" width="0" style="89" hidden="1" customWidth="1"/>
    <col min="15918" max="15918" width="3.28515625" style="89" bestFit="1" customWidth="1"/>
    <col min="15919" max="15920" width="4.28515625" style="89" customWidth="1"/>
    <col min="15921" max="15921" width="14.5703125" style="89" customWidth="1"/>
    <col min="15922" max="15922" width="15.42578125" style="89" customWidth="1"/>
    <col min="15923" max="15923" width="10.140625" style="89" customWidth="1"/>
    <col min="15924" max="15925" width="11" style="89" customWidth="1"/>
    <col min="15926" max="15926" width="17" style="89" customWidth="1"/>
    <col min="15927" max="15927" width="7.5703125" style="89" customWidth="1"/>
    <col min="15928" max="15928" width="54.7109375" style="89" customWidth="1"/>
    <col min="15929" max="16128" width="11.42578125" style="89"/>
    <col min="16129" max="16129" width="1.140625" style="89" customWidth="1"/>
    <col min="16130" max="16132" width="5" style="89" customWidth="1"/>
    <col min="16133" max="16133" width="4" style="89" customWidth="1"/>
    <col min="16134" max="16135" width="3.7109375" style="89" customWidth="1"/>
    <col min="16136" max="16136" width="8.42578125" style="89" customWidth="1"/>
    <col min="16137" max="16139" width="4.5703125" style="89" customWidth="1"/>
    <col min="16140" max="16141" width="3.28515625" style="89" bestFit="1" customWidth="1"/>
    <col min="16142" max="16145" width="0" style="89" hidden="1" customWidth="1"/>
    <col min="16146" max="16146" width="4.28515625" style="89" customWidth="1"/>
    <col min="16147" max="16149" width="5" style="89" customWidth="1"/>
    <col min="16150" max="16152" width="2.7109375" style="89" customWidth="1"/>
    <col min="16153" max="16153" width="2.85546875" style="89" customWidth="1"/>
    <col min="16154" max="16159" width="2.7109375" style="89" customWidth="1"/>
    <col min="16160" max="16169" width="0" style="89" hidden="1" customWidth="1"/>
    <col min="16170" max="16170" width="4.28515625" style="89" customWidth="1"/>
    <col min="16171" max="16171" width="0" style="89" hidden="1" customWidth="1"/>
    <col min="16172" max="16172" width="3.28515625" style="89" bestFit="1" customWidth="1"/>
    <col min="16173" max="16173" width="0" style="89" hidden="1" customWidth="1"/>
    <col min="16174" max="16174" width="3.28515625" style="89" bestFit="1" customWidth="1"/>
    <col min="16175" max="16176" width="4.28515625" style="89" customWidth="1"/>
    <col min="16177" max="16177" width="14.5703125" style="89" customWidth="1"/>
    <col min="16178" max="16178" width="15.42578125" style="89" customWidth="1"/>
    <col min="16179" max="16179" width="10.140625" style="89" customWidth="1"/>
    <col min="16180" max="16181" width="11" style="89" customWidth="1"/>
    <col min="16182" max="16182" width="17" style="89" customWidth="1"/>
    <col min="16183" max="16183" width="7.5703125" style="89" customWidth="1"/>
    <col min="16184" max="16184" width="54.7109375" style="89" customWidth="1"/>
    <col min="16185" max="16384" width="11.42578125" style="89"/>
  </cols>
  <sheetData>
    <row r="1" spans="1:56" ht="11.25" customHeight="1" x14ac:dyDescent="0.2">
      <c r="A1" s="87"/>
      <c r="B1" s="1813" t="s">
        <v>447</v>
      </c>
      <c r="C1" s="1814"/>
      <c r="D1" s="1814"/>
      <c r="E1" s="1814"/>
      <c r="F1" s="1814"/>
      <c r="G1" s="1814"/>
      <c r="H1" s="1814"/>
      <c r="I1" s="1814"/>
      <c r="J1" s="1814"/>
      <c r="K1" s="1814"/>
      <c r="L1" s="1814"/>
      <c r="M1" s="1814"/>
      <c r="N1" s="1814"/>
      <c r="O1" s="1814"/>
      <c r="P1" s="1814"/>
      <c r="Q1" s="1814"/>
      <c r="R1" s="1814"/>
      <c r="S1" s="1814"/>
      <c r="T1" s="1814"/>
      <c r="U1" s="1814"/>
      <c r="V1" s="1814"/>
      <c r="W1" s="1814"/>
      <c r="X1" s="1814"/>
      <c r="Y1" s="1814"/>
      <c r="Z1" s="1814"/>
      <c r="AA1" s="1814"/>
      <c r="AB1" s="1814"/>
      <c r="AC1" s="1814"/>
      <c r="AD1" s="1814"/>
      <c r="AE1" s="1814"/>
      <c r="AF1" s="1814"/>
      <c r="AG1" s="1814"/>
      <c r="AH1" s="1814"/>
      <c r="AI1" s="1814"/>
      <c r="AJ1" s="1814"/>
      <c r="AK1" s="1814"/>
      <c r="AL1" s="1814"/>
      <c r="AM1" s="1814"/>
      <c r="AN1" s="1814"/>
      <c r="AO1" s="1814"/>
      <c r="AP1" s="1814"/>
      <c r="AQ1" s="1814"/>
      <c r="AR1" s="1814"/>
      <c r="AS1" s="1814"/>
      <c r="AT1" s="1814"/>
      <c r="AU1" s="1815"/>
      <c r="AV1" s="1813"/>
      <c r="AW1" s="1814"/>
      <c r="AX1" s="1815"/>
      <c r="AY1" s="88"/>
      <c r="AZ1" s="87"/>
      <c r="BA1" s="87"/>
      <c r="BB1" s="1822" t="s">
        <v>118</v>
      </c>
      <c r="BC1" s="1822"/>
      <c r="BD1" s="1822"/>
    </row>
    <row r="2" spans="1:56" ht="11.25" customHeight="1" x14ac:dyDescent="0.2">
      <c r="A2" s="87"/>
      <c r="B2" s="1823" t="s">
        <v>119</v>
      </c>
      <c r="C2" s="1824"/>
      <c r="D2" s="1824"/>
      <c r="E2" s="1824"/>
      <c r="F2" s="1824"/>
      <c r="G2" s="1824"/>
      <c r="H2" s="1824"/>
      <c r="I2" s="1824"/>
      <c r="J2" s="1824"/>
      <c r="K2" s="1824"/>
      <c r="L2" s="1824"/>
      <c r="M2" s="1824"/>
      <c r="N2" s="1824"/>
      <c r="O2" s="1824"/>
      <c r="P2" s="1824"/>
      <c r="Q2" s="1824"/>
      <c r="R2" s="1824"/>
      <c r="S2" s="1824"/>
      <c r="T2" s="1824"/>
      <c r="U2" s="1824"/>
      <c r="V2" s="1824"/>
      <c r="W2" s="1824"/>
      <c r="X2" s="1824"/>
      <c r="Y2" s="1824"/>
      <c r="Z2" s="1824"/>
      <c r="AA2" s="1824"/>
      <c r="AB2" s="1824"/>
      <c r="AC2" s="1824"/>
      <c r="AD2" s="1824"/>
      <c r="AE2" s="1824"/>
      <c r="AF2" s="1824"/>
      <c r="AG2" s="1824"/>
      <c r="AH2" s="1824"/>
      <c r="AI2" s="1824"/>
      <c r="AJ2" s="1824"/>
      <c r="AK2" s="1824"/>
      <c r="AL2" s="1824"/>
      <c r="AM2" s="1824"/>
      <c r="AN2" s="1824"/>
      <c r="AO2" s="1824"/>
      <c r="AP2" s="1824"/>
      <c r="AQ2" s="1824"/>
      <c r="AR2" s="1824"/>
      <c r="AS2" s="1824"/>
      <c r="AT2" s="1824"/>
      <c r="AU2" s="1825"/>
      <c r="AV2" s="1816"/>
      <c r="AW2" s="1817"/>
      <c r="AX2" s="1818"/>
      <c r="AY2" s="88"/>
      <c r="AZ2" s="87"/>
      <c r="BA2" s="87"/>
      <c r="BB2" s="1822"/>
      <c r="BC2" s="1822"/>
      <c r="BD2" s="1822"/>
    </row>
    <row r="3" spans="1:56" ht="12" customHeight="1" x14ac:dyDescent="0.2">
      <c r="A3" s="87"/>
      <c r="B3" s="1813" t="s">
        <v>451</v>
      </c>
      <c r="C3" s="1814"/>
      <c r="D3" s="1815"/>
      <c r="E3" s="1813" t="s">
        <v>452</v>
      </c>
      <c r="F3" s="1814"/>
      <c r="G3" s="1814"/>
      <c r="H3" s="1814"/>
      <c r="I3" s="1814"/>
      <c r="J3" s="1814"/>
      <c r="K3" s="1814"/>
      <c r="L3" s="1814"/>
      <c r="M3" s="1814"/>
      <c r="N3" s="1814"/>
      <c r="O3" s="1814"/>
      <c r="P3" s="1814"/>
      <c r="Q3" s="1814"/>
      <c r="R3" s="1814"/>
      <c r="S3" s="1814"/>
      <c r="T3" s="1814"/>
      <c r="U3" s="1814"/>
      <c r="V3" s="1814"/>
      <c r="W3" s="1814"/>
      <c r="X3" s="1814"/>
      <c r="Y3" s="1814"/>
      <c r="Z3" s="1815"/>
      <c r="AA3" s="1813" t="s">
        <v>453</v>
      </c>
      <c r="AB3" s="1814"/>
      <c r="AC3" s="1814"/>
      <c r="AD3" s="1814"/>
      <c r="AE3" s="1814"/>
      <c r="AF3" s="1814"/>
      <c r="AG3" s="1814"/>
      <c r="AH3" s="1814"/>
      <c r="AI3" s="1814"/>
      <c r="AJ3" s="1814"/>
      <c r="AK3" s="1814"/>
      <c r="AL3" s="1814"/>
      <c r="AM3" s="1814"/>
      <c r="AN3" s="1814"/>
      <c r="AO3" s="1814"/>
      <c r="AP3" s="1814"/>
      <c r="AQ3" s="1814"/>
      <c r="AR3" s="1814"/>
      <c r="AS3" s="1814"/>
      <c r="AT3" s="1814"/>
      <c r="AU3" s="1815"/>
      <c r="AV3" s="1816"/>
      <c r="AW3" s="1817"/>
      <c r="AX3" s="1818"/>
      <c r="AY3" s="88"/>
      <c r="AZ3" s="87"/>
      <c r="BA3" s="87"/>
      <c r="BB3" s="1826">
        <v>42853</v>
      </c>
      <c r="BC3" s="1826"/>
      <c r="BD3" s="1826"/>
    </row>
    <row r="4" spans="1:56" ht="12" customHeight="1" x14ac:dyDescent="0.2">
      <c r="A4" s="87"/>
      <c r="B4" s="1823" t="s">
        <v>120</v>
      </c>
      <c r="C4" s="1824"/>
      <c r="D4" s="1825"/>
      <c r="E4" s="1823" t="s">
        <v>456</v>
      </c>
      <c r="F4" s="1824"/>
      <c r="G4" s="1824"/>
      <c r="H4" s="1824"/>
      <c r="I4" s="1824"/>
      <c r="J4" s="1824"/>
      <c r="K4" s="1824"/>
      <c r="L4" s="1824"/>
      <c r="M4" s="1824"/>
      <c r="N4" s="1824"/>
      <c r="O4" s="1824"/>
      <c r="P4" s="1824"/>
      <c r="Q4" s="1824"/>
      <c r="R4" s="1824"/>
      <c r="S4" s="1824"/>
      <c r="T4" s="1824"/>
      <c r="U4" s="1824"/>
      <c r="V4" s="1824"/>
      <c r="W4" s="1824"/>
      <c r="X4" s="1824"/>
      <c r="Y4" s="1824"/>
      <c r="Z4" s="1825"/>
      <c r="AA4" s="1823">
        <v>4</v>
      </c>
      <c r="AB4" s="1824"/>
      <c r="AC4" s="1824"/>
      <c r="AD4" s="1824"/>
      <c r="AE4" s="1824"/>
      <c r="AF4" s="1824"/>
      <c r="AG4" s="1824"/>
      <c r="AH4" s="1824"/>
      <c r="AI4" s="1824"/>
      <c r="AJ4" s="1824"/>
      <c r="AK4" s="1824"/>
      <c r="AL4" s="1824"/>
      <c r="AM4" s="1824"/>
      <c r="AN4" s="1824"/>
      <c r="AO4" s="1824"/>
      <c r="AP4" s="1824"/>
      <c r="AQ4" s="1824"/>
      <c r="AR4" s="1824"/>
      <c r="AS4" s="1824"/>
      <c r="AT4" s="1824"/>
      <c r="AU4" s="1825"/>
      <c r="AV4" s="1819"/>
      <c r="AW4" s="1820"/>
      <c r="AX4" s="1821"/>
      <c r="AY4" s="88"/>
      <c r="AZ4" s="87"/>
      <c r="BA4" s="87"/>
      <c r="BB4" s="1826"/>
      <c r="BC4" s="1826"/>
      <c r="BD4" s="1826"/>
    </row>
    <row r="5" spans="1:56" ht="6" customHeight="1" x14ac:dyDescent="0.2">
      <c r="A5" s="87"/>
      <c r="B5" s="90"/>
      <c r="C5" s="90"/>
      <c r="D5" s="90"/>
      <c r="E5" s="90"/>
      <c r="F5" s="90"/>
      <c r="G5" s="90"/>
      <c r="H5" s="90"/>
      <c r="I5" s="90"/>
      <c r="J5" s="90"/>
      <c r="K5" s="90"/>
      <c r="L5" s="90"/>
      <c r="M5" s="90"/>
      <c r="N5" s="90"/>
      <c r="O5" s="90"/>
      <c r="P5" s="90"/>
      <c r="Q5" s="90"/>
      <c r="R5" s="90"/>
      <c r="S5" s="90"/>
      <c r="T5" s="90"/>
      <c r="U5" s="90"/>
      <c r="V5" s="90"/>
      <c r="W5" s="90"/>
      <c r="X5" s="90"/>
      <c r="Y5" s="90"/>
      <c r="Z5" s="90"/>
      <c r="AA5" s="90"/>
      <c r="AB5" s="90"/>
      <c r="AC5" s="90"/>
      <c r="AD5" s="90"/>
      <c r="AE5" s="90"/>
      <c r="AF5" s="90"/>
      <c r="AG5" s="90"/>
      <c r="AH5" s="90"/>
      <c r="AI5" s="90"/>
      <c r="AJ5" s="90"/>
      <c r="AK5" s="90"/>
      <c r="AL5" s="90"/>
      <c r="AM5" s="90"/>
      <c r="AN5" s="90"/>
      <c r="AO5" s="90"/>
      <c r="AP5" s="90"/>
      <c r="AQ5" s="90"/>
      <c r="AR5" s="90"/>
      <c r="AS5" s="90"/>
      <c r="AT5" s="90"/>
      <c r="AU5" s="90"/>
      <c r="AV5" s="90"/>
      <c r="AW5" s="90"/>
      <c r="AX5" s="90"/>
      <c r="AY5" s="612"/>
      <c r="AZ5" s="612"/>
      <c r="BA5" s="612"/>
      <c r="BB5" s="87"/>
      <c r="BC5" s="90"/>
      <c r="BD5" s="90"/>
    </row>
    <row r="6" spans="1:56" ht="27" customHeight="1" x14ac:dyDescent="0.2">
      <c r="A6" s="87"/>
      <c r="B6" s="1827" t="s">
        <v>122</v>
      </c>
      <c r="C6" s="1828"/>
      <c r="D6" s="1829" t="s">
        <v>123</v>
      </c>
      <c r="E6" s="1830"/>
      <c r="F6" s="1830"/>
      <c r="G6" s="1830"/>
      <c r="H6" s="1831"/>
      <c r="I6" s="1827" t="s">
        <v>448</v>
      </c>
      <c r="J6" s="1832"/>
      <c r="K6" s="1828"/>
      <c r="L6" s="1829" t="s">
        <v>135</v>
      </c>
      <c r="M6" s="1830"/>
      <c r="N6" s="1830"/>
      <c r="O6" s="1830"/>
      <c r="P6" s="1830"/>
      <c r="Q6" s="1830"/>
      <c r="R6" s="1830"/>
      <c r="S6" s="1830"/>
      <c r="T6" s="1830"/>
      <c r="U6" s="1831"/>
      <c r="V6" s="1827" t="s">
        <v>124</v>
      </c>
      <c r="W6" s="1832"/>
      <c r="X6" s="1832"/>
      <c r="Y6" s="1832"/>
      <c r="Z6" s="1832"/>
      <c r="AA6" s="1833" t="s">
        <v>3122</v>
      </c>
      <c r="AB6" s="1833"/>
      <c r="AC6" s="1833"/>
      <c r="AD6" s="1833"/>
      <c r="AE6" s="1833"/>
      <c r="AF6" s="1833"/>
      <c r="AG6" s="1833"/>
      <c r="AH6" s="1833"/>
      <c r="AI6" s="1833"/>
      <c r="AJ6" s="1833"/>
      <c r="AK6" s="1833"/>
      <c r="AL6" s="1833"/>
      <c r="AM6" s="1833"/>
      <c r="AN6" s="1833"/>
      <c r="AO6" s="1833"/>
      <c r="AP6" s="1833"/>
      <c r="AQ6" s="1833"/>
      <c r="AR6" s="1833"/>
      <c r="AS6" s="1833"/>
      <c r="AT6" s="1833"/>
      <c r="AU6" s="1833"/>
      <c r="AV6" s="1833"/>
      <c r="AW6" s="1833"/>
      <c r="AX6" s="1834"/>
      <c r="AY6" s="91"/>
      <c r="AZ6" s="91"/>
      <c r="BA6" s="91"/>
      <c r="BB6" s="91"/>
      <c r="BC6" s="91"/>
      <c r="BD6" s="91"/>
    </row>
    <row r="7" spans="1:56" ht="6" customHeight="1" x14ac:dyDescent="0.2">
      <c r="A7" s="87"/>
      <c r="B7" s="92"/>
      <c r="C7" s="92"/>
      <c r="D7" s="92"/>
      <c r="E7" s="93"/>
      <c r="F7" s="93"/>
      <c r="G7" s="93"/>
      <c r="H7" s="93"/>
      <c r="I7" s="93"/>
      <c r="J7" s="93"/>
      <c r="K7" s="93"/>
      <c r="L7" s="93"/>
      <c r="M7" s="93"/>
      <c r="N7" s="93"/>
      <c r="O7" s="93"/>
      <c r="P7" s="93"/>
      <c r="Q7" s="93"/>
      <c r="R7" s="93"/>
      <c r="S7" s="93"/>
      <c r="T7" s="93"/>
      <c r="U7" s="93"/>
      <c r="V7" s="93"/>
      <c r="W7" s="93"/>
      <c r="X7" s="93"/>
      <c r="Y7" s="93"/>
      <c r="Z7" s="93"/>
      <c r="AA7" s="93"/>
      <c r="AB7" s="93"/>
      <c r="AC7" s="93"/>
      <c r="AD7" s="93"/>
      <c r="AE7" s="93"/>
      <c r="AF7" s="93"/>
      <c r="AG7" s="93"/>
      <c r="AH7" s="93"/>
      <c r="AI7" s="93"/>
      <c r="AJ7" s="93"/>
      <c r="AK7" s="93"/>
      <c r="AL7" s="93"/>
      <c r="AM7" s="93"/>
      <c r="AN7" s="93"/>
      <c r="AO7" s="93"/>
      <c r="AP7" s="93"/>
      <c r="AQ7" s="93"/>
      <c r="AR7" s="93"/>
      <c r="AS7" s="93"/>
      <c r="AT7" s="93"/>
      <c r="AU7" s="93"/>
      <c r="AV7" s="93"/>
      <c r="AW7" s="93"/>
      <c r="AX7" s="93"/>
      <c r="AY7" s="94"/>
      <c r="AZ7" s="94"/>
      <c r="BA7" s="94"/>
      <c r="BB7" s="94"/>
      <c r="BC7" s="94"/>
      <c r="BD7" s="94"/>
    </row>
    <row r="8" spans="1:56" ht="26.25" customHeight="1" x14ac:dyDescent="0.2">
      <c r="A8" s="95"/>
      <c r="B8" s="1835" t="s">
        <v>457</v>
      </c>
      <c r="C8" s="1836"/>
      <c r="D8" s="1836"/>
      <c r="E8" s="1836"/>
      <c r="F8" s="1836"/>
      <c r="G8" s="1836"/>
      <c r="H8" s="1836"/>
      <c r="I8" s="1836"/>
      <c r="J8" s="1836"/>
      <c r="K8" s="1837"/>
      <c r="L8" s="2101" t="s">
        <v>1146</v>
      </c>
      <c r="M8" s="2102"/>
      <c r="N8" s="2102"/>
      <c r="O8" s="2102"/>
      <c r="P8" s="2102"/>
      <c r="Q8" s="2102"/>
      <c r="R8" s="2103"/>
      <c r="S8" s="2104" t="s">
        <v>1147</v>
      </c>
      <c r="T8" s="2105"/>
      <c r="U8" s="2105"/>
      <c r="V8" s="2105"/>
      <c r="W8" s="2105"/>
      <c r="X8" s="2105"/>
      <c r="Y8" s="2105"/>
      <c r="Z8" s="2105"/>
      <c r="AA8" s="2105"/>
      <c r="AB8" s="2105"/>
      <c r="AC8" s="2105"/>
      <c r="AD8" s="2105"/>
      <c r="AE8" s="2105"/>
      <c r="AF8" s="2105"/>
      <c r="AG8" s="2105"/>
      <c r="AH8" s="2105"/>
      <c r="AI8" s="2105"/>
      <c r="AJ8" s="2105"/>
      <c r="AK8" s="2105"/>
      <c r="AL8" s="2105"/>
      <c r="AM8" s="2105"/>
      <c r="AN8" s="2105"/>
      <c r="AO8" s="2105"/>
      <c r="AP8" s="2105"/>
      <c r="AQ8" s="2105"/>
      <c r="AR8" s="2105"/>
      <c r="AS8" s="2105"/>
      <c r="AT8" s="2105"/>
      <c r="AU8" s="2105"/>
      <c r="AV8" s="2105"/>
      <c r="AW8" s="2105"/>
      <c r="AX8" s="2106"/>
      <c r="AY8" s="1838" t="s">
        <v>1148</v>
      </c>
      <c r="AZ8" s="1838"/>
      <c r="BA8" s="1838"/>
      <c r="BB8" s="1838"/>
      <c r="BC8" s="1838"/>
      <c r="BD8" s="1838"/>
    </row>
    <row r="9" spans="1:56" ht="69" customHeight="1" x14ac:dyDescent="0.2">
      <c r="A9" s="95"/>
      <c r="B9" s="1839" t="s">
        <v>126</v>
      </c>
      <c r="C9" s="1840"/>
      <c r="D9" s="1841"/>
      <c r="E9" s="564" t="s">
        <v>451</v>
      </c>
      <c r="F9" s="1839" t="s">
        <v>1149</v>
      </c>
      <c r="G9" s="1840"/>
      <c r="H9" s="1841"/>
      <c r="I9" s="1839" t="s">
        <v>465</v>
      </c>
      <c r="J9" s="1840"/>
      <c r="K9" s="1841"/>
      <c r="L9" s="564" t="s">
        <v>1150</v>
      </c>
      <c r="M9" s="564" t="s">
        <v>1153</v>
      </c>
      <c r="N9" s="565"/>
      <c r="O9" s="566" t="s">
        <v>1151</v>
      </c>
      <c r="P9" s="566" t="s">
        <v>1152</v>
      </c>
      <c r="Q9" s="566" t="s">
        <v>1154</v>
      </c>
      <c r="R9" s="564" t="s">
        <v>1155</v>
      </c>
      <c r="S9" s="1839" t="s">
        <v>1156</v>
      </c>
      <c r="T9" s="1840"/>
      <c r="U9" s="1841"/>
      <c r="V9" s="564" t="s">
        <v>1157</v>
      </c>
      <c r="W9" s="564" t="s">
        <v>1158</v>
      </c>
      <c r="X9" s="564" t="s">
        <v>1159</v>
      </c>
      <c r="Y9" s="567" t="s">
        <v>1160</v>
      </c>
      <c r="Z9" s="567" t="s">
        <v>1162</v>
      </c>
      <c r="AA9" s="567" t="s">
        <v>1164</v>
      </c>
      <c r="AB9" s="567" t="s">
        <v>1166</v>
      </c>
      <c r="AC9" s="567" t="s">
        <v>1168</v>
      </c>
      <c r="AD9" s="567" t="s">
        <v>1170</v>
      </c>
      <c r="AE9" s="567" t="s">
        <v>129</v>
      </c>
      <c r="AF9" s="568"/>
      <c r="AG9" s="618" t="s">
        <v>1161</v>
      </c>
      <c r="AH9" s="618" t="s">
        <v>1163</v>
      </c>
      <c r="AI9" s="618" t="s">
        <v>1165</v>
      </c>
      <c r="AJ9" s="618" t="s">
        <v>1167</v>
      </c>
      <c r="AK9" s="618" t="s">
        <v>1169</v>
      </c>
      <c r="AL9" s="618" t="s">
        <v>1171</v>
      </c>
      <c r="AM9" s="618" t="s">
        <v>1172</v>
      </c>
      <c r="AN9" s="618" t="s">
        <v>1173</v>
      </c>
      <c r="AO9" s="618" t="s">
        <v>1174</v>
      </c>
      <c r="AP9" s="564" t="s">
        <v>1175</v>
      </c>
      <c r="AQ9" s="566" t="s">
        <v>1176</v>
      </c>
      <c r="AR9" s="564" t="s">
        <v>1150</v>
      </c>
      <c r="AS9" s="566" t="s">
        <v>1177</v>
      </c>
      <c r="AT9" s="564" t="s">
        <v>1153</v>
      </c>
      <c r="AU9" s="564" t="s">
        <v>1178</v>
      </c>
      <c r="AV9" s="564" t="s">
        <v>1179</v>
      </c>
      <c r="AW9" s="569" t="s">
        <v>1180</v>
      </c>
      <c r="AX9" s="569" t="s">
        <v>1181</v>
      </c>
      <c r="AY9" s="570" t="s">
        <v>1182</v>
      </c>
      <c r="AZ9" s="1838" t="s">
        <v>1183</v>
      </c>
      <c r="BA9" s="1838"/>
      <c r="BB9" s="1838"/>
      <c r="BC9" s="570" t="s">
        <v>127</v>
      </c>
      <c r="BD9" s="609" t="s">
        <v>128</v>
      </c>
    </row>
    <row r="10" spans="1:56" ht="311.25" customHeight="1" x14ac:dyDescent="0.2">
      <c r="A10" s="612"/>
      <c r="B10" s="1842" t="s">
        <v>3123</v>
      </c>
      <c r="C10" s="1842"/>
      <c r="D10" s="1842"/>
      <c r="E10" s="625" t="s">
        <v>1203</v>
      </c>
      <c r="F10" s="1842" t="s">
        <v>3124</v>
      </c>
      <c r="G10" s="1842"/>
      <c r="H10" s="1842"/>
      <c r="I10" s="1842" t="s">
        <v>3125</v>
      </c>
      <c r="J10" s="1842"/>
      <c r="K10" s="1842"/>
      <c r="L10" s="627" t="s">
        <v>1204</v>
      </c>
      <c r="M10" s="627" t="s">
        <v>1186</v>
      </c>
      <c r="N10" s="627"/>
      <c r="O10" s="572">
        <f>VLOOKUP(L10,[40]Listas!$M$69:$N$73,2,0)</f>
        <v>1</v>
      </c>
      <c r="P10" s="572"/>
      <c r="Q10" s="572">
        <f>HLOOKUP(M10,[40]Listas!$O$67:$Q$68,2,0)</f>
        <v>10</v>
      </c>
      <c r="R10" s="573" t="str">
        <f>INDEX([40]Listas!$O$69:$Q$73,MATCH(L10,[40]Listas!$M$69:$M$73,0),MATCH(M10,[40]Listas!$O$67:$Q$67,0))</f>
        <v>10
BAJA</v>
      </c>
      <c r="S10" s="1842" t="s">
        <v>3126</v>
      </c>
      <c r="T10" s="1842"/>
      <c r="U10" s="1842"/>
      <c r="V10" s="633" t="s">
        <v>132</v>
      </c>
      <c r="W10" s="633" t="s">
        <v>83</v>
      </c>
      <c r="X10" s="633" t="s">
        <v>83</v>
      </c>
      <c r="Y10" s="633" t="s">
        <v>132</v>
      </c>
      <c r="Z10" s="633" t="s">
        <v>132</v>
      </c>
      <c r="AA10" s="633" t="s">
        <v>83</v>
      </c>
      <c r="AB10" s="633" t="s">
        <v>132</v>
      </c>
      <c r="AC10" s="633" t="s">
        <v>132</v>
      </c>
      <c r="AD10" s="633" t="s">
        <v>132</v>
      </c>
      <c r="AE10" s="633" t="s">
        <v>132</v>
      </c>
      <c r="AF10" s="633"/>
      <c r="AG10" s="572">
        <f t="shared" ref="AG10:AG15" si="0">IF(Y10="SI",15,0)</f>
        <v>15</v>
      </c>
      <c r="AH10" s="572">
        <f t="shared" ref="AH10:AH15" si="1">IF(Z10="SI",5,0)</f>
        <v>5</v>
      </c>
      <c r="AI10" s="572">
        <f t="shared" ref="AI10:AI15" si="2">IF(AA10="SI",15,0)</f>
        <v>0</v>
      </c>
      <c r="AJ10" s="572">
        <f t="shared" ref="AJ10:AJ15" si="3">IF(AB10="SI",10,0)</f>
        <v>10</v>
      </c>
      <c r="AK10" s="572">
        <f t="shared" ref="AK10:AK15" si="4">IF(AC10="SI",15,0)</f>
        <v>15</v>
      </c>
      <c r="AL10" s="572">
        <f t="shared" ref="AL10:AL15" si="5">IF(AD10="SI",10,0)</f>
        <v>10</v>
      </c>
      <c r="AM10" s="572">
        <f t="shared" ref="AM10:AM15" si="6">IF(AE10="SI",30,0)</f>
        <v>30</v>
      </c>
      <c r="AN10" s="572">
        <f t="shared" ref="AN10:AN15" si="7">SUM(AG10+AH10+AI10+AJ10+AK10+AL10+AM10)</f>
        <v>85</v>
      </c>
      <c r="AO10" s="572">
        <f t="shared" ref="AO10:AO15" si="8">IF(AN10&lt;=50,0,IF(AN10&gt;=76,2,1))</f>
        <v>2</v>
      </c>
      <c r="AP10" s="573" t="str">
        <f t="shared" ref="AP10:AP15" si="9">CONCATENATE(AN10,"- disminuye ",AO10)</f>
        <v>85- disminuye 2</v>
      </c>
      <c r="AQ10" s="572">
        <f t="shared" ref="AQ10:AQ15" si="10">IF(V10="SI",O10-AO10,O10)</f>
        <v>-1</v>
      </c>
      <c r="AR10" s="573" t="str">
        <f>IF(AQ10&lt;=1,"Rara vez",VLOOKUP(AQ10,[40]Listas!$L$69:$M$73,2,0))</f>
        <v>Rara vez</v>
      </c>
      <c r="AS10" s="572">
        <f t="shared" ref="AS10:AS15" si="11">IF(W10="SI",Q10-AO10,Q10)</f>
        <v>10</v>
      </c>
      <c r="AT10" s="573" t="str">
        <f t="shared" ref="AT10:AT15" si="12">IF(AS10&lt;=9,"Moderado",IF(AS10=20,"Catastrófico",IF(AS10=18,"Moderado","Mayor")))</f>
        <v>Mayor</v>
      </c>
      <c r="AU10" s="573" t="str">
        <f>INDEX([40]Listas!$O$69:$Q$73,MATCH(AR10,[40]Listas!$M$69:$M$73,0),MATCH(AT10,[40]Listas!$O$67:$Q$67,0))</f>
        <v>10
BAJA</v>
      </c>
      <c r="AV10" s="627" t="s">
        <v>1188</v>
      </c>
      <c r="AW10" s="608" t="s">
        <v>3127</v>
      </c>
      <c r="AX10" s="141" t="s">
        <v>3128</v>
      </c>
      <c r="AY10" s="627" t="s">
        <v>1315</v>
      </c>
      <c r="AZ10" s="1849" t="s">
        <v>3129</v>
      </c>
      <c r="BA10" s="1849"/>
      <c r="BB10" s="1849"/>
      <c r="BC10" s="607" t="s">
        <v>136</v>
      </c>
      <c r="BD10" s="2107" t="s">
        <v>3130</v>
      </c>
    </row>
    <row r="11" spans="1:56" ht="409.5" customHeight="1" x14ac:dyDescent="0.2">
      <c r="A11" s="612"/>
      <c r="B11" s="1842" t="s">
        <v>3131</v>
      </c>
      <c r="C11" s="1842"/>
      <c r="D11" s="1842"/>
      <c r="E11" s="625" t="s">
        <v>1206</v>
      </c>
      <c r="F11" s="1842" t="s">
        <v>1406</v>
      </c>
      <c r="G11" s="1842"/>
      <c r="H11" s="1842"/>
      <c r="I11" s="1842" t="s">
        <v>3132</v>
      </c>
      <c r="J11" s="1842"/>
      <c r="K11" s="1842"/>
      <c r="L11" s="627" t="s">
        <v>1204</v>
      </c>
      <c r="M11" s="627" t="s">
        <v>1209</v>
      </c>
      <c r="N11" s="627"/>
      <c r="O11" s="572">
        <f>VLOOKUP(L11,[40]Listas!$M$69:$N$73,2,0)</f>
        <v>1</v>
      </c>
      <c r="P11" s="572"/>
      <c r="Q11" s="572">
        <f>HLOOKUP(M11,[40]Listas!$O$67:$Q$68,2,0)</f>
        <v>20</v>
      </c>
      <c r="R11" s="573" t="str">
        <f>INDEX([40]Listas!$O$69:$Q$73,MATCH(L11,[40]Listas!$M$69:$M$73,0),MATCH(M11,[40]Listas!$O$67:$Q$67,0))</f>
        <v>20
MODERADA</v>
      </c>
      <c r="S11" s="1842" t="s">
        <v>1407</v>
      </c>
      <c r="T11" s="1842"/>
      <c r="U11" s="1842"/>
      <c r="V11" s="633" t="s">
        <v>132</v>
      </c>
      <c r="W11" s="633" t="s">
        <v>83</v>
      </c>
      <c r="X11" s="633" t="s">
        <v>83</v>
      </c>
      <c r="Y11" s="633" t="s">
        <v>132</v>
      </c>
      <c r="Z11" s="633" t="s">
        <v>132</v>
      </c>
      <c r="AA11" s="633" t="s">
        <v>83</v>
      </c>
      <c r="AB11" s="633" t="s">
        <v>132</v>
      </c>
      <c r="AC11" s="633" t="s">
        <v>132</v>
      </c>
      <c r="AD11" s="633" t="s">
        <v>132</v>
      </c>
      <c r="AE11" s="633" t="s">
        <v>132</v>
      </c>
      <c r="AF11" s="633"/>
      <c r="AG11" s="572">
        <f t="shared" si="0"/>
        <v>15</v>
      </c>
      <c r="AH11" s="572">
        <f t="shared" si="1"/>
        <v>5</v>
      </c>
      <c r="AI11" s="572">
        <f t="shared" si="2"/>
        <v>0</v>
      </c>
      <c r="AJ11" s="572">
        <f t="shared" si="3"/>
        <v>10</v>
      </c>
      <c r="AK11" s="572">
        <f t="shared" si="4"/>
        <v>15</v>
      </c>
      <c r="AL11" s="572">
        <f t="shared" si="5"/>
        <v>10</v>
      </c>
      <c r="AM11" s="572">
        <f t="shared" si="6"/>
        <v>30</v>
      </c>
      <c r="AN11" s="572">
        <f t="shared" si="7"/>
        <v>85</v>
      </c>
      <c r="AO11" s="572">
        <f t="shared" si="8"/>
        <v>2</v>
      </c>
      <c r="AP11" s="573" t="str">
        <f t="shared" si="9"/>
        <v>85- disminuye 2</v>
      </c>
      <c r="AQ11" s="572">
        <f t="shared" si="10"/>
        <v>-1</v>
      </c>
      <c r="AR11" s="573" t="str">
        <f>IF(AQ11&lt;=1,"Rara vez",VLOOKUP(AQ11,[40]Listas!$L$69:$M$73,2,0))</f>
        <v>Rara vez</v>
      </c>
      <c r="AS11" s="572">
        <f t="shared" si="11"/>
        <v>20</v>
      </c>
      <c r="AT11" s="573" t="str">
        <f t="shared" si="12"/>
        <v>Catastrófico</v>
      </c>
      <c r="AU11" s="573" t="str">
        <f>INDEX([40]Listas!$O$69:$Q$73,MATCH(AR11,[40]Listas!$M$69:$M$73,0),MATCH(AT11,[40]Listas!$O$67:$Q$67,0))</f>
        <v>20
MODERADA</v>
      </c>
      <c r="AV11" s="627" t="s">
        <v>1188</v>
      </c>
      <c r="AW11" s="608" t="s">
        <v>3133</v>
      </c>
      <c r="AX11" s="141" t="s">
        <v>3134</v>
      </c>
      <c r="AY11" s="627" t="s">
        <v>1315</v>
      </c>
      <c r="AZ11" s="1849" t="s">
        <v>3135</v>
      </c>
      <c r="BA11" s="1849"/>
      <c r="BB11" s="1849"/>
      <c r="BC11" s="607" t="s">
        <v>136</v>
      </c>
      <c r="BD11" s="2108" t="s">
        <v>3136</v>
      </c>
    </row>
    <row r="12" spans="1:56" ht="285.75" hidden="1" customHeight="1" x14ac:dyDescent="0.2">
      <c r="A12" s="612"/>
      <c r="B12" s="2046"/>
      <c r="C12" s="2046"/>
      <c r="D12" s="2046"/>
      <c r="E12" s="2047"/>
      <c r="F12" s="2048"/>
      <c r="G12" s="2048"/>
      <c r="H12" s="2048"/>
      <c r="I12" s="2046"/>
      <c r="J12" s="2046"/>
      <c r="K12" s="2046"/>
      <c r="L12" s="627"/>
      <c r="M12" s="627"/>
      <c r="N12" s="627"/>
      <c r="O12" s="572" t="e">
        <f>VLOOKUP(L12,[40]Listas!$M$69:$N$73,2,0)</f>
        <v>#N/A</v>
      </c>
      <c r="P12" s="572"/>
      <c r="Q12" s="572" t="e">
        <f>HLOOKUP(M12,[40]Listas!$O$67:$Q$68,2,0)</f>
        <v>#N/A</v>
      </c>
      <c r="R12" s="573" t="e">
        <f>INDEX([40]Listas!$O$69:$Q$73,MATCH(L12,[40]Listas!$M$69:$M$73,0),MATCH(M12,[40]Listas!$O$67:$Q$67,0))</f>
        <v>#N/A</v>
      </c>
      <c r="S12" s="2046"/>
      <c r="T12" s="2046"/>
      <c r="U12" s="2046"/>
      <c r="V12" s="633"/>
      <c r="W12" s="633"/>
      <c r="X12" s="633"/>
      <c r="Y12" s="633"/>
      <c r="Z12" s="633"/>
      <c r="AA12" s="633"/>
      <c r="AB12" s="633"/>
      <c r="AC12" s="633"/>
      <c r="AD12" s="633"/>
      <c r="AE12" s="633"/>
      <c r="AF12" s="633"/>
      <c r="AG12" s="572">
        <f t="shared" si="0"/>
        <v>0</v>
      </c>
      <c r="AH12" s="572">
        <f t="shared" si="1"/>
        <v>0</v>
      </c>
      <c r="AI12" s="572">
        <f t="shared" si="2"/>
        <v>0</v>
      </c>
      <c r="AJ12" s="572">
        <f t="shared" si="3"/>
        <v>0</v>
      </c>
      <c r="AK12" s="572">
        <f t="shared" si="4"/>
        <v>0</v>
      </c>
      <c r="AL12" s="572">
        <f t="shared" si="5"/>
        <v>0</v>
      </c>
      <c r="AM12" s="572">
        <f t="shared" si="6"/>
        <v>0</v>
      </c>
      <c r="AN12" s="572">
        <f t="shared" si="7"/>
        <v>0</v>
      </c>
      <c r="AO12" s="572">
        <f t="shared" si="8"/>
        <v>0</v>
      </c>
      <c r="AP12" s="573" t="str">
        <f t="shared" si="9"/>
        <v>0- disminuye 0</v>
      </c>
      <c r="AQ12" s="572" t="e">
        <f t="shared" si="10"/>
        <v>#N/A</v>
      </c>
      <c r="AR12" s="573" t="e">
        <f>IF(AQ12&lt;=1,"Rara vez",VLOOKUP(AQ12,[40]Listas!$L$69:$M$73,2,0))</f>
        <v>#N/A</v>
      </c>
      <c r="AS12" s="572" t="e">
        <f t="shared" si="11"/>
        <v>#N/A</v>
      </c>
      <c r="AT12" s="573" t="e">
        <f t="shared" si="12"/>
        <v>#N/A</v>
      </c>
      <c r="AU12" s="573" t="e">
        <f>INDEX([40]Listas!$O$69:$Q$73,MATCH(AR12,[40]Listas!$M$69:$M$73,0),MATCH(AT12,[40]Listas!$O$67:$Q$67,0))</f>
        <v>#N/A</v>
      </c>
      <c r="AV12" s="627" t="s">
        <v>1188</v>
      </c>
      <c r="AW12" s="2049"/>
      <c r="AX12" s="2049"/>
      <c r="AY12" s="627" t="s">
        <v>1315</v>
      </c>
      <c r="AZ12" s="2050"/>
      <c r="BA12" s="2051"/>
      <c r="BB12" s="2052"/>
      <c r="BC12" s="2053"/>
      <c r="BD12" s="624"/>
    </row>
    <row r="13" spans="1:56" ht="188.25" hidden="1" customHeight="1" x14ac:dyDescent="0.2">
      <c r="A13" s="612"/>
      <c r="B13" s="2046"/>
      <c r="C13" s="2046"/>
      <c r="D13" s="2046"/>
      <c r="E13" s="2047"/>
      <c r="F13" s="2048"/>
      <c r="G13" s="2048"/>
      <c r="H13" s="2048"/>
      <c r="I13" s="2046"/>
      <c r="J13" s="2046"/>
      <c r="K13" s="2046"/>
      <c r="L13" s="627"/>
      <c r="M13" s="627"/>
      <c r="N13" s="627"/>
      <c r="O13" s="572" t="e">
        <f>VLOOKUP(L13,[40]Listas!$M$69:$N$73,2,0)</f>
        <v>#N/A</v>
      </c>
      <c r="P13" s="572"/>
      <c r="Q13" s="572" t="e">
        <f>HLOOKUP(M13,[40]Listas!$O$67:$Q$68,2,0)</f>
        <v>#N/A</v>
      </c>
      <c r="R13" s="573" t="e">
        <f>INDEX([40]Listas!$O$69:$Q$73,MATCH(L13,[40]Listas!$M$69:$M$73,0),MATCH(M13,[40]Listas!$O$67:$Q$67,0))</f>
        <v>#N/A</v>
      </c>
      <c r="S13" s="2046"/>
      <c r="T13" s="2046"/>
      <c r="U13" s="2046"/>
      <c r="V13" s="633"/>
      <c r="W13" s="633"/>
      <c r="X13" s="633"/>
      <c r="Y13" s="633"/>
      <c r="Z13" s="633"/>
      <c r="AA13" s="633"/>
      <c r="AB13" s="633"/>
      <c r="AC13" s="633"/>
      <c r="AD13" s="633"/>
      <c r="AE13" s="633"/>
      <c r="AF13" s="633"/>
      <c r="AG13" s="572">
        <f t="shared" si="0"/>
        <v>0</v>
      </c>
      <c r="AH13" s="572">
        <f t="shared" si="1"/>
        <v>0</v>
      </c>
      <c r="AI13" s="572">
        <f t="shared" si="2"/>
        <v>0</v>
      </c>
      <c r="AJ13" s="572">
        <f t="shared" si="3"/>
        <v>0</v>
      </c>
      <c r="AK13" s="572">
        <f t="shared" si="4"/>
        <v>0</v>
      </c>
      <c r="AL13" s="572">
        <f t="shared" si="5"/>
        <v>0</v>
      </c>
      <c r="AM13" s="572">
        <f t="shared" si="6"/>
        <v>0</v>
      </c>
      <c r="AN13" s="572">
        <f t="shared" si="7"/>
        <v>0</v>
      </c>
      <c r="AO13" s="572">
        <f t="shared" si="8"/>
        <v>0</v>
      </c>
      <c r="AP13" s="573" t="str">
        <f t="shared" si="9"/>
        <v>0- disminuye 0</v>
      </c>
      <c r="AQ13" s="572" t="e">
        <f t="shared" si="10"/>
        <v>#N/A</v>
      </c>
      <c r="AR13" s="573" t="e">
        <f>IF(AQ13&lt;=1,"Rara vez",VLOOKUP(AQ13,[40]Listas!$L$69:$M$73,2,0))</f>
        <v>#N/A</v>
      </c>
      <c r="AS13" s="572" t="e">
        <f t="shared" si="11"/>
        <v>#N/A</v>
      </c>
      <c r="AT13" s="573" t="e">
        <f t="shared" si="12"/>
        <v>#N/A</v>
      </c>
      <c r="AU13" s="573" t="e">
        <f>INDEX([40]Listas!$O$69:$Q$73,MATCH(AR13,[40]Listas!$M$69:$M$73,0),MATCH(AT13,[40]Listas!$O$67:$Q$67,0))</f>
        <v>#N/A</v>
      </c>
      <c r="AV13" s="627" t="s">
        <v>1188</v>
      </c>
      <c r="AW13" s="2049"/>
      <c r="AX13" s="2049"/>
      <c r="AY13" s="627" t="s">
        <v>1315</v>
      </c>
      <c r="AZ13" s="2050"/>
      <c r="BA13" s="2051"/>
      <c r="BB13" s="2052"/>
      <c r="BC13" s="2053"/>
      <c r="BD13" s="624"/>
    </row>
    <row r="14" spans="1:56" ht="176.25" hidden="1" customHeight="1" x14ac:dyDescent="0.2">
      <c r="A14" s="612"/>
      <c r="B14" s="2046"/>
      <c r="C14" s="2046"/>
      <c r="D14" s="2046"/>
      <c r="E14" s="2047"/>
      <c r="F14" s="2048"/>
      <c r="G14" s="2048"/>
      <c r="H14" s="2048"/>
      <c r="I14" s="2046"/>
      <c r="J14" s="2046"/>
      <c r="K14" s="2046"/>
      <c r="L14" s="627"/>
      <c r="M14" s="627"/>
      <c r="N14" s="627"/>
      <c r="O14" s="572" t="e">
        <f>VLOOKUP(L14,[40]Listas!$M$69:$N$73,2,0)</f>
        <v>#N/A</v>
      </c>
      <c r="P14" s="572"/>
      <c r="Q14" s="572" t="e">
        <f>HLOOKUP(M14,[40]Listas!$O$67:$Q$68,2,0)</f>
        <v>#N/A</v>
      </c>
      <c r="R14" s="573" t="e">
        <f>INDEX([40]Listas!$O$69:$Q$73,MATCH(L14,[40]Listas!$M$69:$M$73,0),MATCH(M14,[40]Listas!$O$67:$Q$67,0))</f>
        <v>#N/A</v>
      </c>
      <c r="S14" s="2046"/>
      <c r="T14" s="2046"/>
      <c r="U14" s="2046"/>
      <c r="V14" s="633"/>
      <c r="W14" s="633"/>
      <c r="X14" s="633"/>
      <c r="Y14" s="633"/>
      <c r="Z14" s="633"/>
      <c r="AA14" s="633"/>
      <c r="AB14" s="633"/>
      <c r="AC14" s="633"/>
      <c r="AD14" s="633"/>
      <c r="AE14" s="633"/>
      <c r="AF14" s="633"/>
      <c r="AG14" s="572">
        <f t="shared" si="0"/>
        <v>0</v>
      </c>
      <c r="AH14" s="572">
        <f t="shared" si="1"/>
        <v>0</v>
      </c>
      <c r="AI14" s="572">
        <f t="shared" si="2"/>
        <v>0</v>
      </c>
      <c r="AJ14" s="572">
        <f t="shared" si="3"/>
        <v>0</v>
      </c>
      <c r="AK14" s="572">
        <f t="shared" si="4"/>
        <v>0</v>
      </c>
      <c r="AL14" s="572">
        <f t="shared" si="5"/>
        <v>0</v>
      </c>
      <c r="AM14" s="572">
        <f t="shared" si="6"/>
        <v>0</v>
      </c>
      <c r="AN14" s="572">
        <f t="shared" si="7"/>
        <v>0</v>
      </c>
      <c r="AO14" s="572">
        <f t="shared" si="8"/>
        <v>0</v>
      </c>
      <c r="AP14" s="573" t="str">
        <f t="shared" si="9"/>
        <v>0- disminuye 0</v>
      </c>
      <c r="AQ14" s="572" t="e">
        <f t="shared" si="10"/>
        <v>#N/A</v>
      </c>
      <c r="AR14" s="573" t="e">
        <f>IF(AQ14&lt;=1,"Rara vez",VLOOKUP(AQ14,[40]Listas!$L$69:$M$73,2,0))</f>
        <v>#N/A</v>
      </c>
      <c r="AS14" s="572" t="e">
        <f t="shared" si="11"/>
        <v>#N/A</v>
      </c>
      <c r="AT14" s="573" t="e">
        <f t="shared" si="12"/>
        <v>#N/A</v>
      </c>
      <c r="AU14" s="573" t="e">
        <f>INDEX([40]Listas!$O$69:$Q$73,MATCH(AR14,[40]Listas!$M$69:$M$73,0),MATCH(AT14,[40]Listas!$O$67:$Q$67,0))</f>
        <v>#N/A</v>
      </c>
      <c r="AV14" s="627" t="s">
        <v>1194</v>
      </c>
      <c r="AW14" s="2049"/>
      <c r="AX14" s="2049"/>
      <c r="AY14" s="627" t="s">
        <v>1315</v>
      </c>
      <c r="AZ14" s="2050"/>
      <c r="BA14" s="2051"/>
      <c r="BB14" s="2052"/>
      <c r="BC14" s="2053"/>
      <c r="BD14" s="624"/>
    </row>
    <row r="15" spans="1:56" ht="59.25" hidden="1" customHeight="1" x14ac:dyDescent="0.2">
      <c r="A15" s="612"/>
      <c r="B15" s="1829"/>
      <c r="C15" s="1830"/>
      <c r="D15" s="1831"/>
      <c r="E15" s="608"/>
      <c r="F15" s="1843"/>
      <c r="G15" s="1844"/>
      <c r="H15" s="1845"/>
      <c r="I15" s="1829"/>
      <c r="J15" s="1830"/>
      <c r="K15" s="1831"/>
      <c r="L15" s="617"/>
      <c r="M15" s="631"/>
      <c r="N15" s="574"/>
      <c r="O15" s="96" t="e">
        <f>VLOOKUP(L15,[40]Listas!$M$69:$N$73,2,0)</f>
        <v>#N/A</v>
      </c>
      <c r="P15" s="96"/>
      <c r="Q15" s="96" t="e">
        <f>HLOOKUP(M15,[40]Listas!$O$67:$Q$68,2,0)</f>
        <v>#N/A</v>
      </c>
      <c r="R15" s="618" t="e">
        <f>INDEX([40]Listas!$O$69:$Q$73,MATCH(L15,[40]Listas!$M$69:$M$73,0),MATCH(M15,[40]Listas!$O$67:$Q$67,0))</f>
        <v>#N/A</v>
      </c>
      <c r="S15" s="1829"/>
      <c r="T15" s="1830"/>
      <c r="U15" s="1831"/>
      <c r="V15" s="607"/>
      <c r="W15" s="607"/>
      <c r="X15" s="607"/>
      <c r="Y15" s="607"/>
      <c r="Z15" s="607"/>
      <c r="AA15" s="607"/>
      <c r="AB15" s="607"/>
      <c r="AC15" s="607"/>
      <c r="AD15" s="607"/>
      <c r="AE15" s="607"/>
      <c r="AF15" s="575"/>
      <c r="AG15" s="96">
        <f t="shared" si="0"/>
        <v>0</v>
      </c>
      <c r="AH15" s="96">
        <f t="shared" si="1"/>
        <v>0</v>
      </c>
      <c r="AI15" s="96">
        <f t="shared" si="2"/>
        <v>0</v>
      </c>
      <c r="AJ15" s="96">
        <f t="shared" si="3"/>
        <v>0</v>
      </c>
      <c r="AK15" s="96">
        <f t="shared" si="4"/>
        <v>0</v>
      </c>
      <c r="AL15" s="96">
        <f t="shared" si="5"/>
        <v>0</v>
      </c>
      <c r="AM15" s="96">
        <f t="shared" si="6"/>
        <v>0</v>
      </c>
      <c r="AN15" s="96">
        <f t="shared" si="7"/>
        <v>0</v>
      </c>
      <c r="AO15" s="96">
        <f t="shared" si="8"/>
        <v>0</v>
      </c>
      <c r="AP15" s="618" t="str">
        <f t="shared" si="9"/>
        <v>0- disminuye 0</v>
      </c>
      <c r="AQ15" s="96" t="e">
        <f t="shared" si="10"/>
        <v>#N/A</v>
      </c>
      <c r="AR15" s="618" t="e">
        <f>IF(AQ15&lt;=1,"Rara vez",VLOOKUP(AQ15,[40]Listas!$L$69:$M$73,2,0))</f>
        <v>#N/A</v>
      </c>
      <c r="AS15" s="96" t="e">
        <f t="shared" si="11"/>
        <v>#N/A</v>
      </c>
      <c r="AT15" s="618" t="e">
        <f t="shared" si="12"/>
        <v>#N/A</v>
      </c>
      <c r="AU15" s="618" t="e">
        <f>INDEX([40]Listas!$O$69:$Q$73,MATCH(AR15,[40]Listas!$M$69:$M$73,0),MATCH(AT15,[40]Listas!$O$67:$Q$67,0))</f>
        <v>#N/A</v>
      </c>
      <c r="AV15" s="617"/>
      <c r="AW15" s="608"/>
      <c r="AX15" s="608"/>
      <c r="AY15" s="617"/>
      <c r="AZ15" s="1862" t="s">
        <v>1190</v>
      </c>
      <c r="BA15" s="1862"/>
      <c r="BB15" s="1862"/>
      <c r="BC15" s="607"/>
      <c r="BD15" s="607"/>
    </row>
    <row r="16" spans="1:56" ht="3.75" customHeight="1" x14ac:dyDescent="0.2">
      <c r="A16" s="87"/>
      <c r="B16" s="97"/>
      <c r="C16" s="97"/>
      <c r="D16" s="97"/>
      <c r="E16" s="90"/>
      <c r="F16" s="97"/>
      <c r="G16" s="97"/>
      <c r="H16" s="97"/>
      <c r="I16" s="97"/>
      <c r="J16" s="97"/>
      <c r="K16" s="97"/>
      <c r="L16" s="90"/>
      <c r="M16" s="90"/>
      <c r="N16" s="90"/>
      <c r="O16" s="90"/>
      <c r="P16" s="90"/>
      <c r="Q16" s="90"/>
      <c r="R16" s="90"/>
      <c r="S16" s="97"/>
      <c r="T16" s="97"/>
      <c r="U16" s="97"/>
      <c r="V16" s="90"/>
      <c r="W16" s="90"/>
      <c r="X16" s="90"/>
      <c r="Y16" s="90"/>
      <c r="Z16" s="90"/>
      <c r="AA16" s="90"/>
      <c r="AB16" s="90"/>
      <c r="AC16" s="90"/>
      <c r="AD16" s="90"/>
      <c r="AE16" s="90"/>
      <c r="AF16" s="90"/>
      <c r="AG16" s="90"/>
      <c r="AH16" s="90"/>
      <c r="AI16" s="90"/>
      <c r="AJ16" s="90"/>
      <c r="AK16" s="90"/>
      <c r="AL16" s="90"/>
      <c r="AM16" s="90"/>
      <c r="AN16" s="90"/>
      <c r="AO16" s="90"/>
      <c r="AP16" s="90"/>
      <c r="AQ16" s="90"/>
      <c r="AR16" s="90"/>
      <c r="AS16" s="90"/>
      <c r="AT16" s="90"/>
      <c r="AU16" s="90"/>
      <c r="AV16" s="97"/>
      <c r="AW16" s="97"/>
      <c r="AX16" s="97"/>
      <c r="AY16" s="90"/>
      <c r="AZ16" s="98"/>
      <c r="BA16" s="98"/>
      <c r="BB16" s="98"/>
      <c r="BC16" s="99"/>
      <c r="BD16" s="100"/>
    </row>
    <row r="17" spans="1:56" ht="15" customHeight="1" x14ac:dyDescent="0.2">
      <c r="A17" s="91"/>
      <c r="B17" s="1863" t="s">
        <v>1196</v>
      </c>
      <c r="C17" s="1863"/>
      <c r="D17" s="1863"/>
      <c r="E17" s="1863"/>
      <c r="F17" s="1863"/>
      <c r="G17" s="1863"/>
      <c r="H17" s="1863"/>
      <c r="I17" s="1863"/>
      <c r="J17" s="1863"/>
      <c r="K17" s="1863"/>
      <c r="L17" s="1863"/>
      <c r="M17" s="1863"/>
      <c r="N17" s="1863"/>
      <c r="O17" s="1863"/>
      <c r="P17" s="1863"/>
      <c r="Q17" s="1863"/>
      <c r="R17" s="1863"/>
      <c r="S17" s="1863"/>
      <c r="T17" s="1863"/>
      <c r="U17" s="1863"/>
      <c r="V17" s="101"/>
      <c r="W17" s="101"/>
      <c r="X17" s="101"/>
      <c r="Y17" s="101"/>
      <c r="Z17" s="101"/>
      <c r="AA17" s="101"/>
      <c r="AB17" s="101"/>
      <c r="AC17" s="101"/>
      <c r="AD17" s="101"/>
      <c r="AE17" s="101"/>
      <c r="AF17" s="101"/>
      <c r="AG17" s="101"/>
      <c r="AH17" s="101"/>
      <c r="AI17" s="101"/>
      <c r="AJ17" s="101"/>
      <c r="AK17" s="101"/>
      <c r="AL17" s="101"/>
      <c r="AM17" s="101"/>
      <c r="AN17" s="101"/>
      <c r="AO17" s="101"/>
      <c r="AP17" s="101"/>
      <c r="AQ17" s="101"/>
      <c r="AR17" s="101"/>
      <c r="AS17" s="101"/>
      <c r="AT17" s="101"/>
      <c r="AU17" s="90"/>
      <c r="AV17" s="102"/>
      <c r="AW17" s="102"/>
      <c r="AX17" s="102"/>
      <c r="AY17" s="1864" t="s">
        <v>3034</v>
      </c>
      <c r="AZ17" s="1865"/>
      <c r="BA17" s="1865"/>
      <c r="BB17" s="1865"/>
      <c r="BC17" s="1865"/>
      <c r="BD17" s="1865"/>
    </row>
    <row r="18" spans="1:56" s="104" customFormat="1" ht="19.5" customHeight="1" x14ac:dyDescent="0.2">
      <c r="A18" s="103"/>
      <c r="B18" s="1866" t="s">
        <v>1197</v>
      </c>
      <c r="C18" s="1867"/>
      <c r="D18" s="1867"/>
      <c r="E18" s="1867"/>
      <c r="F18" s="1867"/>
      <c r="G18" s="1867"/>
      <c r="H18" s="1868"/>
      <c r="I18" s="1866" t="s">
        <v>1198</v>
      </c>
      <c r="J18" s="1867"/>
      <c r="K18" s="1867"/>
      <c r="L18" s="1867"/>
      <c r="M18" s="1867"/>
      <c r="N18" s="1867"/>
      <c r="O18" s="1867"/>
      <c r="P18" s="1867"/>
      <c r="Q18" s="1867"/>
      <c r="R18" s="1867"/>
      <c r="S18" s="1867"/>
      <c r="T18" s="1867"/>
      <c r="U18" s="1868"/>
      <c r="V18" s="1866" t="s">
        <v>604</v>
      </c>
      <c r="W18" s="1867"/>
      <c r="X18" s="1867"/>
      <c r="Y18" s="1867"/>
      <c r="Z18" s="1867"/>
      <c r="AA18" s="1867"/>
      <c r="AB18" s="1867"/>
      <c r="AC18" s="1867"/>
      <c r="AD18" s="1867"/>
      <c r="AE18" s="1867"/>
      <c r="AF18" s="1867"/>
      <c r="AG18" s="1867"/>
      <c r="AH18" s="1867"/>
      <c r="AI18" s="1867"/>
      <c r="AJ18" s="1867"/>
      <c r="AK18" s="1867"/>
      <c r="AL18" s="1867"/>
      <c r="AM18" s="1867"/>
      <c r="AN18" s="1867"/>
      <c r="AO18" s="1867"/>
      <c r="AP18" s="1868"/>
      <c r="AQ18" s="576" t="s">
        <v>605</v>
      </c>
      <c r="AR18" s="1866" t="s">
        <v>605</v>
      </c>
      <c r="AS18" s="1867"/>
      <c r="AT18" s="1867"/>
      <c r="AU18" s="1867"/>
      <c r="AV18" s="1867"/>
      <c r="AW18" s="1868"/>
      <c r="AX18" s="102"/>
      <c r="AY18" s="1865"/>
      <c r="AZ18" s="1865"/>
      <c r="BA18" s="1865"/>
      <c r="BB18" s="1865"/>
      <c r="BC18" s="1865"/>
      <c r="BD18" s="1865"/>
    </row>
    <row r="19" spans="1:56" s="104" customFormat="1" ht="25.5" customHeight="1" x14ac:dyDescent="0.2">
      <c r="A19" s="105"/>
      <c r="B19" s="1869" t="s">
        <v>1207</v>
      </c>
      <c r="C19" s="1870"/>
      <c r="D19" s="1870"/>
      <c r="E19" s="1870"/>
      <c r="F19" s="1870"/>
      <c r="G19" s="1870"/>
      <c r="H19" s="1871"/>
      <c r="I19" s="1869" t="s">
        <v>2864</v>
      </c>
      <c r="J19" s="1870"/>
      <c r="K19" s="1870"/>
      <c r="L19" s="1870"/>
      <c r="M19" s="1870"/>
      <c r="N19" s="1870"/>
      <c r="O19" s="1870"/>
      <c r="P19" s="1870"/>
      <c r="Q19" s="1870"/>
      <c r="R19" s="1870"/>
      <c r="S19" s="1870"/>
      <c r="T19" s="1870"/>
      <c r="U19" s="1871"/>
      <c r="V19" s="1869" t="s">
        <v>865</v>
      </c>
      <c r="W19" s="1870"/>
      <c r="X19" s="1870"/>
      <c r="Y19" s="1870"/>
      <c r="Z19" s="1870"/>
      <c r="AA19" s="1870"/>
      <c r="AB19" s="1870"/>
      <c r="AC19" s="1870"/>
      <c r="AD19" s="1870"/>
      <c r="AE19" s="1870"/>
      <c r="AF19" s="1870"/>
      <c r="AG19" s="1870"/>
      <c r="AH19" s="1870"/>
      <c r="AI19" s="1870"/>
      <c r="AJ19" s="1870"/>
      <c r="AK19" s="1870"/>
      <c r="AL19" s="1870"/>
      <c r="AM19" s="1870"/>
      <c r="AN19" s="1870"/>
      <c r="AO19" s="1870"/>
      <c r="AP19" s="1871"/>
      <c r="AQ19" s="106"/>
      <c r="AR19" s="1869"/>
      <c r="AS19" s="1870"/>
      <c r="AT19" s="1870"/>
      <c r="AU19" s="1870"/>
      <c r="AV19" s="1870"/>
      <c r="AW19" s="1871"/>
      <c r="AX19" s="102"/>
      <c r="AY19" s="1865"/>
      <c r="AZ19" s="1865"/>
      <c r="BA19" s="1865"/>
      <c r="BB19" s="1865"/>
      <c r="BC19" s="1865"/>
      <c r="BD19" s="1865"/>
    </row>
    <row r="20" spans="1:56" s="104" customFormat="1" ht="25.5" customHeight="1" x14ac:dyDescent="0.2">
      <c r="A20" s="105"/>
      <c r="B20" s="1869" t="s">
        <v>3137</v>
      </c>
      <c r="C20" s="1870"/>
      <c r="D20" s="1870"/>
      <c r="E20" s="1870"/>
      <c r="F20" s="1870"/>
      <c r="G20" s="1870"/>
      <c r="H20" s="1871"/>
      <c r="I20" s="1869" t="s">
        <v>3138</v>
      </c>
      <c r="J20" s="1870"/>
      <c r="K20" s="1870"/>
      <c r="L20" s="1870"/>
      <c r="M20" s="1870"/>
      <c r="N20" s="1870"/>
      <c r="O20" s="1870"/>
      <c r="P20" s="1870"/>
      <c r="Q20" s="1870"/>
      <c r="R20" s="1870"/>
      <c r="S20" s="1870"/>
      <c r="T20" s="1870"/>
      <c r="U20" s="1871"/>
      <c r="V20" s="1869" t="s">
        <v>3139</v>
      </c>
      <c r="W20" s="1870"/>
      <c r="X20" s="1870"/>
      <c r="Y20" s="1870"/>
      <c r="Z20" s="1870"/>
      <c r="AA20" s="1870"/>
      <c r="AB20" s="1870"/>
      <c r="AC20" s="1870"/>
      <c r="AD20" s="1870"/>
      <c r="AE20" s="1870"/>
      <c r="AF20" s="1870"/>
      <c r="AG20" s="1870"/>
      <c r="AH20" s="1870"/>
      <c r="AI20" s="1870"/>
      <c r="AJ20" s="1870"/>
      <c r="AK20" s="1870"/>
      <c r="AL20" s="1870"/>
      <c r="AM20" s="1870"/>
      <c r="AN20" s="1870"/>
      <c r="AO20" s="1870"/>
      <c r="AP20" s="1871"/>
      <c r="AQ20" s="106"/>
      <c r="AR20" s="1869"/>
      <c r="AS20" s="1870"/>
      <c r="AT20" s="1870"/>
      <c r="AU20" s="1870"/>
      <c r="AV20" s="1870"/>
      <c r="AW20" s="1871"/>
      <c r="AX20" s="102"/>
      <c r="AY20" s="1865"/>
      <c r="AZ20" s="1865"/>
      <c r="BA20" s="1865"/>
      <c r="BB20" s="1865"/>
      <c r="BC20" s="1865"/>
      <c r="BD20" s="1865"/>
    </row>
    <row r="21" spans="1:56" x14ac:dyDescent="0.2">
      <c r="A21" s="107"/>
      <c r="B21" s="107"/>
      <c r="C21" s="107"/>
      <c r="D21" s="107"/>
      <c r="E21" s="108"/>
      <c r="F21" s="107"/>
      <c r="G21" s="107"/>
      <c r="H21" s="107"/>
      <c r="I21" s="107"/>
      <c r="J21" s="107"/>
      <c r="K21" s="107"/>
      <c r="L21" s="109"/>
      <c r="M21" s="109"/>
      <c r="N21" s="109"/>
      <c r="O21" s="109"/>
      <c r="P21" s="109"/>
      <c r="Q21" s="109"/>
      <c r="R21" s="109"/>
      <c r="S21" s="109"/>
      <c r="T21" s="109"/>
      <c r="U21" s="109"/>
      <c r="V21" s="108"/>
      <c r="W21" s="108"/>
      <c r="X21" s="108"/>
      <c r="Y21" s="108"/>
      <c r="Z21" s="108"/>
      <c r="AA21" s="108"/>
      <c r="AB21" s="108"/>
      <c r="AC21" s="108"/>
      <c r="AD21" s="108"/>
      <c r="AE21" s="108"/>
      <c r="AF21" s="108"/>
      <c r="AG21" s="108"/>
      <c r="AH21" s="108"/>
      <c r="AI21" s="108"/>
      <c r="AJ21" s="108"/>
      <c r="AK21" s="108"/>
      <c r="AL21" s="108"/>
      <c r="AM21" s="108"/>
      <c r="AN21" s="108"/>
      <c r="AO21" s="108"/>
      <c r="AP21" s="108"/>
      <c r="AQ21" s="108"/>
      <c r="AR21" s="108"/>
      <c r="AS21" s="108"/>
      <c r="AT21" s="108"/>
      <c r="AU21" s="108"/>
      <c r="AV21" s="109"/>
      <c r="AW21" s="109"/>
      <c r="AX21" s="109"/>
      <c r="AY21" s="108"/>
      <c r="AZ21" s="107"/>
      <c r="BA21" s="107"/>
      <c r="BB21" s="107"/>
      <c r="BC21" s="108"/>
      <c r="BD21" s="108"/>
    </row>
    <row r="22" spans="1:56" x14ac:dyDescent="0.2">
      <c r="A22" s="107"/>
      <c r="B22" s="107"/>
      <c r="C22" s="107"/>
      <c r="D22" s="107"/>
      <c r="E22" s="108"/>
      <c r="F22" s="107"/>
      <c r="G22" s="107"/>
      <c r="H22" s="107"/>
      <c r="I22" s="107"/>
      <c r="J22" s="107"/>
      <c r="K22" s="107"/>
      <c r="L22" s="109"/>
      <c r="M22" s="109"/>
      <c r="N22" s="109"/>
      <c r="O22" s="109"/>
      <c r="P22" s="109"/>
      <c r="Q22" s="109"/>
      <c r="R22" s="109"/>
      <c r="S22" s="109"/>
      <c r="T22" s="109"/>
      <c r="U22" s="109"/>
      <c r="V22" s="108"/>
      <c r="W22" s="108"/>
      <c r="X22" s="108"/>
      <c r="Y22" s="108"/>
      <c r="Z22" s="108"/>
      <c r="AA22" s="108"/>
      <c r="AB22" s="108"/>
      <c r="AC22" s="108"/>
      <c r="AD22" s="108"/>
      <c r="AE22" s="108"/>
      <c r="AF22" s="108"/>
      <c r="AG22" s="108"/>
      <c r="AH22" s="108"/>
      <c r="AI22" s="108"/>
      <c r="AJ22" s="108"/>
      <c r="AK22" s="108"/>
      <c r="AL22" s="108"/>
      <c r="AM22" s="108"/>
      <c r="AN22" s="108"/>
      <c r="AO22" s="108"/>
      <c r="AP22" s="108"/>
      <c r="AQ22" s="108"/>
      <c r="AR22" s="108"/>
      <c r="AS22" s="108"/>
      <c r="AT22" s="108"/>
      <c r="AU22" s="108"/>
      <c r="AV22" s="109"/>
      <c r="AW22" s="109"/>
      <c r="AX22" s="109"/>
      <c r="AY22" s="108"/>
      <c r="AZ22" s="107"/>
      <c r="BA22" s="107"/>
      <c r="BB22" s="107"/>
      <c r="BC22" s="108"/>
      <c r="BD22" s="108"/>
    </row>
    <row r="23" spans="1:56" x14ac:dyDescent="0.2">
      <c r="A23" s="107"/>
      <c r="B23" s="107"/>
      <c r="C23" s="107"/>
      <c r="D23" s="107"/>
      <c r="E23" s="108"/>
      <c r="F23" s="107"/>
      <c r="G23" s="107"/>
      <c r="H23" s="107"/>
      <c r="I23" s="107"/>
      <c r="J23" s="107"/>
      <c r="K23" s="107"/>
      <c r="L23" s="109"/>
      <c r="M23" s="109"/>
      <c r="N23" s="109"/>
      <c r="O23" s="109"/>
      <c r="P23" s="109"/>
      <c r="Q23" s="109"/>
      <c r="R23" s="109"/>
      <c r="S23" s="109"/>
      <c r="T23" s="109"/>
      <c r="U23" s="109"/>
      <c r="V23" s="108"/>
      <c r="W23" s="108"/>
      <c r="X23" s="108"/>
      <c r="Y23" s="108"/>
      <c r="Z23" s="108"/>
      <c r="AA23" s="108"/>
      <c r="AB23" s="108"/>
      <c r="AC23" s="108"/>
      <c r="AD23" s="108"/>
      <c r="AE23" s="108"/>
      <c r="AF23" s="108"/>
      <c r="AG23" s="108"/>
      <c r="AH23" s="108"/>
      <c r="AI23" s="108"/>
      <c r="AJ23" s="108"/>
      <c r="AK23" s="108"/>
      <c r="AL23" s="108"/>
      <c r="AM23" s="108"/>
      <c r="AN23" s="108"/>
      <c r="AO23" s="108"/>
      <c r="AP23" s="108"/>
      <c r="AQ23" s="108"/>
      <c r="AR23" s="108"/>
      <c r="AS23" s="108"/>
      <c r="AT23" s="108"/>
      <c r="AU23" s="108"/>
      <c r="AV23" s="109"/>
      <c r="AW23" s="109"/>
      <c r="AX23" s="109"/>
      <c r="AY23" s="108"/>
      <c r="AZ23" s="107"/>
      <c r="BA23" s="107"/>
      <c r="BB23" s="107"/>
      <c r="BC23" s="108"/>
      <c r="BD23" s="108"/>
    </row>
    <row r="24" spans="1:56" x14ac:dyDescent="0.2">
      <c r="A24" s="107"/>
      <c r="B24" s="107"/>
      <c r="C24" s="107"/>
      <c r="D24" s="107"/>
      <c r="E24" s="108"/>
      <c r="F24" s="107"/>
      <c r="G24" s="107"/>
      <c r="H24" s="107"/>
      <c r="I24" s="107"/>
      <c r="J24" s="107"/>
      <c r="K24" s="107"/>
      <c r="L24" s="109"/>
      <c r="M24" s="109"/>
      <c r="N24" s="109"/>
      <c r="O24" s="109"/>
      <c r="P24" s="109"/>
      <c r="Q24" s="109"/>
      <c r="R24" s="109"/>
      <c r="S24" s="109"/>
      <c r="T24" s="109"/>
      <c r="U24" s="109"/>
      <c r="V24" s="108"/>
      <c r="W24" s="108"/>
      <c r="X24" s="108"/>
      <c r="Y24" s="108"/>
      <c r="Z24" s="108"/>
      <c r="AA24" s="108"/>
      <c r="AB24" s="108"/>
      <c r="AC24" s="108"/>
      <c r="AD24" s="108"/>
      <c r="AE24" s="108"/>
      <c r="AF24" s="108"/>
      <c r="AG24" s="108"/>
      <c r="AH24" s="108"/>
      <c r="AI24" s="108"/>
      <c r="AJ24" s="108"/>
      <c r="AK24" s="108"/>
      <c r="AL24" s="108"/>
      <c r="AM24" s="108"/>
      <c r="AN24" s="108"/>
      <c r="AO24" s="108"/>
      <c r="AP24" s="108"/>
      <c r="AQ24" s="108"/>
      <c r="AR24" s="108"/>
      <c r="AS24" s="108"/>
      <c r="AT24" s="108"/>
      <c r="AU24" s="108"/>
      <c r="AV24" s="109"/>
      <c r="AW24" s="109"/>
      <c r="AX24" s="109"/>
      <c r="AY24" s="108"/>
      <c r="AZ24" s="107"/>
      <c r="BA24" s="107"/>
      <c r="BB24" s="107"/>
      <c r="BC24" s="108"/>
      <c r="BD24" s="108"/>
    </row>
    <row r="25" spans="1:56" x14ac:dyDescent="0.2">
      <c r="A25" s="107"/>
      <c r="B25" s="107"/>
      <c r="C25" s="107"/>
      <c r="D25" s="107"/>
      <c r="E25" s="108"/>
      <c r="F25" s="107"/>
      <c r="G25" s="107"/>
      <c r="H25" s="107"/>
      <c r="I25" s="107"/>
      <c r="J25" s="107"/>
      <c r="K25" s="107"/>
      <c r="L25" s="109"/>
      <c r="M25" s="109"/>
      <c r="N25" s="109"/>
      <c r="O25" s="109"/>
      <c r="P25" s="109"/>
      <c r="Q25" s="109"/>
      <c r="R25" s="109"/>
      <c r="S25" s="109"/>
      <c r="T25" s="109"/>
      <c r="U25" s="109"/>
      <c r="V25" s="108"/>
      <c r="W25" s="108"/>
      <c r="X25" s="108"/>
      <c r="Y25" s="108"/>
      <c r="Z25" s="108"/>
      <c r="AA25" s="108"/>
      <c r="AB25" s="108"/>
      <c r="AC25" s="108"/>
      <c r="AD25" s="108"/>
      <c r="AE25" s="108"/>
      <c r="AF25" s="108"/>
      <c r="AG25" s="108"/>
      <c r="AH25" s="108"/>
      <c r="AI25" s="108"/>
      <c r="AJ25" s="108"/>
      <c r="AK25" s="108"/>
      <c r="AL25" s="108"/>
      <c r="AM25" s="108"/>
      <c r="AN25" s="108"/>
      <c r="AO25" s="108"/>
      <c r="AP25" s="108"/>
      <c r="AQ25" s="108"/>
      <c r="AR25" s="108"/>
      <c r="AS25" s="108"/>
      <c r="AT25" s="108"/>
      <c r="AU25" s="108"/>
      <c r="AV25" s="109"/>
      <c r="AW25" s="109"/>
      <c r="AX25" s="109"/>
      <c r="AY25" s="108"/>
      <c r="AZ25" s="107"/>
      <c r="BA25" s="107"/>
      <c r="BB25" s="107"/>
      <c r="BC25" s="108"/>
      <c r="BD25" s="108"/>
    </row>
    <row r="26" spans="1:56" x14ac:dyDescent="0.2">
      <c r="A26" s="107"/>
      <c r="B26" s="107"/>
      <c r="C26" s="107"/>
      <c r="D26" s="107"/>
      <c r="E26" s="108"/>
      <c r="F26" s="107"/>
      <c r="G26" s="107"/>
      <c r="H26" s="107"/>
      <c r="I26" s="107"/>
      <c r="J26" s="107"/>
      <c r="K26" s="107"/>
      <c r="L26" s="109"/>
      <c r="M26" s="109"/>
      <c r="N26" s="109"/>
      <c r="O26" s="109"/>
      <c r="P26" s="109"/>
      <c r="Q26" s="109"/>
      <c r="R26" s="109"/>
      <c r="S26" s="109"/>
      <c r="T26" s="109"/>
      <c r="U26" s="109"/>
      <c r="V26" s="108"/>
      <c r="W26" s="108"/>
      <c r="X26" s="108"/>
      <c r="Y26" s="108"/>
      <c r="Z26" s="108"/>
      <c r="AA26" s="108"/>
      <c r="AB26" s="108"/>
      <c r="AC26" s="108"/>
      <c r="AD26" s="108"/>
      <c r="AE26" s="108"/>
      <c r="AF26" s="108"/>
      <c r="AG26" s="108"/>
      <c r="AH26" s="108"/>
      <c r="AI26" s="108"/>
      <c r="AJ26" s="108"/>
      <c r="AK26" s="108"/>
      <c r="AL26" s="108"/>
      <c r="AM26" s="108"/>
      <c r="AN26" s="108"/>
      <c r="AO26" s="108"/>
      <c r="AP26" s="108"/>
      <c r="AQ26" s="108"/>
      <c r="AR26" s="108"/>
      <c r="AS26" s="108"/>
      <c r="AT26" s="108"/>
      <c r="AU26" s="108"/>
      <c r="AV26" s="109"/>
      <c r="AW26" s="109"/>
      <c r="AX26" s="109"/>
      <c r="AY26" s="108"/>
      <c r="AZ26" s="107"/>
      <c r="BA26" s="107"/>
      <c r="BB26" s="107"/>
      <c r="BC26" s="108"/>
      <c r="BD26" s="108"/>
    </row>
    <row r="27" spans="1:56" x14ac:dyDescent="0.2">
      <c r="A27" s="107"/>
      <c r="B27" s="107"/>
      <c r="C27" s="107"/>
      <c r="D27" s="107"/>
      <c r="E27" s="108"/>
      <c r="F27" s="107"/>
      <c r="G27" s="107"/>
      <c r="H27" s="107"/>
      <c r="I27" s="107"/>
      <c r="J27" s="107"/>
      <c r="K27" s="107"/>
      <c r="L27" s="109"/>
      <c r="M27" s="109"/>
      <c r="N27" s="109"/>
      <c r="O27" s="109"/>
      <c r="P27" s="109"/>
      <c r="Q27" s="109"/>
      <c r="R27" s="109"/>
      <c r="S27" s="109"/>
      <c r="T27" s="109"/>
      <c r="U27" s="109"/>
      <c r="V27" s="108"/>
      <c r="W27" s="108"/>
      <c r="X27" s="108"/>
      <c r="Y27" s="108"/>
      <c r="Z27" s="108"/>
      <c r="AA27" s="108"/>
      <c r="AB27" s="108"/>
      <c r="AC27" s="108"/>
      <c r="AD27" s="108"/>
      <c r="AE27" s="108"/>
      <c r="AF27" s="108"/>
      <c r="AG27" s="108"/>
      <c r="AH27" s="108"/>
      <c r="AI27" s="108"/>
      <c r="AJ27" s="108"/>
      <c r="AK27" s="108"/>
      <c r="AL27" s="108"/>
      <c r="AM27" s="108"/>
      <c r="AN27" s="108"/>
      <c r="AO27" s="108"/>
      <c r="AP27" s="108"/>
      <c r="AQ27" s="108"/>
      <c r="AR27" s="108"/>
      <c r="AS27" s="108"/>
      <c r="AT27" s="108"/>
      <c r="AU27" s="108"/>
      <c r="AV27" s="109"/>
      <c r="AW27" s="109"/>
      <c r="AX27" s="109"/>
      <c r="AY27" s="108"/>
      <c r="AZ27" s="107"/>
      <c r="BA27" s="107"/>
      <c r="BB27" s="107"/>
      <c r="BC27" s="108"/>
      <c r="BD27" s="108"/>
    </row>
    <row r="28" spans="1:56" x14ac:dyDescent="0.2">
      <c r="A28" s="107"/>
      <c r="B28" s="107"/>
      <c r="C28" s="107"/>
      <c r="D28" s="107"/>
      <c r="E28" s="108"/>
      <c r="F28" s="107"/>
      <c r="G28" s="107"/>
      <c r="H28" s="107"/>
      <c r="I28" s="107"/>
      <c r="J28" s="107"/>
      <c r="K28" s="107"/>
      <c r="L28" s="109"/>
      <c r="M28" s="109"/>
      <c r="N28" s="109"/>
      <c r="O28" s="109"/>
      <c r="P28" s="109"/>
      <c r="Q28" s="109"/>
      <c r="R28" s="109"/>
      <c r="S28" s="109"/>
      <c r="T28" s="109"/>
      <c r="U28" s="109"/>
      <c r="V28" s="108"/>
      <c r="W28" s="108"/>
      <c r="X28" s="108"/>
      <c r="Y28" s="108"/>
      <c r="Z28" s="108"/>
      <c r="AA28" s="108"/>
      <c r="AB28" s="108"/>
      <c r="AC28" s="108"/>
      <c r="AD28" s="108"/>
      <c r="AE28" s="108"/>
      <c r="AF28" s="108"/>
      <c r="AG28" s="108"/>
      <c r="AH28" s="108"/>
      <c r="AI28" s="108"/>
      <c r="AJ28" s="108"/>
      <c r="AK28" s="108"/>
      <c r="AL28" s="108"/>
      <c r="AM28" s="108"/>
      <c r="AN28" s="108"/>
      <c r="AO28" s="108"/>
      <c r="AP28" s="108"/>
      <c r="AQ28" s="108"/>
      <c r="AR28" s="108"/>
      <c r="AS28" s="108"/>
      <c r="AT28" s="108"/>
      <c r="AU28" s="108"/>
      <c r="AV28" s="109"/>
      <c r="AW28" s="109"/>
      <c r="AX28" s="109"/>
      <c r="AY28" s="108"/>
      <c r="AZ28" s="107"/>
      <c r="BA28" s="107"/>
      <c r="BB28" s="107"/>
      <c r="BC28" s="108"/>
      <c r="BD28" s="108"/>
    </row>
    <row r="29" spans="1:56" x14ac:dyDescent="0.2">
      <c r="A29" s="107"/>
      <c r="B29" s="107"/>
      <c r="C29" s="107"/>
      <c r="D29" s="107"/>
      <c r="E29" s="108"/>
      <c r="F29" s="107"/>
      <c r="G29" s="107"/>
      <c r="H29" s="107"/>
      <c r="I29" s="107"/>
      <c r="J29" s="107"/>
      <c r="K29" s="107"/>
      <c r="L29" s="109"/>
      <c r="M29" s="109"/>
      <c r="N29" s="109"/>
      <c r="O29" s="109"/>
      <c r="P29" s="109"/>
      <c r="Q29" s="109"/>
      <c r="R29" s="109"/>
      <c r="S29" s="109"/>
      <c r="T29" s="109"/>
      <c r="U29" s="109"/>
      <c r="V29" s="108"/>
      <c r="W29" s="108"/>
      <c r="X29" s="108"/>
      <c r="Y29" s="108"/>
      <c r="Z29" s="108"/>
      <c r="AA29" s="108"/>
      <c r="AB29" s="108"/>
      <c r="AC29" s="108"/>
      <c r="AD29" s="108"/>
      <c r="AE29" s="108"/>
      <c r="AF29" s="108"/>
      <c r="AG29" s="108"/>
      <c r="AH29" s="108"/>
      <c r="AI29" s="108"/>
      <c r="AJ29" s="108"/>
      <c r="AK29" s="108"/>
      <c r="AL29" s="108"/>
      <c r="AM29" s="108"/>
      <c r="AN29" s="108"/>
      <c r="AO29" s="108"/>
      <c r="AP29" s="108"/>
      <c r="AQ29" s="108"/>
      <c r="AR29" s="108"/>
      <c r="AS29" s="108"/>
      <c r="AT29" s="108"/>
      <c r="AU29" s="108"/>
      <c r="AV29" s="109"/>
      <c r="AW29" s="109"/>
      <c r="AX29" s="109"/>
      <c r="AY29" s="108"/>
      <c r="AZ29" s="107"/>
      <c r="BA29" s="107"/>
      <c r="BB29" s="107"/>
      <c r="BC29" s="108"/>
      <c r="BD29" s="108"/>
    </row>
    <row r="30" spans="1:56" x14ac:dyDescent="0.2">
      <c r="A30" s="107"/>
      <c r="B30" s="107"/>
      <c r="C30" s="107"/>
      <c r="D30" s="107"/>
      <c r="E30" s="108"/>
      <c r="F30" s="107"/>
      <c r="G30" s="107"/>
      <c r="H30" s="107"/>
      <c r="I30" s="107"/>
      <c r="J30" s="107"/>
      <c r="K30" s="107"/>
      <c r="L30" s="109"/>
      <c r="M30" s="109"/>
      <c r="N30" s="109"/>
      <c r="O30" s="109"/>
      <c r="P30" s="109"/>
      <c r="Q30" s="109"/>
      <c r="R30" s="109"/>
      <c r="S30" s="109"/>
      <c r="T30" s="109"/>
      <c r="U30" s="109"/>
      <c r="V30" s="108"/>
      <c r="W30" s="108"/>
      <c r="X30" s="108"/>
      <c r="Y30" s="108"/>
      <c r="Z30" s="108"/>
      <c r="AA30" s="108"/>
      <c r="AB30" s="108"/>
      <c r="AC30" s="108"/>
      <c r="AD30" s="108"/>
      <c r="AE30" s="108"/>
      <c r="AF30" s="108"/>
      <c r="AG30" s="108"/>
      <c r="AH30" s="108"/>
      <c r="AI30" s="108"/>
      <c r="AJ30" s="108"/>
      <c r="AK30" s="108"/>
      <c r="AL30" s="108"/>
      <c r="AM30" s="108"/>
      <c r="AN30" s="108"/>
      <c r="AO30" s="108"/>
      <c r="AP30" s="108"/>
      <c r="AQ30" s="108"/>
      <c r="AR30" s="108"/>
      <c r="AS30" s="108"/>
      <c r="AT30" s="108"/>
      <c r="AU30" s="108"/>
      <c r="AV30" s="109"/>
      <c r="AW30" s="109"/>
      <c r="AX30" s="109"/>
      <c r="AY30" s="108"/>
      <c r="AZ30" s="107"/>
      <c r="BA30" s="107"/>
      <c r="BB30" s="107"/>
      <c r="BC30" s="108"/>
      <c r="BD30" s="108"/>
    </row>
    <row r="31" spans="1:56" x14ac:dyDescent="0.2">
      <c r="A31" s="107"/>
      <c r="B31" s="107"/>
      <c r="C31" s="107"/>
      <c r="D31" s="107"/>
      <c r="E31" s="108"/>
      <c r="F31" s="107"/>
      <c r="G31" s="107"/>
      <c r="H31" s="107"/>
      <c r="I31" s="107"/>
      <c r="J31" s="107"/>
      <c r="K31" s="107"/>
      <c r="L31" s="109"/>
      <c r="M31" s="109"/>
      <c r="N31" s="109"/>
      <c r="O31" s="109"/>
      <c r="P31" s="109"/>
      <c r="Q31" s="109"/>
      <c r="R31" s="109"/>
      <c r="S31" s="109"/>
      <c r="T31" s="109"/>
      <c r="U31" s="109"/>
      <c r="V31" s="108"/>
      <c r="W31" s="108"/>
      <c r="X31" s="108"/>
      <c r="Y31" s="108"/>
      <c r="Z31" s="108"/>
      <c r="AA31" s="108"/>
      <c r="AB31" s="108"/>
      <c r="AC31" s="108"/>
      <c r="AD31" s="108"/>
      <c r="AE31" s="108"/>
      <c r="AF31" s="108"/>
      <c r="AG31" s="108"/>
      <c r="AH31" s="108"/>
      <c r="AI31" s="108"/>
      <c r="AJ31" s="108"/>
      <c r="AK31" s="108"/>
      <c r="AL31" s="108"/>
      <c r="AM31" s="108"/>
      <c r="AN31" s="108"/>
      <c r="AO31" s="108"/>
      <c r="AP31" s="108"/>
      <c r="AQ31" s="108"/>
      <c r="AR31" s="108"/>
      <c r="AS31" s="108"/>
      <c r="AT31" s="108"/>
      <c r="AU31" s="108"/>
      <c r="AV31" s="109"/>
      <c r="AW31" s="109"/>
      <c r="AX31" s="109"/>
      <c r="AY31" s="108"/>
      <c r="AZ31" s="107"/>
      <c r="BA31" s="107"/>
      <c r="BB31" s="107"/>
      <c r="BC31" s="108"/>
      <c r="BD31" s="108"/>
    </row>
    <row r="32" spans="1:56" x14ac:dyDescent="0.2">
      <c r="A32" s="107"/>
      <c r="B32" s="107"/>
      <c r="C32" s="107"/>
      <c r="D32" s="107"/>
      <c r="E32" s="108"/>
      <c r="F32" s="107"/>
      <c r="G32" s="107"/>
      <c r="H32" s="107"/>
      <c r="I32" s="107"/>
      <c r="J32" s="107"/>
      <c r="K32" s="107"/>
      <c r="L32" s="109"/>
      <c r="M32" s="109"/>
      <c r="N32" s="109"/>
      <c r="O32" s="109"/>
      <c r="P32" s="109"/>
      <c r="Q32" s="109"/>
      <c r="R32" s="109"/>
      <c r="S32" s="109"/>
      <c r="T32" s="109"/>
      <c r="U32" s="109"/>
      <c r="V32" s="108"/>
      <c r="W32" s="108"/>
      <c r="X32" s="108"/>
      <c r="Y32" s="108"/>
      <c r="Z32" s="108"/>
      <c r="AA32" s="108"/>
      <c r="AB32" s="108"/>
      <c r="AC32" s="108"/>
      <c r="AD32" s="108"/>
      <c r="AE32" s="108"/>
      <c r="AF32" s="108"/>
      <c r="AG32" s="108"/>
      <c r="AH32" s="108"/>
      <c r="AI32" s="108"/>
      <c r="AJ32" s="108"/>
      <c r="AK32" s="108"/>
      <c r="AL32" s="108"/>
      <c r="AM32" s="108"/>
      <c r="AN32" s="108"/>
      <c r="AO32" s="108"/>
      <c r="AP32" s="108"/>
      <c r="AQ32" s="108"/>
      <c r="AR32" s="108"/>
      <c r="AS32" s="108"/>
      <c r="AT32" s="108"/>
      <c r="AU32" s="108"/>
      <c r="AV32" s="109"/>
      <c r="AW32" s="109"/>
      <c r="AX32" s="109"/>
      <c r="AY32" s="108"/>
      <c r="AZ32" s="107"/>
      <c r="BA32" s="107"/>
      <c r="BB32" s="107"/>
      <c r="BC32" s="108"/>
      <c r="BD32" s="108"/>
    </row>
    <row r="33" spans="1:56" x14ac:dyDescent="0.2">
      <c r="A33" s="107"/>
      <c r="B33" s="107"/>
      <c r="C33" s="107"/>
      <c r="D33" s="107"/>
      <c r="E33" s="108"/>
      <c r="F33" s="107"/>
      <c r="G33" s="107"/>
      <c r="H33" s="107"/>
      <c r="I33" s="107"/>
      <c r="J33" s="107"/>
      <c r="K33" s="107"/>
      <c r="L33" s="109"/>
      <c r="M33" s="109"/>
      <c r="N33" s="109"/>
      <c r="O33" s="109"/>
      <c r="P33" s="109"/>
      <c r="Q33" s="109"/>
      <c r="R33" s="109"/>
      <c r="S33" s="109"/>
      <c r="T33" s="109"/>
      <c r="U33" s="109"/>
      <c r="V33" s="108"/>
      <c r="W33" s="108"/>
      <c r="X33" s="108"/>
      <c r="Y33" s="108"/>
      <c r="Z33" s="108"/>
      <c r="AA33" s="108"/>
      <c r="AB33" s="108"/>
      <c r="AC33" s="108"/>
      <c r="AD33" s="108"/>
      <c r="AE33" s="108"/>
      <c r="AF33" s="108"/>
      <c r="AG33" s="108"/>
      <c r="AH33" s="108"/>
      <c r="AI33" s="108"/>
      <c r="AJ33" s="108"/>
      <c r="AK33" s="108"/>
      <c r="AL33" s="108"/>
      <c r="AM33" s="108"/>
      <c r="AN33" s="108"/>
      <c r="AO33" s="108"/>
      <c r="AP33" s="108"/>
      <c r="AQ33" s="108"/>
      <c r="AR33" s="108"/>
      <c r="AS33" s="108"/>
      <c r="AT33" s="108"/>
      <c r="AU33" s="108"/>
      <c r="AV33" s="109"/>
      <c r="AW33" s="109"/>
      <c r="AX33" s="109"/>
      <c r="AY33" s="108"/>
      <c r="AZ33" s="107"/>
      <c r="BA33" s="107"/>
      <c r="BB33" s="107"/>
      <c r="BC33" s="108"/>
      <c r="BD33" s="108"/>
    </row>
    <row r="34" spans="1:56" x14ac:dyDescent="0.2">
      <c r="A34" s="107"/>
      <c r="B34" s="107"/>
      <c r="C34" s="107"/>
      <c r="D34" s="107"/>
      <c r="E34" s="108"/>
      <c r="F34" s="107"/>
      <c r="G34" s="107"/>
      <c r="H34" s="107"/>
      <c r="I34" s="107"/>
      <c r="J34" s="107"/>
      <c r="K34" s="107"/>
      <c r="L34" s="109"/>
      <c r="M34" s="109"/>
      <c r="N34" s="109"/>
      <c r="O34" s="109"/>
      <c r="P34" s="109"/>
      <c r="Q34" s="109"/>
      <c r="R34" s="109"/>
      <c r="S34" s="109"/>
      <c r="T34" s="109"/>
      <c r="U34" s="109"/>
      <c r="V34" s="108"/>
      <c r="W34" s="108"/>
      <c r="X34" s="108"/>
      <c r="Y34" s="108"/>
      <c r="Z34" s="108"/>
      <c r="AA34" s="108"/>
      <c r="AB34" s="108"/>
      <c r="AC34" s="108"/>
      <c r="AD34" s="108"/>
      <c r="AE34" s="108"/>
      <c r="AF34" s="108"/>
      <c r="AG34" s="108"/>
      <c r="AH34" s="108"/>
      <c r="AI34" s="108"/>
      <c r="AJ34" s="108"/>
      <c r="AK34" s="108"/>
      <c r="AL34" s="108"/>
      <c r="AM34" s="108"/>
      <c r="AN34" s="108"/>
      <c r="AO34" s="108"/>
      <c r="AP34" s="108"/>
      <c r="AQ34" s="108"/>
      <c r="AR34" s="108"/>
      <c r="AS34" s="108"/>
      <c r="AT34" s="108"/>
      <c r="AU34" s="108"/>
      <c r="AV34" s="109"/>
      <c r="AW34" s="109"/>
      <c r="AX34" s="109"/>
      <c r="AY34" s="108"/>
      <c r="AZ34" s="107"/>
      <c r="BA34" s="107"/>
      <c r="BB34" s="107"/>
      <c r="BC34" s="108"/>
      <c r="BD34" s="108"/>
    </row>
    <row r="35" spans="1:56" x14ac:dyDescent="0.2">
      <c r="A35" s="107"/>
      <c r="B35" s="107"/>
      <c r="C35" s="107"/>
      <c r="D35" s="107"/>
      <c r="E35" s="108"/>
      <c r="F35" s="107"/>
      <c r="G35" s="107"/>
      <c r="H35" s="107"/>
      <c r="I35" s="107"/>
      <c r="J35" s="107"/>
      <c r="K35" s="107"/>
      <c r="L35" s="109"/>
      <c r="M35" s="109"/>
      <c r="N35" s="109"/>
      <c r="O35" s="109"/>
      <c r="P35" s="109"/>
      <c r="Q35" s="109"/>
      <c r="R35" s="109"/>
      <c r="S35" s="109"/>
      <c r="T35" s="109"/>
      <c r="U35" s="109"/>
      <c r="V35" s="108"/>
      <c r="W35" s="108"/>
      <c r="X35" s="108"/>
      <c r="Y35" s="108"/>
      <c r="Z35" s="108"/>
      <c r="AA35" s="108"/>
      <c r="AB35" s="108"/>
      <c r="AC35" s="108"/>
      <c r="AD35" s="108"/>
      <c r="AE35" s="108"/>
      <c r="AF35" s="108"/>
      <c r="AG35" s="108"/>
      <c r="AH35" s="108"/>
      <c r="AI35" s="108"/>
      <c r="AJ35" s="108"/>
      <c r="AK35" s="108"/>
      <c r="AL35" s="108"/>
      <c r="AM35" s="108"/>
      <c r="AN35" s="108"/>
      <c r="AO35" s="108"/>
      <c r="AP35" s="108"/>
      <c r="AQ35" s="108"/>
      <c r="AR35" s="108"/>
      <c r="AS35" s="108"/>
      <c r="AT35" s="108"/>
      <c r="AU35" s="108"/>
      <c r="AV35" s="109"/>
      <c r="AW35" s="109"/>
      <c r="AX35" s="109"/>
      <c r="AY35" s="108"/>
      <c r="AZ35" s="107"/>
      <c r="BA35" s="107"/>
      <c r="BB35" s="107"/>
      <c r="BC35" s="108"/>
      <c r="BD35" s="108"/>
    </row>
    <row r="36" spans="1:56" x14ac:dyDescent="0.2">
      <c r="A36" s="107"/>
      <c r="B36" s="107"/>
      <c r="C36" s="107"/>
      <c r="D36" s="107"/>
      <c r="E36" s="108"/>
      <c r="F36" s="107"/>
      <c r="G36" s="107"/>
      <c r="H36" s="107"/>
      <c r="I36" s="107"/>
      <c r="J36" s="107"/>
      <c r="K36" s="107"/>
      <c r="L36" s="109"/>
      <c r="M36" s="109"/>
      <c r="N36" s="109"/>
      <c r="O36" s="109"/>
      <c r="P36" s="109"/>
      <c r="Q36" s="109"/>
      <c r="R36" s="109"/>
      <c r="S36" s="109"/>
      <c r="T36" s="109"/>
      <c r="U36" s="109"/>
      <c r="V36" s="108"/>
      <c r="W36" s="108"/>
      <c r="X36" s="108"/>
      <c r="Y36" s="108"/>
      <c r="Z36" s="108"/>
      <c r="AA36" s="108"/>
      <c r="AB36" s="108"/>
      <c r="AC36" s="108"/>
      <c r="AD36" s="108"/>
      <c r="AE36" s="108"/>
      <c r="AF36" s="108"/>
      <c r="AG36" s="108"/>
      <c r="AH36" s="108"/>
      <c r="AI36" s="108"/>
      <c r="AJ36" s="108"/>
      <c r="AK36" s="108"/>
      <c r="AL36" s="108"/>
      <c r="AM36" s="108"/>
      <c r="AN36" s="108"/>
      <c r="AO36" s="108"/>
      <c r="AP36" s="108"/>
      <c r="AQ36" s="108"/>
      <c r="AR36" s="108"/>
      <c r="AS36" s="108"/>
      <c r="AT36" s="108"/>
      <c r="AU36" s="108"/>
      <c r="AV36" s="109"/>
      <c r="AW36" s="109"/>
      <c r="AX36" s="109"/>
      <c r="AY36" s="108"/>
      <c r="AZ36" s="107"/>
      <c r="BA36" s="107"/>
      <c r="BB36" s="107"/>
      <c r="BC36" s="108"/>
      <c r="BD36" s="108"/>
    </row>
    <row r="37" spans="1:56" x14ac:dyDescent="0.2">
      <c r="A37" s="107"/>
      <c r="B37" s="107"/>
      <c r="C37" s="107"/>
      <c r="D37" s="107"/>
      <c r="E37" s="108"/>
      <c r="F37" s="107"/>
      <c r="G37" s="107"/>
      <c r="H37" s="107"/>
      <c r="I37" s="107"/>
      <c r="J37" s="107"/>
      <c r="K37" s="107"/>
      <c r="L37" s="109"/>
      <c r="M37" s="109"/>
      <c r="N37" s="109"/>
      <c r="O37" s="109"/>
      <c r="P37" s="109"/>
      <c r="Q37" s="109"/>
      <c r="R37" s="109"/>
      <c r="S37" s="109"/>
      <c r="T37" s="109"/>
      <c r="U37" s="109"/>
      <c r="V37" s="108"/>
      <c r="W37" s="108"/>
      <c r="X37" s="108"/>
      <c r="Y37" s="108"/>
      <c r="Z37" s="108"/>
      <c r="AA37" s="108"/>
      <c r="AB37" s="108"/>
      <c r="AC37" s="108"/>
      <c r="AD37" s="108"/>
      <c r="AE37" s="108"/>
      <c r="AF37" s="108"/>
      <c r="AG37" s="108"/>
      <c r="AH37" s="108"/>
      <c r="AI37" s="108"/>
      <c r="AJ37" s="108"/>
      <c r="AK37" s="108"/>
      <c r="AL37" s="108"/>
      <c r="AM37" s="108"/>
      <c r="AN37" s="108"/>
      <c r="AO37" s="108"/>
      <c r="AP37" s="108"/>
      <c r="AQ37" s="108"/>
      <c r="AR37" s="108"/>
      <c r="AS37" s="108"/>
      <c r="AT37" s="108"/>
      <c r="AU37" s="108"/>
      <c r="AV37" s="109"/>
      <c r="AW37" s="109"/>
      <c r="AX37" s="109"/>
      <c r="AY37" s="108"/>
      <c r="AZ37" s="107"/>
      <c r="BA37" s="107"/>
      <c r="BB37" s="107"/>
      <c r="BC37" s="108"/>
      <c r="BD37" s="108"/>
    </row>
    <row r="38" spans="1:56" x14ac:dyDescent="0.2">
      <c r="A38" s="107"/>
      <c r="B38" s="107"/>
      <c r="C38" s="107"/>
      <c r="D38" s="107"/>
      <c r="E38" s="108"/>
      <c r="F38" s="107"/>
      <c r="G38" s="107"/>
      <c r="H38" s="107"/>
      <c r="I38" s="107"/>
      <c r="J38" s="107"/>
      <c r="K38" s="107"/>
      <c r="L38" s="109"/>
      <c r="M38" s="109"/>
      <c r="N38" s="109"/>
      <c r="O38" s="109"/>
      <c r="P38" s="109"/>
      <c r="Q38" s="109"/>
      <c r="R38" s="109"/>
      <c r="S38" s="109"/>
      <c r="T38" s="109"/>
      <c r="U38" s="109"/>
      <c r="V38" s="108"/>
      <c r="W38" s="108"/>
      <c r="X38" s="108"/>
      <c r="Y38" s="108"/>
      <c r="Z38" s="108"/>
      <c r="AA38" s="108"/>
      <c r="AB38" s="108"/>
      <c r="AC38" s="108"/>
      <c r="AD38" s="108"/>
      <c r="AE38" s="108"/>
      <c r="AF38" s="108"/>
      <c r="AG38" s="108"/>
      <c r="AH38" s="108"/>
      <c r="AI38" s="108"/>
      <c r="AJ38" s="108"/>
      <c r="AK38" s="108"/>
      <c r="AL38" s="108"/>
      <c r="AM38" s="108"/>
      <c r="AN38" s="108"/>
      <c r="AO38" s="108"/>
      <c r="AP38" s="108"/>
      <c r="AQ38" s="108"/>
      <c r="AR38" s="108"/>
      <c r="AS38" s="108"/>
      <c r="AT38" s="108"/>
      <c r="AU38" s="108"/>
      <c r="AV38" s="109"/>
      <c r="AW38" s="109"/>
      <c r="AX38" s="109"/>
      <c r="AY38" s="108"/>
      <c r="AZ38" s="107"/>
      <c r="BA38" s="107"/>
      <c r="BB38" s="107"/>
      <c r="BC38" s="108"/>
      <c r="BD38" s="108"/>
    </row>
    <row r="39" spans="1:56" x14ac:dyDescent="0.2">
      <c r="A39" s="107"/>
      <c r="B39" s="107"/>
      <c r="C39" s="107"/>
      <c r="D39" s="107"/>
      <c r="E39" s="108"/>
      <c r="F39" s="107"/>
      <c r="G39" s="107"/>
      <c r="H39" s="107"/>
      <c r="I39" s="107"/>
      <c r="J39" s="107"/>
      <c r="K39" s="107"/>
      <c r="L39" s="109"/>
      <c r="M39" s="109"/>
      <c r="N39" s="109"/>
      <c r="O39" s="109"/>
      <c r="P39" s="109"/>
      <c r="Q39" s="109"/>
      <c r="R39" s="109"/>
      <c r="S39" s="109"/>
      <c r="T39" s="109"/>
      <c r="U39" s="109"/>
      <c r="V39" s="108"/>
      <c r="W39" s="108"/>
      <c r="X39" s="108"/>
      <c r="Y39" s="108"/>
      <c r="Z39" s="108"/>
      <c r="AA39" s="108"/>
      <c r="AB39" s="108"/>
      <c r="AC39" s="108"/>
      <c r="AD39" s="108"/>
      <c r="AE39" s="108"/>
      <c r="AF39" s="108"/>
      <c r="AG39" s="108"/>
      <c r="AH39" s="108"/>
      <c r="AI39" s="108"/>
      <c r="AJ39" s="108"/>
      <c r="AK39" s="108"/>
      <c r="AL39" s="108"/>
      <c r="AM39" s="108"/>
      <c r="AN39" s="108"/>
      <c r="AO39" s="108"/>
      <c r="AP39" s="108"/>
      <c r="AQ39" s="108"/>
      <c r="AR39" s="108"/>
      <c r="AS39" s="108"/>
      <c r="AT39" s="108"/>
      <c r="AU39" s="108"/>
      <c r="AV39" s="109"/>
      <c r="AW39" s="109"/>
      <c r="AX39" s="109"/>
      <c r="AY39" s="108"/>
      <c r="AZ39" s="107"/>
      <c r="BA39" s="107"/>
      <c r="BB39" s="107"/>
      <c r="BC39" s="108"/>
      <c r="BD39" s="108"/>
    </row>
    <row r="40" spans="1:56" x14ac:dyDescent="0.2">
      <c r="A40" s="107"/>
      <c r="B40" s="107"/>
      <c r="C40" s="107"/>
      <c r="D40" s="107"/>
      <c r="E40" s="108"/>
      <c r="F40" s="107"/>
      <c r="G40" s="107"/>
      <c r="H40" s="107"/>
      <c r="I40" s="107"/>
      <c r="J40" s="107"/>
      <c r="K40" s="107"/>
      <c r="L40" s="109"/>
      <c r="M40" s="109"/>
      <c r="N40" s="109"/>
      <c r="O40" s="109"/>
      <c r="P40" s="109"/>
      <c r="Q40" s="109"/>
      <c r="R40" s="109"/>
      <c r="S40" s="109"/>
      <c r="T40" s="109"/>
      <c r="U40" s="109"/>
      <c r="V40" s="108"/>
      <c r="W40" s="108"/>
      <c r="X40" s="108"/>
      <c r="Y40" s="108"/>
      <c r="Z40" s="108"/>
      <c r="AA40" s="108"/>
      <c r="AB40" s="108"/>
      <c r="AC40" s="108"/>
      <c r="AD40" s="108"/>
      <c r="AE40" s="108"/>
      <c r="AF40" s="108"/>
      <c r="AG40" s="108"/>
      <c r="AH40" s="108"/>
      <c r="AI40" s="108"/>
      <c r="AJ40" s="108"/>
      <c r="AK40" s="108"/>
      <c r="AL40" s="108"/>
      <c r="AM40" s="108"/>
      <c r="AN40" s="108"/>
      <c r="AO40" s="108"/>
      <c r="AP40" s="108"/>
      <c r="AQ40" s="108"/>
      <c r="AR40" s="108"/>
      <c r="AS40" s="108"/>
      <c r="AT40" s="108"/>
      <c r="AU40" s="108"/>
      <c r="AV40" s="109"/>
      <c r="AW40" s="109"/>
      <c r="AX40" s="109"/>
      <c r="AY40" s="108"/>
      <c r="AZ40" s="107"/>
      <c r="BA40" s="107"/>
      <c r="BB40" s="107"/>
      <c r="BC40" s="108"/>
      <c r="BD40" s="108"/>
    </row>
    <row r="41" spans="1:56" x14ac:dyDescent="0.2">
      <c r="A41" s="107"/>
      <c r="B41" s="107"/>
      <c r="C41" s="107"/>
      <c r="D41" s="107"/>
      <c r="E41" s="108"/>
      <c r="F41" s="107"/>
      <c r="G41" s="107"/>
      <c r="H41" s="107"/>
      <c r="I41" s="107"/>
      <c r="J41" s="107"/>
      <c r="K41" s="107"/>
      <c r="L41" s="109"/>
      <c r="M41" s="109"/>
      <c r="N41" s="109"/>
      <c r="O41" s="109"/>
      <c r="P41" s="109"/>
      <c r="Q41" s="109"/>
      <c r="R41" s="109"/>
      <c r="S41" s="109"/>
      <c r="T41" s="109"/>
      <c r="U41" s="109"/>
      <c r="V41" s="108"/>
      <c r="W41" s="108"/>
      <c r="X41" s="108"/>
      <c r="Y41" s="108"/>
      <c r="Z41" s="108"/>
      <c r="AA41" s="108"/>
      <c r="AB41" s="108"/>
      <c r="AC41" s="108"/>
      <c r="AD41" s="108"/>
      <c r="AE41" s="108"/>
      <c r="AF41" s="108"/>
      <c r="AG41" s="108"/>
      <c r="AH41" s="108"/>
      <c r="AI41" s="108"/>
      <c r="AJ41" s="108"/>
      <c r="AK41" s="108"/>
      <c r="AL41" s="108"/>
      <c r="AM41" s="108"/>
      <c r="AN41" s="108"/>
      <c r="AO41" s="108"/>
      <c r="AP41" s="108"/>
      <c r="AQ41" s="108"/>
      <c r="AR41" s="108"/>
      <c r="AS41" s="108"/>
      <c r="AT41" s="108"/>
      <c r="AU41" s="108"/>
      <c r="AV41" s="109"/>
      <c r="AW41" s="109"/>
      <c r="AX41" s="109"/>
      <c r="AY41" s="108"/>
      <c r="AZ41" s="107"/>
      <c r="BA41" s="107"/>
      <c r="BB41" s="107"/>
      <c r="BC41" s="108"/>
      <c r="BD41" s="108"/>
    </row>
    <row r="42" spans="1:56" x14ac:dyDescent="0.2">
      <c r="A42" s="107"/>
      <c r="B42" s="107"/>
      <c r="C42" s="107"/>
      <c r="D42" s="107"/>
      <c r="E42" s="108"/>
      <c r="F42" s="107"/>
      <c r="G42" s="107"/>
      <c r="H42" s="107"/>
      <c r="I42" s="107"/>
      <c r="J42" s="107"/>
      <c r="K42" s="107"/>
      <c r="L42" s="109"/>
      <c r="M42" s="109"/>
      <c r="N42" s="109"/>
      <c r="O42" s="109"/>
      <c r="P42" s="109"/>
      <c r="Q42" s="109"/>
      <c r="R42" s="109"/>
      <c r="S42" s="109"/>
      <c r="T42" s="109"/>
      <c r="U42" s="109"/>
      <c r="V42" s="108"/>
      <c r="W42" s="108"/>
      <c r="X42" s="108"/>
      <c r="Y42" s="108"/>
      <c r="Z42" s="108"/>
      <c r="AA42" s="108"/>
      <c r="AB42" s="108"/>
      <c r="AC42" s="108"/>
      <c r="AD42" s="108"/>
      <c r="AE42" s="108"/>
      <c r="AF42" s="108"/>
      <c r="AG42" s="108"/>
      <c r="AH42" s="108"/>
      <c r="AI42" s="108"/>
      <c r="AJ42" s="108"/>
      <c r="AK42" s="108"/>
      <c r="AL42" s="108"/>
      <c r="AM42" s="108"/>
      <c r="AN42" s="108"/>
      <c r="AO42" s="108"/>
      <c r="AP42" s="108"/>
      <c r="AQ42" s="108"/>
      <c r="AR42" s="108"/>
      <c r="AS42" s="108"/>
      <c r="AT42" s="108"/>
      <c r="AU42" s="108"/>
      <c r="AV42" s="109"/>
      <c r="AW42" s="109"/>
      <c r="AX42" s="109"/>
      <c r="AY42" s="108"/>
      <c r="AZ42" s="107"/>
      <c r="BA42" s="107"/>
      <c r="BB42" s="107"/>
      <c r="BC42" s="108"/>
      <c r="BD42" s="108"/>
    </row>
    <row r="43" spans="1:56" x14ac:dyDescent="0.2">
      <c r="A43" s="107"/>
      <c r="B43" s="107"/>
      <c r="C43" s="107"/>
      <c r="D43" s="107"/>
      <c r="E43" s="108"/>
      <c r="F43" s="107"/>
      <c r="G43" s="107"/>
      <c r="H43" s="107"/>
      <c r="I43" s="107"/>
      <c r="J43" s="107"/>
      <c r="K43" s="107"/>
      <c r="L43" s="109"/>
      <c r="M43" s="109"/>
      <c r="N43" s="109"/>
      <c r="O43" s="109"/>
      <c r="P43" s="109"/>
      <c r="Q43" s="109"/>
      <c r="R43" s="109"/>
      <c r="S43" s="109"/>
      <c r="T43" s="109"/>
      <c r="U43" s="109"/>
      <c r="V43" s="108"/>
      <c r="W43" s="108"/>
      <c r="X43" s="108"/>
      <c r="Y43" s="108"/>
      <c r="Z43" s="108"/>
      <c r="AA43" s="108"/>
      <c r="AB43" s="108"/>
      <c r="AC43" s="108"/>
      <c r="AD43" s="108"/>
      <c r="AE43" s="108"/>
      <c r="AF43" s="108"/>
      <c r="AG43" s="108"/>
      <c r="AH43" s="108"/>
      <c r="AI43" s="108"/>
      <c r="AJ43" s="108"/>
      <c r="AK43" s="108"/>
      <c r="AL43" s="108"/>
      <c r="AM43" s="108"/>
      <c r="AN43" s="108"/>
      <c r="AO43" s="108"/>
      <c r="AP43" s="108"/>
      <c r="AQ43" s="108"/>
      <c r="AR43" s="108"/>
      <c r="AS43" s="108"/>
      <c r="AT43" s="108"/>
      <c r="AU43" s="108"/>
      <c r="AV43" s="109"/>
      <c r="AW43" s="109"/>
      <c r="AX43" s="109"/>
      <c r="AY43" s="108"/>
      <c r="AZ43" s="107"/>
      <c r="BA43" s="107"/>
      <c r="BB43" s="107"/>
      <c r="BC43" s="108"/>
      <c r="BD43" s="108"/>
    </row>
    <row r="44" spans="1:56" x14ac:dyDescent="0.2">
      <c r="A44" s="107"/>
      <c r="B44" s="107"/>
      <c r="C44" s="107"/>
      <c r="D44" s="107"/>
      <c r="E44" s="108"/>
      <c r="F44" s="107"/>
      <c r="G44" s="107"/>
      <c r="H44" s="107"/>
      <c r="I44" s="107"/>
      <c r="J44" s="107"/>
      <c r="K44" s="107"/>
      <c r="L44" s="109"/>
      <c r="M44" s="109"/>
      <c r="N44" s="109"/>
      <c r="O44" s="109"/>
      <c r="P44" s="109"/>
      <c r="Q44" s="109"/>
      <c r="R44" s="109"/>
      <c r="S44" s="109"/>
      <c r="T44" s="109"/>
      <c r="U44" s="109"/>
      <c r="V44" s="108"/>
      <c r="W44" s="108"/>
      <c r="X44" s="108"/>
      <c r="Y44" s="108"/>
      <c r="Z44" s="108"/>
      <c r="AA44" s="108"/>
      <c r="AB44" s="108"/>
      <c r="AC44" s="108"/>
      <c r="AD44" s="108"/>
      <c r="AE44" s="108"/>
      <c r="AF44" s="108"/>
      <c r="AG44" s="108"/>
      <c r="AH44" s="108"/>
      <c r="AI44" s="108"/>
      <c r="AJ44" s="108"/>
      <c r="AK44" s="108"/>
      <c r="AL44" s="108"/>
      <c r="AM44" s="108"/>
      <c r="AN44" s="108"/>
      <c r="AO44" s="108"/>
      <c r="AP44" s="108"/>
      <c r="AQ44" s="108"/>
      <c r="AR44" s="108"/>
      <c r="AS44" s="108"/>
      <c r="AT44" s="108"/>
      <c r="AU44" s="108"/>
      <c r="AV44" s="109"/>
      <c r="AW44" s="109"/>
      <c r="AX44" s="109"/>
      <c r="AY44" s="108"/>
      <c r="AZ44" s="107"/>
      <c r="BA44" s="107"/>
      <c r="BB44" s="107"/>
      <c r="BC44" s="108"/>
      <c r="BD44" s="108"/>
    </row>
    <row r="45" spans="1:56" x14ac:dyDescent="0.2">
      <c r="A45" s="107"/>
      <c r="B45" s="107"/>
      <c r="C45" s="107"/>
      <c r="D45" s="107"/>
      <c r="E45" s="108"/>
      <c r="F45" s="107"/>
      <c r="G45" s="107"/>
      <c r="H45" s="107"/>
      <c r="I45" s="107"/>
      <c r="J45" s="107"/>
      <c r="K45" s="107"/>
      <c r="L45" s="109"/>
      <c r="M45" s="109"/>
      <c r="N45" s="109"/>
      <c r="O45" s="109"/>
      <c r="P45" s="109"/>
      <c r="Q45" s="109"/>
      <c r="R45" s="109"/>
      <c r="S45" s="109"/>
      <c r="T45" s="109"/>
      <c r="U45" s="109"/>
      <c r="V45" s="108"/>
      <c r="W45" s="108"/>
      <c r="X45" s="108"/>
      <c r="Y45" s="108"/>
      <c r="Z45" s="108"/>
      <c r="AA45" s="108"/>
      <c r="AB45" s="108"/>
      <c r="AC45" s="108"/>
      <c r="AD45" s="108"/>
      <c r="AE45" s="108"/>
      <c r="AF45" s="108"/>
      <c r="AG45" s="108"/>
      <c r="AH45" s="108"/>
      <c r="AI45" s="108"/>
      <c r="AJ45" s="108"/>
      <c r="AK45" s="108"/>
      <c r="AL45" s="108"/>
      <c r="AM45" s="108"/>
      <c r="AN45" s="108"/>
      <c r="AO45" s="108"/>
      <c r="AP45" s="108"/>
      <c r="AQ45" s="108"/>
      <c r="AR45" s="108"/>
      <c r="AS45" s="108"/>
      <c r="AT45" s="108"/>
      <c r="AU45" s="108"/>
      <c r="AV45" s="109"/>
      <c r="AW45" s="109"/>
      <c r="AX45" s="109"/>
      <c r="AY45" s="108"/>
      <c r="AZ45" s="107"/>
      <c r="BA45" s="107"/>
      <c r="BB45" s="107"/>
      <c r="BC45" s="108"/>
      <c r="BD45" s="108"/>
    </row>
    <row r="46" spans="1:56" x14ac:dyDescent="0.2">
      <c r="A46" s="107"/>
      <c r="B46" s="107"/>
      <c r="C46" s="107"/>
      <c r="D46" s="107"/>
      <c r="E46" s="108"/>
      <c r="F46" s="107"/>
      <c r="G46" s="107"/>
      <c r="H46" s="107"/>
      <c r="I46" s="107"/>
      <c r="J46" s="107"/>
      <c r="K46" s="107"/>
      <c r="L46" s="109"/>
      <c r="M46" s="109"/>
      <c r="N46" s="109"/>
      <c r="O46" s="109"/>
      <c r="P46" s="109"/>
      <c r="Q46" s="109"/>
      <c r="R46" s="109"/>
      <c r="S46" s="109"/>
      <c r="T46" s="109"/>
      <c r="U46" s="109"/>
      <c r="V46" s="108"/>
      <c r="W46" s="108"/>
      <c r="X46" s="108"/>
      <c r="Y46" s="108"/>
      <c r="Z46" s="108"/>
      <c r="AA46" s="108"/>
      <c r="AB46" s="108"/>
      <c r="AC46" s="108"/>
      <c r="AD46" s="108"/>
      <c r="AE46" s="108"/>
      <c r="AF46" s="108"/>
      <c r="AG46" s="108"/>
      <c r="AH46" s="108"/>
      <c r="AI46" s="108"/>
      <c r="AJ46" s="108"/>
      <c r="AK46" s="108"/>
      <c r="AL46" s="108"/>
      <c r="AM46" s="108"/>
      <c r="AN46" s="108"/>
      <c r="AO46" s="108"/>
      <c r="AP46" s="108"/>
      <c r="AQ46" s="108"/>
      <c r="AR46" s="108"/>
      <c r="AS46" s="108"/>
      <c r="AT46" s="108"/>
      <c r="AU46" s="108"/>
      <c r="AV46" s="109"/>
      <c r="AW46" s="109"/>
      <c r="AX46" s="109"/>
      <c r="AY46" s="108"/>
      <c r="AZ46" s="107"/>
      <c r="BA46" s="107"/>
      <c r="BB46" s="107"/>
      <c r="BC46" s="108"/>
      <c r="BD46" s="108"/>
    </row>
    <row r="47" spans="1:56" x14ac:dyDescent="0.2">
      <c r="A47" s="107"/>
      <c r="B47" s="107"/>
      <c r="C47" s="107"/>
      <c r="D47" s="107"/>
      <c r="E47" s="108"/>
      <c r="F47" s="107"/>
      <c r="G47" s="107"/>
      <c r="H47" s="107"/>
      <c r="I47" s="107"/>
      <c r="J47" s="107"/>
      <c r="K47" s="107"/>
      <c r="L47" s="109"/>
      <c r="M47" s="109"/>
      <c r="N47" s="109"/>
      <c r="O47" s="109"/>
      <c r="P47" s="109"/>
      <c r="Q47" s="109"/>
      <c r="R47" s="109"/>
      <c r="S47" s="109"/>
      <c r="T47" s="109"/>
      <c r="U47" s="109"/>
      <c r="V47" s="108"/>
      <c r="W47" s="108"/>
      <c r="X47" s="108"/>
      <c r="Y47" s="108"/>
      <c r="Z47" s="108"/>
      <c r="AA47" s="108"/>
      <c r="AB47" s="108"/>
      <c r="AC47" s="108"/>
      <c r="AD47" s="108"/>
      <c r="AE47" s="108"/>
      <c r="AF47" s="108"/>
      <c r="AG47" s="108"/>
      <c r="AH47" s="108"/>
      <c r="AI47" s="108"/>
      <c r="AJ47" s="108"/>
      <c r="AK47" s="108"/>
      <c r="AL47" s="108"/>
      <c r="AM47" s="108"/>
      <c r="AN47" s="108"/>
      <c r="AO47" s="108"/>
      <c r="AP47" s="108"/>
      <c r="AQ47" s="108"/>
      <c r="AR47" s="108"/>
      <c r="AS47" s="108"/>
      <c r="AT47" s="108"/>
      <c r="AU47" s="108"/>
      <c r="AV47" s="109"/>
      <c r="AW47" s="109"/>
      <c r="AX47" s="109"/>
      <c r="AY47" s="108"/>
      <c r="AZ47" s="107"/>
      <c r="BA47" s="107"/>
      <c r="BB47" s="107"/>
      <c r="BC47" s="108"/>
      <c r="BD47" s="108"/>
    </row>
    <row r="48" spans="1:56" x14ac:dyDescent="0.2">
      <c r="A48" s="107"/>
      <c r="B48" s="107"/>
      <c r="C48" s="107"/>
      <c r="D48" s="107"/>
      <c r="E48" s="108"/>
      <c r="F48" s="107"/>
      <c r="G48" s="107"/>
      <c r="H48" s="107"/>
      <c r="I48" s="107"/>
      <c r="J48" s="107"/>
      <c r="K48" s="107"/>
      <c r="L48" s="109"/>
      <c r="M48" s="109"/>
      <c r="N48" s="109"/>
      <c r="O48" s="109"/>
      <c r="P48" s="109"/>
      <c r="Q48" s="109"/>
      <c r="R48" s="109"/>
      <c r="S48" s="109"/>
      <c r="T48" s="109"/>
      <c r="U48" s="109"/>
      <c r="V48" s="108"/>
      <c r="W48" s="108"/>
      <c r="X48" s="108"/>
      <c r="Y48" s="108"/>
      <c r="Z48" s="108"/>
      <c r="AA48" s="108"/>
      <c r="AB48" s="108"/>
      <c r="AC48" s="108"/>
      <c r="AD48" s="108"/>
      <c r="AE48" s="108"/>
      <c r="AF48" s="108"/>
      <c r="AG48" s="108"/>
      <c r="AH48" s="108"/>
      <c r="AI48" s="108"/>
      <c r="AJ48" s="108"/>
      <c r="AK48" s="108"/>
      <c r="AL48" s="108"/>
      <c r="AM48" s="108"/>
      <c r="AN48" s="108"/>
      <c r="AO48" s="108"/>
      <c r="AP48" s="108"/>
      <c r="AQ48" s="108"/>
      <c r="AR48" s="108"/>
      <c r="AS48" s="108"/>
      <c r="AT48" s="108"/>
      <c r="AU48" s="108"/>
      <c r="AV48" s="109"/>
      <c r="AW48" s="109"/>
      <c r="AX48" s="109"/>
      <c r="AY48" s="108"/>
      <c r="AZ48" s="107"/>
      <c r="BA48" s="107"/>
      <c r="BB48" s="107"/>
      <c r="BC48" s="108"/>
      <c r="BD48" s="108"/>
    </row>
    <row r="49" spans="1:56" x14ac:dyDescent="0.2">
      <c r="A49" s="107"/>
      <c r="B49" s="107"/>
      <c r="C49" s="107"/>
      <c r="D49" s="107"/>
      <c r="E49" s="108"/>
      <c r="F49" s="107"/>
      <c r="G49" s="107"/>
      <c r="H49" s="107"/>
      <c r="I49" s="107"/>
      <c r="J49" s="107"/>
      <c r="K49" s="107"/>
      <c r="L49" s="109"/>
      <c r="M49" s="109"/>
      <c r="N49" s="109"/>
      <c r="O49" s="109"/>
      <c r="P49" s="109"/>
      <c r="Q49" s="109"/>
      <c r="R49" s="109"/>
      <c r="S49" s="109"/>
      <c r="T49" s="109"/>
      <c r="U49" s="109"/>
      <c r="V49" s="108"/>
      <c r="W49" s="108"/>
      <c r="X49" s="108"/>
      <c r="Y49" s="108"/>
      <c r="Z49" s="108"/>
      <c r="AA49" s="108"/>
      <c r="AB49" s="108"/>
      <c r="AC49" s="108"/>
      <c r="AD49" s="108"/>
      <c r="AE49" s="108"/>
      <c r="AF49" s="108"/>
      <c r="AG49" s="108"/>
      <c r="AH49" s="108"/>
      <c r="AI49" s="108"/>
      <c r="AJ49" s="108"/>
      <c r="AK49" s="108"/>
      <c r="AL49" s="108"/>
      <c r="AM49" s="108"/>
      <c r="AN49" s="108"/>
      <c r="AO49" s="108"/>
      <c r="AP49" s="108"/>
      <c r="AQ49" s="108"/>
      <c r="AR49" s="108"/>
      <c r="AS49" s="108"/>
      <c r="AT49" s="108"/>
      <c r="AU49" s="108"/>
      <c r="AV49" s="109"/>
      <c r="AW49" s="109"/>
      <c r="AX49" s="109"/>
      <c r="AY49" s="108"/>
      <c r="AZ49" s="107"/>
      <c r="BA49" s="107"/>
      <c r="BB49" s="107"/>
      <c r="BC49" s="108"/>
      <c r="BD49" s="108"/>
    </row>
    <row r="50" spans="1:56" x14ac:dyDescent="0.2">
      <c r="A50" s="107"/>
      <c r="B50" s="107"/>
      <c r="C50" s="107"/>
      <c r="D50" s="107"/>
      <c r="E50" s="108"/>
      <c r="F50" s="107"/>
      <c r="G50" s="107"/>
      <c r="H50" s="107"/>
      <c r="I50" s="107"/>
      <c r="J50" s="107"/>
      <c r="K50" s="107"/>
      <c r="L50" s="109"/>
      <c r="M50" s="109"/>
      <c r="N50" s="109"/>
      <c r="O50" s="109"/>
      <c r="P50" s="109"/>
      <c r="Q50" s="109"/>
      <c r="R50" s="109"/>
      <c r="S50" s="109"/>
      <c r="T50" s="109"/>
      <c r="U50" s="109"/>
      <c r="V50" s="108"/>
      <c r="W50" s="108"/>
      <c r="X50" s="108"/>
      <c r="Y50" s="108"/>
      <c r="Z50" s="108"/>
      <c r="AA50" s="108"/>
      <c r="AB50" s="108"/>
      <c r="AC50" s="108"/>
      <c r="AD50" s="108"/>
      <c r="AE50" s="108"/>
      <c r="AF50" s="108"/>
      <c r="AG50" s="108"/>
      <c r="AH50" s="108"/>
      <c r="AI50" s="108"/>
      <c r="AJ50" s="108"/>
      <c r="AK50" s="108"/>
      <c r="AL50" s="108"/>
      <c r="AM50" s="108"/>
      <c r="AN50" s="108"/>
      <c r="AO50" s="108"/>
      <c r="AP50" s="108"/>
      <c r="AQ50" s="108"/>
      <c r="AR50" s="108"/>
      <c r="AS50" s="108"/>
      <c r="AT50" s="108"/>
      <c r="AU50" s="108"/>
      <c r="AV50" s="109"/>
      <c r="AW50" s="109"/>
      <c r="AX50" s="109"/>
      <c r="AY50" s="108"/>
      <c r="AZ50" s="107"/>
      <c r="BA50" s="107"/>
      <c r="BB50" s="107"/>
      <c r="BC50" s="108"/>
      <c r="BD50" s="108"/>
    </row>
    <row r="51" spans="1:56" x14ac:dyDescent="0.2">
      <c r="A51" s="107"/>
      <c r="B51" s="107"/>
      <c r="C51" s="107"/>
      <c r="D51" s="107"/>
      <c r="E51" s="108"/>
      <c r="F51" s="107"/>
      <c r="G51" s="107"/>
      <c r="H51" s="107"/>
      <c r="I51" s="107"/>
      <c r="J51" s="107"/>
      <c r="K51" s="107"/>
      <c r="L51" s="109"/>
      <c r="M51" s="109"/>
      <c r="N51" s="109"/>
      <c r="O51" s="109"/>
      <c r="P51" s="109"/>
      <c r="Q51" s="109"/>
      <c r="R51" s="109"/>
      <c r="S51" s="109"/>
      <c r="T51" s="109"/>
      <c r="U51" s="109"/>
      <c r="V51" s="108"/>
      <c r="W51" s="108"/>
      <c r="X51" s="108"/>
      <c r="Y51" s="108"/>
      <c r="Z51" s="108"/>
      <c r="AA51" s="108"/>
      <c r="AB51" s="108"/>
      <c r="AC51" s="108"/>
      <c r="AD51" s="108"/>
      <c r="AE51" s="108"/>
      <c r="AF51" s="108"/>
      <c r="AG51" s="108"/>
      <c r="AH51" s="108"/>
      <c r="AI51" s="108"/>
      <c r="AJ51" s="108"/>
      <c r="AK51" s="108"/>
      <c r="AL51" s="108"/>
      <c r="AM51" s="108"/>
      <c r="AN51" s="108"/>
      <c r="AO51" s="108"/>
      <c r="AP51" s="108"/>
      <c r="AQ51" s="108"/>
      <c r="AR51" s="108"/>
      <c r="AS51" s="108"/>
      <c r="AT51" s="108"/>
      <c r="AU51" s="108"/>
      <c r="AV51" s="109"/>
      <c r="AW51" s="109"/>
      <c r="AX51" s="109"/>
      <c r="AY51" s="108"/>
      <c r="AZ51" s="107"/>
      <c r="BA51" s="107"/>
      <c r="BB51" s="107"/>
      <c r="BC51" s="108"/>
      <c r="BD51" s="108"/>
    </row>
    <row r="52" spans="1:56" x14ac:dyDescent="0.2">
      <c r="A52" s="107"/>
      <c r="B52" s="107"/>
      <c r="C52" s="107"/>
      <c r="D52" s="107"/>
      <c r="E52" s="108"/>
      <c r="F52" s="107"/>
      <c r="G52" s="107"/>
      <c r="H52" s="107"/>
      <c r="I52" s="107"/>
      <c r="J52" s="107"/>
      <c r="K52" s="107"/>
      <c r="L52" s="109"/>
      <c r="M52" s="109"/>
      <c r="N52" s="109"/>
      <c r="O52" s="109"/>
      <c r="P52" s="109"/>
      <c r="Q52" s="109"/>
      <c r="R52" s="109"/>
      <c r="S52" s="109"/>
      <c r="T52" s="109"/>
      <c r="U52" s="109"/>
      <c r="V52" s="108"/>
      <c r="W52" s="108"/>
      <c r="X52" s="108"/>
      <c r="Y52" s="108"/>
      <c r="Z52" s="108"/>
      <c r="AA52" s="108"/>
      <c r="AB52" s="108"/>
      <c r="AC52" s="108"/>
      <c r="AD52" s="108"/>
      <c r="AE52" s="108"/>
      <c r="AF52" s="108"/>
      <c r="AG52" s="108"/>
      <c r="AH52" s="108"/>
      <c r="AI52" s="108"/>
      <c r="AJ52" s="108"/>
      <c r="AK52" s="108"/>
      <c r="AL52" s="108"/>
      <c r="AM52" s="108"/>
      <c r="AN52" s="108"/>
      <c r="AO52" s="108"/>
      <c r="AP52" s="108"/>
      <c r="AQ52" s="108"/>
      <c r="AR52" s="108"/>
      <c r="AS52" s="108"/>
      <c r="AT52" s="108"/>
      <c r="AU52" s="108"/>
      <c r="AV52" s="109"/>
      <c r="AW52" s="109"/>
      <c r="AX52" s="109"/>
      <c r="AY52" s="108"/>
      <c r="AZ52" s="107"/>
      <c r="BA52" s="107"/>
      <c r="BB52" s="107"/>
      <c r="BC52" s="108"/>
      <c r="BD52" s="108"/>
    </row>
    <row r="53" spans="1:56" x14ac:dyDescent="0.2">
      <c r="A53" s="107"/>
      <c r="B53" s="107"/>
      <c r="C53" s="107"/>
      <c r="D53" s="107"/>
      <c r="E53" s="108"/>
      <c r="F53" s="107"/>
      <c r="G53" s="107"/>
      <c r="H53" s="107"/>
      <c r="I53" s="107"/>
      <c r="J53" s="107"/>
      <c r="K53" s="107"/>
      <c r="L53" s="109"/>
      <c r="M53" s="109"/>
      <c r="N53" s="109"/>
      <c r="O53" s="109"/>
      <c r="P53" s="109"/>
      <c r="Q53" s="109"/>
      <c r="R53" s="109"/>
      <c r="S53" s="109"/>
      <c r="T53" s="109"/>
      <c r="U53" s="109"/>
      <c r="V53" s="108"/>
      <c r="W53" s="108"/>
      <c r="X53" s="108"/>
      <c r="Y53" s="108"/>
      <c r="Z53" s="108"/>
      <c r="AA53" s="108"/>
      <c r="AB53" s="108"/>
      <c r="AC53" s="108"/>
      <c r="AD53" s="108"/>
      <c r="AE53" s="108"/>
      <c r="AF53" s="108"/>
      <c r="AG53" s="108"/>
      <c r="AH53" s="108"/>
      <c r="AI53" s="108"/>
      <c r="AJ53" s="108"/>
      <c r="AK53" s="108"/>
      <c r="AL53" s="108"/>
      <c r="AM53" s="108"/>
      <c r="AN53" s="108"/>
      <c r="AO53" s="108"/>
      <c r="AP53" s="108"/>
      <c r="AQ53" s="108"/>
      <c r="AR53" s="108"/>
      <c r="AS53" s="108"/>
      <c r="AT53" s="108"/>
      <c r="AU53" s="108"/>
      <c r="AV53" s="109"/>
      <c r="AW53" s="109"/>
      <c r="AX53" s="109"/>
      <c r="AY53" s="108"/>
      <c r="AZ53" s="107"/>
      <c r="BA53" s="107"/>
      <c r="BB53" s="107"/>
      <c r="BC53" s="108"/>
      <c r="BD53" s="108"/>
    </row>
    <row r="54" spans="1:56" x14ac:dyDescent="0.2">
      <c r="A54" s="107"/>
      <c r="B54" s="107"/>
      <c r="C54" s="107"/>
      <c r="D54" s="107"/>
      <c r="E54" s="108"/>
      <c r="F54" s="107"/>
      <c r="G54" s="107"/>
      <c r="H54" s="107"/>
      <c r="I54" s="107"/>
      <c r="J54" s="107"/>
      <c r="K54" s="107"/>
      <c r="L54" s="109"/>
      <c r="M54" s="109"/>
      <c r="N54" s="109"/>
      <c r="O54" s="109"/>
      <c r="P54" s="109"/>
      <c r="Q54" s="109"/>
      <c r="R54" s="109"/>
      <c r="S54" s="109"/>
      <c r="T54" s="109"/>
      <c r="U54" s="109"/>
      <c r="V54" s="108"/>
      <c r="W54" s="108"/>
      <c r="X54" s="108"/>
      <c r="Y54" s="108"/>
      <c r="Z54" s="108"/>
      <c r="AA54" s="108"/>
      <c r="AB54" s="108"/>
      <c r="AC54" s="108"/>
      <c r="AD54" s="108"/>
      <c r="AE54" s="108"/>
      <c r="AF54" s="108"/>
      <c r="AG54" s="108"/>
      <c r="AH54" s="108"/>
      <c r="AI54" s="108"/>
      <c r="AJ54" s="108"/>
      <c r="AK54" s="108"/>
      <c r="AL54" s="108"/>
      <c r="AM54" s="108"/>
      <c r="AN54" s="108"/>
      <c r="AO54" s="108"/>
      <c r="AP54" s="108"/>
      <c r="AQ54" s="108"/>
      <c r="AR54" s="108"/>
      <c r="AS54" s="108"/>
      <c r="AT54" s="108"/>
      <c r="AU54" s="108"/>
      <c r="AV54" s="109"/>
      <c r="AW54" s="109"/>
      <c r="AX54" s="109"/>
      <c r="AY54" s="108"/>
      <c r="AZ54" s="107"/>
      <c r="BA54" s="107"/>
      <c r="BB54" s="107"/>
      <c r="BC54" s="108"/>
      <c r="BD54" s="108"/>
    </row>
    <row r="55" spans="1:56" x14ac:dyDescent="0.2">
      <c r="A55" s="107"/>
      <c r="B55" s="107"/>
      <c r="C55" s="107"/>
      <c r="D55" s="107"/>
      <c r="E55" s="108"/>
      <c r="F55" s="107"/>
      <c r="G55" s="107"/>
      <c r="H55" s="107"/>
      <c r="I55" s="107"/>
      <c r="J55" s="107"/>
      <c r="K55" s="107"/>
      <c r="L55" s="109"/>
      <c r="M55" s="109"/>
      <c r="N55" s="109"/>
      <c r="O55" s="109"/>
      <c r="P55" s="109"/>
      <c r="Q55" s="109"/>
      <c r="R55" s="109"/>
      <c r="S55" s="109"/>
      <c r="T55" s="109"/>
      <c r="U55" s="109"/>
      <c r="V55" s="108"/>
      <c r="W55" s="108"/>
      <c r="X55" s="108"/>
      <c r="Y55" s="108"/>
      <c r="Z55" s="108"/>
      <c r="AA55" s="108"/>
      <c r="AB55" s="108"/>
      <c r="AC55" s="108"/>
      <c r="AD55" s="108"/>
      <c r="AE55" s="108"/>
      <c r="AF55" s="108"/>
      <c r="AG55" s="108"/>
      <c r="AH55" s="108"/>
      <c r="AI55" s="108"/>
      <c r="AJ55" s="108"/>
      <c r="AK55" s="108"/>
      <c r="AL55" s="108"/>
      <c r="AM55" s="108"/>
      <c r="AN55" s="108"/>
      <c r="AO55" s="108"/>
      <c r="AP55" s="108"/>
      <c r="AQ55" s="108"/>
      <c r="AR55" s="108"/>
      <c r="AS55" s="108"/>
      <c r="AT55" s="108"/>
      <c r="AU55" s="108"/>
      <c r="AV55" s="109"/>
      <c r="AW55" s="109"/>
      <c r="AX55" s="109"/>
      <c r="AY55" s="108"/>
      <c r="AZ55" s="107"/>
      <c r="BA55" s="107"/>
      <c r="BB55" s="107"/>
      <c r="BC55" s="108"/>
      <c r="BD55" s="108"/>
    </row>
    <row r="56" spans="1:56" x14ac:dyDescent="0.2">
      <c r="A56" s="107"/>
      <c r="B56" s="107"/>
      <c r="C56" s="107"/>
      <c r="D56" s="107"/>
      <c r="E56" s="108"/>
      <c r="F56" s="107"/>
      <c r="G56" s="107"/>
      <c r="H56" s="107"/>
      <c r="I56" s="107"/>
      <c r="J56" s="107"/>
      <c r="K56" s="107"/>
      <c r="L56" s="109"/>
      <c r="M56" s="109"/>
      <c r="N56" s="109"/>
      <c r="O56" s="109"/>
      <c r="P56" s="109"/>
      <c r="Q56" s="109"/>
      <c r="R56" s="109"/>
      <c r="S56" s="109"/>
      <c r="T56" s="109"/>
      <c r="U56" s="109"/>
      <c r="V56" s="108"/>
      <c r="W56" s="108"/>
      <c r="X56" s="108"/>
      <c r="Y56" s="108"/>
      <c r="Z56" s="108"/>
      <c r="AA56" s="108"/>
      <c r="AB56" s="108"/>
      <c r="AC56" s="108"/>
      <c r="AD56" s="108"/>
      <c r="AE56" s="108"/>
      <c r="AF56" s="108"/>
      <c r="AG56" s="108"/>
      <c r="AH56" s="108"/>
      <c r="AI56" s="108"/>
      <c r="AJ56" s="108"/>
      <c r="AK56" s="108"/>
      <c r="AL56" s="108"/>
      <c r="AM56" s="108"/>
      <c r="AN56" s="108"/>
      <c r="AO56" s="108"/>
      <c r="AP56" s="108"/>
      <c r="AQ56" s="108"/>
      <c r="AR56" s="108"/>
      <c r="AS56" s="108"/>
      <c r="AT56" s="108"/>
      <c r="AU56" s="108"/>
      <c r="AV56" s="109"/>
      <c r="AW56" s="109"/>
      <c r="AX56" s="109"/>
      <c r="AY56" s="108"/>
      <c r="AZ56" s="107"/>
      <c r="BA56" s="107"/>
      <c r="BB56" s="107"/>
      <c r="BC56" s="108"/>
      <c r="BD56" s="108"/>
    </row>
    <row r="57" spans="1:56" x14ac:dyDescent="0.2">
      <c r="A57" s="107"/>
      <c r="B57" s="107"/>
      <c r="C57" s="107"/>
      <c r="D57" s="107"/>
      <c r="E57" s="108"/>
      <c r="F57" s="107"/>
      <c r="G57" s="107"/>
      <c r="H57" s="107"/>
      <c r="I57" s="107"/>
      <c r="J57" s="107"/>
      <c r="K57" s="107"/>
      <c r="L57" s="109"/>
      <c r="M57" s="109"/>
      <c r="N57" s="109"/>
      <c r="O57" s="109"/>
      <c r="P57" s="109"/>
      <c r="Q57" s="109"/>
      <c r="R57" s="109"/>
      <c r="S57" s="109"/>
      <c r="T57" s="109"/>
      <c r="U57" s="109"/>
      <c r="V57" s="108"/>
      <c r="W57" s="108"/>
      <c r="X57" s="108"/>
      <c r="Y57" s="108"/>
      <c r="Z57" s="108"/>
      <c r="AA57" s="108"/>
      <c r="AB57" s="108"/>
      <c r="AC57" s="108"/>
      <c r="AD57" s="108"/>
      <c r="AE57" s="108"/>
      <c r="AF57" s="108"/>
      <c r="AG57" s="108"/>
      <c r="AH57" s="108"/>
      <c r="AI57" s="108"/>
      <c r="AJ57" s="108"/>
      <c r="AK57" s="108"/>
      <c r="AL57" s="108"/>
      <c r="AM57" s="108"/>
      <c r="AN57" s="108"/>
      <c r="AO57" s="108"/>
      <c r="AP57" s="108"/>
      <c r="AQ57" s="108"/>
      <c r="AR57" s="108"/>
      <c r="AS57" s="108"/>
      <c r="AT57" s="108"/>
      <c r="AU57" s="108"/>
      <c r="AV57" s="109"/>
      <c r="AW57" s="109"/>
      <c r="AX57" s="109"/>
      <c r="AY57" s="108"/>
      <c r="AZ57" s="107"/>
      <c r="BA57" s="107"/>
      <c r="BB57" s="107"/>
      <c r="BC57" s="108"/>
      <c r="BD57" s="108"/>
    </row>
    <row r="58" spans="1:56" x14ac:dyDescent="0.2">
      <c r="A58" s="107"/>
      <c r="B58" s="107"/>
      <c r="C58" s="107"/>
      <c r="D58" s="107"/>
      <c r="E58" s="108"/>
      <c r="F58" s="107"/>
      <c r="G58" s="107"/>
      <c r="H58" s="107"/>
      <c r="I58" s="107"/>
      <c r="J58" s="107"/>
      <c r="K58" s="107"/>
      <c r="L58" s="109"/>
      <c r="M58" s="109"/>
      <c r="N58" s="109"/>
      <c r="O58" s="109"/>
      <c r="P58" s="109"/>
      <c r="Q58" s="109"/>
      <c r="R58" s="109"/>
      <c r="S58" s="109"/>
      <c r="T58" s="109"/>
      <c r="U58" s="109"/>
      <c r="V58" s="108"/>
      <c r="W58" s="108"/>
      <c r="X58" s="108"/>
      <c r="Y58" s="108"/>
      <c r="Z58" s="108"/>
      <c r="AA58" s="108"/>
      <c r="AB58" s="108"/>
      <c r="AC58" s="108"/>
      <c r="AD58" s="108"/>
      <c r="AE58" s="108"/>
      <c r="AF58" s="108"/>
      <c r="AG58" s="108"/>
      <c r="AH58" s="108"/>
      <c r="AI58" s="108"/>
      <c r="AJ58" s="108"/>
      <c r="AK58" s="108"/>
      <c r="AL58" s="108"/>
      <c r="AM58" s="108"/>
      <c r="AN58" s="108"/>
      <c r="AO58" s="108"/>
      <c r="AP58" s="108"/>
      <c r="AQ58" s="108"/>
      <c r="AR58" s="108"/>
      <c r="AS58" s="108"/>
      <c r="AT58" s="108"/>
      <c r="AU58" s="108"/>
      <c r="AV58" s="109"/>
      <c r="AW58" s="109"/>
      <c r="AX58" s="109"/>
      <c r="AY58" s="108"/>
      <c r="AZ58" s="107"/>
      <c r="BA58" s="107"/>
      <c r="BB58" s="107"/>
      <c r="BC58" s="108"/>
      <c r="BD58" s="108"/>
    </row>
    <row r="59" spans="1:56" x14ac:dyDescent="0.2">
      <c r="A59" s="107"/>
      <c r="B59" s="107"/>
      <c r="C59" s="107"/>
      <c r="D59" s="107"/>
      <c r="E59" s="108"/>
      <c r="F59" s="107"/>
      <c r="G59" s="107"/>
      <c r="H59" s="107"/>
      <c r="I59" s="107"/>
      <c r="J59" s="107"/>
      <c r="K59" s="107"/>
      <c r="L59" s="109"/>
      <c r="M59" s="109"/>
      <c r="N59" s="109"/>
      <c r="O59" s="109"/>
      <c r="P59" s="109"/>
      <c r="Q59" s="109"/>
      <c r="R59" s="109"/>
      <c r="S59" s="109"/>
      <c r="T59" s="109"/>
      <c r="U59" s="109"/>
      <c r="V59" s="108"/>
      <c r="W59" s="108"/>
      <c r="X59" s="108"/>
      <c r="Y59" s="108"/>
      <c r="Z59" s="108"/>
      <c r="AA59" s="108"/>
      <c r="AB59" s="108"/>
      <c r="AC59" s="108"/>
      <c r="AD59" s="108"/>
      <c r="AE59" s="108"/>
      <c r="AF59" s="108"/>
      <c r="AG59" s="108"/>
      <c r="AH59" s="108"/>
      <c r="AI59" s="108"/>
      <c r="AJ59" s="108"/>
      <c r="AK59" s="108"/>
      <c r="AL59" s="108"/>
      <c r="AM59" s="108"/>
      <c r="AN59" s="108"/>
      <c r="AO59" s="108"/>
      <c r="AP59" s="108"/>
      <c r="AQ59" s="108"/>
      <c r="AR59" s="108"/>
      <c r="AS59" s="108"/>
      <c r="AT59" s="108"/>
      <c r="AU59" s="108"/>
      <c r="AV59" s="109"/>
      <c r="AW59" s="109"/>
      <c r="AX59" s="109"/>
      <c r="AY59" s="108"/>
      <c r="AZ59" s="107"/>
      <c r="BA59" s="107"/>
      <c r="BB59" s="107"/>
      <c r="BC59" s="108"/>
      <c r="BD59" s="108"/>
    </row>
    <row r="60" spans="1:56" x14ac:dyDescent="0.2">
      <c r="A60" s="107"/>
      <c r="B60" s="107"/>
      <c r="C60" s="107"/>
      <c r="D60" s="107"/>
      <c r="E60" s="108"/>
      <c r="F60" s="107"/>
      <c r="G60" s="107"/>
      <c r="H60" s="107"/>
      <c r="I60" s="107"/>
      <c r="J60" s="107"/>
      <c r="K60" s="107"/>
      <c r="L60" s="109"/>
      <c r="M60" s="109"/>
      <c r="N60" s="109"/>
      <c r="O60" s="109"/>
      <c r="P60" s="109"/>
      <c r="Q60" s="109"/>
      <c r="R60" s="109"/>
      <c r="S60" s="109"/>
      <c r="T60" s="109"/>
      <c r="U60" s="109"/>
      <c r="V60" s="108"/>
      <c r="W60" s="108"/>
      <c r="X60" s="108"/>
      <c r="Y60" s="108"/>
      <c r="Z60" s="108"/>
      <c r="AA60" s="108"/>
      <c r="AB60" s="108"/>
      <c r="AC60" s="108"/>
      <c r="AD60" s="108"/>
      <c r="AE60" s="108"/>
      <c r="AF60" s="108"/>
      <c r="AG60" s="108"/>
      <c r="AH60" s="108"/>
      <c r="AI60" s="108"/>
      <c r="AJ60" s="108"/>
      <c r="AK60" s="108"/>
      <c r="AL60" s="108"/>
      <c r="AM60" s="108"/>
      <c r="AN60" s="108"/>
      <c r="AO60" s="108"/>
      <c r="AP60" s="108"/>
      <c r="AQ60" s="108"/>
      <c r="AR60" s="108"/>
      <c r="AS60" s="108"/>
      <c r="AT60" s="108"/>
      <c r="AU60" s="108"/>
      <c r="AV60" s="109"/>
      <c r="AW60" s="109"/>
      <c r="AX60" s="109"/>
      <c r="AY60" s="108"/>
      <c r="AZ60" s="107"/>
      <c r="BA60" s="107"/>
      <c r="BB60" s="107"/>
      <c r="BC60" s="108"/>
      <c r="BD60" s="108"/>
    </row>
    <row r="61" spans="1:56" x14ac:dyDescent="0.2">
      <c r="A61" s="107"/>
      <c r="B61" s="107"/>
      <c r="C61" s="107"/>
      <c r="D61" s="107"/>
      <c r="E61" s="108"/>
      <c r="F61" s="107"/>
      <c r="G61" s="107"/>
      <c r="H61" s="107"/>
      <c r="I61" s="107"/>
      <c r="J61" s="107"/>
      <c r="K61" s="107"/>
      <c r="L61" s="109"/>
      <c r="M61" s="109"/>
      <c r="N61" s="109"/>
      <c r="O61" s="109"/>
      <c r="P61" s="109"/>
      <c r="Q61" s="109"/>
      <c r="R61" s="109"/>
      <c r="S61" s="109"/>
      <c r="T61" s="109"/>
      <c r="U61" s="109"/>
      <c r="V61" s="108"/>
      <c r="W61" s="108"/>
      <c r="X61" s="108"/>
      <c r="Y61" s="108"/>
      <c r="Z61" s="108"/>
      <c r="AA61" s="108"/>
      <c r="AB61" s="108"/>
      <c r="AC61" s="108"/>
      <c r="AD61" s="108"/>
      <c r="AE61" s="108"/>
      <c r="AF61" s="108"/>
      <c r="AG61" s="108"/>
      <c r="AH61" s="108"/>
      <c r="AI61" s="108"/>
      <c r="AJ61" s="108"/>
      <c r="AK61" s="108"/>
      <c r="AL61" s="108"/>
      <c r="AM61" s="108"/>
      <c r="AN61" s="108"/>
      <c r="AO61" s="108"/>
      <c r="AP61" s="108"/>
      <c r="AQ61" s="108"/>
      <c r="AR61" s="108"/>
      <c r="AS61" s="108"/>
      <c r="AT61" s="108"/>
      <c r="AU61" s="108"/>
      <c r="AV61" s="109"/>
      <c r="AW61" s="109"/>
      <c r="AX61" s="109"/>
      <c r="AY61" s="108"/>
      <c r="AZ61" s="107"/>
      <c r="BA61" s="107"/>
      <c r="BB61" s="107"/>
      <c r="BC61" s="108"/>
      <c r="BD61" s="108"/>
    </row>
    <row r="62" spans="1:56" x14ac:dyDescent="0.2">
      <c r="A62" s="107"/>
      <c r="B62" s="107"/>
      <c r="C62" s="107"/>
      <c r="D62" s="107"/>
      <c r="E62" s="108"/>
      <c r="F62" s="107"/>
      <c r="G62" s="107"/>
      <c r="H62" s="107"/>
      <c r="I62" s="107"/>
      <c r="J62" s="107"/>
      <c r="K62" s="107"/>
      <c r="L62" s="109"/>
      <c r="M62" s="109"/>
      <c r="N62" s="109"/>
      <c r="O62" s="109"/>
      <c r="P62" s="109"/>
      <c r="Q62" s="109"/>
      <c r="R62" s="109"/>
      <c r="S62" s="109"/>
      <c r="T62" s="109"/>
      <c r="U62" s="109"/>
      <c r="V62" s="108"/>
      <c r="W62" s="108"/>
      <c r="X62" s="108"/>
      <c r="Y62" s="108"/>
      <c r="Z62" s="108"/>
      <c r="AA62" s="108"/>
      <c r="AB62" s="108"/>
      <c r="AC62" s="108"/>
      <c r="AD62" s="108"/>
      <c r="AE62" s="108"/>
      <c r="AF62" s="108"/>
      <c r="AG62" s="108"/>
      <c r="AH62" s="108"/>
      <c r="AI62" s="108"/>
      <c r="AJ62" s="108"/>
      <c r="AK62" s="108"/>
      <c r="AL62" s="108"/>
      <c r="AM62" s="108"/>
      <c r="AN62" s="108"/>
      <c r="AO62" s="108"/>
      <c r="AP62" s="108"/>
      <c r="AQ62" s="108"/>
      <c r="AR62" s="108"/>
      <c r="AS62" s="108"/>
      <c r="AT62" s="108"/>
      <c r="AU62" s="108"/>
      <c r="AV62" s="109"/>
      <c r="AW62" s="109"/>
      <c r="AX62" s="109"/>
      <c r="AY62" s="108"/>
      <c r="AZ62" s="107"/>
      <c r="BA62" s="107"/>
      <c r="BB62" s="107"/>
      <c r="BC62" s="108"/>
      <c r="BD62" s="108"/>
    </row>
    <row r="63" spans="1:56" x14ac:dyDescent="0.2">
      <c r="A63" s="107"/>
      <c r="B63" s="107"/>
      <c r="C63" s="107"/>
      <c r="D63" s="107"/>
      <c r="E63" s="108"/>
      <c r="F63" s="107"/>
      <c r="G63" s="107"/>
      <c r="H63" s="107"/>
      <c r="I63" s="107"/>
      <c r="J63" s="107"/>
      <c r="K63" s="107"/>
      <c r="L63" s="109"/>
      <c r="M63" s="109"/>
      <c r="N63" s="109"/>
      <c r="O63" s="109"/>
      <c r="P63" s="109"/>
      <c r="Q63" s="109"/>
      <c r="R63" s="109"/>
      <c r="S63" s="109"/>
      <c r="T63" s="109"/>
      <c r="U63" s="109"/>
      <c r="V63" s="108"/>
      <c r="W63" s="108"/>
      <c r="X63" s="108"/>
      <c r="Y63" s="108"/>
      <c r="Z63" s="108"/>
      <c r="AA63" s="108"/>
      <c r="AB63" s="108"/>
      <c r="AC63" s="108"/>
      <c r="AD63" s="108"/>
      <c r="AE63" s="108"/>
      <c r="AF63" s="108"/>
      <c r="AG63" s="108"/>
      <c r="AH63" s="108"/>
      <c r="AI63" s="108"/>
      <c r="AJ63" s="108"/>
      <c r="AK63" s="108"/>
      <c r="AL63" s="108"/>
      <c r="AM63" s="108"/>
      <c r="AN63" s="108"/>
      <c r="AO63" s="108"/>
      <c r="AP63" s="108"/>
      <c r="AQ63" s="108"/>
      <c r="AR63" s="108"/>
      <c r="AS63" s="108"/>
      <c r="AT63" s="108"/>
      <c r="AU63" s="108"/>
      <c r="AV63" s="109"/>
      <c r="AW63" s="109"/>
      <c r="AX63" s="109"/>
      <c r="AY63" s="108"/>
      <c r="AZ63" s="107"/>
      <c r="BA63" s="107"/>
      <c r="BB63" s="107"/>
      <c r="BC63" s="108"/>
      <c r="BD63" s="108"/>
    </row>
    <row r="64" spans="1:56" x14ac:dyDescent="0.2">
      <c r="A64" s="107"/>
      <c r="B64" s="107"/>
      <c r="C64" s="107"/>
      <c r="D64" s="107"/>
      <c r="E64" s="108"/>
      <c r="F64" s="107"/>
      <c r="G64" s="107"/>
      <c r="H64" s="107"/>
      <c r="I64" s="107"/>
      <c r="J64" s="107"/>
      <c r="K64" s="107"/>
      <c r="L64" s="109"/>
      <c r="M64" s="109"/>
      <c r="N64" s="109"/>
      <c r="O64" s="109"/>
      <c r="P64" s="109"/>
      <c r="Q64" s="109"/>
      <c r="R64" s="109"/>
      <c r="S64" s="109"/>
      <c r="T64" s="109"/>
      <c r="U64" s="109"/>
      <c r="V64" s="108"/>
      <c r="W64" s="108"/>
      <c r="X64" s="108"/>
      <c r="Y64" s="108"/>
      <c r="Z64" s="108"/>
      <c r="AA64" s="108"/>
      <c r="AB64" s="108"/>
      <c r="AC64" s="108"/>
      <c r="AD64" s="108"/>
      <c r="AE64" s="108"/>
      <c r="AF64" s="108"/>
      <c r="AG64" s="108"/>
      <c r="AH64" s="108"/>
      <c r="AI64" s="108"/>
      <c r="AJ64" s="108"/>
      <c r="AK64" s="108"/>
      <c r="AL64" s="108"/>
      <c r="AM64" s="108"/>
      <c r="AN64" s="108"/>
      <c r="AO64" s="108"/>
      <c r="AP64" s="108"/>
      <c r="AQ64" s="108"/>
      <c r="AR64" s="108"/>
      <c r="AS64" s="108"/>
      <c r="AT64" s="108"/>
      <c r="AU64" s="108"/>
      <c r="AV64" s="109"/>
      <c r="AW64" s="109"/>
      <c r="AX64" s="109"/>
      <c r="AY64" s="108"/>
      <c r="AZ64" s="107"/>
      <c r="BA64" s="107"/>
      <c r="BB64" s="107"/>
      <c r="BC64" s="108"/>
      <c r="BD64" s="108"/>
    </row>
    <row r="65" spans="1:56" x14ac:dyDescent="0.2">
      <c r="A65" s="107"/>
      <c r="B65" s="107"/>
      <c r="C65" s="107"/>
      <c r="D65" s="107"/>
      <c r="E65" s="108"/>
      <c r="F65" s="107"/>
      <c r="G65" s="107"/>
      <c r="H65" s="107"/>
      <c r="I65" s="107"/>
      <c r="J65" s="107"/>
      <c r="K65" s="107"/>
      <c r="L65" s="109"/>
      <c r="M65" s="109"/>
      <c r="N65" s="109"/>
      <c r="O65" s="109"/>
      <c r="P65" s="109"/>
      <c r="Q65" s="109"/>
      <c r="R65" s="109"/>
      <c r="S65" s="109"/>
      <c r="T65" s="109"/>
      <c r="U65" s="109"/>
      <c r="V65" s="108"/>
      <c r="W65" s="108"/>
      <c r="X65" s="108"/>
      <c r="Y65" s="108"/>
      <c r="Z65" s="108"/>
      <c r="AA65" s="108"/>
      <c r="AB65" s="108"/>
      <c r="AC65" s="108"/>
      <c r="AD65" s="108"/>
      <c r="AE65" s="108"/>
      <c r="AF65" s="108"/>
      <c r="AG65" s="108"/>
      <c r="AH65" s="108"/>
      <c r="AI65" s="108"/>
      <c r="AJ65" s="108"/>
      <c r="AK65" s="108"/>
      <c r="AL65" s="108"/>
      <c r="AM65" s="108"/>
      <c r="AN65" s="108"/>
      <c r="AO65" s="108"/>
      <c r="AP65" s="108"/>
      <c r="AQ65" s="108"/>
      <c r="AR65" s="108"/>
      <c r="AS65" s="108"/>
      <c r="AT65" s="108"/>
      <c r="AU65" s="108"/>
      <c r="AV65" s="109"/>
      <c r="AW65" s="109"/>
      <c r="AX65" s="109"/>
      <c r="AY65" s="108"/>
      <c r="AZ65" s="107"/>
      <c r="BA65" s="107"/>
      <c r="BB65" s="107"/>
      <c r="BC65" s="108"/>
      <c r="BD65" s="108"/>
    </row>
    <row r="66" spans="1:56" x14ac:dyDescent="0.2">
      <c r="A66" s="107"/>
      <c r="B66" s="107"/>
      <c r="C66" s="107"/>
      <c r="D66" s="107"/>
      <c r="E66" s="108"/>
      <c r="F66" s="107"/>
      <c r="G66" s="107"/>
      <c r="H66" s="107"/>
      <c r="I66" s="107"/>
      <c r="J66" s="107"/>
      <c r="K66" s="107"/>
      <c r="L66" s="109"/>
      <c r="M66" s="109"/>
      <c r="N66" s="109"/>
      <c r="O66" s="109"/>
      <c r="P66" s="109"/>
      <c r="Q66" s="109"/>
      <c r="R66" s="109"/>
      <c r="S66" s="109"/>
      <c r="T66" s="109"/>
      <c r="U66" s="109"/>
      <c r="V66" s="108"/>
      <c r="W66" s="108"/>
      <c r="X66" s="108"/>
      <c r="Y66" s="108"/>
      <c r="Z66" s="108"/>
      <c r="AA66" s="108"/>
      <c r="AB66" s="108"/>
      <c r="AC66" s="108"/>
      <c r="AD66" s="108"/>
      <c r="AE66" s="108"/>
      <c r="AF66" s="108"/>
      <c r="AG66" s="108"/>
      <c r="AH66" s="108"/>
      <c r="AI66" s="108"/>
      <c r="AJ66" s="108"/>
      <c r="AK66" s="108"/>
      <c r="AL66" s="108"/>
      <c r="AM66" s="108"/>
      <c r="AN66" s="108"/>
      <c r="AO66" s="108"/>
      <c r="AP66" s="108"/>
      <c r="AQ66" s="108"/>
      <c r="AR66" s="108"/>
      <c r="AS66" s="108"/>
      <c r="AT66" s="108"/>
      <c r="AU66" s="108"/>
      <c r="AV66" s="109"/>
      <c r="AW66" s="109"/>
      <c r="AX66" s="109"/>
      <c r="AY66" s="108"/>
      <c r="AZ66" s="107"/>
      <c r="BA66" s="107"/>
      <c r="BB66" s="107"/>
      <c r="BC66" s="108"/>
      <c r="BD66" s="108"/>
    </row>
    <row r="67" spans="1:56" x14ac:dyDescent="0.2">
      <c r="A67" s="107"/>
      <c r="B67" s="107"/>
      <c r="C67" s="107"/>
      <c r="D67" s="107"/>
      <c r="E67" s="108"/>
      <c r="F67" s="107"/>
      <c r="G67" s="107"/>
      <c r="H67" s="107"/>
      <c r="I67" s="107"/>
      <c r="J67" s="107"/>
      <c r="K67" s="107"/>
      <c r="L67" s="109"/>
      <c r="M67" s="109"/>
      <c r="N67" s="109"/>
      <c r="O67" s="109"/>
      <c r="P67" s="109"/>
      <c r="Q67" s="109"/>
      <c r="R67" s="109"/>
      <c r="S67" s="109"/>
      <c r="T67" s="109"/>
      <c r="U67" s="109"/>
      <c r="V67" s="108"/>
      <c r="W67" s="108"/>
      <c r="X67" s="108"/>
      <c r="Y67" s="108"/>
      <c r="Z67" s="108"/>
      <c r="AA67" s="108"/>
      <c r="AB67" s="108"/>
      <c r="AC67" s="108"/>
      <c r="AD67" s="108"/>
      <c r="AE67" s="108"/>
      <c r="AF67" s="108"/>
      <c r="AG67" s="108"/>
      <c r="AH67" s="108"/>
      <c r="AI67" s="108"/>
      <c r="AJ67" s="108"/>
      <c r="AK67" s="108"/>
      <c r="AL67" s="108"/>
      <c r="AM67" s="108"/>
      <c r="AN67" s="108"/>
      <c r="AO67" s="108"/>
      <c r="AP67" s="108"/>
      <c r="AQ67" s="108"/>
      <c r="AR67" s="108"/>
      <c r="AS67" s="108"/>
      <c r="AT67" s="108"/>
      <c r="AU67" s="108"/>
      <c r="AV67" s="109"/>
      <c r="AW67" s="109"/>
      <c r="AX67" s="109"/>
      <c r="AY67" s="108"/>
      <c r="AZ67" s="107"/>
      <c r="BA67" s="107"/>
      <c r="BB67" s="107"/>
      <c r="BC67" s="108"/>
      <c r="BD67" s="108"/>
    </row>
    <row r="68" spans="1:56" x14ac:dyDescent="0.2">
      <c r="A68" s="107"/>
      <c r="B68" s="107"/>
      <c r="C68" s="107"/>
      <c r="D68" s="107"/>
      <c r="E68" s="108"/>
      <c r="F68" s="107"/>
      <c r="G68" s="107"/>
      <c r="H68" s="107"/>
      <c r="I68" s="107"/>
      <c r="J68" s="107"/>
      <c r="K68" s="107"/>
      <c r="L68" s="109"/>
      <c r="M68" s="109"/>
      <c r="N68" s="109"/>
      <c r="O68" s="109"/>
      <c r="P68" s="109"/>
      <c r="Q68" s="109"/>
      <c r="R68" s="109"/>
      <c r="S68" s="109"/>
      <c r="T68" s="109"/>
      <c r="U68" s="109"/>
      <c r="V68" s="108"/>
      <c r="W68" s="108"/>
      <c r="X68" s="108"/>
      <c r="Y68" s="108"/>
      <c r="Z68" s="108"/>
      <c r="AA68" s="108"/>
      <c r="AB68" s="108"/>
      <c r="AC68" s="108"/>
      <c r="AD68" s="108"/>
      <c r="AE68" s="108"/>
      <c r="AF68" s="108"/>
      <c r="AG68" s="108"/>
      <c r="AH68" s="108"/>
      <c r="AI68" s="108"/>
      <c r="AJ68" s="108"/>
      <c r="AK68" s="108"/>
      <c r="AL68" s="108"/>
      <c r="AM68" s="108"/>
      <c r="AN68" s="108"/>
      <c r="AO68" s="108"/>
      <c r="AP68" s="108"/>
      <c r="AQ68" s="108"/>
      <c r="AR68" s="108"/>
      <c r="AS68" s="108"/>
      <c r="AT68" s="108"/>
      <c r="AU68" s="108"/>
      <c r="AV68" s="109"/>
      <c r="AW68" s="109"/>
      <c r="AX68" s="109"/>
      <c r="AY68" s="108"/>
      <c r="AZ68" s="107"/>
      <c r="BA68" s="107"/>
      <c r="BB68" s="107"/>
      <c r="BC68" s="108"/>
      <c r="BD68" s="108"/>
    </row>
    <row r="69" spans="1:56" x14ac:dyDescent="0.2">
      <c r="A69" s="107"/>
      <c r="B69" s="107"/>
      <c r="C69" s="107"/>
      <c r="D69" s="107"/>
      <c r="E69" s="108"/>
      <c r="F69" s="107"/>
      <c r="G69" s="107"/>
      <c r="H69" s="107"/>
      <c r="I69" s="107"/>
      <c r="J69" s="107"/>
      <c r="K69" s="107"/>
      <c r="L69" s="109"/>
      <c r="M69" s="109"/>
      <c r="N69" s="109"/>
      <c r="O69" s="109"/>
      <c r="P69" s="109"/>
      <c r="Q69" s="109"/>
      <c r="R69" s="109"/>
      <c r="S69" s="109"/>
      <c r="T69" s="109"/>
      <c r="U69" s="109"/>
      <c r="V69" s="108"/>
      <c r="W69" s="108"/>
      <c r="X69" s="108"/>
      <c r="Y69" s="108"/>
      <c r="Z69" s="108"/>
      <c r="AA69" s="108"/>
      <c r="AB69" s="108"/>
      <c r="AC69" s="108"/>
      <c r="AD69" s="108"/>
      <c r="AE69" s="108"/>
      <c r="AF69" s="108"/>
      <c r="AG69" s="108"/>
      <c r="AH69" s="108"/>
      <c r="AI69" s="108"/>
      <c r="AJ69" s="108"/>
      <c r="AK69" s="108"/>
      <c r="AL69" s="108"/>
      <c r="AM69" s="108"/>
      <c r="AN69" s="108"/>
      <c r="AO69" s="108"/>
      <c r="AP69" s="108"/>
      <c r="AQ69" s="108"/>
      <c r="AR69" s="108"/>
      <c r="AS69" s="108"/>
      <c r="AT69" s="108"/>
      <c r="AU69" s="108"/>
      <c r="AV69" s="109"/>
      <c r="AW69" s="109"/>
      <c r="AX69" s="109"/>
      <c r="AY69" s="108"/>
      <c r="AZ69" s="107"/>
      <c r="BA69" s="107"/>
      <c r="BB69" s="107"/>
      <c r="BC69" s="108"/>
      <c r="BD69" s="108"/>
    </row>
    <row r="70" spans="1:56" x14ac:dyDescent="0.2">
      <c r="A70" s="107"/>
      <c r="B70" s="107"/>
      <c r="C70" s="107"/>
      <c r="D70" s="107"/>
      <c r="E70" s="108"/>
      <c r="F70" s="107"/>
      <c r="G70" s="107"/>
      <c r="H70" s="107"/>
      <c r="I70" s="107"/>
      <c r="J70" s="107"/>
      <c r="K70" s="107"/>
      <c r="L70" s="109"/>
      <c r="M70" s="109"/>
      <c r="N70" s="109"/>
      <c r="O70" s="109"/>
      <c r="P70" s="109"/>
      <c r="Q70" s="109"/>
      <c r="R70" s="109"/>
      <c r="S70" s="109"/>
      <c r="T70" s="109"/>
      <c r="U70" s="109"/>
      <c r="V70" s="108"/>
      <c r="W70" s="108"/>
      <c r="X70" s="108"/>
      <c r="Y70" s="108"/>
      <c r="Z70" s="108"/>
      <c r="AA70" s="108"/>
      <c r="AB70" s="108"/>
      <c r="AC70" s="108"/>
      <c r="AD70" s="108"/>
      <c r="AE70" s="108"/>
      <c r="AF70" s="108"/>
      <c r="AG70" s="108"/>
      <c r="AH70" s="108"/>
      <c r="AI70" s="108"/>
      <c r="AJ70" s="108"/>
      <c r="AK70" s="108"/>
      <c r="AL70" s="108"/>
      <c r="AM70" s="108"/>
      <c r="AN70" s="108"/>
      <c r="AO70" s="108"/>
      <c r="AP70" s="108"/>
      <c r="AQ70" s="108"/>
      <c r="AR70" s="108"/>
      <c r="AS70" s="108"/>
      <c r="AT70" s="108"/>
      <c r="AU70" s="108"/>
      <c r="AV70" s="109"/>
      <c r="AW70" s="109"/>
      <c r="AX70" s="109"/>
      <c r="AY70" s="108"/>
      <c r="AZ70" s="107"/>
      <c r="BA70" s="107"/>
      <c r="BB70" s="107"/>
      <c r="BC70" s="108"/>
      <c r="BD70" s="108"/>
    </row>
    <row r="71" spans="1:56" x14ac:dyDescent="0.2">
      <c r="A71" s="107"/>
      <c r="B71" s="107"/>
      <c r="C71" s="107"/>
      <c r="D71" s="107"/>
      <c r="E71" s="108"/>
      <c r="F71" s="107"/>
      <c r="G71" s="107"/>
      <c r="H71" s="107"/>
      <c r="I71" s="107"/>
      <c r="J71" s="107"/>
      <c r="K71" s="107"/>
      <c r="L71" s="109"/>
      <c r="M71" s="109"/>
      <c r="N71" s="109"/>
      <c r="O71" s="109"/>
      <c r="P71" s="109"/>
      <c r="Q71" s="109"/>
      <c r="R71" s="109"/>
      <c r="S71" s="109"/>
      <c r="T71" s="109"/>
      <c r="U71" s="109"/>
      <c r="V71" s="108"/>
      <c r="W71" s="108"/>
      <c r="X71" s="108"/>
      <c r="Y71" s="108"/>
      <c r="Z71" s="108"/>
      <c r="AA71" s="108"/>
      <c r="AB71" s="108"/>
      <c r="AC71" s="108"/>
      <c r="AD71" s="108"/>
      <c r="AE71" s="108"/>
      <c r="AF71" s="108"/>
      <c r="AG71" s="108"/>
      <c r="AH71" s="108"/>
      <c r="AI71" s="108"/>
      <c r="AJ71" s="108"/>
      <c r="AK71" s="108"/>
      <c r="AL71" s="108"/>
      <c r="AM71" s="108"/>
      <c r="AN71" s="108"/>
      <c r="AO71" s="108"/>
      <c r="AP71" s="108"/>
      <c r="AQ71" s="108"/>
      <c r="AR71" s="108"/>
      <c r="AS71" s="108"/>
      <c r="AT71" s="108"/>
      <c r="AU71" s="108"/>
      <c r="AV71" s="109"/>
      <c r="AW71" s="109"/>
      <c r="AX71" s="109"/>
      <c r="AY71" s="108"/>
      <c r="AZ71" s="107"/>
      <c r="BA71" s="107"/>
      <c r="BB71" s="107"/>
      <c r="BC71" s="108"/>
      <c r="BD71" s="108"/>
    </row>
    <row r="72" spans="1:56" x14ac:dyDescent="0.2">
      <c r="A72" s="107"/>
      <c r="B72" s="107"/>
      <c r="C72" s="107"/>
      <c r="D72" s="107"/>
      <c r="E72" s="108"/>
      <c r="F72" s="107"/>
      <c r="G72" s="107"/>
      <c r="H72" s="107"/>
      <c r="I72" s="107"/>
      <c r="J72" s="107"/>
      <c r="K72" s="107"/>
      <c r="L72" s="109"/>
      <c r="M72" s="109"/>
      <c r="N72" s="109"/>
      <c r="O72" s="109"/>
      <c r="P72" s="109"/>
      <c r="Q72" s="109"/>
      <c r="R72" s="109"/>
      <c r="S72" s="109"/>
      <c r="T72" s="109"/>
      <c r="U72" s="109"/>
      <c r="V72" s="108"/>
      <c r="W72" s="108"/>
      <c r="X72" s="108"/>
      <c r="Y72" s="108"/>
      <c r="Z72" s="108"/>
      <c r="AA72" s="108"/>
      <c r="AB72" s="108"/>
      <c r="AC72" s="108"/>
      <c r="AD72" s="108"/>
      <c r="AE72" s="108"/>
      <c r="AF72" s="108"/>
      <c r="AG72" s="108"/>
      <c r="AH72" s="108"/>
      <c r="AI72" s="108"/>
      <c r="AJ72" s="108"/>
      <c r="AK72" s="108"/>
      <c r="AL72" s="108"/>
      <c r="AM72" s="108"/>
      <c r="AN72" s="108"/>
      <c r="AO72" s="108"/>
      <c r="AP72" s="108"/>
      <c r="AQ72" s="108"/>
      <c r="AR72" s="108"/>
      <c r="AS72" s="108"/>
      <c r="AT72" s="108"/>
      <c r="AU72" s="108"/>
      <c r="AV72" s="109"/>
      <c r="AW72" s="109"/>
      <c r="AX72" s="109"/>
      <c r="AY72" s="108"/>
      <c r="AZ72" s="107"/>
      <c r="BA72" s="107"/>
      <c r="BB72" s="107"/>
      <c r="BC72" s="108"/>
      <c r="BD72" s="108"/>
    </row>
    <row r="73" spans="1:56" x14ac:dyDescent="0.2">
      <c r="A73" s="107"/>
      <c r="B73" s="107"/>
      <c r="C73" s="107"/>
      <c r="D73" s="107"/>
      <c r="E73" s="108"/>
      <c r="F73" s="107"/>
      <c r="G73" s="107"/>
      <c r="H73" s="107"/>
      <c r="I73" s="107"/>
      <c r="J73" s="107"/>
      <c r="K73" s="107"/>
      <c r="L73" s="109"/>
      <c r="M73" s="109"/>
      <c r="N73" s="109"/>
      <c r="O73" s="109"/>
      <c r="P73" s="109"/>
      <c r="Q73" s="109"/>
      <c r="R73" s="109"/>
      <c r="S73" s="109"/>
      <c r="T73" s="109"/>
      <c r="U73" s="109"/>
      <c r="V73" s="108"/>
      <c r="W73" s="108"/>
      <c r="X73" s="108"/>
      <c r="Y73" s="108"/>
      <c r="Z73" s="108"/>
      <c r="AA73" s="108"/>
      <c r="AB73" s="108"/>
      <c r="AC73" s="108"/>
      <c r="AD73" s="108"/>
      <c r="AE73" s="108"/>
      <c r="AF73" s="108"/>
      <c r="AG73" s="108"/>
      <c r="AH73" s="108"/>
      <c r="AI73" s="108"/>
      <c r="AJ73" s="108"/>
      <c r="AK73" s="108"/>
      <c r="AL73" s="108"/>
      <c r="AM73" s="108"/>
      <c r="AN73" s="108"/>
      <c r="AO73" s="108"/>
      <c r="AP73" s="108"/>
      <c r="AQ73" s="108"/>
      <c r="AR73" s="108"/>
      <c r="AS73" s="108"/>
      <c r="AT73" s="108"/>
      <c r="AU73" s="108"/>
      <c r="AV73" s="109"/>
      <c r="AW73" s="109"/>
      <c r="AX73" s="109"/>
      <c r="AY73" s="108"/>
      <c r="AZ73" s="107"/>
      <c r="BA73" s="107"/>
      <c r="BB73" s="107"/>
      <c r="BC73" s="108"/>
      <c r="BD73" s="108"/>
    </row>
    <row r="74" spans="1:56" x14ac:dyDescent="0.2">
      <c r="A74" s="107"/>
      <c r="B74" s="107"/>
      <c r="C74" s="107"/>
      <c r="D74" s="107"/>
      <c r="E74" s="108"/>
      <c r="F74" s="107"/>
      <c r="G74" s="107"/>
      <c r="H74" s="107"/>
      <c r="I74" s="107"/>
      <c r="J74" s="107"/>
      <c r="K74" s="107"/>
      <c r="L74" s="109"/>
      <c r="M74" s="109"/>
      <c r="N74" s="109"/>
      <c r="O74" s="109"/>
      <c r="P74" s="109"/>
      <c r="Q74" s="109"/>
      <c r="R74" s="109"/>
      <c r="S74" s="109"/>
      <c r="T74" s="109"/>
      <c r="U74" s="109"/>
      <c r="V74" s="108"/>
      <c r="W74" s="108"/>
      <c r="X74" s="108"/>
      <c r="Y74" s="108"/>
      <c r="Z74" s="108"/>
      <c r="AA74" s="108"/>
      <c r="AB74" s="108"/>
      <c r="AC74" s="108"/>
      <c r="AD74" s="108"/>
      <c r="AE74" s="108"/>
      <c r="AF74" s="108"/>
      <c r="AG74" s="108"/>
      <c r="AH74" s="108"/>
      <c r="AI74" s="108"/>
      <c r="AJ74" s="108"/>
      <c r="AK74" s="108"/>
      <c r="AL74" s="108"/>
      <c r="AM74" s="108"/>
      <c r="AN74" s="108"/>
      <c r="AO74" s="108"/>
      <c r="AP74" s="108"/>
      <c r="AQ74" s="108"/>
      <c r="AR74" s="108"/>
      <c r="AS74" s="108"/>
      <c r="AT74" s="108"/>
      <c r="AU74" s="108"/>
      <c r="AV74" s="109"/>
      <c r="AW74" s="109"/>
      <c r="AX74" s="109"/>
      <c r="AY74" s="108"/>
      <c r="AZ74" s="107"/>
      <c r="BA74" s="107"/>
      <c r="BB74" s="107"/>
      <c r="BC74" s="108"/>
      <c r="BD74" s="108"/>
    </row>
    <row r="75" spans="1:56" x14ac:dyDescent="0.2">
      <c r="A75" s="107"/>
      <c r="B75" s="107"/>
      <c r="C75" s="107"/>
      <c r="D75" s="107"/>
      <c r="E75" s="108"/>
      <c r="F75" s="107"/>
      <c r="G75" s="107"/>
      <c r="H75" s="107"/>
      <c r="I75" s="107"/>
      <c r="J75" s="107"/>
      <c r="K75" s="107"/>
      <c r="L75" s="109"/>
      <c r="M75" s="109"/>
      <c r="N75" s="109"/>
      <c r="O75" s="109"/>
      <c r="P75" s="109"/>
      <c r="Q75" s="109"/>
      <c r="R75" s="109"/>
      <c r="S75" s="109"/>
      <c r="T75" s="109"/>
      <c r="U75" s="109"/>
      <c r="V75" s="108"/>
      <c r="W75" s="108"/>
      <c r="X75" s="108"/>
      <c r="Y75" s="108"/>
      <c r="Z75" s="108"/>
      <c r="AA75" s="108"/>
      <c r="AB75" s="108"/>
      <c r="AC75" s="108"/>
      <c r="AD75" s="108"/>
      <c r="AE75" s="108"/>
      <c r="AF75" s="108"/>
      <c r="AG75" s="108"/>
      <c r="AH75" s="108"/>
      <c r="AI75" s="108"/>
      <c r="AJ75" s="108"/>
      <c r="AK75" s="108"/>
      <c r="AL75" s="108"/>
      <c r="AM75" s="108"/>
      <c r="AN75" s="108"/>
      <c r="AO75" s="108"/>
      <c r="AP75" s="108"/>
      <c r="AQ75" s="108"/>
      <c r="AR75" s="108"/>
      <c r="AS75" s="108"/>
      <c r="AT75" s="108"/>
      <c r="AU75" s="108"/>
      <c r="AV75" s="109"/>
      <c r="AW75" s="109"/>
      <c r="AX75" s="109"/>
      <c r="AY75" s="108"/>
      <c r="AZ75" s="107"/>
      <c r="BA75" s="107"/>
      <c r="BB75" s="107"/>
      <c r="BC75" s="108"/>
      <c r="BD75" s="108"/>
    </row>
    <row r="76" spans="1:56" x14ac:dyDescent="0.2">
      <c r="A76" s="107"/>
      <c r="B76" s="107"/>
      <c r="C76" s="107"/>
      <c r="D76" s="107"/>
      <c r="E76" s="108"/>
      <c r="F76" s="107"/>
      <c r="G76" s="107"/>
      <c r="H76" s="107"/>
      <c r="I76" s="107"/>
      <c r="J76" s="107"/>
      <c r="K76" s="107"/>
      <c r="L76" s="109"/>
      <c r="M76" s="109"/>
      <c r="N76" s="109"/>
      <c r="O76" s="109"/>
      <c r="P76" s="109"/>
      <c r="Q76" s="109"/>
      <c r="R76" s="109"/>
      <c r="S76" s="109"/>
      <c r="T76" s="109"/>
      <c r="U76" s="109"/>
      <c r="V76" s="108"/>
      <c r="W76" s="108"/>
      <c r="X76" s="108"/>
      <c r="Y76" s="108"/>
      <c r="Z76" s="108"/>
      <c r="AA76" s="108"/>
      <c r="AB76" s="108"/>
      <c r="AC76" s="108"/>
      <c r="AD76" s="108"/>
      <c r="AE76" s="108"/>
      <c r="AF76" s="108"/>
      <c r="AG76" s="108"/>
      <c r="AH76" s="108"/>
      <c r="AI76" s="108"/>
      <c r="AJ76" s="108"/>
      <c r="AK76" s="108"/>
      <c r="AL76" s="108"/>
      <c r="AM76" s="108"/>
      <c r="AN76" s="108"/>
      <c r="AO76" s="108"/>
      <c r="AP76" s="108"/>
      <c r="AQ76" s="108"/>
      <c r="AR76" s="108"/>
      <c r="AS76" s="108"/>
      <c r="AT76" s="108"/>
      <c r="AU76" s="108"/>
      <c r="AV76" s="109"/>
      <c r="AW76" s="109"/>
      <c r="AX76" s="109"/>
      <c r="AY76" s="108"/>
      <c r="AZ76" s="107"/>
      <c r="BA76" s="107"/>
      <c r="BB76" s="107"/>
      <c r="BC76" s="108"/>
      <c r="BD76" s="108"/>
    </row>
    <row r="77" spans="1:56" x14ac:dyDescent="0.2">
      <c r="A77" s="107"/>
      <c r="B77" s="107"/>
      <c r="C77" s="107"/>
      <c r="D77" s="107"/>
      <c r="E77" s="108"/>
      <c r="F77" s="107"/>
      <c r="G77" s="107"/>
      <c r="H77" s="107"/>
      <c r="I77" s="107"/>
      <c r="J77" s="107"/>
      <c r="K77" s="107"/>
      <c r="L77" s="109"/>
      <c r="M77" s="109"/>
      <c r="N77" s="109"/>
      <c r="O77" s="109"/>
      <c r="P77" s="109"/>
      <c r="Q77" s="109"/>
      <c r="R77" s="109"/>
      <c r="S77" s="109"/>
      <c r="T77" s="109"/>
      <c r="U77" s="109"/>
      <c r="V77" s="108"/>
      <c r="W77" s="108"/>
      <c r="X77" s="108"/>
      <c r="Y77" s="108"/>
      <c r="Z77" s="108"/>
      <c r="AA77" s="108"/>
      <c r="AB77" s="108"/>
      <c r="AC77" s="108"/>
      <c r="AD77" s="108"/>
      <c r="AE77" s="108"/>
      <c r="AF77" s="108"/>
      <c r="AG77" s="108"/>
      <c r="AH77" s="108"/>
      <c r="AI77" s="108"/>
      <c r="AJ77" s="108"/>
      <c r="AK77" s="108"/>
      <c r="AL77" s="108"/>
      <c r="AM77" s="108"/>
      <c r="AN77" s="108"/>
      <c r="AO77" s="108"/>
      <c r="AP77" s="108"/>
      <c r="AQ77" s="108"/>
      <c r="AR77" s="108"/>
      <c r="AS77" s="108"/>
      <c r="AT77" s="108"/>
      <c r="AU77" s="108"/>
      <c r="AV77" s="109"/>
      <c r="AW77" s="109"/>
      <c r="AX77" s="109"/>
      <c r="AY77" s="108"/>
      <c r="AZ77" s="107"/>
      <c r="BA77" s="107"/>
      <c r="BB77" s="107"/>
      <c r="BC77" s="108"/>
      <c r="BD77" s="108"/>
    </row>
    <row r="78" spans="1:56" x14ac:dyDescent="0.2">
      <c r="A78" s="107"/>
      <c r="B78" s="107"/>
      <c r="C78" s="107"/>
      <c r="D78" s="107"/>
      <c r="E78" s="108"/>
      <c r="F78" s="107"/>
      <c r="G78" s="107"/>
      <c r="H78" s="107"/>
      <c r="I78" s="107"/>
      <c r="J78" s="107"/>
      <c r="K78" s="107"/>
      <c r="L78" s="109"/>
      <c r="M78" s="109"/>
      <c r="N78" s="109"/>
      <c r="O78" s="109"/>
      <c r="P78" s="109"/>
      <c r="Q78" s="109"/>
      <c r="R78" s="109"/>
      <c r="S78" s="109"/>
      <c r="T78" s="109"/>
      <c r="U78" s="109"/>
      <c r="V78" s="108"/>
      <c r="W78" s="108"/>
      <c r="X78" s="108"/>
      <c r="Y78" s="108"/>
      <c r="Z78" s="108"/>
      <c r="AA78" s="108"/>
      <c r="AB78" s="108"/>
      <c r="AC78" s="108"/>
      <c r="AD78" s="108"/>
      <c r="AE78" s="108"/>
      <c r="AF78" s="108"/>
      <c r="AG78" s="108"/>
      <c r="AH78" s="108"/>
      <c r="AI78" s="108"/>
      <c r="AJ78" s="108"/>
      <c r="AK78" s="108"/>
      <c r="AL78" s="108"/>
      <c r="AM78" s="108"/>
      <c r="AN78" s="108"/>
      <c r="AO78" s="108"/>
      <c r="AP78" s="108"/>
      <c r="AQ78" s="108"/>
      <c r="AR78" s="108"/>
      <c r="AS78" s="108"/>
      <c r="AT78" s="108"/>
      <c r="AU78" s="108"/>
      <c r="AV78" s="109"/>
      <c r="AW78" s="109"/>
      <c r="AX78" s="109"/>
      <c r="AY78" s="108"/>
      <c r="AZ78" s="107"/>
      <c r="BA78" s="107"/>
      <c r="BB78" s="107"/>
      <c r="BC78" s="108"/>
      <c r="BD78" s="108"/>
    </row>
    <row r="79" spans="1:56" x14ac:dyDescent="0.2">
      <c r="A79" s="107"/>
      <c r="B79" s="107"/>
      <c r="C79" s="107"/>
      <c r="D79" s="107"/>
      <c r="E79" s="108"/>
      <c r="F79" s="107"/>
      <c r="G79" s="107"/>
      <c r="H79" s="107"/>
      <c r="I79" s="107"/>
      <c r="J79" s="107"/>
      <c r="K79" s="107"/>
      <c r="L79" s="109"/>
      <c r="M79" s="109"/>
      <c r="N79" s="109"/>
      <c r="O79" s="109"/>
      <c r="P79" s="109"/>
      <c r="Q79" s="109"/>
      <c r="R79" s="109"/>
      <c r="S79" s="109"/>
      <c r="T79" s="109"/>
      <c r="U79" s="109"/>
      <c r="V79" s="108"/>
      <c r="W79" s="108"/>
      <c r="X79" s="108"/>
      <c r="Y79" s="108"/>
      <c r="Z79" s="108"/>
      <c r="AA79" s="108"/>
      <c r="AB79" s="108"/>
      <c r="AC79" s="108"/>
      <c r="AD79" s="108"/>
      <c r="AE79" s="108"/>
      <c r="AF79" s="108"/>
      <c r="AG79" s="108"/>
      <c r="AH79" s="108"/>
      <c r="AI79" s="108"/>
      <c r="AJ79" s="108"/>
      <c r="AK79" s="108"/>
      <c r="AL79" s="108"/>
      <c r="AM79" s="108"/>
      <c r="AN79" s="108"/>
      <c r="AO79" s="108"/>
      <c r="AP79" s="108"/>
      <c r="AQ79" s="108"/>
      <c r="AR79" s="108"/>
      <c r="AS79" s="108"/>
      <c r="AT79" s="108"/>
      <c r="AU79" s="108"/>
      <c r="AV79" s="109"/>
      <c r="AW79" s="109"/>
      <c r="AX79" s="109"/>
      <c r="AY79" s="108"/>
      <c r="AZ79" s="107"/>
      <c r="BA79" s="107"/>
      <c r="BB79" s="107"/>
      <c r="BC79" s="108"/>
      <c r="BD79" s="108"/>
    </row>
    <row r="80" spans="1:56" x14ac:dyDescent="0.2">
      <c r="A80" s="107"/>
      <c r="B80" s="107"/>
      <c r="C80" s="107"/>
      <c r="D80" s="107"/>
      <c r="E80" s="108"/>
      <c r="F80" s="107"/>
      <c r="G80" s="107"/>
      <c r="H80" s="107"/>
      <c r="I80" s="107"/>
      <c r="J80" s="107"/>
      <c r="K80" s="107"/>
      <c r="L80" s="109"/>
      <c r="M80" s="109"/>
      <c r="N80" s="109"/>
      <c r="O80" s="109"/>
      <c r="P80" s="109"/>
      <c r="Q80" s="109"/>
      <c r="R80" s="109"/>
      <c r="S80" s="109"/>
      <c r="T80" s="109"/>
      <c r="U80" s="109"/>
      <c r="V80" s="108"/>
      <c r="W80" s="108"/>
      <c r="X80" s="108"/>
      <c r="Y80" s="108"/>
      <c r="Z80" s="108"/>
      <c r="AA80" s="108"/>
      <c r="AB80" s="108"/>
      <c r="AC80" s="108"/>
      <c r="AD80" s="108"/>
      <c r="AE80" s="108"/>
      <c r="AF80" s="108"/>
      <c r="AG80" s="108"/>
      <c r="AH80" s="108"/>
      <c r="AI80" s="108"/>
      <c r="AJ80" s="108"/>
      <c r="AK80" s="108"/>
      <c r="AL80" s="108"/>
      <c r="AM80" s="108"/>
      <c r="AN80" s="108"/>
      <c r="AO80" s="108"/>
      <c r="AP80" s="108"/>
      <c r="AQ80" s="108"/>
      <c r="AR80" s="108"/>
      <c r="AS80" s="108"/>
      <c r="AT80" s="108"/>
      <c r="AU80" s="108"/>
      <c r="AV80" s="109"/>
      <c r="AW80" s="109"/>
      <c r="AX80" s="109"/>
      <c r="AY80" s="108"/>
      <c r="AZ80" s="107"/>
      <c r="BA80" s="107"/>
      <c r="BB80" s="107"/>
      <c r="BC80" s="108"/>
      <c r="BD80" s="108"/>
    </row>
    <row r="81" spans="1:56" x14ac:dyDescent="0.2">
      <c r="A81" s="107"/>
      <c r="B81" s="107"/>
      <c r="C81" s="107"/>
      <c r="D81" s="107"/>
      <c r="E81" s="108"/>
      <c r="F81" s="107"/>
      <c r="G81" s="107"/>
      <c r="H81" s="107"/>
      <c r="I81" s="107"/>
      <c r="J81" s="107"/>
      <c r="K81" s="107"/>
      <c r="L81" s="109"/>
      <c r="M81" s="109"/>
      <c r="N81" s="109"/>
      <c r="O81" s="109"/>
      <c r="P81" s="109"/>
      <c r="Q81" s="109"/>
      <c r="R81" s="109"/>
      <c r="S81" s="109"/>
      <c r="T81" s="109"/>
      <c r="U81" s="109"/>
      <c r="V81" s="108"/>
      <c r="W81" s="108"/>
      <c r="X81" s="108"/>
      <c r="Y81" s="108"/>
      <c r="Z81" s="108"/>
      <c r="AA81" s="108"/>
      <c r="AB81" s="108"/>
      <c r="AC81" s="108"/>
      <c r="AD81" s="108"/>
      <c r="AE81" s="108"/>
      <c r="AF81" s="108"/>
      <c r="AG81" s="108"/>
      <c r="AH81" s="108"/>
      <c r="AI81" s="108"/>
      <c r="AJ81" s="108"/>
      <c r="AK81" s="108"/>
      <c r="AL81" s="108"/>
      <c r="AM81" s="108"/>
      <c r="AN81" s="108"/>
      <c r="AO81" s="108"/>
      <c r="AP81" s="108"/>
      <c r="AQ81" s="108"/>
      <c r="AR81" s="108"/>
      <c r="AS81" s="108"/>
      <c r="AT81" s="108"/>
      <c r="AU81" s="108"/>
      <c r="AV81" s="109"/>
      <c r="AW81" s="109"/>
      <c r="AX81" s="109"/>
      <c r="AY81" s="108"/>
      <c r="AZ81" s="107"/>
      <c r="BA81" s="107"/>
      <c r="BB81" s="107"/>
      <c r="BC81" s="108"/>
      <c r="BD81" s="108"/>
    </row>
    <row r="82" spans="1:56" x14ac:dyDescent="0.2">
      <c r="A82" s="107"/>
      <c r="B82" s="107"/>
      <c r="C82" s="107"/>
      <c r="D82" s="107"/>
      <c r="E82" s="108"/>
      <c r="F82" s="107"/>
      <c r="G82" s="107"/>
      <c r="H82" s="107"/>
      <c r="I82" s="107"/>
      <c r="J82" s="107"/>
      <c r="K82" s="107"/>
      <c r="L82" s="109"/>
      <c r="M82" s="109"/>
      <c r="N82" s="109"/>
      <c r="O82" s="109"/>
      <c r="P82" s="109"/>
      <c r="Q82" s="109"/>
      <c r="R82" s="109"/>
      <c r="S82" s="109"/>
      <c r="T82" s="109"/>
      <c r="U82" s="109"/>
      <c r="V82" s="108"/>
      <c r="W82" s="108"/>
      <c r="X82" s="108"/>
      <c r="Y82" s="108"/>
      <c r="Z82" s="108"/>
      <c r="AA82" s="108"/>
      <c r="AB82" s="108"/>
      <c r="AC82" s="108"/>
      <c r="AD82" s="108"/>
      <c r="AE82" s="108"/>
      <c r="AF82" s="108"/>
      <c r="AG82" s="108"/>
      <c r="AH82" s="108"/>
      <c r="AI82" s="108"/>
      <c r="AJ82" s="108"/>
      <c r="AK82" s="108"/>
      <c r="AL82" s="108"/>
      <c r="AM82" s="108"/>
      <c r="AN82" s="108"/>
      <c r="AO82" s="108"/>
      <c r="AP82" s="108"/>
      <c r="AQ82" s="108"/>
      <c r="AR82" s="108"/>
      <c r="AS82" s="108"/>
      <c r="AT82" s="108"/>
      <c r="AU82" s="108"/>
      <c r="AV82" s="109"/>
      <c r="AW82" s="109"/>
      <c r="AX82" s="109"/>
      <c r="AY82" s="108"/>
      <c r="AZ82" s="107"/>
      <c r="BA82" s="107"/>
      <c r="BB82" s="107"/>
      <c r="BC82" s="108"/>
      <c r="BD82" s="108"/>
    </row>
    <row r="83" spans="1:56" x14ac:dyDescent="0.2">
      <c r="A83" s="107"/>
      <c r="B83" s="107"/>
      <c r="C83" s="107"/>
      <c r="D83" s="107"/>
      <c r="E83" s="108"/>
      <c r="F83" s="107"/>
      <c r="G83" s="107"/>
      <c r="H83" s="107"/>
      <c r="I83" s="107"/>
      <c r="J83" s="107"/>
      <c r="K83" s="107"/>
      <c r="L83" s="109"/>
      <c r="M83" s="109"/>
      <c r="N83" s="109"/>
      <c r="O83" s="109"/>
      <c r="P83" s="109"/>
      <c r="Q83" s="109"/>
      <c r="R83" s="109"/>
      <c r="S83" s="109"/>
      <c r="T83" s="109"/>
      <c r="U83" s="109"/>
      <c r="V83" s="108"/>
      <c r="W83" s="108"/>
      <c r="X83" s="108"/>
      <c r="Y83" s="108"/>
      <c r="Z83" s="108"/>
      <c r="AA83" s="108"/>
      <c r="AB83" s="108"/>
      <c r="AC83" s="108"/>
      <c r="AD83" s="108"/>
      <c r="AE83" s="108"/>
      <c r="AF83" s="108"/>
      <c r="AG83" s="108"/>
      <c r="AH83" s="108"/>
      <c r="AI83" s="108"/>
      <c r="AJ83" s="108"/>
      <c r="AK83" s="108"/>
      <c r="AL83" s="108"/>
      <c r="AM83" s="108"/>
      <c r="AN83" s="108"/>
      <c r="AO83" s="108"/>
      <c r="AP83" s="108"/>
      <c r="AQ83" s="108"/>
      <c r="AR83" s="108"/>
      <c r="AS83" s="108"/>
      <c r="AT83" s="108"/>
      <c r="AU83" s="108"/>
      <c r="AV83" s="109"/>
      <c r="AW83" s="109"/>
      <c r="AX83" s="109"/>
      <c r="AY83" s="108"/>
      <c r="AZ83" s="107"/>
      <c r="BA83" s="107"/>
      <c r="BB83" s="107"/>
      <c r="BC83" s="108"/>
      <c r="BD83" s="108"/>
    </row>
    <row r="84" spans="1:56" x14ac:dyDescent="0.2">
      <c r="A84" s="107"/>
      <c r="B84" s="107"/>
      <c r="C84" s="107"/>
      <c r="D84" s="107"/>
      <c r="E84" s="108"/>
      <c r="F84" s="107"/>
      <c r="G84" s="107"/>
      <c r="H84" s="107"/>
      <c r="I84" s="107"/>
      <c r="J84" s="107"/>
      <c r="K84" s="107"/>
      <c r="L84" s="109"/>
      <c r="M84" s="109"/>
      <c r="N84" s="109"/>
      <c r="O84" s="109"/>
      <c r="P84" s="109"/>
      <c r="Q84" s="109"/>
      <c r="R84" s="109"/>
      <c r="S84" s="109"/>
      <c r="T84" s="109"/>
      <c r="U84" s="109"/>
      <c r="V84" s="108"/>
      <c r="W84" s="108"/>
      <c r="X84" s="108"/>
      <c r="Y84" s="108"/>
      <c r="Z84" s="108"/>
      <c r="AA84" s="108"/>
      <c r="AB84" s="108"/>
      <c r="AC84" s="108"/>
      <c r="AD84" s="108"/>
      <c r="AE84" s="108"/>
      <c r="AF84" s="108"/>
      <c r="AG84" s="108"/>
      <c r="AH84" s="108"/>
      <c r="AI84" s="108"/>
      <c r="AJ84" s="108"/>
      <c r="AK84" s="108"/>
      <c r="AL84" s="108"/>
      <c r="AM84" s="108"/>
      <c r="AN84" s="108"/>
      <c r="AO84" s="108"/>
      <c r="AP84" s="108"/>
      <c r="AQ84" s="108"/>
      <c r="AR84" s="108"/>
      <c r="AS84" s="108"/>
      <c r="AT84" s="108"/>
      <c r="AU84" s="108"/>
      <c r="AV84" s="109"/>
      <c r="AW84" s="109"/>
      <c r="AX84" s="109"/>
      <c r="AY84" s="108"/>
      <c r="AZ84" s="107"/>
      <c r="BA84" s="107"/>
      <c r="BB84" s="107"/>
      <c r="BC84" s="108"/>
      <c r="BD84" s="108"/>
    </row>
    <row r="85" spans="1:56" x14ac:dyDescent="0.2">
      <c r="A85" s="107"/>
      <c r="B85" s="107"/>
      <c r="C85" s="107"/>
      <c r="D85" s="107"/>
      <c r="E85" s="108"/>
      <c r="F85" s="107"/>
      <c r="G85" s="107"/>
      <c r="H85" s="107"/>
      <c r="I85" s="107"/>
      <c r="J85" s="107"/>
      <c r="K85" s="107"/>
      <c r="L85" s="109"/>
      <c r="M85" s="109"/>
      <c r="N85" s="109"/>
      <c r="O85" s="109"/>
      <c r="P85" s="109"/>
      <c r="Q85" s="109"/>
      <c r="R85" s="109"/>
      <c r="S85" s="109"/>
      <c r="T85" s="109"/>
      <c r="U85" s="109"/>
      <c r="V85" s="108"/>
      <c r="W85" s="108"/>
      <c r="X85" s="108"/>
      <c r="Y85" s="108"/>
      <c r="Z85" s="108"/>
      <c r="AA85" s="108"/>
      <c r="AB85" s="108"/>
      <c r="AC85" s="108"/>
      <c r="AD85" s="108"/>
      <c r="AE85" s="108"/>
      <c r="AF85" s="108"/>
      <c r="AG85" s="108"/>
      <c r="AH85" s="108"/>
      <c r="AI85" s="108"/>
      <c r="AJ85" s="108"/>
      <c r="AK85" s="108"/>
      <c r="AL85" s="108"/>
      <c r="AM85" s="108"/>
      <c r="AN85" s="108"/>
      <c r="AO85" s="108"/>
      <c r="AP85" s="108"/>
      <c r="AQ85" s="108"/>
      <c r="AR85" s="108"/>
      <c r="AS85" s="108"/>
      <c r="AT85" s="108"/>
      <c r="AU85" s="108"/>
      <c r="AV85" s="109"/>
      <c r="AW85" s="109"/>
      <c r="AX85" s="109"/>
      <c r="AY85" s="108"/>
      <c r="AZ85" s="107"/>
      <c r="BA85" s="107"/>
      <c r="BB85" s="107"/>
      <c r="BC85" s="108"/>
      <c r="BD85" s="108"/>
    </row>
    <row r="86" spans="1:56" x14ac:dyDescent="0.2">
      <c r="A86" s="107"/>
      <c r="B86" s="107"/>
      <c r="C86" s="107"/>
      <c r="D86" s="107"/>
      <c r="E86" s="108"/>
      <c r="F86" s="107"/>
      <c r="G86" s="107"/>
      <c r="H86" s="107"/>
      <c r="I86" s="107"/>
      <c r="J86" s="107"/>
      <c r="K86" s="107"/>
      <c r="L86" s="109"/>
      <c r="M86" s="109"/>
      <c r="N86" s="109"/>
      <c r="O86" s="109"/>
      <c r="P86" s="109"/>
      <c r="Q86" s="109"/>
      <c r="R86" s="109"/>
      <c r="S86" s="109"/>
      <c r="T86" s="109"/>
      <c r="U86" s="109"/>
      <c r="V86" s="108"/>
      <c r="W86" s="108"/>
      <c r="X86" s="108"/>
      <c r="Y86" s="108"/>
      <c r="Z86" s="108"/>
      <c r="AA86" s="108"/>
      <c r="AB86" s="108"/>
      <c r="AC86" s="108"/>
      <c r="AD86" s="108"/>
      <c r="AE86" s="108"/>
      <c r="AF86" s="108"/>
      <c r="AG86" s="108"/>
      <c r="AH86" s="108"/>
      <c r="AI86" s="108"/>
      <c r="AJ86" s="108"/>
      <c r="AK86" s="108"/>
      <c r="AL86" s="108"/>
      <c r="AM86" s="108"/>
      <c r="AN86" s="108"/>
      <c r="AO86" s="108"/>
      <c r="AP86" s="108"/>
      <c r="AQ86" s="108"/>
      <c r="AR86" s="108"/>
      <c r="AS86" s="108"/>
      <c r="AT86" s="108"/>
      <c r="AU86" s="108"/>
      <c r="AV86" s="109"/>
      <c r="AW86" s="109"/>
      <c r="AX86" s="109"/>
      <c r="AY86" s="108"/>
      <c r="AZ86" s="107"/>
      <c r="BA86" s="107"/>
      <c r="BB86" s="107"/>
      <c r="BC86" s="108"/>
      <c r="BD86" s="108"/>
    </row>
    <row r="87" spans="1:56" x14ac:dyDescent="0.2">
      <c r="A87" s="107"/>
      <c r="B87" s="107"/>
      <c r="C87" s="107"/>
      <c r="D87" s="107"/>
      <c r="E87" s="108"/>
      <c r="F87" s="107"/>
      <c r="G87" s="107"/>
      <c r="H87" s="107"/>
      <c r="I87" s="107"/>
      <c r="J87" s="107"/>
      <c r="K87" s="107"/>
      <c r="L87" s="109"/>
      <c r="M87" s="109"/>
      <c r="N87" s="109"/>
      <c r="O87" s="109"/>
      <c r="P87" s="109"/>
      <c r="Q87" s="109"/>
      <c r="R87" s="109"/>
      <c r="S87" s="109"/>
      <c r="T87" s="109"/>
      <c r="U87" s="109"/>
      <c r="V87" s="108"/>
      <c r="W87" s="108"/>
      <c r="X87" s="108"/>
      <c r="Y87" s="108"/>
      <c r="Z87" s="108"/>
      <c r="AA87" s="108"/>
      <c r="AB87" s="108"/>
      <c r="AC87" s="108"/>
      <c r="AD87" s="108"/>
      <c r="AE87" s="108"/>
      <c r="AF87" s="108"/>
      <c r="AG87" s="108"/>
      <c r="AH87" s="108"/>
      <c r="AI87" s="108"/>
      <c r="AJ87" s="108"/>
      <c r="AK87" s="108"/>
      <c r="AL87" s="108"/>
      <c r="AM87" s="108"/>
      <c r="AN87" s="108"/>
      <c r="AO87" s="108"/>
      <c r="AP87" s="108"/>
      <c r="AQ87" s="108"/>
      <c r="AR87" s="108"/>
      <c r="AS87" s="108"/>
      <c r="AT87" s="108"/>
      <c r="AU87" s="108"/>
      <c r="AV87" s="109"/>
      <c r="AW87" s="109"/>
      <c r="AX87" s="109"/>
      <c r="AY87" s="108"/>
      <c r="AZ87" s="107"/>
      <c r="BA87" s="107"/>
      <c r="BB87" s="107"/>
      <c r="BC87" s="108"/>
      <c r="BD87" s="108"/>
    </row>
    <row r="88" spans="1:56" x14ac:dyDescent="0.2">
      <c r="A88" s="107"/>
      <c r="B88" s="107"/>
      <c r="C88" s="107"/>
      <c r="D88" s="107"/>
      <c r="E88" s="108"/>
      <c r="F88" s="107"/>
      <c r="G88" s="107"/>
      <c r="H88" s="107"/>
      <c r="I88" s="107"/>
      <c r="J88" s="107"/>
      <c r="K88" s="107"/>
      <c r="L88" s="109"/>
      <c r="M88" s="109"/>
      <c r="N88" s="109"/>
      <c r="O88" s="109"/>
      <c r="P88" s="109"/>
      <c r="Q88" s="109"/>
      <c r="R88" s="109"/>
      <c r="S88" s="109"/>
      <c r="T88" s="109"/>
      <c r="U88" s="109"/>
      <c r="V88" s="108"/>
      <c r="W88" s="108"/>
      <c r="X88" s="108"/>
      <c r="Y88" s="108"/>
      <c r="Z88" s="108"/>
      <c r="AA88" s="108"/>
      <c r="AB88" s="108"/>
      <c r="AC88" s="108"/>
      <c r="AD88" s="108"/>
      <c r="AE88" s="108"/>
      <c r="AF88" s="108"/>
      <c r="AG88" s="108"/>
      <c r="AH88" s="108"/>
      <c r="AI88" s="108"/>
      <c r="AJ88" s="108"/>
      <c r="AK88" s="108"/>
      <c r="AL88" s="108"/>
      <c r="AM88" s="108"/>
      <c r="AN88" s="108"/>
      <c r="AO88" s="108"/>
      <c r="AP88" s="108"/>
      <c r="AQ88" s="108"/>
      <c r="AR88" s="108"/>
      <c r="AS88" s="108"/>
      <c r="AT88" s="108"/>
      <c r="AU88" s="108"/>
      <c r="AV88" s="109"/>
      <c r="AW88" s="109"/>
      <c r="AX88" s="109"/>
      <c r="AY88" s="108"/>
      <c r="AZ88" s="107"/>
      <c r="BA88" s="107"/>
      <c r="BB88" s="107"/>
      <c r="BC88" s="108"/>
      <c r="BD88" s="108"/>
    </row>
    <row r="89" spans="1:56" x14ac:dyDescent="0.2">
      <c r="A89" s="107"/>
      <c r="B89" s="107"/>
      <c r="C89" s="107"/>
      <c r="D89" s="107"/>
      <c r="E89" s="108"/>
      <c r="F89" s="107"/>
      <c r="G89" s="107"/>
      <c r="H89" s="107"/>
      <c r="I89" s="107"/>
      <c r="J89" s="107"/>
      <c r="K89" s="107"/>
      <c r="L89" s="109"/>
      <c r="M89" s="109"/>
      <c r="N89" s="109"/>
      <c r="O89" s="109"/>
      <c r="P89" s="109"/>
      <c r="Q89" s="109"/>
      <c r="R89" s="109"/>
      <c r="S89" s="109"/>
      <c r="T89" s="109"/>
      <c r="U89" s="109"/>
      <c r="V89" s="108"/>
      <c r="W89" s="108"/>
      <c r="X89" s="108"/>
      <c r="Y89" s="108"/>
      <c r="Z89" s="108"/>
      <c r="AA89" s="108"/>
      <c r="AB89" s="108"/>
      <c r="AC89" s="108"/>
      <c r="AD89" s="108"/>
      <c r="AE89" s="108"/>
      <c r="AF89" s="108"/>
      <c r="AG89" s="108"/>
      <c r="AH89" s="108"/>
      <c r="AI89" s="108"/>
      <c r="AJ89" s="108"/>
      <c r="AK89" s="108"/>
      <c r="AL89" s="108"/>
      <c r="AM89" s="108"/>
      <c r="AN89" s="108"/>
      <c r="AO89" s="108"/>
      <c r="AP89" s="108"/>
      <c r="AQ89" s="108"/>
      <c r="AR89" s="108"/>
      <c r="AS89" s="108"/>
      <c r="AT89" s="108"/>
      <c r="AU89" s="108"/>
      <c r="AV89" s="109"/>
      <c r="AW89" s="109"/>
      <c r="AX89" s="109"/>
      <c r="AY89" s="108"/>
      <c r="AZ89" s="107"/>
      <c r="BA89" s="107"/>
      <c r="BB89" s="107"/>
      <c r="BC89" s="108"/>
      <c r="BD89" s="108"/>
    </row>
    <row r="90" spans="1:56" x14ac:dyDescent="0.2">
      <c r="A90" s="107"/>
      <c r="B90" s="107"/>
      <c r="C90" s="107"/>
      <c r="D90" s="107"/>
      <c r="E90" s="108"/>
      <c r="F90" s="107"/>
      <c r="G90" s="107"/>
      <c r="H90" s="107"/>
      <c r="I90" s="107"/>
      <c r="J90" s="107"/>
      <c r="K90" s="107"/>
      <c r="L90" s="109"/>
      <c r="M90" s="109"/>
      <c r="N90" s="109"/>
      <c r="O90" s="109"/>
      <c r="P90" s="109"/>
      <c r="Q90" s="109"/>
      <c r="R90" s="109"/>
      <c r="S90" s="109"/>
      <c r="T90" s="109"/>
      <c r="U90" s="109"/>
      <c r="V90" s="108"/>
      <c r="W90" s="108"/>
      <c r="X90" s="108"/>
      <c r="Y90" s="108"/>
      <c r="Z90" s="108"/>
      <c r="AA90" s="108"/>
      <c r="AB90" s="108"/>
      <c r="AC90" s="108"/>
      <c r="AD90" s="108"/>
      <c r="AE90" s="108"/>
      <c r="AF90" s="108"/>
      <c r="AG90" s="108"/>
      <c r="AH90" s="108"/>
      <c r="AI90" s="108"/>
      <c r="AJ90" s="108"/>
      <c r="AK90" s="108"/>
      <c r="AL90" s="108"/>
      <c r="AM90" s="108"/>
      <c r="AN90" s="108"/>
      <c r="AO90" s="108"/>
      <c r="AP90" s="108"/>
      <c r="AQ90" s="108"/>
      <c r="AR90" s="108"/>
      <c r="AS90" s="108"/>
      <c r="AT90" s="108"/>
      <c r="AU90" s="108"/>
      <c r="AV90" s="109"/>
      <c r="AW90" s="109"/>
      <c r="AX90" s="109"/>
      <c r="AY90" s="108"/>
      <c r="AZ90" s="107"/>
      <c r="BA90" s="107"/>
      <c r="BB90" s="107"/>
      <c r="BC90" s="108"/>
      <c r="BD90" s="108"/>
    </row>
    <row r="91" spans="1:56" x14ac:dyDescent="0.2">
      <c r="A91" s="107"/>
      <c r="B91" s="107"/>
      <c r="C91" s="107"/>
      <c r="D91" s="107"/>
      <c r="E91" s="108"/>
      <c r="F91" s="107"/>
      <c r="G91" s="107"/>
      <c r="H91" s="107"/>
      <c r="I91" s="107"/>
      <c r="J91" s="107"/>
      <c r="K91" s="107"/>
      <c r="L91" s="109"/>
      <c r="M91" s="109"/>
      <c r="N91" s="109"/>
      <c r="O91" s="109"/>
      <c r="P91" s="109"/>
      <c r="Q91" s="109"/>
      <c r="R91" s="109"/>
      <c r="S91" s="109"/>
      <c r="T91" s="109"/>
      <c r="U91" s="109"/>
      <c r="V91" s="108"/>
      <c r="W91" s="108"/>
      <c r="X91" s="108"/>
      <c r="Y91" s="108"/>
      <c r="Z91" s="108"/>
      <c r="AA91" s="108"/>
      <c r="AB91" s="108"/>
      <c r="AC91" s="108"/>
      <c r="AD91" s="108"/>
      <c r="AE91" s="108"/>
      <c r="AF91" s="108"/>
      <c r="AG91" s="108"/>
      <c r="AH91" s="108"/>
      <c r="AI91" s="108"/>
      <c r="AJ91" s="108"/>
      <c r="AK91" s="108"/>
      <c r="AL91" s="108"/>
      <c r="AM91" s="108"/>
      <c r="AN91" s="108"/>
      <c r="AO91" s="108"/>
      <c r="AP91" s="108"/>
      <c r="AQ91" s="108"/>
      <c r="AR91" s="108"/>
      <c r="AS91" s="108"/>
      <c r="AT91" s="108"/>
      <c r="AU91" s="108"/>
      <c r="AV91" s="109"/>
      <c r="AW91" s="109"/>
      <c r="AX91" s="109"/>
      <c r="AY91" s="108"/>
      <c r="AZ91" s="107"/>
      <c r="BA91" s="107"/>
      <c r="BB91" s="107"/>
      <c r="BC91" s="108"/>
      <c r="BD91" s="108"/>
    </row>
    <row r="92" spans="1:56" x14ac:dyDescent="0.2">
      <c r="A92" s="107"/>
      <c r="B92" s="107"/>
      <c r="C92" s="107"/>
      <c r="D92" s="107"/>
      <c r="E92" s="108"/>
      <c r="F92" s="107"/>
      <c r="G92" s="107"/>
      <c r="H92" s="107"/>
      <c r="I92" s="107"/>
      <c r="J92" s="107"/>
      <c r="K92" s="107"/>
      <c r="L92" s="109"/>
      <c r="M92" s="109"/>
      <c r="N92" s="109"/>
      <c r="O92" s="109"/>
      <c r="P92" s="109"/>
      <c r="Q92" s="109"/>
      <c r="R92" s="109"/>
      <c r="S92" s="109"/>
      <c r="T92" s="109"/>
      <c r="U92" s="109"/>
      <c r="V92" s="108"/>
      <c r="W92" s="108"/>
      <c r="X92" s="108"/>
      <c r="Y92" s="108"/>
      <c r="Z92" s="108"/>
      <c r="AA92" s="108"/>
      <c r="AB92" s="108"/>
      <c r="AC92" s="108"/>
      <c r="AD92" s="108"/>
      <c r="AE92" s="108"/>
      <c r="AF92" s="108"/>
      <c r="AG92" s="108"/>
      <c r="AH92" s="108"/>
      <c r="AI92" s="108"/>
      <c r="AJ92" s="108"/>
      <c r="AK92" s="108"/>
      <c r="AL92" s="108"/>
      <c r="AM92" s="108"/>
      <c r="AN92" s="108"/>
      <c r="AO92" s="108"/>
      <c r="AP92" s="108"/>
      <c r="AQ92" s="108"/>
      <c r="AR92" s="108"/>
      <c r="AS92" s="108"/>
      <c r="AT92" s="108"/>
      <c r="AU92" s="108"/>
      <c r="AV92" s="109"/>
      <c r="AW92" s="109"/>
      <c r="AX92" s="109"/>
      <c r="AY92" s="108"/>
      <c r="AZ92" s="107"/>
      <c r="BA92" s="107"/>
      <c r="BB92" s="107"/>
      <c r="BC92" s="108"/>
      <c r="BD92" s="108"/>
    </row>
    <row r="93" spans="1:56" x14ac:dyDescent="0.2">
      <c r="A93" s="107"/>
      <c r="B93" s="107"/>
      <c r="C93" s="107"/>
      <c r="D93" s="107"/>
      <c r="E93" s="108"/>
      <c r="F93" s="107"/>
      <c r="G93" s="107"/>
      <c r="H93" s="107"/>
      <c r="I93" s="107"/>
      <c r="J93" s="107"/>
      <c r="K93" s="107"/>
      <c r="L93" s="109"/>
      <c r="M93" s="109"/>
      <c r="N93" s="109"/>
      <c r="O93" s="109"/>
      <c r="P93" s="109"/>
      <c r="Q93" s="109"/>
      <c r="R93" s="109"/>
      <c r="S93" s="109"/>
      <c r="T93" s="109"/>
      <c r="U93" s="109"/>
      <c r="V93" s="108"/>
      <c r="W93" s="108"/>
      <c r="X93" s="108"/>
      <c r="Y93" s="108"/>
      <c r="Z93" s="108"/>
      <c r="AA93" s="108"/>
      <c r="AB93" s="108"/>
      <c r="AC93" s="108"/>
      <c r="AD93" s="108"/>
      <c r="AE93" s="108"/>
      <c r="AF93" s="108"/>
      <c r="AG93" s="108"/>
      <c r="AH93" s="108"/>
      <c r="AI93" s="108"/>
      <c r="AJ93" s="108"/>
      <c r="AK93" s="108"/>
      <c r="AL93" s="108"/>
      <c r="AM93" s="108"/>
      <c r="AN93" s="108"/>
      <c r="AO93" s="108"/>
      <c r="AP93" s="108"/>
      <c r="AQ93" s="108"/>
      <c r="AR93" s="108"/>
      <c r="AS93" s="108"/>
      <c r="AT93" s="108"/>
      <c r="AU93" s="108"/>
      <c r="AV93" s="109"/>
      <c r="AW93" s="109"/>
      <c r="AX93" s="109"/>
      <c r="AY93" s="108"/>
      <c r="AZ93" s="107"/>
      <c r="BA93" s="107"/>
      <c r="BB93" s="107"/>
      <c r="BC93" s="108"/>
      <c r="BD93" s="108"/>
    </row>
    <row r="94" spans="1:56" x14ac:dyDescent="0.2">
      <c r="A94" s="107"/>
      <c r="B94" s="107"/>
      <c r="C94" s="107"/>
      <c r="D94" s="107"/>
      <c r="E94" s="108"/>
      <c r="F94" s="107"/>
      <c r="G94" s="107"/>
      <c r="H94" s="107"/>
      <c r="I94" s="107"/>
      <c r="J94" s="107"/>
      <c r="K94" s="107"/>
      <c r="L94" s="109"/>
      <c r="M94" s="109"/>
      <c r="N94" s="109"/>
      <c r="O94" s="109"/>
      <c r="P94" s="109"/>
      <c r="Q94" s="109"/>
      <c r="R94" s="109"/>
      <c r="S94" s="109"/>
      <c r="T94" s="109"/>
      <c r="U94" s="109"/>
      <c r="V94" s="108"/>
      <c r="W94" s="108"/>
      <c r="X94" s="108"/>
      <c r="Y94" s="108"/>
      <c r="Z94" s="108"/>
      <c r="AA94" s="108"/>
      <c r="AB94" s="108"/>
      <c r="AC94" s="108"/>
      <c r="AD94" s="108"/>
      <c r="AE94" s="108"/>
      <c r="AF94" s="108"/>
      <c r="AG94" s="108"/>
      <c r="AH94" s="108"/>
      <c r="AI94" s="108"/>
      <c r="AJ94" s="108"/>
      <c r="AK94" s="108"/>
      <c r="AL94" s="108"/>
      <c r="AM94" s="108"/>
      <c r="AN94" s="108"/>
      <c r="AO94" s="108"/>
      <c r="AP94" s="108"/>
      <c r="AQ94" s="108"/>
      <c r="AR94" s="108"/>
      <c r="AS94" s="108"/>
      <c r="AT94" s="108"/>
      <c r="AU94" s="108"/>
      <c r="AV94" s="109"/>
      <c r="AW94" s="109"/>
      <c r="AX94" s="109"/>
      <c r="AY94" s="108"/>
      <c r="AZ94" s="107"/>
      <c r="BA94" s="107"/>
      <c r="BB94" s="107"/>
      <c r="BC94" s="108"/>
      <c r="BD94" s="108"/>
    </row>
    <row r="95" spans="1:56" x14ac:dyDescent="0.2">
      <c r="A95" s="107"/>
      <c r="B95" s="107"/>
      <c r="C95" s="107"/>
      <c r="D95" s="107"/>
      <c r="E95" s="108"/>
      <c r="F95" s="107"/>
      <c r="G95" s="107"/>
      <c r="H95" s="107"/>
      <c r="I95" s="107"/>
      <c r="J95" s="107"/>
      <c r="K95" s="107"/>
      <c r="L95" s="109"/>
      <c r="M95" s="109"/>
      <c r="N95" s="109"/>
      <c r="O95" s="109"/>
      <c r="P95" s="109"/>
      <c r="Q95" s="109"/>
      <c r="R95" s="109"/>
      <c r="S95" s="109"/>
      <c r="T95" s="109"/>
      <c r="U95" s="109"/>
      <c r="V95" s="108"/>
      <c r="W95" s="108"/>
      <c r="X95" s="108"/>
      <c r="Y95" s="108"/>
      <c r="Z95" s="108"/>
      <c r="AA95" s="108"/>
      <c r="AB95" s="108"/>
      <c r="AC95" s="108"/>
      <c r="AD95" s="108"/>
      <c r="AE95" s="108"/>
      <c r="AF95" s="108"/>
      <c r="AG95" s="108"/>
      <c r="AH95" s="108"/>
      <c r="AI95" s="108"/>
      <c r="AJ95" s="108"/>
      <c r="AK95" s="108"/>
      <c r="AL95" s="108"/>
      <c r="AM95" s="108"/>
      <c r="AN95" s="108"/>
      <c r="AO95" s="108"/>
      <c r="AP95" s="108"/>
      <c r="AQ95" s="108"/>
      <c r="AR95" s="108"/>
      <c r="AS95" s="108"/>
      <c r="AT95" s="108"/>
      <c r="AU95" s="108"/>
      <c r="AV95" s="109"/>
      <c r="AW95" s="109"/>
      <c r="AX95" s="109"/>
      <c r="AY95" s="108"/>
      <c r="AZ95" s="107"/>
      <c r="BA95" s="107"/>
      <c r="BB95" s="107"/>
      <c r="BC95" s="108"/>
      <c r="BD95" s="108"/>
    </row>
    <row r="96" spans="1:56" x14ac:dyDescent="0.2">
      <c r="A96" s="107"/>
      <c r="B96" s="107"/>
      <c r="C96" s="107"/>
      <c r="D96" s="107"/>
      <c r="E96" s="108"/>
      <c r="F96" s="107"/>
      <c r="G96" s="107"/>
      <c r="H96" s="107"/>
      <c r="I96" s="107"/>
      <c r="J96" s="107"/>
      <c r="K96" s="107"/>
      <c r="L96" s="109"/>
      <c r="M96" s="109"/>
      <c r="N96" s="109"/>
      <c r="O96" s="109"/>
      <c r="P96" s="109"/>
      <c r="Q96" s="109"/>
      <c r="R96" s="109"/>
      <c r="S96" s="109"/>
      <c r="T96" s="109"/>
      <c r="U96" s="109"/>
      <c r="V96" s="108"/>
      <c r="W96" s="108"/>
      <c r="X96" s="108"/>
      <c r="Y96" s="108"/>
      <c r="Z96" s="108"/>
      <c r="AA96" s="108"/>
      <c r="AB96" s="108"/>
      <c r="AC96" s="108"/>
      <c r="AD96" s="108"/>
      <c r="AE96" s="108"/>
      <c r="AF96" s="108"/>
      <c r="AG96" s="108"/>
      <c r="AH96" s="108"/>
      <c r="AI96" s="108"/>
      <c r="AJ96" s="108"/>
      <c r="AK96" s="108"/>
      <c r="AL96" s="108"/>
      <c r="AM96" s="108"/>
      <c r="AN96" s="108"/>
      <c r="AO96" s="108"/>
      <c r="AP96" s="108"/>
      <c r="AQ96" s="108"/>
      <c r="AR96" s="108"/>
      <c r="AS96" s="108"/>
      <c r="AT96" s="108"/>
      <c r="AU96" s="108"/>
      <c r="AV96" s="109"/>
      <c r="AW96" s="109"/>
      <c r="AX96" s="109"/>
      <c r="AY96" s="108"/>
      <c r="AZ96" s="107"/>
      <c r="BA96" s="107"/>
      <c r="BB96" s="107"/>
      <c r="BC96" s="108"/>
      <c r="BD96" s="108"/>
    </row>
    <row r="97" spans="1:56" x14ac:dyDescent="0.2">
      <c r="A97" s="107"/>
      <c r="B97" s="107"/>
      <c r="C97" s="107"/>
      <c r="D97" s="107"/>
      <c r="E97" s="108"/>
      <c r="F97" s="107"/>
      <c r="G97" s="107"/>
      <c r="H97" s="107"/>
      <c r="I97" s="107"/>
      <c r="J97" s="107"/>
      <c r="K97" s="107"/>
      <c r="L97" s="109"/>
      <c r="M97" s="109"/>
      <c r="N97" s="109"/>
      <c r="O97" s="109"/>
      <c r="P97" s="109"/>
      <c r="Q97" s="109"/>
      <c r="R97" s="109"/>
      <c r="S97" s="109"/>
      <c r="T97" s="109"/>
      <c r="U97" s="109"/>
      <c r="V97" s="108"/>
      <c r="W97" s="108"/>
      <c r="X97" s="108"/>
      <c r="Y97" s="108"/>
      <c r="Z97" s="108"/>
      <c r="AA97" s="108"/>
      <c r="AB97" s="108"/>
      <c r="AC97" s="108"/>
      <c r="AD97" s="108"/>
      <c r="AE97" s="108"/>
      <c r="AF97" s="108"/>
      <c r="AG97" s="108"/>
      <c r="AH97" s="108"/>
      <c r="AI97" s="108"/>
      <c r="AJ97" s="108"/>
      <c r="AK97" s="108"/>
      <c r="AL97" s="108"/>
      <c r="AM97" s="108"/>
      <c r="AN97" s="108"/>
      <c r="AO97" s="108"/>
      <c r="AP97" s="108"/>
      <c r="AQ97" s="108"/>
      <c r="AR97" s="108"/>
      <c r="AS97" s="108"/>
      <c r="AT97" s="108"/>
      <c r="AU97" s="108"/>
      <c r="AV97" s="109"/>
      <c r="AW97" s="109"/>
      <c r="AX97" s="109"/>
      <c r="AY97" s="108"/>
      <c r="AZ97" s="107"/>
      <c r="BA97" s="107"/>
      <c r="BB97" s="107"/>
      <c r="BC97" s="108"/>
      <c r="BD97" s="108"/>
    </row>
    <row r="98" spans="1:56" x14ac:dyDescent="0.2">
      <c r="A98" s="107"/>
      <c r="B98" s="107"/>
      <c r="C98" s="107"/>
      <c r="D98" s="107"/>
      <c r="E98" s="108"/>
      <c r="F98" s="107"/>
      <c r="G98" s="107"/>
      <c r="H98" s="107"/>
      <c r="I98" s="107"/>
      <c r="J98" s="107"/>
      <c r="K98" s="107"/>
      <c r="L98" s="109"/>
      <c r="M98" s="109"/>
      <c r="N98" s="109"/>
      <c r="O98" s="109"/>
      <c r="P98" s="109"/>
      <c r="Q98" s="109"/>
      <c r="R98" s="109"/>
      <c r="S98" s="109"/>
      <c r="T98" s="109"/>
      <c r="U98" s="109"/>
      <c r="V98" s="108"/>
      <c r="W98" s="108"/>
      <c r="X98" s="108"/>
      <c r="Y98" s="108"/>
      <c r="Z98" s="108"/>
      <c r="AA98" s="108"/>
      <c r="AB98" s="108"/>
      <c r="AC98" s="108"/>
      <c r="AD98" s="108"/>
      <c r="AE98" s="108"/>
      <c r="AF98" s="108"/>
      <c r="AG98" s="108"/>
      <c r="AH98" s="108"/>
      <c r="AI98" s="108"/>
      <c r="AJ98" s="108"/>
      <c r="AK98" s="108"/>
      <c r="AL98" s="108"/>
      <c r="AM98" s="108"/>
      <c r="AN98" s="108"/>
      <c r="AO98" s="108"/>
      <c r="AP98" s="108"/>
      <c r="AQ98" s="108"/>
      <c r="AR98" s="108"/>
      <c r="AS98" s="108"/>
      <c r="AT98" s="108"/>
      <c r="AU98" s="108"/>
      <c r="AV98" s="109"/>
      <c r="AW98" s="109"/>
      <c r="AX98" s="109"/>
      <c r="AY98" s="108"/>
      <c r="AZ98" s="107"/>
      <c r="BA98" s="107"/>
      <c r="BB98" s="107"/>
      <c r="BC98" s="108"/>
      <c r="BD98" s="108"/>
    </row>
    <row r="99" spans="1:56" x14ac:dyDescent="0.2">
      <c r="A99" s="107"/>
      <c r="B99" s="107"/>
      <c r="C99" s="107"/>
      <c r="D99" s="107"/>
      <c r="E99" s="108"/>
      <c r="F99" s="107"/>
      <c r="G99" s="107"/>
      <c r="H99" s="107"/>
      <c r="I99" s="107"/>
      <c r="J99" s="107"/>
      <c r="K99" s="107"/>
      <c r="L99" s="109"/>
      <c r="M99" s="109"/>
      <c r="N99" s="109"/>
      <c r="O99" s="109"/>
      <c r="P99" s="109"/>
      <c r="Q99" s="109"/>
      <c r="R99" s="109"/>
      <c r="S99" s="109"/>
      <c r="T99" s="109"/>
      <c r="U99" s="109"/>
      <c r="V99" s="108"/>
      <c r="W99" s="108"/>
      <c r="X99" s="108"/>
      <c r="Y99" s="108"/>
      <c r="Z99" s="108"/>
      <c r="AA99" s="108"/>
      <c r="AB99" s="108"/>
      <c r="AC99" s="108"/>
      <c r="AD99" s="108"/>
      <c r="AE99" s="108"/>
      <c r="AF99" s="108"/>
      <c r="AG99" s="108"/>
      <c r="AH99" s="108"/>
      <c r="AI99" s="108"/>
      <c r="AJ99" s="108"/>
      <c r="AK99" s="108"/>
      <c r="AL99" s="108"/>
      <c r="AM99" s="108"/>
      <c r="AN99" s="108"/>
      <c r="AO99" s="108"/>
      <c r="AP99" s="108"/>
      <c r="AQ99" s="108"/>
      <c r="AR99" s="108"/>
      <c r="AS99" s="108"/>
      <c r="AT99" s="108"/>
      <c r="AU99" s="108"/>
      <c r="AV99" s="109"/>
      <c r="AW99" s="109"/>
      <c r="AX99" s="109"/>
      <c r="AY99" s="108"/>
      <c r="AZ99" s="107"/>
      <c r="BA99" s="107"/>
      <c r="BB99" s="107"/>
      <c r="BC99" s="108"/>
      <c r="BD99" s="108"/>
    </row>
    <row r="100" spans="1:56" x14ac:dyDescent="0.2">
      <c r="A100" s="107"/>
      <c r="B100" s="107"/>
      <c r="C100" s="107"/>
      <c r="D100" s="107"/>
      <c r="E100" s="108"/>
      <c r="F100" s="107"/>
      <c r="G100" s="107"/>
      <c r="H100" s="107"/>
      <c r="I100" s="107"/>
      <c r="J100" s="107"/>
      <c r="K100" s="107"/>
      <c r="L100" s="109"/>
      <c r="M100" s="109"/>
      <c r="N100" s="109"/>
      <c r="O100" s="109"/>
      <c r="P100" s="109"/>
      <c r="Q100" s="109"/>
      <c r="R100" s="109"/>
      <c r="S100" s="109"/>
      <c r="T100" s="109"/>
      <c r="U100" s="109"/>
      <c r="V100" s="108"/>
      <c r="W100" s="108"/>
      <c r="X100" s="108"/>
      <c r="Y100" s="108"/>
      <c r="Z100" s="108"/>
      <c r="AA100" s="108"/>
      <c r="AB100" s="108"/>
      <c r="AC100" s="108"/>
      <c r="AD100" s="108"/>
      <c r="AE100" s="108"/>
      <c r="AF100" s="108"/>
      <c r="AG100" s="108"/>
      <c r="AH100" s="108"/>
      <c r="AI100" s="108"/>
      <c r="AJ100" s="108"/>
      <c r="AK100" s="108"/>
      <c r="AL100" s="108"/>
      <c r="AM100" s="108"/>
      <c r="AN100" s="108"/>
      <c r="AO100" s="108"/>
      <c r="AP100" s="108"/>
      <c r="AQ100" s="108"/>
      <c r="AR100" s="108"/>
      <c r="AS100" s="108"/>
      <c r="AT100" s="108"/>
      <c r="AU100" s="108"/>
      <c r="AV100" s="109"/>
      <c r="AW100" s="109"/>
      <c r="AX100" s="109"/>
      <c r="AY100" s="108"/>
      <c r="AZ100" s="107"/>
      <c r="BA100" s="107"/>
      <c r="BB100" s="107"/>
      <c r="BC100" s="108"/>
      <c r="BD100" s="108"/>
    </row>
    <row r="101" spans="1:56" x14ac:dyDescent="0.2">
      <c r="A101" s="107"/>
      <c r="B101" s="107"/>
      <c r="C101" s="107"/>
      <c r="D101" s="107"/>
      <c r="E101" s="108"/>
      <c r="F101" s="107"/>
      <c r="G101" s="107"/>
      <c r="H101" s="107"/>
      <c r="I101" s="107"/>
      <c r="J101" s="107"/>
      <c r="K101" s="107"/>
      <c r="L101" s="109"/>
      <c r="M101" s="109"/>
      <c r="N101" s="109"/>
      <c r="O101" s="109"/>
      <c r="P101" s="109"/>
      <c r="Q101" s="109"/>
      <c r="R101" s="109"/>
      <c r="S101" s="109"/>
      <c r="T101" s="109"/>
      <c r="U101" s="109"/>
      <c r="V101" s="108"/>
      <c r="W101" s="108"/>
      <c r="X101" s="108"/>
      <c r="Y101" s="108"/>
      <c r="Z101" s="108"/>
      <c r="AA101" s="108"/>
      <c r="AB101" s="108"/>
      <c r="AC101" s="108"/>
      <c r="AD101" s="108"/>
      <c r="AE101" s="108"/>
      <c r="AF101" s="108"/>
      <c r="AG101" s="108"/>
      <c r="AH101" s="108"/>
      <c r="AI101" s="108"/>
      <c r="AJ101" s="108"/>
      <c r="AK101" s="108"/>
      <c r="AL101" s="108"/>
      <c r="AM101" s="108"/>
      <c r="AN101" s="108"/>
      <c r="AO101" s="108"/>
      <c r="AP101" s="108"/>
      <c r="AQ101" s="108"/>
      <c r="AR101" s="108"/>
      <c r="AS101" s="108"/>
      <c r="AT101" s="108"/>
      <c r="AU101" s="108"/>
      <c r="AV101" s="109"/>
      <c r="AW101" s="109"/>
      <c r="AX101" s="109"/>
      <c r="AY101" s="108"/>
      <c r="AZ101" s="107"/>
      <c r="BA101" s="107"/>
      <c r="BB101" s="107"/>
      <c r="BC101" s="108"/>
      <c r="BD101" s="108"/>
    </row>
    <row r="102" spans="1:56" x14ac:dyDescent="0.2">
      <c r="A102" s="107"/>
      <c r="B102" s="107"/>
      <c r="C102" s="107"/>
      <c r="D102" s="107"/>
      <c r="E102" s="108"/>
      <c r="F102" s="107"/>
      <c r="G102" s="107"/>
      <c r="H102" s="107"/>
      <c r="I102" s="107"/>
      <c r="J102" s="107"/>
      <c r="K102" s="107"/>
      <c r="L102" s="109"/>
      <c r="M102" s="109"/>
      <c r="N102" s="109"/>
      <c r="O102" s="109"/>
      <c r="P102" s="109"/>
      <c r="Q102" s="109"/>
      <c r="R102" s="109"/>
      <c r="S102" s="109"/>
      <c r="T102" s="109"/>
      <c r="U102" s="109"/>
      <c r="V102" s="108"/>
      <c r="W102" s="108"/>
      <c r="X102" s="108"/>
      <c r="Y102" s="108"/>
      <c r="Z102" s="108"/>
      <c r="AA102" s="108"/>
      <c r="AB102" s="108"/>
      <c r="AC102" s="108"/>
      <c r="AD102" s="108"/>
      <c r="AE102" s="108"/>
      <c r="AF102" s="108"/>
      <c r="AG102" s="108"/>
      <c r="AH102" s="108"/>
      <c r="AI102" s="108"/>
      <c r="AJ102" s="108"/>
      <c r="AK102" s="108"/>
      <c r="AL102" s="108"/>
      <c r="AM102" s="108"/>
      <c r="AN102" s="108"/>
      <c r="AO102" s="108"/>
      <c r="AP102" s="108"/>
      <c r="AQ102" s="108"/>
      <c r="AR102" s="108"/>
      <c r="AS102" s="108"/>
      <c r="AT102" s="108"/>
      <c r="AU102" s="108"/>
      <c r="AV102" s="109"/>
      <c r="AW102" s="109"/>
      <c r="AX102" s="109"/>
      <c r="AY102" s="108"/>
      <c r="AZ102" s="107"/>
      <c r="BA102" s="107"/>
      <c r="BB102" s="107"/>
      <c r="BC102" s="108"/>
      <c r="BD102" s="108"/>
    </row>
    <row r="103" spans="1:56" x14ac:dyDescent="0.2">
      <c r="A103" s="107"/>
      <c r="B103" s="107"/>
      <c r="C103" s="107"/>
      <c r="D103" s="107"/>
      <c r="E103" s="108"/>
      <c r="F103" s="107"/>
      <c r="G103" s="107"/>
      <c r="H103" s="107"/>
      <c r="I103" s="107"/>
      <c r="J103" s="107"/>
      <c r="K103" s="107"/>
      <c r="L103" s="109"/>
      <c r="M103" s="109"/>
      <c r="N103" s="109"/>
      <c r="O103" s="109"/>
      <c r="P103" s="109"/>
      <c r="Q103" s="109"/>
      <c r="R103" s="109"/>
      <c r="S103" s="109"/>
      <c r="T103" s="109"/>
      <c r="U103" s="109"/>
      <c r="V103" s="108"/>
      <c r="W103" s="108"/>
      <c r="X103" s="108"/>
      <c r="Y103" s="108"/>
      <c r="Z103" s="108"/>
      <c r="AA103" s="108"/>
      <c r="AB103" s="108"/>
      <c r="AC103" s="108"/>
      <c r="AD103" s="108"/>
      <c r="AE103" s="108"/>
      <c r="AF103" s="108"/>
      <c r="AG103" s="108"/>
      <c r="AH103" s="108"/>
      <c r="AI103" s="108"/>
      <c r="AJ103" s="108"/>
      <c r="AK103" s="108"/>
      <c r="AL103" s="108"/>
      <c r="AM103" s="108"/>
      <c r="AN103" s="108"/>
      <c r="AO103" s="108"/>
      <c r="AP103" s="108"/>
      <c r="AQ103" s="108"/>
      <c r="AR103" s="108"/>
      <c r="AS103" s="108"/>
      <c r="AT103" s="108"/>
      <c r="AU103" s="108"/>
      <c r="AV103" s="109"/>
      <c r="AW103" s="109"/>
      <c r="AX103" s="109"/>
      <c r="AY103" s="108"/>
      <c r="AZ103" s="107"/>
      <c r="BA103" s="107"/>
      <c r="BB103" s="107"/>
      <c r="BC103" s="108"/>
      <c r="BD103" s="108"/>
    </row>
    <row r="104" spans="1:56" x14ac:dyDescent="0.2">
      <c r="A104" s="107"/>
      <c r="B104" s="107"/>
      <c r="C104" s="107"/>
      <c r="D104" s="107"/>
      <c r="E104" s="108"/>
      <c r="F104" s="107"/>
      <c r="G104" s="107"/>
      <c r="H104" s="107"/>
      <c r="I104" s="107"/>
      <c r="J104" s="107"/>
      <c r="K104" s="107"/>
      <c r="L104" s="109"/>
      <c r="M104" s="109"/>
      <c r="N104" s="109"/>
      <c r="O104" s="109"/>
      <c r="P104" s="109"/>
      <c r="Q104" s="109"/>
      <c r="R104" s="109"/>
      <c r="S104" s="109"/>
      <c r="T104" s="109"/>
      <c r="U104" s="109"/>
      <c r="V104" s="108"/>
      <c r="W104" s="108"/>
      <c r="X104" s="108"/>
      <c r="Y104" s="108"/>
      <c r="Z104" s="108"/>
      <c r="AA104" s="108"/>
      <c r="AB104" s="108"/>
      <c r="AC104" s="108"/>
      <c r="AD104" s="108"/>
      <c r="AE104" s="108"/>
      <c r="AF104" s="108"/>
      <c r="AG104" s="108"/>
      <c r="AH104" s="108"/>
      <c r="AI104" s="108"/>
      <c r="AJ104" s="108"/>
      <c r="AK104" s="108"/>
      <c r="AL104" s="108"/>
      <c r="AM104" s="108"/>
      <c r="AN104" s="108"/>
      <c r="AO104" s="108"/>
      <c r="AP104" s="108"/>
      <c r="AQ104" s="108"/>
      <c r="AR104" s="108"/>
      <c r="AS104" s="108"/>
      <c r="AT104" s="108"/>
      <c r="AU104" s="108"/>
      <c r="AV104" s="109"/>
      <c r="AW104" s="109"/>
      <c r="AX104" s="109"/>
      <c r="AY104" s="108"/>
      <c r="AZ104" s="107"/>
      <c r="BA104" s="107"/>
      <c r="BB104" s="107"/>
      <c r="BC104" s="108"/>
      <c r="BD104" s="108"/>
    </row>
    <row r="105" spans="1:56" x14ac:dyDescent="0.2">
      <c r="A105" s="107"/>
      <c r="B105" s="107"/>
      <c r="C105" s="107"/>
      <c r="D105" s="107"/>
      <c r="E105" s="108"/>
      <c r="F105" s="107"/>
      <c r="G105" s="107"/>
      <c r="H105" s="107"/>
      <c r="I105" s="107"/>
      <c r="J105" s="107"/>
      <c r="K105" s="107"/>
      <c r="L105" s="109"/>
      <c r="M105" s="109"/>
      <c r="N105" s="109"/>
      <c r="O105" s="109"/>
      <c r="P105" s="109"/>
      <c r="Q105" s="109"/>
      <c r="R105" s="109"/>
      <c r="S105" s="109"/>
      <c r="T105" s="109"/>
      <c r="U105" s="109"/>
      <c r="V105" s="108"/>
      <c r="W105" s="108"/>
      <c r="X105" s="108"/>
      <c r="Y105" s="108"/>
      <c r="Z105" s="108"/>
      <c r="AA105" s="108"/>
      <c r="AB105" s="108"/>
      <c r="AC105" s="108"/>
      <c r="AD105" s="108"/>
      <c r="AE105" s="108"/>
      <c r="AF105" s="108"/>
      <c r="AG105" s="108"/>
      <c r="AH105" s="108"/>
      <c r="AI105" s="108"/>
      <c r="AJ105" s="108"/>
      <c r="AK105" s="108"/>
      <c r="AL105" s="108"/>
      <c r="AM105" s="108"/>
      <c r="AN105" s="108"/>
      <c r="AO105" s="108"/>
      <c r="AP105" s="108"/>
      <c r="AQ105" s="108"/>
      <c r="AR105" s="108"/>
      <c r="AS105" s="108"/>
      <c r="AT105" s="108"/>
      <c r="AU105" s="108"/>
      <c r="AV105" s="109"/>
      <c r="AW105" s="109"/>
      <c r="AX105" s="109"/>
      <c r="AY105" s="108"/>
      <c r="AZ105" s="107"/>
      <c r="BA105" s="107"/>
      <c r="BB105" s="107"/>
      <c r="BC105" s="108"/>
      <c r="BD105" s="108"/>
    </row>
    <row r="106" spans="1:56" x14ac:dyDescent="0.2">
      <c r="A106" s="107"/>
      <c r="B106" s="107"/>
      <c r="C106" s="107"/>
      <c r="D106" s="107"/>
      <c r="E106" s="108"/>
      <c r="F106" s="107"/>
      <c r="G106" s="107"/>
      <c r="H106" s="107"/>
      <c r="I106" s="107"/>
      <c r="J106" s="107"/>
      <c r="K106" s="107"/>
      <c r="L106" s="109"/>
      <c r="M106" s="109"/>
      <c r="N106" s="109"/>
      <c r="O106" s="109"/>
      <c r="P106" s="109"/>
      <c r="Q106" s="109"/>
      <c r="R106" s="109"/>
      <c r="S106" s="109"/>
      <c r="T106" s="109"/>
      <c r="U106" s="109"/>
      <c r="V106" s="108"/>
      <c r="W106" s="108"/>
      <c r="X106" s="108"/>
      <c r="Y106" s="108"/>
      <c r="Z106" s="108"/>
      <c r="AA106" s="108"/>
      <c r="AB106" s="108"/>
      <c r="AC106" s="108"/>
      <c r="AD106" s="108"/>
      <c r="AE106" s="108"/>
      <c r="AF106" s="108"/>
      <c r="AG106" s="108"/>
      <c r="AH106" s="108"/>
      <c r="AI106" s="108"/>
      <c r="AJ106" s="108"/>
      <c r="AK106" s="108"/>
      <c r="AL106" s="108"/>
      <c r="AM106" s="108"/>
      <c r="AN106" s="108"/>
      <c r="AO106" s="108"/>
      <c r="AP106" s="108"/>
      <c r="AQ106" s="108"/>
      <c r="AR106" s="108"/>
      <c r="AS106" s="108"/>
      <c r="AT106" s="108"/>
      <c r="AU106" s="108"/>
      <c r="AV106" s="109"/>
      <c r="AW106" s="109"/>
      <c r="AX106" s="109"/>
      <c r="AY106" s="108"/>
      <c r="AZ106" s="107"/>
      <c r="BA106" s="107"/>
      <c r="BB106" s="107"/>
      <c r="BC106" s="108"/>
      <c r="BD106" s="108"/>
    </row>
    <row r="107" spans="1:56" x14ac:dyDescent="0.2">
      <c r="A107" s="107"/>
      <c r="B107" s="107"/>
      <c r="C107" s="107"/>
      <c r="D107" s="107"/>
      <c r="E107" s="108"/>
      <c r="F107" s="107"/>
      <c r="G107" s="107"/>
      <c r="H107" s="107"/>
      <c r="I107" s="107"/>
      <c r="J107" s="107"/>
      <c r="K107" s="107"/>
      <c r="L107" s="109"/>
      <c r="M107" s="109"/>
      <c r="N107" s="109"/>
      <c r="O107" s="109"/>
      <c r="P107" s="109"/>
      <c r="Q107" s="109"/>
      <c r="R107" s="109"/>
      <c r="S107" s="109"/>
      <c r="T107" s="109"/>
      <c r="U107" s="109"/>
      <c r="V107" s="108"/>
      <c r="W107" s="108"/>
      <c r="X107" s="108"/>
      <c r="Y107" s="108"/>
      <c r="Z107" s="108"/>
      <c r="AA107" s="108"/>
      <c r="AB107" s="108"/>
      <c r="AC107" s="108"/>
      <c r="AD107" s="108"/>
      <c r="AE107" s="108"/>
      <c r="AF107" s="108"/>
      <c r="AG107" s="108"/>
      <c r="AH107" s="108"/>
      <c r="AI107" s="108"/>
      <c r="AJ107" s="108"/>
      <c r="AK107" s="108"/>
      <c r="AL107" s="108"/>
      <c r="AM107" s="108"/>
      <c r="AN107" s="108"/>
      <c r="AO107" s="108"/>
      <c r="AP107" s="108"/>
      <c r="AQ107" s="108"/>
      <c r="AR107" s="108"/>
      <c r="AS107" s="108"/>
      <c r="AT107" s="108"/>
      <c r="AU107" s="108"/>
      <c r="AV107" s="109"/>
      <c r="AW107" s="109"/>
      <c r="AX107" s="109"/>
      <c r="AY107" s="108"/>
      <c r="AZ107" s="107"/>
      <c r="BA107" s="107"/>
      <c r="BB107" s="107"/>
      <c r="BC107" s="108"/>
      <c r="BD107" s="108"/>
    </row>
    <row r="108" spans="1:56" x14ac:dyDescent="0.2">
      <c r="A108" s="107"/>
      <c r="B108" s="107"/>
      <c r="C108" s="107"/>
      <c r="D108" s="107"/>
      <c r="E108" s="108"/>
      <c r="F108" s="107"/>
      <c r="G108" s="107"/>
      <c r="H108" s="107"/>
      <c r="I108" s="107"/>
      <c r="J108" s="107"/>
      <c r="K108" s="107"/>
      <c r="L108" s="109"/>
      <c r="M108" s="109"/>
      <c r="N108" s="109"/>
      <c r="O108" s="109"/>
      <c r="P108" s="109"/>
      <c r="Q108" s="109"/>
      <c r="R108" s="109"/>
      <c r="S108" s="109"/>
      <c r="T108" s="109"/>
      <c r="U108" s="109"/>
      <c r="V108" s="108"/>
      <c r="W108" s="108"/>
      <c r="X108" s="108"/>
      <c r="Y108" s="108"/>
      <c r="Z108" s="108"/>
      <c r="AA108" s="108"/>
      <c r="AB108" s="108"/>
      <c r="AC108" s="108"/>
      <c r="AD108" s="108"/>
      <c r="AE108" s="108"/>
      <c r="AF108" s="108"/>
      <c r="AG108" s="108"/>
      <c r="AH108" s="108"/>
      <c r="AI108" s="108"/>
      <c r="AJ108" s="108"/>
      <c r="AK108" s="108"/>
      <c r="AL108" s="108"/>
      <c r="AM108" s="108"/>
      <c r="AN108" s="108"/>
      <c r="AO108" s="108"/>
      <c r="AP108" s="108"/>
      <c r="AQ108" s="108"/>
      <c r="AR108" s="108"/>
      <c r="AS108" s="108"/>
      <c r="AT108" s="108"/>
      <c r="AU108" s="108"/>
      <c r="AV108" s="109"/>
      <c r="AW108" s="109"/>
      <c r="AX108" s="109"/>
      <c r="AY108" s="108"/>
      <c r="AZ108" s="107"/>
      <c r="BA108" s="107"/>
      <c r="BB108" s="107"/>
      <c r="BC108" s="108"/>
      <c r="BD108" s="108"/>
    </row>
    <row r="109" spans="1:56" x14ac:dyDescent="0.2">
      <c r="A109" s="107"/>
      <c r="B109" s="107"/>
      <c r="C109" s="107"/>
      <c r="D109" s="107"/>
      <c r="E109" s="108"/>
      <c r="F109" s="107"/>
      <c r="G109" s="107"/>
      <c r="H109" s="107"/>
      <c r="I109" s="107"/>
      <c r="J109" s="107"/>
      <c r="K109" s="107"/>
      <c r="L109" s="109"/>
      <c r="M109" s="109"/>
      <c r="N109" s="109"/>
      <c r="O109" s="109"/>
      <c r="P109" s="109"/>
      <c r="Q109" s="109"/>
      <c r="R109" s="109"/>
      <c r="S109" s="109"/>
      <c r="T109" s="109"/>
      <c r="U109" s="109"/>
      <c r="V109" s="108"/>
      <c r="W109" s="108"/>
      <c r="X109" s="108"/>
      <c r="Y109" s="108"/>
      <c r="Z109" s="108"/>
      <c r="AA109" s="108"/>
      <c r="AB109" s="108"/>
      <c r="AC109" s="108"/>
      <c r="AD109" s="108"/>
      <c r="AE109" s="108"/>
      <c r="AF109" s="108"/>
      <c r="AG109" s="108"/>
      <c r="AH109" s="108"/>
      <c r="AI109" s="108"/>
      <c r="AJ109" s="108"/>
      <c r="AK109" s="108"/>
      <c r="AL109" s="108"/>
      <c r="AM109" s="108"/>
      <c r="AN109" s="108"/>
      <c r="AO109" s="108"/>
      <c r="AP109" s="108"/>
      <c r="AQ109" s="108"/>
      <c r="AR109" s="108"/>
      <c r="AS109" s="108"/>
      <c r="AT109" s="108"/>
      <c r="AU109" s="108"/>
      <c r="AV109" s="109"/>
      <c r="AW109" s="109"/>
      <c r="AX109" s="109"/>
      <c r="AY109" s="108"/>
      <c r="AZ109" s="107"/>
      <c r="BA109" s="107"/>
      <c r="BB109" s="107"/>
      <c r="BC109" s="108"/>
      <c r="BD109" s="108"/>
    </row>
    <row r="110" spans="1:56" x14ac:dyDescent="0.2">
      <c r="A110" s="107"/>
      <c r="B110" s="107"/>
      <c r="C110" s="107"/>
      <c r="D110" s="107"/>
      <c r="E110" s="108"/>
      <c r="F110" s="107"/>
      <c r="G110" s="107"/>
      <c r="H110" s="107"/>
      <c r="I110" s="107"/>
      <c r="J110" s="107"/>
      <c r="K110" s="107"/>
      <c r="L110" s="109"/>
      <c r="M110" s="109"/>
      <c r="N110" s="109"/>
      <c r="O110" s="109"/>
      <c r="P110" s="109"/>
      <c r="Q110" s="109"/>
      <c r="R110" s="109"/>
      <c r="S110" s="109"/>
      <c r="T110" s="109"/>
      <c r="U110" s="109"/>
      <c r="V110" s="108"/>
      <c r="W110" s="108"/>
      <c r="X110" s="108"/>
      <c r="Y110" s="108"/>
      <c r="Z110" s="108"/>
      <c r="AA110" s="108"/>
      <c r="AB110" s="108"/>
      <c r="AC110" s="108"/>
      <c r="AD110" s="108"/>
      <c r="AE110" s="108"/>
      <c r="AF110" s="108"/>
      <c r="AG110" s="108"/>
      <c r="AH110" s="108"/>
      <c r="AI110" s="108"/>
      <c r="AJ110" s="108"/>
      <c r="AK110" s="108"/>
      <c r="AL110" s="108"/>
      <c r="AM110" s="108"/>
      <c r="AN110" s="108"/>
      <c r="AO110" s="108"/>
      <c r="AP110" s="108"/>
      <c r="AQ110" s="108"/>
      <c r="AR110" s="108"/>
      <c r="AS110" s="108"/>
      <c r="AT110" s="108"/>
      <c r="AU110" s="108"/>
      <c r="AV110" s="109"/>
      <c r="AW110" s="109"/>
      <c r="AX110" s="109"/>
      <c r="AY110" s="108"/>
      <c r="AZ110" s="107"/>
      <c r="BA110" s="107"/>
      <c r="BB110" s="107"/>
      <c r="BC110" s="108"/>
      <c r="BD110" s="108"/>
    </row>
    <row r="111" spans="1:56" x14ac:dyDescent="0.2">
      <c r="A111" s="107"/>
      <c r="B111" s="107"/>
      <c r="C111" s="107"/>
      <c r="D111" s="107"/>
      <c r="E111" s="108"/>
      <c r="F111" s="107"/>
      <c r="G111" s="107"/>
      <c r="H111" s="107"/>
      <c r="I111" s="107"/>
      <c r="J111" s="107"/>
      <c r="K111" s="107"/>
      <c r="L111" s="109"/>
      <c r="M111" s="109"/>
      <c r="N111" s="109"/>
      <c r="O111" s="109"/>
      <c r="P111" s="109"/>
      <c r="Q111" s="109"/>
      <c r="R111" s="109"/>
      <c r="S111" s="109"/>
      <c r="T111" s="109"/>
      <c r="U111" s="109"/>
      <c r="V111" s="108"/>
      <c r="W111" s="108"/>
      <c r="X111" s="108"/>
      <c r="Y111" s="108"/>
      <c r="Z111" s="108"/>
      <c r="AA111" s="108"/>
      <c r="AB111" s="108"/>
      <c r="AC111" s="108"/>
      <c r="AD111" s="108"/>
      <c r="AE111" s="108"/>
      <c r="AF111" s="108"/>
      <c r="AG111" s="108"/>
      <c r="AH111" s="108"/>
      <c r="AI111" s="108"/>
      <c r="AJ111" s="108"/>
      <c r="AK111" s="108"/>
      <c r="AL111" s="108"/>
      <c r="AM111" s="108"/>
      <c r="AN111" s="108"/>
      <c r="AO111" s="108"/>
      <c r="AP111" s="108"/>
      <c r="AQ111" s="108"/>
      <c r="AR111" s="108"/>
      <c r="AS111" s="108"/>
      <c r="AT111" s="108"/>
      <c r="AU111" s="108"/>
      <c r="AV111" s="109"/>
      <c r="AW111" s="109"/>
      <c r="AX111" s="109"/>
      <c r="AY111" s="108"/>
      <c r="AZ111" s="107"/>
      <c r="BA111" s="107"/>
      <c r="BB111" s="107"/>
      <c r="BC111" s="108"/>
      <c r="BD111" s="108"/>
    </row>
    <row r="112" spans="1:56" x14ac:dyDescent="0.2">
      <c r="A112" s="107"/>
      <c r="B112" s="107"/>
      <c r="C112" s="107"/>
      <c r="D112" s="107"/>
      <c r="E112" s="108"/>
      <c r="F112" s="107"/>
      <c r="G112" s="107"/>
      <c r="H112" s="107"/>
      <c r="I112" s="107"/>
      <c r="J112" s="107"/>
      <c r="K112" s="107"/>
      <c r="L112" s="109"/>
      <c r="M112" s="109"/>
      <c r="N112" s="109"/>
      <c r="O112" s="109"/>
      <c r="P112" s="109"/>
      <c r="Q112" s="109"/>
      <c r="R112" s="109"/>
      <c r="S112" s="109"/>
      <c r="T112" s="109"/>
      <c r="U112" s="109"/>
      <c r="V112" s="108"/>
      <c r="W112" s="108"/>
      <c r="X112" s="108"/>
      <c r="Y112" s="108"/>
      <c r="Z112" s="108"/>
      <c r="AA112" s="108"/>
      <c r="AB112" s="108"/>
      <c r="AC112" s="108"/>
      <c r="AD112" s="108"/>
      <c r="AE112" s="108"/>
      <c r="AF112" s="108"/>
      <c r="AG112" s="108"/>
      <c r="AH112" s="108"/>
      <c r="AI112" s="108"/>
      <c r="AJ112" s="108"/>
      <c r="AK112" s="108"/>
      <c r="AL112" s="108"/>
      <c r="AM112" s="108"/>
      <c r="AN112" s="108"/>
      <c r="AO112" s="108"/>
      <c r="AP112" s="108"/>
      <c r="AQ112" s="108"/>
      <c r="AR112" s="108"/>
      <c r="AS112" s="108"/>
      <c r="AT112" s="108"/>
      <c r="AU112" s="108"/>
      <c r="AV112" s="109"/>
      <c r="AW112" s="109"/>
      <c r="AX112" s="109"/>
      <c r="AY112" s="108"/>
      <c r="AZ112" s="107"/>
      <c r="BA112" s="107"/>
      <c r="BB112" s="107"/>
      <c r="BC112" s="108"/>
      <c r="BD112" s="108"/>
    </row>
    <row r="113" spans="1:56" x14ac:dyDescent="0.2">
      <c r="A113" s="107"/>
      <c r="B113" s="107"/>
      <c r="C113" s="107"/>
      <c r="D113" s="107"/>
      <c r="E113" s="108"/>
      <c r="F113" s="107"/>
      <c r="G113" s="107"/>
      <c r="H113" s="107"/>
      <c r="I113" s="107"/>
      <c r="J113" s="107"/>
      <c r="K113" s="107"/>
      <c r="L113" s="109"/>
      <c r="M113" s="109"/>
      <c r="N113" s="109"/>
      <c r="O113" s="109"/>
      <c r="P113" s="109"/>
      <c r="Q113" s="109"/>
      <c r="R113" s="109"/>
      <c r="S113" s="109"/>
      <c r="T113" s="109"/>
      <c r="U113" s="109"/>
      <c r="V113" s="108"/>
      <c r="W113" s="108"/>
      <c r="X113" s="108"/>
      <c r="Y113" s="108"/>
      <c r="Z113" s="108"/>
      <c r="AA113" s="108"/>
      <c r="AB113" s="108"/>
      <c r="AC113" s="108"/>
      <c r="AD113" s="108"/>
      <c r="AE113" s="108"/>
      <c r="AF113" s="108"/>
      <c r="AG113" s="108"/>
      <c r="AH113" s="108"/>
      <c r="AI113" s="108"/>
      <c r="AJ113" s="108"/>
      <c r="AK113" s="108"/>
      <c r="AL113" s="108"/>
      <c r="AM113" s="108"/>
      <c r="AN113" s="108"/>
      <c r="AO113" s="108"/>
      <c r="AP113" s="108"/>
      <c r="AQ113" s="108"/>
      <c r="AR113" s="108"/>
      <c r="AS113" s="108"/>
      <c r="AT113" s="108"/>
      <c r="AU113" s="108"/>
      <c r="AV113" s="109"/>
      <c r="AW113" s="109"/>
      <c r="AX113" s="109"/>
      <c r="AY113" s="108"/>
      <c r="AZ113" s="107"/>
      <c r="BA113" s="107"/>
      <c r="BB113" s="107"/>
      <c r="BC113" s="108"/>
      <c r="BD113" s="108"/>
    </row>
  </sheetData>
  <sheetProtection sheet="1" formatCells="0" formatColumns="0" formatRows="0" insertRows="0" deleteRows="0" sort="0" autoFilter="0" pivotTables="0"/>
  <mergeCells count="68">
    <mergeCell ref="B20:H20"/>
    <mergeCell ref="I20:U20"/>
    <mergeCell ref="V20:AP20"/>
    <mergeCell ref="AR20:AW20"/>
    <mergeCell ref="B17:U17"/>
    <mergeCell ref="AY17:BD20"/>
    <mergeCell ref="B18:H18"/>
    <mergeCell ref="I18:U18"/>
    <mergeCell ref="V18:AP18"/>
    <mergeCell ref="AR18:AW18"/>
    <mergeCell ref="B19:H19"/>
    <mergeCell ref="I19:U19"/>
    <mergeCell ref="V19:AP19"/>
    <mergeCell ref="AR19:AW19"/>
    <mergeCell ref="B14:D14"/>
    <mergeCell ref="F14:H14"/>
    <mergeCell ref="I14:K14"/>
    <mergeCell ref="S14:U14"/>
    <mergeCell ref="AZ14:BB14"/>
    <mergeCell ref="B15:D15"/>
    <mergeCell ref="F15:H15"/>
    <mergeCell ref="I15:K15"/>
    <mergeCell ref="S15:U15"/>
    <mergeCell ref="AZ15:BB15"/>
    <mergeCell ref="B12:D12"/>
    <mergeCell ref="F12:H12"/>
    <mergeCell ref="I12:K12"/>
    <mergeCell ref="S12:U12"/>
    <mergeCell ref="AZ12:BB12"/>
    <mergeCell ref="B13:D13"/>
    <mergeCell ref="F13:H13"/>
    <mergeCell ref="I13:K13"/>
    <mergeCell ref="S13:U13"/>
    <mergeCell ref="AZ13:BB13"/>
    <mergeCell ref="B10:D10"/>
    <mergeCell ref="F10:H10"/>
    <mergeCell ref="I10:K10"/>
    <mergeCell ref="S10:U10"/>
    <mergeCell ref="AZ10:BB10"/>
    <mergeCell ref="B11:D11"/>
    <mergeCell ref="F11:H11"/>
    <mergeCell ref="I11:K11"/>
    <mergeCell ref="S11:U11"/>
    <mergeCell ref="AZ11:BB11"/>
    <mergeCell ref="B8:K8"/>
    <mergeCell ref="AY8:BD8"/>
    <mergeCell ref="B9:D9"/>
    <mergeCell ref="F9:H9"/>
    <mergeCell ref="I9:K9"/>
    <mergeCell ref="S9:U9"/>
    <mergeCell ref="AZ9:BB9"/>
    <mergeCell ref="AA4:AU4"/>
    <mergeCell ref="B6:C6"/>
    <mergeCell ref="D6:H6"/>
    <mergeCell ref="I6:K6"/>
    <mergeCell ref="L6:U6"/>
    <mergeCell ref="V6:Z6"/>
    <mergeCell ref="AA6:AX6"/>
    <mergeCell ref="B1:AU1"/>
    <mergeCell ref="AV1:AX4"/>
    <mergeCell ref="BB1:BD2"/>
    <mergeCell ref="B2:AU2"/>
    <mergeCell ref="B3:D3"/>
    <mergeCell ref="E3:Z3"/>
    <mergeCell ref="AA3:AU3"/>
    <mergeCell ref="BB3:BD4"/>
    <mergeCell ref="B4:D4"/>
    <mergeCell ref="E4:Z4"/>
  </mergeCells>
  <dataValidations count="7">
    <dataValidation type="list" allowBlank="1" showInputMessage="1" showErrorMessage="1" sqref="AY10:AY15 KU10:KU15 UQ10:UQ15 AEM10:AEM15 AOI10:AOI15 AYE10:AYE15 BIA10:BIA15 BRW10:BRW15 CBS10:CBS15 CLO10:CLO15 CVK10:CVK15 DFG10:DFG15 DPC10:DPC15 DYY10:DYY15 EIU10:EIU15 ESQ10:ESQ15 FCM10:FCM15 FMI10:FMI15 FWE10:FWE15 GGA10:GGA15 GPW10:GPW15 GZS10:GZS15 HJO10:HJO15 HTK10:HTK15 IDG10:IDG15 INC10:INC15 IWY10:IWY15 JGU10:JGU15 JQQ10:JQQ15 KAM10:KAM15 KKI10:KKI15 KUE10:KUE15 LEA10:LEA15 LNW10:LNW15 LXS10:LXS15 MHO10:MHO15 MRK10:MRK15 NBG10:NBG15 NLC10:NLC15 NUY10:NUY15 OEU10:OEU15 OOQ10:OOQ15 OYM10:OYM15 PII10:PII15 PSE10:PSE15 QCA10:QCA15 QLW10:QLW15 QVS10:QVS15 RFO10:RFO15 RPK10:RPK15 RZG10:RZG15 SJC10:SJC15 SSY10:SSY15 TCU10:TCU15 TMQ10:TMQ15 TWM10:TWM15 UGI10:UGI15 UQE10:UQE15 VAA10:VAA15 VJW10:VJW15 VTS10:VTS15 WDO10:WDO15 WNK10:WNK15 WXG10:WXG15 AY65546:AY65551 KU65546:KU65551 UQ65546:UQ65551 AEM65546:AEM65551 AOI65546:AOI65551 AYE65546:AYE65551 BIA65546:BIA65551 BRW65546:BRW65551 CBS65546:CBS65551 CLO65546:CLO65551 CVK65546:CVK65551 DFG65546:DFG65551 DPC65546:DPC65551 DYY65546:DYY65551 EIU65546:EIU65551 ESQ65546:ESQ65551 FCM65546:FCM65551 FMI65546:FMI65551 FWE65546:FWE65551 GGA65546:GGA65551 GPW65546:GPW65551 GZS65546:GZS65551 HJO65546:HJO65551 HTK65546:HTK65551 IDG65546:IDG65551 INC65546:INC65551 IWY65546:IWY65551 JGU65546:JGU65551 JQQ65546:JQQ65551 KAM65546:KAM65551 KKI65546:KKI65551 KUE65546:KUE65551 LEA65546:LEA65551 LNW65546:LNW65551 LXS65546:LXS65551 MHO65546:MHO65551 MRK65546:MRK65551 NBG65546:NBG65551 NLC65546:NLC65551 NUY65546:NUY65551 OEU65546:OEU65551 OOQ65546:OOQ65551 OYM65546:OYM65551 PII65546:PII65551 PSE65546:PSE65551 QCA65546:QCA65551 QLW65546:QLW65551 QVS65546:QVS65551 RFO65546:RFO65551 RPK65546:RPK65551 RZG65546:RZG65551 SJC65546:SJC65551 SSY65546:SSY65551 TCU65546:TCU65551 TMQ65546:TMQ65551 TWM65546:TWM65551 UGI65546:UGI65551 UQE65546:UQE65551 VAA65546:VAA65551 VJW65546:VJW65551 VTS65546:VTS65551 WDO65546:WDO65551 WNK65546:WNK65551 WXG65546:WXG65551 AY131082:AY131087 KU131082:KU131087 UQ131082:UQ131087 AEM131082:AEM131087 AOI131082:AOI131087 AYE131082:AYE131087 BIA131082:BIA131087 BRW131082:BRW131087 CBS131082:CBS131087 CLO131082:CLO131087 CVK131082:CVK131087 DFG131082:DFG131087 DPC131082:DPC131087 DYY131082:DYY131087 EIU131082:EIU131087 ESQ131082:ESQ131087 FCM131082:FCM131087 FMI131082:FMI131087 FWE131082:FWE131087 GGA131082:GGA131087 GPW131082:GPW131087 GZS131082:GZS131087 HJO131082:HJO131087 HTK131082:HTK131087 IDG131082:IDG131087 INC131082:INC131087 IWY131082:IWY131087 JGU131082:JGU131087 JQQ131082:JQQ131087 KAM131082:KAM131087 KKI131082:KKI131087 KUE131082:KUE131087 LEA131082:LEA131087 LNW131082:LNW131087 LXS131082:LXS131087 MHO131082:MHO131087 MRK131082:MRK131087 NBG131082:NBG131087 NLC131082:NLC131087 NUY131082:NUY131087 OEU131082:OEU131087 OOQ131082:OOQ131087 OYM131082:OYM131087 PII131082:PII131087 PSE131082:PSE131087 QCA131082:QCA131087 QLW131082:QLW131087 QVS131082:QVS131087 RFO131082:RFO131087 RPK131082:RPK131087 RZG131082:RZG131087 SJC131082:SJC131087 SSY131082:SSY131087 TCU131082:TCU131087 TMQ131082:TMQ131087 TWM131082:TWM131087 UGI131082:UGI131087 UQE131082:UQE131087 VAA131082:VAA131087 VJW131082:VJW131087 VTS131082:VTS131087 WDO131082:WDO131087 WNK131082:WNK131087 WXG131082:WXG131087 AY196618:AY196623 KU196618:KU196623 UQ196618:UQ196623 AEM196618:AEM196623 AOI196618:AOI196623 AYE196618:AYE196623 BIA196618:BIA196623 BRW196618:BRW196623 CBS196618:CBS196623 CLO196618:CLO196623 CVK196618:CVK196623 DFG196618:DFG196623 DPC196618:DPC196623 DYY196618:DYY196623 EIU196618:EIU196623 ESQ196618:ESQ196623 FCM196618:FCM196623 FMI196618:FMI196623 FWE196618:FWE196623 GGA196618:GGA196623 GPW196618:GPW196623 GZS196618:GZS196623 HJO196618:HJO196623 HTK196618:HTK196623 IDG196618:IDG196623 INC196618:INC196623 IWY196618:IWY196623 JGU196618:JGU196623 JQQ196618:JQQ196623 KAM196618:KAM196623 KKI196618:KKI196623 KUE196618:KUE196623 LEA196618:LEA196623 LNW196618:LNW196623 LXS196618:LXS196623 MHO196618:MHO196623 MRK196618:MRK196623 NBG196618:NBG196623 NLC196618:NLC196623 NUY196618:NUY196623 OEU196618:OEU196623 OOQ196618:OOQ196623 OYM196618:OYM196623 PII196618:PII196623 PSE196618:PSE196623 QCA196618:QCA196623 QLW196618:QLW196623 QVS196618:QVS196623 RFO196618:RFO196623 RPK196618:RPK196623 RZG196618:RZG196623 SJC196618:SJC196623 SSY196618:SSY196623 TCU196618:TCU196623 TMQ196618:TMQ196623 TWM196618:TWM196623 UGI196618:UGI196623 UQE196618:UQE196623 VAA196618:VAA196623 VJW196618:VJW196623 VTS196618:VTS196623 WDO196618:WDO196623 WNK196618:WNK196623 WXG196618:WXG196623 AY262154:AY262159 KU262154:KU262159 UQ262154:UQ262159 AEM262154:AEM262159 AOI262154:AOI262159 AYE262154:AYE262159 BIA262154:BIA262159 BRW262154:BRW262159 CBS262154:CBS262159 CLO262154:CLO262159 CVK262154:CVK262159 DFG262154:DFG262159 DPC262154:DPC262159 DYY262154:DYY262159 EIU262154:EIU262159 ESQ262154:ESQ262159 FCM262154:FCM262159 FMI262154:FMI262159 FWE262154:FWE262159 GGA262154:GGA262159 GPW262154:GPW262159 GZS262154:GZS262159 HJO262154:HJO262159 HTK262154:HTK262159 IDG262154:IDG262159 INC262154:INC262159 IWY262154:IWY262159 JGU262154:JGU262159 JQQ262154:JQQ262159 KAM262154:KAM262159 KKI262154:KKI262159 KUE262154:KUE262159 LEA262154:LEA262159 LNW262154:LNW262159 LXS262154:LXS262159 MHO262154:MHO262159 MRK262154:MRK262159 NBG262154:NBG262159 NLC262154:NLC262159 NUY262154:NUY262159 OEU262154:OEU262159 OOQ262154:OOQ262159 OYM262154:OYM262159 PII262154:PII262159 PSE262154:PSE262159 QCA262154:QCA262159 QLW262154:QLW262159 QVS262154:QVS262159 RFO262154:RFO262159 RPK262154:RPK262159 RZG262154:RZG262159 SJC262154:SJC262159 SSY262154:SSY262159 TCU262154:TCU262159 TMQ262154:TMQ262159 TWM262154:TWM262159 UGI262154:UGI262159 UQE262154:UQE262159 VAA262154:VAA262159 VJW262154:VJW262159 VTS262154:VTS262159 WDO262154:WDO262159 WNK262154:WNK262159 WXG262154:WXG262159 AY327690:AY327695 KU327690:KU327695 UQ327690:UQ327695 AEM327690:AEM327695 AOI327690:AOI327695 AYE327690:AYE327695 BIA327690:BIA327695 BRW327690:BRW327695 CBS327690:CBS327695 CLO327690:CLO327695 CVK327690:CVK327695 DFG327690:DFG327695 DPC327690:DPC327695 DYY327690:DYY327695 EIU327690:EIU327695 ESQ327690:ESQ327695 FCM327690:FCM327695 FMI327690:FMI327695 FWE327690:FWE327695 GGA327690:GGA327695 GPW327690:GPW327695 GZS327690:GZS327695 HJO327690:HJO327695 HTK327690:HTK327695 IDG327690:IDG327695 INC327690:INC327695 IWY327690:IWY327695 JGU327690:JGU327695 JQQ327690:JQQ327695 KAM327690:KAM327695 KKI327690:KKI327695 KUE327690:KUE327695 LEA327690:LEA327695 LNW327690:LNW327695 LXS327690:LXS327695 MHO327690:MHO327695 MRK327690:MRK327695 NBG327690:NBG327695 NLC327690:NLC327695 NUY327690:NUY327695 OEU327690:OEU327695 OOQ327690:OOQ327695 OYM327690:OYM327695 PII327690:PII327695 PSE327690:PSE327695 QCA327690:QCA327695 QLW327690:QLW327695 QVS327690:QVS327695 RFO327690:RFO327695 RPK327690:RPK327695 RZG327690:RZG327695 SJC327690:SJC327695 SSY327690:SSY327695 TCU327690:TCU327695 TMQ327690:TMQ327695 TWM327690:TWM327695 UGI327690:UGI327695 UQE327690:UQE327695 VAA327690:VAA327695 VJW327690:VJW327695 VTS327690:VTS327695 WDO327690:WDO327695 WNK327690:WNK327695 WXG327690:WXG327695 AY393226:AY393231 KU393226:KU393231 UQ393226:UQ393231 AEM393226:AEM393231 AOI393226:AOI393231 AYE393226:AYE393231 BIA393226:BIA393231 BRW393226:BRW393231 CBS393226:CBS393231 CLO393226:CLO393231 CVK393226:CVK393231 DFG393226:DFG393231 DPC393226:DPC393231 DYY393226:DYY393231 EIU393226:EIU393231 ESQ393226:ESQ393231 FCM393226:FCM393231 FMI393226:FMI393231 FWE393226:FWE393231 GGA393226:GGA393231 GPW393226:GPW393231 GZS393226:GZS393231 HJO393226:HJO393231 HTK393226:HTK393231 IDG393226:IDG393231 INC393226:INC393231 IWY393226:IWY393231 JGU393226:JGU393231 JQQ393226:JQQ393231 KAM393226:KAM393231 KKI393226:KKI393231 KUE393226:KUE393231 LEA393226:LEA393231 LNW393226:LNW393231 LXS393226:LXS393231 MHO393226:MHO393231 MRK393226:MRK393231 NBG393226:NBG393231 NLC393226:NLC393231 NUY393226:NUY393231 OEU393226:OEU393231 OOQ393226:OOQ393231 OYM393226:OYM393231 PII393226:PII393231 PSE393226:PSE393231 QCA393226:QCA393231 QLW393226:QLW393231 QVS393226:QVS393231 RFO393226:RFO393231 RPK393226:RPK393231 RZG393226:RZG393231 SJC393226:SJC393231 SSY393226:SSY393231 TCU393226:TCU393231 TMQ393226:TMQ393231 TWM393226:TWM393231 UGI393226:UGI393231 UQE393226:UQE393231 VAA393226:VAA393231 VJW393226:VJW393231 VTS393226:VTS393231 WDO393226:WDO393231 WNK393226:WNK393231 WXG393226:WXG393231 AY458762:AY458767 KU458762:KU458767 UQ458762:UQ458767 AEM458762:AEM458767 AOI458762:AOI458767 AYE458762:AYE458767 BIA458762:BIA458767 BRW458762:BRW458767 CBS458762:CBS458767 CLO458762:CLO458767 CVK458762:CVK458767 DFG458762:DFG458767 DPC458762:DPC458767 DYY458762:DYY458767 EIU458762:EIU458767 ESQ458762:ESQ458767 FCM458762:FCM458767 FMI458762:FMI458767 FWE458762:FWE458767 GGA458762:GGA458767 GPW458762:GPW458767 GZS458762:GZS458767 HJO458762:HJO458767 HTK458762:HTK458767 IDG458762:IDG458767 INC458762:INC458767 IWY458762:IWY458767 JGU458762:JGU458767 JQQ458762:JQQ458767 KAM458762:KAM458767 KKI458762:KKI458767 KUE458762:KUE458767 LEA458762:LEA458767 LNW458762:LNW458767 LXS458762:LXS458767 MHO458762:MHO458767 MRK458762:MRK458767 NBG458762:NBG458767 NLC458762:NLC458767 NUY458762:NUY458767 OEU458762:OEU458767 OOQ458762:OOQ458767 OYM458762:OYM458767 PII458762:PII458767 PSE458762:PSE458767 QCA458762:QCA458767 QLW458762:QLW458767 QVS458762:QVS458767 RFO458762:RFO458767 RPK458762:RPK458767 RZG458762:RZG458767 SJC458762:SJC458767 SSY458762:SSY458767 TCU458762:TCU458767 TMQ458762:TMQ458767 TWM458762:TWM458767 UGI458762:UGI458767 UQE458762:UQE458767 VAA458762:VAA458767 VJW458762:VJW458767 VTS458762:VTS458767 WDO458762:WDO458767 WNK458762:WNK458767 WXG458762:WXG458767 AY524298:AY524303 KU524298:KU524303 UQ524298:UQ524303 AEM524298:AEM524303 AOI524298:AOI524303 AYE524298:AYE524303 BIA524298:BIA524303 BRW524298:BRW524303 CBS524298:CBS524303 CLO524298:CLO524303 CVK524298:CVK524303 DFG524298:DFG524303 DPC524298:DPC524303 DYY524298:DYY524303 EIU524298:EIU524303 ESQ524298:ESQ524303 FCM524298:FCM524303 FMI524298:FMI524303 FWE524298:FWE524303 GGA524298:GGA524303 GPW524298:GPW524303 GZS524298:GZS524303 HJO524298:HJO524303 HTK524298:HTK524303 IDG524298:IDG524303 INC524298:INC524303 IWY524298:IWY524303 JGU524298:JGU524303 JQQ524298:JQQ524303 KAM524298:KAM524303 KKI524298:KKI524303 KUE524298:KUE524303 LEA524298:LEA524303 LNW524298:LNW524303 LXS524298:LXS524303 MHO524298:MHO524303 MRK524298:MRK524303 NBG524298:NBG524303 NLC524298:NLC524303 NUY524298:NUY524303 OEU524298:OEU524303 OOQ524298:OOQ524303 OYM524298:OYM524303 PII524298:PII524303 PSE524298:PSE524303 QCA524298:QCA524303 QLW524298:QLW524303 QVS524298:QVS524303 RFO524298:RFO524303 RPK524298:RPK524303 RZG524298:RZG524303 SJC524298:SJC524303 SSY524298:SSY524303 TCU524298:TCU524303 TMQ524298:TMQ524303 TWM524298:TWM524303 UGI524298:UGI524303 UQE524298:UQE524303 VAA524298:VAA524303 VJW524298:VJW524303 VTS524298:VTS524303 WDO524298:WDO524303 WNK524298:WNK524303 WXG524298:WXG524303 AY589834:AY589839 KU589834:KU589839 UQ589834:UQ589839 AEM589834:AEM589839 AOI589834:AOI589839 AYE589834:AYE589839 BIA589834:BIA589839 BRW589834:BRW589839 CBS589834:CBS589839 CLO589834:CLO589839 CVK589834:CVK589839 DFG589834:DFG589839 DPC589834:DPC589839 DYY589834:DYY589839 EIU589834:EIU589839 ESQ589834:ESQ589839 FCM589834:FCM589839 FMI589834:FMI589839 FWE589834:FWE589839 GGA589834:GGA589839 GPW589834:GPW589839 GZS589834:GZS589839 HJO589834:HJO589839 HTK589834:HTK589839 IDG589834:IDG589839 INC589834:INC589839 IWY589834:IWY589839 JGU589834:JGU589839 JQQ589834:JQQ589839 KAM589834:KAM589839 KKI589834:KKI589839 KUE589834:KUE589839 LEA589834:LEA589839 LNW589834:LNW589839 LXS589834:LXS589839 MHO589834:MHO589839 MRK589834:MRK589839 NBG589834:NBG589839 NLC589834:NLC589839 NUY589834:NUY589839 OEU589834:OEU589839 OOQ589834:OOQ589839 OYM589834:OYM589839 PII589834:PII589839 PSE589834:PSE589839 QCA589834:QCA589839 QLW589834:QLW589839 QVS589834:QVS589839 RFO589834:RFO589839 RPK589834:RPK589839 RZG589834:RZG589839 SJC589834:SJC589839 SSY589834:SSY589839 TCU589834:TCU589839 TMQ589834:TMQ589839 TWM589834:TWM589839 UGI589834:UGI589839 UQE589834:UQE589839 VAA589834:VAA589839 VJW589834:VJW589839 VTS589834:VTS589839 WDO589834:WDO589839 WNK589834:WNK589839 WXG589834:WXG589839 AY655370:AY655375 KU655370:KU655375 UQ655370:UQ655375 AEM655370:AEM655375 AOI655370:AOI655375 AYE655370:AYE655375 BIA655370:BIA655375 BRW655370:BRW655375 CBS655370:CBS655375 CLO655370:CLO655375 CVK655370:CVK655375 DFG655370:DFG655375 DPC655370:DPC655375 DYY655370:DYY655375 EIU655370:EIU655375 ESQ655370:ESQ655375 FCM655370:FCM655375 FMI655370:FMI655375 FWE655370:FWE655375 GGA655370:GGA655375 GPW655370:GPW655375 GZS655370:GZS655375 HJO655370:HJO655375 HTK655370:HTK655375 IDG655370:IDG655375 INC655370:INC655375 IWY655370:IWY655375 JGU655370:JGU655375 JQQ655370:JQQ655375 KAM655370:KAM655375 KKI655370:KKI655375 KUE655370:KUE655375 LEA655370:LEA655375 LNW655370:LNW655375 LXS655370:LXS655375 MHO655370:MHO655375 MRK655370:MRK655375 NBG655370:NBG655375 NLC655370:NLC655375 NUY655370:NUY655375 OEU655370:OEU655375 OOQ655370:OOQ655375 OYM655370:OYM655375 PII655370:PII655375 PSE655370:PSE655375 QCA655370:QCA655375 QLW655370:QLW655375 QVS655370:QVS655375 RFO655370:RFO655375 RPK655370:RPK655375 RZG655370:RZG655375 SJC655370:SJC655375 SSY655370:SSY655375 TCU655370:TCU655375 TMQ655370:TMQ655375 TWM655370:TWM655375 UGI655370:UGI655375 UQE655370:UQE655375 VAA655370:VAA655375 VJW655370:VJW655375 VTS655370:VTS655375 WDO655370:WDO655375 WNK655370:WNK655375 WXG655370:WXG655375 AY720906:AY720911 KU720906:KU720911 UQ720906:UQ720911 AEM720906:AEM720911 AOI720906:AOI720911 AYE720906:AYE720911 BIA720906:BIA720911 BRW720906:BRW720911 CBS720906:CBS720911 CLO720906:CLO720911 CVK720906:CVK720911 DFG720906:DFG720911 DPC720906:DPC720911 DYY720906:DYY720911 EIU720906:EIU720911 ESQ720906:ESQ720911 FCM720906:FCM720911 FMI720906:FMI720911 FWE720906:FWE720911 GGA720906:GGA720911 GPW720906:GPW720911 GZS720906:GZS720911 HJO720906:HJO720911 HTK720906:HTK720911 IDG720906:IDG720911 INC720906:INC720911 IWY720906:IWY720911 JGU720906:JGU720911 JQQ720906:JQQ720911 KAM720906:KAM720911 KKI720906:KKI720911 KUE720906:KUE720911 LEA720906:LEA720911 LNW720906:LNW720911 LXS720906:LXS720911 MHO720906:MHO720911 MRK720906:MRK720911 NBG720906:NBG720911 NLC720906:NLC720911 NUY720906:NUY720911 OEU720906:OEU720911 OOQ720906:OOQ720911 OYM720906:OYM720911 PII720906:PII720911 PSE720906:PSE720911 QCA720906:QCA720911 QLW720906:QLW720911 QVS720906:QVS720911 RFO720906:RFO720911 RPK720906:RPK720911 RZG720906:RZG720911 SJC720906:SJC720911 SSY720906:SSY720911 TCU720906:TCU720911 TMQ720906:TMQ720911 TWM720906:TWM720911 UGI720906:UGI720911 UQE720906:UQE720911 VAA720906:VAA720911 VJW720906:VJW720911 VTS720906:VTS720911 WDO720906:WDO720911 WNK720906:WNK720911 WXG720906:WXG720911 AY786442:AY786447 KU786442:KU786447 UQ786442:UQ786447 AEM786442:AEM786447 AOI786442:AOI786447 AYE786442:AYE786447 BIA786442:BIA786447 BRW786442:BRW786447 CBS786442:CBS786447 CLO786442:CLO786447 CVK786442:CVK786447 DFG786442:DFG786447 DPC786442:DPC786447 DYY786442:DYY786447 EIU786442:EIU786447 ESQ786442:ESQ786447 FCM786442:FCM786447 FMI786442:FMI786447 FWE786442:FWE786447 GGA786442:GGA786447 GPW786442:GPW786447 GZS786442:GZS786447 HJO786442:HJO786447 HTK786442:HTK786447 IDG786442:IDG786447 INC786442:INC786447 IWY786442:IWY786447 JGU786442:JGU786447 JQQ786442:JQQ786447 KAM786442:KAM786447 KKI786442:KKI786447 KUE786442:KUE786447 LEA786442:LEA786447 LNW786442:LNW786447 LXS786442:LXS786447 MHO786442:MHO786447 MRK786442:MRK786447 NBG786442:NBG786447 NLC786442:NLC786447 NUY786442:NUY786447 OEU786442:OEU786447 OOQ786442:OOQ786447 OYM786442:OYM786447 PII786442:PII786447 PSE786442:PSE786447 QCA786442:QCA786447 QLW786442:QLW786447 QVS786442:QVS786447 RFO786442:RFO786447 RPK786442:RPK786447 RZG786442:RZG786447 SJC786442:SJC786447 SSY786442:SSY786447 TCU786442:TCU786447 TMQ786442:TMQ786447 TWM786442:TWM786447 UGI786442:UGI786447 UQE786442:UQE786447 VAA786442:VAA786447 VJW786442:VJW786447 VTS786442:VTS786447 WDO786442:WDO786447 WNK786442:WNK786447 WXG786442:WXG786447 AY851978:AY851983 KU851978:KU851983 UQ851978:UQ851983 AEM851978:AEM851983 AOI851978:AOI851983 AYE851978:AYE851983 BIA851978:BIA851983 BRW851978:BRW851983 CBS851978:CBS851983 CLO851978:CLO851983 CVK851978:CVK851983 DFG851978:DFG851983 DPC851978:DPC851983 DYY851978:DYY851983 EIU851978:EIU851983 ESQ851978:ESQ851983 FCM851978:FCM851983 FMI851978:FMI851983 FWE851978:FWE851983 GGA851978:GGA851983 GPW851978:GPW851983 GZS851978:GZS851983 HJO851978:HJO851983 HTK851978:HTK851983 IDG851978:IDG851983 INC851978:INC851983 IWY851978:IWY851983 JGU851978:JGU851983 JQQ851978:JQQ851983 KAM851978:KAM851983 KKI851978:KKI851983 KUE851978:KUE851983 LEA851978:LEA851983 LNW851978:LNW851983 LXS851978:LXS851983 MHO851978:MHO851983 MRK851978:MRK851983 NBG851978:NBG851983 NLC851978:NLC851983 NUY851978:NUY851983 OEU851978:OEU851983 OOQ851978:OOQ851983 OYM851978:OYM851983 PII851978:PII851983 PSE851978:PSE851983 QCA851978:QCA851983 QLW851978:QLW851983 QVS851978:QVS851983 RFO851978:RFO851983 RPK851978:RPK851983 RZG851978:RZG851983 SJC851978:SJC851983 SSY851978:SSY851983 TCU851978:TCU851983 TMQ851978:TMQ851983 TWM851978:TWM851983 UGI851978:UGI851983 UQE851978:UQE851983 VAA851978:VAA851983 VJW851978:VJW851983 VTS851978:VTS851983 WDO851978:WDO851983 WNK851978:WNK851983 WXG851978:WXG851983 AY917514:AY917519 KU917514:KU917519 UQ917514:UQ917519 AEM917514:AEM917519 AOI917514:AOI917519 AYE917514:AYE917519 BIA917514:BIA917519 BRW917514:BRW917519 CBS917514:CBS917519 CLO917514:CLO917519 CVK917514:CVK917519 DFG917514:DFG917519 DPC917514:DPC917519 DYY917514:DYY917519 EIU917514:EIU917519 ESQ917514:ESQ917519 FCM917514:FCM917519 FMI917514:FMI917519 FWE917514:FWE917519 GGA917514:GGA917519 GPW917514:GPW917519 GZS917514:GZS917519 HJO917514:HJO917519 HTK917514:HTK917519 IDG917514:IDG917519 INC917514:INC917519 IWY917514:IWY917519 JGU917514:JGU917519 JQQ917514:JQQ917519 KAM917514:KAM917519 KKI917514:KKI917519 KUE917514:KUE917519 LEA917514:LEA917519 LNW917514:LNW917519 LXS917514:LXS917519 MHO917514:MHO917519 MRK917514:MRK917519 NBG917514:NBG917519 NLC917514:NLC917519 NUY917514:NUY917519 OEU917514:OEU917519 OOQ917514:OOQ917519 OYM917514:OYM917519 PII917514:PII917519 PSE917514:PSE917519 QCA917514:QCA917519 QLW917514:QLW917519 QVS917514:QVS917519 RFO917514:RFO917519 RPK917514:RPK917519 RZG917514:RZG917519 SJC917514:SJC917519 SSY917514:SSY917519 TCU917514:TCU917519 TMQ917514:TMQ917519 TWM917514:TWM917519 UGI917514:UGI917519 UQE917514:UQE917519 VAA917514:VAA917519 VJW917514:VJW917519 VTS917514:VTS917519 WDO917514:WDO917519 WNK917514:WNK917519 WXG917514:WXG917519 AY983050:AY983055 KU983050:KU983055 UQ983050:UQ983055 AEM983050:AEM983055 AOI983050:AOI983055 AYE983050:AYE983055 BIA983050:BIA983055 BRW983050:BRW983055 CBS983050:CBS983055 CLO983050:CLO983055 CVK983050:CVK983055 DFG983050:DFG983055 DPC983050:DPC983055 DYY983050:DYY983055 EIU983050:EIU983055 ESQ983050:ESQ983055 FCM983050:FCM983055 FMI983050:FMI983055 FWE983050:FWE983055 GGA983050:GGA983055 GPW983050:GPW983055 GZS983050:GZS983055 HJO983050:HJO983055 HTK983050:HTK983055 IDG983050:IDG983055 INC983050:INC983055 IWY983050:IWY983055 JGU983050:JGU983055 JQQ983050:JQQ983055 KAM983050:KAM983055 KKI983050:KKI983055 KUE983050:KUE983055 LEA983050:LEA983055 LNW983050:LNW983055 LXS983050:LXS983055 MHO983050:MHO983055 MRK983050:MRK983055 NBG983050:NBG983055 NLC983050:NLC983055 NUY983050:NUY983055 OEU983050:OEU983055 OOQ983050:OOQ983055 OYM983050:OYM983055 PII983050:PII983055 PSE983050:PSE983055 QCA983050:QCA983055 QLW983050:QLW983055 QVS983050:QVS983055 RFO983050:RFO983055 RPK983050:RPK983055 RZG983050:RZG983055 SJC983050:SJC983055 SSY983050:SSY983055 TCU983050:TCU983055 TMQ983050:TMQ983055 TWM983050:TWM983055 UGI983050:UGI983055 UQE983050:UQE983055 VAA983050:VAA983055 VJW983050:VJW983055 VTS983050:VTS983055 WDO983050:WDO983055 WNK983050:WNK983055 WXG983050:WXG983055">
      <formula1>Monitoreo</formula1>
    </dataValidation>
    <dataValidation type="list" allowBlank="1" showInputMessage="1" sqref="AV10:AV15 KR10:KR15 UN10:UN15 AEJ10:AEJ15 AOF10:AOF15 AYB10:AYB15 BHX10:BHX15 BRT10:BRT15 CBP10:CBP15 CLL10:CLL15 CVH10:CVH15 DFD10:DFD15 DOZ10:DOZ15 DYV10:DYV15 EIR10:EIR15 ESN10:ESN15 FCJ10:FCJ15 FMF10:FMF15 FWB10:FWB15 GFX10:GFX15 GPT10:GPT15 GZP10:GZP15 HJL10:HJL15 HTH10:HTH15 IDD10:IDD15 IMZ10:IMZ15 IWV10:IWV15 JGR10:JGR15 JQN10:JQN15 KAJ10:KAJ15 KKF10:KKF15 KUB10:KUB15 LDX10:LDX15 LNT10:LNT15 LXP10:LXP15 MHL10:MHL15 MRH10:MRH15 NBD10:NBD15 NKZ10:NKZ15 NUV10:NUV15 OER10:OER15 OON10:OON15 OYJ10:OYJ15 PIF10:PIF15 PSB10:PSB15 QBX10:QBX15 QLT10:QLT15 QVP10:QVP15 RFL10:RFL15 RPH10:RPH15 RZD10:RZD15 SIZ10:SIZ15 SSV10:SSV15 TCR10:TCR15 TMN10:TMN15 TWJ10:TWJ15 UGF10:UGF15 UQB10:UQB15 UZX10:UZX15 VJT10:VJT15 VTP10:VTP15 WDL10:WDL15 WNH10:WNH15 WXD10:WXD15 AV65546:AV65551 KR65546:KR65551 UN65546:UN65551 AEJ65546:AEJ65551 AOF65546:AOF65551 AYB65546:AYB65551 BHX65546:BHX65551 BRT65546:BRT65551 CBP65546:CBP65551 CLL65546:CLL65551 CVH65546:CVH65551 DFD65546:DFD65551 DOZ65546:DOZ65551 DYV65546:DYV65551 EIR65546:EIR65551 ESN65546:ESN65551 FCJ65546:FCJ65551 FMF65546:FMF65551 FWB65546:FWB65551 GFX65546:GFX65551 GPT65546:GPT65551 GZP65546:GZP65551 HJL65546:HJL65551 HTH65546:HTH65551 IDD65546:IDD65551 IMZ65546:IMZ65551 IWV65546:IWV65551 JGR65546:JGR65551 JQN65546:JQN65551 KAJ65546:KAJ65551 KKF65546:KKF65551 KUB65546:KUB65551 LDX65546:LDX65551 LNT65546:LNT65551 LXP65546:LXP65551 MHL65546:MHL65551 MRH65546:MRH65551 NBD65546:NBD65551 NKZ65546:NKZ65551 NUV65546:NUV65551 OER65546:OER65551 OON65546:OON65551 OYJ65546:OYJ65551 PIF65546:PIF65551 PSB65546:PSB65551 QBX65546:QBX65551 QLT65546:QLT65551 QVP65546:QVP65551 RFL65546:RFL65551 RPH65546:RPH65551 RZD65546:RZD65551 SIZ65546:SIZ65551 SSV65546:SSV65551 TCR65546:TCR65551 TMN65546:TMN65551 TWJ65546:TWJ65551 UGF65546:UGF65551 UQB65546:UQB65551 UZX65546:UZX65551 VJT65546:VJT65551 VTP65546:VTP65551 WDL65546:WDL65551 WNH65546:WNH65551 WXD65546:WXD65551 AV131082:AV131087 KR131082:KR131087 UN131082:UN131087 AEJ131082:AEJ131087 AOF131082:AOF131087 AYB131082:AYB131087 BHX131082:BHX131087 BRT131082:BRT131087 CBP131082:CBP131087 CLL131082:CLL131087 CVH131082:CVH131087 DFD131082:DFD131087 DOZ131082:DOZ131087 DYV131082:DYV131087 EIR131082:EIR131087 ESN131082:ESN131087 FCJ131082:FCJ131087 FMF131082:FMF131087 FWB131082:FWB131087 GFX131082:GFX131087 GPT131082:GPT131087 GZP131082:GZP131087 HJL131082:HJL131087 HTH131082:HTH131087 IDD131082:IDD131087 IMZ131082:IMZ131087 IWV131082:IWV131087 JGR131082:JGR131087 JQN131082:JQN131087 KAJ131082:KAJ131087 KKF131082:KKF131087 KUB131082:KUB131087 LDX131082:LDX131087 LNT131082:LNT131087 LXP131082:LXP131087 MHL131082:MHL131087 MRH131082:MRH131087 NBD131082:NBD131087 NKZ131082:NKZ131087 NUV131082:NUV131087 OER131082:OER131087 OON131082:OON131087 OYJ131082:OYJ131087 PIF131082:PIF131087 PSB131082:PSB131087 QBX131082:QBX131087 QLT131082:QLT131087 QVP131082:QVP131087 RFL131082:RFL131087 RPH131082:RPH131087 RZD131082:RZD131087 SIZ131082:SIZ131087 SSV131082:SSV131087 TCR131082:TCR131087 TMN131082:TMN131087 TWJ131082:TWJ131087 UGF131082:UGF131087 UQB131082:UQB131087 UZX131082:UZX131087 VJT131082:VJT131087 VTP131082:VTP131087 WDL131082:WDL131087 WNH131082:WNH131087 WXD131082:WXD131087 AV196618:AV196623 KR196618:KR196623 UN196618:UN196623 AEJ196618:AEJ196623 AOF196618:AOF196623 AYB196618:AYB196623 BHX196618:BHX196623 BRT196618:BRT196623 CBP196618:CBP196623 CLL196618:CLL196623 CVH196618:CVH196623 DFD196618:DFD196623 DOZ196618:DOZ196623 DYV196618:DYV196623 EIR196618:EIR196623 ESN196618:ESN196623 FCJ196618:FCJ196623 FMF196618:FMF196623 FWB196618:FWB196623 GFX196618:GFX196623 GPT196618:GPT196623 GZP196618:GZP196623 HJL196618:HJL196623 HTH196618:HTH196623 IDD196618:IDD196623 IMZ196618:IMZ196623 IWV196618:IWV196623 JGR196618:JGR196623 JQN196618:JQN196623 KAJ196618:KAJ196623 KKF196618:KKF196623 KUB196618:KUB196623 LDX196618:LDX196623 LNT196618:LNT196623 LXP196618:LXP196623 MHL196618:MHL196623 MRH196618:MRH196623 NBD196618:NBD196623 NKZ196618:NKZ196623 NUV196618:NUV196623 OER196618:OER196623 OON196618:OON196623 OYJ196618:OYJ196623 PIF196618:PIF196623 PSB196618:PSB196623 QBX196618:QBX196623 QLT196618:QLT196623 QVP196618:QVP196623 RFL196618:RFL196623 RPH196618:RPH196623 RZD196618:RZD196623 SIZ196618:SIZ196623 SSV196618:SSV196623 TCR196618:TCR196623 TMN196618:TMN196623 TWJ196618:TWJ196623 UGF196618:UGF196623 UQB196618:UQB196623 UZX196618:UZX196623 VJT196618:VJT196623 VTP196618:VTP196623 WDL196618:WDL196623 WNH196618:WNH196623 WXD196618:WXD196623 AV262154:AV262159 KR262154:KR262159 UN262154:UN262159 AEJ262154:AEJ262159 AOF262154:AOF262159 AYB262154:AYB262159 BHX262154:BHX262159 BRT262154:BRT262159 CBP262154:CBP262159 CLL262154:CLL262159 CVH262154:CVH262159 DFD262154:DFD262159 DOZ262154:DOZ262159 DYV262154:DYV262159 EIR262154:EIR262159 ESN262154:ESN262159 FCJ262154:FCJ262159 FMF262154:FMF262159 FWB262154:FWB262159 GFX262154:GFX262159 GPT262154:GPT262159 GZP262154:GZP262159 HJL262154:HJL262159 HTH262154:HTH262159 IDD262154:IDD262159 IMZ262154:IMZ262159 IWV262154:IWV262159 JGR262154:JGR262159 JQN262154:JQN262159 KAJ262154:KAJ262159 KKF262154:KKF262159 KUB262154:KUB262159 LDX262154:LDX262159 LNT262154:LNT262159 LXP262154:LXP262159 MHL262154:MHL262159 MRH262154:MRH262159 NBD262154:NBD262159 NKZ262154:NKZ262159 NUV262154:NUV262159 OER262154:OER262159 OON262154:OON262159 OYJ262154:OYJ262159 PIF262154:PIF262159 PSB262154:PSB262159 QBX262154:QBX262159 QLT262154:QLT262159 QVP262154:QVP262159 RFL262154:RFL262159 RPH262154:RPH262159 RZD262154:RZD262159 SIZ262154:SIZ262159 SSV262154:SSV262159 TCR262154:TCR262159 TMN262154:TMN262159 TWJ262154:TWJ262159 UGF262154:UGF262159 UQB262154:UQB262159 UZX262154:UZX262159 VJT262154:VJT262159 VTP262154:VTP262159 WDL262154:WDL262159 WNH262154:WNH262159 WXD262154:WXD262159 AV327690:AV327695 KR327690:KR327695 UN327690:UN327695 AEJ327690:AEJ327695 AOF327690:AOF327695 AYB327690:AYB327695 BHX327690:BHX327695 BRT327690:BRT327695 CBP327690:CBP327695 CLL327690:CLL327695 CVH327690:CVH327695 DFD327690:DFD327695 DOZ327690:DOZ327695 DYV327690:DYV327695 EIR327690:EIR327695 ESN327690:ESN327695 FCJ327690:FCJ327695 FMF327690:FMF327695 FWB327690:FWB327695 GFX327690:GFX327695 GPT327690:GPT327695 GZP327690:GZP327695 HJL327690:HJL327695 HTH327690:HTH327695 IDD327690:IDD327695 IMZ327690:IMZ327695 IWV327690:IWV327695 JGR327690:JGR327695 JQN327690:JQN327695 KAJ327690:KAJ327695 KKF327690:KKF327695 KUB327690:KUB327695 LDX327690:LDX327695 LNT327690:LNT327695 LXP327690:LXP327695 MHL327690:MHL327695 MRH327690:MRH327695 NBD327690:NBD327695 NKZ327690:NKZ327695 NUV327690:NUV327695 OER327690:OER327695 OON327690:OON327695 OYJ327690:OYJ327695 PIF327690:PIF327695 PSB327690:PSB327695 QBX327690:QBX327695 QLT327690:QLT327695 QVP327690:QVP327695 RFL327690:RFL327695 RPH327690:RPH327695 RZD327690:RZD327695 SIZ327690:SIZ327695 SSV327690:SSV327695 TCR327690:TCR327695 TMN327690:TMN327695 TWJ327690:TWJ327695 UGF327690:UGF327695 UQB327690:UQB327695 UZX327690:UZX327695 VJT327690:VJT327695 VTP327690:VTP327695 WDL327690:WDL327695 WNH327690:WNH327695 WXD327690:WXD327695 AV393226:AV393231 KR393226:KR393231 UN393226:UN393231 AEJ393226:AEJ393231 AOF393226:AOF393231 AYB393226:AYB393231 BHX393226:BHX393231 BRT393226:BRT393231 CBP393226:CBP393231 CLL393226:CLL393231 CVH393226:CVH393231 DFD393226:DFD393231 DOZ393226:DOZ393231 DYV393226:DYV393231 EIR393226:EIR393231 ESN393226:ESN393231 FCJ393226:FCJ393231 FMF393226:FMF393231 FWB393226:FWB393231 GFX393226:GFX393231 GPT393226:GPT393231 GZP393226:GZP393231 HJL393226:HJL393231 HTH393226:HTH393231 IDD393226:IDD393231 IMZ393226:IMZ393231 IWV393226:IWV393231 JGR393226:JGR393231 JQN393226:JQN393231 KAJ393226:KAJ393231 KKF393226:KKF393231 KUB393226:KUB393231 LDX393226:LDX393231 LNT393226:LNT393231 LXP393226:LXP393231 MHL393226:MHL393231 MRH393226:MRH393231 NBD393226:NBD393231 NKZ393226:NKZ393231 NUV393226:NUV393231 OER393226:OER393231 OON393226:OON393231 OYJ393226:OYJ393231 PIF393226:PIF393231 PSB393226:PSB393231 QBX393226:QBX393231 QLT393226:QLT393231 QVP393226:QVP393231 RFL393226:RFL393231 RPH393226:RPH393231 RZD393226:RZD393231 SIZ393226:SIZ393231 SSV393226:SSV393231 TCR393226:TCR393231 TMN393226:TMN393231 TWJ393226:TWJ393231 UGF393226:UGF393231 UQB393226:UQB393231 UZX393226:UZX393231 VJT393226:VJT393231 VTP393226:VTP393231 WDL393226:WDL393231 WNH393226:WNH393231 WXD393226:WXD393231 AV458762:AV458767 KR458762:KR458767 UN458762:UN458767 AEJ458762:AEJ458767 AOF458762:AOF458767 AYB458762:AYB458767 BHX458762:BHX458767 BRT458762:BRT458767 CBP458762:CBP458767 CLL458762:CLL458767 CVH458762:CVH458767 DFD458762:DFD458767 DOZ458762:DOZ458767 DYV458762:DYV458767 EIR458762:EIR458767 ESN458762:ESN458767 FCJ458762:FCJ458767 FMF458762:FMF458767 FWB458762:FWB458767 GFX458762:GFX458767 GPT458762:GPT458767 GZP458762:GZP458767 HJL458762:HJL458767 HTH458762:HTH458767 IDD458762:IDD458767 IMZ458762:IMZ458767 IWV458762:IWV458767 JGR458762:JGR458767 JQN458762:JQN458767 KAJ458762:KAJ458767 KKF458762:KKF458767 KUB458762:KUB458767 LDX458762:LDX458767 LNT458762:LNT458767 LXP458762:LXP458767 MHL458762:MHL458767 MRH458762:MRH458767 NBD458762:NBD458767 NKZ458762:NKZ458767 NUV458762:NUV458767 OER458762:OER458767 OON458762:OON458767 OYJ458762:OYJ458767 PIF458762:PIF458767 PSB458762:PSB458767 QBX458762:QBX458767 QLT458762:QLT458767 QVP458762:QVP458767 RFL458762:RFL458767 RPH458762:RPH458767 RZD458762:RZD458767 SIZ458762:SIZ458767 SSV458762:SSV458767 TCR458762:TCR458767 TMN458762:TMN458767 TWJ458762:TWJ458767 UGF458762:UGF458767 UQB458762:UQB458767 UZX458762:UZX458767 VJT458762:VJT458767 VTP458762:VTP458767 WDL458762:WDL458767 WNH458762:WNH458767 WXD458762:WXD458767 AV524298:AV524303 KR524298:KR524303 UN524298:UN524303 AEJ524298:AEJ524303 AOF524298:AOF524303 AYB524298:AYB524303 BHX524298:BHX524303 BRT524298:BRT524303 CBP524298:CBP524303 CLL524298:CLL524303 CVH524298:CVH524303 DFD524298:DFD524303 DOZ524298:DOZ524303 DYV524298:DYV524303 EIR524298:EIR524303 ESN524298:ESN524303 FCJ524298:FCJ524303 FMF524298:FMF524303 FWB524298:FWB524303 GFX524298:GFX524303 GPT524298:GPT524303 GZP524298:GZP524303 HJL524298:HJL524303 HTH524298:HTH524303 IDD524298:IDD524303 IMZ524298:IMZ524303 IWV524298:IWV524303 JGR524298:JGR524303 JQN524298:JQN524303 KAJ524298:KAJ524303 KKF524298:KKF524303 KUB524298:KUB524303 LDX524298:LDX524303 LNT524298:LNT524303 LXP524298:LXP524303 MHL524298:MHL524303 MRH524298:MRH524303 NBD524298:NBD524303 NKZ524298:NKZ524303 NUV524298:NUV524303 OER524298:OER524303 OON524298:OON524303 OYJ524298:OYJ524303 PIF524298:PIF524303 PSB524298:PSB524303 QBX524298:QBX524303 QLT524298:QLT524303 QVP524298:QVP524303 RFL524298:RFL524303 RPH524298:RPH524303 RZD524298:RZD524303 SIZ524298:SIZ524303 SSV524298:SSV524303 TCR524298:TCR524303 TMN524298:TMN524303 TWJ524298:TWJ524303 UGF524298:UGF524303 UQB524298:UQB524303 UZX524298:UZX524303 VJT524298:VJT524303 VTP524298:VTP524303 WDL524298:WDL524303 WNH524298:WNH524303 WXD524298:WXD524303 AV589834:AV589839 KR589834:KR589839 UN589834:UN589839 AEJ589834:AEJ589839 AOF589834:AOF589839 AYB589834:AYB589839 BHX589834:BHX589839 BRT589834:BRT589839 CBP589834:CBP589839 CLL589834:CLL589839 CVH589834:CVH589839 DFD589834:DFD589839 DOZ589834:DOZ589839 DYV589834:DYV589839 EIR589834:EIR589839 ESN589834:ESN589839 FCJ589834:FCJ589839 FMF589834:FMF589839 FWB589834:FWB589839 GFX589834:GFX589839 GPT589834:GPT589839 GZP589834:GZP589839 HJL589834:HJL589839 HTH589834:HTH589839 IDD589834:IDD589839 IMZ589834:IMZ589839 IWV589834:IWV589839 JGR589834:JGR589839 JQN589834:JQN589839 KAJ589834:KAJ589839 KKF589834:KKF589839 KUB589834:KUB589839 LDX589834:LDX589839 LNT589834:LNT589839 LXP589834:LXP589839 MHL589834:MHL589839 MRH589834:MRH589839 NBD589834:NBD589839 NKZ589834:NKZ589839 NUV589834:NUV589839 OER589834:OER589839 OON589834:OON589839 OYJ589834:OYJ589839 PIF589834:PIF589839 PSB589834:PSB589839 QBX589834:QBX589839 QLT589834:QLT589839 QVP589834:QVP589839 RFL589834:RFL589839 RPH589834:RPH589839 RZD589834:RZD589839 SIZ589834:SIZ589839 SSV589834:SSV589839 TCR589834:TCR589839 TMN589834:TMN589839 TWJ589834:TWJ589839 UGF589834:UGF589839 UQB589834:UQB589839 UZX589834:UZX589839 VJT589834:VJT589839 VTP589834:VTP589839 WDL589834:WDL589839 WNH589834:WNH589839 WXD589834:WXD589839 AV655370:AV655375 KR655370:KR655375 UN655370:UN655375 AEJ655370:AEJ655375 AOF655370:AOF655375 AYB655370:AYB655375 BHX655370:BHX655375 BRT655370:BRT655375 CBP655370:CBP655375 CLL655370:CLL655375 CVH655370:CVH655375 DFD655370:DFD655375 DOZ655370:DOZ655375 DYV655370:DYV655375 EIR655370:EIR655375 ESN655370:ESN655375 FCJ655370:FCJ655375 FMF655370:FMF655375 FWB655370:FWB655375 GFX655370:GFX655375 GPT655370:GPT655375 GZP655370:GZP655375 HJL655370:HJL655375 HTH655370:HTH655375 IDD655370:IDD655375 IMZ655370:IMZ655375 IWV655370:IWV655375 JGR655370:JGR655375 JQN655370:JQN655375 KAJ655370:KAJ655375 KKF655370:KKF655375 KUB655370:KUB655375 LDX655370:LDX655375 LNT655370:LNT655375 LXP655370:LXP655375 MHL655370:MHL655375 MRH655370:MRH655375 NBD655370:NBD655375 NKZ655370:NKZ655375 NUV655370:NUV655375 OER655370:OER655375 OON655370:OON655375 OYJ655370:OYJ655375 PIF655370:PIF655375 PSB655370:PSB655375 QBX655370:QBX655375 QLT655370:QLT655375 QVP655370:QVP655375 RFL655370:RFL655375 RPH655370:RPH655375 RZD655370:RZD655375 SIZ655370:SIZ655375 SSV655370:SSV655375 TCR655370:TCR655375 TMN655370:TMN655375 TWJ655370:TWJ655375 UGF655370:UGF655375 UQB655370:UQB655375 UZX655370:UZX655375 VJT655370:VJT655375 VTP655370:VTP655375 WDL655370:WDL655375 WNH655370:WNH655375 WXD655370:WXD655375 AV720906:AV720911 KR720906:KR720911 UN720906:UN720911 AEJ720906:AEJ720911 AOF720906:AOF720911 AYB720906:AYB720911 BHX720906:BHX720911 BRT720906:BRT720911 CBP720906:CBP720911 CLL720906:CLL720911 CVH720906:CVH720911 DFD720906:DFD720911 DOZ720906:DOZ720911 DYV720906:DYV720911 EIR720906:EIR720911 ESN720906:ESN720911 FCJ720906:FCJ720911 FMF720906:FMF720911 FWB720906:FWB720911 GFX720906:GFX720911 GPT720906:GPT720911 GZP720906:GZP720911 HJL720906:HJL720911 HTH720906:HTH720911 IDD720906:IDD720911 IMZ720906:IMZ720911 IWV720906:IWV720911 JGR720906:JGR720911 JQN720906:JQN720911 KAJ720906:KAJ720911 KKF720906:KKF720911 KUB720906:KUB720911 LDX720906:LDX720911 LNT720906:LNT720911 LXP720906:LXP720911 MHL720906:MHL720911 MRH720906:MRH720911 NBD720906:NBD720911 NKZ720906:NKZ720911 NUV720906:NUV720911 OER720906:OER720911 OON720906:OON720911 OYJ720906:OYJ720911 PIF720906:PIF720911 PSB720906:PSB720911 QBX720906:QBX720911 QLT720906:QLT720911 QVP720906:QVP720911 RFL720906:RFL720911 RPH720906:RPH720911 RZD720906:RZD720911 SIZ720906:SIZ720911 SSV720906:SSV720911 TCR720906:TCR720911 TMN720906:TMN720911 TWJ720906:TWJ720911 UGF720906:UGF720911 UQB720906:UQB720911 UZX720906:UZX720911 VJT720906:VJT720911 VTP720906:VTP720911 WDL720906:WDL720911 WNH720906:WNH720911 WXD720906:WXD720911 AV786442:AV786447 KR786442:KR786447 UN786442:UN786447 AEJ786442:AEJ786447 AOF786442:AOF786447 AYB786442:AYB786447 BHX786442:BHX786447 BRT786442:BRT786447 CBP786442:CBP786447 CLL786442:CLL786447 CVH786442:CVH786447 DFD786442:DFD786447 DOZ786442:DOZ786447 DYV786442:DYV786447 EIR786442:EIR786447 ESN786442:ESN786447 FCJ786442:FCJ786447 FMF786442:FMF786447 FWB786442:FWB786447 GFX786442:GFX786447 GPT786442:GPT786447 GZP786442:GZP786447 HJL786442:HJL786447 HTH786442:HTH786447 IDD786442:IDD786447 IMZ786442:IMZ786447 IWV786442:IWV786447 JGR786442:JGR786447 JQN786442:JQN786447 KAJ786442:KAJ786447 KKF786442:KKF786447 KUB786442:KUB786447 LDX786442:LDX786447 LNT786442:LNT786447 LXP786442:LXP786447 MHL786442:MHL786447 MRH786442:MRH786447 NBD786442:NBD786447 NKZ786442:NKZ786447 NUV786442:NUV786447 OER786442:OER786447 OON786442:OON786447 OYJ786442:OYJ786447 PIF786442:PIF786447 PSB786442:PSB786447 QBX786442:QBX786447 QLT786442:QLT786447 QVP786442:QVP786447 RFL786442:RFL786447 RPH786442:RPH786447 RZD786442:RZD786447 SIZ786442:SIZ786447 SSV786442:SSV786447 TCR786442:TCR786447 TMN786442:TMN786447 TWJ786442:TWJ786447 UGF786442:UGF786447 UQB786442:UQB786447 UZX786442:UZX786447 VJT786442:VJT786447 VTP786442:VTP786447 WDL786442:WDL786447 WNH786442:WNH786447 WXD786442:WXD786447 AV851978:AV851983 KR851978:KR851983 UN851978:UN851983 AEJ851978:AEJ851983 AOF851978:AOF851983 AYB851978:AYB851983 BHX851978:BHX851983 BRT851978:BRT851983 CBP851978:CBP851983 CLL851978:CLL851983 CVH851978:CVH851983 DFD851978:DFD851983 DOZ851978:DOZ851983 DYV851978:DYV851983 EIR851978:EIR851983 ESN851978:ESN851983 FCJ851978:FCJ851983 FMF851978:FMF851983 FWB851978:FWB851983 GFX851978:GFX851983 GPT851978:GPT851983 GZP851978:GZP851983 HJL851978:HJL851983 HTH851978:HTH851983 IDD851978:IDD851983 IMZ851978:IMZ851983 IWV851978:IWV851983 JGR851978:JGR851983 JQN851978:JQN851983 KAJ851978:KAJ851983 KKF851978:KKF851983 KUB851978:KUB851983 LDX851978:LDX851983 LNT851978:LNT851983 LXP851978:LXP851983 MHL851978:MHL851983 MRH851978:MRH851983 NBD851978:NBD851983 NKZ851978:NKZ851983 NUV851978:NUV851983 OER851978:OER851983 OON851978:OON851983 OYJ851978:OYJ851983 PIF851978:PIF851983 PSB851978:PSB851983 QBX851978:QBX851983 QLT851978:QLT851983 QVP851978:QVP851983 RFL851978:RFL851983 RPH851978:RPH851983 RZD851978:RZD851983 SIZ851978:SIZ851983 SSV851978:SSV851983 TCR851978:TCR851983 TMN851978:TMN851983 TWJ851978:TWJ851983 UGF851978:UGF851983 UQB851978:UQB851983 UZX851978:UZX851983 VJT851978:VJT851983 VTP851978:VTP851983 WDL851978:WDL851983 WNH851978:WNH851983 WXD851978:WXD851983 AV917514:AV917519 KR917514:KR917519 UN917514:UN917519 AEJ917514:AEJ917519 AOF917514:AOF917519 AYB917514:AYB917519 BHX917514:BHX917519 BRT917514:BRT917519 CBP917514:CBP917519 CLL917514:CLL917519 CVH917514:CVH917519 DFD917514:DFD917519 DOZ917514:DOZ917519 DYV917514:DYV917519 EIR917514:EIR917519 ESN917514:ESN917519 FCJ917514:FCJ917519 FMF917514:FMF917519 FWB917514:FWB917519 GFX917514:GFX917519 GPT917514:GPT917519 GZP917514:GZP917519 HJL917514:HJL917519 HTH917514:HTH917519 IDD917514:IDD917519 IMZ917514:IMZ917519 IWV917514:IWV917519 JGR917514:JGR917519 JQN917514:JQN917519 KAJ917514:KAJ917519 KKF917514:KKF917519 KUB917514:KUB917519 LDX917514:LDX917519 LNT917514:LNT917519 LXP917514:LXP917519 MHL917514:MHL917519 MRH917514:MRH917519 NBD917514:NBD917519 NKZ917514:NKZ917519 NUV917514:NUV917519 OER917514:OER917519 OON917514:OON917519 OYJ917514:OYJ917519 PIF917514:PIF917519 PSB917514:PSB917519 QBX917514:QBX917519 QLT917514:QLT917519 QVP917514:QVP917519 RFL917514:RFL917519 RPH917514:RPH917519 RZD917514:RZD917519 SIZ917514:SIZ917519 SSV917514:SSV917519 TCR917514:TCR917519 TMN917514:TMN917519 TWJ917514:TWJ917519 UGF917514:UGF917519 UQB917514:UQB917519 UZX917514:UZX917519 VJT917514:VJT917519 VTP917514:VTP917519 WDL917514:WDL917519 WNH917514:WNH917519 WXD917514:WXD917519 AV983050:AV983055 KR983050:KR983055 UN983050:UN983055 AEJ983050:AEJ983055 AOF983050:AOF983055 AYB983050:AYB983055 BHX983050:BHX983055 BRT983050:BRT983055 CBP983050:CBP983055 CLL983050:CLL983055 CVH983050:CVH983055 DFD983050:DFD983055 DOZ983050:DOZ983055 DYV983050:DYV983055 EIR983050:EIR983055 ESN983050:ESN983055 FCJ983050:FCJ983055 FMF983050:FMF983055 FWB983050:FWB983055 GFX983050:GFX983055 GPT983050:GPT983055 GZP983050:GZP983055 HJL983050:HJL983055 HTH983050:HTH983055 IDD983050:IDD983055 IMZ983050:IMZ983055 IWV983050:IWV983055 JGR983050:JGR983055 JQN983050:JQN983055 KAJ983050:KAJ983055 KKF983050:KKF983055 KUB983050:KUB983055 LDX983050:LDX983055 LNT983050:LNT983055 LXP983050:LXP983055 MHL983050:MHL983055 MRH983050:MRH983055 NBD983050:NBD983055 NKZ983050:NKZ983055 NUV983050:NUV983055 OER983050:OER983055 OON983050:OON983055 OYJ983050:OYJ983055 PIF983050:PIF983055 PSB983050:PSB983055 QBX983050:QBX983055 QLT983050:QLT983055 QVP983050:QVP983055 RFL983050:RFL983055 RPH983050:RPH983055 RZD983050:RZD983055 SIZ983050:SIZ983055 SSV983050:SSV983055 TCR983050:TCR983055 TMN983050:TMN983055 TWJ983050:TWJ983055 UGF983050:UGF983055 UQB983050:UQB983055 UZX983050:UZX983055 VJT983050:VJT983055 VTP983050:VTP983055 WDL983050:WDL983055 WNH983050:WNH983055 WXD983050:WXD983055">
      <formula1>Periodo</formula1>
    </dataValidation>
    <dataValidation type="list" showInputMessage="1" showErrorMessage="1" sqref="V10:AF15 JR10:KB15 TN10:TX15 ADJ10:ADT15 ANF10:ANP15 AXB10:AXL15 BGX10:BHH15 BQT10:BRD15 CAP10:CAZ15 CKL10:CKV15 CUH10:CUR15 DED10:DEN15 DNZ10:DOJ15 DXV10:DYF15 EHR10:EIB15 ERN10:ERX15 FBJ10:FBT15 FLF10:FLP15 FVB10:FVL15 GEX10:GFH15 GOT10:GPD15 GYP10:GYZ15 HIL10:HIV15 HSH10:HSR15 ICD10:ICN15 ILZ10:IMJ15 IVV10:IWF15 JFR10:JGB15 JPN10:JPX15 JZJ10:JZT15 KJF10:KJP15 KTB10:KTL15 LCX10:LDH15 LMT10:LND15 LWP10:LWZ15 MGL10:MGV15 MQH10:MQR15 NAD10:NAN15 NJZ10:NKJ15 NTV10:NUF15 ODR10:OEB15 ONN10:ONX15 OXJ10:OXT15 PHF10:PHP15 PRB10:PRL15 QAX10:QBH15 QKT10:QLD15 QUP10:QUZ15 REL10:REV15 ROH10:ROR15 RYD10:RYN15 SHZ10:SIJ15 SRV10:SSF15 TBR10:TCB15 TLN10:TLX15 TVJ10:TVT15 UFF10:UFP15 UPB10:UPL15 UYX10:UZH15 VIT10:VJD15 VSP10:VSZ15 WCL10:WCV15 WMH10:WMR15 WWD10:WWN15 V65546:AF65551 JR65546:KB65551 TN65546:TX65551 ADJ65546:ADT65551 ANF65546:ANP65551 AXB65546:AXL65551 BGX65546:BHH65551 BQT65546:BRD65551 CAP65546:CAZ65551 CKL65546:CKV65551 CUH65546:CUR65551 DED65546:DEN65551 DNZ65546:DOJ65551 DXV65546:DYF65551 EHR65546:EIB65551 ERN65546:ERX65551 FBJ65546:FBT65551 FLF65546:FLP65551 FVB65546:FVL65551 GEX65546:GFH65551 GOT65546:GPD65551 GYP65546:GYZ65551 HIL65546:HIV65551 HSH65546:HSR65551 ICD65546:ICN65551 ILZ65546:IMJ65551 IVV65546:IWF65551 JFR65546:JGB65551 JPN65546:JPX65551 JZJ65546:JZT65551 KJF65546:KJP65551 KTB65546:KTL65551 LCX65546:LDH65551 LMT65546:LND65551 LWP65546:LWZ65551 MGL65546:MGV65551 MQH65546:MQR65551 NAD65546:NAN65551 NJZ65546:NKJ65551 NTV65546:NUF65551 ODR65546:OEB65551 ONN65546:ONX65551 OXJ65546:OXT65551 PHF65546:PHP65551 PRB65546:PRL65551 QAX65546:QBH65551 QKT65546:QLD65551 QUP65546:QUZ65551 REL65546:REV65551 ROH65546:ROR65551 RYD65546:RYN65551 SHZ65546:SIJ65551 SRV65546:SSF65551 TBR65546:TCB65551 TLN65546:TLX65551 TVJ65546:TVT65551 UFF65546:UFP65551 UPB65546:UPL65551 UYX65546:UZH65551 VIT65546:VJD65551 VSP65546:VSZ65551 WCL65546:WCV65551 WMH65546:WMR65551 WWD65546:WWN65551 V131082:AF131087 JR131082:KB131087 TN131082:TX131087 ADJ131082:ADT131087 ANF131082:ANP131087 AXB131082:AXL131087 BGX131082:BHH131087 BQT131082:BRD131087 CAP131082:CAZ131087 CKL131082:CKV131087 CUH131082:CUR131087 DED131082:DEN131087 DNZ131082:DOJ131087 DXV131082:DYF131087 EHR131082:EIB131087 ERN131082:ERX131087 FBJ131082:FBT131087 FLF131082:FLP131087 FVB131082:FVL131087 GEX131082:GFH131087 GOT131082:GPD131087 GYP131082:GYZ131087 HIL131082:HIV131087 HSH131082:HSR131087 ICD131082:ICN131087 ILZ131082:IMJ131087 IVV131082:IWF131087 JFR131082:JGB131087 JPN131082:JPX131087 JZJ131082:JZT131087 KJF131082:KJP131087 KTB131082:KTL131087 LCX131082:LDH131087 LMT131082:LND131087 LWP131082:LWZ131087 MGL131082:MGV131087 MQH131082:MQR131087 NAD131082:NAN131087 NJZ131082:NKJ131087 NTV131082:NUF131087 ODR131082:OEB131087 ONN131082:ONX131087 OXJ131082:OXT131087 PHF131082:PHP131087 PRB131082:PRL131087 QAX131082:QBH131087 QKT131082:QLD131087 QUP131082:QUZ131087 REL131082:REV131087 ROH131082:ROR131087 RYD131082:RYN131087 SHZ131082:SIJ131087 SRV131082:SSF131087 TBR131082:TCB131087 TLN131082:TLX131087 TVJ131082:TVT131087 UFF131082:UFP131087 UPB131082:UPL131087 UYX131082:UZH131087 VIT131082:VJD131087 VSP131082:VSZ131087 WCL131082:WCV131087 WMH131082:WMR131087 WWD131082:WWN131087 V196618:AF196623 JR196618:KB196623 TN196618:TX196623 ADJ196618:ADT196623 ANF196618:ANP196623 AXB196618:AXL196623 BGX196618:BHH196623 BQT196618:BRD196623 CAP196618:CAZ196623 CKL196618:CKV196623 CUH196618:CUR196623 DED196618:DEN196623 DNZ196618:DOJ196623 DXV196618:DYF196623 EHR196618:EIB196623 ERN196618:ERX196623 FBJ196618:FBT196623 FLF196618:FLP196623 FVB196618:FVL196623 GEX196618:GFH196623 GOT196618:GPD196623 GYP196618:GYZ196623 HIL196618:HIV196623 HSH196618:HSR196623 ICD196618:ICN196623 ILZ196618:IMJ196623 IVV196618:IWF196623 JFR196618:JGB196623 JPN196618:JPX196623 JZJ196618:JZT196623 KJF196618:KJP196623 KTB196618:KTL196623 LCX196618:LDH196623 LMT196618:LND196623 LWP196618:LWZ196623 MGL196618:MGV196623 MQH196618:MQR196623 NAD196618:NAN196623 NJZ196618:NKJ196623 NTV196618:NUF196623 ODR196618:OEB196623 ONN196618:ONX196623 OXJ196618:OXT196623 PHF196618:PHP196623 PRB196618:PRL196623 QAX196618:QBH196623 QKT196618:QLD196623 QUP196618:QUZ196623 REL196618:REV196623 ROH196618:ROR196623 RYD196618:RYN196623 SHZ196618:SIJ196623 SRV196618:SSF196623 TBR196618:TCB196623 TLN196618:TLX196623 TVJ196618:TVT196623 UFF196618:UFP196623 UPB196618:UPL196623 UYX196618:UZH196623 VIT196618:VJD196623 VSP196618:VSZ196623 WCL196618:WCV196623 WMH196618:WMR196623 WWD196618:WWN196623 V262154:AF262159 JR262154:KB262159 TN262154:TX262159 ADJ262154:ADT262159 ANF262154:ANP262159 AXB262154:AXL262159 BGX262154:BHH262159 BQT262154:BRD262159 CAP262154:CAZ262159 CKL262154:CKV262159 CUH262154:CUR262159 DED262154:DEN262159 DNZ262154:DOJ262159 DXV262154:DYF262159 EHR262154:EIB262159 ERN262154:ERX262159 FBJ262154:FBT262159 FLF262154:FLP262159 FVB262154:FVL262159 GEX262154:GFH262159 GOT262154:GPD262159 GYP262154:GYZ262159 HIL262154:HIV262159 HSH262154:HSR262159 ICD262154:ICN262159 ILZ262154:IMJ262159 IVV262154:IWF262159 JFR262154:JGB262159 JPN262154:JPX262159 JZJ262154:JZT262159 KJF262154:KJP262159 KTB262154:KTL262159 LCX262154:LDH262159 LMT262154:LND262159 LWP262154:LWZ262159 MGL262154:MGV262159 MQH262154:MQR262159 NAD262154:NAN262159 NJZ262154:NKJ262159 NTV262154:NUF262159 ODR262154:OEB262159 ONN262154:ONX262159 OXJ262154:OXT262159 PHF262154:PHP262159 PRB262154:PRL262159 QAX262154:QBH262159 QKT262154:QLD262159 QUP262154:QUZ262159 REL262154:REV262159 ROH262154:ROR262159 RYD262154:RYN262159 SHZ262154:SIJ262159 SRV262154:SSF262159 TBR262154:TCB262159 TLN262154:TLX262159 TVJ262154:TVT262159 UFF262154:UFP262159 UPB262154:UPL262159 UYX262154:UZH262159 VIT262154:VJD262159 VSP262154:VSZ262159 WCL262154:WCV262159 WMH262154:WMR262159 WWD262154:WWN262159 V327690:AF327695 JR327690:KB327695 TN327690:TX327695 ADJ327690:ADT327695 ANF327690:ANP327695 AXB327690:AXL327695 BGX327690:BHH327695 BQT327690:BRD327695 CAP327690:CAZ327695 CKL327690:CKV327695 CUH327690:CUR327695 DED327690:DEN327695 DNZ327690:DOJ327695 DXV327690:DYF327695 EHR327690:EIB327695 ERN327690:ERX327695 FBJ327690:FBT327695 FLF327690:FLP327695 FVB327690:FVL327695 GEX327690:GFH327695 GOT327690:GPD327695 GYP327690:GYZ327695 HIL327690:HIV327695 HSH327690:HSR327695 ICD327690:ICN327695 ILZ327690:IMJ327695 IVV327690:IWF327695 JFR327690:JGB327695 JPN327690:JPX327695 JZJ327690:JZT327695 KJF327690:KJP327695 KTB327690:KTL327695 LCX327690:LDH327695 LMT327690:LND327695 LWP327690:LWZ327695 MGL327690:MGV327695 MQH327690:MQR327695 NAD327690:NAN327695 NJZ327690:NKJ327695 NTV327690:NUF327695 ODR327690:OEB327695 ONN327690:ONX327695 OXJ327690:OXT327695 PHF327690:PHP327695 PRB327690:PRL327695 QAX327690:QBH327695 QKT327690:QLD327695 QUP327690:QUZ327695 REL327690:REV327695 ROH327690:ROR327695 RYD327690:RYN327695 SHZ327690:SIJ327695 SRV327690:SSF327695 TBR327690:TCB327695 TLN327690:TLX327695 TVJ327690:TVT327695 UFF327690:UFP327695 UPB327690:UPL327695 UYX327690:UZH327695 VIT327690:VJD327695 VSP327690:VSZ327695 WCL327690:WCV327695 WMH327690:WMR327695 WWD327690:WWN327695 V393226:AF393231 JR393226:KB393231 TN393226:TX393231 ADJ393226:ADT393231 ANF393226:ANP393231 AXB393226:AXL393231 BGX393226:BHH393231 BQT393226:BRD393231 CAP393226:CAZ393231 CKL393226:CKV393231 CUH393226:CUR393231 DED393226:DEN393231 DNZ393226:DOJ393231 DXV393226:DYF393231 EHR393226:EIB393231 ERN393226:ERX393231 FBJ393226:FBT393231 FLF393226:FLP393231 FVB393226:FVL393231 GEX393226:GFH393231 GOT393226:GPD393231 GYP393226:GYZ393231 HIL393226:HIV393231 HSH393226:HSR393231 ICD393226:ICN393231 ILZ393226:IMJ393231 IVV393226:IWF393231 JFR393226:JGB393231 JPN393226:JPX393231 JZJ393226:JZT393231 KJF393226:KJP393231 KTB393226:KTL393231 LCX393226:LDH393231 LMT393226:LND393231 LWP393226:LWZ393231 MGL393226:MGV393231 MQH393226:MQR393231 NAD393226:NAN393231 NJZ393226:NKJ393231 NTV393226:NUF393231 ODR393226:OEB393231 ONN393226:ONX393231 OXJ393226:OXT393231 PHF393226:PHP393231 PRB393226:PRL393231 QAX393226:QBH393231 QKT393226:QLD393231 QUP393226:QUZ393231 REL393226:REV393231 ROH393226:ROR393231 RYD393226:RYN393231 SHZ393226:SIJ393231 SRV393226:SSF393231 TBR393226:TCB393231 TLN393226:TLX393231 TVJ393226:TVT393231 UFF393226:UFP393231 UPB393226:UPL393231 UYX393226:UZH393231 VIT393226:VJD393231 VSP393226:VSZ393231 WCL393226:WCV393231 WMH393226:WMR393231 WWD393226:WWN393231 V458762:AF458767 JR458762:KB458767 TN458762:TX458767 ADJ458762:ADT458767 ANF458762:ANP458767 AXB458762:AXL458767 BGX458762:BHH458767 BQT458762:BRD458767 CAP458762:CAZ458767 CKL458762:CKV458767 CUH458762:CUR458767 DED458762:DEN458767 DNZ458762:DOJ458767 DXV458762:DYF458767 EHR458762:EIB458767 ERN458762:ERX458767 FBJ458762:FBT458767 FLF458762:FLP458767 FVB458762:FVL458767 GEX458762:GFH458767 GOT458762:GPD458767 GYP458762:GYZ458767 HIL458762:HIV458767 HSH458762:HSR458767 ICD458762:ICN458767 ILZ458762:IMJ458767 IVV458762:IWF458767 JFR458762:JGB458767 JPN458762:JPX458767 JZJ458762:JZT458767 KJF458762:KJP458767 KTB458762:KTL458767 LCX458762:LDH458767 LMT458762:LND458767 LWP458762:LWZ458767 MGL458762:MGV458767 MQH458762:MQR458767 NAD458762:NAN458767 NJZ458762:NKJ458767 NTV458762:NUF458767 ODR458762:OEB458767 ONN458762:ONX458767 OXJ458762:OXT458767 PHF458762:PHP458767 PRB458762:PRL458767 QAX458762:QBH458767 QKT458762:QLD458767 QUP458762:QUZ458767 REL458762:REV458767 ROH458762:ROR458767 RYD458762:RYN458767 SHZ458762:SIJ458767 SRV458762:SSF458767 TBR458762:TCB458767 TLN458762:TLX458767 TVJ458762:TVT458767 UFF458762:UFP458767 UPB458762:UPL458767 UYX458762:UZH458767 VIT458762:VJD458767 VSP458762:VSZ458767 WCL458762:WCV458767 WMH458762:WMR458767 WWD458762:WWN458767 V524298:AF524303 JR524298:KB524303 TN524298:TX524303 ADJ524298:ADT524303 ANF524298:ANP524303 AXB524298:AXL524303 BGX524298:BHH524303 BQT524298:BRD524303 CAP524298:CAZ524303 CKL524298:CKV524303 CUH524298:CUR524303 DED524298:DEN524303 DNZ524298:DOJ524303 DXV524298:DYF524303 EHR524298:EIB524303 ERN524298:ERX524303 FBJ524298:FBT524303 FLF524298:FLP524303 FVB524298:FVL524303 GEX524298:GFH524303 GOT524298:GPD524303 GYP524298:GYZ524303 HIL524298:HIV524303 HSH524298:HSR524303 ICD524298:ICN524303 ILZ524298:IMJ524303 IVV524298:IWF524303 JFR524298:JGB524303 JPN524298:JPX524303 JZJ524298:JZT524303 KJF524298:KJP524303 KTB524298:KTL524303 LCX524298:LDH524303 LMT524298:LND524303 LWP524298:LWZ524303 MGL524298:MGV524303 MQH524298:MQR524303 NAD524298:NAN524303 NJZ524298:NKJ524303 NTV524298:NUF524303 ODR524298:OEB524303 ONN524298:ONX524303 OXJ524298:OXT524303 PHF524298:PHP524303 PRB524298:PRL524303 QAX524298:QBH524303 QKT524298:QLD524303 QUP524298:QUZ524303 REL524298:REV524303 ROH524298:ROR524303 RYD524298:RYN524303 SHZ524298:SIJ524303 SRV524298:SSF524303 TBR524298:TCB524303 TLN524298:TLX524303 TVJ524298:TVT524303 UFF524298:UFP524303 UPB524298:UPL524303 UYX524298:UZH524303 VIT524298:VJD524303 VSP524298:VSZ524303 WCL524298:WCV524303 WMH524298:WMR524303 WWD524298:WWN524303 V589834:AF589839 JR589834:KB589839 TN589834:TX589839 ADJ589834:ADT589839 ANF589834:ANP589839 AXB589834:AXL589839 BGX589834:BHH589839 BQT589834:BRD589839 CAP589834:CAZ589839 CKL589834:CKV589839 CUH589834:CUR589839 DED589834:DEN589839 DNZ589834:DOJ589839 DXV589834:DYF589839 EHR589834:EIB589839 ERN589834:ERX589839 FBJ589834:FBT589839 FLF589834:FLP589839 FVB589834:FVL589839 GEX589834:GFH589839 GOT589834:GPD589839 GYP589834:GYZ589839 HIL589834:HIV589839 HSH589834:HSR589839 ICD589834:ICN589839 ILZ589834:IMJ589839 IVV589834:IWF589839 JFR589834:JGB589839 JPN589834:JPX589839 JZJ589834:JZT589839 KJF589834:KJP589839 KTB589834:KTL589839 LCX589834:LDH589839 LMT589834:LND589839 LWP589834:LWZ589839 MGL589834:MGV589839 MQH589834:MQR589839 NAD589834:NAN589839 NJZ589834:NKJ589839 NTV589834:NUF589839 ODR589834:OEB589839 ONN589834:ONX589839 OXJ589834:OXT589839 PHF589834:PHP589839 PRB589834:PRL589839 QAX589834:QBH589839 QKT589834:QLD589839 QUP589834:QUZ589839 REL589834:REV589839 ROH589834:ROR589839 RYD589834:RYN589839 SHZ589834:SIJ589839 SRV589834:SSF589839 TBR589834:TCB589839 TLN589834:TLX589839 TVJ589834:TVT589839 UFF589834:UFP589839 UPB589834:UPL589839 UYX589834:UZH589839 VIT589834:VJD589839 VSP589834:VSZ589839 WCL589834:WCV589839 WMH589834:WMR589839 WWD589834:WWN589839 V655370:AF655375 JR655370:KB655375 TN655370:TX655375 ADJ655370:ADT655375 ANF655370:ANP655375 AXB655370:AXL655375 BGX655370:BHH655375 BQT655370:BRD655375 CAP655370:CAZ655375 CKL655370:CKV655375 CUH655370:CUR655375 DED655370:DEN655375 DNZ655370:DOJ655375 DXV655370:DYF655375 EHR655370:EIB655375 ERN655370:ERX655375 FBJ655370:FBT655375 FLF655370:FLP655375 FVB655370:FVL655375 GEX655370:GFH655375 GOT655370:GPD655375 GYP655370:GYZ655375 HIL655370:HIV655375 HSH655370:HSR655375 ICD655370:ICN655375 ILZ655370:IMJ655375 IVV655370:IWF655375 JFR655370:JGB655375 JPN655370:JPX655375 JZJ655370:JZT655375 KJF655370:KJP655375 KTB655370:KTL655375 LCX655370:LDH655375 LMT655370:LND655375 LWP655370:LWZ655375 MGL655370:MGV655375 MQH655370:MQR655375 NAD655370:NAN655375 NJZ655370:NKJ655375 NTV655370:NUF655375 ODR655370:OEB655375 ONN655370:ONX655375 OXJ655370:OXT655375 PHF655370:PHP655375 PRB655370:PRL655375 QAX655370:QBH655375 QKT655370:QLD655375 QUP655370:QUZ655375 REL655370:REV655375 ROH655370:ROR655375 RYD655370:RYN655375 SHZ655370:SIJ655375 SRV655370:SSF655375 TBR655370:TCB655375 TLN655370:TLX655375 TVJ655370:TVT655375 UFF655370:UFP655375 UPB655370:UPL655375 UYX655370:UZH655375 VIT655370:VJD655375 VSP655370:VSZ655375 WCL655370:WCV655375 WMH655370:WMR655375 WWD655370:WWN655375 V720906:AF720911 JR720906:KB720911 TN720906:TX720911 ADJ720906:ADT720911 ANF720906:ANP720911 AXB720906:AXL720911 BGX720906:BHH720911 BQT720906:BRD720911 CAP720906:CAZ720911 CKL720906:CKV720911 CUH720906:CUR720911 DED720906:DEN720911 DNZ720906:DOJ720911 DXV720906:DYF720911 EHR720906:EIB720911 ERN720906:ERX720911 FBJ720906:FBT720911 FLF720906:FLP720911 FVB720906:FVL720911 GEX720906:GFH720911 GOT720906:GPD720911 GYP720906:GYZ720911 HIL720906:HIV720911 HSH720906:HSR720911 ICD720906:ICN720911 ILZ720906:IMJ720911 IVV720906:IWF720911 JFR720906:JGB720911 JPN720906:JPX720911 JZJ720906:JZT720911 KJF720906:KJP720911 KTB720906:KTL720911 LCX720906:LDH720911 LMT720906:LND720911 LWP720906:LWZ720911 MGL720906:MGV720911 MQH720906:MQR720911 NAD720906:NAN720911 NJZ720906:NKJ720911 NTV720906:NUF720911 ODR720906:OEB720911 ONN720906:ONX720911 OXJ720906:OXT720911 PHF720906:PHP720911 PRB720906:PRL720911 QAX720906:QBH720911 QKT720906:QLD720911 QUP720906:QUZ720911 REL720906:REV720911 ROH720906:ROR720911 RYD720906:RYN720911 SHZ720906:SIJ720911 SRV720906:SSF720911 TBR720906:TCB720911 TLN720906:TLX720911 TVJ720906:TVT720911 UFF720906:UFP720911 UPB720906:UPL720911 UYX720906:UZH720911 VIT720906:VJD720911 VSP720906:VSZ720911 WCL720906:WCV720911 WMH720906:WMR720911 WWD720906:WWN720911 V786442:AF786447 JR786442:KB786447 TN786442:TX786447 ADJ786442:ADT786447 ANF786442:ANP786447 AXB786442:AXL786447 BGX786442:BHH786447 BQT786442:BRD786447 CAP786442:CAZ786447 CKL786442:CKV786447 CUH786442:CUR786447 DED786442:DEN786447 DNZ786442:DOJ786447 DXV786442:DYF786447 EHR786442:EIB786447 ERN786442:ERX786447 FBJ786442:FBT786447 FLF786442:FLP786447 FVB786442:FVL786447 GEX786442:GFH786447 GOT786442:GPD786447 GYP786442:GYZ786447 HIL786442:HIV786447 HSH786442:HSR786447 ICD786442:ICN786447 ILZ786442:IMJ786447 IVV786442:IWF786447 JFR786442:JGB786447 JPN786442:JPX786447 JZJ786442:JZT786447 KJF786442:KJP786447 KTB786442:KTL786447 LCX786442:LDH786447 LMT786442:LND786447 LWP786442:LWZ786447 MGL786442:MGV786447 MQH786442:MQR786447 NAD786442:NAN786447 NJZ786442:NKJ786447 NTV786442:NUF786447 ODR786442:OEB786447 ONN786442:ONX786447 OXJ786442:OXT786447 PHF786442:PHP786447 PRB786442:PRL786447 QAX786442:QBH786447 QKT786442:QLD786447 QUP786442:QUZ786447 REL786442:REV786447 ROH786442:ROR786447 RYD786442:RYN786447 SHZ786442:SIJ786447 SRV786442:SSF786447 TBR786442:TCB786447 TLN786442:TLX786447 TVJ786442:TVT786447 UFF786442:UFP786447 UPB786442:UPL786447 UYX786442:UZH786447 VIT786442:VJD786447 VSP786442:VSZ786447 WCL786442:WCV786447 WMH786442:WMR786447 WWD786442:WWN786447 V851978:AF851983 JR851978:KB851983 TN851978:TX851983 ADJ851978:ADT851983 ANF851978:ANP851983 AXB851978:AXL851983 BGX851978:BHH851983 BQT851978:BRD851983 CAP851978:CAZ851983 CKL851978:CKV851983 CUH851978:CUR851983 DED851978:DEN851983 DNZ851978:DOJ851983 DXV851978:DYF851983 EHR851978:EIB851983 ERN851978:ERX851983 FBJ851978:FBT851983 FLF851978:FLP851983 FVB851978:FVL851983 GEX851978:GFH851983 GOT851978:GPD851983 GYP851978:GYZ851983 HIL851978:HIV851983 HSH851978:HSR851983 ICD851978:ICN851983 ILZ851978:IMJ851983 IVV851978:IWF851983 JFR851978:JGB851983 JPN851978:JPX851983 JZJ851978:JZT851983 KJF851978:KJP851983 KTB851978:KTL851983 LCX851978:LDH851983 LMT851978:LND851983 LWP851978:LWZ851983 MGL851978:MGV851983 MQH851978:MQR851983 NAD851978:NAN851983 NJZ851978:NKJ851983 NTV851978:NUF851983 ODR851978:OEB851983 ONN851978:ONX851983 OXJ851978:OXT851983 PHF851978:PHP851983 PRB851978:PRL851983 QAX851978:QBH851983 QKT851978:QLD851983 QUP851978:QUZ851983 REL851978:REV851983 ROH851978:ROR851983 RYD851978:RYN851983 SHZ851978:SIJ851983 SRV851978:SSF851983 TBR851978:TCB851983 TLN851978:TLX851983 TVJ851978:TVT851983 UFF851978:UFP851983 UPB851978:UPL851983 UYX851978:UZH851983 VIT851978:VJD851983 VSP851978:VSZ851983 WCL851978:WCV851983 WMH851978:WMR851983 WWD851978:WWN851983 V917514:AF917519 JR917514:KB917519 TN917514:TX917519 ADJ917514:ADT917519 ANF917514:ANP917519 AXB917514:AXL917519 BGX917514:BHH917519 BQT917514:BRD917519 CAP917514:CAZ917519 CKL917514:CKV917519 CUH917514:CUR917519 DED917514:DEN917519 DNZ917514:DOJ917519 DXV917514:DYF917519 EHR917514:EIB917519 ERN917514:ERX917519 FBJ917514:FBT917519 FLF917514:FLP917519 FVB917514:FVL917519 GEX917514:GFH917519 GOT917514:GPD917519 GYP917514:GYZ917519 HIL917514:HIV917519 HSH917514:HSR917519 ICD917514:ICN917519 ILZ917514:IMJ917519 IVV917514:IWF917519 JFR917514:JGB917519 JPN917514:JPX917519 JZJ917514:JZT917519 KJF917514:KJP917519 KTB917514:KTL917519 LCX917514:LDH917519 LMT917514:LND917519 LWP917514:LWZ917519 MGL917514:MGV917519 MQH917514:MQR917519 NAD917514:NAN917519 NJZ917514:NKJ917519 NTV917514:NUF917519 ODR917514:OEB917519 ONN917514:ONX917519 OXJ917514:OXT917519 PHF917514:PHP917519 PRB917514:PRL917519 QAX917514:QBH917519 QKT917514:QLD917519 QUP917514:QUZ917519 REL917514:REV917519 ROH917514:ROR917519 RYD917514:RYN917519 SHZ917514:SIJ917519 SRV917514:SSF917519 TBR917514:TCB917519 TLN917514:TLX917519 TVJ917514:TVT917519 UFF917514:UFP917519 UPB917514:UPL917519 UYX917514:UZH917519 VIT917514:VJD917519 VSP917514:VSZ917519 WCL917514:WCV917519 WMH917514:WMR917519 WWD917514:WWN917519 V983050:AF983055 JR983050:KB983055 TN983050:TX983055 ADJ983050:ADT983055 ANF983050:ANP983055 AXB983050:AXL983055 BGX983050:BHH983055 BQT983050:BRD983055 CAP983050:CAZ983055 CKL983050:CKV983055 CUH983050:CUR983055 DED983050:DEN983055 DNZ983050:DOJ983055 DXV983050:DYF983055 EHR983050:EIB983055 ERN983050:ERX983055 FBJ983050:FBT983055 FLF983050:FLP983055 FVB983050:FVL983055 GEX983050:GFH983055 GOT983050:GPD983055 GYP983050:GYZ983055 HIL983050:HIV983055 HSH983050:HSR983055 ICD983050:ICN983055 ILZ983050:IMJ983055 IVV983050:IWF983055 JFR983050:JGB983055 JPN983050:JPX983055 JZJ983050:JZT983055 KJF983050:KJP983055 KTB983050:KTL983055 LCX983050:LDH983055 LMT983050:LND983055 LWP983050:LWZ983055 MGL983050:MGV983055 MQH983050:MQR983055 NAD983050:NAN983055 NJZ983050:NKJ983055 NTV983050:NUF983055 ODR983050:OEB983055 ONN983050:ONX983055 OXJ983050:OXT983055 PHF983050:PHP983055 PRB983050:PRL983055 QAX983050:QBH983055 QKT983050:QLD983055 QUP983050:QUZ983055 REL983050:REV983055 ROH983050:ROR983055 RYD983050:RYN983055 SHZ983050:SIJ983055 SRV983050:SSF983055 TBR983050:TCB983055 TLN983050:TLX983055 TVJ983050:TVT983055 UFF983050:UFP983055 UPB983050:UPL983055 UYX983050:UZH983055 VIT983050:VJD983055 VSP983050:VSZ983055 WCL983050:WCV983055 WMH983050:WMR983055 WWD983050:WWN983055">
      <formula1>Efectividad</formula1>
    </dataValidation>
    <dataValidation showInputMessage="1" showErrorMessage="1" sqref="AG10:AT15 KC10:KP15 TY10:UL15 ADU10:AEH15 ANQ10:AOD15 AXM10:AXZ15 BHI10:BHV15 BRE10:BRR15 CBA10:CBN15 CKW10:CLJ15 CUS10:CVF15 DEO10:DFB15 DOK10:DOX15 DYG10:DYT15 EIC10:EIP15 ERY10:ESL15 FBU10:FCH15 FLQ10:FMD15 FVM10:FVZ15 GFI10:GFV15 GPE10:GPR15 GZA10:GZN15 HIW10:HJJ15 HSS10:HTF15 ICO10:IDB15 IMK10:IMX15 IWG10:IWT15 JGC10:JGP15 JPY10:JQL15 JZU10:KAH15 KJQ10:KKD15 KTM10:KTZ15 LDI10:LDV15 LNE10:LNR15 LXA10:LXN15 MGW10:MHJ15 MQS10:MRF15 NAO10:NBB15 NKK10:NKX15 NUG10:NUT15 OEC10:OEP15 ONY10:OOL15 OXU10:OYH15 PHQ10:PID15 PRM10:PRZ15 QBI10:QBV15 QLE10:QLR15 QVA10:QVN15 REW10:RFJ15 ROS10:RPF15 RYO10:RZB15 SIK10:SIX15 SSG10:SST15 TCC10:TCP15 TLY10:TML15 TVU10:TWH15 UFQ10:UGD15 UPM10:UPZ15 UZI10:UZV15 VJE10:VJR15 VTA10:VTN15 WCW10:WDJ15 WMS10:WNF15 WWO10:WXB15 AG65546:AT65551 KC65546:KP65551 TY65546:UL65551 ADU65546:AEH65551 ANQ65546:AOD65551 AXM65546:AXZ65551 BHI65546:BHV65551 BRE65546:BRR65551 CBA65546:CBN65551 CKW65546:CLJ65551 CUS65546:CVF65551 DEO65546:DFB65551 DOK65546:DOX65551 DYG65546:DYT65551 EIC65546:EIP65551 ERY65546:ESL65551 FBU65546:FCH65551 FLQ65546:FMD65551 FVM65546:FVZ65551 GFI65546:GFV65551 GPE65546:GPR65551 GZA65546:GZN65551 HIW65546:HJJ65551 HSS65546:HTF65551 ICO65546:IDB65551 IMK65546:IMX65551 IWG65546:IWT65551 JGC65546:JGP65551 JPY65546:JQL65551 JZU65546:KAH65551 KJQ65546:KKD65551 KTM65546:KTZ65551 LDI65546:LDV65551 LNE65546:LNR65551 LXA65546:LXN65551 MGW65546:MHJ65551 MQS65546:MRF65551 NAO65546:NBB65551 NKK65546:NKX65551 NUG65546:NUT65551 OEC65546:OEP65551 ONY65546:OOL65551 OXU65546:OYH65551 PHQ65546:PID65551 PRM65546:PRZ65551 QBI65546:QBV65551 QLE65546:QLR65551 QVA65546:QVN65551 REW65546:RFJ65551 ROS65546:RPF65551 RYO65546:RZB65551 SIK65546:SIX65551 SSG65546:SST65551 TCC65546:TCP65551 TLY65546:TML65551 TVU65546:TWH65551 UFQ65546:UGD65551 UPM65546:UPZ65551 UZI65546:UZV65551 VJE65546:VJR65551 VTA65546:VTN65551 WCW65546:WDJ65551 WMS65546:WNF65551 WWO65546:WXB65551 AG131082:AT131087 KC131082:KP131087 TY131082:UL131087 ADU131082:AEH131087 ANQ131082:AOD131087 AXM131082:AXZ131087 BHI131082:BHV131087 BRE131082:BRR131087 CBA131082:CBN131087 CKW131082:CLJ131087 CUS131082:CVF131087 DEO131082:DFB131087 DOK131082:DOX131087 DYG131082:DYT131087 EIC131082:EIP131087 ERY131082:ESL131087 FBU131082:FCH131087 FLQ131082:FMD131087 FVM131082:FVZ131087 GFI131082:GFV131087 GPE131082:GPR131087 GZA131082:GZN131087 HIW131082:HJJ131087 HSS131082:HTF131087 ICO131082:IDB131087 IMK131082:IMX131087 IWG131082:IWT131087 JGC131082:JGP131087 JPY131082:JQL131087 JZU131082:KAH131087 KJQ131082:KKD131087 KTM131082:KTZ131087 LDI131082:LDV131087 LNE131082:LNR131087 LXA131082:LXN131087 MGW131082:MHJ131087 MQS131082:MRF131087 NAO131082:NBB131087 NKK131082:NKX131087 NUG131082:NUT131087 OEC131082:OEP131087 ONY131082:OOL131087 OXU131082:OYH131087 PHQ131082:PID131087 PRM131082:PRZ131087 QBI131082:QBV131087 QLE131082:QLR131087 QVA131082:QVN131087 REW131082:RFJ131087 ROS131082:RPF131087 RYO131082:RZB131087 SIK131082:SIX131087 SSG131082:SST131087 TCC131082:TCP131087 TLY131082:TML131087 TVU131082:TWH131087 UFQ131082:UGD131087 UPM131082:UPZ131087 UZI131082:UZV131087 VJE131082:VJR131087 VTA131082:VTN131087 WCW131082:WDJ131087 WMS131082:WNF131087 WWO131082:WXB131087 AG196618:AT196623 KC196618:KP196623 TY196618:UL196623 ADU196618:AEH196623 ANQ196618:AOD196623 AXM196618:AXZ196623 BHI196618:BHV196623 BRE196618:BRR196623 CBA196618:CBN196623 CKW196618:CLJ196623 CUS196618:CVF196623 DEO196618:DFB196623 DOK196618:DOX196623 DYG196618:DYT196623 EIC196618:EIP196623 ERY196618:ESL196623 FBU196618:FCH196623 FLQ196618:FMD196623 FVM196618:FVZ196623 GFI196618:GFV196623 GPE196618:GPR196623 GZA196618:GZN196623 HIW196618:HJJ196623 HSS196618:HTF196623 ICO196618:IDB196623 IMK196618:IMX196623 IWG196618:IWT196623 JGC196618:JGP196623 JPY196618:JQL196623 JZU196618:KAH196623 KJQ196618:KKD196623 KTM196618:KTZ196623 LDI196618:LDV196623 LNE196618:LNR196623 LXA196618:LXN196623 MGW196618:MHJ196623 MQS196618:MRF196623 NAO196618:NBB196623 NKK196618:NKX196623 NUG196618:NUT196623 OEC196618:OEP196623 ONY196618:OOL196623 OXU196618:OYH196623 PHQ196618:PID196623 PRM196618:PRZ196623 QBI196618:QBV196623 QLE196618:QLR196623 QVA196618:QVN196623 REW196618:RFJ196623 ROS196618:RPF196623 RYO196618:RZB196623 SIK196618:SIX196623 SSG196618:SST196623 TCC196618:TCP196623 TLY196618:TML196623 TVU196618:TWH196623 UFQ196618:UGD196623 UPM196618:UPZ196623 UZI196618:UZV196623 VJE196618:VJR196623 VTA196618:VTN196623 WCW196618:WDJ196623 WMS196618:WNF196623 WWO196618:WXB196623 AG262154:AT262159 KC262154:KP262159 TY262154:UL262159 ADU262154:AEH262159 ANQ262154:AOD262159 AXM262154:AXZ262159 BHI262154:BHV262159 BRE262154:BRR262159 CBA262154:CBN262159 CKW262154:CLJ262159 CUS262154:CVF262159 DEO262154:DFB262159 DOK262154:DOX262159 DYG262154:DYT262159 EIC262154:EIP262159 ERY262154:ESL262159 FBU262154:FCH262159 FLQ262154:FMD262159 FVM262154:FVZ262159 GFI262154:GFV262159 GPE262154:GPR262159 GZA262154:GZN262159 HIW262154:HJJ262159 HSS262154:HTF262159 ICO262154:IDB262159 IMK262154:IMX262159 IWG262154:IWT262159 JGC262154:JGP262159 JPY262154:JQL262159 JZU262154:KAH262159 KJQ262154:KKD262159 KTM262154:KTZ262159 LDI262154:LDV262159 LNE262154:LNR262159 LXA262154:LXN262159 MGW262154:MHJ262159 MQS262154:MRF262159 NAO262154:NBB262159 NKK262154:NKX262159 NUG262154:NUT262159 OEC262154:OEP262159 ONY262154:OOL262159 OXU262154:OYH262159 PHQ262154:PID262159 PRM262154:PRZ262159 QBI262154:QBV262159 QLE262154:QLR262159 QVA262154:QVN262159 REW262154:RFJ262159 ROS262154:RPF262159 RYO262154:RZB262159 SIK262154:SIX262159 SSG262154:SST262159 TCC262154:TCP262159 TLY262154:TML262159 TVU262154:TWH262159 UFQ262154:UGD262159 UPM262154:UPZ262159 UZI262154:UZV262159 VJE262154:VJR262159 VTA262154:VTN262159 WCW262154:WDJ262159 WMS262154:WNF262159 WWO262154:WXB262159 AG327690:AT327695 KC327690:KP327695 TY327690:UL327695 ADU327690:AEH327695 ANQ327690:AOD327695 AXM327690:AXZ327695 BHI327690:BHV327695 BRE327690:BRR327695 CBA327690:CBN327695 CKW327690:CLJ327695 CUS327690:CVF327695 DEO327690:DFB327695 DOK327690:DOX327695 DYG327690:DYT327695 EIC327690:EIP327695 ERY327690:ESL327695 FBU327690:FCH327695 FLQ327690:FMD327695 FVM327690:FVZ327695 GFI327690:GFV327695 GPE327690:GPR327695 GZA327690:GZN327695 HIW327690:HJJ327695 HSS327690:HTF327695 ICO327690:IDB327695 IMK327690:IMX327695 IWG327690:IWT327695 JGC327690:JGP327695 JPY327690:JQL327695 JZU327690:KAH327695 KJQ327690:KKD327695 KTM327690:KTZ327695 LDI327690:LDV327695 LNE327690:LNR327695 LXA327690:LXN327695 MGW327690:MHJ327695 MQS327690:MRF327695 NAO327690:NBB327695 NKK327690:NKX327695 NUG327690:NUT327695 OEC327690:OEP327695 ONY327690:OOL327695 OXU327690:OYH327695 PHQ327690:PID327695 PRM327690:PRZ327695 QBI327690:QBV327695 QLE327690:QLR327695 QVA327690:QVN327695 REW327690:RFJ327695 ROS327690:RPF327695 RYO327690:RZB327695 SIK327690:SIX327695 SSG327690:SST327695 TCC327690:TCP327695 TLY327690:TML327695 TVU327690:TWH327695 UFQ327690:UGD327695 UPM327690:UPZ327695 UZI327690:UZV327695 VJE327690:VJR327695 VTA327690:VTN327695 WCW327690:WDJ327695 WMS327690:WNF327695 WWO327690:WXB327695 AG393226:AT393231 KC393226:KP393231 TY393226:UL393231 ADU393226:AEH393231 ANQ393226:AOD393231 AXM393226:AXZ393231 BHI393226:BHV393231 BRE393226:BRR393231 CBA393226:CBN393231 CKW393226:CLJ393231 CUS393226:CVF393231 DEO393226:DFB393231 DOK393226:DOX393231 DYG393226:DYT393231 EIC393226:EIP393231 ERY393226:ESL393231 FBU393226:FCH393231 FLQ393226:FMD393231 FVM393226:FVZ393231 GFI393226:GFV393231 GPE393226:GPR393231 GZA393226:GZN393231 HIW393226:HJJ393231 HSS393226:HTF393231 ICO393226:IDB393231 IMK393226:IMX393231 IWG393226:IWT393231 JGC393226:JGP393231 JPY393226:JQL393231 JZU393226:KAH393231 KJQ393226:KKD393231 KTM393226:KTZ393231 LDI393226:LDV393231 LNE393226:LNR393231 LXA393226:LXN393231 MGW393226:MHJ393231 MQS393226:MRF393231 NAO393226:NBB393231 NKK393226:NKX393231 NUG393226:NUT393231 OEC393226:OEP393231 ONY393226:OOL393231 OXU393226:OYH393231 PHQ393226:PID393231 PRM393226:PRZ393231 QBI393226:QBV393231 QLE393226:QLR393231 QVA393226:QVN393231 REW393226:RFJ393231 ROS393226:RPF393231 RYO393226:RZB393231 SIK393226:SIX393231 SSG393226:SST393231 TCC393226:TCP393231 TLY393226:TML393231 TVU393226:TWH393231 UFQ393226:UGD393231 UPM393226:UPZ393231 UZI393226:UZV393231 VJE393226:VJR393231 VTA393226:VTN393231 WCW393226:WDJ393231 WMS393226:WNF393231 WWO393226:WXB393231 AG458762:AT458767 KC458762:KP458767 TY458762:UL458767 ADU458762:AEH458767 ANQ458762:AOD458767 AXM458762:AXZ458767 BHI458762:BHV458767 BRE458762:BRR458767 CBA458762:CBN458767 CKW458762:CLJ458767 CUS458762:CVF458767 DEO458762:DFB458767 DOK458762:DOX458767 DYG458762:DYT458767 EIC458762:EIP458767 ERY458762:ESL458767 FBU458762:FCH458767 FLQ458762:FMD458767 FVM458762:FVZ458767 GFI458762:GFV458767 GPE458762:GPR458767 GZA458762:GZN458767 HIW458762:HJJ458767 HSS458762:HTF458767 ICO458762:IDB458767 IMK458762:IMX458767 IWG458762:IWT458767 JGC458762:JGP458767 JPY458762:JQL458767 JZU458762:KAH458767 KJQ458762:KKD458767 KTM458762:KTZ458767 LDI458762:LDV458767 LNE458762:LNR458767 LXA458762:LXN458767 MGW458762:MHJ458767 MQS458762:MRF458767 NAO458762:NBB458767 NKK458762:NKX458767 NUG458762:NUT458767 OEC458762:OEP458767 ONY458762:OOL458767 OXU458762:OYH458767 PHQ458762:PID458767 PRM458762:PRZ458767 QBI458762:QBV458767 QLE458762:QLR458767 QVA458762:QVN458767 REW458762:RFJ458767 ROS458762:RPF458767 RYO458762:RZB458767 SIK458762:SIX458767 SSG458762:SST458767 TCC458762:TCP458767 TLY458762:TML458767 TVU458762:TWH458767 UFQ458762:UGD458767 UPM458762:UPZ458767 UZI458762:UZV458767 VJE458762:VJR458767 VTA458762:VTN458767 WCW458762:WDJ458767 WMS458762:WNF458767 WWO458762:WXB458767 AG524298:AT524303 KC524298:KP524303 TY524298:UL524303 ADU524298:AEH524303 ANQ524298:AOD524303 AXM524298:AXZ524303 BHI524298:BHV524303 BRE524298:BRR524303 CBA524298:CBN524303 CKW524298:CLJ524303 CUS524298:CVF524303 DEO524298:DFB524303 DOK524298:DOX524303 DYG524298:DYT524303 EIC524298:EIP524303 ERY524298:ESL524303 FBU524298:FCH524303 FLQ524298:FMD524303 FVM524298:FVZ524303 GFI524298:GFV524303 GPE524298:GPR524303 GZA524298:GZN524303 HIW524298:HJJ524303 HSS524298:HTF524303 ICO524298:IDB524303 IMK524298:IMX524303 IWG524298:IWT524303 JGC524298:JGP524303 JPY524298:JQL524303 JZU524298:KAH524303 KJQ524298:KKD524303 KTM524298:KTZ524303 LDI524298:LDV524303 LNE524298:LNR524303 LXA524298:LXN524303 MGW524298:MHJ524303 MQS524298:MRF524303 NAO524298:NBB524303 NKK524298:NKX524303 NUG524298:NUT524303 OEC524298:OEP524303 ONY524298:OOL524303 OXU524298:OYH524303 PHQ524298:PID524303 PRM524298:PRZ524303 QBI524298:QBV524303 QLE524298:QLR524303 QVA524298:QVN524303 REW524298:RFJ524303 ROS524298:RPF524303 RYO524298:RZB524303 SIK524298:SIX524303 SSG524298:SST524303 TCC524298:TCP524303 TLY524298:TML524303 TVU524298:TWH524303 UFQ524298:UGD524303 UPM524298:UPZ524303 UZI524298:UZV524303 VJE524298:VJR524303 VTA524298:VTN524303 WCW524298:WDJ524303 WMS524298:WNF524303 WWO524298:WXB524303 AG589834:AT589839 KC589834:KP589839 TY589834:UL589839 ADU589834:AEH589839 ANQ589834:AOD589839 AXM589834:AXZ589839 BHI589834:BHV589839 BRE589834:BRR589839 CBA589834:CBN589839 CKW589834:CLJ589839 CUS589834:CVF589839 DEO589834:DFB589839 DOK589834:DOX589839 DYG589834:DYT589839 EIC589834:EIP589839 ERY589834:ESL589839 FBU589834:FCH589839 FLQ589834:FMD589839 FVM589834:FVZ589839 GFI589834:GFV589839 GPE589834:GPR589839 GZA589834:GZN589839 HIW589834:HJJ589839 HSS589834:HTF589839 ICO589834:IDB589839 IMK589834:IMX589839 IWG589834:IWT589839 JGC589834:JGP589839 JPY589834:JQL589839 JZU589834:KAH589839 KJQ589834:KKD589839 KTM589834:KTZ589839 LDI589834:LDV589839 LNE589834:LNR589839 LXA589834:LXN589839 MGW589834:MHJ589839 MQS589834:MRF589839 NAO589834:NBB589839 NKK589834:NKX589839 NUG589834:NUT589839 OEC589834:OEP589839 ONY589834:OOL589839 OXU589834:OYH589839 PHQ589834:PID589839 PRM589834:PRZ589839 QBI589834:QBV589839 QLE589834:QLR589839 QVA589834:QVN589839 REW589834:RFJ589839 ROS589834:RPF589839 RYO589834:RZB589839 SIK589834:SIX589839 SSG589834:SST589839 TCC589834:TCP589839 TLY589834:TML589839 TVU589834:TWH589839 UFQ589834:UGD589839 UPM589834:UPZ589839 UZI589834:UZV589839 VJE589834:VJR589839 VTA589834:VTN589839 WCW589834:WDJ589839 WMS589834:WNF589839 WWO589834:WXB589839 AG655370:AT655375 KC655370:KP655375 TY655370:UL655375 ADU655370:AEH655375 ANQ655370:AOD655375 AXM655370:AXZ655375 BHI655370:BHV655375 BRE655370:BRR655375 CBA655370:CBN655375 CKW655370:CLJ655375 CUS655370:CVF655375 DEO655370:DFB655375 DOK655370:DOX655375 DYG655370:DYT655375 EIC655370:EIP655375 ERY655370:ESL655375 FBU655370:FCH655375 FLQ655370:FMD655375 FVM655370:FVZ655375 GFI655370:GFV655375 GPE655370:GPR655375 GZA655370:GZN655375 HIW655370:HJJ655375 HSS655370:HTF655375 ICO655370:IDB655375 IMK655370:IMX655375 IWG655370:IWT655375 JGC655370:JGP655375 JPY655370:JQL655375 JZU655370:KAH655375 KJQ655370:KKD655375 KTM655370:KTZ655375 LDI655370:LDV655375 LNE655370:LNR655375 LXA655370:LXN655375 MGW655370:MHJ655375 MQS655370:MRF655375 NAO655370:NBB655375 NKK655370:NKX655375 NUG655370:NUT655375 OEC655370:OEP655375 ONY655370:OOL655375 OXU655370:OYH655375 PHQ655370:PID655375 PRM655370:PRZ655375 QBI655370:QBV655375 QLE655370:QLR655375 QVA655370:QVN655375 REW655370:RFJ655375 ROS655370:RPF655375 RYO655370:RZB655375 SIK655370:SIX655375 SSG655370:SST655375 TCC655370:TCP655375 TLY655370:TML655375 TVU655370:TWH655375 UFQ655370:UGD655375 UPM655370:UPZ655375 UZI655370:UZV655375 VJE655370:VJR655375 VTA655370:VTN655375 WCW655370:WDJ655375 WMS655370:WNF655375 WWO655370:WXB655375 AG720906:AT720911 KC720906:KP720911 TY720906:UL720911 ADU720906:AEH720911 ANQ720906:AOD720911 AXM720906:AXZ720911 BHI720906:BHV720911 BRE720906:BRR720911 CBA720906:CBN720911 CKW720906:CLJ720911 CUS720906:CVF720911 DEO720906:DFB720911 DOK720906:DOX720911 DYG720906:DYT720911 EIC720906:EIP720911 ERY720906:ESL720911 FBU720906:FCH720911 FLQ720906:FMD720911 FVM720906:FVZ720911 GFI720906:GFV720911 GPE720906:GPR720911 GZA720906:GZN720911 HIW720906:HJJ720911 HSS720906:HTF720911 ICO720906:IDB720911 IMK720906:IMX720911 IWG720906:IWT720911 JGC720906:JGP720911 JPY720906:JQL720911 JZU720906:KAH720911 KJQ720906:KKD720911 KTM720906:KTZ720911 LDI720906:LDV720911 LNE720906:LNR720911 LXA720906:LXN720911 MGW720906:MHJ720911 MQS720906:MRF720911 NAO720906:NBB720911 NKK720906:NKX720911 NUG720906:NUT720911 OEC720906:OEP720911 ONY720906:OOL720911 OXU720906:OYH720911 PHQ720906:PID720911 PRM720906:PRZ720911 QBI720906:QBV720911 QLE720906:QLR720911 QVA720906:QVN720911 REW720906:RFJ720911 ROS720906:RPF720911 RYO720906:RZB720911 SIK720906:SIX720911 SSG720906:SST720911 TCC720906:TCP720911 TLY720906:TML720911 TVU720906:TWH720911 UFQ720906:UGD720911 UPM720906:UPZ720911 UZI720906:UZV720911 VJE720906:VJR720911 VTA720906:VTN720911 WCW720906:WDJ720911 WMS720906:WNF720911 WWO720906:WXB720911 AG786442:AT786447 KC786442:KP786447 TY786442:UL786447 ADU786442:AEH786447 ANQ786442:AOD786447 AXM786442:AXZ786447 BHI786442:BHV786447 BRE786442:BRR786447 CBA786442:CBN786447 CKW786442:CLJ786447 CUS786442:CVF786447 DEO786442:DFB786447 DOK786442:DOX786447 DYG786442:DYT786447 EIC786442:EIP786447 ERY786442:ESL786447 FBU786442:FCH786447 FLQ786442:FMD786447 FVM786442:FVZ786447 GFI786442:GFV786447 GPE786442:GPR786447 GZA786442:GZN786447 HIW786442:HJJ786447 HSS786442:HTF786447 ICO786442:IDB786447 IMK786442:IMX786447 IWG786442:IWT786447 JGC786442:JGP786447 JPY786442:JQL786447 JZU786442:KAH786447 KJQ786442:KKD786447 KTM786442:KTZ786447 LDI786442:LDV786447 LNE786442:LNR786447 LXA786442:LXN786447 MGW786442:MHJ786447 MQS786442:MRF786447 NAO786442:NBB786447 NKK786442:NKX786447 NUG786442:NUT786447 OEC786442:OEP786447 ONY786442:OOL786447 OXU786442:OYH786447 PHQ786442:PID786447 PRM786442:PRZ786447 QBI786442:QBV786447 QLE786442:QLR786447 QVA786442:QVN786447 REW786442:RFJ786447 ROS786442:RPF786447 RYO786442:RZB786447 SIK786442:SIX786447 SSG786442:SST786447 TCC786442:TCP786447 TLY786442:TML786447 TVU786442:TWH786447 UFQ786442:UGD786447 UPM786442:UPZ786447 UZI786442:UZV786447 VJE786442:VJR786447 VTA786442:VTN786447 WCW786442:WDJ786447 WMS786442:WNF786447 WWO786442:WXB786447 AG851978:AT851983 KC851978:KP851983 TY851978:UL851983 ADU851978:AEH851983 ANQ851978:AOD851983 AXM851978:AXZ851983 BHI851978:BHV851983 BRE851978:BRR851983 CBA851978:CBN851983 CKW851978:CLJ851983 CUS851978:CVF851983 DEO851978:DFB851983 DOK851978:DOX851983 DYG851978:DYT851983 EIC851978:EIP851983 ERY851978:ESL851983 FBU851978:FCH851983 FLQ851978:FMD851983 FVM851978:FVZ851983 GFI851978:GFV851983 GPE851978:GPR851983 GZA851978:GZN851983 HIW851978:HJJ851983 HSS851978:HTF851983 ICO851978:IDB851983 IMK851978:IMX851983 IWG851978:IWT851983 JGC851978:JGP851983 JPY851978:JQL851983 JZU851978:KAH851983 KJQ851978:KKD851983 KTM851978:KTZ851983 LDI851978:LDV851983 LNE851978:LNR851983 LXA851978:LXN851983 MGW851978:MHJ851983 MQS851978:MRF851983 NAO851978:NBB851983 NKK851978:NKX851983 NUG851978:NUT851983 OEC851978:OEP851983 ONY851978:OOL851983 OXU851978:OYH851983 PHQ851978:PID851983 PRM851978:PRZ851983 QBI851978:QBV851983 QLE851978:QLR851983 QVA851978:QVN851983 REW851978:RFJ851983 ROS851978:RPF851983 RYO851978:RZB851983 SIK851978:SIX851983 SSG851978:SST851983 TCC851978:TCP851983 TLY851978:TML851983 TVU851978:TWH851983 UFQ851978:UGD851983 UPM851978:UPZ851983 UZI851978:UZV851983 VJE851978:VJR851983 VTA851978:VTN851983 WCW851978:WDJ851983 WMS851978:WNF851983 WWO851978:WXB851983 AG917514:AT917519 KC917514:KP917519 TY917514:UL917519 ADU917514:AEH917519 ANQ917514:AOD917519 AXM917514:AXZ917519 BHI917514:BHV917519 BRE917514:BRR917519 CBA917514:CBN917519 CKW917514:CLJ917519 CUS917514:CVF917519 DEO917514:DFB917519 DOK917514:DOX917519 DYG917514:DYT917519 EIC917514:EIP917519 ERY917514:ESL917519 FBU917514:FCH917519 FLQ917514:FMD917519 FVM917514:FVZ917519 GFI917514:GFV917519 GPE917514:GPR917519 GZA917514:GZN917519 HIW917514:HJJ917519 HSS917514:HTF917519 ICO917514:IDB917519 IMK917514:IMX917519 IWG917514:IWT917519 JGC917514:JGP917519 JPY917514:JQL917519 JZU917514:KAH917519 KJQ917514:KKD917519 KTM917514:KTZ917519 LDI917514:LDV917519 LNE917514:LNR917519 LXA917514:LXN917519 MGW917514:MHJ917519 MQS917514:MRF917519 NAO917514:NBB917519 NKK917514:NKX917519 NUG917514:NUT917519 OEC917514:OEP917519 ONY917514:OOL917519 OXU917514:OYH917519 PHQ917514:PID917519 PRM917514:PRZ917519 QBI917514:QBV917519 QLE917514:QLR917519 QVA917514:QVN917519 REW917514:RFJ917519 ROS917514:RPF917519 RYO917514:RZB917519 SIK917514:SIX917519 SSG917514:SST917519 TCC917514:TCP917519 TLY917514:TML917519 TVU917514:TWH917519 UFQ917514:UGD917519 UPM917514:UPZ917519 UZI917514:UZV917519 VJE917514:VJR917519 VTA917514:VTN917519 WCW917514:WDJ917519 WMS917514:WNF917519 WWO917514:WXB917519 AG983050:AT983055 KC983050:KP983055 TY983050:UL983055 ADU983050:AEH983055 ANQ983050:AOD983055 AXM983050:AXZ983055 BHI983050:BHV983055 BRE983050:BRR983055 CBA983050:CBN983055 CKW983050:CLJ983055 CUS983050:CVF983055 DEO983050:DFB983055 DOK983050:DOX983055 DYG983050:DYT983055 EIC983050:EIP983055 ERY983050:ESL983055 FBU983050:FCH983055 FLQ983050:FMD983055 FVM983050:FVZ983055 GFI983050:GFV983055 GPE983050:GPR983055 GZA983050:GZN983055 HIW983050:HJJ983055 HSS983050:HTF983055 ICO983050:IDB983055 IMK983050:IMX983055 IWG983050:IWT983055 JGC983050:JGP983055 JPY983050:JQL983055 JZU983050:KAH983055 KJQ983050:KKD983055 KTM983050:KTZ983055 LDI983050:LDV983055 LNE983050:LNR983055 LXA983050:LXN983055 MGW983050:MHJ983055 MQS983050:MRF983055 NAO983050:NBB983055 NKK983050:NKX983055 NUG983050:NUT983055 OEC983050:OEP983055 ONY983050:OOL983055 OXU983050:OYH983055 PHQ983050:PID983055 PRM983050:PRZ983055 QBI983050:QBV983055 QLE983050:QLR983055 QVA983050:QVN983055 REW983050:RFJ983055 ROS983050:RPF983055 RYO983050:RZB983055 SIK983050:SIX983055 SSG983050:SST983055 TCC983050:TCP983055 TLY983050:TML983055 TVU983050:TWH983055 UFQ983050:UGD983055 UPM983050:UPZ983055 UZI983050:UZV983055 VJE983050:VJR983055 VTA983050:VTN983055 WCW983050:WDJ983055 WMS983050:WNF983055 WWO983050:WXB983055"/>
    <dataValidation type="list" allowBlank="1" showInputMessage="1" showErrorMessage="1" sqref="M10:N15 JI10:JJ15 TE10:TF15 ADA10:ADB15 AMW10:AMX15 AWS10:AWT15 BGO10:BGP15 BQK10:BQL15 CAG10:CAH15 CKC10:CKD15 CTY10:CTZ15 DDU10:DDV15 DNQ10:DNR15 DXM10:DXN15 EHI10:EHJ15 ERE10:ERF15 FBA10:FBB15 FKW10:FKX15 FUS10:FUT15 GEO10:GEP15 GOK10:GOL15 GYG10:GYH15 HIC10:HID15 HRY10:HRZ15 IBU10:IBV15 ILQ10:ILR15 IVM10:IVN15 JFI10:JFJ15 JPE10:JPF15 JZA10:JZB15 KIW10:KIX15 KSS10:KST15 LCO10:LCP15 LMK10:LML15 LWG10:LWH15 MGC10:MGD15 MPY10:MPZ15 MZU10:MZV15 NJQ10:NJR15 NTM10:NTN15 ODI10:ODJ15 ONE10:ONF15 OXA10:OXB15 PGW10:PGX15 PQS10:PQT15 QAO10:QAP15 QKK10:QKL15 QUG10:QUH15 REC10:RED15 RNY10:RNZ15 RXU10:RXV15 SHQ10:SHR15 SRM10:SRN15 TBI10:TBJ15 TLE10:TLF15 TVA10:TVB15 UEW10:UEX15 UOS10:UOT15 UYO10:UYP15 VIK10:VIL15 VSG10:VSH15 WCC10:WCD15 WLY10:WLZ15 WVU10:WVV15 M65546:N65551 JI65546:JJ65551 TE65546:TF65551 ADA65546:ADB65551 AMW65546:AMX65551 AWS65546:AWT65551 BGO65546:BGP65551 BQK65546:BQL65551 CAG65546:CAH65551 CKC65546:CKD65551 CTY65546:CTZ65551 DDU65546:DDV65551 DNQ65546:DNR65551 DXM65546:DXN65551 EHI65546:EHJ65551 ERE65546:ERF65551 FBA65546:FBB65551 FKW65546:FKX65551 FUS65546:FUT65551 GEO65546:GEP65551 GOK65546:GOL65551 GYG65546:GYH65551 HIC65546:HID65551 HRY65546:HRZ65551 IBU65546:IBV65551 ILQ65546:ILR65551 IVM65546:IVN65551 JFI65546:JFJ65551 JPE65546:JPF65551 JZA65546:JZB65551 KIW65546:KIX65551 KSS65546:KST65551 LCO65546:LCP65551 LMK65546:LML65551 LWG65546:LWH65551 MGC65546:MGD65551 MPY65546:MPZ65551 MZU65546:MZV65551 NJQ65546:NJR65551 NTM65546:NTN65551 ODI65546:ODJ65551 ONE65546:ONF65551 OXA65546:OXB65551 PGW65546:PGX65551 PQS65546:PQT65551 QAO65546:QAP65551 QKK65546:QKL65551 QUG65546:QUH65551 REC65546:RED65551 RNY65546:RNZ65551 RXU65546:RXV65551 SHQ65546:SHR65551 SRM65546:SRN65551 TBI65546:TBJ65551 TLE65546:TLF65551 TVA65546:TVB65551 UEW65546:UEX65551 UOS65546:UOT65551 UYO65546:UYP65551 VIK65546:VIL65551 VSG65546:VSH65551 WCC65546:WCD65551 WLY65546:WLZ65551 WVU65546:WVV65551 M131082:N131087 JI131082:JJ131087 TE131082:TF131087 ADA131082:ADB131087 AMW131082:AMX131087 AWS131082:AWT131087 BGO131082:BGP131087 BQK131082:BQL131087 CAG131082:CAH131087 CKC131082:CKD131087 CTY131082:CTZ131087 DDU131082:DDV131087 DNQ131082:DNR131087 DXM131082:DXN131087 EHI131082:EHJ131087 ERE131082:ERF131087 FBA131082:FBB131087 FKW131082:FKX131087 FUS131082:FUT131087 GEO131082:GEP131087 GOK131082:GOL131087 GYG131082:GYH131087 HIC131082:HID131087 HRY131082:HRZ131087 IBU131082:IBV131087 ILQ131082:ILR131087 IVM131082:IVN131087 JFI131082:JFJ131087 JPE131082:JPF131087 JZA131082:JZB131087 KIW131082:KIX131087 KSS131082:KST131087 LCO131082:LCP131087 LMK131082:LML131087 LWG131082:LWH131087 MGC131082:MGD131087 MPY131082:MPZ131087 MZU131082:MZV131087 NJQ131082:NJR131087 NTM131082:NTN131087 ODI131082:ODJ131087 ONE131082:ONF131087 OXA131082:OXB131087 PGW131082:PGX131087 PQS131082:PQT131087 QAO131082:QAP131087 QKK131082:QKL131087 QUG131082:QUH131087 REC131082:RED131087 RNY131082:RNZ131087 RXU131082:RXV131087 SHQ131082:SHR131087 SRM131082:SRN131087 TBI131082:TBJ131087 TLE131082:TLF131087 TVA131082:TVB131087 UEW131082:UEX131087 UOS131082:UOT131087 UYO131082:UYP131087 VIK131082:VIL131087 VSG131082:VSH131087 WCC131082:WCD131087 WLY131082:WLZ131087 WVU131082:WVV131087 M196618:N196623 JI196618:JJ196623 TE196618:TF196623 ADA196618:ADB196623 AMW196618:AMX196623 AWS196618:AWT196623 BGO196618:BGP196623 BQK196618:BQL196623 CAG196618:CAH196623 CKC196618:CKD196623 CTY196618:CTZ196623 DDU196618:DDV196623 DNQ196618:DNR196623 DXM196618:DXN196623 EHI196618:EHJ196623 ERE196618:ERF196623 FBA196618:FBB196623 FKW196618:FKX196623 FUS196618:FUT196623 GEO196618:GEP196623 GOK196618:GOL196623 GYG196618:GYH196623 HIC196618:HID196623 HRY196618:HRZ196623 IBU196618:IBV196623 ILQ196618:ILR196623 IVM196618:IVN196623 JFI196618:JFJ196623 JPE196618:JPF196623 JZA196618:JZB196623 KIW196618:KIX196623 KSS196618:KST196623 LCO196618:LCP196623 LMK196618:LML196623 LWG196618:LWH196623 MGC196618:MGD196623 MPY196618:MPZ196623 MZU196618:MZV196623 NJQ196618:NJR196623 NTM196618:NTN196623 ODI196618:ODJ196623 ONE196618:ONF196623 OXA196618:OXB196623 PGW196618:PGX196623 PQS196618:PQT196623 QAO196618:QAP196623 QKK196618:QKL196623 QUG196618:QUH196623 REC196618:RED196623 RNY196618:RNZ196623 RXU196618:RXV196623 SHQ196618:SHR196623 SRM196618:SRN196623 TBI196618:TBJ196623 TLE196618:TLF196623 TVA196618:TVB196623 UEW196618:UEX196623 UOS196618:UOT196623 UYO196618:UYP196623 VIK196618:VIL196623 VSG196618:VSH196623 WCC196618:WCD196623 WLY196618:WLZ196623 WVU196618:WVV196623 M262154:N262159 JI262154:JJ262159 TE262154:TF262159 ADA262154:ADB262159 AMW262154:AMX262159 AWS262154:AWT262159 BGO262154:BGP262159 BQK262154:BQL262159 CAG262154:CAH262159 CKC262154:CKD262159 CTY262154:CTZ262159 DDU262154:DDV262159 DNQ262154:DNR262159 DXM262154:DXN262159 EHI262154:EHJ262159 ERE262154:ERF262159 FBA262154:FBB262159 FKW262154:FKX262159 FUS262154:FUT262159 GEO262154:GEP262159 GOK262154:GOL262159 GYG262154:GYH262159 HIC262154:HID262159 HRY262154:HRZ262159 IBU262154:IBV262159 ILQ262154:ILR262159 IVM262154:IVN262159 JFI262154:JFJ262159 JPE262154:JPF262159 JZA262154:JZB262159 KIW262154:KIX262159 KSS262154:KST262159 LCO262154:LCP262159 LMK262154:LML262159 LWG262154:LWH262159 MGC262154:MGD262159 MPY262154:MPZ262159 MZU262154:MZV262159 NJQ262154:NJR262159 NTM262154:NTN262159 ODI262154:ODJ262159 ONE262154:ONF262159 OXA262154:OXB262159 PGW262154:PGX262159 PQS262154:PQT262159 QAO262154:QAP262159 QKK262154:QKL262159 QUG262154:QUH262159 REC262154:RED262159 RNY262154:RNZ262159 RXU262154:RXV262159 SHQ262154:SHR262159 SRM262154:SRN262159 TBI262154:TBJ262159 TLE262154:TLF262159 TVA262154:TVB262159 UEW262154:UEX262159 UOS262154:UOT262159 UYO262154:UYP262159 VIK262154:VIL262159 VSG262154:VSH262159 WCC262154:WCD262159 WLY262154:WLZ262159 WVU262154:WVV262159 M327690:N327695 JI327690:JJ327695 TE327690:TF327695 ADA327690:ADB327695 AMW327690:AMX327695 AWS327690:AWT327695 BGO327690:BGP327695 BQK327690:BQL327695 CAG327690:CAH327695 CKC327690:CKD327695 CTY327690:CTZ327695 DDU327690:DDV327695 DNQ327690:DNR327695 DXM327690:DXN327695 EHI327690:EHJ327695 ERE327690:ERF327695 FBA327690:FBB327695 FKW327690:FKX327695 FUS327690:FUT327695 GEO327690:GEP327695 GOK327690:GOL327695 GYG327690:GYH327695 HIC327690:HID327695 HRY327690:HRZ327695 IBU327690:IBV327695 ILQ327690:ILR327695 IVM327690:IVN327695 JFI327690:JFJ327695 JPE327690:JPF327695 JZA327690:JZB327695 KIW327690:KIX327695 KSS327690:KST327695 LCO327690:LCP327695 LMK327690:LML327695 LWG327690:LWH327695 MGC327690:MGD327695 MPY327690:MPZ327695 MZU327690:MZV327695 NJQ327690:NJR327695 NTM327690:NTN327695 ODI327690:ODJ327695 ONE327690:ONF327695 OXA327690:OXB327695 PGW327690:PGX327695 PQS327690:PQT327695 QAO327690:QAP327695 QKK327690:QKL327695 QUG327690:QUH327695 REC327690:RED327695 RNY327690:RNZ327695 RXU327690:RXV327695 SHQ327690:SHR327695 SRM327690:SRN327695 TBI327690:TBJ327695 TLE327690:TLF327695 TVA327690:TVB327695 UEW327690:UEX327695 UOS327690:UOT327695 UYO327690:UYP327695 VIK327690:VIL327695 VSG327690:VSH327695 WCC327690:WCD327695 WLY327690:WLZ327695 WVU327690:WVV327695 M393226:N393231 JI393226:JJ393231 TE393226:TF393231 ADA393226:ADB393231 AMW393226:AMX393231 AWS393226:AWT393231 BGO393226:BGP393231 BQK393226:BQL393231 CAG393226:CAH393231 CKC393226:CKD393231 CTY393226:CTZ393231 DDU393226:DDV393231 DNQ393226:DNR393231 DXM393226:DXN393231 EHI393226:EHJ393231 ERE393226:ERF393231 FBA393226:FBB393231 FKW393226:FKX393231 FUS393226:FUT393231 GEO393226:GEP393231 GOK393226:GOL393231 GYG393226:GYH393231 HIC393226:HID393231 HRY393226:HRZ393231 IBU393226:IBV393231 ILQ393226:ILR393231 IVM393226:IVN393231 JFI393226:JFJ393231 JPE393226:JPF393231 JZA393226:JZB393231 KIW393226:KIX393231 KSS393226:KST393231 LCO393226:LCP393231 LMK393226:LML393231 LWG393226:LWH393231 MGC393226:MGD393231 MPY393226:MPZ393231 MZU393226:MZV393231 NJQ393226:NJR393231 NTM393226:NTN393231 ODI393226:ODJ393231 ONE393226:ONF393231 OXA393226:OXB393231 PGW393226:PGX393231 PQS393226:PQT393231 QAO393226:QAP393231 QKK393226:QKL393231 QUG393226:QUH393231 REC393226:RED393231 RNY393226:RNZ393231 RXU393226:RXV393231 SHQ393226:SHR393231 SRM393226:SRN393231 TBI393226:TBJ393231 TLE393226:TLF393231 TVA393226:TVB393231 UEW393226:UEX393231 UOS393226:UOT393231 UYO393226:UYP393231 VIK393226:VIL393231 VSG393226:VSH393231 WCC393226:WCD393231 WLY393226:WLZ393231 WVU393226:WVV393231 M458762:N458767 JI458762:JJ458767 TE458762:TF458767 ADA458762:ADB458767 AMW458762:AMX458767 AWS458762:AWT458767 BGO458762:BGP458767 BQK458762:BQL458767 CAG458762:CAH458767 CKC458762:CKD458767 CTY458762:CTZ458767 DDU458762:DDV458767 DNQ458762:DNR458767 DXM458762:DXN458767 EHI458762:EHJ458767 ERE458762:ERF458767 FBA458762:FBB458767 FKW458762:FKX458767 FUS458762:FUT458767 GEO458762:GEP458767 GOK458762:GOL458767 GYG458762:GYH458767 HIC458762:HID458767 HRY458762:HRZ458767 IBU458762:IBV458767 ILQ458762:ILR458767 IVM458762:IVN458767 JFI458762:JFJ458767 JPE458762:JPF458767 JZA458762:JZB458767 KIW458762:KIX458767 KSS458762:KST458767 LCO458762:LCP458767 LMK458762:LML458767 LWG458762:LWH458767 MGC458762:MGD458767 MPY458762:MPZ458767 MZU458762:MZV458767 NJQ458762:NJR458767 NTM458762:NTN458767 ODI458762:ODJ458767 ONE458762:ONF458767 OXA458762:OXB458767 PGW458762:PGX458767 PQS458762:PQT458767 QAO458762:QAP458767 QKK458762:QKL458767 QUG458762:QUH458767 REC458762:RED458767 RNY458762:RNZ458767 RXU458762:RXV458767 SHQ458762:SHR458767 SRM458762:SRN458767 TBI458762:TBJ458767 TLE458762:TLF458767 TVA458762:TVB458767 UEW458762:UEX458767 UOS458762:UOT458767 UYO458762:UYP458767 VIK458762:VIL458767 VSG458762:VSH458767 WCC458762:WCD458767 WLY458762:WLZ458767 WVU458762:WVV458767 M524298:N524303 JI524298:JJ524303 TE524298:TF524303 ADA524298:ADB524303 AMW524298:AMX524303 AWS524298:AWT524303 BGO524298:BGP524303 BQK524298:BQL524303 CAG524298:CAH524303 CKC524298:CKD524303 CTY524298:CTZ524303 DDU524298:DDV524303 DNQ524298:DNR524303 DXM524298:DXN524303 EHI524298:EHJ524303 ERE524298:ERF524303 FBA524298:FBB524303 FKW524298:FKX524303 FUS524298:FUT524303 GEO524298:GEP524303 GOK524298:GOL524303 GYG524298:GYH524303 HIC524298:HID524303 HRY524298:HRZ524303 IBU524298:IBV524303 ILQ524298:ILR524303 IVM524298:IVN524303 JFI524298:JFJ524303 JPE524298:JPF524303 JZA524298:JZB524303 KIW524298:KIX524303 KSS524298:KST524303 LCO524298:LCP524303 LMK524298:LML524303 LWG524298:LWH524303 MGC524298:MGD524303 MPY524298:MPZ524303 MZU524298:MZV524303 NJQ524298:NJR524303 NTM524298:NTN524303 ODI524298:ODJ524303 ONE524298:ONF524303 OXA524298:OXB524303 PGW524298:PGX524303 PQS524298:PQT524303 QAO524298:QAP524303 QKK524298:QKL524303 QUG524298:QUH524303 REC524298:RED524303 RNY524298:RNZ524303 RXU524298:RXV524303 SHQ524298:SHR524303 SRM524298:SRN524303 TBI524298:TBJ524303 TLE524298:TLF524303 TVA524298:TVB524303 UEW524298:UEX524303 UOS524298:UOT524303 UYO524298:UYP524303 VIK524298:VIL524303 VSG524298:VSH524303 WCC524298:WCD524303 WLY524298:WLZ524303 WVU524298:WVV524303 M589834:N589839 JI589834:JJ589839 TE589834:TF589839 ADA589834:ADB589839 AMW589834:AMX589839 AWS589834:AWT589839 BGO589834:BGP589839 BQK589834:BQL589839 CAG589834:CAH589839 CKC589834:CKD589839 CTY589834:CTZ589839 DDU589834:DDV589839 DNQ589834:DNR589839 DXM589834:DXN589839 EHI589834:EHJ589839 ERE589834:ERF589839 FBA589834:FBB589839 FKW589834:FKX589839 FUS589834:FUT589839 GEO589834:GEP589839 GOK589834:GOL589839 GYG589834:GYH589839 HIC589834:HID589839 HRY589834:HRZ589839 IBU589834:IBV589839 ILQ589834:ILR589839 IVM589834:IVN589839 JFI589834:JFJ589839 JPE589834:JPF589839 JZA589834:JZB589839 KIW589834:KIX589839 KSS589834:KST589839 LCO589834:LCP589839 LMK589834:LML589839 LWG589834:LWH589839 MGC589834:MGD589839 MPY589834:MPZ589839 MZU589834:MZV589839 NJQ589834:NJR589839 NTM589834:NTN589839 ODI589834:ODJ589839 ONE589834:ONF589839 OXA589834:OXB589839 PGW589834:PGX589839 PQS589834:PQT589839 QAO589834:QAP589839 QKK589834:QKL589839 QUG589834:QUH589839 REC589834:RED589839 RNY589834:RNZ589839 RXU589834:RXV589839 SHQ589834:SHR589839 SRM589834:SRN589839 TBI589834:TBJ589839 TLE589834:TLF589839 TVA589834:TVB589839 UEW589834:UEX589839 UOS589834:UOT589839 UYO589834:UYP589839 VIK589834:VIL589839 VSG589834:VSH589839 WCC589834:WCD589839 WLY589834:WLZ589839 WVU589834:WVV589839 M655370:N655375 JI655370:JJ655375 TE655370:TF655375 ADA655370:ADB655375 AMW655370:AMX655375 AWS655370:AWT655375 BGO655370:BGP655375 BQK655370:BQL655375 CAG655370:CAH655375 CKC655370:CKD655375 CTY655370:CTZ655375 DDU655370:DDV655375 DNQ655370:DNR655375 DXM655370:DXN655375 EHI655370:EHJ655375 ERE655370:ERF655375 FBA655370:FBB655375 FKW655370:FKX655375 FUS655370:FUT655375 GEO655370:GEP655375 GOK655370:GOL655375 GYG655370:GYH655375 HIC655370:HID655375 HRY655370:HRZ655375 IBU655370:IBV655375 ILQ655370:ILR655375 IVM655370:IVN655375 JFI655370:JFJ655375 JPE655370:JPF655375 JZA655370:JZB655375 KIW655370:KIX655375 KSS655370:KST655375 LCO655370:LCP655375 LMK655370:LML655375 LWG655370:LWH655375 MGC655370:MGD655375 MPY655370:MPZ655375 MZU655370:MZV655375 NJQ655370:NJR655375 NTM655370:NTN655375 ODI655370:ODJ655375 ONE655370:ONF655375 OXA655370:OXB655375 PGW655370:PGX655375 PQS655370:PQT655375 QAO655370:QAP655375 QKK655370:QKL655375 QUG655370:QUH655375 REC655370:RED655375 RNY655370:RNZ655375 RXU655370:RXV655375 SHQ655370:SHR655375 SRM655370:SRN655375 TBI655370:TBJ655375 TLE655370:TLF655375 TVA655370:TVB655375 UEW655370:UEX655375 UOS655370:UOT655375 UYO655370:UYP655375 VIK655370:VIL655375 VSG655370:VSH655375 WCC655370:WCD655375 WLY655370:WLZ655375 WVU655370:WVV655375 M720906:N720911 JI720906:JJ720911 TE720906:TF720911 ADA720906:ADB720911 AMW720906:AMX720911 AWS720906:AWT720911 BGO720906:BGP720911 BQK720906:BQL720911 CAG720906:CAH720911 CKC720906:CKD720911 CTY720906:CTZ720911 DDU720906:DDV720911 DNQ720906:DNR720911 DXM720906:DXN720911 EHI720906:EHJ720911 ERE720906:ERF720911 FBA720906:FBB720911 FKW720906:FKX720911 FUS720906:FUT720911 GEO720906:GEP720911 GOK720906:GOL720911 GYG720906:GYH720911 HIC720906:HID720911 HRY720906:HRZ720911 IBU720906:IBV720911 ILQ720906:ILR720911 IVM720906:IVN720911 JFI720906:JFJ720911 JPE720906:JPF720911 JZA720906:JZB720911 KIW720906:KIX720911 KSS720906:KST720911 LCO720906:LCP720911 LMK720906:LML720911 LWG720906:LWH720911 MGC720906:MGD720911 MPY720906:MPZ720911 MZU720906:MZV720911 NJQ720906:NJR720911 NTM720906:NTN720911 ODI720906:ODJ720911 ONE720906:ONF720911 OXA720906:OXB720911 PGW720906:PGX720911 PQS720906:PQT720911 QAO720906:QAP720911 QKK720906:QKL720911 QUG720906:QUH720911 REC720906:RED720911 RNY720906:RNZ720911 RXU720906:RXV720911 SHQ720906:SHR720911 SRM720906:SRN720911 TBI720906:TBJ720911 TLE720906:TLF720911 TVA720906:TVB720911 UEW720906:UEX720911 UOS720906:UOT720911 UYO720906:UYP720911 VIK720906:VIL720911 VSG720906:VSH720911 WCC720906:WCD720911 WLY720906:WLZ720911 WVU720906:WVV720911 M786442:N786447 JI786442:JJ786447 TE786442:TF786447 ADA786442:ADB786447 AMW786442:AMX786447 AWS786442:AWT786447 BGO786442:BGP786447 BQK786442:BQL786447 CAG786442:CAH786447 CKC786442:CKD786447 CTY786442:CTZ786447 DDU786442:DDV786447 DNQ786442:DNR786447 DXM786442:DXN786447 EHI786442:EHJ786447 ERE786442:ERF786447 FBA786442:FBB786447 FKW786442:FKX786447 FUS786442:FUT786447 GEO786442:GEP786447 GOK786442:GOL786447 GYG786442:GYH786447 HIC786442:HID786447 HRY786442:HRZ786447 IBU786442:IBV786447 ILQ786442:ILR786447 IVM786442:IVN786447 JFI786442:JFJ786447 JPE786442:JPF786447 JZA786442:JZB786447 KIW786442:KIX786447 KSS786442:KST786447 LCO786442:LCP786447 LMK786442:LML786447 LWG786442:LWH786447 MGC786442:MGD786447 MPY786442:MPZ786447 MZU786442:MZV786447 NJQ786442:NJR786447 NTM786442:NTN786447 ODI786442:ODJ786447 ONE786442:ONF786447 OXA786442:OXB786447 PGW786442:PGX786447 PQS786442:PQT786447 QAO786442:QAP786447 QKK786442:QKL786447 QUG786442:QUH786447 REC786442:RED786447 RNY786442:RNZ786447 RXU786442:RXV786447 SHQ786442:SHR786447 SRM786442:SRN786447 TBI786442:TBJ786447 TLE786442:TLF786447 TVA786442:TVB786447 UEW786442:UEX786447 UOS786442:UOT786447 UYO786442:UYP786447 VIK786442:VIL786447 VSG786442:VSH786447 WCC786442:WCD786447 WLY786442:WLZ786447 WVU786442:WVV786447 M851978:N851983 JI851978:JJ851983 TE851978:TF851983 ADA851978:ADB851983 AMW851978:AMX851983 AWS851978:AWT851983 BGO851978:BGP851983 BQK851978:BQL851983 CAG851978:CAH851983 CKC851978:CKD851983 CTY851978:CTZ851983 DDU851978:DDV851983 DNQ851978:DNR851983 DXM851978:DXN851983 EHI851978:EHJ851983 ERE851978:ERF851983 FBA851978:FBB851983 FKW851978:FKX851983 FUS851978:FUT851983 GEO851978:GEP851983 GOK851978:GOL851983 GYG851978:GYH851983 HIC851978:HID851983 HRY851978:HRZ851983 IBU851978:IBV851983 ILQ851978:ILR851983 IVM851978:IVN851983 JFI851978:JFJ851983 JPE851978:JPF851983 JZA851978:JZB851983 KIW851978:KIX851983 KSS851978:KST851983 LCO851978:LCP851983 LMK851978:LML851983 LWG851978:LWH851983 MGC851978:MGD851983 MPY851978:MPZ851983 MZU851978:MZV851983 NJQ851978:NJR851983 NTM851978:NTN851983 ODI851978:ODJ851983 ONE851978:ONF851983 OXA851978:OXB851983 PGW851978:PGX851983 PQS851978:PQT851983 QAO851978:QAP851983 QKK851978:QKL851983 QUG851978:QUH851983 REC851978:RED851983 RNY851978:RNZ851983 RXU851978:RXV851983 SHQ851978:SHR851983 SRM851978:SRN851983 TBI851978:TBJ851983 TLE851978:TLF851983 TVA851978:TVB851983 UEW851978:UEX851983 UOS851978:UOT851983 UYO851978:UYP851983 VIK851978:VIL851983 VSG851978:VSH851983 WCC851978:WCD851983 WLY851978:WLZ851983 WVU851978:WVV851983 M917514:N917519 JI917514:JJ917519 TE917514:TF917519 ADA917514:ADB917519 AMW917514:AMX917519 AWS917514:AWT917519 BGO917514:BGP917519 BQK917514:BQL917519 CAG917514:CAH917519 CKC917514:CKD917519 CTY917514:CTZ917519 DDU917514:DDV917519 DNQ917514:DNR917519 DXM917514:DXN917519 EHI917514:EHJ917519 ERE917514:ERF917519 FBA917514:FBB917519 FKW917514:FKX917519 FUS917514:FUT917519 GEO917514:GEP917519 GOK917514:GOL917519 GYG917514:GYH917519 HIC917514:HID917519 HRY917514:HRZ917519 IBU917514:IBV917519 ILQ917514:ILR917519 IVM917514:IVN917519 JFI917514:JFJ917519 JPE917514:JPF917519 JZA917514:JZB917519 KIW917514:KIX917519 KSS917514:KST917519 LCO917514:LCP917519 LMK917514:LML917519 LWG917514:LWH917519 MGC917514:MGD917519 MPY917514:MPZ917519 MZU917514:MZV917519 NJQ917514:NJR917519 NTM917514:NTN917519 ODI917514:ODJ917519 ONE917514:ONF917519 OXA917514:OXB917519 PGW917514:PGX917519 PQS917514:PQT917519 QAO917514:QAP917519 QKK917514:QKL917519 QUG917514:QUH917519 REC917514:RED917519 RNY917514:RNZ917519 RXU917514:RXV917519 SHQ917514:SHR917519 SRM917514:SRN917519 TBI917514:TBJ917519 TLE917514:TLF917519 TVA917514:TVB917519 UEW917514:UEX917519 UOS917514:UOT917519 UYO917514:UYP917519 VIK917514:VIL917519 VSG917514:VSH917519 WCC917514:WCD917519 WLY917514:WLZ917519 WVU917514:WVV917519 M983050:N983055 JI983050:JJ983055 TE983050:TF983055 ADA983050:ADB983055 AMW983050:AMX983055 AWS983050:AWT983055 BGO983050:BGP983055 BQK983050:BQL983055 CAG983050:CAH983055 CKC983050:CKD983055 CTY983050:CTZ983055 DDU983050:DDV983055 DNQ983050:DNR983055 DXM983050:DXN983055 EHI983050:EHJ983055 ERE983050:ERF983055 FBA983050:FBB983055 FKW983050:FKX983055 FUS983050:FUT983055 GEO983050:GEP983055 GOK983050:GOL983055 GYG983050:GYH983055 HIC983050:HID983055 HRY983050:HRZ983055 IBU983050:IBV983055 ILQ983050:ILR983055 IVM983050:IVN983055 JFI983050:JFJ983055 JPE983050:JPF983055 JZA983050:JZB983055 KIW983050:KIX983055 KSS983050:KST983055 LCO983050:LCP983055 LMK983050:LML983055 LWG983050:LWH983055 MGC983050:MGD983055 MPY983050:MPZ983055 MZU983050:MZV983055 NJQ983050:NJR983055 NTM983050:NTN983055 ODI983050:ODJ983055 ONE983050:ONF983055 OXA983050:OXB983055 PGW983050:PGX983055 PQS983050:PQT983055 QAO983050:QAP983055 QKK983050:QKL983055 QUG983050:QUH983055 REC983050:RED983055 RNY983050:RNZ983055 RXU983050:RXV983055 SHQ983050:SHR983055 SRM983050:SRN983055 TBI983050:TBJ983055 TLE983050:TLF983055 TVA983050:TVB983055 UEW983050:UEX983055 UOS983050:UOT983055 UYO983050:UYP983055 VIK983050:VIL983055 VSG983050:VSH983055 WCC983050:WCD983055 WLY983050:WLZ983055 WVU983050:WVV983055">
      <formula1>Impacto</formula1>
    </dataValidation>
    <dataValidation type="list" showInputMessage="1" showErrorMessage="1" sqref="L10:L15 JH10:JH15 TD10:TD15 ACZ10:ACZ15 AMV10:AMV15 AWR10:AWR15 BGN10:BGN15 BQJ10:BQJ15 CAF10:CAF15 CKB10:CKB15 CTX10:CTX15 DDT10:DDT15 DNP10:DNP15 DXL10:DXL15 EHH10:EHH15 ERD10:ERD15 FAZ10:FAZ15 FKV10:FKV15 FUR10:FUR15 GEN10:GEN15 GOJ10:GOJ15 GYF10:GYF15 HIB10:HIB15 HRX10:HRX15 IBT10:IBT15 ILP10:ILP15 IVL10:IVL15 JFH10:JFH15 JPD10:JPD15 JYZ10:JYZ15 KIV10:KIV15 KSR10:KSR15 LCN10:LCN15 LMJ10:LMJ15 LWF10:LWF15 MGB10:MGB15 MPX10:MPX15 MZT10:MZT15 NJP10:NJP15 NTL10:NTL15 ODH10:ODH15 OND10:OND15 OWZ10:OWZ15 PGV10:PGV15 PQR10:PQR15 QAN10:QAN15 QKJ10:QKJ15 QUF10:QUF15 REB10:REB15 RNX10:RNX15 RXT10:RXT15 SHP10:SHP15 SRL10:SRL15 TBH10:TBH15 TLD10:TLD15 TUZ10:TUZ15 UEV10:UEV15 UOR10:UOR15 UYN10:UYN15 VIJ10:VIJ15 VSF10:VSF15 WCB10:WCB15 WLX10:WLX15 WVT10:WVT15 L65546:L65551 JH65546:JH65551 TD65546:TD65551 ACZ65546:ACZ65551 AMV65546:AMV65551 AWR65546:AWR65551 BGN65546:BGN65551 BQJ65546:BQJ65551 CAF65546:CAF65551 CKB65546:CKB65551 CTX65546:CTX65551 DDT65546:DDT65551 DNP65546:DNP65551 DXL65546:DXL65551 EHH65546:EHH65551 ERD65546:ERD65551 FAZ65546:FAZ65551 FKV65546:FKV65551 FUR65546:FUR65551 GEN65546:GEN65551 GOJ65546:GOJ65551 GYF65546:GYF65551 HIB65546:HIB65551 HRX65546:HRX65551 IBT65546:IBT65551 ILP65546:ILP65551 IVL65546:IVL65551 JFH65546:JFH65551 JPD65546:JPD65551 JYZ65546:JYZ65551 KIV65546:KIV65551 KSR65546:KSR65551 LCN65546:LCN65551 LMJ65546:LMJ65551 LWF65546:LWF65551 MGB65546:MGB65551 MPX65546:MPX65551 MZT65546:MZT65551 NJP65546:NJP65551 NTL65546:NTL65551 ODH65546:ODH65551 OND65546:OND65551 OWZ65546:OWZ65551 PGV65546:PGV65551 PQR65546:PQR65551 QAN65546:QAN65551 QKJ65546:QKJ65551 QUF65546:QUF65551 REB65546:REB65551 RNX65546:RNX65551 RXT65546:RXT65551 SHP65546:SHP65551 SRL65546:SRL65551 TBH65546:TBH65551 TLD65546:TLD65551 TUZ65546:TUZ65551 UEV65546:UEV65551 UOR65546:UOR65551 UYN65546:UYN65551 VIJ65546:VIJ65551 VSF65546:VSF65551 WCB65546:WCB65551 WLX65546:WLX65551 WVT65546:WVT65551 L131082:L131087 JH131082:JH131087 TD131082:TD131087 ACZ131082:ACZ131087 AMV131082:AMV131087 AWR131082:AWR131087 BGN131082:BGN131087 BQJ131082:BQJ131087 CAF131082:CAF131087 CKB131082:CKB131087 CTX131082:CTX131087 DDT131082:DDT131087 DNP131082:DNP131087 DXL131082:DXL131087 EHH131082:EHH131087 ERD131082:ERD131087 FAZ131082:FAZ131087 FKV131082:FKV131087 FUR131082:FUR131087 GEN131082:GEN131087 GOJ131082:GOJ131087 GYF131082:GYF131087 HIB131082:HIB131087 HRX131082:HRX131087 IBT131082:IBT131087 ILP131082:ILP131087 IVL131082:IVL131087 JFH131082:JFH131087 JPD131082:JPD131087 JYZ131082:JYZ131087 KIV131082:KIV131087 KSR131082:KSR131087 LCN131082:LCN131087 LMJ131082:LMJ131087 LWF131082:LWF131087 MGB131082:MGB131087 MPX131082:MPX131087 MZT131082:MZT131087 NJP131082:NJP131087 NTL131082:NTL131087 ODH131082:ODH131087 OND131082:OND131087 OWZ131082:OWZ131087 PGV131082:PGV131087 PQR131082:PQR131087 QAN131082:QAN131087 QKJ131082:QKJ131087 QUF131082:QUF131087 REB131082:REB131087 RNX131082:RNX131087 RXT131082:RXT131087 SHP131082:SHP131087 SRL131082:SRL131087 TBH131082:TBH131087 TLD131082:TLD131087 TUZ131082:TUZ131087 UEV131082:UEV131087 UOR131082:UOR131087 UYN131082:UYN131087 VIJ131082:VIJ131087 VSF131082:VSF131087 WCB131082:WCB131087 WLX131082:WLX131087 WVT131082:WVT131087 L196618:L196623 JH196618:JH196623 TD196618:TD196623 ACZ196618:ACZ196623 AMV196618:AMV196623 AWR196618:AWR196623 BGN196618:BGN196623 BQJ196618:BQJ196623 CAF196618:CAF196623 CKB196618:CKB196623 CTX196618:CTX196623 DDT196618:DDT196623 DNP196618:DNP196623 DXL196618:DXL196623 EHH196618:EHH196623 ERD196618:ERD196623 FAZ196618:FAZ196623 FKV196618:FKV196623 FUR196618:FUR196623 GEN196618:GEN196623 GOJ196618:GOJ196623 GYF196618:GYF196623 HIB196618:HIB196623 HRX196618:HRX196623 IBT196618:IBT196623 ILP196618:ILP196623 IVL196618:IVL196623 JFH196618:JFH196623 JPD196618:JPD196623 JYZ196618:JYZ196623 KIV196618:KIV196623 KSR196618:KSR196623 LCN196618:LCN196623 LMJ196618:LMJ196623 LWF196618:LWF196623 MGB196618:MGB196623 MPX196618:MPX196623 MZT196618:MZT196623 NJP196618:NJP196623 NTL196618:NTL196623 ODH196618:ODH196623 OND196618:OND196623 OWZ196618:OWZ196623 PGV196618:PGV196623 PQR196618:PQR196623 QAN196618:QAN196623 QKJ196618:QKJ196623 QUF196618:QUF196623 REB196618:REB196623 RNX196618:RNX196623 RXT196618:RXT196623 SHP196618:SHP196623 SRL196618:SRL196623 TBH196618:TBH196623 TLD196618:TLD196623 TUZ196618:TUZ196623 UEV196618:UEV196623 UOR196618:UOR196623 UYN196618:UYN196623 VIJ196618:VIJ196623 VSF196618:VSF196623 WCB196618:WCB196623 WLX196618:WLX196623 WVT196618:WVT196623 L262154:L262159 JH262154:JH262159 TD262154:TD262159 ACZ262154:ACZ262159 AMV262154:AMV262159 AWR262154:AWR262159 BGN262154:BGN262159 BQJ262154:BQJ262159 CAF262154:CAF262159 CKB262154:CKB262159 CTX262154:CTX262159 DDT262154:DDT262159 DNP262154:DNP262159 DXL262154:DXL262159 EHH262154:EHH262159 ERD262154:ERD262159 FAZ262154:FAZ262159 FKV262154:FKV262159 FUR262154:FUR262159 GEN262154:GEN262159 GOJ262154:GOJ262159 GYF262154:GYF262159 HIB262154:HIB262159 HRX262154:HRX262159 IBT262154:IBT262159 ILP262154:ILP262159 IVL262154:IVL262159 JFH262154:JFH262159 JPD262154:JPD262159 JYZ262154:JYZ262159 KIV262154:KIV262159 KSR262154:KSR262159 LCN262154:LCN262159 LMJ262154:LMJ262159 LWF262154:LWF262159 MGB262154:MGB262159 MPX262154:MPX262159 MZT262154:MZT262159 NJP262154:NJP262159 NTL262154:NTL262159 ODH262154:ODH262159 OND262154:OND262159 OWZ262154:OWZ262159 PGV262154:PGV262159 PQR262154:PQR262159 QAN262154:QAN262159 QKJ262154:QKJ262159 QUF262154:QUF262159 REB262154:REB262159 RNX262154:RNX262159 RXT262154:RXT262159 SHP262154:SHP262159 SRL262154:SRL262159 TBH262154:TBH262159 TLD262154:TLD262159 TUZ262154:TUZ262159 UEV262154:UEV262159 UOR262154:UOR262159 UYN262154:UYN262159 VIJ262154:VIJ262159 VSF262154:VSF262159 WCB262154:WCB262159 WLX262154:WLX262159 WVT262154:WVT262159 L327690:L327695 JH327690:JH327695 TD327690:TD327695 ACZ327690:ACZ327695 AMV327690:AMV327695 AWR327690:AWR327695 BGN327690:BGN327695 BQJ327690:BQJ327695 CAF327690:CAF327695 CKB327690:CKB327695 CTX327690:CTX327695 DDT327690:DDT327695 DNP327690:DNP327695 DXL327690:DXL327695 EHH327690:EHH327695 ERD327690:ERD327695 FAZ327690:FAZ327695 FKV327690:FKV327695 FUR327690:FUR327695 GEN327690:GEN327695 GOJ327690:GOJ327695 GYF327690:GYF327695 HIB327690:HIB327695 HRX327690:HRX327695 IBT327690:IBT327695 ILP327690:ILP327695 IVL327690:IVL327695 JFH327690:JFH327695 JPD327690:JPD327695 JYZ327690:JYZ327695 KIV327690:KIV327695 KSR327690:KSR327695 LCN327690:LCN327695 LMJ327690:LMJ327695 LWF327690:LWF327695 MGB327690:MGB327695 MPX327690:MPX327695 MZT327690:MZT327695 NJP327690:NJP327695 NTL327690:NTL327695 ODH327690:ODH327695 OND327690:OND327695 OWZ327690:OWZ327695 PGV327690:PGV327695 PQR327690:PQR327695 QAN327690:QAN327695 QKJ327690:QKJ327695 QUF327690:QUF327695 REB327690:REB327695 RNX327690:RNX327695 RXT327690:RXT327695 SHP327690:SHP327695 SRL327690:SRL327695 TBH327690:TBH327695 TLD327690:TLD327695 TUZ327690:TUZ327695 UEV327690:UEV327695 UOR327690:UOR327695 UYN327690:UYN327695 VIJ327690:VIJ327695 VSF327690:VSF327695 WCB327690:WCB327695 WLX327690:WLX327695 WVT327690:WVT327695 L393226:L393231 JH393226:JH393231 TD393226:TD393231 ACZ393226:ACZ393231 AMV393226:AMV393231 AWR393226:AWR393231 BGN393226:BGN393231 BQJ393226:BQJ393231 CAF393226:CAF393231 CKB393226:CKB393231 CTX393226:CTX393231 DDT393226:DDT393231 DNP393226:DNP393231 DXL393226:DXL393231 EHH393226:EHH393231 ERD393226:ERD393231 FAZ393226:FAZ393231 FKV393226:FKV393231 FUR393226:FUR393231 GEN393226:GEN393231 GOJ393226:GOJ393231 GYF393226:GYF393231 HIB393226:HIB393231 HRX393226:HRX393231 IBT393226:IBT393231 ILP393226:ILP393231 IVL393226:IVL393231 JFH393226:JFH393231 JPD393226:JPD393231 JYZ393226:JYZ393231 KIV393226:KIV393231 KSR393226:KSR393231 LCN393226:LCN393231 LMJ393226:LMJ393231 LWF393226:LWF393231 MGB393226:MGB393231 MPX393226:MPX393231 MZT393226:MZT393231 NJP393226:NJP393231 NTL393226:NTL393231 ODH393226:ODH393231 OND393226:OND393231 OWZ393226:OWZ393231 PGV393226:PGV393231 PQR393226:PQR393231 QAN393226:QAN393231 QKJ393226:QKJ393231 QUF393226:QUF393231 REB393226:REB393231 RNX393226:RNX393231 RXT393226:RXT393231 SHP393226:SHP393231 SRL393226:SRL393231 TBH393226:TBH393231 TLD393226:TLD393231 TUZ393226:TUZ393231 UEV393226:UEV393231 UOR393226:UOR393231 UYN393226:UYN393231 VIJ393226:VIJ393231 VSF393226:VSF393231 WCB393226:WCB393231 WLX393226:WLX393231 WVT393226:WVT393231 L458762:L458767 JH458762:JH458767 TD458762:TD458767 ACZ458762:ACZ458767 AMV458762:AMV458767 AWR458762:AWR458767 BGN458762:BGN458767 BQJ458762:BQJ458767 CAF458762:CAF458767 CKB458762:CKB458767 CTX458762:CTX458767 DDT458762:DDT458767 DNP458762:DNP458767 DXL458762:DXL458767 EHH458762:EHH458767 ERD458762:ERD458767 FAZ458762:FAZ458767 FKV458762:FKV458767 FUR458762:FUR458767 GEN458762:GEN458767 GOJ458762:GOJ458767 GYF458762:GYF458767 HIB458762:HIB458767 HRX458762:HRX458767 IBT458762:IBT458767 ILP458762:ILP458767 IVL458762:IVL458767 JFH458762:JFH458767 JPD458762:JPD458767 JYZ458762:JYZ458767 KIV458762:KIV458767 KSR458762:KSR458767 LCN458762:LCN458767 LMJ458762:LMJ458767 LWF458762:LWF458767 MGB458762:MGB458767 MPX458762:MPX458767 MZT458762:MZT458767 NJP458762:NJP458767 NTL458762:NTL458767 ODH458762:ODH458767 OND458762:OND458767 OWZ458762:OWZ458767 PGV458762:PGV458767 PQR458762:PQR458767 QAN458762:QAN458767 QKJ458762:QKJ458767 QUF458762:QUF458767 REB458762:REB458767 RNX458762:RNX458767 RXT458762:RXT458767 SHP458762:SHP458767 SRL458762:SRL458767 TBH458762:TBH458767 TLD458762:TLD458767 TUZ458762:TUZ458767 UEV458762:UEV458767 UOR458762:UOR458767 UYN458762:UYN458767 VIJ458762:VIJ458767 VSF458762:VSF458767 WCB458762:WCB458767 WLX458762:WLX458767 WVT458762:WVT458767 L524298:L524303 JH524298:JH524303 TD524298:TD524303 ACZ524298:ACZ524303 AMV524298:AMV524303 AWR524298:AWR524303 BGN524298:BGN524303 BQJ524298:BQJ524303 CAF524298:CAF524303 CKB524298:CKB524303 CTX524298:CTX524303 DDT524298:DDT524303 DNP524298:DNP524303 DXL524298:DXL524303 EHH524298:EHH524303 ERD524298:ERD524303 FAZ524298:FAZ524303 FKV524298:FKV524303 FUR524298:FUR524303 GEN524298:GEN524303 GOJ524298:GOJ524303 GYF524298:GYF524303 HIB524298:HIB524303 HRX524298:HRX524303 IBT524298:IBT524303 ILP524298:ILP524303 IVL524298:IVL524303 JFH524298:JFH524303 JPD524298:JPD524303 JYZ524298:JYZ524303 KIV524298:KIV524303 KSR524298:KSR524303 LCN524298:LCN524303 LMJ524298:LMJ524303 LWF524298:LWF524303 MGB524298:MGB524303 MPX524298:MPX524303 MZT524298:MZT524303 NJP524298:NJP524303 NTL524298:NTL524303 ODH524298:ODH524303 OND524298:OND524303 OWZ524298:OWZ524303 PGV524298:PGV524303 PQR524298:PQR524303 QAN524298:QAN524303 QKJ524298:QKJ524303 QUF524298:QUF524303 REB524298:REB524303 RNX524298:RNX524303 RXT524298:RXT524303 SHP524298:SHP524303 SRL524298:SRL524303 TBH524298:TBH524303 TLD524298:TLD524303 TUZ524298:TUZ524303 UEV524298:UEV524303 UOR524298:UOR524303 UYN524298:UYN524303 VIJ524298:VIJ524303 VSF524298:VSF524303 WCB524298:WCB524303 WLX524298:WLX524303 WVT524298:WVT524303 L589834:L589839 JH589834:JH589839 TD589834:TD589839 ACZ589834:ACZ589839 AMV589834:AMV589839 AWR589834:AWR589839 BGN589834:BGN589839 BQJ589834:BQJ589839 CAF589834:CAF589839 CKB589834:CKB589839 CTX589834:CTX589839 DDT589834:DDT589839 DNP589834:DNP589839 DXL589834:DXL589839 EHH589834:EHH589839 ERD589834:ERD589839 FAZ589834:FAZ589839 FKV589834:FKV589839 FUR589834:FUR589839 GEN589834:GEN589839 GOJ589834:GOJ589839 GYF589834:GYF589839 HIB589834:HIB589839 HRX589834:HRX589839 IBT589834:IBT589839 ILP589834:ILP589839 IVL589834:IVL589839 JFH589834:JFH589839 JPD589834:JPD589839 JYZ589834:JYZ589839 KIV589834:KIV589839 KSR589834:KSR589839 LCN589834:LCN589839 LMJ589834:LMJ589839 LWF589834:LWF589839 MGB589834:MGB589839 MPX589834:MPX589839 MZT589834:MZT589839 NJP589834:NJP589839 NTL589834:NTL589839 ODH589834:ODH589839 OND589834:OND589839 OWZ589834:OWZ589839 PGV589834:PGV589839 PQR589834:PQR589839 QAN589834:QAN589839 QKJ589834:QKJ589839 QUF589834:QUF589839 REB589834:REB589839 RNX589834:RNX589839 RXT589834:RXT589839 SHP589834:SHP589839 SRL589834:SRL589839 TBH589834:TBH589839 TLD589834:TLD589839 TUZ589834:TUZ589839 UEV589834:UEV589839 UOR589834:UOR589839 UYN589834:UYN589839 VIJ589834:VIJ589839 VSF589834:VSF589839 WCB589834:WCB589839 WLX589834:WLX589839 WVT589834:WVT589839 L655370:L655375 JH655370:JH655375 TD655370:TD655375 ACZ655370:ACZ655375 AMV655370:AMV655375 AWR655370:AWR655375 BGN655370:BGN655375 BQJ655370:BQJ655375 CAF655370:CAF655375 CKB655370:CKB655375 CTX655370:CTX655375 DDT655370:DDT655375 DNP655370:DNP655375 DXL655370:DXL655375 EHH655370:EHH655375 ERD655370:ERD655375 FAZ655370:FAZ655375 FKV655370:FKV655375 FUR655370:FUR655375 GEN655370:GEN655375 GOJ655370:GOJ655375 GYF655370:GYF655375 HIB655370:HIB655375 HRX655370:HRX655375 IBT655370:IBT655375 ILP655370:ILP655375 IVL655370:IVL655375 JFH655370:JFH655375 JPD655370:JPD655375 JYZ655370:JYZ655375 KIV655370:KIV655375 KSR655370:KSR655375 LCN655370:LCN655375 LMJ655370:LMJ655375 LWF655370:LWF655375 MGB655370:MGB655375 MPX655370:MPX655375 MZT655370:MZT655375 NJP655370:NJP655375 NTL655370:NTL655375 ODH655370:ODH655375 OND655370:OND655375 OWZ655370:OWZ655375 PGV655370:PGV655375 PQR655370:PQR655375 QAN655370:QAN655375 QKJ655370:QKJ655375 QUF655370:QUF655375 REB655370:REB655375 RNX655370:RNX655375 RXT655370:RXT655375 SHP655370:SHP655375 SRL655370:SRL655375 TBH655370:TBH655375 TLD655370:TLD655375 TUZ655370:TUZ655375 UEV655370:UEV655375 UOR655370:UOR655375 UYN655370:UYN655375 VIJ655370:VIJ655375 VSF655370:VSF655375 WCB655370:WCB655375 WLX655370:WLX655375 WVT655370:WVT655375 L720906:L720911 JH720906:JH720911 TD720906:TD720911 ACZ720906:ACZ720911 AMV720906:AMV720911 AWR720906:AWR720911 BGN720906:BGN720911 BQJ720906:BQJ720911 CAF720906:CAF720911 CKB720906:CKB720911 CTX720906:CTX720911 DDT720906:DDT720911 DNP720906:DNP720911 DXL720906:DXL720911 EHH720906:EHH720911 ERD720906:ERD720911 FAZ720906:FAZ720911 FKV720906:FKV720911 FUR720906:FUR720911 GEN720906:GEN720911 GOJ720906:GOJ720911 GYF720906:GYF720911 HIB720906:HIB720911 HRX720906:HRX720911 IBT720906:IBT720911 ILP720906:ILP720911 IVL720906:IVL720911 JFH720906:JFH720911 JPD720906:JPD720911 JYZ720906:JYZ720911 KIV720906:KIV720911 KSR720906:KSR720911 LCN720906:LCN720911 LMJ720906:LMJ720911 LWF720906:LWF720911 MGB720906:MGB720911 MPX720906:MPX720911 MZT720906:MZT720911 NJP720906:NJP720911 NTL720906:NTL720911 ODH720906:ODH720911 OND720906:OND720911 OWZ720906:OWZ720911 PGV720906:PGV720911 PQR720906:PQR720911 QAN720906:QAN720911 QKJ720906:QKJ720911 QUF720906:QUF720911 REB720906:REB720911 RNX720906:RNX720911 RXT720906:RXT720911 SHP720906:SHP720911 SRL720906:SRL720911 TBH720906:TBH720911 TLD720906:TLD720911 TUZ720906:TUZ720911 UEV720906:UEV720911 UOR720906:UOR720911 UYN720906:UYN720911 VIJ720906:VIJ720911 VSF720906:VSF720911 WCB720906:WCB720911 WLX720906:WLX720911 WVT720906:WVT720911 L786442:L786447 JH786442:JH786447 TD786442:TD786447 ACZ786442:ACZ786447 AMV786442:AMV786447 AWR786442:AWR786447 BGN786442:BGN786447 BQJ786442:BQJ786447 CAF786442:CAF786447 CKB786442:CKB786447 CTX786442:CTX786447 DDT786442:DDT786447 DNP786442:DNP786447 DXL786442:DXL786447 EHH786442:EHH786447 ERD786442:ERD786447 FAZ786442:FAZ786447 FKV786442:FKV786447 FUR786442:FUR786447 GEN786442:GEN786447 GOJ786442:GOJ786447 GYF786442:GYF786447 HIB786442:HIB786447 HRX786442:HRX786447 IBT786442:IBT786447 ILP786442:ILP786447 IVL786442:IVL786447 JFH786442:JFH786447 JPD786442:JPD786447 JYZ786442:JYZ786447 KIV786442:KIV786447 KSR786442:KSR786447 LCN786442:LCN786447 LMJ786442:LMJ786447 LWF786442:LWF786447 MGB786442:MGB786447 MPX786442:MPX786447 MZT786442:MZT786447 NJP786442:NJP786447 NTL786442:NTL786447 ODH786442:ODH786447 OND786442:OND786447 OWZ786442:OWZ786447 PGV786442:PGV786447 PQR786442:PQR786447 QAN786442:QAN786447 QKJ786442:QKJ786447 QUF786442:QUF786447 REB786442:REB786447 RNX786442:RNX786447 RXT786442:RXT786447 SHP786442:SHP786447 SRL786442:SRL786447 TBH786442:TBH786447 TLD786442:TLD786447 TUZ786442:TUZ786447 UEV786442:UEV786447 UOR786442:UOR786447 UYN786442:UYN786447 VIJ786442:VIJ786447 VSF786442:VSF786447 WCB786442:WCB786447 WLX786442:WLX786447 WVT786442:WVT786447 L851978:L851983 JH851978:JH851983 TD851978:TD851983 ACZ851978:ACZ851983 AMV851978:AMV851983 AWR851978:AWR851983 BGN851978:BGN851983 BQJ851978:BQJ851983 CAF851978:CAF851983 CKB851978:CKB851983 CTX851978:CTX851983 DDT851978:DDT851983 DNP851978:DNP851983 DXL851978:DXL851983 EHH851978:EHH851983 ERD851978:ERD851983 FAZ851978:FAZ851983 FKV851978:FKV851983 FUR851978:FUR851983 GEN851978:GEN851983 GOJ851978:GOJ851983 GYF851978:GYF851983 HIB851978:HIB851983 HRX851978:HRX851983 IBT851978:IBT851983 ILP851978:ILP851983 IVL851978:IVL851983 JFH851978:JFH851983 JPD851978:JPD851983 JYZ851978:JYZ851983 KIV851978:KIV851983 KSR851978:KSR851983 LCN851978:LCN851983 LMJ851978:LMJ851983 LWF851978:LWF851983 MGB851978:MGB851983 MPX851978:MPX851983 MZT851978:MZT851983 NJP851978:NJP851983 NTL851978:NTL851983 ODH851978:ODH851983 OND851978:OND851983 OWZ851978:OWZ851983 PGV851978:PGV851983 PQR851978:PQR851983 QAN851978:QAN851983 QKJ851978:QKJ851983 QUF851978:QUF851983 REB851978:REB851983 RNX851978:RNX851983 RXT851978:RXT851983 SHP851978:SHP851983 SRL851978:SRL851983 TBH851978:TBH851983 TLD851978:TLD851983 TUZ851978:TUZ851983 UEV851978:UEV851983 UOR851978:UOR851983 UYN851978:UYN851983 VIJ851978:VIJ851983 VSF851978:VSF851983 WCB851978:WCB851983 WLX851978:WLX851983 WVT851978:WVT851983 L917514:L917519 JH917514:JH917519 TD917514:TD917519 ACZ917514:ACZ917519 AMV917514:AMV917519 AWR917514:AWR917519 BGN917514:BGN917519 BQJ917514:BQJ917519 CAF917514:CAF917519 CKB917514:CKB917519 CTX917514:CTX917519 DDT917514:DDT917519 DNP917514:DNP917519 DXL917514:DXL917519 EHH917514:EHH917519 ERD917514:ERD917519 FAZ917514:FAZ917519 FKV917514:FKV917519 FUR917514:FUR917519 GEN917514:GEN917519 GOJ917514:GOJ917519 GYF917514:GYF917519 HIB917514:HIB917519 HRX917514:HRX917519 IBT917514:IBT917519 ILP917514:ILP917519 IVL917514:IVL917519 JFH917514:JFH917519 JPD917514:JPD917519 JYZ917514:JYZ917519 KIV917514:KIV917519 KSR917514:KSR917519 LCN917514:LCN917519 LMJ917514:LMJ917519 LWF917514:LWF917519 MGB917514:MGB917519 MPX917514:MPX917519 MZT917514:MZT917519 NJP917514:NJP917519 NTL917514:NTL917519 ODH917514:ODH917519 OND917514:OND917519 OWZ917514:OWZ917519 PGV917514:PGV917519 PQR917514:PQR917519 QAN917514:QAN917519 QKJ917514:QKJ917519 QUF917514:QUF917519 REB917514:REB917519 RNX917514:RNX917519 RXT917514:RXT917519 SHP917514:SHP917519 SRL917514:SRL917519 TBH917514:TBH917519 TLD917514:TLD917519 TUZ917514:TUZ917519 UEV917514:UEV917519 UOR917514:UOR917519 UYN917514:UYN917519 VIJ917514:VIJ917519 VSF917514:VSF917519 WCB917514:WCB917519 WLX917514:WLX917519 WVT917514:WVT917519 L983050:L983055 JH983050:JH983055 TD983050:TD983055 ACZ983050:ACZ983055 AMV983050:AMV983055 AWR983050:AWR983055 BGN983050:BGN983055 BQJ983050:BQJ983055 CAF983050:CAF983055 CKB983050:CKB983055 CTX983050:CTX983055 DDT983050:DDT983055 DNP983050:DNP983055 DXL983050:DXL983055 EHH983050:EHH983055 ERD983050:ERD983055 FAZ983050:FAZ983055 FKV983050:FKV983055 FUR983050:FUR983055 GEN983050:GEN983055 GOJ983050:GOJ983055 GYF983050:GYF983055 HIB983050:HIB983055 HRX983050:HRX983055 IBT983050:IBT983055 ILP983050:ILP983055 IVL983050:IVL983055 JFH983050:JFH983055 JPD983050:JPD983055 JYZ983050:JYZ983055 KIV983050:KIV983055 KSR983050:KSR983055 LCN983050:LCN983055 LMJ983050:LMJ983055 LWF983050:LWF983055 MGB983050:MGB983055 MPX983050:MPX983055 MZT983050:MZT983055 NJP983050:NJP983055 NTL983050:NTL983055 ODH983050:ODH983055 OND983050:OND983055 OWZ983050:OWZ983055 PGV983050:PGV983055 PQR983050:PQR983055 QAN983050:QAN983055 QKJ983050:QKJ983055 QUF983050:QUF983055 REB983050:REB983055 RNX983050:RNX983055 RXT983050:RXT983055 SHP983050:SHP983055 SRL983050:SRL983055 TBH983050:TBH983055 TLD983050:TLD983055 TUZ983050:TUZ983055 UEV983050:UEV983055 UOR983050:UOR983055 UYN983050:UYN983055 VIJ983050:VIJ983055 VSF983050:VSF983055 WCB983050:WCB983055 WLX983050:WLX983055 WVT983050:WVT983055">
      <formula1>Probabilidad</formula1>
    </dataValidation>
    <dataValidation type="list" allowBlank="1" showInputMessage="1" showErrorMessage="1" sqref="L6 JH6 TD6 ACZ6 AMV6 AWR6 BGN6 BQJ6 CAF6 CKB6 CTX6 DDT6 DNP6 DXL6 EHH6 ERD6 FAZ6 FKV6 FUR6 GEN6 GOJ6 GYF6 HIB6 HRX6 IBT6 ILP6 IVL6 JFH6 JPD6 JYZ6 KIV6 KSR6 LCN6 LMJ6 LWF6 MGB6 MPX6 MZT6 NJP6 NTL6 ODH6 OND6 OWZ6 PGV6 PQR6 QAN6 QKJ6 QUF6 REB6 RNX6 RXT6 SHP6 SRL6 TBH6 TLD6 TUZ6 UEV6 UOR6 UYN6 VIJ6 VSF6 WCB6 WLX6 WVT6 L65542 JH65542 TD65542 ACZ65542 AMV65542 AWR65542 BGN65542 BQJ65542 CAF65542 CKB65542 CTX65542 DDT65542 DNP65542 DXL65542 EHH65542 ERD65542 FAZ65542 FKV65542 FUR65542 GEN65542 GOJ65542 GYF65542 HIB65542 HRX65542 IBT65542 ILP65542 IVL65542 JFH65542 JPD65542 JYZ65542 KIV65542 KSR65542 LCN65542 LMJ65542 LWF65542 MGB65542 MPX65542 MZT65542 NJP65542 NTL65542 ODH65542 OND65542 OWZ65542 PGV65542 PQR65542 QAN65542 QKJ65542 QUF65542 REB65542 RNX65542 RXT65542 SHP65542 SRL65542 TBH65542 TLD65542 TUZ65542 UEV65542 UOR65542 UYN65542 VIJ65542 VSF65542 WCB65542 WLX65542 WVT65542 L131078 JH131078 TD131078 ACZ131078 AMV131078 AWR131078 BGN131078 BQJ131078 CAF131078 CKB131078 CTX131078 DDT131078 DNP131078 DXL131078 EHH131078 ERD131078 FAZ131078 FKV131078 FUR131078 GEN131078 GOJ131078 GYF131078 HIB131078 HRX131078 IBT131078 ILP131078 IVL131078 JFH131078 JPD131078 JYZ131078 KIV131078 KSR131078 LCN131078 LMJ131078 LWF131078 MGB131078 MPX131078 MZT131078 NJP131078 NTL131078 ODH131078 OND131078 OWZ131078 PGV131078 PQR131078 QAN131078 QKJ131078 QUF131078 REB131078 RNX131078 RXT131078 SHP131078 SRL131078 TBH131078 TLD131078 TUZ131078 UEV131078 UOR131078 UYN131078 VIJ131078 VSF131078 WCB131078 WLX131078 WVT131078 L196614 JH196614 TD196614 ACZ196614 AMV196614 AWR196614 BGN196614 BQJ196614 CAF196614 CKB196614 CTX196614 DDT196614 DNP196614 DXL196614 EHH196614 ERD196614 FAZ196614 FKV196614 FUR196614 GEN196614 GOJ196614 GYF196614 HIB196614 HRX196614 IBT196614 ILP196614 IVL196614 JFH196614 JPD196614 JYZ196614 KIV196614 KSR196614 LCN196614 LMJ196614 LWF196614 MGB196614 MPX196614 MZT196614 NJP196614 NTL196614 ODH196614 OND196614 OWZ196614 PGV196614 PQR196614 QAN196614 QKJ196614 QUF196614 REB196614 RNX196614 RXT196614 SHP196614 SRL196614 TBH196614 TLD196614 TUZ196614 UEV196614 UOR196614 UYN196614 VIJ196614 VSF196614 WCB196614 WLX196614 WVT196614 L262150 JH262150 TD262150 ACZ262150 AMV262150 AWR262150 BGN262150 BQJ262150 CAF262150 CKB262150 CTX262150 DDT262150 DNP262150 DXL262150 EHH262150 ERD262150 FAZ262150 FKV262150 FUR262150 GEN262150 GOJ262150 GYF262150 HIB262150 HRX262150 IBT262150 ILP262150 IVL262150 JFH262150 JPD262150 JYZ262150 KIV262150 KSR262150 LCN262150 LMJ262150 LWF262150 MGB262150 MPX262150 MZT262150 NJP262150 NTL262150 ODH262150 OND262150 OWZ262150 PGV262150 PQR262150 QAN262150 QKJ262150 QUF262150 REB262150 RNX262150 RXT262150 SHP262150 SRL262150 TBH262150 TLD262150 TUZ262150 UEV262150 UOR262150 UYN262150 VIJ262150 VSF262150 WCB262150 WLX262150 WVT262150 L327686 JH327686 TD327686 ACZ327686 AMV327686 AWR327686 BGN327686 BQJ327686 CAF327686 CKB327686 CTX327686 DDT327686 DNP327686 DXL327686 EHH327686 ERD327686 FAZ327686 FKV327686 FUR327686 GEN327686 GOJ327686 GYF327686 HIB327686 HRX327686 IBT327686 ILP327686 IVL327686 JFH327686 JPD327686 JYZ327686 KIV327686 KSR327686 LCN327686 LMJ327686 LWF327686 MGB327686 MPX327686 MZT327686 NJP327686 NTL327686 ODH327686 OND327686 OWZ327686 PGV327686 PQR327686 QAN327686 QKJ327686 QUF327686 REB327686 RNX327686 RXT327686 SHP327686 SRL327686 TBH327686 TLD327686 TUZ327686 UEV327686 UOR327686 UYN327686 VIJ327686 VSF327686 WCB327686 WLX327686 WVT327686 L393222 JH393222 TD393222 ACZ393222 AMV393222 AWR393222 BGN393222 BQJ393222 CAF393222 CKB393222 CTX393222 DDT393222 DNP393222 DXL393222 EHH393222 ERD393222 FAZ393222 FKV393222 FUR393222 GEN393222 GOJ393222 GYF393222 HIB393222 HRX393222 IBT393222 ILP393222 IVL393222 JFH393222 JPD393222 JYZ393222 KIV393222 KSR393222 LCN393222 LMJ393222 LWF393222 MGB393222 MPX393222 MZT393222 NJP393222 NTL393222 ODH393222 OND393222 OWZ393222 PGV393222 PQR393222 QAN393222 QKJ393222 QUF393222 REB393222 RNX393222 RXT393222 SHP393222 SRL393222 TBH393222 TLD393222 TUZ393222 UEV393222 UOR393222 UYN393222 VIJ393222 VSF393222 WCB393222 WLX393222 WVT393222 L458758 JH458758 TD458758 ACZ458758 AMV458758 AWR458758 BGN458758 BQJ458758 CAF458758 CKB458758 CTX458758 DDT458758 DNP458758 DXL458758 EHH458758 ERD458758 FAZ458758 FKV458758 FUR458758 GEN458758 GOJ458758 GYF458758 HIB458758 HRX458758 IBT458758 ILP458758 IVL458758 JFH458758 JPD458758 JYZ458758 KIV458758 KSR458758 LCN458758 LMJ458758 LWF458758 MGB458758 MPX458758 MZT458758 NJP458758 NTL458758 ODH458758 OND458758 OWZ458758 PGV458758 PQR458758 QAN458758 QKJ458758 QUF458758 REB458758 RNX458758 RXT458758 SHP458758 SRL458758 TBH458758 TLD458758 TUZ458758 UEV458758 UOR458758 UYN458758 VIJ458758 VSF458758 WCB458758 WLX458758 WVT458758 L524294 JH524294 TD524294 ACZ524294 AMV524294 AWR524294 BGN524294 BQJ524294 CAF524294 CKB524294 CTX524294 DDT524294 DNP524294 DXL524294 EHH524294 ERD524294 FAZ524294 FKV524294 FUR524294 GEN524294 GOJ524294 GYF524294 HIB524294 HRX524294 IBT524294 ILP524294 IVL524294 JFH524294 JPD524294 JYZ524294 KIV524294 KSR524294 LCN524294 LMJ524294 LWF524294 MGB524294 MPX524294 MZT524294 NJP524294 NTL524294 ODH524294 OND524294 OWZ524294 PGV524294 PQR524294 QAN524294 QKJ524294 QUF524294 REB524294 RNX524294 RXT524294 SHP524294 SRL524294 TBH524294 TLD524294 TUZ524294 UEV524294 UOR524294 UYN524294 VIJ524294 VSF524294 WCB524294 WLX524294 WVT524294 L589830 JH589830 TD589830 ACZ589830 AMV589830 AWR589830 BGN589830 BQJ589830 CAF589830 CKB589830 CTX589830 DDT589830 DNP589830 DXL589830 EHH589830 ERD589830 FAZ589830 FKV589830 FUR589830 GEN589830 GOJ589830 GYF589830 HIB589830 HRX589830 IBT589830 ILP589830 IVL589830 JFH589830 JPD589830 JYZ589830 KIV589830 KSR589830 LCN589830 LMJ589830 LWF589830 MGB589830 MPX589830 MZT589830 NJP589830 NTL589830 ODH589830 OND589830 OWZ589830 PGV589830 PQR589830 QAN589830 QKJ589830 QUF589830 REB589830 RNX589830 RXT589830 SHP589830 SRL589830 TBH589830 TLD589830 TUZ589830 UEV589830 UOR589830 UYN589830 VIJ589830 VSF589830 WCB589830 WLX589830 WVT589830 L655366 JH655366 TD655366 ACZ655366 AMV655366 AWR655366 BGN655366 BQJ655366 CAF655366 CKB655366 CTX655366 DDT655366 DNP655366 DXL655366 EHH655366 ERD655366 FAZ655366 FKV655366 FUR655366 GEN655366 GOJ655366 GYF655366 HIB655366 HRX655366 IBT655366 ILP655366 IVL655366 JFH655366 JPD655366 JYZ655366 KIV655366 KSR655366 LCN655366 LMJ655366 LWF655366 MGB655366 MPX655366 MZT655366 NJP655366 NTL655366 ODH655366 OND655366 OWZ655366 PGV655366 PQR655366 QAN655366 QKJ655366 QUF655366 REB655366 RNX655366 RXT655366 SHP655366 SRL655366 TBH655366 TLD655366 TUZ655366 UEV655366 UOR655366 UYN655366 VIJ655366 VSF655366 WCB655366 WLX655366 WVT655366 L720902 JH720902 TD720902 ACZ720902 AMV720902 AWR720902 BGN720902 BQJ720902 CAF720902 CKB720902 CTX720902 DDT720902 DNP720902 DXL720902 EHH720902 ERD720902 FAZ720902 FKV720902 FUR720902 GEN720902 GOJ720902 GYF720902 HIB720902 HRX720902 IBT720902 ILP720902 IVL720902 JFH720902 JPD720902 JYZ720902 KIV720902 KSR720902 LCN720902 LMJ720902 LWF720902 MGB720902 MPX720902 MZT720902 NJP720902 NTL720902 ODH720902 OND720902 OWZ720902 PGV720902 PQR720902 QAN720902 QKJ720902 QUF720902 REB720902 RNX720902 RXT720902 SHP720902 SRL720902 TBH720902 TLD720902 TUZ720902 UEV720902 UOR720902 UYN720902 VIJ720902 VSF720902 WCB720902 WLX720902 WVT720902 L786438 JH786438 TD786438 ACZ786438 AMV786438 AWR786438 BGN786438 BQJ786438 CAF786438 CKB786438 CTX786438 DDT786438 DNP786438 DXL786438 EHH786438 ERD786438 FAZ786438 FKV786438 FUR786438 GEN786438 GOJ786438 GYF786438 HIB786438 HRX786438 IBT786438 ILP786438 IVL786438 JFH786438 JPD786438 JYZ786438 KIV786438 KSR786438 LCN786438 LMJ786438 LWF786438 MGB786438 MPX786438 MZT786438 NJP786438 NTL786438 ODH786438 OND786438 OWZ786438 PGV786438 PQR786438 QAN786438 QKJ786438 QUF786438 REB786438 RNX786438 RXT786438 SHP786438 SRL786438 TBH786438 TLD786438 TUZ786438 UEV786438 UOR786438 UYN786438 VIJ786438 VSF786438 WCB786438 WLX786438 WVT786438 L851974 JH851974 TD851974 ACZ851974 AMV851974 AWR851974 BGN851974 BQJ851974 CAF851974 CKB851974 CTX851974 DDT851974 DNP851974 DXL851974 EHH851974 ERD851974 FAZ851974 FKV851974 FUR851974 GEN851974 GOJ851974 GYF851974 HIB851974 HRX851974 IBT851974 ILP851974 IVL851974 JFH851974 JPD851974 JYZ851974 KIV851974 KSR851974 LCN851974 LMJ851974 LWF851974 MGB851974 MPX851974 MZT851974 NJP851974 NTL851974 ODH851974 OND851974 OWZ851974 PGV851974 PQR851974 QAN851974 QKJ851974 QUF851974 REB851974 RNX851974 RXT851974 SHP851974 SRL851974 TBH851974 TLD851974 TUZ851974 UEV851974 UOR851974 UYN851974 VIJ851974 VSF851974 WCB851974 WLX851974 WVT851974 L917510 JH917510 TD917510 ACZ917510 AMV917510 AWR917510 BGN917510 BQJ917510 CAF917510 CKB917510 CTX917510 DDT917510 DNP917510 DXL917510 EHH917510 ERD917510 FAZ917510 FKV917510 FUR917510 GEN917510 GOJ917510 GYF917510 HIB917510 HRX917510 IBT917510 ILP917510 IVL917510 JFH917510 JPD917510 JYZ917510 KIV917510 KSR917510 LCN917510 LMJ917510 LWF917510 MGB917510 MPX917510 MZT917510 NJP917510 NTL917510 ODH917510 OND917510 OWZ917510 PGV917510 PQR917510 QAN917510 QKJ917510 QUF917510 REB917510 RNX917510 RXT917510 SHP917510 SRL917510 TBH917510 TLD917510 TUZ917510 UEV917510 UOR917510 UYN917510 VIJ917510 VSF917510 WCB917510 WLX917510 WVT917510 L983046 JH983046 TD983046 ACZ983046 AMV983046 AWR983046 BGN983046 BQJ983046 CAF983046 CKB983046 CTX983046 DDT983046 DNP983046 DXL983046 EHH983046 ERD983046 FAZ983046 FKV983046 FUR983046 GEN983046 GOJ983046 GYF983046 HIB983046 HRX983046 IBT983046 ILP983046 IVL983046 JFH983046 JPD983046 JYZ983046 KIV983046 KSR983046 LCN983046 LMJ983046 LWF983046 MGB983046 MPX983046 MZT983046 NJP983046 NTL983046 ODH983046 OND983046 OWZ983046 PGV983046 PQR983046 QAN983046 QKJ983046 QUF983046 REB983046 RNX983046 RXT983046 SHP983046 SRL983046 TBH983046 TLD983046 TUZ983046 UEV983046 UOR983046 UYN983046 VIJ983046 VSF983046 WCB983046 WLX983046 WVT983046">
      <formula1>Proceso</formula1>
    </dataValidation>
  </dataValidations>
  <printOptions horizontalCentered="1" verticalCentered="1"/>
  <pageMargins left="0.23622047244094491" right="0.23622047244094491" top="0.74803149606299213" bottom="0.35433070866141736" header="0.31496062992125984" footer="0.31496062992125984"/>
  <pageSetup scale="57" orientation="landscape" r:id="rId1"/>
  <headerFooter>
    <oddFooter xml:space="preserve">&amp;L&amp;9Formato: FO-AC-07 Versión: 2&amp;C&amp;9Página &amp;P&amp;R&amp;9Vo.Bo: </oddFooter>
  </headerFooter>
  <drawing r:id="rId2"/>
  <legacyDrawing r:id="rId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7">
    <pageSetUpPr fitToPage="1"/>
  </sheetPr>
  <dimension ref="A1:BD117"/>
  <sheetViews>
    <sheetView showGridLines="0" zoomScaleNormal="100" zoomScaleSheetLayoutView="115" workbookViewId="0"/>
  </sheetViews>
  <sheetFormatPr baseColWidth="10" defaultRowHeight="11.25" x14ac:dyDescent="0.2"/>
  <cols>
    <col min="1" max="1" width="1.140625" style="110" customWidth="1"/>
    <col min="2" max="4" width="5.7109375" style="110" customWidth="1"/>
    <col min="5" max="5" width="4" style="111" customWidth="1"/>
    <col min="6" max="8" width="3.7109375" style="110" customWidth="1"/>
    <col min="9" max="11" width="4.5703125" style="110" customWidth="1"/>
    <col min="12" max="13" width="3.28515625" style="112" bestFit="1" customWidth="1"/>
    <col min="14" max="14" width="0.7109375" style="112" hidden="1" customWidth="1"/>
    <col min="15" max="15" width="3" style="112" hidden="1" customWidth="1"/>
    <col min="16" max="16" width="5.140625" style="112" hidden="1" customWidth="1"/>
    <col min="17" max="17" width="3" style="112" hidden="1" customWidth="1"/>
    <col min="18" max="18" width="4.28515625" style="112" customWidth="1"/>
    <col min="19" max="21" width="5.7109375" style="112" customWidth="1"/>
    <col min="22" max="24" width="2.7109375" style="111" customWidth="1"/>
    <col min="25" max="25" width="2.85546875" style="111" customWidth="1"/>
    <col min="26" max="31" width="2.7109375" style="111" customWidth="1"/>
    <col min="32" max="32" width="1.140625" style="111" hidden="1" customWidth="1"/>
    <col min="33" max="39" width="2.7109375" style="111" hidden="1" customWidth="1"/>
    <col min="40" max="41" width="5.140625" style="111" hidden="1" customWidth="1"/>
    <col min="42" max="42" width="4.28515625" style="111" customWidth="1"/>
    <col min="43" max="43" width="5.140625" style="111" hidden="1" customWidth="1"/>
    <col min="44" max="44" width="3.28515625" style="111" bestFit="1" customWidth="1"/>
    <col min="45" max="45" width="5.140625" style="111" hidden="1" customWidth="1"/>
    <col min="46" max="46" width="3.28515625" style="111" bestFit="1" customWidth="1"/>
    <col min="47" max="47" width="4.28515625" style="111" customWidth="1"/>
    <col min="48" max="48" width="4.28515625" style="112" customWidth="1"/>
    <col min="49" max="50" width="14.5703125" style="112" customWidth="1"/>
    <col min="51" max="51" width="4" style="111" customWidth="1"/>
    <col min="52" max="54" width="6.140625" style="110" customWidth="1"/>
    <col min="55" max="55" width="3.85546875" style="111" customWidth="1"/>
    <col min="56" max="56" width="41" style="111" customWidth="1"/>
    <col min="57" max="256" width="11.42578125" style="89"/>
    <col min="257" max="257" width="1.140625" style="89" customWidth="1"/>
    <col min="258" max="260" width="5.7109375" style="89" customWidth="1"/>
    <col min="261" max="261" width="4" style="89" customWidth="1"/>
    <col min="262" max="264" width="3.7109375" style="89" customWidth="1"/>
    <col min="265" max="267" width="4.5703125" style="89" customWidth="1"/>
    <col min="268" max="269" width="3.28515625" style="89" bestFit="1" customWidth="1"/>
    <col min="270" max="273" width="0" style="89" hidden="1" customWidth="1"/>
    <col min="274" max="274" width="4.28515625" style="89" customWidth="1"/>
    <col min="275" max="277" width="5.7109375" style="89" customWidth="1"/>
    <col min="278" max="280" width="2.7109375" style="89" customWidth="1"/>
    <col min="281" max="281" width="2.85546875" style="89" customWidth="1"/>
    <col min="282" max="287" width="2.7109375" style="89" customWidth="1"/>
    <col min="288" max="297" width="0" style="89" hidden="1" customWidth="1"/>
    <col min="298" max="298" width="4.28515625" style="89" customWidth="1"/>
    <col min="299" max="299" width="0" style="89" hidden="1" customWidth="1"/>
    <col min="300" max="300" width="3.28515625" style="89" bestFit="1" customWidth="1"/>
    <col min="301" max="301" width="0" style="89" hidden="1" customWidth="1"/>
    <col min="302" max="302" width="3.28515625" style="89" bestFit="1" customWidth="1"/>
    <col min="303" max="304" width="4.28515625" style="89" customWidth="1"/>
    <col min="305" max="306" width="14.5703125" style="89" customWidth="1"/>
    <col min="307" max="307" width="4" style="89" customWidth="1"/>
    <col min="308" max="310" width="6.140625" style="89" customWidth="1"/>
    <col min="311" max="311" width="3.85546875" style="89" customWidth="1"/>
    <col min="312" max="312" width="41" style="89" customWidth="1"/>
    <col min="313" max="512" width="11.42578125" style="89"/>
    <col min="513" max="513" width="1.140625" style="89" customWidth="1"/>
    <col min="514" max="516" width="5.7109375" style="89" customWidth="1"/>
    <col min="517" max="517" width="4" style="89" customWidth="1"/>
    <col min="518" max="520" width="3.7109375" style="89" customWidth="1"/>
    <col min="521" max="523" width="4.5703125" style="89" customWidth="1"/>
    <col min="524" max="525" width="3.28515625" style="89" bestFit="1" customWidth="1"/>
    <col min="526" max="529" width="0" style="89" hidden="1" customWidth="1"/>
    <col min="530" max="530" width="4.28515625" style="89" customWidth="1"/>
    <col min="531" max="533" width="5.7109375" style="89" customWidth="1"/>
    <col min="534" max="536" width="2.7109375" style="89" customWidth="1"/>
    <col min="537" max="537" width="2.85546875" style="89" customWidth="1"/>
    <col min="538" max="543" width="2.7109375" style="89" customWidth="1"/>
    <col min="544" max="553" width="0" style="89" hidden="1" customWidth="1"/>
    <col min="554" max="554" width="4.28515625" style="89" customWidth="1"/>
    <col min="555" max="555" width="0" style="89" hidden="1" customWidth="1"/>
    <col min="556" max="556" width="3.28515625" style="89" bestFit="1" customWidth="1"/>
    <col min="557" max="557" width="0" style="89" hidden="1" customWidth="1"/>
    <col min="558" max="558" width="3.28515625" style="89" bestFit="1" customWidth="1"/>
    <col min="559" max="560" width="4.28515625" style="89" customWidth="1"/>
    <col min="561" max="562" width="14.5703125" style="89" customWidth="1"/>
    <col min="563" max="563" width="4" style="89" customWidth="1"/>
    <col min="564" max="566" width="6.140625" style="89" customWidth="1"/>
    <col min="567" max="567" width="3.85546875" style="89" customWidth="1"/>
    <col min="568" max="568" width="41" style="89" customWidth="1"/>
    <col min="569" max="768" width="11.42578125" style="89"/>
    <col min="769" max="769" width="1.140625" style="89" customWidth="1"/>
    <col min="770" max="772" width="5.7109375" style="89" customWidth="1"/>
    <col min="773" max="773" width="4" style="89" customWidth="1"/>
    <col min="774" max="776" width="3.7109375" style="89" customWidth="1"/>
    <col min="777" max="779" width="4.5703125" style="89" customWidth="1"/>
    <col min="780" max="781" width="3.28515625" style="89" bestFit="1" customWidth="1"/>
    <col min="782" max="785" width="0" style="89" hidden="1" customWidth="1"/>
    <col min="786" max="786" width="4.28515625" style="89" customWidth="1"/>
    <col min="787" max="789" width="5.7109375" style="89" customWidth="1"/>
    <col min="790" max="792" width="2.7109375" style="89" customWidth="1"/>
    <col min="793" max="793" width="2.85546875" style="89" customWidth="1"/>
    <col min="794" max="799" width="2.7109375" style="89" customWidth="1"/>
    <col min="800" max="809" width="0" style="89" hidden="1" customWidth="1"/>
    <col min="810" max="810" width="4.28515625" style="89" customWidth="1"/>
    <col min="811" max="811" width="0" style="89" hidden="1" customWidth="1"/>
    <col min="812" max="812" width="3.28515625" style="89" bestFit="1" customWidth="1"/>
    <col min="813" max="813" width="0" style="89" hidden="1" customWidth="1"/>
    <col min="814" max="814" width="3.28515625" style="89" bestFit="1" customWidth="1"/>
    <col min="815" max="816" width="4.28515625" style="89" customWidth="1"/>
    <col min="817" max="818" width="14.5703125" style="89" customWidth="1"/>
    <col min="819" max="819" width="4" style="89" customWidth="1"/>
    <col min="820" max="822" width="6.140625" style="89" customWidth="1"/>
    <col min="823" max="823" width="3.85546875" style="89" customWidth="1"/>
    <col min="824" max="824" width="41" style="89" customWidth="1"/>
    <col min="825" max="1024" width="11.42578125" style="89"/>
    <col min="1025" max="1025" width="1.140625" style="89" customWidth="1"/>
    <col min="1026" max="1028" width="5.7109375" style="89" customWidth="1"/>
    <col min="1029" max="1029" width="4" style="89" customWidth="1"/>
    <col min="1030" max="1032" width="3.7109375" style="89" customWidth="1"/>
    <col min="1033" max="1035" width="4.5703125" style="89" customWidth="1"/>
    <col min="1036" max="1037" width="3.28515625" style="89" bestFit="1" customWidth="1"/>
    <col min="1038" max="1041" width="0" style="89" hidden="1" customWidth="1"/>
    <col min="1042" max="1042" width="4.28515625" style="89" customWidth="1"/>
    <col min="1043" max="1045" width="5.7109375" style="89" customWidth="1"/>
    <col min="1046" max="1048" width="2.7109375" style="89" customWidth="1"/>
    <col min="1049" max="1049" width="2.85546875" style="89" customWidth="1"/>
    <col min="1050" max="1055" width="2.7109375" style="89" customWidth="1"/>
    <col min="1056" max="1065" width="0" style="89" hidden="1" customWidth="1"/>
    <col min="1066" max="1066" width="4.28515625" style="89" customWidth="1"/>
    <col min="1067" max="1067" width="0" style="89" hidden="1" customWidth="1"/>
    <col min="1068" max="1068" width="3.28515625" style="89" bestFit="1" customWidth="1"/>
    <col min="1069" max="1069" width="0" style="89" hidden="1" customWidth="1"/>
    <col min="1070" max="1070" width="3.28515625" style="89" bestFit="1" customWidth="1"/>
    <col min="1071" max="1072" width="4.28515625" style="89" customWidth="1"/>
    <col min="1073" max="1074" width="14.5703125" style="89" customWidth="1"/>
    <col min="1075" max="1075" width="4" style="89" customWidth="1"/>
    <col min="1076" max="1078" width="6.140625" style="89" customWidth="1"/>
    <col min="1079" max="1079" width="3.85546875" style="89" customWidth="1"/>
    <col min="1080" max="1080" width="41" style="89" customWidth="1"/>
    <col min="1081" max="1280" width="11.42578125" style="89"/>
    <col min="1281" max="1281" width="1.140625" style="89" customWidth="1"/>
    <col min="1282" max="1284" width="5.7109375" style="89" customWidth="1"/>
    <col min="1285" max="1285" width="4" style="89" customWidth="1"/>
    <col min="1286" max="1288" width="3.7109375" style="89" customWidth="1"/>
    <col min="1289" max="1291" width="4.5703125" style="89" customWidth="1"/>
    <col min="1292" max="1293" width="3.28515625" style="89" bestFit="1" customWidth="1"/>
    <col min="1294" max="1297" width="0" style="89" hidden="1" customWidth="1"/>
    <col min="1298" max="1298" width="4.28515625" style="89" customWidth="1"/>
    <col min="1299" max="1301" width="5.7109375" style="89" customWidth="1"/>
    <col min="1302" max="1304" width="2.7109375" style="89" customWidth="1"/>
    <col min="1305" max="1305" width="2.85546875" style="89" customWidth="1"/>
    <col min="1306" max="1311" width="2.7109375" style="89" customWidth="1"/>
    <col min="1312" max="1321" width="0" style="89" hidden="1" customWidth="1"/>
    <col min="1322" max="1322" width="4.28515625" style="89" customWidth="1"/>
    <col min="1323" max="1323" width="0" style="89" hidden="1" customWidth="1"/>
    <col min="1324" max="1324" width="3.28515625" style="89" bestFit="1" customWidth="1"/>
    <col min="1325" max="1325" width="0" style="89" hidden="1" customWidth="1"/>
    <col min="1326" max="1326" width="3.28515625" style="89" bestFit="1" customWidth="1"/>
    <col min="1327" max="1328" width="4.28515625" style="89" customWidth="1"/>
    <col min="1329" max="1330" width="14.5703125" style="89" customWidth="1"/>
    <col min="1331" max="1331" width="4" style="89" customWidth="1"/>
    <col min="1332" max="1334" width="6.140625" style="89" customWidth="1"/>
    <col min="1335" max="1335" width="3.85546875" style="89" customWidth="1"/>
    <col min="1336" max="1336" width="41" style="89" customWidth="1"/>
    <col min="1337" max="1536" width="11.42578125" style="89"/>
    <col min="1537" max="1537" width="1.140625" style="89" customWidth="1"/>
    <col min="1538" max="1540" width="5.7109375" style="89" customWidth="1"/>
    <col min="1541" max="1541" width="4" style="89" customWidth="1"/>
    <col min="1542" max="1544" width="3.7109375" style="89" customWidth="1"/>
    <col min="1545" max="1547" width="4.5703125" style="89" customWidth="1"/>
    <col min="1548" max="1549" width="3.28515625" style="89" bestFit="1" customWidth="1"/>
    <col min="1550" max="1553" width="0" style="89" hidden="1" customWidth="1"/>
    <col min="1554" max="1554" width="4.28515625" style="89" customWidth="1"/>
    <col min="1555" max="1557" width="5.7109375" style="89" customWidth="1"/>
    <col min="1558" max="1560" width="2.7109375" style="89" customWidth="1"/>
    <col min="1561" max="1561" width="2.85546875" style="89" customWidth="1"/>
    <col min="1562" max="1567" width="2.7109375" style="89" customWidth="1"/>
    <col min="1568" max="1577" width="0" style="89" hidden="1" customWidth="1"/>
    <col min="1578" max="1578" width="4.28515625" style="89" customWidth="1"/>
    <col min="1579" max="1579" width="0" style="89" hidden="1" customWidth="1"/>
    <col min="1580" max="1580" width="3.28515625" style="89" bestFit="1" customWidth="1"/>
    <col min="1581" max="1581" width="0" style="89" hidden="1" customWidth="1"/>
    <col min="1582" max="1582" width="3.28515625" style="89" bestFit="1" customWidth="1"/>
    <col min="1583" max="1584" width="4.28515625" style="89" customWidth="1"/>
    <col min="1585" max="1586" width="14.5703125" style="89" customWidth="1"/>
    <col min="1587" max="1587" width="4" style="89" customWidth="1"/>
    <col min="1588" max="1590" width="6.140625" style="89" customWidth="1"/>
    <col min="1591" max="1591" width="3.85546875" style="89" customWidth="1"/>
    <col min="1592" max="1592" width="41" style="89" customWidth="1"/>
    <col min="1593" max="1792" width="11.42578125" style="89"/>
    <col min="1793" max="1793" width="1.140625" style="89" customWidth="1"/>
    <col min="1794" max="1796" width="5.7109375" style="89" customWidth="1"/>
    <col min="1797" max="1797" width="4" style="89" customWidth="1"/>
    <col min="1798" max="1800" width="3.7109375" style="89" customWidth="1"/>
    <col min="1801" max="1803" width="4.5703125" style="89" customWidth="1"/>
    <col min="1804" max="1805" width="3.28515625" style="89" bestFit="1" customWidth="1"/>
    <col min="1806" max="1809" width="0" style="89" hidden="1" customWidth="1"/>
    <col min="1810" max="1810" width="4.28515625" style="89" customWidth="1"/>
    <col min="1811" max="1813" width="5.7109375" style="89" customWidth="1"/>
    <col min="1814" max="1816" width="2.7109375" style="89" customWidth="1"/>
    <col min="1817" max="1817" width="2.85546875" style="89" customWidth="1"/>
    <col min="1818" max="1823" width="2.7109375" style="89" customWidth="1"/>
    <col min="1824" max="1833" width="0" style="89" hidden="1" customWidth="1"/>
    <col min="1834" max="1834" width="4.28515625" style="89" customWidth="1"/>
    <col min="1835" max="1835" width="0" style="89" hidden="1" customWidth="1"/>
    <col min="1836" max="1836" width="3.28515625" style="89" bestFit="1" customWidth="1"/>
    <col min="1837" max="1837" width="0" style="89" hidden="1" customWidth="1"/>
    <col min="1838" max="1838" width="3.28515625" style="89" bestFit="1" customWidth="1"/>
    <col min="1839" max="1840" width="4.28515625" style="89" customWidth="1"/>
    <col min="1841" max="1842" width="14.5703125" style="89" customWidth="1"/>
    <col min="1843" max="1843" width="4" style="89" customWidth="1"/>
    <col min="1844" max="1846" width="6.140625" style="89" customWidth="1"/>
    <col min="1847" max="1847" width="3.85546875" style="89" customWidth="1"/>
    <col min="1848" max="1848" width="41" style="89" customWidth="1"/>
    <col min="1849" max="2048" width="11.42578125" style="89"/>
    <col min="2049" max="2049" width="1.140625" style="89" customWidth="1"/>
    <col min="2050" max="2052" width="5.7109375" style="89" customWidth="1"/>
    <col min="2053" max="2053" width="4" style="89" customWidth="1"/>
    <col min="2054" max="2056" width="3.7109375" style="89" customWidth="1"/>
    <col min="2057" max="2059" width="4.5703125" style="89" customWidth="1"/>
    <col min="2060" max="2061" width="3.28515625" style="89" bestFit="1" customWidth="1"/>
    <col min="2062" max="2065" width="0" style="89" hidden="1" customWidth="1"/>
    <col min="2066" max="2066" width="4.28515625" style="89" customWidth="1"/>
    <col min="2067" max="2069" width="5.7109375" style="89" customWidth="1"/>
    <col min="2070" max="2072" width="2.7109375" style="89" customWidth="1"/>
    <col min="2073" max="2073" width="2.85546875" style="89" customWidth="1"/>
    <col min="2074" max="2079" width="2.7109375" style="89" customWidth="1"/>
    <col min="2080" max="2089" width="0" style="89" hidden="1" customWidth="1"/>
    <col min="2090" max="2090" width="4.28515625" style="89" customWidth="1"/>
    <col min="2091" max="2091" width="0" style="89" hidden="1" customWidth="1"/>
    <col min="2092" max="2092" width="3.28515625" style="89" bestFit="1" customWidth="1"/>
    <col min="2093" max="2093" width="0" style="89" hidden="1" customWidth="1"/>
    <col min="2094" max="2094" width="3.28515625" style="89" bestFit="1" customWidth="1"/>
    <col min="2095" max="2096" width="4.28515625" style="89" customWidth="1"/>
    <col min="2097" max="2098" width="14.5703125" style="89" customWidth="1"/>
    <col min="2099" max="2099" width="4" style="89" customWidth="1"/>
    <col min="2100" max="2102" width="6.140625" style="89" customWidth="1"/>
    <col min="2103" max="2103" width="3.85546875" style="89" customWidth="1"/>
    <col min="2104" max="2104" width="41" style="89" customWidth="1"/>
    <col min="2105" max="2304" width="11.42578125" style="89"/>
    <col min="2305" max="2305" width="1.140625" style="89" customWidth="1"/>
    <col min="2306" max="2308" width="5.7109375" style="89" customWidth="1"/>
    <col min="2309" max="2309" width="4" style="89" customWidth="1"/>
    <col min="2310" max="2312" width="3.7109375" style="89" customWidth="1"/>
    <col min="2313" max="2315" width="4.5703125" style="89" customWidth="1"/>
    <col min="2316" max="2317" width="3.28515625" style="89" bestFit="1" customWidth="1"/>
    <col min="2318" max="2321" width="0" style="89" hidden="1" customWidth="1"/>
    <col min="2322" max="2322" width="4.28515625" style="89" customWidth="1"/>
    <col min="2323" max="2325" width="5.7109375" style="89" customWidth="1"/>
    <col min="2326" max="2328" width="2.7109375" style="89" customWidth="1"/>
    <col min="2329" max="2329" width="2.85546875" style="89" customWidth="1"/>
    <col min="2330" max="2335" width="2.7109375" style="89" customWidth="1"/>
    <col min="2336" max="2345" width="0" style="89" hidden="1" customWidth="1"/>
    <col min="2346" max="2346" width="4.28515625" style="89" customWidth="1"/>
    <col min="2347" max="2347" width="0" style="89" hidden="1" customWidth="1"/>
    <col min="2348" max="2348" width="3.28515625" style="89" bestFit="1" customWidth="1"/>
    <col min="2349" max="2349" width="0" style="89" hidden="1" customWidth="1"/>
    <col min="2350" max="2350" width="3.28515625" style="89" bestFit="1" customWidth="1"/>
    <col min="2351" max="2352" width="4.28515625" style="89" customWidth="1"/>
    <col min="2353" max="2354" width="14.5703125" style="89" customWidth="1"/>
    <col min="2355" max="2355" width="4" style="89" customWidth="1"/>
    <col min="2356" max="2358" width="6.140625" style="89" customWidth="1"/>
    <col min="2359" max="2359" width="3.85546875" style="89" customWidth="1"/>
    <col min="2360" max="2360" width="41" style="89" customWidth="1"/>
    <col min="2361" max="2560" width="11.42578125" style="89"/>
    <col min="2561" max="2561" width="1.140625" style="89" customWidth="1"/>
    <col min="2562" max="2564" width="5.7109375" style="89" customWidth="1"/>
    <col min="2565" max="2565" width="4" style="89" customWidth="1"/>
    <col min="2566" max="2568" width="3.7109375" style="89" customWidth="1"/>
    <col min="2569" max="2571" width="4.5703125" style="89" customWidth="1"/>
    <col min="2572" max="2573" width="3.28515625" style="89" bestFit="1" customWidth="1"/>
    <col min="2574" max="2577" width="0" style="89" hidden="1" customWidth="1"/>
    <col min="2578" max="2578" width="4.28515625" style="89" customWidth="1"/>
    <col min="2579" max="2581" width="5.7109375" style="89" customWidth="1"/>
    <col min="2582" max="2584" width="2.7109375" style="89" customWidth="1"/>
    <col min="2585" max="2585" width="2.85546875" style="89" customWidth="1"/>
    <col min="2586" max="2591" width="2.7109375" style="89" customWidth="1"/>
    <col min="2592" max="2601" width="0" style="89" hidden="1" customWidth="1"/>
    <col min="2602" max="2602" width="4.28515625" style="89" customWidth="1"/>
    <col min="2603" max="2603" width="0" style="89" hidden="1" customWidth="1"/>
    <col min="2604" max="2604" width="3.28515625" style="89" bestFit="1" customWidth="1"/>
    <col min="2605" max="2605" width="0" style="89" hidden="1" customWidth="1"/>
    <col min="2606" max="2606" width="3.28515625" style="89" bestFit="1" customWidth="1"/>
    <col min="2607" max="2608" width="4.28515625" style="89" customWidth="1"/>
    <col min="2609" max="2610" width="14.5703125" style="89" customWidth="1"/>
    <col min="2611" max="2611" width="4" style="89" customWidth="1"/>
    <col min="2612" max="2614" width="6.140625" style="89" customWidth="1"/>
    <col min="2615" max="2615" width="3.85546875" style="89" customWidth="1"/>
    <col min="2616" max="2616" width="41" style="89" customWidth="1"/>
    <col min="2617" max="2816" width="11.42578125" style="89"/>
    <col min="2817" max="2817" width="1.140625" style="89" customWidth="1"/>
    <col min="2818" max="2820" width="5.7109375" style="89" customWidth="1"/>
    <col min="2821" max="2821" width="4" style="89" customWidth="1"/>
    <col min="2822" max="2824" width="3.7109375" style="89" customWidth="1"/>
    <col min="2825" max="2827" width="4.5703125" style="89" customWidth="1"/>
    <col min="2828" max="2829" width="3.28515625" style="89" bestFit="1" customWidth="1"/>
    <col min="2830" max="2833" width="0" style="89" hidden="1" customWidth="1"/>
    <col min="2834" max="2834" width="4.28515625" style="89" customWidth="1"/>
    <col min="2835" max="2837" width="5.7109375" style="89" customWidth="1"/>
    <col min="2838" max="2840" width="2.7109375" style="89" customWidth="1"/>
    <col min="2841" max="2841" width="2.85546875" style="89" customWidth="1"/>
    <col min="2842" max="2847" width="2.7109375" style="89" customWidth="1"/>
    <col min="2848" max="2857" width="0" style="89" hidden="1" customWidth="1"/>
    <col min="2858" max="2858" width="4.28515625" style="89" customWidth="1"/>
    <col min="2859" max="2859" width="0" style="89" hidden="1" customWidth="1"/>
    <col min="2860" max="2860" width="3.28515625" style="89" bestFit="1" customWidth="1"/>
    <col min="2861" max="2861" width="0" style="89" hidden="1" customWidth="1"/>
    <col min="2862" max="2862" width="3.28515625" style="89" bestFit="1" customWidth="1"/>
    <col min="2863" max="2864" width="4.28515625" style="89" customWidth="1"/>
    <col min="2865" max="2866" width="14.5703125" style="89" customWidth="1"/>
    <col min="2867" max="2867" width="4" style="89" customWidth="1"/>
    <col min="2868" max="2870" width="6.140625" style="89" customWidth="1"/>
    <col min="2871" max="2871" width="3.85546875" style="89" customWidth="1"/>
    <col min="2872" max="2872" width="41" style="89" customWidth="1"/>
    <col min="2873" max="3072" width="11.42578125" style="89"/>
    <col min="3073" max="3073" width="1.140625" style="89" customWidth="1"/>
    <col min="3074" max="3076" width="5.7109375" style="89" customWidth="1"/>
    <col min="3077" max="3077" width="4" style="89" customWidth="1"/>
    <col min="3078" max="3080" width="3.7109375" style="89" customWidth="1"/>
    <col min="3081" max="3083" width="4.5703125" style="89" customWidth="1"/>
    <col min="3084" max="3085" width="3.28515625" style="89" bestFit="1" customWidth="1"/>
    <col min="3086" max="3089" width="0" style="89" hidden="1" customWidth="1"/>
    <col min="3090" max="3090" width="4.28515625" style="89" customWidth="1"/>
    <col min="3091" max="3093" width="5.7109375" style="89" customWidth="1"/>
    <col min="3094" max="3096" width="2.7109375" style="89" customWidth="1"/>
    <col min="3097" max="3097" width="2.85546875" style="89" customWidth="1"/>
    <col min="3098" max="3103" width="2.7109375" style="89" customWidth="1"/>
    <col min="3104" max="3113" width="0" style="89" hidden="1" customWidth="1"/>
    <col min="3114" max="3114" width="4.28515625" style="89" customWidth="1"/>
    <col min="3115" max="3115" width="0" style="89" hidden="1" customWidth="1"/>
    <col min="3116" max="3116" width="3.28515625" style="89" bestFit="1" customWidth="1"/>
    <col min="3117" max="3117" width="0" style="89" hidden="1" customWidth="1"/>
    <col min="3118" max="3118" width="3.28515625" style="89" bestFit="1" customWidth="1"/>
    <col min="3119" max="3120" width="4.28515625" style="89" customWidth="1"/>
    <col min="3121" max="3122" width="14.5703125" style="89" customWidth="1"/>
    <col min="3123" max="3123" width="4" style="89" customWidth="1"/>
    <col min="3124" max="3126" width="6.140625" style="89" customWidth="1"/>
    <col min="3127" max="3127" width="3.85546875" style="89" customWidth="1"/>
    <col min="3128" max="3128" width="41" style="89" customWidth="1"/>
    <col min="3129" max="3328" width="11.42578125" style="89"/>
    <col min="3329" max="3329" width="1.140625" style="89" customWidth="1"/>
    <col min="3330" max="3332" width="5.7109375" style="89" customWidth="1"/>
    <col min="3333" max="3333" width="4" style="89" customWidth="1"/>
    <col min="3334" max="3336" width="3.7109375" style="89" customWidth="1"/>
    <col min="3337" max="3339" width="4.5703125" style="89" customWidth="1"/>
    <col min="3340" max="3341" width="3.28515625" style="89" bestFit="1" customWidth="1"/>
    <col min="3342" max="3345" width="0" style="89" hidden="1" customWidth="1"/>
    <col min="3346" max="3346" width="4.28515625" style="89" customWidth="1"/>
    <col min="3347" max="3349" width="5.7109375" style="89" customWidth="1"/>
    <col min="3350" max="3352" width="2.7109375" style="89" customWidth="1"/>
    <col min="3353" max="3353" width="2.85546875" style="89" customWidth="1"/>
    <col min="3354" max="3359" width="2.7109375" style="89" customWidth="1"/>
    <col min="3360" max="3369" width="0" style="89" hidden="1" customWidth="1"/>
    <col min="3370" max="3370" width="4.28515625" style="89" customWidth="1"/>
    <col min="3371" max="3371" width="0" style="89" hidden="1" customWidth="1"/>
    <col min="3372" max="3372" width="3.28515625" style="89" bestFit="1" customWidth="1"/>
    <col min="3373" max="3373" width="0" style="89" hidden="1" customWidth="1"/>
    <col min="3374" max="3374" width="3.28515625" style="89" bestFit="1" customWidth="1"/>
    <col min="3375" max="3376" width="4.28515625" style="89" customWidth="1"/>
    <col min="3377" max="3378" width="14.5703125" style="89" customWidth="1"/>
    <col min="3379" max="3379" width="4" style="89" customWidth="1"/>
    <col min="3380" max="3382" width="6.140625" style="89" customWidth="1"/>
    <col min="3383" max="3383" width="3.85546875" style="89" customWidth="1"/>
    <col min="3384" max="3384" width="41" style="89" customWidth="1"/>
    <col min="3385" max="3584" width="11.42578125" style="89"/>
    <col min="3585" max="3585" width="1.140625" style="89" customWidth="1"/>
    <col min="3586" max="3588" width="5.7109375" style="89" customWidth="1"/>
    <col min="3589" max="3589" width="4" style="89" customWidth="1"/>
    <col min="3590" max="3592" width="3.7109375" style="89" customWidth="1"/>
    <col min="3593" max="3595" width="4.5703125" style="89" customWidth="1"/>
    <col min="3596" max="3597" width="3.28515625" style="89" bestFit="1" customWidth="1"/>
    <col min="3598" max="3601" width="0" style="89" hidden="1" customWidth="1"/>
    <col min="3602" max="3602" width="4.28515625" style="89" customWidth="1"/>
    <col min="3603" max="3605" width="5.7109375" style="89" customWidth="1"/>
    <col min="3606" max="3608" width="2.7109375" style="89" customWidth="1"/>
    <col min="3609" max="3609" width="2.85546875" style="89" customWidth="1"/>
    <col min="3610" max="3615" width="2.7109375" style="89" customWidth="1"/>
    <col min="3616" max="3625" width="0" style="89" hidden="1" customWidth="1"/>
    <col min="3626" max="3626" width="4.28515625" style="89" customWidth="1"/>
    <col min="3627" max="3627" width="0" style="89" hidden="1" customWidth="1"/>
    <col min="3628" max="3628" width="3.28515625" style="89" bestFit="1" customWidth="1"/>
    <col min="3629" max="3629" width="0" style="89" hidden="1" customWidth="1"/>
    <col min="3630" max="3630" width="3.28515625" style="89" bestFit="1" customWidth="1"/>
    <col min="3631" max="3632" width="4.28515625" style="89" customWidth="1"/>
    <col min="3633" max="3634" width="14.5703125" style="89" customWidth="1"/>
    <col min="3635" max="3635" width="4" style="89" customWidth="1"/>
    <col min="3636" max="3638" width="6.140625" style="89" customWidth="1"/>
    <col min="3639" max="3639" width="3.85546875" style="89" customWidth="1"/>
    <col min="3640" max="3640" width="41" style="89" customWidth="1"/>
    <col min="3641" max="3840" width="11.42578125" style="89"/>
    <col min="3841" max="3841" width="1.140625" style="89" customWidth="1"/>
    <col min="3842" max="3844" width="5.7109375" style="89" customWidth="1"/>
    <col min="3845" max="3845" width="4" style="89" customWidth="1"/>
    <col min="3846" max="3848" width="3.7109375" style="89" customWidth="1"/>
    <col min="3849" max="3851" width="4.5703125" style="89" customWidth="1"/>
    <col min="3852" max="3853" width="3.28515625" style="89" bestFit="1" customWidth="1"/>
    <col min="3854" max="3857" width="0" style="89" hidden="1" customWidth="1"/>
    <col min="3858" max="3858" width="4.28515625" style="89" customWidth="1"/>
    <col min="3859" max="3861" width="5.7109375" style="89" customWidth="1"/>
    <col min="3862" max="3864" width="2.7109375" style="89" customWidth="1"/>
    <col min="3865" max="3865" width="2.85546875" style="89" customWidth="1"/>
    <col min="3866" max="3871" width="2.7109375" style="89" customWidth="1"/>
    <col min="3872" max="3881" width="0" style="89" hidden="1" customWidth="1"/>
    <col min="3882" max="3882" width="4.28515625" style="89" customWidth="1"/>
    <col min="3883" max="3883" width="0" style="89" hidden="1" customWidth="1"/>
    <col min="3884" max="3884" width="3.28515625" style="89" bestFit="1" customWidth="1"/>
    <col min="3885" max="3885" width="0" style="89" hidden="1" customWidth="1"/>
    <col min="3886" max="3886" width="3.28515625" style="89" bestFit="1" customWidth="1"/>
    <col min="3887" max="3888" width="4.28515625" style="89" customWidth="1"/>
    <col min="3889" max="3890" width="14.5703125" style="89" customWidth="1"/>
    <col min="3891" max="3891" width="4" style="89" customWidth="1"/>
    <col min="3892" max="3894" width="6.140625" style="89" customWidth="1"/>
    <col min="3895" max="3895" width="3.85546875" style="89" customWidth="1"/>
    <col min="3896" max="3896" width="41" style="89" customWidth="1"/>
    <col min="3897" max="4096" width="11.42578125" style="89"/>
    <col min="4097" max="4097" width="1.140625" style="89" customWidth="1"/>
    <col min="4098" max="4100" width="5.7109375" style="89" customWidth="1"/>
    <col min="4101" max="4101" width="4" style="89" customWidth="1"/>
    <col min="4102" max="4104" width="3.7109375" style="89" customWidth="1"/>
    <col min="4105" max="4107" width="4.5703125" style="89" customWidth="1"/>
    <col min="4108" max="4109" width="3.28515625" style="89" bestFit="1" customWidth="1"/>
    <col min="4110" max="4113" width="0" style="89" hidden="1" customWidth="1"/>
    <col min="4114" max="4114" width="4.28515625" style="89" customWidth="1"/>
    <col min="4115" max="4117" width="5.7109375" style="89" customWidth="1"/>
    <col min="4118" max="4120" width="2.7109375" style="89" customWidth="1"/>
    <col min="4121" max="4121" width="2.85546875" style="89" customWidth="1"/>
    <col min="4122" max="4127" width="2.7109375" style="89" customWidth="1"/>
    <col min="4128" max="4137" width="0" style="89" hidden="1" customWidth="1"/>
    <col min="4138" max="4138" width="4.28515625" style="89" customWidth="1"/>
    <col min="4139" max="4139" width="0" style="89" hidden="1" customWidth="1"/>
    <col min="4140" max="4140" width="3.28515625" style="89" bestFit="1" customWidth="1"/>
    <col min="4141" max="4141" width="0" style="89" hidden="1" customWidth="1"/>
    <col min="4142" max="4142" width="3.28515625" style="89" bestFit="1" customWidth="1"/>
    <col min="4143" max="4144" width="4.28515625" style="89" customWidth="1"/>
    <col min="4145" max="4146" width="14.5703125" style="89" customWidth="1"/>
    <col min="4147" max="4147" width="4" style="89" customWidth="1"/>
    <col min="4148" max="4150" width="6.140625" style="89" customWidth="1"/>
    <col min="4151" max="4151" width="3.85546875" style="89" customWidth="1"/>
    <col min="4152" max="4152" width="41" style="89" customWidth="1"/>
    <col min="4153" max="4352" width="11.42578125" style="89"/>
    <col min="4353" max="4353" width="1.140625" style="89" customWidth="1"/>
    <col min="4354" max="4356" width="5.7109375" style="89" customWidth="1"/>
    <col min="4357" max="4357" width="4" style="89" customWidth="1"/>
    <col min="4358" max="4360" width="3.7109375" style="89" customWidth="1"/>
    <col min="4361" max="4363" width="4.5703125" style="89" customWidth="1"/>
    <col min="4364" max="4365" width="3.28515625" style="89" bestFit="1" customWidth="1"/>
    <col min="4366" max="4369" width="0" style="89" hidden="1" customWidth="1"/>
    <col min="4370" max="4370" width="4.28515625" style="89" customWidth="1"/>
    <col min="4371" max="4373" width="5.7109375" style="89" customWidth="1"/>
    <col min="4374" max="4376" width="2.7109375" style="89" customWidth="1"/>
    <col min="4377" max="4377" width="2.85546875" style="89" customWidth="1"/>
    <col min="4378" max="4383" width="2.7109375" style="89" customWidth="1"/>
    <col min="4384" max="4393" width="0" style="89" hidden="1" customWidth="1"/>
    <col min="4394" max="4394" width="4.28515625" style="89" customWidth="1"/>
    <col min="4395" max="4395" width="0" style="89" hidden="1" customWidth="1"/>
    <col min="4396" max="4396" width="3.28515625" style="89" bestFit="1" customWidth="1"/>
    <col min="4397" max="4397" width="0" style="89" hidden="1" customWidth="1"/>
    <col min="4398" max="4398" width="3.28515625" style="89" bestFit="1" customWidth="1"/>
    <col min="4399" max="4400" width="4.28515625" style="89" customWidth="1"/>
    <col min="4401" max="4402" width="14.5703125" style="89" customWidth="1"/>
    <col min="4403" max="4403" width="4" style="89" customWidth="1"/>
    <col min="4404" max="4406" width="6.140625" style="89" customWidth="1"/>
    <col min="4407" max="4407" width="3.85546875" style="89" customWidth="1"/>
    <col min="4408" max="4408" width="41" style="89" customWidth="1"/>
    <col min="4409" max="4608" width="11.42578125" style="89"/>
    <col min="4609" max="4609" width="1.140625" style="89" customWidth="1"/>
    <col min="4610" max="4612" width="5.7109375" style="89" customWidth="1"/>
    <col min="4613" max="4613" width="4" style="89" customWidth="1"/>
    <col min="4614" max="4616" width="3.7109375" style="89" customWidth="1"/>
    <col min="4617" max="4619" width="4.5703125" style="89" customWidth="1"/>
    <col min="4620" max="4621" width="3.28515625" style="89" bestFit="1" customWidth="1"/>
    <col min="4622" max="4625" width="0" style="89" hidden="1" customWidth="1"/>
    <col min="4626" max="4626" width="4.28515625" style="89" customWidth="1"/>
    <col min="4627" max="4629" width="5.7109375" style="89" customWidth="1"/>
    <col min="4630" max="4632" width="2.7109375" style="89" customWidth="1"/>
    <col min="4633" max="4633" width="2.85546875" style="89" customWidth="1"/>
    <col min="4634" max="4639" width="2.7109375" style="89" customWidth="1"/>
    <col min="4640" max="4649" width="0" style="89" hidden="1" customWidth="1"/>
    <col min="4650" max="4650" width="4.28515625" style="89" customWidth="1"/>
    <col min="4651" max="4651" width="0" style="89" hidden="1" customWidth="1"/>
    <col min="4652" max="4652" width="3.28515625" style="89" bestFit="1" customWidth="1"/>
    <col min="4653" max="4653" width="0" style="89" hidden="1" customWidth="1"/>
    <col min="4654" max="4654" width="3.28515625" style="89" bestFit="1" customWidth="1"/>
    <col min="4655" max="4656" width="4.28515625" style="89" customWidth="1"/>
    <col min="4657" max="4658" width="14.5703125" style="89" customWidth="1"/>
    <col min="4659" max="4659" width="4" style="89" customWidth="1"/>
    <col min="4660" max="4662" width="6.140625" style="89" customWidth="1"/>
    <col min="4663" max="4663" width="3.85546875" style="89" customWidth="1"/>
    <col min="4664" max="4664" width="41" style="89" customWidth="1"/>
    <col min="4665" max="4864" width="11.42578125" style="89"/>
    <col min="4865" max="4865" width="1.140625" style="89" customWidth="1"/>
    <col min="4866" max="4868" width="5.7109375" style="89" customWidth="1"/>
    <col min="4869" max="4869" width="4" style="89" customWidth="1"/>
    <col min="4870" max="4872" width="3.7109375" style="89" customWidth="1"/>
    <col min="4873" max="4875" width="4.5703125" style="89" customWidth="1"/>
    <col min="4876" max="4877" width="3.28515625" style="89" bestFit="1" customWidth="1"/>
    <col min="4878" max="4881" width="0" style="89" hidden="1" customWidth="1"/>
    <col min="4882" max="4882" width="4.28515625" style="89" customWidth="1"/>
    <col min="4883" max="4885" width="5.7109375" style="89" customWidth="1"/>
    <col min="4886" max="4888" width="2.7109375" style="89" customWidth="1"/>
    <col min="4889" max="4889" width="2.85546875" style="89" customWidth="1"/>
    <col min="4890" max="4895" width="2.7109375" style="89" customWidth="1"/>
    <col min="4896" max="4905" width="0" style="89" hidden="1" customWidth="1"/>
    <col min="4906" max="4906" width="4.28515625" style="89" customWidth="1"/>
    <col min="4907" max="4907" width="0" style="89" hidden="1" customWidth="1"/>
    <col min="4908" max="4908" width="3.28515625" style="89" bestFit="1" customWidth="1"/>
    <col min="4909" max="4909" width="0" style="89" hidden="1" customWidth="1"/>
    <col min="4910" max="4910" width="3.28515625" style="89" bestFit="1" customWidth="1"/>
    <col min="4911" max="4912" width="4.28515625" style="89" customWidth="1"/>
    <col min="4913" max="4914" width="14.5703125" style="89" customWidth="1"/>
    <col min="4915" max="4915" width="4" style="89" customWidth="1"/>
    <col min="4916" max="4918" width="6.140625" style="89" customWidth="1"/>
    <col min="4919" max="4919" width="3.85546875" style="89" customWidth="1"/>
    <col min="4920" max="4920" width="41" style="89" customWidth="1"/>
    <col min="4921" max="5120" width="11.42578125" style="89"/>
    <col min="5121" max="5121" width="1.140625" style="89" customWidth="1"/>
    <col min="5122" max="5124" width="5.7109375" style="89" customWidth="1"/>
    <col min="5125" max="5125" width="4" style="89" customWidth="1"/>
    <col min="5126" max="5128" width="3.7109375" style="89" customWidth="1"/>
    <col min="5129" max="5131" width="4.5703125" style="89" customWidth="1"/>
    <col min="5132" max="5133" width="3.28515625" style="89" bestFit="1" customWidth="1"/>
    <col min="5134" max="5137" width="0" style="89" hidden="1" customWidth="1"/>
    <col min="5138" max="5138" width="4.28515625" style="89" customWidth="1"/>
    <col min="5139" max="5141" width="5.7109375" style="89" customWidth="1"/>
    <col min="5142" max="5144" width="2.7109375" style="89" customWidth="1"/>
    <col min="5145" max="5145" width="2.85546875" style="89" customWidth="1"/>
    <col min="5146" max="5151" width="2.7109375" style="89" customWidth="1"/>
    <col min="5152" max="5161" width="0" style="89" hidden="1" customWidth="1"/>
    <col min="5162" max="5162" width="4.28515625" style="89" customWidth="1"/>
    <col min="5163" max="5163" width="0" style="89" hidden="1" customWidth="1"/>
    <col min="5164" max="5164" width="3.28515625" style="89" bestFit="1" customWidth="1"/>
    <col min="5165" max="5165" width="0" style="89" hidden="1" customWidth="1"/>
    <col min="5166" max="5166" width="3.28515625" style="89" bestFit="1" customWidth="1"/>
    <col min="5167" max="5168" width="4.28515625" style="89" customWidth="1"/>
    <col min="5169" max="5170" width="14.5703125" style="89" customWidth="1"/>
    <col min="5171" max="5171" width="4" style="89" customWidth="1"/>
    <col min="5172" max="5174" width="6.140625" style="89" customWidth="1"/>
    <col min="5175" max="5175" width="3.85546875" style="89" customWidth="1"/>
    <col min="5176" max="5176" width="41" style="89" customWidth="1"/>
    <col min="5177" max="5376" width="11.42578125" style="89"/>
    <col min="5377" max="5377" width="1.140625" style="89" customWidth="1"/>
    <col min="5378" max="5380" width="5.7109375" style="89" customWidth="1"/>
    <col min="5381" max="5381" width="4" style="89" customWidth="1"/>
    <col min="5382" max="5384" width="3.7109375" style="89" customWidth="1"/>
    <col min="5385" max="5387" width="4.5703125" style="89" customWidth="1"/>
    <col min="5388" max="5389" width="3.28515625" style="89" bestFit="1" customWidth="1"/>
    <col min="5390" max="5393" width="0" style="89" hidden="1" customWidth="1"/>
    <col min="5394" max="5394" width="4.28515625" style="89" customWidth="1"/>
    <col min="5395" max="5397" width="5.7109375" style="89" customWidth="1"/>
    <col min="5398" max="5400" width="2.7109375" style="89" customWidth="1"/>
    <col min="5401" max="5401" width="2.85546875" style="89" customWidth="1"/>
    <col min="5402" max="5407" width="2.7109375" style="89" customWidth="1"/>
    <col min="5408" max="5417" width="0" style="89" hidden="1" customWidth="1"/>
    <col min="5418" max="5418" width="4.28515625" style="89" customWidth="1"/>
    <col min="5419" max="5419" width="0" style="89" hidden="1" customWidth="1"/>
    <col min="5420" max="5420" width="3.28515625" style="89" bestFit="1" customWidth="1"/>
    <col min="5421" max="5421" width="0" style="89" hidden="1" customWidth="1"/>
    <col min="5422" max="5422" width="3.28515625" style="89" bestFit="1" customWidth="1"/>
    <col min="5423" max="5424" width="4.28515625" style="89" customWidth="1"/>
    <col min="5425" max="5426" width="14.5703125" style="89" customWidth="1"/>
    <col min="5427" max="5427" width="4" style="89" customWidth="1"/>
    <col min="5428" max="5430" width="6.140625" style="89" customWidth="1"/>
    <col min="5431" max="5431" width="3.85546875" style="89" customWidth="1"/>
    <col min="5432" max="5432" width="41" style="89" customWidth="1"/>
    <col min="5433" max="5632" width="11.42578125" style="89"/>
    <col min="5633" max="5633" width="1.140625" style="89" customWidth="1"/>
    <col min="5634" max="5636" width="5.7109375" style="89" customWidth="1"/>
    <col min="5637" max="5637" width="4" style="89" customWidth="1"/>
    <col min="5638" max="5640" width="3.7109375" style="89" customWidth="1"/>
    <col min="5641" max="5643" width="4.5703125" style="89" customWidth="1"/>
    <col min="5644" max="5645" width="3.28515625" style="89" bestFit="1" customWidth="1"/>
    <col min="5646" max="5649" width="0" style="89" hidden="1" customWidth="1"/>
    <col min="5650" max="5650" width="4.28515625" style="89" customWidth="1"/>
    <col min="5651" max="5653" width="5.7109375" style="89" customWidth="1"/>
    <col min="5654" max="5656" width="2.7109375" style="89" customWidth="1"/>
    <col min="5657" max="5657" width="2.85546875" style="89" customWidth="1"/>
    <col min="5658" max="5663" width="2.7109375" style="89" customWidth="1"/>
    <col min="5664" max="5673" width="0" style="89" hidden="1" customWidth="1"/>
    <col min="5674" max="5674" width="4.28515625" style="89" customWidth="1"/>
    <col min="5675" max="5675" width="0" style="89" hidden="1" customWidth="1"/>
    <col min="5676" max="5676" width="3.28515625" style="89" bestFit="1" customWidth="1"/>
    <col min="5677" max="5677" width="0" style="89" hidden="1" customWidth="1"/>
    <col min="5678" max="5678" width="3.28515625" style="89" bestFit="1" customWidth="1"/>
    <col min="5679" max="5680" width="4.28515625" style="89" customWidth="1"/>
    <col min="5681" max="5682" width="14.5703125" style="89" customWidth="1"/>
    <col min="5683" max="5683" width="4" style="89" customWidth="1"/>
    <col min="5684" max="5686" width="6.140625" style="89" customWidth="1"/>
    <col min="5687" max="5687" width="3.85546875" style="89" customWidth="1"/>
    <col min="5688" max="5688" width="41" style="89" customWidth="1"/>
    <col min="5689" max="5888" width="11.42578125" style="89"/>
    <col min="5889" max="5889" width="1.140625" style="89" customWidth="1"/>
    <col min="5890" max="5892" width="5.7109375" style="89" customWidth="1"/>
    <col min="5893" max="5893" width="4" style="89" customWidth="1"/>
    <col min="5894" max="5896" width="3.7109375" style="89" customWidth="1"/>
    <col min="5897" max="5899" width="4.5703125" style="89" customWidth="1"/>
    <col min="5900" max="5901" width="3.28515625" style="89" bestFit="1" customWidth="1"/>
    <col min="5902" max="5905" width="0" style="89" hidden="1" customWidth="1"/>
    <col min="5906" max="5906" width="4.28515625" style="89" customWidth="1"/>
    <col min="5907" max="5909" width="5.7109375" style="89" customWidth="1"/>
    <col min="5910" max="5912" width="2.7109375" style="89" customWidth="1"/>
    <col min="5913" max="5913" width="2.85546875" style="89" customWidth="1"/>
    <col min="5914" max="5919" width="2.7109375" style="89" customWidth="1"/>
    <col min="5920" max="5929" width="0" style="89" hidden="1" customWidth="1"/>
    <col min="5930" max="5930" width="4.28515625" style="89" customWidth="1"/>
    <col min="5931" max="5931" width="0" style="89" hidden="1" customWidth="1"/>
    <col min="5932" max="5932" width="3.28515625" style="89" bestFit="1" customWidth="1"/>
    <col min="5933" max="5933" width="0" style="89" hidden="1" customWidth="1"/>
    <col min="5934" max="5934" width="3.28515625" style="89" bestFit="1" customWidth="1"/>
    <col min="5935" max="5936" width="4.28515625" style="89" customWidth="1"/>
    <col min="5937" max="5938" width="14.5703125" style="89" customWidth="1"/>
    <col min="5939" max="5939" width="4" style="89" customWidth="1"/>
    <col min="5940" max="5942" width="6.140625" style="89" customWidth="1"/>
    <col min="5943" max="5943" width="3.85546875" style="89" customWidth="1"/>
    <col min="5944" max="5944" width="41" style="89" customWidth="1"/>
    <col min="5945" max="6144" width="11.42578125" style="89"/>
    <col min="6145" max="6145" width="1.140625" style="89" customWidth="1"/>
    <col min="6146" max="6148" width="5.7109375" style="89" customWidth="1"/>
    <col min="6149" max="6149" width="4" style="89" customWidth="1"/>
    <col min="6150" max="6152" width="3.7109375" style="89" customWidth="1"/>
    <col min="6153" max="6155" width="4.5703125" style="89" customWidth="1"/>
    <col min="6156" max="6157" width="3.28515625" style="89" bestFit="1" customWidth="1"/>
    <col min="6158" max="6161" width="0" style="89" hidden="1" customWidth="1"/>
    <col min="6162" max="6162" width="4.28515625" style="89" customWidth="1"/>
    <col min="6163" max="6165" width="5.7109375" style="89" customWidth="1"/>
    <col min="6166" max="6168" width="2.7109375" style="89" customWidth="1"/>
    <col min="6169" max="6169" width="2.85546875" style="89" customWidth="1"/>
    <col min="6170" max="6175" width="2.7109375" style="89" customWidth="1"/>
    <col min="6176" max="6185" width="0" style="89" hidden="1" customWidth="1"/>
    <col min="6186" max="6186" width="4.28515625" style="89" customWidth="1"/>
    <col min="6187" max="6187" width="0" style="89" hidden="1" customWidth="1"/>
    <col min="6188" max="6188" width="3.28515625" style="89" bestFit="1" customWidth="1"/>
    <col min="6189" max="6189" width="0" style="89" hidden="1" customWidth="1"/>
    <col min="6190" max="6190" width="3.28515625" style="89" bestFit="1" customWidth="1"/>
    <col min="6191" max="6192" width="4.28515625" style="89" customWidth="1"/>
    <col min="6193" max="6194" width="14.5703125" style="89" customWidth="1"/>
    <col min="6195" max="6195" width="4" style="89" customWidth="1"/>
    <col min="6196" max="6198" width="6.140625" style="89" customWidth="1"/>
    <col min="6199" max="6199" width="3.85546875" style="89" customWidth="1"/>
    <col min="6200" max="6200" width="41" style="89" customWidth="1"/>
    <col min="6201" max="6400" width="11.42578125" style="89"/>
    <col min="6401" max="6401" width="1.140625" style="89" customWidth="1"/>
    <col min="6402" max="6404" width="5.7109375" style="89" customWidth="1"/>
    <col min="6405" max="6405" width="4" style="89" customWidth="1"/>
    <col min="6406" max="6408" width="3.7109375" style="89" customWidth="1"/>
    <col min="6409" max="6411" width="4.5703125" style="89" customWidth="1"/>
    <col min="6412" max="6413" width="3.28515625" style="89" bestFit="1" customWidth="1"/>
    <col min="6414" max="6417" width="0" style="89" hidden="1" customWidth="1"/>
    <col min="6418" max="6418" width="4.28515625" style="89" customWidth="1"/>
    <col min="6419" max="6421" width="5.7109375" style="89" customWidth="1"/>
    <col min="6422" max="6424" width="2.7109375" style="89" customWidth="1"/>
    <col min="6425" max="6425" width="2.85546875" style="89" customWidth="1"/>
    <col min="6426" max="6431" width="2.7109375" style="89" customWidth="1"/>
    <col min="6432" max="6441" width="0" style="89" hidden="1" customWidth="1"/>
    <col min="6442" max="6442" width="4.28515625" style="89" customWidth="1"/>
    <col min="6443" max="6443" width="0" style="89" hidden="1" customWidth="1"/>
    <col min="6444" max="6444" width="3.28515625" style="89" bestFit="1" customWidth="1"/>
    <col min="6445" max="6445" width="0" style="89" hidden="1" customWidth="1"/>
    <col min="6446" max="6446" width="3.28515625" style="89" bestFit="1" customWidth="1"/>
    <col min="6447" max="6448" width="4.28515625" style="89" customWidth="1"/>
    <col min="6449" max="6450" width="14.5703125" style="89" customWidth="1"/>
    <col min="6451" max="6451" width="4" style="89" customWidth="1"/>
    <col min="6452" max="6454" width="6.140625" style="89" customWidth="1"/>
    <col min="6455" max="6455" width="3.85546875" style="89" customWidth="1"/>
    <col min="6456" max="6456" width="41" style="89" customWidth="1"/>
    <col min="6457" max="6656" width="11.42578125" style="89"/>
    <col min="6657" max="6657" width="1.140625" style="89" customWidth="1"/>
    <col min="6658" max="6660" width="5.7109375" style="89" customWidth="1"/>
    <col min="6661" max="6661" width="4" style="89" customWidth="1"/>
    <col min="6662" max="6664" width="3.7109375" style="89" customWidth="1"/>
    <col min="6665" max="6667" width="4.5703125" style="89" customWidth="1"/>
    <col min="6668" max="6669" width="3.28515625" style="89" bestFit="1" customWidth="1"/>
    <col min="6670" max="6673" width="0" style="89" hidden="1" customWidth="1"/>
    <col min="6674" max="6674" width="4.28515625" style="89" customWidth="1"/>
    <col min="6675" max="6677" width="5.7109375" style="89" customWidth="1"/>
    <col min="6678" max="6680" width="2.7109375" style="89" customWidth="1"/>
    <col min="6681" max="6681" width="2.85546875" style="89" customWidth="1"/>
    <col min="6682" max="6687" width="2.7109375" style="89" customWidth="1"/>
    <col min="6688" max="6697" width="0" style="89" hidden="1" customWidth="1"/>
    <col min="6698" max="6698" width="4.28515625" style="89" customWidth="1"/>
    <col min="6699" max="6699" width="0" style="89" hidden="1" customWidth="1"/>
    <col min="6700" max="6700" width="3.28515625" style="89" bestFit="1" customWidth="1"/>
    <col min="6701" max="6701" width="0" style="89" hidden="1" customWidth="1"/>
    <col min="6702" max="6702" width="3.28515625" style="89" bestFit="1" customWidth="1"/>
    <col min="6703" max="6704" width="4.28515625" style="89" customWidth="1"/>
    <col min="6705" max="6706" width="14.5703125" style="89" customWidth="1"/>
    <col min="6707" max="6707" width="4" style="89" customWidth="1"/>
    <col min="6708" max="6710" width="6.140625" style="89" customWidth="1"/>
    <col min="6711" max="6711" width="3.85546875" style="89" customWidth="1"/>
    <col min="6712" max="6712" width="41" style="89" customWidth="1"/>
    <col min="6713" max="6912" width="11.42578125" style="89"/>
    <col min="6913" max="6913" width="1.140625" style="89" customWidth="1"/>
    <col min="6914" max="6916" width="5.7109375" style="89" customWidth="1"/>
    <col min="6917" max="6917" width="4" style="89" customWidth="1"/>
    <col min="6918" max="6920" width="3.7109375" style="89" customWidth="1"/>
    <col min="6921" max="6923" width="4.5703125" style="89" customWidth="1"/>
    <col min="6924" max="6925" width="3.28515625" style="89" bestFit="1" customWidth="1"/>
    <col min="6926" max="6929" width="0" style="89" hidden="1" customWidth="1"/>
    <col min="6930" max="6930" width="4.28515625" style="89" customWidth="1"/>
    <col min="6931" max="6933" width="5.7109375" style="89" customWidth="1"/>
    <col min="6934" max="6936" width="2.7109375" style="89" customWidth="1"/>
    <col min="6937" max="6937" width="2.85546875" style="89" customWidth="1"/>
    <col min="6938" max="6943" width="2.7109375" style="89" customWidth="1"/>
    <col min="6944" max="6953" width="0" style="89" hidden="1" customWidth="1"/>
    <col min="6954" max="6954" width="4.28515625" style="89" customWidth="1"/>
    <col min="6955" max="6955" width="0" style="89" hidden="1" customWidth="1"/>
    <col min="6956" max="6956" width="3.28515625" style="89" bestFit="1" customWidth="1"/>
    <col min="6957" max="6957" width="0" style="89" hidden="1" customWidth="1"/>
    <col min="6958" max="6958" width="3.28515625" style="89" bestFit="1" customWidth="1"/>
    <col min="6959" max="6960" width="4.28515625" style="89" customWidth="1"/>
    <col min="6961" max="6962" width="14.5703125" style="89" customWidth="1"/>
    <col min="6963" max="6963" width="4" style="89" customWidth="1"/>
    <col min="6964" max="6966" width="6.140625" style="89" customWidth="1"/>
    <col min="6967" max="6967" width="3.85546875" style="89" customWidth="1"/>
    <col min="6968" max="6968" width="41" style="89" customWidth="1"/>
    <col min="6969" max="7168" width="11.42578125" style="89"/>
    <col min="7169" max="7169" width="1.140625" style="89" customWidth="1"/>
    <col min="7170" max="7172" width="5.7109375" style="89" customWidth="1"/>
    <col min="7173" max="7173" width="4" style="89" customWidth="1"/>
    <col min="7174" max="7176" width="3.7109375" style="89" customWidth="1"/>
    <col min="7177" max="7179" width="4.5703125" style="89" customWidth="1"/>
    <col min="7180" max="7181" width="3.28515625" style="89" bestFit="1" customWidth="1"/>
    <col min="7182" max="7185" width="0" style="89" hidden="1" customWidth="1"/>
    <col min="7186" max="7186" width="4.28515625" style="89" customWidth="1"/>
    <col min="7187" max="7189" width="5.7109375" style="89" customWidth="1"/>
    <col min="7190" max="7192" width="2.7109375" style="89" customWidth="1"/>
    <col min="7193" max="7193" width="2.85546875" style="89" customWidth="1"/>
    <col min="7194" max="7199" width="2.7109375" style="89" customWidth="1"/>
    <col min="7200" max="7209" width="0" style="89" hidden="1" customWidth="1"/>
    <col min="7210" max="7210" width="4.28515625" style="89" customWidth="1"/>
    <col min="7211" max="7211" width="0" style="89" hidden="1" customWidth="1"/>
    <col min="7212" max="7212" width="3.28515625" style="89" bestFit="1" customWidth="1"/>
    <col min="7213" max="7213" width="0" style="89" hidden="1" customWidth="1"/>
    <col min="7214" max="7214" width="3.28515625" style="89" bestFit="1" customWidth="1"/>
    <col min="7215" max="7216" width="4.28515625" style="89" customWidth="1"/>
    <col min="7217" max="7218" width="14.5703125" style="89" customWidth="1"/>
    <col min="7219" max="7219" width="4" style="89" customWidth="1"/>
    <col min="7220" max="7222" width="6.140625" style="89" customWidth="1"/>
    <col min="7223" max="7223" width="3.85546875" style="89" customWidth="1"/>
    <col min="7224" max="7224" width="41" style="89" customWidth="1"/>
    <col min="7225" max="7424" width="11.42578125" style="89"/>
    <col min="7425" max="7425" width="1.140625" style="89" customWidth="1"/>
    <col min="7426" max="7428" width="5.7109375" style="89" customWidth="1"/>
    <col min="7429" max="7429" width="4" style="89" customWidth="1"/>
    <col min="7430" max="7432" width="3.7109375" style="89" customWidth="1"/>
    <col min="7433" max="7435" width="4.5703125" style="89" customWidth="1"/>
    <col min="7436" max="7437" width="3.28515625" style="89" bestFit="1" customWidth="1"/>
    <col min="7438" max="7441" width="0" style="89" hidden="1" customWidth="1"/>
    <col min="7442" max="7442" width="4.28515625" style="89" customWidth="1"/>
    <col min="7443" max="7445" width="5.7109375" style="89" customWidth="1"/>
    <col min="7446" max="7448" width="2.7109375" style="89" customWidth="1"/>
    <col min="7449" max="7449" width="2.85546875" style="89" customWidth="1"/>
    <col min="7450" max="7455" width="2.7109375" style="89" customWidth="1"/>
    <col min="7456" max="7465" width="0" style="89" hidden="1" customWidth="1"/>
    <col min="7466" max="7466" width="4.28515625" style="89" customWidth="1"/>
    <col min="7467" max="7467" width="0" style="89" hidden="1" customWidth="1"/>
    <col min="7468" max="7468" width="3.28515625" style="89" bestFit="1" customWidth="1"/>
    <col min="7469" max="7469" width="0" style="89" hidden="1" customWidth="1"/>
    <col min="7470" max="7470" width="3.28515625" style="89" bestFit="1" customWidth="1"/>
    <col min="7471" max="7472" width="4.28515625" style="89" customWidth="1"/>
    <col min="7473" max="7474" width="14.5703125" style="89" customWidth="1"/>
    <col min="7475" max="7475" width="4" style="89" customWidth="1"/>
    <col min="7476" max="7478" width="6.140625" style="89" customWidth="1"/>
    <col min="7479" max="7479" width="3.85546875" style="89" customWidth="1"/>
    <col min="7480" max="7480" width="41" style="89" customWidth="1"/>
    <col min="7481" max="7680" width="11.42578125" style="89"/>
    <col min="7681" max="7681" width="1.140625" style="89" customWidth="1"/>
    <col min="7682" max="7684" width="5.7109375" style="89" customWidth="1"/>
    <col min="7685" max="7685" width="4" style="89" customWidth="1"/>
    <col min="7686" max="7688" width="3.7109375" style="89" customWidth="1"/>
    <col min="7689" max="7691" width="4.5703125" style="89" customWidth="1"/>
    <col min="7692" max="7693" width="3.28515625" style="89" bestFit="1" customWidth="1"/>
    <col min="7694" max="7697" width="0" style="89" hidden="1" customWidth="1"/>
    <col min="7698" max="7698" width="4.28515625" style="89" customWidth="1"/>
    <col min="7699" max="7701" width="5.7109375" style="89" customWidth="1"/>
    <col min="7702" max="7704" width="2.7109375" style="89" customWidth="1"/>
    <col min="7705" max="7705" width="2.85546875" style="89" customWidth="1"/>
    <col min="7706" max="7711" width="2.7109375" style="89" customWidth="1"/>
    <col min="7712" max="7721" width="0" style="89" hidden="1" customWidth="1"/>
    <col min="7722" max="7722" width="4.28515625" style="89" customWidth="1"/>
    <col min="7723" max="7723" width="0" style="89" hidden="1" customWidth="1"/>
    <col min="7724" max="7724" width="3.28515625" style="89" bestFit="1" customWidth="1"/>
    <col min="7725" max="7725" width="0" style="89" hidden="1" customWidth="1"/>
    <col min="7726" max="7726" width="3.28515625" style="89" bestFit="1" customWidth="1"/>
    <col min="7727" max="7728" width="4.28515625" style="89" customWidth="1"/>
    <col min="7729" max="7730" width="14.5703125" style="89" customWidth="1"/>
    <col min="7731" max="7731" width="4" style="89" customWidth="1"/>
    <col min="7732" max="7734" width="6.140625" style="89" customWidth="1"/>
    <col min="7735" max="7735" width="3.85546875" style="89" customWidth="1"/>
    <col min="7736" max="7736" width="41" style="89" customWidth="1"/>
    <col min="7737" max="7936" width="11.42578125" style="89"/>
    <col min="7937" max="7937" width="1.140625" style="89" customWidth="1"/>
    <col min="7938" max="7940" width="5.7109375" style="89" customWidth="1"/>
    <col min="7941" max="7941" width="4" style="89" customWidth="1"/>
    <col min="7942" max="7944" width="3.7109375" style="89" customWidth="1"/>
    <col min="7945" max="7947" width="4.5703125" style="89" customWidth="1"/>
    <col min="7948" max="7949" width="3.28515625" style="89" bestFit="1" customWidth="1"/>
    <col min="7950" max="7953" width="0" style="89" hidden="1" customWidth="1"/>
    <col min="7954" max="7954" width="4.28515625" style="89" customWidth="1"/>
    <col min="7955" max="7957" width="5.7109375" style="89" customWidth="1"/>
    <col min="7958" max="7960" width="2.7109375" style="89" customWidth="1"/>
    <col min="7961" max="7961" width="2.85546875" style="89" customWidth="1"/>
    <col min="7962" max="7967" width="2.7109375" style="89" customWidth="1"/>
    <col min="7968" max="7977" width="0" style="89" hidden="1" customWidth="1"/>
    <col min="7978" max="7978" width="4.28515625" style="89" customWidth="1"/>
    <col min="7979" max="7979" width="0" style="89" hidden="1" customWidth="1"/>
    <col min="7980" max="7980" width="3.28515625" style="89" bestFit="1" customWidth="1"/>
    <col min="7981" max="7981" width="0" style="89" hidden="1" customWidth="1"/>
    <col min="7982" max="7982" width="3.28515625" style="89" bestFit="1" customWidth="1"/>
    <col min="7983" max="7984" width="4.28515625" style="89" customWidth="1"/>
    <col min="7985" max="7986" width="14.5703125" style="89" customWidth="1"/>
    <col min="7987" max="7987" width="4" style="89" customWidth="1"/>
    <col min="7988" max="7990" width="6.140625" style="89" customWidth="1"/>
    <col min="7991" max="7991" width="3.85546875" style="89" customWidth="1"/>
    <col min="7992" max="7992" width="41" style="89" customWidth="1"/>
    <col min="7993" max="8192" width="11.42578125" style="89"/>
    <col min="8193" max="8193" width="1.140625" style="89" customWidth="1"/>
    <col min="8194" max="8196" width="5.7109375" style="89" customWidth="1"/>
    <col min="8197" max="8197" width="4" style="89" customWidth="1"/>
    <col min="8198" max="8200" width="3.7109375" style="89" customWidth="1"/>
    <col min="8201" max="8203" width="4.5703125" style="89" customWidth="1"/>
    <col min="8204" max="8205" width="3.28515625" style="89" bestFit="1" customWidth="1"/>
    <col min="8206" max="8209" width="0" style="89" hidden="1" customWidth="1"/>
    <col min="8210" max="8210" width="4.28515625" style="89" customWidth="1"/>
    <col min="8211" max="8213" width="5.7109375" style="89" customWidth="1"/>
    <col min="8214" max="8216" width="2.7109375" style="89" customWidth="1"/>
    <col min="8217" max="8217" width="2.85546875" style="89" customWidth="1"/>
    <col min="8218" max="8223" width="2.7109375" style="89" customWidth="1"/>
    <col min="8224" max="8233" width="0" style="89" hidden="1" customWidth="1"/>
    <col min="8234" max="8234" width="4.28515625" style="89" customWidth="1"/>
    <col min="8235" max="8235" width="0" style="89" hidden="1" customWidth="1"/>
    <col min="8236" max="8236" width="3.28515625" style="89" bestFit="1" customWidth="1"/>
    <col min="8237" max="8237" width="0" style="89" hidden="1" customWidth="1"/>
    <col min="8238" max="8238" width="3.28515625" style="89" bestFit="1" customWidth="1"/>
    <col min="8239" max="8240" width="4.28515625" style="89" customWidth="1"/>
    <col min="8241" max="8242" width="14.5703125" style="89" customWidth="1"/>
    <col min="8243" max="8243" width="4" style="89" customWidth="1"/>
    <col min="8244" max="8246" width="6.140625" style="89" customWidth="1"/>
    <col min="8247" max="8247" width="3.85546875" style="89" customWidth="1"/>
    <col min="8248" max="8248" width="41" style="89" customWidth="1"/>
    <col min="8249" max="8448" width="11.42578125" style="89"/>
    <col min="8449" max="8449" width="1.140625" style="89" customWidth="1"/>
    <col min="8450" max="8452" width="5.7109375" style="89" customWidth="1"/>
    <col min="8453" max="8453" width="4" style="89" customWidth="1"/>
    <col min="8454" max="8456" width="3.7109375" style="89" customWidth="1"/>
    <col min="8457" max="8459" width="4.5703125" style="89" customWidth="1"/>
    <col min="8460" max="8461" width="3.28515625" style="89" bestFit="1" customWidth="1"/>
    <col min="8462" max="8465" width="0" style="89" hidden="1" customWidth="1"/>
    <col min="8466" max="8466" width="4.28515625" style="89" customWidth="1"/>
    <col min="8467" max="8469" width="5.7109375" style="89" customWidth="1"/>
    <col min="8470" max="8472" width="2.7109375" style="89" customWidth="1"/>
    <col min="8473" max="8473" width="2.85546875" style="89" customWidth="1"/>
    <col min="8474" max="8479" width="2.7109375" style="89" customWidth="1"/>
    <col min="8480" max="8489" width="0" style="89" hidden="1" customWidth="1"/>
    <col min="8490" max="8490" width="4.28515625" style="89" customWidth="1"/>
    <col min="8491" max="8491" width="0" style="89" hidden="1" customWidth="1"/>
    <col min="8492" max="8492" width="3.28515625" style="89" bestFit="1" customWidth="1"/>
    <col min="8493" max="8493" width="0" style="89" hidden="1" customWidth="1"/>
    <col min="8494" max="8494" width="3.28515625" style="89" bestFit="1" customWidth="1"/>
    <col min="8495" max="8496" width="4.28515625" style="89" customWidth="1"/>
    <col min="8497" max="8498" width="14.5703125" style="89" customWidth="1"/>
    <col min="8499" max="8499" width="4" style="89" customWidth="1"/>
    <col min="8500" max="8502" width="6.140625" style="89" customWidth="1"/>
    <col min="8503" max="8503" width="3.85546875" style="89" customWidth="1"/>
    <col min="8504" max="8504" width="41" style="89" customWidth="1"/>
    <col min="8505" max="8704" width="11.42578125" style="89"/>
    <col min="8705" max="8705" width="1.140625" style="89" customWidth="1"/>
    <col min="8706" max="8708" width="5.7109375" style="89" customWidth="1"/>
    <col min="8709" max="8709" width="4" style="89" customWidth="1"/>
    <col min="8710" max="8712" width="3.7109375" style="89" customWidth="1"/>
    <col min="8713" max="8715" width="4.5703125" style="89" customWidth="1"/>
    <col min="8716" max="8717" width="3.28515625" style="89" bestFit="1" customWidth="1"/>
    <col min="8718" max="8721" width="0" style="89" hidden="1" customWidth="1"/>
    <col min="8722" max="8722" width="4.28515625" style="89" customWidth="1"/>
    <col min="8723" max="8725" width="5.7109375" style="89" customWidth="1"/>
    <col min="8726" max="8728" width="2.7109375" style="89" customWidth="1"/>
    <col min="8729" max="8729" width="2.85546875" style="89" customWidth="1"/>
    <col min="8730" max="8735" width="2.7109375" style="89" customWidth="1"/>
    <col min="8736" max="8745" width="0" style="89" hidden="1" customWidth="1"/>
    <col min="8746" max="8746" width="4.28515625" style="89" customWidth="1"/>
    <col min="8747" max="8747" width="0" style="89" hidden="1" customWidth="1"/>
    <col min="8748" max="8748" width="3.28515625" style="89" bestFit="1" customWidth="1"/>
    <col min="8749" max="8749" width="0" style="89" hidden="1" customWidth="1"/>
    <col min="8750" max="8750" width="3.28515625" style="89" bestFit="1" customWidth="1"/>
    <col min="8751" max="8752" width="4.28515625" style="89" customWidth="1"/>
    <col min="8753" max="8754" width="14.5703125" style="89" customWidth="1"/>
    <col min="8755" max="8755" width="4" style="89" customWidth="1"/>
    <col min="8756" max="8758" width="6.140625" style="89" customWidth="1"/>
    <col min="8759" max="8759" width="3.85546875" style="89" customWidth="1"/>
    <col min="8760" max="8760" width="41" style="89" customWidth="1"/>
    <col min="8761" max="8960" width="11.42578125" style="89"/>
    <col min="8961" max="8961" width="1.140625" style="89" customWidth="1"/>
    <col min="8962" max="8964" width="5.7109375" style="89" customWidth="1"/>
    <col min="8965" max="8965" width="4" style="89" customWidth="1"/>
    <col min="8966" max="8968" width="3.7109375" style="89" customWidth="1"/>
    <col min="8969" max="8971" width="4.5703125" style="89" customWidth="1"/>
    <col min="8972" max="8973" width="3.28515625" style="89" bestFit="1" customWidth="1"/>
    <col min="8974" max="8977" width="0" style="89" hidden="1" customWidth="1"/>
    <col min="8978" max="8978" width="4.28515625" style="89" customWidth="1"/>
    <col min="8979" max="8981" width="5.7109375" style="89" customWidth="1"/>
    <col min="8982" max="8984" width="2.7109375" style="89" customWidth="1"/>
    <col min="8985" max="8985" width="2.85546875" style="89" customWidth="1"/>
    <col min="8986" max="8991" width="2.7109375" style="89" customWidth="1"/>
    <col min="8992" max="9001" width="0" style="89" hidden="1" customWidth="1"/>
    <col min="9002" max="9002" width="4.28515625" style="89" customWidth="1"/>
    <col min="9003" max="9003" width="0" style="89" hidden="1" customWidth="1"/>
    <col min="9004" max="9004" width="3.28515625" style="89" bestFit="1" customWidth="1"/>
    <col min="9005" max="9005" width="0" style="89" hidden="1" customWidth="1"/>
    <col min="9006" max="9006" width="3.28515625" style="89" bestFit="1" customWidth="1"/>
    <col min="9007" max="9008" width="4.28515625" style="89" customWidth="1"/>
    <col min="9009" max="9010" width="14.5703125" style="89" customWidth="1"/>
    <col min="9011" max="9011" width="4" style="89" customWidth="1"/>
    <col min="9012" max="9014" width="6.140625" style="89" customWidth="1"/>
    <col min="9015" max="9015" width="3.85546875" style="89" customWidth="1"/>
    <col min="9016" max="9016" width="41" style="89" customWidth="1"/>
    <col min="9017" max="9216" width="11.42578125" style="89"/>
    <col min="9217" max="9217" width="1.140625" style="89" customWidth="1"/>
    <col min="9218" max="9220" width="5.7109375" style="89" customWidth="1"/>
    <col min="9221" max="9221" width="4" style="89" customWidth="1"/>
    <col min="9222" max="9224" width="3.7109375" style="89" customWidth="1"/>
    <col min="9225" max="9227" width="4.5703125" style="89" customWidth="1"/>
    <col min="9228" max="9229" width="3.28515625" style="89" bestFit="1" customWidth="1"/>
    <col min="9230" max="9233" width="0" style="89" hidden="1" customWidth="1"/>
    <col min="9234" max="9234" width="4.28515625" style="89" customWidth="1"/>
    <col min="9235" max="9237" width="5.7109375" style="89" customWidth="1"/>
    <col min="9238" max="9240" width="2.7109375" style="89" customWidth="1"/>
    <col min="9241" max="9241" width="2.85546875" style="89" customWidth="1"/>
    <col min="9242" max="9247" width="2.7109375" style="89" customWidth="1"/>
    <col min="9248" max="9257" width="0" style="89" hidden="1" customWidth="1"/>
    <col min="9258" max="9258" width="4.28515625" style="89" customWidth="1"/>
    <col min="9259" max="9259" width="0" style="89" hidden="1" customWidth="1"/>
    <col min="9260" max="9260" width="3.28515625" style="89" bestFit="1" customWidth="1"/>
    <col min="9261" max="9261" width="0" style="89" hidden="1" customWidth="1"/>
    <col min="9262" max="9262" width="3.28515625" style="89" bestFit="1" customWidth="1"/>
    <col min="9263" max="9264" width="4.28515625" style="89" customWidth="1"/>
    <col min="9265" max="9266" width="14.5703125" style="89" customWidth="1"/>
    <col min="9267" max="9267" width="4" style="89" customWidth="1"/>
    <col min="9268" max="9270" width="6.140625" style="89" customWidth="1"/>
    <col min="9271" max="9271" width="3.85546875" style="89" customWidth="1"/>
    <col min="9272" max="9272" width="41" style="89" customWidth="1"/>
    <col min="9273" max="9472" width="11.42578125" style="89"/>
    <col min="9473" max="9473" width="1.140625" style="89" customWidth="1"/>
    <col min="9474" max="9476" width="5.7109375" style="89" customWidth="1"/>
    <col min="9477" max="9477" width="4" style="89" customWidth="1"/>
    <col min="9478" max="9480" width="3.7109375" style="89" customWidth="1"/>
    <col min="9481" max="9483" width="4.5703125" style="89" customWidth="1"/>
    <col min="9484" max="9485" width="3.28515625" style="89" bestFit="1" customWidth="1"/>
    <col min="9486" max="9489" width="0" style="89" hidden="1" customWidth="1"/>
    <col min="9490" max="9490" width="4.28515625" style="89" customWidth="1"/>
    <col min="9491" max="9493" width="5.7109375" style="89" customWidth="1"/>
    <col min="9494" max="9496" width="2.7109375" style="89" customWidth="1"/>
    <col min="9497" max="9497" width="2.85546875" style="89" customWidth="1"/>
    <col min="9498" max="9503" width="2.7109375" style="89" customWidth="1"/>
    <col min="9504" max="9513" width="0" style="89" hidden="1" customWidth="1"/>
    <col min="9514" max="9514" width="4.28515625" style="89" customWidth="1"/>
    <col min="9515" max="9515" width="0" style="89" hidden="1" customWidth="1"/>
    <col min="9516" max="9516" width="3.28515625" style="89" bestFit="1" customWidth="1"/>
    <col min="9517" max="9517" width="0" style="89" hidden="1" customWidth="1"/>
    <col min="9518" max="9518" width="3.28515625" style="89" bestFit="1" customWidth="1"/>
    <col min="9519" max="9520" width="4.28515625" style="89" customWidth="1"/>
    <col min="9521" max="9522" width="14.5703125" style="89" customWidth="1"/>
    <col min="9523" max="9523" width="4" style="89" customWidth="1"/>
    <col min="9524" max="9526" width="6.140625" style="89" customWidth="1"/>
    <col min="9527" max="9527" width="3.85546875" style="89" customWidth="1"/>
    <col min="9528" max="9528" width="41" style="89" customWidth="1"/>
    <col min="9529" max="9728" width="11.42578125" style="89"/>
    <col min="9729" max="9729" width="1.140625" style="89" customWidth="1"/>
    <col min="9730" max="9732" width="5.7109375" style="89" customWidth="1"/>
    <col min="9733" max="9733" width="4" style="89" customWidth="1"/>
    <col min="9734" max="9736" width="3.7109375" style="89" customWidth="1"/>
    <col min="9737" max="9739" width="4.5703125" style="89" customWidth="1"/>
    <col min="9740" max="9741" width="3.28515625" style="89" bestFit="1" customWidth="1"/>
    <col min="9742" max="9745" width="0" style="89" hidden="1" customWidth="1"/>
    <col min="9746" max="9746" width="4.28515625" style="89" customWidth="1"/>
    <col min="9747" max="9749" width="5.7109375" style="89" customWidth="1"/>
    <col min="9750" max="9752" width="2.7109375" style="89" customWidth="1"/>
    <col min="9753" max="9753" width="2.85546875" style="89" customWidth="1"/>
    <col min="9754" max="9759" width="2.7109375" style="89" customWidth="1"/>
    <col min="9760" max="9769" width="0" style="89" hidden="1" customWidth="1"/>
    <col min="9770" max="9770" width="4.28515625" style="89" customWidth="1"/>
    <col min="9771" max="9771" width="0" style="89" hidden="1" customWidth="1"/>
    <col min="9772" max="9772" width="3.28515625" style="89" bestFit="1" customWidth="1"/>
    <col min="9773" max="9773" width="0" style="89" hidden="1" customWidth="1"/>
    <col min="9774" max="9774" width="3.28515625" style="89" bestFit="1" customWidth="1"/>
    <col min="9775" max="9776" width="4.28515625" style="89" customWidth="1"/>
    <col min="9777" max="9778" width="14.5703125" style="89" customWidth="1"/>
    <col min="9779" max="9779" width="4" style="89" customWidth="1"/>
    <col min="9780" max="9782" width="6.140625" style="89" customWidth="1"/>
    <col min="9783" max="9783" width="3.85546875" style="89" customWidth="1"/>
    <col min="9784" max="9784" width="41" style="89" customWidth="1"/>
    <col min="9785" max="9984" width="11.42578125" style="89"/>
    <col min="9985" max="9985" width="1.140625" style="89" customWidth="1"/>
    <col min="9986" max="9988" width="5.7109375" style="89" customWidth="1"/>
    <col min="9989" max="9989" width="4" style="89" customWidth="1"/>
    <col min="9990" max="9992" width="3.7109375" style="89" customWidth="1"/>
    <col min="9993" max="9995" width="4.5703125" style="89" customWidth="1"/>
    <col min="9996" max="9997" width="3.28515625" style="89" bestFit="1" customWidth="1"/>
    <col min="9998" max="10001" width="0" style="89" hidden="1" customWidth="1"/>
    <col min="10002" max="10002" width="4.28515625" style="89" customWidth="1"/>
    <col min="10003" max="10005" width="5.7109375" style="89" customWidth="1"/>
    <col min="10006" max="10008" width="2.7109375" style="89" customWidth="1"/>
    <col min="10009" max="10009" width="2.85546875" style="89" customWidth="1"/>
    <col min="10010" max="10015" width="2.7109375" style="89" customWidth="1"/>
    <col min="10016" max="10025" width="0" style="89" hidden="1" customWidth="1"/>
    <col min="10026" max="10026" width="4.28515625" style="89" customWidth="1"/>
    <col min="10027" max="10027" width="0" style="89" hidden="1" customWidth="1"/>
    <col min="10028" max="10028" width="3.28515625" style="89" bestFit="1" customWidth="1"/>
    <col min="10029" max="10029" width="0" style="89" hidden="1" customWidth="1"/>
    <col min="10030" max="10030" width="3.28515625" style="89" bestFit="1" customWidth="1"/>
    <col min="10031" max="10032" width="4.28515625" style="89" customWidth="1"/>
    <col min="10033" max="10034" width="14.5703125" style="89" customWidth="1"/>
    <col min="10035" max="10035" width="4" style="89" customWidth="1"/>
    <col min="10036" max="10038" width="6.140625" style="89" customWidth="1"/>
    <col min="10039" max="10039" width="3.85546875" style="89" customWidth="1"/>
    <col min="10040" max="10040" width="41" style="89" customWidth="1"/>
    <col min="10041" max="10240" width="11.42578125" style="89"/>
    <col min="10241" max="10241" width="1.140625" style="89" customWidth="1"/>
    <col min="10242" max="10244" width="5.7109375" style="89" customWidth="1"/>
    <col min="10245" max="10245" width="4" style="89" customWidth="1"/>
    <col min="10246" max="10248" width="3.7109375" style="89" customWidth="1"/>
    <col min="10249" max="10251" width="4.5703125" style="89" customWidth="1"/>
    <col min="10252" max="10253" width="3.28515625" style="89" bestFit="1" customWidth="1"/>
    <col min="10254" max="10257" width="0" style="89" hidden="1" customWidth="1"/>
    <col min="10258" max="10258" width="4.28515625" style="89" customWidth="1"/>
    <col min="10259" max="10261" width="5.7109375" style="89" customWidth="1"/>
    <col min="10262" max="10264" width="2.7109375" style="89" customWidth="1"/>
    <col min="10265" max="10265" width="2.85546875" style="89" customWidth="1"/>
    <col min="10266" max="10271" width="2.7109375" style="89" customWidth="1"/>
    <col min="10272" max="10281" width="0" style="89" hidden="1" customWidth="1"/>
    <col min="10282" max="10282" width="4.28515625" style="89" customWidth="1"/>
    <col min="10283" max="10283" width="0" style="89" hidden="1" customWidth="1"/>
    <col min="10284" max="10284" width="3.28515625" style="89" bestFit="1" customWidth="1"/>
    <col min="10285" max="10285" width="0" style="89" hidden="1" customWidth="1"/>
    <col min="10286" max="10286" width="3.28515625" style="89" bestFit="1" customWidth="1"/>
    <col min="10287" max="10288" width="4.28515625" style="89" customWidth="1"/>
    <col min="10289" max="10290" width="14.5703125" style="89" customWidth="1"/>
    <col min="10291" max="10291" width="4" style="89" customWidth="1"/>
    <col min="10292" max="10294" width="6.140625" style="89" customWidth="1"/>
    <col min="10295" max="10295" width="3.85546875" style="89" customWidth="1"/>
    <col min="10296" max="10296" width="41" style="89" customWidth="1"/>
    <col min="10297" max="10496" width="11.42578125" style="89"/>
    <col min="10497" max="10497" width="1.140625" style="89" customWidth="1"/>
    <col min="10498" max="10500" width="5.7109375" style="89" customWidth="1"/>
    <col min="10501" max="10501" width="4" style="89" customWidth="1"/>
    <col min="10502" max="10504" width="3.7109375" style="89" customWidth="1"/>
    <col min="10505" max="10507" width="4.5703125" style="89" customWidth="1"/>
    <col min="10508" max="10509" width="3.28515625" style="89" bestFit="1" customWidth="1"/>
    <col min="10510" max="10513" width="0" style="89" hidden="1" customWidth="1"/>
    <col min="10514" max="10514" width="4.28515625" style="89" customWidth="1"/>
    <col min="10515" max="10517" width="5.7109375" style="89" customWidth="1"/>
    <col min="10518" max="10520" width="2.7109375" style="89" customWidth="1"/>
    <col min="10521" max="10521" width="2.85546875" style="89" customWidth="1"/>
    <col min="10522" max="10527" width="2.7109375" style="89" customWidth="1"/>
    <col min="10528" max="10537" width="0" style="89" hidden="1" customWidth="1"/>
    <col min="10538" max="10538" width="4.28515625" style="89" customWidth="1"/>
    <col min="10539" max="10539" width="0" style="89" hidden="1" customWidth="1"/>
    <col min="10540" max="10540" width="3.28515625" style="89" bestFit="1" customWidth="1"/>
    <col min="10541" max="10541" width="0" style="89" hidden="1" customWidth="1"/>
    <col min="10542" max="10542" width="3.28515625" style="89" bestFit="1" customWidth="1"/>
    <col min="10543" max="10544" width="4.28515625" style="89" customWidth="1"/>
    <col min="10545" max="10546" width="14.5703125" style="89" customWidth="1"/>
    <col min="10547" max="10547" width="4" style="89" customWidth="1"/>
    <col min="10548" max="10550" width="6.140625" style="89" customWidth="1"/>
    <col min="10551" max="10551" width="3.85546875" style="89" customWidth="1"/>
    <col min="10552" max="10552" width="41" style="89" customWidth="1"/>
    <col min="10553" max="10752" width="11.42578125" style="89"/>
    <col min="10753" max="10753" width="1.140625" style="89" customWidth="1"/>
    <col min="10754" max="10756" width="5.7109375" style="89" customWidth="1"/>
    <col min="10757" max="10757" width="4" style="89" customWidth="1"/>
    <col min="10758" max="10760" width="3.7109375" style="89" customWidth="1"/>
    <col min="10761" max="10763" width="4.5703125" style="89" customWidth="1"/>
    <col min="10764" max="10765" width="3.28515625" style="89" bestFit="1" customWidth="1"/>
    <col min="10766" max="10769" width="0" style="89" hidden="1" customWidth="1"/>
    <col min="10770" max="10770" width="4.28515625" style="89" customWidth="1"/>
    <col min="10771" max="10773" width="5.7109375" style="89" customWidth="1"/>
    <col min="10774" max="10776" width="2.7109375" style="89" customWidth="1"/>
    <col min="10777" max="10777" width="2.85546875" style="89" customWidth="1"/>
    <col min="10778" max="10783" width="2.7109375" style="89" customWidth="1"/>
    <col min="10784" max="10793" width="0" style="89" hidden="1" customWidth="1"/>
    <col min="10794" max="10794" width="4.28515625" style="89" customWidth="1"/>
    <col min="10795" max="10795" width="0" style="89" hidden="1" customWidth="1"/>
    <col min="10796" max="10796" width="3.28515625" style="89" bestFit="1" customWidth="1"/>
    <col min="10797" max="10797" width="0" style="89" hidden="1" customWidth="1"/>
    <col min="10798" max="10798" width="3.28515625" style="89" bestFit="1" customWidth="1"/>
    <col min="10799" max="10800" width="4.28515625" style="89" customWidth="1"/>
    <col min="10801" max="10802" width="14.5703125" style="89" customWidth="1"/>
    <col min="10803" max="10803" width="4" style="89" customWidth="1"/>
    <col min="10804" max="10806" width="6.140625" style="89" customWidth="1"/>
    <col min="10807" max="10807" width="3.85546875" style="89" customWidth="1"/>
    <col min="10808" max="10808" width="41" style="89" customWidth="1"/>
    <col min="10809" max="11008" width="11.42578125" style="89"/>
    <col min="11009" max="11009" width="1.140625" style="89" customWidth="1"/>
    <col min="11010" max="11012" width="5.7109375" style="89" customWidth="1"/>
    <col min="11013" max="11013" width="4" style="89" customWidth="1"/>
    <col min="11014" max="11016" width="3.7109375" style="89" customWidth="1"/>
    <col min="11017" max="11019" width="4.5703125" style="89" customWidth="1"/>
    <col min="11020" max="11021" width="3.28515625" style="89" bestFit="1" customWidth="1"/>
    <col min="11022" max="11025" width="0" style="89" hidden="1" customWidth="1"/>
    <col min="11026" max="11026" width="4.28515625" style="89" customWidth="1"/>
    <col min="11027" max="11029" width="5.7109375" style="89" customWidth="1"/>
    <col min="11030" max="11032" width="2.7109375" style="89" customWidth="1"/>
    <col min="11033" max="11033" width="2.85546875" style="89" customWidth="1"/>
    <col min="11034" max="11039" width="2.7109375" style="89" customWidth="1"/>
    <col min="11040" max="11049" width="0" style="89" hidden="1" customWidth="1"/>
    <col min="11050" max="11050" width="4.28515625" style="89" customWidth="1"/>
    <col min="11051" max="11051" width="0" style="89" hidden="1" customWidth="1"/>
    <col min="11052" max="11052" width="3.28515625" style="89" bestFit="1" customWidth="1"/>
    <col min="11053" max="11053" width="0" style="89" hidden="1" customWidth="1"/>
    <col min="11054" max="11054" width="3.28515625" style="89" bestFit="1" customWidth="1"/>
    <col min="11055" max="11056" width="4.28515625" style="89" customWidth="1"/>
    <col min="11057" max="11058" width="14.5703125" style="89" customWidth="1"/>
    <col min="11059" max="11059" width="4" style="89" customWidth="1"/>
    <col min="11060" max="11062" width="6.140625" style="89" customWidth="1"/>
    <col min="11063" max="11063" width="3.85546875" style="89" customWidth="1"/>
    <col min="11064" max="11064" width="41" style="89" customWidth="1"/>
    <col min="11065" max="11264" width="11.42578125" style="89"/>
    <col min="11265" max="11265" width="1.140625" style="89" customWidth="1"/>
    <col min="11266" max="11268" width="5.7109375" style="89" customWidth="1"/>
    <col min="11269" max="11269" width="4" style="89" customWidth="1"/>
    <col min="11270" max="11272" width="3.7109375" style="89" customWidth="1"/>
    <col min="11273" max="11275" width="4.5703125" style="89" customWidth="1"/>
    <col min="11276" max="11277" width="3.28515625" style="89" bestFit="1" customWidth="1"/>
    <col min="11278" max="11281" width="0" style="89" hidden="1" customWidth="1"/>
    <col min="11282" max="11282" width="4.28515625" style="89" customWidth="1"/>
    <col min="11283" max="11285" width="5.7109375" style="89" customWidth="1"/>
    <col min="11286" max="11288" width="2.7109375" style="89" customWidth="1"/>
    <col min="11289" max="11289" width="2.85546875" style="89" customWidth="1"/>
    <col min="11290" max="11295" width="2.7109375" style="89" customWidth="1"/>
    <col min="11296" max="11305" width="0" style="89" hidden="1" customWidth="1"/>
    <col min="11306" max="11306" width="4.28515625" style="89" customWidth="1"/>
    <col min="11307" max="11307" width="0" style="89" hidden="1" customWidth="1"/>
    <col min="11308" max="11308" width="3.28515625" style="89" bestFit="1" customWidth="1"/>
    <col min="11309" max="11309" width="0" style="89" hidden="1" customWidth="1"/>
    <col min="11310" max="11310" width="3.28515625" style="89" bestFit="1" customWidth="1"/>
    <col min="11311" max="11312" width="4.28515625" style="89" customWidth="1"/>
    <col min="11313" max="11314" width="14.5703125" style="89" customWidth="1"/>
    <col min="11315" max="11315" width="4" style="89" customWidth="1"/>
    <col min="11316" max="11318" width="6.140625" style="89" customWidth="1"/>
    <col min="11319" max="11319" width="3.85546875" style="89" customWidth="1"/>
    <col min="11320" max="11320" width="41" style="89" customWidth="1"/>
    <col min="11321" max="11520" width="11.42578125" style="89"/>
    <col min="11521" max="11521" width="1.140625" style="89" customWidth="1"/>
    <col min="11522" max="11524" width="5.7109375" style="89" customWidth="1"/>
    <col min="11525" max="11525" width="4" style="89" customWidth="1"/>
    <col min="11526" max="11528" width="3.7109375" style="89" customWidth="1"/>
    <col min="11529" max="11531" width="4.5703125" style="89" customWidth="1"/>
    <col min="11532" max="11533" width="3.28515625" style="89" bestFit="1" customWidth="1"/>
    <col min="11534" max="11537" width="0" style="89" hidden="1" customWidth="1"/>
    <col min="11538" max="11538" width="4.28515625" style="89" customWidth="1"/>
    <col min="11539" max="11541" width="5.7109375" style="89" customWidth="1"/>
    <col min="11542" max="11544" width="2.7109375" style="89" customWidth="1"/>
    <col min="11545" max="11545" width="2.85546875" style="89" customWidth="1"/>
    <col min="11546" max="11551" width="2.7109375" style="89" customWidth="1"/>
    <col min="11552" max="11561" width="0" style="89" hidden="1" customWidth="1"/>
    <col min="11562" max="11562" width="4.28515625" style="89" customWidth="1"/>
    <col min="11563" max="11563" width="0" style="89" hidden="1" customWidth="1"/>
    <col min="11564" max="11564" width="3.28515625" style="89" bestFit="1" customWidth="1"/>
    <col min="11565" max="11565" width="0" style="89" hidden="1" customWidth="1"/>
    <col min="11566" max="11566" width="3.28515625" style="89" bestFit="1" customWidth="1"/>
    <col min="11567" max="11568" width="4.28515625" style="89" customWidth="1"/>
    <col min="11569" max="11570" width="14.5703125" style="89" customWidth="1"/>
    <col min="11571" max="11571" width="4" style="89" customWidth="1"/>
    <col min="11572" max="11574" width="6.140625" style="89" customWidth="1"/>
    <col min="11575" max="11575" width="3.85546875" style="89" customWidth="1"/>
    <col min="11576" max="11576" width="41" style="89" customWidth="1"/>
    <col min="11577" max="11776" width="11.42578125" style="89"/>
    <col min="11777" max="11777" width="1.140625" style="89" customWidth="1"/>
    <col min="11778" max="11780" width="5.7109375" style="89" customWidth="1"/>
    <col min="11781" max="11781" width="4" style="89" customWidth="1"/>
    <col min="11782" max="11784" width="3.7109375" style="89" customWidth="1"/>
    <col min="11785" max="11787" width="4.5703125" style="89" customWidth="1"/>
    <col min="11788" max="11789" width="3.28515625" style="89" bestFit="1" customWidth="1"/>
    <col min="11790" max="11793" width="0" style="89" hidden="1" customWidth="1"/>
    <col min="11794" max="11794" width="4.28515625" style="89" customWidth="1"/>
    <col min="11795" max="11797" width="5.7109375" style="89" customWidth="1"/>
    <col min="11798" max="11800" width="2.7109375" style="89" customWidth="1"/>
    <col min="11801" max="11801" width="2.85546875" style="89" customWidth="1"/>
    <col min="11802" max="11807" width="2.7109375" style="89" customWidth="1"/>
    <col min="11808" max="11817" width="0" style="89" hidden="1" customWidth="1"/>
    <col min="11818" max="11818" width="4.28515625" style="89" customWidth="1"/>
    <col min="11819" max="11819" width="0" style="89" hidden="1" customWidth="1"/>
    <col min="11820" max="11820" width="3.28515625" style="89" bestFit="1" customWidth="1"/>
    <col min="11821" max="11821" width="0" style="89" hidden="1" customWidth="1"/>
    <col min="11822" max="11822" width="3.28515625" style="89" bestFit="1" customWidth="1"/>
    <col min="11823" max="11824" width="4.28515625" style="89" customWidth="1"/>
    <col min="11825" max="11826" width="14.5703125" style="89" customWidth="1"/>
    <col min="11827" max="11827" width="4" style="89" customWidth="1"/>
    <col min="11828" max="11830" width="6.140625" style="89" customWidth="1"/>
    <col min="11831" max="11831" width="3.85546875" style="89" customWidth="1"/>
    <col min="11832" max="11832" width="41" style="89" customWidth="1"/>
    <col min="11833" max="12032" width="11.42578125" style="89"/>
    <col min="12033" max="12033" width="1.140625" style="89" customWidth="1"/>
    <col min="12034" max="12036" width="5.7109375" style="89" customWidth="1"/>
    <col min="12037" max="12037" width="4" style="89" customWidth="1"/>
    <col min="12038" max="12040" width="3.7109375" style="89" customWidth="1"/>
    <col min="12041" max="12043" width="4.5703125" style="89" customWidth="1"/>
    <col min="12044" max="12045" width="3.28515625" style="89" bestFit="1" customWidth="1"/>
    <col min="12046" max="12049" width="0" style="89" hidden="1" customWidth="1"/>
    <col min="12050" max="12050" width="4.28515625" style="89" customWidth="1"/>
    <col min="12051" max="12053" width="5.7109375" style="89" customWidth="1"/>
    <col min="12054" max="12056" width="2.7109375" style="89" customWidth="1"/>
    <col min="12057" max="12057" width="2.85546875" style="89" customWidth="1"/>
    <col min="12058" max="12063" width="2.7109375" style="89" customWidth="1"/>
    <col min="12064" max="12073" width="0" style="89" hidden="1" customWidth="1"/>
    <col min="12074" max="12074" width="4.28515625" style="89" customWidth="1"/>
    <col min="12075" max="12075" width="0" style="89" hidden="1" customWidth="1"/>
    <col min="12076" max="12076" width="3.28515625" style="89" bestFit="1" customWidth="1"/>
    <col min="12077" max="12077" width="0" style="89" hidden="1" customWidth="1"/>
    <col min="12078" max="12078" width="3.28515625" style="89" bestFit="1" customWidth="1"/>
    <col min="12079" max="12080" width="4.28515625" style="89" customWidth="1"/>
    <col min="12081" max="12082" width="14.5703125" style="89" customWidth="1"/>
    <col min="12083" max="12083" width="4" style="89" customWidth="1"/>
    <col min="12084" max="12086" width="6.140625" style="89" customWidth="1"/>
    <col min="12087" max="12087" width="3.85546875" style="89" customWidth="1"/>
    <col min="12088" max="12088" width="41" style="89" customWidth="1"/>
    <col min="12089" max="12288" width="11.42578125" style="89"/>
    <col min="12289" max="12289" width="1.140625" style="89" customWidth="1"/>
    <col min="12290" max="12292" width="5.7109375" style="89" customWidth="1"/>
    <col min="12293" max="12293" width="4" style="89" customWidth="1"/>
    <col min="12294" max="12296" width="3.7109375" style="89" customWidth="1"/>
    <col min="12297" max="12299" width="4.5703125" style="89" customWidth="1"/>
    <col min="12300" max="12301" width="3.28515625" style="89" bestFit="1" customWidth="1"/>
    <col min="12302" max="12305" width="0" style="89" hidden="1" customWidth="1"/>
    <col min="12306" max="12306" width="4.28515625" style="89" customWidth="1"/>
    <col min="12307" max="12309" width="5.7109375" style="89" customWidth="1"/>
    <col min="12310" max="12312" width="2.7109375" style="89" customWidth="1"/>
    <col min="12313" max="12313" width="2.85546875" style="89" customWidth="1"/>
    <col min="12314" max="12319" width="2.7109375" style="89" customWidth="1"/>
    <col min="12320" max="12329" width="0" style="89" hidden="1" customWidth="1"/>
    <col min="12330" max="12330" width="4.28515625" style="89" customWidth="1"/>
    <col min="12331" max="12331" width="0" style="89" hidden="1" customWidth="1"/>
    <col min="12332" max="12332" width="3.28515625" style="89" bestFit="1" customWidth="1"/>
    <col min="12333" max="12333" width="0" style="89" hidden="1" customWidth="1"/>
    <col min="12334" max="12334" width="3.28515625" style="89" bestFit="1" customWidth="1"/>
    <col min="12335" max="12336" width="4.28515625" style="89" customWidth="1"/>
    <col min="12337" max="12338" width="14.5703125" style="89" customWidth="1"/>
    <col min="12339" max="12339" width="4" style="89" customWidth="1"/>
    <col min="12340" max="12342" width="6.140625" style="89" customWidth="1"/>
    <col min="12343" max="12343" width="3.85546875" style="89" customWidth="1"/>
    <col min="12344" max="12344" width="41" style="89" customWidth="1"/>
    <col min="12345" max="12544" width="11.42578125" style="89"/>
    <col min="12545" max="12545" width="1.140625" style="89" customWidth="1"/>
    <col min="12546" max="12548" width="5.7109375" style="89" customWidth="1"/>
    <col min="12549" max="12549" width="4" style="89" customWidth="1"/>
    <col min="12550" max="12552" width="3.7109375" style="89" customWidth="1"/>
    <col min="12553" max="12555" width="4.5703125" style="89" customWidth="1"/>
    <col min="12556" max="12557" width="3.28515625" style="89" bestFit="1" customWidth="1"/>
    <col min="12558" max="12561" width="0" style="89" hidden="1" customWidth="1"/>
    <col min="12562" max="12562" width="4.28515625" style="89" customWidth="1"/>
    <col min="12563" max="12565" width="5.7109375" style="89" customWidth="1"/>
    <col min="12566" max="12568" width="2.7109375" style="89" customWidth="1"/>
    <col min="12569" max="12569" width="2.85546875" style="89" customWidth="1"/>
    <col min="12570" max="12575" width="2.7109375" style="89" customWidth="1"/>
    <col min="12576" max="12585" width="0" style="89" hidden="1" customWidth="1"/>
    <col min="12586" max="12586" width="4.28515625" style="89" customWidth="1"/>
    <col min="12587" max="12587" width="0" style="89" hidden="1" customWidth="1"/>
    <col min="12588" max="12588" width="3.28515625" style="89" bestFit="1" customWidth="1"/>
    <col min="12589" max="12589" width="0" style="89" hidden="1" customWidth="1"/>
    <col min="12590" max="12590" width="3.28515625" style="89" bestFit="1" customWidth="1"/>
    <col min="12591" max="12592" width="4.28515625" style="89" customWidth="1"/>
    <col min="12593" max="12594" width="14.5703125" style="89" customWidth="1"/>
    <col min="12595" max="12595" width="4" style="89" customWidth="1"/>
    <col min="12596" max="12598" width="6.140625" style="89" customWidth="1"/>
    <col min="12599" max="12599" width="3.85546875" style="89" customWidth="1"/>
    <col min="12600" max="12600" width="41" style="89" customWidth="1"/>
    <col min="12601" max="12800" width="11.42578125" style="89"/>
    <col min="12801" max="12801" width="1.140625" style="89" customWidth="1"/>
    <col min="12802" max="12804" width="5.7109375" style="89" customWidth="1"/>
    <col min="12805" max="12805" width="4" style="89" customWidth="1"/>
    <col min="12806" max="12808" width="3.7109375" style="89" customWidth="1"/>
    <col min="12809" max="12811" width="4.5703125" style="89" customWidth="1"/>
    <col min="12812" max="12813" width="3.28515625" style="89" bestFit="1" customWidth="1"/>
    <col min="12814" max="12817" width="0" style="89" hidden="1" customWidth="1"/>
    <col min="12818" max="12818" width="4.28515625" style="89" customWidth="1"/>
    <col min="12819" max="12821" width="5.7109375" style="89" customWidth="1"/>
    <col min="12822" max="12824" width="2.7109375" style="89" customWidth="1"/>
    <col min="12825" max="12825" width="2.85546875" style="89" customWidth="1"/>
    <col min="12826" max="12831" width="2.7109375" style="89" customWidth="1"/>
    <col min="12832" max="12841" width="0" style="89" hidden="1" customWidth="1"/>
    <col min="12842" max="12842" width="4.28515625" style="89" customWidth="1"/>
    <col min="12843" max="12843" width="0" style="89" hidden="1" customWidth="1"/>
    <col min="12844" max="12844" width="3.28515625" style="89" bestFit="1" customWidth="1"/>
    <col min="12845" max="12845" width="0" style="89" hidden="1" customWidth="1"/>
    <col min="12846" max="12846" width="3.28515625" style="89" bestFit="1" customWidth="1"/>
    <col min="12847" max="12848" width="4.28515625" style="89" customWidth="1"/>
    <col min="12849" max="12850" width="14.5703125" style="89" customWidth="1"/>
    <col min="12851" max="12851" width="4" style="89" customWidth="1"/>
    <col min="12852" max="12854" width="6.140625" style="89" customWidth="1"/>
    <col min="12855" max="12855" width="3.85546875" style="89" customWidth="1"/>
    <col min="12856" max="12856" width="41" style="89" customWidth="1"/>
    <col min="12857" max="13056" width="11.42578125" style="89"/>
    <col min="13057" max="13057" width="1.140625" style="89" customWidth="1"/>
    <col min="13058" max="13060" width="5.7109375" style="89" customWidth="1"/>
    <col min="13061" max="13061" width="4" style="89" customWidth="1"/>
    <col min="13062" max="13064" width="3.7109375" style="89" customWidth="1"/>
    <col min="13065" max="13067" width="4.5703125" style="89" customWidth="1"/>
    <col min="13068" max="13069" width="3.28515625" style="89" bestFit="1" customWidth="1"/>
    <col min="13070" max="13073" width="0" style="89" hidden="1" customWidth="1"/>
    <col min="13074" max="13074" width="4.28515625" style="89" customWidth="1"/>
    <col min="13075" max="13077" width="5.7109375" style="89" customWidth="1"/>
    <col min="13078" max="13080" width="2.7109375" style="89" customWidth="1"/>
    <col min="13081" max="13081" width="2.85546875" style="89" customWidth="1"/>
    <col min="13082" max="13087" width="2.7109375" style="89" customWidth="1"/>
    <col min="13088" max="13097" width="0" style="89" hidden="1" customWidth="1"/>
    <col min="13098" max="13098" width="4.28515625" style="89" customWidth="1"/>
    <col min="13099" max="13099" width="0" style="89" hidden="1" customWidth="1"/>
    <col min="13100" max="13100" width="3.28515625" style="89" bestFit="1" customWidth="1"/>
    <col min="13101" max="13101" width="0" style="89" hidden="1" customWidth="1"/>
    <col min="13102" max="13102" width="3.28515625" style="89" bestFit="1" customWidth="1"/>
    <col min="13103" max="13104" width="4.28515625" style="89" customWidth="1"/>
    <col min="13105" max="13106" width="14.5703125" style="89" customWidth="1"/>
    <col min="13107" max="13107" width="4" style="89" customWidth="1"/>
    <col min="13108" max="13110" width="6.140625" style="89" customWidth="1"/>
    <col min="13111" max="13111" width="3.85546875" style="89" customWidth="1"/>
    <col min="13112" max="13112" width="41" style="89" customWidth="1"/>
    <col min="13113" max="13312" width="11.42578125" style="89"/>
    <col min="13313" max="13313" width="1.140625" style="89" customWidth="1"/>
    <col min="13314" max="13316" width="5.7109375" style="89" customWidth="1"/>
    <col min="13317" max="13317" width="4" style="89" customWidth="1"/>
    <col min="13318" max="13320" width="3.7109375" style="89" customWidth="1"/>
    <col min="13321" max="13323" width="4.5703125" style="89" customWidth="1"/>
    <col min="13324" max="13325" width="3.28515625" style="89" bestFit="1" customWidth="1"/>
    <col min="13326" max="13329" width="0" style="89" hidden="1" customWidth="1"/>
    <col min="13330" max="13330" width="4.28515625" style="89" customWidth="1"/>
    <col min="13331" max="13333" width="5.7109375" style="89" customWidth="1"/>
    <col min="13334" max="13336" width="2.7109375" style="89" customWidth="1"/>
    <col min="13337" max="13337" width="2.85546875" style="89" customWidth="1"/>
    <col min="13338" max="13343" width="2.7109375" style="89" customWidth="1"/>
    <col min="13344" max="13353" width="0" style="89" hidden="1" customWidth="1"/>
    <col min="13354" max="13354" width="4.28515625" style="89" customWidth="1"/>
    <col min="13355" max="13355" width="0" style="89" hidden="1" customWidth="1"/>
    <col min="13356" max="13356" width="3.28515625" style="89" bestFit="1" customWidth="1"/>
    <col min="13357" max="13357" width="0" style="89" hidden="1" customWidth="1"/>
    <col min="13358" max="13358" width="3.28515625" style="89" bestFit="1" customWidth="1"/>
    <col min="13359" max="13360" width="4.28515625" style="89" customWidth="1"/>
    <col min="13361" max="13362" width="14.5703125" style="89" customWidth="1"/>
    <col min="13363" max="13363" width="4" style="89" customWidth="1"/>
    <col min="13364" max="13366" width="6.140625" style="89" customWidth="1"/>
    <col min="13367" max="13367" width="3.85546875" style="89" customWidth="1"/>
    <col min="13368" max="13368" width="41" style="89" customWidth="1"/>
    <col min="13369" max="13568" width="11.42578125" style="89"/>
    <col min="13569" max="13569" width="1.140625" style="89" customWidth="1"/>
    <col min="13570" max="13572" width="5.7109375" style="89" customWidth="1"/>
    <col min="13573" max="13573" width="4" style="89" customWidth="1"/>
    <col min="13574" max="13576" width="3.7109375" style="89" customWidth="1"/>
    <col min="13577" max="13579" width="4.5703125" style="89" customWidth="1"/>
    <col min="13580" max="13581" width="3.28515625" style="89" bestFit="1" customWidth="1"/>
    <col min="13582" max="13585" width="0" style="89" hidden="1" customWidth="1"/>
    <col min="13586" max="13586" width="4.28515625" style="89" customWidth="1"/>
    <col min="13587" max="13589" width="5.7109375" style="89" customWidth="1"/>
    <col min="13590" max="13592" width="2.7109375" style="89" customWidth="1"/>
    <col min="13593" max="13593" width="2.85546875" style="89" customWidth="1"/>
    <col min="13594" max="13599" width="2.7109375" style="89" customWidth="1"/>
    <col min="13600" max="13609" width="0" style="89" hidden="1" customWidth="1"/>
    <col min="13610" max="13610" width="4.28515625" style="89" customWidth="1"/>
    <col min="13611" max="13611" width="0" style="89" hidden="1" customWidth="1"/>
    <col min="13612" max="13612" width="3.28515625" style="89" bestFit="1" customWidth="1"/>
    <col min="13613" max="13613" width="0" style="89" hidden="1" customWidth="1"/>
    <col min="13614" max="13614" width="3.28515625" style="89" bestFit="1" customWidth="1"/>
    <col min="13615" max="13616" width="4.28515625" style="89" customWidth="1"/>
    <col min="13617" max="13618" width="14.5703125" style="89" customWidth="1"/>
    <col min="13619" max="13619" width="4" style="89" customWidth="1"/>
    <col min="13620" max="13622" width="6.140625" style="89" customWidth="1"/>
    <col min="13623" max="13623" width="3.85546875" style="89" customWidth="1"/>
    <col min="13624" max="13624" width="41" style="89" customWidth="1"/>
    <col min="13625" max="13824" width="11.42578125" style="89"/>
    <col min="13825" max="13825" width="1.140625" style="89" customWidth="1"/>
    <col min="13826" max="13828" width="5.7109375" style="89" customWidth="1"/>
    <col min="13829" max="13829" width="4" style="89" customWidth="1"/>
    <col min="13830" max="13832" width="3.7109375" style="89" customWidth="1"/>
    <col min="13833" max="13835" width="4.5703125" style="89" customWidth="1"/>
    <col min="13836" max="13837" width="3.28515625" style="89" bestFit="1" customWidth="1"/>
    <col min="13838" max="13841" width="0" style="89" hidden="1" customWidth="1"/>
    <col min="13842" max="13842" width="4.28515625" style="89" customWidth="1"/>
    <col min="13843" max="13845" width="5.7109375" style="89" customWidth="1"/>
    <col min="13846" max="13848" width="2.7109375" style="89" customWidth="1"/>
    <col min="13849" max="13849" width="2.85546875" style="89" customWidth="1"/>
    <col min="13850" max="13855" width="2.7109375" style="89" customWidth="1"/>
    <col min="13856" max="13865" width="0" style="89" hidden="1" customWidth="1"/>
    <col min="13866" max="13866" width="4.28515625" style="89" customWidth="1"/>
    <col min="13867" max="13867" width="0" style="89" hidden="1" customWidth="1"/>
    <col min="13868" max="13868" width="3.28515625" style="89" bestFit="1" customWidth="1"/>
    <col min="13869" max="13869" width="0" style="89" hidden="1" customWidth="1"/>
    <col min="13870" max="13870" width="3.28515625" style="89" bestFit="1" customWidth="1"/>
    <col min="13871" max="13872" width="4.28515625" style="89" customWidth="1"/>
    <col min="13873" max="13874" width="14.5703125" style="89" customWidth="1"/>
    <col min="13875" max="13875" width="4" style="89" customWidth="1"/>
    <col min="13876" max="13878" width="6.140625" style="89" customWidth="1"/>
    <col min="13879" max="13879" width="3.85546875" style="89" customWidth="1"/>
    <col min="13880" max="13880" width="41" style="89" customWidth="1"/>
    <col min="13881" max="14080" width="11.42578125" style="89"/>
    <col min="14081" max="14081" width="1.140625" style="89" customWidth="1"/>
    <col min="14082" max="14084" width="5.7109375" style="89" customWidth="1"/>
    <col min="14085" max="14085" width="4" style="89" customWidth="1"/>
    <col min="14086" max="14088" width="3.7109375" style="89" customWidth="1"/>
    <col min="14089" max="14091" width="4.5703125" style="89" customWidth="1"/>
    <col min="14092" max="14093" width="3.28515625" style="89" bestFit="1" customWidth="1"/>
    <col min="14094" max="14097" width="0" style="89" hidden="1" customWidth="1"/>
    <col min="14098" max="14098" width="4.28515625" style="89" customWidth="1"/>
    <col min="14099" max="14101" width="5.7109375" style="89" customWidth="1"/>
    <col min="14102" max="14104" width="2.7109375" style="89" customWidth="1"/>
    <col min="14105" max="14105" width="2.85546875" style="89" customWidth="1"/>
    <col min="14106" max="14111" width="2.7109375" style="89" customWidth="1"/>
    <col min="14112" max="14121" width="0" style="89" hidden="1" customWidth="1"/>
    <col min="14122" max="14122" width="4.28515625" style="89" customWidth="1"/>
    <col min="14123" max="14123" width="0" style="89" hidden="1" customWidth="1"/>
    <col min="14124" max="14124" width="3.28515625" style="89" bestFit="1" customWidth="1"/>
    <col min="14125" max="14125" width="0" style="89" hidden="1" customWidth="1"/>
    <col min="14126" max="14126" width="3.28515625" style="89" bestFit="1" customWidth="1"/>
    <col min="14127" max="14128" width="4.28515625" style="89" customWidth="1"/>
    <col min="14129" max="14130" width="14.5703125" style="89" customWidth="1"/>
    <col min="14131" max="14131" width="4" style="89" customWidth="1"/>
    <col min="14132" max="14134" width="6.140625" style="89" customWidth="1"/>
    <col min="14135" max="14135" width="3.85546875" style="89" customWidth="1"/>
    <col min="14136" max="14136" width="41" style="89" customWidth="1"/>
    <col min="14137" max="14336" width="11.42578125" style="89"/>
    <col min="14337" max="14337" width="1.140625" style="89" customWidth="1"/>
    <col min="14338" max="14340" width="5.7109375" style="89" customWidth="1"/>
    <col min="14341" max="14341" width="4" style="89" customWidth="1"/>
    <col min="14342" max="14344" width="3.7109375" style="89" customWidth="1"/>
    <col min="14345" max="14347" width="4.5703125" style="89" customWidth="1"/>
    <col min="14348" max="14349" width="3.28515625" style="89" bestFit="1" customWidth="1"/>
    <col min="14350" max="14353" width="0" style="89" hidden="1" customWidth="1"/>
    <col min="14354" max="14354" width="4.28515625" style="89" customWidth="1"/>
    <col min="14355" max="14357" width="5.7109375" style="89" customWidth="1"/>
    <col min="14358" max="14360" width="2.7109375" style="89" customWidth="1"/>
    <col min="14361" max="14361" width="2.85546875" style="89" customWidth="1"/>
    <col min="14362" max="14367" width="2.7109375" style="89" customWidth="1"/>
    <col min="14368" max="14377" width="0" style="89" hidden="1" customWidth="1"/>
    <col min="14378" max="14378" width="4.28515625" style="89" customWidth="1"/>
    <col min="14379" max="14379" width="0" style="89" hidden="1" customWidth="1"/>
    <col min="14380" max="14380" width="3.28515625" style="89" bestFit="1" customWidth="1"/>
    <col min="14381" max="14381" width="0" style="89" hidden="1" customWidth="1"/>
    <col min="14382" max="14382" width="3.28515625" style="89" bestFit="1" customWidth="1"/>
    <col min="14383" max="14384" width="4.28515625" style="89" customWidth="1"/>
    <col min="14385" max="14386" width="14.5703125" style="89" customWidth="1"/>
    <col min="14387" max="14387" width="4" style="89" customWidth="1"/>
    <col min="14388" max="14390" width="6.140625" style="89" customWidth="1"/>
    <col min="14391" max="14391" width="3.85546875" style="89" customWidth="1"/>
    <col min="14392" max="14392" width="41" style="89" customWidth="1"/>
    <col min="14393" max="14592" width="11.42578125" style="89"/>
    <col min="14593" max="14593" width="1.140625" style="89" customWidth="1"/>
    <col min="14594" max="14596" width="5.7109375" style="89" customWidth="1"/>
    <col min="14597" max="14597" width="4" style="89" customWidth="1"/>
    <col min="14598" max="14600" width="3.7109375" style="89" customWidth="1"/>
    <col min="14601" max="14603" width="4.5703125" style="89" customWidth="1"/>
    <col min="14604" max="14605" width="3.28515625" style="89" bestFit="1" customWidth="1"/>
    <col min="14606" max="14609" width="0" style="89" hidden="1" customWidth="1"/>
    <col min="14610" max="14610" width="4.28515625" style="89" customWidth="1"/>
    <col min="14611" max="14613" width="5.7109375" style="89" customWidth="1"/>
    <col min="14614" max="14616" width="2.7109375" style="89" customWidth="1"/>
    <col min="14617" max="14617" width="2.85546875" style="89" customWidth="1"/>
    <col min="14618" max="14623" width="2.7109375" style="89" customWidth="1"/>
    <col min="14624" max="14633" width="0" style="89" hidden="1" customWidth="1"/>
    <col min="14634" max="14634" width="4.28515625" style="89" customWidth="1"/>
    <col min="14635" max="14635" width="0" style="89" hidden="1" customWidth="1"/>
    <col min="14636" max="14636" width="3.28515625" style="89" bestFit="1" customWidth="1"/>
    <col min="14637" max="14637" width="0" style="89" hidden="1" customWidth="1"/>
    <col min="14638" max="14638" width="3.28515625" style="89" bestFit="1" customWidth="1"/>
    <col min="14639" max="14640" width="4.28515625" style="89" customWidth="1"/>
    <col min="14641" max="14642" width="14.5703125" style="89" customWidth="1"/>
    <col min="14643" max="14643" width="4" style="89" customWidth="1"/>
    <col min="14644" max="14646" width="6.140625" style="89" customWidth="1"/>
    <col min="14647" max="14647" width="3.85546875" style="89" customWidth="1"/>
    <col min="14648" max="14648" width="41" style="89" customWidth="1"/>
    <col min="14649" max="14848" width="11.42578125" style="89"/>
    <col min="14849" max="14849" width="1.140625" style="89" customWidth="1"/>
    <col min="14850" max="14852" width="5.7109375" style="89" customWidth="1"/>
    <col min="14853" max="14853" width="4" style="89" customWidth="1"/>
    <col min="14854" max="14856" width="3.7109375" style="89" customWidth="1"/>
    <col min="14857" max="14859" width="4.5703125" style="89" customWidth="1"/>
    <col min="14860" max="14861" width="3.28515625" style="89" bestFit="1" customWidth="1"/>
    <col min="14862" max="14865" width="0" style="89" hidden="1" customWidth="1"/>
    <col min="14866" max="14866" width="4.28515625" style="89" customWidth="1"/>
    <col min="14867" max="14869" width="5.7109375" style="89" customWidth="1"/>
    <col min="14870" max="14872" width="2.7109375" style="89" customWidth="1"/>
    <col min="14873" max="14873" width="2.85546875" style="89" customWidth="1"/>
    <col min="14874" max="14879" width="2.7109375" style="89" customWidth="1"/>
    <col min="14880" max="14889" width="0" style="89" hidden="1" customWidth="1"/>
    <col min="14890" max="14890" width="4.28515625" style="89" customWidth="1"/>
    <col min="14891" max="14891" width="0" style="89" hidden="1" customWidth="1"/>
    <col min="14892" max="14892" width="3.28515625" style="89" bestFit="1" customWidth="1"/>
    <col min="14893" max="14893" width="0" style="89" hidden="1" customWidth="1"/>
    <col min="14894" max="14894" width="3.28515625" style="89" bestFit="1" customWidth="1"/>
    <col min="14895" max="14896" width="4.28515625" style="89" customWidth="1"/>
    <col min="14897" max="14898" width="14.5703125" style="89" customWidth="1"/>
    <col min="14899" max="14899" width="4" style="89" customWidth="1"/>
    <col min="14900" max="14902" width="6.140625" style="89" customWidth="1"/>
    <col min="14903" max="14903" width="3.85546875" style="89" customWidth="1"/>
    <col min="14904" max="14904" width="41" style="89" customWidth="1"/>
    <col min="14905" max="15104" width="11.42578125" style="89"/>
    <col min="15105" max="15105" width="1.140625" style="89" customWidth="1"/>
    <col min="15106" max="15108" width="5.7109375" style="89" customWidth="1"/>
    <col min="15109" max="15109" width="4" style="89" customWidth="1"/>
    <col min="15110" max="15112" width="3.7109375" style="89" customWidth="1"/>
    <col min="15113" max="15115" width="4.5703125" style="89" customWidth="1"/>
    <col min="15116" max="15117" width="3.28515625" style="89" bestFit="1" customWidth="1"/>
    <col min="15118" max="15121" width="0" style="89" hidden="1" customWidth="1"/>
    <col min="15122" max="15122" width="4.28515625" style="89" customWidth="1"/>
    <col min="15123" max="15125" width="5.7109375" style="89" customWidth="1"/>
    <col min="15126" max="15128" width="2.7109375" style="89" customWidth="1"/>
    <col min="15129" max="15129" width="2.85546875" style="89" customWidth="1"/>
    <col min="15130" max="15135" width="2.7109375" style="89" customWidth="1"/>
    <col min="15136" max="15145" width="0" style="89" hidden="1" customWidth="1"/>
    <col min="15146" max="15146" width="4.28515625" style="89" customWidth="1"/>
    <col min="15147" max="15147" width="0" style="89" hidden="1" customWidth="1"/>
    <col min="15148" max="15148" width="3.28515625" style="89" bestFit="1" customWidth="1"/>
    <col min="15149" max="15149" width="0" style="89" hidden="1" customWidth="1"/>
    <col min="15150" max="15150" width="3.28515625" style="89" bestFit="1" customWidth="1"/>
    <col min="15151" max="15152" width="4.28515625" style="89" customWidth="1"/>
    <col min="15153" max="15154" width="14.5703125" style="89" customWidth="1"/>
    <col min="15155" max="15155" width="4" style="89" customWidth="1"/>
    <col min="15156" max="15158" width="6.140625" style="89" customWidth="1"/>
    <col min="15159" max="15159" width="3.85546875" style="89" customWidth="1"/>
    <col min="15160" max="15160" width="41" style="89" customWidth="1"/>
    <col min="15161" max="15360" width="11.42578125" style="89"/>
    <col min="15361" max="15361" width="1.140625" style="89" customWidth="1"/>
    <col min="15362" max="15364" width="5.7109375" style="89" customWidth="1"/>
    <col min="15365" max="15365" width="4" style="89" customWidth="1"/>
    <col min="15366" max="15368" width="3.7109375" style="89" customWidth="1"/>
    <col min="15369" max="15371" width="4.5703125" style="89" customWidth="1"/>
    <col min="15372" max="15373" width="3.28515625" style="89" bestFit="1" customWidth="1"/>
    <col min="15374" max="15377" width="0" style="89" hidden="1" customWidth="1"/>
    <col min="15378" max="15378" width="4.28515625" style="89" customWidth="1"/>
    <col min="15379" max="15381" width="5.7109375" style="89" customWidth="1"/>
    <col min="15382" max="15384" width="2.7109375" style="89" customWidth="1"/>
    <col min="15385" max="15385" width="2.85546875" style="89" customWidth="1"/>
    <col min="15386" max="15391" width="2.7109375" style="89" customWidth="1"/>
    <col min="15392" max="15401" width="0" style="89" hidden="1" customWidth="1"/>
    <col min="15402" max="15402" width="4.28515625" style="89" customWidth="1"/>
    <col min="15403" max="15403" width="0" style="89" hidden="1" customWidth="1"/>
    <col min="15404" max="15404" width="3.28515625" style="89" bestFit="1" customWidth="1"/>
    <col min="15405" max="15405" width="0" style="89" hidden="1" customWidth="1"/>
    <col min="15406" max="15406" width="3.28515625" style="89" bestFit="1" customWidth="1"/>
    <col min="15407" max="15408" width="4.28515625" style="89" customWidth="1"/>
    <col min="15409" max="15410" width="14.5703125" style="89" customWidth="1"/>
    <col min="15411" max="15411" width="4" style="89" customWidth="1"/>
    <col min="15412" max="15414" width="6.140625" style="89" customWidth="1"/>
    <col min="15415" max="15415" width="3.85546875" style="89" customWidth="1"/>
    <col min="15416" max="15416" width="41" style="89" customWidth="1"/>
    <col min="15417" max="15616" width="11.42578125" style="89"/>
    <col min="15617" max="15617" width="1.140625" style="89" customWidth="1"/>
    <col min="15618" max="15620" width="5.7109375" style="89" customWidth="1"/>
    <col min="15621" max="15621" width="4" style="89" customWidth="1"/>
    <col min="15622" max="15624" width="3.7109375" style="89" customWidth="1"/>
    <col min="15625" max="15627" width="4.5703125" style="89" customWidth="1"/>
    <col min="15628" max="15629" width="3.28515625" style="89" bestFit="1" customWidth="1"/>
    <col min="15630" max="15633" width="0" style="89" hidden="1" customWidth="1"/>
    <col min="15634" max="15634" width="4.28515625" style="89" customWidth="1"/>
    <col min="15635" max="15637" width="5.7109375" style="89" customWidth="1"/>
    <col min="15638" max="15640" width="2.7109375" style="89" customWidth="1"/>
    <col min="15641" max="15641" width="2.85546875" style="89" customWidth="1"/>
    <col min="15642" max="15647" width="2.7109375" style="89" customWidth="1"/>
    <col min="15648" max="15657" width="0" style="89" hidden="1" customWidth="1"/>
    <col min="15658" max="15658" width="4.28515625" style="89" customWidth="1"/>
    <col min="15659" max="15659" width="0" style="89" hidden="1" customWidth="1"/>
    <col min="15660" max="15660" width="3.28515625" style="89" bestFit="1" customWidth="1"/>
    <col min="15661" max="15661" width="0" style="89" hidden="1" customWidth="1"/>
    <col min="15662" max="15662" width="3.28515625" style="89" bestFit="1" customWidth="1"/>
    <col min="15663" max="15664" width="4.28515625" style="89" customWidth="1"/>
    <col min="15665" max="15666" width="14.5703125" style="89" customWidth="1"/>
    <col min="15667" max="15667" width="4" style="89" customWidth="1"/>
    <col min="15668" max="15670" width="6.140625" style="89" customWidth="1"/>
    <col min="15671" max="15671" width="3.85546875" style="89" customWidth="1"/>
    <col min="15672" max="15672" width="41" style="89" customWidth="1"/>
    <col min="15673" max="15872" width="11.42578125" style="89"/>
    <col min="15873" max="15873" width="1.140625" style="89" customWidth="1"/>
    <col min="15874" max="15876" width="5.7109375" style="89" customWidth="1"/>
    <col min="15877" max="15877" width="4" style="89" customWidth="1"/>
    <col min="15878" max="15880" width="3.7109375" style="89" customWidth="1"/>
    <col min="15881" max="15883" width="4.5703125" style="89" customWidth="1"/>
    <col min="15884" max="15885" width="3.28515625" style="89" bestFit="1" customWidth="1"/>
    <col min="15886" max="15889" width="0" style="89" hidden="1" customWidth="1"/>
    <col min="15890" max="15890" width="4.28515625" style="89" customWidth="1"/>
    <col min="15891" max="15893" width="5.7109375" style="89" customWidth="1"/>
    <col min="15894" max="15896" width="2.7109375" style="89" customWidth="1"/>
    <col min="15897" max="15897" width="2.85546875" style="89" customWidth="1"/>
    <col min="15898" max="15903" width="2.7109375" style="89" customWidth="1"/>
    <col min="15904" max="15913" width="0" style="89" hidden="1" customWidth="1"/>
    <col min="15914" max="15914" width="4.28515625" style="89" customWidth="1"/>
    <col min="15915" max="15915" width="0" style="89" hidden="1" customWidth="1"/>
    <col min="15916" max="15916" width="3.28515625" style="89" bestFit="1" customWidth="1"/>
    <col min="15917" max="15917" width="0" style="89" hidden="1" customWidth="1"/>
    <col min="15918" max="15918" width="3.28515625" style="89" bestFit="1" customWidth="1"/>
    <col min="15919" max="15920" width="4.28515625" style="89" customWidth="1"/>
    <col min="15921" max="15922" width="14.5703125" style="89" customWidth="1"/>
    <col min="15923" max="15923" width="4" style="89" customWidth="1"/>
    <col min="15924" max="15926" width="6.140625" style="89" customWidth="1"/>
    <col min="15927" max="15927" width="3.85546875" style="89" customWidth="1"/>
    <col min="15928" max="15928" width="41" style="89" customWidth="1"/>
    <col min="15929" max="16128" width="11.42578125" style="89"/>
    <col min="16129" max="16129" width="1.140625" style="89" customWidth="1"/>
    <col min="16130" max="16132" width="5.7109375" style="89" customWidth="1"/>
    <col min="16133" max="16133" width="4" style="89" customWidth="1"/>
    <col min="16134" max="16136" width="3.7109375" style="89" customWidth="1"/>
    <col min="16137" max="16139" width="4.5703125" style="89" customWidth="1"/>
    <col min="16140" max="16141" width="3.28515625" style="89" bestFit="1" customWidth="1"/>
    <col min="16142" max="16145" width="0" style="89" hidden="1" customWidth="1"/>
    <col min="16146" max="16146" width="4.28515625" style="89" customWidth="1"/>
    <col min="16147" max="16149" width="5.7109375" style="89" customWidth="1"/>
    <col min="16150" max="16152" width="2.7109375" style="89" customWidth="1"/>
    <col min="16153" max="16153" width="2.85546875" style="89" customWidth="1"/>
    <col min="16154" max="16159" width="2.7109375" style="89" customWidth="1"/>
    <col min="16160" max="16169" width="0" style="89" hidden="1" customWidth="1"/>
    <col min="16170" max="16170" width="4.28515625" style="89" customWidth="1"/>
    <col min="16171" max="16171" width="0" style="89" hidden="1" customWidth="1"/>
    <col min="16172" max="16172" width="3.28515625" style="89" bestFit="1" customWidth="1"/>
    <col min="16173" max="16173" width="0" style="89" hidden="1" customWidth="1"/>
    <col min="16174" max="16174" width="3.28515625" style="89" bestFit="1" customWidth="1"/>
    <col min="16175" max="16176" width="4.28515625" style="89" customWidth="1"/>
    <col min="16177" max="16178" width="14.5703125" style="89" customWidth="1"/>
    <col min="16179" max="16179" width="4" style="89" customWidth="1"/>
    <col min="16180" max="16182" width="6.140625" style="89" customWidth="1"/>
    <col min="16183" max="16183" width="3.85546875" style="89" customWidth="1"/>
    <col min="16184" max="16184" width="41" style="89" customWidth="1"/>
    <col min="16185" max="16384" width="11.42578125" style="89"/>
  </cols>
  <sheetData>
    <row r="1" spans="1:56" ht="11.25" customHeight="1" x14ac:dyDescent="0.2">
      <c r="A1" s="87"/>
      <c r="B1" s="1813" t="s">
        <v>447</v>
      </c>
      <c r="C1" s="1814"/>
      <c r="D1" s="1814"/>
      <c r="E1" s="1814"/>
      <c r="F1" s="1814"/>
      <c r="G1" s="1814"/>
      <c r="H1" s="1814"/>
      <c r="I1" s="1814"/>
      <c r="J1" s="1814"/>
      <c r="K1" s="1814"/>
      <c r="L1" s="1814"/>
      <c r="M1" s="1814"/>
      <c r="N1" s="1814"/>
      <c r="O1" s="1814"/>
      <c r="P1" s="1814"/>
      <c r="Q1" s="1814"/>
      <c r="R1" s="1814"/>
      <c r="S1" s="1814"/>
      <c r="T1" s="1814"/>
      <c r="U1" s="1814"/>
      <c r="V1" s="1814"/>
      <c r="W1" s="1814"/>
      <c r="X1" s="1814"/>
      <c r="Y1" s="1814"/>
      <c r="Z1" s="1814"/>
      <c r="AA1" s="1814"/>
      <c r="AB1" s="1814"/>
      <c r="AC1" s="1814"/>
      <c r="AD1" s="1814"/>
      <c r="AE1" s="1814"/>
      <c r="AF1" s="1814"/>
      <c r="AG1" s="1814"/>
      <c r="AH1" s="1814"/>
      <c r="AI1" s="1814"/>
      <c r="AJ1" s="1814"/>
      <c r="AK1" s="1814"/>
      <c r="AL1" s="1814"/>
      <c r="AM1" s="1814"/>
      <c r="AN1" s="1814"/>
      <c r="AO1" s="1814"/>
      <c r="AP1" s="1814"/>
      <c r="AQ1" s="1814"/>
      <c r="AR1" s="1814"/>
      <c r="AS1" s="1814"/>
      <c r="AT1" s="1814"/>
      <c r="AU1" s="1815"/>
      <c r="AV1" s="1813"/>
      <c r="AW1" s="1814"/>
      <c r="AX1" s="1815"/>
      <c r="AY1" s="88"/>
      <c r="AZ1" s="87"/>
      <c r="BA1" s="87"/>
      <c r="BB1" s="1822" t="s">
        <v>118</v>
      </c>
      <c r="BC1" s="1822"/>
      <c r="BD1" s="1822"/>
    </row>
    <row r="2" spans="1:56" ht="11.25" customHeight="1" x14ac:dyDescent="0.2">
      <c r="A2" s="87"/>
      <c r="B2" s="1823" t="s">
        <v>119</v>
      </c>
      <c r="C2" s="1824"/>
      <c r="D2" s="1824"/>
      <c r="E2" s="1824"/>
      <c r="F2" s="1824"/>
      <c r="G2" s="1824"/>
      <c r="H2" s="1824"/>
      <c r="I2" s="1824"/>
      <c r="J2" s="1824"/>
      <c r="K2" s="1824"/>
      <c r="L2" s="1824"/>
      <c r="M2" s="1824"/>
      <c r="N2" s="1824"/>
      <c r="O2" s="1824"/>
      <c r="P2" s="1824"/>
      <c r="Q2" s="1824"/>
      <c r="R2" s="1824"/>
      <c r="S2" s="1824"/>
      <c r="T2" s="1824"/>
      <c r="U2" s="1824"/>
      <c r="V2" s="1824"/>
      <c r="W2" s="1824"/>
      <c r="X2" s="1824"/>
      <c r="Y2" s="1824"/>
      <c r="Z2" s="1824"/>
      <c r="AA2" s="1824"/>
      <c r="AB2" s="1824"/>
      <c r="AC2" s="1824"/>
      <c r="AD2" s="1824"/>
      <c r="AE2" s="1824"/>
      <c r="AF2" s="1824"/>
      <c r="AG2" s="1824"/>
      <c r="AH2" s="1824"/>
      <c r="AI2" s="1824"/>
      <c r="AJ2" s="1824"/>
      <c r="AK2" s="1824"/>
      <c r="AL2" s="1824"/>
      <c r="AM2" s="1824"/>
      <c r="AN2" s="1824"/>
      <c r="AO2" s="1824"/>
      <c r="AP2" s="1824"/>
      <c r="AQ2" s="1824"/>
      <c r="AR2" s="1824"/>
      <c r="AS2" s="1824"/>
      <c r="AT2" s="1824"/>
      <c r="AU2" s="1825"/>
      <c r="AV2" s="1816"/>
      <c r="AW2" s="1817"/>
      <c r="AX2" s="1818"/>
      <c r="AY2" s="88"/>
      <c r="AZ2" s="87"/>
      <c r="BA2" s="87"/>
      <c r="BB2" s="1822"/>
      <c r="BC2" s="1822"/>
      <c r="BD2" s="1822"/>
    </row>
    <row r="3" spans="1:56" ht="12" customHeight="1" x14ac:dyDescent="0.2">
      <c r="A3" s="87"/>
      <c r="B3" s="1813" t="s">
        <v>451</v>
      </c>
      <c r="C3" s="1814"/>
      <c r="D3" s="1815"/>
      <c r="E3" s="1813" t="s">
        <v>452</v>
      </c>
      <c r="F3" s="1814"/>
      <c r="G3" s="1814"/>
      <c r="H3" s="1814"/>
      <c r="I3" s="1814"/>
      <c r="J3" s="1814"/>
      <c r="K3" s="1814"/>
      <c r="L3" s="1814"/>
      <c r="M3" s="1814"/>
      <c r="N3" s="1814"/>
      <c r="O3" s="1814"/>
      <c r="P3" s="1814"/>
      <c r="Q3" s="1814"/>
      <c r="R3" s="1814"/>
      <c r="S3" s="1814"/>
      <c r="T3" s="1814"/>
      <c r="U3" s="1814"/>
      <c r="V3" s="1814"/>
      <c r="W3" s="1814"/>
      <c r="X3" s="1814"/>
      <c r="Y3" s="1814"/>
      <c r="Z3" s="1815"/>
      <c r="AA3" s="1813" t="s">
        <v>453</v>
      </c>
      <c r="AB3" s="1814"/>
      <c r="AC3" s="1814"/>
      <c r="AD3" s="1814"/>
      <c r="AE3" s="1814"/>
      <c r="AF3" s="1814"/>
      <c r="AG3" s="1814"/>
      <c r="AH3" s="1814"/>
      <c r="AI3" s="1814"/>
      <c r="AJ3" s="1814"/>
      <c r="AK3" s="1814"/>
      <c r="AL3" s="1814"/>
      <c r="AM3" s="1814"/>
      <c r="AN3" s="1814"/>
      <c r="AO3" s="1814"/>
      <c r="AP3" s="1814"/>
      <c r="AQ3" s="1814"/>
      <c r="AR3" s="1814"/>
      <c r="AS3" s="1814"/>
      <c r="AT3" s="1814"/>
      <c r="AU3" s="1815"/>
      <c r="AV3" s="1816"/>
      <c r="AW3" s="1817"/>
      <c r="AX3" s="1818"/>
      <c r="AY3" s="88"/>
      <c r="AZ3" s="87"/>
      <c r="BA3" s="87"/>
      <c r="BB3" s="1826">
        <v>42855</v>
      </c>
      <c r="BC3" s="1826"/>
      <c r="BD3" s="1826"/>
    </row>
    <row r="4" spans="1:56" ht="12" customHeight="1" x14ac:dyDescent="0.2">
      <c r="A4" s="87"/>
      <c r="B4" s="1823" t="s">
        <v>120</v>
      </c>
      <c r="C4" s="1824"/>
      <c r="D4" s="1825"/>
      <c r="E4" s="1823" t="s">
        <v>456</v>
      </c>
      <c r="F4" s="1824"/>
      <c r="G4" s="1824"/>
      <c r="H4" s="1824"/>
      <c r="I4" s="1824"/>
      <c r="J4" s="1824"/>
      <c r="K4" s="1824"/>
      <c r="L4" s="1824"/>
      <c r="M4" s="1824"/>
      <c r="N4" s="1824"/>
      <c r="O4" s="1824"/>
      <c r="P4" s="1824"/>
      <c r="Q4" s="1824"/>
      <c r="R4" s="1824"/>
      <c r="S4" s="1824"/>
      <c r="T4" s="1824"/>
      <c r="U4" s="1824"/>
      <c r="V4" s="1824"/>
      <c r="W4" s="1824"/>
      <c r="X4" s="1824"/>
      <c r="Y4" s="1824"/>
      <c r="Z4" s="1825"/>
      <c r="AA4" s="1823">
        <v>4</v>
      </c>
      <c r="AB4" s="1824"/>
      <c r="AC4" s="1824"/>
      <c r="AD4" s="1824"/>
      <c r="AE4" s="1824"/>
      <c r="AF4" s="1824"/>
      <c r="AG4" s="1824"/>
      <c r="AH4" s="1824"/>
      <c r="AI4" s="1824"/>
      <c r="AJ4" s="1824"/>
      <c r="AK4" s="1824"/>
      <c r="AL4" s="1824"/>
      <c r="AM4" s="1824"/>
      <c r="AN4" s="1824"/>
      <c r="AO4" s="1824"/>
      <c r="AP4" s="1824"/>
      <c r="AQ4" s="1824"/>
      <c r="AR4" s="1824"/>
      <c r="AS4" s="1824"/>
      <c r="AT4" s="1824"/>
      <c r="AU4" s="1825"/>
      <c r="AV4" s="1819"/>
      <c r="AW4" s="1820"/>
      <c r="AX4" s="1821"/>
      <c r="AY4" s="88"/>
      <c r="AZ4" s="87"/>
      <c r="BA4" s="87"/>
      <c r="BB4" s="1826"/>
      <c r="BC4" s="1826"/>
      <c r="BD4" s="1826"/>
    </row>
    <row r="5" spans="1:56" ht="6" customHeight="1" x14ac:dyDescent="0.2">
      <c r="A5" s="87"/>
      <c r="B5" s="90"/>
      <c r="C5" s="90"/>
      <c r="D5" s="90"/>
      <c r="E5" s="90"/>
      <c r="F5" s="90"/>
      <c r="G5" s="90"/>
      <c r="H5" s="90"/>
      <c r="I5" s="90"/>
      <c r="J5" s="90"/>
      <c r="K5" s="90"/>
      <c r="L5" s="90"/>
      <c r="M5" s="90"/>
      <c r="N5" s="90"/>
      <c r="O5" s="90"/>
      <c r="P5" s="90"/>
      <c r="Q5" s="90"/>
      <c r="R5" s="90"/>
      <c r="S5" s="90"/>
      <c r="T5" s="90"/>
      <c r="U5" s="90"/>
      <c r="V5" s="90"/>
      <c r="W5" s="90"/>
      <c r="X5" s="90"/>
      <c r="Y5" s="90"/>
      <c r="Z5" s="90"/>
      <c r="AA5" s="90"/>
      <c r="AB5" s="90"/>
      <c r="AC5" s="90"/>
      <c r="AD5" s="90"/>
      <c r="AE5" s="90"/>
      <c r="AF5" s="90"/>
      <c r="AG5" s="90"/>
      <c r="AH5" s="90"/>
      <c r="AI5" s="90"/>
      <c r="AJ5" s="90"/>
      <c r="AK5" s="90"/>
      <c r="AL5" s="90"/>
      <c r="AM5" s="90"/>
      <c r="AN5" s="90"/>
      <c r="AO5" s="90"/>
      <c r="AP5" s="90"/>
      <c r="AQ5" s="90"/>
      <c r="AR5" s="90"/>
      <c r="AS5" s="90"/>
      <c r="AT5" s="90"/>
      <c r="AU5" s="90"/>
      <c r="AV5" s="90"/>
      <c r="AW5" s="90"/>
      <c r="AX5" s="90"/>
      <c r="AY5" s="612"/>
      <c r="AZ5" s="612"/>
      <c r="BA5" s="612"/>
      <c r="BB5" s="87"/>
      <c r="BC5" s="90"/>
      <c r="BD5" s="90"/>
    </row>
    <row r="6" spans="1:56" ht="50.25" customHeight="1" x14ac:dyDescent="0.2">
      <c r="A6" s="87"/>
      <c r="B6" s="1827" t="s">
        <v>122</v>
      </c>
      <c r="C6" s="1828"/>
      <c r="D6" s="1829" t="s">
        <v>123</v>
      </c>
      <c r="E6" s="1830"/>
      <c r="F6" s="1830"/>
      <c r="G6" s="1830"/>
      <c r="H6" s="1831"/>
      <c r="I6" s="1827" t="s">
        <v>448</v>
      </c>
      <c r="J6" s="1832"/>
      <c r="K6" s="1828"/>
      <c r="L6" s="1829" t="s">
        <v>357</v>
      </c>
      <c r="M6" s="1830"/>
      <c r="N6" s="1830"/>
      <c r="O6" s="1830"/>
      <c r="P6" s="1830"/>
      <c r="Q6" s="1830"/>
      <c r="R6" s="1830"/>
      <c r="S6" s="1830"/>
      <c r="T6" s="1830"/>
      <c r="U6" s="1831"/>
      <c r="V6" s="1827" t="s">
        <v>124</v>
      </c>
      <c r="W6" s="1832"/>
      <c r="X6" s="1832"/>
      <c r="Y6" s="1832"/>
      <c r="Z6" s="1832"/>
      <c r="AA6" s="1833" t="s">
        <v>138</v>
      </c>
      <c r="AB6" s="1833"/>
      <c r="AC6" s="1833"/>
      <c r="AD6" s="1833"/>
      <c r="AE6" s="1833"/>
      <c r="AF6" s="1833"/>
      <c r="AG6" s="1833"/>
      <c r="AH6" s="1833"/>
      <c r="AI6" s="1833"/>
      <c r="AJ6" s="1833"/>
      <c r="AK6" s="1833"/>
      <c r="AL6" s="1833"/>
      <c r="AM6" s="1833"/>
      <c r="AN6" s="1833"/>
      <c r="AO6" s="1833"/>
      <c r="AP6" s="1833"/>
      <c r="AQ6" s="1833"/>
      <c r="AR6" s="1833"/>
      <c r="AS6" s="1833"/>
      <c r="AT6" s="1833"/>
      <c r="AU6" s="1833"/>
      <c r="AV6" s="1833"/>
      <c r="AW6" s="1833"/>
      <c r="AX6" s="1834"/>
      <c r="AY6" s="91"/>
      <c r="AZ6" s="91"/>
      <c r="BA6" s="91"/>
      <c r="BB6" s="91"/>
      <c r="BC6" s="91"/>
      <c r="BD6" s="91"/>
    </row>
    <row r="7" spans="1:56" ht="6" customHeight="1" x14ac:dyDescent="0.2">
      <c r="A7" s="87"/>
      <c r="B7" s="92"/>
      <c r="C7" s="92"/>
      <c r="D7" s="92"/>
      <c r="E7" s="93"/>
      <c r="F7" s="93"/>
      <c r="G7" s="93"/>
      <c r="H7" s="93"/>
      <c r="I7" s="93"/>
      <c r="J7" s="93"/>
      <c r="K7" s="93"/>
      <c r="L7" s="93"/>
      <c r="M7" s="93"/>
      <c r="N7" s="93"/>
      <c r="O7" s="93"/>
      <c r="P7" s="93"/>
      <c r="Q7" s="93"/>
      <c r="R7" s="93"/>
      <c r="S7" s="93"/>
      <c r="T7" s="93"/>
      <c r="U7" s="93"/>
      <c r="V7" s="93"/>
      <c r="W7" s="93"/>
      <c r="X7" s="93"/>
      <c r="Y7" s="93"/>
      <c r="Z7" s="93"/>
      <c r="AA7" s="93"/>
      <c r="AB7" s="93"/>
      <c r="AC7" s="93"/>
      <c r="AD7" s="93"/>
      <c r="AE7" s="93"/>
      <c r="AF7" s="93"/>
      <c r="AG7" s="93"/>
      <c r="AH7" s="93"/>
      <c r="AI7" s="93"/>
      <c r="AJ7" s="93"/>
      <c r="AK7" s="93"/>
      <c r="AL7" s="93"/>
      <c r="AM7" s="93"/>
      <c r="AN7" s="93"/>
      <c r="AO7" s="93"/>
      <c r="AP7" s="93"/>
      <c r="AQ7" s="93"/>
      <c r="AR7" s="93"/>
      <c r="AS7" s="93"/>
      <c r="AT7" s="93"/>
      <c r="AU7" s="93"/>
      <c r="AV7" s="93"/>
      <c r="AW7" s="93"/>
      <c r="AX7" s="93"/>
      <c r="AY7" s="94"/>
      <c r="AZ7" s="94"/>
      <c r="BA7" s="94"/>
      <c r="BB7" s="94"/>
      <c r="BC7" s="94"/>
      <c r="BD7" s="94"/>
    </row>
    <row r="8" spans="1:56" ht="11.25" customHeight="1" x14ac:dyDescent="0.2">
      <c r="A8" s="95"/>
      <c r="B8" s="1835" t="s">
        <v>457</v>
      </c>
      <c r="C8" s="1836"/>
      <c r="D8" s="1836"/>
      <c r="E8" s="1836"/>
      <c r="F8" s="1836"/>
      <c r="G8" s="1836"/>
      <c r="H8" s="1836"/>
      <c r="I8" s="1836"/>
      <c r="J8" s="1836"/>
      <c r="K8" s="1837"/>
      <c r="L8" s="558" t="s">
        <v>1146</v>
      </c>
      <c r="M8" s="559"/>
      <c r="N8" s="559"/>
      <c r="O8" s="559"/>
      <c r="P8" s="559"/>
      <c r="Q8" s="559"/>
      <c r="R8" s="560"/>
      <c r="S8" s="561" t="s">
        <v>1147</v>
      </c>
      <c r="T8" s="562"/>
      <c r="U8" s="562"/>
      <c r="V8" s="562"/>
      <c r="W8" s="562"/>
      <c r="X8" s="562"/>
      <c r="Y8" s="562"/>
      <c r="Z8" s="562"/>
      <c r="AA8" s="562"/>
      <c r="AB8" s="562"/>
      <c r="AC8" s="562"/>
      <c r="AD8" s="562"/>
      <c r="AE8" s="562"/>
      <c r="AF8" s="562"/>
      <c r="AG8" s="562"/>
      <c r="AH8" s="562"/>
      <c r="AI8" s="562"/>
      <c r="AJ8" s="562"/>
      <c r="AK8" s="562"/>
      <c r="AL8" s="562"/>
      <c r="AM8" s="562"/>
      <c r="AN8" s="562"/>
      <c r="AO8" s="562"/>
      <c r="AP8" s="562"/>
      <c r="AQ8" s="562"/>
      <c r="AR8" s="562"/>
      <c r="AS8" s="562"/>
      <c r="AT8" s="562"/>
      <c r="AU8" s="562"/>
      <c r="AV8" s="562"/>
      <c r="AW8" s="562"/>
      <c r="AX8" s="563"/>
      <c r="AY8" s="1838" t="s">
        <v>1148</v>
      </c>
      <c r="AZ8" s="1838"/>
      <c r="BA8" s="1838"/>
      <c r="BB8" s="1838"/>
      <c r="BC8" s="1838"/>
      <c r="BD8" s="1838"/>
    </row>
    <row r="9" spans="1:56" ht="69" customHeight="1" x14ac:dyDescent="0.2">
      <c r="A9" s="95"/>
      <c r="B9" s="1839" t="s">
        <v>126</v>
      </c>
      <c r="C9" s="1840"/>
      <c r="D9" s="1841"/>
      <c r="E9" s="564" t="s">
        <v>451</v>
      </c>
      <c r="F9" s="1839" t="s">
        <v>1149</v>
      </c>
      <c r="G9" s="1840"/>
      <c r="H9" s="1841"/>
      <c r="I9" s="1839" t="s">
        <v>465</v>
      </c>
      <c r="J9" s="1840"/>
      <c r="K9" s="1841"/>
      <c r="L9" s="564" t="s">
        <v>1150</v>
      </c>
      <c r="M9" s="564" t="s">
        <v>1153</v>
      </c>
      <c r="N9" s="565"/>
      <c r="O9" s="566" t="s">
        <v>1151</v>
      </c>
      <c r="P9" s="566" t="s">
        <v>1152</v>
      </c>
      <c r="Q9" s="566" t="s">
        <v>1154</v>
      </c>
      <c r="R9" s="564" t="s">
        <v>1155</v>
      </c>
      <c r="S9" s="1839" t="s">
        <v>1156</v>
      </c>
      <c r="T9" s="1840"/>
      <c r="U9" s="1841"/>
      <c r="V9" s="564" t="s">
        <v>1157</v>
      </c>
      <c r="W9" s="564" t="s">
        <v>1158</v>
      </c>
      <c r="X9" s="564" t="s">
        <v>1159</v>
      </c>
      <c r="Y9" s="567" t="s">
        <v>1160</v>
      </c>
      <c r="Z9" s="567" t="s">
        <v>1162</v>
      </c>
      <c r="AA9" s="567" t="s">
        <v>1164</v>
      </c>
      <c r="AB9" s="567" t="s">
        <v>1166</v>
      </c>
      <c r="AC9" s="567" t="s">
        <v>1168</v>
      </c>
      <c r="AD9" s="567" t="s">
        <v>1170</v>
      </c>
      <c r="AE9" s="567" t="s">
        <v>129</v>
      </c>
      <c r="AF9" s="568"/>
      <c r="AG9" s="618" t="s">
        <v>1161</v>
      </c>
      <c r="AH9" s="618" t="s">
        <v>1163</v>
      </c>
      <c r="AI9" s="618" t="s">
        <v>1165</v>
      </c>
      <c r="AJ9" s="618" t="s">
        <v>1167</v>
      </c>
      <c r="AK9" s="618" t="s">
        <v>1169</v>
      </c>
      <c r="AL9" s="618" t="s">
        <v>1171</v>
      </c>
      <c r="AM9" s="618" t="s">
        <v>1172</v>
      </c>
      <c r="AN9" s="618" t="s">
        <v>1173</v>
      </c>
      <c r="AO9" s="618" t="s">
        <v>1174</v>
      </c>
      <c r="AP9" s="564" t="s">
        <v>1175</v>
      </c>
      <c r="AQ9" s="566" t="s">
        <v>1176</v>
      </c>
      <c r="AR9" s="564" t="s">
        <v>1150</v>
      </c>
      <c r="AS9" s="566" t="s">
        <v>1177</v>
      </c>
      <c r="AT9" s="564" t="s">
        <v>1153</v>
      </c>
      <c r="AU9" s="564" t="s">
        <v>1178</v>
      </c>
      <c r="AV9" s="564" t="s">
        <v>1179</v>
      </c>
      <c r="AW9" s="569" t="s">
        <v>1180</v>
      </c>
      <c r="AX9" s="569" t="s">
        <v>1181</v>
      </c>
      <c r="AY9" s="570" t="s">
        <v>1182</v>
      </c>
      <c r="AZ9" s="1838" t="s">
        <v>1183</v>
      </c>
      <c r="BA9" s="1838"/>
      <c r="BB9" s="1838"/>
      <c r="BC9" s="570" t="s">
        <v>127</v>
      </c>
      <c r="BD9" s="609" t="s">
        <v>128</v>
      </c>
    </row>
    <row r="10" spans="1:56" ht="236.25" customHeight="1" x14ac:dyDescent="0.2">
      <c r="A10" s="612"/>
      <c r="B10" s="1842" t="s">
        <v>3055</v>
      </c>
      <c r="C10" s="1842"/>
      <c r="D10" s="1842"/>
      <c r="E10" s="616" t="s">
        <v>2834</v>
      </c>
      <c r="F10" s="1890" t="s">
        <v>2836</v>
      </c>
      <c r="G10" s="1891"/>
      <c r="H10" s="1892"/>
      <c r="I10" s="1856" t="s">
        <v>2838</v>
      </c>
      <c r="J10" s="1857"/>
      <c r="K10" s="1858"/>
      <c r="L10" s="627" t="s">
        <v>1204</v>
      </c>
      <c r="M10" s="627" t="s">
        <v>1193</v>
      </c>
      <c r="N10" s="627"/>
      <c r="O10" s="572">
        <f>VLOOKUP(L10,[36]Listas!$M$69:$N$73,2,0)</f>
        <v>1</v>
      </c>
      <c r="P10" s="572"/>
      <c r="Q10" s="572">
        <f>HLOOKUP(M10,[36]Listas!$O$67:$Q$68,2,0)</f>
        <v>5</v>
      </c>
      <c r="R10" s="626" t="str">
        <f>INDEX([36]Listas!$O$69:$Q$73,MATCH(L10,[36]Listas!$M$69:$M$73,0),MATCH(M10,[36]Listas!$O$67:$Q$67,0))</f>
        <v>5
BAJA</v>
      </c>
      <c r="S10" s="1856" t="s">
        <v>3056</v>
      </c>
      <c r="T10" s="1857"/>
      <c r="U10" s="1858"/>
      <c r="V10" s="633" t="s">
        <v>132</v>
      </c>
      <c r="W10" s="633" t="s">
        <v>83</v>
      </c>
      <c r="X10" s="633" t="s">
        <v>132</v>
      </c>
      <c r="Y10" s="633" t="s">
        <v>132</v>
      </c>
      <c r="Z10" s="633" t="s">
        <v>132</v>
      </c>
      <c r="AA10" s="633" t="s">
        <v>83</v>
      </c>
      <c r="AB10" s="633" t="s">
        <v>132</v>
      </c>
      <c r="AC10" s="633" t="s">
        <v>132</v>
      </c>
      <c r="AD10" s="633" t="s">
        <v>132</v>
      </c>
      <c r="AE10" s="633" t="s">
        <v>132</v>
      </c>
      <c r="AF10" s="633"/>
      <c r="AG10" s="572">
        <f t="shared" ref="AG10:AG19" si="0">IF(Y10="SI",15,0)</f>
        <v>15</v>
      </c>
      <c r="AH10" s="572">
        <f t="shared" ref="AH10:AH19" si="1">IF(Z10="SI",5,0)</f>
        <v>5</v>
      </c>
      <c r="AI10" s="572">
        <f t="shared" ref="AI10:AI19" si="2">IF(AA10="SI",15,0)</f>
        <v>0</v>
      </c>
      <c r="AJ10" s="572">
        <f t="shared" ref="AJ10:AJ19" si="3">IF(AB10="SI",10,0)</f>
        <v>10</v>
      </c>
      <c r="AK10" s="572">
        <f t="shared" ref="AK10:AK19" si="4">IF(AC10="SI",15,0)</f>
        <v>15</v>
      </c>
      <c r="AL10" s="572">
        <f t="shared" ref="AL10:AL19" si="5">IF(AD10="SI",10,0)</f>
        <v>10</v>
      </c>
      <c r="AM10" s="572">
        <f t="shared" ref="AM10:AM19" si="6">IF(AE10="SI",30,0)</f>
        <v>30</v>
      </c>
      <c r="AN10" s="572">
        <f t="shared" ref="AN10:AN19" si="7">SUM(AG10+AH10+AI10+AJ10+AK10+AL10+AM10)</f>
        <v>85</v>
      </c>
      <c r="AO10" s="572">
        <f t="shared" ref="AO10:AO19" si="8">IF(AN10&lt;=50,0,IF(AN10&gt;=76,2,1))</f>
        <v>2</v>
      </c>
      <c r="AP10" s="626" t="str">
        <f t="shared" ref="AP10:AP19" si="9">CONCATENATE(AN10,"- disminuye ",AO10)</f>
        <v>85- disminuye 2</v>
      </c>
      <c r="AQ10" s="125">
        <f t="shared" ref="AQ10:AQ19" si="10">IF(V10="SI",O10-AO10,O10)</f>
        <v>-1</v>
      </c>
      <c r="AR10" s="626" t="str">
        <f>IF(AQ10&lt;=1,"Rara vez",VLOOKUP(AQ10,[36]Listas!$L$69:$M$73,2,0))</f>
        <v>Rara vez</v>
      </c>
      <c r="AS10" s="125">
        <f t="shared" ref="AS10:AS19" si="11">IF(W10="SI",Q10-AO10,Q10)</f>
        <v>5</v>
      </c>
      <c r="AT10" s="626" t="str">
        <f t="shared" ref="AT10:AT19" si="12">IF(AS10&lt;=9,"Moderado",IF(AS10=20,"Catastrófico",IF(AS10=18,"Moderado","Mayor")))</f>
        <v>Moderado</v>
      </c>
      <c r="AU10" s="626" t="str">
        <f>INDEX([36]Listas!$O$69:$Q$73,MATCH(AR10,[36]Listas!$M$69:$M$73,0),MATCH(AT10,[36]Listas!$O$67:$Q$67,0))</f>
        <v>5
BAJA</v>
      </c>
      <c r="AV10" s="627" t="s">
        <v>1188</v>
      </c>
      <c r="AW10" s="616" t="s">
        <v>3057</v>
      </c>
      <c r="AX10" s="616" t="s">
        <v>2839</v>
      </c>
      <c r="AY10" s="627" t="s">
        <v>1315</v>
      </c>
      <c r="AZ10" s="1859" t="s">
        <v>2840</v>
      </c>
      <c r="BA10" s="1860"/>
      <c r="BB10" s="1861"/>
      <c r="BC10" s="613" t="s">
        <v>2841</v>
      </c>
      <c r="BD10" s="614" t="s">
        <v>3058</v>
      </c>
    </row>
    <row r="11" spans="1:56" ht="285.75" customHeight="1" x14ac:dyDescent="0.2">
      <c r="A11" s="612"/>
      <c r="B11" s="1829" t="s">
        <v>3059</v>
      </c>
      <c r="C11" s="1830"/>
      <c r="D11" s="1831"/>
      <c r="E11" s="608" t="s">
        <v>2835</v>
      </c>
      <c r="F11" s="1897" t="s">
        <v>2837</v>
      </c>
      <c r="G11" s="1897"/>
      <c r="H11" s="1897"/>
      <c r="I11" s="1842" t="s">
        <v>3060</v>
      </c>
      <c r="J11" s="1842"/>
      <c r="K11" s="1842"/>
      <c r="L11" s="627" t="s">
        <v>131</v>
      </c>
      <c r="M11" s="627" t="s">
        <v>1186</v>
      </c>
      <c r="N11" s="627"/>
      <c r="O11" s="572">
        <f>VLOOKUP(L11,[36]Listas!$M$69:$N$73,2,0)</f>
        <v>3</v>
      </c>
      <c r="P11" s="572"/>
      <c r="Q11" s="572">
        <f>HLOOKUP(M11,[36]Listas!$O$67:$Q$68,2,0)</f>
        <v>10</v>
      </c>
      <c r="R11" s="626" t="str">
        <f>INDEX([36]Listas!$O$69:$Q$73,MATCH(L11,[36]Listas!$M$69:$M$73,0),MATCH(M11,[36]Listas!$O$67:$Q$67,0))</f>
        <v>30
ALTA</v>
      </c>
      <c r="S11" s="1842" t="s">
        <v>3061</v>
      </c>
      <c r="T11" s="1842"/>
      <c r="U11" s="1842"/>
      <c r="V11" s="633" t="s">
        <v>132</v>
      </c>
      <c r="W11" s="633" t="s">
        <v>83</v>
      </c>
      <c r="X11" s="633" t="s">
        <v>83</v>
      </c>
      <c r="Y11" s="633" t="s">
        <v>132</v>
      </c>
      <c r="Z11" s="633" t="s">
        <v>132</v>
      </c>
      <c r="AA11" s="633" t="s">
        <v>83</v>
      </c>
      <c r="AB11" s="633" t="s">
        <v>132</v>
      </c>
      <c r="AC11" s="633" t="s">
        <v>132</v>
      </c>
      <c r="AD11" s="633" t="s">
        <v>132</v>
      </c>
      <c r="AE11" s="633" t="s">
        <v>132</v>
      </c>
      <c r="AF11" s="633"/>
      <c r="AG11" s="572">
        <f t="shared" si="0"/>
        <v>15</v>
      </c>
      <c r="AH11" s="572">
        <f t="shared" si="1"/>
        <v>5</v>
      </c>
      <c r="AI11" s="572">
        <f t="shared" si="2"/>
        <v>0</v>
      </c>
      <c r="AJ11" s="572">
        <f t="shared" si="3"/>
        <v>10</v>
      </c>
      <c r="AK11" s="572">
        <f t="shared" si="4"/>
        <v>15</v>
      </c>
      <c r="AL11" s="572">
        <f t="shared" si="5"/>
        <v>10</v>
      </c>
      <c r="AM11" s="572">
        <f t="shared" si="6"/>
        <v>30</v>
      </c>
      <c r="AN11" s="572">
        <f t="shared" si="7"/>
        <v>85</v>
      </c>
      <c r="AO11" s="572">
        <f t="shared" si="8"/>
        <v>2</v>
      </c>
      <c r="AP11" s="626" t="str">
        <f t="shared" si="9"/>
        <v>85- disminuye 2</v>
      </c>
      <c r="AQ11" s="125">
        <f t="shared" si="10"/>
        <v>1</v>
      </c>
      <c r="AR11" s="626" t="str">
        <f>IF(AQ11&lt;=1,"Rara vez",VLOOKUP(AQ11,[36]Listas!$L$69:$M$73,2,0))</f>
        <v>Rara vez</v>
      </c>
      <c r="AS11" s="125">
        <f t="shared" si="11"/>
        <v>10</v>
      </c>
      <c r="AT11" s="626" t="str">
        <f t="shared" si="12"/>
        <v>Mayor</v>
      </c>
      <c r="AU11" s="626" t="str">
        <f>INDEX([36]Listas!$O$69:$Q$73,MATCH(AR11,[36]Listas!$M$69:$M$73,0),MATCH(AT11,[36]Listas!$O$67:$Q$67,0))</f>
        <v>10
BAJA</v>
      </c>
      <c r="AV11" s="627" t="s">
        <v>1188</v>
      </c>
      <c r="AW11" s="608" t="s">
        <v>3062</v>
      </c>
      <c r="AX11" s="608" t="s">
        <v>98</v>
      </c>
      <c r="AY11" s="627" t="s">
        <v>1315</v>
      </c>
      <c r="AZ11" s="2094" t="s">
        <v>3063</v>
      </c>
      <c r="BA11" s="2095"/>
      <c r="BB11" s="2096"/>
      <c r="BC11" s="613" t="s">
        <v>2841</v>
      </c>
      <c r="BD11" s="619" t="s">
        <v>2842</v>
      </c>
    </row>
    <row r="12" spans="1:56" ht="176.25" hidden="1" customHeight="1" x14ac:dyDescent="0.2">
      <c r="A12" s="612"/>
      <c r="B12" s="1930"/>
      <c r="C12" s="1931"/>
      <c r="D12" s="1932"/>
      <c r="E12" s="525"/>
      <c r="F12" s="1924"/>
      <c r="G12" s="1925"/>
      <c r="H12" s="1926"/>
      <c r="I12" s="1920"/>
      <c r="J12" s="1921"/>
      <c r="K12" s="1922"/>
      <c r="L12" s="627"/>
      <c r="M12" s="627"/>
      <c r="N12" s="627"/>
      <c r="O12" s="572" t="e">
        <f>VLOOKUP(L12,[36]Listas!$M$69:$N$73,2,0)</f>
        <v>#N/A</v>
      </c>
      <c r="P12" s="572"/>
      <c r="Q12" s="572" t="e">
        <f>HLOOKUP(M12,[36]Listas!$O$67:$Q$68,2,0)</f>
        <v>#N/A</v>
      </c>
      <c r="R12" s="626" t="e">
        <f>INDEX([36]Listas!$O$69:$Q$73,MATCH(L12,[36]Listas!$M$69:$M$73,0),MATCH(M12,[36]Listas!$O$67:$Q$67,0))</f>
        <v>#N/A</v>
      </c>
      <c r="S12" s="2046"/>
      <c r="T12" s="2046"/>
      <c r="U12" s="2046"/>
      <c r="V12" s="633"/>
      <c r="W12" s="633"/>
      <c r="X12" s="633"/>
      <c r="Y12" s="633"/>
      <c r="Z12" s="633"/>
      <c r="AA12" s="633"/>
      <c r="AB12" s="633"/>
      <c r="AC12" s="633"/>
      <c r="AD12" s="633"/>
      <c r="AE12" s="633"/>
      <c r="AF12" s="633"/>
      <c r="AG12" s="572">
        <f t="shared" si="0"/>
        <v>0</v>
      </c>
      <c r="AH12" s="572">
        <f t="shared" si="1"/>
        <v>0</v>
      </c>
      <c r="AI12" s="572">
        <f t="shared" si="2"/>
        <v>0</v>
      </c>
      <c r="AJ12" s="572">
        <f t="shared" si="3"/>
        <v>0</v>
      </c>
      <c r="AK12" s="572">
        <f t="shared" si="4"/>
        <v>0</v>
      </c>
      <c r="AL12" s="572">
        <f t="shared" si="5"/>
        <v>0</v>
      </c>
      <c r="AM12" s="572">
        <f t="shared" si="6"/>
        <v>0</v>
      </c>
      <c r="AN12" s="572">
        <f t="shared" si="7"/>
        <v>0</v>
      </c>
      <c r="AO12" s="572">
        <f t="shared" si="8"/>
        <v>0</v>
      </c>
      <c r="AP12" s="626" t="str">
        <f t="shared" si="9"/>
        <v>0- disminuye 0</v>
      </c>
      <c r="AQ12" s="125" t="e">
        <f t="shared" si="10"/>
        <v>#N/A</v>
      </c>
      <c r="AR12" s="626" t="e">
        <f>IF(AQ12&lt;=1,"Rara vez",VLOOKUP(AQ12,[36]Listas!$L$69:$M$73,2,0))</f>
        <v>#N/A</v>
      </c>
      <c r="AS12" s="125" t="e">
        <f t="shared" si="11"/>
        <v>#N/A</v>
      </c>
      <c r="AT12" s="626" t="e">
        <f t="shared" si="12"/>
        <v>#N/A</v>
      </c>
      <c r="AU12" s="626" t="e">
        <f>INDEX([36]Listas!$O$69:$Q$73,MATCH(AR12,[36]Listas!$M$69:$M$73,0),MATCH(AT12,[36]Listas!$O$67:$Q$67,0))</f>
        <v>#N/A</v>
      </c>
      <c r="AV12" s="627" t="s">
        <v>1194</v>
      </c>
      <c r="AW12" s="2049"/>
      <c r="AX12" s="2049"/>
      <c r="AY12" s="627" t="s">
        <v>1315</v>
      </c>
      <c r="AZ12" s="2050"/>
      <c r="BA12" s="2051"/>
      <c r="BB12" s="2052"/>
      <c r="BC12" s="2053"/>
      <c r="BD12" s="624"/>
    </row>
    <row r="13" spans="1:56" ht="59.25" hidden="1" customHeight="1" x14ac:dyDescent="0.2">
      <c r="A13" s="612"/>
      <c r="B13" s="1923"/>
      <c r="C13" s="1923"/>
      <c r="D13" s="1923"/>
      <c r="E13" s="525"/>
      <c r="F13" s="1917"/>
      <c r="G13" s="1918"/>
      <c r="H13" s="1919"/>
      <c r="I13" s="1920"/>
      <c r="J13" s="1921"/>
      <c r="K13" s="1922"/>
      <c r="L13" s="617"/>
      <c r="M13" s="631"/>
      <c r="N13" s="574"/>
      <c r="O13" s="96" t="e">
        <f>VLOOKUP(L13,[36]Listas!$M$69:$N$73,2,0)</f>
        <v>#N/A</v>
      </c>
      <c r="P13" s="96"/>
      <c r="Q13" s="96" t="e">
        <f>HLOOKUP(M13,[36]Listas!$O$67:$Q$68,2,0)</f>
        <v>#N/A</v>
      </c>
      <c r="R13" s="618" t="e">
        <f>INDEX([36]Listas!$O$69:$Q$73,MATCH(L13,[36]Listas!$M$69:$M$73,0),MATCH(M13,[36]Listas!$O$67:$Q$67,0))</f>
        <v>#N/A</v>
      </c>
      <c r="S13" s="1829"/>
      <c r="T13" s="1830"/>
      <c r="U13" s="1831"/>
      <c r="V13" s="607"/>
      <c r="W13" s="607"/>
      <c r="X13" s="607"/>
      <c r="Y13" s="607"/>
      <c r="Z13" s="607"/>
      <c r="AA13" s="607"/>
      <c r="AB13" s="607"/>
      <c r="AC13" s="607"/>
      <c r="AD13" s="607"/>
      <c r="AE13" s="607"/>
      <c r="AF13" s="575"/>
      <c r="AG13" s="96">
        <f t="shared" si="0"/>
        <v>0</v>
      </c>
      <c r="AH13" s="96">
        <f t="shared" si="1"/>
        <v>0</v>
      </c>
      <c r="AI13" s="96">
        <f t="shared" si="2"/>
        <v>0</v>
      </c>
      <c r="AJ13" s="96">
        <f t="shared" si="3"/>
        <v>0</v>
      </c>
      <c r="AK13" s="96">
        <f t="shared" si="4"/>
        <v>0</v>
      </c>
      <c r="AL13" s="96">
        <f t="shared" si="5"/>
        <v>0</v>
      </c>
      <c r="AM13" s="96">
        <f t="shared" si="6"/>
        <v>0</v>
      </c>
      <c r="AN13" s="96">
        <f t="shared" si="7"/>
        <v>0</v>
      </c>
      <c r="AO13" s="96">
        <f t="shared" si="8"/>
        <v>0</v>
      </c>
      <c r="AP13" s="618" t="str">
        <f t="shared" si="9"/>
        <v>0- disminuye 0</v>
      </c>
      <c r="AQ13" s="96" t="e">
        <f t="shared" si="10"/>
        <v>#N/A</v>
      </c>
      <c r="AR13" s="618" t="e">
        <f>IF(AQ13&lt;=1,"Rara vez",VLOOKUP(AQ13,[36]Listas!$L$69:$M$73,2,0))</f>
        <v>#N/A</v>
      </c>
      <c r="AS13" s="96" t="e">
        <f t="shared" si="11"/>
        <v>#N/A</v>
      </c>
      <c r="AT13" s="618" t="e">
        <f t="shared" si="12"/>
        <v>#N/A</v>
      </c>
      <c r="AU13" s="618" t="e">
        <f>INDEX([36]Listas!$O$69:$Q$73,MATCH(AR13,[36]Listas!$M$69:$M$73,0),MATCH(AT13,[36]Listas!$O$67:$Q$67,0))</f>
        <v>#N/A</v>
      </c>
      <c r="AV13" s="617"/>
      <c r="AW13" s="608"/>
      <c r="AX13" s="608"/>
      <c r="AY13" s="617"/>
      <c r="AZ13" s="1862" t="s">
        <v>1190</v>
      </c>
      <c r="BA13" s="1862"/>
      <c r="BB13" s="1862"/>
      <c r="BC13" s="607"/>
      <c r="BD13" s="607"/>
    </row>
    <row r="14" spans="1:56" ht="198.75" hidden="1" customHeight="1" x14ac:dyDescent="0.2">
      <c r="A14" s="612"/>
      <c r="B14" s="1923"/>
      <c r="C14" s="1923"/>
      <c r="D14" s="1923"/>
      <c r="E14" s="525"/>
      <c r="F14" s="1917"/>
      <c r="G14" s="1918"/>
      <c r="H14" s="1919"/>
      <c r="I14" s="1920"/>
      <c r="J14" s="1921"/>
      <c r="K14" s="1922"/>
      <c r="L14" s="627"/>
      <c r="M14" s="627"/>
      <c r="N14" s="627"/>
      <c r="O14" s="572" t="e">
        <f>VLOOKUP(L14,[36]Listas!$M$69:$N$73,2,0)</f>
        <v>#N/A</v>
      </c>
      <c r="P14" s="572"/>
      <c r="Q14" s="572" t="e">
        <f>HLOOKUP(M14,[36]Listas!$O$67:$Q$68,2,0)</f>
        <v>#N/A</v>
      </c>
      <c r="R14" s="626" t="e">
        <f>INDEX([36]Listas!$O$69:$Q$73,MATCH(L14,[36]Listas!$M$69:$M$73,0),MATCH(M14,[36]Listas!$O$67:$Q$67,0))</f>
        <v>#N/A</v>
      </c>
      <c r="S14" s="2046"/>
      <c r="T14" s="2046"/>
      <c r="U14" s="2046"/>
      <c r="V14" s="633"/>
      <c r="W14" s="633"/>
      <c r="X14" s="633"/>
      <c r="Y14" s="633"/>
      <c r="Z14" s="633"/>
      <c r="AA14" s="633"/>
      <c r="AB14" s="633"/>
      <c r="AC14" s="633"/>
      <c r="AD14" s="633"/>
      <c r="AE14" s="633"/>
      <c r="AF14" s="633"/>
      <c r="AG14" s="572">
        <f t="shared" si="0"/>
        <v>0</v>
      </c>
      <c r="AH14" s="572">
        <f t="shared" si="1"/>
        <v>0</v>
      </c>
      <c r="AI14" s="572">
        <f t="shared" si="2"/>
        <v>0</v>
      </c>
      <c r="AJ14" s="572">
        <f t="shared" si="3"/>
        <v>0</v>
      </c>
      <c r="AK14" s="572">
        <f t="shared" si="4"/>
        <v>0</v>
      </c>
      <c r="AL14" s="572">
        <f t="shared" si="5"/>
        <v>0</v>
      </c>
      <c r="AM14" s="572">
        <f t="shared" si="6"/>
        <v>0</v>
      </c>
      <c r="AN14" s="572">
        <f t="shared" si="7"/>
        <v>0</v>
      </c>
      <c r="AO14" s="572">
        <f t="shared" si="8"/>
        <v>0</v>
      </c>
      <c r="AP14" s="626" t="str">
        <f t="shared" si="9"/>
        <v>0- disminuye 0</v>
      </c>
      <c r="AQ14" s="125" t="e">
        <f t="shared" si="10"/>
        <v>#N/A</v>
      </c>
      <c r="AR14" s="626" t="e">
        <f>IF(AQ14&lt;=1,"Rara vez",VLOOKUP(AQ14,[36]Listas!$L$69:$M$73,2,0))</f>
        <v>#N/A</v>
      </c>
      <c r="AS14" s="125" t="e">
        <f t="shared" si="11"/>
        <v>#N/A</v>
      </c>
      <c r="AT14" s="626" t="e">
        <f t="shared" si="12"/>
        <v>#N/A</v>
      </c>
      <c r="AU14" s="626" t="e">
        <f>INDEX([36]Listas!$O$69:$Q$73,MATCH(AR14,[36]Listas!$M$69:$M$73,0),MATCH(AT14,[36]Listas!$O$67:$Q$67,0))</f>
        <v>#N/A</v>
      </c>
      <c r="AV14" s="627" t="s">
        <v>1188</v>
      </c>
      <c r="AW14" s="2049"/>
      <c r="AX14" s="2049"/>
      <c r="AY14" s="627" t="s">
        <v>1315</v>
      </c>
      <c r="AZ14" s="2050"/>
      <c r="BA14" s="2051"/>
      <c r="BB14" s="2052"/>
      <c r="BC14" s="2053"/>
      <c r="BD14" s="624"/>
    </row>
    <row r="15" spans="1:56" ht="167.25" hidden="1" customHeight="1" x14ac:dyDescent="0.2">
      <c r="A15" s="612"/>
      <c r="B15" s="1914"/>
      <c r="C15" s="1915"/>
      <c r="D15" s="1916"/>
      <c r="E15" s="525"/>
      <c r="F15" s="1917"/>
      <c r="G15" s="1918"/>
      <c r="H15" s="1919"/>
      <c r="I15" s="1920"/>
      <c r="J15" s="1921"/>
      <c r="K15" s="1922"/>
      <c r="L15" s="627"/>
      <c r="M15" s="627"/>
      <c r="N15" s="627"/>
      <c r="O15" s="572" t="e">
        <f>VLOOKUP(L15,[36]Listas!$M$69:$N$73,2,0)</f>
        <v>#N/A</v>
      </c>
      <c r="P15" s="572"/>
      <c r="Q15" s="572" t="e">
        <f>HLOOKUP(M15,[36]Listas!$O$67:$Q$68,2,0)</f>
        <v>#N/A</v>
      </c>
      <c r="R15" s="626" t="e">
        <f>INDEX([36]Listas!$O$69:$Q$73,MATCH(L15,[36]Listas!$M$69:$M$73,0),MATCH(M15,[36]Listas!$O$67:$Q$67,0))</f>
        <v>#N/A</v>
      </c>
      <c r="S15" s="2046"/>
      <c r="T15" s="2046"/>
      <c r="U15" s="2046"/>
      <c r="V15" s="633"/>
      <c r="W15" s="633"/>
      <c r="X15" s="633"/>
      <c r="Y15" s="633"/>
      <c r="Z15" s="633"/>
      <c r="AA15" s="633"/>
      <c r="AB15" s="633"/>
      <c r="AC15" s="633"/>
      <c r="AD15" s="633"/>
      <c r="AE15" s="633"/>
      <c r="AF15" s="633"/>
      <c r="AG15" s="572">
        <f t="shared" si="0"/>
        <v>0</v>
      </c>
      <c r="AH15" s="572">
        <f t="shared" si="1"/>
        <v>0</v>
      </c>
      <c r="AI15" s="572">
        <f t="shared" si="2"/>
        <v>0</v>
      </c>
      <c r="AJ15" s="572">
        <f t="shared" si="3"/>
        <v>0</v>
      </c>
      <c r="AK15" s="572">
        <f t="shared" si="4"/>
        <v>0</v>
      </c>
      <c r="AL15" s="572">
        <f t="shared" si="5"/>
        <v>0</v>
      </c>
      <c r="AM15" s="572">
        <f t="shared" si="6"/>
        <v>0</v>
      </c>
      <c r="AN15" s="572">
        <f t="shared" si="7"/>
        <v>0</v>
      </c>
      <c r="AO15" s="572">
        <f t="shared" si="8"/>
        <v>0</v>
      </c>
      <c r="AP15" s="626" t="str">
        <f t="shared" si="9"/>
        <v>0- disminuye 0</v>
      </c>
      <c r="AQ15" s="125" t="e">
        <f t="shared" si="10"/>
        <v>#N/A</v>
      </c>
      <c r="AR15" s="626" t="e">
        <f>IF(AQ15&lt;=1,"Rara vez",VLOOKUP(AQ15,[36]Listas!$L$69:$M$73,2,0))</f>
        <v>#N/A</v>
      </c>
      <c r="AS15" s="125" t="e">
        <f t="shared" si="11"/>
        <v>#N/A</v>
      </c>
      <c r="AT15" s="626" t="e">
        <f t="shared" si="12"/>
        <v>#N/A</v>
      </c>
      <c r="AU15" s="626" t="e">
        <f>INDEX([36]Listas!$O$69:$Q$73,MATCH(AR15,[36]Listas!$M$69:$M$73,0),MATCH(AT15,[36]Listas!$O$67:$Q$67,0))</f>
        <v>#N/A</v>
      </c>
      <c r="AV15" s="627" t="s">
        <v>1188</v>
      </c>
      <c r="AW15" s="2049"/>
      <c r="AX15" s="2049"/>
      <c r="AY15" s="627" t="s">
        <v>1315</v>
      </c>
      <c r="AZ15" s="2050"/>
      <c r="BA15" s="2051"/>
      <c r="BB15" s="2052"/>
      <c r="BC15" s="2053"/>
      <c r="BD15" s="624"/>
    </row>
    <row r="16" spans="1:56" ht="285.75" hidden="1" customHeight="1" x14ac:dyDescent="0.2">
      <c r="A16" s="612"/>
      <c r="B16" s="2046"/>
      <c r="C16" s="2046"/>
      <c r="D16" s="2046"/>
      <c r="E16" s="2047"/>
      <c r="F16" s="2048"/>
      <c r="G16" s="2048"/>
      <c r="H16" s="2048"/>
      <c r="I16" s="2046"/>
      <c r="J16" s="2046"/>
      <c r="K16" s="2046"/>
      <c r="L16" s="627"/>
      <c r="M16" s="627"/>
      <c r="N16" s="627"/>
      <c r="O16" s="572" t="e">
        <f>VLOOKUP(L16,[36]Listas!$M$69:$N$73,2,0)</f>
        <v>#N/A</v>
      </c>
      <c r="P16" s="572"/>
      <c r="Q16" s="572" t="e">
        <f>HLOOKUP(M16,[36]Listas!$O$67:$Q$68,2,0)</f>
        <v>#N/A</v>
      </c>
      <c r="R16" s="626" t="e">
        <f>INDEX([36]Listas!$O$69:$Q$73,MATCH(L16,[36]Listas!$M$69:$M$73,0),MATCH(M16,[36]Listas!$O$67:$Q$67,0))</f>
        <v>#N/A</v>
      </c>
      <c r="S16" s="2046"/>
      <c r="T16" s="2046"/>
      <c r="U16" s="2046"/>
      <c r="V16" s="633"/>
      <c r="W16" s="633"/>
      <c r="X16" s="633"/>
      <c r="Y16" s="633"/>
      <c r="Z16" s="633"/>
      <c r="AA16" s="633"/>
      <c r="AB16" s="633"/>
      <c r="AC16" s="633"/>
      <c r="AD16" s="633"/>
      <c r="AE16" s="633"/>
      <c r="AF16" s="633"/>
      <c r="AG16" s="572">
        <f t="shared" si="0"/>
        <v>0</v>
      </c>
      <c r="AH16" s="572">
        <f t="shared" si="1"/>
        <v>0</v>
      </c>
      <c r="AI16" s="572">
        <f t="shared" si="2"/>
        <v>0</v>
      </c>
      <c r="AJ16" s="572">
        <f t="shared" si="3"/>
        <v>0</v>
      </c>
      <c r="AK16" s="572">
        <f t="shared" si="4"/>
        <v>0</v>
      </c>
      <c r="AL16" s="572">
        <f t="shared" si="5"/>
        <v>0</v>
      </c>
      <c r="AM16" s="572">
        <f t="shared" si="6"/>
        <v>0</v>
      </c>
      <c r="AN16" s="572">
        <f t="shared" si="7"/>
        <v>0</v>
      </c>
      <c r="AO16" s="572">
        <f t="shared" si="8"/>
        <v>0</v>
      </c>
      <c r="AP16" s="626" t="str">
        <f t="shared" si="9"/>
        <v>0- disminuye 0</v>
      </c>
      <c r="AQ16" s="125" t="e">
        <f t="shared" si="10"/>
        <v>#N/A</v>
      </c>
      <c r="AR16" s="626" t="e">
        <f>IF(AQ16&lt;=1,"Rara vez",VLOOKUP(AQ16,[36]Listas!$L$69:$M$73,2,0))</f>
        <v>#N/A</v>
      </c>
      <c r="AS16" s="125" t="e">
        <f t="shared" si="11"/>
        <v>#N/A</v>
      </c>
      <c r="AT16" s="626" t="e">
        <f t="shared" si="12"/>
        <v>#N/A</v>
      </c>
      <c r="AU16" s="626" t="e">
        <f>INDEX([36]Listas!$O$69:$Q$73,MATCH(AR16,[36]Listas!$M$69:$M$73,0),MATCH(AT16,[36]Listas!$O$67:$Q$67,0))</f>
        <v>#N/A</v>
      </c>
      <c r="AV16" s="627" t="s">
        <v>1188</v>
      </c>
      <c r="AW16" s="2049"/>
      <c r="AX16" s="2049"/>
      <c r="AY16" s="627" t="s">
        <v>1315</v>
      </c>
      <c r="AZ16" s="2050"/>
      <c r="BA16" s="2051"/>
      <c r="BB16" s="2052"/>
      <c r="BC16" s="2053"/>
      <c r="BD16" s="624"/>
    </row>
    <row r="17" spans="1:56" ht="188.25" hidden="1" customHeight="1" x14ac:dyDescent="0.2">
      <c r="A17" s="612"/>
      <c r="B17" s="2046"/>
      <c r="C17" s="2046"/>
      <c r="D17" s="2046"/>
      <c r="E17" s="2047"/>
      <c r="F17" s="2048"/>
      <c r="G17" s="2048"/>
      <c r="H17" s="2048"/>
      <c r="I17" s="2046"/>
      <c r="J17" s="2046"/>
      <c r="K17" s="2046"/>
      <c r="L17" s="627"/>
      <c r="M17" s="627"/>
      <c r="N17" s="627"/>
      <c r="O17" s="572" t="e">
        <f>VLOOKUP(L17,[36]Listas!$M$69:$N$73,2,0)</f>
        <v>#N/A</v>
      </c>
      <c r="P17" s="572"/>
      <c r="Q17" s="572" t="e">
        <f>HLOOKUP(M17,[36]Listas!$O$67:$Q$68,2,0)</f>
        <v>#N/A</v>
      </c>
      <c r="R17" s="626" t="e">
        <f>INDEX([36]Listas!$O$69:$Q$73,MATCH(L17,[36]Listas!$M$69:$M$73,0),MATCH(M17,[36]Listas!$O$67:$Q$67,0))</f>
        <v>#N/A</v>
      </c>
      <c r="S17" s="2046"/>
      <c r="T17" s="2046"/>
      <c r="U17" s="2046"/>
      <c r="V17" s="633"/>
      <c r="W17" s="633"/>
      <c r="X17" s="633"/>
      <c r="Y17" s="633"/>
      <c r="Z17" s="633"/>
      <c r="AA17" s="633"/>
      <c r="AB17" s="633"/>
      <c r="AC17" s="633"/>
      <c r="AD17" s="633"/>
      <c r="AE17" s="633"/>
      <c r="AF17" s="633"/>
      <c r="AG17" s="572">
        <f t="shared" si="0"/>
        <v>0</v>
      </c>
      <c r="AH17" s="572">
        <f t="shared" si="1"/>
        <v>0</v>
      </c>
      <c r="AI17" s="572">
        <f t="shared" si="2"/>
        <v>0</v>
      </c>
      <c r="AJ17" s="572">
        <f t="shared" si="3"/>
        <v>0</v>
      </c>
      <c r="AK17" s="572">
        <f t="shared" si="4"/>
        <v>0</v>
      </c>
      <c r="AL17" s="572">
        <f t="shared" si="5"/>
        <v>0</v>
      </c>
      <c r="AM17" s="572">
        <f t="shared" si="6"/>
        <v>0</v>
      </c>
      <c r="AN17" s="572">
        <f t="shared" si="7"/>
        <v>0</v>
      </c>
      <c r="AO17" s="572">
        <f t="shared" si="8"/>
        <v>0</v>
      </c>
      <c r="AP17" s="626" t="str">
        <f t="shared" si="9"/>
        <v>0- disminuye 0</v>
      </c>
      <c r="AQ17" s="125" t="e">
        <f t="shared" si="10"/>
        <v>#N/A</v>
      </c>
      <c r="AR17" s="626" t="e">
        <f>IF(AQ17&lt;=1,"Rara vez",VLOOKUP(AQ17,[36]Listas!$L$69:$M$73,2,0))</f>
        <v>#N/A</v>
      </c>
      <c r="AS17" s="125" t="e">
        <f t="shared" si="11"/>
        <v>#N/A</v>
      </c>
      <c r="AT17" s="626" t="e">
        <f t="shared" si="12"/>
        <v>#N/A</v>
      </c>
      <c r="AU17" s="626" t="e">
        <f>INDEX([36]Listas!$O$69:$Q$73,MATCH(AR17,[36]Listas!$M$69:$M$73,0),MATCH(AT17,[36]Listas!$O$67:$Q$67,0))</f>
        <v>#N/A</v>
      </c>
      <c r="AV17" s="627" t="s">
        <v>1188</v>
      </c>
      <c r="AW17" s="2049"/>
      <c r="AX17" s="2049"/>
      <c r="AY17" s="627" t="s">
        <v>1315</v>
      </c>
      <c r="AZ17" s="2050"/>
      <c r="BA17" s="2051"/>
      <c r="BB17" s="2052"/>
      <c r="BC17" s="2053"/>
      <c r="BD17" s="624"/>
    </row>
    <row r="18" spans="1:56" ht="176.25" hidden="1" customHeight="1" x14ac:dyDescent="0.2">
      <c r="A18" s="612"/>
      <c r="B18" s="2046"/>
      <c r="C18" s="2046"/>
      <c r="D18" s="2046"/>
      <c r="E18" s="2047"/>
      <c r="F18" s="2048"/>
      <c r="G18" s="2048"/>
      <c r="H18" s="2048"/>
      <c r="I18" s="2046"/>
      <c r="J18" s="2046"/>
      <c r="K18" s="2046"/>
      <c r="L18" s="627"/>
      <c r="M18" s="627"/>
      <c r="N18" s="627"/>
      <c r="O18" s="572" t="e">
        <f>VLOOKUP(L18,[36]Listas!$M$69:$N$73,2,0)</f>
        <v>#N/A</v>
      </c>
      <c r="P18" s="572"/>
      <c r="Q18" s="572" t="e">
        <f>HLOOKUP(M18,[36]Listas!$O$67:$Q$68,2,0)</f>
        <v>#N/A</v>
      </c>
      <c r="R18" s="626" t="e">
        <f>INDEX([36]Listas!$O$69:$Q$73,MATCH(L18,[36]Listas!$M$69:$M$73,0),MATCH(M18,[36]Listas!$O$67:$Q$67,0))</f>
        <v>#N/A</v>
      </c>
      <c r="S18" s="2046"/>
      <c r="T18" s="2046"/>
      <c r="U18" s="2046"/>
      <c r="V18" s="633"/>
      <c r="W18" s="633"/>
      <c r="X18" s="633"/>
      <c r="Y18" s="633"/>
      <c r="Z18" s="633"/>
      <c r="AA18" s="633"/>
      <c r="AB18" s="633"/>
      <c r="AC18" s="633"/>
      <c r="AD18" s="633"/>
      <c r="AE18" s="633"/>
      <c r="AF18" s="633"/>
      <c r="AG18" s="572">
        <f t="shared" si="0"/>
        <v>0</v>
      </c>
      <c r="AH18" s="572">
        <f t="shared" si="1"/>
        <v>0</v>
      </c>
      <c r="AI18" s="572">
        <f t="shared" si="2"/>
        <v>0</v>
      </c>
      <c r="AJ18" s="572">
        <f t="shared" si="3"/>
        <v>0</v>
      </c>
      <c r="AK18" s="572">
        <f t="shared" si="4"/>
        <v>0</v>
      </c>
      <c r="AL18" s="572">
        <f t="shared" si="5"/>
        <v>0</v>
      </c>
      <c r="AM18" s="572">
        <f t="shared" si="6"/>
        <v>0</v>
      </c>
      <c r="AN18" s="572">
        <f t="shared" si="7"/>
        <v>0</v>
      </c>
      <c r="AO18" s="572">
        <f t="shared" si="8"/>
        <v>0</v>
      </c>
      <c r="AP18" s="626" t="str">
        <f t="shared" si="9"/>
        <v>0- disminuye 0</v>
      </c>
      <c r="AQ18" s="125" t="e">
        <f t="shared" si="10"/>
        <v>#N/A</v>
      </c>
      <c r="AR18" s="626" t="e">
        <f>IF(AQ18&lt;=1,"Rara vez",VLOOKUP(AQ18,[36]Listas!$L$69:$M$73,2,0))</f>
        <v>#N/A</v>
      </c>
      <c r="AS18" s="125" t="e">
        <f t="shared" si="11"/>
        <v>#N/A</v>
      </c>
      <c r="AT18" s="626" t="e">
        <f t="shared" si="12"/>
        <v>#N/A</v>
      </c>
      <c r="AU18" s="626" t="e">
        <f>INDEX([36]Listas!$O$69:$Q$73,MATCH(AR18,[36]Listas!$M$69:$M$73,0),MATCH(AT18,[36]Listas!$O$67:$Q$67,0))</f>
        <v>#N/A</v>
      </c>
      <c r="AV18" s="627" t="s">
        <v>1194</v>
      </c>
      <c r="AW18" s="2049"/>
      <c r="AX18" s="2049"/>
      <c r="AY18" s="627" t="s">
        <v>1315</v>
      </c>
      <c r="AZ18" s="2050"/>
      <c r="BA18" s="2051"/>
      <c r="BB18" s="2052"/>
      <c r="BC18" s="2053"/>
      <c r="BD18" s="624"/>
    </row>
    <row r="19" spans="1:56" ht="59.25" hidden="1" customHeight="1" x14ac:dyDescent="0.2">
      <c r="A19" s="612"/>
      <c r="B19" s="1829"/>
      <c r="C19" s="1830"/>
      <c r="D19" s="1831"/>
      <c r="E19" s="608"/>
      <c r="F19" s="1843"/>
      <c r="G19" s="1844"/>
      <c r="H19" s="1845"/>
      <c r="I19" s="1829"/>
      <c r="J19" s="1830"/>
      <c r="K19" s="1831"/>
      <c r="L19" s="617"/>
      <c r="M19" s="631"/>
      <c r="N19" s="574"/>
      <c r="O19" s="96" t="e">
        <f>VLOOKUP(L19,[36]Listas!$M$69:$N$73,2,0)</f>
        <v>#N/A</v>
      </c>
      <c r="P19" s="96"/>
      <c r="Q19" s="96" t="e">
        <f>HLOOKUP(M19,[36]Listas!$O$67:$Q$68,2,0)</f>
        <v>#N/A</v>
      </c>
      <c r="R19" s="618" t="e">
        <f>INDEX([36]Listas!$O$69:$Q$73,MATCH(L19,[36]Listas!$M$69:$M$73,0),MATCH(M19,[36]Listas!$O$67:$Q$67,0))</f>
        <v>#N/A</v>
      </c>
      <c r="S19" s="1829"/>
      <c r="T19" s="1830"/>
      <c r="U19" s="1831"/>
      <c r="V19" s="607"/>
      <c r="W19" s="607"/>
      <c r="X19" s="607"/>
      <c r="Y19" s="607"/>
      <c r="Z19" s="607"/>
      <c r="AA19" s="607"/>
      <c r="AB19" s="607"/>
      <c r="AC19" s="607"/>
      <c r="AD19" s="607"/>
      <c r="AE19" s="607"/>
      <c r="AF19" s="575"/>
      <c r="AG19" s="96">
        <f t="shared" si="0"/>
        <v>0</v>
      </c>
      <c r="AH19" s="96">
        <f t="shared" si="1"/>
        <v>0</v>
      </c>
      <c r="AI19" s="96">
        <f t="shared" si="2"/>
        <v>0</v>
      </c>
      <c r="AJ19" s="96">
        <f t="shared" si="3"/>
        <v>0</v>
      </c>
      <c r="AK19" s="96">
        <f t="shared" si="4"/>
        <v>0</v>
      </c>
      <c r="AL19" s="96">
        <f t="shared" si="5"/>
        <v>0</v>
      </c>
      <c r="AM19" s="96">
        <f t="shared" si="6"/>
        <v>0</v>
      </c>
      <c r="AN19" s="96">
        <f t="shared" si="7"/>
        <v>0</v>
      </c>
      <c r="AO19" s="96">
        <f t="shared" si="8"/>
        <v>0</v>
      </c>
      <c r="AP19" s="618" t="str">
        <f t="shared" si="9"/>
        <v>0- disminuye 0</v>
      </c>
      <c r="AQ19" s="96" t="e">
        <f t="shared" si="10"/>
        <v>#N/A</v>
      </c>
      <c r="AR19" s="618" t="e">
        <f>IF(AQ19&lt;=1,"Rara vez",VLOOKUP(AQ19,[36]Listas!$L$69:$M$73,2,0))</f>
        <v>#N/A</v>
      </c>
      <c r="AS19" s="96" t="e">
        <f t="shared" si="11"/>
        <v>#N/A</v>
      </c>
      <c r="AT19" s="618" t="e">
        <f t="shared" si="12"/>
        <v>#N/A</v>
      </c>
      <c r="AU19" s="618" t="e">
        <f>INDEX([36]Listas!$O$69:$Q$73,MATCH(AR19,[36]Listas!$M$69:$M$73,0),MATCH(AT19,[36]Listas!$O$67:$Q$67,0))</f>
        <v>#N/A</v>
      </c>
      <c r="AV19" s="617"/>
      <c r="AW19" s="608"/>
      <c r="AX19" s="608"/>
      <c r="AY19" s="617"/>
      <c r="AZ19" s="1862" t="s">
        <v>1190</v>
      </c>
      <c r="BA19" s="1862"/>
      <c r="BB19" s="1862"/>
      <c r="BC19" s="607"/>
      <c r="BD19" s="607"/>
    </row>
    <row r="20" spans="1:56" ht="3.75" customHeight="1" x14ac:dyDescent="0.2">
      <c r="A20" s="87"/>
      <c r="B20" s="97"/>
      <c r="C20" s="97"/>
      <c r="D20" s="97"/>
      <c r="E20" s="90"/>
      <c r="F20" s="97"/>
      <c r="G20" s="97"/>
      <c r="H20" s="97"/>
      <c r="I20" s="97"/>
      <c r="J20" s="97"/>
      <c r="K20" s="97"/>
      <c r="L20" s="90"/>
      <c r="M20" s="90"/>
      <c r="N20" s="90"/>
      <c r="O20" s="90"/>
      <c r="P20" s="90"/>
      <c r="Q20" s="90"/>
      <c r="R20" s="90"/>
      <c r="S20" s="97"/>
      <c r="T20" s="97"/>
      <c r="U20" s="97"/>
      <c r="V20" s="90"/>
      <c r="W20" s="90"/>
      <c r="X20" s="90"/>
      <c r="Y20" s="90"/>
      <c r="Z20" s="90"/>
      <c r="AA20" s="90"/>
      <c r="AB20" s="90"/>
      <c r="AC20" s="90"/>
      <c r="AD20" s="90"/>
      <c r="AE20" s="90"/>
      <c r="AF20" s="90"/>
      <c r="AG20" s="90"/>
      <c r="AH20" s="90"/>
      <c r="AI20" s="90"/>
      <c r="AJ20" s="90"/>
      <c r="AK20" s="90"/>
      <c r="AL20" s="90"/>
      <c r="AM20" s="90"/>
      <c r="AN20" s="90"/>
      <c r="AO20" s="90"/>
      <c r="AP20" s="90"/>
      <c r="AQ20" s="90"/>
      <c r="AR20" s="90"/>
      <c r="AS20" s="90"/>
      <c r="AT20" s="90"/>
      <c r="AU20" s="90"/>
      <c r="AV20" s="97"/>
      <c r="AW20" s="97"/>
      <c r="AX20" s="97"/>
      <c r="AY20" s="90"/>
      <c r="AZ20" s="98"/>
      <c r="BA20" s="98"/>
      <c r="BB20" s="98"/>
      <c r="BC20" s="99"/>
      <c r="BD20" s="100"/>
    </row>
    <row r="21" spans="1:56" ht="15" customHeight="1" x14ac:dyDescent="0.2">
      <c r="A21" s="91"/>
      <c r="B21" s="1863" t="s">
        <v>1196</v>
      </c>
      <c r="C21" s="1863"/>
      <c r="D21" s="1863"/>
      <c r="E21" s="1863"/>
      <c r="F21" s="1863"/>
      <c r="G21" s="1863"/>
      <c r="H21" s="1863"/>
      <c r="I21" s="1863"/>
      <c r="J21" s="1863"/>
      <c r="K21" s="1863"/>
      <c r="L21" s="1863"/>
      <c r="M21" s="1863"/>
      <c r="N21" s="1863"/>
      <c r="O21" s="1863"/>
      <c r="P21" s="1863"/>
      <c r="Q21" s="1863"/>
      <c r="R21" s="1863"/>
      <c r="S21" s="1863"/>
      <c r="T21" s="1863"/>
      <c r="U21" s="1863"/>
      <c r="V21" s="101"/>
      <c r="W21" s="101"/>
      <c r="X21" s="101"/>
      <c r="Y21" s="101"/>
      <c r="Z21" s="101"/>
      <c r="AA21" s="101"/>
      <c r="AB21" s="101"/>
      <c r="AC21" s="101"/>
      <c r="AD21" s="101"/>
      <c r="AE21" s="101"/>
      <c r="AF21" s="101"/>
      <c r="AG21" s="101"/>
      <c r="AH21" s="101"/>
      <c r="AI21" s="101"/>
      <c r="AJ21" s="101"/>
      <c r="AK21" s="101"/>
      <c r="AL21" s="101"/>
      <c r="AM21" s="101"/>
      <c r="AN21" s="101"/>
      <c r="AO21" s="101"/>
      <c r="AP21" s="101"/>
      <c r="AQ21" s="101"/>
      <c r="AR21" s="101"/>
      <c r="AS21" s="101"/>
      <c r="AT21" s="101"/>
      <c r="AU21" s="90"/>
      <c r="AV21" s="102"/>
      <c r="AW21" s="102"/>
      <c r="AX21" s="102"/>
      <c r="AY21" s="1864" t="s">
        <v>2952</v>
      </c>
      <c r="AZ21" s="1865"/>
      <c r="BA21" s="1865"/>
      <c r="BB21" s="1865"/>
      <c r="BC21" s="1865"/>
      <c r="BD21" s="1865"/>
    </row>
    <row r="22" spans="1:56" s="104" customFormat="1" ht="19.5" customHeight="1" x14ac:dyDescent="0.2">
      <c r="A22" s="103"/>
      <c r="B22" s="1866" t="s">
        <v>1197</v>
      </c>
      <c r="C22" s="1867"/>
      <c r="D22" s="1867"/>
      <c r="E22" s="1867"/>
      <c r="F22" s="1867"/>
      <c r="G22" s="1867"/>
      <c r="H22" s="1868"/>
      <c r="I22" s="1866" t="s">
        <v>1198</v>
      </c>
      <c r="J22" s="1867"/>
      <c r="K22" s="1867"/>
      <c r="L22" s="1867"/>
      <c r="M22" s="1867"/>
      <c r="N22" s="1867"/>
      <c r="O22" s="1867"/>
      <c r="P22" s="1867"/>
      <c r="Q22" s="1867"/>
      <c r="R22" s="1867"/>
      <c r="S22" s="1867"/>
      <c r="T22" s="1867"/>
      <c r="U22" s="1868"/>
      <c r="V22" s="1866" t="s">
        <v>604</v>
      </c>
      <c r="W22" s="1867"/>
      <c r="X22" s="1867"/>
      <c r="Y22" s="1867"/>
      <c r="Z22" s="1867"/>
      <c r="AA22" s="1867"/>
      <c r="AB22" s="1867"/>
      <c r="AC22" s="1867"/>
      <c r="AD22" s="1867"/>
      <c r="AE22" s="1867"/>
      <c r="AF22" s="1867"/>
      <c r="AG22" s="1867"/>
      <c r="AH22" s="1867"/>
      <c r="AI22" s="1867"/>
      <c r="AJ22" s="1867"/>
      <c r="AK22" s="1867"/>
      <c r="AL22" s="1867"/>
      <c r="AM22" s="1867"/>
      <c r="AN22" s="1867"/>
      <c r="AO22" s="1867"/>
      <c r="AP22" s="1868"/>
      <c r="AQ22" s="576" t="s">
        <v>605</v>
      </c>
      <c r="AR22" s="1866" t="s">
        <v>605</v>
      </c>
      <c r="AS22" s="1867"/>
      <c r="AT22" s="1867"/>
      <c r="AU22" s="1867"/>
      <c r="AV22" s="1867"/>
      <c r="AW22" s="1868"/>
      <c r="AX22" s="102"/>
      <c r="AY22" s="1865"/>
      <c r="AZ22" s="1865"/>
      <c r="BA22" s="1865"/>
      <c r="BB22" s="1865"/>
      <c r="BC22" s="1865"/>
      <c r="BD22" s="1865"/>
    </row>
    <row r="23" spans="1:56" s="104" customFormat="1" ht="25.5" customHeight="1" x14ac:dyDescent="0.2">
      <c r="A23" s="105"/>
      <c r="B23" s="1869" t="s">
        <v>94</v>
      </c>
      <c r="C23" s="1870"/>
      <c r="D23" s="1870"/>
      <c r="E23" s="1870"/>
      <c r="F23" s="1870"/>
      <c r="G23" s="1870"/>
      <c r="H23" s="1871"/>
      <c r="I23" s="1869" t="s">
        <v>2833</v>
      </c>
      <c r="J23" s="1870"/>
      <c r="K23" s="1870"/>
      <c r="L23" s="1870"/>
      <c r="M23" s="1870"/>
      <c r="N23" s="1870"/>
      <c r="O23" s="1870"/>
      <c r="P23" s="1870"/>
      <c r="Q23" s="1870"/>
      <c r="R23" s="1870"/>
      <c r="S23" s="1870"/>
      <c r="T23" s="1870"/>
      <c r="U23" s="1871"/>
      <c r="V23" s="1869" t="s">
        <v>1398</v>
      </c>
      <c r="W23" s="1870"/>
      <c r="X23" s="1870"/>
      <c r="Y23" s="1870"/>
      <c r="Z23" s="1870"/>
      <c r="AA23" s="1870"/>
      <c r="AB23" s="1870"/>
      <c r="AC23" s="1870"/>
      <c r="AD23" s="1870"/>
      <c r="AE23" s="1870"/>
      <c r="AF23" s="1870"/>
      <c r="AG23" s="1870"/>
      <c r="AH23" s="1870"/>
      <c r="AI23" s="1870"/>
      <c r="AJ23" s="1870"/>
      <c r="AK23" s="1870"/>
      <c r="AL23" s="1870"/>
      <c r="AM23" s="1870"/>
      <c r="AN23" s="1870"/>
      <c r="AO23" s="1870"/>
      <c r="AP23" s="1871"/>
      <c r="AQ23" s="106"/>
      <c r="AR23" s="1869"/>
      <c r="AS23" s="1870"/>
      <c r="AT23" s="1870"/>
      <c r="AU23" s="1870"/>
      <c r="AV23" s="1870"/>
      <c r="AW23" s="1871"/>
      <c r="AX23" s="102"/>
      <c r="AY23" s="1865"/>
      <c r="AZ23" s="1865"/>
      <c r="BA23" s="1865"/>
      <c r="BB23" s="1865"/>
      <c r="BC23" s="1865"/>
      <c r="BD23" s="1865"/>
    </row>
    <row r="24" spans="1:56" s="104" customFormat="1" ht="25.5" customHeight="1" x14ac:dyDescent="0.2">
      <c r="A24" s="105"/>
      <c r="B24" s="1869"/>
      <c r="C24" s="1870"/>
      <c r="D24" s="1870"/>
      <c r="E24" s="1870"/>
      <c r="F24" s="1870"/>
      <c r="G24" s="1870"/>
      <c r="H24" s="1871"/>
      <c r="I24" s="1869"/>
      <c r="J24" s="1870"/>
      <c r="K24" s="1870"/>
      <c r="L24" s="1870"/>
      <c r="M24" s="1870"/>
      <c r="N24" s="1870"/>
      <c r="O24" s="1870"/>
      <c r="P24" s="1870"/>
      <c r="Q24" s="1870"/>
      <c r="R24" s="1870"/>
      <c r="S24" s="1870"/>
      <c r="T24" s="1870"/>
      <c r="U24" s="1871"/>
      <c r="V24" s="1869"/>
      <c r="W24" s="1870"/>
      <c r="X24" s="1870"/>
      <c r="Y24" s="1870"/>
      <c r="Z24" s="1870"/>
      <c r="AA24" s="1870"/>
      <c r="AB24" s="1870"/>
      <c r="AC24" s="1870"/>
      <c r="AD24" s="1870"/>
      <c r="AE24" s="1870"/>
      <c r="AF24" s="1870"/>
      <c r="AG24" s="1870"/>
      <c r="AH24" s="1870"/>
      <c r="AI24" s="1870"/>
      <c r="AJ24" s="1870"/>
      <c r="AK24" s="1870"/>
      <c r="AL24" s="1870"/>
      <c r="AM24" s="1870"/>
      <c r="AN24" s="1870"/>
      <c r="AO24" s="1870"/>
      <c r="AP24" s="1871"/>
      <c r="AQ24" s="106"/>
      <c r="AR24" s="1869"/>
      <c r="AS24" s="1870"/>
      <c r="AT24" s="1870"/>
      <c r="AU24" s="1870"/>
      <c r="AV24" s="1870"/>
      <c r="AW24" s="1871"/>
      <c r="AX24" s="102"/>
      <c r="AY24" s="1865"/>
      <c r="AZ24" s="1865"/>
      <c r="BA24" s="1865"/>
      <c r="BB24" s="1865"/>
      <c r="BC24" s="1865"/>
      <c r="BD24" s="1865"/>
    </row>
    <row r="25" spans="1:56" x14ac:dyDescent="0.2">
      <c r="A25" s="107"/>
      <c r="B25" s="107"/>
      <c r="C25" s="107"/>
      <c r="D25" s="107"/>
      <c r="E25" s="108"/>
      <c r="F25" s="107"/>
      <c r="G25" s="107"/>
      <c r="H25" s="107"/>
      <c r="I25" s="107"/>
      <c r="J25" s="107"/>
      <c r="K25" s="107"/>
      <c r="L25" s="109"/>
      <c r="M25" s="109"/>
      <c r="N25" s="109"/>
      <c r="O25" s="109"/>
      <c r="P25" s="109"/>
      <c r="Q25" s="109"/>
      <c r="R25" s="109"/>
      <c r="S25" s="109"/>
      <c r="T25" s="109"/>
      <c r="U25" s="109"/>
      <c r="V25" s="108"/>
      <c r="W25" s="108"/>
      <c r="X25" s="108"/>
      <c r="Y25" s="108"/>
      <c r="Z25" s="108"/>
      <c r="AA25" s="108"/>
      <c r="AB25" s="108"/>
      <c r="AC25" s="108"/>
      <c r="AD25" s="108"/>
      <c r="AE25" s="108"/>
      <c r="AF25" s="108"/>
      <c r="AG25" s="108"/>
      <c r="AH25" s="108"/>
      <c r="AI25" s="108"/>
      <c r="AJ25" s="108"/>
      <c r="AK25" s="108"/>
      <c r="AL25" s="108"/>
      <c r="AM25" s="108"/>
      <c r="AN25" s="108"/>
      <c r="AO25" s="108"/>
      <c r="AP25" s="108"/>
      <c r="AQ25" s="108"/>
      <c r="AR25" s="108"/>
      <c r="AS25" s="108"/>
      <c r="AT25" s="108"/>
      <c r="AU25" s="108"/>
      <c r="AV25" s="109"/>
      <c r="AW25" s="109"/>
      <c r="AX25" s="109"/>
      <c r="AY25" s="108"/>
      <c r="AZ25" s="107"/>
      <c r="BA25" s="107"/>
      <c r="BB25" s="107"/>
      <c r="BC25" s="108"/>
      <c r="BD25" s="108"/>
    </row>
    <row r="26" spans="1:56" x14ac:dyDescent="0.2">
      <c r="A26" s="107"/>
      <c r="B26" s="107"/>
      <c r="C26" s="107"/>
      <c r="D26" s="107"/>
      <c r="E26" s="108"/>
      <c r="F26" s="107"/>
      <c r="G26" s="107"/>
      <c r="H26" s="107"/>
      <c r="I26" s="107"/>
      <c r="J26" s="107"/>
      <c r="K26" s="107"/>
      <c r="L26" s="109"/>
      <c r="M26" s="109"/>
      <c r="N26" s="109"/>
      <c r="O26" s="109"/>
      <c r="P26" s="109"/>
      <c r="Q26" s="109"/>
      <c r="R26" s="109"/>
      <c r="S26" s="109"/>
      <c r="T26" s="109"/>
      <c r="U26" s="109"/>
      <c r="V26" s="108"/>
      <c r="W26" s="108"/>
      <c r="X26" s="108"/>
      <c r="Y26" s="108"/>
      <c r="Z26" s="108"/>
      <c r="AA26" s="108"/>
      <c r="AB26" s="108"/>
      <c r="AC26" s="108"/>
      <c r="AD26" s="108"/>
      <c r="AE26" s="108"/>
      <c r="AF26" s="108"/>
      <c r="AG26" s="108"/>
      <c r="AH26" s="108"/>
      <c r="AI26" s="108"/>
      <c r="AJ26" s="108"/>
      <c r="AK26" s="108"/>
      <c r="AL26" s="108"/>
      <c r="AM26" s="108"/>
      <c r="AN26" s="108"/>
      <c r="AO26" s="108"/>
      <c r="AP26" s="108"/>
      <c r="AQ26" s="108"/>
      <c r="AR26" s="108"/>
      <c r="AS26" s="108"/>
      <c r="AT26" s="108"/>
      <c r="AU26" s="108"/>
      <c r="AV26" s="109"/>
      <c r="AW26" s="109"/>
      <c r="AX26" s="109"/>
      <c r="AY26" s="108"/>
      <c r="AZ26" s="107"/>
      <c r="BA26" s="107"/>
      <c r="BB26" s="107"/>
      <c r="BC26" s="108"/>
      <c r="BD26" s="108"/>
    </row>
    <row r="27" spans="1:56" x14ac:dyDescent="0.2">
      <c r="A27" s="107"/>
      <c r="B27" s="107"/>
      <c r="C27" s="107"/>
      <c r="D27" s="107"/>
      <c r="E27" s="108"/>
      <c r="F27" s="107"/>
      <c r="G27" s="107"/>
      <c r="H27" s="107"/>
      <c r="I27" s="107"/>
      <c r="J27" s="107"/>
      <c r="K27" s="107"/>
      <c r="L27" s="109"/>
      <c r="M27" s="109"/>
      <c r="N27" s="109"/>
      <c r="O27" s="109"/>
      <c r="P27" s="109"/>
      <c r="Q27" s="109"/>
      <c r="R27" s="109"/>
      <c r="S27" s="109"/>
      <c r="T27" s="109"/>
      <c r="U27" s="109"/>
      <c r="V27" s="108"/>
      <c r="W27" s="108"/>
      <c r="X27" s="108"/>
      <c r="Y27" s="108"/>
      <c r="Z27" s="108"/>
      <c r="AA27" s="108"/>
      <c r="AB27" s="108"/>
      <c r="AC27" s="108"/>
      <c r="AD27" s="108"/>
      <c r="AE27" s="108"/>
      <c r="AF27" s="108"/>
      <c r="AG27" s="108"/>
      <c r="AH27" s="108"/>
      <c r="AI27" s="108"/>
      <c r="AJ27" s="108"/>
      <c r="AK27" s="108"/>
      <c r="AL27" s="108"/>
      <c r="AM27" s="108"/>
      <c r="AN27" s="108"/>
      <c r="AO27" s="108"/>
      <c r="AP27" s="108"/>
      <c r="AQ27" s="108"/>
      <c r="AR27" s="108"/>
      <c r="AS27" s="108"/>
      <c r="AT27" s="108"/>
      <c r="AU27" s="108"/>
      <c r="AV27" s="109"/>
      <c r="AW27" s="109"/>
      <c r="AX27" s="109"/>
      <c r="AY27" s="108"/>
      <c r="AZ27" s="107"/>
      <c r="BA27" s="107"/>
      <c r="BB27" s="107"/>
      <c r="BC27" s="108"/>
      <c r="BD27" s="108"/>
    </row>
    <row r="28" spans="1:56" x14ac:dyDescent="0.2">
      <c r="A28" s="107"/>
      <c r="B28" s="107"/>
      <c r="C28" s="107"/>
      <c r="D28" s="107"/>
      <c r="E28" s="108"/>
      <c r="F28" s="107"/>
      <c r="G28" s="107"/>
      <c r="H28" s="107"/>
      <c r="I28" s="107"/>
      <c r="J28" s="107"/>
      <c r="K28" s="107"/>
      <c r="L28" s="109"/>
      <c r="M28" s="109"/>
      <c r="N28" s="109"/>
      <c r="O28" s="109"/>
      <c r="P28" s="109"/>
      <c r="Q28" s="109"/>
      <c r="R28" s="109"/>
      <c r="S28" s="109"/>
      <c r="T28" s="109"/>
      <c r="U28" s="109"/>
      <c r="V28" s="108"/>
      <c r="W28" s="108"/>
      <c r="X28" s="108"/>
      <c r="Y28" s="108"/>
      <c r="Z28" s="108"/>
      <c r="AA28" s="108"/>
      <c r="AB28" s="108"/>
      <c r="AC28" s="108"/>
      <c r="AD28" s="108"/>
      <c r="AE28" s="108"/>
      <c r="AF28" s="108"/>
      <c r="AG28" s="108"/>
      <c r="AH28" s="108"/>
      <c r="AI28" s="108"/>
      <c r="AJ28" s="108"/>
      <c r="AK28" s="108"/>
      <c r="AL28" s="108"/>
      <c r="AM28" s="108"/>
      <c r="AN28" s="108"/>
      <c r="AO28" s="108"/>
      <c r="AP28" s="108"/>
      <c r="AQ28" s="108"/>
      <c r="AR28" s="108"/>
      <c r="AS28" s="108"/>
      <c r="AT28" s="108"/>
      <c r="AU28" s="108"/>
      <c r="AV28" s="109"/>
      <c r="AW28" s="109"/>
      <c r="AX28" s="109"/>
      <c r="AY28" s="108"/>
      <c r="AZ28" s="107"/>
      <c r="BA28" s="107"/>
      <c r="BB28" s="107"/>
      <c r="BC28" s="108"/>
      <c r="BD28" s="108"/>
    </row>
    <row r="29" spans="1:56" x14ac:dyDescent="0.2">
      <c r="A29" s="107"/>
      <c r="B29" s="107"/>
      <c r="C29" s="107"/>
      <c r="D29" s="107"/>
      <c r="E29" s="108"/>
      <c r="F29" s="107"/>
      <c r="G29" s="107"/>
      <c r="H29" s="107"/>
      <c r="I29" s="107"/>
      <c r="J29" s="107"/>
      <c r="K29" s="107"/>
      <c r="L29" s="109"/>
      <c r="M29" s="109"/>
      <c r="N29" s="109"/>
      <c r="O29" s="109"/>
      <c r="P29" s="109"/>
      <c r="Q29" s="109"/>
      <c r="R29" s="109"/>
      <c r="S29" s="109"/>
      <c r="T29" s="109"/>
      <c r="U29" s="109"/>
      <c r="V29" s="108"/>
      <c r="W29" s="108"/>
      <c r="X29" s="108"/>
      <c r="Y29" s="108"/>
      <c r="Z29" s="108"/>
      <c r="AA29" s="108"/>
      <c r="AB29" s="108"/>
      <c r="AC29" s="108"/>
      <c r="AD29" s="108"/>
      <c r="AE29" s="108"/>
      <c r="AF29" s="108"/>
      <c r="AG29" s="108"/>
      <c r="AH29" s="108"/>
      <c r="AI29" s="108"/>
      <c r="AJ29" s="108"/>
      <c r="AK29" s="108"/>
      <c r="AL29" s="108"/>
      <c r="AM29" s="108"/>
      <c r="AN29" s="108"/>
      <c r="AO29" s="108"/>
      <c r="AP29" s="108"/>
      <c r="AQ29" s="108"/>
      <c r="AR29" s="108"/>
      <c r="AS29" s="108"/>
      <c r="AT29" s="108"/>
      <c r="AU29" s="108"/>
      <c r="AV29" s="109"/>
      <c r="AW29" s="109"/>
      <c r="AX29" s="109"/>
      <c r="AY29" s="108"/>
      <c r="AZ29" s="107"/>
      <c r="BA29" s="107"/>
      <c r="BB29" s="107"/>
      <c r="BC29" s="108"/>
      <c r="BD29" s="108"/>
    </row>
    <row r="30" spans="1:56" x14ac:dyDescent="0.2">
      <c r="A30" s="107"/>
      <c r="B30" s="107"/>
      <c r="C30" s="107"/>
      <c r="D30" s="107"/>
      <c r="E30" s="108"/>
      <c r="F30" s="107"/>
      <c r="G30" s="107"/>
      <c r="H30" s="107"/>
      <c r="I30" s="107"/>
      <c r="J30" s="107"/>
      <c r="K30" s="107"/>
      <c r="L30" s="109"/>
      <c r="M30" s="109"/>
      <c r="N30" s="109"/>
      <c r="O30" s="109"/>
      <c r="P30" s="109"/>
      <c r="Q30" s="109"/>
      <c r="R30" s="109"/>
      <c r="S30" s="109"/>
      <c r="T30" s="109"/>
      <c r="U30" s="109"/>
      <c r="V30" s="108"/>
      <c r="W30" s="108"/>
      <c r="X30" s="108"/>
      <c r="Y30" s="108"/>
      <c r="Z30" s="108"/>
      <c r="AA30" s="108"/>
      <c r="AB30" s="108"/>
      <c r="AC30" s="108"/>
      <c r="AD30" s="108"/>
      <c r="AE30" s="108"/>
      <c r="AF30" s="108"/>
      <c r="AG30" s="108"/>
      <c r="AH30" s="108"/>
      <c r="AI30" s="108"/>
      <c r="AJ30" s="108"/>
      <c r="AK30" s="108"/>
      <c r="AL30" s="108"/>
      <c r="AM30" s="108"/>
      <c r="AN30" s="108"/>
      <c r="AO30" s="108"/>
      <c r="AP30" s="108"/>
      <c r="AQ30" s="108"/>
      <c r="AR30" s="108"/>
      <c r="AS30" s="108"/>
      <c r="AT30" s="108"/>
      <c r="AU30" s="108"/>
      <c r="AV30" s="109"/>
      <c r="AW30" s="109"/>
      <c r="AX30" s="109"/>
      <c r="AY30" s="108"/>
      <c r="AZ30" s="107"/>
      <c r="BA30" s="107"/>
      <c r="BB30" s="107"/>
      <c r="BC30" s="108"/>
      <c r="BD30" s="108"/>
    </row>
    <row r="31" spans="1:56" x14ac:dyDescent="0.2">
      <c r="A31" s="107"/>
      <c r="B31" s="107"/>
      <c r="C31" s="107"/>
      <c r="D31" s="107"/>
      <c r="E31" s="108"/>
      <c r="F31" s="107"/>
      <c r="G31" s="107"/>
      <c r="H31" s="107"/>
      <c r="I31" s="107"/>
      <c r="J31" s="107"/>
      <c r="K31" s="107"/>
      <c r="L31" s="109"/>
      <c r="M31" s="109"/>
      <c r="N31" s="109"/>
      <c r="O31" s="109"/>
      <c r="P31" s="109"/>
      <c r="Q31" s="109"/>
      <c r="R31" s="109"/>
      <c r="S31" s="109"/>
      <c r="T31" s="109"/>
      <c r="U31" s="109"/>
      <c r="V31" s="108"/>
      <c r="W31" s="108"/>
      <c r="X31" s="108"/>
      <c r="Y31" s="108"/>
      <c r="Z31" s="108"/>
      <c r="AA31" s="108"/>
      <c r="AB31" s="108"/>
      <c r="AC31" s="108"/>
      <c r="AD31" s="108"/>
      <c r="AE31" s="108"/>
      <c r="AF31" s="108"/>
      <c r="AG31" s="108"/>
      <c r="AH31" s="108"/>
      <c r="AI31" s="108"/>
      <c r="AJ31" s="108"/>
      <c r="AK31" s="108"/>
      <c r="AL31" s="108"/>
      <c r="AM31" s="108"/>
      <c r="AN31" s="108"/>
      <c r="AO31" s="108"/>
      <c r="AP31" s="108"/>
      <c r="AQ31" s="108"/>
      <c r="AR31" s="108"/>
      <c r="AS31" s="108"/>
      <c r="AT31" s="108"/>
      <c r="AU31" s="108"/>
      <c r="AV31" s="109"/>
      <c r="AW31" s="109"/>
      <c r="AX31" s="109"/>
      <c r="AY31" s="108"/>
      <c r="AZ31" s="107"/>
      <c r="BA31" s="107"/>
      <c r="BB31" s="107"/>
      <c r="BC31" s="108"/>
      <c r="BD31" s="108"/>
    </row>
    <row r="32" spans="1:56" x14ac:dyDescent="0.2">
      <c r="A32" s="107"/>
      <c r="B32" s="107"/>
      <c r="C32" s="107"/>
      <c r="D32" s="107"/>
      <c r="E32" s="108"/>
      <c r="F32" s="107"/>
      <c r="G32" s="107"/>
      <c r="H32" s="107"/>
      <c r="I32" s="107"/>
      <c r="J32" s="107"/>
      <c r="K32" s="107"/>
      <c r="L32" s="109"/>
      <c r="M32" s="109"/>
      <c r="N32" s="109"/>
      <c r="O32" s="109"/>
      <c r="P32" s="109"/>
      <c r="Q32" s="109"/>
      <c r="R32" s="109"/>
      <c r="S32" s="109"/>
      <c r="T32" s="109"/>
      <c r="U32" s="109"/>
      <c r="V32" s="108"/>
      <c r="W32" s="108"/>
      <c r="X32" s="108"/>
      <c r="Y32" s="108"/>
      <c r="Z32" s="108"/>
      <c r="AA32" s="108"/>
      <c r="AB32" s="108"/>
      <c r="AC32" s="108"/>
      <c r="AD32" s="108"/>
      <c r="AE32" s="108"/>
      <c r="AF32" s="108"/>
      <c r="AG32" s="108"/>
      <c r="AH32" s="108"/>
      <c r="AI32" s="108"/>
      <c r="AJ32" s="108"/>
      <c r="AK32" s="108"/>
      <c r="AL32" s="108"/>
      <c r="AM32" s="108"/>
      <c r="AN32" s="108"/>
      <c r="AO32" s="108"/>
      <c r="AP32" s="108"/>
      <c r="AQ32" s="108"/>
      <c r="AR32" s="108"/>
      <c r="AS32" s="108"/>
      <c r="AT32" s="108"/>
      <c r="AU32" s="108"/>
      <c r="AV32" s="109"/>
      <c r="AW32" s="109"/>
      <c r="AX32" s="109"/>
      <c r="AY32" s="108"/>
      <c r="AZ32" s="107"/>
      <c r="BA32" s="107"/>
      <c r="BB32" s="107"/>
      <c r="BC32" s="108"/>
      <c r="BD32" s="108"/>
    </row>
    <row r="33" spans="1:56" x14ac:dyDescent="0.2">
      <c r="A33" s="107"/>
      <c r="B33" s="107"/>
      <c r="C33" s="107"/>
      <c r="D33" s="107"/>
      <c r="E33" s="108"/>
      <c r="F33" s="107"/>
      <c r="G33" s="107"/>
      <c r="H33" s="107"/>
      <c r="I33" s="107"/>
      <c r="J33" s="107"/>
      <c r="K33" s="107"/>
      <c r="L33" s="109"/>
      <c r="M33" s="109"/>
      <c r="N33" s="109"/>
      <c r="O33" s="109"/>
      <c r="P33" s="109"/>
      <c r="Q33" s="109"/>
      <c r="R33" s="109"/>
      <c r="S33" s="109"/>
      <c r="T33" s="109"/>
      <c r="U33" s="109"/>
      <c r="V33" s="108"/>
      <c r="W33" s="108"/>
      <c r="X33" s="108"/>
      <c r="Y33" s="108"/>
      <c r="Z33" s="108"/>
      <c r="AA33" s="108"/>
      <c r="AB33" s="108"/>
      <c r="AC33" s="108"/>
      <c r="AD33" s="108"/>
      <c r="AE33" s="108"/>
      <c r="AF33" s="108"/>
      <c r="AG33" s="108"/>
      <c r="AH33" s="108"/>
      <c r="AI33" s="108"/>
      <c r="AJ33" s="108"/>
      <c r="AK33" s="108"/>
      <c r="AL33" s="108"/>
      <c r="AM33" s="108"/>
      <c r="AN33" s="108"/>
      <c r="AO33" s="108"/>
      <c r="AP33" s="108"/>
      <c r="AQ33" s="108"/>
      <c r="AR33" s="108"/>
      <c r="AS33" s="108"/>
      <c r="AT33" s="108"/>
      <c r="AU33" s="108"/>
      <c r="AV33" s="109"/>
      <c r="AW33" s="109"/>
      <c r="AX33" s="109"/>
      <c r="AY33" s="108"/>
      <c r="AZ33" s="107"/>
      <c r="BA33" s="107"/>
      <c r="BB33" s="107"/>
      <c r="BC33" s="108"/>
      <c r="BD33" s="108"/>
    </row>
    <row r="34" spans="1:56" x14ac:dyDescent="0.2">
      <c r="A34" s="107"/>
      <c r="B34" s="107"/>
      <c r="C34" s="107"/>
      <c r="D34" s="107"/>
      <c r="E34" s="108"/>
      <c r="F34" s="107"/>
      <c r="G34" s="107"/>
      <c r="H34" s="107"/>
      <c r="I34" s="107"/>
      <c r="J34" s="107"/>
      <c r="K34" s="107"/>
      <c r="L34" s="109"/>
      <c r="M34" s="109"/>
      <c r="N34" s="109"/>
      <c r="O34" s="109"/>
      <c r="P34" s="109"/>
      <c r="Q34" s="109"/>
      <c r="R34" s="109"/>
      <c r="S34" s="109"/>
      <c r="T34" s="109"/>
      <c r="U34" s="109"/>
      <c r="V34" s="108"/>
      <c r="W34" s="108"/>
      <c r="X34" s="108"/>
      <c r="Y34" s="108"/>
      <c r="Z34" s="108"/>
      <c r="AA34" s="108"/>
      <c r="AB34" s="108"/>
      <c r="AC34" s="108"/>
      <c r="AD34" s="108"/>
      <c r="AE34" s="108"/>
      <c r="AF34" s="108"/>
      <c r="AG34" s="108"/>
      <c r="AH34" s="108"/>
      <c r="AI34" s="108"/>
      <c r="AJ34" s="108"/>
      <c r="AK34" s="108"/>
      <c r="AL34" s="108"/>
      <c r="AM34" s="108"/>
      <c r="AN34" s="108"/>
      <c r="AO34" s="108"/>
      <c r="AP34" s="108"/>
      <c r="AQ34" s="108"/>
      <c r="AR34" s="108"/>
      <c r="AS34" s="108"/>
      <c r="AT34" s="108"/>
      <c r="AU34" s="108"/>
      <c r="AV34" s="109"/>
      <c r="AW34" s="109"/>
      <c r="AX34" s="109"/>
      <c r="AY34" s="108"/>
      <c r="AZ34" s="107"/>
      <c r="BA34" s="107"/>
      <c r="BB34" s="107"/>
      <c r="BC34" s="108"/>
      <c r="BD34" s="108"/>
    </row>
    <row r="35" spans="1:56" x14ac:dyDescent="0.2">
      <c r="A35" s="107"/>
      <c r="B35" s="107"/>
      <c r="C35" s="107"/>
      <c r="D35" s="107"/>
      <c r="E35" s="108"/>
      <c r="F35" s="107"/>
      <c r="G35" s="107"/>
      <c r="H35" s="107"/>
      <c r="I35" s="107"/>
      <c r="J35" s="107"/>
      <c r="K35" s="107"/>
      <c r="L35" s="109"/>
      <c r="M35" s="109"/>
      <c r="N35" s="109"/>
      <c r="O35" s="109"/>
      <c r="P35" s="109"/>
      <c r="Q35" s="109"/>
      <c r="R35" s="109"/>
      <c r="S35" s="109"/>
      <c r="T35" s="109"/>
      <c r="U35" s="109"/>
      <c r="V35" s="108"/>
      <c r="W35" s="108"/>
      <c r="X35" s="108"/>
      <c r="Y35" s="108"/>
      <c r="Z35" s="108"/>
      <c r="AA35" s="108"/>
      <c r="AB35" s="108"/>
      <c r="AC35" s="108"/>
      <c r="AD35" s="108"/>
      <c r="AE35" s="108"/>
      <c r="AF35" s="108"/>
      <c r="AG35" s="108"/>
      <c r="AH35" s="108"/>
      <c r="AI35" s="108"/>
      <c r="AJ35" s="108"/>
      <c r="AK35" s="108"/>
      <c r="AL35" s="108"/>
      <c r="AM35" s="108"/>
      <c r="AN35" s="108"/>
      <c r="AO35" s="108"/>
      <c r="AP35" s="108"/>
      <c r="AQ35" s="108"/>
      <c r="AR35" s="108"/>
      <c r="AS35" s="108"/>
      <c r="AT35" s="108"/>
      <c r="AU35" s="108"/>
      <c r="AV35" s="109"/>
      <c r="AW35" s="109"/>
      <c r="AX35" s="109"/>
      <c r="AY35" s="108"/>
      <c r="AZ35" s="107"/>
      <c r="BA35" s="107"/>
      <c r="BB35" s="107"/>
      <c r="BC35" s="108"/>
      <c r="BD35" s="108"/>
    </row>
    <row r="36" spans="1:56" x14ac:dyDescent="0.2">
      <c r="A36" s="107"/>
      <c r="B36" s="107"/>
      <c r="C36" s="107"/>
      <c r="D36" s="107"/>
      <c r="E36" s="108"/>
      <c r="F36" s="107"/>
      <c r="G36" s="107"/>
      <c r="H36" s="107"/>
      <c r="I36" s="107"/>
      <c r="J36" s="107"/>
      <c r="K36" s="107"/>
      <c r="L36" s="109"/>
      <c r="M36" s="109"/>
      <c r="N36" s="109"/>
      <c r="O36" s="109"/>
      <c r="P36" s="109"/>
      <c r="Q36" s="109"/>
      <c r="R36" s="109"/>
      <c r="S36" s="109"/>
      <c r="T36" s="109"/>
      <c r="U36" s="109"/>
      <c r="V36" s="108"/>
      <c r="W36" s="108"/>
      <c r="X36" s="108"/>
      <c r="Y36" s="108"/>
      <c r="Z36" s="108"/>
      <c r="AA36" s="108"/>
      <c r="AB36" s="108"/>
      <c r="AC36" s="108"/>
      <c r="AD36" s="108"/>
      <c r="AE36" s="108"/>
      <c r="AF36" s="108"/>
      <c r="AG36" s="108"/>
      <c r="AH36" s="108"/>
      <c r="AI36" s="108"/>
      <c r="AJ36" s="108"/>
      <c r="AK36" s="108"/>
      <c r="AL36" s="108"/>
      <c r="AM36" s="108"/>
      <c r="AN36" s="108"/>
      <c r="AO36" s="108"/>
      <c r="AP36" s="108"/>
      <c r="AQ36" s="108"/>
      <c r="AR36" s="108"/>
      <c r="AS36" s="108"/>
      <c r="AT36" s="108"/>
      <c r="AU36" s="108"/>
      <c r="AV36" s="109"/>
      <c r="AW36" s="109"/>
      <c r="AX36" s="109"/>
      <c r="AY36" s="108"/>
      <c r="AZ36" s="107"/>
      <c r="BA36" s="107"/>
      <c r="BB36" s="107"/>
      <c r="BC36" s="108"/>
      <c r="BD36" s="108"/>
    </row>
    <row r="37" spans="1:56" x14ac:dyDescent="0.2">
      <c r="A37" s="107"/>
      <c r="B37" s="107"/>
      <c r="C37" s="107"/>
      <c r="D37" s="107"/>
      <c r="E37" s="108"/>
      <c r="F37" s="107"/>
      <c r="G37" s="107"/>
      <c r="H37" s="107"/>
      <c r="I37" s="107"/>
      <c r="J37" s="107"/>
      <c r="K37" s="107"/>
      <c r="L37" s="109"/>
      <c r="M37" s="109"/>
      <c r="N37" s="109"/>
      <c r="O37" s="109"/>
      <c r="P37" s="109"/>
      <c r="Q37" s="109"/>
      <c r="R37" s="109"/>
      <c r="S37" s="109"/>
      <c r="T37" s="109"/>
      <c r="U37" s="109"/>
      <c r="V37" s="108"/>
      <c r="W37" s="108"/>
      <c r="X37" s="108"/>
      <c r="Y37" s="108"/>
      <c r="Z37" s="108"/>
      <c r="AA37" s="108"/>
      <c r="AB37" s="108"/>
      <c r="AC37" s="108"/>
      <c r="AD37" s="108"/>
      <c r="AE37" s="108"/>
      <c r="AF37" s="108"/>
      <c r="AG37" s="108"/>
      <c r="AH37" s="108"/>
      <c r="AI37" s="108"/>
      <c r="AJ37" s="108"/>
      <c r="AK37" s="108"/>
      <c r="AL37" s="108"/>
      <c r="AM37" s="108"/>
      <c r="AN37" s="108"/>
      <c r="AO37" s="108"/>
      <c r="AP37" s="108"/>
      <c r="AQ37" s="108"/>
      <c r="AR37" s="108"/>
      <c r="AS37" s="108"/>
      <c r="AT37" s="108"/>
      <c r="AU37" s="108"/>
      <c r="AV37" s="109"/>
      <c r="AW37" s="109"/>
      <c r="AX37" s="109"/>
      <c r="AY37" s="108"/>
      <c r="AZ37" s="107"/>
      <c r="BA37" s="107"/>
      <c r="BB37" s="107"/>
      <c r="BC37" s="108"/>
      <c r="BD37" s="108"/>
    </row>
    <row r="38" spans="1:56" x14ac:dyDescent="0.2">
      <c r="A38" s="107"/>
      <c r="B38" s="107"/>
      <c r="C38" s="107"/>
      <c r="D38" s="107"/>
      <c r="E38" s="108"/>
      <c r="F38" s="107"/>
      <c r="G38" s="107"/>
      <c r="H38" s="107"/>
      <c r="I38" s="107"/>
      <c r="J38" s="107"/>
      <c r="K38" s="107"/>
      <c r="L38" s="109"/>
      <c r="M38" s="109"/>
      <c r="N38" s="109"/>
      <c r="O38" s="109"/>
      <c r="P38" s="109"/>
      <c r="Q38" s="109"/>
      <c r="R38" s="109"/>
      <c r="S38" s="109"/>
      <c r="T38" s="109"/>
      <c r="U38" s="109"/>
      <c r="V38" s="108"/>
      <c r="W38" s="108"/>
      <c r="X38" s="108"/>
      <c r="Y38" s="108"/>
      <c r="Z38" s="108"/>
      <c r="AA38" s="108"/>
      <c r="AB38" s="108"/>
      <c r="AC38" s="108"/>
      <c r="AD38" s="108"/>
      <c r="AE38" s="108"/>
      <c r="AF38" s="108"/>
      <c r="AG38" s="108"/>
      <c r="AH38" s="108"/>
      <c r="AI38" s="108"/>
      <c r="AJ38" s="108"/>
      <c r="AK38" s="108"/>
      <c r="AL38" s="108"/>
      <c r="AM38" s="108"/>
      <c r="AN38" s="108"/>
      <c r="AO38" s="108"/>
      <c r="AP38" s="108"/>
      <c r="AQ38" s="108"/>
      <c r="AR38" s="108"/>
      <c r="AS38" s="108"/>
      <c r="AT38" s="108"/>
      <c r="AU38" s="108"/>
      <c r="AV38" s="109"/>
      <c r="AW38" s="109"/>
      <c r="AX38" s="109"/>
      <c r="AY38" s="108"/>
      <c r="AZ38" s="107"/>
      <c r="BA38" s="107"/>
      <c r="BB38" s="107"/>
      <c r="BC38" s="108"/>
      <c r="BD38" s="108"/>
    </row>
    <row r="39" spans="1:56" x14ac:dyDescent="0.2">
      <c r="A39" s="107"/>
      <c r="B39" s="107"/>
      <c r="C39" s="107"/>
      <c r="D39" s="107"/>
      <c r="E39" s="108"/>
      <c r="F39" s="107"/>
      <c r="G39" s="107"/>
      <c r="H39" s="107"/>
      <c r="I39" s="107"/>
      <c r="J39" s="107"/>
      <c r="K39" s="107"/>
      <c r="L39" s="109"/>
      <c r="M39" s="109"/>
      <c r="N39" s="109"/>
      <c r="O39" s="109"/>
      <c r="P39" s="109"/>
      <c r="Q39" s="109"/>
      <c r="R39" s="109"/>
      <c r="S39" s="109"/>
      <c r="T39" s="109"/>
      <c r="U39" s="109"/>
      <c r="V39" s="108"/>
      <c r="W39" s="108"/>
      <c r="X39" s="108"/>
      <c r="Y39" s="108"/>
      <c r="Z39" s="108"/>
      <c r="AA39" s="108"/>
      <c r="AB39" s="108"/>
      <c r="AC39" s="108"/>
      <c r="AD39" s="108"/>
      <c r="AE39" s="108"/>
      <c r="AF39" s="108"/>
      <c r="AG39" s="108"/>
      <c r="AH39" s="108"/>
      <c r="AI39" s="108"/>
      <c r="AJ39" s="108"/>
      <c r="AK39" s="108"/>
      <c r="AL39" s="108"/>
      <c r="AM39" s="108"/>
      <c r="AN39" s="108"/>
      <c r="AO39" s="108"/>
      <c r="AP39" s="108"/>
      <c r="AQ39" s="108"/>
      <c r="AR39" s="108"/>
      <c r="AS39" s="108"/>
      <c r="AT39" s="108"/>
      <c r="AU39" s="108"/>
      <c r="AV39" s="109"/>
      <c r="AW39" s="109"/>
      <c r="AX39" s="109"/>
      <c r="AY39" s="108"/>
      <c r="AZ39" s="107"/>
      <c r="BA39" s="107"/>
      <c r="BB39" s="107"/>
      <c r="BC39" s="108"/>
      <c r="BD39" s="108"/>
    </row>
    <row r="40" spans="1:56" x14ac:dyDescent="0.2">
      <c r="A40" s="107"/>
      <c r="B40" s="107"/>
      <c r="C40" s="107"/>
      <c r="D40" s="107"/>
      <c r="E40" s="108"/>
      <c r="F40" s="107"/>
      <c r="G40" s="107"/>
      <c r="H40" s="107"/>
      <c r="I40" s="107"/>
      <c r="J40" s="107"/>
      <c r="K40" s="107"/>
      <c r="L40" s="109"/>
      <c r="M40" s="109"/>
      <c r="N40" s="109"/>
      <c r="O40" s="109"/>
      <c r="P40" s="109"/>
      <c r="Q40" s="109"/>
      <c r="R40" s="109"/>
      <c r="S40" s="109"/>
      <c r="T40" s="109"/>
      <c r="U40" s="109"/>
      <c r="V40" s="108"/>
      <c r="W40" s="108"/>
      <c r="X40" s="108"/>
      <c r="Y40" s="108"/>
      <c r="Z40" s="108"/>
      <c r="AA40" s="108"/>
      <c r="AB40" s="108"/>
      <c r="AC40" s="108"/>
      <c r="AD40" s="108"/>
      <c r="AE40" s="108"/>
      <c r="AF40" s="108"/>
      <c r="AG40" s="108"/>
      <c r="AH40" s="108"/>
      <c r="AI40" s="108"/>
      <c r="AJ40" s="108"/>
      <c r="AK40" s="108"/>
      <c r="AL40" s="108"/>
      <c r="AM40" s="108"/>
      <c r="AN40" s="108"/>
      <c r="AO40" s="108"/>
      <c r="AP40" s="108"/>
      <c r="AQ40" s="108"/>
      <c r="AR40" s="108"/>
      <c r="AS40" s="108"/>
      <c r="AT40" s="108"/>
      <c r="AU40" s="108"/>
      <c r="AV40" s="109"/>
      <c r="AW40" s="109"/>
      <c r="AX40" s="109"/>
      <c r="AY40" s="108"/>
      <c r="AZ40" s="107"/>
      <c r="BA40" s="107"/>
      <c r="BB40" s="107"/>
      <c r="BC40" s="108"/>
      <c r="BD40" s="108"/>
    </row>
    <row r="41" spans="1:56" x14ac:dyDescent="0.2">
      <c r="A41" s="107"/>
      <c r="B41" s="107"/>
      <c r="C41" s="107"/>
      <c r="D41" s="107"/>
      <c r="E41" s="108"/>
      <c r="F41" s="107"/>
      <c r="G41" s="107"/>
      <c r="H41" s="107"/>
      <c r="I41" s="107"/>
      <c r="J41" s="107"/>
      <c r="K41" s="107"/>
      <c r="L41" s="109"/>
      <c r="M41" s="109"/>
      <c r="N41" s="109"/>
      <c r="O41" s="109"/>
      <c r="P41" s="109"/>
      <c r="Q41" s="109"/>
      <c r="R41" s="109"/>
      <c r="S41" s="109"/>
      <c r="T41" s="109"/>
      <c r="U41" s="109"/>
      <c r="V41" s="108"/>
      <c r="W41" s="108"/>
      <c r="X41" s="108"/>
      <c r="Y41" s="108"/>
      <c r="Z41" s="108"/>
      <c r="AA41" s="108"/>
      <c r="AB41" s="108"/>
      <c r="AC41" s="108"/>
      <c r="AD41" s="108"/>
      <c r="AE41" s="108"/>
      <c r="AF41" s="108"/>
      <c r="AG41" s="108"/>
      <c r="AH41" s="108"/>
      <c r="AI41" s="108"/>
      <c r="AJ41" s="108"/>
      <c r="AK41" s="108"/>
      <c r="AL41" s="108"/>
      <c r="AM41" s="108"/>
      <c r="AN41" s="108"/>
      <c r="AO41" s="108"/>
      <c r="AP41" s="108"/>
      <c r="AQ41" s="108"/>
      <c r="AR41" s="108"/>
      <c r="AS41" s="108"/>
      <c r="AT41" s="108"/>
      <c r="AU41" s="108"/>
      <c r="AV41" s="109"/>
      <c r="AW41" s="109"/>
      <c r="AX41" s="109"/>
      <c r="AY41" s="108"/>
      <c r="AZ41" s="107"/>
      <c r="BA41" s="107"/>
      <c r="BB41" s="107"/>
      <c r="BC41" s="108"/>
      <c r="BD41" s="108"/>
    </row>
    <row r="42" spans="1:56" x14ac:dyDescent="0.2">
      <c r="A42" s="107"/>
      <c r="B42" s="107"/>
      <c r="C42" s="107"/>
      <c r="D42" s="107"/>
      <c r="E42" s="108"/>
      <c r="F42" s="107"/>
      <c r="G42" s="107"/>
      <c r="H42" s="107"/>
      <c r="I42" s="107"/>
      <c r="J42" s="107"/>
      <c r="K42" s="107"/>
      <c r="L42" s="109"/>
      <c r="M42" s="109"/>
      <c r="N42" s="109"/>
      <c r="O42" s="109"/>
      <c r="P42" s="109"/>
      <c r="Q42" s="109"/>
      <c r="R42" s="109"/>
      <c r="S42" s="109"/>
      <c r="T42" s="109"/>
      <c r="U42" s="109"/>
      <c r="V42" s="108"/>
      <c r="W42" s="108"/>
      <c r="X42" s="108"/>
      <c r="Y42" s="108"/>
      <c r="Z42" s="108"/>
      <c r="AA42" s="108"/>
      <c r="AB42" s="108"/>
      <c r="AC42" s="108"/>
      <c r="AD42" s="108"/>
      <c r="AE42" s="108"/>
      <c r="AF42" s="108"/>
      <c r="AG42" s="108"/>
      <c r="AH42" s="108"/>
      <c r="AI42" s="108"/>
      <c r="AJ42" s="108"/>
      <c r="AK42" s="108"/>
      <c r="AL42" s="108"/>
      <c r="AM42" s="108"/>
      <c r="AN42" s="108"/>
      <c r="AO42" s="108"/>
      <c r="AP42" s="108"/>
      <c r="AQ42" s="108"/>
      <c r="AR42" s="108"/>
      <c r="AS42" s="108"/>
      <c r="AT42" s="108"/>
      <c r="AU42" s="108"/>
      <c r="AV42" s="109"/>
      <c r="AW42" s="109"/>
      <c r="AX42" s="109"/>
      <c r="AY42" s="108"/>
      <c r="AZ42" s="107"/>
      <c r="BA42" s="107"/>
      <c r="BB42" s="107"/>
      <c r="BC42" s="108"/>
      <c r="BD42" s="108"/>
    </row>
    <row r="43" spans="1:56" x14ac:dyDescent="0.2">
      <c r="A43" s="107"/>
      <c r="B43" s="107"/>
      <c r="C43" s="107"/>
      <c r="D43" s="107"/>
      <c r="E43" s="108"/>
      <c r="F43" s="107"/>
      <c r="G43" s="107"/>
      <c r="H43" s="107"/>
      <c r="I43" s="107"/>
      <c r="J43" s="107"/>
      <c r="K43" s="107"/>
      <c r="L43" s="109"/>
      <c r="M43" s="109"/>
      <c r="N43" s="109"/>
      <c r="O43" s="109"/>
      <c r="P43" s="109"/>
      <c r="Q43" s="109"/>
      <c r="R43" s="109"/>
      <c r="S43" s="109"/>
      <c r="T43" s="109"/>
      <c r="U43" s="109"/>
      <c r="V43" s="108"/>
      <c r="W43" s="108"/>
      <c r="X43" s="108"/>
      <c r="Y43" s="108"/>
      <c r="Z43" s="108"/>
      <c r="AA43" s="108"/>
      <c r="AB43" s="108"/>
      <c r="AC43" s="108"/>
      <c r="AD43" s="108"/>
      <c r="AE43" s="108"/>
      <c r="AF43" s="108"/>
      <c r="AG43" s="108"/>
      <c r="AH43" s="108"/>
      <c r="AI43" s="108"/>
      <c r="AJ43" s="108"/>
      <c r="AK43" s="108"/>
      <c r="AL43" s="108"/>
      <c r="AM43" s="108"/>
      <c r="AN43" s="108"/>
      <c r="AO43" s="108"/>
      <c r="AP43" s="108"/>
      <c r="AQ43" s="108"/>
      <c r="AR43" s="108"/>
      <c r="AS43" s="108"/>
      <c r="AT43" s="108"/>
      <c r="AU43" s="108"/>
      <c r="AV43" s="109"/>
      <c r="AW43" s="109"/>
      <c r="AX43" s="109"/>
      <c r="AY43" s="108"/>
      <c r="AZ43" s="107"/>
      <c r="BA43" s="107"/>
      <c r="BB43" s="107"/>
      <c r="BC43" s="108"/>
      <c r="BD43" s="108"/>
    </row>
    <row r="44" spans="1:56" x14ac:dyDescent="0.2">
      <c r="A44" s="107"/>
      <c r="B44" s="107"/>
      <c r="C44" s="107"/>
      <c r="D44" s="107"/>
      <c r="E44" s="108"/>
      <c r="F44" s="107"/>
      <c r="G44" s="107"/>
      <c r="H44" s="107"/>
      <c r="I44" s="107"/>
      <c r="J44" s="107"/>
      <c r="K44" s="107"/>
      <c r="L44" s="109"/>
      <c r="M44" s="109"/>
      <c r="N44" s="109"/>
      <c r="O44" s="109"/>
      <c r="P44" s="109"/>
      <c r="Q44" s="109"/>
      <c r="R44" s="109"/>
      <c r="S44" s="109"/>
      <c r="T44" s="109"/>
      <c r="U44" s="109"/>
      <c r="V44" s="108"/>
      <c r="W44" s="108"/>
      <c r="X44" s="108"/>
      <c r="Y44" s="108"/>
      <c r="Z44" s="108"/>
      <c r="AA44" s="108"/>
      <c r="AB44" s="108"/>
      <c r="AC44" s="108"/>
      <c r="AD44" s="108"/>
      <c r="AE44" s="108"/>
      <c r="AF44" s="108"/>
      <c r="AG44" s="108"/>
      <c r="AH44" s="108"/>
      <c r="AI44" s="108"/>
      <c r="AJ44" s="108"/>
      <c r="AK44" s="108"/>
      <c r="AL44" s="108"/>
      <c r="AM44" s="108"/>
      <c r="AN44" s="108"/>
      <c r="AO44" s="108"/>
      <c r="AP44" s="108"/>
      <c r="AQ44" s="108"/>
      <c r="AR44" s="108"/>
      <c r="AS44" s="108"/>
      <c r="AT44" s="108"/>
      <c r="AU44" s="108"/>
      <c r="AV44" s="109"/>
      <c r="AW44" s="109"/>
      <c r="AX44" s="109"/>
      <c r="AY44" s="108"/>
      <c r="AZ44" s="107"/>
      <c r="BA44" s="107"/>
      <c r="BB44" s="107"/>
      <c r="BC44" s="108"/>
      <c r="BD44" s="108"/>
    </row>
    <row r="45" spans="1:56" x14ac:dyDescent="0.2">
      <c r="A45" s="107"/>
      <c r="B45" s="107"/>
      <c r="C45" s="107"/>
      <c r="D45" s="107"/>
      <c r="E45" s="108"/>
      <c r="F45" s="107"/>
      <c r="G45" s="107"/>
      <c r="H45" s="107"/>
      <c r="I45" s="107"/>
      <c r="J45" s="107"/>
      <c r="K45" s="107"/>
      <c r="L45" s="109"/>
      <c r="M45" s="109"/>
      <c r="N45" s="109"/>
      <c r="O45" s="109"/>
      <c r="P45" s="109"/>
      <c r="Q45" s="109"/>
      <c r="R45" s="109"/>
      <c r="S45" s="109"/>
      <c r="T45" s="109"/>
      <c r="U45" s="109"/>
      <c r="V45" s="108"/>
      <c r="W45" s="108"/>
      <c r="X45" s="108"/>
      <c r="Y45" s="108"/>
      <c r="Z45" s="108"/>
      <c r="AA45" s="108"/>
      <c r="AB45" s="108"/>
      <c r="AC45" s="108"/>
      <c r="AD45" s="108"/>
      <c r="AE45" s="108"/>
      <c r="AF45" s="108"/>
      <c r="AG45" s="108"/>
      <c r="AH45" s="108"/>
      <c r="AI45" s="108"/>
      <c r="AJ45" s="108"/>
      <c r="AK45" s="108"/>
      <c r="AL45" s="108"/>
      <c r="AM45" s="108"/>
      <c r="AN45" s="108"/>
      <c r="AO45" s="108"/>
      <c r="AP45" s="108"/>
      <c r="AQ45" s="108"/>
      <c r="AR45" s="108"/>
      <c r="AS45" s="108"/>
      <c r="AT45" s="108"/>
      <c r="AU45" s="108"/>
      <c r="AV45" s="109"/>
      <c r="AW45" s="109"/>
      <c r="AX45" s="109"/>
      <c r="AY45" s="108"/>
      <c r="AZ45" s="107"/>
      <c r="BA45" s="107"/>
      <c r="BB45" s="107"/>
      <c r="BC45" s="108"/>
      <c r="BD45" s="108"/>
    </row>
    <row r="46" spans="1:56" x14ac:dyDescent="0.2">
      <c r="A46" s="107"/>
      <c r="B46" s="107"/>
      <c r="C46" s="107"/>
      <c r="D46" s="107"/>
      <c r="E46" s="108"/>
      <c r="F46" s="107"/>
      <c r="G46" s="107"/>
      <c r="H46" s="107"/>
      <c r="I46" s="107"/>
      <c r="J46" s="107"/>
      <c r="K46" s="107"/>
      <c r="L46" s="109"/>
      <c r="M46" s="109"/>
      <c r="N46" s="109"/>
      <c r="O46" s="109"/>
      <c r="P46" s="109"/>
      <c r="Q46" s="109"/>
      <c r="R46" s="109"/>
      <c r="S46" s="109"/>
      <c r="T46" s="109"/>
      <c r="U46" s="109"/>
      <c r="V46" s="108"/>
      <c r="W46" s="108"/>
      <c r="X46" s="108"/>
      <c r="Y46" s="108"/>
      <c r="Z46" s="108"/>
      <c r="AA46" s="108"/>
      <c r="AB46" s="108"/>
      <c r="AC46" s="108"/>
      <c r="AD46" s="108"/>
      <c r="AE46" s="108"/>
      <c r="AF46" s="108"/>
      <c r="AG46" s="108"/>
      <c r="AH46" s="108"/>
      <c r="AI46" s="108"/>
      <c r="AJ46" s="108"/>
      <c r="AK46" s="108"/>
      <c r="AL46" s="108"/>
      <c r="AM46" s="108"/>
      <c r="AN46" s="108"/>
      <c r="AO46" s="108"/>
      <c r="AP46" s="108"/>
      <c r="AQ46" s="108"/>
      <c r="AR46" s="108"/>
      <c r="AS46" s="108"/>
      <c r="AT46" s="108"/>
      <c r="AU46" s="108"/>
      <c r="AV46" s="109"/>
      <c r="AW46" s="109"/>
      <c r="AX46" s="109"/>
      <c r="AY46" s="108"/>
      <c r="AZ46" s="107"/>
      <c r="BA46" s="107"/>
      <c r="BB46" s="107"/>
      <c r="BC46" s="108"/>
      <c r="BD46" s="108"/>
    </row>
    <row r="47" spans="1:56" x14ac:dyDescent="0.2">
      <c r="A47" s="107"/>
      <c r="B47" s="107"/>
      <c r="C47" s="107"/>
      <c r="D47" s="107"/>
      <c r="E47" s="108"/>
      <c r="F47" s="107"/>
      <c r="G47" s="107"/>
      <c r="H47" s="107"/>
      <c r="I47" s="107"/>
      <c r="J47" s="107"/>
      <c r="K47" s="107"/>
      <c r="L47" s="109"/>
      <c r="M47" s="109"/>
      <c r="N47" s="109"/>
      <c r="O47" s="109"/>
      <c r="P47" s="109"/>
      <c r="Q47" s="109"/>
      <c r="R47" s="109"/>
      <c r="S47" s="109"/>
      <c r="T47" s="109"/>
      <c r="U47" s="109"/>
      <c r="V47" s="108"/>
      <c r="W47" s="108"/>
      <c r="X47" s="108"/>
      <c r="Y47" s="108"/>
      <c r="Z47" s="108"/>
      <c r="AA47" s="108"/>
      <c r="AB47" s="108"/>
      <c r="AC47" s="108"/>
      <c r="AD47" s="108"/>
      <c r="AE47" s="108"/>
      <c r="AF47" s="108"/>
      <c r="AG47" s="108"/>
      <c r="AH47" s="108"/>
      <c r="AI47" s="108"/>
      <c r="AJ47" s="108"/>
      <c r="AK47" s="108"/>
      <c r="AL47" s="108"/>
      <c r="AM47" s="108"/>
      <c r="AN47" s="108"/>
      <c r="AO47" s="108"/>
      <c r="AP47" s="108"/>
      <c r="AQ47" s="108"/>
      <c r="AR47" s="108"/>
      <c r="AS47" s="108"/>
      <c r="AT47" s="108"/>
      <c r="AU47" s="108"/>
      <c r="AV47" s="109"/>
      <c r="AW47" s="109"/>
      <c r="AX47" s="109"/>
      <c r="AY47" s="108"/>
      <c r="AZ47" s="107"/>
      <c r="BA47" s="107"/>
      <c r="BB47" s="107"/>
      <c r="BC47" s="108"/>
      <c r="BD47" s="108"/>
    </row>
    <row r="48" spans="1:56" x14ac:dyDescent="0.2">
      <c r="A48" s="107"/>
      <c r="B48" s="107"/>
      <c r="C48" s="107"/>
      <c r="D48" s="107"/>
      <c r="E48" s="108"/>
      <c r="F48" s="107"/>
      <c r="G48" s="107"/>
      <c r="H48" s="107"/>
      <c r="I48" s="107"/>
      <c r="J48" s="107"/>
      <c r="K48" s="107"/>
      <c r="L48" s="109"/>
      <c r="M48" s="109"/>
      <c r="N48" s="109"/>
      <c r="O48" s="109"/>
      <c r="P48" s="109"/>
      <c r="Q48" s="109"/>
      <c r="R48" s="109"/>
      <c r="S48" s="109"/>
      <c r="T48" s="109"/>
      <c r="U48" s="109"/>
      <c r="V48" s="108"/>
      <c r="W48" s="108"/>
      <c r="X48" s="108"/>
      <c r="Y48" s="108"/>
      <c r="Z48" s="108"/>
      <c r="AA48" s="108"/>
      <c r="AB48" s="108"/>
      <c r="AC48" s="108"/>
      <c r="AD48" s="108"/>
      <c r="AE48" s="108"/>
      <c r="AF48" s="108"/>
      <c r="AG48" s="108"/>
      <c r="AH48" s="108"/>
      <c r="AI48" s="108"/>
      <c r="AJ48" s="108"/>
      <c r="AK48" s="108"/>
      <c r="AL48" s="108"/>
      <c r="AM48" s="108"/>
      <c r="AN48" s="108"/>
      <c r="AO48" s="108"/>
      <c r="AP48" s="108"/>
      <c r="AQ48" s="108"/>
      <c r="AR48" s="108"/>
      <c r="AS48" s="108"/>
      <c r="AT48" s="108"/>
      <c r="AU48" s="108"/>
      <c r="AV48" s="109"/>
      <c r="AW48" s="109"/>
      <c r="AX48" s="109"/>
      <c r="AY48" s="108"/>
      <c r="AZ48" s="107"/>
      <c r="BA48" s="107"/>
      <c r="BB48" s="107"/>
      <c r="BC48" s="108"/>
      <c r="BD48" s="108"/>
    </row>
    <row r="49" spans="1:56" x14ac:dyDescent="0.2">
      <c r="A49" s="107"/>
      <c r="B49" s="107"/>
      <c r="C49" s="107"/>
      <c r="D49" s="107"/>
      <c r="E49" s="108"/>
      <c r="F49" s="107"/>
      <c r="G49" s="107"/>
      <c r="H49" s="107"/>
      <c r="I49" s="107"/>
      <c r="J49" s="107"/>
      <c r="K49" s="107"/>
      <c r="L49" s="109"/>
      <c r="M49" s="109"/>
      <c r="N49" s="109"/>
      <c r="O49" s="109"/>
      <c r="P49" s="109"/>
      <c r="Q49" s="109"/>
      <c r="R49" s="109"/>
      <c r="S49" s="109"/>
      <c r="T49" s="109"/>
      <c r="U49" s="109"/>
      <c r="V49" s="108"/>
      <c r="W49" s="108"/>
      <c r="X49" s="108"/>
      <c r="Y49" s="108"/>
      <c r="Z49" s="108"/>
      <c r="AA49" s="108"/>
      <c r="AB49" s="108"/>
      <c r="AC49" s="108"/>
      <c r="AD49" s="108"/>
      <c r="AE49" s="108"/>
      <c r="AF49" s="108"/>
      <c r="AG49" s="108"/>
      <c r="AH49" s="108"/>
      <c r="AI49" s="108"/>
      <c r="AJ49" s="108"/>
      <c r="AK49" s="108"/>
      <c r="AL49" s="108"/>
      <c r="AM49" s="108"/>
      <c r="AN49" s="108"/>
      <c r="AO49" s="108"/>
      <c r="AP49" s="108"/>
      <c r="AQ49" s="108"/>
      <c r="AR49" s="108"/>
      <c r="AS49" s="108"/>
      <c r="AT49" s="108"/>
      <c r="AU49" s="108"/>
      <c r="AV49" s="109"/>
      <c r="AW49" s="109"/>
      <c r="AX49" s="109"/>
      <c r="AY49" s="108"/>
      <c r="AZ49" s="107"/>
      <c r="BA49" s="107"/>
      <c r="BB49" s="107"/>
      <c r="BC49" s="108"/>
      <c r="BD49" s="108"/>
    </row>
    <row r="50" spans="1:56" x14ac:dyDescent="0.2">
      <c r="A50" s="107"/>
      <c r="B50" s="107"/>
      <c r="C50" s="107"/>
      <c r="D50" s="107"/>
      <c r="E50" s="108"/>
      <c r="F50" s="107"/>
      <c r="G50" s="107"/>
      <c r="H50" s="107"/>
      <c r="I50" s="107"/>
      <c r="J50" s="107"/>
      <c r="K50" s="107"/>
      <c r="L50" s="109"/>
      <c r="M50" s="109"/>
      <c r="N50" s="109"/>
      <c r="O50" s="109"/>
      <c r="P50" s="109"/>
      <c r="Q50" s="109"/>
      <c r="R50" s="109"/>
      <c r="S50" s="109"/>
      <c r="T50" s="109"/>
      <c r="U50" s="109"/>
      <c r="V50" s="108"/>
      <c r="W50" s="108"/>
      <c r="X50" s="108"/>
      <c r="Y50" s="108"/>
      <c r="Z50" s="108"/>
      <c r="AA50" s="108"/>
      <c r="AB50" s="108"/>
      <c r="AC50" s="108"/>
      <c r="AD50" s="108"/>
      <c r="AE50" s="108"/>
      <c r="AF50" s="108"/>
      <c r="AG50" s="108"/>
      <c r="AH50" s="108"/>
      <c r="AI50" s="108"/>
      <c r="AJ50" s="108"/>
      <c r="AK50" s="108"/>
      <c r="AL50" s="108"/>
      <c r="AM50" s="108"/>
      <c r="AN50" s="108"/>
      <c r="AO50" s="108"/>
      <c r="AP50" s="108"/>
      <c r="AQ50" s="108"/>
      <c r="AR50" s="108"/>
      <c r="AS50" s="108"/>
      <c r="AT50" s="108"/>
      <c r="AU50" s="108"/>
      <c r="AV50" s="109"/>
      <c r="AW50" s="109"/>
      <c r="AX50" s="109"/>
      <c r="AY50" s="108"/>
      <c r="AZ50" s="107"/>
      <c r="BA50" s="107"/>
      <c r="BB50" s="107"/>
      <c r="BC50" s="108"/>
      <c r="BD50" s="108"/>
    </row>
    <row r="51" spans="1:56" x14ac:dyDescent="0.2">
      <c r="A51" s="107"/>
      <c r="B51" s="107"/>
      <c r="C51" s="107"/>
      <c r="D51" s="107"/>
      <c r="E51" s="108"/>
      <c r="F51" s="107"/>
      <c r="G51" s="107"/>
      <c r="H51" s="107"/>
      <c r="I51" s="107"/>
      <c r="J51" s="107"/>
      <c r="K51" s="107"/>
      <c r="L51" s="109"/>
      <c r="M51" s="109"/>
      <c r="N51" s="109"/>
      <c r="O51" s="109"/>
      <c r="P51" s="109"/>
      <c r="Q51" s="109"/>
      <c r="R51" s="109"/>
      <c r="S51" s="109"/>
      <c r="T51" s="109"/>
      <c r="U51" s="109"/>
      <c r="V51" s="108"/>
      <c r="W51" s="108"/>
      <c r="X51" s="108"/>
      <c r="Y51" s="108"/>
      <c r="Z51" s="108"/>
      <c r="AA51" s="108"/>
      <c r="AB51" s="108"/>
      <c r="AC51" s="108"/>
      <c r="AD51" s="108"/>
      <c r="AE51" s="108"/>
      <c r="AF51" s="108"/>
      <c r="AG51" s="108"/>
      <c r="AH51" s="108"/>
      <c r="AI51" s="108"/>
      <c r="AJ51" s="108"/>
      <c r="AK51" s="108"/>
      <c r="AL51" s="108"/>
      <c r="AM51" s="108"/>
      <c r="AN51" s="108"/>
      <c r="AO51" s="108"/>
      <c r="AP51" s="108"/>
      <c r="AQ51" s="108"/>
      <c r="AR51" s="108"/>
      <c r="AS51" s="108"/>
      <c r="AT51" s="108"/>
      <c r="AU51" s="108"/>
      <c r="AV51" s="109"/>
      <c r="AW51" s="109"/>
      <c r="AX51" s="109"/>
      <c r="AY51" s="108"/>
      <c r="AZ51" s="107"/>
      <c r="BA51" s="107"/>
      <c r="BB51" s="107"/>
      <c r="BC51" s="108"/>
      <c r="BD51" s="108"/>
    </row>
    <row r="52" spans="1:56" x14ac:dyDescent="0.2">
      <c r="A52" s="107"/>
      <c r="B52" s="107"/>
      <c r="C52" s="107"/>
      <c r="D52" s="107"/>
      <c r="E52" s="108"/>
      <c r="F52" s="107"/>
      <c r="G52" s="107"/>
      <c r="H52" s="107"/>
      <c r="I52" s="107"/>
      <c r="J52" s="107"/>
      <c r="K52" s="107"/>
      <c r="L52" s="109"/>
      <c r="M52" s="109"/>
      <c r="N52" s="109"/>
      <c r="O52" s="109"/>
      <c r="P52" s="109"/>
      <c r="Q52" s="109"/>
      <c r="R52" s="109"/>
      <c r="S52" s="109"/>
      <c r="T52" s="109"/>
      <c r="U52" s="109"/>
      <c r="V52" s="108"/>
      <c r="W52" s="108"/>
      <c r="X52" s="108"/>
      <c r="Y52" s="108"/>
      <c r="Z52" s="108"/>
      <c r="AA52" s="108"/>
      <c r="AB52" s="108"/>
      <c r="AC52" s="108"/>
      <c r="AD52" s="108"/>
      <c r="AE52" s="108"/>
      <c r="AF52" s="108"/>
      <c r="AG52" s="108"/>
      <c r="AH52" s="108"/>
      <c r="AI52" s="108"/>
      <c r="AJ52" s="108"/>
      <c r="AK52" s="108"/>
      <c r="AL52" s="108"/>
      <c r="AM52" s="108"/>
      <c r="AN52" s="108"/>
      <c r="AO52" s="108"/>
      <c r="AP52" s="108"/>
      <c r="AQ52" s="108"/>
      <c r="AR52" s="108"/>
      <c r="AS52" s="108"/>
      <c r="AT52" s="108"/>
      <c r="AU52" s="108"/>
      <c r="AV52" s="109"/>
      <c r="AW52" s="109"/>
      <c r="AX52" s="109"/>
      <c r="AY52" s="108"/>
      <c r="AZ52" s="107"/>
      <c r="BA52" s="107"/>
      <c r="BB52" s="107"/>
      <c r="BC52" s="108"/>
      <c r="BD52" s="108"/>
    </row>
    <row r="53" spans="1:56" x14ac:dyDescent="0.2">
      <c r="A53" s="107"/>
      <c r="B53" s="107"/>
      <c r="C53" s="107"/>
      <c r="D53" s="107"/>
      <c r="E53" s="108"/>
      <c r="F53" s="107"/>
      <c r="G53" s="107"/>
      <c r="H53" s="107"/>
      <c r="I53" s="107"/>
      <c r="J53" s="107"/>
      <c r="K53" s="107"/>
      <c r="L53" s="109"/>
      <c r="M53" s="109"/>
      <c r="N53" s="109"/>
      <c r="O53" s="109"/>
      <c r="P53" s="109"/>
      <c r="Q53" s="109"/>
      <c r="R53" s="109"/>
      <c r="S53" s="109"/>
      <c r="T53" s="109"/>
      <c r="U53" s="109"/>
      <c r="V53" s="108"/>
      <c r="W53" s="108"/>
      <c r="X53" s="108"/>
      <c r="Y53" s="108"/>
      <c r="Z53" s="108"/>
      <c r="AA53" s="108"/>
      <c r="AB53" s="108"/>
      <c r="AC53" s="108"/>
      <c r="AD53" s="108"/>
      <c r="AE53" s="108"/>
      <c r="AF53" s="108"/>
      <c r="AG53" s="108"/>
      <c r="AH53" s="108"/>
      <c r="AI53" s="108"/>
      <c r="AJ53" s="108"/>
      <c r="AK53" s="108"/>
      <c r="AL53" s="108"/>
      <c r="AM53" s="108"/>
      <c r="AN53" s="108"/>
      <c r="AO53" s="108"/>
      <c r="AP53" s="108"/>
      <c r="AQ53" s="108"/>
      <c r="AR53" s="108"/>
      <c r="AS53" s="108"/>
      <c r="AT53" s="108"/>
      <c r="AU53" s="108"/>
      <c r="AV53" s="109"/>
      <c r="AW53" s="109"/>
      <c r="AX53" s="109"/>
      <c r="AY53" s="108"/>
      <c r="AZ53" s="107"/>
      <c r="BA53" s="107"/>
      <c r="BB53" s="107"/>
      <c r="BC53" s="108"/>
      <c r="BD53" s="108"/>
    </row>
    <row r="54" spans="1:56" x14ac:dyDescent="0.2">
      <c r="A54" s="107"/>
      <c r="B54" s="107"/>
      <c r="C54" s="107"/>
      <c r="D54" s="107"/>
      <c r="E54" s="108"/>
      <c r="F54" s="107"/>
      <c r="G54" s="107"/>
      <c r="H54" s="107"/>
      <c r="I54" s="107"/>
      <c r="J54" s="107"/>
      <c r="K54" s="107"/>
      <c r="L54" s="109"/>
      <c r="M54" s="109"/>
      <c r="N54" s="109"/>
      <c r="O54" s="109"/>
      <c r="P54" s="109"/>
      <c r="Q54" s="109"/>
      <c r="R54" s="109"/>
      <c r="S54" s="109"/>
      <c r="T54" s="109"/>
      <c r="U54" s="109"/>
      <c r="V54" s="108"/>
      <c r="W54" s="108"/>
      <c r="X54" s="108"/>
      <c r="Y54" s="108"/>
      <c r="Z54" s="108"/>
      <c r="AA54" s="108"/>
      <c r="AB54" s="108"/>
      <c r="AC54" s="108"/>
      <c r="AD54" s="108"/>
      <c r="AE54" s="108"/>
      <c r="AF54" s="108"/>
      <c r="AG54" s="108"/>
      <c r="AH54" s="108"/>
      <c r="AI54" s="108"/>
      <c r="AJ54" s="108"/>
      <c r="AK54" s="108"/>
      <c r="AL54" s="108"/>
      <c r="AM54" s="108"/>
      <c r="AN54" s="108"/>
      <c r="AO54" s="108"/>
      <c r="AP54" s="108"/>
      <c r="AQ54" s="108"/>
      <c r="AR54" s="108"/>
      <c r="AS54" s="108"/>
      <c r="AT54" s="108"/>
      <c r="AU54" s="108"/>
      <c r="AV54" s="109"/>
      <c r="AW54" s="109"/>
      <c r="AX54" s="109"/>
      <c r="AY54" s="108"/>
      <c r="AZ54" s="107"/>
      <c r="BA54" s="107"/>
      <c r="BB54" s="107"/>
      <c r="BC54" s="108"/>
      <c r="BD54" s="108"/>
    </row>
    <row r="55" spans="1:56" x14ac:dyDescent="0.2">
      <c r="A55" s="107"/>
      <c r="B55" s="107"/>
      <c r="C55" s="107"/>
      <c r="D55" s="107"/>
      <c r="E55" s="108"/>
      <c r="F55" s="107"/>
      <c r="G55" s="107"/>
      <c r="H55" s="107"/>
      <c r="I55" s="107"/>
      <c r="J55" s="107"/>
      <c r="K55" s="107"/>
      <c r="L55" s="109"/>
      <c r="M55" s="109"/>
      <c r="N55" s="109"/>
      <c r="O55" s="109"/>
      <c r="P55" s="109"/>
      <c r="Q55" s="109"/>
      <c r="R55" s="109"/>
      <c r="S55" s="109"/>
      <c r="T55" s="109"/>
      <c r="U55" s="109"/>
      <c r="V55" s="108"/>
      <c r="W55" s="108"/>
      <c r="X55" s="108"/>
      <c r="Y55" s="108"/>
      <c r="Z55" s="108"/>
      <c r="AA55" s="108"/>
      <c r="AB55" s="108"/>
      <c r="AC55" s="108"/>
      <c r="AD55" s="108"/>
      <c r="AE55" s="108"/>
      <c r="AF55" s="108"/>
      <c r="AG55" s="108"/>
      <c r="AH55" s="108"/>
      <c r="AI55" s="108"/>
      <c r="AJ55" s="108"/>
      <c r="AK55" s="108"/>
      <c r="AL55" s="108"/>
      <c r="AM55" s="108"/>
      <c r="AN55" s="108"/>
      <c r="AO55" s="108"/>
      <c r="AP55" s="108"/>
      <c r="AQ55" s="108"/>
      <c r="AR55" s="108"/>
      <c r="AS55" s="108"/>
      <c r="AT55" s="108"/>
      <c r="AU55" s="108"/>
      <c r="AV55" s="109"/>
      <c r="AW55" s="109"/>
      <c r="AX55" s="109"/>
      <c r="AY55" s="108"/>
      <c r="AZ55" s="107"/>
      <c r="BA55" s="107"/>
      <c r="BB55" s="107"/>
      <c r="BC55" s="108"/>
      <c r="BD55" s="108"/>
    </row>
    <row r="56" spans="1:56" x14ac:dyDescent="0.2">
      <c r="A56" s="107"/>
      <c r="B56" s="107"/>
      <c r="C56" s="107"/>
      <c r="D56" s="107"/>
      <c r="E56" s="108"/>
      <c r="F56" s="107"/>
      <c r="G56" s="107"/>
      <c r="H56" s="107"/>
      <c r="I56" s="107"/>
      <c r="J56" s="107"/>
      <c r="K56" s="107"/>
      <c r="L56" s="109"/>
      <c r="M56" s="109"/>
      <c r="N56" s="109"/>
      <c r="O56" s="109"/>
      <c r="P56" s="109"/>
      <c r="Q56" s="109"/>
      <c r="R56" s="109"/>
      <c r="S56" s="109"/>
      <c r="T56" s="109"/>
      <c r="U56" s="109"/>
      <c r="V56" s="108"/>
      <c r="W56" s="108"/>
      <c r="X56" s="108"/>
      <c r="Y56" s="108"/>
      <c r="Z56" s="108"/>
      <c r="AA56" s="108"/>
      <c r="AB56" s="108"/>
      <c r="AC56" s="108"/>
      <c r="AD56" s="108"/>
      <c r="AE56" s="108"/>
      <c r="AF56" s="108"/>
      <c r="AG56" s="108"/>
      <c r="AH56" s="108"/>
      <c r="AI56" s="108"/>
      <c r="AJ56" s="108"/>
      <c r="AK56" s="108"/>
      <c r="AL56" s="108"/>
      <c r="AM56" s="108"/>
      <c r="AN56" s="108"/>
      <c r="AO56" s="108"/>
      <c r="AP56" s="108"/>
      <c r="AQ56" s="108"/>
      <c r="AR56" s="108"/>
      <c r="AS56" s="108"/>
      <c r="AT56" s="108"/>
      <c r="AU56" s="108"/>
      <c r="AV56" s="109"/>
      <c r="AW56" s="109"/>
      <c r="AX56" s="109"/>
      <c r="AY56" s="108"/>
      <c r="AZ56" s="107"/>
      <c r="BA56" s="107"/>
      <c r="BB56" s="107"/>
      <c r="BC56" s="108"/>
      <c r="BD56" s="108"/>
    </row>
    <row r="57" spans="1:56" x14ac:dyDescent="0.2">
      <c r="A57" s="107"/>
      <c r="B57" s="107"/>
      <c r="C57" s="107"/>
      <c r="D57" s="107"/>
      <c r="E57" s="108"/>
      <c r="F57" s="107"/>
      <c r="G57" s="107"/>
      <c r="H57" s="107"/>
      <c r="I57" s="107"/>
      <c r="J57" s="107"/>
      <c r="K57" s="107"/>
      <c r="L57" s="109"/>
      <c r="M57" s="109"/>
      <c r="N57" s="109"/>
      <c r="O57" s="109"/>
      <c r="P57" s="109"/>
      <c r="Q57" s="109"/>
      <c r="R57" s="109"/>
      <c r="S57" s="109"/>
      <c r="T57" s="109"/>
      <c r="U57" s="109"/>
      <c r="V57" s="108"/>
      <c r="W57" s="108"/>
      <c r="X57" s="108"/>
      <c r="Y57" s="108"/>
      <c r="Z57" s="108"/>
      <c r="AA57" s="108"/>
      <c r="AB57" s="108"/>
      <c r="AC57" s="108"/>
      <c r="AD57" s="108"/>
      <c r="AE57" s="108"/>
      <c r="AF57" s="108"/>
      <c r="AG57" s="108"/>
      <c r="AH57" s="108"/>
      <c r="AI57" s="108"/>
      <c r="AJ57" s="108"/>
      <c r="AK57" s="108"/>
      <c r="AL57" s="108"/>
      <c r="AM57" s="108"/>
      <c r="AN57" s="108"/>
      <c r="AO57" s="108"/>
      <c r="AP57" s="108"/>
      <c r="AQ57" s="108"/>
      <c r="AR57" s="108"/>
      <c r="AS57" s="108"/>
      <c r="AT57" s="108"/>
      <c r="AU57" s="108"/>
      <c r="AV57" s="109"/>
      <c r="AW57" s="109"/>
      <c r="AX57" s="109"/>
      <c r="AY57" s="108"/>
      <c r="AZ57" s="107"/>
      <c r="BA57" s="107"/>
      <c r="BB57" s="107"/>
      <c r="BC57" s="108"/>
      <c r="BD57" s="108"/>
    </row>
    <row r="58" spans="1:56" x14ac:dyDescent="0.2">
      <c r="A58" s="107"/>
      <c r="B58" s="107"/>
      <c r="C58" s="107"/>
      <c r="D58" s="107"/>
      <c r="E58" s="108"/>
      <c r="F58" s="107"/>
      <c r="G58" s="107"/>
      <c r="H58" s="107"/>
      <c r="I58" s="107"/>
      <c r="J58" s="107"/>
      <c r="K58" s="107"/>
      <c r="L58" s="109"/>
      <c r="M58" s="109"/>
      <c r="N58" s="109"/>
      <c r="O58" s="109"/>
      <c r="P58" s="109"/>
      <c r="Q58" s="109"/>
      <c r="R58" s="109"/>
      <c r="S58" s="109"/>
      <c r="T58" s="109"/>
      <c r="U58" s="109"/>
      <c r="V58" s="108"/>
      <c r="W58" s="108"/>
      <c r="X58" s="108"/>
      <c r="Y58" s="108"/>
      <c r="Z58" s="108"/>
      <c r="AA58" s="108"/>
      <c r="AB58" s="108"/>
      <c r="AC58" s="108"/>
      <c r="AD58" s="108"/>
      <c r="AE58" s="108"/>
      <c r="AF58" s="108"/>
      <c r="AG58" s="108"/>
      <c r="AH58" s="108"/>
      <c r="AI58" s="108"/>
      <c r="AJ58" s="108"/>
      <c r="AK58" s="108"/>
      <c r="AL58" s="108"/>
      <c r="AM58" s="108"/>
      <c r="AN58" s="108"/>
      <c r="AO58" s="108"/>
      <c r="AP58" s="108"/>
      <c r="AQ58" s="108"/>
      <c r="AR58" s="108"/>
      <c r="AS58" s="108"/>
      <c r="AT58" s="108"/>
      <c r="AU58" s="108"/>
      <c r="AV58" s="109"/>
      <c r="AW58" s="109"/>
      <c r="AX58" s="109"/>
      <c r="AY58" s="108"/>
      <c r="AZ58" s="107"/>
      <c r="BA58" s="107"/>
      <c r="BB58" s="107"/>
      <c r="BC58" s="108"/>
      <c r="BD58" s="108"/>
    </row>
    <row r="59" spans="1:56" x14ac:dyDescent="0.2">
      <c r="A59" s="107"/>
      <c r="B59" s="107"/>
      <c r="C59" s="107"/>
      <c r="D59" s="107"/>
      <c r="E59" s="108"/>
      <c r="F59" s="107"/>
      <c r="G59" s="107"/>
      <c r="H59" s="107"/>
      <c r="I59" s="107"/>
      <c r="J59" s="107"/>
      <c r="K59" s="107"/>
      <c r="L59" s="109"/>
      <c r="M59" s="109"/>
      <c r="N59" s="109"/>
      <c r="O59" s="109"/>
      <c r="P59" s="109"/>
      <c r="Q59" s="109"/>
      <c r="R59" s="109"/>
      <c r="S59" s="109"/>
      <c r="T59" s="109"/>
      <c r="U59" s="109"/>
      <c r="V59" s="108"/>
      <c r="W59" s="108"/>
      <c r="X59" s="108"/>
      <c r="Y59" s="108"/>
      <c r="Z59" s="108"/>
      <c r="AA59" s="108"/>
      <c r="AB59" s="108"/>
      <c r="AC59" s="108"/>
      <c r="AD59" s="108"/>
      <c r="AE59" s="108"/>
      <c r="AF59" s="108"/>
      <c r="AG59" s="108"/>
      <c r="AH59" s="108"/>
      <c r="AI59" s="108"/>
      <c r="AJ59" s="108"/>
      <c r="AK59" s="108"/>
      <c r="AL59" s="108"/>
      <c r="AM59" s="108"/>
      <c r="AN59" s="108"/>
      <c r="AO59" s="108"/>
      <c r="AP59" s="108"/>
      <c r="AQ59" s="108"/>
      <c r="AR59" s="108"/>
      <c r="AS59" s="108"/>
      <c r="AT59" s="108"/>
      <c r="AU59" s="108"/>
      <c r="AV59" s="109"/>
      <c r="AW59" s="109"/>
      <c r="AX59" s="109"/>
      <c r="AY59" s="108"/>
      <c r="AZ59" s="107"/>
      <c r="BA59" s="107"/>
      <c r="BB59" s="107"/>
      <c r="BC59" s="108"/>
      <c r="BD59" s="108"/>
    </row>
    <row r="60" spans="1:56" x14ac:dyDescent="0.2">
      <c r="A60" s="107"/>
      <c r="B60" s="107"/>
      <c r="C60" s="107"/>
      <c r="D60" s="107"/>
      <c r="E60" s="108"/>
      <c r="F60" s="107"/>
      <c r="G60" s="107"/>
      <c r="H60" s="107"/>
      <c r="I60" s="107"/>
      <c r="J60" s="107"/>
      <c r="K60" s="107"/>
      <c r="L60" s="109"/>
      <c r="M60" s="109"/>
      <c r="N60" s="109"/>
      <c r="O60" s="109"/>
      <c r="P60" s="109"/>
      <c r="Q60" s="109"/>
      <c r="R60" s="109"/>
      <c r="S60" s="109"/>
      <c r="T60" s="109"/>
      <c r="U60" s="109"/>
      <c r="V60" s="108"/>
      <c r="W60" s="108"/>
      <c r="X60" s="108"/>
      <c r="Y60" s="108"/>
      <c r="Z60" s="108"/>
      <c r="AA60" s="108"/>
      <c r="AB60" s="108"/>
      <c r="AC60" s="108"/>
      <c r="AD60" s="108"/>
      <c r="AE60" s="108"/>
      <c r="AF60" s="108"/>
      <c r="AG60" s="108"/>
      <c r="AH60" s="108"/>
      <c r="AI60" s="108"/>
      <c r="AJ60" s="108"/>
      <c r="AK60" s="108"/>
      <c r="AL60" s="108"/>
      <c r="AM60" s="108"/>
      <c r="AN60" s="108"/>
      <c r="AO60" s="108"/>
      <c r="AP60" s="108"/>
      <c r="AQ60" s="108"/>
      <c r="AR60" s="108"/>
      <c r="AS60" s="108"/>
      <c r="AT60" s="108"/>
      <c r="AU60" s="108"/>
      <c r="AV60" s="109"/>
      <c r="AW60" s="109"/>
      <c r="AX60" s="109"/>
      <c r="AY60" s="108"/>
      <c r="AZ60" s="107"/>
      <c r="BA60" s="107"/>
      <c r="BB60" s="107"/>
      <c r="BC60" s="108"/>
      <c r="BD60" s="108"/>
    </row>
    <row r="61" spans="1:56" x14ac:dyDescent="0.2">
      <c r="A61" s="107"/>
      <c r="B61" s="107"/>
      <c r="C61" s="107"/>
      <c r="D61" s="107"/>
      <c r="E61" s="108"/>
      <c r="F61" s="107"/>
      <c r="G61" s="107"/>
      <c r="H61" s="107"/>
      <c r="I61" s="107"/>
      <c r="J61" s="107"/>
      <c r="K61" s="107"/>
      <c r="L61" s="109"/>
      <c r="M61" s="109"/>
      <c r="N61" s="109"/>
      <c r="O61" s="109"/>
      <c r="P61" s="109"/>
      <c r="Q61" s="109"/>
      <c r="R61" s="109"/>
      <c r="S61" s="109"/>
      <c r="T61" s="109"/>
      <c r="U61" s="109"/>
      <c r="V61" s="108"/>
      <c r="W61" s="108"/>
      <c r="X61" s="108"/>
      <c r="Y61" s="108"/>
      <c r="Z61" s="108"/>
      <c r="AA61" s="108"/>
      <c r="AB61" s="108"/>
      <c r="AC61" s="108"/>
      <c r="AD61" s="108"/>
      <c r="AE61" s="108"/>
      <c r="AF61" s="108"/>
      <c r="AG61" s="108"/>
      <c r="AH61" s="108"/>
      <c r="AI61" s="108"/>
      <c r="AJ61" s="108"/>
      <c r="AK61" s="108"/>
      <c r="AL61" s="108"/>
      <c r="AM61" s="108"/>
      <c r="AN61" s="108"/>
      <c r="AO61" s="108"/>
      <c r="AP61" s="108"/>
      <c r="AQ61" s="108"/>
      <c r="AR61" s="108"/>
      <c r="AS61" s="108"/>
      <c r="AT61" s="108"/>
      <c r="AU61" s="108"/>
      <c r="AV61" s="109"/>
      <c r="AW61" s="109"/>
      <c r="AX61" s="109"/>
      <c r="AY61" s="108"/>
      <c r="AZ61" s="107"/>
      <c r="BA61" s="107"/>
      <c r="BB61" s="107"/>
      <c r="BC61" s="108"/>
      <c r="BD61" s="108"/>
    </row>
    <row r="62" spans="1:56" x14ac:dyDescent="0.2">
      <c r="A62" s="107"/>
      <c r="B62" s="107"/>
      <c r="C62" s="107"/>
      <c r="D62" s="107"/>
      <c r="E62" s="108"/>
      <c r="F62" s="107"/>
      <c r="G62" s="107"/>
      <c r="H62" s="107"/>
      <c r="I62" s="107"/>
      <c r="J62" s="107"/>
      <c r="K62" s="107"/>
      <c r="L62" s="109"/>
      <c r="M62" s="109"/>
      <c r="N62" s="109"/>
      <c r="O62" s="109"/>
      <c r="P62" s="109"/>
      <c r="Q62" s="109"/>
      <c r="R62" s="109"/>
      <c r="S62" s="109"/>
      <c r="T62" s="109"/>
      <c r="U62" s="109"/>
      <c r="V62" s="108"/>
      <c r="W62" s="108"/>
      <c r="X62" s="108"/>
      <c r="Y62" s="108"/>
      <c r="Z62" s="108"/>
      <c r="AA62" s="108"/>
      <c r="AB62" s="108"/>
      <c r="AC62" s="108"/>
      <c r="AD62" s="108"/>
      <c r="AE62" s="108"/>
      <c r="AF62" s="108"/>
      <c r="AG62" s="108"/>
      <c r="AH62" s="108"/>
      <c r="AI62" s="108"/>
      <c r="AJ62" s="108"/>
      <c r="AK62" s="108"/>
      <c r="AL62" s="108"/>
      <c r="AM62" s="108"/>
      <c r="AN62" s="108"/>
      <c r="AO62" s="108"/>
      <c r="AP62" s="108"/>
      <c r="AQ62" s="108"/>
      <c r="AR62" s="108"/>
      <c r="AS62" s="108"/>
      <c r="AT62" s="108"/>
      <c r="AU62" s="108"/>
      <c r="AV62" s="109"/>
      <c r="AW62" s="109"/>
      <c r="AX62" s="109"/>
      <c r="AY62" s="108"/>
      <c r="AZ62" s="107"/>
      <c r="BA62" s="107"/>
      <c r="BB62" s="107"/>
      <c r="BC62" s="108"/>
      <c r="BD62" s="108"/>
    </row>
    <row r="63" spans="1:56" x14ac:dyDescent="0.2">
      <c r="A63" s="107"/>
      <c r="B63" s="107"/>
      <c r="C63" s="107"/>
      <c r="D63" s="107"/>
      <c r="E63" s="108"/>
      <c r="F63" s="107"/>
      <c r="G63" s="107"/>
      <c r="H63" s="107"/>
      <c r="I63" s="107"/>
      <c r="J63" s="107"/>
      <c r="K63" s="107"/>
      <c r="L63" s="109"/>
      <c r="M63" s="109"/>
      <c r="N63" s="109"/>
      <c r="O63" s="109"/>
      <c r="P63" s="109"/>
      <c r="Q63" s="109"/>
      <c r="R63" s="109"/>
      <c r="S63" s="109"/>
      <c r="T63" s="109"/>
      <c r="U63" s="109"/>
      <c r="V63" s="108"/>
      <c r="W63" s="108"/>
      <c r="X63" s="108"/>
      <c r="Y63" s="108"/>
      <c r="Z63" s="108"/>
      <c r="AA63" s="108"/>
      <c r="AB63" s="108"/>
      <c r="AC63" s="108"/>
      <c r="AD63" s="108"/>
      <c r="AE63" s="108"/>
      <c r="AF63" s="108"/>
      <c r="AG63" s="108"/>
      <c r="AH63" s="108"/>
      <c r="AI63" s="108"/>
      <c r="AJ63" s="108"/>
      <c r="AK63" s="108"/>
      <c r="AL63" s="108"/>
      <c r="AM63" s="108"/>
      <c r="AN63" s="108"/>
      <c r="AO63" s="108"/>
      <c r="AP63" s="108"/>
      <c r="AQ63" s="108"/>
      <c r="AR63" s="108"/>
      <c r="AS63" s="108"/>
      <c r="AT63" s="108"/>
      <c r="AU63" s="108"/>
      <c r="AV63" s="109"/>
      <c r="AW63" s="109"/>
      <c r="AX63" s="109"/>
      <c r="AY63" s="108"/>
      <c r="AZ63" s="107"/>
      <c r="BA63" s="107"/>
      <c r="BB63" s="107"/>
      <c r="BC63" s="108"/>
      <c r="BD63" s="108"/>
    </row>
    <row r="64" spans="1:56" x14ac:dyDescent="0.2">
      <c r="A64" s="107"/>
      <c r="B64" s="107"/>
      <c r="C64" s="107"/>
      <c r="D64" s="107"/>
      <c r="E64" s="108"/>
      <c r="F64" s="107"/>
      <c r="G64" s="107"/>
      <c r="H64" s="107"/>
      <c r="I64" s="107"/>
      <c r="J64" s="107"/>
      <c r="K64" s="107"/>
      <c r="L64" s="109"/>
      <c r="M64" s="109"/>
      <c r="N64" s="109"/>
      <c r="O64" s="109"/>
      <c r="P64" s="109"/>
      <c r="Q64" s="109"/>
      <c r="R64" s="109"/>
      <c r="S64" s="109"/>
      <c r="T64" s="109"/>
      <c r="U64" s="109"/>
      <c r="V64" s="108"/>
      <c r="W64" s="108"/>
      <c r="X64" s="108"/>
      <c r="Y64" s="108"/>
      <c r="Z64" s="108"/>
      <c r="AA64" s="108"/>
      <c r="AB64" s="108"/>
      <c r="AC64" s="108"/>
      <c r="AD64" s="108"/>
      <c r="AE64" s="108"/>
      <c r="AF64" s="108"/>
      <c r="AG64" s="108"/>
      <c r="AH64" s="108"/>
      <c r="AI64" s="108"/>
      <c r="AJ64" s="108"/>
      <c r="AK64" s="108"/>
      <c r="AL64" s="108"/>
      <c r="AM64" s="108"/>
      <c r="AN64" s="108"/>
      <c r="AO64" s="108"/>
      <c r="AP64" s="108"/>
      <c r="AQ64" s="108"/>
      <c r="AR64" s="108"/>
      <c r="AS64" s="108"/>
      <c r="AT64" s="108"/>
      <c r="AU64" s="108"/>
      <c r="AV64" s="109"/>
      <c r="AW64" s="109"/>
      <c r="AX64" s="109"/>
      <c r="AY64" s="108"/>
      <c r="AZ64" s="107"/>
      <c r="BA64" s="107"/>
      <c r="BB64" s="107"/>
      <c r="BC64" s="108"/>
      <c r="BD64" s="108"/>
    </row>
    <row r="65" spans="1:56" x14ac:dyDescent="0.2">
      <c r="A65" s="107"/>
      <c r="B65" s="107"/>
      <c r="C65" s="107"/>
      <c r="D65" s="107"/>
      <c r="E65" s="108"/>
      <c r="F65" s="107"/>
      <c r="G65" s="107"/>
      <c r="H65" s="107"/>
      <c r="I65" s="107"/>
      <c r="J65" s="107"/>
      <c r="K65" s="107"/>
      <c r="L65" s="109"/>
      <c r="M65" s="109"/>
      <c r="N65" s="109"/>
      <c r="O65" s="109"/>
      <c r="P65" s="109"/>
      <c r="Q65" s="109"/>
      <c r="R65" s="109"/>
      <c r="S65" s="109"/>
      <c r="T65" s="109"/>
      <c r="U65" s="109"/>
      <c r="V65" s="108"/>
      <c r="W65" s="108"/>
      <c r="X65" s="108"/>
      <c r="Y65" s="108"/>
      <c r="Z65" s="108"/>
      <c r="AA65" s="108"/>
      <c r="AB65" s="108"/>
      <c r="AC65" s="108"/>
      <c r="AD65" s="108"/>
      <c r="AE65" s="108"/>
      <c r="AF65" s="108"/>
      <c r="AG65" s="108"/>
      <c r="AH65" s="108"/>
      <c r="AI65" s="108"/>
      <c r="AJ65" s="108"/>
      <c r="AK65" s="108"/>
      <c r="AL65" s="108"/>
      <c r="AM65" s="108"/>
      <c r="AN65" s="108"/>
      <c r="AO65" s="108"/>
      <c r="AP65" s="108"/>
      <c r="AQ65" s="108"/>
      <c r="AR65" s="108"/>
      <c r="AS65" s="108"/>
      <c r="AT65" s="108"/>
      <c r="AU65" s="108"/>
      <c r="AV65" s="109"/>
      <c r="AW65" s="109"/>
      <c r="AX65" s="109"/>
      <c r="AY65" s="108"/>
      <c r="AZ65" s="107"/>
      <c r="BA65" s="107"/>
      <c r="BB65" s="107"/>
      <c r="BC65" s="108"/>
      <c r="BD65" s="108"/>
    </row>
    <row r="66" spans="1:56" x14ac:dyDescent="0.2">
      <c r="A66" s="107"/>
      <c r="B66" s="107"/>
      <c r="C66" s="107"/>
      <c r="D66" s="107"/>
      <c r="E66" s="108"/>
      <c r="F66" s="107"/>
      <c r="G66" s="107"/>
      <c r="H66" s="107"/>
      <c r="I66" s="107"/>
      <c r="J66" s="107"/>
      <c r="K66" s="107"/>
      <c r="L66" s="109"/>
      <c r="M66" s="109"/>
      <c r="N66" s="109"/>
      <c r="O66" s="109"/>
      <c r="P66" s="109"/>
      <c r="Q66" s="109"/>
      <c r="R66" s="109"/>
      <c r="S66" s="109"/>
      <c r="T66" s="109"/>
      <c r="U66" s="109"/>
      <c r="V66" s="108"/>
      <c r="W66" s="108"/>
      <c r="X66" s="108"/>
      <c r="Y66" s="108"/>
      <c r="Z66" s="108"/>
      <c r="AA66" s="108"/>
      <c r="AB66" s="108"/>
      <c r="AC66" s="108"/>
      <c r="AD66" s="108"/>
      <c r="AE66" s="108"/>
      <c r="AF66" s="108"/>
      <c r="AG66" s="108"/>
      <c r="AH66" s="108"/>
      <c r="AI66" s="108"/>
      <c r="AJ66" s="108"/>
      <c r="AK66" s="108"/>
      <c r="AL66" s="108"/>
      <c r="AM66" s="108"/>
      <c r="AN66" s="108"/>
      <c r="AO66" s="108"/>
      <c r="AP66" s="108"/>
      <c r="AQ66" s="108"/>
      <c r="AR66" s="108"/>
      <c r="AS66" s="108"/>
      <c r="AT66" s="108"/>
      <c r="AU66" s="108"/>
      <c r="AV66" s="109"/>
      <c r="AW66" s="109"/>
      <c r="AX66" s="109"/>
      <c r="AY66" s="108"/>
      <c r="AZ66" s="107"/>
      <c r="BA66" s="107"/>
      <c r="BB66" s="107"/>
      <c r="BC66" s="108"/>
      <c r="BD66" s="108"/>
    </row>
    <row r="67" spans="1:56" x14ac:dyDescent="0.2">
      <c r="A67" s="107"/>
      <c r="B67" s="107"/>
      <c r="C67" s="107"/>
      <c r="D67" s="107"/>
      <c r="E67" s="108"/>
      <c r="F67" s="107"/>
      <c r="G67" s="107"/>
      <c r="H67" s="107"/>
      <c r="I67" s="107"/>
      <c r="J67" s="107"/>
      <c r="K67" s="107"/>
      <c r="L67" s="109"/>
      <c r="M67" s="109"/>
      <c r="N67" s="109"/>
      <c r="O67" s="109"/>
      <c r="P67" s="109"/>
      <c r="Q67" s="109"/>
      <c r="R67" s="109"/>
      <c r="S67" s="109"/>
      <c r="T67" s="109"/>
      <c r="U67" s="109"/>
      <c r="V67" s="108"/>
      <c r="W67" s="108"/>
      <c r="X67" s="108"/>
      <c r="Y67" s="108"/>
      <c r="Z67" s="108"/>
      <c r="AA67" s="108"/>
      <c r="AB67" s="108"/>
      <c r="AC67" s="108"/>
      <c r="AD67" s="108"/>
      <c r="AE67" s="108"/>
      <c r="AF67" s="108"/>
      <c r="AG67" s="108"/>
      <c r="AH67" s="108"/>
      <c r="AI67" s="108"/>
      <c r="AJ67" s="108"/>
      <c r="AK67" s="108"/>
      <c r="AL67" s="108"/>
      <c r="AM67" s="108"/>
      <c r="AN67" s="108"/>
      <c r="AO67" s="108"/>
      <c r="AP67" s="108"/>
      <c r="AQ67" s="108"/>
      <c r="AR67" s="108"/>
      <c r="AS67" s="108"/>
      <c r="AT67" s="108"/>
      <c r="AU67" s="108"/>
      <c r="AV67" s="109"/>
      <c r="AW67" s="109"/>
      <c r="AX67" s="109"/>
      <c r="AY67" s="108"/>
      <c r="AZ67" s="107"/>
      <c r="BA67" s="107"/>
      <c r="BB67" s="107"/>
      <c r="BC67" s="108"/>
      <c r="BD67" s="108"/>
    </row>
    <row r="68" spans="1:56" x14ac:dyDescent="0.2">
      <c r="A68" s="107"/>
      <c r="B68" s="107"/>
      <c r="C68" s="107"/>
      <c r="D68" s="107"/>
      <c r="E68" s="108"/>
      <c r="F68" s="107"/>
      <c r="G68" s="107"/>
      <c r="H68" s="107"/>
      <c r="I68" s="107"/>
      <c r="J68" s="107"/>
      <c r="K68" s="107"/>
      <c r="L68" s="109"/>
      <c r="M68" s="109"/>
      <c r="N68" s="109"/>
      <c r="O68" s="109"/>
      <c r="P68" s="109"/>
      <c r="Q68" s="109"/>
      <c r="R68" s="109"/>
      <c r="S68" s="109"/>
      <c r="T68" s="109"/>
      <c r="U68" s="109"/>
      <c r="V68" s="108"/>
      <c r="W68" s="108"/>
      <c r="X68" s="108"/>
      <c r="Y68" s="108"/>
      <c r="Z68" s="108"/>
      <c r="AA68" s="108"/>
      <c r="AB68" s="108"/>
      <c r="AC68" s="108"/>
      <c r="AD68" s="108"/>
      <c r="AE68" s="108"/>
      <c r="AF68" s="108"/>
      <c r="AG68" s="108"/>
      <c r="AH68" s="108"/>
      <c r="AI68" s="108"/>
      <c r="AJ68" s="108"/>
      <c r="AK68" s="108"/>
      <c r="AL68" s="108"/>
      <c r="AM68" s="108"/>
      <c r="AN68" s="108"/>
      <c r="AO68" s="108"/>
      <c r="AP68" s="108"/>
      <c r="AQ68" s="108"/>
      <c r="AR68" s="108"/>
      <c r="AS68" s="108"/>
      <c r="AT68" s="108"/>
      <c r="AU68" s="108"/>
      <c r="AV68" s="109"/>
      <c r="AW68" s="109"/>
      <c r="AX68" s="109"/>
      <c r="AY68" s="108"/>
      <c r="AZ68" s="107"/>
      <c r="BA68" s="107"/>
      <c r="BB68" s="107"/>
      <c r="BC68" s="108"/>
      <c r="BD68" s="108"/>
    </row>
    <row r="69" spans="1:56" x14ac:dyDescent="0.2">
      <c r="A69" s="107"/>
      <c r="B69" s="107"/>
      <c r="C69" s="107"/>
      <c r="D69" s="107"/>
      <c r="E69" s="108"/>
      <c r="F69" s="107"/>
      <c r="G69" s="107"/>
      <c r="H69" s="107"/>
      <c r="I69" s="107"/>
      <c r="J69" s="107"/>
      <c r="K69" s="107"/>
      <c r="L69" s="109"/>
      <c r="M69" s="109"/>
      <c r="N69" s="109"/>
      <c r="O69" s="109"/>
      <c r="P69" s="109"/>
      <c r="Q69" s="109"/>
      <c r="R69" s="109"/>
      <c r="S69" s="109"/>
      <c r="T69" s="109"/>
      <c r="U69" s="109"/>
      <c r="V69" s="108"/>
      <c r="W69" s="108"/>
      <c r="X69" s="108"/>
      <c r="Y69" s="108"/>
      <c r="Z69" s="108"/>
      <c r="AA69" s="108"/>
      <c r="AB69" s="108"/>
      <c r="AC69" s="108"/>
      <c r="AD69" s="108"/>
      <c r="AE69" s="108"/>
      <c r="AF69" s="108"/>
      <c r="AG69" s="108"/>
      <c r="AH69" s="108"/>
      <c r="AI69" s="108"/>
      <c r="AJ69" s="108"/>
      <c r="AK69" s="108"/>
      <c r="AL69" s="108"/>
      <c r="AM69" s="108"/>
      <c r="AN69" s="108"/>
      <c r="AO69" s="108"/>
      <c r="AP69" s="108"/>
      <c r="AQ69" s="108"/>
      <c r="AR69" s="108"/>
      <c r="AS69" s="108"/>
      <c r="AT69" s="108"/>
      <c r="AU69" s="108"/>
      <c r="AV69" s="109"/>
      <c r="AW69" s="109"/>
      <c r="AX69" s="109"/>
      <c r="AY69" s="108"/>
      <c r="AZ69" s="107"/>
      <c r="BA69" s="107"/>
      <c r="BB69" s="107"/>
      <c r="BC69" s="108"/>
      <c r="BD69" s="108"/>
    </row>
    <row r="70" spans="1:56" x14ac:dyDescent="0.2">
      <c r="A70" s="107"/>
      <c r="B70" s="107"/>
      <c r="C70" s="107"/>
      <c r="D70" s="107"/>
      <c r="E70" s="108"/>
      <c r="F70" s="107"/>
      <c r="G70" s="107"/>
      <c r="H70" s="107"/>
      <c r="I70" s="107"/>
      <c r="J70" s="107"/>
      <c r="K70" s="107"/>
      <c r="L70" s="109"/>
      <c r="M70" s="109"/>
      <c r="N70" s="109"/>
      <c r="O70" s="109"/>
      <c r="P70" s="109"/>
      <c r="Q70" s="109"/>
      <c r="R70" s="109"/>
      <c r="S70" s="109"/>
      <c r="T70" s="109"/>
      <c r="U70" s="109"/>
      <c r="V70" s="108"/>
      <c r="W70" s="108"/>
      <c r="X70" s="108"/>
      <c r="Y70" s="108"/>
      <c r="Z70" s="108"/>
      <c r="AA70" s="108"/>
      <c r="AB70" s="108"/>
      <c r="AC70" s="108"/>
      <c r="AD70" s="108"/>
      <c r="AE70" s="108"/>
      <c r="AF70" s="108"/>
      <c r="AG70" s="108"/>
      <c r="AH70" s="108"/>
      <c r="AI70" s="108"/>
      <c r="AJ70" s="108"/>
      <c r="AK70" s="108"/>
      <c r="AL70" s="108"/>
      <c r="AM70" s="108"/>
      <c r="AN70" s="108"/>
      <c r="AO70" s="108"/>
      <c r="AP70" s="108"/>
      <c r="AQ70" s="108"/>
      <c r="AR70" s="108"/>
      <c r="AS70" s="108"/>
      <c r="AT70" s="108"/>
      <c r="AU70" s="108"/>
      <c r="AV70" s="109"/>
      <c r="AW70" s="109"/>
      <c r="AX70" s="109"/>
      <c r="AY70" s="108"/>
      <c r="AZ70" s="107"/>
      <c r="BA70" s="107"/>
      <c r="BB70" s="107"/>
      <c r="BC70" s="108"/>
      <c r="BD70" s="108"/>
    </row>
    <row r="71" spans="1:56" x14ac:dyDescent="0.2">
      <c r="A71" s="107"/>
      <c r="B71" s="107"/>
      <c r="C71" s="107"/>
      <c r="D71" s="107"/>
      <c r="E71" s="108"/>
      <c r="F71" s="107"/>
      <c r="G71" s="107"/>
      <c r="H71" s="107"/>
      <c r="I71" s="107"/>
      <c r="J71" s="107"/>
      <c r="K71" s="107"/>
      <c r="L71" s="109"/>
      <c r="M71" s="109"/>
      <c r="N71" s="109"/>
      <c r="O71" s="109"/>
      <c r="P71" s="109"/>
      <c r="Q71" s="109"/>
      <c r="R71" s="109"/>
      <c r="S71" s="109"/>
      <c r="T71" s="109"/>
      <c r="U71" s="109"/>
      <c r="V71" s="108"/>
      <c r="W71" s="108"/>
      <c r="X71" s="108"/>
      <c r="Y71" s="108"/>
      <c r="Z71" s="108"/>
      <c r="AA71" s="108"/>
      <c r="AB71" s="108"/>
      <c r="AC71" s="108"/>
      <c r="AD71" s="108"/>
      <c r="AE71" s="108"/>
      <c r="AF71" s="108"/>
      <c r="AG71" s="108"/>
      <c r="AH71" s="108"/>
      <c r="AI71" s="108"/>
      <c r="AJ71" s="108"/>
      <c r="AK71" s="108"/>
      <c r="AL71" s="108"/>
      <c r="AM71" s="108"/>
      <c r="AN71" s="108"/>
      <c r="AO71" s="108"/>
      <c r="AP71" s="108"/>
      <c r="AQ71" s="108"/>
      <c r="AR71" s="108"/>
      <c r="AS71" s="108"/>
      <c r="AT71" s="108"/>
      <c r="AU71" s="108"/>
      <c r="AV71" s="109"/>
      <c r="AW71" s="109"/>
      <c r="AX71" s="109"/>
      <c r="AY71" s="108"/>
      <c r="AZ71" s="107"/>
      <c r="BA71" s="107"/>
      <c r="BB71" s="107"/>
      <c r="BC71" s="108"/>
      <c r="BD71" s="108"/>
    </row>
    <row r="72" spans="1:56" x14ac:dyDescent="0.2">
      <c r="A72" s="107"/>
      <c r="B72" s="107"/>
      <c r="C72" s="107"/>
      <c r="D72" s="107"/>
      <c r="E72" s="108"/>
      <c r="F72" s="107"/>
      <c r="G72" s="107"/>
      <c r="H72" s="107"/>
      <c r="I72" s="107"/>
      <c r="J72" s="107"/>
      <c r="K72" s="107"/>
      <c r="L72" s="109"/>
      <c r="M72" s="109"/>
      <c r="N72" s="109"/>
      <c r="O72" s="109"/>
      <c r="P72" s="109"/>
      <c r="Q72" s="109"/>
      <c r="R72" s="109"/>
      <c r="S72" s="109"/>
      <c r="T72" s="109"/>
      <c r="U72" s="109"/>
      <c r="V72" s="108"/>
      <c r="W72" s="108"/>
      <c r="X72" s="108"/>
      <c r="Y72" s="108"/>
      <c r="Z72" s="108"/>
      <c r="AA72" s="108"/>
      <c r="AB72" s="108"/>
      <c r="AC72" s="108"/>
      <c r="AD72" s="108"/>
      <c r="AE72" s="108"/>
      <c r="AF72" s="108"/>
      <c r="AG72" s="108"/>
      <c r="AH72" s="108"/>
      <c r="AI72" s="108"/>
      <c r="AJ72" s="108"/>
      <c r="AK72" s="108"/>
      <c r="AL72" s="108"/>
      <c r="AM72" s="108"/>
      <c r="AN72" s="108"/>
      <c r="AO72" s="108"/>
      <c r="AP72" s="108"/>
      <c r="AQ72" s="108"/>
      <c r="AR72" s="108"/>
      <c r="AS72" s="108"/>
      <c r="AT72" s="108"/>
      <c r="AU72" s="108"/>
      <c r="AV72" s="109"/>
      <c r="AW72" s="109"/>
      <c r="AX72" s="109"/>
      <c r="AY72" s="108"/>
      <c r="AZ72" s="107"/>
      <c r="BA72" s="107"/>
      <c r="BB72" s="107"/>
      <c r="BC72" s="108"/>
      <c r="BD72" s="108"/>
    </row>
    <row r="73" spans="1:56" x14ac:dyDescent="0.2">
      <c r="A73" s="107"/>
      <c r="B73" s="107"/>
      <c r="C73" s="107"/>
      <c r="D73" s="107"/>
      <c r="E73" s="108"/>
      <c r="F73" s="107"/>
      <c r="G73" s="107"/>
      <c r="H73" s="107"/>
      <c r="I73" s="107"/>
      <c r="J73" s="107"/>
      <c r="K73" s="107"/>
      <c r="L73" s="109"/>
      <c r="M73" s="109"/>
      <c r="N73" s="109"/>
      <c r="O73" s="109"/>
      <c r="P73" s="109"/>
      <c r="Q73" s="109"/>
      <c r="R73" s="109"/>
      <c r="S73" s="109"/>
      <c r="T73" s="109"/>
      <c r="U73" s="109"/>
      <c r="V73" s="108"/>
      <c r="W73" s="108"/>
      <c r="X73" s="108"/>
      <c r="Y73" s="108"/>
      <c r="Z73" s="108"/>
      <c r="AA73" s="108"/>
      <c r="AB73" s="108"/>
      <c r="AC73" s="108"/>
      <c r="AD73" s="108"/>
      <c r="AE73" s="108"/>
      <c r="AF73" s="108"/>
      <c r="AG73" s="108"/>
      <c r="AH73" s="108"/>
      <c r="AI73" s="108"/>
      <c r="AJ73" s="108"/>
      <c r="AK73" s="108"/>
      <c r="AL73" s="108"/>
      <c r="AM73" s="108"/>
      <c r="AN73" s="108"/>
      <c r="AO73" s="108"/>
      <c r="AP73" s="108"/>
      <c r="AQ73" s="108"/>
      <c r="AR73" s="108"/>
      <c r="AS73" s="108"/>
      <c r="AT73" s="108"/>
      <c r="AU73" s="108"/>
      <c r="AV73" s="109"/>
      <c r="AW73" s="109"/>
      <c r="AX73" s="109"/>
      <c r="AY73" s="108"/>
      <c r="AZ73" s="107"/>
      <c r="BA73" s="107"/>
      <c r="BB73" s="107"/>
      <c r="BC73" s="108"/>
      <c r="BD73" s="108"/>
    </row>
    <row r="74" spans="1:56" x14ac:dyDescent="0.2">
      <c r="A74" s="107"/>
      <c r="B74" s="107"/>
      <c r="C74" s="107"/>
      <c r="D74" s="107"/>
      <c r="E74" s="108"/>
      <c r="F74" s="107"/>
      <c r="G74" s="107"/>
      <c r="H74" s="107"/>
      <c r="I74" s="107"/>
      <c r="J74" s="107"/>
      <c r="K74" s="107"/>
      <c r="L74" s="109"/>
      <c r="M74" s="109"/>
      <c r="N74" s="109"/>
      <c r="O74" s="109"/>
      <c r="P74" s="109"/>
      <c r="Q74" s="109"/>
      <c r="R74" s="109"/>
      <c r="S74" s="109"/>
      <c r="T74" s="109"/>
      <c r="U74" s="109"/>
      <c r="V74" s="108"/>
      <c r="W74" s="108"/>
      <c r="X74" s="108"/>
      <c r="Y74" s="108"/>
      <c r="Z74" s="108"/>
      <c r="AA74" s="108"/>
      <c r="AB74" s="108"/>
      <c r="AC74" s="108"/>
      <c r="AD74" s="108"/>
      <c r="AE74" s="108"/>
      <c r="AF74" s="108"/>
      <c r="AG74" s="108"/>
      <c r="AH74" s="108"/>
      <c r="AI74" s="108"/>
      <c r="AJ74" s="108"/>
      <c r="AK74" s="108"/>
      <c r="AL74" s="108"/>
      <c r="AM74" s="108"/>
      <c r="AN74" s="108"/>
      <c r="AO74" s="108"/>
      <c r="AP74" s="108"/>
      <c r="AQ74" s="108"/>
      <c r="AR74" s="108"/>
      <c r="AS74" s="108"/>
      <c r="AT74" s="108"/>
      <c r="AU74" s="108"/>
      <c r="AV74" s="109"/>
      <c r="AW74" s="109"/>
      <c r="AX74" s="109"/>
      <c r="AY74" s="108"/>
      <c r="AZ74" s="107"/>
      <c r="BA74" s="107"/>
      <c r="BB74" s="107"/>
      <c r="BC74" s="108"/>
      <c r="BD74" s="108"/>
    </row>
    <row r="75" spans="1:56" x14ac:dyDescent="0.2">
      <c r="A75" s="107"/>
      <c r="B75" s="107"/>
      <c r="C75" s="107"/>
      <c r="D75" s="107"/>
      <c r="E75" s="108"/>
      <c r="F75" s="107"/>
      <c r="G75" s="107"/>
      <c r="H75" s="107"/>
      <c r="I75" s="107"/>
      <c r="J75" s="107"/>
      <c r="K75" s="107"/>
      <c r="L75" s="109"/>
      <c r="M75" s="109"/>
      <c r="N75" s="109"/>
      <c r="O75" s="109"/>
      <c r="P75" s="109"/>
      <c r="Q75" s="109"/>
      <c r="R75" s="109"/>
      <c r="S75" s="109"/>
      <c r="T75" s="109"/>
      <c r="U75" s="109"/>
      <c r="V75" s="108"/>
      <c r="W75" s="108"/>
      <c r="X75" s="108"/>
      <c r="Y75" s="108"/>
      <c r="Z75" s="108"/>
      <c r="AA75" s="108"/>
      <c r="AB75" s="108"/>
      <c r="AC75" s="108"/>
      <c r="AD75" s="108"/>
      <c r="AE75" s="108"/>
      <c r="AF75" s="108"/>
      <c r="AG75" s="108"/>
      <c r="AH75" s="108"/>
      <c r="AI75" s="108"/>
      <c r="AJ75" s="108"/>
      <c r="AK75" s="108"/>
      <c r="AL75" s="108"/>
      <c r="AM75" s="108"/>
      <c r="AN75" s="108"/>
      <c r="AO75" s="108"/>
      <c r="AP75" s="108"/>
      <c r="AQ75" s="108"/>
      <c r="AR75" s="108"/>
      <c r="AS75" s="108"/>
      <c r="AT75" s="108"/>
      <c r="AU75" s="108"/>
      <c r="AV75" s="109"/>
      <c r="AW75" s="109"/>
      <c r="AX75" s="109"/>
      <c r="AY75" s="108"/>
      <c r="AZ75" s="107"/>
      <c r="BA75" s="107"/>
      <c r="BB75" s="107"/>
      <c r="BC75" s="108"/>
      <c r="BD75" s="108"/>
    </row>
    <row r="76" spans="1:56" x14ac:dyDescent="0.2">
      <c r="A76" s="107"/>
      <c r="B76" s="107"/>
      <c r="C76" s="107"/>
      <c r="D76" s="107"/>
      <c r="E76" s="108"/>
      <c r="F76" s="107"/>
      <c r="G76" s="107"/>
      <c r="H76" s="107"/>
      <c r="I76" s="107"/>
      <c r="J76" s="107"/>
      <c r="K76" s="107"/>
      <c r="L76" s="109"/>
      <c r="M76" s="109"/>
      <c r="N76" s="109"/>
      <c r="O76" s="109"/>
      <c r="P76" s="109"/>
      <c r="Q76" s="109"/>
      <c r="R76" s="109"/>
      <c r="S76" s="109"/>
      <c r="T76" s="109"/>
      <c r="U76" s="109"/>
      <c r="V76" s="108"/>
      <c r="W76" s="108"/>
      <c r="X76" s="108"/>
      <c r="Y76" s="108"/>
      <c r="Z76" s="108"/>
      <c r="AA76" s="108"/>
      <c r="AB76" s="108"/>
      <c r="AC76" s="108"/>
      <c r="AD76" s="108"/>
      <c r="AE76" s="108"/>
      <c r="AF76" s="108"/>
      <c r="AG76" s="108"/>
      <c r="AH76" s="108"/>
      <c r="AI76" s="108"/>
      <c r="AJ76" s="108"/>
      <c r="AK76" s="108"/>
      <c r="AL76" s="108"/>
      <c r="AM76" s="108"/>
      <c r="AN76" s="108"/>
      <c r="AO76" s="108"/>
      <c r="AP76" s="108"/>
      <c r="AQ76" s="108"/>
      <c r="AR76" s="108"/>
      <c r="AS76" s="108"/>
      <c r="AT76" s="108"/>
      <c r="AU76" s="108"/>
      <c r="AV76" s="109"/>
      <c r="AW76" s="109"/>
      <c r="AX76" s="109"/>
      <c r="AY76" s="108"/>
      <c r="AZ76" s="107"/>
      <c r="BA76" s="107"/>
      <c r="BB76" s="107"/>
      <c r="BC76" s="108"/>
      <c r="BD76" s="108"/>
    </row>
    <row r="77" spans="1:56" x14ac:dyDescent="0.2">
      <c r="A77" s="107"/>
      <c r="B77" s="107"/>
      <c r="C77" s="107"/>
      <c r="D77" s="107"/>
      <c r="E77" s="108"/>
      <c r="F77" s="107"/>
      <c r="G77" s="107"/>
      <c r="H77" s="107"/>
      <c r="I77" s="107"/>
      <c r="J77" s="107"/>
      <c r="K77" s="107"/>
      <c r="L77" s="109"/>
      <c r="M77" s="109"/>
      <c r="N77" s="109"/>
      <c r="O77" s="109"/>
      <c r="P77" s="109"/>
      <c r="Q77" s="109"/>
      <c r="R77" s="109"/>
      <c r="S77" s="109"/>
      <c r="T77" s="109"/>
      <c r="U77" s="109"/>
      <c r="V77" s="108"/>
      <c r="W77" s="108"/>
      <c r="X77" s="108"/>
      <c r="Y77" s="108"/>
      <c r="Z77" s="108"/>
      <c r="AA77" s="108"/>
      <c r="AB77" s="108"/>
      <c r="AC77" s="108"/>
      <c r="AD77" s="108"/>
      <c r="AE77" s="108"/>
      <c r="AF77" s="108"/>
      <c r="AG77" s="108"/>
      <c r="AH77" s="108"/>
      <c r="AI77" s="108"/>
      <c r="AJ77" s="108"/>
      <c r="AK77" s="108"/>
      <c r="AL77" s="108"/>
      <c r="AM77" s="108"/>
      <c r="AN77" s="108"/>
      <c r="AO77" s="108"/>
      <c r="AP77" s="108"/>
      <c r="AQ77" s="108"/>
      <c r="AR77" s="108"/>
      <c r="AS77" s="108"/>
      <c r="AT77" s="108"/>
      <c r="AU77" s="108"/>
      <c r="AV77" s="109"/>
      <c r="AW77" s="109"/>
      <c r="AX77" s="109"/>
      <c r="AY77" s="108"/>
      <c r="AZ77" s="107"/>
      <c r="BA77" s="107"/>
      <c r="BB77" s="107"/>
      <c r="BC77" s="108"/>
      <c r="BD77" s="108"/>
    </row>
    <row r="78" spans="1:56" x14ac:dyDescent="0.2">
      <c r="A78" s="107"/>
      <c r="B78" s="107"/>
      <c r="C78" s="107"/>
      <c r="D78" s="107"/>
      <c r="E78" s="108"/>
      <c r="F78" s="107"/>
      <c r="G78" s="107"/>
      <c r="H78" s="107"/>
      <c r="I78" s="107"/>
      <c r="J78" s="107"/>
      <c r="K78" s="107"/>
      <c r="L78" s="109"/>
      <c r="M78" s="109"/>
      <c r="N78" s="109"/>
      <c r="O78" s="109"/>
      <c r="P78" s="109"/>
      <c r="Q78" s="109"/>
      <c r="R78" s="109"/>
      <c r="S78" s="109"/>
      <c r="T78" s="109"/>
      <c r="U78" s="109"/>
      <c r="V78" s="108"/>
      <c r="W78" s="108"/>
      <c r="X78" s="108"/>
      <c r="Y78" s="108"/>
      <c r="Z78" s="108"/>
      <c r="AA78" s="108"/>
      <c r="AB78" s="108"/>
      <c r="AC78" s="108"/>
      <c r="AD78" s="108"/>
      <c r="AE78" s="108"/>
      <c r="AF78" s="108"/>
      <c r="AG78" s="108"/>
      <c r="AH78" s="108"/>
      <c r="AI78" s="108"/>
      <c r="AJ78" s="108"/>
      <c r="AK78" s="108"/>
      <c r="AL78" s="108"/>
      <c r="AM78" s="108"/>
      <c r="AN78" s="108"/>
      <c r="AO78" s="108"/>
      <c r="AP78" s="108"/>
      <c r="AQ78" s="108"/>
      <c r="AR78" s="108"/>
      <c r="AS78" s="108"/>
      <c r="AT78" s="108"/>
      <c r="AU78" s="108"/>
      <c r="AV78" s="109"/>
      <c r="AW78" s="109"/>
      <c r="AX78" s="109"/>
      <c r="AY78" s="108"/>
      <c r="AZ78" s="107"/>
      <c r="BA78" s="107"/>
      <c r="BB78" s="107"/>
      <c r="BC78" s="108"/>
      <c r="BD78" s="108"/>
    </row>
    <row r="79" spans="1:56" x14ac:dyDescent="0.2">
      <c r="A79" s="107"/>
      <c r="B79" s="107"/>
      <c r="C79" s="107"/>
      <c r="D79" s="107"/>
      <c r="E79" s="108"/>
      <c r="F79" s="107"/>
      <c r="G79" s="107"/>
      <c r="H79" s="107"/>
      <c r="I79" s="107"/>
      <c r="J79" s="107"/>
      <c r="K79" s="107"/>
      <c r="L79" s="109"/>
      <c r="M79" s="109"/>
      <c r="N79" s="109"/>
      <c r="O79" s="109"/>
      <c r="P79" s="109"/>
      <c r="Q79" s="109"/>
      <c r="R79" s="109"/>
      <c r="S79" s="109"/>
      <c r="T79" s="109"/>
      <c r="U79" s="109"/>
      <c r="V79" s="108"/>
      <c r="W79" s="108"/>
      <c r="X79" s="108"/>
      <c r="Y79" s="108"/>
      <c r="Z79" s="108"/>
      <c r="AA79" s="108"/>
      <c r="AB79" s="108"/>
      <c r="AC79" s="108"/>
      <c r="AD79" s="108"/>
      <c r="AE79" s="108"/>
      <c r="AF79" s="108"/>
      <c r="AG79" s="108"/>
      <c r="AH79" s="108"/>
      <c r="AI79" s="108"/>
      <c r="AJ79" s="108"/>
      <c r="AK79" s="108"/>
      <c r="AL79" s="108"/>
      <c r="AM79" s="108"/>
      <c r="AN79" s="108"/>
      <c r="AO79" s="108"/>
      <c r="AP79" s="108"/>
      <c r="AQ79" s="108"/>
      <c r="AR79" s="108"/>
      <c r="AS79" s="108"/>
      <c r="AT79" s="108"/>
      <c r="AU79" s="108"/>
      <c r="AV79" s="109"/>
      <c r="AW79" s="109"/>
      <c r="AX79" s="109"/>
      <c r="AY79" s="108"/>
      <c r="AZ79" s="107"/>
      <c r="BA79" s="107"/>
      <c r="BB79" s="107"/>
      <c r="BC79" s="108"/>
      <c r="BD79" s="108"/>
    </row>
    <row r="80" spans="1:56" x14ac:dyDescent="0.2">
      <c r="A80" s="107"/>
      <c r="B80" s="107"/>
      <c r="C80" s="107"/>
      <c r="D80" s="107"/>
      <c r="E80" s="108"/>
      <c r="F80" s="107"/>
      <c r="G80" s="107"/>
      <c r="H80" s="107"/>
      <c r="I80" s="107"/>
      <c r="J80" s="107"/>
      <c r="K80" s="107"/>
      <c r="L80" s="109"/>
      <c r="M80" s="109"/>
      <c r="N80" s="109"/>
      <c r="O80" s="109"/>
      <c r="P80" s="109"/>
      <c r="Q80" s="109"/>
      <c r="R80" s="109"/>
      <c r="S80" s="109"/>
      <c r="T80" s="109"/>
      <c r="U80" s="109"/>
      <c r="V80" s="108"/>
      <c r="W80" s="108"/>
      <c r="X80" s="108"/>
      <c r="Y80" s="108"/>
      <c r="Z80" s="108"/>
      <c r="AA80" s="108"/>
      <c r="AB80" s="108"/>
      <c r="AC80" s="108"/>
      <c r="AD80" s="108"/>
      <c r="AE80" s="108"/>
      <c r="AF80" s="108"/>
      <c r="AG80" s="108"/>
      <c r="AH80" s="108"/>
      <c r="AI80" s="108"/>
      <c r="AJ80" s="108"/>
      <c r="AK80" s="108"/>
      <c r="AL80" s="108"/>
      <c r="AM80" s="108"/>
      <c r="AN80" s="108"/>
      <c r="AO80" s="108"/>
      <c r="AP80" s="108"/>
      <c r="AQ80" s="108"/>
      <c r="AR80" s="108"/>
      <c r="AS80" s="108"/>
      <c r="AT80" s="108"/>
      <c r="AU80" s="108"/>
      <c r="AV80" s="109"/>
      <c r="AW80" s="109"/>
      <c r="AX80" s="109"/>
      <c r="AY80" s="108"/>
      <c r="AZ80" s="107"/>
      <c r="BA80" s="107"/>
      <c r="BB80" s="107"/>
      <c r="BC80" s="108"/>
      <c r="BD80" s="108"/>
    </row>
    <row r="81" spans="1:56" x14ac:dyDescent="0.2">
      <c r="A81" s="107"/>
      <c r="B81" s="107"/>
      <c r="C81" s="107"/>
      <c r="D81" s="107"/>
      <c r="E81" s="108"/>
      <c r="F81" s="107"/>
      <c r="G81" s="107"/>
      <c r="H81" s="107"/>
      <c r="I81" s="107"/>
      <c r="J81" s="107"/>
      <c r="K81" s="107"/>
      <c r="L81" s="109"/>
      <c r="M81" s="109"/>
      <c r="N81" s="109"/>
      <c r="O81" s="109"/>
      <c r="P81" s="109"/>
      <c r="Q81" s="109"/>
      <c r="R81" s="109"/>
      <c r="S81" s="109"/>
      <c r="T81" s="109"/>
      <c r="U81" s="109"/>
      <c r="V81" s="108"/>
      <c r="W81" s="108"/>
      <c r="X81" s="108"/>
      <c r="Y81" s="108"/>
      <c r="Z81" s="108"/>
      <c r="AA81" s="108"/>
      <c r="AB81" s="108"/>
      <c r="AC81" s="108"/>
      <c r="AD81" s="108"/>
      <c r="AE81" s="108"/>
      <c r="AF81" s="108"/>
      <c r="AG81" s="108"/>
      <c r="AH81" s="108"/>
      <c r="AI81" s="108"/>
      <c r="AJ81" s="108"/>
      <c r="AK81" s="108"/>
      <c r="AL81" s="108"/>
      <c r="AM81" s="108"/>
      <c r="AN81" s="108"/>
      <c r="AO81" s="108"/>
      <c r="AP81" s="108"/>
      <c r="AQ81" s="108"/>
      <c r="AR81" s="108"/>
      <c r="AS81" s="108"/>
      <c r="AT81" s="108"/>
      <c r="AU81" s="108"/>
      <c r="AV81" s="109"/>
      <c r="AW81" s="109"/>
      <c r="AX81" s="109"/>
      <c r="AY81" s="108"/>
      <c r="AZ81" s="107"/>
      <c r="BA81" s="107"/>
      <c r="BB81" s="107"/>
      <c r="BC81" s="108"/>
      <c r="BD81" s="108"/>
    </row>
    <row r="82" spans="1:56" x14ac:dyDescent="0.2">
      <c r="A82" s="107"/>
      <c r="B82" s="107"/>
      <c r="C82" s="107"/>
      <c r="D82" s="107"/>
      <c r="E82" s="108"/>
      <c r="F82" s="107"/>
      <c r="G82" s="107"/>
      <c r="H82" s="107"/>
      <c r="I82" s="107"/>
      <c r="J82" s="107"/>
      <c r="K82" s="107"/>
      <c r="L82" s="109"/>
      <c r="M82" s="109"/>
      <c r="N82" s="109"/>
      <c r="O82" s="109"/>
      <c r="P82" s="109"/>
      <c r="Q82" s="109"/>
      <c r="R82" s="109"/>
      <c r="S82" s="109"/>
      <c r="T82" s="109"/>
      <c r="U82" s="109"/>
      <c r="V82" s="108"/>
      <c r="W82" s="108"/>
      <c r="X82" s="108"/>
      <c r="Y82" s="108"/>
      <c r="Z82" s="108"/>
      <c r="AA82" s="108"/>
      <c r="AB82" s="108"/>
      <c r="AC82" s="108"/>
      <c r="AD82" s="108"/>
      <c r="AE82" s="108"/>
      <c r="AF82" s="108"/>
      <c r="AG82" s="108"/>
      <c r="AH82" s="108"/>
      <c r="AI82" s="108"/>
      <c r="AJ82" s="108"/>
      <c r="AK82" s="108"/>
      <c r="AL82" s="108"/>
      <c r="AM82" s="108"/>
      <c r="AN82" s="108"/>
      <c r="AO82" s="108"/>
      <c r="AP82" s="108"/>
      <c r="AQ82" s="108"/>
      <c r="AR82" s="108"/>
      <c r="AS82" s="108"/>
      <c r="AT82" s="108"/>
      <c r="AU82" s="108"/>
      <c r="AV82" s="109"/>
      <c r="AW82" s="109"/>
      <c r="AX82" s="109"/>
      <c r="AY82" s="108"/>
      <c r="AZ82" s="107"/>
      <c r="BA82" s="107"/>
      <c r="BB82" s="107"/>
      <c r="BC82" s="108"/>
      <c r="BD82" s="108"/>
    </row>
    <row r="83" spans="1:56" x14ac:dyDescent="0.2">
      <c r="A83" s="107"/>
      <c r="B83" s="107"/>
      <c r="C83" s="107"/>
      <c r="D83" s="107"/>
      <c r="E83" s="108"/>
      <c r="F83" s="107"/>
      <c r="G83" s="107"/>
      <c r="H83" s="107"/>
      <c r="I83" s="107"/>
      <c r="J83" s="107"/>
      <c r="K83" s="107"/>
      <c r="L83" s="109"/>
      <c r="M83" s="109"/>
      <c r="N83" s="109"/>
      <c r="O83" s="109"/>
      <c r="P83" s="109"/>
      <c r="Q83" s="109"/>
      <c r="R83" s="109"/>
      <c r="S83" s="109"/>
      <c r="T83" s="109"/>
      <c r="U83" s="109"/>
      <c r="V83" s="108"/>
      <c r="W83" s="108"/>
      <c r="X83" s="108"/>
      <c r="Y83" s="108"/>
      <c r="Z83" s="108"/>
      <c r="AA83" s="108"/>
      <c r="AB83" s="108"/>
      <c r="AC83" s="108"/>
      <c r="AD83" s="108"/>
      <c r="AE83" s="108"/>
      <c r="AF83" s="108"/>
      <c r="AG83" s="108"/>
      <c r="AH83" s="108"/>
      <c r="AI83" s="108"/>
      <c r="AJ83" s="108"/>
      <c r="AK83" s="108"/>
      <c r="AL83" s="108"/>
      <c r="AM83" s="108"/>
      <c r="AN83" s="108"/>
      <c r="AO83" s="108"/>
      <c r="AP83" s="108"/>
      <c r="AQ83" s="108"/>
      <c r="AR83" s="108"/>
      <c r="AS83" s="108"/>
      <c r="AT83" s="108"/>
      <c r="AU83" s="108"/>
      <c r="AV83" s="109"/>
      <c r="AW83" s="109"/>
      <c r="AX83" s="109"/>
      <c r="AY83" s="108"/>
      <c r="AZ83" s="107"/>
      <c r="BA83" s="107"/>
      <c r="BB83" s="107"/>
      <c r="BC83" s="108"/>
      <c r="BD83" s="108"/>
    </row>
    <row r="84" spans="1:56" x14ac:dyDescent="0.2">
      <c r="A84" s="107"/>
      <c r="B84" s="107"/>
      <c r="C84" s="107"/>
      <c r="D84" s="107"/>
      <c r="E84" s="108"/>
      <c r="F84" s="107"/>
      <c r="G84" s="107"/>
      <c r="H84" s="107"/>
      <c r="I84" s="107"/>
      <c r="J84" s="107"/>
      <c r="K84" s="107"/>
      <c r="L84" s="109"/>
      <c r="M84" s="109"/>
      <c r="N84" s="109"/>
      <c r="O84" s="109"/>
      <c r="P84" s="109"/>
      <c r="Q84" s="109"/>
      <c r="R84" s="109"/>
      <c r="S84" s="109"/>
      <c r="T84" s="109"/>
      <c r="U84" s="109"/>
      <c r="V84" s="108"/>
      <c r="W84" s="108"/>
      <c r="X84" s="108"/>
      <c r="Y84" s="108"/>
      <c r="Z84" s="108"/>
      <c r="AA84" s="108"/>
      <c r="AB84" s="108"/>
      <c r="AC84" s="108"/>
      <c r="AD84" s="108"/>
      <c r="AE84" s="108"/>
      <c r="AF84" s="108"/>
      <c r="AG84" s="108"/>
      <c r="AH84" s="108"/>
      <c r="AI84" s="108"/>
      <c r="AJ84" s="108"/>
      <c r="AK84" s="108"/>
      <c r="AL84" s="108"/>
      <c r="AM84" s="108"/>
      <c r="AN84" s="108"/>
      <c r="AO84" s="108"/>
      <c r="AP84" s="108"/>
      <c r="AQ84" s="108"/>
      <c r="AR84" s="108"/>
      <c r="AS84" s="108"/>
      <c r="AT84" s="108"/>
      <c r="AU84" s="108"/>
      <c r="AV84" s="109"/>
      <c r="AW84" s="109"/>
      <c r="AX84" s="109"/>
      <c r="AY84" s="108"/>
      <c r="AZ84" s="107"/>
      <c r="BA84" s="107"/>
      <c r="BB84" s="107"/>
      <c r="BC84" s="108"/>
      <c r="BD84" s="108"/>
    </row>
    <row r="85" spans="1:56" x14ac:dyDescent="0.2">
      <c r="A85" s="107"/>
      <c r="B85" s="107"/>
      <c r="C85" s="107"/>
      <c r="D85" s="107"/>
      <c r="E85" s="108"/>
      <c r="F85" s="107"/>
      <c r="G85" s="107"/>
      <c r="H85" s="107"/>
      <c r="I85" s="107"/>
      <c r="J85" s="107"/>
      <c r="K85" s="107"/>
      <c r="L85" s="109"/>
      <c r="M85" s="109"/>
      <c r="N85" s="109"/>
      <c r="O85" s="109"/>
      <c r="P85" s="109"/>
      <c r="Q85" s="109"/>
      <c r="R85" s="109"/>
      <c r="S85" s="109"/>
      <c r="T85" s="109"/>
      <c r="U85" s="109"/>
      <c r="V85" s="108"/>
      <c r="W85" s="108"/>
      <c r="X85" s="108"/>
      <c r="Y85" s="108"/>
      <c r="Z85" s="108"/>
      <c r="AA85" s="108"/>
      <c r="AB85" s="108"/>
      <c r="AC85" s="108"/>
      <c r="AD85" s="108"/>
      <c r="AE85" s="108"/>
      <c r="AF85" s="108"/>
      <c r="AG85" s="108"/>
      <c r="AH85" s="108"/>
      <c r="AI85" s="108"/>
      <c r="AJ85" s="108"/>
      <c r="AK85" s="108"/>
      <c r="AL85" s="108"/>
      <c r="AM85" s="108"/>
      <c r="AN85" s="108"/>
      <c r="AO85" s="108"/>
      <c r="AP85" s="108"/>
      <c r="AQ85" s="108"/>
      <c r="AR85" s="108"/>
      <c r="AS85" s="108"/>
      <c r="AT85" s="108"/>
      <c r="AU85" s="108"/>
      <c r="AV85" s="109"/>
      <c r="AW85" s="109"/>
      <c r="AX85" s="109"/>
      <c r="AY85" s="108"/>
      <c r="AZ85" s="107"/>
      <c r="BA85" s="107"/>
      <c r="BB85" s="107"/>
      <c r="BC85" s="108"/>
      <c r="BD85" s="108"/>
    </row>
    <row r="86" spans="1:56" x14ac:dyDescent="0.2">
      <c r="A86" s="107"/>
      <c r="B86" s="107"/>
      <c r="C86" s="107"/>
      <c r="D86" s="107"/>
      <c r="E86" s="108"/>
      <c r="F86" s="107"/>
      <c r="G86" s="107"/>
      <c r="H86" s="107"/>
      <c r="I86" s="107"/>
      <c r="J86" s="107"/>
      <c r="K86" s="107"/>
      <c r="L86" s="109"/>
      <c r="M86" s="109"/>
      <c r="N86" s="109"/>
      <c r="O86" s="109"/>
      <c r="P86" s="109"/>
      <c r="Q86" s="109"/>
      <c r="R86" s="109"/>
      <c r="S86" s="109"/>
      <c r="T86" s="109"/>
      <c r="U86" s="109"/>
      <c r="V86" s="108"/>
      <c r="W86" s="108"/>
      <c r="X86" s="108"/>
      <c r="Y86" s="108"/>
      <c r="Z86" s="108"/>
      <c r="AA86" s="108"/>
      <c r="AB86" s="108"/>
      <c r="AC86" s="108"/>
      <c r="AD86" s="108"/>
      <c r="AE86" s="108"/>
      <c r="AF86" s="108"/>
      <c r="AG86" s="108"/>
      <c r="AH86" s="108"/>
      <c r="AI86" s="108"/>
      <c r="AJ86" s="108"/>
      <c r="AK86" s="108"/>
      <c r="AL86" s="108"/>
      <c r="AM86" s="108"/>
      <c r="AN86" s="108"/>
      <c r="AO86" s="108"/>
      <c r="AP86" s="108"/>
      <c r="AQ86" s="108"/>
      <c r="AR86" s="108"/>
      <c r="AS86" s="108"/>
      <c r="AT86" s="108"/>
      <c r="AU86" s="108"/>
      <c r="AV86" s="109"/>
      <c r="AW86" s="109"/>
      <c r="AX86" s="109"/>
      <c r="AY86" s="108"/>
      <c r="AZ86" s="107"/>
      <c r="BA86" s="107"/>
      <c r="BB86" s="107"/>
      <c r="BC86" s="108"/>
      <c r="BD86" s="108"/>
    </row>
    <row r="87" spans="1:56" x14ac:dyDescent="0.2">
      <c r="A87" s="107"/>
      <c r="B87" s="107"/>
      <c r="C87" s="107"/>
      <c r="D87" s="107"/>
      <c r="E87" s="108"/>
      <c r="F87" s="107"/>
      <c r="G87" s="107"/>
      <c r="H87" s="107"/>
      <c r="I87" s="107"/>
      <c r="J87" s="107"/>
      <c r="K87" s="107"/>
      <c r="L87" s="109"/>
      <c r="M87" s="109"/>
      <c r="N87" s="109"/>
      <c r="O87" s="109"/>
      <c r="P87" s="109"/>
      <c r="Q87" s="109"/>
      <c r="R87" s="109"/>
      <c r="S87" s="109"/>
      <c r="T87" s="109"/>
      <c r="U87" s="109"/>
      <c r="V87" s="108"/>
      <c r="W87" s="108"/>
      <c r="X87" s="108"/>
      <c r="Y87" s="108"/>
      <c r="Z87" s="108"/>
      <c r="AA87" s="108"/>
      <c r="AB87" s="108"/>
      <c r="AC87" s="108"/>
      <c r="AD87" s="108"/>
      <c r="AE87" s="108"/>
      <c r="AF87" s="108"/>
      <c r="AG87" s="108"/>
      <c r="AH87" s="108"/>
      <c r="AI87" s="108"/>
      <c r="AJ87" s="108"/>
      <c r="AK87" s="108"/>
      <c r="AL87" s="108"/>
      <c r="AM87" s="108"/>
      <c r="AN87" s="108"/>
      <c r="AO87" s="108"/>
      <c r="AP87" s="108"/>
      <c r="AQ87" s="108"/>
      <c r="AR87" s="108"/>
      <c r="AS87" s="108"/>
      <c r="AT87" s="108"/>
      <c r="AU87" s="108"/>
      <c r="AV87" s="109"/>
      <c r="AW87" s="109"/>
      <c r="AX87" s="109"/>
      <c r="AY87" s="108"/>
      <c r="AZ87" s="107"/>
      <c r="BA87" s="107"/>
      <c r="BB87" s="107"/>
      <c r="BC87" s="108"/>
      <c r="BD87" s="108"/>
    </row>
    <row r="88" spans="1:56" x14ac:dyDescent="0.2">
      <c r="A88" s="107"/>
      <c r="B88" s="107"/>
      <c r="C88" s="107"/>
      <c r="D88" s="107"/>
      <c r="E88" s="108"/>
      <c r="F88" s="107"/>
      <c r="G88" s="107"/>
      <c r="H88" s="107"/>
      <c r="I88" s="107"/>
      <c r="J88" s="107"/>
      <c r="K88" s="107"/>
      <c r="L88" s="109"/>
      <c r="M88" s="109"/>
      <c r="N88" s="109"/>
      <c r="O88" s="109"/>
      <c r="P88" s="109"/>
      <c r="Q88" s="109"/>
      <c r="R88" s="109"/>
      <c r="S88" s="109"/>
      <c r="T88" s="109"/>
      <c r="U88" s="109"/>
      <c r="V88" s="108"/>
      <c r="W88" s="108"/>
      <c r="X88" s="108"/>
      <c r="Y88" s="108"/>
      <c r="Z88" s="108"/>
      <c r="AA88" s="108"/>
      <c r="AB88" s="108"/>
      <c r="AC88" s="108"/>
      <c r="AD88" s="108"/>
      <c r="AE88" s="108"/>
      <c r="AF88" s="108"/>
      <c r="AG88" s="108"/>
      <c r="AH88" s="108"/>
      <c r="AI88" s="108"/>
      <c r="AJ88" s="108"/>
      <c r="AK88" s="108"/>
      <c r="AL88" s="108"/>
      <c r="AM88" s="108"/>
      <c r="AN88" s="108"/>
      <c r="AO88" s="108"/>
      <c r="AP88" s="108"/>
      <c r="AQ88" s="108"/>
      <c r="AR88" s="108"/>
      <c r="AS88" s="108"/>
      <c r="AT88" s="108"/>
      <c r="AU88" s="108"/>
      <c r="AV88" s="109"/>
      <c r="AW88" s="109"/>
      <c r="AX88" s="109"/>
      <c r="AY88" s="108"/>
      <c r="AZ88" s="107"/>
      <c r="BA88" s="107"/>
      <c r="BB88" s="107"/>
      <c r="BC88" s="108"/>
      <c r="BD88" s="108"/>
    </row>
    <row r="89" spans="1:56" x14ac:dyDescent="0.2">
      <c r="A89" s="107"/>
      <c r="B89" s="107"/>
      <c r="C89" s="107"/>
      <c r="D89" s="107"/>
      <c r="E89" s="108"/>
      <c r="F89" s="107"/>
      <c r="G89" s="107"/>
      <c r="H89" s="107"/>
      <c r="I89" s="107"/>
      <c r="J89" s="107"/>
      <c r="K89" s="107"/>
      <c r="L89" s="109"/>
      <c r="M89" s="109"/>
      <c r="N89" s="109"/>
      <c r="O89" s="109"/>
      <c r="P89" s="109"/>
      <c r="Q89" s="109"/>
      <c r="R89" s="109"/>
      <c r="S89" s="109"/>
      <c r="T89" s="109"/>
      <c r="U89" s="109"/>
      <c r="V89" s="108"/>
      <c r="W89" s="108"/>
      <c r="X89" s="108"/>
      <c r="Y89" s="108"/>
      <c r="Z89" s="108"/>
      <c r="AA89" s="108"/>
      <c r="AB89" s="108"/>
      <c r="AC89" s="108"/>
      <c r="AD89" s="108"/>
      <c r="AE89" s="108"/>
      <c r="AF89" s="108"/>
      <c r="AG89" s="108"/>
      <c r="AH89" s="108"/>
      <c r="AI89" s="108"/>
      <c r="AJ89" s="108"/>
      <c r="AK89" s="108"/>
      <c r="AL89" s="108"/>
      <c r="AM89" s="108"/>
      <c r="AN89" s="108"/>
      <c r="AO89" s="108"/>
      <c r="AP89" s="108"/>
      <c r="AQ89" s="108"/>
      <c r="AR89" s="108"/>
      <c r="AS89" s="108"/>
      <c r="AT89" s="108"/>
      <c r="AU89" s="108"/>
      <c r="AV89" s="109"/>
      <c r="AW89" s="109"/>
      <c r="AX89" s="109"/>
      <c r="AY89" s="108"/>
      <c r="AZ89" s="107"/>
      <c r="BA89" s="107"/>
      <c r="BB89" s="107"/>
      <c r="BC89" s="108"/>
      <c r="BD89" s="108"/>
    </row>
    <row r="90" spans="1:56" x14ac:dyDescent="0.2">
      <c r="A90" s="107"/>
      <c r="B90" s="107"/>
      <c r="C90" s="107"/>
      <c r="D90" s="107"/>
      <c r="E90" s="108"/>
      <c r="F90" s="107"/>
      <c r="G90" s="107"/>
      <c r="H90" s="107"/>
      <c r="I90" s="107"/>
      <c r="J90" s="107"/>
      <c r="K90" s="107"/>
      <c r="L90" s="109"/>
      <c r="M90" s="109"/>
      <c r="N90" s="109"/>
      <c r="O90" s="109"/>
      <c r="P90" s="109"/>
      <c r="Q90" s="109"/>
      <c r="R90" s="109"/>
      <c r="S90" s="109"/>
      <c r="T90" s="109"/>
      <c r="U90" s="109"/>
      <c r="V90" s="108"/>
      <c r="W90" s="108"/>
      <c r="X90" s="108"/>
      <c r="Y90" s="108"/>
      <c r="Z90" s="108"/>
      <c r="AA90" s="108"/>
      <c r="AB90" s="108"/>
      <c r="AC90" s="108"/>
      <c r="AD90" s="108"/>
      <c r="AE90" s="108"/>
      <c r="AF90" s="108"/>
      <c r="AG90" s="108"/>
      <c r="AH90" s="108"/>
      <c r="AI90" s="108"/>
      <c r="AJ90" s="108"/>
      <c r="AK90" s="108"/>
      <c r="AL90" s="108"/>
      <c r="AM90" s="108"/>
      <c r="AN90" s="108"/>
      <c r="AO90" s="108"/>
      <c r="AP90" s="108"/>
      <c r="AQ90" s="108"/>
      <c r="AR90" s="108"/>
      <c r="AS90" s="108"/>
      <c r="AT90" s="108"/>
      <c r="AU90" s="108"/>
      <c r="AV90" s="109"/>
      <c r="AW90" s="109"/>
      <c r="AX90" s="109"/>
      <c r="AY90" s="108"/>
      <c r="AZ90" s="107"/>
      <c r="BA90" s="107"/>
      <c r="BB90" s="107"/>
      <c r="BC90" s="108"/>
      <c r="BD90" s="108"/>
    </row>
    <row r="91" spans="1:56" x14ac:dyDescent="0.2">
      <c r="A91" s="107"/>
      <c r="B91" s="107"/>
      <c r="C91" s="107"/>
      <c r="D91" s="107"/>
      <c r="E91" s="108"/>
      <c r="F91" s="107"/>
      <c r="G91" s="107"/>
      <c r="H91" s="107"/>
      <c r="I91" s="107"/>
      <c r="J91" s="107"/>
      <c r="K91" s="107"/>
      <c r="L91" s="109"/>
      <c r="M91" s="109"/>
      <c r="N91" s="109"/>
      <c r="O91" s="109"/>
      <c r="P91" s="109"/>
      <c r="Q91" s="109"/>
      <c r="R91" s="109"/>
      <c r="S91" s="109"/>
      <c r="T91" s="109"/>
      <c r="U91" s="109"/>
      <c r="V91" s="108"/>
      <c r="W91" s="108"/>
      <c r="X91" s="108"/>
      <c r="Y91" s="108"/>
      <c r="Z91" s="108"/>
      <c r="AA91" s="108"/>
      <c r="AB91" s="108"/>
      <c r="AC91" s="108"/>
      <c r="AD91" s="108"/>
      <c r="AE91" s="108"/>
      <c r="AF91" s="108"/>
      <c r="AG91" s="108"/>
      <c r="AH91" s="108"/>
      <c r="AI91" s="108"/>
      <c r="AJ91" s="108"/>
      <c r="AK91" s="108"/>
      <c r="AL91" s="108"/>
      <c r="AM91" s="108"/>
      <c r="AN91" s="108"/>
      <c r="AO91" s="108"/>
      <c r="AP91" s="108"/>
      <c r="AQ91" s="108"/>
      <c r="AR91" s="108"/>
      <c r="AS91" s="108"/>
      <c r="AT91" s="108"/>
      <c r="AU91" s="108"/>
      <c r="AV91" s="109"/>
      <c r="AW91" s="109"/>
      <c r="AX91" s="109"/>
      <c r="AY91" s="108"/>
      <c r="AZ91" s="107"/>
      <c r="BA91" s="107"/>
      <c r="BB91" s="107"/>
      <c r="BC91" s="108"/>
      <c r="BD91" s="108"/>
    </row>
    <row r="92" spans="1:56" x14ac:dyDescent="0.2">
      <c r="A92" s="107"/>
      <c r="B92" s="107"/>
      <c r="C92" s="107"/>
      <c r="D92" s="107"/>
      <c r="E92" s="108"/>
      <c r="F92" s="107"/>
      <c r="G92" s="107"/>
      <c r="H92" s="107"/>
      <c r="I92" s="107"/>
      <c r="J92" s="107"/>
      <c r="K92" s="107"/>
      <c r="L92" s="109"/>
      <c r="M92" s="109"/>
      <c r="N92" s="109"/>
      <c r="O92" s="109"/>
      <c r="P92" s="109"/>
      <c r="Q92" s="109"/>
      <c r="R92" s="109"/>
      <c r="S92" s="109"/>
      <c r="T92" s="109"/>
      <c r="U92" s="109"/>
      <c r="V92" s="108"/>
      <c r="W92" s="108"/>
      <c r="X92" s="108"/>
      <c r="Y92" s="108"/>
      <c r="Z92" s="108"/>
      <c r="AA92" s="108"/>
      <c r="AB92" s="108"/>
      <c r="AC92" s="108"/>
      <c r="AD92" s="108"/>
      <c r="AE92" s="108"/>
      <c r="AF92" s="108"/>
      <c r="AG92" s="108"/>
      <c r="AH92" s="108"/>
      <c r="AI92" s="108"/>
      <c r="AJ92" s="108"/>
      <c r="AK92" s="108"/>
      <c r="AL92" s="108"/>
      <c r="AM92" s="108"/>
      <c r="AN92" s="108"/>
      <c r="AO92" s="108"/>
      <c r="AP92" s="108"/>
      <c r="AQ92" s="108"/>
      <c r="AR92" s="108"/>
      <c r="AS92" s="108"/>
      <c r="AT92" s="108"/>
      <c r="AU92" s="108"/>
      <c r="AV92" s="109"/>
      <c r="AW92" s="109"/>
      <c r="AX92" s="109"/>
      <c r="AY92" s="108"/>
      <c r="AZ92" s="107"/>
      <c r="BA92" s="107"/>
      <c r="BB92" s="107"/>
      <c r="BC92" s="108"/>
      <c r="BD92" s="108"/>
    </row>
    <row r="93" spans="1:56" x14ac:dyDescent="0.2">
      <c r="A93" s="107"/>
      <c r="B93" s="107"/>
      <c r="C93" s="107"/>
      <c r="D93" s="107"/>
      <c r="E93" s="108"/>
      <c r="F93" s="107"/>
      <c r="G93" s="107"/>
      <c r="H93" s="107"/>
      <c r="I93" s="107"/>
      <c r="J93" s="107"/>
      <c r="K93" s="107"/>
      <c r="L93" s="109"/>
      <c r="M93" s="109"/>
      <c r="N93" s="109"/>
      <c r="O93" s="109"/>
      <c r="P93" s="109"/>
      <c r="Q93" s="109"/>
      <c r="R93" s="109"/>
      <c r="S93" s="109"/>
      <c r="T93" s="109"/>
      <c r="U93" s="109"/>
      <c r="V93" s="108"/>
      <c r="W93" s="108"/>
      <c r="X93" s="108"/>
      <c r="Y93" s="108"/>
      <c r="Z93" s="108"/>
      <c r="AA93" s="108"/>
      <c r="AB93" s="108"/>
      <c r="AC93" s="108"/>
      <c r="AD93" s="108"/>
      <c r="AE93" s="108"/>
      <c r="AF93" s="108"/>
      <c r="AG93" s="108"/>
      <c r="AH93" s="108"/>
      <c r="AI93" s="108"/>
      <c r="AJ93" s="108"/>
      <c r="AK93" s="108"/>
      <c r="AL93" s="108"/>
      <c r="AM93" s="108"/>
      <c r="AN93" s="108"/>
      <c r="AO93" s="108"/>
      <c r="AP93" s="108"/>
      <c r="AQ93" s="108"/>
      <c r="AR93" s="108"/>
      <c r="AS93" s="108"/>
      <c r="AT93" s="108"/>
      <c r="AU93" s="108"/>
      <c r="AV93" s="109"/>
      <c r="AW93" s="109"/>
      <c r="AX93" s="109"/>
      <c r="AY93" s="108"/>
      <c r="AZ93" s="107"/>
      <c r="BA93" s="107"/>
      <c r="BB93" s="107"/>
      <c r="BC93" s="108"/>
      <c r="BD93" s="108"/>
    </row>
    <row r="94" spans="1:56" x14ac:dyDescent="0.2">
      <c r="A94" s="107"/>
      <c r="B94" s="107"/>
      <c r="C94" s="107"/>
      <c r="D94" s="107"/>
      <c r="E94" s="108"/>
      <c r="F94" s="107"/>
      <c r="G94" s="107"/>
      <c r="H94" s="107"/>
      <c r="I94" s="107"/>
      <c r="J94" s="107"/>
      <c r="K94" s="107"/>
      <c r="L94" s="109"/>
      <c r="M94" s="109"/>
      <c r="N94" s="109"/>
      <c r="O94" s="109"/>
      <c r="P94" s="109"/>
      <c r="Q94" s="109"/>
      <c r="R94" s="109"/>
      <c r="S94" s="109"/>
      <c r="T94" s="109"/>
      <c r="U94" s="109"/>
      <c r="V94" s="108"/>
      <c r="W94" s="108"/>
      <c r="X94" s="108"/>
      <c r="Y94" s="108"/>
      <c r="Z94" s="108"/>
      <c r="AA94" s="108"/>
      <c r="AB94" s="108"/>
      <c r="AC94" s="108"/>
      <c r="AD94" s="108"/>
      <c r="AE94" s="108"/>
      <c r="AF94" s="108"/>
      <c r="AG94" s="108"/>
      <c r="AH94" s="108"/>
      <c r="AI94" s="108"/>
      <c r="AJ94" s="108"/>
      <c r="AK94" s="108"/>
      <c r="AL94" s="108"/>
      <c r="AM94" s="108"/>
      <c r="AN94" s="108"/>
      <c r="AO94" s="108"/>
      <c r="AP94" s="108"/>
      <c r="AQ94" s="108"/>
      <c r="AR94" s="108"/>
      <c r="AS94" s="108"/>
      <c r="AT94" s="108"/>
      <c r="AU94" s="108"/>
      <c r="AV94" s="109"/>
      <c r="AW94" s="109"/>
      <c r="AX94" s="109"/>
      <c r="AY94" s="108"/>
      <c r="AZ94" s="107"/>
      <c r="BA94" s="107"/>
      <c r="BB94" s="107"/>
      <c r="BC94" s="108"/>
      <c r="BD94" s="108"/>
    </row>
    <row r="95" spans="1:56" x14ac:dyDescent="0.2">
      <c r="A95" s="107"/>
      <c r="B95" s="107"/>
      <c r="C95" s="107"/>
      <c r="D95" s="107"/>
      <c r="E95" s="108"/>
      <c r="F95" s="107"/>
      <c r="G95" s="107"/>
      <c r="H95" s="107"/>
      <c r="I95" s="107"/>
      <c r="J95" s="107"/>
      <c r="K95" s="107"/>
      <c r="L95" s="109"/>
      <c r="M95" s="109"/>
      <c r="N95" s="109"/>
      <c r="O95" s="109"/>
      <c r="P95" s="109"/>
      <c r="Q95" s="109"/>
      <c r="R95" s="109"/>
      <c r="S95" s="109"/>
      <c r="T95" s="109"/>
      <c r="U95" s="109"/>
      <c r="V95" s="108"/>
      <c r="W95" s="108"/>
      <c r="X95" s="108"/>
      <c r="Y95" s="108"/>
      <c r="Z95" s="108"/>
      <c r="AA95" s="108"/>
      <c r="AB95" s="108"/>
      <c r="AC95" s="108"/>
      <c r="AD95" s="108"/>
      <c r="AE95" s="108"/>
      <c r="AF95" s="108"/>
      <c r="AG95" s="108"/>
      <c r="AH95" s="108"/>
      <c r="AI95" s="108"/>
      <c r="AJ95" s="108"/>
      <c r="AK95" s="108"/>
      <c r="AL95" s="108"/>
      <c r="AM95" s="108"/>
      <c r="AN95" s="108"/>
      <c r="AO95" s="108"/>
      <c r="AP95" s="108"/>
      <c r="AQ95" s="108"/>
      <c r="AR95" s="108"/>
      <c r="AS95" s="108"/>
      <c r="AT95" s="108"/>
      <c r="AU95" s="108"/>
      <c r="AV95" s="109"/>
      <c r="AW95" s="109"/>
      <c r="AX95" s="109"/>
      <c r="AY95" s="108"/>
      <c r="AZ95" s="107"/>
      <c r="BA95" s="107"/>
      <c r="BB95" s="107"/>
      <c r="BC95" s="108"/>
      <c r="BD95" s="108"/>
    </row>
    <row r="96" spans="1:56" x14ac:dyDescent="0.2">
      <c r="A96" s="107"/>
      <c r="B96" s="107"/>
      <c r="C96" s="107"/>
      <c r="D96" s="107"/>
      <c r="E96" s="108"/>
      <c r="F96" s="107"/>
      <c r="G96" s="107"/>
      <c r="H96" s="107"/>
      <c r="I96" s="107"/>
      <c r="J96" s="107"/>
      <c r="K96" s="107"/>
      <c r="L96" s="109"/>
      <c r="M96" s="109"/>
      <c r="N96" s="109"/>
      <c r="O96" s="109"/>
      <c r="P96" s="109"/>
      <c r="Q96" s="109"/>
      <c r="R96" s="109"/>
      <c r="S96" s="109"/>
      <c r="T96" s="109"/>
      <c r="U96" s="109"/>
      <c r="V96" s="108"/>
      <c r="W96" s="108"/>
      <c r="X96" s="108"/>
      <c r="Y96" s="108"/>
      <c r="Z96" s="108"/>
      <c r="AA96" s="108"/>
      <c r="AB96" s="108"/>
      <c r="AC96" s="108"/>
      <c r="AD96" s="108"/>
      <c r="AE96" s="108"/>
      <c r="AF96" s="108"/>
      <c r="AG96" s="108"/>
      <c r="AH96" s="108"/>
      <c r="AI96" s="108"/>
      <c r="AJ96" s="108"/>
      <c r="AK96" s="108"/>
      <c r="AL96" s="108"/>
      <c r="AM96" s="108"/>
      <c r="AN96" s="108"/>
      <c r="AO96" s="108"/>
      <c r="AP96" s="108"/>
      <c r="AQ96" s="108"/>
      <c r="AR96" s="108"/>
      <c r="AS96" s="108"/>
      <c r="AT96" s="108"/>
      <c r="AU96" s="108"/>
      <c r="AV96" s="109"/>
      <c r="AW96" s="109"/>
      <c r="AX96" s="109"/>
      <c r="AY96" s="108"/>
      <c r="AZ96" s="107"/>
      <c r="BA96" s="107"/>
      <c r="BB96" s="107"/>
      <c r="BC96" s="108"/>
      <c r="BD96" s="108"/>
    </row>
    <row r="97" spans="1:56" x14ac:dyDescent="0.2">
      <c r="A97" s="107"/>
      <c r="B97" s="107"/>
      <c r="C97" s="107"/>
      <c r="D97" s="107"/>
      <c r="E97" s="108"/>
      <c r="F97" s="107"/>
      <c r="G97" s="107"/>
      <c r="H97" s="107"/>
      <c r="I97" s="107"/>
      <c r="J97" s="107"/>
      <c r="K97" s="107"/>
      <c r="L97" s="109"/>
      <c r="M97" s="109"/>
      <c r="N97" s="109"/>
      <c r="O97" s="109"/>
      <c r="P97" s="109"/>
      <c r="Q97" s="109"/>
      <c r="R97" s="109"/>
      <c r="S97" s="109"/>
      <c r="T97" s="109"/>
      <c r="U97" s="109"/>
      <c r="V97" s="108"/>
      <c r="W97" s="108"/>
      <c r="X97" s="108"/>
      <c r="Y97" s="108"/>
      <c r="Z97" s="108"/>
      <c r="AA97" s="108"/>
      <c r="AB97" s="108"/>
      <c r="AC97" s="108"/>
      <c r="AD97" s="108"/>
      <c r="AE97" s="108"/>
      <c r="AF97" s="108"/>
      <c r="AG97" s="108"/>
      <c r="AH97" s="108"/>
      <c r="AI97" s="108"/>
      <c r="AJ97" s="108"/>
      <c r="AK97" s="108"/>
      <c r="AL97" s="108"/>
      <c r="AM97" s="108"/>
      <c r="AN97" s="108"/>
      <c r="AO97" s="108"/>
      <c r="AP97" s="108"/>
      <c r="AQ97" s="108"/>
      <c r="AR97" s="108"/>
      <c r="AS97" s="108"/>
      <c r="AT97" s="108"/>
      <c r="AU97" s="108"/>
      <c r="AV97" s="109"/>
      <c r="AW97" s="109"/>
      <c r="AX97" s="109"/>
      <c r="AY97" s="108"/>
      <c r="AZ97" s="107"/>
      <c r="BA97" s="107"/>
      <c r="BB97" s="107"/>
      <c r="BC97" s="108"/>
      <c r="BD97" s="108"/>
    </row>
    <row r="98" spans="1:56" x14ac:dyDescent="0.2">
      <c r="A98" s="107"/>
      <c r="B98" s="107"/>
      <c r="C98" s="107"/>
      <c r="D98" s="107"/>
      <c r="E98" s="108"/>
      <c r="F98" s="107"/>
      <c r="G98" s="107"/>
      <c r="H98" s="107"/>
      <c r="I98" s="107"/>
      <c r="J98" s="107"/>
      <c r="K98" s="107"/>
      <c r="L98" s="109"/>
      <c r="M98" s="109"/>
      <c r="N98" s="109"/>
      <c r="O98" s="109"/>
      <c r="P98" s="109"/>
      <c r="Q98" s="109"/>
      <c r="R98" s="109"/>
      <c r="S98" s="109"/>
      <c r="T98" s="109"/>
      <c r="U98" s="109"/>
      <c r="V98" s="108"/>
      <c r="W98" s="108"/>
      <c r="X98" s="108"/>
      <c r="Y98" s="108"/>
      <c r="Z98" s="108"/>
      <c r="AA98" s="108"/>
      <c r="AB98" s="108"/>
      <c r="AC98" s="108"/>
      <c r="AD98" s="108"/>
      <c r="AE98" s="108"/>
      <c r="AF98" s="108"/>
      <c r="AG98" s="108"/>
      <c r="AH98" s="108"/>
      <c r="AI98" s="108"/>
      <c r="AJ98" s="108"/>
      <c r="AK98" s="108"/>
      <c r="AL98" s="108"/>
      <c r="AM98" s="108"/>
      <c r="AN98" s="108"/>
      <c r="AO98" s="108"/>
      <c r="AP98" s="108"/>
      <c r="AQ98" s="108"/>
      <c r="AR98" s="108"/>
      <c r="AS98" s="108"/>
      <c r="AT98" s="108"/>
      <c r="AU98" s="108"/>
      <c r="AV98" s="109"/>
      <c r="AW98" s="109"/>
      <c r="AX98" s="109"/>
      <c r="AY98" s="108"/>
      <c r="AZ98" s="107"/>
      <c r="BA98" s="107"/>
      <c r="BB98" s="107"/>
      <c r="BC98" s="108"/>
      <c r="BD98" s="108"/>
    </row>
    <row r="99" spans="1:56" x14ac:dyDescent="0.2">
      <c r="A99" s="107"/>
      <c r="B99" s="107"/>
      <c r="C99" s="107"/>
      <c r="D99" s="107"/>
      <c r="E99" s="108"/>
      <c r="F99" s="107"/>
      <c r="G99" s="107"/>
      <c r="H99" s="107"/>
      <c r="I99" s="107"/>
      <c r="J99" s="107"/>
      <c r="K99" s="107"/>
      <c r="L99" s="109"/>
      <c r="M99" s="109"/>
      <c r="N99" s="109"/>
      <c r="O99" s="109"/>
      <c r="P99" s="109"/>
      <c r="Q99" s="109"/>
      <c r="R99" s="109"/>
      <c r="S99" s="109"/>
      <c r="T99" s="109"/>
      <c r="U99" s="109"/>
      <c r="V99" s="108"/>
      <c r="W99" s="108"/>
      <c r="X99" s="108"/>
      <c r="Y99" s="108"/>
      <c r="Z99" s="108"/>
      <c r="AA99" s="108"/>
      <c r="AB99" s="108"/>
      <c r="AC99" s="108"/>
      <c r="AD99" s="108"/>
      <c r="AE99" s="108"/>
      <c r="AF99" s="108"/>
      <c r="AG99" s="108"/>
      <c r="AH99" s="108"/>
      <c r="AI99" s="108"/>
      <c r="AJ99" s="108"/>
      <c r="AK99" s="108"/>
      <c r="AL99" s="108"/>
      <c r="AM99" s="108"/>
      <c r="AN99" s="108"/>
      <c r="AO99" s="108"/>
      <c r="AP99" s="108"/>
      <c r="AQ99" s="108"/>
      <c r="AR99" s="108"/>
      <c r="AS99" s="108"/>
      <c r="AT99" s="108"/>
      <c r="AU99" s="108"/>
      <c r="AV99" s="109"/>
      <c r="AW99" s="109"/>
      <c r="AX99" s="109"/>
      <c r="AY99" s="108"/>
      <c r="AZ99" s="107"/>
      <c r="BA99" s="107"/>
      <c r="BB99" s="107"/>
      <c r="BC99" s="108"/>
      <c r="BD99" s="108"/>
    </row>
    <row r="100" spans="1:56" x14ac:dyDescent="0.2">
      <c r="A100" s="107"/>
      <c r="B100" s="107"/>
      <c r="C100" s="107"/>
      <c r="D100" s="107"/>
      <c r="E100" s="108"/>
      <c r="F100" s="107"/>
      <c r="G100" s="107"/>
      <c r="H100" s="107"/>
      <c r="I100" s="107"/>
      <c r="J100" s="107"/>
      <c r="K100" s="107"/>
      <c r="L100" s="109"/>
      <c r="M100" s="109"/>
      <c r="N100" s="109"/>
      <c r="O100" s="109"/>
      <c r="P100" s="109"/>
      <c r="Q100" s="109"/>
      <c r="R100" s="109"/>
      <c r="S100" s="109"/>
      <c r="T100" s="109"/>
      <c r="U100" s="109"/>
      <c r="V100" s="108"/>
      <c r="W100" s="108"/>
      <c r="X100" s="108"/>
      <c r="Y100" s="108"/>
      <c r="Z100" s="108"/>
      <c r="AA100" s="108"/>
      <c r="AB100" s="108"/>
      <c r="AC100" s="108"/>
      <c r="AD100" s="108"/>
      <c r="AE100" s="108"/>
      <c r="AF100" s="108"/>
      <c r="AG100" s="108"/>
      <c r="AH100" s="108"/>
      <c r="AI100" s="108"/>
      <c r="AJ100" s="108"/>
      <c r="AK100" s="108"/>
      <c r="AL100" s="108"/>
      <c r="AM100" s="108"/>
      <c r="AN100" s="108"/>
      <c r="AO100" s="108"/>
      <c r="AP100" s="108"/>
      <c r="AQ100" s="108"/>
      <c r="AR100" s="108"/>
      <c r="AS100" s="108"/>
      <c r="AT100" s="108"/>
      <c r="AU100" s="108"/>
      <c r="AV100" s="109"/>
      <c r="AW100" s="109"/>
      <c r="AX100" s="109"/>
      <c r="AY100" s="108"/>
      <c r="AZ100" s="107"/>
      <c r="BA100" s="107"/>
      <c r="BB100" s="107"/>
      <c r="BC100" s="108"/>
      <c r="BD100" s="108"/>
    </row>
    <row r="101" spans="1:56" x14ac:dyDescent="0.2">
      <c r="A101" s="107"/>
      <c r="B101" s="107"/>
      <c r="C101" s="107"/>
      <c r="D101" s="107"/>
      <c r="E101" s="108"/>
      <c r="F101" s="107"/>
      <c r="G101" s="107"/>
      <c r="H101" s="107"/>
      <c r="I101" s="107"/>
      <c r="J101" s="107"/>
      <c r="K101" s="107"/>
      <c r="L101" s="109"/>
      <c r="M101" s="109"/>
      <c r="N101" s="109"/>
      <c r="O101" s="109"/>
      <c r="P101" s="109"/>
      <c r="Q101" s="109"/>
      <c r="R101" s="109"/>
      <c r="S101" s="109"/>
      <c r="T101" s="109"/>
      <c r="U101" s="109"/>
      <c r="V101" s="108"/>
      <c r="W101" s="108"/>
      <c r="X101" s="108"/>
      <c r="Y101" s="108"/>
      <c r="Z101" s="108"/>
      <c r="AA101" s="108"/>
      <c r="AB101" s="108"/>
      <c r="AC101" s="108"/>
      <c r="AD101" s="108"/>
      <c r="AE101" s="108"/>
      <c r="AF101" s="108"/>
      <c r="AG101" s="108"/>
      <c r="AH101" s="108"/>
      <c r="AI101" s="108"/>
      <c r="AJ101" s="108"/>
      <c r="AK101" s="108"/>
      <c r="AL101" s="108"/>
      <c r="AM101" s="108"/>
      <c r="AN101" s="108"/>
      <c r="AO101" s="108"/>
      <c r="AP101" s="108"/>
      <c r="AQ101" s="108"/>
      <c r="AR101" s="108"/>
      <c r="AS101" s="108"/>
      <c r="AT101" s="108"/>
      <c r="AU101" s="108"/>
      <c r="AV101" s="109"/>
      <c r="AW101" s="109"/>
      <c r="AX101" s="109"/>
      <c r="AY101" s="108"/>
      <c r="AZ101" s="107"/>
      <c r="BA101" s="107"/>
      <c r="BB101" s="107"/>
      <c r="BC101" s="108"/>
      <c r="BD101" s="108"/>
    </row>
    <row r="102" spans="1:56" x14ac:dyDescent="0.2">
      <c r="A102" s="107"/>
      <c r="B102" s="107"/>
      <c r="C102" s="107"/>
      <c r="D102" s="107"/>
      <c r="E102" s="108"/>
      <c r="F102" s="107"/>
      <c r="G102" s="107"/>
      <c r="H102" s="107"/>
      <c r="I102" s="107"/>
      <c r="J102" s="107"/>
      <c r="K102" s="107"/>
      <c r="L102" s="109"/>
      <c r="M102" s="109"/>
      <c r="N102" s="109"/>
      <c r="O102" s="109"/>
      <c r="P102" s="109"/>
      <c r="Q102" s="109"/>
      <c r="R102" s="109"/>
      <c r="S102" s="109"/>
      <c r="T102" s="109"/>
      <c r="U102" s="109"/>
      <c r="V102" s="108"/>
      <c r="W102" s="108"/>
      <c r="X102" s="108"/>
      <c r="Y102" s="108"/>
      <c r="Z102" s="108"/>
      <c r="AA102" s="108"/>
      <c r="AB102" s="108"/>
      <c r="AC102" s="108"/>
      <c r="AD102" s="108"/>
      <c r="AE102" s="108"/>
      <c r="AF102" s="108"/>
      <c r="AG102" s="108"/>
      <c r="AH102" s="108"/>
      <c r="AI102" s="108"/>
      <c r="AJ102" s="108"/>
      <c r="AK102" s="108"/>
      <c r="AL102" s="108"/>
      <c r="AM102" s="108"/>
      <c r="AN102" s="108"/>
      <c r="AO102" s="108"/>
      <c r="AP102" s="108"/>
      <c r="AQ102" s="108"/>
      <c r="AR102" s="108"/>
      <c r="AS102" s="108"/>
      <c r="AT102" s="108"/>
      <c r="AU102" s="108"/>
      <c r="AV102" s="109"/>
      <c r="AW102" s="109"/>
      <c r="AX102" s="109"/>
      <c r="AY102" s="108"/>
      <c r="AZ102" s="107"/>
      <c r="BA102" s="107"/>
      <c r="BB102" s="107"/>
      <c r="BC102" s="108"/>
      <c r="BD102" s="108"/>
    </row>
    <row r="103" spans="1:56" x14ac:dyDescent="0.2">
      <c r="A103" s="107"/>
      <c r="B103" s="107"/>
      <c r="C103" s="107"/>
      <c r="D103" s="107"/>
      <c r="E103" s="108"/>
      <c r="F103" s="107"/>
      <c r="G103" s="107"/>
      <c r="H103" s="107"/>
      <c r="I103" s="107"/>
      <c r="J103" s="107"/>
      <c r="K103" s="107"/>
      <c r="L103" s="109"/>
      <c r="M103" s="109"/>
      <c r="N103" s="109"/>
      <c r="O103" s="109"/>
      <c r="P103" s="109"/>
      <c r="Q103" s="109"/>
      <c r="R103" s="109"/>
      <c r="S103" s="109"/>
      <c r="T103" s="109"/>
      <c r="U103" s="109"/>
      <c r="V103" s="108"/>
      <c r="W103" s="108"/>
      <c r="X103" s="108"/>
      <c r="Y103" s="108"/>
      <c r="Z103" s="108"/>
      <c r="AA103" s="108"/>
      <c r="AB103" s="108"/>
      <c r="AC103" s="108"/>
      <c r="AD103" s="108"/>
      <c r="AE103" s="108"/>
      <c r="AF103" s="108"/>
      <c r="AG103" s="108"/>
      <c r="AH103" s="108"/>
      <c r="AI103" s="108"/>
      <c r="AJ103" s="108"/>
      <c r="AK103" s="108"/>
      <c r="AL103" s="108"/>
      <c r="AM103" s="108"/>
      <c r="AN103" s="108"/>
      <c r="AO103" s="108"/>
      <c r="AP103" s="108"/>
      <c r="AQ103" s="108"/>
      <c r="AR103" s="108"/>
      <c r="AS103" s="108"/>
      <c r="AT103" s="108"/>
      <c r="AU103" s="108"/>
      <c r="AV103" s="109"/>
      <c r="AW103" s="109"/>
      <c r="AX103" s="109"/>
      <c r="AY103" s="108"/>
      <c r="AZ103" s="107"/>
      <c r="BA103" s="107"/>
      <c r="BB103" s="107"/>
      <c r="BC103" s="108"/>
      <c r="BD103" s="108"/>
    </row>
    <row r="104" spans="1:56" x14ac:dyDescent="0.2">
      <c r="A104" s="107"/>
      <c r="B104" s="107"/>
      <c r="C104" s="107"/>
      <c r="D104" s="107"/>
      <c r="E104" s="108"/>
      <c r="F104" s="107"/>
      <c r="G104" s="107"/>
      <c r="H104" s="107"/>
      <c r="I104" s="107"/>
      <c r="J104" s="107"/>
      <c r="K104" s="107"/>
      <c r="L104" s="109"/>
      <c r="M104" s="109"/>
      <c r="N104" s="109"/>
      <c r="O104" s="109"/>
      <c r="P104" s="109"/>
      <c r="Q104" s="109"/>
      <c r="R104" s="109"/>
      <c r="S104" s="109"/>
      <c r="T104" s="109"/>
      <c r="U104" s="109"/>
      <c r="V104" s="108"/>
      <c r="W104" s="108"/>
      <c r="X104" s="108"/>
      <c r="Y104" s="108"/>
      <c r="Z104" s="108"/>
      <c r="AA104" s="108"/>
      <c r="AB104" s="108"/>
      <c r="AC104" s="108"/>
      <c r="AD104" s="108"/>
      <c r="AE104" s="108"/>
      <c r="AF104" s="108"/>
      <c r="AG104" s="108"/>
      <c r="AH104" s="108"/>
      <c r="AI104" s="108"/>
      <c r="AJ104" s="108"/>
      <c r="AK104" s="108"/>
      <c r="AL104" s="108"/>
      <c r="AM104" s="108"/>
      <c r="AN104" s="108"/>
      <c r="AO104" s="108"/>
      <c r="AP104" s="108"/>
      <c r="AQ104" s="108"/>
      <c r="AR104" s="108"/>
      <c r="AS104" s="108"/>
      <c r="AT104" s="108"/>
      <c r="AU104" s="108"/>
      <c r="AV104" s="109"/>
      <c r="AW104" s="109"/>
      <c r="AX104" s="109"/>
      <c r="AY104" s="108"/>
      <c r="AZ104" s="107"/>
      <c r="BA104" s="107"/>
      <c r="BB104" s="107"/>
      <c r="BC104" s="108"/>
      <c r="BD104" s="108"/>
    </row>
    <row r="105" spans="1:56" x14ac:dyDescent="0.2">
      <c r="A105" s="107"/>
      <c r="B105" s="107"/>
      <c r="C105" s="107"/>
      <c r="D105" s="107"/>
      <c r="E105" s="108"/>
      <c r="F105" s="107"/>
      <c r="G105" s="107"/>
      <c r="H105" s="107"/>
      <c r="I105" s="107"/>
      <c r="J105" s="107"/>
      <c r="K105" s="107"/>
      <c r="L105" s="109"/>
      <c r="M105" s="109"/>
      <c r="N105" s="109"/>
      <c r="O105" s="109"/>
      <c r="P105" s="109"/>
      <c r="Q105" s="109"/>
      <c r="R105" s="109"/>
      <c r="S105" s="109"/>
      <c r="T105" s="109"/>
      <c r="U105" s="109"/>
      <c r="V105" s="108"/>
      <c r="W105" s="108"/>
      <c r="X105" s="108"/>
      <c r="Y105" s="108"/>
      <c r="Z105" s="108"/>
      <c r="AA105" s="108"/>
      <c r="AB105" s="108"/>
      <c r="AC105" s="108"/>
      <c r="AD105" s="108"/>
      <c r="AE105" s="108"/>
      <c r="AF105" s="108"/>
      <c r="AG105" s="108"/>
      <c r="AH105" s="108"/>
      <c r="AI105" s="108"/>
      <c r="AJ105" s="108"/>
      <c r="AK105" s="108"/>
      <c r="AL105" s="108"/>
      <c r="AM105" s="108"/>
      <c r="AN105" s="108"/>
      <c r="AO105" s="108"/>
      <c r="AP105" s="108"/>
      <c r="AQ105" s="108"/>
      <c r="AR105" s="108"/>
      <c r="AS105" s="108"/>
      <c r="AT105" s="108"/>
      <c r="AU105" s="108"/>
      <c r="AV105" s="109"/>
      <c r="AW105" s="109"/>
      <c r="AX105" s="109"/>
      <c r="AY105" s="108"/>
      <c r="AZ105" s="107"/>
      <c r="BA105" s="107"/>
      <c r="BB105" s="107"/>
      <c r="BC105" s="108"/>
      <c r="BD105" s="108"/>
    </row>
    <row r="106" spans="1:56" x14ac:dyDescent="0.2">
      <c r="A106" s="107"/>
      <c r="B106" s="107"/>
      <c r="C106" s="107"/>
      <c r="D106" s="107"/>
      <c r="E106" s="108"/>
      <c r="F106" s="107"/>
      <c r="G106" s="107"/>
      <c r="H106" s="107"/>
      <c r="I106" s="107"/>
      <c r="J106" s="107"/>
      <c r="K106" s="107"/>
      <c r="L106" s="109"/>
      <c r="M106" s="109"/>
      <c r="N106" s="109"/>
      <c r="O106" s="109"/>
      <c r="P106" s="109"/>
      <c r="Q106" s="109"/>
      <c r="R106" s="109"/>
      <c r="S106" s="109"/>
      <c r="T106" s="109"/>
      <c r="U106" s="109"/>
      <c r="V106" s="108"/>
      <c r="W106" s="108"/>
      <c r="X106" s="108"/>
      <c r="Y106" s="108"/>
      <c r="Z106" s="108"/>
      <c r="AA106" s="108"/>
      <c r="AB106" s="108"/>
      <c r="AC106" s="108"/>
      <c r="AD106" s="108"/>
      <c r="AE106" s="108"/>
      <c r="AF106" s="108"/>
      <c r="AG106" s="108"/>
      <c r="AH106" s="108"/>
      <c r="AI106" s="108"/>
      <c r="AJ106" s="108"/>
      <c r="AK106" s="108"/>
      <c r="AL106" s="108"/>
      <c r="AM106" s="108"/>
      <c r="AN106" s="108"/>
      <c r="AO106" s="108"/>
      <c r="AP106" s="108"/>
      <c r="AQ106" s="108"/>
      <c r="AR106" s="108"/>
      <c r="AS106" s="108"/>
      <c r="AT106" s="108"/>
      <c r="AU106" s="108"/>
      <c r="AV106" s="109"/>
      <c r="AW106" s="109"/>
      <c r="AX106" s="109"/>
      <c r="AY106" s="108"/>
      <c r="AZ106" s="107"/>
      <c r="BA106" s="107"/>
      <c r="BB106" s="107"/>
      <c r="BC106" s="108"/>
      <c r="BD106" s="108"/>
    </row>
    <row r="107" spans="1:56" x14ac:dyDescent="0.2">
      <c r="A107" s="107"/>
      <c r="B107" s="107"/>
      <c r="C107" s="107"/>
      <c r="D107" s="107"/>
      <c r="E107" s="108"/>
      <c r="F107" s="107"/>
      <c r="G107" s="107"/>
      <c r="H107" s="107"/>
      <c r="I107" s="107"/>
      <c r="J107" s="107"/>
      <c r="K107" s="107"/>
      <c r="L107" s="109"/>
      <c r="M107" s="109"/>
      <c r="N107" s="109"/>
      <c r="O107" s="109"/>
      <c r="P107" s="109"/>
      <c r="Q107" s="109"/>
      <c r="R107" s="109"/>
      <c r="S107" s="109"/>
      <c r="T107" s="109"/>
      <c r="U107" s="109"/>
      <c r="V107" s="108"/>
      <c r="W107" s="108"/>
      <c r="X107" s="108"/>
      <c r="Y107" s="108"/>
      <c r="Z107" s="108"/>
      <c r="AA107" s="108"/>
      <c r="AB107" s="108"/>
      <c r="AC107" s="108"/>
      <c r="AD107" s="108"/>
      <c r="AE107" s="108"/>
      <c r="AF107" s="108"/>
      <c r="AG107" s="108"/>
      <c r="AH107" s="108"/>
      <c r="AI107" s="108"/>
      <c r="AJ107" s="108"/>
      <c r="AK107" s="108"/>
      <c r="AL107" s="108"/>
      <c r="AM107" s="108"/>
      <c r="AN107" s="108"/>
      <c r="AO107" s="108"/>
      <c r="AP107" s="108"/>
      <c r="AQ107" s="108"/>
      <c r="AR107" s="108"/>
      <c r="AS107" s="108"/>
      <c r="AT107" s="108"/>
      <c r="AU107" s="108"/>
      <c r="AV107" s="109"/>
      <c r="AW107" s="109"/>
      <c r="AX107" s="109"/>
      <c r="AY107" s="108"/>
      <c r="AZ107" s="107"/>
      <c r="BA107" s="107"/>
      <c r="BB107" s="107"/>
      <c r="BC107" s="108"/>
      <c r="BD107" s="108"/>
    </row>
    <row r="108" spans="1:56" x14ac:dyDescent="0.2">
      <c r="A108" s="107"/>
      <c r="B108" s="107"/>
      <c r="C108" s="107"/>
      <c r="D108" s="107"/>
      <c r="E108" s="108"/>
      <c r="F108" s="107"/>
      <c r="G108" s="107"/>
      <c r="H108" s="107"/>
      <c r="I108" s="107"/>
      <c r="J108" s="107"/>
      <c r="K108" s="107"/>
      <c r="L108" s="109"/>
      <c r="M108" s="109"/>
      <c r="N108" s="109"/>
      <c r="O108" s="109"/>
      <c r="P108" s="109"/>
      <c r="Q108" s="109"/>
      <c r="R108" s="109"/>
      <c r="S108" s="109"/>
      <c r="T108" s="109"/>
      <c r="U108" s="109"/>
      <c r="V108" s="108"/>
      <c r="W108" s="108"/>
      <c r="X108" s="108"/>
      <c r="Y108" s="108"/>
      <c r="Z108" s="108"/>
      <c r="AA108" s="108"/>
      <c r="AB108" s="108"/>
      <c r="AC108" s="108"/>
      <c r="AD108" s="108"/>
      <c r="AE108" s="108"/>
      <c r="AF108" s="108"/>
      <c r="AG108" s="108"/>
      <c r="AH108" s="108"/>
      <c r="AI108" s="108"/>
      <c r="AJ108" s="108"/>
      <c r="AK108" s="108"/>
      <c r="AL108" s="108"/>
      <c r="AM108" s="108"/>
      <c r="AN108" s="108"/>
      <c r="AO108" s="108"/>
      <c r="AP108" s="108"/>
      <c r="AQ108" s="108"/>
      <c r="AR108" s="108"/>
      <c r="AS108" s="108"/>
      <c r="AT108" s="108"/>
      <c r="AU108" s="108"/>
      <c r="AV108" s="109"/>
      <c r="AW108" s="109"/>
      <c r="AX108" s="109"/>
      <c r="AY108" s="108"/>
      <c r="AZ108" s="107"/>
      <c r="BA108" s="107"/>
      <c r="BB108" s="107"/>
      <c r="BC108" s="108"/>
      <c r="BD108" s="108"/>
    </row>
    <row r="109" spans="1:56" x14ac:dyDescent="0.2">
      <c r="A109" s="107"/>
      <c r="B109" s="107"/>
      <c r="C109" s="107"/>
      <c r="D109" s="107"/>
      <c r="E109" s="108"/>
      <c r="F109" s="107"/>
      <c r="G109" s="107"/>
      <c r="H109" s="107"/>
      <c r="I109" s="107"/>
      <c r="J109" s="107"/>
      <c r="K109" s="107"/>
      <c r="L109" s="109"/>
      <c r="M109" s="109"/>
      <c r="N109" s="109"/>
      <c r="O109" s="109"/>
      <c r="P109" s="109"/>
      <c r="Q109" s="109"/>
      <c r="R109" s="109"/>
      <c r="S109" s="109"/>
      <c r="T109" s="109"/>
      <c r="U109" s="109"/>
      <c r="V109" s="108"/>
      <c r="W109" s="108"/>
      <c r="X109" s="108"/>
      <c r="Y109" s="108"/>
      <c r="Z109" s="108"/>
      <c r="AA109" s="108"/>
      <c r="AB109" s="108"/>
      <c r="AC109" s="108"/>
      <c r="AD109" s="108"/>
      <c r="AE109" s="108"/>
      <c r="AF109" s="108"/>
      <c r="AG109" s="108"/>
      <c r="AH109" s="108"/>
      <c r="AI109" s="108"/>
      <c r="AJ109" s="108"/>
      <c r="AK109" s="108"/>
      <c r="AL109" s="108"/>
      <c r="AM109" s="108"/>
      <c r="AN109" s="108"/>
      <c r="AO109" s="108"/>
      <c r="AP109" s="108"/>
      <c r="AQ109" s="108"/>
      <c r="AR109" s="108"/>
      <c r="AS109" s="108"/>
      <c r="AT109" s="108"/>
      <c r="AU109" s="108"/>
      <c r="AV109" s="109"/>
      <c r="AW109" s="109"/>
      <c r="AX109" s="109"/>
      <c r="AY109" s="108"/>
      <c r="AZ109" s="107"/>
      <c r="BA109" s="107"/>
      <c r="BB109" s="107"/>
      <c r="BC109" s="108"/>
      <c r="BD109" s="108"/>
    </row>
    <row r="110" spans="1:56" x14ac:dyDescent="0.2">
      <c r="A110" s="107"/>
      <c r="B110" s="107"/>
      <c r="C110" s="107"/>
      <c r="D110" s="107"/>
      <c r="E110" s="108"/>
      <c r="F110" s="107"/>
      <c r="G110" s="107"/>
      <c r="H110" s="107"/>
      <c r="I110" s="107"/>
      <c r="J110" s="107"/>
      <c r="K110" s="107"/>
      <c r="L110" s="109"/>
      <c r="M110" s="109"/>
      <c r="N110" s="109"/>
      <c r="O110" s="109"/>
      <c r="P110" s="109"/>
      <c r="Q110" s="109"/>
      <c r="R110" s="109"/>
      <c r="S110" s="109"/>
      <c r="T110" s="109"/>
      <c r="U110" s="109"/>
      <c r="V110" s="108"/>
      <c r="W110" s="108"/>
      <c r="X110" s="108"/>
      <c r="Y110" s="108"/>
      <c r="Z110" s="108"/>
      <c r="AA110" s="108"/>
      <c r="AB110" s="108"/>
      <c r="AC110" s="108"/>
      <c r="AD110" s="108"/>
      <c r="AE110" s="108"/>
      <c r="AF110" s="108"/>
      <c r="AG110" s="108"/>
      <c r="AH110" s="108"/>
      <c r="AI110" s="108"/>
      <c r="AJ110" s="108"/>
      <c r="AK110" s="108"/>
      <c r="AL110" s="108"/>
      <c r="AM110" s="108"/>
      <c r="AN110" s="108"/>
      <c r="AO110" s="108"/>
      <c r="AP110" s="108"/>
      <c r="AQ110" s="108"/>
      <c r="AR110" s="108"/>
      <c r="AS110" s="108"/>
      <c r="AT110" s="108"/>
      <c r="AU110" s="108"/>
      <c r="AV110" s="109"/>
      <c r="AW110" s="109"/>
      <c r="AX110" s="109"/>
      <c r="AY110" s="108"/>
      <c r="AZ110" s="107"/>
      <c r="BA110" s="107"/>
      <c r="BB110" s="107"/>
      <c r="BC110" s="108"/>
      <c r="BD110" s="108"/>
    </row>
    <row r="111" spans="1:56" x14ac:dyDescent="0.2">
      <c r="A111" s="107"/>
      <c r="B111" s="107"/>
      <c r="C111" s="107"/>
      <c r="D111" s="107"/>
      <c r="E111" s="108"/>
      <c r="F111" s="107"/>
      <c r="G111" s="107"/>
      <c r="H111" s="107"/>
      <c r="I111" s="107"/>
      <c r="J111" s="107"/>
      <c r="K111" s="107"/>
      <c r="L111" s="109"/>
      <c r="M111" s="109"/>
      <c r="N111" s="109"/>
      <c r="O111" s="109"/>
      <c r="P111" s="109"/>
      <c r="Q111" s="109"/>
      <c r="R111" s="109"/>
      <c r="S111" s="109"/>
      <c r="T111" s="109"/>
      <c r="U111" s="109"/>
      <c r="V111" s="108"/>
      <c r="W111" s="108"/>
      <c r="X111" s="108"/>
      <c r="Y111" s="108"/>
      <c r="Z111" s="108"/>
      <c r="AA111" s="108"/>
      <c r="AB111" s="108"/>
      <c r="AC111" s="108"/>
      <c r="AD111" s="108"/>
      <c r="AE111" s="108"/>
      <c r="AF111" s="108"/>
      <c r="AG111" s="108"/>
      <c r="AH111" s="108"/>
      <c r="AI111" s="108"/>
      <c r="AJ111" s="108"/>
      <c r="AK111" s="108"/>
      <c r="AL111" s="108"/>
      <c r="AM111" s="108"/>
      <c r="AN111" s="108"/>
      <c r="AO111" s="108"/>
      <c r="AP111" s="108"/>
      <c r="AQ111" s="108"/>
      <c r="AR111" s="108"/>
      <c r="AS111" s="108"/>
      <c r="AT111" s="108"/>
      <c r="AU111" s="108"/>
      <c r="AV111" s="109"/>
      <c r="AW111" s="109"/>
      <c r="AX111" s="109"/>
      <c r="AY111" s="108"/>
      <c r="AZ111" s="107"/>
      <c r="BA111" s="107"/>
      <c r="BB111" s="107"/>
      <c r="BC111" s="108"/>
      <c r="BD111" s="108"/>
    </row>
    <row r="112" spans="1:56" x14ac:dyDescent="0.2">
      <c r="A112" s="107"/>
      <c r="B112" s="107"/>
      <c r="C112" s="107"/>
      <c r="D112" s="107"/>
      <c r="E112" s="108"/>
      <c r="F112" s="107"/>
      <c r="G112" s="107"/>
      <c r="H112" s="107"/>
      <c r="I112" s="107"/>
      <c r="J112" s="107"/>
      <c r="K112" s="107"/>
      <c r="L112" s="109"/>
      <c r="M112" s="109"/>
      <c r="N112" s="109"/>
      <c r="O112" s="109"/>
      <c r="P112" s="109"/>
      <c r="Q112" s="109"/>
      <c r="R112" s="109"/>
      <c r="S112" s="109"/>
      <c r="T112" s="109"/>
      <c r="U112" s="109"/>
      <c r="V112" s="108"/>
      <c r="W112" s="108"/>
      <c r="X112" s="108"/>
      <c r="Y112" s="108"/>
      <c r="Z112" s="108"/>
      <c r="AA112" s="108"/>
      <c r="AB112" s="108"/>
      <c r="AC112" s="108"/>
      <c r="AD112" s="108"/>
      <c r="AE112" s="108"/>
      <c r="AF112" s="108"/>
      <c r="AG112" s="108"/>
      <c r="AH112" s="108"/>
      <c r="AI112" s="108"/>
      <c r="AJ112" s="108"/>
      <c r="AK112" s="108"/>
      <c r="AL112" s="108"/>
      <c r="AM112" s="108"/>
      <c r="AN112" s="108"/>
      <c r="AO112" s="108"/>
      <c r="AP112" s="108"/>
      <c r="AQ112" s="108"/>
      <c r="AR112" s="108"/>
      <c r="AS112" s="108"/>
      <c r="AT112" s="108"/>
      <c r="AU112" s="108"/>
      <c r="AV112" s="109"/>
      <c r="AW112" s="109"/>
      <c r="AX112" s="109"/>
      <c r="AY112" s="108"/>
      <c r="AZ112" s="107"/>
      <c r="BA112" s="107"/>
      <c r="BB112" s="107"/>
      <c r="BC112" s="108"/>
      <c r="BD112" s="108"/>
    </row>
    <row r="113" spans="1:56" x14ac:dyDescent="0.2">
      <c r="A113" s="107"/>
      <c r="B113" s="107"/>
      <c r="C113" s="107"/>
      <c r="D113" s="107"/>
      <c r="E113" s="108"/>
      <c r="F113" s="107"/>
      <c r="G113" s="107"/>
      <c r="H113" s="107"/>
      <c r="I113" s="107"/>
      <c r="J113" s="107"/>
      <c r="K113" s="107"/>
      <c r="L113" s="109"/>
      <c r="M113" s="109"/>
      <c r="N113" s="109"/>
      <c r="O113" s="109"/>
      <c r="P113" s="109"/>
      <c r="Q113" s="109"/>
      <c r="R113" s="109"/>
      <c r="S113" s="109"/>
      <c r="T113" s="109"/>
      <c r="U113" s="109"/>
      <c r="V113" s="108"/>
      <c r="W113" s="108"/>
      <c r="X113" s="108"/>
      <c r="Y113" s="108"/>
      <c r="Z113" s="108"/>
      <c r="AA113" s="108"/>
      <c r="AB113" s="108"/>
      <c r="AC113" s="108"/>
      <c r="AD113" s="108"/>
      <c r="AE113" s="108"/>
      <c r="AF113" s="108"/>
      <c r="AG113" s="108"/>
      <c r="AH113" s="108"/>
      <c r="AI113" s="108"/>
      <c r="AJ113" s="108"/>
      <c r="AK113" s="108"/>
      <c r="AL113" s="108"/>
      <c r="AM113" s="108"/>
      <c r="AN113" s="108"/>
      <c r="AO113" s="108"/>
      <c r="AP113" s="108"/>
      <c r="AQ113" s="108"/>
      <c r="AR113" s="108"/>
      <c r="AS113" s="108"/>
      <c r="AT113" s="108"/>
      <c r="AU113" s="108"/>
      <c r="AV113" s="109"/>
      <c r="AW113" s="109"/>
      <c r="AX113" s="109"/>
      <c r="AY113" s="108"/>
      <c r="AZ113" s="107"/>
      <c r="BA113" s="107"/>
      <c r="BB113" s="107"/>
      <c r="BC113" s="108"/>
      <c r="BD113" s="108"/>
    </row>
    <row r="114" spans="1:56" x14ac:dyDescent="0.2">
      <c r="A114" s="107"/>
      <c r="B114" s="107"/>
      <c r="C114" s="107"/>
      <c r="D114" s="107"/>
      <c r="E114" s="108"/>
      <c r="F114" s="107"/>
      <c r="G114" s="107"/>
      <c r="H114" s="107"/>
      <c r="I114" s="107"/>
      <c r="J114" s="107"/>
      <c r="K114" s="107"/>
      <c r="L114" s="109"/>
      <c r="M114" s="109"/>
      <c r="N114" s="109"/>
      <c r="O114" s="109"/>
      <c r="P114" s="109"/>
      <c r="Q114" s="109"/>
      <c r="R114" s="109"/>
      <c r="S114" s="109"/>
      <c r="T114" s="109"/>
      <c r="U114" s="109"/>
      <c r="V114" s="108"/>
      <c r="W114" s="108"/>
      <c r="X114" s="108"/>
      <c r="Y114" s="108"/>
      <c r="Z114" s="108"/>
      <c r="AA114" s="108"/>
      <c r="AB114" s="108"/>
      <c r="AC114" s="108"/>
      <c r="AD114" s="108"/>
      <c r="AE114" s="108"/>
      <c r="AF114" s="108"/>
      <c r="AG114" s="108"/>
      <c r="AH114" s="108"/>
      <c r="AI114" s="108"/>
      <c r="AJ114" s="108"/>
      <c r="AK114" s="108"/>
      <c r="AL114" s="108"/>
      <c r="AM114" s="108"/>
      <c r="AN114" s="108"/>
      <c r="AO114" s="108"/>
      <c r="AP114" s="108"/>
      <c r="AQ114" s="108"/>
      <c r="AR114" s="108"/>
      <c r="AS114" s="108"/>
      <c r="AT114" s="108"/>
      <c r="AU114" s="108"/>
      <c r="AV114" s="109"/>
      <c r="AW114" s="109"/>
      <c r="AX114" s="109"/>
      <c r="AY114" s="108"/>
      <c r="AZ114" s="107"/>
      <c r="BA114" s="107"/>
      <c r="BB114" s="107"/>
      <c r="BC114" s="108"/>
      <c r="BD114" s="108"/>
    </row>
    <row r="115" spans="1:56" x14ac:dyDescent="0.2">
      <c r="A115" s="107"/>
      <c r="B115" s="107"/>
      <c r="C115" s="107"/>
      <c r="D115" s="107"/>
      <c r="E115" s="108"/>
      <c r="F115" s="107"/>
      <c r="G115" s="107"/>
      <c r="H115" s="107"/>
      <c r="I115" s="107"/>
      <c r="J115" s="107"/>
      <c r="K115" s="107"/>
      <c r="L115" s="109"/>
      <c r="M115" s="109"/>
      <c r="N115" s="109"/>
      <c r="O115" s="109"/>
      <c r="P115" s="109"/>
      <c r="Q115" s="109"/>
      <c r="R115" s="109"/>
      <c r="S115" s="109"/>
      <c r="T115" s="109"/>
      <c r="U115" s="109"/>
      <c r="V115" s="108"/>
      <c r="W115" s="108"/>
      <c r="X115" s="108"/>
      <c r="Y115" s="108"/>
      <c r="Z115" s="108"/>
      <c r="AA115" s="108"/>
      <c r="AB115" s="108"/>
      <c r="AC115" s="108"/>
      <c r="AD115" s="108"/>
      <c r="AE115" s="108"/>
      <c r="AF115" s="108"/>
      <c r="AG115" s="108"/>
      <c r="AH115" s="108"/>
      <c r="AI115" s="108"/>
      <c r="AJ115" s="108"/>
      <c r="AK115" s="108"/>
      <c r="AL115" s="108"/>
      <c r="AM115" s="108"/>
      <c r="AN115" s="108"/>
      <c r="AO115" s="108"/>
      <c r="AP115" s="108"/>
      <c r="AQ115" s="108"/>
      <c r="AR115" s="108"/>
      <c r="AS115" s="108"/>
      <c r="AT115" s="108"/>
      <c r="AU115" s="108"/>
      <c r="AV115" s="109"/>
      <c r="AW115" s="109"/>
      <c r="AX115" s="109"/>
      <c r="AY115" s="108"/>
      <c r="AZ115" s="107"/>
      <c r="BA115" s="107"/>
      <c r="BB115" s="107"/>
      <c r="BC115" s="108"/>
      <c r="BD115" s="108"/>
    </row>
    <row r="116" spans="1:56" x14ac:dyDescent="0.2">
      <c r="A116" s="107"/>
      <c r="B116" s="107"/>
      <c r="C116" s="107"/>
      <c r="D116" s="107"/>
      <c r="E116" s="108"/>
      <c r="F116" s="107"/>
      <c r="G116" s="107"/>
      <c r="H116" s="107"/>
      <c r="I116" s="107"/>
      <c r="J116" s="107"/>
      <c r="K116" s="107"/>
      <c r="L116" s="109"/>
      <c r="M116" s="109"/>
      <c r="N116" s="109"/>
      <c r="O116" s="109"/>
      <c r="P116" s="109"/>
      <c r="Q116" s="109"/>
      <c r="R116" s="109"/>
      <c r="S116" s="109"/>
      <c r="T116" s="109"/>
      <c r="U116" s="109"/>
      <c r="V116" s="108"/>
      <c r="W116" s="108"/>
      <c r="X116" s="108"/>
      <c r="Y116" s="108"/>
      <c r="Z116" s="108"/>
      <c r="AA116" s="108"/>
      <c r="AB116" s="108"/>
      <c r="AC116" s="108"/>
      <c r="AD116" s="108"/>
      <c r="AE116" s="108"/>
      <c r="AF116" s="108"/>
      <c r="AG116" s="108"/>
      <c r="AH116" s="108"/>
      <c r="AI116" s="108"/>
      <c r="AJ116" s="108"/>
      <c r="AK116" s="108"/>
      <c r="AL116" s="108"/>
      <c r="AM116" s="108"/>
      <c r="AN116" s="108"/>
      <c r="AO116" s="108"/>
      <c r="AP116" s="108"/>
      <c r="AQ116" s="108"/>
      <c r="AR116" s="108"/>
      <c r="AS116" s="108"/>
      <c r="AT116" s="108"/>
      <c r="AU116" s="108"/>
      <c r="AV116" s="109"/>
      <c r="AW116" s="109"/>
      <c r="AX116" s="109"/>
      <c r="AY116" s="108"/>
      <c r="AZ116" s="107"/>
      <c r="BA116" s="107"/>
      <c r="BB116" s="107"/>
      <c r="BC116" s="108"/>
      <c r="BD116" s="108"/>
    </row>
    <row r="117" spans="1:56" x14ac:dyDescent="0.2">
      <c r="A117" s="107"/>
      <c r="B117" s="107"/>
      <c r="C117" s="107"/>
      <c r="D117" s="107"/>
      <c r="E117" s="108"/>
      <c r="F117" s="107"/>
      <c r="G117" s="107"/>
      <c r="H117" s="107"/>
      <c r="I117" s="107"/>
      <c r="J117" s="107"/>
      <c r="K117" s="107"/>
      <c r="L117" s="109"/>
      <c r="M117" s="109"/>
      <c r="N117" s="109"/>
      <c r="O117" s="109"/>
      <c r="P117" s="109"/>
      <c r="Q117" s="109"/>
      <c r="R117" s="109"/>
      <c r="S117" s="109"/>
      <c r="T117" s="109"/>
      <c r="U117" s="109"/>
      <c r="V117" s="108"/>
      <c r="W117" s="108"/>
      <c r="X117" s="108"/>
      <c r="Y117" s="108"/>
      <c r="Z117" s="108"/>
      <c r="AA117" s="108"/>
      <c r="AB117" s="108"/>
      <c r="AC117" s="108"/>
      <c r="AD117" s="108"/>
      <c r="AE117" s="108"/>
      <c r="AF117" s="108"/>
      <c r="AG117" s="108"/>
      <c r="AH117" s="108"/>
      <c r="AI117" s="108"/>
      <c r="AJ117" s="108"/>
      <c r="AK117" s="108"/>
      <c r="AL117" s="108"/>
      <c r="AM117" s="108"/>
      <c r="AN117" s="108"/>
      <c r="AO117" s="108"/>
      <c r="AP117" s="108"/>
      <c r="AQ117" s="108"/>
      <c r="AR117" s="108"/>
      <c r="AS117" s="108"/>
      <c r="AT117" s="108"/>
      <c r="AU117" s="108"/>
      <c r="AV117" s="109"/>
      <c r="AW117" s="109"/>
      <c r="AX117" s="109"/>
      <c r="AY117" s="108"/>
      <c r="AZ117" s="107"/>
      <c r="BA117" s="107"/>
      <c r="BB117" s="107"/>
      <c r="BC117" s="108"/>
      <c r="BD117" s="108"/>
    </row>
  </sheetData>
  <sheetProtection formatCells="0" formatColumns="0" formatRows="0" insertRows="0" deleteRows="0" sort="0" autoFilter="0" pivotTables="0"/>
  <mergeCells count="88">
    <mergeCell ref="B24:H24"/>
    <mergeCell ref="I24:U24"/>
    <mergeCell ref="V24:AP24"/>
    <mergeCell ref="AR24:AW24"/>
    <mergeCell ref="B21:U21"/>
    <mergeCell ref="AY21:BD24"/>
    <mergeCell ref="B22:H22"/>
    <mergeCell ref="I22:U22"/>
    <mergeCell ref="V22:AP22"/>
    <mergeCell ref="AR22:AW22"/>
    <mergeCell ref="B23:H23"/>
    <mergeCell ref="I23:U23"/>
    <mergeCell ref="V23:AP23"/>
    <mergeCell ref="AR23:AW23"/>
    <mergeCell ref="B18:D18"/>
    <mergeCell ref="F18:H18"/>
    <mergeCell ref="I18:K18"/>
    <mergeCell ref="S18:U18"/>
    <mergeCell ref="AZ18:BB18"/>
    <mergeCell ref="B19:D19"/>
    <mergeCell ref="F19:H19"/>
    <mergeCell ref="I19:K19"/>
    <mergeCell ref="S19:U19"/>
    <mergeCell ref="AZ19:BB19"/>
    <mergeCell ref="B16:D16"/>
    <mergeCell ref="F16:H16"/>
    <mergeCell ref="I16:K16"/>
    <mergeCell ref="S16:U16"/>
    <mergeCell ref="AZ16:BB16"/>
    <mergeCell ref="B17:D17"/>
    <mergeCell ref="F17:H17"/>
    <mergeCell ref="I17:K17"/>
    <mergeCell ref="S17:U17"/>
    <mergeCell ref="AZ17:BB17"/>
    <mergeCell ref="B14:D14"/>
    <mergeCell ref="F14:H14"/>
    <mergeCell ref="I14:K14"/>
    <mergeCell ref="S14:U14"/>
    <mergeCell ref="AZ14:BB14"/>
    <mergeCell ref="B15:D15"/>
    <mergeCell ref="F15:H15"/>
    <mergeCell ref="I15:K15"/>
    <mergeCell ref="S15:U15"/>
    <mergeCell ref="AZ15:BB15"/>
    <mergeCell ref="B12:D12"/>
    <mergeCell ref="F12:H12"/>
    <mergeCell ref="I12:K12"/>
    <mergeCell ref="S12:U12"/>
    <mergeCell ref="AZ12:BB12"/>
    <mergeCell ref="B13:D13"/>
    <mergeCell ref="F13:H13"/>
    <mergeCell ref="I13:K13"/>
    <mergeCell ref="S13:U13"/>
    <mergeCell ref="AZ13:BB13"/>
    <mergeCell ref="B10:D10"/>
    <mergeCell ref="F10:H10"/>
    <mergeCell ref="I10:K10"/>
    <mergeCell ref="S10:U10"/>
    <mergeCell ref="AZ10:BB10"/>
    <mergeCell ref="B11:D11"/>
    <mergeCell ref="F11:H11"/>
    <mergeCell ref="I11:K11"/>
    <mergeCell ref="S11:U11"/>
    <mergeCell ref="AZ11:BB11"/>
    <mergeCell ref="B8:K8"/>
    <mergeCell ref="AY8:BD8"/>
    <mergeCell ref="B9:D9"/>
    <mergeCell ref="F9:H9"/>
    <mergeCell ref="I9:K9"/>
    <mergeCell ref="S9:U9"/>
    <mergeCell ref="AZ9:BB9"/>
    <mergeCell ref="AA4:AU4"/>
    <mergeCell ref="B6:C6"/>
    <mergeCell ref="D6:H6"/>
    <mergeCell ref="I6:K6"/>
    <mergeCell ref="L6:U6"/>
    <mergeCell ref="V6:Z6"/>
    <mergeCell ref="AA6:AX6"/>
    <mergeCell ref="B1:AU1"/>
    <mergeCell ref="AV1:AX4"/>
    <mergeCell ref="BB1:BD2"/>
    <mergeCell ref="B2:AU2"/>
    <mergeCell ref="B3:D3"/>
    <mergeCell ref="E3:Z3"/>
    <mergeCell ref="AA3:AU3"/>
    <mergeCell ref="BB3:BD4"/>
    <mergeCell ref="B4:D4"/>
    <mergeCell ref="E4:Z4"/>
  </mergeCells>
  <dataValidations count="7">
    <dataValidation type="list" allowBlank="1" showInputMessage="1" showErrorMessage="1" sqref="AY10:AY19 KU10:KU19 UQ10:UQ19 AEM10:AEM19 AOI10:AOI19 AYE10:AYE19 BIA10:BIA19 BRW10:BRW19 CBS10:CBS19 CLO10:CLO19 CVK10:CVK19 DFG10:DFG19 DPC10:DPC19 DYY10:DYY19 EIU10:EIU19 ESQ10:ESQ19 FCM10:FCM19 FMI10:FMI19 FWE10:FWE19 GGA10:GGA19 GPW10:GPW19 GZS10:GZS19 HJO10:HJO19 HTK10:HTK19 IDG10:IDG19 INC10:INC19 IWY10:IWY19 JGU10:JGU19 JQQ10:JQQ19 KAM10:KAM19 KKI10:KKI19 KUE10:KUE19 LEA10:LEA19 LNW10:LNW19 LXS10:LXS19 MHO10:MHO19 MRK10:MRK19 NBG10:NBG19 NLC10:NLC19 NUY10:NUY19 OEU10:OEU19 OOQ10:OOQ19 OYM10:OYM19 PII10:PII19 PSE10:PSE19 QCA10:QCA19 QLW10:QLW19 QVS10:QVS19 RFO10:RFO19 RPK10:RPK19 RZG10:RZG19 SJC10:SJC19 SSY10:SSY19 TCU10:TCU19 TMQ10:TMQ19 TWM10:TWM19 UGI10:UGI19 UQE10:UQE19 VAA10:VAA19 VJW10:VJW19 VTS10:VTS19 WDO10:WDO19 WNK10:WNK19 WXG10:WXG19 AY65546:AY65555 KU65546:KU65555 UQ65546:UQ65555 AEM65546:AEM65555 AOI65546:AOI65555 AYE65546:AYE65555 BIA65546:BIA65555 BRW65546:BRW65555 CBS65546:CBS65555 CLO65546:CLO65555 CVK65546:CVK65555 DFG65546:DFG65555 DPC65546:DPC65555 DYY65546:DYY65555 EIU65546:EIU65555 ESQ65546:ESQ65555 FCM65546:FCM65555 FMI65546:FMI65555 FWE65546:FWE65555 GGA65546:GGA65555 GPW65546:GPW65555 GZS65546:GZS65555 HJO65546:HJO65555 HTK65546:HTK65555 IDG65546:IDG65555 INC65546:INC65555 IWY65546:IWY65555 JGU65546:JGU65555 JQQ65546:JQQ65555 KAM65546:KAM65555 KKI65546:KKI65555 KUE65546:KUE65555 LEA65546:LEA65555 LNW65546:LNW65555 LXS65546:LXS65555 MHO65546:MHO65555 MRK65546:MRK65555 NBG65546:NBG65555 NLC65546:NLC65555 NUY65546:NUY65555 OEU65546:OEU65555 OOQ65546:OOQ65555 OYM65546:OYM65555 PII65546:PII65555 PSE65546:PSE65555 QCA65546:QCA65555 QLW65546:QLW65555 QVS65546:QVS65555 RFO65546:RFO65555 RPK65546:RPK65555 RZG65546:RZG65555 SJC65546:SJC65555 SSY65546:SSY65555 TCU65546:TCU65555 TMQ65546:TMQ65555 TWM65546:TWM65555 UGI65546:UGI65555 UQE65546:UQE65555 VAA65546:VAA65555 VJW65546:VJW65555 VTS65546:VTS65555 WDO65546:WDO65555 WNK65546:WNK65555 WXG65546:WXG65555 AY131082:AY131091 KU131082:KU131091 UQ131082:UQ131091 AEM131082:AEM131091 AOI131082:AOI131091 AYE131082:AYE131091 BIA131082:BIA131091 BRW131082:BRW131091 CBS131082:CBS131091 CLO131082:CLO131091 CVK131082:CVK131091 DFG131082:DFG131091 DPC131082:DPC131091 DYY131082:DYY131091 EIU131082:EIU131091 ESQ131082:ESQ131091 FCM131082:FCM131091 FMI131082:FMI131091 FWE131082:FWE131091 GGA131082:GGA131091 GPW131082:GPW131091 GZS131082:GZS131091 HJO131082:HJO131091 HTK131082:HTK131091 IDG131082:IDG131091 INC131082:INC131091 IWY131082:IWY131091 JGU131082:JGU131091 JQQ131082:JQQ131091 KAM131082:KAM131091 KKI131082:KKI131091 KUE131082:KUE131091 LEA131082:LEA131091 LNW131082:LNW131091 LXS131082:LXS131091 MHO131082:MHO131091 MRK131082:MRK131091 NBG131082:NBG131091 NLC131082:NLC131091 NUY131082:NUY131091 OEU131082:OEU131091 OOQ131082:OOQ131091 OYM131082:OYM131091 PII131082:PII131091 PSE131082:PSE131091 QCA131082:QCA131091 QLW131082:QLW131091 QVS131082:QVS131091 RFO131082:RFO131091 RPK131082:RPK131091 RZG131082:RZG131091 SJC131082:SJC131091 SSY131082:SSY131091 TCU131082:TCU131091 TMQ131082:TMQ131091 TWM131082:TWM131091 UGI131082:UGI131091 UQE131082:UQE131091 VAA131082:VAA131091 VJW131082:VJW131091 VTS131082:VTS131091 WDO131082:WDO131091 WNK131082:WNK131091 WXG131082:WXG131091 AY196618:AY196627 KU196618:KU196627 UQ196618:UQ196627 AEM196618:AEM196627 AOI196618:AOI196627 AYE196618:AYE196627 BIA196618:BIA196627 BRW196618:BRW196627 CBS196618:CBS196627 CLO196618:CLO196627 CVK196618:CVK196627 DFG196618:DFG196627 DPC196618:DPC196627 DYY196618:DYY196627 EIU196618:EIU196627 ESQ196618:ESQ196627 FCM196618:FCM196627 FMI196618:FMI196627 FWE196618:FWE196627 GGA196618:GGA196627 GPW196618:GPW196627 GZS196618:GZS196627 HJO196618:HJO196627 HTK196618:HTK196627 IDG196618:IDG196627 INC196618:INC196627 IWY196618:IWY196627 JGU196618:JGU196627 JQQ196618:JQQ196627 KAM196618:KAM196627 KKI196618:KKI196627 KUE196618:KUE196627 LEA196618:LEA196627 LNW196618:LNW196627 LXS196618:LXS196627 MHO196618:MHO196627 MRK196618:MRK196627 NBG196618:NBG196627 NLC196618:NLC196627 NUY196618:NUY196627 OEU196618:OEU196627 OOQ196618:OOQ196627 OYM196618:OYM196627 PII196618:PII196627 PSE196618:PSE196627 QCA196618:QCA196627 QLW196618:QLW196627 QVS196618:QVS196627 RFO196618:RFO196627 RPK196618:RPK196627 RZG196618:RZG196627 SJC196618:SJC196627 SSY196618:SSY196627 TCU196618:TCU196627 TMQ196618:TMQ196627 TWM196618:TWM196627 UGI196618:UGI196627 UQE196618:UQE196627 VAA196618:VAA196627 VJW196618:VJW196627 VTS196618:VTS196627 WDO196618:WDO196627 WNK196618:WNK196627 WXG196618:WXG196627 AY262154:AY262163 KU262154:KU262163 UQ262154:UQ262163 AEM262154:AEM262163 AOI262154:AOI262163 AYE262154:AYE262163 BIA262154:BIA262163 BRW262154:BRW262163 CBS262154:CBS262163 CLO262154:CLO262163 CVK262154:CVK262163 DFG262154:DFG262163 DPC262154:DPC262163 DYY262154:DYY262163 EIU262154:EIU262163 ESQ262154:ESQ262163 FCM262154:FCM262163 FMI262154:FMI262163 FWE262154:FWE262163 GGA262154:GGA262163 GPW262154:GPW262163 GZS262154:GZS262163 HJO262154:HJO262163 HTK262154:HTK262163 IDG262154:IDG262163 INC262154:INC262163 IWY262154:IWY262163 JGU262154:JGU262163 JQQ262154:JQQ262163 KAM262154:KAM262163 KKI262154:KKI262163 KUE262154:KUE262163 LEA262154:LEA262163 LNW262154:LNW262163 LXS262154:LXS262163 MHO262154:MHO262163 MRK262154:MRK262163 NBG262154:NBG262163 NLC262154:NLC262163 NUY262154:NUY262163 OEU262154:OEU262163 OOQ262154:OOQ262163 OYM262154:OYM262163 PII262154:PII262163 PSE262154:PSE262163 QCA262154:QCA262163 QLW262154:QLW262163 QVS262154:QVS262163 RFO262154:RFO262163 RPK262154:RPK262163 RZG262154:RZG262163 SJC262154:SJC262163 SSY262154:SSY262163 TCU262154:TCU262163 TMQ262154:TMQ262163 TWM262154:TWM262163 UGI262154:UGI262163 UQE262154:UQE262163 VAA262154:VAA262163 VJW262154:VJW262163 VTS262154:VTS262163 WDO262154:WDO262163 WNK262154:WNK262163 WXG262154:WXG262163 AY327690:AY327699 KU327690:KU327699 UQ327690:UQ327699 AEM327690:AEM327699 AOI327690:AOI327699 AYE327690:AYE327699 BIA327690:BIA327699 BRW327690:BRW327699 CBS327690:CBS327699 CLO327690:CLO327699 CVK327690:CVK327699 DFG327690:DFG327699 DPC327690:DPC327699 DYY327690:DYY327699 EIU327690:EIU327699 ESQ327690:ESQ327699 FCM327690:FCM327699 FMI327690:FMI327699 FWE327690:FWE327699 GGA327690:GGA327699 GPW327690:GPW327699 GZS327690:GZS327699 HJO327690:HJO327699 HTK327690:HTK327699 IDG327690:IDG327699 INC327690:INC327699 IWY327690:IWY327699 JGU327690:JGU327699 JQQ327690:JQQ327699 KAM327690:KAM327699 KKI327690:KKI327699 KUE327690:KUE327699 LEA327690:LEA327699 LNW327690:LNW327699 LXS327690:LXS327699 MHO327690:MHO327699 MRK327690:MRK327699 NBG327690:NBG327699 NLC327690:NLC327699 NUY327690:NUY327699 OEU327690:OEU327699 OOQ327690:OOQ327699 OYM327690:OYM327699 PII327690:PII327699 PSE327690:PSE327699 QCA327690:QCA327699 QLW327690:QLW327699 QVS327690:QVS327699 RFO327690:RFO327699 RPK327690:RPK327699 RZG327690:RZG327699 SJC327690:SJC327699 SSY327690:SSY327699 TCU327690:TCU327699 TMQ327690:TMQ327699 TWM327690:TWM327699 UGI327690:UGI327699 UQE327690:UQE327699 VAA327690:VAA327699 VJW327690:VJW327699 VTS327690:VTS327699 WDO327690:WDO327699 WNK327690:WNK327699 WXG327690:WXG327699 AY393226:AY393235 KU393226:KU393235 UQ393226:UQ393235 AEM393226:AEM393235 AOI393226:AOI393235 AYE393226:AYE393235 BIA393226:BIA393235 BRW393226:BRW393235 CBS393226:CBS393235 CLO393226:CLO393235 CVK393226:CVK393235 DFG393226:DFG393235 DPC393226:DPC393235 DYY393226:DYY393235 EIU393226:EIU393235 ESQ393226:ESQ393235 FCM393226:FCM393235 FMI393226:FMI393235 FWE393226:FWE393235 GGA393226:GGA393235 GPW393226:GPW393235 GZS393226:GZS393235 HJO393226:HJO393235 HTK393226:HTK393235 IDG393226:IDG393235 INC393226:INC393235 IWY393226:IWY393235 JGU393226:JGU393235 JQQ393226:JQQ393235 KAM393226:KAM393235 KKI393226:KKI393235 KUE393226:KUE393235 LEA393226:LEA393235 LNW393226:LNW393235 LXS393226:LXS393235 MHO393226:MHO393235 MRK393226:MRK393235 NBG393226:NBG393235 NLC393226:NLC393235 NUY393226:NUY393235 OEU393226:OEU393235 OOQ393226:OOQ393235 OYM393226:OYM393235 PII393226:PII393235 PSE393226:PSE393235 QCA393226:QCA393235 QLW393226:QLW393235 QVS393226:QVS393235 RFO393226:RFO393235 RPK393226:RPK393235 RZG393226:RZG393235 SJC393226:SJC393235 SSY393226:SSY393235 TCU393226:TCU393235 TMQ393226:TMQ393235 TWM393226:TWM393235 UGI393226:UGI393235 UQE393226:UQE393235 VAA393226:VAA393235 VJW393226:VJW393235 VTS393226:VTS393235 WDO393226:WDO393235 WNK393226:WNK393235 WXG393226:WXG393235 AY458762:AY458771 KU458762:KU458771 UQ458762:UQ458771 AEM458762:AEM458771 AOI458762:AOI458771 AYE458762:AYE458771 BIA458762:BIA458771 BRW458762:BRW458771 CBS458762:CBS458771 CLO458762:CLO458771 CVK458762:CVK458771 DFG458762:DFG458771 DPC458762:DPC458771 DYY458762:DYY458771 EIU458762:EIU458771 ESQ458762:ESQ458771 FCM458762:FCM458771 FMI458762:FMI458771 FWE458762:FWE458771 GGA458762:GGA458771 GPW458762:GPW458771 GZS458762:GZS458771 HJO458762:HJO458771 HTK458762:HTK458771 IDG458762:IDG458771 INC458762:INC458771 IWY458762:IWY458771 JGU458762:JGU458771 JQQ458762:JQQ458771 KAM458762:KAM458771 KKI458762:KKI458771 KUE458762:KUE458771 LEA458762:LEA458771 LNW458762:LNW458771 LXS458762:LXS458771 MHO458762:MHO458771 MRK458762:MRK458771 NBG458762:NBG458771 NLC458762:NLC458771 NUY458762:NUY458771 OEU458762:OEU458771 OOQ458762:OOQ458771 OYM458762:OYM458771 PII458762:PII458771 PSE458762:PSE458771 QCA458762:QCA458771 QLW458762:QLW458771 QVS458762:QVS458771 RFO458762:RFO458771 RPK458762:RPK458771 RZG458762:RZG458771 SJC458762:SJC458771 SSY458762:SSY458771 TCU458762:TCU458771 TMQ458762:TMQ458771 TWM458762:TWM458771 UGI458762:UGI458771 UQE458762:UQE458771 VAA458762:VAA458771 VJW458762:VJW458771 VTS458762:VTS458771 WDO458762:WDO458771 WNK458762:WNK458771 WXG458762:WXG458771 AY524298:AY524307 KU524298:KU524307 UQ524298:UQ524307 AEM524298:AEM524307 AOI524298:AOI524307 AYE524298:AYE524307 BIA524298:BIA524307 BRW524298:BRW524307 CBS524298:CBS524307 CLO524298:CLO524307 CVK524298:CVK524307 DFG524298:DFG524307 DPC524298:DPC524307 DYY524298:DYY524307 EIU524298:EIU524307 ESQ524298:ESQ524307 FCM524298:FCM524307 FMI524298:FMI524307 FWE524298:FWE524307 GGA524298:GGA524307 GPW524298:GPW524307 GZS524298:GZS524307 HJO524298:HJO524307 HTK524298:HTK524307 IDG524298:IDG524307 INC524298:INC524307 IWY524298:IWY524307 JGU524298:JGU524307 JQQ524298:JQQ524307 KAM524298:KAM524307 KKI524298:KKI524307 KUE524298:KUE524307 LEA524298:LEA524307 LNW524298:LNW524307 LXS524298:LXS524307 MHO524298:MHO524307 MRK524298:MRK524307 NBG524298:NBG524307 NLC524298:NLC524307 NUY524298:NUY524307 OEU524298:OEU524307 OOQ524298:OOQ524307 OYM524298:OYM524307 PII524298:PII524307 PSE524298:PSE524307 QCA524298:QCA524307 QLW524298:QLW524307 QVS524298:QVS524307 RFO524298:RFO524307 RPK524298:RPK524307 RZG524298:RZG524307 SJC524298:SJC524307 SSY524298:SSY524307 TCU524298:TCU524307 TMQ524298:TMQ524307 TWM524298:TWM524307 UGI524298:UGI524307 UQE524298:UQE524307 VAA524298:VAA524307 VJW524298:VJW524307 VTS524298:VTS524307 WDO524298:WDO524307 WNK524298:WNK524307 WXG524298:WXG524307 AY589834:AY589843 KU589834:KU589843 UQ589834:UQ589843 AEM589834:AEM589843 AOI589834:AOI589843 AYE589834:AYE589843 BIA589834:BIA589843 BRW589834:BRW589843 CBS589834:CBS589843 CLO589834:CLO589843 CVK589834:CVK589843 DFG589834:DFG589843 DPC589834:DPC589843 DYY589834:DYY589843 EIU589834:EIU589843 ESQ589834:ESQ589843 FCM589834:FCM589843 FMI589834:FMI589843 FWE589834:FWE589843 GGA589834:GGA589843 GPW589834:GPW589843 GZS589834:GZS589843 HJO589834:HJO589843 HTK589834:HTK589843 IDG589834:IDG589843 INC589834:INC589843 IWY589834:IWY589843 JGU589834:JGU589843 JQQ589834:JQQ589843 KAM589834:KAM589843 KKI589834:KKI589843 KUE589834:KUE589843 LEA589834:LEA589843 LNW589834:LNW589843 LXS589834:LXS589843 MHO589834:MHO589843 MRK589834:MRK589843 NBG589834:NBG589843 NLC589834:NLC589843 NUY589834:NUY589843 OEU589834:OEU589843 OOQ589834:OOQ589843 OYM589834:OYM589843 PII589834:PII589843 PSE589834:PSE589843 QCA589834:QCA589843 QLW589834:QLW589843 QVS589834:QVS589843 RFO589834:RFO589843 RPK589834:RPK589843 RZG589834:RZG589843 SJC589834:SJC589843 SSY589834:SSY589843 TCU589834:TCU589843 TMQ589834:TMQ589843 TWM589834:TWM589843 UGI589834:UGI589843 UQE589834:UQE589843 VAA589834:VAA589843 VJW589834:VJW589843 VTS589834:VTS589843 WDO589834:WDO589843 WNK589834:WNK589843 WXG589834:WXG589843 AY655370:AY655379 KU655370:KU655379 UQ655370:UQ655379 AEM655370:AEM655379 AOI655370:AOI655379 AYE655370:AYE655379 BIA655370:BIA655379 BRW655370:BRW655379 CBS655370:CBS655379 CLO655370:CLO655379 CVK655370:CVK655379 DFG655370:DFG655379 DPC655370:DPC655379 DYY655370:DYY655379 EIU655370:EIU655379 ESQ655370:ESQ655379 FCM655370:FCM655379 FMI655370:FMI655379 FWE655370:FWE655379 GGA655370:GGA655379 GPW655370:GPW655379 GZS655370:GZS655379 HJO655370:HJO655379 HTK655370:HTK655379 IDG655370:IDG655379 INC655370:INC655379 IWY655370:IWY655379 JGU655370:JGU655379 JQQ655370:JQQ655379 KAM655370:KAM655379 KKI655370:KKI655379 KUE655370:KUE655379 LEA655370:LEA655379 LNW655370:LNW655379 LXS655370:LXS655379 MHO655370:MHO655379 MRK655370:MRK655379 NBG655370:NBG655379 NLC655370:NLC655379 NUY655370:NUY655379 OEU655370:OEU655379 OOQ655370:OOQ655379 OYM655370:OYM655379 PII655370:PII655379 PSE655370:PSE655379 QCA655370:QCA655379 QLW655370:QLW655379 QVS655370:QVS655379 RFO655370:RFO655379 RPK655370:RPK655379 RZG655370:RZG655379 SJC655370:SJC655379 SSY655370:SSY655379 TCU655370:TCU655379 TMQ655370:TMQ655379 TWM655370:TWM655379 UGI655370:UGI655379 UQE655370:UQE655379 VAA655370:VAA655379 VJW655370:VJW655379 VTS655370:VTS655379 WDO655370:WDO655379 WNK655370:WNK655379 WXG655370:WXG655379 AY720906:AY720915 KU720906:KU720915 UQ720906:UQ720915 AEM720906:AEM720915 AOI720906:AOI720915 AYE720906:AYE720915 BIA720906:BIA720915 BRW720906:BRW720915 CBS720906:CBS720915 CLO720906:CLO720915 CVK720906:CVK720915 DFG720906:DFG720915 DPC720906:DPC720915 DYY720906:DYY720915 EIU720906:EIU720915 ESQ720906:ESQ720915 FCM720906:FCM720915 FMI720906:FMI720915 FWE720906:FWE720915 GGA720906:GGA720915 GPW720906:GPW720915 GZS720906:GZS720915 HJO720906:HJO720915 HTK720906:HTK720915 IDG720906:IDG720915 INC720906:INC720915 IWY720906:IWY720915 JGU720906:JGU720915 JQQ720906:JQQ720915 KAM720906:KAM720915 KKI720906:KKI720915 KUE720906:KUE720915 LEA720906:LEA720915 LNW720906:LNW720915 LXS720906:LXS720915 MHO720906:MHO720915 MRK720906:MRK720915 NBG720906:NBG720915 NLC720906:NLC720915 NUY720906:NUY720915 OEU720906:OEU720915 OOQ720906:OOQ720915 OYM720906:OYM720915 PII720906:PII720915 PSE720906:PSE720915 QCA720906:QCA720915 QLW720906:QLW720915 QVS720906:QVS720915 RFO720906:RFO720915 RPK720906:RPK720915 RZG720906:RZG720915 SJC720906:SJC720915 SSY720906:SSY720915 TCU720906:TCU720915 TMQ720906:TMQ720915 TWM720906:TWM720915 UGI720906:UGI720915 UQE720906:UQE720915 VAA720906:VAA720915 VJW720906:VJW720915 VTS720906:VTS720915 WDO720906:WDO720915 WNK720906:WNK720915 WXG720906:WXG720915 AY786442:AY786451 KU786442:KU786451 UQ786442:UQ786451 AEM786442:AEM786451 AOI786442:AOI786451 AYE786442:AYE786451 BIA786442:BIA786451 BRW786442:BRW786451 CBS786442:CBS786451 CLO786442:CLO786451 CVK786442:CVK786451 DFG786442:DFG786451 DPC786442:DPC786451 DYY786442:DYY786451 EIU786442:EIU786451 ESQ786442:ESQ786451 FCM786442:FCM786451 FMI786442:FMI786451 FWE786442:FWE786451 GGA786442:GGA786451 GPW786442:GPW786451 GZS786442:GZS786451 HJO786442:HJO786451 HTK786442:HTK786451 IDG786442:IDG786451 INC786442:INC786451 IWY786442:IWY786451 JGU786442:JGU786451 JQQ786442:JQQ786451 KAM786442:KAM786451 KKI786442:KKI786451 KUE786442:KUE786451 LEA786442:LEA786451 LNW786442:LNW786451 LXS786442:LXS786451 MHO786442:MHO786451 MRK786442:MRK786451 NBG786442:NBG786451 NLC786442:NLC786451 NUY786442:NUY786451 OEU786442:OEU786451 OOQ786442:OOQ786451 OYM786442:OYM786451 PII786442:PII786451 PSE786442:PSE786451 QCA786442:QCA786451 QLW786442:QLW786451 QVS786442:QVS786451 RFO786442:RFO786451 RPK786442:RPK786451 RZG786442:RZG786451 SJC786442:SJC786451 SSY786442:SSY786451 TCU786442:TCU786451 TMQ786442:TMQ786451 TWM786442:TWM786451 UGI786442:UGI786451 UQE786442:UQE786451 VAA786442:VAA786451 VJW786442:VJW786451 VTS786442:VTS786451 WDO786442:WDO786451 WNK786442:WNK786451 WXG786442:WXG786451 AY851978:AY851987 KU851978:KU851987 UQ851978:UQ851987 AEM851978:AEM851987 AOI851978:AOI851987 AYE851978:AYE851987 BIA851978:BIA851987 BRW851978:BRW851987 CBS851978:CBS851987 CLO851978:CLO851987 CVK851978:CVK851987 DFG851978:DFG851987 DPC851978:DPC851987 DYY851978:DYY851987 EIU851978:EIU851987 ESQ851978:ESQ851987 FCM851978:FCM851987 FMI851978:FMI851987 FWE851978:FWE851987 GGA851978:GGA851987 GPW851978:GPW851987 GZS851978:GZS851987 HJO851978:HJO851987 HTK851978:HTK851987 IDG851978:IDG851987 INC851978:INC851987 IWY851978:IWY851987 JGU851978:JGU851987 JQQ851978:JQQ851987 KAM851978:KAM851987 KKI851978:KKI851987 KUE851978:KUE851987 LEA851978:LEA851987 LNW851978:LNW851987 LXS851978:LXS851987 MHO851978:MHO851987 MRK851978:MRK851987 NBG851978:NBG851987 NLC851978:NLC851987 NUY851978:NUY851987 OEU851978:OEU851987 OOQ851978:OOQ851987 OYM851978:OYM851987 PII851978:PII851987 PSE851978:PSE851987 QCA851978:QCA851987 QLW851978:QLW851987 QVS851978:QVS851987 RFO851978:RFO851987 RPK851978:RPK851987 RZG851978:RZG851987 SJC851978:SJC851987 SSY851978:SSY851987 TCU851978:TCU851987 TMQ851978:TMQ851987 TWM851978:TWM851987 UGI851978:UGI851987 UQE851978:UQE851987 VAA851978:VAA851987 VJW851978:VJW851987 VTS851978:VTS851987 WDO851978:WDO851987 WNK851978:WNK851987 WXG851978:WXG851987 AY917514:AY917523 KU917514:KU917523 UQ917514:UQ917523 AEM917514:AEM917523 AOI917514:AOI917523 AYE917514:AYE917523 BIA917514:BIA917523 BRW917514:BRW917523 CBS917514:CBS917523 CLO917514:CLO917523 CVK917514:CVK917523 DFG917514:DFG917523 DPC917514:DPC917523 DYY917514:DYY917523 EIU917514:EIU917523 ESQ917514:ESQ917523 FCM917514:FCM917523 FMI917514:FMI917523 FWE917514:FWE917523 GGA917514:GGA917523 GPW917514:GPW917523 GZS917514:GZS917523 HJO917514:HJO917523 HTK917514:HTK917523 IDG917514:IDG917523 INC917514:INC917523 IWY917514:IWY917523 JGU917514:JGU917523 JQQ917514:JQQ917523 KAM917514:KAM917523 KKI917514:KKI917523 KUE917514:KUE917523 LEA917514:LEA917523 LNW917514:LNW917523 LXS917514:LXS917523 MHO917514:MHO917523 MRK917514:MRK917523 NBG917514:NBG917523 NLC917514:NLC917523 NUY917514:NUY917523 OEU917514:OEU917523 OOQ917514:OOQ917523 OYM917514:OYM917523 PII917514:PII917523 PSE917514:PSE917523 QCA917514:QCA917523 QLW917514:QLW917523 QVS917514:QVS917523 RFO917514:RFO917523 RPK917514:RPK917523 RZG917514:RZG917523 SJC917514:SJC917523 SSY917514:SSY917523 TCU917514:TCU917523 TMQ917514:TMQ917523 TWM917514:TWM917523 UGI917514:UGI917523 UQE917514:UQE917523 VAA917514:VAA917523 VJW917514:VJW917523 VTS917514:VTS917523 WDO917514:WDO917523 WNK917514:WNK917523 WXG917514:WXG917523 AY983050:AY983059 KU983050:KU983059 UQ983050:UQ983059 AEM983050:AEM983059 AOI983050:AOI983059 AYE983050:AYE983059 BIA983050:BIA983059 BRW983050:BRW983059 CBS983050:CBS983059 CLO983050:CLO983059 CVK983050:CVK983059 DFG983050:DFG983059 DPC983050:DPC983059 DYY983050:DYY983059 EIU983050:EIU983059 ESQ983050:ESQ983059 FCM983050:FCM983059 FMI983050:FMI983059 FWE983050:FWE983059 GGA983050:GGA983059 GPW983050:GPW983059 GZS983050:GZS983059 HJO983050:HJO983059 HTK983050:HTK983059 IDG983050:IDG983059 INC983050:INC983059 IWY983050:IWY983059 JGU983050:JGU983059 JQQ983050:JQQ983059 KAM983050:KAM983059 KKI983050:KKI983059 KUE983050:KUE983059 LEA983050:LEA983059 LNW983050:LNW983059 LXS983050:LXS983059 MHO983050:MHO983059 MRK983050:MRK983059 NBG983050:NBG983059 NLC983050:NLC983059 NUY983050:NUY983059 OEU983050:OEU983059 OOQ983050:OOQ983059 OYM983050:OYM983059 PII983050:PII983059 PSE983050:PSE983059 QCA983050:QCA983059 QLW983050:QLW983059 QVS983050:QVS983059 RFO983050:RFO983059 RPK983050:RPK983059 RZG983050:RZG983059 SJC983050:SJC983059 SSY983050:SSY983059 TCU983050:TCU983059 TMQ983050:TMQ983059 TWM983050:TWM983059 UGI983050:UGI983059 UQE983050:UQE983059 VAA983050:VAA983059 VJW983050:VJW983059 VTS983050:VTS983059 WDO983050:WDO983059 WNK983050:WNK983059 WXG983050:WXG983059">
      <formula1>Monitoreo</formula1>
    </dataValidation>
    <dataValidation type="list" allowBlank="1" showInputMessage="1" sqref="AV10:AV19 KR10:KR19 UN10:UN19 AEJ10:AEJ19 AOF10:AOF19 AYB10:AYB19 BHX10:BHX19 BRT10:BRT19 CBP10:CBP19 CLL10:CLL19 CVH10:CVH19 DFD10:DFD19 DOZ10:DOZ19 DYV10:DYV19 EIR10:EIR19 ESN10:ESN19 FCJ10:FCJ19 FMF10:FMF19 FWB10:FWB19 GFX10:GFX19 GPT10:GPT19 GZP10:GZP19 HJL10:HJL19 HTH10:HTH19 IDD10:IDD19 IMZ10:IMZ19 IWV10:IWV19 JGR10:JGR19 JQN10:JQN19 KAJ10:KAJ19 KKF10:KKF19 KUB10:KUB19 LDX10:LDX19 LNT10:LNT19 LXP10:LXP19 MHL10:MHL19 MRH10:MRH19 NBD10:NBD19 NKZ10:NKZ19 NUV10:NUV19 OER10:OER19 OON10:OON19 OYJ10:OYJ19 PIF10:PIF19 PSB10:PSB19 QBX10:QBX19 QLT10:QLT19 QVP10:QVP19 RFL10:RFL19 RPH10:RPH19 RZD10:RZD19 SIZ10:SIZ19 SSV10:SSV19 TCR10:TCR19 TMN10:TMN19 TWJ10:TWJ19 UGF10:UGF19 UQB10:UQB19 UZX10:UZX19 VJT10:VJT19 VTP10:VTP19 WDL10:WDL19 WNH10:WNH19 WXD10:WXD19 AV65546:AV65555 KR65546:KR65555 UN65546:UN65555 AEJ65546:AEJ65555 AOF65546:AOF65555 AYB65546:AYB65555 BHX65546:BHX65555 BRT65546:BRT65555 CBP65546:CBP65555 CLL65546:CLL65555 CVH65546:CVH65555 DFD65546:DFD65555 DOZ65546:DOZ65555 DYV65546:DYV65555 EIR65546:EIR65555 ESN65546:ESN65555 FCJ65546:FCJ65555 FMF65546:FMF65555 FWB65546:FWB65555 GFX65546:GFX65555 GPT65546:GPT65555 GZP65546:GZP65555 HJL65546:HJL65555 HTH65546:HTH65555 IDD65546:IDD65555 IMZ65546:IMZ65555 IWV65546:IWV65555 JGR65546:JGR65555 JQN65546:JQN65555 KAJ65546:KAJ65555 KKF65546:KKF65555 KUB65546:KUB65555 LDX65546:LDX65555 LNT65546:LNT65555 LXP65546:LXP65555 MHL65546:MHL65555 MRH65546:MRH65555 NBD65546:NBD65555 NKZ65546:NKZ65555 NUV65546:NUV65555 OER65546:OER65555 OON65546:OON65555 OYJ65546:OYJ65555 PIF65546:PIF65555 PSB65546:PSB65555 QBX65546:QBX65555 QLT65546:QLT65555 QVP65546:QVP65555 RFL65546:RFL65555 RPH65546:RPH65555 RZD65546:RZD65555 SIZ65546:SIZ65555 SSV65546:SSV65555 TCR65546:TCR65555 TMN65546:TMN65555 TWJ65546:TWJ65555 UGF65546:UGF65555 UQB65546:UQB65555 UZX65546:UZX65555 VJT65546:VJT65555 VTP65546:VTP65555 WDL65546:WDL65555 WNH65546:WNH65555 WXD65546:WXD65555 AV131082:AV131091 KR131082:KR131091 UN131082:UN131091 AEJ131082:AEJ131091 AOF131082:AOF131091 AYB131082:AYB131091 BHX131082:BHX131091 BRT131082:BRT131091 CBP131082:CBP131091 CLL131082:CLL131091 CVH131082:CVH131091 DFD131082:DFD131091 DOZ131082:DOZ131091 DYV131082:DYV131091 EIR131082:EIR131091 ESN131082:ESN131091 FCJ131082:FCJ131091 FMF131082:FMF131091 FWB131082:FWB131091 GFX131082:GFX131091 GPT131082:GPT131091 GZP131082:GZP131091 HJL131082:HJL131091 HTH131082:HTH131091 IDD131082:IDD131091 IMZ131082:IMZ131091 IWV131082:IWV131091 JGR131082:JGR131091 JQN131082:JQN131091 KAJ131082:KAJ131091 KKF131082:KKF131091 KUB131082:KUB131091 LDX131082:LDX131091 LNT131082:LNT131091 LXP131082:LXP131091 MHL131082:MHL131091 MRH131082:MRH131091 NBD131082:NBD131091 NKZ131082:NKZ131091 NUV131082:NUV131091 OER131082:OER131091 OON131082:OON131091 OYJ131082:OYJ131091 PIF131082:PIF131091 PSB131082:PSB131091 QBX131082:QBX131091 QLT131082:QLT131091 QVP131082:QVP131091 RFL131082:RFL131091 RPH131082:RPH131091 RZD131082:RZD131091 SIZ131082:SIZ131091 SSV131082:SSV131091 TCR131082:TCR131091 TMN131082:TMN131091 TWJ131082:TWJ131091 UGF131082:UGF131091 UQB131082:UQB131091 UZX131082:UZX131091 VJT131082:VJT131091 VTP131082:VTP131091 WDL131082:WDL131091 WNH131082:WNH131091 WXD131082:WXD131091 AV196618:AV196627 KR196618:KR196627 UN196618:UN196627 AEJ196618:AEJ196627 AOF196618:AOF196627 AYB196618:AYB196627 BHX196618:BHX196627 BRT196618:BRT196627 CBP196618:CBP196627 CLL196618:CLL196627 CVH196618:CVH196627 DFD196618:DFD196627 DOZ196618:DOZ196627 DYV196618:DYV196627 EIR196618:EIR196627 ESN196618:ESN196627 FCJ196618:FCJ196627 FMF196618:FMF196627 FWB196618:FWB196627 GFX196618:GFX196627 GPT196618:GPT196627 GZP196618:GZP196627 HJL196618:HJL196627 HTH196618:HTH196627 IDD196618:IDD196627 IMZ196618:IMZ196627 IWV196618:IWV196627 JGR196618:JGR196627 JQN196618:JQN196627 KAJ196618:KAJ196627 KKF196618:KKF196627 KUB196618:KUB196627 LDX196618:LDX196627 LNT196618:LNT196627 LXP196618:LXP196627 MHL196618:MHL196627 MRH196618:MRH196627 NBD196618:NBD196627 NKZ196618:NKZ196627 NUV196618:NUV196627 OER196618:OER196627 OON196618:OON196627 OYJ196618:OYJ196627 PIF196618:PIF196627 PSB196618:PSB196627 QBX196618:QBX196627 QLT196618:QLT196627 QVP196618:QVP196627 RFL196618:RFL196627 RPH196618:RPH196627 RZD196618:RZD196627 SIZ196618:SIZ196627 SSV196618:SSV196627 TCR196618:TCR196627 TMN196618:TMN196627 TWJ196618:TWJ196627 UGF196618:UGF196627 UQB196618:UQB196627 UZX196618:UZX196627 VJT196618:VJT196627 VTP196618:VTP196627 WDL196618:WDL196627 WNH196618:WNH196627 WXD196618:WXD196627 AV262154:AV262163 KR262154:KR262163 UN262154:UN262163 AEJ262154:AEJ262163 AOF262154:AOF262163 AYB262154:AYB262163 BHX262154:BHX262163 BRT262154:BRT262163 CBP262154:CBP262163 CLL262154:CLL262163 CVH262154:CVH262163 DFD262154:DFD262163 DOZ262154:DOZ262163 DYV262154:DYV262163 EIR262154:EIR262163 ESN262154:ESN262163 FCJ262154:FCJ262163 FMF262154:FMF262163 FWB262154:FWB262163 GFX262154:GFX262163 GPT262154:GPT262163 GZP262154:GZP262163 HJL262154:HJL262163 HTH262154:HTH262163 IDD262154:IDD262163 IMZ262154:IMZ262163 IWV262154:IWV262163 JGR262154:JGR262163 JQN262154:JQN262163 KAJ262154:KAJ262163 KKF262154:KKF262163 KUB262154:KUB262163 LDX262154:LDX262163 LNT262154:LNT262163 LXP262154:LXP262163 MHL262154:MHL262163 MRH262154:MRH262163 NBD262154:NBD262163 NKZ262154:NKZ262163 NUV262154:NUV262163 OER262154:OER262163 OON262154:OON262163 OYJ262154:OYJ262163 PIF262154:PIF262163 PSB262154:PSB262163 QBX262154:QBX262163 QLT262154:QLT262163 QVP262154:QVP262163 RFL262154:RFL262163 RPH262154:RPH262163 RZD262154:RZD262163 SIZ262154:SIZ262163 SSV262154:SSV262163 TCR262154:TCR262163 TMN262154:TMN262163 TWJ262154:TWJ262163 UGF262154:UGF262163 UQB262154:UQB262163 UZX262154:UZX262163 VJT262154:VJT262163 VTP262154:VTP262163 WDL262154:WDL262163 WNH262154:WNH262163 WXD262154:WXD262163 AV327690:AV327699 KR327690:KR327699 UN327690:UN327699 AEJ327690:AEJ327699 AOF327690:AOF327699 AYB327690:AYB327699 BHX327690:BHX327699 BRT327690:BRT327699 CBP327690:CBP327699 CLL327690:CLL327699 CVH327690:CVH327699 DFD327690:DFD327699 DOZ327690:DOZ327699 DYV327690:DYV327699 EIR327690:EIR327699 ESN327690:ESN327699 FCJ327690:FCJ327699 FMF327690:FMF327699 FWB327690:FWB327699 GFX327690:GFX327699 GPT327690:GPT327699 GZP327690:GZP327699 HJL327690:HJL327699 HTH327690:HTH327699 IDD327690:IDD327699 IMZ327690:IMZ327699 IWV327690:IWV327699 JGR327690:JGR327699 JQN327690:JQN327699 KAJ327690:KAJ327699 KKF327690:KKF327699 KUB327690:KUB327699 LDX327690:LDX327699 LNT327690:LNT327699 LXP327690:LXP327699 MHL327690:MHL327699 MRH327690:MRH327699 NBD327690:NBD327699 NKZ327690:NKZ327699 NUV327690:NUV327699 OER327690:OER327699 OON327690:OON327699 OYJ327690:OYJ327699 PIF327690:PIF327699 PSB327690:PSB327699 QBX327690:QBX327699 QLT327690:QLT327699 QVP327690:QVP327699 RFL327690:RFL327699 RPH327690:RPH327699 RZD327690:RZD327699 SIZ327690:SIZ327699 SSV327690:SSV327699 TCR327690:TCR327699 TMN327690:TMN327699 TWJ327690:TWJ327699 UGF327690:UGF327699 UQB327690:UQB327699 UZX327690:UZX327699 VJT327690:VJT327699 VTP327690:VTP327699 WDL327690:WDL327699 WNH327690:WNH327699 WXD327690:WXD327699 AV393226:AV393235 KR393226:KR393235 UN393226:UN393235 AEJ393226:AEJ393235 AOF393226:AOF393235 AYB393226:AYB393235 BHX393226:BHX393235 BRT393226:BRT393235 CBP393226:CBP393235 CLL393226:CLL393235 CVH393226:CVH393235 DFD393226:DFD393235 DOZ393226:DOZ393235 DYV393226:DYV393235 EIR393226:EIR393235 ESN393226:ESN393235 FCJ393226:FCJ393235 FMF393226:FMF393235 FWB393226:FWB393235 GFX393226:GFX393235 GPT393226:GPT393235 GZP393226:GZP393235 HJL393226:HJL393235 HTH393226:HTH393235 IDD393226:IDD393235 IMZ393226:IMZ393235 IWV393226:IWV393235 JGR393226:JGR393235 JQN393226:JQN393235 KAJ393226:KAJ393235 KKF393226:KKF393235 KUB393226:KUB393235 LDX393226:LDX393235 LNT393226:LNT393235 LXP393226:LXP393235 MHL393226:MHL393235 MRH393226:MRH393235 NBD393226:NBD393235 NKZ393226:NKZ393235 NUV393226:NUV393235 OER393226:OER393235 OON393226:OON393235 OYJ393226:OYJ393235 PIF393226:PIF393235 PSB393226:PSB393235 QBX393226:QBX393235 QLT393226:QLT393235 QVP393226:QVP393235 RFL393226:RFL393235 RPH393226:RPH393235 RZD393226:RZD393235 SIZ393226:SIZ393235 SSV393226:SSV393235 TCR393226:TCR393235 TMN393226:TMN393235 TWJ393226:TWJ393235 UGF393226:UGF393235 UQB393226:UQB393235 UZX393226:UZX393235 VJT393226:VJT393235 VTP393226:VTP393235 WDL393226:WDL393235 WNH393226:WNH393235 WXD393226:WXD393235 AV458762:AV458771 KR458762:KR458771 UN458762:UN458771 AEJ458762:AEJ458771 AOF458762:AOF458771 AYB458762:AYB458771 BHX458762:BHX458771 BRT458762:BRT458771 CBP458762:CBP458771 CLL458762:CLL458771 CVH458762:CVH458771 DFD458762:DFD458771 DOZ458762:DOZ458771 DYV458762:DYV458771 EIR458762:EIR458771 ESN458762:ESN458771 FCJ458762:FCJ458771 FMF458762:FMF458771 FWB458762:FWB458771 GFX458762:GFX458771 GPT458762:GPT458771 GZP458762:GZP458771 HJL458762:HJL458771 HTH458762:HTH458771 IDD458762:IDD458771 IMZ458762:IMZ458771 IWV458762:IWV458771 JGR458762:JGR458771 JQN458762:JQN458771 KAJ458762:KAJ458771 KKF458762:KKF458771 KUB458762:KUB458771 LDX458762:LDX458771 LNT458762:LNT458771 LXP458762:LXP458771 MHL458762:MHL458771 MRH458762:MRH458771 NBD458762:NBD458771 NKZ458762:NKZ458771 NUV458762:NUV458771 OER458762:OER458771 OON458762:OON458771 OYJ458762:OYJ458771 PIF458762:PIF458771 PSB458762:PSB458771 QBX458762:QBX458771 QLT458762:QLT458771 QVP458762:QVP458771 RFL458762:RFL458771 RPH458762:RPH458771 RZD458762:RZD458771 SIZ458762:SIZ458771 SSV458762:SSV458771 TCR458762:TCR458771 TMN458762:TMN458771 TWJ458762:TWJ458771 UGF458762:UGF458771 UQB458762:UQB458771 UZX458762:UZX458771 VJT458762:VJT458771 VTP458762:VTP458771 WDL458762:WDL458771 WNH458762:WNH458771 WXD458762:WXD458771 AV524298:AV524307 KR524298:KR524307 UN524298:UN524307 AEJ524298:AEJ524307 AOF524298:AOF524307 AYB524298:AYB524307 BHX524298:BHX524307 BRT524298:BRT524307 CBP524298:CBP524307 CLL524298:CLL524307 CVH524298:CVH524307 DFD524298:DFD524307 DOZ524298:DOZ524307 DYV524298:DYV524307 EIR524298:EIR524307 ESN524298:ESN524307 FCJ524298:FCJ524307 FMF524298:FMF524307 FWB524298:FWB524307 GFX524298:GFX524307 GPT524298:GPT524307 GZP524298:GZP524307 HJL524298:HJL524307 HTH524298:HTH524307 IDD524298:IDD524307 IMZ524298:IMZ524307 IWV524298:IWV524307 JGR524298:JGR524307 JQN524298:JQN524307 KAJ524298:KAJ524307 KKF524298:KKF524307 KUB524298:KUB524307 LDX524298:LDX524307 LNT524298:LNT524307 LXP524298:LXP524307 MHL524298:MHL524307 MRH524298:MRH524307 NBD524298:NBD524307 NKZ524298:NKZ524307 NUV524298:NUV524307 OER524298:OER524307 OON524298:OON524307 OYJ524298:OYJ524307 PIF524298:PIF524307 PSB524298:PSB524307 QBX524298:QBX524307 QLT524298:QLT524307 QVP524298:QVP524307 RFL524298:RFL524307 RPH524298:RPH524307 RZD524298:RZD524307 SIZ524298:SIZ524307 SSV524298:SSV524307 TCR524298:TCR524307 TMN524298:TMN524307 TWJ524298:TWJ524307 UGF524298:UGF524307 UQB524298:UQB524307 UZX524298:UZX524307 VJT524298:VJT524307 VTP524298:VTP524307 WDL524298:WDL524307 WNH524298:WNH524307 WXD524298:WXD524307 AV589834:AV589843 KR589834:KR589843 UN589834:UN589843 AEJ589834:AEJ589843 AOF589834:AOF589843 AYB589834:AYB589843 BHX589834:BHX589843 BRT589834:BRT589843 CBP589834:CBP589843 CLL589834:CLL589843 CVH589834:CVH589843 DFD589834:DFD589843 DOZ589834:DOZ589843 DYV589834:DYV589843 EIR589834:EIR589843 ESN589834:ESN589843 FCJ589834:FCJ589843 FMF589834:FMF589843 FWB589834:FWB589843 GFX589834:GFX589843 GPT589834:GPT589843 GZP589834:GZP589843 HJL589834:HJL589843 HTH589834:HTH589843 IDD589834:IDD589843 IMZ589834:IMZ589843 IWV589834:IWV589843 JGR589834:JGR589843 JQN589834:JQN589843 KAJ589834:KAJ589843 KKF589834:KKF589843 KUB589834:KUB589843 LDX589834:LDX589843 LNT589834:LNT589843 LXP589834:LXP589843 MHL589834:MHL589843 MRH589834:MRH589843 NBD589834:NBD589843 NKZ589834:NKZ589843 NUV589834:NUV589843 OER589834:OER589843 OON589834:OON589843 OYJ589834:OYJ589843 PIF589834:PIF589843 PSB589834:PSB589843 QBX589834:QBX589843 QLT589834:QLT589843 QVP589834:QVP589843 RFL589834:RFL589843 RPH589834:RPH589843 RZD589834:RZD589843 SIZ589834:SIZ589843 SSV589834:SSV589843 TCR589834:TCR589843 TMN589834:TMN589843 TWJ589834:TWJ589843 UGF589834:UGF589843 UQB589834:UQB589843 UZX589834:UZX589843 VJT589834:VJT589843 VTP589834:VTP589843 WDL589834:WDL589843 WNH589834:WNH589843 WXD589834:WXD589843 AV655370:AV655379 KR655370:KR655379 UN655370:UN655379 AEJ655370:AEJ655379 AOF655370:AOF655379 AYB655370:AYB655379 BHX655370:BHX655379 BRT655370:BRT655379 CBP655370:CBP655379 CLL655370:CLL655379 CVH655370:CVH655379 DFD655370:DFD655379 DOZ655370:DOZ655379 DYV655370:DYV655379 EIR655370:EIR655379 ESN655370:ESN655379 FCJ655370:FCJ655379 FMF655370:FMF655379 FWB655370:FWB655379 GFX655370:GFX655379 GPT655370:GPT655379 GZP655370:GZP655379 HJL655370:HJL655379 HTH655370:HTH655379 IDD655370:IDD655379 IMZ655370:IMZ655379 IWV655370:IWV655379 JGR655370:JGR655379 JQN655370:JQN655379 KAJ655370:KAJ655379 KKF655370:KKF655379 KUB655370:KUB655379 LDX655370:LDX655379 LNT655370:LNT655379 LXP655370:LXP655379 MHL655370:MHL655379 MRH655370:MRH655379 NBD655370:NBD655379 NKZ655370:NKZ655379 NUV655370:NUV655379 OER655370:OER655379 OON655370:OON655379 OYJ655370:OYJ655379 PIF655370:PIF655379 PSB655370:PSB655379 QBX655370:QBX655379 QLT655370:QLT655379 QVP655370:QVP655379 RFL655370:RFL655379 RPH655370:RPH655379 RZD655370:RZD655379 SIZ655370:SIZ655379 SSV655370:SSV655379 TCR655370:TCR655379 TMN655370:TMN655379 TWJ655370:TWJ655379 UGF655370:UGF655379 UQB655370:UQB655379 UZX655370:UZX655379 VJT655370:VJT655379 VTP655370:VTP655379 WDL655370:WDL655379 WNH655370:WNH655379 WXD655370:WXD655379 AV720906:AV720915 KR720906:KR720915 UN720906:UN720915 AEJ720906:AEJ720915 AOF720906:AOF720915 AYB720906:AYB720915 BHX720906:BHX720915 BRT720906:BRT720915 CBP720906:CBP720915 CLL720906:CLL720915 CVH720906:CVH720915 DFD720906:DFD720915 DOZ720906:DOZ720915 DYV720906:DYV720915 EIR720906:EIR720915 ESN720906:ESN720915 FCJ720906:FCJ720915 FMF720906:FMF720915 FWB720906:FWB720915 GFX720906:GFX720915 GPT720906:GPT720915 GZP720906:GZP720915 HJL720906:HJL720915 HTH720906:HTH720915 IDD720906:IDD720915 IMZ720906:IMZ720915 IWV720906:IWV720915 JGR720906:JGR720915 JQN720906:JQN720915 KAJ720906:KAJ720915 KKF720906:KKF720915 KUB720906:KUB720915 LDX720906:LDX720915 LNT720906:LNT720915 LXP720906:LXP720915 MHL720906:MHL720915 MRH720906:MRH720915 NBD720906:NBD720915 NKZ720906:NKZ720915 NUV720906:NUV720915 OER720906:OER720915 OON720906:OON720915 OYJ720906:OYJ720915 PIF720906:PIF720915 PSB720906:PSB720915 QBX720906:QBX720915 QLT720906:QLT720915 QVP720906:QVP720915 RFL720906:RFL720915 RPH720906:RPH720915 RZD720906:RZD720915 SIZ720906:SIZ720915 SSV720906:SSV720915 TCR720906:TCR720915 TMN720906:TMN720915 TWJ720906:TWJ720915 UGF720906:UGF720915 UQB720906:UQB720915 UZX720906:UZX720915 VJT720906:VJT720915 VTP720906:VTP720915 WDL720906:WDL720915 WNH720906:WNH720915 WXD720906:WXD720915 AV786442:AV786451 KR786442:KR786451 UN786442:UN786451 AEJ786442:AEJ786451 AOF786442:AOF786451 AYB786442:AYB786451 BHX786442:BHX786451 BRT786442:BRT786451 CBP786442:CBP786451 CLL786442:CLL786451 CVH786442:CVH786451 DFD786442:DFD786451 DOZ786442:DOZ786451 DYV786442:DYV786451 EIR786442:EIR786451 ESN786442:ESN786451 FCJ786442:FCJ786451 FMF786442:FMF786451 FWB786442:FWB786451 GFX786442:GFX786451 GPT786442:GPT786451 GZP786442:GZP786451 HJL786442:HJL786451 HTH786442:HTH786451 IDD786442:IDD786451 IMZ786442:IMZ786451 IWV786442:IWV786451 JGR786442:JGR786451 JQN786442:JQN786451 KAJ786442:KAJ786451 KKF786442:KKF786451 KUB786442:KUB786451 LDX786442:LDX786451 LNT786442:LNT786451 LXP786442:LXP786451 MHL786442:MHL786451 MRH786442:MRH786451 NBD786442:NBD786451 NKZ786442:NKZ786451 NUV786442:NUV786451 OER786442:OER786451 OON786442:OON786451 OYJ786442:OYJ786451 PIF786442:PIF786451 PSB786442:PSB786451 QBX786442:QBX786451 QLT786442:QLT786451 QVP786442:QVP786451 RFL786442:RFL786451 RPH786442:RPH786451 RZD786442:RZD786451 SIZ786442:SIZ786451 SSV786442:SSV786451 TCR786442:TCR786451 TMN786442:TMN786451 TWJ786442:TWJ786451 UGF786442:UGF786451 UQB786442:UQB786451 UZX786442:UZX786451 VJT786442:VJT786451 VTP786442:VTP786451 WDL786442:WDL786451 WNH786442:WNH786451 WXD786442:WXD786451 AV851978:AV851987 KR851978:KR851987 UN851978:UN851987 AEJ851978:AEJ851987 AOF851978:AOF851987 AYB851978:AYB851987 BHX851978:BHX851987 BRT851978:BRT851987 CBP851978:CBP851987 CLL851978:CLL851987 CVH851978:CVH851987 DFD851978:DFD851987 DOZ851978:DOZ851987 DYV851978:DYV851987 EIR851978:EIR851987 ESN851978:ESN851987 FCJ851978:FCJ851987 FMF851978:FMF851987 FWB851978:FWB851987 GFX851978:GFX851987 GPT851978:GPT851987 GZP851978:GZP851987 HJL851978:HJL851987 HTH851978:HTH851987 IDD851978:IDD851987 IMZ851978:IMZ851987 IWV851978:IWV851987 JGR851978:JGR851987 JQN851978:JQN851987 KAJ851978:KAJ851987 KKF851978:KKF851987 KUB851978:KUB851987 LDX851978:LDX851987 LNT851978:LNT851987 LXP851978:LXP851987 MHL851978:MHL851987 MRH851978:MRH851987 NBD851978:NBD851987 NKZ851978:NKZ851987 NUV851978:NUV851987 OER851978:OER851987 OON851978:OON851987 OYJ851978:OYJ851987 PIF851978:PIF851987 PSB851978:PSB851987 QBX851978:QBX851987 QLT851978:QLT851987 QVP851978:QVP851987 RFL851978:RFL851987 RPH851978:RPH851987 RZD851978:RZD851987 SIZ851978:SIZ851987 SSV851978:SSV851987 TCR851978:TCR851987 TMN851978:TMN851987 TWJ851978:TWJ851987 UGF851978:UGF851987 UQB851978:UQB851987 UZX851978:UZX851987 VJT851978:VJT851987 VTP851978:VTP851987 WDL851978:WDL851987 WNH851978:WNH851987 WXD851978:WXD851987 AV917514:AV917523 KR917514:KR917523 UN917514:UN917523 AEJ917514:AEJ917523 AOF917514:AOF917523 AYB917514:AYB917523 BHX917514:BHX917523 BRT917514:BRT917523 CBP917514:CBP917523 CLL917514:CLL917523 CVH917514:CVH917523 DFD917514:DFD917523 DOZ917514:DOZ917523 DYV917514:DYV917523 EIR917514:EIR917523 ESN917514:ESN917523 FCJ917514:FCJ917523 FMF917514:FMF917523 FWB917514:FWB917523 GFX917514:GFX917523 GPT917514:GPT917523 GZP917514:GZP917523 HJL917514:HJL917523 HTH917514:HTH917523 IDD917514:IDD917523 IMZ917514:IMZ917523 IWV917514:IWV917523 JGR917514:JGR917523 JQN917514:JQN917523 KAJ917514:KAJ917523 KKF917514:KKF917523 KUB917514:KUB917523 LDX917514:LDX917523 LNT917514:LNT917523 LXP917514:LXP917523 MHL917514:MHL917523 MRH917514:MRH917523 NBD917514:NBD917523 NKZ917514:NKZ917523 NUV917514:NUV917523 OER917514:OER917523 OON917514:OON917523 OYJ917514:OYJ917523 PIF917514:PIF917523 PSB917514:PSB917523 QBX917514:QBX917523 QLT917514:QLT917523 QVP917514:QVP917523 RFL917514:RFL917523 RPH917514:RPH917523 RZD917514:RZD917523 SIZ917514:SIZ917523 SSV917514:SSV917523 TCR917514:TCR917523 TMN917514:TMN917523 TWJ917514:TWJ917523 UGF917514:UGF917523 UQB917514:UQB917523 UZX917514:UZX917523 VJT917514:VJT917523 VTP917514:VTP917523 WDL917514:WDL917523 WNH917514:WNH917523 WXD917514:WXD917523 AV983050:AV983059 KR983050:KR983059 UN983050:UN983059 AEJ983050:AEJ983059 AOF983050:AOF983059 AYB983050:AYB983059 BHX983050:BHX983059 BRT983050:BRT983059 CBP983050:CBP983059 CLL983050:CLL983059 CVH983050:CVH983059 DFD983050:DFD983059 DOZ983050:DOZ983059 DYV983050:DYV983059 EIR983050:EIR983059 ESN983050:ESN983059 FCJ983050:FCJ983059 FMF983050:FMF983059 FWB983050:FWB983059 GFX983050:GFX983059 GPT983050:GPT983059 GZP983050:GZP983059 HJL983050:HJL983059 HTH983050:HTH983059 IDD983050:IDD983059 IMZ983050:IMZ983059 IWV983050:IWV983059 JGR983050:JGR983059 JQN983050:JQN983059 KAJ983050:KAJ983059 KKF983050:KKF983059 KUB983050:KUB983059 LDX983050:LDX983059 LNT983050:LNT983059 LXP983050:LXP983059 MHL983050:MHL983059 MRH983050:MRH983059 NBD983050:NBD983059 NKZ983050:NKZ983059 NUV983050:NUV983059 OER983050:OER983059 OON983050:OON983059 OYJ983050:OYJ983059 PIF983050:PIF983059 PSB983050:PSB983059 QBX983050:QBX983059 QLT983050:QLT983059 QVP983050:QVP983059 RFL983050:RFL983059 RPH983050:RPH983059 RZD983050:RZD983059 SIZ983050:SIZ983059 SSV983050:SSV983059 TCR983050:TCR983059 TMN983050:TMN983059 TWJ983050:TWJ983059 UGF983050:UGF983059 UQB983050:UQB983059 UZX983050:UZX983059 VJT983050:VJT983059 VTP983050:VTP983059 WDL983050:WDL983059 WNH983050:WNH983059 WXD983050:WXD983059">
      <formula1>Periodo</formula1>
    </dataValidation>
    <dataValidation type="list" showInputMessage="1" showErrorMessage="1" sqref="V10:AF19 JR10:KB19 TN10:TX19 ADJ10:ADT19 ANF10:ANP19 AXB10:AXL19 BGX10:BHH19 BQT10:BRD19 CAP10:CAZ19 CKL10:CKV19 CUH10:CUR19 DED10:DEN19 DNZ10:DOJ19 DXV10:DYF19 EHR10:EIB19 ERN10:ERX19 FBJ10:FBT19 FLF10:FLP19 FVB10:FVL19 GEX10:GFH19 GOT10:GPD19 GYP10:GYZ19 HIL10:HIV19 HSH10:HSR19 ICD10:ICN19 ILZ10:IMJ19 IVV10:IWF19 JFR10:JGB19 JPN10:JPX19 JZJ10:JZT19 KJF10:KJP19 KTB10:KTL19 LCX10:LDH19 LMT10:LND19 LWP10:LWZ19 MGL10:MGV19 MQH10:MQR19 NAD10:NAN19 NJZ10:NKJ19 NTV10:NUF19 ODR10:OEB19 ONN10:ONX19 OXJ10:OXT19 PHF10:PHP19 PRB10:PRL19 QAX10:QBH19 QKT10:QLD19 QUP10:QUZ19 REL10:REV19 ROH10:ROR19 RYD10:RYN19 SHZ10:SIJ19 SRV10:SSF19 TBR10:TCB19 TLN10:TLX19 TVJ10:TVT19 UFF10:UFP19 UPB10:UPL19 UYX10:UZH19 VIT10:VJD19 VSP10:VSZ19 WCL10:WCV19 WMH10:WMR19 WWD10:WWN19 V65546:AF65555 JR65546:KB65555 TN65546:TX65555 ADJ65546:ADT65555 ANF65546:ANP65555 AXB65546:AXL65555 BGX65546:BHH65555 BQT65546:BRD65555 CAP65546:CAZ65555 CKL65546:CKV65555 CUH65546:CUR65555 DED65546:DEN65555 DNZ65546:DOJ65555 DXV65546:DYF65555 EHR65546:EIB65555 ERN65546:ERX65555 FBJ65546:FBT65555 FLF65546:FLP65555 FVB65546:FVL65555 GEX65546:GFH65555 GOT65546:GPD65555 GYP65546:GYZ65555 HIL65546:HIV65555 HSH65546:HSR65555 ICD65546:ICN65555 ILZ65546:IMJ65555 IVV65546:IWF65555 JFR65546:JGB65555 JPN65546:JPX65555 JZJ65546:JZT65555 KJF65546:KJP65555 KTB65546:KTL65555 LCX65546:LDH65555 LMT65546:LND65555 LWP65546:LWZ65555 MGL65546:MGV65555 MQH65546:MQR65555 NAD65546:NAN65555 NJZ65546:NKJ65555 NTV65546:NUF65555 ODR65546:OEB65555 ONN65546:ONX65555 OXJ65546:OXT65555 PHF65546:PHP65555 PRB65546:PRL65555 QAX65546:QBH65555 QKT65546:QLD65555 QUP65546:QUZ65555 REL65546:REV65555 ROH65546:ROR65555 RYD65546:RYN65555 SHZ65546:SIJ65555 SRV65546:SSF65555 TBR65546:TCB65555 TLN65546:TLX65555 TVJ65546:TVT65555 UFF65546:UFP65555 UPB65546:UPL65555 UYX65546:UZH65555 VIT65546:VJD65555 VSP65546:VSZ65555 WCL65546:WCV65555 WMH65546:WMR65555 WWD65546:WWN65555 V131082:AF131091 JR131082:KB131091 TN131082:TX131091 ADJ131082:ADT131091 ANF131082:ANP131091 AXB131082:AXL131091 BGX131082:BHH131091 BQT131082:BRD131091 CAP131082:CAZ131091 CKL131082:CKV131091 CUH131082:CUR131091 DED131082:DEN131091 DNZ131082:DOJ131091 DXV131082:DYF131091 EHR131082:EIB131091 ERN131082:ERX131091 FBJ131082:FBT131091 FLF131082:FLP131091 FVB131082:FVL131091 GEX131082:GFH131091 GOT131082:GPD131091 GYP131082:GYZ131091 HIL131082:HIV131091 HSH131082:HSR131091 ICD131082:ICN131091 ILZ131082:IMJ131091 IVV131082:IWF131091 JFR131082:JGB131091 JPN131082:JPX131091 JZJ131082:JZT131091 KJF131082:KJP131091 KTB131082:KTL131091 LCX131082:LDH131091 LMT131082:LND131091 LWP131082:LWZ131091 MGL131082:MGV131091 MQH131082:MQR131091 NAD131082:NAN131091 NJZ131082:NKJ131091 NTV131082:NUF131091 ODR131082:OEB131091 ONN131082:ONX131091 OXJ131082:OXT131091 PHF131082:PHP131091 PRB131082:PRL131091 QAX131082:QBH131091 QKT131082:QLD131091 QUP131082:QUZ131091 REL131082:REV131091 ROH131082:ROR131091 RYD131082:RYN131091 SHZ131082:SIJ131091 SRV131082:SSF131091 TBR131082:TCB131091 TLN131082:TLX131091 TVJ131082:TVT131091 UFF131082:UFP131091 UPB131082:UPL131091 UYX131082:UZH131091 VIT131082:VJD131091 VSP131082:VSZ131091 WCL131082:WCV131091 WMH131082:WMR131091 WWD131082:WWN131091 V196618:AF196627 JR196618:KB196627 TN196618:TX196627 ADJ196618:ADT196627 ANF196618:ANP196627 AXB196618:AXL196627 BGX196618:BHH196627 BQT196618:BRD196627 CAP196618:CAZ196627 CKL196618:CKV196627 CUH196618:CUR196627 DED196618:DEN196627 DNZ196618:DOJ196627 DXV196618:DYF196627 EHR196618:EIB196627 ERN196618:ERX196627 FBJ196618:FBT196627 FLF196618:FLP196627 FVB196618:FVL196627 GEX196618:GFH196627 GOT196618:GPD196627 GYP196618:GYZ196627 HIL196618:HIV196627 HSH196618:HSR196627 ICD196618:ICN196627 ILZ196618:IMJ196627 IVV196618:IWF196627 JFR196618:JGB196627 JPN196618:JPX196627 JZJ196618:JZT196627 KJF196618:KJP196627 KTB196618:KTL196627 LCX196618:LDH196627 LMT196618:LND196627 LWP196618:LWZ196627 MGL196618:MGV196627 MQH196618:MQR196627 NAD196618:NAN196627 NJZ196618:NKJ196627 NTV196618:NUF196627 ODR196618:OEB196627 ONN196618:ONX196627 OXJ196618:OXT196627 PHF196618:PHP196627 PRB196618:PRL196627 QAX196618:QBH196627 QKT196618:QLD196627 QUP196618:QUZ196627 REL196618:REV196627 ROH196618:ROR196627 RYD196618:RYN196627 SHZ196618:SIJ196627 SRV196618:SSF196627 TBR196618:TCB196627 TLN196618:TLX196627 TVJ196618:TVT196627 UFF196618:UFP196627 UPB196618:UPL196627 UYX196618:UZH196627 VIT196618:VJD196627 VSP196618:VSZ196627 WCL196618:WCV196627 WMH196618:WMR196627 WWD196618:WWN196627 V262154:AF262163 JR262154:KB262163 TN262154:TX262163 ADJ262154:ADT262163 ANF262154:ANP262163 AXB262154:AXL262163 BGX262154:BHH262163 BQT262154:BRD262163 CAP262154:CAZ262163 CKL262154:CKV262163 CUH262154:CUR262163 DED262154:DEN262163 DNZ262154:DOJ262163 DXV262154:DYF262163 EHR262154:EIB262163 ERN262154:ERX262163 FBJ262154:FBT262163 FLF262154:FLP262163 FVB262154:FVL262163 GEX262154:GFH262163 GOT262154:GPD262163 GYP262154:GYZ262163 HIL262154:HIV262163 HSH262154:HSR262163 ICD262154:ICN262163 ILZ262154:IMJ262163 IVV262154:IWF262163 JFR262154:JGB262163 JPN262154:JPX262163 JZJ262154:JZT262163 KJF262154:KJP262163 KTB262154:KTL262163 LCX262154:LDH262163 LMT262154:LND262163 LWP262154:LWZ262163 MGL262154:MGV262163 MQH262154:MQR262163 NAD262154:NAN262163 NJZ262154:NKJ262163 NTV262154:NUF262163 ODR262154:OEB262163 ONN262154:ONX262163 OXJ262154:OXT262163 PHF262154:PHP262163 PRB262154:PRL262163 QAX262154:QBH262163 QKT262154:QLD262163 QUP262154:QUZ262163 REL262154:REV262163 ROH262154:ROR262163 RYD262154:RYN262163 SHZ262154:SIJ262163 SRV262154:SSF262163 TBR262154:TCB262163 TLN262154:TLX262163 TVJ262154:TVT262163 UFF262154:UFP262163 UPB262154:UPL262163 UYX262154:UZH262163 VIT262154:VJD262163 VSP262154:VSZ262163 WCL262154:WCV262163 WMH262154:WMR262163 WWD262154:WWN262163 V327690:AF327699 JR327690:KB327699 TN327690:TX327699 ADJ327690:ADT327699 ANF327690:ANP327699 AXB327690:AXL327699 BGX327690:BHH327699 BQT327690:BRD327699 CAP327690:CAZ327699 CKL327690:CKV327699 CUH327690:CUR327699 DED327690:DEN327699 DNZ327690:DOJ327699 DXV327690:DYF327699 EHR327690:EIB327699 ERN327690:ERX327699 FBJ327690:FBT327699 FLF327690:FLP327699 FVB327690:FVL327699 GEX327690:GFH327699 GOT327690:GPD327699 GYP327690:GYZ327699 HIL327690:HIV327699 HSH327690:HSR327699 ICD327690:ICN327699 ILZ327690:IMJ327699 IVV327690:IWF327699 JFR327690:JGB327699 JPN327690:JPX327699 JZJ327690:JZT327699 KJF327690:KJP327699 KTB327690:KTL327699 LCX327690:LDH327699 LMT327690:LND327699 LWP327690:LWZ327699 MGL327690:MGV327699 MQH327690:MQR327699 NAD327690:NAN327699 NJZ327690:NKJ327699 NTV327690:NUF327699 ODR327690:OEB327699 ONN327690:ONX327699 OXJ327690:OXT327699 PHF327690:PHP327699 PRB327690:PRL327699 QAX327690:QBH327699 QKT327690:QLD327699 QUP327690:QUZ327699 REL327690:REV327699 ROH327690:ROR327699 RYD327690:RYN327699 SHZ327690:SIJ327699 SRV327690:SSF327699 TBR327690:TCB327699 TLN327690:TLX327699 TVJ327690:TVT327699 UFF327690:UFP327699 UPB327690:UPL327699 UYX327690:UZH327699 VIT327690:VJD327699 VSP327690:VSZ327699 WCL327690:WCV327699 WMH327690:WMR327699 WWD327690:WWN327699 V393226:AF393235 JR393226:KB393235 TN393226:TX393235 ADJ393226:ADT393235 ANF393226:ANP393235 AXB393226:AXL393235 BGX393226:BHH393235 BQT393226:BRD393235 CAP393226:CAZ393235 CKL393226:CKV393235 CUH393226:CUR393235 DED393226:DEN393235 DNZ393226:DOJ393235 DXV393226:DYF393235 EHR393226:EIB393235 ERN393226:ERX393235 FBJ393226:FBT393235 FLF393226:FLP393235 FVB393226:FVL393235 GEX393226:GFH393235 GOT393226:GPD393235 GYP393226:GYZ393235 HIL393226:HIV393235 HSH393226:HSR393235 ICD393226:ICN393235 ILZ393226:IMJ393235 IVV393226:IWF393235 JFR393226:JGB393235 JPN393226:JPX393235 JZJ393226:JZT393235 KJF393226:KJP393235 KTB393226:KTL393235 LCX393226:LDH393235 LMT393226:LND393235 LWP393226:LWZ393235 MGL393226:MGV393235 MQH393226:MQR393235 NAD393226:NAN393235 NJZ393226:NKJ393235 NTV393226:NUF393235 ODR393226:OEB393235 ONN393226:ONX393235 OXJ393226:OXT393235 PHF393226:PHP393235 PRB393226:PRL393235 QAX393226:QBH393235 QKT393226:QLD393235 QUP393226:QUZ393235 REL393226:REV393235 ROH393226:ROR393235 RYD393226:RYN393235 SHZ393226:SIJ393235 SRV393226:SSF393235 TBR393226:TCB393235 TLN393226:TLX393235 TVJ393226:TVT393235 UFF393226:UFP393235 UPB393226:UPL393235 UYX393226:UZH393235 VIT393226:VJD393235 VSP393226:VSZ393235 WCL393226:WCV393235 WMH393226:WMR393235 WWD393226:WWN393235 V458762:AF458771 JR458762:KB458771 TN458762:TX458771 ADJ458762:ADT458771 ANF458762:ANP458771 AXB458762:AXL458771 BGX458762:BHH458771 BQT458762:BRD458771 CAP458762:CAZ458771 CKL458762:CKV458771 CUH458762:CUR458771 DED458762:DEN458771 DNZ458762:DOJ458771 DXV458762:DYF458771 EHR458762:EIB458771 ERN458762:ERX458771 FBJ458762:FBT458771 FLF458762:FLP458771 FVB458762:FVL458771 GEX458762:GFH458771 GOT458762:GPD458771 GYP458762:GYZ458771 HIL458762:HIV458771 HSH458762:HSR458771 ICD458762:ICN458771 ILZ458762:IMJ458771 IVV458762:IWF458771 JFR458762:JGB458771 JPN458762:JPX458771 JZJ458762:JZT458771 KJF458762:KJP458771 KTB458762:KTL458771 LCX458762:LDH458771 LMT458762:LND458771 LWP458762:LWZ458771 MGL458762:MGV458771 MQH458762:MQR458771 NAD458762:NAN458771 NJZ458762:NKJ458771 NTV458762:NUF458771 ODR458762:OEB458771 ONN458762:ONX458771 OXJ458762:OXT458771 PHF458762:PHP458771 PRB458762:PRL458771 QAX458762:QBH458771 QKT458762:QLD458771 QUP458762:QUZ458771 REL458762:REV458771 ROH458762:ROR458771 RYD458762:RYN458771 SHZ458762:SIJ458771 SRV458762:SSF458771 TBR458762:TCB458771 TLN458762:TLX458771 TVJ458762:TVT458771 UFF458762:UFP458771 UPB458762:UPL458771 UYX458762:UZH458771 VIT458762:VJD458771 VSP458762:VSZ458771 WCL458762:WCV458771 WMH458762:WMR458771 WWD458762:WWN458771 V524298:AF524307 JR524298:KB524307 TN524298:TX524307 ADJ524298:ADT524307 ANF524298:ANP524307 AXB524298:AXL524307 BGX524298:BHH524307 BQT524298:BRD524307 CAP524298:CAZ524307 CKL524298:CKV524307 CUH524298:CUR524307 DED524298:DEN524307 DNZ524298:DOJ524307 DXV524298:DYF524307 EHR524298:EIB524307 ERN524298:ERX524307 FBJ524298:FBT524307 FLF524298:FLP524307 FVB524298:FVL524307 GEX524298:GFH524307 GOT524298:GPD524307 GYP524298:GYZ524307 HIL524298:HIV524307 HSH524298:HSR524307 ICD524298:ICN524307 ILZ524298:IMJ524307 IVV524298:IWF524307 JFR524298:JGB524307 JPN524298:JPX524307 JZJ524298:JZT524307 KJF524298:KJP524307 KTB524298:KTL524307 LCX524298:LDH524307 LMT524298:LND524307 LWP524298:LWZ524307 MGL524298:MGV524307 MQH524298:MQR524307 NAD524298:NAN524307 NJZ524298:NKJ524307 NTV524298:NUF524307 ODR524298:OEB524307 ONN524298:ONX524307 OXJ524298:OXT524307 PHF524298:PHP524307 PRB524298:PRL524307 QAX524298:QBH524307 QKT524298:QLD524307 QUP524298:QUZ524307 REL524298:REV524307 ROH524298:ROR524307 RYD524298:RYN524307 SHZ524298:SIJ524307 SRV524298:SSF524307 TBR524298:TCB524307 TLN524298:TLX524307 TVJ524298:TVT524307 UFF524298:UFP524307 UPB524298:UPL524307 UYX524298:UZH524307 VIT524298:VJD524307 VSP524298:VSZ524307 WCL524298:WCV524307 WMH524298:WMR524307 WWD524298:WWN524307 V589834:AF589843 JR589834:KB589843 TN589834:TX589843 ADJ589834:ADT589843 ANF589834:ANP589843 AXB589834:AXL589843 BGX589834:BHH589843 BQT589834:BRD589843 CAP589834:CAZ589843 CKL589834:CKV589843 CUH589834:CUR589843 DED589834:DEN589843 DNZ589834:DOJ589843 DXV589834:DYF589843 EHR589834:EIB589843 ERN589834:ERX589843 FBJ589834:FBT589843 FLF589834:FLP589843 FVB589834:FVL589843 GEX589834:GFH589843 GOT589834:GPD589843 GYP589834:GYZ589843 HIL589834:HIV589843 HSH589834:HSR589843 ICD589834:ICN589843 ILZ589834:IMJ589843 IVV589834:IWF589843 JFR589834:JGB589843 JPN589834:JPX589843 JZJ589834:JZT589843 KJF589834:KJP589843 KTB589834:KTL589843 LCX589834:LDH589843 LMT589834:LND589843 LWP589834:LWZ589843 MGL589834:MGV589843 MQH589834:MQR589843 NAD589834:NAN589843 NJZ589834:NKJ589843 NTV589834:NUF589843 ODR589834:OEB589843 ONN589834:ONX589843 OXJ589834:OXT589843 PHF589834:PHP589843 PRB589834:PRL589843 QAX589834:QBH589843 QKT589834:QLD589843 QUP589834:QUZ589843 REL589834:REV589843 ROH589834:ROR589843 RYD589834:RYN589843 SHZ589834:SIJ589843 SRV589834:SSF589843 TBR589834:TCB589843 TLN589834:TLX589843 TVJ589834:TVT589843 UFF589834:UFP589843 UPB589834:UPL589843 UYX589834:UZH589843 VIT589834:VJD589843 VSP589834:VSZ589843 WCL589834:WCV589843 WMH589834:WMR589843 WWD589834:WWN589843 V655370:AF655379 JR655370:KB655379 TN655370:TX655379 ADJ655370:ADT655379 ANF655370:ANP655379 AXB655370:AXL655379 BGX655370:BHH655379 BQT655370:BRD655379 CAP655370:CAZ655379 CKL655370:CKV655379 CUH655370:CUR655379 DED655370:DEN655379 DNZ655370:DOJ655379 DXV655370:DYF655379 EHR655370:EIB655379 ERN655370:ERX655379 FBJ655370:FBT655379 FLF655370:FLP655379 FVB655370:FVL655379 GEX655370:GFH655379 GOT655370:GPD655379 GYP655370:GYZ655379 HIL655370:HIV655379 HSH655370:HSR655379 ICD655370:ICN655379 ILZ655370:IMJ655379 IVV655370:IWF655379 JFR655370:JGB655379 JPN655370:JPX655379 JZJ655370:JZT655379 KJF655370:KJP655379 KTB655370:KTL655379 LCX655370:LDH655379 LMT655370:LND655379 LWP655370:LWZ655379 MGL655370:MGV655379 MQH655370:MQR655379 NAD655370:NAN655379 NJZ655370:NKJ655379 NTV655370:NUF655379 ODR655370:OEB655379 ONN655370:ONX655379 OXJ655370:OXT655379 PHF655370:PHP655379 PRB655370:PRL655379 QAX655370:QBH655379 QKT655370:QLD655379 QUP655370:QUZ655379 REL655370:REV655379 ROH655370:ROR655379 RYD655370:RYN655379 SHZ655370:SIJ655379 SRV655370:SSF655379 TBR655370:TCB655379 TLN655370:TLX655379 TVJ655370:TVT655379 UFF655370:UFP655379 UPB655370:UPL655379 UYX655370:UZH655379 VIT655370:VJD655379 VSP655370:VSZ655379 WCL655370:WCV655379 WMH655370:WMR655379 WWD655370:WWN655379 V720906:AF720915 JR720906:KB720915 TN720906:TX720915 ADJ720906:ADT720915 ANF720906:ANP720915 AXB720906:AXL720915 BGX720906:BHH720915 BQT720906:BRD720915 CAP720906:CAZ720915 CKL720906:CKV720915 CUH720906:CUR720915 DED720906:DEN720915 DNZ720906:DOJ720915 DXV720906:DYF720915 EHR720906:EIB720915 ERN720906:ERX720915 FBJ720906:FBT720915 FLF720906:FLP720915 FVB720906:FVL720915 GEX720906:GFH720915 GOT720906:GPD720915 GYP720906:GYZ720915 HIL720906:HIV720915 HSH720906:HSR720915 ICD720906:ICN720915 ILZ720906:IMJ720915 IVV720906:IWF720915 JFR720906:JGB720915 JPN720906:JPX720915 JZJ720906:JZT720915 KJF720906:KJP720915 KTB720906:KTL720915 LCX720906:LDH720915 LMT720906:LND720915 LWP720906:LWZ720915 MGL720906:MGV720915 MQH720906:MQR720915 NAD720906:NAN720915 NJZ720906:NKJ720915 NTV720906:NUF720915 ODR720906:OEB720915 ONN720906:ONX720915 OXJ720906:OXT720915 PHF720906:PHP720915 PRB720906:PRL720915 QAX720906:QBH720915 QKT720906:QLD720915 QUP720906:QUZ720915 REL720906:REV720915 ROH720906:ROR720915 RYD720906:RYN720915 SHZ720906:SIJ720915 SRV720906:SSF720915 TBR720906:TCB720915 TLN720906:TLX720915 TVJ720906:TVT720915 UFF720906:UFP720915 UPB720906:UPL720915 UYX720906:UZH720915 VIT720906:VJD720915 VSP720906:VSZ720915 WCL720906:WCV720915 WMH720906:WMR720915 WWD720906:WWN720915 V786442:AF786451 JR786442:KB786451 TN786442:TX786451 ADJ786442:ADT786451 ANF786442:ANP786451 AXB786442:AXL786451 BGX786442:BHH786451 BQT786442:BRD786451 CAP786442:CAZ786451 CKL786442:CKV786451 CUH786442:CUR786451 DED786442:DEN786451 DNZ786442:DOJ786451 DXV786442:DYF786451 EHR786442:EIB786451 ERN786442:ERX786451 FBJ786442:FBT786451 FLF786442:FLP786451 FVB786442:FVL786451 GEX786442:GFH786451 GOT786442:GPD786451 GYP786442:GYZ786451 HIL786442:HIV786451 HSH786442:HSR786451 ICD786442:ICN786451 ILZ786442:IMJ786451 IVV786442:IWF786451 JFR786442:JGB786451 JPN786442:JPX786451 JZJ786442:JZT786451 KJF786442:KJP786451 KTB786442:KTL786451 LCX786442:LDH786451 LMT786442:LND786451 LWP786442:LWZ786451 MGL786442:MGV786451 MQH786442:MQR786451 NAD786442:NAN786451 NJZ786442:NKJ786451 NTV786442:NUF786451 ODR786442:OEB786451 ONN786442:ONX786451 OXJ786442:OXT786451 PHF786442:PHP786451 PRB786442:PRL786451 QAX786442:QBH786451 QKT786442:QLD786451 QUP786442:QUZ786451 REL786442:REV786451 ROH786442:ROR786451 RYD786442:RYN786451 SHZ786442:SIJ786451 SRV786442:SSF786451 TBR786442:TCB786451 TLN786442:TLX786451 TVJ786442:TVT786451 UFF786442:UFP786451 UPB786442:UPL786451 UYX786442:UZH786451 VIT786442:VJD786451 VSP786442:VSZ786451 WCL786442:WCV786451 WMH786442:WMR786451 WWD786442:WWN786451 V851978:AF851987 JR851978:KB851987 TN851978:TX851987 ADJ851978:ADT851987 ANF851978:ANP851987 AXB851978:AXL851987 BGX851978:BHH851987 BQT851978:BRD851987 CAP851978:CAZ851987 CKL851978:CKV851987 CUH851978:CUR851987 DED851978:DEN851987 DNZ851978:DOJ851987 DXV851978:DYF851987 EHR851978:EIB851987 ERN851978:ERX851987 FBJ851978:FBT851987 FLF851978:FLP851987 FVB851978:FVL851987 GEX851978:GFH851987 GOT851978:GPD851987 GYP851978:GYZ851987 HIL851978:HIV851987 HSH851978:HSR851987 ICD851978:ICN851987 ILZ851978:IMJ851987 IVV851978:IWF851987 JFR851978:JGB851987 JPN851978:JPX851987 JZJ851978:JZT851987 KJF851978:KJP851987 KTB851978:KTL851987 LCX851978:LDH851987 LMT851978:LND851987 LWP851978:LWZ851987 MGL851978:MGV851987 MQH851978:MQR851987 NAD851978:NAN851987 NJZ851978:NKJ851987 NTV851978:NUF851987 ODR851978:OEB851987 ONN851978:ONX851987 OXJ851978:OXT851987 PHF851978:PHP851987 PRB851978:PRL851987 QAX851978:QBH851987 QKT851978:QLD851987 QUP851978:QUZ851987 REL851978:REV851987 ROH851978:ROR851987 RYD851978:RYN851987 SHZ851978:SIJ851987 SRV851978:SSF851987 TBR851978:TCB851987 TLN851978:TLX851987 TVJ851978:TVT851987 UFF851978:UFP851987 UPB851978:UPL851987 UYX851978:UZH851987 VIT851978:VJD851987 VSP851978:VSZ851987 WCL851978:WCV851987 WMH851978:WMR851987 WWD851978:WWN851987 V917514:AF917523 JR917514:KB917523 TN917514:TX917523 ADJ917514:ADT917523 ANF917514:ANP917523 AXB917514:AXL917523 BGX917514:BHH917523 BQT917514:BRD917523 CAP917514:CAZ917523 CKL917514:CKV917523 CUH917514:CUR917523 DED917514:DEN917523 DNZ917514:DOJ917523 DXV917514:DYF917523 EHR917514:EIB917523 ERN917514:ERX917523 FBJ917514:FBT917523 FLF917514:FLP917523 FVB917514:FVL917523 GEX917514:GFH917523 GOT917514:GPD917523 GYP917514:GYZ917523 HIL917514:HIV917523 HSH917514:HSR917523 ICD917514:ICN917523 ILZ917514:IMJ917523 IVV917514:IWF917523 JFR917514:JGB917523 JPN917514:JPX917523 JZJ917514:JZT917523 KJF917514:KJP917523 KTB917514:KTL917523 LCX917514:LDH917523 LMT917514:LND917523 LWP917514:LWZ917523 MGL917514:MGV917523 MQH917514:MQR917523 NAD917514:NAN917523 NJZ917514:NKJ917523 NTV917514:NUF917523 ODR917514:OEB917523 ONN917514:ONX917523 OXJ917514:OXT917523 PHF917514:PHP917523 PRB917514:PRL917523 QAX917514:QBH917523 QKT917514:QLD917523 QUP917514:QUZ917523 REL917514:REV917523 ROH917514:ROR917523 RYD917514:RYN917523 SHZ917514:SIJ917523 SRV917514:SSF917523 TBR917514:TCB917523 TLN917514:TLX917523 TVJ917514:TVT917523 UFF917514:UFP917523 UPB917514:UPL917523 UYX917514:UZH917523 VIT917514:VJD917523 VSP917514:VSZ917523 WCL917514:WCV917523 WMH917514:WMR917523 WWD917514:WWN917523 V983050:AF983059 JR983050:KB983059 TN983050:TX983059 ADJ983050:ADT983059 ANF983050:ANP983059 AXB983050:AXL983059 BGX983050:BHH983059 BQT983050:BRD983059 CAP983050:CAZ983059 CKL983050:CKV983059 CUH983050:CUR983059 DED983050:DEN983059 DNZ983050:DOJ983059 DXV983050:DYF983059 EHR983050:EIB983059 ERN983050:ERX983059 FBJ983050:FBT983059 FLF983050:FLP983059 FVB983050:FVL983059 GEX983050:GFH983059 GOT983050:GPD983059 GYP983050:GYZ983059 HIL983050:HIV983059 HSH983050:HSR983059 ICD983050:ICN983059 ILZ983050:IMJ983059 IVV983050:IWF983059 JFR983050:JGB983059 JPN983050:JPX983059 JZJ983050:JZT983059 KJF983050:KJP983059 KTB983050:KTL983059 LCX983050:LDH983059 LMT983050:LND983059 LWP983050:LWZ983059 MGL983050:MGV983059 MQH983050:MQR983059 NAD983050:NAN983059 NJZ983050:NKJ983059 NTV983050:NUF983059 ODR983050:OEB983059 ONN983050:ONX983059 OXJ983050:OXT983059 PHF983050:PHP983059 PRB983050:PRL983059 QAX983050:QBH983059 QKT983050:QLD983059 QUP983050:QUZ983059 REL983050:REV983059 ROH983050:ROR983059 RYD983050:RYN983059 SHZ983050:SIJ983059 SRV983050:SSF983059 TBR983050:TCB983059 TLN983050:TLX983059 TVJ983050:TVT983059 UFF983050:UFP983059 UPB983050:UPL983059 UYX983050:UZH983059 VIT983050:VJD983059 VSP983050:VSZ983059 WCL983050:WCV983059 WMH983050:WMR983059 WWD983050:WWN983059">
      <formula1>Efectividad</formula1>
    </dataValidation>
    <dataValidation showInputMessage="1" showErrorMessage="1" sqref="AG10:AT19 KC10:KP19 TY10:UL19 ADU10:AEH19 ANQ10:AOD19 AXM10:AXZ19 BHI10:BHV19 BRE10:BRR19 CBA10:CBN19 CKW10:CLJ19 CUS10:CVF19 DEO10:DFB19 DOK10:DOX19 DYG10:DYT19 EIC10:EIP19 ERY10:ESL19 FBU10:FCH19 FLQ10:FMD19 FVM10:FVZ19 GFI10:GFV19 GPE10:GPR19 GZA10:GZN19 HIW10:HJJ19 HSS10:HTF19 ICO10:IDB19 IMK10:IMX19 IWG10:IWT19 JGC10:JGP19 JPY10:JQL19 JZU10:KAH19 KJQ10:KKD19 KTM10:KTZ19 LDI10:LDV19 LNE10:LNR19 LXA10:LXN19 MGW10:MHJ19 MQS10:MRF19 NAO10:NBB19 NKK10:NKX19 NUG10:NUT19 OEC10:OEP19 ONY10:OOL19 OXU10:OYH19 PHQ10:PID19 PRM10:PRZ19 QBI10:QBV19 QLE10:QLR19 QVA10:QVN19 REW10:RFJ19 ROS10:RPF19 RYO10:RZB19 SIK10:SIX19 SSG10:SST19 TCC10:TCP19 TLY10:TML19 TVU10:TWH19 UFQ10:UGD19 UPM10:UPZ19 UZI10:UZV19 VJE10:VJR19 VTA10:VTN19 WCW10:WDJ19 WMS10:WNF19 WWO10:WXB19 AG65546:AT65555 KC65546:KP65555 TY65546:UL65555 ADU65546:AEH65555 ANQ65546:AOD65555 AXM65546:AXZ65555 BHI65546:BHV65555 BRE65546:BRR65555 CBA65546:CBN65555 CKW65546:CLJ65555 CUS65546:CVF65555 DEO65546:DFB65555 DOK65546:DOX65555 DYG65546:DYT65555 EIC65546:EIP65555 ERY65546:ESL65555 FBU65546:FCH65555 FLQ65546:FMD65555 FVM65546:FVZ65555 GFI65546:GFV65555 GPE65546:GPR65555 GZA65546:GZN65555 HIW65546:HJJ65555 HSS65546:HTF65555 ICO65546:IDB65555 IMK65546:IMX65555 IWG65546:IWT65555 JGC65546:JGP65555 JPY65546:JQL65555 JZU65546:KAH65555 KJQ65546:KKD65555 KTM65546:KTZ65555 LDI65546:LDV65555 LNE65546:LNR65555 LXA65546:LXN65555 MGW65546:MHJ65555 MQS65546:MRF65555 NAO65546:NBB65555 NKK65546:NKX65555 NUG65546:NUT65555 OEC65546:OEP65555 ONY65546:OOL65555 OXU65546:OYH65555 PHQ65546:PID65555 PRM65546:PRZ65555 QBI65546:QBV65555 QLE65546:QLR65555 QVA65546:QVN65555 REW65546:RFJ65555 ROS65546:RPF65555 RYO65546:RZB65555 SIK65546:SIX65555 SSG65546:SST65555 TCC65546:TCP65555 TLY65546:TML65555 TVU65546:TWH65555 UFQ65546:UGD65555 UPM65546:UPZ65555 UZI65546:UZV65555 VJE65546:VJR65555 VTA65546:VTN65555 WCW65546:WDJ65555 WMS65546:WNF65555 WWO65546:WXB65555 AG131082:AT131091 KC131082:KP131091 TY131082:UL131091 ADU131082:AEH131091 ANQ131082:AOD131091 AXM131082:AXZ131091 BHI131082:BHV131091 BRE131082:BRR131091 CBA131082:CBN131091 CKW131082:CLJ131091 CUS131082:CVF131091 DEO131082:DFB131091 DOK131082:DOX131091 DYG131082:DYT131091 EIC131082:EIP131091 ERY131082:ESL131091 FBU131082:FCH131091 FLQ131082:FMD131091 FVM131082:FVZ131091 GFI131082:GFV131091 GPE131082:GPR131091 GZA131082:GZN131091 HIW131082:HJJ131091 HSS131082:HTF131091 ICO131082:IDB131091 IMK131082:IMX131091 IWG131082:IWT131091 JGC131082:JGP131091 JPY131082:JQL131091 JZU131082:KAH131091 KJQ131082:KKD131091 KTM131082:KTZ131091 LDI131082:LDV131091 LNE131082:LNR131091 LXA131082:LXN131091 MGW131082:MHJ131091 MQS131082:MRF131091 NAO131082:NBB131091 NKK131082:NKX131091 NUG131082:NUT131091 OEC131082:OEP131091 ONY131082:OOL131091 OXU131082:OYH131091 PHQ131082:PID131091 PRM131082:PRZ131091 QBI131082:QBV131091 QLE131082:QLR131091 QVA131082:QVN131091 REW131082:RFJ131091 ROS131082:RPF131091 RYO131082:RZB131091 SIK131082:SIX131091 SSG131082:SST131091 TCC131082:TCP131091 TLY131082:TML131091 TVU131082:TWH131091 UFQ131082:UGD131091 UPM131082:UPZ131091 UZI131082:UZV131091 VJE131082:VJR131091 VTA131082:VTN131091 WCW131082:WDJ131091 WMS131082:WNF131091 WWO131082:WXB131091 AG196618:AT196627 KC196618:KP196627 TY196618:UL196627 ADU196618:AEH196627 ANQ196618:AOD196627 AXM196618:AXZ196627 BHI196618:BHV196627 BRE196618:BRR196627 CBA196618:CBN196627 CKW196618:CLJ196627 CUS196618:CVF196627 DEO196618:DFB196627 DOK196618:DOX196627 DYG196618:DYT196627 EIC196618:EIP196627 ERY196618:ESL196627 FBU196618:FCH196627 FLQ196618:FMD196627 FVM196618:FVZ196627 GFI196618:GFV196627 GPE196618:GPR196627 GZA196618:GZN196627 HIW196618:HJJ196627 HSS196618:HTF196627 ICO196618:IDB196627 IMK196618:IMX196627 IWG196618:IWT196627 JGC196618:JGP196627 JPY196618:JQL196627 JZU196618:KAH196627 KJQ196618:KKD196627 KTM196618:KTZ196627 LDI196618:LDV196627 LNE196618:LNR196627 LXA196618:LXN196627 MGW196618:MHJ196627 MQS196618:MRF196627 NAO196618:NBB196627 NKK196618:NKX196627 NUG196618:NUT196627 OEC196618:OEP196627 ONY196618:OOL196627 OXU196618:OYH196627 PHQ196618:PID196627 PRM196618:PRZ196627 QBI196618:QBV196627 QLE196618:QLR196627 QVA196618:QVN196627 REW196618:RFJ196627 ROS196618:RPF196627 RYO196618:RZB196627 SIK196618:SIX196627 SSG196618:SST196627 TCC196618:TCP196627 TLY196618:TML196627 TVU196618:TWH196627 UFQ196618:UGD196627 UPM196618:UPZ196627 UZI196618:UZV196627 VJE196618:VJR196627 VTA196618:VTN196627 WCW196618:WDJ196627 WMS196618:WNF196627 WWO196618:WXB196627 AG262154:AT262163 KC262154:KP262163 TY262154:UL262163 ADU262154:AEH262163 ANQ262154:AOD262163 AXM262154:AXZ262163 BHI262154:BHV262163 BRE262154:BRR262163 CBA262154:CBN262163 CKW262154:CLJ262163 CUS262154:CVF262163 DEO262154:DFB262163 DOK262154:DOX262163 DYG262154:DYT262163 EIC262154:EIP262163 ERY262154:ESL262163 FBU262154:FCH262163 FLQ262154:FMD262163 FVM262154:FVZ262163 GFI262154:GFV262163 GPE262154:GPR262163 GZA262154:GZN262163 HIW262154:HJJ262163 HSS262154:HTF262163 ICO262154:IDB262163 IMK262154:IMX262163 IWG262154:IWT262163 JGC262154:JGP262163 JPY262154:JQL262163 JZU262154:KAH262163 KJQ262154:KKD262163 KTM262154:KTZ262163 LDI262154:LDV262163 LNE262154:LNR262163 LXA262154:LXN262163 MGW262154:MHJ262163 MQS262154:MRF262163 NAO262154:NBB262163 NKK262154:NKX262163 NUG262154:NUT262163 OEC262154:OEP262163 ONY262154:OOL262163 OXU262154:OYH262163 PHQ262154:PID262163 PRM262154:PRZ262163 QBI262154:QBV262163 QLE262154:QLR262163 QVA262154:QVN262163 REW262154:RFJ262163 ROS262154:RPF262163 RYO262154:RZB262163 SIK262154:SIX262163 SSG262154:SST262163 TCC262154:TCP262163 TLY262154:TML262163 TVU262154:TWH262163 UFQ262154:UGD262163 UPM262154:UPZ262163 UZI262154:UZV262163 VJE262154:VJR262163 VTA262154:VTN262163 WCW262154:WDJ262163 WMS262154:WNF262163 WWO262154:WXB262163 AG327690:AT327699 KC327690:KP327699 TY327690:UL327699 ADU327690:AEH327699 ANQ327690:AOD327699 AXM327690:AXZ327699 BHI327690:BHV327699 BRE327690:BRR327699 CBA327690:CBN327699 CKW327690:CLJ327699 CUS327690:CVF327699 DEO327690:DFB327699 DOK327690:DOX327699 DYG327690:DYT327699 EIC327690:EIP327699 ERY327690:ESL327699 FBU327690:FCH327699 FLQ327690:FMD327699 FVM327690:FVZ327699 GFI327690:GFV327699 GPE327690:GPR327699 GZA327690:GZN327699 HIW327690:HJJ327699 HSS327690:HTF327699 ICO327690:IDB327699 IMK327690:IMX327699 IWG327690:IWT327699 JGC327690:JGP327699 JPY327690:JQL327699 JZU327690:KAH327699 KJQ327690:KKD327699 KTM327690:KTZ327699 LDI327690:LDV327699 LNE327690:LNR327699 LXA327690:LXN327699 MGW327690:MHJ327699 MQS327690:MRF327699 NAO327690:NBB327699 NKK327690:NKX327699 NUG327690:NUT327699 OEC327690:OEP327699 ONY327690:OOL327699 OXU327690:OYH327699 PHQ327690:PID327699 PRM327690:PRZ327699 QBI327690:QBV327699 QLE327690:QLR327699 QVA327690:QVN327699 REW327690:RFJ327699 ROS327690:RPF327699 RYO327690:RZB327699 SIK327690:SIX327699 SSG327690:SST327699 TCC327690:TCP327699 TLY327690:TML327699 TVU327690:TWH327699 UFQ327690:UGD327699 UPM327690:UPZ327699 UZI327690:UZV327699 VJE327690:VJR327699 VTA327690:VTN327699 WCW327690:WDJ327699 WMS327690:WNF327699 WWO327690:WXB327699 AG393226:AT393235 KC393226:KP393235 TY393226:UL393235 ADU393226:AEH393235 ANQ393226:AOD393235 AXM393226:AXZ393235 BHI393226:BHV393235 BRE393226:BRR393235 CBA393226:CBN393235 CKW393226:CLJ393235 CUS393226:CVF393235 DEO393226:DFB393235 DOK393226:DOX393235 DYG393226:DYT393235 EIC393226:EIP393235 ERY393226:ESL393235 FBU393226:FCH393235 FLQ393226:FMD393235 FVM393226:FVZ393235 GFI393226:GFV393235 GPE393226:GPR393235 GZA393226:GZN393235 HIW393226:HJJ393235 HSS393226:HTF393235 ICO393226:IDB393235 IMK393226:IMX393235 IWG393226:IWT393235 JGC393226:JGP393235 JPY393226:JQL393235 JZU393226:KAH393235 KJQ393226:KKD393235 KTM393226:KTZ393235 LDI393226:LDV393235 LNE393226:LNR393235 LXA393226:LXN393235 MGW393226:MHJ393235 MQS393226:MRF393235 NAO393226:NBB393235 NKK393226:NKX393235 NUG393226:NUT393235 OEC393226:OEP393235 ONY393226:OOL393235 OXU393226:OYH393235 PHQ393226:PID393235 PRM393226:PRZ393235 QBI393226:QBV393235 QLE393226:QLR393235 QVA393226:QVN393235 REW393226:RFJ393235 ROS393226:RPF393235 RYO393226:RZB393235 SIK393226:SIX393235 SSG393226:SST393235 TCC393226:TCP393235 TLY393226:TML393235 TVU393226:TWH393235 UFQ393226:UGD393235 UPM393226:UPZ393235 UZI393226:UZV393235 VJE393226:VJR393235 VTA393226:VTN393235 WCW393226:WDJ393235 WMS393226:WNF393235 WWO393226:WXB393235 AG458762:AT458771 KC458762:KP458771 TY458762:UL458771 ADU458762:AEH458771 ANQ458762:AOD458771 AXM458762:AXZ458771 BHI458762:BHV458771 BRE458762:BRR458771 CBA458762:CBN458771 CKW458762:CLJ458771 CUS458762:CVF458771 DEO458762:DFB458771 DOK458762:DOX458771 DYG458762:DYT458771 EIC458762:EIP458771 ERY458762:ESL458771 FBU458762:FCH458771 FLQ458762:FMD458771 FVM458762:FVZ458771 GFI458762:GFV458771 GPE458762:GPR458771 GZA458762:GZN458771 HIW458762:HJJ458771 HSS458762:HTF458771 ICO458762:IDB458771 IMK458762:IMX458771 IWG458762:IWT458771 JGC458762:JGP458771 JPY458762:JQL458771 JZU458762:KAH458771 KJQ458762:KKD458771 KTM458762:KTZ458771 LDI458762:LDV458771 LNE458762:LNR458771 LXA458762:LXN458771 MGW458762:MHJ458771 MQS458762:MRF458771 NAO458762:NBB458771 NKK458762:NKX458771 NUG458762:NUT458771 OEC458762:OEP458771 ONY458762:OOL458771 OXU458762:OYH458771 PHQ458762:PID458771 PRM458762:PRZ458771 QBI458762:QBV458771 QLE458762:QLR458771 QVA458762:QVN458771 REW458762:RFJ458771 ROS458762:RPF458771 RYO458762:RZB458771 SIK458762:SIX458771 SSG458762:SST458771 TCC458762:TCP458771 TLY458762:TML458771 TVU458762:TWH458771 UFQ458762:UGD458771 UPM458762:UPZ458771 UZI458762:UZV458771 VJE458762:VJR458771 VTA458762:VTN458771 WCW458762:WDJ458771 WMS458762:WNF458771 WWO458762:WXB458771 AG524298:AT524307 KC524298:KP524307 TY524298:UL524307 ADU524298:AEH524307 ANQ524298:AOD524307 AXM524298:AXZ524307 BHI524298:BHV524307 BRE524298:BRR524307 CBA524298:CBN524307 CKW524298:CLJ524307 CUS524298:CVF524307 DEO524298:DFB524307 DOK524298:DOX524307 DYG524298:DYT524307 EIC524298:EIP524307 ERY524298:ESL524307 FBU524298:FCH524307 FLQ524298:FMD524307 FVM524298:FVZ524307 GFI524298:GFV524307 GPE524298:GPR524307 GZA524298:GZN524307 HIW524298:HJJ524307 HSS524298:HTF524307 ICO524298:IDB524307 IMK524298:IMX524307 IWG524298:IWT524307 JGC524298:JGP524307 JPY524298:JQL524307 JZU524298:KAH524307 KJQ524298:KKD524307 KTM524298:KTZ524307 LDI524298:LDV524307 LNE524298:LNR524307 LXA524298:LXN524307 MGW524298:MHJ524307 MQS524298:MRF524307 NAO524298:NBB524307 NKK524298:NKX524307 NUG524298:NUT524307 OEC524298:OEP524307 ONY524298:OOL524307 OXU524298:OYH524307 PHQ524298:PID524307 PRM524298:PRZ524307 QBI524298:QBV524307 QLE524298:QLR524307 QVA524298:QVN524307 REW524298:RFJ524307 ROS524298:RPF524307 RYO524298:RZB524307 SIK524298:SIX524307 SSG524298:SST524307 TCC524298:TCP524307 TLY524298:TML524307 TVU524298:TWH524307 UFQ524298:UGD524307 UPM524298:UPZ524307 UZI524298:UZV524307 VJE524298:VJR524307 VTA524298:VTN524307 WCW524298:WDJ524307 WMS524298:WNF524307 WWO524298:WXB524307 AG589834:AT589843 KC589834:KP589843 TY589834:UL589843 ADU589834:AEH589843 ANQ589834:AOD589843 AXM589834:AXZ589843 BHI589834:BHV589843 BRE589834:BRR589843 CBA589834:CBN589843 CKW589834:CLJ589843 CUS589834:CVF589843 DEO589834:DFB589843 DOK589834:DOX589843 DYG589834:DYT589843 EIC589834:EIP589843 ERY589834:ESL589843 FBU589834:FCH589843 FLQ589834:FMD589843 FVM589834:FVZ589843 GFI589834:GFV589843 GPE589834:GPR589843 GZA589834:GZN589843 HIW589834:HJJ589843 HSS589834:HTF589843 ICO589834:IDB589843 IMK589834:IMX589843 IWG589834:IWT589843 JGC589834:JGP589843 JPY589834:JQL589843 JZU589834:KAH589843 KJQ589834:KKD589843 KTM589834:KTZ589843 LDI589834:LDV589843 LNE589834:LNR589843 LXA589834:LXN589843 MGW589834:MHJ589843 MQS589834:MRF589843 NAO589834:NBB589843 NKK589834:NKX589843 NUG589834:NUT589843 OEC589834:OEP589843 ONY589834:OOL589843 OXU589834:OYH589843 PHQ589834:PID589843 PRM589834:PRZ589843 QBI589834:QBV589843 QLE589834:QLR589843 QVA589834:QVN589843 REW589834:RFJ589843 ROS589834:RPF589843 RYO589834:RZB589843 SIK589834:SIX589843 SSG589834:SST589843 TCC589834:TCP589843 TLY589834:TML589843 TVU589834:TWH589843 UFQ589834:UGD589843 UPM589834:UPZ589843 UZI589834:UZV589843 VJE589834:VJR589843 VTA589834:VTN589843 WCW589834:WDJ589843 WMS589834:WNF589843 WWO589834:WXB589843 AG655370:AT655379 KC655370:KP655379 TY655370:UL655379 ADU655370:AEH655379 ANQ655370:AOD655379 AXM655370:AXZ655379 BHI655370:BHV655379 BRE655370:BRR655379 CBA655370:CBN655379 CKW655370:CLJ655379 CUS655370:CVF655379 DEO655370:DFB655379 DOK655370:DOX655379 DYG655370:DYT655379 EIC655370:EIP655379 ERY655370:ESL655379 FBU655370:FCH655379 FLQ655370:FMD655379 FVM655370:FVZ655379 GFI655370:GFV655379 GPE655370:GPR655379 GZA655370:GZN655379 HIW655370:HJJ655379 HSS655370:HTF655379 ICO655370:IDB655379 IMK655370:IMX655379 IWG655370:IWT655379 JGC655370:JGP655379 JPY655370:JQL655379 JZU655370:KAH655379 KJQ655370:KKD655379 KTM655370:KTZ655379 LDI655370:LDV655379 LNE655370:LNR655379 LXA655370:LXN655379 MGW655370:MHJ655379 MQS655370:MRF655379 NAO655370:NBB655379 NKK655370:NKX655379 NUG655370:NUT655379 OEC655370:OEP655379 ONY655370:OOL655379 OXU655370:OYH655379 PHQ655370:PID655379 PRM655370:PRZ655379 QBI655370:QBV655379 QLE655370:QLR655379 QVA655370:QVN655379 REW655370:RFJ655379 ROS655370:RPF655379 RYO655370:RZB655379 SIK655370:SIX655379 SSG655370:SST655379 TCC655370:TCP655379 TLY655370:TML655379 TVU655370:TWH655379 UFQ655370:UGD655379 UPM655370:UPZ655379 UZI655370:UZV655379 VJE655370:VJR655379 VTA655370:VTN655379 WCW655370:WDJ655379 WMS655370:WNF655379 WWO655370:WXB655379 AG720906:AT720915 KC720906:KP720915 TY720906:UL720915 ADU720906:AEH720915 ANQ720906:AOD720915 AXM720906:AXZ720915 BHI720906:BHV720915 BRE720906:BRR720915 CBA720906:CBN720915 CKW720906:CLJ720915 CUS720906:CVF720915 DEO720906:DFB720915 DOK720906:DOX720915 DYG720906:DYT720915 EIC720906:EIP720915 ERY720906:ESL720915 FBU720906:FCH720915 FLQ720906:FMD720915 FVM720906:FVZ720915 GFI720906:GFV720915 GPE720906:GPR720915 GZA720906:GZN720915 HIW720906:HJJ720915 HSS720906:HTF720915 ICO720906:IDB720915 IMK720906:IMX720915 IWG720906:IWT720915 JGC720906:JGP720915 JPY720906:JQL720915 JZU720906:KAH720915 KJQ720906:KKD720915 KTM720906:KTZ720915 LDI720906:LDV720915 LNE720906:LNR720915 LXA720906:LXN720915 MGW720906:MHJ720915 MQS720906:MRF720915 NAO720906:NBB720915 NKK720906:NKX720915 NUG720906:NUT720915 OEC720906:OEP720915 ONY720906:OOL720915 OXU720906:OYH720915 PHQ720906:PID720915 PRM720906:PRZ720915 QBI720906:QBV720915 QLE720906:QLR720915 QVA720906:QVN720915 REW720906:RFJ720915 ROS720906:RPF720915 RYO720906:RZB720915 SIK720906:SIX720915 SSG720906:SST720915 TCC720906:TCP720915 TLY720906:TML720915 TVU720906:TWH720915 UFQ720906:UGD720915 UPM720906:UPZ720915 UZI720906:UZV720915 VJE720906:VJR720915 VTA720906:VTN720915 WCW720906:WDJ720915 WMS720906:WNF720915 WWO720906:WXB720915 AG786442:AT786451 KC786442:KP786451 TY786442:UL786451 ADU786442:AEH786451 ANQ786442:AOD786451 AXM786442:AXZ786451 BHI786442:BHV786451 BRE786442:BRR786451 CBA786442:CBN786451 CKW786442:CLJ786451 CUS786442:CVF786451 DEO786442:DFB786451 DOK786442:DOX786451 DYG786442:DYT786451 EIC786442:EIP786451 ERY786442:ESL786451 FBU786442:FCH786451 FLQ786442:FMD786451 FVM786442:FVZ786451 GFI786442:GFV786451 GPE786442:GPR786451 GZA786442:GZN786451 HIW786442:HJJ786451 HSS786442:HTF786451 ICO786442:IDB786451 IMK786442:IMX786451 IWG786442:IWT786451 JGC786442:JGP786451 JPY786442:JQL786451 JZU786442:KAH786451 KJQ786442:KKD786451 KTM786442:KTZ786451 LDI786442:LDV786451 LNE786442:LNR786451 LXA786442:LXN786451 MGW786442:MHJ786451 MQS786442:MRF786451 NAO786442:NBB786451 NKK786442:NKX786451 NUG786442:NUT786451 OEC786442:OEP786451 ONY786442:OOL786451 OXU786442:OYH786451 PHQ786442:PID786451 PRM786442:PRZ786451 QBI786442:QBV786451 QLE786442:QLR786451 QVA786442:QVN786451 REW786442:RFJ786451 ROS786442:RPF786451 RYO786442:RZB786451 SIK786442:SIX786451 SSG786442:SST786451 TCC786442:TCP786451 TLY786442:TML786451 TVU786442:TWH786451 UFQ786442:UGD786451 UPM786442:UPZ786451 UZI786442:UZV786451 VJE786442:VJR786451 VTA786442:VTN786451 WCW786442:WDJ786451 WMS786442:WNF786451 WWO786442:WXB786451 AG851978:AT851987 KC851978:KP851987 TY851978:UL851987 ADU851978:AEH851987 ANQ851978:AOD851987 AXM851978:AXZ851987 BHI851978:BHV851987 BRE851978:BRR851987 CBA851978:CBN851987 CKW851978:CLJ851987 CUS851978:CVF851987 DEO851978:DFB851987 DOK851978:DOX851987 DYG851978:DYT851987 EIC851978:EIP851987 ERY851978:ESL851987 FBU851978:FCH851987 FLQ851978:FMD851987 FVM851978:FVZ851987 GFI851978:GFV851987 GPE851978:GPR851987 GZA851978:GZN851987 HIW851978:HJJ851987 HSS851978:HTF851987 ICO851978:IDB851987 IMK851978:IMX851987 IWG851978:IWT851987 JGC851978:JGP851987 JPY851978:JQL851987 JZU851978:KAH851987 KJQ851978:KKD851987 KTM851978:KTZ851987 LDI851978:LDV851987 LNE851978:LNR851987 LXA851978:LXN851987 MGW851978:MHJ851987 MQS851978:MRF851987 NAO851978:NBB851987 NKK851978:NKX851987 NUG851978:NUT851987 OEC851978:OEP851987 ONY851978:OOL851987 OXU851978:OYH851987 PHQ851978:PID851987 PRM851978:PRZ851987 QBI851978:QBV851987 QLE851978:QLR851987 QVA851978:QVN851987 REW851978:RFJ851987 ROS851978:RPF851987 RYO851978:RZB851987 SIK851978:SIX851987 SSG851978:SST851987 TCC851978:TCP851987 TLY851978:TML851987 TVU851978:TWH851987 UFQ851978:UGD851987 UPM851978:UPZ851987 UZI851978:UZV851987 VJE851978:VJR851987 VTA851978:VTN851987 WCW851978:WDJ851987 WMS851978:WNF851987 WWO851978:WXB851987 AG917514:AT917523 KC917514:KP917523 TY917514:UL917523 ADU917514:AEH917523 ANQ917514:AOD917523 AXM917514:AXZ917523 BHI917514:BHV917523 BRE917514:BRR917523 CBA917514:CBN917523 CKW917514:CLJ917523 CUS917514:CVF917523 DEO917514:DFB917523 DOK917514:DOX917523 DYG917514:DYT917523 EIC917514:EIP917523 ERY917514:ESL917523 FBU917514:FCH917523 FLQ917514:FMD917523 FVM917514:FVZ917523 GFI917514:GFV917523 GPE917514:GPR917523 GZA917514:GZN917523 HIW917514:HJJ917523 HSS917514:HTF917523 ICO917514:IDB917523 IMK917514:IMX917523 IWG917514:IWT917523 JGC917514:JGP917523 JPY917514:JQL917523 JZU917514:KAH917523 KJQ917514:KKD917523 KTM917514:KTZ917523 LDI917514:LDV917523 LNE917514:LNR917523 LXA917514:LXN917523 MGW917514:MHJ917523 MQS917514:MRF917523 NAO917514:NBB917523 NKK917514:NKX917523 NUG917514:NUT917523 OEC917514:OEP917523 ONY917514:OOL917523 OXU917514:OYH917523 PHQ917514:PID917523 PRM917514:PRZ917523 QBI917514:QBV917523 QLE917514:QLR917523 QVA917514:QVN917523 REW917514:RFJ917523 ROS917514:RPF917523 RYO917514:RZB917523 SIK917514:SIX917523 SSG917514:SST917523 TCC917514:TCP917523 TLY917514:TML917523 TVU917514:TWH917523 UFQ917514:UGD917523 UPM917514:UPZ917523 UZI917514:UZV917523 VJE917514:VJR917523 VTA917514:VTN917523 WCW917514:WDJ917523 WMS917514:WNF917523 WWO917514:WXB917523 AG983050:AT983059 KC983050:KP983059 TY983050:UL983059 ADU983050:AEH983059 ANQ983050:AOD983059 AXM983050:AXZ983059 BHI983050:BHV983059 BRE983050:BRR983059 CBA983050:CBN983059 CKW983050:CLJ983059 CUS983050:CVF983059 DEO983050:DFB983059 DOK983050:DOX983059 DYG983050:DYT983059 EIC983050:EIP983059 ERY983050:ESL983059 FBU983050:FCH983059 FLQ983050:FMD983059 FVM983050:FVZ983059 GFI983050:GFV983059 GPE983050:GPR983059 GZA983050:GZN983059 HIW983050:HJJ983059 HSS983050:HTF983059 ICO983050:IDB983059 IMK983050:IMX983059 IWG983050:IWT983059 JGC983050:JGP983059 JPY983050:JQL983059 JZU983050:KAH983059 KJQ983050:KKD983059 KTM983050:KTZ983059 LDI983050:LDV983059 LNE983050:LNR983059 LXA983050:LXN983059 MGW983050:MHJ983059 MQS983050:MRF983059 NAO983050:NBB983059 NKK983050:NKX983059 NUG983050:NUT983059 OEC983050:OEP983059 ONY983050:OOL983059 OXU983050:OYH983059 PHQ983050:PID983059 PRM983050:PRZ983059 QBI983050:QBV983059 QLE983050:QLR983059 QVA983050:QVN983059 REW983050:RFJ983059 ROS983050:RPF983059 RYO983050:RZB983059 SIK983050:SIX983059 SSG983050:SST983059 TCC983050:TCP983059 TLY983050:TML983059 TVU983050:TWH983059 UFQ983050:UGD983059 UPM983050:UPZ983059 UZI983050:UZV983059 VJE983050:VJR983059 VTA983050:VTN983059 WCW983050:WDJ983059 WMS983050:WNF983059 WWO983050:WXB983059"/>
    <dataValidation type="list" allowBlank="1" showInputMessage="1" showErrorMessage="1" sqref="M10:N19 JI10:JJ19 TE10:TF19 ADA10:ADB19 AMW10:AMX19 AWS10:AWT19 BGO10:BGP19 BQK10:BQL19 CAG10:CAH19 CKC10:CKD19 CTY10:CTZ19 DDU10:DDV19 DNQ10:DNR19 DXM10:DXN19 EHI10:EHJ19 ERE10:ERF19 FBA10:FBB19 FKW10:FKX19 FUS10:FUT19 GEO10:GEP19 GOK10:GOL19 GYG10:GYH19 HIC10:HID19 HRY10:HRZ19 IBU10:IBV19 ILQ10:ILR19 IVM10:IVN19 JFI10:JFJ19 JPE10:JPF19 JZA10:JZB19 KIW10:KIX19 KSS10:KST19 LCO10:LCP19 LMK10:LML19 LWG10:LWH19 MGC10:MGD19 MPY10:MPZ19 MZU10:MZV19 NJQ10:NJR19 NTM10:NTN19 ODI10:ODJ19 ONE10:ONF19 OXA10:OXB19 PGW10:PGX19 PQS10:PQT19 QAO10:QAP19 QKK10:QKL19 QUG10:QUH19 REC10:RED19 RNY10:RNZ19 RXU10:RXV19 SHQ10:SHR19 SRM10:SRN19 TBI10:TBJ19 TLE10:TLF19 TVA10:TVB19 UEW10:UEX19 UOS10:UOT19 UYO10:UYP19 VIK10:VIL19 VSG10:VSH19 WCC10:WCD19 WLY10:WLZ19 WVU10:WVV19 M65546:N65555 JI65546:JJ65555 TE65546:TF65555 ADA65546:ADB65555 AMW65546:AMX65555 AWS65546:AWT65555 BGO65546:BGP65555 BQK65546:BQL65555 CAG65546:CAH65555 CKC65546:CKD65555 CTY65546:CTZ65555 DDU65546:DDV65555 DNQ65546:DNR65555 DXM65546:DXN65555 EHI65546:EHJ65555 ERE65546:ERF65555 FBA65546:FBB65555 FKW65546:FKX65555 FUS65546:FUT65555 GEO65546:GEP65555 GOK65546:GOL65555 GYG65546:GYH65555 HIC65546:HID65555 HRY65546:HRZ65555 IBU65546:IBV65555 ILQ65546:ILR65555 IVM65546:IVN65555 JFI65546:JFJ65555 JPE65546:JPF65555 JZA65546:JZB65555 KIW65546:KIX65555 KSS65546:KST65555 LCO65546:LCP65555 LMK65546:LML65555 LWG65546:LWH65555 MGC65546:MGD65555 MPY65546:MPZ65555 MZU65546:MZV65555 NJQ65546:NJR65555 NTM65546:NTN65555 ODI65546:ODJ65555 ONE65546:ONF65555 OXA65546:OXB65555 PGW65546:PGX65555 PQS65546:PQT65555 QAO65546:QAP65555 QKK65546:QKL65555 QUG65546:QUH65555 REC65546:RED65555 RNY65546:RNZ65555 RXU65546:RXV65555 SHQ65546:SHR65555 SRM65546:SRN65555 TBI65546:TBJ65555 TLE65546:TLF65555 TVA65546:TVB65555 UEW65546:UEX65555 UOS65546:UOT65555 UYO65546:UYP65555 VIK65546:VIL65555 VSG65546:VSH65555 WCC65546:WCD65555 WLY65546:WLZ65555 WVU65546:WVV65555 M131082:N131091 JI131082:JJ131091 TE131082:TF131091 ADA131082:ADB131091 AMW131082:AMX131091 AWS131082:AWT131091 BGO131082:BGP131091 BQK131082:BQL131091 CAG131082:CAH131091 CKC131082:CKD131091 CTY131082:CTZ131091 DDU131082:DDV131091 DNQ131082:DNR131091 DXM131082:DXN131091 EHI131082:EHJ131091 ERE131082:ERF131091 FBA131082:FBB131091 FKW131082:FKX131091 FUS131082:FUT131091 GEO131082:GEP131091 GOK131082:GOL131091 GYG131082:GYH131091 HIC131082:HID131091 HRY131082:HRZ131091 IBU131082:IBV131091 ILQ131082:ILR131091 IVM131082:IVN131091 JFI131082:JFJ131091 JPE131082:JPF131091 JZA131082:JZB131091 KIW131082:KIX131091 KSS131082:KST131091 LCO131082:LCP131091 LMK131082:LML131091 LWG131082:LWH131091 MGC131082:MGD131091 MPY131082:MPZ131091 MZU131082:MZV131091 NJQ131082:NJR131091 NTM131082:NTN131091 ODI131082:ODJ131091 ONE131082:ONF131091 OXA131082:OXB131091 PGW131082:PGX131091 PQS131082:PQT131091 QAO131082:QAP131091 QKK131082:QKL131091 QUG131082:QUH131091 REC131082:RED131091 RNY131082:RNZ131091 RXU131082:RXV131091 SHQ131082:SHR131091 SRM131082:SRN131091 TBI131082:TBJ131091 TLE131082:TLF131091 TVA131082:TVB131091 UEW131082:UEX131091 UOS131082:UOT131091 UYO131082:UYP131091 VIK131082:VIL131091 VSG131082:VSH131091 WCC131082:WCD131091 WLY131082:WLZ131091 WVU131082:WVV131091 M196618:N196627 JI196618:JJ196627 TE196618:TF196627 ADA196618:ADB196627 AMW196618:AMX196627 AWS196618:AWT196627 BGO196618:BGP196627 BQK196618:BQL196627 CAG196618:CAH196627 CKC196618:CKD196627 CTY196618:CTZ196627 DDU196618:DDV196627 DNQ196618:DNR196627 DXM196618:DXN196627 EHI196618:EHJ196627 ERE196618:ERF196627 FBA196618:FBB196627 FKW196618:FKX196627 FUS196618:FUT196627 GEO196618:GEP196627 GOK196618:GOL196627 GYG196618:GYH196627 HIC196618:HID196627 HRY196618:HRZ196627 IBU196618:IBV196627 ILQ196618:ILR196627 IVM196618:IVN196627 JFI196618:JFJ196627 JPE196618:JPF196627 JZA196618:JZB196627 KIW196618:KIX196627 KSS196618:KST196627 LCO196618:LCP196627 LMK196618:LML196627 LWG196618:LWH196627 MGC196618:MGD196627 MPY196618:MPZ196627 MZU196618:MZV196627 NJQ196618:NJR196627 NTM196618:NTN196627 ODI196618:ODJ196627 ONE196618:ONF196627 OXA196618:OXB196627 PGW196618:PGX196627 PQS196618:PQT196627 QAO196618:QAP196627 QKK196618:QKL196627 QUG196618:QUH196627 REC196618:RED196627 RNY196618:RNZ196627 RXU196618:RXV196627 SHQ196618:SHR196627 SRM196618:SRN196627 TBI196618:TBJ196627 TLE196618:TLF196627 TVA196618:TVB196627 UEW196618:UEX196627 UOS196618:UOT196627 UYO196618:UYP196627 VIK196618:VIL196627 VSG196618:VSH196627 WCC196618:WCD196627 WLY196618:WLZ196627 WVU196618:WVV196627 M262154:N262163 JI262154:JJ262163 TE262154:TF262163 ADA262154:ADB262163 AMW262154:AMX262163 AWS262154:AWT262163 BGO262154:BGP262163 BQK262154:BQL262163 CAG262154:CAH262163 CKC262154:CKD262163 CTY262154:CTZ262163 DDU262154:DDV262163 DNQ262154:DNR262163 DXM262154:DXN262163 EHI262154:EHJ262163 ERE262154:ERF262163 FBA262154:FBB262163 FKW262154:FKX262163 FUS262154:FUT262163 GEO262154:GEP262163 GOK262154:GOL262163 GYG262154:GYH262163 HIC262154:HID262163 HRY262154:HRZ262163 IBU262154:IBV262163 ILQ262154:ILR262163 IVM262154:IVN262163 JFI262154:JFJ262163 JPE262154:JPF262163 JZA262154:JZB262163 KIW262154:KIX262163 KSS262154:KST262163 LCO262154:LCP262163 LMK262154:LML262163 LWG262154:LWH262163 MGC262154:MGD262163 MPY262154:MPZ262163 MZU262154:MZV262163 NJQ262154:NJR262163 NTM262154:NTN262163 ODI262154:ODJ262163 ONE262154:ONF262163 OXA262154:OXB262163 PGW262154:PGX262163 PQS262154:PQT262163 QAO262154:QAP262163 QKK262154:QKL262163 QUG262154:QUH262163 REC262154:RED262163 RNY262154:RNZ262163 RXU262154:RXV262163 SHQ262154:SHR262163 SRM262154:SRN262163 TBI262154:TBJ262163 TLE262154:TLF262163 TVA262154:TVB262163 UEW262154:UEX262163 UOS262154:UOT262163 UYO262154:UYP262163 VIK262154:VIL262163 VSG262154:VSH262163 WCC262154:WCD262163 WLY262154:WLZ262163 WVU262154:WVV262163 M327690:N327699 JI327690:JJ327699 TE327690:TF327699 ADA327690:ADB327699 AMW327690:AMX327699 AWS327690:AWT327699 BGO327690:BGP327699 BQK327690:BQL327699 CAG327690:CAH327699 CKC327690:CKD327699 CTY327690:CTZ327699 DDU327690:DDV327699 DNQ327690:DNR327699 DXM327690:DXN327699 EHI327690:EHJ327699 ERE327690:ERF327699 FBA327690:FBB327699 FKW327690:FKX327699 FUS327690:FUT327699 GEO327690:GEP327699 GOK327690:GOL327699 GYG327690:GYH327699 HIC327690:HID327699 HRY327690:HRZ327699 IBU327690:IBV327699 ILQ327690:ILR327699 IVM327690:IVN327699 JFI327690:JFJ327699 JPE327690:JPF327699 JZA327690:JZB327699 KIW327690:KIX327699 KSS327690:KST327699 LCO327690:LCP327699 LMK327690:LML327699 LWG327690:LWH327699 MGC327690:MGD327699 MPY327690:MPZ327699 MZU327690:MZV327699 NJQ327690:NJR327699 NTM327690:NTN327699 ODI327690:ODJ327699 ONE327690:ONF327699 OXA327690:OXB327699 PGW327690:PGX327699 PQS327690:PQT327699 QAO327690:QAP327699 QKK327690:QKL327699 QUG327690:QUH327699 REC327690:RED327699 RNY327690:RNZ327699 RXU327690:RXV327699 SHQ327690:SHR327699 SRM327690:SRN327699 TBI327690:TBJ327699 TLE327690:TLF327699 TVA327690:TVB327699 UEW327690:UEX327699 UOS327690:UOT327699 UYO327690:UYP327699 VIK327690:VIL327699 VSG327690:VSH327699 WCC327690:WCD327699 WLY327690:WLZ327699 WVU327690:WVV327699 M393226:N393235 JI393226:JJ393235 TE393226:TF393235 ADA393226:ADB393235 AMW393226:AMX393235 AWS393226:AWT393235 BGO393226:BGP393235 BQK393226:BQL393235 CAG393226:CAH393235 CKC393226:CKD393235 CTY393226:CTZ393235 DDU393226:DDV393235 DNQ393226:DNR393235 DXM393226:DXN393235 EHI393226:EHJ393235 ERE393226:ERF393235 FBA393226:FBB393235 FKW393226:FKX393235 FUS393226:FUT393235 GEO393226:GEP393235 GOK393226:GOL393235 GYG393226:GYH393235 HIC393226:HID393235 HRY393226:HRZ393235 IBU393226:IBV393235 ILQ393226:ILR393235 IVM393226:IVN393235 JFI393226:JFJ393235 JPE393226:JPF393235 JZA393226:JZB393235 KIW393226:KIX393235 KSS393226:KST393235 LCO393226:LCP393235 LMK393226:LML393235 LWG393226:LWH393235 MGC393226:MGD393235 MPY393226:MPZ393235 MZU393226:MZV393235 NJQ393226:NJR393235 NTM393226:NTN393235 ODI393226:ODJ393235 ONE393226:ONF393235 OXA393226:OXB393235 PGW393226:PGX393235 PQS393226:PQT393235 QAO393226:QAP393235 QKK393226:QKL393235 QUG393226:QUH393235 REC393226:RED393235 RNY393226:RNZ393235 RXU393226:RXV393235 SHQ393226:SHR393235 SRM393226:SRN393235 TBI393226:TBJ393235 TLE393226:TLF393235 TVA393226:TVB393235 UEW393226:UEX393235 UOS393226:UOT393235 UYO393226:UYP393235 VIK393226:VIL393235 VSG393226:VSH393235 WCC393226:WCD393235 WLY393226:WLZ393235 WVU393226:WVV393235 M458762:N458771 JI458762:JJ458771 TE458762:TF458771 ADA458762:ADB458771 AMW458762:AMX458771 AWS458762:AWT458771 BGO458762:BGP458771 BQK458762:BQL458771 CAG458762:CAH458771 CKC458762:CKD458771 CTY458762:CTZ458771 DDU458762:DDV458771 DNQ458762:DNR458771 DXM458762:DXN458771 EHI458762:EHJ458771 ERE458762:ERF458771 FBA458762:FBB458771 FKW458762:FKX458771 FUS458762:FUT458771 GEO458762:GEP458771 GOK458762:GOL458771 GYG458762:GYH458771 HIC458762:HID458771 HRY458762:HRZ458771 IBU458762:IBV458771 ILQ458762:ILR458771 IVM458762:IVN458771 JFI458762:JFJ458771 JPE458762:JPF458771 JZA458762:JZB458771 KIW458762:KIX458771 KSS458762:KST458771 LCO458762:LCP458771 LMK458762:LML458771 LWG458762:LWH458771 MGC458762:MGD458771 MPY458762:MPZ458771 MZU458762:MZV458771 NJQ458762:NJR458771 NTM458762:NTN458771 ODI458762:ODJ458771 ONE458762:ONF458771 OXA458762:OXB458771 PGW458762:PGX458771 PQS458762:PQT458771 QAO458762:QAP458771 QKK458762:QKL458771 QUG458762:QUH458771 REC458762:RED458771 RNY458762:RNZ458771 RXU458762:RXV458771 SHQ458762:SHR458771 SRM458762:SRN458771 TBI458762:TBJ458771 TLE458762:TLF458771 TVA458762:TVB458771 UEW458762:UEX458771 UOS458762:UOT458771 UYO458762:UYP458771 VIK458762:VIL458771 VSG458762:VSH458771 WCC458762:WCD458771 WLY458762:WLZ458771 WVU458762:WVV458771 M524298:N524307 JI524298:JJ524307 TE524298:TF524307 ADA524298:ADB524307 AMW524298:AMX524307 AWS524298:AWT524307 BGO524298:BGP524307 BQK524298:BQL524307 CAG524298:CAH524307 CKC524298:CKD524307 CTY524298:CTZ524307 DDU524298:DDV524307 DNQ524298:DNR524307 DXM524298:DXN524307 EHI524298:EHJ524307 ERE524298:ERF524307 FBA524298:FBB524307 FKW524298:FKX524307 FUS524298:FUT524307 GEO524298:GEP524307 GOK524298:GOL524307 GYG524298:GYH524307 HIC524298:HID524307 HRY524298:HRZ524307 IBU524298:IBV524307 ILQ524298:ILR524307 IVM524298:IVN524307 JFI524298:JFJ524307 JPE524298:JPF524307 JZA524298:JZB524307 KIW524298:KIX524307 KSS524298:KST524307 LCO524298:LCP524307 LMK524298:LML524307 LWG524298:LWH524307 MGC524298:MGD524307 MPY524298:MPZ524307 MZU524298:MZV524307 NJQ524298:NJR524307 NTM524298:NTN524307 ODI524298:ODJ524307 ONE524298:ONF524307 OXA524298:OXB524307 PGW524298:PGX524307 PQS524298:PQT524307 QAO524298:QAP524307 QKK524298:QKL524307 QUG524298:QUH524307 REC524298:RED524307 RNY524298:RNZ524307 RXU524298:RXV524307 SHQ524298:SHR524307 SRM524298:SRN524307 TBI524298:TBJ524307 TLE524298:TLF524307 TVA524298:TVB524307 UEW524298:UEX524307 UOS524298:UOT524307 UYO524298:UYP524307 VIK524298:VIL524307 VSG524298:VSH524307 WCC524298:WCD524307 WLY524298:WLZ524307 WVU524298:WVV524307 M589834:N589843 JI589834:JJ589843 TE589834:TF589843 ADA589834:ADB589843 AMW589834:AMX589843 AWS589834:AWT589843 BGO589834:BGP589843 BQK589834:BQL589843 CAG589834:CAH589843 CKC589834:CKD589843 CTY589834:CTZ589843 DDU589834:DDV589843 DNQ589834:DNR589843 DXM589834:DXN589843 EHI589834:EHJ589843 ERE589834:ERF589843 FBA589834:FBB589843 FKW589834:FKX589843 FUS589834:FUT589843 GEO589834:GEP589843 GOK589834:GOL589843 GYG589834:GYH589843 HIC589834:HID589843 HRY589834:HRZ589843 IBU589834:IBV589843 ILQ589834:ILR589843 IVM589834:IVN589843 JFI589834:JFJ589843 JPE589834:JPF589843 JZA589834:JZB589843 KIW589834:KIX589843 KSS589834:KST589843 LCO589834:LCP589843 LMK589834:LML589843 LWG589834:LWH589843 MGC589834:MGD589843 MPY589834:MPZ589843 MZU589834:MZV589843 NJQ589834:NJR589843 NTM589834:NTN589843 ODI589834:ODJ589843 ONE589834:ONF589843 OXA589834:OXB589843 PGW589834:PGX589843 PQS589834:PQT589843 QAO589834:QAP589843 QKK589834:QKL589843 QUG589834:QUH589843 REC589834:RED589843 RNY589834:RNZ589843 RXU589834:RXV589843 SHQ589834:SHR589843 SRM589834:SRN589843 TBI589834:TBJ589843 TLE589834:TLF589843 TVA589834:TVB589843 UEW589834:UEX589843 UOS589834:UOT589843 UYO589834:UYP589843 VIK589834:VIL589843 VSG589834:VSH589843 WCC589834:WCD589843 WLY589834:WLZ589843 WVU589834:WVV589843 M655370:N655379 JI655370:JJ655379 TE655370:TF655379 ADA655370:ADB655379 AMW655370:AMX655379 AWS655370:AWT655379 BGO655370:BGP655379 BQK655370:BQL655379 CAG655370:CAH655379 CKC655370:CKD655379 CTY655370:CTZ655379 DDU655370:DDV655379 DNQ655370:DNR655379 DXM655370:DXN655379 EHI655370:EHJ655379 ERE655370:ERF655379 FBA655370:FBB655379 FKW655370:FKX655379 FUS655370:FUT655379 GEO655370:GEP655379 GOK655370:GOL655379 GYG655370:GYH655379 HIC655370:HID655379 HRY655370:HRZ655379 IBU655370:IBV655379 ILQ655370:ILR655379 IVM655370:IVN655379 JFI655370:JFJ655379 JPE655370:JPF655379 JZA655370:JZB655379 KIW655370:KIX655379 KSS655370:KST655379 LCO655370:LCP655379 LMK655370:LML655379 LWG655370:LWH655379 MGC655370:MGD655379 MPY655370:MPZ655379 MZU655370:MZV655379 NJQ655370:NJR655379 NTM655370:NTN655379 ODI655370:ODJ655379 ONE655370:ONF655379 OXA655370:OXB655379 PGW655370:PGX655379 PQS655370:PQT655379 QAO655370:QAP655379 QKK655370:QKL655379 QUG655370:QUH655379 REC655370:RED655379 RNY655370:RNZ655379 RXU655370:RXV655379 SHQ655370:SHR655379 SRM655370:SRN655379 TBI655370:TBJ655379 TLE655370:TLF655379 TVA655370:TVB655379 UEW655370:UEX655379 UOS655370:UOT655379 UYO655370:UYP655379 VIK655370:VIL655379 VSG655370:VSH655379 WCC655370:WCD655379 WLY655370:WLZ655379 WVU655370:WVV655379 M720906:N720915 JI720906:JJ720915 TE720906:TF720915 ADA720906:ADB720915 AMW720906:AMX720915 AWS720906:AWT720915 BGO720906:BGP720915 BQK720906:BQL720915 CAG720906:CAH720915 CKC720906:CKD720915 CTY720906:CTZ720915 DDU720906:DDV720915 DNQ720906:DNR720915 DXM720906:DXN720915 EHI720906:EHJ720915 ERE720906:ERF720915 FBA720906:FBB720915 FKW720906:FKX720915 FUS720906:FUT720915 GEO720906:GEP720915 GOK720906:GOL720915 GYG720906:GYH720915 HIC720906:HID720915 HRY720906:HRZ720915 IBU720906:IBV720915 ILQ720906:ILR720915 IVM720906:IVN720915 JFI720906:JFJ720915 JPE720906:JPF720915 JZA720906:JZB720915 KIW720906:KIX720915 KSS720906:KST720915 LCO720906:LCP720915 LMK720906:LML720915 LWG720906:LWH720915 MGC720906:MGD720915 MPY720906:MPZ720915 MZU720906:MZV720915 NJQ720906:NJR720915 NTM720906:NTN720915 ODI720906:ODJ720915 ONE720906:ONF720915 OXA720906:OXB720915 PGW720906:PGX720915 PQS720906:PQT720915 QAO720906:QAP720915 QKK720906:QKL720915 QUG720906:QUH720915 REC720906:RED720915 RNY720906:RNZ720915 RXU720906:RXV720915 SHQ720906:SHR720915 SRM720906:SRN720915 TBI720906:TBJ720915 TLE720906:TLF720915 TVA720906:TVB720915 UEW720906:UEX720915 UOS720906:UOT720915 UYO720906:UYP720915 VIK720906:VIL720915 VSG720906:VSH720915 WCC720906:WCD720915 WLY720906:WLZ720915 WVU720906:WVV720915 M786442:N786451 JI786442:JJ786451 TE786442:TF786451 ADA786442:ADB786451 AMW786442:AMX786451 AWS786442:AWT786451 BGO786442:BGP786451 BQK786442:BQL786451 CAG786442:CAH786451 CKC786442:CKD786451 CTY786442:CTZ786451 DDU786442:DDV786451 DNQ786442:DNR786451 DXM786442:DXN786451 EHI786442:EHJ786451 ERE786442:ERF786451 FBA786442:FBB786451 FKW786442:FKX786451 FUS786442:FUT786451 GEO786442:GEP786451 GOK786442:GOL786451 GYG786442:GYH786451 HIC786442:HID786451 HRY786442:HRZ786451 IBU786442:IBV786451 ILQ786442:ILR786451 IVM786442:IVN786451 JFI786442:JFJ786451 JPE786442:JPF786451 JZA786442:JZB786451 KIW786442:KIX786451 KSS786442:KST786451 LCO786442:LCP786451 LMK786442:LML786451 LWG786442:LWH786451 MGC786442:MGD786451 MPY786442:MPZ786451 MZU786442:MZV786451 NJQ786442:NJR786451 NTM786442:NTN786451 ODI786442:ODJ786451 ONE786442:ONF786451 OXA786442:OXB786451 PGW786442:PGX786451 PQS786442:PQT786451 QAO786442:QAP786451 QKK786442:QKL786451 QUG786442:QUH786451 REC786442:RED786451 RNY786442:RNZ786451 RXU786442:RXV786451 SHQ786442:SHR786451 SRM786442:SRN786451 TBI786442:TBJ786451 TLE786442:TLF786451 TVA786442:TVB786451 UEW786442:UEX786451 UOS786442:UOT786451 UYO786442:UYP786451 VIK786442:VIL786451 VSG786442:VSH786451 WCC786442:WCD786451 WLY786442:WLZ786451 WVU786442:WVV786451 M851978:N851987 JI851978:JJ851987 TE851978:TF851987 ADA851978:ADB851987 AMW851978:AMX851987 AWS851978:AWT851987 BGO851978:BGP851987 BQK851978:BQL851987 CAG851978:CAH851987 CKC851978:CKD851987 CTY851978:CTZ851987 DDU851978:DDV851987 DNQ851978:DNR851987 DXM851978:DXN851987 EHI851978:EHJ851987 ERE851978:ERF851987 FBA851978:FBB851987 FKW851978:FKX851987 FUS851978:FUT851987 GEO851978:GEP851987 GOK851978:GOL851987 GYG851978:GYH851987 HIC851978:HID851987 HRY851978:HRZ851987 IBU851978:IBV851987 ILQ851978:ILR851987 IVM851978:IVN851987 JFI851978:JFJ851987 JPE851978:JPF851987 JZA851978:JZB851987 KIW851978:KIX851987 KSS851978:KST851987 LCO851978:LCP851987 LMK851978:LML851987 LWG851978:LWH851987 MGC851978:MGD851987 MPY851978:MPZ851987 MZU851978:MZV851987 NJQ851978:NJR851987 NTM851978:NTN851987 ODI851978:ODJ851987 ONE851978:ONF851987 OXA851978:OXB851987 PGW851978:PGX851987 PQS851978:PQT851987 QAO851978:QAP851987 QKK851978:QKL851987 QUG851978:QUH851987 REC851978:RED851987 RNY851978:RNZ851987 RXU851978:RXV851987 SHQ851978:SHR851987 SRM851978:SRN851987 TBI851978:TBJ851987 TLE851978:TLF851987 TVA851978:TVB851987 UEW851978:UEX851987 UOS851978:UOT851987 UYO851978:UYP851987 VIK851978:VIL851987 VSG851978:VSH851987 WCC851978:WCD851987 WLY851978:WLZ851987 WVU851978:WVV851987 M917514:N917523 JI917514:JJ917523 TE917514:TF917523 ADA917514:ADB917523 AMW917514:AMX917523 AWS917514:AWT917523 BGO917514:BGP917523 BQK917514:BQL917523 CAG917514:CAH917523 CKC917514:CKD917523 CTY917514:CTZ917523 DDU917514:DDV917523 DNQ917514:DNR917523 DXM917514:DXN917523 EHI917514:EHJ917523 ERE917514:ERF917523 FBA917514:FBB917523 FKW917514:FKX917523 FUS917514:FUT917523 GEO917514:GEP917523 GOK917514:GOL917523 GYG917514:GYH917523 HIC917514:HID917523 HRY917514:HRZ917523 IBU917514:IBV917523 ILQ917514:ILR917523 IVM917514:IVN917523 JFI917514:JFJ917523 JPE917514:JPF917523 JZA917514:JZB917523 KIW917514:KIX917523 KSS917514:KST917523 LCO917514:LCP917523 LMK917514:LML917523 LWG917514:LWH917523 MGC917514:MGD917523 MPY917514:MPZ917523 MZU917514:MZV917523 NJQ917514:NJR917523 NTM917514:NTN917523 ODI917514:ODJ917523 ONE917514:ONF917523 OXA917514:OXB917523 PGW917514:PGX917523 PQS917514:PQT917523 QAO917514:QAP917523 QKK917514:QKL917523 QUG917514:QUH917523 REC917514:RED917523 RNY917514:RNZ917523 RXU917514:RXV917523 SHQ917514:SHR917523 SRM917514:SRN917523 TBI917514:TBJ917523 TLE917514:TLF917523 TVA917514:TVB917523 UEW917514:UEX917523 UOS917514:UOT917523 UYO917514:UYP917523 VIK917514:VIL917523 VSG917514:VSH917523 WCC917514:WCD917523 WLY917514:WLZ917523 WVU917514:WVV917523 M983050:N983059 JI983050:JJ983059 TE983050:TF983059 ADA983050:ADB983059 AMW983050:AMX983059 AWS983050:AWT983059 BGO983050:BGP983059 BQK983050:BQL983059 CAG983050:CAH983059 CKC983050:CKD983059 CTY983050:CTZ983059 DDU983050:DDV983059 DNQ983050:DNR983059 DXM983050:DXN983059 EHI983050:EHJ983059 ERE983050:ERF983059 FBA983050:FBB983059 FKW983050:FKX983059 FUS983050:FUT983059 GEO983050:GEP983059 GOK983050:GOL983059 GYG983050:GYH983059 HIC983050:HID983059 HRY983050:HRZ983059 IBU983050:IBV983059 ILQ983050:ILR983059 IVM983050:IVN983059 JFI983050:JFJ983059 JPE983050:JPF983059 JZA983050:JZB983059 KIW983050:KIX983059 KSS983050:KST983059 LCO983050:LCP983059 LMK983050:LML983059 LWG983050:LWH983059 MGC983050:MGD983059 MPY983050:MPZ983059 MZU983050:MZV983059 NJQ983050:NJR983059 NTM983050:NTN983059 ODI983050:ODJ983059 ONE983050:ONF983059 OXA983050:OXB983059 PGW983050:PGX983059 PQS983050:PQT983059 QAO983050:QAP983059 QKK983050:QKL983059 QUG983050:QUH983059 REC983050:RED983059 RNY983050:RNZ983059 RXU983050:RXV983059 SHQ983050:SHR983059 SRM983050:SRN983059 TBI983050:TBJ983059 TLE983050:TLF983059 TVA983050:TVB983059 UEW983050:UEX983059 UOS983050:UOT983059 UYO983050:UYP983059 VIK983050:VIL983059 VSG983050:VSH983059 WCC983050:WCD983059 WLY983050:WLZ983059 WVU983050:WVV983059">
      <formula1>Impacto</formula1>
    </dataValidation>
    <dataValidation type="list" showInputMessage="1" showErrorMessage="1" sqref="L10:L19 JH10:JH19 TD10:TD19 ACZ10:ACZ19 AMV10:AMV19 AWR10:AWR19 BGN10:BGN19 BQJ10:BQJ19 CAF10:CAF19 CKB10:CKB19 CTX10:CTX19 DDT10:DDT19 DNP10:DNP19 DXL10:DXL19 EHH10:EHH19 ERD10:ERD19 FAZ10:FAZ19 FKV10:FKV19 FUR10:FUR19 GEN10:GEN19 GOJ10:GOJ19 GYF10:GYF19 HIB10:HIB19 HRX10:HRX19 IBT10:IBT19 ILP10:ILP19 IVL10:IVL19 JFH10:JFH19 JPD10:JPD19 JYZ10:JYZ19 KIV10:KIV19 KSR10:KSR19 LCN10:LCN19 LMJ10:LMJ19 LWF10:LWF19 MGB10:MGB19 MPX10:MPX19 MZT10:MZT19 NJP10:NJP19 NTL10:NTL19 ODH10:ODH19 OND10:OND19 OWZ10:OWZ19 PGV10:PGV19 PQR10:PQR19 QAN10:QAN19 QKJ10:QKJ19 QUF10:QUF19 REB10:REB19 RNX10:RNX19 RXT10:RXT19 SHP10:SHP19 SRL10:SRL19 TBH10:TBH19 TLD10:TLD19 TUZ10:TUZ19 UEV10:UEV19 UOR10:UOR19 UYN10:UYN19 VIJ10:VIJ19 VSF10:VSF19 WCB10:WCB19 WLX10:WLX19 WVT10:WVT19 L65546:L65555 JH65546:JH65555 TD65546:TD65555 ACZ65546:ACZ65555 AMV65546:AMV65555 AWR65546:AWR65555 BGN65546:BGN65555 BQJ65546:BQJ65555 CAF65546:CAF65555 CKB65546:CKB65555 CTX65546:CTX65555 DDT65546:DDT65555 DNP65546:DNP65555 DXL65546:DXL65555 EHH65546:EHH65555 ERD65546:ERD65555 FAZ65546:FAZ65555 FKV65546:FKV65555 FUR65546:FUR65555 GEN65546:GEN65555 GOJ65546:GOJ65555 GYF65546:GYF65555 HIB65546:HIB65555 HRX65546:HRX65555 IBT65546:IBT65555 ILP65546:ILP65555 IVL65546:IVL65555 JFH65546:JFH65555 JPD65546:JPD65555 JYZ65546:JYZ65555 KIV65546:KIV65555 KSR65546:KSR65555 LCN65546:LCN65555 LMJ65546:LMJ65555 LWF65546:LWF65555 MGB65546:MGB65555 MPX65546:MPX65555 MZT65546:MZT65555 NJP65546:NJP65555 NTL65546:NTL65555 ODH65546:ODH65555 OND65546:OND65555 OWZ65546:OWZ65555 PGV65546:PGV65555 PQR65546:PQR65555 QAN65546:QAN65555 QKJ65546:QKJ65555 QUF65546:QUF65555 REB65546:REB65555 RNX65546:RNX65555 RXT65546:RXT65555 SHP65546:SHP65555 SRL65546:SRL65555 TBH65546:TBH65555 TLD65546:TLD65555 TUZ65546:TUZ65555 UEV65546:UEV65555 UOR65546:UOR65555 UYN65546:UYN65555 VIJ65546:VIJ65555 VSF65546:VSF65555 WCB65546:WCB65555 WLX65546:WLX65555 WVT65546:WVT65555 L131082:L131091 JH131082:JH131091 TD131082:TD131091 ACZ131082:ACZ131091 AMV131082:AMV131091 AWR131082:AWR131091 BGN131082:BGN131091 BQJ131082:BQJ131091 CAF131082:CAF131091 CKB131082:CKB131091 CTX131082:CTX131091 DDT131082:DDT131091 DNP131082:DNP131091 DXL131082:DXL131091 EHH131082:EHH131091 ERD131082:ERD131091 FAZ131082:FAZ131091 FKV131082:FKV131091 FUR131082:FUR131091 GEN131082:GEN131091 GOJ131082:GOJ131091 GYF131082:GYF131091 HIB131082:HIB131091 HRX131082:HRX131091 IBT131082:IBT131091 ILP131082:ILP131091 IVL131082:IVL131091 JFH131082:JFH131091 JPD131082:JPD131091 JYZ131082:JYZ131091 KIV131082:KIV131091 KSR131082:KSR131091 LCN131082:LCN131091 LMJ131082:LMJ131091 LWF131082:LWF131091 MGB131082:MGB131091 MPX131082:MPX131091 MZT131082:MZT131091 NJP131082:NJP131091 NTL131082:NTL131091 ODH131082:ODH131091 OND131082:OND131091 OWZ131082:OWZ131091 PGV131082:PGV131091 PQR131082:PQR131091 QAN131082:QAN131091 QKJ131082:QKJ131091 QUF131082:QUF131091 REB131082:REB131091 RNX131082:RNX131091 RXT131082:RXT131091 SHP131082:SHP131091 SRL131082:SRL131091 TBH131082:TBH131091 TLD131082:TLD131091 TUZ131082:TUZ131091 UEV131082:UEV131091 UOR131082:UOR131091 UYN131082:UYN131091 VIJ131082:VIJ131091 VSF131082:VSF131091 WCB131082:WCB131091 WLX131082:WLX131091 WVT131082:WVT131091 L196618:L196627 JH196618:JH196627 TD196618:TD196627 ACZ196618:ACZ196627 AMV196618:AMV196627 AWR196618:AWR196627 BGN196618:BGN196627 BQJ196618:BQJ196627 CAF196618:CAF196627 CKB196618:CKB196627 CTX196618:CTX196627 DDT196618:DDT196627 DNP196618:DNP196627 DXL196618:DXL196627 EHH196618:EHH196627 ERD196618:ERD196627 FAZ196618:FAZ196627 FKV196618:FKV196627 FUR196618:FUR196627 GEN196618:GEN196627 GOJ196618:GOJ196627 GYF196618:GYF196627 HIB196618:HIB196627 HRX196618:HRX196627 IBT196618:IBT196627 ILP196618:ILP196627 IVL196618:IVL196627 JFH196618:JFH196627 JPD196618:JPD196627 JYZ196618:JYZ196627 KIV196618:KIV196627 KSR196618:KSR196627 LCN196618:LCN196627 LMJ196618:LMJ196627 LWF196618:LWF196627 MGB196618:MGB196627 MPX196618:MPX196627 MZT196618:MZT196627 NJP196618:NJP196627 NTL196618:NTL196627 ODH196618:ODH196627 OND196618:OND196627 OWZ196618:OWZ196627 PGV196618:PGV196627 PQR196618:PQR196627 QAN196618:QAN196627 QKJ196618:QKJ196627 QUF196618:QUF196627 REB196618:REB196627 RNX196618:RNX196627 RXT196618:RXT196627 SHP196618:SHP196627 SRL196618:SRL196627 TBH196618:TBH196627 TLD196618:TLD196627 TUZ196618:TUZ196627 UEV196618:UEV196627 UOR196618:UOR196627 UYN196618:UYN196627 VIJ196618:VIJ196627 VSF196618:VSF196627 WCB196618:WCB196627 WLX196618:WLX196627 WVT196618:WVT196627 L262154:L262163 JH262154:JH262163 TD262154:TD262163 ACZ262154:ACZ262163 AMV262154:AMV262163 AWR262154:AWR262163 BGN262154:BGN262163 BQJ262154:BQJ262163 CAF262154:CAF262163 CKB262154:CKB262163 CTX262154:CTX262163 DDT262154:DDT262163 DNP262154:DNP262163 DXL262154:DXL262163 EHH262154:EHH262163 ERD262154:ERD262163 FAZ262154:FAZ262163 FKV262154:FKV262163 FUR262154:FUR262163 GEN262154:GEN262163 GOJ262154:GOJ262163 GYF262154:GYF262163 HIB262154:HIB262163 HRX262154:HRX262163 IBT262154:IBT262163 ILP262154:ILP262163 IVL262154:IVL262163 JFH262154:JFH262163 JPD262154:JPD262163 JYZ262154:JYZ262163 KIV262154:KIV262163 KSR262154:KSR262163 LCN262154:LCN262163 LMJ262154:LMJ262163 LWF262154:LWF262163 MGB262154:MGB262163 MPX262154:MPX262163 MZT262154:MZT262163 NJP262154:NJP262163 NTL262154:NTL262163 ODH262154:ODH262163 OND262154:OND262163 OWZ262154:OWZ262163 PGV262154:PGV262163 PQR262154:PQR262163 QAN262154:QAN262163 QKJ262154:QKJ262163 QUF262154:QUF262163 REB262154:REB262163 RNX262154:RNX262163 RXT262154:RXT262163 SHP262154:SHP262163 SRL262154:SRL262163 TBH262154:TBH262163 TLD262154:TLD262163 TUZ262154:TUZ262163 UEV262154:UEV262163 UOR262154:UOR262163 UYN262154:UYN262163 VIJ262154:VIJ262163 VSF262154:VSF262163 WCB262154:WCB262163 WLX262154:WLX262163 WVT262154:WVT262163 L327690:L327699 JH327690:JH327699 TD327690:TD327699 ACZ327690:ACZ327699 AMV327690:AMV327699 AWR327690:AWR327699 BGN327690:BGN327699 BQJ327690:BQJ327699 CAF327690:CAF327699 CKB327690:CKB327699 CTX327690:CTX327699 DDT327690:DDT327699 DNP327690:DNP327699 DXL327690:DXL327699 EHH327690:EHH327699 ERD327690:ERD327699 FAZ327690:FAZ327699 FKV327690:FKV327699 FUR327690:FUR327699 GEN327690:GEN327699 GOJ327690:GOJ327699 GYF327690:GYF327699 HIB327690:HIB327699 HRX327690:HRX327699 IBT327690:IBT327699 ILP327690:ILP327699 IVL327690:IVL327699 JFH327690:JFH327699 JPD327690:JPD327699 JYZ327690:JYZ327699 KIV327690:KIV327699 KSR327690:KSR327699 LCN327690:LCN327699 LMJ327690:LMJ327699 LWF327690:LWF327699 MGB327690:MGB327699 MPX327690:MPX327699 MZT327690:MZT327699 NJP327690:NJP327699 NTL327690:NTL327699 ODH327690:ODH327699 OND327690:OND327699 OWZ327690:OWZ327699 PGV327690:PGV327699 PQR327690:PQR327699 QAN327690:QAN327699 QKJ327690:QKJ327699 QUF327690:QUF327699 REB327690:REB327699 RNX327690:RNX327699 RXT327690:RXT327699 SHP327690:SHP327699 SRL327690:SRL327699 TBH327690:TBH327699 TLD327690:TLD327699 TUZ327690:TUZ327699 UEV327690:UEV327699 UOR327690:UOR327699 UYN327690:UYN327699 VIJ327690:VIJ327699 VSF327690:VSF327699 WCB327690:WCB327699 WLX327690:WLX327699 WVT327690:WVT327699 L393226:L393235 JH393226:JH393235 TD393226:TD393235 ACZ393226:ACZ393235 AMV393226:AMV393235 AWR393226:AWR393235 BGN393226:BGN393235 BQJ393226:BQJ393235 CAF393226:CAF393235 CKB393226:CKB393235 CTX393226:CTX393235 DDT393226:DDT393235 DNP393226:DNP393235 DXL393226:DXL393235 EHH393226:EHH393235 ERD393226:ERD393235 FAZ393226:FAZ393235 FKV393226:FKV393235 FUR393226:FUR393235 GEN393226:GEN393235 GOJ393226:GOJ393235 GYF393226:GYF393235 HIB393226:HIB393235 HRX393226:HRX393235 IBT393226:IBT393235 ILP393226:ILP393235 IVL393226:IVL393235 JFH393226:JFH393235 JPD393226:JPD393235 JYZ393226:JYZ393235 KIV393226:KIV393235 KSR393226:KSR393235 LCN393226:LCN393235 LMJ393226:LMJ393235 LWF393226:LWF393235 MGB393226:MGB393235 MPX393226:MPX393235 MZT393226:MZT393235 NJP393226:NJP393235 NTL393226:NTL393235 ODH393226:ODH393235 OND393226:OND393235 OWZ393226:OWZ393235 PGV393226:PGV393235 PQR393226:PQR393235 QAN393226:QAN393235 QKJ393226:QKJ393235 QUF393226:QUF393235 REB393226:REB393235 RNX393226:RNX393235 RXT393226:RXT393235 SHP393226:SHP393235 SRL393226:SRL393235 TBH393226:TBH393235 TLD393226:TLD393235 TUZ393226:TUZ393235 UEV393226:UEV393235 UOR393226:UOR393235 UYN393226:UYN393235 VIJ393226:VIJ393235 VSF393226:VSF393235 WCB393226:WCB393235 WLX393226:WLX393235 WVT393226:WVT393235 L458762:L458771 JH458762:JH458771 TD458762:TD458771 ACZ458762:ACZ458771 AMV458762:AMV458771 AWR458762:AWR458771 BGN458762:BGN458771 BQJ458762:BQJ458771 CAF458762:CAF458771 CKB458762:CKB458771 CTX458762:CTX458771 DDT458762:DDT458771 DNP458762:DNP458771 DXL458762:DXL458771 EHH458762:EHH458771 ERD458762:ERD458771 FAZ458762:FAZ458771 FKV458762:FKV458771 FUR458762:FUR458771 GEN458762:GEN458771 GOJ458762:GOJ458771 GYF458762:GYF458771 HIB458762:HIB458771 HRX458762:HRX458771 IBT458762:IBT458771 ILP458762:ILP458771 IVL458762:IVL458771 JFH458762:JFH458771 JPD458762:JPD458771 JYZ458762:JYZ458771 KIV458762:KIV458771 KSR458762:KSR458771 LCN458762:LCN458771 LMJ458762:LMJ458771 LWF458762:LWF458771 MGB458762:MGB458771 MPX458762:MPX458771 MZT458762:MZT458771 NJP458762:NJP458771 NTL458762:NTL458771 ODH458762:ODH458771 OND458762:OND458771 OWZ458762:OWZ458771 PGV458762:PGV458771 PQR458762:PQR458771 QAN458762:QAN458771 QKJ458762:QKJ458771 QUF458762:QUF458771 REB458762:REB458771 RNX458762:RNX458771 RXT458762:RXT458771 SHP458762:SHP458771 SRL458762:SRL458771 TBH458762:TBH458771 TLD458762:TLD458771 TUZ458762:TUZ458771 UEV458762:UEV458771 UOR458762:UOR458771 UYN458762:UYN458771 VIJ458762:VIJ458771 VSF458762:VSF458771 WCB458762:WCB458771 WLX458762:WLX458771 WVT458762:WVT458771 L524298:L524307 JH524298:JH524307 TD524298:TD524307 ACZ524298:ACZ524307 AMV524298:AMV524307 AWR524298:AWR524307 BGN524298:BGN524307 BQJ524298:BQJ524307 CAF524298:CAF524307 CKB524298:CKB524307 CTX524298:CTX524307 DDT524298:DDT524307 DNP524298:DNP524307 DXL524298:DXL524307 EHH524298:EHH524307 ERD524298:ERD524307 FAZ524298:FAZ524307 FKV524298:FKV524307 FUR524298:FUR524307 GEN524298:GEN524307 GOJ524298:GOJ524307 GYF524298:GYF524307 HIB524298:HIB524307 HRX524298:HRX524307 IBT524298:IBT524307 ILP524298:ILP524307 IVL524298:IVL524307 JFH524298:JFH524307 JPD524298:JPD524307 JYZ524298:JYZ524307 KIV524298:KIV524307 KSR524298:KSR524307 LCN524298:LCN524307 LMJ524298:LMJ524307 LWF524298:LWF524307 MGB524298:MGB524307 MPX524298:MPX524307 MZT524298:MZT524307 NJP524298:NJP524307 NTL524298:NTL524307 ODH524298:ODH524307 OND524298:OND524307 OWZ524298:OWZ524307 PGV524298:PGV524307 PQR524298:PQR524307 QAN524298:QAN524307 QKJ524298:QKJ524307 QUF524298:QUF524307 REB524298:REB524307 RNX524298:RNX524307 RXT524298:RXT524307 SHP524298:SHP524307 SRL524298:SRL524307 TBH524298:TBH524307 TLD524298:TLD524307 TUZ524298:TUZ524307 UEV524298:UEV524307 UOR524298:UOR524307 UYN524298:UYN524307 VIJ524298:VIJ524307 VSF524298:VSF524307 WCB524298:WCB524307 WLX524298:WLX524307 WVT524298:WVT524307 L589834:L589843 JH589834:JH589843 TD589834:TD589843 ACZ589834:ACZ589843 AMV589834:AMV589843 AWR589834:AWR589843 BGN589834:BGN589843 BQJ589834:BQJ589843 CAF589834:CAF589843 CKB589834:CKB589843 CTX589834:CTX589843 DDT589834:DDT589843 DNP589834:DNP589843 DXL589834:DXL589843 EHH589834:EHH589843 ERD589834:ERD589843 FAZ589834:FAZ589843 FKV589834:FKV589843 FUR589834:FUR589843 GEN589834:GEN589843 GOJ589834:GOJ589843 GYF589834:GYF589843 HIB589834:HIB589843 HRX589834:HRX589843 IBT589834:IBT589843 ILP589834:ILP589843 IVL589834:IVL589843 JFH589834:JFH589843 JPD589834:JPD589843 JYZ589834:JYZ589843 KIV589834:KIV589843 KSR589834:KSR589843 LCN589834:LCN589843 LMJ589834:LMJ589843 LWF589834:LWF589843 MGB589834:MGB589843 MPX589834:MPX589843 MZT589834:MZT589843 NJP589834:NJP589843 NTL589834:NTL589843 ODH589834:ODH589843 OND589834:OND589843 OWZ589834:OWZ589843 PGV589834:PGV589843 PQR589834:PQR589843 QAN589834:QAN589843 QKJ589834:QKJ589843 QUF589834:QUF589843 REB589834:REB589843 RNX589834:RNX589843 RXT589834:RXT589843 SHP589834:SHP589843 SRL589834:SRL589843 TBH589834:TBH589843 TLD589834:TLD589843 TUZ589834:TUZ589843 UEV589834:UEV589843 UOR589834:UOR589843 UYN589834:UYN589843 VIJ589834:VIJ589843 VSF589834:VSF589843 WCB589834:WCB589843 WLX589834:WLX589843 WVT589834:WVT589843 L655370:L655379 JH655370:JH655379 TD655370:TD655379 ACZ655370:ACZ655379 AMV655370:AMV655379 AWR655370:AWR655379 BGN655370:BGN655379 BQJ655370:BQJ655379 CAF655370:CAF655379 CKB655370:CKB655379 CTX655370:CTX655379 DDT655370:DDT655379 DNP655370:DNP655379 DXL655370:DXL655379 EHH655370:EHH655379 ERD655370:ERD655379 FAZ655370:FAZ655379 FKV655370:FKV655379 FUR655370:FUR655379 GEN655370:GEN655379 GOJ655370:GOJ655379 GYF655370:GYF655379 HIB655370:HIB655379 HRX655370:HRX655379 IBT655370:IBT655379 ILP655370:ILP655379 IVL655370:IVL655379 JFH655370:JFH655379 JPD655370:JPD655379 JYZ655370:JYZ655379 KIV655370:KIV655379 KSR655370:KSR655379 LCN655370:LCN655379 LMJ655370:LMJ655379 LWF655370:LWF655379 MGB655370:MGB655379 MPX655370:MPX655379 MZT655370:MZT655379 NJP655370:NJP655379 NTL655370:NTL655379 ODH655370:ODH655379 OND655370:OND655379 OWZ655370:OWZ655379 PGV655370:PGV655379 PQR655370:PQR655379 QAN655370:QAN655379 QKJ655370:QKJ655379 QUF655370:QUF655379 REB655370:REB655379 RNX655370:RNX655379 RXT655370:RXT655379 SHP655370:SHP655379 SRL655370:SRL655379 TBH655370:TBH655379 TLD655370:TLD655379 TUZ655370:TUZ655379 UEV655370:UEV655379 UOR655370:UOR655379 UYN655370:UYN655379 VIJ655370:VIJ655379 VSF655370:VSF655379 WCB655370:WCB655379 WLX655370:WLX655379 WVT655370:WVT655379 L720906:L720915 JH720906:JH720915 TD720906:TD720915 ACZ720906:ACZ720915 AMV720906:AMV720915 AWR720906:AWR720915 BGN720906:BGN720915 BQJ720906:BQJ720915 CAF720906:CAF720915 CKB720906:CKB720915 CTX720906:CTX720915 DDT720906:DDT720915 DNP720906:DNP720915 DXL720906:DXL720915 EHH720906:EHH720915 ERD720906:ERD720915 FAZ720906:FAZ720915 FKV720906:FKV720915 FUR720906:FUR720915 GEN720906:GEN720915 GOJ720906:GOJ720915 GYF720906:GYF720915 HIB720906:HIB720915 HRX720906:HRX720915 IBT720906:IBT720915 ILP720906:ILP720915 IVL720906:IVL720915 JFH720906:JFH720915 JPD720906:JPD720915 JYZ720906:JYZ720915 KIV720906:KIV720915 KSR720906:KSR720915 LCN720906:LCN720915 LMJ720906:LMJ720915 LWF720906:LWF720915 MGB720906:MGB720915 MPX720906:MPX720915 MZT720906:MZT720915 NJP720906:NJP720915 NTL720906:NTL720915 ODH720906:ODH720915 OND720906:OND720915 OWZ720906:OWZ720915 PGV720906:PGV720915 PQR720906:PQR720915 QAN720906:QAN720915 QKJ720906:QKJ720915 QUF720906:QUF720915 REB720906:REB720915 RNX720906:RNX720915 RXT720906:RXT720915 SHP720906:SHP720915 SRL720906:SRL720915 TBH720906:TBH720915 TLD720906:TLD720915 TUZ720906:TUZ720915 UEV720906:UEV720915 UOR720906:UOR720915 UYN720906:UYN720915 VIJ720906:VIJ720915 VSF720906:VSF720915 WCB720906:WCB720915 WLX720906:WLX720915 WVT720906:WVT720915 L786442:L786451 JH786442:JH786451 TD786442:TD786451 ACZ786442:ACZ786451 AMV786442:AMV786451 AWR786442:AWR786451 BGN786442:BGN786451 BQJ786442:BQJ786451 CAF786442:CAF786451 CKB786442:CKB786451 CTX786442:CTX786451 DDT786442:DDT786451 DNP786442:DNP786451 DXL786442:DXL786451 EHH786442:EHH786451 ERD786442:ERD786451 FAZ786442:FAZ786451 FKV786442:FKV786451 FUR786442:FUR786451 GEN786442:GEN786451 GOJ786442:GOJ786451 GYF786442:GYF786451 HIB786442:HIB786451 HRX786442:HRX786451 IBT786442:IBT786451 ILP786442:ILP786451 IVL786442:IVL786451 JFH786442:JFH786451 JPD786442:JPD786451 JYZ786442:JYZ786451 KIV786442:KIV786451 KSR786442:KSR786451 LCN786442:LCN786451 LMJ786442:LMJ786451 LWF786442:LWF786451 MGB786442:MGB786451 MPX786442:MPX786451 MZT786442:MZT786451 NJP786442:NJP786451 NTL786442:NTL786451 ODH786442:ODH786451 OND786442:OND786451 OWZ786442:OWZ786451 PGV786442:PGV786451 PQR786442:PQR786451 QAN786442:QAN786451 QKJ786442:QKJ786451 QUF786442:QUF786451 REB786442:REB786451 RNX786442:RNX786451 RXT786442:RXT786451 SHP786442:SHP786451 SRL786442:SRL786451 TBH786442:TBH786451 TLD786442:TLD786451 TUZ786442:TUZ786451 UEV786442:UEV786451 UOR786442:UOR786451 UYN786442:UYN786451 VIJ786442:VIJ786451 VSF786442:VSF786451 WCB786442:WCB786451 WLX786442:WLX786451 WVT786442:WVT786451 L851978:L851987 JH851978:JH851987 TD851978:TD851987 ACZ851978:ACZ851987 AMV851978:AMV851987 AWR851978:AWR851987 BGN851978:BGN851987 BQJ851978:BQJ851987 CAF851978:CAF851987 CKB851978:CKB851987 CTX851978:CTX851987 DDT851978:DDT851987 DNP851978:DNP851987 DXL851978:DXL851987 EHH851978:EHH851987 ERD851978:ERD851987 FAZ851978:FAZ851987 FKV851978:FKV851987 FUR851978:FUR851987 GEN851978:GEN851987 GOJ851978:GOJ851987 GYF851978:GYF851987 HIB851978:HIB851987 HRX851978:HRX851987 IBT851978:IBT851987 ILP851978:ILP851987 IVL851978:IVL851987 JFH851978:JFH851987 JPD851978:JPD851987 JYZ851978:JYZ851987 KIV851978:KIV851987 KSR851978:KSR851987 LCN851978:LCN851987 LMJ851978:LMJ851987 LWF851978:LWF851987 MGB851978:MGB851987 MPX851978:MPX851987 MZT851978:MZT851987 NJP851978:NJP851987 NTL851978:NTL851987 ODH851978:ODH851987 OND851978:OND851987 OWZ851978:OWZ851987 PGV851978:PGV851987 PQR851978:PQR851987 QAN851978:QAN851987 QKJ851978:QKJ851987 QUF851978:QUF851987 REB851978:REB851987 RNX851978:RNX851987 RXT851978:RXT851987 SHP851978:SHP851987 SRL851978:SRL851987 TBH851978:TBH851987 TLD851978:TLD851987 TUZ851978:TUZ851987 UEV851978:UEV851987 UOR851978:UOR851987 UYN851978:UYN851987 VIJ851978:VIJ851987 VSF851978:VSF851987 WCB851978:WCB851987 WLX851978:WLX851987 WVT851978:WVT851987 L917514:L917523 JH917514:JH917523 TD917514:TD917523 ACZ917514:ACZ917523 AMV917514:AMV917523 AWR917514:AWR917523 BGN917514:BGN917523 BQJ917514:BQJ917523 CAF917514:CAF917523 CKB917514:CKB917523 CTX917514:CTX917523 DDT917514:DDT917523 DNP917514:DNP917523 DXL917514:DXL917523 EHH917514:EHH917523 ERD917514:ERD917523 FAZ917514:FAZ917523 FKV917514:FKV917523 FUR917514:FUR917523 GEN917514:GEN917523 GOJ917514:GOJ917523 GYF917514:GYF917523 HIB917514:HIB917523 HRX917514:HRX917523 IBT917514:IBT917523 ILP917514:ILP917523 IVL917514:IVL917523 JFH917514:JFH917523 JPD917514:JPD917523 JYZ917514:JYZ917523 KIV917514:KIV917523 KSR917514:KSR917523 LCN917514:LCN917523 LMJ917514:LMJ917523 LWF917514:LWF917523 MGB917514:MGB917523 MPX917514:MPX917523 MZT917514:MZT917523 NJP917514:NJP917523 NTL917514:NTL917523 ODH917514:ODH917523 OND917514:OND917523 OWZ917514:OWZ917523 PGV917514:PGV917523 PQR917514:PQR917523 QAN917514:QAN917523 QKJ917514:QKJ917523 QUF917514:QUF917523 REB917514:REB917523 RNX917514:RNX917523 RXT917514:RXT917523 SHP917514:SHP917523 SRL917514:SRL917523 TBH917514:TBH917523 TLD917514:TLD917523 TUZ917514:TUZ917523 UEV917514:UEV917523 UOR917514:UOR917523 UYN917514:UYN917523 VIJ917514:VIJ917523 VSF917514:VSF917523 WCB917514:WCB917523 WLX917514:WLX917523 WVT917514:WVT917523 L983050:L983059 JH983050:JH983059 TD983050:TD983059 ACZ983050:ACZ983059 AMV983050:AMV983059 AWR983050:AWR983059 BGN983050:BGN983059 BQJ983050:BQJ983059 CAF983050:CAF983059 CKB983050:CKB983059 CTX983050:CTX983059 DDT983050:DDT983059 DNP983050:DNP983059 DXL983050:DXL983059 EHH983050:EHH983059 ERD983050:ERD983059 FAZ983050:FAZ983059 FKV983050:FKV983059 FUR983050:FUR983059 GEN983050:GEN983059 GOJ983050:GOJ983059 GYF983050:GYF983059 HIB983050:HIB983059 HRX983050:HRX983059 IBT983050:IBT983059 ILP983050:ILP983059 IVL983050:IVL983059 JFH983050:JFH983059 JPD983050:JPD983059 JYZ983050:JYZ983059 KIV983050:KIV983059 KSR983050:KSR983059 LCN983050:LCN983059 LMJ983050:LMJ983059 LWF983050:LWF983059 MGB983050:MGB983059 MPX983050:MPX983059 MZT983050:MZT983059 NJP983050:NJP983059 NTL983050:NTL983059 ODH983050:ODH983059 OND983050:OND983059 OWZ983050:OWZ983059 PGV983050:PGV983059 PQR983050:PQR983059 QAN983050:QAN983059 QKJ983050:QKJ983059 QUF983050:QUF983059 REB983050:REB983059 RNX983050:RNX983059 RXT983050:RXT983059 SHP983050:SHP983059 SRL983050:SRL983059 TBH983050:TBH983059 TLD983050:TLD983059 TUZ983050:TUZ983059 UEV983050:UEV983059 UOR983050:UOR983059 UYN983050:UYN983059 VIJ983050:VIJ983059 VSF983050:VSF983059 WCB983050:WCB983059 WLX983050:WLX983059 WVT983050:WVT983059">
      <formula1>Probabilidad</formula1>
    </dataValidation>
    <dataValidation type="list" allowBlank="1" showInputMessage="1" showErrorMessage="1" sqref="L6 JH6 TD6 ACZ6 AMV6 AWR6 BGN6 BQJ6 CAF6 CKB6 CTX6 DDT6 DNP6 DXL6 EHH6 ERD6 FAZ6 FKV6 FUR6 GEN6 GOJ6 GYF6 HIB6 HRX6 IBT6 ILP6 IVL6 JFH6 JPD6 JYZ6 KIV6 KSR6 LCN6 LMJ6 LWF6 MGB6 MPX6 MZT6 NJP6 NTL6 ODH6 OND6 OWZ6 PGV6 PQR6 QAN6 QKJ6 QUF6 REB6 RNX6 RXT6 SHP6 SRL6 TBH6 TLD6 TUZ6 UEV6 UOR6 UYN6 VIJ6 VSF6 WCB6 WLX6 WVT6 L65542 JH65542 TD65542 ACZ65542 AMV65542 AWR65542 BGN65542 BQJ65542 CAF65542 CKB65542 CTX65542 DDT65542 DNP65542 DXL65542 EHH65542 ERD65542 FAZ65542 FKV65542 FUR65542 GEN65542 GOJ65542 GYF65542 HIB65542 HRX65542 IBT65542 ILP65542 IVL65542 JFH65542 JPD65542 JYZ65542 KIV65542 KSR65542 LCN65542 LMJ65542 LWF65542 MGB65542 MPX65542 MZT65542 NJP65542 NTL65542 ODH65542 OND65542 OWZ65542 PGV65542 PQR65542 QAN65542 QKJ65542 QUF65542 REB65542 RNX65542 RXT65542 SHP65542 SRL65542 TBH65542 TLD65542 TUZ65542 UEV65542 UOR65542 UYN65542 VIJ65542 VSF65542 WCB65542 WLX65542 WVT65542 L131078 JH131078 TD131078 ACZ131078 AMV131078 AWR131078 BGN131078 BQJ131078 CAF131078 CKB131078 CTX131078 DDT131078 DNP131078 DXL131078 EHH131078 ERD131078 FAZ131078 FKV131078 FUR131078 GEN131078 GOJ131078 GYF131078 HIB131078 HRX131078 IBT131078 ILP131078 IVL131078 JFH131078 JPD131078 JYZ131078 KIV131078 KSR131078 LCN131078 LMJ131078 LWF131078 MGB131078 MPX131078 MZT131078 NJP131078 NTL131078 ODH131078 OND131078 OWZ131078 PGV131078 PQR131078 QAN131078 QKJ131078 QUF131078 REB131078 RNX131078 RXT131078 SHP131078 SRL131078 TBH131078 TLD131078 TUZ131078 UEV131078 UOR131078 UYN131078 VIJ131078 VSF131078 WCB131078 WLX131078 WVT131078 L196614 JH196614 TD196614 ACZ196614 AMV196614 AWR196614 BGN196614 BQJ196614 CAF196614 CKB196614 CTX196614 DDT196614 DNP196614 DXL196614 EHH196614 ERD196614 FAZ196614 FKV196614 FUR196614 GEN196614 GOJ196614 GYF196614 HIB196614 HRX196614 IBT196614 ILP196614 IVL196614 JFH196614 JPD196614 JYZ196614 KIV196614 KSR196614 LCN196614 LMJ196614 LWF196614 MGB196614 MPX196614 MZT196614 NJP196614 NTL196614 ODH196614 OND196614 OWZ196614 PGV196614 PQR196614 QAN196614 QKJ196614 QUF196614 REB196614 RNX196614 RXT196614 SHP196614 SRL196614 TBH196614 TLD196614 TUZ196614 UEV196614 UOR196614 UYN196614 VIJ196614 VSF196614 WCB196614 WLX196614 WVT196614 L262150 JH262150 TD262150 ACZ262150 AMV262150 AWR262150 BGN262150 BQJ262150 CAF262150 CKB262150 CTX262150 DDT262150 DNP262150 DXL262150 EHH262150 ERD262150 FAZ262150 FKV262150 FUR262150 GEN262150 GOJ262150 GYF262150 HIB262150 HRX262150 IBT262150 ILP262150 IVL262150 JFH262150 JPD262150 JYZ262150 KIV262150 KSR262150 LCN262150 LMJ262150 LWF262150 MGB262150 MPX262150 MZT262150 NJP262150 NTL262150 ODH262150 OND262150 OWZ262150 PGV262150 PQR262150 QAN262150 QKJ262150 QUF262150 REB262150 RNX262150 RXT262150 SHP262150 SRL262150 TBH262150 TLD262150 TUZ262150 UEV262150 UOR262150 UYN262150 VIJ262150 VSF262150 WCB262150 WLX262150 WVT262150 L327686 JH327686 TD327686 ACZ327686 AMV327686 AWR327686 BGN327686 BQJ327686 CAF327686 CKB327686 CTX327686 DDT327686 DNP327686 DXL327686 EHH327686 ERD327686 FAZ327686 FKV327686 FUR327686 GEN327686 GOJ327686 GYF327686 HIB327686 HRX327686 IBT327686 ILP327686 IVL327686 JFH327686 JPD327686 JYZ327686 KIV327686 KSR327686 LCN327686 LMJ327686 LWF327686 MGB327686 MPX327686 MZT327686 NJP327686 NTL327686 ODH327686 OND327686 OWZ327686 PGV327686 PQR327686 QAN327686 QKJ327686 QUF327686 REB327686 RNX327686 RXT327686 SHP327686 SRL327686 TBH327686 TLD327686 TUZ327686 UEV327686 UOR327686 UYN327686 VIJ327686 VSF327686 WCB327686 WLX327686 WVT327686 L393222 JH393222 TD393222 ACZ393222 AMV393222 AWR393222 BGN393222 BQJ393222 CAF393222 CKB393222 CTX393222 DDT393222 DNP393222 DXL393222 EHH393222 ERD393222 FAZ393222 FKV393222 FUR393222 GEN393222 GOJ393222 GYF393222 HIB393222 HRX393222 IBT393222 ILP393222 IVL393222 JFH393222 JPD393222 JYZ393222 KIV393222 KSR393222 LCN393222 LMJ393222 LWF393222 MGB393222 MPX393222 MZT393222 NJP393222 NTL393222 ODH393222 OND393222 OWZ393222 PGV393222 PQR393222 QAN393222 QKJ393222 QUF393222 REB393222 RNX393222 RXT393222 SHP393222 SRL393222 TBH393222 TLD393222 TUZ393222 UEV393222 UOR393222 UYN393222 VIJ393222 VSF393222 WCB393222 WLX393222 WVT393222 L458758 JH458758 TD458758 ACZ458758 AMV458758 AWR458758 BGN458758 BQJ458758 CAF458758 CKB458758 CTX458758 DDT458758 DNP458758 DXL458758 EHH458758 ERD458758 FAZ458758 FKV458758 FUR458758 GEN458758 GOJ458758 GYF458758 HIB458758 HRX458758 IBT458758 ILP458758 IVL458758 JFH458758 JPD458758 JYZ458758 KIV458758 KSR458758 LCN458758 LMJ458758 LWF458758 MGB458758 MPX458758 MZT458758 NJP458758 NTL458758 ODH458758 OND458758 OWZ458758 PGV458758 PQR458758 QAN458758 QKJ458758 QUF458758 REB458758 RNX458758 RXT458758 SHP458758 SRL458758 TBH458758 TLD458758 TUZ458758 UEV458758 UOR458758 UYN458758 VIJ458758 VSF458758 WCB458758 WLX458758 WVT458758 L524294 JH524294 TD524294 ACZ524294 AMV524294 AWR524294 BGN524294 BQJ524294 CAF524294 CKB524294 CTX524294 DDT524294 DNP524294 DXL524294 EHH524294 ERD524294 FAZ524294 FKV524294 FUR524294 GEN524294 GOJ524294 GYF524294 HIB524294 HRX524294 IBT524294 ILP524294 IVL524294 JFH524294 JPD524294 JYZ524294 KIV524294 KSR524294 LCN524294 LMJ524294 LWF524294 MGB524294 MPX524294 MZT524294 NJP524294 NTL524294 ODH524294 OND524294 OWZ524294 PGV524294 PQR524294 QAN524294 QKJ524294 QUF524294 REB524294 RNX524294 RXT524294 SHP524294 SRL524294 TBH524294 TLD524294 TUZ524294 UEV524294 UOR524294 UYN524294 VIJ524294 VSF524294 WCB524294 WLX524294 WVT524294 L589830 JH589830 TD589830 ACZ589830 AMV589830 AWR589830 BGN589830 BQJ589830 CAF589830 CKB589830 CTX589830 DDT589830 DNP589830 DXL589830 EHH589830 ERD589830 FAZ589830 FKV589830 FUR589830 GEN589830 GOJ589830 GYF589830 HIB589830 HRX589830 IBT589830 ILP589830 IVL589830 JFH589830 JPD589830 JYZ589830 KIV589830 KSR589830 LCN589830 LMJ589830 LWF589830 MGB589830 MPX589830 MZT589830 NJP589830 NTL589830 ODH589830 OND589830 OWZ589830 PGV589830 PQR589830 QAN589830 QKJ589830 QUF589830 REB589830 RNX589830 RXT589830 SHP589830 SRL589830 TBH589830 TLD589830 TUZ589830 UEV589830 UOR589830 UYN589830 VIJ589830 VSF589830 WCB589830 WLX589830 WVT589830 L655366 JH655366 TD655366 ACZ655366 AMV655366 AWR655366 BGN655366 BQJ655366 CAF655366 CKB655366 CTX655366 DDT655366 DNP655366 DXL655366 EHH655366 ERD655366 FAZ655366 FKV655366 FUR655366 GEN655366 GOJ655366 GYF655366 HIB655366 HRX655366 IBT655366 ILP655366 IVL655366 JFH655366 JPD655366 JYZ655366 KIV655366 KSR655366 LCN655366 LMJ655366 LWF655366 MGB655366 MPX655366 MZT655366 NJP655366 NTL655366 ODH655366 OND655366 OWZ655366 PGV655366 PQR655366 QAN655366 QKJ655366 QUF655366 REB655366 RNX655366 RXT655366 SHP655366 SRL655366 TBH655366 TLD655366 TUZ655366 UEV655366 UOR655366 UYN655366 VIJ655366 VSF655366 WCB655366 WLX655366 WVT655366 L720902 JH720902 TD720902 ACZ720902 AMV720902 AWR720902 BGN720902 BQJ720902 CAF720902 CKB720902 CTX720902 DDT720902 DNP720902 DXL720902 EHH720902 ERD720902 FAZ720902 FKV720902 FUR720902 GEN720902 GOJ720902 GYF720902 HIB720902 HRX720902 IBT720902 ILP720902 IVL720902 JFH720902 JPD720902 JYZ720902 KIV720902 KSR720902 LCN720902 LMJ720902 LWF720902 MGB720902 MPX720902 MZT720902 NJP720902 NTL720902 ODH720902 OND720902 OWZ720902 PGV720902 PQR720902 QAN720902 QKJ720902 QUF720902 REB720902 RNX720902 RXT720902 SHP720902 SRL720902 TBH720902 TLD720902 TUZ720902 UEV720902 UOR720902 UYN720902 VIJ720902 VSF720902 WCB720902 WLX720902 WVT720902 L786438 JH786438 TD786438 ACZ786438 AMV786438 AWR786438 BGN786438 BQJ786438 CAF786438 CKB786438 CTX786438 DDT786438 DNP786438 DXL786438 EHH786438 ERD786438 FAZ786438 FKV786438 FUR786438 GEN786438 GOJ786438 GYF786438 HIB786438 HRX786438 IBT786438 ILP786438 IVL786438 JFH786438 JPD786438 JYZ786438 KIV786438 KSR786438 LCN786438 LMJ786438 LWF786438 MGB786438 MPX786438 MZT786438 NJP786438 NTL786438 ODH786438 OND786438 OWZ786438 PGV786438 PQR786438 QAN786438 QKJ786438 QUF786438 REB786438 RNX786438 RXT786438 SHP786438 SRL786438 TBH786438 TLD786438 TUZ786438 UEV786438 UOR786438 UYN786438 VIJ786438 VSF786438 WCB786438 WLX786438 WVT786438 L851974 JH851974 TD851974 ACZ851974 AMV851974 AWR851974 BGN851974 BQJ851974 CAF851974 CKB851974 CTX851974 DDT851974 DNP851974 DXL851974 EHH851974 ERD851974 FAZ851974 FKV851974 FUR851974 GEN851974 GOJ851974 GYF851974 HIB851974 HRX851974 IBT851974 ILP851974 IVL851974 JFH851974 JPD851974 JYZ851974 KIV851974 KSR851974 LCN851974 LMJ851974 LWF851974 MGB851974 MPX851974 MZT851974 NJP851974 NTL851974 ODH851974 OND851974 OWZ851974 PGV851974 PQR851974 QAN851974 QKJ851974 QUF851974 REB851974 RNX851974 RXT851974 SHP851974 SRL851974 TBH851974 TLD851974 TUZ851974 UEV851974 UOR851974 UYN851974 VIJ851974 VSF851974 WCB851974 WLX851974 WVT851974 L917510 JH917510 TD917510 ACZ917510 AMV917510 AWR917510 BGN917510 BQJ917510 CAF917510 CKB917510 CTX917510 DDT917510 DNP917510 DXL917510 EHH917510 ERD917510 FAZ917510 FKV917510 FUR917510 GEN917510 GOJ917510 GYF917510 HIB917510 HRX917510 IBT917510 ILP917510 IVL917510 JFH917510 JPD917510 JYZ917510 KIV917510 KSR917510 LCN917510 LMJ917510 LWF917510 MGB917510 MPX917510 MZT917510 NJP917510 NTL917510 ODH917510 OND917510 OWZ917510 PGV917510 PQR917510 QAN917510 QKJ917510 QUF917510 REB917510 RNX917510 RXT917510 SHP917510 SRL917510 TBH917510 TLD917510 TUZ917510 UEV917510 UOR917510 UYN917510 VIJ917510 VSF917510 WCB917510 WLX917510 WVT917510 L983046 JH983046 TD983046 ACZ983046 AMV983046 AWR983046 BGN983046 BQJ983046 CAF983046 CKB983046 CTX983046 DDT983046 DNP983046 DXL983046 EHH983046 ERD983046 FAZ983046 FKV983046 FUR983046 GEN983046 GOJ983046 GYF983046 HIB983046 HRX983046 IBT983046 ILP983046 IVL983046 JFH983046 JPD983046 JYZ983046 KIV983046 KSR983046 LCN983046 LMJ983046 LWF983046 MGB983046 MPX983046 MZT983046 NJP983046 NTL983046 ODH983046 OND983046 OWZ983046 PGV983046 PQR983046 QAN983046 QKJ983046 QUF983046 REB983046 RNX983046 RXT983046 SHP983046 SRL983046 TBH983046 TLD983046 TUZ983046 UEV983046 UOR983046 UYN983046 VIJ983046 VSF983046 WCB983046 WLX983046 WVT983046">
      <formula1>Proceso</formula1>
    </dataValidation>
  </dataValidations>
  <printOptions horizontalCentered="1" verticalCentered="1"/>
  <pageMargins left="0.23622047244094491" right="0.23622047244094491" top="0.74803149606299213" bottom="0.35433070866141736" header="0.31496062992125984" footer="0.31496062992125984"/>
  <pageSetup scale="57" orientation="landscape" r:id="rId1"/>
  <headerFooter>
    <oddFooter xml:space="preserve">&amp;L&amp;9Formato: FO-AC-07 Versión: 2&amp;C&amp;9Página &amp;P&amp;R&amp;9Vo.Bo: </oddFooter>
  </headerFooter>
  <drawing r:id="rId2"/>
  <legacyDrawing r:id="rId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8">
    <pageSetUpPr fitToPage="1"/>
  </sheetPr>
  <dimension ref="A1:BD115"/>
  <sheetViews>
    <sheetView showGridLines="0" zoomScaleNormal="100" zoomScaleSheetLayoutView="115" workbookViewId="0">
      <selection activeCell="E10" sqref="E10"/>
    </sheetView>
  </sheetViews>
  <sheetFormatPr baseColWidth="10" defaultRowHeight="11.25" x14ac:dyDescent="0.2"/>
  <cols>
    <col min="1" max="1" width="1.140625" style="110" customWidth="1"/>
    <col min="2" max="4" width="5.7109375" style="110" customWidth="1"/>
    <col min="5" max="5" width="7.28515625" style="111" customWidth="1"/>
    <col min="6" max="8" width="3.7109375" style="110" customWidth="1"/>
    <col min="9" max="11" width="4.5703125" style="110" customWidth="1"/>
    <col min="12" max="13" width="3.28515625" style="112" bestFit="1" customWidth="1"/>
    <col min="14" max="14" width="0.7109375" style="112" hidden="1" customWidth="1"/>
    <col min="15" max="15" width="3" style="112" hidden="1" customWidth="1"/>
    <col min="16" max="16" width="5.140625" style="112" hidden="1" customWidth="1"/>
    <col min="17" max="17" width="3" style="112" hidden="1" customWidth="1"/>
    <col min="18" max="18" width="4.28515625" style="112" customWidth="1"/>
    <col min="19" max="21" width="5.7109375" style="112" customWidth="1"/>
    <col min="22" max="24" width="2.7109375" style="111" customWidth="1"/>
    <col min="25" max="25" width="2.85546875" style="111" customWidth="1"/>
    <col min="26" max="26" width="2.7109375" style="111" customWidth="1"/>
    <col min="27" max="27" width="3.28515625" style="111" customWidth="1"/>
    <col min="28" max="31" width="2.7109375" style="111" customWidth="1"/>
    <col min="32" max="32" width="1.140625" style="111" hidden="1" customWidth="1"/>
    <col min="33" max="39" width="2.7109375" style="111" hidden="1" customWidth="1"/>
    <col min="40" max="41" width="5.140625" style="111" hidden="1" customWidth="1"/>
    <col min="42" max="42" width="4.28515625" style="111" customWidth="1"/>
    <col min="43" max="43" width="5.140625" style="111" hidden="1" customWidth="1"/>
    <col min="44" max="44" width="3.28515625" style="111" bestFit="1" customWidth="1"/>
    <col min="45" max="45" width="5.140625" style="111" hidden="1" customWidth="1"/>
    <col min="46" max="46" width="3.28515625" style="111" bestFit="1" customWidth="1"/>
    <col min="47" max="47" width="4.28515625" style="111" customWidth="1"/>
    <col min="48" max="48" width="4.28515625" style="112" customWidth="1"/>
    <col min="49" max="49" width="19.85546875" style="112" customWidth="1"/>
    <col min="50" max="50" width="18.28515625" style="112" customWidth="1"/>
    <col min="51" max="51" width="5" style="111" customWidth="1"/>
    <col min="52" max="52" width="19.85546875" style="110" customWidth="1"/>
    <col min="53" max="53" width="17.28515625" style="110" customWidth="1"/>
    <col min="54" max="54" width="9.5703125" style="110" customWidth="1"/>
    <col min="55" max="55" width="5.28515625" style="111" customWidth="1"/>
    <col min="56" max="56" width="15.28515625" style="111" customWidth="1"/>
    <col min="57" max="16384" width="11.42578125" style="89"/>
  </cols>
  <sheetData>
    <row r="1" spans="1:56" ht="11.25" customHeight="1" x14ac:dyDescent="0.2">
      <c r="A1" s="87"/>
      <c r="B1" s="1813" t="s">
        <v>447</v>
      </c>
      <c r="C1" s="1814"/>
      <c r="D1" s="1814"/>
      <c r="E1" s="1814"/>
      <c r="F1" s="1814"/>
      <c r="G1" s="1814"/>
      <c r="H1" s="1814"/>
      <c r="I1" s="1814"/>
      <c r="J1" s="1814"/>
      <c r="K1" s="1814"/>
      <c r="L1" s="1814"/>
      <c r="M1" s="1814"/>
      <c r="N1" s="1814"/>
      <c r="O1" s="1814"/>
      <c r="P1" s="1814"/>
      <c r="Q1" s="1814"/>
      <c r="R1" s="1814"/>
      <c r="S1" s="1814"/>
      <c r="T1" s="1814"/>
      <c r="U1" s="1814"/>
      <c r="V1" s="1814"/>
      <c r="W1" s="1814"/>
      <c r="X1" s="1814"/>
      <c r="Y1" s="1814"/>
      <c r="Z1" s="1814"/>
      <c r="AA1" s="1814"/>
      <c r="AB1" s="1814"/>
      <c r="AC1" s="1814"/>
      <c r="AD1" s="1814"/>
      <c r="AE1" s="1814"/>
      <c r="AF1" s="1814"/>
      <c r="AG1" s="1814"/>
      <c r="AH1" s="1814"/>
      <c r="AI1" s="1814"/>
      <c r="AJ1" s="1814"/>
      <c r="AK1" s="1814"/>
      <c r="AL1" s="1814"/>
      <c r="AM1" s="1814"/>
      <c r="AN1" s="1814"/>
      <c r="AO1" s="1814"/>
      <c r="AP1" s="1814"/>
      <c r="AQ1" s="1814"/>
      <c r="AR1" s="1814"/>
      <c r="AS1" s="1814"/>
      <c r="AT1" s="1814"/>
      <c r="AU1" s="1815"/>
      <c r="AV1" s="1813"/>
      <c r="AW1" s="1814"/>
      <c r="AX1" s="1815"/>
      <c r="AY1" s="88"/>
      <c r="AZ1" s="87"/>
      <c r="BA1" s="87"/>
      <c r="BB1" s="1822" t="s">
        <v>118</v>
      </c>
      <c r="BC1" s="1822"/>
      <c r="BD1" s="1822"/>
    </row>
    <row r="2" spans="1:56" ht="11.25" customHeight="1" x14ac:dyDescent="0.2">
      <c r="A2" s="87"/>
      <c r="B2" s="1823" t="s">
        <v>119</v>
      </c>
      <c r="C2" s="1824"/>
      <c r="D2" s="1824"/>
      <c r="E2" s="1824"/>
      <c r="F2" s="1824"/>
      <c r="G2" s="1824"/>
      <c r="H2" s="1824"/>
      <c r="I2" s="1824"/>
      <c r="J2" s="1824"/>
      <c r="K2" s="1824"/>
      <c r="L2" s="1824"/>
      <c r="M2" s="1824"/>
      <c r="N2" s="1824"/>
      <c r="O2" s="1824"/>
      <c r="P2" s="1824"/>
      <c r="Q2" s="1824"/>
      <c r="R2" s="1824"/>
      <c r="S2" s="1824"/>
      <c r="T2" s="1824"/>
      <c r="U2" s="1824"/>
      <c r="V2" s="1824"/>
      <c r="W2" s="1824"/>
      <c r="X2" s="1824"/>
      <c r="Y2" s="1824"/>
      <c r="Z2" s="1824"/>
      <c r="AA2" s="1824"/>
      <c r="AB2" s="1824"/>
      <c r="AC2" s="1824"/>
      <c r="AD2" s="1824"/>
      <c r="AE2" s="1824"/>
      <c r="AF2" s="1824"/>
      <c r="AG2" s="1824"/>
      <c r="AH2" s="1824"/>
      <c r="AI2" s="1824"/>
      <c r="AJ2" s="1824"/>
      <c r="AK2" s="1824"/>
      <c r="AL2" s="1824"/>
      <c r="AM2" s="1824"/>
      <c r="AN2" s="1824"/>
      <c r="AO2" s="1824"/>
      <c r="AP2" s="1824"/>
      <c r="AQ2" s="1824"/>
      <c r="AR2" s="1824"/>
      <c r="AS2" s="1824"/>
      <c r="AT2" s="1824"/>
      <c r="AU2" s="1825"/>
      <c r="AV2" s="1816"/>
      <c r="AW2" s="1817"/>
      <c r="AX2" s="1818"/>
      <c r="AY2" s="88"/>
      <c r="AZ2" s="87"/>
      <c r="BA2" s="87"/>
      <c r="BB2" s="1822"/>
      <c r="BC2" s="1822"/>
      <c r="BD2" s="1822"/>
    </row>
    <row r="3" spans="1:56" ht="12" customHeight="1" x14ac:dyDescent="0.2">
      <c r="A3" s="87"/>
      <c r="B3" s="1813" t="s">
        <v>451</v>
      </c>
      <c r="C3" s="1814"/>
      <c r="D3" s="1815"/>
      <c r="E3" s="1813" t="s">
        <v>452</v>
      </c>
      <c r="F3" s="1814"/>
      <c r="G3" s="1814"/>
      <c r="H3" s="1814"/>
      <c r="I3" s="1814"/>
      <c r="J3" s="1814"/>
      <c r="K3" s="1814"/>
      <c r="L3" s="1814"/>
      <c r="M3" s="1814"/>
      <c r="N3" s="1814"/>
      <c r="O3" s="1814"/>
      <c r="P3" s="1814"/>
      <c r="Q3" s="1814"/>
      <c r="R3" s="1814"/>
      <c r="S3" s="1814"/>
      <c r="T3" s="1814"/>
      <c r="U3" s="1814"/>
      <c r="V3" s="1814"/>
      <c r="W3" s="1814"/>
      <c r="X3" s="1814"/>
      <c r="Y3" s="1814"/>
      <c r="Z3" s="1815"/>
      <c r="AA3" s="1813" t="s">
        <v>453</v>
      </c>
      <c r="AB3" s="1814"/>
      <c r="AC3" s="1814"/>
      <c r="AD3" s="1814"/>
      <c r="AE3" s="1814"/>
      <c r="AF3" s="1814"/>
      <c r="AG3" s="1814"/>
      <c r="AH3" s="1814"/>
      <c r="AI3" s="1814"/>
      <c r="AJ3" s="1814"/>
      <c r="AK3" s="1814"/>
      <c r="AL3" s="1814"/>
      <c r="AM3" s="1814"/>
      <c r="AN3" s="1814"/>
      <c r="AO3" s="1814"/>
      <c r="AP3" s="1814"/>
      <c r="AQ3" s="1814"/>
      <c r="AR3" s="1814"/>
      <c r="AS3" s="1814"/>
      <c r="AT3" s="1814"/>
      <c r="AU3" s="1815"/>
      <c r="AV3" s="1816"/>
      <c r="AW3" s="1817"/>
      <c r="AX3" s="1818"/>
      <c r="AY3" s="88"/>
      <c r="AZ3" s="87"/>
      <c r="BA3" s="87"/>
      <c r="BB3" s="1826">
        <v>42853</v>
      </c>
      <c r="BC3" s="1826"/>
      <c r="BD3" s="1826"/>
    </row>
    <row r="4" spans="1:56" ht="12" customHeight="1" x14ac:dyDescent="0.2">
      <c r="A4" s="87"/>
      <c r="B4" s="1823" t="s">
        <v>120</v>
      </c>
      <c r="C4" s="1824"/>
      <c r="D4" s="1825"/>
      <c r="E4" s="1823" t="s">
        <v>456</v>
      </c>
      <c r="F4" s="1824"/>
      <c r="G4" s="1824"/>
      <c r="H4" s="1824"/>
      <c r="I4" s="1824"/>
      <c r="J4" s="1824"/>
      <c r="K4" s="1824"/>
      <c r="L4" s="1824"/>
      <c r="M4" s="1824"/>
      <c r="N4" s="1824"/>
      <c r="O4" s="1824"/>
      <c r="P4" s="1824"/>
      <c r="Q4" s="1824"/>
      <c r="R4" s="1824"/>
      <c r="S4" s="1824"/>
      <c r="T4" s="1824"/>
      <c r="U4" s="1824"/>
      <c r="V4" s="1824"/>
      <c r="W4" s="1824"/>
      <c r="X4" s="1824"/>
      <c r="Y4" s="1824"/>
      <c r="Z4" s="1825"/>
      <c r="AA4" s="1823">
        <v>4</v>
      </c>
      <c r="AB4" s="1824"/>
      <c r="AC4" s="1824"/>
      <c r="AD4" s="1824"/>
      <c r="AE4" s="1824"/>
      <c r="AF4" s="1824"/>
      <c r="AG4" s="1824"/>
      <c r="AH4" s="1824"/>
      <c r="AI4" s="1824"/>
      <c r="AJ4" s="1824"/>
      <c r="AK4" s="1824"/>
      <c r="AL4" s="1824"/>
      <c r="AM4" s="1824"/>
      <c r="AN4" s="1824"/>
      <c r="AO4" s="1824"/>
      <c r="AP4" s="1824"/>
      <c r="AQ4" s="1824"/>
      <c r="AR4" s="1824"/>
      <c r="AS4" s="1824"/>
      <c r="AT4" s="1824"/>
      <c r="AU4" s="1825"/>
      <c r="AV4" s="1819"/>
      <c r="AW4" s="1820"/>
      <c r="AX4" s="1821"/>
      <c r="AY4" s="88"/>
      <c r="AZ4" s="87"/>
      <c r="BA4" s="87"/>
      <c r="BB4" s="1826"/>
      <c r="BC4" s="1826"/>
      <c r="BD4" s="1826"/>
    </row>
    <row r="5" spans="1:56" ht="6" customHeight="1" x14ac:dyDescent="0.2">
      <c r="A5" s="87"/>
      <c r="B5" s="90"/>
      <c r="C5" s="90"/>
      <c r="D5" s="90"/>
      <c r="E5" s="90"/>
      <c r="F5" s="90"/>
      <c r="G5" s="90"/>
      <c r="H5" s="90"/>
      <c r="I5" s="90"/>
      <c r="J5" s="90"/>
      <c r="K5" s="90"/>
      <c r="L5" s="90"/>
      <c r="M5" s="90"/>
      <c r="N5" s="90"/>
      <c r="O5" s="90"/>
      <c r="P5" s="90"/>
      <c r="Q5" s="90"/>
      <c r="R5" s="90"/>
      <c r="S5" s="90"/>
      <c r="T5" s="90"/>
      <c r="U5" s="90"/>
      <c r="V5" s="90"/>
      <c r="W5" s="90"/>
      <c r="X5" s="90"/>
      <c r="Y5" s="90"/>
      <c r="Z5" s="90"/>
      <c r="AA5" s="90"/>
      <c r="AB5" s="90"/>
      <c r="AC5" s="90"/>
      <c r="AD5" s="90"/>
      <c r="AE5" s="90"/>
      <c r="AF5" s="90"/>
      <c r="AG5" s="90"/>
      <c r="AH5" s="90"/>
      <c r="AI5" s="90"/>
      <c r="AJ5" s="90"/>
      <c r="AK5" s="90"/>
      <c r="AL5" s="90"/>
      <c r="AM5" s="90"/>
      <c r="AN5" s="90"/>
      <c r="AO5" s="90"/>
      <c r="AP5" s="90"/>
      <c r="AQ5" s="90"/>
      <c r="AR5" s="90"/>
      <c r="AS5" s="90"/>
      <c r="AT5" s="90"/>
      <c r="AU5" s="90"/>
      <c r="AV5" s="90"/>
      <c r="AW5" s="90"/>
      <c r="AX5" s="90"/>
      <c r="AY5" s="612"/>
      <c r="AZ5" s="612"/>
      <c r="BA5" s="612"/>
      <c r="BB5" s="87"/>
      <c r="BC5" s="90"/>
      <c r="BD5" s="90"/>
    </row>
    <row r="6" spans="1:56" ht="27" customHeight="1" x14ac:dyDescent="0.2">
      <c r="A6" s="87"/>
      <c r="B6" s="1827" t="s">
        <v>122</v>
      </c>
      <c r="C6" s="1828"/>
      <c r="D6" s="1829" t="s">
        <v>123</v>
      </c>
      <c r="E6" s="1830"/>
      <c r="F6" s="1830"/>
      <c r="G6" s="1830"/>
      <c r="H6" s="1831"/>
      <c r="I6" s="1827" t="s">
        <v>448</v>
      </c>
      <c r="J6" s="1832"/>
      <c r="K6" s="1828"/>
      <c r="L6" s="1983" t="s">
        <v>358</v>
      </c>
      <c r="M6" s="1984"/>
      <c r="N6" s="1984"/>
      <c r="O6" s="1984"/>
      <c r="P6" s="1984"/>
      <c r="Q6" s="1984"/>
      <c r="R6" s="1984"/>
      <c r="S6" s="1984"/>
      <c r="T6" s="1984"/>
      <c r="U6" s="1985"/>
      <c r="V6" s="1827" t="s">
        <v>124</v>
      </c>
      <c r="W6" s="1832"/>
      <c r="X6" s="1832"/>
      <c r="Y6" s="1832"/>
      <c r="Z6" s="1832"/>
      <c r="AA6" s="1833" t="s">
        <v>1210</v>
      </c>
      <c r="AB6" s="1833"/>
      <c r="AC6" s="1833"/>
      <c r="AD6" s="1833"/>
      <c r="AE6" s="1833"/>
      <c r="AF6" s="1833"/>
      <c r="AG6" s="1833"/>
      <c r="AH6" s="1833"/>
      <c r="AI6" s="1833"/>
      <c r="AJ6" s="1833"/>
      <c r="AK6" s="1833"/>
      <c r="AL6" s="1833"/>
      <c r="AM6" s="1833"/>
      <c r="AN6" s="1833"/>
      <c r="AO6" s="1833"/>
      <c r="AP6" s="1833"/>
      <c r="AQ6" s="1833"/>
      <c r="AR6" s="1833"/>
      <c r="AS6" s="1833"/>
      <c r="AT6" s="1833"/>
      <c r="AU6" s="1833"/>
      <c r="AV6" s="1833"/>
      <c r="AW6" s="1833"/>
      <c r="AX6" s="1834"/>
      <c r="AY6" s="91"/>
      <c r="AZ6" s="91"/>
      <c r="BA6" s="91"/>
      <c r="BB6" s="91"/>
      <c r="BC6" s="91"/>
      <c r="BD6" s="91"/>
    </row>
    <row r="7" spans="1:56" ht="6" customHeight="1" x14ac:dyDescent="0.2">
      <c r="A7" s="87"/>
      <c r="B7" s="92"/>
      <c r="C7" s="92"/>
      <c r="D7" s="92"/>
      <c r="E7" s="93"/>
      <c r="F7" s="93"/>
      <c r="G7" s="93"/>
      <c r="H7" s="93"/>
      <c r="I7" s="93"/>
      <c r="J7" s="93"/>
      <c r="K7" s="93"/>
      <c r="L7" s="93"/>
      <c r="M7" s="93"/>
      <c r="N7" s="93"/>
      <c r="O7" s="93"/>
      <c r="P7" s="93"/>
      <c r="Q7" s="93"/>
      <c r="R7" s="93"/>
      <c r="S7" s="93"/>
      <c r="T7" s="93"/>
      <c r="U7" s="93"/>
      <c r="V7" s="93"/>
      <c r="W7" s="93"/>
      <c r="X7" s="93"/>
      <c r="Y7" s="93"/>
      <c r="Z7" s="93"/>
      <c r="AA7" s="93"/>
      <c r="AB7" s="93"/>
      <c r="AC7" s="93"/>
      <c r="AD7" s="93"/>
      <c r="AE7" s="93"/>
      <c r="AF7" s="93"/>
      <c r="AG7" s="93"/>
      <c r="AH7" s="93"/>
      <c r="AI7" s="93"/>
      <c r="AJ7" s="93"/>
      <c r="AK7" s="93"/>
      <c r="AL7" s="93"/>
      <c r="AM7" s="93"/>
      <c r="AN7" s="93"/>
      <c r="AO7" s="93"/>
      <c r="AP7" s="93"/>
      <c r="AQ7" s="93"/>
      <c r="AR7" s="93"/>
      <c r="AS7" s="93"/>
      <c r="AT7" s="93"/>
      <c r="AU7" s="93"/>
      <c r="AV7" s="93"/>
      <c r="AW7" s="93"/>
      <c r="AX7" s="93"/>
      <c r="AY7" s="94"/>
      <c r="AZ7" s="94"/>
      <c r="BA7" s="94"/>
      <c r="BB7" s="94"/>
      <c r="BC7" s="94"/>
      <c r="BD7" s="94"/>
    </row>
    <row r="8" spans="1:56" ht="11.25" customHeight="1" x14ac:dyDescent="0.2">
      <c r="A8" s="95"/>
      <c r="B8" s="1835" t="s">
        <v>457</v>
      </c>
      <c r="C8" s="1836"/>
      <c r="D8" s="1836"/>
      <c r="E8" s="1836"/>
      <c r="F8" s="1836"/>
      <c r="G8" s="1836"/>
      <c r="H8" s="1836"/>
      <c r="I8" s="1836"/>
      <c r="J8" s="1836"/>
      <c r="K8" s="1837"/>
      <c r="L8" s="558" t="s">
        <v>1146</v>
      </c>
      <c r="M8" s="559"/>
      <c r="N8" s="559"/>
      <c r="O8" s="559"/>
      <c r="P8" s="559"/>
      <c r="Q8" s="559"/>
      <c r="R8" s="560"/>
      <c r="S8" s="561" t="s">
        <v>1147</v>
      </c>
      <c r="T8" s="562"/>
      <c r="U8" s="562"/>
      <c r="V8" s="562"/>
      <c r="W8" s="562"/>
      <c r="X8" s="562"/>
      <c r="Y8" s="562"/>
      <c r="Z8" s="562"/>
      <c r="AA8" s="562"/>
      <c r="AB8" s="562"/>
      <c r="AC8" s="562"/>
      <c r="AD8" s="562"/>
      <c r="AE8" s="562"/>
      <c r="AF8" s="562"/>
      <c r="AG8" s="562"/>
      <c r="AH8" s="562"/>
      <c r="AI8" s="562"/>
      <c r="AJ8" s="562"/>
      <c r="AK8" s="562"/>
      <c r="AL8" s="562"/>
      <c r="AM8" s="562"/>
      <c r="AN8" s="562"/>
      <c r="AO8" s="562"/>
      <c r="AP8" s="562"/>
      <c r="AQ8" s="562"/>
      <c r="AR8" s="562"/>
      <c r="AS8" s="562"/>
      <c r="AT8" s="562"/>
      <c r="AU8" s="562"/>
      <c r="AV8" s="562"/>
      <c r="AW8" s="562"/>
      <c r="AX8" s="563"/>
      <c r="AY8" s="1838" t="s">
        <v>1148</v>
      </c>
      <c r="AZ8" s="1838"/>
      <c r="BA8" s="1838"/>
      <c r="BB8" s="1838"/>
      <c r="BC8" s="1838"/>
      <c r="BD8" s="1838"/>
    </row>
    <row r="9" spans="1:56" ht="69" customHeight="1" x14ac:dyDescent="0.2">
      <c r="A9" s="95"/>
      <c r="B9" s="1839" t="s">
        <v>126</v>
      </c>
      <c r="C9" s="1840"/>
      <c r="D9" s="1841"/>
      <c r="E9" s="569" t="s">
        <v>451</v>
      </c>
      <c r="F9" s="1839" t="s">
        <v>1149</v>
      </c>
      <c r="G9" s="1840"/>
      <c r="H9" s="1841"/>
      <c r="I9" s="1839" t="s">
        <v>465</v>
      </c>
      <c r="J9" s="1840"/>
      <c r="K9" s="1841"/>
      <c r="L9" s="564" t="s">
        <v>1150</v>
      </c>
      <c r="M9" s="564" t="s">
        <v>1153</v>
      </c>
      <c r="N9" s="565"/>
      <c r="O9" s="566" t="s">
        <v>1151</v>
      </c>
      <c r="P9" s="566" t="s">
        <v>1152</v>
      </c>
      <c r="Q9" s="566" t="s">
        <v>1154</v>
      </c>
      <c r="R9" s="564" t="s">
        <v>1155</v>
      </c>
      <c r="S9" s="1839" t="s">
        <v>1156</v>
      </c>
      <c r="T9" s="1840"/>
      <c r="U9" s="1841"/>
      <c r="V9" s="564" t="s">
        <v>1157</v>
      </c>
      <c r="W9" s="564" t="s">
        <v>1158</v>
      </c>
      <c r="X9" s="564" t="s">
        <v>1159</v>
      </c>
      <c r="Y9" s="567" t="s">
        <v>1160</v>
      </c>
      <c r="Z9" s="567" t="s">
        <v>1162</v>
      </c>
      <c r="AA9" s="567" t="s">
        <v>1164</v>
      </c>
      <c r="AB9" s="567" t="s">
        <v>1166</v>
      </c>
      <c r="AC9" s="567" t="s">
        <v>1168</v>
      </c>
      <c r="AD9" s="567" t="s">
        <v>1170</v>
      </c>
      <c r="AE9" s="567" t="s">
        <v>129</v>
      </c>
      <c r="AF9" s="568"/>
      <c r="AG9" s="618" t="s">
        <v>1161</v>
      </c>
      <c r="AH9" s="618" t="s">
        <v>1163</v>
      </c>
      <c r="AI9" s="618" t="s">
        <v>1165</v>
      </c>
      <c r="AJ9" s="618" t="s">
        <v>1167</v>
      </c>
      <c r="AK9" s="618" t="s">
        <v>1169</v>
      </c>
      <c r="AL9" s="618" t="s">
        <v>1171</v>
      </c>
      <c r="AM9" s="618" t="s">
        <v>1172</v>
      </c>
      <c r="AN9" s="618" t="s">
        <v>1173</v>
      </c>
      <c r="AO9" s="618" t="s">
        <v>1174</v>
      </c>
      <c r="AP9" s="564" t="s">
        <v>1175</v>
      </c>
      <c r="AQ9" s="566" t="s">
        <v>1176</v>
      </c>
      <c r="AR9" s="564" t="s">
        <v>1150</v>
      </c>
      <c r="AS9" s="566" t="s">
        <v>1177</v>
      </c>
      <c r="AT9" s="564" t="s">
        <v>1153</v>
      </c>
      <c r="AU9" s="564" t="s">
        <v>1178</v>
      </c>
      <c r="AV9" s="564" t="s">
        <v>1179</v>
      </c>
      <c r="AW9" s="569" t="s">
        <v>1180</v>
      </c>
      <c r="AX9" s="569" t="s">
        <v>1181</v>
      </c>
      <c r="AY9" s="570" t="s">
        <v>1182</v>
      </c>
      <c r="AZ9" s="1838" t="s">
        <v>1183</v>
      </c>
      <c r="BA9" s="1838"/>
      <c r="BB9" s="1838"/>
      <c r="BC9" s="570" t="s">
        <v>127</v>
      </c>
      <c r="BD9" s="609" t="s">
        <v>128</v>
      </c>
    </row>
    <row r="10" spans="1:56" ht="409.5" customHeight="1" x14ac:dyDescent="0.2">
      <c r="A10" s="612"/>
      <c r="B10" s="1842" t="s">
        <v>3114</v>
      </c>
      <c r="C10" s="1842"/>
      <c r="D10" s="1842"/>
      <c r="E10" s="608" t="s">
        <v>1211</v>
      </c>
      <c r="F10" s="1897" t="s">
        <v>1212</v>
      </c>
      <c r="G10" s="1897"/>
      <c r="H10" s="1897"/>
      <c r="I10" s="1842" t="s">
        <v>3115</v>
      </c>
      <c r="J10" s="1842"/>
      <c r="K10" s="1842"/>
      <c r="L10" s="617" t="s">
        <v>1208</v>
      </c>
      <c r="M10" s="631" t="s">
        <v>1209</v>
      </c>
      <c r="N10" s="574"/>
      <c r="O10" s="96">
        <f>VLOOKUP(L10,[39]Listas!$M$69:$N$73,2,0)</f>
        <v>2</v>
      </c>
      <c r="P10" s="96"/>
      <c r="Q10" s="96">
        <f>HLOOKUP(M10,[39]Listas!$O$67:$Q$68,2,0)</f>
        <v>20</v>
      </c>
      <c r="R10" s="618" t="str">
        <f>INDEX([39]Listas!$O$69:$Q$73,MATCH(L10,[39]Listas!$M$69:$M$73,0),MATCH(M10,[39]Listas!$O$67:$Q$67,0))</f>
        <v>40
ALTA</v>
      </c>
      <c r="S10" s="1849" t="s">
        <v>3116</v>
      </c>
      <c r="T10" s="1849"/>
      <c r="U10" s="1849"/>
      <c r="V10" s="607" t="s">
        <v>132</v>
      </c>
      <c r="W10" s="607" t="s">
        <v>132</v>
      </c>
      <c r="X10" s="607" t="s">
        <v>132</v>
      </c>
      <c r="Y10" s="607" t="s">
        <v>132</v>
      </c>
      <c r="Z10" s="607" t="s">
        <v>132</v>
      </c>
      <c r="AA10" s="607" t="s">
        <v>83</v>
      </c>
      <c r="AB10" s="607" t="s">
        <v>132</v>
      </c>
      <c r="AC10" s="607" t="s">
        <v>132</v>
      </c>
      <c r="AD10" s="607" t="s">
        <v>132</v>
      </c>
      <c r="AE10" s="607" t="s">
        <v>132</v>
      </c>
      <c r="AF10" s="575"/>
      <c r="AG10" s="96">
        <f t="shared" ref="AG10:AG15" si="0">IF(Y10="SI",15,0)</f>
        <v>15</v>
      </c>
      <c r="AH10" s="96">
        <f t="shared" ref="AH10:AH15" si="1">IF(Z10="SI",5,0)</f>
        <v>5</v>
      </c>
      <c r="AI10" s="96">
        <f t="shared" ref="AI10:AI15" si="2">IF(AA10="SI",15,0)</f>
        <v>0</v>
      </c>
      <c r="AJ10" s="96">
        <f t="shared" ref="AJ10:AJ15" si="3">IF(AB10="SI",10,0)</f>
        <v>10</v>
      </c>
      <c r="AK10" s="96">
        <f t="shared" ref="AK10:AK15" si="4">IF(AC10="SI",15,0)</f>
        <v>15</v>
      </c>
      <c r="AL10" s="96">
        <f t="shared" ref="AL10:AL15" si="5">IF(AD10="SI",10,0)</f>
        <v>10</v>
      </c>
      <c r="AM10" s="96">
        <f t="shared" ref="AM10:AM15" si="6">IF(AE10="SI",30,0)</f>
        <v>30</v>
      </c>
      <c r="AN10" s="96">
        <f t="shared" ref="AN10:AN15" si="7">SUM(AG10+AH10+AI10+AJ10+AK10+AL10+AM10)</f>
        <v>85</v>
      </c>
      <c r="AO10" s="96">
        <f t="shared" ref="AO10:AO15" si="8">IF(AN10&lt;=50,0,IF(AN10&gt;=76,2,1))</f>
        <v>2</v>
      </c>
      <c r="AP10" s="618" t="str">
        <f t="shared" ref="AP10:AP15" si="9">CONCATENATE(AN10,"- disminuye ",AO10)</f>
        <v>85- disminuye 2</v>
      </c>
      <c r="AQ10" s="96">
        <f t="shared" ref="AQ10:AQ15" si="10">IF(V10="SI",O10-AO10,O10)</f>
        <v>0</v>
      </c>
      <c r="AR10" s="618" t="str">
        <f>IF(AQ10&lt;=1,"Rara vez",VLOOKUP(AQ10,[39]Listas!$L$69:$M$73,2,0))</f>
        <v>Rara vez</v>
      </c>
      <c r="AS10" s="96">
        <f t="shared" ref="AS10:AS15" si="11">IF(W10="SI",Q10-AO10,Q10)</f>
        <v>18</v>
      </c>
      <c r="AT10" s="618" t="str">
        <f t="shared" ref="AT10:AT15" si="12">IF(AS10&lt;=9,"Moderado",IF(AS10=20,"Catastrófico",IF(AS10=18,"Moderado","Mayor")))</f>
        <v>Moderado</v>
      </c>
      <c r="AU10" s="618" t="str">
        <f>INDEX([39]Listas!$O$69:$Q$73,MATCH(AR10,[39]Listas!$M$69:$M$73,0),MATCH(AT10,[39]Listas!$O$67:$Q$67,0))</f>
        <v>5
BAJA</v>
      </c>
      <c r="AV10" s="617" t="s">
        <v>1188</v>
      </c>
      <c r="AW10" s="607" t="s">
        <v>3117</v>
      </c>
      <c r="AX10" s="607" t="s">
        <v>3118</v>
      </c>
      <c r="AY10" s="617" t="s">
        <v>1315</v>
      </c>
      <c r="AZ10" s="2100" t="s">
        <v>3119</v>
      </c>
      <c r="BA10" s="2100"/>
      <c r="BB10" s="2100"/>
      <c r="BC10" s="607" t="s">
        <v>1408</v>
      </c>
      <c r="BD10" s="607" t="s">
        <v>3120</v>
      </c>
    </row>
    <row r="11" spans="1:56" ht="61.5" hidden="1" customHeight="1" x14ac:dyDescent="0.2">
      <c r="A11" s="612"/>
      <c r="B11" s="1829"/>
      <c r="C11" s="1830"/>
      <c r="D11" s="1831"/>
      <c r="E11" s="608"/>
      <c r="F11" s="1843"/>
      <c r="G11" s="1844"/>
      <c r="H11" s="1845"/>
      <c r="I11" s="1829"/>
      <c r="J11" s="1830"/>
      <c r="K11" s="1831"/>
      <c r="L11" s="617"/>
      <c r="M11" s="631"/>
      <c r="N11" s="574"/>
      <c r="O11" s="96" t="e">
        <f>VLOOKUP(L11,[39]Listas!$M$69:$N$73,2,0)</f>
        <v>#N/A</v>
      </c>
      <c r="P11" s="96"/>
      <c r="Q11" s="96" t="e">
        <f>HLOOKUP(M11,[39]Listas!$O$67:$Q$68,2,0)</f>
        <v>#N/A</v>
      </c>
      <c r="R11" s="618" t="e">
        <f>INDEX([39]Listas!$O$69:$Q$73,MATCH(L11,[39]Listas!$M$69:$M$73,0),MATCH(M11,[39]Listas!$O$67:$Q$67,0))</f>
        <v>#N/A</v>
      </c>
      <c r="S11" s="1829"/>
      <c r="T11" s="1830"/>
      <c r="U11" s="1831"/>
      <c r="V11" s="607"/>
      <c r="W11" s="607"/>
      <c r="X11" s="607"/>
      <c r="Y11" s="607"/>
      <c r="Z11" s="607"/>
      <c r="AA11" s="607"/>
      <c r="AB11" s="607"/>
      <c r="AC11" s="607"/>
      <c r="AD11" s="607"/>
      <c r="AE11" s="607"/>
      <c r="AF11" s="575"/>
      <c r="AG11" s="96">
        <f t="shared" si="0"/>
        <v>0</v>
      </c>
      <c r="AH11" s="96">
        <f t="shared" si="1"/>
        <v>0</v>
      </c>
      <c r="AI11" s="96">
        <f t="shared" si="2"/>
        <v>0</v>
      </c>
      <c r="AJ11" s="96">
        <f t="shared" si="3"/>
        <v>0</v>
      </c>
      <c r="AK11" s="96">
        <f t="shared" si="4"/>
        <v>0</v>
      </c>
      <c r="AL11" s="96">
        <f t="shared" si="5"/>
        <v>0</v>
      </c>
      <c r="AM11" s="96">
        <f t="shared" si="6"/>
        <v>0</v>
      </c>
      <c r="AN11" s="96">
        <f t="shared" si="7"/>
        <v>0</v>
      </c>
      <c r="AO11" s="96">
        <f t="shared" si="8"/>
        <v>0</v>
      </c>
      <c r="AP11" s="618" t="str">
        <f t="shared" si="9"/>
        <v>0- disminuye 0</v>
      </c>
      <c r="AQ11" s="96" t="e">
        <f t="shared" si="10"/>
        <v>#N/A</v>
      </c>
      <c r="AR11" s="618" t="e">
        <f>IF(AQ11&lt;=1,"Rara vez",VLOOKUP(AQ11,[39]Listas!$L$69:$M$73,2,0))</f>
        <v>#N/A</v>
      </c>
      <c r="AS11" s="96" t="e">
        <f t="shared" si="11"/>
        <v>#N/A</v>
      </c>
      <c r="AT11" s="618" t="e">
        <f t="shared" si="12"/>
        <v>#N/A</v>
      </c>
      <c r="AU11" s="618" t="e">
        <f>INDEX([39]Listas!$O$69:$Q$73,MATCH(AR11,[39]Listas!$M$69:$M$73,0),MATCH(AT11,[39]Listas!$O$67:$Q$67,0))</f>
        <v>#N/A</v>
      </c>
      <c r="AV11" s="617"/>
      <c r="AW11" s="608"/>
      <c r="AX11" s="608"/>
      <c r="AY11" s="617"/>
      <c r="AZ11" s="1862" t="s">
        <v>1190</v>
      </c>
      <c r="BA11" s="1862"/>
      <c r="BB11" s="1862"/>
      <c r="BC11" s="607"/>
      <c r="BD11" s="607"/>
    </row>
    <row r="12" spans="1:56" ht="59.25" hidden="1" customHeight="1" x14ac:dyDescent="0.2">
      <c r="A12" s="612"/>
      <c r="B12" s="1829"/>
      <c r="C12" s="1830"/>
      <c r="D12" s="1831"/>
      <c r="E12" s="608"/>
      <c r="F12" s="1843"/>
      <c r="G12" s="1844"/>
      <c r="H12" s="1845"/>
      <c r="I12" s="1829"/>
      <c r="J12" s="1830"/>
      <c r="K12" s="1831"/>
      <c r="L12" s="617"/>
      <c r="M12" s="631"/>
      <c r="N12" s="574"/>
      <c r="O12" s="96" t="e">
        <f>VLOOKUP(L12,[39]Listas!$M$69:$N$73,2,0)</f>
        <v>#N/A</v>
      </c>
      <c r="P12" s="96"/>
      <c r="Q12" s="96" t="e">
        <f>HLOOKUP(M12,[39]Listas!$O$67:$Q$68,2,0)</f>
        <v>#N/A</v>
      </c>
      <c r="R12" s="618" t="e">
        <f>INDEX([39]Listas!$O$69:$Q$73,MATCH(L12,[39]Listas!$M$69:$M$73,0),MATCH(M12,[39]Listas!$O$67:$Q$67,0))</f>
        <v>#N/A</v>
      </c>
      <c r="S12" s="1829"/>
      <c r="T12" s="1830"/>
      <c r="U12" s="1831"/>
      <c r="V12" s="607"/>
      <c r="W12" s="607"/>
      <c r="X12" s="607"/>
      <c r="Y12" s="607"/>
      <c r="Z12" s="607"/>
      <c r="AA12" s="607"/>
      <c r="AB12" s="607"/>
      <c r="AC12" s="607"/>
      <c r="AD12" s="607"/>
      <c r="AE12" s="607"/>
      <c r="AF12" s="575"/>
      <c r="AG12" s="96">
        <f t="shared" si="0"/>
        <v>0</v>
      </c>
      <c r="AH12" s="96">
        <f t="shared" si="1"/>
        <v>0</v>
      </c>
      <c r="AI12" s="96">
        <f t="shared" si="2"/>
        <v>0</v>
      </c>
      <c r="AJ12" s="96">
        <f t="shared" si="3"/>
        <v>0</v>
      </c>
      <c r="AK12" s="96">
        <f t="shared" si="4"/>
        <v>0</v>
      </c>
      <c r="AL12" s="96">
        <f t="shared" si="5"/>
        <v>0</v>
      </c>
      <c r="AM12" s="96">
        <f t="shared" si="6"/>
        <v>0</v>
      </c>
      <c r="AN12" s="96">
        <f t="shared" si="7"/>
        <v>0</v>
      </c>
      <c r="AO12" s="96">
        <f t="shared" si="8"/>
        <v>0</v>
      </c>
      <c r="AP12" s="618" t="str">
        <f t="shared" si="9"/>
        <v>0- disminuye 0</v>
      </c>
      <c r="AQ12" s="96" t="e">
        <f t="shared" si="10"/>
        <v>#N/A</v>
      </c>
      <c r="AR12" s="618" t="e">
        <f>IF(AQ12&lt;=1,"Rara vez",VLOOKUP(AQ12,[39]Listas!$L$69:$M$73,2,0))</f>
        <v>#N/A</v>
      </c>
      <c r="AS12" s="96" t="e">
        <f t="shared" si="11"/>
        <v>#N/A</v>
      </c>
      <c r="AT12" s="618" t="e">
        <f t="shared" si="12"/>
        <v>#N/A</v>
      </c>
      <c r="AU12" s="618" t="e">
        <f>INDEX([39]Listas!$O$69:$Q$73,MATCH(AR12,[39]Listas!$M$69:$M$73,0),MATCH(AT12,[39]Listas!$O$67:$Q$67,0))</f>
        <v>#N/A</v>
      </c>
      <c r="AV12" s="617"/>
      <c r="AW12" s="608"/>
      <c r="AX12" s="608"/>
      <c r="AY12" s="617"/>
      <c r="AZ12" s="1862" t="s">
        <v>1190</v>
      </c>
      <c r="BA12" s="1862"/>
      <c r="BB12" s="1862"/>
      <c r="BC12" s="607"/>
      <c r="BD12" s="607"/>
    </row>
    <row r="13" spans="1:56" ht="56.25" hidden="1" customHeight="1" x14ac:dyDescent="0.2">
      <c r="A13" s="612"/>
      <c r="B13" s="1829"/>
      <c r="C13" s="1830"/>
      <c r="D13" s="1831"/>
      <c r="E13" s="608"/>
      <c r="F13" s="1843"/>
      <c r="G13" s="1844"/>
      <c r="H13" s="1845"/>
      <c r="I13" s="1829"/>
      <c r="J13" s="1830"/>
      <c r="K13" s="1831"/>
      <c r="L13" s="617"/>
      <c r="M13" s="631"/>
      <c r="N13" s="574"/>
      <c r="O13" s="96" t="e">
        <f>VLOOKUP(L13,[39]Listas!$M$69:$N$73,2,0)</f>
        <v>#N/A</v>
      </c>
      <c r="P13" s="96"/>
      <c r="Q13" s="96" t="e">
        <f>HLOOKUP(M13,[39]Listas!$O$67:$Q$68,2,0)</f>
        <v>#N/A</v>
      </c>
      <c r="R13" s="618" t="e">
        <f>INDEX([39]Listas!$O$69:$Q$73,MATCH(L13,[39]Listas!$M$69:$M$73,0),MATCH(M13,[39]Listas!$O$67:$Q$67,0))</f>
        <v>#N/A</v>
      </c>
      <c r="S13" s="599"/>
      <c r="T13" s="600"/>
      <c r="U13" s="601"/>
      <c r="V13" s="607"/>
      <c r="W13" s="607"/>
      <c r="X13" s="607"/>
      <c r="Y13" s="607"/>
      <c r="Z13" s="607"/>
      <c r="AA13" s="607"/>
      <c r="AB13" s="607"/>
      <c r="AC13" s="607"/>
      <c r="AD13" s="607"/>
      <c r="AE13" s="607"/>
      <c r="AF13" s="575"/>
      <c r="AG13" s="96">
        <f t="shared" si="0"/>
        <v>0</v>
      </c>
      <c r="AH13" s="96">
        <f t="shared" si="1"/>
        <v>0</v>
      </c>
      <c r="AI13" s="96">
        <f t="shared" si="2"/>
        <v>0</v>
      </c>
      <c r="AJ13" s="96">
        <f t="shared" si="3"/>
        <v>0</v>
      </c>
      <c r="AK13" s="96">
        <f t="shared" si="4"/>
        <v>0</v>
      </c>
      <c r="AL13" s="96">
        <f t="shared" si="5"/>
        <v>0</v>
      </c>
      <c r="AM13" s="96">
        <f t="shared" si="6"/>
        <v>0</v>
      </c>
      <c r="AN13" s="96">
        <f t="shared" si="7"/>
        <v>0</v>
      </c>
      <c r="AO13" s="96">
        <f t="shared" si="8"/>
        <v>0</v>
      </c>
      <c r="AP13" s="618" t="str">
        <f t="shared" si="9"/>
        <v>0- disminuye 0</v>
      </c>
      <c r="AQ13" s="96" t="e">
        <f t="shared" si="10"/>
        <v>#N/A</v>
      </c>
      <c r="AR13" s="618" t="e">
        <f>IF(AQ13&lt;=1,"Rara vez",VLOOKUP(AQ13,[39]Listas!$L$69:$M$73,2,0))</f>
        <v>#N/A</v>
      </c>
      <c r="AS13" s="96" t="e">
        <f t="shared" si="11"/>
        <v>#N/A</v>
      </c>
      <c r="AT13" s="618" t="e">
        <f t="shared" si="12"/>
        <v>#N/A</v>
      </c>
      <c r="AU13" s="618" t="e">
        <f>INDEX([39]Listas!$O$69:$Q$73,MATCH(AR13,[39]Listas!$M$69:$M$73,0),MATCH(AT13,[39]Listas!$O$67:$Q$67,0))</f>
        <v>#N/A</v>
      </c>
      <c r="AV13" s="617"/>
      <c r="AW13" s="608"/>
      <c r="AX13" s="608"/>
      <c r="AY13" s="617"/>
      <c r="AZ13" s="1862" t="s">
        <v>1190</v>
      </c>
      <c r="BA13" s="1862"/>
      <c r="BB13" s="1862"/>
      <c r="BC13" s="607"/>
      <c r="BD13" s="607"/>
    </row>
    <row r="14" spans="1:56" ht="61.5" hidden="1" customHeight="1" x14ac:dyDescent="0.2">
      <c r="A14" s="612"/>
      <c r="B14" s="1829"/>
      <c r="C14" s="1830"/>
      <c r="D14" s="1831"/>
      <c r="E14" s="608"/>
      <c r="F14" s="1843"/>
      <c r="G14" s="1844"/>
      <c r="H14" s="1845"/>
      <c r="I14" s="1829"/>
      <c r="J14" s="1830"/>
      <c r="K14" s="1831"/>
      <c r="L14" s="617"/>
      <c r="M14" s="631"/>
      <c r="N14" s="574"/>
      <c r="O14" s="96" t="e">
        <f>VLOOKUP(L14,[39]Listas!$M$69:$N$73,2,0)</f>
        <v>#N/A</v>
      </c>
      <c r="P14" s="96"/>
      <c r="Q14" s="96" t="e">
        <f>HLOOKUP(M14,[39]Listas!$O$67:$Q$68,2,0)</f>
        <v>#N/A</v>
      </c>
      <c r="R14" s="618" t="e">
        <f>INDEX([39]Listas!$O$69:$Q$73,MATCH(L14,[39]Listas!$M$69:$M$73,0),MATCH(M14,[39]Listas!$O$67:$Q$67,0))</f>
        <v>#N/A</v>
      </c>
      <c r="S14" s="1829"/>
      <c r="T14" s="1830"/>
      <c r="U14" s="1831"/>
      <c r="V14" s="607"/>
      <c r="W14" s="607"/>
      <c r="X14" s="607"/>
      <c r="Y14" s="607"/>
      <c r="Z14" s="607"/>
      <c r="AA14" s="607"/>
      <c r="AB14" s="607"/>
      <c r="AC14" s="607"/>
      <c r="AD14" s="607"/>
      <c r="AE14" s="607"/>
      <c r="AF14" s="575"/>
      <c r="AG14" s="96">
        <f t="shared" si="0"/>
        <v>0</v>
      </c>
      <c r="AH14" s="96">
        <f t="shared" si="1"/>
        <v>0</v>
      </c>
      <c r="AI14" s="96">
        <f t="shared" si="2"/>
        <v>0</v>
      </c>
      <c r="AJ14" s="96">
        <f t="shared" si="3"/>
        <v>0</v>
      </c>
      <c r="AK14" s="96">
        <f t="shared" si="4"/>
        <v>0</v>
      </c>
      <c r="AL14" s="96">
        <f t="shared" si="5"/>
        <v>0</v>
      </c>
      <c r="AM14" s="96">
        <f t="shared" si="6"/>
        <v>0</v>
      </c>
      <c r="AN14" s="96">
        <f t="shared" si="7"/>
        <v>0</v>
      </c>
      <c r="AO14" s="96">
        <f t="shared" si="8"/>
        <v>0</v>
      </c>
      <c r="AP14" s="618" t="str">
        <f t="shared" si="9"/>
        <v>0- disminuye 0</v>
      </c>
      <c r="AQ14" s="96" t="e">
        <f t="shared" si="10"/>
        <v>#N/A</v>
      </c>
      <c r="AR14" s="618" t="e">
        <f>IF(AQ14&lt;=1,"Rara vez",VLOOKUP(AQ14,[39]Listas!$L$69:$M$73,2,0))</f>
        <v>#N/A</v>
      </c>
      <c r="AS14" s="96" t="e">
        <f t="shared" si="11"/>
        <v>#N/A</v>
      </c>
      <c r="AT14" s="618" t="e">
        <f t="shared" si="12"/>
        <v>#N/A</v>
      </c>
      <c r="AU14" s="618" t="e">
        <f>INDEX([39]Listas!$O$69:$Q$73,MATCH(AR14,[39]Listas!$M$69:$M$73,0),MATCH(AT14,[39]Listas!$O$67:$Q$67,0))</f>
        <v>#N/A</v>
      </c>
      <c r="AV14" s="617"/>
      <c r="AW14" s="608"/>
      <c r="AX14" s="608"/>
      <c r="AY14" s="617"/>
      <c r="AZ14" s="1862" t="s">
        <v>1190</v>
      </c>
      <c r="BA14" s="1862"/>
      <c r="BB14" s="1862"/>
      <c r="BC14" s="607"/>
      <c r="BD14" s="607"/>
    </row>
    <row r="15" spans="1:56" ht="59.25" hidden="1" customHeight="1" x14ac:dyDescent="0.2">
      <c r="A15" s="612"/>
      <c r="B15" s="1829"/>
      <c r="C15" s="1830"/>
      <c r="D15" s="1831"/>
      <c r="E15" s="608"/>
      <c r="F15" s="1843"/>
      <c r="G15" s="1844"/>
      <c r="H15" s="1845"/>
      <c r="I15" s="1829"/>
      <c r="J15" s="1830"/>
      <c r="K15" s="1831"/>
      <c r="L15" s="617"/>
      <c r="M15" s="631"/>
      <c r="N15" s="574"/>
      <c r="O15" s="96" t="e">
        <f>VLOOKUP(L15,[39]Listas!$M$69:$N$73,2,0)</f>
        <v>#N/A</v>
      </c>
      <c r="P15" s="96"/>
      <c r="Q15" s="96" t="e">
        <f>HLOOKUP(M15,[39]Listas!$O$67:$Q$68,2,0)</f>
        <v>#N/A</v>
      </c>
      <c r="R15" s="618" t="e">
        <f>INDEX([39]Listas!$O$69:$Q$73,MATCH(L15,[39]Listas!$M$69:$M$73,0),MATCH(M15,[39]Listas!$O$67:$Q$67,0))</f>
        <v>#N/A</v>
      </c>
      <c r="S15" s="1829"/>
      <c r="T15" s="1830"/>
      <c r="U15" s="1831"/>
      <c r="V15" s="607"/>
      <c r="W15" s="607"/>
      <c r="X15" s="607"/>
      <c r="Y15" s="607"/>
      <c r="Z15" s="607"/>
      <c r="AA15" s="607"/>
      <c r="AB15" s="607"/>
      <c r="AC15" s="607"/>
      <c r="AD15" s="607"/>
      <c r="AE15" s="607"/>
      <c r="AF15" s="575"/>
      <c r="AG15" s="96">
        <f t="shared" si="0"/>
        <v>0</v>
      </c>
      <c r="AH15" s="96">
        <f t="shared" si="1"/>
        <v>0</v>
      </c>
      <c r="AI15" s="96">
        <f t="shared" si="2"/>
        <v>0</v>
      </c>
      <c r="AJ15" s="96">
        <f t="shared" si="3"/>
        <v>0</v>
      </c>
      <c r="AK15" s="96">
        <f t="shared" si="4"/>
        <v>0</v>
      </c>
      <c r="AL15" s="96">
        <f t="shared" si="5"/>
        <v>0</v>
      </c>
      <c r="AM15" s="96">
        <f t="shared" si="6"/>
        <v>0</v>
      </c>
      <c r="AN15" s="96">
        <f t="shared" si="7"/>
        <v>0</v>
      </c>
      <c r="AO15" s="96">
        <f t="shared" si="8"/>
        <v>0</v>
      </c>
      <c r="AP15" s="618" t="str">
        <f t="shared" si="9"/>
        <v>0- disminuye 0</v>
      </c>
      <c r="AQ15" s="96" t="e">
        <f t="shared" si="10"/>
        <v>#N/A</v>
      </c>
      <c r="AR15" s="618" t="e">
        <f>IF(AQ15&lt;=1,"Rara vez",VLOOKUP(AQ15,[39]Listas!$L$69:$M$73,2,0))</f>
        <v>#N/A</v>
      </c>
      <c r="AS15" s="96" t="e">
        <f t="shared" si="11"/>
        <v>#N/A</v>
      </c>
      <c r="AT15" s="618" t="e">
        <f t="shared" si="12"/>
        <v>#N/A</v>
      </c>
      <c r="AU15" s="618" t="e">
        <f>INDEX([39]Listas!$O$69:$Q$73,MATCH(AR15,[39]Listas!$M$69:$M$73,0),MATCH(AT15,[39]Listas!$O$67:$Q$67,0))</f>
        <v>#N/A</v>
      </c>
      <c r="AV15" s="617"/>
      <c r="AW15" s="608"/>
      <c r="AX15" s="608"/>
      <c r="AY15" s="617"/>
      <c r="AZ15" s="1862" t="s">
        <v>1190</v>
      </c>
      <c r="BA15" s="1862"/>
      <c r="BB15" s="1862"/>
      <c r="BC15" s="607"/>
      <c r="BD15" s="607"/>
    </row>
    <row r="16" spans="1:56" ht="3.75" customHeight="1" x14ac:dyDescent="0.2">
      <c r="A16" s="87"/>
      <c r="B16" s="97"/>
      <c r="C16" s="97"/>
      <c r="D16" s="97"/>
      <c r="E16" s="90"/>
      <c r="F16" s="97"/>
      <c r="G16" s="97"/>
      <c r="H16" s="97"/>
      <c r="I16" s="97"/>
      <c r="J16" s="97"/>
      <c r="K16" s="97"/>
      <c r="L16" s="90"/>
      <c r="M16" s="90"/>
      <c r="N16" s="90"/>
      <c r="O16" s="90"/>
      <c r="P16" s="90"/>
      <c r="Q16" s="90"/>
      <c r="R16" s="90"/>
      <c r="S16" s="97"/>
      <c r="T16" s="97"/>
      <c r="U16" s="97"/>
      <c r="V16" s="90"/>
      <c r="W16" s="90"/>
      <c r="X16" s="90"/>
      <c r="Y16" s="90"/>
      <c r="Z16" s="90"/>
      <c r="AA16" s="90"/>
      <c r="AB16" s="90"/>
      <c r="AC16" s="90"/>
      <c r="AD16" s="90"/>
      <c r="AE16" s="90"/>
      <c r="AF16" s="90"/>
      <c r="AG16" s="90"/>
      <c r="AH16" s="90"/>
      <c r="AI16" s="90"/>
      <c r="AJ16" s="90"/>
      <c r="AK16" s="90"/>
      <c r="AL16" s="90"/>
      <c r="AM16" s="90"/>
      <c r="AN16" s="90"/>
      <c r="AO16" s="90"/>
      <c r="AP16" s="90"/>
      <c r="AQ16" s="90"/>
      <c r="AR16" s="90"/>
      <c r="AS16" s="90"/>
      <c r="AT16" s="90"/>
      <c r="AU16" s="90"/>
      <c r="AV16" s="97"/>
      <c r="AW16" s="97"/>
      <c r="AX16" s="97"/>
      <c r="AY16" s="90"/>
      <c r="AZ16" s="98"/>
      <c r="BA16" s="98"/>
      <c r="BB16" s="98"/>
      <c r="BC16" s="99"/>
      <c r="BD16" s="100"/>
    </row>
    <row r="17" spans="1:56" ht="15" customHeight="1" x14ac:dyDescent="0.2">
      <c r="A17" s="91"/>
      <c r="B17" s="1863" t="s">
        <v>1196</v>
      </c>
      <c r="C17" s="1863"/>
      <c r="D17" s="1863"/>
      <c r="E17" s="1863"/>
      <c r="F17" s="1863"/>
      <c r="G17" s="1863"/>
      <c r="H17" s="1863"/>
      <c r="I17" s="1863"/>
      <c r="J17" s="1863"/>
      <c r="K17" s="1863"/>
      <c r="L17" s="1863"/>
      <c r="M17" s="1863"/>
      <c r="N17" s="1863"/>
      <c r="O17" s="1863"/>
      <c r="P17" s="1863"/>
      <c r="Q17" s="1863"/>
      <c r="R17" s="1863"/>
      <c r="S17" s="1863"/>
      <c r="T17" s="1863"/>
      <c r="U17" s="1863"/>
      <c r="V17" s="101"/>
      <c r="W17" s="101"/>
      <c r="X17" s="101"/>
      <c r="Y17" s="101"/>
      <c r="Z17" s="101"/>
      <c r="AA17" s="101"/>
      <c r="AB17" s="101"/>
      <c r="AC17" s="101"/>
      <c r="AD17" s="101"/>
      <c r="AE17" s="101"/>
      <c r="AF17" s="101"/>
      <c r="AG17" s="101"/>
      <c r="AH17" s="101"/>
      <c r="AI17" s="101"/>
      <c r="AJ17" s="101"/>
      <c r="AK17" s="101"/>
      <c r="AL17" s="101"/>
      <c r="AM17" s="101"/>
      <c r="AN17" s="101"/>
      <c r="AO17" s="101"/>
      <c r="AP17" s="101"/>
      <c r="AQ17" s="101"/>
      <c r="AR17" s="101"/>
      <c r="AS17" s="101"/>
      <c r="AT17" s="101"/>
      <c r="AU17" s="90"/>
      <c r="AV17" s="102"/>
      <c r="AW17" s="102"/>
      <c r="AX17" s="102"/>
      <c r="AY17" s="1864" t="s">
        <v>3034</v>
      </c>
      <c r="AZ17" s="1865"/>
      <c r="BA17" s="1865"/>
      <c r="BB17" s="1865"/>
      <c r="BC17" s="1865"/>
      <c r="BD17" s="1865"/>
    </row>
    <row r="18" spans="1:56" s="104" customFormat="1" ht="19.5" customHeight="1" x14ac:dyDescent="0.2">
      <c r="A18" s="103"/>
      <c r="B18" s="1866" t="s">
        <v>1197</v>
      </c>
      <c r="C18" s="1867"/>
      <c r="D18" s="1867"/>
      <c r="E18" s="1867"/>
      <c r="F18" s="1867"/>
      <c r="G18" s="1867"/>
      <c r="H18" s="1868"/>
      <c r="I18" s="1866" t="s">
        <v>1198</v>
      </c>
      <c r="J18" s="1867"/>
      <c r="K18" s="1867"/>
      <c r="L18" s="1867"/>
      <c r="M18" s="1867"/>
      <c r="N18" s="1867"/>
      <c r="O18" s="1867"/>
      <c r="P18" s="1867"/>
      <c r="Q18" s="1867"/>
      <c r="R18" s="1867"/>
      <c r="S18" s="1867"/>
      <c r="T18" s="1867"/>
      <c r="U18" s="1868"/>
      <c r="V18" s="1866" t="s">
        <v>604</v>
      </c>
      <c r="W18" s="1867"/>
      <c r="X18" s="1867"/>
      <c r="Y18" s="1867"/>
      <c r="Z18" s="1867"/>
      <c r="AA18" s="1867"/>
      <c r="AB18" s="1867"/>
      <c r="AC18" s="1867"/>
      <c r="AD18" s="1867"/>
      <c r="AE18" s="1867"/>
      <c r="AF18" s="1867"/>
      <c r="AG18" s="1867"/>
      <c r="AH18" s="1867"/>
      <c r="AI18" s="1867"/>
      <c r="AJ18" s="1867"/>
      <c r="AK18" s="1867"/>
      <c r="AL18" s="1867"/>
      <c r="AM18" s="1867"/>
      <c r="AN18" s="1867"/>
      <c r="AO18" s="1867"/>
      <c r="AP18" s="1868"/>
      <c r="AQ18" s="576" t="s">
        <v>605</v>
      </c>
      <c r="AR18" s="1866" t="s">
        <v>605</v>
      </c>
      <c r="AS18" s="1867"/>
      <c r="AT18" s="1867"/>
      <c r="AU18" s="1867"/>
      <c r="AV18" s="1867"/>
      <c r="AW18" s="1868"/>
      <c r="AX18" s="102"/>
      <c r="AY18" s="1865"/>
      <c r="AZ18" s="1865"/>
      <c r="BA18" s="1865"/>
      <c r="BB18" s="1865"/>
      <c r="BC18" s="1865"/>
      <c r="BD18" s="1865"/>
    </row>
    <row r="19" spans="1:56" s="104" customFormat="1" ht="25.5" customHeight="1" x14ac:dyDescent="0.2">
      <c r="A19" s="105"/>
      <c r="B19" s="1869" t="s">
        <v>1213</v>
      </c>
      <c r="C19" s="1870"/>
      <c r="D19" s="1870"/>
      <c r="E19" s="1870"/>
      <c r="F19" s="1870"/>
      <c r="G19" s="1870"/>
      <c r="H19" s="1871"/>
      <c r="I19" s="1869" t="s">
        <v>2864</v>
      </c>
      <c r="J19" s="1870"/>
      <c r="K19" s="1870"/>
      <c r="L19" s="1870"/>
      <c r="M19" s="1870"/>
      <c r="N19" s="1870"/>
      <c r="O19" s="1870"/>
      <c r="P19" s="1870"/>
      <c r="Q19" s="1870"/>
      <c r="R19" s="1870"/>
      <c r="S19" s="1870"/>
      <c r="T19" s="1870"/>
      <c r="U19" s="1871"/>
      <c r="V19" s="1869" t="s">
        <v>865</v>
      </c>
      <c r="W19" s="1870"/>
      <c r="X19" s="1870"/>
      <c r="Y19" s="1870"/>
      <c r="Z19" s="1870"/>
      <c r="AA19" s="1870"/>
      <c r="AB19" s="1870"/>
      <c r="AC19" s="1870"/>
      <c r="AD19" s="1870"/>
      <c r="AE19" s="1870"/>
      <c r="AF19" s="1870"/>
      <c r="AG19" s="1870"/>
      <c r="AH19" s="1870"/>
      <c r="AI19" s="1870"/>
      <c r="AJ19" s="1870"/>
      <c r="AK19" s="1870"/>
      <c r="AL19" s="1870"/>
      <c r="AM19" s="1870"/>
      <c r="AN19" s="1870"/>
      <c r="AO19" s="1870"/>
      <c r="AP19" s="1871"/>
      <c r="AQ19" s="106"/>
      <c r="AR19" s="1869"/>
      <c r="AS19" s="1870"/>
      <c r="AT19" s="1870"/>
      <c r="AU19" s="1870"/>
      <c r="AV19" s="1870"/>
      <c r="AW19" s="1871"/>
      <c r="AX19" s="102"/>
      <c r="AY19" s="1865"/>
      <c r="AZ19" s="1865"/>
      <c r="BA19" s="1865"/>
      <c r="BB19" s="1865"/>
      <c r="BC19" s="1865"/>
      <c r="BD19" s="1865"/>
    </row>
    <row r="20" spans="1:56" s="104" customFormat="1" ht="25.5" customHeight="1" x14ac:dyDescent="0.2">
      <c r="A20" s="105"/>
      <c r="B20" s="1869" t="s">
        <v>1215</v>
      </c>
      <c r="C20" s="1870"/>
      <c r="D20" s="1870"/>
      <c r="E20" s="1870"/>
      <c r="F20" s="1870"/>
      <c r="G20" s="1870"/>
      <c r="H20" s="1871"/>
      <c r="I20" s="1869" t="s">
        <v>3121</v>
      </c>
      <c r="J20" s="1870"/>
      <c r="K20" s="1870"/>
      <c r="L20" s="1870"/>
      <c r="M20" s="1870"/>
      <c r="N20" s="1870"/>
      <c r="O20" s="1870"/>
      <c r="P20" s="1870"/>
      <c r="Q20" s="1870"/>
      <c r="R20" s="1870"/>
      <c r="S20" s="1870"/>
      <c r="T20" s="1870"/>
      <c r="U20" s="1871"/>
      <c r="V20" s="1869" t="s">
        <v>865</v>
      </c>
      <c r="W20" s="1870"/>
      <c r="X20" s="1870"/>
      <c r="Y20" s="1870"/>
      <c r="Z20" s="1870"/>
      <c r="AA20" s="1870"/>
      <c r="AB20" s="1870"/>
      <c r="AC20" s="1870"/>
      <c r="AD20" s="1870"/>
      <c r="AE20" s="1870"/>
      <c r="AF20" s="1870"/>
      <c r="AG20" s="1870"/>
      <c r="AH20" s="1870"/>
      <c r="AI20" s="1870"/>
      <c r="AJ20" s="1870"/>
      <c r="AK20" s="1870"/>
      <c r="AL20" s="1870"/>
      <c r="AM20" s="1870"/>
      <c r="AN20" s="1870"/>
      <c r="AO20" s="1870"/>
      <c r="AP20" s="1871"/>
      <c r="AQ20" s="106"/>
      <c r="AR20" s="1869"/>
      <c r="AS20" s="1870"/>
      <c r="AT20" s="1870"/>
      <c r="AU20" s="1870"/>
      <c r="AV20" s="1870"/>
      <c r="AW20" s="1871"/>
      <c r="AX20" s="102"/>
      <c r="AY20" s="1865"/>
      <c r="AZ20" s="1865"/>
      <c r="BA20" s="1865"/>
      <c r="BB20" s="1865"/>
      <c r="BC20" s="1865"/>
      <c r="BD20" s="1865"/>
    </row>
    <row r="21" spans="1:56" ht="25.5" customHeight="1" x14ac:dyDescent="0.2">
      <c r="A21" s="105"/>
      <c r="B21" s="1869"/>
      <c r="C21" s="1870"/>
      <c r="D21" s="1870"/>
      <c r="E21" s="1870"/>
      <c r="F21" s="1870"/>
      <c r="G21" s="1870"/>
      <c r="H21" s="1871"/>
      <c r="I21" s="1869"/>
      <c r="J21" s="1870"/>
      <c r="K21" s="1870"/>
      <c r="L21" s="1870"/>
      <c r="M21" s="1870"/>
      <c r="N21" s="1870"/>
      <c r="O21" s="1870"/>
      <c r="P21" s="1870"/>
      <c r="Q21" s="1870"/>
      <c r="R21" s="1870"/>
      <c r="S21" s="1870"/>
      <c r="T21" s="1870"/>
      <c r="U21" s="1871"/>
      <c r="V21" s="1869"/>
      <c r="W21" s="1870"/>
      <c r="X21" s="1870"/>
      <c r="Y21" s="1870"/>
      <c r="Z21" s="1870"/>
      <c r="AA21" s="1870"/>
      <c r="AB21" s="1870"/>
      <c r="AC21" s="1870"/>
      <c r="AD21" s="1870"/>
      <c r="AE21" s="1870"/>
      <c r="AF21" s="1870"/>
      <c r="AG21" s="1870"/>
      <c r="AH21" s="1870"/>
      <c r="AI21" s="1870"/>
      <c r="AJ21" s="1870"/>
      <c r="AK21" s="1870"/>
      <c r="AL21" s="1870"/>
      <c r="AM21" s="1870"/>
      <c r="AN21" s="1870"/>
      <c r="AO21" s="1870"/>
      <c r="AP21" s="1871"/>
      <c r="AQ21" s="106"/>
      <c r="AR21" s="1869"/>
      <c r="AS21" s="1870"/>
      <c r="AT21" s="1870"/>
      <c r="AU21" s="1870"/>
      <c r="AV21" s="1870"/>
      <c r="AW21" s="1871"/>
      <c r="AX21" s="114"/>
      <c r="AY21" s="115"/>
      <c r="AZ21" s="116"/>
      <c r="BA21" s="116"/>
      <c r="BB21" s="116"/>
      <c r="BC21" s="115"/>
      <c r="BD21" s="108"/>
    </row>
    <row r="22" spans="1:56" ht="25.5" customHeight="1" x14ac:dyDescent="0.2">
      <c r="A22" s="105"/>
      <c r="B22" s="1869"/>
      <c r="C22" s="1870"/>
      <c r="D22" s="1870"/>
      <c r="E22" s="1870"/>
      <c r="F22" s="1870"/>
      <c r="G22" s="1870"/>
      <c r="H22" s="1871"/>
      <c r="I22" s="1869"/>
      <c r="J22" s="1870"/>
      <c r="K22" s="1870"/>
      <c r="L22" s="1870"/>
      <c r="M22" s="1870"/>
      <c r="N22" s="1870"/>
      <c r="O22" s="1870"/>
      <c r="P22" s="1870"/>
      <c r="Q22" s="1870"/>
      <c r="R22" s="1870"/>
      <c r="S22" s="1870"/>
      <c r="T22" s="1870"/>
      <c r="U22" s="1871"/>
      <c r="V22" s="1869"/>
      <c r="W22" s="1870"/>
      <c r="X22" s="1870"/>
      <c r="Y22" s="1870"/>
      <c r="Z22" s="1870"/>
      <c r="AA22" s="1870"/>
      <c r="AB22" s="1870"/>
      <c r="AC22" s="1870"/>
      <c r="AD22" s="1870"/>
      <c r="AE22" s="1870"/>
      <c r="AF22" s="1870"/>
      <c r="AG22" s="1870"/>
      <c r="AH22" s="1870"/>
      <c r="AI22" s="1870"/>
      <c r="AJ22" s="1870"/>
      <c r="AK22" s="1870"/>
      <c r="AL22" s="1870"/>
      <c r="AM22" s="1870"/>
      <c r="AN22" s="1870"/>
      <c r="AO22" s="1870"/>
      <c r="AP22" s="1871"/>
      <c r="AQ22" s="106"/>
      <c r="AR22" s="1869"/>
      <c r="AS22" s="1870"/>
      <c r="AT22" s="1870"/>
      <c r="AU22" s="1870"/>
      <c r="AV22" s="1870"/>
      <c r="AW22" s="1871"/>
      <c r="AX22" s="117"/>
      <c r="AY22" s="115"/>
      <c r="AZ22" s="116"/>
      <c r="BA22" s="116"/>
      <c r="BB22" s="116"/>
      <c r="BC22" s="115"/>
      <c r="BD22" s="108"/>
    </row>
    <row r="23" spans="1:56" x14ac:dyDescent="0.2">
      <c r="A23" s="107"/>
      <c r="B23" s="107"/>
      <c r="C23" s="107"/>
      <c r="D23" s="107"/>
      <c r="E23" s="108"/>
      <c r="F23" s="107"/>
      <c r="G23" s="107"/>
      <c r="H23" s="107"/>
      <c r="I23" s="107"/>
      <c r="J23" s="107"/>
      <c r="K23" s="107"/>
      <c r="L23" s="109"/>
      <c r="M23" s="109"/>
      <c r="N23" s="109"/>
      <c r="O23" s="109"/>
      <c r="P23" s="109"/>
      <c r="Q23" s="109"/>
      <c r="R23" s="109"/>
      <c r="S23" s="109"/>
      <c r="T23" s="109"/>
      <c r="U23" s="109"/>
      <c r="V23" s="108"/>
      <c r="W23" s="108"/>
      <c r="X23" s="108"/>
      <c r="Y23" s="108"/>
      <c r="Z23" s="108"/>
      <c r="AA23" s="108"/>
      <c r="AB23" s="108"/>
      <c r="AC23" s="108"/>
      <c r="AD23" s="108"/>
      <c r="AE23" s="108"/>
      <c r="AF23" s="108"/>
      <c r="AG23" s="108"/>
      <c r="AH23" s="108"/>
      <c r="AI23" s="108"/>
      <c r="AJ23" s="108"/>
      <c r="AK23" s="108"/>
      <c r="AL23" s="108"/>
      <c r="AM23" s="108"/>
      <c r="AN23" s="108"/>
      <c r="AO23" s="108"/>
      <c r="AP23" s="108"/>
      <c r="AQ23" s="108"/>
      <c r="AR23" s="108"/>
      <c r="AS23" s="108"/>
      <c r="AT23" s="108"/>
      <c r="AU23" s="108"/>
      <c r="AV23" s="109"/>
      <c r="AW23" s="109"/>
      <c r="AX23" s="109"/>
      <c r="AY23" s="108"/>
      <c r="AZ23" s="107"/>
      <c r="BA23" s="107"/>
      <c r="BB23" s="107"/>
      <c r="BC23" s="108"/>
      <c r="BD23" s="108"/>
    </row>
    <row r="24" spans="1:56" x14ac:dyDescent="0.2">
      <c r="A24" s="107"/>
      <c r="B24" s="107"/>
      <c r="C24" s="107"/>
      <c r="D24" s="107"/>
      <c r="E24" s="108"/>
      <c r="F24" s="107"/>
      <c r="G24" s="107"/>
      <c r="H24" s="107"/>
      <c r="I24" s="107"/>
      <c r="J24" s="107"/>
      <c r="K24" s="107"/>
      <c r="L24" s="109"/>
      <c r="M24" s="109"/>
      <c r="N24" s="109"/>
      <c r="O24" s="109"/>
      <c r="P24" s="109"/>
      <c r="Q24" s="109"/>
      <c r="R24" s="109"/>
      <c r="S24" s="109"/>
      <c r="T24" s="109"/>
      <c r="U24" s="109"/>
      <c r="V24" s="108"/>
      <c r="W24" s="108"/>
      <c r="X24" s="108"/>
      <c r="Y24" s="108"/>
      <c r="Z24" s="108"/>
      <c r="AA24" s="108"/>
      <c r="AB24" s="108"/>
      <c r="AC24" s="108"/>
      <c r="AD24" s="108"/>
      <c r="AE24" s="108"/>
      <c r="AF24" s="108"/>
      <c r="AG24" s="108"/>
      <c r="AH24" s="108"/>
      <c r="AI24" s="108"/>
      <c r="AJ24" s="108"/>
      <c r="AK24" s="108"/>
      <c r="AL24" s="108"/>
      <c r="AM24" s="108"/>
      <c r="AN24" s="108"/>
      <c r="AO24" s="108"/>
      <c r="AP24" s="108"/>
      <c r="AQ24" s="108"/>
      <c r="AR24" s="108"/>
      <c r="AS24" s="108"/>
      <c r="AT24" s="108"/>
      <c r="AU24" s="108"/>
      <c r="AV24" s="109"/>
      <c r="AW24" s="109"/>
      <c r="AX24" s="109"/>
      <c r="AY24" s="108"/>
      <c r="AZ24" s="107"/>
      <c r="BA24" s="107"/>
      <c r="BB24" s="107"/>
      <c r="BC24" s="108"/>
      <c r="BD24" s="108"/>
    </row>
    <row r="25" spans="1:56" x14ac:dyDescent="0.2">
      <c r="A25" s="107"/>
      <c r="B25" s="107"/>
      <c r="C25" s="107"/>
      <c r="D25" s="107"/>
      <c r="E25" s="108"/>
      <c r="F25" s="107"/>
      <c r="G25" s="107"/>
      <c r="H25" s="107"/>
      <c r="I25" s="107"/>
      <c r="J25" s="107"/>
      <c r="K25" s="107"/>
      <c r="L25" s="109"/>
      <c r="M25" s="109"/>
      <c r="N25" s="109"/>
      <c r="O25" s="109"/>
      <c r="P25" s="109"/>
      <c r="Q25" s="109"/>
      <c r="R25" s="109"/>
      <c r="S25" s="109"/>
      <c r="T25" s="109"/>
      <c r="U25" s="109"/>
      <c r="V25" s="108"/>
      <c r="W25" s="108"/>
      <c r="X25" s="108"/>
      <c r="Y25" s="108"/>
      <c r="Z25" s="108"/>
      <c r="AA25" s="108"/>
      <c r="AB25" s="108"/>
      <c r="AC25" s="108"/>
      <c r="AD25" s="108"/>
      <c r="AE25" s="108"/>
      <c r="AF25" s="108"/>
      <c r="AG25" s="108"/>
      <c r="AH25" s="108"/>
      <c r="AI25" s="108"/>
      <c r="AJ25" s="108"/>
      <c r="AK25" s="108"/>
      <c r="AL25" s="108"/>
      <c r="AM25" s="108"/>
      <c r="AN25" s="108"/>
      <c r="AO25" s="108"/>
      <c r="AP25" s="108"/>
      <c r="AQ25" s="108"/>
      <c r="AR25" s="108"/>
      <c r="AS25" s="108"/>
      <c r="AT25" s="108"/>
      <c r="AU25" s="108"/>
      <c r="AV25" s="109"/>
      <c r="AW25" s="109"/>
      <c r="AX25" s="109"/>
      <c r="AY25" s="108"/>
      <c r="AZ25" s="107"/>
      <c r="BA25" s="107"/>
      <c r="BB25" s="107"/>
      <c r="BC25" s="108"/>
      <c r="BD25" s="108"/>
    </row>
    <row r="26" spans="1:56" x14ac:dyDescent="0.2">
      <c r="A26" s="107"/>
      <c r="B26" s="107"/>
      <c r="C26" s="107"/>
      <c r="D26" s="107"/>
      <c r="E26" s="108"/>
      <c r="F26" s="107"/>
      <c r="G26" s="107"/>
      <c r="H26" s="107"/>
      <c r="I26" s="107"/>
      <c r="J26" s="107"/>
      <c r="K26" s="107"/>
      <c r="L26" s="109"/>
      <c r="M26" s="109"/>
      <c r="N26" s="109"/>
      <c r="O26" s="109"/>
      <c r="P26" s="109"/>
      <c r="Q26" s="109"/>
      <c r="R26" s="109"/>
      <c r="S26" s="109"/>
      <c r="T26" s="109"/>
      <c r="U26" s="109"/>
      <c r="V26" s="108"/>
      <c r="W26" s="108"/>
      <c r="X26" s="108"/>
      <c r="Y26" s="108"/>
      <c r="Z26" s="108"/>
      <c r="AA26" s="108"/>
      <c r="AB26" s="108"/>
      <c r="AC26" s="108"/>
      <c r="AD26" s="108"/>
      <c r="AE26" s="108"/>
      <c r="AF26" s="108"/>
      <c r="AG26" s="108"/>
      <c r="AH26" s="108"/>
      <c r="AI26" s="108"/>
      <c r="AJ26" s="108"/>
      <c r="AK26" s="108"/>
      <c r="AL26" s="108"/>
      <c r="AM26" s="108"/>
      <c r="AN26" s="108"/>
      <c r="AO26" s="108"/>
      <c r="AP26" s="108"/>
      <c r="AQ26" s="108"/>
      <c r="AR26" s="108"/>
      <c r="AS26" s="108"/>
      <c r="AT26" s="108"/>
      <c r="AU26" s="108"/>
      <c r="AV26" s="109"/>
      <c r="AW26" s="109"/>
      <c r="AX26" s="109"/>
      <c r="AY26" s="108"/>
      <c r="AZ26" s="107"/>
      <c r="BA26" s="107"/>
      <c r="BB26" s="107"/>
      <c r="BC26" s="108"/>
      <c r="BD26" s="108"/>
    </row>
    <row r="27" spans="1:56" x14ac:dyDescent="0.2">
      <c r="A27" s="107"/>
      <c r="B27" s="107"/>
      <c r="C27" s="107"/>
      <c r="D27" s="107"/>
      <c r="E27" s="108"/>
      <c r="F27" s="107"/>
      <c r="G27" s="107"/>
      <c r="H27" s="107"/>
      <c r="I27" s="107"/>
      <c r="J27" s="107"/>
      <c r="K27" s="107"/>
      <c r="L27" s="109"/>
      <c r="M27" s="109"/>
      <c r="N27" s="109"/>
      <c r="O27" s="109"/>
      <c r="P27" s="109"/>
      <c r="Q27" s="109"/>
      <c r="R27" s="109"/>
      <c r="S27" s="109"/>
      <c r="T27" s="109"/>
      <c r="U27" s="109"/>
      <c r="V27" s="108"/>
      <c r="W27" s="108"/>
      <c r="X27" s="108"/>
      <c r="Y27" s="108"/>
      <c r="Z27" s="108"/>
      <c r="AA27" s="108"/>
      <c r="AB27" s="108"/>
      <c r="AC27" s="108"/>
      <c r="AD27" s="108"/>
      <c r="AE27" s="108"/>
      <c r="AF27" s="108"/>
      <c r="AG27" s="108"/>
      <c r="AH27" s="108"/>
      <c r="AI27" s="108"/>
      <c r="AJ27" s="108"/>
      <c r="AK27" s="108"/>
      <c r="AL27" s="108"/>
      <c r="AM27" s="108"/>
      <c r="AN27" s="108"/>
      <c r="AO27" s="108"/>
      <c r="AP27" s="108"/>
      <c r="AQ27" s="108"/>
      <c r="AR27" s="108"/>
      <c r="AS27" s="108"/>
      <c r="AT27" s="108"/>
      <c r="AU27" s="108"/>
      <c r="AV27" s="109"/>
      <c r="AW27" s="109"/>
      <c r="AX27" s="109"/>
      <c r="AY27" s="108"/>
      <c r="AZ27" s="107"/>
      <c r="BA27" s="107"/>
      <c r="BB27" s="107"/>
      <c r="BC27" s="108"/>
      <c r="BD27" s="108"/>
    </row>
    <row r="28" spans="1:56" x14ac:dyDescent="0.2">
      <c r="A28" s="107"/>
      <c r="B28" s="107"/>
      <c r="C28" s="107"/>
      <c r="D28" s="107"/>
      <c r="E28" s="108"/>
      <c r="F28" s="107"/>
      <c r="G28" s="107"/>
      <c r="H28" s="107"/>
      <c r="I28" s="107"/>
      <c r="J28" s="107"/>
      <c r="K28" s="107"/>
      <c r="L28" s="109"/>
      <c r="M28" s="109"/>
      <c r="N28" s="109"/>
      <c r="O28" s="109"/>
      <c r="P28" s="109"/>
      <c r="Q28" s="109"/>
      <c r="R28" s="109"/>
      <c r="S28" s="109"/>
      <c r="T28" s="109"/>
      <c r="U28" s="109"/>
      <c r="V28" s="108"/>
      <c r="W28" s="108"/>
      <c r="X28" s="108"/>
      <c r="Y28" s="108"/>
      <c r="Z28" s="108"/>
      <c r="AA28" s="108"/>
      <c r="AB28" s="108"/>
      <c r="AC28" s="108"/>
      <c r="AD28" s="108"/>
      <c r="AE28" s="108"/>
      <c r="AF28" s="108"/>
      <c r="AG28" s="108"/>
      <c r="AH28" s="108"/>
      <c r="AI28" s="108"/>
      <c r="AJ28" s="108"/>
      <c r="AK28" s="108"/>
      <c r="AL28" s="108"/>
      <c r="AM28" s="108"/>
      <c r="AN28" s="108"/>
      <c r="AO28" s="108"/>
      <c r="AP28" s="108"/>
      <c r="AQ28" s="108"/>
      <c r="AR28" s="108"/>
      <c r="AS28" s="108"/>
      <c r="AT28" s="108"/>
      <c r="AU28" s="108"/>
      <c r="AV28" s="109"/>
      <c r="AW28" s="109"/>
      <c r="AX28" s="109"/>
      <c r="AY28" s="108"/>
      <c r="AZ28" s="107"/>
      <c r="BA28" s="107"/>
      <c r="BB28" s="107"/>
      <c r="BC28" s="108"/>
      <c r="BD28" s="108"/>
    </row>
    <row r="29" spans="1:56" x14ac:dyDescent="0.2">
      <c r="A29" s="107"/>
      <c r="B29" s="107"/>
      <c r="C29" s="107"/>
      <c r="D29" s="107"/>
      <c r="E29" s="108"/>
      <c r="F29" s="107"/>
      <c r="G29" s="107"/>
      <c r="H29" s="107"/>
      <c r="I29" s="107"/>
      <c r="J29" s="107"/>
      <c r="K29" s="107"/>
      <c r="L29" s="109"/>
      <c r="M29" s="109"/>
      <c r="N29" s="109"/>
      <c r="O29" s="109"/>
      <c r="P29" s="109"/>
      <c r="Q29" s="109"/>
      <c r="R29" s="109"/>
      <c r="S29" s="109"/>
      <c r="T29" s="109"/>
      <c r="U29" s="109"/>
      <c r="V29" s="108"/>
      <c r="W29" s="108"/>
      <c r="X29" s="108"/>
      <c r="Y29" s="108"/>
      <c r="Z29" s="108"/>
      <c r="AA29" s="108"/>
      <c r="AB29" s="108"/>
      <c r="AC29" s="108"/>
      <c r="AD29" s="108"/>
      <c r="AE29" s="108"/>
      <c r="AF29" s="108"/>
      <c r="AG29" s="108"/>
      <c r="AH29" s="108"/>
      <c r="AI29" s="108"/>
      <c r="AJ29" s="108"/>
      <c r="AK29" s="108"/>
      <c r="AL29" s="108"/>
      <c r="AM29" s="108"/>
      <c r="AN29" s="108"/>
      <c r="AO29" s="108"/>
      <c r="AP29" s="108"/>
      <c r="AQ29" s="108"/>
      <c r="AR29" s="108"/>
      <c r="AS29" s="108"/>
      <c r="AT29" s="108"/>
      <c r="AU29" s="108"/>
      <c r="AV29" s="109"/>
      <c r="AW29" s="109"/>
      <c r="AX29" s="109"/>
      <c r="AY29" s="108"/>
      <c r="AZ29" s="107"/>
      <c r="BA29" s="107"/>
      <c r="BB29" s="107"/>
      <c r="BC29" s="108"/>
      <c r="BD29" s="108"/>
    </row>
    <row r="30" spans="1:56" x14ac:dyDescent="0.2">
      <c r="A30" s="107"/>
      <c r="B30" s="107"/>
      <c r="C30" s="107"/>
      <c r="D30" s="107"/>
      <c r="E30" s="108"/>
      <c r="F30" s="107"/>
      <c r="G30" s="107"/>
      <c r="H30" s="107"/>
      <c r="I30" s="107"/>
      <c r="J30" s="107"/>
      <c r="K30" s="107"/>
      <c r="L30" s="109"/>
      <c r="M30" s="109"/>
      <c r="N30" s="109"/>
      <c r="O30" s="109"/>
      <c r="P30" s="109"/>
      <c r="Q30" s="109"/>
      <c r="R30" s="109"/>
      <c r="S30" s="109"/>
      <c r="T30" s="109"/>
      <c r="U30" s="109"/>
      <c r="V30" s="108"/>
      <c r="W30" s="108"/>
      <c r="X30" s="108"/>
      <c r="Y30" s="108"/>
      <c r="Z30" s="108"/>
      <c r="AA30" s="108"/>
      <c r="AB30" s="108"/>
      <c r="AC30" s="108"/>
      <c r="AD30" s="108"/>
      <c r="AE30" s="108"/>
      <c r="AF30" s="108"/>
      <c r="AG30" s="108"/>
      <c r="AH30" s="108"/>
      <c r="AI30" s="108"/>
      <c r="AJ30" s="108"/>
      <c r="AK30" s="108"/>
      <c r="AL30" s="108"/>
      <c r="AM30" s="108"/>
      <c r="AN30" s="108"/>
      <c r="AO30" s="108"/>
      <c r="AP30" s="108"/>
      <c r="AQ30" s="108"/>
      <c r="AR30" s="108"/>
      <c r="AS30" s="108"/>
      <c r="AT30" s="108"/>
      <c r="AU30" s="108"/>
      <c r="AV30" s="109"/>
      <c r="AW30" s="109"/>
      <c r="AX30" s="109"/>
      <c r="AY30" s="108"/>
      <c r="AZ30" s="107"/>
      <c r="BA30" s="107"/>
      <c r="BB30" s="107"/>
      <c r="BC30" s="108"/>
      <c r="BD30" s="108"/>
    </row>
    <row r="31" spans="1:56" x14ac:dyDescent="0.2">
      <c r="A31" s="107"/>
      <c r="B31" s="107"/>
      <c r="C31" s="107"/>
      <c r="D31" s="107"/>
      <c r="E31" s="108"/>
      <c r="F31" s="107"/>
      <c r="G31" s="107"/>
      <c r="H31" s="107"/>
      <c r="I31" s="107"/>
      <c r="J31" s="107"/>
      <c r="K31" s="107"/>
      <c r="L31" s="109"/>
      <c r="M31" s="109"/>
      <c r="N31" s="109"/>
      <c r="O31" s="109"/>
      <c r="P31" s="109"/>
      <c r="Q31" s="109"/>
      <c r="R31" s="109"/>
      <c r="S31" s="109"/>
      <c r="T31" s="109"/>
      <c r="U31" s="109"/>
      <c r="V31" s="108"/>
      <c r="W31" s="108"/>
      <c r="X31" s="108"/>
      <c r="Y31" s="108"/>
      <c r="Z31" s="108"/>
      <c r="AA31" s="108"/>
      <c r="AB31" s="108"/>
      <c r="AC31" s="108"/>
      <c r="AD31" s="108"/>
      <c r="AE31" s="108"/>
      <c r="AF31" s="108"/>
      <c r="AG31" s="108"/>
      <c r="AH31" s="108"/>
      <c r="AI31" s="108"/>
      <c r="AJ31" s="108"/>
      <c r="AK31" s="108"/>
      <c r="AL31" s="108"/>
      <c r="AM31" s="108"/>
      <c r="AN31" s="108"/>
      <c r="AO31" s="108"/>
      <c r="AP31" s="108"/>
      <c r="AQ31" s="108"/>
      <c r="AR31" s="108"/>
      <c r="AS31" s="108"/>
      <c r="AT31" s="108"/>
      <c r="AU31" s="108"/>
      <c r="AV31" s="109"/>
      <c r="AW31" s="109"/>
      <c r="AX31" s="109"/>
      <c r="AY31" s="108"/>
      <c r="AZ31" s="107"/>
      <c r="BA31" s="107"/>
      <c r="BB31" s="107"/>
      <c r="BC31" s="108"/>
      <c r="BD31" s="108"/>
    </row>
    <row r="32" spans="1:56" x14ac:dyDescent="0.2">
      <c r="A32" s="107"/>
      <c r="B32" s="107"/>
      <c r="C32" s="107"/>
      <c r="D32" s="107"/>
      <c r="E32" s="108"/>
      <c r="F32" s="107"/>
      <c r="G32" s="107"/>
      <c r="H32" s="107"/>
      <c r="I32" s="107"/>
      <c r="J32" s="107"/>
      <c r="K32" s="107"/>
      <c r="L32" s="109"/>
      <c r="M32" s="109"/>
      <c r="N32" s="109"/>
      <c r="O32" s="109"/>
      <c r="P32" s="109"/>
      <c r="Q32" s="109"/>
      <c r="R32" s="109"/>
      <c r="S32" s="109"/>
      <c r="T32" s="109"/>
      <c r="U32" s="109"/>
      <c r="V32" s="108"/>
      <c r="W32" s="108"/>
      <c r="X32" s="108"/>
      <c r="Y32" s="108"/>
      <c r="Z32" s="108"/>
      <c r="AA32" s="108"/>
      <c r="AB32" s="108"/>
      <c r="AC32" s="108"/>
      <c r="AD32" s="108"/>
      <c r="AE32" s="108"/>
      <c r="AF32" s="108"/>
      <c r="AG32" s="108"/>
      <c r="AH32" s="108"/>
      <c r="AI32" s="108"/>
      <c r="AJ32" s="108"/>
      <c r="AK32" s="108"/>
      <c r="AL32" s="108"/>
      <c r="AM32" s="108"/>
      <c r="AN32" s="108"/>
      <c r="AO32" s="108"/>
      <c r="AP32" s="108"/>
      <c r="AQ32" s="108"/>
      <c r="AR32" s="108"/>
      <c r="AS32" s="108"/>
      <c r="AT32" s="108"/>
      <c r="AU32" s="108"/>
      <c r="AV32" s="109"/>
      <c r="AW32" s="109"/>
      <c r="AX32" s="109"/>
      <c r="AY32" s="108"/>
      <c r="AZ32" s="107"/>
      <c r="BA32" s="107"/>
      <c r="BB32" s="107"/>
      <c r="BC32" s="108"/>
      <c r="BD32" s="108"/>
    </row>
    <row r="33" spans="1:56" x14ac:dyDescent="0.2">
      <c r="A33" s="107"/>
      <c r="B33" s="107"/>
      <c r="C33" s="107"/>
      <c r="D33" s="107"/>
      <c r="E33" s="108"/>
      <c r="F33" s="107"/>
      <c r="G33" s="107"/>
      <c r="H33" s="107"/>
      <c r="I33" s="107"/>
      <c r="J33" s="107"/>
      <c r="K33" s="107"/>
      <c r="L33" s="109"/>
      <c r="M33" s="109"/>
      <c r="N33" s="109"/>
      <c r="O33" s="109"/>
      <c r="P33" s="109"/>
      <c r="Q33" s="109"/>
      <c r="R33" s="109"/>
      <c r="S33" s="109"/>
      <c r="T33" s="109"/>
      <c r="U33" s="109"/>
      <c r="V33" s="108"/>
      <c r="W33" s="108"/>
      <c r="X33" s="108"/>
      <c r="Y33" s="108"/>
      <c r="Z33" s="108"/>
      <c r="AA33" s="108"/>
      <c r="AB33" s="108"/>
      <c r="AC33" s="108"/>
      <c r="AD33" s="108"/>
      <c r="AE33" s="108"/>
      <c r="AF33" s="108"/>
      <c r="AG33" s="108"/>
      <c r="AH33" s="108"/>
      <c r="AI33" s="108"/>
      <c r="AJ33" s="108"/>
      <c r="AK33" s="108"/>
      <c r="AL33" s="108"/>
      <c r="AM33" s="108"/>
      <c r="AN33" s="108"/>
      <c r="AO33" s="108"/>
      <c r="AP33" s="108"/>
      <c r="AQ33" s="108"/>
      <c r="AR33" s="108"/>
      <c r="AS33" s="108"/>
      <c r="AT33" s="108"/>
      <c r="AU33" s="108"/>
      <c r="AV33" s="109"/>
      <c r="AW33" s="109"/>
      <c r="AX33" s="109"/>
      <c r="AY33" s="108"/>
      <c r="AZ33" s="107"/>
      <c r="BA33" s="107"/>
      <c r="BB33" s="107"/>
      <c r="BC33" s="108"/>
      <c r="BD33" s="108"/>
    </row>
    <row r="34" spans="1:56" x14ac:dyDescent="0.2">
      <c r="A34" s="107"/>
      <c r="B34" s="107"/>
      <c r="C34" s="107"/>
      <c r="D34" s="107"/>
      <c r="E34" s="108"/>
      <c r="F34" s="107"/>
      <c r="G34" s="107"/>
      <c r="H34" s="107"/>
      <c r="I34" s="107"/>
      <c r="J34" s="107"/>
      <c r="K34" s="107"/>
      <c r="L34" s="109"/>
      <c r="M34" s="109"/>
      <c r="N34" s="109"/>
      <c r="O34" s="109"/>
      <c r="P34" s="109"/>
      <c r="Q34" s="109"/>
      <c r="R34" s="109"/>
      <c r="S34" s="109"/>
      <c r="T34" s="109"/>
      <c r="U34" s="109"/>
      <c r="V34" s="108"/>
      <c r="W34" s="108"/>
      <c r="X34" s="108"/>
      <c r="Y34" s="108"/>
      <c r="Z34" s="108"/>
      <c r="AA34" s="108"/>
      <c r="AB34" s="108"/>
      <c r="AC34" s="108"/>
      <c r="AD34" s="108"/>
      <c r="AE34" s="108"/>
      <c r="AF34" s="108"/>
      <c r="AG34" s="108"/>
      <c r="AH34" s="108"/>
      <c r="AI34" s="108"/>
      <c r="AJ34" s="108"/>
      <c r="AK34" s="108"/>
      <c r="AL34" s="108"/>
      <c r="AM34" s="108"/>
      <c r="AN34" s="108"/>
      <c r="AO34" s="108"/>
      <c r="AP34" s="108"/>
      <c r="AQ34" s="108"/>
      <c r="AR34" s="108"/>
      <c r="AS34" s="108"/>
      <c r="AT34" s="108"/>
      <c r="AU34" s="108"/>
      <c r="AV34" s="109"/>
      <c r="AW34" s="109"/>
      <c r="AX34" s="109"/>
      <c r="AY34" s="108"/>
      <c r="AZ34" s="107"/>
      <c r="BA34" s="107"/>
      <c r="BB34" s="107"/>
      <c r="BC34" s="108"/>
      <c r="BD34" s="108"/>
    </row>
    <row r="35" spans="1:56" x14ac:dyDescent="0.2">
      <c r="A35" s="107"/>
      <c r="B35" s="107"/>
      <c r="C35" s="107"/>
      <c r="D35" s="107"/>
      <c r="E35" s="108"/>
      <c r="F35" s="107"/>
      <c r="G35" s="107"/>
      <c r="H35" s="107"/>
      <c r="I35" s="107"/>
      <c r="J35" s="107"/>
      <c r="K35" s="107"/>
      <c r="L35" s="109"/>
      <c r="M35" s="109"/>
      <c r="N35" s="109"/>
      <c r="O35" s="109"/>
      <c r="P35" s="109"/>
      <c r="Q35" s="109"/>
      <c r="R35" s="109"/>
      <c r="S35" s="109"/>
      <c r="T35" s="109"/>
      <c r="U35" s="109"/>
      <c r="V35" s="108"/>
      <c r="W35" s="108"/>
      <c r="X35" s="108"/>
      <c r="Y35" s="108"/>
      <c r="Z35" s="108"/>
      <c r="AA35" s="108"/>
      <c r="AB35" s="108"/>
      <c r="AC35" s="108"/>
      <c r="AD35" s="108"/>
      <c r="AE35" s="108"/>
      <c r="AF35" s="108"/>
      <c r="AG35" s="108"/>
      <c r="AH35" s="108"/>
      <c r="AI35" s="108"/>
      <c r="AJ35" s="108"/>
      <c r="AK35" s="108"/>
      <c r="AL35" s="108"/>
      <c r="AM35" s="108"/>
      <c r="AN35" s="108"/>
      <c r="AO35" s="108"/>
      <c r="AP35" s="108"/>
      <c r="AQ35" s="108"/>
      <c r="AR35" s="108"/>
      <c r="AS35" s="108"/>
      <c r="AT35" s="108"/>
      <c r="AU35" s="108"/>
      <c r="AV35" s="109"/>
      <c r="AW35" s="109"/>
      <c r="AX35" s="109"/>
      <c r="AY35" s="108"/>
      <c r="AZ35" s="107"/>
      <c r="BA35" s="107"/>
      <c r="BB35" s="107"/>
      <c r="BC35" s="108"/>
      <c r="BD35" s="108"/>
    </row>
    <row r="36" spans="1:56" x14ac:dyDescent="0.2">
      <c r="A36" s="107"/>
      <c r="B36" s="107"/>
      <c r="C36" s="107"/>
      <c r="D36" s="107"/>
      <c r="E36" s="108"/>
      <c r="F36" s="107"/>
      <c r="G36" s="107"/>
      <c r="H36" s="107"/>
      <c r="I36" s="107"/>
      <c r="J36" s="107"/>
      <c r="K36" s="107"/>
      <c r="L36" s="109"/>
      <c r="M36" s="109"/>
      <c r="N36" s="109"/>
      <c r="O36" s="109"/>
      <c r="P36" s="109"/>
      <c r="Q36" s="109"/>
      <c r="R36" s="109"/>
      <c r="S36" s="109"/>
      <c r="T36" s="109"/>
      <c r="U36" s="109"/>
      <c r="V36" s="108"/>
      <c r="W36" s="108"/>
      <c r="X36" s="108"/>
      <c r="Y36" s="108"/>
      <c r="Z36" s="108"/>
      <c r="AA36" s="108"/>
      <c r="AB36" s="108"/>
      <c r="AC36" s="108"/>
      <c r="AD36" s="108"/>
      <c r="AE36" s="108"/>
      <c r="AF36" s="108"/>
      <c r="AG36" s="108"/>
      <c r="AH36" s="108"/>
      <c r="AI36" s="108"/>
      <c r="AJ36" s="108"/>
      <c r="AK36" s="108"/>
      <c r="AL36" s="108"/>
      <c r="AM36" s="108"/>
      <c r="AN36" s="108"/>
      <c r="AO36" s="108"/>
      <c r="AP36" s="108"/>
      <c r="AQ36" s="108"/>
      <c r="AR36" s="108"/>
      <c r="AS36" s="108"/>
      <c r="AT36" s="108"/>
      <c r="AU36" s="108"/>
      <c r="AV36" s="109"/>
      <c r="AW36" s="109"/>
      <c r="AX36" s="109"/>
      <c r="AY36" s="108"/>
      <c r="AZ36" s="107"/>
      <c r="BA36" s="107"/>
      <c r="BB36" s="107"/>
      <c r="BC36" s="108"/>
      <c r="BD36" s="108"/>
    </row>
    <row r="37" spans="1:56" x14ac:dyDescent="0.2">
      <c r="A37" s="107"/>
      <c r="B37" s="107"/>
      <c r="C37" s="107"/>
      <c r="D37" s="107"/>
      <c r="E37" s="108"/>
      <c r="F37" s="107"/>
      <c r="G37" s="107"/>
      <c r="H37" s="107"/>
      <c r="I37" s="107"/>
      <c r="J37" s="107"/>
      <c r="K37" s="107"/>
      <c r="L37" s="109"/>
      <c r="M37" s="109"/>
      <c r="N37" s="109"/>
      <c r="O37" s="109"/>
      <c r="P37" s="109"/>
      <c r="Q37" s="109"/>
      <c r="R37" s="109"/>
      <c r="S37" s="109"/>
      <c r="T37" s="109"/>
      <c r="U37" s="109"/>
      <c r="V37" s="108"/>
      <c r="W37" s="108"/>
      <c r="X37" s="108"/>
      <c r="Y37" s="108"/>
      <c r="Z37" s="108"/>
      <c r="AA37" s="108"/>
      <c r="AB37" s="108"/>
      <c r="AC37" s="108"/>
      <c r="AD37" s="108"/>
      <c r="AE37" s="108"/>
      <c r="AF37" s="108"/>
      <c r="AG37" s="108"/>
      <c r="AH37" s="108"/>
      <c r="AI37" s="108"/>
      <c r="AJ37" s="108"/>
      <c r="AK37" s="108"/>
      <c r="AL37" s="108"/>
      <c r="AM37" s="108"/>
      <c r="AN37" s="108"/>
      <c r="AO37" s="108"/>
      <c r="AP37" s="108"/>
      <c r="AQ37" s="108"/>
      <c r="AR37" s="108"/>
      <c r="AS37" s="108"/>
      <c r="AT37" s="108"/>
      <c r="AU37" s="108"/>
      <c r="AV37" s="109"/>
      <c r="AW37" s="109"/>
      <c r="AX37" s="109"/>
      <c r="AY37" s="108"/>
      <c r="AZ37" s="107"/>
      <c r="BA37" s="107"/>
      <c r="BB37" s="107"/>
      <c r="BC37" s="108"/>
      <c r="BD37" s="108"/>
    </row>
    <row r="38" spans="1:56" x14ac:dyDescent="0.2">
      <c r="A38" s="107"/>
      <c r="B38" s="107"/>
      <c r="C38" s="107"/>
      <c r="D38" s="107"/>
      <c r="E38" s="108"/>
      <c r="F38" s="107"/>
      <c r="G38" s="107"/>
      <c r="H38" s="107"/>
      <c r="I38" s="107"/>
      <c r="J38" s="107"/>
      <c r="K38" s="107"/>
      <c r="L38" s="109"/>
      <c r="M38" s="109"/>
      <c r="N38" s="109"/>
      <c r="O38" s="109"/>
      <c r="P38" s="109"/>
      <c r="Q38" s="109"/>
      <c r="R38" s="109"/>
      <c r="S38" s="109"/>
      <c r="T38" s="109"/>
      <c r="U38" s="109"/>
      <c r="V38" s="108"/>
      <c r="W38" s="108"/>
      <c r="X38" s="108"/>
      <c r="Y38" s="108"/>
      <c r="Z38" s="108"/>
      <c r="AA38" s="108"/>
      <c r="AB38" s="108"/>
      <c r="AC38" s="108"/>
      <c r="AD38" s="108"/>
      <c r="AE38" s="108"/>
      <c r="AF38" s="108"/>
      <c r="AG38" s="108"/>
      <c r="AH38" s="108"/>
      <c r="AI38" s="108"/>
      <c r="AJ38" s="108"/>
      <c r="AK38" s="108"/>
      <c r="AL38" s="108"/>
      <c r="AM38" s="108"/>
      <c r="AN38" s="108"/>
      <c r="AO38" s="108"/>
      <c r="AP38" s="108"/>
      <c r="AQ38" s="108"/>
      <c r="AR38" s="108"/>
      <c r="AS38" s="108"/>
      <c r="AT38" s="108"/>
      <c r="AU38" s="108"/>
      <c r="AV38" s="109"/>
      <c r="AW38" s="109"/>
      <c r="AX38" s="109"/>
      <c r="AY38" s="108"/>
      <c r="AZ38" s="107"/>
      <c r="BA38" s="107"/>
      <c r="BB38" s="107"/>
      <c r="BC38" s="108"/>
      <c r="BD38" s="108"/>
    </row>
    <row r="39" spans="1:56" x14ac:dyDescent="0.2">
      <c r="A39" s="107"/>
      <c r="B39" s="107"/>
      <c r="C39" s="107"/>
      <c r="D39" s="107"/>
      <c r="E39" s="108"/>
      <c r="F39" s="107"/>
      <c r="G39" s="107"/>
      <c r="H39" s="107"/>
      <c r="I39" s="107"/>
      <c r="J39" s="107"/>
      <c r="K39" s="107"/>
      <c r="L39" s="109"/>
      <c r="M39" s="109"/>
      <c r="N39" s="109"/>
      <c r="O39" s="109"/>
      <c r="P39" s="109"/>
      <c r="Q39" s="109"/>
      <c r="R39" s="109"/>
      <c r="S39" s="109"/>
      <c r="T39" s="109"/>
      <c r="U39" s="109"/>
      <c r="V39" s="108"/>
      <c r="W39" s="108"/>
      <c r="X39" s="108"/>
      <c r="Y39" s="108"/>
      <c r="Z39" s="108"/>
      <c r="AA39" s="108"/>
      <c r="AB39" s="108"/>
      <c r="AC39" s="108"/>
      <c r="AD39" s="108"/>
      <c r="AE39" s="108"/>
      <c r="AF39" s="108"/>
      <c r="AG39" s="108"/>
      <c r="AH39" s="108"/>
      <c r="AI39" s="108"/>
      <c r="AJ39" s="108"/>
      <c r="AK39" s="108"/>
      <c r="AL39" s="108"/>
      <c r="AM39" s="108"/>
      <c r="AN39" s="108"/>
      <c r="AO39" s="108"/>
      <c r="AP39" s="108"/>
      <c r="AQ39" s="108"/>
      <c r="AR39" s="108"/>
      <c r="AS39" s="108"/>
      <c r="AT39" s="108"/>
      <c r="AU39" s="108"/>
      <c r="AV39" s="109"/>
      <c r="AW39" s="109"/>
      <c r="AX39" s="109"/>
      <c r="AY39" s="108"/>
      <c r="AZ39" s="107"/>
      <c r="BA39" s="107"/>
      <c r="BB39" s="107"/>
      <c r="BC39" s="108"/>
      <c r="BD39" s="108"/>
    </row>
    <row r="40" spans="1:56" x14ac:dyDescent="0.2">
      <c r="A40" s="107"/>
      <c r="B40" s="107"/>
      <c r="C40" s="107"/>
      <c r="D40" s="107"/>
      <c r="E40" s="108"/>
      <c r="F40" s="107"/>
      <c r="G40" s="107"/>
      <c r="H40" s="107"/>
      <c r="I40" s="107"/>
      <c r="J40" s="107"/>
      <c r="K40" s="107"/>
      <c r="L40" s="109"/>
      <c r="M40" s="109"/>
      <c r="N40" s="109"/>
      <c r="O40" s="109"/>
      <c r="P40" s="109"/>
      <c r="Q40" s="109"/>
      <c r="R40" s="109"/>
      <c r="S40" s="109"/>
      <c r="T40" s="109"/>
      <c r="U40" s="109"/>
      <c r="V40" s="108"/>
      <c r="W40" s="108"/>
      <c r="X40" s="108"/>
      <c r="Y40" s="108"/>
      <c r="Z40" s="108"/>
      <c r="AA40" s="108"/>
      <c r="AB40" s="108"/>
      <c r="AC40" s="108"/>
      <c r="AD40" s="108"/>
      <c r="AE40" s="108"/>
      <c r="AF40" s="108"/>
      <c r="AG40" s="108"/>
      <c r="AH40" s="108"/>
      <c r="AI40" s="108"/>
      <c r="AJ40" s="108"/>
      <c r="AK40" s="108"/>
      <c r="AL40" s="108"/>
      <c r="AM40" s="108"/>
      <c r="AN40" s="108"/>
      <c r="AO40" s="108"/>
      <c r="AP40" s="108"/>
      <c r="AQ40" s="108"/>
      <c r="AR40" s="108"/>
      <c r="AS40" s="108"/>
      <c r="AT40" s="108"/>
      <c r="AU40" s="108"/>
      <c r="AV40" s="109"/>
      <c r="AW40" s="109"/>
      <c r="AX40" s="109"/>
      <c r="AY40" s="108"/>
      <c r="AZ40" s="107"/>
      <c r="BA40" s="107"/>
      <c r="BB40" s="107"/>
      <c r="BC40" s="108"/>
      <c r="BD40" s="108"/>
    </row>
    <row r="41" spans="1:56" x14ac:dyDescent="0.2">
      <c r="A41" s="107"/>
      <c r="B41" s="107"/>
      <c r="C41" s="107"/>
      <c r="D41" s="107"/>
      <c r="E41" s="108"/>
      <c r="F41" s="107"/>
      <c r="G41" s="107"/>
      <c r="H41" s="107"/>
      <c r="I41" s="107"/>
      <c r="J41" s="107"/>
      <c r="K41" s="107"/>
      <c r="L41" s="109"/>
      <c r="M41" s="109"/>
      <c r="N41" s="109"/>
      <c r="O41" s="109"/>
      <c r="P41" s="109"/>
      <c r="Q41" s="109"/>
      <c r="R41" s="109"/>
      <c r="S41" s="109"/>
      <c r="T41" s="109"/>
      <c r="U41" s="109"/>
      <c r="V41" s="108"/>
      <c r="W41" s="108"/>
      <c r="X41" s="108"/>
      <c r="Y41" s="108"/>
      <c r="Z41" s="108"/>
      <c r="AA41" s="108"/>
      <c r="AB41" s="108"/>
      <c r="AC41" s="108"/>
      <c r="AD41" s="108"/>
      <c r="AE41" s="108"/>
      <c r="AF41" s="108"/>
      <c r="AG41" s="108"/>
      <c r="AH41" s="108"/>
      <c r="AI41" s="108"/>
      <c r="AJ41" s="108"/>
      <c r="AK41" s="108"/>
      <c r="AL41" s="108"/>
      <c r="AM41" s="108"/>
      <c r="AN41" s="108"/>
      <c r="AO41" s="108"/>
      <c r="AP41" s="108"/>
      <c r="AQ41" s="108"/>
      <c r="AR41" s="108"/>
      <c r="AS41" s="108"/>
      <c r="AT41" s="108"/>
      <c r="AU41" s="108"/>
      <c r="AV41" s="109"/>
      <c r="AW41" s="109"/>
      <c r="AX41" s="109"/>
      <c r="AY41" s="108"/>
      <c r="AZ41" s="107"/>
      <c r="BA41" s="107"/>
      <c r="BB41" s="107"/>
      <c r="BC41" s="108"/>
      <c r="BD41" s="108"/>
    </row>
    <row r="42" spans="1:56" x14ac:dyDescent="0.2">
      <c r="A42" s="107"/>
      <c r="B42" s="107"/>
      <c r="C42" s="107"/>
      <c r="D42" s="107"/>
      <c r="E42" s="108"/>
      <c r="F42" s="107"/>
      <c r="G42" s="107"/>
      <c r="H42" s="107"/>
      <c r="I42" s="107"/>
      <c r="J42" s="107"/>
      <c r="K42" s="107"/>
      <c r="L42" s="109"/>
      <c r="M42" s="109"/>
      <c r="N42" s="109"/>
      <c r="O42" s="109"/>
      <c r="P42" s="109"/>
      <c r="Q42" s="109"/>
      <c r="R42" s="109"/>
      <c r="S42" s="109"/>
      <c r="T42" s="109"/>
      <c r="U42" s="109"/>
      <c r="V42" s="108"/>
      <c r="W42" s="108"/>
      <c r="X42" s="108"/>
      <c r="Y42" s="108"/>
      <c r="Z42" s="108"/>
      <c r="AA42" s="108"/>
      <c r="AB42" s="108"/>
      <c r="AC42" s="108"/>
      <c r="AD42" s="108"/>
      <c r="AE42" s="108"/>
      <c r="AF42" s="108"/>
      <c r="AG42" s="108"/>
      <c r="AH42" s="108"/>
      <c r="AI42" s="108"/>
      <c r="AJ42" s="108"/>
      <c r="AK42" s="108"/>
      <c r="AL42" s="108"/>
      <c r="AM42" s="108"/>
      <c r="AN42" s="108"/>
      <c r="AO42" s="108"/>
      <c r="AP42" s="108"/>
      <c r="AQ42" s="108"/>
      <c r="AR42" s="108"/>
      <c r="AS42" s="108"/>
      <c r="AT42" s="108"/>
      <c r="AU42" s="108"/>
      <c r="AV42" s="109"/>
      <c r="AW42" s="109"/>
      <c r="AX42" s="109"/>
      <c r="AY42" s="108"/>
      <c r="AZ42" s="107"/>
      <c r="BA42" s="107"/>
      <c r="BB42" s="107"/>
      <c r="BC42" s="108"/>
      <c r="BD42" s="108"/>
    </row>
    <row r="43" spans="1:56" x14ac:dyDescent="0.2">
      <c r="A43" s="107"/>
      <c r="B43" s="107"/>
      <c r="C43" s="107"/>
      <c r="D43" s="107"/>
      <c r="E43" s="108"/>
      <c r="F43" s="107"/>
      <c r="G43" s="107"/>
      <c r="H43" s="107"/>
      <c r="I43" s="107"/>
      <c r="J43" s="107"/>
      <c r="K43" s="107"/>
      <c r="L43" s="109"/>
      <c r="M43" s="109"/>
      <c r="N43" s="109"/>
      <c r="O43" s="109"/>
      <c r="P43" s="109"/>
      <c r="Q43" s="109"/>
      <c r="R43" s="109"/>
      <c r="S43" s="109"/>
      <c r="T43" s="109"/>
      <c r="U43" s="109"/>
      <c r="V43" s="108"/>
      <c r="W43" s="108"/>
      <c r="X43" s="108"/>
      <c r="Y43" s="108"/>
      <c r="Z43" s="108"/>
      <c r="AA43" s="108"/>
      <c r="AB43" s="108"/>
      <c r="AC43" s="108"/>
      <c r="AD43" s="108"/>
      <c r="AE43" s="108"/>
      <c r="AF43" s="108"/>
      <c r="AG43" s="108"/>
      <c r="AH43" s="108"/>
      <c r="AI43" s="108"/>
      <c r="AJ43" s="108"/>
      <c r="AK43" s="108"/>
      <c r="AL43" s="108"/>
      <c r="AM43" s="108"/>
      <c r="AN43" s="108"/>
      <c r="AO43" s="108"/>
      <c r="AP43" s="108"/>
      <c r="AQ43" s="108"/>
      <c r="AR43" s="108"/>
      <c r="AS43" s="108"/>
      <c r="AT43" s="108"/>
      <c r="AU43" s="108"/>
      <c r="AV43" s="109"/>
      <c r="AW43" s="109"/>
      <c r="AX43" s="109"/>
      <c r="AY43" s="108"/>
      <c r="AZ43" s="107"/>
      <c r="BA43" s="107"/>
      <c r="BB43" s="107"/>
      <c r="BC43" s="108"/>
      <c r="BD43" s="108"/>
    </row>
    <row r="44" spans="1:56" x14ac:dyDescent="0.2">
      <c r="A44" s="107"/>
      <c r="B44" s="107"/>
      <c r="C44" s="107"/>
      <c r="D44" s="107"/>
      <c r="E44" s="108"/>
      <c r="F44" s="107"/>
      <c r="G44" s="107"/>
      <c r="H44" s="107"/>
      <c r="I44" s="107"/>
      <c r="J44" s="107"/>
      <c r="K44" s="107"/>
      <c r="L44" s="109"/>
      <c r="M44" s="109"/>
      <c r="N44" s="109"/>
      <c r="O44" s="109"/>
      <c r="P44" s="109"/>
      <c r="Q44" s="109"/>
      <c r="R44" s="109"/>
      <c r="S44" s="109"/>
      <c r="T44" s="109"/>
      <c r="U44" s="109"/>
      <c r="V44" s="108"/>
      <c r="W44" s="108"/>
      <c r="X44" s="108"/>
      <c r="Y44" s="108"/>
      <c r="Z44" s="108"/>
      <c r="AA44" s="108"/>
      <c r="AB44" s="108"/>
      <c r="AC44" s="108"/>
      <c r="AD44" s="108"/>
      <c r="AE44" s="108"/>
      <c r="AF44" s="108"/>
      <c r="AG44" s="108"/>
      <c r="AH44" s="108"/>
      <c r="AI44" s="108"/>
      <c r="AJ44" s="108"/>
      <c r="AK44" s="108"/>
      <c r="AL44" s="108"/>
      <c r="AM44" s="108"/>
      <c r="AN44" s="108"/>
      <c r="AO44" s="108"/>
      <c r="AP44" s="108"/>
      <c r="AQ44" s="108"/>
      <c r="AR44" s="108"/>
      <c r="AS44" s="108"/>
      <c r="AT44" s="108"/>
      <c r="AU44" s="108"/>
      <c r="AV44" s="109"/>
      <c r="AW44" s="109"/>
      <c r="AX44" s="109"/>
      <c r="AY44" s="108"/>
      <c r="AZ44" s="107"/>
      <c r="BA44" s="107"/>
      <c r="BB44" s="107"/>
      <c r="BC44" s="108"/>
      <c r="BD44" s="108"/>
    </row>
    <row r="45" spans="1:56" x14ac:dyDescent="0.2">
      <c r="A45" s="107"/>
      <c r="B45" s="107"/>
      <c r="C45" s="107"/>
      <c r="D45" s="107"/>
      <c r="E45" s="108"/>
      <c r="F45" s="107"/>
      <c r="G45" s="107"/>
      <c r="H45" s="107"/>
      <c r="I45" s="107"/>
      <c r="J45" s="107"/>
      <c r="K45" s="107"/>
      <c r="L45" s="109"/>
      <c r="M45" s="109"/>
      <c r="N45" s="109"/>
      <c r="O45" s="109"/>
      <c r="P45" s="109"/>
      <c r="Q45" s="109"/>
      <c r="R45" s="109"/>
      <c r="S45" s="109"/>
      <c r="T45" s="109"/>
      <c r="U45" s="109"/>
      <c r="V45" s="108"/>
      <c r="W45" s="108"/>
      <c r="X45" s="108"/>
      <c r="Y45" s="108"/>
      <c r="Z45" s="108"/>
      <c r="AA45" s="108"/>
      <c r="AB45" s="108"/>
      <c r="AC45" s="108"/>
      <c r="AD45" s="108"/>
      <c r="AE45" s="108"/>
      <c r="AF45" s="108"/>
      <c r="AG45" s="108"/>
      <c r="AH45" s="108"/>
      <c r="AI45" s="108"/>
      <c r="AJ45" s="108"/>
      <c r="AK45" s="108"/>
      <c r="AL45" s="108"/>
      <c r="AM45" s="108"/>
      <c r="AN45" s="108"/>
      <c r="AO45" s="108"/>
      <c r="AP45" s="108"/>
      <c r="AQ45" s="108"/>
      <c r="AR45" s="108"/>
      <c r="AS45" s="108"/>
      <c r="AT45" s="108"/>
      <c r="AU45" s="108"/>
      <c r="AV45" s="109"/>
      <c r="AW45" s="109"/>
      <c r="AX45" s="109"/>
      <c r="AY45" s="108"/>
      <c r="AZ45" s="107"/>
      <c r="BA45" s="107"/>
      <c r="BB45" s="107"/>
      <c r="BC45" s="108"/>
      <c r="BD45" s="108"/>
    </row>
    <row r="46" spans="1:56" x14ac:dyDescent="0.2">
      <c r="A46" s="107"/>
      <c r="B46" s="107"/>
      <c r="C46" s="107"/>
      <c r="D46" s="107"/>
      <c r="E46" s="108"/>
      <c r="F46" s="107"/>
      <c r="G46" s="107"/>
      <c r="H46" s="107"/>
      <c r="I46" s="107"/>
      <c r="J46" s="107"/>
      <c r="K46" s="107"/>
      <c r="L46" s="109"/>
      <c r="M46" s="109"/>
      <c r="N46" s="109"/>
      <c r="O46" s="109"/>
      <c r="P46" s="109"/>
      <c r="Q46" s="109"/>
      <c r="R46" s="109"/>
      <c r="S46" s="109"/>
      <c r="T46" s="109"/>
      <c r="U46" s="109"/>
      <c r="V46" s="108"/>
      <c r="W46" s="108"/>
      <c r="X46" s="108"/>
      <c r="Y46" s="108"/>
      <c r="Z46" s="108"/>
      <c r="AA46" s="108"/>
      <c r="AB46" s="108"/>
      <c r="AC46" s="108"/>
      <c r="AD46" s="108"/>
      <c r="AE46" s="108"/>
      <c r="AF46" s="108"/>
      <c r="AG46" s="108"/>
      <c r="AH46" s="108"/>
      <c r="AI46" s="108"/>
      <c r="AJ46" s="108"/>
      <c r="AK46" s="108"/>
      <c r="AL46" s="108"/>
      <c r="AM46" s="108"/>
      <c r="AN46" s="108"/>
      <c r="AO46" s="108"/>
      <c r="AP46" s="108"/>
      <c r="AQ46" s="108"/>
      <c r="AR46" s="108"/>
      <c r="AS46" s="108"/>
      <c r="AT46" s="108"/>
      <c r="AU46" s="108"/>
      <c r="AV46" s="109"/>
      <c r="AW46" s="109"/>
      <c r="AX46" s="109"/>
      <c r="AY46" s="108"/>
      <c r="AZ46" s="107"/>
      <c r="BA46" s="107"/>
      <c r="BB46" s="107"/>
      <c r="BC46" s="108"/>
      <c r="BD46" s="108"/>
    </row>
    <row r="47" spans="1:56" x14ac:dyDescent="0.2">
      <c r="A47" s="107"/>
      <c r="B47" s="107"/>
      <c r="C47" s="107"/>
      <c r="D47" s="107"/>
      <c r="E47" s="108"/>
      <c r="F47" s="107"/>
      <c r="G47" s="107"/>
      <c r="H47" s="107"/>
      <c r="I47" s="107"/>
      <c r="J47" s="107"/>
      <c r="K47" s="107"/>
      <c r="L47" s="109"/>
      <c r="M47" s="109"/>
      <c r="N47" s="109"/>
      <c r="O47" s="109"/>
      <c r="P47" s="109"/>
      <c r="Q47" s="109"/>
      <c r="R47" s="109"/>
      <c r="S47" s="109"/>
      <c r="T47" s="109"/>
      <c r="U47" s="109"/>
      <c r="V47" s="108"/>
      <c r="W47" s="108"/>
      <c r="X47" s="108"/>
      <c r="Y47" s="108"/>
      <c r="Z47" s="108"/>
      <c r="AA47" s="108"/>
      <c r="AB47" s="108"/>
      <c r="AC47" s="108"/>
      <c r="AD47" s="108"/>
      <c r="AE47" s="108"/>
      <c r="AF47" s="108"/>
      <c r="AG47" s="108"/>
      <c r="AH47" s="108"/>
      <c r="AI47" s="108"/>
      <c r="AJ47" s="108"/>
      <c r="AK47" s="108"/>
      <c r="AL47" s="108"/>
      <c r="AM47" s="108"/>
      <c r="AN47" s="108"/>
      <c r="AO47" s="108"/>
      <c r="AP47" s="108"/>
      <c r="AQ47" s="108"/>
      <c r="AR47" s="108"/>
      <c r="AS47" s="108"/>
      <c r="AT47" s="108"/>
      <c r="AU47" s="108"/>
      <c r="AV47" s="109"/>
      <c r="AW47" s="109"/>
      <c r="AX47" s="109"/>
      <c r="AY47" s="108"/>
      <c r="AZ47" s="107"/>
      <c r="BA47" s="107"/>
      <c r="BB47" s="107"/>
      <c r="BC47" s="108"/>
      <c r="BD47" s="108"/>
    </row>
    <row r="48" spans="1:56" x14ac:dyDescent="0.2">
      <c r="A48" s="107"/>
      <c r="B48" s="107"/>
      <c r="C48" s="107"/>
      <c r="D48" s="107"/>
      <c r="E48" s="108"/>
      <c r="F48" s="107"/>
      <c r="G48" s="107"/>
      <c r="H48" s="107"/>
      <c r="I48" s="107"/>
      <c r="J48" s="107"/>
      <c r="K48" s="107"/>
      <c r="L48" s="109"/>
      <c r="M48" s="109"/>
      <c r="N48" s="109"/>
      <c r="O48" s="109"/>
      <c r="P48" s="109"/>
      <c r="Q48" s="109"/>
      <c r="R48" s="109"/>
      <c r="S48" s="109"/>
      <c r="T48" s="109"/>
      <c r="U48" s="109"/>
      <c r="V48" s="108"/>
      <c r="W48" s="108"/>
      <c r="X48" s="108"/>
      <c r="Y48" s="108"/>
      <c r="Z48" s="108"/>
      <c r="AA48" s="108"/>
      <c r="AB48" s="108"/>
      <c r="AC48" s="108"/>
      <c r="AD48" s="108"/>
      <c r="AE48" s="108"/>
      <c r="AF48" s="108"/>
      <c r="AG48" s="108"/>
      <c r="AH48" s="108"/>
      <c r="AI48" s="108"/>
      <c r="AJ48" s="108"/>
      <c r="AK48" s="108"/>
      <c r="AL48" s="108"/>
      <c r="AM48" s="108"/>
      <c r="AN48" s="108"/>
      <c r="AO48" s="108"/>
      <c r="AP48" s="108"/>
      <c r="AQ48" s="108"/>
      <c r="AR48" s="108"/>
      <c r="AS48" s="108"/>
      <c r="AT48" s="108"/>
      <c r="AU48" s="108"/>
      <c r="AV48" s="109"/>
      <c r="AW48" s="109"/>
      <c r="AX48" s="109"/>
      <c r="AY48" s="108"/>
      <c r="AZ48" s="107"/>
      <c r="BA48" s="107"/>
      <c r="BB48" s="107"/>
      <c r="BC48" s="108"/>
      <c r="BD48" s="108"/>
    </row>
    <row r="49" spans="1:56" x14ac:dyDescent="0.2">
      <c r="A49" s="107"/>
      <c r="B49" s="107"/>
      <c r="C49" s="107"/>
      <c r="D49" s="107"/>
      <c r="E49" s="108"/>
      <c r="F49" s="107"/>
      <c r="G49" s="107"/>
      <c r="H49" s="107"/>
      <c r="I49" s="107"/>
      <c r="J49" s="107"/>
      <c r="K49" s="107"/>
      <c r="L49" s="109"/>
      <c r="M49" s="109"/>
      <c r="N49" s="109"/>
      <c r="O49" s="109"/>
      <c r="P49" s="109"/>
      <c r="Q49" s="109"/>
      <c r="R49" s="109"/>
      <c r="S49" s="109"/>
      <c r="T49" s="109"/>
      <c r="U49" s="109"/>
      <c r="V49" s="108"/>
      <c r="W49" s="108"/>
      <c r="X49" s="108"/>
      <c r="Y49" s="108"/>
      <c r="Z49" s="108"/>
      <c r="AA49" s="108"/>
      <c r="AB49" s="108"/>
      <c r="AC49" s="108"/>
      <c r="AD49" s="108"/>
      <c r="AE49" s="108"/>
      <c r="AF49" s="108"/>
      <c r="AG49" s="108"/>
      <c r="AH49" s="108"/>
      <c r="AI49" s="108"/>
      <c r="AJ49" s="108"/>
      <c r="AK49" s="108"/>
      <c r="AL49" s="108"/>
      <c r="AM49" s="108"/>
      <c r="AN49" s="108"/>
      <c r="AO49" s="108"/>
      <c r="AP49" s="108"/>
      <c r="AQ49" s="108"/>
      <c r="AR49" s="108"/>
      <c r="AS49" s="108"/>
      <c r="AT49" s="108"/>
      <c r="AU49" s="108"/>
      <c r="AV49" s="109"/>
      <c r="AW49" s="109"/>
      <c r="AX49" s="109"/>
      <c r="AY49" s="108"/>
      <c r="AZ49" s="107"/>
      <c r="BA49" s="107"/>
      <c r="BB49" s="107"/>
      <c r="BC49" s="108"/>
      <c r="BD49" s="108"/>
    </row>
    <row r="50" spans="1:56" x14ac:dyDescent="0.2">
      <c r="A50" s="107"/>
      <c r="B50" s="107"/>
      <c r="C50" s="107"/>
      <c r="D50" s="107"/>
      <c r="E50" s="108"/>
      <c r="F50" s="107"/>
      <c r="G50" s="107"/>
      <c r="H50" s="107"/>
      <c r="I50" s="107"/>
      <c r="J50" s="107"/>
      <c r="K50" s="107"/>
      <c r="L50" s="109"/>
      <c r="M50" s="109"/>
      <c r="N50" s="109"/>
      <c r="O50" s="109"/>
      <c r="P50" s="109"/>
      <c r="Q50" s="109"/>
      <c r="R50" s="109"/>
      <c r="S50" s="109"/>
      <c r="T50" s="109"/>
      <c r="U50" s="109"/>
      <c r="V50" s="108"/>
      <c r="W50" s="108"/>
      <c r="X50" s="108"/>
      <c r="Y50" s="108"/>
      <c r="Z50" s="108"/>
      <c r="AA50" s="108"/>
      <c r="AB50" s="108"/>
      <c r="AC50" s="108"/>
      <c r="AD50" s="108"/>
      <c r="AE50" s="108"/>
      <c r="AF50" s="108"/>
      <c r="AG50" s="108"/>
      <c r="AH50" s="108"/>
      <c r="AI50" s="108"/>
      <c r="AJ50" s="108"/>
      <c r="AK50" s="108"/>
      <c r="AL50" s="108"/>
      <c r="AM50" s="108"/>
      <c r="AN50" s="108"/>
      <c r="AO50" s="108"/>
      <c r="AP50" s="108"/>
      <c r="AQ50" s="108"/>
      <c r="AR50" s="108"/>
      <c r="AS50" s="108"/>
      <c r="AT50" s="108"/>
      <c r="AU50" s="108"/>
      <c r="AV50" s="109"/>
      <c r="AW50" s="109"/>
      <c r="AX50" s="109"/>
      <c r="AY50" s="108"/>
      <c r="AZ50" s="107"/>
      <c r="BA50" s="107"/>
      <c r="BB50" s="107"/>
      <c r="BC50" s="108"/>
      <c r="BD50" s="108"/>
    </row>
    <row r="51" spans="1:56" x14ac:dyDescent="0.2">
      <c r="A51" s="107"/>
      <c r="B51" s="107"/>
      <c r="C51" s="107"/>
      <c r="D51" s="107"/>
      <c r="E51" s="108"/>
      <c r="F51" s="107"/>
      <c r="G51" s="107"/>
      <c r="H51" s="107"/>
      <c r="I51" s="107"/>
      <c r="J51" s="107"/>
      <c r="K51" s="107"/>
      <c r="L51" s="109"/>
      <c r="M51" s="109"/>
      <c r="N51" s="109"/>
      <c r="O51" s="109"/>
      <c r="P51" s="109"/>
      <c r="Q51" s="109"/>
      <c r="R51" s="109"/>
      <c r="S51" s="109"/>
      <c r="T51" s="109"/>
      <c r="U51" s="109"/>
      <c r="V51" s="108"/>
      <c r="W51" s="108"/>
      <c r="X51" s="108"/>
      <c r="Y51" s="108"/>
      <c r="Z51" s="108"/>
      <c r="AA51" s="108"/>
      <c r="AB51" s="108"/>
      <c r="AC51" s="108"/>
      <c r="AD51" s="108"/>
      <c r="AE51" s="108"/>
      <c r="AF51" s="108"/>
      <c r="AG51" s="108"/>
      <c r="AH51" s="108"/>
      <c r="AI51" s="108"/>
      <c r="AJ51" s="108"/>
      <c r="AK51" s="108"/>
      <c r="AL51" s="108"/>
      <c r="AM51" s="108"/>
      <c r="AN51" s="108"/>
      <c r="AO51" s="108"/>
      <c r="AP51" s="108"/>
      <c r="AQ51" s="108"/>
      <c r="AR51" s="108"/>
      <c r="AS51" s="108"/>
      <c r="AT51" s="108"/>
      <c r="AU51" s="108"/>
      <c r="AV51" s="109"/>
      <c r="AW51" s="109"/>
      <c r="AX51" s="109"/>
      <c r="AY51" s="108"/>
      <c r="AZ51" s="107"/>
      <c r="BA51" s="107"/>
      <c r="BB51" s="107"/>
      <c r="BC51" s="108"/>
      <c r="BD51" s="108"/>
    </row>
    <row r="52" spans="1:56" x14ac:dyDescent="0.2">
      <c r="A52" s="107"/>
      <c r="B52" s="107"/>
      <c r="C52" s="107"/>
      <c r="D52" s="107"/>
      <c r="E52" s="108"/>
      <c r="F52" s="107"/>
      <c r="G52" s="107"/>
      <c r="H52" s="107"/>
      <c r="I52" s="107"/>
      <c r="J52" s="107"/>
      <c r="K52" s="107"/>
      <c r="L52" s="109"/>
      <c r="M52" s="109"/>
      <c r="N52" s="109"/>
      <c r="O52" s="109"/>
      <c r="P52" s="109"/>
      <c r="Q52" s="109"/>
      <c r="R52" s="109"/>
      <c r="S52" s="109"/>
      <c r="T52" s="109"/>
      <c r="U52" s="109"/>
      <c r="V52" s="108"/>
      <c r="W52" s="108"/>
      <c r="X52" s="108"/>
      <c r="Y52" s="108"/>
      <c r="Z52" s="108"/>
      <c r="AA52" s="108"/>
      <c r="AB52" s="108"/>
      <c r="AC52" s="108"/>
      <c r="AD52" s="108"/>
      <c r="AE52" s="108"/>
      <c r="AF52" s="108"/>
      <c r="AG52" s="108"/>
      <c r="AH52" s="108"/>
      <c r="AI52" s="108"/>
      <c r="AJ52" s="108"/>
      <c r="AK52" s="108"/>
      <c r="AL52" s="108"/>
      <c r="AM52" s="108"/>
      <c r="AN52" s="108"/>
      <c r="AO52" s="108"/>
      <c r="AP52" s="108"/>
      <c r="AQ52" s="108"/>
      <c r="AR52" s="108"/>
      <c r="AS52" s="108"/>
      <c r="AT52" s="108"/>
      <c r="AU52" s="108"/>
      <c r="AV52" s="109"/>
      <c r="AW52" s="109"/>
      <c r="AX52" s="109"/>
      <c r="AY52" s="108"/>
      <c r="AZ52" s="107"/>
      <c r="BA52" s="107"/>
      <c r="BB52" s="107"/>
      <c r="BC52" s="108"/>
      <c r="BD52" s="108"/>
    </row>
    <row r="53" spans="1:56" x14ac:dyDescent="0.2">
      <c r="A53" s="107"/>
      <c r="B53" s="107"/>
      <c r="C53" s="107"/>
      <c r="D53" s="107"/>
      <c r="E53" s="108"/>
      <c r="F53" s="107"/>
      <c r="G53" s="107"/>
      <c r="H53" s="107"/>
      <c r="I53" s="107"/>
      <c r="J53" s="107"/>
      <c r="K53" s="107"/>
      <c r="L53" s="109"/>
      <c r="M53" s="109"/>
      <c r="N53" s="109"/>
      <c r="O53" s="109"/>
      <c r="P53" s="109"/>
      <c r="Q53" s="109"/>
      <c r="R53" s="109"/>
      <c r="S53" s="109"/>
      <c r="T53" s="109"/>
      <c r="U53" s="109"/>
      <c r="V53" s="108"/>
      <c r="W53" s="108"/>
      <c r="X53" s="108"/>
      <c r="Y53" s="108"/>
      <c r="Z53" s="108"/>
      <c r="AA53" s="108"/>
      <c r="AB53" s="108"/>
      <c r="AC53" s="108"/>
      <c r="AD53" s="108"/>
      <c r="AE53" s="108"/>
      <c r="AF53" s="108"/>
      <c r="AG53" s="108"/>
      <c r="AH53" s="108"/>
      <c r="AI53" s="108"/>
      <c r="AJ53" s="108"/>
      <c r="AK53" s="108"/>
      <c r="AL53" s="108"/>
      <c r="AM53" s="108"/>
      <c r="AN53" s="108"/>
      <c r="AO53" s="108"/>
      <c r="AP53" s="108"/>
      <c r="AQ53" s="108"/>
      <c r="AR53" s="108"/>
      <c r="AS53" s="108"/>
      <c r="AT53" s="108"/>
      <c r="AU53" s="108"/>
      <c r="AV53" s="109"/>
      <c r="AW53" s="109"/>
      <c r="AX53" s="109"/>
      <c r="AY53" s="108"/>
      <c r="AZ53" s="107"/>
      <c r="BA53" s="107"/>
      <c r="BB53" s="107"/>
      <c r="BC53" s="108"/>
      <c r="BD53" s="108"/>
    </row>
    <row r="54" spans="1:56" x14ac:dyDescent="0.2">
      <c r="A54" s="107"/>
      <c r="B54" s="107"/>
      <c r="C54" s="107"/>
      <c r="D54" s="107"/>
      <c r="E54" s="108"/>
      <c r="F54" s="107"/>
      <c r="G54" s="107"/>
      <c r="H54" s="107"/>
      <c r="I54" s="107"/>
      <c r="J54" s="107"/>
      <c r="K54" s="107"/>
      <c r="L54" s="109"/>
      <c r="M54" s="109"/>
      <c r="N54" s="109"/>
      <c r="O54" s="109"/>
      <c r="P54" s="109"/>
      <c r="Q54" s="109"/>
      <c r="R54" s="109"/>
      <c r="S54" s="109"/>
      <c r="T54" s="109"/>
      <c r="U54" s="109"/>
      <c r="V54" s="108"/>
      <c r="W54" s="108"/>
      <c r="X54" s="108"/>
      <c r="Y54" s="108"/>
      <c r="Z54" s="108"/>
      <c r="AA54" s="108"/>
      <c r="AB54" s="108"/>
      <c r="AC54" s="108"/>
      <c r="AD54" s="108"/>
      <c r="AE54" s="108"/>
      <c r="AF54" s="108"/>
      <c r="AG54" s="108"/>
      <c r="AH54" s="108"/>
      <c r="AI54" s="108"/>
      <c r="AJ54" s="108"/>
      <c r="AK54" s="108"/>
      <c r="AL54" s="108"/>
      <c r="AM54" s="108"/>
      <c r="AN54" s="108"/>
      <c r="AO54" s="108"/>
      <c r="AP54" s="108"/>
      <c r="AQ54" s="108"/>
      <c r="AR54" s="108"/>
      <c r="AS54" s="108"/>
      <c r="AT54" s="108"/>
      <c r="AU54" s="108"/>
      <c r="AV54" s="109"/>
      <c r="AW54" s="109"/>
      <c r="AX54" s="109"/>
      <c r="AY54" s="108"/>
      <c r="AZ54" s="107"/>
      <c r="BA54" s="107"/>
      <c r="BB54" s="107"/>
      <c r="BC54" s="108"/>
      <c r="BD54" s="108"/>
    </row>
    <row r="55" spans="1:56" x14ac:dyDescent="0.2">
      <c r="A55" s="107"/>
      <c r="B55" s="107"/>
      <c r="C55" s="107"/>
      <c r="D55" s="107"/>
      <c r="E55" s="108"/>
      <c r="F55" s="107"/>
      <c r="G55" s="107"/>
      <c r="H55" s="107"/>
      <c r="I55" s="107"/>
      <c r="J55" s="107"/>
      <c r="K55" s="107"/>
      <c r="L55" s="109"/>
      <c r="M55" s="109"/>
      <c r="N55" s="109"/>
      <c r="O55" s="109"/>
      <c r="P55" s="109"/>
      <c r="Q55" s="109"/>
      <c r="R55" s="109"/>
      <c r="S55" s="109"/>
      <c r="T55" s="109"/>
      <c r="U55" s="109"/>
      <c r="V55" s="108"/>
      <c r="W55" s="108"/>
      <c r="X55" s="108"/>
      <c r="Y55" s="108"/>
      <c r="Z55" s="108"/>
      <c r="AA55" s="108"/>
      <c r="AB55" s="108"/>
      <c r="AC55" s="108"/>
      <c r="AD55" s="108"/>
      <c r="AE55" s="108"/>
      <c r="AF55" s="108"/>
      <c r="AG55" s="108"/>
      <c r="AH55" s="108"/>
      <c r="AI55" s="108"/>
      <c r="AJ55" s="108"/>
      <c r="AK55" s="108"/>
      <c r="AL55" s="108"/>
      <c r="AM55" s="108"/>
      <c r="AN55" s="108"/>
      <c r="AO55" s="108"/>
      <c r="AP55" s="108"/>
      <c r="AQ55" s="108"/>
      <c r="AR55" s="108"/>
      <c r="AS55" s="108"/>
      <c r="AT55" s="108"/>
      <c r="AU55" s="108"/>
      <c r="AV55" s="109"/>
      <c r="AW55" s="109"/>
      <c r="AX55" s="109"/>
      <c r="AY55" s="108"/>
      <c r="AZ55" s="107"/>
      <c r="BA55" s="107"/>
      <c r="BB55" s="107"/>
      <c r="BC55" s="108"/>
      <c r="BD55" s="108"/>
    </row>
    <row r="56" spans="1:56" x14ac:dyDescent="0.2">
      <c r="A56" s="107"/>
      <c r="B56" s="107"/>
      <c r="C56" s="107"/>
      <c r="D56" s="107"/>
      <c r="E56" s="108"/>
      <c r="F56" s="107"/>
      <c r="G56" s="107"/>
      <c r="H56" s="107"/>
      <c r="I56" s="107"/>
      <c r="J56" s="107"/>
      <c r="K56" s="107"/>
      <c r="L56" s="109"/>
      <c r="M56" s="109"/>
      <c r="N56" s="109"/>
      <c r="O56" s="109"/>
      <c r="P56" s="109"/>
      <c r="Q56" s="109"/>
      <c r="R56" s="109"/>
      <c r="S56" s="109"/>
      <c r="T56" s="109"/>
      <c r="U56" s="109"/>
      <c r="V56" s="108"/>
      <c r="W56" s="108"/>
      <c r="X56" s="108"/>
      <c r="Y56" s="108"/>
      <c r="Z56" s="108"/>
      <c r="AA56" s="108"/>
      <c r="AB56" s="108"/>
      <c r="AC56" s="108"/>
      <c r="AD56" s="108"/>
      <c r="AE56" s="108"/>
      <c r="AF56" s="108"/>
      <c r="AG56" s="108"/>
      <c r="AH56" s="108"/>
      <c r="AI56" s="108"/>
      <c r="AJ56" s="108"/>
      <c r="AK56" s="108"/>
      <c r="AL56" s="108"/>
      <c r="AM56" s="108"/>
      <c r="AN56" s="108"/>
      <c r="AO56" s="108"/>
      <c r="AP56" s="108"/>
      <c r="AQ56" s="108"/>
      <c r="AR56" s="108"/>
      <c r="AS56" s="108"/>
      <c r="AT56" s="108"/>
      <c r="AU56" s="108"/>
      <c r="AV56" s="109"/>
      <c r="AW56" s="109"/>
      <c r="AX56" s="109"/>
      <c r="AY56" s="108"/>
      <c r="AZ56" s="107"/>
      <c r="BA56" s="107"/>
      <c r="BB56" s="107"/>
      <c r="BC56" s="108"/>
      <c r="BD56" s="108"/>
    </row>
    <row r="57" spans="1:56" x14ac:dyDescent="0.2">
      <c r="A57" s="107"/>
      <c r="B57" s="107"/>
      <c r="C57" s="107"/>
      <c r="D57" s="107"/>
      <c r="E57" s="108"/>
      <c r="F57" s="107"/>
      <c r="G57" s="107"/>
      <c r="H57" s="107"/>
      <c r="I57" s="107"/>
      <c r="J57" s="107"/>
      <c r="K57" s="107"/>
      <c r="L57" s="109"/>
      <c r="M57" s="109"/>
      <c r="N57" s="109"/>
      <c r="O57" s="109"/>
      <c r="P57" s="109"/>
      <c r="Q57" s="109"/>
      <c r="R57" s="109"/>
      <c r="S57" s="109"/>
      <c r="T57" s="109"/>
      <c r="U57" s="109"/>
      <c r="V57" s="108"/>
      <c r="W57" s="108"/>
      <c r="X57" s="108"/>
      <c r="Y57" s="108"/>
      <c r="Z57" s="108"/>
      <c r="AA57" s="108"/>
      <c r="AB57" s="108"/>
      <c r="AC57" s="108"/>
      <c r="AD57" s="108"/>
      <c r="AE57" s="108"/>
      <c r="AF57" s="108"/>
      <c r="AG57" s="108"/>
      <c r="AH57" s="108"/>
      <c r="AI57" s="108"/>
      <c r="AJ57" s="108"/>
      <c r="AK57" s="108"/>
      <c r="AL57" s="108"/>
      <c r="AM57" s="108"/>
      <c r="AN57" s="108"/>
      <c r="AO57" s="108"/>
      <c r="AP57" s="108"/>
      <c r="AQ57" s="108"/>
      <c r="AR57" s="108"/>
      <c r="AS57" s="108"/>
      <c r="AT57" s="108"/>
      <c r="AU57" s="108"/>
      <c r="AV57" s="109"/>
      <c r="AW57" s="109"/>
      <c r="AX57" s="109"/>
      <c r="AY57" s="108"/>
      <c r="AZ57" s="107"/>
      <c r="BA57" s="107"/>
      <c r="BB57" s="107"/>
      <c r="BC57" s="108"/>
      <c r="BD57" s="108"/>
    </row>
    <row r="58" spans="1:56" x14ac:dyDescent="0.2">
      <c r="A58" s="107"/>
      <c r="B58" s="107"/>
      <c r="C58" s="107"/>
      <c r="D58" s="107"/>
      <c r="E58" s="108"/>
      <c r="F58" s="107"/>
      <c r="G58" s="107"/>
      <c r="H58" s="107"/>
      <c r="I58" s="107"/>
      <c r="J58" s="107"/>
      <c r="K58" s="107"/>
      <c r="L58" s="109"/>
      <c r="M58" s="109"/>
      <c r="N58" s="109"/>
      <c r="O58" s="109"/>
      <c r="P58" s="109"/>
      <c r="Q58" s="109"/>
      <c r="R58" s="109"/>
      <c r="S58" s="109"/>
      <c r="T58" s="109"/>
      <c r="U58" s="109"/>
      <c r="V58" s="108"/>
      <c r="W58" s="108"/>
      <c r="X58" s="108"/>
      <c r="Y58" s="108"/>
      <c r="Z58" s="108"/>
      <c r="AA58" s="108"/>
      <c r="AB58" s="108"/>
      <c r="AC58" s="108"/>
      <c r="AD58" s="108"/>
      <c r="AE58" s="108"/>
      <c r="AF58" s="108"/>
      <c r="AG58" s="108"/>
      <c r="AH58" s="108"/>
      <c r="AI58" s="108"/>
      <c r="AJ58" s="108"/>
      <c r="AK58" s="108"/>
      <c r="AL58" s="108"/>
      <c r="AM58" s="108"/>
      <c r="AN58" s="108"/>
      <c r="AO58" s="108"/>
      <c r="AP58" s="108"/>
      <c r="AQ58" s="108"/>
      <c r="AR58" s="108"/>
      <c r="AS58" s="108"/>
      <c r="AT58" s="108"/>
      <c r="AU58" s="108"/>
      <c r="AV58" s="109"/>
      <c r="AW58" s="109"/>
      <c r="AX58" s="109"/>
      <c r="AY58" s="108"/>
      <c r="AZ58" s="107"/>
      <c r="BA58" s="107"/>
      <c r="BB58" s="107"/>
      <c r="BC58" s="108"/>
      <c r="BD58" s="108"/>
    </row>
    <row r="59" spans="1:56" x14ac:dyDescent="0.2">
      <c r="A59" s="107"/>
      <c r="B59" s="107"/>
      <c r="C59" s="107"/>
      <c r="D59" s="107"/>
      <c r="E59" s="108"/>
      <c r="F59" s="107"/>
      <c r="G59" s="107"/>
      <c r="H59" s="107"/>
      <c r="I59" s="107"/>
      <c r="J59" s="107"/>
      <c r="K59" s="107"/>
      <c r="L59" s="109"/>
      <c r="M59" s="109"/>
      <c r="N59" s="109"/>
      <c r="O59" s="109"/>
      <c r="P59" s="109"/>
      <c r="Q59" s="109"/>
      <c r="R59" s="109"/>
      <c r="S59" s="109"/>
      <c r="T59" s="109"/>
      <c r="U59" s="109"/>
      <c r="V59" s="108"/>
      <c r="W59" s="108"/>
      <c r="X59" s="108"/>
      <c r="Y59" s="108"/>
      <c r="Z59" s="108"/>
      <c r="AA59" s="108"/>
      <c r="AB59" s="108"/>
      <c r="AC59" s="108"/>
      <c r="AD59" s="108"/>
      <c r="AE59" s="108"/>
      <c r="AF59" s="108"/>
      <c r="AG59" s="108"/>
      <c r="AH59" s="108"/>
      <c r="AI59" s="108"/>
      <c r="AJ59" s="108"/>
      <c r="AK59" s="108"/>
      <c r="AL59" s="108"/>
      <c r="AM59" s="108"/>
      <c r="AN59" s="108"/>
      <c r="AO59" s="108"/>
      <c r="AP59" s="108"/>
      <c r="AQ59" s="108"/>
      <c r="AR59" s="108"/>
      <c r="AS59" s="108"/>
      <c r="AT59" s="108"/>
      <c r="AU59" s="108"/>
      <c r="AV59" s="109"/>
      <c r="AW59" s="109"/>
      <c r="AX59" s="109"/>
      <c r="AY59" s="108"/>
      <c r="AZ59" s="107"/>
      <c r="BA59" s="107"/>
      <c r="BB59" s="107"/>
      <c r="BC59" s="108"/>
      <c r="BD59" s="108"/>
    </row>
    <row r="60" spans="1:56" x14ac:dyDescent="0.2">
      <c r="A60" s="107"/>
      <c r="B60" s="107"/>
      <c r="C60" s="107"/>
      <c r="D60" s="107"/>
      <c r="E60" s="108"/>
      <c r="F60" s="107"/>
      <c r="G60" s="107"/>
      <c r="H60" s="107"/>
      <c r="I60" s="107"/>
      <c r="J60" s="107"/>
      <c r="K60" s="107"/>
      <c r="L60" s="109"/>
      <c r="M60" s="109"/>
      <c r="N60" s="109"/>
      <c r="O60" s="109"/>
      <c r="P60" s="109"/>
      <c r="Q60" s="109"/>
      <c r="R60" s="109"/>
      <c r="S60" s="109"/>
      <c r="T60" s="109"/>
      <c r="U60" s="109"/>
      <c r="V60" s="108"/>
      <c r="W60" s="108"/>
      <c r="X60" s="108"/>
      <c r="Y60" s="108"/>
      <c r="Z60" s="108"/>
      <c r="AA60" s="108"/>
      <c r="AB60" s="108"/>
      <c r="AC60" s="108"/>
      <c r="AD60" s="108"/>
      <c r="AE60" s="108"/>
      <c r="AF60" s="108"/>
      <c r="AG60" s="108"/>
      <c r="AH60" s="108"/>
      <c r="AI60" s="108"/>
      <c r="AJ60" s="108"/>
      <c r="AK60" s="108"/>
      <c r="AL60" s="108"/>
      <c r="AM60" s="108"/>
      <c r="AN60" s="108"/>
      <c r="AO60" s="108"/>
      <c r="AP60" s="108"/>
      <c r="AQ60" s="108"/>
      <c r="AR60" s="108"/>
      <c r="AS60" s="108"/>
      <c r="AT60" s="108"/>
      <c r="AU60" s="108"/>
      <c r="AV60" s="109"/>
      <c r="AW60" s="109"/>
      <c r="AX60" s="109"/>
      <c r="AY60" s="108"/>
      <c r="AZ60" s="107"/>
      <c r="BA60" s="107"/>
      <c r="BB60" s="107"/>
      <c r="BC60" s="108"/>
      <c r="BD60" s="108"/>
    </row>
    <row r="61" spans="1:56" x14ac:dyDescent="0.2">
      <c r="A61" s="107"/>
      <c r="B61" s="107"/>
      <c r="C61" s="107"/>
      <c r="D61" s="107"/>
      <c r="E61" s="108"/>
      <c r="F61" s="107"/>
      <c r="G61" s="107"/>
      <c r="H61" s="107"/>
      <c r="I61" s="107"/>
      <c r="J61" s="107"/>
      <c r="K61" s="107"/>
      <c r="L61" s="109"/>
      <c r="M61" s="109"/>
      <c r="N61" s="109"/>
      <c r="O61" s="109"/>
      <c r="P61" s="109"/>
      <c r="Q61" s="109"/>
      <c r="R61" s="109"/>
      <c r="S61" s="109"/>
      <c r="T61" s="109"/>
      <c r="U61" s="109"/>
      <c r="V61" s="108"/>
      <c r="W61" s="108"/>
      <c r="X61" s="108"/>
      <c r="Y61" s="108"/>
      <c r="Z61" s="108"/>
      <c r="AA61" s="108"/>
      <c r="AB61" s="108"/>
      <c r="AC61" s="108"/>
      <c r="AD61" s="108"/>
      <c r="AE61" s="108"/>
      <c r="AF61" s="108"/>
      <c r="AG61" s="108"/>
      <c r="AH61" s="108"/>
      <c r="AI61" s="108"/>
      <c r="AJ61" s="108"/>
      <c r="AK61" s="108"/>
      <c r="AL61" s="108"/>
      <c r="AM61" s="108"/>
      <c r="AN61" s="108"/>
      <c r="AO61" s="108"/>
      <c r="AP61" s="108"/>
      <c r="AQ61" s="108"/>
      <c r="AR61" s="108"/>
      <c r="AS61" s="108"/>
      <c r="AT61" s="108"/>
      <c r="AU61" s="108"/>
      <c r="AV61" s="109"/>
      <c r="AW61" s="109"/>
      <c r="AX61" s="109"/>
      <c r="AY61" s="108"/>
      <c r="AZ61" s="107"/>
      <c r="BA61" s="107"/>
      <c r="BB61" s="107"/>
      <c r="BC61" s="108"/>
      <c r="BD61" s="108"/>
    </row>
    <row r="62" spans="1:56" x14ac:dyDescent="0.2">
      <c r="A62" s="107"/>
      <c r="B62" s="107"/>
      <c r="C62" s="107"/>
      <c r="D62" s="107"/>
      <c r="E62" s="108"/>
      <c r="F62" s="107"/>
      <c r="G62" s="107"/>
      <c r="H62" s="107"/>
      <c r="I62" s="107"/>
      <c r="J62" s="107"/>
      <c r="K62" s="107"/>
      <c r="L62" s="109"/>
      <c r="M62" s="109"/>
      <c r="N62" s="109"/>
      <c r="O62" s="109"/>
      <c r="P62" s="109"/>
      <c r="Q62" s="109"/>
      <c r="R62" s="109"/>
      <c r="S62" s="109"/>
      <c r="T62" s="109"/>
      <c r="U62" s="109"/>
      <c r="V62" s="108"/>
      <c r="W62" s="108"/>
      <c r="X62" s="108"/>
      <c r="Y62" s="108"/>
      <c r="Z62" s="108"/>
      <c r="AA62" s="108"/>
      <c r="AB62" s="108"/>
      <c r="AC62" s="108"/>
      <c r="AD62" s="108"/>
      <c r="AE62" s="108"/>
      <c r="AF62" s="108"/>
      <c r="AG62" s="108"/>
      <c r="AH62" s="108"/>
      <c r="AI62" s="108"/>
      <c r="AJ62" s="108"/>
      <c r="AK62" s="108"/>
      <c r="AL62" s="108"/>
      <c r="AM62" s="108"/>
      <c r="AN62" s="108"/>
      <c r="AO62" s="108"/>
      <c r="AP62" s="108"/>
      <c r="AQ62" s="108"/>
      <c r="AR62" s="108"/>
      <c r="AS62" s="108"/>
      <c r="AT62" s="108"/>
      <c r="AU62" s="108"/>
      <c r="AV62" s="109"/>
      <c r="AW62" s="109"/>
      <c r="AX62" s="109"/>
      <c r="AY62" s="108"/>
      <c r="AZ62" s="107"/>
      <c r="BA62" s="107"/>
      <c r="BB62" s="107"/>
      <c r="BC62" s="108"/>
      <c r="BD62" s="108"/>
    </row>
    <row r="63" spans="1:56" x14ac:dyDescent="0.2">
      <c r="A63" s="107"/>
      <c r="B63" s="107"/>
      <c r="C63" s="107"/>
      <c r="D63" s="107"/>
      <c r="E63" s="108"/>
      <c r="F63" s="107"/>
      <c r="G63" s="107"/>
      <c r="H63" s="107"/>
      <c r="I63" s="107"/>
      <c r="J63" s="107"/>
      <c r="K63" s="107"/>
      <c r="L63" s="109"/>
      <c r="M63" s="109"/>
      <c r="N63" s="109"/>
      <c r="O63" s="109"/>
      <c r="P63" s="109"/>
      <c r="Q63" s="109"/>
      <c r="R63" s="109"/>
      <c r="S63" s="109"/>
      <c r="T63" s="109"/>
      <c r="U63" s="109"/>
      <c r="V63" s="108"/>
      <c r="W63" s="108"/>
      <c r="X63" s="108"/>
      <c r="Y63" s="108"/>
      <c r="Z63" s="108"/>
      <c r="AA63" s="108"/>
      <c r="AB63" s="108"/>
      <c r="AC63" s="108"/>
      <c r="AD63" s="108"/>
      <c r="AE63" s="108"/>
      <c r="AF63" s="108"/>
      <c r="AG63" s="108"/>
      <c r="AH63" s="108"/>
      <c r="AI63" s="108"/>
      <c r="AJ63" s="108"/>
      <c r="AK63" s="108"/>
      <c r="AL63" s="108"/>
      <c r="AM63" s="108"/>
      <c r="AN63" s="108"/>
      <c r="AO63" s="108"/>
      <c r="AP63" s="108"/>
      <c r="AQ63" s="108"/>
      <c r="AR63" s="108"/>
      <c r="AS63" s="108"/>
      <c r="AT63" s="108"/>
      <c r="AU63" s="108"/>
      <c r="AV63" s="109"/>
      <c r="AW63" s="109"/>
      <c r="AX63" s="109"/>
      <c r="AY63" s="108"/>
      <c r="AZ63" s="107"/>
      <c r="BA63" s="107"/>
      <c r="BB63" s="107"/>
      <c r="BC63" s="108"/>
      <c r="BD63" s="108"/>
    </row>
    <row r="64" spans="1:56" x14ac:dyDescent="0.2">
      <c r="A64" s="107"/>
      <c r="B64" s="107"/>
      <c r="C64" s="107"/>
      <c r="D64" s="107"/>
      <c r="E64" s="108"/>
      <c r="F64" s="107"/>
      <c r="G64" s="107"/>
      <c r="H64" s="107"/>
      <c r="I64" s="107"/>
      <c r="J64" s="107"/>
      <c r="K64" s="107"/>
      <c r="L64" s="109"/>
      <c r="M64" s="109"/>
      <c r="N64" s="109"/>
      <c r="O64" s="109"/>
      <c r="P64" s="109"/>
      <c r="Q64" s="109"/>
      <c r="R64" s="109"/>
      <c r="S64" s="109"/>
      <c r="T64" s="109"/>
      <c r="U64" s="109"/>
      <c r="V64" s="108"/>
      <c r="W64" s="108"/>
      <c r="X64" s="108"/>
      <c r="Y64" s="108"/>
      <c r="Z64" s="108"/>
      <c r="AA64" s="108"/>
      <c r="AB64" s="108"/>
      <c r="AC64" s="108"/>
      <c r="AD64" s="108"/>
      <c r="AE64" s="108"/>
      <c r="AF64" s="108"/>
      <c r="AG64" s="108"/>
      <c r="AH64" s="108"/>
      <c r="AI64" s="108"/>
      <c r="AJ64" s="108"/>
      <c r="AK64" s="108"/>
      <c r="AL64" s="108"/>
      <c r="AM64" s="108"/>
      <c r="AN64" s="108"/>
      <c r="AO64" s="108"/>
      <c r="AP64" s="108"/>
      <c r="AQ64" s="108"/>
      <c r="AR64" s="108"/>
      <c r="AS64" s="108"/>
      <c r="AT64" s="108"/>
      <c r="AU64" s="108"/>
      <c r="AV64" s="109"/>
      <c r="AW64" s="109"/>
      <c r="AX64" s="109"/>
      <c r="AY64" s="108"/>
      <c r="AZ64" s="107"/>
      <c r="BA64" s="107"/>
      <c r="BB64" s="107"/>
      <c r="BC64" s="108"/>
      <c r="BD64" s="108"/>
    </row>
    <row r="65" spans="1:56" x14ac:dyDescent="0.2">
      <c r="A65" s="107"/>
      <c r="B65" s="107"/>
      <c r="C65" s="107"/>
      <c r="D65" s="107"/>
      <c r="E65" s="108"/>
      <c r="F65" s="107"/>
      <c r="G65" s="107"/>
      <c r="H65" s="107"/>
      <c r="I65" s="107"/>
      <c r="J65" s="107"/>
      <c r="K65" s="107"/>
      <c r="L65" s="109"/>
      <c r="M65" s="109"/>
      <c r="N65" s="109"/>
      <c r="O65" s="109"/>
      <c r="P65" s="109"/>
      <c r="Q65" s="109"/>
      <c r="R65" s="109"/>
      <c r="S65" s="109"/>
      <c r="T65" s="109"/>
      <c r="U65" s="109"/>
      <c r="V65" s="108"/>
      <c r="W65" s="108"/>
      <c r="X65" s="108"/>
      <c r="Y65" s="108"/>
      <c r="Z65" s="108"/>
      <c r="AA65" s="108"/>
      <c r="AB65" s="108"/>
      <c r="AC65" s="108"/>
      <c r="AD65" s="108"/>
      <c r="AE65" s="108"/>
      <c r="AF65" s="108"/>
      <c r="AG65" s="108"/>
      <c r="AH65" s="108"/>
      <c r="AI65" s="108"/>
      <c r="AJ65" s="108"/>
      <c r="AK65" s="108"/>
      <c r="AL65" s="108"/>
      <c r="AM65" s="108"/>
      <c r="AN65" s="108"/>
      <c r="AO65" s="108"/>
      <c r="AP65" s="108"/>
      <c r="AQ65" s="108"/>
      <c r="AR65" s="108"/>
      <c r="AS65" s="108"/>
      <c r="AT65" s="108"/>
      <c r="AU65" s="108"/>
      <c r="AV65" s="109"/>
      <c r="AW65" s="109"/>
      <c r="AX65" s="109"/>
      <c r="AY65" s="108"/>
      <c r="AZ65" s="107"/>
      <c r="BA65" s="107"/>
      <c r="BB65" s="107"/>
      <c r="BC65" s="108"/>
      <c r="BD65" s="108"/>
    </row>
    <row r="66" spans="1:56" x14ac:dyDescent="0.2">
      <c r="A66" s="107"/>
      <c r="B66" s="107"/>
      <c r="C66" s="107"/>
      <c r="D66" s="107"/>
      <c r="E66" s="108"/>
      <c r="F66" s="107"/>
      <c r="G66" s="107"/>
      <c r="H66" s="107"/>
      <c r="I66" s="107"/>
      <c r="J66" s="107"/>
      <c r="K66" s="107"/>
      <c r="L66" s="109"/>
      <c r="M66" s="109"/>
      <c r="N66" s="109"/>
      <c r="O66" s="109"/>
      <c r="P66" s="109"/>
      <c r="Q66" s="109"/>
      <c r="R66" s="109"/>
      <c r="S66" s="109"/>
      <c r="T66" s="109"/>
      <c r="U66" s="109"/>
      <c r="V66" s="108"/>
      <c r="W66" s="108"/>
      <c r="X66" s="108"/>
      <c r="Y66" s="108"/>
      <c r="Z66" s="108"/>
      <c r="AA66" s="108"/>
      <c r="AB66" s="108"/>
      <c r="AC66" s="108"/>
      <c r="AD66" s="108"/>
      <c r="AE66" s="108"/>
      <c r="AF66" s="108"/>
      <c r="AG66" s="108"/>
      <c r="AH66" s="108"/>
      <c r="AI66" s="108"/>
      <c r="AJ66" s="108"/>
      <c r="AK66" s="108"/>
      <c r="AL66" s="108"/>
      <c r="AM66" s="108"/>
      <c r="AN66" s="108"/>
      <c r="AO66" s="108"/>
      <c r="AP66" s="108"/>
      <c r="AQ66" s="108"/>
      <c r="AR66" s="108"/>
      <c r="AS66" s="108"/>
      <c r="AT66" s="108"/>
      <c r="AU66" s="108"/>
      <c r="AV66" s="109"/>
      <c r="AW66" s="109"/>
      <c r="AX66" s="109"/>
      <c r="AY66" s="108"/>
      <c r="AZ66" s="107"/>
      <c r="BA66" s="107"/>
      <c r="BB66" s="107"/>
      <c r="BC66" s="108"/>
      <c r="BD66" s="108"/>
    </row>
    <row r="67" spans="1:56" x14ac:dyDescent="0.2">
      <c r="A67" s="107"/>
      <c r="B67" s="107"/>
      <c r="C67" s="107"/>
      <c r="D67" s="107"/>
      <c r="E67" s="108"/>
      <c r="F67" s="107"/>
      <c r="G67" s="107"/>
      <c r="H67" s="107"/>
      <c r="I67" s="107"/>
      <c r="J67" s="107"/>
      <c r="K67" s="107"/>
      <c r="L67" s="109"/>
      <c r="M67" s="109"/>
      <c r="N67" s="109"/>
      <c r="O67" s="109"/>
      <c r="P67" s="109"/>
      <c r="Q67" s="109"/>
      <c r="R67" s="109"/>
      <c r="S67" s="109"/>
      <c r="T67" s="109"/>
      <c r="U67" s="109"/>
      <c r="V67" s="108"/>
      <c r="W67" s="108"/>
      <c r="X67" s="108"/>
      <c r="Y67" s="108"/>
      <c r="Z67" s="108"/>
      <c r="AA67" s="108"/>
      <c r="AB67" s="108"/>
      <c r="AC67" s="108"/>
      <c r="AD67" s="108"/>
      <c r="AE67" s="108"/>
      <c r="AF67" s="108"/>
      <c r="AG67" s="108"/>
      <c r="AH67" s="108"/>
      <c r="AI67" s="108"/>
      <c r="AJ67" s="108"/>
      <c r="AK67" s="108"/>
      <c r="AL67" s="108"/>
      <c r="AM67" s="108"/>
      <c r="AN67" s="108"/>
      <c r="AO67" s="108"/>
      <c r="AP67" s="108"/>
      <c r="AQ67" s="108"/>
      <c r="AR67" s="108"/>
      <c r="AS67" s="108"/>
      <c r="AT67" s="108"/>
      <c r="AU67" s="108"/>
      <c r="AV67" s="109"/>
      <c r="AW67" s="109"/>
      <c r="AX67" s="109"/>
      <c r="AY67" s="108"/>
      <c r="AZ67" s="107"/>
      <c r="BA67" s="107"/>
      <c r="BB67" s="107"/>
      <c r="BC67" s="108"/>
      <c r="BD67" s="108"/>
    </row>
    <row r="68" spans="1:56" x14ac:dyDescent="0.2">
      <c r="A68" s="107"/>
      <c r="B68" s="107"/>
      <c r="C68" s="107"/>
      <c r="D68" s="107"/>
      <c r="E68" s="108"/>
      <c r="F68" s="107"/>
      <c r="G68" s="107"/>
      <c r="H68" s="107"/>
      <c r="I68" s="107"/>
      <c r="J68" s="107"/>
      <c r="K68" s="107"/>
      <c r="L68" s="109"/>
      <c r="M68" s="109"/>
      <c r="N68" s="109"/>
      <c r="O68" s="109"/>
      <c r="P68" s="109"/>
      <c r="Q68" s="109"/>
      <c r="R68" s="109"/>
      <c r="S68" s="109"/>
      <c r="T68" s="109"/>
      <c r="U68" s="109"/>
      <c r="V68" s="108"/>
      <c r="W68" s="108"/>
      <c r="X68" s="108"/>
      <c r="Y68" s="108"/>
      <c r="Z68" s="108"/>
      <c r="AA68" s="108"/>
      <c r="AB68" s="108"/>
      <c r="AC68" s="108"/>
      <c r="AD68" s="108"/>
      <c r="AE68" s="108"/>
      <c r="AF68" s="108"/>
      <c r="AG68" s="108"/>
      <c r="AH68" s="108"/>
      <c r="AI68" s="108"/>
      <c r="AJ68" s="108"/>
      <c r="AK68" s="108"/>
      <c r="AL68" s="108"/>
      <c r="AM68" s="108"/>
      <c r="AN68" s="108"/>
      <c r="AO68" s="108"/>
      <c r="AP68" s="108"/>
      <c r="AQ68" s="108"/>
      <c r="AR68" s="108"/>
      <c r="AS68" s="108"/>
      <c r="AT68" s="108"/>
      <c r="AU68" s="108"/>
      <c r="AV68" s="109"/>
      <c r="AW68" s="109"/>
      <c r="AX68" s="109"/>
      <c r="AY68" s="108"/>
      <c r="AZ68" s="107"/>
      <c r="BA68" s="107"/>
      <c r="BB68" s="107"/>
      <c r="BC68" s="108"/>
      <c r="BD68" s="108"/>
    </row>
    <row r="69" spans="1:56" x14ac:dyDescent="0.2">
      <c r="A69" s="107"/>
      <c r="B69" s="107"/>
      <c r="C69" s="107"/>
      <c r="D69" s="107"/>
      <c r="E69" s="108"/>
      <c r="F69" s="107"/>
      <c r="G69" s="107"/>
      <c r="H69" s="107"/>
      <c r="I69" s="107"/>
      <c r="J69" s="107"/>
      <c r="K69" s="107"/>
      <c r="L69" s="109"/>
      <c r="M69" s="109"/>
      <c r="N69" s="109"/>
      <c r="O69" s="109"/>
      <c r="P69" s="109"/>
      <c r="Q69" s="109"/>
      <c r="R69" s="109"/>
      <c r="S69" s="109"/>
      <c r="T69" s="109"/>
      <c r="U69" s="109"/>
      <c r="V69" s="108"/>
      <c r="W69" s="108"/>
      <c r="X69" s="108"/>
      <c r="Y69" s="108"/>
      <c r="Z69" s="108"/>
      <c r="AA69" s="108"/>
      <c r="AB69" s="108"/>
      <c r="AC69" s="108"/>
      <c r="AD69" s="108"/>
      <c r="AE69" s="108"/>
      <c r="AF69" s="108"/>
      <c r="AG69" s="108"/>
      <c r="AH69" s="108"/>
      <c r="AI69" s="108"/>
      <c r="AJ69" s="108"/>
      <c r="AK69" s="108"/>
      <c r="AL69" s="108"/>
      <c r="AM69" s="108"/>
      <c r="AN69" s="108"/>
      <c r="AO69" s="108"/>
      <c r="AP69" s="108"/>
      <c r="AQ69" s="108"/>
      <c r="AR69" s="108"/>
      <c r="AS69" s="108"/>
      <c r="AT69" s="108"/>
      <c r="AU69" s="108"/>
      <c r="AV69" s="109"/>
      <c r="AW69" s="109"/>
      <c r="AX69" s="109"/>
      <c r="AY69" s="108"/>
      <c r="AZ69" s="107"/>
      <c r="BA69" s="107"/>
      <c r="BB69" s="107"/>
      <c r="BC69" s="108"/>
      <c r="BD69" s="108"/>
    </row>
    <row r="70" spans="1:56" x14ac:dyDescent="0.2">
      <c r="A70" s="107"/>
      <c r="B70" s="107"/>
      <c r="C70" s="107"/>
      <c r="D70" s="107"/>
      <c r="E70" s="108"/>
      <c r="F70" s="107"/>
      <c r="G70" s="107"/>
      <c r="H70" s="107"/>
      <c r="I70" s="107"/>
      <c r="J70" s="107"/>
      <c r="K70" s="107"/>
      <c r="L70" s="109"/>
      <c r="M70" s="109"/>
      <c r="N70" s="109"/>
      <c r="O70" s="109"/>
      <c r="P70" s="109"/>
      <c r="Q70" s="109"/>
      <c r="R70" s="109"/>
      <c r="S70" s="109"/>
      <c r="T70" s="109"/>
      <c r="U70" s="109"/>
      <c r="V70" s="108"/>
      <c r="W70" s="108"/>
      <c r="X70" s="108"/>
      <c r="Y70" s="108"/>
      <c r="Z70" s="108"/>
      <c r="AA70" s="108"/>
      <c r="AB70" s="108"/>
      <c r="AC70" s="108"/>
      <c r="AD70" s="108"/>
      <c r="AE70" s="108"/>
      <c r="AF70" s="108"/>
      <c r="AG70" s="108"/>
      <c r="AH70" s="108"/>
      <c r="AI70" s="108"/>
      <c r="AJ70" s="108"/>
      <c r="AK70" s="108"/>
      <c r="AL70" s="108"/>
      <c r="AM70" s="108"/>
      <c r="AN70" s="108"/>
      <c r="AO70" s="108"/>
      <c r="AP70" s="108"/>
      <c r="AQ70" s="108"/>
      <c r="AR70" s="108"/>
      <c r="AS70" s="108"/>
      <c r="AT70" s="108"/>
      <c r="AU70" s="108"/>
      <c r="AV70" s="109"/>
      <c r="AW70" s="109"/>
      <c r="AX70" s="109"/>
      <c r="AY70" s="108"/>
      <c r="AZ70" s="107"/>
      <c r="BA70" s="107"/>
      <c r="BB70" s="107"/>
      <c r="BC70" s="108"/>
      <c r="BD70" s="108"/>
    </row>
    <row r="71" spans="1:56" x14ac:dyDescent="0.2">
      <c r="A71" s="107"/>
      <c r="B71" s="107"/>
      <c r="C71" s="107"/>
      <c r="D71" s="107"/>
      <c r="E71" s="108"/>
      <c r="F71" s="107"/>
      <c r="G71" s="107"/>
      <c r="H71" s="107"/>
      <c r="I71" s="107"/>
      <c r="J71" s="107"/>
      <c r="K71" s="107"/>
      <c r="L71" s="109"/>
      <c r="M71" s="109"/>
      <c r="N71" s="109"/>
      <c r="O71" s="109"/>
      <c r="P71" s="109"/>
      <c r="Q71" s="109"/>
      <c r="R71" s="109"/>
      <c r="S71" s="109"/>
      <c r="T71" s="109"/>
      <c r="U71" s="109"/>
      <c r="V71" s="108"/>
      <c r="W71" s="108"/>
      <c r="X71" s="108"/>
      <c r="Y71" s="108"/>
      <c r="Z71" s="108"/>
      <c r="AA71" s="108"/>
      <c r="AB71" s="108"/>
      <c r="AC71" s="108"/>
      <c r="AD71" s="108"/>
      <c r="AE71" s="108"/>
      <c r="AF71" s="108"/>
      <c r="AG71" s="108"/>
      <c r="AH71" s="108"/>
      <c r="AI71" s="108"/>
      <c r="AJ71" s="108"/>
      <c r="AK71" s="108"/>
      <c r="AL71" s="108"/>
      <c r="AM71" s="108"/>
      <c r="AN71" s="108"/>
      <c r="AO71" s="108"/>
      <c r="AP71" s="108"/>
      <c r="AQ71" s="108"/>
      <c r="AR71" s="108"/>
      <c r="AS71" s="108"/>
      <c r="AT71" s="108"/>
      <c r="AU71" s="108"/>
      <c r="AV71" s="109"/>
      <c r="AW71" s="109"/>
      <c r="AX71" s="109"/>
      <c r="AY71" s="108"/>
      <c r="AZ71" s="107"/>
      <c r="BA71" s="107"/>
      <c r="BB71" s="107"/>
      <c r="BC71" s="108"/>
      <c r="BD71" s="108"/>
    </row>
    <row r="72" spans="1:56" x14ac:dyDescent="0.2">
      <c r="A72" s="107"/>
      <c r="B72" s="107"/>
      <c r="C72" s="107"/>
      <c r="D72" s="107"/>
      <c r="E72" s="108"/>
      <c r="F72" s="107"/>
      <c r="G72" s="107"/>
      <c r="H72" s="107"/>
      <c r="I72" s="107"/>
      <c r="J72" s="107"/>
      <c r="K72" s="107"/>
      <c r="L72" s="109"/>
      <c r="M72" s="109"/>
      <c r="N72" s="109"/>
      <c r="O72" s="109"/>
      <c r="P72" s="109"/>
      <c r="Q72" s="109"/>
      <c r="R72" s="109"/>
      <c r="S72" s="109"/>
      <c r="T72" s="109"/>
      <c r="U72" s="109"/>
      <c r="V72" s="108"/>
      <c r="W72" s="108"/>
      <c r="X72" s="108"/>
      <c r="Y72" s="108"/>
      <c r="Z72" s="108"/>
      <c r="AA72" s="108"/>
      <c r="AB72" s="108"/>
      <c r="AC72" s="108"/>
      <c r="AD72" s="108"/>
      <c r="AE72" s="108"/>
      <c r="AF72" s="108"/>
      <c r="AG72" s="108"/>
      <c r="AH72" s="108"/>
      <c r="AI72" s="108"/>
      <c r="AJ72" s="108"/>
      <c r="AK72" s="108"/>
      <c r="AL72" s="108"/>
      <c r="AM72" s="108"/>
      <c r="AN72" s="108"/>
      <c r="AO72" s="108"/>
      <c r="AP72" s="108"/>
      <c r="AQ72" s="108"/>
      <c r="AR72" s="108"/>
      <c r="AS72" s="108"/>
      <c r="AT72" s="108"/>
      <c r="AU72" s="108"/>
      <c r="AV72" s="109"/>
      <c r="AW72" s="109"/>
      <c r="AX72" s="109"/>
      <c r="AY72" s="108"/>
      <c r="AZ72" s="107"/>
      <c r="BA72" s="107"/>
      <c r="BB72" s="107"/>
      <c r="BC72" s="108"/>
      <c r="BD72" s="108"/>
    </row>
    <row r="73" spans="1:56" x14ac:dyDescent="0.2">
      <c r="A73" s="107"/>
      <c r="B73" s="107"/>
      <c r="C73" s="107"/>
      <c r="D73" s="107"/>
      <c r="E73" s="108"/>
      <c r="F73" s="107"/>
      <c r="G73" s="107"/>
      <c r="H73" s="107"/>
      <c r="I73" s="107"/>
      <c r="J73" s="107"/>
      <c r="K73" s="107"/>
      <c r="L73" s="109"/>
      <c r="M73" s="109"/>
      <c r="N73" s="109"/>
      <c r="O73" s="109"/>
      <c r="P73" s="109"/>
      <c r="Q73" s="109"/>
      <c r="R73" s="109"/>
      <c r="S73" s="109"/>
      <c r="T73" s="109"/>
      <c r="U73" s="109"/>
      <c r="V73" s="108"/>
      <c r="W73" s="108"/>
      <c r="X73" s="108"/>
      <c r="Y73" s="108"/>
      <c r="Z73" s="108"/>
      <c r="AA73" s="108"/>
      <c r="AB73" s="108"/>
      <c r="AC73" s="108"/>
      <c r="AD73" s="108"/>
      <c r="AE73" s="108"/>
      <c r="AF73" s="108"/>
      <c r="AG73" s="108"/>
      <c r="AH73" s="108"/>
      <c r="AI73" s="108"/>
      <c r="AJ73" s="108"/>
      <c r="AK73" s="108"/>
      <c r="AL73" s="108"/>
      <c r="AM73" s="108"/>
      <c r="AN73" s="108"/>
      <c r="AO73" s="108"/>
      <c r="AP73" s="108"/>
      <c r="AQ73" s="108"/>
      <c r="AR73" s="108"/>
      <c r="AS73" s="108"/>
      <c r="AT73" s="108"/>
      <c r="AU73" s="108"/>
      <c r="AV73" s="109"/>
      <c r="AW73" s="109"/>
      <c r="AX73" s="109"/>
      <c r="AY73" s="108"/>
      <c r="AZ73" s="107"/>
      <c r="BA73" s="107"/>
      <c r="BB73" s="107"/>
      <c r="BC73" s="108"/>
      <c r="BD73" s="108"/>
    </row>
    <row r="74" spans="1:56" x14ac:dyDescent="0.2">
      <c r="A74" s="107"/>
      <c r="B74" s="107"/>
      <c r="C74" s="107"/>
      <c r="D74" s="107"/>
      <c r="E74" s="108"/>
      <c r="F74" s="107"/>
      <c r="G74" s="107"/>
      <c r="H74" s="107"/>
      <c r="I74" s="107"/>
      <c r="J74" s="107"/>
      <c r="K74" s="107"/>
      <c r="L74" s="109"/>
      <c r="M74" s="109"/>
      <c r="N74" s="109"/>
      <c r="O74" s="109"/>
      <c r="P74" s="109"/>
      <c r="Q74" s="109"/>
      <c r="R74" s="109"/>
      <c r="S74" s="109"/>
      <c r="T74" s="109"/>
      <c r="U74" s="109"/>
      <c r="V74" s="108"/>
      <c r="W74" s="108"/>
      <c r="X74" s="108"/>
      <c r="Y74" s="108"/>
      <c r="Z74" s="108"/>
      <c r="AA74" s="108"/>
      <c r="AB74" s="108"/>
      <c r="AC74" s="108"/>
      <c r="AD74" s="108"/>
      <c r="AE74" s="108"/>
      <c r="AF74" s="108"/>
      <c r="AG74" s="108"/>
      <c r="AH74" s="108"/>
      <c r="AI74" s="108"/>
      <c r="AJ74" s="108"/>
      <c r="AK74" s="108"/>
      <c r="AL74" s="108"/>
      <c r="AM74" s="108"/>
      <c r="AN74" s="108"/>
      <c r="AO74" s="108"/>
      <c r="AP74" s="108"/>
      <c r="AQ74" s="108"/>
      <c r="AR74" s="108"/>
      <c r="AS74" s="108"/>
      <c r="AT74" s="108"/>
      <c r="AU74" s="108"/>
      <c r="AV74" s="109"/>
      <c r="AW74" s="109"/>
      <c r="AX74" s="109"/>
      <c r="AY74" s="108"/>
      <c r="AZ74" s="107"/>
      <c r="BA74" s="107"/>
      <c r="BB74" s="107"/>
      <c r="BC74" s="108"/>
      <c r="BD74" s="108"/>
    </row>
    <row r="75" spans="1:56" x14ac:dyDescent="0.2">
      <c r="A75" s="107"/>
      <c r="B75" s="107"/>
      <c r="C75" s="107"/>
      <c r="D75" s="107"/>
      <c r="E75" s="108"/>
      <c r="F75" s="107"/>
      <c r="G75" s="107"/>
      <c r="H75" s="107"/>
      <c r="I75" s="107"/>
      <c r="J75" s="107"/>
      <c r="K75" s="107"/>
      <c r="L75" s="109"/>
      <c r="M75" s="109"/>
      <c r="N75" s="109"/>
      <c r="O75" s="109"/>
      <c r="P75" s="109"/>
      <c r="Q75" s="109"/>
      <c r="R75" s="109"/>
      <c r="S75" s="109"/>
      <c r="T75" s="109"/>
      <c r="U75" s="109"/>
      <c r="V75" s="108"/>
      <c r="W75" s="108"/>
      <c r="X75" s="108"/>
      <c r="Y75" s="108"/>
      <c r="Z75" s="108"/>
      <c r="AA75" s="108"/>
      <c r="AB75" s="108"/>
      <c r="AC75" s="108"/>
      <c r="AD75" s="108"/>
      <c r="AE75" s="108"/>
      <c r="AF75" s="108"/>
      <c r="AG75" s="108"/>
      <c r="AH75" s="108"/>
      <c r="AI75" s="108"/>
      <c r="AJ75" s="108"/>
      <c r="AK75" s="108"/>
      <c r="AL75" s="108"/>
      <c r="AM75" s="108"/>
      <c r="AN75" s="108"/>
      <c r="AO75" s="108"/>
      <c r="AP75" s="108"/>
      <c r="AQ75" s="108"/>
      <c r="AR75" s="108"/>
      <c r="AS75" s="108"/>
      <c r="AT75" s="108"/>
      <c r="AU75" s="108"/>
      <c r="AV75" s="109"/>
      <c r="AW75" s="109"/>
      <c r="AX75" s="109"/>
      <c r="AY75" s="108"/>
      <c r="AZ75" s="107"/>
      <c r="BA75" s="107"/>
      <c r="BB75" s="107"/>
      <c r="BC75" s="108"/>
      <c r="BD75" s="108"/>
    </row>
    <row r="76" spans="1:56" x14ac:dyDescent="0.2">
      <c r="A76" s="107"/>
      <c r="B76" s="107"/>
      <c r="C76" s="107"/>
      <c r="D76" s="107"/>
      <c r="E76" s="108"/>
      <c r="F76" s="107"/>
      <c r="G76" s="107"/>
      <c r="H76" s="107"/>
      <c r="I76" s="107"/>
      <c r="J76" s="107"/>
      <c r="K76" s="107"/>
      <c r="L76" s="109"/>
      <c r="M76" s="109"/>
      <c r="N76" s="109"/>
      <c r="O76" s="109"/>
      <c r="P76" s="109"/>
      <c r="Q76" s="109"/>
      <c r="R76" s="109"/>
      <c r="S76" s="109"/>
      <c r="T76" s="109"/>
      <c r="U76" s="109"/>
      <c r="V76" s="108"/>
      <c r="W76" s="108"/>
      <c r="X76" s="108"/>
      <c r="Y76" s="108"/>
      <c r="Z76" s="108"/>
      <c r="AA76" s="108"/>
      <c r="AB76" s="108"/>
      <c r="AC76" s="108"/>
      <c r="AD76" s="108"/>
      <c r="AE76" s="108"/>
      <c r="AF76" s="108"/>
      <c r="AG76" s="108"/>
      <c r="AH76" s="108"/>
      <c r="AI76" s="108"/>
      <c r="AJ76" s="108"/>
      <c r="AK76" s="108"/>
      <c r="AL76" s="108"/>
      <c r="AM76" s="108"/>
      <c r="AN76" s="108"/>
      <c r="AO76" s="108"/>
      <c r="AP76" s="108"/>
      <c r="AQ76" s="108"/>
      <c r="AR76" s="108"/>
      <c r="AS76" s="108"/>
      <c r="AT76" s="108"/>
      <c r="AU76" s="108"/>
      <c r="AV76" s="109"/>
      <c r="AW76" s="109"/>
      <c r="AX76" s="109"/>
      <c r="AY76" s="108"/>
      <c r="AZ76" s="107"/>
      <c r="BA76" s="107"/>
      <c r="BB76" s="107"/>
      <c r="BC76" s="108"/>
      <c r="BD76" s="108"/>
    </row>
    <row r="77" spans="1:56" x14ac:dyDescent="0.2">
      <c r="A77" s="107"/>
      <c r="B77" s="107"/>
      <c r="C77" s="107"/>
      <c r="D77" s="107"/>
      <c r="E77" s="108"/>
      <c r="F77" s="107"/>
      <c r="G77" s="107"/>
      <c r="H77" s="107"/>
      <c r="I77" s="107"/>
      <c r="J77" s="107"/>
      <c r="K77" s="107"/>
      <c r="L77" s="109"/>
      <c r="M77" s="109"/>
      <c r="N77" s="109"/>
      <c r="O77" s="109"/>
      <c r="P77" s="109"/>
      <c r="Q77" s="109"/>
      <c r="R77" s="109"/>
      <c r="S77" s="109"/>
      <c r="T77" s="109"/>
      <c r="U77" s="109"/>
      <c r="V77" s="108"/>
      <c r="W77" s="108"/>
      <c r="X77" s="108"/>
      <c r="Y77" s="108"/>
      <c r="Z77" s="108"/>
      <c r="AA77" s="108"/>
      <c r="AB77" s="108"/>
      <c r="AC77" s="108"/>
      <c r="AD77" s="108"/>
      <c r="AE77" s="108"/>
      <c r="AF77" s="108"/>
      <c r="AG77" s="108"/>
      <c r="AH77" s="108"/>
      <c r="AI77" s="108"/>
      <c r="AJ77" s="108"/>
      <c r="AK77" s="108"/>
      <c r="AL77" s="108"/>
      <c r="AM77" s="108"/>
      <c r="AN77" s="108"/>
      <c r="AO77" s="108"/>
      <c r="AP77" s="108"/>
      <c r="AQ77" s="108"/>
      <c r="AR77" s="108"/>
      <c r="AS77" s="108"/>
      <c r="AT77" s="108"/>
      <c r="AU77" s="108"/>
      <c r="AV77" s="109"/>
      <c r="AW77" s="109"/>
      <c r="AX77" s="109"/>
      <c r="AY77" s="108"/>
      <c r="AZ77" s="107"/>
      <c r="BA77" s="107"/>
      <c r="BB77" s="107"/>
      <c r="BC77" s="108"/>
      <c r="BD77" s="108"/>
    </row>
    <row r="78" spans="1:56" x14ac:dyDescent="0.2">
      <c r="A78" s="107"/>
      <c r="B78" s="107"/>
      <c r="C78" s="107"/>
      <c r="D78" s="107"/>
      <c r="E78" s="108"/>
      <c r="F78" s="107"/>
      <c r="G78" s="107"/>
      <c r="H78" s="107"/>
      <c r="I78" s="107"/>
      <c r="J78" s="107"/>
      <c r="K78" s="107"/>
      <c r="L78" s="109"/>
      <c r="M78" s="109"/>
      <c r="N78" s="109"/>
      <c r="O78" s="109"/>
      <c r="P78" s="109"/>
      <c r="Q78" s="109"/>
      <c r="R78" s="109"/>
      <c r="S78" s="109"/>
      <c r="T78" s="109"/>
      <c r="U78" s="109"/>
      <c r="V78" s="108"/>
      <c r="W78" s="108"/>
      <c r="X78" s="108"/>
      <c r="Y78" s="108"/>
      <c r="Z78" s="108"/>
      <c r="AA78" s="108"/>
      <c r="AB78" s="108"/>
      <c r="AC78" s="108"/>
      <c r="AD78" s="108"/>
      <c r="AE78" s="108"/>
      <c r="AF78" s="108"/>
      <c r="AG78" s="108"/>
      <c r="AH78" s="108"/>
      <c r="AI78" s="108"/>
      <c r="AJ78" s="108"/>
      <c r="AK78" s="108"/>
      <c r="AL78" s="108"/>
      <c r="AM78" s="108"/>
      <c r="AN78" s="108"/>
      <c r="AO78" s="108"/>
      <c r="AP78" s="108"/>
      <c r="AQ78" s="108"/>
      <c r="AR78" s="108"/>
      <c r="AS78" s="108"/>
      <c r="AT78" s="108"/>
      <c r="AU78" s="108"/>
      <c r="AV78" s="109"/>
      <c r="AW78" s="109"/>
      <c r="AX78" s="109"/>
      <c r="AY78" s="108"/>
      <c r="AZ78" s="107"/>
      <c r="BA78" s="107"/>
      <c r="BB78" s="107"/>
      <c r="BC78" s="108"/>
      <c r="BD78" s="108"/>
    </row>
    <row r="79" spans="1:56" x14ac:dyDescent="0.2">
      <c r="A79" s="107"/>
      <c r="B79" s="107"/>
      <c r="C79" s="107"/>
      <c r="D79" s="107"/>
      <c r="E79" s="108"/>
      <c r="F79" s="107"/>
      <c r="G79" s="107"/>
      <c r="H79" s="107"/>
      <c r="I79" s="107"/>
      <c r="J79" s="107"/>
      <c r="K79" s="107"/>
      <c r="L79" s="109"/>
      <c r="M79" s="109"/>
      <c r="N79" s="109"/>
      <c r="O79" s="109"/>
      <c r="P79" s="109"/>
      <c r="Q79" s="109"/>
      <c r="R79" s="109"/>
      <c r="S79" s="109"/>
      <c r="T79" s="109"/>
      <c r="U79" s="109"/>
      <c r="V79" s="108"/>
      <c r="W79" s="108"/>
      <c r="X79" s="108"/>
      <c r="Y79" s="108"/>
      <c r="Z79" s="108"/>
      <c r="AA79" s="108"/>
      <c r="AB79" s="108"/>
      <c r="AC79" s="108"/>
      <c r="AD79" s="108"/>
      <c r="AE79" s="108"/>
      <c r="AF79" s="108"/>
      <c r="AG79" s="108"/>
      <c r="AH79" s="108"/>
      <c r="AI79" s="108"/>
      <c r="AJ79" s="108"/>
      <c r="AK79" s="108"/>
      <c r="AL79" s="108"/>
      <c r="AM79" s="108"/>
      <c r="AN79" s="108"/>
      <c r="AO79" s="108"/>
      <c r="AP79" s="108"/>
      <c r="AQ79" s="108"/>
      <c r="AR79" s="108"/>
      <c r="AS79" s="108"/>
      <c r="AT79" s="108"/>
      <c r="AU79" s="108"/>
      <c r="AV79" s="109"/>
      <c r="AW79" s="109"/>
      <c r="AX79" s="109"/>
      <c r="AY79" s="108"/>
      <c r="AZ79" s="107"/>
      <c r="BA79" s="107"/>
      <c r="BB79" s="107"/>
      <c r="BC79" s="108"/>
      <c r="BD79" s="108"/>
    </row>
    <row r="80" spans="1:56" x14ac:dyDescent="0.2">
      <c r="A80" s="107"/>
      <c r="B80" s="107"/>
      <c r="C80" s="107"/>
      <c r="D80" s="107"/>
      <c r="E80" s="108"/>
      <c r="F80" s="107"/>
      <c r="G80" s="107"/>
      <c r="H80" s="107"/>
      <c r="I80" s="107"/>
      <c r="J80" s="107"/>
      <c r="K80" s="107"/>
      <c r="L80" s="109"/>
      <c r="M80" s="109"/>
      <c r="N80" s="109"/>
      <c r="O80" s="109"/>
      <c r="P80" s="109"/>
      <c r="Q80" s="109"/>
      <c r="R80" s="109"/>
      <c r="S80" s="109"/>
      <c r="T80" s="109"/>
      <c r="U80" s="109"/>
      <c r="V80" s="108"/>
      <c r="W80" s="108"/>
      <c r="X80" s="108"/>
      <c r="Y80" s="108"/>
      <c r="Z80" s="108"/>
      <c r="AA80" s="108"/>
      <c r="AB80" s="108"/>
      <c r="AC80" s="108"/>
      <c r="AD80" s="108"/>
      <c r="AE80" s="108"/>
      <c r="AF80" s="108"/>
      <c r="AG80" s="108"/>
      <c r="AH80" s="108"/>
      <c r="AI80" s="108"/>
      <c r="AJ80" s="108"/>
      <c r="AK80" s="108"/>
      <c r="AL80" s="108"/>
      <c r="AM80" s="108"/>
      <c r="AN80" s="108"/>
      <c r="AO80" s="108"/>
      <c r="AP80" s="108"/>
      <c r="AQ80" s="108"/>
      <c r="AR80" s="108"/>
      <c r="AS80" s="108"/>
      <c r="AT80" s="108"/>
      <c r="AU80" s="108"/>
      <c r="AV80" s="109"/>
      <c r="AW80" s="109"/>
      <c r="AX80" s="109"/>
      <c r="AY80" s="108"/>
      <c r="AZ80" s="107"/>
      <c r="BA80" s="107"/>
      <c r="BB80" s="107"/>
      <c r="BC80" s="108"/>
      <c r="BD80" s="108"/>
    </row>
    <row r="81" spans="1:56" x14ac:dyDescent="0.2">
      <c r="A81" s="107"/>
      <c r="B81" s="107"/>
      <c r="C81" s="107"/>
      <c r="D81" s="107"/>
      <c r="E81" s="108"/>
      <c r="F81" s="107"/>
      <c r="G81" s="107"/>
      <c r="H81" s="107"/>
      <c r="I81" s="107"/>
      <c r="J81" s="107"/>
      <c r="K81" s="107"/>
      <c r="L81" s="109"/>
      <c r="M81" s="109"/>
      <c r="N81" s="109"/>
      <c r="O81" s="109"/>
      <c r="P81" s="109"/>
      <c r="Q81" s="109"/>
      <c r="R81" s="109"/>
      <c r="S81" s="109"/>
      <c r="T81" s="109"/>
      <c r="U81" s="109"/>
      <c r="V81" s="108"/>
      <c r="W81" s="108"/>
      <c r="X81" s="108"/>
      <c r="Y81" s="108"/>
      <c r="Z81" s="108"/>
      <c r="AA81" s="108"/>
      <c r="AB81" s="108"/>
      <c r="AC81" s="108"/>
      <c r="AD81" s="108"/>
      <c r="AE81" s="108"/>
      <c r="AF81" s="108"/>
      <c r="AG81" s="108"/>
      <c r="AH81" s="108"/>
      <c r="AI81" s="108"/>
      <c r="AJ81" s="108"/>
      <c r="AK81" s="108"/>
      <c r="AL81" s="108"/>
      <c r="AM81" s="108"/>
      <c r="AN81" s="108"/>
      <c r="AO81" s="108"/>
      <c r="AP81" s="108"/>
      <c r="AQ81" s="108"/>
      <c r="AR81" s="108"/>
      <c r="AS81" s="108"/>
      <c r="AT81" s="108"/>
      <c r="AU81" s="108"/>
      <c r="AV81" s="109"/>
      <c r="AW81" s="109"/>
      <c r="AX81" s="109"/>
      <c r="AY81" s="108"/>
      <c r="AZ81" s="107"/>
      <c r="BA81" s="107"/>
      <c r="BB81" s="107"/>
      <c r="BC81" s="108"/>
      <c r="BD81" s="108"/>
    </row>
    <row r="82" spans="1:56" x14ac:dyDescent="0.2">
      <c r="A82" s="107"/>
      <c r="B82" s="107"/>
      <c r="C82" s="107"/>
      <c r="D82" s="107"/>
      <c r="E82" s="108"/>
      <c r="F82" s="107"/>
      <c r="G82" s="107"/>
      <c r="H82" s="107"/>
      <c r="I82" s="107"/>
      <c r="J82" s="107"/>
      <c r="K82" s="107"/>
      <c r="L82" s="109"/>
      <c r="M82" s="109"/>
      <c r="N82" s="109"/>
      <c r="O82" s="109"/>
      <c r="P82" s="109"/>
      <c r="Q82" s="109"/>
      <c r="R82" s="109"/>
      <c r="S82" s="109"/>
      <c r="T82" s="109"/>
      <c r="U82" s="109"/>
      <c r="V82" s="108"/>
      <c r="W82" s="108"/>
      <c r="X82" s="108"/>
      <c r="Y82" s="108"/>
      <c r="Z82" s="108"/>
      <c r="AA82" s="108"/>
      <c r="AB82" s="108"/>
      <c r="AC82" s="108"/>
      <c r="AD82" s="108"/>
      <c r="AE82" s="108"/>
      <c r="AF82" s="108"/>
      <c r="AG82" s="108"/>
      <c r="AH82" s="108"/>
      <c r="AI82" s="108"/>
      <c r="AJ82" s="108"/>
      <c r="AK82" s="108"/>
      <c r="AL82" s="108"/>
      <c r="AM82" s="108"/>
      <c r="AN82" s="108"/>
      <c r="AO82" s="108"/>
      <c r="AP82" s="108"/>
      <c r="AQ82" s="108"/>
      <c r="AR82" s="108"/>
      <c r="AS82" s="108"/>
      <c r="AT82" s="108"/>
      <c r="AU82" s="108"/>
      <c r="AV82" s="109"/>
      <c r="AW82" s="109"/>
      <c r="AX82" s="109"/>
      <c r="AY82" s="108"/>
      <c r="AZ82" s="107"/>
      <c r="BA82" s="107"/>
      <c r="BB82" s="107"/>
      <c r="BC82" s="108"/>
      <c r="BD82" s="108"/>
    </row>
    <row r="83" spans="1:56" x14ac:dyDescent="0.2">
      <c r="A83" s="107"/>
      <c r="B83" s="107"/>
      <c r="C83" s="107"/>
      <c r="D83" s="107"/>
      <c r="E83" s="108"/>
      <c r="F83" s="107"/>
      <c r="G83" s="107"/>
      <c r="H83" s="107"/>
      <c r="I83" s="107"/>
      <c r="J83" s="107"/>
      <c r="K83" s="107"/>
      <c r="L83" s="109"/>
      <c r="M83" s="109"/>
      <c r="N83" s="109"/>
      <c r="O83" s="109"/>
      <c r="P83" s="109"/>
      <c r="Q83" s="109"/>
      <c r="R83" s="109"/>
      <c r="S83" s="109"/>
      <c r="T83" s="109"/>
      <c r="U83" s="109"/>
      <c r="V83" s="108"/>
      <c r="W83" s="108"/>
      <c r="X83" s="108"/>
      <c r="Y83" s="108"/>
      <c r="Z83" s="108"/>
      <c r="AA83" s="108"/>
      <c r="AB83" s="108"/>
      <c r="AC83" s="108"/>
      <c r="AD83" s="108"/>
      <c r="AE83" s="108"/>
      <c r="AF83" s="108"/>
      <c r="AG83" s="108"/>
      <c r="AH83" s="108"/>
      <c r="AI83" s="108"/>
      <c r="AJ83" s="108"/>
      <c r="AK83" s="108"/>
      <c r="AL83" s="108"/>
      <c r="AM83" s="108"/>
      <c r="AN83" s="108"/>
      <c r="AO83" s="108"/>
      <c r="AP83" s="108"/>
      <c r="AQ83" s="108"/>
      <c r="AR83" s="108"/>
      <c r="AS83" s="108"/>
      <c r="AT83" s="108"/>
      <c r="AU83" s="108"/>
      <c r="AV83" s="109"/>
      <c r="AW83" s="109"/>
      <c r="AX83" s="109"/>
      <c r="AY83" s="108"/>
      <c r="AZ83" s="107"/>
      <c r="BA83" s="107"/>
      <c r="BB83" s="107"/>
      <c r="BC83" s="108"/>
      <c r="BD83" s="108"/>
    </row>
    <row r="84" spans="1:56" x14ac:dyDescent="0.2">
      <c r="A84" s="107"/>
      <c r="B84" s="107"/>
      <c r="C84" s="107"/>
      <c r="D84" s="107"/>
      <c r="E84" s="108"/>
      <c r="F84" s="107"/>
      <c r="G84" s="107"/>
      <c r="H84" s="107"/>
      <c r="I84" s="107"/>
      <c r="J84" s="107"/>
      <c r="K84" s="107"/>
      <c r="L84" s="109"/>
      <c r="M84" s="109"/>
      <c r="N84" s="109"/>
      <c r="O84" s="109"/>
      <c r="P84" s="109"/>
      <c r="Q84" s="109"/>
      <c r="R84" s="109"/>
      <c r="S84" s="109"/>
      <c r="T84" s="109"/>
      <c r="U84" s="109"/>
      <c r="V84" s="108"/>
      <c r="W84" s="108"/>
      <c r="X84" s="108"/>
      <c r="Y84" s="108"/>
      <c r="Z84" s="108"/>
      <c r="AA84" s="108"/>
      <c r="AB84" s="108"/>
      <c r="AC84" s="108"/>
      <c r="AD84" s="108"/>
      <c r="AE84" s="108"/>
      <c r="AF84" s="108"/>
      <c r="AG84" s="108"/>
      <c r="AH84" s="108"/>
      <c r="AI84" s="108"/>
      <c r="AJ84" s="108"/>
      <c r="AK84" s="108"/>
      <c r="AL84" s="108"/>
      <c r="AM84" s="108"/>
      <c r="AN84" s="108"/>
      <c r="AO84" s="108"/>
      <c r="AP84" s="108"/>
      <c r="AQ84" s="108"/>
      <c r="AR84" s="108"/>
      <c r="AS84" s="108"/>
      <c r="AT84" s="108"/>
      <c r="AU84" s="108"/>
      <c r="AV84" s="109"/>
      <c r="AW84" s="109"/>
      <c r="AX84" s="109"/>
      <c r="AY84" s="108"/>
      <c r="AZ84" s="107"/>
      <c r="BA84" s="107"/>
      <c r="BB84" s="107"/>
      <c r="BC84" s="108"/>
      <c r="BD84" s="108"/>
    </row>
    <row r="85" spans="1:56" x14ac:dyDescent="0.2">
      <c r="A85" s="107"/>
      <c r="B85" s="107"/>
      <c r="C85" s="107"/>
      <c r="D85" s="107"/>
      <c r="E85" s="108"/>
      <c r="F85" s="107"/>
      <c r="G85" s="107"/>
      <c r="H85" s="107"/>
      <c r="I85" s="107"/>
      <c r="J85" s="107"/>
      <c r="K85" s="107"/>
      <c r="L85" s="109"/>
      <c r="M85" s="109"/>
      <c r="N85" s="109"/>
      <c r="O85" s="109"/>
      <c r="P85" s="109"/>
      <c r="Q85" s="109"/>
      <c r="R85" s="109"/>
      <c r="S85" s="109"/>
      <c r="T85" s="109"/>
      <c r="U85" s="109"/>
      <c r="V85" s="108"/>
      <c r="W85" s="108"/>
      <c r="X85" s="108"/>
      <c r="Y85" s="108"/>
      <c r="Z85" s="108"/>
      <c r="AA85" s="108"/>
      <c r="AB85" s="108"/>
      <c r="AC85" s="108"/>
      <c r="AD85" s="108"/>
      <c r="AE85" s="108"/>
      <c r="AF85" s="108"/>
      <c r="AG85" s="108"/>
      <c r="AH85" s="108"/>
      <c r="AI85" s="108"/>
      <c r="AJ85" s="108"/>
      <c r="AK85" s="108"/>
      <c r="AL85" s="108"/>
      <c r="AM85" s="108"/>
      <c r="AN85" s="108"/>
      <c r="AO85" s="108"/>
      <c r="AP85" s="108"/>
      <c r="AQ85" s="108"/>
      <c r="AR85" s="108"/>
      <c r="AS85" s="108"/>
      <c r="AT85" s="108"/>
      <c r="AU85" s="108"/>
      <c r="AV85" s="109"/>
      <c r="AW85" s="109"/>
      <c r="AX85" s="109"/>
      <c r="AY85" s="108"/>
      <c r="AZ85" s="107"/>
      <c r="BA85" s="107"/>
      <c r="BB85" s="107"/>
      <c r="BC85" s="108"/>
      <c r="BD85" s="108"/>
    </row>
    <row r="86" spans="1:56" x14ac:dyDescent="0.2">
      <c r="A86" s="107"/>
      <c r="B86" s="107"/>
      <c r="C86" s="107"/>
      <c r="D86" s="107"/>
      <c r="E86" s="108"/>
      <c r="F86" s="107"/>
      <c r="G86" s="107"/>
      <c r="H86" s="107"/>
      <c r="I86" s="107"/>
      <c r="J86" s="107"/>
      <c r="K86" s="107"/>
      <c r="L86" s="109"/>
      <c r="M86" s="109"/>
      <c r="N86" s="109"/>
      <c r="O86" s="109"/>
      <c r="P86" s="109"/>
      <c r="Q86" s="109"/>
      <c r="R86" s="109"/>
      <c r="S86" s="109"/>
      <c r="T86" s="109"/>
      <c r="U86" s="109"/>
      <c r="V86" s="108"/>
      <c r="W86" s="108"/>
      <c r="X86" s="108"/>
      <c r="Y86" s="108"/>
      <c r="Z86" s="108"/>
      <c r="AA86" s="108"/>
      <c r="AB86" s="108"/>
      <c r="AC86" s="108"/>
      <c r="AD86" s="108"/>
      <c r="AE86" s="108"/>
      <c r="AF86" s="108"/>
      <c r="AG86" s="108"/>
      <c r="AH86" s="108"/>
      <c r="AI86" s="108"/>
      <c r="AJ86" s="108"/>
      <c r="AK86" s="108"/>
      <c r="AL86" s="108"/>
      <c r="AM86" s="108"/>
      <c r="AN86" s="108"/>
      <c r="AO86" s="108"/>
      <c r="AP86" s="108"/>
      <c r="AQ86" s="108"/>
      <c r="AR86" s="108"/>
      <c r="AS86" s="108"/>
      <c r="AT86" s="108"/>
      <c r="AU86" s="108"/>
      <c r="AV86" s="109"/>
      <c r="AW86" s="109"/>
      <c r="AX86" s="109"/>
      <c r="AY86" s="108"/>
      <c r="AZ86" s="107"/>
      <c r="BA86" s="107"/>
      <c r="BB86" s="107"/>
      <c r="BC86" s="108"/>
      <c r="BD86" s="108"/>
    </row>
    <row r="87" spans="1:56" x14ac:dyDescent="0.2">
      <c r="A87" s="107"/>
      <c r="B87" s="107"/>
      <c r="C87" s="107"/>
      <c r="D87" s="107"/>
      <c r="E87" s="108"/>
      <c r="F87" s="107"/>
      <c r="G87" s="107"/>
      <c r="H87" s="107"/>
      <c r="I87" s="107"/>
      <c r="J87" s="107"/>
      <c r="K87" s="107"/>
      <c r="L87" s="109"/>
      <c r="M87" s="109"/>
      <c r="N87" s="109"/>
      <c r="O87" s="109"/>
      <c r="P87" s="109"/>
      <c r="Q87" s="109"/>
      <c r="R87" s="109"/>
      <c r="S87" s="109"/>
      <c r="T87" s="109"/>
      <c r="U87" s="109"/>
      <c r="V87" s="108"/>
      <c r="W87" s="108"/>
      <c r="X87" s="108"/>
      <c r="Y87" s="108"/>
      <c r="Z87" s="108"/>
      <c r="AA87" s="108"/>
      <c r="AB87" s="108"/>
      <c r="AC87" s="108"/>
      <c r="AD87" s="108"/>
      <c r="AE87" s="108"/>
      <c r="AF87" s="108"/>
      <c r="AG87" s="108"/>
      <c r="AH87" s="108"/>
      <c r="AI87" s="108"/>
      <c r="AJ87" s="108"/>
      <c r="AK87" s="108"/>
      <c r="AL87" s="108"/>
      <c r="AM87" s="108"/>
      <c r="AN87" s="108"/>
      <c r="AO87" s="108"/>
      <c r="AP87" s="108"/>
      <c r="AQ87" s="108"/>
      <c r="AR87" s="108"/>
      <c r="AS87" s="108"/>
      <c r="AT87" s="108"/>
      <c r="AU87" s="108"/>
      <c r="AV87" s="109"/>
      <c r="AW87" s="109"/>
      <c r="AX87" s="109"/>
      <c r="AY87" s="108"/>
      <c r="AZ87" s="107"/>
      <c r="BA87" s="107"/>
      <c r="BB87" s="107"/>
      <c r="BC87" s="108"/>
      <c r="BD87" s="108"/>
    </row>
    <row r="88" spans="1:56" x14ac:dyDescent="0.2">
      <c r="A88" s="107"/>
      <c r="B88" s="107"/>
      <c r="C88" s="107"/>
      <c r="D88" s="107"/>
      <c r="E88" s="108"/>
      <c r="F88" s="107"/>
      <c r="G88" s="107"/>
      <c r="H88" s="107"/>
      <c r="I88" s="107"/>
      <c r="J88" s="107"/>
      <c r="K88" s="107"/>
      <c r="L88" s="109"/>
      <c r="M88" s="109"/>
      <c r="N88" s="109"/>
      <c r="O88" s="109"/>
      <c r="P88" s="109"/>
      <c r="Q88" s="109"/>
      <c r="R88" s="109"/>
      <c r="S88" s="109"/>
      <c r="T88" s="109"/>
      <c r="U88" s="109"/>
      <c r="V88" s="108"/>
      <c r="W88" s="108"/>
      <c r="X88" s="108"/>
      <c r="Y88" s="108"/>
      <c r="Z88" s="108"/>
      <c r="AA88" s="108"/>
      <c r="AB88" s="108"/>
      <c r="AC88" s="108"/>
      <c r="AD88" s="108"/>
      <c r="AE88" s="108"/>
      <c r="AF88" s="108"/>
      <c r="AG88" s="108"/>
      <c r="AH88" s="108"/>
      <c r="AI88" s="108"/>
      <c r="AJ88" s="108"/>
      <c r="AK88" s="108"/>
      <c r="AL88" s="108"/>
      <c r="AM88" s="108"/>
      <c r="AN88" s="108"/>
      <c r="AO88" s="108"/>
      <c r="AP88" s="108"/>
      <c r="AQ88" s="108"/>
      <c r="AR88" s="108"/>
      <c r="AS88" s="108"/>
      <c r="AT88" s="108"/>
      <c r="AU88" s="108"/>
      <c r="AV88" s="109"/>
      <c r="AW88" s="109"/>
      <c r="AX88" s="109"/>
      <c r="AY88" s="108"/>
      <c r="AZ88" s="107"/>
      <c r="BA88" s="107"/>
      <c r="BB88" s="107"/>
      <c r="BC88" s="108"/>
      <c r="BD88" s="108"/>
    </row>
    <row r="89" spans="1:56" x14ac:dyDescent="0.2">
      <c r="A89" s="107"/>
      <c r="B89" s="107"/>
      <c r="C89" s="107"/>
      <c r="D89" s="107"/>
      <c r="E89" s="108"/>
      <c r="F89" s="107"/>
      <c r="G89" s="107"/>
      <c r="H89" s="107"/>
      <c r="I89" s="107"/>
      <c r="J89" s="107"/>
      <c r="K89" s="107"/>
      <c r="L89" s="109"/>
      <c r="M89" s="109"/>
      <c r="N89" s="109"/>
      <c r="O89" s="109"/>
      <c r="P89" s="109"/>
      <c r="Q89" s="109"/>
      <c r="R89" s="109"/>
      <c r="S89" s="109"/>
      <c r="T89" s="109"/>
      <c r="U89" s="109"/>
      <c r="V89" s="108"/>
      <c r="W89" s="108"/>
      <c r="X89" s="108"/>
      <c r="Y89" s="108"/>
      <c r="Z89" s="108"/>
      <c r="AA89" s="108"/>
      <c r="AB89" s="108"/>
      <c r="AC89" s="108"/>
      <c r="AD89" s="108"/>
      <c r="AE89" s="108"/>
      <c r="AF89" s="108"/>
      <c r="AG89" s="108"/>
      <c r="AH89" s="108"/>
      <c r="AI89" s="108"/>
      <c r="AJ89" s="108"/>
      <c r="AK89" s="108"/>
      <c r="AL89" s="108"/>
      <c r="AM89" s="108"/>
      <c r="AN89" s="108"/>
      <c r="AO89" s="108"/>
      <c r="AP89" s="108"/>
      <c r="AQ89" s="108"/>
      <c r="AR89" s="108"/>
      <c r="AS89" s="108"/>
      <c r="AT89" s="108"/>
      <c r="AU89" s="108"/>
      <c r="AV89" s="109"/>
      <c r="AW89" s="109"/>
      <c r="AX89" s="109"/>
      <c r="AY89" s="108"/>
      <c r="AZ89" s="107"/>
      <c r="BA89" s="107"/>
      <c r="BB89" s="107"/>
      <c r="BC89" s="108"/>
      <c r="BD89" s="108"/>
    </row>
    <row r="90" spans="1:56" x14ac:dyDescent="0.2">
      <c r="A90" s="107"/>
      <c r="B90" s="107"/>
      <c r="C90" s="107"/>
      <c r="D90" s="107"/>
      <c r="E90" s="108"/>
      <c r="F90" s="107"/>
      <c r="G90" s="107"/>
      <c r="H90" s="107"/>
      <c r="I90" s="107"/>
      <c r="J90" s="107"/>
      <c r="K90" s="107"/>
      <c r="L90" s="109"/>
      <c r="M90" s="109"/>
      <c r="N90" s="109"/>
      <c r="O90" s="109"/>
      <c r="P90" s="109"/>
      <c r="Q90" s="109"/>
      <c r="R90" s="109"/>
      <c r="S90" s="109"/>
      <c r="T90" s="109"/>
      <c r="U90" s="109"/>
      <c r="V90" s="108"/>
      <c r="W90" s="108"/>
      <c r="X90" s="108"/>
      <c r="Y90" s="108"/>
      <c r="Z90" s="108"/>
      <c r="AA90" s="108"/>
      <c r="AB90" s="108"/>
      <c r="AC90" s="108"/>
      <c r="AD90" s="108"/>
      <c r="AE90" s="108"/>
      <c r="AF90" s="108"/>
      <c r="AG90" s="108"/>
      <c r="AH90" s="108"/>
      <c r="AI90" s="108"/>
      <c r="AJ90" s="108"/>
      <c r="AK90" s="108"/>
      <c r="AL90" s="108"/>
      <c r="AM90" s="108"/>
      <c r="AN90" s="108"/>
      <c r="AO90" s="108"/>
      <c r="AP90" s="108"/>
      <c r="AQ90" s="108"/>
      <c r="AR90" s="108"/>
      <c r="AS90" s="108"/>
      <c r="AT90" s="108"/>
      <c r="AU90" s="108"/>
      <c r="AV90" s="109"/>
      <c r="AW90" s="109"/>
      <c r="AX90" s="109"/>
      <c r="AY90" s="108"/>
      <c r="AZ90" s="107"/>
      <c r="BA90" s="107"/>
      <c r="BB90" s="107"/>
      <c r="BC90" s="108"/>
      <c r="BD90" s="108"/>
    </row>
    <row r="91" spans="1:56" x14ac:dyDescent="0.2">
      <c r="A91" s="107"/>
      <c r="B91" s="107"/>
      <c r="C91" s="107"/>
      <c r="D91" s="107"/>
      <c r="E91" s="108"/>
      <c r="F91" s="107"/>
      <c r="G91" s="107"/>
      <c r="H91" s="107"/>
      <c r="I91" s="107"/>
      <c r="J91" s="107"/>
      <c r="K91" s="107"/>
      <c r="L91" s="109"/>
      <c r="M91" s="109"/>
      <c r="N91" s="109"/>
      <c r="O91" s="109"/>
      <c r="P91" s="109"/>
      <c r="Q91" s="109"/>
      <c r="R91" s="109"/>
      <c r="S91" s="109"/>
      <c r="T91" s="109"/>
      <c r="U91" s="109"/>
      <c r="V91" s="108"/>
      <c r="W91" s="108"/>
      <c r="X91" s="108"/>
      <c r="Y91" s="108"/>
      <c r="Z91" s="108"/>
      <c r="AA91" s="108"/>
      <c r="AB91" s="108"/>
      <c r="AC91" s="108"/>
      <c r="AD91" s="108"/>
      <c r="AE91" s="108"/>
      <c r="AF91" s="108"/>
      <c r="AG91" s="108"/>
      <c r="AH91" s="108"/>
      <c r="AI91" s="108"/>
      <c r="AJ91" s="108"/>
      <c r="AK91" s="108"/>
      <c r="AL91" s="108"/>
      <c r="AM91" s="108"/>
      <c r="AN91" s="108"/>
      <c r="AO91" s="108"/>
      <c r="AP91" s="108"/>
      <c r="AQ91" s="108"/>
      <c r="AR91" s="108"/>
      <c r="AS91" s="108"/>
      <c r="AT91" s="108"/>
      <c r="AU91" s="108"/>
      <c r="AV91" s="109"/>
      <c r="AW91" s="109"/>
      <c r="AX91" s="109"/>
      <c r="AY91" s="108"/>
      <c r="AZ91" s="107"/>
      <c r="BA91" s="107"/>
      <c r="BB91" s="107"/>
      <c r="BC91" s="108"/>
      <c r="BD91" s="108"/>
    </row>
    <row r="92" spans="1:56" x14ac:dyDescent="0.2">
      <c r="A92" s="107"/>
      <c r="B92" s="107"/>
      <c r="C92" s="107"/>
      <c r="D92" s="107"/>
      <c r="E92" s="108"/>
      <c r="F92" s="107"/>
      <c r="G92" s="107"/>
      <c r="H92" s="107"/>
      <c r="I92" s="107"/>
      <c r="J92" s="107"/>
      <c r="K92" s="107"/>
      <c r="L92" s="109"/>
      <c r="M92" s="109"/>
      <c r="N92" s="109"/>
      <c r="O92" s="109"/>
      <c r="P92" s="109"/>
      <c r="Q92" s="109"/>
      <c r="R92" s="109"/>
      <c r="S92" s="109"/>
      <c r="T92" s="109"/>
      <c r="U92" s="109"/>
      <c r="V92" s="108"/>
      <c r="W92" s="108"/>
      <c r="X92" s="108"/>
      <c r="Y92" s="108"/>
      <c r="Z92" s="108"/>
      <c r="AA92" s="108"/>
      <c r="AB92" s="108"/>
      <c r="AC92" s="108"/>
      <c r="AD92" s="108"/>
      <c r="AE92" s="108"/>
      <c r="AF92" s="108"/>
      <c r="AG92" s="108"/>
      <c r="AH92" s="108"/>
      <c r="AI92" s="108"/>
      <c r="AJ92" s="108"/>
      <c r="AK92" s="108"/>
      <c r="AL92" s="108"/>
      <c r="AM92" s="108"/>
      <c r="AN92" s="108"/>
      <c r="AO92" s="108"/>
      <c r="AP92" s="108"/>
      <c r="AQ92" s="108"/>
      <c r="AR92" s="108"/>
      <c r="AS92" s="108"/>
      <c r="AT92" s="108"/>
      <c r="AU92" s="108"/>
      <c r="AV92" s="109"/>
      <c r="AW92" s="109"/>
      <c r="AX92" s="109"/>
      <c r="AY92" s="108"/>
      <c r="AZ92" s="107"/>
      <c r="BA92" s="107"/>
      <c r="BB92" s="107"/>
      <c r="BC92" s="108"/>
      <c r="BD92" s="108"/>
    </row>
    <row r="93" spans="1:56" x14ac:dyDescent="0.2">
      <c r="A93" s="107"/>
      <c r="B93" s="107"/>
      <c r="C93" s="107"/>
      <c r="D93" s="107"/>
      <c r="E93" s="108"/>
      <c r="F93" s="107"/>
      <c r="G93" s="107"/>
      <c r="H93" s="107"/>
      <c r="I93" s="107"/>
      <c r="J93" s="107"/>
      <c r="K93" s="107"/>
      <c r="L93" s="109"/>
      <c r="M93" s="109"/>
      <c r="N93" s="109"/>
      <c r="O93" s="109"/>
      <c r="P93" s="109"/>
      <c r="Q93" s="109"/>
      <c r="R93" s="109"/>
      <c r="S93" s="109"/>
      <c r="T93" s="109"/>
      <c r="U93" s="109"/>
      <c r="V93" s="108"/>
      <c r="W93" s="108"/>
      <c r="X93" s="108"/>
      <c r="Y93" s="108"/>
      <c r="Z93" s="108"/>
      <c r="AA93" s="108"/>
      <c r="AB93" s="108"/>
      <c r="AC93" s="108"/>
      <c r="AD93" s="108"/>
      <c r="AE93" s="108"/>
      <c r="AF93" s="108"/>
      <c r="AG93" s="108"/>
      <c r="AH93" s="108"/>
      <c r="AI93" s="108"/>
      <c r="AJ93" s="108"/>
      <c r="AK93" s="108"/>
      <c r="AL93" s="108"/>
      <c r="AM93" s="108"/>
      <c r="AN93" s="108"/>
      <c r="AO93" s="108"/>
      <c r="AP93" s="108"/>
      <c r="AQ93" s="108"/>
      <c r="AR93" s="108"/>
      <c r="AS93" s="108"/>
      <c r="AT93" s="108"/>
      <c r="AU93" s="108"/>
      <c r="AV93" s="109"/>
      <c r="AW93" s="109"/>
      <c r="AX93" s="109"/>
      <c r="AY93" s="108"/>
      <c r="AZ93" s="107"/>
      <c r="BA93" s="107"/>
      <c r="BB93" s="107"/>
      <c r="BC93" s="108"/>
      <c r="BD93" s="108"/>
    </row>
    <row r="94" spans="1:56" x14ac:dyDescent="0.2">
      <c r="A94" s="107"/>
      <c r="B94" s="107"/>
      <c r="C94" s="107"/>
      <c r="D94" s="107"/>
      <c r="E94" s="108"/>
      <c r="F94" s="107"/>
      <c r="G94" s="107"/>
      <c r="H94" s="107"/>
      <c r="I94" s="107"/>
      <c r="J94" s="107"/>
      <c r="K94" s="107"/>
      <c r="L94" s="109"/>
      <c r="M94" s="109"/>
      <c r="N94" s="109"/>
      <c r="O94" s="109"/>
      <c r="P94" s="109"/>
      <c r="Q94" s="109"/>
      <c r="R94" s="109"/>
      <c r="S94" s="109"/>
      <c r="T94" s="109"/>
      <c r="U94" s="109"/>
      <c r="V94" s="108"/>
      <c r="W94" s="108"/>
      <c r="X94" s="108"/>
      <c r="Y94" s="108"/>
      <c r="Z94" s="108"/>
      <c r="AA94" s="108"/>
      <c r="AB94" s="108"/>
      <c r="AC94" s="108"/>
      <c r="AD94" s="108"/>
      <c r="AE94" s="108"/>
      <c r="AF94" s="108"/>
      <c r="AG94" s="108"/>
      <c r="AH94" s="108"/>
      <c r="AI94" s="108"/>
      <c r="AJ94" s="108"/>
      <c r="AK94" s="108"/>
      <c r="AL94" s="108"/>
      <c r="AM94" s="108"/>
      <c r="AN94" s="108"/>
      <c r="AO94" s="108"/>
      <c r="AP94" s="108"/>
      <c r="AQ94" s="108"/>
      <c r="AR94" s="108"/>
      <c r="AS94" s="108"/>
      <c r="AT94" s="108"/>
      <c r="AU94" s="108"/>
      <c r="AV94" s="109"/>
      <c r="AW94" s="109"/>
      <c r="AX94" s="109"/>
      <c r="AY94" s="108"/>
      <c r="AZ94" s="107"/>
      <c r="BA94" s="107"/>
      <c r="BB94" s="107"/>
      <c r="BC94" s="108"/>
      <c r="BD94" s="108"/>
    </row>
    <row r="95" spans="1:56" x14ac:dyDescent="0.2">
      <c r="A95" s="107"/>
      <c r="B95" s="107"/>
      <c r="C95" s="107"/>
      <c r="D95" s="107"/>
      <c r="E95" s="108"/>
      <c r="F95" s="107"/>
      <c r="G95" s="107"/>
      <c r="H95" s="107"/>
      <c r="I95" s="107"/>
      <c r="J95" s="107"/>
      <c r="K95" s="107"/>
      <c r="L95" s="109"/>
      <c r="M95" s="109"/>
      <c r="N95" s="109"/>
      <c r="O95" s="109"/>
      <c r="P95" s="109"/>
      <c r="Q95" s="109"/>
      <c r="R95" s="109"/>
      <c r="S95" s="109"/>
      <c r="T95" s="109"/>
      <c r="U95" s="109"/>
      <c r="V95" s="108"/>
      <c r="W95" s="108"/>
      <c r="X95" s="108"/>
      <c r="Y95" s="108"/>
      <c r="Z95" s="108"/>
      <c r="AA95" s="108"/>
      <c r="AB95" s="108"/>
      <c r="AC95" s="108"/>
      <c r="AD95" s="108"/>
      <c r="AE95" s="108"/>
      <c r="AF95" s="108"/>
      <c r="AG95" s="108"/>
      <c r="AH95" s="108"/>
      <c r="AI95" s="108"/>
      <c r="AJ95" s="108"/>
      <c r="AK95" s="108"/>
      <c r="AL95" s="108"/>
      <c r="AM95" s="108"/>
      <c r="AN95" s="108"/>
      <c r="AO95" s="108"/>
      <c r="AP95" s="108"/>
      <c r="AQ95" s="108"/>
      <c r="AR95" s="108"/>
      <c r="AS95" s="108"/>
      <c r="AT95" s="108"/>
      <c r="AU95" s="108"/>
      <c r="AV95" s="109"/>
      <c r="AW95" s="109"/>
      <c r="AX95" s="109"/>
      <c r="AY95" s="108"/>
      <c r="AZ95" s="107"/>
      <c r="BA95" s="107"/>
      <c r="BB95" s="107"/>
      <c r="BC95" s="108"/>
      <c r="BD95" s="108"/>
    </row>
    <row r="96" spans="1:56" x14ac:dyDescent="0.2">
      <c r="A96" s="107"/>
      <c r="B96" s="107"/>
      <c r="C96" s="107"/>
      <c r="D96" s="107"/>
      <c r="E96" s="108"/>
      <c r="F96" s="107"/>
      <c r="G96" s="107"/>
      <c r="H96" s="107"/>
      <c r="I96" s="107"/>
      <c r="J96" s="107"/>
      <c r="K96" s="107"/>
      <c r="L96" s="109"/>
      <c r="M96" s="109"/>
      <c r="N96" s="109"/>
      <c r="O96" s="109"/>
      <c r="P96" s="109"/>
      <c r="Q96" s="109"/>
      <c r="R96" s="109"/>
      <c r="S96" s="109"/>
      <c r="T96" s="109"/>
      <c r="U96" s="109"/>
      <c r="V96" s="108"/>
      <c r="W96" s="108"/>
      <c r="X96" s="108"/>
      <c r="Y96" s="108"/>
      <c r="Z96" s="108"/>
      <c r="AA96" s="108"/>
      <c r="AB96" s="108"/>
      <c r="AC96" s="108"/>
      <c r="AD96" s="108"/>
      <c r="AE96" s="108"/>
      <c r="AF96" s="108"/>
      <c r="AG96" s="108"/>
      <c r="AH96" s="108"/>
      <c r="AI96" s="108"/>
      <c r="AJ96" s="108"/>
      <c r="AK96" s="108"/>
      <c r="AL96" s="108"/>
      <c r="AM96" s="108"/>
      <c r="AN96" s="108"/>
      <c r="AO96" s="108"/>
      <c r="AP96" s="108"/>
      <c r="AQ96" s="108"/>
      <c r="AR96" s="108"/>
      <c r="AS96" s="108"/>
      <c r="AT96" s="108"/>
      <c r="AU96" s="108"/>
      <c r="AV96" s="109"/>
      <c r="AW96" s="109"/>
      <c r="AX96" s="109"/>
      <c r="AY96" s="108"/>
      <c r="AZ96" s="107"/>
      <c r="BA96" s="107"/>
      <c r="BB96" s="107"/>
      <c r="BC96" s="108"/>
      <c r="BD96" s="108"/>
    </row>
    <row r="97" spans="1:56" x14ac:dyDescent="0.2">
      <c r="A97" s="107"/>
      <c r="B97" s="107"/>
      <c r="C97" s="107"/>
      <c r="D97" s="107"/>
      <c r="E97" s="108"/>
      <c r="F97" s="107"/>
      <c r="G97" s="107"/>
      <c r="H97" s="107"/>
      <c r="I97" s="107"/>
      <c r="J97" s="107"/>
      <c r="K97" s="107"/>
      <c r="L97" s="109"/>
      <c r="M97" s="109"/>
      <c r="N97" s="109"/>
      <c r="O97" s="109"/>
      <c r="P97" s="109"/>
      <c r="Q97" s="109"/>
      <c r="R97" s="109"/>
      <c r="S97" s="109"/>
      <c r="T97" s="109"/>
      <c r="U97" s="109"/>
      <c r="V97" s="108"/>
      <c r="W97" s="108"/>
      <c r="X97" s="108"/>
      <c r="Y97" s="108"/>
      <c r="Z97" s="108"/>
      <c r="AA97" s="108"/>
      <c r="AB97" s="108"/>
      <c r="AC97" s="108"/>
      <c r="AD97" s="108"/>
      <c r="AE97" s="108"/>
      <c r="AF97" s="108"/>
      <c r="AG97" s="108"/>
      <c r="AH97" s="108"/>
      <c r="AI97" s="108"/>
      <c r="AJ97" s="108"/>
      <c r="AK97" s="108"/>
      <c r="AL97" s="108"/>
      <c r="AM97" s="108"/>
      <c r="AN97" s="108"/>
      <c r="AO97" s="108"/>
      <c r="AP97" s="108"/>
      <c r="AQ97" s="108"/>
      <c r="AR97" s="108"/>
      <c r="AS97" s="108"/>
      <c r="AT97" s="108"/>
      <c r="AU97" s="108"/>
      <c r="AV97" s="109"/>
      <c r="AW97" s="109"/>
      <c r="AX97" s="109"/>
      <c r="AY97" s="108"/>
      <c r="AZ97" s="107"/>
      <c r="BA97" s="107"/>
      <c r="BB97" s="107"/>
      <c r="BC97" s="108"/>
      <c r="BD97" s="108"/>
    </row>
    <row r="98" spans="1:56" x14ac:dyDescent="0.2">
      <c r="A98" s="107"/>
      <c r="B98" s="107"/>
      <c r="C98" s="107"/>
      <c r="D98" s="107"/>
      <c r="E98" s="108"/>
      <c r="F98" s="107"/>
      <c r="G98" s="107"/>
      <c r="H98" s="107"/>
      <c r="I98" s="107"/>
      <c r="J98" s="107"/>
      <c r="K98" s="107"/>
      <c r="L98" s="109"/>
      <c r="M98" s="109"/>
      <c r="N98" s="109"/>
      <c r="O98" s="109"/>
      <c r="P98" s="109"/>
      <c r="Q98" s="109"/>
      <c r="R98" s="109"/>
      <c r="S98" s="109"/>
      <c r="T98" s="109"/>
      <c r="U98" s="109"/>
      <c r="V98" s="108"/>
      <c r="W98" s="108"/>
      <c r="X98" s="108"/>
      <c r="Y98" s="108"/>
      <c r="Z98" s="108"/>
      <c r="AA98" s="108"/>
      <c r="AB98" s="108"/>
      <c r="AC98" s="108"/>
      <c r="AD98" s="108"/>
      <c r="AE98" s="108"/>
      <c r="AF98" s="108"/>
      <c r="AG98" s="108"/>
      <c r="AH98" s="108"/>
      <c r="AI98" s="108"/>
      <c r="AJ98" s="108"/>
      <c r="AK98" s="108"/>
      <c r="AL98" s="108"/>
      <c r="AM98" s="108"/>
      <c r="AN98" s="108"/>
      <c r="AO98" s="108"/>
      <c r="AP98" s="108"/>
      <c r="AQ98" s="108"/>
      <c r="AR98" s="108"/>
      <c r="AS98" s="108"/>
      <c r="AT98" s="108"/>
      <c r="AU98" s="108"/>
      <c r="AV98" s="109"/>
      <c r="AW98" s="109"/>
      <c r="AX98" s="109"/>
      <c r="AY98" s="108"/>
      <c r="AZ98" s="107"/>
      <c r="BA98" s="107"/>
      <c r="BB98" s="107"/>
      <c r="BC98" s="108"/>
      <c r="BD98" s="108"/>
    </row>
    <row r="99" spans="1:56" x14ac:dyDescent="0.2">
      <c r="A99" s="107"/>
      <c r="B99" s="107"/>
      <c r="C99" s="107"/>
      <c r="D99" s="107"/>
      <c r="E99" s="108"/>
      <c r="F99" s="107"/>
      <c r="G99" s="107"/>
      <c r="H99" s="107"/>
      <c r="I99" s="107"/>
      <c r="J99" s="107"/>
      <c r="K99" s="107"/>
      <c r="L99" s="109"/>
      <c r="M99" s="109"/>
      <c r="N99" s="109"/>
      <c r="O99" s="109"/>
      <c r="P99" s="109"/>
      <c r="Q99" s="109"/>
      <c r="R99" s="109"/>
      <c r="S99" s="109"/>
      <c r="T99" s="109"/>
      <c r="U99" s="109"/>
      <c r="V99" s="108"/>
      <c r="W99" s="108"/>
      <c r="X99" s="108"/>
      <c r="Y99" s="108"/>
      <c r="Z99" s="108"/>
      <c r="AA99" s="108"/>
      <c r="AB99" s="108"/>
      <c r="AC99" s="108"/>
      <c r="AD99" s="108"/>
      <c r="AE99" s="108"/>
      <c r="AF99" s="108"/>
      <c r="AG99" s="108"/>
      <c r="AH99" s="108"/>
      <c r="AI99" s="108"/>
      <c r="AJ99" s="108"/>
      <c r="AK99" s="108"/>
      <c r="AL99" s="108"/>
      <c r="AM99" s="108"/>
      <c r="AN99" s="108"/>
      <c r="AO99" s="108"/>
      <c r="AP99" s="108"/>
      <c r="AQ99" s="108"/>
      <c r="AR99" s="108"/>
      <c r="AS99" s="108"/>
      <c r="AT99" s="108"/>
      <c r="AU99" s="108"/>
      <c r="AV99" s="109"/>
      <c r="AW99" s="109"/>
      <c r="AX99" s="109"/>
      <c r="AY99" s="108"/>
      <c r="AZ99" s="107"/>
      <c r="BA99" s="107"/>
      <c r="BB99" s="107"/>
      <c r="BC99" s="108"/>
      <c r="BD99" s="108"/>
    </row>
    <row r="100" spans="1:56" x14ac:dyDescent="0.2">
      <c r="A100" s="107"/>
      <c r="B100" s="107"/>
      <c r="C100" s="107"/>
      <c r="D100" s="107"/>
      <c r="E100" s="108"/>
      <c r="F100" s="107"/>
      <c r="G100" s="107"/>
      <c r="H100" s="107"/>
      <c r="I100" s="107"/>
      <c r="J100" s="107"/>
      <c r="K100" s="107"/>
      <c r="L100" s="109"/>
      <c r="M100" s="109"/>
      <c r="N100" s="109"/>
      <c r="O100" s="109"/>
      <c r="P100" s="109"/>
      <c r="Q100" s="109"/>
      <c r="R100" s="109"/>
      <c r="S100" s="109"/>
      <c r="T100" s="109"/>
      <c r="U100" s="109"/>
      <c r="V100" s="108"/>
      <c r="W100" s="108"/>
      <c r="X100" s="108"/>
      <c r="Y100" s="108"/>
      <c r="Z100" s="108"/>
      <c r="AA100" s="108"/>
      <c r="AB100" s="108"/>
      <c r="AC100" s="108"/>
      <c r="AD100" s="108"/>
      <c r="AE100" s="108"/>
      <c r="AF100" s="108"/>
      <c r="AG100" s="108"/>
      <c r="AH100" s="108"/>
      <c r="AI100" s="108"/>
      <c r="AJ100" s="108"/>
      <c r="AK100" s="108"/>
      <c r="AL100" s="108"/>
      <c r="AM100" s="108"/>
      <c r="AN100" s="108"/>
      <c r="AO100" s="108"/>
      <c r="AP100" s="108"/>
      <c r="AQ100" s="108"/>
      <c r="AR100" s="108"/>
      <c r="AS100" s="108"/>
      <c r="AT100" s="108"/>
      <c r="AU100" s="108"/>
      <c r="AV100" s="109"/>
      <c r="AW100" s="109"/>
      <c r="AX100" s="109"/>
      <c r="AY100" s="108"/>
      <c r="AZ100" s="107"/>
      <c r="BA100" s="107"/>
      <c r="BB100" s="107"/>
      <c r="BC100" s="108"/>
      <c r="BD100" s="108"/>
    </row>
    <row r="101" spans="1:56" x14ac:dyDescent="0.2">
      <c r="A101" s="107"/>
      <c r="B101" s="107"/>
      <c r="C101" s="107"/>
      <c r="D101" s="107"/>
      <c r="E101" s="108"/>
      <c r="F101" s="107"/>
      <c r="G101" s="107"/>
      <c r="H101" s="107"/>
      <c r="I101" s="107"/>
      <c r="J101" s="107"/>
      <c r="K101" s="107"/>
      <c r="L101" s="109"/>
      <c r="M101" s="109"/>
      <c r="N101" s="109"/>
      <c r="O101" s="109"/>
      <c r="P101" s="109"/>
      <c r="Q101" s="109"/>
      <c r="R101" s="109"/>
      <c r="S101" s="109"/>
      <c r="T101" s="109"/>
      <c r="U101" s="109"/>
      <c r="V101" s="108"/>
      <c r="W101" s="108"/>
      <c r="X101" s="108"/>
      <c r="Y101" s="108"/>
      <c r="Z101" s="108"/>
      <c r="AA101" s="108"/>
      <c r="AB101" s="108"/>
      <c r="AC101" s="108"/>
      <c r="AD101" s="108"/>
      <c r="AE101" s="108"/>
      <c r="AF101" s="108"/>
      <c r="AG101" s="108"/>
      <c r="AH101" s="108"/>
      <c r="AI101" s="108"/>
      <c r="AJ101" s="108"/>
      <c r="AK101" s="108"/>
      <c r="AL101" s="108"/>
      <c r="AM101" s="108"/>
      <c r="AN101" s="108"/>
      <c r="AO101" s="108"/>
      <c r="AP101" s="108"/>
      <c r="AQ101" s="108"/>
      <c r="AR101" s="108"/>
      <c r="AS101" s="108"/>
      <c r="AT101" s="108"/>
      <c r="AU101" s="108"/>
      <c r="AV101" s="109"/>
      <c r="AW101" s="109"/>
      <c r="AX101" s="109"/>
      <c r="AY101" s="108"/>
      <c r="AZ101" s="107"/>
      <c r="BA101" s="107"/>
      <c r="BB101" s="107"/>
      <c r="BC101" s="108"/>
      <c r="BD101" s="108"/>
    </row>
    <row r="102" spans="1:56" x14ac:dyDescent="0.2">
      <c r="A102" s="107"/>
      <c r="B102" s="107"/>
      <c r="C102" s="107"/>
      <c r="D102" s="107"/>
      <c r="E102" s="108"/>
      <c r="F102" s="107"/>
      <c r="G102" s="107"/>
      <c r="H102" s="107"/>
      <c r="I102" s="107"/>
      <c r="J102" s="107"/>
      <c r="K102" s="107"/>
      <c r="L102" s="109"/>
      <c r="M102" s="109"/>
      <c r="N102" s="109"/>
      <c r="O102" s="109"/>
      <c r="P102" s="109"/>
      <c r="Q102" s="109"/>
      <c r="R102" s="109"/>
      <c r="S102" s="109"/>
      <c r="T102" s="109"/>
      <c r="U102" s="109"/>
      <c r="V102" s="108"/>
      <c r="W102" s="108"/>
      <c r="X102" s="108"/>
      <c r="Y102" s="108"/>
      <c r="Z102" s="108"/>
      <c r="AA102" s="108"/>
      <c r="AB102" s="108"/>
      <c r="AC102" s="108"/>
      <c r="AD102" s="108"/>
      <c r="AE102" s="108"/>
      <c r="AF102" s="108"/>
      <c r="AG102" s="108"/>
      <c r="AH102" s="108"/>
      <c r="AI102" s="108"/>
      <c r="AJ102" s="108"/>
      <c r="AK102" s="108"/>
      <c r="AL102" s="108"/>
      <c r="AM102" s="108"/>
      <c r="AN102" s="108"/>
      <c r="AO102" s="108"/>
      <c r="AP102" s="108"/>
      <c r="AQ102" s="108"/>
      <c r="AR102" s="108"/>
      <c r="AS102" s="108"/>
      <c r="AT102" s="108"/>
      <c r="AU102" s="108"/>
      <c r="AV102" s="109"/>
      <c r="AW102" s="109"/>
      <c r="AX102" s="109"/>
      <c r="AY102" s="108"/>
      <c r="AZ102" s="107"/>
      <c r="BA102" s="107"/>
      <c r="BB102" s="107"/>
      <c r="BC102" s="108"/>
      <c r="BD102" s="108"/>
    </row>
    <row r="103" spans="1:56" x14ac:dyDescent="0.2">
      <c r="A103" s="107"/>
      <c r="B103" s="107"/>
      <c r="C103" s="107"/>
      <c r="D103" s="107"/>
      <c r="E103" s="108"/>
      <c r="F103" s="107"/>
      <c r="G103" s="107"/>
      <c r="H103" s="107"/>
      <c r="I103" s="107"/>
      <c r="J103" s="107"/>
      <c r="K103" s="107"/>
      <c r="L103" s="109"/>
      <c r="M103" s="109"/>
      <c r="N103" s="109"/>
      <c r="O103" s="109"/>
      <c r="P103" s="109"/>
      <c r="Q103" s="109"/>
      <c r="R103" s="109"/>
      <c r="S103" s="109"/>
      <c r="T103" s="109"/>
      <c r="U103" s="109"/>
      <c r="V103" s="108"/>
      <c r="W103" s="108"/>
      <c r="X103" s="108"/>
      <c r="Y103" s="108"/>
      <c r="Z103" s="108"/>
      <c r="AA103" s="108"/>
      <c r="AB103" s="108"/>
      <c r="AC103" s="108"/>
      <c r="AD103" s="108"/>
      <c r="AE103" s="108"/>
      <c r="AF103" s="108"/>
      <c r="AG103" s="108"/>
      <c r="AH103" s="108"/>
      <c r="AI103" s="108"/>
      <c r="AJ103" s="108"/>
      <c r="AK103" s="108"/>
      <c r="AL103" s="108"/>
      <c r="AM103" s="108"/>
      <c r="AN103" s="108"/>
      <c r="AO103" s="108"/>
      <c r="AP103" s="108"/>
      <c r="AQ103" s="108"/>
      <c r="AR103" s="108"/>
      <c r="AS103" s="108"/>
      <c r="AT103" s="108"/>
      <c r="AU103" s="108"/>
      <c r="AV103" s="109"/>
      <c r="AW103" s="109"/>
      <c r="AX103" s="109"/>
      <c r="AY103" s="108"/>
      <c r="AZ103" s="107"/>
      <c r="BA103" s="107"/>
      <c r="BB103" s="107"/>
      <c r="BC103" s="108"/>
      <c r="BD103" s="108"/>
    </row>
    <row r="104" spans="1:56" x14ac:dyDescent="0.2">
      <c r="A104" s="107"/>
      <c r="B104" s="107"/>
      <c r="C104" s="107"/>
      <c r="D104" s="107"/>
      <c r="E104" s="108"/>
      <c r="F104" s="107"/>
      <c r="G104" s="107"/>
      <c r="H104" s="107"/>
      <c r="I104" s="107"/>
      <c r="J104" s="107"/>
      <c r="K104" s="107"/>
      <c r="L104" s="109"/>
      <c r="M104" s="109"/>
      <c r="N104" s="109"/>
      <c r="O104" s="109"/>
      <c r="P104" s="109"/>
      <c r="Q104" s="109"/>
      <c r="R104" s="109"/>
      <c r="S104" s="109"/>
      <c r="T104" s="109"/>
      <c r="U104" s="109"/>
      <c r="V104" s="108"/>
      <c r="W104" s="108"/>
      <c r="X104" s="108"/>
      <c r="Y104" s="108"/>
      <c r="Z104" s="108"/>
      <c r="AA104" s="108"/>
      <c r="AB104" s="108"/>
      <c r="AC104" s="108"/>
      <c r="AD104" s="108"/>
      <c r="AE104" s="108"/>
      <c r="AF104" s="108"/>
      <c r="AG104" s="108"/>
      <c r="AH104" s="108"/>
      <c r="AI104" s="108"/>
      <c r="AJ104" s="108"/>
      <c r="AK104" s="108"/>
      <c r="AL104" s="108"/>
      <c r="AM104" s="108"/>
      <c r="AN104" s="108"/>
      <c r="AO104" s="108"/>
      <c r="AP104" s="108"/>
      <c r="AQ104" s="108"/>
      <c r="AR104" s="108"/>
      <c r="AS104" s="108"/>
      <c r="AT104" s="108"/>
      <c r="AU104" s="108"/>
      <c r="AV104" s="109"/>
      <c r="AW104" s="109"/>
      <c r="AX104" s="109"/>
      <c r="AY104" s="108"/>
      <c r="AZ104" s="107"/>
      <c r="BA104" s="107"/>
      <c r="BB104" s="107"/>
      <c r="BC104" s="108"/>
      <c r="BD104" s="108"/>
    </row>
    <row r="105" spans="1:56" x14ac:dyDescent="0.2">
      <c r="A105" s="107"/>
      <c r="B105" s="107"/>
      <c r="C105" s="107"/>
      <c r="D105" s="107"/>
      <c r="E105" s="108"/>
      <c r="F105" s="107"/>
      <c r="G105" s="107"/>
      <c r="H105" s="107"/>
      <c r="I105" s="107"/>
      <c r="J105" s="107"/>
      <c r="K105" s="107"/>
      <c r="L105" s="109"/>
      <c r="M105" s="109"/>
      <c r="N105" s="109"/>
      <c r="O105" s="109"/>
      <c r="P105" s="109"/>
      <c r="Q105" s="109"/>
      <c r="R105" s="109"/>
      <c r="S105" s="109"/>
      <c r="T105" s="109"/>
      <c r="U105" s="109"/>
      <c r="V105" s="108"/>
      <c r="W105" s="108"/>
      <c r="X105" s="108"/>
      <c r="Y105" s="108"/>
      <c r="Z105" s="108"/>
      <c r="AA105" s="108"/>
      <c r="AB105" s="108"/>
      <c r="AC105" s="108"/>
      <c r="AD105" s="108"/>
      <c r="AE105" s="108"/>
      <c r="AF105" s="108"/>
      <c r="AG105" s="108"/>
      <c r="AH105" s="108"/>
      <c r="AI105" s="108"/>
      <c r="AJ105" s="108"/>
      <c r="AK105" s="108"/>
      <c r="AL105" s="108"/>
      <c r="AM105" s="108"/>
      <c r="AN105" s="108"/>
      <c r="AO105" s="108"/>
      <c r="AP105" s="108"/>
      <c r="AQ105" s="108"/>
      <c r="AR105" s="108"/>
      <c r="AS105" s="108"/>
      <c r="AT105" s="108"/>
      <c r="AU105" s="108"/>
      <c r="AV105" s="109"/>
      <c r="AW105" s="109"/>
      <c r="AX105" s="109"/>
      <c r="AY105" s="108"/>
      <c r="AZ105" s="107"/>
      <c r="BA105" s="107"/>
      <c r="BB105" s="107"/>
      <c r="BC105" s="108"/>
      <c r="BD105" s="108"/>
    </row>
    <row r="106" spans="1:56" x14ac:dyDescent="0.2">
      <c r="A106" s="107"/>
      <c r="B106" s="107"/>
      <c r="C106" s="107"/>
      <c r="D106" s="107"/>
      <c r="E106" s="108"/>
      <c r="F106" s="107"/>
      <c r="G106" s="107"/>
      <c r="H106" s="107"/>
      <c r="I106" s="107"/>
      <c r="J106" s="107"/>
      <c r="K106" s="107"/>
      <c r="L106" s="109"/>
      <c r="M106" s="109"/>
      <c r="N106" s="109"/>
      <c r="O106" s="109"/>
      <c r="P106" s="109"/>
      <c r="Q106" s="109"/>
      <c r="R106" s="109"/>
      <c r="S106" s="109"/>
      <c r="T106" s="109"/>
      <c r="U106" s="109"/>
      <c r="V106" s="108"/>
      <c r="W106" s="108"/>
      <c r="X106" s="108"/>
      <c r="Y106" s="108"/>
      <c r="Z106" s="108"/>
      <c r="AA106" s="108"/>
      <c r="AB106" s="108"/>
      <c r="AC106" s="108"/>
      <c r="AD106" s="108"/>
      <c r="AE106" s="108"/>
      <c r="AF106" s="108"/>
      <c r="AG106" s="108"/>
      <c r="AH106" s="108"/>
      <c r="AI106" s="108"/>
      <c r="AJ106" s="108"/>
      <c r="AK106" s="108"/>
      <c r="AL106" s="108"/>
      <c r="AM106" s="108"/>
      <c r="AN106" s="108"/>
      <c r="AO106" s="108"/>
      <c r="AP106" s="108"/>
      <c r="AQ106" s="108"/>
      <c r="AR106" s="108"/>
      <c r="AS106" s="108"/>
      <c r="AT106" s="108"/>
      <c r="AU106" s="108"/>
      <c r="AV106" s="109"/>
      <c r="AW106" s="109"/>
      <c r="AX106" s="109"/>
      <c r="AY106" s="108"/>
      <c r="AZ106" s="107"/>
      <c r="BA106" s="107"/>
      <c r="BB106" s="107"/>
      <c r="BC106" s="108"/>
      <c r="BD106" s="108"/>
    </row>
    <row r="107" spans="1:56" x14ac:dyDescent="0.2">
      <c r="A107" s="107"/>
      <c r="B107" s="107"/>
      <c r="C107" s="107"/>
      <c r="D107" s="107"/>
      <c r="E107" s="108"/>
      <c r="F107" s="107"/>
      <c r="G107" s="107"/>
      <c r="H107" s="107"/>
      <c r="I107" s="107"/>
      <c r="J107" s="107"/>
      <c r="K107" s="107"/>
      <c r="L107" s="109"/>
      <c r="M107" s="109"/>
      <c r="N107" s="109"/>
      <c r="O107" s="109"/>
      <c r="P107" s="109"/>
      <c r="Q107" s="109"/>
      <c r="R107" s="109"/>
      <c r="S107" s="109"/>
      <c r="T107" s="109"/>
      <c r="U107" s="109"/>
      <c r="V107" s="108"/>
      <c r="W107" s="108"/>
      <c r="X107" s="108"/>
      <c r="Y107" s="108"/>
      <c r="Z107" s="108"/>
      <c r="AA107" s="108"/>
      <c r="AB107" s="108"/>
      <c r="AC107" s="108"/>
      <c r="AD107" s="108"/>
      <c r="AE107" s="108"/>
      <c r="AF107" s="108"/>
      <c r="AG107" s="108"/>
      <c r="AH107" s="108"/>
      <c r="AI107" s="108"/>
      <c r="AJ107" s="108"/>
      <c r="AK107" s="108"/>
      <c r="AL107" s="108"/>
      <c r="AM107" s="108"/>
      <c r="AN107" s="108"/>
      <c r="AO107" s="108"/>
      <c r="AP107" s="108"/>
      <c r="AQ107" s="108"/>
      <c r="AR107" s="108"/>
      <c r="AS107" s="108"/>
      <c r="AT107" s="108"/>
      <c r="AU107" s="108"/>
      <c r="AV107" s="109"/>
      <c r="AW107" s="109"/>
      <c r="AX107" s="109"/>
      <c r="AY107" s="108"/>
      <c r="AZ107" s="107"/>
      <c r="BA107" s="107"/>
      <c r="BB107" s="107"/>
      <c r="BC107" s="108"/>
      <c r="BD107" s="108"/>
    </row>
    <row r="108" spans="1:56" x14ac:dyDescent="0.2">
      <c r="A108" s="107"/>
      <c r="B108" s="107"/>
      <c r="C108" s="107"/>
      <c r="D108" s="107"/>
      <c r="E108" s="108"/>
      <c r="F108" s="107"/>
      <c r="G108" s="107"/>
      <c r="H108" s="107"/>
      <c r="I108" s="107"/>
      <c r="J108" s="107"/>
      <c r="K108" s="107"/>
      <c r="L108" s="109"/>
      <c r="M108" s="109"/>
      <c r="N108" s="109"/>
      <c r="O108" s="109"/>
      <c r="P108" s="109"/>
      <c r="Q108" s="109"/>
      <c r="R108" s="109"/>
      <c r="S108" s="109"/>
      <c r="T108" s="109"/>
      <c r="U108" s="109"/>
      <c r="V108" s="108"/>
      <c r="W108" s="108"/>
      <c r="X108" s="108"/>
      <c r="Y108" s="108"/>
      <c r="Z108" s="108"/>
      <c r="AA108" s="108"/>
      <c r="AB108" s="108"/>
      <c r="AC108" s="108"/>
      <c r="AD108" s="108"/>
      <c r="AE108" s="108"/>
      <c r="AF108" s="108"/>
      <c r="AG108" s="108"/>
      <c r="AH108" s="108"/>
      <c r="AI108" s="108"/>
      <c r="AJ108" s="108"/>
      <c r="AK108" s="108"/>
      <c r="AL108" s="108"/>
      <c r="AM108" s="108"/>
      <c r="AN108" s="108"/>
      <c r="AO108" s="108"/>
      <c r="AP108" s="108"/>
      <c r="AQ108" s="108"/>
      <c r="AR108" s="108"/>
      <c r="AS108" s="108"/>
      <c r="AT108" s="108"/>
      <c r="AU108" s="108"/>
      <c r="AV108" s="109"/>
      <c r="AW108" s="109"/>
      <c r="AX108" s="109"/>
      <c r="AY108" s="108"/>
      <c r="AZ108" s="107"/>
      <c r="BA108" s="107"/>
      <c r="BB108" s="107"/>
      <c r="BC108" s="108"/>
      <c r="BD108" s="108"/>
    </row>
    <row r="109" spans="1:56" x14ac:dyDescent="0.2">
      <c r="A109" s="107"/>
      <c r="B109" s="107"/>
      <c r="C109" s="107"/>
      <c r="D109" s="107"/>
      <c r="E109" s="108"/>
      <c r="F109" s="107"/>
      <c r="G109" s="107"/>
      <c r="H109" s="107"/>
      <c r="I109" s="107"/>
      <c r="J109" s="107"/>
      <c r="K109" s="107"/>
      <c r="L109" s="109"/>
      <c r="M109" s="109"/>
      <c r="N109" s="109"/>
      <c r="O109" s="109"/>
      <c r="P109" s="109"/>
      <c r="Q109" s="109"/>
      <c r="R109" s="109"/>
      <c r="S109" s="109"/>
      <c r="T109" s="109"/>
      <c r="U109" s="109"/>
      <c r="V109" s="108"/>
      <c r="W109" s="108"/>
      <c r="X109" s="108"/>
      <c r="Y109" s="108"/>
      <c r="Z109" s="108"/>
      <c r="AA109" s="108"/>
      <c r="AB109" s="108"/>
      <c r="AC109" s="108"/>
      <c r="AD109" s="108"/>
      <c r="AE109" s="108"/>
      <c r="AF109" s="108"/>
      <c r="AG109" s="108"/>
      <c r="AH109" s="108"/>
      <c r="AI109" s="108"/>
      <c r="AJ109" s="108"/>
      <c r="AK109" s="108"/>
      <c r="AL109" s="108"/>
      <c r="AM109" s="108"/>
      <c r="AN109" s="108"/>
      <c r="AO109" s="108"/>
      <c r="AP109" s="108"/>
      <c r="AQ109" s="108"/>
      <c r="AR109" s="108"/>
      <c r="AS109" s="108"/>
      <c r="AT109" s="108"/>
      <c r="AU109" s="108"/>
      <c r="AV109" s="109"/>
      <c r="AW109" s="109"/>
      <c r="AX109" s="109"/>
      <c r="AY109" s="108"/>
      <c r="AZ109" s="107"/>
      <c r="BA109" s="107"/>
      <c r="BB109" s="107"/>
      <c r="BC109" s="108"/>
      <c r="BD109" s="108"/>
    </row>
    <row r="110" spans="1:56" x14ac:dyDescent="0.2">
      <c r="A110" s="107"/>
      <c r="B110" s="107"/>
      <c r="C110" s="107"/>
      <c r="D110" s="107"/>
      <c r="E110" s="108"/>
      <c r="F110" s="107"/>
      <c r="G110" s="107"/>
      <c r="H110" s="107"/>
      <c r="I110" s="107"/>
      <c r="J110" s="107"/>
      <c r="K110" s="107"/>
      <c r="L110" s="109"/>
      <c r="M110" s="109"/>
      <c r="N110" s="109"/>
      <c r="O110" s="109"/>
      <c r="P110" s="109"/>
      <c r="Q110" s="109"/>
      <c r="R110" s="109"/>
      <c r="S110" s="109"/>
      <c r="T110" s="109"/>
      <c r="U110" s="109"/>
      <c r="V110" s="108"/>
      <c r="W110" s="108"/>
      <c r="X110" s="108"/>
      <c r="Y110" s="108"/>
      <c r="Z110" s="108"/>
      <c r="AA110" s="108"/>
      <c r="AB110" s="108"/>
      <c r="AC110" s="108"/>
      <c r="AD110" s="108"/>
      <c r="AE110" s="108"/>
      <c r="AF110" s="108"/>
      <c r="AG110" s="108"/>
      <c r="AH110" s="108"/>
      <c r="AI110" s="108"/>
      <c r="AJ110" s="108"/>
      <c r="AK110" s="108"/>
      <c r="AL110" s="108"/>
      <c r="AM110" s="108"/>
      <c r="AN110" s="108"/>
      <c r="AO110" s="108"/>
      <c r="AP110" s="108"/>
      <c r="AQ110" s="108"/>
      <c r="AR110" s="108"/>
      <c r="AS110" s="108"/>
      <c r="AT110" s="108"/>
      <c r="AU110" s="108"/>
      <c r="AV110" s="109"/>
      <c r="AW110" s="109"/>
      <c r="AX110" s="109"/>
      <c r="AY110" s="108"/>
      <c r="AZ110" s="107"/>
      <c r="BA110" s="107"/>
      <c r="BB110" s="107"/>
      <c r="BC110" s="108"/>
      <c r="BD110" s="108"/>
    </row>
    <row r="111" spans="1:56" x14ac:dyDescent="0.2">
      <c r="A111" s="107"/>
      <c r="B111" s="107"/>
      <c r="C111" s="107"/>
      <c r="D111" s="107"/>
      <c r="E111" s="108"/>
      <c r="F111" s="107"/>
      <c r="G111" s="107"/>
      <c r="H111" s="107"/>
      <c r="I111" s="107"/>
      <c r="J111" s="107"/>
      <c r="K111" s="107"/>
      <c r="L111" s="109"/>
      <c r="M111" s="109"/>
      <c r="N111" s="109"/>
      <c r="O111" s="109"/>
      <c r="P111" s="109"/>
      <c r="Q111" s="109"/>
      <c r="R111" s="109"/>
      <c r="S111" s="109"/>
      <c r="T111" s="109"/>
      <c r="U111" s="109"/>
      <c r="V111" s="108"/>
      <c r="W111" s="108"/>
      <c r="X111" s="108"/>
      <c r="Y111" s="108"/>
      <c r="Z111" s="108"/>
      <c r="AA111" s="108"/>
      <c r="AB111" s="108"/>
      <c r="AC111" s="108"/>
      <c r="AD111" s="108"/>
      <c r="AE111" s="108"/>
      <c r="AF111" s="108"/>
      <c r="AG111" s="108"/>
      <c r="AH111" s="108"/>
      <c r="AI111" s="108"/>
      <c r="AJ111" s="108"/>
      <c r="AK111" s="108"/>
      <c r="AL111" s="108"/>
      <c r="AM111" s="108"/>
      <c r="AN111" s="108"/>
      <c r="AO111" s="108"/>
      <c r="AP111" s="108"/>
      <c r="AQ111" s="108"/>
      <c r="AR111" s="108"/>
      <c r="AS111" s="108"/>
      <c r="AT111" s="108"/>
      <c r="AU111" s="108"/>
      <c r="AV111" s="109"/>
      <c r="AW111" s="109"/>
      <c r="AX111" s="109"/>
      <c r="AY111" s="108"/>
      <c r="AZ111" s="107"/>
      <c r="BA111" s="107"/>
      <c r="BB111" s="107"/>
      <c r="BC111" s="108"/>
      <c r="BD111" s="108"/>
    </row>
    <row r="112" spans="1:56" x14ac:dyDescent="0.2">
      <c r="A112" s="107"/>
      <c r="B112" s="107"/>
      <c r="C112" s="107"/>
      <c r="D112" s="107"/>
      <c r="E112" s="108"/>
      <c r="F112" s="107"/>
      <c r="G112" s="107"/>
      <c r="H112" s="107"/>
      <c r="I112" s="107"/>
      <c r="J112" s="107"/>
      <c r="K112" s="107"/>
      <c r="L112" s="109"/>
      <c r="M112" s="109"/>
      <c r="N112" s="109"/>
      <c r="O112" s="109"/>
      <c r="P112" s="109"/>
      <c r="Q112" s="109"/>
      <c r="R112" s="109"/>
      <c r="S112" s="109"/>
      <c r="T112" s="109"/>
      <c r="U112" s="109"/>
      <c r="V112" s="108"/>
      <c r="W112" s="108"/>
      <c r="X112" s="108"/>
      <c r="Y112" s="108"/>
      <c r="Z112" s="108"/>
      <c r="AA112" s="108"/>
      <c r="AB112" s="108"/>
      <c r="AC112" s="108"/>
      <c r="AD112" s="108"/>
      <c r="AE112" s="108"/>
      <c r="AF112" s="108"/>
      <c r="AG112" s="108"/>
      <c r="AH112" s="108"/>
      <c r="AI112" s="108"/>
      <c r="AJ112" s="108"/>
      <c r="AK112" s="108"/>
      <c r="AL112" s="108"/>
      <c r="AM112" s="108"/>
      <c r="AN112" s="108"/>
      <c r="AO112" s="108"/>
      <c r="AP112" s="108"/>
      <c r="AQ112" s="108"/>
      <c r="AR112" s="108"/>
      <c r="AS112" s="108"/>
      <c r="AT112" s="108"/>
      <c r="AU112" s="108"/>
      <c r="AV112" s="109"/>
      <c r="AW112" s="109"/>
      <c r="AX112" s="109"/>
      <c r="AY112" s="108"/>
      <c r="AZ112" s="107"/>
      <c r="BA112" s="107"/>
      <c r="BB112" s="107"/>
      <c r="BC112" s="108"/>
      <c r="BD112" s="108"/>
    </row>
    <row r="113" spans="1:56" x14ac:dyDescent="0.2">
      <c r="A113" s="107"/>
      <c r="B113" s="107"/>
      <c r="C113" s="107"/>
      <c r="D113" s="107"/>
      <c r="E113" s="108"/>
      <c r="F113" s="107"/>
      <c r="G113" s="107"/>
      <c r="H113" s="107"/>
      <c r="I113" s="107"/>
      <c r="J113" s="107"/>
      <c r="K113" s="107"/>
      <c r="L113" s="109"/>
      <c r="M113" s="109"/>
      <c r="N113" s="109"/>
      <c r="O113" s="109"/>
      <c r="P113" s="109"/>
      <c r="Q113" s="109"/>
      <c r="R113" s="109"/>
      <c r="S113" s="109"/>
      <c r="T113" s="109"/>
      <c r="U113" s="109"/>
      <c r="V113" s="108"/>
      <c r="W113" s="108"/>
      <c r="X113" s="108"/>
      <c r="Y113" s="108"/>
      <c r="Z113" s="108"/>
      <c r="AA113" s="108"/>
      <c r="AB113" s="108"/>
      <c r="AC113" s="108"/>
      <c r="AD113" s="108"/>
      <c r="AE113" s="108"/>
      <c r="AF113" s="108"/>
      <c r="AG113" s="108"/>
      <c r="AH113" s="108"/>
      <c r="AI113" s="108"/>
      <c r="AJ113" s="108"/>
      <c r="AK113" s="108"/>
      <c r="AL113" s="108"/>
      <c r="AM113" s="108"/>
      <c r="AN113" s="108"/>
      <c r="AO113" s="108"/>
      <c r="AP113" s="108"/>
      <c r="AQ113" s="108"/>
      <c r="AR113" s="108"/>
      <c r="AS113" s="108"/>
      <c r="AT113" s="108"/>
      <c r="AU113" s="108"/>
      <c r="AV113" s="109"/>
      <c r="AW113" s="109"/>
      <c r="AX113" s="109"/>
      <c r="AY113" s="108"/>
      <c r="AZ113" s="107"/>
      <c r="BA113" s="107"/>
      <c r="BB113" s="107"/>
      <c r="BC113" s="108"/>
      <c r="BD113" s="108"/>
    </row>
    <row r="114" spans="1:56" x14ac:dyDescent="0.2">
      <c r="A114" s="107"/>
      <c r="B114" s="107"/>
      <c r="C114" s="107"/>
      <c r="D114" s="107"/>
      <c r="E114" s="108"/>
      <c r="F114" s="107"/>
      <c r="G114" s="107"/>
      <c r="H114" s="107"/>
      <c r="I114" s="107"/>
      <c r="J114" s="107"/>
      <c r="K114" s="107"/>
      <c r="L114" s="109"/>
      <c r="M114" s="109"/>
      <c r="N114" s="109"/>
      <c r="O114" s="109"/>
      <c r="P114" s="109"/>
      <c r="Q114" s="109"/>
      <c r="R114" s="109"/>
      <c r="S114" s="109"/>
      <c r="T114" s="109"/>
      <c r="U114" s="109"/>
      <c r="V114" s="108"/>
      <c r="W114" s="108"/>
      <c r="X114" s="108"/>
      <c r="Y114" s="108"/>
      <c r="Z114" s="108"/>
      <c r="AA114" s="108"/>
      <c r="AB114" s="108"/>
      <c r="AC114" s="108"/>
      <c r="AD114" s="108"/>
      <c r="AE114" s="108"/>
      <c r="AF114" s="108"/>
      <c r="AG114" s="108"/>
      <c r="AH114" s="108"/>
      <c r="AI114" s="108"/>
      <c r="AJ114" s="108"/>
      <c r="AK114" s="108"/>
      <c r="AL114" s="108"/>
      <c r="AM114" s="108"/>
      <c r="AN114" s="108"/>
      <c r="AO114" s="108"/>
      <c r="AP114" s="108"/>
      <c r="AQ114" s="108"/>
      <c r="AR114" s="108"/>
      <c r="AS114" s="108"/>
      <c r="AT114" s="108"/>
      <c r="AU114" s="108"/>
      <c r="AV114" s="109"/>
      <c r="AW114" s="109"/>
      <c r="AX114" s="109"/>
      <c r="AY114" s="108"/>
      <c r="AZ114" s="107"/>
      <c r="BA114" s="107"/>
      <c r="BB114" s="107"/>
      <c r="BC114" s="108"/>
      <c r="BD114" s="108"/>
    </row>
    <row r="115" spans="1:56" x14ac:dyDescent="0.2">
      <c r="A115" s="107"/>
      <c r="B115" s="107"/>
      <c r="C115" s="107"/>
      <c r="D115" s="107"/>
      <c r="E115" s="108"/>
      <c r="F115" s="107"/>
      <c r="G115" s="107"/>
      <c r="H115" s="107"/>
      <c r="I115" s="107"/>
      <c r="J115" s="107"/>
      <c r="K115" s="107"/>
      <c r="L115" s="109"/>
      <c r="M115" s="109"/>
      <c r="N115" s="109"/>
      <c r="O115" s="109"/>
      <c r="P115" s="109"/>
      <c r="Q115" s="109"/>
      <c r="R115" s="109"/>
      <c r="S115" s="109"/>
      <c r="T115" s="109"/>
      <c r="U115" s="109"/>
      <c r="V115" s="108"/>
      <c r="W115" s="108"/>
      <c r="X115" s="108"/>
      <c r="Y115" s="108"/>
      <c r="Z115" s="108"/>
      <c r="AA115" s="108"/>
      <c r="AB115" s="108"/>
      <c r="AC115" s="108"/>
      <c r="AD115" s="108"/>
      <c r="AE115" s="108"/>
      <c r="AF115" s="108"/>
      <c r="AG115" s="108"/>
      <c r="AH115" s="108"/>
      <c r="AI115" s="108"/>
      <c r="AJ115" s="108"/>
      <c r="AK115" s="108"/>
      <c r="AL115" s="108"/>
      <c r="AM115" s="108"/>
      <c r="AN115" s="108"/>
      <c r="AO115" s="108"/>
      <c r="AP115" s="108"/>
      <c r="AQ115" s="108"/>
      <c r="AR115" s="108"/>
      <c r="AS115" s="108"/>
      <c r="AT115" s="108"/>
      <c r="AU115" s="108"/>
      <c r="AV115" s="109"/>
      <c r="AW115" s="109"/>
      <c r="AX115" s="109"/>
      <c r="AY115" s="108"/>
      <c r="AZ115" s="107"/>
      <c r="BA115" s="107"/>
      <c r="BB115" s="107"/>
      <c r="BC115" s="108"/>
      <c r="BD115" s="108"/>
    </row>
  </sheetData>
  <sheetProtection sheet="1" formatCells="0" formatColumns="0" formatRows="0" insertRows="0" deleteRows="0" sort="0" autoFilter="0" pivotTables="0"/>
  <mergeCells count="75">
    <mergeCell ref="B22:H22"/>
    <mergeCell ref="I22:U22"/>
    <mergeCell ref="V22:AP22"/>
    <mergeCell ref="AR22:AW22"/>
    <mergeCell ref="B20:H20"/>
    <mergeCell ref="I20:U20"/>
    <mergeCell ref="V20:AP20"/>
    <mergeCell ref="AR20:AW20"/>
    <mergeCell ref="B21:H21"/>
    <mergeCell ref="I21:U21"/>
    <mergeCell ref="V21:AP21"/>
    <mergeCell ref="AR21:AW21"/>
    <mergeCell ref="B17:U17"/>
    <mergeCell ref="AY17:BD20"/>
    <mergeCell ref="B18:H18"/>
    <mergeCell ref="I18:U18"/>
    <mergeCell ref="V18:AP18"/>
    <mergeCell ref="AR18:AW18"/>
    <mergeCell ref="B19:H19"/>
    <mergeCell ref="I19:U19"/>
    <mergeCell ref="V19:AP19"/>
    <mergeCell ref="AR19:AW19"/>
    <mergeCell ref="B14:D14"/>
    <mergeCell ref="F14:H14"/>
    <mergeCell ref="I14:K14"/>
    <mergeCell ref="S14:U14"/>
    <mergeCell ref="AZ14:BB14"/>
    <mergeCell ref="B15:D15"/>
    <mergeCell ref="F15:H15"/>
    <mergeCell ref="I15:K15"/>
    <mergeCell ref="S15:U15"/>
    <mergeCell ref="AZ15:BB15"/>
    <mergeCell ref="B12:D12"/>
    <mergeCell ref="F12:H12"/>
    <mergeCell ref="I12:K12"/>
    <mergeCell ref="S12:U12"/>
    <mergeCell ref="AZ12:BB12"/>
    <mergeCell ref="B13:D13"/>
    <mergeCell ref="F13:H13"/>
    <mergeCell ref="I13:K13"/>
    <mergeCell ref="AZ13:BB13"/>
    <mergeCell ref="B10:D10"/>
    <mergeCell ref="F10:H10"/>
    <mergeCell ref="I10:K10"/>
    <mergeCell ref="S10:U10"/>
    <mergeCell ref="AZ10:BB10"/>
    <mergeCell ref="B11:D11"/>
    <mergeCell ref="F11:H11"/>
    <mergeCell ref="I11:K11"/>
    <mergeCell ref="S11:U11"/>
    <mergeCell ref="AZ11:BB11"/>
    <mergeCell ref="B8:K8"/>
    <mergeCell ref="AY8:BD8"/>
    <mergeCell ref="B9:D9"/>
    <mergeCell ref="F9:H9"/>
    <mergeCell ref="I9:K9"/>
    <mergeCell ref="S9:U9"/>
    <mergeCell ref="AZ9:BB9"/>
    <mergeCell ref="AA4:AU4"/>
    <mergeCell ref="B6:C6"/>
    <mergeCell ref="D6:H6"/>
    <mergeCell ref="I6:K6"/>
    <mergeCell ref="L6:U6"/>
    <mergeCell ref="V6:Z6"/>
    <mergeCell ref="AA6:AX6"/>
    <mergeCell ref="B1:AU1"/>
    <mergeCell ref="AV1:AX4"/>
    <mergeCell ref="BB1:BD2"/>
    <mergeCell ref="B2:AU2"/>
    <mergeCell ref="B3:D3"/>
    <mergeCell ref="E3:Z3"/>
    <mergeCell ref="AA3:AU3"/>
    <mergeCell ref="BB3:BD4"/>
    <mergeCell ref="B4:D4"/>
    <mergeCell ref="E4:Z4"/>
  </mergeCells>
  <dataValidations count="7">
    <dataValidation type="list" allowBlank="1" showInputMessage="1" showErrorMessage="1" sqref="AY10:AY15">
      <formula1>Monitoreo</formula1>
    </dataValidation>
    <dataValidation type="list" allowBlank="1" showInputMessage="1" sqref="AV10:AV15">
      <formula1>Periodo</formula1>
    </dataValidation>
    <dataValidation type="list" showInputMessage="1" showErrorMessage="1" sqref="V10:AF15">
      <formula1>Efectividad</formula1>
    </dataValidation>
    <dataValidation showInputMessage="1" showErrorMessage="1" sqref="AG10:AT15"/>
    <dataValidation type="list" allowBlank="1" showInputMessage="1" showErrorMessage="1" sqref="M10:N15">
      <formula1>Impacto</formula1>
    </dataValidation>
    <dataValidation type="list" showInputMessage="1" showErrorMessage="1" sqref="L10:L15">
      <formula1>Probabilidad</formula1>
    </dataValidation>
    <dataValidation type="list" allowBlank="1" showInputMessage="1" showErrorMessage="1" sqref="L6">
      <formula1>Proceso</formula1>
    </dataValidation>
  </dataValidations>
  <printOptions horizontalCentered="1" verticalCentered="1"/>
  <pageMargins left="0.23622047244094491" right="0.23622047244094491" top="0.74803149606299213" bottom="0.35433070866141736" header="0.31496062992125984" footer="0.31496062992125984"/>
  <pageSetup scale="57" orientation="landscape" r:id="rId1"/>
  <headerFooter>
    <oddFooter xml:space="preserve">&amp;L&amp;9Formato: FO-AC-07 Versión: 2&amp;C&amp;9Página &amp;P&amp;R&amp;9Vo.Bo: </oddFooter>
  </headerFooter>
  <drawing r:id="rId2"/>
  <legacy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9">
    <pageSetUpPr fitToPage="1"/>
  </sheetPr>
  <dimension ref="A1:BD112"/>
  <sheetViews>
    <sheetView showGridLines="0" zoomScaleNormal="100" zoomScaleSheetLayoutView="115" workbookViewId="0"/>
  </sheetViews>
  <sheetFormatPr baseColWidth="10" defaultRowHeight="11.25" x14ac:dyDescent="0.2"/>
  <cols>
    <col min="1" max="1" width="1.140625" style="110" customWidth="1"/>
    <col min="2" max="4" width="4.85546875" style="110" customWidth="1"/>
    <col min="5" max="5" width="4" style="111" customWidth="1"/>
    <col min="6" max="8" width="4.85546875" style="110" customWidth="1"/>
    <col min="9" max="11" width="4.5703125" style="110" customWidth="1"/>
    <col min="12" max="13" width="3.28515625" style="112" bestFit="1" customWidth="1"/>
    <col min="14" max="14" width="0.7109375" style="112" hidden="1" customWidth="1"/>
    <col min="15" max="15" width="3" style="112" hidden="1" customWidth="1"/>
    <col min="16" max="16" width="5.140625" style="112" hidden="1" customWidth="1"/>
    <col min="17" max="17" width="3" style="112" hidden="1" customWidth="1"/>
    <col min="18" max="18" width="4.28515625" style="112" customWidth="1"/>
    <col min="19" max="21" width="9" style="112" customWidth="1"/>
    <col min="22" max="24" width="2.7109375" style="111" customWidth="1"/>
    <col min="25" max="25" width="2.85546875" style="111" customWidth="1"/>
    <col min="26" max="31" width="2.7109375" style="111" customWidth="1"/>
    <col min="32" max="32" width="1.140625" style="111" hidden="1" customWidth="1"/>
    <col min="33" max="39" width="2.7109375" style="111" hidden="1" customWidth="1"/>
    <col min="40" max="41" width="5.140625" style="111" hidden="1" customWidth="1"/>
    <col min="42" max="42" width="4.28515625" style="111" customWidth="1"/>
    <col min="43" max="43" width="5.140625" style="111" hidden="1" customWidth="1"/>
    <col min="44" max="44" width="3.28515625" style="111" bestFit="1" customWidth="1"/>
    <col min="45" max="45" width="5.140625" style="111" hidden="1" customWidth="1"/>
    <col min="46" max="46" width="3.28515625" style="111" bestFit="1" customWidth="1"/>
    <col min="47" max="47" width="4.28515625" style="111" customWidth="1"/>
    <col min="48" max="48" width="4.28515625" style="112" customWidth="1"/>
    <col min="49" max="50" width="12.28515625" style="112" customWidth="1"/>
    <col min="51" max="51" width="4" style="111" customWidth="1"/>
    <col min="52" max="54" width="6.140625" style="110" customWidth="1"/>
    <col min="55" max="55" width="3.85546875" style="111" customWidth="1"/>
    <col min="56" max="56" width="23.42578125" style="111" customWidth="1"/>
    <col min="57" max="256" width="11.42578125" style="89"/>
    <col min="257" max="257" width="1.140625" style="89" customWidth="1"/>
    <col min="258" max="260" width="4.85546875" style="89" customWidth="1"/>
    <col min="261" max="261" width="4" style="89" customWidth="1"/>
    <col min="262" max="264" width="4.85546875" style="89" customWidth="1"/>
    <col min="265" max="267" width="4.5703125" style="89" customWidth="1"/>
    <col min="268" max="269" width="3.28515625" style="89" bestFit="1" customWidth="1"/>
    <col min="270" max="273" width="0" style="89" hidden="1" customWidth="1"/>
    <col min="274" max="274" width="4.28515625" style="89" customWidth="1"/>
    <col min="275" max="277" width="9" style="89" customWidth="1"/>
    <col min="278" max="280" width="2.7109375" style="89" customWidth="1"/>
    <col min="281" max="281" width="2.85546875" style="89" customWidth="1"/>
    <col min="282" max="287" width="2.7109375" style="89" customWidth="1"/>
    <col min="288" max="297" width="0" style="89" hidden="1" customWidth="1"/>
    <col min="298" max="298" width="4.28515625" style="89" customWidth="1"/>
    <col min="299" max="299" width="0" style="89" hidden="1" customWidth="1"/>
    <col min="300" max="300" width="3.28515625" style="89" bestFit="1" customWidth="1"/>
    <col min="301" max="301" width="0" style="89" hidden="1" customWidth="1"/>
    <col min="302" max="302" width="3.28515625" style="89" bestFit="1" customWidth="1"/>
    <col min="303" max="304" width="4.28515625" style="89" customWidth="1"/>
    <col min="305" max="306" width="12.28515625" style="89" customWidth="1"/>
    <col min="307" max="307" width="4" style="89" customWidth="1"/>
    <col min="308" max="310" width="6.140625" style="89" customWidth="1"/>
    <col min="311" max="311" width="3.85546875" style="89" customWidth="1"/>
    <col min="312" max="312" width="23.42578125" style="89" customWidth="1"/>
    <col min="313" max="512" width="11.42578125" style="89"/>
    <col min="513" max="513" width="1.140625" style="89" customWidth="1"/>
    <col min="514" max="516" width="4.85546875" style="89" customWidth="1"/>
    <col min="517" max="517" width="4" style="89" customWidth="1"/>
    <col min="518" max="520" width="4.85546875" style="89" customWidth="1"/>
    <col min="521" max="523" width="4.5703125" style="89" customWidth="1"/>
    <col min="524" max="525" width="3.28515625" style="89" bestFit="1" customWidth="1"/>
    <col min="526" max="529" width="0" style="89" hidden="1" customWidth="1"/>
    <col min="530" max="530" width="4.28515625" style="89" customWidth="1"/>
    <col min="531" max="533" width="9" style="89" customWidth="1"/>
    <col min="534" max="536" width="2.7109375" style="89" customWidth="1"/>
    <col min="537" max="537" width="2.85546875" style="89" customWidth="1"/>
    <col min="538" max="543" width="2.7109375" style="89" customWidth="1"/>
    <col min="544" max="553" width="0" style="89" hidden="1" customWidth="1"/>
    <col min="554" max="554" width="4.28515625" style="89" customWidth="1"/>
    <col min="555" max="555" width="0" style="89" hidden="1" customWidth="1"/>
    <col min="556" max="556" width="3.28515625" style="89" bestFit="1" customWidth="1"/>
    <col min="557" max="557" width="0" style="89" hidden="1" customWidth="1"/>
    <col min="558" max="558" width="3.28515625" style="89" bestFit="1" customWidth="1"/>
    <col min="559" max="560" width="4.28515625" style="89" customWidth="1"/>
    <col min="561" max="562" width="12.28515625" style="89" customWidth="1"/>
    <col min="563" max="563" width="4" style="89" customWidth="1"/>
    <col min="564" max="566" width="6.140625" style="89" customWidth="1"/>
    <col min="567" max="567" width="3.85546875" style="89" customWidth="1"/>
    <col min="568" max="568" width="23.42578125" style="89" customWidth="1"/>
    <col min="569" max="768" width="11.42578125" style="89"/>
    <col min="769" max="769" width="1.140625" style="89" customWidth="1"/>
    <col min="770" max="772" width="4.85546875" style="89" customWidth="1"/>
    <col min="773" max="773" width="4" style="89" customWidth="1"/>
    <col min="774" max="776" width="4.85546875" style="89" customWidth="1"/>
    <col min="777" max="779" width="4.5703125" style="89" customWidth="1"/>
    <col min="780" max="781" width="3.28515625" style="89" bestFit="1" customWidth="1"/>
    <col min="782" max="785" width="0" style="89" hidden="1" customWidth="1"/>
    <col min="786" max="786" width="4.28515625" style="89" customWidth="1"/>
    <col min="787" max="789" width="9" style="89" customWidth="1"/>
    <col min="790" max="792" width="2.7109375" style="89" customWidth="1"/>
    <col min="793" max="793" width="2.85546875" style="89" customWidth="1"/>
    <col min="794" max="799" width="2.7109375" style="89" customWidth="1"/>
    <col min="800" max="809" width="0" style="89" hidden="1" customWidth="1"/>
    <col min="810" max="810" width="4.28515625" style="89" customWidth="1"/>
    <col min="811" max="811" width="0" style="89" hidden="1" customWidth="1"/>
    <col min="812" max="812" width="3.28515625" style="89" bestFit="1" customWidth="1"/>
    <col min="813" max="813" width="0" style="89" hidden="1" customWidth="1"/>
    <col min="814" max="814" width="3.28515625" style="89" bestFit="1" customWidth="1"/>
    <col min="815" max="816" width="4.28515625" style="89" customWidth="1"/>
    <col min="817" max="818" width="12.28515625" style="89" customWidth="1"/>
    <col min="819" max="819" width="4" style="89" customWidth="1"/>
    <col min="820" max="822" width="6.140625" style="89" customWidth="1"/>
    <col min="823" max="823" width="3.85546875" style="89" customWidth="1"/>
    <col min="824" max="824" width="23.42578125" style="89" customWidth="1"/>
    <col min="825" max="1024" width="11.42578125" style="89"/>
    <col min="1025" max="1025" width="1.140625" style="89" customWidth="1"/>
    <col min="1026" max="1028" width="4.85546875" style="89" customWidth="1"/>
    <col min="1029" max="1029" width="4" style="89" customWidth="1"/>
    <col min="1030" max="1032" width="4.85546875" style="89" customWidth="1"/>
    <col min="1033" max="1035" width="4.5703125" style="89" customWidth="1"/>
    <col min="1036" max="1037" width="3.28515625" style="89" bestFit="1" customWidth="1"/>
    <col min="1038" max="1041" width="0" style="89" hidden="1" customWidth="1"/>
    <col min="1042" max="1042" width="4.28515625" style="89" customWidth="1"/>
    <col min="1043" max="1045" width="9" style="89" customWidth="1"/>
    <col min="1046" max="1048" width="2.7109375" style="89" customWidth="1"/>
    <col min="1049" max="1049" width="2.85546875" style="89" customWidth="1"/>
    <col min="1050" max="1055" width="2.7109375" style="89" customWidth="1"/>
    <col min="1056" max="1065" width="0" style="89" hidden="1" customWidth="1"/>
    <col min="1066" max="1066" width="4.28515625" style="89" customWidth="1"/>
    <col min="1067" max="1067" width="0" style="89" hidden="1" customWidth="1"/>
    <col min="1068" max="1068" width="3.28515625" style="89" bestFit="1" customWidth="1"/>
    <col min="1069" max="1069" width="0" style="89" hidden="1" customWidth="1"/>
    <col min="1070" max="1070" width="3.28515625" style="89" bestFit="1" customWidth="1"/>
    <col min="1071" max="1072" width="4.28515625" style="89" customWidth="1"/>
    <col min="1073" max="1074" width="12.28515625" style="89" customWidth="1"/>
    <col min="1075" max="1075" width="4" style="89" customWidth="1"/>
    <col min="1076" max="1078" width="6.140625" style="89" customWidth="1"/>
    <col min="1079" max="1079" width="3.85546875" style="89" customWidth="1"/>
    <col min="1080" max="1080" width="23.42578125" style="89" customWidth="1"/>
    <col min="1081" max="1280" width="11.42578125" style="89"/>
    <col min="1281" max="1281" width="1.140625" style="89" customWidth="1"/>
    <col min="1282" max="1284" width="4.85546875" style="89" customWidth="1"/>
    <col min="1285" max="1285" width="4" style="89" customWidth="1"/>
    <col min="1286" max="1288" width="4.85546875" style="89" customWidth="1"/>
    <col min="1289" max="1291" width="4.5703125" style="89" customWidth="1"/>
    <col min="1292" max="1293" width="3.28515625" style="89" bestFit="1" customWidth="1"/>
    <col min="1294" max="1297" width="0" style="89" hidden="1" customWidth="1"/>
    <col min="1298" max="1298" width="4.28515625" style="89" customWidth="1"/>
    <col min="1299" max="1301" width="9" style="89" customWidth="1"/>
    <col min="1302" max="1304" width="2.7109375" style="89" customWidth="1"/>
    <col min="1305" max="1305" width="2.85546875" style="89" customWidth="1"/>
    <col min="1306" max="1311" width="2.7109375" style="89" customWidth="1"/>
    <col min="1312" max="1321" width="0" style="89" hidden="1" customWidth="1"/>
    <col min="1322" max="1322" width="4.28515625" style="89" customWidth="1"/>
    <col min="1323" max="1323" width="0" style="89" hidden="1" customWidth="1"/>
    <col min="1324" max="1324" width="3.28515625" style="89" bestFit="1" customWidth="1"/>
    <col min="1325" max="1325" width="0" style="89" hidden="1" customWidth="1"/>
    <col min="1326" max="1326" width="3.28515625" style="89" bestFit="1" customWidth="1"/>
    <col min="1327" max="1328" width="4.28515625" style="89" customWidth="1"/>
    <col min="1329" max="1330" width="12.28515625" style="89" customWidth="1"/>
    <col min="1331" max="1331" width="4" style="89" customWidth="1"/>
    <col min="1332" max="1334" width="6.140625" style="89" customWidth="1"/>
    <col min="1335" max="1335" width="3.85546875" style="89" customWidth="1"/>
    <col min="1336" max="1336" width="23.42578125" style="89" customWidth="1"/>
    <col min="1337" max="1536" width="11.42578125" style="89"/>
    <col min="1537" max="1537" width="1.140625" style="89" customWidth="1"/>
    <col min="1538" max="1540" width="4.85546875" style="89" customWidth="1"/>
    <col min="1541" max="1541" width="4" style="89" customWidth="1"/>
    <col min="1542" max="1544" width="4.85546875" style="89" customWidth="1"/>
    <col min="1545" max="1547" width="4.5703125" style="89" customWidth="1"/>
    <col min="1548" max="1549" width="3.28515625" style="89" bestFit="1" customWidth="1"/>
    <col min="1550" max="1553" width="0" style="89" hidden="1" customWidth="1"/>
    <col min="1554" max="1554" width="4.28515625" style="89" customWidth="1"/>
    <col min="1555" max="1557" width="9" style="89" customWidth="1"/>
    <col min="1558" max="1560" width="2.7109375" style="89" customWidth="1"/>
    <col min="1561" max="1561" width="2.85546875" style="89" customWidth="1"/>
    <col min="1562" max="1567" width="2.7109375" style="89" customWidth="1"/>
    <col min="1568" max="1577" width="0" style="89" hidden="1" customWidth="1"/>
    <col min="1578" max="1578" width="4.28515625" style="89" customWidth="1"/>
    <col min="1579" max="1579" width="0" style="89" hidden="1" customWidth="1"/>
    <col min="1580" max="1580" width="3.28515625" style="89" bestFit="1" customWidth="1"/>
    <col min="1581" max="1581" width="0" style="89" hidden="1" customWidth="1"/>
    <col min="1582" max="1582" width="3.28515625" style="89" bestFit="1" customWidth="1"/>
    <col min="1583" max="1584" width="4.28515625" style="89" customWidth="1"/>
    <col min="1585" max="1586" width="12.28515625" style="89" customWidth="1"/>
    <col min="1587" max="1587" width="4" style="89" customWidth="1"/>
    <col min="1588" max="1590" width="6.140625" style="89" customWidth="1"/>
    <col min="1591" max="1591" width="3.85546875" style="89" customWidth="1"/>
    <col min="1592" max="1592" width="23.42578125" style="89" customWidth="1"/>
    <col min="1593" max="1792" width="11.42578125" style="89"/>
    <col min="1793" max="1793" width="1.140625" style="89" customWidth="1"/>
    <col min="1794" max="1796" width="4.85546875" style="89" customWidth="1"/>
    <col min="1797" max="1797" width="4" style="89" customWidth="1"/>
    <col min="1798" max="1800" width="4.85546875" style="89" customWidth="1"/>
    <col min="1801" max="1803" width="4.5703125" style="89" customWidth="1"/>
    <col min="1804" max="1805" width="3.28515625" style="89" bestFit="1" customWidth="1"/>
    <col min="1806" max="1809" width="0" style="89" hidden="1" customWidth="1"/>
    <col min="1810" max="1810" width="4.28515625" style="89" customWidth="1"/>
    <col min="1811" max="1813" width="9" style="89" customWidth="1"/>
    <col min="1814" max="1816" width="2.7109375" style="89" customWidth="1"/>
    <col min="1817" max="1817" width="2.85546875" style="89" customWidth="1"/>
    <col min="1818" max="1823" width="2.7109375" style="89" customWidth="1"/>
    <col min="1824" max="1833" width="0" style="89" hidden="1" customWidth="1"/>
    <col min="1834" max="1834" width="4.28515625" style="89" customWidth="1"/>
    <col min="1835" max="1835" width="0" style="89" hidden="1" customWidth="1"/>
    <col min="1836" max="1836" width="3.28515625" style="89" bestFit="1" customWidth="1"/>
    <col min="1837" max="1837" width="0" style="89" hidden="1" customWidth="1"/>
    <col min="1838" max="1838" width="3.28515625" style="89" bestFit="1" customWidth="1"/>
    <col min="1839" max="1840" width="4.28515625" style="89" customWidth="1"/>
    <col min="1841" max="1842" width="12.28515625" style="89" customWidth="1"/>
    <col min="1843" max="1843" width="4" style="89" customWidth="1"/>
    <col min="1844" max="1846" width="6.140625" style="89" customWidth="1"/>
    <col min="1847" max="1847" width="3.85546875" style="89" customWidth="1"/>
    <col min="1848" max="1848" width="23.42578125" style="89" customWidth="1"/>
    <col min="1849" max="2048" width="11.42578125" style="89"/>
    <col min="2049" max="2049" width="1.140625" style="89" customWidth="1"/>
    <col min="2050" max="2052" width="4.85546875" style="89" customWidth="1"/>
    <col min="2053" max="2053" width="4" style="89" customWidth="1"/>
    <col min="2054" max="2056" width="4.85546875" style="89" customWidth="1"/>
    <col min="2057" max="2059" width="4.5703125" style="89" customWidth="1"/>
    <col min="2060" max="2061" width="3.28515625" style="89" bestFit="1" customWidth="1"/>
    <col min="2062" max="2065" width="0" style="89" hidden="1" customWidth="1"/>
    <col min="2066" max="2066" width="4.28515625" style="89" customWidth="1"/>
    <col min="2067" max="2069" width="9" style="89" customWidth="1"/>
    <col min="2070" max="2072" width="2.7109375" style="89" customWidth="1"/>
    <col min="2073" max="2073" width="2.85546875" style="89" customWidth="1"/>
    <col min="2074" max="2079" width="2.7109375" style="89" customWidth="1"/>
    <col min="2080" max="2089" width="0" style="89" hidden="1" customWidth="1"/>
    <col min="2090" max="2090" width="4.28515625" style="89" customWidth="1"/>
    <col min="2091" max="2091" width="0" style="89" hidden="1" customWidth="1"/>
    <col min="2092" max="2092" width="3.28515625" style="89" bestFit="1" customWidth="1"/>
    <col min="2093" max="2093" width="0" style="89" hidden="1" customWidth="1"/>
    <col min="2094" max="2094" width="3.28515625" style="89" bestFit="1" customWidth="1"/>
    <col min="2095" max="2096" width="4.28515625" style="89" customWidth="1"/>
    <col min="2097" max="2098" width="12.28515625" style="89" customWidth="1"/>
    <col min="2099" max="2099" width="4" style="89" customWidth="1"/>
    <col min="2100" max="2102" width="6.140625" style="89" customWidth="1"/>
    <col min="2103" max="2103" width="3.85546875" style="89" customWidth="1"/>
    <col min="2104" max="2104" width="23.42578125" style="89" customWidth="1"/>
    <col min="2105" max="2304" width="11.42578125" style="89"/>
    <col min="2305" max="2305" width="1.140625" style="89" customWidth="1"/>
    <col min="2306" max="2308" width="4.85546875" style="89" customWidth="1"/>
    <col min="2309" max="2309" width="4" style="89" customWidth="1"/>
    <col min="2310" max="2312" width="4.85546875" style="89" customWidth="1"/>
    <col min="2313" max="2315" width="4.5703125" style="89" customWidth="1"/>
    <col min="2316" max="2317" width="3.28515625" style="89" bestFit="1" customWidth="1"/>
    <col min="2318" max="2321" width="0" style="89" hidden="1" customWidth="1"/>
    <col min="2322" max="2322" width="4.28515625" style="89" customWidth="1"/>
    <col min="2323" max="2325" width="9" style="89" customWidth="1"/>
    <col min="2326" max="2328" width="2.7109375" style="89" customWidth="1"/>
    <col min="2329" max="2329" width="2.85546875" style="89" customWidth="1"/>
    <col min="2330" max="2335" width="2.7109375" style="89" customWidth="1"/>
    <col min="2336" max="2345" width="0" style="89" hidden="1" customWidth="1"/>
    <col min="2346" max="2346" width="4.28515625" style="89" customWidth="1"/>
    <col min="2347" max="2347" width="0" style="89" hidden="1" customWidth="1"/>
    <col min="2348" max="2348" width="3.28515625" style="89" bestFit="1" customWidth="1"/>
    <col min="2349" max="2349" width="0" style="89" hidden="1" customWidth="1"/>
    <col min="2350" max="2350" width="3.28515625" style="89" bestFit="1" customWidth="1"/>
    <col min="2351" max="2352" width="4.28515625" style="89" customWidth="1"/>
    <col min="2353" max="2354" width="12.28515625" style="89" customWidth="1"/>
    <col min="2355" max="2355" width="4" style="89" customWidth="1"/>
    <col min="2356" max="2358" width="6.140625" style="89" customWidth="1"/>
    <col min="2359" max="2359" width="3.85546875" style="89" customWidth="1"/>
    <col min="2360" max="2360" width="23.42578125" style="89" customWidth="1"/>
    <col min="2361" max="2560" width="11.42578125" style="89"/>
    <col min="2561" max="2561" width="1.140625" style="89" customWidth="1"/>
    <col min="2562" max="2564" width="4.85546875" style="89" customWidth="1"/>
    <col min="2565" max="2565" width="4" style="89" customWidth="1"/>
    <col min="2566" max="2568" width="4.85546875" style="89" customWidth="1"/>
    <col min="2569" max="2571" width="4.5703125" style="89" customWidth="1"/>
    <col min="2572" max="2573" width="3.28515625" style="89" bestFit="1" customWidth="1"/>
    <col min="2574" max="2577" width="0" style="89" hidden="1" customWidth="1"/>
    <col min="2578" max="2578" width="4.28515625" style="89" customWidth="1"/>
    <col min="2579" max="2581" width="9" style="89" customWidth="1"/>
    <col min="2582" max="2584" width="2.7109375" style="89" customWidth="1"/>
    <col min="2585" max="2585" width="2.85546875" style="89" customWidth="1"/>
    <col min="2586" max="2591" width="2.7109375" style="89" customWidth="1"/>
    <col min="2592" max="2601" width="0" style="89" hidden="1" customWidth="1"/>
    <col min="2602" max="2602" width="4.28515625" style="89" customWidth="1"/>
    <col min="2603" max="2603" width="0" style="89" hidden="1" customWidth="1"/>
    <col min="2604" max="2604" width="3.28515625" style="89" bestFit="1" customWidth="1"/>
    <col min="2605" max="2605" width="0" style="89" hidden="1" customWidth="1"/>
    <col min="2606" max="2606" width="3.28515625" style="89" bestFit="1" customWidth="1"/>
    <col min="2607" max="2608" width="4.28515625" style="89" customWidth="1"/>
    <col min="2609" max="2610" width="12.28515625" style="89" customWidth="1"/>
    <col min="2611" max="2611" width="4" style="89" customWidth="1"/>
    <col min="2612" max="2614" width="6.140625" style="89" customWidth="1"/>
    <col min="2615" max="2615" width="3.85546875" style="89" customWidth="1"/>
    <col min="2616" max="2616" width="23.42578125" style="89" customWidth="1"/>
    <col min="2617" max="2816" width="11.42578125" style="89"/>
    <col min="2817" max="2817" width="1.140625" style="89" customWidth="1"/>
    <col min="2818" max="2820" width="4.85546875" style="89" customWidth="1"/>
    <col min="2821" max="2821" width="4" style="89" customWidth="1"/>
    <col min="2822" max="2824" width="4.85546875" style="89" customWidth="1"/>
    <col min="2825" max="2827" width="4.5703125" style="89" customWidth="1"/>
    <col min="2828" max="2829" width="3.28515625" style="89" bestFit="1" customWidth="1"/>
    <col min="2830" max="2833" width="0" style="89" hidden="1" customWidth="1"/>
    <col min="2834" max="2834" width="4.28515625" style="89" customWidth="1"/>
    <col min="2835" max="2837" width="9" style="89" customWidth="1"/>
    <col min="2838" max="2840" width="2.7109375" style="89" customWidth="1"/>
    <col min="2841" max="2841" width="2.85546875" style="89" customWidth="1"/>
    <col min="2842" max="2847" width="2.7109375" style="89" customWidth="1"/>
    <col min="2848" max="2857" width="0" style="89" hidden="1" customWidth="1"/>
    <col min="2858" max="2858" width="4.28515625" style="89" customWidth="1"/>
    <col min="2859" max="2859" width="0" style="89" hidden="1" customWidth="1"/>
    <col min="2860" max="2860" width="3.28515625" style="89" bestFit="1" customWidth="1"/>
    <col min="2861" max="2861" width="0" style="89" hidden="1" customWidth="1"/>
    <col min="2862" max="2862" width="3.28515625" style="89" bestFit="1" customWidth="1"/>
    <col min="2863" max="2864" width="4.28515625" style="89" customWidth="1"/>
    <col min="2865" max="2866" width="12.28515625" style="89" customWidth="1"/>
    <col min="2867" max="2867" width="4" style="89" customWidth="1"/>
    <col min="2868" max="2870" width="6.140625" style="89" customWidth="1"/>
    <col min="2871" max="2871" width="3.85546875" style="89" customWidth="1"/>
    <col min="2872" max="2872" width="23.42578125" style="89" customWidth="1"/>
    <col min="2873" max="3072" width="11.42578125" style="89"/>
    <col min="3073" max="3073" width="1.140625" style="89" customWidth="1"/>
    <col min="3074" max="3076" width="4.85546875" style="89" customWidth="1"/>
    <col min="3077" max="3077" width="4" style="89" customWidth="1"/>
    <col min="3078" max="3080" width="4.85546875" style="89" customWidth="1"/>
    <col min="3081" max="3083" width="4.5703125" style="89" customWidth="1"/>
    <col min="3084" max="3085" width="3.28515625" style="89" bestFit="1" customWidth="1"/>
    <col min="3086" max="3089" width="0" style="89" hidden="1" customWidth="1"/>
    <col min="3090" max="3090" width="4.28515625" style="89" customWidth="1"/>
    <col min="3091" max="3093" width="9" style="89" customWidth="1"/>
    <col min="3094" max="3096" width="2.7109375" style="89" customWidth="1"/>
    <col min="3097" max="3097" width="2.85546875" style="89" customWidth="1"/>
    <col min="3098" max="3103" width="2.7109375" style="89" customWidth="1"/>
    <col min="3104" max="3113" width="0" style="89" hidden="1" customWidth="1"/>
    <col min="3114" max="3114" width="4.28515625" style="89" customWidth="1"/>
    <col min="3115" max="3115" width="0" style="89" hidden="1" customWidth="1"/>
    <col min="3116" max="3116" width="3.28515625" style="89" bestFit="1" customWidth="1"/>
    <col min="3117" max="3117" width="0" style="89" hidden="1" customWidth="1"/>
    <col min="3118" max="3118" width="3.28515625" style="89" bestFit="1" customWidth="1"/>
    <col min="3119" max="3120" width="4.28515625" style="89" customWidth="1"/>
    <col min="3121" max="3122" width="12.28515625" style="89" customWidth="1"/>
    <col min="3123" max="3123" width="4" style="89" customWidth="1"/>
    <col min="3124" max="3126" width="6.140625" style="89" customWidth="1"/>
    <col min="3127" max="3127" width="3.85546875" style="89" customWidth="1"/>
    <col min="3128" max="3128" width="23.42578125" style="89" customWidth="1"/>
    <col min="3129" max="3328" width="11.42578125" style="89"/>
    <col min="3329" max="3329" width="1.140625" style="89" customWidth="1"/>
    <col min="3330" max="3332" width="4.85546875" style="89" customWidth="1"/>
    <col min="3333" max="3333" width="4" style="89" customWidth="1"/>
    <col min="3334" max="3336" width="4.85546875" style="89" customWidth="1"/>
    <col min="3337" max="3339" width="4.5703125" style="89" customWidth="1"/>
    <col min="3340" max="3341" width="3.28515625" style="89" bestFit="1" customWidth="1"/>
    <col min="3342" max="3345" width="0" style="89" hidden="1" customWidth="1"/>
    <col min="3346" max="3346" width="4.28515625" style="89" customWidth="1"/>
    <col min="3347" max="3349" width="9" style="89" customWidth="1"/>
    <col min="3350" max="3352" width="2.7109375" style="89" customWidth="1"/>
    <col min="3353" max="3353" width="2.85546875" style="89" customWidth="1"/>
    <col min="3354" max="3359" width="2.7109375" style="89" customWidth="1"/>
    <col min="3360" max="3369" width="0" style="89" hidden="1" customWidth="1"/>
    <col min="3370" max="3370" width="4.28515625" style="89" customWidth="1"/>
    <col min="3371" max="3371" width="0" style="89" hidden="1" customWidth="1"/>
    <col min="3372" max="3372" width="3.28515625" style="89" bestFit="1" customWidth="1"/>
    <col min="3373" max="3373" width="0" style="89" hidden="1" customWidth="1"/>
    <col min="3374" max="3374" width="3.28515625" style="89" bestFit="1" customWidth="1"/>
    <col min="3375" max="3376" width="4.28515625" style="89" customWidth="1"/>
    <col min="3377" max="3378" width="12.28515625" style="89" customWidth="1"/>
    <col min="3379" max="3379" width="4" style="89" customWidth="1"/>
    <col min="3380" max="3382" width="6.140625" style="89" customWidth="1"/>
    <col min="3383" max="3383" width="3.85546875" style="89" customWidth="1"/>
    <col min="3384" max="3384" width="23.42578125" style="89" customWidth="1"/>
    <col min="3385" max="3584" width="11.42578125" style="89"/>
    <col min="3585" max="3585" width="1.140625" style="89" customWidth="1"/>
    <col min="3586" max="3588" width="4.85546875" style="89" customWidth="1"/>
    <col min="3589" max="3589" width="4" style="89" customWidth="1"/>
    <col min="3590" max="3592" width="4.85546875" style="89" customWidth="1"/>
    <col min="3593" max="3595" width="4.5703125" style="89" customWidth="1"/>
    <col min="3596" max="3597" width="3.28515625" style="89" bestFit="1" customWidth="1"/>
    <col min="3598" max="3601" width="0" style="89" hidden="1" customWidth="1"/>
    <col min="3602" max="3602" width="4.28515625" style="89" customWidth="1"/>
    <col min="3603" max="3605" width="9" style="89" customWidth="1"/>
    <col min="3606" max="3608" width="2.7109375" style="89" customWidth="1"/>
    <col min="3609" max="3609" width="2.85546875" style="89" customWidth="1"/>
    <col min="3610" max="3615" width="2.7109375" style="89" customWidth="1"/>
    <col min="3616" max="3625" width="0" style="89" hidden="1" customWidth="1"/>
    <col min="3626" max="3626" width="4.28515625" style="89" customWidth="1"/>
    <col min="3627" max="3627" width="0" style="89" hidden="1" customWidth="1"/>
    <col min="3628" max="3628" width="3.28515625" style="89" bestFit="1" customWidth="1"/>
    <col min="3629" max="3629" width="0" style="89" hidden="1" customWidth="1"/>
    <col min="3630" max="3630" width="3.28515625" style="89" bestFit="1" customWidth="1"/>
    <col min="3631" max="3632" width="4.28515625" style="89" customWidth="1"/>
    <col min="3633" max="3634" width="12.28515625" style="89" customWidth="1"/>
    <col min="3635" max="3635" width="4" style="89" customWidth="1"/>
    <col min="3636" max="3638" width="6.140625" style="89" customWidth="1"/>
    <col min="3639" max="3639" width="3.85546875" style="89" customWidth="1"/>
    <col min="3640" max="3640" width="23.42578125" style="89" customWidth="1"/>
    <col min="3641" max="3840" width="11.42578125" style="89"/>
    <col min="3841" max="3841" width="1.140625" style="89" customWidth="1"/>
    <col min="3842" max="3844" width="4.85546875" style="89" customWidth="1"/>
    <col min="3845" max="3845" width="4" style="89" customWidth="1"/>
    <col min="3846" max="3848" width="4.85546875" style="89" customWidth="1"/>
    <col min="3849" max="3851" width="4.5703125" style="89" customWidth="1"/>
    <col min="3852" max="3853" width="3.28515625" style="89" bestFit="1" customWidth="1"/>
    <col min="3854" max="3857" width="0" style="89" hidden="1" customWidth="1"/>
    <col min="3858" max="3858" width="4.28515625" style="89" customWidth="1"/>
    <col min="3859" max="3861" width="9" style="89" customWidth="1"/>
    <col min="3862" max="3864" width="2.7109375" style="89" customWidth="1"/>
    <col min="3865" max="3865" width="2.85546875" style="89" customWidth="1"/>
    <col min="3866" max="3871" width="2.7109375" style="89" customWidth="1"/>
    <col min="3872" max="3881" width="0" style="89" hidden="1" customWidth="1"/>
    <col min="3882" max="3882" width="4.28515625" style="89" customWidth="1"/>
    <col min="3883" max="3883" width="0" style="89" hidden="1" customWidth="1"/>
    <col min="3884" max="3884" width="3.28515625" style="89" bestFit="1" customWidth="1"/>
    <col min="3885" max="3885" width="0" style="89" hidden="1" customWidth="1"/>
    <col min="3886" max="3886" width="3.28515625" style="89" bestFit="1" customWidth="1"/>
    <col min="3887" max="3888" width="4.28515625" style="89" customWidth="1"/>
    <col min="3889" max="3890" width="12.28515625" style="89" customWidth="1"/>
    <col min="3891" max="3891" width="4" style="89" customWidth="1"/>
    <col min="3892" max="3894" width="6.140625" style="89" customWidth="1"/>
    <col min="3895" max="3895" width="3.85546875" style="89" customWidth="1"/>
    <col min="3896" max="3896" width="23.42578125" style="89" customWidth="1"/>
    <col min="3897" max="4096" width="11.42578125" style="89"/>
    <col min="4097" max="4097" width="1.140625" style="89" customWidth="1"/>
    <col min="4098" max="4100" width="4.85546875" style="89" customWidth="1"/>
    <col min="4101" max="4101" width="4" style="89" customWidth="1"/>
    <col min="4102" max="4104" width="4.85546875" style="89" customWidth="1"/>
    <col min="4105" max="4107" width="4.5703125" style="89" customWidth="1"/>
    <col min="4108" max="4109" width="3.28515625" style="89" bestFit="1" customWidth="1"/>
    <col min="4110" max="4113" width="0" style="89" hidden="1" customWidth="1"/>
    <col min="4114" max="4114" width="4.28515625" style="89" customWidth="1"/>
    <col min="4115" max="4117" width="9" style="89" customWidth="1"/>
    <col min="4118" max="4120" width="2.7109375" style="89" customWidth="1"/>
    <col min="4121" max="4121" width="2.85546875" style="89" customWidth="1"/>
    <col min="4122" max="4127" width="2.7109375" style="89" customWidth="1"/>
    <col min="4128" max="4137" width="0" style="89" hidden="1" customWidth="1"/>
    <col min="4138" max="4138" width="4.28515625" style="89" customWidth="1"/>
    <col min="4139" max="4139" width="0" style="89" hidden="1" customWidth="1"/>
    <col min="4140" max="4140" width="3.28515625" style="89" bestFit="1" customWidth="1"/>
    <col min="4141" max="4141" width="0" style="89" hidden="1" customWidth="1"/>
    <col min="4142" max="4142" width="3.28515625" style="89" bestFit="1" customWidth="1"/>
    <col min="4143" max="4144" width="4.28515625" style="89" customWidth="1"/>
    <col min="4145" max="4146" width="12.28515625" style="89" customWidth="1"/>
    <col min="4147" max="4147" width="4" style="89" customWidth="1"/>
    <col min="4148" max="4150" width="6.140625" style="89" customWidth="1"/>
    <col min="4151" max="4151" width="3.85546875" style="89" customWidth="1"/>
    <col min="4152" max="4152" width="23.42578125" style="89" customWidth="1"/>
    <col min="4153" max="4352" width="11.42578125" style="89"/>
    <col min="4353" max="4353" width="1.140625" style="89" customWidth="1"/>
    <col min="4354" max="4356" width="4.85546875" style="89" customWidth="1"/>
    <col min="4357" max="4357" width="4" style="89" customWidth="1"/>
    <col min="4358" max="4360" width="4.85546875" style="89" customWidth="1"/>
    <col min="4361" max="4363" width="4.5703125" style="89" customWidth="1"/>
    <col min="4364" max="4365" width="3.28515625" style="89" bestFit="1" customWidth="1"/>
    <col min="4366" max="4369" width="0" style="89" hidden="1" customWidth="1"/>
    <col min="4370" max="4370" width="4.28515625" style="89" customWidth="1"/>
    <col min="4371" max="4373" width="9" style="89" customWidth="1"/>
    <col min="4374" max="4376" width="2.7109375" style="89" customWidth="1"/>
    <col min="4377" max="4377" width="2.85546875" style="89" customWidth="1"/>
    <col min="4378" max="4383" width="2.7109375" style="89" customWidth="1"/>
    <col min="4384" max="4393" width="0" style="89" hidden="1" customWidth="1"/>
    <col min="4394" max="4394" width="4.28515625" style="89" customWidth="1"/>
    <col min="4395" max="4395" width="0" style="89" hidden="1" customWidth="1"/>
    <col min="4396" max="4396" width="3.28515625" style="89" bestFit="1" customWidth="1"/>
    <col min="4397" max="4397" width="0" style="89" hidden="1" customWidth="1"/>
    <col min="4398" max="4398" width="3.28515625" style="89" bestFit="1" customWidth="1"/>
    <col min="4399" max="4400" width="4.28515625" style="89" customWidth="1"/>
    <col min="4401" max="4402" width="12.28515625" style="89" customWidth="1"/>
    <col min="4403" max="4403" width="4" style="89" customWidth="1"/>
    <col min="4404" max="4406" width="6.140625" style="89" customWidth="1"/>
    <col min="4407" max="4407" width="3.85546875" style="89" customWidth="1"/>
    <col min="4408" max="4408" width="23.42578125" style="89" customWidth="1"/>
    <col min="4409" max="4608" width="11.42578125" style="89"/>
    <col min="4609" max="4609" width="1.140625" style="89" customWidth="1"/>
    <col min="4610" max="4612" width="4.85546875" style="89" customWidth="1"/>
    <col min="4613" max="4613" width="4" style="89" customWidth="1"/>
    <col min="4614" max="4616" width="4.85546875" style="89" customWidth="1"/>
    <col min="4617" max="4619" width="4.5703125" style="89" customWidth="1"/>
    <col min="4620" max="4621" width="3.28515625" style="89" bestFit="1" customWidth="1"/>
    <col min="4622" max="4625" width="0" style="89" hidden="1" customWidth="1"/>
    <col min="4626" max="4626" width="4.28515625" style="89" customWidth="1"/>
    <col min="4627" max="4629" width="9" style="89" customWidth="1"/>
    <col min="4630" max="4632" width="2.7109375" style="89" customWidth="1"/>
    <col min="4633" max="4633" width="2.85546875" style="89" customWidth="1"/>
    <col min="4634" max="4639" width="2.7109375" style="89" customWidth="1"/>
    <col min="4640" max="4649" width="0" style="89" hidden="1" customWidth="1"/>
    <col min="4650" max="4650" width="4.28515625" style="89" customWidth="1"/>
    <col min="4651" max="4651" width="0" style="89" hidden="1" customWidth="1"/>
    <col min="4652" max="4652" width="3.28515625" style="89" bestFit="1" customWidth="1"/>
    <col min="4653" max="4653" width="0" style="89" hidden="1" customWidth="1"/>
    <col min="4654" max="4654" width="3.28515625" style="89" bestFit="1" customWidth="1"/>
    <col min="4655" max="4656" width="4.28515625" style="89" customWidth="1"/>
    <col min="4657" max="4658" width="12.28515625" style="89" customWidth="1"/>
    <col min="4659" max="4659" width="4" style="89" customWidth="1"/>
    <col min="4660" max="4662" width="6.140625" style="89" customWidth="1"/>
    <col min="4663" max="4663" width="3.85546875" style="89" customWidth="1"/>
    <col min="4664" max="4664" width="23.42578125" style="89" customWidth="1"/>
    <col min="4665" max="4864" width="11.42578125" style="89"/>
    <col min="4865" max="4865" width="1.140625" style="89" customWidth="1"/>
    <col min="4866" max="4868" width="4.85546875" style="89" customWidth="1"/>
    <col min="4869" max="4869" width="4" style="89" customWidth="1"/>
    <col min="4870" max="4872" width="4.85546875" style="89" customWidth="1"/>
    <col min="4873" max="4875" width="4.5703125" style="89" customWidth="1"/>
    <col min="4876" max="4877" width="3.28515625" style="89" bestFit="1" customWidth="1"/>
    <col min="4878" max="4881" width="0" style="89" hidden="1" customWidth="1"/>
    <col min="4882" max="4882" width="4.28515625" style="89" customWidth="1"/>
    <col min="4883" max="4885" width="9" style="89" customWidth="1"/>
    <col min="4886" max="4888" width="2.7109375" style="89" customWidth="1"/>
    <col min="4889" max="4889" width="2.85546875" style="89" customWidth="1"/>
    <col min="4890" max="4895" width="2.7109375" style="89" customWidth="1"/>
    <col min="4896" max="4905" width="0" style="89" hidden="1" customWidth="1"/>
    <col min="4906" max="4906" width="4.28515625" style="89" customWidth="1"/>
    <col min="4907" max="4907" width="0" style="89" hidden="1" customWidth="1"/>
    <col min="4908" max="4908" width="3.28515625" style="89" bestFit="1" customWidth="1"/>
    <col min="4909" max="4909" width="0" style="89" hidden="1" customWidth="1"/>
    <col min="4910" max="4910" width="3.28515625" style="89" bestFit="1" customWidth="1"/>
    <col min="4911" max="4912" width="4.28515625" style="89" customWidth="1"/>
    <col min="4913" max="4914" width="12.28515625" style="89" customWidth="1"/>
    <col min="4915" max="4915" width="4" style="89" customWidth="1"/>
    <col min="4916" max="4918" width="6.140625" style="89" customWidth="1"/>
    <col min="4919" max="4919" width="3.85546875" style="89" customWidth="1"/>
    <col min="4920" max="4920" width="23.42578125" style="89" customWidth="1"/>
    <col min="4921" max="5120" width="11.42578125" style="89"/>
    <col min="5121" max="5121" width="1.140625" style="89" customWidth="1"/>
    <col min="5122" max="5124" width="4.85546875" style="89" customWidth="1"/>
    <col min="5125" max="5125" width="4" style="89" customWidth="1"/>
    <col min="5126" max="5128" width="4.85546875" style="89" customWidth="1"/>
    <col min="5129" max="5131" width="4.5703125" style="89" customWidth="1"/>
    <col min="5132" max="5133" width="3.28515625" style="89" bestFit="1" customWidth="1"/>
    <col min="5134" max="5137" width="0" style="89" hidden="1" customWidth="1"/>
    <col min="5138" max="5138" width="4.28515625" style="89" customWidth="1"/>
    <col min="5139" max="5141" width="9" style="89" customWidth="1"/>
    <col min="5142" max="5144" width="2.7109375" style="89" customWidth="1"/>
    <col min="5145" max="5145" width="2.85546875" style="89" customWidth="1"/>
    <col min="5146" max="5151" width="2.7109375" style="89" customWidth="1"/>
    <col min="5152" max="5161" width="0" style="89" hidden="1" customWidth="1"/>
    <col min="5162" max="5162" width="4.28515625" style="89" customWidth="1"/>
    <col min="5163" max="5163" width="0" style="89" hidden="1" customWidth="1"/>
    <col min="5164" max="5164" width="3.28515625" style="89" bestFit="1" customWidth="1"/>
    <col min="5165" max="5165" width="0" style="89" hidden="1" customWidth="1"/>
    <col min="5166" max="5166" width="3.28515625" style="89" bestFit="1" customWidth="1"/>
    <col min="5167" max="5168" width="4.28515625" style="89" customWidth="1"/>
    <col min="5169" max="5170" width="12.28515625" style="89" customWidth="1"/>
    <col min="5171" max="5171" width="4" style="89" customWidth="1"/>
    <col min="5172" max="5174" width="6.140625" style="89" customWidth="1"/>
    <col min="5175" max="5175" width="3.85546875" style="89" customWidth="1"/>
    <col min="5176" max="5176" width="23.42578125" style="89" customWidth="1"/>
    <col min="5177" max="5376" width="11.42578125" style="89"/>
    <col min="5377" max="5377" width="1.140625" style="89" customWidth="1"/>
    <col min="5378" max="5380" width="4.85546875" style="89" customWidth="1"/>
    <col min="5381" max="5381" width="4" style="89" customWidth="1"/>
    <col min="5382" max="5384" width="4.85546875" style="89" customWidth="1"/>
    <col min="5385" max="5387" width="4.5703125" style="89" customWidth="1"/>
    <col min="5388" max="5389" width="3.28515625" style="89" bestFit="1" customWidth="1"/>
    <col min="5390" max="5393" width="0" style="89" hidden="1" customWidth="1"/>
    <col min="5394" max="5394" width="4.28515625" style="89" customWidth="1"/>
    <col min="5395" max="5397" width="9" style="89" customWidth="1"/>
    <col min="5398" max="5400" width="2.7109375" style="89" customWidth="1"/>
    <col min="5401" max="5401" width="2.85546875" style="89" customWidth="1"/>
    <col min="5402" max="5407" width="2.7109375" style="89" customWidth="1"/>
    <col min="5408" max="5417" width="0" style="89" hidden="1" customWidth="1"/>
    <col min="5418" max="5418" width="4.28515625" style="89" customWidth="1"/>
    <col min="5419" max="5419" width="0" style="89" hidden="1" customWidth="1"/>
    <col min="5420" max="5420" width="3.28515625" style="89" bestFit="1" customWidth="1"/>
    <col min="5421" max="5421" width="0" style="89" hidden="1" customWidth="1"/>
    <col min="5422" max="5422" width="3.28515625" style="89" bestFit="1" customWidth="1"/>
    <col min="5423" max="5424" width="4.28515625" style="89" customWidth="1"/>
    <col min="5425" max="5426" width="12.28515625" style="89" customWidth="1"/>
    <col min="5427" max="5427" width="4" style="89" customWidth="1"/>
    <col min="5428" max="5430" width="6.140625" style="89" customWidth="1"/>
    <col min="5431" max="5431" width="3.85546875" style="89" customWidth="1"/>
    <col min="5432" max="5432" width="23.42578125" style="89" customWidth="1"/>
    <col min="5433" max="5632" width="11.42578125" style="89"/>
    <col min="5633" max="5633" width="1.140625" style="89" customWidth="1"/>
    <col min="5634" max="5636" width="4.85546875" style="89" customWidth="1"/>
    <col min="5637" max="5637" width="4" style="89" customWidth="1"/>
    <col min="5638" max="5640" width="4.85546875" style="89" customWidth="1"/>
    <col min="5641" max="5643" width="4.5703125" style="89" customWidth="1"/>
    <col min="5644" max="5645" width="3.28515625" style="89" bestFit="1" customWidth="1"/>
    <col min="5646" max="5649" width="0" style="89" hidden="1" customWidth="1"/>
    <col min="5650" max="5650" width="4.28515625" style="89" customWidth="1"/>
    <col min="5651" max="5653" width="9" style="89" customWidth="1"/>
    <col min="5654" max="5656" width="2.7109375" style="89" customWidth="1"/>
    <col min="5657" max="5657" width="2.85546875" style="89" customWidth="1"/>
    <col min="5658" max="5663" width="2.7109375" style="89" customWidth="1"/>
    <col min="5664" max="5673" width="0" style="89" hidden="1" customWidth="1"/>
    <col min="5674" max="5674" width="4.28515625" style="89" customWidth="1"/>
    <col min="5675" max="5675" width="0" style="89" hidden="1" customWidth="1"/>
    <col min="5676" max="5676" width="3.28515625" style="89" bestFit="1" customWidth="1"/>
    <col min="5677" max="5677" width="0" style="89" hidden="1" customWidth="1"/>
    <col min="5678" max="5678" width="3.28515625" style="89" bestFit="1" customWidth="1"/>
    <col min="5679" max="5680" width="4.28515625" style="89" customWidth="1"/>
    <col min="5681" max="5682" width="12.28515625" style="89" customWidth="1"/>
    <col min="5683" max="5683" width="4" style="89" customWidth="1"/>
    <col min="5684" max="5686" width="6.140625" style="89" customWidth="1"/>
    <col min="5687" max="5687" width="3.85546875" style="89" customWidth="1"/>
    <col min="5688" max="5688" width="23.42578125" style="89" customWidth="1"/>
    <col min="5689" max="5888" width="11.42578125" style="89"/>
    <col min="5889" max="5889" width="1.140625" style="89" customWidth="1"/>
    <col min="5890" max="5892" width="4.85546875" style="89" customWidth="1"/>
    <col min="5893" max="5893" width="4" style="89" customWidth="1"/>
    <col min="5894" max="5896" width="4.85546875" style="89" customWidth="1"/>
    <col min="5897" max="5899" width="4.5703125" style="89" customWidth="1"/>
    <col min="5900" max="5901" width="3.28515625" style="89" bestFit="1" customWidth="1"/>
    <col min="5902" max="5905" width="0" style="89" hidden="1" customWidth="1"/>
    <col min="5906" max="5906" width="4.28515625" style="89" customWidth="1"/>
    <col min="5907" max="5909" width="9" style="89" customWidth="1"/>
    <col min="5910" max="5912" width="2.7109375" style="89" customWidth="1"/>
    <col min="5913" max="5913" width="2.85546875" style="89" customWidth="1"/>
    <col min="5914" max="5919" width="2.7109375" style="89" customWidth="1"/>
    <col min="5920" max="5929" width="0" style="89" hidden="1" customWidth="1"/>
    <col min="5930" max="5930" width="4.28515625" style="89" customWidth="1"/>
    <col min="5931" max="5931" width="0" style="89" hidden="1" customWidth="1"/>
    <col min="5932" max="5932" width="3.28515625" style="89" bestFit="1" customWidth="1"/>
    <col min="5933" max="5933" width="0" style="89" hidden="1" customWidth="1"/>
    <col min="5934" max="5934" width="3.28515625" style="89" bestFit="1" customWidth="1"/>
    <col min="5935" max="5936" width="4.28515625" style="89" customWidth="1"/>
    <col min="5937" max="5938" width="12.28515625" style="89" customWidth="1"/>
    <col min="5939" max="5939" width="4" style="89" customWidth="1"/>
    <col min="5940" max="5942" width="6.140625" style="89" customWidth="1"/>
    <col min="5943" max="5943" width="3.85546875" style="89" customWidth="1"/>
    <col min="5944" max="5944" width="23.42578125" style="89" customWidth="1"/>
    <col min="5945" max="6144" width="11.42578125" style="89"/>
    <col min="6145" max="6145" width="1.140625" style="89" customWidth="1"/>
    <col min="6146" max="6148" width="4.85546875" style="89" customWidth="1"/>
    <col min="6149" max="6149" width="4" style="89" customWidth="1"/>
    <col min="6150" max="6152" width="4.85546875" style="89" customWidth="1"/>
    <col min="6153" max="6155" width="4.5703125" style="89" customWidth="1"/>
    <col min="6156" max="6157" width="3.28515625" style="89" bestFit="1" customWidth="1"/>
    <col min="6158" max="6161" width="0" style="89" hidden="1" customWidth="1"/>
    <col min="6162" max="6162" width="4.28515625" style="89" customWidth="1"/>
    <col min="6163" max="6165" width="9" style="89" customWidth="1"/>
    <col min="6166" max="6168" width="2.7109375" style="89" customWidth="1"/>
    <col min="6169" max="6169" width="2.85546875" style="89" customWidth="1"/>
    <col min="6170" max="6175" width="2.7109375" style="89" customWidth="1"/>
    <col min="6176" max="6185" width="0" style="89" hidden="1" customWidth="1"/>
    <col min="6186" max="6186" width="4.28515625" style="89" customWidth="1"/>
    <col min="6187" max="6187" width="0" style="89" hidden="1" customWidth="1"/>
    <col min="6188" max="6188" width="3.28515625" style="89" bestFit="1" customWidth="1"/>
    <col min="6189" max="6189" width="0" style="89" hidden="1" customWidth="1"/>
    <col min="6190" max="6190" width="3.28515625" style="89" bestFit="1" customWidth="1"/>
    <col min="6191" max="6192" width="4.28515625" style="89" customWidth="1"/>
    <col min="6193" max="6194" width="12.28515625" style="89" customWidth="1"/>
    <col min="6195" max="6195" width="4" style="89" customWidth="1"/>
    <col min="6196" max="6198" width="6.140625" style="89" customWidth="1"/>
    <col min="6199" max="6199" width="3.85546875" style="89" customWidth="1"/>
    <col min="6200" max="6200" width="23.42578125" style="89" customWidth="1"/>
    <col min="6201" max="6400" width="11.42578125" style="89"/>
    <col min="6401" max="6401" width="1.140625" style="89" customWidth="1"/>
    <col min="6402" max="6404" width="4.85546875" style="89" customWidth="1"/>
    <col min="6405" max="6405" width="4" style="89" customWidth="1"/>
    <col min="6406" max="6408" width="4.85546875" style="89" customWidth="1"/>
    <col min="6409" max="6411" width="4.5703125" style="89" customWidth="1"/>
    <col min="6412" max="6413" width="3.28515625" style="89" bestFit="1" customWidth="1"/>
    <col min="6414" max="6417" width="0" style="89" hidden="1" customWidth="1"/>
    <col min="6418" max="6418" width="4.28515625" style="89" customWidth="1"/>
    <col min="6419" max="6421" width="9" style="89" customWidth="1"/>
    <col min="6422" max="6424" width="2.7109375" style="89" customWidth="1"/>
    <col min="6425" max="6425" width="2.85546875" style="89" customWidth="1"/>
    <col min="6426" max="6431" width="2.7109375" style="89" customWidth="1"/>
    <col min="6432" max="6441" width="0" style="89" hidden="1" customWidth="1"/>
    <col min="6442" max="6442" width="4.28515625" style="89" customWidth="1"/>
    <col min="6443" max="6443" width="0" style="89" hidden="1" customWidth="1"/>
    <col min="6444" max="6444" width="3.28515625" style="89" bestFit="1" customWidth="1"/>
    <col min="6445" max="6445" width="0" style="89" hidden="1" customWidth="1"/>
    <col min="6446" max="6446" width="3.28515625" style="89" bestFit="1" customWidth="1"/>
    <col min="6447" max="6448" width="4.28515625" style="89" customWidth="1"/>
    <col min="6449" max="6450" width="12.28515625" style="89" customWidth="1"/>
    <col min="6451" max="6451" width="4" style="89" customWidth="1"/>
    <col min="6452" max="6454" width="6.140625" style="89" customWidth="1"/>
    <col min="6455" max="6455" width="3.85546875" style="89" customWidth="1"/>
    <col min="6456" max="6456" width="23.42578125" style="89" customWidth="1"/>
    <col min="6457" max="6656" width="11.42578125" style="89"/>
    <col min="6657" max="6657" width="1.140625" style="89" customWidth="1"/>
    <col min="6658" max="6660" width="4.85546875" style="89" customWidth="1"/>
    <col min="6661" max="6661" width="4" style="89" customWidth="1"/>
    <col min="6662" max="6664" width="4.85546875" style="89" customWidth="1"/>
    <col min="6665" max="6667" width="4.5703125" style="89" customWidth="1"/>
    <col min="6668" max="6669" width="3.28515625" style="89" bestFit="1" customWidth="1"/>
    <col min="6670" max="6673" width="0" style="89" hidden="1" customWidth="1"/>
    <col min="6674" max="6674" width="4.28515625" style="89" customWidth="1"/>
    <col min="6675" max="6677" width="9" style="89" customWidth="1"/>
    <col min="6678" max="6680" width="2.7109375" style="89" customWidth="1"/>
    <col min="6681" max="6681" width="2.85546875" style="89" customWidth="1"/>
    <col min="6682" max="6687" width="2.7109375" style="89" customWidth="1"/>
    <col min="6688" max="6697" width="0" style="89" hidden="1" customWidth="1"/>
    <col min="6698" max="6698" width="4.28515625" style="89" customWidth="1"/>
    <col min="6699" max="6699" width="0" style="89" hidden="1" customWidth="1"/>
    <col min="6700" max="6700" width="3.28515625" style="89" bestFit="1" customWidth="1"/>
    <col min="6701" max="6701" width="0" style="89" hidden="1" customWidth="1"/>
    <col min="6702" max="6702" width="3.28515625" style="89" bestFit="1" customWidth="1"/>
    <col min="6703" max="6704" width="4.28515625" style="89" customWidth="1"/>
    <col min="6705" max="6706" width="12.28515625" style="89" customWidth="1"/>
    <col min="6707" max="6707" width="4" style="89" customWidth="1"/>
    <col min="6708" max="6710" width="6.140625" style="89" customWidth="1"/>
    <col min="6711" max="6711" width="3.85546875" style="89" customWidth="1"/>
    <col min="6712" max="6712" width="23.42578125" style="89" customWidth="1"/>
    <col min="6713" max="6912" width="11.42578125" style="89"/>
    <col min="6913" max="6913" width="1.140625" style="89" customWidth="1"/>
    <col min="6914" max="6916" width="4.85546875" style="89" customWidth="1"/>
    <col min="6917" max="6917" width="4" style="89" customWidth="1"/>
    <col min="6918" max="6920" width="4.85546875" style="89" customWidth="1"/>
    <col min="6921" max="6923" width="4.5703125" style="89" customWidth="1"/>
    <col min="6924" max="6925" width="3.28515625" style="89" bestFit="1" customWidth="1"/>
    <col min="6926" max="6929" width="0" style="89" hidden="1" customWidth="1"/>
    <col min="6930" max="6930" width="4.28515625" style="89" customWidth="1"/>
    <col min="6931" max="6933" width="9" style="89" customWidth="1"/>
    <col min="6934" max="6936" width="2.7109375" style="89" customWidth="1"/>
    <col min="6937" max="6937" width="2.85546875" style="89" customWidth="1"/>
    <col min="6938" max="6943" width="2.7109375" style="89" customWidth="1"/>
    <col min="6944" max="6953" width="0" style="89" hidden="1" customWidth="1"/>
    <col min="6954" max="6954" width="4.28515625" style="89" customWidth="1"/>
    <col min="6955" max="6955" width="0" style="89" hidden="1" customWidth="1"/>
    <col min="6956" max="6956" width="3.28515625" style="89" bestFit="1" customWidth="1"/>
    <col min="6957" max="6957" width="0" style="89" hidden="1" customWidth="1"/>
    <col min="6958" max="6958" width="3.28515625" style="89" bestFit="1" customWidth="1"/>
    <col min="6959" max="6960" width="4.28515625" style="89" customWidth="1"/>
    <col min="6961" max="6962" width="12.28515625" style="89" customWidth="1"/>
    <col min="6963" max="6963" width="4" style="89" customWidth="1"/>
    <col min="6964" max="6966" width="6.140625" style="89" customWidth="1"/>
    <col min="6967" max="6967" width="3.85546875" style="89" customWidth="1"/>
    <col min="6968" max="6968" width="23.42578125" style="89" customWidth="1"/>
    <col min="6969" max="7168" width="11.42578125" style="89"/>
    <col min="7169" max="7169" width="1.140625" style="89" customWidth="1"/>
    <col min="7170" max="7172" width="4.85546875" style="89" customWidth="1"/>
    <col min="7173" max="7173" width="4" style="89" customWidth="1"/>
    <col min="7174" max="7176" width="4.85546875" style="89" customWidth="1"/>
    <col min="7177" max="7179" width="4.5703125" style="89" customWidth="1"/>
    <col min="7180" max="7181" width="3.28515625" style="89" bestFit="1" customWidth="1"/>
    <col min="7182" max="7185" width="0" style="89" hidden="1" customWidth="1"/>
    <col min="7186" max="7186" width="4.28515625" style="89" customWidth="1"/>
    <col min="7187" max="7189" width="9" style="89" customWidth="1"/>
    <col min="7190" max="7192" width="2.7109375" style="89" customWidth="1"/>
    <col min="7193" max="7193" width="2.85546875" style="89" customWidth="1"/>
    <col min="7194" max="7199" width="2.7109375" style="89" customWidth="1"/>
    <col min="7200" max="7209" width="0" style="89" hidden="1" customWidth="1"/>
    <col min="7210" max="7210" width="4.28515625" style="89" customWidth="1"/>
    <col min="7211" max="7211" width="0" style="89" hidden="1" customWidth="1"/>
    <col min="7212" max="7212" width="3.28515625" style="89" bestFit="1" customWidth="1"/>
    <col min="7213" max="7213" width="0" style="89" hidden="1" customWidth="1"/>
    <col min="7214" max="7214" width="3.28515625" style="89" bestFit="1" customWidth="1"/>
    <col min="7215" max="7216" width="4.28515625" style="89" customWidth="1"/>
    <col min="7217" max="7218" width="12.28515625" style="89" customWidth="1"/>
    <col min="7219" max="7219" width="4" style="89" customWidth="1"/>
    <col min="7220" max="7222" width="6.140625" style="89" customWidth="1"/>
    <col min="7223" max="7223" width="3.85546875" style="89" customWidth="1"/>
    <col min="7224" max="7224" width="23.42578125" style="89" customWidth="1"/>
    <col min="7225" max="7424" width="11.42578125" style="89"/>
    <col min="7425" max="7425" width="1.140625" style="89" customWidth="1"/>
    <col min="7426" max="7428" width="4.85546875" style="89" customWidth="1"/>
    <col min="7429" max="7429" width="4" style="89" customWidth="1"/>
    <col min="7430" max="7432" width="4.85546875" style="89" customWidth="1"/>
    <col min="7433" max="7435" width="4.5703125" style="89" customWidth="1"/>
    <col min="7436" max="7437" width="3.28515625" style="89" bestFit="1" customWidth="1"/>
    <col min="7438" max="7441" width="0" style="89" hidden="1" customWidth="1"/>
    <col min="7442" max="7442" width="4.28515625" style="89" customWidth="1"/>
    <col min="7443" max="7445" width="9" style="89" customWidth="1"/>
    <col min="7446" max="7448" width="2.7109375" style="89" customWidth="1"/>
    <col min="7449" max="7449" width="2.85546875" style="89" customWidth="1"/>
    <col min="7450" max="7455" width="2.7109375" style="89" customWidth="1"/>
    <col min="7456" max="7465" width="0" style="89" hidden="1" customWidth="1"/>
    <col min="7466" max="7466" width="4.28515625" style="89" customWidth="1"/>
    <col min="7467" max="7467" width="0" style="89" hidden="1" customWidth="1"/>
    <col min="7468" max="7468" width="3.28515625" style="89" bestFit="1" customWidth="1"/>
    <col min="7469" max="7469" width="0" style="89" hidden="1" customWidth="1"/>
    <col min="7470" max="7470" width="3.28515625" style="89" bestFit="1" customWidth="1"/>
    <col min="7471" max="7472" width="4.28515625" style="89" customWidth="1"/>
    <col min="7473" max="7474" width="12.28515625" style="89" customWidth="1"/>
    <col min="7475" max="7475" width="4" style="89" customWidth="1"/>
    <col min="7476" max="7478" width="6.140625" style="89" customWidth="1"/>
    <col min="7479" max="7479" width="3.85546875" style="89" customWidth="1"/>
    <col min="7480" max="7480" width="23.42578125" style="89" customWidth="1"/>
    <col min="7481" max="7680" width="11.42578125" style="89"/>
    <col min="7681" max="7681" width="1.140625" style="89" customWidth="1"/>
    <col min="7682" max="7684" width="4.85546875" style="89" customWidth="1"/>
    <col min="7685" max="7685" width="4" style="89" customWidth="1"/>
    <col min="7686" max="7688" width="4.85546875" style="89" customWidth="1"/>
    <col min="7689" max="7691" width="4.5703125" style="89" customWidth="1"/>
    <col min="7692" max="7693" width="3.28515625" style="89" bestFit="1" customWidth="1"/>
    <col min="7694" max="7697" width="0" style="89" hidden="1" customWidth="1"/>
    <col min="7698" max="7698" width="4.28515625" style="89" customWidth="1"/>
    <col min="7699" max="7701" width="9" style="89" customWidth="1"/>
    <col min="7702" max="7704" width="2.7109375" style="89" customWidth="1"/>
    <col min="7705" max="7705" width="2.85546875" style="89" customWidth="1"/>
    <col min="7706" max="7711" width="2.7109375" style="89" customWidth="1"/>
    <col min="7712" max="7721" width="0" style="89" hidden="1" customWidth="1"/>
    <col min="7722" max="7722" width="4.28515625" style="89" customWidth="1"/>
    <col min="7723" max="7723" width="0" style="89" hidden="1" customWidth="1"/>
    <col min="7724" max="7724" width="3.28515625" style="89" bestFit="1" customWidth="1"/>
    <col min="7725" max="7725" width="0" style="89" hidden="1" customWidth="1"/>
    <col min="7726" max="7726" width="3.28515625" style="89" bestFit="1" customWidth="1"/>
    <col min="7727" max="7728" width="4.28515625" style="89" customWidth="1"/>
    <col min="7729" max="7730" width="12.28515625" style="89" customWidth="1"/>
    <col min="7731" max="7731" width="4" style="89" customWidth="1"/>
    <col min="7732" max="7734" width="6.140625" style="89" customWidth="1"/>
    <col min="7735" max="7735" width="3.85546875" style="89" customWidth="1"/>
    <col min="7736" max="7736" width="23.42578125" style="89" customWidth="1"/>
    <col min="7737" max="7936" width="11.42578125" style="89"/>
    <col min="7937" max="7937" width="1.140625" style="89" customWidth="1"/>
    <col min="7938" max="7940" width="4.85546875" style="89" customWidth="1"/>
    <col min="7941" max="7941" width="4" style="89" customWidth="1"/>
    <col min="7942" max="7944" width="4.85546875" style="89" customWidth="1"/>
    <col min="7945" max="7947" width="4.5703125" style="89" customWidth="1"/>
    <col min="7948" max="7949" width="3.28515625" style="89" bestFit="1" customWidth="1"/>
    <col min="7950" max="7953" width="0" style="89" hidden="1" customWidth="1"/>
    <col min="7954" max="7954" width="4.28515625" style="89" customWidth="1"/>
    <col min="7955" max="7957" width="9" style="89" customWidth="1"/>
    <col min="7958" max="7960" width="2.7109375" style="89" customWidth="1"/>
    <col min="7961" max="7961" width="2.85546875" style="89" customWidth="1"/>
    <col min="7962" max="7967" width="2.7109375" style="89" customWidth="1"/>
    <col min="7968" max="7977" width="0" style="89" hidden="1" customWidth="1"/>
    <col min="7978" max="7978" width="4.28515625" style="89" customWidth="1"/>
    <col min="7979" max="7979" width="0" style="89" hidden="1" customWidth="1"/>
    <col min="7980" max="7980" width="3.28515625" style="89" bestFit="1" customWidth="1"/>
    <col min="7981" max="7981" width="0" style="89" hidden="1" customWidth="1"/>
    <col min="7982" max="7982" width="3.28515625" style="89" bestFit="1" customWidth="1"/>
    <col min="7983" max="7984" width="4.28515625" style="89" customWidth="1"/>
    <col min="7985" max="7986" width="12.28515625" style="89" customWidth="1"/>
    <col min="7987" max="7987" width="4" style="89" customWidth="1"/>
    <col min="7988" max="7990" width="6.140625" style="89" customWidth="1"/>
    <col min="7991" max="7991" width="3.85546875" style="89" customWidth="1"/>
    <col min="7992" max="7992" width="23.42578125" style="89" customWidth="1"/>
    <col min="7993" max="8192" width="11.42578125" style="89"/>
    <col min="8193" max="8193" width="1.140625" style="89" customWidth="1"/>
    <col min="8194" max="8196" width="4.85546875" style="89" customWidth="1"/>
    <col min="8197" max="8197" width="4" style="89" customWidth="1"/>
    <col min="8198" max="8200" width="4.85546875" style="89" customWidth="1"/>
    <col min="8201" max="8203" width="4.5703125" style="89" customWidth="1"/>
    <col min="8204" max="8205" width="3.28515625" style="89" bestFit="1" customWidth="1"/>
    <col min="8206" max="8209" width="0" style="89" hidden="1" customWidth="1"/>
    <col min="8210" max="8210" width="4.28515625" style="89" customWidth="1"/>
    <col min="8211" max="8213" width="9" style="89" customWidth="1"/>
    <col min="8214" max="8216" width="2.7109375" style="89" customWidth="1"/>
    <col min="8217" max="8217" width="2.85546875" style="89" customWidth="1"/>
    <col min="8218" max="8223" width="2.7109375" style="89" customWidth="1"/>
    <col min="8224" max="8233" width="0" style="89" hidden="1" customWidth="1"/>
    <col min="8234" max="8234" width="4.28515625" style="89" customWidth="1"/>
    <col min="8235" max="8235" width="0" style="89" hidden="1" customWidth="1"/>
    <col min="8236" max="8236" width="3.28515625" style="89" bestFit="1" customWidth="1"/>
    <col min="8237" max="8237" width="0" style="89" hidden="1" customWidth="1"/>
    <col min="8238" max="8238" width="3.28515625" style="89" bestFit="1" customWidth="1"/>
    <col min="8239" max="8240" width="4.28515625" style="89" customWidth="1"/>
    <col min="8241" max="8242" width="12.28515625" style="89" customWidth="1"/>
    <col min="8243" max="8243" width="4" style="89" customWidth="1"/>
    <col min="8244" max="8246" width="6.140625" style="89" customWidth="1"/>
    <col min="8247" max="8247" width="3.85546875" style="89" customWidth="1"/>
    <col min="8248" max="8248" width="23.42578125" style="89" customWidth="1"/>
    <col min="8249" max="8448" width="11.42578125" style="89"/>
    <col min="8449" max="8449" width="1.140625" style="89" customWidth="1"/>
    <col min="8450" max="8452" width="4.85546875" style="89" customWidth="1"/>
    <col min="8453" max="8453" width="4" style="89" customWidth="1"/>
    <col min="8454" max="8456" width="4.85546875" style="89" customWidth="1"/>
    <col min="8457" max="8459" width="4.5703125" style="89" customWidth="1"/>
    <col min="8460" max="8461" width="3.28515625" style="89" bestFit="1" customWidth="1"/>
    <col min="8462" max="8465" width="0" style="89" hidden="1" customWidth="1"/>
    <col min="8466" max="8466" width="4.28515625" style="89" customWidth="1"/>
    <col min="8467" max="8469" width="9" style="89" customWidth="1"/>
    <col min="8470" max="8472" width="2.7109375" style="89" customWidth="1"/>
    <col min="8473" max="8473" width="2.85546875" style="89" customWidth="1"/>
    <col min="8474" max="8479" width="2.7109375" style="89" customWidth="1"/>
    <col min="8480" max="8489" width="0" style="89" hidden="1" customWidth="1"/>
    <col min="8490" max="8490" width="4.28515625" style="89" customWidth="1"/>
    <col min="8491" max="8491" width="0" style="89" hidden="1" customWidth="1"/>
    <col min="8492" max="8492" width="3.28515625" style="89" bestFit="1" customWidth="1"/>
    <col min="8493" max="8493" width="0" style="89" hidden="1" customWidth="1"/>
    <col min="8494" max="8494" width="3.28515625" style="89" bestFit="1" customWidth="1"/>
    <col min="8495" max="8496" width="4.28515625" style="89" customWidth="1"/>
    <col min="8497" max="8498" width="12.28515625" style="89" customWidth="1"/>
    <col min="8499" max="8499" width="4" style="89" customWidth="1"/>
    <col min="8500" max="8502" width="6.140625" style="89" customWidth="1"/>
    <col min="8503" max="8503" width="3.85546875" style="89" customWidth="1"/>
    <col min="8504" max="8504" width="23.42578125" style="89" customWidth="1"/>
    <col min="8505" max="8704" width="11.42578125" style="89"/>
    <col min="8705" max="8705" width="1.140625" style="89" customWidth="1"/>
    <col min="8706" max="8708" width="4.85546875" style="89" customWidth="1"/>
    <col min="8709" max="8709" width="4" style="89" customWidth="1"/>
    <col min="8710" max="8712" width="4.85546875" style="89" customWidth="1"/>
    <col min="8713" max="8715" width="4.5703125" style="89" customWidth="1"/>
    <col min="8716" max="8717" width="3.28515625" style="89" bestFit="1" customWidth="1"/>
    <col min="8718" max="8721" width="0" style="89" hidden="1" customWidth="1"/>
    <col min="8722" max="8722" width="4.28515625" style="89" customWidth="1"/>
    <col min="8723" max="8725" width="9" style="89" customWidth="1"/>
    <col min="8726" max="8728" width="2.7109375" style="89" customWidth="1"/>
    <col min="8729" max="8729" width="2.85546875" style="89" customWidth="1"/>
    <col min="8730" max="8735" width="2.7109375" style="89" customWidth="1"/>
    <col min="8736" max="8745" width="0" style="89" hidden="1" customWidth="1"/>
    <col min="8746" max="8746" width="4.28515625" style="89" customWidth="1"/>
    <col min="8747" max="8747" width="0" style="89" hidden="1" customWidth="1"/>
    <col min="8748" max="8748" width="3.28515625" style="89" bestFit="1" customWidth="1"/>
    <col min="8749" max="8749" width="0" style="89" hidden="1" customWidth="1"/>
    <col min="8750" max="8750" width="3.28515625" style="89" bestFit="1" customWidth="1"/>
    <col min="8751" max="8752" width="4.28515625" style="89" customWidth="1"/>
    <col min="8753" max="8754" width="12.28515625" style="89" customWidth="1"/>
    <col min="8755" max="8755" width="4" style="89" customWidth="1"/>
    <col min="8756" max="8758" width="6.140625" style="89" customWidth="1"/>
    <col min="8759" max="8759" width="3.85546875" style="89" customWidth="1"/>
    <col min="8760" max="8760" width="23.42578125" style="89" customWidth="1"/>
    <col min="8761" max="8960" width="11.42578125" style="89"/>
    <col min="8961" max="8961" width="1.140625" style="89" customWidth="1"/>
    <col min="8962" max="8964" width="4.85546875" style="89" customWidth="1"/>
    <col min="8965" max="8965" width="4" style="89" customWidth="1"/>
    <col min="8966" max="8968" width="4.85546875" style="89" customWidth="1"/>
    <col min="8969" max="8971" width="4.5703125" style="89" customWidth="1"/>
    <col min="8972" max="8973" width="3.28515625" style="89" bestFit="1" customWidth="1"/>
    <col min="8974" max="8977" width="0" style="89" hidden="1" customWidth="1"/>
    <col min="8978" max="8978" width="4.28515625" style="89" customWidth="1"/>
    <col min="8979" max="8981" width="9" style="89" customWidth="1"/>
    <col min="8982" max="8984" width="2.7109375" style="89" customWidth="1"/>
    <col min="8985" max="8985" width="2.85546875" style="89" customWidth="1"/>
    <col min="8986" max="8991" width="2.7109375" style="89" customWidth="1"/>
    <col min="8992" max="9001" width="0" style="89" hidden="1" customWidth="1"/>
    <col min="9002" max="9002" width="4.28515625" style="89" customWidth="1"/>
    <col min="9003" max="9003" width="0" style="89" hidden="1" customWidth="1"/>
    <col min="9004" max="9004" width="3.28515625" style="89" bestFit="1" customWidth="1"/>
    <col min="9005" max="9005" width="0" style="89" hidden="1" customWidth="1"/>
    <col min="9006" max="9006" width="3.28515625" style="89" bestFit="1" customWidth="1"/>
    <col min="9007" max="9008" width="4.28515625" style="89" customWidth="1"/>
    <col min="9009" max="9010" width="12.28515625" style="89" customWidth="1"/>
    <col min="9011" max="9011" width="4" style="89" customWidth="1"/>
    <col min="9012" max="9014" width="6.140625" style="89" customWidth="1"/>
    <col min="9015" max="9015" width="3.85546875" style="89" customWidth="1"/>
    <col min="9016" max="9016" width="23.42578125" style="89" customWidth="1"/>
    <col min="9017" max="9216" width="11.42578125" style="89"/>
    <col min="9217" max="9217" width="1.140625" style="89" customWidth="1"/>
    <col min="9218" max="9220" width="4.85546875" style="89" customWidth="1"/>
    <col min="9221" max="9221" width="4" style="89" customWidth="1"/>
    <col min="9222" max="9224" width="4.85546875" style="89" customWidth="1"/>
    <col min="9225" max="9227" width="4.5703125" style="89" customWidth="1"/>
    <col min="9228" max="9229" width="3.28515625" style="89" bestFit="1" customWidth="1"/>
    <col min="9230" max="9233" width="0" style="89" hidden="1" customWidth="1"/>
    <col min="9234" max="9234" width="4.28515625" style="89" customWidth="1"/>
    <col min="9235" max="9237" width="9" style="89" customWidth="1"/>
    <col min="9238" max="9240" width="2.7109375" style="89" customWidth="1"/>
    <col min="9241" max="9241" width="2.85546875" style="89" customWidth="1"/>
    <col min="9242" max="9247" width="2.7109375" style="89" customWidth="1"/>
    <col min="9248" max="9257" width="0" style="89" hidden="1" customWidth="1"/>
    <col min="9258" max="9258" width="4.28515625" style="89" customWidth="1"/>
    <col min="9259" max="9259" width="0" style="89" hidden="1" customWidth="1"/>
    <col min="9260" max="9260" width="3.28515625" style="89" bestFit="1" customWidth="1"/>
    <col min="9261" max="9261" width="0" style="89" hidden="1" customWidth="1"/>
    <col min="9262" max="9262" width="3.28515625" style="89" bestFit="1" customWidth="1"/>
    <col min="9263" max="9264" width="4.28515625" style="89" customWidth="1"/>
    <col min="9265" max="9266" width="12.28515625" style="89" customWidth="1"/>
    <col min="9267" max="9267" width="4" style="89" customWidth="1"/>
    <col min="9268" max="9270" width="6.140625" style="89" customWidth="1"/>
    <col min="9271" max="9271" width="3.85546875" style="89" customWidth="1"/>
    <col min="9272" max="9272" width="23.42578125" style="89" customWidth="1"/>
    <col min="9273" max="9472" width="11.42578125" style="89"/>
    <col min="9473" max="9473" width="1.140625" style="89" customWidth="1"/>
    <col min="9474" max="9476" width="4.85546875" style="89" customWidth="1"/>
    <col min="9477" max="9477" width="4" style="89" customWidth="1"/>
    <col min="9478" max="9480" width="4.85546875" style="89" customWidth="1"/>
    <col min="9481" max="9483" width="4.5703125" style="89" customWidth="1"/>
    <col min="9484" max="9485" width="3.28515625" style="89" bestFit="1" customWidth="1"/>
    <col min="9486" max="9489" width="0" style="89" hidden="1" customWidth="1"/>
    <col min="9490" max="9490" width="4.28515625" style="89" customWidth="1"/>
    <col min="9491" max="9493" width="9" style="89" customWidth="1"/>
    <col min="9494" max="9496" width="2.7109375" style="89" customWidth="1"/>
    <col min="9497" max="9497" width="2.85546875" style="89" customWidth="1"/>
    <col min="9498" max="9503" width="2.7109375" style="89" customWidth="1"/>
    <col min="9504" max="9513" width="0" style="89" hidden="1" customWidth="1"/>
    <col min="9514" max="9514" width="4.28515625" style="89" customWidth="1"/>
    <col min="9515" max="9515" width="0" style="89" hidden="1" customWidth="1"/>
    <col min="9516" max="9516" width="3.28515625" style="89" bestFit="1" customWidth="1"/>
    <col min="9517" max="9517" width="0" style="89" hidden="1" customWidth="1"/>
    <col min="9518" max="9518" width="3.28515625" style="89" bestFit="1" customWidth="1"/>
    <col min="9519" max="9520" width="4.28515625" style="89" customWidth="1"/>
    <col min="9521" max="9522" width="12.28515625" style="89" customWidth="1"/>
    <col min="9523" max="9523" width="4" style="89" customWidth="1"/>
    <col min="9524" max="9526" width="6.140625" style="89" customWidth="1"/>
    <col min="9527" max="9527" width="3.85546875" style="89" customWidth="1"/>
    <col min="9528" max="9528" width="23.42578125" style="89" customWidth="1"/>
    <col min="9529" max="9728" width="11.42578125" style="89"/>
    <col min="9729" max="9729" width="1.140625" style="89" customWidth="1"/>
    <col min="9730" max="9732" width="4.85546875" style="89" customWidth="1"/>
    <col min="9733" max="9733" width="4" style="89" customWidth="1"/>
    <col min="9734" max="9736" width="4.85546875" style="89" customWidth="1"/>
    <col min="9737" max="9739" width="4.5703125" style="89" customWidth="1"/>
    <col min="9740" max="9741" width="3.28515625" style="89" bestFit="1" customWidth="1"/>
    <col min="9742" max="9745" width="0" style="89" hidden="1" customWidth="1"/>
    <col min="9746" max="9746" width="4.28515625" style="89" customWidth="1"/>
    <col min="9747" max="9749" width="9" style="89" customWidth="1"/>
    <col min="9750" max="9752" width="2.7109375" style="89" customWidth="1"/>
    <col min="9753" max="9753" width="2.85546875" style="89" customWidth="1"/>
    <col min="9754" max="9759" width="2.7109375" style="89" customWidth="1"/>
    <col min="9760" max="9769" width="0" style="89" hidden="1" customWidth="1"/>
    <col min="9770" max="9770" width="4.28515625" style="89" customWidth="1"/>
    <col min="9771" max="9771" width="0" style="89" hidden="1" customWidth="1"/>
    <col min="9772" max="9772" width="3.28515625" style="89" bestFit="1" customWidth="1"/>
    <col min="9773" max="9773" width="0" style="89" hidden="1" customWidth="1"/>
    <col min="9774" max="9774" width="3.28515625" style="89" bestFit="1" customWidth="1"/>
    <col min="9775" max="9776" width="4.28515625" style="89" customWidth="1"/>
    <col min="9777" max="9778" width="12.28515625" style="89" customWidth="1"/>
    <col min="9779" max="9779" width="4" style="89" customWidth="1"/>
    <col min="9780" max="9782" width="6.140625" style="89" customWidth="1"/>
    <col min="9783" max="9783" width="3.85546875" style="89" customWidth="1"/>
    <col min="9784" max="9784" width="23.42578125" style="89" customWidth="1"/>
    <col min="9785" max="9984" width="11.42578125" style="89"/>
    <col min="9985" max="9985" width="1.140625" style="89" customWidth="1"/>
    <col min="9986" max="9988" width="4.85546875" style="89" customWidth="1"/>
    <col min="9989" max="9989" width="4" style="89" customWidth="1"/>
    <col min="9990" max="9992" width="4.85546875" style="89" customWidth="1"/>
    <col min="9993" max="9995" width="4.5703125" style="89" customWidth="1"/>
    <col min="9996" max="9997" width="3.28515625" style="89" bestFit="1" customWidth="1"/>
    <col min="9998" max="10001" width="0" style="89" hidden="1" customWidth="1"/>
    <col min="10002" max="10002" width="4.28515625" style="89" customWidth="1"/>
    <col min="10003" max="10005" width="9" style="89" customWidth="1"/>
    <col min="10006" max="10008" width="2.7109375" style="89" customWidth="1"/>
    <col min="10009" max="10009" width="2.85546875" style="89" customWidth="1"/>
    <col min="10010" max="10015" width="2.7109375" style="89" customWidth="1"/>
    <col min="10016" max="10025" width="0" style="89" hidden="1" customWidth="1"/>
    <col min="10026" max="10026" width="4.28515625" style="89" customWidth="1"/>
    <col min="10027" max="10027" width="0" style="89" hidden="1" customWidth="1"/>
    <col min="10028" max="10028" width="3.28515625" style="89" bestFit="1" customWidth="1"/>
    <col min="10029" max="10029" width="0" style="89" hidden="1" customWidth="1"/>
    <col min="10030" max="10030" width="3.28515625" style="89" bestFit="1" customWidth="1"/>
    <col min="10031" max="10032" width="4.28515625" style="89" customWidth="1"/>
    <col min="10033" max="10034" width="12.28515625" style="89" customWidth="1"/>
    <col min="10035" max="10035" width="4" style="89" customWidth="1"/>
    <col min="10036" max="10038" width="6.140625" style="89" customWidth="1"/>
    <col min="10039" max="10039" width="3.85546875" style="89" customWidth="1"/>
    <col min="10040" max="10040" width="23.42578125" style="89" customWidth="1"/>
    <col min="10041" max="10240" width="11.42578125" style="89"/>
    <col min="10241" max="10241" width="1.140625" style="89" customWidth="1"/>
    <col min="10242" max="10244" width="4.85546875" style="89" customWidth="1"/>
    <col min="10245" max="10245" width="4" style="89" customWidth="1"/>
    <col min="10246" max="10248" width="4.85546875" style="89" customWidth="1"/>
    <col min="10249" max="10251" width="4.5703125" style="89" customWidth="1"/>
    <col min="10252" max="10253" width="3.28515625" style="89" bestFit="1" customWidth="1"/>
    <col min="10254" max="10257" width="0" style="89" hidden="1" customWidth="1"/>
    <col min="10258" max="10258" width="4.28515625" style="89" customWidth="1"/>
    <col min="10259" max="10261" width="9" style="89" customWidth="1"/>
    <col min="10262" max="10264" width="2.7109375" style="89" customWidth="1"/>
    <col min="10265" max="10265" width="2.85546875" style="89" customWidth="1"/>
    <col min="10266" max="10271" width="2.7109375" style="89" customWidth="1"/>
    <col min="10272" max="10281" width="0" style="89" hidden="1" customWidth="1"/>
    <col min="10282" max="10282" width="4.28515625" style="89" customWidth="1"/>
    <col min="10283" max="10283" width="0" style="89" hidden="1" customWidth="1"/>
    <col min="10284" max="10284" width="3.28515625" style="89" bestFit="1" customWidth="1"/>
    <col min="10285" max="10285" width="0" style="89" hidden="1" customWidth="1"/>
    <col min="10286" max="10286" width="3.28515625" style="89" bestFit="1" customWidth="1"/>
    <col min="10287" max="10288" width="4.28515625" style="89" customWidth="1"/>
    <col min="10289" max="10290" width="12.28515625" style="89" customWidth="1"/>
    <col min="10291" max="10291" width="4" style="89" customWidth="1"/>
    <col min="10292" max="10294" width="6.140625" style="89" customWidth="1"/>
    <col min="10295" max="10295" width="3.85546875" style="89" customWidth="1"/>
    <col min="10296" max="10296" width="23.42578125" style="89" customWidth="1"/>
    <col min="10297" max="10496" width="11.42578125" style="89"/>
    <col min="10497" max="10497" width="1.140625" style="89" customWidth="1"/>
    <col min="10498" max="10500" width="4.85546875" style="89" customWidth="1"/>
    <col min="10501" max="10501" width="4" style="89" customWidth="1"/>
    <col min="10502" max="10504" width="4.85546875" style="89" customWidth="1"/>
    <col min="10505" max="10507" width="4.5703125" style="89" customWidth="1"/>
    <col min="10508" max="10509" width="3.28515625" style="89" bestFit="1" customWidth="1"/>
    <col min="10510" max="10513" width="0" style="89" hidden="1" customWidth="1"/>
    <col min="10514" max="10514" width="4.28515625" style="89" customWidth="1"/>
    <col min="10515" max="10517" width="9" style="89" customWidth="1"/>
    <col min="10518" max="10520" width="2.7109375" style="89" customWidth="1"/>
    <col min="10521" max="10521" width="2.85546875" style="89" customWidth="1"/>
    <col min="10522" max="10527" width="2.7109375" style="89" customWidth="1"/>
    <col min="10528" max="10537" width="0" style="89" hidden="1" customWidth="1"/>
    <col min="10538" max="10538" width="4.28515625" style="89" customWidth="1"/>
    <col min="10539" max="10539" width="0" style="89" hidden="1" customWidth="1"/>
    <col min="10540" max="10540" width="3.28515625" style="89" bestFit="1" customWidth="1"/>
    <col min="10541" max="10541" width="0" style="89" hidden="1" customWidth="1"/>
    <col min="10542" max="10542" width="3.28515625" style="89" bestFit="1" customWidth="1"/>
    <col min="10543" max="10544" width="4.28515625" style="89" customWidth="1"/>
    <col min="10545" max="10546" width="12.28515625" style="89" customWidth="1"/>
    <col min="10547" max="10547" width="4" style="89" customWidth="1"/>
    <col min="10548" max="10550" width="6.140625" style="89" customWidth="1"/>
    <col min="10551" max="10551" width="3.85546875" style="89" customWidth="1"/>
    <col min="10552" max="10552" width="23.42578125" style="89" customWidth="1"/>
    <col min="10553" max="10752" width="11.42578125" style="89"/>
    <col min="10753" max="10753" width="1.140625" style="89" customWidth="1"/>
    <col min="10754" max="10756" width="4.85546875" style="89" customWidth="1"/>
    <col min="10757" max="10757" width="4" style="89" customWidth="1"/>
    <col min="10758" max="10760" width="4.85546875" style="89" customWidth="1"/>
    <col min="10761" max="10763" width="4.5703125" style="89" customWidth="1"/>
    <col min="10764" max="10765" width="3.28515625" style="89" bestFit="1" customWidth="1"/>
    <col min="10766" max="10769" width="0" style="89" hidden="1" customWidth="1"/>
    <col min="10770" max="10770" width="4.28515625" style="89" customWidth="1"/>
    <col min="10771" max="10773" width="9" style="89" customWidth="1"/>
    <col min="10774" max="10776" width="2.7109375" style="89" customWidth="1"/>
    <col min="10777" max="10777" width="2.85546875" style="89" customWidth="1"/>
    <col min="10778" max="10783" width="2.7109375" style="89" customWidth="1"/>
    <col min="10784" max="10793" width="0" style="89" hidden="1" customWidth="1"/>
    <col min="10794" max="10794" width="4.28515625" style="89" customWidth="1"/>
    <col min="10795" max="10795" width="0" style="89" hidden="1" customWidth="1"/>
    <col min="10796" max="10796" width="3.28515625" style="89" bestFit="1" customWidth="1"/>
    <col min="10797" max="10797" width="0" style="89" hidden="1" customWidth="1"/>
    <col min="10798" max="10798" width="3.28515625" style="89" bestFit="1" customWidth="1"/>
    <col min="10799" max="10800" width="4.28515625" style="89" customWidth="1"/>
    <col min="10801" max="10802" width="12.28515625" style="89" customWidth="1"/>
    <col min="10803" max="10803" width="4" style="89" customWidth="1"/>
    <col min="10804" max="10806" width="6.140625" style="89" customWidth="1"/>
    <col min="10807" max="10807" width="3.85546875" style="89" customWidth="1"/>
    <col min="10808" max="10808" width="23.42578125" style="89" customWidth="1"/>
    <col min="10809" max="11008" width="11.42578125" style="89"/>
    <col min="11009" max="11009" width="1.140625" style="89" customWidth="1"/>
    <col min="11010" max="11012" width="4.85546875" style="89" customWidth="1"/>
    <col min="11013" max="11013" width="4" style="89" customWidth="1"/>
    <col min="11014" max="11016" width="4.85546875" style="89" customWidth="1"/>
    <col min="11017" max="11019" width="4.5703125" style="89" customWidth="1"/>
    <col min="11020" max="11021" width="3.28515625" style="89" bestFit="1" customWidth="1"/>
    <col min="11022" max="11025" width="0" style="89" hidden="1" customWidth="1"/>
    <col min="11026" max="11026" width="4.28515625" style="89" customWidth="1"/>
    <col min="11027" max="11029" width="9" style="89" customWidth="1"/>
    <col min="11030" max="11032" width="2.7109375" style="89" customWidth="1"/>
    <col min="11033" max="11033" width="2.85546875" style="89" customWidth="1"/>
    <col min="11034" max="11039" width="2.7109375" style="89" customWidth="1"/>
    <col min="11040" max="11049" width="0" style="89" hidden="1" customWidth="1"/>
    <col min="11050" max="11050" width="4.28515625" style="89" customWidth="1"/>
    <col min="11051" max="11051" width="0" style="89" hidden="1" customWidth="1"/>
    <col min="11052" max="11052" width="3.28515625" style="89" bestFit="1" customWidth="1"/>
    <col min="11053" max="11053" width="0" style="89" hidden="1" customWidth="1"/>
    <col min="11054" max="11054" width="3.28515625" style="89" bestFit="1" customWidth="1"/>
    <col min="11055" max="11056" width="4.28515625" style="89" customWidth="1"/>
    <col min="11057" max="11058" width="12.28515625" style="89" customWidth="1"/>
    <col min="11059" max="11059" width="4" style="89" customWidth="1"/>
    <col min="11060" max="11062" width="6.140625" style="89" customWidth="1"/>
    <col min="11063" max="11063" width="3.85546875" style="89" customWidth="1"/>
    <col min="11064" max="11064" width="23.42578125" style="89" customWidth="1"/>
    <col min="11065" max="11264" width="11.42578125" style="89"/>
    <col min="11265" max="11265" width="1.140625" style="89" customWidth="1"/>
    <col min="11266" max="11268" width="4.85546875" style="89" customWidth="1"/>
    <col min="11269" max="11269" width="4" style="89" customWidth="1"/>
    <col min="11270" max="11272" width="4.85546875" style="89" customWidth="1"/>
    <col min="11273" max="11275" width="4.5703125" style="89" customWidth="1"/>
    <col min="11276" max="11277" width="3.28515625" style="89" bestFit="1" customWidth="1"/>
    <col min="11278" max="11281" width="0" style="89" hidden="1" customWidth="1"/>
    <col min="11282" max="11282" width="4.28515625" style="89" customWidth="1"/>
    <col min="11283" max="11285" width="9" style="89" customWidth="1"/>
    <col min="11286" max="11288" width="2.7109375" style="89" customWidth="1"/>
    <col min="11289" max="11289" width="2.85546875" style="89" customWidth="1"/>
    <col min="11290" max="11295" width="2.7109375" style="89" customWidth="1"/>
    <col min="11296" max="11305" width="0" style="89" hidden="1" customWidth="1"/>
    <col min="11306" max="11306" width="4.28515625" style="89" customWidth="1"/>
    <col min="11307" max="11307" width="0" style="89" hidden="1" customWidth="1"/>
    <col min="11308" max="11308" width="3.28515625" style="89" bestFit="1" customWidth="1"/>
    <col min="11309" max="11309" width="0" style="89" hidden="1" customWidth="1"/>
    <col min="11310" max="11310" width="3.28515625" style="89" bestFit="1" customWidth="1"/>
    <col min="11311" max="11312" width="4.28515625" style="89" customWidth="1"/>
    <col min="11313" max="11314" width="12.28515625" style="89" customWidth="1"/>
    <col min="11315" max="11315" width="4" style="89" customWidth="1"/>
    <col min="11316" max="11318" width="6.140625" style="89" customWidth="1"/>
    <col min="11319" max="11319" width="3.85546875" style="89" customWidth="1"/>
    <col min="11320" max="11320" width="23.42578125" style="89" customWidth="1"/>
    <col min="11321" max="11520" width="11.42578125" style="89"/>
    <col min="11521" max="11521" width="1.140625" style="89" customWidth="1"/>
    <col min="11522" max="11524" width="4.85546875" style="89" customWidth="1"/>
    <col min="11525" max="11525" width="4" style="89" customWidth="1"/>
    <col min="11526" max="11528" width="4.85546875" style="89" customWidth="1"/>
    <col min="11529" max="11531" width="4.5703125" style="89" customWidth="1"/>
    <col min="11532" max="11533" width="3.28515625" style="89" bestFit="1" customWidth="1"/>
    <col min="11534" max="11537" width="0" style="89" hidden="1" customWidth="1"/>
    <col min="11538" max="11538" width="4.28515625" style="89" customWidth="1"/>
    <col min="11539" max="11541" width="9" style="89" customWidth="1"/>
    <col min="11542" max="11544" width="2.7109375" style="89" customWidth="1"/>
    <col min="11545" max="11545" width="2.85546875" style="89" customWidth="1"/>
    <col min="11546" max="11551" width="2.7109375" style="89" customWidth="1"/>
    <col min="11552" max="11561" width="0" style="89" hidden="1" customWidth="1"/>
    <col min="11562" max="11562" width="4.28515625" style="89" customWidth="1"/>
    <col min="11563" max="11563" width="0" style="89" hidden="1" customWidth="1"/>
    <col min="11564" max="11564" width="3.28515625" style="89" bestFit="1" customWidth="1"/>
    <col min="11565" max="11565" width="0" style="89" hidden="1" customWidth="1"/>
    <col min="11566" max="11566" width="3.28515625" style="89" bestFit="1" customWidth="1"/>
    <col min="11567" max="11568" width="4.28515625" style="89" customWidth="1"/>
    <col min="11569" max="11570" width="12.28515625" style="89" customWidth="1"/>
    <col min="11571" max="11571" width="4" style="89" customWidth="1"/>
    <col min="11572" max="11574" width="6.140625" style="89" customWidth="1"/>
    <col min="11575" max="11575" width="3.85546875" style="89" customWidth="1"/>
    <col min="11576" max="11576" width="23.42578125" style="89" customWidth="1"/>
    <col min="11577" max="11776" width="11.42578125" style="89"/>
    <col min="11777" max="11777" width="1.140625" style="89" customWidth="1"/>
    <col min="11778" max="11780" width="4.85546875" style="89" customWidth="1"/>
    <col min="11781" max="11781" width="4" style="89" customWidth="1"/>
    <col min="11782" max="11784" width="4.85546875" style="89" customWidth="1"/>
    <col min="11785" max="11787" width="4.5703125" style="89" customWidth="1"/>
    <col min="11788" max="11789" width="3.28515625" style="89" bestFit="1" customWidth="1"/>
    <col min="11790" max="11793" width="0" style="89" hidden="1" customWidth="1"/>
    <col min="11794" max="11794" width="4.28515625" style="89" customWidth="1"/>
    <col min="11795" max="11797" width="9" style="89" customWidth="1"/>
    <col min="11798" max="11800" width="2.7109375" style="89" customWidth="1"/>
    <col min="11801" max="11801" width="2.85546875" style="89" customWidth="1"/>
    <col min="11802" max="11807" width="2.7109375" style="89" customWidth="1"/>
    <col min="11808" max="11817" width="0" style="89" hidden="1" customWidth="1"/>
    <col min="11818" max="11818" width="4.28515625" style="89" customWidth="1"/>
    <col min="11819" max="11819" width="0" style="89" hidden="1" customWidth="1"/>
    <col min="11820" max="11820" width="3.28515625" style="89" bestFit="1" customWidth="1"/>
    <col min="11821" max="11821" width="0" style="89" hidden="1" customWidth="1"/>
    <col min="11822" max="11822" width="3.28515625" style="89" bestFit="1" customWidth="1"/>
    <col min="11823" max="11824" width="4.28515625" style="89" customWidth="1"/>
    <col min="11825" max="11826" width="12.28515625" style="89" customWidth="1"/>
    <col min="11827" max="11827" width="4" style="89" customWidth="1"/>
    <col min="11828" max="11830" width="6.140625" style="89" customWidth="1"/>
    <col min="11831" max="11831" width="3.85546875" style="89" customWidth="1"/>
    <col min="11832" max="11832" width="23.42578125" style="89" customWidth="1"/>
    <col min="11833" max="12032" width="11.42578125" style="89"/>
    <col min="12033" max="12033" width="1.140625" style="89" customWidth="1"/>
    <col min="12034" max="12036" width="4.85546875" style="89" customWidth="1"/>
    <col min="12037" max="12037" width="4" style="89" customWidth="1"/>
    <col min="12038" max="12040" width="4.85546875" style="89" customWidth="1"/>
    <col min="12041" max="12043" width="4.5703125" style="89" customWidth="1"/>
    <col min="12044" max="12045" width="3.28515625" style="89" bestFit="1" customWidth="1"/>
    <col min="12046" max="12049" width="0" style="89" hidden="1" customWidth="1"/>
    <col min="12050" max="12050" width="4.28515625" style="89" customWidth="1"/>
    <col min="12051" max="12053" width="9" style="89" customWidth="1"/>
    <col min="12054" max="12056" width="2.7109375" style="89" customWidth="1"/>
    <col min="12057" max="12057" width="2.85546875" style="89" customWidth="1"/>
    <col min="12058" max="12063" width="2.7109375" style="89" customWidth="1"/>
    <col min="12064" max="12073" width="0" style="89" hidden="1" customWidth="1"/>
    <col min="12074" max="12074" width="4.28515625" style="89" customWidth="1"/>
    <col min="12075" max="12075" width="0" style="89" hidden="1" customWidth="1"/>
    <col min="12076" max="12076" width="3.28515625" style="89" bestFit="1" customWidth="1"/>
    <col min="12077" max="12077" width="0" style="89" hidden="1" customWidth="1"/>
    <col min="12078" max="12078" width="3.28515625" style="89" bestFit="1" customWidth="1"/>
    <col min="12079" max="12080" width="4.28515625" style="89" customWidth="1"/>
    <col min="12081" max="12082" width="12.28515625" style="89" customWidth="1"/>
    <col min="12083" max="12083" width="4" style="89" customWidth="1"/>
    <col min="12084" max="12086" width="6.140625" style="89" customWidth="1"/>
    <col min="12087" max="12087" width="3.85546875" style="89" customWidth="1"/>
    <col min="12088" max="12088" width="23.42578125" style="89" customWidth="1"/>
    <col min="12089" max="12288" width="11.42578125" style="89"/>
    <col min="12289" max="12289" width="1.140625" style="89" customWidth="1"/>
    <col min="12290" max="12292" width="4.85546875" style="89" customWidth="1"/>
    <col min="12293" max="12293" width="4" style="89" customWidth="1"/>
    <col min="12294" max="12296" width="4.85546875" style="89" customWidth="1"/>
    <col min="12297" max="12299" width="4.5703125" style="89" customWidth="1"/>
    <col min="12300" max="12301" width="3.28515625" style="89" bestFit="1" customWidth="1"/>
    <col min="12302" max="12305" width="0" style="89" hidden="1" customWidth="1"/>
    <col min="12306" max="12306" width="4.28515625" style="89" customWidth="1"/>
    <col min="12307" max="12309" width="9" style="89" customWidth="1"/>
    <col min="12310" max="12312" width="2.7109375" style="89" customWidth="1"/>
    <col min="12313" max="12313" width="2.85546875" style="89" customWidth="1"/>
    <col min="12314" max="12319" width="2.7109375" style="89" customWidth="1"/>
    <col min="12320" max="12329" width="0" style="89" hidden="1" customWidth="1"/>
    <col min="12330" max="12330" width="4.28515625" style="89" customWidth="1"/>
    <col min="12331" max="12331" width="0" style="89" hidden="1" customWidth="1"/>
    <col min="12332" max="12332" width="3.28515625" style="89" bestFit="1" customWidth="1"/>
    <col min="12333" max="12333" width="0" style="89" hidden="1" customWidth="1"/>
    <col min="12334" max="12334" width="3.28515625" style="89" bestFit="1" customWidth="1"/>
    <col min="12335" max="12336" width="4.28515625" style="89" customWidth="1"/>
    <col min="12337" max="12338" width="12.28515625" style="89" customWidth="1"/>
    <col min="12339" max="12339" width="4" style="89" customWidth="1"/>
    <col min="12340" max="12342" width="6.140625" style="89" customWidth="1"/>
    <col min="12343" max="12343" width="3.85546875" style="89" customWidth="1"/>
    <col min="12344" max="12344" width="23.42578125" style="89" customWidth="1"/>
    <col min="12345" max="12544" width="11.42578125" style="89"/>
    <col min="12545" max="12545" width="1.140625" style="89" customWidth="1"/>
    <col min="12546" max="12548" width="4.85546875" style="89" customWidth="1"/>
    <col min="12549" max="12549" width="4" style="89" customWidth="1"/>
    <col min="12550" max="12552" width="4.85546875" style="89" customWidth="1"/>
    <col min="12553" max="12555" width="4.5703125" style="89" customWidth="1"/>
    <col min="12556" max="12557" width="3.28515625" style="89" bestFit="1" customWidth="1"/>
    <col min="12558" max="12561" width="0" style="89" hidden="1" customWidth="1"/>
    <col min="12562" max="12562" width="4.28515625" style="89" customWidth="1"/>
    <col min="12563" max="12565" width="9" style="89" customWidth="1"/>
    <col min="12566" max="12568" width="2.7109375" style="89" customWidth="1"/>
    <col min="12569" max="12569" width="2.85546875" style="89" customWidth="1"/>
    <col min="12570" max="12575" width="2.7109375" style="89" customWidth="1"/>
    <col min="12576" max="12585" width="0" style="89" hidden="1" customWidth="1"/>
    <col min="12586" max="12586" width="4.28515625" style="89" customWidth="1"/>
    <col min="12587" max="12587" width="0" style="89" hidden="1" customWidth="1"/>
    <col min="12588" max="12588" width="3.28515625" style="89" bestFit="1" customWidth="1"/>
    <col min="12589" max="12589" width="0" style="89" hidden="1" customWidth="1"/>
    <col min="12590" max="12590" width="3.28515625" style="89" bestFit="1" customWidth="1"/>
    <col min="12591" max="12592" width="4.28515625" style="89" customWidth="1"/>
    <col min="12593" max="12594" width="12.28515625" style="89" customWidth="1"/>
    <col min="12595" max="12595" width="4" style="89" customWidth="1"/>
    <col min="12596" max="12598" width="6.140625" style="89" customWidth="1"/>
    <col min="12599" max="12599" width="3.85546875" style="89" customWidth="1"/>
    <col min="12600" max="12600" width="23.42578125" style="89" customWidth="1"/>
    <col min="12601" max="12800" width="11.42578125" style="89"/>
    <col min="12801" max="12801" width="1.140625" style="89" customWidth="1"/>
    <col min="12802" max="12804" width="4.85546875" style="89" customWidth="1"/>
    <col min="12805" max="12805" width="4" style="89" customWidth="1"/>
    <col min="12806" max="12808" width="4.85546875" style="89" customWidth="1"/>
    <col min="12809" max="12811" width="4.5703125" style="89" customWidth="1"/>
    <col min="12812" max="12813" width="3.28515625" style="89" bestFit="1" customWidth="1"/>
    <col min="12814" max="12817" width="0" style="89" hidden="1" customWidth="1"/>
    <col min="12818" max="12818" width="4.28515625" style="89" customWidth="1"/>
    <col min="12819" max="12821" width="9" style="89" customWidth="1"/>
    <col min="12822" max="12824" width="2.7109375" style="89" customWidth="1"/>
    <col min="12825" max="12825" width="2.85546875" style="89" customWidth="1"/>
    <col min="12826" max="12831" width="2.7109375" style="89" customWidth="1"/>
    <col min="12832" max="12841" width="0" style="89" hidden="1" customWidth="1"/>
    <col min="12842" max="12842" width="4.28515625" style="89" customWidth="1"/>
    <col min="12843" max="12843" width="0" style="89" hidden="1" customWidth="1"/>
    <col min="12844" max="12844" width="3.28515625" style="89" bestFit="1" customWidth="1"/>
    <col min="12845" max="12845" width="0" style="89" hidden="1" customWidth="1"/>
    <col min="12846" max="12846" width="3.28515625" style="89" bestFit="1" customWidth="1"/>
    <col min="12847" max="12848" width="4.28515625" style="89" customWidth="1"/>
    <col min="12849" max="12850" width="12.28515625" style="89" customWidth="1"/>
    <col min="12851" max="12851" width="4" style="89" customWidth="1"/>
    <col min="12852" max="12854" width="6.140625" style="89" customWidth="1"/>
    <col min="12855" max="12855" width="3.85546875" style="89" customWidth="1"/>
    <col min="12856" max="12856" width="23.42578125" style="89" customWidth="1"/>
    <col min="12857" max="13056" width="11.42578125" style="89"/>
    <col min="13057" max="13057" width="1.140625" style="89" customWidth="1"/>
    <col min="13058" max="13060" width="4.85546875" style="89" customWidth="1"/>
    <col min="13061" max="13061" width="4" style="89" customWidth="1"/>
    <col min="13062" max="13064" width="4.85546875" style="89" customWidth="1"/>
    <col min="13065" max="13067" width="4.5703125" style="89" customWidth="1"/>
    <col min="13068" max="13069" width="3.28515625" style="89" bestFit="1" customWidth="1"/>
    <col min="13070" max="13073" width="0" style="89" hidden="1" customWidth="1"/>
    <col min="13074" max="13074" width="4.28515625" style="89" customWidth="1"/>
    <col min="13075" max="13077" width="9" style="89" customWidth="1"/>
    <col min="13078" max="13080" width="2.7109375" style="89" customWidth="1"/>
    <col min="13081" max="13081" width="2.85546875" style="89" customWidth="1"/>
    <col min="13082" max="13087" width="2.7109375" style="89" customWidth="1"/>
    <col min="13088" max="13097" width="0" style="89" hidden="1" customWidth="1"/>
    <col min="13098" max="13098" width="4.28515625" style="89" customWidth="1"/>
    <col min="13099" max="13099" width="0" style="89" hidden="1" customWidth="1"/>
    <col min="13100" max="13100" width="3.28515625" style="89" bestFit="1" customWidth="1"/>
    <col min="13101" max="13101" width="0" style="89" hidden="1" customWidth="1"/>
    <col min="13102" max="13102" width="3.28515625" style="89" bestFit="1" customWidth="1"/>
    <col min="13103" max="13104" width="4.28515625" style="89" customWidth="1"/>
    <col min="13105" max="13106" width="12.28515625" style="89" customWidth="1"/>
    <col min="13107" max="13107" width="4" style="89" customWidth="1"/>
    <col min="13108" max="13110" width="6.140625" style="89" customWidth="1"/>
    <col min="13111" max="13111" width="3.85546875" style="89" customWidth="1"/>
    <col min="13112" max="13112" width="23.42578125" style="89" customWidth="1"/>
    <col min="13113" max="13312" width="11.42578125" style="89"/>
    <col min="13313" max="13313" width="1.140625" style="89" customWidth="1"/>
    <col min="13314" max="13316" width="4.85546875" style="89" customWidth="1"/>
    <col min="13317" max="13317" width="4" style="89" customWidth="1"/>
    <col min="13318" max="13320" width="4.85546875" style="89" customWidth="1"/>
    <col min="13321" max="13323" width="4.5703125" style="89" customWidth="1"/>
    <col min="13324" max="13325" width="3.28515625" style="89" bestFit="1" customWidth="1"/>
    <col min="13326" max="13329" width="0" style="89" hidden="1" customWidth="1"/>
    <col min="13330" max="13330" width="4.28515625" style="89" customWidth="1"/>
    <col min="13331" max="13333" width="9" style="89" customWidth="1"/>
    <col min="13334" max="13336" width="2.7109375" style="89" customWidth="1"/>
    <col min="13337" max="13337" width="2.85546875" style="89" customWidth="1"/>
    <col min="13338" max="13343" width="2.7109375" style="89" customWidth="1"/>
    <col min="13344" max="13353" width="0" style="89" hidden="1" customWidth="1"/>
    <col min="13354" max="13354" width="4.28515625" style="89" customWidth="1"/>
    <col min="13355" max="13355" width="0" style="89" hidden="1" customWidth="1"/>
    <col min="13356" max="13356" width="3.28515625" style="89" bestFit="1" customWidth="1"/>
    <col min="13357" max="13357" width="0" style="89" hidden="1" customWidth="1"/>
    <col min="13358" max="13358" width="3.28515625" style="89" bestFit="1" customWidth="1"/>
    <col min="13359" max="13360" width="4.28515625" style="89" customWidth="1"/>
    <col min="13361" max="13362" width="12.28515625" style="89" customWidth="1"/>
    <col min="13363" max="13363" width="4" style="89" customWidth="1"/>
    <col min="13364" max="13366" width="6.140625" style="89" customWidth="1"/>
    <col min="13367" max="13367" width="3.85546875" style="89" customWidth="1"/>
    <col min="13368" max="13368" width="23.42578125" style="89" customWidth="1"/>
    <col min="13369" max="13568" width="11.42578125" style="89"/>
    <col min="13569" max="13569" width="1.140625" style="89" customWidth="1"/>
    <col min="13570" max="13572" width="4.85546875" style="89" customWidth="1"/>
    <col min="13573" max="13573" width="4" style="89" customWidth="1"/>
    <col min="13574" max="13576" width="4.85546875" style="89" customWidth="1"/>
    <col min="13577" max="13579" width="4.5703125" style="89" customWidth="1"/>
    <col min="13580" max="13581" width="3.28515625" style="89" bestFit="1" customWidth="1"/>
    <col min="13582" max="13585" width="0" style="89" hidden="1" customWidth="1"/>
    <col min="13586" max="13586" width="4.28515625" style="89" customWidth="1"/>
    <col min="13587" max="13589" width="9" style="89" customWidth="1"/>
    <col min="13590" max="13592" width="2.7109375" style="89" customWidth="1"/>
    <col min="13593" max="13593" width="2.85546875" style="89" customWidth="1"/>
    <col min="13594" max="13599" width="2.7109375" style="89" customWidth="1"/>
    <col min="13600" max="13609" width="0" style="89" hidden="1" customWidth="1"/>
    <col min="13610" max="13610" width="4.28515625" style="89" customWidth="1"/>
    <col min="13611" max="13611" width="0" style="89" hidden="1" customWidth="1"/>
    <col min="13612" max="13612" width="3.28515625" style="89" bestFit="1" customWidth="1"/>
    <col min="13613" max="13613" width="0" style="89" hidden="1" customWidth="1"/>
    <col min="13614" max="13614" width="3.28515625" style="89" bestFit="1" customWidth="1"/>
    <col min="13615" max="13616" width="4.28515625" style="89" customWidth="1"/>
    <col min="13617" max="13618" width="12.28515625" style="89" customWidth="1"/>
    <col min="13619" max="13619" width="4" style="89" customWidth="1"/>
    <col min="13620" max="13622" width="6.140625" style="89" customWidth="1"/>
    <col min="13623" max="13623" width="3.85546875" style="89" customWidth="1"/>
    <col min="13624" max="13624" width="23.42578125" style="89" customWidth="1"/>
    <col min="13625" max="13824" width="11.42578125" style="89"/>
    <col min="13825" max="13825" width="1.140625" style="89" customWidth="1"/>
    <col min="13826" max="13828" width="4.85546875" style="89" customWidth="1"/>
    <col min="13829" max="13829" width="4" style="89" customWidth="1"/>
    <col min="13830" max="13832" width="4.85546875" style="89" customWidth="1"/>
    <col min="13833" max="13835" width="4.5703125" style="89" customWidth="1"/>
    <col min="13836" max="13837" width="3.28515625" style="89" bestFit="1" customWidth="1"/>
    <col min="13838" max="13841" width="0" style="89" hidden="1" customWidth="1"/>
    <col min="13842" max="13842" width="4.28515625" style="89" customWidth="1"/>
    <col min="13843" max="13845" width="9" style="89" customWidth="1"/>
    <col min="13846" max="13848" width="2.7109375" style="89" customWidth="1"/>
    <col min="13849" max="13849" width="2.85546875" style="89" customWidth="1"/>
    <col min="13850" max="13855" width="2.7109375" style="89" customWidth="1"/>
    <col min="13856" max="13865" width="0" style="89" hidden="1" customWidth="1"/>
    <col min="13866" max="13866" width="4.28515625" style="89" customWidth="1"/>
    <col min="13867" max="13867" width="0" style="89" hidden="1" customWidth="1"/>
    <col min="13868" max="13868" width="3.28515625" style="89" bestFit="1" customWidth="1"/>
    <col min="13869" max="13869" width="0" style="89" hidden="1" customWidth="1"/>
    <col min="13870" max="13870" width="3.28515625" style="89" bestFit="1" customWidth="1"/>
    <col min="13871" max="13872" width="4.28515625" style="89" customWidth="1"/>
    <col min="13873" max="13874" width="12.28515625" style="89" customWidth="1"/>
    <col min="13875" max="13875" width="4" style="89" customWidth="1"/>
    <col min="13876" max="13878" width="6.140625" style="89" customWidth="1"/>
    <col min="13879" max="13879" width="3.85546875" style="89" customWidth="1"/>
    <col min="13880" max="13880" width="23.42578125" style="89" customWidth="1"/>
    <col min="13881" max="14080" width="11.42578125" style="89"/>
    <col min="14081" max="14081" width="1.140625" style="89" customWidth="1"/>
    <col min="14082" max="14084" width="4.85546875" style="89" customWidth="1"/>
    <col min="14085" max="14085" width="4" style="89" customWidth="1"/>
    <col min="14086" max="14088" width="4.85546875" style="89" customWidth="1"/>
    <col min="14089" max="14091" width="4.5703125" style="89" customWidth="1"/>
    <col min="14092" max="14093" width="3.28515625" style="89" bestFit="1" customWidth="1"/>
    <col min="14094" max="14097" width="0" style="89" hidden="1" customWidth="1"/>
    <col min="14098" max="14098" width="4.28515625" style="89" customWidth="1"/>
    <col min="14099" max="14101" width="9" style="89" customWidth="1"/>
    <col min="14102" max="14104" width="2.7109375" style="89" customWidth="1"/>
    <col min="14105" max="14105" width="2.85546875" style="89" customWidth="1"/>
    <col min="14106" max="14111" width="2.7109375" style="89" customWidth="1"/>
    <col min="14112" max="14121" width="0" style="89" hidden="1" customWidth="1"/>
    <col min="14122" max="14122" width="4.28515625" style="89" customWidth="1"/>
    <col min="14123" max="14123" width="0" style="89" hidden="1" customWidth="1"/>
    <col min="14124" max="14124" width="3.28515625" style="89" bestFit="1" customWidth="1"/>
    <col min="14125" max="14125" width="0" style="89" hidden="1" customWidth="1"/>
    <col min="14126" max="14126" width="3.28515625" style="89" bestFit="1" customWidth="1"/>
    <col min="14127" max="14128" width="4.28515625" style="89" customWidth="1"/>
    <col min="14129" max="14130" width="12.28515625" style="89" customWidth="1"/>
    <col min="14131" max="14131" width="4" style="89" customWidth="1"/>
    <col min="14132" max="14134" width="6.140625" style="89" customWidth="1"/>
    <col min="14135" max="14135" width="3.85546875" style="89" customWidth="1"/>
    <col min="14136" max="14136" width="23.42578125" style="89" customWidth="1"/>
    <col min="14137" max="14336" width="11.42578125" style="89"/>
    <col min="14337" max="14337" width="1.140625" style="89" customWidth="1"/>
    <col min="14338" max="14340" width="4.85546875" style="89" customWidth="1"/>
    <col min="14341" max="14341" width="4" style="89" customWidth="1"/>
    <col min="14342" max="14344" width="4.85546875" style="89" customWidth="1"/>
    <col min="14345" max="14347" width="4.5703125" style="89" customWidth="1"/>
    <col min="14348" max="14349" width="3.28515625" style="89" bestFit="1" customWidth="1"/>
    <col min="14350" max="14353" width="0" style="89" hidden="1" customWidth="1"/>
    <col min="14354" max="14354" width="4.28515625" style="89" customWidth="1"/>
    <col min="14355" max="14357" width="9" style="89" customWidth="1"/>
    <col min="14358" max="14360" width="2.7109375" style="89" customWidth="1"/>
    <col min="14361" max="14361" width="2.85546875" style="89" customWidth="1"/>
    <col min="14362" max="14367" width="2.7109375" style="89" customWidth="1"/>
    <col min="14368" max="14377" width="0" style="89" hidden="1" customWidth="1"/>
    <col min="14378" max="14378" width="4.28515625" style="89" customWidth="1"/>
    <col min="14379" max="14379" width="0" style="89" hidden="1" customWidth="1"/>
    <col min="14380" max="14380" width="3.28515625" style="89" bestFit="1" customWidth="1"/>
    <col min="14381" max="14381" width="0" style="89" hidden="1" customWidth="1"/>
    <col min="14382" max="14382" width="3.28515625" style="89" bestFit="1" customWidth="1"/>
    <col min="14383" max="14384" width="4.28515625" style="89" customWidth="1"/>
    <col min="14385" max="14386" width="12.28515625" style="89" customWidth="1"/>
    <col min="14387" max="14387" width="4" style="89" customWidth="1"/>
    <col min="14388" max="14390" width="6.140625" style="89" customWidth="1"/>
    <col min="14391" max="14391" width="3.85546875" style="89" customWidth="1"/>
    <col min="14392" max="14392" width="23.42578125" style="89" customWidth="1"/>
    <col min="14393" max="14592" width="11.42578125" style="89"/>
    <col min="14593" max="14593" width="1.140625" style="89" customWidth="1"/>
    <col min="14594" max="14596" width="4.85546875" style="89" customWidth="1"/>
    <col min="14597" max="14597" width="4" style="89" customWidth="1"/>
    <col min="14598" max="14600" width="4.85546875" style="89" customWidth="1"/>
    <col min="14601" max="14603" width="4.5703125" style="89" customWidth="1"/>
    <col min="14604" max="14605" width="3.28515625" style="89" bestFit="1" customWidth="1"/>
    <col min="14606" max="14609" width="0" style="89" hidden="1" customWidth="1"/>
    <col min="14610" max="14610" width="4.28515625" style="89" customWidth="1"/>
    <col min="14611" max="14613" width="9" style="89" customWidth="1"/>
    <col min="14614" max="14616" width="2.7109375" style="89" customWidth="1"/>
    <col min="14617" max="14617" width="2.85546875" style="89" customWidth="1"/>
    <col min="14618" max="14623" width="2.7109375" style="89" customWidth="1"/>
    <col min="14624" max="14633" width="0" style="89" hidden="1" customWidth="1"/>
    <col min="14634" max="14634" width="4.28515625" style="89" customWidth="1"/>
    <col min="14635" max="14635" width="0" style="89" hidden="1" customWidth="1"/>
    <col min="14636" max="14636" width="3.28515625" style="89" bestFit="1" customWidth="1"/>
    <col min="14637" max="14637" width="0" style="89" hidden="1" customWidth="1"/>
    <col min="14638" max="14638" width="3.28515625" style="89" bestFit="1" customWidth="1"/>
    <col min="14639" max="14640" width="4.28515625" style="89" customWidth="1"/>
    <col min="14641" max="14642" width="12.28515625" style="89" customWidth="1"/>
    <col min="14643" max="14643" width="4" style="89" customWidth="1"/>
    <col min="14644" max="14646" width="6.140625" style="89" customWidth="1"/>
    <col min="14647" max="14647" width="3.85546875" style="89" customWidth="1"/>
    <col min="14648" max="14648" width="23.42578125" style="89" customWidth="1"/>
    <col min="14649" max="14848" width="11.42578125" style="89"/>
    <col min="14849" max="14849" width="1.140625" style="89" customWidth="1"/>
    <col min="14850" max="14852" width="4.85546875" style="89" customWidth="1"/>
    <col min="14853" max="14853" width="4" style="89" customWidth="1"/>
    <col min="14854" max="14856" width="4.85546875" style="89" customWidth="1"/>
    <col min="14857" max="14859" width="4.5703125" style="89" customWidth="1"/>
    <col min="14860" max="14861" width="3.28515625" style="89" bestFit="1" customWidth="1"/>
    <col min="14862" max="14865" width="0" style="89" hidden="1" customWidth="1"/>
    <col min="14866" max="14866" width="4.28515625" style="89" customWidth="1"/>
    <col min="14867" max="14869" width="9" style="89" customWidth="1"/>
    <col min="14870" max="14872" width="2.7109375" style="89" customWidth="1"/>
    <col min="14873" max="14873" width="2.85546875" style="89" customWidth="1"/>
    <col min="14874" max="14879" width="2.7109375" style="89" customWidth="1"/>
    <col min="14880" max="14889" width="0" style="89" hidden="1" customWidth="1"/>
    <col min="14890" max="14890" width="4.28515625" style="89" customWidth="1"/>
    <col min="14891" max="14891" width="0" style="89" hidden="1" customWidth="1"/>
    <col min="14892" max="14892" width="3.28515625" style="89" bestFit="1" customWidth="1"/>
    <col min="14893" max="14893" width="0" style="89" hidden="1" customWidth="1"/>
    <col min="14894" max="14894" width="3.28515625" style="89" bestFit="1" customWidth="1"/>
    <col min="14895" max="14896" width="4.28515625" style="89" customWidth="1"/>
    <col min="14897" max="14898" width="12.28515625" style="89" customWidth="1"/>
    <col min="14899" max="14899" width="4" style="89" customWidth="1"/>
    <col min="14900" max="14902" width="6.140625" style="89" customWidth="1"/>
    <col min="14903" max="14903" width="3.85546875" style="89" customWidth="1"/>
    <col min="14904" max="14904" width="23.42578125" style="89" customWidth="1"/>
    <col min="14905" max="15104" width="11.42578125" style="89"/>
    <col min="15105" max="15105" width="1.140625" style="89" customWidth="1"/>
    <col min="15106" max="15108" width="4.85546875" style="89" customWidth="1"/>
    <col min="15109" max="15109" width="4" style="89" customWidth="1"/>
    <col min="15110" max="15112" width="4.85546875" style="89" customWidth="1"/>
    <col min="15113" max="15115" width="4.5703125" style="89" customWidth="1"/>
    <col min="15116" max="15117" width="3.28515625" style="89" bestFit="1" customWidth="1"/>
    <col min="15118" max="15121" width="0" style="89" hidden="1" customWidth="1"/>
    <col min="15122" max="15122" width="4.28515625" style="89" customWidth="1"/>
    <col min="15123" max="15125" width="9" style="89" customWidth="1"/>
    <col min="15126" max="15128" width="2.7109375" style="89" customWidth="1"/>
    <col min="15129" max="15129" width="2.85546875" style="89" customWidth="1"/>
    <col min="15130" max="15135" width="2.7109375" style="89" customWidth="1"/>
    <col min="15136" max="15145" width="0" style="89" hidden="1" customWidth="1"/>
    <col min="15146" max="15146" width="4.28515625" style="89" customWidth="1"/>
    <col min="15147" max="15147" width="0" style="89" hidden="1" customWidth="1"/>
    <col min="15148" max="15148" width="3.28515625" style="89" bestFit="1" customWidth="1"/>
    <col min="15149" max="15149" width="0" style="89" hidden="1" customWidth="1"/>
    <col min="15150" max="15150" width="3.28515625" style="89" bestFit="1" customWidth="1"/>
    <col min="15151" max="15152" width="4.28515625" style="89" customWidth="1"/>
    <col min="15153" max="15154" width="12.28515625" style="89" customWidth="1"/>
    <col min="15155" max="15155" width="4" style="89" customWidth="1"/>
    <col min="15156" max="15158" width="6.140625" style="89" customWidth="1"/>
    <col min="15159" max="15159" width="3.85546875" style="89" customWidth="1"/>
    <col min="15160" max="15160" width="23.42578125" style="89" customWidth="1"/>
    <col min="15161" max="15360" width="11.42578125" style="89"/>
    <col min="15361" max="15361" width="1.140625" style="89" customWidth="1"/>
    <col min="15362" max="15364" width="4.85546875" style="89" customWidth="1"/>
    <col min="15365" max="15365" width="4" style="89" customWidth="1"/>
    <col min="15366" max="15368" width="4.85546875" style="89" customWidth="1"/>
    <col min="15369" max="15371" width="4.5703125" style="89" customWidth="1"/>
    <col min="15372" max="15373" width="3.28515625" style="89" bestFit="1" customWidth="1"/>
    <col min="15374" max="15377" width="0" style="89" hidden="1" customWidth="1"/>
    <col min="15378" max="15378" width="4.28515625" style="89" customWidth="1"/>
    <col min="15379" max="15381" width="9" style="89" customWidth="1"/>
    <col min="15382" max="15384" width="2.7109375" style="89" customWidth="1"/>
    <col min="15385" max="15385" width="2.85546875" style="89" customWidth="1"/>
    <col min="15386" max="15391" width="2.7109375" style="89" customWidth="1"/>
    <col min="15392" max="15401" width="0" style="89" hidden="1" customWidth="1"/>
    <col min="15402" max="15402" width="4.28515625" style="89" customWidth="1"/>
    <col min="15403" max="15403" width="0" style="89" hidden="1" customWidth="1"/>
    <col min="15404" max="15404" width="3.28515625" style="89" bestFit="1" customWidth="1"/>
    <col min="15405" max="15405" width="0" style="89" hidden="1" customWidth="1"/>
    <col min="15406" max="15406" width="3.28515625" style="89" bestFit="1" customWidth="1"/>
    <col min="15407" max="15408" width="4.28515625" style="89" customWidth="1"/>
    <col min="15409" max="15410" width="12.28515625" style="89" customWidth="1"/>
    <col min="15411" max="15411" width="4" style="89" customWidth="1"/>
    <col min="15412" max="15414" width="6.140625" style="89" customWidth="1"/>
    <col min="15415" max="15415" width="3.85546875" style="89" customWidth="1"/>
    <col min="15416" max="15416" width="23.42578125" style="89" customWidth="1"/>
    <col min="15417" max="15616" width="11.42578125" style="89"/>
    <col min="15617" max="15617" width="1.140625" style="89" customWidth="1"/>
    <col min="15618" max="15620" width="4.85546875" style="89" customWidth="1"/>
    <col min="15621" max="15621" width="4" style="89" customWidth="1"/>
    <col min="15622" max="15624" width="4.85546875" style="89" customWidth="1"/>
    <col min="15625" max="15627" width="4.5703125" style="89" customWidth="1"/>
    <col min="15628" max="15629" width="3.28515625" style="89" bestFit="1" customWidth="1"/>
    <col min="15630" max="15633" width="0" style="89" hidden="1" customWidth="1"/>
    <col min="15634" max="15634" width="4.28515625" style="89" customWidth="1"/>
    <col min="15635" max="15637" width="9" style="89" customWidth="1"/>
    <col min="15638" max="15640" width="2.7109375" style="89" customWidth="1"/>
    <col min="15641" max="15641" width="2.85546875" style="89" customWidth="1"/>
    <col min="15642" max="15647" width="2.7109375" style="89" customWidth="1"/>
    <col min="15648" max="15657" width="0" style="89" hidden="1" customWidth="1"/>
    <col min="15658" max="15658" width="4.28515625" style="89" customWidth="1"/>
    <col min="15659" max="15659" width="0" style="89" hidden="1" customWidth="1"/>
    <col min="15660" max="15660" width="3.28515625" style="89" bestFit="1" customWidth="1"/>
    <col min="15661" max="15661" width="0" style="89" hidden="1" customWidth="1"/>
    <col min="15662" max="15662" width="3.28515625" style="89" bestFit="1" customWidth="1"/>
    <col min="15663" max="15664" width="4.28515625" style="89" customWidth="1"/>
    <col min="15665" max="15666" width="12.28515625" style="89" customWidth="1"/>
    <col min="15667" max="15667" width="4" style="89" customWidth="1"/>
    <col min="15668" max="15670" width="6.140625" style="89" customWidth="1"/>
    <col min="15671" max="15671" width="3.85546875" style="89" customWidth="1"/>
    <col min="15672" max="15672" width="23.42578125" style="89" customWidth="1"/>
    <col min="15673" max="15872" width="11.42578125" style="89"/>
    <col min="15873" max="15873" width="1.140625" style="89" customWidth="1"/>
    <col min="15874" max="15876" width="4.85546875" style="89" customWidth="1"/>
    <col min="15877" max="15877" width="4" style="89" customWidth="1"/>
    <col min="15878" max="15880" width="4.85546875" style="89" customWidth="1"/>
    <col min="15881" max="15883" width="4.5703125" style="89" customWidth="1"/>
    <col min="15884" max="15885" width="3.28515625" style="89" bestFit="1" customWidth="1"/>
    <col min="15886" max="15889" width="0" style="89" hidden="1" customWidth="1"/>
    <col min="15890" max="15890" width="4.28515625" style="89" customWidth="1"/>
    <col min="15891" max="15893" width="9" style="89" customWidth="1"/>
    <col min="15894" max="15896" width="2.7109375" style="89" customWidth="1"/>
    <col min="15897" max="15897" width="2.85546875" style="89" customWidth="1"/>
    <col min="15898" max="15903" width="2.7109375" style="89" customWidth="1"/>
    <col min="15904" max="15913" width="0" style="89" hidden="1" customWidth="1"/>
    <col min="15914" max="15914" width="4.28515625" style="89" customWidth="1"/>
    <col min="15915" max="15915" width="0" style="89" hidden="1" customWidth="1"/>
    <col min="15916" max="15916" width="3.28515625" style="89" bestFit="1" customWidth="1"/>
    <col min="15917" max="15917" width="0" style="89" hidden="1" customWidth="1"/>
    <col min="15918" max="15918" width="3.28515625" style="89" bestFit="1" customWidth="1"/>
    <col min="15919" max="15920" width="4.28515625" style="89" customWidth="1"/>
    <col min="15921" max="15922" width="12.28515625" style="89" customWidth="1"/>
    <col min="15923" max="15923" width="4" style="89" customWidth="1"/>
    <col min="15924" max="15926" width="6.140625" style="89" customWidth="1"/>
    <col min="15927" max="15927" width="3.85546875" style="89" customWidth="1"/>
    <col min="15928" max="15928" width="23.42578125" style="89" customWidth="1"/>
    <col min="15929" max="16128" width="11.42578125" style="89"/>
    <col min="16129" max="16129" width="1.140625" style="89" customWidth="1"/>
    <col min="16130" max="16132" width="4.85546875" style="89" customWidth="1"/>
    <col min="16133" max="16133" width="4" style="89" customWidth="1"/>
    <col min="16134" max="16136" width="4.85546875" style="89" customWidth="1"/>
    <col min="16137" max="16139" width="4.5703125" style="89" customWidth="1"/>
    <col min="16140" max="16141" width="3.28515625" style="89" bestFit="1" customWidth="1"/>
    <col min="16142" max="16145" width="0" style="89" hidden="1" customWidth="1"/>
    <col min="16146" max="16146" width="4.28515625" style="89" customWidth="1"/>
    <col min="16147" max="16149" width="9" style="89" customWidth="1"/>
    <col min="16150" max="16152" width="2.7109375" style="89" customWidth="1"/>
    <col min="16153" max="16153" width="2.85546875" style="89" customWidth="1"/>
    <col min="16154" max="16159" width="2.7109375" style="89" customWidth="1"/>
    <col min="16160" max="16169" width="0" style="89" hidden="1" customWidth="1"/>
    <col min="16170" max="16170" width="4.28515625" style="89" customWidth="1"/>
    <col min="16171" max="16171" width="0" style="89" hidden="1" customWidth="1"/>
    <col min="16172" max="16172" width="3.28515625" style="89" bestFit="1" customWidth="1"/>
    <col min="16173" max="16173" width="0" style="89" hidden="1" customWidth="1"/>
    <col min="16174" max="16174" width="3.28515625" style="89" bestFit="1" customWidth="1"/>
    <col min="16175" max="16176" width="4.28515625" style="89" customWidth="1"/>
    <col min="16177" max="16178" width="12.28515625" style="89" customWidth="1"/>
    <col min="16179" max="16179" width="4" style="89" customWidth="1"/>
    <col min="16180" max="16182" width="6.140625" style="89" customWidth="1"/>
    <col min="16183" max="16183" width="3.85546875" style="89" customWidth="1"/>
    <col min="16184" max="16184" width="23.42578125" style="89" customWidth="1"/>
    <col min="16185" max="16384" width="11.42578125" style="89"/>
  </cols>
  <sheetData>
    <row r="1" spans="1:56" ht="11.25" customHeight="1" x14ac:dyDescent="0.2">
      <c r="A1" s="87"/>
      <c r="B1" s="1813" t="s">
        <v>447</v>
      </c>
      <c r="C1" s="1814"/>
      <c r="D1" s="1814"/>
      <c r="E1" s="1814"/>
      <c r="F1" s="1814"/>
      <c r="G1" s="1814"/>
      <c r="H1" s="1814"/>
      <c r="I1" s="1814"/>
      <c r="J1" s="1814"/>
      <c r="K1" s="1814"/>
      <c r="L1" s="1814"/>
      <c r="M1" s="1814"/>
      <c r="N1" s="1814"/>
      <c r="O1" s="1814"/>
      <c r="P1" s="1814"/>
      <c r="Q1" s="1814"/>
      <c r="R1" s="1814"/>
      <c r="S1" s="1814"/>
      <c r="T1" s="1814"/>
      <c r="U1" s="1814"/>
      <c r="V1" s="1814"/>
      <c r="W1" s="1814"/>
      <c r="X1" s="1814"/>
      <c r="Y1" s="1814"/>
      <c r="Z1" s="1814"/>
      <c r="AA1" s="1814"/>
      <c r="AB1" s="1814"/>
      <c r="AC1" s="1814"/>
      <c r="AD1" s="1814"/>
      <c r="AE1" s="1814"/>
      <c r="AF1" s="1814"/>
      <c r="AG1" s="1814"/>
      <c r="AH1" s="1814"/>
      <c r="AI1" s="1814"/>
      <c r="AJ1" s="1814"/>
      <c r="AK1" s="1814"/>
      <c r="AL1" s="1814"/>
      <c r="AM1" s="1814"/>
      <c r="AN1" s="1814"/>
      <c r="AO1" s="1814"/>
      <c r="AP1" s="1814"/>
      <c r="AQ1" s="1814"/>
      <c r="AR1" s="1814"/>
      <c r="AS1" s="1814"/>
      <c r="AT1" s="1814"/>
      <c r="AU1" s="1815"/>
      <c r="AV1" s="1813"/>
      <c r="AW1" s="1814"/>
      <c r="AX1" s="1815"/>
      <c r="AY1" s="88"/>
      <c r="AZ1" s="87"/>
      <c r="BA1" s="87"/>
      <c r="BB1" s="1822" t="s">
        <v>118</v>
      </c>
      <c r="BC1" s="1822"/>
      <c r="BD1" s="1822"/>
    </row>
    <row r="2" spans="1:56" ht="11.25" customHeight="1" x14ac:dyDescent="0.2">
      <c r="A2" s="87"/>
      <c r="B2" s="1823" t="s">
        <v>119</v>
      </c>
      <c r="C2" s="1824"/>
      <c r="D2" s="1824"/>
      <c r="E2" s="1824"/>
      <c r="F2" s="1824"/>
      <c r="G2" s="1824"/>
      <c r="H2" s="1824"/>
      <c r="I2" s="1824"/>
      <c r="J2" s="1824"/>
      <c r="K2" s="1824"/>
      <c r="L2" s="1824"/>
      <c r="M2" s="1824"/>
      <c r="N2" s="1824"/>
      <c r="O2" s="1824"/>
      <c r="P2" s="1824"/>
      <c r="Q2" s="1824"/>
      <c r="R2" s="1824"/>
      <c r="S2" s="1824"/>
      <c r="T2" s="1824"/>
      <c r="U2" s="1824"/>
      <c r="V2" s="1824"/>
      <c r="W2" s="1824"/>
      <c r="X2" s="1824"/>
      <c r="Y2" s="1824"/>
      <c r="Z2" s="1824"/>
      <c r="AA2" s="1824"/>
      <c r="AB2" s="1824"/>
      <c r="AC2" s="1824"/>
      <c r="AD2" s="1824"/>
      <c r="AE2" s="1824"/>
      <c r="AF2" s="1824"/>
      <c r="AG2" s="1824"/>
      <c r="AH2" s="1824"/>
      <c r="AI2" s="1824"/>
      <c r="AJ2" s="1824"/>
      <c r="AK2" s="1824"/>
      <c r="AL2" s="1824"/>
      <c r="AM2" s="1824"/>
      <c r="AN2" s="1824"/>
      <c r="AO2" s="1824"/>
      <c r="AP2" s="1824"/>
      <c r="AQ2" s="1824"/>
      <c r="AR2" s="1824"/>
      <c r="AS2" s="1824"/>
      <c r="AT2" s="1824"/>
      <c r="AU2" s="1825"/>
      <c r="AV2" s="1816"/>
      <c r="AW2" s="1817"/>
      <c r="AX2" s="1818"/>
      <c r="AY2" s="88"/>
      <c r="AZ2" s="87"/>
      <c r="BA2" s="87"/>
      <c r="BB2" s="1822"/>
      <c r="BC2" s="1822"/>
      <c r="BD2" s="1822"/>
    </row>
    <row r="3" spans="1:56" ht="12" customHeight="1" x14ac:dyDescent="0.2">
      <c r="A3" s="87"/>
      <c r="B3" s="1813" t="s">
        <v>451</v>
      </c>
      <c r="C3" s="1814"/>
      <c r="D3" s="1815"/>
      <c r="E3" s="1813" t="s">
        <v>452</v>
      </c>
      <c r="F3" s="1814"/>
      <c r="G3" s="1814"/>
      <c r="H3" s="1814"/>
      <c r="I3" s="1814"/>
      <c r="J3" s="1814"/>
      <c r="K3" s="1814"/>
      <c r="L3" s="1814"/>
      <c r="M3" s="1814"/>
      <c r="N3" s="1814"/>
      <c r="O3" s="1814"/>
      <c r="P3" s="1814"/>
      <c r="Q3" s="1814"/>
      <c r="R3" s="1814"/>
      <c r="S3" s="1814"/>
      <c r="T3" s="1814"/>
      <c r="U3" s="1814"/>
      <c r="V3" s="1814"/>
      <c r="W3" s="1814"/>
      <c r="X3" s="1814"/>
      <c r="Y3" s="1814"/>
      <c r="Z3" s="1815"/>
      <c r="AA3" s="1813" t="s">
        <v>453</v>
      </c>
      <c r="AB3" s="1814"/>
      <c r="AC3" s="1814"/>
      <c r="AD3" s="1814"/>
      <c r="AE3" s="1814"/>
      <c r="AF3" s="1814"/>
      <c r="AG3" s="1814"/>
      <c r="AH3" s="1814"/>
      <c r="AI3" s="1814"/>
      <c r="AJ3" s="1814"/>
      <c r="AK3" s="1814"/>
      <c r="AL3" s="1814"/>
      <c r="AM3" s="1814"/>
      <c r="AN3" s="1814"/>
      <c r="AO3" s="1814"/>
      <c r="AP3" s="1814"/>
      <c r="AQ3" s="1814"/>
      <c r="AR3" s="1814"/>
      <c r="AS3" s="1814"/>
      <c r="AT3" s="1814"/>
      <c r="AU3" s="1815"/>
      <c r="AV3" s="1816"/>
      <c r="AW3" s="1817"/>
      <c r="AX3" s="1818"/>
      <c r="AY3" s="88"/>
      <c r="AZ3" s="87"/>
      <c r="BA3" s="87"/>
      <c r="BB3" s="1826">
        <v>42853</v>
      </c>
      <c r="BC3" s="1826"/>
      <c r="BD3" s="1826"/>
    </row>
    <row r="4" spans="1:56" ht="12" customHeight="1" x14ac:dyDescent="0.2">
      <c r="A4" s="87"/>
      <c r="B4" s="1823" t="s">
        <v>120</v>
      </c>
      <c r="C4" s="1824"/>
      <c r="D4" s="1825"/>
      <c r="E4" s="1823" t="s">
        <v>456</v>
      </c>
      <c r="F4" s="1824"/>
      <c r="G4" s="1824"/>
      <c r="H4" s="1824"/>
      <c r="I4" s="1824"/>
      <c r="J4" s="1824"/>
      <c r="K4" s="1824"/>
      <c r="L4" s="1824"/>
      <c r="M4" s="1824"/>
      <c r="N4" s="1824"/>
      <c r="O4" s="1824"/>
      <c r="P4" s="1824"/>
      <c r="Q4" s="1824"/>
      <c r="R4" s="1824"/>
      <c r="S4" s="1824"/>
      <c r="T4" s="1824"/>
      <c r="U4" s="1824"/>
      <c r="V4" s="1824"/>
      <c r="W4" s="1824"/>
      <c r="X4" s="1824"/>
      <c r="Y4" s="1824"/>
      <c r="Z4" s="1825"/>
      <c r="AA4" s="1823">
        <v>4</v>
      </c>
      <c r="AB4" s="1824"/>
      <c r="AC4" s="1824"/>
      <c r="AD4" s="1824"/>
      <c r="AE4" s="1824"/>
      <c r="AF4" s="1824"/>
      <c r="AG4" s="1824"/>
      <c r="AH4" s="1824"/>
      <c r="AI4" s="1824"/>
      <c r="AJ4" s="1824"/>
      <c r="AK4" s="1824"/>
      <c r="AL4" s="1824"/>
      <c r="AM4" s="1824"/>
      <c r="AN4" s="1824"/>
      <c r="AO4" s="1824"/>
      <c r="AP4" s="1824"/>
      <c r="AQ4" s="1824"/>
      <c r="AR4" s="1824"/>
      <c r="AS4" s="1824"/>
      <c r="AT4" s="1824"/>
      <c r="AU4" s="1825"/>
      <c r="AV4" s="1819"/>
      <c r="AW4" s="1820"/>
      <c r="AX4" s="1821"/>
      <c r="AY4" s="88"/>
      <c r="AZ4" s="87"/>
      <c r="BA4" s="87"/>
      <c r="BB4" s="1826"/>
      <c r="BC4" s="1826"/>
      <c r="BD4" s="1826"/>
    </row>
    <row r="5" spans="1:56" ht="6" customHeight="1" x14ac:dyDescent="0.2">
      <c r="A5" s="87"/>
      <c r="B5" s="90"/>
      <c r="C5" s="90"/>
      <c r="D5" s="90"/>
      <c r="E5" s="90"/>
      <c r="F5" s="90"/>
      <c r="G5" s="90"/>
      <c r="H5" s="90"/>
      <c r="I5" s="90"/>
      <c r="J5" s="90"/>
      <c r="K5" s="90"/>
      <c r="L5" s="90"/>
      <c r="M5" s="90"/>
      <c r="N5" s="90"/>
      <c r="O5" s="90"/>
      <c r="P5" s="90"/>
      <c r="Q5" s="90"/>
      <c r="R5" s="90"/>
      <c r="S5" s="90"/>
      <c r="T5" s="90"/>
      <c r="U5" s="90"/>
      <c r="V5" s="90"/>
      <c r="W5" s="90"/>
      <c r="X5" s="90"/>
      <c r="Y5" s="90"/>
      <c r="Z5" s="90"/>
      <c r="AA5" s="90"/>
      <c r="AB5" s="90"/>
      <c r="AC5" s="90"/>
      <c r="AD5" s="90"/>
      <c r="AE5" s="90"/>
      <c r="AF5" s="90"/>
      <c r="AG5" s="90"/>
      <c r="AH5" s="90"/>
      <c r="AI5" s="90"/>
      <c r="AJ5" s="90"/>
      <c r="AK5" s="90"/>
      <c r="AL5" s="90"/>
      <c r="AM5" s="90"/>
      <c r="AN5" s="90"/>
      <c r="AO5" s="90"/>
      <c r="AP5" s="90"/>
      <c r="AQ5" s="90"/>
      <c r="AR5" s="90"/>
      <c r="AS5" s="90"/>
      <c r="AT5" s="90"/>
      <c r="AU5" s="90"/>
      <c r="AV5" s="90"/>
      <c r="AW5" s="90"/>
      <c r="AX5" s="90"/>
      <c r="AY5" s="612"/>
      <c r="AZ5" s="612"/>
      <c r="BA5" s="612"/>
      <c r="BB5" s="87"/>
      <c r="BC5" s="90"/>
      <c r="BD5" s="90"/>
    </row>
    <row r="6" spans="1:56" ht="33.75" customHeight="1" x14ac:dyDescent="0.2">
      <c r="A6" s="87"/>
      <c r="B6" s="1827" t="s">
        <v>122</v>
      </c>
      <c r="C6" s="1828"/>
      <c r="D6" s="1829" t="s">
        <v>123</v>
      </c>
      <c r="E6" s="1830"/>
      <c r="F6" s="1830"/>
      <c r="G6" s="1830"/>
      <c r="H6" s="1831"/>
      <c r="I6" s="1827" t="s">
        <v>448</v>
      </c>
      <c r="J6" s="1832"/>
      <c r="K6" s="1828"/>
      <c r="L6" s="1829" t="s">
        <v>362</v>
      </c>
      <c r="M6" s="1830"/>
      <c r="N6" s="1830"/>
      <c r="O6" s="1830"/>
      <c r="P6" s="1830"/>
      <c r="Q6" s="1830"/>
      <c r="R6" s="1830"/>
      <c r="S6" s="1830"/>
      <c r="T6" s="1830"/>
      <c r="U6" s="1831"/>
      <c r="V6" s="1827" t="s">
        <v>124</v>
      </c>
      <c r="W6" s="1832"/>
      <c r="X6" s="1832"/>
      <c r="Y6" s="1832"/>
      <c r="Z6" s="1832"/>
      <c r="AA6" s="1833" t="s">
        <v>3064</v>
      </c>
      <c r="AB6" s="1833"/>
      <c r="AC6" s="1833"/>
      <c r="AD6" s="1833"/>
      <c r="AE6" s="1833"/>
      <c r="AF6" s="1833"/>
      <c r="AG6" s="1833"/>
      <c r="AH6" s="1833"/>
      <c r="AI6" s="1833"/>
      <c r="AJ6" s="1833"/>
      <c r="AK6" s="1833"/>
      <c r="AL6" s="1833"/>
      <c r="AM6" s="1833"/>
      <c r="AN6" s="1833"/>
      <c r="AO6" s="1833"/>
      <c r="AP6" s="1833"/>
      <c r="AQ6" s="1833"/>
      <c r="AR6" s="1833"/>
      <c r="AS6" s="1833"/>
      <c r="AT6" s="1833"/>
      <c r="AU6" s="1833"/>
      <c r="AV6" s="1833"/>
      <c r="AW6" s="1833"/>
      <c r="AX6" s="1834"/>
      <c r="AY6" s="91"/>
      <c r="AZ6" s="91"/>
      <c r="BA6" s="91"/>
      <c r="BB6" s="91"/>
      <c r="BC6" s="91"/>
      <c r="BD6" s="91"/>
    </row>
    <row r="7" spans="1:56" ht="6" customHeight="1" x14ac:dyDescent="0.2">
      <c r="A7" s="87"/>
      <c r="B7" s="92"/>
      <c r="C7" s="92"/>
      <c r="D7" s="92"/>
      <c r="E7" s="93"/>
      <c r="F7" s="93"/>
      <c r="G7" s="93"/>
      <c r="H7" s="93"/>
      <c r="I7" s="93"/>
      <c r="J7" s="93"/>
      <c r="K7" s="93"/>
      <c r="L7" s="93"/>
      <c r="M7" s="93"/>
      <c r="N7" s="93"/>
      <c r="O7" s="93"/>
      <c r="P7" s="93"/>
      <c r="Q7" s="93"/>
      <c r="R7" s="93"/>
      <c r="S7" s="93"/>
      <c r="T7" s="93"/>
      <c r="U7" s="93"/>
      <c r="V7" s="93"/>
      <c r="W7" s="93"/>
      <c r="X7" s="93"/>
      <c r="Y7" s="93"/>
      <c r="Z7" s="93"/>
      <c r="AA7" s="93"/>
      <c r="AB7" s="93"/>
      <c r="AC7" s="93"/>
      <c r="AD7" s="93"/>
      <c r="AE7" s="93"/>
      <c r="AF7" s="93"/>
      <c r="AG7" s="93"/>
      <c r="AH7" s="93"/>
      <c r="AI7" s="93"/>
      <c r="AJ7" s="93"/>
      <c r="AK7" s="93"/>
      <c r="AL7" s="93"/>
      <c r="AM7" s="93"/>
      <c r="AN7" s="93"/>
      <c r="AO7" s="93"/>
      <c r="AP7" s="93"/>
      <c r="AQ7" s="93"/>
      <c r="AR7" s="93"/>
      <c r="AS7" s="93"/>
      <c r="AT7" s="93"/>
      <c r="AU7" s="93"/>
      <c r="AV7" s="93"/>
      <c r="AW7" s="93"/>
      <c r="AX7" s="93"/>
      <c r="AY7" s="94"/>
      <c r="AZ7" s="94"/>
      <c r="BA7" s="94"/>
      <c r="BB7" s="94"/>
      <c r="BC7" s="94"/>
      <c r="BD7" s="94"/>
    </row>
    <row r="8" spans="1:56" ht="11.25" customHeight="1" x14ac:dyDescent="0.2">
      <c r="A8" s="95"/>
      <c r="B8" s="1835" t="s">
        <v>457</v>
      </c>
      <c r="C8" s="1836"/>
      <c r="D8" s="1836"/>
      <c r="E8" s="1836"/>
      <c r="F8" s="1836"/>
      <c r="G8" s="1836"/>
      <c r="H8" s="1836"/>
      <c r="I8" s="1836"/>
      <c r="J8" s="1836"/>
      <c r="K8" s="1837"/>
      <c r="L8" s="558" t="s">
        <v>1146</v>
      </c>
      <c r="M8" s="559"/>
      <c r="N8" s="559"/>
      <c r="O8" s="559"/>
      <c r="P8" s="559"/>
      <c r="Q8" s="559"/>
      <c r="R8" s="560"/>
      <c r="S8" s="561" t="s">
        <v>1147</v>
      </c>
      <c r="T8" s="562"/>
      <c r="U8" s="562"/>
      <c r="V8" s="562"/>
      <c r="W8" s="562"/>
      <c r="X8" s="562"/>
      <c r="Y8" s="562"/>
      <c r="Z8" s="562"/>
      <c r="AA8" s="562"/>
      <c r="AB8" s="562"/>
      <c r="AC8" s="562"/>
      <c r="AD8" s="562"/>
      <c r="AE8" s="562"/>
      <c r="AF8" s="562"/>
      <c r="AG8" s="562"/>
      <c r="AH8" s="562"/>
      <c r="AI8" s="562"/>
      <c r="AJ8" s="562"/>
      <c r="AK8" s="562"/>
      <c r="AL8" s="562"/>
      <c r="AM8" s="562"/>
      <c r="AN8" s="562"/>
      <c r="AO8" s="562"/>
      <c r="AP8" s="562"/>
      <c r="AQ8" s="562"/>
      <c r="AR8" s="562"/>
      <c r="AS8" s="562"/>
      <c r="AT8" s="562"/>
      <c r="AU8" s="562"/>
      <c r="AV8" s="562"/>
      <c r="AW8" s="562"/>
      <c r="AX8" s="563"/>
      <c r="AY8" s="1838" t="s">
        <v>1148</v>
      </c>
      <c r="AZ8" s="1838"/>
      <c r="BA8" s="1838"/>
      <c r="BB8" s="1838"/>
      <c r="BC8" s="1838"/>
      <c r="BD8" s="1838"/>
    </row>
    <row r="9" spans="1:56" ht="69" customHeight="1" x14ac:dyDescent="0.2">
      <c r="A9" s="95"/>
      <c r="B9" s="1839" t="s">
        <v>126</v>
      </c>
      <c r="C9" s="1840"/>
      <c r="D9" s="1841"/>
      <c r="E9" s="564" t="s">
        <v>451</v>
      </c>
      <c r="F9" s="1839" t="s">
        <v>1149</v>
      </c>
      <c r="G9" s="1840"/>
      <c r="H9" s="1841"/>
      <c r="I9" s="1839" t="s">
        <v>465</v>
      </c>
      <c r="J9" s="1840"/>
      <c r="K9" s="1841"/>
      <c r="L9" s="564" t="s">
        <v>1150</v>
      </c>
      <c r="M9" s="564" t="s">
        <v>1153</v>
      </c>
      <c r="N9" s="565"/>
      <c r="O9" s="566" t="s">
        <v>1151</v>
      </c>
      <c r="P9" s="566" t="s">
        <v>1152</v>
      </c>
      <c r="Q9" s="566" t="s">
        <v>1154</v>
      </c>
      <c r="R9" s="564" t="s">
        <v>1155</v>
      </c>
      <c r="S9" s="1839" t="s">
        <v>1156</v>
      </c>
      <c r="T9" s="1840"/>
      <c r="U9" s="1841"/>
      <c r="V9" s="564" t="s">
        <v>1157</v>
      </c>
      <c r="W9" s="564" t="s">
        <v>1158</v>
      </c>
      <c r="X9" s="564" t="s">
        <v>1159</v>
      </c>
      <c r="Y9" s="567" t="s">
        <v>1160</v>
      </c>
      <c r="Z9" s="567" t="s">
        <v>1162</v>
      </c>
      <c r="AA9" s="567" t="s">
        <v>1164</v>
      </c>
      <c r="AB9" s="567" t="s">
        <v>1166</v>
      </c>
      <c r="AC9" s="567" t="s">
        <v>1168</v>
      </c>
      <c r="AD9" s="567" t="s">
        <v>1170</v>
      </c>
      <c r="AE9" s="567" t="s">
        <v>129</v>
      </c>
      <c r="AF9" s="568"/>
      <c r="AG9" s="618" t="s">
        <v>1161</v>
      </c>
      <c r="AH9" s="618" t="s">
        <v>1163</v>
      </c>
      <c r="AI9" s="618" t="s">
        <v>1165</v>
      </c>
      <c r="AJ9" s="618" t="s">
        <v>1167</v>
      </c>
      <c r="AK9" s="618" t="s">
        <v>1169</v>
      </c>
      <c r="AL9" s="618" t="s">
        <v>1171</v>
      </c>
      <c r="AM9" s="618" t="s">
        <v>1172</v>
      </c>
      <c r="AN9" s="618" t="s">
        <v>1173</v>
      </c>
      <c r="AO9" s="618" t="s">
        <v>1174</v>
      </c>
      <c r="AP9" s="564" t="s">
        <v>1175</v>
      </c>
      <c r="AQ9" s="566" t="s">
        <v>1176</v>
      </c>
      <c r="AR9" s="564" t="s">
        <v>1150</v>
      </c>
      <c r="AS9" s="566" t="s">
        <v>1177</v>
      </c>
      <c r="AT9" s="564" t="s">
        <v>1153</v>
      </c>
      <c r="AU9" s="564" t="s">
        <v>1178</v>
      </c>
      <c r="AV9" s="564" t="s">
        <v>1179</v>
      </c>
      <c r="AW9" s="569" t="s">
        <v>1180</v>
      </c>
      <c r="AX9" s="569" t="s">
        <v>1181</v>
      </c>
      <c r="AY9" s="570" t="s">
        <v>1182</v>
      </c>
      <c r="AZ9" s="1838" t="s">
        <v>1183</v>
      </c>
      <c r="BA9" s="1838"/>
      <c r="BB9" s="1838"/>
      <c r="BC9" s="570" t="s">
        <v>127</v>
      </c>
      <c r="BD9" s="609" t="s">
        <v>128</v>
      </c>
    </row>
    <row r="10" spans="1:56" ht="347.25" customHeight="1" x14ac:dyDescent="0.2">
      <c r="A10" s="612"/>
      <c r="B10" s="2097" t="s">
        <v>3065</v>
      </c>
      <c r="C10" s="2097"/>
      <c r="D10" s="2097"/>
      <c r="E10" s="140" t="s">
        <v>1218</v>
      </c>
      <c r="F10" s="1897" t="s">
        <v>1219</v>
      </c>
      <c r="G10" s="1897"/>
      <c r="H10" s="1897"/>
      <c r="I10" s="1842" t="s">
        <v>1220</v>
      </c>
      <c r="J10" s="1842"/>
      <c r="K10" s="1842"/>
      <c r="L10" s="627" t="s">
        <v>1204</v>
      </c>
      <c r="M10" s="627" t="s">
        <v>1186</v>
      </c>
      <c r="N10" s="627"/>
      <c r="O10" s="572">
        <f>VLOOKUP(L10,[37]Listas!$M$69:$N$73,2,0)</f>
        <v>1</v>
      </c>
      <c r="P10" s="572"/>
      <c r="Q10" s="572">
        <f>HLOOKUP(M10,[37]Listas!$O$67:$Q$68,2,0)</f>
        <v>10</v>
      </c>
      <c r="R10" s="573" t="str">
        <f>INDEX([37]Listas!$O$69:$Q$73,MATCH(L10,[37]Listas!$M$69:$M$73,0),MATCH(M10,[37]Listas!$O$67:$Q$67,0))</f>
        <v>10
BAJA</v>
      </c>
      <c r="S10" s="1842" t="s">
        <v>1221</v>
      </c>
      <c r="T10" s="1842"/>
      <c r="U10" s="1842"/>
      <c r="V10" s="633" t="s">
        <v>132</v>
      </c>
      <c r="W10" s="633" t="s">
        <v>83</v>
      </c>
      <c r="X10" s="633" t="s">
        <v>83</v>
      </c>
      <c r="Y10" s="633" t="s">
        <v>83</v>
      </c>
      <c r="Z10" s="633" t="s">
        <v>132</v>
      </c>
      <c r="AA10" s="633" t="s">
        <v>83</v>
      </c>
      <c r="AB10" s="633" t="s">
        <v>132</v>
      </c>
      <c r="AC10" s="633" t="s">
        <v>132</v>
      </c>
      <c r="AD10" s="633" t="s">
        <v>132</v>
      </c>
      <c r="AE10" s="633" t="s">
        <v>132</v>
      </c>
      <c r="AF10" s="633"/>
      <c r="AG10" s="572">
        <f>IF(Y10="SI",15,0)</f>
        <v>0</v>
      </c>
      <c r="AH10" s="572">
        <f>IF(Z10="SI",5,0)</f>
        <v>5</v>
      </c>
      <c r="AI10" s="572">
        <f>IF(AA10="SI",15,0)</f>
        <v>0</v>
      </c>
      <c r="AJ10" s="572">
        <f>IF(AB10="SI",10,0)</f>
        <v>10</v>
      </c>
      <c r="AK10" s="572">
        <f>IF(AC10="SI",15,0)</f>
        <v>15</v>
      </c>
      <c r="AL10" s="572">
        <f>IF(AD10="SI",10,0)</f>
        <v>10</v>
      </c>
      <c r="AM10" s="572">
        <f>IF(AE10="SI",30,0)</f>
        <v>30</v>
      </c>
      <c r="AN10" s="572">
        <f>SUM(AG10+AH10+AI10+AJ10+AK10+AL10+AM10)</f>
        <v>70</v>
      </c>
      <c r="AO10" s="572">
        <f>IF(AN10&lt;=50,0,IF(AN10&gt;=76,2,1))</f>
        <v>1</v>
      </c>
      <c r="AP10" s="573" t="str">
        <f>CONCATENATE(AN10,"- disminuye ",AO10)</f>
        <v>70- disminuye 1</v>
      </c>
      <c r="AQ10" s="572">
        <f>IF(V10="SI",O10-AO10,O10)</f>
        <v>0</v>
      </c>
      <c r="AR10" s="573" t="str">
        <f>IF(AQ10&lt;=1,"Rara vez",VLOOKUP(AQ10,[37]Listas!$L$69:$M$73,2,0))</f>
        <v>Rara vez</v>
      </c>
      <c r="AS10" s="572">
        <f>IF(W10="SI",Q10-AO10,Q10)</f>
        <v>10</v>
      </c>
      <c r="AT10" s="573" t="str">
        <f>IF(AS10&lt;=9,"Moderado",IF(AS10=20,"Catastrófico",IF(AS10=18,"Moderado","Mayor")))</f>
        <v>Mayor</v>
      </c>
      <c r="AU10" s="573" t="str">
        <f>INDEX([37]Listas!$O$69:$Q$73,MATCH(AR10,[37]Listas!$M$69:$M$73,0),MATCH(AT10,[37]Listas!$O$67:$Q$67,0))</f>
        <v>10
BAJA</v>
      </c>
      <c r="AV10" s="627" t="s">
        <v>1188</v>
      </c>
      <c r="AW10" s="608" t="s">
        <v>1222</v>
      </c>
      <c r="AX10" s="608" t="s">
        <v>3066</v>
      </c>
      <c r="AY10" s="627" t="s">
        <v>1315</v>
      </c>
      <c r="AZ10" s="1862" t="s">
        <v>1409</v>
      </c>
      <c r="BA10" s="1862"/>
      <c r="BB10" s="1862"/>
      <c r="BC10" s="625" t="s">
        <v>1410</v>
      </c>
      <c r="BD10" s="607" t="s">
        <v>3067</v>
      </c>
    </row>
    <row r="11" spans="1:56" ht="285.75" hidden="1" customHeight="1" x14ac:dyDescent="0.2">
      <c r="A11" s="612"/>
      <c r="B11" s="2046"/>
      <c r="C11" s="2046"/>
      <c r="D11" s="2046"/>
      <c r="E11" s="2047"/>
      <c r="F11" s="2048"/>
      <c r="G11" s="2048"/>
      <c r="H11" s="2048"/>
      <c r="I11" s="2046"/>
      <c r="J11" s="2046"/>
      <c r="K11" s="2046"/>
      <c r="L11" s="627"/>
      <c r="M11" s="627"/>
      <c r="N11" s="627"/>
      <c r="O11" s="572" t="e">
        <f>VLOOKUP(L11,[37]Listas!$M$69:$N$73,2,0)</f>
        <v>#N/A</v>
      </c>
      <c r="P11" s="572"/>
      <c r="Q11" s="572" t="e">
        <f>HLOOKUP(M11,[37]Listas!$O$67:$Q$68,2,0)</f>
        <v>#N/A</v>
      </c>
      <c r="R11" s="573" t="e">
        <f>INDEX([37]Listas!$O$69:$Q$73,MATCH(L11,[37]Listas!$M$69:$M$73,0),MATCH(M11,[37]Listas!$O$67:$Q$67,0))</f>
        <v>#N/A</v>
      </c>
      <c r="S11" s="2046"/>
      <c r="T11" s="2046"/>
      <c r="U11" s="2046"/>
      <c r="V11" s="633"/>
      <c r="W11" s="633"/>
      <c r="X11" s="633"/>
      <c r="Y11" s="633"/>
      <c r="Z11" s="633"/>
      <c r="AA11" s="633"/>
      <c r="AB11" s="633"/>
      <c r="AC11" s="633"/>
      <c r="AD11" s="633"/>
      <c r="AE11" s="633"/>
      <c r="AF11" s="633"/>
      <c r="AG11" s="572">
        <f>IF(Y11="SI",15,0)</f>
        <v>0</v>
      </c>
      <c r="AH11" s="572">
        <f>IF(Z11="SI",5,0)</f>
        <v>0</v>
      </c>
      <c r="AI11" s="572">
        <f>IF(AA11="SI",15,0)</f>
        <v>0</v>
      </c>
      <c r="AJ11" s="572">
        <f>IF(AB11="SI",10,0)</f>
        <v>0</v>
      </c>
      <c r="AK11" s="572">
        <f>IF(AC11="SI",15,0)</f>
        <v>0</v>
      </c>
      <c r="AL11" s="572">
        <f>IF(AD11="SI",10,0)</f>
        <v>0</v>
      </c>
      <c r="AM11" s="572">
        <f>IF(AE11="SI",30,0)</f>
        <v>0</v>
      </c>
      <c r="AN11" s="572">
        <f>SUM(AG11+AH11+AI11+AJ11+AK11+AL11+AM11)</f>
        <v>0</v>
      </c>
      <c r="AO11" s="572">
        <f>IF(AN11&lt;=50,0,IF(AN11&gt;=76,2,1))</f>
        <v>0</v>
      </c>
      <c r="AP11" s="573" t="str">
        <f>CONCATENATE(AN11,"- disminuye ",AO11)</f>
        <v>0- disminuye 0</v>
      </c>
      <c r="AQ11" s="572" t="e">
        <f>IF(V11="SI",O11-AO11,O11)</f>
        <v>#N/A</v>
      </c>
      <c r="AR11" s="573" t="e">
        <f>IF(AQ11&lt;=1,"Rara vez",VLOOKUP(AQ11,[37]Listas!$L$69:$M$73,2,0))</f>
        <v>#N/A</v>
      </c>
      <c r="AS11" s="572" t="e">
        <f>IF(W11="SI",Q11-AO11,Q11)</f>
        <v>#N/A</v>
      </c>
      <c r="AT11" s="573" t="e">
        <f>IF(AS11&lt;=9,"Moderado",IF(AS11=20,"Catastrófico",IF(AS11=18,"Moderado","Mayor")))</f>
        <v>#N/A</v>
      </c>
      <c r="AU11" s="573" t="e">
        <f>INDEX([37]Listas!$O$69:$Q$73,MATCH(AR11,[37]Listas!$M$69:$M$73,0),MATCH(AT11,[37]Listas!$O$67:$Q$67,0))</f>
        <v>#N/A</v>
      </c>
      <c r="AV11" s="627" t="s">
        <v>1188</v>
      </c>
      <c r="AW11" s="2049"/>
      <c r="AX11" s="2049"/>
      <c r="AY11" s="627" t="s">
        <v>1315</v>
      </c>
      <c r="AZ11" s="2050"/>
      <c r="BA11" s="2051"/>
      <c r="BB11" s="2052"/>
      <c r="BC11" s="2053"/>
      <c r="BD11" s="624"/>
    </row>
    <row r="12" spans="1:56" ht="188.25" hidden="1" customHeight="1" x14ac:dyDescent="0.2">
      <c r="A12" s="612"/>
      <c r="B12" s="2046"/>
      <c r="C12" s="2046"/>
      <c r="D12" s="2046"/>
      <c r="E12" s="2047"/>
      <c r="F12" s="2048"/>
      <c r="G12" s="2048"/>
      <c r="H12" s="2048"/>
      <c r="I12" s="2046"/>
      <c r="J12" s="2046"/>
      <c r="K12" s="2046"/>
      <c r="L12" s="627"/>
      <c r="M12" s="627"/>
      <c r="N12" s="627"/>
      <c r="O12" s="572" t="e">
        <f>VLOOKUP(L12,[37]Listas!$M$69:$N$73,2,0)</f>
        <v>#N/A</v>
      </c>
      <c r="P12" s="572"/>
      <c r="Q12" s="572" t="e">
        <f>HLOOKUP(M12,[37]Listas!$O$67:$Q$68,2,0)</f>
        <v>#N/A</v>
      </c>
      <c r="R12" s="573" t="e">
        <f>INDEX([37]Listas!$O$69:$Q$73,MATCH(L12,[37]Listas!$M$69:$M$73,0),MATCH(M12,[37]Listas!$O$67:$Q$67,0))</f>
        <v>#N/A</v>
      </c>
      <c r="S12" s="2046"/>
      <c r="T12" s="2046"/>
      <c r="U12" s="2046"/>
      <c r="V12" s="633"/>
      <c r="W12" s="633"/>
      <c r="X12" s="633"/>
      <c r="Y12" s="633"/>
      <c r="Z12" s="633"/>
      <c r="AA12" s="633"/>
      <c r="AB12" s="633"/>
      <c r="AC12" s="633"/>
      <c r="AD12" s="633"/>
      <c r="AE12" s="633"/>
      <c r="AF12" s="633"/>
      <c r="AG12" s="572">
        <f>IF(Y12="SI",15,0)</f>
        <v>0</v>
      </c>
      <c r="AH12" s="572">
        <f>IF(Z12="SI",5,0)</f>
        <v>0</v>
      </c>
      <c r="AI12" s="572">
        <f>IF(AA12="SI",15,0)</f>
        <v>0</v>
      </c>
      <c r="AJ12" s="572">
        <f>IF(AB12="SI",10,0)</f>
        <v>0</v>
      </c>
      <c r="AK12" s="572">
        <f>IF(AC12="SI",15,0)</f>
        <v>0</v>
      </c>
      <c r="AL12" s="572">
        <f>IF(AD12="SI",10,0)</f>
        <v>0</v>
      </c>
      <c r="AM12" s="572">
        <f>IF(AE12="SI",30,0)</f>
        <v>0</v>
      </c>
      <c r="AN12" s="572">
        <f>SUM(AG12+AH12+AI12+AJ12+AK12+AL12+AM12)</f>
        <v>0</v>
      </c>
      <c r="AO12" s="572">
        <f>IF(AN12&lt;=50,0,IF(AN12&gt;=76,2,1))</f>
        <v>0</v>
      </c>
      <c r="AP12" s="573" t="str">
        <f>CONCATENATE(AN12,"- disminuye ",AO12)</f>
        <v>0- disminuye 0</v>
      </c>
      <c r="AQ12" s="572" t="e">
        <f>IF(V12="SI",O12-AO12,O12)</f>
        <v>#N/A</v>
      </c>
      <c r="AR12" s="573" t="e">
        <f>IF(AQ12&lt;=1,"Rara vez",VLOOKUP(AQ12,[37]Listas!$L$69:$M$73,2,0))</f>
        <v>#N/A</v>
      </c>
      <c r="AS12" s="572" t="e">
        <f>IF(W12="SI",Q12-AO12,Q12)</f>
        <v>#N/A</v>
      </c>
      <c r="AT12" s="573" t="e">
        <f>IF(AS12&lt;=9,"Moderado",IF(AS12=20,"Catastrófico",IF(AS12=18,"Moderado","Mayor")))</f>
        <v>#N/A</v>
      </c>
      <c r="AU12" s="573" t="e">
        <f>INDEX([37]Listas!$O$69:$Q$73,MATCH(AR12,[37]Listas!$M$69:$M$73,0),MATCH(AT12,[37]Listas!$O$67:$Q$67,0))</f>
        <v>#N/A</v>
      </c>
      <c r="AV12" s="627" t="s">
        <v>1188</v>
      </c>
      <c r="AW12" s="2049"/>
      <c r="AX12" s="2049"/>
      <c r="AY12" s="627" t="s">
        <v>1315</v>
      </c>
      <c r="AZ12" s="2050"/>
      <c r="BA12" s="2051"/>
      <c r="BB12" s="2052"/>
      <c r="BC12" s="2053"/>
      <c r="BD12" s="624"/>
    </row>
    <row r="13" spans="1:56" ht="176.25" hidden="1" customHeight="1" x14ac:dyDescent="0.2">
      <c r="A13" s="612"/>
      <c r="B13" s="2046"/>
      <c r="C13" s="2046"/>
      <c r="D13" s="2046"/>
      <c r="E13" s="2047"/>
      <c r="F13" s="2048"/>
      <c r="G13" s="2048"/>
      <c r="H13" s="2048"/>
      <c r="I13" s="2046"/>
      <c r="J13" s="2046"/>
      <c r="K13" s="2046"/>
      <c r="L13" s="627"/>
      <c r="M13" s="627"/>
      <c r="N13" s="627"/>
      <c r="O13" s="572" t="e">
        <f>VLOOKUP(L13,[37]Listas!$M$69:$N$73,2,0)</f>
        <v>#N/A</v>
      </c>
      <c r="P13" s="572"/>
      <c r="Q13" s="572" t="e">
        <f>HLOOKUP(M13,[37]Listas!$O$67:$Q$68,2,0)</f>
        <v>#N/A</v>
      </c>
      <c r="R13" s="573" t="e">
        <f>INDEX([37]Listas!$O$69:$Q$73,MATCH(L13,[37]Listas!$M$69:$M$73,0),MATCH(M13,[37]Listas!$O$67:$Q$67,0))</f>
        <v>#N/A</v>
      </c>
      <c r="S13" s="2046"/>
      <c r="T13" s="2046"/>
      <c r="U13" s="2046"/>
      <c r="V13" s="633"/>
      <c r="W13" s="633"/>
      <c r="X13" s="633"/>
      <c r="Y13" s="633"/>
      <c r="Z13" s="633"/>
      <c r="AA13" s="633"/>
      <c r="AB13" s="633"/>
      <c r="AC13" s="633"/>
      <c r="AD13" s="633"/>
      <c r="AE13" s="633"/>
      <c r="AF13" s="633"/>
      <c r="AG13" s="572">
        <f>IF(Y13="SI",15,0)</f>
        <v>0</v>
      </c>
      <c r="AH13" s="572">
        <f>IF(Z13="SI",5,0)</f>
        <v>0</v>
      </c>
      <c r="AI13" s="572">
        <f>IF(AA13="SI",15,0)</f>
        <v>0</v>
      </c>
      <c r="AJ13" s="572">
        <f>IF(AB13="SI",10,0)</f>
        <v>0</v>
      </c>
      <c r="AK13" s="572">
        <f>IF(AC13="SI",15,0)</f>
        <v>0</v>
      </c>
      <c r="AL13" s="572">
        <f>IF(AD13="SI",10,0)</f>
        <v>0</v>
      </c>
      <c r="AM13" s="572">
        <f>IF(AE13="SI",30,0)</f>
        <v>0</v>
      </c>
      <c r="AN13" s="572">
        <f>SUM(AG13+AH13+AI13+AJ13+AK13+AL13+AM13)</f>
        <v>0</v>
      </c>
      <c r="AO13" s="572">
        <f>IF(AN13&lt;=50,0,IF(AN13&gt;=76,2,1))</f>
        <v>0</v>
      </c>
      <c r="AP13" s="573" t="str">
        <f>CONCATENATE(AN13,"- disminuye ",AO13)</f>
        <v>0- disminuye 0</v>
      </c>
      <c r="AQ13" s="572" t="e">
        <f>IF(V13="SI",O13-AO13,O13)</f>
        <v>#N/A</v>
      </c>
      <c r="AR13" s="573" t="e">
        <f>IF(AQ13&lt;=1,"Rara vez",VLOOKUP(AQ13,[37]Listas!$L$69:$M$73,2,0))</f>
        <v>#N/A</v>
      </c>
      <c r="AS13" s="572" t="e">
        <f>IF(W13="SI",Q13-AO13,Q13)</f>
        <v>#N/A</v>
      </c>
      <c r="AT13" s="573" t="e">
        <f>IF(AS13&lt;=9,"Moderado",IF(AS13=20,"Catastrófico",IF(AS13=18,"Moderado","Mayor")))</f>
        <v>#N/A</v>
      </c>
      <c r="AU13" s="573" t="e">
        <f>INDEX([37]Listas!$O$69:$Q$73,MATCH(AR13,[37]Listas!$M$69:$M$73,0),MATCH(AT13,[37]Listas!$O$67:$Q$67,0))</f>
        <v>#N/A</v>
      </c>
      <c r="AV13" s="627" t="s">
        <v>1194</v>
      </c>
      <c r="AW13" s="2049"/>
      <c r="AX13" s="2049"/>
      <c r="AY13" s="627" t="s">
        <v>1315</v>
      </c>
      <c r="AZ13" s="2050"/>
      <c r="BA13" s="2051"/>
      <c r="BB13" s="2052"/>
      <c r="BC13" s="2053"/>
      <c r="BD13" s="624"/>
    </row>
    <row r="14" spans="1:56" ht="59.25" hidden="1" customHeight="1" x14ac:dyDescent="0.2">
      <c r="A14" s="612"/>
      <c r="B14" s="1829"/>
      <c r="C14" s="1830"/>
      <c r="D14" s="1831"/>
      <c r="E14" s="608"/>
      <c r="F14" s="1843"/>
      <c r="G14" s="1844"/>
      <c r="H14" s="1845"/>
      <c r="I14" s="1829"/>
      <c r="J14" s="1830"/>
      <c r="K14" s="1831"/>
      <c r="L14" s="617"/>
      <c r="M14" s="631"/>
      <c r="N14" s="574"/>
      <c r="O14" s="96" t="e">
        <f>VLOOKUP(L14,[37]Listas!$M$69:$N$73,2,0)</f>
        <v>#N/A</v>
      </c>
      <c r="P14" s="96"/>
      <c r="Q14" s="96" t="e">
        <f>HLOOKUP(M14,[37]Listas!$O$67:$Q$68,2,0)</f>
        <v>#N/A</v>
      </c>
      <c r="R14" s="618" t="e">
        <f>INDEX([37]Listas!$O$69:$Q$73,MATCH(L14,[37]Listas!$M$69:$M$73,0),MATCH(M14,[37]Listas!$O$67:$Q$67,0))</f>
        <v>#N/A</v>
      </c>
      <c r="S14" s="1829"/>
      <c r="T14" s="1830"/>
      <c r="U14" s="1831"/>
      <c r="V14" s="607"/>
      <c r="W14" s="607"/>
      <c r="X14" s="607"/>
      <c r="Y14" s="607"/>
      <c r="Z14" s="607"/>
      <c r="AA14" s="607"/>
      <c r="AB14" s="607"/>
      <c r="AC14" s="607"/>
      <c r="AD14" s="607"/>
      <c r="AE14" s="607"/>
      <c r="AF14" s="575"/>
      <c r="AG14" s="96">
        <f>IF(Y14="SI",15,0)</f>
        <v>0</v>
      </c>
      <c r="AH14" s="96">
        <f>IF(Z14="SI",5,0)</f>
        <v>0</v>
      </c>
      <c r="AI14" s="96">
        <f>IF(AA14="SI",15,0)</f>
        <v>0</v>
      </c>
      <c r="AJ14" s="96">
        <f>IF(AB14="SI",10,0)</f>
        <v>0</v>
      </c>
      <c r="AK14" s="96">
        <f>IF(AC14="SI",15,0)</f>
        <v>0</v>
      </c>
      <c r="AL14" s="96">
        <f>IF(AD14="SI",10,0)</f>
        <v>0</v>
      </c>
      <c r="AM14" s="96">
        <f>IF(AE14="SI",30,0)</f>
        <v>0</v>
      </c>
      <c r="AN14" s="96">
        <f>SUM(AG14+AH14+AI14+AJ14+AK14+AL14+AM14)</f>
        <v>0</v>
      </c>
      <c r="AO14" s="96">
        <f>IF(AN14&lt;=50,0,IF(AN14&gt;=76,2,1))</f>
        <v>0</v>
      </c>
      <c r="AP14" s="618" t="str">
        <f>CONCATENATE(AN14,"- disminuye ",AO14)</f>
        <v>0- disminuye 0</v>
      </c>
      <c r="AQ14" s="96" t="e">
        <f>IF(V14="SI",O14-AO14,O14)</f>
        <v>#N/A</v>
      </c>
      <c r="AR14" s="618" t="e">
        <f>IF(AQ14&lt;=1,"Rara vez",VLOOKUP(AQ14,[37]Listas!$L$69:$M$73,2,0))</f>
        <v>#N/A</v>
      </c>
      <c r="AS14" s="96" t="e">
        <f>IF(W14="SI",Q14-AO14,Q14)</f>
        <v>#N/A</v>
      </c>
      <c r="AT14" s="618" t="e">
        <f>IF(AS14&lt;=9,"Moderado",IF(AS14=20,"Catastrófico",IF(AS14=18,"Moderado","Mayor")))</f>
        <v>#N/A</v>
      </c>
      <c r="AU14" s="618" t="e">
        <f>INDEX([37]Listas!$O$69:$Q$73,MATCH(AR14,[37]Listas!$M$69:$M$73,0),MATCH(AT14,[37]Listas!$O$67:$Q$67,0))</f>
        <v>#N/A</v>
      </c>
      <c r="AV14" s="617"/>
      <c r="AW14" s="608"/>
      <c r="AX14" s="608"/>
      <c r="AY14" s="617"/>
      <c r="AZ14" s="1862" t="s">
        <v>1190</v>
      </c>
      <c r="BA14" s="1862"/>
      <c r="BB14" s="1862"/>
      <c r="BC14" s="607"/>
      <c r="BD14" s="607"/>
    </row>
    <row r="15" spans="1:56" ht="3.75" customHeight="1" x14ac:dyDescent="0.2">
      <c r="A15" s="87"/>
      <c r="B15" s="97"/>
      <c r="C15" s="97"/>
      <c r="D15" s="97"/>
      <c r="E15" s="90"/>
      <c r="F15" s="97"/>
      <c r="G15" s="97"/>
      <c r="H15" s="97"/>
      <c r="I15" s="97"/>
      <c r="J15" s="97"/>
      <c r="K15" s="97"/>
      <c r="L15" s="90"/>
      <c r="M15" s="90"/>
      <c r="N15" s="90"/>
      <c r="O15" s="90"/>
      <c r="P15" s="90"/>
      <c r="Q15" s="90"/>
      <c r="R15" s="90"/>
      <c r="S15" s="97"/>
      <c r="T15" s="97"/>
      <c r="U15" s="97"/>
      <c r="V15" s="90"/>
      <c r="W15" s="90"/>
      <c r="X15" s="90"/>
      <c r="Y15" s="90"/>
      <c r="Z15" s="90"/>
      <c r="AA15" s="90"/>
      <c r="AB15" s="90"/>
      <c r="AC15" s="90"/>
      <c r="AD15" s="90"/>
      <c r="AE15" s="90"/>
      <c r="AF15" s="90"/>
      <c r="AG15" s="90"/>
      <c r="AH15" s="90"/>
      <c r="AI15" s="90"/>
      <c r="AJ15" s="90"/>
      <c r="AK15" s="90"/>
      <c r="AL15" s="90"/>
      <c r="AM15" s="90"/>
      <c r="AN15" s="90"/>
      <c r="AO15" s="90"/>
      <c r="AP15" s="90"/>
      <c r="AQ15" s="90"/>
      <c r="AR15" s="90"/>
      <c r="AS15" s="90"/>
      <c r="AT15" s="90"/>
      <c r="AU15" s="90"/>
      <c r="AV15" s="97"/>
      <c r="AW15" s="97"/>
      <c r="AX15" s="97"/>
      <c r="AY15" s="90"/>
      <c r="AZ15" s="98"/>
      <c r="BA15" s="98"/>
      <c r="BB15" s="98"/>
      <c r="BC15" s="99"/>
      <c r="BD15" s="100"/>
    </row>
    <row r="16" spans="1:56" ht="15" customHeight="1" x14ac:dyDescent="0.2">
      <c r="A16" s="91"/>
      <c r="B16" s="1863" t="s">
        <v>1196</v>
      </c>
      <c r="C16" s="1863"/>
      <c r="D16" s="1863"/>
      <c r="E16" s="1863"/>
      <c r="F16" s="1863"/>
      <c r="G16" s="1863"/>
      <c r="H16" s="1863"/>
      <c r="I16" s="1863"/>
      <c r="J16" s="1863"/>
      <c r="K16" s="1863"/>
      <c r="L16" s="1863"/>
      <c r="M16" s="1863"/>
      <c r="N16" s="1863"/>
      <c r="O16" s="1863"/>
      <c r="P16" s="1863"/>
      <c r="Q16" s="1863"/>
      <c r="R16" s="1863"/>
      <c r="S16" s="1863"/>
      <c r="T16" s="1863"/>
      <c r="U16" s="1863"/>
      <c r="V16" s="101"/>
      <c r="W16" s="101"/>
      <c r="X16" s="101"/>
      <c r="Y16" s="101"/>
      <c r="Z16" s="101"/>
      <c r="AA16" s="101"/>
      <c r="AB16" s="101"/>
      <c r="AC16" s="101"/>
      <c r="AD16" s="101"/>
      <c r="AE16" s="101"/>
      <c r="AF16" s="101"/>
      <c r="AG16" s="101"/>
      <c r="AH16" s="101"/>
      <c r="AI16" s="101"/>
      <c r="AJ16" s="101"/>
      <c r="AK16" s="101"/>
      <c r="AL16" s="101"/>
      <c r="AM16" s="101"/>
      <c r="AN16" s="101"/>
      <c r="AO16" s="101"/>
      <c r="AP16" s="101"/>
      <c r="AQ16" s="101"/>
      <c r="AR16" s="101"/>
      <c r="AS16" s="101"/>
      <c r="AT16" s="101"/>
      <c r="AU16" s="90"/>
      <c r="AV16" s="102"/>
      <c r="AW16" s="102"/>
      <c r="AX16" s="102"/>
      <c r="AY16" s="1864" t="s">
        <v>3068</v>
      </c>
      <c r="AZ16" s="1865"/>
      <c r="BA16" s="1865"/>
      <c r="BB16" s="1865"/>
      <c r="BC16" s="1865"/>
      <c r="BD16" s="1865"/>
    </row>
    <row r="17" spans="1:56" s="104" customFormat="1" ht="19.5" customHeight="1" x14ac:dyDescent="0.2">
      <c r="A17" s="103"/>
      <c r="B17" s="1866" t="s">
        <v>1197</v>
      </c>
      <c r="C17" s="1867"/>
      <c r="D17" s="1867"/>
      <c r="E17" s="1867"/>
      <c r="F17" s="1867"/>
      <c r="G17" s="1867"/>
      <c r="H17" s="1868"/>
      <c r="I17" s="1866" t="s">
        <v>1198</v>
      </c>
      <c r="J17" s="1867"/>
      <c r="K17" s="1867"/>
      <c r="L17" s="1867"/>
      <c r="M17" s="1867"/>
      <c r="N17" s="1867"/>
      <c r="O17" s="1867"/>
      <c r="P17" s="1867"/>
      <c r="Q17" s="1867"/>
      <c r="R17" s="1867"/>
      <c r="S17" s="1867"/>
      <c r="T17" s="1867"/>
      <c r="U17" s="1868"/>
      <c r="V17" s="1866" t="s">
        <v>604</v>
      </c>
      <c r="W17" s="1867"/>
      <c r="X17" s="1867"/>
      <c r="Y17" s="1867"/>
      <c r="Z17" s="1867"/>
      <c r="AA17" s="1867"/>
      <c r="AB17" s="1867"/>
      <c r="AC17" s="1867"/>
      <c r="AD17" s="1867"/>
      <c r="AE17" s="1867"/>
      <c r="AF17" s="1867"/>
      <c r="AG17" s="1867"/>
      <c r="AH17" s="1867"/>
      <c r="AI17" s="1867"/>
      <c r="AJ17" s="1867"/>
      <c r="AK17" s="1867"/>
      <c r="AL17" s="1867"/>
      <c r="AM17" s="1867"/>
      <c r="AN17" s="1867"/>
      <c r="AO17" s="1867"/>
      <c r="AP17" s="1868"/>
      <c r="AQ17" s="576" t="s">
        <v>605</v>
      </c>
      <c r="AR17" s="1866" t="s">
        <v>605</v>
      </c>
      <c r="AS17" s="1867"/>
      <c r="AT17" s="1867"/>
      <c r="AU17" s="1867"/>
      <c r="AV17" s="1867"/>
      <c r="AW17" s="1868"/>
      <c r="AX17" s="102"/>
      <c r="AY17" s="1865"/>
      <c r="AZ17" s="1865"/>
      <c r="BA17" s="1865"/>
      <c r="BB17" s="1865"/>
      <c r="BC17" s="1865"/>
      <c r="BD17" s="1865"/>
    </row>
    <row r="18" spans="1:56" s="104" customFormat="1" ht="25.5" customHeight="1" x14ac:dyDescent="0.2">
      <c r="A18" s="105"/>
      <c r="B18" s="1869" t="s">
        <v>648</v>
      </c>
      <c r="C18" s="1870"/>
      <c r="D18" s="1870"/>
      <c r="E18" s="1870"/>
      <c r="F18" s="1870"/>
      <c r="G18" s="1870"/>
      <c r="H18" s="1871"/>
      <c r="I18" s="1869" t="s">
        <v>3069</v>
      </c>
      <c r="J18" s="1870"/>
      <c r="K18" s="1870"/>
      <c r="L18" s="1870"/>
      <c r="M18" s="1870"/>
      <c r="N18" s="1870"/>
      <c r="O18" s="1870"/>
      <c r="P18" s="1870"/>
      <c r="Q18" s="1870"/>
      <c r="R18" s="1870"/>
      <c r="S18" s="1870"/>
      <c r="T18" s="1870"/>
      <c r="U18" s="1871"/>
      <c r="V18" s="1869" t="s">
        <v>1398</v>
      </c>
      <c r="W18" s="1870"/>
      <c r="X18" s="1870"/>
      <c r="Y18" s="1870"/>
      <c r="Z18" s="1870"/>
      <c r="AA18" s="1870"/>
      <c r="AB18" s="1870"/>
      <c r="AC18" s="1870"/>
      <c r="AD18" s="1870"/>
      <c r="AE18" s="1870"/>
      <c r="AF18" s="1870"/>
      <c r="AG18" s="1870"/>
      <c r="AH18" s="1870"/>
      <c r="AI18" s="1870"/>
      <c r="AJ18" s="1870"/>
      <c r="AK18" s="1870"/>
      <c r="AL18" s="1870"/>
      <c r="AM18" s="1870"/>
      <c r="AN18" s="1870"/>
      <c r="AO18" s="1870"/>
      <c r="AP18" s="1871"/>
      <c r="AQ18" s="106"/>
      <c r="AR18" s="1869"/>
      <c r="AS18" s="1870"/>
      <c r="AT18" s="1870"/>
      <c r="AU18" s="1870"/>
      <c r="AV18" s="1870"/>
      <c r="AW18" s="1871"/>
      <c r="AX18" s="102"/>
      <c r="AY18" s="1865"/>
      <c r="AZ18" s="1865"/>
      <c r="BA18" s="1865"/>
      <c r="BB18" s="1865"/>
      <c r="BC18" s="1865"/>
      <c r="BD18" s="1865"/>
    </row>
    <row r="19" spans="1:56" s="104" customFormat="1" ht="25.5" customHeight="1" x14ac:dyDescent="0.2">
      <c r="A19" s="105"/>
      <c r="B19" s="1869"/>
      <c r="C19" s="1870"/>
      <c r="D19" s="1870"/>
      <c r="E19" s="1870"/>
      <c r="F19" s="1870"/>
      <c r="G19" s="1870"/>
      <c r="H19" s="1871"/>
      <c r="I19" s="1869"/>
      <c r="J19" s="1870"/>
      <c r="K19" s="1870"/>
      <c r="L19" s="1870"/>
      <c r="M19" s="1870"/>
      <c r="N19" s="1870"/>
      <c r="O19" s="1870"/>
      <c r="P19" s="1870"/>
      <c r="Q19" s="1870"/>
      <c r="R19" s="1870"/>
      <c r="S19" s="1870"/>
      <c r="T19" s="1870"/>
      <c r="U19" s="1871"/>
      <c r="V19" s="1869"/>
      <c r="W19" s="1870"/>
      <c r="X19" s="1870"/>
      <c r="Y19" s="1870"/>
      <c r="Z19" s="1870"/>
      <c r="AA19" s="1870"/>
      <c r="AB19" s="1870"/>
      <c r="AC19" s="1870"/>
      <c r="AD19" s="1870"/>
      <c r="AE19" s="1870"/>
      <c r="AF19" s="1870"/>
      <c r="AG19" s="1870"/>
      <c r="AH19" s="1870"/>
      <c r="AI19" s="1870"/>
      <c r="AJ19" s="1870"/>
      <c r="AK19" s="1870"/>
      <c r="AL19" s="1870"/>
      <c r="AM19" s="1870"/>
      <c r="AN19" s="1870"/>
      <c r="AO19" s="1870"/>
      <c r="AP19" s="1871"/>
      <c r="AQ19" s="106"/>
      <c r="AR19" s="1869"/>
      <c r="AS19" s="1870"/>
      <c r="AT19" s="1870"/>
      <c r="AU19" s="1870"/>
      <c r="AV19" s="1870"/>
      <c r="AW19" s="1871"/>
      <c r="AX19" s="102"/>
      <c r="AY19" s="1865"/>
      <c r="AZ19" s="1865"/>
      <c r="BA19" s="1865"/>
      <c r="BB19" s="1865"/>
      <c r="BC19" s="1865"/>
      <c r="BD19" s="1865"/>
    </row>
    <row r="20" spans="1:56" x14ac:dyDescent="0.2">
      <c r="A20" s="107"/>
      <c r="B20" s="107"/>
      <c r="C20" s="107"/>
      <c r="D20" s="107"/>
      <c r="E20" s="108"/>
      <c r="F20" s="107"/>
      <c r="G20" s="107"/>
      <c r="H20" s="107"/>
      <c r="I20" s="107"/>
      <c r="J20" s="107"/>
      <c r="K20" s="107"/>
      <c r="L20" s="109"/>
      <c r="M20" s="109"/>
      <c r="N20" s="109"/>
      <c r="O20" s="109"/>
      <c r="P20" s="109"/>
      <c r="Q20" s="109"/>
      <c r="R20" s="109"/>
      <c r="S20" s="109"/>
      <c r="T20" s="109"/>
      <c r="U20" s="109"/>
      <c r="V20" s="108"/>
      <c r="W20" s="108"/>
      <c r="X20" s="108"/>
      <c r="Y20" s="108"/>
      <c r="Z20" s="108"/>
      <c r="AA20" s="108"/>
      <c r="AB20" s="108"/>
      <c r="AC20" s="108"/>
      <c r="AD20" s="108"/>
      <c r="AE20" s="108"/>
      <c r="AF20" s="108"/>
      <c r="AG20" s="108"/>
      <c r="AH20" s="108"/>
      <c r="AI20" s="108"/>
      <c r="AJ20" s="108"/>
      <c r="AK20" s="108"/>
      <c r="AL20" s="108"/>
      <c r="AM20" s="108"/>
      <c r="AN20" s="108"/>
      <c r="AO20" s="108"/>
      <c r="AP20" s="108"/>
      <c r="AQ20" s="108"/>
      <c r="AR20" s="108"/>
      <c r="AS20" s="108"/>
      <c r="AT20" s="108"/>
      <c r="AU20" s="108"/>
      <c r="AV20" s="109"/>
      <c r="AW20" s="109"/>
      <c r="AX20" s="109"/>
      <c r="AY20" s="108"/>
      <c r="AZ20" s="107"/>
      <c r="BA20" s="107"/>
      <c r="BB20" s="107"/>
      <c r="BC20" s="108"/>
      <c r="BD20" s="108"/>
    </row>
    <row r="21" spans="1:56" x14ac:dyDescent="0.2">
      <c r="A21" s="107"/>
      <c r="B21" s="107"/>
      <c r="C21" s="107"/>
      <c r="D21" s="107"/>
      <c r="E21" s="108"/>
      <c r="F21" s="107"/>
      <c r="G21" s="107"/>
      <c r="H21" s="107"/>
      <c r="I21" s="107"/>
      <c r="J21" s="107"/>
      <c r="K21" s="107"/>
      <c r="L21" s="109"/>
      <c r="M21" s="109"/>
      <c r="N21" s="109"/>
      <c r="O21" s="109"/>
      <c r="P21" s="109"/>
      <c r="Q21" s="109"/>
      <c r="R21" s="109"/>
      <c r="S21" s="109"/>
      <c r="T21" s="109"/>
      <c r="U21" s="109"/>
      <c r="V21" s="108"/>
      <c r="W21" s="108"/>
      <c r="X21" s="108"/>
      <c r="Y21" s="108"/>
      <c r="Z21" s="108"/>
      <c r="AA21" s="108"/>
      <c r="AB21" s="108"/>
      <c r="AC21" s="108"/>
      <c r="AD21" s="108"/>
      <c r="AE21" s="108"/>
      <c r="AF21" s="108"/>
      <c r="AG21" s="108"/>
      <c r="AH21" s="108"/>
      <c r="AI21" s="108"/>
      <c r="AJ21" s="108"/>
      <c r="AK21" s="108"/>
      <c r="AL21" s="108"/>
      <c r="AM21" s="108"/>
      <c r="AN21" s="108"/>
      <c r="AO21" s="108"/>
      <c r="AP21" s="108"/>
      <c r="AQ21" s="108"/>
      <c r="AR21" s="108"/>
      <c r="AS21" s="108"/>
      <c r="AT21" s="108"/>
      <c r="AU21" s="108"/>
      <c r="AV21" s="109"/>
      <c r="AW21" s="109"/>
      <c r="AX21" s="109"/>
      <c r="AY21" s="108"/>
      <c r="AZ21" s="107"/>
      <c r="BA21" s="107"/>
      <c r="BB21" s="107"/>
      <c r="BC21" s="108"/>
      <c r="BD21" s="108"/>
    </row>
    <row r="22" spans="1:56" x14ac:dyDescent="0.2">
      <c r="A22" s="107"/>
      <c r="B22" s="107"/>
      <c r="C22" s="107"/>
      <c r="D22" s="107"/>
      <c r="E22" s="108"/>
      <c r="F22" s="107"/>
      <c r="G22" s="107"/>
      <c r="H22" s="107"/>
      <c r="I22" s="107"/>
      <c r="J22" s="107"/>
      <c r="K22" s="107"/>
      <c r="L22" s="109"/>
      <c r="M22" s="109"/>
      <c r="N22" s="109"/>
      <c r="O22" s="109"/>
      <c r="P22" s="109"/>
      <c r="Q22" s="109"/>
      <c r="R22" s="109"/>
      <c r="S22" s="109"/>
      <c r="T22" s="109"/>
      <c r="U22" s="109"/>
      <c r="V22" s="108"/>
      <c r="W22" s="108"/>
      <c r="X22" s="108"/>
      <c r="Y22" s="108"/>
      <c r="Z22" s="108"/>
      <c r="AA22" s="108"/>
      <c r="AB22" s="108"/>
      <c r="AC22" s="108"/>
      <c r="AD22" s="108"/>
      <c r="AE22" s="108"/>
      <c r="AF22" s="108"/>
      <c r="AG22" s="108"/>
      <c r="AH22" s="108"/>
      <c r="AI22" s="108"/>
      <c r="AJ22" s="108"/>
      <c r="AK22" s="108"/>
      <c r="AL22" s="108"/>
      <c r="AM22" s="108"/>
      <c r="AN22" s="108"/>
      <c r="AO22" s="108"/>
      <c r="AP22" s="108"/>
      <c r="AQ22" s="108"/>
      <c r="AR22" s="108"/>
      <c r="AS22" s="108"/>
      <c r="AT22" s="108"/>
      <c r="AU22" s="108"/>
      <c r="AV22" s="109"/>
      <c r="AW22" s="109"/>
      <c r="AX22" s="109"/>
      <c r="AY22" s="108"/>
      <c r="AZ22" s="107"/>
      <c r="BA22" s="107"/>
      <c r="BB22" s="107"/>
      <c r="BC22" s="108"/>
      <c r="BD22" s="108"/>
    </row>
    <row r="23" spans="1:56" x14ac:dyDescent="0.2">
      <c r="A23" s="107"/>
      <c r="B23" s="107"/>
      <c r="C23" s="107"/>
      <c r="D23" s="107"/>
      <c r="E23" s="108"/>
      <c r="F23" s="107"/>
      <c r="G23" s="107"/>
      <c r="H23" s="107"/>
      <c r="I23" s="107"/>
      <c r="J23" s="107"/>
      <c r="K23" s="107"/>
      <c r="L23" s="109"/>
      <c r="M23" s="109"/>
      <c r="N23" s="109"/>
      <c r="O23" s="109"/>
      <c r="P23" s="109"/>
      <c r="Q23" s="109"/>
      <c r="R23" s="109"/>
      <c r="S23" s="109"/>
      <c r="T23" s="109"/>
      <c r="U23" s="109"/>
      <c r="V23" s="108"/>
      <c r="W23" s="108"/>
      <c r="X23" s="108"/>
      <c r="Y23" s="108"/>
      <c r="Z23" s="108"/>
      <c r="AA23" s="108"/>
      <c r="AB23" s="108"/>
      <c r="AC23" s="108"/>
      <c r="AD23" s="108"/>
      <c r="AE23" s="108"/>
      <c r="AF23" s="108"/>
      <c r="AG23" s="108"/>
      <c r="AH23" s="108"/>
      <c r="AI23" s="108"/>
      <c r="AJ23" s="108"/>
      <c r="AK23" s="108"/>
      <c r="AL23" s="108"/>
      <c r="AM23" s="108"/>
      <c r="AN23" s="108"/>
      <c r="AO23" s="108"/>
      <c r="AP23" s="108"/>
      <c r="AQ23" s="108"/>
      <c r="AR23" s="108"/>
      <c r="AS23" s="108"/>
      <c r="AT23" s="108"/>
      <c r="AU23" s="108"/>
      <c r="AV23" s="109"/>
      <c r="AW23" s="109"/>
      <c r="AX23" s="109"/>
      <c r="AY23" s="108"/>
      <c r="AZ23" s="107"/>
      <c r="BA23" s="107"/>
      <c r="BB23" s="107"/>
      <c r="BC23" s="108"/>
      <c r="BD23" s="108"/>
    </row>
    <row r="24" spans="1:56" x14ac:dyDescent="0.2">
      <c r="A24" s="107"/>
      <c r="B24" s="107"/>
      <c r="C24" s="107"/>
      <c r="D24" s="107"/>
      <c r="E24" s="108"/>
      <c r="F24" s="107"/>
      <c r="G24" s="107"/>
      <c r="H24" s="107"/>
      <c r="I24" s="107"/>
      <c r="J24" s="107"/>
      <c r="K24" s="107"/>
      <c r="L24" s="109"/>
      <c r="M24" s="109"/>
      <c r="N24" s="109"/>
      <c r="O24" s="109"/>
      <c r="P24" s="109"/>
      <c r="Q24" s="109"/>
      <c r="R24" s="109"/>
      <c r="S24" s="109"/>
      <c r="T24" s="109"/>
      <c r="U24" s="109"/>
      <c r="V24" s="108"/>
      <c r="W24" s="108"/>
      <c r="X24" s="108"/>
      <c r="Y24" s="108"/>
      <c r="Z24" s="108"/>
      <c r="AA24" s="108"/>
      <c r="AB24" s="108"/>
      <c r="AC24" s="108"/>
      <c r="AD24" s="108"/>
      <c r="AE24" s="108"/>
      <c r="AF24" s="108"/>
      <c r="AG24" s="108"/>
      <c r="AH24" s="108"/>
      <c r="AI24" s="108"/>
      <c r="AJ24" s="108"/>
      <c r="AK24" s="108"/>
      <c r="AL24" s="108"/>
      <c r="AM24" s="108"/>
      <c r="AN24" s="108"/>
      <c r="AO24" s="108"/>
      <c r="AP24" s="108"/>
      <c r="AQ24" s="108"/>
      <c r="AR24" s="108"/>
      <c r="AS24" s="108"/>
      <c r="AT24" s="108"/>
      <c r="AU24" s="108"/>
      <c r="AV24" s="109"/>
      <c r="AW24" s="109"/>
      <c r="AX24" s="109"/>
      <c r="AY24" s="108"/>
      <c r="AZ24" s="107"/>
      <c r="BA24" s="107"/>
      <c r="BB24" s="107"/>
      <c r="BC24" s="108"/>
      <c r="BD24" s="108"/>
    </row>
    <row r="25" spans="1:56" x14ac:dyDescent="0.2">
      <c r="A25" s="107"/>
      <c r="B25" s="107"/>
      <c r="C25" s="107"/>
      <c r="D25" s="107"/>
      <c r="E25" s="108"/>
      <c r="F25" s="107"/>
      <c r="G25" s="107"/>
      <c r="H25" s="107"/>
      <c r="I25" s="107"/>
      <c r="J25" s="107"/>
      <c r="K25" s="107"/>
      <c r="L25" s="109"/>
      <c r="M25" s="109"/>
      <c r="N25" s="109"/>
      <c r="O25" s="109"/>
      <c r="P25" s="109"/>
      <c r="Q25" s="109"/>
      <c r="R25" s="109"/>
      <c r="S25" s="109"/>
      <c r="T25" s="109"/>
      <c r="U25" s="109"/>
      <c r="V25" s="108"/>
      <c r="W25" s="108"/>
      <c r="X25" s="108"/>
      <c r="Y25" s="108"/>
      <c r="Z25" s="108"/>
      <c r="AA25" s="108"/>
      <c r="AB25" s="108"/>
      <c r="AC25" s="108"/>
      <c r="AD25" s="108"/>
      <c r="AE25" s="108"/>
      <c r="AF25" s="108"/>
      <c r="AG25" s="108"/>
      <c r="AH25" s="108"/>
      <c r="AI25" s="108"/>
      <c r="AJ25" s="108"/>
      <c r="AK25" s="108"/>
      <c r="AL25" s="108"/>
      <c r="AM25" s="108"/>
      <c r="AN25" s="108"/>
      <c r="AO25" s="108"/>
      <c r="AP25" s="108"/>
      <c r="AQ25" s="108"/>
      <c r="AR25" s="108"/>
      <c r="AS25" s="108"/>
      <c r="AT25" s="108"/>
      <c r="AU25" s="108"/>
      <c r="AV25" s="109"/>
      <c r="AW25" s="109"/>
      <c r="AX25" s="109"/>
      <c r="AY25" s="108"/>
      <c r="AZ25" s="107"/>
      <c r="BA25" s="107"/>
      <c r="BB25" s="107"/>
      <c r="BC25" s="108"/>
      <c r="BD25" s="108"/>
    </row>
    <row r="26" spans="1:56" x14ac:dyDescent="0.2">
      <c r="A26" s="107"/>
      <c r="B26" s="107"/>
      <c r="C26" s="107"/>
      <c r="D26" s="107"/>
      <c r="E26" s="108"/>
      <c r="F26" s="107"/>
      <c r="G26" s="107"/>
      <c r="H26" s="107"/>
      <c r="I26" s="107"/>
      <c r="J26" s="107"/>
      <c r="K26" s="107"/>
      <c r="L26" s="109"/>
      <c r="M26" s="109"/>
      <c r="N26" s="109"/>
      <c r="O26" s="109"/>
      <c r="P26" s="109"/>
      <c r="Q26" s="109"/>
      <c r="R26" s="109"/>
      <c r="S26" s="109"/>
      <c r="T26" s="109"/>
      <c r="U26" s="109"/>
      <c r="V26" s="108"/>
      <c r="W26" s="108"/>
      <c r="X26" s="108"/>
      <c r="Y26" s="108"/>
      <c r="Z26" s="108"/>
      <c r="AA26" s="108"/>
      <c r="AB26" s="108"/>
      <c r="AC26" s="108"/>
      <c r="AD26" s="108"/>
      <c r="AE26" s="108"/>
      <c r="AF26" s="108"/>
      <c r="AG26" s="108"/>
      <c r="AH26" s="108"/>
      <c r="AI26" s="108"/>
      <c r="AJ26" s="108"/>
      <c r="AK26" s="108"/>
      <c r="AL26" s="108"/>
      <c r="AM26" s="108"/>
      <c r="AN26" s="108"/>
      <c r="AO26" s="108"/>
      <c r="AP26" s="108"/>
      <c r="AQ26" s="108"/>
      <c r="AR26" s="108"/>
      <c r="AS26" s="108"/>
      <c r="AT26" s="108"/>
      <c r="AU26" s="108"/>
      <c r="AV26" s="109"/>
      <c r="AW26" s="109"/>
      <c r="AX26" s="109"/>
      <c r="AY26" s="108"/>
      <c r="AZ26" s="107"/>
      <c r="BA26" s="107"/>
      <c r="BB26" s="107"/>
      <c r="BC26" s="108"/>
      <c r="BD26" s="108"/>
    </row>
    <row r="27" spans="1:56" x14ac:dyDescent="0.2">
      <c r="A27" s="107"/>
      <c r="B27" s="107"/>
      <c r="C27" s="107"/>
      <c r="D27" s="107"/>
      <c r="E27" s="108"/>
      <c r="F27" s="107"/>
      <c r="G27" s="107"/>
      <c r="H27" s="107"/>
      <c r="I27" s="107"/>
      <c r="J27" s="107"/>
      <c r="K27" s="107"/>
      <c r="L27" s="109"/>
      <c r="M27" s="109"/>
      <c r="N27" s="109"/>
      <c r="O27" s="109"/>
      <c r="P27" s="109"/>
      <c r="Q27" s="109"/>
      <c r="R27" s="109"/>
      <c r="S27" s="109"/>
      <c r="T27" s="109"/>
      <c r="U27" s="109"/>
      <c r="V27" s="108"/>
      <c r="W27" s="108"/>
      <c r="X27" s="108"/>
      <c r="Y27" s="108"/>
      <c r="Z27" s="108"/>
      <c r="AA27" s="108"/>
      <c r="AB27" s="108"/>
      <c r="AC27" s="108"/>
      <c r="AD27" s="108"/>
      <c r="AE27" s="108"/>
      <c r="AF27" s="108"/>
      <c r="AG27" s="108"/>
      <c r="AH27" s="108"/>
      <c r="AI27" s="108"/>
      <c r="AJ27" s="108"/>
      <c r="AK27" s="108"/>
      <c r="AL27" s="108"/>
      <c r="AM27" s="108"/>
      <c r="AN27" s="108"/>
      <c r="AO27" s="108"/>
      <c r="AP27" s="108"/>
      <c r="AQ27" s="108"/>
      <c r="AR27" s="108"/>
      <c r="AS27" s="108"/>
      <c r="AT27" s="108"/>
      <c r="AU27" s="108"/>
      <c r="AV27" s="109"/>
      <c r="AW27" s="109"/>
      <c r="AX27" s="109"/>
      <c r="AY27" s="108"/>
      <c r="AZ27" s="107"/>
      <c r="BA27" s="107"/>
      <c r="BB27" s="107"/>
      <c r="BC27" s="108"/>
      <c r="BD27" s="108"/>
    </row>
    <row r="28" spans="1:56" x14ac:dyDescent="0.2">
      <c r="A28" s="107"/>
      <c r="B28" s="107"/>
      <c r="C28" s="107"/>
      <c r="D28" s="107"/>
      <c r="E28" s="108"/>
      <c r="F28" s="107"/>
      <c r="G28" s="107"/>
      <c r="H28" s="107"/>
      <c r="I28" s="107"/>
      <c r="J28" s="107"/>
      <c r="K28" s="107"/>
      <c r="L28" s="109"/>
      <c r="M28" s="109"/>
      <c r="N28" s="109"/>
      <c r="O28" s="109"/>
      <c r="P28" s="109"/>
      <c r="Q28" s="109"/>
      <c r="R28" s="109"/>
      <c r="S28" s="109"/>
      <c r="T28" s="109"/>
      <c r="U28" s="109"/>
      <c r="V28" s="108"/>
      <c r="W28" s="108"/>
      <c r="X28" s="108"/>
      <c r="Y28" s="108"/>
      <c r="Z28" s="108"/>
      <c r="AA28" s="108"/>
      <c r="AB28" s="108"/>
      <c r="AC28" s="108"/>
      <c r="AD28" s="108"/>
      <c r="AE28" s="108"/>
      <c r="AF28" s="108"/>
      <c r="AG28" s="108"/>
      <c r="AH28" s="108"/>
      <c r="AI28" s="108"/>
      <c r="AJ28" s="108"/>
      <c r="AK28" s="108"/>
      <c r="AL28" s="108"/>
      <c r="AM28" s="108"/>
      <c r="AN28" s="108"/>
      <c r="AO28" s="108"/>
      <c r="AP28" s="108"/>
      <c r="AQ28" s="108"/>
      <c r="AR28" s="108"/>
      <c r="AS28" s="108"/>
      <c r="AT28" s="108"/>
      <c r="AU28" s="108"/>
      <c r="AV28" s="109"/>
      <c r="AW28" s="109"/>
      <c r="AX28" s="109"/>
      <c r="AY28" s="108"/>
      <c r="AZ28" s="107"/>
      <c r="BA28" s="107"/>
      <c r="BB28" s="107"/>
      <c r="BC28" s="108"/>
      <c r="BD28" s="108"/>
    </row>
    <row r="29" spans="1:56" x14ac:dyDescent="0.2">
      <c r="A29" s="107"/>
      <c r="B29" s="107"/>
      <c r="C29" s="107"/>
      <c r="D29" s="107"/>
      <c r="E29" s="108"/>
      <c r="F29" s="107"/>
      <c r="G29" s="107"/>
      <c r="H29" s="107"/>
      <c r="I29" s="107"/>
      <c r="J29" s="107"/>
      <c r="K29" s="107"/>
      <c r="L29" s="109"/>
      <c r="M29" s="109"/>
      <c r="N29" s="109"/>
      <c r="O29" s="109"/>
      <c r="P29" s="109"/>
      <c r="Q29" s="109"/>
      <c r="R29" s="109"/>
      <c r="S29" s="109"/>
      <c r="T29" s="109"/>
      <c r="U29" s="109"/>
      <c r="V29" s="108"/>
      <c r="W29" s="108"/>
      <c r="X29" s="108"/>
      <c r="Y29" s="108"/>
      <c r="Z29" s="108"/>
      <c r="AA29" s="108"/>
      <c r="AB29" s="108"/>
      <c r="AC29" s="108"/>
      <c r="AD29" s="108"/>
      <c r="AE29" s="108"/>
      <c r="AF29" s="108"/>
      <c r="AG29" s="108"/>
      <c r="AH29" s="108"/>
      <c r="AI29" s="108"/>
      <c r="AJ29" s="108"/>
      <c r="AK29" s="108"/>
      <c r="AL29" s="108"/>
      <c r="AM29" s="108"/>
      <c r="AN29" s="108"/>
      <c r="AO29" s="108"/>
      <c r="AP29" s="108"/>
      <c r="AQ29" s="108"/>
      <c r="AR29" s="108"/>
      <c r="AS29" s="108"/>
      <c r="AT29" s="108"/>
      <c r="AU29" s="108"/>
      <c r="AV29" s="109"/>
      <c r="AW29" s="109"/>
      <c r="AX29" s="109"/>
      <c r="AY29" s="108"/>
      <c r="AZ29" s="107"/>
      <c r="BA29" s="107"/>
      <c r="BB29" s="107"/>
      <c r="BC29" s="108"/>
      <c r="BD29" s="108"/>
    </row>
    <row r="30" spans="1:56" x14ac:dyDescent="0.2">
      <c r="A30" s="107"/>
      <c r="B30" s="107"/>
      <c r="C30" s="107"/>
      <c r="D30" s="107"/>
      <c r="E30" s="108"/>
      <c r="F30" s="107"/>
      <c r="G30" s="107"/>
      <c r="H30" s="107"/>
      <c r="I30" s="107"/>
      <c r="J30" s="107"/>
      <c r="K30" s="107"/>
      <c r="L30" s="109"/>
      <c r="M30" s="109"/>
      <c r="N30" s="109"/>
      <c r="O30" s="109"/>
      <c r="P30" s="109"/>
      <c r="Q30" s="109"/>
      <c r="R30" s="109"/>
      <c r="S30" s="109"/>
      <c r="T30" s="109"/>
      <c r="U30" s="109"/>
      <c r="V30" s="108"/>
      <c r="W30" s="108"/>
      <c r="X30" s="108"/>
      <c r="Y30" s="108"/>
      <c r="Z30" s="108"/>
      <c r="AA30" s="108"/>
      <c r="AB30" s="108"/>
      <c r="AC30" s="108"/>
      <c r="AD30" s="108"/>
      <c r="AE30" s="108"/>
      <c r="AF30" s="108"/>
      <c r="AG30" s="108"/>
      <c r="AH30" s="108"/>
      <c r="AI30" s="108"/>
      <c r="AJ30" s="108"/>
      <c r="AK30" s="108"/>
      <c r="AL30" s="108"/>
      <c r="AM30" s="108"/>
      <c r="AN30" s="108"/>
      <c r="AO30" s="108"/>
      <c r="AP30" s="108"/>
      <c r="AQ30" s="108"/>
      <c r="AR30" s="108"/>
      <c r="AS30" s="108"/>
      <c r="AT30" s="108"/>
      <c r="AU30" s="108"/>
      <c r="AV30" s="109"/>
      <c r="AW30" s="109"/>
      <c r="AX30" s="109"/>
      <c r="AY30" s="108"/>
      <c r="AZ30" s="107"/>
      <c r="BA30" s="107"/>
      <c r="BB30" s="107"/>
      <c r="BC30" s="108"/>
      <c r="BD30" s="108"/>
    </row>
    <row r="31" spans="1:56" x14ac:dyDescent="0.2">
      <c r="A31" s="107"/>
      <c r="B31" s="107"/>
      <c r="C31" s="107"/>
      <c r="D31" s="107"/>
      <c r="E31" s="108"/>
      <c r="F31" s="107"/>
      <c r="G31" s="107"/>
      <c r="H31" s="107"/>
      <c r="I31" s="107"/>
      <c r="J31" s="107"/>
      <c r="K31" s="107"/>
      <c r="L31" s="109"/>
      <c r="M31" s="109"/>
      <c r="N31" s="109"/>
      <c r="O31" s="109"/>
      <c r="P31" s="109"/>
      <c r="Q31" s="109"/>
      <c r="R31" s="109"/>
      <c r="S31" s="109"/>
      <c r="T31" s="109"/>
      <c r="U31" s="109"/>
      <c r="V31" s="108"/>
      <c r="W31" s="108"/>
      <c r="X31" s="108"/>
      <c r="Y31" s="108"/>
      <c r="Z31" s="108"/>
      <c r="AA31" s="108"/>
      <c r="AB31" s="108"/>
      <c r="AC31" s="108"/>
      <c r="AD31" s="108"/>
      <c r="AE31" s="108"/>
      <c r="AF31" s="108"/>
      <c r="AG31" s="108"/>
      <c r="AH31" s="108"/>
      <c r="AI31" s="108"/>
      <c r="AJ31" s="108"/>
      <c r="AK31" s="108"/>
      <c r="AL31" s="108"/>
      <c r="AM31" s="108"/>
      <c r="AN31" s="108"/>
      <c r="AO31" s="108"/>
      <c r="AP31" s="108"/>
      <c r="AQ31" s="108"/>
      <c r="AR31" s="108"/>
      <c r="AS31" s="108"/>
      <c r="AT31" s="108"/>
      <c r="AU31" s="108"/>
      <c r="AV31" s="109"/>
      <c r="AW31" s="109"/>
      <c r="AX31" s="109"/>
      <c r="AY31" s="108"/>
      <c r="AZ31" s="107"/>
      <c r="BA31" s="107"/>
      <c r="BB31" s="107"/>
      <c r="BC31" s="108"/>
      <c r="BD31" s="108"/>
    </row>
    <row r="32" spans="1:56" x14ac:dyDescent="0.2">
      <c r="A32" s="107"/>
      <c r="B32" s="107"/>
      <c r="C32" s="107"/>
      <c r="D32" s="107"/>
      <c r="E32" s="108"/>
      <c r="F32" s="107"/>
      <c r="G32" s="107"/>
      <c r="H32" s="107"/>
      <c r="I32" s="107"/>
      <c r="J32" s="107"/>
      <c r="K32" s="107"/>
      <c r="L32" s="109"/>
      <c r="M32" s="109"/>
      <c r="N32" s="109"/>
      <c r="O32" s="109"/>
      <c r="P32" s="109"/>
      <c r="Q32" s="109"/>
      <c r="R32" s="109"/>
      <c r="S32" s="109"/>
      <c r="T32" s="109"/>
      <c r="U32" s="109"/>
      <c r="V32" s="108"/>
      <c r="W32" s="108"/>
      <c r="X32" s="108"/>
      <c r="Y32" s="108"/>
      <c r="Z32" s="108"/>
      <c r="AA32" s="108"/>
      <c r="AB32" s="108"/>
      <c r="AC32" s="108"/>
      <c r="AD32" s="108"/>
      <c r="AE32" s="108"/>
      <c r="AF32" s="108"/>
      <c r="AG32" s="108"/>
      <c r="AH32" s="108"/>
      <c r="AI32" s="108"/>
      <c r="AJ32" s="108"/>
      <c r="AK32" s="108"/>
      <c r="AL32" s="108"/>
      <c r="AM32" s="108"/>
      <c r="AN32" s="108"/>
      <c r="AO32" s="108"/>
      <c r="AP32" s="108"/>
      <c r="AQ32" s="108"/>
      <c r="AR32" s="108"/>
      <c r="AS32" s="108"/>
      <c r="AT32" s="108"/>
      <c r="AU32" s="108"/>
      <c r="AV32" s="109"/>
      <c r="AW32" s="109"/>
      <c r="AX32" s="109"/>
      <c r="AY32" s="108"/>
      <c r="AZ32" s="107"/>
      <c r="BA32" s="107"/>
      <c r="BB32" s="107"/>
      <c r="BC32" s="108"/>
      <c r="BD32" s="108"/>
    </row>
    <row r="33" spans="1:56" x14ac:dyDescent="0.2">
      <c r="A33" s="107"/>
      <c r="B33" s="107"/>
      <c r="C33" s="107"/>
      <c r="D33" s="107"/>
      <c r="E33" s="108"/>
      <c r="F33" s="107"/>
      <c r="G33" s="107"/>
      <c r="H33" s="107"/>
      <c r="I33" s="107"/>
      <c r="J33" s="107"/>
      <c r="K33" s="107"/>
      <c r="L33" s="109"/>
      <c r="M33" s="109"/>
      <c r="N33" s="109"/>
      <c r="O33" s="109"/>
      <c r="P33" s="109"/>
      <c r="Q33" s="109"/>
      <c r="R33" s="109"/>
      <c r="S33" s="109"/>
      <c r="T33" s="109"/>
      <c r="U33" s="109"/>
      <c r="V33" s="108"/>
      <c r="W33" s="108"/>
      <c r="X33" s="108"/>
      <c r="Y33" s="108"/>
      <c r="Z33" s="108"/>
      <c r="AA33" s="108"/>
      <c r="AB33" s="108"/>
      <c r="AC33" s="108"/>
      <c r="AD33" s="108"/>
      <c r="AE33" s="108"/>
      <c r="AF33" s="108"/>
      <c r="AG33" s="108"/>
      <c r="AH33" s="108"/>
      <c r="AI33" s="108"/>
      <c r="AJ33" s="108"/>
      <c r="AK33" s="108"/>
      <c r="AL33" s="108"/>
      <c r="AM33" s="108"/>
      <c r="AN33" s="108"/>
      <c r="AO33" s="108"/>
      <c r="AP33" s="108"/>
      <c r="AQ33" s="108"/>
      <c r="AR33" s="108"/>
      <c r="AS33" s="108"/>
      <c r="AT33" s="108"/>
      <c r="AU33" s="108"/>
      <c r="AV33" s="109"/>
      <c r="AW33" s="109"/>
      <c r="AX33" s="109"/>
      <c r="AY33" s="108"/>
      <c r="AZ33" s="107"/>
      <c r="BA33" s="107"/>
      <c r="BB33" s="107"/>
      <c r="BC33" s="108"/>
      <c r="BD33" s="108"/>
    </row>
    <row r="34" spans="1:56" x14ac:dyDescent="0.2">
      <c r="A34" s="107"/>
      <c r="B34" s="107"/>
      <c r="C34" s="107"/>
      <c r="D34" s="107"/>
      <c r="E34" s="108"/>
      <c r="F34" s="107"/>
      <c r="G34" s="107"/>
      <c r="H34" s="107"/>
      <c r="I34" s="107"/>
      <c r="J34" s="107"/>
      <c r="K34" s="107"/>
      <c r="L34" s="109"/>
      <c r="M34" s="109"/>
      <c r="N34" s="109"/>
      <c r="O34" s="109"/>
      <c r="P34" s="109"/>
      <c r="Q34" s="109"/>
      <c r="R34" s="109"/>
      <c r="S34" s="109"/>
      <c r="T34" s="109"/>
      <c r="U34" s="109"/>
      <c r="V34" s="108"/>
      <c r="W34" s="108"/>
      <c r="X34" s="108"/>
      <c r="Y34" s="108"/>
      <c r="Z34" s="108"/>
      <c r="AA34" s="108"/>
      <c r="AB34" s="108"/>
      <c r="AC34" s="108"/>
      <c r="AD34" s="108"/>
      <c r="AE34" s="108"/>
      <c r="AF34" s="108"/>
      <c r="AG34" s="108"/>
      <c r="AH34" s="108"/>
      <c r="AI34" s="108"/>
      <c r="AJ34" s="108"/>
      <c r="AK34" s="108"/>
      <c r="AL34" s="108"/>
      <c r="AM34" s="108"/>
      <c r="AN34" s="108"/>
      <c r="AO34" s="108"/>
      <c r="AP34" s="108"/>
      <c r="AQ34" s="108"/>
      <c r="AR34" s="108"/>
      <c r="AS34" s="108"/>
      <c r="AT34" s="108"/>
      <c r="AU34" s="108"/>
      <c r="AV34" s="109"/>
      <c r="AW34" s="109"/>
      <c r="AX34" s="109"/>
      <c r="AY34" s="108"/>
      <c r="AZ34" s="107"/>
      <c r="BA34" s="107"/>
      <c r="BB34" s="107"/>
      <c r="BC34" s="108"/>
      <c r="BD34" s="108"/>
    </row>
    <row r="35" spans="1:56" x14ac:dyDescent="0.2">
      <c r="A35" s="107"/>
      <c r="B35" s="107"/>
      <c r="C35" s="107"/>
      <c r="D35" s="107"/>
      <c r="E35" s="108"/>
      <c r="F35" s="107"/>
      <c r="G35" s="107"/>
      <c r="H35" s="107"/>
      <c r="I35" s="107"/>
      <c r="J35" s="107"/>
      <c r="K35" s="107"/>
      <c r="L35" s="109"/>
      <c r="M35" s="109"/>
      <c r="N35" s="109"/>
      <c r="O35" s="109"/>
      <c r="P35" s="109"/>
      <c r="Q35" s="109"/>
      <c r="R35" s="109"/>
      <c r="S35" s="109"/>
      <c r="T35" s="109"/>
      <c r="U35" s="109"/>
      <c r="V35" s="108"/>
      <c r="W35" s="108"/>
      <c r="X35" s="108"/>
      <c r="Y35" s="108"/>
      <c r="Z35" s="108"/>
      <c r="AA35" s="108"/>
      <c r="AB35" s="108"/>
      <c r="AC35" s="108"/>
      <c r="AD35" s="108"/>
      <c r="AE35" s="108"/>
      <c r="AF35" s="108"/>
      <c r="AG35" s="108"/>
      <c r="AH35" s="108"/>
      <c r="AI35" s="108"/>
      <c r="AJ35" s="108"/>
      <c r="AK35" s="108"/>
      <c r="AL35" s="108"/>
      <c r="AM35" s="108"/>
      <c r="AN35" s="108"/>
      <c r="AO35" s="108"/>
      <c r="AP35" s="108"/>
      <c r="AQ35" s="108"/>
      <c r="AR35" s="108"/>
      <c r="AS35" s="108"/>
      <c r="AT35" s="108"/>
      <c r="AU35" s="108"/>
      <c r="AV35" s="109"/>
      <c r="AW35" s="109"/>
      <c r="AX35" s="109"/>
      <c r="AY35" s="108"/>
      <c r="AZ35" s="107"/>
      <c r="BA35" s="107"/>
      <c r="BB35" s="107"/>
      <c r="BC35" s="108"/>
      <c r="BD35" s="108"/>
    </row>
    <row r="36" spans="1:56" x14ac:dyDescent="0.2">
      <c r="A36" s="107"/>
      <c r="B36" s="107"/>
      <c r="C36" s="107"/>
      <c r="D36" s="107"/>
      <c r="E36" s="108"/>
      <c r="F36" s="107"/>
      <c r="G36" s="107"/>
      <c r="H36" s="107"/>
      <c r="I36" s="107"/>
      <c r="J36" s="107"/>
      <c r="K36" s="107"/>
      <c r="L36" s="109"/>
      <c r="M36" s="109"/>
      <c r="N36" s="109"/>
      <c r="O36" s="109"/>
      <c r="P36" s="109"/>
      <c r="Q36" s="109"/>
      <c r="R36" s="109"/>
      <c r="S36" s="109"/>
      <c r="T36" s="109"/>
      <c r="U36" s="109"/>
      <c r="V36" s="108"/>
      <c r="W36" s="108"/>
      <c r="X36" s="108"/>
      <c r="Y36" s="108"/>
      <c r="Z36" s="108"/>
      <c r="AA36" s="108"/>
      <c r="AB36" s="108"/>
      <c r="AC36" s="108"/>
      <c r="AD36" s="108"/>
      <c r="AE36" s="108"/>
      <c r="AF36" s="108"/>
      <c r="AG36" s="108"/>
      <c r="AH36" s="108"/>
      <c r="AI36" s="108"/>
      <c r="AJ36" s="108"/>
      <c r="AK36" s="108"/>
      <c r="AL36" s="108"/>
      <c r="AM36" s="108"/>
      <c r="AN36" s="108"/>
      <c r="AO36" s="108"/>
      <c r="AP36" s="108"/>
      <c r="AQ36" s="108"/>
      <c r="AR36" s="108"/>
      <c r="AS36" s="108"/>
      <c r="AT36" s="108"/>
      <c r="AU36" s="108"/>
      <c r="AV36" s="109"/>
      <c r="AW36" s="109"/>
      <c r="AX36" s="109"/>
      <c r="AY36" s="108"/>
      <c r="AZ36" s="107"/>
      <c r="BA36" s="107"/>
      <c r="BB36" s="107"/>
      <c r="BC36" s="108"/>
      <c r="BD36" s="108"/>
    </row>
    <row r="37" spans="1:56" x14ac:dyDescent="0.2">
      <c r="A37" s="107"/>
      <c r="B37" s="107"/>
      <c r="C37" s="107"/>
      <c r="D37" s="107"/>
      <c r="E37" s="108"/>
      <c r="F37" s="107"/>
      <c r="G37" s="107"/>
      <c r="H37" s="107"/>
      <c r="I37" s="107"/>
      <c r="J37" s="107"/>
      <c r="K37" s="107"/>
      <c r="L37" s="109"/>
      <c r="M37" s="109"/>
      <c r="N37" s="109"/>
      <c r="O37" s="109"/>
      <c r="P37" s="109"/>
      <c r="Q37" s="109"/>
      <c r="R37" s="109"/>
      <c r="S37" s="109"/>
      <c r="T37" s="109"/>
      <c r="U37" s="109"/>
      <c r="V37" s="108"/>
      <c r="W37" s="108"/>
      <c r="X37" s="108"/>
      <c r="Y37" s="108"/>
      <c r="Z37" s="108"/>
      <c r="AA37" s="108"/>
      <c r="AB37" s="108"/>
      <c r="AC37" s="108"/>
      <c r="AD37" s="108"/>
      <c r="AE37" s="108"/>
      <c r="AF37" s="108"/>
      <c r="AG37" s="108"/>
      <c r="AH37" s="108"/>
      <c r="AI37" s="108"/>
      <c r="AJ37" s="108"/>
      <c r="AK37" s="108"/>
      <c r="AL37" s="108"/>
      <c r="AM37" s="108"/>
      <c r="AN37" s="108"/>
      <c r="AO37" s="108"/>
      <c r="AP37" s="108"/>
      <c r="AQ37" s="108"/>
      <c r="AR37" s="108"/>
      <c r="AS37" s="108"/>
      <c r="AT37" s="108"/>
      <c r="AU37" s="108"/>
      <c r="AV37" s="109"/>
      <c r="AW37" s="109"/>
      <c r="AX37" s="109"/>
      <c r="AY37" s="108"/>
      <c r="AZ37" s="107"/>
      <c r="BA37" s="107"/>
      <c r="BB37" s="107"/>
      <c r="BC37" s="108"/>
      <c r="BD37" s="108"/>
    </row>
    <row r="38" spans="1:56" x14ac:dyDescent="0.2">
      <c r="A38" s="107"/>
      <c r="B38" s="107"/>
      <c r="C38" s="107"/>
      <c r="D38" s="107"/>
      <c r="E38" s="108"/>
      <c r="F38" s="107"/>
      <c r="G38" s="107"/>
      <c r="H38" s="107"/>
      <c r="I38" s="107"/>
      <c r="J38" s="107"/>
      <c r="K38" s="107"/>
      <c r="L38" s="109"/>
      <c r="M38" s="109"/>
      <c r="N38" s="109"/>
      <c r="O38" s="109"/>
      <c r="P38" s="109"/>
      <c r="Q38" s="109"/>
      <c r="R38" s="109"/>
      <c r="S38" s="109"/>
      <c r="T38" s="109"/>
      <c r="U38" s="109"/>
      <c r="V38" s="108"/>
      <c r="W38" s="108"/>
      <c r="X38" s="108"/>
      <c r="Y38" s="108"/>
      <c r="Z38" s="108"/>
      <c r="AA38" s="108"/>
      <c r="AB38" s="108"/>
      <c r="AC38" s="108"/>
      <c r="AD38" s="108"/>
      <c r="AE38" s="108"/>
      <c r="AF38" s="108"/>
      <c r="AG38" s="108"/>
      <c r="AH38" s="108"/>
      <c r="AI38" s="108"/>
      <c r="AJ38" s="108"/>
      <c r="AK38" s="108"/>
      <c r="AL38" s="108"/>
      <c r="AM38" s="108"/>
      <c r="AN38" s="108"/>
      <c r="AO38" s="108"/>
      <c r="AP38" s="108"/>
      <c r="AQ38" s="108"/>
      <c r="AR38" s="108"/>
      <c r="AS38" s="108"/>
      <c r="AT38" s="108"/>
      <c r="AU38" s="108"/>
      <c r="AV38" s="109"/>
      <c r="AW38" s="109"/>
      <c r="AX38" s="109"/>
      <c r="AY38" s="108"/>
      <c r="AZ38" s="107"/>
      <c r="BA38" s="107"/>
      <c r="BB38" s="107"/>
      <c r="BC38" s="108"/>
      <c r="BD38" s="108"/>
    </row>
    <row r="39" spans="1:56" x14ac:dyDescent="0.2">
      <c r="A39" s="107"/>
      <c r="B39" s="107"/>
      <c r="C39" s="107"/>
      <c r="D39" s="107"/>
      <c r="E39" s="108"/>
      <c r="F39" s="107"/>
      <c r="G39" s="107"/>
      <c r="H39" s="107"/>
      <c r="I39" s="107"/>
      <c r="J39" s="107"/>
      <c r="K39" s="107"/>
      <c r="L39" s="109"/>
      <c r="M39" s="109"/>
      <c r="N39" s="109"/>
      <c r="O39" s="109"/>
      <c r="P39" s="109"/>
      <c r="Q39" s="109"/>
      <c r="R39" s="109"/>
      <c r="S39" s="109"/>
      <c r="T39" s="109"/>
      <c r="U39" s="109"/>
      <c r="V39" s="108"/>
      <c r="W39" s="108"/>
      <c r="X39" s="108"/>
      <c r="Y39" s="108"/>
      <c r="Z39" s="108"/>
      <c r="AA39" s="108"/>
      <c r="AB39" s="108"/>
      <c r="AC39" s="108"/>
      <c r="AD39" s="108"/>
      <c r="AE39" s="108"/>
      <c r="AF39" s="108"/>
      <c r="AG39" s="108"/>
      <c r="AH39" s="108"/>
      <c r="AI39" s="108"/>
      <c r="AJ39" s="108"/>
      <c r="AK39" s="108"/>
      <c r="AL39" s="108"/>
      <c r="AM39" s="108"/>
      <c r="AN39" s="108"/>
      <c r="AO39" s="108"/>
      <c r="AP39" s="108"/>
      <c r="AQ39" s="108"/>
      <c r="AR39" s="108"/>
      <c r="AS39" s="108"/>
      <c r="AT39" s="108"/>
      <c r="AU39" s="108"/>
      <c r="AV39" s="109"/>
      <c r="AW39" s="109"/>
      <c r="AX39" s="109"/>
      <c r="AY39" s="108"/>
      <c r="AZ39" s="107"/>
      <c r="BA39" s="107"/>
      <c r="BB39" s="107"/>
      <c r="BC39" s="108"/>
      <c r="BD39" s="108"/>
    </row>
    <row r="40" spans="1:56" x14ac:dyDescent="0.2">
      <c r="A40" s="107"/>
      <c r="B40" s="107"/>
      <c r="C40" s="107"/>
      <c r="D40" s="107"/>
      <c r="E40" s="108"/>
      <c r="F40" s="107"/>
      <c r="G40" s="107"/>
      <c r="H40" s="107"/>
      <c r="I40" s="107"/>
      <c r="J40" s="107"/>
      <c r="K40" s="107"/>
      <c r="L40" s="109"/>
      <c r="M40" s="109"/>
      <c r="N40" s="109"/>
      <c r="O40" s="109"/>
      <c r="P40" s="109"/>
      <c r="Q40" s="109"/>
      <c r="R40" s="109"/>
      <c r="S40" s="109"/>
      <c r="T40" s="109"/>
      <c r="U40" s="109"/>
      <c r="V40" s="108"/>
      <c r="W40" s="108"/>
      <c r="X40" s="108"/>
      <c r="Y40" s="108"/>
      <c r="Z40" s="108"/>
      <c r="AA40" s="108"/>
      <c r="AB40" s="108"/>
      <c r="AC40" s="108"/>
      <c r="AD40" s="108"/>
      <c r="AE40" s="108"/>
      <c r="AF40" s="108"/>
      <c r="AG40" s="108"/>
      <c r="AH40" s="108"/>
      <c r="AI40" s="108"/>
      <c r="AJ40" s="108"/>
      <c r="AK40" s="108"/>
      <c r="AL40" s="108"/>
      <c r="AM40" s="108"/>
      <c r="AN40" s="108"/>
      <c r="AO40" s="108"/>
      <c r="AP40" s="108"/>
      <c r="AQ40" s="108"/>
      <c r="AR40" s="108"/>
      <c r="AS40" s="108"/>
      <c r="AT40" s="108"/>
      <c r="AU40" s="108"/>
      <c r="AV40" s="109"/>
      <c r="AW40" s="109"/>
      <c r="AX40" s="109"/>
      <c r="AY40" s="108"/>
      <c r="AZ40" s="107"/>
      <c r="BA40" s="107"/>
      <c r="BB40" s="107"/>
      <c r="BC40" s="108"/>
      <c r="BD40" s="108"/>
    </row>
    <row r="41" spans="1:56" x14ac:dyDescent="0.2">
      <c r="A41" s="107"/>
      <c r="B41" s="107"/>
      <c r="C41" s="107"/>
      <c r="D41" s="107"/>
      <c r="E41" s="108"/>
      <c r="F41" s="107"/>
      <c r="G41" s="107"/>
      <c r="H41" s="107"/>
      <c r="I41" s="107"/>
      <c r="J41" s="107"/>
      <c r="K41" s="107"/>
      <c r="L41" s="109"/>
      <c r="M41" s="109"/>
      <c r="N41" s="109"/>
      <c r="O41" s="109"/>
      <c r="P41" s="109"/>
      <c r="Q41" s="109"/>
      <c r="R41" s="109"/>
      <c r="S41" s="109"/>
      <c r="T41" s="109"/>
      <c r="U41" s="109"/>
      <c r="V41" s="108"/>
      <c r="W41" s="108"/>
      <c r="X41" s="108"/>
      <c r="Y41" s="108"/>
      <c r="Z41" s="108"/>
      <c r="AA41" s="108"/>
      <c r="AB41" s="108"/>
      <c r="AC41" s="108"/>
      <c r="AD41" s="108"/>
      <c r="AE41" s="108"/>
      <c r="AF41" s="108"/>
      <c r="AG41" s="108"/>
      <c r="AH41" s="108"/>
      <c r="AI41" s="108"/>
      <c r="AJ41" s="108"/>
      <c r="AK41" s="108"/>
      <c r="AL41" s="108"/>
      <c r="AM41" s="108"/>
      <c r="AN41" s="108"/>
      <c r="AO41" s="108"/>
      <c r="AP41" s="108"/>
      <c r="AQ41" s="108"/>
      <c r="AR41" s="108"/>
      <c r="AS41" s="108"/>
      <c r="AT41" s="108"/>
      <c r="AU41" s="108"/>
      <c r="AV41" s="109"/>
      <c r="AW41" s="109"/>
      <c r="AX41" s="109"/>
      <c r="AY41" s="108"/>
      <c r="AZ41" s="107"/>
      <c r="BA41" s="107"/>
      <c r="BB41" s="107"/>
      <c r="BC41" s="108"/>
      <c r="BD41" s="108"/>
    </row>
    <row r="42" spans="1:56" x14ac:dyDescent="0.2">
      <c r="A42" s="107"/>
      <c r="B42" s="107"/>
      <c r="C42" s="107"/>
      <c r="D42" s="107"/>
      <c r="E42" s="108"/>
      <c r="F42" s="107"/>
      <c r="G42" s="107"/>
      <c r="H42" s="107"/>
      <c r="I42" s="107"/>
      <c r="J42" s="107"/>
      <c r="K42" s="107"/>
      <c r="L42" s="109"/>
      <c r="M42" s="109"/>
      <c r="N42" s="109"/>
      <c r="O42" s="109"/>
      <c r="P42" s="109"/>
      <c r="Q42" s="109"/>
      <c r="R42" s="109"/>
      <c r="S42" s="109"/>
      <c r="T42" s="109"/>
      <c r="U42" s="109"/>
      <c r="V42" s="108"/>
      <c r="W42" s="108"/>
      <c r="X42" s="108"/>
      <c r="Y42" s="108"/>
      <c r="Z42" s="108"/>
      <c r="AA42" s="108"/>
      <c r="AB42" s="108"/>
      <c r="AC42" s="108"/>
      <c r="AD42" s="108"/>
      <c r="AE42" s="108"/>
      <c r="AF42" s="108"/>
      <c r="AG42" s="108"/>
      <c r="AH42" s="108"/>
      <c r="AI42" s="108"/>
      <c r="AJ42" s="108"/>
      <c r="AK42" s="108"/>
      <c r="AL42" s="108"/>
      <c r="AM42" s="108"/>
      <c r="AN42" s="108"/>
      <c r="AO42" s="108"/>
      <c r="AP42" s="108"/>
      <c r="AQ42" s="108"/>
      <c r="AR42" s="108"/>
      <c r="AS42" s="108"/>
      <c r="AT42" s="108"/>
      <c r="AU42" s="108"/>
      <c r="AV42" s="109"/>
      <c r="AW42" s="109"/>
      <c r="AX42" s="109"/>
      <c r="AY42" s="108"/>
      <c r="AZ42" s="107"/>
      <c r="BA42" s="107"/>
      <c r="BB42" s="107"/>
      <c r="BC42" s="108"/>
      <c r="BD42" s="108"/>
    </row>
    <row r="43" spans="1:56" x14ac:dyDescent="0.2">
      <c r="A43" s="107"/>
      <c r="B43" s="107"/>
      <c r="C43" s="107"/>
      <c r="D43" s="107"/>
      <c r="E43" s="108"/>
      <c r="F43" s="107"/>
      <c r="G43" s="107"/>
      <c r="H43" s="107"/>
      <c r="I43" s="107"/>
      <c r="J43" s="107"/>
      <c r="K43" s="107"/>
      <c r="L43" s="109"/>
      <c r="M43" s="109"/>
      <c r="N43" s="109"/>
      <c r="O43" s="109"/>
      <c r="P43" s="109"/>
      <c r="Q43" s="109"/>
      <c r="R43" s="109"/>
      <c r="S43" s="109"/>
      <c r="T43" s="109"/>
      <c r="U43" s="109"/>
      <c r="V43" s="108"/>
      <c r="W43" s="108"/>
      <c r="X43" s="108"/>
      <c r="Y43" s="108"/>
      <c r="Z43" s="108"/>
      <c r="AA43" s="108"/>
      <c r="AB43" s="108"/>
      <c r="AC43" s="108"/>
      <c r="AD43" s="108"/>
      <c r="AE43" s="108"/>
      <c r="AF43" s="108"/>
      <c r="AG43" s="108"/>
      <c r="AH43" s="108"/>
      <c r="AI43" s="108"/>
      <c r="AJ43" s="108"/>
      <c r="AK43" s="108"/>
      <c r="AL43" s="108"/>
      <c r="AM43" s="108"/>
      <c r="AN43" s="108"/>
      <c r="AO43" s="108"/>
      <c r="AP43" s="108"/>
      <c r="AQ43" s="108"/>
      <c r="AR43" s="108"/>
      <c r="AS43" s="108"/>
      <c r="AT43" s="108"/>
      <c r="AU43" s="108"/>
      <c r="AV43" s="109"/>
      <c r="AW43" s="109"/>
      <c r="AX43" s="109"/>
      <c r="AY43" s="108"/>
      <c r="AZ43" s="107"/>
      <c r="BA43" s="107"/>
      <c r="BB43" s="107"/>
      <c r="BC43" s="108"/>
      <c r="BD43" s="108"/>
    </row>
    <row r="44" spans="1:56" x14ac:dyDescent="0.2">
      <c r="A44" s="107"/>
      <c r="B44" s="107"/>
      <c r="C44" s="107"/>
      <c r="D44" s="107"/>
      <c r="E44" s="108"/>
      <c r="F44" s="107"/>
      <c r="G44" s="107"/>
      <c r="H44" s="107"/>
      <c r="I44" s="107"/>
      <c r="J44" s="107"/>
      <c r="K44" s="107"/>
      <c r="L44" s="109"/>
      <c r="M44" s="109"/>
      <c r="N44" s="109"/>
      <c r="O44" s="109"/>
      <c r="P44" s="109"/>
      <c r="Q44" s="109"/>
      <c r="R44" s="109"/>
      <c r="S44" s="109"/>
      <c r="T44" s="109"/>
      <c r="U44" s="109"/>
      <c r="V44" s="108"/>
      <c r="W44" s="108"/>
      <c r="X44" s="108"/>
      <c r="Y44" s="108"/>
      <c r="Z44" s="108"/>
      <c r="AA44" s="108"/>
      <c r="AB44" s="108"/>
      <c r="AC44" s="108"/>
      <c r="AD44" s="108"/>
      <c r="AE44" s="108"/>
      <c r="AF44" s="108"/>
      <c r="AG44" s="108"/>
      <c r="AH44" s="108"/>
      <c r="AI44" s="108"/>
      <c r="AJ44" s="108"/>
      <c r="AK44" s="108"/>
      <c r="AL44" s="108"/>
      <c r="AM44" s="108"/>
      <c r="AN44" s="108"/>
      <c r="AO44" s="108"/>
      <c r="AP44" s="108"/>
      <c r="AQ44" s="108"/>
      <c r="AR44" s="108"/>
      <c r="AS44" s="108"/>
      <c r="AT44" s="108"/>
      <c r="AU44" s="108"/>
      <c r="AV44" s="109"/>
      <c r="AW44" s="109"/>
      <c r="AX44" s="109"/>
      <c r="AY44" s="108"/>
      <c r="AZ44" s="107"/>
      <c r="BA44" s="107"/>
      <c r="BB44" s="107"/>
      <c r="BC44" s="108"/>
      <c r="BD44" s="108"/>
    </row>
    <row r="45" spans="1:56" x14ac:dyDescent="0.2">
      <c r="A45" s="107"/>
      <c r="B45" s="107"/>
      <c r="C45" s="107"/>
      <c r="D45" s="107"/>
      <c r="E45" s="108"/>
      <c r="F45" s="107"/>
      <c r="G45" s="107"/>
      <c r="H45" s="107"/>
      <c r="I45" s="107"/>
      <c r="J45" s="107"/>
      <c r="K45" s="107"/>
      <c r="L45" s="109"/>
      <c r="M45" s="109"/>
      <c r="N45" s="109"/>
      <c r="O45" s="109"/>
      <c r="P45" s="109"/>
      <c r="Q45" s="109"/>
      <c r="R45" s="109"/>
      <c r="S45" s="109"/>
      <c r="T45" s="109"/>
      <c r="U45" s="109"/>
      <c r="V45" s="108"/>
      <c r="W45" s="108"/>
      <c r="X45" s="108"/>
      <c r="Y45" s="108"/>
      <c r="Z45" s="108"/>
      <c r="AA45" s="108"/>
      <c r="AB45" s="108"/>
      <c r="AC45" s="108"/>
      <c r="AD45" s="108"/>
      <c r="AE45" s="108"/>
      <c r="AF45" s="108"/>
      <c r="AG45" s="108"/>
      <c r="AH45" s="108"/>
      <c r="AI45" s="108"/>
      <c r="AJ45" s="108"/>
      <c r="AK45" s="108"/>
      <c r="AL45" s="108"/>
      <c r="AM45" s="108"/>
      <c r="AN45" s="108"/>
      <c r="AO45" s="108"/>
      <c r="AP45" s="108"/>
      <c r="AQ45" s="108"/>
      <c r="AR45" s="108"/>
      <c r="AS45" s="108"/>
      <c r="AT45" s="108"/>
      <c r="AU45" s="108"/>
      <c r="AV45" s="109"/>
      <c r="AW45" s="109"/>
      <c r="AX45" s="109"/>
      <c r="AY45" s="108"/>
      <c r="AZ45" s="107"/>
      <c r="BA45" s="107"/>
      <c r="BB45" s="107"/>
      <c r="BC45" s="108"/>
      <c r="BD45" s="108"/>
    </row>
    <row r="46" spans="1:56" x14ac:dyDescent="0.2">
      <c r="A46" s="107"/>
      <c r="B46" s="107"/>
      <c r="C46" s="107"/>
      <c r="D46" s="107"/>
      <c r="E46" s="108"/>
      <c r="F46" s="107"/>
      <c r="G46" s="107"/>
      <c r="H46" s="107"/>
      <c r="I46" s="107"/>
      <c r="J46" s="107"/>
      <c r="K46" s="107"/>
      <c r="L46" s="109"/>
      <c r="M46" s="109"/>
      <c r="N46" s="109"/>
      <c r="O46" s="109"/>
      <c r="P46" s="109"/>
      <c r="Q46" s="109"/>
      <c r="R46" s="109"/>
      <c r="S46" s="109"/>
      <c r="T46" s="109"/>
      <c r="U46" s="109"/>
      <c r="V46" s="108"/>
      <c r="W46" s="108"/>
      <c r="X46" s="108"/>
      <c r="Y46" s="108"/>
      <c r="Z46" s="108"/>
      <c r="AA46" s="108"/>
      <c r="AB46" s="108"/>
      <c r="AC46" s="108"/>
      <c r="AD46" s="108"/>
      <c r="AE46" s="108"/>
      <c r="AF46" s="108"/>
      <c r="AG46" s="108"/>
      <c r="AH46" s="108"/>
      <c r="AI46" s="108"/>
      <c r="AJ46" s="108"/>
      <c r="AK46" s="108"/>
      <c r="AL46" s="108"/>
      <c r="AM46" s="108"/>
      <c r="AN46" s="108"/>
      <c r="AO46" s="108"/>
      <c r="AP46" s="108"/>
      <c r="AQ46" s="108"/>
      <c r="AR46" s="108"/>
      <c r="AS46" s="108"/>
      <c r="AT46" s="108"/>
      <c r="AU46" s="108"/>
      <c r="AV46" s="109"/>
      <c r="AW46" s="109"/>
      <c r="AX46" s="109"/>
      <c r="AY46" s="108"/>
      <c r="AZ46" s="107"/>
      <c r="BA46" s="107"/>
      <c r="BB46" s="107"/>
      <c r="BC46" s="108"/>
      <c r="BD46" s="108"/>
    </row>
    <row r="47" spans="1:56" x14ac:dyDescent="0.2">
      <c r="A47" s="107"/>
      <c r="B47" s="107"/>
      <c r="C47" s="107"/>
      <c r="D47" s="107"/>
      <c r="E47" s="108"/>
      <c r="F47" s="107"/>
      <c r="G47" s="107"/>
      <c r="H47" s="107"/>
      <c r="I47" s="107"/>
      <c r="J47" s="107"/>
      <c r="K47" s="107"/>
      <c r="L47" s="109"/>
      <c r="M47" s="109"/>
      <c r="N47" s="109"/>
      <c r="O47" s="109"/>
      <c r="P47" s="109"/>
      <c r="Q47" s="109"/>
      <c r="R47" s="109"/>
      <c r="S47" s="109"/>
      <c r="T47" s="109"/>
      <c r="U47" s="109"/>
      <c r="V47" s="108"/>
      <c r="W47" s="108"/>
      <c r="X47" s="108"/>
      <c r="Y47" s="108"/>
      <c r="Z47" s="108"/>
      <c r="AA47" s="108"/>
      <c r="AB47" s="108"/>
      <c r="AC47" s="108"/>
      <c r="AD47" s="108"/>
      <c r="AE47" s="108"/>
      <c r="AF47" s="108"/>
      <c r="AG47" s="108"/>
      <c r="AH47" s="108"/>
      <c r="AI47" s="108"/>
      <c r="AJ47" s="108"/>
      <c r="AK47" s="108"/>
      <c r="AL47" s="108"/>
      <c r="AM47" s="108"/>
      <c r="AN47" s="108"/>
      <c r="AO47" s="108"/>
      <c r="AP47" s="108"/>
      <c r="AQ47" s="108"/>
      <c r="AR47" s="108"/>
      <c r="AS47" s="108"/>
      <c r="AT47" s="108"/>
      <c r="AU47" s="108"/>
      <c r="AV47" s="109"/>
      <c r="AW47" s="109"/>
      <c r="AX47" s="109"/>
      <c r="AY47" s="108"/>
      <c r="AZ47" s="107"/>
      <c r="BA47" s="107"/>
      <c r="BB47" s="107"/>
      <c r="BC47" s="108"/>
      <c r="BD47" s="108"/>
    </row>
    <row r="48" spans="1:56" x14ac:dyDescent="0.2">
      <c r="A48" s="107"/>
      <c r="B48" s="107"/>
      <c r="C48" s="107"/>
      <c r="D48" s="107"/>
      <c r="E48" s="108"/>
      <c r="F48" s="107"/>
      <c r="G48" s="107"/>
      <c r="H48" s="107"/>
      <c r="I48" s="107"/>
      <c r="J48" s="107"/>
      <c r="K48" s="107"/>
      <c r="L48" s="109"/>
      <c r="M48" s="109"/>
      <c r="N48" s="109"/>
      <c r="O48" s="109"/>
      <c r="P48" s="109"/>
      <c r="Q48" s="109"/>
      <c r="R48" s="109"/>
      <c r="S48" s="109"/>
      <c r="T48" s="109"/>
      <c r="U48" s="109"/>
      <c r="V48" s="108"/>
      <c r="W48" s="108"/>
      <c r="X48" s="108"/>
      <c r="Y48" s="108"/>
      <c r="Z48" s="108"/>
      <c r="AA48" s="108"/>
      <c r="AB48" s="108"/>
      <c r="AC48" s="108"/>
      <c r="AD48" s="108"/>
      <c r="AE48" s="108"/>
      <c r="AF48" s="108"/>
      <c r="AG48" s="108"/>
      <c r="AH48" s="108"/>
      <c r="AI48" s="108"/>
      <c r="AJ48" s="108"/>
      <c r="AK48" s="108"/>
      <c r="AL48" s="108"/>
      <c r="AM48" s="108"/>
      <c r="AN48" s="108"/>
      <c r="AO48" s="108"/>
      <c r="AP48" s="108"/>
      <c r="AQ48" s="108"/>
      <c r="AR48" s="108"/>
      <c r="AS48" s="108"/>
      <c r="AT48" s="108"/>
      <c r="AU48" s="108"/>
      <c r="AV48" s="109"/>
      <c r="AW48" s="109"/>
      <c r="AX48" s="109"/>
      <c r="AY48" s="108"/>
      <c r="AZ48" s="107"/>
      <c r="BA48" s="107"/>
      <c r="BB48" s="107"/>
      <c r="BC48" s="108"/>
      <c r="BD48" s="108"/>
    </row>
    <row r="49" spans="1:56" x14ac:dyDescent="0.2">
      <c r="A49" s="107"/>
      <c r="B49" s="107"/>
      <c r="C49" s="107"/>
      <c r="D49" s="107"/>
      <c r="E49" s="108"/>
      <c r="F49" s="107"/>
      <c r="G49" s="107"/>
      <c r="H49" s="107"/>
      <c r="I49" s="107"/>
      <c r="J49" s="107"/>
      <c r="K49" s="107"/>
      <c r="L49" s="109"/>
      <c r="M49" s="109"/>
      <c r="N49" s="109"/>
      <c r="O49" s="109"/>
      <c r="P49" s="109"/>
      <c r="Q49" s="109"/>
      <c r="R49" s="109"/>
      <c r="S49" s="109"/>
      <c r="T49" s="109"/>
      <c r="U49" s="109"/>
      <c r="V49" s="108"/>
      <c r="W49" s="108"/>
      <c r="X49" s="108"/>
      <c r="Y49" s="108"/>
      <c r="Z49" s="108"/>
      <c r="AA49" s="108"/>
      <c r="AB49" s="108"/>
      <c r="AC49" s="108"/>
      <c r="AD49" s="108"/>
      <c r="AE49" s="108"/>
      <c r="AF49" s="108"/>
      <c r="AG49" s="108"/>
      <c r="AH49" s="108"/>
      <c r="AI49" s="108"/>
      <c r="AJ49" s="108"/>
      <c r="AK49" s="108"/>
      <c r="AL49" s="108"/>
      <c r="AM49" s="108"/>
      <c r="AN49" s="108"/>
      <c r="AO49" s="108"/>
      <c r="AP49" s="108"/>
      <c r="AQ49" s="108"/>
      <c r="AR49" s="108"/>
      <c r="AS49" s="108"/>
      <c r="AT49" s="108"/>
      <c r="AU49" s="108"/>
      <c r="AV49" s="109"/>
      <c r="AW49" s="109"/>
      <c r="AX49" s="109"/>
      <c r="AY49" s="108"/>
      <c r="AZ49" s="107"/>
      <c r="BA49" s="107"/>
      <c r="BB49" s="107"/>
      <c r="BC49" s="108"/>
      <c r="BD49" s="108"/>
    </row>
    <row r="50" spans="1:56" x14ac:dyDescent="0.2">
      <c r="A50" s="107"/>
      <c r="B50" s="107"/>
      <c r="C50" s="107"/>
      <c r="D50" s="107"/>
      <c r="E50" s="108"/>
      <c r="F50" s="107"/>
      <c r="G50" s="107"/>
      <c r="H50" s="107"/>
      <c r="I50" s="107"/>
      <c r="J50" s="107"/>
      <c r="K50" s="107"/>
      <c r="L50" s="109"/>
      <c r="M50" s="109"/>
      <c r="N50" s="109"/>
      <c r="O50" s="109"/>
      <c r="P50" s="109"/>
      <c r="Q50" s="109"/>
      <c r="R50" s="109"/>
      <c r="S50" s="109"/>
      <c r="T50" s="109"/>
      <c r="U50" s="109"/>
      <c r="V50" s="108"/>
      <c r="W50" s="108"/>
      <c r="X50" s="108"/>
      <c r="Y50" s="108"/>
      <c r="Z50" s="108"/>
      <c r="AA50" s="108"/>
      <c r="AB50" s="108"/>
      <c r="AC50" s="108"/>
      <c r="AD50" s="108"/>
      <c r="AE50" s="108"/>
      <c r="AF50" s="108"/>
      <c r="AG50" s="108"/>
      <c r="AH50" s="108"/>
      <c r="AI50" s="108"/>
      <c r="AJ50" s="108"/>
      <c r="AK50" s="108"/>
      <c r="AL50" s="108"/>
      <c r="AM50" s="108"/>
      <c r="AN50" s="108"/>
      <c r="AO50" s="108"/>
      <c r="AP50" s="108"/>
      <c r="AQ50" s="108"/>
      <c r="AR50" s="108"/>
      <c r="AS50" s="108"/>
      <c r="AT50" s="108"/>
      <c r="AU50" s="108"/>
      <c r="AV50" s="109"/>
      <c r="AW50" s="109"/>
      <c r="AX50" s="109"/>
      <c r="AY50" s="108"/>
      <c r="AZ50" s="107"/>
      <c r="BA50" s="107"/>
      <c r="BB50" s="107"/>
      <c r="BC50" s="108"/>
      <c r="BD50" s="108"/>
    </row>
    <row r="51" spans="1:56" x14ac:dyDescent="0.2">
      <c r="A51" s="107"/>
      <c r="B51" s="107"/>
      <c r="C51" s="107"/>
      <c r="D51" s="107"/>
      <c r="E51" s="108"/>
      <c r="F51" s="107"/>
      <c r="G51" s="107"/>
      <c r="H51" s="107"/>
      <c r="I51" s="107"/>
      <c r="J51" s="107"/>
      <c r="K51" s="107"/>
      <c r="L51" s="109"/>
      <c r="M51" s="109"/>
      <c r="N51" s="109"/>
      <c r="O51" s="109"/>
      <c r="P51" s="109"/>
      <c r="Q51" s="109"/>
      <c r="R51" s="109"/>
      <c r="S51" s="109"/>
      <c r="T51" s="109"/>
      <c r="U51" s="109"/>
      <c r="V51" s="108"/>
      <c r="W51" s="108"/>
      <c r="X51" s="108"/>
      <c r="Y51" s="108"/>
      <c r="Z51" s="108"/>
      <c r="AA51" s="108"/>
      <c r="AB51" s="108"/>
      <c r="AC51" s="108"/>
      <c r="AD51" s="108"/>
      <c r="AE51" s="108"/>
      <c r="AF51" s="108"/>
      <c r="AG51" s="108"/>
      <c r="AH51" s="108"/>
      <c r="AI51" s="108"/>
      <c r="AJ51" s="108"/>
      <c r="AK51" s="108"/>
      <c r="AL51" s="108"/>
      <c r="AM51" s="108"/>
      <c r="AN51" s="108"/>
      <c r="AO51" s="108"/>
      <c r="AP51" s="108"/>
      <c r="AQ51" s="108"/>
      <c r="AR51" s="108"/>
      <c r="AS51" s="108"/>
      <c r="AT51" s="108"/>
      <c r="AU51" s="108"/>
      <c r="AV51" s="109"/>
      <c r="AW51" s="109"/>
      <c r="AX51" s="109"/>
      <c r="AY51" s="108"/>
      <c r="AZ51" s="107"/>
      <c r="BA51" s="107"/>
      <c r="BB51" s="107"/>
      <c r="BC51" s="108"/>
      <c r="BD51" s="108"/>
    </row>
    <row r="52" spans="1:56" x14ac:dyDescent="0.2">
      <c r="A52" s="107"/>
      <c r="B52" s="107"/>
      <c r="C52" s="107"/>
      <c r="D52" s="107"/>
      <c r="E52" s="108"/>
      <c r="F52" s="107"/>
      <c r="G52" s="107"/>
      <c r="H52" s="107"/>
      <c r="I52" s="107"/>
      <c r="J52" s="107"/>
      <c r="K52" s="107"/>
      <c r="L52" s="109"/>
      <c r="M52" s="109"/>
      <c r="N52" s="109"/>
      <c r="O52" s="109"/>
      <c r="P52" s="109"/>
      <c r="Q52" s="109"/>
      <c r="R52" s="109"/>
      <c r="S52" s="109"/>
      <c r="T52" s="109"/>
      <c r="U52" s="109"/>
      <c r="V52" s="108"/>
      <c r="W52" s="108"/>
      <c r="X52" s="108"/>
      <c r="Y52" s="108"/>
      <c r="Z52" s="108"/>
      <c r="AA52" s="108"/>
      <c r="AB52" s="108"/>
      <c r="AC52" s="108"/>
      <c r="AD52" s="108"/>
      <c r="AE52" s="108"/>
      <c r="AF52" s="108"/>
      <c r="AG52" s="108"/>
      <c r="AH52" s="108"/>
      <c r="AI52" s="108"/>
      <c r="AJ52" s="108"/>
      <c r="AK52" s="108"/>
      <c r="AL52" s="108"/>
      <c r="AM52" s="108"/>
      <c r="AN52" s="108"/>
      <c r="AO52" s="108"/>
      <c r="AP52" s="108"/>
      <c r="AQ52" s="108"/>
      <c r="AR52" s="108"/>
      <c r="AS52" s="108"/>
      <c r="AT52" s="108"/>
      <c r="AU52" s="108"/>
      <c r="AV52" s="109"/>
      <c r="AW52" s="109"/>
      <c r="AX52" s="109"/>
      <c r="AY52" s="108"/>
      <c r="AZ52" s="107"/>
      <c r="BA52" s="107"/>
      <c r="BB52" s="107"/>
      <c r="BC52" s="108"/>
      <c r="BD52" s="108"/>
    </row>
    <row r="53" spans="1:56" x14ac:dyDescent="0.2">
      <c r="A53" s="107"/>
      <c r="B53" s="107"/>
      <c r="C53" s="107"/>
      <c r="D53" s="107"/>
      <c r="E53" s="108"/>
      <c r="F53" s="107"/>
      <c r="G53" s="107"/>
      <c r="H53" s="107"/>
      <c r="I53" s="107"/>
      <c r="J53" s="107"/>
      <c r="K53" s="107"/>
      <c r="L53" s="109"/>
      <c r="M53" s="109"/>
      <c r="N53" s="109"/>
      <c r="O53" s="109"/>
      <c r="P53" s="109"/>
      <c r="Q53" s="109"/>
      <c r="R53" s="109"/>
      <c r="S53" s="109"/>
      <c r="T53" s="109"/>
      <c r="U53" s="109"/>
      <c r="V53" s="108"/>
      <c r="W53" s="108"/>
      <c r="X53" s="108"/>
      <c r="Y53" s="108"/>
      <c r="Z53" s="108"/>
      <c r="AA53" s="108"/>
      <c r="AB53" s="108"/>
      <c r="AC53" s="108"/>
      <c r="AD53" s="108"/>
      <c r="AE53" s="108"/>
      <c r="AF53" s="108"/>
      <c r="AG53" s="108"/>
      <c r="AH53" s="108"/>
      <c r="AI53" s="108"/>
      <c r="AJ53" s="108"/>
      <c r="AK53" s="108"/>
      <c r="AL53" s="108"/>
      <c r="AM53" s="108"/>
      <c r="AN53" s="108"/>
      <c r="AO53" s="108"/>
      <c r="AP53" s="108"/>
      <c r="AQ53" s="108"/>
      <c r="AR53" s="108"/>
      <c r="AS53" s="108"/>
      <c r="AT53" s="108"/>
      <c r="AU53" s="108"/>
      <c r="AV53" s="109"/>
      <c r="AW53" s="109"/>
      <c r="AX53" s="109"/>
      <c r="AY53" s="108"/>
      <c r="AZ53" s="107"/>
      <c r="BA53" s="107"/>
      <c r="BB53" s="107"/>
      <c r="BC53" s="108"/>
      <c r="BD53" s="108"/>
    </row>
    <row r="54" spans="1:56" x14ac:dyDescent="0.2">
      <c r="A54" s="107"/>
      <c r="B54" s="107"/>
      <c r="C54" s="107"/>
      <c r="D54" s="107"/>
      <c r="E54" s="108"/>
      <c r="F54" s="107"/>
      <c r="G54" s="107"/>
      <c r="H54" s="107"/>
      <c r="I54" s="107"/>
      <c r="J54" s="107"/>
      <c r="K54" s="107"/>
      <c r="L54" s="109"/>
      <c r="M54" s="109"/>
      <c r="N54" s="109"/>
      <c r="O54" s="109"/>
      <c r="P54" s="109"/>
      <c r="Q54" s="109"/>
      <c r="R54" s="109"/>
      <c r="S54" s="109"/>
      <c r="T54" s="109"/>
      <c r="U54" s="109"/>
      <c r="V54" s="108"/>
      <c r="W54" s="108"/>
      <c r="X54" s="108"/>
      <c r="Y54" s="108"/>
      <c r="Z54" s="108"/>
      <c r="AA54" s="108"/>
      <c r="AB54" s="108"/>
      <c r="AC54" s="108"/>
      <c r="AD54" s="108"/>
      <c r="AE54" s="108"/>
      <c r="AF54" s="108"/>
      <c r="AG54" s="108"/>
      <c r="AH54" s="108"/>
      <c r="AI54" s="108"/>
      <c r="AJ54" s="108"/>
      <c r="AK54" s="108"/>
      <c r="AL54" s="108"/>
      <c r="AM54" s="108"/>
      <c r="AN54" s="108"/>
      <c r="AO54" s="108"/>
      <c r="AP54" s="108"/>
      <c r="AQ54" s="108"/>
      <c r="AR54" s="108"/>
      <c r="AS54" s="108"/>
      <c r="AT54" s="108"/>
      <c r="AU54" s="108"/>
      <c r="AV54" s="109"/>
      <c r="AW54" s="109"/>
      <c r="AX54" s="109"/>
      <c r="AY54" s="108"/>
      <c r="AZ54" s="107"/>
      <c r="BA54" s="107"/>
      <c r="BB54" s="107"/>
      <c r="BC54" s="108"/>
      <c r="BD54" s="108"/>
    </row>
    <row r="55" spans="1:56" x14ac:dyDescent="0.2">
      <c r="A55" s="107"/>
      <c r="B55" s="107"/>
      <c r="C55" s="107"/>
      <c r="D55" s="107"/>
      <c r="E55" s="108"/>
      <c r="F55" s="107"/>
      <c r="G55" s="107"/>
      <c r="H55" s="107"/>
      <c r="I55" s="107"/>
      <c r="J55" s="107"/>
      <c r="K55" s="107"/>
      <c r="L55" s="109"/>
      <c r="M55" s="109"/>
      <c r="N55" s="109"/>
      <c r="O55" s="109"/>
      <c r="P55" s="109"/>
      <c r="Q55" s="109"/>
      <c r="R55" s="109"/>
      <c r="S55" s="109"/>
      <c r="T55" s="109"/>
      <c r="U55" s="109"/>
      <c r="V55" s="108"/>
      <c r="W55" s="108"/>
      <c r="X55" s="108"/>
      <c r="Y55" s="108"/>
      <c r="Z55" s="108"/>
      <c r="AA55" s="108"/>
      <c r="AB55" s="108"/>
      <c r="AC55" s="108"/>
      <c r="AD55" s="108"/>
      <c r="AE55" s="108"/>
      <c r="AF55" s="108"/>
      <c r="AG55" s="108"/>
      <c r="AH55" s="108"/>
      <c r="AI55" s="108"/>
      <c r="AJ55" s="108"/>
      <c r="AK55" s="108"/>
      <c r="AL55" s="108"/>
      <c r="AM55" s="108"/>
      <c r="AN55" s="108"/>
      <c r="AO55" s="108"/>
      <c r="AP55" s="108"/>
      <c r="AQ55" s="108"/>
      <c r="AR55" s="108"/>
      <c r="AS55" s="108"/>
      <c r="AT55" s="108"/>
      <c r="AU55" s="108"/>
      <c r="AV55" s="109"/>
      <c r="AW55" s="109"/>
      <c r="AX55" s="109"/>
      <c r="AY55" s="108"/>
      <c r="AZ55" s="107"/>
      <c r="BA55" s="107"/>
      <c r="BB55" s="107"/>
      <c r="BC55" s="108"/>
      <c r="BD55" s="108"/>
    </row>
    <row r="56" spans="1:56" x14ac:dyDescent="0.2">
      <c r="A56" s="107"/>
      <c r="B56" s="107"/>
      <c r="C56" s="107"/>
      <c r="D56" s="107"/>
      <c r="E56" s="108"/>
      <c r="F56" s="107"/>
      <c r="G56" s="107"/>
      <c r="H56" s="107"/>
      <c r="I56" s="107"/>
      <c r="J56" s="107"/>
      <c r="K56" s="107"/>
      <c r="L56" s="109"/>
      <c r="M56" s="109"/>
      <c r="N56" s="109"/>
      <c r="O56" s="109"/>
      <c r="P56" s="109"/>
      <c r="Q56" s="109"/>
      <c r="R56" s="109"/>
      <c r="S56" s="109"/>
      <c r="T56" s="109"/>
      <c r="U56" s="109"/>
      <c r="V56" s="108"/>
      <c r="W56" s="108"/>
      <c r="X56" s="108"/>
      <c r="Y56" s="108"/>
      <c r="Z56" s="108"/>
      <c r="AA56" s="108"/>
      <c r="AB56" s="108"/>
      <c r="AC56" s="108"/>
      <c r="AD56" s="108"/>
      <c r="AE56" s="108"/>
      <c r="AF56" s="108"/>
      <c r="AG56" s="108"/>
      <c r="AH56" s="108"/>
      <c r="AI56" s="108"/>
      <c r="AJ56" s="108"/>
      <c r="AK56" s="108"/>
      <c r="AL56" s="108"/>
      <c r="AM56" s="108"/>
      <c r="AN56" s="108"/>
      <c r="AO56" s="108"/>
      <c r="AP56" s="108"/>
      <c r="AQ56" s="108"/>
      <c r="AR56" s="108"/>
      <c r="AS56" s="108"/>
      <c r="AT56" s="108"/>
      <c r="AU56" s="108"/>
      <c r="AV56" s="109"/>
      <c r="AW56" s="109"/>
      <c r="AX56" s="109"/>
      <c r="AY56" s="108"/>
      <c r="AZ56" s="107"/>
      <c r="BA56" s="107"/>
      <c r="BB56" s="107"/>
      <c r="BC56" s="108"/>
      <c r="BD56" s="108"/>
    </row>
    <row r="57" spans="1:56" x14ac:dyDescent="0.2">
      <c r="A57" s="107"/>
      <c r="B57" s="107"/>
      <c r="C57" s="107"/>
      <c r="D57" s="107"/>
      <c r="E57" s="108"/>
      <c r="F57" s="107"/>
      <c r="G57" s="107"/>
      <c r="H57" s="107"/>
      <c r="I57" s="107"/>
      <c r="J57" s="107"/>
      <c r="K57" s="107"/>
      <c r="L57" s="109"/>
      <c r="M57" s="109"/>
      <c r="N57" s="109"/>
      <c r="O57" s="109"/>
      <c r="P57" s="109"/>
      <c r="Q57" s="109"/>
      <c r="R57" s="109"/>
      <c r="S57" s="109"/>
      <c r="T57" s="109"/>
      <c r="U57" s="109"/>
      <c r="V57" s="108"/>
      <c r="W57" s="108"/>
      <c r="X57" s="108"/>
      <c r="Y57" s="108"/>
      <c r="Z57" s="108"/>
      <c r="AA57" s="108"/>
      <c r="AB57" s="108"/>
      <c r="AC57" s="108"/>
      <c r="AD57" s="108"/>
      <c r="AE57" s="108"/>
      <c r="AF57" s="108"/>
      <c r="AG57" s="108"/>
      <c r="AH57" s="108"/>
      <c r="AI57" s="108"/>
      <c r="AJ57" s="108"/>
      <c r="AK57" s="108"/>
      <c r="AL57" s="108"/>
      <c r="AM57" s="108"/>
      <c r="AN57" s="108"/>
      <c r="AO57" s="108"/>
      <c r="AP57" s="108"/>
      <c r="AQ57" s="108"/>
      <c r="AR57" s="108"/>
      <c r="AS57" s="108"/>
      <c r="AT57" s="108"/>
      <c r="AU57" s="108"/>
      <c r="AV57" s="109"/>
      <c r="AW57" s="109"/>
      <c r="AX57" s="109"/>
      <c r="AY57" s="108"/>
      <c r="AZ57" s="107"/>
      <c r="BA57" s="107"/>
      <c r="BB57" s="107"/>
      <c r="BC57" s="108"/>
      <c r="BD57" s="108"/>
    </row>
    <row r="58" spans="1:56" x14ac:dyDescent="0.2">
      <c r="A58" s="107"/>
      <c r="B58" s="107"/>
      <c r="C58" s="107"/>
      <c r="D58" s="107"/>
      <c r="E58" s="108"/>
      <c r="F58" s="107"/>
      <c r="G58" s="107"/>
      <c r="H58" s="107"/>
      <c r="I58" s="107"/>
      <c r="J58" s="107"/>
      <c r="K58" s="107"/>
      <c r="L58" s="109"/>
      <c r="M58" s="109"/>
      <c r="N58" s="109"/>
      <c r="O58" s="109"/>
      <c r="P58" s="109"/>
      <c r="Q58" s="109"/>
      <c r="R58" s="109"/>
      <c r="S58" s="109"/>
      <c r="T58" s="109"/>
      <c r="U58" s="109"/>
      <c r="V58" s="108"/>
      <c r="W58" s="108"/>
      <c r="X58" s="108"/>
      <c r="Y58" s="108"/>
      <c r="Z58" s="108"/>
      <c r="AA58" s="108"/>
      <c r="AB58" s="108"/>
      <c r="AC58" s="108"/>
      <c r="AD58" s="108"/>
      <c r="AE58" s="108"/>
      <c r="AF58" s="108"/>
      <c r="AG58" s="108"/>
      <c r="AH58" s="108"/>
      <c r="AI58" s="108"/>
      <c r="AJ58" s="108"/>
      <c r="AK58" s="108"/>
      <c r="AL58" s="108"/>
      <c r="AM58" s="108"/>
      <c r="AN58" s="108"/>
      <c r="AO58" s="108"/>
      <c r="AP58" s="108"/>
      <c r="AQ58" s="108"/>
      <c r="AR58" s="108"/>
      <c r="AS58" s="108"/>
      <c r="AT58" s="108"/>
      <c r="AU58" s="108"/>
      <c r="AV58" s="109"/>
      <c r="AW58" s="109"/>
      <c r="AX58" s="109"/>
      <c r="AY58" s="108"/>
      <c r="AZ58" s="107"/>
      <c r="BA58" s="107"/>
      <c r="BB58" s="107"/>
      <c r="BC58" s="108"/>
      <c r="BD58" s="108"/>
    </row>
    <row r="59" spans="1:56" x14ac:dyDescent="0.2">
      <c r="A59" s="107"/>
      <c r="B59" s="107"/>
      <c r="C59" s="107"/>
      <c r="D59" s="107"/>
      <c r="E59" s="108"/>
      <c r="F59" s="107"/>
      <c r="G59" s="107"/>
      <c r="H59" s="107"/>
      <c r="I59" s="107"/>
      <c r="J59" s="107"/>
      <c r="K59" s="107"/>
      <c r="L59" s="109"/>
      <c r="M59" s="109"/>
      <c r="N59" s="109"/>
      <c r="O59" s="109"/>
      <c r="P59" s="109"/>
      <c r="Q59" s="109"/>
      <c r="R59" s="109"/>
      <c r="S59" s="109"/>
      <c r="T59" s="109"/>
      <c r="U59" s="109"/>
      <c r="V59" s="108"/>
      <c r="W59" s="108"/>
      <c r="X59" s="108"/>
      <c r="Y59" s="108"/>
      <c r="Z59" s="108"/>
      <c r="AA59" s="108"/>
      <c r="AB59" s="108"/>
      <c r="AC59" s="108"/>
      <c r="AD59" s="108"/>
      <c r="AE59" s="108"/>
      <c r="AF59" s="108"/>
      <c r="AG59" s="108"/>
      <c r="AH59" s="108"/>
      <c r="AI59" s="108"/>
      <c r="AJ59" s="108"/>
      <c r="AK59" s="108"/>
      <c r="AL59" s="108"/>
      <c r="AM59" s="108"/>
      <c r="AN59" s="108"/>
      <c r="AO59" s="108"/>
      <c r="AP59" s="108"/>
      <c r="AQ59" s="108"/>
      <c r="AR59" s="108"/>
      <c r="AS59" s="108"/>
      <c r="AT59" s="108"/>
      <c r="AU59" s="108"/>
      <c r="AV59" s="109"/>
      <c r="AW59" s="109"/>
      <c r="AX59" s="109"/>
      <c r="AY59" s="108"/>
      <c r="AZ59" s="107"/>
      <c r="BA59" s="107"/>
      <c r="BB59" s="107"/>
      <c r="BC59" s="108"/>
      <c r="BD59" s="108"/>
    </row>
    <row r="60" spans="1:56" x14ac:dyDescent="0.2">
      <c r="A60" s="107"/>
      <c r="B60" s="107"/>
      <c r="C60" s="107"/>
      <c r="D60" s="107"/>
      <c r="E60" s="108"/>
      <c r="F60" s="107"/>
      <c r="G60" s="107"/>
      <c r="H60" s="107"/>
      <c r="I60" s="107"/>
      <c r="J60" s="107"/>
      <c r="K60" s="107"/>
      <c r="L60" s="109"/>
      <c r="M60" s="109"/>
      <c r="N60" s="109"/>
      <c r="O60" s="109"/>
      <c r="P60" s="109"/>
      <c r="Q60" s="109"/>
      <c r="R60" s="109"/>
      <c r="S60" s="109"/>
      <c r="T60" s="109"/>
      <c r="U60" s="109"/>
      <c r="V60" s="108"/>
      <c r="W60" s="108"/>
      <c r="X60" s="108"/>
      <c r="Y60" s="108"/>
      <c r="Z60" s="108"/>
      <c r="AA60" s="108"/>
      <c r="AB60" s="108"/>
      <c r="AC60" s="108"/>
      <c r="AD60" s="108"/>
      <c r="AE60" s="108"/>
      <c r="AF60" s="108"/>
      <c r="AG60" s="108"/>
      <c r="AH60" s="108"/>
      <c r="AI60" s="108"/>
      <c r="AJ60" s="108"/>
      <c r="AK60" s="108"/>
      <c r="AL60" s="108"/>
      <c r="AM60" s="108"/>
      <c r="AN60" s="108"/>
      <c r="AO60" s="108"/>
      <c r="AP60" s="108"/>
      <c r="AQ60" s="108"/>
      <c r="AR60" s="108"/>
      <c r="AS60" s="108"/>
      <c r="AT60" s="108"/>
      <c r="AU60" s="108"/>
      <c r="AV60" s="109"/>
      <c r="AW60" s="109"/>
      <c r="AX60" s="109"/>
      <c r="AY60" s="108"/>
      <c r="AZ60" s="107"/>
      <c r="BA60" s="107"/>
      <c r="BB60" s="107"/>
      <c r="BC60" s="108"/>
      <c r="BD60" s="108"/>
    </row>
    <row r="61" spans="1:56" x14ac:dyDescent="0.2">
      <c r="A61" s="107"/>
      <c r="B61" s="107"/>
      <c r="C61" s="107"/>
      <c r="D61" s="107"/>
      <c r="E61" s="108"/>
      <c r="F61" s="107"/>
      <c r="G61" s="107"/>
      <c r="H61" s="107"/>
      <c r="I61" s="107"/>
      <c r="J61" s="107"/>
      <c r="K61" s="107"/>
      <c r="L61" s="109"/>
      <c r="M61" s="109"/>
      <c r="N61" s="109"/>
      <c r="O61" s="109"/>
      <c r="P61" s="109"/>
      <c r="Q61" s="109"/>
      <c r="R61" s="109"/>
      <c r="S61" s="109"/>
      <c r="T61" s="109"/>
      <c r="U61" s="109"/>
      <c r="V61" s="108"/>
      <c r="W61" s="108"/>
      <c r="X61" s="108"/>
      <c r="Y61" s="108"/>
      <c r="Z61" s="108"/>
      <c r="AA61" s="108"/>
      <c r="AB61" s="108"/>
      <c r="AC61" s="108"/>
      <c r="AD61" s="108"/>
      <c r="AE61" s="108"/>
      <c r="AF61" s="108"/>
      <c r="AG61" s="108"/>
      <c r="AH61" s="108"/>
      <c r="AI61" s="108"/>
      <c r="AJ61" s="108"/>
      <c r="AK61" s="108"/>
      <c r="AL61" s="108"/>
      <c r="AM61" s="108"/>
      <c r="AN61" s="108"/>
      <c r="AO61" s="108"/>
      <c r="AP61" s="108"/>
      <c r="AQ61" s="108"/>
      <c r="AR61" s="108"/>
      <c r="AS61" s="108"/>
      <c r="AT61" s="108"/>
      <c r="AU61" s="108"/>
      <c r="AV61" s="109"/>
      <c r="AW61" s="109"/>
      <c r="AX61" s="109"/>
      <c r="AY61" s="108"/>
      <c r="AZ61" s="107"/>
      <c r="BA61" s="107"/>
      <c r="BB61" s="107"/>
      <c r="BC61" s="108"/>
      <c r="BD61" s="108"/>
    </row>
    <row r="62" spans="1:56" x14ac:dyDescent="0.2">
      <c r="A62" s="107"/>
      <c r="B62" s="107"/>
      <c r="C62" s="107"/>
      <c r="D62" s="107"/>
      <c r="E62" s="108"/>
      <c r="F62" s="107"/>
      <c r="G62" s="107"/>
      <c r="H62" s="107"/>
      <c r="I62" s="107"/>
      <c r="J62" s="107"/>
      <c r="K62" s="107"/>
      <c r="L62" s="109"/>
      <c r="M62" s="109"/>
      <c r="N62" s="109"/>
      <c r="O62" s="109"/>
      <c r="P62" s="109"/>
      <c r="Q62" s="109"/>
      <c r="R62" s="109"/>
      <c r="S62" s="109"/>
      <c r="T62" s="109"/>
      <c r="U62" s="109"/>
      <c r="V62" s="108"/>
      <c r="W62" s="108"/>
      <c r="X62" s="108"/>
      <c r="Y62" s="108"/>
      <c r="Z62" s="108"/>
      <c r="AA62" s="108"/>
      <c r="AB62" s="108"/>
      <c r="AC62" s="108"/>
      <c r="AD62" s="108"/>
      <c r="AE62" s="108"/>
      <c r="AF62" s="108"/>
      <c r="AG62" s="108"/>
      <c r="AH62" s="108"/>
      <c r="AI62" s="108"/>
      <c r="AJ62" s="108"/>
      <c r="AK62" s="108"/>
      <c r="AL62" s="108"/>
      <c r="AM62" s="108"/>
      <c r="AN62" s="108"/>
      <c r="AO62" s="108"/>
      <c r="AP62" s="108"/>
      <c r="AQ62" s="108"/>
      <c r="AR62" s="108"/>
      <c r="AS62" s="108"/>
      <c r="AT62" s="108"/>
      <c r="AU62" s="108"/>
      <c r="AV62" s="109"/>
      <c r="AW62" s="109"/>
      <c r="AX62" s="109"/>
      <c r="AY62" s="108"/>
      <c r="AZ62" s="107"/>
      <c r="BA62" s="107"/>
      <c r="BB62" s="107"/>
      <c r="BC62" s="108"/>
      <c r="BD62" s="108"/>
    </row>
    <row r="63" spans="1:56" x14ac:dyDescent="0.2">
      <c r="A63" s="107"/>
      <c r="B63" s="107"/>
      <c r="C63" s="107"/>
      <c r="D63" s="107"/>
      <c r="E63" s="108"/>
      <c r="F63" s="107"/>
      <c r="G63" s="107"/>
      <c r="H63" s="107"/>
      <c r="I63" s="107"/>
      <c r="J63" s="107"/>
      <c r="K63" s="107"/>
      <c r="L63" s="109"/>
      <c r="M63" s="109"/>
      <c r="N63" s="109"/>
      <c r="O63" s="109"/>
      <c r="P63" s="109"/>
      <c r="Q63" s="109"/>
      <c r="R63" s="109"/>
      <c r="S63" s="109"/>
      <c r="T63" s="109"/>
      <c r="U63" s="109"/>
      <c r="V63" s="108"/>
      <c r="W63" s="108"/>
      <c r="X63" s="108"/>
      <c r="Y63" s="108"/>
      <c r="Z63" s="108"/>
      <c r="AA63" s="108"/>
      <c r="AB63" s="108"/>
      <c r="AC63" s="108"/>
      <c r="AD63" s="108"/>
      <c r="AE63" s="108"/>
      <c r="AF63" s="108"/>
      <c r="AG63" s="108"/>
      <c r="AH63" s="108"/>
      <c r="AI63" s="108"/>
      <c r="AJ63" s="108"/>
      <c r="AK63" s="108"/>
      <c r="AL63" s="108"/>
      <c r="AM63" s="108"/>
      <c r="AN63" s="108"/>
      <c r="AO63" s="108"/>
      <c r="AP63" s="108"/>
      <c r="AQ63" s="108"/>
      <c r="AR63" s="108"/>
      <c r="AS63" s="108"/>
      <c r="AT63" s="108"/>
      <c r="AU63" s="108"/>
      <c r="AV63" s="109"/>
      <c r="AW63" s="109"/>
      <c r="AX63" s="109"/>
      <c r="AY63" s="108"/>
      <c r="AZ63" s="107"/>
      <c r="BA63" s="107"/>
      <c r="BB63" s="107"/>
      <c r="BC63" s="108"/>
      <c r="BD63" s="108"/>
    </row>
    <row r="64" spans="1:56" x14ac:dyDescent="0.2">
      <c r="A64" s="107"/>
      <c r="B64" s="107"/>
      <c r="C64" s="107"/>
      <c r="D64" s="107"/>
      <c r="E64" s="108"/>
      <c r="F64" s="107"/>
      <c r="G64" s="107"/>
      <c r="H64" s="107"/>
      <c r="I64" s="107"/>
      <c r="J64" s="107"/>
      <c r="K64" s="107"/>
      <c r="L64" s="109"/>
      <c r="M64" s="109"/>
      <c r="N64" s="109"/>
      <c r="O64" s="109"/>
      <c r="P64" s="109"/>
      <c r="Q64" s="109"/>
      <c r="R64" s="109"/>
      <c r="S64" s="109"/>
      <c r="T64" s="109"/>
      <c r="U64" s="109"/>
      <c r="V64" s="108"/>
      <c r="W64" s="108"/>
      <c r="X64" s="108"/>
      <c r="Y64" s="108"/>
      <c r="Z64" s="108"/>
      <c r="AA64" s="108"/>
      <c r="AB64" s="108"/>
      <c r="AC64" s="108"/>
      <c r="AD64" s="108"/>
      <c r="AE64" s="108"/>
      <c r="AF64" s="108"/>
      <c r="AG64" s="108"/>
      <c r="AH64" s="108"/>
      <c r="AI64" s="108"/>
      <c r="AJ64" s="108"/>
      <c r="AK64" s="108"/>
      <c r="AL64" s="108"/>
      <c r="AM64" s="108"/>
      <c r="AN64" s="108"/>
      <c r="AO64" s="108"/>
      <c r="AP64" s="108"/>
      <c r="AQ64" s="108"/>
      <c r="AR64" s="108"/>
      <c r="AS64" s="108"/>
      <c r="AT64" s="108"/>
      <c r="AU64" s="108"/>
      <c r="AV64" s="109"/>
      <c r="AW64" s="109"/>
      <c r="AX64" s="109"/>
      <c r="AY64" s="108"/>
      <c r="AZ64" s="107"/>
      <c r="BA64" s="107"/>
      <c r="BB64" s="107"/>
      <c r="BC64" s="108"/>
      <c r="BD64" s="108"/>
    </row>
    <row r="65" spans="1:56" x14ac:dyDescent="0.2">
      <c r="A65" s="107"/>
      <c r="B65" s="107"/>
      <c r="C65" s="107"/>
      <c r="D65" s="107"/>
      <c r="E65" s="108"/>
      <c r="F65" s="107"/>
      <c r="G65" s="107"/>
      <c r="H65" s="107"/>
      <c r="I65" s="107"/>
      <c r="J65" s="107"/>
      <c r="K65" s="107"/>
      <c r="L65" s="109"/>
      <c r="M65" s="109"/>
      <c r="N65" s="109"/>
      <c r="O65" s="109"/>
      <c r="P65" s="109"/>
      <c r="Q65" s="109"/>
      <c r="R65" s="109"/>
      <c r="S65" s="109"/>
      <c r="T65" s="109"/>
      <c r="U65" s="109"/>
      <c r="V65" s="108"/>
      <c r="W65" s="108"/>
      <c r="X65" s="108"/>
      <c r="Y65" s="108"/>
      <c r="Z65" s="108"/>
      <c r="AA65" s="108"/>
      <c r="AB65" s="108"/>
      <c r="AC65" s="108"/>
      <c r="AD65" s="108"/>
      <c r="AE65" s="108"/>
      <c r="AF65" s="108"/>
      <c r="AG65" s="108"/>
      <c r="AH65" s="108"/>
      <c r="AI65" s="108"/>
      <c r="AJ65" s="108"/>
      <c r="AK65" s="108"/>
      <c r="AL65" s="108"/>
      <c r="AM65" s="108"/>
      <c r="AN65" s="108"/>
      <c r="AO65" s="108"/>
      <c r="AP65" s="108"/>
      <c r="AQ65" s="108"/>
      <c r="AR65" s="108"/>
      <c r="AS65" s="108"/>
      <c r="AT65" s="108"/>
      <c r="AU65" s="108"/>
      <c r="AV65" s="109"/>
      <c r="AW65" s="109"/>
      <c r="AX65" s="109"/>
      <c r="AY65" s="108"/>
      <c r="AZ65" s="107"/>
      <c r="BA65" s="107"/>
      <c r="BB65" s="107"/>
      <c r="BC65" s="108"/>
      <c r="BD65" s="108"/>
    </row>
    <row r="66" spans="1:56" x14ac:dyDescent="0.2">
      <c r="A66" s="107"/>
      <c r="B66" s="107"/>
      <c r="C66" s="107"/>
      <c r="D66" s="107"/>
      <c r="E66" s="108"/>
      <c r="F66" s="107"/>
      <c r="G66" s="107"/>
      <c r="H66" s="107"/>
      <c r="I66" s="107"/>
      <c r="J66" s="107"/>
      <c r="K66" s="107"/>
      <c r="L66" s="109"/>
      <c r="M66" s="109"/>
      <c r="N66" s="109"/>
      <c r="O66" s="109"/>
      <c r="P66" s="109"/>
      <c r="Q66" s="109"/>
      <c r="R66" s="109"/>
      <c r="S66" s="109"/>
      <c r="T66" s="109"/>
      <c r="U66" s="109"/>
      <c r="V66" s="108"/>
      <c r="W66" s="108"/>
      <c r="X66" s="108"/>
      <c r="Y66" s="108"/>
      <c r="Z66" s="108"/>
      <c r="AA66" s="108"/>
      <c r="AB66" s="108"/>
      <c r="AC66" s="108"/>
      <c r="AD66" s="108"/>
      <c r="AE66" s="108"/>
      <c r="AF66" s="108"/>
      <c r="AG66" s="108"/>
      <c r="AH66" s="108"/>
      <c r="AI66" s="108"/>
      <c r="AJ66" s="108"/>
      <c r="AK66" s="108"/>
      <c r="AL66" s="108"/>
      <c r="AM66" s="108"/>
      <c r="AN66" s="108"/>
      <c r="AO66" s="108"/>
      <c r="AP66" s="108"/>
      <c r="AQ66" s="108"/>
      <c r="AR66" s="108"/>
      <c r="AS66" s="108"/>
      <c r="AT66" s="108"/>
      <c r="AU66" s="108"/>
      <c r="AV66" s="109"/>
      <c r="AW66" s="109"/>
      <c r="AX66" s="109"/>
      <c r="AY66" s="108"/>
      <c r="AZ66" s="107"/>
      <c r="BA66" s="107"/>
      <c r="BB66" s="107"/>
      <c r="BC66" s="108"/>
      <c r="BD66" s="108"/>
    </row>
    <row r="67" spans="1:56" x14ac:dyDescent="0.2">
      <c r="A67" s="107"/>
      <c r="B67" s="107"/>
      <c r="C67" s="107"/>
      <c r="D67" s="107"/>
      <c r="E67" s="108"/>
      <c r="F67" s="107"/>
      <c r="G67" s="107"/>
      <c r="H67" s="107"/>
      <c r="I67" s="107"/>
      <c r="J67" s="107"/>
      <c r="K67" s="107"/>
      <c r="L67" s="109"/>
      <c r="M67" s="109"/>
      <c r="N67" s="109"/>
      <c r="O67" s="109"/>
      <c r="P67" s="109"/>
      <c r="Q67" s="109"/>
      <c r="R67" s="109"/>
      <c r="S67" s="109"/>
      <c r="T67" s="109"/>
      <c r="U67" s="109"/>
      <c r="V67" s="108"/>
      <c r="W67" s="108"/>
      <c r="X67" s="108"/>
      <c r="Y67" s="108"/>
      <c r="Z67" s="108"/>
      <c r="AA67" s="108"/>
      <c r="AB67" s="108"/>
      <c r="AC67" s="108"/>
      <c r="AD67" s="108"/>
      <c r="AE67" s="108"/>
      <c r="AF67" s="108"/>
      <c r="AG67" s="108"/>
      <c r="AH67" s="108"/>
      <c r="AI67" s="108"/>
      <c r="AJ67" s="108"/>
      <c r="AK67" s="108"/>
      <c r="AL67" s="108"/>
      <c r="AM67" s="108"/>
      <c r="AN67" s="108"/>
      <c r="AO67" s="108"/>
      <c r="AP67" s="108"/>
      <c r="AQ67" s="108"/>
      <c r="AR67" s="108"/>
      <c r="AS67" s="108"/>
      <c r="AT67" s="108"/>
      <c r="AU67" s="108"/>
      <c r="AV67" s="109"/>
      <c r="AW67" s="109"/>
      <c r="AX67" s="109"/>
      <c r="AY67" s="108"/>
      <c r="AZ67" s="107"/>
      <c r="BA67" s="107"/>
      <c r="BB67" s="107"/>
      <c r="BC67" s="108"/>
      <c r="BD67" s="108"/>
    </row>
    <row r="68" spans="1:56" x14ac:dyDescent="0.2">
      <c r="A68" s="107"/>
      <c r="B68" s="107"/>
      <c r="C68" s="107"/>
      <c r="D68" s="107"/>
      <c r="E68" s="108"/>
      <c r="F68" s="107"/>
      <c r="G68" s="107"/>
      <c r="H68" s="107"/>
      <c r="I68" s="107"/>
      <c r="J68" s="107"/>
      <c r="K68" s="107"/>
      <c r="L68" s="109"/>
      <c r="M68" s="109"/>
      <c r="N68" s="109"/>
      <c r="O68" s="109"/>
      <c r="P68" s="109"/>
      <c r="Q68" s="109"/>
      <c r="R68" s="109"/>
      <c r="S68" s="109"/>
      <c r="T68" s="109"/>
      <c r="U68" s="109"/>
      <c r="V68" s="108"/>
      <c r="W68" s="108"/>
      <c r="X68" s="108"/>
      <c r="Y68" s="108"/>
      <c r="Z68" s="108"/>
      <c r="AA68" s="108"/>
      <c r="AB68" s="108"/>
      <c r="AC68" s="108"/>
      <c r="AD68" s="108"/>
      <c r="AE68" s="108"/>
      <c r="AF68" s="108"/>
      <c r="AG68" s="108"/>
      <c r="AH68" s="108"/>
      <c r="AI68" s="108"/>
      <c r="AJ68" s="108"/>
      <c r="AK68" s="108"/>
      <c r="AL68" s="108"/>
      <c r="AM68" s="108"/>
      <c r="AN68" s="108"/>
      <c r="AO68" s="108"/>
      <c r="AP68" s="108"/>
      <c r="AQ68" s="108"/>
      <c r="AR68" s="108"/>
      <c r="AS68" s="108"/>
      <c r="AT68" s="108"/>
      <c r="AU68" s="108"/>
      <c r="AV68" s="109"/>
      <c r="AW68" s="109"/>
      <c r="AX68" s="109"/>
      <c r="AY68" s="108"/>
      <c r="AZ68" s="107"/>
      <c r="BA68" s="107"/>
      <c r="BB68" s="107"/>
      <c r="BC68" s="108"/>
      <c r="BD68" s="108"/>
    </row>
    <row r="69" spans="1:56" x14ac:dyDescent="0.2">
      <c r="A69" s="107"/>
      <c r="B69" s="107"/>
      <c r="C69" s="107"/>
      <c r="D69" s="107"/>
      <c r="E69" s="108"/>
      <c r="F69" s="107"/>
      <c r="G69" s="107"/>
      <c r="H69" s="107"/>
      <c r="I69" s="107"/>
      <c r="J69" s="107"/>
      <c r="K69" s="107"/>
      <c r="L69" s="109"/>
      <c r="M69" s="109"/>
      <c r="N69" s="109"/>
      <c r="O69" s="109"/>
      <c r="P69" s="109"/>
      <c r="Q69" s="109"/>
      <c r="R69" s="109"/>
      <c r="S69" s="109"/>
      <c r="T69" s="109"/>
      <c r="U69" s="109"/>
      <c r="V69" s="108"/>
      <c r="W69" s="108"/>
      <c r="X69" s="108"/>
      <c r="Y69" s="108"/>
      <c r="Z69" s="108"/>
      <c r="AA69" s="108"/>
      <c r="AB69" s="108"/>
      <c r="AC69" s="108"/>
      <c r="AD69" s="108"/>
      <c r="AE69" s="108"/>
      <c r="AF69" s="108"/>
      <c r="AG69" s="108"/>
      <c r="AH69" s="108"/>
      <c r="AI69" s="108"/>
      <c r="AJ69" s="108"/>
      <c r="AK69" s="108"/>
      <c r="AL69" s="108"/>
      <c r="AM69" s="108"/>
      <c r="AN69" s="108"/>
      <c r="AO69" s="108"/>
      <c r="AP69" s="108"/>
      <c r="AQ69" s="108"/>
      <c r="AR69" s="108"/>
      <c r="AS69" s="108"/>
      <c r="AT69" s="108"/>
      <c r="AU69" s="108"/>
      <c r="AV69" s="109"/>
      <c r="AW69" s="109"/>
      <c r="AX69" s="109"/>
      <c r="AY69" s="108"/>
      <c r="AZ69" s="107"/>
      <c r="BA69" s="107"/>
      <c r="BB69" s="107"/>
      <c r="BC69" s="108"/>
      <c r="BD69" s="108"/>
    </row>
    <row r="70" spans="1:56" x14ac:dyDescent="0.2">
      <c r="A70" s="107"/>
      <c r="B70" s="107"/>
      <c r="C70" s="107"/>
      <c r="D70" s="107"/>
      <c r="E70" s="108"/>
      <c r="F70" s="107"/>
      <c r="G70" s="107"/>
      <c r="H70" s="107"/>
      <c r="I70" s="107"/>
      <c r="J70" s="107"/>
      <c r="K70" s="107"/>
      <c r="L70" s="109"/>
      <c r="M70" s="109"/>
      <c r="N70" s="109"/>
      <c r="O70" s="109"/>
      <c r="P70" s="109"/>
      <c r="Q70" s="109"/>
      <c r="R70" s="109"/>
      <c r="S70" s="109"/>
      <c r="T70" s="109"/>
      <c r="U70" s="109"/>
      <c r="V70" s="108"/>
      <c r="W70" s="108"/>
      <c r="X70" s="108"/>
      <c r="Y70" s="108"/>
      <c r="Z70" s="108"/>
      <c r="AA70" s="108"/>
      <c r="AB70" s="108"/>
      <c r="AC70" s="108"/>
      <c r="AD70" s="108"/>
      <c r="AE70" s="108"/>
      <c r="AF70" s="108"/>
      <c r="AG70" s="108"/>
      <c r="AH70" s="108"/>
      <c r="AI70" s="108"/>
      <c r="AJ70" s="108"/>
      <c r="AK70" s="108"/>
      <c r="AL70" s="108"/>
      <c r="AM70" s="108"/>
      <c r="AN70" s="108"/>
      <c r="AO70" s="108"/>
      <c r="AP70" s="108"/>
      <c r="AQ70" s="108"/>
      <c r="AR70" s="108"/>
      <c r="AS70" s="108"/>
      <c r="AT70" s="108"/>
      <c r="AU70" s="108"/>
      <c r="AV70" s="109"/>
      <c r="AW70" s="109"/>
      <c r="AX70" s="109"/>
      <c r="AY70" s="108"/>
      <c r="AZ70" s="107"/>
      <c r="BA70" s="107"/>
      <c r="BB70" s="107"/>
      <c r="BC70" s="108"/>
      <c r="BD70" s="108"/>
    </row>
    <row r="71" spans="1:56" x14ac:dyDescent="0.2">
      <c r="A71" s="107"/>
      <c r="B71" s="107"/>
      <c r="C71" s="107"/>
      <c r="D71" s="107"/>
      <c r="E71" s="108"/>
      <c r="F71" s="107"/>
      <c r="G71" s="107"/>
      <c r="H71" s="107"/>
      <c r="I71" s="107"/>
      <c r="J71" s="107"/>
      <c r="K71" s="107"/>
      <c r="L71" s="109"/>
      <c r="M71" s="109"/>
      <c r="N71" s="109"/>
      <c r="O71" s="109"/>
      <c r="P71" s="109"/>
      <c r="Q71" s="109"/>
      <c r="R71" s="109"/>
      <c r="S71" s="109"/>
      <c r="T71" s="109"/>
      <c r="U71" s="109"/>
      <c r="V71" s="108"/>
      <c r="W71" s="108"/>
      <c r="X71" s="108"/>
      <c r="Y71" s="108"/>
      <c r="Z71" s="108"/>
      <c r="AA71" s="108"/>
      <c r="AB71" s="108"/>
      <c r="AC71" s="108"/>
      <c r="AD71" s="108"/>
      <c r="AE71" s="108"/>
      <c r="AF71" s="108"/>
      <c r="AG71" s="108"/>
      <c r="AH71" s="108"/>
      <c r="AI71" s="108"/>
      <c r="AJ71" s="108"/>
      <c r="AK71" s="108"/>
      <c r="AL71" s="108"/>
      <c r="AM71" s="108"/>
      <c r="AN71" s="108"/>
      <c r="AO71" s="108"/>
      <c r="AP71" s="108"/>
      <c r="AQ71" s="108"/>
      <c r="AR71" s="108"/>
      <c r="AS71" s="108"/>
      <c r="AT71" s="108"/>
      <c r="AU71" s="108"/>
      <c r="AV71" s="109"/>
      <c r="AW71" s="109"/>
      <c r="AX71" s="109"/>
      <c r="AY71" s="108"/>
      <c r="AZ71" s="107"/>
      <c r="BA71" s="107"/>
      <c r="BB71" s="107"/>
      <c r="BC71" s="108"/>
      <c r="BD71" s="108"/>
    </row>
    <row r="72" spans="1:56" x14ac:dyDescent="0.2">
      <c r="A72" s="107"/>
      <c r="B72" s="107"/>
      <c r="C72" s="107"/>
      <c r="D72" s="107"/>
      <c r="E72" s="108"/>
      <c r="F72" s="107"/>
      <c r="G72" s="107"/>
      <c r="H72" s="107"/>
      <c r="I72" s="107"/>
      <c r="J72" s="107"/>
      <c r="K72" s="107"/>
      <c r="L72" s="109"/>
      <c r="M72" s="109"/>
      <c r="N72" s="109"/>
      <c r="O72" s="109"/>
      <c r="P72" s="109"/>
      <c r="Q72" s="109"/>
      <c r="R72" s="109"/>
      <c r="S72" s="109"/>
      <c r="T72" s="109"/>
      <c r="U72" s="109"/>
      <c r="V72" s="108"/>
      <c r="W72" s="108"/>
      <c r="X72" s="108"/>
      <c r="Y72" s="108"/>
      <c r="Z72" s="108"/>
      <c r="AA72" s="108"/>
      <c r="AB72" s="108"/>
      <c r="AC72" s="108"/>
      <c r="AD72" s="108"/>
      <c r="AE72" s="108"/>
      <c r="AF72" s="108"/>
      <c r="AG72" s="108"/>
      <c r="AH72" s="108"/>
      <c r="AI72" s="108"/>
      <c r="AJ72" s="108"/>
      <c r="AK72" s="108"/>
      <c r="AL72" s="108"/>
      <c r="AM72" s="108"/>
      <c r="AN72" s="108"/>
      <c r="AO72" s="108"/>
      <c r="AP72" s="108"/>
      <c r="AQ72" s="108"/>
      <c r="AR72" s="108"/>
      <c r="AS72" s="108"/>
      <c r="AT72" s="108"/>
      <c r="AU72" s="108"/>
      <c r="AV72" s="109"/>
      <c r="AW72" s="109"/>
      <c r="AX72" s="109"/>
      <c r="AY72" s="108"/>
      <c r="AZ72" s="107"/>
      <c r="BA72" s="107"/>
      <c r="BB72" s="107"/>
      <c r="BC72" s="108"/>
      <c r="BD72" s="108"/>
    </row>
    <row r="73" spans="1:56" x14ac:dyDescent="0.2">
      <c r="A73" s="107"/>
      <c r="B73" s="107"/>
      <c r="C73" s="107"/>
      <c r="D73" s="107"/>
      <c r="E73" s="108"/>
      <c r="F73" s="107"/>
      <c r="G73" s="107"/>
      <c r="H73" s="107"/>
      <c r="I73" s="107"/>
      <c r="J73" s="107"/>
      <c r="K73" s="107"/>
      <c r="L73" s="109"/>
      <c r="M73" s="109"/>
      <c r="N73" s="109"/>
      <c r="O73" s="109"/>
      <c r="P73" s="109"/>
      <c r="Q73" s="109"/>
      <c r="R73" s="109"/>
      <c r="S73" s="109"/>
      <c r="T73" s="109"/>
      <c r="U73" s="109"/>
      <c r="V73" s="108"/>
      <c r="W73" s="108"/>
      <c r="X73" s="108"/>
      <c r="Y73" s="108"/>
      <c r="Z73" s="108"/>
      <c r="AA73" s="108"/>
      <c r="AB73" s="108"/>
      <c r="AC73" s="108"/>
      <c r="AD73" s="108"/>
      <c r="AE73" s="108"/>
      <c r="AF73" s="108"/>
      <c r="AG73" s="108"/>
      <c r="AH73" s="108"/>
      <c r="AI73" s="108"/>
      <c r="AJ73" s="108"/>
      <c r="AK73" s="108"/>
      <c r="AL73" s="108"/>
      <c r="AM73" s="108"/>
      <c r="AN73" s="108"/>
      <c r="AO73" s="108"/>
      <c r="AP73" s="108"/>
      <c r="AQ73" s="108"/>
      <c r="AR73" s="108"/>
      <c r="AS73" s="108"/>
      <c r="AT73" s="108"/>
      <c r="AU73" s="108"/>
      <c r="AV73" s="109"/>
      <c r="AW73" s="109"/>
      <c r="AX73" s="109"/>
      <c r="AY73" s="108"/>
      <c r="AZ73" s="107"/>
      <c r="BA73" s="107"/>
      <c r="BB73" s="107"/>
      <c r="BC73" s="108"/>
      <c r="BD73" s="108"/>
    </row>
    <row r="74" spans="1:56" x14ac:dyDescent="0.2">
      <c r="A74" s="107"/>
      <c r="B74" s="107"/>
      <c r="C74" s="107"/>
      <c r="D74" s="107"/>
      <c r="E74" s="108"/>
      <c r="F74" s="107"/>
      <c r="G74" s="107"/>
      <c r="H74" s="107"/>
      <c r="I74" s="107"/>
      <c r="J74" s="107"/>
      <c r="K74" s="107"/>
      <c r="L74" s="109"/>
      <c r="M74" s="109"/>
      <c r="N74" s="109"/>
      <c r="O74" s="109"/>
      <c r="P74" s="109"/>
      <c r="Q74" s="109"/>
      <c r="R74" s="109"/>
      <c r="S74" s="109"/>
      <c r="T74" s="109"/>
      <c r="U74" s="109"/>
      <c r="V74" s="108"/>
      <c r="W74" s="108"/>
      <c r="X74" s="108"/>
      <c r="Y74" s="108"/>
      <c r="Z74" s="108"/>
      <c r="AA74" s="108"/>
      <c r="AB74" s="108"/>
      <c r="AC74" s="108"/>
      <c r="AD74" s="108"/>
      <c r="AE74" s="108"/>
      <c r="AF74" s="108"/>
      <c r="AG74" s="108"/>
      <c r="AH74" s="108"/>
      <c r="AI74" s="108"/>
      <c r="AJ74" s="108"/>
      <c r="AK74" s="108"/>
      <c r="AL74" s="108"/>
      <c r="AM74" s="108"/>
      <c r="AN74" s="108"/>
      <c r="AO74" s="108"/>
      <c r="AP74" s="108"/>
      <c r="AQ74" s="108"/>
      <c r="AR74" s="108"/>
      <c r="AS74" s="108"/>
      <c r="AT74" s="108"/>
      <c r="AU74" s="108"/>
      <c r="AV74" s="109"/>
      <c r="AW74" s="109"/>
      <c r="AX74" s="109"/>
      <c r="AY74" s="108"/>
      <c r="AZ74" s="107"/>
      <c r="BA74" s="107"/>
      <c r="BB74" s="107"/>
      <c r="BC74" s="108"/>
      <c r="BD74" s="108"/>
    </row>
    <row r="75" spans="1:56" x14ac:dyDescent="0.2">
      <c r="A75" s="107"/>
      <c r="B75" s="107"/>
      <c r="C75" s="107"/>
      <c r="D75" s="107"/>
      <c r="E75" s="108"/>
      <c r="F75" s="107"/>
      <c r="G75" s="107"/>
      <c r="H75" s="107"/>
      <c r="I75" s="107"/>
      <c r="J75" s="107"/>
      <c r="K75" s="107"/>
      <c r="L75" s="109"/>
      <c r="M75" s="109"/>
      <c r="N75" s="109"/>
      <c r="O75" s="109"/>
      <c r="P75" s="109"/>
      <c r="Q75" s="109"/>
      <c r="R75" s="109"/>
      <c r="S75" s="109"/>
      <c r="T75" s="109"/>
      <c r="U75" s="109"/>
      <c r="V75" s="108"/>
      <c r="W75" s="108"/>
      <c r="X75" s="108"/>
      <c r="Y75" s="108"/>
      <c r="Z75" s="108"/>
      <c r="AA75" s="108"/>
      <c r="AB75" s="108"/>
      <c r="AC75" s="108"/>
      <c r="AD75" s="108"/>
      <c r="AE75" s="108"/>
      <c r="AF75" s="108"/>
      <c r="AG75" s="108"/>
      <c r="AH75" s="108"/>
      <c r="AI75" s="108"/>
      <c r="AJ75" s="108"/>
      <c r="AK75" s="108"/>
      <c r="AL75" s="108"/>
      <c r="AM75" s="108"/>
      <c r="AN75" s="108"/>
      <c r="AO75" s="108"/>
      <c r="AP75" s="108"/>
      <c r="AQ75" s="108"/>
      <c r="AR75" s="108"/>
      <c r="AS75" s="108"/>
      <c r="AT75" s="108"/>
      <c r="AU75" s="108"/>
      <c r="AV75" s="109"/>
      <c r="AW75" s="109"/>
      <c r="AX75" s="109"/>
      <c r="AY75" s="108"/>
      <c r="AZ75" s="107"/>
      <c r="BA75" s="107"/>
      <c r="BB75" s="107"/>
      <c r="BC75" s="108"/>
      <c r="BD75" s="108"/>
    </row>
    <row r="76" spans="1:56" x14ac:dyDescent="0.2">
      <c r="A76" s="107"/>
      <c r="B76" s="107"/>
      <c r="C76" s="107"/>
      <c r="D76" s="107"/>
      <c r="E76" s="108"/>
      <c r="F76" s="107"/>
      <c r="G76" s="107"/>
      <c r="H76" s="107"/>
      <c r="I76" s="107"/>
      <c r="J76" s="107"/>
      <c r="K76" s="107"/>
      <c r="L76" s="109"/>
      <c r="M76" s="109"/>
      <c r="N76" s="109"/>
      <c r="O76" s="109"/>
      <c r="P76" s="109"/>
      <c r="Q76" s="109"/>
      <c r="R76" s="109"/>
      <c r="S76" s="109"/>
      <c r="T76" s="109"/>
      <c r="U76" s="109"/>
      <c r="V76" s="108"/>
      <c r="W76" s="108"/>
      <c r="X76" s="108"/>
      <c r="Y76" s="108"/>
      <c r="Z76" s="108"/>
      <c r="AA76" s="108"/>
      <c r="AB76" s="108"/>
      <c r="AC76" s="108"/>
      <c r="AD76" s="108"/>
      <c r="AE76" s="108"/>
      <c r="AF76" s="108"/>
      <c r="AG76" s="108"/>
      <c r="AH76" s="108"/>
      <c r="AI76" s="108"/>
      <c r="AJ76" s="108"/>
      <c r="AK76" s="108"/>
      <c r="AL76" s="108"/>
      <c r="AM76" s="108"/>
      <c r="AN76" s="108"/>
      <c r="AO76" s="108"/>
      <c r="AP76" s="108"/>
      <c r="AQ76" s="108"/>
      <c r="AR76" s="108"/>
      <c r="AS76" s="108"/>
      <c r="AT76" s="108"/>
      <c r="AU76" s="108"/>
      <c r="AV76" s="109"/>
      <c r="AW76" s="109"/>
      <c r="AX76" s="109"/>
      <c r="AY76" s="108"/>
      <c r="AZ76" s="107"/>
      <c r="BA76" s="107"/>
      <c r="BB76" s="107"/>
      <c r="BC76" s="108"/>
      <c r="BD76" s="108"/>
    </row>
    <row r="77" spans="1:56" x14ac:dyDescent="0.2">
      <c r="A77" s="107"/>
      <c r="B77" s="107"/>
      <c r="C77" s="107"/>
      <c r="D77" s="107"/>
      <c r="E77" s="108"/>
      <c r="F77" s="107"/>
      <c r="G77" s="107"/>
      <c r="H77" s="107"/>
      <c r="I77" s="107"/>
      <c r="J77" s="107"/>
      <c r="K77" s="107"/>
      <c r="L77" s="109"/>
      <c r="M77" s="109"/>
      <c r="N77" s="109"/>
      <c r="O77" s="109"/>
      <c r="P77" s="109"/>
      <c r="Q77" s="109"/>
      <c r="R77" s="109"/>
      <c r="S77" s="109"/>
      <c r="T77" s="109"/>
      <c r="U77" s="109"/>
      <c r="V77" s="108"/>
      <c r="W77" s="108"/>
      <c r="X77" s="108"/>
      <c r="Y77" s="108"/>
      <c r="Z77" s="108"/>
      <c r="AA77" s="108"/>
      <c r="AB77" s="108"/>
      <c r="AC77" s="108"/>
      <c r="AD77" s="108"/>
      <c r="AE77" s="108"/>
      <c r="AF77" s="108"/>
      <c r="AG77" s="108"/>
      <c r="AH77" s="108"/>
      <c r="AI77" s="108"/>
      <c r="AJ77" s="108"/>
      <c r="AK77" s="108"/>
      <c r="AL77" s="108"/>
      <c r="AM77" s="108"/>
      <c r="AN77" s="108"/>
      <c r="AO77" s="108"/>
      <c r="AP77" s="108"/>
      <c r="AQ77" s="108"/>
      <c r="AR77" s="108"/>
      <c r="AS77" s="108"/>
      <c r="AT77" s="108"/>
      <c r="AU77" s="108"/>
      <c r="AV77" s="109"/>
      <c r="AW77" s="109"/>
      <c r="AX77" s="109"/>
      <c r="AY77" s="108"/>
      <c r="AZ77" s="107"/>
      <c r="BA77" s="107"/>
      <c r="BB77" s="107"/>
      <c r="BC77" s="108"/>
      <c r="BD77" s="108"/>
    </row>
    <row r="78" spans="1:56" x14ac:dyDescent="0.2">
      <c r="A78" s="107"/>
      <c r="B78" s="107"/>
      <c r="C78" s="107"/>
      <c r="D78" s="107"/>
      <c r="E78" s="108"/>
      <c r="F78" s="107"/>
      <c r="G78" s="107"/>
      <c r="H78" s="107"/>
      <c r="I78" s="107"/>
      <c r="J78" s="107"/>
      <c r="K78" s="107"/>
      <c r="L78" s="109"/>
      <c r="M78" s="109"/>
      <c r="N78" s="109"/>
      <c r="O78" s="109"/>
      <c r="P78" s="109"/>
      <c r="Q78" s="109"/>
      <c r="R78" s="109"/>
      <c r="S78" s="109"/>
      <c r="T78" s="109"/>
      <c r="U78" s="109"/>
      <c r="V78" s="108"/>
      <c r="W78" s="108"/>
      <c r="X78" s="108"/>
      <c r="Y78" s="108"/>
      <c r="Z78" s="108"/>
      <c r="AA78" s="108"/>
      <c r="AB78" s="108"/>
      <c r="AC78" s="108"/>
      <c r="AD78" s="108"/>
      <c r="AE78" s="108"/>
      <c r="AF78" s="108"/>
      <c r="AG78" s="108"/>
      <c r="AH78" s="108"/>
      <c r="AI78" s="108"/>
      <c r="AJ78" s="108"/>
      <c r="AK78" s="108"/>
      <c r="AL78" s="108"/>
      <c r="AM78" s="108"/>
      <c r="AN78" s="108"/>
      <c r="AO78" s="108"/>
      <c r="AP78" s="108"/>
      <c r="AQ78" s="108"/>
      <c r="AR78" s="108"/>
      <c r="AS78" s="108"/>
      <c r="AT78" s="108"/>
      <c r="AU78" s="108"/>
      <c r="AV78" s="109"/>
      <c r="AW78" s="109"/>
      <c r="AX78" s="109"/>
      <c r="AY78" s="108"/>
      <c r="AZ78" s="107"/>
      <c r="BA78" s="107"/>
      <c r="BB78" s="107"/>
      <c r="BC78" s="108"/>
      <c r="BD78" s="108"/>
    </row>
    <row r="79" spans="1:56" x14ac:dyDescent="0.2">
      <c r="A79" s="107"/>
      <c r="B79" s="107"/>
      <c r="C79" s="107"/>
      <c r="D79" s="107"/>
      <c r="E79" s="108"/>
      <c r="F79" s="107"/>
      <c r="G79" s="107"/>
      <c r="H79" s="107"/>
      <c r="I79" s="107"/>
      <c r="J79" s="107"/>
      <c r="K79" s="107"/>
      <c r="L79" s="109"/>
      <c r="M79" s="109"/>
      <c r="N79" s="109"/>
      <c r="O79" s="109"/>
      <c r="P79" s="109"/>
      <c r="Q79" s="109"/>
      <c r="R79" s="109"/>
      <c r="S79" s="109"/>
      <c r="T79" s="109"/>
      <c r="U79" s="109"/>
      <c r="V79" s="108"/>
      <c r="W79" s="108"/>
      <c r="X79" s="108"/>
      <c r="Y79" s="108"/>
      <c r="Z79" s="108"/>
      <c r="AA79" s="108"/>
      <c r="AB79" s="108"/>
      <c r="AC79" s="108"/>
      <c r="AD79" s="108"/>
      <c r="AE79" s="108"/>
      <c r="AF79" s="108"/>
      <c r="AG79" s="108"/>
      <c r="AH79" s="108"/>
      <c r="AI79" s="108"/>
      <c r="AJ79" s="108"/>
      <c r="AK79" s="108"/>
      <c r="AL79" s="108"/>
      <c r="AM79" s="108"/>
      <c r="AN79" s="108"/>
      <c r="AO79" s="108"/>
      <c r="AP79" s="108"/>
      <c r="AQ79" s="108"/>
      <c r="AR79" s="108"/>
      <c r="AS79" s="108"/>
      <c r="AT79" s="108"/>
      <c r="AU79" s="108"/>
      <c r="AV79" s="109"/>
      <c r="AW79" s="109"/>
      <c r="AX79" s="109"/>
      <c r="AY79" s="108"/>
      <c r="AZ79" s="107"/>
      <c r="BA79" s="107"/>
      <c r="BB79" s="107"/>
      <c r="BC79" s="108"/>
      <c r="BD79" s="108"/>
    </row>
    <row r="80" spans="1:56" x14ac:dyDescent="0.2">
      <c r="A80" s="107"/>
      <c r="B80" s="107"/>
      <c r="C80" s="107"/>
      <c r="D80" s="107"/>
      <c r="E80" s="108"/>
      <c r="F80" s="107"/>
      <c r="G80" s="107"/>
      <c r="H80" s="107"/>
      <c r="I80" s="107"/>
      <c r="J80" s="107"/>
      <c r="K80" s="107"/>
      <c r="L80" s="109"/>
      <c r="M80" s="109"/>
      <c r="N80" s="109"/>
      <c r="O80" s="109"/>
      <c r="P80" s="109"/>
      <c r="Q80" s="109"/>
      <c r="R80" s="109"/>
      <c r="S80" s="109"/>
      <c r="T80" s="109"/>
      <c r="U80" s="109"/>
      <c r="V80" s="108"/>
      <c r="W80" s="108"/>
      <c r="X80" s="108"/>
      <c r="Y80" s="108"/>
      <c r="Z80" s="108"/>
      <c r="AA80" s="108"/>
      <c r="AB80" s="108"/>
      <c r="AC80" s="108"/>
      <c r="AD80" s="108"/>
      <c r="AE80" s="108"/>
      <c r="AF80" s="108"/>
      <c r="AG80" s="108"/>
      <c r="AH80" s="108"/>
      <c r="AI80" s="108"/>
      <c r="AJ80" s="108"/>
      <c r="AK80" s="108"/>
      <c r="AL80" s="108"/>
      <c r="AM80" s="108"/>
      <c r="AN80" s="108"/>
      <c r="AO80" s="108"/>
      <c r="AP80" s="108"/>
      <c r="AQ80" s="108"/>
      <c r="AR80" s="108"/>
      <c r="AS80" s="108"/>
      <c r="AT80" s="108"/>
      <c r="AU80" s="108"/>
      <c r="AV80" s="109"/>
      <c r="AW80" s="109"/>
      <c r="AX80" s="109"/>
      <c r="AY80" s="108"/>
      <c r="AZ80" s="107"/>
      <c r="BA80" s="107"/>
      <c r="BB80" s="107"/>
      <c r="BC80" s="108"/>
      <c r="BD80" s="108"/>
    </row>
    <row r="81" spans="1:56" x14ac:dyDescent="0.2">
      <c r="A81" s="107"/>
      <c r="B81" s="107"/>
      <c r="C81" s="107"/>
      <c r="D81" s="107"/>
      <c r="E81" s="108"/>
      <c r="F81" s="107"/>
      <c r="G81" s="107"/>
      <c r="H81" s="107"/>
      <c r="I81" s="107"/>
      <c r="J81" s="107"/>
      <c r="K81" s="107"/>
      <c r="L81" s="109"/>
      <c r="M81" s="109"/>
      <c r="N81" s="109"/>
      <c r="O81" s="109"/>
      <c r="P81" s="109"/>
      <c r="Q81" s="109"/>
      <c r="R81" s="109"/>
      <c r="S81" s="109"/>
      <c r="T81" s="109"/>
      <c r="U81" s="109"/>
      <c r="V81" s="108"/>
      <c r="W81" s="108"/>
      <c r="X81" s="108"/>
      <c r="Y81" s="108"/>
      <c r="Z81" s="108"/>
      <c r="AA81" s="108"/>
      <c r="AB81" s="108"/>
      <c r="AC81" s="108"/>
      <c r="AD81" s="108"/>
      <c r="AE81" s="108"/>
      <c r="AF81" s="108"/>
      <c r="AG81" s="108"/>
      <c r="AH81" s="108"/>
      <c r="AI81" s="108"/>
      <c r="AJ81" s="108"/>
      <c r="AK81" s="108"/>
      <c r="AL81" s="108"/>
      <c r="AM81" s="108"/>
      <c r="AN81" s="108"/>
      <c r="AO81" s="108"/>
      <c r="AP81" s="108"/>
      <c r="AQ81" s="108"/>
      <c r="AR81" s="108"/>
      <c r="AS81" s="108"/>
      <c r="AT81" s="108"/>
      <c r="AU81" s="108"/>
      <c r="AV81" s="109"/>
      <c r="AW81" s="109"/>
      <c r="AX81" s="109"/>
      <c r="AY81" s="108"/>
      <c r="AZ81" s="107"/>
      <c r="BA81" s="107"/>
      <c r="BB81" s="107"/>
      <c r="BC81" s="108"/>
      <c r="BD81" s="108"/>
    </row>
    <row r="82" spans="1:56" x14ac:dyDescent="0.2">
      <c r="A82" s="107"/>
      <c r="B82" s="107"/>
      <c r="C82" s="107"/>
      <c r="D82" s="107"/>
      <c r="E82" s="108"/>
      <c r="F82" s="107"/>
      <c r="G82" s="107"/>
      <c r="H82" s="107"/>
      <c r="I82" s="107"/>
      <c r="J82" s="107"/>
      <c r="K82" s="107"/>
      <c r="L82" s="109"/>
      <c r="M82" s="109"/>
      <c r="N82" s="109"/>
      <c r="O82" s="109"/>
      <c r="P82" s="109"/>
      <c r="Q82" s="109"/>
      <c r="R82" s="109"/>
      <c r="S82" s="109"/>
      <c r="T82" s="109"/>
      <c r="U82" s="109"/>
      <c r="V82" s="108"/>
      <c r="W82" s="108"/>
      <c r="X82" s="108"/>
      <c r="Y82" s="108"/>
      <c r="Z82" s="108"/>
      <c r="AA82" s="108"/>
      <c r="AB82" s="108"/>
      <c r="AC82" s="108"/>
      <c r="AD82" s="108"/>
      <c r="AE82" s="108"/>
      <c r="AF82" s="108"/>
      <c r="AG82" s="108"/>
      <c r="AH82" s="108"/>
      <c r="AI82" s="108"/>
      <c r="AJ82" s="108"/>
      <c r="AK82" s="108"/>
      <c r="AL82" s="108"/>
      <c r="AM82" s="108"/>
      <c r="AN82" s="108"/>
      <c r="AO82" s="108"/>
      <c r="AP82" s="108"/>
      <c r="AQ82" s="108"/>
      <c r="AR82" s="108"/>
      <c r="AS82" s="108"/>
      <c r="AT82" s="108"/>
      <c r="AU82" s="108"/>
      <c r="AV82" s="109"/>
      <c r="AW82" s="109"/>
      <c r="AX82" s="109"/>
      <c r="AY82" s="108"/>
      <c r="AZ82" s="107"/>
      <c r="BA82" s="107"/>
      <c r="BB82" s="107"/>
      <c r="BC82" s="108"/>
      <c r="BD82" s="108"/>
    </row>
    <row r="83" spans="1:56" x14ac:dyDescent="0.2">
      <c r="A83" s="107"/>
      <c r="B83" s="107"/>
      <c r="C83" s="107"/>
      <c r="D83" s="107"/>
      <c r="E83" s="108"/>
      <c r="F83" s="107"/>
      <c r="G83" s="107"/>
      <c r="H83" s="107"/>
      <c r="I83" s="107"/>
      <c r="J83" s="107"/>
      <c r="K83" s="107"/>
      <c r="L83" s="109"/>
      <c r="M83" s="109"/>
      <c r="N83" s="109"/>
      <c r="O83" s="109"/>
      <c r="P83" s="109"/>
      <c r="Q83" s="109"/>
      <c r="R83" s="109"/>
      <c r="S83" s="109"/>
      <c r="T83" s="109"/>
      <c r="U83" s="109"/>
      <c r="V83" s="108"/>
      <c r="W83" s="108"/>
      <c r="X83" s="108"/>
      <c r="Y83" s="108"/>
      <c r="Z83" s="108"/>
      <c r="AA83" s="108"/>
      <c r="AB83" s="108"/>
      <c r="AC83" s="108"/>
      <c r="AD83" s="108"/>
      <c r="AE83" s="108"/>
      <c r="AF83" s="108"/>
      <c r="AG83" s="108"/>
      <c r="AH83" s="108"/>
      <c r="AI83" s="108"/>
      <c r="AJ83" s="108"/>
      <c r="AK83" s="108"/>
      <c r="AL83" s="108"/>
      <c r="AM83" s="108"/>
      <c r="AN83" s="108"/>
      <c r="AO83" s="108"/>
      <c r="AP83" s="108"/>
      <c r="AQ83" s="108"/>
      <c r="AR83" s="108"/>
      <c r="AS83" s="108"/>
      <c r="AT83" s="108"/>
      <c r="AU83" s="108"/>
      <c r="AV83" s="109"/>
      <c r="AW83" s="109"/>
      <c r="AX83" s="109"/>
      <c r="AY83" s="108"/>
      <c r="AZ83" s="107"/>
      <c r="BA83" s="107"/>
      <c r="BB83" s="107"/>
      <c r="BC83" s="108"/>
      <c r="BD83" s="108"/>
    </row>
    <row r="84" spans="1:56" x14ac:dyDescent="0.2">
      <c r="A84" s="107"/>
      <c r="B84" s="107"/>
      <c r="C84" s="107"/>
      <c r="D84" s="107"/>
      <c r="E84" s="108"/>
      <c r="F84" s="107"/>
      <c r="G84" s="107"/>
      <c r="H84" s="107"/>
      <c r="I84" s="107"/>
      <c r="J84" s="107"/>
      <c r="K84" s="107"/>
      <c r="L84" s="109"/>
      <c r="M84" s="109"/>
      <c r="N84" s="109"/>
      <c r="O84" s="109"/>
      <c r="P84" s="109"/>
      <c r="Q84" s="109"/>
      <c r="R84" s="109"/>
      <c r="S84" s="109"/>
      <c r="T84" s="109"/>
      <c r="U84" s="109"/>
      <c r="V84" s="108"/>
      <c r="W84" s="108"/>
      <c r="X84" s="108"/>
      <c r="Y84" s="108"/>
      <c r="Z84" s="108"/>
      <c r="AA84" s="108"/>
      <c r="AB84" s="108"/>
      <c r="AC84" s="108"/>
      <c r="AD84" s="108"/>
      <c r="AE84" s="108"/>
      <c r="AF84" s="108"/>
      <c r="AG84" s="108"/>
      <c r="AH84" s="108"/>
      <c r="AI84" s="108"/>
      <c r="AJ84" s="108"/>
      <c r="AK84" s="108"/>
      <c r="AL84" s="108"/>
      <c r="AM84" s="108"/>
      <c r="AN84" s="108"/>
      <c r="AO84" s="108"/>
      <c r="AP84" s="108"/>
      <c r="AQ84" s="108"/>
      <c r="AR84" s="108"/>
      <c r="AS84" s="108"/>
      <c r="AT84" s="108"/>
      <c r="AU84" s="108"/>
      <c r="AV84" s="109"/>
      <c r="AW84" s="109"/>
      <c r="AX84" s="109"/>
      <c r="AY84" s="108"/>
      <c r="AZ84" s="107"/>
      <c r="BA84" s="107"/>
      <c r="BB84" s="107"/>
      <c r="BC84" s="108"/>
      <c r="BD84" s="108"/>
    </row>
    <row r="85" spans="1:56" x14ac:dyDescent="0.2">
      <c r="A85" s="107"/>
      <c r="B85" s="107"/>
      <c r="C85" s="107"/>
      <c r="D85" s="107"/>
      <c r="E85" s="108"/>
      <c r="F85" s="107"/>
      <c r="G85" s="107"/>
      <c r="H85" s="107"/>
      <c r="I85" s="107"/>
      <c r="J85" s="107"/>
      <c r="K85" s="107"/>
      <c r="L85" s="109"/>
      <c r="M85" s="109"/>
      <c r="N85" s="109"/>
      <c r="O85" s="109"/>
      <c r="P85" s="109"/>
      <c r="Q85" s="109"/>
      <c r="R85" s="109"/>
      <c r="S85" s="109"/>
      <c r="T85" s="109"/>
      <c r="U85" s="109"/>
      <c r="V85" s="108"/>
      <c r="W85" s="108"/>
      <c r="X85" s="108"/>
      <c r="Y85" s="108"/>
      <c r="Z85" s="108"/>
      <c r="AA85" s="108"/>
      <c r="AB85" s="108"/>
      <c r="AC85" s="108"/>
      <c r="AD85" s="108"/>
      <c r="AE85" s="108"/>
      <c r="AF85" s="108"/>
      <c r="AG85" s="108"/>
      <c r="AH85" s="108"/>
      <c r="AI85" s="108"/>
      <c r="AJ85" s="108"/>
      <c r="AK85" s="108"/>
      <c r="AL85" s="108"/>
      <c r="AM85" s="108"/>
      <c r="AN85" s="108"/>
      <c r="AO85" s="108"/>
      <c r="AP85" s="108"/>
      <c r="AQ85" s="108"/>
      <c r="AR85" s="108"/>
      <c r="AS85" s="108"/>
      <c r="AT85" s="108"/>
      <c r="AU85" s="108"/>
      <c r="AV85" s="109"/>
      <c r="AW85" s="109"/>
      <c r="AX85" s="109"/>
      <c r="AY85" s="108"/>
      <c r="AZ85" s="107"/>
      <c r="BA85" s="107"/>
      <c r="BB85" s="107"/>
      <c r="BC85" s="108"/>
      <c r="BD85" s="108"/>
    </row>
    <row r="86" spans="1:56" x14ac:dyDescent="0.2">
      <c r="A86" s="107"/>
      <c r="B86" s="107"/>
      <c r="C86" s="107"/>
      <c r="D86" s="107"/>
      <c r="E86" s="108"/>
      <c r="F86" s="107"/>
      <c r="G86" s="107"/>
      <c r="H86" s="107"/>
      <c r="I86" s="107"/>
      <c r="J86" s="107"/>
      <c r="K86" s="107"/>
      <c r="L86" s="109"/>
      <c r="M86" s="109"/>
      <c r="N86" s="109"/>
      <c r="O86" s="109"/>
      <c r="P86" s="109"/>
      <c r="Q86" s="109"/>
      <c r="R86" s="109"/>
      <c r="S86" s="109"/>
      <c r="T86" s="109"/>
      <c r="U86" s="109"/>
      <c r="V86" s="108"/>
      <c r="W86" s="108"/>
      <c r="X86" s="108"/>
      <c r="Y86" s="108"/>
      <c r="Z86" s="108"/>
      <c r="AA86" s="108"/>
      <c r="AB86" s="108"/>
      <c r="AC86" s="108"/>
      <c r="AD86" s="108"/>
      <c r="AE86" s="108"/>
      <c r="AF86" s="108"/>
      <c r="AG86" s="108"/>
      <c r="AH86" s="108"/>
      <c r="AI86" s="108"/>
      <c r="AJ86" s="108"/>
      <c r="AK86" s="108"/>
      <c r="AL86" s="108"/>
      <c r="AM86" s="108"/>
      <c r="AN86" s="108"/>
      <c r="AO86" s="108"/>
      <c r="AP86" s="108"/>
      <c r="AQ86" s="108"/>
      <c r="AR86" s="108"/>
      <c r="AS86" s="108"/>
      <c r="AT86" s="108"/>
      <c r="AU86" s="108"/>
      <c r="AV86" s="109"/>
      <c r="AW86" s="109"/>
      <c r="AX86" s="109"/>
      <c r="AY86" s="108"/>
      <c r="AZ86" s="107"/>
      <c r="BA86" s="107"/>
      <c r="BB86" s="107"/>
      <c r="BC86" s="108"/>
      <c r="BD86" s="108"/>
    </row>
    <row r="87" spans="1:56" x14ac:dyDescent="0.2">
      <c r="A87" s="107"/>
      <c r="B87" s="107"/>
      <c r="C87" s="107"/>
      <c r="D87" s="107"/>
      <c r="E87" s="108"/>
      <c r="F87" s="107"/>
      <c r="G87" s="107"/>
      <c r="H87" s="107"/>
      <c r="I87" s="107"/>
      <c r="J87" s="107"/>
      <c r="K87" s="107"/>
      <c r="L87" s="109"/>
      <c r="M87" s="109"/>
      <c r="N87" s="109"/>
      <c r="O87" s="109"/>
      <c r="P87" s="109"/>
      <c r="Q87" s="109"/>
      <c r="R87" s="109"/>
      <c r="S87" s="109"/>
      <c r="T87" s="109"/>
      <c r="U87" s="109"/>
      <c r="V87" s="108"/>
      <c r="W87" s="108"/>
      <c r="X87" s="108"/>
      <c r="Y87" s="108"/>
      <c r="Z87" s="108"/>
      <c r="AA87" s="108"/>
      <c r="AB87" s="108"/>
      <c r="AC87" s="108"/>
      <c r="AD87" s="108"/>
      <c r="AE87" s="108"/>
      <c r="AF87" s="108"/>
      <c r="AG87" s="108"/>
      <c r="AH87" s="108"/>
      <c r="AI87" s="108"/>
      <c r="AJ87" s="108"/>
      <c r="AK87" s="108"/>
      <c r="AL87" s="108"/>
      <c r="AM87" s="108"/>
      <c r="AN87" s="108"/>
      <c r="AO87" s="108"/>
      <c r="AP87" s="108"/>
      <c r="AQ87" s="108"/>
      <c r="AR87" s="108"/>
      <c r="AS87" s="108"/>
      <c r="AT87" s="108"/>
      <c r="AU87" s="108"/>
      <c r="AV87" s="109"/>
      <c r="AW87" s="109"/>
      <c r="AX87" s="109"/>
      <c r="AY87" s="108"/>
      <c r="AZ87" s="107"/>
      <c r="BA87" s="107"/>
      <c r="BB87" s="107"/>
      <c r="BC87" s="108"/>
      <c r="BD87" s="108"/>
    </row>
    <row r="88" spans="1:56" x14ac:dyDescent="0.2">
      <c r="A88" s="107"/>
      <c r="B88" s="107"/>
      <c r="C88" s="107"/>
      <c r="D88" s="107"/>
      <c r="E88" s="108"/>
      <c r="F88" s="107"/>
      <c r="G88" s="107"/>
      <c r="H88" s="107"/>
      <c r="I88" s="107"/>
      <c r="J88" s="107"/>
      <c r="K88" s="107"/>
      <c r="L88" s="109"/>
      <c r="M88" s="109"/>
      <c r="N88" s="109"/>
      <c r="O88" s="109"/>
      <c r="P88" s="109"/>
      <c r="Q88" s="109"/>
      <c r="R88" s="109"/>
      <c r="S88" s="109"/>
      <c r="T88" s="109"/>
      <c r="U88" s="109"/>
      <c r="V88" s="108"/>
      <c r="W88" s="108"/>
      <c r="X88" s="108"/>
      <c r="Y88" s="108"/>
      <c r="Z88" s="108"/>
      <c r="AA88" s="108"/>
      <c r="AB88" s="108"/>
      <c r="AC88" s="108"/>
      <c r="AD88" s="108"/>
      <c r="AE88" s="108"/>
      <c r="AF88" s="108"/>
      <c r="AG88" s="108"/>
      <c r="AH88" s="108"/>
      <c r="AI88" s="108"/>
      <c r="AJ88" s="108"/>
      <c r="AK88" s="108"/>
      <c r="AL88" s="108"/>
      <c r="AM88" s="108"/>
      <c r="AN88" s="108"/>
      <c r="AO88" s="108"/>
      <c r="AP88" s="108"/>
      <c r="AQ88" s="108"/>
      <c r="AR88" s="108"/>
      <c r="AS88" s="108"/>
      <c r="AT88" s="108"/>
      <c r="AU88" s="108"/>
      <c r="AV88" s="109"/>
      <c r="AW88" s="109"/>
      <c r="AX88" s="109"/>
      <c r="AY88" s="108"/>
      <c r="AZ88" s="107"/>
      <c r="BA88" s="107"/>
      <c r="BB88" s="107"/>
      <c r="BC88" s="108"/>
      <c r="BD88" s="108"/>
    </row>
    <row r="89" spans="1:56" x14ac:dyDescent="0.2">
      <c r="A89" s="107"/>
      <c r="B89" s="107"/>
      <c r="C89" s="107"/>
      <c r="D89" s="107"/>
      <c r="E89" s="108"/>
      <c r="F89" s="107"/>
      <c r="G89" s="107"/>
      <c r="H89" s="107"/>
      <c r="I89" s="107"/>
      <c r="J89" s="107"/>
      <c r="K89" s="107"/>
      <c r="L89" s="109"/>
      <c r="M89" s="109"/>
      <c r="N89" s="109"/>
      <c r="O89" s="109"/>
      <c r="P89" s="109"/>
      <c r="Q89" s="109"/>
      <c r="R89" s="109"/>
      <c r="S89" s="109"/>
      <c r="T89" s="109"/>
      <c r="U89" s="109"/>
      <c r="V89" s="108"/>
      <c r="W89" s="108"/>
      <c r="X89" s="108"/>
      <c r="Y89" s="108"/>
      <c r="Z89" s="108"/>
      <c r="AA89" s="108"/>
      <c r="AB89" s="108"/>
      <c r="AC89" s="108"/>
      <c r="AD89" s="108"/>
      <c r="AE89" s="108"/>
      <c r="AF89" s="108"/>
      <c r="AG89" s="108"/>
      <c r="AH89" s="108"/>
      <c r="AI89" s="108"/>
      <c r="AJ89" s="108"/>
      <c r="AK89" s="108"/>
      <c r="AL89" s="108"/>
      <c r="AM89" s="108"/>
      <c r="AN89" s="108"/>
      <c r="AO89" s="108"/>
      <c r="AP89" s="108"/>
      <c r="AQ89" s="108"/>
      <c r="AR89" s="108"/>
      <c r="AS89" s="108"/>
      <c r="AT89" s="108"/>
      <c r="AU89" s="108"/>
      <c r="AV89" s="109"/>
      <c r="AW89" s="109"/>
      <c r="AX89" s="109"/>
      <c r="AY89" s="108"/>
      <c r="AZ89" s="107"/>
      <c r="BA89" s="107"/>
      <c r="BB89" s="107"/>
      <c r="BC89" s="108"/>
      <c r="BD89" s="108"/>
    </row>
    <row r="90" spans="1:56" x14ac:dyDescent="0.2">
      <c r="A90" s="107"/>
      <c r="B90" s="107"/>
      <c r="C90" s="107"/>
      <c r="D90" s="107"/>
      <c r="E90" s="108"/>
      <c r="F90" s="107"/>
      <c r="G90" s="107"/>
      <c r="H90" s="107"/>
      <c r="I90" s="107"/>
      <c r="J90" s="107"/>
      <c r="K90" s="107"/>
      <c r="L90" s="109"/>
      <c r="M90" s="109"/>
      <c r="N90" s="109"/>
      <c r="O90" s="109"/>
      <c r="P90" s="109"/>
      <c r="Q90" s="109"/>
      <c r="R90" s="109"/>
      <c r="S90" s="109"/>
      <c r="T90" s="109"/>
      <c r="U90" s="109"/>
      <c r="V90" s="108"/>
      <c r="W90" s="108"/>
      <c r="X90" s="108"/>
      <c r="Y90" s="108"/>
      <c r="Z90" s="108"/>
      <c r="AA90" s="108"/>
      <c r="AB90" s="108"/>
      <c r="AC90" s="108"/>
      <c r="AD90" s="108"/>
      <c r="AE90" s="108"/>
      <c r="AF90" s="108"/>
      <c r="AG90" s="108"/>
      <c r="AH90" s="108"/>
      <c r="AI90" s="108"/>
      <c r="AJ90" s="108"/>
      <c r="AK90" s="108"/>
      <c r="AL90" s="108"/>
      <c r="AM90" s="108"/>
      <c r="AN90" s="108"/>
      <c r="AO90" s="108"/>
      <c r="AP90" s="108"/>
      <c r="AQ90" s="108"/>
      <c r="AR90" s="108"/>
      <c r="AS90" s="108"/>
      <c r="AT90" s="108"/>
      <c r="AU90" s="108"/>
      <c r="AV90" s="109"/>
      <c r="AW90" s="109"/>
      <c r="AX90" s="109"/>
      <c r="AY90" s="108"/>
      <c r="AZ90" s="107"/>
      <c r="BA90" s="107"/>
      <c r="BB90" s="107"/>
      <c r="BC90" s="108"/>
      <c r="BD90" s="108"/>
    </row>
    <row r="91" spans="1:56" x14ac:dyDescent="0.2">
      <c r="A91" s="107"/>
      <c r="B91" s="107"/>
      <c r="C91" s="107"/>
      <c r="D91" s="107"/>
      <c r="E91" s="108"/>
      <c r="F91" s="107"/>
      <c r="G91" s="107"/>
      <c r="H91" s="107"/>
      <c r="I91" s="107"/>
      <c r="J91" s="107"/>
      <c r="K91" s="107"/>
      <c r="L91" s="109"/>
      <c r="M91" s="109"/>
      <c r="N91" s="109"/>
      <c r="O91" s="109"/>
      <c r="P91" s="109"/>
      <c r="Q91" s="109"/>
      <c r="R91" s="109"/>
      <c r="S91" s="109"/>
      <c r="T91" s="109"/>
      <c r="U91" s="109"/>
      <c r="V91" s="108"/>
      <c r="W91" s="108"/>
      <c r="X91" s="108"/>
      <c r="Y91" s="108"/>
      <c r="Z91" s="108"/>
      <c r="AA91" s="108"/>
      <c r="AB91" s="108"/>
      <c r="AC91" s="108"/>
      <c r="AD91" s="108"/>
      <c r="AE91" s="108"/>
      <c r="AF91" s="108"/>
      <c r="AG91" s="108"/>
      <c r="AH91" s="108"/>
      <c r="AI91" s="108"/>
      <c r="AJ91" s="108"/>
      <c r="AK91" s="108"/>
      <c r="AL91" s="108"/>
      <c r="AM91" s="108"/>
      <c r="AN91" s="108"/>
      <c r="AO91" s="108"/>
      <c r="AP91" s="108"/>
      <c r="AQ91" s="108"/>
      <c r="AR91" s="108"/>
      <c r="AS91" s="108"/>
      <c r="AT91" s="108"/>
      <c r="AU91" s="108"/>
      <c r="AV91" s="109"/>
      <c r="AW91" s="109"/>
      <c r="AX91" s="109"/>
      <c r="AY91" s="108"/>
      <c r="AZ91" s="107"/>
      <c r="BA91" s="107"/>
      <c r="BB91" s="107"/>
      <c r="BC91" s="108"/>
      <c r="BD91" s="108"/>
    </row>
    <row r="92" spans="1:56" x14ac:dyDescent="0.2">
      <c r="A92" s="107"/>
      <c r="B92" s="107"/>
      <c r="C92" s="107"/>
      <c r="D92" s="107"/>
      <c r="E92" s="108"/>
      <c r="F92" s="107"/>
      <c r="G92" s="107"/>
      <c r="H92" s="107"/>
      <c r="I92" s="107"/>
      <c r="J92" s="107"/>
      <c r="K92" s="107"/>
      <c r="L92" s="109"/>
      <c r="M92" s="109"/>
      <c r="N92" s="109"/>
      <c r="O92" s="109"/>
      <c r="P92" s="109"/>
      <c r="Q92" s="109"/>
      <c r="R92" s="109"/>
      <c r="S92" s="109"/>
      <c r="T92" s="109"/>
      <c r="U92" s="109"/>
      <c r="V92" s="108"/>
      <c r="W92" s="108"/>
      <c r="X92" s="108"/>
      <c r="Y92" s="108"/>
      <c r="Z92" s="108"/>
      <c r="AA92" s="108"/>
      <c r="AB92" s="108"/>
      <c r="AC92" s="108"/>
      <c r="AD92" s="108"/>
      <c r="AE92" s="108"/>
      <c r="AF92" s="108"/>
      <c r="AG92" s="108"/>
      <c r="AH92" s="108"/>
      <c r="AI92" s="108"/>
      <c r="AJ92" s="108"/>
      <c r="AK92" s="108"/>
      <c r="AL92" s="108"/>
      <c r="AM92" s="108"/>
      <c r="AN92" s="108"/>
      <c r="AO92" s="108"/>
      <c r="AP92" s="108"/>
      <c r="AQ92" s="108"/>
      <c r="AR92" s="108"/>
      <c r="AS92" s="108"/>
      <c r="AT92" s="108"/>
      <c r="AU92" s="108"/>
      <c r="AV92" s="109"/>
      <c r="AW92" s="109"/>
      <c r="AX92" s="109"/>
      <c r="AY92" s="108"/>
      <c r="AZ92" s="107"/>
      <c r="BA92" s="107"/>
      <c r="BB92" s="107"/>
      <c r="BC92" s="108"/>
      <c r="BD92" s="108"/>
    </row>
    <row r="93" spans="1:56" x14ac:dyDescent="0.2">
      <c r="A93" s="107"/>
      <c r="B93" s="107"/>
      <c r="C93" s="107"/>
      <c r="D93" s="107"/>
      <c r="E93" s="108"/>
      <c r="F93" s="107"/>
      <c r="G93" s="107"/>
      <c r="H93" s="107"/>
      <c r="I93" s="107"/>
      <c r="J93" s="107"/>
      <c r="K93" s="107"/>
      <c r="L93" s="109"/>
      <c r="M93" s="109"/>
      <c r="N93" s="109"/>
      <c r="O93" s="109"/>
      <c r="P93" s="109"/>
      <c r="Q93" s="109"/>
      <c r="R93" s="109"/>
      <c r="S93" s="109"/>
      <c r="T93" s="109"/>
      <c r="U93" s="109"/>
      <c r="V93" s="108"/>
      <c r="W93" s="108"/>
      <c r="X93" s="108"/>
      <c r="Y93" s="108"/>
      <c r="Z93" s="108"/>
      <c r="AA93" s="108"/>
      <c r="AB93" s="108"/>
      <c r="AC93" s="108"/>
      <c r="AD93" s="108"/>
      <c r="AE93" s="108"/>
      <c r="AF93" s="108"/>
      <c r="AG93" s="108"/>
      <c r="AH93" s="108"/>
      <c r="AI93" s="108"/>
      <c r="AJ93" s="108"/>
      <c r="AK93" s="108"/>
      <c r="AL93" s="108"/>
      <c r="AM93" s="108"/>
      <c r="AN93" s="108"/>
      <c r="AO93" s="108"/>
      <c r="AP93" s="108"/>
      <c r="AQ93" s="108"/>
      <c r="AR93" s="108"/>
      <c r="AS93" s="108"/>
      <c r="AT93" s="108"/>
      <c r="AU93" s="108"/>
      <c r="AV93" s="109"/>
      <c r="AW93" s="109"/>
      <c r="AX93" s="109"/>
      <c r="AY93" s="108"/>
      <c r="AZ93" s="107"/>
      <c r="BA93" s="107"/>
      <c r="BB93" s="107"/>
      <c r="BC93" s="108"/>
      <c r="BD93" s="108"/>
    </row>
    <row r="94" spans="1:56" x14ac:dyDescent="0.2">
      <c r="A94" s="107"/>
      <c r="B94" s="107"/>
      <c r="C94" s="107"/>
      <c r="D94" s="107"/>
      <c r="E94" s="108"/>
      <c r="F94" s="107"/>
      <c r="G94" s="107"/>
      <c r="H94" s="107"/>
      <c r="I94" s="107"/>
      <c r="J94" s="107"/>
      <c r="K94" s="107"/>
      <c r="L94" s="109"/>
      <c r="M94" s="109"/>
      <c r="N94" s="109"/>
      <c r="O94" s="109"/>
      <c r="P94" s="109"/>
      <c r="Q94" s="109"/>
      <c r="R94" s="109"/>
      <c r="S94" s="109"/>
      <c r="T94" s="109"/>
      <c r="U94" s="109"/>
      <c r="V94" s="108"/>
      <c r="W94" s="108"/>
      <c r="X94" s="108"/>
      <c r="Y94" s="108"/>
      <c r="Z94" s="108"/>
      <c r="AA94" s="108"/>
      <c r="AB94" s="108"/>
      <c r="AC94" s="108"/>
      <c r="AD94" s="108"/>
      <c r="AE94" s="108"/>
      <c r="AF94" s="108"/>
      <c r="AG94" s="108"/>
      <c r="AH94" s="108"/>
      <c r="AI94" s="108"/>
      <c r="AJ94" s="108"/>
      <c r="AK94" s="108"/>
      <c r="AL94" s="108"/>
      <c r="AM94" s="108"/>
      <c r="AN94" s="108"/>
      <c r="AO94" s="108"/>
      <c r="AP94" s="108"/>
      <c r="AQ94" s="108"/>
      <c r="AR94" s="108"/>
      <c r="AS94" s="108"/>
      <c r="AT94" s="108"/>
      <c r="AU94" s="108"/>
      <c r="AV94" s="109"/>
      <c r="AW94" s="109"/>
      <c r="AX94" s="109"/>
      <c r="AY94" s="108"/>
      <c r="AZ94" s="107"/>
      <c r="BA94" s="107"/>
      <c r="BB94" s="107"/>
      <c r="BC94" s="108"/>
      <c r="BD94" s="108"/>
    </row>
    <row r="95" spans="1:56" x14ac:dyDescent="0.2">
      <c r="A95" s="107"/>
      <c r="B95" s="107"/>
      <c r="C95" s="107"/>
      <c r="D95" s="107"/>
      <c r="E95" s="108"/>
      <c r="F95" s="107"/>
      <c r="G95" s="107"/>
      <c r="H95" s="107"/>
      <c r="I95" s="107"/>
      <c r="J95" s="107"/>
      <c r="K95" s="107"/>
      <c r="L95" s="109"/>
      <c r="M95" s="109"/>
      <c r="N95" s="109"/>
      <c r="O95" s="109"/>
      <c r="P95" s="109"/>
      <c r="Q95" s="109"/>
      <c r="R95" s="109"/>
      <c r="S95" s="109"/>
      <c r="T95" s="109"/>
      <c r="U95" s="109"/>
      <c r="V95" s="108"/>
      <c r="W95" s="108"/>
      <c r="X95" s="108"/>
      <c r="Y95" s="108"/>
      <c r="Z95" s="108"/>
      <c r="AA95" s="108"/>
      <c r="AB95" s="108"/>
      <c r="AC95" s="108"/>
      <c r="AD95" s="108"/>
      <c r="AE95" s="108"/>
      <c r="AF95" s="108"/>
      <c r="AG95" s="108"/>
      <c r="AH95" s="108"/>
      <c r="AI95" s="108"/>
      <c r="AJ95" s="108"/>
      <c r="AK95" s="108"/>
      <c r="AL95" s="108"/>
      <c r="AM95" s="108"/>
      <c r="AN95" s="108"/>
      <c r="AO95" s="108"/>
      <c r="AP95" s="108"/>
      <c r="AQ95" s="108"/>
      <c r="AR95" s="108"/>
      <c r="AS95" s="108"/>
      <c r="AT95" s="108"/>
      <c r="AU95" s="108"/>
      <c r="AV95" s="109"/>
      <c r="AW95" s="109"/>
      <c r="AX95" s="109"/>
      <c r="AY95" s="108"/>
      <c r="AZ95" s="107"/>
      <c r="BA95" s="107"/>
      <c r="BB95" s="107"/>
      <c r="BC95" s="108"/>
      <c r="BD95" s="108"/>
    </row>
    <row r="96" spans="1:56" x14ac:dyDescent="0.2">
      <c r="A96" s="107"/>
      <c r="B96" s="107"/>
      <c r="C96" s="107"/>
      <c r="D96" s="107"/>
      <c r="E96" s="108"/>
      <c r="F96" s="107"/>
      <c r="G96" s="107"/>
      <c r="H96" s="107"/>
      <c r="I96" s="107"/>
      <c r="J96" s="107"/>
      <c r="K96" s="107"/>
      <c r="L96" s="109"/>
      <c r="M96" s="109"/>
      <c r="N96" s="109"/>
      <c r="O96" s="109"/>
      <c r="P96" s="109"/>
      <c r="Q96" s="109"/>
      <c r="R96" s="109"/>
      <c r="S96" s="109"/>
      <c r="T96" s="109"/>
      <c r="U96" s="109"/>
      <c r="V96" s="108"/>
      <c r="W96" s="108"/>
      <c r="X96" s="108"/>
      <c r="Y96" s="108"/>
      <c r="Z96" s="108"/>
      <c r="AA96" s="108"/>
      <c r="AB96" s="108"/>
      <c r="AC96" s="108"/>
      <c r="AD96" s="108"/>
      <c r="AE96" s="108"/>
      <c r="AF96" s="108"/>
      <c r="AG96" s="108"/>
      <c r="AH96" s="108"/>
      <c r="AI96" s="108"/>
      <c r="AJ96" s="108"/>
      <c r="AK96" s="108"/>
      <c r="AL96" s="108"/>
      <c r="AM96" s="108"/>
      <c r="AN96" s="108"/>
      <c r="AO96" s="108"/>
      <c r="AP96" s="108"/>
      <c r="AQ96" s="108"/>
      <c r="AR96" s="108"/>
      <c r="AS96" s="108"/>
      <c r="AT96" s="108"/>
      <c r="AU96" s="108"/>
      <c r="AV96" s="109"/>
      <c r="AW96" s="109"/>
      <c r="AX96" s="109"/>
      <c r="AY96" s="108"/>
      <c r="AZ96" s="107"/>
      <c r="BA96" s="107"/>
      <c r="BB96" s="107"/>
      <c r="BC96" s="108"/>
      <c r="BD96" s="108"/>
    </row>
    <row r="97" spans="1:56" x14ac:dyDescent="0.2">
      <c r="A97" s="107"/>
      <c r="B97" s="107"/>
      <c r="C97" s="107"/>
      <c r="D97" s="107"/>
      <c r="E97" s="108"/>
      <c r="F97" s="107"/>
      <c r="G97" s="107"/>
      <c r="H97" s="107"/>
      <c r="I97" s="107"/>
      <c r="J97" s="107"/>
      <c r="K97" s="107"/>
      <c r="L97" s="109"/>
      <c r="M97" s="109"/>
      <c r="N97" s="109"/>
      <c r="O97" s="109"/>
      <c r="P97" s="109"/>
      <c r="Q97" s="109"/>
      <c r="R97" s="109"/>
      <c r="S97" s="109"/>
      <c r="T97" s="109"/>
      <c r="U97" s="109"/>
      <c r="V97" s="108"/>
      <c r="W97" s="108"/>
      <c r="X97" s="108"/>
      <c r="Y97" s="108"/>
      <c r="Z97" s="108"/>
      <c r="AA97" s="108"/>
      <c r="AB97" s="108"/>
      <c r="AC97" s="108"/>
      <c r="AD97" s="108"/>
      <c r="AE97" s="108"/>
      <c r="AF97" s="108"/>
      <c r="AG97" s="108"/>
      <c r="AH97" s="108"/>
      <c r="AI97" s="108"/>
      <c r="AJ97" s="108"/>
      <c r="AK97" s="108"/>
      <c r="AL97" s="108"/>
      <c r="AM97" s="108"/>
      <c r="AN97" s="108"/>
      <c r="AO97" s="108"/>
      <c r="AP97" s="108"/>
      <c r="AQ97" s="108"/>
      <c r="AR97" s="108"/>
      <c r="AS97" s="108"/>
      <c r="AT97" s="108"/>
      <c r="AU97" s="108"/>
      <c r="AV97" s="109"/>
      <c r="AW97" s="109"/>
      <c r="AX97" s="109"/>
      <c r="AY97" s="108"/>
      <c r="AZ97" s="107"/>
      <c r="BA97" s="107"/>
      <c r="BB97" s="107"/>
      <c r="BC97" s="108"/>
      <c r="BD97" s="108"/>
    </row>
    <row r="98" spans="1:56" x14ac:dyDescent="0.2">
      <c r="A98" s="107"/>
      <c r="B98" s="107"/>
      <c r="C98" s="107"/>
      <c r="D98" s="107"/>
      <c r="E98" s="108"/>
      <c r="F98" s="107"/>
      <c r="G98" s="107"/>
      <c r="H98" s="107"/>
      <c r="I98" s="107"/>
      <c r="J98" s="107"/>
      <c r="K98" s="107"/>
      <c r="L98" s="109"/>
      <c r="M98" s="109"/>
      <c r="N98" s="109"/>
      <c r="O98" s="109"/>
      <c r="P98" s="109"/>
      <c r="Q98" s="109"/>
      <c r="R98" s="109"/>
      <c r="S98" s="109"/>
      <c r="T98" s="109"/>
      <c r="U98" s="109"/>
      <c r="V98" s="108"/>
      <c r="W98" s="108"/>
      <c r="X98" s="108"/>
      <c r="Y98" s="108"/>
      <c r="Z98" s="108"/>
      <c r="AA98" s="108"/>
      <c r="AB98" s="108"/>
      <c r="AC98" s="108"/>
      <c r="AD98" s="108"/>
      <c r="AE98" s="108"/>
      <c r="AF98" s="108"/>
      <c r="AG98" s="108"/>
      <c r="AH98" s="108"/>
      <c r="AI98" s="108"/>
      <c r="AJ98" s="108"/>
      <c r="AK98" s="108"/>
      <c r="AL98" s="108"/>
      <c r="AM98" s="108"/>
      <c r="AN98" s="108"/>
      <c r="AO98" s="108"/>
      <c r="AP98" s="108"/>
      <c r="AQ98" s="108"/>
      <c r="AR98" s="108"/>
      <c r="AS98" s="108"/>
      <c r="AT98" s="108"/>
      <c r="AU98" s="108"/>
      <c r="AV98" s="109"/>
      <c r="AW98" s="109"/>
      <c r="AX98" s="109"/>
      <c r="AY98" s="108"/>
      <c r="AZ98" s="107"/>
      <c r="BA98" s="107"/>
      <c r="BB98" s="107"/>
      <c r="BC98" s="108"/>
      <c r="BD98" s="108"/>
    </row>
    <row r="99" spans="1:56" x14ac:dyDescent="0.2">
      <c r="A99" s="107"/>
      <c r="B99" s="107"/>
      <c r="C99" s="107"/>
      <c r="D99" s="107"/>
      <c r="E99" s="108"/>
      <c r="F99" s="107"/>
      <c r="G99" s="107"/>
      <c r="H99" s="107"/>
      <c r="I99" s="107"/>
      <c r="J99" s="107"/>
      <c r="K99" s="107"/>
      <c r="L99" s="109"/>
      <c r="M99" s="109"/>
      <c r="N99" s="109"/>
      <c r="O99" s="109"/>
      <c r="P99" s="109"/>
      <c r="Q99" s="109"/>
      <c r="R99" s="109"/>
      <c r="S99" s="109"/>
      <c r="T99" s="109"/>
      <c r="U99" s="109"/>
      <c r="V99" s="108"/>
      <c r="W99" s="108"/>
      <c r="X99" s="108"/>
      <c r="Y99" s="108"/>
      <c r="Z99" s="108"/>
      <c r="AA99" s="108"/>
      <c r="AB99" s="108"/>
      <c r="AC99" s="108"/>
      <c r="AD99" s="108"/>
      <c r="AE99" s="108"/>
      <c r="AF99" s="108"/>
      <c r="AG99" s="108"/>
      <c r="AH99" s="108"/>
      <c r="AI99" s="108"/>
      <c r="AJ99" s="108"/>
      <c r="AK99" s="108"/>
      <c r="AL99" s="108"/>
      <c r="AM99" s="108"/>
      <c r="AN99" s="108"/>
      <c r="AO99" s="108"/>
      <c r="AP99" s="108"/>
      <c r="AQ99" s="108"/>
      <c r="AR99" s="108"/>
      <c r="AS99" s="108"/>
      <c r="AT99" s="108"/>
      <c r="AU99" s="108"/>
      <c r="AV99" s="109"/>
      <c r="AW99" s="109"/>
      <c r="AX99" s="109"/>
      <c r="AY99" s="108"/>
      <c r="AZ99" s="107"/>
      <c r="BA99" s="107"/>
      <c r="BB99" s="107"/>
      <c r="BC99" s="108"/>
      <c r="BD99" s="108"/>
    </row>
    <row r="100" spans="1:56" x14ac:dyDescent="0.2">
      <c r="A100" s="107"/>
      <c r="B100" s="107"/>
      <c r="C100" s="107"/>
      <c r="D100" s="107"/>
      <c r="E100" s="108"/>
      <c r="F100" s="107"/>
      <c r="G100" s="107"/>
      <c r="H100" s="107"/>
      <c r="I100" s="107"/>
      <c r="J100" s="107"/>
      <c r="K100" s="107"/>
      <c r="L100" s="109"/>
      <c r="M100" s="109"/>
      <c r="N100" s="109"/>
      <c r="O100" s="109"/>
      <c r="P100" s="109"/>
      <c r="Q100" s="109"/>
      <c r="R100" s="109"/>
      <c r="S100" s="109"/>
      <c r="T100" s="109"/>
      <c r="U100" s="109"/>
      <c r="V100" s="108"/>
      <c r="W100" s="108"/>
      <c r="X100" s="108"/>
      <c r="Y100" s="108"/>
      <c r="Z100" s="108"/>
      <c r="AA100" s="108"/>
      <c r="AB100" s="108"/>
      <c r="AC100" s="108"/>
      <c r="AD100" s="108"/>
      <c r="AE100" s="108"/>
      <c r="AF100" s="108"/>
      <c r="AG100" s="108"/>
      <c r="AH100" s="108"/>
      <c r="AI100" s="108"/>
      <c r="AJ100" s="108"/>
      <c r="AK100" s="108"/>
      <c r="AL100" s="108"/>
      <c r="AM100" s="108"/>
      <c r="AN100" s="108"/>
      <c r="AO100" s="108"/>
      <c r="AP100" s="108"/>
      <c r="AQ100" s="108"/>
      <c r="AR100" s="108"/>
      <c r="AS100" s="108"/>
      <c r="AT100" s="108"/>
      <c r="AU100" s="108"/>
      <c r="AV100" s="109"/>
      <c r="AW100" s="109"/>
      <c r="AX100" s="109"/>
      <c r="AY100" s="108"/>
      <c r="AZ100" s="107"/>
      <c r="BA100" s="107"/>
      <c r="BB100" s="107"/>
      <c r="BC100" s="108"/>
      <c r="BD100" s="108"/>
    </row>
    <row r="101" spans="1:56" x14ac:dyDescent="0.2">
      <c r="A101" s="107"/>
      <c r="B101" s="107"/>
      <c r="C101" s="107"/>
      <c r="D101" s="107"/>
      <c r="E101" s="108"/>
      <c r="F101" s="107"/>
      <c r="G101" s="107"/>
      <c r="H101" s="107"/>
      <c r="I101" s="107"/>
      <c r="J101" s="107"/>
      <c r="K101" s="107"/>
      <c r="L101" s="109"/>
      <c r="M101" s="109"/>
      <c r="N101" s="109"/>
      <c r="O101" s="109"/>
      <c r="P101" s="109"/>
      <c r="Q101" s="109"/>
      <c r="R101" s="109"/>
      <c r="S101" s="109"/>
      <c r="T101" s="109"/>
      <c r="U101" s="109"/>
      <c r="V101" s="108"/>
      <c r="W101" s="108"/>
      <c r="X101" s="108"/>
      <c r="Y101" s="108"/>
      <c r="Z101" s="108"/>
      <c r="AA101" s="108"/>
      <c r="AB101" s="108"/>
      <c r="AC101" s="108"/>
      <c r="AD101" s="108"/>
      <c r="AE101" s="108"/>
      <c r="AF101" s="108"/>
      <c r="AG101" s="108"/>
      <c r="AH101" s="108"/>
      <c r="AI101" s="108"/>
      <c r="AJ101" s="108"/>
      <c r="AK101" s="108"/>
      <c r="AL101" s="108"/>
      <c r="AM101" s="108"/>
      <c r="AN101" s="108"/>
      <c r="AO101" s="108"/>
      <c r="AP101" s="108"/>
      <c r="AQ101" s="108"/>
      <c r="AR101" s="108"/>
      <c r="AS101" s="108"/>
      <c r="AT101" s="108"/>
      <c r="AU101" s="108"/>
      <c r="AV101" s="109"/>
      <c r="AW101" s="109"/>
      <c r="AX101" s="109"/>
      <c r="AY101" s="108"/>
      <c r="AZ101" s="107"/>
      <c r="BA101" s="107"/>
      <c r="BB101" s="107"/>
      <c r="BC101" s="108"/>
      <c r="BD101" s="108"/>
    </row>
    <row r="102" spans="1:56" x14ac:dyDescent="0.2">
      <c r="A102" s="107"/>
      <c r="B102" s="107"/>
      <c r="C102" s="107"/>
      <c r="D102" s="107"/>
      <c r="E102" s="108"/>
      <c r="F102" s="107"/>
      <c r="G102" s="107"/>
      <c r="H102" s="107"/>
      <c r="I102" s="107"/>
      <c r="J102" s="107"/>
      <c r="K102" s="107"/>
      <c r="L102" s="109"/>
      <c r="M102" s="109"/>
      <c r="N102" s="109"/>
      <c r="O102" s="109"/>
      <c r="P102" s="109"/>
      <c r="Q102" s="109"/>
      <c r="R102" s="109"/>
      <c r="S102" s="109"/>
      <c r="T102" s="109"/>
      <c r="U102" s="109"/>
      <c r="V102" s="108"/>
      <c r="W102" s="108"/>
      <c r="X102" s="108"/>
      <c r="Y102" s="108"/>
      <c r="Z102" s="108"/>
      <c r="AA102" s="108"/>
      <c r="AB102" s="108"/>
      <c r="AC102" s="108"/>
      <c r="AD102" s="108"/>
      <c r="AE102" s="108"/>
      <c r="AF102" s="108"/>
      <c r="AG102" s="108"/>
      <c r="AH102" s="108"/>
      <c r="AI102" s="108"/>
      <c r="AJ102" s="108"/>
      <c r="AK102" s="108"/>
      <c r="AL102" s="108"/>
      <c r="AM102" s="108"/>
      <c r="AN102" s="108"/>
      <c r="AO102" s="108"/>
      <c r="AP102" s="108"/>
      <c r="AQ102" s="108"/>
      <c r="AR102" s="108"/>
      <c r="AS102" s="108"/>
      <c r="AT102" s="108"/>
      <c r="AU102" s="108"/>
      <c r="AV102" s="109"/>
      <c r="AW102" s="109"/>
      <c r="AX102" s="109"/>
      <c r="AY102" s="108"/>
      <c r="AZ102" s="107"/>
      <c r="BA102" s="107"/>
      <c r="BB102" s="107"/>
      <c r="BC102" s="108"/>
      <c r="BD102" s="108"/>
    </row>
    <row r="103" spans="1:56" x14ac:dyDescent="0.2">
      <c r="A103" s="107"/>
      <c r="B103" s="107"/>
      <c r="C103" s="107"/>
      <c r="D103" s="107"/>
      <c r="E103" s="108"/>
      <c r="F103" s="107"/>
      <c r="G103" s="107"/>
      <c r="H103" s="107"/>
      <c r="I103" s="107"/>
      <c r="J103" s="107"/>
      <c r="K103" s="107"/>
      <c r="L103" s="109"/>
      <c r="M103" s="109"/>
      <c r="N103" s="109"/>
      <c r="O103" s="109"/>
      <c r="P103" s="109"/>
      <c r="Q103" s="109"/>
      <c r="R103" s="109"/>
      <c r="S103" s="109"/>
      <c r="T103" s="109"/>
      <c r="U103" s="109"/>
      <c r="V103" s="108"/>
      <c r="W103" s="108"/>
      <c r="X103" s="108"/>
      <c r="Y103" s="108"/>
      <c r="Z103" s="108"/>
      <c r="AA103" s="108"/>
      <c r="AB103" s="108"/>
      <c r="AC103" s="108"/>
      <c r="AD103" s="108"/>
      <c r="AE103" s="108"/>
      <c r="AF103" s="108"/>
      <c r="AG103" s="108"/>
      <c r="AH103" s="108"/>
      <c r="AI103" s="108"/>
      <c r="AJ103" s="108"/>
      <c r="AK103" s="108"/>
      <c r="AL103" s="108"/>
      <c r="AM103" s="108"/>
      <c r="AN103" s="108"/>
      <c r="AO103" s="108"/>
      <c r="AP103" s="108"/>
      <c r="AQ103" s="108"/>
      <c r="AR103" s="108"/>
      <c r="AS103" s="108"/>
      <c r="AT103" s="108"/>
      <c r="AU103" s="108"/>
      <c r="AV103" s="109"/>
      <c r="AW103" s="109"/>
      <c r="AX103" s="109"/>
      <c r="AY103" s="108"/>
      <c r="AZ103" s="107"/>
      <c r="BA103" s="107"/>
      <c r="BB103" s="107"/>
      <c r="BC103" s="108"/>
      <c r="BD103" s="108"/>
    </row>
    <row r="104" spans="1:56" x14ac:dyDescent="0.2">
      <c r="A104" s="107"/>
      <c r="B104" s="107"/>
      <c r="C104" s="107"/>
      <c r="D104" s="107"/>
      <c r="E104" s="108"/>
      <c r="F104" s="107"/>
      <c r="G104" s="107"/>
      <c r="H104" s="107"/>
      <c r="I104" s="107"/>
      <c r="J104" s="107"/>
      <c r="K104" s="107"/>
      <c r="L104" s="109"/>
      <c r="M104" s="109"/>
      <c r="N104" s="109"/>
      <c r="O104" s="109"/>
      <c r="P104" s="109"/>
      <c r="Q104" s="109"/>
      <c r="R104" s="109"/>
      <c r="S104" s="109"/>
      <c r="T104" s="109"/>
      <c r="U104" s="109"/>
      <c r="V104" s="108"/>
      <c r="W104" s="108"/>
      <c r="X104" s="108"/>
      <c r="Y104" s="108"/>
      <c r="Z104" s="108"/>
      <c r="AA104" s="108"/>
      <c r="AB104" s="108"/>
      <c r="AC104" s="108"/>
      <c r="AD104" s="108"/>
      <c r="AE104" s="108"/>
      <c r="AF104" s="108"/>
      <c r="AG104" s="108"/>
      <c r="AH104" s="108"/>
      <c r="AI104" s="108"/>
      <c r="AJ104" s="108"/>
      <c r="AK104" s="108"/>
      <c r="AL104" s="108"/>
      <c r="AM104" s="108"/>
      <c r="AN104" s="108"/>
      <c r="AO104" s="108"/>
      <c r="AP104" s="108"/>
      <c r="AQ104" s="108"/>
      <c r="AR104" s="108"/>
      <c r="AS104" s="108"/>
      <c r="AT104" s="108"/>
      <c r="AU104" s="108"/>
      <c r="AV104" s="109"/>
      <c r="AW104" s="109"/>
      <c r="AX104" s="109"/>
      <c r="AY104" s="108"/>
      <c r="AZ104" s="107"/>
      <c r="BA104" s="107"/>
      <c r="BB104" s="107"/>
      <c r="BC104" s="108"/>
      <c r="BD104" s="108"/>
    </row>
    <row r="105" spans="1:56" x14ac:dyDescent="0.2">
      <c r="A105" s="107"/>
      <c r="B105" s="107"/>
      <c r="C105" s="107"/>
      <c r="D105" s="107"/>
      <c r="E105" s="108"/>
      <c r="F105" s="107"/>
      <c r="G105" s="107"/>
      <c r="H105" s="107"/>
      <c r="I105" s="107"/>
      <c r="J105" s="107"/>
      <c r="K105" s="107"/>
      <c r="L105" s="109"/>
      <c r="M105" s="109"/>
      <c r="N105" s="109"/>
      <c r="O105" s="109"/>
      <c r="P105" s="109"/>
      <c r="Q105" s="109"/>
      <c r="R105" s="109"/>
      <c r="S105" s="109"/>
      <c r="T105" s="109"/>
      <c r="U105" s="109"/>
      <c r="V105" s="108"/>
      <c r="W105" s="108"/>
      <c r="X105" s="108"/>
      <c r="Y105" s="108"/>
      <c r="Z105" s="108"/>
      <c r="AA105" s="108"/>
      <c r="AB105" s="108"/>
      <c r="AC105" s="108"/>
      <c r="AD105" s="108"/>
      <c r="AE105" s="108"/>
      <c r="AF105" s="108"/>
      <c r="AG105" s="108"/>
      <c r="AH105" s="108"/>
      <c r="AI105" s="108"/>
      <c r="AJ105" s="108"/>
      <c r="AK105" s="108"/>
      <c r="AL105" s="108"/>
      <c r="AM105" s="108"/>
      <c r="AN105" s="108"/>
      <c r="AO105" s="108"/>
      <c r="AP105" s="108"/>
      <c r="AQ105" s="108"/>
      <c r="AR105" s="108"/>
      <c r="AS105" s="108"/>
      <c r="AT105" s="108"/>
      <c r="AU105" s="108"/>
      <c r="AV105" s="109"/>
      <c r="AW105" s="109"/>
      <c r="AX105" s="109"/>
      <c r="AY105" s="108"/>
      <c r="AZ105" s="107"/>
      <c r="BA105" s="107"/>
      <c r="BB105" s="107"/>
      <c r="BC105" s="108"/>
      <c r="BD105" s="108"/>
    </row>
    <row r="106" spans="1:56" x14ac:dyDescent="0.2">
      <c r="A106" s="107"/>
      <c r="B106" s="107"/>
      <c r="C106" s="107"/>
      <c r="D106" s="107"/>
      <c r="E106" s="108"/>
      <c r="F106" s="107"/>
      <c r="G106" s="107"/>
      <c r="H106" s="107"/>
      <c r="I106" s="107"/>
      <c r="J106" s="107"/>
      <c r="K106" s="107"/>
      <c r="L106" s="109"/>
      <c r="M106" s="109"/>
      <c r="N106" s="109"/>
      <c r="O106" s="109"/>
      <c r="P106" s="109"/>
      <c r="Q106" s="109"/>
      <c r="R106" s="109"/>
      <c r="S106" s="109"/>
      <c r="T106" s="109"/>
      <c r="U106" s="109"/>
      <c r="V106" s="108"/>
      <c r="W106" s="108"/>
      <c r="X106" s="108"/>
      <c r="Y106" s="108"/>
      <c r="Z106" s="108"/>
      <c r="AA106" s="108"/>
      <c r="AB106" s="108"/>
      <c r="AC106" s="108"/>
      <c r="AD106" s="108"/>
      <c r="AE106" s="108"/>
      <c r="AF106" s="108"/>
      <c r="AG106" s="108"/>
      <c r="AH106" s="108"/>
      <c r="AI106" s="108"/>
      <c r="AJ106" s="108"/>
      <c r="AK106" s="108"/>
      <c r="AL106" s="108"/>
      <c r="AM106" s="108"/>
      <c r="AN106" s="108"/>
      <c r="AO106" s="108"/>
      <c r="AP106" s="108"/>
      <c r="AQ106" s="108"/>
      <c r="AR106" s="108"/>
      <c r="AS106" s="108"/>
      <c r="AT106" s="108"/>
      <c r="AU106" s="108"/>
      <c r="AV106" s="109"/>
      <c r="AW106" s="109"/>
      <c r="AX106" s="109"/>
      <c r="AY106" s="108"/>
      <c r="AZ106" s="107"/>
      <c r="BA106" s="107"/>
      <c r="BB106" s="107"/>
      <c r="BC106" s="108"/>
      <c r="BD106" s="108"/>
    </row>
    <row r="107" spans="1:56" x14ac:dyDescent="0.2">
      <c r="A107" s="107"/>
      <c r="B107" s="107"/>
      <c r="C107" s="107"/>
      <c r="D107" s="107"/>
      <c r="E107" s="108"/>
      <c r="F107" s="107"/>
      <c r="G107" s="107"/>
      <c r="H107" s="107"/>
      <c r="I107" s="107"/>
      <c r="J107" s="107"/>
      <c r="K107" s="107"/>
      <c r="L107" s="109"/>
      <c r="M107" s="109"/>
      <c r="N107" s="109"/>
      <c r="O107" s="109"/>
      <c r="P107" s="109"/>
      <c r="Q107" s="109"/>
      <c r="R107" s="109"/>
      <c r="S107" s="109"/>
      <c r="T107" s="109"/>
      <c r="U107" s="109"/>
      <c r="V107" s="108"/>
      <c r="W107" s="108"/>
      <c r="X107" s="108"/>
      <c r="Y107" s="108"/>
      <c r="Z107" s="108"/>
      <c r="AA107" s="108"/>
      <c r="AB107" s="108"/>
      <c r="AC107" s="108"/>
      <c r="AD107" s="108"/>
      <c r="AE107" s="108"/>
      <c r="AF107" s="108"/>
      <c r="AG107" s="108"/>
      <c r="AH107" s="108"/>
      <c r="AI107" s="108"/>
      <c r="AJ107" s="108"/>
      <c r="AK107" s="108"/>
      <c r="AL107" s="108"/>
      <c r="AM107" s="108"/>
      <c r="AN107" s="108"/>
      <c r="AO107" s="108"/>
      <c r="AP107" s="108"/>
      <c r="AQ107" s="108"/>
      <c r="AR107" s="108"/>
      <c r="AS107" s="108"/>
      <c r="AT107" s="108"/>
      <c r="AU107" s="108"/>
      <c r="AV107" s="109"/>
      <c r="AW107" s="109"/>
      <c r="AX107" s="109"/>
      <c r="AY107" s="108"/>
      <c r="AZ107" s="107"/>
      <c r="BA107" s="107"/>
      <c r="BB107" s="107"/>
      <c r="BC107" s="108"/>
      <c r="BD107" s="108"/>
    </row>
    <row r="108" spans="1:56" x14ac:dyDescent="0.2">
      <c r="A108" s="107"/>
      <c r="B108" s="107"/>
      <c r="C108" s="107"/>
      <c r="D108" s="107"/>
      <c r="E108" s="108"/>
      <c r="F108" s="107"/>
      <c r="G108" s="107"/>
      <c r="H108" s="107"/>
      <c r="I108" s="107"/>
      <c r="J108" s="107"/>
      <c r="K108" s="107"/>
      <c r="L108" s="109"/>
      <c r="M108" s="109"/>
      <c r="N108" s="109"/>
      <c r="O108" s="109"/>
      <c r="P108" s="109"/>
      <c r="Q108" s="109"/>
      <c r="R108" s="109"/>
      <c r="S108" s="109"/>
      <c r="T108" s="109"/>
      <c r="U108" s="109"/>
      <c r="V108" s="108"/>
      <c r="W108" s="108"/>
      <c r="X108" s="108"/>
      <c r="Y108" s="108"/>
      <c r="Z108" s="108"/>
      <c r="AA108" s="108"/>
      <c r="AB108" s="108"/>
      <c r="AC108" s="108"/>
      <c r="AD108" s="108"/>
      <c r="AE108" s="108"/>
      <c r="AF108" s="108"/>
      <c r="AG108" s="108"/>
      <c r="AH108" s="108"/>
      <c r="AI108" s="108"/>
      <c r="AJ108" s="108"/>
      <c r="AK108" s="108"/>
      <c r="AL108" s="108"/>
      <c r="AM108" s="108"/>
      <c r="AN108" s="108"/>
      <c r="AO108" s="108"/>
      <c r="AP108" s="108"/>
      <c r="AQ108" s="108"/>
      <c r="AR108" s="108"/>
      <c r="AS108" s="108"/>
      <c r="AT108" s="108"/>
      <c r="AU108" s="108"/>
      <c r="AV108" s="109"/>
      <c r="AW108" s="109"/>
      <c r="AX108" s="109"/>
      <c r="AY108" s="108"/>
      <c r="AZ108" s="107"/>
      <c r="BA108" s="107"/>
      <c r="BB108" s="107"/>
      <c r="BC108" s="108"/>
      <c r="BD108" s="108"/>
    </row>
    <row r="109" spans="1:56" x14ac:dyDescent="0.2">
      <c r="A109" s="107"/>
      <c r="B109" s="107"/>
      <c r="C109" s="107"/>
      <c r="D109" s="107"/>
      <c r="E109" s="108"/>
      <c r="F109" s="107"/>
      <c r="G109" s="107"/>
      <c r="H109" s="107"/>
      <c r="I109" s="107"/>
      <c r="J109" s="107"/>
      <c r="K109" s="107"/>
      <c r="L109" s="109"/>
      <c r="M109" s="109"/>
      <c r="N109" s="109"/>
      <c r="O109" s="109"/>
      <c r="P109" s="109"/>
      <c r="Q109" s="109"/>
      <c r="R109" s="109"/>
      <c r="S109" s="109"/>
      <c r="T109" s="109"/>
      <c r="U109" s="109"/>
      <c r="V109" s="108"/>
      <c r="W109" s="108"/>
      <c r="X109" s="108"/>
      <c r="Y109" s="108"/>
      <c r="Z109" s="108"/>
      <c r="AA109" s="108"/>
      <c r="AB109" s="108"/>
      <c r="AC109" s="108"/>
      <c r="AD109" s="108"/>
      <c r="AE109" s="108"/>
      <c r="AF109" s="108"/>
      <c r="AG109" s="108"/>
      <c r="AH109" s="108"/>
      <c r="AI109" s="108"/>
      <c r="AJ109" s="108"/>
      <c r="AK109" s="108"/>
      <c r="AL109" s="108"/>
      <c r="AM109" s="108"/>
      <c r="AN109" s="108"/>
      <c r="AO109" s="108"/>
      <c r="AP109" s="108"/>
      <c r="AQ109" s="108"/>
      <c r="AR109" s="108"/>
      <c r="AS109" s="108"/>
      <c r="AT109" s="108"/>
      <c r="AU109" s="108"/>
      <c r="AV109" s="109"/>
      <c r="AW109" s="109"/>
      <c r="AX109" s="109"/>
      <c r="AY109" s="108"/>
      <c r="AZ109" s="107"/>
      <c r="BA109" s="107"/>
      <c r="BB109" s="107"/>
      <c r="BC109" s="108"/>
      <c r="BD109" s="108"/>
    </row>
    <row r="110" spans="1:56" x14ac:dyDescent="0.2">
      <c r="A110" s="107"/>
      <c r="B110" s="107"/>
      <c r="C110" s="107"/>
      <c r="D110" s="107"/>
      <c r="E110" s="108"/>
      <c r="F110" s="107"/>
      <c r="G110" s="107"/>
      <c r="H110" s="107"/>
      <c r="I110" s="107"/>
      <c r="J110" s="107"/>
      <c r="K110" s="107"/>
      <c r="L110" s="109"/>
      <c r="M110" s="109"/>
      <c r="N110" s="109"/>
      <c r="O110" s="109"/>
      <c r="P110" s="109"/>
      <c r="Q110" s="109"/>
      <c r="R110" s="109"/>
      <c r="S110" s="109"/>
      <c r="T110" s="109"/>
      <c r="U110" s="109"/>
      <c r="V110" s="108"/>
      <c r="W110" s="108"/>
      <c r="X110" s="108"/>
      <c r="Y110" s="108"/>
      <c r="Z110" s="108"/>
      <c r="AA110" s="108"/>
      <c r="AB110" s="108"/>
      <c r="AC110" s="108"/>
      <c r="AD110" s="108"/>
      <c r="AE110" s="108"/>
      <c r="AF110" s="108"/>
      <c r="AG110" s="108"/>
      <c r="AH110" s="108"/>
      <c r="AI110" s="108"/>
      <c r="AJ110" s="108"/>
      <c r="AK110" s="108"/>
      <c r="AL110" s="108"/>
      <c r="AM110" s="108"/>
      <c r="AN110" s="108"/>
      <c r="AO110" s="108"/>
      <c r="AP110" s="108"/>
      <c r="AQ110" s="108"/>
      <c r="AR110" s="108"/>
      <c r="AS110" s="108"/>
      <c r="AT110" s="108"/>
      <c r="AU110" s="108"/>
      <c r="AV110" s="109"/>
      <c r="AW110" s="109"/>
      <c r="AX110" s="109"/>
      <c r="AY110" s="108"/>
      <c r="AZ110" s="107"/>
      <c r="BA110" s="107"/>
      <c r="BB110" s="107"/>
      <c r="BC110" s="108"/>
      <c r="BD110" s="108"/>
    </row>
    <row r="111" spans="1:56" x14ac:dyDescent="0.2">
      <c r="A111" s="107"/>
      <c r="B111" s="107"/>
      <c r="C111" s="107"/>
      <c r="D111" s="107"/>
      <c r="E111" s="108"/>
      <c r="F111" s="107"/>
      <c r="G111" s="107"/>
      <c r="H111" s="107"/>
      <c r="I111" s="107"/>
      <c r="J111" s="107"/>
      <c r="K111" s="107"/>
      <c r="L111" s="109"/>
      <c r="M111" s="109"/>
      <c r="N111" s="109"/>
      <c r="O111" s="109"/>
      <c r="P111" s="109"/>
      <c r="Q111" s="109"/>
      <c r="R111" s="109"/>
      <c r="S111" s="109"/>
      <c r="T111" s="109"/>
      <c r="U111" s="109"/>
      <c r="V111" s="108"/>
      <c r="W111" s="108"/>
      <c r="X111" s="108"/>
      <c r="Y111" s="108"/>
      <c r="Z111" s="108"/>
      <c r="AA111" s="108"/>
      <c r="AB111" s="108"/>
      <c r="AC111" s="108"/>
      <c r="AD111" s="108"/>
      <c r="AE111" s="108"/>
      <c r="AF111" s="108"/>
      <c r="AG111" s="108"/>
      <c r="AH111" s="108"/>
      <c r="AI111" s="108"/>
      <c r="AJ111" s="108"/>
      <c r="AK111" s="108"/>
      <c r="AL111" s="108"/>
      <c r="AM111" s="108"/>
      <c r="AN111" s="108"/>
      <c r="AO111" s="108"/>
      <c r="AP111" s="108"/>
      <c r="AQ111" s="108"/>
      <c r="AR111" s="108"/>
      <c r="AS111" s="108"/>
      <c r="AT111" s="108"/>
      <c r="AU111" s="108"/>
      <c r="AV111" s="109"/>
      <c r="AW111" s="109"/>
      <c r="AX111" s="109"/>
      <c r="AY111" s="108"/>
      <c r="AZ111" s="107"/>
      <c r="BA111" s="107"/>
      <c r="BB111" s="107"/>
      <c r="BC111" s="108"/>
      <c r="BD111" s="108"/>
    </row>
    <row r="112" spans="1:56" x14ac:dyDescent="0.2">
      <c r="A112" s="107"/>
      <c r="B112" s="107"/>
      <c r="C112" s="107"/>
      <c r="D112" s="107"/>
      <c r="E112" s="108"/>
      <c r="F112" s="107"/>
      <c r="G112" s="107"/>
      <c r="H112" s="107"/>
      <c r="I112" s="107"/>
      <c r="J112" s="107"/>
      <c r="K112" s="107"/>
      <c r="L112" s="109"/>
      <c r="M112" s="109"/>
      <c r="N112" s="109"/>
      <c r="O112" s="109"/>
      <c r="P112" s="109"/>
      <c r="Q112" s="109"/>
      <c r="R112" s="109"/>
      <c r="S112" s="109"/>
      <c r="T112" s="109"/>
      <c r="U112" s="109"/>
      <c r="V112" s="108"/>
      <c r="W112" s="108"/>
      <c r="X112" s="108"/>
      <c r="Y112" s="108"/>
      <c r="Z112" s="108"/>
      <c r="AA112" s="108"/>
      <c r="AB112" s="108"/>
      <c r="AC112" s="108"/>
      <c r="AD112" s="108"/>
      <c r="AE112" s="108"/>
      <c r="AF112" s="108"/>
      <c r="AG112" s="108"/>
      <c r="AH112" s="108"/>
      <c r="AI112" s="108"/>
      <c r="AJ112" s="108"/>
      <c r="AK112" s="108"/>
      <c r="AL112" s="108"/>
      <c r="AM112" s="108"/>
      <c r="AN112" s="108"/>
      <c r="AO112" s="108"/>
      <c r="AP112" s="108"/>
      <c r="AQ112" s="108"/>
      <c r="AR112" s="108"/>
      <c r="AS112" s="108"/>
      <c r="AT112" s="108"/>
      <c r="AU112" s="108"/>
      <c r="AV112" s="109"/>
      <c r="AW112" s="109"/>
      <c r="AX112" s="109"/>
      <c r="AY112" s="108"/>
      <c r="AZ112" s="107"/>
      <c r="BA112" s="107"/>
      <c r="BB112" s="107"/>
      <c r="BC112" s="108"/>
      <c r="BD112" s="108"/>
    </row>
  </sheetData>
  <sheetProtection formatCells="0" formatColumns="0" formatRows="0" insertRows="0" deleteRows="0" sort="0" autoFilter="0" pivotTables="0"/>
  <mergeCells count="63">
    <mergeCell ref="AR17:AW17"/>
    <mergeCell ref="B18:H18"/>
    <mergeCell ref="I18:U18"/>
    <mergeCell ref="V18:AP18"/>
    <mergeCell ref="AR18:AW18"/>
    <mergeCell ref="B19:H19"/>
    <mergeCell ref="I19:U19"/>
    <mergeCell ref="V19:AP19"/>
    <mergeCell ref="AR19:AW19"/>
    <mergeCell ref="B14:D14"/>
    <mergeCell ref="F14:H14"/>
    <mergeCell ref="I14:K14"/>
    <mergeCell ref="S14:U14"/>
    <mergeCell ref="AZ14:BB14"/>
    <mergeCell ref="B16:U16"/>
    <mergeCell ref="AY16:BD19"/>
    <mergeCell ref="B17:H17"/>
    <mergeCell ref="I17:U17"/>
    <mergeCell ref="V17:AP17"/>
    <mergeCell ref="B12:D12"/>
    <mergeCell ref="F12:H12"/>
    <mergeCell ref="I12:K12"/>
    <mergeCell ref="S12:U12"/>
    <mergeCell ref="AZ12:BB12"/>
    <mergeCell ref="B13:D13"/>
    <mergeCell ref="F13:H13"/>
    <mergeCell ref="I13:K13"/>
    <mergeCell ref="S13:U13"/>
    <mergeCell ref="AZ13:BB13"/>
    <mergeCell ref="B10:D10"/>
    <mergeCell ref="F10:H10"/>
    <mergeCell ref="I10:K10"/>
    <mergeCell ref="S10:U10"/>
    <mergeCell ref="AZ10:BB10"/>
    <mergeCell ref="B11:D11"/>
    <mergeCell ref="F11:H11"/>
    <mergeCell ref="I11:K11"/>
    <mergeCell ref="S11:U11"/>
    <mergeCell ref="AZ11:BB11"/>
    <mergeCell ref="B8:K8"/>
    <mergeCell ref="AY8:BD8"/>
    <mergeCell ref="B9:D9"/>
    <mergeCell ref="F9:H9"/>
    <mergeCell ref="I9:K9"/>
    <mergeCell ref="S9:U9"/>
    <mergeCell ref="AZ9:BB9"/>
    <mergeCell ref="AA4:AU4"/>
    <mergeCell ref="B6:C6"/>
    <mergeCell ref="D6:H6"/>
    <mergeCell ref="I6:K6"/>
    <mergeCell ref="L6:U6"/>
    <mergeCell ref="V6:Z6"/>
    <mergeCell ref="AA6:AX6"/>
    <mergeCell ref="B1:AU1"/>
    <mergeCell ref="AV1:AX4"/>
    <mergeCell ref="BB1:BD2"/>
    <mergeCell ref="B2:AU2"/>
    <mergeCell ref="B3:D3"/>
    <mergeCell ref="E3:Z3"/>
    <mergeCell ref="AA3:AU3"/>
    <mergeCell ref="BB3:BD4"/>
    <mergeCell ref="B4:D4"/>
    <mergeCell ref="E4:Z4"/>
  </mergeCells>
  <dataValidations count="7">
    <dataValidation type="list" allowBlank="1" showInputMessage="1" showErrorMessage="1" sqref="AY10:AY14 KU10:KU14 UQ10:UQ14 AEM10:AEM14 AOI10:AOI14 AYE10:AYE14 BIA10:BIA14 BRW10:BRW14 CBS10:CBS14 CLO10:CLO14 CVK10:CVK14 DFG10:DFG14 DPC10:DPC14 DYY10:DYY14 EIU10:EIU14 ESQ10:ESQ14 FCM10:FCM14 FMI10:FMI14 FWE10:FWE14 GGA10:GGA14 GPW10:GPW14 GZS10:GZS14 HJO10:HJO14 HTK10:HTK14 IDG10:IDG14 INC10:INC14 IWY10:IWY14 JGU10:JGU14 JQQ10:JQQ14 KAM10:KAM14 KKI10:KKI14 KUE10:KUE14 LEA10:LEA14 LNW10:LNW14 LXS10:LXS14 MHO10:MHO14 MRK10:MRK14 NBG10:NBG14 NLC10:NLC14 NUY10:NUY14 OEU10:OEU14 OOQ10:OOQ14 OYM10:OYM14 PII10:PII14 PSE10:PSE14 QCA10:QCA14 QLW10:QLW14 QVS10:QVS14 RFO10:RFO14 RPK10:RPK14 RZG10:RZG14 SJC10:SJC14 SSY10:SSY14 TCU10:TCU14 TMQ10:TMQ14 TWM10:TWM14 UGI10:UGI14 UQE10:UQE14 VAA10:VAA14 VJW10:VJW14 VTS10:VTS14 WDO10:WDO14 WNK10:WNK14 WXG10:WXG14 AY65546:AY65550 KU65546:KU65550 UQ65546:UQ65550 AEM65546:AEM65550 AOI65546:AOI65550 AYE65546:AYE65550 BIA65546:BIA65550 BRW65546:BRW65550 CBS65546:CBS65550 CLO65546:CLO65550 CVK65546:CVK65550 DFG65546:DFG65550 DPC65546:DPC65550 DYY65546:DYY65550 EIU65546:EIU65550 ESQ65546:ESQ65550 FCM65546:FCM65550 FMI65546:FMI65550 FWE65546:FWE65550 GGA65546:GGA65550 GPW65546:GPW65550 GZS65546:GZS65550 HJO65546:HJO65550 HTK65546:HTK65550 IDG65546:IDG65550 INC65546:INC65550 IWY65546:IWY65550 JGU65546:JGU65550 JQQ65546:JQQ65550 KAM65546:KAM65550 KKI65546:KKI65550 KUE65546:KUE65550 LEA65546:LEA65550 LNW65546:LNW65550 LXS65546:LXS65550 MHO65546:MHO65550 MRK65546:MRK65550 NBG65546:NBG65550 NLC65546:NLC65550 NUY65546:NUY65550 OEU65546:OEU65550 OOQ65546:OOQ65550 OYM65546:OYM65550 PII65546:PII65550 PSE65546:PSE65550 QCA65546:QCA65550 QLW65546:QLW65550 QVS65546:QVS65550 RFO65546:RFO65550 RPK65546:RPK65550 RZG65546:RZG65550 SJC65546:SJC65550 SSY65546:SSY65550 TCU65546:TCU65550 TMQ65546:TMQ65550 TWM65546:TWM65550 UGI65546:UGI65550 UQE65546:UQE65550 VAA65546:VAA65550 VJW65546:VJW65550 VTS65546:VTS65550 WDO65546:WDO65550 WNK65546:WNK65550 WXG65546:WXG65550 AY131082:AY131086 KU131082:KU131086 UQ131082:UQ131086 AEM131082:AEM131086 AOI131082:AOI131086 AYE131082:AYE131086 BIA131082:BIA131086 BRW131082:BRW131086 CBS131082:CBS131086 CLO131082:CLO131086 CVK131082:CVK131086 DFG131082:DFG131086 DPC131082:DPC131086 DYY131082:DYY131086 EIU131082:EIU131086 ESQ131082:ESQ131086 FCM131082:FCM131086 FMI131082:FMI131086 FWE131082:FWE131086 GGA131082:GGA131086 GPW131082:GPW131086 GZS131082:GZS131086 HJO131082:HJO131086 HTK131082:HTK131086 IDG131082:IDG131086 INC131082:INC131086 IWY131082:IWY131086 JGU131082:JGU131086 JQQ131082:JQQ131086 KAM131082:KAM131086 KKI131082:KKI131086 KUE131082:KUE131086 LEA131082:LEA131086 LNW131082:LNW131086 LXS131082:LXS131086 MHO131082:MHO131086 MRK131082:MRK131086 NBG131082:NBG131086 NLC131082:NLC131086 NUY131082:NUY131086 OEU131082:OEU131086 OOQ131082:OOQ131086 OYM131082:OYM131086 PII131082:PII131086 PSE131082:PSE131086 QCA131082:QCA131086 QLW131082:QLW131086 QVS131082:QVS131086 RFO131082:RFO131086 RPK131082:RPK131086 RZG131082:RZG131086 SJC131082:SJC131086 SSY131082:SSY131086 TCU131082:TCU131086 TMQ131082:TMQ131086 TWM131082:TWM131086 UGI131082:UGI131086 UQE131082:UQE131086 VAA131082:VAA131086 VJW131082:VJW131086 VTS131082:VTS131086 WDO131082:WDO131086 WNK131082:WNK131086 WXG131082:WXG131086 AY196618:AY196622 KU196618:KU196622 UQ196618:UQ196622 AEM196618:AEM196622 AOI196618:AOI196622 AYE196618:AYE196622 BIA196618:BIA196622 BRW196618:BRW196622 CBS196618:CBS196622 CLO196618:CLO196622 CVK196618:CVK196622 DFG196618:DFG196622 DPC196618:DPC196622 DYY196618:DYY196622 EIU196618:EIU196622 ESQ196618:ESQ196622 FCM196618:FCM196622 FMI196618:FMI196622 FWE196618:FWE196622 GGA196618:GGA196622 GPW196618:GPW196622 GZS196618:GZS196622 HJO196618:HJO196622 HTK196618:HTK196622 IDG196618:IDG196622 INC196618:INC196622 IWY196618:IWY196622 JGU196618:JGU196622 JQQ196618:JQQ196622 KAM196618:KAM196622 KKI196618:KKI196622 KUE196618:KUE196622 LEA196618:LEA196622 LNW196618:LNW196622 LXS196618:LXS196622 MHO196618:MHO196622 MRK196618:MRK196622 NBG196618:NBG196622 NLC196618:NLC196622 NUY196618:NUY196622 OEU196618:OEU196622 OOQ196618:OOQ196622 OYM196618:OYM196622 PII196618:PII196622 PSE196618:PSE196622 QCA196618:QCA196622 QLW196618:QLW196622 QVS196618:QVS196622 RFO196618:RFO196622 RPK196618:RPK196622 RZG196618:RZG196622 SJC196618:SJC196622 SSY196618:SSY196622 TCU196618:TCU196622 TMQ196618:TMQ196622 TWM196618:TWM196622 UGI196618:UGI196622 UQE196618:UQE196622 VAA196618:VAA196622 VJW196618:VJW196622 VTS196618:VTS196622 WDO196618:WDO196622 WNK196618:WNK196622 WXG196618:WXG196622 AY262154:AY262158 KU262154:KU262158 UQ262154:UQ262158 AEM262154:AEM262158 AOI262154:AOI262158 AYE262154:AYE262158 BIA262154:BIA262158 BRW262154:BRW262158 CBS262154:CBS262158 CLO262154:CLO262158 CVK262154:CVK262158 DFG262154:DFG262158 DPC262154:DPC262158 DYY262154:DYY262158 EIU262154:EIU262158 ESQ262154:ESQ262158 FCM262154:FCM262158 FMI262154:FMI262158 FWE262154:FWE262158 GGA262154:GGA262158 GPW262154:GPW262158 GZS262154:GZS262158 HJO262154:HJO262158 HTK262154:HTK262158 IDG262154:IDG262158 INC262154:INC262158 IWY262154:IWY262158 JGU262154:JGU262158 JQQ262154:JQQ262158 KAM262154:KAM262158 KKI262154:KKI262158 KUE262154:KUE262158 LEA262154:LEA262158 LNW262154:LNW262158 LXS262154:LXS262158 MHO262154:MHO262158 MRK262154:MRK262158 NBG262154:NBG262158 NLC262154:NLC262158 NUY262154:NUY262158 OEU262154:OEU262158 OOQ262154:OOQ262158 OYM262154:OYM262158 PII262154:PII262158 PSE262154:PSE262158 QCA262154:QCA262158 QLW262154:QLW262158 QVS262154:QVS262158 RFO262154:RFO262158 RPK262154:RPK262158 RZG262154:RZG262158 SJC262154:SJC262158 SSY262154:SSY262158 TCU262154:TCU262158 TMQ262154:TMQ262158 TWM262154:TWM262158 UGI262154:UGI262158 UQE262154:UQE262158 VAA262154:VAA262158 VJW262154:VJW262158 VTS262154:VTS262158 WDO262154:WDO262158 WNK262154:WNK262158 WXG262154:WXG262158 AY327690:AY327694 KU327690:KU327694 UQ327690:UQ327694 AEM327690:AEM327694 AOI327690:AOI327694 AYE327690:AYE327694 BIA327690:BIA327694 BRW327690:BRW327694 CBS327690:CBS327694 CLO327690:CLO327694 CVK327690:CVK327694 DFG327690:DFG327694 DPC327690:DPC327694 DYY327690:DYY327694 EIU327690:EIU327694 ESQ327690:ESQ327694 FCM327690:FCM327694 FMI327690:FMI327694 FWE327690:FWE327694 GGA327690:GGA327694 GPW327690:GPW327694 GZS327690:GZS327694 HJO327690:HJO327694 HTK327690:HTK327694 IDG327690:IDG327694 INC327690:INC327694 IWY327690:IWY327694 JGU327690:JGU327694 JQQ327690:JQQ327694 KAM327690:KAM327694 KKI327690:KKI327694 KUE327690:KUE327694 LEA327690:LEA327694 LNW327690:LNW327694 LXS327690:LXS327694 MHO327690:MHO327694 MRK327690:MRK327694 NBG327690:NBG327694 NLC327690:NLC327694 NUY327690:NUY327694 OEU327690:OEU327694 OOQ327690:OOQ327694 OYM327690:OYM327694 PII327690:PII327694 PSE327690:PSE327694 QCA327690:QCA327694 QLW327690:QLW327694 QVS327690:QVS327694 RFO327690:RFO327694 RPK327690:RPK327694 RZG327690:RZG327694 SJC327690:SJC327694 SSY327690:SSY327694 TCU327690:TCU327694 TMQ327690:TMQ327694 TWM327690:TWM327694 UGI327690:UGI327694 UQE327690:UQE327694 VAA327690:VAA327694 VJW327690:VJW327694 VTS327690:VTS327694 WDO327690:WDO327694 WNK327690:WNK327694 WXG327690:WXG327694 AY393226:AY393230 KU393226:KU393230 UQ393226:UQ393230 AEM393226:AEM393230 AOI393226:AOI393230 AYE393226:AYE393230 BIA393226:BIA393230 BRW393226:BRW393230 CBS393226:CBS393230 CLO393226:CLO393230 CVK393226:CVK393230 DFG393226:DFG393230 DPC393226:DPC393230 DYY393226:DYY393230 EIU393226:EIU393230 ESQ393226:ESQ393230 FCM393226:FCM393230 FMI393226:FMI393230 FWE393226:FWE393230 GGA393226:GGA393230 GPW393226:GPW393230 GZS393226:GZS393230 HJO393226:HJO393230 HTK393226:HTK393230 IDG393226:IDG393230 INC393226:INC393230 IWY393226:IWY393230 JGU393226:JGU393230 JQQ393226:JQQ393230 KAM393226:KAM393230 KKI393226:KKI393230 KUE393226:KUE393230 LEA393226:LEA393230 LNW393226:LNW393230 LXS393226:LXS393230 MHO393226:MHO393230 MRK393226:MRK393230 NBG393226:NBG393230 NLC393226:NLC393230 NUY393226:NUY393230 OEU393226:OEU393230 OOQ393226:OOQ393230 OYM393226:OYM393230 PII393226:PII393230 PSE393226:PSE393230 QCA393226:QCA393230 QLW393226:QLW393230 QVS393226:QVS393230 RFO393226:RFO393230 RPK393226:RPK393230 RZG393226:RZG393230 SJC393226:SJC393230 SSY393226:SSY393230 TCU393226:TCU393230 TMQ393226:TMQ393230 TWM393226:TWM393230 UGI393226:UGI393230 UQE393226:UQE393230 VAA393226:VAA393230 VJW393226:VJW393230 VTS393226:VTS393230 WDO393226:WDO393230 WNK393226:WNK393230 WXG393226:WXG393230 AY458762:AY458766 KU458762:KU458766 UQ458762:UQ458766 AEM458762:AEM458766 AOI458762:AOI458766 AYE458762:AYE458766 BIA458762:BIA458766 BRW458762:BRW458766 CBS458762:CBS458766 CLO458762:CLO458766 CVK458762:CVK458766 DFG458762:DFG458766 DPC458762:DPC458766 DYY458762:DYY458766 EIU458762:EIU458766 ESQ458762:ESQ458766 FCM458762:FCM458766 FMI458762:FMI458766 FWE458762:FWE458766 GGA458762:GGA458766 GPW458762:GPW458766 GZS458762:GZS458766 HJO458762:HJO458766 HTK458762:HTK458766 IDG458762:IDG458766 INC458762:INC458766 IWY458762:IWY458766 JGU458762:JGU458766 JQQ458762:JQQ458766 KAM458762:KAM458766 KKI458762:KKI458766 KUE458762:KUE458766 LEA458762:LEA458766 LNW458762:LNW458766 LXS458762:LXS458766 MHO458762:MHO458766 MRK458762:MRK458766 NBG458762:NBG458766 NLC458762:NLC458766 NUY458762:NUY458766 OEU458762:OEU458766 OOQ458762:OOQ458766 OYM458762:OYM458766 PII458762:PII458766 PSE458762:PSE458766 QCA458762:QCA458766 QLW458762:QLW458766 QVS458762:QVS458766 RFO458762:RFO458766 RPK458762:RPK458766 RZG458762:RZG458766 SJC458762:SJC458766 SSY458762:SSY458766 TCU458762:TCU458766 TMQ458762:TMQ458766 TWM458762:TWM458766 UGI458762:UGI458766 UQE458762:UQE458766 VAA458762:VAA458766 VJW458762:VJW458766 VTS458762:VTS458766 WDO458762:WDO458766 WNK458762:WNK458766 WXG458762:WXG458766 AY524298:AY524302 KU524298:KU524302 UQ524298:UQ524302 AEM524298:AEM524302 AOI524298:AOI524302 AYE524298:AYE524302 BIA524298:BIA524302 BRW524298:BRW524302 CBS524298:CBS524302 CLO524298:CLO524302 CVK524298:CVK524302 DFG524298:DFG524302 DPC524298:DPC524302 DYY524298:DYY524302 EIU524298:EIU524302 ESQ524298:ESQ524302 FCM524298:FCM524302 FMI524298:FMI524302 FWE524298:FWE524302 GGA524298:GGA524302 GPW524298:GPW524302 GZS524298:GZS524302 HJO524298:HJO524302 HTK524298:HTK524302 IDG524298:IDG524302 INC524298:INC524302 IWY524298:IWY524302 JGU524298:JGU524302 JQQ524298:JQQ524302 KAM524298:KAM524302 KKI524298:KKI524302 KUE524298:KUE524302 LEA524298:LEA524302 LNW524298:LNW524302 LXS524298:LXS524302 MHO524298:MHO524302 MRK524298:MRK524302 NBG524298:NBG524302 NLC524298:NLC524302 NUY524298:NUY524302 OEU524298:OEU524302 OOQ524298:OOQ524302 OYM524298:OYM524302 PII524298:PII524302 PSE524298:PSE524302 QCA524298:QCA524302 QLW524298:QLW524302 QVS524298:QVS524302 RFO524298:RFO524302 RPK524298:RPK524302 RZG524298:RZG524302 SJC524298:SJC524302 SSY524298:SSY524302 TCU524298:TCU524302 TMQ524298:TMQ524302 TWM524298:TWM524302 UGI524298:UGI524302 UQE524298:UQE524302 VAA524298:VAA524302 VJW524298:VJW524302 VTS524298:VTS524302 WDO524298:WDO524302 WNK524298:WNK524302 WXG524298:WXG524302 AY589834:AY589838 KU589834:KU589838 UQ589834:UQ589838 AEM589834:AEM589838 AOI589834:AOI589838 AYE589834:AYE589838 BIA589834:BIA589838 BRW589834:BRW589838 CBS589834:CBS589838 CLO589834:CLO589838 CVK589834:CVK589838 DFG589834:DFG589838 DPC589834:DPC589838 DYY589834:DYY589838 EIU589834:EIU589838 ESQ589834:ESQ589838 FCM589834:FCM589838 FMI589834:FMI589838 FWE589834:FWE589838 GGA589834:GGA589838 GPW589834:GPW589838 GZS589834:GZS589838 HJO589834:HJO589838 HTK589834:HTK589838 IDG589834:IDG589838 INC589834:INC589838 IWY589834:IWY589838 JGU589834:JGU589838 JQQ589834:JQQ589838 KAM589834:KAM589838 KKI589834:KKI589838 KUE589834:KUE589838 LEA589834:LEA589838 LNW589834:LNW589838 LXS589834:LXS589838 MHO589834:MHO589838 MRK589834:MRK589838 NBG589834:NBG589838 NLC589834:NLC589838 NUY589834:NUY589838 OEU589834:OEU589838 OOQ589834:OOQ589838 OYM589834:OYM589838 PII589834:PII589838 PSE589834:PSE589838 QCA589834:QCA589838 QLW589834:QLW589838 QVS589834:QVS589838 RFO589834:RFO589838 RPK589834:RPK589838 RZG589834:RZG589838 SJC589834:SJC589838 SSY589834:SSY589838 TCU589834:TCU589838 TMQ589834:TMQ589838 TWM589834:TWM589838 UGI589834:UGI589838 UQE589834:UQE589838 VAA589834:VAA589838 VJW589834:VJW589838 VTS589834:VTS589838 WDO589834:WDO589838 WNK589834:WNK589838 WXG589834:WXG589838 AY655370:AY655374 KU655370:KU655374 UQ655370:UQ655374 AEM655370:AEM655374 AOI655370:AOI655374 AYE655370:AYE655374 BIA655370:BIA655374 BRW655370:BRW655374 CBS655370:CBS655374 CLO655370:CLO655374 CVK655370:CVK655374 DFG655370:DFG655374 DPC655370:DPC655374 DYY655370:DYY655374 EIU655370:EIU655374 ESQ655370:ESQ655374 FCM655370:FCM655374 FMI655370:FMI655374 FWE655370:FWE655374 GGA655370:GGA655374 GPW655370:GPW655374 GZS655370:GZS655374 HJO655370:HJO655374 HTK655370:HTK655374 IDG655370:IDG655374 INC655370:INC655374 IWY655370:IWY655374 JGU655370:JGU655374 JQQ655370:JQQ655374 KAM655370:KAM655374 KKI655370:KKI655374 KUE655370:KUE655374 LEA655370:LEA655374 LNW655370:LNW655374 LXS655370:LXS655374 MHO655370:MHO655374 MRK655370:MRK655374 NBG655370:NBG655374 NLC655370:NLC655374 NUY655370:NUY655374 OEU655370:OEU655374 OOQ655370:OOQ655374 OYM655370:OYM655374 PII655370:PII655374 PSE655370:PSE655374 QCA655370:QCA655374 QLW655370:QLW655374 QVS655370:QVS655374 RFO655370:RFO655374 RPK655370:RPK655374 RZG655370:RZG655374 SJC655370:SJC655374 SSY655370:SSY655374 TCU655370:TCU655374 TMQ655370:TMQ655374 TWM655370:TWM655374 UGI655370:UGI655374 UQE655370:UQE655374 VAA655370:VAA655374 VJW655370:VJW655374 VTS655370:VTS655374 WDO655370:WDO655374 WNK655370:WNK655374 WXG655370:WXG655374 AY720906:AY720910 KU720906:KU720910 UQ720906:UQ720910 AEM720906:AEM720910 AOI720906:AOI720910 AYE720906:AYE720910 BIA720906:BIA720910 BRW720906:BRW720910 CBS720906:CBS720910 CLO720906:CLO720910 CVK720906:CVK720910 DFG720906:DFG720910 DPC720906:DPC720910 DYY720906:DYY720910 EIU720906:EIU720910 ESQ720906:ESQ720910 FCM720906:FCM720910 FMI720906:FMI720910 FWE720906:FWE720910 GGA720906:GGA720910 GPW720906:GPW720910 GZS720906:GZS720910 HJO720906:HJO720910 HTK720906:HTK720910 IDG720906:IDG720910 INC720906:INC720910 IWY720906:IWY720910 JGU720906:JGU720910 JQQ720906:JQQ720910 KAM720906:KAM720910 KKI720906:KKI720910 KUE720906:KUE720910 LEA720906:LEA720910 LNW720906:LNW720910 LXS720906:LXS720910 MHO720906:MHO720910 MRK720906:MRK720910 NBG720906:NBG720910 NLC720906:NLC720910 NUY720906:NUY720910 OEU720906:OEU720910 OOQ720906:OOQ720910 OYM720906:OYM720910 PII720906:PII720910 PSE720906:PSE720910 QCA720906:QCA720910 QLW720906:QLW720910 QVS720906:QVS720910 RFO720906:RFO720910 RPK720906:RPK720910 RZG720906:RZG720910 SJC720906:SJC720910 SSY720906:SSY720910 TCU720906:TCU720910 TMQ720906:TMQ720910 TWM720906:TWM720910 UGI720906:UGI720910 UQE720906:UQE720910 VAA720906:VAA720910 VJW720906:VJW720910 VTS720906:VTS720910 WDO720906:WDO720910 WNK720906:WNK720910 WXG720906:WXG720910 AY786442:AY786446 KU786442:KU786446 UQ786442:UQ786446 AEM786442:AEM786446 AOI786442:AOI786446 AYE786442:AYE786446 BIA786442:BIA786446 BRW786442:BRW786446 CBS786442:CBS786446 CLO786442:CLO786446 CVK786442:CVK786446 DFG786442:DFG786446 DPC786442:DPC786446 DYY786442:DYY786446 EIU786442:EIU786446 ESQ786442:ESQ786446 FCM786442:FCM786446 FMI786442:FMI786446 FWE786442:FWE786446 GGA786442:GGA786446 GPW786442:GPW786446 GZS786442:GZS786446 HJO786442:HJO786446 HTK786442:HTK786446 IDG786442:IDG786446 INC786442:INC786446 IWY786442:IWY786446 JGU786442:JGU786446 JQQ786442:JQQ786446 KAM786442:KAM786446 KKI786442:KKI786446 KUE786442:KUE786446 LEA786442:LEA786446 LNW786442:LNW786446 LXS786442:LXS786446 MHO786442:MHO786446 MRK786442:MRK786446 NBG786442:NBG786446 NLC786442:NLC786446 NUY786442:NUY786446 OEU786442:OEU786446 OOQ786442:OOQ786446 OYM786442:OYM786446 PII786442:PII786446 PSE786442:PSE786446 QCA786442:QCA786446 QLW786442:QLW786446 QVS786442:QVS786446 RFO786442:RFO786446 RPK786442:RPK786446 RZG786442:RZG786446 SJC786442:SJC786446 SSY786442:SSY786446 TCU786442:TCU786446 TMQ786442:TMQ786446 TWM786442:TWM786446 UGI786442:UGI786446 UQE786442:UQE786446 VAA786442:VAA786446 VJW786442:VJW786446 VTS786442:VTS786446 WDO786442:WDO786446 WNK786442:WNK786446 WXG786442:WXG786446 AY851978:AY851982 KU851978:KU851982 UQ851978:UQ851982 AEM851978:AEM851982 AOI851978:AOI851982 AYE851978:AYE851982 BIA851978:BIA851982 BRW851978:BRW851982 CBS851978:CBS851982 CLO851978:CLO851982 CVK851978:CVK851982 DFG851978:DFG851982 DPC851978:DPC851982 DYY851978:DYY851982 EIU851978:EIU851982 ESQ851978:ESQ851982 FCM851978:FCM851982 FMI851978:FMI851982 FWE851978:FWE851982 GGA851978:GGA851982 GPW851978:GPW851982 GZS851978:GZS851982 HJO851978:HJO851982 HTK851978:HTK851982 IDG851978:IDG851982 INC851978:INC851982 IWY851978:IWY851982 JGU851978:JGU851982 JQQ851978:JQQ851982 KAM851978:KAM851982 KKI851978:KKI851982 KUE851978:KUE851982 LEA851978:LEA851982 LNW851978:LNW851982 LXS851978:LXS851982 MHO851978:MHO851982 MRK851978:MRK851982 NBG851978:NBG851982 NLC851978:NLC851982 NUY851978:NUY851982 OEU851978:OEU851982 OOQ851978:OOQ851982 OYM851978:OYM851982 PII851978:PII851982 PSE851978:PSE851982 QCA851978:QCA851982 QLW851978:QLW851982 QVS851978:QVS851982 RFO851978:RFO851982 RPK851978:RPK851982 RZG851978:RZG851982 SJC851978:SJC851982 SSY851978:SSY851982 TCU851978:TCU851982 TMQ851978:TMQ851982 TWM851978:TWM851982 UGI851978:UGI851982 UQE851978:UQE851982 VAA851978:VAA851982 VJW851978:VJW851982 VTS851978:VTS851982 WDO851978:WDO851982 WNK851978:WNK851982 WXG851978:WXG851982 AY917514:AY917518 KU917514:KU917518 UQ917514:UQ917518 AEM917514:AEM917518 AOI917514:AOI917518 AYE917514:AYE917518 BIA917514:BIA917518 BRW917514:BRW917518 CBS917514:CBS917518 CLO917514:CLO917518 CVK917514:CVK917518 DFG917514:DFG917518 DPC917514:DPC917518 DYY917514:DYY917518 EIU917514:EIU917518 ESQ917514:ESQ917518 FCM917514:FCM917518 FMI917514:FMI917518 FWE917514:FWE917518 GGA917514:GGA917518 GPW917514:GPW917518 GZS917514:GZS917518 HJO917514:HJO917518 HTK917514:HTK917518 IDG917514:IDG917518 INC917514:INC917518 IWY917514:IWY917518 JGU917514:JGU917518 JQQ917514:JQQ917518 KAM917514:KAM917518 KKI917514:KKI917518 KUE917514:KUE917518 LEA917514:LEA917518 LNW917514:LNW917518 LXS917514:LXS917518 MHO917514:MHO917518 MRK917514:MRK917518 NBG917514:NBG917518 NLC917514:NLC917518 NUY917514:NUY917518 OEU917514:OEU917518 OOQ917514:OOQ917518 OYM917514:OYM917518 PII917514:PII917518 PSE917514:PSE917518 QCA917514:QCA917518 QLW917514:QLW917518 QVS917514:QVS917518 RFO917514:RFO917518 RPK917514:RPK917518 RZG917514:RZG917518 SJC917514:SJC917518 SSY917514:SSY917518 TCU917514:TCU917518 TMQ917514:TMQ917518 TWM917514:TWM917518 UGI917514:UGI917518 UQE917514:UQE917518 VAA917514:VAA917518 VJW917514:VJW917518 VTS917514:VTS917518 WDO917514:WDO917518 WNK917514:WNK917518 WXG917514:WXG917518 AY983050:AY983054 KU983050:KU983054 UQ983050:UQ983054 AEM983050:AEM983054 AOI983050:AOI983054 AYE983050:AYE983054 BIA983050:BIA983054 BRW983050:BRW983054 CBS983050:CBS983054 CLO983050:CLO983054 CVK983050:CVK983054 DFG983050:DFG983054 DPC983050:DPC983054 DYY983050:DYY983054 EIU983050:EIU983054 ESQ983050:ESQ983054 FCM983050:FCM983054 FMI983050:FMI983054 FWE983050:FWE983054 GGA983050:GGA983054 GPW983050:GPW983054 GZS983050:GZS983054 HJO983050:HJO983054 HTK983050:HTK983054 IDG983050:IDG983054 INC983050:INC983054 IWY983050:IWY983054 JGU983050:JGU983054 JQQ983050:JQQ983054 KAM983050:KAM983054 KKI983050:KKI983054 KUE983050:KUE983054 LEA983050:LEA983054 LNW983050:LNW983054 LXS983050:LXS983054 MHO983050:MHO983054 MRK983050:MRK983054 NBG983050:NBG983054 NLC983050:NLC983054 NUY983050:NUY983054 OEU983050:OEU983054 OOQ983050:OOQ983054 OYM983050:OYM983054 PII983050:PII983054 PSE983050:PSE983054 QCA983050:QCA983054 QLW983050:QLW983054 QVS983050:QVS983054 RFO983050:RFO983054 RPK983050:RPK983054 RZG983050:RZG983054 SJC983050:SJC983054 SSY983050:SSY983054 TCU983050:TCU983054 TMQ983050:TMQ983054 TWM983050:TWM983054 UGI983050:UGI983054 UQE983050:UQE983054 VAA983050:VAA983054 VJW983050:VJW983054 VTS983050:VTS983054 WDO983050:WDO983054 WNK983050:WNK983054 WXG983050:WXG983054">
      <formula1>Monitoreo</formula1>
    </dataValidation>
    <dataValidation type="list" allowBlank="1" showInputMessage="1" sqref="AV10:AV14 KR10:KR14 UN10:UN14 AEJ10:AEJ14 AOF10:AOF14 AYB10:AYB14 BHX10:BHX14 BRT10:BRT14 CBP10:CBP14 CLL10:CLL14 CVH10:CVH14 DFD10:DFD14 DOZ10:DOZ14 DYV10:DYV14 EIR10:EIR14 ESN10:ESN14 FCJ10:FCJ14 FMF10:FMF14 FWB10:FWB14 GFX10:GFX14 GPT10:GPT14 GZP10:GZP14 HJL10:HJL14 HTH10:HTH14 IDD10:IDD14 IMZ10:IMZ14 IWV10:IWV14 JGR10:JGR14 JQN10:JQN14 KAJ10:KAJ14 KKF10:KKF14 KUB10:KUB14 LDX10:LDX14 LNT10:LNT14 LXP10:LXP14 MHL10:MHL14 MRH10:MRH14 NBD10:NBD14 NKZ10:NKZ14 NUV10:NUV14 OER10:OER14 OON10:OON14 OYJ10:OYJ14 PIF10:PIF14 PSB10:PSB14 QBX10:QBX14 QLT10:QLT14 QVP10:QVP14 RFL10:RFL14 RPH10:RPH14 RZD10:RZD14 SIZ10:SIZ14 SSV10:SSV14 TCR10:TCR14 TMN10:TMN14 TWJ10:TWJ14 UGF10:UGF14 UQB10:UQB14 UZX10:UZX14 VJT10:VJT14 VTP10:VTP14 WDL10:WDL14 WNH10:WNH14 WXD10:WXD14 AV65546:AV65550 KR65546:KR65550 UN65546:UN65550 AEJ65546:AEJ65550 AOF65546:AOF65550 AYB65546:AYB65550 BHX65546:BHX65550 BRT65546:BRT65550 CBP65546:CBP65550 CLL65546:CLL65550 CVH65546:CVH65550 DFD65546:DFD65550 DOZ65546:DOZ65550 DYV65546:DYV65550 EIR65546:EIR65550 ESN65546:ESN65550 FCJ65546:FCJ65550 FMF65546:FMF65550 FWB65546:FWB65550 GFX65546:GFX65550 GPT65546:GPT65550 GZP65546:GZP65550 HJL65546:HJL65550 HTH65546:HTH65550 IDD65546:IDD65550 IMZ65546:IMZ65550 IWV65546:IWV65550 JGR65546:JGR65550 JQN65546:JQN65550 KAJ65546:KAJ65550 KKF65546:KKF65550 KUB65546:KUB65550 LDX65546:LDX65550 LNT65546:LNT65550 LXP65546:LXP65550 MHL65546:MHL65550 MRH65546:MRH65550 NBD65546:NBD65550 NKZ65546:NKZ65550 NUV65546:NUV65550 OER65546:OER65550 OON65546:OON65550 OYJ65546:OYJ65550 PIF65546:PIF65550 PSB65546:PSB65550 QBX65546:QBX65550 QLT65546:QLT65550 QVP65546:QVP65550 RFL65546:RFL65550 RPH65546:RPH65550 RZD65546:RZD65550 SIZ65546:SIZ65550 SSV65546:SSV65550 TCR65546:TCR65550 TMN65546:TMN65550 TWJ65546:TWJ65550 UGF65546:UGF65550 UQB65546:UQB65550 UZX65546:UZX65550 VJT65546:VJT65550 VTP65546:VTP65550 WDL65546:WDL65550 WNH65546:WNH65550 WXD65546:WXD65550 AV131082:AV131086 KR131082:KR131086 UN131082:UN131086 AEJ131082:AEJ131086 AOF131082:AOF131086 AYB131082:AYB131086 BHX131082:BHX131086 BRT131082:BRT131086 CBP131082:CBP131086 CLL131082:CLL131086 CVH131082:CVH131086 DFD131082:DFD131086 DOZ131082:DOZ131086 DYV131082:DYV131086 EIR131082:EIR131086 ESN131082:ESN131086 FCJ131082:FCJ131086 FMF131082:FMF131086 FWB131082:FWB131086 GFX131082:GFX131086 GPT131082:GPT131086 GZP131082:GZP131086 HJL131082:HJL131086 HTH131082:HTH131086 IDD131082:IDD131086 IMZ131082:IMZ131086 IWV131082:IWV131086 JGR131082:JGR131086 JQN131082:JQN131086 KAJ131082:KAJ131086 KKF131082:KKF131086 KUB131082:KUB131086 LDX131082:LDX131086 LNT131082:LNT131086 LXP131082:LXP131086 MHL131082:MHL131086 MRH131082:MRH131086 NBD131082:NBD131086 NKZ131082:NKZ131086 NUV131082:NUV131086 OER131082:OER131086 OON131082:OON131086 OYJ131082:OYJ131086 PIF131082:PIF131086 PSB131082:PSB131086 QBX131082:QBX131086 QLT131082:QLT131086 QVP131082:QVP131086 RFL131082:RFL131086 RPH131082:RPH131086 RZD131082:RZD131086 SIZ131082:SIZ131086 SSV131082:SSV131086 TCR131082:TCR131086 TMN131082:TMN131086 TWJ131082:TWJ131086 UGF131082:UGF131086 UQB131082:UQB131086 UZX131082:UZX131086 VJT131082:VJT131086 VTP131082:VTP131086 WDL131082:WDL131086 WNH131082:WNH131086 WXD131082:WXD131086 AV196618:AV196622 KR196618:KR196622 UN196618:UN196622 AEJ196618:AEJ196622 AOF196618:AOF196622 AYB196618:AYB196622 BHX196618:BHX196622 BRT196618:BRT196622 CBP196618:CBP196622 CLL196618:CLL196622 CVH196618:CVH196622 DFD196618:DFD196622 DOZ196618:DOZ196622 DYV196618:DYV196622 EIR196618:EIR196622 ESN196618:ESN196622 FCJ196618:FCJ196622 FMF196618:FMF196622 FWB196618:FWB196622 GFX196618:GFX196622 GPT196618:GPT196622 GZP196618:GZP196622 HJL196618:HJL196622 HTH196618:HTH196622 IDD196618:IDD196622 IMZ196618:IMZ196622 IWV196618:IWV196622 JGR196618:JGR196622 JQN196618:JQN196622 KAJ196618:KAJ196622 KKF196618:KKF196622 KUB196618:KUB196622 LDX196618:LDX196622 LNT196618:LNT196622 LXP196618:LXP196622 MHL196618:MHL196622 MRH196618:MRH196622 NBD196618:NBD196622 NKZ196618:NKZ196622 NUV196618:NUV196622 OER196618:OER196622 OON196618:OON196622 OYJ196618:OYJ196622 PIF196618:PIF196622 PSB196618:PSB196622 QBX196618:QBX196622 QLT196618:QLT196622 QVP196618:QVP196622 RFL196618:RFL196622 RPH196618:RPH196622 RZD196618:RZD196622 SIZ196618:SIZ196622 SSV196618:SSV196622 TCR196618:TCR196622 TMN196618:TMN196622 TWJ196618:TWJ196622 UGF196618:UGF196622 UQB196618:UQB196622 UZX196618:UZX196622 VJT196618:VJT196622 VTP196618:VTP196622 WDL196618:WDL196622 WNH196618:WNH196622 WXD196618:WXD196622 AV262154:AV262158 KR262154:KR262158 UN262154:UN262158 AEJ262154:AEJ262158 AOF262154:AOF262158 AYB262154:AYB262158 BHX262154:BHX262158 BRT262154:BRT262158 CBP262154:CBP262158 CLL262154:CLL262158 CVH262154:CVH262158 DFD262154:DFD262158 DOZ262154:DOZ262158 DYV262154:DYV262158 EIR262154:EIR262158 ESN262154:ESN262158 FCJ262154:FCJ262158 FMF262154:FMF262158 FWB262154:FWB262158 GFX262154:GFX262158 GPT262154:GPT262158 GZP262154:GZP262158 HJL262154:HJL262158 HTH262154:HTH262158 IDD262154:IDD262158 IMZ262154:IMZ262158 IWV262154:IWV262158 JGR262154:JGR262158 JQN262154:JQN262158 KAJ262154:KAJ262158 KKF262154:KKF262158 KUB262154:KUB262158 LDX262154:LDX262158 LNT262154:LNT262158 LXP262154:LXP262158 MHL262154:MHL262158 MRH262154:MRH262158 NBD262154:NBD262158 NKZ262154:NKZ262158 NUV262154:NUV262158 OER262154:OER262158 OON262154:OON262158 OYJ262154:OYJ262158 PIF262154:PIF262158 PSB262154:PSB262158 QBX262154:QBX262158 QLT262154:QLT262158 QVP262154:QVP262158 RFL262154:RFL262158 RPH262154:RPH262158 RZD262154:RZD262158 SIZ262154:SIZ262158 SSV262154:SSV262158 TCR262154:TCR262158 TMN262154:TMN262158 TWJ262154:TWJ262158 UGF262154:UGF262158 UQB262154:UQB262158 UZX262154:UZX262158 VJT262154:VJT262158 VTP262154:VTP262158 WDL262154:WDL262158 WNH262154:WNH262158 WXD262154:WXD262158 AV327690:AV327694 KR327690:KR327694 UN327690:UN327694 AEJ327690:AEJ327694 AOF327690:AOF327694 AYB327690:AYB327694 BHX327690:BHX327694 BRT327690:BRT327694 CBP327690:CBP327694 CLL327690:CLL327694 CVH327690:CVH327694 DFD327690:DFD327694 DOZ327690:DOZ327694 DYV327690:DYV327694 EIR327690:EIR327694 ESN327690:ESN327694 FCJ327690:FCJ327694 FMF327690:FMF327694 FWB327690:FWB327694 GFX327690:GFX327694 GPT327690:GPT327694 GZP327690:GZP327694 HJL327690:HJL327694 HTH327690:HTH327694 IDD327690:IDD327694 IMZ327690:IMZ327694 IWV327690:IWV327694 JGR327690:JGR327694 JQN327690:JQN327694 KAJ327690:KAJ327694 KKF327690:KKF327694 KUB327690:KUB327694 LDX327690:LDX327694 LNT327690:LNT327694 LXP327690:LXP327694 MHL327690:MHL327694 MRH327690:MRH327694 NBD327690:NBD327694 NKZ327690:NKZ327694 NUV327690:NUV327694 OER327690:OER327694 OON327690:OON327694 OYJ327690:OYJ327694 PIF327690:PIF327694 PSB327690:PSB327694 QBX327690:QBX327694 QLT327690:QLT327694 QVP327690:QVP327694 RFL327690:RFL327694 RPH327690:RPH327694 RZD327690:RZD327694 SIZ327690:SIZ327694 SSV327690:SSV327694 TCR327690:TCR327694 TMN327690:TMN327694 TWJ327690:TWJ327694 UGF327690:UGF327694 UQB327690:UQB327694 UZX327690:UZX327694 VJT327690:VJT327694 VTP327690:VTP327694 WDL327690:WDL327694 WNH327690:WNH327694 WXD327690:WXD327694 AV393226:AV393230 KR393226:KR393230 UN393226:UN393230 AEJ393226:AEJ393230 AOF393226:AOF393230 AYB393226:AYB393230 BHX393226:BHX393230 BRT393226:BRT393230 CBP393226:CBP393230 CLL393226:CLL393230 CVH393226:CVH393230 DFD393226:DFD393230 DOZ393226:DOZ393230 DYV393226:DYV393230 EIR393226:EIR393230 ESN393226:ESN393230 FCJ393226:FCJ393230 FMF393226:FMF393230 FWB393226:FWB393230 GFX393226:GFX393230 GPT393226:GPT393230 GZP393226:GZP393230 HJL393226:HJL393230 HTH393226:HTH393230 IDD393226:IDD393230 IMZ393226:IMZ393230 IWV393226:IWV393230 JGR393226:JGR393230 JQN393226:JQN393230 KAJ393226:KAJ393230 KKF393226:KKF393230 KUB393226:KUB393230 LDX393226:LDX393230 LNT393226:LNT393230 LXP393226:LXP393230 MHL393226:MHL393230 MRH393226:MRH393230 NBD393226:NBD393230 NKZ393226:NKZ393230 NUV393226:NUV393230 OER393226:OER393230 OON393226:OON393230 OYJ393226:OYJ393230 PIF393226:PIF393230 PSB393226:PSB393230 QBX393226:QBX393230 QLT393226:QLT393230 QVP393226:QVP393230 RFL393226:RFL393230 RPH393226:RPH393230 RZD393226:RZD393230 SIZ393226:SIZ393230 SSV393226:SSV393230 TCR393226:TCR393230 TMN393226:TMN393230 TWJ393226:TWJ393230 UGF393226:UGF393230 UQB393226:UQB393230 UZX393226:UZX393230 VJT393226:VJT393230 VTP393226:VTP393230 WDL393226:WDL393230 WNH393226:WNH393230 WXD393226:WXD393230 AV458762:AV458766 KR458762:KR458766 UN458762:UN458766 AEJ458762:AEJ458766 AOF458762:AOF458766 AYB458762:AYB458766 BHX458762:BHX458766 BRT458762:BRT458766 CBP458762:CBP458766 CLL458762:CLL458766 CVH458762:CVH458766 DFD458762:DFD458766 DOZ458762:DOZ458766 DYV458762:DYV458766 EIR458762:EIR458766 ESN458762:ESN458766 FCJ458762:FCJ458766 FMF458762:FMF458766 FWB458762:FWB458766 GFX458762:GFX458766 GPT458762:GPT458766 GZP458762:GZP458766 HJL458762:HJL458766 HTH458762:HTH458766 IDD458762:IDD458766 IMZ458762:IMZ458766 IWV458762:IWV458766 JGR458762:JGR458766 JQN458762:JQN458766 KAJ458762:KAJ458766 KKF458762:KKF458766 KUB458762:KUB458766 LDX458762:LDX458766 LNT458762:LNT458766 LXP458762:LXP458766 MHL458762:MHL458766 MRH458762:MRH458766 NBD458762:NBD458766 NKZ458762:NKZ458766 NUV458762:NUV458766 OER458762:OER458766 OON458762:OON458766 OYJ458762:OYJ458766 PIF458762:PIF458766 PSB458762:PSB458766 QBX458762:QBX458766 QLT458762:QLT458766 QVP458762:QVP458766 RFL458762:RFL458766 RPH458762:RPH458766 RZD458762:RZD458766 SIZ458762:SIZ458766 SSV458762:SSV458766 TCR458762:TCR458766 TMN458762:TMN458766 TWJ458762:TWJ458766 UGF458762:UGF458766 UQB458762:UQB458766 UZX458762:UZX458766 VJT458762:VJT458766 VTP458762:VTP458766 WDL458762:WDL458766 WNH458762:WNH458766 WXD458762:WXD458766 AV524298:AV524302 KR524298:KR524302 UN524298:UN524302 AEJ524298:AEJ524302 AOF524298:AOF524302 AYB524298:AYB524302 BHX524298:BHX524302 BRT524298:BRT524302 CBP524298:CBP524302 CLL524298:CLL524302 CVH524298:CVH524302 DFD524298:DFD524302 DOZ524298:DOZ524302 DYV524298:DYV524302 EIR524298:EIR524302 ESN524298:ESN524302 FCJ524298:FCJ524302 FMF524298:FMF524302 FWB524298:FWB524302 GFX524298:GFX524302 GPT524298:GPT524302 GZP524298:GZP524302 HJL524298:HJL524302 HTH524298:HTH524302 IDD524298:IDD524302 IMZ524298:IMZ524302 IWV524298:IWV524302 JGR524298:JGR524302 JQN524298:JQN524302 KAJ524298:KAJ524302 KKF524298:KKF524302 KUB524298:KUB524302 LDX524298:LDX524302 LNT524298:LNT524302 LXP524298:LXP524302 MHL524298:MHL524302 MRH524298:MRH524302 NBD524298:NBD524302 NKZ524298:NKZ524302 NUV524298:NUV524302 OER524298:OER524302 OON524298:OON524302 OYJ524298:OYJ524302 PIF524298:PIF524302 PSB524298:PSB524302 QBX524298:QBX524302 QLT524298:QLT524302 QVP524298:QVP524302 RFL524298:RFL524302 RPH524298:RPH524302 RZD524298:RZD524302 SIZ524298:SIZ524302 SSV524298:SSV524302 TCR524298:TCR524302 TMN524298:TMN524302 TWJ524298:TWJ524302 UGF524298:UGF524302 UQB524298:UQB524302 UZX524298:UZX524302 VJT524298:VJT524302 VTP524298:VTP524302 WDL524298:WDL524302 WNH524298:WNH524302 WXD524298:WXD524302 AV589834:AV589838 KR589834:KR589838 UN589834:UN589838 AEJ589834:AEJ589838 AOF589834:AOF589838 AYB589834:AYB589838 BHX589834:BHX589838 BRT589834:BRT589838 CBP589834:CBP589838 CLL589834:CLL589838 CVH589834:CVH589838 DFD589834:DFD589838 DOZ589834:DOZ589838 DYV589834:DYV589838 EIR589834:EIR589838 ESN589834:ESN589838 FCJ589834:FCJ589838 FMF589834:FMF589838 FWB589834:FWB589838 GFX589834:GFX589838 GPT589834:GPT589838 GZP589834:GZP589838 HJL589834:HJL589838 HTH589834:HTH589838 IDD589834:IDD589838 IMZ589834:IMZ589838 IWV589834:IWV589838 JGR589834:JGR589838 JQN589834:JQN589838 KAJ589834:KAJ589838 KKF589834:KKF589838 KUB589834:KUB589838 LDX589834:LDX589838 LNT589834:LNT589838 LXP589834:LXP589838 MHL589834:MHL589838 MRH589834:MRH589838 NBD589834:NBD589838 NKZ589834:NKZ589838 NUV589834:NUV589838 OER589834:OER589838 OON589834:OON589838 OYJ589834:OYJ589838 PIF589834:PIF589838 PSB589834:PSB589838 QBX589834:QBX589838 QLT589834:QLT589838 QVP589834:QVP589838 RFL589834:RFL589838 RPH589834:RPH589838 RZD589834:RZD589838 SIZ589834:SIZ589838 SSV589834:SSV589838 TCR589834:TCR589838 TMN589834:TMN589838 TWJ589834:TWJ589838 UGF589834:UGF589838 UQB589834:UQB589838 UZX589834:UZX589838 VJT589834:VJT589838 VTP589834:VTP589838 WDL589834:WDL589838 WNH589834:WNH589838 WXD589834:WXD589838 AV655370:AV655374 KR655370:KR655374 UN655370:UN655374 AEJ655370:AEJ655374 AOF655370:AOF655374 AYB655370:AYB655374 BHX655370:BHX655374 BRT655370:BRT655374 CBP655370:CBP655374 CLL655370:CLL655374 CVH655370:CVH655374 DFD655370:DFD655374 DOZ655370:DOZ655374 DYV655370:DYV655374 EIR655370:EIR655374 ESN655370:ESN655374 FCJ655370:FCJ655374 FMF655370:FMF655374 FWB655370:FWB655374 GFX655370:GFX655374 GPT655370:GPT655374 GZP655370:GZP655374 HJL655370:HJL655374 HTH655370:HTH655374 IDD655370:IDD655374 IMZ655370:IMZ655374 IWV655370:IWV655374 JGR655370:JGR655374 JQN655370:JQN655374 KAJ655370:KAJ655374 KKF655370:KKF655374 KUB655370:KUB655374 LDX655370:LDX655374 LNT655370:LNT655374 LXP655370:LXP655374 MHL655370:MHL655374 MRH655370:MRH655374 NBD655370:NBD655374 NKZ655370:NKZ655374 NUV655370:NUV655374 OER655370:OER655374 OON655370:OON655374 OYJ655370:OYJ655374 PIF655370:PIF655374 PSB655370:PSB655374 QBX655370:QBX655374 QLT655370:QLT655374 QVP655370:QVP655374 RFL655370:RFL655374 RPH655370:RPH655374 RZD655370:RZD655374 SIZ655370:SIZ655374 SSV655370:SSV655374 TCR655370:TCR655374 TMN655370:TMN655374 TWJ655370:TWJ655374 UGF655370:UGF655374 UQB655370:UQB655374 UZX655370:UZX655374 VJT655370:VJT655374 VTP655370:VTP655374 WDL655370:WDL655374 WNH655370:WNH655374 WXD655370:WXD655374 AV720906:AV720910 KR720906:KR720910 UN720906:UN720910 AEJ720906:AEJ720910 AOF720906:AOF720910 AYB720906:AYB720910 BHX720906:BHX720910 BRT720906:BRT720910 CBP720906:CBP720910 CLL720906:CLL720910 CVH720906:CVH720910 DFD720906:DFD720910 DOZ720906:DOZ720910 DYV720906:DYV720910 EIR720906:EIR720910 ESN720906:ESN720910 FCJ720906:FCJ720910 FMF720906:FMF720910 FWB720906:FWB720910 GFX720906:GFX720910 GPT720906:GPT720910 GZP720906:GZP720910 HJL720906:HJL720910 HTH720906:HTH720910 IDD720906:IDD720910 IMZ720906:IMZ720910 IWV720906:IWV720910 JGR720906:JGR720910 JQN720906:JQN720910 KAJ720906:KAJ720910 KKF720906:KKF720910 KUB720906:KUB720910 LDX720906:LDX720910 LNT720906:LNT720910 LXP720906:LXP720910 MHL720906:MHL720910 MRH720906:MRH720910 NBD720906:NBD720910 NKZ720906:NKZ720910 NUV720906:NUV720910 OER720906:OER720910 OON720906:OON720910 OYJ720906:OYJ720910 PIF720906:PIF720910 PSB720906:PSB720910 QBX720906:QBX720910 QLT720906:QLT720910 QVP720906:QVP720910 RFL720906:RFL720910 RPH720906:RPH720910 RZD720906:RZD720910 SIZ720906:SIZ720910 SSV720906:SSV720910 TCR720906:TCR720910 TMN720906:TMN720910 TWJ720906:TWJ720910 UGF720906:UGF720910 UQB720906:UQB720910 UZX720906:UZX720910 VJT720906:VJT720910 VTP720906:VTP720910 WDL720906:WDL720910 WNH720906:WNH720910 WXD720906:WXD720910 AV786442:AV786446 KR786442:KR786446 UN786442:UN786446 AEJ786442:AEJ786446 AOF786442:AOF786446 AYB786442:AYB786446 BHX786442:BHX786446 BRT786442:BRT786446 CBP786442:CBP786446 CLL786442:CLL786446 CVH786442:CVH786446 DFD786442:DFD786446 DOZ786442:DOZ786446 DYV786442:DYV786446 EIR786442:EIR786446 ESN786442:ESN786446 FCJ786442:FCJ786446 FMF786442:FMF786446 FWB786442:FWB786446 GFX786442:GFX786446 GPT786442:GPT786446 GZP786442:GZP786446 HJL786442:HJL786446 HTH786442:HTH786446 IDD786442:IDD786446 IMZ786442:IMZ786446 IWV786442:IWV786446 JGR786442:JGR786446 JQN786442:JQN786446 KAJ786442:KAJ786446 KKF786442:KKF786446 KUB786442:KUB786446 LDX786442:LDX786446 LNT786442:LNT786446 LXP786442:LXP786446 MHL786442:MHL786446 MRH786442:MRH786446 NBD786442:NBD786446 NKZ786442:NKZ786446 NUV786442:NUV786446 OER786442:OER786446 OON786442:OON786446 OYJ786442:OYJ786446 PIF786442:PIF786446 PSB786442:PSB786446 QBX786442:QBX786446 QLT786442:QLT786446 QVP786442:QVP786446 RFL786442:RFL786446 RPH786442:RPH786446 RZD786442:RZD786446 SIZ786442:SIZ786446 SSV786442:SSV786446 TCR786442:TCR786446 TMN786442:TMN786446 TWJ786442:TWJ786446 UGF786442:UGF786446 UQB786442:UQB786446 UZX786442:UZX786446 VJT786442:VJT786446 VTP786442:VTP786446 WDL786442:WDL786446 WNH786442:WNH786446 WXD786442:WXD786446 AV851978:AV851982 KR851978:KR851982 UN851978:UN851982 AEJ851978:AEJ851982 AOF851978:AOF851982 AYB851978:AYB851982 BHX851978:BHX851982 BRT851978:BRT851982 CBP851978:CBP851982 CLL851978:CLL851982 CVH851978:CVH851982 DFD851978:DFD851982 DOZ851978:DOZ851982 DYV851978:DYV851982 EIR851978:EIR851982 ESN851978:ESN851982 FCJ851978:FCJ851982 FMF851978:FMF851982 FWB851978:FWB851982 GFX851978:GFX851982 GPT851978:GPT851982 GZP851978:GZP851982 HJL851978:HJL851982 HTH851978:HTH851982 IDD851978:IDD851982 IMZ851978:IMZ851982 IWV851978:IWV851982 JGR851978:JGR851982 JQN851978:JQN851982 KAJ851978:KAJ851982 KKF851978:KKF851982 KUB851978:KUB851982 LDX851978:LDX851982 LNT851978:LNT851982 LXP851978:LXP851982 MHL851978:MHL851982 MRH851978:MRH851982 NBD851978:NBD851982 NKZ851978:NKZ851982 NUV851978:NUV851982 OER851978:OER851982 OON851978:OON851982 OYJ851978:OYJ851982 PIF851978:PIF851982 PSB851978:PSB851982 QBX851978:QBX851982 QLT851978:QLT851982 QVP851978:QVP851982 RFL851978:RFL851982 RPH851978:RPH851982 RZD851978:RZD851982 SIZ851978:SIZ851982 SSV851978:SSV851982 TCR851978:TCR851982 TMN851978:TMN851982 TWJ851978:TWJ851982 UGF851978:UGF851982 UQB851978:UQB851982 UZX851978:UZX851982 VJT851978:VJT851982 VTP851978:VTP851982 WDL851978:WDL851982 WNH851978:WNH851982 WXD851978:WXD851982 AV917514:AV917518 KR917514:KR917518 UN917514:UN917518 AEJ917514:AEJ917518 AOF917514:AOF917518 AYB917514:AYB917518 BHX917514:BHX917518 BRT917514:BRT917518 CBP917514:CBP917518 CLL917514:CLL917518 CVH917514:CVH917518 DFD917514:DFD917518 DOZ917514:DOZ917518 DYV917514:DYV917518 EIR917514:EIR917518 ESN917514:ESN917518 FCJ917514:FCJ917518 FMF917514:FMF917518 FWB917514:FWB917518 GFX917514:GFX917518 GPT917514:GPT917518 GZP917514:GZP917518 HJL917514:HJL917518 HTH917514:HTH917518 IDD917514:IDD917518 IMZ917514:IMZ917518 IWV917514:IWV917518 JGR917514:JGR917518 JQN917514:JQN917518 KAJ917514:KAJ917518 KKF917514:KKF917518 KUB917514:KUB917518 LDX917514:LDX917518 LNT917514:LNT917518 LXP917514:LXP917518 MHL917514:MHL917518 MRH917514:MRH917518 NBD917514:NBD917518 NKZ917514:NKZ917518 NUV917514:NUV917518 OER917514:OER917518 OON917514:OON917518 OYJ917514:OYJ917518 PIF917514:PIF917518 PSB917514:PSB917518 QBX917514:QBX917518 QLT917514:QLT917518 QVP917514:QVP917518 RFL917514:RFL917518 RPH917514:RPH917518 RZD917514:RZD917518 SIZ917514:SIZ917518 SSV917514:SSV917518 TCR917514:TCR917518 TMN917514:TMN917518 TWJ917514:TWJ917518 UGF917514:UGF917518 UQB917514:UQB917518 UZX917514:UZX917518 VJT917514:VJT917518 VTP917514:VTP917518 WDL917514:WDL917518 WNH917514:WNH917518 WXD917514:WXD917518 AV983050:AV983054 KR983050:KR983054 UN983050:UN983054 AEJ983050:AEJ983054 AOF983050:AOF983054 AYB983050:AYB983054 BHX983050:BHX983054 BRT983050:BRT983054 CBP983050:CBP983054 CLL983050:CLL983054 CVH983050:CVH983054 DFD983050:DFD983054 DOZ983050:DOZ983054 DYV983050:DYV983054 EIR983050:EIR983054 ESN983050:ESN983054 FCJ983050:FCJ983054 FMF983050:FMF983054 FWB983050:FWB983054 GFX983050:GFX983054 GPT983050:GPT983054 GZP983050:GZP983054 HJL983050:HJL983054 HTH983050:HTH983054 IDD983050:IDD983054 IMZ983050:IMZ983054 IWV983050:IWV983054 JGR983050:JGR983054 JQN983050:JQN983054 KAJ983050:KAJ983054 KKF983050:KKF983054 KUB983050:KUB983054 LDX983050:LDX983054 LNT983050:LNT983054 LXP983050:LXP983054 MHL983050:MHL983054 MRH983050:MRH983054 NBD983050:NBD983054 NKZ983050:NKZ983054 NUV983050:NUV983054 OER983050:OER983054 OON983050:OON983054 OYJ983050:OYJ983054 PIF983050:PIF983054 PSB983050:PSB983054 QBX983050:QBX983054 QLT983050:QLT983054 QVP983050:QVP983054 RFL983050:RFL983054 RPH983050:RPH983054 RZD983050:RZD983054 SIZ983050:SIZ983054 SSV983050:SSV983054 TCR983050:TCR983054 TMN983050:TMN983054 TWJ983050:TWJ983054 UGF983050:UGF983054 UQB983050:UQB983054 UZX983050:UZX983054 VJT983050:VJT983054 VTP983050:VTP983054 WDL983050:WDL983054 WNH983050:WNH983054 WXD983050:WXD983054">
      <formula1>Periodo</formula1>
    </dataValidation>
    <dataValidation type="list" showInputMessage="1" showErrorMessage="1" sqref="V10:AF14 JR10:KB14 TN10:TX14 ADJ10:ADT14 ANF10:ANP14 AXB10:AXL14 BGX10:BHH14 BQT10:BRD14 CAP10:CAZ14 CKL10:CKV14 CUH10:CUR14 DED10:DEN14 DNZ10:DOJ14 DXV10:DYF14 EHR10:EIB14 ERN10:ERX14 FBJ10:FBT14 FLF10:FLP14 FVB10:FVL14 GEX10:GFH14 GOT10:GPD14 GYP10:GYZ14 HIL10:HIV14 HSH10:HSR14 ICD10:ICN14 ILZ10:IMJ14 IVV10:IWF14 JFR10:JGB14 JPN10:JPX14 JZJ10:JZT14 KJF10:KJP14 KTB10:KTL14 LCX10:LDH14 LMT10:LND14 LWP10:LWZ14 MGL10:MGV14 MQH10:MQR14 NAD10:NAN14 NJZ10:NKJ14 NTV10:NUF14 ODR10:OEB14 ONN10:ONX14 OXJ10:OXT14 PHF10:PHP14 PRB10:PRL14 QAX10:QBH14 QKT10:QLD14 QUP10:QUZ14 REL10:REV14 ROH10:ROR14 RYD10:RYN14 SHZ10:SIJ14 SRV10:SSF14 TBR10:TCB14 TLN10:TLX14 TVJ10:TVT14 UFF10:UFP14 UPB10:UPL14 UYX10:UZH14 VIT10:VJD14 VSP10:VSZ14 WCL10:WCV14 WMH10:WMR14 WWD10:WWN14 V65546:AF65550 JR65546:KB65550 TN65546:TX65550 ADJ65546:ADT65550 ANF65546:ANP65550 AXB65546:AXL65550 BGX65546:BHH65550 BQT65546:BRD65550 CAP65546:CAZ65550 CKL65546:CKV65550 CUH65546:CUR65550 DED65546:DEN65550 DNZ65546:DOJ65550 DXV65546:DYF65550 EHR65546:EIB65550 ERN65546:ERX65550 FBJ65546:FBT65550 FLF65546:FLP65550 FVB65546:FVL65550 GEX65546:GFH65550 GOT65546:GPD65550 GYP65546:GYZ65550 HIL65546:HIV65550 HSH65546:HSR65550 ICD65546:ICN65550 ILZ65546:IMJ65550 IVV65546:IWF65550 JFR65546:JGB65550 JPN65546:JPX65550 JZJ65546:JZT65550 KJF65546:KJP65550 KTB65546:KTL65550 LCX65546:LDH65550 LMT65546:LND65550 LWP65546:LWZ65550 MGL65546:MGV65550 MQH65546:MQR65550 NAD65546:NAN65550 NJZ65546:NKJ65550 NTV65546:NUF65550 ODR65546:OEB65550 ONN65546:ONX65550 OXJ65546:OXT65550 PHF65546:PHP65550 PRB65546:PRL65550 QAX65546:QBH65550 QKT65546:QLD65550 QUP65546:QUZ65550 REL65546:REV65550 ROH65546:ROR65550 RYD65546:RYN65550 SHZ65546:SIJ65550 SRV65546:SSF65550 TBR65546:TCB65550 TLN65546:TLX65550 TVJ65546:TVT65550 UFF65546:UFP65550 UPB65546:UPL65550 UYX65546:UZH65550 VIT65546:VJD65550 VSP65546:VSZ65550 WCL65546:WCV65550 WMH65546:WMR65550 WWD65546:WWN65550 V131082:AF131086 JR131082:KB131086 TN131082:TX131086 ADJ131082:ADT131086 ANF131082:ANP131086 AXB131082:AXL131086 BGX131082:BHH131086 BQT131082:BRD131086 CAP131082:CAZ131086 CKL131082:CKV131086 CUH131082:CUR131086 DED131082:DEN131086 DNZ131082:DOJ131086 DXV131082:DYF131086 EHR131082:EIB131086 ERN131082:ERX131086 FBJ131082:FBT131086 FLF131082:FLP131086 FVB131082:FVL131086 GEX131082:GFH131086 GOT131082:GPD131086 GYP131082:GYZ131086 HIL131082:HIV131086 HSH131082:HSR131086 ICD131082:ICN131086 ILZ131082:IMJ131086 IVV131082:IWF131086 JFR131082:JGB131086 JPN131082:JPX131086 JZJ131082:JZT131086 KJF131082:KJP131086 KTB131082:KTL131086 LCX131082:LDH131086 LMT131082:LND131086 LWP131082:LWZ131086 MGL131082:MGV131086 MQH131082:MQR131086 NAD131082:NAN131086 NJZ131082:NKJ131086 NTV131082:NUF131086 ODR131082:OEB131086 ONN131082:ONX131086 OXJ131082:OXT131086 PHF131082:PHP131086 PRB131082:PRL131086 QAX131082:QBH131086 QKT131082:QLD131086 QUP131082:QUZ131086 REL131082:REV131086 ROH131082:ROR131086 RYD131082:RYN131086 SHZ131082:SIJ131086 SRV131082:SSF131086 TBR131082:TCB131086 TLN131082:TLX131086 TVJ131082:TVT131086 UFF131082:UFP131086 UPB131082:UPL131086 UYX131082:UZH131086 VIT131082:VJD131086 VSP131082:VSZ131086 WCL131082:WCV131086 WMH131082:WMR131086 WWD131082:WWN131086 V196618:AF196622 JR196618:KB196622 TN196618:TX196622 ADJ196618:ADT196622 ANF196618:ANP196622 AXB196618:AXL196622 BGX196618:BHH196622 BQT196618:BRD196622 CAP196618:CAZ196622 CKL196618:CKV196622 CUH196618:CUR196622 DED196618:DEN196622 DNZ196618:DOJ196622 DXV196618:DYF196622 EHR196618:EIB196622 ERN196618:ERX196622 FBJ196618:FBT196622 FLF196618:FLP196622 FVB196618:FVL196622 GEX196618:GFH196622 GOT196618:GPD196622 GYP196618:GYZ196622 HIL196618:HIV196622 HSH196618:HSR196622 ICD196618:ICN196622 ILZ196618:IMJ196622 IVV196618:IWF196622 JFR196618:JGB196622 JPN196618:JPX196622 JZJ196618:JZT196622 KJF196618:KJP196622 KTB196618:KTL196622 LCX196618:LDH196622 LMT196618:LND196622 LWP196618:LWZ196622 MGL196618:MGV196622 MQH196618:MQR196622 NAD196618:NAN196622 NJZ196618:NKJ196622 NTV196618:NUF196622 ODR196618:OEB196622 ONN196618:ONX196622 OXJ196618:OXT196622 PHF196618:PHP196622 PRB196618:PRL196622 QAX196618:QBH196622 QKT196618:QLD196622 QUP196618:QUZ196622 REL196618:REV196622 ROH196618:ROR196622 RYD196618:RYN196622 SHZ196618:SIJ196622 SRV196618:SSF196622 TBR196618:TCB196622 TLN196618:TLX196622 TVJ196618:TVT196622 UFF196618:UFP196622 UPB196618:UPL196622 UYX196618:UZH196622 VIT196618:VJD196622 VSP196618:VSZ196622 WCL196618:WCV196622 WMH196618:WMR196622 WWD196618:WWN196622 V262154:AF262158 JR262154:KB262158 TN262154:TX262158 ADJ262154:ADT262158 ANF262154:ANP262158 AXB262154:AXL262158 BGX262154:BHH262158 BQT262154:BRD262158 CAP262154:CAZ262158 CKL262154:CKV262158 CUH262154:CUR262158 DED262154:DEN262158 DNZ262154:DOJ262158 DXV262154:DYF262158 EHR262154:EIB262158 ERN262154:ERX262158 FBJ262154:FBT262158 FLF262154:FLP262158 FVB262154:FVL262158 GEX262154:GFH262158 GOT262154:GPD262158 GYP262154:GYZ262158 HIL262154:HIV262158 HSH262154:HSR262158 ICD262154:ICN262158 ILZ262154:IMJ262158 IVV262154:IWF262158 JFR262154:JGB262158 JPN262154:JPX262158 JZJ262154:JZT262158 KJF262154:KJP262158 KTB262154:KTL262158 LCX262154:LDH262158 LMT262154:LND262158 LWP262154:LWZ262158 MGL262154:MGV262158 MQH262154:MQR262158 NAD262154:NAN262158 NJZ262154:NKJ262158 NTV262154:NUF262158 ODR262154:OEB262158 ONN262154:ONX262158 OXJ262154:OXT262158 PHF262154:PHP262158 PRB262154:PRL262158 QAX262154:QBH262158 QKT262154:QLD262158 QUP262154:QUZ262158 REL262154:REV262158 ROH262154:ROR262158 RYD262154:RYN262158 SHZ262154:SIJ262158 SRV262154:SSF262158 TBR262154:TCB262158 TLN262154:TLX262158 TVJ262154:TVT262158 UFF262154:UFP262158 UPB262154:UPL262158 UYX262154:UZH262158 VIT262154:VJD262158 VSP262154:VSZ262158 WCL262154:WCV262158 WMH262154:WMR262158 WWD262154:WWN262158 V327690:AF327694 JR327690:KB327694 TN327690:TX327694 ADJ327690:ADT327694 ANF327690:ANP327694 AXB327690:AXL327694 BGX327690:BHH327694 BQT327690:BRD327694 CAP327690:CAZ327694 CKL327690:CKV327694 CUH327690:CUR327694 DED327690:DEN327694 DNZ327690:DOJ327694 DXV327690:DYF327694 EHR327690:EIB327694 ERN327690:ERX327694 FBJ327690:FBT327694 FLF327690:FLP327694 FVB327690:FVL327694 GEX327690:GFH327694 GOT327690:GPD327694 GYP327690:GYZ327694 HIL327690:HIV327694 HSH327690:HSR327694 ICD327690:ICN327694 ILZ327690:IMJ327694 IVV327690:IWF327694 JFR327690:JGB327694 JPN327690:JPX327694 JZJ327690:JZT327694 KJF327690:KJP327694 KTB327690:KTL327694 LCX327690:LDH327694 LMT327690:LND327694 LWP327690:LWZ327694 MGL327690:MGV327694 MQH327690:MQR327694 NAD327690:NAN327694 NJZ327690:NKJ327694 NTV327690:NUF327694 ODR327690:OEB327694 ONN327690:ONX327694 OXJ327690:OXT327694 PHF327690:PHP327694 PRB327690:PRL327694 QAX327690:QBH327694 QKT327690:QLD327694 QUP327690:QUZ327694 REL327690:REV327694 ROH327690:ROR327694 RYD327690:RYN327694 SHZ327690:SIJ327694 SRV327690:SSF327694 TBR327690:TCB327694 TLN327690:TLX327694 TVJ327690:TVT327694 UFF327690:UFP327694 UPB327690:UPL327694 UYX327690:UZH327694 VIT327690:VJD327694 VSP327690:VSZ327694 WCL327690:WCV327694 WMH327690:WMR327694 WWD327690:WWN327694 V393226:AF393230 JR393226:KB393230 TN393226:TX393230 ADJ393226:ADT393230 ANF393226:ANP393230 AXB393226:AXL393230 BGX393226:BHH393230 BQT393226:BRD393230 CAP393226:CAZ393230 CKL393226:CKV393230 CUH393226:CUR393230 DED393226:DEN393230 DNZ393226:DOJ393230 DXV393226:DYF393230 EHR393226:EIB393230 ERN393226:ERX393230 FBJ393226:FBT393230 FLF393226:FLP393230 FVB393226:FVL393230 GEX393226:GFH393230 GOT393226:GPD393230 GYP393226:GYZ393230 HIL393226:HIV393230 HSH393226:HSR393230 ICD393226:ICN393230 ILZ393226:IMJ393230 IVV393226:IWF393230 JFR393226:JGB393230 JPN393226:JPX393230 JZJ393226:JZT393230 KJF393226:KJP393230 KTB393226:KTL393230 LCX393226:LDH393230 LMT393226:LND393230 LWP393226:LWZ393230 MGL393226:MGV393230 MQH393226:MQR393230 NAD393226:NAN393230 NJZ393226:NKJ393230 NTV393226:NUF393230 ODR393226:OEB393230 ONN393226:ONX393230 OXJ393226:OXT393230 PHF393226:PHP393230 PRB393226:PRL393230 QAX393226:QBH393230 QKT393226:QLD393230 QUP393226:QUZ393230 REL393226:REV393230 ROH393226:ROR393230 RYD393226:RYN393230 SHZ393226:SIJ393230 SRV393226:SSF393230 TBR393226:TCB393230 TLN393226:TLX393230 TVJ393226:TVT393230 UFF393226:UFP393230 UPB393226:UPL393230 UYX393226:UZH393230 VIT393226:VJD393230 VSP393226:VSZ393230 WCL393226:WCV393230 WMH393226:WMR393230 WWD393226:WWN393230 V458762:AF458766 JR458762:KB458766 TN458762:TX458766 ADJ458762:ADT458766 ANF458762:ANP458766 AXB458762:AXL458766 BGX458762:BHH458766 BQT458762:BRD458766 CAP458762:CAZ458766 CKL458762:CKV458766 CUH458762:CUR458766 DED458762:DEN458766 DNZ458762:DOJ458766 DXV458762:DYF458766 EHR458762:EIB458766 ERN458762:ERX458766 FBJ458762:FBT458766 FLF458762:FLP458766 FVB458762:FVL458766 GEX458762:GFH458766 GOT458762:GPD458766 GYP458762:GYZ458766 HIL458762:HIV458766 HSH458762:HSR458766 ICD458762:ICN458766 ILZ458762:IMJ458766 IVV458762:IWF458766 JFR458762:JGB458766 JPN458762:JPX458766 JZJ458762:JZT458766 KJF458762:KJP458766 KTB458762:KTL458766 LCX458762:LDH458766 LMT458762:LND458766 LWP458762:LWZ458766 MGL458762:MGV458766 MQH458762:MQR458766 NAD458762:NAN458766 NJZ458762:NKJ458766 NTV458762:NUF458766 ODR458762:OEB458766 ONN458762:ONX458766 OXJ458762:OXT458766 PHF458762:PHP458766 PRB458762:PRL458766 QAX458762:QBH458766 QKT458762:QLD458766 QUP458762:QUZ458766 REL458762:REV458766 ROH458762:ROR458766 RYD458762:RYN458766 SHZ458762:SIJ458766 SRV458762:SSF458766 TBR458762:TCB458766 TLN458762:TLX458766 TVJ458762:TVT458766 UFF458762:UFP458766 UPB458762:UPL458766 UYX458762:UZH458766 VIT458762:VJD458766 VSP458762:VSZ458766 WCL458762:WCV458766 WMH458762:WMR458766 WWD458762:WWN458766 V524298:AF524302 JR524298:KB524302 TN524298:TX524302 ADJ524298:ADT524302 ANF524298:ANP524302 AXB524298:AXL524302 BGX524298:BHH524302 BQT524298:BRD524302 CAP524298:CAZ524302 CKL524298:CKV524302 CUH524298:CUR524302 DED524298:DEN524302 DNZ524298:DOJ524302 DXV524298:DYF524302 EHR524298:EIB524302 ERN524298:ERX524302 FBJ524298:FBT524302 FLF524298:FLP524302 FVB524298:FVL524302 GEX524298:GFH524302 GOT524298:GPD524302 GYP524298:GYZ524302 HIL524298:HIV524302 HSH524298:HSR524302 ICD524298:ICN524302 ILZ524298:IMJ524302 IVV524298:IWF524302 JFR524298:JGB524302 JPN524298:JPX524302 JZJ524298:JZT524302 KJF524298:KJP524302 KTB524298:KTL524302 LCX524298:LDH524302 LMT524298:LND524302 LWP524298:LWZ524302 MGL524298:MGV524302 MQH524298:MQR524302 NAD524298:NAN524302 NJZ524298:NKJ524302 NTV524298:NUF524302 ODR524298:OEB524302 ONN524298:ONX524302 OXJ524298:OXT524302 PHF524298:PHP524302 PRB524298:PRL524302 QAX524298:QBH524302 QKT524298:QLD524302 QUP524298:QUZ524302 REL524298:REV524302 ROH524298:ROR524302 RYD524298:RYN524302 SHZ524298:SIJ524302 SRV524298:SSF524302 TBR524298:TCB524302 TLN524298:TLX524302 TVJ524298:TVT524302 UFF524298:UFP524302 UPB524298:UPL524302 UYX524298:UZH524302 VIT524298:VJD524302 VSP524298:VSZ524302 WCL524298:WCV524302 WMH524298:WMR524302 WWD524298:WWN524302 V589834:AF589838 JR589834:KB589838 TN589834:TX589838 ADJ589834:ADT589838 ANF589834:ANP589838 AXB589834:AXL589838 BGX589834:BHH589838 BQT589834:BRD589838 CAP589834:CAZ589838 CKL589834:CKV589838 CUH589834:CUR589838 DED589834:DEN589838 DNZ589834:DOJ589838 DXV589834:DYF589838 EHR589834:EIB589838 ERN589834:ERX589838 FBJ589834:FBT589838 FLF589834:FLP589838 FVB589834:FVL589838 GEX589834:GFH589838 GOT589834:GPD589838 GYP589834:GYZ589838 HIL589834:HIV589838 HSH589834:HSR589838 ICD589834:ICN589838 ILZ589834:IMJ589838 IVV589834:IWF589838 JFR589834:JGB589838 JPN589834:JPX589838 JZJ589834:JZT589838 KJF589834:KJP589838 KTB589834:KTL589838 LCX589834:LDH589838 LMT589834:LND589838 LWP589834:LWZ589838 MGL589834:MGV589838 MQH589834:MQR589838 NAD589834:NAN589838 NJZ589834:NKJ589838 NTV589834:NUF589838 ODR589834:OEB589838 ONN589834:ONX589838 OXJ589834:OXT589838 PHF589834:PHP589838 PRB589834:PRL589838 QAX589834:QBH589838 QKT589834:QLD589838 QUP589834:QUZ589838 REL589834:REV589838 ROH589834:ROR589838 RYD589834:RYN589838 SHZ589834:SIJ589838 SRV589834:SSF589838 TBR589834:TCB589838 TLN589834:TLX589838 TVJ589834:TVT589838 UFF589834:UFP589838 UPB589834:UPL589838 UYX589834:UZH589838 VIT589834:VJD589838 VSP589834:VSZ589838 WCL589834:WCV589838 WMH589834:WMR589838 WWD589834:WWN589838 V655370:AF655374 JR655370:KB655374 TN655370:TX655374 ADJ655370:ADT655374 ANF655370:ANP655374 AXB655370:AXL655374 BGX655370:BHH655374 BQT655370:BRD655374 CAP655370:CAZ655374 CKL655370:CKV655374 CUH655370:CUR655374 DED655370:DEN655374 DNZ655370:DOJ655374 DXV655370:DYF655374 EHR655370:EIB655374 ERN655370:ERX655374 FBJ655370:FBT655374 FLF655370:FLP655374 FVB655370:FVL655374 GEX655370:GFH655374 GOT655370:GPD655374 GYP655370:GYZ655374 HIL655370:HIV655374 HSH655370:HSR655374 ICD655370:ICN655374 ILZ655370:IMJ655374 IVV655370:IWF655374 JFR655370:JGB655374 JPN655370:JPX655374 JZJ655370:JZT655374 KJF655370:KJP655374 KTB655370:KTL655374 LCX655370:LDH655374 LMT655370:LND655374 LWP655370:LWZ655374 MGL655370:MGV655374 MQH655370:MQR655374 NAD655370:NAN655374 NJZ655370:NKJ655374 NTV655370:NUF655374 ODR655370:OEB655374 ONN655370:ONX655374 OXJ655370:OXT655374 PHF655370:PHP655374 PRB655370:PRL655374 QAX655370:QBH655374 QKT655370:QLD655374 QUP655370:QUZ655374 REL655370:REV655374 ROH655370:ROR655374 RYD655370:RYN655374 SHZ655370:SIJ655374 SRV655370:SSF655374 TBR655370:TCB655374 TLN655370:TLX655374 TVJ655370:TVT655374 UFF655370:UFP655374 UPB655370:UPL655374 UYX655370:UZH655374 VIT655370:VJD655374 VSP655370:VSZ655374 WCL655370:WCV655374 WMH655370:WMR655374 WWD655370:WWN655374 V720906:AF720910 JR720906:KB720910 TN720906:TX720910 ADJ720906:ADT720910 ANF720906:ANP720910 AXB720906:AXL720910 BGX720906:BHH720910 BQT720906:BRD720910 CAP720906:CAZ720910 CKL720906:CKV720910 CUH720906:CUR720910 DED720906:DEN720910 DNZ720906:DOJ720910 DXV720906:DYF720910 EHR720906:EIB720910 ERN720906:ERX720910 FBJ720906:FBT720910 FLF720906:FLP720910 FVB720906:FVL720910 GEX720906:GFH720910 GOT720906:GPD720910 GYP720906:GYZ720910 HIL720906:HIV720910 HSH720906:HSR720910 ICD720906:ICN720910 ILZ720906:IMJ720910 IVV720906:IWF720910 JFR720906:JGB720910 JPN720906:JPX720910 JZJ720906:JZT720910 KJF720906:KJP720910 KTB720906:KTL720910 LCX720906:LDH720910 LMT720906:LND720910 LWP720906:LWZ720910 MGL720906:MGV720910 MQH720906:MQR720910 NAD720906:NAN720910 NJZ720906:NKJ720910 NTV720906:NUF720910 ODR720906:OEB720910 ONN720906:ONX720910 OXJ720906:OXT720910 PHF720906:PHP720910 PRB720906:PRL720910 QAX720906:QBH720910 QKT720906:QLD720910 QUP720906:QUZ720910 REL720906:REV720910 ROH720906:ROR720910 RYD720906:RYN720910 SHZ720906:SIJ720910 SRV720906:SSF720910 TBR720906:TCB720910 TLN720906:TLX720910 TVJ720906:TVT720910 UFF720906:UFP720910 UPB720906:UPL720910 UYX720906:UZH720910 VIT720906:VJD720910 VSP720906:VSZ720910 WCL720906:WCV720910 WMH720906:WMR720910 WWD720906:WWN720910 V786442:AF786446 JR786442:KB786446 TN786442:TX786446 ADJ786442:ADT786446 ANF786442:ANP786446 AXB786442:AXL786446 BGX786442:BHH786446 BQT786442:BRD786446 CAP786442:CAZ786446 CKL786442:CKV786446 CUH786442:CUR786446 DED786442:DEN786446 DNZ786442:DOJ786446 DXV786442:DYF786446 EHR786442:EIB786446 ERN786442:ERX786446 FBJ786442:FBT786446 FLF786442:FLP786446 FVB786442:FVL786446 GEX786442:GFH786446 GOT786442:GPD786446 GYP786442:GYZ786446 HIL786442:HIV786446 HSH786442:HSR786446 ICD786442:ICN786446 ILZ786442:IMJ786446 IVV786442:IWF786446 JFR786442:JGB786446 JPN786442:JPX786446 JZJ786442:JZT786446 KJF786442:KJP786446 KTB786442:KTL786446 LCX786442:LDH786446 LMT786442:LND786446 LWP786442:LWZ786446 MGL786442:MGV786446 MQH786442:MQR786446 NAD786442:NAN786446 NJZ786442:NKJ786446 NTV786442:NUF786446 ODR786442:OEB786446 ONN786442:ONX786446 OXJ786442:OXT786446 PHF786442:PHP786446 PRB786442:PRL786446 QAX786442:QBH786446 QKT786442:QLD786446 QUP786442:QUZ786446 REL786442:REV786446 ROH786442:ROR786446 RYD786442:RYN786446 SHZ786442:SIJ786446 SRV786442:SSF786446 TBR786442:TCB786446 TLN786442:TLX786446 TVJ786442:TVT786446 UFF786442:UFP786446 UPB786442:UPL786446 UYX786442:UZH786446 VIT786442:VJD786446 VSP786442:VSZ786446 WCL786442:WCV786446 WMH786442:WMR786446 WWD786442:WWN786446 V851978:AF851982 JR851978:KB851982 TN851978:TX851982 ADJ851978:ADT851982 ANF851978:ANP851982 AXB851978:AXL851982 BGX851978:BHH851982 BQT851978:BRD851982 CAP851978:CAZ851982 CKL851978:CKV851982 CUH851978:CUR851982 DED851978:DEN851982 DNZ851978:DOJ851982 DXV851978:DYF851982 EHR851978:EIB851982 ERN851978:ERX851982 FBJ851978:FBT851982 FLF851978:FLP851982 FVB851978:FVL851982 GEX851978:GFH851982 GOT851978:GPD851982 GYP851978:GYZ851982 HIL851978:HIV851982 HSH851978:HSR851982 ICD851978:ICN851982 ILZ851978:IMJ851982 IVV851978:IWF851982 JFR851978:JGB851982 JPN851978:JPX851982 JZJ851978:JZT851982 KJF851978:KJP851982 KTB851978:KTL851982 LCX851978:LDH851982 LMT851978:LND851982 LWP851978:LWZ851982 MGL851978:MGV851982 MQH851978:MQR851982 NAD851978:NAN851982 NJZ851978:NKJ851982 NTV851978:NUF851982 ODR851978:OEB851982 ONN851978:ONX851982 OXJ851978:OXT851982 PHF851978:PHP851982 PRB851978:PRL851982 QAX851978:QBH851982 QKT851978:QLD851982 QUP851978:QUZ851982 REL851978:REV851982 ROH851978:ROR851982 RYD851978:RYN851982 SHZ851978:SIJ851982 SRV851978:SSF851982 TBR851978:TCB851982 TLN851978:TLX851982 TVJ851978:TVT851982 UFF851978:UFP851982 UPB851978:UPL851982 UYX851978:UZH851982 VIT851978:VJD851982 VSP851978:VSZ851982 WCL851978:WCV851982 WMH851978:WMR851982 WWD851978:WWN851982 V917514:AF917518 JR917514:KB917518 TN917514:TX917518 ADJ917514:ADT917518 ANF917514:ANP917518 AXB917514:AXL917518 BGX917514:BHH917518 BQT917514:BRD917518 CAP917514:CAZ917518 CKL917514:CKV917518 CUH917514:CUR917518 DED917514:DEN917518 DNZ917514:DOJ917518 DXV917514:DYF917518 EHR917514:EIB917518 ERN917514:ERX917518 FBJ917514:FBT917518 FLF917514:FLP917518 FVB917514:FVL917518 GEX917514:GFH917518 GOT917514:GPD917518 GYP917514:GYZ917518 HIL917514:HIV917518 HSH917514:HSR917518 ICD917514:ICN917518 ILZ917514:IMJ917518 IVV917514:IWF917518 JFR917514:JGB917518 JPN917514:JPX917518 JZJ917514:JZT917518 KJF917514:KJP917518 KTB917514:KTL917518 LCX917514:LDH917518 LMT917514:LND917518 LWP917514:LWZ917518 MGL917514:MGV917518 MQH917514:MQR917518 NAD917514:NAN917518 NJZ917514:NKJ917518 NTV917514:NUF917518 ODR917514:OEB917518 ONN917514:ONX917518 OXJ917514:OXT917518 PHF917514:PHP917518 PRB917514:PRL917518 QAX917514:QBH917518 QKT917514:QLD917518 QUP917514:QUZ917518 REL917514:REV917518 ROH917514:ROR917518 RYD917514:RYN917518 SHZ917514:SIJ917518 SRV917514:SSF917518 TBR917514:TCB917518 TLN917514:TLX917518 TVJ917514:TVT917518 UFF917514:UFP917518 UPB917514:UPL917518 UYX917514:UZH917518 VIT917514:VJD917518 VSP917514:VSZ917518 WCL917514:WCV917518 WMH917514:WMR917518 WWD917514:WWN917518 V983050:AF983054 JR983050:KB983054 TN983050:TX983054 ADJ983050:ADT983054 ANF983050:ANP983054 AXB983050:AXL983054 BGX983050:BHH983054 BQT983050:BRD983054 CAP983050:CAZ983054 CKL983050:CKV983054 CUH983050:CUR983054 DED983050:DEN983054 DNZ983050:DOJ983054 DXV983050:DYF983054 EHR983050:EIB983054 ERN983050:ERX983054 FBJ983050:FBT983054 FLF983050:FLP983054 FVB983050:FVL983054 GEX983050:GFH983054 GOT983050:GPD983054 GYP983050:GYZ983054 HIL983050:HIV983054 HSH983050:HSR983054 ICD983050:ICN983054 ILZ983050:IMJ983054 IVV983050:IWF983054 JFR983050:JGB983054 JPN983050:JPX983054 JZJ983050:JZT983054 KJF983050:KJP983054 KTB983050:KTL983054 LCX983050:LDH983054 LMT983050:LND983054 LWP983050:LWZ983054 MGL983050:MGV983054 MQH983050:MQR983054 NAD983050:NAN983054 NJZ983050:NKJ983054 NTV983050:NUF983054 ODR983050:OEB983054 ONN983050:ONX983054 OXJ983050:OXT983054 PHF983050:PHP983054 PRB983050:PRL983054 QAX983050:QBH983054 QKT983050:QLD983054 QUP983050:QUZ983054 REL983050:REV983054 ROH983050:ROR983054 RYD983050:RYN983054 SHZ983050:SIJ983054 SRV983050:SSF983054 TBR983050:TCB983054 TLN983050:TLX983054 TVJ983050:TVT983054 UFF983050:UFP983054 UPB983050:UPL983054 UYX983050:UZH983054 VIT983050:VJD983054 VSP983050:VSZ983054 WCL983050:WCV983054 WMH983050:WMR983054 WWD983050:WWN983054">
      <formula1>Efectividad</formula1>
    </dataValidation>
    <dataValidation showInputMessage="1" showErrorMessage="1" sqref="AG10:AT14 KC10:KP14 TY10:UL14 ADU10:AEH14 ANQ10:AOD14 AXM10:AXZ14 BHI10:BHV14 BRE10:BRR14 CBA10:CBN14 CKW10:CLJ14 CUS10:CVF14 DEO10:DFB14 DOK10:DOX14 DYG10:DYT14 EIC10:EIP14 ERY10:ESL14 FBU10:FCH14 FLQ10:FMD14 FVM10:FVZ14 GFI10:GFV14 GPE10:GPR14 GZA10:GZN14 HIW10:HJJ14 HSS10:HTF14 ICO10:IDB14 IMK10:IMX14 IWG10:IWT14 JGC10:JGP14 JPY10:JQL14 JZU10:KAH14 KJQ10:KKD14 KTM10:KTZ14 LDI10:LDV14 LNE10:LNR14 LXA10:LXN14 MGW10:MHJ14 MQS10:MRF14 NAO10:NBB14 NKK10:NKX14 NUG10:NUT14 OEC10:OEP14 ONY10:OOL14 OXU10:OYH14 PHQ10:PID14 PRM10:PRZ14 QBI10:QBV14 QLE10:QLR14 QVA10:QVN14 REW10:RFJ14 ROS10:RPF14 RYO10:RZB14 SIK10:SIX14 SSG10:SST14 TCC10:TCP14 TLY10:TML14 TVU10:TWH14 UFQ10:UGD14 UPM10:UPZ14 UZI10:UZV14 VJE10:VJR14 VTA10:VTN14 WCW10:WDJ14 WMS10:WNF14 WWO10:WXB14 AG65546:AT65550 KC65546:KP65550 TY65546:UL65550 ADU65546:AEH65550 ANQ65546:AOD65550 AXM65546:AXZ65550 BHI65546:BHV65550 BRE65546:BRR65550 CBA65546:CBN65550 CKW65546:CLJ65550 CUS65546:CVF65550 DEO65546:DFB65550 DOK65546:DOX65550 DYG65546:DYT65550 EIC65546:EIP65550 ERY65546:ESL65550 FBU65546:FCH65550 FLQ65546:FMD65550 FVM65546:FVZ65550 GFI65546:GFV65550 GPE65546:GPR65550 GZA65546:GZN65550 HIW65546:HJJ65550 HSS65546:HTF65550 ICO65546:IDB65550 IMK65546:IMX65550 IWG65546:IWT65550 JGC65546:JGP65550 JPY65546:JQL65550 JZU65546:KAH65550 KJQ65546:KKD65550 KTM65546:KTZ65550 LDI65546:LDV65550 LNE65546:LNR65550 LXA65546:LXN65550 MGW65546:MHJ65550 MQS65546:MRF65550 NAO65546:NBB65550 NKK65546:NKX65550 NUG65546:NUT65550 OEC65546:OEP65550 ONY65546:OOL65550 OXU65546:OYH65550 PHQ65546:PID65550 PRM65546:PRZ65550 QBI65546:QBV65550 QLE65546:QLR65550 QVA65546:QVN65550 REW65546:RFJ65550 ROS65546:RPF65550 RYO65546:RZB65550 SIK65546:SIX65550 SSG65546:SST65550 TCC65546:TCP65550 TLY65546:TML65550 TVU65546:TWH65550 UFQ65546:UGD65550 UPM65546:UPZ65550 UZI65546:UZV65550 VJE65546:VJR65550 VTA65546:VTN65550 WCW65546:WDJ65550 WMS65546:WNF65550 WWO65546:WXB65550 AG131082:AT131086 KC131082:KP131086 TY131082:UL131086 ADU131082:AEH131086 ANQ131082:AOD131086 AXM131082:AXZ131086 BHI131082:BHV131086 BRE131082:BRR131086 CBA131082:CBN131086 CKW131082:CLJ131086 CUS131082:CVF131086 DEO131082:DFB131086 DOK131082:DOX131086 DYG131082:DYT131086 EIC131082:EIP131086 ERY131082:ESL131086 FBU131082:FCH131086 FLQ131082:FMD131086 FVM131082:FVZ131086 GFI131082:GFV131086 GPE131082:GPR131086 GZA131082:GZN131086 HIW131082:HJJ131086 HSS131082:HTF131086 ICO131082:IDB131086 IMK131082:IMX131086 IWG131082:IWT131086 JGC131082:JGP131086 JPY131082:JQL131086 JZU131082:KAH131086 KJQ131082:KKD131086 KTM131082:KTZ131086 LDI131082:LDV131086 LNE131082:LNR131086 LXA131082:LXN131086 MGW131082:MHJ131086 MQS131082:MRF131086 NAO131082:NBB131086 NKK131082:NKX131086 NUG131082:NUT131086 OEC131082:OEP131086 ONY131082:OOL131086 OXU131082:OYH131086 PHQ131082:PID131086 PRM131082:PRZ131086 QBI131082:QBV131086 QLE131082:QLR131086 QVA131082:QVN131086 REW131082:RFJ131086 ROS131082:RPF131086 RYO131082:RZB131086 SIK131082:SIX131086 SSG131082:SST131086 TCC131082:TCP131086 TLY131082:TML131086 TVU131082:TWH131086 UFQ131082:UGD131086 UPM131082:UPZ131086 UZI131082:UZV131086 VJE131082:VJR131086 VTA131082:VTN131086 WCW131082:WDJ131086 WMS131082:WNF131086 WWO131082:WXB131086 AG196618:AT196622 KC196618:KP196622 TY196618:UL196622 ADU196618:AEH196622 ANQ196618:AOD196622 AXM196618:AXZ196622 BHI196618:BHV196622 BRE196618:BRR196622 CBA196618:CBN196622 CKW196618:CLJ196622 CUS196618:CVF196622 DEO196618:DFB196622 DOK196618:DOX196622 DYG196618:DYT196622 EIC196618:EIP196622 ERY196618:ESL196622 FBU196618:FCH196622 FLQ196618:FMD196622 FVM196618:FVZ196622 GFI196618:GFV196622 GPE196618:GPR196622 GZA196618:GZN196622 HIW196618:HJJ196622 HSS196618:HTF196622 ICO196618:IDB196622 IMK196618:IMX196622 IWG196618:IWT196622 JGC196618:JGP196622 JPY196618:JQL196622 JZU196618:KAH196622 KJQ196618:KKD196622 KTM196618:KTZ196622 LDI196618:LDV196622 LNE196618:LNR196622 LXA196618:LXN196622 MGW196618:MHJ196622 MQS196618:MRF196622 NAO196618:NBB196622 NKK196618:NKX196622 NUG196618:NUT196622 OEC196618:OEP196622 ONY196618:OOL196622 OXU196618:OYH196622 PHQ196618:PID196622 PRM196618:PRZ196622 QBI196618:QBV196622 QLE196618:QLR196622 QVA196618:QVN196622 REW196618:RFJ196622 ROS196618:RPF196622 RYO196618:RZB196622 SIK196618:SIX196622 SSG196618:SST196622 TCC196618:TCP196622 TLY196618:TML196622 TVU196618:TWH196622 UFQ196618:UGD196622 UPM196618:UPZ196622 UZI196618:UZV196622 VJE196618:VJR196622 VTA196618:VTN196622 WCW196618:WDJ196622 WMS196618:WNF196622 WWO196618:WXB196622 AG262154:AT262158 KC262154:KP262158 TY262154:UL262158 ADU262154:AEH262158 ANQ262154:AOD262158 AXM262154:AXZ262158 BHI262154:BHV262158 BRE262154:BRR262158 CBA262154:CBN262158 CKW262154:CLJ262158 CUS262154:CVF262158 DEO262154:DFB262158 DOK262154:DOX262158 DYG262154:DYT262158 EIC262154:EIP262158 ERY262154:ESL262158 FBU262154:FCH262158 FLQ262154:FMD262158 FVM262154:FVZ262158 GFI262154:GFV262158 GPE262154:GPR262158 GZA262154:GZN262158 HIW262154:HJJ262158 HSS262154:HTF262158 ICO262154:IDB262158 IMK262154:IMX262158 IWG262154:IWT262158 JGC262154:JGP262158 JPY262154:JQL262158 JZU262154:KAH262158 KJQ262154:KKD262158 KTM262154:KTZ262158 LDI262154:LDV262158 LNE262154:LNR262158 LXA262154:LXN262158 MGW262154:MHJ262158 MQS262154:MRF262158 NAO262154:NBB262158 NKK262154:NKX262158 NUG262154:NUT262158 OEC262154:OEP262158 ONY262154:OOL262158 OXU262154:OYH262158 PHQ262154:PID262158 PRM262154:PRZ262158 QBI262154:QBV262158 QLE262154:QLR262158 QVA262154:QVN262158 REW262154:RFJ262158 ROS262154:RPF262158 RYO262154:RZB262158 SIK262154:SIX262158 SSG262154:SST262158 TCC262154:TCP262158 TLY262154:TML262158 TVU262154:TWH262158 UFQ262154:UGD262158 UPM262154:UPZ262158 UZI262154:UZV262158 VJE262154:VJR262158 VTA262154:VTN262158 WCW262154:WDJ262158 WMS262154:WNF262158 WWO262154:WXB262158 AG327690:AT327694 KC327690:KP327694 TY327690:UL327694 ADU327690:AEH327694 ANQ327690:AOD327694 AXM327690:AXZ327694 BHI327690:BHV327694 BRE327690:BRR327694 CBA327690:CBN327694 CKW327690:CLJ327694 CUS327690:CVF327694 DEO327690:DFB327694 DOK327690:DOX327694 DYG327690:DYT327694 EIC327690:EIP327694 ERY327690:ESL327694 FBU327690:FCH327694 FLQ327690:FMD327694 FVM327690:FVZ327694 GFI327690:GFV327694 GPE327690:GPR327694 GZA327690:GZN327694 HIW327690:HJJ327694 HSS327690:HTF327694 ICO327690:IDB327694 IMK327690:IMX327694 IWG327690:IWT327694 JGC327690:JGP327694 JPY327690:JQL327694 JZU327690:KAH327694 KJQ327690:KKD327694 KTM327690:KTZ327694 LDI327690:LDV327694 LNE327690:LNR327694 LXA327690:LXN327694 MGW327690:MHJ327694 MQS327690:MRF327694 NAO327690:NBB327694 NKK327690:NKX327694 NUG327690:NUT327694 OEC327690:OEP327694 ONY327690:OOL327694 OXU327690:OYH327694 PHQ327690:PID327694 PRM327690:PRZ327694 QBI327690:QBV327694 QLE327690:QLR327694 QVA327690:QVN327694 REW327690:RFJ327694 ROS327690:RPF327694 RYO327690:RZB327694 SIK327690:SIX327694 SSG327690:SST327694 TCC327690:TCP327694 TLY327690:TML327694 TVU327690:TWH327694 UFQ327690:UGD327694 UPM327690:UPZ327694 UZI327690:UZV327694 VJE327690:VJR327694 VTA327690:VTN327694 WCW327690:WDJ327694 WMS327690:WNF327694 WWO327690:WXB327694 AG393226:AT393230 KC393226:KP393230 TY393226:UL393230 ADU393226:AEH393230 ANQ393226:AOD393230 AXM393226:AXZ393230 BHI393226:BHV393230 BRE393226:BRR393230 CBA393226:CBN393230 CKW393226:CLJ393230 CUS393226:CVF393230 DEO393226:DFB393230 DOK393226:DOX393230 DYG393226:DYT393230 EIC393226:EIP393230 ERY393226:ESL393230 FBU393226:FCH393230 FLQ393226:FMD393230 FVM393226:FVZ393230 GFI393226:GFV393230 GPE393226:GPR393230 GZA393226:GZN393230 HIW393226:HJJ393230 HSS393226:HTF393230 ICO393226:IDB393230 IMK393226:IMX393230 IWG393226:IWT393230 JGC393226:JGP393230 JPY393226:JQL393230 JZU393226:KAH393230 KJQ393226:KKD393230 KTM393226:KTZ393230 LDI393226:LDV393230 LNE393226:LNR393230 LXA393226:LXN393230 MGW393226:MHJ393230 MQS393226:MRF393230 NAO393226:NBB393230 NKK393226:NKX393230 NUG393226:NUT393230 OEC393226:OEP393230 ONY393226:OOL393230 OXU393226:OYH393230 PHQ393226:PID393230 PRM393226:PRZ393230 QBI393226:QBV393230 QLE393226:QLR393230 QVA393226:QVN393230 REW393226:RFJ393230 ROS393226:RPF393230 RYO393226:RZB393230 SIK393226:SIX393230 SSG393226:SST393230 TCC393226:TCP393230 TLY393226:TML393230 TVU393226:TWH393230 UFQ393226:UGD393230 UPM393226:UPZ393230 UZI393226:UZV393230 VJE393226:VJR393230 VTA393226:VTN393230 WCW393226:WDJ393230 WMS393226:WNF393230 WWO393226:WXB393230 AG458762:AT458766 KC458762:KP458766 TY458762:UL458766 ADU458762:AEH458766 ANQ458762:AOD458766 AXM458762:AXZ458766 BHI458762:BHV458766 BRE458762:BRR458766 CBA458762:CBN458766 CKW458762:CLJ458766 CUS458762:CVF458766 DEO458762:DFB458766 DOK458762:DOX458766 DYG458762:DYT458766 EIC458762:EIP458766 ERY458762:ESL458766 FBU458762:FCH458766 FLQ458762:FMD458766 FVM458762:FVZ458766 GFI458762:GFV458766 GPE458762:GPR458766 GZA458762:GZN458766 HIW458762:HJJ458766 HSS458762:HTF458766 ICO458762:IDB458766 IMK458762:IMX458766 IWG458762:IWT458766 JGC458762:JGP458766 JPY458762:JQL458766 JZU458762:KAH458766 KJQ458762:KKD458766 KTM458762:KTZ458766 LDI458762:LDV458766 LNE458762:LNR458766 LXA458762:LXN458766 MGW458762:MHJ458766 MQS458762:MRF458766 NAO458762:NBB458766 NKK458762:NKX458766 NUG458762:NUT458766 OEC458762:OEP458766 ONY458762:OOL458766 OXU458762:OYH458766 PHQ458762:PID458766 PRM458762:PRZ458766 QBI458762:QBV458766 QLE458762:QLR458766 QVA458762:QVN458766 REW458762:RFJ458766 ROS458762:RPF458766 RYO458762:RZB458766 SIK458762:SIX458766 SSG458762:SST458766 TCC458762:TCP458766 TLY458762:TML458766 TVU458762:TWH458766 UFQ458762:UGD458766 UPM458762:UPZ458766 UZI458762:UZV458766 VJE458762:VJR458766 VTA458762:VTN458766 WCW458762:WDJ458766 WMS458762:WNF458766 WWO458762:WXB458766 AG524298:AT524302 KC524298:KP524302 TY524298:UL524302 ADU524298:AEH524302 ANQ524298:AOD524302 AXM524298:AXZ524302 BHI524298:BHV524302 BRE524298:BRR524302 CBA524298:CBN524302 CKW524298:CLJ524302 CUS524298:CVF524302 DEO524298:DFB524302 DOK524298:DOX524302 DYG524298:DYT524302 EIC524298:EIP524302 ERY524298:ESL524302 FBU524298:FCH524302 FLQ524298:FMD524302 FVM524298:FVZ524302 GFI524298:GFV524302 GPE524298:GPR524302 GZA524298:GZN524302 HIW524298:HJJ524302 HSS524298:HTF524302 ICO524298:IDB524302 IMK524298:IMX524302 IWG524298:IWT524302 JGC524298:JGP524302 JPY524298:JQL524302 JZU524298:KAH524302 KJQ524298:KKD524302 KTM524298:KTZ524302 LDI524298:LDV524302 LNE524298:LNR524302 LXA524298:LXN524302 MGW524298:MHJ524302 MQS524298:MRF524302 NAO524298:NBB524302 NKK524298:NKX524302 NUG524298:NUT524302 OEC524298:OEP524302 ONY524298:OOL524302 OXU524298:OYH524302 PHQ524298:PID524302 PRM524298:PRZ524302 QBI524298:QBV524302 QLE524298:QLR524302 QVA524298:QVN524302 REW524298:RFJ524302 ROS524298:RPF524302 RYO524298:RZB524302 SIK524298:SIX524302 SSG524298:SST524302 TCC524298:TCP524302 TLY524298:TML524302 TVU524298:TWH524302 UFQ524298:UGD524302 UPM524298:UPZ524302 UZI524298:UZV524302 VJE524298:VJR524302 VTA524298:VTN524302 WCW524298:WDJ524302 WMS524298:WNF524302 WWO524298:WXB524302 AG589834:AT589838 KC589834:KP589838 TY589834:UL589838 ADU589834:AEH589838 ANQ589834:AOD589838 AXM589834:AXZ589838 BHI589834:BHV589838 BRE589834:BRR589838 CBA589834:CBN589838 CKW589834:CLJ589838 CUS589834:CVF589838 DEO589834:DFB589838 DOK589834:DOX589838 DYG589834:DYT589838 EIC589834:EIP589838 ERY589834:ESL589838 FBU589834:FCH589838 FLQ589834:FMD589838 FVM589834:FVZ589838 GFI589834:GFV589838 GPE589834:GPR589838 GZA589834:GZN589838 HIW589834:HJJ589838 HSS589834:HTF589838 ICO589834:IDB589838 IMK589834:IMX589838 IWG589834:IWT589838 JGC589834:JGP589838 JPY589834:JQL589838 JZU589834:KAH589838 KJQ589834:KKD589838 KTM589834:KTZ589838 LDI589834:LDV589838 LNE589834:LNR589838 LXA589834:LXN589838 MGW589834:MHJ589838 MQS589834:MRF589838 NAO589834:NBB589838 NKK589834:NKX589838 NUG589834:NUT589838 OEC589834:OEP589838 ONY589834:OOL589838 OXU589834:OYH589838 PHQ589834:PID589838 PRM589834:PRZ589838 QBI589834:QBV589838 QLE589834:QLR589838 QVA589834:QVN589838 REW589834:RFJ589838 ROS589834:RPF589838 RYO589834:RZB589838 SIK589834:SIX589838 SSG589834:SST589838 TCC589834:TCP589838 TLY589834:TML589838 TVU589834:TWH589838 UFQ589834:UGD589838 UPM589834:UPZ589838 UZI589834:UZV589838 VJE589834:VJR589838 VTA589834:VTN589838 WCW589834:WDJ589838 WMS589834:WNF589838 WWO589834:WXB589838 AG655370:AT655374 KC655370:KP655374 TY655370:UL655374 ADU655370:AEH655374 ANQ655370:AOD655374 AXM655370:AXZ655374 BHI655370:BHV655374 BRE655370:BRR655374 CBA655370:CBN655374 CKW655370:CLJ655374 CUS655370:CVF655374 DEO655370:DFB655374 DOK655370:DOX655374 DYG655370:DYT655374 EIC655370:EIP655374 ERY655370:ESL655374 FBU655370:FCH655374 FLQ655370:FMD655374 FVM655370:FVZ655374 GFI655370:GFV655374 GPE655370:GPR655374 GZA655370:GZN655374 HIW655370:HJJ655374 HSS655370:HTF655374 ICO655370:IDB655374 IMK655370:IMX655374 IWG655370:IWT655374 JGC655370:JGP655374 JPY655370:JQL655374 JZU655370:KAH655374 KJQ655370:KKD655374 KTM655370:KTZ655374 LDI655370:LDV655374 LNE655370:LNR655374 LXA655370:LXN655374 MGW655370:MHJ655374 MQS655370:MRF655374 NAO655370:NBB655374 NKK655370:NKX655374 NUG655370:NUT655374 OEC655370:OEP655374 ONY655370:OOL655374 OXU655370:OYH655374 PHQ655370:PID655374 PRM655370:PRZ655374 QBI655370:QBV655374 QLE655370:QLR655374 QVA655370:QVN655374 REW655370:RFJ655374 ROS655370:RPF655374 RYO655370:RZB655374 SIK655370:SIX655374 SSG655370:SST655374 TCC655370:TCP655374 TLY655370:TML655374 TVU655370:TWH655374 UFQ655370:UGD655374 UPM655370:UPZ655374 UZI655370:UZV655374 VJE655370:VJR655374 VTA655370:VTN655374 WCW655370:WDJ655374 WMS655370:WNF655374 WWO655370:WXB655374 AG720906:AT720910 KC720906:KP720910 TY720906:UL720910 ADU720906:AEH720910 ANQ720906:AOD720910 AXM720906:AXZ720910 BHI720906:BHV720910 BRE720906:BRR720910 CBA720906:CBN720910 CKW720906:CLJ720910 CUS720906:CVF720910 DEO720906:DFB720910 DOK720906:DOX720910 DYG720906:DYT720910 EIC720906:EIP720910 ERY720906:ESL720910 FBU720906:FCH720910 FLQ720906:FMD720910 FVM720906:FVZ720910 GFI720906:GFV720910 GPE720906:GPR720910 GZA720906:GZN720910 HIW720906:HJJ720910 HSS720906:HTF720910 ICO720906:IDB720910 IMK720906:IMX720910 IWG720906:IWT720910 JGC720906:JGP720910 JPY720906:JQL720910 JZU720906:KAH720910 KJQ720906:KKD720910 KTM720906:KTZ720910 LDI720906:LDV720910 LNE720906:LNR720910 LXA720906:LXN720910 MGW720906:MHJ720910 MQS720906:MRF720910 NAO720906:NBB720910 NKK720906:NKX720910 NUG720906:NUT720910 OEC720906:OEP720910 ONY720906:OOL720910 OXU720906:OYH720910 PHQ720906:PID720910 PRM720906:PRZ720910 QBI720906:QBV720910 QLE720906:QLR720910 QVA720906:QVN720910 REW720906:RFJ720910 ROS720906:RPF720910 RYO720906:RZB720910 SIK720906:SIX720910 SSG720906:SST720910 TCC720906:TCP720910 TLY720906:TML720910 TVU720906:TWH720910 UFQ720906:UGD720910 UPM720906:UPZ720910 UZI720906:UZV720910 VJE720906:VJR720910 VTA720906:VTN720910 WCW720906:WDJ720910 WMS720906:WNF720910 WWO720906:WXB720910 AG786442:AT786446 KC786442:KP786446 TY786442:UL786446 ADU786442:AEH786446 ANQ786442:AOD786446 AXM786442:AXZ786446 BHI786442:BHV786446 BRE786442:BRR786446 CBA786442:CBN786446 CKW786442:CLJ786446 CUS786442:CVF786446 DEO786442:DFB786446 DOK786442:DOX786446 DYG786442:DYT786446 EIC786442:EIP786446 ERY786442:ESL786446 FBU786442:FCH786446 FLQ786442:FMD786446 FVM786442:FVZ786446 GFI786442:GFV786446 GPE786442:GPR786446 GZA786442:GZN786446 HIW786442:HJJ786446 HSS786442:HTF786446 ICO786442:IDB786446 IMK786442:IMX786446 IWG786442:IWT786446 JGC786442:JGP786446 JPY786442:JQL786446 JZU786442:KAH786446 KJQ786442:KKD786446 KTM786442:KTZ786446 LDI786442:LDV786446 LNE786442:LNR786446 LXA786442:LXN786446 MGW786442:MHJ786446 MQS786442:MRF786446 NAO786442:NBB786446 NKK786442:NKX786446 NUG786442:NUT786446 OEC786442:OEP786446 ONY786442:OOL786446 OXU786442:OYH786446 PHQ786442:PID786446 PRM786442:PRZ786446 QBI786442:QBV786446 QLE786442:QLR786446 QVA786442:QVN786446 REW786442:RFJ786446 ROS786442:RPF786446 RYO786442:RZB786446 SIK786442:SIX786446 SSG786442:SST786446 TCC786442:TCP786446 TLY786442:TML786446 TVU786442:TWH786446 UFQ786442:UGD786446 UPM786442:UPZ786446 UZI786442:UZV786446 VJE786442:VJR786446 VTA786442:VTN786446 WCW786442:WDJ786446 WMS786442:WNF786446 WWO786442:WXB786446 AG851978:AT851982 KC851978:KP851982 TY851978:UL851982 ADU851978:AEH851982 ANQ851978:AOD851982 AXM851978:AXZ851982 BHI851978:BHV851982 BRE851978:BRR851982 CBA851978:CBN851982 CKW851978:CLJ851982 CUS851978:CVF851982 DEO851978:DFB851982 DOK851978:DOX851982 DYG851978:DYT851982 EIC851978:EIP851982 ERY851978:ESL851982 FBU851978:FCH851982 FLQ851978:FMD851982 FVM851978:FVZ851982 GFI851978:GFV851982 GPE851978:GPR851982 GZA851978:GZN851982 HIW851978:HJJ851982 HSS851978:HTF851982 ICO851978:IDB851982 IMK851978:IMX851982 IWG851978:IWT851982 JGC851978:JGP851982 JPY851978:JQL851982 JZU851978:KAH851982 KJQ851978:KKD851982 KTM851978:KTZ851982 LDI851978:LDV851982 LNE851978:LNR851982 LXA851978:LXN851982 MGW851978:MHJ851982 MQS851978:MRF851982 NAO851978:NBB851982 NKK851978:NKX851982 NUG851978:NUT851982 OEC851978:OEP851982 ONY851978:OOL851982 OXU851978:OYH851982 PHQ851978:PID851982 PRM851978:PRZ851982 QBI851978:QBV851982 QLE851978:QLR851982 QVA851978:QVN851982 REW851978:RFJ851982 ROS851978:RPF851982 RYO851978:RZB851982 SIK851978:SIX851982 SSG851978:SST851982 TCC851978:TCP851982 TLY851978:TML851982 TVU851978:TWH851982 UFQ851978:UGD851982 UPM851978:UPZ851982 UZI851978:UZV851982 VJE851978:VJR851982 VTA851978:VTN851982 WCW851978:WDJ851982 WMS851978:WNF851982 WWO851978:WXB851982 AG917514:AT917518 KC917514:KP917518 TY917514:UL917518 ADU917514:AEH917518 ANQ917514:AOD917518 AXM917514:AXZ917518 BHI917514:BHV917518 BRE917514:BRR917518 CBA917514:CBN917518 CKW917514:CLJ917518 CUS917514:CVF917518 DEO917514:DFB917518 DOK917514:DOX917518 DYG917514:DYT917518 EIC917514:EIP917518 ERY917514:ESL917518 FBU917514:FCH917518 FLQ917514:FMD917518 FVM917514:FVZ917518 GFI917514:GFV917518 GPE917514:GPR917518 GZA917514:GZN917518 HIW917514:HJJ917518 HSS917514:HTF917518 ICO917514:IDB917518 IMK917514:IMX917518 IWG917514:IWT917518 JGC917514:JGP917518 JPY917514:JQL917518 JZU917514:KAH917518 KJQ917514:KKD917518 KTM917514:KTZ917518 LDI917514:LDV917518 LNE917514:LNR917518 LXA917514:LXN917518 MGW917514:MHJ917518 MQS917514:MRF917518 NAO917514:NBB917518 NKK917514:NKX917518 NUG917514:NUT917518 OEC917514:OEP917518 ONY917514:OOL917518 OXU917514:OYH917518 PHQ917514:PID917518 PRM917514:PRZ917518 QBI917514:QBV917518 QLE917514:QLR917518 QVA917514:QVN917518 REW917514:RFJ917518 ROS917514:RPF917518 RYO917514:RZB917518 SIK917514:SIX917518 SSG917514:SST917518 TCC917514:TCP917518 TLY917514:TML917518 TVU917514:TWH917518 UFQ917514:UGD917518 UPM917514:UPZ917518 UZI917514:UZV917518 VJE917514:VJR917518 VTA917514:VTN917518 WCW917514:WDJ917518 WMS917514:WNF917518 WWO917514:WXB917518 AG983050:AT983054 KC983050:KP983054 TY983050:UL983054 ADU983050:AEH983054 ANQ983050:AOD983054 AXM983050:AXZ983054 BHI983050:BHV983054 BRE983050:BRR983054 CBA983050:CBN983054 CKW983050:CLJ983054 CUS983050:CVF983054 DEO983050:DFB983054 DOK983050:DOX983054 DYG983050:DYT983054 EIC983050:EIP983054 ERY983050:ESL983054 FBU983050:FCH983054 FLQ983050:FMD983054 FVM983050:FVZ983054 GFI983050:GFV983054 GPE983050:GPR983054 GZA983050:GZN983054 HIW983050:HJJ983054 HSS983050:HTF983054 ICO983050:IDB983054 IMK983050:IMX983054 IWG983050:IWT983054 JGC983050:JGP983054 JPY983050:JQL983054 JZU983050:KAH983054 KJQ983050:KKD983054 KTM983050:KTZ983054 LDI983050:LDV983054 LNE983050:LNR983054 LXA983050:LXN983054 MGW983050:MHJ983054 MQS983050:MRF983054 NAO983050:NBB983054 NKK983050:NKX983054 NUG983050:NUT983054 OEC983050:OEP983054 ONY983050:OOL983054 OXU983050:OYH983054 PHQ983050:PID983054 PRM983050:PRZ983054 QBI983050:QBV983054 QLE983050:QLR983054 QVA983050:QVN983054 REW983050:RFJ983054 ROS983050:RPF983054 RYO983050:RZB983054 SIK983050:SIX983054 SSG983050:SST983054 TCC983050:TCP983054 TLY983050:TML983054 TVU983050:TWH983054 UFQ983050:UGD983054 UPM983050:UPZ983054 UZI983050:UZV983054 VJE983050:VJR983054 VTA983050:VTN983054 WCW983050:WDJ983054 WMS983050:WNF983054 WWO983050:WXB983054"/>
    <dataValidation type="list" allowBlank="1" showInputMessage="1" showErrorMessage="1" sqref="M10:N14 JI10:JJ14 TE10:TF14 ADA10:ADB14 AMW10:AMX14 AWS10:AWT14 BGO10:BGP14 BQK10:BQL14 CAG10:CAH14 CKC10:CKD14 CTY10:CTZ14 DDU10:DDV14 DNQ10:DNR14 DXM10:DXN14 EHI10:EHJ14 ERE10:ERF14 FBA10:FBB14 FKW10:FKX14 FUS10:FUT14 GEO10:GEP14 GOK10:GOL14 GYG10:GYH14 HIC10:HID14 HRY10:HRZ14 IBU10:IBV14 ILQ10:ILR14 IVM10:IVN14 JFI10:JFJ14 JPE10:JPF14 JZA10:JZB14 KIW10:KIX14 KSS10:KST14 LCO10:LCP14 LMK10:LML14 LWG10:LWH14 MGC10:MGD14 MPY10:MPZ14 MZU10:MZV14 NJQ10:NJR14 NTM10:NTN14 ODI10:ODJ14 ONE10:ONF14 OXA10:OXB14 PGW10:PGX14 PQS10:PQT14 QAO10:QAP14 QKK10:QKL14 QUG10:QUH14 REC10:RED14 RNY10:RNZ14 RXU10:RXV14 SHQ10:SHR14 SRM10:SRN14 TBI10:TBJ14 TLE10:TLF14 TVA10:TVB14 UEW10:UEX14 UOS10:UOT14 UYO10:UYP14 VIK10:VIL14 VSG10:VSH14 WCC10:WCD14 WLY10:WLZ14 WVU10:WVV14 M65546:N65550 JI65546:JJ65550 TE65546:TF65550 ADA65546:ADB65550 AMW65546:AMX65550 AWS65546:AWT65550 BGO65546:BGP65550 BQK65546:BQL65550 CAG65546:CAH65550 CKC65546:CKD65550 CTY65546:CTZ65550 DDU65546:DDV65550 DNQ65546:DNR65550 DXM65546:DXN65550 EHI65546:EHJ65550 ERE65546:ERF65550 FBA65546:FBB65550 FKW65546:FKX65550 FUS65546:FUT65550 GEO65546:GEP65550 GOK65546:GOL65550 GYG65546:GYH65550 HIC65546:HID65550 HRY65546:HRZ65550 IBU65546:IBV65550 ILQ65546:ILR65550 IVM65546:IVN65550 JFI65546:JFJ65550 JPE65546:JPF65550 JZA65546:JZB65550 KIW65546:KIX65550 KSS65546:KST65550 LCO65546:LCP65550 LMK65546:LML65550 LWG65546:LWH65550 MGC65546:MGD65550 MPY65546:MPZ65550 MZU65546:MZV65550 NJQ65546:NJR65550 NTM65546:NTN65550 ODI65546:ODJ65550 ONE65546:ONF65550 OXA65546:OXB65550 PGW65546:PGX65550 PQS65546:PQT65550 QAO65546:QAP65550 QKK65546:QKL65550 QUG65546:QUH65550 REC65546:RED65550 RNY65546:RNZ65550 RXU65546:RXV65550 SHQ65546:SHR65550 SRM65546:SRN65550 TBI65546:TBJ65550 TLE65546:TLF65550 TVA65546:TVB65550 UEW65546:UEX65550 UOS65546:UOT65550 UYO65546:UYP65550 VIK65546:VIL65550 VSG65546:VSH65550 WCC65546:WCD65550 WLY65546:WLZ65550 WVU65546:WVV65550 M131082:N131086 JI131082:JJ131086 TE131082:TF131086 ADA131082:ADB131086 AMW131082:AMX131086 AWS131082:AWT131086 BGO131082:BGP131086 BQK131082:BQL131086 CAG131082:CAH131086 CKC131082:CKD131086 CTY131082:CTZ131086 DDU131082:DDV131086 DNQ131082:DNR131086 DXM131082:DXN131086 EHI131082:EHJ131086 ERE131082:ERF131086 FBA131082:FBB131086 FKW131082:FKX131086 FUS131082:FUT131086 GEO131082:GEP131086 GOK131082:GOL131086 GYG131082:GYH131086 HIC131082:HID131086 HRY131082:HRZ131086 IBU131082:IBV131086 ILQ131082:ILR131086 IVM131082:IVN131086 JFI131082:JFJ131086 JPE131082:JPF131086 JZA131082:JZB131086 KIW131082:KIX131086 KSS131082:KST131086 LCO131082:LCP131086 LMK131082:LML131086 LWG131082:LWH131086 MGC131082:MGD131086 MPY131082:MPZ131086 MZU131082:MZV131086 NJQ131082:NJR131086 NTM131082:NTN131086 ODI131082:ODJ131086 ONE131082:ONF131086 OXA131082:OXB131086 PGW131082:PGX131086 PQS131082:PQT131086 QAO131082:QAP131086 QKK131082:QKL131086 QUG131082:QUH131086 REC131082:RED131086 RNY131082:RNZ131086 RXU131082:RXV131086 SHQ131082:SHR131086 SRM131082:SRN131086 TBI131082:TBJ131086 TLE131082:TLF131086 TVA131082:TVB131086 UEW131082:UEX131086 UOS131082:UOT131086 UYO131082:UYP131086 VIK131082:VIL131086 VSG131082:VSH131086 WCC131082:WCD131086 WLY131082:WLZ131086 WVU131082:WVV131086 M196618:N196622 JI196618:JJ196622 TE196618:TF196622 ADA196618:ADB196622 AMW196618:AMX196622 AWS196618:AWT196622 BGO196618:BGP196622 BQK196618:BQL196622 CAG196618:CAH196622 CKC196618:CKD196622 CTY196618:CTZ196622 DDU196618:DDV196622 DNQ196618:DNR196622 DXM196618:DXN196622 EHI196618:EHJ196622 ERE196618:ERF196622 FBA196618:FBB196622 FKW196618:FKX196622 FUS196618:FUT196622 GEO196618:GEP196622 GOK196618:GOL196622 GYG196618:GYH196622 HIC196618:HID196622 HRY196618:HRZ196622 IBU196618:IBV196622 ILQ196618:ILR196622 IVM196618:IVN196622 JFI196618:JFJ196622 JPE196618:JPF196622 JZA196618:JZB196622 KIW196618:KIX196622 KSS196618:KST196622 LCO196618:LCP196622 LMK196618:LML196622 LWG196618:LWH196622 MGC196618:MGD196622 MPY196618:MPZ196622 MZU196618:MZV196622 NJQ196618:NJR196622 NTM196618:NTN196622 ODI196618:ODJ196622 ONE196618:ONF196622 OXA196618:OXB196622 PGW196618:PGX196622 PQS196618:PQT196622 QAO196618:QAP196622 QKK196618:QKL196622 QUG196618:QUH196622 REC196618:RED196622 RNY196618:RNZ196622 RXU196618:RXV196622 SHQ196618:SHR196622 SRM196618:SRN196622 TBI196618:TBJ196622 TLE196618:TLF196622 TVA196618:TVB196622 UEW196618:UEX196622 UOS196618:UOT196622 UYO196618:UYP196622 VIK196618:VIL196622 VSG196618:VSH196622 WCC196618:WCD196622 WLY196618:WLZ196622 WVU196618:WVV196622 M262154:N262158 JI262154:JJ262158 TE262154:TF262158 ADA262154:ADB262158 AMW262154:AMX262158 AWS262154:AWT262158 BGO262154:BGP262158 BQK262154:BQL262158 CAG262154:CAH262158 CKC262154:CKD262158 CTY262154:CTZ262158 DDU262154:DDV262158 DNQ262154:DNR262158 DXM262154:DXN262158 EHI262154:EHJ262158 ERE262154:ERF262158 FBA262154:FBB262158 FKW262154:FKX262158 FUS262154:FUT262158 GEO262154:GEP262158 GOK262154:GOL262158 GYG262154:GYH262158 HIC262154:HID262158 HRY262154:HRZ262158 IBU262154:IBV262158 ILQ262154:ILR262158 IVM262154:IVN262158 JFI262154:JFJ262158 JPE262154:JPF262158 JZA262154:JZB262158 KIW262154:KIX262158 KSS262154:KST262158 LCO262154:LCP262158 LMK262154:LML262158 LWG262154:LWH262158 MGC262154:MGD262158 MPY262154:MPZ262158 MZU262154:MZV262158 NJQ262154:NJR262158 NTM262154:NTN262158 ODI262154:ODJ262158 ONE262154:ONF262158 OXA262154:OXB262158 PGW262154:PGX262158 PQS262154:PQT262158 QAO262154:QAP262158 QKK262154:QKL262158 QUG262154:QUH262158 REC262154:RED262158 RNY262154:RNZ262158 RXU262154:RXV262158 SHQ262154:SHR262158 SRM262154:SRN262158 TBI262154:TBJ262158 TLE262154:TLF262158 TVA262154:TVB262158 UEW262154:UEX262158 UOS262154:UOT262158 UYO262154:UYP262158 VIK262154:VIL262158 VSG262154:VSH262158 WCC262154:WCD262158 WLY262154:WLZ262158 WVU262154:WVV262158 M327690:N327694 JI327690:JJ327694 TE327690:TF327694 ADA327690:ADB327694 AMW327690:AMX327694 AWS327690:AWT327694 BGO327690:BGP327694 BQK327690:BQL327694 CAG327690:CAH327694 CKC327690:CKD327694 CTY327690:CTZ327694 DDU327690:DDV327694 DNQ327690:DNR327694 DXM327690:DXN327694 EHI327690:EHJ327694 ERE327690:ERF327694 FBA327690:FBB327694 FKW327690:FKX327694 FUS327690:FUT327694 GEO327690:GEP327694 GOK327690:GOL327694 GYG327690:GYH327694 HIC327690:HID327694 HRY327690:HRZ327694 IBU327690:IBV327694 ILQ327690:ILR327694 IVM327690:IVN327694 JFI327690:JFJ327694 JPE327690:JPF327694 JZA327690:JZB327694 KIW327690:KIX327694 KSS327690:KST327694 LCO327690:LCP327694 LMK327690:LML327694 LWG327690:LWH327694 MGC327690:MGD327694 MPY327690:MPZ327694 MZU327690:MZV327694 NJQ327690:NJR327694 NTM327690:NTN327694 ODI327690:ODJ327694 ONE327690:ONF327694 OXA327690:OXB327694 PGW327690:PGX327694 PQS327690:PQT327694 QAO327690:QAP327694 QKK327690:QKL327694 QUG327690:QUH327694 REC327690:RED327694 RNY327690:RNZ327694 RXU327690:RXV327694 SHQ327690:SHR327694 SRM327690:SRN327694 TBI327690:TBJ327694 TLE327690:TLF327694 TVA327690:TVB327694 UEW327690:UEX327694 UOS327690:UOT327694 UYO327690:UYP327694 VIK327690:VIL327694 VSG327690:VSH327694 WCC327690:WCD327694 WLY327690:WLZ327694 WVU327690:WVV327694 M393226:N393230 JI393226:JJ393230 TE393226:TF393230 ADA393226:ADB393230 AMW393226:AMX393230 AWS393226:AWT393230 BGO393226:BGP393230 BQK393226:BQL393230 CAG393226:CAH393230 CKC393226:CKD393230 CTY393226:CTZ393230 DDU393226:DDV393230 DNQ393226:DNR393230 DXM393226:DXN393230 EHI393226:EHJ393230 ERE393226:ERF393230 FBA393226:FBB393230 FKW393226:FKX393230 FUS393226:FUT393230 GEO393226:GEP393230 GOK393226:GOL393230 GYG393226:GYH393230 HIC393226:HID393230 HRY393226:HRZ393230 IBU393226:IBV393230 ILQ393226:ILR393230 IVM393226:IVN393230 JFI393226:JFJ393230 JPE393226:JPF393230 JZA393226:JZB393230 KIW393226:KIX393230 KSS393226:KST393230 LCO393226:LCP393230 LMK393226:LML393230 LWG393226:LWH393230 MGC393226:MGD393230 MPY393226:MPZ393230 MZU393226:MZV393230 NJQ393226:NJR393230 NTM393226:NTN393230 ODI393226:ODJ393230 ONE393226:ONF393230 OXA393226:OXB393230 PGW393226:PGX393230 PQS393226:PQT393230 QAO393226:QAP393230 QKK393226:QKL393230 QUG393226:QUH393230 REC393226:RED393230 RNY393226:RNZ393230 RXU393226:RXV393230 SHQ393226:SHR393230 SRM393226:SRN393230 TBI393226:TBJ393230 TLE393226:TLF393230 TVA393226:TVB393230 UEW393226:UEX393230 UOS393226:UOT393230 UYO393226:UYP393230 VIK393226:VIL393230 VSG393226:VSH393230 WCC393226:WCD393230 WLY393226:WLZ393230 WVU393226:WVV393230 M458762:N458766 JI458762:JJ458766 TE458762:TF458766 ADA458762:ADB458766 AMW458762:AMX458766 AWS458762:AWT458766 BGO458762:BGP458766 BQK458762:BQL458766 CAG458762:CAH458766 CKC458762:CKD458766 CTY458762:CTZ458766 DDU458762:DDV458766 DNQ458762:DNR458766 DXM458762:DXN458766 EHI458762:EHJ458766 ERE458762:ERF458766 FBA458762:FBB458766 FKW458762:FKX458766 FUS458762:FUT458766 GEO458762:GEP458766 GOK458762:GOL458766 GYG458762:GYH458766 HIC458762:HID458766 HRY458762:HRZ458766 IBU458762:IBV458766 ILQ458762:ILR458766 IVM458762:IVN458766 JFI458762:JFJ458766 JPE458762:JPF458766 JZA458762:JZB458766 KIW458762:KIX458766 KSS458762:KST458766 LCO458762:LCP458766 LMK458762:LML458766 LWG458762:LWH458766 MGC458762:MGD458766 MPY458762:MPZ458766 MZU458762:MZV458766 NJQ458762:NJR458766 NTM458762:NTN458766 ODI458762:ODJ458766 ONE458762:ONF458766 OXA458762:OXB458766 PGW458762:PGX458766 PQS458762:PQT458766 QAO458762:QAP458766 QKK458762:QKL458766 QUG458762:QUH458766 REC458762:RED458766 RNY458762:RNZ458766 RXU458762:RXV458766 SHQ458762:SHR458766 SRM458762:SRN458766 TBI458762:TBJ458766 TLE458762:TLF458766 TVA458762:TVB458766 UEW458762:UEX458766 UOS458762:UOT458766 UYO458762:UYP458766 VIK458762:VIL458766 VSG458762:VSH458766 WCC458762:WCD458766 WLY458762:WLZ458766 WVU458762:WVV458766 M524298:N524302 JI524298:JJ524302 TE524298:TF524302 ADA524298:ADB524302 AMW524298:AMX524302 AWS524298:AWT524302 BGO524298:BGP524302 BQK524298:BQL524302 CAG524298:CAH524302 CKC524298:CKD524302 CTY524298:CTZ524302 DDU524298:DDV524302 DNQ524298:DNR524302 DXM524298:DXN524302 EHI524298:EHJ524302 ERE524298:ERF524302 FBA524298:FBB524302 FKW524298:FKX524302 FUS524298:FUT524302 GEO524298:GEP524302 GOK524298:GOL524302 GYG524298:GYH524302 HIC524298:HID524302 HRY524298:HRZ524302 IBU524298:IBV524302 ILQ524298:ILR524302 IVM524298:IVN524302 JFI524298:JFJ524302 JPE524298:JPF524302 JZA524298:JZB524302 KIW524298:KIX524302 KSS524298:KST524302 LCO524298:LCP524302 LMK524298:LML524302 LWG524298:LWH524302 MGC524298:MGD524302 MPY524298:MPZ524302 MZU524298:MZV524302 NJQ524298:NJR524302 NTM524298:NTN524302 ODI524298:ODJ524302 ONE524298:ONF524302 OXA524298:OXB524302 PGW524298:PGX524302 PQS524298:PQT524302 QAO524298:QAP524302 QKK524298:QKL524302 QUG524298:QUH524302 REC524298:RED524302 RNY524298:RNZ524302 RXU524298:RXV524302 SHQ524298:SHR524302 SRM524298:SRN524302 TBI524298:TBJ524302 TLE524298:TLF524302 TVA524298:TVB524302 UEW524298:UEX524302 UOS524298:UOT524302 UYO524298:UYP524302 VIK524298:VIL524302 VSG524298:VSH524302 WCC524298:WCD524302 WLY524298:WLZ524302 WVU524298:WVV524302 M589834:N589838 JI589834:JJ589838 TE589834:TF589838 ADA589834:ADB589838 AMW589834:AMX589838 AWS589834:AWT589838 BGO589834:BGP589838 BQK589834:BQL589838 CAG589834:CAH589838 CKC589834:CKD589838 CTY589834:CTZ589838 DDU589834:DDV589838 DNQ589834:DNR589838 DXM589834:DXN589838 EHI589834:EHJ589838 ERE589834:ERF589838 FBA589834:FBB589838 FKW589834:FKX589838 FUS589834:FUT589838 GEO589834:GEP589838 GOK589834:GOL589838 GYG589834:GYH589838 HIC589834:HID589838 HRY589834:HRZ589838 IBU589834:IBV589838 ILQ589834:ILR589838 IVM589834:IVN589838 JFI589834:JFJ589838 JPE589834:JPF589838 JZA589834:JZB589838 KIW589834:KIX589838 KSS589834:KST589838 LCO589834:LCP589838 LMK589834:LML589838 LWG589834:LWH589838 MGC589834:MGD589838 MPY589834:MPZ589838 MZU589834:MZV589838 NJQ589834:NJR589838 NTM589834:NTN589838 ODI589834:ODJ589838 ONE589834:ONF589838 OXA589834:OXB589838 PGW589834:PGX589838 PQS589834:PQT589838 QAO589834:QAP589838 QKK589834:QKL589838 QUG589834:QUH589838 REC589834:RED589838 RNY589834:RNZ589838 RXU589834:RXV589838 SHQ589834:SHR589838 SRM589834:SRN589838 TBI589834:TBJ589838 TLE589834:TLF589838 TVA589834:TVB589838 UEW589834:UEX589838 UOS589834:UOT589838 UYO589834:UYP589838 VIK589834:VIL589838 VSG589834:VSH589838 WCC589834:WCD589838 WLY589834:WLZ589838 WVU589834:WVV589838 M655370:N655374 JI655370:JJ655374 TE655370:TF655374 ADA655370:ADB655374 AMW655370:AMX655374 AWS655370:AWT655374 BGO655370:BGP655374 BQK655370:BQL655374 CAG655370:CAH655374 CKC655370:CKD655374 CTY655370:CTZ655374 DDU655370:DDV655374 DNQ655370:DNR655374 DXM655370:DXN655374 EHI655370:EHJ655374 ERE655370:ERF655374 FBA655370:FBB655374 FKW655370:FKX655374 FUS655370:FUT655374 GEO655370:GEP655374 GOK655370:GOL655374 GYG655370:GYH655374 HIC655370:HID655374 HRY655370:HRZ655374 IBU655370:IBV655374 ILQ655370:ILR655374 IVM655370:IVN655374 JFI655370:JFJ655374 JPE655370:JPF655374 JZA655370:JZB655374 KIW655370:KIX655374 KSS655370:KST655374 LCO655370:LCP655374 LMK655370:LML655374 LWG655370:LWH655374 MGC655370:MGD655374 MPY655370:MPZ655374 MZU655370:MZV655374 NJQ655370:NJR655374 NTM655370:NTN655374 ODI655370:ODJ655374 ONE655370:ONF655374 OXA655370:OXB655374 PGW655370:PGX655374 PQS655370:PQT655374 QAO655370:QAP655374 QKK655370:QKL655374 QUG655370:QUH655374 REC655370:RED655374 RNY655370:RNZ655374 RXU655370:RXV655374 SHQ655370:SHR655374 SRM655370:SRN655374 TBI655370:TBJ655374 TLE655370:TLF655374 TVA655370:TVB655374 UEW655370:UEX655374 UOS655370:UOT655374 UYO655370:UYP655374 VIK655370:VIL655374 VSG655370:VSH655374 WCC655370:WCD655374 WLY655370:WLZ655374 WVU655370:WVV655374 M720906:N720910 JI720906:JJ720910 TE720906:TF720910 ADA720906:ADB720910 AMW720906:AMX720910 AWS720906:AWT720910 BGO720906:BGP720910 BQK720906:BQL720910 CAG720906:CAH720910 CKC720906:CKD720910 CTY720906:CTZ720910 DDU720906:DDV720910 DNQ720906:DNR720910 DXM720906:DXN720910 EHI720906:EHJ720910 ERE720906:ERF720910 FBA720906:FBB720910 FKW720906:FKX720910 FUS720906:FUT720910 GEO720906:GEP720910 GOK720906:GOL720910 GYG720906:GYH720910 HIC720906:HID720910 HRY720906:HRZ720910 IBU720906:IBV720910 ILQ720906:ILR720910 IVM720906:IVN720910 JFI720906:JFJ720910 JPE720906:JPF720910 JZA720906:JZB720910 KIW720906:KIX720910 KSS720906:KST720910 LCO720906:LCP720910 LMK720906:LML720910 LWG720906:LWH720910 MGC720906:MGD720910 MPY720906:MPZ720910 MZU720906:MZV720910 NJQ720906:NJR720910 NTM720906:NTN720910 ODI720906:ODJ720910 ONE720906:ONF720910 OXA720906:OXB720910 PGW720906:PGX720910 PQS720906:PQT720910 QAO720906:QAP720910 QKK720906:QKL720910 QUG720906:QUH720910 REC720906:RED720910 RNY720906:RNZ720910 RXU720906:RXV720910 SHQ720906:SHR720910 SRM720906:SRN720910 TBI720906:TBJ720910 TLE720906:TLF720910 TVA720906:TVB720910 UEW720906:UEX720910 UOS720906:UOT720910 UYO720906:UYP720910 VIK720906:VIL720910 VSG720906:VSH720910 WCC720906:WCD720910 WLY720906:WLZ720910 WVU720906:WVV720910 M786442:N786446 JI786442:JJ786446 TE786442:TF786446 ADA786442:ADB786446 AMW786442:AMX786446 AWS786442:AWT786446 BGO786442:BGP786446 BQK786442:BQL786446 CAG786442:CAH786446 CKC786442:CKD786446 CTY786442:CTZ786446 DDU786442:DDV786446 DNQ786442:DNR786446 DXM786442:DXN786446 EHI786442:EHJ786446 ERE786442:ERF786446 FBA786442:FBB786446 FKW786442:FKX786446 FUS786442:FUT786446 GEO786442:GEP786446 GOK786442:GOL786446 GYG786442:GYH786446 HIC786442:HID786446 HRY786442:HRZ786446 IBU786442:IBV786446 ILQ786442:ILR786446 IVM786442:IVN786446 JFI786442:JFJ786446 JPE786442:JPF786446 JZA786442:JZB786446 KIW786442:KIX786446 KSS786442:KST786446 LCO786442:LCP786446 LMK786442:LML786446 LWG786442:LWH786446 MGC786442:MGD786446 MPY786442:MPZ786446 MZU786442:MZV786446 NJQ786442:NJR786446 NTM786442:NTN786446 ODI786442:ODJ786446 ONE786442:ONF786446 OXA786442:OXB786446 PGW786442:PGX786446 PQS786442:PQT786446 QAO786442:QAP786446 QKK786442:QKL786446 QUG786442:QUH786446 REC786442:RED786446 RNY786442:RNZ786446 RXU786442:RXV786446 SHQ786442:SHR786446 SRM786442:SRN786446 TBI786442:TBJ786446 TLE786442:TLF786446 TVA786442:TVB786446 UEW786442:UEX786446 UOS786442:UOT786446 UYO786442:UYP786446 VIK786442:VIL786446 VSG786442:VSH786446 WCC786442:WCD786446 WLY786442:WLZ786446 WVU786442:WVV786446 M851978:N851982 JI851978:JJ851982 TE851978:TF851982 ADA851978:ADB851982 AMW851978:AMX851982 AWS851978:AWT851982 BGO851978:BGP851982 BQK851978:BQL851982 CAG851978:CAH851982 CKC851978:CKD851982 CTY851978:CTZ851982 DDU851978:DDV851982 DNQ851978:DNR851982 DXM851978:DXN851982 EHI851978:EHJ851982 ERE851978:ERF851982 FBA851978:FBB851982 FKW851978:FKX851982 FUS851978:FUT851982 GEO851978:GEP851982 GOK851978:GOL851982 GYG851978:GYH851982 HIC851978:HID851982 HRY851978:HRZ851982 IBU851978:IBV851982 ILQ851978:ILR851982 IVM851978:IVN851982 JFI851978:JFJ851982 JPE851978:JPF851982 JZA851978:JZB851982 KIW851978:KIX851982 KSS851978:KST851982 LCO851978:LCP851982 LMK851978:LML851982 LWG851978:LWH851982 MGC851978:MGD851982 MPY851978:MPZ851982 MZU851978:MZV851982 NJQ851978:NJR851982 NTM851978:NTN851982 ODI851978:ODJ851982 ONE851978:ONF851982 OXA851978:OXB851982 PGW851978:PGX851982 PQS851978:PQT851982 QAO851978:QAP851982 QKK851978:QKL851982 QUG851978:QUH851982 REC851978:RED851982 RNY851978:RNZ851982 RXU851978:RXV851982 SHQ851978:SHR851982 SRM851978:SRN851982 TBI851978:TBJ851982 TLE851978:TLF851982 TVA851978:TVB851982 UEW851978:UEX851982 UOS851978:UOT851982 UYO851978:UYP851982 VIK851978:VIL851982 VSG851978:VSH851982 WCC851978:WCD851982 WLY851978:WLZ851982 WVU851978:WVV851982 M917514:N917518 JI917514:JJ917518 TE917514:TF917518 ADA917514:ADB917518 AMW917514:AMX917518 AWS917514:AWT917518 BGO917514:BGP917518 BQK917514:BQL917518 CAG917514:CAH917518 CKC917514:CKD917518 CTY917514:CTZ917518 DDU917514:DDV917518 DNQ917514:DNR917518 DXM917514:DXN917518 EHI917514:EHJ917518 ERE917514:ERF917518 FBA917514:FBB917518 FKW917514:FKX917518 FUS917514:FUT917518 GEO917514:GEP917518 GOK917514:GOL917518 GYG917514:GYH917518 HIC917514:HID917518 HRY917514:HRZ917518 IBU917514:IBV917518 ILQ917514:ILR917518 IVM917514:IVN917518 JFI917514:JFJ917518 JPE917514:JPF917518 JZA917514:JZB917518 KIW917514:KIX917518 KSS917514:KST917518 LCO917514:LCP917518 LMK917514:LML917518 LWG917514:LWH917518 MGC917514:MGD917518 MPY917514:MPZ917518 MZU917514:MZV917518 NJQ917514:NJR917518 NTM917514:NTN917518 ODI917514:ODJ917518 ONE917514:ONF917518 OXA917514:OXB917518 PGW917514:PGX917518 PQS917514:PQT917518 QAO917514:QAP917518 QKK917514:QKL917518 QUG917514:QUH917518 REC917514:RED917518 RNY917514:RNZ917518 RXU917514:RXV917518 SHQ917514:SHR917518 SRM917514:SRN917518 TBI917514:TBJ917518 TLE917514:TLF917518 TVA917514:TVB917518 UEW917514:UEX917518 UOS917514:UOT917518 UYO917514:UYP917518 VIK917514:VIL917518 VSG917514:VSH917518 WCC917514:WCD917518 WLY917514:WLZ917518 WVU917514:WVV917518 M983050:N983054 JI983050:JJ983054 TE983050:TF983054 ADA983050:ADB983054 AMW983050:AMX983054 AWS983050:AWT983054 BGO983050:BGP983054 BQK983050:BQL983054 CAG983050:CAH983054 CKC983050:CKD983054 CTY983050:CTZ983054 DDU983050:DDV983054 DNQ983050:DNR983054 DXM983050:DXN983054 EHI983050:EHJ983054 ERE983050:ERF983054 FBA983050:FBB983054 FKW983050:FKX983054 FUS983050:FUT983054 GEO983050:GEP983054 GOK983050:GOL983054 GYG983050:GYH983054 HIC983050:HID983054 HRY983050:HRZ983054 IBU983050:IBV983054 ILQ983050:ILR983054 IVM983050:IVN983054 JFI983050:JFJ983054 JPE983050:JPF983054 JZA983050:JZB983054 KIW983050:KIX983054 KSS983050:KST983054 LCO983050:LCP983054 LMK983050:LML983054 LWG983050:LWH983054 MGC983050:MGD983054 MPY983050:MPZ983054 MZU983050:MZV983054 NJQ983050:NJR983054 NTM983050:NTN983054 ODI983050:ODJ983054 ONE983050:ONF983054 OXA983050:OXB983054 PGW983050:PGX983054 PQS983050:PQT983054 QAO983050:QAP983054 QKK983050:QKL983054 QUG983050:QUH983054 REC983050:RED983054 RNY983050:RNZ983054 RXU983050:RXV983054 SHQ983050:SHR983054 SRM983050:SRN983054 TBI983050:TBJ983054 TLE983050:TLF983054 TVA983050:TVB983054 UEW983050:UEX983054 UOS983050:UOT983054 UYO983050:UYP983054 VIK983050:VIL983054 VSG983050:VSH983054 WCC983050:WCD983054 WLY983050:WLZ983054 WVU983050:WVV983054">
      <formula1>Impacto</formula1>
    </dataValidation>
    <dataValidation type="list" showInputMessage="1" showErrorMessage="1" sqref="L10:L14 JH10:JH14 TD10:TD14 ACZ10:ACZ14 AMV10:AMV14 AWR10:AWR14 BGN10:BGN14 BQJ10:BQJ14 CAF10:CAF14 CKB10:CKB14 CTX10:CTX14 DDT10:DDT14 DNP10:DNP14 DXL10:DXL14 EHH10:EHH14 ERD10:ERD14 FAZ10:FAZ14 FKV10:FKV14 FUR10:FUR14 GEN10:GEN14 GOJ10:GOJ14 GYF10:GYF14 HIB10:HIB14 HRX10:HRX14 IBT10:IBT14 ILP10:ILP14 IVL10:IVL14 JFH10:JFH14 JPD10:JPD14 JYZ10:JYZ14 KIV10:KIV14 KSR10:KSR14 LCN10:LCN14 LMJ10:LMJ14 LWF10:LWF14 MGB10:MGB14 MPX10:MPX14 MZT10:MZT14 NJP10:NJP14 NTL10:NTL14 ODH10:ODH14 OND10:OND14 OWZ10:OWZ14 PGV10:PGV14 PQR10:PQR14 QAN10:QAN14 QKJ10:QKJ14 QUF10:QUF14 REB10:REB14 RNX10:RNX14 RXT10:RXT14 SHP10:SHP14 SRL10:SRL14 TBH10:TBH14 TLD10:TLD14 TUZ10:TUZ14 UEV10:UEV14 UOR10:UOR14 UYN10:UYN14 VIJ10:VIJ14 VSF10:VSF14 WCB10:WCB14 WLX10:WLX14 WVT10:WVT14 L65546:L65550 JH65546:JH65550 TD65546:TD65550 ACZ65546:ACZ65550 AMV65546:AMV65550 AWR65546:AWR65550 BGN65546:BGN65550 BQJ65546:BQJ65550 CAF65546:CAF65550 CKB65546:CKB65550 CTX65546:CTX65550 DDT65546:DDT65550 DNP65546:DNP65550 DXL65546:DXL65550 EHH65546:EHH65550 ERD65546:ERD65550 FAZ65546:FAZ65550 FKV65546:FKV65550 FUR65546:FUR65550 GEN65546:GEN65550 GOJ65546:GOJ65550 GYF65546:GYF65550 HIB65546:HIB65550 HRX65546:HRX65550 IBT65546:IBT65550 ILP65546:ILP65550 IVL65546:IVL65550 JFH65546:JFH65550 JPD65546:JPD65550 JYZ65546:JYZ65550 KIV65546:KIV65550 KSR65546:KSR65550 LCN65546:LCN65550 LMJ65546:LMJ65550 LWF65546:LWF65550 MGB65546:MGB65550 MPX65546:MPX65550 MZT65546:MZT65550 NJP65546:NJP65550 NTL65546:NTL65550 ODH65546:ODH65550 OND65546:OND65550 OWZ65546:OWZ65550 PGV65546:PGV65550 PQR65546:PQR65550 QAN65546:QAN65550 QKJ65546:QKJ65550 QUF65546:QUF65550 REB65546:REB65550 RNX65546:RNX65550 RXT65546:RXT65550 SHP65546:SHP65550 SRL65546:SRL65550 TBH65546:TBH65550 TLD65546:TLD65550 TUZ65546:TUZ65550 UEV65546:UEV65550 UOR65546:UOR65550 UYN65546:UYN65550 VIJ65546:VIJ65550 VSF65546:VSF65550 WCB65546:WCB65550 WLX65546:WLX65550 WVT65546:WVT65550 L131082:L131086 JH131082:JH131086 TD131082:TD131086 ACZ131082:ACZ131086 AMV131082:AMV131086 AWR131082:AWR131086 BGN131082:BGN131086 BQJ131082:BQJ131086 CAF131082:CAF131086 CKB131082:CKB131086 CTX131082:CTX131086 DDT131082:DDT131086 DNP131082:DNP131086 DXL131082:DXL131086 EHH131082:EHH131086 ERD131082:ERD131086 FAZ131082:FAZ131086 FKV131082:FKV131086 FUR131082:FUR131086 GEN131082:GEN131086 GOJ131082:GOJ131086 GYF131082:GYF131086 HIB131082:HIB131086 HRX131082:HRX131086 IBT131082:IBT131086 ILP131082:ILP131086 IVL131082:IVL131086 JFH131082:JFH131086 JPD131082:JPD131086 JYZ131082:JYZ131086 KIV131082:KIV131086 KSR131082:KSR131086 LCN131082:LCN131086 LMJ131082:LMJ131086 LWF131082:LWF131086 MGB131082:MGB131086 MPX131082:MPX131086 MZT131082:MZT131086 NJP131082:NJP131086 NTL131082:NTL131086 ODH131082:ODH131086 OND131082:OND131086 OWZ131082:OWZ131086 PGV131082:PGV131086 PQR131082:PQR131086 QAN131082:QAN131086 QKJ131082:QKJ131086 QUF131082:QUF131086 REB131082:REB131086 RNX131082:RNX131086 RXT131082:RXT131086 SHP131082:SHP131086 SRL131082:SRL131086 TBH131082:TBH131086 TLD131082:TLD131086 TUZ131082:TUZ131086 UEV131082:UEV131086 UOR131082:UOR131086 UYN131082:UYN131086 VIJ131082:VIJ131086 VSF131082:VSF131086 WCB131082:WCB131086 WLX131082:WLX131086 WVT131082:WVT131086 L196618:L196622 JH196618:JH196622 TD196618:TD196622 ACZ196618:ACZ196622 AMV196618:AMV196622 AWR196618:AWR196622 BGN196618:BGN196622 BQJ196618:BQJ196622 CAF196618:CAF196622 CKB196618:CKB196622 CTX196618:CTX196622 DDT196618:DDT196622 DNP196618:DNP196622 DXL196618:DXL196622 EHH196618:EHH196622 ERD196618:ERD196622 FAZ196618:FAZ196622 FKV196618:FKV196622 FUR196618:FUR196622 GEN196618:GEN196622 GOJ196618:GOJ196622 GYF196618:GYF196622 HIB196618:HIB196622 HRX196618:HRX196622 IBT196618:IBT196622 ILP196618:ILP196622 IVL196618:IVL196622 JFH196618:JFH196622 JPD196618:JPD196622 JYZ196618:JYZ196622 KIV196618:KIV196622 KSR196618:KSR196622 LCN196618:LCN196622 LMJ196618:LMJ196622 LWF196618:LWF196622 MGB196618:MGB196622 MPX196618:MPX196622 MZT196618:MZT196622 NJP196618:NJP196622 NTL196618:NTL196622 ODH196618:ODH196622 OND196618:OND196622 OWZ196618:OWZ196622 PGV196618:PGV196622 PQR196618:PQR196622 QAN196618:QAN196622 QKJ196618:QKJ196622 QUF196618:QUF196622 REB196618:REB196622 RNX196618:RNX196622 RXT196618:RXT196622 SHP196618:SHP196622 SRL196618:SRL196622 TBH196618:TBH196622 TLD196618:TLD196622 TUZ196618:TUZ196622 UEV196618:UEV196622 UOR196618:UOR196622 UYN196618:UYN196622 VIJ196618:VIJ196622 VSF196618:VSF196622 WCB196618:WCB196622 WLX196618:WLX196622 WVT196618:WVT196622 L262154:L262158 JH262154:JH262158 TD262154:TD262158 ACZ262154:ACZ262158 AMV262154:AMV262158 AWR262154:AWR262158 BGN262154:BGN262158 BQJ262154:BQJ262158 CAF262154:CAF262158 CKB262154:CKB262158 CTX262154:CTX262158 DDT262154:DDT262158 DNP262154:DNP262158 DXL262154:DXL262158 EHH262154:EHH262158 ERD262154:ERD262158 FAZ262154:FAZ262158 FKV262154:FKV262158 FUR262154:FUR262158 GEN262154:GEN262158 GOJ262154:GOJ262158 GYF262154:GYF262158 HIB262154:HIB262158 HRX262154:HRX262158 IBT262154:IBT262158 ILP262154:ILP262158 IVL262154:IVL262158 JFH262154:JFH262158 JPD262154:JPD262158 JYZ262154:JYZ262158 KIV262154:KIV262158 KSR262154:KSR262158 LCN262154:LCN262158 LMJ262154:LMJ262158 LWF262154:LWF262158 MGB262154:MGB262158 MPX262154:MPX262158 MZT262154:MZT262158 NJP262154:NJP262158 NTL262154:NTL262158 ODH262154:ODH262158 OND262154:OND262158 OWZ262154:OWZ262158 PGV262154:PGV262158 PQR262154:PQR262158 QAN262154:QAN262158 QKJ262154:QKJ262158 QUF262154:QUF262158 REB262154:REB262158 RNX262154:RNX262158 RXT262154:RXT262158 SHP262154:SHP262158 SRL262154:SRL262158 TBH262154:TBH262158 TLD262154:TLD262158 TUZ262154:TUZ262158 UEV262154:UEV262158 UOR262154:UOR262158 UYN262154:UYN262158 VIJ262154:VIJ262158 VSF262154:VSF262158 WCB262154:WCB262158 WLX262154:WLX262158 WVT262154:WVT262158 L327690:L327694 JH327690:JH327694 TD327690:TD327694 ACZ327690:ACZ327694 AMV327690:AMV327694 AWR327690:AWR327694 BGN327690:BGN327694 BQJ327690:BQJ327694 CAF327690:CAF327694 CKB327690:CKB327694 CTX327690:CTX327694 DDT327690:DDT327694 DNP327690:DNP327694 DXL327690:DXL327694 EHH327690:EHH327694 ERD327690:ERD327694 FAZ327690:FAZ327694 FKV327690:FKV327694 FUR327690:FUR327694 GEN327690:GEN327694 GOJ327690:GOJ327694 GYF327690:GYF327694 HIB327690:HIB327694 HRX327690:HRX327694 IBT327690:IBT327694 ILP327690:ILP327694 IVL327690:IVL327694 JFH327690:JFH327694 JPD327690:JPD327694 JYZ327690:JYZ327694 KIV327690:KIV327694 KSR327690:KSR327694 LCN327690:LCN327694 LMJ327690:LMJ327694 LWF327690:LWF327694 MGB327690:MGB327694 MPX327690:MPX327694 MZT327690:MZT327694 NJP327690:NJP327694 NTL327690:NTL327694 ODH327690:ODH327694 OND327690:OND327694 OWZ327690:OWZ327694 PGV327690:PGV327694 PQR327690:PQR327694 QAN327690:QAN327694 QKJ327690:QKJ327694 QUF327690:QUF327694 REB327690:REB327694 RNX327690:RNX327694 RXT327690:RXT327694 SHP327690:SHP327694 SRL327690:SRL327694 TBH327690:TBH327694 TLD327690:TLD327694 TUZ327690:TUZ327694 UEV327690:UEV327694 UOR327690:UOR327694 UYN327690:UYN327694 VIJ327690:VIJ327694 VSF327690:VSF327694 WCB327690:WCB327694 WLX327690:WLX327694 WVT327690:WVT327694 L393226:L393230 JH393226:JH393230 TD393226:TD393230 ACZ393226:ACZ393230 AMV393226:AMV393230 AWR393226:AWR393230 BGN393226:BGN393230 BQJ393226:BQJ393230 CAF393226:CAF393230 CKB393226:CKB393230 CTX393226:CTX393230 DDT393226:DDT393230 DNP393226:DNP393230 DXL393226:DXL393230 EHH393226:EHH393230 ERD393226:ERD393230 FAZ393226:FAZ393230 FKV393226:FKV393230 FUR393226:FUR393230 GEN393226:GEN393230 GOJ393226:GOJ393230 GYF393226:GYF393230 HIB393226:HIB393230 HRX393226:HRX393230 IBT393226:IBT393230 ILP393226:ILP393230 IVL393226:IVL393230 JFH393226:JFH393230 JPD393226:JPD393230 JYZ393226:JYZ393230 KIV393226:KIV393230 KSR393226:KSR393230 LCN393226:LCN393230 LMJ393226:LMJ393230 LWF393226:LWF393230 MGB393226:MGB393230 MPX393226:MPX393230 MZT393226:MZT393230 NJP393226:NJP393230 NTL393226:NTL393230 ODH393226:ODH393230 OND393226:OND393230 OWZ393226:OWZ393230 PGV393226:PGV393230 PQR393226:PQR393230 QAN393226:QAN393230 QKJ393226:QKJ393230 QUF393226:QUF393230 REB393226:REB393230 RNX393226:RNX393230 RXT393226:RXT393230 SHP393226:SHP393230 SRL393226:SRL393230 TBH393226:TBH393230 TLD393226:TLD393230 TUZ393226:TUZ393230 UEV393226:UEV393230 UOR393226:UOR393230 UYN393226:UYN393230 VIJ393226:VIJ393230 VSF393226:VSF393230 WCB393226:WCB393230 WLX393226:WLX393230 WVT393226:WVT393230 L458762:L458766 JH458762:JH458766 TD458762:TD458766 ACZ458762:ACZ458766 AMV458762:AMV458766 AWR458762:AWR458766 BGN458762:BGN458766 BQJ458762:BQJ458766 CAF458762:CAF458766 CKB458762:CKB458766 CTX458762:CTX458766 DDT458762:DDT458766 DNP458762:DNP458766 DXL458762:DXL458766 EHH458762:EHH458766 ERD458762:ERD458766 FAZ458762:FAZ458766 FKV458762:FKV458766 FUR458762:FUR458766 GEN458762:GEN458766 GOJ458762:GOJ458766 GYF458762:GYF458766 HIB458762:HIB458766 HRX458762:HRX458766 IBT458762:IBT458766 ILP458762:ILP458766 IVL458762:IVL458766 JFH458762:JFH458766 JPD458762:JPD458766 JYZ458762:JYZ458766 KIV458762:KIV458766 KSR458762:KSR458766 LCN458762:LCN458766 LMJ458762:LMJ458766 LWF458762:LWF458766 MGB458762:MGB458766 MPX458762:MPX458766 MZT458762:MZT458766 NJP458762:NJP458766 NTL458762:NTL458766 ODH458762:ODH458766 OND458762:OND458766 OWZ458762:OWZ458766 PGV458762:PGV458766 PQR458762:PQR458766 QAN458762:QAN458766 QKJ458762:QKJ458766 QUF458762:QUF458766 REB458762:REB458766 RNX458762:RNX458766 RXT458762:RXT458766 SHP458762:SHP458766 SRL458762:SRL458766 TBH458762:TBH458766 TLD458762:TLD458766 TUZ458762:TUZ458766 UEV458762:UEV458766 UOR458762:UOR458766 UYN458762:UYN458766 VIJ458762:VIJ458766 VSF458762:VSF458766 WCB458762:WCB458766 WLX458762:WLX458766 WVT458762:WVT458766 L524298:L524302 JH524298:JH524302 TD524298:TD524302 ACZ524298:ACZ524302 AMV524298:AMV524302 AWR524298:AWR524302 BGN524298:BGN524302 BQJ524298:BQJ524302 CAF524298:CAF524302 CKB524298:CKB524302 CTX524298:CTX524302 DDT524298:DDT524302 DNP524298:DNP524302 DXL524298:DXL524302 EHH524298:EHH524302 ERD524298:ERD524302 FAZ524298:FAZ524302 FKV524298:FKV524302 FUR524298:FUR524302 GEN524298:GEN524302 GOJ524298:GOJ524302 GYF524298:GYF524302 HIB524298:HIB524302 HRX524298:HRX524302 IBT524298:IBT524302 ILP524298:ILP524302 IVL524298:IVL524302 JFH524298:JFH524302 JPD524298:JPD524302 JYZ524298:JYZ524302 KIV524298:KIV524302 KSR524298:KSR524302 LCN524298:LCN524302 LMJ524298:LMJ524302 LWF524298:LWF524302 MGB524298:MGB524302 MPX524298:MPX524302 MZT524298:MZT524302 NJP524298:NJP524302 NTL524298:NTL524302 ODH524298:ODH524302 OND524298:OND524302 OWZ524298:OWZ524302 PGV524298:PGV524302 PQR524298:PQR524302 QAN524298:QAN524302 QKJ524298:QKJ524302 QUF524298:QUF524302 REB524298:REB524302 RNX524298:RNX524302 RXT524298:RXT524302 SHP524298:SHP524302 SRL524298:SRL524302 TBH524298:TBH524302 TLD524298:TLD524302 TUZ524298:TUZ524302 UEV524298:UEV524302 UOR524298:UOR524302 UYN524298:UYN524302 VIJ524298:VIJ524302 VSF524298:VSF524302 WCB524298:WCB524302 WLX524298:WLX524302 WVT524298:WVT524302 L589834:L589838 JH589834:JH589838 TD589834:TD589838 ACZ589834:ACZ589838 AMV589834:AMV589838 AWR589834:AWR589838 BGN589834:BGN589838 BQJ589834:BQJ589838 CAF589834:CAF589838 CKB589834:CKB589838 CTX589834:CTX589838 DDT589834:DDT589838 DNP589834:DNP589838 DXL589834:DXL589838 EHH589834:EHH589838 ERD589834:ERD589838 FAZ589834:FAZ589838 FKV589834:FKV589838 FUR589834:FUR589838 GEN589834:GEN589838 GOJ589834:GOJ589838 GYF589834:GYF589838 HIB589834:HIB589838 HRX589834:HRX589838 IBT589834:IBT589838 ILP589834:ILP589838 IVL589834:IVL589838 JFH589834:JFH589838 JPD589834:JPD589838 JYZ589834:JYZ589838 KIV589834:KIV589838 KSR589834:KSR589838 LCN589834:LCN589838 LMJ589834:LMJ589838 LWF589834:LWF589838 MGB589834:MGB589838 MPX589834:MPX589838 MZT589834:MZT589838 NJP589834:NJP589838 NTL589834:NTL589838 ODH589834:ODH589838 OND589834:OND589838 OWZ589834:OWZ589838 PGV589834:PGV589838 PQR589834:PQR589838 QAN589834:QAN589838 QKJ589834:QKJ589838 QUF589834:QUF589838 REB589834:REB589838 RNX589834:RNX589838 RXT589834:RXT589838 SHP589834:SHP589838 SRL589834:SRL589838 TBH589834:TBH589838 TLD589834:TLD589838 TUZ589834:TUZ589838 UEV589834:UEV589838 UOR589834:UOR589838 UYN589834:UYN589838 VIJ589834:VIJ589838 VSF589834:VSF589838 WCB589834:WCB589838 WLX589834:WLX589838 WVT589834:WVT589838 L655370:L655374 JH655370:JH655374 TD655370:TD655374 ACZ655370:ACZ655374 AMV655370:AMV655374 AWR655370:AWR655374 BGN655370:BGN655374 BQJ655370:BQJ655374 CAF655370:CAF655374 CKB655370:CKB655374 CTX655370:CTX655374 DDT655370:DDT655374 DNP655370:DNP655374 DXL655370:DXL655374 EHH655370:EHH655374 ERD655370:ERD655374 FAZ655370:FAZ655374 FKV655370:FKV655374 FUR655370:FUR655374 GEN655370:GEN655374 GOJ655370:GOJ655374 GYF655370:GYF655374 HIB655370:HIB655374 HRX655370:HRX655374 IBT655370:IBT655374 ILP655370:ILP655374 IVL655370:IVL655374 JFH655370:JFH655374 JPD655370:JPD655374 JYZ655370:JYZ655374 KIV655370:KIV655374 KSR655370:KSR655374 LCN655370:LCN655374 LMJ655370:LMJ655374 LWF655370:LWF655374 MGB655370:MGB655374 MPX655370:MPX655374 MZT655370:MZT655374 NJP655370:NJP655374 NTL655370:NTL655374 ODH655370:ODH655374 OND655370:OND655374 OWZ655370:OWZ655374 PGV655370:PGV655374 PQR655370:PQR655374 QAN655370:QAN655374 QKJ655370:QKJ655374 QUF655370:QUF655374 REB655370:REB655374 RNX655370:RNX655374 RXT655370:RXT655374 SHP655370:SHP655374 SRL655370:SRL655374 TBH655370:TBH655374 TLD655370:TLD655374 TUZ655370:TUZ655374 UEV655370:UEV655374 UOR655370:UOR655374 UYN655370:UYN655374 VIJ655370:VIJ655374 VSF655370:VSF655374 WCB655370:WCB655374 WLX655370:WLX655374 WVT655370:WVT655374 L720906:L720910 JH720906:JH720910 TD720906:TD720910 ACZ720906:ACZ720910 AMV720906:AMV720910 AWR720906:AWR720910 BGN720906:BGN720910 BQJ720906:BQJ720910 CAF720906:CAF720910 CKB720906:CKB720910 CTX720906:CTX720910 DDT720906:DDT720910 DNP720906:DNP720910 DXL720906:DXL720910 EHH720906:EHH720910 ERD720906:ERD720910 FAZ720906:FAZ720910 FKV720906:FKV720910 FUR720906:FUR720910 GEN720906:GEN720910 GOJ720906:GOJ720910 GYF720906:GYF720910 HIB720906:HIB720910 HRX720906:HRX720910 IBT720906:IBT720910 ILP720906:ILP720910 IVL720906:IVL720910 JFH720906:JFH720910 JPD720906:JPD720910 JYZ720906:JYZ720910 KIV720906:KIV720910 KSR720906:KSR720910 LCN720906:LCN720910 LMJ720906:LMJ720910 LWF720906:LWF720910 MGB720906:MGB720910 MPX720906:MPX720910 MZT720906:MZT720910 NJP720906:NJP720910 NTL720906:NTL720910 ODH720906:ODH720910 OND720906:OND720910 OWZ720906:OWZ720910 PGV720906:PGV720910 PQR720906:PQR720910 QAN720906:QAN720910 QKJ720906:QKJ720910 QUF720906:QUF720910 REB720906:REB720910 RNX720906:RNX720910 RXT720906:RXT720910 SHP720906:SHP720910 SRL720906:SRL720910 TBH720906:TBH720910 TLD720906:TLD720910 TUZ720906:TUZ720910 UEV720906:UEV720910 UOR720906:UOR720910 UYN720906:UYN720910 VIJ720906:VIJ720910 VSF720906:VSF720910 WCB720906:WCB720910 WLX720906:WLX720910 WVT720906:WVT720910 L786442:L786446 JH786442:JH786446 TD786442:TD786446 ACZ786442:ACZ786446 AMV786442:AMV786446 AWR786442:AWR786446 BGN786442:BGN786446 BQJ786442:BQJ786446 CAF786442:CAF786446 CKB786442:CKB786446 CTX786442:CTX786446 DDT786442:DDT786446 DNP786442:DNP786446 DXL786442:DXL786446 EHH786442:EHH786446 ERD786442:ERD786446 FAZ786442:FAZ786446 FKV786442:FKV786446 FUR786442:FUR786446 GEN786442:GEN786446 GOJ786442:GOJ786446 GYF786442:GYF786446 HIB786442:HIB786446 HRX786442:HRX786446 IBT786442:IBT786446 ILP786442:ILP786446 IVL786442:IVL786446 JFH786442:JFH786446 JPD786442:JPD786446 JYZ786442:JYZ786446 KIV786442:KIV786446 KSR786442:KSR786446 LCN786442:LCN786446 LMJ786442:LMJ786446 LWF786442:LWF786446 MGB786442:MGB786446 MPX786442:MPX786446 MZT786442:MZT786446 NJP786442:NJP786446 NTL786442:NTL786446 ODH786442:ODH786446 OND786442:OND786446 OWZ786442:OWZ786446 PGV786442:PGV786446 PQR786442:PQR786446 QAN786442:QAN786446 QKJ786442:QKJ786446 QUF786442:QUF786446 REB786442:REB786446 RNX786442:RNX786446 RXT786442:RXT786446 SHP786442:SHP786446 SRL786442:SRL786446 TBH786442:TBH786446 TLD786442:TLD786446 TUZ786442:TUZ786446 UEV786442:UEV786446 UOR786442:UOR786446 UYN786442:UYN786446 VIJ786442:VIJ786446 VSF786442:VSF786446 WCB786442:WCB786446 WLX786442:WLX786446 WVT786442:WVT786446 L851978:L851982 JH851978:JH851982 TD851978:TD851982 ACZ851978:ACZ851982 AMV851978:AMV851982 AWR851978:AWR851982 BGN851978:BGN851982 BQJ851978:BQJ851982 CAF851978:CAF851982 CKB851978:CKB851982 CTX851978:CTX851982 DDT851978:DDT851982 DNP851978:DNP851982 DXL851978:DXL851982 EHH851978:EHH851982 ERD851978:ERD851982 FAZ851978:FAZ851982 FKV851978:FKV851982 FUR851978:FUR851982 GEN851978:GEN851982 GOJ851978:GOJ851982 GYF851978:GYF851982 HIB851978:HIB851982 HRX851978:HRX851982 IBT851978:IBT851982 ILP851978:ILP851982 IVL851978:IVL851982 JFH851978:JFH851982 JPD851978:JPD851982 JYZ851978:JYZ851982 KIV851978:KIV851982 KSR851978:KSR851982 LCN851978:LCN851982 LMJ851978:LMJ851982 LWF851978:LWF851982 MGB851978:MGB851982 MPX851978:MPX851982 MZT851978:MZT851982 NJP851978:NJP851982 NTL851978:NTL851982 ODH851978:ODH851982 OND851978:OND851982 OWZ851978:OWZ851982 PGV851978:PGV851982 PQR851978:PQR851982 QAN851978:QAN851982 QKJ851978:QKJ851982 QUF851978:QUF851982 REB851978:REB851982 RNX851978:RNX851982 RXT851978:RXT851982 SHP851978:SHP851982 SRL851978:SRL851982 TBH851978:TBH851982 TLD851978:TLD851982 TUZ851978:TUZ851982 UEV851978:UEV851982 UOR851978:UOR851982 UYN851978:UYN851982 VIJ851978:VIJ851982 VSF851978:VSF851982 WCB851978:WCB851982 WLX851978:WLX851982 WVT851978:WVT851982 L917514:L917518 JH917514:JH917518 TD917514:TD917518 ACZ917514:ACZ917518 AMV917514:AMV917518 AWR917514:AWR917518 BGN917514:BGN917518 BQJ917514:BQJ917518 CAF917514:CAF917518 CKB917514:CKB917518 CTX917514:CTX917518 DDT917514:DDT917518 DNP917514:DNP917518 DXL917514:DXL917518 EHH917514:EHH917518 ERD917514:ERD917518 FAZ917514:FAZ917518 FKV917514:FKV917518 FUR917514:FUR917518 GEN917514:GEN917518 GOJ917514:GOJ917518 GYF917514:GYF917518 HIB917514:HIB917518 HRX917514:HRX917518 IBT917514:IBT917518 ILP917514:ILP917518 IVL917514:IVL917518 JFH917514:JFH917518 JPD917514:JPD917518 JYZ917514:JYZ917518 KIV917514:KIV917518 KSR917514:KSR917518 LCN917514:LCN917518 LMJ917514:LMJ917518 LWF917514:LWF917518 MGB917514:MGB917518 MPX917514:MPX917518 MZT917514:MZT917518 NJP917514:NJP917518 NTL917514:NTL917518 ODH917514:ODH917518 OND917514:OND917518 OWZ917514:OWZ917518 PGV917514:PGV917518 PQR917514:PQR917518 QAN917514:QAN917518 QKJ917514:QKJ917518 QUF917514:QUF917518 REB917514:REB917518 RNX917514:RNX917518 RXT917514:RXT917518 SHP917514:SHP917518 SRL917514:SRL917518 TBH917514:TBH917518 TLD917514:TLD917518 TUZ917514:TUZ917518 UEV917514:UEV917518 UOR917514:UOR917518 UYN917514:UYN917518 VIJ917514:VIJ917518 VSF917514:VSF917518 WCB917514:WCB917518 WLX917514:WLX917518 WVT917514:WVT917518 L983050:L983054 JH983050:JH983054 TD983050:TD983054 ACZ983050:ACZ983054 AMV983050:AMV983054 AWR983050:AWR983054 BGN983050:BGN983054 BQJ983050:BQJ983054 CAF983050:CAF983054 CKB983050:CKB983054 CTX983050:CTX983054 DDT983050:DDT983054 DNP983050:DNP983054 DXL983050:DXL983054 EHH983050:EHH983054 ERD983050:ERD983054 FAZ983050:FAZ983054 FKV983050:FKV983054 FUR983050:FUR983054 GEN983050:GEN983054 GOJ983050:GOJ983054 GYF983050:GYF983054 HIB983050:HIB983054 HRX983050:HRX983054 IBT983050:IBT983054 ILP983050:ILP983054 IVL983050:IVL983054 JFH983050:JFH983054 JPD983050:JPD983054 JYZ983050:JYZ983054 KIV983050:KIV983054 KSR983050:KSR983054 LCN983050:LCN983054 LMJ983050:LMJ983054 LWF983050:LWF983054 MGB983050:MGB983054 MPX983050:MPX983054 MZT983050:MZT983054 NJP983050:NJP983054 NTL983050:NTL983054 ODH983050:ODH983054 OND983050:OND983054 OWZ983050:OWZ983054 PGV983050:PGV983054 PQR983050:PQR983054 QAN983050:QAN983054 QKJ983050:QKJ983054 QUF983050:QUF983054 REB983050:REB983054 RNX983050:RNX983054 RXT983050:RXT983054 SHP983050:SHP983054 SRL983050:SRL983054 TBH983050:TBH983054 TLD983050:TLD983054 TUZ983050:TUZ983054 UEV983050:UEV983054 UOR983050:UOR983054 UYN983050:UYN983054 VIJ983050:VIJ983054 VSF983050:VSF983054 WCB983050:WCB983054 WLX983050:WLX983054 WVT983050:WVT983054">
      <formula1>Probabilidad</formula1>
    </dataValidation>
    <dataValidation type="list" allowBlank="1" showInputMessage="1" showErrorMessage="1" sqref="L6 JH6 TD6 ACZ6 AMV6 AWR6 BGN6 BQJ6 CAF6 CKB6 CTX6 DDT6 DNP6 DXL6 EHH6 ERD6 FAZ6 FKV6 FUR6 GEN6 GOJ6 GYF6 HIB6 HRX6 IBT6 ILP6 IVL6 JFH6 JPD6 JYZ6 KIV6 KSR6 LCN6 LMJ6 LWF6 MGB6 MPX6 MZT6 NJP6 NTL6 ODH6 OND6 OWZ6 PGV6 PQR6 QAN6 QKJ6 QUF6 REB6 RNX6 RXT6 SHP6 SRL6 TBH6 TLD6 TUZ6 UEV6 UOR6 UYN6 VIJ6 VSF6 WCB6 WLX6 WVT6 L65542 JH65542 TD65542 ACZ65542 AMV65542 AWR65542 BGN65542 BQJ65542 CAF65542 CKB65542 CTX65542 DDT65542 DNP65542 DXL65542 EHH65542 ERD65542 FAZ65542 FKV65542 FUR65542 GEN65542 GOJ65542 GYF65542 HIB65542 HRX65542 IBT65542 ILP65542 IVL65542 JFH65542 JPD65542 JYZ65542 KIV65542 KSR65542 LCN65542 LMJ65542 LWF65542 MGB65542 MPX65542 MZT65542 NJP65542 NTL65542 ODH65542 OND65542 OWZ65542 PGV65542 PQR65542 QAN65542 QKJ65542 QUF65542 REB65542 RNX65542 RXT65542 SHP65542 SRL65542 TBH65542 TLD65542 TUZ65542 UEV65542 UOR65542 UYN65542 VIJ65542 VSF65542 WCB65542 WLX65542 WVT65542 L131078 JH131078 TD131078 ACZ131078 AMV131078 AWR131078 BGN131078 BQJ131078 CAF131078 CKB131078 CTX131078 DDT131078 DNP131078 DXL131078 EHH131078 ERD131078 FAZ131078 FKV131078 FUR131078 GEN131078 GOJ131078 GYF131078 HIB131078 HRX131078 IBT131078 ILP131078 IVL131078 JFH131078 JPD131078 JYZ131078 KIV131078 KSR131078 LCN131078 LMJ131078 LWF131078 MGB131078 MPX131078 MZT131078 NJP131078 NTL131078 ODH131078 OND131078 OWZ131078 PGV131078 PQR131078 QAN131078 QKJ131078 QUF131078 REB131078 RNX131078 RXT131078 SHP131078 SRL131078 TBH131078 TLD131078 TUZ131078 UEV131078 UOR131078 UYN131078 VIJ131078 VSF131078 WCB131078 WLX131078 WVT131078 L196614 JH196614 TD196614 ACZ196614 AMV196614 AWR196614 BGN196614 BQJ196614 CAF196614 CKB196614 CTX196614 DDT196614 DNP196614 DXL196614 EHH196614 ERD196614 FAZ196614 FKV196614 FUR196614 GEN196614 GOJ196614 GYF196614 HIB196614 HRX196614 IBT196614 ILP196614 IVL196614 JFH196614 JPD196614 JYZ196614 KIV196614 KSR196614 LCN196614 LMJ196614 LWF196614 MGB196614 MPX196614 MZT196614 NJP196614 NTL196614 ODH196614 OND196614 OWZ196614 PGV196614 PQR196614 QAN196614 QKJ196614 QUF196614 REB196614 RNX196614 RXT196614 SHP196614 SRL196614 TBH196614 TLD196614 TUZ196614 UEV196614 UOR196614 UYN196614 VIJ196614 VSF196614 WCB196614 WLX196614 WVT196614 L262150 JH262150 TD262150 ACZ262150 AMV262150 AWR262150 BGN262150 BQJ262150 CAF262150 CKB262150 CTX262150 DDT262150 DNP262150 DXL262150 EHH262150 ERD262150 FAZ262150 FKV262150 FUR262150 GEN262150 GOJ262150 GYF262150 HIB262150 HRX262150 IBT262150 ILP262150 IVL262150 JFH262150 JPD262150 JYZ262150 KIV262150 KSR262150 LCN262150 LMJ262150 LWF262150 MGB262150 MPX262150 MZT262150 NJP262150 NTL262150 ODH262150 OND262150 OWZ262150 PGV262150 PQR262150 QAN262150 QKJ262150 QUF262150 REB262150 RNX262150 RXT262150 SHP262150 SRL262150 TBH262150 TLD262150 TUZ262150 UEV262150 UOR262150 UYN262150 VIJ262150 VSF262150 WCB262150 WLX262150 WVT262150 L327686 JH327686 TD327686 ACZ327686 AMV327686 AWR327686 BGN327686 BQJ327686 CAF327686 CKB327686 CTX327686 DDT327686 DNP327686 DXL327686 EHH327686 ERD327686 FAZ327686 FKV327686 FUR327686 GEN327686 GOJ327686 GYF327686 HIB327686 HRX327686 IBT327686 ILP327686 IVL327686 JFH327686 JPD327686 JYZ327686 KIV327686 KSR327686 LCN327686 LMJ327686 LWF327686 MGB327686 MPX327686 MZT327686 NJP327686 NTL327686 ODH327686 OND327686 OWZ327686 PGV327686 PQR327686 QAN327686 QKJ327686 QUF327686 REB327686 RNX327686 RXT327686 SHP327686 SRL327686 TBH327686 TLD327686 TUZ327686 UEV327686 UOR327686 UYN327686 VIJ327686 VSF327686 WCB327686 WLX327686 WVT327686 L393222 JH393222 TD393222 ACZ393222 AMV393222 AWR393222 BGN393222 BQJ393222 CAF393222 CKB393222 CTX393222 DDT393222 DNP393222 DXL393222 EHH393222 ERD393222 FAZ393222 FKV393222 FUR393222 GEN393222 GOJ393222 GYF393222 HIB393222 HRX393222 IBT393222 ILP393222 IVL393222 JFH393222 JPD393222 JYZ393222 KIV393222 KSR393222 LCN393222 LMJ393222 LWF393222 MGB393222 MPX393222 MZT393222 NJP393222 NTL393222 ODH393222 OND393222 OWZ393222 PGV393222 PQR393222 QAN393222 QKJ393222 QUF393222 REB393222 RNX393222 RXT393222 SHP393222 SRL393222 TBH393222 TLD393222 TUZ393222 UEV393222 UOR393222 UYN393222 VIJ393222 VSF393222 WCB393222 WLX393222 WVT393222 L458758 JH458758 TD458758 ACZ458758 AMV458758 AWR458758 BGN458758 BQJ458758 CAF458758 CKB458758 CTX458758 DDT458758 DNP458758 DXL458758 EHH458758 ERD458758 FAZ458758 FKV458758 FUR458758 GEN458758 GOJ458758 GYF458758 HIB458758 HRX458758 IBT458758 ILP458758 IVL458758 JFH458758 JPD458758 JYZ458758 KIV458758 KSR458758 LCN458758 LMJ458758 LWF458758 MGB458758 MPX458758 MZT458758 NJP458758 NTL458758 ODH458758 OND458758 OWZ458758 PGV458758 PQR458758 QAN458758 QKJ458758 QUF458758 REB458758 RNX458758 RXT458758 SHP458758 SRL458758 TBH458758 TLD458758 TUZ458758 UEV458758 UOR458758 UYN458758 VIJ458758 VSF458758 WCB458758 WLX458758 WVT458758 L524294 JH524294 TD524294 ACZ524294 AMV524294 AWR524294 BGN524294 BQJ524294 CAF524294 CKB524294 CTX524294 DDT524294 DNP524294 DXL524294 EHH524294 ERD524294 FAZ524294 FKV524294 FUR524294 GEN524294 GOJ524294 GYF524294 HIB524294 HRX524294 IBT524294 ILP524294 IVL524294 JFH524294 JPD524294 JYZ524294 KIV524294 KSR524294 LCN524294 LMJ524294 LWF524294 MGB524294 MPX524294 MZT524294 NJP524294 NTL524294 ODH524294 OND524294 OWZ524294 PGV524294 PQR524294 QAN524294 QKJ524294 QUF524294 REB524294 RNX524294 RXT524294 SHP524294 SRL524294 TBH524294 TLD524294 TUZ524294 UEV524294 UOR524294 UYN524294 VIJ524294 VSF524294 WCB524294 WLX524294 WVT524294 L589830 JH589830 TD589830 ACZ589830 AMV589830 AWR589830 BGN589830 BQJ589830 CAF589830 CKB589830 CTX589830 DDT589830 DNP589830 DXL589830 EHH589830 ERD589830 FAZ589830 FKV589830 FUR589830 GEN589830 GOJ589830 GYF589830 HIB589830 HRX589830 IBT589830 ILP589830 IVL589830 JFH589830 JPD589830 JYZ589830 KIV589830 KSR589830 LCN589830 LMJ589830 LWF589830 MGB589830 MPX589830 MZT589830 NJP589830 NTL589830 ODH589830 OND589830 OWZ589830 PGV589830 PQR589830 QAN589830 QKJ589830 QUF589830 REB589830 RNX589830 RXT589830 SHP589830 SRL589830 TBH589830 TLD589830 TUZ589830 UEV589830 UOR589830 UYN589830 VIJ589830 VSF589830 WCB589830 WLX589830 WVT589830 L655366 JH655366 TD655366 ACZ655366 AMV655366 AWR655366 BGN655366 BQJ655366 CAF655366 CKB655366 CTX655366 DDT655366 DNP655366 DXL655366 EHH655366 ERD655366 FAZ655366 FKV655366 FUR655366 GEN655366 GOJ655366 GYF655366 HIB655366 HRX655366 IBT655366 ILP655366 IVL655366 JFH655366 JPD655366 JYZ655366 KIV655366 KSR655366 LCN655366 LMJ655366 LWF655366 MGB655366 MPX655366 MZT655366 NJP655366 NTL655366 ODH655366 OND655366 OWZ655366 PGV655366 PQR655366 QAN655366 QKJ655366 QUF655366 REB655366 RNX655366 RXT655366 SHP655366 SRL655366 TBH655366 TLD655366 TUZ655366 UEV655366 UOR655366 UYN655366 VIJ655366 VSF655366 WCB655366 WLX655366 WVT655366 L720902 JH720902 TD720902 ACZ720902 AMV720902 AWR720902 BGN720902 BQJ720902 CAF720902 CKB720902 CTX720902 DDT720902 DNP720902 DXL720902 EHH720902 ERD720902 FAZ720902 FKV720902 FUR720902 GEN720902 GOJ720902 GYF720902 HIB720902 HRX720902 IBT720902 ILP720902 IVL720902 JFH720902 JPD720902 JYZ720902 KIV720902 KSR720902 LCN720902 LMJ720902 LWF720902 MGB720902 MPX720902 MZT720902 NJP720902 NTL720902 ODH720902 OND720902 OWZ720902 PGV720902 PQR720902 QAN720902 QKJ720902 QUF720902 REB720902 RNX720902 RXT720902 SHP720902 SRL720902 TBH720902 TLD720902 TUZ720902 UEV720902 UOR720902 UYN720902 VIJ720902 VSF720902 WCB720902 WLX720902 WVT720902 L786438 JH786438 TD786438 ACZ786438 AMV786438 AWR786438 BGN786438 BQJ786438 CAF786438 CKB786438 CTX786438 DDT786438 DNP786438 DXL786438 EHH786438 ERD786438 FAZ786438 FKV786438 FUR786438 GEN786438 GOJ786438 GYF786438 HIB786438 HRX786438 IBT786438 ILP786438 IVL786438 JFH786438 JPD786438 JYZ786438 KIV786438 KSR786438 LCN786438 LMJ786438 LWF786438 MGB786438 MPX786438 MZT786438 NJP786438 NTL786438 ODH786438 OND786438 OWZ786438 PGV786438 PQR786438 QAN786438 QKJ786438 QUF786438 REB786438 RNX786438 RXT786438 SHP786438 SRL786438 TBH786438 TLD786438 TUZ786438 UEV786438 UOR786438 UYN786438 VIJ786438 VSF786438 WCB786438 WLX786438 WVT786438 L851974 JH851974 TD851974 ACZ851974 AMV851974 AWR851974 BGN851974 BQJ851974 CAF851974 CKB851974 CTX851974 DDT851974 DNP851974 DXL851974 EHH851974 ERD851974 FAZ851974 FKV851974 FUR851974 GEN851974 GOJ851974 GYF851974 HIB851974 HRX851974 IBT851974 ILP851974 IVL851974 JFH851974 JPD851974 JYZ851974 KIV851974 KSR851974 LCN851974 LMJ851974 LWF851974 MGB851974 MPX851974 MZT851974 NJP851974 NTL851974 ODH851974 OND851974 OWZ851974 PGV851974 PQR851974 QAN851974 QKJ851974 QUF851974 REB851974 RNX851974 RXT851974 SHP851974 SRL851974 TBH851974 TLD851974 TUZ851974 UEV851974 UOR851974 UYN851974 VIJ851974 VSF851974 WCB851974 WLX851974 WVT851974 L917510 JH917510 TD917510 ACZ917510 AMV917510 AWR917510 BGN917510 BQJ917510 CAF917510 CKB917510 CTX917510 DDT917510 DNP917510 DXL917510 EHH917510 ERD917510 FAZ917510 FKV917510 FUR917510 GEN917510 GOJ917510 GYF917510 HIB917510 HRX917510 IBT917510 ILP917510 IVL917510 JFH917510 JPD917510 JYZ917510 KIV917510 KSR917510 LCN917510 LMJ917510 LWF917510 MGB917510 MPX917510 MZT917510 NJP917510 NTL917510 ODH917510 OND917510 OWZ917510 PGV917510 PQR917510 QAN917510 QKJ917510 QUF917510 REB917510 RNX917510 RXT917510 SHP917510 SRL917510 TBH917510 TLD917510 TUZ917510 UEV917510 UOR917510 UYN917510 VIJ917510 VSF917510 WCB917510 WLX917510 WVT917510 L983046 JH983046 TD983046 ACZ983046 AMV983046 AWR983046 BGN983046 BQJ983046 CAF983046 CKB983046 CTX983046 DDT983046 DNP983046 DXL983046 EHH983046 ERD983046 FAZ983046 FKV983046 FUR983046 GEN983046 GOJ983046 GYF983046 HIB983046 HRX983046 IBT983046 ILP983046 IVL983046 JFH983046 JPD983046 JYZ983046 KIV983046 KSR983046 LCN983046 LMJ983046 LWF983046 MGB983046 MPX983046 MZT983046 NJP983046 NTL983046 ODH983046 OND983046 OWZ983046 PGV983046 PQR983046 QAN983046 QKJ983046 QUF983046 REB983046 RNX983046 RXT983046 SHP983046 SRL983046 TBH983046 TLD983046 TUZ983046 UEV983046 UOR983046 UYN983046 VIJ983046 VSF983046 WCB983046 WLX983046 WVT983046">
      <formula1>Proceso</formula1>
    </dataValidation>
  </dataValidations>
  <printOptions horizontalCentered="1" verticalCentered="1"/>
  <pageMargins left="0.23622047244094491" right="0.23622047244094491" top="0.74803149606299213" bottom="0.35433070866141736" header="0.31496062992125984" footer="0.31496062992125984"/>
  <pageSetup scale="57" orientation="landscape" r:id="rId1"/>
  <headerFooter>
    <oddFooter xml:space="preserve">&amp;L&amp;9Formato: FO-AC-07 Versión: 2&amp;C&amp;9Página &amp;P&amp;R&amp;9Vo.Bo: </oddFooter>
  </headerFooter>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1:EA54"/>
  <sheetViews>
    <sheetView showGridLines="0" view="pageBreakPreview" zoomScaleNormal="85" zoomScaleSheetLayoutView="100" workbookViewId="0">
      <pane xSplit="11" ySplit="8" topLeftCell="L9" activePane="bottomRight" state="frozen"/>
      <selection pane="topRight" activeCell="L1" sqref="L1"/>
      <selection pane="bottomLeft" activeCell="A9" sqref="A9"/>
      <selection pane="bottomRight" sqref="A1:K1"/>
    </sheetView>
  </sheetViews>
  <sheetFormatPr baseColWidth="10" defaultRowHeight="12.75" x14ac:dyDescent="0.2"/>
  <cols>
    <col min="1" max="1" width="9.42578125" style="25" customWidth="1"/>
    <col min="2" max="2" width="11.42578125" style="26" customWidth="1"/>
    <col min="3" max="3" width="7.5703125" style="26" customWidth="1"/>
    <col min="4" max="6" width="6.140625" style="25" customWidth="1"/>
    <col min="7" max="7" width="8.7109375" style="26" customWidth="1"/>
    <col min="8" max="8" width="2.7109375" style="26" bestFit="1" customWidth="1"/>
    <col min="9" max="9" width="13.140625" style="27" customWidth="1"/>
    <col min="10" max="10" width="8.85546875" style="27" customWidth="1"/>
    <col min="11" max="11" width="8" style="27" customWidth="1"/>
    <col min="12" max="14" width="7.7109375" style="26" customWidth="1"/>
    <col min="15" max="15" width="4.7109375" style="26" customWidth="1"/>
    <col min="16" max="16" width="3.7109375" style="26" customWidth="1"/>
    <col min="17" max="17" width="4.42578125" style="26" customWidth="1"/>
    <col min="18" max="18" width="4.7109375" style="26" customWidth="1"/>
    <col min="19" max="19" width="4.140625" style="28" hidden="1" customWidth="1"/>
    <col min="20" max="20" width="3.85546875" style="28" hidden="1" customWidth="1"/>
    <col min="21" max="21" width="4.140625" style="28" hidden="1" customWidth="1"/>
    <col min="22" max="22" width="3.85546875" style="28" hidden="1" customWidth="1"/>
    <col min="23" max="23" width="4.140625" style="28" hidden="1" customWidth="1"/>
    <col min="24" max="24" width="3.85546875" style="28" hidden="1" customWidth="1"/>
    <col min="25" max="25" width="4.140625" style="28" hidden="1" customWidth="1"/>
    <col min="26" max="26" width="3.85546875" style="28" hidden="1" customWidth="1"/>
    <col min="27" max="27" width="4.140625" style="28" hidden="1" customWidth="1"/>
    <col min="28" max="28" width="3.85546875" style="28" hidden="1" customWidth="1"/>
    <col min="29" max="29" width="4.140625" style="28" hidden="1" customWidth="1"/>
    <col min="30" max="30" width="3.85546875" style="28" hidden="1" customWidth="1"/>
    <col min="31" max="31" width="4.140625" style="28" hidden="1" customWidth="1"/>
    <col min="32" max="32" width="3.85546875" style="28" hidden="1" customWidth="1"/>
    <col min="33" max="33" width="4.140625" style="28" hidden="1" customWidth="1"/>
    <col min="34" max="34" width="3.85546875" style="28" hidden="1" customWidth="1"/>
    <col min="35" max="35" width="4.140625" style="28" hidden="1" customWidth="1"/>
    <col min="36" max="36" width="3.85546875" style="28" hidden="1" customWidth="1"/>
    <col min="37" max="37" width="4.140625" style="28" hidden="1" customWidth="1"/>
    <col min="38" max="38" width="3.85546875" style="26" hidden="1" customWidth="1"/>
    <col min="39" max="39" width="4.140625" style="26" hidden="1" customWidth="1"/>
    <col min="40" max="40" width="3.85546875" style="26" hidden="1" customWidth="1"/>
    <col min="41" max="41" width="4.140625" style="26" hidden="1" customWidth="1"/>
    <col min="42" max="42" width="3.85546875" style="26" hidden="1" customWidth="1"/>
    <col min="43" max="43" width="4.140625" style="26" hidden="1" customWidth="1"/>
    <col min="44" max="44" width="3.85546875" style="26" hidden="1" customWidth="1"/>
    <col min="45" max="45" width="4.140625" style="26" hidden="1" customWidth="1"/>
    <col min="46" max="46" width="3.85546875" style="26" hidden="1" customWidth="1"/>
    <col min="47" max="47" width="4.140625" style="26" hidden="1" customWidth="1"/>
    <col min="48" max="48" width="3.85546875" style="26" hidden="1" customWidth="1"/>
    <col min="49" max="49" width="4.140625" style="26" hidden="1" customWidth="1"/>
    <col min="50" max="50" width="3.85546875" style="26" hidden="1" customWidth="1"/>
    <col min="51" max="51" width="4.140625" style="26" hidden="1" customWidth="1"/>
    <col min="52" max="52" width="3.85546875" style="26" hidden="1" customWidth="1"/>
    <col min="53" max="53" width="4.140625" style="26" hidden="1" customWidth="1"/>
    <col min="54" max="54" width="5.42578125" style="26" hidden="1" customWidth="1"/>
    <col min="55" max="57" width="3.7109375" style="26" customWidth="1"/>
    <col min="58" max="58" width="3.140625" style="26" hidden="1" customWidth="1"/>
    <col min="59" max="59" width="3.7109375" style="26" customWidth="1"/>
    <col min="60" max="60" width="17.28515625" style="27" customWidth="1"/>
    <col min="61" max="61" width="12.85546875" style="27" customWidth="1"/>
    <col min="62" max="62" width="15.5703125" style="27" customWidth="1"/>
    <col min="63" max="63" width="14.85546875" style="26" customWidth="1"/>
    <col min="64" max="64" width="7.140625" style="26" bestFit="1" customWidth="1"/>
    <col min="65" max="65" width="6.5703125" style="26" bestFit="1" customWidth="1"/>
    <col min="66" max="66" width="9" style="26" customWidth="1"/>
    <col min="67" max="68" width="3.28515625" style="26" customWidth="1"/>
    <col min="69" max="70" width="4.5703125" style="26" customWidth="1"/>
    <col min="71" max="71" width="4" style="26" customWidth="1"/>
    <col min="72" max="72" width="9.42578125" style="29" bestFit="1" customWidth="1"/>
    <col min="73" max="73" width="4.140625" style="22" customWidth="1"/>
    <col min="74" max="256" width="11.42578125" style="22"/>
    <col min="257" max="257" width="9.42578125" style="22" customWidth="1"/>
    <col min="258" max="258" width="11.42578125" style="22" customWidth="1"/>
    <col min="259" max="259" width="7.5703125" style="22" customWidth="1"/>
    <col min="260" max="262" width="6.140625" style="22" customWidth="1"/>
    <col min="263" max="263" width="8.7109375" style="22" customWidth="1"/>
    <col min="264" max="264" width="2.7109375" style="22" bestFit="1" customWidth="1"/>
    <col min="265" max="265" width="13.140625" style="22" customWidth="1"/>
    <col min="266" max="266" width="8.85546875" style="22" customWidth="1"/>
    <col min="267" max="267" width="8" style="22" customWidth="1"/>
    <col min="268" max="270" width="7.7109375" style="22" customWidth="1"/>
    <col min="271" max="271" width="4.7109375" style="22" customWidth="1"/>
    <col min="272" max="272" width="3.7109375" style="22" customWidth="1"/>
    <col min="273" max="273" width="4.42578125" style="22" customWidth="1"/>
    <col min="274" max="274" width="4.7109375" style="22" customWidth="1"/>
    <col min="275" max="310" width="0" style="22" hidden="1" customWidth="1"/>
    <col min="311" max="313" width="3.7109375" style="22" customWidth="1"/>
    <col min="314" max="314" width="0" style="22" hidden="1" customWidth="1"/>
    <col min="315" max="315" width="3.7109375" style="22" customWidth="1"/>
    <col min="316" max="316" width="17.28515625" style="22" customWidth="1"/>
    <col min="317" max="317" width="12.85546875" style="22" customWidth="1"/>
    <col min="318" max="318" width="15.5703125" style="22" customWidth="1"/>
    <col min="319" max="319" width="14.85546875" style="22" customWidth="1"/>
    <col min="320" max="320" width="7.140625" style="22" bestFit="1" customWidth="1"/>
    <col min="321" max="321" width="6.5703125" style="22" bestFit="1" customWidth="1"/>
    <col min="322" max="322" width="9" style="22" customWidth="1"/>
    <col min="323" max="324" width="3.28515625" style="22" customWidth="1"/>
    <col min="325" max="326" width="4.5703125" style="22" customWidth="1"/>
    <col min="327" max="327" width="4" style="22" customWidth="1"/>
    <col min="328" max="328" width="9.42578125" style="22" bestFit="1" customWidth="1"/>
    <col min="329" max="329" width="4.140625" style="22" customWidth="1"/>
    <col min="330" max="512" width="11.42578125" style="22"/>
    <col min="513" max="513" width="9.42578125" style="22" customWidth="1"/>
    <col min="514" max="514" width="11.42578125" style="22" customWidth="1"/>
    <col min="515" max="515" width="7.5703125" style="22" customWidth="1"/>
    <col min="516" max="518" width="6.140625" style="22" customWidth="1"/>
    <col min="519" max="519" width="8.7109375" style="22" customWidth="1"/>
    <col min="520" max="520" width="2.7109375" style="22" bestFit="1" customWidth="1"/>
    <col min="521" max="521" width="13.140625" style="22" customWidth="1"/>
    <col min="522" max="522" width="8.85546875" style="22" customWidth="1"/>
    <col min="523" max="523" width="8" style="22" customWidth="1"/>
    <col min="524" max="526" width="7.7109375" style="22" customWidth="1"/>
    <col min="527" max="527" width="4.7109375" style="22" customWidth="1"/>
    <col min="528" max="528" width="3.7109375" style="22" customWidth="1"/>
    <col min="529" max="529" width="4.42578125" style="22" customWidth="1"/>
    <col min="530" max="530" width="4.7109375" style="22" customWidth="1"/>
    <col min="531" max="566" width="0" style="22" hidden="1" customWidth="1"/>
    <col min="567" max="569" width="3.7109375" style="22" customWidth="1"/>
    <col min="570" max="570" width="0" style="22" hidden="1" customWidth="1"/>
    <col min="571" max="571" width="3.7109375" style="22" customWidth="1"/>
    <col min="572" max="572" width="17.28515625" style="22" customWidth="1"/>
    <col min="573" max="573" width="12.85546875" style="22" customWidth="1"/>
    <col min="574" max="574" width="15.5703125" style="22" customWidth="1"/>
    <col min="575" max="575" width="14.85546875" style="22" customWidth="1"/>
    <col min="576" max="576" width="7.140625" style="22" bestFit="1" customWidth="1"/>
    <col min="577" max="577" width="6.5703125" style="22" bestFit="1" customWidth="1"/>
    <col min="578" max="578" width="9" style="22" customWidth="1"/>
    <col min="579" max="580" width="3.28515625" style="22" customWidth="1"/>
    <col min="581" max="582" width="4.5703125" style="22" customWidth="1"/>
    <col min="583" max="583" width="4" style="22" customWidth="1"/>
    <col min="584" max="584" width="9.42578125" style="22" bestFit="1" customWidth="1"/>
    <col min="585" max="585" width="4.140625" style="22" customWidth="1"/>
    <col min="586" max="768" width="11.42578125" style="22"/>
    <col min="769" max="769" width="9.42578125" style="22" customWidth="1"/>
    <col min="770" max="770" width="11.42578125" style="22" customWidth="1"/>
    <col min="771" max="771" width="7.5703125" style="22" customWidth="1"/>
    <col min="772" max="774" width="6.140625" style="22" customWidth="1"/>
    <col min="775" max="775" width="8.7109375" style="22" customWidth="1"/>
    <col min="776" max="776" width="2.7109375" style="22" bestFit="1" customWidth="1"/>
    <col min="777" max="777" width="13.140625" style="22" customWidth="1"/>
    <col min="778" max="778" width="8.85546875" style="22" customWidth="1"/>
    <col min="779" max="779" width="8" style="22" customWidth="1"/>
    <col min="780" max="782" width="7.7109375" style="22" customWidth="1"/>
    <col min="783" max="783" width="4.7109375" style="22" customWidth="1"/>
    <col min="784" max="784" width="3.7109375" style="22" customWidth="1"/>
    <col min="785" max="785" width="4.42578125" style="22" customWidth="1"/>
    <col min="786" max="786" width="4.7109375" style="22" customWidth="1"/>
    <col min="787" max="822" width="0" style="22" hidden="1" customWidth="1"/>
    <col min="823" max="825" width="3.7109375" style="22" customWidth="1"/>
    <col min="826" max="826" width="0" style="22" hidden="1" customWidth="1"/>
    <col min="827" max="827" width="3.7109375" style="22" customWidth="1"/>
    <col min="828" max="828" width="17.28515625" style="22" customWidth="1"/>
    <col min="829" max="829" width="12.85546875" style="22" customWidth="1"/>
    <col min="830" max="830" width="15.5703125" style="22" customWidth="1"/>
    <col min="831" max="831" width="14.85546875" style="22" customWidth="1"/>
    <col min="832" max="832" width="7.140625" style="22" bestFit="1" customWidth="1"/>
    <col min="833" max="833" width="6.5703125" style="22" bestFit="1" customWidth="1"/>
    <col min="834" max="834" width="9" style="22" customWidth="1"/>
    <col min="835" max="836" width="3.28515625" style="22" customWidth="1"/>
    <col min="837" max="838" width="4.5703125" style="22" customWidth="1"/>
    <col min="839" max="839" width="4" style="22" customWidth="1"/>
    <col min="840" max="840" width="9.42578125" style="22" bestFit="1" customWidth="1"/>
    <col min="841" max="841" width="4.140625" style="22" customWidth="1"/>
    <col min="842" max="1024" width="11.42578125" style="22"/>
    <col min="1025" max="1025" width="9.42578125" style="22" customWidth="1"/>
    <col min="1026" max="1026" width="11.42578125" style="22" customWidth="1"/>
    <col min="1027" max="1027" width="7.5703125" style="22" customWidth="1"/>
    <col min="1028" max="1030" width="6.140625" style="22" customWidth="1"/>
    <col min="1031" max="1031" width="8.7109375" style="22" customWidth="1"/>
    <col min="1032" max="1032" width="2.7109375" style="22" bestFit="1" customWidth="1"/>
    <col min="1033" max="1033" width="13.140625" style="22" customWidth="1"/>
    <col min="1034" max="1034" width="8.85546875" style="22" customWidth="1"/>
    <col min="1035" max="1035" width="8" style="22" customWidth="1"/>
    <col min="1036" max="1038" width="7.7109375" style="22" customWidth="1"/>
    <col min="1039" max="1039" width="4.7109375" style="22" customWidth="1"/>
    <col min="1040" max="1040" width="3.7109375" style="22" customWidth="1"/>
    <col min="1041" max="1041" width="4.42578125" style="22" customWidth="1"/>
    <col min="1042" max="1042" width="4.7109375" style="22" customWidth="1"/>
    <col min="1043" max="1078" width="0" style="22" hidden="1" customWidth="1"/>
    <col min="1079" max="1081" width="3.7109375" style="22" customWidth="1"/>
    <col min="1082" max="1082" width="0" style="22" hidden="1" customWidth="1"/>
    <col min="1083" max="1083" width="3.7109375" style="22" customWidth="1"/>
    <col min="1084" max="1084" width="17.28515625" style="22" customWidth="1"/>
    <col min="1085" max="1085" width="12.85546875" style="22" customWidth="1"/>
    <col min="1086" max="1086" width="15.5703125" style="22" customWidth="1"/>
    <col min="1087" max="1087" width="14.85546875" style="22" customWidth="1"/>
    <col min="1088" max="1088" width="7.140625" style="22" bestFit="1" customWidth="1"/>
    <col min="1089" max="1089" width="6.5703125" style="22" bestFit="1" customWidth="1"/>
    <col min="1090" max="1090" width="9" style="22" customWidth="1"/>
    <col min="1091" max="1092" width="3.28515625" style="22" customWidth="1"/>
    <col min="1093" max="1094" width="4.5703125" style="22" customWidth="1"/>
    <col min="1095" max="1095" width="4" style="22" customWidth="1"/>
    <col min="1096" max="1096" width="9.42578125" style="22" bestFit="1" customWidth="1"/>
    <col min="1097" max="1097" width="4.140625" style="22" customWidth="1"/>
    <col min="1098" max="1280" width="11.42578125" style="22"/>
    <col min="1281" max="1281" width="9.42578125" style="22" customWidth="1"/>
    <col min="1282" max="1282" width="11.42578125" style="22" customWidth="1"/>
    <col min="1283" max="1283" width="7.5703125" style="22" customWidth="1"/>
    <col min="1284" max="1286" width="6.140625" style="22" customWidth="1"/>
    <col min="1287" max="1287" width="8.7109375" style="22" customWidth="1"/>
    <col min="1288" max="1288" width="2.7109375" style="22" bestFit="1" customWidth="1"/>
    <col min="1289" max="1289" width="13.140625" style="22" customWidth="1"/>
    <col min="1290" max="1290" width="8.85546875" style="22" customWidth="1"/>
    <col min="1291" max="1291" width="8" style="22" customWidth="1"/>
    <col min="1292" max="1294" width="7.7109375" style="22" customWidth="1"/>
    <col min="1295" max="1295" width="4.7109375" style="22" customWidth="1"/>
    <col min="1296" max="1296" width="3.7109375" style="22" customWidth="1"/>
    <col min="1297" max="1297" width="4.42578125" style="22" customWidth="1"/>
    <col min="1298" max="1298" width="4.7109375" style="22" customWidth="1"/>
    <col min="1299" max="1334" width="0" style="22" hidden="1" customWidth="1"/>
    <col min="1335" max="1337" width="3.7109375" style="22" customWidth="1"/>
    <col min="1338" max="1338" width="0" style="22" hidden="1" customWidth="1"/>
    <col min="1339" max="1339" width="3.7109375" style="22" customWidth="1"/>
    <col min="1340" max="1340" width="17.28515625" style="22" customWidth="1"/>
    <col min="1341" max="1341" width="12.85546875" style="22" customWidth="1"/>
    <col min="1342" max="1342" width="15.5703125" style="22" customWidth="1"/>
    <col min="1343" max="1343" width="14.85546875" style="22" customWidth="1"/>
    <col min="1344" max="1344" width="7.140625" style="22" bestFit="1" customWidth="1"/>
    <col min="1345" max="1345" width="6.5703125" style="22" bestFit="1" customWidth="1"/>
    <col min="1346" max="1346" width="9" style="22" customWidth="1"/>
    <col min="1347" max="1348" width="3.28515625" style="22" customWidth="1"/>
    <col min="1349" max="1350" width="4.5703125" style="22" customWidth="1"/>
    <col min="1351" max="1351" width="4" style="22" customWidth="1"/>
    <col min="1352" max="1352" width="9.42578125" style="22" bestFit="1" customWidth="1"/>
    <col min="1353" max="1353" width="4.140625" style="22" customWidth="1"/>
    <col min="1354" max="1536" width="11.42578125" style="22"/>
    <col min="1537" max="1537" width="9.42578125" style="22" customWidth="1"/>
    <col min="1538" max="1538" width="11.42578125" style="22" customWidth="1"/>
    <col min="1539" max="1539" width="7.5703125" style="22" customWidth="1"/>
    <col min="1540" max="1542" width="6.140625" style="22" customWidth="1"/>
    <col min="1543" max="1543" width="8.7109375" style="22" customWidth="1"/>
    <col min="1544" max="1544" width="2.7109375" style="22" bestFit="1" customWidth="1"/>
    <col min="1545" max="1545" width="13.140625" style="22" customWidth="1"/>
    <col min="1546" max="1546" width="8.85546875" style="22" customWidth="1"/>
    <col min="1547" max="1547" width="8" style="22" customWidth="1"/>
    <col min="1548" max="1550" width="7.7109375" style="22" customWidth="1"/>
    <col min="1551" max="1551" width="4.7109375" style="22" customWidth="1"/>
    <col min="1552" max="1552" width="3.7109375" style="22" customWidth="1"/>
    <col min="1553" max="1553" width="4.42578125" style="22" customWidth="1"/>
    <col min="1554" max="1554" width="4.7109375" style="22" customWidth="1"/>
    <col min="1555" max="1590" width="0" style="22" hidden="1" customWidth="1"/>
    <col min="1591" max="1593" width="3.7109375" style="22" customWidth="1"/>
    <col min="1594" max="1594" width="0" style="22" hidden="1" customWidth="1"/>
    <col min="1595" max="1595" width="3.7109375" style="22" customWidth="1"/>
    <col min="1596" max="1596" width="17.28515625" style="22" customWidth="1"/>
    <col min="1597" max="1597" width="12.85546875" style="22" customWidth="1"/>
    <col min="1598" max="1598" width="15.5703125" style="22" customWidth="1"/>
    <col min="1599" max="1599" width="14.85546875" style="22" customWidth="1"/>
    <col min="1600" max="1600" width="7.140625" style="22" bestFit="1" customWidth="1"/>
    <col min="1601" max="1601" width="6.5703125" style="22" bestFit="1" customWidth="1"/>
    <col min="1602" max="1602" width="9" style="22" customWidth="1"/>
    <col min="1603" max="1604" width="3.28515625" style="22" customWidth="1"/>
    <col min="1605" max="1606" width="4.5703125" style="22" customWidth="1"/>
    <col min="1607" max="1607" width="4" style="22" customWidth="1"/>
    <col min="1608" max="1608" width="9.42578125" style="22" bestFit="1" customWidth="1"/>
    <col min="1609" max="1609" width="4.140625" style="22" customWidth="1"/>
    <col min="1610" max="1792" width="11.42578125" style="22"/>
    <col min="1793" max="1793" width="9.42578125" style="22" customWidth="1"/>
    <col min="1794" max="1794" width="11.42578125" style="22" customWidth="1"/>
    <col min="1795" max="1795" width="7.5703125" style="22" customWidth="1"/>
    <col min="1796" max="1798" width="6.140625" style="22" customWidth="1"/>
    <col min="1799" max="1799" width="8.7109375" style="22" customWidth="1"/>
    <col min="1800" max="1800" width="2.7109375" style="22" bestFit="1" customWidth="1"/>
    <col min="1801" max="1801" width="13.140625" style="22" customWidth="1"/>
    <col min="1802" max="1802" width="8.85546875" style="22" customWidth="1"/>
    <col min="1803" max="1803" width="8" style="22" customWidth="1"/>
    <col min="1804" max="1806" width="7.7109375" style="22" customWidth="1"/>
    <col min="1807" max="1807" width="4.7109375" style="22" customWidth="1"/>
    <col min="1808" max="1808" width="3.7109375" style="22" customWidth="1"/>
    <col min="1809" max="1809" width="4.42578125" style="22" customWidth="1"/>
    <col min="1810" max="1810" width="4.7109375" style="22" customWidth="1"/>
    <col min="1811" max="1846" width="0" style="22" hidden="1" customWidth="1"/>
    <col min="1847" max="1849" width="3.7109375" style="22" customWidth="1"/>
    <col min="1850" max="1850" width="0" style="22" hidden="1" customWidth="1"/>
    <col min="1851" max="1851" width="3.7109375" style="22" customWidth="1"/>
    <col min="1852" max="1852" width="17.28515625" style="22" customWidth="1"/>
    <col min="1853" max="1853" width="12.85546875" style="22" customWidth="1"/>
    <col min="1854" max="1854" width="15.5703125" style="22" customWidth="1"/>
    <col min="1855" max="1855" width="14.85546875" style="22" customWidth="1"/>
    <col min="1856" max="1856" width="7.140625" style="22" bestFit="1" customWidth="1"/>
    <col min="1857" max="1857" width="6.5703125" style="22" bestFit="1" customWidth="1"/>
    <col min="1858" max="1858" width="9" style="22" customWidth="1"/>
    <col min="1859" max="1860" width="3.28515625" style="22" customWidth="1"/>
    <col min="1861" max="1862" width="4.5703125" style="22" customWidth="1"/>
    <col min="1863" max="1863" width="4" style="22" customWidth="1"/>
    <col min="1864" max="1864" width="9.42578125" style="22" bestFit="1" customWidth="1"/>
    <col min="1865" max="1865" width="4.140625" style="22" customWidth="1"/>
    <col min="1866" max="2048" width="11.42578125" style="22"/>
    <col min="2049" max="2049" width="9.42578125" style="22" customWidth="1"/>
    <col min="2050" max="2050" width="11.42578125" style="22" customWidth="1"/>
    <col min="2051" max="2051" width="7.5703125" style="22" customWidth="1"/>
    <col min="2052" max="2054" width="6.140625" style="22" customWidth="1"/>
    <col min="2055" max="2055" width="8.7109375" style="22" customWidth="1"/>
    <col min="2056" max="2056" width="2.7109375" style="22" bestFit="1" customWidth="1"/>
    <col min="2057" max="2057" width="13.140625" style="22" customWidth="1"/>
    <col min="2058" max="2058" width="8.85546875" style="22" customWidth="1"/>
    <col min="2059" max="2059" width="8" style="22" customWidth="1"/>
    <col min="2060" max="2062" width="7.7109375" style="22" customWidth="1"/>
    <col min="2063" max="2063" width="4.7109375" style="22" customWidth="1"/>
    <col min="2064" max="2064" width="3.7109375" style="22" customWidth="1"/>
    <col min="2065" max="2065" width="4.42578125" style="22" customWidth="1"/>
    <col min="2066" max="2066" width="4.7109375" style="22" customWidth="1"/>
    <col min="2067" max="2102" width="0" style="22" hidden="1" customWidth="1"/>
    <col min="2103" max="2105" width="3.7109375" style="22" customWidth="1"/>
    <col min="2106" max="2106" width="0" style="22" hidden="1" customWidth="1"/>
    <col min="2107" max="2107" width="3.7109375" style="22" customWidth="1"/>
    <col min="2108" max="2108" width="17.28515625" style="22" customWidth="1"/>
    <col min="2109" max="2109" width="12.85546875" style="22" customWidth="1"/>
    <col min="2110" max="2110" width="15.5703125" style="22" customWidth="1"/>
    <col min="2111" max="2111" width="14.85546875" style="22" customWidth="1"/>
    <col min="2112" max="2112" width="7.140625" style="22" bestFit="1" customWidth="1"/>
    <col min="2113" max="2113" width="6.5703125" style="22" bestFit="1" customWidth="1"/>
    <col min="2114" max="2114" width="9" style="22" customWidth="1"/>
    <col min="2115" max="2116" width="3.28515625" style="22" customWidth="1"/>
    <col min="2117" max="2118" width="4.5703125" style="22" customWidth="1"/>
    <col min="2119" max="2119" width="4" style="22" customWidth="1"/>
    <col min="2120" max="2120" width="9.42578125" style="22" bestFit="1" customWidth="1"/>
    <col min="2121" max="2121" width="4.140625" style="22" customWidth="1"/>
    <col min="2122" max="2304" width="11.42578125" style="22"/>
    <col min="2305" max="2305" width="9.42578125" style="22" customWidth="1"/>
    <col min="2306" max="2306" width="11.42578125" style="22" customWidth="1"/>
    <col min="2307" max="2307" width="7.5703125" style="22" customWidth="1"/>
    <col min="2308" max="2310" width="6.140625" style="22" customWidth="1"/>
    <col min="2311" max="2311" width="8.7109375" style="22" customWidth="1"/>
    <col min="2312" max="2312" width="2.7109375" style="22" bestFit="1" customWidth="1"/>
    <col min="2313" max="2313" width="13.140625" style="22" customWidth="1"/>
    <col min="2314" max="2314" width="8.85546875" style="22" customWidth="1"/>
    <col min="2315" max="2315" width="8" style="22" customWidth="1"/>
    <col min="2316" max="2318" width="7.7109375" style="22" customWidth="1"/>
    <col min="2319" max="2319" width="4.7109375" style="22" customWidth="1"/>
    <col min="2320" max="2320" width="3.7109375" style="22" customWidth="1"/>
    <col min="2321" max="2321" width="4.42578125" style="22" customWidth="1"/>
    <col min="2322" max="2322" width="4.7109375" style="22" customWidth="1"/>
    <col min="2323" max="2358" width="0" style="22" hidden="1" customWidth="1"/>
    <col min="2359" max="2361" width="3.7109375" style="22" customWidth="1"/>
    <col min="2362" max="2362" width="0" style="22" hidden="1" customWidth="1"/>
    <col min="2363" max="2363" width="3.7109375" style="22" customWidth="1"/>
    <col min="2364" max="2364" width="17.28515625" style="22" customWidth="1"/>
    <col min="2365" max="2365" width="12.85546875" style="22" customWidth="1"/>
    <col min="2366" max="2366" width="15.5703125" style="22" customWidth="1"/>
    <col min="2367" max="2367" width="14.85546875" style="22" customWidth="1"/>
    <col min="2368" max="2368" width="7.140625" style="22" bestFit="1" customWidth="1"/>
    <col min="2369" max="2369" width="6.5703125" style="22" bestFit="1" customWidth="1"/>
    <col min="2370" max="2370" width="9" style="22" customWidth="1"/>
    <col min="2371" max="2372" width="3.28515625" style="22" customWidth="1"/>
    <col min="2373" max="2374" width="4.5703125" style="22" customWidth="1"/>
    <col min="2375" max="2375" width="4" style="22" customWidth="1"/>
    <col min="2376" max="2376" width="9.42578125" style="22" bestFit="1" customWidth="1"/>
    <col min="2377" max="2377" width="4.140625" style="22" customWidth="1"/>
    <col min="2378" max="2560" width="11.42578125" style="22"/>
    <col min="2561" max="2561" width="9.42578125" style="22" customWidth="1"/>
    <col min="2562" max="2562" width="11.42578125" style="22" customWidth="1"/>
    <col min="2563" max="2563" width="7.5703125" style="22" customWidth="1"/>
    <col min="2564" max="2566" width="6.140625" style="22" customWidth="1"/>
    <col min="2567" max="2567" width="8.7109375" style="22" customWidth="1"/>
    <col min="2568" max="2568" width="2.7109375" style="22" bestFit="1" customWidth="1"/>
    <col min="2569" max="2569" width="13.140625" style="22" customWidth="1"/>
    <col min="2570" max="2570" width="8.85546875" style="22" customWidth="1"/>
    <col min="2571" max="2571" width="8" style="22" customWidth="1"/>
    <col min="2572" max="2574" width="7.7109375" style="22" customWidth="1"/>
    <col min="2575" max="2575" width="4.7109375" style="22" customWidth="1"/>
    <col min="2576" max="2576" width="3.7109375" style="22" customWidth="1"/>
    <col min="2577" max="2577" width="4.42578125" style="22" customWidth="1"/>
    <col min="2578" max="2578" width="4.7109375" style="22" customWidth="1"/>
    <col min="2579" max="2614" width="0" style="22" hidden="1" customWidth="1"/>
    <col min="2615" max="2617" width="3.7109375" style="22" customWidth="1"/>
    <col min="2618" max="2618" width="0" style="22" hidden="1" customWidth="1"/>
    <col min="2619" max="2619" width="3.7109375" style="22" customWidth="1"/>
    <col min="2620" max="2620" width="17.28515625" style="22" customWidth="1"/>
    <col min="2621" max="2621" width="12.85546875" style="22" customWidth="1"/>
    <col min="2622" max="2622" width="15.5703125" style="22" customWidth="1"/>
    <col min="2623" max="2623" width="14.85546875" style="22" customWidth="1"/>
    <col min="2624" max="2624" width="7.140625" style="22" bestFit="1" customWidth="1"/>
    <col min="2625" max="2625" width="6.5703125" style="22" bestFit="1" customWidth="1"/>
    <col min="2626" max="2626" width="9" style="22" customWidth="1"/>
    <col min="2627" max="2628" width="3.28515625" style="22" customWidth="1"/>
    <col min="2629" max="2630" width="4.5703125" style="22" customWidth="1"/>
    <col min="2631" max="2631" width="4" style="22" customWidth="1"/>
    <col min="2632" max="2632" width="9.42578125" style="22" bestFit="1" customWidth="1"/>
    <col min="2633" max="2633" width="4.140625" style="22" customWidth="1"/>
    <col min="2634" max="2816" width="11.42578125" style="22"/>
    <col min="2817" max="2817" width="9.42578125" style="22" customWidth="1"/>
    <col min="2818" max="2818" width="11.42578125" style="22" customWidth="1"/>
    <col min="2819" max="2819" width="7.5703125" style="22" customWidth="1"/>
    <col min="2820" max="2822" width="6.140625" style="22" customWidth="1"/>
    <col min="2823" max="2823" width="8.7109375" style="22" customWidth="1"/>
    <col min="2824" max="2824" width="2.7109375" style="22" bestFit="1" customWidth="1"/>
    <col min="2825" max="2825" width="13.140625" style="22" customWidth="1"/>
    <col min="2826" max="2826" width="8.85546875" style="22" customWidth="1"/>
    <col min="2827" max="2827" width="8" style="22" customWidth="1"/>
    <col min="2828" max="2830" width="7.7109375" style="22" customWidth="1"/>
    <col min="2831" max="2831" width="4.7109375" style="22" customWidth="1"/>
    <col min="2832" max="2832" width="3.7109375" style="22" customWidth="1"/>
    <col min="2833" max="2833" width="4.42578125" style="22" customWidth="1"/>
    <col min="2834" max="2834" width="4.7109375" style="22" customWidth="1"/>
    <col min="2835" max="2870" width="0" style="22" hidden="1" customWidth="1"/>
    <col min="2871" max="2873" width="3.7109375" style="22" customWidth="1"/>
    <col min="2874" max="2874" width="0" style="22" hidden="1" customWidth="1"/>
    <col min="2875" max="2875" width="3.7109375" style="22" customWidth="1"/>
    <col min="2876" max="2876" width="17.28515625" style="22" customWidth="1"/>
    <col min="2877" max="2877" width="12.85546875" style="22" customWidth="1"/>
    <col min="2878" max="2878" width="15.5703125" style="22" customWidth="1"/>
    <col min="2879" max="2879" width="14.85546875" style="22" customWidth="1"/>
    <col min="2880" max="2880" width="7.140625" style="22" bestFit="1" customWidth="1"/>
    <col min="2881" max="2881" width="6.5703125" style="22" bestFit="1" customWidth="1"/>
    <col min="2882" max="2882" width="9" style="22" customWidth="1"/>
    <col min="2883" max="2884" width="3.28515625" style="22" customWidth="1"/>
    <col min="2885" max="2886" width="4.5703125" style="22" customWidth="1"/>
    <col min="2887" max="2887" width="4" style="22" customWidth="1"/>
    <col min="2888" max="2888" width="9.42578125" style="22" bestFit="1" customWidth="1"/>
    <col min="2889" max="2889" width="4.140625" style="22" customWidth="1"/>
    <col min="2890" max="3072" width="11.42578125" style="22"/>
    <col min="3073" max="3073" width="9.42578125" style="22" customWidth="1"/>
    <col min="3074" max="3074" width="11.42578125" style="22" customWidth="1"/>
    <col min="3075" max="3075" width="7.5703125" style="22" customWidth="1"/>
    <col min="3076" max="3078" width="6.140625" style="22" customWidth="1"/>
    <col min="3079" max="3079" width="8.7109375" style="22" customWidth="1"/>
    <col min="3080" max="3080" width="2.7109375" style="22" bestFit="1" customWidth="1"/>
    <col min="3081" max="3081" width="13.140625" style="22" customWidth="1"/>
    <col min="3082" max="3082" width="8.85546875" style="22" customWidth="1"/>
    <col min="3083" max="3083" width="8" style="22" customWidth="1"/>
    <col min="3084" max="3086" width="7.7109375" style="22" customWidth="1"/>
    <col min="3087" max="3087" width="4.7109375" style="22" customWidth="1"/>
    <col min="3088" max="3088" width="3.7109375" style="22" customWidth="1"/>
    <col min="3089" max="3089" width="4.42578125" style="22" customWidth="1"/>
    <col min="3090" max="3090" width="4.7109375" style="22" customWidth="1"/>
    <col min="3091" max="3126" width="0" style="22" hidden="1" customWidth="1"/>
    <col min="3127" max="3129" width="3.7109375" style="22" customWidth="1"/>
    <col min="3130" max="3130" width="0" style="22" hidden="1" customWidth="1"/>
    <col min="3131" max="3131" width="3.7109375" style="22" customWidth="1"/>
    <col min="3132" max="3132" width="17.28515625" style="22" customWidth="1"/>
    <col min="3133" max="3133" width="12.85546875" style="22" customWidth="1"/>
    <col min="3134" max="3134" width="15.5703125" style="22" customWidth="1"/>
    <col min="3135" max="3135" width="14.85546875" style="22" customWidth="1"/>
    <col min="3136" max="3136" width="7.140625" style="22" bestFit="1" customWidth="1"/>
    <col min="3137" max="3137" width="6.5703125" style="22" bestFit="1" customWidth="1"/>
    <col min="3138" max="3138" width="9" style="22" customWidth="1"/>
    <col min="3139" max="3140" width="3.28515625" style="22" customWidth="1"/>
    <col min="3141" max="3142" width="4.5703125" style="22" customWidth="1"/>
    <col min="3143" max="3143" width="4" style="22" customWidth="1"/>
    <col min="3144" max="3144" width="9.42578125" style="22" bestFit="1" customWidth="1"/>
    <col min="3145" max="3145" width="4.140625" style="22" customWidth="1"/>
    <col min="3146" max="3328" width="11.42578125" style="22"/>
    <col min="3329" max="3329" width="9.42578125" style="22" customWidth="1"/>
    <col min="3330" max="3330" width="11.42578125" style="22" customWidth="1"/>
    <col min="3331" max="3331" width="7.5703125" style="22" customWidth="1"/>
    <col min="3332" max="3334" width="6.140625" style="22" customWidth="1"/>
    <col min="3335" max="3335" width="8.7109375" style="22" customWidth="1"/>
    <col min="3336" max="3336" width="2.7109375" style="22" bestFit="1" customWidth="1"/>
    <col min="3337" max="3337" width="13.140625" style="22" customWidth="1"/>
    <col min="3338" max="3338" width="8.85546875" style="22" customWidth="1"/>
    <col min="3339" max="3339" width="8" style="22" customWidth="1"/>
    <col min="3340" max="3342" width="7.7109375" style="22" customWidth="1"/>
    <col min="3343" max="3343" width="4.7109375" style="22" customWidth="1"/>
    <col min="3344" max="3344" width="3.7109375" style="22" customWidth="1"/>
    <col min="3345" max="3345" width="4.42578125" style="22" customWidth="1"/>
    <col min="3346" max="3346" width="4.7109375" style="22" customWidth="1"/>
    <col min="3347" max="3382" width="0" style="22" hidden="1" customWidth="1"/>
    <col min="3383" max="3385" width="3.7109375" style="22" customWidth="1"/>
    <col min="3386" max="3386" width="0" style="22" hidden="1" customWidth="1"/>
    <col min="3387" max="3387" width="3.7109375" style="22" customWidth="1"/>
    <col min="3388" max="3388" width="17.28515625" style="22" customWidth="1"/>
    <col min="3389" max="3389" width="12.85546875" style="22" customWidth="1"/>
    <col min="3390" max="3390" width="15.5703125" style="22" customWidth="1"/>
    <col min="3391" max="3391" width="14.85546875" style="22" customWidth="1"/>
    <col min="3392" max="3392" width="7.140625" style="22" bestFit="1" customWidth="1"/>
    <col min="3393" max="3393" width="6.5703125" style="22" bestFit="1" customWidth="1"/>
    <col min="3394" max="3394" width="9" style="22" customWidth="1"/>
    <col min="3395" max="3396" width="3.28515625" style="22" customWidth="1"/>
    <col min="3397" max="3398" width="4.5703125" style="22" customWidth="1"/>
    <col min="3399" max="3399" width="4" style="22" customWidth="1"/>
    <col min="3400" max="3400" width="9.42578125" style="22" bestFit="1" customWidth="1"/>
    <col min="3401" max="3401" width="4.140625" style="22" customWidth="1"/>
    <col min="3402" max="3584" width="11.42578125" style="22"/>
    <col min="3585" max="3585" width="9.42578125" style="22" customWidth="1"/>
    <col min="3586" max="3586" width="11.42578125" style="22" customWidth="1"/>
    <col min="3587" max="3587" width="7.5703125" style="22" customWidth="1"/>
    <col min="3588" max="3590" width="6.140625" style="22" customWidth="1"/>
    <col min="3591" max="3591" width="8.7109375" style="22" customWidth="1"/>
    <col min="3592" max="3592" width="2.7109375" style="22" bestFit="1" customWidth="1"/>
    <col min="3593" max="3593" width="13.140625" style="22" customWidth="1"/>
    <col min="3594" max="3594" width="8.85546875" style="22" customWidth="1"/>
    <col min="3595" max="3595" width="8" style="22" customWidth="1"/>
    <col min="3596" max="3598" width="7.7109375" style="22" customWidth="1"/>
    <col min="3599" max="3599" width="4.7109375" style="22" customWidth="1"/>
    <col min="3600" max="3600" width="3.7109375" style="22" customWidth="1"/>
    <col min="3601" max="3601" width="4.42578125" style="22" customWidth="1"/>
    <col min="3602" max="3602" width="4.7109375" style="22" customWidth="1"/>
    <col min="3603" max="3638" width="0" style="22" hidden="1" customWidth="1"/>
    <col min="3639" max="3641" width="3.7109375" style="22" customWidth="1"/>
    <col min="3642" max="3642" width="0" style="22" hidden="1" customWidth="1"/>
    <col min="3643" max="3643" width="3.7109375" style="22" customWidth="1"/>
    <col min="3644" max="3644" width="17.28515625" style="22" customWidth="1"/>
    <col min="3645" max="3645" width="12.85546875" style="22" customWidth="1"/>
    <col min="3646" max="3646" width="15.5703125" style="22" customWidth="1"/>
    <col min="3647" max="3647" width="14.85546875" style="22" customWidth="1"/>
    <col min="3648" max="3648" width="7.140625" style="22" bestFit="1" customWidth="1"/>
    <col min="3649" max="3649" width="6.5703125" style="22" bestFit="1" customWidth="1"/>
    <col min="3650" max="3650" width="9" style="22" customWidth="1"/>
    <col min="3651" max="3652" width="3.28515625" style="22" customWidth="1"/>
    <col min="3653" max="3654" width="4.5703125" style="22" customWidth="1"/>
    <col min="3655" max="3655" width="4" style="22" customWidth="1"/>
    <col min="3656" max="3656" width="9.42578125" style="22" bestFit="1" customWidth="1"/>
    <col min="3657" max="3657" width="4.140625" style="22" customWidth="1"/>
    <col min="3658" max="3840" width="11.42578125" style="22"/>
    <col min="3841" max="3841" width="9.42578125" style="22" customWidth="1"/>
    <col min="3842" max="3842" width="11.42578125" style="22" customWidth="1"/>
    <col min="3843" max="3843" width="7.5703125" style="22" customWidth="1"/>
    <col min="3844" max="3846" width="6.140625" style="22" customWidth="1"/>
    <col min="3847" max="3847" width="8.7109375" style="22" customWidth="1"/>
    <col min="3848" max="3848" width="2.7109375" style="22" bestFit="1" customWidth="1"/>
    <col min="3849" max="3849" width="13.140625" style="22" customWidth="1"/>
    <col min="3850" max="3850" width="8.85546875" style="22" customWidth="1"/>
    <col min="3851" max="3851" width="8" style="22" customWidth="1"/>
    <col min="3852" max="3854" width="7.7109375" style="22" customWidth="1"/>
    <col min="3855" max="3855" width="4.7109375" style="22" customWidth="1"/>
    <col min="3856" max="3856" width="3.7109375" style="22" customWidth="1"/>
    <col min="3857" max="3857" width="4.42578125" style="22" customWidth="1"/>
    <col min="3858" max="3858" width="4.7109375" style="22" customWidth="1"/>
    <col min="3859" max="3894" width="0" style="22" hidden="1" customWidth="1"/>
    <col min="3895" max="3897" width="3.7109375" style="22" customWidth="1"/>
    <col min="3898" max="3898" width="0" style="22" hidden="1" customWidth="1"/>
    <col min="3899" max="3899" width="3.7109375" style="22" customWidth="1"/>
    <col min="3900" max="3900" width="17.28515625" style="22" customWidth="1"/>
    <col min="3901" max="3901" width="12.85546875" style="22" customWidth="1"/>
    <col min="3902" max="3902" width="15.5703125" style="22" customWidth="1"/>
    <col min="3903" max="3903" width="14.85546875" style="22" customWidth="1"/>
    <col min="3904" max="3904" width="7.140625" style="22" bestFit="1" customWidth="1"/>
    <col min="3905" max="3905" width="6.5703125" style="22" bestFit="1" customWidth="1"/>
    <col min="3906" max="3906" width="9" style="22" customWidth="1"/>
    <col min="3907" max="3908" width="3.28515625" style="22" customWidth="1"/>
    <col min="3909" max="3910" width="4.5703125" style="22" customWidth="1"/>
    <col min="3911" max="3911" width="4" style="22" customWidth="1"/>
    <col min="3912" max="3912" width="9.42578125" style="22" bestFit="1" customWidth="1"/>
    <col min="3913" max="3913" width="4.140625" style="22" customWidth="1"/>
    <col min="3914" max="4096" width="11.42578125" style="22"/>
    <col min="4097" max="4097" width="9.42578125" style="22" customWidth="1"/>
    <col min="4098" max="4098" width="11.42578125" style="22" customWidth="1"/>
    <col min="4099" max="4099" width="7.5703125" style="22" customWidth="1"/>
    <col min="4100" max="4102" width="6.140625" style="22" customWidth="1"/>
    <col min="4103" max="4103" width="8.7109375" style="22" customWidth="1"/>
    <col min="4104" max="4104" width="2.7109375" style="22" bestFit="1" customWidth="1"/>
    <col min="4105" max="4105" width="13.140625" style="22" customWidth="1"/>
    <col min="4106" max="4106" width="8.85546875" style="22" customWidth="1"/>
    <col min="4107" max="4107" width="8" style="22" customWidth="1"/>
    <col min="4108" max="4110" width="7.7109375" style="22" customWidth="1"/>
    <col min="4111" max="4111" width="4.7109375" style="22" customWidth="1"/>
    <col min="4112" max="4112" width="3.7109375" style="22" customWidth="1"/>
    <col min="4113" max="4113" width="4.42578125" style="22" customWidth="1"/>
    <col min="4114" max="4114" width="4.7109375" style="22" customWidth="1"/>
    <col min="4115" max="4150" width="0" style="22" hidden="1" customWidth="1"/>
    <col min="4151" max="4153" width="3.7109375" style="22" customWidth="1"/>
    <col min="4154" max="4154" width="0" style="22" hidden="1" customWidth="1"/>
    <col min="4155" max="4155" width="3.7109375" style="22" customWidth="1"/>
    <col min="4156" max="4156" width="17.28515625" style="22" customWidth="1"/>
    <col min="4157" max="4157" width="12.85546875" style="22" customWidth="1"/>
    <col min="4158" max="4158" width="15.5703125" style="22" customWidth="1"/>
    <col min="4159" max="4159" width="14.85546875" style="22" customWidth="1"/>
    <col min="4160" max="4160" width="7.140625" style="22" bestFit="1" customWidth="1"/>
    <col min="4161" max="4161" width="6.5703125" style="22" bestFit="1" customWidth="1"/>
    <col min="4162" max="4162" width="9" style="22" customWidth="1"/>
    <col min="4163" max="4164" width="3.28515625" style="22" customWidth="1"/>
    <col min="4165" max="4166" width="4.5703125" style="22" customWidth="1"/>
    <col min="4167" max="4167" width="4" style="22" customWidth="1"/>
    <col min="4168" max="4168" width="9.42578125" style="22" bestFit="1" customWidth="1"/>
    <col min="4169" max="4169" width="4.140625" style="22" customWidth="1"/>
    <col min="4170" max="4352" width="11.42578125" style="22"/>
    <col min="4353" max="4353" width="9.42578125" style="22" customWidth="1"/>
    <col min="4354" max="4354" width="11.42578125" style="22" customWidth="1"/>
    <col min="4355" max="4355" width="7.5703125" style="22" customWidth="1"/>
    <col min="4356" max="4358" width="6.140625" style="22" customWidth="1"/>
    <col min="4359" max="4359" width="8.7109375" style="22" customWidth="1"/>
    <col min="4360" max="4360" width="2.7109375" style="22" bestFit="1" customWidth="1"/>
    <col min="4361" max="4361" width="13.140625" style="22" customWidth="1"/>
    <col min="4362" max="4362" width="8.85546875" style="22" customWidth="1"/>
    <col min="4363" max="4363" width="8" style="22" customWidth="1"/>
    <col min="4364" max="4366" width="7.7109375" style="22" customWidth="1"/>
    <col min="4367" max="4367" width="4.7109375" style="22" customWidth="1"/>
    <col min="4368" max="4368" width="3.7109375" style="22" customWidth="1"/>
    <col min="4369" max="4369" width="4.42578125" style="22" customWidth="1"/>
    <col min="4370" max="4370" width="4.7109375" style="22" customWidth="1"/>
    <col min="4371" max="4406" width="0" style="22" hidden="1" customWidth="1"/>
    <col min="4407" max="4409" width="3.7109375" style="22" customWidth="1"/>
    <col min="4410" max="4410" width="0" style="22" hidden="1" customWidth="1"/>
    <col min="4411" max="4411" width="3.7109375" style="22" customWidth="1"/>
    <col min="4412" max="4412" width="17.28515625" style="22" customWidth="1"/>
    <col min="4413" max="4413" width="12.85546875" style="22" customWidth="1"/>
    <col min="4414" max="4414" width="15.5703125" style="22" customWidth="1"/>
    <col min="4415" max="4415" width="14.85546875" style="22" customWidth="1"/>
    <col min="4416" max="4416" width="7.140625" style="22" bestFit="1" customWidth="1"/>
    <col min="4417" max="4417" width="6.5703125" style="22" bestFit="1" customWidth="1"/>
    <col min="4418" max="4418" width="9" style="22" customWidth="1"/>
    <col min="4419" max="4420" width="3.28515625" style="22" customWidth="1"/>
    <col min="4421" max="4422" width="4.5703125" style="22" customWidth="1"/>
    <col min="4423" max="4423" width="4" style="22" customWidth="1"/>
    <col min="4424" max="4424" width="9.42578125" style="22" bestFit="1" customWidth="1"/>
    <col min="4425" max="4425" width="4.140625" style="22" customWidth="1"/>
    <col min="4426" max="4608" width="11.42578125" style="22"/>
    <col min="4609" max="4609" width="9.42578125" style="22" customWidth="1"/>
    <col min="4610" max="4610" width="11.42578125" style="22" customWidth="1"/>
    <col min="4611" max="4611" width="7.5703125" style="22" customWidth="1"/>
    <col min="4612" max="4614" width="6.140625" style="22" customWidth="1"/>
    <col min="4615" max="4615" width="8.7109375" style="22" customWidth="1"/>
    <col min="4616" max="4616" width="2.7109375" style="22" bestFit="1" customWidth="1"/>
    <col min="4617" max="4617" width="13.140625" style="22" customWidth="1"/>
    <col min="4618" max="4618" width="8.85546875" style="22" customWidth="1"/>
    <col min="4619" max="4619" width="8" style="22" customWidth="1"/>
    <col min="4620" max="4622" width="7.7109375" style="22" customWidth="1"/>
    <col min="4623" max="4623" width="4.7109375" style="22" customWidth="1"/>
    <col min="4624" max="4624" width="3.7109375" style="22" customWidth="1"/>
    <col min="4625" max="4625" width="4.42578125" style="22" customWidth="1"/>
    <col min="4626" max="4626" width="4.7109375" style="22" customWidth="1"/>
    <col min="4627" max="4662" width="0" style="22" hidden="1" customWidth="1"/>
    <col min="4663" max="4665" width="3.7109375" style="22" customWidth="1"/>
    <col min="4666" max="4666" width="0" style="22" hidden="1" customWidth="1"/>
    <col min="4667" max="4667" width="3.7109375" style="22" customWidth="1"/>
    <col min="4668" max="4668" width="17.28515625" style="22" customWidth="1"/>
    <col min="4669" max="4669" width="12.85546875" style="22" customWidth="1"/>
    <col min="4670" max="4670" width="15.5703125" style="22" customWidth="1"/>
    <col min="4671" max="4671" width="14.85546875" style="22" customWidth="1"/>
    <col min="4672" max="4672" width="7.140625" style="22" bestFit="1" customWidth="1"/>
    <col min="4673" max="4673" width="6.5703125" style="22" bestFit="1" customWidth="1"/>
    <col min="4674" max="4674" width="9" style="22" customWidth="1"/>
    <col min="4675" max="4676" width="3.28515625" style="22" customWidth="1"/>
    <col min="4677" max="4678" width="4.5703125" style="22" customWidth="1"/>
    <col min="4679" max="4679" width="4" style="22" customWidth="1"/>
    <col min="4680" max="4680" width="9.42578125" style="22" bestFit="1" customWidth="1"/>
    <col min="4681" max="4681" width="4.140625" style="22" customWidth="1"/>
    <col min="4682" max="4864" width="11.42578125" style="22"/>
    <col min="4865" max="4865" width="9.42578125" style="22" customWidth="1"/>
    <col min="4866" max="4866" width="11.42578125" style="22" customWidth="1"/>
    <col min="4867" max="4867" width="7.5703125" style="22" customWidth="1"/>
    <col min="4868" max="4870" width="6.140625" style="22" customWidth="1"/>
    <col min="4871" max="4871" width="8.7109375" style="22" customWidth="1"/>
    <col min="4872" max="4872" width="2.7109375" style="22" bestFit="1" customWidth="1"/>
    <col min="4873" max="4873" width="13.140625" style="22" customWidth="1"/>
    <col min="4874" max="4874" width="8.85546875" style="22" customWidth="1"/>
    <col min="4875" max="4875" width="8" style="22" customWidth="1"/>
    <col min="4876" max="4878" width="7.7109375" style="22" customWidth="1"/>
    <col min="4879" max="4879" width="4.7109375" style="22" customWidth="1"/>
    <col min="4880" max="4880" width="3.7109375" style="22" customWidth="1"/>
    <col min="4881" max="4881" width="4.42578125" style="22" customWidth="1"/>
    <col min="4882" max="4882" width="4.7109375" style="22" customWidth="1"/>
    <col min="4883" max="4918" width="0" style="22" hidden="1" customWidth="1"/>
    <col min="4919" max="4921" width="3.7109375" style="22" customWidth="1"/>
    <col min="4922" max="4922" width="0" style="22" hidden="1" customWidth="1"/>
    <col min="4923" max="4923" width="3.7109375" style="22" customWidth="1"/>
    <col min="4924" max="4924" width="17.28515625" style="22" customWidth="1"/>
    <col min="4925" max="4925" width="12.85546875" style="22" customWidth="1"/>
    <col min="4926" max="4926" width="15.5703125" style="22" customWidth="1"/>
    <col min="4927" max="4927" width="14.85546875" style="22" customWidth="1"/>
    <col min="4928" max="4928" width="7.140625" style="22" bestFit="1" customWidth="1"/>
    <col min="4929" max="4929" width="6.5703125" style="22" bestFit="1" customWidth="1"/>
    <col min="4930" max="4930" width="9" style="22" customWidth="1"/>
    <col min="4931" max="4932" width="3.28515625" style="22" customWidth="1"/>
    <col min="4933" max="4934" width="4.5703125" style="22" customWidth="1"/>
    <col min="4935" max="4935" width="4" style="22" customWidth="1"/>
    <col min="4936" max="4936" width="9.42578125" style="22" bestFit="1" customWidth="1"/>
    <col min="4937" max="4937" width="4.140625" style="22" customWidth="1"/>
    <col min="4938" max="5120" width="11.42578125" style="22"/>
    <col min="5121" max="5121" width="9.42578125" style="22" customWidth="1"/>
    <col min="5122" max="5122" width="11.42578125" style="22" customWidth="1"/>
    <col min="5123" max="5123" width="7.5703125" style="22" customWidth="1"/>
    <col min="5124" max="5126" width="6.140625" style="22" customWidth="1"/>
    <col min="5127" max="5127" width="8.7109375" style="22" customWidth="1"/>
    <col min="5128" max="5128" width="2.7109375" style="22" bestFit="1" customWidth="1"/>
    <col min="5129" max="5129" width="13.140625" style="22" customWidth="1"/>
    <col min="5130" max="5130" width="8.85546875" style="22" customWidth="1"/>
    <col min="5131" max="5131" width="8" style="22" customWidth="1"/>
    <col min="5132" max="5134" width="7.7109375" style="22" customWidth="1"/>
    <col min="5135" max="5135" width="4.7109375" style="22" customWidth="1"/>
    <col min="5136" max="5136" width="3.7109375" style="22" customWidth="1"/>
    <col min="5137" max="5137" width="4.42578125" style="22" customWidth="1"/>
    <col min="5138" max="5138" width="4.7109375" style="22" customWidth="1"/>
    <col min="5139" max="5174" width="0" style="22" hidden="1" customWidth="1"/>
    <col min="5175" max="5177" width="3.7109375" style="22" customWidth="1"/>
    <col min="5178" max="5178" width="0" style="22" hidden="1" customWidth="1"/>
    <col min="5179" max="5179" width="3.7109375" style="22" customWidth="1"/>
    <col min="5180" max="5180" width="17.28515625" style="22" customWidth="1"/>
    <col min="5181" max="5181" width="12.85546875" style="22" customWidth="1"/>
    <col min="5182" max="5182" width="15.5703125" style="22" customWidth="1"/>
    <col min="5183" max="5183" width="14.85546875" style="22" customWidth="1"/>
    <col min="5184" max="5184" width="7.140625" style="22" bestFit="1" customWidth="1"/>
    <col min="5185" max="5185" width="6.5703125" style="22" bestFit="1" customWidth="1"/>
    <col min="5186" max="5186" width="9" style="22" customWidth="1"/>
    <col min="5187" max="5188" width="3.28515625" style="22" customWidth="1"/>
    <col min="5189" max="5190" width="4.5703125" style="22" customWidth="1"/>
    <col min="5191" max="5191" width="4" style="22" customWidth="1"/>
    <col min="5192" max="5192" width="9.42578125" style="22" bestFit="1" customWidth="1"/>
    <col min="5193" max="5193" width="4.140625" style="22" customWidth="1"/>
    <col min="5194" max="5376" width="11.42578125" style="22"/>
    <col min="5377" max="5377" width="9.42578125" style="22" customWidth="1"/>
    <col min="5378" max="5378" width="11.42578125" style="22" customWidth="1"/>
    <col min="5379" max="5379" width="7.5703125" style="22" customWidth="1"/>
    <col min="5380" max="5382" width="6.140625" style="22" customWidth="1"/>
    <col min="5383" max="5383" width="8.7109375" style="22" customWidth="1"/>
    <col min="5384" max="5384" width="2.7109375" style="22" bestFit="1" customWidth="1"/>
    <col min="5385" max="5385" width="13.140625" style="22" customWidth="1"/>
    <col min="5386" max="5386" width="8.85546875" style="22" customWidth="1"/>
    <col min="5387" max="5387" width="8" style="22" customWidth="1"/>
    <col min="5388" max="5390" width="7.7109375" style="22" customWidth="1"/>
    <col min="5391" max="5391" width="4.7109375" style="22" customWidth="1"/>
    <col min="5392" max="5392" width="3.7109375" style="22" customWidth="1"/>
    <col min="5393" max="5393" width="4.42578125" style="22" customWidth="1"/>
    <col min="5394" max="5394" width="4.7109375" style="22" customWidth="1"/>
    <col min="5395" max="5430" width="0" style="22" hidden="1" customWidth="1"/>
    <col min="5431" max="5433" width="3.7109375" style="22" customWidth="1"/>
    <col min="5434" max="5434" width="0" style="22" hidden="1" customWidth="1"/>
    <col min="5435" max="5435" width="3.7109375" style="22" customWidth="1"/>
    <col min="5436" max="5436" width="17.28515625" style="22" customWidth="1"/>
    <col min="5437" max="5437" width="12.85546875" style="22" customWidth="1"/>
    <col min="5438" max="5438" width="15.5703125" style="22" customWidth="1"/>
    <col min="5439" max="5439" width="14.85546875" style="22" customWidth="1"/>
    <col min="5440" max="5440" width="7.140625" style="22" bestFit="1" customWidth="1"/>
    <col min="5441" max="5441" width="6.5703125" style="22" bestFit="1" customWidth="1"/>
    <col min="5442" max="5442" width="9" style="22" customWidth="1"/>
    <col min="5443" max="5444" width="3.28515625" style="22" customWidth="1"/>
    <col min="5445" max="5446" width="4.5703125" style="22" customWidth="1"/>
    <col min="5447" max="5447" width="4" style="22" customWidth="1"/>
    <col min="5448" max="5448" width="9.42578125" style="22" bestFit="1" customWidth="1"/>
    <col min="5449" max="5449" width="4.140625" style="22" customWidth="1"/>
    <col min="5450" max="5632" width="11.42578125" style="22"/>
    <col min="5633" max="5633" width="9.42578125" style="22" customWidth="1"/>
    <col min="5634" max="5634" width="11.42578125" style="22" customWidth="1"/>
    <col min="5635" max="5635" width="7.5703125" style="22" customWidth="1"/>
    <col min="5636" max="5638" width="6.140625" style="22" customWidth="1"/>
    <col min="5639" max="5639" width="8.7109375" style="22" customWidth="1"/>
    <col min="5640" max="5640" width="2.7109375" style="22" bestFit="1" customWidth="1"/>
    <col min="5641" max="5641" width="13.140625" style="22" customWidth="1"/>
    <col min="5642" max="5642" width="8.85546875" style="22" customWidth="1"/>
    <col min="5643" max="5643" width="8" style="22" customWidth="1"/>
    <col min="5644" max="5646" width="7.7109375" style="22" customWidth="1"/>
    <col min="5647" max="5647" width="4.7109375" style="22" customWidth="1"/>
    <col min="5648" max="5648" width="3.7109375" style="22" customWidth="1"/>
    <col min="5649" max="5649" width="4.42578125" style="22" customWidth="1"/>
    <col min="5650" max="5650" width="4.7109375" style="22" customWidth="1"/>
    <col min="5651" max="5686" width="0" style="22" hidden="1" customWidth="1"/>
    <col min="5687" max="5689" width="3.7109375" style="22" customWidth="1"/>
    <col min="5690" max="5690" width="0" style="22" hidden="1" customWidth="1"/>
    <col min="5691" max="5691" width="3.7109375" style="22" customWidth="1"/>
    <col min="5692" max="5692" width="17.28515625" style="22" customWidth="1"/>
    <col min="5693" max="5693" width="12.85546875" style="22" customWidth="1"/>
    <col min="5694" max="5694" width="15.5703125" style="22" customWidth="1"/>
    <col min="5695" max="5695" width="14.85546875" style="22" customWidth="1"/>
    <col min="5696" max="5696" width="7.140625" style="22" bestFit="1" customWidth="1"/>
    <col min="5697" max="5697" width="6.5703125" style="22" bestFit="1" customWidth="1"/>
    <col min="5698" max="5698" width="9" style="22" customWidth="1"/>
    <col min="5699" max="5700" width="3.28515625" style="22" customWidth="1"/>
    <col min="5701" max="5702" width="4.5703125" style="22" customWidth="1"/>
    <col min="5703" max="5703" width="4" style="22" customWidth="1"/>
    <col min="5704" max="5704" width="9.42578125" style="22" bestFit="1" customWidth="1"/>
    <col min="5705" max="5705" width="4.140625" style="22" customWidth="1"/>
    <col min="5706" max="5888" width="11.42578125" style="22"/>
    <col min="5889" max="5889" width="9.42578125" style="22" customWidth="1"/>
    <col min="5890" max="5890" width="11.42578125" style="22" customWidth="1"/>
    <col min="5891" max="5891" width="7.5703125" style="22" customWidth="1"/>
    <col min="5892" max="5894" width="6.140625" style="22" customWidth="1"/>
    <col min="5895" max="5895" width="8.7109375" style="22" customWidth="1"/>
    <col min="5896" max="5896" width="2.7109375" style="22" bestFit="1" customWidth="1"/>
    <col min="5897" max="5897" width="13.140625" style="22" customWidth="1"/>
    <col min="5898" max="5898" width="8.85546875" style="22" customWidth="1"/>
    <col min="5899" max="5899" width="8" style="22" customWidth="1"/>
    <col min="5900" max="5902" width="7.7109375" style="22" customWidth="1"/>
    <col min="5903" max="5903" width="4.7109375" style="22" customWidth="1"/>
    <col min="5904" max="5904" width="3.7109375" style="22" customWidth="1"/>
    <col min="5905" max="5905" width="4.42578125" style="22" customWidth="1"/>
    <col min="5906" max="5906" width="4.7109375" style="22" customWidth="1"/>
    <col min="5907" max="5942" width="0" style="22" hidden="1" customWidth="1"/>
    <col min="5943" max="5945" width="3.7109375" style="22" customWidth="1"/>
    <col min="5946" max="5946" width="0" style="22" hidden="1" customWidth="1"/>
    <col min="5947" max="5947" width="3.7109375" style="22" customWidth="1"/>
    <col min="5948" max="5948" width="17.28515625" style="22" customWidth="1"/>
    <col min="5949" max="5949" width="12.85546875" style="22" customWidth="1"/>
    <col min="5950" max="5950" width="15.5703125" style="22" customWidth="1"/>
    <col min="5951" max="5951" width="14.85546875" style="22" customWidth="1"/>
    <col min="5952" max="5952" width="7.140625" style="22" bestFit="1" customWidth="1"/>
    <col min="5953" max="5953" width="6.5703125" style="22" bestFit="1" customWidth="1"/>
    <col min="5954" max="5954" width="9" style="22" customWidth="1"/>
    <col min="5955" max="5956" width="3.28515625" style="22" customWidth="1"/>
    <col min="5957" max="5958" width="4.5703125" style="22" customWidth="1"/>
    <col min="5959" max="5959" width="4" style="22" customWidth="1"/>
    <col min="5960" max="5960" width="9.42578125" style="22" bestFit="1" customWidth="1"/>
    <col min="5961" max="5961" width="4.140625" style="22" customWidth="1"/>
    <col min="5962" max="6144" width="11.42578125" style="22"/>
    <col min="6145" max="6145" width="9.42578125" style="22" customWidth="1"/>
    <col min="6146" max="6146" width="11.42578125" style="22" customWidth="1"/>
    <col min="6147" max="6147" width="7.5703125" style="22" customWidth="1"/>
    <col min="6148" max="6150" width="6.140625" style="22" customWidth="1"/>
    <col min="6151" max="6151" width="8.7109375" style="22" customWidth="1"/>
    <col min="6152" max="6152" width="2.7109375" style="22" bestFit="1" customWidth="1"/>
    <col min="6153" max="6153" width="13.140625" style="22" customWidth="1"/>
    <col min="6154" max="6154" width="8.85546875" style="22" customWidth="1"/>
    <col min="6155" max="6155" width="8" style="22" customWidth="1"/>
    <col min="6156" max="6158" width="7.7109375" style="22" customWidth="1"/>
    <col min="6159" max="6159" width="4.7109375" style="22" customWidth="1"/>
    <col min="6160" max="6160" width="3.7109375" style="22" customWidth="1"/>
    <col min="6161" max="6161" width="4.42578125" style="22" customWidth="1"/>
    <col min="6162" max="6162" width="4.7109375" style="22" customWidth="1"/>
    <col min="6163" max="6198" width="0" style="22" hidden="1" customWidth="1"/>
    <col min="6199" max="6201" width="3.7109375" style="22" customWidth="1"/>
    <col min="6202" max="6202" width="0" style="22" hidden="1" customWidth="1"/>
    <col min="6203" max="6203" width="3.7109375" style="22" customWidth="1"/>
    <col min="6204" max="6204" width="17.28515625" style="22" customWidth="1"/>
    <col min="6205" max="6205" width="12.85546875" style="22" customWidth="1"/>
    <col min="6206" max="6206" width="15.5703125" style="22" customWidth="1"/>
    <col min="6207" max="6207" width="14.85546875" style="22" customWidth="1"/>
    <col min="6208" max="6208" width="7.140625" style="22" bestFit="1" customWidth="1"/>
    <col min="6209" max="6209" width="6.5703125" style="22" bestFit="1" customWidth="1"/>
    <col min="6210" max="6210" width="9" style="22" customWidth="1"/>
    <col min="6211" max="6212" width="3.28515625" style="22" customWidth="1"/>
    <col min="6213" max="6214" width="4.5703125" style="22" customWidth="1"/>
    <col min="6215" max="6215" width="4" style="22" customWidth="1"/>
    <col min="6216" max="6216" width="9.42578125" style="22" bestFit="1" customWidth="1"/>
    <col min="6217" max="6217" width="4.140625" style="22" customWidth="1"/>
    <col min="6218" max="6400" width="11.42578125" style="22"/>
    <col min="6401" max="6401" width="9.42578125" style="22" customWidth="1"/>
    <col min="6402" max="6402" width="11.42578125" style="22" customWidth="1"/>
    <col min="6403" max="6403" width="7.5703125" style="22" customWidth="1"/>
    <col min="6404" max="6406" width="6.140625" style="22" customWidth="1"/>
    <col min="6407" max="6407" width="8.7109375" style="22" customWidth="1"/>
    <col min="6408" max="6408" width="2.7109375" style="22" bestFit="1" customWidth="1"/>
    <col min="6409" max="6409" width="13.140625" style="22" customWidth="1"/>
    <col min="6410" max="6410" width="8.85546875" style="22" customWidth="1"/>
    <col min="6411" max="6411" width="8" style="22" customWidth="1"/>
    <col min="6412" max="6414" width="7.7109375" style="22" customWidth="1"/>
    <col min="6415" max="6415" width="4.7109375" style="22" customWidth="1"/>
    <col min="6416" max="6416" width="3.7109375" style="22" customWidth="1"/>
    <col min="6417" max="6417" width="4.42578125" style="22" customWidth="1"/>
    <col min="6418" max="6418" width="4.7109375" style="22" customWidth="1"/>
    <col min="6419" max="6454" width="0" style="22" hidden="1" customWidth="1"/>
    <col min="6455" max="6457" width="3.7109375" style="22" customWidth="1"/>
    <col min="6458" max="6458" width="0" style="22" hidden="1" customWidth="1"/>
    <col min="6459" max="6459" width="3.7109375" style="22" customWidth="1"/>
    <col min="6460" max="6460" width="17.28515625" style="22" customWidth="1"/>
    <col min="6461" max="6461" width="12.85546875" style="22" customWidth="1"/>
    <col min="6462" max="6462" width="15.5703125" style="22" customWidth="1"/>
    <col min="6463" max="6463" width="14.85546875" style="22" customWidth="1"/>
    <col min="6464" max="6464" width="7.140625" style="22" bestFit="1" customWidth="1"/>
    <col min="6465" max="6465" width="6.5703125" style="22" bestFit="1" customWidth="1"/>
    <col min="6466" max="6466" width="9" style="22" customWidth="1"/>
    <col min="6467" max="6468" width="3.28515625" style="22" customWidth="1"/>
    <col min="6469" max="6470" width="4.5703125" style="22" customWidth="1"/>
    <col min="6471" max="6471" width="4" style="22" customWidth="1"/>
    <col min="6472" max="6472" width="9.42578125" style="22" bestFit="1" customWidth="1"/>
    <col min="6473" max="6473" width="4.140625" style="22" customWidth="1"/>
    <col min="6474" max="6656" width="11.42578125" style="22"/>
    <col min="6657" max="6657" width="9.42578125" style="22" customWidth="1"/>
    <col min="6658" max="6658" width="11.42578125" style="22" customWidth="1"/>
    <col min="6659" max="6659" width="7.5703125" style="22" customWidth="1"/>
    <col min="6660" max="6662" width="6.140625" style="22" customWidth="1"/>
    <col min="6663" max="6663" width="8.7109375" style="22" customWidth="1"/>
    <col min="6664" max="6664" width="2.7109375" style="22" bestFit="1" customWidth="1"/>
    <col min="6665" max="6665" width="13.140625" style="22" customWidth="1"/>
    <col min="6666" max="6666" width="8.85546875" style="22" customWidth="1"/>
    <col min="6667" max="6667" width="8" style="22" customWidth="1"/>
    <col min="6668" max="6670" width="7.7109375" style="22" customWidth="1"/>
    <col min="6671" max="6671" width="4.7109375" style="22" customWidth="1"/>
    <col min="6672" max="6672" width="3.7109375" style="22" customWidth="1"/>
    <col min="6673" max="6673" width="4.42578125" style="22" customWidth="1"/>
    <col min="6674" max="6674" width="4.7109375" style="22" customWidth="1"/>
    <col min="6675" max="6710" width="0" style="22" hidden="1" customWidth="1"/>
    <col min="6711" max="6713" width="3.7109375" style="22" customWidth="1"/>
    <col min="6714" max="6714" width="0" style="22" hidden="1" customWidth="1"/>
    <col min="6715" max="6715" width="3.7109375" style="22" customWidth="1"/>
    <col min="6716" max="6716" width="17.28515625" style="22" customWidth="1"/>
    <col min="6717" max="6717" width="12.85546875" style="22" customWidth="1"/>
    <col min="6718" max="6718" width="15.5703125" style="22" customWidth="1"/>
    <col min="6719" max="6719" width="14.85546875" style="22" customWidth="1"/>
    <col min="6720" max="6720" width="7.140625" style="22" bestFit="1" customWidth="1"/>
    <col min="6721" max="6721" width="6.5703125" style="22" bestFit="1" customWidth="1"/>
    <col min="6722" max="6722" width="9" style="22" customWidth="1"/>
    <col min="6723" max="6724" width="3.28515625" style="22" customWidth="1"/>
    <col min="6725" max="6726" width="4.5703125" style="22" customWidth="1"/>
    <col min="6727" max="6727" width="4" style="22" customWidth="1"/>
    <col min="6728" max="6728" width="9.42578125" style="22" bestFit="1" customWidth="1"/>
    <col min="6729" max="6729" width="4.140625" style="22" customWidth="1"/>
    <col min="6730" max="6912" width="11.42578125" style="22"/>
    <col min="6913" max="6913" width="9.42578125" style="22" customWidth="1"/>
    <col min="6914" max="6914" width="11.42578125" style="22" customWidth="1"/>
    <col min="6915" max="6915" width="7.5703125" style="22" customWidth="1"/>
    <col min="6916" max="6918" width="6.140625" style="22" customWidth="1"/>
    <col min="6919" max="6919" width="8.7109375" style="22" customWidth="1"/>
    <col min="6920" max="6920" width="2.7109375" style="22" bestFit="1" customWidth="1"/>
    <col min="6921" max="6921" width="13.140625" style="22" customWidth="1"/>
    <col min="6922" max="6922" width="8.85546875" style="22" customWidth="1"/>
    <col min="6923" max="6923" width="8" style="22" customWidth="1"/>
    <col min="6924" max="6926" width="7.7109375" style="22" customWidth="1"/>
    <col min="6927" max="6927" width="4.7109375" style="22" customWidth="1"/>
    <col min="6928" max="6928" width="3.7109375" style="22" customWidth="1"/>
    <col min="6929" max="6929" width="4.42578125" style="22" customWidth="1"/>
    <col min="6930" max="6930" width="4.7109375" style="22" customWidth="1"/>
    <col min="6931" max="6966" width="0" style="22" hidden="1" customWidth="1"/>
    <col min="6967" max="6969" width="3.7109375" style="22" customWidth="1"/>
    <col min="6970" max="6970" width="0" style="22" hidden="1" customWidth="1"/>
    <col min="6971" max="6971" width="3.7109375" style="22" customWidth="1"/>
    <col min="6972" max="6972" width="17.28515625" style="22" customWidth="1"/>
    <col min="6973" max="6973" width="12.85546875" style="22" customWidth="1"/>
    <col min="6974" max="6974" width="15.5703125" style="22" customWidth="1"/>
    <col min="6975" max="6975" width="14.85546875" style="22" customWidth="1"/>
    <col min="6976" max="6976" width="7.140625" style="22" bestFit="1" customWidth="1"/>
    <col min="6977" max="6977" width="6.5703125" style="22" bestFit="1" customWidth="1"/>
    <col min="6978" max="6978" width="9" style="22" customWidth="1"/>
    <col min="6979" max="6980" width="3.28515625" style="22" customWidth="1"/>
    <col min="6981" max="6982" width="4.5703125" style="22" customWidth="1"/>
    <col min="6983" max="6983" width="4" style="22" customWidth="1"/>
    <col min="6984" max="6984" width="9.42578125" style="22" bestFit="1" customWidth="1"/>
    <col min="6985" max="6985" width="4.140625" style="22" customWidth="1"/>
    <col min="6986" max="7168" width="11.42578125" style="22"/>
    <col min="7169" max="7169" width="9.42578125" style="22" customWidth="1"/>
    <col min="7170" max="7170" width="11.42578125" style="22" customWidth="1"/>
    <col min="7171" max="7171" width="7.5703125" style="22" customWidth="1"/>
    <col min="7172" max="7174" width="6.140625" style="22" customWidth="1"/>
    <col min="7175" max="7175" width="8.7109375" style="22" customWidth="1"/>
    <col min="7176" max="7176" width="2.7109375" style="22" bestFit="1" customWidth="1"/>
    <col min="7177" max="7177" width="13.140625" style="22" customWidth="1"/>
    <col min="7178" max="7178" width="8.85546875" style="22" customWidth="1"/>
    <col min="7179" max="7179" width="8" style="22" customWidth="1"/>
    <col min="7180" max="7182" width="7.7109375" style="22" customWidth="1"/>
    <col min="7183" max="7183" width="4.7109375" style="22" customWidth="1"/>
    <col min="7184" max="7184" width="3.7109375" style="22" customWidth="1"/>
    <col min="7185" max="7185" width="4.42578125" style="22" customWidth="1"/>
    <col min="7186" max="7186" width="4.7109375" style="22" customWidth="1"/>
    <col min="7187" max="7222" width="0" style="22" hidden="1" customWidth="1"/>
    <col min="7223" max="7225" width="3.7109375" style="22" customWidth="1"/>
    <col min="7226" max="7226" width="0" style="22" hidden="1" customWidth="1"/>
    <col min="7227" max="7227" width="3.7109375" style="22" customWidth="1"/>
    <col min="7228" max="7228" width="17.28515625" style="22" customWidth="1"/>
    <col min="7229" max="7229" width="12.85546875" style="22" customWidth="1"/>
    <col min="7230" max="7230" width="15.5703125" style="22" customWidth="1"/>
    <col min="7231" max="7231" width="14.85546875" style="22" customWidth="1"/>
    <col min="7232" max="7232" width="7.140625" style="22" bestFit="1" customWidth="1"/>
    <col min="7233" max="7233" width="6.5703125" style="22" bestFit="1" customWidth="1"/>
    <col min="7234" max="7234" width="9" style="22" customWidth="1"/>
    <col min="7235" max="7236" width="3.28515625" style="22" customWidth="1"/>
    <col min="7237" max="7238" width="4.5703125" style="22" customWidth="1"/>
    <col min="7239" max="7239" width="4" style="22" customWidth="1"/>
    <col min="7240" max="7240" width="9.42578125" style="22" bestFit="1" customWidth="1"/>
    <col min="7241" max="7241" width="4.140625" style="22" customWidth="1"/>
    <col min="7242" max="7424" width="11.42578125" style="22"/>
    <col min="7425" max="7425" width="9.42578125" style="22" customWidth="1"/>
    <col min="7426" max="7426" width="11.42578125" style="22" customWidth="1"/>
    <col min="7427" max="7427" width="7.5703125" style="22" customWidth="1"/>
    <col min="7428" max="7430" width="6.140625" style="22" customWidth="1"/>
    <col min="7431" max="7431" width="8.7109375" style="22" customWidth="1"/>
    <col min="7432" max="7432" width="2.7109375" style="22" bestFit="1" customWidth="1"/>
    <col min="7433" max="7433" width="13.140625" style="22" customWidth="1"/>
    <col min="7434" max="7434" width="8.85546875" style="22" customWidth="1"/>
    <col min="7435" max="7435" width="8" style="22" customWidth="1"/>
    <col min="7436" max="7438" width="7.7109375" style="22" customWidth="1"/>
    <col min="7439" max="7439" width="4.7109375" style="22" customWidth="1"/>
    <col min="7440" max="7440" width="3.7109375" style="22" customWidth="1"/>
    <col min="7441" max="7441" width="4.42578125" style="22" customWidth="1"/>
    <col min="7442" max="7442" width="4.7109375" style="22" customWidth="1"/>
    <col min="7443" max="7478" width="0" style="22" hidden="1" customWidth="1"/>
    <col min="7479" max="7481" width="3.7109375" style="22" customWidth="1"/>
    <col min="7482" max="7482" width="0" style="22" hidden="1" customWidth="1"/>
    <col min="7483" max="7483" width="3.7109375" style="22" customWidth="1"/>
    <col min="7484" max="7484" width="17.28515625" style="22" customWidth="1"/>
    <col min="7485" max="7485" width="12.85546875" style="22" customWidth="1"/>
    <col min="7486" max="7486" width="15.5703125" style="22" customWidth="1"/>
    <col min="7487" max="7487" width="14.85546875" style="22" customWidth="1"/>
    <col min="7488" max="7488" width="7.140625" style="22" bestFit="1" customWidth="1"/>
    <col min="7489" max="7489" width="6.5703125" style="22" bestFit="1" customWidth="1"/>
    <col min="7490" max="7490" width="9" style="22" customWidth="1"/>
    <col min="7491" max="7492" width="3.28515625" style="22" customWidth="1"/>
    <col min="7493" max="7494" width="4.5703125" style="22" customWidth="1"/>
    <col min="7495" max="7495" width="4" style="22" customWidth="1"/>
    <col min="7496" max="7496" width="9.42578125" style="22" bestFit="1" customWidth="1"/>
    <col min="7497" max="7497" width="4.140625" style="22" customWidth="1"/>
    <col min="7498" max="7680" width="11.42578125" style="22"/>
    <col min="7681" max="7681" width="9.42578125" style="22" customWidth="1"/>
    <col min="7682" max="7682" width="11.42578125" style="22" customWidth="1"/>
    <col min="7683" max="7683" width="7.5703125" style="22" customWidth="1"/>
    <col min="7684" max="7686" width="6.140625" style="22" customWidth="1"/>
    <col min="7687" max="7687" width="8.7109375" style="22" customWidth="1"/>
    <col min="7688" max="7688" width="2.7109375" style="22" bestFit="1" customWidth="1"/>
    <col min="7689" max="7689" width="13.140625" style="22" customWidth="1"/>
    <col min="7690" max="7690" width="8.85546875" style="22" customWidth="1"/>
    <col min="7691" max="7691" width="8" style="22" customWidth="1"/>
    <col min="7692" max="7694" width="7.7109375" style="22" customWidth="1"/>
    <col min="7695" max="7695" width="4.7109375" style="22" customWidth="1"/>
    <col min="7696" max="7696" width="3.7109375" style="22" customWidth="1"/>
    <col min="7697" max="7697" width="4.42578125" style="22" customWidth="1"/>
    <col min="7698" max="7698" width="4.7109375" style="22" customWidth="1"/>
    <col min="7699" max="7734" width="0" style="22" hidden="1" customWidth="1"/>
    <col min="7735" max="7737" width="3.7109375" style="22" customWidth="1"/>
    <col min="7738" max="7738" width="0" style="22" hidden="1" customWidth="1"/>
    <col min="7739" max="7739" width="3.7109375" style="22" customWidth="1"/>
    <col min="7740" max="7740" width="17.28515625" style="22" customWidth="1"/>
    <col min="7741" max="7741" width="12.85546875" style="22" customWidth="1"/>
    <col min="7742" max="7742" width="15.5703125" style="22" customWidth="1"/>
    <col min="7743" max="7743" width="14.85546875" style="22" customWidth="1"/>
    <col min="7744" max="7744" width="7.140625" style="22" bestFit="1" customWidth="1"/>
    <col min="7745" max="7745" width="6.5703125" style="22" bestFit="1" customWidth="1"/>
    <col min="7746" max="7746" width="9" style="22" customWidth="1"/>
    <col min="7747" max="7748" width="3.28515625" style="22" customWidth="1"/>
    <col min="7749" max="7750" width="4.5703125" style="22" customWidth="1"/>
    <col min="7751" max="7751" width="4" style="22" customWidth="1"/>
    <col min="7752" max="7752" width="9.42578125" style="22" bestFit="1" customWidth="1"/>
    <col min="7753" max="7753" width="4.140625" style="22" customWidth="1"/>
    <col min="7754" max="7936" width="11.42578125" style="22"/>
    <col min="7937" max="7937" width="9.42578125" style="22" customWidth="1"/>
    <col min="7938" max="7938" width="11.42578125" style="22" customWidth="1"/>
    <col min="7939" max="7939" width="7.5703125" style="22" customWidth="1"/>
    <col min="7940" max="7942" width="6.140625" style="22" customWidth="1"/>
    <col min="7943" max="7943" width="8.7109375" style="22" customWidth="1"/>
    <col min="7944" max="7944" width="2.7109375" style="22" bestFit="1" customWidth="1"/>
    <col min="7945" max="7945" width="13.140625" style="22" customWidth="1"/>
    <col min="7946" max="7946" width="8.85546875" style="22" customWidth="1"/>
    <col min="7947" max="7947" width="8" style="22" customWidth="1"/>
    <col min="7948" max="7950" width="7.7109375" style="22" customWidth="1"/>
    <col min="7951" max="7951" width="4.7109375" style="22" customWidth="1"/>
    <col min="7952" max="7952" width="3.7109375" style="22" customWidth="1"/>
    <col min="7953" max="7953" width="4.42578125" style="22" customWidth="1"/>
    <col min="7954" max="7954" width="4.7109375" style="22" customWidth="1"/>
    <col min="7955" max="7990" width="0" style="22" hidden="1" customWidth="1"/>
    <col min="7991" max="7993" width="3.7109375" style="22" customWidth="1"/>
    <col min="7994" max="7994" width="0" style="22" hidden="1" customWidth="1"/>
    <col min="7995" max="7995" width="3.7109375" style="22" customWidth="1"/>
    <col min="7996" max="7996" width="17.28515625" style="22" customWidth="1"/>
    <col min="7997" max="7997" width="12.85546875" style="22" customWidth="1"/>
    <col min="7998" max="7998" width="15.5703125" style="22" customWidth="1"/>
    <col min="7999" max="7999" width="14.85546875" style="22" customWidth="1"/>
    <col min="8000" max="8000" width="7.140625" style="22" bestFit="1" customWidth="1"/>
    <col min="8001" max="8001" width="6.5703125" style="22" bestFit="1" customWidth="1"/>
    <col min="8002" max="8002" width="9" style="22" customWidth="1"/>
    <col min="8003" max="8004" width="3.28515625" style="22" customWidth="1"/>
    <col min="8005" max="8006" width="4.5703125" style="22" customWidth="1"/>
    <col min="8007" max="8007" width="4" style="22" customWidth="1"/>
    <col min="8008" max="8008" width="9.42578125" style="22" bestFit="1" customWidth="1"/>
    <col min="8009" max="8009" width="4.140625" style="22" customWidth="1"/>
    <col min="8010" max="8192" width="11.42578125" style="22"/>
    <col min="8193" max="8193" width="9.42578125" style="22" customWidth="1"/>
    <col min="8194" max="8194" width="11.42578125" style="22" customWidth="1"/>
    <col min="8195" max="8195" width="7.5703125" style="22" customWidth="1"/>
    <col min="8196" max="8198" width="6.140625" style="22" customWidth="1"/>
    <col min="8199" max="8199" width="8.7109375" style="22" customWidth="1"/>
    <col min="8200" max="8200" width="2.7109375" style="22" bestFit="1" customWidth="1"/>
    <col min="8201" max="8201" width="13.140625" style="22" customWidth="1"/>
    <col min="8202" max="8202" width="8.85546875" style="22" customWidth="1"/>
    <col min="8203" max="8203" width="8" style="22" customWidth="1"/>
    <col min="8204" max="8206" width="7.7109375" style="22" customWidth="1"/>
    <col min="8207" max="8207" width="4.7109375" style="22" customWidth="1"/>
    <col min="8208" max="8208" width="3.7109375" style="22" customWidth="1"/>
    <col min="8209" max="8209" width="4.42578125" style="22" customWidth="1"/>
    <col min="8210" max="8210" width="4.7109375" style="22" customWidth="1"/>
    <col min="8211" max="8246" width="0" style="22" hidden="1" customWidth="1"/>
    <col min="8247" max="8249" width="3.7109375" style="22" customWidth="1"/>
    <col min="8250" max="8250" width="0" style="22" hidden="1" customWidth="1"/>
    <col min="8251" max="8251" width="3.7109375" style="22" customWidth="1"/>
    <col min="8252" max="8252" width="17.28515625" style="22" customWidth="1"/>
    <col min="8253" max="8253" width="12.85546875" style="22" customWidth="1"/>
    <col min="8254" max="8254" width="15.5703125" style="22" customWidth="1"/>
    <col min="8255" max="8255" width="14.85546875" style="22" customWidth="1"/>
    <col min="8256" max="8256" width="7.140625" style="22" bestFit="1" customWidth="1"/>
    <col min="8257" max="8257" width="6.5703125" style="22" bestFit="1" customWidth="1"/>
    <col min="8258" max="8258" width="9" style="22" customWidth="1"/>
    <col min="8259" max="8260" width="3.28515625" style="22" customWidth="1"/>
    <col min="8261" max="8262" width="4.5703125" style="22" customWidth="1"/>
    <col min="8263" max="8263" width="4" style="22" customWidth="1"/>
    <col min="8264" max="8264" width="9.42578125" style="22" bestFit="1" customWidth="1"/>
    <col min="8265" max="8265" width="4.140625" style="22" customWidth="1"/>
    <col min="8266" max="8448" width="11.42578125" style="22"/>
    <col min="8449" max="8449" width="9.42578125" style="22" customWidth="1"/>
    <col min="8450" max="8450" width="11.42578125" style="22" customWidth="1"/>
    <col min="8451" max="8451" width="7.5703125" style="22" customWidth="1"/>
    <col min="8452" max="8454" width="6.140625" style="22" customWidth="1"/>
    <col min="8455" max="8455" width="8.7109375" style="22" customWidth="1"/>
    <col min="8456" max="8456" width="2.7109375" style="22" bestFit="1" customWidth="1"/>
    <col min="8457" max="8457" width="13.140625" style="22" customWidth="1"/>
    <col min="8458" max="8458" width="8.85546875" style="22" customWidth="1"/>
    <col min="8459" max="8459" width="8" style="22" customWidth="1"/>
    <col min="8460" max="8462" width="7.7109375" style="22" customWidth="1"/>
    <col min="8463" max="8463" width="4.7109375" style="22" customWidth="1"/>
    <col min="8464" max="8464" width="3.7109375" style="22" customWidth="1"/>
    <col min="8465" max="8465" width="4.42578125" style="22" customWidth="1"/>
    <col min="8466" max="8466" width="4.7109375" style="22" customWidth="1"/>
    <col min="8467" max="8502" width="0" style="22" hidden="1" customWidth="1"/>
    <col min="8503" max="8505" width="3.7109375" style="22" customWidth="1"/>
    <col min="8506" max="8506" width="0" style="22" hidden="1" customWidth="1"/>
    <col min="8507" max="8507" width="3.7109375" style="22" customWidth="1"/>
    <col min="8508" max="8508" width="17.28515625" style="22" customWidth="1"/>
    <col min="8509" max="8509" width="12.85546875" style="22" customWidth="1"/>
    <col min="8510" max="8510" width="15.5703125" style="22" customWidth="1"/>
    <col min="8511" max="8511" width="14.85546875" style="22" customWidth="1"/>
    <col min="8512" max="8512" width="7.140625" style="22" bestFit="1" customWidth="1"/>
    <col min="8513" max="8513" width="6.5703125" style="22" bestFit="1" customWidth="1"/>
    <col min="8514" max="8514" width="9" style="22" customWidth="1"/>
    <col min="8515" max="8516" width="3.28515625" style="22" customWidth="1"/>
    <col min="8517" max="8518" width="4.5703125" style="22" customWidth="1"/>
    <col min="8519" max="8519" width="4" style="22" customWidth="1"/>
    <col min="8520" max="8520" width="9.42578125" style="22" bestFit="1" customWidth="1"/>
    <col min="8521" max="8521" width="4.140625" style="22" customWidth="1"/>
    <col min="8522" max="8704" width="11.42578125" style="22"/>
    <col min="8705" max="8705" width="9.42578125" style="22" customWidth="1"/>
    <col min="8706" max="8706" width="11.42578125" style="22" customWidth="1"/>
    <col min="8707" max="8707" width="7.5703125" style="22" customWidth="1"/>
    <col min="8708" max="8710" width="6.140625" style="22" customWidth="1"/>
    <col min="8711" max="8711" width="8.7109375" style="22" customWidth="1"/>
    <col min="8712" max="8712" width="2.7109375" style="22" bestFit="1" customWidth="1"/>
    <col min="8713" max="8713" width="13.140625" style="22" customWidth="1"/>
    <col min="8714" max="8714" width="8.85546875" style="22" customWidth="1"/>
    <col min="8715" max="8715" width="8" style="22" customWidth="1"/>
    <col min="8716" max="8718" width="7.7109375" style="22" customWidth="1"/>
    <col min="8719" max="8719" width="4.7109375" style="22" customWidth="1"/>
    <col min="8720" max="8720" width="3.7109375" style="22" customWidth="1"/>
    <col min="8721" max="8721" width="4.42578125" style="22" customWidth="1"/>
    <col min="8722" max="8722" width="4.7109375" style="22" customWidth="1"/>
    <col min="8723" max="8758" width="0" style="22" hidden="1" customWidth="1"/>
    <col min="8759" max="8761" width="3.7109375" style="22" customWidth="1"/>
    <col min="8762" max="8762" width="0" style="22" hidden="1" customWidth="1"/>
    <col min="8763" max="8763" width="3.7109375" style="22" customWidth="1"/>
    <col min="8764" max="8764" width="17.28515625" style="22" customWidth="1"/>
    <col min="8765" max="8765" width="12.85546875" style="22" customWidth="1"/>
    <col min="8766" max="8766" width="15.5703125" style="22" customWidth="1"/>
    <col min="8767" max="8767" width="14.85546875" style="22" customWidth="1"/>
    <col min="8768" max="8768" width="7.140625" style="22" bestFit="1" customWidth="1"/>
    <col min="8769" max="8769" width="6.5703125" style="22" bestFit="1" customWidth="1"/>
    <col min="8770" max="8770" width="9" style="22" customWidth="1"/>
    <col min="8771" max="8772" width="3.28515625" style="22" customWidth="1"/>
    <col min="8773" max="8774" width="4.5703125" style="22" customWidth="1"/>
    <col min="8775" max="8775" width="4" style="22" customWidth="1"/>
    <col min="8776" max="8776" width="9.42578125" style="22" bestFit="1" customWidth="1"/>
    <col min="8777" max="8777" width="4.140625" style="22" customWidth="1"/>
    <col min="8778" max="8960" width="11.42578125" style="22"/>
    <col min="8961" max="8961" width="9.42578125" style="22" customWidth="1"/>
    <col min="8962" max="8962" width="11.42578125" style="22" customWidth="1"/>
    <col min="8963" max="8963" width="7.5703125" style="22" customWidth="1"/>
    <col min="8964" max="8966" width="6.140625" style="22" customWidth="1"/>
    <col min="8967" max="8967" width="8.7109375" style="22" customWidth="1"/>
    <col min="8968" max="8968" width="2.7109375" style="22" bestFit="1" customWidth="1"/>
    <col min="8969" max="8969" width="13.140625" style="22" customWidth="1"/>
    <col min="8970" max="8970" width="8.85546875" style="22" customWidth="1"/>
    <col min="8971" max="8971" width="8" style="22" customWidth="1"/>
    <col min="8972" max="8974" width="7.7109375" style="22" customWidth="1"/>
    <col min="8975" max="8975" width="4.7109375" style="22" customWidth="1"/>
    <col min="8976" max="8976" width="3.7109375" style="22" customWidth="1"/>
    <col min="8977" max="8977" width="4.42578125" style="22" customWidth="1"/>
    <col min="8978" max="8978" width="4.7109375" style="22" customWidth="1"/>
    <col min="8979" max="9014" width="0" style="22" hidden="1" customWidth="1"/>
    <col min="9015" max="9017" width="3.7109375" style="22" customWidth="1"/>
    <col min="9018" max="9018" width="0" style="22" hidden="1" customWidth="1"/>
    <col min="9019" max="9019" width="3.7109375" style="22" customWidth="1"/>
    <col min="9020" max="9020" width="17.28515625" style="22" customWidth="1"/>
    <col min="9021" max="9021" width="12.85546875" style="22" customWidth="1"/>
    <col min="9022" max="9022" width="15.5703125" style="22" customWidth="1"/>
    <col min="9023" max="9023" width="14.85546875" style="22" customWidth="1"/>
    <col min="9024" max="9024" width="7.140625" style="22" bestFit="1" customWidth="1"/>
    <col min="9025" max="9025" width="6.5703125" style="22" bestFit="1" customWidth="1"/>
    <col min="9026" max="9026" width="9" style="22" customWidth="1"/>
    <col min="9027" max="9028" width="3.28515625" style="22" customWidth="1"/>
    <col min="9029" max="9030" width="4.5703125" style="22" customWidth="1"/>
    <col min="9031" max="9031" width="4" style="22" customWidth="1"/>
    <col min="9032" max="9032" width="9.42578125" style="22" bestFit="1" customWidth="1"/>
    <col min="9033" max="9033" width="4.140625" style="22" customWidth="1"/>
    <col min="9034" max="9216" width="11.42578125" style="22"/>
    <col min="9217" max="9217" width="9.42578125" style="22" customWidth="1"/>
    <col min="9218" max="9218" width="11.42578125" style="22" customWidth="1"/>
    <col min="9219" max="9219" width="7.5703125" style="22" customWidth="1"/>
    <col min="9220" max="9222" width="6.140625" style="22" customWidth="1"/>
    <col min="9223" max="9223" width="8.7109375" style="22" customWidth="1"/>
    <col min="9224" max="9224" width="2.7109375" style="22" bestFit="1" customWidth="1"/>
    <col min="9225" max="9225" width="13.140625" style="22" customWidth="1"/>
    <col min="9226" max="9226" width="8.85546875" style="22" customWidth="1"/>
    <col min="9227" max="9227" width="8" style="22" customWidth="1"/>
    <col min="9228" max="9230" width="7.7109375" style="22" customWidth="1"/>
    <col min="9231" max="9231" width="4.7109375" style="22" customWidth="1"/>
    <col min="9232" max="9232" width="3.7109375" style="22" customWidth="1"/>
    <col min="9233" max="9233" width="4.42578125" style="22" customWidth="1"/>
    <col min="9234" max="9234" width="4.7109375" style="22" customWidth="1"/>
    <col min="9235" max="9270" width="0" style="22" hidden="1" customWidth="1"/>
    <col min="9271" max="9273" width="3.7109375" style="22" customWidth="1"/>
    <col min="9274" max="9274" width="0" style="22" hidden="1" customWidth="1"/>
    <col min="9275" max="9275" width="3.7109375" style="22" customWidth="1"/>
    <col min="9276" max="9276" width="17.28515625" style="22" customWidth="1"/>
    <col min="9277" max="9277" width="12.85546875" style="22" customWidth="1"/>
    <col min="9278" max="9278" width="15.5703125" style="22" customWidth="1"/>
    <col min="9279" max="9279" width="14.85546875" style="22" customWidth="1"/>
    <col min="9280" max="9280" width="7.140625" style="22" bestFit="1" customWidth="1"/>
    <col min="9281" max="9281" width="6.5703125" style="22" bestFit="1" customWidth="1"/>
    <col min="9282" max="9282" width="9" style="22" customWidth="1"/>
    <col min="9283" max="9284" width="3.28515625" style="22" customWidth="1"/>
    <col min="9285" max="9286" width="4.5703125" style="22" customWidth="1"/>
    <col min="9287" max="9287" width="4" style="22" customWidth="1"/>
    <col min="9288" max="9288" width="9.42578125" style="22" bestFit="1" customWidth="1"/>
    <col min="9289" max="9289" width="4.140625" style="22" customWidth="1"/>
    <col min="9290" max="9472" width="11.42578125" style="22"/>
    <col min="9473" max="9473" width="9.42578125" style="22" customWidth="1"/>
    <col min="9474" max="9474" width="11.42578125" style="22" customWidth="1"/>
    <col min="9475" max="9475" width="7.5703125" style="22" customWidth="1"/>
    <col min="9476" max="9478" width="6.140625" style="22" customWidth="1"/>
    <col min="9479" max="9479" width="8.7109375" style="22" customWidth="1"/>
    <col min="9480" max="9480" width="2.7109375" style="22" bestFit="1" customWidth="1"/>
    <col min="9481" max="9481" width="13.140625" style="22" customWidth="1"/>
    <col min="9482" max="9482" width="8.85546875" style="22" customWidth="1"/>
    <col min="9483" max="9483" width="8" style="22" customWidth="1"/>
    <col min="9484" max="9486" width="7.7109375" style="22" customWidth="1"/>
    <col min="9487" max="9487" width="4.7109375" style="22" customWidth="1"/>
    <col min="9488" max="9488" width="3.7109375" style="22" customWidth="1"/>
    <col min="9489" max="9489" width="4.42578125" style="22" customWidth="1"/>
    <col min="9490" max="9490" width="4.7109375" style="22" customWidth="1"/>
    <col min="9491" max="9526" width="0" style="22" hidden="1" customWidth="1"/>
    <col min="9527" max="9529" width="3.7109375" style="22" customWidth="1"/>
    <col min="9530" max="9530" width="0" style="22" hidden="1" customWidth="1"/>
    <col min="9531" max="9531" width="3.7109375" style="22" customWidth="1"/>
    <col min="9532" max="9532" width="17.28515625" style="22" customWidth="1"/>
    <col min="9533" max="9533" width="12.85546875" style="22" customWidth="1"/>
    <col min="9534" max="9534" width="15.5703125" style="22" customWidth="1"/>
    <col min="9535" max="9535" width="14.85546875" style="22" customWidth="1"/>
    <col min="9536" max="9536" width="7.140625" style="22" bestFit="1" customWidth="1"/>
    <col min="9537" max="9537" width="6.5703125" style="22" bestFit="1" customWidth="1"/>
    <col min="9538" max="9538" width="9" style="22" customWidth="1"/>
    <col min="9539" max="9540" width="3.28515625" style="22" customWidth="1"/>
    <col min="9541" max="9542" width="4.5703125" style="22" customWidth="1"/>
    <col min="9543" max="9543" width="4" style="22" customWidth="1"/>
    <col min="9544" max="9544" width="9.42578125" style="22" bestFit="1" customWidth="1"/>
    <col min="9545" max="9545" width="4.140625" style="22" customWidth="1"/>
    <col min="9546" max="9728" width="11.42578125" style="22"/>
    <col min="9729" max="9729" width="9.42578125" style="22" customWidth="1"/>
    <col min="9730" max="9730" width="11.42578125" style="22" customWidth="1"/>
    <col min="9731" max="9731" width="7.5703125" style="22" customWidth="1"/>
    <col min="9732" max="9734" width="6.140625" style="22" customWidth="1"/>
    <col min="9735" max="9735" width="8.7109375" style="22" customWidth="1"/>
    <col min="9736" max="9736" width="2.7109375" style="22" bestFit="1" customWidth="1"/>
    <col min="9737" max="9737" width="13.140625" style="22" customWidth="1"/>
    <col min="9738" max="9738" width="8.85546875" style="22" customWidth="1"/>
    <col min="9739" max="9739" width="8" style="22" customWidth="1"/>
    <col min="9740" max="9742" width="7.7109375" style="22" customWidth="1"/>
    <col min="9743" max="9743" width="4.7109375" style="22" customWidth="1"/>
    <col min="9744" max="9744" width="3.7109375" style="22" customWidth="1"/>
    <col min="9745" max="9745" width="4.42578125" style="22" customWidth="1"/>
    <col min="9746" max="9746" width="4.7109375" style="22" customWidth="1"/>
    <col min="9747" max="9782" width="0" style="22" hidden="1" customWidth="1"/>
    <col min="9783" max="9785" width="3.7109375" style="22" customWidth="1"/>
    <col min="9786" max="9786" width="0" style="22" hidden="1" customWidth="1"/>
    <col min="9787" max="9787" width="3.7109375" style="22" customWidth="1"/>
    <col min="9788" max="9788" width="17.28515625" style="22" customWidth="1"/>
    <col min="9789" max="9789" width="12.85546875" style="22" customWidth="1"/>
    <col min="9790" max="9790" width="15.5703125" style="22" customWidth="1"/>
    <col min="9791" max="9791" width="14.85546875" style="22" customWidth="1"/>
    <col min="9792" max="9792" width="7.140625" style="22" bestFit="1" customWidth="1"/>
    <col min="9793" max="9793" width="6.5703125" style="22" bestFit="1" customWidth="1"/>
    <col min="9794" max="9794" width="9" style="22" customWidth="1"/>
    <col min="9795" max="9796" width="3.28515625" style="22" customWidth="1"/>
    <col min="9797" max="9798" width="4.5703125" style="22" customWidth="1"/>
    <col min="9799" max="9799" width="4" style="22" customWidth="1"/>
    <col min="9800" max="9800" width="9.42578125" style="22" bestFit="1" customWidth="1"/>
    <col min="9801" max="9801" width="4.140625" style="22" customWidth="1"/>
    <col min="9802" max="9984" width="11.42578125" style="22"/>
    <col min="9985" max="9985" width="9.42578125" style="22" customWidth="1"/>
    <col min="9986" max="9986" width="11.42578125" style="22" customWidth="1"/>
    <col min="9987" max="9987" width="7.5703125" style="22" customWidth="1"/>
    <col min="9988" max="9990" width="6.140625" style="22" customWidth="1"/>
    <col min="9991" max="9991" width="8.7109375" style="22" customWidth="1"/>
    <col min="9992" max="9992" width="2.7109375" style="22" bestFit="1" customWidth="1"/>
    <col min="9993" max="9993" width="13.140625" style="22" customWidth="1"/>
    <col min="9994" max="9994" width="8.85546875" style="22" customWidth="1"/>
    <col min="9995" max="9995" width="8" style="22" customWidth="1"/>
    <col min="9996" max="9998" width="7.7109375" style="22" customWidth="1"/>
    <col min="9999" max="9999" width="4.7109375" style="22" customWidth="1"/>
    <col min="10000" max="10000" width="3.7109375" style="22" customWidth="1"/>
    <col min="10001" max="10001" width="4.42578125" style="22" customWidth="1"/>
    <col min="10002" max="10002" width="4.7109375" style="22" customWidth="1"/>
    <col min="10003" max="10038" width="0" style="22" hidden="1" customWidth="1"/>
    <col min="10039" max="10041" width="3.7109375" style="22" customWidth="1"/>
    <col min="10042" max="10042" width="0" style="22" hidden="1" customWidth="1"/>
    <col min="10043" max="10043" width="3.7109375" style="22" customWidth="1"/>
    <col min="10044" max="10044" width="17.28515625" style="22" customWidth="1"/>
    <col min="10045" max="10045" width="12.85546875" style="22" customWidth="1"/>
    <col min="10046" max="10046" width="15.5703125" style="22" customWidth="1"/>
    <col min="10047" max="10047" width="14.85546875" style="22" customWidth="1"/>
    <col min="10048" max="10048" width="7.140625" style="22" bestFit="1" customWidth="1"/>
    <col min="10049" max="10049" width="6.5703125" style="22" bestFit="1" customWidth="1"/>
    <col min="10050" max="10050" width="9" style="22" customWidth="1"/>
    <col min="10051" max="10052" width="3.28515625" style="22" customWidth="1"/>
    <col min="10053" max="10054" width="4.5703125" style="22" customWidth="1"/>
    <col min="10055" max="10055" width="4" style="22" customWidth="1"/>
    <col min="10056" max="10056" width="9.42578125" style="22" bestFit="1" customWidth="1"/>
    <col min="10057" max="10057" width="4.140625" style="22" customWidth="1"/>
    <col min="10058" max="10240" width="11.42578125" style="22"/>
    <col min="10241" max="10241" width="9.42578125" style="22" customWidth="1"/>
    <col min="10242" max="10242" width="11.42578125" style="22" customWidth="1"/>
    <col min="10243" max="10243" width="7.5703125" style="22" customWidth="1"/>
    <col min="10244" max="10246" width="6.140625" style="22" customWidth="1"/>
    <col min="10247" max="10247" width="8.7109375" style="22" customWidth="1"/>
    <col min="10248" max="10248" width="2.7109375" style="22" bestFit="1" customWidth="1"/>
    <col min="10249" max="10249" width="13.140625" style="22" customWidth="1"/>
    <col min="10250" max="10250" width="8.85546875" style="22" customWidth="1"/>
    <col min="10251" max="10251" width="8" style="22" customWidth="1"/>
    <col min="10252" max="10254" width="7.7109375" style="22" customWidth="1"/>
    <col min="10255" max="10255" width="4.7109375" style="22" customWidth="1"/>
    <col min="10256" max="10256" width="3.7109375" style="22" customWidth="1"/>
    <col min="10257" max="10257" width="4.42578125" style="22" customWidth="1"/>
    <col min="10258" max="10258" width="4.7109375" style="22" customWidth="1"/>
    <col min="10259" max="10294" width="0" style="22" hidden="1" customWidth="1"/>
    <col min="10295" max="10297" width="3.7109375" style="22" customWidth="1"/>
    <col min="10298" max="10298" width="0" style="22" hidden="1" customWidth="1"/>
    <col min="10299" max="10299" width="3.7109375" style="22" customWidth="1"/>
    <col min="10300" max="10300" width="17.28515625" style="22" customWidth="1"/>
    <col min="10301" max="10301" width="12.85546875" style="22" customWidth="1"/>
    <col min="10302" max="10302" width="15.5703125" style="22" customWidth="1"/>
    <col min="10303" max="10303" width="14.85546875" style="22" customWidth="1"/>
    <col min="10304" max="10304" width="7.140625" style="22" bestFit="1" customWidth="1"/>
    <col min="10305" max="10305" width="6.5703125" style="22" bestFit="1" customWidth="1"/>
    <col min="10306" max="10306" width="9" style="22" customWidth="1"/>
    <col min="10307" max="10308" width="3.28515625" style="22" customWidth="1"/>
    <col min="10309" max="10310" width="4.5703125" style="22" customWidth="1"/>
    <col min="10311" max="10311" width="4" style="22" customWidth="1"/>
    <col min="10312" max="10312" width="9.42578125" style="22" bestFit="1" customWidth="1"/>
    <col min="10313" max="10313" width="4.140625" style="22" customWidth="1"/>
    <col min="10314" max="10496" width="11.42578125" style="22"/>
    <col min="10497" max="10497" width="9.42578125" style="22" customWidth="1"/>
    <col min="10498" max="10498" width="11.42578125" style="22" customWidth="1"/>
    <col min="10499" max="10499" width="7.5703125" style="22" customWidth="1"/>
    <col min="10500" max="10502" width="6.140625" style="22" customWidth="1"/>
    <col min="10503" max="10503" width="8.7109375" style="22" customWidth="1"/>
    <col min="10504" max="10504" width="2.7109375" style="22" bestFit="1" customWidth="1"/>
    <col min="10505" max="10505" width="13.140625" style="22" customWidth="1"/>
    <col min="10506" max="10506" width="8.85546875" style="22" customWidth="1"/>
    <col min="10507" max="10507" width="8" style="22" customWidth="1"/>
    <col min="10508" max="10510" width="7.7109375" style="22" customWidth="1"/>
    <col min="10511" max="10511" width="4.7109375" style="22" customWidth="1"/>
    <col min="10512" max="10512" width="3.7109375" style="22" customWidth="1"/>
    <col min="10513" max="10513" width="4.42578125" style="22" customWidth="1"/>
    <col min="10514" max="10514" width="4.7109375" style="22" customWidth="1"/>
    <col min="10515" max="10550" width="0" style="22" hidden="1" customWidth="1"/>
    <col min="10551" max="10553" width="3.7109375" style="22" customWidth="1"/>
    <col min="10554" max="10554" width="0" style="22" hidden="1" customWidth="1"/>
    <col min="10555" max="10555" width="3.7109375" style="22" customWidth="1"/>
    <col min="10556" max="10556" width="17.28515625" style="22" customWidth="1"/>
    <col min="10557" max="10557" width="12.85546875" style="22" customWidth="1"/>
    <col min="10558" max="10558" width="15.5703125" style="22" customWidth="1"/>
    <col min="10559" max="10559" width="14.85546875" style="22" customWidth="1"/>
    <col min="10560" max="10560" width="7.140625" style="22" bestFit="1" customWidth="1"/>
    <col min="10561" max="10561" width="6.5703125" style="22" bestFit="1" customWidth="1"/>
    <col min="10562" max="10562" width="9" style="22" customWidth="1"/>
    <col min="10563" max="10564" width="3.28515625" style="22" customWidth="1"/>
    <col min="10565" max="10566" width="4.5703125" style="22" customWidth="1"/>
    <col min="10567" max="10567" width="4" style="22" customWidth="1"/>
    <col min="10568" max="10568" width="9.42578125" style="22" bestFit="1" customWidth="1"/>
    <col min="10569" max="10569" width="4.140625" style="22" customWidth="1"/>
    <col min="10570" max="10752" width="11.42578125" style="22"/>
    <col min="10753" max="10753" width="9.42578125" style="22" customWidth="1"/>
    <col min="10754" max="10754" width="11.42578125" style="22" customWidth="1"/>
    <col min="10755" max="10755" width="7.5703125" style="22" customWidth="1"/>
    <col min="10756" max="10758" width="6.140625" style="22" customWidth="1"/>
    <col min="10759" max="10759" width="8.7109375" style="22" customWidth="1"/>
    <col min="10760" max="10760" width="2.7109375" style="22" bestFit="1" customWidth="1"/>
    <col min="10761" max="10761" width="13.140625" style="22" customWidth="1"/>
    <col min="10762" max="10762" width="8.85546875" style="22" customWidth="1"/>
    <col min="10763" max="10763" width="8" style="22" customWidth="1"/>
    <col min="10764" max="10766" width="7.7109375" style="22" customWidth="1"/>
    <col min="10767" max="10767" width="4.7109375" style="22" customWidth="1"/>
    <col min="10768" max="10768" width="3.7109375" style="22" customWidth="1"/>
    <col min="10769" max="10769" width="4.42578125" style="22" customWidth="1"/>
    <col min="10770" max="10770" width="4.7109375" style="22" customWidth="1"/>
    <col min="10771" max="10806" width="0" style="22" hidden="1" customWidth="1"/>
    <col min="10807" max="10809" width="3.7109375" style="22" customWidth="1"/>
    <col min="10810" max="10810" width="0" style="22" hidden="1" customWidth="1"/>
    <col min="10811" max="10811" width="3.7109375" style="22" customWidth="1"/>
    <col min="10812" max="10812" width="17.28515625" style="22" customWidth="1"/>
    <col min="10813" max="10813" width="12.85546875" style="22" customWidth="1"/>
    <col min="10814" max="10814" width="15.5703125" style="22" customWidth="1"/>
    <col min="10815" max="10815" width="14.85546875" style="22" customWidth="1"/>
    <col min="10816" max="10816" width="7.140625" style="22" bestFit="1" customWidth="1"/>
    <col min="10817" max="10817" width="6.5703125" style="22" bestFit="1" customWidth="1"/>
    <col min="10818" max="10818" width="9" style="22" customWidth="1"/>
    <col min="10819" max="10820" width="3.28515625" style="22" customWidth="1"/>
    <col min="10821" max="10822" width="4.5703125" style="22" customWidth="1"/>
    <col min="10823" max="10823" width="4" style="22" customWidth="1"/>
    <col min="10824" max="10824" width="9.42578125" style="22" bestFit="1" customWidth="1"/>
    <col min="10825" max="10825" width="4.140625" style="22" customWidth="1"/>
    <col min="10826" max="11008" width="11.42578125" style="22"/>
    <col min="11009" max="11009" width="9.42578125" style="22" customWidth="1"/>
    <col min="11010" max="11010" width="11.42578125" style="22" customWidth="1"/>
    <col min="11011" max="11011" width="7.5703125" style="22" customWidth="1"/>
    <col min="11012" max="11014" width="6.140625" style="22" customWidth="1"/>
    <col min="11015" max="11015" width="8.7109375" style="22" customWidth="1"/>
    <col min="11016" max="11016" width="2.7109375" style="22" bestFit="1" customWidth="1"/>
    <col min="11017" max="11017" width="13.140625" style="22" customWidth="1"/>
    <col min="11018" max="11018" width="8.85546875" style="22" customWidth="1"/>
    <col min="11019" max="11019" width="8" style="22" customWidth="1"/>
    <col min="11020" max="11022" width="7.7109375" style="22" customWidth="1"/>
    <col min="11023" max="11023" width="4.7109375" style="22" customWidth="1"/>
    <col min="11024" max="11024" width="3.7109375" style="22" customWidth="1"/>
    <col min="11025" max="11025" width="4.42578125" style="22" customWidth="1"/>
    <col min="11026" max="11026" width="4.7109375" style="22" customWidth="1"/>
    <col min="11027" max="11062" width="0" style="22" hidden="1" customWidth="1"/>
    <col min="11063" max="11065" width="3.7109375" style="22" customWidth="1"/>
    <col min="11066" max="11066" width="0" style="22" hidden="1" customWidth="1"/>
    <col min="11067" max="11067" width="3.7109375" style="22" customWidth="1"/>
    <col min="11068" max="11068" width="17.28515625" style="22" customWidth="1"/>
    <col min="11069" max="11069" width="12.85546875" style="22" customWidth="1"/>
    <col min="11070" max="11070" width="15.5703125" style="22" customWidth="1"/>
    <col min="11071" max="11071" width="14.85546875" style="22" customWidth="1"/>
    <col min="11072" max="11072" width="7.140625" style="22" bestFit="1" customWidth="1"/>
    <col min="11073" max="11073" width="6.5703125" style="22" bestFit="1" customWidth="1"/>
    <col min="11074" max="11074" width="9" style="22" customWidth="1"/>
    <col min="11075" max="11076" width="3.28515625" style="22" customWidth="1"/>
    <col min="11077" max="11078" width="4.5703125" style="22" customWidth="1"/>
    <col min="11079" max="11079" width="4" style="22" customWidth="1"/>
    <col min="11080" max="11080" width="9.42578125" style="22" bestFit="1" customWidth="1"/>
    <col min="11081" max="11081" width="4.140625" style="22" customWidth="1"/>
    <col min="11082" max="11264" width="11.42578125" style="22"/>
    <col min="11265" max="11265" width="9.42578125" style="22" customWidth="1"/>
    <col min="11266" max="11266" width="11.42578125" style="22" customWidth="1"/>
    <col min="11267" max="11267" width="7.5703125" style="22" customWidth="1"/>
    <col min="11268" max="11270" width="6.140625" style="22" customWidth="1"/>
    <col min="11271" max="11271" width="8.7109375" style="22" customWidth="1"/>
    <col min="11272" max="11272" width="2.7109375" style="22" bestFit="1" customWidth="1"/>
    <col min="11273" max="11273" width="13.140625" style="22" customWidth="1"/>
    <col min="11274" max="11274" width="8.85546875" style="22" customWidth="1"/>
    <col min="11275" max="11275" width="8" style="22" customWidth="1"/>
    <col min="11276" max="11278" width="7.7109375" style="22" customWidth="1"/>
    <col min="11279" max="11279" width="4.7109375" style="22" customWidth="1"/>
    <col min="11280" max="11280" width="3.7109375" style="22" customWidth="1"/>
    <col min="11281" max="11281" width="4.42578125" style="22" customWidth="1"/>
    <col min="11282" max="11282" width="4.7109375" style="22" customWidth="1"/>
    <col min="11283" max="11318" width="0" style="22" hidden="1" customWidth="1"/>
    <col min="11319" max="11321" width="3.7109375" style="22" customWidth="1"/>
    <col min="11322" max="11322" width="0" style="22" hidden="1" customWidth="1"/>
    <col min="11323" max="11323" width="3.7109375" style="22" customWidth="1"/>
    <col min="11324" max="11324" width="17.28515625" style="22" customWidth="1"/>
    <col min="11325" max="11325" width="12.85546875" style="22" customWidth="1"/>
    <col min="11326" max="11326" width="15.5703125" style="22" customWidth="1"/>
    <col min="11327" max="11327" width="14.85546875" style="22" customWidth="1"/>
    <col min="11328" max="11328" width="7.140625" style="22" bestFit="1" customWidth="1"/>
    <col min="11329" max="11329" width="6.5703125" style="22" bestFit="1" customWidth="1"/>
    <col min="11330" max="11330" width="9" style="22" customWidth="1"/>
    <col min="11331" max="11332" width="3.28515625" style="22" customWidth="1"/>
    <col min="11333" max="11334" width="4.5703125" style="22" customWidth="1"/>
    <col min="11335" max="11335" width="4" style="22" customWidth="1"/>
    <col min="11336" max="11336" width="9.42578125" style="22" bestFit="1" customWidth="1"/>
    <col min="11337" max="11337" width="4.140625" style="22" customWidth="1"/>
    <col min="11338" max="11520" width="11.42578125" style="22"/>
    <col min="11521" max="11521" width="9.42578125" style="22" customWidth="1"/>
    <col min="11522" max="11522" width="11.42578125" style="22" customWidth="1"/>
    <col min="11523" max="11523" width="7.5703125" style="22" customWidth="1"/>
    <col min="11524" max="11526" width="6.140625" style="22" customWidth="1"/>
    <col min="11527" max="11527" width="8.7109375" style="22" customWidth="1"/>
    <col min="11528" max="11528" width="2.7109375" style="22" bestFit="1" customWidth="1"/>
    <col min="11529" max="11529" width="13.140625" style="22" customWidth="1"/>
    <col min="11530" max="11530" width="8.85546875" style="22" customWidth="1"/>
    <col min="11531" max="11531" width="8" style="22" customWidth="1"/>
    <col min="11532" max="11534" width="7.7109375" style="22" customWidth="1"/>
    <col min="11535" max="11535" width="4.7109375" style="22" customWidth="1"/>
    <col min="11536" max="11536" width="3.7109375" style="22" customWidth="1"/>
    <col min="11537" max="11537" width="4.42578125" style="22" customWidth="1"/>
    <col min="11538" max="11538" width="4.7109375" style="22" customWidth="1"/>
    <col min="11539" max="11574" width="0" style="22" hidden="1" customWidth="1"/>
    <col min="11575" max="11577" width="3.7109375" style="22" customWidth="1"/>
    <col min="11578" max="11578" width="0" style="22" hidden="1" customWidth="1"/>
    <col min="11579" max="11579" width="3.7109375" style="22" customWidth="1"/>
    <col min="11580" max="11580" width="17.28515625" style="22" customWidth="1"/>
    <col min="11581" max="11581" width="12.85546875" style="22" customWidth="1"/>
    <col min="11582" max="11582" width="15.5703125" style="22" customWidth="1"/>
    <col min="11583" max="11583" width="14.85546875" style="22" customWidth="1"/>
    <col min="11584" max="11584" width="7.140625" style="22" bestFit="1" customWidth="1"/>
    <col min="11585" max="11585" width="6.5703125" style="22" bestFit="1" customWidth="1"/>
    <col min="11586" max="11586" width="9" style="22" customWidth="1"/>
    <col min="11587" max="11588" width="3.28515625" style="22" customWidth="1"/>
    <col min="11589" max="11590" width="4.5703125" style="22" customWidth="1"/>
    <col min="11591" max="11591" width="4" style="22" customWidth="1"/>
    <col min="11592" max="11592" width="9.42578125" style="22" bestFit="1" customWidth="1"/>
    <col min="11593" max="11593" width="4.140625" style="22" customWidth="1"/>
    <col min="11594" max="11776" width="11.42578125" style="22"/>
    <col min="11777" max="11777" width="9.42578125" style="22" customWidth="1"/>
    <col min="11778" max="11778" width="11.42578125" style="22" customWidth="1"/>
    <col min="11779" max="11779" width="7.5703125" style="22" customWidth="1"/>
    <col min="11780" max="11782" width="6.140625" style="22" customWidth="1"/>
    <col min="11783" max="11783" width="8.7109375" style="22" customWidth="1"/>
    <col min="11784" max="11784" width="2.7109375" style="22" bestFit="1" customWidth="1"/>
    <col min="11785" max="11785" width="13.140625" style="22" customWidth="1"/>
    <col min="11786" max="11786" width="8.85546875" style="22" customWidth="1"/>
    <col min="11787" max="11787" width="8" style="22" customWidth="1"/>
    <col min="11788" max="11790" width="7.7109375" style="22" customWidth="1"/>
    <col min="11791" max="11791" width="4.7109375" style="22" customWidth="1"/>
    <col min="11792" max="11792" width="3.7109375" style="22" customWidth="1"/>
    <col min="11793" max="11793" width="4.42578125" style="22" customWidth="1"/>
    <col min="11794" max="11794" width="4.7109375" style="22" customWidth="1"/>
    <col min="11795" max="11830" width="0" style="22" hidden="1" customWidth="1"/>
    <col min="11831" max="11833" width="3.7109375" style="22" customWidth="1"/>
    <col min="11834" max="11834" width="0" style="22" hidden="1" customWidth="1"/>
    <col min="11835" max="11835" width="3.7109375" style="22" customWidth="1"/>
    <col min="11836" max="11836" width="17.28515625" style="22" customWidth="1"/>
    <col min="11837" max="11837" width="12.85546875" style="22" customWidth="1"/>
    <col min="11838" max="11838" width="15.5703125" style="22" customWidth="1"/>
    <col min="11839" max="11839" width="14.85546875" style="22" customWidth="1"/>
    <col min="11840" max="11840" width="7.140625" style="22" bestFit="1" customWidth="1"/>
    <col min="11841" max="11841" width="6.5703125" style="22" bestFit="1" customWidth="1"/>
    <col min="11842" max="11842" width="9" style="22" customWidth="1"/>
    <col min="11843" max="11844" width="3.28515625" style="22" customWidth="1"/>
    <col min="11845" max="11846" width="4.5703125" style="22" customWidth="1"/>
    <col min="11847" max="11847" width="4" style="22" customWidth="1"/>
    <col min="11848" max="11848" width="9.42578125" style="22" bestFit="1" customWidth="1"/>
    <col min="11849" max="11849" width="4.140625" style="22" customWidth="1"/>
    <col min="11850" max="12032" width="11.42578125" style="22"/>
    <col min="12033" max="12033" width="9.42578125" style="22" customWidth="1"/>
    <col min="12034" max="12034" width="11.42578125" style="22" customWidth="1"/>
    <col min="12035" max="12035" width="7.5703125" style="22" customWidth="1"/>
    <col min="12036" max="12038" width="6.140625" style="22" customWidth="1"/>
    <col min="12039" max="12039" width="8.7109375" style="22" customWidth="1"/>
    <col min="12040" max="12040" width="2.7109375" style="22" bestFit="1" customWidth="1"/>
    <col min="12041" max="12041" width="13.140625" style="22" customWidth="1"/>
    <col min="12042" max="12042" width="8.85546875" style="22" customWidth="1"/>
    <col min="12043" max="12043" width="8" style="22" customWidth="1"/>
    <col min="12044" max="12046" width="7.7109375" style="22" customWidth="1"/>
    <col min="12047" max="12047" width="4.7109375" style="22" customWidth="1"/>
    <col min="12048" max="12048" width="3.7109375" style="22" customWidth="1"/>
    <col min="12049" max="12049" width="4.42578125" style="22" customWidth="1"/>
    <col min="12050" max="12050" width="4.7109375" style="22" customWidth="1"/>
    <col min="12051" max="12086" width="0" style="22" hidden="1" customWidth="1"/>
    <col min="12087" max="12089" width="3.7109375" style="22" customWidth="1"/>
    <col min="12090" max="12090" width="0" style="22" hidden="1" customWidth="1"/>
    <col min="12091" max="12091" width="3.7109375" style="22" customWidth="1"/>
    <col min="12092" max="12092" width="17.28515625" style="22" customWidth="1"/>
    <col min="12093" max="12093" width="12.85546875" style="22" customWidth="1"/>
    <col min="12094" max="12094" width="15.5703125" style="22" customWidth="1"/>
    <col min="12095" max="12095" width="14.85546875" style="22" customWidth="1"/>
    <col min="12096" max="12096" width="7.140625" style="22" bestFit="1" customWidth="1"/>
    <col min="12097" max="12097" width="6.5703125" style="22" bestFit="1" customWidth="1"/>
    <col min="12098" max="12098" width="9" style="22" customWidth="1"/>
    <col min="12099" max="12100" width="3.28515625" style="22" customWidth="1"/>
    <col min="12101" max="12102" width="4.5703125" style="22" customWidth="1"/>
    <col min="12103" max="12103" width="4" style="22" customWidth="1"/>
    <col min="12104" max="12104" width="9.42578125" style="22" bestFit="1" customWidth="1"/>
    <col min="12105" max="12105" width="4.140625" style="22" customWidth="1"/>
    <col min="12106" max="12288" width="11.42578125" style="22"/>
    <col min="12289" max="12289" width="9.42578125" style="22" customWidth="1"/>
    <col min="12290" max="12290" width="11.42578125" style="22" customWidth="1"/>
    <col min="12291" max="12291" width="7.5703125" style="22" customWidth="1"/>
    <col min="12292" max="12294" width="6.140625" style="22" customWidth="1"/>
    <col min="12295" max="12295" width="8.7109375" style="22" customWidth="1"/>
    <col min="12296" max="12296" width="2.7109375" style="22" bestFit="1" customWidth="1"/>
    <col min="12297" max="12297" width="13.140625" style="22" customWidth="1"/>
    <col min="12298" max="12298" width="8.85546875" style="22" customWidth="1"/>
    <col min="12299" max="12299" width="8" style="22" customWidth="1"/>
    <col min="12300" max="12302" width="7.7109375" style="22" customWidth="1"/>
    <col min="12303" max="12303" width="4.7109375" style="22" customWidth="1"/>
    <col min="12304" max="12304" width="3.7109375" style="22" customWidth="1"/>
    <col min="12305" max="12305" width="4.42578125" style="22" customWidth="1"/>
    <col min="12306" max="12306" width="4.7109375" style="22" customWidth="1"/>
    <col min="12307" max="12342" width="0" style="22" hidden="1" customWidth="1"/>
    <col min="12343" max="12345" width="3.7109375" style="22" customWidth="1"/>
    <col min="12346" max="12346" width="0" style="22" hidden="1" customWidth="1"/>
    <col min="12347" max="12347" width="3.7109375" style="22" customWidth="1"/>
    <col min="12348" max="12348" width="17.28515625" style="22" customWidth="1"/>
    <col min="12349" max="12349" width="12.85546875" style="22" customWidth="1"/>
    <col min="12350" max="12350" width="15.5703125" style="22" customWidth="1"/>
    <col min="12351" max="12351" width="14.85546875" style="22" customWidth="1"/>
    <col min="12352" max="12352" width="7.140625" style="22" bestFit="1" customWidth="1"/>
    <col min="12353" max="12353" width="6.5703125" style="22" bestFit="1" customWidth="1"/>
    <col min="12354" max="12354" width="9" style="22" customWidth="1"/>
    <col min="12355" max="12356" width="3.28515625" style="22" customWidth="1"/>
    <col min="12357" max="12358" width="4.5703125" style="22" customWidth="1"/>
    <col min="12359" max="12359" width="4" style="22" customWidth="1"/>
    <col min="12360" max="12360" width="9.42578125" style="22" bestFit="1" customWidth="1"/>
    <col min="12361" max="12361" width="4.140625" style="22" customWidth="1"/>
    <col min="12362" max="12544" width="11.42578125" style="22"/>
    <col min="12545" max="12545" width="9.42578125" style="22" customWidth="1"/>
    <col min="12546" max="12546" width="11.42578125" style="22" customWidth="1"/>
    <col min="12547" max="12547" width="7.5703125" style="22" customWidth="1"/>
    <col min="12548" max="12550" width="6.140625" style="22" customWidth="1"/>
    <col min="12551" max="12551" width="8.7109375" style="22" customWidth="1"/>
    <col min="12552" max="12552" width="2.7109375" style="22" bestFit="1" customWidth="1"/>
    <col min="12553" max="12553" width="13.140625" style="22" customWidth="1"/>
    <col min="12554" max="12554" width="8.85546875" style="22" customWidth="1"/>
    <col min="12555" max="12555" width="8" style="22" customWidth="1"/>
    <col min="12556" max="12558" width="7.7109375" style="22" customWidth="1"/>
    <col min="12559" max="12559" width="4.7109375" style="22" customWidth="1"/>
    <col min="12560" max="12560" width="3.7109375" style="22" customWidth="1"/>
    <col min="12561" max="12561" width="4.42578125" style="22" customWidth="1"/>
    <col min="12562" max="12562" width="4.7109375" style="22" customWidth="1"/>
    <col min="12563" max="12598" width="0" style="22" hidden="1" customWidth="1"/>
    <col min="12599" max="12601" width="3.7109375" style="22" customWidth="1"/>
    <col min="12602" max="12602" width="0" style="22" hidden="1" customWidth="1"/>
    <col min="12603" max="12603" width="3.7109375" style="22" customWidth="1"/>
    <col min="12604" max="12604" width="17.28515625" style="22" customWidth="1"/>
    <col min="12605" max="12605" width="12.85546875" style="22" customWidth="1"/>
    <col min="12606" max="12606" width="15.5703125" style="22" customWidth="1"/>
    <col min="12607" max="12607" width="14.85546875" style="22" customWidth="1"/>
    <col min="12608" max="12608" width="7.140625" style="22" bestFit="1" customWidth="1"/>
    <col min="12609" max="12609" width="6.5703125" style="22" bestFit="1" customWidth="1"/>
    <col min="12610" max="12610" width="9" style="22" customWidth="1"/>
    <col min="12611" max="12612" width="3.28515625" style="22" customWidth="1"/>
    <col min="12613" max="12614" width="4.5703125" style="22" customWidth="1"/>
    <col min="12615" max="12615" width="4" style="22" customWidth="1"/>
    <col min="12616" max="12616" width="9.42578125" style="22" bestFit="1" customWidth="1"/>
    <col min="12617" max="12617" width="4.140625" style="22" customWidth="1"/>
    <col min="12618" max="12800" width="11.42578125" style="22"/>
    <col min="12801" max="12801" width="9.42578125" style="22" customWidth="1"/>
    <col min="12802" max="12802" width="11.42578125" style="22" customWidth="1"/>
    <col min="12803" max="12803" width="7.5703125" style="22" customWidth="1"/>
    <col min="12804" max="12806" width="6.140625" style="22" customWidth="1"/>
    <col min="12807" max="12807" width="8.7109375" style="22" customWidth="1"/>
    <col min="12808" max="12808" width="2.7109375" style="22" bestFit="1" customWidth="1"/>
    <col min="12809" max="12809" width="13.140625" style="22" customWidth="1"/>
    <col min="12810" max="12810" width="8.85546875" style="22" customWidth="1"/>
    <col min="12811" max="12811" width="8" style="22" customWidth="1"/>
    <col min="12812" max="12814" width="7.7109375" style="22" customWidth="1"/>
    <col min="12815" max="12815" width="4.7109375" style="22" customWidth="1"/>
    <col min="12816" max="12816" width="3.7109375" style="22" customWidth="1"/>
    <col min="12817" max="12817" width="4.42578125" style="22" customWidth="1"/>
    <col min="12818" max="12818" width="4.7109375" style="22" customWidth="1"/>
    <col min="12819" max="12854" width="0" style="22" hidden="1" customWidth="1"/>
    <col min="12855" max="12857" width="3.7109375" style="22" customWidth="1"/>
    <col min="12858" max="12858" width="0" style="22" hidden="1" customWidth="1"/>
    <col min="12859" max="12859" width="3.7109375" style="22" customWidth="1"/>
    <col min="12860" max="12860" width="17.28515625" style="22" customWidth="1"/>
    <col min="12861" max="12861" width="12.85546875" style="22" customWidth="1"/>
    <col min="12862" max="12862" width="15.5703125" style="22" customWidth="1"/>
    <col min="12863" max="12863" width="14.85546875" style="22" customWidth="1"/>
    <col min="12864" max="12864" width="7.140625" style="22" bestFit="1" customWidth="1"/>
    <col min="12865" max="12865" width="6.5703125" style="22" bestFit="1" customWidth="1"/>
    <col min="12866" max="12866" width="9" style="22" customWidth="1"/>
    <col min="12867" max="12868" width="3.28515625" style="22" customWidth="1"/>
    <col min="12869" max="12870" width="4.5703125" style="22" customWidth="1"/>
    <col min="12871" max="12871" width="4" style="22" customWidth="1"/>
    <col min="12872" max="12872" width="9.42578125" style="22" bestFit="1" customWidth="1"/>
    <col min="12873" max="12873" width="4.140625" style="22" customWidth="1"/>
    <col min="12874" max="13056" width="11.42578125" style="22"/>
    <col min="13057" max="13057" width="9.42578125" style="22" customWidth="1"/>
    <col min="13058" max="13058" width="11.42578125" style="22" customWidth="1"/>
    <col min="13059" max="13059" width="7.5703125" style="22" customWidth="1"/>
    <col min="13060" max="13062" width="6.140625" style="22" customWidth="1"/>
    <col min="13063" max="13063" width="8.7109375" style="22" customWidth="1"/>
    <col min="13064" max="13064" width="2.7109375" style="22" bestFit="1" customWidth="1"/>
    <col min="13065" max="13065" width="13.140625" style="22" customWidth="1"/>
    <col min="13066" max="13066" width="8.85546875" style="22" customWidth="1"/>
    <col min="13067" max="13067" width="8" style="22" customWidth="1"/>
    <col min="13068" max="13070" width="7.7109375" style="22" customWidth="1"/>
    <col min="13071" max="13071" width="4.7109375" style="22" customWidth="1"/>
    <col min="13072" max="13072" width="3.7109375" style="22" customWidth="1"/>
    <col min="13073" max="13073" width="4.42578125" style="22" customWidth="1"/>
    <col min="13074" max="13074" width="4.7109375" style="22" customWidth="1"/>
    <col min="13075" max="13110" width="0" style="22" hidden="1" customWidth="1"/>
    <col min="13111" max="13113" width="3.7109375" style="22" customWidth="1"/>
    <col min="13114" max="13114" width="0" style="22" hidden="1" customWidth="1"/>
    <col min="13115" max="13115" width="3.7109375" style="22" customWidth="1"/>
    <col min="13116" max="13116" width="17.28515625" style="22" customWidth="1"/>
    <col min="13117" max="13117" width="12.85546875" style="22" customWidth="1"/>
    <col min="13118" max="13118" width="15.5703125" style="22" customWidth="1"/>
    <col min="13119" max="13119" width="14.85546875" style="22" customWidth="1"/>
    <col min="13120" max="13120" width="7.140625" style="22" bestFit="1" customWidth="1"/>
    <col min="13121" max="13121" width="6.5703125" style="22" bestFit="1" customWidth="1"/>
    <col min="13122" max="13122" width="9" style="22" customWidth="1"/>
    <col min="13123" max="13124" width="3.28515625" style="22" customWidth="1"/>
    <col min="13125" max="13126" width="4.5703125" style="22" customWidth="1"/>
    <col min="13127" max="13127" width="4" style="22" customWidth="1"/>
    <col min="13128" max="13128" width="9.42578125" style="22" bestFit="1" customWidth="1"/>
    <col min="13129" max="13129" width="4.140625" style="22" customWidth="1"/>
    <col min="13130" max="13312" width="11.42578125" style="22"/>
    <col min="13313" max="13313" width="9.42578125" style="22" customWidth="1"/>
    <col min="13314" max="13314" width="11.42578125" style="22" customWidth="1"/>
    <col min="13315" max="13315" width="7.5703125" style="22" customWidth="1"/>
    <col min="13316" max="13318" width="6.140625" style="22" customWidth="1"/>
    <col min="13319" max="13319" width="8.7109375" style="22" customWidth="1"/>
    <col min="13320" max="13320" width="2.7109375" style="22" bestFit="1" customWidth="1"/>
    <col min="13321" max="13321" width="13.140625" style="22" customWidth="1"/>
    <col min="13322" max="13322" width="8.85546875" style="22" customWidth="1"/>
    <col min="13323" max="13323" width="8" style="22" customWidth="1"/>
    <col min="13324" max="13326" width="7.7109375" style="22" customWidth="1"/>
    <col min="13327" max="13327" width="4.7109375" style="22" customWidth="1"/>
    <col min="13328" max="13328" width="3.7109375" style="22" customWidth="1"/>
    <col min="13329" max="13329" width="4.42578125" style="22" customWidth="1"/>
    <col min="13330" max="13330" width="4.7109375" style="22" customWidth="1"/>
    <col min="13331" max="13366" width="0" style="22" hidden="1" customWidth="1"/>
    <col min="13367" max="13369" width="3.7109375" style="22" customWidth="1"/>
    <col min="13370" max="13370" width="0" style="22" hidden="1" customWidth="1"/>
    <col min="13371" max="13371" width="3.7109375" style="22" customWidth="1"/>
    <col min="13372" max="13372" width="17.28515625" style="22" customWidth="1"/>
    <col min="13373" max="13373" width="12.85546875" style="22" customWidth="1"/>
    <col min="13374" max="13374" width="15.5703125" style="22" customWidth="1"/>
    <col min="13375" max="13375" width="14.85546875" style="22" customWidth="1"/>
    <col min="13376" max="13376" width="7.140625" style="22" bestFit="1" customWidth="1"/>
    <col min="13377" max="13377" width="6.5703125" style="22" bestFit="1" customWidth="1"/>
    <col min="13378" max="13378" width="9" style="22" customWidth="1"/>
    <col min="13379" max="13380" width="3.28515625" style="22" customWidth="1"/>
    <col min="13381" max="13382" width="4.5703125" style="22" customWidth="1"/>
    <col min="13383" max="13383" width="4" style="22" customWidth="1"/>
    <col min="13384" max="13384" width="9.42578125" style="22" bestFit="1" customWidth="1"/>
    <col min="13385" max="13385" width="4.140625" style="22" customWidth="1"/>
    <col min="13386" max="13568" width="11.42578125" style="22"/>
    <col min="13569" max="13569" width="9.42578125" style="22" customWidth="1"/>
    <col min="13570" max="13570" width="11.42578125" style="22" customWidth="1"/>
    <col min="13571" max="13571" width="7.5703125" style="22" customWidth="1"/>
    <col min="13572" max="13574" width="6.140625" style="22" customWidth="1"/>
    <col min="13575" max="13575" width="8.7109375" style="22" customWidth="1"/>
    <col min="13576" max="13576" width="2.7109375" style="22" bestFit="1" customWidth="1"/>
    <col min="13577" max="13577" width="13.140625" style="22" customWidth="1"/>
    <col min="13578" max="13578" width="8.85546875" style="22" customWidth="1"/>
    <col min="13579" max="13579" width="8" style="22" customWidth="1"/>
    <col min="13580" max="13582" width="7.7109375" style="22" customWidth="1"/>
    <col min="13583" max="13583" width="4.7109375" style="22" customWidth="1"/>
    <col min="13584" max="13584" width="3.7109375" style="22" customWidth="1"/>
    <col min="13585" max="13585" width="4.42578125" style="22" customWidth="1"/>
    <col min="13586" max="13586" width="4.7109375" style="22" customWidth="1"/>
    <col min="13587" max="13622" width="0" style="22" hidden="1" customWidth="1"/>
    <col min="13623" max="13625" width="3.7109375" style="22" customWidth="1"/>
    <col min="13626" max="13626" width="0" style="22" hidden="1" customWidth="1"/>
    <col min="13627" max="13627" width="3.7109375" style="22" customWidth="1"/>
    <col min="13628" max="13628" width="17.28515625" style="22" customWidth="1"/>
    <col min="13629" max="13629" width="12.85546875" style="22" customWidth="1"/>
    <col min="13630" max="13630" width="15.5703125" style="22" customWidth="1"/>
    <col min="13631" max="13631" width="14.85546875" style="22" customWidth="1"/>
    <col min="13632" max="13632" width="7.140625" style="22" bestFit="1" customWidth="1"/>
    <col min="13633" max="13633" width="6.5703125" style="22" bestFit="1" customWidth="1"/>
    <col min="13634" max="13634" width="9" style="22" customWidth="1"/>
    <col min="13635" max="13636" width="3.28515625" style="22" customWidth="1"/>
    <col min="13637" max="13638" width="4.5703125" style="22" customWidth="1"/>
    <col min="13639" max="13639" width="4" style="22" customWidth="1"/>
    <col min="13640" max="13640" width="9.42578125" style="22" bestFit="1" customWidth="1"/>
    <col min="13641" max="13641" width="4.140625" style="22" customWidth="1"/>
    <col min="13642" max="13824" width="11.42578125" style="22"/>
    <col min="13825" max="13825" width="9.42578125" style="22" customWidth="1"/>
    <col min="13826" max="13826" width="11.42578125" style="22" customWidth="1"/>
    <col min="13827" max="13827" width="7.5703125" style="22" customWidth="1"/>
    <col min="13828" max="13830" width="6.140625" style="22" customWidth="1"/>
    <col min="13831" max="13831" width="8.7109375" style="22" customWidth="1"/>
    <col min="13832" max="13832" width="2.7109375" style="22" bestFit="1" customWidth="1"/>
    <col min="13833" max="13833" width="13.140625" style="22" customWidth="1"/>
    <col min="13834" max="13834" width="8.85546875" style="22" customWidth="1"/>
    <col min="13835" max="13835" width="8" style="22" customWidth="1"/>
    <col min="13836" max="13838" width="7.7109375" style="22" customWidth="1"/>
    <col min="13839" max="13839" width="4.7109375" style="22" customWidth="1"/>
    <col min="13840" max="13840" width="3.7109375" style="22" customWidth="1"/>
    <col min="13841" max="13841" width="4.42578125" style="22" customWidth="1"/>
    <col min="13842" max="13842" width="4.7109375" style="22" customWidth="1"/>
    <col min="13843" max="13878" width="0" style="22" hidden="1" customWidth="1"/>
    <col min="13879" max="13881" width="3.7109375" style="22" customWidth="1"/>
    <col min="13882" max="13882" width="0" style="22" hidden="1" customWidth="1"/>
    <col min="13883" max="13883" width="3.7109375" style="22" customWidth="1"/>
    <col min="13884" max="13884" width="17.28515625" style="22" customWidth="1"/>
    <col min="13885" max="13885" width="12.85546875" style="22" customWidth="1"/>
    <col min="13886" max="13886" width="15.5703125" style="22" customWidth="1"/>
    <col min="13887" max="13887" width="14.85546875" style="22" customWidth="1"/>
    <col min="13888" max="13888" width="7.140625" style="22" bestFit="1" customWidth="1"/>
    <col min="13889" max="13889" width="6.5703125" style="22" bestFit="1" customWidth="1"/>
    <col min="13890" max="13890" width="9" style="22" customWidth="1"/>
    <col min="13891" max="13892" width="3.28515625" style="22" customWidth="1"/>
    <col min="13893" max="13894" width="4.5703125" style="22" customWidth="1"/>
    <col min="13895" max="13895" width="4" style="22" customWidth="1"/>
    <col min="13896" max="13896" width="9.42578125" style="22" bestFit="1" customWidth="1"/>
    <col min="13897" max="13897" width="4.140625" style="22" customWidth="1"/>
    <col min="13898" max="14080" width="11.42578125" style="22"/>
    <col min="14081" max="14081" width="9.42578125" style="22" customWidth="1"/>
    <col min="14082" max="14082" width="11.42578125" style="22" customWidth="1"/>
    <col min="14083" max="14083" width="7.5703125" style="22" customWidth="1"/>
    <col min="14084" max="14086" width="6.140625" style="22" customWidth="1"/>
    <col min="14087" max="14087" width="8.7109375" style="22" customWidth="1"/>
    <col min="14088" max="14088" width="2.7109375" style="22" bestFit="1" customWidth="1"/>
    <col min="14089" max="14089" width="13.140625" style="22" customWidth="1"/>
    <col min="14090" max="14090" width="8.85546875" style="22" customWidth="1"/>
    <col min="14091" max="14091" width="8" style="22" customWidth="1"/>
    <col min="14092" max="14094" width="7.7109375" style="22" customWidth="1"/>
    <col min="14095" max="14095" width="4.7109375" style="22" customWidth="1"/>
    <col min="14096" max="14096" width="3.7109375" style="22" customWidth="1"/>
    <col min="14097" max="14097" width="4.42578125" style="22" customWidth="1"/>
    <col min="14098" max="14098" width="4.7109375" style="22" customWidth="1"/>
    <col min="14099" max="14134" width="0" style="22" hidden="1" customWidth="1"/>
    <col min="14135" max="14137" width="3.7109375" style="22" customWidth="1"/>
    <col min="14138" max="14138" width="0" style="22" hidden="1" customWidth="1"/>
    <col min="14139" max="14139" width="3.7109375" style="22" customWidth="1"/>
    <col min="14140" max="14140" width="17.28515625" style="22" customWidth="1"/>
    <col min="14141" max="14141" width="12.85546875" style="22" customWidth="1"/>
    <col min="14142" max="14142" width="15.5703125" style="22" customWidth="1"/>
    <col min="14143" max="14143" width="14.85546875" style="22" customWidth="1"/>
    <col min="14144" max="14144" width="7.140625" style="22" bestFit="1" customWidth="1"/>
    <col min="14145" max="14145" width="6.5703125" style="22" bestFit="1" customWidth="1"/>
    <col min="14146" max="14146" width="9" style="22" customWidth="1"/>
    <col min="14147" max="14148" width="3.28515625" style="22" customWidth="1"/>
    <col min="14149" max="14150" width="4.5703125" style="22" customWidth="1"/>
    <col min="14151" max="14151" width="4" style="22" customWidth="1"/>
    <col min="14152" max="14152" width="9.42578125" style="22" bestFit="1" customWidth="1"/>
    <col min="14153" max="14153" width="4.140625" style="22" customWidth="1"/>
    <col min="14154" max="14336" width="11.42578125" style="22"/>
    <col min="14337" max="14337" width="9.42578125" style="22" customWidth="1"/>
    <col min="14338" max="14338" width="11.42578125" style="22" customWidth="1"/>
    <col min="14339" max="14339" width="7.5703125" style="22" customWidth="1"/>
    <col min="14340" max="14342" width="6.140625" style="22" customWidth="1"/>
    <col min="14343" max="14343" width="8.7109375" style="22" customWidth="1"/>
    <col min="14344" max="14344" width="2.7109375" style="22" bestFit="1" customWidth="1"/>
    <col min="14345" max="14345" width="13.140625" style="22" customWidth="1"/>
    <col min="14346" max="14346" width="8.85546875" style="22" customWidth="1"/>
    <col min="14347" max="14347" width="8" style="22" customWidth="1"/>
    <col min="14348" max="14350" width="7.7109375" style="22" customWidth="1"/>
    <col min="14351" max="14351" width="4.7109375" style="22" customWidth="1"/>
    <col min="14352" max="14352" width="3.7109375" style="22" customWidth="1"/>
    <col min="14353" max="14353" width="4.42578125" style="22" customWidth="1"/>
    <col min="14354" max="14354" width="4.7109375" style="22" customWidth="1"/>
    <col min="14355" max="14390" width="0" style="22" hidden="1" customWidth="1"/>
    <col min="14391" max="14393" width="3.7109375" style="22" customWidth="1"/>
    <col min="14394" max="14394" width="0" style="22" hidden="1" customWidth="1"/>
    <col min="14395" max="14395" width="3.7109375" style="22" customWidth="1"/>
    <col min="14396" max="14396" width="17.28515625" style="22" customWidth="1"/>
    <col min="14397" max="14397" width="12.85546875" style="22" customWidth="1"/>
    <col min="14398" max="14398" width="15.5703125" style="22" customWidth="1"/>
    <col min="14399" max="14399" width="14.85546875" style="22" customWidth="1"/>
    <col min="14400" max="14400" width="7.140625" style="22" bestFit="1" customWidth="1"/>
    <col min="14401" max="14401" width="6.5703125" style="22" bestFit="1" customWidth="1"/>
    <col min="14402" max="14402" width="9" style="22" customWidth="1"/>
    <col min="14403" max="14404" width="3.28515625" style="22" customWidth="1"/>
    <col min="14405" max="14406" width="4.5703125" style="22" customWidth="1"/>
    <col min="14407" max="14407" width="4" style="22" customWidth="1"/>
    <col min="14408" max="14408" width="9.42578125" style="22" bestFit="1" customWidth="1"/>
    <col min="14409" max="14409" width="4.140625" style="22" customWidth="1"/>
    <col min="14410" max="14592" width="11.42578125" style="22"/>
    <col min="14593" max="14593" width="9.42578125" style="22" customWidth="1"/>
    <col min="14594" max="14594" width="11.42578125" style="22" customWidth="1"/>
    <col min="14595" max="14595" width="7.5703125" style="22" customWidth="1"/>
    <col min="14596" max="14598" width="6.140625" style="22" customWidth="1"/>
    <col min="14599" max="14599" width="8.7109375" style="22" customWidth="1"/>
    <col min="14600" max="14600" width="2.7109375" style="22" bestFit="1" customWidth="1"/>
    <col min="14601" max="14601" width="13.140625" style="22" customWidth="1"/>
    <col min="14602" max="14602" width="8.85546875" style="22" customWidth="1"/>
    <col min="14603" max="14603" width="8" style="22" customWidth="1"/>
    <col min="14604" max="14606" width="7.7109375" style="22" customWidth="1"/>
    <col min="14607" max="14607" width="4.7109375" style="22" customWidth="1"/>
    <col min="14608" max="14608" width="3.7109375" style="22" customWidth="1"/>
    <col min="14609" max="14609" width="4.42578125" style="22" customWidth="1"/>
    <col min="14610" max="14610" width="4.7109375" style="22" customWidth="1"/>
    <col min="14611" max="14646" width="0" style="22" hidden="1" customWidth="1"/>
    <col min="14647" max="14649" width="3.7109375" style="22" customWidth="1"/>
    <col min="14650" max="14650" width="0" style="22" hidden="1" customWidth="1"/>
    <col min="14651" max="14651" width="3.7109375" style="22" customWidth="1"/>
    <col min="14652" max="14652" width="17.28515625" style="22" customWidth="1"/>
    <col min="14653" max="14653" width="12.85546875" style="22" customWidth="1"/>
    <col min="14654" max="14654" width="15.5703125" style="22" customWidth="1"/>
    <col min="14655" max="14655" width="14.85546875" style="22" customWidth="1"/>
    <col min="14656" max="14656" width="7.140625" style="22" bestFit="1" customWidth="1"/>
    <col min="14657" max="14657" width="6.5703125" style="22" bestFit="1" customWidth="1"/>
    <col min="14658" max="14658" width="9" style="22" customWidth="1"/>
    <col min="14659" max="14660" width="3.28515625" style="22" customWidth="1"/>
    <col min="14661" max="14662" width="4.5703125" style="22" customWidth="1"/>
    <col min="14663" max="14663" width="4" style="22" customWidth="1"/>
    <col min="14664" max="14664" width="9.42578125" style="22" bestFit="1" customWidth="1"/>
    <col min="14665" max="14665" width="4.140625" style="22" customWidth="1"/>
    <col min="14666" max="14848" width="11.42578125" style="22"/>
    <col min="14849" max="14849" width="9.42578125" style="22" customWidth="1"/>
    <col min="14850" max="14850" width="11.42578125" style="22" customWidth="1"/>
    <col min="14851" max="14851" width="7.5703125" style="22" customWidth="1"/>
    <col min="14852" max="14854" width="6.140625" style="22" customWidth="1"/>
    <col min="14855" max="14855" width="8.7109375" style="22" customWidth="1"/>
    <col min="14856" max="14856" width="2.7109375" style="22" bestFit="1" customWidth="1"/>
    <col min="14857" max="14857" width="13.140625" style="22" customWidth="1"/>
    <col min="14858" max="14858" width="8.85546875" style="22" customWidth="1"/>
    <col min="14859" max="14859" width="8" style="22" customWidth="1"/>
    <col min="14860" max="14862" width="7.7109375" style="22" customWidth="1"/>
    <col min="14863" max="14863" width="4.7109375" style="22" customWidth="1"/>
    <col min="14864" max="14864" width="3.7109375" style="22" customWidth="1"/>
    <col min="14865" max="14865" width="4.42578125" style="22" customWidth="1"/>
    <col min="14866" max="14866" width="4.7109375" style="22" customWidth="1"/>
    <col min="14867" max="14902" width="0" style="22" hidden="1" customWidth="1"/>
    <col min="14903" max="14905" width="3.7109375" style="22" customWidth="1"/>
    <col min="14906" max="14906" width="0" style="22" hidden="1" customWidth="1"/>
    <col min="14907" max="14907" width="3.7109375" style="22" customWidth="1"/>
    <col min="14908" max="14908" width="17.28515625" style="22" customWidth="1"/>
    <col min="14909" max="14909" width="12.85546875" style="22" customWidth="1"/>
    <col min="14910" max="14910" width="15.5703125" style="22" customWidth="1"/>
    <col min="14911" max="14911" width="14.85546875" style="22" customWidth="1"/>
    <col min="14912" max="14912" width="7.140625" style="22" bestFit="1" customWidth="1"/>
    <col min="14913" max="14913" width="6.5703125" style="22" bestFit="1" customWidth="1"/>
    <col min="14914" max="14914" width="9" style="22" customWidth="1"/>
    <col min="14915" max="14916" width="3.28515625" style="22" customWidth="1"/>
    <col min="14917" max="14918" width="4.5703125" style="22" customWidth="1"/>
    <col min="14919" max="14919" width="4" style="22" customWidth="1"/>
    <col min="14920" max="14920" width="9.42578125" style="22" bestFit="1" customWidth="1"/>
    <col min="14921" max="14921" width="4.140625" style="22" customWidth="1"/>
    <col min="14922" max="15104" width="11.42578125" style="22"/>
    <col min="15105" max="15105" width="9.42578125" style="22" customWidth="1"/>
    <col min="15106" max="15106" width="11.42578125" style="22" customWidth="1"/>
    <col min="15107" max="15107" width="7.5703125" style="22" customWidth="1"/>
    <col min="15108" max="15110" width="6.140625" style="22" customWidth="1"/>
    <col min="15111" max="15111" width="8.7109375" style="22" customWidth="1"/>
    <col min="15112" max="15112" width="2.7109375" style="22" bestFit="1" customWidth="1"/>
    <col min="15113" max="15113" width="13.140625" style="22" customWidth="1"/>
    <col min="15114" max="15114" width="8.85546875" style="22" customWidth="1"/>
    <col min="15115" max="15115" width="8" style="22" customWidth="1"/>
    <col min="15116" max="15118" width="7.7109375" style="22" customWidth="1"/>
    <col min="15119" max="15119" width="4.7109375" style="22" customWidth="1"/>
    <col min="15120" max="15120" width="3.7109375" style="22" customWidth="1"/>
    <col min="15121" max="15121" width="4.42578125" style="22" customWidth="1"/>
    <col min="15122" max="15122" width="4.7109375" style="22" customWidth="1"/>
    <col min="15123" max="15158" width="0" style="22" hidden="1" customWidth="1"/>
    <col min="15159" max="15161" width="3.7109375" style="22" customWidth="1"/>
    <col min="15162" max="15162" width="0" style="22" hidden="1" customWidth="1"/>
    <col min="15163" max="15163" width="3.7109375" style="22" customWidth="1"/>
    <col min="15164" max="15164" width="17.28515625" style="22" customWidth="1"/>
    <col min="15165" max="15165" width="12.85546875" style="22" customWidth="1"/>
    <col min="15166" max="15166" width="15.5703125" style="22" customWidth="1"/>
    <col min="15167" max="15167" width="14.85546875" style="22" customWidth="1"/>
    <col min="15168" max="15168" width="7.140625" style="22" bestFit="1" customWidth="1"/>
    <col min="15169" max="15169" width="6.5703125" style="22" bestFit="1" customWidth="1"/>
    <col min="15170" max="15170" width="9" style="22" customWidth="1"/>
    <col min="15171" max="15172" width="3.28515625" style="22" customWidth="1"/>
    <col min="15173" max="15174" width="4.5703125" style="22" customWidth="1"/>
    <col min="15175" max="15175" width="4" style="22" customWidth="1"/>
    <col min="15176" max="15176" width="9.42578125" style="22" bestFit="1" customWidth="1"/>
    <col min="15177" max="15177" width="4.140625" style="22" customWidth="1"/>
    <col min="15178" max="15360" width="11.42578125" style="22"/>
    <col min="15361" max="15361" width="9.42578125" style="22" customWidth="1"/>
    <col min="15362" max="15362" width="11.42578125" style="22" customWidth="1"/>
    <col min="15363" max="15363" width="7.5703125" style="22" customWidth="1"/>
    <col min="15364" max="15366" width="6.140625" style="22" customWidth="1"/>
    <col min="15367" max="15367" width="8.7109375" style="22" customWidth="1"/>
    <col min="15368" max="15368" width="2.7109375" style="22" bestFit="1" customWidth="1"/>
    <col min="15369" max="15369" width="13.140625" style="22" customWidth="1"/>
    <col min="15370" max="15370" width="8.85546875" style="22" customWidth="1"/>
    <col min="15371" max="15371" width="8" style="22" customWidth="1"/>
    <col min="15372" max="15374" width="7.7109375" style="22" customWidth="1"/>
    <col min="15375" max="15375" width="4.7109375" style="22" customWidth="1"/>
    <col min="15376" max="15376" width="3.7109375" style="22" customWidth="1"/>
    <col min="15377" max="15377" width="4.42578125" style="22" customWidth="1"/>
    <col min="15378" max="15378" width="4.7109375" style="22" customWidth="1"/>
    <col min="15379" max="15414" width="0" style="22" hidden="1" customWidth="1"/>
    <col min="15415" max="15417" width="3.7109375" style="22" customWidth="1"/>
    <col min="15418" max="15418" width="0" style="22" hidden="1" customWidth="1"/>
    <col min="15419" max="15419" width="3.7109375" style="22" customWidth="1"/>
    <col min="15420" max="15420" width="17.28515625" style="22" customWidth="1"/>
    <col min="15421" max="15421" width="12.85546875" style="22" customWidth="1"/>
    <col min="15422" max="15422" width="15.5703125" style="22" customWidth="1"/>
    <col min="15423" max="15423" width="14.85546875" style="22" customWidth="1"/>
    <col min="15424" max="15424" width="7.140625" style="22" bestFit="1" customWidth="1"/>
    <col min="15425" max="15425" width="6.5703125" style="22" bestFit="1" customWidth="1"/>
    <col min="15426" max="15426" width="9" style="22" customWidth="1"/>
    <col min="15427" max="15428" width="3.28515625" style="22" customWidth="1"/>
    <col min="15429" max="15430" width="4.5703125" style="22" customWidth="1"/>
    <col min="15431" max="15431" width="4" style="22" customWidth="1"/>
    <col min="15432" max="15432" width="9.42578125" style="22" bestFit="1" customWidth="1"/>
    <col min="15433" max="15433" width="4.140625" style="22" customWidth="1"/>
    <col min="15434" max="15616" width="11.42578125" style="22"/>
    <col min="15617" max="15617" width="9.42578125" style="22" customWidth="1"/>
    <col min="15618" max="15618" width="11.42578125" style="22" customWidth="1"/>
    <col min="15619" max="15619" width="7.5703125" style="22" customWidth="1"/>
    <col min="15620" max="15622" width="6.140625" style="22" customWidth="1"/>
    <col min="15623" max="15623" width="8.7109375" style="22" customWidth="1"/>
    <col min="15624" max="15624" width="2.7109375" style="22" bestFit="1" customWidth="1"/>
    <col min="15625" max="15625" width="13.140625" style="22" customWidth="1"/>
    <col min="15626" max="15626" width="8.85546875" style="22" customWidth="1"/>
    <col min="15627" max="15627" width="8" style="22" customWidth="1"/>
    <col min="15628" max="15630" width="7.7109375" style="22" customWidth="1"/>
    <col min="15631" max="15631" width="4.7109375" style="22" customWidth="1"/>
    <col min="15632" max="15632" width="3.7109375" style="22" customWidth="1"/>
    <col min="15633" max="15633" width="4.42578125" style="22" customWidth="1"/>
    <col min="15634" max="15634" width="4.7109375" style="22" customWidth="1"/>
    <col min="15635" max="15670" width="0" style="22" hidden="1" customWidth="1"/>
    <col min="15671" max="15673" width="3.7109375" style="22" customWidth="1"/>
    <col min="15674" max="15674" width="0" style="22" hidden="1" customWidth="1"/>
    <col min="15675" max="15675" width="3.7109375" style="22" customWidth="1"/>
    <col min="15676" max="15676" width="17.28515625" style="22" customWidth="1"/>
    <col min="15677" max="15677" width="12.85546875" style="22" customWidth="1"/>
    <col min="15678" max="15678" width="15.5703125" style="22" customWidth="1"/>
    <col min="15679" max="15679" width="14.85546875" style="22" customWidth="1"/>
    <col min="15680" max="15680" width="7.140625" style="22" bestFit="1" customWidth="1"/>
    <col min="15681" max="15681" width="6.5703125" style="22" bestFit="1" customWidth="1"/>
    <col min="15682" max="15682" width="9" style="22" customWidth="1"/>
    <col min="15683" max="15684" width="3.28515625" style="22" customWidth="1"/>
    <col min="15685" max="15686" width="4.5703125" style="22" customWidth="1"/>
    <col min="15687" max="15687" width="4" style="22" customWidth="1"/>
    <col min="15688" max="15688" width="9.42578125" style="22" bestFit="1" customWidth="1"/>
    <col min="15689" max="15689" width="4.140625" style="22" customWidth="1"/>
    <col min="15690" max="15872" width="11.42578125" style="22"/>
    <col min="15873" max="15873" width="9.42578125" style="22" customWidth="1"/>
    <col min="15874" max="15874" width="11.42578125" style="22" customWidth="1"/>
    <col min="15875" max="15875" width="7.5703125" style="22" customWidth="1"/>
    <col min="15876" max="15878" width="6.140625" style="22" customWidth="1"/>
    <col min="15879" max="15879" width="8.7109375" style="22" customWidth="1"/>
    <col min="15880" max="15880" width="2.7109375" style="22" bestFit="1" customWidth="1"/>
    <col min="15881" max="15881" width="13.140625" style="22" customWidth="1"/>
    <col min="15882" max="15882" width="8.85546875" style="22" customWidth="1"/>
    <col min="15883" max="15883" width="8" style="22" customWidth="1"/>
    <col min="15884" max="15886" width="7.7109375" style="22" customWidth="1"/>
    <col min="15887" max="15887" width="4.7109375" style="22" customWidth="1"/>
    <col min="15888" max="15888" width="3.7109375" style="22" customWidth="1"/>
    <col min="15889" max="15889" width="4.42578125" style="22" customWidth="1"/>
    <col min="15890" max="15890" width="4.7109375" style="22" customWidth="1"/>
    <col min="15891" max="15926" width="0" style="22" hidden="1" customWidth="1"/>
    <col min="15927" max="15929" width="3.7109375" style="22" customWidth="1"/>
    <col min="15930" max="15930" width="0" style="22" hidden="1" customWidth="1"/>
    <col min="15931" max="15931" width="3.7109375" style="22" customWidth="1"/>
    <col min="15932" max="15932" width="17.28515625" style="22" customWidth="1"/>
    <col min="15933" max="15933" width="12.85546875" style="22" customWidth="1"/>
    <col min="15934" max="15934" width="15.5703125" style="22" customWidth="1"/>
    <col min="15935" max="15935" width="14.85546875" style="22" customWidth="1"/>
    <col min="15936" max="15936" width="7.140625" style="22" bestFit="1" customWidth="1"/>
    <col min="15937" max="15937" width="6.5703125" style="22" bestFit="1" customWidth="1"/>
    <col min="15938" max="15938" width="9" style="22" customWidth="1"/>
    <col min="15939" max="15940" width="3.28515625" style="22" customWidth="1"/>
    <col min="15941" max="15942" width="4.5703125" style="22" customWidth="1"/>
    <col min="15943" max="15943" width="4" style="22" customWidth="1"/>
    <col min="15944" max="15944" width="9.42578125" style="22" bestFit="1" customWidth="1"/>
    <col min="15945" max="15945" width="4.140625" style="22" customWidth="1"/>
    <col min="15946" max="16128" width="11.42578125" style="22"/>
    <col min="16129" max="16129" width="9.42578125" style="22" customWidth="1"/>
    <col min="16130" max="16130" width="11.42578125" style="22" customWidth="1"/>
    <col min="16131" max="16131" width="7.5703125" style="22" customWidth="1"/>
    <col min="16132" max="16134" width="6.140625" style="22" customWidth="1"/>
    <col min="16135" max="16135" width="8.7109375" style="22" customWidth="1"/>
    <col min="16136" max="16136" width="2.7109375" style="22" bestFit="1" customWidth="1"/>
    <col min="16137" max="16137" width="13.140625" style="22" customWidth="1"/>
    <col min="16138" max="16138" width="8.85546875" style="22" customWidth="1"/>
    <col min="16139" max="16139" width="8" style="22" customWidth="1"/>
    <col min="16140" max="16142" width="7.7109375" style="22" customWidth="1"/>
    <col min="16143" max="16143" width="4.7109375" style="22" customWidth="1"/>
    <col min="16144" max="16144" width="3.7109375" style="22" customWidth="1"/>
    <col min="16145" max="16145" width="4.42578125" style="22" customWidth="1"/>
    <col min="16146" max="16146" width="4.7109375" style="22" customWidth="1"/>
    <col min="16147" max="16182" width="0" style="22" hidden="1" customWidth="1"/>
    <col min="16183" max="16185" width="3.7109375" style="22" customWidth="1"/>
    <col min="16186" max="16186" width="0" style="22" hidden="1" customWidth="1"/>
    <col min="16187" max="16187" width="3.7109375" style="22" customWidth="1"/>
    <col min="16188" max="16188" width="17.28515625" style="22" customWidth="1"/>
    <col min="16189" max="16189" width="12.85546875" style="22" customWidth="1"/>
    <col min="16190" max="16190" width="15.5703125" style="22" customWidth="1"/>
    <col min="16191" max="16191" width="14.85546875" style="22" customWidth="1"/>
    <col min="16192" max="16192" width="7.140625" style="22" bestFit="1" customWidth="1"/>
    <col min="16193" max="16193" width="6.5703125" style="22" bestFit="1" customWidth="1"/>
    <col min="16194" max="16194" width="9" style="22" customWidth="1"/>
    <col min="16195" max="16196" width="3.28515625" style="22" customWidth="1"/>
    <col min="16197" max="16198" width="4.5703125" style="22" customWidth="1"/>
    <col min="16199" max="16199" width="4" style="22" customWidth="1"/>
    <col min="16200" max="16200" width="9.42578125" style="22" bestFit="1" customWidth="1"/>
    <col min="16201" max="16201" width="4.140625" style="22" customWidth="1"/>
    <col min="16202" max="16384" width="11.42578125" style="22"/>
  </cols>
  <sheetData>
    <row r="1" spans="1:72" s="20" customFormat="1" ht="11.25" customHeight="1" x14ac:dyDescent="0.2">
      <c r="A1" s="771" t="s">
        <v>447</v>
      </c>
      <c r="B1" s="772"/>
      <c r="C1" s="772"/>
      <c r="D1" s="772"/>
      <c r="E1" s="772"/>
      <c r="F1" s="772"/>
      <c r="G1" s="772"/>
      <c r="H1" s="772"/>
      <c r="I1" s="772"/>
      <c r="J1" s="772"/>
      <c r="K1" s="773"/>
      <c r="L1" s="774"/>
      <c r="M1" s="775"/>
      <c r="N1" s="776"/>
      <c r="O1" s="165"/>
      <c r="P1" s="165"/>
      <c r="Q1" s="165"/>
      <c r="R1" s="165"/>
      <c r="S1" s="165"/>
      <c r="T1" s="778"/>
      <c r="U1" s="778"/>
      <c r="V1" s="196"/>
      <c r="W1" s="196"/>
      <c r="X1" s="197"/>
      <c r="Y1" s="197"/>
      <c r="Z1" s="197"/>
      <c r="AA1" s="197"/>
      <c r="AB1" s="197"/>
      <c r="AC1" s="197"/>
      <c r="AD1" s="197"/>
      <c r="AE1" s="197"/>
      <c r="AF1" s="197"/>
      <c r="AG1" s="197"/>
      <c r="AH1" s="197"/>
      <c r="AI1" s="197"/>
      <c r="AJ1" s="197"/>
      <c r="AK1" s="197"/>
      <c r="AL1" s="197"/>
      <c r="AM1" s="197"/>
      <c r="AN1" s="197"/>
      <c r="AO1" s="197"/>
      <c r="AP1" s="197"/>
      <c r="AQ1" s="197"/>
      <c r="AR1" s="197"/>
      <c r="AS1" s="197"/>
      <c r="AT1" s="197"/>
      <c r="AU1" s="197"/>
      <c r="AV1" s="197"/>
      <c r="AW1" s="197"/>
      <c r="AX1" s="197"/>
      <c r="AY1" s="197"/>
      <c r="AZ1" s="197"/>
      <c r="BA1" s="197"/>
      <c r="BB1" s="197"/>
      <c r="BC1" s="197"/>
      <c r="BD1" s="197"/>
      <c r="BE1" s="197"/>
      <c r="BF1" s="197"/>
      <c r="BG1" s="197"/>
      <c r="BH1" s="783" t="s">
        <v>448</v>
      </c>
      <c r="BI1" s="785" t="s">
        <v>1572</v>
      </c>
      <c r="BJ1" s="786"/>
      <c r="BK1" s="786"/>
      <c r="BL1" s="787"/>
      <c r="BM1" s="198"/>
      <c r="BN1" s="198"/>
      <c r="BO1" s="790" t="s">
        <v>449</v>
      </c>
      <c r="BP1" s="791"/>
      <c r="BQ1" s="791"/>
      <c r="BR1" s="791"/>
      <c r="BS1" s="791"/>
      <c r="BT1" s="792"/>
    </row>
    <row r="2" spans="1:72" s="20" customFormat="1" ht="11.25" customHeight="1" x14ac:dyDescent="0.2">
      <c r="A2" s="796" t="s">
        <v>450</v>
      </c>
      <c r="B2" s="797"/>
      <c r="C2" s="797"/>
      <c r="D2" s="797"/>
      <c r="E2" s="797"/>
      <c r="F2" s="797"/>
      <c r="G2" s="797"/>
      <c r="H2" s="797"/>
      <c r="I2" s="797"/>
      <c r="J2" s="797"/>
      <c r="K2" s="798"/>
      <c r="L2" s="777"/>
      <c r="M2" s="778"/>
      <c r="N2" s="779"/>
      <c r="O2" s="165"/>
      <c r="P2" s="165"/>
      <c r="Q2" s="165"/>
      <c r="R2" s="165"/>
      <c r="S2" s="165"/>
      <c r="T2" s="778"/>
      <c r="U2" s="778"/>
      <c r="V2" s="196"/>
      <c r="W2" s="196"/>
      <c r="X2" s="197"/>
      <c r="Y2" s="197"/>
      <c r="Z2" s="197"/>
      <c r="AA2" s="197"/>
      <c r="AB2" s="197"/>
      <c r="AC2" s="197"/>
      <c r="AD2" s="197"/>
      <c r="AE2" s="197"/>
      <c r="AF2" s="197"/>
      <c r="AG2" s="197"/>
      <c r="AH2" s="197"/>
      <c r="AI2" s="197"/>
      <c r="AJ2" s="197"/>
      <c r="AK2" s="197"/>
      <c r="AL2" s="197"/>
      <c r="AM2" s="197"/>
      <c r="AN2" s="197"/>
      <c r="AO2" s="197"/>
      <c r="AP2" s="197"/>
      <c r="AQ2" s="197"/>
      <c r="AR2" s="197"/>
      <c r="AS2" s="197"/>
      <c r="AT2" s="197"/>
      <c r="AU2" s="197"/>
      <c r="AV2" s="197"/>
      <c r="AW2" s="197"/>
      <c r="AX2" s="197"/>
      <c r="AY2" s="197"/>
      <c r="AZ2" s="197"/>
      <c r="BA2" s="197"/>
      <c r="BB2" s="197"/>
      <c r="BC2" s="197"/>
      <c r="BD2" s="197"/>
      <c r="BE2" s="197"/>
      <c r="BF2" s="197"/>
      <c r="BG2" s="197"/>
      <c r="BH2" s="784"/>
      <c r="BI2" s="788"/>
      <c r="BJ2" s="788"/>
      <c r="BK2" s="788"/>
      <c r="BL2" s="789"/>
      <c r="BM2" s="199"/>
      <c r="BN2" s="200"/>
      <c r="BO2" s="793"/>
      <c r="BP2" s="794"/>
      <c r="BQ2" s="794"/>
      <c r="BR2" s="794"/>
      <c r="BS2" s="794"/>
      <c r="BT2" s="795"/>
    </row>
    <row r="3" spans="1:72" s="20" customFormat="1" ht="12" customHeight="1" x14ac:dyDescent="0.2">
      <c r="A3" s="172" t="s">
        <v>451</v>
      </c>
      <c r="B3" s="771" t="s">
        <v>452</v>
      </c>
      <c r="C3" s="772"/>
      <c r="D3" s="772"/>
      <c r="E3" s="772"/>
      <c r="F3" s="772"/>
      <c r="G3" s="772"/>
      <c r="H3" s="772"/>
      <c r="I3" s="773"/>
      <c r="J3" s="771" t="s">
        <v>453</v>
      </c>
      <c r="K3" s="773"/>
      <c r="L3" s="777"/>
      <c r="M3" s="778"/>
      <c r="N3" s="779"/>
      <c r="O3" s="165"/>
      <c r="P3" s="165"/>
      <c r="Q3" s="165"/>
      <c r="R3" s="165"/>
      <c r="S3" s="165"/>
      <c r="T3" s="778"/>
      <c r="U3" s="778"/>
      <c r="V3" s="196"/>
      <c r="W3" s="196"/>
      <c r="X3" s="197"/>
      <c r="Y3" s="197"/>
      <c r="Z3" s="197"/>
      <c r="AA3" s="197"/>
      <c r="AB3" s="197"/>
      <c r="AC3" s="197"/>
      <c r="AD3" s="197"/>
      <c r="AE3" s="197"/>
      <c r="AF3" s="197"/>
      <c r="AG3" s="197"/>
      <c r="AH3" s="197"/>
      <c r="AI3" s="197"/>
      <c r="AJ3" s="197"/>
      <c r="AK3" s="197"/>
      <c r="AL3" s="197"/>
      <c r="AM3" s="197"/>
      <c r="AN3" s="197"/>
      <c r="AO3" s="197"/>
      <c r="AP3" s="197"/>
      <c r="AQ3" s="197"/>
      <c r="AR3" s="197"/>
      <c r="AS3" s="197"/>
      <c r="AT3" s="197"/>
      <c r="AU3" s="197"/>
      <c r="AV3" s="197"/>
      <c r="AW3" s="197"/>
      <c r="AX3" s="197"/>
      <c r="AY3" s="197"/>
      <c r="AZ3" s="197"/>
      <c r="BA3" s="197"/>
      <c r="BB3" s="197"/>
      <c r="BC3" s="197"/>
      <c r="BD3" s="197"/>
      <c r="BE3" s="197"/>
      <c r="BF3" s="197"/>
      <c r="BG3" s="197"/>
      <c r="BH3" s="784" t="s">
        <v>454</v>
      </c>
      <c r="BI3" s="801" t="s">
        <v>1228</v>
      </c>
      <c r="BJ3" s="801"/>
      <c r="BK3" s="801"/>
      <c r="BL3" s="802"/>
      <c r="BM3" s="199"/>
      <c r="BN3" s="200"/>
      <c r="BO3" s="805">
        <v>42521</v>
      </c>
      <c r="BP3" s="806"/>
      <c r="BQ3" s="806"/>
      <c r="BR3" s="806"/>
      <c r="BS3" s="806"/>
      <c r="BT3" s="807"/>
    </row>
    <row r="4" spans="1:72" s="20" customFormat="1" ht="11.25" customHeight="1" x14ac:dyDescent="0.2">
      <c r="A4" s="173" t="s">
        <v>455</v>
      </c>
      <c r="B4" s="811" t="s">
        <v>456</v>
      </c>
      <c r="C4" s="812"/>
      <c r="D4" s="812"/>
      <c r="E4" s="812"/>
      <c r="F4" s="812"/>
      <c r="G4" s="812"/>
      <c r="H4" s="812"/>
      <c r="I4" s="813"/>
      <c r="J4" s="814">
        <v>2</v>
      </c>
      <c r="K4" s="815"/>
      <c r="L4" s="780"/>
      <c r="M4" s="781"/>
      <c r="N4" s="782"/>
      <c r="O4" s="174"/>
      <c r="P4" s="174"/>
      <c r="Q4" s="174"/>
      <c r="R4" s="174"/>
      <c r="S4" s="174"/>
      <c r="T4" s="778"/>
      <c r="U4" s="778"/>
      <c r="V4" s="196"/>
      <c r="W4" s="196"/>
      <c r="X4" s="197"/>
      <c r="Y4" s="197"/>
      <c r="Z4" s="197"/>
      <c r="AA4" s="197"/>
      <c r="AB4" s="197"/>
      <c r="AC4" s="197"/>
      <c r="AD4" s="197"/>
      <c r="AE4" s="197"/>
      <c r="AF4" s="197"/>
      <c r="AG4" s="197"/>
      <c r="AH4" s="197"/>
      <c r="AI4" s="197"/>
      <c r="AJ4" s="197"/>
      <c r="AK4" s="197"/>
      <c r="AL4" s="197"/>
      <c r="AM4" s="197"/>
      <c r="AN4" s="197"/>
      <c r="AO4" s="197"/>
      <c r="AP4" s="197"/>
      <c r="AQ4" s="197"/>
      <c r="AR4" s="197"/>
      <c r="AS4" s="197"/>
      <c r="AT4" s="197"/>
      <c r="AU4" s="197"/>
      <c r="AV4" s="197"/>
      <c r="AW4" s="197"/>
      <c r="AX4" s="197"/>
      <c r="AY4" s="197"/>
      <c r="AZ4" s="197"/>
      <c r="BA4" s="197"/>
      <c r="BB4" s="197"/>
      <c r="BC4" s="197"/>
      <c r="BD4" s="197"/>
      <c r="BE4" s="197"/>
      <c r="BF4" s="197"/>
      <c r="BG4" s="197"/>
      <c r="BH4" s="799"/>
      <c r="BI4" s="803"/>
      <c r="BJ4" s="803"/>
      <c r="BK4" s="803"/>
      <c r="BL4" s="804"/>
      <c r="BM4" s="175"/>
      <c r="BN4" s="175"/>
      <c r="BO4" s="808"/>
      <c r="BP4" s="809"/>
      <c r="BQ4" s="809"/>
      <c r="BR4" s="809"/>
      <c r="BS4" s="809"/>
      <c r="BT4" s="810"/>
    </row>
    <row r="5" spans="1:72" s="21" customFormat="1" ht="5.25" customHeight="1" x14ac:dyDescent="0.2">
      <c r="A5" s="176"/>
      <c r="B5" s="177"/>
      <c r="C5" s="177"/>
      <c r="D5" s="176"/>
      <c r="E5" s="176"/>
      <c r="F5" s="176"/>
      <c r="G5" s="176"/>
      <c r="H5" s="176"/>
      <c r="I5" s="178"/>
      <c r="J5" s="178"/>
      <c r="K5" s="178"/>
      <c r="L5" s="176"/>
      <c r="M5" s="176"/>
      <c r="N5" s="176"/>
      <c r="O5" s="176"/>
      <c r="P5" s="176"/>
      <c r="Q5" s="176"/>
      <c r="R5" s="176"/>
      <c r="S5" s="176"/>
      <c r="T5" s="176"/>
      <c r="U5" s="176"/>
      <c r="V5" s="176"/>
      <c r="W5" s="176"/>
      <c r="X5" s="176"/>
      <c r="Y5" s="176"/>
      <c r="Z5" s="176"/>
      <c r="AA5" s="176"/>
      <c r="AB5" s="176"/>
      <c r="AC5" s="176"/>
      <c r="AD5" s="176"/>
      <c r="AE5" s="176"/>
      <c r="AF5" s="176"/>
      <c r="AG5" s="176"/>
      <c r="AH5" s="176"/>
      <c r="AI5" s="176"/>
      <c r="AJ5" s="176"/>
      <c r="AK5" s="176"/>
      <c r="AL5" s="176"/>
      <c r="AM5" s="176"/>
      <c r="AN5" s="176"/>
      <c r="AO5" s="176"/>
      <c r="AP5" s="176"/>
      <c r="AQ5" s="176"/>
      <c r="AR5" s="176"/>
      <c r="AS5" s="176"/>
      <c r="AT5" s="176"/>
      <c r="AU5" s="176"/>
      <c r="AV5" s="176"/>
      <c r="AW5" s="176"/>
      <c r="AX5" s="176"/>
      <c r="AY5" s="176"/>
      <c r="AZ5" s="176"/>
      <c r="BA5" s="176"/>
      <c r="BB5" s="176"/>
      <c r="BC5" s="176"/>
      <c r="BD5" s="176"/>
      <c r="BE5" s="176"/>
      <c r="BF5" s="176"/>
      <c r="BG5" s="176"/>
      <c r="BH5" s="178"/>
      <c r="BI5" s="178"/>
      <c r="BJ5" s="178"/>
      <c r="BK5" s="176"/>
      <c r="BL5" s="176"/>
      <c r="BM5" s="176"/>
      <c r="BN5" s="176"/>
      <c r="BO5" s="176"/>
      <c r="BP5" s="176"/>
      <c r="BQ5" s="176"/>
      <c r="BR5" s="176"/>
      <c r="BS5" s="176"/>
      <c r="BT5" s="177"/>
    </row>
    <row r="6" spans="1:72" s="21" customFormat="1" ht="11.25" x14ac:dyDescent="0.2">
      <c r="A6" s="816" t="s">
        <v>457</v>
      </c>
      <c r="B6" s="816"/>
      <c r="C6" s="816"/>
      <c r="D6" s="816"/>
      <c r="E6" s="816"/>
      <c r="F6" s="816"/>
      <c r="G6" s="816"/>
      <c r="H6" s="816"/>
      <c r="I6" s="816"/>
      <c r="J6" s="816"/>
      <c r="K6" s="816"/>
      <c r="L6" s="816"/>
      <c r="M6" s="816"/>
      <c r="N6" s="816"/>
      <c r="O6" s="817" t="s">
        <v>608</v>
      </c>
      <c r="P6" s="818"/>
      <c r="Q6" s="818"/>
      <c r="R6" s="819"/>
      <c r="S6" s="820" t="s">
        <v>459</v>
      </c>
      <c r="T6" s="821"/>
      <c r="U6" s="821"/>
      <c r="V6" s="821"/>
      <c r="W6" s="821"/>
      <c r="X6" s="821"/>
      <c r="Y6" s="821"/>
      <c r="Z6" s="821"/>
      <c r="AA6" s="821"/>
      <c r="AB6" s="821"/>
      <c r="AC6" s="821"/>
      <c r="AD6" s="821"/>
      <c r="AE6" s="821"/>
      <c r="AF6" s="821"/>
      <c r="AG6" s="821"/>
      <c r="AH6" s="821"/>
      <c r="AI6" s="821"/>
      <c r="AJ6" s="821"/>
      <c r="AK6" s="821"/>
      <c r="AL6" s="821"/>
      <c r="AM6" s="821"/>
      <c r="AN6" s="821"/>
      <c r="AO6" s="821"/>
      <c r="AP6" s="821"/>
      <c r="AQ6" s="821"/>
      <c r="AR6" s="821"/>
      <c r="AS6" s="821"/>
      <c r="AT6" s="821"/>
      <c r="AU6" s="821"/>
      <c r="AV6" s="821"/>
      <c r="AW6" s="821"/>
      <c r="AX6" s="821"/>
      <c r="AY6" s="821"/>
      <c r="AZ6" s="821"/>
      <c r="BA6" s="821"/>
      <c r="BB6" s="821"/>
      <c r="BC6" s="821"/>
      <c r="BD6" s="821"/>
      <c r="BE6" s="821"/>
      <c r="BF6" s="821"/>
      <c r="BG6" s="822"/>
      <c r="BH6" s="823" t="s">
        <v>460</v>
      </c>
      <c r="BI6" s="823"/>
      <c r="BJ6" s="823"/>
      <c r="BK6" s="823"/>
      <c r="BL6" s="823"/>
      <c r="BM6" s="823"/>
      <c r="BN6" s="823"/>
      <c r="BO6" s="823"/>
      <c r="BP6" s="823"/>
      <c r="BQ6" s="823"/>
      <c r="BR6" s="823"/>
      <c r="BS6" s="823"/>
      <c r="BT6" s="823"/>
    </row>
    <row r="7" spans="1:72" s="21" customFormat="1" ht="12.75" customHeight="1" x14ac:dyDescent="0.2">
      <c r="A7" s="800" t="s">
        <v>452</v>
      </c>
      <c r="B7" s="800" t="s">
        <v>461</v>
      </c>
      <c r="C7" s="800" t="s">
        <v>451</v>
      </c>
      <c r="D7" s="800" t="s">
        <v>462</v>
      </c>
      <c r="E7" s="800"/>
      <c r="F7" s="800"/>
      <c r="G7" s="800" t="s">
        <v>463</v>
      </c>
      <c r="H7" s="800" t="s">
        <v>464</v>
      </c>
      <c r="I7" s="800"/>
      <c r="J7" s="800"/>
      <c r="K7" s="800"/>
      <c r="L7" s="800" t="s">
        <v>465</v>
      </c>
      <c r="M7" s="800"/>
      <c r="N7" s="800"/>
      <c r="O7" s="825" t="s">
        <v>458</v>
      </c>
      <c r="P7" s="826"/>
      <c r="Q7" s="826"/>
      <c r="R7" s="827"/>
      <c r="S7" s="824" t="s">
        <v>466</v>
      </c>
      <c r="T7" s="824"/>
      <c r="U7" s="824" t="s">
        <v>467</v>
      </c>
      <c r="V7" s="824"/>
      <c r="W7" s="824" t="s">
        <v>468</v>
      </c>
      <c r="X7" s="824"/>
      <c r="Y7" s="824" t="s">
        <v>469</v>
      </c>
      <c r="Z7" s="824"/>
      <c r="AA7" s="824" t="s">
        <v>470</v>
      </c>
      <c r="AB7" s="824"/>
      <c r="AC7" s="824" t="s">
        <v>471</v>
      </c>
      <c r="AD7" s="824"/>
      <c r="AE7" s="824" t="s">
        <v>472</v>
      </c>
      <c r="AF7" s="824"/>
      <c r="AG7" s="824" t="s">
        <v>473</v>
      </c>
      <c r="AH7" s="824"/>
      <c r="AI7" s="824" t="s">
        <v>474</v>
      </c>
      <c r="AJ7" s="824"/>
      <c r="AK7" s="824" t="s">
        <v>475</v>
      </c>
      <c r="AL7" s="824"/>
      <c r="AM7" s="824" t="s">
        <v>476</v>
      </c>
      <c r="AN7" s="824"/>
      <c r="AO7" s="824" t="s">
        <v>477</v>
      </c>
      <c r="AP7" s="824"/>
      <c r="AQ7" s="824" t="s">
        <v>478</v>
      </c>
      <c r="AR7" s="824"/>
      <c r="AS7" s="824" t="s">
        <v>479</v>
      </c>
      <c r="AT7" s="824"/>
      <c r="AU7" s="824" t="s">
        <v>480</v>
      </c>
      <c r="AV7" s="824"/>
      <c r="AW7" s="824" t="s">
        <v>481</v>
      </c>
      <c r="AX7" s="824"/>
      <c r="AY7" s="824" t="s">
        <v>482</v>
      </c>
      <c r="AZ7" s="824"/>
      <c r="BA7" s="824" t="s">
        <v>483</v>
      </c>
      <c r="BB7" s="824"/>
      <c r="BC7" s="828" t="s">
        <v>484</v>
      </c>
      <c r="BD7" s="829"/>
      <c r="BE7" s="829"/>
      <c r="BF7" s="829"/>
      <c r="BG7" s="830"/>
      <c r="BH7" s="824" t="s">
        <v>485</v>
      </c>
      <c r="BI7" s="824"/>
      <c r="BJ7" s="824"/>
      <c r="BK7" s="824"/>
      <c r="BL7" s="824"/>
      <c r="BM7" s="824"/>
      <c r="BN7" s="824"/>
      <c r="BO7" s="824" t="s">
        <v>486</v>
      </c>
      <c r="BP7" s="824"/>
      <c r="BQ7" s="824"/>
      <c r="BR7" s="824"/>
      <c r="BS7" s="824"/>
      <c r="BT7" s="824"/>
    </row>
    <row r="8" spans="1:72" ht="15" customHeight="1" x14ac:dyDescent="0.2">
      <c r="A8" s="800"/>
      <c r="B8" s="800"/>
      <c r="C8" s="800"/>
      <c r="D8" s="800"/>
      <c r="E8" s="800"/>
      <c r="F8" s="800"/>
      <c r="G8" s="800"/>
      <c r="H8" s="800"/>
      <c r="I8" s="800"/>
      <c r="J8" s="800"/>
      <c r="K8" s="800"/>
      <c r="L8" s="800"/>
      <c r="M8" s="800"/>
      <c r="N8" s="800"/>
      <c r="O8" s="179" t="s">
        <v>487</v>
      </c>
      <c r="P8" s="179" t="s">
        <v>132</v>
      </c>
      <c r="Q8" s="179" t="s">
        <v>581</v>
      </c>
      <c r="R8" s="179" t="s">
        <v>582</v>
      </c>
      <c r="S8" s="143" t="s">
        <v>488</v>
      </c>
      <c r="T8" s="143" t="s">
        <v>489</v>
      </c>
      <c r="U8" s="143" t="s">
        <v>488</v>
      </c>
      <c r="V8" s="143" t="s">
        <v>489</v>
      </c>
      <c r="W8" s="143" t="s">
        <v>488</v>
      </c>
      <c r="X8" s="143" t="s">
        <v>489</v>
      </c>
      <c r="Y8" s="143" t="s">
        <v>488</v>
      </c>
      <c r="Z8" s="143" t="s">
        <v>489</v>
      </c>
      <c r="AA8" s="143" t="s">
        <v>488</v>
      </c>
      <c r="AB8" s="143" t="s">
        <v>489</v>
      </c>
      <c r="AC8" s="143" t="s">
        <v>488</v>
      </c>
      <c r="AD8" s="143" t="s">
        <v>489</v>
      </c>
      <c r="AE8" s="143" t="s">
        <v>488</v>
      </c>
      <c r="AF8" s="143" t="s">
        <v>489</v>
      </c>
      <c r="AG8" s="143" t="s">
        <v>488</v>
      </c>
      <c r="AH8" s="143" t="s">
        <v>489</v>
      </c>
      <c r="AI8" s="143" t="s">
        <v>488</v>
      </c>
      <c r="AJ8" s="143" t="s">
        <v>489</v>
      </c>
      <c r="AK8" s="143" t="s">
        <v>488</v>
      </c>
      <c r="AL8" s="143" t="s">
        <v>489</v>
      </c>
      <c r="AM8" s="143" t="s">
        <v>488</v>
      </c>
      <c r="AN8" s="143" t="s">
        <v>489</v>
      </c>
      <c r="AO8" s="143" t="s">
        <v>488</v>
      </c>
      <c r="AP8" s="143" t="s">
        <v>489</v>
      </c>
      <c r="AQ8" s="143" t="s">
        <v>488</v>
      </c>
      <c r="AR8" s="143" t="s">
        <v>489</v>
      </c>
      <c r="AS8" s="143" t="s">
        <v>488</v>
      </c>
      <c r="AT8" s="143" t="s">
        <v>489</v>
      </c>
      <c r="AU8" s="143" t="s">
        <v>488</v>
      </c>
      <c r="AV8" s="143" t="s">
        <v>489</v>
      </c>
      <c r="AW8" s="143" t="s">
        <v>488</v>
      </c>
      <c r="AX8" s="143" t="s">
        <v>489</v>
      </c>
      <c r="AY8" s="143" t="s">
        <v>488</v>
      </c>
      <c r="AZ8" s="143" t="s">
        <v>489</v>
      </c>
      <c r="BA8" s="143" t="s">
        <v>488</v>
      </c>
      <c r="BB8" s="143" t="s">
        <v>489</v>
      </c>
      <c r="BC8" s="143" t="s">
        <v>490</v>
      </c>
      <c r="BD8" s="143" t="s">
        <v>488</v>
      </c>
      <c r="BE8" s="143" t="s">
        <v>489</v>
      </c>
      <c r="BF8" s="143" t="s">
        <v>491</v>
      </c>
      <c r="BG8" s="143" t="s">
        <v>492</v>
      </c>
      <c r="BH8" s="800" t="s">
        <v>493</v>
      </c>
      <c r="BI8" s="800"/>
      <c r="BJ8" s="800"/>
      <c r="BK8" s="143" t="s">
        <v>494</v>
      </c>
      <c r="BL8" s="143" t="s">
        <v>495</v>
      </c>
      <c r="BM8" s="143" t="s">
        <v>496</v>
      </c>
      <c r="BN8" s="143" t="s">
        <v>497</v>
      </c>
      <c r="BO8" s="143" t="s">
        <v>490</v>
      </c>
      <c r="BP8" s="143" t="s">
        <v>491</v>
      </c>
      <c r="BQ8" s="143" t="s">
        <v>488</v>
      </c>
      <c r="BR8" s="143" t="s">
        <v>489</v>
      </c>
      <c r="BS8" s="143" t="s">
        <v>498</v>
      </c>
      <c r="BT8" s="143" t="s">
        <v>499</v>
      </c>
    </row>
    <row r="9" spans="1:72" s="251" customFormat="1" ht="90.75" customHeight="1" x14ac:dyDescent="0.2">
      <c r="A9" s="835" t="s">
        <v>1573</v>
      </c>
      <c r="B9" s="835" t="s">
        <v>1574</v>
      </c>
      <c r="C9" s="835" t="s">
        <v>1575</v>
      </c>
      <c r="D9" s="837" t="s">
        <v>1576</v>
      </c>
      <c r="E9" s="838"/>
      <c r="F9" s="839"/>
      <c r="G9" s="145" t="s">
        <v>507</v>
      </c>
      <c r="H9" s="145">
        <v>1</v>
      </c>
      <c r="I9" s="843" t="s">
        <v>522</v>
      </c>
      <c r="J9" s="844"/>
      <c r="K9" s="845"/>
      <c r="L9" s="837" t="s">
        <v>1577</v>
      </c>
      <c r="M9" s="838"/>
      <c r="N9" s="839"/>
      <c r="O9" s="831"/>
      <c r="P9" s="831"/>
      <c r="Q9" s="831"/>
      <c r="R9" s="831"/>
      <c r="S9" s="144">
        <v>1</v>
      </c>
      <c r="T9" s="832">
        <v>2</v>
      </c>
      <c r="U9" s="144">
        <v>2</v>
      </c>
      <c r="V9" s="832">
        <v>4</v>
      </c>
      <c r="W9" s="144">
        <v>3</v>
      </c>
      <c r="X9" s="832">
        <v>4</v>
      </c>
      <c r="Y9" s="144">
        <v>3</v>
      </c>
      <c r="Z9" s="832">
        <v>4</v>
      </c>
      <c r="AA9" s="144"/>
      <c r="AB9" s="832"/>
      <c r="AC9" s="144"/>
      <c r="AD9" s="832"/>
      <c r="AE9" s="144"/>
      <c r="AF9" s="832"/>
      <c r="AG9" s="144"/>
      <c r="AH9" s="832"/>
      <c r="AI9" s="144"/>
      <c r="AJ9" s="832"/>
      <c r="AK9" s="144"/>
      <c r="AL9" s="832"/>
      <c r="AM9" s="144"/>
      <c r="AN9" s="846"/>
      <c r="AO9" s="144"/>
      <c r="AP9" s="846"/>
      <c r="AQ9" s="144"/>
      <c r="AR9" s="846"/>
      <c r="AS9" s="144"/>
      <c r="AT9" s="846"/>
      <c r="AU9" s="144"/>
      <c r="AV9" s="846"/>
      <c r="AW9" s="144"/>
      <c r="AX9" s="846"/>
      <c r="AY9" s="144"/>
      <c r="AZ9" s="846"/>
      <c r="BA9" s="144"/>
      <c r="BB9" s="846"/>
      <c r="BC9" s="147">
        <f>AVERAGE(S9,U9,W9,Y9,AA9,AC9,AE9,AG9,AI9,AK9,AM9,AO9,AQ9,AS9,AU9,AW9,AY9,BA9)</f>
        <v>2.25</v>
      </c>
      <c r="BD9" s="851">
        <f>SUM((BC9*(BC9/SUM(BC9:BC10))),(BC10*(BC10/SUM(BC9:BC10))))</f>
        <v>1.95</v>
      </c>
      <c r="BE9" s="851">
        <f>AVERAGE(T9,V9,X9,Z9,AB9,AD9,AF9,AH9,AJ9,AL9,AN9,AP9,AR9,AT9,AV9,AX9,AZ9,BB9)</f>
        <v>3.5</v>
      </c>
      <c r="BF9" s="147">
        <f>IF(BE9=0,#REF!,BE9)</f>
        <v>3.5</v>
      </c>
      <c r="BG9" s="847">
        <f t="shared" ref="BG9:BG45" si="0">BD9*BE9</f>
        <v>6.8250000000000002</v>
      </c>
      <c r="BH9" s="850" t="s">
        <v>1578</v>
      </c>
      <c r="BI9" s="850"/>
      <c r="BJ9" s="850"/>
      <c r="BK9" s="145" t="s">
        <v>1579</v>
      </c>
      <c r="BL9" s="145" t="s">
        <v>504</v>
      </c>
      <c r="BM9" s="145" t="s">
        <v>502</v>
      </c>
      <c r="BN9" s="145" t="s">
        <v>505</v>
      </c>
      <c r="BO9" s="147">
        <f t="shared" ref="BO9:BO45" si="1">IF(AND(BM9="Fuerte",BC9&gt;2.9)*OR(BN9="Probabilidad",BN9="Ambos"),BC9-2,IF(AND(BM9="Fuerte",BC9&lt;3)*OR(BN9="Probabilidad",BN9="Ambos"),1,IF(AND(BM9="Medio",BC9&gt;1.9)*OR(BN9="Probabilidad",BN9="Ambos"),BC9-1,IF(AND(BM9="Medio",BC9&lt;2)*OR(BN9="Probabilidad",BN9="Ambos"),1,BC9))))</f>
        <v>1.25</v>
      </c>
      <c r="BP9" s="147">
        <f t="shared" ref="BP9:BP45" si="2">IF(AND(BM9="Fuerte",BF9&gt;2.9)*OR(BN9="Impacto",BN9="Ambos"),BF9-2,IF(AND(BM9="Fuerte",BF9&lt;3)*OR(BN9="Impacto",BN9="Ambos"),1,IF(AND(BM9="Medio",BF9&gt;1.9)*OR(BN9="Impacto",BN9="Ambos"),BF9-1,IF(AND(BM9="Medio",BF9&lt;2)*OR(BN9="Impacto",BN9="Ambos"),1,BF9))))</f>
        <v>2.5</v>
      </c>
      <c r="BQ9" s="851">
        <f>SUM((BO9*(BO9/SUM(BO9:BO10))),(BO10*(BO10/SUM(BO9:BO10))))</f>
        <v>1.1388888888888888</v>
      </c>
      <c r="BR9" s="851">
        <f>SUM((BP9*(BP9/SUM(BP9:BP10))),(BP10*(BP10/SUM(BP9:BP10))))</f>
        <v>2.5</v>
      </c>
      <c r="BS9" s="847">
        <f>BQ9*BR9</f>
        <v>2.8472222222222223</v>
      </c>
      <c r="BT9" s="832" t="str">
        <f>INDEX([21]Listas!E$20:I$24,MATCH(BQ9,[21]Listas!D$20:D$24,1),MATCH(BR9,[21]Listas!E$19:I$19,1))</f>
        <v>INFERIOR</v>
      </c>
    </row>
    <row r="10" spans="1:72" s="251" customFormat="1" ht="96" customHeight="1" x14ac:dyDescent="0.2">
      <c r="A10" s="836"/>
      <c r="B10" s="836"/>
      <c r="C10" s="836"/>
      <c r="D10" s="840"/>
      <c r="E10" s="841"/>
      <c r="F10" s="842"/>
      <c r="G10" s="145" t="s">
        <v>500</v>
      </c>
      <c r="H10" s="145">
        <v>2</v>
      </c>
      <c r="I10" s="843" t="s">
        <v>1580</v>
      </c>
      <c r="J10" s="844"/>
      <c r="K10" s="845"/>
      <c r="L10" s="840"/>
      <c r="M10" s="841"/>
      <c r="N10" s="842"/>
      <c r="O10" s="831"/>
      <c r="P10" s="831"/>
      <c r="Q10" s="831"/>
      <c r="R10" s="831"/>
      <c r="S10" s="144">
        <v>2</v>
      </c>
      <c r="T10" s="833"/>
      <c r="U10" s="144">
        <v>2</v>
      </c>
      <c r="V10" s="833"/>
      <c r="W10" s="144">
        <v>1</v>
      </c>
      <c r="X10" s="833"/>
      <c r="Y10" s="144">
        <v>1</v>
      </c>
      <c r="Z10" s="833"/>
      <c r="AA10" s="144"/>
      <c r="AB10" s="833"/>
      <c r="AC10" s="144"/>
      <c r="AD10" s="833"/>
      <c r="AE10" s="144"/>
      <c r="AF10" s="833"/>
      <c r="AG10" s="144"/>
      <c r="AH10" s="833"/>
      <c r="AI10" s="144"/>
      <c r="AJ10" s="833"/>
      <c r="AK10" s="144"/>
      <c r="AL10" s="833"/>
      <c r="AM10" s="144"/>
      <c r="AN10" s="846"/>
      <c r="AO10" s="144"/>
      <c r="AP10" s="846"/>
      <c r="AQ10" s="144"/>
      <c r="AR10" s="846"/>
      <c r="AS10" s="144"/>
      <c r="AT10" s="846"/>
      <c r="AU10" s="144"/>
      <c r="AV10" s="846"/>
      <c r="AW10" s="144"/>
      <c r="AX10" s="846"/>
      <c r="AY10" s="144"/>
      <c r="AZ10" s="846"/>
      <c r="BA10" s="144"/>
      <c r="BB10" s="846"/>
      <c r="BC10" s="147">
        <f>AVERAGE(S10,U10,W10,Y10,AA10,AC10,AE10,AG10,AI10,AK10,AM10,AO10,AQ10,AS10,AU10,AW10,AY10,BA10)</f>
        <v>1.5</v>
      </c>
      <c r="BD10" s="852"/>
      <c r="BE10" s="852"/>
      <c r="BF10" s="147">
        <f>IF(BE10=0,BF9,BE10)</f>
        <v>3.5</v>
      </c>
      <c r="BG10" s="848"/>
      <c r="BH10" s="843" t="s">
        <v>1581</v>
      </c>
      <c r="BI10" s="844"/>
      <c r="BJ10" s="845"/>
      <c r="BK10" s="145" t="s">
        <v>1582</v>
      </c>
      <c r="BL10" s="145" t="s">
        <v>504</v>
      </c>
      <c r="BM10" s="145" t="s">
        <v>502</v>
      </c>
      <c r="BN10" s="145" t="s">
        <v>505</v>
      </c>
      <c r="BO10" s="147">
        <f t="shared" si="1"/>
        <v>1</v>
      </c>
      <c r="BP10" s="147">
        <f t="shared" si="2"/>
        <v>2.5</v>
      </c>
      <c r="BQ10" s="852"/>
      <c r="BR10" s="852"/>
      <c r="BS10" s="848"/>
      <c r="BT10" s="833"/>
    </row>
    <row r="11" spans="1:72" s="251" customFormat="1" ht="85.5" customHeight="1" x14ac:dyDescent="0.2">
      <c r="A11" s="836"/>
      <c r="B11" s="836"/>
      <c r="C11" s="836"/>
      <c r="D11" s="840"/>
      <c r="E11" s="841"/>
      <c r="F11" s="842"/>
      <c r="G11" s="148" t="s">
        <v>249</v>
      </c>
      <c r="H11" s="148">
        <v>3</v>
      </c>
      <c r="I11" s="843" t="s">
        <v>1583</v>
      </c>
      <c r="J11" s="844"/>
      <c r="K11" s="845"/>
      <c r="L11" s="840"/>
      <c r="M11" s="841"/>
      <c r="N11" s="842"/>
      <c r="O11" s="145"/>
      <c r="P11" s="145"/>
      <c r="Q11" s="145"/>
      <c r="R11" s="145"/>
      <c r="S11" s="144">
        <v>3</v>
      </c>
      <c r="T11" s="834"/>
      <c r="U11" s="144">
        <v>1</v>
      </c>
      <c r="V11" s="834"/>
      <c r="W11" s="144">
        <v>3</v>
      </c>
      <c r="X11" s="834"/>
      <c r="Y11" s="144">
        <v>3</v>
      </c>
      <c r="Z11" s="834"/>
      <c r="AA11" s="144"/>
      <c r="AB11" s="834"/>
      <c r="AC11" s="144"/>
      <c r="AD11" s="834"/>
      <c r="AE11" s="144"/>
      <c r="AF11" s="834"/>
      <c r="AG11" s="144"/>
      <c r="AH11" s="834"/>
      <c r="AI11" s="144"/>
      <c r="AJ11" s="834"/>
      <c r="AK11" s="144"/>
      <c r="AL11" s="834"/>
      <c r="AM11" s="144"/>
      <c r="AN11" s="144"/>
      <c r="AO11" s="144"/>
      <c r="AP11" s="144"/>
      <c r="AQ11" s="144"/>
      <c r="AR11" s="144"/>
      <c r="AS11" s="144"/>
      <c r="AT11" s="144"/>
      <c r="AU11" s="144"/>
      <c r="AV11" s="144"/>
      <c r="AW11" s="144"/>
      <c r="AX11" s="144"/>
      <c r="AY11" s="144"/>
      <c r="AZ11" s="144"/>
      <c r="BA11" s="144"/>
      <c r="BB11" s="144"/>
      <c r="BC11" s="147">
        <f>AVERAGE(S11,U11,W11,Y11,AA11,AC11,AE11,AG11,AI11,AK11,AM11,AO11,AQ11,AS11,AU11,AW11,AY11,BA11)</f>
        <v>2.5</v>
      </c>
      <c r="BD11" s="853"/>
      <c r="BE11" s="853"/>
      <c r="BF11" s="147"/>
      <c r="BG11" s="849"/>
      <c r="BH11" s="854" t="s">
        <v>1584</v>
      </c>
      <c r="BI11" s="855"/>
      <c r="BJ11" s="856"/>
      <c r="BK11" s="148" t="s">
        <v>1585</v>
      </c>
      <c r="BL11" s="145" t="s">
        <v>504</v>
      </c>
      <c r="BM11" s="145" t="s">
        <v>502</v>
      </c>
      <c r="BN11" s="145" t="s">
        <v>505</v>
      </c>
      <c r="BO11" s="147">
        <f t="shared" si="1"/>
        <v>1.5</v>
      </c>
      <c r="BP11" s="147">
        <f t="shared" si="2"/>
        <v>1</v>
      </c>
      <c r="BQ11" s="853"/>
      <c r="BR11" s="853"/>
      <c r="BS11" s="849"/>
      <c r="BT11" s="834"/>
    </row>
    <row r="12" spans="1:72" s="251" customFormat="1" ht="62.25" customHeight="1" x14ac:dyDescent="0.2">
      <c r="A12" s="831" t="s">
        <v>1573</v>
      </c>
      <c r="B12" s="831" t="s">
        <v>521</v>
      </c>
      <c r="C12" s="831" t="s">
        <v>1586</v>
      </c>
      <c r="D12" s="831" t="s">
        <v>1587</v>
      </c>
      <c r="E12" s="831"/>
      <c r="F12" s="831"/>
      <c r="G12" s="145" t="s">
        <v>508</v>
      </c>
      <c r="H12" s="145">
        <v>1</v>
      </c>
      <c r="I12" s="857" t="s">
        <v>1588</v>
      </c>
      <c r="J12" s="857"/>
      <c r="K12" s="857"/>
      <c r="L12" s="831" t="s">
        <v>1589</v>
      </c>
      <c r="M12" s="831"/>
      <c r="N12" s="831"/>
      <c r="O12" s="831"/>
      <c r="P12" s="831"/>
      <c r="Q12" s="831"/>
      <c r="R12" s="831"/>
      <c r="S12" s="144">
        <v>3</v>
      </c>
      <c r="T12" s="846">
        <v>2</v>
      </c>
      <c r="U12" s="144">
        <v>3</v>
      </c>
      <c r="V12" s="832">
        <v>4</v>
      </c>
      <c r="W12" s="144">
        <v>3</v>
      </c>
      <c r="X12" s="846">
        <v>2</v>
      </c>
      <c r="Y12" s="144">
        <v>3</v>
      </c>
      <c r="Z12" s="846">
        <v>2</v>
      </c>
      <c r="AA12" s="144"/>
      <c r="AB12" s="846"/>
      <c r="AC12" s="144"/>
      <c r="AD12" s="846"/>
      <c r="AE12" s="144"/>
      <c r="AF12" s="846"/>
      <c r="AG12" s="144"/>
      <c r="AH12" s="846"/>
      <c r="AI12" s="144"/>
      <c r="AJ12" s="846"/>
      <c r="AK12" s="144"/>
      <c r="AL12" s="846"/>
      <c r="AM12" s="144"/>
      <c r="AN12" s="846"/>
      <c r="AO12" s="144"/>
      <c r="AP12" s="846"/>
      <c r="AQ12" s="144"/>
      <c r="AR12" s="846"/>
      <c r="AS12" s="144"/>
      <c r="AT12" s="846"/>
      <c r="AU12" s="144"/>
      <c r="AV12" s="846"/>
      <c r="AW12" s="144"/>
      <c r="AX12" s="846"/>
      <c r="AY12" s="144"/>
      <c r="AZ12" s="846"/>
      <c r="BA12" s="144"/>
      <c r="BB12" s="846"/>
      <c r="BC12" s="147">
        <f t="shared" ref="BC12:BC45" si="3">AVERAGE(S12,U12,W12,Y12,AA12,AC12,AE12,AG12,AI12,AK12,AM12,AO12,AQ12,AS12,AU12,AW12,AY12,BA12)</f>
        <v>3</v>
      </c>
      <c r="BD12" s="858">
        <f>SUM((BC12*(BC12/SUM(BC12:BC15))),(BC13*(BC13/SUM(BC12:BC15))),(BC14*(BC14/SUM(BC12:BC15))),(BC15*(BC15/SUM(BC12:BC15))))</f>
        <v>2.513157894736842</v>
      </c>
      <c r="BE12" s="858">
        <f>AVERAGE(T12,V12,X12,Z12,AB12,AD12,AF12,AH12,AJ12,AL12,AN12,AP12,AR12,AT12,AV12,AX12,AZ12,BB12)</f>
        <v>2.5</v>
      </c>
      <c r="BF12" s="147">
        <f>IF(BE12=0,#REF!,BE12)</f>
        <v>2.5</v>
      </c>
      <c r="BG12" s="860">
        <f t="shared" si="0"/>
        <v>6.2828947368421053</v>
      </c>
      <c r="BH12" s="850" t="s">
        <v>1590</v>
      </c>
      <c r="BI12" s="850"/>
      <c r="BJ12" s="850"/>
      <c r="BK12" s="145" t="s">
        <v>1591</v>
      </c>
      <c r="BL12" s="145" t="s">
        <v>515</v>
      </c>
      <c r="BM12" s="145" t="s">
        <v>502</v>
      </c>
      <c r="BN12" s="145" t="s">
        <v>517</v>
      </c>
      <c r="BO12" s="147">
        <f t="shared" si="1"/>
        <v>2</v>
      </c>
      <c r="BP12" s="147">
        <f t="shared" si="2"/>
        <v>2.5</v>
      </c>
      <c r="BQ12" s="858">
        <f>SUM((BO12*(BO12/SUM(BO12:BO15))),(BO13*(BO13/SUM(BO12:BO15))),(BO14*(BO14/SUM(BO12:BO15))),(BO15*(BO15/SUM(BO12:BO15))))</f>
        <v>1.6041666666666667</v>
      </c>
      <c r="BR12" s="858">
        <f>SUM((BP12*(BP12/SUM(BP12:BP15))),(BP13*(BP13/SUM(BP12:BP15))),(BP14*(BP14/SUM(BP12:BP15))),(BP15*(BP15/SUM(BP12:BP15))))</f>
        <v>2.5</v>
      </c>
      <c r="BS12" s="860">
        <f>BQ12*BR12</f>
        <v>4.010416666666667</v>
      </c>
      <c r="BT12" s="846" t="str">
        <f>INDEX([21]Listas!E$20:I$24,MATCH(BQ12,[21]Listas!D$20:D$24,1),MATCH(BR12,[21]Listas!E$19:I$19,1))</f>
        <v>INFERIOR</v>
      </c>
    </row>
    <row r="13" spans="1:72" s="251" customFormat="1" ht="39.75" customHeight="1" x14ac:dyDescent="0.2">
      <c r="A13" s="831"/>
      <c r="B13" s="831"/>
      <c r="C13" s="831"/>
      <c r="D13" s="831"/>
      <c r="E13" s="831"/>
      <c r="F13" s="831"/>
      <c r="G13" s="145" t="s">
        <v>500</v>
      </c>
      <c r="H13" s="145">
        <v>2</v>
      </c>
      <c r="I13" s="843" t="s">
        <v>1592</v>
      </c>
      <c r="J13" s="844"/>
      <c r="K13" s="845"/>
      <c r="L13" s="831"/>
      <c r="M13" s="831"/>
      <c r="N13" s="831"/>
      <c r="O13" s="831"/>
      <c r="P13" s="831"/>
      <c r="Q13" s="831"/>
      <c r="R13" s="831"/>
      <c r="S13" s="144">
        <v>5</v>
      </c>
      <c r="T13" s="846"/>
      <c r="U13" s="144">
        <v>2</v>
      </c>
      <c r="V13" s="833"/>
      <c r="W13" s="144">
        <v>1</v>
      </c>
      <c r="X13" s="846"/>
      <c r="Y13" s="144">
        <v>1</v>
      </c>
      <c r="Z13" s="846"/>
      <c r="AA13" s="144"/>
      <c r="AB13" s="846"/>
      <c r="AC13" s="144"/>
      <c r="AD13" s="846"/>
      <c r="AE13" s="144"/>
      <c r="AF13" s="846"/>
      <c r="AG13" s="144"/>
      <c r="AH13" s="846"/>
      <c r="AI13" s="144"/>
      <c r="AJ13" s="846"/>
      <c r="AK13" s="144"/>
      <c r="AL13" s="846"/>
      <c r="AM13" s="144"/>
      <c r="AN13" s="846"/>
      <c r="AO13" s="144"/>
      <c r="AP13" s="846"/>
      <c r="AQ13" s="144"/>
      <c r="AR13" s="846"/>
      <c r="AS13" s="144"/>
      <c r="AT13" s="846"/>
      <c r="AU13" s="144"/>
      <c r="AV13" s="846"/>
      <c r="AW13" s="144"/>
      <c r="AX13" s="846"/>
      <c r="AY13" s="144"/>
      <c r="AZ13" s="846"/>
      <c r="BA13" s="144"/>
      <c r="BB13" s="846"/>
      <c r="BC13" s="147">
        <f t="shared" si="3"/>
        <v>2.25</v>
      </c>
      <c r="BD13" s="858"/>
      <c r="BE13" s="859"/>
      <c r="BF13" s="147">
        <f>IF(BE13=0,BF12,BE13)</f>
        <v>2.5</v>
      </c>
      <c r="BG13" s="860">
        <f t="shared" si="0"/>
        <v>0</v>
      </c>
      <c r="BH13" s="850" t="s">
        <v>1593</v>
      </c>
      <c r="BI13" s="850"/>
      <c r="BJ13" s="850"/>
      <c r="BK13" s="145" t="s">
        <v>1594</v>
      </c>
      <c r="BL13" s="145" t="s">
        <v>515</v>
      </c>
      <c r="BM13" s="145" t="s">
        <v>502</v>
      </c>
      <c r="BN13" s="145" t="s">
        <v>517</v>
      </c>
      <c r="BO13" s="147">
        <f t="shared" si="1"/>
        <v>1.25</v>
      </c>
      <c r="BP13" s="147">
        <f t="shared" si="2"/>
        <v>2.5</v>
      </c>
      <c r="BQ13" s="858"/>
      <c r="BR13" s="858"/>
      <c r="BS13" s="860"/>
      <c r="BT13" s="846" t="e">
        <f>INDEX([21]Listas!E$20:I$24,MATCH(BQ13,[21]Listas!D$20:D$24,1),MATCH(BR13,[21]Listas!E$19:I$19,1))</f>
        <v>#N/A</v>
      </c>
    </row>
    <row r="14" spans="1:72" s="251" customFormat="1" ht="54.75" customHeight="1" x14ac:dyDescent="0.2">
      <c r="A14" s="831"/>
      <c r="B14" s="831"/>
      <c r="C14" s="831"/>
      <c r="D14" s="831"/>
      <c r="E14" s="831"/>
      <c r="F14" s="831"/>
      <c r="G14" s="145" t="s">
        <v>508</v>
      </c>
      <c r="H14" s="145">
        <v>3</v>
      </c>
      <c r="I14" s="843" t="s">
        <v>934</v>
      </c>
      <c r="J14" s="844"/>
      <c r="K14" s="845"/>
      <c r="L14" s="831"/>
      <c r="M14" s="831"/>
      <c r="N14" s="831"/>
      <c r="O14" s="831"/>
      <c r="P14" s="831"/>
      <c r="Q14" s="831"/>
      <c r="R14" s="831"/>
      <c r="S14" s="144">
        <v>3</v>
      </c>
      <c r="T14" s="846"/>
      <c r="U14" s="144">
        <v>1</v>
      </c>
      <c r="V14" s="833"/>
      <c r="W14" s="144">
        <v>1</v>
      </c>
      <c r="X14" s="846"/>
      <c r="Y14" s="144">
        <v>1</v>
      </c>
      <c r="Z14" s="846"/>
      <c r="AA14" s="144"/>
      <c r="AB14" s="846"/>
      <c r="AC14" s="144"/>
      <c r="AD14" s="846"/>
      <c r="AE14" s="144"/>
      <c r="AF14" s="846"/>
      <c r="AG14" s="144"/>
      <c r="AH14" s="846"/>
      <c r="AI14" s="144"/>
      <c r="AJ14" s="846"/>
      <c r="AK14" s="144"/>
      <c r="AL14" s="846"/>
      <c r="AM14" s="144"/>
      <c r="AN14" s="846"/>
      <c r="AO14" s="144"/>
      <c r="AP14" s="846"/>
      <c r="AQ14" s="144"/>
      <c r="AR14" s="846"/>
      <c r="AS14" s="144"/>
      <c r="AT14" s="846"/>
      <c r="AU14" s="144"/>
      <c r="AV14" s="846"/>
      <c r="AW14" s="144"/>
      <c r="AX14" s="846"/>
      <c r="AY14" s="144"/>
      <c r="AZ14" s="846"/>
      <c r="BA14" s="144"/>
      <c r="BB14" s="846"/>
      <c r="BC14" s="147">
        <f t="shared" si="3"/>
        <v>1.5</v>
      </c>
      <c r="BD14" s="858"/>
      <c r="BE14" s="859"/>
      <c r="BF14" s="147">
        <f>IF(BE14=0,BF13,BE14)</f>
        <v>2.5</v>
      </c>
      <c r="BG14" s="860">
        <f t="shared" si="0"/>
        <v>0</v>
      </c>
      <c r="BH14" s="850" t="s">
        <v>1595</v>
      </c>
      <c r="BI14" s="850"/>
      <c r="BJ14" s="850"/>
      <c r="BK14" s="145" t="s">
        <v>1596</v>
      </c>
      <c r="BL14" s="145" t="s">
        <v>515</v>
      </c>
      <c r="BM14" s="145" t="s">
        <v>502</v>
      </c>
      <c r="BN14" s="145" t="s">
        <v>517</v>
      </c>
      <c r="BO14" s="147">
        <f t="shared" si="1"/>
        <v>1</v>
      </c>
      <c r="BP14" s="147">
        <f t="shared" si="2"/>
        <v>2.5</v>
      </c>
      <c r="BQ14" s="858"/>
      <c r="BR14" s="858"/>
      <c r="BS14" s="860"/>
      <c r="BT14" s="846" t="e">
        <f>INDEX([21]Listas!E$20:I$24,MATCH(BQ14,[21]Listas!D$20:D$24,1),MATCH(BR14,[21]Listas!E$19:I$19,1))</f>
        <v>#N/A</v>
      </c>
    </row>
    <row r="15" spans="1:72" s="251" customFormat="1" ht="54.75" customHeight="1" x14ac:dyDescent="0.2">
      <c r="A15" s="831"/>
      <c r="B15" s="831"/>
      <c r="C15" s="831"/>
      <c r="D15" s="831"/>
      <c r="E15" s="831"/>
      <c r="F15" s="831"/>
      <c r="G15" s="145" t="s">
        <v>507</v>
      </c>
      <c r="H15" s="145">
        <v>4</v>
      </c>
      <c r="I15" s="843" t="s">
        <v>1597</v>
      </c>
      <c r="J15" s="844"/>
      <c r="K15" s="845"/>
      <c r="L15" s="831"/>
      <c r="M15" s="831"/>
      <c r="N15" s="831"/>
      <c r="O15" s="831"/>
      <c r="P15" s="831"/>
      <c r="Q15" s="831"/>
      <c r="R15" s="831"/>
      <c r="S15" s="144">
        <v>4</v>
      </c>
      <c r="T15" s="846"/>
      <c r="U15" s="144">
        <v>2</v>
      </c>
      <c r="V15" s="834"/>
      <c r="W15" s="144">
        <v>2</v>
      </c>
      <c r="X15" s="846"/>
      <c r="Y15" s="144">
        <v>3</v>
      </c>
      <c r="Z15" s="846"/>
      <c r="AA15" s="144"/>
      <c r="AB15" s="846"/>
      <c r="AC15" s="144"/>
      <c r="AD15" s="846"/>
      <c r="AE15" s="144"/>
      <c r="AF15" s="846"/>
      <c r="AG15" s="144"/>
      <c r="AH15" s="846"/>
      <c r="AI15" s="144"/>
      <c r="AJ15" s="846"/>
      <c r="AK15" s="144"/>
      <c r="AL15" s="846"/>
      <c r="AM15" s="144"/>
      <c r="AN15" s="846"/>
      <c r="AO15" s="144"/>
      <c r="AP15" s="846"/>
      <c r="AQ15" s="144"/>
      <c r="AR15" s="846"/>
      <c r="AS15" s="144"/>
      <c r="AT15" s="846"/>
      <c r="AU15" s="144"/>
      <c r="AV15" s="846"/>
      <c r="AW15" s="144"/>
      <c r="AX15" s="846"/>
      <c r="AY15" s="144"/>
      <c r="AZ15" s="846"/>
      <c r="BA15" s="144"/>
      <c r="BB15" s="846"/>
      <c r="BC15" s="147">
        <f t="shared" si="3"/>
        <v>2.75</v>
      </c>
      <c r="BD15" s="858"/>
      <c r="BE15" s="859"/>
      <c r="BF15" s="147">
        <f>IF(BE15=0,BF14,BE15)</f>
        <v>2.5</v>
      </c>
      <c r="BG15" s="860">
        <f t="shared" si="0"/>
        <v>0</v>
      </c>
      <c r="BH15" s="850" t="s">
        <v>1598</v>
      </c>
      <c r="BI15" s="850"/>
      <c r="BJ15" s="850"/>
      <c r="BK15" s="145" t="s">
        <v>1599</v>
      </c>
      <c r="BL15" s="145" t="s">
        <v>515</v>
      </c>
      <c r="BM15" s="145" t="s">
        <v>502</v>
      </c>
      <c r="BN15" s="145" t="s">
        <v>517</v>
      </c>
      <c r="BO15" s="147">
        <f t="shared" si="1"/>
        <v>1.75</v>
      </c>
      <c r="BP15" s="147">
        <f t="shared" si="2"/>
        <v>2.5</v>
      </c>
      <c r="BQ15" s="858"/>
      <c r="BR15" s="858"/>
      <c r="BS15" s="860"/>
      <c r="BT15" s="846" t="e">
        <f>INDEX([21]Listas!E$20:I$24,MATCH(BQ15,[21]Listas!D$20:D$24,1),MATCH(BR15,[21]Listas!E$19:I$19,1))</f>
        <v>#N/A</v>
      </c>
    </row>
    <row r="16" spans="1:72" s="24" customFormat="1" ht="39.75" hidden="1" customHeight="1" x14ac:dyDescent="0.2">
      <c r="A16" s="831"/>
      <c r="B16" s="831"/>
      <c r="C16" s="831"/>
      <c r="D16" s="831"/>
      <c r="E16" s="831"/>
      <c r="F16" s="831"/>
      <c r="G16" s="145"/>
      <c r="H16" s="145">
        <v>1</v>
      </c>
      <c r="I16" s="857"/>
      <c r="J16" s="857"/>
      <c r="K16" s="857"/>
      <c r="L16" s="831"/>
      <c r="M16" s="831"/>
      <c r="N16" s="831"/>
      <c r="O16" s="831"/>
      <c r="P16" s="831"/>
      <c r="Q16" s="831"/>
      <c r="R16" s="831"/>
      <c r="S16" s="144"/>
      <c r="T16" s="846"/>
      <c r="U16" s="144"/>
      <c r="V16" s="846"/>
      <c r="W16" s="144"/>
      <c r="X16" s="846"/>
      <c r="Y16" s="144"/>
      <c r="Z16" s="846"/>
      <c r="AA16" s="144"/>
      <c r="AB16" s="846"/>
      <c r="AC16" s="144"/>
      <c r="AD16" s="846"/>
      <c r="AE16" s="144"/>
      <c r="AF16" s="846"/>
      <c r="AG16" s="144"/>
      <c r="AH16" s="846"/>
      <c r="AI16" s="144"/>
      <c r="AJ16" s="846"/>
      <c r="AK16" s="144"/>
      <c r="AL16" s="846"/>
      <c r="AM16" s="144"/>
      <c r="AN16" s="846"/>
      <c r="AO16" s="144"/>
      <c r="AP16" s="846"/>
      <c r="AQ16" s="144"/>
      <c r="AR16" s="846"/>
      <c r="AS16" s="144"/>
      <c r="AT16" s="846"/>
      <c r="AU16" s="144"/>
      <c r="AV16" s="846"/>
      <c r="AW16" s="144"/>
      <c r="AX16" s="846"/>
      <c r="AY16" s="144"/>
      <c r="AZ16" s="846"/>
      <c r="BA16" s="144"/>
      <c r="BB16" s="846"/>
      <c r="BC16" s="147" t="e">
        <f t="shared" si="3"/>
        <v>#DIV/0!</v>
      </c>
      <c r="BD16" s="858" t="e">
        <f>SUM((BC16*(BC16/SUM(BC16:BC21))),(BC17*(BC17/SUM(BC16:BC21))),(BC18*(BC18/SUM(BC16:BC21))),(BC19*(BC19/SUM(BC16:BC21))),(BC20*(BC20/SUM(BC16:BC21))),(BC21*(BC21/SUM(BC16:BC21))))</f>
        <v>#DIV/0!</v>
      </c>
      <c r="BE16" s="858" t="e">
        <f>AVERAGE(T16,V16,X16,Z16,AB16,AD16,AF16,AH16,AJ16,AL16,AN16,AP16,AR16,AT16,AV16,AX16,AZ16,BB16)</f>
        <v>#DIV/0!</v>
      </c>
      <c r="BF16" s="147" t="e">
        <f>IF(BE16=0,BF7,BE16)</f>
        <v>#DIV/0!</v>
      </c>
      <c r="BG16" s="860" t="e">
        <f>BD16*BE16</f>
        <v>#DIV/0!</v>
      </c>
      <c r="BH16" s="857"/>
      <c r="BI16" s="857"/>
      <c r="BJ16" s="857"/>
      <c r="BK16" s="145"/>
      <c r="BL16" s="145"/>
      <c r="BM16" s="145"/>
      <c r="BN16" s="145"/>
      <c r="BO16" s="147" t="e">
        <f t="shared" si="1"/>
        <v>#DIV/0!</v>
      </c>
      <c r="BP16" s="147" t="e">
        <f t="shared" si="2"/>
        <v>#DIV/0!</v>
      </c>
      <c r="BQ16" s="858" t="e">
        <f>SUM((BO16*(BO16/SUM(BO16:BO21))),(BO17*(BO17/SUM(BO16:BO21))),(BO18*(BO18/SUM(BO16:BO21))),(BO19*(BO19/SUM(BO16:BO21))),(BO20*(BO20/SUM(BO16:BO21))),(BO21*(BO21/SUM(BO16:BO21))))</f>
        <v>#DIV/0!</v>
      </c>
      <c r="BR16" s="858" t="e">
        <f>SUM((BP16*(BP16/SUM(BP16:BP21))),(BP17*(BP17/SUM(BP16:BP21))),(BP18*(BP18/SUM(BP16:BP21))),(BP19*(BP19/SUM(BP16:BP21))),(BP20*(BP20/SUM(BP16:BP21))),(BP21*(BP21/SUM(BP16:BP21))))</f>
        <v>#DIV/0!</v>
      </c>
      <c r="BS16" s="860" t="e">
        <f>BQ16*BR16</f>
        <v>#DIV/0!</v>
      </c>
      <c r="BT16" s="860" t="e">
        <f>INDEX([21]Listas!E$20:I$24,MATCH(BQ16,[21]Listas!D$20:D$24,1),MATCH(BR16,[21]Listas!E$19:I$19,1))</f>
        <v>#DIV/0!</v>
      </c>
    </row>
    <row r="17" spans="1:72" s="24" customFormat="1" ht="39.75" hidden="1" customHeight="1" x14ac:dyDescent="0.2">
      <c r="A17" s="831"/>
      <c r="B17" s="831"/>
      <c r="C17" s="831"/>
      <c r="D17" s="831"/>
      <c r="E17" s="831"/>
      <c r="F17" s="831"/>
      <c r="G17" s="145"/>
      <c r="H17" s="145">
        <v>2</v>
      </c>
      <c r="I17" s="857"/>
      <c r="J17" s="857"/>
      <c r="K17" s="857"/>
      <c r="L17" s="831"/>
      <c r="M17" s="831"/>
      <c r="N17" s="831"/>
      <c r="O17" s="831"/>
      <c r="P17" s="831"/>
      <c r="Q17" s="831"/>
      <c r="R17" s="831"/>
      <c r="S17" s="144"/>
      <c r="T17" s="846"/>
      <c r="U17" s="144"/>
      <c r="V17" s="846"/>
      <c r="W17" s="144"/>
      <c r="X17" s="846"/>
      <c r="Y17" s="144"/>
      <c r="Z17" s="846"/>
      <c r="AA17" s="144"/>
      <c r="AB17" s="846"/>
      <c r="AC17" s="144"/>
      <c r="AD17" s="846"/>
      <c r="AE17" s="144"/>
      <c r="AF17" s="846"/>
      <c r="AG17" s="144"/>
      <c r="AH17" s="846"/>
      <c r="AI17" s="144"/>
      <c r="AJ17" s="846"/>
      <c r="AK17" s="144"/>
      <c r="AL17" s="846"/>
      <c r="AM17" s="144"/>
      <c r="AN17" s="846"/>
      <c r="AO17" s="144"/>
      <c r="AP17" s="846"/>
      <c r="AQ17" s="144"/>
      <c r="AR17" s="846"/>
      <c r="AS17" s="144"/>
      <c r="AT17" s="846"/>
      <c r="AU17" s="144"/>
      <c r="AV17" s="846"/>
      <c r="AW17" s="144"/>
      <c r="AX17" s="846"/>
      <c r="AY17" s="144"/>
      <c r="AZ17" s="846"/>
      <c r="BA17" s="144"/>
      <c r="BB17" s="846"/>
      <c r="BC17" s="147" t="e">
        <f t="shared" si="3"/>
        <v>#DIV/0!</v>
      </c>
      <c r="BD17" s="858"/>
      <c r="BE17" s="858"/>
      <c r="BF17" s="147" t="e">
        <f>IF(BE17=0,BF16,BE17)</f>
        <v>#DIV/0!</v>
      </c>
      <c r="BG17" s="860">
        <f t="shared" si="0"/>
        <v>0</v>
      </c>
      <c r="BH17" s="857"/>
      <c r="BI17" s="857"/>
      <c r="BJ17" s="857"/>
      <c r="BK17" s="145"/>
      <c r="BL17" s="145"/>
      <c r="BM17" s="145"/>
      <c r="BN17" s="145"/>
      <c r="BO17" s="147" t="e">
        <f t="shared" si="1"/>
        <v>#DIV/0!</v>
      </c>
      <c r="BP17" s="147" t="e">
        <f t="shared" si="2"/>
        <v>#DIV/0!</v>
      </c>
      <c r="BQ17" s="858"/>
      <c r="BR17" s="858"/>
      <c r="BS17" s="860"/>
      <c r="BT17" s="860" t="e">
        <f>INDEX([21]Listas!E$20:I$24,MATCH(BQ17,[21]Listas!D$20:D$24,1),MATCH(BR17,[21]Listas!E$19:I$19,1))</f>
        <v>#N/A</v>
      </c>
    </row>
    <row r="18" spans="1:72" s="24" customFormat="1" ht="39.75" hidden="1" customHeight="1" x14ac:dyDescent="0.2">
      <c r="A18" s="831"/>
      <c r="B18" s="831"/>
      <c r="C18" s="831"/>
      <c r="D18" s="831"/>
      <c r="E18" s="831"/>
      <c r="F18" s="831"/>
      <c r="G18" s="145"/>
      <c r="H18" s="145">
        <v>3</v>
      </c>
      <c r="I18" s="857"/>
      <c r="J18" s="857"/>
      <c r="K18" s="857"/>
      <c r="L18" s="831"/>
      <c r="M18" s="831"/>
      <c r="N18" s="831"/>
      <c r="O18" s="831"/>
      <c r="P18" s="831"/>
      <c r="Q18" s="831"/>
      <c r="R18" s="831"/>
      <c r="S18" s="144"/>
      <c r="T18" s="846"/>
      <c r="U18" s="144"/>
      <c r="V18" s="846"/>
      <c r="W18" s="144"/>
      <c r="X18" s="846"/>
      <c r="Y18" s="144"/>
      <c r="Z18" s="846"/>
      <c r="AA18" s="144"/>
      <c r="AB18" s="846"/>
      <c r="AC18" s="144"/>
      <c r="AD18" s="846"/>
      <c r="AE18" s="144"/>
      <c r="AF18" s="846"/>
      <c r="AG18" s="144"/>
      <c r="AH18" s="846"/>
      <c r="AI18" s="144"/>
      <c r="AJ18" s="846"/>
      <c r="AK18" s="144"/>
      <c r="AL18" s="846"/>
      <c r="AM18" s="144"/>
      <c r="AN18" s="846"/>
      <c r="AO18" s="144"/>
      <c r="AP18" s="846"/>
      <c r="AQ18" s="144"/>
      <c r="AR18" s="846"/>
      <c r="AS18" s="144"/>
      <c r="AT18" s="846"/>
      <c r="AU18" s="144"/>
      <c r="AV18" s="846"/>
      <c r="AW18" s="144"/>
      <c r="AX18" s="846"/>
      <c r="AY18" s="144"/>
      <c r="AZ18" s="846"/>
      <c r="BA18" s="144"/>
      <c r="BB18" s="846"/>
      <c r="BC18" s="147" t="e">
        <f t="shared" si="3"/>
        <v>#DIV/0!</v>
      </c>
      <c r="BD18" s="858"/>
      <c r="BE18" s="858"/>
      <c r="BF18" s="147" t="e">
        <f>IF(BE18=0,BF17,BE18)</f>
        <v>#DIV/0!</v>
      </c>
      <c r="BG18" s="860">
        <f t="shared" si="0"/>
        <v>0</v>
      </c>
      <c r="BH18" s="857"/>
      <c r="BI18" s="857"/>
      <c r="BJ18" s="857"/>
      <c r="BK18" s="145"/>
      <c r="BL18" s="145"/>
      <c r="BM18" s="145"/>
      <c r="BN18" s="145"/>
      <c r="BO18" s="147" t="e">
        <f t="shared" si="1"/>
        <v>#DIV/0!</v>
      </c>
      <c r="BP18" s="147" t="e">
        <f t="shared" si="2"/>
        <v>#DIV/0!</v>
      </c>
      <c r="BQ18" s="858"/>
      <c r="BR18" s="858"/>
      <c r="BS18" s="860"/>
      <c r="BT18" s="860" t="e">
        <f>INDEX([21]Listas!E$20:I$24,MATCH(BQ18,[21]Listas!D$20:D$24,1),MATCH(BR18,[21]Listas!E$19:I$19,1))</f>
        <v>#N/A</v>
      </c>
    </row>
    <row r="19" spans="1:72" s="24" customFormat="1" ht="39.75" hidden="1" customHeight="1" x14ac:dyDescent="0.2">
      <c r="A19" s="831"/>
      <c r="B19" s="831"/>
      <c r="C19" s="831"/>
      <c r="D19" s="831"/>
      <c r="E19" s="831"/>
      <c r="F19" s="831"/>
      <c r="G19" s="145"/>
      <c r="H19" s="145">
        <v>4</v>
      </c>
      <c r="I19" s="857"/>
      <c r="J19" s="857"/>
      <c r="K19" s="857"/>
      <c r="L19" s="831"/>
      <c r="M19" s="831"/>
      <c r="N19" s="831"/>
      <c r="O19" s="831"/>
      <c r="P19" s="831"/>
      <c r="Q19" s="831"/>
      <c r="R19" s="831"/>
      <c r="S19" s="144"/>
      <c r="T19" s="846"/>
      <c r="U19" s="144"/>
      <c r="V19" s="846"/>
      <c r="W19" s="144"/>
      <c r="X19" s="846"/>
      <c r="Y19" s="144"/>
      <c r="Z19" s="846"/>
      <c r="AA19" s="144"/>
      <c r="AB19" s="846"/>
      <c r="AC19" s="144"/>
      <c r="AD19" s="846"/>
      <c r="AE19" s="144"/>
      <c r="AF19" s="846"/>
      <c r="AG19" s="144"/>
      <c r="AH19" s="846"/>
      <c r="AI19" s="144"/>
      <c r="AJ19" s="846"/>
      <c r="AK19" s="144"/>
      <c r="AL19" s="846"/>
      <c r="AM19" s="144"/>
      <c r="AN19" s="846"/>
      <c r="AO19" s="144"/>
      <c r="AP19" s="846"/>
      <c r="AQ19" s="144"/>
      <c r="AR19" s="846"/>
      <c r="AS19" s="144"/>
      <c r="AT19" s="846"/>
      <c r="AU19" s="144"/>
      <c r="AV19" s="846"/>
      <c r="AW19" s="144"/>
      <c r="AX19" s="846"/>
      <c r="AY19" s="144"/>
      <c r="AZ19" s="846"/>
      <c r="BA19" s="144"/>
      <c r="BB19" s="846"/>
      <c r="BC19" s="147" t="e">
        <f t="shared" si="3"/>
        <v>#DIV/0!</v>
      </c>
      <c r="BD19" s="858"/>
      <c r="BE19" s="858"/>
      <c r="BF19" s="147" t="e">
        <f>IF(BE19=0,BF18,BE19)</f>
        <v>#DIV/0!</v>
      </c>
      <c r="BG19" s="860">
        <f t="shared" si="0"/>
        <v>0</v>
      </c>
      <c r="BH19" s="857"/>
      <c r="BI19" s="857"/>
      <c r="BJ19" s="857"/>
      <c r="BK19" s="145"/>
      <c r="BL19" s="145"/>
      <c r="BM19" s="145"/>
      <c r="BN19" s="145"/>
      <c r="BO19" s="147" t="e">
        <f t="shared" si="1"/>
        <v>#DIV/0!</v>
      </c>
      <c r="BP19" s="147" t="e">
        <f t="shared" si="2"/>
        <v>#DIV/0!</v>
      </c>
      <c r="BQ19" s="858"/>
      <c r="BR19" s="858"/>
      <c r="BS19" s="860"/>
      <c r="BT19" s="860" t="e">
        <f>INDEX([21]Listas!E$20:I$24,MATCH(BQ19,[21]Listas!D$20:D$24,1),MATCH(BR19,[21]Listas!E$19:I$19,1))</f>
        <v>#N/A</v>
      </c>
    </row>
    <row r="20" spans="1:72" s="24" customFormat="1" ht="39.75" hidden="1" customHeight="1" x14ac:dyDescent="0.2">
      <c r="A20" s="831"/>
      <c r="B20" s="831"/>
      <c r="C20" s="831"/>
      <c r="D20" s="831"/>
      <c r="E20" s="831"/>
      <c r="F20" s="831"/>
      <c r="G20" s="145"/>
      <c r="H20" s="145">
        <v>5</v>
      </c>
      <c r="I20" s="857"/>
      <c r="J20" s="857"/>
      <c r="K20" s="857"/>
      <c r="L20" s="831"/>
      <c r="M20" s="831"/>
      <c r="N20" s="831"/>
      <c r="O20" s="831"/>
      <c r="P20" s="831"/>
      <c r="Q20" s="831"/>
      <c r="R20" s="831"/>
      <c r="S20" s="144"/>
      <c r="T20" s="846"/>
      <c r="U20" s="144"/>
      <c r="V20" s="846"/>
      <c r="W20" s="144"/>
      <c r="X20" s="846"/>
      <c r="Y20" s="144"/>
      <c r="Z20" s="846"/>
      <c r="AA20" s="144"/>
      <c r="AB20" s="846"/>
      <c r="AC20" s="144"/>
      <c r="AD20" s="846"/>
      <c r="AE20" s="144"/>
      <c r="AF20" s="846"/>
      <c r="AG20" s="144"/>
      <c r="AH20" s="846"/>
      <c r="AI20" s="144"/>
      <c r="AJ20" s="846"/>
      <c r="AK20" s="144"/>
      <c r="AL20" s="846"/>
      <c r="AM20" s="144"/>
      <c r="AN20" s="846"/>
      <c r="AO20" s="144"/>
      <c r="AP20" s="846"/>
      <c r="AQ20" s="144"/>
      <c r="AR20" s="846"/>
      <c r="AS20" s="144"/>
      <c r="AT20" s="846"/>
      <c r="AU20" s="144"/>
      <c r="AV20" s="846"/>
      <c r="AW20" s="144"/>
      <c r="AX20" s="846"/>
      <c r="AY20" s="144"/>
      <c r="AZ20" s="846"/>
      <c r="BA20" s="144"/>
      <c r="BB20" s="846"/>
      <c r="BC20" s="147" t="e">
        <f t="shared" si="3"/>
        <v>#DIV/0!</v>
      </c>
      <c r="BD20" s="858"/>
      <c r="BE20" s="858"/>
      <c r="BF20" s="147" t="e">
        <f>IF(BE20=0,BF19,BE20)</f>
        <v>#DIV/0!</v>
      </c>
      <c r="BG20" s="860">
        <f t="shared" si="0"/>
        <v>0</v>
      </c>
      <c r="BH20" s="857"/>
      <c r="BI20" s="857"/>
      <c r="BJ20" s="857"/>
      <c r="BK20" s="145"/>
      <c r="BL20" s="145"/>
      <c r="BM20" s="145"/>
      <c r="BN20" s="145"/>
      <c r="BO20" s="147" t="e">
        <f t="shared" si="1"/>
        <v>#DIV/0!</v>
      </c>
      <c r="BP20" s="147" t="e">
        <f t="shared" si="2"/>
        <v>#DIV/0!</v>
      </c>
      <c r="BQ20" s="858"/>
      <c r="BR20" s="858"/>
      <c r="BS20" s="860"/>
      <c r="BT20" s="860" t="e">
        <f>INDEX([21]Listas!E$20:I$24,MATCH(BQ20,[21]Listas!D$20:D$24,1),MATCH(BR20,[21]Listas!E$19:I$19,1))</f>
        <v>#N/A</v>
      </c>
    </row>
    <row r="21" spans="1:72" s="24" customFormat="1" ht="39.75" hidden="1" customHeight="1" x14ac:dyDescent="0.2">
      <c r="A21" s="831"/>
      <c r="B21" s="831"/>
      <c r="C21" s="831"/>
      <c r="D21" s="831"/>
      <c r="E21" s="831"/>
      <c r="F21" s="831"/>
      <c r="G21" s="145"/>
      <c r="H21" s="145">
        <v>6</v>
      </c>
      <c r="I21" s="857"/>
      <c r="J21" s="857"/>
      <c r="K21" s="857"/>
      <c r="L21" s="831"/>
      <c r="M21" s="831"/>
      <c r="N21" s="831"/>
      <c r="O21" s="831"/>
      <c r="P21" s="831"/>
      <c r="Q21" s="831"/>
      <c r="R21" s="831"/>
      <c r="S21" s="144"/>
      <c r="T21" s="846"/>
      <c r="U21" s="144"/>
      <c r="V21" s="846"/>
      <c r="W21" s="144"/>
      <c r="X21" s="846"/>
      <c r="Y21" s="144"/>
      <c r="Z21" s="846"/>
      <c r="AA21" s="144"/>
      <c r="AB21" s="846"/>
      <c r="AC21" s="144"/>
      <c r="AD21" s="846"/>
      <c r="AE21" s="144"/>
      <c r="AF21" s="846"/>
      <c r="AG21" s="144"/>
      <c r="AH21" s="846"/>
      <c r="AI21" s="144"/>
      <c r="AJ21" s="846"/>
      <c r="AK21" s="144"/>
      <c r="AL21" s="846"/>
      <c r="AM21" s="144"/>
      <c r="AN21" s="846"/>
      <c r="AO21" s="144"/>
      <c r="AP21" s="846"/>
      <c r="AQ21" s="144"/>
      <c r="AR21" s="846"/>
      <c r="AS21" s="144"/>
      <c r="AT21" s="846"/>
      <c r="AU21" s="144"/>
      <c r="AV21" s="846"/>
      <c r="AW21" s="144"/>
      <c r="AX21" s="846"/>
      <c r="AY21" s="144"/>
      <c r="AZ21" s="846"/>
      <c r="BA21" s="144"/>
      <c r="BB21" s="846"/>
      <c r="BC21" s="147" t="e">
        <f t="shared" si="3"/>
        <v>#DIV/0!</v>
      </c>
      <c r="BD21" s="858"/>
      <c r="BE21" s="858"/>
      <c r="BF21" s="147" t="e">
        <f>IF(BE21=0,BF20,BE21)</f>
        <v>#DIV/0!</v>
      </c>
      <c r="BG21" s="860">
        <f t="shared" si="0"/>
        <v>0</v>
      </c>
      <c r="BH21" s="857"/>
      <c r="BI21" s="857"/>
      <c r="BJ21" s="857"/>
      <c r="BK21" s="145"/>
      <c r="BL21" s="145"/>
      <c r="BM21" s="145"/>
      <c r="BN21" s="145"/>
      <c r="BO21" s="147" t="e">
        <f t="shared" si="1"/>
        <v>#DIV/0!</v>
      </c>
      <c r="BP21" s="147" t="e">
        <f t="shared" si="2"/>
        <v>#DIV/0!</v>
      </c>
      <c r="BQ21" s="858"/>
      <c r="BR21" s="858"/>
      <c r="BS21" s="860"/>
      <c r="BT21" s="860" t="e">
        <f>INDEX([21]Listas!E$20:I$24,MATCH(BQ21,[21]Listas!D$20:D$24,1),MATCH(BR21,[21]Listas!E$19:I$19,1))</f>
        <v>#N/A</v>
      </c>
    </row>
    <row r="22" spans="1:72" s="24" customFormat="1" ht="39.75" hidden="1" customHeight="1" x14ac:dyDescent="0.2">
      <c r="A22" s="831"/>
      <c r="B22" s="831"/>
      <c r="C22" s="831"/>
      <c r="D22" s="831"/>
      <c r="E22" s="831"/>
      <c r="F22" s="831"/>
      <c r="G22" s="145"/>
      <c r="H22" s="145">
        <v>1</v>
      </c>
      <c r="I22" s="857"/>
      <c r="J22" s="857"/>
      <c r="K22" s="857"/>
      <c r="L22" s="831"/>
      <c r="M22" s="831"/>
      <c r="N22" s="831"/>
      <c r="O22" s="831"/>
      <c r="P22" s="831"/>
      <c r="Q22" s="831"/>
      <c r="R22" s="831"/>
      <c r="S22" s="144"/>
      <c r="T22" s="846"/>
      <c r="U22" s="144"/>
      <c r="V22" s="846"/>
      <c r="W22" s="144"/>
      <c r="X22" s="846"/>
      <c r="Y22" s="144"/>
      <c r="Z22" s="846"/>
      <c r="AA22" s="144"/>
      <c r="AB22" s="846"/>
      <c r="AC22" s="144"/>
      <c r="AD22" s="846"/>
      <c r="AE22" s="144"/>
      <c r="AF22" s="846"/>
      <c r="AG22" s="144"/>
      <c r="AH22" s="846"/>
      <c r="AI22" s="144"/>
      <c r="AJ22" s="846"/>
      <c r="AK22" s="144"/>
      <c r="AL22" s="846"/>
      <c r="AM22" s="144"/>
      <c r="AN22" s="846"/>
      <c r="AO22" s="144"/>
      <c r="AP22" s="846"/>
      <c r="AQ22" s="144"/>
      <c r="AR22" s="846"/>
      <c r="AS22" s="144"/>
      <c r="AT22" s="846"/>
      <c r="AU22" s="144"/>
      <c r="AV22" s="846"/>
      <c r="AW22" s="144"/>
      <c r="AX22" s="846"/>
      <c r="AY22" s="144"/>
      <c r="AZ22" s="846"/>
      <c r="BA22" s="144"/>
      <c r="BB22" s="846"/>
      <c r="BC22" s="147" t="e">
        <f t="shared" si="3"/>
        <v>#DIV/0!</v>
      </c>
      <c r="BD22" s="858" t="e">
        <f>SUM((BC22*(BC22/SUM(BC22:BC28))),(BC23*(BC23/SUM(BC22:BC28))),(BC24*(BC24/SUM(BC22:BC28))),(BC25*(BC25/SUM(BC22:BC28))),(BC26*(BC26/SUM(BC22:BC28))),(BC27*(BC27/SUM(BC22:BC28))),(BC28*(BC28/SUM(BC22:BC28))))</f>
        <v>#DIV/0!</v>
      </c>
      <c r="BE22" s="858" t="e">
        <f>AVERAGE(T22,V22,X22,Z22,AB22,AD22,AF22,AH22,AJ22,AL22,AN22,AP22,AR22,AT22,AV22,AX22,AZ22,BB22)</f>
        <v>#DIV/0!</v>
      </c>
      <c r="BF22" s="147" t="e">
        <f>IF(BE22=0,BF12,BE22)</f>
        <v>#DIV/0!</v>
      </c>
      <c r="BG22" s="860" t="e">
        <f t="shared" si="0"/>
        <v>#DIV/0!</v>
      </c>
      <c r="BH22" s="857"/>
      <c r="BI22" s="857"/>
      <c r="BJ22" s="857"/>
      <c r="BK22" s="145"/>
      <c r="BL22" s="145"/>
      <c r="BM22" s="145"/>
      <c r="BN22" s="145"/>
      <c r="BO22" s="147" t="e">
        <f t="shared" si="1"/>
        <v>#DIV/0!</v>
      </c>
      <c r="BP22" s="147" t="e">
        <f t="shared" si="2"/>
        <v>#DIV/0!</v>
      </c>
      <c r="BQ22" s="858" t="e">
        <f>SUM((BO22*(BO22/SUM(BO22:BO28))),(BO23*(BO23/SUM(BO22:BO28))),(BO24*(BO24/SUM(BO22:BO28))),(BO25*(BO25/SUM(BO22:BO28))),(BO26*(BO26/SUM(BO22:BO28))),(BO27*(BO27/SUM(BO22:BO28))),(BO28*(BO28/SUM(BO22:BO28))))</f>
        <v>#DIV/0!</v>
      </c>
      <c r="BR22" s="858" t="e">
        <f>SUM((BP22*(BP22/SUM(BP22:BP28))),(BP23*(BP23/SUM(BP22:BP28))),(BP24*(BP24/SUM(BP22:BP28))),(BP25*(BP25/SUM(BP22:BP28))),(BP26*(BP26/SUM(BP22:BP28))),(BP27*(BP27/SUM(BP22:BP28))),(BP28*(BP28/SUM(BP22:BP28))))</f>
        <v>#DIV/0!</v>
      </c>
      <c r="BS22" s="860" t="e">
        <f>BQ22*BR22</f>
        <v>#DIV/0!</v>
      </c>
      <c r="BT22" s="860" t="e">
        <f>INDEX([21]Listas!E$20:I$24,MATCH(BQ22,[21]Listas!D$20:D$24,1),MATCH(BR22,[21]Listas!E$19:I$19,1))</f>
        <v>#DIV/0!</v>
      </c>
    </row>
    <row r="23" spans="1:72" s="24" customFormat="1" ht="39.75" hidden="1" customHeight="1" x14ac:dyDescent="0.2">
      <c r="A23" s="831"/>
      <c r="B23" s="831"/>
      <c r="C23" s="831"/>
      <c r="D23" s="831"/>
      <c r="E23" s="831"/>
      <c r="F23" s="831"/>
      <c r="G23" s="145"/>
      <c r="H23" s="145">
        <v>2</v>
      </c>
      <c r="I23" s="857"/>
      <c r="J23" s="857"/>
      <c r="K23" s="857"/>
      <c r="L23" s="831"/>
      <c r="M23" s="831"/>
      <c r="N23" s="831"/>
      <c r="O23" s="831"/>
      <c r="P23" s="831"/>
      <c r="Q23" s="831"/>
      <c r="R23" s="831"/>
      <c r="S23" s="144"/>
      <c r="T23" s="846"/>
      <c r="U23" s="144"/>
      <c r="V23" s="846"/>
      <c r="W23" s="144"/>
      <c r="X23" s="846"/>
      <c r="Y23" s="144"/>
      <c r="Z23" s="846"/>
      <c r="AA23" s="144"/>
      <c r="AB23" s="846"/>
      <c r="AC23" s="144"/>
      <c r="AD23" s="846"/>
      <c r="AE23" s="144"/>
      <c r="AF23" s="846"/>
      <c r="AG23" s="144"/>
      <c r="AH23" s="846"/>
      <c r="AI23" s="144"/>
      <c r="AJ23" s="846"/>
      <c r="AK23" s="144"/>
      <c r="AL23" s="846"/>
      <c r="AM23" s="144"/>
      <c r="AN23" s="846"/>
      <c r="AO23" s="144"/>
      <c r="AP23" s="846"/>
      <c r="AQ23" s="144"/>
      <c r="AR23" s="846"/>
      <c r="AS23" s="144"/>
      <c r="AT23" s="846"/>
      <c r="AU23" s="144"/>
      <c r="AV23" s="846"/>
      <c r="AW23" s="144"/>
      <c r="AX23" s="846"/>
      <c r="AY23" s="144"/>
      <c r="AZ23" s="846"/>
      <c r="BA23" s="144"/>
      <c r="BB23" s="846"/>
      <c r="BC23" s="147" t="e">
        <f t="shared" si="3"/>
        <v>#DIV/0!</v>
      </c>
      <c r="BD23" s="858"/>
      <c r="BE23" s="858"/>
      <c r="BF23" s="147" t="e">
        <f t="shared" ref="BF23:BF28" si="4">IF(BE23=0,BF22,BE23)</f>
        <v>#DIV/0!</v>
      </c>
      <c r="BG23" s="860">
        <f t="shared" si="0"/>
        <v>0</v>
      </c>
      <c r="BH23" s="857"/>
      <c r="BI23" s="857"/>
      <c r="BJ23" s="857"/>
      <c r="BK23" s="145"/>
      <c r="BL23" s="145"/>
      <c r="BM23" s="145"/>
      <c r="BN23" s="145"/>
      <c r="BO23" s="147" t="e">
        <f t="shared" si="1"/>
        <v>#DIV/0!</v>
      </c>
      <c r="BP23" s="147" t="e">
        <f t="shared" si="2"/>
        <v>#DIV/0!</v>
      </c>
      <c r="BQ23" s="858"/>
      <c r="BR23" s="858"/>
      <c r="BS23" s="860"/>
      <c r="BT23" s="860" t="e">
        <f>INDEX([21]Listas!E$20:I$24,MATCH(BQ23,[21]Listas!D$20:D$24,1),MATCH(BR23,[21]Listas!E$19:I$19,1))</f>
        <v>#N/A</v>
      </c>
    </row>
    <row r="24" spans="1:72" s="24" customFormat="1" ht="39.75" hidden="1" customHeight="1" x14ac:dyDescent="0.2">
      <c r="A24" s="831"/>
      <c r="B24" s="831"/>
      <c r="C24" s="831"/>
      <c r="D24" s="831"/>
      <c r="E24" s="831"/>
      <c r="F24" s="831"/>
      <c r="G24" s="145"/>
      <c r="H24" s="145">
        <v>3</v>
      </c>
      <c r="I24" s="857"/>
      <c r="J24" s="857"/>
      <c r="K24" s="857"/>
      <c r="L24" s="831"/>
      <c r="M24" s="831"/>
      <c r="N24" s="831"/>
      <c r="O24" s="831"/>
      <c r="P24" s="831"/>
      <c r="Q24" s="831"/>
      <c r="R24" s="831"/>
      <c r="S24" s="144"/>
      <c r="T24" s="846"/>
      <c r="U24" s="144"/>
      <c r="V24" s="846"/>
      <c r="W24" s="144"/>
      <c r="X24" s="846"/>
      <c r="Y24" s="144"/>
      <c r="Z24" s="846"/>
      <c r="AA24" s="144"/>
      <c r="AB24" s="846"/>
      <c r="AC24" s="144"/>
      <c r="AD24" s="846"/>
      <c r="AE24" s="144"/>
      <c r="AF24" s="846"/>
      <c r="AG24" s="144"/>
      <c r="AH24" s="846"/>
      <c r="AI24" s="144"/>
      <c r="AJ24" s="846"/>
      <c r="AK24" s="144"/>
      <c r="AL24" s="846"/>
      <c r="AM24" s="144"/>
      <c r="AN24" s="846"/>
      <c r="AO24" s="144"/>
      <c r="AP24" s="846"/>
      <c r="AQ24" s="144"/>
      <c r="AR24" s="846"/>
      <c r="AS24" s="144"/>
      <c r="AT24" s="846"/>
      <c r="AU24" s="144"/>
      <c r="AV24" s="846"/>
      <c r="AW24" s="144"/>
      <c r="AX24" s="846"/>
      <c r="AY24" s="144"/>
      <c r="AZ24" s="846"/>
      <c r="BA24" s="144"/>
      <c r="BB24" s="846"/>
      <c r="BC24" s="147" t="e">
        <f t="shared" si="3"/>
        <v>#DIV/0!</v>
      </c>
      <c r="BD24" s="858"/>
      <c r="BE24" s="858"/>
      <c r="BF24" s="147" t="e">
        <f t="shared" si="4"/>
        <v>#DIV/0!</v>
      </c>
      <c r="BG24" s="860">
        <f t="shared" si="0"/>
        <v>0</v>
      </c>
      <c r="BH24" s="857"/>
      <c r="BI24" s="857"/>
      <c r="BJ24" s="857"/>
      <c r="BK24" s="145"/>
      <c r="BL24" s="145"/>
      <c r="BM24" s="145"/>
      <c r="BN24" s="145"/>
      <c r="BO24" s="147" t="e">
        <f t="shared" si="1"/>
        <v>#DIV/0!</v>
      </c>
      <c r="BP24" s="147" t="e">
        <f t="shared" si="2"/>
        <v>#DIV/0!</v>
      </c>
      <c r="BQ24" s="858"/>
      <c r="BR24" s="858"/>
      <c r="BS24" s="860"/>
      <c r="BT24" s="860" t="e">
        <f>INDEX([21]Listas!E$20:I$24,MATCH(BQ24,[21]Listas!D$20:D$24,1),MATCH(BR24,[21]Listas!E$19:I$19,1))</f>
        <v>#N/A</v>
      </c>
    </row>
    <row r="25" spans="1:72" s="24" customFormat="1" ht="39.75" hidden="1" customHeight="1" x14ac:dyDescent="0.2">
      <c r="A25" s="831"/>
      <c r="B25" s="831"/>
      <c r="C25" s="831"/>
      <c r="D25" s="831"/>
      <c r="E25" s="831"/>
      <c r="F25" s="831"/>
      <c r="G25" s="145"/>
      <c r="H25" s="145">
        <v>4</v>
      </c>
      <c r="I25" s="857"/>
      <c r="J25" s="857"/>
      <c r="K25" s="857"/>
      <c r="L25" s="831"/>
      <c r="M25" s="831"/>
      <c r="N25" s="831"/>
      <c r="O25" s="831"/>
      <c r="P25" s="831"/>
      <c r="Q25" s="831"/>
      <c r="R25" s="831"/>
      <c r="S25" s="144"/>
      <c r="T25" s="846"/>
      <c r="U25" s="144"/>
      <c r="V25" s="846"/>
      <c r="W25" s="144"/>
      <c r="X25" s="846"/>
      <c r="Y25" s="144"/>
      <c r="Z25" s="846"/>
      <c r="AA25" s="144"/>
      <c r="AB25" s="846"/>
      <c r="AC25" s="144"/>
      <c r="AD25" s="846"/>
      <c r="AE25" s="144"/>
      <c r="AF25" s="846"/>
      <c r="AG25" s="144"/>
      <c r="AH25" s="846"/>
      <c r="AI25" s="144"/>
      <c r="AJ25" s="846"/>
      <c r="AK25" s="144"/>
      <c r="AL25" s="846"/>
      <c r="AM25" s="144"/>
      <c r="AN25" s="846"/>
      <c r="AO25" s="144"/>
      <c r="AP25" s="846"/>
      <c r="AQ25" s="144"/>
      <c r="AR25" s="846"/>
      <c r="AS25" s="144"/>
      <c r="AT25" s="846"/>
      <c r="AU25" s="144"/>
      <c r="AV25" s="846"/>
      <c r="AW25" s="144"/>
      <c r="AX25" s="846"/>
      <c r="AY25" s="144"/>
      <c r="AZ25" s="846"/>
      <c r="BA25" s="144"/>
      <c r="BB25" s="846"/>
      <c r="BC25" s="147" t="e">
        <f t="shared" si="3"/>
        <v>#DIV/0!</v>
      </c>
      <c r="BD25" s="858"/>
      <c r="BE25" s="858"/>
      <c r="BF25" s="147" t="e">
        <f t="shared" si="4"/>
        <v>#DIV/0!</v>
      </c>
      <c r="BG25" s="860">
        <f t="shared" si="0"/>
        <v>0</v>
      </c>
      <c r="BH25" s="857"/>
      <c r="BI25" s="857"/>
      <c r="BJ25" s="857"/>
      <c r="BK25" s="145"/>
      <c r="BL25" s="145"/>
      <c r="BM25" s="145"/>
      <c r="BN25" s="145"/>
      <c r="BO25" s="147" t="e">
        <f t="shared" si="1"/>
        <v>#DIV/0!</v>
      </c>
      <c r="BP25" s="147" t="e">
        <f t="shared" si="2"/>
        <v>#DIV/0!</v>
      </c>
      <c r="BQ25" s="858"/>
      <c r="BR25" s="858"/>
      <c r="BS25" s="860"/>
      <c r="BT25" s="860" t="e">
        <f>INDEX([21]Listas!E$20:I$24,MATCH(BQ25,[21]Listas!D$20:D$24,1),MATCH(BR25,[21]Listas!E$19:I$19,1))</f>
        <v>#N/A</v>
      </c>
    </row>
    <row r="26" spans="1:72" s="24" customFormat="1" ht="39.75" hidden="1" customHeight="1" x14ac:dyDescent="0.2">
      <c r="A26" s="831"/>
      <c r="B26" s="831"/>
      <c r="C26" s="831"/>
      <c r="D26" s="831"/>
      <c r="E26" s="831"/>
      <c r="F26" s="831"/>
      <c r="G26" s="145"/>
      <c r="H26" s="145">
        <v>5</v>
      </c>
      <c r="I26" s="857"/>
      <c r="J26" s="857"/>
      <c r="K26" s="857"/>
      <c r="L26" s="831"/>
      <c r="M26" s="831"/>
      <c r="N26" s="831"/>
      <c r="O26" s="831"/>
      <c r="P26" s="831"/>
      <c r="Q26" s="831"/>
      <c r="R26" s="831"/>
      <c r="S26" s="144"/>
      <c r="T26" s="846"/>
      <c r="U26" s="144"/>
      <c r="V26" s="846"/>
      <c r="W26" s="144"/>
      <c r="X26" s="846"/>
      <c r="Y26" s="144"/>
      <c r="Z26" s="846"/>
      <c r="AA26" s="144"/>
      <c r="AB26" s="846"/>
      <c r="AC26" s="144"/>
      <c r="AD26" s="846"/>
      <c r="AE26" s="144"/>
      <c r="AF26" s="846"/>
      <c r="AG26" s="144"/>
      <c r="AH26" s="846"/>
      <c r="AI26" s="144"/>
      <c r="AJ26" s="846"/>
      <c r="AK26" s="144"/>
      <c r="AL26" s="846"/>
      <c r="AM26" s="144"/>
      <c r="AN26" s="846"/>
      <c r="AO26" s="144"/>
      <c r="AP26" s="846"/>
      <c r="AQ26" s="144"/>
      <c r="AR26" s="846"/>
      <c r="AS26" s="144"/>
      <c r="AT26" s="846"/>
      <c r="AU26" s="144"/>
      <c r="AV26" s="846"/>
      <c r="AW26" s="144"/>
      <c r="AX26" s="846"/>
      <c r="AY26" s="144"/>
      <c r="AZ26" s="846"/>
      <c r="BA26" s="144"/>
      <c r="BB26" s="846"/>
      <c r="BC26" s="147" t="e">
        <f t="shared" si="3"/>
        <v>#DIV/0!</v>
      </c>
      <c r="BD26" s="858"/>
      <c r="BE26" s="858"/>
      <c r="BF26" s="147" t="e">
        <f t="shared" si="4"/>
        <v>#DIV/0!</v>
      </c>
      <c r="BG26" s="860">
        <f t="shared" si="0"/>
        <v>0</v>
      </c>
      <c r="BH26" s="857"/>
      <c r="BI26" s="857"/>
      <c r="BJ26" s="857"/>
      <c r="BK26" s="145"/>
      <c r="BL26" s="145"/>
      <c r="BM26" s="145"/>
      <c r="BN26" s="145"/>
      <c r="BO26" s="147" t="e">
        <f t="shared" si="1"/>
        <v>#DIV/0!</v>
      </c>
      <c r="BP26" s="147" t="e">
        <f t="shared" si="2"/>
        <v>#DIV/0!</v>
      </c>
      <c r="BQ26" s="858"/>
      <c r="BR26" s="858"/>
      <c r="BS26" s="860"/>
      <c r="BT26" s="860" t="e">
        <f>INDEX([21]Listas!E$20:I$24,MATCH(BQ26,[21]Listas!D$20:D$24,1),MATCH(BR26,[21]Listas!E$19:I$19,1))</f>
        <v>#N/A</v>
      </c>
    </row>
    <row r="27" spans="1:72" s="24" customFormat="1" ht="39.75" hidden="1" customHeight="1" x14ac:dyDescent="0.2">
      <c r="A27" s="831"/>
      <c r="B27" s="831"/>
      <c r="C27" s="831"/>
      <c r="D27" s="831"/>
      <c r="E27" s="831"/>
      <c r="F27" s="831"/>
      <c r="G27" s="145"/>
      <c r="H27" s="145">
        <v>6</v>
      </c>
      <c r="I27" s="857"/>
      <c r="J27" s="857"/>
      <c r="K27" s="857"/>
      <c r="L27" s="831"/>
      <c r="M27" s="831"/>
      <c r="N27" s="831"/>
      <c r="O27" s="831"/>
      <c r="P27" s="831"/>
      <c r="Q27" s="831"/>
      <c r="R27" s="831"/>
      <c r="S27" s="144"/>
      <c r="T27" s="846"/>
      <c r="U27" s="144"/>
      <c r="V27" s="846"/>
      <c r="W27" s="144"/>
      <c r="X27" s="846"/>
      <c r="Y27" s="144"/>
      <c r="Z27" s="846"/>
      <c r="AA27" s="144"/>
      <c r="AB27" s="846"/>
      <c r="AC27" s="144"/>
      <c r="AD27" s="846"/>
      <c r="AE27" s="144"/>
      <c r="AF27" s="846"/>
      <c r="AG27" s="144"/>
      <c r="AH27" s="846"/>
      <c r="AI27" s="144"/>
      <c r="AJ27" s="846"/>
      <c r="AK27" s="144"/>
      <c r="AL27" s="846"/>
      <c r="AM27" s="144"/>
      <c r="AN27" s="846"/>
      <c r="AO27" s="144"/>
      <c r="AP27" s="846"/>
      <c r="AQ27" s="144"/>
      <c r="AR27" s="846"/>
      <c r="AS27" s="144"/>
      <c r="AT27" s="846"/>
      <c r="AU27" s="144"/>
      <c r="AV27" s="846"/>
      <c r="AW27" s="144"/>
      <c r="AX27" s="846"/>
      <c r="AY27" s="144"/>
      <c r="AZ27" s="846"/>
      <c r="BA27" s="144"/>
      <c r="BB27" s="846"/>
      <c r="BC27" s="147" t="e">
        <f t="shared" si="3"/>
        <v>#DIV/0!</v>
      </c>
      <c r="BD27" s="858"/>
      <c r="BE27" s="858"/>
      <c r="BF27" s="147" t="e">
        <f t="shared" si="4"/>
        <v>#DIV/0!</v>
      </c>
      <c r="BG27" s="860">
        <f t="shared" si="0"/>
        <v>0</v>
      </c>
      <c r="BH27" s="857"/>
      <c r="BI27" s="857"/>
      <c r="BJ27" s="857"/>
      <c r="BK27" s="145"/>
      <c r="BL27" s="145"/>
      <c r="BM27" s="145"/>
      <c r="BN27" s="145"/>
      <c r="BO27" s="147" t="e">
        <f t="shared" si="1"/>
        <v>#DIV/0!</v>
      </c>
      <c r="BP27" s="147" t="e">
        <f t="shared" si="2"/>
        <v>#DIV/0!</v>
      </c>
      <c r="BQ27" s="858"/>
      <c r="BR27" s="858"/>
      <c r="BS27" s="860"/>
      <c r="BT27" s="860" t="e">
        <f>INDEX([21]Listas!E$20:I$24,MATCH(BQ27,[21]Listas!D$20:D$24,1),MATCH(BR27,[21]Listas!E$19:I$19,1))</f>
        <v>#N/A</v>
      </c>
    </row>
    <row r="28" spans="1:72" s="24" customFormat="1" ht="39.75" hidden="1" customHeight="1" x14ac:dyDescent="0.2">
      <c r="A28" s="831"/>
      <c r="B28" s="831"/>
      <c r="C28" s="831"/>
      <c r="D28" s="831"/>
      <c r="E28" s="831"/>
      <c r="F28" s="831"/>
      <c r="G28" s="145"/>
      <c r="H28" s="145">
        <v>7</v>
      </c>
      <c r="I28" s="857"/>
      <c r="J28" s="857"/>
      <c r="K28" s="857"/>
      <c r="L28" s="831"/>
      <c r="M28" s="831"/>
      <c r="N28" s="831"/>
      <c r="O28" s="831"/>
      <c r="P28" s="831"/>
      <c r="Q28" s="831"/>
      <c r="R28" s="831"/>
      <c r="S28" s="144"/>
      <c r="T28" s="846"/>
      <c r="U28" s="144"/>
      <c r="V28" s="846"/>
      <c r="W28" s="144"/>
      <c r="X28" s="846"/>
      <c r="Y28" s="144"/>
      <c r="Z28" s="846"/>
      <c r="AA28" s="144"/>
      <c r="AB28" s="846"/>
      <c r="AC28" s="144"/>
      <c r="AD28" s="846"/>
      <c r="AE28" s="144"/>
      <c r="AF28" s="846"/>
      <c r="AG28" s="144"/>
      <c r="AH28" s="846"/>
      <c r="AI28" s="144"/>
      <c r="AJ28" s="846"/>
      <c r="AK28" s="144"/>
      <c r="AL28" s="846"/>
      <c r="AM28" s="144"/>
      <c r="AN28" s="846"/>
      <c r="AO28" s="144"/>
      <c r="AP28" s="846"/>
      <c r="AQ28" s="144"/>
      <c r="AR28" s="846"/>
      <c r="AS28" s="144"/>
      <c r="AT28" s="846"/>
      <c r="AU28" s="144"/>
      <c r="AV28" s="846"/>
      <c r="AW28" s="144"/>
      <c r="AX28" s="846"/>
      <c r="AY28" s="144"/>
      <c r="AZ28" s="846"/>
      <c r="BA28" s="144"/>
      <c r="BB28" s="846"/>
      <c r="BC28" s="147" t="e">
        <f t="shared" si="3"/>
        <v>#DIV/0!</v>
      </c>
      <c r="BD28" s="858"/>
      <c r="BE28" s="858"/>
      <c r="BF28" s="147" t="e">
        <f t="shared" si="4"/>
        <v>#DIV/0!</v>
      </c>
      <c r="BG28" s="860">
        <f t="shared" si="0"/>
        <v>0</v>
      </c>
      <c r="BH28" s="857"/>
      <c r="BI28" s="857"/>
      <c r="BJ28" s="857"/>
      <c r="BK28" s="145"/>
      <c r="BL28" s="145"/>
      <c r="BM28" s="145"/>
      <c r="BN28" s="145"/>
      <c r="BO28" s="147" t="e">
        <f t="shared" si="1"/>
        <v>#DIV/0!</v>
      </c>
      <c r="BP28" s="147" t="e">
        <f t="shared" si="2"/>
        <v>#DIV/0!</v>
      </c>
      <c r="BQ28" s="858"/>
      <c r="BR28" s="858"/>
      <c r="BS28" s="860"/>
      <c r="BT28" s="860" t="e">
        <f>INDEX([21]Listas!E$20:I$24,MATCH(BQ28,[21]Listas!D$20:D$24,1),MATCH(BR28,[21]Listas!E$19:I$19,1))</f>
        <v>#N/A</v>
      </c>
    </row>
    <row r="29" spans="1:72" s="24" customFormat="1" ht="39.75" hidden="1" customHeight="1" x14ac:dyDescent="0.2">
      <c r="A29" s="831"/>
      <c r="B29" s="831"/>
      <c r="C29" s="831"/>
      <c r="D29" s="831"/>
      <c r="E29" s="831"/>
      <c r="F29" s="831"/>
      <c r="G29" s="145"/>
      <c r="H29" s="145">
        <v>1</v>
      </c>
      <c r="I29" s="857"/>
      <c r="J29" s="857"/>
      <c r="K29" s="857"/>
      <c r="L29" s="831"/>
      <c r="M29" s="831"/>
      <c r="N29" s="831"/>
      <c r="O29" s="831"/>
      <c r="P29" s="831"/>
      <c r="Q29" s="831"/>
      <c r="R29" s="831"/>
      <c r="S29" s="144"/>
      <c r="T29" s="846"/>
      <c r="U29" s="144"/>
      <c r="V29" s="846"/>
      <c r="W29" s="144"/>
      <c r="X29" s="846"/>
      <c r="Y29" s="144"/>
      <c r="Z29" s="846"/>
      <c r="AA29" s="144"/>
      <c r="AB29" s="846"/>
      <c r="AC29" s="144"/>
      <c r="AD29" s="846"/>
      <c r="AE29" s="144"/>
      <c r="AF29" s="846"/>
      <c r="AG29" s="144"/>
      <c r="AH29" s="846"/>
      <c r="AI29" s="144"/>
      <c r="AJ29" s="846"/>
      <c r="AK29" s="144"/>
      <c r="AL29" s="846"/>
      <c r="AM29" s="144"/>
      <c r="AN29" s="846"/>
      <c r="AO29" s="144"/>
      <c r="AP29" s="846"/>
      <c r="AQ29" s="144"/>
      <c r="AR29" s="846"/>
      <c r="AS29" s="144"/>
      <c r="AT29" s="846"/>
      <c r="AU29" s="144"/>
      <c r="AV29" s="846"/>
      <c r="AW29" s="144"/>
      <c r="AX29" s="846"/>
      <c r="AY29" s="144"/>
      <c r="AZ29" s="846"/>
      <c r="BA29" s="144"/>
      <c r="BB29" s="846"/>
      <c r="BC29" s="147" t="e">
        <f t="shared" si="3"/>
        <v>#DIV/0!</v>
      </c>
      <c r="BD29" s="858" t="e">
        <f>SUM((BC29*(BC29/SUM(BC29:BC36))),(BC30*(BC30/SUM(BC29:BC36))),(BC31*(BC31/SUM(BC29:BC36))),(BC32*(BC32/SUM(BC29:BC36))),(BC33*(BC33/SUM(BC29:BC36))),(BC34*(BC34/SUM(BC29:BC36))),(BC35*(BC35/SUM(BC29:BC36))),(BC36*(BC36/SUM(BC29:BC36))))</f>
        <v>#DIV/0!</v>
      </c>
      <c r="BE29" s="858" t="e">
        <f>AVERAGE(T29,V29,X29,Z29,AB29,AD29,AF29,AH29,AJ29,AL29,AN29,AP29,AR29,AT29,AV29,AX29,AZ29,BB29)</f>
        <v>#DIV/0!</v>
      </c>
      <c r="BF29" s="147" t="e">
        <f>IF(BE29=0,#REF!,BE29)</f>
        <v>#DIV/0!</v>
      </c>
      <c r="BG29" s="860" t="e">
        <f t="shared" si="0"/>
        <v>#DIV/0!</v>
      </c>
      <c r="BH29" s="857"/>
      <c r="BI29" s="857"/>
      <c r="BJ29" s="857"/>
      <c r="BK29" s="145"/>
      <c r="BL29" s="145"/>
      <c r="BM29" s="145"/>
      <c r="BN29" s="145"/>
      <c r="BO29" s="147" t="e">
        <f t="shared" si="1"/>
        <v>#DIV/0!</v>
      </c>
      <c r="BP29" s="147" t="e">
        <f t="shared" si="2"/>
        <v>#DIV/0!</v>
      </c>
      <c r="BQ29" s="858" t="e">
        <f>SUM((BO29*(BO29/SUM(BO29:BO36))),(BO30*(BO30/SUM(BO29:BO36))),(BO31*(BO31/SUM(BO29:BO36))),(BO32*(BO32/SUM(BO29:BO36))),(BO33*(BO33/SUM(BO29:BO36))),(BO34*(BO34/SUM(BO29:BO36))),(BO35*(BO35/SUM(BO29:BO36))),(BO36*(BO36/SUM(BO29:BO36))))</f>
        <v>#DIV/0!</v>
      </c>
      <c r="BR29" s="858" t="e">
        <f>SUM((BP29*(BP29/SUM(BP29:BP36))),(BP30*(BP30/SUM(BP29:BP36))),(BP31*(BP31/SUM(BP29:BP36))),(BP32*(BP32/SUM(BP29:BP36))),(BP33*(BP33/SUM(BP29:BP36))),(BP34*(BP34/SUM(BP29:BP36))),(BP35*(BP35/SUM(BP29:BP36))),(BP36*(BP36/SUM(BP29:BP36))))</f>
        <v>#DIV/0!</v>
      </c>
      <c r="BS29" s="860" t="e">
        <f>BQ29*BR29</f>
        <v>#DIV/0!</v>
      </c>
      <c r="BT29" s="860" t="e">
        <f>INDEX([21]Listas!E$20:I$24,MATCH(BQ29,[21]Listas!D$20:D$24,1),MATCH(BR29,[21]Listas!E$19:I$19,1))</f>
        <v>#DIV/0!</v>
      </c>
    </row>
    <row r="30" spans="1:72" s="24" customFormat="1" ht="39.75" hidden="1" customHeight="1" x14ac:dyDescent="0.2">
      <c r="A30" s="831"/>
      <c r="B30" s="831"/>
      <c r="C30" s="831"/>
      <c r="D30" s="831"/>
      <c r="E30" s="831"/>
      <c r="F30" s="831"/>
      <c r="G30" s="145"/>
      <c r="H30" s="145">
        <v>2</v>
      </c>
      <c r="I30" s="857"/>
      <c r="J30" s="857"/>
      <c r="K30" s="857"/>
      <c r="L30" s="831"/>
      <c r="M30" s="831"/>
      <c r="N30" s="831"/>
      <c r="O30" s="831"/>
      <c r="P30" s="831"/>
      <c r="Q30" s="831"/>
      <c r="R30" s="831"/>
      <c r="S30" s="144"/>
      <c r="T30" s="846"/>
      <c r="U30" s="144"/>
      <c r="V30" s="846"/>
      <c r="W30" s="144"/>
      <c r="X30" s="846"/>
      <c r="Y30" s="144"/>
      <c r="Z30" s="846"/>
      <c r="AA30" s="144"/>
      <c r="AB30" s="846"/>
      <c r="AC30" s="144"/>
      <c r="AD30" s="846"/>
      <c r="AE30" s="144"/>
      <c r="AF30" s="846"/>
      <c r="AG30" s="144"/>
      <c r="AH30" s="846"/>
      <c r="AI30" s="144"/>
      <c r="AJ30" s="846"/>
      <c r="AK30" s="144"/>
      <c r="AL30" s="846"/>
      <c r="AM30" s="144"/>
      <c r="AN30" s="846"/>
      <c r="AO30" s="144"/>
      <c r="AP30" s="846"/>
      <c r="AQ30" s="144"/>
      <c r="AR30" s="846"/>
      <c r="AS30" s="144"/>
      <c r="AT30" s="846"/>
      <c r="AU30" s="144"/>
      <c r="AV30" s="846"/>
      <c r="AW30" s="144"/>
      <c r="AX30" s="846"/>
      <c r="AY30" s="144"/>
      <c r="AZ30" s="846"/>
      <c r="BA30" s="144"/>
      <c r="BB30" s="846"/>
      <c r="BC30" s="147" t="e">
        <f t="shared" si="3"/>
        <v>#DIV/0!</v>
      </c>
      <c r="BD30" s="858"/>
      <c r="BE30" s="858"/>
      <c r="BF30" s="147" t="e">
        <f t="shared" ref="BF30:BF36" si="5">IF(BE30=0,BF29,BE30)</f>
        <v>#DIV/0!</v>
      </c>
      <c r="BG30" s="860">
        <f t="shared" si="0"/>
        <v>0</v>
      </c>
      <c r="BH30" s="857"/>
      <c r="BI30" s="857"/>
      <c r="BJ30" s="857"/>
      <c r="BK30" s="145"/>
      <c r="BL30" s="145"/>
      <c r="BM30" s="145"/>
      <c r="BN30" s="145"/>
      <c r="BO30" s="147" t="e">
        <f t="shared" si="1"/>
        <v>#DIV/0!</v>
      </c>
      <c r="BP30" s="147" t="e">
        <f t="shared" si="2"/>
        <v>#DIV/0!</v>
      </c>
      <c r="BQ30" s="858"/>
      <c r="BR30" s="858"/>
      <c r="BS30" s="860"/>
      <c r="BT30" s="860" t="e">
        <f>INDEX([21]Listas!E$20:I$24,MATCH(BQ30,[21]Listas!D$20:D$24,1),MATCH(BR30,[21]Listas!E$19:I$19,1))</f>
        <v>#N/A</v>
      </c>
    </row>
    <row r="31" spans="1:72" s="24" customFormat="1" ht="39.75" hidden="1" customHeight="1" x14ac:dyDescent="0.2">
      <c r="A31" s="831"/>
      <c r="B31" s="831"/>
      <c r="C31" s="831"/>
      <c r="D31" s="831"/>
      <c r="E31" s="831"/>
      <c r="F31" s="831"/>
      <c r="G31" s="145"/>
      <c r="H31" s="145">
        <v>3</v>
      </c>
      <c r="I31" s="857"/>
      <c r="J31" s="857"/>
      <c r="K31" s="857"/>
      <c r="L31" s="831"/>
      <c r="M31" s="831"/>
      <c r="N31" s="831"/>
      <c r="O31" s="831"/>
      <c r="P31" s="831"/>
      <c r="Q31" s="831"/>
      <c r="R31" s="831"/>
      <c r="S31" s="144"/>
      <c r="T31" s="846"/>
      <c r="U31" s="144"/>
      <c r="V31" s="846"/>
      <c r="W31" s="144"/>
      <c r="X31" s="846"/>
      <c r="Y31" s="144"/>
      <c r="Z31" s="846"/>
      <c r="AA31" s="144"/>
      <c r="AB31" s="846"/>
      <c r="AC31" s="144"/>
      <c r="AD31" s="846"/>
      <c r="AE31" s="144"/>
      <c r="AF31" s="846"/>
      <c r="AG31" s="144"/>
      <c r="AH31" s="846"/>
      <c r="AI31" s="144"/>
      <c r="AJ31" s="846"/>
      <c r="AK31" s="144"/>
      <c r="AL31" s="846"/>
      <c r="AM31" s="144"/>
      <c r="AN31" s="846"/>
      <c r="AO31" s="144"/>
      <c r="AP31" s="846"/>
      <c r="AQ31" s="144"/>
      <c r="AR31" s="846"/>
      <c r="AS31" s="144"/>
      <c r="AT31" s="846"/>
      <c r="AU31" s="144"/>
      <c r="AV31" s="846"/>
      <c r="AW31" s="144"/>
      <c r="AX31" s="846"/>
      <c r="AY31" s="144"/>
      <c r="AZ31" s="846"/>
      <c r="BA31" s="144"/>
      <c r="BB31" s="846"/>
      <c r="BC31" s="147" t="e">
        <f t="shared" si="3"/>
        <v>#DIV/0!</v>
      </c>
      <c r="BD31" s="858"/>
      <c r="BE31" s="858"/>
      <c r="BF31" s="147" t="e">
        <f t="shared" si="5"/>
        <v>#DIV/0!</v>
      </c>
      <c r="BG31" s="860">
        <f t="shared" si="0"/>
        <v>0</v>
      </c>
      <c r="BH31" s="857"/>
      <c r="BI31" s="857"/>
      <c r="BJ31" s="857"/>
      <c r="BK31" s="145"/>
      <c r="BL31" s="145"/>
      <c r="BM31" s="145"/>
      <c r="BN31" s="145"/>
      <c r="BO31" s="147" t="e">
        <f t="shared" si="1"/>
        <v>#DIV/0!</v>
      </c>
      <c r="BP31" s="147" t="e">
        <f t="shared" si="2"/>
        <v>#DIV/0!</v>
      </c>
      <c r="BQ31" s="858"/>
      <c r="BR31" s="858"/>
      <c r="BS31" s="860"/>
      <c r="BT31" s="860" t="e">
        <f>INDEX([21]Listas!E$20:I$24,MATCH(BQ31,[21]Listas!D$20:D$24,1),MATCH(BR31,[21]Listas!E$19:I$19,1))</f>
        <v>#N/A</v>
      </c>
    </row>
    <row r="32" spans="1:72" s="24" customFormat="1" ht="39.75" hidden="1" customHeight="1" x14ac:dyDescent="0.2">
      <c r="A32" s="831"/>
      <c r="B32" s="831"/>
      <c r="C32" s="831"/>
      <c r="D32" s="831"/>
      <c r="E32" s="831"/>
      <c r="F32" s="831"/>
      <c r="G32" s="145"/>
      <c r="H32" s="145">
        <v>4</v>
      </c>
      <c r="I32" s="857"/>
      <c r="J32" s="857"/>
      <c r="K32" s="857"/>
      <c r="L32" s="831"/>
      <c r="M32" s="831"/>
      <c r="N32" s="831"/>
      <c r="O32" s="831"/>
      <c r="P32" s="831"/>
      <c r="Q32" s="831"/>
      <c r="R32" s="831"/>
      <c r="S32" s="144"/>
      <c r="T32" s="846"/>
      <c r="U32" s="144"/>
      <c r="V32" s="846"/>
      <c r="W32" s="144"/>
      <c r="X32" s="846"/>
      <c r="Y32" s="144"/>
      <c r="Z32" s="846"/>
      <c r="AA32" s="144"/>
      <c r="AB32" s="846"/>
      <c r="AC32" s="144"/>
      <c r="AD32" s="846"/>
      <c r="AE32" s="144"/>
      <c r="AF32" s="846"/>
      <c r="AG32" s="144"/>
      <c r="AH32" s="846"/>
      <c r="AI32" s="144"/>
      <c r="AJ32" s="846"/>
      <c r="AK32" s="144"/>
      <c r="AL32" s="846"/>
      <c r="AM32" s="144"/>
      <c r="AN32" s="846"/>
      <c r="AO32" s="144"/>
      <c r="AP32" s="846"/>
      <c r="AQ32" s="144"/>
      <c r="AR32" s="846"/>
      <c r="AS32" s="144"/>
      <c r="AT32" s="846"/>
      <c r="AU32" s="144"/>
      <c r="AV32" s="846"/>
      <c r="AW32" s="144"/>
      <c r="AX32" s="846"/>
      <c r="AY32" s="144"/>
      <c r="AZ32" s="846"/>
      <c r="BA32" s="144"/>
      <c r="BB32" s="846"/>
      <c r="BC32" s="147" t="e">
        <f t="shared" si="3"/>
        <v>#DIV/0!</v>
      </c>
      <c r="BD32" s="858"/>
      <c r="BE32" s="858"/>
      <c r="BF32" s="147" t="e">
        <f t="shared" si="5"/>
        <v>#DIV/0!</v>
      </c>
      <c r="BG32" s="860">
        <f t="shared" si="0"/>
        <v>0</v>
      </c>
      <c r="BH32" s="857"/>
      <c r="BI32" s="857"/>
      <c r="BJ32" s="857"/>
      <c r="BK32" s="145"/>
      <c r="BL32" s="145"/>
      <c r="BM32" s="145"/>
      <c r="BN32" s="145"/>
      <c r="BO32" s="147" t="e">
        <f t="shared" si="1"/>
        <v>#DIV/0!</v>
      </c>
      <c r="BP32" s="147" t="e">
        <f t="shared" si="2"/>
        <v>#DIV/0!</v>
      </c>
      <c r="BQ32" s="858"/>
      <c r="BR32" s="858"/>
      <c r="BS32" s="860"/>
      <c r="BT32" s="860" t="e">
        <f>INDEX([21]Listas!E$20:I$24,MATCH(BQ32,[21]Listas!D$20:D$24,1),MATCH(BR32,[21]Listas!E$19:I$19,1))</f>
        <v>#N/A</v>
      </c>
    </row>
    <row r="33" spans="1:72" s="24" customFormat="1" ht="39.75" hidden="1" customHeight="1" x14ac:dyDescent="0.2">
      <c r="A33" s="831"/>
      <c r="B33" s="831"/>
      <c r="C33" s="831"/>
      <c r="D33" s="831"/>
      <c r="E33" s="831"/>
      <c r="F33" s="831"/>
      <c r="G33" s="145"/>
      <c r="H33" s="145">
        <v>5</v>
      </c>
      <c r="I33" s="857"/>
      <c r="J33" s="857"/>
      <c r="K33" s="857"/>
      <c r="L33" s="831"/>
      <c r="M33" s="831"/>
      <c r="N33" s="831"/>
      <c r="O33" s="831"/>
      <c r="P33" s="831"/>
      <c r="Q33" s="831"/>
      <c r="R33" s="831"/>
      <c r="S33" s="144"/>
      <c r="T33" s="846"/>
      <c r="U33" s="144"/>
      <c r="V33" s="846"/>
      <c r="W33" s="144"/>
      <c r="X33" s="846"/>
      <c r="Y33" s="144"/>
      <c r="Z33" s="846"/>
      <c r="AA33" s="144"/>
      <c r="AB33" s="846"/>
      <c r="AC33" s="144"/>
      <c r="AD33" s="846"/>
      <c r="AE33" s="144"/>
      <c r="AF33" s="846"/>
      <c r="AG33" s="144"/>
      <c r="AH33" s="846"/>
      <c r="AI33" s="144"/>
      <c r="AJ33" s="846"/>
      <c r="AK33" s="144"/>
      <c r="AL33" s="846"/>
      <c r="AM33" s="144"/>
      <c r="AN33" s="846"/>
      <c r="AO33" s="144"/>
      <c r="AP33" s="846"/>
      <c r="AQ33" s="144"/>
      <c r="AR33" s="846"/>
      <c r="AS33" s="144"/>
      <c r="AT33" s="846"/>
      <c r="AU33" s="144"/>
      <c r="AV33" s="846"/>
      <c r="AW33" s="144"/>
      <c r="AX33" s="846"/>
      <c r="AY33" s="144"/>
      <c r="AZ33" s="846"/>
      <c r="BA33" s="144"/>
      <c r="BB33" s="846"/>
      <c r="BC33" s="147" t="e">
        <f t="shared" si="3"/>
        <v>#DIV/0!</v>
      </c>
      <c r="BD33" s="858"/>
      <c r="BE33" s="858"/>
      <c r="BF33" s="147" t="e">
        <f t="shared" si="5"/>
        <v>#DIV/0!</v>
      </c>
      <c r="BG33" s="860">
        <f t="shared" si="0"/>
        <v>0</v>
      </c>
      <c r="BH33" s="857"/>
      <c r="BI33" s="857"/>
      <c r="BJ33" s="857"/>
      <c r="BK33" s="145"/>
      <c r="BL33" s="145"/>
      <c r="BM33" s="145"/>
      <c r="BN33" s="145"/>
      <c r="BO33" s="147" t="e">
        <f t="shared" si="1"/>
        <v>#DIV/0!</v>
      </c>
      <c r="BP33" s="147" t="e">
        <f t="shared" si="2"/>
        <v>#DIV/0!</v>
      </c>
      <c r="BQ33" s="858"/>
      <c r="BR33" s="858"/>
      <c r="BS33" s="860"/>
      <c r="BT33" s="860" t="e">
        <f>INDEX([21]Listas!E$20:I$24,MATCH(BQ33,[21]Listas!D$20:D$24,1),MATCH(BR33,[21]Listas!E$19:I$19,1))</f>
        <v>#N/A</v>
      </c>
    </row>
    <row r="34" spans="1:72" s="24" customFormat="1" ht="39.75" hidden="1" customHeight="1" x14ac:dyDescent="0.2">
      <c r="A34" s="831"/>
      <c r="B34" s="831"/>
      <c r="C34" s="831"/>
      <c r="D34" s="831"/>
      <c r="E34" s="831"/>
      <c r="F34" s="831"/>
      <c r="G34" s="145"/>
      <c r="H34" s="145">
        <v>6</v>
      </c>
      <c r="I34" s="857"/>
      <c r="J34" s="857"/>
      <c r="K34" s="857"/>
      <c r="L34" s="831"/>
      <c r="M34" s="831"/>
      <c r="N34" s="831"/>
      <c r="O34" s="831"/>
      <c r="P34" s="831"/>
      <c r="Q34" s="831"/>
      <c r="R34" s="831"/>
      <c r="S34" s="144"/>
      <c r="T34" s="846"/>
      <c r="U34" s="144"/>
      <c r="V34" s="846"/>
      <c r="W34" s="144"/>
      <c r="X34" s="846"/>
      <c r="Y34" s="144"/>
      <c r="Z34" s="846"/>
      <c r="AA34" s="144"/>
      <c r="AB34" s="846"/>
      <c r="AC34" s="144"/>
      <c r="AD34" s="846"/>
      <c r="AE34" s="144"/>
      <c r="AF34" s="846"/>
      <c r="AG34" s="144"/>
      <c r="AH34" s="846"/>
      <c r="AI34" s="144"/>
      <c r="AJ34" s="846"/>
      <c r="AK34" s="144"/>
      <c r="AL34" s="846"/>
      <c r="AM34" s="144"/>
      <c r="AN34" s="846"/>
      <c r="AO34" s="144"/>
      <c r="AP34" s="846"/>
      <c r="AQ34" s="144"/>
      <c r="AR34" s="846"/>
      <c r="AS34" s="144"/>
      <c r="AT34" s="846"/>
      <c r="AU34" s="144"/>
      <c r="AV34" s="846"/>
      <c r="AW34" s="144"/>
      <c r="AX34" s="846"/>
      <c r="AY34" s="144"/>
      <c r="AZ34" s="846"/>
      <c r="BA34" s="144"/>
      <c r="BB34" s="846"/>
      <c r="BC34" s="147" t="e">
        <f t="shared" si="3"/>
        <v>#DIV/0!</v>
      </c>
      <c r="BD34" s="858"/>
      <c r="BE34" s="858"/>
      <c r="BF34" s="147" t="e">
        <f t="shared" si="5"/>
        <v>#DIV/0!</v>
      </c>
      <c r="BG34" s="860">
        <f t="shared" si="0"/>
        <v>0</v>
      </c>
      <c r="BH34" s="857"/>
      <c r="BI34" s="857"/>
      <c r="BJ34" s="857"/>
      <c r="BK34" s="145"/>
      <c r="BL34" s="145"/>
      <c r="BM34" s="145"/>
      <c r="BN34" s="145"/>
      <c r="BO34" s="147" t="e">
        <f t="shared" si="1"/>
        <v>#DIV/0!</v>
      </c>
      <c r="BP34" s="147" t="e">
        <f t="shared" si="2"/>
        <v>#DIV/0!</v>
      </c>
      <c r="BQ34" s="858"/>
      <c r="BR34" s="858"/>
      <c r="BS34" s="860"/>
      <c r="BT34" s="860" t="e">
        <f>INDEX([21]Listas!E$20:I$24,MATCH(BQ34,[21]Listas!D$20:D$24,1),MATCH(BR34,[21]Listas!E$19:I$19,1))</f>
        <v>#N/A</v>
      </c>
    </row>
    <row r="35" spans="1:72" s="24" customFormat="1" ht="39.75" hidden="1" customHeight="1" x14ac:dyDescent="0.2">
      <c r="A35" s="831"/>
      <c r="B35" s="831"/>
      <c r="C35" s="831"/>
      <c r="D35" s="831"/>
      <c r="E35" s="831"/>
      <c r="F35" s="831"/>
      <c r="G35" s="145"/>
      <c r="H35" s="145">
        <v>7</v>
      </c>
      <c r="I35" s="857"/>
      <c r="J35" s="857"/>
      <c r="K35" s="857"/>
      <c r="L35" s="831"/>
      <c r="M35" s="831"/>
      <c r="N35" s="831"/>
      <c r="O35" s="831"/>
      <c r="P35" s="831"/>
      <c r="Q35" s="831"/>
      <c r="R35" s="831"/>
      <c r="S35" s="144"/>
      <c r="T35" s="846"/>
      <c r="U35" s="144"/>
      <c r="V35" s="846"/>
      <c r="W35" s="144"/>
      <c r="X35" s="846"/>
      <c r="Y35" s="144"/>
      <c r="Z35" s="846"/>
      <c r="AA35" s="144"/>
      <c r="AB35" s="846"/>
      <c r="AC35" s="144"/>
      <c r="AD35" s="846"/>
      <c r="AE35" s="144"/>
      <c r="AF35" s="846"/>
      <c r="AG35" s="144"/>
      <c r="AH35" s="846"/>
      <c r="AI35" s="144"/>
      <c r="AJ35" s="846"/>
      <c r="AK35" s="144"/>
      <c r="AL35" s="846"/>
      <c r="AM35" s="144"/>
      <c r="AN35" s="846"/>
      <c r="AO35" s="144"/>
      <c r="AP35" s="846"/>
      <c r="AQ35" s="144"/>
      <c r="AR35" s="846"/>
      <c r="AS35" s="144"/>
      <c r="AT35" s="846"/>
      <c r="AU35" s="144"/>
      <c r="AV35" s="846"/>
      <c r="AW35" s="144"/>
      <c r="AX35" s="846"/>
      <c r="AY35" s="144"/>
      <c r="AZ35" s="846"/>
      <c r="BA35" s="144"/>
      <c r="BB35" s="846"/>
      <c r="BC35" s="147" t="e">
        <f t="shared" si="3"/>
        <v>#DIV/0!</v>
      </c>
      <c r="BD35" s="858"/>
      <c r="BE35" s="858"/>
      <c r="BF35" s="147" t="e">
        <f t="shared" si="5"/>
        <v>#DIV/0!</v>
      </c>
      <c r="BG35" s="860">
        <f t="shared" si="0"/>
        <v>0</v>
      </c>
      <c r="BH35" s="857"/>
      <c r="BI35" s="857"/>
      <c r="BJ35" s="857"/>
      <c r="BK35" s="145"/>
      <c r="BL35" s="145"/>
      <c r="BM35" s="145"/>
      <c r="BN35" s="145"/>
      <c r="BO35" s="147" t="e">
        <f t="shared" si="1"/>
        <v>#DIV/0!</v>
      </c>
      <c r="BP35" s="147" t="e">
        <f t="shared" si="2"/>
        <v>#DIV/0!</v>
      </c>
      <c r="BQ35" s="858"/>
      <c r="BR35" s="858"/>
      <c r="BS35" s="860"/>
      <c r="BT35" s="860" t="e">
        <f>INDEX([21]Listas!E$20:I$24,MATCH(BQ35,[21]Listas!D$20:D$24,1),MATCH(BR35,[21]Listas!E$19:I$19,1))</f>
        <v>#N/A</v>
      </c>
    </row>
    <row r="36" spans="1:72" s="24" customFormat="1" ht="39.75" hidden="1" customHeight="1" x14ac:dyDescent="0.2">
      <c r="A36" s="831"/>
      <c r="B36" s="831"/>
      <c r="C36" s="831"/>
      <c r="D36" s="831"/>
      <c r="E36" s="831"/>
      <c r="F36" s="831"/>
      <c r="G36" s="145"/>
      <c r="H36" s="145">
        <v>8</v>
      </c>
      <c r="I36" s="857"/>
      <c r="J36" s="857"/>
      <c r="K36" s="857"/>
      <c r="L36" s="831"/>
      <c r="M36" s="831"/>
      <c r="N36" s="831"/>
      <c r="O36" s="831"/>
      <c r="P36" s="831"/>
      <c r="Q36" s="831"/>
      <c r="R36" s="831"/>
      <c r="S36" s="144"/>
      <c r="T36" s="846"/>
      <c r="U36" s="144"/>
      <c r="V36" s="846"/>
      <c r="W36" s="144"/>
      <c r="X36" s="846"/>
      <c r="Y36" s="144"/>
      <c r="Z36" s="846"/>
      <c r="AA36" s="144"/>
      <c r="AB36" s="846"/>
      <c r="AC36" s="144"/>
      <c r="AD36" s="846"/>
      <c r="AE36" s="144"/>
      <c r="AF36" s="846"/>
      <c r="AG36" s="144"/>
      <c r="AH36" s="846"/>
      <c r="AI36" s="144"/>
      <c r="AJ36" s="846"/>
      <c r="AK36" s="144"/>
      <c r="AL36" s="846"/>
      <c r="AM36" s="144"/>
      <c r="AN36" s="846"/>
      <c r="AO36" s="144"/>
      <c r="AP36" s="846"/>
      <c r="AQ36" s="144"/>
      <c r="AR36" s="846"/>
      <c r="AS36" s="144"/>
      <c r="AT36" s="846"/>
      <c r="AU36" s="144"/>
      <c r="AV36" s="846"/>
      <c r="AW36" s="144"/>
      <c r="AX36" s="846"/>
      <c r="AY36" s="144"/>
      <c r="AZ36" s="846"/>
      <c r="BA36" s="144"/>
      <c r="BB36" s="846"/>
      <c r="BC36" s="147" t="e">
        <f t="shared" si="3"/>
        <v>#DIV/0!</v>
      </c>
      <c r="BD36" s="858"/>
      <c r="BE36" s="858"/>
      <c r="BF36" s="147" t="e">
        <f t="shared" si="5"/>
        <v>#DIV/0!</v>
      </c>
      <c r="BG36" s="860">
        <f t="shared" si="0"/>
        <v>0</v>
      </c>
      <c r="BH36" s="857"/>
      <c r="BI36" s="857"/>
      <c r="BJ36" s="857"/>
      <c r="BK36" s="145"/>
      <c r="BL36" s="145"/>
      <c r="BM36" s="145"/>
      <c r="BN36" s="145"/>
      <c r="BO36" s="147" t="e">
        <f t="shared" si="1"/>
        <v>#DIV/0!</v>
      </c>
      <c r="BP36" s="147" t="e">
        <f t="shared" si="2"/>
        <v>#DIV/0!</v>
      </c>
      <c r="BQ36" s="858"/>
      <c r="BR36" s="858"/>
      <c r="BS36" s="860"/>
      <c r="BT36" s="860" t="e">
        <f>INDEX([21]Listas!E$20:I$24,MATCH(BQ36,[21]Listas!D$20:D$24,1),MATCH(BR36,[21]Listas!E$19:I$19,1))</f>
        <v>#N/A</v>
      </c>
    </row>
    <row r="37" spans="1:72" s="24" customFormat="1" ht="39.75" hidden="1" customHeight="1" x14ac:dyDescent="0.2">
      <c r="A37" s="831"/>
      <c r="B37" s="831"/>
      <c r="C37" s="831"/>
      <c r="D37" s="831"/>
      <c r="E37" s="831"/>
      <c r="F37" s="831"/>
      <c r="G37" s="145"/>
      <c r="H37" s="145">
        <v>1</v>
      </c>
      <c r="I37" s="857"/>
      <c r="J37" s="857"/>
      <c r="K37" s="857"/>
      <c r="L37" s="831"/>
      <c r="M37" s="831"/>
      <c r="N37" s="831"/>
      <c r="O37" s="831"/>
      <c r="P37" s="831"/>
      <c r="Q37" s="831"/>
      <c r="R37" s="831"/>
      <c r="S37" s="144"/>
      <c r="T37" s="846"/>
      <c r="U37" s="144"/>
      <c r="V37" s="846"/>
      <c r="W37" s="144"/>
      <c r="X37" s="846"/>
      <c r="Y37" s="144"/>
      <c r="Z37" s="846"/>
      <c r="AA37" s="144"/>
      <c r="AB37" s="846"/>
      <c r="AC37" s="144"/>
      <c r="AD37" s="846"/>
      <c r="AE37" s="144"/>
      <c r="AF37" s="846"/>
      <c r="AG37" s="144"/>
      <c r="AH37" s="846"/>
      <c r="AI37" s="144"/>
      <c r="AJ37" s="846"/>
      <c r="AK37" s="144"/>
      <c r="AL37" s="846"/>
      <c r="AM37" s="144"/>
      <c r="AN37" s="846"/>
      <c r="AO37" s="144"/>
      <c r="AP37" s="846"/>
      <c r="AQ37" s="144"/>
      <c r="AR37" s="846"/>
      <c r="AS37" s="144"/>
      <c r="AT37" s="846"/>
      <c r="AU37" s="144"/>
      <c r="AV37" s="846"/>
      <c r="AW37" s="144"/>
      <c r="AX37" s="846"/>
      <c r="AY37" s="144"/>
      <c r="AZ37" s="846"/>
      <c r="BA37" s="144"/>
      <c r="BB37" s="846"/>
      <c r="BC37" s="147" t="e">
        <f t="shared" si="3"/>
        <v>#DIV/0!</v>
      </c>
      <c r="BD37" s="858" t="e">
        <f>SUM((BC37*(BC37/SUM(BC37:BC45))),(BC38*(BC38/SUM(BC37:BC45))),(BC39*(BC39/SUM(BC37:BC45))),(BC40*(BC40/SUM(BC37:BC45))),(BC41*(BC41/SUM(BC37:BC45))),(BC42*(BC42/SUM(BC37:BC45))),(BC43*(BC43/SUM(BC37:BC45))),(BC44*(BC44/SUM(BC37:BC45))),(BC45*(BC45/SUM(BC37:BC45))))</f>
        <v>#DIV/0!</v>
      </c>
      <c r="BE37" s="858" t="e">
        <f>AVERAGE(T37,V37,X37,Z37,AB37,AD37,AF37,AH37,AJ37,AL37,AN37,AP37,AR37,AT37,AV37,AX37,AZ37,BB37)</f>
        <v>#DIV/0!</v>
      </c>
      <c r="BF37" s="147" t="e">
        <f>IF(BE37=0,#REF!,BE37)</f>
        <v>#DIV/0!</v>
      </c>
      <c r="BG37" s="860" t="e">
        <f t="shared" si="0"/>
        <v>#DIV/0!</v>
      </c>
      <c r="BH37" s="857"/>
      <c r="BI37" s="857"/>
      <c r="BJ37" s="857"/>
      <c r="BK37" s="145"/>
      <c r="BL37" s="145"/>
      <c r="BM37" s="145"/>
      <c r="BN37" s="145"/>
      <c r="BO37" s="147" t="e">
        <f t="shared" si="1"/>
        <v>#DIV/0!</v>
      </c>
      <c r="BP37" s="147" t="e">
        <f t="shared" si="2"/>
        <v>#DIV/0!</v>
      </c>
      <c r="BQ37" s="858" t="e">
        <f>SUM((BO37*(BO37/SUM(BO37:BO45))),(BO38*(BO38/SUM(BO37:BO45))),(BO39*(BO39/SUM(BO37:BO45))),(BO40*(BO40/SUM(BO37:BO45))),(BO41*(BO41/SUM(BO37:BO45))),(BO42*(BO42/SUM(BO37:BO45))),(BO43*(BO43/SUM(BO37:BO45))),(BO44*(BO44/SUM(BO37:BO45))),(BO45*(BO45/SUM(BO37:BO45))))</f>
        <v>#DIV/0!</v>
      </c>
      <c r="BR37" s="858" t="e">
        <f>SUM((BP37*(BP37/SUM(BP37:BP45))),(BP38*(BP38/SUM(BP37:BP45))),(BP39*(BP39/SUM(BP37:BP45))),(BP40*(BP40/SUM(BP37:BP45))),(BP41*(BP41/SUM(BP37:BP45))),(BP42*(BP42/SUM(BP37:BP45))),(BP43*(BP43/SUM(BP37:BP45))),(BP44*(BP44/SUM(BP37:BP45))),(BP45*(BP45/SUM(BP37:BP45))))</f>
        <v>#DIV/0!</v>
      </c>
      <c r="BS37" s="860" t="e">
        <f>BQ37*BR37</f>
        <v>#DIV/0!</v>
      </c>
      <c r="BT37" s="860" t="e">
        <f>INDEX([21]Listas!E$20:I$24,MATCH(BQ37,[21]Listas!D$20:D$24,1),MATCH(BR37,[21]Listas!E$19:I$19,1))</f>
        <v>#DIV/0!</v>
      </c>
    </row>
    <row r="38" spans="1:72" s="24" customFormat="1" ht="39.75" hidden="1" customHeight="1" x14ac:dyDescent="0.2">
      <c r="A38" s="831"/>
      <c r="B38" s="831"/>
      <c r="C38" s="831"/>
      <c r="D38" s="831"/>
      <c r="E38" s="831"/>
      <c r="F38" s="831"/>
      <c r="G38" s="145"/>
      <c r="H38" s="145">
        <v>2</v>
      </c>
      <c r="I38" s="857"/>
      <c r="J38" s="857"/>
      <c r="K38" s="857"/>
      <c r="L38" s="831"/>
      <c r="M38" s="831"/>
      <c r="N38" s="831"/>
      <c r="O38" s="831"/>
      <c r="P38" s="831"/>
      <c r="Q38" s="831"/>
      <c r="R38" s="831"/>
      <c r="S38" s="144"/>
      <c r="T38" s="846"/>
      <c r="U38" s="144"/>
      <c r="V38" s="846"/>
      <c r="W38" s="144"/>
      <c r="X38" s="846"/>
      <c r="Y38" s="144"/>
      <c r="Z38" s="846"/>
      <c r="AA38" s="144"/>
      <c r="AB38" s="846"/>
      <c r="AC38" s="144"/>
      <c r="AD38" s="846"/>
      <c r="AE38" s="144"/>
      <c r="AF38" s="846"/>
      <c r="AG38" s="144"/>
      <c r="AH38" s="846"/>
      <c r="AI38" s="144"/>
      <c r="AJ38" s="846"/>
      <c r="AK38" s="144"/>
      <c r="AL38" s="846"/>
      <c r="AM38" s="144"/>
      <c r="AN38" s="846"/>
      <c r="AO38" s="144"/>
      <c r="AP38" s="846"/>
      <c r="AQ38" s="144"/>
      <c r="AR38" s="846"/>
      <c r="AS38" s="144"/>
      <c r="AT38" s="846"/>
      <c r="AU38" s="144"/>
      <c r="AV38" s="846"/>
      <c r="AW38" s="144"/>
      <c r="AX38" s="846"/>
      <c r="AY38" s="144"/>
      <c r="AZ38" s="846"/>
      <c r="BA38" s="144"/>
      <c r="BB38" s="846"/>
      <c r="BC38" s="147" t="e">
        <f t="shared" si="3"/>
        <v>#DIV/0!</v>
      </c>
      <c r="BD38" s="858"/>
      <c r="BE38" s="858"/>
      <c r="BF38" s="147" t="e">
        <f t="shared" ref="BF38:BF45" si="6">IF(BE38=0,BF37,BE38)</f>
        <v>#DIV/0!</v>
      </c>
      <c r="BG38" s="860">
        <f t="shared" si="0"/>
        <v>0</v>
      </c>
      <c r="BH38" s="857"/>
      <c r="BI38" s="857"/>
      <c r="BJ38" s="857"/>
      <c r="BK38" s="145"/>
      <c r="BL38" s="145"/>
      <c r="BM38" s="145"/>
      <c r="BN38" s="145"/>
      <c r="BO38" s="147" t="e">
        <f t="shared" si="1"/>
        <v>#DIV/0!</v>
      </c>
      <c r="BP38" s="147" t="e">
        <f t="shared" si="2"/>
        <v>#DIV/0!</v>
      </c>
      <c r="BQ38" s="858"/>
      <c r="BR38" s="858"/>
      <c r="BS38" s="860"/>
      <c r="BT38" s="860" t="e">
        <f>INDEX([21]Listas!E$20:I$24,MATCH(BQ38,[21]Listas!D$20:D$24,1),MATCH(BR38,[21]Listas!E$19:I$19,1))</f>
        <v>#N/A</v>
      </c>
    </row>
    <row r="39" spans="1:72" s="24" customFormat="1" ht="39.75" hidden="1" customHeight="1" x14ac:dyDescent="0.2">
      <c r="A39" s="831"/>
      <c r="B39" s="831"/>
      <c r="C39" s="831"/>
      <c r="D39" s="831"/>
      <c r="E39" s="831"/>
      <c r="F39" s="831"/>
      <c r="G39" s="145"/>
      <c r="H39" s="145">
        <v>3</v>
      </c>
      <c r="I39" s="857"/>
      <c r="J39" s="857"/>
      <c r="K39" s="857"/>
      <c r="L39" s="831"/>
      <c r="M39" s="831"/>
      <c r="N39" s="831"/>
      <c r="O39" s="831"/>
      <c r="P39" s="831"/>
      <c r="Q39" s="831"/>
      <c r="R39" s="831"/>
      <c r="S39" s="144"/>
      <c r="T39" s="846"/>
      <c r="U39" s="144"/>
      <c r="V39" s="846"/>
      <c r="W39" s="144"/>
      <c r="X39" s="846"/>
      <c r="Y39" s="144"/>
      <c r="Z39" s="846"/>
      <c r="AA39" s="144"/>
      <c r="AB39" s="846"/>
      <c r="AC39" s="144"/>
      <c r="AD39" s="846"/>
      <c r="AE39" s="144"/>
      <c r="AF39" s="846"/>
      <c r="AG39" s="144"/>
      <c r="AH39" s="846"/>
      <c r="AI39" s="144"/>
      <c r="AJ39" s="846"/>
      <c r="AK39" s="144"/>
      <c r="AL39" s="846"/>
      <c r="AM39" s="144"/>
      <c r="AN39" s="846"/>
      <c r="AO39" s="144"/>
      <c r="AP39" s="846"/>
      <c r="AQ39" s="144"/>
      <c r="AR39" s="846"/>
      <c r="AS39" s="144"/>
      <c r="AT39" s="846"/>
      <c r="AU39" s="144"/>
      <c r="AV39" s="846"/>
      <c r="AW39" s="144"/>
      <c r="AX39" s="846"/>
      <c r="AY39" s="144"/>
      <c r="AZ39" s="846"/>
      <c r="BA39" s="144"/>
      <c r="BB39" s="846"/>
      <c r="BC39" s="147" t="e">
        <f t="shared" si="3"/>
        <v>#DIV/0!</v>
      </c>
      <c r="BD39" s="858"/>
      <c r="BE39" s="858"/>
      <c r="BF39" s="147" t="e">
        <f t="shared" si="6"/>
        <v>#DIV/0!</v>
      </c>
      <c r="BG39" s="860">
        <f t="shared" si="0"/>
        <v>0</v>
      </c>
      <c r="BH39" s="857"/>
      <c r="BI39" s="857"/>
      <c r="BJ39" s="857"/>
      <c r="BK39" s="145"/>
      <c r="BL39" s="145"/>
      <c r="BM39" s="145"/>
      <c r="BN39" s="145"/>
      <c r="BO39" s="147" t="e">
        <f t="shared" si="1"/>
        <v>#DIV/0!</v>
      </c>
      <c r="BP39" s="147" t="e">
        <f t="shared" si="2"/>
        <v>#DIV/0!</v>
      </c>
      <c r="BQ39" s="858"/>
      <c r="BR39" s="858"/>
      <c r="BS39" s="860"/>
      <c r="BT39" s="860" t="e">
        <f>INDEX([21]Listas!E$20:I$24,MATCH(BQ39,[21]Listas!D$20:D$24,1),MATCH(BR39,[21]Listas!E$19:I$19,1))</f>
        <v>#N/A</v>
      </c>
    </row>
    <row r="40" spans="1:72" s="24" customFormat="1" ht="39.75" hidden="1" customHeight="1" x14ac:dyDescent="0.2">
      <c r="A40" s="831"/>
      <c r="B40" s="831"/>
      <c r="C40" s="831"/>
      <c r="D40" s="831"/>
      <c r="E40" s="831"/>
      <c r="F40" s="831"/>
      <c r="G40" s="145"/>
      <c r="H40" s="145">
        <v>4</v>
      </c>
      <c r="I40" s="857"/>
      <c r="J40" s="857"/>
      <c r="K40" s="857"/>
      <c r="L40" s="831"/>
      <c r="M40" s="831"/>
      <c r="N40" s="831"/>
      <c r="O40" s="831"/>
      <c r="P40" s="831"/>
      <c r="Q40" s="831"/>
      <c r="R40" s="831"/>
      <c r="S40" s="144"/>
      <c r="T40" s="846"/>
      <c r="U40" s="144"/>
      <c r="V40" s="846"/>
      <c r="W40" s="144"/>
      <c r="X40" s="846"/>
      <c r="Y40" s="144"/>
      <c r="Z40" s="846"/>
      <c r="AA40" s="144"/>
      <c r="AB40" s="846"/>
      <c r="AC40" s="144"/>
      <c r="AD40" s="846"/>
      <c r="AE40" s="144"/>
      <c r="AF40" s="846"/>
      <c r="AG40" s="144"/>
      <c r="AH40" s="846"/>
      <c r="AI40" s="144"/>
      <c r="AJ40" s="846"/>
      <c r="AK40" s="144"/>
      <c r="AL40" s="846"/>
      <c r="AM40" s="144"/>
      <c r="AN40" s="846"/>
      <c r="AO40" s="144"/>
      <c r="AP40" s="846"/>
      <c r="AQ40" s="144"/>
      <c r="AR40" s="846"/>
      <c r="AS40" s="144"/>
      <c r="AT40" s="846"/>
      <c r="AU40" s="144"/>
      <c r="AV40" s="846"/>
      <c r="AW40" s="144"/>
      <c r="AX40" s="846"/>
      <c r="AY40" s="144"/>
      <c r="AZ40" s="846"/>
      <c r="BA40" s="144"/>
      <c r="BB40" s="846"/>
      <c r="BC40" s="147" t="e">
        <f t="shared" si="3"/>
        <v>#DIV/0!</v>
      </c>
      <c r="BD40" s="858"/>
      <c r="BE40" s="858"/>
      <c r="BF40" s="147" t="e">
        <f t="shared" si="6"/>
        <v>#DIV/0!</v>
      </c>
      <c r="BG40" s="860">
        <f t="shared" si="0"/>
        <v>0</v>
      </c>
      <c r="BH40" s="857"/>
      <c r="BI40" s="857"/>
      <c r="BJ40" s="857"/>
      <c r="BK40" s="145"/>
      <c r="BL40" s="145"/>
      <c r="BM40" s="145"/>
      <c r="BN40" s="145"/>
      <c r="BO40" s="147" t="e">
        <f t="shared" si="1"/>
        <v>#DIV/0!</v>
      </c>
      <c r="BP40" s="147" t="e">
        <f t="shared" si="2"/>
        <v>#DIV/0!</v>
      </c>
      <c r="BQ40" s="858"/>
      <c r="BR40" s="858"/>
      <c r="BS40" s="860"/>
      <c r="BT40" s="860" t="e">
        <f>INDEX([21]Listas!E$20:I$24,MATCH(BQ40,[21]Listas!D$20:D$24,1),MATCH(BR40,[21]Listas!E$19:I$19,1))</f>
        <v>#N/A</v>
      </c>
    </row>
    <row r="41" spans="1:72" s="24" customFormat="1" ht="39.75" hidden="1" customHeight="1" x14ac:dyDescent="0.2">
      <c r="A41" s="831"/>
      <c r="B41" s="831"/>
      <c r="C41" s="831"/>
      <c r="D41" s="831"/>
      <c r="E41" s="831"/>
      <c r="F41" s="831"/>
      <c r="G41" s="145"/>
      <c r="H41" s="145">
        <v>5</v>
      </c>
      <c r="I41" s="857"/>
      <c r="J41" s="857"/>
      <c r="K41" s="857"/>
      <c r="L41" s="831"/>
      <c r="M41" s="831"/>
      <c r="N41" s="831"/>
      <c r="O41" s="831"/>
      <c r="P41" s="831"/>
      <c r="Q41" s="831"/>
      <c r="R41" s="831"/>
      <c r="S41" s="144"/>
      <c r="T41" s="846"/>
      <c r="U41" s="144"/>
      <c r="V41" s="846"/>
      <c r="W41" s="144"/>
      <c r="X41" s="846"/>
      <c r="Y41" s="144"/>
      <c r="Z41" s="846"/>
      <c r="AA41" s="144"/>
      <c r="AB41" s="846"/>
      <c r="AC41" s="144"/>
      <c r="AD41" s="846"/>
      <c r="AE41" s="144"/>
      <c r="AF41" s="846"/>
      <c r="AG41" s="144"/>
      <c r="AH41" s="846"/>
      <c r="AI41" s="144"/>
      <c r="AJ41" s="846"/>
      <c r="AK41" s="144"/>
      <c r="AL41" s="846"/>
      <c r="AM41" s="144"/>
      <c r="AN41" s="846"/>
      <c r="AO41" s="144"/>
      <c r="AP41" s="846"/>
      <c r="AQ41" s="144"/>
      <c r="AR41" s="846"/>
      <c r="AS41" s="144"/>
      <c r="AT41" s="846"/>
      <c r="AU41" s="144"/>
      <c r="AV41" s="846"/>
      <c r="AW41" s="144"/>
      <c r="AX41" s="846"/>
      <c r="AY41" s="144"/>
      <c r="AZ41" s="846"/>
      <c r="BA41" s="144"/>
      <c r="BB41" s="846"/>
      <c r="BC41" s="147" t="e">
        <f t="shared" si="3"/>
        <v>#DIV/0!</v>
      </c>
      <c r="BD41" s="858"/>
      <c r="BE41" s="858"/>
      <c r="BF41" s="147" t="e">
        <f t="shared" si="6"/>
        <v>#DIV/0!</v>
      </c>
      <c r="BG41" s="860">
        <f t="shared" si="0"/>
        <v>0</v>
      </c>
      <c r="BH41" s="857"/>
      <c r="BI41" s="857"/>
      <c r="BJ41" s="857"/>
      <c r="BK41" s="145"/>
      <c r="BL41" s="145"/>
      <c r="BM41" s="145"/>
      <c r="BN41" s="145"/>
      <c r="BO41" s="147" t="e">
        <f t="shared" si="1"/>
        <v>#DIV/0!</v>
      </c>
      <c r="BP41" s="147" t="e">
        <f t="shared" si="2"/>
        <v>#DIV/0!</v>
      </c>
      <c r="BQ41" s="858"/>
      <c r="BR41" s="858"/>
      <c r="BS41" s="860"/>
      <c r="BT41" s="860" t="e">
        <f>INDEX([21]Listas!E$20:I$24,MATCH(BQ41,[21]Listas!D$20:D$24,1),MATCH(BR41,[21]Listas!E$19:I$19,1))</f>
        <v>#N/A</v>
      </c>
    </row>
    <row r="42" spans="1:72" s="24" customFormat="1" ht="39.75" hidden="1" customHeight="1" x14ac:dyDescent="0.2">
      <c r="A42" s="831"/>
      <c r="B42" s="831"/>
      <c r="C42" s="831"/>
      <c r="D42" s="831"/>
      <c r="E42" s="831"/>
      <c r="F42" s="831"/>
      <c r="G42" s="145"/>
      <c r="H42" s="145">
        <v>6</v>
      </c>
      <c r="I42" s="857"/>
      <c r="J42" s="857"/>
      <c r="K42" s="857"/>
      <c r="L42" s="831"/>
      <c r="M42" s="831"/>
      <c r="N42" s="831"/>
      <c r="O42" s="831"/>
      <c r="P42" s="831"/>
      <c r="Q42" s="831"/>
      <c r="R42" s="831"/>
      <c r="S42" s="144"/>
      <c r="T42" s="846"/>
      <c r="U42" s="144"/>
      <c r="V42" s="846"/>
      <c r="W42" s="144"/>
      <c r="X42" s="846"/>
      <c r="Y42" s="144"/>
      <c r="Z42" s="846"/>
      <c r="AA42" s="144"/>
      <c r="AB42" s="846"/>
      <c r="AC42" s="144"/>
      <c r="AD42" s="846"/>
      <c r="AE42" s="144"/>
      <c r="AF42" s="846"/>
      <c r="AG42" s="144"/>
      <c r="AH42" s="846"/>
      <c r="AI42" s="144"/>
      <c r="AJ42" s="846"/>
      <c r="AK42" s="144"/>
      <c r="AL42" s="846"/>
      <c r="AM42" s="144"/>
      <c r="AN42" s="846"/>
      <c r="AO42" s="144"/>
      <c r="AP42" s="846"/>
      <c r="AQ42" s="144"/>
      <c r="AR42" s="846"/>
      <c r="AS42" s="144"/>
      <c r="AT42" s="846"/>
      <c r="AU42" s="144"/>
      <c r="AV42" s="846"/>
      <c r="AW42" s="144"/>
      <c r="AX42" s="846"/>
      <c r="AY42" s="144"/>
      <c r="AZ42" s="846"/>
      <c r="BA42" s="144"/>
      <c r="BB42" s="846"/>
      <c r="BC42" s="147" t="e">
        <f t="shared" si="3"/>
        <v>#DIV/0!</v>
      </c>
      <c r="BD42" s="858"/>
      <c r="BE42" s="858"/>
      <c r="BF42" s="147" t="e">
        <f t="shared" si="6"/>
        <v>#DIV/0!</v>
      </c>
      <c r="BG42" s="860">
        <f t="shared" si="0"/>
        <v>0</v>
      </c>
      <c r="BH42" s="857"/>
      <c r="BI42" s="857"/>
      <c r="BJ42" s="857"/>
      <c r="BK42" s="145"/>
      <c r="BL42" s="145"/>
      <c r="BM42" s="145"/>
      <c r="BN42" s="145"/>
      <c r="BO42" s="147" t="e">
        <f t="shared" si="1"/>
        <v>#DIV/0!</v>
      </c>
      <c r="BP42" s="147" t="e">
        <f t="shared" si="2"/>
        <v>#DIV/0!</v>
      </c>
      <c r="BQ42" s="858"/>
      <c r="BR42" s="858"/>
      <c r="BS42" s="860"/>
      <c r="BT42" s="860" t="e">
        <f>INDEX([21]Listas!E$20:I$24,MATCH(BQ42,[21]Listas!D$20:D$24,1),MATCH(BR42,[21]Listas!E$19:I$19,1))</f>
        <v>#N/A</v>
      </c>
    </row>
    <row r="43" spans="1:72" s="24" customFormat="1" ht="39.75" hidden="1" customHeight="1" x14ac:dyDescent="0.2">
      <c r="A43" s="831"/>
      <c r="B43" s="831"/>
      <c r="C43" s="831"/>
      <c r="D43" s="831"/>
      <c r="E43" s="831"/>
      <c r="F43" s="831"/>
      <c r="G43" s="145"/>
      <c r="H43" s="145">
        <v>7</v>
      </c>
      <c r="I43" s="857"/>
      <c r="J43" s="857"/>
      <c r="K43" s="857"/>
      <c r="L43" s="831"/>
      <c r="M43" s="831"/>
      <c r="N43" s="831"/>
      <c r="O43" s="831"/>
      <c r="P43" s="831"/>
      <c r="Q43" s="831"/>
      <c r="R43" s="831"/>
      <c r="S43" s="144"/>
      <c r="T43" s="846"/>
      <c r="U43" s="144"/>
      <c r="V43" s="846"/>
      <c r="W43" s="144"/>
      <c r="X43" s="846"/>
      <c r="Y43" s="144"/>
      <c r="Z43" s="846"/>
      <c r="AA43" s="144"/>
      <c r="AB43" s="846"/>
      <c r="AC43" s="144"/>
      <c r="AD43" s="846"/>
      <c r="AE43" s="144"/>
      <c r="AF43" s="846"/>
      <c r="AG43" s="144"/>
      <c r="AH43" s="846"/>
      <c r="AI43" s="144"/>
      <c r="AJ43" s="846"/>
      <c r="AK43" s="144"/>
      <c r="AL43" s="846"/>
      <c r="AM43" s="144"/>
      <c r="AN43" s="846"/>
      <c r="AO43" s="144"/>
      <c r="AP43" s="846"/>
      <c r="AQ43" s="144"/>
      <c r="AR43" s="846"/>
      <c r="AS43" s="144"/>
      <c r="AT43" s="846"/>
      <c r="AU43" s="144"/>
      <c r="AV43" s="846"/>
      <c r="AW43" s="144"/>
      <c r="AX43" s="846"/>
      <c r="AY43" s="144"/>
      <c r="AZ43" s="846"/>
      <c r="BA43" s="144"/>
      <c r="BB43" s="846"/>
      <c r="BC43" s="147" t="e">
        <f t="shared" si="3"/>
        <v>#DIV/0!</v>
      </c>
      <c r="BD43" s="858"/>
      <c r="BE43" s="858"/>
      <c r="BF43" s="147" t="e">
        <f t="shared" si="6"/>
        <v>#DIV/0!</v>
      </c>
      <c r="BG43" s="860">
        <f t="shared" si="0"/>
        <v>0</v>
      </c>
      <c r="BH43" s="857"/>
      <c r="BI43" s="857"/>
      <c r="BJ43" s="857"/>
      <c r="BK43" s="145"/>
      <c r="BL43" s="145"/>
      <c r="BM43" s="145"/>
      <c r="BN43" s="145"/>
      <c r="BO43" s="147" t="e">
        <f t="shared" si="1"/>
        <v>#DIV/0!</v>
      </c>
      <c r="BP43" s="147" t="e">
        <f t="shared" si="2"/>
        <v>#DIV/0!</v>
      </c>
      <c r="BQ43" s="858"/>
      <c r="BR43" s="858"/>
      <c r="BS43" s="860"/>
      <c r="BT43" s="860" t="e">
        <f>INDEX([21]Listas!E$20:I$24,MATCH(BQ43,[21]Listas!D$20:D$24,1),MATCH(BR43,[21]Listas!E$19:I$19,1))</f>
        <v>#N/A</v>
      </c>
    </row>
    <row r="44" spans="1:72" s="24" customFormat="1" ht="39.75" hidden="1" customHeight="1" x14ac:dyDescent="0.2">
      <c r="A44" s="831"/>
      <c r="B44" s="831"/>
      <c r="C44" s="831"/>
      <c r="D44" s="831"/>
      <c r="E44" s="831"/>
      <c r="F44" s="831"/>
      <c r="G44" s="145"/>
      <c r="H44" s="145">
        <v>8</v>
      </c>
      <c r="I44" s="857"/>
      <c r="J44" s="857"/>
      <c r="K44" s="857"/>
      <c r="L44" s="831"/>
      <c r="M44" s="831"/>
      <c r="N44" s="831"/>
      <c r="O44" s="831"/>
      <c r="P44" s="831"/>
      <c r="Q44" s="831"/>
      <c r="R44" s="831"/>
      <c r="S44" s="144"/>
      <c r="T44" s="846"/>
      <c r="U44" s="144"/>
      <c r="V44" s="846"/>
      <c r="W44" s="144"/>
      <c r="X44" s="846"/>
      <c r="Y44" s="144"/>
      <c r="Z44" s="846"/>
      <c r="AA44" s="144"/>
      <c r="AB44" s="846"/>
      <c r="AC44" s="144"/>
      <c r="AD44" s="846"/>
      <c r="AE44" s="144"/>
      <c r="AF44" s="846"/>
      <c r="AG44" s="144"/>
      <c r="AH44" s="846"/>
      <c r="AI44" s="144"/>
      <c r="AJ44" s="846"/>
      <c r="AK44" s="144"/>
      <c r="AL44" s="846"/>
      <c r="AM44" s="144"/>
      <c r="AN44" s="846"/>
      <c r="AO44" s="144"/>
      <c r="AP44" s="846"/>
      <c r="AQ44" s="144"/>
      <c r="AR44" s="846"/>
      <c r="AS44" s="144"/>
      <c r="AT44" s="846"/>
      <c r="AU44" s="144"/>
      <c r="AV44" s="846"/>
      <c r="AW44" s="144"/>
      <c r="AX44" s="846"/>
      <c r="AY44" s="144"/>
      <c r="AZ44" s="846"/>
      <c r="BA44" s="144"/>
      <c r="BB44" s="846"/>
      <c r="BC44" s="147" t="e">
        <f t="shared" si="3"/>
        <v>#DIV/0!</v>
      </c>
      <c r="BD44" s="858"/>
      <c r="BE44" s="858"/>
      <c r="BF44" s="147" t="e">
        <f t="shared" si="6"/>
        <v>#DIV/0!</v>
      </c>
      <c r="BG44" s="860">
        <f t="shared" si="0"/>
        <v>0</v>
      </c>
      <c r="BH44" s="857"/>
      <c r="BI44" s="857"/>
      <c r="BJ44" s="857"/>
      <c r="BK44" s="145"/>
      <c r="BL44" s="145"/>
      <c r="BM44" s="145"/>
      <c r="BN44" s="145"/>
      <c r="BO44" s="147" t="e">
        <f t="shared" si="1"/>
        <v>#DIV/0!</v>
      </c>
      <c r="BP44" s="147" t="e">
        <f t="shared" si="2"/>
        <v>#DIV/0!</v>
      </c>
      <c r="BQ44" s="858"/>
      <c r="BR44" s="858"/>
      <c r="BS44" s="860"/>
      <c r="BT44" s="860" t="e">
        <f>INDEX([21]Listas!E$20:I$24,MATCH(BQ44,[21]Listas!D$20:D$24,1),MATCH(BR44,[21]Listas!E$19:I$19,1))</f>
        <v>#N/A</v>
      </c>
    </row>
    <row r="45" spans="1:72" s="24" customFormat="1" ht="39.75" hidden="1" customHeight="1" x14ac:dyDescent="0.2">
      <c r="A45" s="831"/>
      <c r="B45" s="831"/>
      <c r="C45" s="831"/>
      <c r="D45" s="831"/>
      <c r="E45" s="831"/>
      <c r="F45" s="831"/>
      <c r="G45" s="145"/>
      <c r="H45" s="145">
        <v>9</v>
      </c>
      <c r="I45" s="857"/>
      <c r="J45" s="857"/>
      <c r="K45" s="857"/>
      <c r="L45" s="831"/>
      <c r="M45" s="831"/>
      <c r="N45" s="831"/>
      <c r="O45" s="831"/>
      <c r="P45" s="831"/>
      <c r="Q45" s="831"/>
      <c r="R45" s="831"/>
      <c r="S45" s="144"/>
      <c r="T45" s="846"/>
      <c r="U45" s="144"/>
      <c r="V45" s="846"/>
      <c r="W45" s="144"/>
      <c r="X45" s="846"/>
      <c r="Y45" s="144"/>
      <c r="Z45" s="846"/>
      <c r="AA45" s="144"/>
      <c r="AB45" s="846"/>
      <c r="AC45" s="144"/>
      <c r="AD45" s="846"/>
      <c r="AE45" s="144"/>
      <c r="AF45" s="846"/>
      <c r="AG45" s="144"/>
      <c r="AH45" s="846"/>
      <c r="AI45" s="144"/>
      <c r="AJ45" s="846"/>
      <c r="AK45" s="144"/>
      <c r="AL45" s="846"/>
      <c r="AM45" s="144"/>
      <c r="AN45" s="846"/>
      <c r="AO45" s="144"/>
      <c r="AP45" s="846"/>
      <c r="AQ45" s="144"/>
      <c r="AR45" s="846"/>
      <c r="AS45" s="144"/>
      <c r="AT45" s="846"/>
      <c r="AU45" s="144"/>
      <c r="AV45" s="846"/>
      <c r="AW45" s="144"/>
      <c r="AX45" s="846"/>
      <c r="AY45" s="144"/>
      <c r="AZ45" s="846"/>
      <c r="BA45" s="144"/>
      <c r="BB45" s="846"/>
      <c r="BC45" s="147" t="e">
        <f t="shared" si="3"/>
        <v>#DIV/0!</v>
      </c>
      <c r="BD45" s="858"/>
      <c r="BE45" s="858"/>
      <c r="BF45" s="147" t="e">
        <f t="shared" si="6"/>
        <v>#DIV/0!</v>
      </c>
      <c r="BG45" s="860">
        <f t="shared" si="0"/>
        <v>0</v>
      </c>
      <c r="BH45" s="857"/>
      <c r="BI45" s="857"/>
      <c r="BJ45" s="857"/>
      <c r="BK45" s="145"/>
      <c r="BL45" s="145"/>
      <c r="BM45" s="145"/>
      <c r="BN45" s="145"/>
      <c r="BO45" s="147" t="e">
        <f t="shared" si="1"/>
        <v>#DIV/0!</v>
      </c>
      <c r="BP45" s="147" t="e">
        <f t="shared" si="2"/>
        <v>#DIV/0!</v>
      </c>
      <c r="BQ45" s="858"/>
      <c r="BR45" s="858"/>
      <c r="BS45" s="860"/>
      <c r="BT45" s="860" t="e">
        <f>INDEX([21]Listas!E$20:I$24,MATCH(BQ45,[21]Listas!D$20:D$24,1),MATCH(BR45,[21]Listas!E$19:I$19,1))</f>
        <v>#N/A</v>
      </c>
    </row>
    <row r="46" spans="1:72" ht="4.5" customHeight="1" x14ac:dyDescent="0.2">
      <c r="A46" s="183"/>
      <c r="B46" s="204"/>
      <c r="C46" s="204"/>
      <c r="D46" s="183"/>
      <c r="E46" s="183"/>
      <c r="F46" s="183"/>
      <c r="G46" s="204"/>
      <c r="H46" s="204"/>
      <c r="I46" s="205"/>
      <c r="J46" s="205"/>
      <c r="K46" s="205"/>
      <c r="L46" s="204"/>
      <c r="M46" s="204"/>
      <c r="N46" s="204"/>
      <c r="O46" s="204"/>
      <c r="P46" s="204"/>
      <c r="Q46" s="204"/>
      <c r="R46" s="204"/>
      <c r="S46" s="206"/>
      <c r="T46" s="206"/>
      <c r="U46" s="206"/>
      <c r="V46" s="206"/>
      <c r="W46" s="206"/>
      <c r="X46" s="206"/>
      <c r="Y46" s="206"/>
      <c r="Z46" s="206"/>
      <c r="AA46" s="206"/>
      <c r="AB46" s="206"/>
      <c r="AC46" s="206"/>
      <c r="AD46" s="206"/>
      <c r="AE46" s="206"/>
      <c r="AF46" s="206"/>
      <c r="AG46" s="206"/>
      <c r="AH46" s="206"/>
      <c r="AI46" s="206"/>
      <c r="AJ46" s="206"/>
      <c r="AK46" s="206"/>
      <c r="AL46" s="204"/>
      <c r="AM46" s="204"/>
      <c r="AN46" s="204"/>
      <c r="AO46" s="204"/>
      <c r="AP46" s="204"/>
      <c r="AQ46" s="204"/>
      <c r="AR46" s="204"/>
      <c r="AS46" s="204"/>
      <c r="AT46" s="204"/>
      <c r="AU46" s="204"/>
      <c r="AV46" s="204"/>
      <c r="AW46" s="204"/>
      <c r="AX46" s="204"/>
      <c r="AY46" s="204"/>
      <c r="AZ46" s="204"/>
      <c r="BA46" s="204"/>
      <c r="BB46" s="204"/>
      <c r="BC46" s="204"/>
      <c r="BD46" s="204"/>
      <c r="BE46" s="204"/>
      <c r="BF46" s="204"/>
      <c r="BG46" s="204"/>
      <c r="BH46" s="205"/>
      <c r="BI46" s="205"/>
      <c r="BJ46" s="205"/>
      <c r="BK46" s="205"/>
      <c r="BL46" s="204"/>
      <c r="BM46" s="204"/>
      <c r="BN46" s="204"/>
      <c r="BO46" s="204"/>
      <c r="BP46" s="204"/>
      <c r="BQ46" s="204"/>
      <c r="BR46" s="204"/>
      <c r="BS46" s="204"/>
      <c r="BT46" s="184"/>
    </row>
    <row r="47" spans="1:72" x14ac:dyDescent="0.2">
      <c r="A47" s="183"/>
      <c r="L47" s="204"/>
      <c r="M47" s="204"/>
      <c r="N47" s="204"/>
      <c r="O47" s="204"/>
      <c r="P47" s="204"/>
      <c r="Q47" s="204"/>
      <c r="R47" s="204"/>
      <c r="S47" s="206"/>
      <c r="T47" s="206"/>
      <c r="U47" s="206"/>
      <c r="V47" s="206"/>
      <c r="W47" s="206"/>
      <c r="X47" s="206"/>
      <c r="Y47" s="206"/>
      <c r="Z47" s="206"/>
      <c r="AA47" s="206"/>
      <c r="AB47" s="206"/>
      <c r="AC47" s="206"/>
      <c r="AD47" s="206"/>
      <c r="AE47" s="206"/>
      <c r="AF47" s="206"/>
      <c r="AG47" s="206"/>
      <c r="AH47" s="206"/>
      <c r="AI47" s="206"/>
      <c r="AJ47" s="206"/>
      <c r="AK47" s="206"/>
      <c r="AL47" s="204"/>
      <c r="AM47" s="204"/>
      <c r="AN47" s="204"/>
      <c r="AO47" s="204"/>
      <c r="AP47" s="204"/>
      <c r="AQ47" s="204"/>
      <c r="AR47" s="204"/>
      <c r="AS47" s="204"/>
      <c r="AT47" s="204"/>
      <c r="AU47" s="204"/>
      <c r="AV47" s="204"/>
      <c r="AW47" s="204"/>
      <c r="AX47" s="204"/>
      <c r="AY47" s="204"/>
      <c r="AZ47" s="204"/>
      <c r="BA47" s="204"/>
      <c r="BB47" s="204"/>
      <c r="BC47" s="204"/>
      <c r="BD47" s="204"/>
      <c r="BE47" s="868" t="s">
        <v>614</v>
      </c>
      <c r="BF47" s="868"/>
      <c r="BG47" s="868"/>
      <c r="BH47" s="868"/>
      <c r="BI47" s="868"/>
      <c r="BJ47" s="868"/>
      <c r="BK47" s="868"/>
      <c r="BL47" s="868"/>
      <c r="BM47" s="868"/>
      <c r="BN47" s="868"/>
      <c r="BO47" s="204"/>
      <c r="BP47" s="204"/>
      <c r="BQ47" s="204"/>
      <c r="BR47" s="204"/>
      <c r="BS47" s="204"/>
      <c r="BT47" s="184"/>
    </row>
    <row r="48" spans="1:72" x14ac:dyDescent="0.2">
      <c r="A48" s="183"/>
      <c r="B48" s="188"/>
      <c r="C48" s="188"/>
      <c r="D48" s="188"/>
      <c r="E48" s="188"/>
      <c r="F48" s="188"/>
      <c r="G48" s="188"/>
      <c r="H48" s="188"/>
      <c r="I48" s="188"/>
      <c r="J48" s="188"/>
      <c r="K48" s="188"/>
      <c r="L48" s="204"/>
      <c r="M48" s="204"/>
      <c r="N48" s="204"/>
      <c r="O48" s="204"/>
      <c r="P48" s="204"/>
      <c r="Q48" s="204"/>
      <c r="R48" s="204"/>
      <c r="S48" s="206"/>
      <c r="T48" s="206"/>
      <c r="U48" s="206"/>
      <c r="V48" s="206"/>
      <c r="W48" s="206"/>
      <c r="X48" s="206"/>
      <c r="Y48" s="206"/>
      <c r="Z48" s="206"/>
      <c r="AA48" s="206"/>
      <c r="AB48" s="206"/>
      <c r="AC48" s="206"/>
      <c r="AD48" s="206"/>
      <c r="AE48" s="206"/>
      <c r="AF48" s="206"/>
      <c r="AG48" s="206"/>
      <c r="AH48" s="206"/>
      <c r="AI48" s="206"/>
      <c r="AJ48" s="206"/>
      <c r="AK48" s="206"/>
      <c r="AL48" s="204"/>
      <c r="AM48" s="204"/>
      <c r="AN48" s="204"/>
      <c r="AO48" s="204"/>
      <c r="AP48" s="204"/>
      <c r="AQ48" s="204"/>
      <c r="AR48" s="204"/>
      <c r="AS48" s="204"/>
      <c r="AT48" s="204"/>
      <c r="AU48" s="204"/>
      <c r="AV48" s="204"/>
      <c r="AW48" s="204"/>
      <c r="AX48" s="204"/>
      <c r="AY48" s="204"/>
      <c r="AZ48" s="204"/>
      <c r="BA48" s="204"/>
      <c r="BB48" s="204"/>
      <c r="BC48" s="204"/>
      <c r="BD48" s="204"/>
      <c r="BE48" s="204"/>
      <c r="BF48" s="204"/>
      <c r="BG48" s="204"/>
      <c r="BH48" s="205"/>
      <c r="BI48" s="205"/>
      <c r="BJ48" s="205"/>
      <c r="BK48" s="205"/>
      <c r="BL48" s="204"/>
      <c r="BM48" s="204"/>
      <c r="BN48" s="204"/>
      <c r="BO48" s="204"/>
      <c r="BP48" s="204"/>
      <c r="BQ48" s="204"/>
      <c r="BR48" s="204"/>
      <c r="BS48" s="204"/>
      <c r="BT48" s="184"/>
    </row>
    <row r="49" spans="1:131" s="189" customFormat="1" ht="18" customHeight="1" x14ac:dyDescent="0.2">
      <c r="BC49" s="869" t="s">
        <v>602</v>
      </c>
      <c r="BD49" s="869"/>
      <c r="BE49" s="869"/>
      <c r="BF49" s="869"/>
      <c r="BG49" s="870" t="s">
        <v>603</v>
      </c>
      <c r="BH49" s="871"/>
      <c r="BI49" s="871"/>
      <c r="BJ49" s="872"/>
      <c r="BK49" s="870" t="s">
        <v>604</v>
      </c>
      <c r="BL49" s="871"/>
      <c r="BM49" s="872"/>
      <c r="BN49" s="870" t="s">
        <v>605</v>
      </c>
      <c r="BO49" s="871"/>
      <c r="BP49" s="871"/>
      <c r="BQ49" s="871"/>
      <c r="BR49" s="871"/>
      <c r="BS49" s="871"/>
      <c r="BT49" s="872"/>
      <c r="BU49" s="190"/>
      <c r="BV49" s="191"/>
      <c r="BW49" s="191"/>
      <c r="BX49" s="191"/>
      <c r="BY49" s="191"/>
      <c r="BZ49" s="191"/>
      <c r="CA49" s="191"/>
      <c r="CB49" s="191"/>
      <c r="CC49" s="191"/>
      <c r="CD49" s="191"/>
      <c r="CE49" s="191"/>
      <c r="CF49" s="191"/>
      <c r="CG49" s="191"/>
      <c r="CH49" s="191"/>
      <c r="CI49" s="191"/>
      <c r="CJ49" s="191"/>
      <c r="CK49" s="191"/>
      <c r="CL49" s="191"/>
      <c r="CM49" s="191"/>
      <c r="CN49" s="191"/>
      <c r="CO49" s="191"/>
      <c r="CP49" s="191"/>
      <c r="CQ49" s="191"/>
      <c r="CR49" s="191"/>
      <c r="CS49" s="191"/>
      <c r="CT49" s="191"/>
      <c r="CU49" s="191"/>
      <c r="CV49" s="191"/>
      <c r="CW49" s="191"/>
      <c r="CX49" s="191"/>
      <c r="CY49" s="191"/>
      <c r="CZ49" s="191"/>
      <c r="DA49" s="191"/>
      <c r="DB49" s="191"/>
      <c r="DC49" s="191"/>
      <c r="DD49" s="191"/>
      <c r="DE49" s="191"/>
      <c r="DF49" s="191"/>
      <c r="DG49" s="191"/>
      <c r="DH49" s="191"/>
      <c r="DI49" s="191"/>
      <c r="DJ49" s="191"/>
      <c r="DK49" s="191"/>
      <c r="DL49" s="191"/>
      <c r="DM49" s="191"/>
      <c r="DN49" s="191"/>
      <c r="DO49" s="191"/>
      <c r="DP49" s="191"/>
      <c r="DQ49" s="191"/>
      <c r="DR49" s="191"/>
      <c r="DS49" s="190"/>
      <c r="DT49" s="190"/>
      <c r="DU49" s="190"/>
      <c r="DV49" s="190"/>
      <c r="DW49" s="190"/>
      <c r="DX49" s="190"/>
      <c r="DY49" s="190"/>
      <c r="DZ49" s="190"/>
      <c r="EA49" s="190"/>
    </row>
    <row r="50" spans="1:131" s="21" customFormat="1" ht="35.25" customHeight="1" x14ac:dyDescent="0.2">
      <c r="BC50" s="861" t="s">
        <v>615</v>
      </c>
      <c r="BD50" s="861"/>
      <c r="BE50" s="861"/>
      <c r="BF50" s="861"/>
      <c r="BG50" s="862" t="s">
        <v>1600</v>
      </c>
      <c r="BH50" s="863"/>
      <c r="BI50" s="863"/>
      <c r="BJ50" s="864"/>
      <c r="BK50" s="862" t="s">
        <v>865</v>
      </c>
      <c r="BL50" s="863"/>
      <c r="BM50" s="864"/>
      <c r="BN50" s="865" t="s">
        <v>1202</v>
      </c>
      <c r="BO50" s="866"/>
      <c r="BP50" s="866"/>
      <c r="BQ50" s="866"/>
      <c r="BR50" s="866"/>
      <c r="BS50" s="866"/>
      <c r="BT50" s="867"/>
    </row>
    <row r="51" spans="1:131" s="21" customFormat="1" ht="35.25" customHeight="1" x14ac:dyDescent="0.2">
      <c r="BC51" s="861" t="s">
        <v>580</v>
      </c>
      <c r="BD51" s="861"/>
      <c r="BE51" s="861"/>
      <c r="BF51" s="861"/>
      <c r="BG51" s="862" t="s">
        <v>1601</v>
      </c>
      <c r="BH51" s="863"/>
      <c r="BI51" s="863"/>
      <c r="BJ51" s="864"/>
      <c r="BK51" s="862" t="s">
        <v>864</v>
      </c>
      <c r="BL51" s="863"/>
      <c r="BM51" s="864"/>
      <c r="BN51" s="865" t="s">
        <v>1202</v>
      </c>
      <c r="BO51" s="866"/>
      <c r="BP51" s="866"/>
      <c r="BQ51" s="866"/>
      <c r="BR51" s="866"/>
      <c r="BS51" s="866"/>
      <c r="BT51" s="867"/>
    </row>
    <row r="52" spans="1:131" s="189" customFormat="1" ht="15.75" customHeight="1" x14ac:dyDescent="0.2">
      <c r="A52" s="191"/>
      <c r="B52" s="191"/>
      <c r="C52" s="191"/>
      <c r="D52" s="191"/>
      <c r="E52" s="191"/>
      <c r="F52" s="191"/>
      <c r="G52" s="191"/>
      <c r="H52" s="192"/>
      <c r="I52" s="192"/>
      <c r="J52" s="192"/>
      <c r="K52" s="192"/>
      <c r="L52" s="192"/>
      <c r="M52" s="192"/>
      <c r="N52" s="192"/>
      <c r="O52" s="191"/>
      <c r="P52" s="191"/>
      <c r="Q52" s="191"/>
      <c r="R52" s="191"/>
      <c r="S52" s="191"/>
      <c r="T52" s="191"/>
      <c r="U52" s="191"/>
      <c r="V52" s="191"/>
      <c r="W52" s="191"/>
      <c r="X52" s="191"/>
      <c r="Y52" s="191"/>
      <c r="Z52" s="191"/>
      <c r="AA52" s="191"/>
      <c r="AB52" s="191"/>
      <c r="AC52" s="191"/>
      <c r="AD52" s="191"/>
      <c r="AE52" s="191"/>
      <c r="AF52" s="191"/>
      <c r="AG52" s="191"/>
      <c r="AH52" s="191"/>
      <c r="AI52" s="191"/>
      <c r="AJ52" s="191"/>
      <c r="AK52" s="191"/>
      <c r="AL52" s="191"/>
      <c r="AM52" s="191"/>
      <c r="AN52" s="191"/>
      <c r="AO52" s="191"/>
      <c r="AP52" s="191"/>
      <c r="AQ52" s="191"/>
      <c r="AR52" s="191"/>
      <c r="AS52" s="191"/>
      <c r="AT52" s="191"/>
      <c r="AU52" s="191"/>
      <c r="AV52" s="191"/>
      <c r="AW52" s="191"/>
      <c r="AX52" s="191"/>
      <c r="AY52" s="191"/>
      <c r="AZ52" s="191"/>
      <c r="BA52" s="191"/>
      <c r="BB52" s="191"/>
      <c r="BC52" s="191"/>
      <c r="BD52" s="191"/>
      <c r="BE52" s="191"/>
      <c r="BF52" s="191"/>
      <c r="BG52" s="191"/>
      <c r="BH52" s="191"/>
      <c r="BI52" s="191"/>
      <c r="BJ52" s="191"/>
      <c r="BK52" s="191"/>
      <c r="BL52" s="192"/>
      <c r="BM52" s="192"/>
      <c r="BN52" s="192"/>
      <c r="BO52" s="192"/>
      <c r="BP52" s="192"/>
      <c r="BQ52" s="192"/>
      <c r="BR52" s="192"/>
      <c r="BS52" s="192"/>
      <c r="BT52" s="192"/>
    </row>
    <row r="53" spans="1:131" ht="15.75" customHeight="1" x14ac:dyDescent="0.2">
      <c r="A53" s="183"/>
      <c r="B53" s="204"/>
      <c r="C53" s="204"/>
      <c r="D53" s="183"/>
      <c r="E53" s="183"/>
      <c r="F53" s="183"/>
      <c r="G53" s="204"/>
      <c r="H53" s="193"/>
      <c r="I53" s="193"/>
      <c r="J53" s="193"/>
      <c r="K53" s="193"/>
      <c r="L53" s="207"/>
      <c r="M53" s="207"/>
      <c r="N53" s="207"/>
      <c r="O53" s="204"/>
      <c r="P53" s="204"/>
      <c r="Q53" s="204"/>
      <c r="R53" s="204"/>
      <c r="S53" s="206"/>
      <c r="T53" s="206"/>
      <c r="U53" s="206"/>
      <c r="V53" s="206"/>
      <c r="W53" s="206"/>
      <c r="X53" s="206"/>
      <c r="Y53" s="206"/>
      <c r="Z53" s="206"/>
      <c r="AA53" s="206"/>
      <c r="AB53" s="206"/>
      <c r="AC53" s="206"/>
      <c r="AD53" s="206"/>
      <c r="AE53" s="206"/>
      <c r="AF53" s="206"/>
      <c r="AG53" s="206"/>
      <c r="AH53" s="206"/>
      <c r="AI53" s="206"/>
      <c r="AJ53" s="206"/>
      <c r="AK53" s="206"/>
      <c r="AL53" s="204"/>
      <c r="AM53" s="204"/>
      <c r="AN53" s="204"/>
      <c r="AO53" s="204"/>
      <c r="AP53" s="204"/>
      <c r="AQ53" s="204"/>
      <c r="AR53" s="204"/>
      <c r="AS53" s="204"/>
      <c r="AT53" s="204"/>
      <c r="AU53" s="204"/>
      <c r="AV53" s="204"/>
      <c r="AW53" s="204"/>
      <c r="AX53" s="204"/>
      <c r="AY53" s="204"/>
      <c r="AZ53" s="204"/>
      <c r="BA53" s="204"/>
      <c r="BB53" s="204"/>
      <c r="BC53" s="204"/>
      <c r="BD53" s="204"/>
      <c r="BE53" s="204"/>
      <c r="BF53" s="204"/>
      <c r="BG53" s="204"/>
      <c r="BH53" s="205"/>
      <c r="BI53" s="205"/>
      <c r="BJ53" s="205"/>
      <c r="BK53" s="204"/>
      <c r="BL53" s="193"/>
      <c r="BM53" s="193"/>
      <c r="BN53" s="193"/>
      <c r="BO53" s="193"/>
      <c r="BP53" s="193"/>
      <c r="BQ53" s="193"/>
      <c r="BR53" s="193"/>
      <c r="BS53" s="193"/>
      <c r="BT53" s="193"/>
    </row>
    <row r="54" spans="1:131" x14ac:dyDescent="0.2">
      <c r="A54" s="183"/>
      <c r="B54" s="204"/>
      <c r="C54" s="204"/>
      <c r="D54" s="183"/>
      <c r="E54" s="183"/>
      <c r="H54" s="28"/>
      <c r="I54" s="208"/>
      <c r="J54" s="208"/>
      <c r="K54" s="208"/>
      <c r="BM54" s="204"/>
      <c r="BN54" s="204"/>
      <c r="BO54" s="204"/>
      <c r="BP54" s="204"/>
      <c r="BQ54" s="204"/>
      <c r="BR54" s="204"/>
      <c r="BS54" s="204"/>
      <c r="BT54" s="184"/>
    </row>
  </sheetData>
  <mergeCells count="339">
    <mergeCell ref="BC50:BF50"/>
    <mergeCell ref="BG50:BJ50"/>
    <mergeCell ref="BK50:BM50"/>
    <mergeCell ref="BN50:BT50"/>
    <mergeCell ref="BC51:BF51"/>
    <mergeCell ref="BG51:BJ51"/>
    <mergeCell ref="BK51:BM51"/>
    <mergeCell ref="BN51:BT51"/>
    <mergeCell ref="I45:K45"/>
    <mergeCell ref="BH45:BJ45"/>
    <mergeCell ref="BE47:BN47"/>
    <mergeCell ref="BC49:BF49"/>
    <mergeCell ref="BG49:BJ49"/>
    <mergeCell ref="BK49:BM49"/>
    <mergeCell ref="BN49:BT49"/>
    <mergeCell ref="BR37:BR45"/>
    <mergeCell ref="BS37:BS45"/>
    <mergeCell ref="BT37:BT45"/>
    <mergeCell ref="AT37:AT45"/>
    <mergeCell ref="X37:X45"/>
    <mergeCell ref="Z37:Z45"/>
    <mergeCell ref="AB37:AB45"/>
    <mergeCell ref="AD37:AD45"/>
    <mergeCell ref="AF37:AF45"/>
    <mergeCell ref="BH42:BJ42"/>
    <mergeCell ref="I43:K43"/>
    <mergeCell ref="BH43:BJ43"/>
    <mergeCell ref="I44:K44"/>
    <mergeCell ref="BH44:BJ44"/>
    <mergeCell ref="BG37:BG45"/>
    <mergeCell ref="BH37:BJ37"/>
    <mergeCell ref="BQ37:BQ45"/>
    <mergeCell ref="BH38:BJ38"/>
    <mergeCell ref="BH39:BJ39"/>
    <mergeCell ref="BH40:BJ40"/>
    <mergeCell ref="BH41:BJ41"/>
    <mergeCell ref="AV37:AV45"/>
    <mergeCell ref="AX37:AX45"/>
    <mergeCell ref="AZ37:AZ45"/>
    <mergeCell ref="BB37:BB45"/>
    <mergeCell ref="BD37:BD45"/>
    <mergeCell ref="BE37:BE45"/>
    <mergeCell ref="AJ37:AJ45"/>
    <mergeCell ref="AL37:AL45"/>
    <mergeCell ref="AN37:AN45"/>
    <mergeCell ref="AP37:AP45"/>
    <mergeCell ref="AR37:AR45"/>
    <mergeCell ref="AH37:AH45"/>
    <mergeCell ref="O37:O45"/>
    <mergeCell ref="P37:P45"/>
    <mergeCell ref="Q37:Q45"/>
    <mergeCell ref="R37:R45"/>
    <mergeCell ref="T37:T45"/>
    <mergeCell ref="V37:V45"/>
    <mergeCell ref="A37:A45"/>
    <mergeCell ref="B37:B45"/>
    <mergeCell ref="C37:C45"/>
    <mergeCell ref="D37:F45"/>
    <mergeCell ref="I37:K37"/>
    <mergeCell ref="L37:N45"/>
    <mergeCell ref="I38:K38"/>
    <mergeCell ref="I39:K39"/>
    <mergeCell ref="I40:K40"/>
    <mergeCell ref="I41:K41"/>
    <mergeCell ref="I42:K42"/>
    <mergeCell ref="AJ29:AJ36"/>
    <mergeCell ref="AL29:AL36"/>
    <mergeCell ref="AN29:AN36"/>
    <mergeCell ref="AP29:AP36"/>
    <mergeCell ref="AR29:AR36"/>
    <mergeCell ref="AT29:AT36"/>
    <mergeCell ref="X29:X36"/>
    <mergeCell ref="Z29:Z36"/>
    <mergeCell ref="AB29:AB36"/>
    <mergeCell ref="AD29:AD36"/>
    <mergeCell ref="AF29:AF36"/>
    <mergeCell ref="AH29:AH36"/>
    <mergeCell ref="BR29:BR36"/>
    <mergeCell ref="BS29:BS36"/>
    <mergeCell ref="BT29:BT36"/>
    <mergeCell ref="BH30:BJ30"/>
    <mergeCell ref="BH31:BJ31"/>
    <mergeCell ref="BH32:BJ32"/>
    <mergeCell ref="BH33:BJ33"/>
    <mergeCell ref="AV29:AV36"/>
    <mergeCell ref="AX29:AX36"/>
    <mergeCell ref="AZ29:AZ36"/>
    <mergeCell ref="BB29:BB36"/>
    <mergeCell ref="BD29:BD36"/>
    <mergeCell ref="BE29:BE36"/>
    <mergeCell ref="BH34:BJ34"/>
    <mergeCell ref="BH35:BJ35"/>
    <mergeCell ref="BH36:BJ36"/>
    <mergeCell ref="BG29:BG36"/>
    <mergeCell ref="BH29:BJ29"/>
    <mergeCell ref="BQ29:BQ36"/>
    <mergeCell ref="R29:R36"/>
    <mergeCell ref="T29:T36"/>
    <mergeCell ref="V29:V36"/>
    <mergeCell ref="A29:A36"/>
    <mergeCell ref="B29:B36"/>
    <mergeCell ref="C29:C36"/>
    <mergeCell ref="D29:F36"/>
    <mergeCell ref="I29:K29"/>
    <mergeCell ref="L29:N36"/>
    <mergeCell ref="I30:K30"/>
    <mergeCell ref="I31:K31"/>
    <mergeCell ref="I32:K32"/>
    <mergeCell ref="I33:K33"/>
    <mergeCell ref="I34:K34"/>
    <mergeCell ref="I35:K35"/>
    <mergeCell ref="I36:K36"/>
    <mergeCell ref="O29:O36"/>
    <mergeCell ref="P29:P36"/>
    <mergeCell ref="Q29:Q36"/>
    <mergeCell ref="BH26:BJ26"/>
    <mergeCell ref="I27:K27"/>
    <mergeCell ref="BH27:BJ27"/>
    <mergeCell ref="I28:K28"/>
    <mergeCell ref="BH28:BJ28"/>
    <mergeCell ref="BQ22:BQ28"/>
    <mergeCell ref="BR22:BR28"/>
    <mergeCell ref="BS22:BS28"/>
    <mergeCell ref="AL22:AL28"/>
    <mergeCell ref="Q22:Q28"/>
    <mergeCell ref="R22:R28"/>
    <mergeCell ref="T22:T28"/>
    <mergeCell ref="V22:V28"/>
    <mergeCell ref="X22:X28"/>
    <mergeCell ref="Z22:Z28"/>
    <mergeCell ref="BT22:BT28"/>
    <mergeCell ref="I23:K23"/>
    <mergeCell ref="BH23:BJ23"/>
    <mergeCell ref="I24:K24"/>
    <mergeCell ref="BH24:BJ24"/>
    <mergeCell ref="I25:K25"/>
    <mergeCell ref="BH25:BJ25"/>
    <mergeCell ref="AZ22:AZ28"/>
    <mergeCell ref="BB22:BB28"/>
    <mergeCell ref="BD22:BD28"/>
    <mergeCell ref="BE22:BE28"/>
    <mergeCell ref="BG22:BG28"/>
    <mergeCell ref="BH22:BJ22"/>
    <mergeCell ref="AN22:AN28"/>
    <mergeCell ref="AP22:AP28"/>
    <mergeCell ref="AR22:AR28"/>
    <mergeCell ref="AT22:AT28"/>
    <mergeCell ref="AV22:AV28"/>
    <mergeCell ref="AX22:AX28"/>
    <mergeCell ref="AB22:AB28"/>
    <mergeCell ref="AD22:AD28"/>
    <mergeCell ref="AF22:AF28"/>
    <mergeCell ref="AH22:AH28"/>
    <mergeCell ref="AJ22:AJ28"/>
    <mergeCell ref="A22:A28"/>
    <mergeCell ref="B22:B28"/>
    <mergeCell ref="C22:C28"/>
    <mergeCell ref="D22:F28"/>
    <mergeCell ref="I22:K22"/>
    <mergeCell ref="L22:N28"/>
    <mergeCell ref="O22:O28"/>
    <mergeCell ref="P22:P28"/>
    <mergeCell ref="BG16:BG21"/>
    <mergeCell ref="AJ16:AJ21"/>
    <mergeCell ref="AL16:AL21"/>
    <mergeCell ref="AN16:AN21"/>
    <mergeCell ref="AP16:AP21"/>
    <mergeCell ref="AR16:AR21"/>
    <mergeCell ref="AT16:AT21"/>
    <mergeCell ref="X16:X21"/>
    <mergeCell ref="Z16:Z21"/>
    <mergeCell ref="AB16:AB21"/>
    <mergeCell ref="AD16:AD21"/>
    <mergeCell ref="AF16:AF21"/>
    <mergeCell ref="AH16:AH21"/>
    <mergeCell ref="I26:K26"/>
    <mergeCell ref="O16:O21"/>
    <mergeCell ref="P16:P21"/>
    <mergeCell ref="BQ16:BQ21"/>
    <mergeCell ref="BR16:BR21"/>
    <mergeCell ref="BS16:BS21"/>
    <mergeCell ref="BT16:BT21"/>
    <mergeCell ref="BH17:BJ17"/>
    <mergeCell ref="BH18:BJ18"/>
    <mergeCell ref="BH19:BJ19"/>
    <mergeCell ref="BH20:BJ20"/>
    <mergeCell ref="AV16:AV21"/>
    <mergeCell ref="AX16:AX21"/>
    <mergeCell ref="AZ16:AZ21"/>
    <mergeCell ref="BB16:BB21"/>
    <mergeCell ref="BD16:BD21"/>
    <mergeCell ref="BE16:BE21"/>
    <mergeCell ref="BH21:BJ21"/>
    <mergeCell ref="BH16:BJ16"/>
    <mergeCell ref="Q16:Q21"/>
    <mergeCell ref="R16:R21"/>
    <mergeCell ref="T16:T21"/>
    <mergeCell ref="V16:V21"/>
    <mergeCell ref="A16:A21"/>
    <mergeCell ref="B16:B21"/>
    <mergeCell ref="C16:C21"/>
    <mergeCell ref="D16:F21"/>
    <mergeCell ref="I16:K16"/>
    <mergeCell ref="L16:N21"/>
    <mergeCell ref="I17:K17"/>
    <mergeCell ref="I18:K18"/>
    <mergeCell ref="I19:K19"/>
    <mergeCell ref="I20:K20"/>
    <mergeCell ref="I21:K21"/>
    <mergeCell ref="BG12:BG15"/>
    <mergeCell ref="BH12:BJ12"/>
    <mergeCell ref="BQ12:BQ15"/>
    <mergeCell ref="BR12:BR15"/>
    <mergeCell ref="BS12:BS15"/>
    <mergeCell ref="BT12:BT15"/>
    <mergeCell ref="BH13:BJ13"/>
    <mergeCell ref="BH14:BJ14"/>
    <mergeCell ref="BH15:BJ15"/>
    <mergeCell ref="AV12:AV15"/>
    <mergeCell ref="AX12:AX15"/>
    <mergeCell ref="AZ12:AZ15"/>
    <mergeCell ref="BB12:BB15"/>
    <mergeCell ref="BD12:BD15"/>
    <mergeCell ref="BE12:BE15"/>
    <mergeCell ref="AJ12:AJ15"/>
    <mergeCell ref="AL12:AL15"/>
    <mergeCell ref="AN12:AN15"/>
    <mergeCell ref="AP12:AP15"/>
    <mergeCell ref="AR12:AR15"/>
    <mergeCell ref="AT12:AT15"/>
    <mergeCell ref="X12:X15"/>
    <mergeCell ref="Z12:Z15"/>
    <mergeCell ref="AB12:AB15"/>
    <mergeCell ref="AD12:AD15"/>
    <mergeCell ref="AF12:AF15"/>
    <mergeCell ref="AH12:AH15"/>
    <mergeCell ref="O12:O15"/>
    <mergeCell ref="P12:P15"/>
    <mergeCell ref="Q12:Q15"/>
    <mergeCell ref="R12:R15"/>
    <mergeCell ref="T12:T15"/>
    <mergeCell ref="V12:V15"/>
    <mergeCell ref="A12:A15"/>
    <mergeCell ref="B12:B15"/>
    <mergeCell ref="C12:C15"/>
    <mergeCell ref="D12:F15"/>
    <mergeCell ref="I12:K12"/>
    <mergeCell ref="L12:N15"/>
    <mergeCell ref="I13:K13"/>
    <mergeCell ref="I14:K14"/>
    <mergeCell ref="I15:K15"/>
    <mergeCell ref="BG9:BG11"/>
    <mergeCell ref="BH9:BJ9"/>
    <mergeCell ref="BQ9:BQ11"/>
    <mergeCell ref="BR9:BR11"/>
    <mergeCell ref="BS9:BS11"/>
    <mergeCell ref="BT9:BT11"/>
    <mergeCell ref="BH10:BJ10"/>
    <mergeCell ref="BH11:BJ11"/>
    <mergeCell ref="AV9:AV10"/>
    <mergeCell ref="AX9:AX10"/>
    <mergeCell ref="AZ9:AZ10"/>
    <mergeCell ref="BB9:BB10"/>
    <mergeCell ref="BD9:BD11"/>
    <mergeCell ref="BE9:BE11"/>
    <mergeCell ref="AJ9:AJ11"/>
    <mergeCell ref="AL9:AL11"/>
    <mergeCell ref="AN9:AN10"/>
    <mergeCell ref="AP9:AP10"/>
    <mergeCell ref="AR9:AR10"/>
    <mergeCell ref="AT9:AT10"/>
    <mergeCell ref="X9:X11"/>
    <mergeCell ref="Z9:Z11"/>
    <mergeCell ref="AB9:AB11"/>
    <mergeCell ref="AD9:AD11"/>
    <mergeCell ref="AF9:AF11"/>
    <mergeCell ref="AH9:AH11"/>
    <mergeCell ref="O9:O10"/>
    <mergeCell ref="P9:P10"/>
    <mergeCell ref="Q9:Q10"/>
    <mergeCell ref="R9:R10"/>
    <mergeCell ref="T9:T11"/>
    <mergeCell ref="V9:V11"/>
    <mergeCell ref="A9:A11"/>
    <mergeCell ref="B9:B11"/>
    <mergeCell ref="C9:C11"/>
    <mergeCell ref="D9:F11"/>
    <mergeCell ref="I9:K9"/>
    <mergeCell ref="L9:N11"/>
    <mergeCell ref="I10:K10"/>
    <mergeCell ref="I11:K11"/>
    <mergeCell ref="W7:X7"/>
    <mergeCell ref="Y7:Z7"/>
    <mergeCell ref="AY7:AZ7"/>
    <mergeCell ref="BA7:BB7"/>
    <mergeCell ref="BC7:BG7"/>
    <mergeCell ref="BH7:BN7"/>
    <mergeCell ref="BO7:BT7"/>
    <mergeCell ref="BH8:BJ8"/>
    <mergeCell ref="AM7:AN7"/>
    <mergeCell ref="AO7:AP7"/>
    <mergeCell ref="AQ7:AR7"/>
    <mergeCell ref="AS7:AT7"/>
    <mergeCell ref="AU7:AV7"/>
    <mergeCell ref="AW7:AX7"/>
    <mergeCell ref="A7:A8"/>
    <mergeCell ref="B7:B8"/>
    <mergeCell ref="C7:C8"/>
    <mergeCell ref="D7:F8"/>
    <mergeCell ref="G7:G8"/>
    <mergeCell ref="H7:K8"/>
    <mergeCell ref="BI3:BL4"/>
    <mergeCell ref="BO3:BT4"/>
    <mergeCell ref="B4:I4"/>
    <mergeCell ref="J4:K4"/>
    <mergeCell ref="A6:N6"/>
    <mergeCell ref="O6:R6"/>
    <mergeCell ref="S6:BG6"/>
    <mergeCell ref="BH6:BT6"/>
    <mergeCell ref="AA7:AB7"/>
    <mergeCell ref="AC7:AD7"/>
    <mergeCell ref="AE7:AF7"/>
    <mergeCell ref="AG7:AH7"/>
    <mergeCell ref="AI7:AJ7"/>
    <mergeCell ref="AK7:AL7"/>
    <mergeCell ref="L7:N8"/>
    <mergeCell ref="O7:R7"/>
    <mergeCell ref="S7:T7"/>
    <mergeCell ref="U7:V7"/>
    <mergeCell ref="A1:K1"/>
    <mergeCell ref="L1:N4"/>
    <mergeCell ref="T1:U4"/>
    <mergeCell ref="BH1:BH2"/>
    <mergeCell ref="BI1:BL2"/>
    <mergeCell ref="BO1:BT2"/>
    <mergeCell ref="A2:K2"/>
    <mergeCell ref="B3:I3"/>
    <mergeCell ref="J3:K3"/>
    <mergeCell ref="BH3:BH4"/>
  </mergeCells>
  <conditionalFormatting sqref="BO37:BP45 BO9:BP15">
    <cfRule type="cellIs" dxfId="159" priority="4" stopIfTrue="1" operator="lessThan">
      <formula>1</formula>
    </cfRule>
  </conditionalFormatting>
  <conditionalFormatting sqref="BO29:BP36">
    <cfRule type="cellIs" dxfId="158" priority="3" stopIfTrue="1" operator="lessThan">
      <formula>1</formula>
    </cfRule>
  </conditionalFormatting>
  <conditionalFormatting sqref="BO22:BP28">
    <cfRule type="cellIs" dxfId="157" priority="2" stopIfTrue="1" operator="lessThan">
      <formula>1</formula>
    </cfRule>
  </conditionalFormatting>
  <conditionalFormatting sqref="BO16:BP21">
    <cfRule type="cellIs" dxfId="156" priority="1" stopIfTrue="1" operator="lessThan">
      <formula>1</formula>
    </cfRule>
  </conditionalFormatting>
  <dataValidations count="6">
    <dataValidation type="list" showInputMessage="1" showErrorMessage="1" errorTitle="Rechazado" error="Solo son validadas las opciones de la lista" sqref="BL9:BL45 LH9:LH45 VD9:VD45 AEZ9:AEZ45 AOV9:AOV45 AYR9:AYR45 BIN9:BIN45 BSJ9:BSJ45 CCF9:CCF45 CMB9:CMB45 CVX9:CVX45 DFT9:DFT45 DPP9:DPP45 DZL9:DZL45 EJH9:EJH45 ETD9:ETD45 FCZ9:FCZ45 FMV9:FMV45 FWR9:FWR45 GGN9:GGN45 GQJ9:GQJ45 HAF9:HAF45 HKB9:HKB45 HTX9:HTX45 IDT9:IDT45 INP9:INP45 IXL9:IXL45 JHH9:JHH45 JRD9:JRD45 KAZ9:KAZ45 KKV9:KKV45 KUR9:KUR45 LEN9:LEN45 LOJ9:LOJ45 LYF9:LYF45 MIB9:MIB45 MRX9:MRX45 NBT9:NBT45 NLP9:NLP45 NVL9:NVL45 OFH9:OFH45 OPD9:OPD45 OYZ9:OYZ45 PIV9:PIV45 PSR9:PSR45 QCN9:QCN45 QMJ9:QMJ45 QWF9:QWF45 RGB9:RGB45 RPX9:RPX45 RZT9:RZT45 SJP9:SJP45 STL9:STL45 TDH9:TDH45 TND9:TND45 TWZ9:TWZ45 UGV9:UGV45 UQR9:UQR45 VAN9:VAN45 VKJ9:VKJ45 VUF9:VUF45 WEB9:WEB45 WNX9:WNX45 WXT9:WXT45 BL65545:BL65581 LH65545:LH65581 VD65545:VD65581 AEZ65545:AEZ65581 AOV65545:AOV65581 AYR65545:AYR65581 BIN65545:BIN65581 BSJ65545:BSJ65581 CCF65545:CCF65581 CMB65545:CMB65581 CVX65545:CVX65581 DFT65545:DFT65581 DPP65545:DPP65581 DZL65545:DZL65581 EJH65545:EJH65581 ETD65545:ETD65581 FCZ65545:FCZ65581 FMV65545:FMV65581 FWR65545:FWR65581 GGN65545:GGN65581 GQJ65545:GQJ65581 HAF65545:HAF65581 HKB65545:HKB65581 HTX65545:HTX65581 IDT65545:IDT65581 INP65545:INP65581 IXL65545:IXL65581 JHH65545:JHH65581 JRD65545:JRD65581 KAZ65545:KAZ65581 KKV65545:KKV65581 KUR65545:KUR65581 LEN65545:LEN65581 LOJ65545:LOJ65581 LYF65545:LYF65581 MIB65545:MIB65581 MRX65545:MRX65581 NBT65545:NBT65581 NLP65545:NLP65581 NVL65545:NVL65581 OFH65545:OFH65581 OPD65545:OPD65581 OYZ65545:OYZ65581 PIV65545:PIV65581 PSR65545:PSR65581 QCN65545:QCN65581 QMJ65545:QMJ65581 QWF65545:QWF65581 RGB65545:RGB65581 RPX65545:RPX65581 RZT65545:RZT65581 SJP65545:SJP65581 STL65545:STL65581 TDH65545:TDH65581 TND65545:TND65581 TWZ65545:TWZ65581 UGV65545:UGV65581 UQR65545:UQR65581 VAN65545:VAN65581 VKJ65545:VKJ65581 VUF65545:VUF65581 WEB65545:WEB65581 WNX65545:WNX65581 WXT65545:WXT65581 BL131081:BL131117 LH131081:LH131117 VD131081:VD131117 AEZ131081:AEZ131117 AOV131081:AOV131117 AYR131081:AYR131117 BIN131081:BIN131117 BSJ131081:BSJ131117 CCF131081:CCF131117 CMB131081:CMB131117 CVX131081:CVX131117 DFT131081:DFT131117 DPP131081:DPP131117 DZL131081:DZL131117 EJH131081:EJH131117 ETD131081:ETD131117 FCZ131081:FCZ131117 FMV131081:FMV131117 FWR131081:FWR131117 GGN131081:GGN131117 GQJ131081:GQJ131117 HAF131081:HAF131117 HKB131081:HKB131117 HTX131081:HTX131117 IDT131081:IDT131117 INP131081:INP131117 IXL131081:IXL131117 JHH131081:JHH131117 JRD131081:JRD131117 KAZ131081:KAZ131117 KKV131081:KKV131117 KUR131081:KUR131117 LEN131081:LEN131117 LOJ131081:LOJ131117 LYF131081:LYF131117 MIB131081:MIB131117 MRX131081:MRX131117 NBT131081:NBT131117 NLP131081:NLP131117 NVL131081:NVL131117 OFH131081:OFH131117 OPD131081:OPD131117 OYZ131081:OYZ131117 PIV131081:PIV131117 PSR131081:PSR131117 QCN131081:QCN131117 QMJ131081:QMJ131117 QWF131081:QWF131117 RGB131081:RGB131117 RPX131081:RPX131117 RZT131081:RZT131117 SJP131081:SJP131117 STL131081:STL131117 TDH131081:TDH131117 TND131081:TND131117 TWZ131081:TWZ131117 UGV131081:UGV131117 UQR131081:UQR131117 VAN131081:VAN131117 VKJ131081:VKJ131117 VUF131081:VUF131117 WEB131081:WEB131117 WNX131081:WNX131117 WXT131081:WXT131117 BL196617:BL196653 LH196617:LH196653 VD196617:VD196653 AEZ196617:AEZ196653 AOV196617:AOV196653 AYR196617:AYR196653 BIN196617:BIN196653 BSJ196617:BSJ196653 CCF196617:CCF196653 CMB196617:CMB196653 CVX196617:CVX196653 DFT196617:DFT196653 DPP196617:DPP196653 DZL196617:DZL196653 EJH196617:EJH196653 ETD196617:ETD196653 FCZ196617:FCZ196653 FMV196617:FMV196653 FWR196617:FWR196653 GGN196617:GGN196653 GQJ196617:GQJ196653 HAF196617:HAF196653 HKB196617:HKB196653 HTX196617:HTX196653 IDT196617:IDT196653 INP196617:INP196653 IXL196617:IXL196653 JHH196617:JHH196653 JRD196617:JRD196653 KAZ196617:KAZ196653 KKV196617:KKV196653 KUR196617:KUR196653 LEN196617:LEN196653 LOJ196617:LOJ196653 LYF196617:LYF196653 MIB196617:MIB196653 MRX196617:MRX196653 NBT196617:NBT196653 NLP196617:NLP196653 NVL196617:NVL196653 OFH196617:OFH196653 OPD196617:OPD196653 OYZ196617:OYZ196653 PIV196617:PIV196653 PSR196617:PSR196653 QCN196617:QCN196653 QMJ196617:QMJ196653 QWF196617:QWF196653 RGB196617:RGB196653 RPX196617:RPX196653 RZT196617:RZT196653 SJP196617:SJP196653 STL196617:STL196653 TDH196617:TDH196653 TND196617:TND196653 TWZ196617:TWZ196653 UGV196617:UGV196653 UQR196617:UQR196653 VAN196617:VAN196653 VKJ196617:VKJ196653 VUF196617:VUF196653 WEB196617:WEB196653 WNX196617:WNX196653 WXT196617:WXT196653 BL262153:BL262189 LH262153:LH262189 VD262153:VD262189 AEZ262153:AEZ262189 AOV262153:AOV262189 AYR262153:AYR262189 BIN262153:BIN262189 BSJ262153:BSJ262189 CCF262153:CCF262189 CMB262153:CMB262189 CVX262153:CVX262189 DFT262153:DFT262189 DPP262153:DPP262189 DZL262153:DZL262189 EJH262153:EJH262189 ETD262153:ETD262189 FCZ262153:FCZ262189 FMV262153:FMV262189 FWR262153:FWR262189 GGN262153:GGN262189 GQJ262153:GQJ262189 HAF262153:HAF262189 HKB262153:HKB262189 HTX262153:HTX262189 IDT262153:IDT262189 INP262153:INP262189 IXL262153:IXL262189 JHH262153:JHH262189 JRD262153:JRD262189 KAZ262153:KAZ262189 KKV262153:KKV262189 KUR262153:KUR262189 LEN262153:LEN262189 LOJ262153:LOJ262189 LYF262153:LYF262189 MIB262153:MIB262189 MRX262153:MRX262189 NBT262153:NBT262189 NLP262153:NLP262189 NVL262153:NVL262189 OFH262153:OFH262189 OPD262153:OPD262189 OYZ262153:OYZ262189 PIV262153:PIV262189 PSR262153:PSR262189 QCN262153:QCN262189 QMJ262153:QMJ262189 QWF262153:QWF262189 RGB262153:RGB262189 RPX262153:RPX262189 RZT262153:RZT262189 SJP262153:SJP262189 STL262153:STL262189 TDH262153:TDH262189 TND262153:TND262189 TWZ262153:TWZ262189 UGV262153:UGV262189 UQR262153:UQR262189 VAN262153:VAN262189 VKJ262153:VKJ262189 VUF262153:VUF262189 WEB262153:WEB262189 WNX262153:WNX262189 WXT262153:WXT262189 BL327689:BL327725 LH327689:LH327725 VD327689:VD327725 AEZ327689:AEZ327725 AOV327689:AOV327725 AYR327689:AYR327725 BIN327689:BIN327725 BSJ327689:BSJ327725 CCF327689:CCF327725 CMB327689:CMB327725 CVX327689:CVX327725 DFT327689:DFT327725 DPP327689:DPP327725 DZL327689:DZL327725 EJH327689:EJH327725 ETD327689:ETD327725 FCZ327689:FCZ327725 FMV327689:FMV327725 FWR327689:FWR327725 GGN327689:GGN327725 GQJ327689:GQJ327725 HAF327689:HAF327725 HKB327689:HKB327725 HTX327689:HTX327725 IDT327689:IDT327725 INP327689:INP327725 IXL327689:IXL327725 JHH327689:JHH327725 JRD327689:JRD327725 KAZ327689:KAZ327725 KKV327689:KKV327725 KUR327689:KUR327725 LEN327689:LEN327725 LOJ327689:LOJ327725 LYF327689:LYF327725 MIB327689:MIB327725 MRX327689:MRX327725 NBT327689:NBT327725 NLP327689:NLP327725 NVL327689:NVL327725 OFH327689:OFH327725 OPD327689:OPD327725 OYZ327689:OYZ327725 PIV327689:PIV327725 PSR327689:PSR327725 QCN327689:QCN327725 QMJ327689:QMJ327725 QWF327689:QWF327725 RGB327689:RGB327725 RPX327689:RPX327725 RZT327689:RZT327725 SJP327689:SJP327725 STL327689:STL327725 TDH327689:TDH327725 TND327689:TND327725 TWZ327689:TWZ327725 UGV327689:UGV327725 UQR327689:UQR327725 VAN327689:VAN327725 VKJ327689:VKJ327725 VUF327689:VUF327725 WEB327689:WEB327725 WNX327689:WNX327725 WXT327689:WXT327725 BL393225:BL393261 LH393225:LH393261 VD393225:VD393261 AEZ393225:AEZ393261 AOV393225:AOV393261 AYR393225:AYR393261 BIN393225:BIN393261 BSJ393225:BSJ393261 CCF393225:CCF393261 CMB393225:CMB393261 CVX393225:CVX393261 DFT393225:DFT393261 DPP393225:DPP393261 DZL393225:DZL393261 EJH393225:EJH393261 ETD393225:ETD393261 FCZ393225:FCZ393261 FMV393225:FMV393261 FWR393225:FWR393261 GGN393225:GGN393261 GQJ393225:GQJ393261 HAF393225:HAF393261 HKB393225:HKB393261 HTX393225:HTX393261 IDT393225:IDT393261 INP393225:INP393261 IXL393225:IXL393261 JHH393225:JHH393261 JRD393225:JRD393261 KAZ393225:KAZ393261 KKV393225:KKV393261 KUR393225:KUR393261 LEN393225:LEN393261 LOJ393225:LOJ393261 LYF393225:LYF393261 MIB393225:MIB393261 MRX393225:MRX393261 NBT393225:NBT393261 NLP393225:NLP393261 NVL393225:NVL393261 OFH393225:OFH393261 OPD393225:OPD393261 OYZ393225:OYZ393261 PIV393225:PIV393261 PSR393225:PSR393261 QCN393225:QCN393261 QMJ393225:QMJ393261 QWF393225:QWF393261 RGB393225:RGB393261 RPX393225:RPX393261 RZT393225:RZT393261 SJP393225:SJP393261 STL393225:STL393261 TDH393225:TDH393261 TND393225:TND393261 TWZ393225:TWZ393261 UGV393225:UGV393261 UQR393225:UQR393261 VAN393225:VAN393261 VKJ393225:VKJ393261 VUF393225:VUF393261 WEB393225:WEB393261 WNX393225:WNX393261 WXT393225:WXT393261 BL458761:BL458797 LH458761:LH458797 VD458761:VD458797 AEZ458761:AEZ458797 AOV458761:AOV458797 AYR458761:AYR458797 BIN458761:BIN458797 BSJ458761:BSJ458797 CCF458761:CCF458797 CMB458761:CMB458797 CVX458761:CVX458797 DFT458761:DFT458797 DPP458761:DPP458797 DZL458761:DZL458797 EJH458761:EJH458797 ETD458761:ETD458797 FCZ458761:FCZ458797 FMV458761:FMV458797 FWR458761:FWR458797 GGN458761:GGN458797 GQJ458761:GQJ458797 HAF458761:HAF458797 HKB458761:HKB458797 HTX458761:HTX458797 IDT458761:IDT458797 INP458761:INP458797 IXL458761:IXL458797 JHH458761:JHH458797 JRD458761:JRD458797 KAZ458761:KAZ458797 KKV458761:KKV458797 KUR458761:KUR458797 LEN458761:LEN458797 LOJ458761:LOJ458797 LYF458761:LYF458797 MIB458761:MIB458797 MRX458761:MRX458797 NBT458761:NBT458797 NLP458761:NLP458797 NVL458761:NVL458797 OFH458761:OFH458797 OPD458761:OPD458797 OYZ458761:OYZ458797 PIV458761:PIV458797 PSR458761:PSR458797 QCN458761:QCN458797 QMJ458761:QMJ458797 QWF458761:QWF458797 RGB458761:RGB458797 RPX458761:RPX458797 RZT458761:RZT458797 SJP458761:SJP458797 STL458761:STL458797 TDH458761:TDH458797 TND458761:TND458797 TWZ458761:TWZ458797 UGV458761:UGV458797 UQR458761:UQR458797 VAN458761:VAN458797 VKJ458761:VKJ458797 VUF458761:VUF458797 WEB458761:WEB458797 WNX458761:WNX458797 WXT458761:WXT458797 BL524297:BL524333 LH524297:LH524333 VD524297:VD524333 AEZ524297:AEZ524333 AOV524297:AOV524333 AYR524297:AYR524333 BIN524297:BIN524333 BSJ524297:BSJ524333 CCF524297:CCF524333 CMB524297:CMB524333 CVX524297:CVX524333 DFT524297:DFT524333 DPP524297:DPP524333 DZL524297:DZL524333 EJH524297:EJH524333 ETD524297:ETD524333 FCZ524297:FCZ524333 FMV524297:FMV524333 FWR524297:FWR524333 GGN524297:GGN524333 GQJ524297:GQJ524333 HAF524297:HAF524333 HKB524297:HKB524333 HTX524297:HTX524333 IDT524297:IDT524333 INP524297:INP524333 IXL524297:IXL524333 JHH524297:JHH524333 JRD524297:JRD524333 KAZ524297:KAZ524333 KKV524297:KKV524333 KUR524297:KUR524333 LEN524297:LEN524333 LOJ524297:LOJ524333 LYF524297:LYF524333 MIB524297:MIB524333 MRX524297:MRX524333 NBT524297:NBT524333 NLP524297:NLP524333 NVL524297:NVL524333 OFH524297:OFH524333 OPD524297:OPD524333 OYZ524297:OYZ524333 PIV524297:PIV524333 PSR524297:PSR524333 QCN524297:QCN524333 QMJ524297:QMJ524333 QWF524297:QWF524333 RGB524297:RGB524333 RPX524297:RPX524333 RZT524297:RZT524333 SJP524297:SJP524333 STL524297:STL524333 TDH524297:TDH524333 TND524297:TND524333 TWZ524297:TWZ524333 UGV524297:UGV524333 UQR524297:UQR524333 VAN524297:VAN524333 VKJ524297:VKJ524333 VUF524297:VUF524333 WEB524297:WEB524333 WNX524297:WNX524333 WXT524297:WXT524333 BL589833:BL589869 LH589833:LH589869 VD589833:VD589869 AEZ589833:AEZ589869 AOV589833:AOV589869 AYR589833:AYR589869 BIN589833:BIN589869 BSJ589833:BSJ589869 CCF589833:CCF589869 CMB589833:CMB589869 CVX589833:CVX589869 DFT589833:DFT589869 DPP589833:DPP589869 DZL589833:DZL589869 EJH589833:EJH589869 ETD589833:ETD589869 FCZ589833:FCZ589869 FMV589833:FMV589869 FWR589833:FWR589869 GGN589833:GGN589869 GQJ589833:GQJ589869 HAF589833:HAF589869 HKB589833:HKB589869 HTX589833:HTX589869 IDT589833:IDT589869 INP589833:INP589869 IXL589833:IXL589869 JHH589833:JHH589869 JRD589833:JRD589869 KAZ589833:KAZ589869 KKV589833:KKV589869 KUR589833:KUR589869 LEN589833:LEN589869 LOJ589833:LOJ589869 LYF589833:LYF589869 MIB589833:MIB589869 MRX589833:MRX589869 NBT589833:NBT589869 NLP589833:NLP589869 NVL589833:NVL589869 OFH589833:OFH589869 OPD589833:OPD589869 OYZ589833:OYZ589869 PIV589833:PIV589869 PSR589833:PSR589869 QCN589833:QCN589869 QMJ589833:QMJ589869 QWF589833:QWF589869 RGB589833:RGB589869 RPX589833:RPX589869 RZT589833:RZT589869 SJP589833:SJP589869 STL589833:STL589869 TDH589833:TDH589869 TND589833:TND589869 TWZ589833:TWZ589869 UGV589833:UGV589869 UQR589833:UQR589869 VAN589833:VAN589869 VKJ589833:VKJ589869 VUF589833:VUF589869 WEB589833:WEB589869 WNX589833:WNX589869 WXT589833:WXT589869 BL655369:BL655405 LH655369:LH655405 VD655369:VD655405 AEZ655369:AEZ655405 AOV655369:AOV655405 AYR655369:AYR655405 BIN655369:BIN655405 BSJ655369:BSJ655405 CCF655369:CCF655405 CMB655369:CMB655405 CVX655369:CVX655405 DFT655369:DFT655405 DPP655369:DPP655405 DZL655369:DZL655405 EJH655369:EJH655405 ETD655369:ETD655405 FCZ655369:FCZ655405 FMV655369:FMV655405 FWR655369:FWR655405 GGN655369:GGN655405 GQJ655369:GQJ655405 HAF655369:HAF655405 HKB655369:HKB655405 HTX655369:HTX655405 IDT655369:IDT655405 INP655369:INP655405 IXL655369:IXL655405 JHH655369:JHH655405 JRD655369:JRD655405 KAZ655369:KAZ655405 KKV655369:KKV655405 KUR655369:KUR655405 LEN655369:LEN655405 LOJ655369:LOJ655405 LYF655369:LYF655405 MIB655369:MIB655405 MRX655369:MRX655405 NBT655369:NBT655405 NLP655369:NLP655405 NVL655369:NVL655405 OFH655369:OFH655405 OPD655369:OPD655405 OYZ655369:OYZ655405 PIV655369:PIV655405 PSR655369:PSR655405 QCN655369:QCN655405 QMJ655369:QMJ655405 QWF655369:QWF655405 RGB655369:RGB655405 RPX655369:RPX655405 RZT655369:RZT655405 SJP655369:SJP655405 STL655369:STL655405 TDH655369:TDH655405 TND655369:TND655405 TWZ655369:TWZ655405 UGV655369:UGV655405 UQR655369:UQR655405 VAN655369:VAN655405 VKJ655369:VKJ655405 VUF655369:VUF655405 WEB655369:WEB655405 WNX655369:WNX655405 WXT655369:WXT655405 BL720905:BL720941 LH720905:LH720941 VD720905:VD720941 AEZ720905:AEZ720941 AOV720905:AOV720941 AYR720905:AYR720941 BIN720905:BIN720941 BSJ720905:BSJ720941 CCF720905:CCF720941 CMB720905:CMB720941 CVX720905:CVX720941 DFT720905:DFT720941 DPP720905:DPP720941 DZL720905:DZL720941 EJH720905:EJH720941 ETD720905:ETD720941 FCZ720905:FCZ720941 FMV720905:FMV720941 FWR720905:FWR720941 GGN720905:GGN720941 GQJ720905:GQJ720941 HAF720905:HAF720941 HKB720905:HKB720941 HTX720905:HTX720941 IDT720905:IDT720941 INP720905:INP720941 IXL720905:IXL720941 JHH720905:JHH720941 JRD720905:JRD720941 KAZ720905:KAZ720941 KKV720905:KKV720941 KUR720905:KUR720941 LEN720905:LEN720941 LOJ720905:LOJ720941 LYF720905:LYF720941 MIB720905:MIB720941 MRX720905:MRX720941 NBT720905:NBT720941 NLP720905:NLP720941 NVL720905:NVL720941 OFH720905:OFH720941 OPD720905:OPD720941 OYZ720905:OYZ720941 PIV720905:PIV720941 PSR720905:PSR720941 QCN720905:QCN720941 QMJ720905:QMJ720941 QWF720905:QWF720941 RGB720905:RGB720941 RPX720905:RPX720941 RZT720905:RZT720941 SJP720905:SJP720941 STL720905:STL720941 TDH720905:TDH720941 TND720905:TND720941 TWZ720905:TWZ720941 UGV720905:UGV720941 UQR720905:UQR720941 VAN720905:VAN720941 VKJ720905:VKJ720941 VUF720905:VUF720941 WEB720905:WEB720941 WNX720905:WNX720941 WXT720905:WXT720941 BL786441:BL786477 LH786441:LH786477 VD786441:VD786477 AEZ786441:AEZ786477 AOV786441:AOV786477 AYR786441:AYR786477 BIN786441:BIN786477 BSJ786441:BSJ786477 CCF786441:CCF786477 CMB786441:CMB786477 CVX786441:CVX786477 DFT786441:DFT786477 DPP786441:DPP786477 DZL786441:DZL786477 EJH786441:EJH786477 ETD786441:ETD786477 FCZ786441:FCZ786477 FMV786441:FMV786477 FWR786441:FWR786477 GGN786441:GGN786477 GQJ786441:GQJ786477 HAF786441:HAF786477 HKB786441:HKB786477 HTX786441:HTX786477 IDT786441:IDT786477 INP786441:INP786477 IXL786441:IXL786477 JHH786441:JHH786477 JRD786441:JRD786477 KAZ786441:KAZ786477 KKV786441:KKV786477 KUR786441:KUR786477 LEN786441:LEN786477 LOJ786441:LOJ786477 LYF786441:LYF786477 MIB786441:MIB786477 MRX786441:MRX786477 NBT786441:NBT786477 NLP786441:NLP786477 NVL786441:NVL786477 OFH786441:OFH786477 OPD786441:OPD786477 OYZ786441:OYZ786477 PIV786441:PIV786477 PSR786441:PSR786477 QCN786441:QCN786477 QMJ786441:QMJ786477 QWF786441:QWF786477 RGB786441:RGB786477 RPX786441:RPX786477 RZT786441:RZT786477 SJP786441:SJP786477 STL786441:STL786477 TDH786441:TDH786477 TND786441:TND786477 TWZ786441:TWZ786477 UGV786441:UGV786477 UQR786441:UQR786477 VAN786441:VAN786477 VKJ786441:VKJ786477 VUF786441:VUF786477 WEB786441:WEB786477 WNX786441:WNX786477 WXT786441:WXT786477 BL851977:BL852013 LH851977:LH852013 VD851977:VD852013 AEZ851977:AEZ852013 AOV851977:AOV852013 AYR851977:AYR852013 BIN851977:BIN852013 BSJ851977:BSJ852013 CCF851977:CCF852013 CMB851977:CMB852013 CVX851977:CVX852013 DFT851977:DFT852013 DPP851977:DPP852013 DZL851977:DZL852013 EJH851977:EJH852013 ETD851977:ETD852013 FCZ851977:FCZ852013 FMV851977:FMV852013 FWR851977:FWR852013 GGN851977:GGN852013 GQJ851977:GQJ852013 HAF851977:HAF852013 HKB851977:HKB852013 HTX851977:HTX852013 IDT851977:IDT852013 INP851977:INP852013 IXL851977:IXL852013 JHH851977:JHH852013 JRD851977:JRD852013 KAZ851977:KAZ852013 KKV851977:KKV852013 KUR851977:KUR852013 LEN851977:LEN852013 LOJ851977:LOJ852013 LYF851977:LYF852013 MIB851977:MIB852013 MRX851977:MRX852013 NBT851977:NBT852013 NLP851977:NLP852013 NVL851977:NVL852013 OFH851977:OFH852013 OPD851977:OPD852013 OYZ851977:OYZ852013 PIV851977:PIV852013 PSR851977:PSR852013 QCN851977:QCN852013 QMJ851977:QMJ852013 QWF851977:QWF852013 RGB851977:RGB852013 RPX851977:RPX852013 RZT851977:RZT852013 SJP851977:SJP852013 STL851977:STL852013 TDH851977:TDH852013 TND851977:TND852013 TWZ851977:TWZ852013 UGV851977:UGV852013 UQR851977:UQR852013 VAN851977:VAN852013 VKJ851977:VKJ852013 VUF851977:VUF852013 WEB851977:WEB852013 WNX851977:WNX852013 WXT851977:WXT852013 BL917513:BL917549 LH917513:LH917549 VD917513:VD917549 AEZ917513:AEZ917549 AOV917513:AOV917549 AYR917513:AYR917549 BIN917513:BIN917549 BSJ917513:BSJ917549 CCF917513:CCF917549 CMB917513:CMB917549 CVX917513:CVX917549 DFT917513:DFT917549 DPP917513:DPP917549 DZL917513:DZL917549 EJH917513:EJH917549 ETD917513:ETD917549 FCZ917513:FCZ917549 FMV917513:FMV917549 FWR917513:FWR917549 GGN917513:GGN917549 GQJ917513:GQJ917549 HAF917513:HAF917549 HKB917513:HKB917549 HTX917513:HTX917549 IDT917513:IDT917549 INP917513:INP917549 IXL917513:IXL917549 JHH917513:JHH917549 JRD917513:JRD917549 KAZ917513:KAZ917549 KKV917513:KKV917549 KUR917513:KUR917549 LEN917513:LEN917549 LOJ917513:LOJ917549 LYF917513:LYF917549 MIB917513:MIB917549 MRX917513:MRX917549 NBT917513:NBT917549 NLP917513:NLP917549 NVL917513:NVL917549 OFH917513:OFH917549 OPD917513:OPD917549 OYZ917513:OYZ917549 PIV917513:PIV917549 PSR917513:PSR917549 QCN917513:QCN917549 QMJ917513:QMJ917549 QWF917513:QWF917549 RGB917513:RGB917549 RPX917513:RPX917549 RZT917513:RZT917549 SJP917513:SJP917549 STL917513:STL917549 TDH917513:TDH917549 TND917513:TND917549 TWZ917513:TWZ917549 UGV917513:UGV917549 UQR917513:UQR917549 VAN917513:VAN917549 VKJ917513:VKJ917549 VUF917513:VUF917549 WEB917513:WEB917549 WNX917513:WNX917549 WXT917513:WXT917549 BL983049:BL983085 LH983049:LH983085 VD983049:VD983085 AEZ983049:AEZ983085 AOV983049:AOV983085 AYR983049:AYR983085 BIN983049:BIN983085 BSJ983049:BSJ983085 CCF983049:CCF983085 CMB983049:CMB983085 CVX983049:CVX983085 DFT983049:DFT983085 DPP983049:DPP983085 DZL983049:DZL983085 EJH983049:EJH983085 ETD983049:ETD983085 FCZ983049:FCZ983085 FMV983049:FMV983085 FWR983049:FWR983085 GGN983049:GGN983085 GQJ983049:GQJ983085 HAF983049:HAF983085 HKB983049:HKB983085 HTX983049:HTX983085 IDT983049:IDT983085 INP983049:INP983085 IXL983049:IXL983085 JHH983049:JHH983085 JRD983049:JRD983085 KAZ983049:KAZ983085 KKV983049:KKV983085 KUR983049:KUR983085 LEN983049:LEN983085 LOJ983049:LOJ983085 LYF983049:LYF983085 MIB983049:MIB983085 MRX983049:MRX983085 NBT983049:NBT983085 NLP983049:NLP983085 NVL983049:NVL983085 OFH983049:OFH983085 OPD983049:OPD983085 OYZ983049:OYZ983085 PIV983049:PIV983085 PSR983049:PSR983085 QCN983049:QCN983085 QMJ983049:QMJ983085 QWF983049:QWF983085 RGB983049:RGB983085 RPX983049:RPX983085 RZT983049:RZT983085 SJP983049:SJP983085 STL983049:STL983085 TDH983049:TDH983085 TND983049:TND983085 TWZ983049:TWZ983085 UGV983049:UGV983085 UQR983049:UQR983085 VAN983049:VAN983085 VKJ983049:VKJ983085 VUF983049:VUF983085 WEB983049:WEB983085 WNX983049:WNX983085 WXT983049:WXT983085">
      <formula1>Oportunidad</formula1>
    </dataValidation>
    <dataValidation type="list" showInputMessage="1" showErrorMessage="1" errorTitle="Rechazado" error="Solo son validadas las opciones de la lista" sqref="BN9:BN45 LJ9:LJ45 VF9:VF45 AFB9:AFB45 AOX9:AOX45 AYT9:AYT45 BIP9:BIP45 BSL9:BSL45 CCH9:CCH45 CMD9:CMD45 CVZ9:CVZ45 DFV9:DFV45 DPR9:DPR45 DZN9:DZN45 EJJ9:EJJ45 ETF9:ETF45 FDB9:FDB45 FMX9:FMX45 FWT9:FWT45 GGP9:GGP45 GQL9:GQL45 HAH9:HAH45 HKD9:HKD45 HTZ9:HTZ45 IDV9:IDV45 INR9:INR45 IXN9:IXN45 JHJ9:JHJ45 JRF9:JRF45 KBB9:KBB45 KKX9:KKX45 KUT9:KUT45 LEP9:LEP45 LOL9:LOL45 LYH9:LYH45 MID9:MID45 MRZ9:MRZ45 NBV9:NBV45 NLR9:NLR45 NVN9:NVN45 OFJ9:OFJ45 OPF9:OPF45 OZB9:OZB45 PIX9:PIX45 PST9:PST45 QCP9:QCP45 QML9:QML45 QWH9:QWH45 RGD9:RGD45 RPZ9:RPZ45 RZV9:RZV45 SJR9:SJR45 STN9:STN45 TDJ9:TDJ45 TNF9:TNF45 TXB9:TXB45 UGX9:UGX45 UQT9:UQT45 VAP9:VAP45 VKL9:VKL45 VUH9:VUH45 WED9:WED45 WNZ9:WNZ45 WXV9:WXV45 BN65545:BN65581 LJ65545:LJ65581 VF65545:VF65581 AFB65545:AFB65581 AOX65545:AOX65581 AYT65545:AYT65581 BIP65545:BIP65581 BSL65545:BSL65581 CCH65545:CCH65581 CMD65545:CMD65581 CVZ65545:CVZ65581 DFV65545:DFV65581 DPR65545:DPR65581 DZN65545:DZN65581 EJJ65545:EJJ65581 ETF65545:ETF65581 FDB65545:FDB65581 FMX65545:FMX65581 FWT65545:FWT65581 GGP65545:GGP65581 GQL65545:GQL65581 HAH65545:HAH65581 HKD65545:HKD65581 HTZ65545:HTZ65581 IDV65545:IDV65581 INR65545:INR65581 IXN65545:IXN65581 JHJ65545:JHJ65581 JRF65545:JRF65581 KBB65545:KBB65581 KKX65545:KKX65581 KUT65545:KUT65581 LEP65545:LEP65581 LOL65545:LOL65581 LYH65545:LYH65581 MID65545:MID65581 MRZ65545:MRZ65581 NBV65545:NBV65581 NLR65545:NLR65581 NVN65545:NVN65581 OFJ65545:OFJ65581 OPF65545:OPF65581 OZB65545:OZB65581 PIX65545:PIX65581 PST65545:PST65581 QCP65545:QCP65581 QML65545:QML65581 QWH65545:QWH65581 RGD65545:RGD65581 RPZ65545:RPZ65581 RZV65545:RZV65581 SJR65545:SJR65581 STN65545:STN65581 TDJ65545:TDJ65581 TNF65545:TNF65581 TXB65545:TXB65581 UGX65545:UGX65581 UQT65545:UQT65581 VAP65545:VAP65581 VKL65545:VKL65581 VUH65545:VUH65581 WED65545:WED65581 WNZ65545:WNZ65581 WXV65545:WXV65581 BN131081:BN131117 LJ131081:LJ131117 VF131081:VF131117 AFB131081:AFB131117 AOX131081:AOX131117 AYT131081:AYT131117 BIP131081:BIP131117 BSL131081:BSL131117 CCH131081:CCH131117 CMD131081:CMD131117 CVZ131081:CVZ131117 DFV131081:DFV131117 DPR131081:DPR131117 DZN131081:DZN131117 EJJ131081:EJJ131117 ETF131081:ETF131117 FDB131081:FDB131117 FMX131081:FMX131117 FWT131081:FWT131117 GGP131081:GGP131117 GQL131081:GQL131117 HAH131081:HAH131117 HKD131081:HKD131117 HTZ131081:HTZ131117 IDV131081:IDV131117 INR131081:INR131117 IXN131081:IXN131117 JHJ131081:JHJ131117 JRF131081:JRF131117 KBB131081:KBB131117 KKX131081:KKX131117 KUT131081:KUT131117 LEP131081:LEP131117 LOL131081:LOL131117 LYH131081:LYH131117 MID131081:MID131117 MRZ131081:MRZ131117 NBV131081:NBV131117 NLR131081:NLR131117 NVN131081:NVN131117 OFJ131081:OFJ131117 OPF131081:OPF131117 OZB131081:OZB131117 PIX131081:PIX131117 PST131081:PST131117 QCP131081:QCP131117 QML131081:QML131117 QWH131081:QWH131117 RGD131081:RGD131117 RPZ131081:RPZ131117 RZV131081:RZV131117 SJR131081:SJR131117 STN131081:STN131117 TDJ131081:TDJ131117 TNF131081:TNF131117 TXB131081:TXB131117 UGX131081:UGX131117 UQT131081:UQT131117 VAP131081:VAP131117 VKL131081:VKL131117 VUH131081:VUH131117 WED131081:WED131117 WNZ131081:WNZ131117 WXV131081:WXV131117 BN196617:BN196653 LJ196617:LJ196653 VF196617:VF196653 AFB196617:AFB196653 AOX196617:AOX196653 AYT196617:AYT196653 BIP196617:BIP196653 BSL196617:BSL196653 CCH196617:CCH196653 CMD196617:CMD196653 CVZ196617:CVZ196653 DFV196617:DFV196653 DPR196617:DPR196653 DZN196617:DZN196653 EJJ196617:EJJ196653 ETF196617:ETF196653 FDB196617:FDB196653 FMX196617:FMX196653 FWT196617:FWT196653 GGP196617:GGP196653 GQL196617:GQL196653 HAH196617:HAH196653 HKD196617:HKD196653 HTZ196617:HTZ196653 IDV196617:IDV196653 INR196617:INR196653 IXN196617:IXN196653 JHJ196617:JHJ196653 JRF196617:JRF196653 KBB196617:KBB196653 KKX196617:KKX196653 KUT196617:KUT196653 LEP196617:LEP196653 LOL196617:LOL196653 LYH196617:LYH196653 MID196617:MID196653 MRZ196617:MRZ196653 NBV196617:NBV196653 NLR196617:NLR196653 NVN196617:NVN196653 OFJ196617:OFJ196653 OPF196617:OPF196653 OZB196617:OZB196653 PIX196617:PIX196653 PST196617:PST196653 QCP196617:QCP196653 QML196617:QML196653 QWH196617:QWH196653 RGD196617:RGD196653 RPZ196617:RPZ196653 RZV196617:RZV196653 SJR196617:SJR196653 STN196617:STN196653 TDJ196617:TDJ196653 TNF196617:TNF196653 TXB196617:TXB196653 UGX196617:UGX196653 UQT196617:UQT196653 VAP196617:VAP196653 VKL196617:VKL196653 VUH196617:VUH196653 WED196617:WED196653 WNZ196617:WNZ196653 WXV196617:WXV196653 BN262153:BN262189 LJ262153:LJ262189 VF262153:VF262189 AFB262153:AFB262189 AOX262153:AOX262189 AYT262153:AYT262189 BIP262153:BIP262189 BSL262153:BSL262189 CCH262153:CCH262189 CMD262153:CMD262189 CVZ262153:CVZ262189 DFV262153:DFV262189 DPR262153:DPR262189 DZN262153:DZN262189 EJJ262153:EJJ262189 ETF262153:ETF262189 FDB262153:FDB262189 FMX262153:FMX262189 FWT262153:FWT262189 GGP262153:GGP262189 GQL262153:GQL262189 HAH262153:HAH262189 HKD262153:HKD262189 HTZ262153:HTZ262189 IDV262153:IDV262189 INR262153:INR262189 IXN262153:IXN262189 JHJ262153:JHJ262189 JRF262153:JRF262189 KBB262153:KBB262189 KKX262153:KKX262189 KUT262153:KUT262189 LEP262153:LEP262189 LOL262153:LOL262189 LYH262153:LYH262189 MID262153:MID262189 MRZ262153:MRZ262189 NBV262153:NBV262189 NLR262153:NLR262189 NVN262153:NVN262189 OFJ262153:OFJ262189 OPF262153:OPF262189 OZB262153:OZB262189 PIX262153:PIX262189 PST262153:PST262189 QCP262153:QCP262189 QML262153:QML262189 QWH262153:QWH262189 RGD262153:RGD262189 RPZ262153:RPZ262189 RZV262153:RZV262189 SJR262153:SJR262189 STN262153:STN262189 TDJ262153:TDJ262189 TNF262153:TNF262189 TXB262153:TXB262189 UGX262153:UGX262189 UQT262153:UQT262189 VAP262153:VAP262189 VKL262153:VKL262189 VUH262153:VUH262189 WED262153:WED262189 WNZ262153:WNZ262189 WXV262153:WXV262189 BN327689:BN327725 LJ327689:LJ327725 VF327689:VF327725 AFB327689:AFB327725 AOX327689:AOX327725 AYT327689:AYT327725 BIP327689:BIP327725 BSL327689:BSL327725 CCH327689:CCH327725 CMD327689:CMD327725 CVZ327689:CVZ327725 DFV327689:DFV327725 DPR327689:DPR327725 DZN327689:DZN327725 EJJ327689:EJJ327725 ETF327689:ETF327725 FDB327689:FDB327725 FMX327689:FMX327725 FWT327689:FWT327725 GGP327689:GGP327725 GQL327689:GQL327725 HAH327689:HAH327725 HKD327689:HKD327725 HTZ327689:HTZ327725 IDV327689:IDV327725 INR327689:INR327725 IXN327689:IXN327725 JHJ327689:JHJ327725 JRF327689:JRF327725 KBB327689:KBB327725 KKX327689:KKX327725 KUT327689:KUT327725 LEP327689:LEP327725 LOL327689:LOL327725 LYH327689:LYH327725 MID327689:MID327725 MRZ327689:MRZ327725 NBV327689:NBV327725 NLR327689:NLR327725 NVN327689:NVN327725 OFJ327689:OFJ327725 OPF327689:OPF327725 OZB327689:OZB327725 PIX327689:PIX327725 PST327689:PST327725 QCP327689:QCP327725 QML327689:QML327725 QWH327689:QWH327725 RGD327689:RGD327725 RPZ327689:RPZ327725 RZV327689:RZV327725 SJR327689:SJR327725 STN327689:STN327725 TDJ327689:TDJ327725 TNF327689:TNF327725 TXB327689:TXB327725 UGX327689:UGX327725 UQT327689:UQT327725 VAP327689:VAP327725 VKL327689:VKL327725 VUH327689:VUH327725 WED327689:WED327725 WNZ327689:WNZ327725 WXV327689:WXV327725 BN393225:BN393261 LJ393225:LJ393261 VF393225:VF393261 AFB393225:AFB393261 AOX393225:AOX393261 AYT393225:AYT393261 BIP393225:BIP393261 BSL393225:BSL393261 CCH393225:CCH393261 CMD393225:CMD393261 CVZ393225:CVZ393261 DFV393225:DFV393261 DPR393225:DPR393261 DZN393225:DZN393261 EJJ393225:EJJ393261 ETF393225:ETF393261 FDB393225:FDB393261 FMX393225:FMX393261 FWT393225:FWT393261 GGP393225:GGP393261 GQL393225:GQL393261 HAH393225:HAH393261 HKD393225:HKD393261 HTZ393225:HTZ393261 IDV393225:IDV393261 INR393225:INR393261 IXN393225:IXN393261 JHJ393225:JHJ393261 JRF393225:JRF393261 KBB393225:KBB393261 KKX393225:KKX393261 KUT393225:KUT393261 LEP393225:LEP393261 LOL393225:LOL393261 LYH393225:LYH393261 MID393225:MID393261 MRZ393225:MRZ393261 NBV393225:NBV393261 NLR393225:NLR393261 NVN393225:NVN393261 OFJ393225:OFJ393261 OPF393225:OPF393261 OZB393225:OZB393261 PIX393225:PIX393261 PST393225:PST393261 QCP393225:QCP393261 QML393225:QML393261 QWH393225:QWH393261 RGD393225:RGD393261 RPZ393225:RPZ393261 RZV393225:RZV393261 SJR393225:SJR393261 STN393225:STN393261 TDJ393225:TDJ393261 TNF393225:TNF393261 TXB393225:TXB393261 UGX393225:UGX393261 UQT393225:UQT393261 VAP393225:VAP393261 VKL393225:VKL393261 VUH393225:VUH393261 WED393225:WED393261 WNZ393225:WNZ393261 WXV393225:WXV393261 BN458761:BN458797 LJ458761:LJ458797 VF458761:VF458797 AFB458761:AFB458797 AOX458761:AOX458797 AYT458761:AYT458797 BIP458761:BIP458797 BSL458761:BSL458797 CCH458761:CCH458797 CMD458761:CMD458797 CVZ458761:CVZ458797 DFV458761:DFV458797 DPR458761:DPR458797 DZN458761:DZN458797 EJJ458761:EJJ458797 ETF458761:ETF458797 FDB458761:FDB458797 FMX458761:FMX458797 FWT458761:FWT458797 GGP458761:GGP458797 GQL458761:GQL458797 HAH458761:HAH458797 HKD458761:HKD458797 HTZ458761:HTZ458797 IDV458761:IDV458797 INR458761:INR458797 IXN458761:IXN458797 JHJ458761:JHJ458797 JRF458761:JRF458797 KBB458761:KBB458797 KKX458761:KKX458797 KUT458761:KUT458797 LEP458761:LEP458797 LOL458761:LOL458797 LYH458761:LYH458797 MID458761:MID458797 MRZ458761:MRZ458797 NBV458761:NBV458797 NLR458761:NLR458797 NVN458761:NVN458797 OFJ458761:OFJ458797 OPF458761:OPF458797 OZB458761:OZB458797 PIX458761:PIX458797 PST458761:PST458797 QCP458761:QCP458797 QML458761:QML458797 QWH458761:QWH458797 RGD458761:RGD458797 RPZ458761:RPZ458797 RZV458761:RZV458797 SJR458761:SJR458797 STN458761:STN458797 TDJ458761:TDJ458797 TNF458761:TNF458797 TXB458761:TXB458797 UGX458761:UGX458797 UQT458761:UQT458797 VAP458761:VAP458797 VKL458761:VKL458797 VUH458761:VUH458797 WED458761:WED458797 WNZ458761:WNZ458797 WXV458761:WXV458797 BN524297:BN524333 LJ524297:LJ524333 VF524297:VF524333 AFB524297:AFB524333 AOX524297:AOX524333 AYT524297:AYT524333 BIP524297:BIP524333 BSL524297:BSL524333 CCH524297:CCH524333 CMD524297:CMD524333 CVZ524297:CVZ524333 DFV524297:DFV524333 DPR524297:DPR524333 DZN524297:DZN524333 EJJ524297:EJJ524333 ETF524297:ETF524333 FDB524297:FDB524333 FMX524297:FMX524333 FWT524297:FWT524333 GGP524297:GGP524333 GQL524297:GQL524333 HAH524297:HAH524333 HKD524297:HKD524333 HTZ524297:HTZ524333 IDV524297:IDV524333 INR524297:INR524333 IXN524297:IXN524333 JHJ524297:JHJ524333 JRF524297:JRF524333 KBB524297:KBB524333 KKX524297:KKX524333 KUT524297:KUT524333 LEP524297:LEP524333 LOL524297:LOL524333 LYH524297:LYH524333 MID524297:MID524333 MRZ524297:MRZ524333 NBV524297:NBV524333 NLR524297:NLR524333 NVN524297:NVN524333 OFJ524297:OFJ524333 OPF524297:OPF524333 OZB524297:OZB524333 PIX524297:PIX524333 PST524297:PST524333 QCP524297:QCP524333 QML524297:QML524333 QWH524297:QWH524333 RGD524297:RGD524333 RPZ524297:RPZ524333 RZV524297:RZV524333 SJR524297:SJR524333 STN524297:STN524333 TDJ524297:TDJ524333 TNF524297:TNF524333 TXB524297:TXB524333 UGX524297:UGX524333 UQT524297:UQT524333 VAP524297:VAP524333 VKL524297:VKL524333 VUH524297:VUH524333 WED524297:WED524333 WNZ524297:WNZ524333 WXV524297:WXV524333 BN589833:BN589869 LJ589833:LJ589869 VF589833:VF589869 AFB589833:AFB589869 AOX589833:AOX589869 AYT589833:AYT589869 BIP589833:BIP589869 BSL589833:BSL589869 CCH589833:CCH589869 CMD589833:CMD589869 CVZ589833:CVZ589869 DFV589833:DFV589869 DPR589833:DPR589869 DZN589833:DZN589869 EJJ589833:EJJ589869 ETF589833:ETF589869 FDB589833:FDB589869 FMX589833:FMX589869 FWT589833:FWT589869 GGP589833:GGP589869 GQL589833:GQL589869 HAH589833:HAH589869 HKD589833:HKD589869 HTZ589833:HTZ589869 IDV589833:IDV589869 INR589833:INR589869 IXN589833:IXN589869 JHJ589833:JHJ589869 JRF589833:JRF589869 KBB589833:KBB589869 KKX589833:KKX589869 KUT589833:KUT589869 LEP589833:LEP589869 LOL589833:LOL589869 LYH589833:LYH589869 MID589833:MID589869 MRZ589833:MRZ589869 NBV589833:NBV589869 NLR589833:NLR589869 NVN589833:NVN589869 OFJ589833:OFJ589869 OPF589833:OPF589869 OZB589833:OZB589869 PIX589833:PIX589869 PST589833:PST589869 QCP589833:QCP589869 QML589833:QML589869 QWH589833:QWH589869 RGD589833:RGD589869 RPZ589833:RPZ589869 RZV589833:RZV589869 SJR589833:SJR589869 STN589833:STN589869 TDJ589833:TDJ589869 TNF589833:TNF589869 TXB589833:TXB589869 UGX589833:UGX589869 UQT589833:UQT589869 VAP589833:VAP589869 VKL589833:VKL589869 VUH589833:VUH589869 WED589833:WED589869 WNZ589833:WNZ589869 WXV589833:WXV589869 BN655369:BN655405 LJ655369:LJ655405 VF655369:VF655405 AFB655369:AFB655405 AOX655369:AOX655405 AYT655369:AYT655405 BIP655369:BIP655405 BSL655369:BSL655405 CCH655369:CCH655405 CMD655369:CMD655405 CVZ655369:CVZ655405 DFV655369:DFV655405 DPR655369:DPR655405 DZN655369:DZN655405 EJJ655369:EJJ655405 ETF655369:ETF655405 FDB655369:FDB655405 FMX655369:FMX655405 FWT655369:FWT655405 GGP655369:GGP655405 GQL655369:GQL655405 HAH655369:HAH655405 HKD655369:HKD655405 HTZ655369:HTZ655405 IDV655369:IDV655405 INR655369:INR655405 IXN655369:IXN655405 JHJ655369:JHJ655405 JRF655369:JRF655405 KBB655369:KBB655405 KKX655369:KKX655405 KUT655369:KUT655405 LEP655369:LEP655405 LOL655369:LOL655405 LYH655369:LYH655405 MID655369:MID655405 MRZ655369:MRZ655405 NBV655369:NBV655405 NLR655369:NLR655405 NVN655369:NVN655405 OFJ655369:OFJ655405 OPF655369:OPF655405 OZB655369:OZB655405 PIX655369:PIX655405 PST655369:PST655405 QCP655369:QCP655405 QML655369:QML655405 QWH655369:QWH655405 RGD655369:RGD655405 RPZ655369:RPZ655405 RZV655369:RZV655405 SJR655369:SJR655405 STN655369:STN655405 TDJ655369:TDJ655405 TNF655369:TNF655405 TXB655369:TXB655405 UGX655369:UGX655405 UQT655369:UQT655405 VAP655369:VAP655405 VKL655369:VKL655405 VUH655369:VUH655405 WED655369:WED655405 WNZ655369:WNZ655405 WXV655369:WXV655405 BN720905:BN720941 LJ720905:LJ720941 VF720905:VF720941 AFB720905:AFB720941 AOX720905:AOX720941 AYT720905:AYT720941 BIP720905:BIP720941 BSL720905:BSL720941 CCH720905:CCH720941 CMD720905:CMD720941 CVZ720905:CVZ720941 DFV720905:DFV720941 DPR720905:DPR720941 DZN720905:DZN720941 EJJ720905:EJJ720941 ETF720905:ETF720941 FDB720905:FDB720941 FMX720905:FMX720941 FWT720905:FWT720941 GGP720905:GGP720941 GQL720905:GQL720941 HAH720905:HAH720941 HKD720905:HKD720941 HTZ720905:HTZ720941 IDV720905:IDV720941 INR720905:INR720941 IXN720905:IXN720941 JHJ720905:JHJ720941 JRF720905:JRF720941 KBB720905:KBB720941 KKX720905:KKX720941 KUT720905:KUT720941 LEP720905:LEP720941 LOL720905:LOL720941 LYH720905:LYH720941 MID720905:MID720941 MRZ720905:MRZ720941 NBV720905:NBV720941 NLR720905:NLR720941 NVN720905:NVN720941 OFJ720905:OFJ720941 OPF720905:OPF720941 OZB720905:OZB720941 PIX720905:PIX720941 PST720905:PST720941 QCP720905:QCP720941 QML720905:QML720941 QWH720905:QWH720941 RGD720905:RGD720941 RPZ720905:RPZ720941 RZV720905:RZV720941 SJR720905:SJR720941 STN720905:STN720941 TDJ720905:TDJ720941 TNF720905:TNF720941 TXB720905:TXB720941 UGX720905:UGX720941 UQT720905:UQT720941 VAP720905:VAP720941 VKL720905:VKL720941 VUH720905:VUH720941 WED720905:WED720941 WNZ720905:WNZ720941 WXV720905:WXV720941 BN786441:BN786477 LJ786441:LJ786477 VF786441:VF786477 AFB786441:AFB786477 AOX786441:AOX786477 AYT786441:AYT786477 BIP786441:BIP786477 BSL786441:BSL786477 CCH786441:CCH786477 CMD786441:CMD786477 CVZ786441:CVZ786477 DFV786441:DFV786477 DPR786441:DPR786477 DZN786441:DZN786477 EJJ786441:EJJ786477 ETF786441:ETF786477 FDB786441:FDB786477 FMX786441:FMX786477 FWT786441:FWT786477 GGP786441:GGP786477 GQL786441:GQL786477 HAH786441:HAH786477 HKD786441:HKD786477 HTZ786441:HTZ786477 IDV786441:IDV786477 INR786441:INR786477 IXN786441:IXN786477 JHJ786441:JHJ786477 JRF786441:JRF786477 KBB786441:KBB786477 KKX786441:KKX786477 KUT786441:KUT786477 LEP786441:LEP786477 LOL786441:LOL786477 LYH786441:LYH786477 MID786441:MID786477 MRZ786441:MRZ786477 NBV786441:NBV786477 NLR786441:NLR786477 NVN786441:NVN786477 OFJ786441:OFJ786477 OPF786441:OPF786477 OZB786441:OZB786477 PIX786441:PIX786477 PST786441:PST786477 QCP786441:QCP786477 QML786441:QML786477 QWH786441:QWH786477 RGD786441:RGD786477 RPZ786441:RPZ786477 RZV786441:RZV786477 SJR786441:SJR786477 STN786441:STN786477 TDJ786441:TDJ786477 TNF786441:TNF786477 TXB786441:TXB786477 UGX786441:UGX786477 UQT786441:UQT786477 VAP786441:VAP786477 VKL786441:VKL786477 VUH786441:VUH786477 WED786441:WED786477 WNZ786441:WNZ786477 WXV786441:WXV786477 BN851977:BN852013 LJ851977:LJ852013 VF851977:VF852013 AFB851977:AFB852013 AOX851977:AOX852013 AYT851977:AYT852013 BIP851977:BIP852013 BSL851977:BSL852013 CCH851977:CCH852013 CMD851977:CMD852013 CVZ851977:CVZ852013 DFV851977:DFV852013 DPR851977:DPR852013 DZN851977:DZN852013 EJJ851977:EJJ852013 ETF851977:ETF852013 FDB851977:FDB852013 FMX851977:FMX852013 FWT851977:FWT852013 GGP851977:GGP852013 GQL851977:GQL852013 HAH851977:HAH852013 HKD851977:HKD852013 HTZ851977:HTZ852013 IDV851977:IDV852013 INR851977:INR852013 IXN851977:IXN852013 JHJ851977:JHJ852013 JRF851977:JRF852013 KBB851977:KBB852013 KKX851977:KKX852013 KUT851977:KUT852013 LEP851977:LEP852013 LOL851977:LOL852013 LYH851977:LYH852013 MID851977:MID852013 MRZ851977:MRZ852013 NBV851977:NBV852013 NLR851977:NLR852013 NVN851977:NVN852013 OFJ851977:OFJ852013 OPF851977:OPF852013 OZB851977:OZB852013 PIX851977:PIX852013 PST851977:PST852013 QCP851977:QCP852013 QML851977:QML852013 QWH851977:QWH852013 RGD851977:RGD852013 RPZ851977:RPZ852013 RZV851977:RZV852013 SJR851977:SJR852013 STN851977:STN852013 TDJ851977:TDJ852013 TNF851977:TNF852013 TXB851977:TXB852013 UGX851977:UGX852013 UQT851977:UQT852013 VAP851977:VAP852013 VKL851977:VKL852013 VUH851977:VUH852013 WED851977:WED852013 WNZ851977:WNZ852013 WXV851977:WXV852013 BN917513:BN917549 LJ917513:LJ917549 VF917513:VF917549 AFB917513:AFB917549 AOX917513:AOX917549 AYT917513:AYT917549 BIP917513:BIP917549 BSL917513:BSL917549 CCH917513:CCH917549 CMD917513:CMD917549 CVZ917513:CVZ917549 DFV917513:DFV917549 DPR917513:DPR917549 DZN917513:DZN917549 EJJ917513:EJJ917549 ETF917513:ETF917549 FDB917513:FDB917549 FMX917513:FMX917549 FWT917513:FWT917549 GGP917513:GGP917549 GQL917513:GQL917549 HAH917513:HAH917549 HKD917513:HKD917549 HTZ917513:HTZ917549 IDV917513:IDV917549 INR917513:INR917549 IXN917513:IXN917549 JHJ917513:JHJ917549 JRF917513:JRF917549 KBB917513:KBB917549 KKX917513:KKX917549 KUT917513:KUT917549 LEP917513:LEP917549 LOL917513:LOL917549 LYH917513:LYH917549 MID917513:MID917549 MRZ917513:MRZ917549 NBV917513:NBV917549 NLR917513:NLR917549 NVN917513:NVN917549 OFJ917513:OFJ917549 OPF917513:OPF917549 OZB917513:OZB917549 PIX917513:PIX917549 PST917513:PST917549 QCP917513:QCP917549 QML917513:QML917549 QWH917513:QWH917549 RGD917513:RGD917549 RPZ917513:RPZ917549 RZV917513:RZV917549 SJR917513:SJR917549 STN917513:STN917549 TDJ917513:TDJ917549 TNF917513:TNF917549 TXB917513:TXB917549 UGX917513:UGX917549 UQT917513:UQT917549 VAP917513:VAP917549 VKL917513:VKL917549 VUH917513:VUH917549 WED917513:WED917549 WNZ917513:WNZ917549 WXV917513:WXV917549 BN983049:BN983085 LJ983049:LJ983085 VF983049:VF983085 AFB983049:AFB983085 AOX983049:AOX983085 AYT983049:AYT983085 BIP983049:BIP983085 BSL983049:BSL983085 CCH983049:CCH983085 CMD983049:CMD983085 CVZ983049:CVZ983085 DFV983049:DFV983085 DPR983049:DPR983085 DZN983049:DZN983085 EJJ983049:EJJ983085 ETF983049:ETF983085 FDB983049:FDB983085 FMX983049:FMX983085 FWT983049:FWT983085 GGP983049:GGP983085 GQL983049:GQL983085 HAH983049:HAH983085 HKD983049:HKD983085 HTZ983049:HTZ983085 IDV983049:IDV983085 INR983049:INR983085 IXN983049:IXN983085 JHJ983049:JHJ983085 JRF983049:JRF983085 KBB983049:KBB983085 KKX983049:KKX983085 KUT983049:KUT983085 LEP983049:LEP983085 LOL983049:LOL983085 LYH983049:LYH983085 MID983049:MID983085 MRZ983049:MRZ983085 NBV983049:NBV983085 NLR983049:NLR983085 NVN983049:NVN983085 OFJ983049:OFJ983085 OPF983049:OPF983085 OZB983049:OZB983085 PIX983049:PIX983085 PST983049:PST983085 QCP983049:QCP983085 QML983049:QML983085 QWH983049:QWH983085 RGD983049:RGD983085 RPZ983049:RPZ983085 RZV983049:RZV983085 SJR983049:SJR983085 STN983049:STN983085 TDJ983049:TDJ983085 TNF983049:TNF983085 TXB983049:TXB983085 UGX983049:UGX983085 UQT983049:UQT983085 VAP983049:VAP983085 VKL983049:VKL983085 VUH983049:VUH983085 WED983049:WED983085 WNZ983049:WNZ983085 WXV983049:WXV983085">
      <formula1>Efecto</formula1>
    </dataValidation>
    <dataValidation allowBlank="1" showInputMessage="1" showErrorMessage="1" error="mayor 1" sqref="BO9:BP45 LK9:LL45 VG9:VH45 AFC9:AFD45 AOY9:AOZ45 AYU9:AYV45 BIQ9:BIR45 BSM9:BSN45 CCI9:CCJ45 CME9:CMF45 CWA9:CWB45 DFW9:DFX45 DPS9:DPT45 DZO9:DZP45 EJK9:EJL45 ETG9:ETH45 FDC9:FDD45 FMY9:FMZ45 FWU9:FWV45 GGQ9:GGR45 GQM9:GQN45 HAI9:HAJ45 HKE9:HKF45 HUA9:HUB45 IDW9:IDX45 INS9:INT45 IXO9:IXP45 JHK9:JHL45 JRG9:JRH45 KBC9:KBD45 KKY9:KKZ45 KUU9:KUV45 LEQ9:LER45 LOM9:LON45 LYI9:LYJ45 MIE9:MIF45 MSA9:MSB45 NBW9:NBX45 NLS9:NLT45 NVO9:NVP45 OFK9:OFL45 OPG9:OPH45 OZC9:OZD45 PIY9:PIZ45 PSU9:PSV45 QCQ9:QCR45 QMM9:QMN45 QWI9:QWJ45 RGE9:RGF45 RQA9:RQB45 RZW9:RZX45 SJS9:SJT45 STO9:STP45 TDK9:TDL45 TNG9:TNH45 TXC9:TXD45 UGY9:UGZ45 UQU9:UQV45 VAQ9:VAR45 VKM9:VKN45 VUI9:VUJ45 WEE9:WEF45 WOA9:WOB45 WXW9:WXX45 BO65545:BP65581 LK65545:LL65581 VG65545:VH65581 AFC65545:AFD65581 AOY65545:AOZ65581 AYU65545:AYV65581 BIQ65545:BIR65581 BSM65545:BSN65581 CCI65545:CCJ65581 CME65545:CMF65581 CWA65545:CWB65581 DFW65545:DFX65581 DPS65545:DPT65581 DZO65545:DZP65581 EJK65545:EJL65581 ETG65545:ETH65581 FDC65545:FDD65581 FMY65545:FMZ65581 FWU65545:FWV65581 GGQ65545:GGR65581 GQM65545:GQN65581 HAI65545:HAJ65581 HKE65545:HKF65581 HUA65545:HUB65581 IDW65545:IDX65581 INS65545:INT65581 IXO65545:IXP65581 JHK65545:JHL65581 JRG65545:JRH65581 KBC65545:KBD65581 KKY65545:KKZ65581 KUU65545:KUV65581 LEQ65545:LER65581 LOM65545:LON65581 LYI65545:LYJ65581 MIE65545:MIF65581 MSA65545:MSB65581 NBW65545:NBX65581 NLS65545:NLT65581 NVO65545:NVP65581 OFK65545:OFL65581 OPG65545:OPH65581 OZC65545:OZD65581 PIY65545:PIZ65581 PSU65545:PSV65581 QCQ65545:QCR65581 QMM65545:QMN65581 QWI65545:QWJ65581 RGE65545:RGF65581 RQA65545:RQB65581 RZW65545:RZX65581 SJS65545:SJT65581 STO65545:STP65581 TDK65545:TDL65581 TNG65545:TNH65581 TXC65545:TXD65581 UGY65545:UGZ65581 UQU65545:UQV65581 VAQ65545:VAR65581 VKM65545:VKN65581 VUI65545:VUJ65581 WEE65545:WEF65581 WOA65545:WOB65581 WXW65545:WXX65581 BO131081:BP131117 LK131081:LL131117 VG131081:VH131117 AFC131081:AFD131117 AOY131081:AOZ131117 AYU131081:AYV131117 BIQ131081:BIR131117 BSM131081:BSN131117 CCI131081:CCJ131117 CME131081:CMF131117 CWA131081:CWB131117 DFW131081:DFX131117 DPS131081:DPT131117 DZO131081:DZP131117 EJK131081:EJL131117 ETG131081:ETH131117 FDC131081:FDD131117 FMY131081:FMZ131117 FWU131081:FWV131117 GGQ131081:GGR131117 GQM131081:GQN131117 HAI131081:HAJ131117 HKE131081:HKF131117 HUA131081:HUB131117 IDW131081:IDX131117 INS131081:INT131117 IXO131081:IXP131117 JHK131081:JHL131117 JRG131081:JRH131117 KBC131081:KBD131117 KKY131081:KKZ131117 KUU131081:KUV131117 LEQ131081:LER131117 LOM131081:LON131117 LYI131081:LYJ131117 MIE131081:MIF131117 MSA131081:MSB131117 NBW131081:NBX131117 NLS131081:NLT131117 NVO131081:NVP131117 OFK131081:OFL131117 OPG131081:OPH131117 OZC131081:OZD131117 PIY131081:PIZ131117 PSU131081:PSV131117 QCQ131081:QCR131117 QMM131081:QMN131117 QWI131081:QWJ131117 RGE131081:RGF131117 RQA131081:RQB131117 RZW131081:RZX131117 SJS131081:SJT131117 STO131081:STP131117 TDK131081:TDL131117 TNG131081:TNH131117 TXC131081:TXD131117 UGY131081:UGZ131117 UQU131081:UQV131117 VAQ131081:VAR131117 VKM131081:VKN131117 VUI131081:VUJ131117 WEE131081:WEF131117 WOA131081:WOB131117 WXW131081:WXX131117 BO196617:BP196653 LK196617:LL196653 VG196617:VH196653 AFC196617:AFD196653 AOY196617:AOZ196653 AYU196617:AYV196653 BIQ196617:BIR196653 BSM196617:BSN196653 CCI196617:CCJ196653 CME196617:CMF196653 CWA196617:CWB196653 DFW196617:DFX196653 DPS196617:DPT196653 DZO196617:DZP196653 EJK196617:EJL196653 ETG196617:ETH196653 FDC196617:FDD196653 FMY196617:FMZ196653 FWU196617:FWV196653 GGQ196617:GGR196653 GQM196617:GQN196653 HAI196617:HAJ196653 HKE196617:HKF196653 HUA196617:HUB196653 IDW196617:IDX196653 INS196617:INT196653 IXO196617:IXP196653 JHK196617:JHL196653 JRG196617:JRH196653 KBC196617:KBD196653 KKY196617:KKZ196653 KUU196617:KUV196653 LEQ196617:LER196653 LOM196617:LON196653 LYI196617:LYJ196653 MIE196617:MIF196653 MSA196617:MSB196653 NBW196617:NBX196653 NLS196617:NLT196653 NVO196617:NVP196653 OFK196617:OFL196653 OPG196617:OPH196653 OZC196617:OZD196653 PIY196617:PIZ196653 PSU196617:PSV196653 QCQ196617:QCR196653 QMM196617:QMN196653 QWI196617:QWJ196653 RGE196617:RGF196653 RQA196617:RQB196653 RZW196617:RZX196653 SJS196617:SJT196653 STO196617:STP196653 TDK196617:TDL196653 TNG196617:TNH196653 TXC196617:TXD196653 UGY196617:UGZ196653 UQU196617:UQV196653 VAQ196617:VAR196653 VKM196617:VKN196653 VUI196617:VUJ196653 WEE196617:WEF196653 WOA196617:WOB196653 WXW196617:WXX196653 BO262153:BP262189 LK262153:LL262189 VG262153:VH262189 AFC262153:AFD262189 AOY262153:AOZ262189 AYU262153:AYV262189 BIQ262153:BIR262189 BSM262153:BSN262189 CCI262153:CCJ262189 CME262153:CMF262189 CWA262153:CWB262189 DFW262153:DFX262189 DPS262153:DPT262189 DZO262153:DZP262189 EJK262153:EJL262189 ETG262153:ETH262189 FDC262153:FDD262189 FMY262153:FMZ262189 FWU262153:FWV262189 GGQ262153:GGR262189 GQM262153:GQN262189 HAI262153:HAJ262189 HKE262153:HKF262189 HUA262153:HUB262189 IDW262153:IDX262189 INS262153:INT262189 IXO262153:IXP262189 JHK262153:JHL262189 JRG262153:JRH262189 KBC262153:KBD262189 KKY262153:KKZ262189 KUU262153:KUV262189 LEQ262153:LER262189 LOM262153:LON262189 LYI262153:LYJ262189 MIE262153:MIF262189 MSA262153:MSB262189 NBW262153:NBX262189 NLS262153:NLT262189 NVO262153:NVP262189 OFK262153:OFL262189 OPG262153:OPH262189 OZC262153:OZD262189 PIY262153:PIZ262189 PSU262153:PSV262189 QCQ262153:QCR262189 QMM262153:QMN262189 QWI262153:QWJ262189 RGE262153:RGF262189 RQA262153:RQB262189 RZW262153:RZX262189 SJS262153:SJT262189 STO262153:STP262189 TDK262153:TDL262189 TNG262153:TNH262189 TXC262153:TXD262189 UGY262153:UGZ262189 UQU262153:UQV262189 VAQ262153:VAR262189 VKM262153:VKN262189 VUI262153:VUJ262189 WEE262153:WEF262189 WOA262153:WOB262189 WXW262153:WXX262189 BO327689:BP327725 LK327689:LL327725 VG327689:VH327725 AFC327689:AFD327725 AOY327689:AOZ327725 AYU327689:AYV327725 BIQ327689:BIR327725 BSM327689:BSN327725 CCI327689:CCJ327725 CME327689:CMF327725 CWA327689:CWB327725 DFW327689:DFX327725 DPS327689:DPT327725 DZO327689:DZP327725 EJK327689:EJL327725 ETG327689:ETH327725 FDC327689:FDD327725 FMY327689:FMZ327725 FWU327689:FWV327725 GGQ327689:GGR327725 GQM327689:GQN327725 HAI327689:HAJ327725 HKE327689:HKF327725 HUA327689:HUB327725 IDW327689:IDX327725 INS327689:INT327725 IXO327689:IXP327725 JHK327689:JHL327725 JRG327689:JRH327725 KBC327689:KBD327725 KKY327689:KKZ327725 KUU327689:KUV327725 LEQ327689:LER327725 LOM327689:LON327725 LYI327689:LYJ327725 MIE327689:MIF327725 MSA327689:MSB327725 NBW327689:NBX327725 NLS327689:NLT327725 NVO327689:NVP327725 OFK327689:OFL327725 OPG327689:OPH327725 OZC327689:OZD327725 PIY327689:PIZ327725 PSU327689:PSV327725 QCQ327689:QCR327725 QMM327689:QMN327725 QWI327689:QWJ327725 RGE327689:RGF327725 RQA327689:RQB327725 RZW327689:RZX327725 SJS327689:SJT327725 STO327689:STP327725 TDK327689:TDL327725 TNG327689:TNH327725 TXC327689:TXD327725 UGY327689:UGZ327725 UQU327689:UQV327725 VAQ327689:VAR327725 VKM327689:VKN327725 VUI327689:VUJ327725 WEE327689:WEF327725 WOA327689:WOB327725 WXW327689:WXX327725 BO393225:BP393261 LK393225:LL393261 VG393225:VH393261 AFC393225:AFD393261 AOY393225:AOZ393261 AYU393225:AYV393261 BIQ393225:BIR393261 BSM393225:BSN393261 CCI393225:CCJ393261 CME393225:CMF393261 CWA393225:CWB393261 DFW393225:DFX393261 DPS393225:DPT393261 DZO393225:DZP393261 EJK393225:EJL393261 ETG393225:ETH393261 FDC393225:FDD393261 FMY393225:FMZ393261 FWU393225:FWV393261 GGQ393225:GGR393261 GQM393225:GQN393261 HAI393225:HAJ393261 HKE393225:HKF393261 HUA393225:HUB393261 IDW393225:IDX393261 INS393225:INT393261 IXO393225:IXP393261 JHK393225:JHL393261 JRG393225:JRH393261 KBC393225:KBD393261 KKY393225:KKZ393261 KUU393225:KUV393261 LEQ393225:LER393261 LOM393225:LON393261 LYI393225:LYJ393261 MIE393225:MIF393261 MSA393225:MSB393261 NBW393225:NBX393261 NLS393225:NLT393261 NVO393225:NVP393261 OFK393225:OFL393261 OPG393225:OPH393261 OZC393225:OZD393261 PIY393225:PIZ393261 PSU393225:PSV393261 QCQ393225:QCR393261 QMM393225:QMN393261 QWI393225:QWJ393261 RGE393225:RGF393261 RQA393225:RQB393261 RZW393225:RZX393261 SJS393225:SJT393261 STO393225:STP393261 TDK393225:TDL393261 TNG393225:TNH393261 TXC393225:TXD393261 UGY393225:UGZ393261 UQU393225:UQV393261 VAQ393225:VAR393261 VKM393225:VKN393261 VUI393225:VUJ393261 WEE393225:WEF393261 WOA393225:WOB393261 WXW393225:WXX393261 BO458761:BP458797 LK458761:LL458797 VG458761:VH458797 AFC458761:AFD458797 AOY458761:AOZ458797 AYU458761:AYV458797 BIQ458761:BIR458797 BSM458761:BSN458797 CCI458761:CCJ458797 CME458761:CMF458797 CWA458761:CWB458797 DFW458761:DFX458797 DPS458761:DPT458797 DZO458761:DZP458797 EJK458761:EJL458797 ETG458761:ETH458797 FDC458761:FDD458797 FMY458761:FMZ458797 FWU458761:FWV458797 GGQ458761:GGR458797 GQM458761:GQN458797 HAI458761:HAJ458797 HKE458761:HKF458797 HUA458761:HUB458797 IDW458761:IDX458797 INS458761:INT458797 IXO458761:IXP458797 JHK458761:JHL458797 JRG458761:JRH458797 KBC458761:KBD458797 KKY458761:KKZ458797 KUU458761:KUV458797 LEQ458761:LER458797 LOM458761:LON458797 LYI458761:LYJ458797 MIE458761:MIF458797 MSA458761:MSB458797 NBW458761:NBX458797 NLS458761:NLT458797 NVO458761:NVP458797 OFK458761:OFL458797 OPG458761:OPH458797 OZC458761:OZD458797 PIY458761:PIZ458797 PSU458761:PSV458797 QCQ458761:QCR458797 QMM458761:QMN458797 QWI458761:QWJ458797 RGE458761:RGF458797 RQA458761:RQB458797 RZW458761:RZX458797 SJS458761:SJT458797 STO458761:STP458797 TDK458761:TDL458797 TNG458761:TNH458797 TXC458761:TXD458797 UGY458761:UGZ458797 UQU458761:UQV458797 VAQ458761:VAR458797 VKM458761:VKN458797 VUI458761:VUJ458797 WEE458761:WEF458797 WOA458761:WOB458797 WXW458761:WXX458797 BO524297:BP524333 LK524297:LL524333 VG524297:VH524333 AFC524297:AFD524333 AOY524297:AOZ524333 AYU524297:AYV524333 BIQ524297:BIR524333 BSM524297:BSN524333 CCI524297:CCJ524333 CME524297:CMF524333 CWA524297:CWB524333 DFW524297:DFX524333 DPS524297:DPT524333 DZO524297:DZP524333 EJK524297:EJL524333 ETG524297:ETH524333 FDC524297:FDD524333 FMY524297:FMZ524333 FWU524297:FWV524333 GGQ524297:GGR524333 GQM524297:GQN524333 HAI524297:HAJ524333 HKE524297:HKF524333 HUA524297:HUB524333 IDW524297:IDX524333 INS524297:INT524333 IXO524297:IXP524333 JHK524297:JHL524333 JRG524297:JRH524333 KBC524297:KBD524333 KKY524297:KKZ524333 KUU524297:KUV524333 LEQ524297:LER524333 LOM524297:LON524333 LYI524297:LYJ524333 MIE524297:MIF524333 MSA524297:MSB524333 NBW524297:NBX524333 NLS524297:NLT524333 NVO524297:NVP524333 OFK524297:OFL524333 OPG524297:OPH524333 OZC524297:OZD524333 PIY524297:PIZ524333 PSU524297:PSV524333 QCQ524297:QCR524333 QMM524297:QMN524333 QWI524297:QWJ524333 RGE524297:RGF524333 RQA524297:RQB524333 RZW524297:RZX524333 SJS524297:SJT524333 STO524297:STP524333 TDK524297:TDL524333 TNG524297:TNH524333 TXC524297:TXD524333 UGY524297:UGZ524333 UQU524297:UQV524333 VAQ524297:VAR524333 VKM524297:VKN524333 VUI524297:VUJ524333 WEE524297:WEF524333 WOA524297:WOB524333 WXW524297:WXX524333 BO589833:BP589869 LK589833:LL589869 VG589833:VH589869 AFC589833:AFD589869 AOY589833:AOZ589869 AYU589833:AYV589869 BIQ589833:BIR589869 BSM589833:BSN589869 CCI589833:CCJ589869 CME589833:CMF589869 CWA589833:CWB589869 DFW589833:DFX589869 DPS589833:DPT589869 DZO589833:DZP589869 EJK589833:EJL589869 ETG589833:ETH589869 FDC589833:FDD589869 FMY589833:FMZ589869 FWU589833:FWV589869 GGQ589833:GGR589869 GQM589833:GQN589869 HAI589833:HAJ589869 HKE589833:HKF589869 HUA589833:HUB589869 IDW589833:IDX589869 INS589833:INT589869 IXO589833:IXP589869 JHK589833:JHL589869 JRG589833:JRH589869 KBC589833:KBD589869 KKY589833:KKZ589869 KUU589833:KUV589869 LEQ589833:LER589869 LOM589833:LON589869 LYI589833:LYJ589869 MIE589833:MIF589869 MSA589833:MSB589869 NBW589833:NBX589869 NLS589833:NLT589869 NVO589833:NVP589869 OFK589833:OFL589869 OPG589833:OPH589869 OZC589833:OZD589869 PIY589833:PIZ589869 PSU589833:PSV589869 QCQ589833:QCR589869 QMM589833:QMN589869 QWI589833:QWJ589869 RGE589833:RGF589869 RQA589833:RQB589869 RZW589833:RZX589869 SJS589833:SJT589869 STO589833:STP589869 TDK589833:TDL589869 TNG589833:TNH589869 TXC589833:TXD589869 UGY589833:UGZ589869 UQU589833:UQV589869 VAQ589833:VAR589869 VKM589833:VKN589869 VUI589833:VUJ589869 WEE589833:WEF589869 WOA589833:WOB589869 WXW589833:WXX589869 BO655369:BP655405 LK655369:LL655405 VG655369:VH655405 AFC655369:AFD655405 AOY655369:AOZ655405 AYU655369:AYV655405 BIQ655369:BIR655405 BSM655369:BSN655405 CCI655369:CCJ655405 CME655369:CMF655405 CWA655369:CWB655405 DFW655369:DFX655405 DPS655369:DPT655405 DZO655369:DZP655405 EJK655369:EJL655405 ETG655369:ETH655405 FDC655369:FDD655405 FMY655369:FMZ655405 FWU655369:FWV655405 GGQ655369:GGR655405 GQM655369:GQN655405 HAI655369:HAJ655405 HKE655369:HKF655405 HUA655369:HUB655405 IDW655369:IDX655405 INS655369:INT655405 IXO655369:IXP655405 JHK655369:JHL655405 JRG655369:JRH655405 KBC655369:KBD655405 KKY655369:KKZ655405 KUU655369:KUV655405 LEQ655369:LER655405 LOM655369:LON655405 LYI655369:LYJ655405 MIE655369:MIF655405 MSA655369:MSB655405 NBW655369:NBX655405 NLS655369:NLT655405 NVO655369:NVP655405 OFK655369:OFL655405 OPG655369:OPH655405 OZC655369:OZD655405 PIY655369:PIZ655405 PSU655369:PSV655405 QCQ655369:QCR655405 QMM655369:QMN655405 QWI655369:QWJ655405 RGE655369:RGF655405 RQA655369:RQB655405 RZW655369:RZX655405 SJS655369:SJT655405 STO655369:STP655405 TDK655369:TDL655405 TNG655369:TNH655405 TXC655369:TXD655405 UGY655369:UGZ655405 UQU655369:UQV655405 VAQ655369:VAR655405 VKM655369:VKN655405 VUI655369:VUJ655405 WEE655369:WEF655405 WOA655369:WOB655405 WXW655369:WXX655405 BO720905:BP720941 LK720905:LL720941 VG720905:VH720941 AFC720905:AFD720941 AOY720905:AOZ720941 AYU720905:AYV720941 BIQ720905:BIR720941 BSM720905:BSN720941 CCI720905:CCJ720941 CME720905:CMF720941 CWA720905:CWB720941 DFW720905:DFX720941 DPS720905:DPT720941 DZO720905:DZP720941 EJK720905:EJL720941 ETG720905:ETH720941 FDC720905:FDD720941 FMY720905:FMZ720941 FWU720905:FWV720941 GGQ720905:GGR720941 GQM720905:GQN720941 HAI720905:HAJ720941 HKE720905:HKF720941 HUA720905:HUB720941 IDW720905:IDX720941 INS720905:INT720941 IXO720905:IXP720941 JHK720905:JHL720941 JRG720905:JRH720941 KBC720905:KBD720941 KKY720905:KKZ720941 KUU720905:KUV720941 LEQ720905:LER720941 LOM720905:LON720941 LYI720905:LYJ720941 MIE720905:MIF720941 MSA720905:MSB720941 NBW720905:NBX720941 NLS720905:NLT720941 NVO720905:NVP720941 OFK720905:OFL720941 OPG720905:OPH720941 OZC720905:OZD720941 PIY720905:PIZ720941 PSU720905:PSV720941 QCQ720905:QCR720941 QMM720905:QMN720941 QWI720905:QWJ720941 RGE720905:RGF720941 RQA720905:RQB720941 RZW720905:RZX720941 SJS720905:SJT720941 STO720905:STP720941 TDK720905:TDL720941 TNG720905:TNH720941 TXC720905:TXD720941 UGY720905:UGZ720941 UQU720905:UQV720941 VAQ720905:VAR720941 VKM720905:VKN720941 VUI720905:VUJ720941 WEE720905:WEF720941 WOA720905:WOB720941 WXW720905:WXX720941 BO786441:BP786477 LK786441:LL786477 VG786441:VH786477 AFC786441:AFD786477 AOY786441:AOZ786477 AYU786441:AYV786477 BIQ786441:BIR786477 BSM786441:BSN786477 CCI786441:CCJ786477 CME786441:CMF786477 CWA786441:CWB786477 DFW786441:DFX786477 DPS786441:DPT786477 DZO786441:DZP786477 EJK786441:EJL786477 ETG786441:ETH786477 FDC786441:FDD786477 FMY786441:FMZ786477 FWU786441:FWV786477 GGQ786441:GGR786477 GQM786441:GQN786477 HAI786441:HAJ786477 HKE786441:HKF786477 HUA786441:HUB786477 IDW786441:IDX786477 INS786441:INT786477 IXO786441:IXP786477 JHK786441:JHL786477 JRG786441:JRH786477 KBC786441:KBD786477 KKY786441:KKZ786477 KUU786441:KUV786477 LEQ786441:LER786477 LOM786441:LON786477 LYI786441:LYJ786477 MIE786441:MIF786477 MSA786441:MSB786477 NBW786441:NBX786477 NLS786441:NLT786477 NVO786441:NVP786477 OFK786441:OFL786477 OPG786441:OPH786477 OZC786441:OZD786477 PIY786441:PIZ786477 PSU786441:PSV786477 QCQ786441:QCR786477 QMM786441:QMN786477 QWI786441:QWJ786477 RGE786441:RGF786477 RQA786441:RQB786477 RZW786441:RZX786477 SJS786441:SJT786477 STO786441:STP786477 TDK786441:TDL786477 TNG786441:TNH786477 TXC786441:TXD786477 UGY786441:UGZ786477 UQU786441:UQV786477 VAQ786441:VAR786477 VKM786441:VKN786477 VUI786441:VUJ786477 WEE786441:WEF786477 WOA786441:WOB786477 WXW786441:WXX786477 BO851977:BP852013 LK851977:LL852013 VG851977:VH852013 AFC851977:AFD852013 AOY851977:AOZ852013 AYU851977:AYV852013 BIQ851977:BIR852013 BSM851977:BSN852013 CCI851977:CCJ852013 CME851977:CMF852013 CWA851977:CWB852013 DFW851977:DFX852013 DPS851977:DPT852013 DZO851977:DZP852013 EJK851977:EJL852013 ETG851977:ETH852013 FDC851977:FDD852013 FMY851977:FMZ852013 FWU851977:FWV852013 GGQ851977:GGR852013 GQM851977:GQN852013 HAI851977:HAJ852013 HKE851977:HKF852013 HUA851977:HUB852013 IDW851977:IDX852013 INS851977:INT852013 IXO851977:IXP852013 JHK851977:JHL852013 JRG851977:JRH852013 KBC851977:KBD852013 KKY851977:KKZ852013 KUU851977:KUV852013 LEQ851977:LER852013 LOM851977:LON852013 LYI851977:LYJ852013 MIE851977:MIF852013 MSA851977:MSB852013 NBW851977:NBX852013 NLS851977:NLT852013 NVO851977:NVP852013 OFK851977:OFL852013 OPG851977:OPH852013 OZC851977:OZD852013 PIY851977:PIZ852013 PSU851977:PSV852013 QCQ851977:QCR852013 QMM851977:QMN852013 QWI851977:QWJ852013 RGE851977:RGF852013 RQA851977:RQB852013 RZW851977:RZX852013 SJS851977:SJT852013 STO851977:STP852013 TDK851977:TDL852013 TNG851977:TNH852013 TXC851977:TXD852013 UGY851977:UGZ852013 UQU851977:UQV852013 VAQ851977:VAR852013 VKM851977:VKN852013 VUI851977:VUJ852013 WEE851977:WEF852013 WOA851977:WOB852013 WXW851977:WXX852013 BO917513:BP917549 LK917513:LL917549 VG917513:VH917549 AFC917513:AFD917549 AOY917513:AOZ917549 AYU917513:AYV917549 BIQ917513:BIR917549 BSM917513:BSN917549 CCI917513:CCJ917549 CME917513:CMF917549 CWA917513:CWB917549 DFW917513:DFX917549 DPS917513:DPT917549 DZO917513:DZP917549 EJK917513:EJL917549 ETG917513:ETH917549 FDC917513:FDD917549 FMY917513:FMZ917549 FWU917513:FWV917549 GGQ917513:GGR917549 GQM917513:GQN917549 HAI917513:HAJ917549 HKE917513:HKF917549 HUA917513:HUB917549 IDW917513:IDX917549 INS917513:INT917549 IXO917513:IXP917549 JHK917513:JHL917549 JRG917513:JRH917549 KBC917513:KBD917549 KKY917513:KKZ917549 KUU917513:KUV917549 LEQ917513:LER917549 LOM917513:LON917549 LYI917513:LYJ917549 MIE917513:MIF917549 MSA917513:MSB917549 NBW917513:NBX917549 NLS917513:NLT917549 NVO917513:NVP917549 OFK917513:OFL917549 OPG917513:OPH917549 OZC917513:OZD917549 PIY917513:PIZ917549 PSU917513:PSV917549 QCQ917513:QCR917549 QMM917513:QMN917549 QWI917513:QWJ917549 RGE917513:RGF917549 RQA917513:RQB917549 RZW917513:RZX917549 SJS917513:SJT917549 STO917513:STP917549 TDK917513:TDL917549 TNG917513:TNH917549 TXC917513:TXD917549 UGY917513:UGZ917549 UQU917513:UQV917549 VAQ917513:VAR917549 VKM917513:VKN917549 VUI917513:VUJ917549 WEE917513:WEF917549 WOA917513:WOB917549 WXW917513:WXX917549 BO983049:BP983085 LK983049:LL983085 VG983049:VH983085 AFC983049:AFD983085 AOY983049:AOZ983085 AYU983049:AYV983085 BIQ983049:BIR983085 BSM983049:BSN983085 CCI983049:CCJ983085 CME983049:CMF983085 CWA983049:CWB983085 DFW983049:DFX983085 DPS983049:DPT983085 DZO983049:DZP983085 EJK983049:EJL983085 ETG983049:ETH983085 FDC983049:FDD983085 FMY983049:FMZ983085 FWU983049:FWV983085 GGQ983049:GGR983085 GQM983049:GQN983085 HAI983049:HAJ983085 HKE983049:HKF983085 HUA983049:HUB983085 IDW983049:IDX983085 INS983049:INT983085 IXO983049:IXP983085 JHK983049:JHL983085 JRG983049:JRH983085 KBC983049:KBD983085 KKY983049:KKZ983085 KUU983049:KUV983085 LEQ983049:LER983085 LOM983049:LON983085 LYI983049:LYJ983085 MIE983049:MIF983085 MSA983049:MSB983085 NBW983049:NBX983085 NLS983049:NLT983085 NVO983049:NVP983085 OFK983049:OFL983085 OPG983049:OPH983085 OZC983049:OZD983085 PIY983049:PIZ983085 PSU983049:PSV983085 QCQ983049:QCR983085 QMM983049:QMN983085 QWI983049:QWJ983085 RGE983049:RGF983085 RQA983049:RQB983085 RZW983049:RZX983085 SJS983049:SJT983085 STO983049:STP983085 TDK983049:TDL983085 TNG983049:TNH983085 TXC983049:TXD983085 UGY983049:UGZ983085 UQU983049:UQV983085 VAQ983049:VAR983085 VKM983049:VKN983085 VUI983049:VUJ983085 WEE983049:WEF983085 WOA983049:WOB983085 WXW983049:WXX983085"/>
    <dataValidation type="list" showInputMessage="1" showErrorMessage="1" errorTitle="Rechazado" error="Solo son validadas las opciones de la lista" sqref="BM9:BM45 LI9:LI45 VE9:VE45 AFA9:AFA45 AOW9:AOW45 AYS9:AYS45 BIO9:BIO45 BSK9:BSK45 CCG9:CCG45 CMC9:CMC45 CVY9:CVY45 DFU9:DFU45 DPQ9:DPQ45 DZM9:DZM45 EJI9:EJI45 ETE9:ETE45 FDA9:FDA45 FMW9:FMW45 FWS9:FWS45 GGO9:GGO45 GQK9:GQK45 HAG9:HAG45 HKC9:HKC45 HTY9:HTY45 IDU9:IDU45 INQ9:INQ45 IXM9:IXM45 JHI9:JHI45 JRE9:JRE45 KBA9:KBA45 KKW9:KKW45 KUS9:KUS45 LEO9:LEO45 LOK9:LOK45 LYG9:LYG45 MIC9:MIC45 MRY9:MRY45 NBU9:NBU45 NLQ9:NLQ45 NVM9:NVM45 OFI9:OFI45 OPE9:OPE45 OZA9:OZA45 PIW9:PIW45 PSS9:PSS45 QCO9:QCO45 QMK9:QMK45 QWG9:QWG45 RGC9:RGC45 RPY9:RPY45 RZU9:RZU45 SJQ9:SJQ45 STM9:STM45 TDI9:TDI45 TNE9:TNE45 TXA9:TXA45 UGW9:UGW45 UQS9:UQS45 VAO9:VAO45 VKK9:VKK45 VUG9:VUG45 WEC9:WEC45 WNY9:WNY45 WXU9:WXU45 BM65545:BM65581 LI65545:LI65581 VE65545:VE65581 AFA65545:AFA65581 AOW65545:AOW65581 AYS65545:AYS65581 BIO65545:BIO65581 BSK65545:BSK65581 CCG65545:CCG65581 CMC65545:CMC65581 CVY65545:CVY65581 DFU65545:DFU65581 DPQ65545:DPQ65581 DZM65545:DZM65581 EJI65545:EJI65581 ETE65545:ETE65581 FDA65545:FDA65581 FMW65545:FMW65581 FWS65545:FWS65581 GGO65545:GGO65581 GQK65545:GQK65581 HAG65545:HAG65581 HKC65545:HKC65581 HTY65545:HTY65581 IDU65545:IDU65581 INQ65545:INQ65581 IXM65545:IXM65581 JHI65545:JHI65581 JRE65545:JRE65581 KBA65545:KBA65581 KKW65545:KKW65581 KUS65545:KUS65581 LEO65545:LEO65581 LOK65545:LOK65581 LYG65545:LYG65581 MIC65545:MIC65581 MRY65545:MRY65581 NBU65545:NBU65581 NLQ65545:NLQ65581 NVM65545:NVM65581 OFI65545:OFI65581 OPE65545:OPE65581 OZA65545:OZA65581 PIW65545:PIW65581 PSS65545:PSS65581 QCO65545:QCO65581 QMK65545:QMK65581 QWG65545:QWG65581 RGC65545:RGC65581 RPY65545:RPY65581 RZU65545:RZU65581 SJQ65545:SJQ65581 STM65545:STM65581 TDI65545:TDI65581 TNE65545:TNE65581 TXA65545:TXA65581 UGW65545:UGW65581 UQS65545:UQS65581 VAO65545:VAO65581 VKK65545:VKK65581 VUG65545:VUG65581 WEC65545:WEC65581 WNY65545:WNY65581 WXU65545:WXU65581 BM131081:BM131117 LI131081:LI131117 VE131081:VE131117 AFA131081:AFA131117 AOW131081:AOW131117 AYS131081:AYS131117 BIO131081:BIO131117 BSK131081:BSK131117 CCG131081:CCG131117 CMC131081:CMC131117 CVY131081:CVY131117 DFU131081:DFU131117 DPQ131081:DPQ131117 DZM131081:DZM131117 EJI131081:EJI131117 ETE131081:ETE131117 FDA131081:FDA131117 FMW131081:FMW131117 FWS131081:FWS131117 GGO131081:GGO131117 GQK131081:GQK131117 HAG131081:HAG131117 HKC131081:HKC131117 HTY131081:HTY131117 IDU131081:IDU131117 INQ131081:INQ131117 IXM131081:IXM131117 JHI131081:JHI131117 JRE131081:JRE131117 KBA131081:KBA131117 KKW131081:KKW131117 KUS131081:KUS131117 LEO131081:LEO131117 LOK131081:LOK131117 LYG131081:LYG131117 MIC131081:MIC131117 MRY131081:MRY131117 NBU131081:NBU131117 NLQ131081:NLQ131117 NVM131081:NVM131117 OFI131081:OFI131117 OPE131081:OPE131117 OZA131081:OZA131117 PIW131081:PIW131117 PSS131081:PSS131117 QCO131081:QCO131117 QMK131081:QMK131117 QWG131081:QWG131117 RGC131081:RGC131117 RPY131081:RPY131117 RZU131081:RZU131117 SJQ131081:SJQ131117 STM131081:STM131117 TDI131081:TDI131117 TNE131081:TNE131117 TXA131081:TXA131117 UGW131081:UGW131117 UQS131081:UQS131117 VAO131081:VAO131117 VKK131081:VKK131117 VUG131081:VUG131117 WEC131081:WEC131117 WNY131081:WNY131117 WXU131081:WXU131117 BM196617:BM196653 LI196617:LI196653 VE196617:VE196653 AFA196617:AFA196653 AOW196617:AOW196653 AYS196617:AYS196653 BIO196617:BIO196653 BSK196617:BSK196653 CCG196617:CCG196653 CMC196617:CMC196653 CVY196617:CVY196653 DFU196617:DFU196653 DPQ196617:DPQ196653 DZM196617:DZM196653 EJI196617:EJI196653 ETE196617:ETE196653 FDA196617:FDA196653 FMW196617:FMW196653 FWS196617:FWS196653 GGO196617:GGO196653 GQK196617:GQK196653 HAG196617:HAG196653 HKC196617:HKC196653 HTY196617:HTY196653 IDU196617:IDU196653 INQ196617:INQ196653 IXM196617:IXM196653 JHI196617:JHI196653 JRE196617:JRE196653 KBA196617:KBA196653 KKW196617:KKW196653 KUS196617:KUS196653 LEO196617:LEO196653 LOK196617:LOK196653 LYG196617:LYG196653 MIC196617:MIC196653 MRY196617:MRY196653 NBU196617:NBU196653 NLQ196617:NLQ196653 NVM196617:NVM196653 OFI196617:OFI196653 OPE196617:OPE196653 OZA196617:OZA196653 PIW196617:PIW196653 PSS196617:PSS196653 QCO196617:QCO196653 QMK196617:QMK196653 QWG196617:QWG196653 RGC196617:RGC196653 RPY196617:RPY196653 RZU196617:RZU196653 SJQ196617:SJQ196653 STM196617:STM196653 TDI196617:TDI196653 TNE196617:TNE196653 TXA196617:TXA196653 UGW196617:UGW196653 UQS196617:UQS196653 VAO196617:VAO196653 VKK196617:VKK196653 VUG196617:VUG196653 WEC196617:WEC196653 WNY196617:WNY196653 WXU196617:WXU196653 BM262153:BM262189 LI262153:LI262189 VE262153:VE262189 AFA262153:AFA262189 AOW262153:AOW262189 AYS262153:AYS262189 BIO262153:BIO262189 BSK262153:BSK262189 CCG262153:CCG262189 CMC262153:CMC262189 CVY262153:CVY262189 DFU262153:DFU262189 DPQ262153:DPQ262189 DZM262153:DZM262189 EJI262153:EJI262189 ETE262153:ETE262189 FDA262153:FDA262189 FMW262153:FMW262189 FWS262153:FWS262189 GGO262153:GGO262189 GQK262153:GQK262189 HAG262153:HAG262189 HKC262153:HKC262189 HTY262153:HTY262189 IDU262153:IDU262189 INQ262153:INQ262189 IXM262153:IXM262189 JHI262153:JHI262189 JRE262153:JRE262189 KBA262153:KBA262189 KKW262153:KKW262189 KUS262153:KUS262189 LEO262153:LEO262189 LOK262153:LOK262189 LYG262153:LYG262189 MIC262153:MIC262189 MRY262153:MRY262189 NBU262153:NBU262189 NLQ262153:NLQ262189 NVM262153:NVM262189 OFI262153:OFI262189 OPE262153:OPE262189 OZA262153:OZA262189 PIW262153:PIW262189 PSS262153:PSS262189 QCO262153:QCO262189 QMK262153:QMK262189 QWG262153:QWG262189 RGC262153:RGC262189 RPY262153:RPY262189 RZU262153:RZU262189 SJQ262153:SJQ262189 STM262153:STM262189 TDI262153:TDI262189 TNE262153:TNE262189 TXA262153:TXA262189 UGW262153:UGW262189 UQS262153:UQS262189 VAO262153:VAO262189 VKK262153:VKK262189 VUG262153:VUG262189 WEC262153:WEC262189 WNY262153:WNY262189 WXU262153:WXU262189 BM327689:BM327725 LI327689:LI327725 VE327689:VE327725 AFA327689:AFA327725 AOW327689:AOW327725 AYS327689:AYS327725 BIO327689:BIO327725 BSK327689:BSK327725 CCG327689:CCG327725 CMC327689:CMC327725 CVY327689:CVY327725 DFU327689:DFU327725 DPQ327689:DPQ327725 DZM327689:DZM327725 EJI327689:EJI327725 ETE327689:ETE327725 FDA327689:FDA327725 FMW327689:FMW327725 FWS327689:FWS327725 GGO327689:GGO327725 GQK327689:GQK327725 HAG327689:HAG327725 HKC327689:HKC327725 HTY327689:HTY327725 IDU327689:IDU327725 INQ327689:INQ327725 IXM327689:IXM327725 JHI327689:JHI327725 JRE327689:JRE327725 KBA327689:KBA327725 KKW327689:KKW327725 KUS327689:KUS327725 LEO327689:LEO327725 LOK327689:LOK327725 LYG327689:LYG327725 MIC327689:MIC327725 MRY327689:MRY327725 NBU327689:NBU327725 NLQ327689:NLQ327725 NVM327689:NVM327725 OFI327689:OFI327725 OPE327689:OPE327725 OZA327689:OZA327725 PIW327689:PIW327725 PSS327689:PSS327725 QCO327689:QCO327725 QMK327689:QMK327725 QWG327689:QWG327725 RGC327689:RGC327725 RPY327689:RPY327725 RZU327689:RZU327725 SJQ327689:SJQ327725 STM327689:STM327725 TDI327689:TDI327725 TNE327689:TNE327725 TXA327689:TXA327725 UGW327689:UGW327725 UQS327689:UQS327725 VAO327689:VAO327725 VKK327689:VKK327725 VUG327689:VUG327725 WEC327689:WEC327725 WNY327689:WNY327725 WXU327689:WXU327725 BM393225:BM393261 LI393225:LI393261 VE393225:VE393261 AFA393225:AFA393261 AOW393225:AOW393261 AYS393225:AYS393261 BIO393225:BIO393261 BSK393225:BSK393261 CCG393225:CCG393261 CMC393225:CMC393261 CVY393225:CVY393261 DFU393225:DFU393261 DPQ393225:DPQ393261 DZM393225:DZM393261 EJI393225:EJI393261 ETE393225:ETE393261 FDA393225:FDA393261 FMW393225:FMW393261 FWS393225:FWS393261 GGO393225:GGO393261 GQK393225:GQK393261 HAG393225:HAG393261 HKC393225:HKC393261 HTY393225:HTY393261 IDU393225:IDU393261 INQ393225:INQ393261 IXM393225:IXM393261 JHI393225:JHI393261 JRE393225:JRE393261 KBA393225:KBA393261 KKW393225:KKW393261 KUS393225:KUS393261 LEO393225:LEO393261 LOK393225:LOK393261 LYG393225:LYG393261 MIC393225:MIC393261 MRY393225:MRY393261 NBU393225:NBU393261 NLQ393225:NLQ393261 NVM393225:NVM393261 OFI393225:OFI393261 OPE393225:OPE393261 OZA393225:OZA393261 PIW393225:PIW393261 PSS393225:PSS393261 QCO393225:QCO393261 QMK393225:QMK393261 QWG393225:QWG393261 RGC393225:RGC393261 RPY393225:RPY393261 RZU393225:RZU393261 SJQ393225:SJQ393261 STM393225:STM393261 TDI393225:TDI393261 TNE393225:TNE393261 TXA393225:TXA393261 UGW393225:UGW393261 UQS393225:UQS393261 VAO393225:VAO393261 VKK393225:VKK393261 VUG393225:VUG393261 WEC393225:WEC393261 WNY393225:WNY393261 WXU393225:WXU393261 BM458761:BM458797 LI458761:LI458797 VE458761:VE458797 AFA458761:AFA458797 AOW458761:AOW458797 AYS458761:AYS458797 BIO458761:BIO458797 BSK458761:BSK458797 CCG458761:CCG458797 CMC458761:CMC458797 CVY458761:CVY458797 DFU458761:DFU458797 DPQ458761:DPQ458797 DZM458761:DZM458797 EJI458761:EJI458797 ETE458761:ETE458797 FDA458761:FDA458797 FMW458761:FMW458797 FWS458761:FWS458797 GGO458761:GGO458797 GQK458761:GQK458797 HAG458761:HAG458797 HKC458761:HKC458797 HTY458761:HTY458797 IDU458761:IDU458797 INQ458761:INQ458797 IXM458761:IXM458797 JHI458761:JHI458797 JRE458761:JRE458797 KBA458761:KBA458797 KKW458761:KKW458797 KUS458761:KUS458797 LEO458761:LEO458797 LOK458761:LOK458797 LYG458761:LYG458797 MIC458761:MIC458797 MRY458761:MRY458797 NBU458761:NBU458797 NLQ458761:NLQ458797 NVM458761:NVM458797 OFI458761:OFI458797 OPE458761:OPE458797 OZA458761:OZA458797 PIW458761:PIW458797 PSS458761:PSS458797 QCO458761:QCO458797 QMK458761:QMK458797 QWG458761:QWG458797 RGC458761:RGC458797 RPY458761:RPY458797 RZU458761:RZU458797 SJQ458761:SJQ458797 STM458761:STM458797 TDI458761:TDI458797 TNE458761:TNE458797 TXA458761:TXA458797 UGW458761:UGW458797 UQS458761:UQS458797 VAO458761:VAO458797 VKK458761:VKK458797 VUG458761:VUG458797 WEC458761:WEC458797 WNY458761:WNY458797 WXU458761:WXU458797 BM524297:BM524333 LI524297:LI524333 VE524297:VE524333 AFA524297:AFA524333 AOW524297:AOW524333 AYS524297:AYS524333 BIO524297:BIO524333 BSK524297:BSK524333 CCG524297:CCG524333 CMC524297:CMC524333 CVY524297:CVY524333 DFU524297:DFU524333 DPQ524297:DPQ524333 DZM524297:DZM524333 EJI524297:EJI524333 ETE524297:ETE524333 FDA524297:FDA524333 FMW524297:FMW524333 FWS524297:FWS524333 GGO524297:GGO524333 GQK524297:GQK524333 HAG524297:HAG524333 HKC524297:HKC524333 HTY524297:HTY524333 IDU524297:IDU524333 INQ524297:INQ524333 IXM524297:IXM524333 JHI524297:JHI524333 JRE524297:JRE524333 KBA524297:KBA524333 KKW524297:KKW524333 KUS524297:KUS524333 LEO524297:LEO524333 LOK524297:LOK524333 LYG524297:LYG524333 MIC524297:MIC524333 MRY524297:MRY524333 NBU524297:NBU524333 NLQ524297:NLQ524333 NVM524297:NVM524333 OFI524297:OFI524333 OPE524297:OPE524333 OZA524297:OZA524333 PIW524297:PIW524333 PSS524297:PSS524333 QCO524297:QCO524333 QMK524297:QMK524333 QWG524297:QWG524333 RGC524297:RGC524333 RPY524297:RPY524333 RZU524297:RZU524333 SJQ524297:SJQ524333 STM524297:STM524333 TDI524297:TDI524333 TNE524297:TNE524333 TXA524297:TXA524333 UGW524297:UGW524333 UQS524297:UQS524333 VAO524297:VAO524333 VKK524297:VKK524333 VUG524297:VUG524333 WEC524297:WEC524333 WNY524297:WNY524333 WXU524297:WXU524333 BM589833:BM589869 LI589833:LI589869 VE589833:VE589869 AFA589833:AFA589869 AOW589833:AOW589869 AYS589833:AYS589869 BIO589833:BIO589869 BSK589833:BSK589869 CCG589833:CCG589869 CMC589833:CMC589869 CVY589833:CVY589869 DFU589833:DFU589869 DPQ589833:DPQ589869 DZM589833:DZM589869 EJI589833:EJI589869 ETE589833:ETE589869 FDA589833:FDA589869 FMW589833:FMW589869 FWS589833:FWS589869 GGO589833:GGO589869 GQK589833:GQK589869 HAG589833:HAG589869 HKC589833:HKC589869 HTY589833:HTY589869 IDU589833:IDU589869 INQ589833:INQ589869 IXM589833:IXM589869 JHI589833:JHI589869 JRE589833:JRE589869 KBA589833:KBA589869 KKW589833:KKW589869 KUS589833:KUS589869 LEO589833:LEO589869 LOK589833:LOK589869 LYG589833:LYG589869 MIC589833:MIC589869 MRY589833:MRY589869 NBU589833:NBU589869 NLQ589833:NLQ589869 NVM589833:NVM589869 OFI589833:OFI589869 OPE589833:OPE589869 OZA589833:OZA589869 PIW589833:PIW589869 PSS589833:PSS589869 QCO589833:QCO589869 QMK589833:QMK589869 QWG589833:QWG589869 RGC589833:RGC589869 RPY589833:RPY589869 RZU589833:RZU589869 SJQ589833:SJQ589869 STM589833:STM589869 TDI589833:TDI589869 TNE589833:TNE589869 TXA589833:TXA589869 UGW589833:UGW589869 UQS589833:UQS589869 VAO589833:VAO589869 VKK589833:VKK589869 VUG589833:VUG589869 WEC589833:WEC589869 WNY589833:WNY589869 WXU589833:WXU589869 BM655369:BM655405 LI655369:LI655405 VE655369:VE655405 AFA655369:AFA655405 AOW655369:AOW655405 AYS655369:AYS655405 BIO655369:BIO655405 BSK655369:BSK655405 CCG655369:CCG655405 CMC655369:CMC655405 CVY655369:CVY655405 DFU655369:DFU655405 DPQ655369:DPQ655405 DZM655369:DZM655405 EJI655369:EJI655405 ETE655369:ETE655405 FDA655369:FDA655405 FMW655369:FMW655405 FWS655369:FWS655405 GGO655369:GGO655405 GQK655369:GQK655405 HAG655369:HAG655405 HKC655369:HKC655405 HTY655369:HTY655405 IDU655369:IDU655405 INQ655369:INQ655405 IXM655369:IXM655405 JHI655369:JHI655405 JRE655369:JRE655405 KBA655369:KBA655405 KKW655369:KKW655405 KUS655369:KUS655405 LEO655369:LEO655405 LOK655369:LOK655405 LYG655369:LYG655405 MIC655369:MIC655405 MRY655369:MRY655405 NBU655369:NBU655405 NLQ655369:NLQ655405 NVM655369:NVM655405 OFI655369:OFI655405 OPE655369:OPE655405 OZA655369:OZA655405 PIW655369:PIW655405 PSS655369:PSS655405 QCO655369:QCO655405 QMK655369:QMK655405 QWG655369:QWG655405 RGC655369:RGC655405 RPY655369:RPY655405 RZU655369:RZU655405 SJQ655369:SJQ655405 STM655369:STM655405 TDI655369:TDI655405 TNE655369:TNE655405 TXA655369:TXA655405 UGW655369:UGW655405 UQS655369:UQS655405 VAO655369:VAO655405 VKK655369:VKK655405 VUG655369:VUG655405 WEC655369:WEC655405 WNY655369:WNY655405 WXU655369:WXU655405 BM720905:BM720941 LI720905:LI720941 VE720905:VE720941 AFA720905:AFA720941 AOW720905:AOW720941 AYS720905:AYS720941 BIO720905:BIO720941 BSK720905:BSK720941 CCG720905:CCG720941 CMC720905:CMC720941 CVY720905:CVY720941 DFU720905:DFU720941 DPQ720905:DPQ720941 DZM720905:DZM720941 EJI720905:EJI720941 ETE720905:ETE720941 FDA720905:FDA720941 FMW720905:FMW720941 FWS720905:FWS720941 GGO720905:GGO720941 GQK720905:GQK720941 HAG720905:HAG720941 HKC720905:HKC720941 HTY720905:HTY720941 IDU720905:IDU720941 INQ720905:INQ720941 IXM720905:IXM720941 JHI720905:JHI720941 JRE720905:JRE720941 KBA720905:KBA720941 KKW720905:KKW720941 KUS720905:KUS720941 LEO720905:LEO720941 LOK720905:LOK720941 LYG720905:LYG720941 MIC720905:MIC720941 MRY720905:MRY720941 NBU720905:NBU720941 NLQ720905:NLQ720941 NVM720905:NVM720941 OFI720905:OFI720941 OPE720905:OPE720941 OZA720905:OZA720941 PIW720905:PIW720941 PSS720905:PSS720941 QCO720905:QCO720941 QMK720905:QMK720941 QWG720905:QWG720941 RGC720905:RGC720941 RPY720905:RPY720941 RZU720905:RZU720941 SJQ720905:SJQ720941 STM720905:STM720941 TDI720905:TDI720941 TNE720905:TNE720941 TXA720905:TXA720941 UGW720905:UGW720941 UQS720905:UQS720941 VAO720905:VAO720941 VKK720905:VKK720941 VUG720905:VUG720941 WEC720905:WEC720941 WNY720905:WNY720941 WXU720905:WXU720941 BM786441:BM786477 LI786441:LI786477 VE786441:VE786477 AFA786441:AFA786477 AOW786441:AOW786477 AYS786441:AYS786477 BIO786441:BIO786477 BSK786441:BSK786477 CCG786441:CCG786477 CMC786441:CMC786477 CVY786441:CVY786477 DFU786441:DFU786477 DPQ786441:DPQ786477 DZM786441:DZM786477 EJI786441:EJI786477 ETE786441:ETE786477 FDA786441:FDA786477 FMW786441:FMW786477 FWS786441:FWS786477 GGO786441:GGO786477 GQK786441:GQK786477 HAG786441:HAG786477 HKC786441:HKC786477 HTY786441:HTY786477 IDU786441:IDU786477 INQ786441:INQ786477 IXM786441:IXM786477 JHI786441:JHI786477 JRE786441:JRE786477 KBA786441:KBA786477 KKW786441:KKW786477 KUS786441:KUS786477 LEO786441:LEO786477 LOK786441:LOK786477 LYG786441:LYG786477 MIC786441:MIC786477 MRY786441:MRY786477 NBU786441:NBU786477 NLQ786441:NLQ786477 NVM786441:NVM786477 OFI786441:OFI786477 OPE786441:OPE786477 OZA786441:OZA786477 PIW786441:PIW786477 PSS786441:PSS786477 QCO786441:QCO786477 QMK786441:QMK786477 QWG786441:QWG786477 RGC786441:RGC786477 RPY786441:RPY786477 RZU786441:RZU786477 SJQ786441:SJQ786477 STM786441:STM786477 TDI786441:TDI786477 TNE786441:TNE786477 TXA786441:TXA786477 UGW786441:UGW786477 UQS786441:UQS786477 VAO786441:VAO786477 VKK786441:VKK786477 VUG786441:VUG786477 WEC786441:WEC786477 WNY786441:WNY786477 WXU786441:WXU786477 BM851977:BM852013 LI851977:LI852013 VE851977:VE852013 AFA851977:AFA852013 AOW851977:AOW852013 AYS851977:AYS852013 BIO851977:BIO852013 BSK851977:BSK852013 CCG851977:CCG852013 CMC851977:CMC852013 CVY851977:CVY852013 DFU851977:DFU852013 DPQ851977:DPQ852013 DZM851977:DZM852013 EJI851977:EJI852013 ETE851977:ETE852013 FDA851977:FDA852013 FMW851977:FMW852013 FWS851977:FWS852013 GGO851977:GGO852013 GQK851977:GQK852013 HAG851977:HAG852013 HKC851977:HKC852013 HTY851977:HTY852013 IDU851977:IDU852013 INQ851977:INQ852013 IXM851977:IXM852013 JHI851977:JHI852013 JRE851977:JRE852013 KBA851977:KBA852013 KKW851977:KKW852013 KUS851977:KUS852013 LEO851977:LEO852013 LOK851977:LOK852013 LYG851977:LYG852013 MIC851977:MIC852013 MRY851977:MRY852013 NBU851977:NBU852013 NLQ851977:NLQ852013 NVM851977:NVM852013 OFI851977:OFI852013 OPE851977:OPE852013 OZA851977:OZA852013 PIW851977:PIW852013 PSS851977:PSS852013 QCO851977:QCO852013 QMK851977:QMK852013 QWG851977:QWG852013 RGC851977:RGC852013 RPY851977:RPY852013 RZU851977:RZU852013 SJQ851977:SJQ852013 STM851977:STM852013 TDI851977:TDI852013 TNE851977:TNE852013 TXA851977:TXA852013 UGW851977:UGW852013 UQS851977:UQS852013 VAO851977:VAO852013 VKK851977:VKK852013 VUG851977:VUG852013 WEC851977:WEC852013 WNY851977:WNY852013 WXU851977:WXU852013 BM917513:BM917549 LI917513:LI917549 VE917513:VE917549 AFA917513:AFA917549 AOW917513:AOW917549 AYS917513:AYS917549 BIO917513:BIO917549 BSK917513:BSK917549 CCG917513:CCG917549 CMC917513:CMC917549 CVY917513:CVY917549 DFU917513:DFU917549 DPQ917513:DPQ917549 DZM917513:DZM917549 EJI917513:EJI917549 ETE917513:ETE917549 FDA917513:FDA917549 FMW917513:FMW917549 FWS917513:FWS917549 GGO917513:GGO917549 GQK917513:GQK917549 HAG917513:HAG917549 HKC917513:HKC917549 HTY917513:HTY917549 IDU917513:IDU917549 INQ917513:INQ917549 IXM917513:IXM917549 JHI917513:JHI917549 JRE917513:JRE917549 KBA917513:KBA917549 KKW917513:KKW917549 KUS917513:KUS917549 LEO917513:LEO917549 LOK917513:LOK917549 LYG917513:LYG917549 MIC917513:MIC917549 MRY917513:MRY917549 NBU917513:NBU917549 NLQ917513:NLQ917549 NVM917513:NVM917549 OFI917513:OFI917549 OPE917513:OPE917549 OZA917513:OZA917549 PIW917513:PIW917549 PSS917513:PSS917549 QCO917513:QCO917549 QMK917513:QMK917549 QWG917513:QWG917549 RGC917513:RGC917549 RPY917513:RPY917549 RZU917513:RZU917549 SJQ917513:SJQ917549 STM917513:STM917549 TDI917513:TDI917549 TNE917513:TNE917549 TXA917513:TXA917549 UGW917513:UGW917549 UQS917513:UQS917549 VAO917513:VAO917549 VKK917513:VKK917549 VUG917513:VUG917549 WEC917513:WEC917549 WNY917513:WNY917549 WXU917513:WXU917549 BM983049:BM983085 LI983049:LI983085 VE983049:VE983085 AFA983049:AFA983085 AOW983049:AOW983085 AYS983049:AYS983085 BIO983049:BIO983085 BSK983049:BSK983085 CCG983049:CCG983085 CMC983049:CMC983085 CVY983049:CVY983085 DFU983049:DFU983085 DPQ983049:DPQ983085 DZM983049:DZM983085 EJI983049:EJI983085 ETE983049:ETE983085 FDA983049:FDA983085 FMW983049:FMW983085 FWS983049:FWS983085 GGO983049:GGO983085 GQK983049:GQK983085 HAG983049:HAG983085 HKC983049:HKC983085 HTY983049:HTY983085 IDU983049:IDU983085 INQ983049:INQ983085 IXM983049:IXM983085 JHI983049:JHI983085 JRE983049:JRE983085 KBA983049:KBA983085 KKW983049:KKW983085 KUS983049:KUS983085 LEO983049:LEO983085 LOK983049:LOK983085 LYG983049:LYG983085 MIC983049:MIC983085 MRY983049:MRY983085 NBU983049:NBU983085 NLQ983049:NLQ983085 NVM983049:NVM983085 OFI983049:OFI983085 OPE983049:OPE983085 OZA983049:OZA983085 PIW983049:PIW983085 PSS983049:PSS983085 QCO983049:QCO983085 QMK983049:QMK983085 QWG983049:QWG983085 RGC983049:RGC983085 RPY983049:RPY983085 RZU983049:RZU983085 SJQ983049:SJQ983085 STM983049:STM983085 TDI983049:TDI983085 TNE983049:TNE983085 TXA983049:TXA983085 UGW983049:UGW983085 UQS983049:UQS983085 VAO983049:VAO983085 VKK983049:VKK983085 VUG983049:VUG983085 WEC983049:WEC983085 WNY983049:WNY983085 WXU983049:WXU983085">
      <formula1>Calificacion</formula1>
    </dataValidation>
    <dataValidation allowBlank="1" showInputMessage="1" showErrorMessage="1" prompt="seleccione" sqref="BT9 LP9 VL9 AFH9 APD9 AYZ9 BIV9 BSR9 CCN9 CMJ9 CWF9 DGB9 DPX9 DZT9 EJP9 ETL9 FDH9 FND9 FWZ9 GGV9 GQR9 HAN9 HKJ9 HUF9 IEB9 INX9 IXT9 JHP9 JRL9 KBH9 KLD9 KUZ9 LEV9 LOR9 LYN9 MIJ9 MSF9 NCB9 NLX9 NVT9 OFP9 OPL9 OZH9 PJD9 PSZ9 QCV9 QMR9 QWN9 RGJ9 RQF9 SAB9 SJX9 STT9 TDP9 TNL9 TXH9 UHD9 UQZ9 VAV9 VKR9 VUN9 WEJ9 WOF9 WYB9 BT65545 LP65545 VL65545 AFH65545 APD65545 AYZ65545 BIV65545 BSR65545 CCN65545 CMJ65545 CWF65545 DGB65545 DPX65545 DZT65545 EJP65545 ETL65545 FDH65545 FND65545 FWZ65545 GGV65545 GQR65545 HAN65545 HKJ65545 HUF65545 IEB65545 INX65545 IXT65545 JHP65545 JRL65545 KBH65545 KLD65545 KUZ65545 LEV65545 LOR65545 LYN65545 MIJ65545 MSF65545 NCB65545 NLX65545 NVT65545 OFP65545 OPL65545 OZH65545 PJD65545 PSZ65545 QCV65545 QMR65545 QWN65545 RGJ65545 RQF65545 SAB65545 SJX65545 STT65545 TDP65545 TNL65545 TXH65545 UHD65545 UQZ65545 VAV65545 VKR65545 VUN65545 WEJ65545 WOF65545 WYB65545 BT131081 LP131081 VL131081 AFH131081 APD131081 AYZ131081 BIV131081 BSR131081 CCN131081 CMJ131081 CWF131081 DGB131081 DPX131081 DZT131081 EJP131081 ETL131081 FDH131081 FND131081 FWZ131081 GGV131081 GQR131081 HAN131081 HKJ131081 HUF131081 IEB131081 INX131081 IXT131081 JHP131081 JRL131081 KBH131081 KLD131081 KUZ131081 LEV131081 LOR131081 LYN131081 MIJ131081 MSF131081 NCB131081 NLX131081 NVT131081 OFP131081 OPL131081 OZH131081 PJD131081 PSZ131081 QCV131081 QMR131081 QWN131081 RGJ131081 RQF131081 SAB131081 SJX131081 STT131081 TDP131081 TNL131081 TXH131081 UHD131081 UQZ131081 VAV131081 VKR131081 VUN131081 WEJ131081 WOF131081 WYB131081 BT196617 LP196617 VL196617 AFH196617 APD196617 AYZ196617 BIV196617 BSR196617 CCN196617 CMJ196617 CWF196617 DGB196617 DPX196617 DZT196617 EJP196617 ETL196617 FDH196617 FND196617 FWZ196617 GGV196617 GQR196617 HAN196617 HKJ196617 HUF196617 IEB196617 INX196617 IXT196617 JHP196617 JRL196617 KBH196617 KLD196617 KUZ196617 LEV196617 LOR196617 LYN196617 MIJ196617 MSF196617 NCB196617 NLX196617 NVT196617 OFP196617 OPL196617 OZH196617 PJD196617 PSZ196617 QCV196617 QMR196617 QWN196617 RGJ196617 RQF196617 SAB196617 SJX196617 STT196617 TDP196617 TNL196617 TXH196617 UHD196617 UQZ196617 VAV196617 VKR196617 VUN196617 WEJ196617 WOF196617 WYB196617 BT262153 LP262153 VL262153 AFH262153 APD262153 AYZ262153 BIV262153 BSR262153 CCN262153 CMJ262153 CWF262153 DGB262153 DPX262153 DZT262153 EJP262153 ETL262153 FDH262153 FND262153 FWZ262153 GGV262153 GQR262153 HAN262153 HKJ262153 HUF262153 IEB262153 INX262153 IXT262153 JHP262153 JRL262153 KBH262153 KLD262153 KUZ262153 LEV262153 LOR262153 LYN262153 MIJ262153 MSF262153 NCB262153 NLX262153 NVT262153 OFP262153 OPL262153 OZH262153 PJD262153 PSZ262153 QCV262153 QMR262153 QWN262153 RGJ262153 RQF262153 SAB262153 SJX262153 STT262153 TDP262153 TNL262153 TXH262153 UHD262153 UQZ262153 VAV262153 VKR262153 VUN262153 WEJ262153 WOF262153 WYB262153 BT327689 LP327689 VL327689 AFH327689 APD327689 AYZ327689 BIV327689 BSR327689 CCN327689 CMJ327689 CWF327689 DGB327689 DPX327689 DZT327689 EJP327689 ETL327689 FDH327689 FND327689 FWZ327689 GGV327689 GQR327689 HAN327689 HKJ327689 HUF327689 IEB327689 INX327689 IXT327689 JHP327689 JRL327689 KBH327689 KLD327689 KUZ327689 LEV327689 LOR327689 LYN327689 MIJ327689 MSF327689 NCB327689 NLX327689 NVT327689 OFP327689 OPL327689 OZH327689 PJD327689 PSZ327689 QCV327689 QMR327689 QWN327689 RGJ327689 RQF327689 SAB327689 SJX327689 STT327689 TDP327689 TNL327689 TXH327689 UHD327689 UQZ327689 VAV327689 VKR327689 VUN327689 WEJ327689 WOF327689 WYB327689 BT393225 LP393225 VL393225 AFH393225 APD393225 AYZ393225 BIV393225 BSR393225 CCN393225 CMJ393225 CWF393225 DGB393225 DPX393225 DZT393225 EJP393225 ETL393225 FDH393225 FND393225 FWZ393225 GGV393225 GQR393225 HAN393225 HKJ393225 HUF393225 IEB393225 INX393225 IXT393225 JHP393225 JRL393225 KBH393225 KLD393225 KUZ393225 LEV393225 LOR393225 LYN393225 MIJ393225 MSF393225 NCB393225 NLX393225 NVT393225 OFP393225 OPL393225 OZH393225 PJD393225 PSZ393225 QCV393225 QMR393225 QWN393225 RGJ393225 RQF393225 SAB393225 SJX393225 STT393225 TDP393225 TNL393225 TXH393225 UHD393225 UQZ393225 VAV393225 VKR393225 VUN393225 WEJ393225 WOF393225 WYB393225 BT458761 LP458761 VL458761 AFH458761 APD458761 AYZ458761 BIV458761 BSR458761 CCN458761 CMJ458761 CWF458761 DGB458761 DPX458761 DZT458761 EJP458761 ETL458761 FDH458761 FND458761 FWZ458761 GGV458761 GQR458761 HAN458761 HKJ458761 HUF458761 IEB458761 INX458761 IXT458761 JHP458761 JRL458761 KBH458761 KLD458761 KUZ458761 LEV458761 LOR458761 LYN458761 MIJ458761 MSF458761 NCB458761 NLX458761 NVT458761 OFP458761 OPL458761 OZH458761 PJD458761 PSZ458761 QCV458761 QMR458761 QWN458761 RGJ458761 RQF458761 SAB458761 SJX458761 STT458761 TDP458761 TNL458761 TXH458761 UHD458761 UQZ458761 VAV458761 VKR458761 VUN458761 WEJ458761 WOF458761 WYB458761 BT524297 LP524297 VL524297 AFH524297 APD524297 AYZ524297 BIV524297 BSR524297 CCN524297 CMJ524297 CWF524297 DGB524297 DPX524297 DZT524297 EJP524297 ETL524297 FDH524297 FND524297 FWZ524297 GGV524297 GQR524297 HAN524297 HKJ524297 HUF524297 IEB524297 INX524297 IXT524297 JHP524297 JRL524297 KBH524297 KLD524297 KUZ524297 LEV524297 LOR524297 LYN524297 MIJ524297 MSF524297 NCB524297 NLX524297 NVT524297 OFP524297 OPL524297 OZH524297 PJD524297 PSZ524297 QCV524297 QMR524297 QWN524297 RGJ524297 RQF524297 SAB524297 SJX524297 STT524297 TDP524297 TNL524297 TXH524297 UHD524297 UQZ524297 VAV524297 VKR524297 VUN524297 WEJ524297 WOF524297 WYB524297 BT589833 LP589833 VL589833 AFH589833 APD589833 AYZ589833 BIV589833 BSR589833 CCN589833 CMJ589833 CWF589833 DGB589833 DPX589833 DZT589833 EJP589833 ETL589833 FDH589833 FND589833 FWZ589833 GGV589833 GQR589833 HAN589833 HKJ589833 HUF589833 IEB589833 INX589833 IXT589833 JHP589833 JRL589833 KBH589833 KLD589833 KUZ589833 LEV589833 LOR589833 LYN589833 MIJ589833 MSF589833 NCB589833 NLX589833 NVT589833 OFP589833 OPL589833 OZH589833 PJD589833 PSZ589833 QCV589833 QMR589833 QWN589833 RGJ589833 RQF589833 SAB589833 SJX589833 STT589833 TDP589833 TNL589833 TXH589833 UHD589833 UQZ589833 VAV589833 VKR589833 VUN589833 WEJ589833 WOF589833 WYB589833 BT655369 LP655369 VL655369 AFH655369 APD655369 AYZ655369 BIV655369 BSR655369 CCN655369 CMJ655369 CWF655369 DGB655369 DPX655369 DZT655369 EJP655369 ETL655369 FDH655369 FND655369 FWZ655369 GGV655369 GQR655369 HAN655369 HKJ655369 HUF655369 IEB655369 INX655369 IXT655369 JHP655369 JRL655369 KBH655369 KLD655369 KUZ655369 LEV655369 LOR655369 LYN655369 MIJ655369 MSF655369 NCB655369 NLX655369 NVT655369 OFP655369 OPL655369 OZH655369 PJD655369 PSZ655369 QCV655369 QMR655369 QWN655369 RGJ655369 RQF655369 SAB655369 SJX655369 STT655369 TDP655369 TNL655369 TXH655369 UHD655369 UQZ655369 VAV655369 VKR655369 VUN655369 WEJ655369 WOF655369 WYB655369 BT720905 LP720905 VL720905 AFH720905 APD720905 AYZ720905 BIV720905 BSR720905 CCN720905 CMJ720905 CWF720905 DGB720905 DPX720905 DZT720905 EJP720905 ETL720905 FDH720905 FND720905 FWZ720905 GGV720905 GQR720905 HAN720905 HKJ720905 HUF720905 IEB720905 INX720905 IXT720905 JHP720905 JRL720905 KBH720905 KLD720905 KUZ720905 LEV720905 LOR720905 LYN720905 MIJ720905 MSF720905 NCB720905 NLX720905 NVT720905 OFP720905 OPL720905 OZH720905 PJD720905 PSZ720905 QCV720905 QMR720905 QWN720905 RGJ720905 RQF720905 SAB720905 SJX720905 STT720905 TDP720905 TNL720905 TXH720905 UHD720905 UQZ720905 VAV720905 VKR720905 VUN720905 WEJ720905 WOF720905 WYB720905 BT786441 LP786441 VL786441 AFH786441 APD786441 AYZ786441 BIV786441 BSR786441 CCN786441 CMJ786441 CWF786441 DGB786441 DPX786441 DZT786441 EJP786441 ETL786441 FDH786441 FND786441 FWZ786441 GGV786441 GQR786441 HAN786441 HKJ786441 HUF786441 IEB786441 INX786441 IXT786441 JHP786441 JRL786441 KBH786441 KLD786441 KUZ786441 LEV786441 LOR786441 LYN786441 MIJ786441 MSF786441 NCB786441 NLX786441 NVT786441 OFP786441 OPL786441 OZH786441 PJD786441 PSZ786441 QCV786441 QMR786441 QWN786441 RGJ786441 RQF786441 SAB786441 SJX786441 STT786441 TDP786441 TNL786441 TXH786441 UHD786441 UQZ786441 VAV786441 VKR786441 VUN786441 WEJ786441 WOF786441 WYB786441 BT851977 LP851977 VL851977 AFH851977 APD851977 AYZ851977 BIV851977 BSR851977 CCN851977 CMJ851977 CWF851977 DGB851977 DPX851977 DZT851977 EJP851977 ETL851977 FDH851977 FND851977 FWZ851977 GGV851977 GQR851977 HAN851977 HKJ851977 HUF851977 IEB851977 INX851977 IXT851977 JHP851977 JRL851977 KBH851977 KLD851977 KUZ851977 LEV851977 LOR851977 LYN851977 MIJ851977 MSF851977 NCB851977 NLX851977 NVT851977 OFP851977 OPL851977 OZH851977 PJD851977 PSZ851977 QCV851977 QMR851977 QWN851977 RGJ851977 RQF851977 SAB851977 SJX851977 STT851977 TDP851977 TNL851977 TXH851977 UHD851977 UQZ851977 VAV851977 VKR851977 VUN851977 WEJ851977 WOF851977 WYB851977 BT917513 LP917513 VL917513 AFH917513 APD917513 AYZ917513 BIV917513 BSR917513 CCN917513 CMJ917513 CWF917513 DGB917513 DPX917513 DZT917513 EJP917513 ETL917513 FDH917513 FND917513 FWZ917513 GGV917513 GQR917513 HAN917513 HKJ917513 HUF917513 IEB917513 INX917513 IXT917513 JHP917513 JRL917513 KBH917513 KLD917513 KUZ917513 LEV917513 LOR917513 LYN917513 MIJ917513 MSF917513 NCB917513 NLX917513 NVT917513 OFP917513 OPL917513 OZH917513 PJD917513 PSZ917513 QCV917513 QMR917513 QWN917513 RGJ917513 RQF917513 SAB917513 SJX917513 STT917513 TDP917513 TNL917513 TXH917513 UHD917513 UQZ917513 VAV917513 VKR917513 VUN917513 WEJ917513 WOF917513 WYB917513 BT983049 LP983049 VL983049 AFH983049 APD983049 AYZ983049 BIV983049 BSR983049 CCN983049 CMJ983049 CWF983049 DGB983049 DPX983049 DZT983049 EJP983049 ETL983049 FDH983049 FND983049 FWZ983049 GGV983049 GQR983049 HAN983049 HKJ983049 HUF983049 IEB983049 INX983049 IXT983049 JHP983049 JRL983049 KBH983049 KLD983049 KUZ983049 LEV983049 LOR983049 LYN983049 MIJ983049 MSF983049 NCB983049 NLX983049 NVT983049 OFP983049 OPL983049 OZH983049 PJD983049 PSZ983049 QCV983049 QMR983049 QWN983049 RGJ983049 RQF983049 SAB983049 SJX983049 STT983049 TDP983049 TNL983049 TXH983049 UHD983049 UQZ983049 VAV983049 VKR983049 VUN983049 WEJ983049 WOF983049 WYB983049 BT12:BT15 LP12:LP15 VL12:VL15 AFH12:AFH15 APD12:APD15 AYZ12:AYZ15 BIV12:BIV15 BSR12:BSR15 CCN12:CCN15 CMJ12:CMJ15 CWF12:CWF15 DGB12:DGB15 DPX12:DPX15 DZT12:DZT15 EJP12:EJP15 ETL12:ETL15 FDH12:FDH15 FND12:FND15 FWZ12:FWZ15 GGV12:GGV15 GQR12:GQR15 HAN12:HAN15 HKJ12:HKJ15 HUF12:HUF15 IEB12:IEB15 INX12:INX15 IXT12:IXT15 JHP12:JHP15 JRL12:JRL15 KBH12:KBH15 KLD12:KLD15 KUZ12:KUZ15 LEV12:LEV15 LOR12:LOR15 LYN12:LYN15 MIJ12:MIJ15 MSF12:MSF15 NCB12:NCB15 NLX12:NLX15 NVT12:NVT15 OFP12:OFP15 OPL12:OPL15 OZH12:OZH15 PJD12:PJD15 PSZ12:PSZ15 QCV12:QCV15 QMR12:QMR15 QWN12:QWN15 RGJ12:RGJ15 RQF12:RQF15 SAB12:SAB15 SJX12:SJX15 STT12:STT15 TDP12:TDP15 TNL12:TNL15 TXH12:TXH15 UHD12:UHD15 UQZ12:UQZ15 VAV12:VAV15 VKR12:VKR15 VUN12:VUN15 WEJ12:WEJ15 WOF12:WOF15 WYB12:WYB15 BT65548:BT65551 LP65548:LP65551 VL65548:VL65551 AFH65548:AFH65551 APD65548:APD65551 AYZ65548:AYZ65551 BIV65548:BIV65551 BSR65548:BSR65551 CCN65548:CCN65551 CMJ65548:CMJ65551 CWF65548:CWF65551 DGB65548:DGB65551 DPX65548:DPX65551 DZT65548:DZT65551 EJP65548:EJP65551 ETL65548:ETL65551 FDH65548:FDH65551 FND65548:FND65551 FWZ65548:FWZ65551 GGV65548:GGV65551 GQR65548:GQR65551 HAN65548:HAN65551 HKJ65548:HKJ65551 HUF65548:HUF65551 IEB65548:IEB65551 INX65548:INX65551 IXT65548:IXT65551 JHP65548:JHP65551 JRL65548:JRL65551 KBH65548:KBH65551 KLD65548:KLD65551 KUZ65548:KUZ65551 LEV65548:LEV65551 LOR65548:LOR65551 LYN65548:LYN65551 MIJ65548:MIJ65551 MSF65548:MSF65551 NCB65548:NCB65551 NLX65548:NLX65551 NVT65548:NVT65551 OFP65548:OFP65551 OPL65548:OPL65551 OZH65548:OZH65551 PJD65548:PJD65551 PSZ65548:PSZ65551 QCV65548:QCV65551 QMR65548:QMR65551 QWN65548:QWN65551 RGJ65548:RGJ65551 RQF65548:RQF65551 SAB65548:SAB65551 SJX65548:SJX65551 STT65548:STT65551 TDP65548:TDP65551 TNL65548:TNL65551 TXH65548:TXH65551 UHD65548:UHD65551 UQZ65548:UQZ65551 VAV65548:VAV65551 VKR65548:VKR65551 VUN65548:VUN65551 WEJ65548:WEJ65551 WOF65548:WOF65551 WYB65548:WYB65551 BT131084:BT131087 LP131084:LP131087 VL131084:VL131087 AFH131084:AFH131087 APD131084:APD131087 AYZ131084:AYZ131087 BIV131084:BIV131087 BSR131084:BSR131087 CCN131084:CCN131087 CMJ131084:CMJ131087 CWF131084:CWF131087 DGB131084:DGB131087 DPX131084:DPX131087 DZT131084:DZT131087 EJP131084:EJP131087 ETL131084:ETL131087 FDH131084:FDH131087 FND131084:FND131087 FWZ131084:FWZ131087 GGV131084:GGV131087 GQR131084:GQR131087 HAN131084:HAN131087 HKJ131084:HKJ131087 HUF131084:HUF131087 IEB131084:IEB131087 INX131084:INX131087 IXT131084:IXT131087 JHP131084:JHP131087 JRL131084:JRL131087 KBH131084:KBH131087 KLD131084:KLD131087 KUZ131084:KUZ131087 LEV131084:LEV131087 LOR131084:LOR131087 LYN131084:LYN131087 MIJ131084:MIJ131087 MSF131084:MSF131087 NCB131084:NCB131087 NLX131084:NLX131087 NVT131084:NVT131087 OFP131084:OFP131087 OPL131084:OPL131087 OZH131084:OZH131087 PJD131084:PJD131087 PSZ131084:PSZ131087 QCV131084:QCV131087 QMR131084:QMR131087 QWN131084:QWN131087 RGJ131084:RGJ131087 RQF131084:RQF131087 SAB131084:SAB131087 SJX131084:SJX131087 STT131084:STT131087 TDP131084:TDP131087 TNL131084:TNL131087 TXH131084:TXH131087 UHD131084:UHD131087 UQZ131084:UQZ131087 VAV131084:VAV131087 VKR131084:VKR131087 VUN131084:VUN131087 WEJ131084:WEJ131087 WOF131084:WOF131087 WYB131084:WYB131087 BT196620:BT196623 LP196620:LP196623 VL196620:VL196623 AFH196620:AFH196623 APD196620:APD196623 AYZ196620:AYZ196623 BIV196620:BIV196623 BSR196620:BSR196623 CCN196620:CCN196623 CMJ196620:CMJ196623 CWF196620:CWF196623 DGB196620:DGB196623 DPX196620:DPX196623 DZT196620:DZT196623 EJP196620:EJP196623 ETL196620:ETL196623 FDH196620:FDH196623 FND196620:FND196623 FWZ196620:FWZ196623 GGV196620:GGV196623 GQR196620:GQR196623 HAN196620:HAN196623 HKJ196620:HKJ196623 HUF196620:HUF196623 IEB196620:IEB196623 INX196620:INX196623 IXT196620:IXT196623 JHP196620:JHP196623 JRL196620:JRL196623 KBH196620:KBH196623 KLD196620:KLD196623 KUZ196620:KUZ196623 LEV196620:LEV196623 LOR196620:LOR196623 LYN196620:LYN196623 MIJ196620:MIJ196623 MSF196620:MSF196623 NCB196620:NCB196623 NLX196620:NLX196623 NVT196620:NVT196623 OFP196620:OFP196623 OPL196620:OPL196623 OZH196620:OZH196623 PJD196620:PJD196623 PSZ196620:PSZ196623 QCV196620:QCV196623 QMR196620:QMR196623 QWN196620:QWN196623 RGJ196620:RGJ196623 RQF196620:RQF196623 SAB196620:SAB196623 SJX196620:SJX196623 STT196620:STT196623 TDP196620:TDP196623 TNL196620:TNL196623 TXH196620:TXH196623 UHD196620:UHD196623 UQZ196620:UQZ196623 VAV196620:VAV196623 VKR196620:VKR196623 VUN196620:VUN196623 WEJ196620:WEJ196623 WOF196620:WOF196623 WYB196620:WYB196623 BT262156:BT262159 LP262156:LP262159 VL262156:VL262159 AFH262156:AFH262159 APD262156:APD262159 AYZ262156:AYZ262159 BIV262156:BIV262159 BSR262156:BSR262159 CCN262156:CCN262159 CMJ262156:CMJ262159 CWF262156:CWF262159 DGB262156:DGB262159 DPX262156:DPX262159 DZT262156:DZT262159 EJP262156:EJP262159 ETL262156:ETL262159 FDH262156:FDH262159 FND262156:FND262159 FWZ262156:FWZ262159 GGV262156:GGV262159 GQR262156:GQR262159 HAN262156:HAN262159 HKJ262156:HKJ262159 HUF262156:HUF262159 IEB262156:IEB262159 INX262156:INX262159 IXT262156:IXT262159 JHP262156:JHP262159 JRL262156:JRL262159 KBH262156:KBH262159 KLD262156:KLD262159 KUZ262156:KUZ262159 LEV262156:LEV262159 LOR262156:LOR262159 LYN262156:LYN262159 MIJ262156:MIJ262159 MSF262156:MSF262159 NCB262156:NCB262159 NLX262156:NLX262159 NVT262156:NVT262159 OFP262156:OFP262159 OPL262156:OPL262159 OZH262156:OZH262159 PJD262156:PJD262159 PSZ262156:PSZ262159 QCV262156:QCV262159 QMR262156:QMR262159 QWN262156:QWN262159 RGJ262156:RGJ262159 RQF262156:RQF262159 SAB262156:SAB262159 SJX262156:SJX262159 STT262156:STT262159 TDP262156:TDP262159 TNL262156:TNL262159 TXH262156:TXH262159 UHD262156:UHD262159 UQZ262156:UQZ262159 VAV262156:VAV262159 VKR262156:VKR262159 VUN262156:VUN262159 WEJ262156:WEJ262159 WOF262156:WOF262159 WYB262156:WYB262159 BT327692:BT327695 LP327692:LP327695 VL327692:VL327695 AFH327692:AFH327695 APD327692:APD327695 AYZ327692:AYZ327695 BIV327692:BIV327695 BSR327692:BSR327695 CCN327692:CCN327695 CMJ327692:CMJ327695 CWF327692:CWF327695 DGB327692:DGB327695 DPX327692:DPX327695 DZT327692:DZT327695 EJP327692:EJP327695 ETL327692:ETL327695 FDH327692:FDH327695 FND327692:FND327695 FWZ327692:FWZ327695 GGV327692:GGV327695 GQR327692:GQR327695 HAN327692:HAN327695 HKJ327692:HKJ327695 HUF327692:HUF327695 IEB327692:IEB327695 INX327692:INX327695 IXT327692:IXT327695 JHP327692:JHP327695 JRL327692:JRL327695 KBH327692:KBH327695 KLD327692:KLD327695 KUZ327692:KUZ327695 LEV327692:LEV327695 LOR327692:LOR327695 LYN327692:LYN327695 MIJ327692:MIJ327695 MSF327692:MSF327695 NCB327692:NCB327695 NLX327692:NLX327695 NVT327692:NVT327695 OFP327692:OFP327695 OPL327692:OPL327695 OZH327692:OZH327695 PJD327692:PJD327695 PSZ327692:PSZ327695 QCV327692:QCV327695 QMR327692:QMR327695 QWN327692:QWN327695 RGJ327692:RGJ327695 RQF327692:RQF327695 SAB327692:SAB327695 SJX327692:SJX327695 STT327692:STT327695 TDP327692:TDP327695 TNL327692:TNL327695 TXH327692:TXH327695 UHD327692:UHD327695 UQZ327692:UQZ327695 VAV327692:VAV327695 VKR327692:VKR327695 VUN327692:VUN327695 WEJ327692:WEJ327695 WOF327692:WOF327695 WYB327692:WYB327695 BT393228:BT393231 LP393228:LP393231 VL393228:VL393231 AFH393228:AFH393231 APD393228:APD393231 AYZ393228:AYZ393231 BIV393228:BIV393231 BSR393228:BSR393231 CCN393228:CCN393231 CMJ393228:CMJ393231 CWF393228:CWF393231 DGB393228:DGB393231 DPX393228:DPX393231 DZT393228:DZT393231 EJP393228:EJP393231 ETL393228:ETL393231 FDH393228:FDH393231 FND393228:FND393231 FWZ393228:FWZ393231 GGV393228:GGV393231 GQR393228:GQR393231 HAN393228:HAN393231 HKJ393228:HKJ393231 HUF393228:HUF393231 IEB393228:IEB393231 INX393228:INX393231 IXT393228:IXT393231 JHP393228:JHP393231 JRL393228:JRL393231 KBH393228:KBH393231 KLD393228:KLD393231 KUZ393228:KUZ393231 LEV393228:LEV393231 LOR393228:LOR393231 LYN393228:LYN393231 MIJ393228:MIJ393231 MSF393228:MSF393231 NCB393228:NCB393231 NLX393228:NLX393231 NVT393228:NVT393231 OFP393228:OFP393231 OPL393228:OPL393231 OZH393228:OZH393231 PJD393228:PJD393231 PSZ393228:PSZ393231 QCV393228:QCV393231 QMR393228:QMR393231 QWN393228:QWN393231 RGJ393228:RGJ393231 RQF393228:RQF393231 SAB393228:SAB393231 SJX393228:SJX393231 STT393228:STT393231 TDP393228:TDP393231 TNL393228:TNL393231 TXH393228:TXH393231 UHD393228:UHD393231 UQZ393228:UQZ393231 VAV393228:VAV393231 VKR393228:VKR393231 VUN393228:VUN393231 WEJ393228:WEJ393231 WOF393228:WOF393231 WYB393228:WYB393231 BT458764:BT458767 LP458764:LP458767 VL458764:VL458767 AFH458764:AFH458767 APD458764:APD458767 AYZ458764:AYZ458767 BIV458764:BIV458767 BSR458764:BSR458767 CCN458764:CCN458767 CMJ458764:CMJ458767 CWF458764:CWF458767 DGB458764:DGB458767 DPX458764:DPX458767 DZT458764:DZT458767 EJP458764:EJP458767 ETL458764:ETL458767 FDH458764:FDH458767 FND458764:FND458767 FWZ458764:FWZ458767 GGV458764:GGV458767 GQR458764:GQR458767 HAN458764:HAN458767 HKJ458764:HKJ458767 HUF458764:HUF458767 IEB458764:IEB458767 INX458764:INX458767 IXT458764:IXT458767 JHP458764:JHP458767 JRL458764:JRL458767 KBH458764:KBH458767 KLD458764:KLD458767 KUZ458764:KUZ458767 LEV458764:LEV458767 LOR458764:LOR458767 LYN458764:LYN458767 MIJ458764:MIJ458767 MSF458764:MSF458767 NCB458764:NCB458767 NLX458764:NLX458767 NVT458764:NVT458767 OFP458764:OFP458767 OPL458764:OPL458767 OZH458764:OZH458767 PJD458764:PJD458767 PSZ458764:PSZ458767 QCV458764:QCV458767 QMR458764:QMR458767 QWN458764:QWN458767 RGJ458764:RGJ458767 RQF458764:RQF458767 SAB458764:SAB458767 SJX458764:SJX458767 STT458764:STT458767 TDP458764:TDP458767 TNL458764:TNL458767 TXH458764:TXH458767 UHD458764:UHD458767 UQZ458764:UQZ458767 VAV458764:VAV458767 VKR458764:VKR458767 VUN458764:VUN458767 WEJ458764:WEJ458767 WOF458764:WOF458767 WYB458764:WYB458767 BT524300:BT524303 LP524300:LP524303 VL524300:VL524303 AFH524300:AFH524303 APD524300:APD524303 AYZ524300:AYZ524303 BIV524300:BIV524303 BSR524300:BSR524303 CCN524300:CCN524303 CMJ524300:CMJ524303 CWF524300:CWF524303 DGB524300:DGB524303 DPX524300:DPX524303 DZT524300:DZT524303 EJP524300:EJP524303 ETL524300:ETL524303 FDH524300:FDH524303 FND524300:FND524303 FWZ524300:FWZ524303 GGV524300:GGV524303 GQR524300:GQR524303 HAN524300:HAN524303 HKJ524300:HKJ524303 HUF524300:HUF524303 IEB524300:IEB524303 INX524300:INX524303 IXT524300:IXT524303 JHP524300:JHP524303 JRL524300:JRL524303 KBH524300:KBH524303 KLD524300:KLD524303 KUZ524300:KUZ524303 LEV524300:LEV524303 LOR524300:LOR524303 LYN524300:LYN524303 MIJ524300:MIJ524303 MSF524300:MSF524303 NCB524300:NCB524303 NLX524300:NLX524303 NVT524300:NVT524303 OFP524300:OFP524303 OPL524300:OPL524303 OZH524300:OZH524303 PJD524300:PJD524303 PSZ524300:PSZ524303 QCV524300:QCV524303 QMR524300:QMR524303 QWN524300:QWN524303 RGJ524300:RGJ524303 RQF524300:RQF524303 SAB524300:SAB524303 SJX524300:SJX524303 STT524300:STT524303 TDP524300:TDP524303 TNL524300:TNL524303 TXH524300:TXH524303 UHD524300:UHD524303 UQZ524300:UQZ524303 VAV524300:VAV524303 VKR524300:VKR524303 VUN524300:VUN524303 WEJ524300:WEJ524303 WOF524300:WOF524303 WYB524300:WYB524303 BT589836:BT589839 LP589836:LP589839 VL589836:VL589839 AFH589836:AFH589839 APD589836:APD589839 AYZ589836:AYZ589839 BIV589836:BIV589839 BSR589836:BSR589839 CCN589836:CCN589839 CMJ589836:CMJ589839 CWF589836:CWF589839 DGB589836:DGB589839 DPX589836:DPX589839 DZT589836:DZT589839 EJP589836:EJP589839 ETL589836:ETL589839 FDH589836:FDH589839 FND589836:FND589839 FWZ589836:FWZ589839 GGV589836:GGV589839 GQR589836:GQR589839 HAN589836:HAN589839 HKJ589836:HKJ589839 HUF589836:HUF589839 IEB589836:IEB589839 INX589836:INX589839 IXT589836:IXT589839 JHP589836:JHP589839 JRL589836:JRL589839 KBH589836:KBH589839 KLD589836:KLD589839 KUZ589836:KUZ589839 LEV589836:LEV589839 LOR589836:LOR589839 LYN589836:LYN589839 MIJ589836:MIJ589839 MSF589836:MSF589839 NCB589836:NCB589839 NLX589836:NLX589839 NVT589836:NVT589839 OFP589836:OFP589839 OPL589836:OPL589839 OZH589836:OZH589839 PJD589836:PJD589839 PSZ589836:PSZ589839 QCV589836:QCV589839 QMR589836:QMR589839 QWN589836:QWN589839 RGJ589836:RGJ589839 RQF589836:RQF589839 SAB589836:SAB589839 SJX589836:SJX589839 STT589836:STT589839 TDP589836:TDP589839 TNL589836:TNL589839 TXH589836:TXH589839 UHD589836:UHD589839 UQZ589836:UQZ589839 VAV589836:VAV589839 VKR589836:VKR589839 VUN589836:VUN589839 WEJ589836:WEJ589839 WOF589836:WOF589839 WYB589836:WYB589839 BT655372:BT655375 LP655372:LP655375 VL655372:VL655375 AFH655372:AFH655375 APD655372:APD655375 AYZ655372:AYZ655375 BIV655372:BIV655375 BSR655372:BSR655375 CCN655372:CCN655375 CMJ655372:CMJ655375 CWF655372:CWF655375 DGB655372:DGB655375 DPX655372:DPX655375 DZT655372:DZT655375 EJP655372:EJP655375 ETL655372:ETL655375 FDH655372:FDH655375 FND655372:FND655375 FWZ655372:FWZ655375 GGV655372:GGV655375 GQR655372:GQR655375 HAN655372:HAN655375 HKJ655372:HKJ655375 HUF655372:HUF655375 IEB655372:IEB655375 INX655372:INX655375 IXT655372:IXT655375 JHP655372:JHP655375 JRL655372:JRL655375 KBH655372:KBH655375 KLD655372:KLD655375 KUZ655372:KUZ655375 LEV655372:LEV655375 LOR655372:LOR655375 LYN655372:LYN655375 MIJ655372:MIJ655375 MSF655372:MSF655375 NCB655372:NCB655375 NLX655372:NLX655375 NVT655372:NVT655375 OFP655372:OFP655375 OPL655372:OPL655375 OZH655372:OZH655375 PJD655372:PJD655375 PSZ655372:PSZ655375 QCV655372:QCV655375 QMR655372:QMR655375 QWN655372:QWN655375 RGJ655372:RGJ655375 RQF655372:RQF655375 SAB655372:SAB655375 SJX655372:SJX655375 STT655372:STT655375 TDP655372:TDP655375 TNL655372:TNL655375 TXH655372:TXH655375 UHD655372:UHD655375 UQZ655372:UQZ655375 VAV655372:VAV655375 VKR655372:VKR655375 VUN655372:VUN655375 WEJ655372:WEJ655375 WOF655372:WOF655375 WYB655372:WYB655375 BT720908:BT720911 LP720908:LP720911 VL720908:VL720911 AFH720908:AFH720911 APD720908:APD720911 AYZ720908:AYZ720911 BIV720908:BIV720911 BSR720908:BSR720911 CCN720908:CCN720911 CMJ720908:CMJ720911 CWF720908:CWF720911 DGB720908:DGB720911 DPX720908:DPX720911 DZT720908:DZT720911 EJP720908:EJP720911 ETL720908:ETL720911 FDH720908:FDH720911 FND720908:FND720911 FWZ720908:FWZ720911 GGV720908:GGV720911 GQR720908:GQR720911 HAN720908:HAN720911 HKJ720908:HKJ720911 HUF720908:HUF720911 IEB720908:IEB720911 INX720908:INX720911 IXT720908:IXT720911 JHP720908:JHP720911 JRL720908:JRL720911 KBH720908:KBH720911 KLD720908:KLD720911 KUZ720908:KUZ720911 LEV720908:LEV720911 LOR720908:LOR720911 LYN720908:LYN720911 MIJ720908:MIJ720911 MSF720908:MSF720911 NCB720908:NCB720911 NLX720908:NLX720911 NVT720908:NVT720911 OFP720908:OFP720911 OPL720908:OPL720911 OZH720908:OZH720911 PJD720908:PJD720911 PSZ720908:PSZ720911 QCV720908:QCV720911 QMR720908:QMR720911 QWN720908:QWN720911 RGJ720908:RGJ720911 RQF720908:RQF720911 SAB720908:SAB720911 SJX720908:SJX720911 STT720908:STT720911 TDP720908:TDP720911 TNL720908:TNL720911 TXH720908:TXH720911 UHD720908:UHD720911 UQZ720908:UQZ720911 VAV720908:VAV720911 VKR720908:VKR720911 VUN720908:VUN720911 WEJ720908:WEJ720911 WOF720908:WOF720911 WYB720908:WYB720911 BT786444:BT786447 LP786444:LP786447 VL786444:VL786447 AFH786444:AFH786447 APD786444:APD786447 AYZ786444:AYZ786447 BIV786444:BIV786447 BSR786444:BSR786447 CCN786444:CCN786447 CMJ786444:CMJ786447 CWF786444:CWF786447 DGB786444:DGB786447 DPX786444:DPX786447 DZT786444:DZT786447 EJP786444:EJP786447 ETL786444:ETL786447 FDH786444:FDH786447 FND786444:FND786447 FWZ786444:FWZ786447 GGV786444:GGV786447 GQR786444:GQR786447 HAN786444:HAN786447 HKJ786444:HKJ786447 HUF786444:HUF786447 IEB786444:IEB786447 INX786444:INX786447 IXT786444:IXT786447 JHP786444:JHP786447 JRL786444:JRL786447 KBH786444:KBH786447 KLD786444:KLD786447 KUZ786444:KUZ786447 LEV786444:LEV786447 LOR786444:LOR786447 LYN786444:LYN786447 MIJ786444:MIJ786447 MSF786444:MSF786447 NCB786444:NCB786447 NLX786444:NLX786447 NVT786444:NVT786447 OFP786444:OFP786447 OPL786444:OPL786447 OZH786444:OZH786447 PJD786444:PJD786447 PSZ786444:PSZ786447 QCV786444:QCV786447 QMR786444:QMR786447 QWN786444:QWN786447 RGJ786444:RGJ786447 RQF786444:RQF786447 SAB786444:SAB786447 SJX786444:SJX786447 STT786444:STT786447 TDP786444:TDP786447 TNL786444:TNL786447 TXH786444:TXH786447 UHD786444:UHD786447 UQZ786444:UQZ786447 VAV786444:VAV786447 VKR786444:VKR786447 VUN786444:VUN786447 WEJ786444:WEJ786447 WOF786444:WOF786447 WYB786444:WYB786447 BT851980:BT851983 LP851980:LP851983 VL851980:VL851983 AFH851980:AFH851983 APD851980:APD851983 AYZ851980:AYZ851983 BIV851980:BIV851983 BSR851980:BSR851983 CCN851980:CCN851983 CMJ851980:CMJ851983 CWF851980:CWF851983 DGB851980:DGB851983 DPX851980:DPX851983 DZT851980:DZT851983 EJP851980:EJP851983 ETL851980:ETL851983 FDH851980:FDH851983 FND851980:FND851983 FWZ851980:FWZ851983 GGV851980:GGV851983 GQR851980:GQR851983 HAN851980:HAN851983 HKJ851980:HKJ851983 HUF851980:HUF851983 IEB851980:IEB851983 INX851980:INX851983 IXT851980:IXT851983 JHP851980:JHP851983 JRL851980:JRL851983 KBH851980:KBH851983 KLD851980:KLD851983 KUZ851980:KUZ851983 LEV851980:LEV851983 LOR851980:LOR851983 LYN851980:LYN851983 MIJ851980:MIJ851983 MSF851980:MSF851983 NCB851980:NCB851983 NLX851980:NLX851983 NVT851980:NVT851983 OFP851980:OFP851983 OPL851980:OPL851983 OZH851980:OZH851983 PJD851980:PJD851983 PSZ851980:PSZ851983 QCV851980:QCV851983 QMR851980:QMR851983 QWN851980:QWN851983 RGJ851980:RGJ851983 RQF851980:RQF851983 SAB851980:SAB851983 SJX851980:SJX851983 STT851980:STT851983 TDP851980:TDP851983 TNL851980:TNL851983 TXH851980:TXH851983 UHD851980:UHD851983 UQZ851980:UQZ851983 VAV851980:VAV851983 VKR851980:VKR851983 VUN851980:VUN851983 WEJ851980:WEJ851983 WOF851980:WOF851983 WYB851980:WYB851983 BT917516:BT917519 LP917516:LP917519 VL917516:VL917519 AFH917516:AFH917519 APD917516:APD917519 AYZ917516:AYZ917519 BIV917516:BIV917519 BSR917516:BSR917519 CCN917516:CCN917519 CMJ917516:CMJ917519 CWF917516:CWF917519 DGB917516:DGB917519 DPX917516:DPX917519 DZT917516:DZT917519 EJP917516:EJP917519 ETL917516:ETL917519 FDH917516:FDH917519 FND917516:FND917519 FWZ917516:FWZ917519 GGV917516:GGV917519 GQR917516:GQR917519 HAN917516:HAN917519 HKJ917516:HKJ917519 HUF917516:HUF917519 IEB917516:IEB917519 INX917516:INX917519 IXT917516:IXT917519 JHP917516:JHP917519 JRL917516:JRL917519 KBH917516:KBH917519 KLD917516:KLD917519 KUZ917516:KUZ917519 LEV917516:LEV917519 LOR917516:LOR917519 LYN917516:LYN917519 MIJ917516:MIJ917519 MSF917516:MSF917519 NCB917516:NCB917519 NLX917516:NLX917519 NVT917516:NVT917519 OFP917516:OFP917519 OPL917516:OPL917519 OZH917516:OZH917519 PJD917516:PJD917519 PSZ917516:PSZ917519 QCV917516:QCV917519 QMR917516:QMR917519 QWN917516:QWN917519 RGJ917516:RGJ917519 RQF917516:RQF917519 SAB917516:SAB917519 SJX917516:SJX917519 STT917516:STT917519 TDP917516:TDP917519 TNL917516:TNL917519 TXH917516:TXH917519 UHD917516:UHD917519 UQZ917516:UQZ917519 VAV917516:VAV917519 VKR917516:VKR917519 VUN917516:VUN917519 WEJ917516:WEJ917519 WOF917516:WOF917519 WYB917516:WYB917519 BT983052:BT983055 LP983052:LP983055 VL983052:VL983055 AFH983052:AFH983055 APD983052:APD983055 AYZ983052:AYZ983055 BIV983052:BIV983055 BSR983052:BSR983055 CCN983052:CCN983055 CMJ983052:CMJ983055 CWF983052:CWF983055 DGB983052:DGB983055 DPX983052:DPX983055 DZT983052:DZT983055 EJP983052:EJP983055 ETL983052:ETL983055 FDH983052:FDH983055 FND983052:FND983055 FWZ983052:FWZ983055 GGV983052:GGV983055 GQR983052:GQR983055 HAN983052:HAN983055 HKJ983052:HKJ983055 HUF983052:HUF983055 IEB983052:IEB983055 INX983052:INX983055 IXT983052:IXT983055 JHP983052:JHP983055 JRL983052:JRL983055 KBH983052:KBH983055 KLD983052:KLD983055 KUZ983052:KUZ983055 LEV983052:LEV983055 LOR983052:LOR983055 LYN983052:LYN983055 MIJ983052:MIJ983055 MSF983052:MSF983055 NCB983052:NCB983055 NLX983052:NLX983055 NVT983052:NVT983055 OFP983052:OFP983055 OPL983052:OPL983055 OZH983052:OZH983055 PJD983052:PJD983055 PSZ983052:PSZ983055 QCV983052:QCV983055 QMR983052:QMR983055 QWN983052:QWN983055 RGJ983052:RGJ983055 RQF983052:RQF983055 SAB983052:SAB983055 SJX983052:SJX983055 STT983052:STT983055 TDP983052:TDP983055 TNL983052:TNL983055 TXH983052:TXH983055 UHD983052:UHD983055 UQZ983052:UQZ983055 VAV983052:VAV983055 VKR983052:VKR983055 VUN983052:VUN983055 WEJ983052:WEJ983055 WOF983052:WOF983055 WYB983052:WYB983055"/>
    <dataValidation type="list" allowBlank="1" showInputMessage="1" showErrorMessage="1" error="Selecciones de la lista" sqref="G9:G45 JC9:JC45 SY9:SY45 ACU9:ACU45 AMQ9:AMQ45 AWM9:AWM45 BGI9:BGI45 BQE9:BQE45 CAA9:CAA45 CJW9:CJW45 CTS9:CTS45 DDO9:DDO45 DNK9:DNK45 DXG9:DXG45 EHC9:EHC45 EQY9:EQY45 FAU9:FAU45 FKQ9:FKQ45 FUM9:FUM45 GEI9:GEI45 GOE9:GOE45 GYA9:GYA45 HHW9:HHW45 HRS9:HRS45 IBO9:IBO45 ILK9:ILK45 IVG9:IVG45 JFC9:JFC45 JOY9:JOY45 JYU9:JYU45 KIQ9:KIQ45 KSM9:KSM45 LCI9:LCI45 LME9:LME45 LWA9:LWA45 MFW9:MFW45 MPS9:MPS45 MZO9:MZO45 NJK9:NJK45 NTG9:NTG45 ODC9:ODC45 OMY9:OMY45 OWU9:OWU45 PGQ9:PGQ45 PQM9:PQM45 QAI9:QAI45 QKE9:QKE45 QUA9:QUA45 RDW9:RDW45 RNS9:RNS45 RXO9:RXO45 SHK9:SHK45 SRG9:SRG45 TBC9:TBC45 TKY9:TKY45 TUU9:TUU45 UEQ9:UEQ45 UOM9:UOM45 UYI9:UYI45 VIE9:VIE45 VSA9:VSA45 WBW9:WBW45 WLS9:WLS45 WVO9:WVO45 G65545:G65581 JC65545:JC65581 SY65545:SY65581 ACU65545:ACU65581 AMQ65545:AMQ65581 AWM65545:AWM65581 BGI65545:BGI65581 BQE65545:BQE65581 CAA65545:CAA65581 CJW65545:CJW65581 CTS65545:CTS65581 DDO65545:DDO65581 DNK65545:DNK65581 DXG65545:DXG65581 EHC65545:EHC65581 EQY65545:EQY65581 FAU65545:FAU65581 FKQ65545:FKQ65581 FUM65545:FUM65581 GEI65545:GEI65581 GOE65545:GOE65581 GYA65545:GYA65581 HHW65545:HHW65581 HRS65545:HRS65581 IBO65545:IBO65581 ILK65545:ILK65581 IVG65545:IVG65581 JFC65545:JFC65581 JOY65545:JOY65581 JYU65545:JYU65581 KIQ65545:KIQ65581 KSM65545:KSM65581 LCI65545:LCI65581 LME65545:LME65581 LWA65545:LWA65581 MFW65545:MFW65581 MPS65545:MPS65581 MZO65545:MZO65581 NJK65545:NJK65581 NTG65545:NTG65581 ODC65545:ODC65581 OMY65545:OMY65581 OWU65545:OWU65581 PGQ65545:PGQ65581 PQM65545:PQM65581 QAI65545:QAI65581 QKE65545:QKE65581 QUA65545:QUA65581 RDW65545:RDW65581 RNS65545:RNS65581 RXO65545:RXO65581 SHK65545:SHK65581 SRG65545:SRG65581 TBC65545:TBC65581 TKY65545:TKY65581 TUU65545:TUU65581 UEQ65545:UEQ65581 UOM65545:UOM65581 UYI65545:UYI65581 VIE65545:VIE65581 VSA65545:VSA65581 WBW65545:WBW65581 WLS65545:WLS65581 WVO65545:WVO65581 G131081:G131117 JC131081:JC131117 SY131081:SY131117 ACU131081:ACU131117 AMQ131081:AMQ131117 AWM131081:AWM131117 BGI131081:BGI131117 BQE131081:BQE131117 CAA131081:CAA131117 CJW131081:CJW131117 CTS131081:CTS131117 DDO131081:DDO131117 DNK131081:DNK131117 DXG131081:DXG131117 EHC131081:EHC131117 EQY131081:EQY131117 FAU131081:FAU131117 FKQ131081:FKQ131117 FUM131081:FUM131117 GEI131081:GEI131117 GOE131081:GOE131117 GYA131081:GYA131117 HHW131081:HHW131117 HRS131081:HRS131117 IBO131081:IBO131117 ILK131081:ILK131117 IVG131081:IVG131117 JFC131081:JFC131117 JOY131081:JOY131117 JYU131081:JYU131117 KIQ131081:KIQ131117 KSM131081:KSM131117 LCI131081:LCI131117 LME131081:LME131117 LWA131081:LWA131117 MFW131081:MFW131117 MPS131081:MPS131117 MZO131081:MZO131117 NJK131081:NJK131117 NTG131081:NTG131117 ODC131081:ODC131117 OMY131081:OMY131117 OWU131081:OWU131117 PGQ131081:PGQ131117 PQM131081:PQM131117 QAI131081:QAI131117 QKE131081:QKE131117 QUA131081:QUA131117 RDW131081:RDW131117 RNS131081:RNS131117 RXO131081:RXO131117 SHK131081:SHK131117 SRG131081:SRG131117 TBC131081:TBC131117 TKY131081:TKY131117 TUU131081:TUU131117 UEQ131081:UEQ131117 UOM131081:UOM131117 UYI131081:UYI131117 VIE131081:VIE131117 VSA131081:VSA131117 WBW131081:WBW131117 WLS131081:WLS131117 WVO131081:WVO131117 G196617:G196653 JC196617:JC196653 SY196617:SY196653 ACU196617:ACU196653 AMQ196617:AMQ196653 AWM196617:AWM196653 BGI196617:BGI196653 BQE196617:BQE196653 CAA196617:CAA196653 CJW196617:CJW196653 CTS196617:CTS196653 DDO196617:DDO196653 DNK196617:DNK196653 DXG196617:DXG196653 EHC196617:EHC196653 EQY196617:EQY196653 FAU196617:FAU196653 FKQ196617:FKQ196653 FUM196617:FUM196653 GEI196617:GEI196653 GOE196617:GOE196653 GYA196617:GYA196653 HHW196617:HHW196653 HRS196617:HRS196653 IBO196617:IBO196653 ILK196617:ILK196653 IVG196617:IVG196653 JFC196617:JFC196653 JOY196617:JOY196653 JYU196617:JYU196653 KIQ196617:KIQ196653 KSM196617:KSM196653 LCI196617:LCI196653 LME196617:LME196653 LWA196617:LWA196653 MFW196617:MFW196653 MPS196617:MPS196653 MZO196617:MZO196653 NJK196617:NJK196653 NTG196617:NTG196653 ODC196617:ODC196653 OMY196617:OMY196653 OWU196617:OWU196653 PGQ196617:PGQ196653 PQM196617:PQM196653 QAI196617:QAI196653 QKE196617:QKE196653 QUA196617:QUA196653 RDW196617:RDW196653 RNS196617:RNS196653 RXO196617:RXO196653 SHK196617:SHK196653 SRG196617:SRG196653 TBC196617:TBC196653 TKY196617:TKY196653 TUU196617:TUU196653 UEQ196617:UEQ196653 UOM196617:UOM196653 UYI196617:UYI196653 VIE196617:VIE196653 VSA196617:VSA196653 WBW196617:WBW196653 WLS196617:WLS196653 WVO196617:WVO196653 G262153:G262189 JC262153:JC262189 SY262153:SY262189 ACU262153:ACU262189 AMQ262153:AMQ262189 AWM262153:AWM262189 BGI262153:BGI262189 BQE262153:BQE262189 CAA262153:CAA262189 CJW262153:CJW262189 CTS262153:CTS262189 DDO262153:DDO262189 DNK262153:DNK262189 DXG262153:DXG262189 EHC262153:EHC262189 EQY262153:EQY262189 FAU262153:FAU262189 FKQ262153:FKQ262189 FUM262153:FUM262189 GEI262153:GEI262189 GOE262153:GOE262189 GYA262153:GYA262189 HHW262153:HHW262189 HRS262153:HRS262189 IBO262153:IBO262189 ILK262153:ILK262189 IVG262153:IVG262189 JFC262153:JFC262189 JOY262153:JOY262189 JYU262153:JYU262189 KIQ262153:KIQ262189 KSM262153:KSM262189 LCI262153:LCI262189 LME262153:LME262189 LWA262153:LWA262189 MFW262153:MFW262189 MPS262153:MPS262189 MZO262153:MZO262189 NJK262153:NJK262189 NTG262153:NTG262189 ODC262153:ODC262189 OMY262153:OMY262189 OWU262153:OWU262189 PGQ262153:PGQ262189 PQM262153:PQM262189 QAI262153:QAI262189 QKE262153:QKE262189 QUA262153:QUA262189 RDW262153:RDW262189 RNS262153:RNS262189 RXO262153:RXO262189 SHK262153:SHK262189 SRG262153:SRG262189 TBC262153:TBC262189 TKY262153:TKY262189 TUU262153:TUU262189 UEQ262153:UEQ262189 UOM262153:UOM262189 UYI262153:UYI262189 VIE262153:VIE262189 VSA262153:VSA262189 WBW262153:WBW262189 WLS262153:WLS262189 WVO262153:WVO262189 G327689:G327725 JC327689:JC327725 SY327689:SY327725 ACU327689:ACU327725 AMQ327689:AMQ327725 AWM327689:AWM327725 BGI327689:BGI327725 BQE327689:BQE327725 CAA327689:CAA327725 CJW327689:CJW327725 CTS327689:CTS327725 DDO327689:DDO327725 DNK327689:DNK327725 DXG327689:DXG327725 EHC327689:EHC327725 EQY327689:EQY327725 FAU327689:FAU327725 FKQ327689:FKQ327725 FUM327689:FUM327725 GEI327689:GEI327725 GOE327689:GOE327725 GYA327689:GYA327725 HHW327689:HHW327725 HRS327689:HRS327725 IBO327689:IBO327725 ILK327689:ILK327725 IVG327689:IVG327725 JFC327689:JFC327725 JOY327689:JOY327725 JYU327689:JYU327725 KIQ327689:KIQ327725 KSM327689:KSM327725 LCI327689:LCI327725 LME327689:LME327725 LWA327689:LWA327725 MFW327689:MFW327725 MPS327689:MPS327725 MZO327689:MZO327725 NJK327689:NJK327725 NTG327689:NTG327725 ODC327689:ODC327725 OMY327689:OMY327725 OWU327689:OWU327725 PGQ327689:PGQ327725 PQM327689:PQM327725 QAI327689:QAI327725 QKE327689:QKE327725 QUA327689:QUA327725 RDW327689:RDW327725 RNS327689:RNS327725 RXO327689:RXO327725 SHK327689:SHK327725 SRG327689:SRG327725 TBC327689:TBC327725 TKY327689:TKY327725 TUU327689:TUU327725 UEQ327689:UEQ327725 UOM327689:UOM327725 UYI327689:UYI327725 VIE327689:VIE327725 VSA327689:VSA327725 WBW327689:WBW327725 WLS327689:WLS327725 WVO327689:WVO327725 G393225:G393261 JC393225:JC393261 SY393225:SY393261 ACU393225:ACU393261 AMQ393225:AMQ393261 AWM393225:AWM393261 BGI393225:BGI393261 BQE393225:BQE393261 CAA393225:CAA393261 CJW393225:CJW393261 CTS393225:CTS393261 DDO393225:DDO393261 DNK393225:DNK393261 DXG393225:DXG393261 EHC393225:EHC393261 EQY393225:EQY393261 FAU393225:FAU393261 FKQ393225:FKQ393261 FUM393225:FUM393261 GEI393225:GEI393261 GOE393225:GOE393261 GYA393225:GYA393261 HHW393225:HHW393261 HRS393225:HRS393261 IBO393225:IBO393261 ILK393225:ILK393261 IVG393225:IVG393261 JFC393225:JFC393261 JOY393225:JOY393261 JYU393225:JYU393261 KIQ393225:KIQ393261 KSM393225:KSM393261 LCI393225:LCI393261 LME393225:LME393261 LWA393225:LWA393261 MFW393225:MFW393261 MPS393225:MPS393261 MZO393225:MZO393261 NJK393225:NJK393261 NTG393225:NTG393261 ODC393225:ODC393261 OMY393225:OMY393261 OWU393225:OWU393261 PGQ393225:PGQ393261 PQM393225:PQM393261 QAI393225:QAI393261 QKE393225:QKE393261 QUA393225:QUA393261 RDW393225:RDW393261 RNS393225:RNS393261 RXO393225:RXO393261 SHK393225:SHK393261 SRG393225:SRG393261 TBC393225:TBC393261 TKY393225:TKY393261 TUU393225:TUU393261 UEQ393225:UEQ393261 UOM393225:UOM393261 UYI393225:UYI393261 VIE393225:VIE393261 VSA393225:VSA393261 WBW393225:WBW393261 WLS393225:WLS393261 WVO393225:WVO393261 G458761:G458797 JC458761:JC458797 SY458761:SY458797 ACU458761:ACU458797 AMQ458761:AMQ458797 AWM458761:AWM458797 BGI458761:BGI458797 BQE458761:BQE458797 CAA458761:CAA458797 CJW458761:CJW458797 CTS458761:CTS458797 DDO458761:DDO458797 DNK458761:DNK458797 DXG458761:DXG458797 EHC458761:EHC458797 EQY458761:EQY458797 FAU458761:FAU458797 FKQ458761:FKQ458797 FUM458761:FUM458797 GEI458761:GEI458797 GOE458761:GOE458797 GYA458761:GYA458797 HHW458761:HHW458797 HRS458761:HRS458797 IBO458761:IBO458797 ILK458761:ILK458797 IVG458761:IVG458797 JFC458761:JFC458797 JOY458761:JOY458797 JYU458761:JYU458797 KIQ458761:KIQ458797 KSM458761:KSM458797 LCI458761:LCI458797 LME458761:LME458797 LWA458761:LWA458797 MFW458761:MFW458797 MPS458761:MPS458797 MZO458761:MZO458797 NJK458761:NJK458797 NTG458761:NTG458797 ODC458761:ODC458797 OMY458761:OMY458797 OWU458761:OWU458797 PGQ458761:PGQ458797 PQM458761:PQM458797 QAI458761:QAI458797 QKE458761:QKE458797 QUA458761:QUA458797 RDW458761:RDW458797 RNS458761:RNS458797 RXO458761:RXO458797 SHK458761:SHK458797 SRG458761:SRG458797 TBC458761:TBC458797 TKY458761:TKY458797 TUU458761:TUU458797 UEQ458761:UEQ458797 UOM458761:UOM458797 UYI458761:UYI458797 VIE458761:VIE458797 VSA458761:VSA458797 WBW458761:WBW458797 WLS458761:WLS458797 WVO458761:WVO458797 G524297:G524333 JC524297:JC524333 SY524297:SY524333 ACU524297:ACU524333 AMQ524297:AMQ524333 AWM524297:AWM524333 BGI524297:BGI524333 BQE524297:BQE524333 CAA524297:CAA524333 CJW524297:CJW524333 CTS524297:CTS524333 DDO524297:DDO524333 DNK524297:DNK524333 DXG524297:DXG524333 EHC524297:EHC524333 EQY524297:EQY524333 FAU524297:FAU524333 FKQ524297:FKQ524333 FUM524297:FUM524333 GEI524297:GEI524333 GOE524297:GOE524333 GYA524297:GYA524333 HHW524297:HHW524333 HRS524297:HRS524333 IBO524297:IBO524333 ILK524297:ILK524333 IVG524297:IVG524333 JFC524297:JFC524333 JOY524297:JOY524333 JYU524297:JYU524333 KIQ524297:KIQ524333 KSM524297:KSM524333 LCI524297:LCI524333 LME524297:LME524333 LWA524297:LWA524333 MFW524297:MFW524333 MPS524297:MPS524333 MZO524297:MZO524333 NJK524297:NJK524333 NTG524297:NTG524333 ODC524297:ODC524333 OMY524297:OMY524333 OWU524297:OWU524333 PGQ524297:PGQ524333 PQM524297:PQM524333 QAI524297:QAI524333 QKE524297:QKE524333 QUA524297:QUA524333 RDW524297:RDW524333 RNS524297:RNS524333 RXO524297:RXO524333 SHK524297:SHK524333 SRG524297:SRG524333 TBC524297:TBC524333 TKY524297:TKY524333 TUU524297:TUU524333 UEQ524297:UEQ524333 UOM524297:UOM524333 UYI524297:UYI524333 VIE524297:VIE524333 VSA524297:VSA524333 WBW524297:WBW524333 WLS524297:WLS524333 WVO524297:WVO524333 G589833:G589869 JC589833:JC589869 SY589833:SY589869 ACU589833:ACU589869 AMQ589833:AMQ589869 AWM589833:AWM589869 BGI589833:BGI589869 BQE589833:BQE589869 CAA589833:CAA589869 CJW589833:CJW589869 CTS589833:CTS589869 DDO589833:DDO589869 DNK589833:DNK589869 DXG589833:DXG589869 EHC589833:EHC589869 EQY589833:EQY589869 FAU589833:FAU589869 FKQ589833:FKQ589869 FUM589833:FUM589869 GEI589833:GEI589869 GOE589833:GOE589869 GYA589833:GYA589869 HHW589833:HHW589869 HRS589833:HRS589869 IBO589833:IBO589869 ILK589833:ILK589869 IVG589833:IVG589869 JFC589833:JFC589869 JOY589833:JOY589869 JYU589833:JYU589869 KIQ589833:KIQ589869 KSM589833:KSM589869 LCI589833:LCI589869 LME589833:LME589869 LWA589833:LWA589869 MFW589833:MFW589869 MPS589833:MPS589869 MZO589833:MZO589869 NJK589833:NJK589869 NTG589833:NTG589869 ODC589833:ODC589869 OMY589833:OMY589869 OWU589833:OWU589869 PGQ589833:PGQ589869 PQM589833:PQM589869 QAI589833:QAI589869 QKE589833:QKE589869 QUA589833:QUA589869 RDW589833:RDW589869 RNS589833:RNS589869 RXO589833:RXO589869 SHK589833:SHK589869 SRG589833:SRG589869 TBC589833:TBC589869 TKY589833:TKY589869 TUU589833:TUU589869 UEQ589833:UEQ589869 UOM589833:UOM589869 UYI589833:UYI589869 VIE589833:VIE589869 VSA589833:VSA589869 WBW589833:WBW589869 WLS589833:WLS589869 WVO589833:WVO589869 G655369:G655405 JC655369:JC655405 SY655369:SY655405 ACU655369:ACU655405 AMQ655369:AMQ655405 AWM655369:AWM655405 BGI655369:BGI655405 BQE655369:BQE655405 CAA655369:CAA655405 CJW655369:CJW655405 CTS655369:CTS655405 DDO655369:DDO655405 DNK655369:DNK655405 DXG655369:DXG655405 EHC655369:EHC655405 EQY655369:EQY655405 FAU655369:FAU655405 FKQ655369:FKQ655405 FUM655369:FUM655405 GEI655369:GEI655405 GOE655369:GOE655405 GYA655369:GYA655405 HHW655369:HHW655405 HRS655369:HRS655405 IBO655369:IBO655405 ILK655369:ILK655405 IVG655369:IVG655405 JFC655369:JFC655405 JOY655369:JOY655405 JYU655369:JYU655405 KIQ655369:KIQ655405 KSM655369:KSM655405 LCI655369:LCI655405 LME655369:LME655405 LWA655369:LWA655405 MFW655369:MFW655405 MPS655369:MPS655405 MZO655369:MZO655405 NJK655369:NJK655405 NTG655369:NTG655405 ODC655369:ODC655405 OMY655369:OMY655405 OWU655369:OWU655405 PGQ655369:PGQ655405 PQM655369:PQM655405 QAI655369:QAI655405 QKE655369:QKE655405 QUA655369:QUA655405 RDW655369:RDW655405 RNS655369:RNS655405 RXO655369:RXO655405 SHK655369:SHK655405 SRG655369:SRG655405 TBC655369:TBC655405 TKY655369:TKY655405 TUU655369:TUU655405 UEQ655369:UEQ655405 UOM655369:UOM655405 UYI655369:UYI655405 VIE655369:VIE655405 VSA655369:VSA655405 WBW655369:WBW655405 WLS655369:WLS655405 WVO655369:WVO655405 G720905:G720941 JC720905:JC720941 SY720905:SY720941 ACU720905:ACU720941 AMQ720905:AMQ720941 AWM720905:AWM720941 BGI720905:BGI720941 BQE720905:BQE720941 CAA720905:CAA720941 CJW720905:CJW720941 CTS720905:CTS720941 DDO720905:DDO720941 DNK720905:DNK720941 DXG720905:DXG720941 EHC720905:EHC720941 EQY720905:EQY720941 FAU720905:FAU720941 FKQ720905:FKQ720941 FUM720905:FUM720941 GEI720905:GEI720941 GOE720905:GOE720941 GYA720905:GYA720941 HHW720905:HHW720941 HRS720905:HRS720941 IBO720905:IBO720941 ILK720905:ILK720941 IVG720905:IVG720941 JFC720905:JFC720941 JOY720905:JOY720941 JYU720905:JYU720941 KIQ720905:KIQ720941 KSM720905:KSM720941 LCI720905:LCI720941 LME720905:LME720941 LWA720905:LWA720941 MFW720905:MFW720941 MPS720905:MPS720941 MZO720905:MZO720941 NJK720905:NJK720941 NTG720905:NTG720941 ODC720905:ODC720941 OMY720905:OMY720941 OWU720905:OWU720941 PGQ720905:PGQ720941 PQM720905:PQM720941 QAI720905:QAI720941 QKE720905:QKE720941 QUA720905:QUA720941 RDW720905:RDW720941 RNS720905:RNS720941 RXO720905:RXO720941 SHK720905:SHK720941 SRG720905:SRG720941 TBC720905:TBC720941 TKY720905:TKY720941 TUU720905:TUU720941 UEQ720905:UEQ720941 UOM720905:UOM720941 UYI720905:UYI720941 VIE720905:VIE720941 VSA720905:VSA720941 WBW720905:WBW720941 WLS720905:WLS720941 WVO720905:WVO720941 G786441:G786477 JC786441:JC786477 SY786441:SY786477 ACU786441:ACU786477 AMQ786441:AMQ786477 AWM786441:AWM786477 BGI786441:BGI786477 BQE786441:BQE786477 CAA786441:CAA786477 CJW786441:CJW786477 CTS786441:CTS786477 DDO786441:DDO786477 DNK786441:DNK786477 DXG786441:DXG786477 EHC786441:EHC786477 EQY786441:EQY786477 FAU786441:FAU786477 FKQ786441:FKQ786477 FUM786441:FUM786477 GEI786441:GEI786477 GOE786441:GOE786477 GYA786441:GYA786477 HHW786441:HHW786477 HRS786441:HRS786477 IBO786441:IBO786477 ILK786441:ILK786477 IVG786441:IVG786477 JFC786441:JFC786477 JOY786441:JOY786477 JYU786441:JYU786477 KIQ786441:KIQ786477 KSM786441:KSM786477 LCI786441:LCI786477 LME786441:LME786477 LWA786441:LWA786477 MFW786441:MFW786477 MPS786441:MPS786477 MZO786441:MZO786477 NJK786441:NJK786477 NTG786441:NTG786477 ODC786441:ODC786477 OMY786441:OMY786477 OWU786441:OWU786477 PGQ786441:PGQ786477 PQM786441:PQM786477 QAI786441:QAI786477 QKE786441:QKE786477 QUA786441:QUA786477 RDW786441:RDW786477 RNS786441:RNS786477 RXO786441:RXO786477 SHK786441:SHK786477 SRG786441:SRG786477 TBC786441:TBC786477 TKY786441:TKY786477 TUU786441:TUU786477 UEQ786441:UEQ786477 UOM786441:UOM786477 UYI786441:UYI786477 VIE786441:VIE786477 VSA786441:VSA786477 WBW786441:WBW786477 WLS786441:WLS786477 WVO786441:WVO786477 G851977:G852013 JC851977:JC852013 SY851977:SY852013 ACU851977:ACU852013 AMQ851977:AMQ852013 AWM851977:AWM852013 BGI851977:BGI852013 BQE851977:BQE852013 CAA851977:CAA852013 CJW851977:CJW852013 CTS851977:CTS852013 DDO851977:DDO852013 DNK851977:DNK852013 DXG851977:DXG852013 EHC851977:EHC852013 EQY851977:EQY852013 FAU851977:FAU852013 FKQ851977:FKQ852013 FUM851977:FUM852013 GEI851977:GEI852013 GOE851977:GOE852013 GYA851977:GYA852013 HHW851977:HHW852013 HRS851977:HRS852013 IBO851977:IBO852013 ILK851977:ILK852013 IVG851977:IVG852013 JFC851977:JFC852013 JOY851977:JOY852013 JYU851977:JYU852013 KIQ851977:KIQ852013 KSM851977:KSM852013 LCI851977:LCI852013 LME851977:LME852013 LWA851977:LWA852013 MFW851977:MFW852013 MPS851977:MPS852013 MZO851977:MZO852013 NJK851977:NJK852013 NTG851977:NTG852013 ODC851977:ODC852013 OMY851977:OMY852013 OWU851977:OWU852013 PGQ851977:PGQ852013 PQM851977:PQM852013 QAI851977:QAI852013 QKE851977:QKE852013 QUA851977:QUA852013 RDW851977:RDW852013 RNS851977:RNS852013 RXO851977:RXO852013 SHK851977:SHK852013 SRG851977:SRG852013 TBC851977:TBC852013 TKY851977:TKY852013 TUU851977:TUU852013 UEQ851977:UEQ852013 UOM851977:UOM852013 UYI851977:UYI852013 VIE851977:VIE852013 VSA851977:VSA852013 WBW851977:WBW852013 WLS851977:WLS852013 WVO851977:WVO852013 G917513:G917549 JC917513:JC917549 SY917513:SY917549 ACU917513:ACU917549 AMQ917513:AMQ917549 AWM917513:AWM917549 BGI917513:BGI917549 BQE917513:BQE917549 CAA917513:CAA917549 CJW917513:CJW917549 CTS917513:CTS917549 DDO917513:DDO917549 DNK917513:DNK917549 DXG917513:DXG917549 EHC917513:EHC917549 EQY917513:EQY917549 FAU917513:FAU917549 FKQ917513:FKQ917549 FUM917513:FUM917549 GEI917513:GEI917549 GOE917513:GOE917549 GYA917513:GYA917549 HHW917513:HHW917549 HRS917513:HRS917549 IBO917513:IBO917549 ILK917513:ILK917549 IVG917513:IVG917549 JFC917513:JFC917549 JOY917513:JOY917549 JYU917513:JYU917549 KIQ917513:KIQ917549 KSM917513:KSM917549 LCI917513:LCI917549 LME917513:LME917549 LWA917513:LWA917549 MFW917513:MFW917549 MPS917513:MPS917549 MZO917513:MZO917549 NJK917513:NJK917549 NTG917513:NTG917549 ODC917513:ODC917549 OMY917513:OMY917549 OWU917513:OWU917549 PGQ917513:PGQ917549 PQM917513:PQM917549 QAI917513:QAI917549 QKE917513:QKE917549 QUA917513:QUA917549 RDW917513:RDW917549 RNS917513:RNS917549 RXO917513:RXO917549 SHK917513:SHK917549 SRG917513:SRG917549 TBC917513:TBC917549 TKY917513:TKY917549 TUU917513:TUU917549 UEQ917513:UEQ917549 UOM917513:UOM917549 UYI917513:UYI917549 VIE917513:VIE917549 VSA917513:VSA917549 WBW917513:WBW917549 WLS917513:WLS917549 WVO917513:WVO917549 G983049:G983085 JC983049:JC983085 SY983049:SY983085 ACU983049:ACU983085 AMQ983049:AMQ983085 AWM983049:AWM983085 BGI983049:BGI983085 BQE983049:BQE983085 CAA983049:CAA983085 CJW983049:CJW983085 CTS983049:CTS983085 DDO983049:DDO983085 DNK983049:DNK983085 DXG983049:DXG983085 EHC983049:EHC983085 EQY983049:EQY983085 FAU983049:FAU983085 FKQ983049:FKQ983085 FUM983049:FUM983085 GEI983049:GEI983085 GOE983049:GOE983085 GYA983049:GYA983085 HHW983049:HHW983085 HRS983049:HRS983085 IBO983049:IBO983085 ILK983049:ILK983085 IVG983049:IVG983085 JFC983049:JFC983085 JOY983049:JOY983085 JYU983049:JYU983085 KIQ983049:KIQ983085 KSM983049:KSM983085 LCI983049:LCI983085 LME983049:LME983085 LWA983049:LWA983085 MFW983049:MFW983085 MPS983049:MPS983085 MZO983049:MZO983085 NJK983049:NJK983085 NTG983049:NTG983085 ODC983049:ODC983085 OMY983049:OMY983085 OWU983049:OWU983085 PGQ983049:PGQ983085 PQM983049:PQM983085 QAI983049:QAI983085 QKE983049:QKE983085 QUA983049:QUA983085 RDW983049:RDW983085 RNS983049:RNS983085 RXO983049:RXO983085 SHK983049:SHK983085 SRG983049:SRG983085 TBC983049:TBC983085 TKY983049:TKY983085 TUU983049:TUU983085 UEQ983049:UEQ983085 UOM983049:UOM983085 UYI983049:UYI983085 VIE983049:VIE983085 VSA983049:VSA983085 WBW983049:WBW983085 WLS983049:WLS983085 WVO983049:WVO983085">
      <formula1>Causa</formula1>
    </dataValidation>
  </dataValidations>
  <printOptions horizontalCentered="1" verticalCentered="1"/>
  <pageMargins left="0.19685039370078741" right="0.19685039370078741" top="0.59055118110236227" bottom="0.39370078740157483" header="0" footer="0.19685039370078741"/>
  <pageSetup scale="50" pageOrder="overThenDown" orientation="landscape" r:id="rId1"/>
  <headerFooter alignWithMargins="0">
    <oddFooter xml:space="preserve">&amp;LFormato: FO-AC-07 Versión: 2&amp;CPágina &amp;P&amp;RVo.Bo:  </oddFooter>
  </headerFooter>
  <drawing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30">
    <pageSetUpPr fitToPage="1"/>
  </sheetPr>
  <dimension ref="A1:BD119"/>
  <sheetViews>
    <sheetView showGridLines="0" zoomScaleNormal="100" zoomScaleSheetLayoutView="115" workbookViewId="0"/>
  </sheetViews>
  <sheetFormatPr baseColWidth="10" defaultRowHeight="11.25" x14ac:dyDescent="0.2"/>
  <cols>
    <col min="1" max="1" width="1.140625" style="110" customWidth="1"/>
    <col min="2" max="4" width="5.140625" style="110" customWidth="1"/>
    <col min="5" max="5" width="4" style="111" customWidth="1"/>
    <col min="6" max="8" width="3.7109375" style="110" customWidth="1"/>
    <col min="9" max="11" width="4.5703125" style="110" customWidth="1"/>
    <col min="12" max="13" width="3.28515625" style="112" bestFit="1" customWidth="1"/>
    <col min="14" max="14" width="0.7109375" style="112" hidden="1" customWidth="1"/>
    <col min="15" max="15" width="3" style="112" hidden="1" customWidth="1"/>
    <col min="16" max="16" width="5.140625" style="112" hidden="1" customWidth="1"/>
    <col min="17" max="17" width="3" style="112" hidden="1" customWidth="1"/>
    <col min="18" max="18" width="4.28515625" style="112" customWidth="1"/>
    <col min="19" max="21" width="7" style="112" customWidth="1"/>
    <col min="22" max="24" width="2.7109375" style="111" customWidth="1"/>
    <col min="25" max="25" width="2.85546875" style="111" customWidth="1"/>
    <col min="26" max="31" width="2.7109375" style="111" customWidth="1"/>
    <col min="32" max="32" width="1.140625" style="111" hidden="1" customWidth="1"/>
    <col min="33" max="39" width="2.7109375" style="111" hidden="1" customWidth="1"/>
    <col min="40" max="41" width="5.140625" style="111" hidden="1" customWidth="1"/>
    <col min="42" max="42" width="4.28515625" style="111" customWidth="1"/>
    <col min="43" max="43" width="5.140625" style="111" hidden="1" customWidth="1"/>
    <col min="44" max="44" width="3.28515625" style="111" bestFit="1" customWidth="1"/>
    <col min="45" max="45" width="5.140625" style="111" hidden="1" customWidth="1"/>
    <col min="46" max="46" width="3.28515625" style="111" bestFit="1" customWidth="1"/>
    <col min="47" max="47" width="4.28515625" style="111" customWidth="1"/>
    <col min="48" max="48" width="4.28515625" style="112" customWidth="1"/>
    <col min="49" max="50" width="14.5703125" style="112" customWidth="1"/>
    <col min="51" max="51" width="4" style="111" customWidth="1"/>
    <col min="52" max="54" width="9.42578125" style="110" customWidth="1"/>
    <col min="55" max="55" width="3.85546875" style="111" customWidth="1"/>
    <col min="56" max="56" width="31.140625" style="111" customWidth="1"/>
    <col min="57" max="256" width="11.42578125" style="89"/>
    <col min="257" max="257" width="1.140625" style="89" customWidth="1"/>
    <col min="258" max="260" width="5.140625" style="89" customWidth="1"/>
    <col min="261" max="261" width="4" style="89" customWidth="1"/>
    <col min="262" max="264" width="3.7109375" style="89" customWidth="1"/>
    <col min="265" max="267" width="4.5703125" style="89" customWidth="1"/>
    <col min="268" max="269" width="3.28515625" style="89" bestFit="1" customWidth="1"/>
    <col min="270" max="273" width="0" style="89" hidden="1" customWidth="1"/>
    <col min="274" max="274" width="4.28515625" style="89" customWidth="1"/>
    <col min="275" max="277" width="7" style="89" customWidth="1"/>
    <col min="278" max="280" width="2.7109375" style="89" customWidth="1"/>
    <col min="281" max="281" width="2.85546875" style="89" customWidth="1"/>
    <col min="282" max="287" width="2.7109375" style="89" customWidth="1"/>
    <col min="288" max="297" width="0" style="89" hidden="1" customWidth="1"/>
    <col min="298" max="298" width="4.28515625" style="89" customWidth="1"/>
    <col min="299" max="299" width="0" style="89" hidden="1" customWidth="1"/>
    <col min="300" max="300" width="3.28515625" style="89" bestFit="1" customWidth="1"/>
    <col min="301" max="301" width="0" style="89" hidden="1" customWidth="1"/>
    <col min="302" max="302" width="3.28515625" style="89" bestFit="1" customWidth="1"/>
    <col min="303" max="304" width="4.28515625" style="89" customWidth="1"/>
    <col min="305" max="306" width="14.5703125" style="89" customWidth="1"/>
    <col min="307" max="307" width="4" style="89" customWidth="1"/>
    <col min="308" max="310" width="9.42578125" style="89" customWidth="1"/>
    <col min="311" max="311" width="3.85546875" style="89" customWidth="1"/>
    <col min="312" max="312" width="31.140625" style="89" customWidth="1"/>
    <col min="313" max="512" width="11.42578125" style="89"/>
    <col min="513" max="513" width="1.140625" style="89" customWidth="1"/>
    <col min="514" max="516" width="5.140625" style="89" customWidth="1"/>
    <col min="517" max="517" width="4" style="89" customWidth="1"/>
    <col min="518" max="520" width="3.7109375" style="89" customWidth="1"/>
    <col min="521" max="523" width="4.5703125" style="89" customWidth="1"/>
    <col min="524" max="525" width="3.28515625" style="89" bestFit="1" customWidth="1"/>
    <col min="526" max="529" width="0" style="89" hidden="1" customWidth="1"/>
    <col min="530" max="530" width="4.28515625" style="89" customWidth="1"/>
    <col min="531" max="533" width="7" style="89" customWidth="1"/>
    <col min="534" max="536" width="2.7109375" style="89" customWidth="1"/>
    <col min="537" max="537" width="2.85546875" style="89" customWidth="1"/>
    <col min="538" max="543" width="2.7109375" style="89" customWidth="1"/>
    <col min="544" max="553" width="0" style="89" hidden="1" customWidth="1"/>
    <col min="554" max="554" width="4.28515625" style="89" customWidth="1"/>
    <col min="555" max="555" width="0" style="89" hidden="1" customWidth="1"/>
    <col min="556" max="556" width="3.28515625" style="89" bestFit="1" customWidth="1"/>
    <col min="557" max="557" width="0" style="89" hidden="1" customWidth="1"/>
    <col min="558" max="558" width="3.28515625" style="89" bestFit="1" customWidth="1"/>
    <col min="559" max="560" width="4.28515625" style="89" customWidth="1"/>
    <col min="561" max="562" width="14.5703125" style="89" customWidth="1"/>
    <col min="563" max="563" width="4" style="89" customWidth="1"/>
    <col min="564" max="566" width="9.42578125" style="89" customWidth="1"/>
    <col min="567" max="567" width="3.85546875" style="89" customWidth="1"/>
    <col min="568" max="568" width="31.140625" style="89" customWidth="1"/>
    <col min="569" max="768" width="11.42578125" style="89"/>
    <col min="769" max="769" width="1.140625" style="89" customWidth="1"/>
    <col min="770" max="772" width="5.140625" style="89" customWidth="1"/>
    <col min="773" max="773" width="4" style="89" customWidth="1"/>
    <col min="774" max="776" width="3.7109375" style="89" customWidth="1"/>
    <col min="777" max="779" width="4.5703125" style="89" customWidth="1"/>
    <col min="780" max="781" width="3.28515625" style="89" bestFit="1" customWidth="1"/>
    <col min="782" max="785" width="0" style="89" hidden="1" customWidth="1"/>
    <col min="786" max="786" width="4.28515625" style="89" customWidth="1"/>
    <col min="787" max="789" width="7" style="89" customWidth="1"/>
    <col min="790" max="792" width="2.7109375" style="89" customWidth="1"/>
    <col min="793" max="793" width="2.85546875" style="89" customWidth="1"/>
    <col min="794" max="799" width="2.7109375" style="89" customWidth="1"/>
    <col min="800" max="809" width="0" style="89" hidden="1" customWidth="1"/>
    <col min="810" max="810" width="4.28515625" style="89" customWidth="1"/>
    <col min="811" max="811" width="0" style="89" hidden="1" customWidth="1"/>
    <col min="812" max="812" width="3.28515625" style="89" bestFit="1" customWidth="1"/>
    <col min="813" max="813" width="0" style="89" hidden="1" customWidth="1"/>
    <col min="814" max="814" width="3.28515625" style="89" bestFit="1" customWidth="1"/>
    <col min="815" max="816" width="4.28515625" style="89" customWidth="1"/>
    <col min="817" max="818" width="14.5703125" style="89" customWidth="1"/>
    <col min="819" max="819" width="4" style="89" customWidth="1"/>
    <col min="820" max="822" width="9.42578125" style="89" customWidth="1"/>
    <col min="823" max="823" width="3.85546875" style="89" customWidth="1"/>
    <col min="824" max="824" width="31.140625" style="89" customWidth="1"/>
    <col min="825" max="1024" width="11.42578125" style="89"/>
    <col min="1025" max="1025" width="1.140625" style="89" customWidth="1"/>
    <col min="1026" max="1028" width="5.140625" style="89" customWidth="1"/>
    <col min="1029" max="1029" width="4" style="89" customWidth="1"/>
    <col min="1030" max="1032" width="3.7109375" style="89" customWidth="1"/>
    <col min="1033" max="1035" width="4.5703125" style="89" customWidth="1"/>
    <col min="1036" max="1037" width="3.28515625" style="89" bestFit="1" customWidth="1"/>
    <col min="1038" max="1041" width="0" style="89" hidden="1" customWidth="1"/>
    <col min="1042" max="1042" width="4.28515625" style="89" customWidth="1"/>
    <col min="1043" max="1045" width="7" style="89" customWidth="1"/>
    <col min="1046" max="1048" width="2.7109375" style="89" customWidth="1"/>
    <col min="1049" max="1049" width="2.85546875" style="89" customWidth="1"/>
    <col min="1050" max="1055" width="2.7109375" style="89" customWidth="1"/>
    <col min="1056" max="1065" width="0" style="89" hidden="1" customWidth="1"/>
    <col min="1066" max="1066" width="4.28515625" style="89" customWidth="1"/>
    <col min="1067" max="1067" width="0" style="89" hidden="1" customWidth="1"/>
    <col min="1068" max="1068" width="3.28515625" style="89" bestFit="1" customWidth="1"/>
    <col min="1069" max="1069" width="0" style="89" hidden="1" customWidth="1"/>
    <col min="1070" max="1070" width="3.28515625" style="89" bestFit="1" customWidth="1"/>
    <col min="1071" max="1072" width="4.28515625" style="89" customWidth="1"/>
    <col min="1073" max="1074" width="14.5703125" style="89" customWidth="1"/>
    <col min="1075" max="1075" width="4" style="89" customWidth="1"/>
    <col min="1076" max="1078" width="9.42578125" style="89" customWidth="1"/>
    <col min="1079" max="1079" width="3.85546875" style="89" customWidth="1"/>
    <col min="1080" max="1080" width="31.140625" style="89" customWidth="1"/>
    <col min="1081" max="1280" width="11.42578125" style="89"/>
    <col min="1281" max="1281" width="1.140625" style="89" customWidth="1"/>
    <col min="1282" max="1284" width="5.140625" style="89" customWidth="1"/>
    <col min="1285" max="1285" width="4" style="89" customWidth="1"/>
    <col min="1286" max="1288" width="3.7109375" style="89" customWidth="1"/>
    <col min="1289" max="1291" width="4.5703125" style="89" customWidth="1"/>
    <col min="1292" max="1293" width="3.28515625" style="89" bestFit="1" customWidth="1"/>
    <col min="1294" max="1297" width="0" style="89" hidden="1" customWidth="1"/>
    <col min="1298" max="1298" width="4.28515625" style="89" customWidth="1"/>
    <col min="1299" max="1301" width="7" style="89" customWidth="1"/>
    <col min="1302" max="1304" width="2.7109375" style="89" customWidth="1"/>
    <col min="1305" max="1305" width="2.85546875" style="89" customWidth="1"/>
    <col min="1306" max="1311" width="2.7109375" style="89" customWidth="1"/>
    <col min="1312" max="1321" width="0" style="89" hidden="1" customWidth="1"/>
    <col min="1322" max="1322" width="4.28515625" style="89" customWidth="1"/>
    <col min="1323" max="1323" width="0" style="89" hidden="1" customWidth="1"/>
    <col min="1324" max="1324" width="3.28515625" style="89" bestFit="1" customWidth="1"/>
    <col min="1325" max="1325" width="0" style="89" hidden="1" customWidth="1"/>
    <col min="1326" max="1326" width="3.28515625" style="89" bestFit="1" customWidth="1"/>
    <col min="1327" max="1328" width="4.28515625" style="89" customWidth="1"/>
    <col min="1329" max="1330" width="14.5703125" style="89" customWidth="1"/>
    <col min="1331" max="1331" width="4" style="89" customWidth="1"/>
    <col min="1332" max="1334" width="9.42578125" style="89" customWidth="1"/>
    <col min="1335" max="1335" width="3.85546875" style="89" customWidth="1"/>
    <col min="1336" max="1336" width="31.140625" style="89" customWidth="1"/>
    <col min="1337" max="1536" width="11.42578125" style="89"/>
    <col min="1537" max="1537" width="1.140625" style="89" customWidth="1"/>
    <col min="1538" max="1540" width="5.140625" style="89" customWidth="1"/>
    <col min="1541" max="1541" width="4" style="89" customWidth="1"/>
    <col min="1542" max="1544" width="3.7109375" style="89" customWidth="1"/>
    <col min="1545" max="1547" width="4.5703125" style="89" customWidth="1"/>
    <col min="1548" max="1549" width="3.28515625" style="89" bestFit="1" customWidth="1"/>
    <col min="1550" max="1553" width="0" style="89" hidden="1" customWidth="1"/>
    <col min="1554" max="1554" width="4.28515625" style="89" customWidth="1"/>
    <col min="1555" max="1557" width="7" style="89" customWidth="1"/>
    <col min="1558" max="1560" width="2.7109375" style="89" customWidth="1"/>
    <col min="1561" max="1561" width="2.85546875" style="89" customWidth="1"/>
    <col min="1562" max="1567" width="2.7109375" style="89" customWidth="1"/>
    <col min="1568" max="1577" width="0" style="89" hidden="1" customWidth="1"/>
    <col min="1578" max="1578" width="4.28515625" style="89" customWidth="1"/>
    <col min="1579" max="1579" width="0" style="89" hidden="1" customWidth="1"/>
    <col min="1580" max="1580" width="3.28515625" style="89" bestFit="1" customWidth="1"/>
    <col min="1581" max="1581" width="0" style="89" hidden="1" customWidth="1"/>
    <col min="1582" max="1582" width="3.28515625" style="89" bestFit="1" customWidth="1"/>
    <col min="1583" max="1584" width="4.28515625" style="89" customWidth="1"/>
    <col min="1585" max="1586" width="14.5703125" style="89" customWidth="1"/>
    <col min="1587" max="1587" width="4" style="89" customWidth="1"/>
    <col min="1588" max="1590" width="9.42578125" style="89" customWidth="1"/>
    <col min="1591" max="1591" width="3.85546875" style="89" customWidth="1"/>
    <col min="1592" max="1592" width="31.140625" style="89" customWidth="1"/>
    <col min="1593" max="1792" width="11.42578125" style="89"/>
    <col min="1793" max="1793" width="1.140625" style="89" customWidth="1"/>
    <col min="1794" max="1796" width="5.140625" style="89" customWidth="1"/>
    <col min="1797" max="1797" width="4" style="89" customWidth="1"/>
    <col min="1798" max="1800" width="3.7109375" style="89" customWidth="1"/>
    <col min="1801" max="1803" width="4.5703125" style="89" customWidth="1"/>
    <col min="1804" max="1805" width="3.28515625" style="89" bestFit="1" customWidth="1"/>
    <col min="1806" max="1809" width="0" style="89" hidden="1" customWidth="1"/>
    <col min="1810" max="1810" width="4.28515625" style="89" customWidth="1"/>
    <col min="1811" max="1813" width="7" style="89" customWidth="1"/>
    <col min="1814" max="1816" width="2.7109375" style="89" customWidth="1"/>
    <col min="1817" max="1817" width="2.85546875" style="89" customWidth="1"/>
    <col min="1818" max="1823" width="2.7109375" style="89" customWidth="1"/>
    <col min="1824" max="1833" width="0" style="89" hidden="1" customWidth="1"/>
    <col min="1834" max="1834" width="4.28515625" style="89" customWidth="1"/>
    <col min="1835" max="1835" width="0" style="89" hidden="1" customWidth="1"/>
    <col min="1836" max="1836" width="3.28515625" style="89" bestFit="1" customWidth="1"/>
    <col min="1837" max="1837" width="0" style="89" hidden="1" customWidth="1"/>
    <col min="1838" max="1838" width="3.28515625" style="89" bestFit="1" customWidth="1"/>
    <col min="1839" max="1840" width="4.28515625" style="89" customWidth="1"/>
    <col min="1841" max="1842" width="14.5703125" style="89" customWidth="1"/>
    <col min="1843" max="1843" width="4" style="89" customWidth="1"/>
    <col min="1844" max="1846" width="9.42578125" style="89" customWidth="1"/>
    <col min="1847" max="1847" width="3.85546875" style="89" customWidth="1"/>
    <col min="1848" max="1848" width="31.140625" style="89" customWidth="1"/>
    <col min="1849" max="2048" width="11.42578125" style="89"/>
    <col min="2049" max="2049" width="1.140625" style="89" customWidth="1"/>
    <col min="2050" max="2052" width="5.140625" style="89" customWidth="1"/>
    <col min="2053" max="2053" width="4" style="89" customWidth="1"/>
    <col min="2054" max="2056" width="3.7109375" style="89" customWidth="1"/>
    <col min="2057" max="2059" width="4.5703125" style="89" customWidth="1"/>
    <col min="2060" max="2061" width="3.28515625" style="89" bestFit="1" customWidth="1"/>
    <col min="2062" max="2065" width="0" style="89" hidden="1" customWidth="1"/>
    <col min="2066" max="2066" width="4.28515625" style="89" customWidth="1"/>
    <col min="2067" max="2069" width="7" style="89" customWidth="1"/>
    <col min="2070" max="2072" width="2.7109375" style="89" customWidth="1"/>
    <col min="2073" max="2073" width="2.85546875" style="89" customWidth="1"/>
    <col min="2074" max="2079" width="2.7109375" style="89" customWidth="1"/>
    <col min="2080" max="2089" width="0" style="89" hidden="1" customWidth="1"/>
    <col min="2090" max="2090" width="4.28515625" style="89" customWidth="1"/>
    <col min="2091" max="2091" width="0" style="89" hidden="1" customWidth="1"/>
    <col min="2092" max="2092" width="3.28515625" style="89" bestFit="1" customWidth="1"/>
    <col min="2093" max="2093" width="0" style="89" hidden="1" customWidth="1"/>
    <col min="2094" max="2094" width="3.28515625" style="89" bestFit="1" customWidth="1"/>
    <col min="2095" max="2096" width="4.28515625" style="89" customWidth="1"/>
    <col min="2097" max="2098" width="14.5703125" style="89" customWidth="1"/>
    <col min="2099" max="2099" width="4" style="89" customWidth="1"/>
    <col min="2100" max="2102" width="9.42578125" style="89" customWidth="1"/>
    <col min="2103" max="2103" width="3.85546875" style="89" customWidth="1"/>
    <col min="2104" max="2104" width="31.140625" style="89" customWidth="1"/>
    <col min="2105" max="2304" width="11.42578125" style="89"/>
    <col min="2305" max="2305" width="1.140625" style="89" customWidth="1"/>
    <col min="2306" max="2308" width="5.140625" style="89" customWidth="1"/>
    <col min="2309" max="2309" width="4" style="89" customWidth="1"/>
    <col min="2310" max="2312" width="3.7109375" style="89" customWidth="1"/>
    <col min="2313" max="2315" width="4.5703125" style="89" customWidth="1"/>
    <col min="2316" max="2317" width="3.28515625" style="89" bestFit="1" customWidth="1"/>
    <col min="2318" max="2321" width="0" style="89" hidden="1" customWidth="1"/>
    <col min="2322" max="2322" width="4.28515625" style="89" customWidth="1"/>
    <col min="2323" max="2325" width="7" style="89" customWidth="1"/>
    <col min="2326" max="2328" width="2.7109375" style="89" customWidth="1"/>
    <col min="2329" max="2329" width="2.85546875" style="89" customWidth="1"/>
    <col min="2330" max="2335" width="2.7109375" style="89" customWidth="1"/>
    <col min="2336" max="2345" width="0" style="89" hidden="1" customWidth="1"/>
    <col min="2346" max="2346" width="4.28515625" style="89" customWidth="1"/>
    <col min="2347" max="2347" width="0" style="89" hidden="1" customWidth="1"/>
    <col min="2348" max="2348" width="3.28515625" style="89" bestFit="1" customWidth="1"/>
    <col min="2349" max="2349" width="0" style="89" hidden="1" customWidth="1"/>
    <col min="2350" max="2350" width="3.28515625" style="89" bestFit="1" customWidth="1"/>
    <col min="2351" max="2352" width="4.28515625" style="89" customWidth="1"/>
    <col min="2353" max="2354" width="14.5703125" style="89" customWidth="1"/>
    <col min="2355" max="2355" width="4" style="89" customWidth="1"/>
    <col min="2356" max="2358" width="9.42578125" style="89" customWidth="1"/>
    <col min="2359" max="2359" width="3.85546875" style="89" customWidth="1"/>
    <col min="2360" max="2360" width="31.140625" style="89" customWidth="1"/>
    <col min="2361" max="2560" width="11.42578125" style="89"/>
    <col min="2561" max="2561" width="1.140625" style="89" customWidth="1"/>
    <col min="2562" max="2564" width="5.140625" style="89" customWidth="1"/>
    <col min="2565" max="2565" width="4" style="89" customWidth="1"/>
    <col min="2566" max="2568" width="3.7109375" style="89" customWidth="1"/>
    <col min="2569" max="2571" width="4.5703125" style="89" customWidth="1"/>
    <col min="2572" max="2573" width="3.28515625" style="89" bestFit="1" customWidth="1"/>
    <col min="2574" max="2577" width="0" style="89" hidden="1" customWidth="1"/>
    <col min="2578" max="2578" width="4.28515625" style="89" customWidth="1"/>
    <col min="2579" max="2581" width="7" style="89" customWidth="1"/>
    <col min="2582" max="2584" width="2.7109375" style="89" customWidth="1"/>
    <col min="2585" max="2585" width="2.85546875" style="89" customWidth="1"/>
    <col min="2586" max="2591" width="2.7109375" style="89" customWidth="1"/>
    <col min="2592" max="2601" width="0" style="89" hidden="1" customWidth="1"/>
    <col min="2602" max="2602" width="4.28515625" style="89" customWidth="1"/>
    <col min="2603" max="2603" width="0" style="89" hidden="1" customWidth="1"/>
    <col min="2604" max="2604" width="3.28515625" style="89" bestFit="1" customWidth="1"/>
    <col min="2605" max="2605" width="0" style="89" hidden="1" customWidth="1"/>
    <col min="2606" max="2606" width="3.28515625" style="89" bestFit="1" customWidth="1"/>
    <col min="2607" max="2608" width="4.28515625" style="89" customWidth="1"/>
    <col min="2609" max="2610" width="14.5703125" style="89" customWidth="1"/>
    <col min="2611" max="2611" width="4" style="89" customWidth="1"/>
    <col min="2612" max="2614" width="9.42578125" style="89" customWidth="1"/>
    <col min="2615" max="2615" width="3.85546875" style="89" customWidth="1"/>
    <col min="2616" max="2616" width="31.140625" style="89" customWidth="1"/>
    <col min="2617" max="2816" width="11.42578125" style="89"/>
    <col min="2817" max="2817" width="1.140625" style="89" customWidth="1"/>
    <col min="2818" max="2820" width="5.140625" style="89" customWidth="1"/>
    <col min="2821" max="2821" width="4" style="89" customWidth="1"/>
    <col min="2822" max="2824" width="3.7109375" style="89" customWidth="1"/>
    <col min="2825" max="2827" width="4.5703125" style="89" customWidth="1"/>
    <col min="2828" max="2829" width="3.28515625" style="89" bestFit="1" customWidth="1"/>
    <col min="2830" max="2833" width="0" style="89" hidden="1" customWidth="1"/>
    <col min="2834" max="2834" width="4.28515625" style="89" customWidth="1"/>
    <col min="2835" max="2837" width="7" style="89" customWidth="1"/>
    <col min="2838" max="2840" width="2.7109375" style="89" customWidth="1"/>
    <col min="2841" max="2841" width="2.85546875" style="89" customWidth="1"/>
    <col min="2842" max="2847" width="2.7109375" style="89" customWidth="1"/>
    <col min="2848" max="2857" width="0" style="89" hidden="1" customWidth="1"/>
    <col min="2858" max="2858" width="4.28515625" style="89" customWidth="1"/>
    <col min="2859" max="2859" width="0" style="89" hidden="1" customWidth="1"/>
    <col min="2860" max="2860" width="3.28515625" style="89" bestFit="1" customWidth="1"/>
    <col min="2861" max="2861" width="0" style="89" hidden="1" customWidth="1"/>
    <col min="2862" max="2862" width="3.28515625" style="89" bestFit="1" customWidth="1"/>
    <col min="2863" max="2864" width="4.28515625" style="89" customWidth="1"/>
    <col min="2865" max="2866" width="14.5703125" style="89" customWidth="1"/>
    <col min="2867" max="2867" width="4" style="89" customWidth="1"/>
    <col min="2868" max="2870" width="9.42578125" style="89" customWidth="1"/>
    <col min="2871" max="2871" width="3.85546875" style="89" customWidth="1"/>
    <col min="2872" max="2872" width="31.140625" style="89" customWidth="1"/>
    <col min="2873" max="3072" width="11.42578125" style="89"/>
    <col min="3073" max="3073" width="1.140625" style="89" customWidth="1"/>
    <col min="3074" max="3076" width="5.140625" style="89" customWidth="1"/>
    <col min="3077" max="3077" width="4" style="89" customWidth="1"/>
    <col min="3078" max="3080" width="3.7109375" style="89" customWidth="1"/>
    <col min="3081" max="3083" width="4.5703125" style="89" customWidth="1"/>
    <col min="3084" max="3085" width="3.28515625" style="89" bestFit="1" customWidth="1"/>
    <col min="3086" max="3089" width="0" style="89" hidden="1" customWidth="1"/>
    <col min="3090" max="3090" width="4.28515625" style="89" customWidth="1"/>
    <col min="3091" max="3093" width="7" style="89" customWidth="1"/>
    <col min="3094" max="3096" width="2.7109375" style="89" customWidth="1"/>
    <col min="3097" max="3097" width="2.85546875" style="89" customWidth="1"/>
    <col min="3098" max="3103" width="2.7109375" style="89" customWidth="1"/>
    <col min="3104" max="3113" width="0" style="89" hidden="1" customWidth="1"/>
    <col min="3114" max="3114" width="4.28515625" style="89" customWidth="1"/>
    <col min="3115" max="3115" width="0" style="89" hidden="1" customWidth="1"/>
    <col min="3116" max="3116" width="3.28515625" style="89" bestFit="1" customWidth="1"/>
    <col min="3117" max="3117" width="0" style="89" hidden="1" customWidth="1"/>
    <col min="3118" max="3118" width="3.28515625" style="89" bestFit="1" customWidth="1"/>
    <col min="3119" max="3120" width="4.28515625" style="89" customWidth="1"/>
    <col min="3121" max="3122" width="14.5703125" style="89" customWidth="1"/>
    <col min="3123" max="3123" width="4" style="89" customWidth="1"/>
    <col min="3124" max="3126" width="9.42578125" style="89" customWidth="1"/>
    <col min="3127" max="3127" width="3.85546875" style="89" customWidth="1"/>
    <col min="3128" max="3128" width="31.140625" style="89" customWidth="1"/>
    <col min="3129" max="3328" width="11.42578125" style="89"/>
    <col min="3329" max="3329" width="1.140625" style="89" customWidth="1"/>
    <col min="3330" max="3332" width="5.140625" style="89" customWidth="1"/>
    <col min="3333" max="3333" width="4" style="89" customWidth="1"/>
    <col min="3334" max="3336" width="3.7109375" style="89" customWidth="1"/>
    <col min="3337" max="3339" width="4.5703125" style="89" customWidth="1"/>
    <col min="3340" max="3341" width="3.28515625" style="89" bestFit="1" customWidth="1"/>
    <col min="3342" max="3345" width="0" style="89" hidden="1" customWidth="1"/>
    <col min="3346" max="3346" width="4.28515625" style="89" customWidth="1"/>
    <col min="3347" max="3349" width="7" style="89" customWidth="1"/>
    <col min="3350" max="3352" width="2.7109375" style="89" customWidth="1"/>
    <col min="3353" max="3353" width="2.85546875" style="89" customWidth="1"/>
    <col min="3354" max="3359" width="2.7109375" style="89" customWidth="1"/>
    <col min="3360" max="3369" width="0" style="89" hidden="1" customWidth="1"/>
    <col min="3370" max="3370" width="4.28515625" style="89" customWidth="1"/>
    <col min="3371" max="3371" width="0" style="89" hidden="1" customWidth="1"/>
    <col min="3372" max="3372" width="3.28515625" style="89" bestFit="1" customWidth="1"/>
    <col min="3373" max="3373" width="0" style="89" hidden="1" customWidth="1"/>
    <col min="3374" max="3374" width="3.28515625" style="89" bestFit="1" customWidth="1"/>
    <col min="3375" max="3376" width="4.28515625" style="89" customWidth="1"/>
    <col min="3377" max="3378" width="14.5703125" style="89" customWidth="1"/>
    <col min="3379" max="3379" width="4" style="89" customWidth="1"/>
    <col min="3380" max="3382" width="9.42578125" style="89" customWidth="1"/>
    <col min="3383" max="3383" width="3.85546875" style="89" customWidth="1"/>
    <col min="3384" max="3384" width="31.140625" style="89" customWidth="1"/>
    <col min="3385" max="3584" width="11.42578125" style="89"/>
    <col min="3585" max="3585" width="1.140625" style="89" customWidth="1"/>
    <col min="3586" max="3588" width="5.140625" style="89" customWidth="1"/>
    <col min="3589" max="3589" width="4" style="89" customWidth="1"/>
    <col min="3590" max="3592" width="3.7109375" style="89" customWidth="1"/>
    <col min="3593" max="3595" width="4.5703125" style="89" customWidth="1"/>
    <col min="3596" max="3597" width="3.28515625" style="89" bestFit="1" customWidth="1"/>
    <col min="3598" max="3601" width="0" style="89" hidden="1" customWidth="1"/>
    <col min="3602" max="3602" width="4.28515625" style="89" customWidth="1"/>
    <col min="3603" max="3605" width="7" style="89" customWidth="1"/>
    <col min="3606" max="3608" width="2.7109375" style="89" customWidth="1"/>
    <col min="3609" max="3609" width="2.85546875" style="89" customWidth="1"/>
    <col min="3610" max="3615" width="2.7109375" style="89" customWidth="1"/>
    <col min="3616" max="3625" width="0" style="89" hidden="1" customWidth="1"/>
    <col min="3626" max="3626" width="4.28515625" style="89" customWidth="1"/>
    <col min="3627" max="3627" width="0" style="89" hidden="1" customWidth="1"/>
    <col min="3628" max="3628" width="3.28515625" style="89" bestFit="1" customWidth="1"/>
    <col min="3629" max="3629" width="0" style="89" hidden="1" customWidth="1"/>
    <col min="3630" max="3630" width="3.28515625" style="89" bestFit="1" customWidth="1"/>
    <col min="3631" max="3632" width="4.28515625" style="89" customWidth="1"/>
    <col min="3633" max="3634" width="14.5703125" style="89" customWidth="1"/>
    <col min="3635" max="3635" width="4" style="89" customWidth="1"/>
    <col min="3636" max="3638" width="9.42578125" style="89" customWidth="1"/>
    <col min="3639" max="3639" width="3.85546875" style="89" customWidth="1"/>
    <col min="3640" max="3640" width="31.140625" style="89" customWidth="1"/>
    <col min="3641" max="3840" width="11.42578125" style="89"/>
    <col min="3841" max="3841" width="1.140625" style="89" customWidth="1"/>
    <col min="3842" max="3844" width="5.140625" style="89" customWidth="1"/>
    <col min="3845" max="3845" width="4" style="89" customWidth="1"/>
    <col min="3846" max="3848" width="3.7109375" style="89" customWidth="1"/>
    <col min="3849" max="3851" width="4.5703125" style="89" customWidth="1"/>
    <col min="3852" max="3853" width="3.28515625" style="89" bestFit="1" customWidth="1"/>
    <col min="3854" max="3857" width="0" style="89" hidden="1" customWidth="1"/>
    <col min="3858" max="3858" width="4.28515625" style="89" customWidth="1"/>
    <col min="3859" max="3861" width="7" style="89" customWidth="1"/>
    <col min="3862" max="3864" width="2.7109375" style="89" customWidth="1"/>
    <col min="3865" max="3865" width="2.85546875" style="89" customWidth="1"/>
    <col min="3866" max="3871" width="2.7109375" style="89" customWidth="1"/>
    <col min="3872" max="3881" width="0" style="89" hidden="1" customWidth="1"/>
    <col min="3882" max="3882" width="4.28515625" style="89" customWidth="1"/>
    <col min="3883" max="3883" width="0" style="89" hidden="1" customWidth="1"/>
    <col min="3884" max="3884" width="3.28515625" style="89" bestFit="1" customWidth="1"/>
    <col min="3885" max="3885" width="0" style="89" hidden="1" customWidth="1"/>
    <col min="3886" max="3886" width="3.28515625" style="89" bestFit="1" customWidth="1"/>
    <col min="3887" max="3888" width="4.28515625" style="89" customWidth="1"/>
    <col min="3889" max="3890" width="14.5703125" style="89" customWidth="1"/>
    <col min="3891" max="3891" width="4" style="89" customWidth="1"/>
    <col min="3892" max="3894" width="9.42578125" style="89" customWidth="1"/>
    <col min="3895" max="3895" width="3.85546875" style="89" customWidth="1"/>
    <col min="3896" max="3896" width="31.140625" style="89" customWidth="1"/>
    <col min="3897" max="4096" width="11.42578125" style="89"/>
    <col min="4097" max="4097" width="1.140625" style="89" customWidth="1"/>
    <col min="4098" max="4100" width="5.140625" style="89" customWidth="1"/>
    <col min="4101" max="4101" width="4" style="89" customWidth="1"/>
    <col min="4102" max="4104" width="3.7109375" style="89" customWidth="1"/>
    <col min="4105" max="4107" width="4.5703125" style="89" customWidth="1"/>
    <col min="4108" max="4109" width="3.28515625" style="89" bestFit="1" customWidth="1"/>
    <col min="4110" max="4113" width="0" style="89" hidden="1" customWidth="1"/>
    <col min="4114" max="4114" width="4.28515625" style="89" customWidth="1"/>
    <col min="4115" max="4117" width="7" style="89" customWidth="1"/>
    <col min="4118" max="4120" width="2.7109375" style="89" customWidth="1"/>
    <col min="4121" max="4121" width="2.85546875" style="89" customWidth="1"/>
    <col min="4122" max="4127" width="2.7109375" style="89" customWidth="1"/>
    <col min="4128" max="4137" width="0" style="89" hidden="1" customWidth="1"/>
    <col min="4138" max="4138" width="4.28515625" style="89" customWidth="1"/>
    <col min="4139" max="4139" width="0" style="89" hidden="1" customWidth="1"/>
    <col min="4140" max="4140" width="3.28515625" style="89" bestFit="1" customWidth="1"/>
    <col min="4141" max="4141" width="0" style="89" hidden="1" customWidth="1"/>
    <col min="4142" max="4142" width="3.28515625" style="89" bestFit="1" customWidth="1"/>
    <col min="4143" max="4144" width="4.28515625" style="89" customWidth="1"/>
    <col min="4145" max="4146" width="14.5703125" style="89" customWidth="1"/>
    <col min="4147" max="4147" width="4" style="89" customWidth="1"/>
    <col min="4148" max="4150" width="9.42578125" style="89" customWidth="1"/>
    <col min="4151" max="4151" width="3.85546875" style="89" customWidth="1"/>
    <col min="4152" max="4152" width="31.140625" style="89" customWidth="1"/>
    <col min="4153" max="4352" width="11.42578125" style="89"/>
    <col min="4353" max="4353" width="1.140625" style="89" customWidth="1"/>
    <col min="4354" max="4356" width="5.140625" style="89" customWidth="1"/>
    <col min="4357" max="4357" width="4" style="89" customWidth="1"/>
    <col min="4358" max="4360" width="3.7109375" style="89" customWidth="1"/>
    <col min="4361" max="4363" width="4.5703125" style="89" customWidth="1"/>
    <col min="4364" max="4365" width="3.28515625" style="89" bestFit="1" customWidth="1"/>
    <col min="4366" max="4369" width="0" style="89" hidden="1" customWidth="1"/>
    <col min="4370" max="4370" width="4.28515625" style="89" customWidth="1"/>
    <col min="4371" max="4373" width="7" style="89" customWidth="1"/>
    <col min="4374" max="4376" width="2.7109375" style="89" customWidth="1"/>
    <col min="4377" max="4377" width="2.85546875" style="89" customWidth="1"/>
    <col min="4378" max="4383" width="2.7109375" style="89" customWidth="1"/>
    <col min="4384" max="4393" width="0" style="89" hidden="1" customWidth="1"/>
    <col min="4394" max="4394" width="4.28515625" style="89" customWidth="1"/>
    <col min="4395" max="4395" width="0" style="89" hidden="1" customWidth="1"/>
    <col min="4396" max="4396" width="3.28515625" style="89" bestFit="1" customWidth="1"/>
    <col min="4397" max="4397" width="0" style="89" hidden="1" customWidth="1"/>
    <col min="4398" max="4398" width="3.28515625" style="89" bestFit="1" customWidth="1"/>
    <col min="4399" max="4400" width="4.28515625" style="89" customWidth="1"/>
    <col min="4401" max="4402" width="14.5703125" style="89" customWidth="1"/>
    <col min="4403" max="4403" width="4" style="89" customWidth="1"/>
    <col min="4404" max="4406" width="9.42578125" style="89" customWidth="1"/>
    <col min="4407" max="4407" width="3.85546875" style="89" customWidth="1"/>
    <col min="4408" max="4408" width="31.140625" style="89" customWidth="1"/>
    <col min="4409" max="4608" width="11.42578125" style="89"/>
    <col min="4609" max="4609" width="1.140625" style="89" customWidth="1"/>
    <col min="4610" max="4612" width="5.140625" style="89" customWidth="1"/>
    <col min="4613" max="4613" width="4" style="89" customWidth="1"/>
    <col min="4614" max="4616" width="3.7109375" style="89" customWidth="1"/>
    <col min="4617" max="4619" width="4.5703125" style="89" customWidth="1"/>
    <col min="4620" max="4621" width="3.28515625" style="89" bestFit="1" customWidth="1"/>
    <col min="4622" max="4625" width="0" style="89" hidden="1" customWidth="1"/>
    <col min="4626" max="4626" width="4.28515625" style="89" customWidth="1"/>
    <col min="4627" max="4629" width="7" style="89" customWidth="1"/>
    <col min="4630" max="4632" width="2.7109375" style="89" customWidth="1"/>
    <col min="4633" max="4633" width="2.85546875" style="89" customWidth="1"/>
    <col min="4634" max="4639" width="2.7109375" style="89" customWidth="1"/>
    <col min="4640" max="4649" width="0" style="89" hidden="1" customWidth="1"/>
    <col min="4650" max="4650" width="4.28515625" style="89" customWidth="1"/>
    <col min="4651" max="4651" width="0" style="89" hidden="1" customWidth="1"/>
    <col min="4652" max="4652" width="3.28515625" style="89" bestFit="1" customWidth="1"/>
    <col min="4653" max="4653" width="0" style="89" hidden="1" customWidth="1"/>
    <col min="4654" max="4654" width="3.28515625" style="89" bestFit="1" customWidth="1"/>
    <col min="4655" max="4656" width="4.28515625" style="89" customWidth="1"/>
    <col min="4657" max="4658" width="14.5703125" style="89" customWidth="1"/>
    <col min="4659" max="4659" width="4" style="89" customWidth="1"/>
    <col min="4660" max="4662" width="9.42578125" style="89" customWidth="1"/>
    <col min="4663" max="4663" width="3.85546875" style="89" customWidth="1"/>
    <col min="4664" max="4664" width="31.140625" style="89" customWidth="1"/>
    <col min="4665" max="4864" width="11.42578125" style="89"/>
    <col min="4865" max="4865" width="1.140625" style="89" customWidth="1"/>
    <col min="4866" max="4868" width="5.140625" style="89" customWidth="1"/>
    <col min="4869" max="4869" width="4" style="89" customWidth="1"/>
    <col min="4870" max="4872" width="3.7109375" style="89" customWidth="1"/>
    <col min="4873" max="4875" width="4.5703125" style="89" customWidth="1"/>
    <col min="4876" max="4877" width="3.28515625" style="89" bestFit="1" customWidth="1"/>
    <col min="4878" max="4881" width="0" style="89" hidden="1" customWidth="1"/>
    <col min="4882" max="4882" width="4.28515625" style="89" customWidth="1"/>
    <col min="4883" max="4885" width="7" style="89" customWidth="1"/>
    <col min="4886" max="4888" width="2.7109375" style="89" customWidth="1"/>
    <col min="4889" max="4889" width="2.85546875" style="89" customWidth="1"/>
    <col min="4890" max="4895" width="2.7109375" style="89" customWidth="1"/>
    <col min="4896" max="4905" width="0" style="89" hidden="1" customWidth="1"/>
    <col min="4906" max="4906" width="4.28515625" style="89" customWidth="1"/>
    <col min="4907" max="4907" width="0" style="89" hidden="1" customWidth="1"/>
    <col min="4908" max="4908" width="3.28515625" style="89" bestFit="1" customWidth="1"/>
    <col min="4909" max="4909" width="0" style="89" hidden="1" customWidth="1"/>
    <col min="4910" max="4910" width="3.28515625" style="89" bestFit="1" customWidth="1"/>
    <col min="4911" max="4912" width="4.28515625" style="89" customWidth="1"/>
    <col min="4913" max="4914" width="14.5703125" style="89" customWidth="1"/>
    <col min="4915" max="4915" width="4" style="89" customWidth="1"/>
    <col min="4916" max="4918" width="9.42578125" style="89" customWidth="1"/>
    <col min="4919" max="4919" width="3.85546875" style="89" customWidth="1"/>
    <col min="4920" max="4920" width="31.140625" style="89" customWidth="1"/>
    <col min="4921" max="5120" width="11.42578125" style="89"/>
    <col min="5121" max="5121" width="1.140625" style="89" customWidth="1"/>
    <col min="5122" max="5124" width="5.140625" style="89" customWidth="1"/>
    <col min="5125" max="5125" width="4" style="89" customWidth="1"/>
    <col min="5126" max="5128" width="3.7109375" style="89" customWidth="1"/>
    <col min="5129" max="5131" width="4.5703125" style="89" customWidth="1"/>
    <col min="5132" max="5133" width="3.28515625" style="89" bestFit="1" customWidth="1"/>
    <col min="5134" max="5137" width="0" style="89" hidden="1" customWidth="1"/>
    <col min="5138" max="5138" width="4.28515625" style="89" customWidth="1"/>
    <col min="5139" max="5141" width="7" style="89" customWidth="1"/>
    <col min="5142" max="5144" width="2.7109375" style="89" customWidth="1"/>
    <col min="5145" max="5145" width="2.85546875" style="89" customWidth="1"/>
    <col min="5146" max="5151" width="2.7109375" style="89" customWidth="1"/>
    <col min="5152" max="5161" width="0" style="89" hidden="1" customWidth="1"/>
    <col min="5162" max="5162" width="4.28515625" style="89" customWidth="1"/>
    <col min="5163" max="5163" width="0" style="89" hidden="1" customWidth="1"/>
    <col min="5164" max="5164" width="3.28515625" style="89" bestFit="1" customWidth="1"/>
    <col min="5165" max="5165" width="0" style="89" hidden="1" customWidth="1"/>
    <col min="5166" max="5166" width="3.28515625" style="89" bestFit="1" customWidth="1"/>
    <col min="5167" max="5168" width="4.28515625" style="89" customWidth="1"/>
    <col min="5169" max="5170" width="14.5703125" style="89" customWidth="1"/>
    <col min="5171" max="5171" width="4" style="89" customWidth="1"/>
    <col min="5172" max="5174" width="9.42578125" style="89" customWidth="1"/>
    <col min="5175" max="5175" width="3.85546875" style="89" customWidth="1"/>
    <col min="5176" max="5176" width="31.140625" style="89" customWidth="1"/>
    <col min="5177" max="5376" width="11.42578125" style="89"/>
    <col min="5377" max="5377" width="1.140625" style="89" customWidth="1"/>
    <col min="5378" max="5380" width="5.140625" style="89" customWidth="1"/>
    <col min="5381" max="5381" width="4" style="89" customWidth="1"/>
    <col min="5382" max="5384" width="3.7109375" style="89" customWidth="1"/>
    <col min="5385" max="5387" width="4.5703125" style="89" customWidth="1"/>
    <col min="5388" max="5389" width="3.28515625" style="89" bestFit="1" customWidth="1"/>
    <col min="5390" max="5393" width="0" style="89" hidden="1" customWidth="1"/>
    <col min="5394" max="5394" width="4.28515625" style="89" customWidth="1"/>
    <col min="5395" max="5397" width="7" style="89" customWidth="1"/>
    <col min="5398" max="5400" width="2.7109375" style="89" customWidth="1"/>
    <col min="5401" max="5401" width="2.85546875" style="89" customWidth="1"/>
    <col min="5402" max="5407" width="2.7109375" style="89" customWidth="1"/>
    <col min="5408" max="5417" width="0" style="89" hidden="1" customWidth="1"/>
    <col min="5418" max="5418" width="4.28515625" style="89" customWidth="1"/>
    <col min="5419" max="5419" width="0" style="89" hidden="1" customWidth="1"/>
    <col min="5420" max="5420" width="3.28515625" style="89" bestFit="1" customWidth="1"/>
    <col min="5421" max="5421" width="0" style="89" hidden="1" customWidth="1"/>
    <col min="5422" max="5422" width="3.28515625" style="89" bestFit="1" customWidth="1"/>
    <col min="5423" max="5424" width="4.28515625" style="89" customWidth="1"/>
    <col min="5425" max="5426" width="14.5703125" style="89" customWidth="1"/>
    <col min="5427" max="5427" width="4" style="89" customWidth="1"/>
    <col min="5428" max="5430" width="9.42578125" style="89" customWidth="1"/>
    <col min="5431" max="5431" width="3.85546875" style="89" customWidth="1"/>
    <col min="5432" max="5432" width="31.140625" style="89" customWidth="1"/>
    <col min="5433" max="5632" width="11.42578125" style="89"/>
    <col min="5633" max="5633" width="1.140625" style="89" customWidth="1"/>
    <col min="5634" max="5636" width="5.140625" style="89" customWidth="1"/>
    <col min="5637" max="5637" width="4" style="89" customWidth="1"/>
    <col min="5638" max="5640" width="3.7109375" style="89" customWidth="1"/>
    <col min="5641" max="5643" width="4.5703125" style="89" customWidth="1"/>
    <col min="5644" max="5645" width="3.28515625" style="89" bestFit="1" customWidth="1"/>
    <col min="5646" max="5649" width="0" style="89" hidden="1" customWidth="1"/>
    <col min="5650" max="5650" width="4.28515625" style="89" customWidth="1"/>
    <col min="5651" max="5653" width="7" style="89" customWidth="1"/>
    <col min="5654" max="5656" width="2.7109375" style="89" customWidth="1"/>
    <col min="5657" max="5657" width="2.85546875" style="89" customWidth="1"/>
    <col min="5658" max="5663" width="2.7109375" style="89" customWidth="1"/>
    <col min="5664" max="5673" width="0" style="89" hidden="1" customWidth="1"/>
    <col min="5674" max="5674" width="4.28515625" style="89" customWidth="1"/>
    <col min="5675" max="5675" width="0" style="89" hidden="1" customWidth="1"/>
    <col min="5676" max="5676" width="3.28515625" style="89" bestFit="1" customWidth="1"/>
    <col min="5677" max="5677" width="0" style="89" hidden="1" customWidth="1"/>
    <col min="5678" max="5678" width="3.28515625" style="89" bestFit="1" customWidth="1"/>
    <col min="5679" max="5680" width="4.28515625" style="89" customWidth="1"/>
    <col min="5681" max="5682" width="14.5703125" style="89" customWidth="1"/>
    <col min="5683" max="5683" width="4" style="89" customWidth="1"/>
    <col min="5684" max="5686" width="9.42578125" style="89" customWidth="1"/>
    <col min="5687" max="5687" width="3.85546875" style="89" customWidth="1"/>
    <col min="5688" max="5688" width="31.140625" style="89" customWidth="1"/>
    <col min="5689" max="5888" width="11.42578125" style="89"/>
    <col min="5889" max="5889" width="1.140625" style="89" customWidth="1"/>
    <col min="5890" max="5892" width="5.140625" style="89" customWidth="1"/>
    <col min="5893" max="5893" width="4" style="89" customWidth="1"/>
    <col min="5894" max="5896" width="3.7109375" style="89" customWidth="1"/>
    <col min="5897" max="5899" width="4.5703125" style="89" customWidth="1"/>
    <col min="5900" max="5901" width="3.28515625" style="89" bestFit="1" customWidth="1"/>
    <col min="5902" max="5905" width="0" style="89" hidden="1" customWidth="1"/>
    <col min="5906" max="5906" width="4.28515625" style="89" customWidth="1"/>
    <col min="5907" max="5909" width="7" style="89" customWidth="1"/>
    <col min="5910" max="5912" width="2.7109375" style="89" customWidth="1"/>
    <col min="5913" max="5913" width="2.85546875" style="89" customWidth="1"/>
    <col min="5914" max="5919" width="2.7109375" style="89" customWidth="1"/>
    <col min="5920" max="5929" width="0" style="89" hidden="1" customWidth="1"/>
    <col min="5930" max="5930" width="4.28515625" style="89" customWidth="1"/>
    <col min="5931" max="5931" width="0" style="89" hidden="1" customWidth="1"/>
    <col min="5932" max="5932" width="3.28515625" style="89" bestFit="1" customWidth="1"/>
    <col min="5933" max="5933" width="0" style="89" hidden="1" customWidth="1"/>
    <col min="5934" max="5934" width="3.28515625" style="89" bestFit="1" customWidth="1"/>
    <col min="5935" max="5936" width="4.28515625" style="89" customWidth="1"/>
    <col min="5937" max="5938" width="14.5703125" style="89" customWidth="1"/>
    <col min="5939" max="5939" width="4" style="89" customWidth="1"/>
    <col min="5940" max="5942" width="9.42578125" style="89" customWidth="1"/>
    <col min="5943" max="5943" width="3.85546875" style="89" customWidth="1"/>
    <col min="5944" max="5944" width="31.140625" style="89" customWidth="1"/>
    <col min="5945" max="6144" width="11.42578125" style="89"/>
    <col min="6145" max="6145" width="1.140625" style="89" customWidth="1"/>
    <col min="6146" max="6148" width="5.140625" style="89" customWidth="1"/>
    <col min="6149" max="6149" width="4" style="89" customWidth="1"/>
    <col min="6150" max="6152" width="3.7109375" style="89" customWidth="1"/>
    <col min="6153" max="6155" width="4.5703125" style="89" customWidth="1"/>
    <col min="6156" max="6157" width="3.28515625" style="89" bestFit="1" customWidth="1"/>
    <col min="6158" max="6161" width="0" style="89" hidden="1" customWidth="1"/>
    <col min="6162" max="6162" width="4.28515625" style="89" customWidth="1"/>
    <col min="6163" max="6165" width="7" style="89" customWidth="1"/>
    <col min="6166" max="6168" width="2.7109375" style="89" customWidth="1"/>
    <col min="6169" max="6169" width="2.85546875" style="89" customWidth="1"/>
    <col min="6170" max="6175" width="2.7109375" style="89" customWidth="1"/>
    <col min="6176" max="6185" width="0" style="89" hidden="1" customWidth="1"/>
    <col min="6186" max="6186" width="4.28515625" style="89" customWidth="1"/>
    <col min="6187" max="6187" width="0" style="89" hidden="1" customWidth="1"/>
    <col min="6188" max="6188" width="3.28515625" style="89" bestFit="1" customWidth="1"/>
    <col min="6189" max="6189" width="0" style="89" hidden="1" customWidth="1"/>
    <col min="6190" max="6190" width="3.28515625" style="89" bestFit="1" customWidth="1"/>
    <col min="6191" max="6192" width="4.28515625" style="89" customWidth="1"/>
    <col min="6193" max="6194" width="14.5703125" style="89" customWidth="1"/>
    <col min="6195" max="6195" width="4" style="89" customWidth="1"/>
    <col min="6196" max="6198" width="9.42578125" style="89" customWidth="1"/>
    <col min="6199" max="6199" width="3.85546875" style="89" customWidth="1"/>
    <col min="6200" max="6200" width="31.140625" style="89" customWidth="1"/>
    <col min="6201" max="6400" width="11.42578125" style="89"/>
    <col min="6401" max="6401" width="1.140625" style="89" customWidth="1"/>
    <col min="6402" max="6404" width="5.140625" style="89" customWidth="1"/>
    <col min="6405" max="6405" width="4" style="89" customWidth="1"/>
    <col min="6406" max="6408" width="3.7109375" style="89" customWidth="1"/>
    <col min="6409" max="6411" width="4.5703125" style="89" customWidth="1"/>
    <col min="6412" max="6413" width="3.28515625" style="89" bestFit="1" customWidth="1"/>
    <col min="6414" max="6417" width="0" style="89" hidden="1" customWidth="1"/>
    <col min="6418" max="6418" width="4.28515625" style="89" customWidth="1"/>
    <col min="6419" max="6421" width="7" style="89" customWidth="1"/>
    <col min="6422" max="6424" width="2.7109375" style="89" customWidth="1"/>
    <col min="6425" max="6425" width="2.85546875" style="89" customWidth="1"/>
    <col min="6426" max="6431" width="2.7109375" style="89" customWidth="1"/>
    <col min="6432" max="6441" width="0" style="89" hidden="1" customWidth="1"/>
    <col min="6442" max="6442" width="4.28515625" style="89" customWidth="1"/>
    <col min="6443" max="6443" width="0" style="89" hidden="1" customWidth="1"/>
    <col min="6444" max="6444" width="3.28515625" style="89" bestFit="1" customWidth="1"/>
    <col min="6445" max="6445" width="0" style="89" hidden="1" customWidth="1"/>
    <col min="6446" max="6446" width="3.28515625" style="89" bestFit="1" customWidth="1"/>
    <col min="6447" max="6448" width="4.28515625" style="89" customWidth="1"/>
    <col min="6449" max="6450" width="14.5703125" style="89" customWidth="1"/>
    <col min="6451" max="6451" width="4" style="89" customWidth="1"/>
    <col min="6452" max="6454" width="9.42578125" style="89" customWidth="1"/>
    <col min="6455" max="6455" width="3.85546875" style="89" customWidth="1"/>
    <col min="6456" max="6456" width="31.140625" style="89" customWidth="1"/>
    <col min="6457" max="6656" width="11.42578125" style="89"/>
    <col min="6657" max="6657" width="1.140625" style="89" customWidth="1"/>
    <col min="6658" max="6660" width="5.140625" style="89" customWidth="1"/>
    <col min="6661" max="6661" width="4" style="89" customWidth="1"/>
    <col min="6662" max="6664" width="3.7109375" style="89" customWidth="1"/>
    <col min="6665" max="6667" width="4.5703125" style="89" customWidth="1"/>
    <col min="6668" max="6669" width="3.28515625" style="89" bestFit="1" customWidth="1"/>
    <col min="6670" max="6673" width="0" style="89" hidden="1" customWidth="1"/>
    <col min="6674" max="6674" width="4.28515625" style="89" customWidth="1"/>
    <col min="6675" max="6677" width="7" style="89" customWidth="1"/>
    <col min="6678" max="6680" width="2.7109375" style="89" customWidth="1"/>
    <col min="6681" max="6681" width="2.85546875" style="89" customWidth="1"/>
    <col min="6682" max="6687" width="2.7109375" style="89" customWidth="1"/>
    <col min="6688" max="6697" width="0" style="89" hidden="1" customWidth="1"/>
    <col min="6698" max="6698" width="4.28515625" style="89" customWidth="1"/>
    <col min="6699" max="6699" width="0" style="89" hidden="1" customWidth="1"/>
    <col min="6700" max="6700" width="3.28515625" style="89" bestFit="1" customWidth="1"/>
    <col min="6701" max="6701" width="0" style="89" hidden="1" customWidth="1"/>
    <col min="6702" max="6702" width="3.28515625" style="89" bestFit="1" customWidth="1"/>
    <col min="6703" max="6704" width="4.28515625" style="89" customWidth="1"/>
    <col min="6705" max="6706" width="14.5703125" style="89" customWidth="1"/>
    <col min="6707" max="6707" width="4" style="89" customWidth="1"/>
    <col min="6708" max="6710" width="9.42578125" style="89" customWidth="1"/>
    <col min="6711" max="6711" width="3.85546875" style="89" customWidth="1"/>
    <col min="6712" max="6712" width="31.140625" style="89" customWidth="1"/>
    <col min="6713" max="6912" width="11.42578125" style="89"/>
    <col min="6913" max="6913" width="1.140625" style="89" customWidth="1"/>
    <col min="6914" max="6916" width="5.140625" style="89" customWidth="1"/>
    <col min="6917" max="6917" width="4" style="89" customWidth="1"/>
    <col min="6918" max="6920" width="3.7109375" style="89" customWidth="1"/>
    <col min="6921" max="6923" width="4.5703125" style="89" customWidth="1"/>
    <col min="6924" max="6925" width="3.28515625" style="89" bestFit="1" customWidth="1"/>
    <col min="6926" max="6929" width="0" style="89" hidden="1" customWidth="1"/>
    <col min="6930" max="6930" width="4.28515625" style="89" customWidth="1"/>
    <col min="6931" max="6933" width="7" style="89" customWidth="1"/>
    <col min="6934" max="6936" width="2.7109375" style="89" customWidth="1"/>
    <col min="6937" max="6937" width="2.85546875" style="89" customWidth="1"/>
    <col min="6938" max="6943" width="2.7109375" style="89" customWidth="1"/>
    <col min="6944" max="6953" width="0" style="89" hidden="1" customWidth="1"/>
    <col min="6954" max="6954" width="4.28515625" style="89" customWidth="1"/>
    <col min="6955" max="6955" width="0" style="89" hidden="1" customWidth="1"/>
    <col min="6956" max="6956" width="3.28515625" style="89" bestFit="1" customWidth="1"/>
    <col min="6957" max="6957" width="0" style="89" hidden="1" customWidth="1"/>
    <col min="6958" max="6958" width="3.28515625" style="89" bestFit="1" customWidth="1"/>
    <col min="6959" max="6960" width="4.28515625" style="89" customWidth="1"/>
    <col min="6961" max="6962" width="14.5703125" style="89" customWidth="1"/>
    <col min="6963" max="6963" width="4" style="89" customWidth="1"/>
    <col min="6964" max="6966" width="9.42578125" style="89" customWidth="1"/>
    <col min="6967" max="6967" width="3.85546875" style="89" customWidth="1"/>
    <col min="6968" max="6968" width="31.140625" style="89" customWidth="1"/>
    <col min="6969" max="7168" width="11.42578125" style="89"/>
    <col min="7169" max="7169" width="1.140625" style="89" customWidth="1"/>
    <col min="7170" max="7172" width="5.140625" style="89" customWidth="1"/>
    <col min="7173" max="7173" width="4" style="89" customWidth="1"/>
    <col min="7174" max="7176" width="3.7109375" style="89" customWidth="1"/>
    <col min="7177" max="7179" width="4.5703125" style="89" customWidth="1"/>
    <col min="7180" max="7181" width="3.28515625" style="89" bestFit="1" customWidth="1"/>
    <col min="7182" max="7185" width="0" style="89" hidden="1" customWidth="1"/>
    <col min="7186" max="7186" width="4.28515625" style="89" customWidth="1"/>
    <col min="7187" max="7189" width="7" style="89" customWidth="1"/>
    <col min="7190" max="7192" width="2.7109375" style="89" customWidth="1"/>
    <col min="7193" max="7193" width="2.85546875" style="89" customWidth="1"/>
    <col min="7194" max="7199" width="2.7109375" style="89" customWidth="1"/>
    <col min="7200" max="7209" width="0" style="89" hidden="1" customWidth="1"/>
    <col min="7210" max="7210" width="4.28515625" style="89" customWidth="1"/>
    <col min="7211" max="7211" width="0" style="89" hidden="1" customWidth="1"/>
    <col min="7212" max="7212" width="3.28515625" style="89" bestFit="1" customWidth="1"/>
    <col min="7213" max="7213" width="0" style="89" hidden="1" customWidth="1"/>
    <col min="7214" max="7214" width="3.28515625" style="89" bestFit="1" customWidth="1"/>
    <col min="7215" max="7216" width="4.28515625" style="89" customWidth="1"/>
    <col min="7217" max="7218" width="14.5703125" style="89" customWidth="1"/>
    <col min="7219" max="7219" width="4" style="89" customWidth="1"/>
    <col min="7220" max="7222" width="9.42578125" style="89" customWidth="1"/>
    <col min="7223" max="7223" width="3.85546875" style="89" customWidth="1"/>
    <col min="7224" max="7224" width="31.140625" style="89" customWidth="1"/>
    <col min="7225" max="7424" width="11.42578125" style="89"/>
    <col min="7425" max="7425" width="1.140625" style="89" customWidth="1"/>
    <col min="7426" max="7428" width="5.140625" style="89" customWidth="1"/>
    <col min="7429" max="7429" width="4" style="89" customWidth="1"/>
    <col min="7430" max="7432" width="3.7109375" style="89" customWidth="1"/>
    <col min="7433" max="7435" width="4.5703125" style="89" customWidth="1"/>
    <col min="7436" max="7437" width="3.28515625" style="89" bestFit="1" customWidth="1"/>
    <col min="7438" max="7441" width="0" style="89" hidden="1" customWidth="1"/>
    <col min="7442" max="7442" width="4.28515625" style="89" customWidth="1"/>
    <col min="7443" max="7445" width="7" style="89" customWidth="1"/>
    <col min="7446" max="7448" width="2.7109375" style="89" customWidth="1"/>
    <col min="7449" max="7449" width="2.85546875" style="89" customWidth="1"/>
    <col min="7450" max="7455" width="2.7109375" style="89" customWidth="1"/>
    <col min="7456" max="7465" width="0" style="89" hidden="1" customWidth="1"/>
    <col min="7466" max="7466" width="4.28515625" style="89" customWidth="1"/>
    <col min="7467" max="7467" width="0" style="89" hidden="1" customWidth="1"/>
    <col min="7468" max="7468" width="3.28515625" style="89" bestFit="1" customWidth="1"/>
    <col min="7469" max="7469" width="0" style="89" hidden="1" customWidth="1"/>
    <col min="7470" max="7470" width="3.28515625" style="89" bestFit="1" customWidth="1"/>
    <col min="7471" max="7472" width="4.28515625" style="89" customWidth="1"/>
    <col min="7473" max="7474" width="14.5703125" style="89" customWidth="1"/>
    <col min="7475" max="7475" width="4" style="89" customWidth="1"/>
    <col min="7476" max="7478" width="9.42578125" style="89" customWidth="1"/>
    <col min="7479" max="7479" width="3.85546875" style="89" customWidth="1"/>
    <col min="7480" max="7480" width="31.140625" style="89" customWidth="1"/>
    <col min="7481" max="7680" width="11.42578125" style="89"/>
    <col min="7681" max="7681" width="1.140625" style="89" customWidth="1"/>
    <col min="7682" max="7684" width="5.140625" style="89" customWidth="1"/>
    <col min="7685" max="7685" width="4" style="89" customWidth="1"/>
    <col min="7686" max="7688" width="3.7109375" style="89" customWidth="1"/>
    <col min="7689" max="7691" width="4.5703125" style="89" customWidth="1"/>
    <col min="7692" max="7693" width="3.28515625" style="89" bestFit="1" customWidth="1"/>
    <col min="7694" max="7697" width="0" style="89" hidden="1" customWidth="1"/>
    <col min="7698" max="7698" width="4.28515625" style="89" customWidth="1"/>
    <col min="7699" max="7701" width="7" style="89" customWidth="1"/>
    <col min="7702" max="7704" width="2.7109375" style="89" customWidth="1"/>
    <col min="7705" max="7705" width="2.85546875" style="89" customWidth="1"/>
    <col min="7706" max="7711" width="2.7109375" style="89" customWidth="1"/>
    <col min="7712" max="7721" width="0" style="89" hidden="1" customWidth="1"/>
    <col min="7722" max="7722" width="4.28515625" style="89" customWidth="1"/>
    <col min="7723" max="7723" width="0" style="89" hidden="1" customWidth="1"/>
    <col min="7724" max="7724" width="3.28515625" style="89" bestFit="1" customWidth="1"/>
    <col min="7725" max="7725" width="0" style="89" hidden="1" customWidth="1"/>
    <col min="7726" max="7726" width="3.28515625" style="89" bestFit="1" customWidth="1"/>
    <col min="7727" max="7728" width="4.28515625" style="89" customWidth="1"/>
    <col min="7729" max="7730" width="14.5703125" style="89" customWidth="1"/>
    <col min="7731" max="7731" width="4" style="89" customWidth="1"/>
    <col min="7732" max="7734" width="9.42578125" style="89" customWidth="1"/>
    <col min="7735" max="7735" width="3.85546875" style="89" customWidth="1"/>
    <col min="7736" max="7736" width="31.140625" style="89" customWidth="1"/>
    <col min="7737" max="7936" width="11.42578125" style="89"/>
    <col min="7937" max="7937" width="1.140625" style="89" customWidth="1"/>
    <col min="7938" max="7940" width="5.140625" style="89" customWidth="1"/>
    <col min="7941" max="7941" width="4" style="89" customWidth="1"/>
    <col min="7942" max="7944" width="3.7109375" style="89" customWidth="1"/>
    <col min="7945" max="7947" width="4.5703125" style="89" customWidth="1"/>
    <col min="7948" max="7949" width="3.28515625" style="89" bestFit="1" customWidth="1"/>
    <col min="7950" max="7953" width="0" style="89" hidden="1" customWidth="1"/>
    <col min="7954" max="7954" width="4.28515625" style="89" customWidth="1"/>
    <col min="7955" max="7957" width="7" style="89" customWidth="1"/>
    <col min="7958" max="7960" width="2.7109375" style="89" customWidth="1"/>
    <col min="7961" max="7961" width="2.85546875" style="89" customWidth="1"/>
    <col min="7962" max="7967" width="2.7109375" style="89" customWidth="1"/>
    <col min="7968" max="7977" width="0" style="89" hidden="1" customWidth="1"/>
    <col min="7978" max="7978" width="4.28515625" style="89" customWidth="1"/>
    <col min="7979" max="7979" width="0" style="89" hidden="1" customWidth="1"/>
    <col min="7980" max="7980" width="3.28515625" style="89" bestFit="1" customWidth="1"/>
    <col min="7981" max="7981" width="0" style="89" hidden="1" customWidth="1"/>
    <col min="7982" max="7982" width="3.28515625" style="89" bestFit="1" customWidth="1"/>
    <col min="7983" max="7984" width="4.28515625" style="89" customWidth="1"/>
    <col min="7985" max="7986" width="14.5703125" style="89" customWidth="1"/>
    <col min="7987" max="7987" width="4" style="89" customWidth="1"/>
    <col min="7988" max="7990" width="9.42578125" style="89" customWidth="1"/>
    <col min="7991" max="7991" width="3.85546875" style="89" customWidth="1"/>
    <col min="7992" max="7992" width="31.140625" style="89" customWidth="1"/>
    <col min="7993" max="8192" width="11.42578125" style="89"/>
    <col min="8193" max="8193" width="1.140625" style="89" customWidth="1"/>
    <col min="8194" max="8196" width="5.140625" style="89" customWidth="1"/>
    <col min="8197" max="8197" width="4" style="89" customWidth="1"/>
    <col min="8198" max="8200" width="3.7109375" style="89" customWidth="1"/>
    <col min="8201" max="8203" width="4.5703125" style="89" customWidth="1"/>
    <col min="8204" max="8205" width="3.28515625" style="89" bestFit="1" customWidth="1"/>
    <col min="8206" max="8209" width="0" style="89" hidden="1" customWidth="1"/>
    <col min="8210" max="8210" width="4.28515625" style="89" customWidth="1"/>
    <col min="8211" max="8213" width="7" style="89" customWidth="1"/>
    <col min="8214" max="8216" width="2.7109375" style="89" customWidth="1"/>
    <col min="8217" max="8217" width="2.85546875" style="89" customWidth="1"/>
    <col min="8218" max="8223" width="2.7109375" style="89" customWidth="1"/>
    <col min="8224" max="8233" width="0" style="89" hidden="1" customWidth="1"/>
    <col min="8234" max="8234" width="4.28515625" style="89" customWidth="1"/>
    <col min="8235" max="8235" width="0" style="89" hidden="1" customWidth="1"/>
    <col min="8236" max="8236" width="3.28515625" style="89" bestFit="1" customWidth="1"/>
    <col min="8237" max="8237" width="0" style="89" hidden="1" customWidth="1"/>
    <col min="8238" max="8238" width="3.28515625" style="89" bestFit="1" customWidth="1"/>
    <col min="8239" max="8240" width="4.28515625" style="89" customWidth="1"/>
    <col min="8241" max="8242" width="14.5703125" style="89" customWidth="1"/>
    <col min="8243" max="8243" width="4" style="89" customWidth="1"/>
    <col min="8244" max="8246" width="9.42578125" style="89" customWidth="1"/>
    <col min="8247" max="8247" width="3.85546875" style="89" customWidth="1"/>
    <col min="8248" max="8248" width="31.140625" style="89" customWidth="1"/>
    <col min="8249" max="8448" width="11.42578125" style="89"/>
    <col min="8449" max="8449" width="1.140625" style="89" customWidth="1"/>
    <col min="8450" max="8452" width="5.140625" style="89" customWidth="1"/>
    <col min="8453" max="8453" width="4" style="89" customWidth="1"/>
    <col min="8454" max="8456" width="3.7109375" style="89" customWidth="1"/>
    <col min="8457" max="8459" width="4.5703125" style="89" customWidth="1"/>
    <col min="8460" max="8461" width="3.28515625" style="89" bestFit="1" customWidth="1"/>
    <col min="8462" max="8465" width="0" style="89" hidden="1" customWidth="1"/>
    <col min="8466" max="8466" width="4.28515625" style="89" customWidth="1"/>
    <col min="8467" max="8469" width="7" style="89" customWidth="1"/>
    <col min="8470" max="8472" width="2.7109375" style="89" customWidth="1"/>
    <col min="8473" max="8473" width="2.85546875" style="89" customWidth="1"/>
    <col min="8474" max="8479" width="2.7109375" style="89" customWidth="1"/>
    <col min="8480" max="8489" width="0" style="89" hidden="1" customWidth="1"/>
    <col min="8490" max="8490" width="4.28515625" style="89" customWidth="1"/>
    <col min="8491" max="8491" width="0" style="89" hidden="1" customWidth="1"/>
    <col min="8492" max="8492" width="3.28515625" style="89" bestFit="1" customWidth="1"/>
    <col min="8493" max="8493" width="0" style="89" hidden="1" customWidth="1"/>
    <col min="8494" max="8494" width="3.28515625" style="89" bestFit="1" customWidth="1"/>
    <col min="8495" max="8496" width="4.28515625" style="89" customWidth="1"/>
    <col min="8497" max="8498" width="14.5703125" style="89" customWidth="1"/>
    <col min="8499" max="8499" width="4" style="89" customWidth="1"/>
    <col min="8500" max="8502" width="9.42578125" style="89" customWidth="1"/>
    <col min="8503" max="8503" width="3.85546875" style="89" customWidth="1"/>
    <col min="8504" max="8504" width="31.140625" style="89" customWidth="1"/>
    <col min="8505" max="8704" width="11.42578125" style="89"/>
    <col min="8705" max="8705" width="1.140625" style="89" customWidth="1"/>
    <col min="8706" max="8708" width="5.140625" style="89" customWidth="1"/>
    <col min="8709" max="8709" width="4" style="89" customWidth="1"/>
    <col min="8710" max="8712" width="3.7109375" style="89" customWidth="1"/>
    <col min="8713" max="8715" width="4.5703125" style="89" customWidth="1"/>
    <col min="8716" max="8717" width="3.28515625" style="89" bestFit="1" customWidth="1"/>
    <col min="8718" max="8721" width="0" style="89" hidden="1" customWidth="1"/>
    <col min="8722" max="8722" width="4.28515625" style="89" customWidth="1"/>
    <col min="8723" max="8725" width="7" style="89" customWidth="1"/>
    <col min="8726" max="8728" width="2.7109375" style="89" customWidth="1"/>
    <col min="8729" max="8729" width="2.85546875" style="89" customWidth="1"/>
    <col min="8730" max="8735" width="2.7109375" style="89" customWidth="1"/>
    <col min="8736" max="8745" width="0" style="89" hidden="1" customWidth="1"/>
    <col min="8746" max="8746" width="4.28515625" style="89" customWidth="1"/>
    <col min="8747" max="8747" width="0" style="89" hidden="1" customWidth="1"/>
    <col min="8748" max="8748" width="3.28515625" style="89" bestFit="1" customWidth="1"/>
    <col min="8749" max="8749" width="0" style="89" hidden="1" customWidth="1"/>
    <col min="8750" max="8750" width="3.28515625" style="89" bestFit="1" customWidth="1"/>
    <col min="8751" max="8752" width="4.28515625" style="89" customWidth="1"/>
    <col min="8753" max="8754" width="14.5703125" style="89" customWidth="1"/>
    <col min="8755" max="8755" width="4" style="89" customWidth="1"/>
    <col min="8756" max="8758" width="9.42578125" style="89" customWidth="1"/>
    <col min="8759" max="8759" width="3.85546875" style="89" customWidth="1"/>
    <col min="8760" max="8760" width="31.140625" style="89" customWidth="1"/>
    <col min="8761" max="8960" width="11.42578125" style="89"/>
    <col min="8961" max="8961" width="1.140625" style="89" customWidth="1"/>
    <col min="8962" max="8964" width="5.140625" style="89" customWidth="1"/>
    <col min="8965" max="8965" width="4" style="89" customWidth="1"/>
    <col min="8966" max="8968" width="3.7109375" style="89" customWidth="1"/>
    <col min="8969" max="8971" width="4.5703125" style="89" customWidth="1"/>
    <col min="8972" max="8973" width="3.28515625" style="89" bestFit="1" customWidth="1"/>
    <col min="8974" max="8977" width="0" style="89" hidden="1" customWidth="1"/>
    <col min="8978" max="8978" width="4.28515625" style="89" customWidth="1"/>
    <col min="8979" max="8981" width="7" style="89" customWidth="1"/>
    <col min="8982" max="8984" width="2.7109375" style="89" customWidth="1"/>
    <col min="8985" max="8985" width="2.85546875" style="89" customWidth="1"/>
    <col min="8986" max="8991" width="2.7109375" style="89" customWidth="1"/>
    <col min="8992" max="9001" width="0" style="89" hidden="1" customWidth="1"/>
    <col min="9002" max="9002" width="4.28515625" style="89" customWidth="1"/>
    <col min="9003" max="9003" width="0" style="89" hidden="1" customWidth="1"/>
    <col min="9004" max="9004" width="3.28515625" style="89" bestFit="1" customWidth="1"/>
    <col min="9005" max="9005" width="0" style="89" hidden="1" customWidth="1"/>
    <col min="9006" max="9006" width="3.28515625" style="89" bestFit="1" customWidth="1"/>
    <col min="9007" max="9008" width="4.28515625" style="89" customWidth="1"/>
    <col min="9009" max="9010" width="14.5703125" style="89" customWidth="1"/>
    <col min="9011" max="9011" width="4" style="89" customWidth="1"/>
    <col min="9012" max="9014" width="9.42578125" style="89" customWidth="1"/>
    <col min="9015" max="9015" width="3.85546875" style="89" customWidth="1"/>
    <col min="9016" max="9016" width="31.140625" style="89" customWidth="1"/>
    <col min="9017" max="9216" width="11.42578125" style="89"/>
    <col min="9217" max="9217" width="1.140625" style="89" customWidth="1"/>
    <col min="9218" max="9220" width="5.140625" style="89" customWidth="1"/>
    <col min="9221" max="9221" width="4" style="89" customWidth="1"/>
    <col min="9222" max="9224" width="3.7109375" style="89" customWidth="1"/>
    <col min="9225" max="9227" width="4.5703125" style="89" customWidth="1"/>
    <col min="9228" max="9229" width="3.28515625" style="89" bestFit="1" customWidth="1"/>
    <col min="9230" max="9233" width="0" style="89" hidden="1" customWidth="1"/>
    <col min="9234" max="9234" width="4.28515625" style="89" customWidth="1"/>
    <col min="9235" max="9237" width="7" style="89" customWidth="1"/>
    <col min="9238" max="9240" width="2.7109375" style="89" customWidth="1"/>
    <col min="9241" max="9241" width="2.85546875" style="89" customWidth="1"/>
    <col min="9242" max="9247" width="2.7109375" style="89" customWidth="1"/>
    <col min="9248" max="9257" width="0" style="89" hidden="1" customWidth="1"/>
    <col min="9258" max="9258" width="4.28515625" style="89" customWidth="1"/>
    <col min="9259" max="9259" width="0" style="89" hidden="1" customWidth="1"/>
    <col min="9260" max="9260" width="3.28515625" style="89" bestFit="1" customWidth="1"/>
    <col min="9261" max="9261" width="0" style="89" hidden="1" customWidth="1"/>
    <col min="9262" max="9262" width="3.28515625" style="89" bestFit="1" customWidth="1"/>
    <col min="9263" max="9264" width="4.28515625" style="89" customWidth="1"/>
    <col min="9265" max="9266" width="14.5703125" style="89" customWidth="1"/>
    <col min="9267" max="9267" width="4" style="89" customWidth="1"/>
    <col min="9268" max="9270" width="9.42578125" style="89" customWidth="1"/>
    <col min="9271" max="9271" width="3.85546875" style="89" customWidth="1"/>
    <col min="9272" max="9272" width="31.140625" style="89" customWidth="1"/>
    <col min="9273" max="9472" width="11.42578125" style="89"/>
    <col min="9473" max="9473" width="1.140625" style="89" customWidth="1"/>
    <col min="9474" max="9476" width="5.140625" style="89" customWidth="1"/>
    <col min="9477" max="9477" width="4" style="89" customWidth="1"/>
    <col min="9478" max="9480" width="3.7109375" style="89" customWidth="1"/>
    <col min="9481" max="9483" width="4.5703125" style="89" customWidth="1"/>
    <col min="9484" max="9485" width="3.28515625" style="89" bestFit="1" customWidth="1"/>
    <col min="9486" max="9489" width="0" style="89" hidden="1" customWidth="1"/>
    <col min="9490" max="9490" width="4.28515625" style="89" customWidth="1"/>
    <col min="9491" max="9493" width="7" style="89" customWidth="1"/>
    <col min="9494" max="9496" width="2.7109375" style="89" customWidth="1"/>
    <col min="9497" max="9497" width="2.85546875" style="89" customWidth="1"/>
    <col min="9498" max="9503" width="2.7109375" style="89" customWidth="1"/>
    <col min="9504" max="9513" width="0" style="89" hidden="1" customWidth="1"/>
    <col min="9514" max="9514" width="4.28515625" style="89" customWidth="1"/>
    <col min="9515" max="9515" width="0" style="89" hidden="1" customWidth="1"/>
    <col min="9516" max="9516" width="3.28515625" style="89" bestFit="1" customWidth="1"/>
    <col min="9517" max="9517" width="0" style="89" hidden="1" customWidth="1"/>
    <col min="9518" max="9518" width="3.28515625" style="89" bestFit="1" customWidth="1"/>
    <col min="9519" max="9520" width="4.28515625" style="89" customWidth="1"/>
    <col min="9521" max="9522" width="14.5703125" style="89" customWidth="1"/>
    <col min="9523" max="9523" width="4" style="89" customWidth="1"/>
    <col min="9524" max="9526" width="9.42578125" style="89" customWidth="1"/>
    <col min="9527" max="9527" width="3.85546875" style="89" customWidth="1"/>
    <col min="9528" max="9528" width="31.140625" style="89" customWidth="1"/>
    <col min="9529" max="9728" width="11.42578125" style="89"/>
    <col min="9729" max="9729" width="1.140625" style="89" customWidth="1"/>
    <col min="9730" max="9732" width="5.140625" style="89" customWidth="1"/>
    <col min="9733" max="9733" width="4" style="89" customWidth="1"/>
    <col min="9734" max="9736" width="3.7109375" style="89" customWidth="1"/>
    <col min="9737" max="9739" width="4.5703125" style="89" customWidth="1"/>
    <col min="9740" max="9741" width="3.28515625" style="89" bestFit="1" customWidth="1"/>
    <col min="9742" max="9745" width="0" style="89" hidden="1" customWidth="1"/>
    <col min="9746" max="9746" width="4.28515625" style="89" customWidth="1"/>
    <col min="9747" max="9749" width="7" style="89" customWidth="1"/>
    <col min="9750" max="9752" width="2.7109375" style="89" customWidth="1"/>
    <col min="9753" max="9753" width="2.85546875" style="89" customWidth="1"/>
    <col min="9754" max="9759" width="2.7109375" style="89" customWidth="1"/>
    <col min="9760" max="9769" width="0" style="89" hidden="1" customWidth="1"/>
    <col min="9770" max="9770" width="4.28515625" style="89" customWidth="1"/>
    <col min="9771" max="9771" width="0" style="89" hidden="1" customWidth="1"/>
    <col min="9772" max="9772" width="3.28515625" style="89" bestFit="1" customWidth="1"/>
    <col min="9773" max="9773" width="0" style="89" hidden="1" customWidth="1"/>
    <col min="9774" max="9774" width="3.28515625" style="89" bestFit="1" customWidth="1"/>
    <col min="9775" max="9776" width="4.28515625" style="89" customWidth="1"/>
    <col min="9777" max="9778" width="14.5703125" style="89" customWidth="1"/>
    <col min="9779" max="9779" width="4" style="89" customWidth="1"/>
    <col min="9780" max="9782" width="9.42578125" style="89" customWidth="1"/>
    <col min="9783" max="9783" width="3.85546875" style="89" customWidth="1"/>
    <col min="9784" max="9784" width="31.140625" style="89" customWidth="1"/>
    <col min="9785" max="9984" width="11.42578125" style="89"/>
    <col min="9985" max="9985" width="1.140625" style="89" customWidth="1"/>
    <col min="9986" max="9988" width="5.140625" style="89" customWidth="1"/>
    <col min="9989" max="9989" width="4" style="89" customWidth="1"/>
    <col min="9990" max="9992" width="3.7109375" style="89" customWidth="1"/>
    <col min="9993" max="9995" width="4.5703125" style="89" customWidth="1"/>
    <col min="9996" max="9997" width="3.28515625" style="89" bestFit="1" customWidth="1"/>
    <col min="9998" max="10001" width="0" style="89" hidden="1" customWidth="1"/>
    <col min="10002" max="10002" width="4.28515625" style="89" customWidth="1"/>
    <col min="10003" max="10005" width="7" style="89" customWidth="1"/>
    <col min="10006" max="10008" width="2.7109375" style="89" customWidth="1"/>
    <col min="10009" max="10009" width="2.85546875" style="89" customWidth="1"/>
    <col min="10010" max="10015" width="2.7109375" style="89" customWidth="1"/>
    <col min="10016" max="10025" width="0" style="89" hidden="1" customWidth="1"/>
    <col min="10026" max="10026" width="4.28515625" style="89" customWidth="1"/>
    <col min="10027" max="10027" width="0" style="89" hidden="1" customWidth="1"/>
    <col min="10028" max="10028" width="3.28515625" style="89" bestFit="1" customWidth="1"/>
    <col min="10029" max="10029" width="0" style="89" hidden="1" customWidth="1"/>
    <col min="10030" max="10030" width="3.28515625" style="89" bestFit="1" customWidth="1"/>
    <col min="10031" max="10032" width="4.28515625" style="89" customWidth="1"/>
    <col min="10033" max="10034" width="14.5703125" style="89" customWidth="1"/>
    <col min="10035" max="10035" width="4" style="89" customWidth="1"/>
    <col min="10036" max="10038" width="9.42578125" style="89" customWidth="1"/>
    <col min="10039" max="10039" width="3.85546875" style="89" customWidth="1"/>
    <col min="10040" max="10040" width="31.140625" style="89" customWidth="1"/>
    <col min="10041" max="10240" width="11.42578125" style="89"/>
    <col min="10241" max="10241" width="1.140625" style="89" customWidth="1"/>
    <col min="10242" max="10244" width="5.140625" style="89" customWidth="1"/>
    <col min="10245" max="10245" width="4" style="89" customWidth="1"/>
    <col min="10246" max="10248" width="3.7109375" style="89" customWidth="1"/>
    <col min="10249" max="10251" width="4.5703125" style="89" customWidth="1"/>
    <col min="10252" max="10253" width="3.28515625" style="89" bestFit="1" customWidth="1"/>
    <col min="10254" max="10257" width="0" style="89" hidden="1" customWidth="1"/>
    <col min="10258" max="10258" width="4.28515625" style="89" customWidth="1"/>
    <col min="10259" max="10261" width="7" style="89" customWidth="1"/>
    <col min="10262" max="10264" width="2.7109375" style="89" customWidth="1"/>
    <col min="10265" max="10265" width="2.85546875" style="89" customWidth="1"/>
    <col min="10266" max="10271" width="2.7109375" style="89" customWidth="1"/>
    <col min="10272" max="10281" width="0" style="89" hidden="1" customWidth="1"/>
    <col min="10282" max="10282" width="4.28515625" style="89" customWidth="1"/>
    <col min="10283" max="10283" width="0" style="89" hidden="1" customWidth="1"/>
    <col min="10284" max="10284" width="3.28515625" style="89" bestFit="1" customWidth="1"/>
    <col min="10285" max="10285" width="0" style="89" hidden="1" customWidth="1"/>
    <col min="10286" max="10286" width="3.28515625" style="89" bestFit="1" customWidth="1"/>
    <col min="10287" max="10288" width="4.28515625" style="89" customWidth="1"/>
    <col min="10289" max="10290" width="14.5703125" style="89" customWidth="1"/>
    <col min="10291" max="10291" width="4" style="89" customWidth="1"/>
    <col min="10292" max="10294" width="9.42578125" style="89" customWidth="1"/>
    <col min="10295" max="10295" width="3.85546875" style="89" customWidth="1"/>
    <col min="10296" max="10296" width="31.140625" style="89" customWidth="1"/>
    <col min="10297" max="10496" width="11.42578125" style="89"/>
    <col min="10497" max="10497" width="1.140625" style="89" customWidth="1"/>
    <col min="10498" max="10500" width="5.140625" style="89" customWidth="1"/>
    <col min="10501" max="10501" width="4" style="89" customWidth="1"/>
    <col min="10502" max="10504" width="3.7109375" style="89" customWidth="1"/>
    <col min="10505" max="10507" width="4.5703125" style="89" customWidth="1"/>
    <col min="10508" max="10509" width="3.28515625" style="89" bestFit="1" customWidth="1"/>
    <col min="10510" max="10513" width="0" style="89" hidden="1" customWidth="1"/>
    <col min="10514" max="10514" width="4.28515625" style="89" customWidth="1"/>
    <col min="10515" max="10517" width="7" style="89" customWidth="1"/>
    <col min="10518" max="10520" width="2.7109375" style="89" customWidth="1"/>
    <col min="10521" max="10521" width="2.85546875" style="89" customWidth="1"/>
    <col min="10522" max="10527" width="2.7109375" style="89" customWidth="1"/>
    <col min="10528" max="10537" width="0" style="89" hidden="1" customWidth="1"/>
    <col min="10538" max="10538" width="4.28515625" style="89" customWidth="1"/>
    <col min="10539" max="10539" width="0" style="89" hidden="1" customWidth="1"/>
    <col min="10540" max="10540" width="3.28515625" style="89" bestFit="1" customWidth="1"/>
    <col min="10541" max="10541" width="0" style="89" hidden="1" customWidth="1"/>
    <col min="10542" max="10542" width="3.28515625" style="89" bestFit="1" customWidth="1"/>
    <col min="10543" max="10544" width="4.28515625" style="89" customWidth="1"/>
    <col min="10545" max="10546" width="14.5703125" style="89" customWidth="1"/>
    <col min="10547" max="10547" width="4" style="89" customWidth="1"/>
    <col min="10548" max="10550" width="9.42578125" style="89" customWidth="1"/>
    <col min="10551" max="10551" width="3.85546875" style="89" customWidth="1"/>
    <col min="10552" max="10552" width="31.140625" style="89" customWidth="1"/>
    <col min="10553" max="10752" width="11.42578125" style="89"/>
    <col min="10753" max="10753" width="1.140625" style="89" customWidth="1"/>
    <col min="10754" max="10756" width="5.140625" style="89" customWidth="1"/>
    <col min="10757" max="10757" width="4" style="89" customWidth="1"/>
    <col min="10758" max="10760" width="3.7109375" style="89" customWidth="1"/>
    <col min="10761" max="10763" width="4.5703125" style="89" customWidth="1"/>
    <col min="10764" max="10765" width="3.28515625" style="89" bestFit="1" customWidth="1"/>
    <col min="10766" max="10769" width="0" style="89" hidden="1" customWidth="1"/>
    <col min="10770" max="10770" width="4.28515625" style="89" customWidth="1"/>
    <col min="10771" max="10773" width="7" style="89" customWidth="1"/>
    <col min="10774" max="10776" width="2.7109375" style="89" customWidth="1"/>
    <col min="10777" max="10777" width="2.85546875" style="89" customWidth="1"/>
    <col min="10778" max="10783" width="2.7109375" style="89" customWidth="1"/>
    <col min="10784" max="10793" width="0" style="89" hidden="1" customWidth="1"/>
    <col min="10794" max="10794" width="4.28515625" style="89" customWidth="1"/>
    <col min="10795" max="10795" width="0" style="89" hidden="1" customWidth="1"/>
    <col min="10796" max="10796" width="3.28515625" style="89" bestFit="1" customWidth="1"/>
    <col min="10797" max="10797" width="0" style="89" hidden="1" customWidth="1"/>
    <col min="10798" max="10798" width="3.28515625" style="89" bestFit="1" customWidth="1"/>
    <col min="10799" max="10800" width="4.28515625" style="89" customWidth="1"/>
    <col min="10801" max="10802" width="14.5703125" style="89" customWidth="1"/>
    <col min="10803" max="10803" width="4" style="89" customWidth="1"/>
    <col min="10804" max="10806" width="9.42578125" style="89" customWidth="1"/>
    <col min="10807" max="10807" width="3.85546875" style="89" customWidth="1"/>
    <col min="10808" max="10808" width="31.140625" style="89" customWidth="1"/>
    <col min="10809" max="11008" width="11.42578125" style="89"/>
    <col min="11009" max="11009" width="1.140625" style="89" customWidth="1"/>
    <col min="11010" max="11012" width="5.140625" style="89" customWidth="1"/>
    <col min="11013" max="11013" width="4" style="89" customWidth="1"/>
    <col min="11014" max="11016" width="3.7109375" style="89" customWidth="1"/>
    <col min="11017" max="11019" width="4.5703125" style="89" customWidth="1"/>
    <col min="11020" max="11021" width="3.28515625" style="89" bestFit="1" customWidth="1"/>
    <col min="11022" max="11025" width="0" style="89" hidden="1" customWidth="1"/>
    <col min="11026" max="11026" width="4.28515625" style="89" customWidth="1"/>
    <col min="11027" max="11029" width="7" style="89" customWidth="1"/>
    <col min="11030" max="11032" width="2.7109375" style="89" customWidth="1"/>
    <col min="11033" max="11033" width="2.85546875" style="89" customWidth="1"/>
    <col min="11034" max="11039" width="2.7109375" style="89" customWidth="1"/>
    <col min="11040" max="11049" width="0" style="89" hidden="1" customWidth="1"/>
    <col min="11050" max="11050" width="4.28515625" style="89" customWidth="1"/>
    <col min="11051" max="11051" width="0" style="89" hidden="1" customWidth="1"/>
    <col min="11052" max="11052" width="3.28515625" style="89" bestFit="1" customWidth="1"/>
    <col min="11053" max="11053" width="0" style="89" hidden="1" customWidth="1"/>
    <col min="11054" max="11054" width="3.28515625" style="89" bestFit="1" customWidth="1"/>
    <col min="11055" max="11056" width="4.28515625" style="89" customWidth="1"/>
    <col min="11057" max="11058" width="14.5703125" style="89" customWidth="1"/>
    <col min="11059" max="11059" width="4" style="89" customWidth="1"/>
    <col min="11060" max="11062" width="9.42578125" style="89" customWidth="1"/>
    <col min="11063" max="11063" width="3.85546875" style="89" customWidth="1"/>
    <col min="11064" max="11064" width="31.140625" style="89" customWidth="1"/>
    <col min="11065" max="11264" width="11.42578125" style="89"/>
    <col min="11265" max="11265" width="1.140625" style="89" customWidth="1"/>
    <col min="11266" max="11268" width="5.140625" style="89" customWidth="1"/>
    <col min="11269" max="11269" width="4" style="89" customWidth="1"/>
    <col min="11270" max="11272" width="3.7109375" style="89" customWidth="1"/>
    <col min="11273" max="11275" width="4.5703125" style="89" customWidth="1"/>
    <col min="11276" max="11277" width="3.28515625" style="89" bestFit="1" customWidth="1"/>
    <col min="11278" max="11281" width="0" style="89" hidden="1" customWidth="1"/>
    <col min="11282" max="11282" width="4.28515625" style="89" customWidth="1"/>
    <col min="11283" max="11285" width="7" style="89" customWidth="1"/>
    <col min="11286" max="11288" width="2.7109375" style="89" customWidth="1"/>
    <col min="11289" max="11289" width="2.85546875" style="89" customWidth="1"/>
    <col min="11290" max="11295" width="2.7109375" style="89" customWidth="1"/>
    <col min="11296" max="11305" width="0" style="89" hidden="1" customWidth="1"/>
    <col min="11306" max="11306" width="4.28515625" style="89" customWidth="1"/>
    <col min="11307" max="11307" width="0" style="89" hidden="1" customWidth="1"/>
    <col min="11308" max="11308" width="3.28515625" style="89" bestFit="1" customWidth="1"/>
    <col min="11309" max="11309" width="0" style="89" hidden="1" customWidth="1"/>
    <col min="11310" max="11310" width="3.28515625" style="89" bestFit="1" customWidth="1"/>
    <col min="11311" max="11312" width="4.28515625" style="89" customWidth="1"/>
    <col min="11313" max="11314" width="14.5703125" style="89" customWidth="1"/>
    <col min="11315" max="11315" width="4" style="89" customWidth="1"/>
    <col min="11316" max="11318" width="9.42578125" style="89" customWidth="1"/>
    <col min="11319" max="11319" width="3.85546875" style="89" customWidth="1"/>
    <col min="11320" max="11320" width="31.140625" style="89" customWidth="1"/>
    <col min="11321" max="11520" width="11.42578125" style="89"/>
    <col min="11521" max="11521" width="1.140625" style="89" customWidth="1"/>
    <col min="11522" max="11524" width="5.140625" style="89" customWidth="1"/>
    <col min="11525" max="11525" width="4" style="89" customWidth="1"/>
    <col min="11526" max="11528" width="3.7109375" style="89" customWidth="1"/>
    <col min="11529" max="11531" width="4.5703125" style="89" customWidth="1"/>
    <col min="11532" max="11533" width="3.28515625" style="89" bestFit="1" customWidth="1"/>
    <col min="11534" max="11537" width="0" style="89" hidden="1" customWidth="1"/>
    <col min="11538" max="11538" width="4.28515625" style="89" customWidth="1"/>
    <col min="11539" max="11541" width="7" style="89" customWidth="1"/>
    <col min="11542" max="11544" width="2.7109375" style="89" customWidth="1"/>
    <col min="11545" max="11545" width="2.85546875" style="89" customWidth="1"/>
    <col min="11546" max="11551" width="2.7109375" style="89" customWidth="1"/>
    <col min="11552" max="11561" width="0" style="89" hidden="1" customWidth="1"/>
    <col min="11562" max="11562" width="4.28515625" style="89" customWidth="1"/>
    <col min="11563" max="11563" width="0" style="89" hidden="1" customWidth="1"/>
    <col min="11564" max="11564" width="3.28515625" style="89" bestFit="1" customWidth="1"/>
    <col min="11565" max="11565" width="0" style="89" hidden="1" customWidth="1"/>
    <col min="11566" max="11566" width="3.28515625" style="89" bestFit="1" customWidth="1"/>
    <col min="11567" max="11568" width="4.28515625" style="89" customWidth="1"/>
    <col min="11569" max="11570" width="14.5703125" style="89" customWidth="1"/>
    <col min="11571" max="11571" width="4" style="89" customWidth="1"/>
    <col min="11572" max="11574" width="9.42578125" style="89" customWidth="1"/>
    <col min="11575" max="11575" width="3.85546875" style="89" customWidth="1"/>
    <col min="11576" max="11576" width="31.140625" style="89" customWidth="1"/>
    <col min="11577" max="11776" width="11.42578125" style="89"/>
    <col min="11777" max="11777" width="1.140625" style="89" customWidth="1"/>
    <col min="11778" max="11780" width="5.140625" style="89" customWidth="1"/>
    <col min="11781" max="11781" width="4" style="89" customWidth="1"/>
    <col min="11782" max="11784" width="3.7109375" style="89" customWidth="1"/>
    <col min="11785" max="11787" width="4.5703125" style="89" customWidth="1"/>
    <col min="11788" max="11789" width="3.28515625" style="89" bestFit="1" customWidth="1"/>
    <col min="11790" max="11793" width="0" style="89" hidden="1" customWidth="1"/>
    <col min="11794" max="11794" width="4.28515625" style="89" customWidth="1"/>
    <col min="11795" max="11797" width="7" style="89" customWidth="1"/>
    <col min="11798" max="11800" width="2.7109375" style="89" customWidth="1"/>
    <col min="11801" max="11801" width="2.85546875" style="89" customWidth="1"/>
    <col min="11802" max="11807" width="2.7109375" style="89" customWidth="1"/>
    <col min="11808" max="11817" width="0" style="89" hidden="1" customWidth="1"/>
    <col min="11818" max="11818" width="4.28515625" style="89" customWidth="1"/>
    <col min="11819" max="11819" width="0" style="89" hidden="1" customWidth="1"/>
    <col min="11820" max="11820" width="3.28515625" style="89" bestFit="1" customWidth="1"/>
    <col min="11821" max="11821" width="0" style="89" hidden="1" customWidth="1"/>
    <col min="11822" max="11822" width="3.28515625" style="89" bestFit="1" customWidth="1"/>
    <col min="11823" max="11824" width="4.28515625" style="89" customWidth="1"/>
    <col min="11825" max="11826" width="14.5703125" style="89" customWidth="1"/>
    <col min="11827" max="11827" width="4" style="89" customWidth="1"/>
    <col min="11828" max="11830" width="9.42578125" style="89" customWidth="1"/>
    <col min="11831" max="11831" width="3.85546875" style="89" customWidth="1"/>
    <col min="11832" max="11832" width="31.140625" style="89" customWidth="1"/>
    <col min="11833" max="12032" width="11.42578125" style="89"/>
    <col min="12033" max="12033" width="1.140625" style="89" customWidth="1"/>
    <col min="12034" max="12036" width="5.140625" style="89" customWidth="1"/>
    <col min="12037" max="12037" width="4" style="89" customWidth="1"/>
    <col min="12038" max="12040" width="3.7109375" style="89" customWidth="1"/>
    <col min="12041" max="12043" width="4.5703125" style="89" customWidth="1"/>
    <col min="12044" max="12045" width="3.28515625" style="89" bestFit="1" customWidth="1"/>
    <col min="12046" max="12049" width="0" style="89" hidden="1" customWidth="1"/>
    <col min="12050" max="12050" width="4.28515625" style="89" customWidth="1"/>
    <col min="12051" max="12053" width="7" style="89" customWidth="1"/>
    <col min="12054" max="12056" width="2.7109375" style="89" customWidth="1"/>
    <col min="12057" max="12057" width="2.85546875" style="89" customWidth="1"/>
    <col min="12058" max="12063" width="2.7109375" style="89" customWidth="1"/>
    <col min="12064" max="12073" width="0" style="89" hidden="1" customWidth="1"/>
    <col min="12074" max="12074" width="4.28515625" style="89" customWidth="1"/>
    <col min="12075" max="12075" width="0" style="89" hidden="1" customWidth="1"/>
    <col min="12076" max="12076" width="3.28515625" style="89" bestFit="1" customWidth="1"/>
    <col min="12077" max="12077" width="0" style="89" hidden="1" customWidth="1"/>
    <col min="12078" max="12078" width="3.28515625" style="89" bestFit="1" customWidth="1"/>
    <col min="12079" max="12080" width="4.28515625" style="89" customWidth="1"/>
    <col min="12081" max="12082" width="14.5703125" style="89" customWidth="1"/>
    <col min="12083" max="12083" width="4" style="89" customWidth="1"/>
    <col min="12084" max="12086" width="9.42578125" style="89" customWidth="1"/>
    <col min="12087" max="12087" width="3.85546875" style="89" customWidth="1"/>
    <col min="12088" max="12088" width="31.140625" style="89" customWidth="1"/>
    <col min="12089" max="12288" width="11.42578125" style="89"/>
    <col min="12289" max="12289" width="1.140625" style="89" customWidth="1"/>
    <col min="12290" max="12292" width="5.140625" style="89" customWidth="1"/>
    <col min="12293" max="12293" width="4" style="89" customWidth="1"/>
    <col min="12294" max="12296" width="3.7109375" style="89" customWidth="1"/>
    <col min="12297" max="12299" width="4.5703125" style="89" customWidth="1"/>
    <col min="12300" max="12301" width="3.28515625" style="89" bestFit="1" customWidth="1"/>
    <col min="12302" max="12305" width="0" style="89" hidden="1" customWidth="1"/>
    <col min="12306" max="12306" width="4.28515625" style="89" customWidth="1"/>
    <col min="12307" max="12309" width="7" style="89" customWidth="1"/>
    <col min="12310" max="12312" width="2.7109375" style="89" customWidth="1"/>
    <col min="12313" max="12313" width="2.85546875" style="89" customWidth="1"/>
    <col min="12314" max="12319" width="2.7109375" style="89" customWidth="1"/>
    <col min="12320" max="12329" width="0" style="89" hidden="1" customWidth="1"/>
    <col min="12330" max="12330" width="4.28515625" style="89" customWidth="1"/>
    <col min="12331" max="12331" width="0" style="89" hidden="1" customWidth="1"/>
    <col min="12332" max="12332" width="3.28515625" style="89" bestFit="1" customWidth="1"/>
    <col min="12333" max="12333" width="0" style="89" hidden="1" customWidth="1"/>
    <col min="12334" max="12334" width="3.28515625" style="89" bestFit="1" customWidth="1"/>
    <col min="12335" max="12336" width="4.28515625" style="89" customWidth="1"/>
    <col min="12337" max="12338" width="14.5703125" style="89" customWidth="1"/>
    <col min="12339" max="12339" width="4" style="89" customWidth="1"/>
    <col min="12340" max="12342" width="9.42578125" style="89" customWidth="1"/>
    <col min="12343" max="12343" width="3.85546875" style="89" customWidth="1"/>
    <col min="12344" max="12344" width="31.140625" style="89" customWidth="1"/>
    <col min="12345" max="12544" width="11.42578125" style="89"/>
    <col min="12545" max="12545" width="1.140625" style="89" customWidth="1"/>
    <col min="12546" max="12548" width="5.140625" style="89" customWidth="1"/>
    <col min="12549" max="12549" width="4" style="89" customWidth="1"/>
    <col min="12550" max="12552" width="3.7109375" style="89" customWidth="1"/>
    <col min="12553" max="12555" width="4.5703125" style="89" customWidth="1"/>
    <col min="12556" max="12557" width="3.28515625" style="89" bestFit="1" customWidth="1"/>
    <col min="12558" max="12561" width="0" style="89" hidden="1" customWidth="1"/>
    <col min="12562" max="12562" width="4.28515625" style="89" customWidth="1"/>
    <col min="12563" max="12565" width="7" style="89" customWidth="1"/>
    <col min="12566" max="12568" width="2.7109375" style="89" customWidth="1"/>
    <col min="12569" max="12569" width="2.85546875" style="89" customWidth="1"/>
    <col min="12570" max="12575" width="2.7109375" style="89" customWidth="1"/>
    <col min="12576" max="12585" width="0" style="89" hidden="1" customWidth="1"/>
    <col min="12586" max="12586" width="4.28515625" style="89" customWidth="1"/>
    <col min="12587" max="12587" width="0" style="89" hidden="1" customWidth="1"/>
    <col min="12588" max="12588" width="3.28515625" style="89" bestFit="1" customWidth="1"/>
    <col min="12589" max="12589" width="0" style="89" hidden="1" customWidth="1"/>
    <col min="12590" max="12590" width="3.28515625" style="89" bestFit="1" customWidth="1"/>
    <col min="12591" max="12592" width="4.28515625" style="89" customWidth="1"/>
    <col min="12593" max="12594" width="14.5703125" style="89" customWidth="1"/>
    <col min="12595" max="12595" width="4" style="89" customWidth="1"/>
    <col min="12596" max="12598" width="9.42578125" style="89" customWidth="1"/>
    <col min="12599" max="12599" width="3.85546875" style="89" customWidth="1"/>
    <col min="12600" max="12600" width="31.140625" style="89" customWidth="1"/>
    <col min="12601" max="12800" width="11.42578125" style="89"/>
    <col min="12801" max="12801" width="1.140625" style="89" customWidth="1"/>
    <col min="12802" max="12804" width="5.140625" style="89" customWidth="1"/>
    <col min="12805" max="12805" width="4" style="89" customWidth="1"/>
    <col min="12806" max="12808" width="3.7109375" style="89" customWidth="1"/>
    <col min="12809" max="12811" width="4.5703125" style="89" customWidth="1"/>
    <col min="12812" max="12813" width="3.28515625" style="89" bestFit="1" customWidth="1"/>
    <col min="12814" max="12817" width="0" style="89" hidden="1" customWidth="1"/>
    <col min="12818" max="12818" width="4.28515625" style="89" customWidth="1"/>
    <col min="12819" max="12821" width="7" style="89" customWidth="1"/>
    <col min="12822" max="12824" width="2.7109375" style="89" customWidth="1"/>
    <col min="12825" max="12825" width="2.85546875" style="89" customWidth="1"/>
    <col min="12826" max="12831" width="2.7109375" style="89" customWidth="1"/>
    <col min="12832" max="12841" width="0" style="89" hidden="1" customWidth="1"/>
    <col min="12842" max="12842" width="4.28515625" style="89" customWidth="1"/>
    <col min="12843" max="12843" width="0" style="89" hidden="1" customWidth="1"/>
    <col min="12844" max="12844" width="3.28515625" style="89" bestFit="1" customWidth="1"/>
    <col min="12845" max="12845" width="0" style="89" hidden="1" customWidth="1"/>
    <col min="12846" max="12846" width="3.28515625" style="89" bestFit="1" customWidth="1"/>
    <col min="12847" max="12848" width="4.28515625" style="89" customWidth="1"/>
    <col min="12849" max="12850" width="14.5703125" style="89" customWidth="1"/>
    <col min="12851" max="12851" width="4" style="89" customWidth="1"/>
    <col min="12852" max="12854" width="9.42578125" style="89" customWidth="1"/>
    <col min="12855" max="12855" width="3.85546875" style="89" customWidth="1"/>
    <col min="12856" max="12856" width="31.140625" style="89" customWidth="1"/>
    <col min="12857" max="13056" width="11.42578125" style="89"/>
    <col min="13057" max="13057" width="1.140625" style="89" customWidth="1"/>
    <col min="13058" max="13060" width="5.140625" style="89" customWidth="1"/>
    <col min="13061" max="13061" width="4" style="89" customWidth="1"/>
    <col min="13062" max="13064" width="3.7109375" style="89" customWidth="1"/>
    <col min="13065" max="13067" width="4.5703125" style="89" customWidth="1"/>
    <col min="13068" max="13069" width="3.28515625" style="89" bestFit="1" customWidth="1"/>
    <col min="13070" max="13073" width="0" style="89" hidden="1" customWidth="1"/>
    <col min="13074" max="13074" width="4.28515625" style="89" customWidth="1"/>
    <col min="13075" max="13077" width="7" style="89" customWidth="1"/>
    <col min="13078" max="13080" width="2.7109375" style="89" customWidth="1"/>
    <col min="13081" max="13081" width="2.85546875" style="89" customWidth="1"/>
    <col min="13082" max="13087" width="2.7109375" style="89" customWidth="1"/>
    <col min="13088" max="13097" width="0" style="89" hidden="1" customWidth="1"/>
    <col min="13098" max="13098" width="4.28515625" style="89" customWidth="1"/>
    <col min="13099" max="13099" width="0" style="89" hidden="1" customWidth="1"/>
    <col min="13100" max="13100" width="3.28515625" style="89" bestFit="1" customWidth="1"/>
    <col min="13101" max="13101" width="0" style="89" hidden="1" customWidth="1"/>
    <col min="13102" max="13102" width="3.28515625" style="89" bestFit="1" customWidth="1"/>
    <col min="13103" max="13104" width="4.28515625" style="89" customWidth="1"/>
    <col min="13105" max="13106" width="14.5703125" style="89" customWidth="1"/>
    <col min="13107" max="13107" width="4" style="89" customWidth="1"/>
    <col min="13108" max="13110" width="9.42578125" style="89" customWidth="1"/>
    <col min="13111" max="13111" width="3.85546875" style="89" customWidth="1"/>
    <col min="13112" max="13112" width="31.140625" style="89" customWidth="1"/>
    <col min="13113" max="13312" width="11.42578125" style="89"/>
    <col min="13313" max="13313" width="1.140625" style="89" customWidth="1"/>
    <col min="13314" max="13316" width="5.140625" style="89" customWidth="1"/>
    <col min="13317" max="13317" width="4" style="89" customWidth="1"/>
    <col min="13318" max="13320" width="3.7109375" style="89" customWidth="1"/>
    <col min="13321" max="13323" width="4.5703125" style="89" customWidth="1"/>
    <col min="13324" max="13325" width="3.28515625" style="89" bestFit="1" customWidth="1"/>
    <col min="13326" max="13329" width="0" style="89" hidden="1" customWidth="1"/>
    <col min="13330" max="13330" width="4.28515625" style="89" customWidth="1"/>
    <col min="13331" max="13333" width="7" style="89" customWidth="1"/>
    <col min="13334" max="13336" width="2.7109375" style="89" customWidth="1"/>
    <col min="13337" max="13337" width="2.85546875" style="89" customWidth="1"/>
    <col min="13338" max="13343" width="2.7109375" style="89" customWidth="1"/>
    <col min="13344" max="13353" width="0" style="89" hidden="1" customWidth="1"/>
    <col min="13354" max="13354" width="4.28515625" style="89" customWidth="1"/>
    <col min="13355" max="13355" width="0" style="89" hidden="1" customWidth="1"/>
    <col min="13356" max="13356" width="3.28515625" style="89" bestFit="1" customWidth="1"/>
    <col min="13357" max="13357" width="0" style="89" hidden="1" customWidth="1"/>
    <col min="13358" max="13358" width="3.28515625" style="89" bestFit="1" customWidth="1"/>
    <col min="13359" max="13360" width="4.28515625" style="89" customWidth="1"/>
    <col min="13361" max="13362" width="14.5703125" style="89" customWidth="1"/>
    <col min="13363" max="13363" width="4" style="89" customWidth="1"/>
    <col min="13364" max="13366" width="9.42578125" style="89" customWidth="1"/>
    <col min="13367" max="13367" width="3.85546875" style="89" customWidth="1"/>
    <col min="13368" max="13368" width="31.140625" style="89" customWidth="1"/>
    <col min="13369" max="13568" width="11.42578125" style="89"/>
    <col min="13569" max="13569" width="1.140625" style="89" customWidth="1"/>
    <col min="13570" max="13572" width="5.140625" style="89" customWidth="1"/>
    <col min="13573" max="13573" width="4" style="89" customWidth="1"/>
    <col min="13574" max="13576" width="3.7109375" style="89" customWidth="1"/>
    <col min="13577" max="13579" width="4.5703125" style="89" customWidth="1"/>
    <col min="13580" max="13581" width="3.28515625" style="89" bestFit="1" customWidth="1"/>
    <col min="13582" max="13585" width="0" style="89" hidden="1" customWidth="1"/>
    <col min="13586" max="13586" width="4.28515625" style="89" customWidth="1"/>
    <col min="13587" max="13589" width="7" style="89" customWidth="1"/>
    <col min="13590" max="13592" width="2.7109375" style="89" customWidth="1"/>
    <col min="13593" max="13593" width="2.85546875" style="89" customWidth="1"/>
    <col min="13594" max="13599" width="2.7109375" style="89" customWidth="1"/>
    <col min="13600" max="13609" width="0" style="89" hidden="1" customWidth="1"/>
    <col min="13610" max="13610" width="4.28515625" style="89" customWidth="1"/>
    <col min="13611" max="13611" width="0" style="89" hidden="1" customWidth="1"/>
    <col min="13612" max="13612" width="3.28515625" style="89" bestFit="1" customWidth="1"/>
    <col min="13613" max="13613" width="0" style="89" hidden="1" customWidth="1"/>
    <col min="13614" max="13614" width="3.28515625" style="89" bestFit="1" customWidth="1"/>
    <col min="13615" max="13616" width="4.28515625" style="89" customWidth="1"/>
    <col min="13617" max="13618" width="14.5703125" style="89" customWidth="1"/>
    <col min="13619" max="13619" width="4" style="89" customWidth="1"/>
    <col min="13620" max="13622" width="9.42578125" style="89" customWidth="1"/>
    <col min="13623" max="13623" width="3.85546875" style="89" customWidth="1"/>
    <col min="13624" max="13624" width="31.140625" style="89" customWidth="1"/>
    <col min="13625" max="13824" width="11.42578125" style="89"/>
    <col min="13825" max="13825" width="1.140625" style="89" customWidth="1"/>
    <col min="13826" max="13828" width="5.140625" style="89" customWidth="1"/>
    <col min="13829" max="13829" width="4" style="89" customWidth="1"/>
    <col min="13830" max="13832" width="3.7109375" style="89" customWidth="1"/>
    <col min="13833" max="13835" width="4.5703125" style="89" customWidth="1"/>
    <col min="13836" max="13837" width="3.28515625" style="89" bestFit="1" customWidth="1"/>
    <col min="13838" max="13841" width="0" style="89" hidden="1" customWidth="1"/>
    <col min="13842" max="13842" width="4.28515625" style="89" customWidth="1"/>
    <col min="13843" max="13845" width="7" style="89" customWidth="1"/>
    <col min="13846" max="13848" width="2.7109375" style="89" customWidth="1"/>
    <col min="13849" max="13849" width="2.85546875" style="89" customWidth="1"/>
    <col min="13850" max="13855" width="2.7109375" style="89" customWidth="1"/>
    <col min="13856" max="13865" width="0" style="89" hidden="1" customWidth="1"/>
    <col min="13866" max="13866" width="4.28515625" style="89" customWidth="1"/>
    <col min="13867" max="13867" width="0" style="89" hidden="1" customWidth="1"/>
    <col min="13868" max="13868" width="3.28515625" style="89" bestFit="1" customWidth="1"/>
    <col min="13869" max="13869" width="0" style="89" hidden="1" customWidth="1"/>
    <col min="13870" max="13870" width="3.28515625" style="89" bestFit="1" customWidth="1"/>
    <col min="13871" max="13872" width="4.28515625" style="89" customWidth="1"/>
    <col min="13873" max="13874" width="14.5703125" style="89" customWidth="1"/>
    <col min="13875" max="13875" width="4" style="89" customWidth="1"/>
    <col min="13876" max="13878" width="9.42578125" style="89" customWidth="1"/>
    <col min="13879" max="13879" width="3.85546875" style="89" customWidth="1"/>
    <col min="13880" max="13880" width="31.140625" style="89" customWidth="1"/>
    <col min="13881" max="14080" width="11.42578125" style="89"/>
    <col min="14081" max="14081" width="1.140625" style="89" customWidth="1"/>
    <col min="14082" max="14084" width="5.140625" style="89" customWidth="1"/>
    <col min="14085" max="14085" width="4" style="89" customWidth="1"/>
    <col min="14086" max="14088" width="3.7109375" style="89" customWidth="1"/>
    <col min="14089" max="14091" width="4.5703125" style="89" customWidth="1"/>
    <col min="14092" max="14093" width="3.28515625" style="89" bestFit="1" customWidth="1"/>
    <col min="14094" max="14097" width="0" style="89" hidden="1" customWidth="1"/>
    <col min="14098" max="14098" width="4.28515625" style="89" customWidth="1"/>
    <col min="14099" max="14101" width="7" style="89" customWidth="1"/>
    <col min="14102" max="14104" width="2.7109375" style="89" customWidth="1"/>
    <col min="14105" max="14105" width="2.85546875" style="89" customWidth="1"/>
    <col min="14106" max="14111" width="2.7109375" style="89" customWidth="1"/>
    <col min="14112" max="14121" width="0" style="89" hidden="1" customWidth="1"/>
    <col min="14122" max="14122" width="4.28515625" style="89" customWidth="1"/>
    <col min="14123" max="14123" width="0" style="89" hidden="1" customWidth="1"/>
    <col min="14124" max="14124" width="3.28515625" style="89" bestFit="1" customWidth="1"/>
    <col min="14125" max="14125" width="0" style="89" hidden="1" customWidth="1"/>
    <col min="14126" max="14126" width="3.28515625" style="89" bestFit="1" customWidth="1"/>
    <col min="14127" max="14128" width="4.28515625" style="89" customWidth="1"/>
    <col min="14129" max="14130" width="14.5703125" style="89" customWidth="1"/>
    <col min="14131" max="14131" width="4" style="89" customWidth="1"/>
    <col min="14132" max="14134" width="9.42578125" style="89" customWidth="1"/>
    <col min="14135" max="14135" width="3.85546875" style="89" customWidth="1"/>
    <col min="14136" max="14136" width="31.140625" style="89" customWidth="1"/>
    <col min="14137" max="14336" width="11.42578125" style="89"/>
    <col min="14337" max="14337" width="1.140625" style="89" customWidth="1"/>
    <col min="14338" max="14340" width="5.140625" style="89" customWidth="1"/>
    <col min="14341" max="14341" width="4" style="89" customWidth="1"/>
    <col min="14342" max="14344" width="3.7109375" style="89" customWidth="1"/>
    <col min="14345" max="14347" width="4.5703125" style="89" customWidth="1"/>
    <col min="14348" max="14349" width="3.28515625" style="89" bestFit="1" customWidth="1"/>
    <col min="14350" max="14353" width="0" style="89" hidden="1" customWidth="1"/>
    <col min="14354" max="14354" width="4.28515625" style="89" customWidth="1"/>
    <col min="14355" max="14357" width="7" style="89" customWidth="1"/>
    <col min="14358" max="14360" width="2.7109375" style="89" customWidth="1"/>
    <col min="14361" max="14361" width="2.85546875" style="89" customWidth="1"/>
    <col min="14362" max="14367" width="2.7109375" style="89" customWidth="1"/>
    <col min="14368" max="14377" width="0" style="89" hidden="1" customWidth="1"/>
    <col min="14378" max="14378" width="4.28515625" style="89" customWidth="1"/>
    <col min="14379" max="14379" width="0" style="89" hidden="1" customWidth="1"/>
    <col min="14380" max="14380" width="3.28515625" style="89" bestFit="1" customWidth="1"/>
    <col min="14381" max="14381" width="0" style="89" hidden="1" customWidth="1"/>
    <col min="14382" max="14382" width="3.28515625" style="89" bestFit="1" customWidth="1"/>
    <col min="14383" max="14384" width="4.28515625" style="89" customWidth="1"/>
    <col min="14385" max="14386" width="14.5703125" style="89" customWidth="1"/>
    <col min="14387" max="14387" width="4" style="89" customWidth="1"/>
    <col min="14388" max="14390" width="9.42578125" style="89" customWidth="1"/>
    <col min="14391" max="14391" width="3.85546875" style="89" customWidth="1"/>
    <col min="14392" max="14392" width="31.140625" style="89" customWidth="1"/>
    <col min="14393" max="14592" width="11.42578125" style="89"/>
    <col min="14593" max="14593" width="1.140625" style="89" customWidth="1"/>
    <col min="14594" max="14596" width="5.140625" style="89" customWidth="1"/>
    <col min="14597" max="14597" width="4" style="89" customWidth="1"/>
    <col min="14598" max="14600" width="3.7109375" style="89" customWidth="1"/>
    <col min="14601" max="14603" width="4.5703125" style="89" customWidth="1"/>
    <col min="14604" max="14605" width="3.28515625" style="89" bestFit="1" customWidth="1"/>
    <col min="14606" max="14609" width="0" style="89" hidden="1" customWidth="1"/>
    <col min="14610" max="14610" width="4.28515625" style="89" customWidth="1"/>
    <col min="14611" max="14613" width="7" style="89" customWidth="1"/>
    <col min="14614" max="14616" width="2.7109375" style="89" customWidth="1"/>
    <col min="14617" max="14617" width="2.85546875" style="89" customWidth="1"/>
    <col min="14618" max="14623" width="2.7109375" style="89" customWidth="1"/>
    <col min="14624" max="14633" width="0" style="89" hidden="1" customWidth="1"/>
    <col min="14634" max="14634" width="4.28515625" style="89" customWidth="1"/>
    <col min="14635" max="14635" width="0" style="89" hidden="1" customWidth="1"/>
    <col min="14636" max="14636" width="3.28515625" style="89" bestFit="1" customWidth="1"/>
    <col min="14637" max="14637" width="0" style="89" hidden="1" customWidth="1"/>
    <col min="14638" max="14638" width="3.28515625" style="89" bestFit="1" customWidth="1"/>
    <col min="14639" max="14640" width="4.28515625" style="89" customWidth="1"/>
    <col min="14641" max="14642" width="14.5703125" style="89" customWidth="1"/>
    <col min="14643" max="14643" width="4" style="89" customWidth="1"/>
    <col min="14644" max="14646" width="9.42578125" style="89" customWidth="1"/>
    <col min="14647" max="14647" width="3.85546875" style="89" customWidth="1"/>
    <col min="14648" max="14648" width="31.140625" style="89" customWidth="1"/>
    <col min="14649" max="14848" width="11.42578125" style="89"/>
    <col min="14849" max="14849" width="1.140625" style="89" customWidth="1"/>
    <col min="14850" max="14852" width="5.140625" style="89" customWidth="1"/>
    <col min="14853" max="14853" width="4" style="89" customWidth="1"/>
    <col min="14854" max="14856" width="3.7109375" style="89" customWidth="1"/>
    <col min="14857" max="14859" width="4.5703125" style="89" customWidth="1"/>
    <col min="14860" max="14861" width="3.28515625" style="89" bestFit="1" customWidth="1"/>
    <col min="14862" max="14865" width="0" style="89" hidden="1" customWidth="1"/>
    <col min="14866" max="14866" width="4.28515625" style="89" customWidth="1"/>
    <col min="14867" max="14869" width="7" style="89" customWidth="1"/>
    <col min="14870" max="14872" width="2.7109375" style="89" customWidth="1"/>
    <col min="14873" max="14873" width="2.85546875" style="89" customWidth="1"/>
    <col min="14874" max="14879" width="2.7109375" style="89" customWidth="1"/>
    <col min="14880" max="14889" width="0" style="89" hidden="1" customWidth="1"/>
    <col min="14890" max="14890" width="4.28515625" style="89" customWidth="1"/>
    <col min="14891" max="14891" width="0" style="89" hidden="1" customWidth="1"/>
    <col min="14892" max="14892" width="3.28515625" style="89" bestFit="1" customWidth="1"/>
    <col min="14893" max="14893" width="0" style="89" hidden="1" customWidth="1"/>
    <col min="14894" max="14894" width="3.28515625" style="89" bestFit="1" customWidth="1"/>
    <col min="14895" max="14896" width="4.28515625" style="89" customWidth="1"/>
    <col min="14897" max="14898" width="14.5703125" style="89" customWidth="1"/>
    <col min="14899" max="14899" width="4" style="89" customWidth="1"/>
    <col min="14900" max="14902" width="9.42578125" style="89" customWidth="1"/>
    <col min="14903" max="14903" width="3.85546875" style="89" customWidth="1"/>
    <col min="14904" max="14904" width="31.140625" style="89" customWidth="1"/>
    <col min="14905" max="15104" width="11.42578125" style="89"/>
    <col min="15105" max="15105" width="1.140625" style="89" customWidth="1"/>
    <col min="15106" max="15108" width="5.140625" style="89" customWidth="1"/>
    <col min="15109" max="15109" width="4" style="89" customWidth="1"/>
    <col min="15110" max="15112" width="3.7109375" style="89" customWidth="1"/>
    <col min="15113" max="15115" width="4.5703125" style="89" customWidth="1"/>
    <col min="15116" max="15117" width="3.28515625" style="89" bestFit="1" customWidth="1"/>
    <col min="15118" max="15121" width="0" style="89" hidden="1" customWidth="1"/>
    <col min="15122" max="15122" width="4.28515625" style="89" customWidth="1"/>
    <col min="15123" max="15125" width="7" style="89" customWidth="1"/>
    <col min="15126" max="15128" width="2.7109375" style="89" customWidth="1"/>
    <col min="15129" max="15129" width="2.85546875" style="89" customWidth="1"/>
    <col min="15130" max="15135" width="2.7109375" style="89" customWidth="1"/>
    <col min="15136" max="15145" width="0" style="89" hidden="1" customWidth="1"/>
    <col min="15146" max="15146" width="4.28515625" style="89" customWidth="1"/>
    <col min="15147" max="15147" width="0" style="89" hidden="1" customWidth="1"/>
    <col min="15148" max="15148" width="3.28515625" style="89" bestFit="1" customWidth="1"/>
    <col min="15149" max="15149" width="0" style="89" hidden="1" customWidth="1"/>
    <col min="15150" max="15150" width="3.28515625" style="89" bestFit="1" customWidth="1"/>
    <col min="15151" max="15152" width="4.28515625" style="89" customWidth="1"/>
    <col min="15153" max="15154" width="14.5703125" style="89" customWidth="1"/>
    <col min="15155" max="15155" width="4" style="89" customWidth="1"/>
    <col min="15156" max="15158" width="9.42578125" style="89" customWidth="1"/>
    <col min="15159" max="15159" width="3.85546875" style="89" customWidth="1"/>
    <col min="15160" max="15160" width="31.140625" style="89" customWidth="1"/>
    <col min="15161" max="15360" width="11.42578125" style="89"/>
    <col min="15361" max="15361" width="1.140625" style="89" customWidth="1"/>
    <col min="15362" max="15364" width="5.140625" style="89" customWidth="1"/>
    <col min="15365" max="15365" width="4" style="89" customWidth="1"/>
    <col min="15366" max="15368" width="3.7109375" style="89" customWidth="1"/>
    <col min="15369" max="15371" width="4.5703125" style="89" customWidth="1"/>
    <col min="15372" max="15373" width="3.28515625" style="89" bestFit="1" customWidth="1"/>
    <col min="15374" max="15377" width="0" style="89" hidden="1" customWidth="1"/>
    <col min="15378" max="15378" width="4.28515625" style="89" customWidth="1"/>
    <col min="15379" max="15381" width="7" style="89" customWidth="1"/>
    <col min="15382" max="15384" width="2.7109375" style="89" customWidth="1"/>
    <col min="15385" max="15385" width="2.85546875" style="89" customWidth="1"/>
    <col min="15386" max="15391" width="2.7109375" style="89" customWidth="1"/>
    <col min="15392" max="15401" width="0" style="89" hidden="1" customWidth="1"/>
    <col min="15402" max="15402" width="4.28515625" style="89" customWidth="1"/>
    <col min="15403" max="15403" width="0" style="89" hidden="1" customWidth="1"/>
    <col min="15404" max="15404" width="3.28515625" style="89" bestFit="1" customWidth="1"/>
    <col min="15405" max="15405" width="0" style="89" hidden="1" customWidth="1"/>
    <col min="15406" max="15406" width="3.28515625" style="89" bestFit="1" customWidth="1"/>
    <col min="15407" max="15408" width="4.28515625" style="89" customWidth="1"/>
    <col min="15409" max="15410" width="14.5703125" style="89" customWidth="1"/>
    <col min="15411" max="15411" width="4" style="89" customWidth="1"/>
    <col min="15412" max="15414" width="9.42578125" style="89" customWidth="1"/>
    <col min="15415" max="15415" width="3.85546875" style="89" customWidth="1"/>
    <col min="15416" max="15416" width="31.140625" style="89" customWidth="1"/>
    <col min="15417" max="15616" width="11.42578125" style="89"/>
    <col min="15617" max="15617" width="1.140625" style="89" customWidth="1"/>
    <col min="15618" max="15620" width="5.140625" style="89" customWidth="1"/>
    <col min="15621" max="15621" width="4" style="89" customWidth="1"/>
    <col min="15622" max="15624" width="3.7109375" style="89" customWidth="1"/>
    <col min="15625" max="15627" width="4.5703125" style="89" customWidth="1"/>
    <col min="15628" max="15629" width="3.28515625" style="89" bestFit="1" customWidth="1"/>
    <col min="15630" max="15633" width="0" style="89" hidden="1" customWidth="1"/>
    <col min="15634" max="15634" width="4.28515625" style="89" customWidth="1"/>
    <col min="15635" max="15637" width="7" style="89" customWidth="1"/>
    <col min="15638" max="15640" width="2.7109375" style="89" customWidth="1"/>
    <col min="15641" max="15641" width="2.85546875" style="89" customWidth="1"/>
    <col min="15642" max="15647" width="2.7109375" style="89" customWidth="1"/>
    <col min="15648" max="15657" width="0" style="89" hidden="1" customWidth="1"/>
    <col min="15658" max="15658" width="4.28515625" style="89" customWidth="1"/>
    <col min="15659" max="15659" width="0" style="89" hidden="1" customWidth="1"/>
    <col min="15660" max="15660" width="3.28515625" style="89" bestFit="1" customWidth="1"/>
    <col min="15661" max="15661" width="0" style="89" hidden="1" customWidth="1"/>
    <col min="15662" max="15662" width="3.28515625" style="89" bestFit="1" customWidth="1"/>
    <col min="15663" max="15664" width="4.28515625" style="89" customWidth="1"/>
    <col min="15665" max="15666" width="14.5703125" style="89" customWidth="1"/>
    <col min="15667" max="15667" width="4" style="89" customWidth="1"/>
    <col min="15668" max="15670" width="9.42578125" style="89" customWidth="1"/>
    <col min="15671" max="15671" width="3.85546875" style="89" customWidth="1"/>
    <col min="15672" max="15672" width="31.140625" style="89" customWidth="1"/>
    <col min="15673" max="15872" width="11.42578125" style="89"/>
    <col min="15873" max="15873" width="1.140625" style="89" customWidth="1"/>
    <col min="15874" max="15876" width="5.140625" style="89" customWidth="1"/>
    <col min="15877" max="15877" width="4" style="89" customWidth="1"/>
    <col min="15878" max="15880" width="3.7109375" style="89" customWidth="1"/>
    <col min="15881" max="15883" width="4.5703125" style="89" customWidth="1"/>
    <col min="15884" max="15885" width="3.28515625" style="89" bestFit="1" customWidth="1"/>
    <col min="15886" max="15889" width="0" style="89" hidden="1" customWidth="1"/>
    <col min="15890" max="15890" width="4.28515625" style="89" customWidth="1"/>
    <col min="15891" max="15893" width="7" style="89" customWidth="1"/>
    <col min="15894" max="15896" width="2.7109375" style="89" customWidth="1"/>
    <col min="15897" max="15897" width="2.85546875" style="89" customWidth="1"/>
    <col min="15898" max="15903" width="2.7109375" style="89" customWidth="1"/>
    <col min="15904" max="15913" width="0" style="89" hidden="1" customWidth="1"/>
    <col min="15914" max="15914" width="4.28515625" style="89" customWidth="1"/>
    <col min="15915" max="15915" width="0" style="89" hidden="1" customWidth="1"/>
    <col min="15916" max="15916" width="3.28515625" style="89" bestFit="1" customWidth="1"/>
    <col min="15917" max="15917" width="0" style="89" hidden="1" customWidth="1"/>
    <col min="15918" max="15918" width="3.28515625" style="89" bestFit="1" customWidth="1"/>
    <col min="15919" max="15920" width="4.28515625" style="89" customWidth="1"/>
    <col min="15921" max="15922" width="14.5703125" style="89" customWidth="1"/>
    <col min="15923" max="15923" width="4" style="89" customWidth="1"/>
    <col min="15924" max="15926" width="9.42578125" style="89" customWidth="1"/>
    <col min="15927" max="15927" width="3.85546875" style="89" customWidth="1"/>
    <col min="15928" max="15928" width="31.140625" style="89" customWidth="1"/>
    <col min="15929" max="16128" width="11.42578125" style="89"/>
    <col min="16129" max="16129" width="1.140625" style="89" customWidth="1"/>
    <col min="16130" max="16132" width="5.140625" style="89" customWidth="1"/>
    <col min="16133" max="16133" width="4" style="89" customWidth="1"/>
    <col min="16134" max="16136" width="3.7109375" style="89" customWidth="1"/>
    <col min="16137" max="16139" width="4.5703125" style="89" customWidth="1"/>
    <col min="16140" max="16141" width="3.28515625" style="89" bestFit="1" customWidth="1"/>
    <col min="16142" max="16145" width="0" style="89" hidden="1" customWidth="1"/>
    <col min="16146" max="16146" width="4.28515625" style="89" customWidth="1"/>
    <col min="16147" max="16149" width="7" style="89" customWidth="1"/>
    <col min="16150" max="16152" width="2.7109375" style="89" customWidth="1"/>
    <col min="16153" max="16153" width="2.85546875" style="89" customWidth="1"/>
    <col min="16154" max="16159" width="2.7109375" style="89" customWidth="1"/>
    <col min="16160" max="16169" width="0" style="89" hidden="1" customWidth="1"/>
    <col min="16170" max="16170" width="4.28515625" style="89" customWidth="1"/>
    <col min="16171" max="16171" width="0" style="89" hidden="1" customWidth="1"/>
    <col min="16172" max="16172" width="3.28515625" style="89" bestFit="1" customWidth="1"/>
    <col min="16173" max="16173" width="0" style="89" hidden="1" customWidth="1"/>
    <col min="16174" max="16174" width="3.28515625" style="89" bestFit="1" customWidth="1"/>
    <col min="16175" max="16176" width="4.28515625" style="89" customWidth="1"/>
    <col min="16177" max="16178" width="14.5703125" style="89" customWidth="1"/>
    <col min="16179" max="16179" width="4" style="89" customWidth="1"/>
    <col min="16180" max="16182" width="9.42578125" style="89" customWidth="1"/>
    <col min="16183" max="16183" width="3.85546875" style="89" customWidth="1"/>
    <col min="16184" max="16184" width="31.140625" style="89" customWidth="1"/>
    <col min="16185" max="16384" width="11.42578125" style="89"/>
  </cols>
  <sheetData>
    <row r="1" spans="1:56" ht="11.25" customHeight="1" x14ac:dyDescent="0.2">
      <c r="A1" s="87"/>
      <c r="B1" s="1813" t="s">
        <v>447</v>
      </c>
      <c r="C1" s="1814"/>
      <c r="D1" s="1814"/>
      <c r="E1" s="1814"/>
      <c r="F1" s="1814"/>
      <c r="G1" s="1814"/>
      <c r="H1" s="1814"/>
      <c r="I1" s="1814"/>
      <c r="J1" s="1814"/>
      <c r="K1" s="1814"/>
      <c r="L1" s="1814"/>
      <c r="M1" s="1814"/>
      <c r="N1" s="1814"/>
      <c r="O1" s="1814"/>
      <c r="P1" s="1814"/>
      <c r="Q1" s="1814"/>
      <c r="R1" s="1814"/>
      <c r="S1" s="1814"/>
      <c r="T1" s="1814"/>
      <c r="U1" s="1814"/>
      <c r="V1" s="1814"/>
      <c r="W1" s="1814"/>
      <c r="X1" s="1814"/>
      <c r="Y1" s="1814"/>
      <c r="Z1" s="1814"/>
      <c r="AA1" s="1814"/>
      <c r="AB1" s="1814"/>
      <c r="AC1" s="1814"/>
      <c r="AD1" s="1814"/>
      <c r="AE1" s="1814"/>
      <c r="AF1" s="1814"/>
      <c r="AG1" s="1814"/>
      <c r="AH1" s="1814"/>
      <c r="AI1" s="1814"/>
      <c r="AJ1" s="1814"/>
      <c r="AK1" s="1814"/>
      <c r="AL1" s="1814"/>
      <c r="AM1" s="1814"/>
      <c r="AN1" s="1814"/>
      <c r="AO1" s="1814"/>
      <c r="AP1" s="1814"/>
      <c r="AQ1" s="1814"/>
      <c r="AR1" s="1814"/>
      <c r="AS1" s="1814"/>
      <c r="AT1" s="1814"/>
      <c r="AU1" s="1815"/>
      <c r="AV1" s="1813"/>
      <c r="AW1" s="1814"/>
      <c r="AX1" s="1815"/>
      <c r="AY1" s="88"/>
      <c r="AZ1" s="87"/>
      <c r="BA1" s="87"/>
      <c r="BB1" s="1822" t="s">
        <v>118</v>
      </c>
      <c r="BC1" s="1822"/>
      <c r="BD1" s="1822"/>
    </row>
    <row r="2" spans="1:56" ht="11.25" customHeight="1" x14ac:dyDescent="0.2">
      <c r="A2" s="87"/>
      <c r="B2" s="1823" t="s">
        <v>119</v>
      </c>
      <c r="C2" s="1824"/>
      <c r="D2" s="1824"/>
      <c r="E2" s="1824"/>
      <c r="F2" s="1824"/>
      <c r="G2" s="1824"/>
      <c r="H2" s="1824"/>
      <c r="I2" s="1824"/>
      <c r="J2" s="1824"/>
      <c r="K2" s="1824"/>
      <c r="L2" s="1824"/>
      <c r="M2" s="1824"/>
      <c r="N2" s="1824"/>
      <c r="O2" s="1824"/>
      <c r="P2" s="1824"/>
      <c r="Q2" s="1824"/>
      <c r="R2" s="1824"/>
      <c r="S2" s="1824"/>
      <c r="T2" s="1824"/>
      <c r="U2" s="1824"/>
      <c r="V2" s="1824"/>
      <c r="W2" s="1824"/>
      <c r="X2" s="1824"/>
      <c r="Y2" s="1824"/>
      <c r="Z2" s="1824"/>
      <c r="AA2" s="1824"/>
      <c r="AB2" s="1824"/>
      <c r="AC2" s="1824"/>
      <c r="AD2" s="1824"/>
      <c r="AE2" s="1824"/>
      <c r="AF2" s="1824"/>
      <c r="AG2" s="1824"/>
      <c r="AH2" s="1824"/>
      <c r="AI2" s="1824"/>
      <c r="AJ2" s="1824"/>
      <c r="AK2" s="1824"/>
      <c r="AL2" s="1824"/>
      <c r="AM2" s="1824"/>
      <c r="AN2" s="1824"/>
      <c r="AO2" s="1824"/>
      <c r="AP2" s="1824"/>
      <c r="AQ2" s="1824"/>
      <c r="AR2" s="1824"/>
      <c r="AS2" s="1824"/>
      <c r="AT2" s="1824"/>
      <c r="AU2" s="1825"/>
      <c r="AV2" s="1816"/>
      <c r="AW2" s="1817"/>
      <c r="AX2" s="1818"/>
      <c r="AY2" s="88"/>
      <c r="AZ2" s="87"/>
      <c r="BA2" s="87"/>
      <c r="BB2" s="1822"/>
      <c r="BC2" s="1822"/>
      <c r="BD2" s="1822"/>
    </row>
    <row r="3" spans="1:56" ht="12" customHeight="1" x14ac:dyDescent="0.2">
      <c r="A3" s="87"/>
      <c r="B3" s="1813" t="s">
        <v>451</v>
      </c>
      <c r="C3" s="1814"/>
      <c r="D3" s="1815"/>
      <c r="E3" s="1813" t="s">
        <v>452</v>
      </c>
      <c r="F3" s="1814"/>
      <c r="G3" s="1814"/>
      <c r="H3" s="1814"/>
      <c r="I3" s="1814"/>
      <c r="J3" s="1814"/>
      <c r="K3" s="1814"/>
      <c r="L3" s="1814"/>
      <c r="M3" s="1814"/>
      <c r="N3" s="1814"/>
      <c r="O3" s="1814"/>
      <c r="P3" s="1814"/>
      <c r="Q3" s="1814"/>
      <c r="R3" s="1814"/>
      <c r="S3" s="1814"/>
      <c r="T3" s="1814"/>
      <c r="U3" s="1814"/>
      <c r="V3" s="1814"/>
      <c r="W3" s="1814"/>
      <c r="X3" s="1814"/>
      <c r="Y3" s="1814"/>
      <c r="Z3" s="1815"/>
      <c r="AA3" s="1813" t="s">
        <v>453</v>
      </c>
      <c r="AB3" s="1814"/>
      <c r="AC3" s="1814"/>
      <c r="AD3" s="1814"/>
      <c r="AE3" s="1814"/>
      <c r="AF3" s="1814"/>
      <c r="AG3" s="1814"/>
      <c r="AH3" s="1814"/>
      <c r="AI3" s="1814"/>
      <c r="AJ3" s="1814"/>
      <c r="AK3" s="1814"/>
      <c r="AL3" s="1814"/>
      <c r="AM3" s="1814"/>
      <c r="AN3" s="1814"/>
      <c r="AO3" s="1814"/>
      <c r="AP3" s="1814"/>
      <c r="AQ3" s="1814"/>
      <c r="AR3" s="1814"/>
      <c r="AS3" s="1814"/>
      <c r="AT3" s="1814"/>
      <c r="AU3" s="1815"/>
      <c r="AV3" s="1816"/>
      <c r="AW3" s="1817"/>
      <c r="AX3" s="1818"/>
      <c r="AY3" s="88"/>
      <c r="AZ3" s="87"/>
      <c r="BA3" s="87"/>
      <c r="BB3" s="1826">
        <v>42853</v>
      </c>
      <c r="BC3" s="1826"/>
      <c r="BD3" s="1826"/>
    </row>
    <row r="4" spans="1:56" ht="12" customHeight="1" x14ac:dyDescent="0.2">
      <c r="A4" s="87"/>
      <c r="B4" s="1823" t="s">
        <v>120</v>
      </c>
      <c r="C4" s="1824"/>
      <c r="D4" s="1825"/>
      <c r="E4" s="1823" t="s">
        <v>456</v>
      </c>
      <c r="F4" s="1824"/>
      <c r="G4" s="1824"/>
      <c r="H4" s="1824"/>
      <c r="I4" s="1824"/>
      <c r="J4" s="1824"/>
      <c r="K4" s="1824"/>
      <c r="L4" s="1824"/>
      <c r="M4" s="1824"/>
      <c r="N4" s="1824"/>
      <c r="O4" s="1824"/>
      <c r="P4" s="1824"/>
      <c r="Q4" s="1824"/>
      <c r="R4" s="1824"/>
      <c r="S4" s="1824"/>
      <c r="T4" s="1824"/>
      <c r="U4" s="1824"/>
      <c r="V4" s="1824"/>
      <c r="W4" s="1824"/>
      <c r="X4" s="1824"/>
      <c r="Y4" s="1824"/>
      <c r="Z4" s="1825"/>
      <c r="AA4" s="1823">
        <v>4</v>
      </c>
      <c r="AB4" s="1824"/>
      <c r="AC4" s="1824"/>
      <c r="AD4" s="1824"/>
      <c r="AE4" s="1824"/>
      <c r="AF4" s="1824"/>
      <c r="AG4" s="1824"/>
      <c r="AH4" s="1824"/>
      <c r="AI4" s="1824"/>
      <c r="AJ4" s="1824"/>
      <c r="AK4" s="1824"/>
      <c r="AL4" s="1824"/>
      <c r="AM4" s="1824"/>
      <c r="AN4" s="1824"/>
      <c r="AO4" s="1824"/>
      <c r="AP4" s="1824"/>
      <c r="AQ4" s="1824"/>
      <c r="AR4" s="1824"/>
      <c r="AS4" s="1824"/>
      <c r="AT4" s="1824"/>
      <c r="AU4" s="1825"/>
      <c r="AV4" s="1819"/>
      <c r="AW4" s="1820"/>
      <c r="AX4" s="1821"/>
      <c r="AY4" s="88"/>
      <c r="AZ4" s="87"/>
      <c r="BA4" s="87"/>
      <c r="BB4" s="1826"/>
      <c r="BC4" s="1826"/>
      <c r="BD4" s="1826"/>
    </row>
    <row r="5" spans="1:56" ht="6" customHeight="1" x14ac:dyDescent="0.2">
      <c r="A5" s="87"/>
      <c r="B5" s="90"/>
      <c r="C5" s="90"/>
      <c r="D5" s="90"/>
      <c r="E5" s="90"/>
      <c r="F5" s="90"/>
      <c r="G5" s="90"/>
      <c r="H5" s="90"/>
      <c r="I5" s="90"/>
      <c r="J5" s="90"/>
      <c r="K5" s="90"/>
      <c r="L5" s="90"/>
      <c r="M5" s="90"/>
      <c r="N5" s="90"/>
      <c r="O5" s="90"/>
      <c r="P5" s="90"/>
      <c r="Q5" s="90"/>
      <c r="R5" s="90"/>
      <c r="S5" s="90"/>
      <c r="T5" s="90"/>
      <c r="U5" s="90"/>
      <c r="V5" s="90"/>
      <c r="W5" s="90"/>
      <c r="X5" s="90"/>
      <c r="Y5" s="90"/>
      <c r="Z5" s="90"/>
      <c r="AA5" s="90"/>
      <c r="AB5" s="90"/>
      <c r="AC5" s="90"/>
      <c r="AD5" s="90"/>
      <c r="AE5" s="90"/>
      <c r="AF5" s="90"/>
      <c r="AG5" s="90"/>
      <c r="AH5" s="90"/>
      <c r="AI5" s="90"/>
      <c r="AJ5" s="90"/>
      <c r="AK5" s="90"/>
      <c r="AL5" s="90"/>
      <c r="AM5" s="90"/>
      <c r="AN5" s="90"/>
      <c r="AO5" s="90"/>
      <c r="AP5" s="90"/>
      <c r="AQ5" s="90"/>
      <c r="AR5" s="90"/>
      <c r="AS5" s="90"/>
      <c r="AT5" s="90"/>
      <c r="AU5" s="90"/>
      <c r="AV5" s="90"/>
      <c r="AW5" s="90"/>
      <c r="AX5" s="90"/>
      <c r="AY5" s="612"/>
      <c r="AZ5" s="612"/>
      <c r="BA5" s="612"/>
      <c r="BB5" s="87"/>
      <c r="BC5" s="90"/>
      <c r="BD5" s="90"/>
    </row>
    <row r="6" spans="1:56" ht="50.25" customHeight="1" x14ac:dyDescent="0.2">
      <c r="A6" s="87"/>
      <c r="B6" s="1827" t="s">
        <v>122</v>
      </c>
      <c r="C6" s="1828"/>
      <c r="D6" s="1829" t="s">
        <v>123</v>
      </c>
      <c r="E6" s="1830"/>
      <c r="F6" s="1830"/>
      <c r="G6" s="1830"/>
      <c r="H6" s="1831"/>
      <c r="I6" s="1827" t="s">
        <v>448</v>
      </c>
      <c r="J6" s="1832"/>
      <c r="K6" s="1828"/>
      <c r="L6" s="1829" t="s">
        <v>520</v>
      </c>
      <c r="M6" s="1830"/>
      <c r="N6" s="1830"/>
      <c r="O6" s="1830"/>
      <c r="P6" s="1830"/>
      <c r="Q6" s="1830"/>
      <c r="R6" s="1830"/>
      <c r="S6" s="1830"/>
      <c r="T6" s="1830"/>
      <c r="U6" s="1831"/>
      <c r="V6" s="1827" t="s">
        <v>124</v>
      </c>
      <c r="W6" s="1832"/>
      <c r="X6" s="1832"/>
      <c r="Y6" s="1832"/>
      <c r="Z6" s="1832"/>
      <c r="AA6" s="1833" t="s">
        <v>1411</v>
      </c>
      <c r="AB6" s="1833"/>
      <c r="AC6" s="1833"/>
      <c r="AD6" s="1833"/>
      <c r="AE6" s="1833"/>
      <c r="AF6" s="1833"/>
      <c r="AG6" s="1833"/>
      <c r="AH6" s="1833"/>
      <c r="AI6" s="1833"/>
      <c r="AJ6" s="1833"/>
      <c r="AK6" s="1833"/>
      <c r="AL6" s="1833"/>
      <c r="AM6" s="1833"/>
      <c r="AN6" s="1833"/>
      <c r="AO6" s="1833"/>
      <c r="AP6" s="1833"/>
      <c r="AQ6" s="1833"/>
      <c r="AR6" s="1833"/>
      <c r="AS6" s="1833"/>
      <c r="AT6" s="1833"/>
      <c r="AU6" s="1833"/>
      <c r="AV6" s="1833"/>
      <c r="AW6" s="1833"/>
      <c r="AX6" s="1834"/>
      <c r="AY6" s="91"/>
      <c r="AZ6" s="91"/>
      <c r="BA6" s="91"/>
      <c r="BB6" s="91"/>
      <c r="BC6" s="91"/>
      <c r="BD6" s="91"/>
    </row>
    <row r="7" spans="1:56" ht="6" customHeight="1" x14ac:dyDescent="0.2">
      <c r="A7" s="87"/>
      <c r="B7" s="92"/>
      <c r="C7" s="92"/>
      <c r="D7" s="92"/>
      <c r="E7" s="93"/>
      <c r="F7" s="93"/>
      <c r="G7" s="93"/>
      <c r="H7" s="93"/>
      <c r="I7" s="93"/>
      <c r="J7" s="93"/>
      <c r="K7" s="93"/>
      <c r="L7" s="93"/>
      <c r="M7" s="93"/>
      <c r="N7" s="93"/>
      <c r="O7" s="93"/>
      <c r="P7" s="93"/>
      <c r="Q7" s="93"/>
      <c r="R7" s="93"/>
      <c r="S7" s="93"/>
      <c r="T7" s="93"/>
      <c r="U7" s="93"/>
      <c r="V7" s="93"/>
      <c r="W7" s="93"/>
      <c r="X7" s="93"/>
      <c r="Y7" s="93"/>
      <c r="Z7" s="93"/>
      <c r="AA7" s="93"/>
      <c r="AB7" s="93"/>
      <c r="AC7" s="93"/>
      <c r="AD7" s="93"/>
      <c r="AE7" s="93"/>
      <c r="AF7" s="93"/>
      <c r="AG7" s="93"/>
      <c r="AH7" s="93"/>
      <c r="AI7" s="93"/>
      <c r="AJ7" s="93"/>
      <c r="AK7" s="93"/>
      <c r="AL7" s="93"/>
      <c r="AM7" s="93"/>
      <c r="AN7" s="93"/>
      <c r="AO7" s="93"/>
      <c r="AP7" s="93"/>
      <c r="AQ7" s="93"/>
      <c r="AR7" s="93"/>
      <c r="AS7" s="93"/>
      <c r="AT7" s="93"/>
      <c r="AU7" s="93"/>
      <c r="AV7" s="93"/>
      <c r="AW7" s="93"/>
      <c r="AX7" s="93"/>
      <c r="AY7" s="94"/>
      <c r="AZ7" s="94"/>
      <c r="BA7" s="94"/>
      <c r="BB7" s="94"/>
      <c r="BC7" s="94"/>
      <c r="BD7" s="94"/>
    </row>
    <row r="8" spans="1:56" ht="11.25" customHeight="1" x14ac:dyDescent="0.2">
      <c r="A8" s="95"/>
      <c r="B8" s="1835" t="s">
        <v>457</v>
      </c>
      <c r="C8" s="1836"/>
      <c r="D8" s="1836"/>
      <c r="E8" s="1836"/>
      <c r="F8" s="1836"/>
      <c r="G8" s="1836"/>
      <c r="H8" s="1836"/>
      <c r="I8" s="1836"/>
      <c r="J8" s="1836"/>
      <c r="K8" s="1837"/>
      <c r="L8" s="558" t="s">
        <v>1146</v>
      </c>
      <c r="M8" s="559"/>
      <c r="N8" s="559"/>
      <c r="O8" s="559"/>
      <c r="P8" s="559"/>
      <c r="Q8" s="559"/>
      <c r="R8" s="560"/>
      <c r="S8" s="561" t="s">
        <v>1147</v>
      </c>
      <c r="T8" s="562"/>
      <c r="U8" s="562"/>
      <c r="V8" s="562"/>
      <c r="W8" s="562"/>
      <c r="X8" s="562"/>
      <c r="Y8" s="562"/>
      <c r="Z8" s="562"/>
      <c r="AA8" s="562"/>
      <c r="AB8" s="562"/>
      <c r="AC8" s="562"/>
      <c r="AD8" s="562"/>
      <c r="AE8" s="562"/>
      <c r="AF8" s="562"/>
      <c r="AG8" s="562"/>
      <c r="AH8" s="562"/>
      <c r="AI8" s="562"/>
      <c r="AJ8" s="562"/>
      <c r="AK8" s="562"/>
      <c r="AL8" s="562"/>
      <c r="AM8" s="562"/>
      <c r="AN8" s="562"/>
      <c r="AO8" s="562"/>
      <c r="AP8" s="562"/>
      <c r="AQ8" s="562"/>
      <c r="AR8" s="562"/>
      <c r="AS8" s="562"/>
      <c r="AT8" s="562"/>
      <c r="AU8" s="562"/>
      <c r="AV8" s="562"/>
      <c r="AW8" s="562"/>
      <c r="AX8" s="563"/>
      <c r="AY8" s="1838" t="s">
        <v>1148</v>
      </c>
      <c r="AZ8" s="1838"/>
      <c r="BA8" s="1838"/>
      <c r="BB8" s="1838"/>
      <c r="BC8" s="1838"/>
      <c r="BD8" s="1838"/>
    </row>
    <row r="9" spans="1:56" ht="69" customHeight="1" x14ac:dyDescent="0.2">
      <c r="A9" s="95"/>
      <c r="B9" s="1839" t="s">
        <v>126</v>
      </c>
      <c r="C9" s="1840"/>
      <c r="D9" s="1841"/>
      <c r="E9" s="564" t="s">
        <v>451</v>
      </c>
      <c r="F9" s="1839" t="s">
        <v>1149</v>
      </c>
      <c r="G9" s="1840"/>
      <c r="H9" s="1841"/>
      <c r="I9" s="1839" t="s">
        <v>465</v>
      </c>
      <c r="J9" s="1840"/>
      <c r="K9" s="1841"/>
      <c r="L9" s="564" t="s">
        <v>1150</v>
      </c>
      <c r="M9" s="564" t="s">
        <v>1153</v>
      </c>
      <c r="N9" s="565"/>
      <c r="O9" s="566" t="s">
        <v>1151</v>
      </c>
      <c r="P9" s="566" t="s">
        <v>1152</v>
      </c>
      <c r="Q9" s="566" t="s">
        <v>1154</v>
      </c>
      <c r="R9" s="564" t="s">
        <v>1155</v>
      </c>
      <c r="S9" s="1839" t="s">
        <v>1156</v>
      </c>
      <c r="T9" s="1840"/>
      <c r="U9" s="1841"/>
      <c r="V9" s="564" t="s">
        <v>1157</v>
      </c>
      <c r="W9" s="564" t="s">
        <v>1158</v>
      </c>
      <c r="X9" s="564" t="s">
        <v>1159</v>
      </c>
      <c r="Y9" s="567" t="s">
        <v>1160</v>
      </c>
      <c r="Z9" s="567" t="s">
        <v>1162</v>
      </c>
      <c r="AA9" s="567" t="s">
        <v>1164</v>
      </c>
      <c r="AB9" s="567" t="s">
        <v>1166</v>
      </c>
      <c r="AC9" s="567" t="s">
        <v>1168</v>
      </c>
      <c r="AD9" s="567" t="s">
        <v>1170</v>
      </c>
      <c r="AE9" s="567" t="s">
        <v>129</v>
      </c>
      <c r="AF9" s="568"/>
      <c r="AG9" s="618" t="s">
        <v>1161</v>
      </c>
      <c r="AH9" s="618" t="s">
        <v>1163</v>
      </c>
      <c r="AI9" s="618" t="s">
        <v>1165</v>
      </c>
      <c r="AJ9" s="618" t="s">
        <v>1167</v>
      </c>
      <c r="AK9" s="618" t="s">
        <v>1169</v>
      </c>
      <c r="AL9" s="618" t="s">
        <v>1171</v>
      </c>
      <c r="AM9" s="618" t="s">
        <v>1172</v>
      </c>
      <c r="AN9" s="618" t="s">
        <v>1173</v>
      </c>
      <c r="AO9" s="618" t="s">
        <v>1174</v>
      </c>
      <c r="AP9" s="564" t="s">
        <v>1175</v>
      </c>
      <c r="AQ9" s="566" t="s">
        <v>1176</v>
      </c>
      <c r="AR9" s="564" t="s">
        <v>1150</v>
      </c>
      <c r="AS9" s="566" t="s">
        <v>1177</v>
      </c>
      <c r="AT9" s="564" t="s">
        <v>1153</v>
      </c>
      <c r="AU9" s="564" t="s">
        <v>1178</v>
      </c>
      <c r="AV9" s="564" t="s">
        <v>1179</v>
      </c>
      <c r="AW9" s="569" t="s">
        <v>1180</v>
      </c>
      <c r="AX9" s="569" t="s">
        <v>1181</v>
      </c>
      <c r="AY9" s="570" t="s">
        <v>1182</v>
      </c>
      <c r="AZ9" s="1838" t="s">
        <v>1183</v>
      </c>
      <c r="BA9" s="1838"/>
      <c r="BB9" s="1838"/>
      <c r="BC9" s="570" t="s">
        <v>127</v>
      </c>
      <c r="BD9" s="609" t="s">
        <v>128</v>
      </c>
    </row>
    <row r="10" spans="1:56" ht="303.75" customHeight="1" x14ac:dyDescent="0.2">
      <c r="A10" s="612"/>
      <c r="B10" s="1900" t="s">
        <v>3140</v>
      </c>
      <c r="C10" s="1900"/>
      <c r="D10" s="1900"/>
      <c r="E10" s="636" t="s">
        <v>1225</v>
      </c>
      <c r="F10" s="1900" t="s">
        <v>1226</v>
      </c>
      <c r="G10" s="1900"/>
      <c r="H10" s="1900"/>
      <c r="I10" s="1900" t="s">
        <v>3141</v>
      </c>
      <c r="J10" s="1900"/>
      <c r="K10" s="1900"/>
      <c r="L10" s="627" t="s">
        <v>1204</v>
      </c>
      <c r="M10" s="627" t="s">
        <v>1186</v>
      </c>
      <c r="N10" s="627"/>
      <c r="O10" s="572">
        <f>VLOOKUP(L10,[41]Listas!$M$69:$N$73,2,0)</f>
        <v>1</v>
      </c>
      <c r="P10" s="572"/>
      <c r="Q10" s="572">
        <f>HLOOKUP(M10,[41]Listas!$O$67:$Q$68,2,0)</f>
        <v>10</v>
      </c>
      <c r="R10" s="573" t="str">
        <f>INDEX([41]Listas!$O$69:$Q$73,MATCH(L10,[41]Listas!$M$69:$M$73,0),MATCH(M10,[41]Listas!$O$67:$Q$67,0))</f>
        <v>10
BAJA</v>
      </c>
      <c r="S10" s="1900" t="s">
        <v>3142</v>
      </c>
      <c r="T10" s="1900"/>
      <c r="U10" s="1900"/>
      <c r="V10" s="633" t="s">
        <v>132</v>
      </c>
      <c r="W10" s="633" t="s">
        <v>132</v>
      </c>
      <c r="X10" s="633" t="s">
        <v>132</v>
      </c>
      <c r="Y10" s="633" t="s">
        <v>132</v>
      </c>
      <c r="Z10" s="633" t="s">
        <v>132</v>
      </c>
      <c r="AA10" s="633" t="s">
        <v>132</v>
      </c>
      <c r="AB10" s="633" t="s">
        <v>132</v>
      </c>
      <c r="AC10" s="633" t="s">
        <v>132</v>
      </c>
      <c r="AD10" s="633" t="s">
        <v>132</v>
      </c>
      <c r="AE10" s="633" t="s">
        <v>132</v>
      </c>
      <c r="AF10" s="633"/>
      <c r="AG10" s="572">
        <f t="shared" ref="AG10:AG21" si="0">IF(Y10="SI",15,0)</f>
        <v>15</v>
      </c>
      <c r="AH10" s="572">
        <f t="shared" ref="AH10:AH21" si="1">IF(Z10="SI",5,0)</f>
        <v>5</v>
      </c>
      <c r="AI10" s="572">
        <f t="shared" ref="AI10:AI21" si="2">IF(AA10="SI",15,0)</f>
        <v>15</v>
      </c>
      <c r="AJ10" s="572">
        <f t="shared" ref="AJ10:AJ21" si="3">IF(AB10="SI",10,0)</f>
        <v>10</v>
      </c>
      <c r="AK10" s="572">
        <f t="shared" ref="AK10:AK21" si="4">IF(AC10="SI",15,0)</f>
        <v>15</v>
      </c>
      <c r="AL10" s="572">
        <f t="shared" ref="AL10:AL21" si="5">IF(AD10="SI",10,0)</f>
        <v>10</v>
      </c>
      <c r="AM10" s="572">
        <f t="shared" ref="AM10:AM21" si="6">IF(AE10="SI",30,0)</f>
        <v>30</v>
      </c>
      <c r="AN10" s="572">
        <f t="shared" ref="AN10:AN21" si="7">SUM(AG10+AH10+AI10+AJ10+AK10+AL10+AM10)</f>
        <v>100</v>
      </c>
      <c r="AO10" s="572">
        <f t="shared" ref="AO10:AO21" si="8">IF(AN10&lt;=50,0,IF(AN10&gt;=76,2,1))</f>
        <v>2</v>
      </c>
      <c r="AP10" s="573" t="str">
        <f t="shared" ref="AP10:AP21" si="9">CONCATENATE(AN10,"- disminuye ",AO10)</f>
        <v>100- disminuye 2</v>
      </c>
      <c r="AQ10" s="572">
        <f t="shared" ref="AQ10:AQ21" si="10">IF(V10="SI",O10-AO10,O10)</f>
        <v>-1</v>
      </c>
      <c r="AR10" s="573" t="str">
        <f>IF(AQ10&lt;=1,"Rara vez",VLOOKUP(AQ10,[41]Listas!$L$69:$M$73,2,0))</f>
        <v>Rara vez</v>
      </c>
      <c r="AS10" s="572">
        <f t="shared" ref="AS10:AS21" si="11">IF(W10="SI",Q10-AO10,Q10)</f>
        <v>8</v>
      </c>
      <c r="AT10" s="573" t="str">
        <f t="shared" ref="AT10:AT21" si="12">IF(AS10&lt;=9,"Moderado",IF(AS10=20,"Catastrófico",IF(AS10=18,"Moderado","Mayor")))</f>
        <v>Moderado</v>
      </c>
      <c r="AU10" s="573" t="str">
        <f>INDEX([41]Listas!$O$69:$Q$73,MATCH(AR10,[41]Listas!$M$69:$M$73,0),MATCH(AT10,[41]Listas!$O$67:$Q$67,0))</f>
        <v>5
BAJA</v>
      </c>
      <c r="AV10" s="627" t="s">
        <v>1188</v>
      </c>
      <c r="AW10" s="620" t="s">
        <v>2917</v>
      </c>
      <c r="AX10" s="620" t="s">
        <v>2918</v>
      </c>
      <c r="AY10" s="627" t="s">
        <v>1315</v>
      </c>
      <c r="AZ10" s="2109" t="s">
        <v>3143</v>
      </c>
      <c r="BA10" s="2109"/>
      <c r="BB10" s="2109"/>
      <c r="BC10" s="638" t="s">
        <v>1412</v>
      </c>
      <c r="BD10" s="621" t="s">
        <v>3144</v>
      </c>
    </row>
    <row r="11" spans="1:56" ht="167.25" hidden="1" customHeight="1" x14ac:dyDescent="0.2">
      <c r="A11" s="612"/>
      <c r="B11" s="1930"/>
      <c r="C11" s="1931"/>
      <c r="D11" s="1932"/>
      <c r="E11" s="525"/>
      <c r="F11" s="1924"/>
      <c r="G11" s="1925"/>
      <c r="H11" s="1926"/>
      <c r="I11" s="1920"/>
      <c r="J11" s="1921"/>
      <c r="K11" s="1922"/>
      <c r="L11" s="627"/>
      <c r="M11" s="627"/>
      <c r="N11" s="627"/>
      <c r="O11" s="572" t="e">
        <f>VLOOKUP(L11,[41]Listas!$M$69:$N$73,2,0)</f>
        <v>#N/A</v>
      </c>
      <c r="P11" s="572"/>
      <c r="Q11" s="572" t="e">
        <f>HLOOKUP(M11,[41]Listas!$O$67:$Q$68,2,0)</f>
        <v>#N/A</v>
      </c>
      <c r="R11" s="573" t="e">
        <f>INDEX([41]Listas!$O$69:$Q$73,MATCH(L11,[41]Listas!$M$69:$M$73,0),MATCH(M11,[41]Listas!$O$67:$Q$67,0))</f>
        <v>#N/A</v>
      </c>
      <c r="S11" s="2046"/>
      <c r="T11" s="2046"/>
      <c r="U11" s="2046"/>
      <c r="V11" s="633"/>
      <c r="W11" s="633"/>
      <c r="X11" s="633"/>
      <c r="Y11" s="633"/>
      <c r="Z11" s="633"/>
      <c r="AA11" s="633"/>
      <c r="AB11" s="633"/>
      <c r="AC11" s="633"/>
      <c r="AD11" s="633"/>
      <c r="AE11" s="633"/>
      <c r="AF11" s="633"/>
      <c r="AG11" s="572">
        <f t="shared" si="0"/>
        <v>0</v>
      </c>
      <c r="AH11" s="572">
        <f t="shared" si="1"/>
        <v>0</v>
      </c>
      <c r="AI11" s="572">
        <f t="shared" si="2"/>
        <v>0</v>
      </c>
      <c r="AJ11" s="572">
        <f t="shared" si="3"/>
        <v>0</v>
      </c>
      <c r="AK11" s="572">
        <f t="shared" si="4"/>
        <v>0</v>
      </c>
      <c r="AL11" s="572">
        <f t="shared" si="5"/>
        <v>0</v>
      </c>
      <c r="AM11" s="572">
        <f t="shared" si="6"/>
        <v>0</v>
      </c>
      <c r="AN11" s="572">
        <f t="shared" si="7"/>
        <v>0</v>
      </c>
      <c r="AO11" s="572">
        <f t="shared" si="8"/>
        <v>0</v>
      </c>
      <c r="AP11" s="573" t="str">
        <f t="shared" si="9"/>
        <v>0- disminuye 0</v>
      </c>
      <c r="AQ11" s="572" t="e">
        <f t="shared" si="10"/>
        <v>#N/A</v>
      </c>
      <c r="AR11" s="573" t="e">
        <f>IF(AQ11&lt;=1,"Rara vez",VLOOKUP(AQ11,[41]Listas!$L$69:$M$73,2,0))</f>
        <v>#N/A</v>
      </c>
      <c r="AS11" s="572" t="e">
        <f t="shared" si="11"/>
        <v>#N/A</v>
      </c>
      <c r="AT11" s="573" t="e">
        <f t="shared" si="12"/>
        <v>#N/A</v>
      </c>
      <c r="AU11" s="573" t="e">
        <f>INDEX([41]Listas!$O$69:$Q$73,MATCH(AR11,[41]Listas!$M$69:$M$73,0),MATCH(AT11,[41]Listas!$O$67:$Q$67,0))</f>
        <v>#N/A</v>
      </c>
      <c r="AV11" s="627" t="s">
        <v>1188</v>
      </c>
      <c r="AW11" s="2049"/>
      <c r="AX11" s="2049"/>
      <c r="AY11" s="627" t="s">
        <v>1315</v>
      </c>
      <c r="AZ11" s="2050"/>
      <c r="BA11" s="2051"/>
      <c r="BB11" s="2052"/>
      <c r="BC11" s="2053"/>
      <c r="BD11" s="624"/>
    </row>
    <row r="12" spans="1:56" ht="285.75" hidden="1" customHeight="1" x14ac:dyDescent="0.2">
      <c r="A12" s="612"/>
      <c r="B12" s="1930"/>
      <c r="C12" s="1931"/>
      <c r="D12" s="1932"/>
      <c r="E12" s="525"/>
      <c r="F12" s="1924"/>
      <c r="G12" s="1925"/>
      <c r="H12" s="1926"/>
      <c r="I12" s="1920"/>
      <c r="J12" s="1921"/>
      <c r="K12" s="1922"/>
      <c r="L12" s="627"/>
      <c r="M12" s="627"/>
      <c r="N12" s="627"/>
      <c r="O12" s="572" t="e">
        <f>VLOOKUP(L12,[41]Listas!$M$69:$N$73,2,0)</f>
        <v>#N/A</v>
      </c>
      <c r="P12" s="572"/>
      <c r="Q12" s="572" t="e">
        <f>HLOOKUP(M12,[41]Listas!$O$67:$Q$68,2,0)</f>
        <v>#N/A</v>
      </c>
      <c r="R12" s="573" t="e">
        <f>INDEX([41]Listas!$O$69:$Q$73,MATCH(L12,[41]Listas!$M$69:$M$73,0),MATCH(M12,[41]Listas!$O$67:$Q$67,0))</f>
        <v>#N/A</v>
      </c>
      <c r="S12" s="2046"/>
      <c r="T12" s="2046"/>
      <c r="U12" s="2046"/>
      <c r="V12" s="633"/>
      <c r="W12" s="633"/>
      <c r="X12" s="633"/>
      <c r="Y12" s="633"/>
      <c r="Z12" s="633"/>
      <c r="AA12" s="633"/>
      <c r="AB12" s="633"/>
      <c r="AC12" s="633"/>
      <c r="AD12" s="633"/>
      <c r="AE12" s="633"/>
      <c r="AF12" s="633"/>
      <c r="AG12" s="572">
        <f t="shared" si="0"/>
        <v>0</v>
      </c>
      <c r="AH12" s="572">
        <f t="shared" si="1"/>
        <v>0</v>
      </c>
      <c r="AI12" s="572">
        <f t="shared" si="2"/>
        <v>0</v>
      </c>
      <c r="AJ12" s="572">
        <f t="shared" si="3"/>
        <v>0</v>
      </c>
      <c r="AK12" s="572">
        <f t="shared" si="4"/>
        <v>0</v>
      </c>
      <c r="AL12" s="572">
        <f t="shared" si="5"/>
        <v>0</v>
      </c>
      <c r="AM12" s="572">
        <f t="shared" si="6"/>
        <v>0</v>
      </c>
      <c r="AN12" s="572">
        <f t="shared" si="7"/>
        <v>0</v>
      </c>
      <c r="AO12" s="572">
        <f t="shared" si="8"/>
        <v>0</v>
      </c>
      <c r="AP12" s="573" t="str">
        <f t="shared" si="9"/>
        <v>0- disminuye 0</v>
      </c>
      <c r="AQ12" s="572" t="e">
        <f t="shared" si="10"/>
        <v>#N/A</v>
      </c>
      <c r="AR12" s="573" t="e">
        <f>IF(AQ12&lt;=1,"Rara vez",VLOOKUP(AQ12,[41]Listas!$L$69:$M$73,2,0))</f>
        <v>#N/A</v>
      </c>
      <c r="AS12" s="572" t="e">
        <f t="shared" si="11"/>
        <v>#N/A</v>
      </c>
      <c r="AT12" s="573" t="e">
        <f t="shared" si="12"/>
        <v>#N/A</v>
      </c>
      <c r="AU12" s="573" t="e">
        <f>INDEX([41]Listas!$O$69:$Q$73,MATCH(AR12,[41]Listas!$M$69:$M$73,0),MATCH(AT12,[41]Listas!$O$67:$Q$67,0))</f>
        <v>#N/A</v>
      </c>
      <c r="AV12" s="627" t="s">
        <v>1188</v>
      </c>
      <c r="AW12" s="2049"/>
      <c r="AX12" s="2049"/>
      <c r="AY12" s="627" t="s">
        <v>1315</v>
      </c>
      <c r="AZ12" s="2050"/>
      <c r="BA12" s="2051"/>
      <c r="BB12" s="2052"/>
      <c r="BC12" s="2053"/>
      <c r="BD12" s="624"/>
    </row>
    <row r="13" spans="1:56" ht="188.25" hidden="1" customHeight="1" x14ac:dyDescent="0.2">
      <c r="A13" s="612"/>
      <c r="B13" s="1930"/>
      <c r="C13" s="1931"/>
      <c r="D13" s="1932"/>
      <c r="E13" s="525"/>
      <c r="F13" s="1924"/>
      <c r="G13" s="1925"/>
      <c r="H13" s="1926"/>
      <c r="I13" s="1920"/>
      <c r="J13" s="1921"/>
      <c r="K13" s="1922"/>
      <c r="L13" s="627"/>
      <c r="M13" s="627"/>
      <c r="N13" s="627"/>
      <c r="O13" s="572" t="e">
        <f>VLOOKUP(L13,[41]Listas!$M$69:$N$73,2,0)</f>
        <v>#N/A</v>
      </c>
      <c r="P13" s="572"/>
      <c r="Q13" s="572" t="e">
        <f>HLOOKUP(M13,[41]Listas!$O$67:$Q$68,2,0)</f>
        <v>#N/A</v>
      </c>
      <c r="R13" s="573" t="e">
        <f>INDEX([41]Listas!$O$69:$Q$73,MATCH(L13,[41]Listas!$M$69:$M$73,0),MATCH(M13,[41]Listas!$O$67:$Q$67,0))</f>
        <v>#N/A</v>
      </c>
      <c r="S13" s="2046"/>
      <c r="T13" s="2046"/>
      <c r="U13" s="2046"/>
      <c r="V13" s="633"/>
      <c r="W13" s="633"/>
      <c r="X13" s="633"/>
      <c r="Y13" s="633"/>
      <c r="Z13" s="633"/>
      <c r="AA13" s="633"/>
      <c r="AB13" s="633"/>
      <c r="AC13" s="633"/>
      <c r="AD13" s="633"/>
      <c r="AE13" s="633"/>
      <c r="AF13" s="633"/>
      <c r="AG13" s="572">
        <f t="shared" si="0"/>
        <v>0</v>
      </c>
      <c r="AH13" s="572">
        <f t="shared" si="1"/>
        <v>0</v>
      </c>
      <c r="AI13" s="572">
        <f t="shared" si="2"/>
        <v>0</v>
      </c>
      <c r="AJ13" s="572">
        <f t="shared" si="3"/>
        <v>0</v>
      </c>
      <c r="AK13" s="572">
        <f t="shared" si="4"/>
        <v>0</v>
      </c>
      <c r="AL13" s="572">
        <f t="shared" si="5"/>
        <v>0</v>
      </c>
      <c r="AM13" s="572">
        <f t="shared" si="6"/>
        <v>0</v>
      </c>
      <c r="AN13" s="572">
        <f t="shared" si="7"/>
        <v>0</v>
      </c>
      <c r="AO13" s="572">
        <f t="shared" si="8"/>
        <v>0</v>
      </c>
      <c r="AP13" s="573" t="str">
        <f t="shared" si="9"/>
        <v>0- disminuye 0</v>
      </c>
      <c r="AQ13" s="572" t="e">
        <f t="shared" si="10"/>
        <v>#N/A</v>
      </c>
      <c r="AR13" s="573" t="e">
        <f>IF(AQ13&lt;=1,"Rara vez",VLOOKUP(AQ13,[41]Listas!$L$69:$M$73,2,0))</f>
        <v>#N/A</v>
      </c>
      <c r="AS13" s="572" t="e">
        <f t="shared" si="11"/>
        <v>#N/A</v>
      </c>
      <c r="AT13" s="573" t="e">
        <f t="shared" si="12"/>
        <v>#N/A</v>
      </c>
      <c r="AU13" s="573" t="e">
        <f>INDEX([41]Listas!$O$69:$Q$73,MATCH(AR13,[41]Listas!$M$69:$M$73,0),MATCH(AT13,[41]Listas!$O$67:$Q$67,0))</f>
        <v>#N/A</v>
      </c>
      <c r="AV13" s="627" t="s">
        <v>1188</v>
      </c>
      <c r="AW13" s="2049"/>
      <c r="AX13" s="2049"/>
      <c r="AY13" s="627" t="s">
        <v>1315</v>
      </c>
      <c r="AZ13" s="2050"/>
      <c r="BA13" s="2051"/>
      <c r="BB13" s="2052"/>
      <c r="BC13" s="2053"/>
      <c r="BD13" s="624"/>
    </row>
    <row r="14" spans="1:56" ht="176.25" hidden="1" customHeight="1" x14ac:dyDescent="0.2">
      <c r="A14" s="612"/>
      <c r="B14" s="1930"/>
      <c r="C14" s="1931"/>
      <c r="D14" s="1932"/>
      <c r="E14" s="525"/>
      <c r="F14" s="1924"/>
      <c r="G14" s="1925"/>
      <c r="H14" s="1926"/>
      <c r="I14" s="1920"/>
      <c r="J14" s="1921"/>
      <c r="K14" s="1922"/>
      <c r="L14" s="627"/>
      <c r="M14" s="627"/>
      <c r="N14" s="627"/>
      <c r="O14" s="572" t="e">
        <f>VLOOKUP(L14,[41]Listas!$M$69:$N$73,2,0)</f>
        <v>#N/A</v>
      </c>
      <c r="P14" s="572"/>
      <c r="Q14" s="572" t="e">
        <f>HLOOKUP(M14,[41]Listas!$O$67:$Q$68,2,0)</f>
        <v>#N/A</v>
      </c>
      <c r="R14" s="573" t="e">
        <f>INDEX([41]Listas!$O$69:$Q$73,MATCH(L14,[41]Listas!$M$69:$M$73,0),MATCH(M14,[41]Listas!$O$67:$Q$67,0))</f>
        <v>#N/A</v>
      </c>
      <c r="S14" s="2046"/>
      <c r="T14" s="2046"/>
      <c r="U14" s="2046"/>
      <c r="V14" s="633"/>
      <c r="W14" s="633"/>
      <c r="X14" s="633"/>
      <c r="Y14" s="633"/>
      <c r="Z14" s="633"/>
      <c r="AA14" s="633"/>
      <c r="AB14" s="633"/>
      <c r="AC14" s="633"/>
      <c r="AD14" s="633"/>
      <c r="AE14" s="633"/>
      <c r="AF14" s="633"/>
      <c r="AG14" s="572">
        <f t="shared" si="0"/>
        <v>0</v>
      </c>
      <c r="AH14" s="572">
        <f t="shared" si="1"/>
        <v>0</v>
      </c>
      <c r="AI14" s="572">
        <f t="shared" si="2"/>
        <v>0</v>
      </c>
      <c r="AJ14" s="572">
        <f t="shared" si="3"/>
        <v>0</v>
      </c>
      <c r="AK14" s="572">
        <f t="shared" si="4"/>
        <v>0</v>
      </c>
      <c r="AL14" s="572">
        <f t="shared" si="5"/>
        <v>0</v>
      </c>
      <c r="AM14" s="572">
        <f t="shared" si="6"/>
        <v>0</v>
      </c>
      <c r="AN14" s="572">
        <f t="shared" si="7"/>
        <v>0</v>
      </c>
      <c r="AO14" s="572">
        <f t="shared" si="8"/>
        <v>0</v>
      </c>
      <c r="AP14" s="573" t="str">
        <f t="shared" si="9"/>
        <v>0- disminuye 0</v>
      </c>
      <c r="AQ14" s="572" t="e">
        <f t="shared" si="10"/>
        <v>#N/A</v>
      </c>
      <c r="AR14" s="573" t="e">
        <f>IF(AQ14&lt;=1,"Rara vez",VLOOKUP(AQ14,[41]Listas!$L$69:$M$73,2,0))</f>
        <v>#N/A</v>
      </c>
      <c r="AS14" s="572" t="e">
        <f t="shared" si="11"/>
        <v>#N/A</v>
      </c>
      <c r="AT14" s="573" t="e">
        <f t="shared" si="12"/>
        <v>#N/A</v>
      </c>
      <c r="AU14" s="573" t="e">
        <f>INDEX([41]Listas!$O$69:$Q$73,MATCH(AR14,[41]Listas!$M$69:$M$73,0),MATCH(AT14,[41]Listas!$O$67:$Q$67,0))</f>
        <v>#N/A</v>
      </c>
      <c r="AV14" s="627" t="s">
        <v>1194</v>
      </c>
      <c r="AW14" s="2049"/>
      <c r="AX14" s="2049"/>
      <c r="AY14" s="627" t="s">
        <v>1315</v>
      </c>
      <c r="AZ14" s="2050"/>
      <c r="BA14" s="2051"/>
      <c r="BB14" s="2052"/>
      <c r="BC14" s="2053"/>
      <c r="BD14" s="624"/>
    </row>
    <row r="15" spans="1:56" ht="59.25" hidden="1" customHeight="1" x14ac:dyDescent="0.2">
      <c r="A15" s="612"/>
      <c r="B15" s="1923"/>
      <c r="C15" s="1923"/>
      <c r="D15" s="1923"/>
      <c r="E15" s="525"/>
      <c r="F15" s="1917"/>
      <c r="G15" s="1918"/>
      <c r="H15" s="1919"/>
      <c r="I15" s="1920"/>
      <c r="J15" s="1921"/>
      <c r="K15" s="1922"/>
      <c r="L15" s="617"/>
      <c r="M15" s="631"/>
      <c r="N15" s="574"/>
      <c r="O15" s="96" t="e">
        <f>VLOOKUP(L15,[41]Listas!$M$69:$N$73,2,0)</f>
        <v>#N/A</v>
      </c>
      <c r="P15" s="96"/>
      <c r="Q15" s="96" t="e">
        <f>HLOOKUP(M15,[41]Listas!$O$67:$Q$68,2,0)</f>
        <v>#N/A</v>
      </c>
      <c r="R15" s="618" t="e">
        <f>INDEX([41]Listas!$O$69:$Q$73,MATCH(L15,[41]Listas!$M$69:$M$73,0),MATCH(M15,[41]Listas!$O$67:$Q$67,0))</f>
        <v>#N/A</v>
      </c>
      <c r="S15" s="1829"/>
      <c r="T15" s="1830"/>
      <c r="U15" s="1831"/>
      <c r="V15" s="607"/>
      <c r="W15" s="607"/>
      <c r="X15" s="607"/>
      <c r="Y15" s="607"/>
      <c r="Z15" s="607"/>
      <c r="AA15" s="607"/>
      <c r="AB15" s="607"/>
      <c r="AC15" s="607"/>
      <c r="AD15" s="607"/>
      <c r="AE15" s="607"/>
      <c r="AF15" s="575"/>
      <c r="AG15" s="96">
        <f t="shared" si="0"/>
        <v>0</v>
      </c>
      <c r="AH15" s="96">
        <f t="shared" si="1"/>
        <v>0</v>
      </c>
      <c r="AI15" s="96">
        <f t="shared" si="2"/>
        <v>0</v>
      </c>
      <c r="AJ15" s="96">
        <f t="shared" si="3"/>
        <v>0</v>
      </c>
      <c r="AK15" s="96">
        <f t="shared" si="4"/>
        <v>0</v>
      </c>
      <c r="AL15" s="96">
        <f t="shared" si="5"/>
        <v>0</v>
      </c>
      <c r="AM15" s="96">
        <f t="shared" si="6"/>
        <v>0</v>
      </c>
      <c r="AN15" s="96">
        <f t="shared" si="7"/>
        <v>0</v>
      </c>
      <c r="AO15" s="96">
        <f t="shared" si="8"/>
        <v>0</v>
      </c>
      <c r="AP15" s="618" t="str">
        <f t="shared" si="9"/>
        <v>0- disminuye 0</v>
      </c>
      <c r="AQ15" s="96" t="e">
        <f t="shared" si="10"/>
        <v>#N/A</v>
      </c>
      <c r="AR15" s="618" t="e">
        <f>IF(AQ15&lt;=1,"Rara vez",VLOOKUP(AQ15,[41]Listas!$L$69:$M$73,2,0))</f>
        <v>#N/A</v>
      </c>
      <c r="AS15" s="96" t="e">
        <f t="shared" si="11"/>
        <v>#N/A</v>
      </c>
      <c r="AT15" s="618" t="e">
        <f t="shared" si="12"/>
        <v>#N/A</v>
      </c>
      <c r="AU15" s="618" t="e">
        <f>INDEX([41]Listas!$O$69:$Q$73,MATCH(AR15,[41]Listas!$M$69:$M$73,0),MATCH(AT15,[41]Listas!$O$67:$Q$67,0))</f>
        <v>#N/A</v>
      </c>
      <c r="AV15" s="617"/>
      <c r="AW15" s="608"/>
      <c r="AX15" s="608"/>
      <c r="AY15" s="617"/>
      <c r="AZ15" s="1862" t="s">
        <v>1190</v>
      </c>
      <c r="BA15" s="1862"/>
      <c r="BB15" s="1862"/>
      <c r="BC15" s="607"/>
      <c r="BD15" s="607"/>
    </row>
    <row r="16" spans="1:56" ht="198.75" hidden="1" customHeight="1" x14ac:dyDescent="0.2">
      <c r="A16" s="612"/>
      <c r="B16" s="1923"/>
      <c r="C16" s="1923"/>
      <c r="D16" s="1923"/>
      <c r="E16" s="525"/>
      <c r="F16" s="1917"/>
      <c r="G16" s="1918"/>
      <c r="H16" s="1919"/>
      <c r="I16" s="1920"/>
      <c r="J16" s="1921"/>
      <c r="K16" s="1922"/>
      <c r="L16" s="627"/>
      <c r="M16" s="627"/>
      <c r="N16" s="627"/>
      <c r="O16" s="572" t="e">
        <f>VLOOKUP(L16,[41]Listas!$M$69:$N$73,2,0)</f>
        <v>#N/A</v>
      </c>
      <c r="P16" s="572"/>
      <c r="Q16" s="572" t="e">
        <f>HLOOKUP(M16,[41]Listas!$O$67:$Q$68,2,0)</f>
        <v>#N/A</v>
      </c>
      <c r="R16" s="573" t="e">
        <f>INDEX([41]Listas!$O$69:$Q$73,MATCH(L16,[41]Listas!$M$69:$M$73,0),MATCH(M16,[41]Listas!$O$67:$Q$67,0))</f>
        <v>#N/A</v>
      </c>
      <c r="S16" s="2046"/>
      <c r="T16" s="2046"/>
      <c r="U16" s="2046"/>
      <c r="V16" s="633"/>
      <c r="W16" s="633"/>
      <c r="X16" s="633"/>
      <c r="Y16" s="633"/>
      <c r="Z16" s="633"/>
      <c r="AA16" s="633"/>
      <c r="AB16" s="633"/>
      <c r="AC16" s="633"/>
      <c r="AD16" s="633"/>
      <c r="AE16" s="633"/>
      <c r="AF16" s="633"/>
      <c r="AG16" s="572">
        <f t="shared" si="0"/>
        <v>0</v>
      </c>
      <c r="AH16" s="572">
        <f t="shared" si="1"/>
        <v>0</v>
      </c>
      <c r="AI16" s="572">
        <f t="shared" si="2"/>
        <v>0</v>
      </c>
      <c r="AJ16" s="572">
        <f t="shared" si="3"/>
        <v>0</v>
      </c>
      <c r="AK16" s="572">
        <f t="shared" si="4"/>
        <v>0</v>
      </c>
      <c r="AL16" s="572">
        <f t="shared" si="5"/>
        <v>0</v>
      </c>
      <c r="AM16" s="572">
        <f t="shared" si="6"/>
        <v>0</v>
      </c>
      <c r="AN16" s="572">
        <f t="shared" si="7"/>
        <v>0</v>
      </c>
      <c r="AO16" s="572">
        <f t="shared" si="8"/>
        <v>0</v>
      </c>
      <c r="AP16" s="573" t="str">
        <f t="shared" si="9"/>
        <v>0- disminuye 0</v>
      </c>
      <c r="AQ16" s="572" t="e">
        <f t="shared" si="10"/>
        <v>#N/A</v>
      </c>
      <c r="AR16" s="573" t="e">
        <f>IF(AQ16&lt;=1,"Rara vez",VLOOKUP(AQ16,[41]Listas!$L$69:$M$73,2,0))</f>
        <v>#N/A</v>
      </c>
      <c r="AS16" s="572" t="e">
        <f t="shared" si="11"/>
        <v>#N/A</v>
      </c>
      <c r="AT16" s="573" t="e">
        <f t="shared" si="12"/>
        <v>#N/A</v>
      </c>
      <c r="AU16" s="573" t="e">
        <f>INDEX([41]Listas!$O$69:$Q$73,MATCH(AR16,[41]Listas!$M$69:$M$73,0),MATCH(AT16,[41]Listas!$O$67:$Q$67,0))</f>
        <v>#N/A</v>
      </c>
      <c r="AV16" s="627" t="s">
        <v>1188</v>
      </c>
      <c r="AW16" s="2049"/>
      <c r="AX16" s="2049"/>
      <c r="AY16" s="627" t="s">
        <v>1315</v>
      </c>
      <c r="AZ16" s="2050"/>
      <c r="BA16" s="2051"/>
      <c r="BB16" s="2052"/>
      <c r="BC16" s="2053"/>
      <c r="BD16" s="624"/>
    </row>
    <row r="17" spans="1:56" ht="167.25" hidden="1" customHeight="1" x14ac:dyDescent="0.2">
      <c r="A17" s="612"/>
      <c r="B17" s="1914"/>
      <c r="C17" s="1915"/>
      <c r="D17" s="1916"/>
      <c r="E17" s="525"/>
      <c r="F17" s="1917"/>
      <c r="G17" s="1918"/>
      <c r="H17" s="1919"/>
      <c r="I17" s="1920"/>
      <c r="J17" s="1921"/>
      <c r="K17" s="1922"/>
      <c r="L17" s="627"/>
      <c r="M17" s="627"/>
      <c r="N17" s="627"/>
      <c r="O17" s="572" t="e">
        <f>VLOOKUP(L17,[41]Listas!$M$69:$N$73,2,0)</f>
        <v>#N/A</v>
      </c>
      <c r="P17" s="572"/>
      <c r="Q17" s="572" t="e">
        <f>HLOOKUP(M17,[41]Listas!$O$67:$Q$68,2,0)</f>
        <v>#N/A</v>
      </c>
      <c r="R17" s="573" t="e">
        <f>INDEX([41]Listas!$O$69:$Q$73,MATCH(L17,[41]Listas!$M$69:$M$73,0),MATCH(M17,[41]Listas!$O$67:$Q$67,0))</f>
        <v>#N/A</v>
      </c>
      <c r="S17" s="2046"/>
      <c r="T17" s="2046"/>
      <c r="U17" s="2046"/>
      <c r="V17" s="633"/>
      <c r="W17" s="633"/>
      <c r="X17" s="633"/>
      <c r="Y17" s="633"/>
      <c r="Z17" s="633"/>
      <c r="AA17" s="633"/>
      <c r="AB17" s="633"/>
      <c r="AC17" s="633"/>
      <c r="AD17" s="633"/>
      <c r="AE17" s="633"/>
      <c r="AF17" s="633"/>
      <c r="AG17" s="572">
        <f t="shared" si="0"/>
        <v>0</v>
      </c>
      <c r="AH17" s="572">
        <f t="shared" si="1"/>
        <v>0</v>
      </c>
      <c r="AI17" s="572">
        <f t="shared" si="2"/>
        <v>0</v>
      </c>
      <c r="AJ17" s="572">
        <f t="shared" si="3"/>
        <v>0</v>
      </c>
      <c r="AK17" s="572">
        <f t="shared" si="4"/>
        <v>0</v>
      </c>
      <c r="AL17" s="572">
        <f t="shared" si="5"/>
        <v>0</v>
      </c>
      <c r="AM17" s="572">
        <f t="shared" si="6"/>
        <v>0</v>
      </c>
      <c r="AN17" s="572">
        <f t="shared" si="7"/>
        <v>0</v>
      </c>
      <c r="AO17" s="572">
        <f t="shared" si="8"/>
        <v>0</v>
      </c>
      <c r="AP17" s="573" t="str">
        <f t="shared" si="9"/>
        <v>0- disminuye 0</v>
      </c>
      <c r="AQ17" s="572" t="e">
        <f t="shared" si="10"/>
        <v>#N/A</v>
      </c>
      <c r="AR17" s="573" t="e">
        <f>IF(AQ17&lt;=1,"Rara vez",VLOOKUP(AQ17,[41]Listas!$L$69:$M$73,2,0))</f>
        <v>#N/A</v>
      </c>
      <c r="AS17" s="572" t="e">
        <f t="shared" si="11"/>
        <v>#N/A</v>
      </c>
      <c r="AT17" s="573" t="e">
        <f t="shared" si="12"/>
        <v>#N/A</v>
      </c>
      <c r="AU17" s="573" t="e">
        <f>INDEX([41]Listas!$O$69:$Q$73,MATCH(AR17,[41]Listas!$M$69:$M$73,0),MATCH(AT17,[41]Listas!$O$67:$Q$67,0))</f>
        <v>#N/A</v>
      </c>
      <c r="AV17" s="627" t="s">
        <v>1188</v>
      </c>
      <c r="AW17" s="2049"/>
      <c r="AX17" s="2049"/>
      <c r="AY17" s="627" t="s">
        <v>1315</v>
      </c>
      <c r="AZ17" s="2050"/>
      <c r="BA17" s="2051"/>
      <c r="BB17" s="2052"/>
      <c r="BC17" s="2053"/>
      <c r="BD17" s="624"/>
    </row>
    <row r="18" spans="1:56" ht="285.75" hidden="1" customHeight="1" x14ac:dyDescent="0.2">
      <c r="A18" s="612"/>
      <c r="B18" s="2046"/>
      <c r="C18" s="2046"/>
      <c r="D18" s="2046"/>
      <c r="E18" s="2047"/>
      <c r="F18" s="2048"/>
      <c r="G18" s="2048"/>
      <c r="H18" s="2048"/>
      <c r="I18" s="2046"/>
      <c r="J18" s="2046"/>
      <c r="K18" s="2046"/>
      <c r="L18" s="627"/>
      <c r="M18" s="627"/>
      <c r="N18" s="627"/>
      <c r="O18" s="572" t="e">
        <f>VLOOKUP(L18,[41]Listas!$M$69:$N$73,2,0)</f>
        <v>#N/A</v>
      </c>
      <c r="P18" s="572"/>
      <c r="Q18" s="572" t="e">
        <f>HLOOKUP(M18,[41]Listas!$O$67:$Q$68,2,0)</f>
        <v>#N/A</v>
      </c>
      <c r="R18" s="573" t="e">
        <f>INDEX([41]Listas!$O$69:$Q$73,MATCH(L18,[41]Listas!$M$69:$M$73,0),MATCH(M18,[41]Listas!$O$67:$Q$67,0))</f>
        <v>#N/A</v>
      </c>
      <c r="S18" s="2046"/>
      <c r="T18" s="2046"/>
      <c r="U18" s="2046"/>
      <c r="V18" s="633"/>
      <c r="W18" s="633"/>
      <c r="X18" s="633"/>
      <c r="Y18" s="633"/>
      <c r="Z18" s="633"/>
      <c r="AA18" s="633"/>
      <c r="AB18" s="633"/>
      <c r="AC18" s="633"/>
      <c r="AD18" s="633"/>
      <c r="AE18" s="633"/>
      <c r="AF18" s="633"/>
      <c r="AG18" s="572">
        <f t="shared" si="0"/>
        <v>0</v>
      </c>
      <c r="AH18" s="572">
        <f t="shared" si="1"/>
        <v>0</v>
      </c>
      <c r="AI18" s="572">
        <f t="shared" si="2"/>
        <v>0</v>
      </c>
      <c r="AJ18" s="572">
        <f t="shared" si="3"/>
        <v>0</v>
      </c>
      <c r="AK18" s="572">
        <f t="shared" si="4"/>
        <v>0</v>
      </c>
      <c r="AL18" s="572">
        <f t="shared" si="5"/>
        <v>0</v>
      </c>
      <c r="AM18" s="572">
        <f t="shared" si="6"/>
        <v>0</v>
      </c>
      <c r="AN18" s="572">
        <f t="shared" si="7"/>
        <v>0</v>
      </c>
      <c r="AO18" s="572">
        <f t="shared" si="8"/>
        <v>0</v>
      </c>
      <c r="AP18" s="573" t="str">
        <f t="shared" si="9"/>
        <v>0- disminuye 0</v>
      </c>
      <c r="AQ18" s="572" t="e">
        <f t="shared" si="10"/>
        <v>#N/A</v>
      </c>
      <c r="AR18" s="573" t="e">
        <f>IF(AQ18&lt;=1,"Rara vez",VLOOKUP(AQ18,[41]Listas!$L$69:$M$73,2,0))</f>
        <v>#N/A</v>
      </c>
      <c r="AS18" s="572" t="e">
        <f t="shared" si="11"/>
        <v>#N/A</v>
      </c>
      <c r="AT18" s="573" t="e">
        <f t="shared" si="12"/>
        <v>#N/A</v>
      </c>
      <c r="AU18" s="573" t="e">
        <f>INDEX([41]Listas!$O$69:$Q$73,MATCH(AR18,[41]Listas!$M$69:$M$73,0),MATCH(AT18,[41]Listas!$O$67:$Q$67,0))</f>
        <v>#N/A</v>
      </c>
      <c r="AV18" s="627" t="s">
        <v>1188</v>
      </c>
      <c r="AW18" s="2049"/>
      <c r="AX18" s="2049"/>
      <c r="AY18" s="627" t="s">
        <v>1315</v>
      </c>
      <c r="AZ18" s="2050"/>
      <c r="BA18" s="2051"/>
      <c r="BB18" s="2052"/>
      <c r="BC18" s="2053"/>
      <c r="BD18" s="624"/>
    </row>
    <row r="19" spans="1:56" ht="188.25" hidden="1" customHeight="1" x14ac:dyDescent="0.2">
      <c r="A19" s="612"/>
      <c r="B19" s="2046"/>
      <c r="C19" s="2046"/>
      <c r="D19" s="2046"/>
      <c r="E19" s="2047"/>
      <c r="F19" s="2048"/>
      <c r="G19" s="2048"/>
      <c r="H19" s="2048"/>
      <c r="I19" s="2046"/>
      <c r="J19" s="2046"/>
      <c r="K19" s="2046"/>
      <c r="L19" s="627"/>
      <c r="M19" s="627"/>
      <c r="N19" s="627"/>
      <c r="O19" s="572" t="e">
        <f>VLOOKUP(L19,[41]Listas!$M$69:$N$73,2,0)</f>
        <v>#N/A</v>
      </c>
      <c r="P19" s="572"/>
      <c r="Q19" s="572" t="e">
        <f>HLOOKUP(M19,[41]Listas!$O$67:$Q$68,2,0)</f>
        <v>#N/A</v>
      </c>
      <c r="R19" s="573" t="e">
        <f>INDEX([41]Listas!$O$69:$Q$73,MATCH(L19,[41]Listas!$M$69:$M$73,0),MATCH(M19,[41]Listas!$O$67:$Q$67,0))</f>
        <v>#N/A</v>
      </c>
      <c r="S19" s="2046"/>
      <c r="T19" s="2046"/>
      <c r="U19" s="2046"/>
      <c r="V19" s="633"/>
      <c r="W19" s="633"/>
      <c r="X19" s="633"/>
      <c r="Y19" s="633"/>
      <c r="Z19" s="633"/>
      <c r="AA19" s="633"/>
      <c r="AB19" s="633"/>
      <c r="AC19" s="633"/>
      <c r="AD19" s="633"/>
      <c r="AE19" s="633"/>
      <c r="AF19" s="633"/>
      <c r="AG19" s="572">
        <f t="shared" si="0"/>
        <v>0</v>
      </c>
      <c r="AH19" s="572">
        <f t="shared" si="1"/>
        <v>0</v>
      </c>
      <c r="AI19" s="572">
        <f t="shared" si="2"/>
        <v>0</v>
      </c>
      <c r="AJ19" s="572">
        <f t="shared" si="3"/>
        <v>0</v>
      </c>
      <c r="AK19" s="572">
        <f t="shared" si="4"/>
        <v>0</v>
      </c>
      <c r="AL19" s="572">
        <f t="shared" si="5"/>
        <v>0</v>
      </c>
      <c r="AM19" s="572">
        <f t="shared" si="6"/>
        <v>0</v>
      </c>
      <c r="AN19" s="572">
        <f t="shared" si="7"/>
        <v>0</v>
      </c>
      <c r="AO19" s="572">
        <f t="shared" si="8"/>
        <v>0</v>
      </c>
      <c r="AP19" s="573" t="str">
        <f t="shared" si="9"/>
        <v>0- disminuye 0</v>
      </c>
      <c r="AQ19" s="572" t="e">
        <f t="shared" si="10"/>
        <v>#N/A</v>
      </c>
      <c r="AR19" s="573" t="e">
        <f>IF(AQ19&lt;=1,"Rara vez",VLOOKUP(AQ19,[41]Listas!$L$69:$M$73,2,0))</f>
        <v>#N/A</v>
      </c>
      <c r="AS19" s="572" t="e">
        <f t="shared" si="11"/>
        <v>#N/A</v>
      </c>
      <c r="AT19" s="573" t="e">
        <f t="shared" si="12"/>
        <v>#N/A</v>
      </c>
      <c r="AU19" s="573" t="e">
        <f>INDEX([41]Listas!$O$69:$Q$73,MATCH(AR19,[41]Listas!$M$69:$M$73,0),MATCH(AT19,[41]Listas!$O$67:$Q$67,0))</f>
        <v>#N/A</v>
      </c>
      <c r="AV19" s="627" t="s">
        <v>1188</v>
      </c>
      <c r="AW19" s="2049"/>
      <c r="AX19" s="2049"/>
      <c r="AY19" s="627" t="s">
        <v>1315</v>
      </c>
      <c r="AZ19" s="2050"/>
      <c r="BA19" s="2051"/>
      <c r="BB19" s="2052"/>
      <c r="BC19" s="2053"/>
      <c r="BD19" s="624"/>
    </row>
    <row r="20" spans="1:56" ht="176.25" hidden="1" customHeight="1" x14ac:dyDescent="0.2">
      <c r="A20" s="612"/>
      <c r="B20" s="2046"/>
      <c r="C20" s="2046"/>
      <c r="D20" s="2046"/>
      <c r="E20" s="2047"/>
      <c r="F20" s="2048"/>
      <c r="G20" s="2048"/>
      <c r="H20" s="2048"/>
      <c r="I20" s="2046"/>
      <c r="J20" s="2046"/>
      <c r="K20" s="2046"/>
      <c r="L20" s="627"/>
      <c r="M20" s="627"/>
      <c r="N20" s="627"/>
      <c r="O20" s="572" t="e">
        <f>VLOOKUP(L20,[41]Listas!$M$69:$N$73,2,0)</f>
        <v>#N/A</v>
      </c>
      <c r="P20" s="572"/>
      <c r="Q20" s="572" t="e">
        <f>HLOOKUP(M20,[41]Listas!$O$67:$Q$68,2,0)</f>
        <v>#N/A</v>
      </c>
      <c r="R20" s="573" t="e">
        <f>INDEX([41]Listas!$O$69:$Q$73,MATCH(L20,[41]Listas!$M$69:$M$73,0),MATCH(M20,[41]Listas!$O$67:$Q$67,0))</f>
        <v>#N/A</v>
      </c>
      <c r="S20" s="2046"/>
      <c r="T20" s="2046"/>
      <c r="U20" s="2046"/>
      <c r="V20" s="633"/>
      <c r="W20" s="633"/>
      <c r="X20" s="633"/>
      <c r="Y20" s="633"/>
      <c r="Z20" s="633"/>
      <c r="AA20" s="633"/>
      <c r="AB20" s="633"/>
      <c r="AC20" s="633"/>
      <c r="AD20" s="633"/>
      <c r="AE20" s="633"/>
      <c r="AF20" s="633"/>
      <c r="AG20" s="572">
        <f t="shared" si="0"/>
        <v>0</v>
      </c>
      <c r="AH20" s="572">
        <f t="shared" si="1"/>
        <v>0</v>
      </c>
      <c r="AI20" s="572">
        <f t="shared" si="2"/>
        <v>0</v>
      </c>
      <c r="AJ20" s="572">
        <f t="shared" si="3"/>
        <v>0</v>
      </c>
      <c r="AK20" s="572">
        <f t="shared" si="4"/>
        <v>0</v>
      </c>
      <c r="AL20" s="572">
        <f t="shared" si="5"/>
        <v>0</v>
      </c>
      <c r="AM20" s="572">
        <f t="shared" si="6"/>
        <v>0</v>
      </c>
      <c r="AN20" s="572">
        <f t="shared" si="7"/>
        <v>0</v>
      </c>
      <c r="AO20" s="572">
        <f t="shared" si="8"/>
        <v>0</v>
      </c>
      <c r="AP20" s="573" t="str">
        <f t="shared" si="9"/>
        <v>0- disminuye 0</v>
      </c>
      <c r="AQ20" s="572" t="e">
        <f t="shared" si="10"/>
        <v>#N/A</v>
      </c>
      <c r="AR20" s="573" t="e">
        <f>IF(AQ20&lt;=1,"Rara vez",VLOOKUP(AQ20,[41]Listas!$L$69:$M$73,2,0))</f>
        <v>#N/A</v>
      </c>
      <c r="AS20" s="572" t="e">
        <f t="shared" si="11"/>
        <v>#N/A</v>
      </c>
      <c r="AT20" s="573" t="e">
        <f t="shared" si="12"/>
        <v>#N/A</v>
      </c>
      <c r="AU20" s="573" t="e">
        <f>INDEX([41]Listas!$O$69:$Q$73,MATCH(AR20,[41]Listas!$M$69:$M$73,0),MATCH(AT20,[41]Listas!$O$67:$Q$67,0))</f>
        <v>#N/A</v>
      </c>
      <c r="AV20" s="627" t="s">
        <v>1194</v>
      </c>
      <c r="AW20" s="2049"/>
      <c r="AX20" s="2049"/>
      <c r="AY20" s="627" t="s">
        <v>1315</v>
      </c>
      <c r="AZ20" s="2050"/>
      <c r="BA20" s="2051"/>
      <c r="BB20" s="2052"/>
      <c r="BC20" s="2053"/>
      <c r="BD20" s="624"/>
    </row>
    <row r="21" spans="1:56" ht="59.25" hidden="1" customHeight="1" x14ac:dyDescent="0.2">
      <c r="A21" s="612"/>
      <c r="B21" s="1829"/>
      <c r="C21" s="1830"/>
      <c r="D21" s="1831"/>
      <c r="E21" s="608"/>
      <c r="F21" s="1843"/>
      <c r="G21" s="1844"/>
      <c r="H21" s="1845"/>
      <c r="I21" s="1829"/>
      <c r="J21" s="1830"/>
      <c r="K21" s="1831"/>
      <c r="L21" s="617"/>
      <c r="M21" s="631"/>
      <c r="N21" s="574"/>
      <c r="O21" s="96" t="e">
        <f>VLOOKUP(L21,[41]Listas!$M$69:$N$73,2,0)</f>
        <v>#N/A</v>
      </c>
      <c r="P21" s="96"/>
      <c r="Q21" s="96" t="e">
        <f>HLOOKUP(M21,[41]Listas!$O$67:$Q$68,2,0)</f>
        <v>#N/A</v>
      </c>
      <c r="R21" s="618" t="e">
        <f>INDEX([41]Listas!$O$69:$Q$73,MATCH(L21,[41]Listas!$M$69:$M$73,0),MATCH(M21,[41]Listas!$O$67:$Q$67,0))</f>
        <v>#N/A</v>
      </c>
      <c r="S21" s="1829"/>
      <c r="T21" s="1830"/>
      <c r="U21" s="1831"/>
      <c r="V21" s="607"/>
      <c r="W21" s="607"/>
      <c r="X21" s="607"/>
      <c r="Y21" s="607"/>
      <c r="Z21" s="607"/>
      <c r="AA21" s="607"/>
      <c r="AB21" s="607"/>
      <c r="AC21" s="607"/>
      <c r="AD21" s="607"/>
      <c r="AE21" s="607"/>
      <c r="AF21" s="575"/>
      <c r="AG21" s="96">
        <f t="shared" si="0"/>
        <v>0</v>
      </c>
      <c r="AH21" s="96">
        <f t="shared" si="1"/>
        <v>0</v>
      </c>
      <c r="AI21" s="96">
        <f t="shared" si="2"/>
        <v>0</v>
      </c>
      <c r="AJ21" s="96">
        <f t="shared" si="3"/>
        <v>0</v>
      </c>
      <c r="AK21" s="96">
        <f t="shared" si="4"/>
        <v>0</v>
      </c>
      <c r="AL21" s="96">
        <f t="shared" si="5"/>
        <v>0</v>
      </c>
      <c r="AM21" s="96">
        <f t="shared" si="6"/>
        <v>0</v>
      </c>
      <c r="AN21" s="96">
        <f t="shared" si="7"/>
        <v>0</v>
      </c>
      <c r="AO21" s="96">
        <f t="shared" si="8"/>
        <v>0</v>
      </c>
      <c r="AP21" s="618" t="str">
        <f t="shared" si="9"/>
        <v>0- disminuye 0</v>
      </c>
      <c r="AQ21" s="96" t="e">
        <f t="shared" si="10"/>
        <v>#N/A</v>
      </c>
      <c r="AR21" s="618" t="e">
        <f>IF(AQ21&lt;=1,"Rara vez",VLOOKUP(AQ21,[41]Listas!$L$69:$M$73,2,0))</f>
        <v>#N/A</v>
      </c>
      <c r="AS21" s="96" t="e">
        <f t="shared" si="11"/>
        <v>#N/A</v>
      </c>
      <c r="AT21" s="618" t="e">
        <f t="shared" si="12"/>
        <v>#N/A</v>
      </c>
      <c r="AU21" s="618" t="e">
        <f>INDEX([41]Listas!$O$69:$Q$73,MATCH(AR21,[41]Listas!$M$69:$M$73,0),MATCH(AT21,[41]Listas!$O$67:$Q$67,0))</f>
        <v>#N/A</v>
      </c>
      <c r="AV21" s="617"/>
      <c r="AW21" s="608"/>
      <c r="AX21" s="608"/>
      <c r="AY21" s="617"/>
      <c r="AZ21" s="1862" t="s">
        <v>1190</v>
      </c>
      <c r="BA21" s="1862"/>
      <c r="BB21" s="1862"/>
      <c r="BC21" s="607"/>
      <c r="BD21" s="607"/>
    </row>
    <row r="22" spans="1:56" ht="3.75" customHeight="1" x14ac:dyDescent="0.2">
      <c r="A22" s="87"/>
      <c r="B22" s="97"/>
      <c r="C22" s="97"/>
      <c r="D22" s="97"/>
      <c r="E22" s="90"/>
      <c r="F22" s="97"/>
      <c r="G22" s="97"/>
      <c r="H22" s="97"/>
      <c r="I22" s="97"/>
      <c r="J22" s="97"/>
      <c r="K22" s="97"/>
      <c r="L22" s="90"/>
      <c r="M22" s="90"/>
      <c r="N22" s="90"/>
      <c r="O22" s="90"/>
      <c r="P22" s="90"/>
      <c r="Q22" s="90"/>
      <c r="R22" s="90"/>
      <c r="S22" s="97"/>
      <c r="T22" s="97"/>
      <c r="U22" s="97"/>
      <c r="V22" s="90"/>
      <c r="W22" s="90"/>
      <c r="X22" s="90"/>
      <c r="Y22" s="90"/>
      <c r="Z22" s="90"/>
      <c r="AA22" s="90"/>
      <c r="AB22" s="90"/>
      <c r="AC22" s="90"/>
      <c r="AD22" s="90"/>
      <c r="AE22" s="90"/>
      <c r="AF22" s="90"/>
      <c r="AG22" s="90"/>
      <c r="AH22" s="90"/>
      <c r="AI22" s="90"/>
      <c r="AJ22" s="90"/>
      <c r="AK22" s="90"/>
      <c r="AL22" s="90"/>
      <c r="AM22" s="90"/>
      <c r="AN22" s="90"/>
      <c r="AO22" s="90"/>
      <c r="AP22" s="90"/>
      <c r="AQ22" s="90"/>
      <c r="AR22" s="90"/>
      <c r="AS22" s="90"/>
      <c r="AT22" s="90"/>
      <c r="AU22" s="90"/>
      <c r="AV22" s="97"/>
      <c r="AW22" s="97"/>
      <c r="AX22" s="97"/>
      <c r="AY22" s="90"/>
      <c r="AZ22" s="98"/>
      <c r="BA22" s="98"/>
      <c r="BB22" s="98"/>
      <c r="BC22" s="99"/>
      <c r="BD22" s="100"/>
    </row>
    <row r="23" spans="1:56" ht="15" customHeight="1" x14ac:dyDescent="0.2">
      <c r="A23" s="91"/>
      <c r="B23" s="1863" t="s">
        <v>1196</v>
      </c>
      <c r="C23" s="1863"/>
      <c r="D23" s="1863"/>
      <c r="E23" s="1863"/>
      <c r="F23" s="1863"/>
      <c r="G23" s="1863"/>
      <c r="H23" s="1863"/>
      <c r="I23" s="1863"/>
      <c r="J23" s="1863"/>
      <c r="K23" s="1863"/>
      <c r="L23" s="1863"/>
      <c r="M23" s="1863"/>
      <c r="N23" s="1863"/>
      <c r="O23" s="1863"/>
      <c r="P23" s="1863"/>
      <c r="Q23" s="1863"/>
      <c r="R23" s="1863"/>
      <c r="S23" s="1863"/>
      <c r="T23" s="1863"/>
      <c r="U23" s="1863"/>
      <c r="V23" s="101"/>
      <c r="W23" s="101"/>
      <c r="X23" s="101"/>
      <c r="Y23" s="101"/>
      <c r="Z23" s="101"/>
      <c r="AA23" s="101"/>
      <c r="AB23" s="101"/>
      <c r="AC23" s="101"/>
      <c r="AD23" s="101"/>
      <c r="AE23" s="101"/>
      <c r="AF23" s="101"/>
      <c r="AG23" s="101"/>
      <c r="AH23" s="101"/>
      <c r="AI23" s="101"/>
      <c r="AJ23" s="101"/>
      <c r="AK23" s="101"/>
      <c r="AL23" s="101"/>
      <c r="AM23" s="101"/>
      <c r="AN23" s="101"/>
      <c r="AO23" s="101"/>
      <c r="AP23" s="101"/>
      <c r="AQ23" s="101"/>
      <c r="AR23" s="101"/>
      <c r="AS23" s="101"/>
      <c r="AT23" s="101"/>
      <c r="AU23" s="90"/>
      <c r="AV23" s="102"/>
      <c r="AW23" s="102"/>
      <c r="AX23" s="102"/>
      <c r="AY23" s="1864" t="s">
        <v>3034</v>
      </c>
      <c r="AZ23" s="1865"/>
      <c r="BA23" s="1865"/>
      <c r="BB23" s="1865"/>
      <c r="BC23" s="1865"/>
      <c r="BD23" s="1865"/>
    </row>
    <row r="24" spans="1:56" s="104" customFormat="1" ht="19.5" customHeight="1" x14ac:dyDescent="0.2">
      <c r="A24" s="103"/>
      <c r="B24" s="1866" t="s">
        <v>1197</v>
      </c>
      <c r="C24" s="1867"/>
      <c r="D24" s="1867"/>
      <c r="E24" s="1867"/>
      <c r="F24" s="1867"/>
      <c r="G24" s="1867"/>
      <c r="H24" s="1868"/>
      <c r="I24" s="1866" t="s">
        <v>1198</v>
      </c>
      <c r="J24" s="1867"/>
      <c r="K24" s="1867"/>
      <c r="L24" s="1867"/>
      <c r="M24" s="1867"/>
      <c r="N24" s="1867"/>
      <c r="O24" s="1867"/>
      <c r="P24" s="1867"/>
      <c r="Q24" s="1867"/>
      <c r="R24" s="1867"/>
      <c r="S24" s="1867"/>
      <c r="T24" s="1867"/>
      <c r="U24" s="1868"/>
      <c r="V24" s="1866" t="s">
        <v>604</v>
      </c>
      <c r="W24" s="1867"/>
      <c r="X24" s="1867"/>
      <c r="Y24" s="1867"/>
      <c r="Z24" s="1867"/>
      <c r="AA24" s="1867"/>
      <c r="AB24" s="1867"/>
      <c r="AC24" s="1867"/>
      <c r="AD24" s="1867"/>
      <c r="AE24" s="1867"/>
      <c r="AF24" s="1867"/>
      <c r="AG24" s="1867"/>
      <c r="AH24" s="1867"/>
      <c r="AI24" s="1867"/>
      <c r="AJ24" s="1867"/>
      <c r="AK24" s="1867"/>
      <c r="AL24" s="1867"/>
      <c r="AM24" s="1867"/>
      <c r="AN24" s="1867"/>
      <c r="AO24" s="1867"/>
      <c r="AP24" s="1868"/>
      <c r="AQ24" s="576" t="s">
        <v>605</v>
      </c>
      <c r="AR24" s="1866" t="s">
        <v>605</v>
      </c>
      <c r="AS24" s="1867"/>
      <c r="AT24" s="1867"/>
      <c r="AU24" s="1867"/>
      <c r="AV24" s="1867"/>
      <c r="AW24" s="1868"/>
      <c r="AX24" s="102"/>
      <c r="AY24" s="1865"/>
      <c r="AZ24" s="1865"/>
      <c r="BA24" s="1865"/>
      <c r="BB24" s="1865"/>
      <c r="BC24" s="1865"/>
      <c r="BD24" s="1865"/>
    </row>
    <row r="25" spans="1:56" s="104" customFormat="1" ht="25.5" customHeight="1" x14ac:dyDescent="0.2">
      <c r="A25" s="105"/>
      <c r="B25" s="1869" t="s">
        <v>1227</v>
      </c>
      <c r="C25" s="1870"/>
      <c r="D25" s="1870"/>
      <c r="E25" s="1870"/>
      <c r="F25" s="1870"/>
      <c r="G25" s="1870"/>
      <c r="H25" s="1871"/>
      <c r="I25" s="1869" t="s">
        <v>3145</v>
      </c>
      <c r="J25" s="1870"/>
      <c r="K25" s="1870"/>
      <c r="L25" s="1870"/>
      <c r="M25" s="1870"/>
      <c r="N25" s="1870"/>
      <c r="O25" s="1870"/>
      <c r="P25" s="1870"/>
      <c r="Q25" s="1870"/>
      <c r="R25" s="1870"/>
      <c r="S25" s="1870"/>
      <c r="T25" s="1870"/>
      <c r="U25" s="1871"/>
      <c r="V25" s="1869" t="s">
        <v>361</v>
      </c>
      <c r="W25" s="1870"/>
      <c r="X25" s="1870"/>
      <c r="Y25" s="1870"/>
      <c r="Z25" s="1870"/>
      <c r="AA25" s="1870"/>
      <c r="AB25" s="1870"/>
      <c r="AC25" s="1870"/>
      <c r="AD25" s="1870"/>
      <c r="AE25" s="1870"/>
      <c r="AF25" s="1870"/>
      <c r="AG25" s="1870"/>
      <c r="AH25" s="1870"/>
      <c r="AI25" s="1870"/>
      <c r="AJ25" s="1870"/>
      <c r="AK25" s="1870"/>
      <c r="AL25" s="1870"/>
      <c r="AM25" s="1870"/>
      <c r="AN25" s="1870"/>
      <c r="AO25" s="1870"/>
      <c r="AP25" s="1871"/>
      <c r="AQ25" s="106"/>
      <c r="AR25" s="1869"/>
      <c r="AS25" s="1870"/>
      <c r="AT25" s="1870"/>
      <c r="AU25" s="1870"/>
      <c r="AV25" s="1870"/>
      <c r="AW25" s="1871"/>
      <c r="AX25" s="102"/>
      <c r="AY25" s="1865"/>
      <c r="AZ25" s="1865"/>
      <c r="BA25" s="1865"/>
      <c r="BB25" s="1865"/>
      <c r="BC25" s="1865"/>
      <c r="BD25" s="1865"/>
    </row>
    <row r="26" spans="1:56" s="104" customFormat="1" ht="25.5" customHeight="1" x14ac:dyDescent="0.2">
      <c r="A26" s="105"/>
      <c r="B26" s="1869" t="s">
        <v>1228</v>
      </c>
      <c r="C26" s="1870"/>
      <c r="D26" s="1870"/>
      <c r="E26" s="1870"/>
      <c r="F26" s="1870"/>
      <c r="G26" s="1870"/>
      <c r="H26" s="1871"/>
      <c r="I26" s="1869" t="s">
        <v>3146</v>
      </c>
      <c r="J26" s="1870"/>
      <c r="K26" s="1870"/>
      <c r="L26" s="1870"/>
      <c r="M26" s="1870"/>
      <c r="N26" s="1870"/>
      <c r="O26" s="1870"/>
      <c r="P26" s="1870"/>
      <c r="Q26" s="1870"/>
      <c r="R26" s="1870"/>
      <c r="S26" s="1870"/>
      <c r="T26" s="1870"/>
      <c r="U26" s="1871"/>
      <c r="V26" s="1869" t="s">
        <v>1229</v>
      </c>
      <c r="W26" s="1870"/>
      <c r="X26" s="1870"/>
      <c r="Y26" s="1870"/>
      <c r="Z26" s="1870"/>
      <c r="AA26" s="1870"/>
      <c r="AB26" s="1870"/>
      <c r="AC26" s="1870"/>
      <c r="AD26" s="1870"/>
      <c r="AE26" s="1870"/>
      <c r="AF26" s="1870"/>
      <c r="AG26" s="1870"/>
      <c r="AH26" s="1870"/>
      <c r="AI26" s="1870"/>
      <c r="AJ26" s="1870"/>
      <c r="AK26" s="1870"/>
      <c r="AL26" s="1870"/>
      <c r="AM26" s="1870"/>
      <c r="AN26" s="1870"/>
      <c r="AO26" s="1870"/>
      <c r="AP26" s="1871"/>
      <c r="AQ26" s="106"/>
      <c r="AR26" s="1869"/>
      <c r="AS26" s="1870"/>
      <c r="AT26" s="1870"/>
      <c r="AU26" s="1870"/>
      <c r="AV26" s="1870"/>
      <c r="AW26" s="1871"/>
      <c r="AX26" s="102"/>
      <c r="AY26" s="1865"/>
      <c r="AZ26" s="1865"/>
      <c r="BA26" s="1865"/>
      <c r="BB26" s="1865"/>
      <c r="BC26" s="1865"/>
      <c r="BD26" s="1865"/>
    </row>
    <row r="27" spans="1:56" x14ac:dyDescent="0.2">
      <c r="A27" s="107"/>
      <c r="B27" s="107"/>
      <c r="C27" s="107"/>
      <c r="D27" s="107"/>
      <c r="E27" s="108"/>
      <c r="F27" s="107"/>
      <c r="G27" s="107"/>
      <c r="H27" s="107"/>
      <c r="I27" s="107"/>
      <c r="J27" s="107"/>
      <c r="K27" s="107"/>
      <c r="L27" s="109"/>
      <c r="M27" s="109"/>
      <c r="N27" s="109"/>
      <c r="O27" s="109"/>
      <c r="P27" s="109"/>
      <c r="Q27" s="109"/>
      <c r="R27" s="109"/>
      <c r="S27" s="109"/>
      <c r="T27" s="109"/>
      <c r="U27" s="109"/>
      <c r="V27" s="108"/>
      <c r="W27" s="108"/>
      <c r="X27" s="108"/>
      <c r="Y27" s="108"/>
      <c r="Z27" s="108"/>
      <c r="AA27" s="108"/>
      <c r="AB27" s="108"/>
      <c r="AC27" s="108"/>
      <c r="AD27" s="108"/>
      <c r="AE27" s="108"/>
      <c r="AF27" s="108"/>
      <c r="AG27" s="108"/>
      <c r="AH27" s="108"/>
      <c r="AI27" s="108"/>
      <c r="AJ27" s="108"/>
      <c r="AK27" s="108"/>
      <c r="AL27" s="108"/>
      <c r="AM27" s="108"/>
      <c r="AN27" s="108"/>
      <c r="AO27" s="108"/>
      <c r="AP27" s="108"/>
      <c r="AQ27" s="108"/>
      <c r="AR27" s="108"/>
      <c r="AS27" s="108"/>
      <c r="AT27" s="108"/>
      <c r="AU27" s="108"/>
      <c r="AV27" s="109"/>
      <c r="AW27" s="109"/>
      <c r="AX27" s="109"/>
      <c r="AY27" s="108"/>
      <c r="AZ27" s="107"/>
      <c r="BA27" s="107"/>
      <c r="BB27" s="107"/>
      <c r="BC27" s="108"/>
      <c r="BD27" s="108"/>
    </row>
    <row r="28" spans="1:56" x14ac:dyDescent="0.2">
      <c r="A28" s="107"/>
      <c r="B28" s="107"/>
      <c r="C28" s="107"/>
      <c r="D28" s="107"/>
      <c r="E28" s="108"/>
      <c r="F28" s="107"/>
      <c r="G28" s="107"/>
      <c r="H28" s="107"/>
      <c r="I28" s="107"/>
      <c r="J28" s="107"/>
      <c r="K28" s="107"/>
      <c r="L28" s="109"/>
      <c r="M28" s="109"/>
      <c r="N28" s="109"/>
      <c r="O28" s="109"/>
      <c r="P28" s="109"/>
      <c r="Q28" s="109"/>
      <c r="R28" s="109"/>
      <c r="S28" s="109"/>
      <c r="T28" s="109"/>
      <c r="U28" s="109"/>
      <c r="V28" s="108"/>
      <c r="W28" s="108"/>
      <c r="X28" s="108"/>
      <c r="Y28" s="108"/>
      <c r="Z28" s="108"/>
      <c r="AA28" s="108"/>
      <c r="AB28" s="108"/>
      <c r="AC28" s="108"/>
      <c r="AD28" s="108"/>
      <c r="AE28" s="108"/>
      <c r="AF28" s="108"/>
      <c r="AG28" s="108"/>
      <c r="AH28" s="108"/>
      <c r="AI28" s="108"/>
      <c r="AJ28" s="108"/>
      <c r="AK28" s="108"/>
      <c r="AL28" s="108"/>
      <c r="AM28" s="108"/>
      <c r="AN28" s="108"/>
      <c r="AO28" s="108"/>
      <c r="AP28" s="108"/>
      <c r="AQ28" s="108"/>
      <c r="AR28" s="108"/>
      <c r="AS28" s="108"/>
      <c r="AT28" s="108"/>
      <c r="AU28" s="108"/>
      <c r="AV28" s="109"/>
      <c r="AW28" s="109"/>
      <c r="AX28" s="109"/>
      <c r="AY28" s="108"/>
      <c r="AZ28" s="107"/>
      <c r="BA28" s="107"/>
      <c r="BB28" s="107"/>
      <c r="BC28" s="108"/>
      <c r="BD28" s="108"/>
    </row>
    <row r="29" spans="1:56" x14ac:dyDescent="0.2">
      <c r="A29" s="107"/>
      <c r="B29" s="107"/>
      <c r="C29" s="107"/>
      <c r="D29" s="107"/>
      <c r="E29" s="108"/>
      <c r="F29" s="107"/>
      <c r="G29" s="107"/>
      <c r="H29" s="107"/>
      <c r="I29" s="107"/>
      <c r="J29" s="107"/>
      <c r="K29" s="107"/>
      <c r="L29" s="109"/>
      <c r="M29" s="109"/>
      <c r="N29" s="109"/>
      <c r="O29" s="109"/>
      <c r="P29" s="109"/>
      <c r="Q29" s="109"/>
      <c r="R29" s="109"/>
      <c r="S29" s="109"/>
      <c r="T29" s="109"/>
      <c r="U29" s="109"/>
      <c r="V29" s="108"/>
      <c r="W29" s="108"/>
      <c r="X29" s="108"/>
      <c r="Y29" s="108"/>
      <c r="Z29" s="108"/>
      <c r="AA29" s="108"/>
      <c r="AB29" s="108"/>
      <c r="AC29" s="108"/>
      <c r="AD29" s="108"/>
      <c r="AE29" s="108"/>
      <c r="AF29" s="108"/>
      <c r="AG29" s="108"/>
      <c r="AH29" s="108"/>
      <c r="AI29" s="108"/>
      <c r="AJ29" s="108"/>
      <c r="AK29" s="108"/>
      <c r="AL29" s="108"/>
      <c r="AM29" s="108"/>
      <c r="AN29" s="108"/>
      <c r="AO29" s="108"/>
      <c r="AP29" s="108"/>
      <c r="AQ29" s="108"/>
      <c r="AR29" s="108"/>
      <c r="AS29" s="108"/>
      <c r="AT29" s="108"/>
      <c r="AU29" s="108"/>
      <c r="AV29" s="109"/>
      <c r="AW29" s="109"/>
      <c r="AX29" s="109"/>
      <c r="AY29" s="108"/>
      <c r="AZ29" s="107"/>
      <c r="BA29" s="107"/>
      <c r="BB29" s="107"/>
      <c r="BC29" s="108"/>
      <c r="BD29" s="108"/>
    </row>
    <row r="30" spans="1:56" x14ac:dyDescent="0.2">
      <c r="A30" s="107"/>
      <c r="B30" s="107"/>
      <c r="C30" s="107"/>
      <c r="D30" s="107"/>
      <c r="E30" s="108"/>
      <c r="F30" s="107"/>
      <c r="G30" s="107"/>
      <c r="H30" s="107"/>
      <c r="I30" s="107"/>
      <c r="J30" s="107"/>
      <c r="K30" s="107"/>
      <c r="L30" s="109"/>
      <c r="M30" s="109"/>
      <c r="N30" s="109"/>
      <c r="O30" s="109"/>
      <c r="P30" s="109"/>
      <c r="Q30" s="109"/>
      <c r="R30" s="109"/>
      <c r="S30" s="109"/>
      <c r="T30" s="109"/>
      <c r="U30" s="109"/>
      <c r="V30" s="108"/>
      <c r="W30" s="108"/>
      <c r="X30" s="108"/>
      <c r="Y30" s="108"/>
      <c r="Z30" s="108"/>
      <c r="AA30" s="108"/>
      <c r="AB30" s="108"/>
      <c r="AC30" s="108"/>
      <c r="AD30" s="108"/>
      <c r="AE30" s="108"/>
      <c r="AF30" s="108"/>
      <c r="AG30" s="108"/>
      <c r="AH30" s="108"/>
      <c r="AI30" s="108"/>
      <c r="AJ30" s="108"/>
      <c r="AK30" s="108"/>
      <c r="AL30" s="108"/>
      <c r="AM30" s="108"/>
      <c r="AN30" s="108"/>
      <c r="AO30" s="108"/>
      <c r="AP30" s="108"/>
      <c r="AQ30" s="108"/>
      <c r="AR30" s="108"/>
      <c r="AS30" s="108"/>
      <c r="AT30" s="108"/>
      <c r="AU30" s="108"/>
      <c r="AV30" s="109"/>
      <c r="AW30" s="109"/>
      <c r="AX30" s="109"/>
      <c r="AY30" s="108"/>
      <c r="AZ30" s="107"/>
      <c r="BA30" s="107"/>
      <c r="BB30" s="107"/>
      <c r="BC30" s="108"/>
      <c r="BD30" s="108"/>
    </row>
    <row r="31" spans="1:56" x14ac:dyDescent="0.2">
      <c r="A31" s="107"/>
      <c r="B31" s="107"/>
      <c r="C31" s="107"/>
      <c r="D31" s="107"/>
      <c r="E31" s="108"/>
      <c r="F31" s="107"/>
      <c r="G31" s="107"/>
      <c r="H31" s="107"/>
      <c r="I31" s="107"/>
      <c r="J31" s="107"/>
      <c r="K31" s="107"/>
      <c r="L31" s="109"/>
      <c r="M31" s="109"/>
      <c r="N31" s="109"/>
      <c r="O31" s="109"/>
      <c r="P31" s="109"/>
      <c r="Q31" s="109"/>
      <c r="R31" s="109"/>
      <c r="S31" s="109"/>
      <c r="T31" s="109"/>
      <c r="U31" s="109"/>
      <c r="V31" s="108"/>
      <c r="W31" s="108"/>
      <c r="X31" s="108"/>
      <c r="Y31" s="108"/>
      <c r="Z31" s="108"/>
      <c r="AA31" s="108"/>
      <c r="AB31" s="108"/>
      <c r="AC31" s="108"/>
      <c r="AD31" s="108"/>
      <c r="AE31" s="108"/>
      <c r="AF31" s="108"/>
      <c r="AG31" s="108"/>
      <c r="AH31" s="108"/>
      <c r="AI31" s="108"/>
      <c r="AJ31" s="108"/>
      <c r="AK31" s="108"/>
      <c r="AL31" s="108"/>
      <c r="AM31" s="108"/>
      <c r="AN31" s="108"/>
      <c r="AO31" s="108"/>
      <c r="AP31" s="108"/>
      <c r="AQ31" s="108"/>
      <c r="AR31" s="108"/>
      <c r="AS31" s="108"/>
      <c r="AT31" s="108"/>
      <c r="AU31" s="108"/>
      <c r="AV31" s="109"/>
      <c r="AW31" s="109"/>
      <c r="AX31" s="109"/>
      <c r="AY31" s="108"/>
      <c r="AZ31" s="107"/>
      <c r="BA31" s="107"/>
      <c r="BB31" s="107"/>
      <c r="BC31" s="108"/>
      <c r="BD31" s="108"/>
    </row>
    <row r="32" spans="1:56" x14ac:dyDescent="0.2">
      <c r="A32" s="107"/>
      <c r="B32" s="107"/>
      <c r="C32" s="107"/>
      <c r="D32" s="107"/>
      <c r="E32" s="108"/>
      <c r="F32" s="107"/>
      <c r="G32" s="107"/>
      <c r="H32" s="107"/>
      <c r="I32" s="107"/>
      <c r="J32" s="107"/>
      <c r="K32" s="107"/>
      <c r="L32" s="109"/>
      <c r="M32" s="109"/>
      <c r="N32" s="109"/>
      <c r="O32" s="109"/>
      <c r="P32" s="109"/>
      <c r="Q32" s="109"/>
      <c r="R32" s="109"/>
      <c r="S32" s="109"/>
      <c r="T32" s="109"/>
      <c r="U32" s="109"/>
      <c r="V32" s="108"/>
      <c r="W32" s="108"/>
      <c r="X32" s="108"/>
      <c r="Y32" s="108"/>
      <c r="Z32" s="108"/>
      <c r="AA32" s="108"/>
      <c r="AB32" s="108"/>
      <c r="AC32" s="108"/>
      <c r="AD32" s="108"/>
      <c r="AE32" s="108"/>
      <c r="AF32" s="108"/>
      <c r="AG32" s="108"/>
      <c r="AH32" s="108"/>
      <c r="AI32" s="108"/>
      <c r="AJ32" s="108"/>
      <c r="AK32" s="108"/>
      <c r="AL32" s="108"/>
      <c r="AM32" s="108"/>
      <c r="AN32" s="108"/>
      <c r="AO32" s="108"/>
      <c r="AP32" s="108"/>
      <c r="AQ32" s="108"/>
      <c r="AR32" s="108"/>
      <c r="AS32" s="108"/>
      <c r="AT32" s="108"/>
      <c r="AU32" s="108"/>
      <c r="AV32" s="109"/>
      <c r="AW32" s="109"/>
      <c r="AX32" s="109"/>
      <c r="AY32" s="108"/>
      <c r="AZ32" s="107"/>
      <c r="BA32" s="107"/>
      <c r="BB32" s="107"/>
      <c r="BC32" s="108"/>
      <c r="BD32" s="108"/>
    </row>
    <row r="33" spans="1:56" x14ac:dyDescent="0.2">
      <c r="A33" s="107"/>
      <c r="B33" s="107"/>
      <c r="C33" s="107"/>
      <c r="D33" s="107"/>
      <c r="E33" s="108"/>
      <c r="F33" s="107"/>
      <c r="G33" s="107"/>
      <c r="H33" s="107"/>
      <c r="I33" s="107"/>
      <c r="J33" s="107"/>
      <c r="K33" s="107"/>
      <c r="L33" s="109"/>
      <c r="M33" s="109"/>
      <c r="N33" s="109"/>
      <c r="O33" s="109"/>
      <c r="P33" s="109"/>
      <c r="Q33" s="109"/>
      <c r="R33" s="109"/>
      <c r="S33" s="109"/>
      <c r="T33" s="109"/>
      <c r="U33" s="109"/>
      <c r="V33" s="108"/>
      <c r="W33" s="108"/>
      <c r="X33" s="108"/>
      <c r="Y33" s="108"/>
      <c r="Z33" s="108"/>
      <c r="AA33" s="108"/>
      <c r="AB33" s="108"/>
      <c r="AC33" s="108"/>
      <c r="AD33" s="108"/>
      <c r="AE33" s="108"/>
      <c r="AF33" s="108"/>
      <c r="AG33" s="108"/>
      <c r="AH33" s="108"/>
      <c r="AI33" s="108"/>
      <c r="AJ33" s="108"/>
      <c r="AK33" s="108"/>
      <c r="AL33" s="108"/>
      <c r="AM33" s="108"/>
      <c r="AN33" s="108"/>
      <c r="AO33" s="108"/>
      <c r="AP33" s="108"/>
      <c r="AQ33" s="108"/>
      <c r="AR33" s="108"/>
      <c r="AS33" s="108"/>
      <c r="AT33" s="108"/>
      <c r="AU33" s="108"/>
      <c r="AV33" s="109"/>
      <c r="AW33" s="109"/>
      <c r="AX33" s="109"/>
      <c r="AY33" s="108"/>
      <c r="AZ33" s="107"/>
      <c r="BA33" s="107"/>
      <c r="BB33" s="107"/>
      <c r="BC33" s="108"/>
      <c r="BD33" s="108"/>
    </row>
    <row r="34" spans="1:56" x14ac:dyDescent="0.2">
      <c r="A34" s="107"/>
      <c r="B34" s="107"/>
      <c r="C34" s="107"/>
      <c r="D34" s="107"/>
      <c r="E34" s="108"/>
      <c r="F34" s="107"/>
      <c r="G34" s="107"/>
      <c r="H34" s="107"/>
      <c r="I34" s="107"/>
      <c r="J34" s="107"/>
      <c r="K34" s="107"/>
      <c r="L34" s="109"/>
      <c r="M34" s="109"/>
      <c r="N34" s="109"/>
      <c r="O34" s="109"/>
      <c r="P34" s="109"/>
      <c r="Q34" s="109"/>
      <c r="R34" s="109"/>
      <c r="S34" s="109"/>
      <c r="T34" s="109"/>
      <c r="U34" s="109"/>
      <c r="V34" s="108"/>
      <c r="W34" s="108"/>
      <c r="X34" s="108"/>
      <c r="Y34" s="108"/>
      <c r="Z34" s="108"/>
      <c r="AA34" s="108"/>
      <c r="AB34" s="108"/>
      <c r="AC34" s="108"/>
      <c r="AD34" s="108"/>
      <c r="AE34" s="108"/>
      <c r="AF34" s="108"/>
      <c r="AG34" s="108"/>
      <c r="AH34" s="108"/>
      <c r="AI34" s="108"/>
      <c r="AJ34" s="108"/>
      <c r="AK34" s="108"/>
      <c r="AL34" s="108"/>
      <c r="AM34" s="108"/>
      <c r="AN34" s="108"/>
      <c r="AO34" s="108"/>
      <c r="AP34" s="108"/>
      <c r="AQ34" s="108"/>
      <c r="AR34" s="108"/>
      <c r="AS34" s="108"/>
      <c r="AT34" s="108"/>
      <c r="AU34" s="108"/>
      <c r="AV34" s="109"/>
      <c r="AW34" s="109"/>
      <c r="AX34" s="109"/>
      <c r="AY34" s="108"/>
      <c r="AZ34" s="107"/>
      <c r="BA34" s="107"/>
      <c r="BB34" s="107"/>
      <c r="BC34" s="108"/>
      <c r="BD34" s="108"/>
    </row>
    <row r="35" spans="1:56" x14ac:dyDescent="0.2">
      <c r="A35" s="107"/>
      <c r="B35" s="107"/>
      <c r="C35" s="107"/>
      <c r="D35" s="107"/>
      <c r="E35" s="108"/>
      <c r="F35" s="107"/>
      <c r="G35" s="107"/>
      <c r="H35" s="107"/>
      <c r="I35" s="107"/>
      <c r="J35" s="107"/>
      <c r="K35" s="107"/>
      <c r="L35" s="109"/>
      <c r="M35" s="109"/>
      <c r="N35" s="109"/>
      <c r="O35" s="109"/>
      <c r="P35" s="109"/>
      <c r="Q35" s="109"/>
      <c r="R35" s="109"/>
      <c r="S35" s="109"/>
      <c r="T35" s="109"/>
      <c r="U35" s="109"/>
      <c r="V35" s="108"/>
      <c r="W35" s="108"/>
      <c r="X35" s="108"/>
      <c r="Y35" s="108"/>
      <c r="Z35" s="108"/>
      <c r="AA35" s="108"/>
      <c r="AB35" s="108"/>
      <c r="AC35" s="108"/>
      <c r="AD35" s="108"/>
      <c r="AE35" s="108"/>
      <c r="AF35" s="108"/>
      <c r="AG35" s="108"/>
      <c r="AH35" s="108"/>
      <c r="AI35" s="108"/>
      <c r="AJ35" s="108"/>
      <c r="AK35" s="108"/>
      <c r="AL35" s="108"/>
      <c r="AM35" s="108"/>
      <c r="AN35" s="108"/>
      <c r="AO35" s="108"/>
      <c r="AP35" s="108"/>
      <c r="AQ35" s="108"/>
      <c r="AR35" s="108"/>
      <c r="AS35" s="108"/>
      <c r="AT35" s="108"/>
      <c r="AU35" s="108"/>
      <c r="AV35" s="109"/>
      <c r="AW35" s="109"/>
      <c r="AX35" s="109"/>
      <c r="AY35" s="108"/>
      <c r="AZ35" s="107"/>
      <c r="BA35" s="107"/>
      <c r="BB35" s="107"/>
      <c r="BC35" s="108"/>
      <c r="BD35" s="108"/>
    </row>
    <row r="36" spans="1:56" x14ac:dyDescent="0.2">
      <c r="A36" s="107"/>
      <c r="B36" s="107"/>
      <c r="C36" s="107"/>
      <c r="D36" s="107"/>
      <c r="E36" s="108"/>
      <c r="F36" s="107"/>
      <c r="G36" s="107"/>
      <c r="H36" s="107"/>
      <c r="I36" s="107"/>
      <c r="J36" s="107"/>
      <c r="K36" s="107"/>
      <c r="L36" s="109"/>
      <c r="M36" s="109"/>
      <c r="N36" s="109"/>
      <c r="O36" s="109"/>
      <c r="P36" s="109"/>
      <c r="Q36" s="109"/>
      <c r="R36" s="109"/>
      <c r="S36" s="109"/>
      <c r="T36" s="109"/>
      <c r="U36" s="109"/>
      <c r="V36" s="108"/>
      <c r="W36" s="108"/>
      <c r="X36" s="108"/>
      <c r="Y36" s="108"/>
      <c r="Z36" s="108"/>
      <c r="AA36" s="108"/>
      <c r="AB36" s="108"/>
      <c r="AC36" s="108"/>
      <c r="AD36" s="108"/>
      <c r="AE36" s="108"/>
      <c r="AF36" s="108"/>
      <c r="AG36" s="108"/>
      <c r="AH36" s="108"/>
      <c r="AI36" s="108"/>
      <c r="AJ36" s="108"/>
      <c r="AK36" s="108"/>
      <c r="AL36" s="108"/>
      <c r="AM36" s="108"/>
      <c r="AN36" s="108"/>
      <c r="AO36" s="108"/>
      <c r="AP36" s="108"/>
      <c r="AQ36" s="108"/>
      <c r="AR36" s="108"/>
      <c r="AS36" s="108"/>
      <c r="AT36" s="108"/>
      <c r="AU36" s="108"/>
      <c r="AV36" s="109"/>
      <c r="AW36" s="109"/>
      <c r="AX36" s="109"/>
      <c r="AY36" s="108"/>
      <c r="AZ36" s="107"/>
      <c r="BA36" s="107"/>
      <c r="BB36" s="107"/>
      <c r="BC36" s="108"/>
      <c r="BD36" s="108"/>
    </row>
    <row r="37" spans="1:56" x14ac:dyDescent="0.2">
      <c r="A37" s="107"/>
      <c r="B37" s="107"/>
      <c r="C37" s="107"/>
      <c r="D37" s="107"/>
      <c r="E37" s="108"/>
      <c r="F37" s="107"/>
      <c r="G37" s="107"/>
      <c r="H37" s="107"/>
      <c r="I37" s="107"/>
      <c r="J37" s="107"/>
      <c r="K37" s="107"/>
      <c r="L37" s="109"/>
      <c r="M37" s="109"/>
      <c r="N37" s="109"/>
      <c r="O37" s="109"/>
      <c r="P37" s="109"/>
      <c r="Q37" s="109"/>
      <c r="R37" s="109"/>
      <c r="S37" s="109"/>
      <c r="T37" s="109"/>
      <c r="U37" s="109"/>
      <c r="V37" s="108"/>
      <c r="W37" s="108"/>
      <c r="X37" s="108"/>
      <c r="Y37" s="108"/>
      <c r="Z37" s="108"/>
      <c r="AA37" s="108"/>
      <c r="AB37" s="108"/>
      <c r="AC37" s="108"/>
      <c r="AD37" s="108"/>
      <c r="AE37" s="108"/>
      <c r="AF37" s="108"/>
      <c r="AG37" s="108"/>
      <c r="AH37" s="108"/>
      <c r="AI37" s="108"/>
      <c r="AJ37" s="108"/>
      <c r="AK37" s="108"/>
      <c r="AL37" s="108"/>
      <c r="AM37" s="108"/>
      <c r="AN37" s="108"/>
      <c r="AO37" s="108"/>
      <c r="AP37" s="108"/>
      <c r="AQ37" s="108"/>
      <c r="AR37" s="108"/>
      <c r="AS37" s="108"/>
      <c r="AT37" s="108"/>
      <c r="AU37" s="108"/>
      <c r="AV37" s="109"/>
      <c r="AW37" s="109"/>
      <c r="AX37" s="109"/>
      <c r="AY37" s="108"/>
      <c r="AZ37" s="107"/>
      <c r="BA37" s="107"/>
      <c r="BB37" s="107"/>
      <c r="BC37" s="108"/>
      <c r="BD37" s="108"/>
    </row>
    <row r="38" spans="1:56" x14ac:dyDescent="0.2">
      <c r="A38" s="107"/>
      <c r="B38" s="107"/>
      <c r="C38" s="107"/>
      <c r="D38" s="107"/>
      <c r="E38" s="108"/>
      <c r="F38" s="107"/>
      <c r="G38" s="107"/>
      <c r="H38" s="107"/>
      <c r="I38" s="107"/>
      <c r="J38" s="107"/>
      <c r="K38" s="107"/>
      <c r="L38" s="109"/>
      <c r="M38" s="109"/>
      <c r="N38" s="109"/>
      <c r="O38" s="109"/>
      <c r="P38" s="109"/>
      <c r="Q38" s="109"/>
      <c r="R38" s="109"/>
      <c r="S38" s="109"/>
      <c r="T38" s="109"/>
      <c r="U38" s="109"/>
      <c r="V38" s="108"/>
      <c r="W38" s="108"/>
      <c r="X38" s="108"/>
      <c r="Y38" s="108"/>
      <c r="Z38" s="108"/>
      <c r="AA38" s="108"/>
      <c r="AB38" s="108"/>
      <c r="AC38" s="108"/>
      <c r="AD38" s="108"/>
      <c r="AE38" s="108"/>
      <c r="AF38" s="108"/>
      <c r="AG38" s="108"/>
      <c r="AH38" s="108"/>
      <c r="AI38" s="108"/>
      <c r="AJ38" s="108"/>
      <c r="AK38" s="108"/>
      <c r="AL38" s="108"/>
      <c r="AM38" s="108"/>
      <c r="AN38" s="108"/>
      <c r="AO38" s="108"/>
      <c r="AP38" s="108"/>
      <c r="AQ38" s="108"/>
      <c r="AR38" s="108"/>
      <c r="AS38" s="108"/>
      <c r="AT38" s="108"/>
      <c r="AU38" s="108"/>
      <c r="AV38" s="109"/>
      <c r="AW38" s="109"/>
      <c r="AX38" s="109"/>
      <c r="AY38" s="108"/>
      <c r="AZ38" s="107"/>
      <c r="BA38" s="107"/>
      <c r="BB38" s="107"/>
      <c r="BC38" s="108"/>
      <c r="BD38" s="108"/>
    </row>
    <row r="39" spans="1:56" x14ac:dyDescent="0.2">
      <c r="A39" s="107"/>
      <c r="B39" s="107"/>
      <c r="C39" s="107"/>
      <c r="D39" s="107"/>
      <c r="E39" s="108"/>
      <c r="F39" s="107"/>
      <c r="G39" s="107"/>
      <c r="H39" s="107"/>
      <c r="I39" s="107"/>
      <c r="J39" s="107"/>
      <c r="K39" s="107"/>
      <c r="L39" s="109"/>
      <c r="M39" s="109"/>
      <c r="N39" s="109"/>
      <c r="O39" s="109"/>
      <c r="P39" s="109"/>
      <c r="Q39" s="109"/>
      <c r="R39" s="109"/>
      <c r="S39" s="109"/>
      <c r="T39" s="109"/>
      <c r="U39" s="109"/>
      <c r="V39" s="108"/>
      <c r="W39" s="108"/>
      <c r="X39" s="108"/>
      <c r="Y39" s="108"/>
      <c r="Z39" s="108"/>
      <c r="AA39" s="108"/>
      <c r="AB39" s="108"/>
      <c r="AC39" s="108"/>
      <c r="AD39" s="108"/>
      <c r="AE39" s="108"/>
      <c r="AF39" s="108"/>
      <c r="AG39" s="108"/>
      <c r="AH39" s="108"/>
      <c r="AI39" s="108"/>
      <c r="AJ39" s="108"/>
      <c r="AK39" s="108"/>
      <c r="AL39" s="108"/>
      <c r="AM39" s="108"/>
      <c r="AN39" s="108"/>
      <c r="AO39" s="108"/>
      <c r="AP39" s="108"/>
      <c r="AQ39" s="108"/>
      <c r="AR39" s="108"/>
      <c r="AS39" s="108"/>
      <c r="AT39" s="108"/>
      <c r="AU39" s="108"/>
      <c r="AV39" s="109"/>
      <c r="AW39" s="109"/>
      <c r="AX39" s="109"/>
      <c r="AY39" s="108"/>
      <c r="AZ39" s="107"/>
      <c r="BA39" s="107"/>
      <c r="BB39" s="107"/>
      <c r="BC39" s="108"/>
      <c r="BD39" s="108"/>
    </row>
    <row r="40" spans="1:56" x14ac:dyDescent="0.2">
      <c r="A40" s="107"/>
      <c r="B40" s="107"/>
      <c r="C40" s="107"/>
      <c r="D40" s="107"/>
      <c r="E40" s="108"/>
      <c r="F40" s="107"/>
      <c r="G40" s="107"/>
      <c r="H40" s="107"/>
      <c r="I40" s="107"/>
      <c r="J40" s="107"/>
      <c r="K40" s="107"/>
      <c r="L40" s="109"/>
      <c r="M40" s="109"/>
      <c r="N40" s="109"/>
      <c r="O40" s="109"/>
      <c r="P40" s="109"/>
      <c r="Q40" s="109"/>
      <c r="R40" s="109"/>
      <c r="S40" s="109"/>
      <c r="T40" s="109"/>
      <c r="U40" s="109"/>
      <c r="V40" s="108"/>
      <c r="W40" s="108"/>
      <c r="X40" s="108"/>
      <c r="Y40" s="108"/>
      <c r="Z40" s="108"/>
      <c r="AA40" s="108"/>
      <c r="AB40" s="108"/>
      <c r="AC40" s="108"/>
      <c r="AD40" s="108"/>
      <c r="AE40" s="108"/>
      <c r="AF40" s="108"/>
      <c r="AG40" s="108"/>
      <c r="AH40" s="108"/>
      <c r="AI40" s="108"/>
      <c r="AJ40" s="108"/>
      <c r="AK40" s="108"/>
      <c r="AL40" s="108"/>
      <c r="AM40" s="108"/>
      <c r="AN40" s="108"/>
      <c r="AO40" s="108"/>
      <c r="AP40" s="108"/>
      <c r="AQ40" s="108"/>
      <c r="AR40" s="108"/>
      <c r="AS40" s="108"/>
      <c r="AT40" s="108"/>
      <c r="AU40" s="108"/>
      <c r="AV40" s="109"/>
      <c r="AW40" s="109"/>
      <c r="AX40" s="109"/>
      <c r="AY40" s="108"/>
      <c r="AZ40" s="107"/>
      <c r="BA40" s="107"/>
      <c r="BB40" s="107"/>
      <c r="BC40" s="108"/>
      <c r="BD40" s="108"/>
    </row>
    <row r="41" spans="1:56" x14ac:dyDescent="0.2">
      <c r="A41" s="107"/>
      <c r="B41" s="107"/>
      <c r="C41" s="107"/>
      <c r="D41" s="107"/>
      <c r="E41" s="108"/>
      <c r="F41" s="107"/>
      <c r="G41" s="107"/>
      <c r="H41" s="107"/>
      <c r="I41" s="107"/>
      <c r="J41" s="107"/>
      <c r="K41" s="107"/>
      <c r="L41" s="109"/>
      <c r="M41" s="109"/>
      <c r="N41" s="109"/>
      <c r="O41" s="109"/>
      <c r="P41" s="109"/>
      <c r="Q41" s="109"/>
      <c r="R41" s="109"/>
      <c r="S41" s="109"/>
      <c r="T41" s="109"/>
      <c r="U41" s="109"/>
      <c r="V41" s="108"/>
      <c r="W41" s="108"/>
      <c r="X41" s="108"/>
      <c r="Y41" s="108"/>
      <c r="Z41" s="108"/>
      <c r="AA41" s="108"/>
      <c r="AB41" s="108"/>
      <c r="AC41" s="108"/>
      <c r="AD41" s="108"/>
      <c r="AE41" s="108"/>
      <c r="AF41" s="108"/>
      <c r="AG41" s="108"/>
      <c r="AH41" s="108"/>
      <c r="AI41" s="108"/>
      <c r="AJ41" s="108"/>
      <c r="AK41" s="108"/>
      <c r="AL41" s="108"/>
      <c r="AM41" s="108"/>
      <c r="AN41" s="108"/>
      <c r="AO41" s="108"/>
      <c r="AP41" s="108"/>
      <c r="AQ41" s="108"/>
      <c r="AR41" s="108"/>
      <c r="AS41" s="108"/>
      <c r="AT41" s="108"/>
      <c r="AU41" s="108"/>
      <c r="AV41" s="109"/>
      <c r="AW41" s="109"/>
      <c r="AX41" s="109"/>
      <c r="AY41" s="108"/>
      <c r="AZ41" s="107"/>
      <c r="BA41" s="107"/>
      <c r="BB41" s="107"/>
      <c r="BC41" s="108"/>
      <c r="BD41" s="108"/>
    </row>
    <row r="42" spans="1:56" x14ac:dyDescent="0.2">
      <c r="A42" s="107"/>
      <c r="B42" s="107"/>
      <c r="C42" s="107"/>
      <c r="D42" s="107"/>
      <c r="E42" s="108"/>
      <c r="F42" s="107"/>
      <c r="G42" s="107"/>
      <c r="H42" s="107"/>
      <c r="I42" s="107"/>
      <c r="J42" s="107"/>
      <c r="K42" s="107"/>
      <c r="L42" s="109"/>
      <c r="M42" s="109"/>
      <c r="N42" s="109"/>
      <c r="O42" s="109"/>
      <c r="P42" s="109"/>
      <c r="Q42" s="109"/>
      <c r="R42" s="109"/>
      <c r="S42" s="109"/>
      <c r="T42" s="109"/>
      <c r="U42" s="109"/>
      <c r="V42" s="108"/>
      <c r="W42" s="108"/>
      <c r="X42" s="108"/>
      <c r="Y42" s="108"/>
      <c r="Z42" s="108"/>
      <c r="AA42" s="108"/>
      <c r="AB42" s="108"/>
      <c r="AC42" s="108"/>
      <c r="AD42" s="108"/>
      <c r="AE42" s="108"/>
      <c r="AF42" s="108"/>
      <c r="AG42" s="108"/>
      <c r="AH42" s="108"/>
      <c r="AI42" s="108"/>
      <c r="AJ42" s="108"/>
      <c r="AK42" s="108"/>
      <c r="AL42" s="108"/>
      <c r="AM42" s="108"/>
      <c r="AN42" s="108"/>
      <c r="AO42" s="108"/>
      <c r="AP42" s="108"/>
      <c r="AQ42" s="108"/>
      <c r="AR42" s="108"/>
      <c r="AS42" s="108"/>
      <c r="AT42" s="108"/>
      <c r="AU42" s="108"/>
      <c r="AV42" s="109"/>
      <c r="AW42" s="109"/>
      <c r="AX42" s="109"/>
      <c r="AY42" s="108"/>
      <c r="AZ42" s="107"/>
      <c r="BA42" s="107"/>
      <c r="BB42" s="107"/>
      <c r="BC42" s="108"/>
      <c r="BD42" s="108"/>
    </row>
    <row r="43" spans="1:56" x14ac:dyDescent="0.2">
      <c r="A43" s="107"/>
      <c r="B43" s="107"/>
      <c r="C43" s="107"/>
      <c r="D43" s="107"/>
      <c r="E43" s="108"/>
      <c r="F43" s="107"/>
      <c r="G43" s="107"/>
      <c r="H43" s="107"/>
      <c r="I43" s="107"/>
      <c r="J43" s="107"/>
      <c r="K43" s="107"/>
      <c r="L43" s="109"/>
      <c r="M43" s="109"/>
      <c r="N43" s="109"/>
      <c r="O43" s="109"/>
      <c r="P43" s="109"/>
      <c r="Q43" s="109"/>
      <c r="R43" s="109"/>
      <c r="S43" s="109"/>
      <c r="T43" s="109"/>
      <c r="U43" s="109"/>
      <c r="V43" s="108"/>
      <c r="W43" s="108"/>
      <c r="X43" s="108"/>
      <c r="Y43" s="108"/>
      <c r="Z43" s="108"/>
      <c r="AA43" s="108"/>
      <c r="AB43" s="108"/>
      <c r="AC43" s="108"/>
      <c r="AD43" s="108"/>
      <c r="AE43" s="108"/>
      <c r="AF43" s="108"/>
      <c r="AG43" s="108"/>
      <c r="AH43" s="108"/>
      <c r="AI43" s="108"/>
      <c r="AJ43" s="108"/>
      <c r="AK43" s="108"/>
      <c r="AL43" s="108"/>
      <c r="AM43" s="108"/>
      <c r="AN43" s="108"/>
      <c r="AO43" s="108"/>
      <c r="AP43" s="108"/>
      <c r="AQ43" s="108"/>
      <c r="AR43" s="108"/>
      <c r="AS43" s="108"/>
      <c r="AT43" s="108"/>
      <c r="AU43" s="108"/>
      <c r="AV43" s="109"/>
      <c r="AW43" s="109"/>
      <c r="AX43" s="109"/>
      <c r="AY43" s="108"/>
      <c r="AZ43" s="107"/>
      <c r="BA43" s="107"/>
      <c r="BB43" s="107"/>
      <c r="BC43" s="108"/>
      <c r="BD43" s="108"/>
    </row>
    <row r="44" spans="1:56" x14ac:dyDescent="0.2">
      <c r="A44" s="107"/>
      <c r="B44" s="107"/>
      <c r="C44" s="107"/>
      <c r="D44" s="107"/>
      <c r="E44" s="108"/>
      <c r="F44" s="107"/>
      <c r="G44" s="107"/>
      <c r="H44" s="107"/>
      <c r="I44" s="107"/>
      <c r="J44" s="107"/>
      <c r="K44" s="107"/>
      <c r="L44" s="109"/>
      <c r="M44" s="109"/>
      <c r="N44" s="109"/>
      <c r="O44" s="109"/>
      <c r="P44" s="109"/>
      <c r="Q44" s="109"/>
      <c r="R44" s="109"/>
      <c r="S44" s="109"/>
      <c r="T44" s="109"/>
      <c r="U44" s="109"/>
      <c r="V44" s="108"/>
      <c r="W44" s="108"/>
      <c r="X44" s="108"/>
      <c r="Y44" s="108"/>
      <c r="Z44" s="108"/>
      <c r="AA44" s="108"/>
      <c r="AB44" s="108"/>
      <c r="AC44" s="108"/>
      <c r="AD44" s="108"/>
      <c r="AE44" s="108"/>
      <c r="AF44" s="108"/>
      <c r="AG44" s="108"/>
      <c r="AH44" s="108"/>
      <c r="AI44" s="108"/>
      <c r="AJ44" s="108"/>
      <c r="AK44" s="108"/>
      <c r="AL44" s="108"/>
      <c r="AM44" s="108"/>
      <c r="AN44" s="108"/>
      <c r="AO44" s="108"/>
      <c r="AP44" s="108"/>
      <c r="AQ44" s="108"/>
      <c r="AR44" s="108"/>
      <c r="AS44" s="108"/>
      <c r="AT44" s="108"/>
      <c r="AU44" s="108"/>
      <c r="AV44" s="109"/>
      <c r="AW44" s="109"/>
      <c r="AX44" s="109"/>
      <c r="AY44" s="108"/>
      <c r="AZ44" s="107"/>
      <c r="BA44" s="107"/>
      <c r="BB44" s="107"/>
      <c r="BC44" s="108"/>
      <c r="BD44" s="108"/>
    </row>
    <row r="45" spans="1:56" x14ac:dyDescent="0.2">
      <c r="A45" s="107"/>
      <c r="B45" s="107"/>
      <c r="C45" s="107"/>
      <c r="D45" s="107"/>
      <c r="E45" s="108"/>
      <c r="F45" s="107"/>
      <c r="G45" s="107"/>
      <c r="H45" s="107"/>
      <c r="I45" s="107"/>
      <c r="J45" s="107"/>
      <c r="K45" s="107"/>
      <c r="L45" s="109"/>
      <c r="M45" s="109"/>
      <c r="N45" s="109"/>
      <c r="O45" s="109"/>
      <c r="P45" s="109"/>
      <c r="Q45" s="109"/>
      <c r="R45" s="109"/>
      <c r="S45" s="109"/>
      <c r="T45" s="109"/>
      <c r="U45" s="109"/>
      <c r="V45" s="108"/>
      <c r="W45" s="108"/>
      <c r="X45" s="108"/>
      <c r="Y45" s="108"/>
      <c r="Z45" s="108"/>
      <c r="AA45" s="108"/>
      <c r="AB45" s="108"/>
      <c r="AC45" s="108"/>
      <c r="AD45" s="108"/>
      <c r="AE45" s="108"/>
      <c r="AF45" s="108"/>
      <c r="AG45" s="108"/>
      <c r="AH45" s="108"/>
      <c r="AI45" s="108"/>
      <c r="AJ45" s="108"/>
      <c r="AK45" s="108"/>
      <c r="AL45" s="108"/>
      <c r="AM45" s="108"/>
      <c r="AN45" s="108"/>
      <c r="AO45" s="108"/>
      <c r="AP45" s="108"/>
      <c r="AQ45" s="108"/>
      <c r="AR45" s="108"/>
      <c r="AS45" s="108"/>
      <c r="AT45" s="108"/>
      <c r="AU45" s="108"/>
      <c r="AV45" s="109"/>
      <c r="AW45" s="109"/>
      <c r="AX45" s="109"/>
      <c r="AY45" s="108"/>
      <c r="AZ45" s="107"/>
      <c r="BA45" s="107"/>
      <c r="BB45" s="107"/>
      <c r="BC45" s="108"/>
      <c r="BD45" s="108"/>
    </row>
    <row r="46" spans="1:56" x14ac:dyDescent="0.2">
      <c r="A46" s="107"/>
      <c r="B46" s="107"/>
      <c r="C46" s="107"/>
      <c r="D46" s="107"/>
      <c r="E46" s="108"/>
      <c r="F46" s="107"/>
      <c r="G46" s="107"/>
      <c r="H46" s="107"/>
      <c r="I46" s="107"/>
      <c r="J46" s="107"/>
      <c r="K46" s="107"/>
      <c r="L46" s="109"/>
      <c r="M46" s="109"/>
      <c r="N46" s="109"/>
      <c r="O46" s="109"/>
      <c r="P46" s="109"/>
      <c r="Q46" s="109"/>
      <c r="R46" s="109"/>
      <c r="S46" s="109"/>
      <c r="T46" s="109"/>
      <c r="U46" s="109"/>
      <c r="V46" s="108"/>
      <c r="W46" s="108"/>
      <c r="X46" s="108"/>
      <c r="Y46" s="108"/>
      <c r="Z46" s="108"/>
      <c r="AA46" s="108"/>
      <c r="AB46" s="108"/>
      <c r="AC46" s="108"/>
      <c r="AD46" s="108"/>
      <c r="AE46" s="108"/>
      <c r="AF46" s="108"/>
      <c r="AG46" s="108"/>
      <c r="AH46" s="108"/>
      <c r="AI46" s="108"/>
      <c r="AJ46" s="108"/>
      <c r="AK46" s="108"/>
      <c r="AL46" s="108"/>
      <c r="AM46" s="108"/>
      <c r="AN46" s="108"/>
      <c r="AO46" s="108"/>
      <c r="AP46" s="108"/>
      <c r="AQ46" s="108"/>
      <c r="AR46" s="108"/>
      <c r="AS46" s="108"/>
      <c r="AT46" s="108"/>
      <c r="AU46" s="108"/>
      <c r="AV46" s="109"/>
      <c r="AW46" s="109"/>
      <c r="AX46" s="109"/>
      <c r="AY46" s="108"/>
      <c r="AZ46" s="107"/>
      <c r="BA46" s="107"/>
      <c r="BB46" s="107"/>
      <c r="BC46" s="108"/>
      <c r="BD46" s="108"/>
    </row>
    <row r="47" spans="1:56" x14ac:dyDescent="0.2">
      <c r="A47" s="107"/>
      <c r="B47" s="107"/>
      <c r="C47" s="107"/>
      <c r="D47" s="107"/>
      <c r="E47" s="108"/>
      <c r="F47" s="107"/>
      <c r="G47" s="107"/>
      <c r="H47" s="107"/>
      <c r="I47" s="107"/>
      <c r="J47" s="107"/>
      <c r="K47" s="107"/>
      <c r="L47" s="109"/>
      <c r="M47" s="109"/>
      <c r="N47" s="109"/>
      <c r="O47" s="109"/>
      <c r="P47" s="109"/>
      <c r="Q47" s="109"/>
      <c r="R47" s="109"/>
      <c r="S47" s="109"/>
      <c r="T47" s="109"/>
      <c r="U47" s="109"/>
      <c r="V47" s="108"/>
      <c r="W47" s="108"/>
      <c r="X47" s="108"/>
      <c r="Y47" s="108"/>
      <c r="Z47" s="108"/>
      <c r="AA47" s="108"/>
      <c r="AB47" s="108"/>
      <c r="AC47" s="108"/>
      <c r="AD47" s="108"/>
      <c r="AE47" s="108"/>
      <c r="AF47" s="108"/>
      <c r="AG47" s="108"/>
      <c r="AH47" s="108"/>
      <c r="AI47" s="108"/>
      <c r="AJ47" s="108"/>
      <c r="AK47" s="108"/>
      <c r="AL47" s="108"/>
      <c r="AM47" s="108"/>
      <c r="AN47" s="108"/>
      <c r="AO47" s="108"/>
      <c r="AP47" s="108"/>
      <c r="AQ47" s="108"/>
      <c r="AR47" s="108"/>
      <c r="AS47" s="108"/>
      <c r="AT47" s="108"/>
      <c r="AU47" s="108"/>
      <c r="AV47" s="109"/>
      <c r="AW47" s="109"/>
      <c r="AX47" s="109"/>
      <c r="AY47" s="108"/>
      <c r="AZ47" s="107"/>
      <c r="BA47" s="107"/>
      <c r="BB47" s="107"/>
      <c r="BC47" s="108"/>
      <c r="BD47" s="108"/>
    </row>
    <row r="48" spans="1:56" x14ac:dyDescent="0.2">
      <c r="A48" s="107"/>
      <c r="B48" s="107"/>
      <c r="C48" s="107"/>
      <c r="D48" s="107"/>
      <c r="E48" s="108"/>
      <c r="F48" s="107"/>
      <c r="G48" s="107"/>
      <c r="H48" s="107"/>
      <c r="I48" s="107"/>
      <c r="J48" s="107"/>
      <c r="K48" s="107"/>
      <c r="L48" s="109"/>
      <c r="M48" s="109"/>
      <c r="N48" s="109"/>
      <c r="O48" s="109"/>
      <c r="P48" s="109"/>
      <c r="Q48" s="109"/>
      <c r="R48" s="109"/>
      <c r="S48" s="109"/>
      <c r="T48" s="109"/>
      <c r="U48" s="109"/>
      <c r="V48" s="108"/>
      <c r="W48" s="108"/>
      <c r="X48" s="108"/>
      <c r="Y48" s="108"/>
      <c r="Z48" s="108"/>
      <c r="AA48" s="108"/>
      <c r="AB48" s="108"/>
      <c r="AC48" s="108"/>
      <c r="AD48" s="108"/>
      <c r="AE48" s="108"/>
      <c r="AF48" s="108"/>
      <c r="AG48" s="108"/>
      <c r="AH48" s="108"/>
      <c r="AI48" s="108"/>
      <c r="AJ48" s="108"/>
      <c r="AK48" s="108"/>
      <c r="AL48" s="108"/>
      <c r="AM48" s="108"/>
      <c r="AN48" s="108"/>
      <c r="AO48" s="108"/>
      <c r="AP48" s="108"/>
      <c r="AQ48" s="108"/>
      <c r="AR48" s="108"/>
      <c r="AS48" s="108"/>
      <c r="AT48" s="108"/>
      <c r="AU48" s="108"/>
      <c r="AV48" s="109"/>
      <c r="AW48" s="109"/>
      <c r="AX48" s="109"/>
      <c r="AY48" s="108"/>
      <c r="AZ48" s="107"/>
      <c r="BA48" s="107"/>
      <c r="BB48" s="107"/>
      <c r="BC48" s="108"/>
      <c r="BD48" s="108"/>
    </row>
    <row r="49" spans="1:56" x14ac:dyDescent="0.2">
      <c r="A49" s="107"/>
      <c r="B49" s="107"/>
      <c r="C49" s="107"/>
      <c r="D49" s="107"/>
      <c r="E49" s="108"/>
      <c r="F49" s="107"/>
      <c r="G49" s="107"/>
      <c r="H49" s="107"/>
      <c r="I49" s="107"/>
      <c r="J49" s="107"/>
      <c r="K49" s="107"/>
      <c r="L49" s="109"/>
      <c r="M49" s="109"/>
      <c r="N49" s="109"/>
      <c r="O49" s="109"/>
      <c r="P49" s="109"/>
      <c r="Q49" s="109"/>
      <c r="R49" s="109"/>
      <c r="S49" s="109"/>
      <c r="T49" s="109"/>
      <c r="U49" s="109"/>
      <c r="V49" s="108"/>
      <c r="W49" s="108"/>
      <c r="X49" s="108"/>
      <c r="Y49" s="108"/>
      <c r="Z49" s="108"/>
      <c r="AA49" s="108"/>
      <c r="AB49" s="108"/>
      <c r="AC49" s="108"/>
      <c r="AD49" s="108"/>
      <c r="AE49" s="108"/>
      <c r="AF49" s="108"/>
      <c r="AG49" s="108"/>
      <c r="AH49" s="108"/>
      <c r="AI49" s="108"/>
      <c r="AJ49" s="108"/>
      <c r="AK49" s="108"/>
      <c r="AL49" s="108"/>
      <c r="AM49" s="108"/>
      <c r="AN49" s="108"/>
      <c r="AO49" s="108"/>
      <c r="AP49" s="108"/>
      <c r="AQ49" s="108"/>
      <c r="AR49" s="108"/>
      <c r="AS49" s="108"/>
      <c r="AT49" s="108"/>
      <c r="AU49" s="108"/>
      <c r="AV49" s="109"/>
      <c r="AW49" s="109"/>
      <c r="AX49" s="109"/>
      <c r="AY49" s="108"/>
      <c r="AZ49" s="107"/>
      <c r="BA49" s="107"/>
      <c r="BB49" s="107"/>
      <c r="BC49" s="108"/>
      <c r="BD49" s="108"/>
    </row>
    <row r="50" spans="1:56" x14ac:dyDescent="0.2">
      <c r="A50" s="107"/>
      <c r="B50" s="107"/>
      <c r="C50" s="107"/>
      <c r="D50" s="107"/>
      <c r="E50" s="108"/>
      <c r="F50" s="107"/>
      <c r="G50" s="107"/>
      <c r="H50" s="107"/>
      <c r="I50" s="107"/>
      <c r="J50" s="107"/>
      <c r="K50" s="107"/>
      <c r="L50" s="109"/>
      <c r="M50" s="109"/>
      <c r="N50" s="109"/>
      <c r="O50" s="109"/>
      <c r="P50" s="109"/>
      <c r="Q50" s="109"/>
      <c r="R50" s="109"/>
      <c r="S50" s="109"/>
      <c r="T50" s="109"/>
      <c r="U50" s="109"/>
      <c r="V50" s="108"/>
      <c r="W50" s="108"/>
      <c r="X50" s="108"/>
      <c r="Y50" s="108"/>
      <c r="Z50" s="108"/>
      <c r="AA50" s="108"/>
      <c r="AB50" s="108"/>
      <c r="AC50" s="108"/>
      <c r="AD50" s="108"/>
      <c r="AE50" s="108"/>
      <c r="AF50" s="108"/>
      <c r="AG50" s="108"/>
      <c r="AH50" s="108"/>
      <c r="AI50" s="108"/>
      <c r="AJ50" s="108"/>
      <c r="AK50" s="108"/>
      <c r="AL50" s="108"/>
      <c r="AM50" s="108"/>
      <c r="AN50" s="108"/>
      <c r="AO50" s="108"/>
      <c r="AP50" s="108"/>
      <c r="AQ50" s="108"/>
      <c r="AR50" s="108"/>
      <c r="AS50" s="108"/>
      <c r="AT50" s="108"/>
      <c r="AU50" s="108"/>
      <c r="AV50" s="109"/>
      <c r="AW50" s="109"/>
      <c r="AX50" s="109"/>
      <c r="AY50" s="108"/>
      <c r="AZ50" s="107"/>
      <c r="BA50" s="107"/>
      <c r="BB50" s="107"/>
      <c r="BC50" s="108"/>
      <c r="BD50" s="108"/>
    </row>
    <row r="51" spans="1:56" x14ac:dyDescent="0.2">
      <c r="A51" s="107"/>
      <c r="B51" s="107"/>
      <c r="C51" s="107"/>
      <c r="D51" s="107"/>
      <c r="E51" s="108"/>
      <c r="F51" s="107"/>
      <c r="G51" s="107"/>
      <c r="H51" s="107"/>
      <c r="I51" s="107"/>
      <c r="J51" s="107"/>
      <c r="K51" s="107"/>
      <c r="L51" s="109"/>
      <c r="M51" s="109"/>
      <c r="N51" s="109"/>
      <c r="O51" s="109"/>
      <c r="P51" s="109"/>
      <c r="Q51" s="109"/>
      <c r="R51" s="109"/>
      <c r="S51" s="109"/>
      <c r="T51" s="109"/>
      <c r="U51" s="109"/>
      <c r="V51" s="108"/>
      <c r="W51" s="108"/>
      <c r="X51" s="108"/>
      <c r="Y51" s="108"/>
      <c r="Z51" s="108"/>
      <c r="AA51" s="108"/>
      <c r="AB51" s="108"/>
      <c r="AC51" s="108"/>
      <c r="AD51" s="108"/>
      <c r="AE51" s="108"/>
      <c r="AF51" s="108"/>
      <c r="AG51" s="108"/>
      <c r="AH51" s="108"/>
      <c r="AI51" s="108"/>
      <c r="AJ51" s="108"/>
      <c r="AK51" s="108"/>
      <c r="AL51" s="108"/>
      <c r="AM51" s="108"/>
      <c r="AN51" s="108"/>
      <c r="AO51" s="108"/>
      <c r="AP51" s="108"/>
      <c r="AQ51" s="108"/>
      <c r="AR51" s="108"/>
      <c r="AS51" s="108"/>
      <c r="AT51" s="108"/>
      <c r="AU51" s="108"/>
      <c r="AV51" s="109"/>
      <c r="AW51" s="109"/>
      <c r="AX51" s="109"/>
      <c r="AY51" s="108"/>
      <c r="AZ51" s="107"/>
      <c r="BA51" s="107"/>
      <c r="BB51" s="107"/>
      <c r="BC51" s="108"/>
      <c r="BD51" s="108"/>
    </row>
    <row r="52" spans="1:56" x14ac:dyDescent="0.2">
      <c r="A52" s="107"/>
      <c r="B52" s="107"/>
      <c r="C52" s="107"/>
      <c r="D52" s="107"/>
      <c r="E52" s="108"/>
      <c r="F52" s="107"/>
      <c r="G52" s="107"/>
      <c r="H52" s="107"/>
      <c r="I52" s="107"/>
      <c r="J52" s="107"/>
      <c r="K52" s="107"/>
      <c r="L52" s="109"/>
      <c r="M52" s="109"/>
      <c r="N52" s="109"/>
      <c r="O52" s="109"/>
      <c r="P52" s="109"/>
      <c r="Q52" s="109"/>
      <c r="R52" s="109"/>
      <c r="S52" s="109"/>
      <c r="T52" s="109"/>
      <c r="U52" s="109"/>
      <c r="V52" s="108"/>
      <c r="W52" s="108"/>
      <c r="X52" s="108"/>
      <c r="Y52" s="108"/>
      <c r="Z52" s="108"/>
      <c r="AA52" s="108"/>
      <c r="AB52" s="108"/>
      <c r="AC52" s="108"/>
      <c r="AD52" s="108"/>
      <c r="AE52" s="108"/>
      <c r="AF52" s="108"/>
      <c r="AG52" s="108"/>
      <c r="AH52" s="108"/>
      <c r="AI52" s="108"/>
      <c r="AJ52" s="108"/>
      <c r="AK52" s="108"/>
      <c r="AL52" s="108"/>
      <c r="AM52" s="108"/>
      <c r="AN52" s="108"/>
      <c r="AO52" s="108"/>
      <c r="AP52" s="108"/>
      <c r="AQ52" s="108"/>
      <c r="AR52" s="108"/>
      <c r="AS52" s="108"/>
      <c r="AT52" s="108"/>
      <c r="AU52" s="108"/>
      <c r="AV52" s="109"/>
      <c r="AW52" s="109"/>
      <c r="AX52" s="109"/>
      <c r="AY52" s="108"/>
      <c r="AZ52" s="107"/>
      <c r="BA52" s="107"/>
      <c r="BB52" s="107"/>
      <c r="BC52" s="108"/>
      <c r="BD52" s="108"/>
    </row>
    <row r="53" spans="1:56" x14ac:dyDescent="0.2">
      <c r="A53" s="107"/>
      <c r="B53" s="107"/>
      <c r="C53" s="107"/>
      <c r="D53" s="107"/>
      <c r="E53" s="108"/>
      <c r="F53" s="107"/>
      <c r="G53" s="107"/>
      <c r="H53" s="107"/>
      <c r="I53" s="107"/>
      <c r="J53" s="107"/>
      <c r="K53" s="107"/>
      <c r="L53" s="109"/>
      <c r="M53" s="109"/>
      <c r="N53" s="109"/>
      <c r="O53" s="109"/>
      <c r="P53" s="109"/>
      <c r="Q53" s="109"/>
      <c r="R53" s="109"/>
      <c r="S53" s="109"/>
      <c r="T53" s="109"/>
      <c r="U53" s="109"/>
      <c r="V53" s="108"/>
      <c r="W53" s="108"/>
      <c r="X53" s="108"/>
      <c r="Y53" s="108"/>
      <c r="Z53" s="108"/>
      <c r="AA53" s="108"/>
      <c r="AB53" s="108"/>
      <c r="AC53" s="108"/>
      <c r="AD53" s="108"/>
      <c r="AE53" s="108"/>
      <c r="AF53" s="108"/>
      <c r="AG53" s="108"/>
      <c r="AH53" s="108"/>
      <c r="AI53" s="108"/>
      <c r="AJ53" s="108"/>
      <c r="AK53" s="108"/>
      <c r="AL53" s="108"/>
      <c r="AM53" s="108"/>
      <c r="AN53" s="108"/>
      <c r="AO53" s="108"/>
      <c r="AP53" s="108"/>
      <c r="AQ53" s="108"/>
      <c r="AR53" s="108"/>
      <c r="AS53" s="108"/>
      <c r="AT53" s="108"/>
      <c r="AU53" s="108"/>
      <c r="AV53" s="109"/>
      <c r="AW53" s="109"/>
      <c r="AX53" s="109"/>
      <c r="AY53" s="108"/>
      <c r="AZ53" s="107"/>
      <c r="BA53" s="107"/>
      <c r="BB53" s="107"/>
      <c r="BC53" s="108"/>
      <c r="BD53" s="108"/>
    </row>
    <row r="54" spans="1:56" x14ac:dyDescent="0.2">
      <c r="A54" s="107"/>
      <c r="B54" s="107"/>
      <c r="C54" s="107"/>
      <c r="D54" s="107"/>
      <c r="E54" s="108"/>
      <c r="F54" s="107"/>
      <c r="G54" s="107"/>
      <c r="H54" s="107"/>
      <c r="I54" s="107"/>
      <c r="J54" s="107"/>
      <c r="K54" s="107"/>
      <c r="L54" s="109"/>
      <c r="M54" s="109"/>
      <c r="N54" s="109"/>
      <c r="O54" s="109"/>
      <c r="P54" s="109"/>
      <c r="Q54" s="109"/>
      <c r="R54" s="109"/>
      <c r="S54" s="109"/>
      <c r="T54" s="109"/>
      <c r="U54" s="109"/>
      <c r="V54" s="108"/>
      <c r="W54" s="108"/>
      <c r="X54" s="108"/>
      <c r="Y54" s="108"/>
      <c r="Z54" s="108"/>
      <c r="AA54" s="108"/>
      <c r="AB54" s="108"/>
      <c r="AC54" s="108"/>
      <c r="AD54" s="108"/>
      <c r="AE54" s="108"/>
      <c r="AF54" s="108"/>
      <c r="AG54" s="108"/>
      <c r="AH54" s="108"/>
      <c r="AI54" s="108"/>
      <c r="AJ54" s="108"/>
      <c r="AK54" s="108"/>
      <c r="AL54" s="108"/>
      <c r="AM54" s="108"/>
      <c r="AN54" s="108"/>
      <c r="AO54" s="108"/>
      <c r="AP54" s="108"/>
      <c r="AQ54" s="108"/>
      <c r="AR54" s="108"/>
      <c r="AS54" s="108"/>
      <c r="AT54" s="108"/>
      <c r="AU54" s="108"/>
      <c r="AV54" s="109"/>
      <c r="AW54" s="109"/>
      <c r="AX54" s="109"/>
      <c r="AY54" s="108"/>
      <c r="AZ54" s="107"/>
      <c r="BA54" s="107"/>
      <c r="BB54" s="107"/>
      <c r="BC54" s="108"/>
      <c r="BD54" s="108"/>
    </row>
    <row r="55" spans="1:56" x14ac:dyDescent="0.2">
      <c r="A55" s="107"/>
      <c r="B55" s="107"/>
      <c r="C55" s="107"/>
      <c r="D55" s="107"/>
      <c r="E55" s="108"/>
      <c r="F55" s="107"/>
      <c r="G55" s="107"/>
      <c r="H55" s="107"/>
      <c r="I55" s="107"/>
      <c r="J55" s="107"/>
      <c r="K55" s="107"/>
      <c r="L55" s="109"/>
      <c r="M55" s="109"/>
      <c r="N55" s="109"/>
      <c r="O55" s="109"/>
      <c r="P55" s="109"/>
      <c r="Q55" s="109"/>
      <c r="R55" s="109"/>
      <c r="S55" s="109"/>
      <c r="T55" s="109"/>
      <c r="U55" s="109"/>
      <c r="V55" s="108"/>
      <c r="W55" s="108"/>
      <c r="X55" s="108"/>
      <c r="Y55" s="108"/>
      <c r="Z55" s="108"/>
      <c r="AA55" s="108"/>
      <c r="AB55" s="108"/>
      <c r="AC55" s="108"/>
      <c r="AD55" s="108"/>
      <c r="AE55" s="108"/>
      <c r="AF55" s="108"/>
      <c r="AG55" s="108"/>
      <c r="AH55" s="108"/>
      <c r="AI55" s="108"/>
      <c r="AJ55" s="108"/>
      <c r="AK55" s="108"/>
      <c r="AL55" s="108"/>
      <c r="AM55" s="108"/>
      <c r="AN55" s="108"/>
      <c r="AO55" s="108"/>
      <c r="AP55" s="108"/>
      <c r="AQ55" s="108"/>
      <c r="AR55" s="108"/>
      <c r="AS55" s="108"/>
      <c r="AT55" s="108"/>
      <c r="AU55" s="108"/>
      <c r="AV55" s="109"/>
      <c r="AW55" s="109"/>
      <c r="AX55" s="109"/>
      <c r="AY55" s="108"/>
      <c r="AZ55" s="107"/>
      <c r="BA55" s="107"/>
      <c r="BB55" s="107"/>
      <c r="BC55" s="108"/>
      <c r="BD55" s="108"/>
    </row>
    <row r="56" spans="1:56" x14ac:dyDescent="0.2">
      <c r="A56" s="107"/>
      <c r="B56" s="107"/>
      <c r="C56" s="107"/>
      <c r="D56" s="107"/>
      <c r="E56" s="108"/>
      <c r="F56" s="107"/>
      <c r="G56" s="107"/>
      <c r="H56" s="107"/>
      <c r="I56" s="107"/>
      <c r="J56" s="107"/>
      <c r="K56" s="107"/>
      <c r="L56" s="109"/>
      <c r="M56" s="109"/>
      <c r="N56" s="109"/>
      <c r="O56" s="109"/>
      <c r="P56" s="109"/>
      <c r="Q56" s="109"/>
      <c r="R56" s="109"/>
      <c r="S56" s="109"/>
      <c r="T56" s="109"/>
      <c r="U56" s="109"/>
      <c r="V56" s="108"/>
      <c r="W56" s="108"/>
      <c r="X56" s="108"/>
      <c r="Y56" s="108"/>
      <c r="Z56" s="108"/>
      <c r="AA56" s="108"/>
      <c r="AB56" s="108"/>
      <c r="AC56" s="108"/>
      <c r="AD56" s="108"/>
      <c r="AE56" s="108"/>
      <c r="AF56" s="108"/>
      <c r="AG56" s="108"/>
      <c r="AH56" s="108"/>
      <c r="AI56" s="108"/>
      <c r="AJ56" s="108"/>
      <c r="AK56" s="108"/>
      <c r="AL56" s="108"/>
      <c r="AM56" s="108"/>
      <c r="AN56" s="108"/>
      <c r="AO56" s="108"/>
      <c r="AP56" s="108"/>
      <c r="AQ56" s="108"/>
      <c r="AR56" s="108"/>
      <c r="AS56" s="108"/>
      <c r="AT56" s="108"/>
      <c r="AU56" s="108"/>
      <c r="AV56" s="109"/>
      <c r="AW56" s="109"/>
      <c r="AX56" s="109"/>
      <c r="AY56" s="108"/>
      <c r="AZ56" s="107"/>
      <c r="BA56" s="107"/>
      <c r="BB56" s="107"/>
      <c r="BC56" s="108"/>
      <c r="BD56" s="108"/>
    </row>
    <row r="57" spans="1:56" x14ac:dyDescent="0.2">
      <c r="A57" s="107"/>
      <c r="B57" s="107"/>
      <c r="C57" s="107"/>
      <c r="D57" s="107"/>
      <c r="E57" s="108"/>
      <c r="F57" s="107"/>
      <c r="G57" s="107"/>
      <c r="H57" s="107"/>
      <c r="I57" s="107"/>
      <c r="J57" s="107"/>
      <c r="K57" s="107"/>
      <c r="L57" s="109"/>
      <c r="M57" s="109"/>
      <c r="N57" s="109"/>
      <c r="O57" s="109"/>
      <c r="P57" s="109"/>
      <c r="Q57" s="109"/>
      <c r="R57" s="109"/>
      <c r="S57" s="109"/>
      <c r="T57" s="109"/>
      <c r="U57" s="109"/>
      <c r="V57" s="108"/>
      <c r="W57" s="108"/>
      <c r="X57" s="108"/>
      <c r="Y57" s="108"/>
      <c r="Z57" s="108"/>
      <c r="AA57" s="108"/>
      <c r="AB57" s="108"/>
      <c r="AC57" s="108"/>
      <c r="AD57" s="108"/>
      <c r="AE57" s="108"/>
      <c r="AF57" s="108"/>
      <c r="AG57" s="108"/>
      <c r="AH57" s="108"/>
      <c r="AI57" s="108"/>
      <c r="AJ57" s="108"/>
      <c r="AK57" s="108"/>
      <c r="AL57" s="108"/>
      <c r="AM57" s="108"/>
      <c r="AN57" s="108"/>
      <c r="AO57" s="108"/>
      <c r="AP57" s="108"/>
      <c r="AQ57" s="108"/>
      <c r="AR57" s="108"/>
      <c r="AS57" s="108"/>
      <c r="AT57" s="108"/>
      <c r="AU57" s="108"/>
      <c r="AV57" s="109"/>
      <c r="AW57" s="109"/>
      <c r="AX57" s="109"/>
      <c r="AY57" s="108"/>
      <c r="AZ57" s="107"/>
      <c r="BA57" s="107"/>
      <c r="BB57" s="107"/>
      <c r="BC57" s="108"/>
      <c r="BD57" s="108"/>
    </row>
    <row r="58" spans="1:56" x14ac:dyDescent="0.2">
      <c r="A58" s="107"/>
      <c r="B58" s="107"/>
      <c r="C58" s="107"/>
      <c r="D58" s="107"/>
      <c r="E58" s="108"/>
      <c r="F58" s="107"/>
      <c r="G58" s="107"/>
      <c r="H58" s="107"/>
      <c r="I58" s="107"/>
      <c r="J58" s="107"/>
      <c r="K58" s="107"/>
      <c r="L58" s="109"/>
      <c r="M58" s="109"/>
      <c r="N58" s="109"/>
      <c r="O58" s="109"/>
      <c r="P58" s="109"/>
      <c r="Q58" s="109"/>
      <c r="R58" s="109"/>
      <c r="S58" s="109"/>
      <c r="T58" s="109"/>
      <c r="U58" s="109"/>
      <c r="V58" s="108"/>
      <c r="W58" s="108"/>
      <c r="X58" s="108"/>
      <c r="Y58" s="108"/>
      <c r="Z58" s="108"/>
      <c r="AA58" s="108"/>
      <c r="AB58" s="108"/>
      <c r="AC58" s="108"/>
      <c r="AD58" s="108"/>
      <c r="AE58" s="108"/>
      <c r="AF58" s="108"/>
      <c r="AG58" s="108"/>
      <c r="AH58" s="108"/>
      <c r="AI58" s="108"/>
      <c r="AJ58" s="108"/>
      <c r="AK58" s="108"/>
      <c r="AL58" s="108"/>
      <c r="AM58" s="108"/>
      <c r="AN58" s="108"/>
      <c r="AO58" s="108"/>
      <c r="AP58" s="108"/>
      <c r="AQ58" s="108"/>
      <c r="AR58" s="108"/>
      <c r="AS58" s="108"/>
      <c r="AT58" s="108"/>
      <c r="AU58" s="108"/>
      <c r="AV58" s="109"/>
      <c r="AW58" s="109"/>
      <c r="AX58" s="109"/>
      <c r="AY58" s="108"/>
      <c r="AZ58" s="107"/>
      <c r="BA58" s="107"/>
      <c r="BB58" s="107"/>
      <c r="BC58" s="108"/>
      <c r="BD58" s="108"/>
    </row>
    <row r="59" spans="1:56" x14ac:dyDescent="0.2">
      <c r="A59" s="107"/>
      <c r="B59" s="107"/>
      <c r="C59" s="107"/>
      <c r="D59" s="107"/>
      <c r="E59" s="108"/>
      <c r="F59" s="107"/>
      <c r="G59" s="107"/>
      <c r="H59" s="107"/>
      <c r="I59" s="107"/>
      <c r="J59" s="107"/>
      <c r="K59" s="107"/>
      <c r="L59" s="109"/>
      <c r="M59" s="109"/>
      <c r="N59" s="109"/>
      <c r="O59" s="109"/>
      <c r="P59" s="109"/>
      <c r="Q59" s="109"/>
      <c r="R59" s="109"/>
      <c r="S59" s="109"/>
      <c r="T59" s="109"/>
      <c r="U59" s="109"/>
      <c r="V59" s="108"/>
      <c r="W59" s="108"/>
      <c r="X59" s="108"/>
      <c r="Y59" s="108"/>
      <c r="Z59" s="108"/>
      <c r="AA59" s="108"/>
      <c r="AB59" s="108"/>
      <c r="AC59" s="108"/>
      <c r="AD59" s="108"/>
      <c r="AE59" s="108"/>
      <c r="AF59" s="108"/>
      <c r="AG59" s="108"/>
      <c r="AH59" s="108"/>
      <c r="AI59" s="108"/>
      <c r="AJ59" s="108"/>
      <c r="AK59" s="108"/>
      <c r="AL59" s="108"/>
      <c r="AM59" s="108"/>
      <c r="AN59" s="108"/>
      <c r="AO59" s="108"/>
      <c r="AP59" s="108"/>
      <c r="AQ59" s="108"/>
      <c r="AR59" s="108"/>
      <c r="AS59" s="108"/>
      <c r="AT59" s="108"/>
      <c r="AU59" s="108"/>
      <c r="AV59" s="109"/>
      <c r="AW59" s="109"/>
      <c r="AX59" s="109"/>
      <c r="AY59" s="108"/>
      <c r="AZ59" s="107"/>
      <c r="BA59" s="107"/>
      <c r="BB59" s="107"/>
      <c r="BC59" s="108"/>
      <c r="BD59" s="108"/>
    </row>
    <row r="60" spans="1:56" x14ac:dyDescent="0.2">
      <c r="A60" s="107"/>
      <c r="B60" s="107"/>
      <c r="C60" s="107"/>
      <c r="D60" s="107"/>
      <c r="E60" s="108"/>
      <c r="F60" s="107"/>
      <c r="G60" s="107"/>
      <c r="H60" s="107"/>
      <c r="I60" s="107"/>
      <c r="J60" s="107"/>
      <c r="K60" s="107"/>
      <c r="L60" s="109"/>
      <c r="M60" s="109"/>
      <c r="N60" s="109"/>
      <c r="O60" s="109"/>
      <c r="P60" s="109"/>
      <c r="Q60" s="109"/>
      <c r="R60" s="109"/>
      <c r="S60" s="109"/>
      <c r="T60" s="109"/>
      <c r="U60" s="109"/>
      <c r="V60" s="108"/>
      <c r="W60" s="108"/>
      <c r="X60" s="108"/>
      <c r="Y60" s="108"/>
      <c r="Z60" s="108"/>
      <c r="AA60" s="108"/>
      <c r="AB60" s="108"/>
      <c r="AC60" s="108"/>
      <c r="AD60" s="108"/>
      <c r="AE60" s="108"/>
      <c r="AF60" s="108"/>
      <c r="AG60" s="108"/>
      <c r="AH60" s="108"/>
      <c r="AI60" s="108"/>
      <c r="AJ60" s="108"/>
      <c r="AK60" s="108"/>
      <c r="AL60" s="108"/>
      <c r="AM60" s="108"/>
      <c r="AN60" s="108"/>
      <c r="AO60" s="108"/>
      <c r="AP60" s="108"/>
      <c r="AQ60" s="108"/>
      <c r="AR60" s="108"/>
      <c r="AS60" s="108"/>
      <c r="AT60" s="108"/>
      <c r="AU60" s="108"/>
      <c r="AV60" s="109"/>
      <c r="AW60" s="109"/>
      <c r="AX60" s="109"/>
      <c r="AY60" s="108"/>
      <c r="AZ60" s="107"/>
      <c r="BA60" s="107"/>
      <c r="BB60" s="107"/>
      <c r="BC60" s="108"/>
      <c r="BD60" s="108"/>
    </row>
    <row r="61" spans="1:56" x14ac:dyDescent="0.2">
      <c r="A61" s="107"/>
      <c r="B61" s="107"/>
      <c r="C61" s="107"/>
      <c r="D61" s="107"/>
      <c r="E61" s="108"/>
      <c r="F61" s="107"/>
      <c r="G61" s="107"/>
      <c r="H61" s="107"/>
      <c r="I61" s="107"/>
      <c r="J61" s="107"/>
      <c r="K61" s="107"/>
      <c r="L61" s="109"/>
      <c r="M61" s="109"/>
      <c r="N61" s="109"/>
      <c r="O61" s="109"/>
      <c r="P61" s="109"/>
      <c r="Q61" s="109"/>
      <c r="R61" s="109"/>
      <c r="S61" s="109"/>
      <c r="T61" s="109"/>
      <c r="U61" s="109"/>
      <c r="V61" s="108"/>
      <c r="W61" s="108"/>
      <c r="X61" s="108"/>
      <c r="Y61" s="108"/>
      <c r="Z61" s="108"/>
      <c r="AA61" s="108"/>
      <c r="AB61" s="108"/>
      <c r="AC61" s="108"/>
      <c r="AD61" s="108"/>
      <c r="AE61" s="108"/>
      <c r="AF61" s="108"/>
      <c r="AG61" s="108"/>
      <c r="AH61" s="108"/>
      <c r="AI61" s="108"/>
      <c r="AJ61" s="108"/>
      <c r="AK61" s="108"/>
      <c r="AL61" s="108"/>
      <c r="AM61" s="108"/>
      <c r="AN61" s="108"/>
      <c r="AO61" s="108"/>
      <c r="AP61" s="108"/>
      <c r="AQ61" s="108"/>
      <c r="AR61" s="108"/>
      <c r="AS61" s="108"/>
      <c r="AT61" s="108"/>
      <c r="AU61" s="108"/>
      <c r="AV61" s="109"/>
      <c r="AW61" s="109"/>
      <c r="AX61" s="109"/>
      <c r="AY61" s="108"/>
      <c r="AZ61" s="107"/>
      <c r="BA61" s="107"/>
      <c r="BB61" s="107"/>
      <c r="BC61" s="108"/>
      <c r="BD61" s="108"/>
    </row>
    <row r="62" spans="1:56" x14ac:dyDescent="0.2">
      <c r="A62" s="107"/>
      <c r="B62" s="107"/>
      <c r="C62" s="107"/>
      <c r="D62" s="107"/>
      <c r="E62" s="108"/>
      <c r="F62" s="107"/>
      <c r="G62" s="107"/>
      <c r="H62" s="107"/>
      <c r="I62" s="107"/>
      <c r="J62" s="107"/>
      <c r="K62" s="107"/>
      <c r="L62" s="109"/>
      <c r="M62" s="109"/>
      <c r="N62" s="109"/>
      <c r="O62" s="109"/>
      <c r="P62" s="109"/>
      <c r="Q62" s="109"/>
      <c r="R62" s="109"/>
      <c r="S62" s="109"/>
      <c r="T62" s="109"/>
      <c r="U62" s="109"/>
      <c r="V62" s="108"/>
      <c r="W62" s="108"/>
      <c r="X62" s="108"/>
      <c r="Y62" s="108"/>
      <c r="Z62" s="108"/>
      <c r="AA62" s="108"/>
      <c r="AB62" s="108"/>
      <c r="AC62" s="108"/>
      <c r="AD62" s="108"/>
      <c r="AE62" s="108"/>
      <c r="AF62" s="108"/>
      <c r="AG62" s="108"/>
      <c r="AH62" s="108"/>
      <c r="AI62" s="108"/>
      <c r="AJ62" s="108"/>
      <c r="AK62" s="108"/>
      <c r="AL62" s="108"/>
      <c r="AM62" s="108"/>
      <c r="AN62" s="108"/>
      <c r="AO62" s="108"/>
      <c r="AP62" s="108"/>
      <c r="AQ62" s="108"/>
      <c r="AR62" s="108"/>
      <c r="AS62" s="108"/>
      <c r="AT62" s="108"/>
      <c r="AU62" s="108"/>
      <c r="AV62" s="109"/>
      <c r="AW62" s="109"/>
      <c r="AX62" s="109"/>
      <c r="AY62" s="108"/>
      <c r="AZ62" s="107"/>
      <c r="BA62" s="107"/>
      <c r="BB62" s="107"/>
      <c r="BC62" s="108"/>
      <c r="BD62" s="108"/>
    </row>
    <row r="63" spans="1:56" x14ac:dyDescent="0.2">
      <c r="A63" s="107"/>
      <c r="B63" s="107"/>
      <c r="C63" s="107"/>
      <c r="D63" s="107"/>
      <c r="E63" s="108"/>
      <c r="F63" s="107"/>
      <c r="G63" s="107"/>
      <c r="H63" s="107"/>
      <c r="I63" s="107"/>
      <c r="J63" s="107"/>
      <c r="K63" s="107"/>
      <c r="L63" s="109"/>
      <c r="M63" s="109"/>
      <c r="N63" s="109"/>
      <c r="O63" s="109"/>
      <c r="P63" s="109"/>
      <c r="Q63" s="109"/>
      <c r="R63" s="109"/>
      <c r="S63" s="109"/>
      <c r="T63" s="109"/>
      <c r="U63" s="109"/>
      <c r="V63" s="108"/>
      <c r="W63" s="108"/>
      <c r="X63" s="108"/>
      <c r="Y63" s="108"/>
      <c r="Z63" s="108"/>
      <c r="AA63" s="108"/>
      <c r="AB63" s="108"/>
      <c r="AC63" s="108"/>
      <c r="AD63" s="108"/>
      <c r="AE63" s="108"/>
      <c r="AF63" s="108"/>
      <c r="AG63" s="108"/>
      <c r="AH63" s="108"/>
      <c r="AI63" s="108"/>
      <c r="AJ63" s="108"/>
      <c r="AK63" s="108"/>
      <c r="AL63" s="108"/>
      <c r="AM63" s="108"/>
      <c r="AN63" s="108"/>
      <c r="AO63" s="108"/>
      <c r="AP63" s="108"/>
      <c r="AQ63" s="108"/>
      <c r="AR63" s="108"/>
      <c r="AS63" s="108"/>
      <c r="AT63" s="108"/>
      <c r="AU63" s="108"/>
      <c r="AV63" s="109"/>
      <c r="AW63" s="109"/>
      <c r="AX63" s="109"/>
      <c r="AY63" s="108"/>
      <c r="AZ63" s="107"/>
      <c r="BA63" s="107"/>
      <c r="BB63" s="107"/>
      <c r="BC63" s="108"/>
      <c r="BD63" s="108"/>
    </row>
    <row r="64" spans="1:56" x14ac:dyDescent="0.2">
      <c r="A64" s="107"/>
      <c r="B64" s="107"/>
      <c r="C64" s="107"/>
      <c r="D64" s="107"/>
      <c r="E64" s="108"/>
      <c r="F64" s="107"/>
      <c r="G64" s="107"/>
      <c r="H64" s="107"/>
      <c r="I64" s="107"/>
      <c r="J64" s="107"/>
      <c r="K64" s="107"/>
      <c r="L64" s="109"/>
      <c r="M64" s="109"/>
      <c r="N64" s="109"/>
      <c r="O64" s="109"/>
      <c r="P64" s="109"/>
      <c r="Q64" s="109"/>
      <c r="R64" s="109"/>
      <c r="S64" s="109"/>
      <c r="T64" s="109"/>
      <c r="U64" s="109"/>
      <c r="V64" s="108"/>
      <c r="W64" s="108"/>
      <c r="X64" s="108"/>
      <c r="Y64" s="108"/>
      <c r="Z64" s="108"/>
      <c r="AA64" s="108"/>
      <c r="AB64" s="108"/>
      <c r="AC64" s="108"/>
      <c r="AD64" s="108"/>
      <c r="AE64" s="108"/>
      <c r="AF64" s="108"/>
      <c r="AG64" s="108"/>
      <c r="AH64" s="108"/>
      <c r="AI64" s="108"/>
      <c r="AJ64" s="108"/>
      <c r="AK64" s="108"/>
      <c r="AL64" s="108"/>
      <c r="AM64" s="108"/>
      <c r="AN64" s="108"/>
      <c r="AO64" s="108"/>
      <c r="AP64" s="108"/>
      <c r="AQ64" s="108"/>
      <c r="AR64" s="108"/>
      <c r="AS64" s="108"/>
      <c r="AT64" s="108"/>
      <c r="AU64" s="108"/>
      <c r="AV64" s="109"/>
      <c r="AW64" s="109"/>
      <c r="AX64" s="109"/>
      <c r="AY64" s="108"/>
      <c r="AZ64" s="107"/>
      <c r="BA64" s="107"/>
      <c r="BB64" s="107"/>
      <c r="BC64" s="108"/>
      <c r="BD64" s="108"/>
    </row>
    <row r="65" spans="1:56" x14ac:dyDescent="0.2">
      <c r="A65" s="107"/>
      <c r="B65" s="107"/>
      <c r="C65" s="107"/>
      <c r="D65" s="107"/>
      <c r="E65" s="108"/>
      <c r="F65" s="107"/>
      <c r="G65" s="107"/>
      <c r="H65" s="107"/>
      <c r="I65" s="107"/>
      <c r="J65" s="107"/>
      <c r="K65" s="107"/>
      <c r="L65" s="109"/>
      <c r="M65" s="109"/>
      <c r="N65" s="109"/>
      <c r="O65" s="109"/>
      <c r="P65" s="109"/>
      <c r="Q65" s="109"/>
      <c r="R65" s="109"/>
      <c r="S65" s="109"/>
      <c r="T65" s="109"/>
      <c r="U65" s="109"/>
      <c r="V65" s="108"/>
      <c r="W65" s="108"/>
      <c r="X65" s="108"/>
      <c r="Y65" s="108"/>
      <c r="Z65" s="108"/>
      <c r="AA65" s="108"/>
      <c r="AB65" s="108"/>
      <c r="AC65" s="108"/>
      <c r="AD65" s="108"/>
      <c r="AE65" s="108"/>
      <c r="AF65" s="108"/>
      <c r="AG65" s="108"/>
      <c r="AH65" s="108"/>
      <c r="AI65" s="108"/>
      <c r="AJ65" s="108"/>
      <c r="AK65" s="108"/>
      <c r="AL65" s="108"/>
      <c r="AM65" s="108"/>
      <c r="AN65" s="108"/>
      <c r="AO65" s="108"/>
      <c r="AP65" s="108"/>
      <c r="AQ65" s="108"/>
      <c r="AR65" s="108"/>
      <c r="AS65" s="108"/>
      <c r="AT65" s="108"/>
      <c r="AU65" s="108"/>
      <c r="AV65" s="109"/>
      <c r="AW65" s="109"/>
      <c r="AX65" s="109"/>
      <c r="AY65" s="108"/>
      <c r="AZ65" s="107"/>
      <c r="BA65" s="107"/>
      <c r="BB65" s="107"/>
      <c r="BC65" s="108"/>
      <c r="BD65" s="108"/>
    </row>
    <row r="66" spans="1:56" x14ac:dyDescent="0.2">
      <c r="A66" s="107"/>
      <c r="B66" s="107"/>
      <c r="C66" s="107"/>
      <c r="D66" s="107"/>
      <c r="E66" s="108"/>
      <c r="F66" s="107"/>
      <c r="G66" s="107"/>
      <c r="H66" s="107"/>
      <c r="I66" s="107"/>
      <c r="J66" s="107"/>
      <c r="K66" s="107"/>
      <c r="L66" s="109"/>
      <c r="M66" s="109"/>
      <c r="N66" s="109"/>
      <c r="O66" s="109"/>
      <c r="P66" s="109"/>
      <c r="Q66" s="109"/>
      <c r="R66" s="109"/>
      <c r="S66" s="109"/>
      <c r="T66" s="109"/>
      <c r="U66" s="109"/>
      <c r="V66" s="108"/>
      <c r="W66" s="108"/>
      <c r="X66" s="108"/>
      <c r="Y66" s="108"/>
      <c r="Z66" s="108"/>
      <c r="AA66" s="108"/>
      <c r="AB66" s="108"/>
      <c r="AC66" s="108"/>
      <c r="AD66" s="108"/>
      <c r="AE66" s="108"/>
      <c r="AF66" s="108"/>
      <c r="AG66" s="108"/>
      <c r="AH66" s="108"/>
      <c r="AI66" s="108"/>
      <c r="AJ66" s="108"/>
      <c r="AK66" s="108"/>
      <c r="AL66" s="108"/>
      <c r="AM66" s="108"/>
      <c r="AN66" s="108"/>
      <c r="AO66" s="108"/>
      <c r="AP66" s="108"/>
      <c r="AQ66" s="108"/>
      <c r="AR66" s="108"/>
      <c r="AS66" s="108"/>
      <c r="AT66" s="108"/>
      <c r="AU66" s="108"/>
      <c r="AV66" s="109"/>
      <c r="AW66" s="109"/>
      <c r="AX66" s="109"/>
      <c r="AY66" s="108"/>
      <c r="AZ66" s="107"/>
      <c r="BA66" s="107"/>
      <c r="BB66" s="107"/>
      <c r="BC66" s="108"/>
      <c r="BD66" s="108"/>
    </row>
    <row r="67" spans="1:56" x14ac:dyDescent="0.2">
      <c r="A67" s="107"/>
      <c r="B67" s="107"/>
      <c r="C67" s="107"/>
      <c r="D67" s="107"/>
      <c r="E67" s="108"/>
      <c r="F67" s="107"/>
      <c r="G67" s="107"/>
      <c r="H67" s="107"/>
      <c r="I67" s="107"/>
      <c r="J67" s="107"/>
      <c r="K67" s="107"/>
      <c r="L67" s="109"/>
      <c r="M67" s="109"/>
      <c r="N67" s="109"/>
      <c r="O67" s="109"/>
      <c r="P67" s="109"/>
      <c r="Q67" s="109"/>
      <c r="R67" s="109"/>
      <c r="S67" s="109"/>
      <c r="T67" s="109"/>
      <c r="U67" s="109"/>
      <c r="V67" s="108"/>
      <c r="W67" s="108"/>
      <c r="X67" s="108"/>
      <c r="Y67" s="108"/>
      <c r="Z67" s="108"/>
      <c r="AA67" s="108"/>
      <c r="AB67" s="108"/>
      <c r="AC67" s="108"/>
      <c r="AD67" s="108"/>
      <c r="AE67" s="108"/>
      <c r="AF67" s="108"/>
      <c r="AG67" s="108"/>
      <c r="AH67" s="108"/>
      <c r="AI67" s="108"/>
      <c r="AJ67" s="108"/>
      <c r="AK67" s="108"/>
      <c r="AL67" s="108"/>
      <c r="AM67" s="108"/>
      <c r="AN67" s="108"/>
      <c r="AO67" s="108"/>
      <c r="AP67" s="108"/>
      <c r="AQ67" s="108"/>
      <c r="AR67" s="108"/>
      <c r="AS67" s="108"/>
      <c r="AT67" s="108"/>
      <c r="AU67" s="108"/>
      <c r="AV67" s="109"/>
      <c r="AW67" s="109"/>
      <c r="AX67" s="109"/>
      <c r="AY67" s="108"/>
      <c r="AZ67" s="107"/>
      <c r="BA67" s="107"/>
      <c r="BB67" s="107"/>
      <c r="BC67" s="108"/>
      <c r="BD67" s="108"/>
    </row>
    <row r="68" spans="1:56" x14ac:dyDescent="0.2">
      <c r="A68" s="107"/>
      <c r="B68" s="107"/>
      <c r="C68" s="107"/>
      <c r="D68" s="107"/>
      <c r="E68" s="108"/>
      <c r="F68" s="107"/>
      <c r="G68" s="107"/>
      <c r="H68" s="107"/>
      <c r="I68" s="107"/>
      <c r="J68" s="107"/>
      <c r="K68" s="107"/>
      <c r="L68" s="109"/>
      <c r="M68" s="109"/>
      <c r="N68" s="109"/>
      <c r="O68" s="109"/>
      <c r="P68" s="109"/>
      <c r="Q68" s="109"/>
      <c r="R68" s="109"/>
      <c r="S68" s="109"/>
      <c r="T68" s="109"/>
      <c r="U68" s="109"/>
      <c r="V68" s="108"/>
      <c r="W68" s="108"/>
      <c r="X68" s="108"/>
      <c r="Y68" s="108"/>
      <c r="Z68" s="108"/>
      <c r="AA68" s="108"/>
      <c r="AB68" s="108"/>
      <c r="AC68" s="108"/>
      <c r="AD68" s="108"/>
      <c r="AE68" s="108"/>
      <c r="AF68" s="108"/>
      <c r="AG68" s="108"/>
      <c r="AH68" s="108"/>
      <c r="AI68" s="108"/>
      <c r="AJ68" s="108"/>
      <c r="AK68" s="108"/>
      <c r="AL68" s="108"/>
      <c r="AM68" s="108"/>
      <c r="AN68" s="108"/>
      <c r="AO68" s="108"/>
      <c r="AP68" s="108"/>
      <c r="AQ68" s="108"/>
      <c r="AR68" s="108"/>
      <c r="AS68" s="108"/>
      <c r="AT68" s="108"/>
      <c r="AU68" s="108"/>
      <c r="AV68" s="109"/>
      <c r="AW68" s="109"/>
      <c r="AX68" s="109"/>
      <c r="AY68" s="108"/>
      <c r="AZ68" s="107"/>
      <c r="BA68" s="107"/>
      <c r="BB68" s="107"/>
      <c r="BC68" s="108"/>
      <c r="BD68" s="108"/>
    </row>
    <row r="69" spans="1:56" x14ac:dyDescent="0.2">
      <c r="A69" s="107"/>
      <c r="B69" s="107"/>
      <c r="C69" s="107"/>
      <c r="D69" s="107"/>
      <c r="E69" s="108"/>
      <c r="F69" s="107"/>
      <c r="G69" s="107"/>
      <c r="H69" s="107"/>
      <c r="I69" s="107"/>
      <c r="J69" s="107"/>
      <c r="K69" s="107"/>
      <c r="L69" s="109"/>
      <c r="M69" s="109"/>
      <c r="N69" s="109"/>
      <c r="O69" s="109"/>
      <c r="P69" s="109"/>
      <c r="Q69" s="109"/>
      <c r="R69" s="109"/>
      <c r="S69" s="109"/>
      <c r="T69" s="109"/>
      <c r="U69" s="109"/>
      <c r="V69" s="108"/>
      <c r="W69" s="108"/>
      <c r="X69" s="108"/>
      <c r="Y69" s="108"/>
      <c r="Z69" s="108"/>
      <c r="AA69" s="108"/>
      <c r="AB69" s="108"/>
      <c r="AC69" s="108"/>
      <c r="AD69" s="108"/>
      <c r="AE69" s="108"/>
      <c r="AF69" s="108"/>
      <c r="AG69" s="108"/>
      <c r="AH69" s="108"/>
      <c r="AI69" s="108"/>
      <c r="AJ69" s="108"/>
      <c r="AK69" s="108"/>
      <c r="AL69" s="108"/>
      <c r="AM69" s="108"/>
      <c r="AN69" s="108"/>
      <c r="AO69" s="108"/>
      <c r="AP69" s="108"/>
      <c r="AQ69" s="108"/>
      <c r="AR69" s="108"/>
      <c r="AS69" s="108"/>
      <c r="AT69" s="108"/>
      <c r="AU69" s="108"/>
      <c r="AV69" s="109"/>
      <c r="AW69" s="109"/>
      <c r="AX69" s="109"/>
      <c r="AY69" s="108"/>
      <c r="AZ69" s="107"/>
      <c r="BA69" s="107"/>
      <c r="BB69" s="107"/>
      <c r="BC69" s="108"/>
      <c r="BD69" s="108"/>
    </row>
    <row r="70" spans="1:56" x14ac:dyDescent="0.2">
      <c r="A70" s="107"/>
      <c r="B70" s="107"/>
      <c r="C70" s="107"/>
      <c r="D70" s="107"/>
      <c r="E70" s="108"/>
      <c r="F70" s="107"/>
      <c r="G70" s="107"/>
      <c r="H70" s="107"/>
      <c r="I70" s="107"/>
      <c r="J70" s="107"/>
      <c r="K70" s="107"/>
      <c r="L70" s="109"/>
      <c r="M70" s="109"/>
      <c r="N70" s="109"/>
      <c r="O70" s="109"/>
      <c r="P70" s="109"/>
      <c r="Q70" s="109"/>
      <c r="R70" s="109"/>
      <c r="S70" s="109"/>
      <c r="T70" s="109"/>
      <c r="U70" s="109"/>
      <c r="V70" s="108"/>
      <c r="W70" s="108"/>
      <c r="X70" s="108"/>
      <c r="Y70" s="108"/>
      <c r="Z70" s="108"/>
      <c r="AA70" s="108"/>
      <c r="AB70" s="108"/>
      <c r="AC70" s="108"/>
      <c r="AD70" s="108"/>
      <c r="AE70" s="108"/>
      <c r="AF70" s="108"/>
      <c r="AG70" s="108"/>
      <c r="AH70" s="108"/>
      <c r="AI70" s="108"/>
      <c r="AJ70" s="108"/>
      <c r="AK70" s="108"/>
      <c r="AL70" s="108"/>
      <c r="AM70" s="108"/>
      <c r="AN70" s="108"/>
      <c r="AO70" s="108"/>
      <c r="AP70" s="108"/>
      <c r="AQ70" s="108"/>
      <c r="AR70" s="108"/>
      <c r="AS70" s="108"/>
      <c r="AT70" s="108"/>
      <c r="AU70" s="108"/>
      <c r="AV70" s="109"/>
      <c r="AW70" s="109"/>
      <c r="AX70" s="109"/>
      <c r="AY70" s="108"/>
      <c r="AZ70" s="107"/>
      <c r="BA70" s="107"/>
      <c r="BB70" s="107"/>
      <c r="BC70" s="108"/>
      <c r="BD70" s="108"/>
    </row>
    <row r="71" spans="1:56" x14ac:dyDescent="0.2">
      <c r="A71" s="107"/>
      <c r="B71" s="107"/>
      <c r="C71" s="107"/>
      <c r="D71" s="107"/>
      <c r="E71" s="108"/>
      <c r="F71" s="107"/>
      <c r="G71" s="107"/>
      <c r="H71" s="107"/>
      <c r="I71" s="107"/>
      <c r="J71" s="107"/>
      <c r="K71" s="107"/>
      <c r="L71" s="109"/>
      <c r="M71" s="109"/>
      <c r="N71" s="109"/>
      <c r="O71" s="109"/>
      <c r="P71" s="109"/>
      <c r="Q71" s="109"/>
      <c r="R71" s="109"/>
      <c r="S71" s="109"/>
      <c r="T71" s="109"/>
      <c r="U71" s="109"/>
      <c r="V71" s="108"/>
      <c r="W71" s="108"/>
      <c r="X71" s="108"/>
      <c r="Y71" s="108"/>
      <c r="Z71" s="108"/>
      <c r="AA71" s="108"/>
      <c r="AB71" s="108"/>
      <c r="AC71" s="108"/>
      <c r="AD71" s="108"/>
      <c r="AE71" s="108"/>
      <c r="AF71" s="108"/>
      <c r="AG71" s="108"/>
      <c r="AH71" s="108"/>
      <c r="AI71" s="108"/>
      <c r="AJ71" s="108"/>
      <c r="AK71" s="108"/>
      <c r="AL71" s="108"/>
      <c r="AM71" s="108"/>
      <c r="AN71" s="108"/>
      <c r="AO71" s="108"/>
      <c r="AP71" s="108"/>
      <c r="AQ71" s="108"/>
      <c r="AR71" s="108"/>
      <c r="AS71" s="108"/>
      <c r="AT71" s="108"/>
      <c r="AU71" s="108"/>
      <c r="AV71" s="109"/>
      <c r="AW71" s="109"/>
      <c r="AX71" s="109"/>
      <c r="AY71" s="108"/>
      <c r="AZ71" s="107"/>
      <c r="BA71" s="107"/>
      <c r="BB71" s="107"/>
      <c r="BC71" s="108"/>
      <c r="BD71" s="108"/>
    </row>
    <row r="72" spans="1:56" x14ac:dyDescent="0.2">
      <c r="A72" s="107"/>
      <c r="B72" s="107"/>
      <c r="C72" s="107"/>
      <c r="D72" s="107"/>
      <c r="E72" s="108"/>
      <c r="F72" s="107"/>
      <c r="G72" s="107"/>
      <c r="H72" s="107"/>
      <c r="I72" s="107"/>
      <c r="J72" s="107"/>
      <c r="K72" s="107"/>
      <c r="L72" s="109"/>
      <c r="M72" s="109"/>
      <c r="N72" s="109"/>
      <c r="O72" s="109"/>
      <c r="P72" s="109"/>
      <c r="Q72" s="109"/>
      <c r="R72" s="109"/>
      <c r="S72" s="109"/>
      <c r="T72" s="109"/>
      <c r="U72" s="109"/>
      <c r="V72" s="108"/>
      <c r="W72" s="108"/>
      <c r="X72" s="108"/>
      <c r="Y72" s="108"/>
      <c r="Z72" s="108"/>
      <c r="AA72" s="108"/>
      <c r="AB72" s="108"/>
      <c r="AC72" s="108"/>
      <c r="AD72" s="108"/>
      <c r="AE72" s="108"/>
      <c r="AF72" s="108"/>
      <c r="AG72" s="108"/>
      <c r="AH72" s="108"/>
      <c r="AI72" s="108"/>
      <c r="AJ72" s="108"/>
      <c r="AK72" s="108"/>
      <c r="AL72" s="108"/>
      <c r="AM72" s="108"/>
      <c r="AN72" s="108"/>
      <c r="AO72" s="108"/>
      <c r="AP72" s="108"/>
      <c r="AQ72" s="108"/>
      <c r="AR72" s="108"/>
      <c r="AS72" s="108"/>
      <c r="AT72" s="108"/>
      <c r="AU72" s="108"/>
      <c r="AV72" s="109"/>
      <c r="AW72" s="109"/>
      <c r="AX72" s="109"/>
      <c r="AY72" s="108"/>
      <c r="AZ72" s="107"/>
      <c r="BA72" s="107"/>
      <c r="BB72" s="107"/>
      <c r="BC72" s="108"/>
      <c r="BD72" s="108"/>
    </row>
    <row r="73" spans="1:56" x14ac:dyDescent="0.2">
      <c r="A73" s="107"/>
      <c r="B73" s="107"/>
      <c r="C73" s="107"/>
      <c r="D73" s="107"/>
      <c r="E73" s="108"/>
      <c r="F73" s="107"/>
      <c r="G73" s="107"/>
      <c r="H73" s="107"/>
      <c r="I73" s="107"/>
      <c r="J73" s="107"/>
      <c r="K73" s="107"/>
      <c r="L73" s="109"/>
      <c r="M73" s="109"/>
      <c r="N73" s="109"/>
      <c r="O73" s="109"/>
      <c r="P73" s="109"/>
      <c r="Q73" s="109"/>
      <c r="R73" s="109"/>
      <c r="S73" s="109"/>
      <c r="T73" s="109"/>
      <c r="U73" s="109"/>
      <c r="V73" s="108"/>
      <c r="W73" s="108"/>
      <c r="X73" s="108"/>
      <c r="Y73" s="108"/>
      <c r="Z73" s="108"/>
      <c r="AA73" s="108"/>
      <c r="AB73" s="108"/>
      <c r="AC73" s="108"/>
      <c r="AD73" s="108"/>
      <c r="AE73" s="108"/>
      <c r="AF73" s="108"/>
      <c r="AG73" s="108"/>
      <c r="AH73" s="108"/>
      <c r="AI73" s="108"/>
      <c r="AJ73" s="108"/>
      <c r="AK73" s="108"/>
      <c r="AL73" s="108"/>
      <c r="AM73" s="108"/>
      <c r="AN73" s="108"/>
      <c r="AO73" s="108"/>
      <c r="AP73" s="108"/>
      <c r="AQ73" s="108"/>
      <c r="AR73" s="108"/>
      <c r="AS73" s="108"/>
      <c r="AT73" s="108"/>
      <c r="AU73" s="108"/>
      <c r="AV73" s="109"/>
      <c r="AW73" s="109"/>
      <c r="AX73" s="109"/>
      <c r="AY73" s="108"/>
      <c r="AZ73" s="107"/>
      <c r="BA73" s="107"/>
      <c r="BB73" s="107"/>
      <c r="BC73" s="108"/>
      <c r="BD73" s="108"/>
    </row>
    <row r="74" spans="1:56" x14ac:dyDescent="0.2">
      <c r="A74" s="107"/>
      <c r="B74" s="107"/>
      <c r="C74" s="107"/>
      <c r="D74" s="107"/>
      <c r="E74" s="108"/>
      <c r="F74" s="107"/>
      <c r="G74" s="107"/>
      <c r="H74" s="107"/>
      <c r="I74" s="107"/>
      <c r="J74" s="107"/>
      <c r="K74" s="107"/>
      <c r="L74" s="109"/>
      <c r="M74" s="109"/>
      <c r="N74" s="109"/>
      <c r="O74" s="109"/>
      <c r="P74" s="109"/>
      <c r="Q74" s="109"/>
      <c r="R74" s="109"/>
      <c r="S74" s="109"/>
      <c r="T74" s="109"/>
      <c r="U74" s="109"/>
      <c r="V74" s="108"/>
      <c r="W74" s="108"/>
      <c r="X74" s="108"/>
      <c r="Y74" s="108"/>
      <c r="Z74" s="108"/>
      <c r="AA74" s="108"/>
      <c r="AB74" s="108"/>
      <c r="AC74" s="108"/>
      <c r="AD74" s="108"/>
      <c r="AE74" s="108"/>
      <c r="AF74" s="108"/>
      <c r="AG74" s="108"/>
      <c r="AH74" s="108"/>
      <c r="AI74" s="108"/>
      <c r="AJ74" s="108"/>
      <c r="AK74" s="108"/>
      <c r="AL74" s="108"/>
      <c r="AM74" s="108"/>
      <c r="AN74" s="108"/>
      <c r="AO74" s="108"/>
      <c r="AP74" s="108"/>
      <c r="AQ74" s="108"/>
      <c r="AR74" s="108"/>
      <c r="AS74" s="108"/>
      <c r="AT74" s="108"/>
      <c r="AU74" s="108"/>
      <c r="AV74" s="109"/>
      <c r="AW74" s="109"/>
      <c r="AX74" s="109"/>
      <c r="AY74" s="108"/>
      <c r="AZ74" s="107"/>
      <c r="BA74" s="107"/>
      <c r="BB74" s="107"/>
      <c r="BC74" s="108"/>
      <c r="BD74" s="108"/>
    </row>
    <row r="75" spans="1:56" x14ac:dyDescent="0.2">
      <c r="A75" s="107"/>
      <c r="B75" s="107"/>
      <c r="C75" s="107"/>
      <c r="D75" s="107"/>
      <c r="E75" s="108"/>
      <c r="F75" s="107"/>
      <c r="G75" s="107"/>
      <c r="H75" s="107"/>
      <c r="I75" s="107"/>
      <c r="J75" s="107"/>
      <c r="K75" s="107"/>
      <c r="L75" s="109"/>
      <c r="M75" s="109"/>
      <c r="N75" s="109"/>
      <c r="O75" s="109"/>
      <c r="P75" s="109"/>
      <c r="Q75" s="109"/>
      <c r="R75" s="109"/>
      <c r="S75" s="109"/>
      <c r="T75" s="109"/>
      <c r="U75" s="109"/>
      <c r="V75" s="108"/>
      <c r="W75" s="108"/>
      <c r="X75" s="108"/>
      <c r="Y75" s="108"/>
      <c r="Z75" s="108"/>
      <c r="AA75" s="108"/>
      <c r="AB75" s="108"/>
      <c r="AC75" s="108"/>
      <c r="AD75" s="108"/>
      <c r="AE75" s="108"/>
      <c r="AF75" s="108"/>
      <c r="AG75" s="108"/>
      <c r="AH75" s="108"/>
      <c r="AI75" s="108"/>
      <c r="AJ75" s="108"/>
      <c r="AK75" s="108"/>
      <c r="AL75" s="108"/>
      <c r="AM75" s="108"/>
      <c r="AN75" s="108"/>
      <c r="AO75" s="108"/>
      <c r="AP75" s="108"/>
      <c r="AQ75" s="108"/>
      <c r="AR75" s="108"/>
      <c r="AS75" s="108"/>
      <c r="AT75" s="108"/>
      <c r="AU75" s="108"/>
      <c r="AV75" s="109"/>
      <c r="AW75" s="109"/>
      <c r="AX75" s="109"/>
      <c r="AY75" s="108"/>
      <c r="AZ75" s="107"/>
      <c r="BA75" s="107"/>
      <c r="BB75" s="107"/>
      <c r="BC75" s="108"/>
      <c r="BD75" s="108"/>
    </row>
    <row r="76" spans="1:56" x14ac:dyDescent="0.2">
      <c r="A76" s="107"/>
      <c r="B76" s="107"/>
      <c r="C76" s="107"/>
      <c r="D76" s="107"/>
      <c r="E76" s="108"/>
      <c r="F76" s="107"/>
      <c r="G76" s="107"/>
      <c r="H76" s="107"/>
      <c r="I76" s="107"/>
      <c r="J76" s="107"/>
      <c r="K76" s="107"/>
      <c r="L76" s="109"/>
      <c r="M76" s="109"/>
      <c r="N76" s="109"/>
      <c r="O76" s="109"/>
      <c r="P76" s="109"/>
      <c r="Q76" s="109"/>
      <c r="R76" s="109"/>
      <c r="S76" s="109"/>
      <c r="T76" s="109"/>
      <c r="U76" s="109"/>
      <c r="V76" s="108"/>
      <c r="W76" s="108"/>
      <c r="X76" s="108"/>
      <c r="Y76" s="108"/>
      <c r="Z76" s="108"/>
      <c r="AA76" s="108"/>
      <c r="AB76" s="108"/>
      <c r="AC76" s="108"/>
      <c r="AD76" s="108"/>
      <c r="AE76" s="108"/>
      <c r="AF76" s="108"/>
      <c r="AG76" s="108"/>
      <c r="AH76" s="108"/>
      <c r="AI76" s="108"/>
      <c r="AJ76" s="108"/>
      <c r="AK76" s="108"/>
      <c r="AL76" s="108"/>
      <c r="AM76" s="108"/>
      <c r="AN76" s="108"/>
      <c r="AO76" s="108"/>
      <c r="AP76" s="108"/>
      <c r="AQ76" s="108"/>
      <c r="AR76" s="108"/>
      <c r="AS76" s="108"/>
      <c r="AT76" s="108"/>
      <c r="AU76" s="108"/>
      <c r="AV76" s="109"/>
      <c r="AW76" s="109"/>
      <c r="AX76" s="109"/>
      <c r="AY76" s="108"/>
      <c r="AZ76" s="107"/>
      <c r="BA76" s="107"/>
      <c r="BB76" s="107"/>
      <c r="BC76" s="108"/>
      <c r="BD76" s="108"/>
    </row>
    <row r="77" spans="1:56" x14ac:dyDescent="0.2">
      <c r="A77" s="107"/>
      <c r="B77" s="107"/>
      <c r="C77" s="107"/>
      <c r="D77" s="107"/>
      <c r="E77" s="108"/>
      <c r="F77" s="107"/>
      <c r="G77" s="107"/>
      <c r="H77" s="107"/>
      <c r="I77" s="107"/>
      <c r="J77" s="107"/>
      <c r="K77" s="107"/>
      <c r="L77" s="109"/>
      <c r="M77" s="109"/>
      <c r="N77" s="109"/>
      <c r="O77" s="109"/>
      <c r="P77" s="109"/>
      <c r="Q77" s="109"/>
      <c r="R77" s="109"/>
      <c r="S77" s="109"/>
      <c r="T77" s="109"/>
      <c r="U77" s="109"/>
      <c r="V77" s="108"/>
      <c r="W77" s="108"/>
      <c r="X77" s="108"/>
      <c r="Y77" s="108"/>
      <c r="Z77" s="108"/>
      <c r="AA77" s="108"/>
      <c r="AB77" s="108"/>
      <c r="AC77" s="108"/>
      <c r="AD77" s="108"/>
      <c r="AE77" s="108"/>
      <c r="AF77" s="108"/>
      <c r="AG77" s="108"/>
      <c r="AH77" s="108"/>
      <c r="AI77" s="108"/>
      <c r="AJ77" s="108"/>
      <c r="AK77" s="108"/>
      <c r="AL77" s="108"/>
      <c r="AM77" s="108"/>
      <c r="AN77" s="108"/>
      <c r="AO77" s="108"/>
      <c r="AP77" s="108"/>
      <c r="AQ77" s="108"/>
      <c r="AR77" s="108"/>
      <c r="AS77" s="108"/>
      <c r="AT77" s="108"/>
      <c r="AU77" s="108"/>
      <c r="AV77" s="109"/>
      <c r="AW77" s="109"/>
      <c r="AX77" s="109"/>
      <c r="AY77" s="108"/>
      <c r="AZ77" s="107"/>
      <c r="BA77" s="107"/>
      <c r="BB77" s="107"/>
      <c r="BC77" s="108"/>
      <c r="BD77" s="108"/>
    </row>
    <row r="78" spans="1:56" x14ac:dyDescent="0.2">
      <c r="A78" s="107"/>
      <c r="B78" s="107"/>
      <c r="C78" s="107"/>
      <c r="D78" s="107"/>
      <c r="E78" s="108"/>
      <c r="F78" s="107"/>
      <c r="G78" s="107"/>
      <c r="H78" s="107"/>
      <c r="I78" s="107"/>
      <c r="J78" s="107"/>
      <c r="K78" s="107"/>
      <c r="L78" s="109"/>
      <c r="M78" s="109"/>
      <c r="N78" s="109"/>
      <c r="O78" s="109"/>
      <c r="P78" s="109"/>
      <c r="Q78" s="109"/>
      <c r="R78" s="109"/>
      <c r="S78" s="109"/>
      <c r="T78" s="109"/>
      <c r="U78" s="109"/>
      <c r="V78" s="108"/>
      <c r="W78" s="108"/>
      <c r="X78" s="108"/>
      <c r="Y78" s="108"/>
      <c r="Z78" s="108"/>
      <c r="AA78" s="108"/>
      <c r="AB78" s="108"/>
      <c r="AC78" s="108"/>
      <c r="AD78" s="108"/>
      <c r="AE78" s="108"/>
      <c r="AF78" s="108"/>
      <c r="AG78" s="108"/>
      <c r="AH78" s="108"/>
      <c r="AI78" s="108"/>
      <c r="AJ78" s="108"/>
      <c r="AK78" s="108"/>
      <c r="AL78" s="108"/>
      <c r="AM78" s="108"/>
      <c r="AN78" s="108"/>
      <c r="AO78" s="108"/>
      <c r="AP78" s="108"/>
      <c r="AQ78" s="108"/>
      <c r="AR78" s="108"/>
      <c r="AS78" s="108"/>
      <c r="AT78" s="108"/>
      <c r="AU78" s="108"/>
      <c r="AV78" s="109"/>
      <c r="AW78" s="109"/>
      <c r="AX78" s="109"/>
      <c r="AY78" s="108"/>
      <c r="AZ78" s="107"/>
      <c r="BA78" s="107"/>
      <c r="BB78" s="107"/>
      <c r="BC78" s="108"/>
      <c r="BD78" s="108"/>
    </row>
    <row r="79" spans="1:56" x14ac:dyDescent="0.2">
      <c r="A79" s="107"/>
      <c r="B79" s="107"/>
      <c r="C79" s="107"/>
      <c r="D79" s="107"/>
      <c r="E79" s="108"/>
      <c r="F79" s="107"/>
      <c r="G79" s="107"/>
      <c r="H79" s="107"/>
      <c r="I79" s="107"/>
      <c r="J79" s="107"/>
      <c r="K79" s="107"/>
      <c r="L79" s="109"/>
      <c r="M79" s="109"/>
      <c r="N79" s="109"/>
      <c r="O79" s="109"/>
      <c r="P79" s="109"/>
      <c r="Q79" s="109"/>
      <c r="R79" s="109"/>
      <c r="S79" s="109"/>
      <c r="T79" s="109"/>
      <c r="U79" s="109"/>
      <c r="V79" s="108"/>
      <c r="W79" s="108"/>
      <c r="X79" s="108"/>
      <c r="Y79" s="108"/>
      <c r="Z79" s="108"/>
      <c r="AA79" s="108"/>
      <c r="AB79" s="108"/>
      <c r="AC79" s="108"/>
      <c r="AD79" s="108"/>
      <c r="AE79" s="108"/>
      <c r="AF79" s="108"/>
      <c r="AG79" s="108"/>
      <c r="AH79" s="108"/>
      <c r="AI79" s="108"/>
      <c r="AJ79" s="108"/>
      <c r="AK79" s="108"/>
      <c r="AL79" s="108"/>
      <c r="AM79" s="108"/>
      <c r="AN79" s="108"/>
      <c r="AO79" s="108"/>
      <c r="AP79" s="108"/>
      <c r="AQ79" s="108"/>
      <c r="AR79" s="108"/>
      <c r="AS79" s="108"/>
      <c r="AT79" s="108"/>
      <c r="AU79" s="108"/>
      <c r="AV79" s="109"/>
      <c r="AW79" s="109"/>
      <c r="AX79" s="109"/>
      <c r="AY79" s="108"/>
      <c r="AZ79" s="107"/>
      <c r="BA79" s="107"/>
      <c r="BB79" s="107"/>
      <c r="BC79" s="108"/>
      <c r="BD79" s="108"/>
    </row>
    <row r="80" spans="1:56" x14ac:dyDescent="0.2">
      <c r="A80" s="107"/>
      <c r="B80" s="107"/>
      <c r="C80" s="107"/>
      <c r="D80" s="107"/>
      <c r="E80" s="108"/>
      <c r="F80" s="107"/>
      <c r="G80" s="107"/>
      <c r="H80" s="107"/>
      <c r="I80" s="107"/>
      <c r="J80" s="107"/>
      <c r="K80" s="107"/>
      <c r="L80" s="109"/>
      <c r="M80" s="109"/>
      <c r="N80" s="109"/>
      <c r="O80" s="109"/>
      <c r="P80" s="109"/>
      <c r="Q80" s="109"/>
      <c r="R80" s="109"/>
      <c r="S80" s="109"/>
      <c r="T80" s="109"/>
      <c r="U80" s="109"/>
      <c r="V80" s="108"/>
      <c r="W80" s="108"/>
      <c r="X80" s="108"/>
      <c r="Y80" s="108"/>
      <c r="Z80" s="108"/>
      <c r="AA80" s="108"/>
      <c r="AB80" s="108"/>
      <c r="AC80" s="108"/>
      <c r="AD80" s="108"/>
      <c r="AE80" s="108"/>
      <c r="AF80" s="108"/>
      <c r="AG80" s="108"/>
      <c r="AH80" s="108"/>
      <c r="AI80" s="108"/>
      <c r="AJ80" s="108"/>
      <c r="AK80" s="108"/>
      <c r="AL80" s="108"/>
      <c r="AM80" s="108"/>
      <c r="AN80" s="108"/>
      <c r="AO80" s="108"/>
      <c r="AP80" s="108"/>
      <c r="AQ80" s="108"/>
      <c r="AR80" s="108"/>
      <c r="AS80" s="108"/>
      <c r="AT80" s="108"/>
      <c r="AU80" s="108"/>
      <c r="AV80" s="109"/>
      <c r="AW80" s="109"/>
      <c r="AX80" s="109"/>
      <c r="AY80" s="108"/>
      <c r="AZ80" s="107"/>
      <c r="BA80" s="107"/>
      <c r="BB80" s="107"/>
      <c r="BC80" s="108"/>
      <c r="BD80" s="108"/>
    </row>
    <row r="81" spans="1:56" x14ac:dyDescent="0.2">
      <c r="A81" s="107"/>
      <c r="B81" s="107"/>
      <c r="C81" s="107"/>
      <c r="D81" s="107"/>
      <c r="E81" s="108"/>
      <c r="F81" s="107"/>
      <c r="G81" s="107"/>
      <c r="H81" s="107"/>
      <c r="I81" s="107"/>
      <c r="J81" s="107"/>
      <c r="K81" s="107"/>
      <c r="L81" s="109"/>
      <c r="M81" s="109"/>
      <c r="N81" s="109"/>
      <c r="O81" s="109"/>
      <c r="P81" s="109"/>
      <c r="Q81" s="109"/>
      <c r="R81" s="109"/>
      <c r="S81" s="109"/>
      <c r="T81" s="109"/>
      <c r="U81" s="109"/>
      <c r="V81" s="108"/>
      <c r="W81" s="108"/>
      <c r="X81" s="108"/>
      <c r="Y81" s="108"/>
      <c r="Z81" s="108"/>
      <c r="AA81" s="108"/>
      <c r="AB81" s="108"/>
      <c r="AC81" s="108"/>
      <c r="AD81" s="108"/>
      <c r="AE81" s="108"/>
      <c r="AF81" s="108"/>
      <c r="AG81" s="108"/>
      <c r="AH81" s="108"/>
      <c r="AI81" s="108"/>
      <c r="AJ81" s="108"/>
      <c r="AK81" s="108"/>
      <c r="AL81" s="108"/>
      <c r="AM81" s="108"/>
      <c r="AN81" s="108"/>
      <c r="AO81" s="108"/>
      <c r="AP81" s="108"/>
      <c r="AQ81" s="108"/>
      <c r="AR81" s="108"/>
      <c r="AS81" s="108"/>
      <c r="AT81" s="108"/>
      <c r="AU81" s="108"/>
      <c r="AV81" s="109"/>
      <c r="AW81" s="109"/>
      <c r="AX81" s="109"/>
      <c r="AY81" s="108"/>
      <c r="AZ81" s="107"/>
      <c r="BA81" s="107"/>
      <c r="BB81" s="107"/>
      <c r="BC81" s="108"/>
      <c r="BD81" s="108"/>
    </row>
    <row r="82" spans="1:56" x14ac:dyDescent="0.2">
      <c r="A82" s="107"/>
      <c r="B82" s="107"/>
      <c r="C82" s="107"/>
      <c r="D82" s="107"/>
      <c r="E82" s="108"/>
      <c r="F82" s="107"/>
      <c r="G82" s="107"/>
      <c r="H82" s="107"/>
      <c r="I82" s="107"/>
      <c r="J82" s="107"/>
      <c r="K82" s="107"/>
      <c r="L82" s="109"/>
      <c r="M82" s="109"/>
      <c r="N82" s="109"/>
      <c r="O82" s="109"/>
      <c r="P82" s="109"/>
      <c r="Q82" s="109"/>
      <c r="R82" s="109"/>
      <c r="S82" s="109"/>
      <c r="T82" s="109"/>
      <c r="U82" s="109"/>
      <c r="V82" s="108"/>
      <c r="W82" s="108"/>
      <c r="X82" s="108"/>
      <c r="Y82" s="108"/>
      <c r="Z82" s="108"/>
      <c r="AA82" s="108"/>
      <c r="AB82" s="108"/>
      <c r="AC82" s="108"/>
      <c r="AD82" s="108"/>
      <c r="AE82" s="108"/>
      <c r="AF82" s="108"/>
      <c r="AG82" s="108"/>
      <c r="AH82" s="108"/>
      <c r="AI82" s="108"/>
      <c r="AJ82" s="108"/>
      <c r="AK82" s="108"/>
      <c r="AL82" s="108"/>
      <c r="AM82" s="108"/>
      <c r="AN82" s="108"/>
      <c r="AO82" s="108"/>
      <c r="AP82" s="108"/>
      <c r="AQ82" s="108"/>
      <c r="AR82" s="108"/>
      <c r="AS82" s="108"/>
      <c r="AT82" s="108"/>
      <c r="AU82" s="108"/>
      <c r="AV82" s="109"/>
      <c r="AW82" s="109"/>
      <c r="AX82" s="109"/>
      <c r="AY82" s="108"/>
      <c r="AZ82" s="107"/>
      <c r="BA82" s="107"/>
      <c r="BB82" s="107"/>
      <c r="BC82" s="108"/>
      <c r="BD82" s="108"/>
    </row>
    <row r="83" spans="1:56" x14ac:dyDescent="0.2">
      <c r="A83" s="107"/>
      <c r="B83" s="107"/>
      <c r="C83" s="107"/>
      <c r="D83" s="107"/>
      <c r="E83" s="108"/>
      <c r="F83" s="107"/>
      <c r="G83" s="107"/>
      <c r="H83" s="107"/>
      <c r="I83" s="107"/>
      <c r="J83" s="107"/>
      <c r="K83" s="107"/>
      <c r="L83" s="109"/>
      <c r="M83" s="109"/>
      <c r="N83" s="109"/>
      <c r="O83" s="109"/>
      <c r="P83" s="109"/>
      <c r="Q83" s="109"/>
      <c r="R83" s="109"/>
      <c r="S83" s="109"/>
      <c r="T83" s="109"/>
      <c r="U83" s="109"/>
      <c r="V83" s="108"/>
      <c r="W83" s="108"/>
      <c r="X83" s="108"/>
      <c r="Y83" s="108"/>
      <c r="Z83" s="108"/>
      <c r="AA83" s="108"/>
      <c r="AB83" s="108"/>
      <c r="AC83" s="108"/>
      <c r="AD83" s="108"/>
      <c r="AE83" s="108"/>
      <c r="AF83" s="108"/>
      <c r="AG83" s="108"/>
      <c r="AH83" s="108"/>
      <c r="AI83" s="108"/>
      <c r="AJ83" s="108"/>
      <c r="AK83" s="108"/>
      <c r="AL83" s="108"/>
      <c r="AM83" s="108"/>
      <c r="AN83" s="108"/>
      <c r="AO83" s="108"/>
      <c r="AP83" s="108"/>
      <c r="AQ83" s="108"/>
      <c r="AR83" s="108"/>
      <c r="AS83" s="108"/>
      <c r="AT83" s="108"/>
      <c r="AU83" s="108"/>
      <c r="AV83" s="109"/>
      <c r="AW83" s="109"/>
      <c r="AX83" s="109"/>
      <c r="AY83" s="108"/>
      <c r="AZ83" s="107"/>
      <c r="BA83" s="107"/>
      <c r="BB83" s="107"/>
      <c r="BC83" s="108"/>
      <c r="BD83" s="108"/>
    </row>
    <row r="84" spans="1:56" x14ac:dyDescent="0.2">
      <c r="A84" s="107"/>
      <c r="B84" s="107"/>
      <c r="C84" s="107"/>
      <c r="D84" s="107"/>
      <c r="E84" s="108"/>
      <c r="F84" s="107"/>
      <c r="G84" s="107"/>
      <c r="H84" s="107"/>
      <c r="I84" s="107"/>
      <c r="J84" s="107"/>
      <c r="K84" s="107"/>
      <c r="L84" s="109"/>
      <c r="M84" s="109"/>
      <c r="N84" s="109"/>
      <c r="O84" s="109"/>
      <c r="P84" s="109"/>
      <c r="Q84" s="109"/>
      <c r="R84" s="109"/>
      <c r="S84" s="109"/>
      <c r="T84" s="109"/>
      <c r="U84" s="109"/>
      <c r="V84" s="108"/>
      <c r="W84" s="108"/>
      <c r="X84" s="108"/>
      <c r="Y84" s="108"/>
      <c r="Z84" s="108"/>
      <c r="AA84" s="108"/>
      <c r="AB84" s="108"/>
      <c r="AC84" s="108"/>
      <c r="AD84" s="108"/>
      <c r="AE84" s="108"/>
      <c r="AF84" s="108"/>
      <c r="AG84" s="108"/>
      <c r="AH84" s="108"/>
      <c r="AI84" s="108"/>
      <c r="AJ84" s="108"/>
      <c r="AK84" s="108"/>
      <c r="AL84" s="108"/>
      <c r="AM84" s="108"/>
      <c r="AN84" s="108"/>
      <c r="AO84" s="108"/>
      <c r="AP84" s="108"/>
      <c r="AQ84" s="108"/>
      <c r="AR84" s="108"/>
      <c r="AS84" s="108"/>
      <c r="AT84" s="108"/>
      <c r="AU84" s="108"/>
      <c r="AV84" s="109"/>
      <c r="AW84" s="109"/>
      <c r="AX84" s="109"/>
      <c r="AY84" s="108"/>
      <c r="AZ84" s="107"/>
      <c r="BA84" s="107"/>
      <c r="BB84" s="107"/>
      <c r="BC84" s="108"/>
      <c r="BD84" s="108"/>
    </row>
    <row r="85" spans="1:56" x14ac:dyDescent="0.2">
      <c r="A85" s="107"/>
      <c r="B85" s="107"/>
      <c r="C85" s="107"/>
      <c r="D85" s="107"/>
      <c r="E85" s="108"/>
      <c r="F85" s="107"/>
      <c r="G85" s="107"/>
      <c r="H85" s="107"/>
      <c r="I85" s="107"/>
      <c r="J85" s="107"/>
      <c r="K85" s="107"/>
      <c r="L85" s="109"/>
      <c r="M85" s="109"/>
      <c r="N85" s="109"/>
      <c r="O85" s="109"/>
      <c r="P85" s="109"/>
      <c r="Q85" s="109"/>
      <c r="R85" s="109"/>
      <c r="S85" s="109"/>
      <c r="T85" s="109"/>
      <c r="U85" s="109"/>
      <c r="V85" s="108"/>
      <c r="W85" s="108"/>
      <c r="X85" s="108"/>
      <c r="Y85" s="108"/>
      <c r="Z85" s="108"/>
      <c r="AA85" s="108"/>
      <c r="AB85" s="108"/>
      <c r="AC85" s="108"/>
      <c r="AD85" s="108"/>
      <c r="AE85" s="108"/>
      <c r="AF85" s="108"/>
      <c r="AG85" s="108"/>
      <c r="AH85" s="108"/>
      <c r="AI85" s="108"/>
      <c r="AJ85" s="108"/>
      <c r="AK85" s="108"/>
      <c r="AL85" s="108"/>
      <c r="AM85" s="108"/>
      <c r="AN85" s="108"/>
      <c r="AO85" s="108"/>
      <c r="AP85" s="108"/>
      <c r="AQ85" s="108"/>
      <c r="AR85" s="108"/>
      <c r="AS85" s="108"/>
      <c r="AT85" s="108"/>
      <c r="AU85" s="108"/>
      <c r="AV85" s="109"/>
      <c r="AW85" s="109"/>
      <c r="AX85" s="109"/>
      <c r="AY85" s="108"/>
      <c r="AZ85" s="107"/>
      <c r="BA85" s="107"/>
      <c r="BB85" s="107"/>
      <c r="BC85" s="108"/>
      <c r="BD85" s="108"/>
    </row>
    <row r="86" spans="1:56" x14ac:dyDescent="0.2">
      <c r="A86" s="107"/>
      <c r="B86" s="107"/>
      <c r="C86" s="107"/>
      <c r="D86" s="107"/>
      <c r="E86" s="108"/>
      <c r="F86" s="107"/>
      <c r="G86" s="107"/>
      <c r="H86" s="107"/>
      <c r="I86" s="107"/>
      <c r="J86" s="107"/>
      <c r="K86" s="107"/>
      <c r="L86" s="109"/>
      <c r="M86" s="109"/>
      <c r="N86" s="109"/>
      <c r="O86" s="109"/>
      <c r="P86" s="109"/>
      <c r="Q86" s="109"/>
      <c r="R86" s="109"/>
      <c r="S86" s="109"/>
      <c r="T86" s="109"/>
      <c r="U86" s="109"/>
      <c r="V86" s="108"/>
      <c r="W86" s="108"/>
      <c r="X86" s="108"/>
      <c r="Y86" s="108"/>
      <c r="Z86" s="108"/>
      <c r="AA86" s="108"/>
      <c r="AB86" s="108"/>
      <c r="AC86" s="108"/>
      <c r="AD86" s="108"/>
      <c r="AE86" s="108"/>
      <c r="AF86" s="108"/>
      <c r="AG86" s="108"/>
      <c r="AH86" s="108"/>
      <c r="AI86" s="108"/>
      <c r="AJ86" s="108"/>
      <c r="AK86" s="108"/>
      <c r="AL86" s="108"/>
      <c r="AM86" s="108"/>
      <c r="AN86" s="108"/>
      <c r="AO86" s="108"/>
      <c r="AP86" s="108"/>
      <c r="AQ86" s="108"/>
      <c r="AR86" s="108"/>
      <c r="AS86" s="108"/>
      <c r="AT86" s="108"/>
      <c r="AU86" s="108"/>
      <c r="AV86" s="109"/>
      <c r="AW86" s="109"/>
      <c r="AX86" s="109"/>
      <c r="AY86" s="108"/>
      <c r="AZ86" s="107"/>
      <c r="BA86" s="107"/>
      <c r="BB86" s="107"/>
      <c r="BC86" s="108"/>
      <c r="BD86" s="108"/>
    </row>
    <row r="87" spans="1:56" x14ac:dyDescent="0.2">
      <c r="A87" s="107"/>
      <c r="B87" s="107"/>
      <c r="C87" s="107"/>
      <c r="D87" s="107"/>
      <c r="E87" s="108"/>
      <c r="F87" s="107"/>
      <c r="G87" s="107"/>
      <c r="H87" s="107"/>
      <c r="I87" s="107"/>
      <c r="J87" s="107"/>
      <c r="K87" s="107"/>
      <c r="L87" s="109"/>
      <c r="M87" s="109"/>
      <c r="N87" s="109"/>
      <c r="O87" s="109"/>
      <c r="P87" s="109"/>
      <c r="Q87" s="109"/>
      <c r="R87" s="109"/>
      <c r="S87" s="109"/>
      <c r="T87" s="109"/>
      <c r="U87" s="109"/>
      <c r="V87" s="108"/>
      <c r="W87" s="108"/>
      <c r="X87" s="108"/>
      <c r="Y87" s="108"/>
      <c r="Z87" s="108"/>
      <c r="AA87" s="108"/>
      <c r="AB87" s="108"/>
      <c r="AC87" s="108"/>
      <c r="AD87" s="108"/>
      <c r="AE87" s="108"/>
      <c r="AF87" s="108"/>
      <c r="AG87" s="108"/>
      <c r="AH87" s="108"/>
      <c r="AI87" s="108"/>
      <c r="AJ87" s="108"/>
      <c r="AK87" s="108"/>
      <c r="AL87" s="108"/>
      <c r="AM87" s="108"/>
      <c r="AN87" s="108"/>
      <c r="AO87" s="108"/>
      <c r="AP87" s="108"/>
      <c r="AQ87" s="108"/>
      <c r="AR87" s="108"/>
      <c r="AS87" s="108"/>
      <c r="AT87" s="108"/>
      <c r="AU87" s="108"/>
      <c r="AV87" s="109"/>
      <c r="AW87" s="109"/>
      <c r="AX87" s="109"/>
      <c r="AY87" s="108"/>
      <c r="AZ87" s="107"/>
      <c r="BA87" s="107"/>
      <c r="BB87" s="107"/>
      <c r="BC87" s="108"/>
      <c r="BD87" s="108"/>
    </row>
    <row r="88" spans="1:56" x14ac:dyDescent="0.2">
      <c r="A88" s="107"/>
      <c r="B88" s="107"/>
      <c r="C88" s="107"/>
      <c r="D88" s="107"/>
      <c r="E88" s="108"/>
      <c r="F88" s="107"/>
      <c r="G88" s="107"/>
      <c r="H88" s="107"/>
      <c r="I88" s="107"/>
      <c r="J88" s="107"/>
      <c r="K88" s="107"/>
      <c r="L88" s="109"/>
      <c r="M88" s="109"/>
      <c r="N88" s="109"/>
      <c r="O88" s="109"/>
      <c r="P88" s="109"/>
      <c r="Q88" s="109"/>
      <c r="R88" s="109"/>
      <c r="S88" s="109"/>
      <c r="T88" s="109"/>
      <c r="U88" s="109"/>
      <c r="V88" s="108"/>
      <c r="W88" s="108"/>
      <c r="X88" s="108"/>
      <c r="Y88" s="108"/>
      <c r="Z88" s="108"/>
      <c r="AA88" s="108"/>
      <c r="AB88" s="108"/>
      <c r="AC88" s="108"/>
      <c r="AD88" s="108"/>
      <c r="AE88" s="108"/>
      <c r="AF88" s="108"/>
      <c r="AG88" s="108"/>
      <c r="AH88" s="108"/>
      <c r="AI88" s="108"/>
      <c r="AJ88" s="108"/>
      <c r="AK88" s="108"/>
      <c r="AL88" s="108"/>
      <c r="AM88" s="108"/>
      <c r="AN88" s="108"/>
      <c r="AO88" s="108"/>
      <c r="AP88" s="108"/>
      <c r="AQ88" s="108"/>
      <c r="AR88" s="108"/>
      <c r="AS88" s="108"/>
      <c r="AT88" s="108"/>
      <c r="AU88" s="108"/>
      <c r="AV88" s="109"/>
      <c r="AW88" s="109"/>
      <c r="AX88" s="109"/>
      <c r="AY88" s="108"/>
      <c r="AZ88" s="107"/>
      <c r="BA88" s="107"/>
      <c r="BB88" s="107"/>
      <c r="BC88" s="108"/>
      <c r="BD88" s="108"/>
    </row>
    <row r="89" spans="1:56" x14ac:dyDescent="0.2">
      <c r="A89" s="107"/>
      <c r="B89" s="107"/>
      <c r="C89" s="107"/>
      <c r="D89" s="107"/>
      <c r="E89" s="108"/>
      <c r="F89" s="107"/>
      <c r="G89" s="107"/>
      <c r="H89" s="107"/>
      <c r="I89" s="107"/>
      <c r="J89" s="107"/>
      <c r="K89" s="107"/>
      <c r="L89" s="109"/>
      <c r="M89" s="109"/>
      <c r="N89" s="109"/>
      <c r="O89" s="109"/>
      <c r="P89" s="109"/>
      <c r="Q89" s="109"/>
      <c r="R89" s="109"/>
      <c r="S89" s="109"/>
      <c r="T89" s="109"/>
      <c r="U89" s="109"/>
      <c r="V89" s="108"/>
      <c r="W89" s="108"/>
      <c r="X89" s="108"/>
      <c r="Y89" s="108"/>
      <c r="Z89" s="108"/>
      <c r="AA89" s="108"/>
      <c r="AB89" s="108"/>
      <c r="AC89" s="108"/>
      <c r="AD89" s="108"/>
      <c r="AE89" s="108"/>
      <c r="AF89" s="108"/>
      <c r="AG89" s="108"/>
      <c r="AH89" s="108"/>
      <c r="AI89" s="108"/>
      <c r="AJ89" s="108"/>
      <c r="AK89" s="108"/>
      <c r="AL89" s="108"/>
      <c r="AM89" s="108"/>
      <c r="AN89" s="108"/>
      <c r="AO89" s="108"/>
      <c r="AP89" s="108"/>
      <c r="AQ89" s="108"/>
      <c r="AR89" s="108"/>
      <c r="AS89" s="108"/>
      <c r="AT89" s="108"/>
      <c r="AU89" s="108"/>
      <c r="AV89" s="109"/>
      <c r="AW89" s="109"/>
      <c r="AX89" s="109"/>
      <c r="AY89" s="108"/>
      <c r="AZ89" s="107"/>
      <c r="BA89" s="107"/>
      <c r="BB89" s="107"/>
      <c r="BC89" s="108"/>
      <c r="BD89" s="108"/>
    </row>
    <row r="90" spans="1:56" x14ac:dyDescent="0.2">
      <c r="A90" s="107"/>
      <c r="B90" s="107"/>
      <c r="C90" s="107"/>
      <c r="D90" s="107"/>
      <c r="E90" s="108"/>
      <c r="F90" s="107"/>
      <c r="G90" s="107"/>
      <c r="H90" s="107"/>
      <c r="I90" s="107"/>
      <c r="J90" s="107"/>
      <c r="K90" s="107"/>
      <c r="L90" s="109"/>
      <c r="M90" s="109"/>
      <c r="N90" s="109"/>
      <c r="O90" s="109"/>
      <c r="P90" s="109"/>
      <c r="Q90" s="109"/>
      <c r="R90" s="109"/>
      <c r="S90" s="109"/>
      <c r="T90" s="109"/>
      <c r="U90" s="109"/>
      <c r="V90" s="108"/>
      <c r="W90" s="108"/>
      <c r="X90" s="108"/>
      <c r="Y90" s="108"/>
      <c r="Z90" s="108"/>
      <c r="AA90" s="108"/>
      <c r="AB90" s="108"/>
      <c r="AC90" s="108"/>
      <c r="AD90" s="108"/>
      <c r="AE90" s="108"/>
      <c r="AF90" s="108"/>
      <c r="AG90" s="108"/>
      <c r="AH90" s="108"/>
      <c r="AI90" s="108"/>
      <c r="AJ90" s="108"/>
      <c r="AK90" s="108"/>
      <c r="AL90" s="108"/>
      <c r="AM90" s="108"/>
      <c r="AN90" s="108"/>
      <c r="AO90" s="108"/>
      <c r="AP90" s="108"/>
      <c r="AQ90" s="108"/>
      <c r="AR90" s="108"/>
      <c r="AS90" s="108"/>
      <c r="AT90" s="108"/>
      <c r="AU90" s="108"/>
      <c r="AV90" s="109"/>
      <c r="AW90" s="109"/>
      <c r="AX90" s="109"/>
      <c r="AY90" s="108"/>
      <c r="AZ90" s="107"/>
      <c r="BA90" s="107"/>
      <c r="BB90" s="107"/>
      <c r="BC90" s="108"/>
      <c r="BD90" s="108"/>
    </row>
    <row r="91" spans="1:56" x14ac:dyDescent="0.2">
      <c r="A91" s="107"/>
      <c r="B91" s="107"/>
      <c r="C91" s="107"/>
      <c r="D91" s="107"/>
      <c r="E91" s="108"/>
      <c r="F91" s="107"/>
      <c r="G91" s="107"/>
      <c r="H91" s="107"/>
      <c r="I91" s="107"/>
      <c r="J91" s="107"/>
      <c r="K91" s="107"/>
      <c r="L91" s="109"/>
      <c r="M91" s="109"/>
      <c r="N91" s="109"/>
      <c r="O91" s="109"/>
      <c r="P91" s="109"/>
      <c r="Q91" s="109"/>
      <c r="R91" s="109"/>
      <c r="S91" s="109"/>
      <c r="T91" s="109"/>
      <c r="U91" s="109"/>
      <c r="V91" s="108"/>
      <c r="W91" s="108"/>
      <c r="X91" s="108"/>
      <c r="Y91" s="108"/>
      <c r="Z91" s="108"/>
      <c r="AA91" s="108"/>
      <c r="AB91" s="108"/>
      <c r="AC91" s="108"/>
      <c r="AD91" s="108"/>
      <c r="AE91" s="108"/>
      <c r="AF91" s="108"/>
      <c r="AG91" s="108"/>
      <c r="AH91" s="108"/>
      <c r="AI91" s="108"/>
      <c r="AJ91" s="108"/>
      <c r="AK91" s="108"/>
      <c r="AL91" s="108"/>
      <c r="AM91" s="108"/>
      <c r="AN91" s="108"/>
      <c r="AO91" s="108"/>
      <c r="AP91" s="108"/>
      <c r="AQ91" s="108"/>
      <c r="AR91" s="108"/>
      <c r="AS91" s="108"/>
      <c r="AT91" s="108"/>
      <c r="AU91" s="108"/>
      <c r="AV91" s="109"/>
      <c r="AW91" s="109"/>
      <c r="AX91" s="109"/>
      <c r="AY91" s="108"/>
      <c r="AZ91" s="107"/>
      <c r="BA91" s="107"/>
      <c r="BB91" s="107"/>
      <c r="BC91" s="108"/>
      <c r="BD91" s="108"/>
    </row>
    <row r="92" spans="1:56" x14ac:dyDescent="0.2">
      <c r="A92" s="107"/>
      <c r="B92" s="107"/>
      <c r="C92" s="107"/>
      <c r="D92" s="107"/>
      <c r="E92" s="108"/>
      <c r="F92" s="107"/>
      <c r="G92" s="107"/>
      <c r="H92" s="107"/>
      <c r="I92" s="107"/>
      <c r="J92" s="107"/>
      <c r="K92" s="107"/>
      <c r="L92" s="109"/>
      <c r="M92" s="109"/>
      <c r="N92" s="109"/>
      <c r="O92" s="109"/>
      <c r="P92" s="109"/>
      <c r="Q92" s="109"/>
      <c r="R92" s="109"/>
      <c r="S92" s="109"/>
      <c r="T92" s="109"/>
      <c r="U92" s="109"/>
      <c r="V92" s="108"/>
      <c r="W92" s="108"/>
      <c r="X92" s="108"/>
      <c r="Y92" s="108"/>
      <c r="Z92" s="108"/>
      <c r="AA92" s="108"/>
      <c r="AB92" s="108"/>
      <c r="AC92" s="108"/>
      <c r="AD92" s="108"/>
      <c r="AE92" s="108"/>
      <c r="AF92" s="108"/>
      <c r="AG92" s="108"/>
      <c r="AH92" s="108"/>
      <c r="AI92" s="108"/>
      <c r="AJ92" s="108"/>
      <c r="AK92" s="108"/>
      <c r="AL92" s="108"/>
      <c r="AM92" s="108"/>
      <c r="AN92" s="108"/>
      <c r="AO92" s="108"/>
      <c r="AP92" s="108"/>
      <c r="AQ92" s="108"/>
      <c r="AR92" s="108"/>
      <c r="AS92" s="108"/>
      <c r="AT92" s="108"/>
      <c r="AU92" s="108"/>
      <c r="AV92" s="109"/>
      <c r="AW92" s="109"/>
      <c r="AX92" s="109"/>
      <c r="AY92" s="108"/>
      <c r="AZ92" s="107"/>
      <c r="BA92" s="107"/>
      <c r="BB92" s="107"/>
      <c r="BC92" s="108"/>
      <c r="BD92" s="108"/>
    </row>
    <row r="93" spans="1:56" x14ac:dyDescent="0.2">
      <c r="A93" s="107"/>
      <c r="B93" s="107"/>
      <c r="C93" s="107"/>
      <c r="D93" s="107"/>
      <c r="E93" s="108"/>
      <c r="F93" s="107"/>
      <c r="G93" s="107"/>
      <c r="H93" s="107"/>
      <c r="I93" s="107"/>
      <c r="J93" s="107"/>
      <c r="K93" s="107"/>
      <c r="L93" s="109"/>
      <c r="M93" s="109"/>
      <c r="N93" s="109"/>
      <c r="O93" s="109"/>
      <c r="P93" s="109"/>
      <c r="Q93" s="109"/>
      <c r="R93" s="109"/>
      <c r="S93" s="109"/>
      <c r="T93" s="109"/>
      <c r="U93" s="109"/>
      <c r="V93" s="108"/>
      <c r="W93" s="108"/>
      <c r="X93" s="108"/>
      <c r="Y93" s="108"/>
      <c r="Z93" s="108"/>
      <c r="AA93" s="108"/>
      <c r="AB93" s="108"/>
      <c r="AC93" s="108"/>
      <c r="AD93" s="108"/>
      <c r="AE93" s="108"/>
      <c r="AF93" s="108"/>
      <c r="AG93" s="108"/>
      <c r="AH93" s="108"/>
      <c r="AI93" s="108"/>
      <c r="AJ93" s="108"/>
      <c r="AK93" s="108"/>
      <c r="AL93" s="108"/>
      <c r="AM93" s="108"/>
      <c r="AN93" s="108"/>
      <c r="AO93" s="108"/>
      <c r="AP93" s="108"/>
      <c r="AQ93" s="108"/>
      <c r="AR93" s="108"/>
      <c r="AS93" s="108"/>
      <c r="AT93" s="108"/>
      <c r="AU93" s="108"/>
      <c r="AV93" s="109"/>
      <c r="AW93" s="109"/>
      <c r="AX93" s="109"/>
      <c r="AY93" s="108"/>
      <c r="AZ93" s="107"/>
      <c r="BA93" s="107"/>
      <c r="BB93" s="107"/>
      <c r="BC93" s="108"/>
      <c r="BD93" s="108"/>
    </row>
    <row r="94" spans="1:56" x14ac:dyDescent="0.2">
      <c r="A94" s="107"/>
      <c r="B94" s="107"/>
      <c r="C94" s="107"/>
      <c r="D94" s="107"/>
      <c r="E94" s="108"/>
      <c r="F94" s="107"/>
      <c r="G94" s="107"/>
      <c r="H94" s="107"/>
      <c r="I94" s="107"/>
      <c r="J94" s="107"/>
      <c r="K94" s="107"/>
      <c r="L94" s="109"/>
      <c r="M94" s="109"/>
      <c r="N94" s="109"/>
      <c r="O94" s="109"/>
      <c r="P94" s="109"/>
      <c r="Q94" s="109"/>
      <c r="R94" s="109"/>
      <c r="S94" s="109"/>
      <c r="T94" s="109"/>
      <c r="U94" s="109"/>
      <c r="V94" s="108"/>
      <c r="W94" s="108"/>
      <c r="X94" s="108"/>
      <c r="Y94" s="108"/>
      <c r="Z94" s="108"/>
      <c r="AA94" s="108"/>
      <c r="AB94" s="108"/>
      <c r="AC94" s="108"/>
      <c r="AD94" s="108"/>
      <c r="AE94" s="108"/>
      <c r="AF94" s="108"/>
      <c r="AG94" s="108"/>
      <c r="AH94" s="108"/>
      <c r="AI94" s="108"/>
      <c r="AJ94" s="108"/>
      <c r="AK94" s="108"/>
      <c r="AL94" s="108"/>
      <c r="AM94" s="108"/>
      <c r="AN94" s="108"/>
      <c r="AO94" s="108"/>
      <c r="AP94" s="108"/>
      <c r="AQ94" s="108"/>
      <c r="AR94" s="108"/>
      <c r="AS94" s="108"/>
      <c r="AT94" s="108"/>
      <c r="AU94" s="108"/>
      <c r="AV94" s="109"/>
      <c r="AW94" s="109"/>
      <c r="AX94" s="109"/>
      <c r="AY94" s="108"/>
      <c r="AZ94" s="107"/>
      <c r="BA94" s="107"/>
      <c r="BB94" s="107"/>
      <c r="BC94" s="108"/>
      <c r="BD94" s="108"/>
    </row>
    <row r="95" spans="1:56" x14ac:dyDescent="0.2">
      <c r="A95" s="107"/>
      <c r="B95" s="107"/>
      <c r="C95" s="107"/>
      <c r="D95" s="107"/>
      <c r="E95" s="108"/>
      <c r="F95" s="107"/>
      <c r="G95" s="107"/>
      <c r="H95" s="107"/>
      <c r="I95" s="107"/>
      <c r="J95" s="107"/>
      <c r="K95" s="107"/>
      <c r="L95" s="109"/>
      <c r="M95" s="109"/>
      <c r="N95" s="109"/>
      <c r="O95" s="109"/>
      <c r="P95" s="109"/>
      <c r="Q95" s="109"/>
      <c r="R95" s="109"/>
      <c r="S95" s="109"/>
      <c r="T95" s="109"/>
      <c r="U95" s="109"/>
      <c r="V95" s="108"/>
      <c r="W95" s="108"/>
      <c r="X95" s="108"/>
      <c r="Y95" s="108"/>
      <c r="Z95" s="108"/>
      <c r="AA95" s="108"/>
      <c r="AB95" s="108"/>
      <c r="AC95" s="108"/>
      <c r="AD95" s="108"/>
      <c r="AE95" s="108"/>
      <c r="AF95" s="108"/>
      <c r="AG95" s="108"/>
      <c r="AH95" s="108"/>
      <c r="AI95" s="108"/>
      <c r="AJ95" s="108"/>
      <c r="AK95" s="108"/>
      <c r="AL95" s="108"/>
      <c r="AM95" s="108"/>
      <c r="AN95" s="108"/>
      <c r="AO95" s="108"/>
      <c r="AP95" s="108"/>
      <c r="AQ95" s="108"/>
      <c r="AR95" s="108"/>
      <c r="AS95" s="108"/>
      <c r="AT95" s="108"/>
      <c r="AU95" s="108"/>
      <c r="AV95" s="109"/>
      <c r="AW95" s="109"/>
      <c r="AX95" s="109"/>
      <c r="AY95" s="108"/>
      <c r="AZ95" s="107"/>
      <c r="BA95" s="107"/>
      <c r="BB95" s="107"/>
      <c r="BC95" s="108"/>
      <c r="BD95" s="108"/>
    </row>
    <row r="96" spans="1:56" x14ac:dyDescent="0.2">
      <c r="A96" s="107"/>
      <c r="B96" s="107"/>
      <c r="C96" s="107"/>
      <c r="D96" s="107"/>
      <c r="E96" s="108"/>
      <c r="F96" s="107"/>
      <c r="G96" s="107"/>
      <c r="H96" s="107"/>
      <c r="I96" s="107"/>
      <c r="J96" s="107"/>
      <c r="K96" s="107"/>
      <c r="L96" s="109"/>
      <c r="M96" s="109"/>
      <c r="N96" s="109"/>
      <c r="O96" s="109"/>
      <c r="P96" s="109"/>
      <c r="Q96" s="109"/>
      <c r="R96" s="109"/>
      <c r="S96" s="109"/>
      <c r="T96" s="109"/>
      <c r="U96" s="109"/>
      <c r="V96" s="108"/>
      <c r="W96" s="108"/>
      <c r="X96" s="108"/>
      <c r="Y96" s="108"/>
      <c r="Z96" s="108"/>
      <c r="AA96" s="108"/>
      <c r="AB96" s="108"/>
      <c r="AC96" s="108"/>
      <c r="AD96" s="108"/>
      <c r="AE96" s="108"/>
      <c r="AF96" s="108"/>
      <c r="AG96" s="108"/>
      <c r="AH96" s="108"/>
      <c r="AI96" s="108"/>
      <c r="AJ96" s="108"/>
      <c r="AK96" s="108"/>
      <c r="AL96" s="108"/>
      <c r="AM96" s="108"/>
      <c r="AN96" s="108"/>
      <c r="AO96" s="108"/>
      <c r="AP96" s="108"/>
      <c r="AQ96" s="108"/>
      <c r="AR96" s="108"/>
      <c r="AS96" s="108"/>
      <c r="AT96" s="108"/>
      <c r="AU96" s="108"/>
      <c r="AV96" s="109"/>
      <c r="AW96" s="109"/>
      <c r="AX96" s="109"/>
      <c r="AY96" s="108"/>
      <c r="AZ96" s="107"/>
      <c r="BA96" s="107"/>
      <c r="BB96" s="107"/>
      <c r="BC96" s="108"/>
      <c r="BD96" s="108"/>
    </row>
    <row r="97" spans="1:56" x14ac:dyDescent="0.2">
      <c r="A97" s="107"/>
      <c r="B97" s="107"/>
      <c r="C97" s="107"/>
      <c r="D97" s="107"/>
      <c r="E97" s="108"/>
      <c r="F97" s="107"/>
      <c r="G97" s="107"/>
      <c r="H97" s="107"/>
      <c r="I97" s="107"/>
      <c r="J97" s="107"/>
      <c r="K97" s="107"/>
      <c r="L97" s="109"/>
      <c r="M97" s="109"/>
      <c r="N97" s="109"/>
      <c r="O97" s="109"/>
      <c r="P97" s="109"/>
      <c r="Q97" s="109"/>
      <c r="R97" s="109"/>
      <c r="S97" s="109"/>
      <c r="T97" s="109"/>
      <c r="U97" s="109"/>
      <c r="V97" s="108"/>
      <c r="W97" s="108"/>
      <c r="X97" s="108"/>
      <c r="Y97" s="108"/>
      <c r="Z97" s="108"/>
      <c r="AA97" s="108"/>
      <c r="AB97" s="108"/>
      <c r="AC97" s="108"/>
      <c r="AD97" s="108"/>
      <c r="AE97" s="108"/>
      <c r="AF97" s="108"/>
      <c r="AG97" s="108"/>
      <c r="AH97" s="108"/>
      <c r="AI97" s="108"/>
      <c r="AJ97" s="108"/>
      <c r="AK97" s="108"/>
      <c r="AL97" s="108"/>
      <c r="AM97" s="108"/>
      <c r="AN97" s="108"/>
      <c r="AO97" s="108"/>
      <c r="AP97" s="108"/>
      <c r="AQ97" s="108"/>
      <c r="AR97" s="108"/>
      <c r="AS97" s="108"/>
      <c r="AT97" s="108"/>
      <c r="AU97" s="108"/>
      <c r="AV97" s="109"/>
      <c r="AW97" s="109"/>
      <c r="AX97" s="109"/>
      <c r="AY97" s="108"/>
      <c r="AZ97" s="107"/>
      <c r="BA97" s="107"/>
      <c r="BB97" s="107"/>
      <c r="BC97" s="108"/>
      <c r="BD97" s="108"/>
    </row>
    <row r="98" spans="1:56" x14ac:dyDescent="0.2">
      <c r="A98" s="107"/>
      <c r="B98" s="107"/>
      <c r="C98" s="107"/>
      <c r="D98" s="107"/>
      <c r="E98" s="108"/>
      <c r="F98" s="107"/>
      <c r="G98" s="107"/>
      <c r="H98" s="107"/>
      <c r="I98" s="107"/>
      <c r="J98" s="107"/>
      <c r="K98" s="107"/>
      <c r="L98" s="109"/>
      <c r="M98" s="109"/>
      <c r="N98" s="109"/>
      <c r="O98" s="109"/>
      <c r="P98" s="109"/>
      <c r="Q98" s="109"/>
      <c r="R98" s="109"/>
      <c r="S98" s="109"/>
      <c r="T98" s="109"/>
      <c r="U98" s="109"/>
      <c r="V98" s="108"/>
      <c r="W98" s="108"/>
      <c r="X98" s="108"/>
      <c r="Y98" s="108"/>
      <c r="Z98" s="108"/>
      <c r="AA98" s="108"/>
      <c r="AB98" s="108"/>
      <c r="AC98" s="108"/>
      <c r="AD98" s="108"/>
      <c r="AE98" s="108"/>
      <c r="AF98" s="108"/>
      <c r="AG98" s="108"/>
      <c r="AH98" s="108"/>
      <c r="AI98" s="108"/>
      <c r="AJ98" s="108"/>
      <c r="AK98" s="108"/>
      <c r="AL98" s="108"/>
      <c r="AM98" s="108"/>
      <c r="AN98" s="108"/>
      <c r="AO98" s="108"/>
      <c r="AP98" s="108"/>
      <c r="AQ98" s="108"/>
      <c r="AR98" s="108"/>
      <c r="AS98" s="108"/>
      <c r="AT98" s="108"/>
      <c r="AU98" s="108"/>
      <c r="AV98" s="109"/>
      <c r="AW98" s="109"/>
      <c r="AX98" s="109"/>
      <c r="AY98" s="108"/>
      <c r="AZ98" s="107"/>
      <c r="BA98" s="107"/>
      <c r="BB98" s="107"/>
      <c r="BC98" s="108"/>
      <c r="BD98" s="108"/>
    </row>
    <row r="99" spans="1:56" x14ac:dyDescent="0.2">
      <c r="A99" s="107"/>
      <c r="B99" s="107"/>
      <c r="C99" s="107"/>
      <c r="D99" s="107"/>
      <c r="E99" s="108"/>
      <c r="F99" s="107"/>
      <c r="G99" s="107"/>
      <c r="H99" s="107"/>
      <c r="I99" s="107"/>
      <c r="J99" s="107"/>
      <c r="K99" s="107"/>
      <c r="L99" s="109"/>
      <c r="M99" s="109"/>
      <c r="N99" s="109"/>
      <c r="O99" s="109"/>
      <c r="P99" s="109"/>
      <c r="Q99" s="109"/>
      <c r="R99" s="109"/>
      <c r="S99" s="109"/>
      <c r="T99" s="109"/>
      <c r="U99" s="109"/>
      <c r="V99" s="108"/>
      <c r="W99" s="108"/>
      <c r="X99" s="108"/>
      <c r="Y99" s="108"/>
      <c r="Z99" s="108"/>
      <c r="AA99" s="108"/>
      <c r="AB99" s="108"/>
      <c r="AC99" s="108"/>
      <c r="AD99" s="108"/>
      <c r="AE99" s="108"/>
      <c r="AF99" s="108"/>
      <c r="AG99" s="108"/>
      <c r="AH99" s="108"/>
      <c r="AI99" s="108"/>
      <c r="AJ99" s="108"/>
      <c r="AK99" s="108"/>
      <c r="AL99" s="108"/>
      <c r="AM99" s="108"/>
      <c r="AN99" s="108"/>
      <c r="AO99" s="108"/>
      <c r="AP99" s="108"/>
      <c r="AQ99" s="108"/>
      <c r="AR99" s="108"/>
      <c r="AS99" s="108"/>
      <c r="AT99" s="108"/>
      <c r="AU99" s="108"/>
      <c r="AV99" s="109"/>
      <c r="AW99" s="109"/>
      <c r="AX99" s="109"/>
      <c r="AY99" s="108"/>
      <c r="AZ99" s="107"/>
      <c r="BA99" s="107"/>
      <c r="BB99" s="107"/>
      <c r="BC99" s="108"/>
      <c r="BD99" s="108"/>
    </row>
    <row r="100" spans="1:56" x14ac:dyDescent="0.2">
      <c r="A100" s="107"/>
      <c r="B100" s="107"/>
      <c r="C100" s="107"/>
      <c r="D100" s="107"/>
      <c r="E100" s="108"/>
      <c r="F100" s="107"/>
      <c r="G100" s="107"/>
      <c r="H100" s="107"/>
      <c r="I100" s="107"/>
      <c r="J100" s="107"/>
      <c r="K100" s="107"/>
      <c r="L100" s="109"/>
      <c r="M100" s="109"/>
      <c r="N100" s="109"/>
      <c r="O100" s="109"/>
      <c r="P100" s="109"/>
      <c r="Q100" s="109"/>
      <c r="R100" s="109"/>
      <c r="S100" s="109"/>
      <c r="T100" s="109"/>
      <c r="U100" s="109"/>
      <c r="V100" s="108"/>
      <c r="W100" s="108"/>
      <c r="X100" s="108"/>
      <c r="Y100" s="108"/>
      <c r="Z100" s="108"/>
      <c r="AA100" s="108"/>
      <c r="AB100" s="108"/>
      <c r="AC100" s="108"/>
      <c r="AD100" s="108"/>
      <c r="AE100" s="108"/>
      <c r="AF100" s="108"/>
      <c r="AG100" s="108"/>
      <c r="AH100" s="108"/>
      <c r="AI100" s="108"/>
      <c r="AJ100" s="108"/>
      <c r="AK100" s="108"/>
      <c r="AL100" s="108"/>
      <c r="AM100" s="108"/>
      <c r="AN100" s="108"/>
      <c r="AO100" s="108"/>
      <c r="AP100" s="108"/>
      <c r="AQ100" s="108"/>
      <c r="AR100" s="108"/>
      <c r="AS100" s="108"/>
      <c r="AT100" s="108"/>
      <c r="AU100" s="108"/>
      <c r="AV100" s="109"/>
      <c r="AW100" s="109"/>
      <c r="AX100" s="109"/>
      <c r="AY100" s="108"/>
      <c r="AZ100" s="107"/>
      <c r="BA100" s="107"/>
      <c r="BB100" s="107"/>
      <c r="BC100" s="108"/>
      <c r="BD100" s="108"/>
    </row>
    <row r="101" spans="1:56" x14ac:dyDescent="0.2">
      <c r="A101" s="107"/>
      <c r="B101" s="107"/>
      <c r="C101" s="107"/>
      <c r="D101" s="107"/>
      <c r="E101" s="108"/>
      <c r="F101" s="107"/>
      <c r="G101" s="107"/>
      <c r="H101" s="107"/>
      <c r="I101" s="107"/>
      <c r="J101" s="107"/>
      <c r="K101" s="107"/>
      <c r="L101" s="109"/>
      <c r="M101" s="109"/>
      <c r="N101" s="109"/>
      <c r="O101" s="109"/>
      <c r="P101" s="109"/>
      <c r="Q101" s="109"/>
      <c r="R101" s="109"/>
      <c r="S101" s="109"/>
      <c r="T101" s="109"/>
      <c r="U101" s="109"/>
      <c r="V101" s="108"/>
      <c r="W101" s="108"/>
      <c r="X101" s="108"/>
      <c r="Y101" s="108"/>
      <c r="Z101" s="108"/>
      <c r="AA101" s="108"/>
      <c r="AB101" s="108"/>
      <c r="AC101" s="108"/>
      <c r="AD101" s="108"/>
      <c r="AE101" s="108"/>
      <c r="AF101" s="108"/>
      <c r="AG101" s="108"/>
      <c r="AH101" s="108"/>
      <c r="AI101" s="108"/>
      <c r="AJ101" s="108"/>
      <c r="AK101" s="108"/>
      <c r="AL101" s="108"/>
      <c r="AM101" s="108"/>
      <c r="AN101" s="108"/>
      <c r="AO101" s="108"/>
      <c r="AP101" s="108"/>
      <c r="AQ101" s="108"/>
      <c r="AR101" s="108"/>
      <c r="AS101" s="108"/>
      <c r="AT101" s="108"/>
      <c r="AU101" s="108"/>
      <c r="AV101" s="109"/>
      <c r="AW101" s="109"/>
      <c r="AX101" s="109"/>
      <c r="AY101" s="108"/>
      <c r="AZ101" s="107"/>
      <c r="BA101" s="107"/>
      <c r="BB101" s="107"/>
      <c r="BC101" s="108"/>
      <c r="BD101" s="108"/>
    </row>
    <row r="102" spans="1:56" x14ac:dyDescent="0.2">
      <c r="A102" s="107"/>
      <c r="B102" s="107"/>
      <c r="C102" s="107"/>
      <c r="D102" s="107"/>
      <c r="E102" s="108"/>
      <c r="F102" s="107"/>
      <c r="G102" s="107"/>
      <c r="H102" s="107"/>
      <c r="I102" s="107"/>
      <c r="J102" s="107"/>
      <c r="K102" s="107"/>
      <c r="L102" s="109"/>
      <c r="M102" s="109"/>
      <c r="N102" s="109"/>
      <c r="O102" s="109"/>
      <c r="P102" s="109"/>
      <c r="Q102" s="109"/>
      <c r="R102" s="109"/>
      <c r="S102" s="109"/>
      <c r="T102" s="109"/>
      <c r="U102" s="109"/>
      <c r="V102" s="108"/>
      <c r="W102" s="108"/>
      <c r="X102" s="108"/>
      <c r="Y102" s="108"/>
      <c r="Z102" s="108"/>
      <c r="AA102" s="108"/>
      <c r="AB102" s="108"/>
      <c r="AC102" s="108"/>
      <c r="AD102" s="108"/>
      <c r="AE102" s="108"/>
      <c r="AF102" s="108"/>
      <c r="AG102" s="108"/>
      <c r="AH102" s="108"/>
      <c r="AI102" s="108"/>
      <c r="AJ102" s="108"/>
      <c r="AK102" s="108"/>
      <c r="AL102" s="108"/>
      <c r="AM102" s="108"/>
      <c r="AN102" s="108"/>
      <c r="AO102" s="108"/>
      <c r="AP102" s="108"/>
      <c r="AQ102" s="108"/>
      <c r="AR102" s="108"/>
      <c r="AS102" s="108"/>
      <c r="AT102" s="108"/>
      <c r="AU102" s="108"/>
      <c r="AV102" s="109"/>
      <c r="AW102" s="109"/>
      <c r="AX102" s="109"/>
      <c r="AY102" s="108"/>
      <c r="AZ102" s="107"/>
      <c r="BA102" s="107"/>
      <c r="BB102" s="107"/>
      <c r="BC102" s="108"/>
      <c r="BD102" s="108"/>
    </row>
    <row r="103" spans="1:56" x14ac:dyDescent="0.2">
      <c r="A103" s="107"/>
      <c r="B103" s="107"/>
      <c r="C103" s="107"/>
      <c r="D103" s="107"/>
      <c r="E103" s="108"/>
      <c r="F103" s="107"/>
      <c r="G103" s="107"/>
      <c r="H103" s="107"/>
      <c r="I103" s="107"/>
      <c r="J103" s="107"/>
      <c r="K103" s="107"/>
      <c r="L103" s="109"/>
      <c r="M103" s="109"/>
      <c r="N103" s="109"/>
      <c r="O103" s="109"/>
      <c r="P103" s="109"/>
      <c r="Q103" s="109"/>
      <c r="R103" s="109"/>
      <c r="S103" s="109"/>
      <c r="T103" s="109"/>
      <c r="U103" s="109"/>
      <c r="V103" s="108"/>
      <c r="W103" s="108"/>
      <c r="X103" s="108"/>
      <c r="Y103" s="108"/>
      <c r="Z103" s="108"/>
      <c r="AA103" s="108"/>
      <c r="AB103" s="108"/>
      <c r="AC103" s="108"/>
      <c r="AD103" s="108"/>
      <c r="AE103" s="108"/>
      <c r="AF103" s="108"/>
      <c r="AG103" s="108"/>
      <c r="AH103" s="108"/>
      <c r="AI103" s="108"/>
      <c r="AJ103" s="108"/>
      <c r="AK103" s="108"/>
      <c r="AL103" s="108"/>
      <c r="AM103" s="108"/>
      <c r="AN103" s="108"/>
      <c r="AO103" s="108"/>
      <c r="AP103" s="108"/>
      <c r="AQ103" s="108"/>
      <c r="AR103" s="108"/>
      <c r="AS103" s="108"/>
      <c r="AT103" s="108"/>
      <c r="AU103" s="108"/>
      <c r="AV103" s="109"/>
      <c r="AW103" s="109"/>
      <c r="AX103" s="109"/>
      <c r="AY103" s="108"/>
      <c r="AZ103" s="107"/>
      <c r="BA103" s="107"/>
      <c r="BB103" s="107"/>
      <c r="BC103" s="108"/>
      <c r="BD103" s="108"/>
    </row>
    <row r="104" spans="1:56" x14ac:dyDescent="0.2">
      <c r="A104" s="107"/>
      <c r="B104" s="107"/>
      <c r="C104" s="107"/>
      <c r="D104" s="107"/>
      <c r="E104" s="108"/>
      <c r="F104" s="107"/>
      <c r="G104" s="107"/>
      <c r="H104" s="107"/>
      <c r="I104" s="107"/>
      <c r="J104" s="107"/>
      <c r="K104" s="107"/>
      <c r="L104" s="109"/>
      <c r="M104" s="109"/>
      <c r="N104" s="109"/>
      <c r="O104" s="109"/>
      <c r="P104" s="109"/>
      <c r="Q104" s="109"/>
      <c r="R104" s="109"/>
      <c r="S104" s="109"/>
      <c r="T104" s="109"/>
      <c r="U104" s="109"/>
      <c r="V104" s="108"/>
      <c r="W104" s="108"/>
      <c r="X104" s="108"/>
      <c r="Y104" s="108"/>
      <c r="Z104" s="108"/>
      <c r="AA104" s="108"/>
      <c r="AB104" s="108"/>
      <c r="AC104" s="108"/>
      <c r="AD104" s="108"/>
      <c r="AE104" s="108"/>
      <c r="AF104" s="108"/>
      <c r="AG104" s="108"/>
      <c r="AH104" s="108"/>
      <c r="AI104" s="108"/>
      <c r="AJ104" s="108"/>
      <c r="AK104" s="108"/>
      <c r="AL104" s="108"/>
      <c r="AM104" s="108"/>
      <c r="AN104" s="108"/>
      <c r="AO104" s="108"/>
      <c r="AP104" s="108"/>
      <c r="AQ104" s="108"/>
      <c r="AR104" s="108"/>
      <c r="AS104" s="108"/>
      <c r="AT104" s="108"/>
      <c r="AU104" s="108"/>
      <c r="AV104" s="109"/>
      <c r="AW104" s="109"/>
      <c r="AX104" s="109"/>
      <c r="AY104" s="108"/>
      <c r="AZ104" s="107"/>
      <c r="BA104" s="107"/>
      <c r="BB104" s="107"/>
      <c r="BC104" s="108"/>
      <c r="BD104" s="108"/>
    </row>
    <row r="105" spans="1:56" x14ac:dyDescent="0.2">
      <c r="A105" s="107"/>
      <c r="B105" s="107"/>
      <c r="C105" s="107"/>
      <c r="D105" s="107"/>
      <c r="E105" s="108"/>
      <c r="F105" s="107"/>
      <c r="G105" s="107"/>
      <c r="H105" s="107"/>
      <c r="I105" s="107"/>
      <c r="J105" s="107"/>
      <c r="K105" s="107"/>
      <c r="L105" s="109"/>
      <c r="M105" s="109"/>
      <c r="N105" s="109"/>
      <c r="O105" s="109"/>
      <c r="P105" s="109"/>
      <c r="Q105" s="109"/>
      <c r="R105" s="109"/>
      <c r="S105" s="109"/>
      <c r="T105" s="109"/>
      <c r="U105" s="109"/>
      <c r="V105" s="108"/>
      <c r="W105" s="108"/>
      <c r="X105" s="108"/>
      <c r="Y105" s="108"/>
      <c r="Z105" s="108"/>
      <c r="AA105" s="108"/>
      <c r="AB105" s="108"/>
      <c r="AC105" s="108"/>
      <c r="AD105" s="108"/>
      <c r="AE105" s="108"/>
      <c r="AF105" s="108"/>
      <c r="AG105" s="108"/>
      <c r="AH105" s="108"/>
      <c r="AI105" s="108"/>
      <c r="AJ105" s="108"/>
      <c r="AK105" s="108"/>
      <c r="AL105" s="108"/>
      <c r="AM105" s="108"/>
      <c r="AN105" s="108"/>
      <c r="AO105" s="108"/>
      <c r="AP105" s="108"/>
      <c r="AQ105" s="108"/>
      <c r="AR105" s="108"/>
      <c r="AS105" s="108"/>
      <c r="AT105" s="108"/>
      <c r="AU105" s="108"/>
      <c r="AV105" s="109"/>
      <c r="AW105" s="109"/>
      <c r="AX105" s="109"/>
      <c r="AY105" s="108"/>
      <c r="AZ105" s="107"/>
      <c r="BA105" s="107"/>
      <c r="BB105" s="107"/>
      <c r="BC105" s="108"/>
      <c r="BD105" s="108"/>
    </row>
    <row r="106" spans="1:56" x14ac:dyDescent="0.2">
      <c r="A106" s="107"/>
      <c r="B106" s="107"/>
      <c r="C106" s="107"/>
      <c r="D106" s="107"/>
      <c r="E106" s="108"/>
      <c r="F106" s="107"/>
      <c r="G106" s="107"/>
      <c r="H106" s="107"/>
      <c r="I106" s="107"/>
      <c r="J106" s="107"/>
      <c r="K106" s="107"/>
      <c r="L106" s="109"/>
      <c r="M106" s="109"/>
      <c r="N106" s="109"/>
      <c r="O106" s="109"/>
      <c r="P106" s="109"/>
      <c r="Q106" s="109"/>
      <c r="R106" s="109"/>
      <c r="S106" s="109"/>
      <c r="T106" s="109"/>
      <c r="U106" s="109"/>
      <c r="V106" s="108"/>
      <c r="W106" s="108"/>
      <c r="X106" s="108"/>
      <c r="Y106" s="108"/>
      <c r="Z106" s="108"/>
      <c r="AA106" s="108"/>
      <c r="AB106" s="108"/>
      <c r="AC106" s="108"/>
      <c r="AD106" s="108"/>
      <c r="AE106" s="108"/>
      <c r="AF106" s="108"/>
      <c r="AG106" s="108"/>
      <c r="AH106" s="108"/>
      <c r="AI106" s="108"/>
      <c r="AJ106" s="108"/>
      <c r="AK106" s="108"/>
      <c r="AL106" s="108"/>
      <c r="AM106" s="108"/>
      <c r="AN106" s="108"/>
      <c r="AO106" s="108"/>
      <c r="AP106" s="108"/>
      <c r="AQ106" s="108"/>
      <c r="AR106" s="108"/>
      <c r="AS106" s="108"/>
      <c r="AT106" s="108"/>
      <c r="AU106" s="108"/>
      <c r="AV106" s="109"/>
      <c r="AW106" s="109"/>
      <c r="AX106" s="109"/>
      <c r="AY106" s="108"/>
      <c r="AZ106" s="107"/>
      <c r="BA106" s="107"/>
      <c r="BB106" s="107"/>
      <c r="BC106" s="108"/>
      <c r="BD106" s="108"/>
    </row>
    <row r="107" spans="1:56" x14ac:dyDescent="0.2">
      <c r="A107" s="107"/>
      <c r="B107" s="107"/>
      <c r="C107" s="107"/>
      <c r="D107" s="107"/>
      <c r="E107" s="108"/>
      <c r="F107" s="107"/>
      <c r="G107" s="107"/>
      <c r="H107" s="107"/>
      <c r="I107" s="107"/>
      <c r="J107" s="107"/>
      <c r="K107" s="107"/>
      <c r="L107" s="109"/>
      <c r="M107" s="109"/>
      <c r="N107" s="109"/>
      <c r="O107" s="109"/>
      <c r="P107" s="109"/>
      <c r="Q107" s="109"/>
      <c r="R107" s="109"/>
      <c r="S107" s="109"/>
      <c r="T107" s="109"/>
      <c r="U107" s="109"/>
      <c r="V107" s="108"/>
      <c r="W107" s="108"/>
      <c r="X107" s="108"/>
      <c r="Y107" s="108"/>
      <c r="Z107" s="108"/>
      <c r="AA107" s="108"/>
      <c r="AB107" s="108"/>
      <c r="AC107" s="108"/>
      <c r="AD107" s="108"/>
      <c r="AE107" s="108"/>
      <c r="AF107" s="108"/>
      <c r="AG107" s="108"/>
      <c r="AH107" s="108"/>
      <c r="AI107" s="108"/>
      <c r="AJ107" s="108"/>
      <c r="AK107" s="108"/>
      <c r="AL107" s="108"/>
      <c r="AM107" s="108"/>
      <c r="AN107" s="108"/>
      <c r="AO107" s="108"/>
      <c r="AP107" s="108"/>
      <c r="AQ107" s="108"/>
      <c r="AR107" s="108"/>
      <c r="AS107" s="108"/>
      <c r="AT107" s="108"/>
      <c r="AU107" s="108"/>
      <c r="AV107" s="109"/>
      <c r="AW107" s="109"/>
      <c r="AX107" s="109"/>
      <c r="AY107" s="108"/>
      <c r="AZ107" s="107"/>
      <c r="BA107" s="107"/>
      <c r="BB107" s="107"/>
      <c r="BC107" s="108"/>
      <c r="BD107" s="108"/>
    </row>
    <row r="108" spans="1:56" x14ac:dyDescent="0.2">
      <c r="A108" s="107"/>
      <c r="B108" s="107"/>
      <c r="C108" s="107"/>
      <c r="D108" s="107"/>
      <c r="E108" s="108"/>
      <c r="F108" s="107"/>
      <c r="G108" s="107"/>
      <c r="H108" s="107"/>
      <c r="I108" s="107"/>
      <c r="J108" s="107"/>
      <c r="K108" s="107"/>
      <c r="L108" s="109"/>
      <c r="M108" s="109"/>
      <c r="N108" s="109"/>
      <c r="O108" s="109"/>
      <c r="P108" s="109"/>
      <c r="Q108" s="109"/>
      <c r="R108" s="109"/>
      <c r="S108" s="109"/>
      <c r="T108" s="109"/>
      <c r="U108" s="109"/>
      <c r="V108" s="108"/>
      <c r="W108" s="108"/>
      <c r="X108" s="108"/>
      <c r="Y108" s="108"/>
      <c r="Z108" s="108"/>
      <c r="AA108" s="108"/>
      <c r="AB108" s="108"/>
      <c r="AC108" s="108"/>
      <c r="AD108" s="108"/>
      <c r="AE108" s="108"/>
      <c r="AF108" s="108"/>
      <c r="AG108" s="108"/>
      <c r="AH108" s="108"/>
      <c r="AI108" s="108"/>
      <c r="AJ108" s="108"/>
      <c r="AK108" s="108"/>
      <c r="AL108" s="108"/>
      <c r="AM108" s="108"/>
      <c r="AN108" s="108"/>
      <c r="AO108" s="108"/>
      <c r="AP108" s="108"/>
      <c r="AQ108" s="108"/>
      <c r="AR108" s="108"/>
      <c r="AS108" s="108"/>
      <c r="AT108" s="108"/>
      <c r="AU108" s="108"/>
      <c r="AV108" s="109"/>
      <c r="AW108" s="109"/>
      <c r="AX108" s="109"/>
      <c r="AY108" s="108"/>
      <c r="AZ108" s="107"/>
      <c r="BA108" s="107"/>
      <c r="BB108" s="107"/>
      <c r="BC108" s="108"/>
      <c r="BD108" s="108"/>
    </row>
    <row r="109" spans="1:56" x14ac:dyDescent="0.2">
      <c r="A109" s="107"/>
      <c r="B109" s="107"/>
      <c r="C109" s="107"/>
      <c r="D109" s="107"/>
      <c r="E109" s="108"/>
      <c r="F109" s="107"/>
      <c r="G109" s="107"/>
      <c r="H109" s="107"/>
      <c r="I109" s="107"/>
      <c r="J109" s="107"/>
      <c r="K109" s="107"/>
      <c r="L109" s="109"/>
      <c r="M109" s="109"/>
      <c r="N109" s="109"/>
      <c r="O109" s="109"/>
      <c r="P109" s="109"/>
      <c r="Q109" s="109"/>
      <c r="R109" s="109"/>
      <c r="S109" s="109"/>
      <c r="T109" s="109"/>
      <c r="U109" s="109"/>
      <c r="V109" s="108"/>
      <c r="W109" s="108"/>
      <c r="X109" s="108"/>
      <c r="Y109" s="108"/>
      <c r="Z109" s="108"/>
      <c r="AA109" s="108"/>
      <c r="AB109" s="108"/>
      <c r="AC109" s="108"/>
      <c r="AD109" s="108"/>
      <c r="AE109" s="108"/>
      <c r="AF109" s="108"/>
      <c r="AG109" s="108"/>
      <c r="AH109" s="108"/>
      <c r="AI109" s="108"/>
      <c r="AJ109" s="108"/>
      <c r="AK109" s="108"/>
      <c r="AL109" s="108"/>
      <c r="AM109" s="108"/>
      <c r="AN109" s="108"/>
      <c r="AO109" s="108"/>
      <c r="AP109" s="108"/>
      <c r="AQ109" s="108"/>
      <c r="AR109" s="108"/>
      <c r="AS109" s="108"/>
      <c r="AT109" s="108"/>
      <c r="AU109" s="108"/>
      <c r="AV109" s="109"/>
      <c r="AW109" s="109"/>
      <c r="AX109" s="109"/>
      <c r="AY109" s="108"/>
      <c r="AZ109" s="107"/>
      <c r="BA109" s="107"/>
      <c r="BB109" s="107"/>
      <c r="BC109" s="108"/>
      <c r="BD109" s="108"/>
    </row>
    <row r="110" spans="1:56" x14ac:dyDescent="0.2">
      <c r="A110" s="107"/>
      <c r="B110" s="107"/>
      <c r="C110" s="107"/>
      <c r="D110" s="107"/>
      <c r="E110" s="108"/>
      <c r="F110" s="107"/>
      <c r="G110" s="107"/>
      <c r="H110" s="107"/>
      <c r="I110" s="107"/>
      <c r="J110" s="107"/>
      <c r="K110" s="107"/>
      <c r="L110" s="109"/>
      <c r="M110" s="109"/>
      <c r="N110" s="109"/>
      <c r="O110" s="109"/>
      <c r="P110" s="109"/>
      <c r="Q110" s="109"/>
      <c r="R110" s="109"/>
      <c r="S110" s="109"/>
      <c r="T110" s="109"/>
      <c r="U110" s="109"/>
      <c r="V110" s="108"/>
      <c r="W110" s="108"/>
      <c r="X110" s="108"/>
      <c r="Y110" s="108"/>
      <c r="Z110" s="108"/>
      <c r="AA110" s="108"/>
      <c r="AB110" s="108"/>
      <c r="AC110" s="108"/>
      <c r="AD110" s="108"/>
      <c r="AE110" s="108"/>
      <c r="AF110" s="108"/>
      <c r="AG110" s="108"/>
      <c r="AH110" s="108"/>
      <c r="AI110" s="108"/>
      <c r="AJ110" s="108"/>
      <c r="AK110" s="108"/>
      <c r="AL110" s="108"/>
      <c r="AM110" s="108"/>
      <c r="AN110" s="108"/>
      <c r="AO110" s="108"/>
      <c r="AP110" s="108"/>
      <c r="AQ110" s="108"/>
      <c r="AR110" s="108"/>
      <c r="AS110" s="108"/>
      <c r="AT110" s="108"/>
      <c r="AU110" s="108"/>
      <c r="AV110" s="109"/>
      <c r="AW110" s="109"/>
      <c r="AX110" s="109"/>
      <c r="AY110" s="108"/>
      <c r="AZ110" s="107"/>
      <c r="BA110" s="107"/>
      <c r="BB110" s="107"/>
      <c r="BC110" s="108"/>
      <c r="BD110" s="108"/>
    </row>
    <row r="111" spans="1:56" x14ac:dyDescent="0.2">
      <c r="A111" s="107"/>
      <c r="B111" s="107"/>
      <c r="C111" s="107"/>
      <c r="D111" s="107"/>
      <c r="E111" s="108"/>
      <c r="F111" s="107"/>
      <c r="G111" s="107"/>
      <c r="H111" s="107"/>
      <c r="I111" s="107"/>
      <c r="J111" s="107"/>
      <c r="K111" s="107"/>
      <c r="L111" s="109"/>
      <c r="M111" s="109"/>
      <c r="N111" s="109"/>
      <c r="O111" s="109"/>
      <c r="P111" s="109"/>
      <c r="Q111" s="109"/>
      <c r="R111" s="109"/>
      <c r="S111" s="109"/>
      <c r="T111" s="109"/>
      <c r="U111" s="109"/>
      <c r="V111" s="108"/>
      <c r="W111" s="108"/>
      <c r="X111" s="108"/>
      <c r="Y111" s="108"/>
      <c r="Z111" s="108"/>
      <c r="AA111" s="108"/>
      <c r="AB111" s="108"/>
      <c r="AC111" s="108"/>
      <c r="AD111" s="108"/>
      <c r="AE111" s="108"/>
      <c r="AF111" s="108"/>
      <c r="AG111" s="108"/>
      <c r="AH111" s="108"/>
      <c r="AI111" s="108"/>
      <c r="AJ111" s="108"/>
      <c r="AK111" s="108"/>
      <c r="AL111" s="108"/>
      <c r="AM111" s="108"/>
      <c r="AN111" s="108"/>
      <c r="AO111" s="108"/>
      <c r="AP111" s="108"/>
      <c r="AQ111" s="108"/>
      <c r="AR111" s="108"/>
      <c r="AS111" s="108"/>
      <c r="AT111" s="108"/>
      <c r="AU111" s="108"/>
      <c r="AV111" s="109"/>
      <c r="AW111" s="109"/>
      <c r="AX111" s="109"/>
      <c r="AY111" s="108"/>
      <c r="AZ111" s="107"/>
      <c r="BA111" s="107"/>
      <c r="BB111" s="107"/>
      <c r="BC111" s="108"/>
      <c r="BD111" s="108"/>
    </row>
    <row r="112" spans="1:56" x14ac:dyDescent="0.2">
      <c r="A112" s="107"/>
      <c r="B112" s="107"/>
      <c r="C112" s="107"/>
      <c r="D112" s="107"/>
      <c r="E112" s="108"/>
      <c r="F112" s="107"/>
      <c r="G112" s="107"/>
      <c r="H112" s="107"/>
      <c r="I112" s="107"/>
      <c r="J112" s="107"/>
      <c r="K112" s="107"/>
      <c r="L112" s="109"/>
      <c r="M112" s="109"/>
      <c r="N112" s="109"/>
      <c r="O112" s="109"/>
      <c r="P112" s="109"/>
      <c r="Q112" s="109"/>
      <c r="R112" s="109"/>
      <c r="S112" s="109"/>
      <c r="T112" s="109"/>
      <c r="U112" s="109"/>
      <c r="V112" s="108"/>
      <c r="W112" s="108"/>
      <c r="X112" s="108"/>
      <c r="Y112" s="108"/>
      <c r="Z112" s="108"/>
      <c r="AA112" s="108"/>
      <c r="AB112" s="108"/>
      <c r="AC112" s="108"/>
      <c r="AD112" s="108"/>
      <c r="AE112" s="108"/>
      <c r="AF112" s="108"/>
      <c r="AG112" s="108"/>
      <c r="AH112" s="108"/>
      <c r="AI112" s="108"/>
      <c r="AJ112" s="108"/>
      <c r="AK112" s="108"/>
      <c r="AL112" s="108"/>
      <c r="AM112" s="108"/>
      <c r="AN112" s="108"/>
      <c r="AO112" s="108"/>
      <c r="AP112" s="108"/>
      <c r="AQ112" s="108"/>
      <c r="AR112" s="108"/>
      <c r="AS112" s="108"/>
      <c r="AT112" s="108"/>
      <c r="AU112" s="108"/>
      <c r="AV112" s="109"/>
      <c r="AW112" s="109"/>
      <c r="AX112" s="109"/>
      <c r="AY112" s="108"/>
      <c r="AZ112" s="107"/>
      <c r="BA112" s="107"/>
      <c r="BB112" s="107"/>
      <c r="BC112" s="108"/>
      <c r="BD112" s="108"/>
    </row>
    <row r="113" spans="1:56" x14ac:dyDescent="0.2">
      <c r="A113" s="107"/>
      <c r="B113" s="107"/>
      <c r="C113" s="107"/>
      <c r="D113" s="107"/>
      <c r="E113" s="108"/>
      <c r="F113" s="107"/>
      <c r="G113" s="107"/>
      <c r="H113" s="107"/>
      <c r="I113" s="107"/>
      <c r="J113" s="107"/>
      <c r="K113" s="107"/>
      <c r="L113" s="109"/>
      <c r="M113" s="109"/>
      <c r="N113" s="109"/>
      <c r="O113" s="109"/>
      <c r="P113" s="109"/>
      <c r="Q113" s="109"/>
      <c r="R113" s="109"/>
      <c r="S113" s="109"/>
      <c r="T113" s="109"/>
      <c r="U113" s="109"/>
      <c r="V113" s="108"/>
      <c r="W113" s="108"/>
      <c r="X113" s="108"/>
      <c r="Y113" s="108"/>
      <c r="Z113" s="108"/>
      <c r="AA113" s="108"/>
      <c r="AB113" s="108"/>
      <c r="AC113" s="108"/>
      <c r="AD113" s="108"/>
      <c r="AE113" s="108"/>
      <c r="AF113" s="108"/>
      <c r="AG113" s="108"/>
      <c r="AH113" s="108"/>
      <c r="AI113" s="108"/>
      <c r="AJ113" s="108"/>
      <c r="AK113" s="108"/>
      <c r="AL113" s="108"/>
      <c r="AM113" s="108"/>
      <c r="AN113" s="108"/>
      <c r="AO113" s="108"/>
      <c r="AP113" s="108"/>
      <c r="AQ113" s="108"/>
      <c r="AR113" s="108"/>
      <c r="AS113" s="108"/>
      <c r="AT113" s="108"/>
      <c r="AU113" s="108"/>
      <c r="AV113" s="109"/>
      <c r="AW113" s="109"/>
      <c r="AX113" s="109"/>
      <c r="AY113" s="108"/>
      <c r="AZ113" s="107"/>
      <c r="BA113" s="107"/>
      <c r="BB113" s="107"/>
      <c r="BC113" s="108"/>
      <c r="BD113" s="108"/>
    </row>
    <row r="114" spans="1:56" x14ac:dyDescent="0.2">
      <c r="A114" s="107"/>
      <c r="B114" s="107"/>
      <c r="C114" s="107"/>
      <c r="D114" s="107"/>
      <c r="E114" s="108"/>
      <c r="F114" s="107"/>
      <c r="G114" s="107"/>
      <c r="H114" s="107"/>
      <c r="I114" s="107"/>
      <c r="J114" s="107"/>
      <c r="K114" s="107"/>
      <c r="L114" s="109"/>
      <c r="M114" s="109"/>
      <c r="N114" s="109"/>
      <c r="O114" s="109"/>
      <c r="P114" s="109"/>
      <c r="Q114" s="109"/>
      <c r="R114" s="109"/>
      <c r="S114" s="109"/>
      <c r="T114" s="109"/>
      <c r="U114" s="109"/>
      <c r="V114" s="108"/>
      <c r="W114" s="108"/>
      <c r="X114" s="108"/>
      <c r="Y114" s="108"/>
      <c r="Z114" s="108"/>
      <c r="AA114" s="108"/>
      <c r="AB114" s="108"/>
      <c r="AC114" s="108"/>
      <c r="AD114" s="108"/>
      <c r="AE114" s="108"/>
      <c r="AF114" s="108"/>
      <c r="AG114" s="108"/>
      <c r="AH114" s="108"/>
      <c r="AI114" s="108"/>
      <c r="AJ114" s="108"/>
      <c r="AK114" s="108"/>
      <c r="AL114" s="108"/>
      <c r="AM114" s="108"/>
      <c r="AN114" s="108"/>
      <c r="AO114" s="108"/>
      <c r="AP114" s="108"/>
      <c r="AQ114" s="108"/>
      <c r="AR114" s="108"/>
      <c r="AS114" s="108"/>
      <c r="AT114" s="108"/>
      <c r="AU114" s="108"/>
      <c r="AV114" s="109"/>
      <c r="AW114" s="109"/>
      <c r="AX114" s="109"/>
      <c r="AY114" s="108"/>
      <c r="AZ114" s="107"/>
      <c r="BA114" s="107"/>
      <c r="BB114" s="107"/>
      <c r="BC114" s="108"/>
      <c r="BD114" s="108"/>
    </row>
    <row r="115" spans="1:56" x14ac:dyDescent="0.2">
      <c r="A115" s="107"/>
      <c r="B115" s="107"/>
      <c r="C115" s="107"/>
      <c r="D115" s="107"/>
      <c r="E115" s="108"/>
      <c r="F115" s="107"/>
      <c r="G115" s="107"/>
      <c r="H115" s="107"/>
      <c r="I115" s="107"/>
      <c r="J115" s="107"/>
      <c r="K115" s="107"/>
      <c r="L115" s="109"/>
      <c r="M115" s="109"/>
      <c r="N115" s="109"/>
      <c r="O115" s="109"/>
      <c r="P115" s="109"/>
      <c r="Q115" s="109"/>
      <c r="R115" s="109"/>
      <c r="S115" s="109"/>
      <c r="T115" s="109"/>
      <c r="U115" s="109"/>
      <c r="V115" s="108"/>
      <c r="W115" s="108"/>
      <c r="X115" s="108"/>
      <c r="Y115" s="108"/>
      <c r="Z115" s="108"/>
      <c r="AA115" s="108"/>
      <c r="AB115" s="108"/>
      <c r="AC115" s="108"/>
      <c r="AD115" s="108"/>
      <c r="AE115" s="108"/>
      <c r="AF115" s="108"/>
      <c r="AG115" s="108"/>
      <c r="AH115" s="108"/>
      <c r="AI115" s="108"/>
      <c r="AJ115" s="108"/>
      <c r="AK115" s="108"/>
      <c r="AL115" s="108"/>
      <c r="AM115" s="108"/>
      <c r="AN115" s="108"/>
      <c r="AO115" s="108"/>
      <c r="AP115" s="108"/>
      <c r="AQ115" s="108"/>
      <c r="AR115" s="108"/>
      <c r="AS115" s="108"/>
      <c r="AT115" s="108"/>
      <c r="AU115" s="108"/>
      <c r="AV115" s="109"/>
      <c r="AW115" s="109"/>
      <c r="AX115" s="109"/>
      <c r="AY115" s="108"/>
      <c r="AZ115" s="107"/>
      <c r="BA115" s="107"/>
      <c r="BB115" s="107"/>
      <c r="BC115" s="108"/>
      <c r="BD115" s="108"/>
    </row>
    <row r="116" spans="1:56" x14ac:dyDescent="0.2">
      <c r="A116" s="107"/>
      <c r="B116" s="107"/>
      <c r="C116" s="107"/>
      <c r="D116" s="107"/>
      <c r="E116" s="108"/>
      <c r="F116" s="107"/>
      <c r="G116" s="107"/>
      <c r="H116" s="107"/>
      <c r="I116" s="107"/>
      <c r="J116" s="107"/>
      <c r="K116" s="107"/>
      <c r="L116" s="109"/>
      <c r="M116" s="109"/>
      <c r="N116" s="109"/>
      <c r="O116" s="109"/>
      <c r="P116" s="109"/>
      <c r="Q116" s="109"/>
      <c r="R116" s="109"/>
      <c r="S116" s="109"/>
      <c r="T116" s="109"/>
      <c r="U116" s="109"/>
      <c r="V116" s="108"/>
      <c r="W116" s="108"/>
      <c r="X116" s="108"/>
      <c r="Y116" s="108"/>
      <c r="Z116" s="108"/>
      <c r="AA116" s="108"/>
      <c r="AB116" s="108"/>
      <c r="AC116" s="108"/>
      <c r="AD116" s="108"/>
      <c r="AE116" s="108"/>
      <c r="AF116" s="108"/>
      <c r="AG116" s="108"/>
      <c r="AH116" s="108"/>
      <c r="AI116" s="108"/>
      <c r="AJ116" s="108"/>
      <c r="AK116" s="108"/>
      <c r="AL116" s="108"/>
      <c r="AM116" s="108"/>
      <c r="AN116" s="108"/>
      <c r="AO116" s="108"/>
      <c r="AP116" s="108"/>
      <c r="AQ116" s="108"/>
      <c r="AR116" s="108"/>
      <c r="AS116" s="108"/>
      <c r="AT116" s="108"/>
      <c r="AU116" s="108"/>
      <c r="AV116" s="109"/>
      <c r="AW116" s="109"/>
      <c r="AX116" s="109"/>
      <c r="AY116" s="108"/>
      <c r="AZ116" s="107"/>
      <c r="BA116" s="107"/>
      <c r="BB116" s="107"/>
      <c r="BC116" s="108"/>
      <c r="BD116" s="108"/>
    </row>
    <row r="117" spans="1:56" x14ac:dyDescent="0.2">
      <c r="A117" s="107"/>
      <c r="B117" s="107"/>
      <c r="C117" s="107"/>
      <c r="D117" s="107"/>
      <c r="E117" s="108"/>
      <c r="F117" s="107"/>
      <c r="G117" s="107"/>
      <c r="H117" s="107"/>
      <c r="I117" s="107"/>
      <c r="J117" s="107"/>
      <c r="K117" s="107"/>
      <c r="L117" s="109"/>
      <c r="M117" s="109"/>
      <c r="N117" s="109"/>
      <c r="O117" s="109"/>
      <c r="P117" s="109"/>
      <c r="Q117" s="109"/>
      <c r="R117" s="109"/>
      <c r="S117" s="109"/>
      <c r="T117" s="109"/>
      <c r="U117" s="109"/>
      <c r="V117" s="108"/>
      <c r="W117" s="108"/>
      <c r="X117" s="108"/>
      <c r="Y117" s="108"/>
      <c r="Z117" s="108"/>
      <c r="AA117" s="108"/>
      <c r="AB117" s="108"/>
      <c r="AC117" s="108"/>
      <c r="AD117" s="108"/>
      <c r="AE117" s="108"/>
      <c r="AF117" s="108"/>
      <c r="AG117" s="108"/>
      <c r="AH117" s="108"/>
      <c r="AI117" s="108"/>
      <c r="AJ117" s="108"/>
      <c r="AK117" s="108"/>
      <c r="AL117" s="108"/>
      <c r="AM117" s="108"/>
      <c r="AN117" s="108"/>
      <c r="AO117" s="108"/>
      <c r="AP117" s="108"/>
      <c r="AQ117" s="108"/>
      <c r="AR117" s="108"/>
      <c r="AS117" s="108"/>
      <c r="AT117" s="108"/>
      <c r="AU117" s="108"/>
      <c r="AV117" s="109"/>
      <c r="AW117" s="109"/>
      <c r="AX117" s="109"/>
      <c r="AY117" s="108"/>
      <c r="AZ117" s="107"/>
      <c r="BA117" s="107"/>
      <c r="BB117" s="107"/>
      <c r="BC117" s="108"/>
      <c r="BD117" s="108"/>
    </row>
    <row r="118" spans="1:56" x14ac:dyDescent="0.2">
      <c r="A118" s="107"/>
      <c r="B118" s="107"/>
      <c r="C118" s="107"/>
      <c r="D118" s="107"/>
      <c r="E118" s="108"/>
      <c r="F118" s="107"/>
      <c r="G118" s="107"/>
      <c r="H118" s="107"/>
      <c r="I118" s="107"/>
      <c r="J118" s="107"/>
      <c r="K118" s="107"/>
      <c r="L118" s="109"/>
      <c r="M118" s="109"/>
      <c r="N118" s="109"/>
      <c r="O118" s="109"/>
      <c r="P118" s="109"/>
      <c r="Q118" s="109"/>
      <c r="R118" s="109"/>
      <c r="S118" s="109"/>
      <c r="T118" s="109"/>
      <c r="U118" s="109"/>
      <c r="V118" s="108"/>
      <c r="W118" s="108"/>
      <c r="X118" s="108"/>
      <c r="Y118" s="108"/>
      <c r="Z118" s="108"/>
      <c r="AA118" s="108"/>
      <c r="AB118" s="108"/>
      <c r="AC118" s="108"/>
      <c r="AD118" s="108"/>
      <c r="AE118" s="108"/>
      <c r="AF118" s="108"/>
      <c r="AG118" s="108"/>
      <c r="AH118" s="108"/>
      <c r="AI118" s="108"/>
      <c r="AJ118" s="108"/>
      <c r="AK118" s="108"/>
      <c r="AL118" s="108"/>
      <c r="AM118" s="108"/>
      <c r="AN118" s="108"/>
      <c r="AO118" s="108"/>
      <c r="AP118" s="108"/>
      <c r="AQ118" s="108"/>
      <c r="AR118" s="108"/>
      <c r="AS118" s="108"/>
      <c r="AT118" s="108"/>
      <c r="AU118" s="108"/>
      <c r="AV118" s="109"/>
      <c r="AW118" s="109"/>
      <c r="AX118" s="109"/>
      <c r="AY118" s="108"/>
      <c r="AZ118" s="107"/>
      <c r="BA118" s="107"/>
      <c r="BB118" s="107"/>
      <c r="BC118" s="108"/>
      <c r="BD118" s="108"/>
    </row>
    <row r="119" spans="1:56" x14ac:dyDescent="0.2">
      <c r="A119" s="107"/>
      <c r="B119" s="107"/>
      <c r="C119" s="107"/>
      <c r="D119" s="107"/>
      <c r="E119" s="108"/>
      <c r="F119" s="107"/>
      <c r="G119" s="107"/>
      <c r="H119" s="107"/>
      <c r="I119" s="107"/>
      <c r="J119" s="107"/>
      <c r="K119" s="107"/>
      <c r="L119" s="109"/>
      <c r="M119" s="109"/>
      <c r="N119" s="109"/>
      <c r="O119" s="109"/>
      <c r="P119" s="109"/>
      <c r="Q119" s="109"/>
      <c r="R119" s="109"/>
      <c r="S119" s="109"/>
      <c r="T119" s="109"/>
      <c r="U119" s="109"/>
      <c r="V119" s="108"/>
      <c r="W119" s="108"/>
      <c r="X119" s="108"/>
      <c r="Y119" s="108"/>
      <c r="Z119" s="108"/>
      <c r="AA119" s="108"/>
      <c r="AB119" s="108"/>
      <c r="AC119" s="108"/>
      <c r="AD119" s="108"/>
      <c r="AE119" s="108"/>
      <c r="AF119" s="108"/>
      <c r="AG119" s="108"/>
      <c r="AH119" s="108"/>
      <c r="AI119" s="108"/>
      <c r="AJ119" s="108"/>
      <c r="AK119" s="108"/>
      <c r="AL119" s="108"/>
      <c r="AM119" s="108"/>
      <c r="AN119" s="108"/>
      <c r="AO119" s="108"/>
      <c r="AP119" s="108"/>
      <c r="AQ119" s="108"/>
      <c r="AR119" s="108"/>
      <c r="AS119" s="108"/>
      <c r="AT119" s="108"/>
      <c r="AU119" s="108"/>
      <c r="AV119" s="109"/>
      <c r="AW119" s="109"/>
      <c r="AX119" s="109"/>
      <c r="AY119" s="108"/>
      <c r="AZ119" s="107"/>
      <c r="BA119" s="107"/>
      <c r="BB119" s="107"/>
      <c r="BC119" s="108"/>
      <c r="BD119" s="108"/>
    </row>
  </sheetData>
  <sheetProtection formatCells="0" formatColumns="0" formatRows="0" insertRows="0" deleteRows="0" sort="0" autoFilter="0" pivotTables="0"/>
  <mergeCells count="98">
    <mergeCell ref="B26:H26"/>
    <mergeCell ref="I26:U26"/>
    <mergeCell ref="V26:AP26"/>
    <mergeCell ref="AR26:AW26"/>
    <mergeCell ref="B23:U23"/>
    <mergeCell ref="AY23:BD26"/>
    <mergeCell ref="B24:H24"/>
    <mergeCell ref="I24:U24"/>
    <mergeCell ref="V24:AP24"/>
    <mergeCell ref="AR24:AW24"/>
    <mergeCell ref="B25:H25"/>
    <mergeCell ref="I25:U25"/>
    <mergeCell ref="V25:AP25"/>
    <mergeCell ref="AR25:AW25"/>
    <mergeCell ref="B20:D20"/>
    <mergeCell ref="F20:H20"/>
    <mergeCell ref="I20:K20"/>
    <mergeCell ref="S20:U20"/>
    <mergeCell ref="AZ20:BB20"/>
    <mergeCell ref="B21:D21"/>
    <mergeCell ref="F21:H21"/>
    <mergeCell ref="I21:K21"/>
    <mergeCell ref="S21:U21"/>
    <mergeCell ref="AZ21:BB21"/>
    <mergeCell ref="B18:D18"/>
    <mergeCell ref="F18:H18"/>
    <mergeCell ref="I18:K18"/>
    <mergeCell ref="S18:U18"/>
    <mergeCell ref="AZ18:BB18"/>
    <mergeCell ref="B19:D19"/>
    <mergeCell ref="F19:H19"/>
    <mergeCell ref="I19:K19"/>
    <mergeCell ref="S19:U19"/>
    <mergeCell ref="AZ19:BB19"/>
    <mergeCell ref="B16:D16"/>
    <mergeCell ref="F16:H16"/>
    <mergeCell ref="I16:K16"/>
    <mergeCell ref="S16:U16"/>
    <mergeCell ref="AZ16:BB16"/>
    <mergeCell ref="B17:D17"/>
    <mergeCell ref="F17:H17"/>
    <mergeCell ref="I17:K17"/>
    <mergeCell ref="S17:U17"/>
    <mergeCell ref="AZ17:BB17"/>
    <mergeCell ref="B14:D14"/>
    <mergeCell ref="F14:H14"/>
    <mergeCell ref="I14:K14"/>
    <mergeCell ref="S14:U14"/>
    <mergeCell ref="AZ14:BB14"/>
    <mergeCell ref="B15:D15"/>
    <mergeCell ref="F15:H15"/>
    <mergeCell ref="I15:K15"/>
    <mergeCell ref="S15:U15"/>
    <mergeCell ref="AZ15:BB15"/>
    <mergeCell ref="B12:D12"/>
    <mergeCell ref="F12:H12"/>
    <mergeCell ref="I12:K12"/>
    <mergeCell ref="S12:U12"/>
    <mergeCell ref="AZ12:BB12"/>
    <mergeCell ref="B13:D13"/>
    <mergeCell ref="F13:H13"/>
    <mergeCell ref="I13:K13"/>
    <mergeCell ref="S13:U13"/>
    <mergeCell ref="AZ13:BB13"/>
    <mergeCell ref="B10:D10"/>
    <mergeCell ref="F10:H10"/>
    <mergeCell ref="I10:K10"/>
    <mergeCell ref="S10:U10"/>
    <mergeCell ref="AZ10:BB10"/>
    <mergeCell ref="B11:D11"/>
    <mergeCell ref="F11:H11"/>
    <mergeCell ref="I11:K11"/>
    <mergeCell ref="S11:U11"/>
    <mergeCell ref="AZ11:BB11"/>
    <mergeCell ref="B8:K8"/>
    <mergeCell ref="AY8:BD8"/>
    <mergeCell ref="B9:D9"/>
    <mergeCell ref="F9:H9"/>
    <mergeCell ref="I9:K9"/>
    <mergeCell ref="S9:U9"/>
    <mergeCell ref="AZ9:BB9"/>
    <mergeCell ref="AA4:AU4"/>
    <mergeCell ref="B6:C6"/>
    <mergeCell ref="D6:H6"/>
    <mergeCell ref="I6:K6"/>
    <mergeCell ref="L6:U6"/>
    <mergeCell ref="V6:Z6"/>
    <mergeCell ref="AA6:AX6"/>
    <mergeCell ref="B1:AU1"/>
    <mergeCell ref="AV1:AX4"/>
    <mergeCell ref="BB1:BD2"/>
    <mergeCell ref="B2:AU2"/>
    <mergeCell ref="B3:D3"/>
    <mergeCell ref="E3:Z3"/>
    <mergeCell ref="AA3:AU3"/>
    <mergeCell ref="BB3:BD4"/>
    <mergeCell ref="B4:D4"/>
    <mergeCell ref="E4:Z4"/>
  </mergeCells>
  <dataValidations count="7">
    <dataValidation type="list" allowBlank="1" showInputMessage="1" showErrorMessage="1" sqref="AY10:AY21 KU10:KU21 UQ10:UQ21 AEM10:AEM21 AOI10:AOI21 AYE10:AYE21 BIA10:BIA21 BRW10:BRW21 CBS10:CBS21 CLO10:CLO21 CVK10:CVK21 DFG10:DFG21 DPC10:DPC21 DYY10:DYY21 EIU10:EIU21 ESQ10:ESQ21 FCM10:FCM21 FMI10:FMI21 FWE10:FWE21 GGA10:GGA21 GPW10:GPW21 GZS10:GZS21 HJO10:HJO21 HTK10:HTK21 IDG10:IDG21 INC10:INC21 IWY10:IWY21 JGU10:JGU21 JQQ10:JQQ21 KAM10:KAM21 KKI10:KKI21 KUE10:KUE21 LEA10:LEA21 LNW10:LNW21 LXS10:LXS21 MHO10:MHO21 MRK10:MRK21 NBG10:NBG21 NLC10:NLC21 NUY10:NUY21 OEU10:OEU21 OOQ10:OOQ21 OYM10:OYM21 PII10:PII21 PSE10:PSE21 QCA10:QCA21 QLW10:QLW21 QVS10:QVS21 RFO10:RFO21 RPK10:RPK21 RZG10:RZG21 SJC10:SJC21 SSY10:SSY21 TCU10:TCU21 TMQ10:TMQ21 TWM10:TWM21 UGI10:UGI21 UQE10:UQE21 VAA10:VAA21 VJW10:VJW21 VTS10:VTS21 WDO10:WDO21 WNK10:WNK21 WXG10:WXG21 AY65546:AY65557 KU65546:KU65557 UQ65546:UQ65557 AEM65546:AEM65557 AOI65546:AOI65557 AYE65546:AYE65557 BIA65546:BIA65557 BRW65546:BRW65557 CBS65546:CBS65557 CLO65546:CLO65557 CVK65546:CVK65557 DFG65546:DFG65557 DPC65546:DPC65557 DYY65546:DYY65557 EIU65546:EIU65557 ESQ65546:ESQ65557 FCM65546:FCM65557 FMI65546:FMI65557 FWE65546:FWE65557 GGA65546:GGA65557 GPW65546:GPW65557 GZS65546:GZS65557 HJO65546:HJO65557 HTK65546:HTK65557 IDG65546:IDG65557 INC65546:INC65557 IWY65546:IWY65557 JGU65546:JGU65557 JQQ65546:JQQ65557 KAM65546:KAM65557 KKI65546:KKI65557 KUE65546:KUE65557 LEA65546:LEA65557 LNW65546:LNW65557 LXS65546:LXS65557 MHO65546:MHO65557 MRK65546:MRK65557 NBG65546:NBG65557 NLC65546:NLC65557 NUY65546:NUY65557 OEU65546:OEU65557 OOQ65546:OOQ65557 OYM65546:OYM65557 PII65546:PII65557 PSE65546:PSE65557 QCA65546:QCA65557 QLW65546:QLW65557 QVS65546:QVS65557 RFO65546:RFO65557 RPK65546:RPK65557 RZG65546:RZG65557 SJC65546:SJC65557 SSY65546:SSY65557 TCU65546:TCU65557 TMQ65546:TMQ65557 TWM65546:TWM65557 UGI65546:UGI65557 UQE65546:UQE65557 VAA65546:VAA65557 VJW65546:VJW65557 VTS65546:VTS65557 WDO65546:WDO65557 WNK65546:WNK65557 WXG65546:WXG65557 AY131082:AY131093 KU131082:KU131093 UQ131082:UQ131093 AEM131082:AEM131093 AOI131082:AOI131093 AYE131082:AYE131093 BIA131082:BIA131093 BRW131082:BRW131093 CBS131082:CBS131093 CLO131082:CLO131093 CVK131082:CVK131093 DFG131082:DFG131093 DPC131082:DPC131093 DYY131082:DYY131093 EIU131082:EIU131093 ESQ131082:ESQ131093 FCM131082:FCM131093 FMI131082:FMI131093 FWE131082:FWE131093 GGA131082:GGA131093 GPW131082:GPW131093 GZS131082:GZS131093 HJO131082:HJO131093 HTK131082:HTK131093 IDG131082:IDG131093 INC131082:INC131093 IWY131082:IWY131093 JGU131082:JGU131093 JQQ131082:JQQ131093 KAM131082:KAM131093 KKI131082:KKI131093 KUE131082:KUE131093 LEA131082:LEA131093 LNW131082:LNW131093 LXS131082:LXS131093 MHO131082:MHO131093 MRK131082:MRK131093 NBG131082:NBG131093 NLC131082:NLC131093 NUY131082:NUY131093 OEU131082:OEU131093 OOQ131082:OOQ131093 OYM131082:OYM131093 PII131082:PII131093 PSE131082:PSE131093 QCA131082:QCA131093 QLW131082:QLW131093 QVS131082:QVS131093 RFO131082:RFO131093 RPK131082:RPK131093 RZG131082:RZG131093 SJC131082:SJC131093 SSY131082:SSY131093 TCU131082:TCU131093 TMQ131082:TMQ131093 TWM131082:TWM131093 UGI131082:UGI131093 UQE131082:UQE131093 VAA131082:VAA131093 VJW131082:VJW131093 VTS131082:VTS131093 WDO131082:WDO131093 WNK131082:WNK131093 WXG131082:WXG131093 AY196618:AY196629 KU196618:KU196629 UQ196618:UQ196629 AEM196618:AEM196629 AOI196618:AOI196629 AYE196618:AYE196629 BIA196618:BIA196629 BRW196618:BRW196629 CBS196618:CBS196629 CLO196618:CLO196629 CVK196618:CVK196629 DFG196618:DFG196629 DPC196618:DPC196629 DYY196618:DYY196629 EIU196618:EIU196629 ESQ196618:ESQ196629 FCM196618:FCM196629 FMI196618:FMI196629 FWE196618:FWE196629 GGA196618:GGA196629 GPW196618:GPW196629 GZS196618:GZS196629 HJO196618:HJO196629 HTK196618:HTK196629 IDG196618:IDG196629 INC196618:INC196629 IWY196618:IWY196629 JGU196618:JGU196629 JQQ196618:JQQ196629 KAM196618:KAM196629 KKI196618:KKI196629 KUE196618:KUE196629 LEA196618:LEA196629 LNW196618:LNW196629 LXS196618:LXS196629 MHO196618:MHO196629 MRK196618:MRK196629 NBG196618:NBG196629 NLC196618:NLC196629 NUY196618:NUY196629 OEU196618:OEU196629 OOQ196618:OOQ196629 OYM196618:OYM196629 PII196618:PII196629 PSE196618:PSE196629 QCA196618:QCA196629 QLW196618:QLW196629 QVS196618:QVS196629 RFO196618:RFO196629 RPK196618:RPK196629 RZG196618:RZG196629 SJC196618:SJC196629 SSY196618:SSY196629 TCU196618:TCU196629 TMQ196618:TMQ196629 TWM196618:TWM196629 UGI196618:UGI196629 UQE196618:UQE196629 VAA196618:VAA196629 VJW196618:VJW196629 VTS196618:VTS196629 WDO196618:WDO196629 WNK196618:WNK196629 WXG196618:WXG196629 AY262154:AY262165 KU262154:KU262165 UQ262154:UQ262165 AEM262154:AEM262165 AOI262154:AOI262165 AYE262154:AYE262165 BIA262154:BIA262165 BRW262154:BRW262165 CBS262154:CBS262165 CLO262154:CLO262165 CVK262154:CVK262165 DFG262154:DFG262165 DPC262154:DPC262165 DYY262154:DYY262165 EIU262154:EIU262165 ESQ262154:ESQ262165 FCM262154:FCM262165 FMI262154:FMI262165 FWE262154:FWE262165 GGA262154:GGA262165 GPW262154:GPW262165 GZS262154:GZS262165 HJO262154:HJO262165 HTK262154:HTK262165 IDG262154:IDG262165 INC262154:INC262165 IWY262154:IWY262165 JGU262154:JGU262165 JQQ262154:JQQ262165 KAM262154:KAM262165 KKI262154:KKI262165 KUE262154:KUE262165 LEA262154:LEA262165 LNW262154:LNW262165 LXS262154:LXS262165 MHO262154:MHO262165 MRK262154:MRK262165 NBG262154:NBG262165 NLC262154:NLC262165 NUY262154:NUY262165 OEU262154:OEU262165 OOQ262154:OOQ262165 OYM262154:OYM262165 PII262154:PII262165 PSE262154:PSE262165 QCA262154:QCA262165 QLW262154:QLW262165 QVS262154:QVS262165 RFO262154:RFO262165 RPK262154:RPK262165 RZG262154:RZG262165 SJC262154:SJC262165 SSY262154:SSY262165 TCU262154:TCU262165 TMQ262154:TMQ262165 TWM262154:TWM262165 UGI262154:UGI262165 UQE262154:UQE262165 VAA262154:VAA262165 VJW262154:VJW262165 VTS262154:VTS262165 WDO262154:WDO262165 WNK262154:WNK262165 WXG262154:WXG262165 AY327690:AY327701 KU327690:KU327701 UQ327690:UQ327701 AEM327690:AEM327701 AOI327690:AOI327701 AYE327690:AYE327701 BIA327690:BIA327701 BRW327690:BRW327701 CBS327690:CBS327701 CLO327690:CLO327701 CVK327690:CVK327701 DFG327690:DFG327701 DPC327690:DPC327701 DYY327690:DYY327701 EIU327690:EIU327701 ESQ327690:ESQ327701 FCM327690:FCM327701 FMI327690:FMI327701 FWE327690:FWE327701 GGA327690:GGA327701 GPW327690:GPW327701 GZS327690:GZS327701 HJO327690:HJO327701 HTK327690:HTK327701 IDG327690:IDG327701 INC327690:INC327701 IWY327690:IWY327701 JGU327690:JGU327701 JQQ327690:JQQ327701 KAM327690:KAM327701 KKI327690:KKI327701 KUE327690:KUE327701 LEA327690:LEA327701 LNW327690:LNW327701 LXS327690:LXS327701 MHO327690:MHO327701 MRK327690:MRK327701 NBG327690:NBG327701 NLC327690:NLC327701 NUY327690:NUY327701 OEU327690:OEU327701 OOQ327690:OOQ327701 OYM327690:OYM327701 PII327690:PII327701 PSE327690:PSE327701 QCA327690:QCA327701 QLW327690:QLW327701 QVS327690:QVS327701 RFO327690:RFO327701 RPK327690:RPK327701 RZG327690:RZG327701 SJC327690:SJC327701 SSY327690:SSY327701 TCU327690:TCU327701 TMQ327690:TMQ327701 TWM327690:TWM327701 UGI327690:UGI327701 UQE327690:UQE327701 VAA327690:VAA327701 VJW327690:VJW327701 VTS327690:VTS327701 WDO327690:WDO327701 WNK327690:WNK327701 WXG327690:WXG327701 AY393226:AY393237 KU393226:KU393237 UQ393226:UQ393237 AEM393226:AEM393237 AOI393226:AOI393237 AYE393226:AYE393237 BIA393226:BIA393237 BRW393226:BRW393237 CBS393226:CBS393237 CLO393226:CLO393237 CVK393226:CVK393237 DFG393226:DFG393237 DPC393226:DPC393237 DYY393226:DYY393237 EIU393226:EIU393237 ESQ393226:ESQ393237 FCM393226:FCM393237 FMI393226:FMI393237 FWE393226:FWE393237 GGA393226:GGA393237 GPW393226:GPW393237 GZS393226:GZS393237 HJO393226:HJO393237 HTK393226:HTK393237 IDG393226:IDG393237 INC393226:INC393237 IWY393226:IWY393237 JGU393226:JGU393237 JQQ393226:JQQ393237 KAM393226:KAM393237 KKI393226:KKI393237 KUE393226:KUE393237 LEA393226:LEA393237 LNW393226:LNW393237 LXS393226:LXS393237 MHO393226:MHO393237 MRK393226:MRK393237 NBG393226:NBG393237 NLC393226:NLC393237 NUY393226:NUY393237 OEU393226:OEU393237 OOQ393226:OOQ393237 OYM393226:OYM393237 PII393226:PII393237 PSE393226:PSE393237 QCA393226:QCA393237 QLW393226:QLW393237 QVS393226:QVS393237 RFO393226:RFO393237 RPK393226:RPK393237 RZG393226:RZG393237 SJC393226:SJC393237 SSY393226:SSY393237 TCU393226:TCU393237 TMQ393226:TMQ393237 TWM393226:TWM393237 UGI393226:UGI393237 UQE393226:UQE393237 VAA393226:VAA393237 VJW393226:VJW393237 VTS393226:VTS393237 WDO393226:WDO393237 WNK393226:WNK393237 WXG393226:WXG393237 AY458762:AY458773 KU458762:KU458773 UQ458762:UQ458773 AEM458762:AEM458773 AOI458762:AOI458773 AYE458762:AYE458773 BIA458762:BIA458773 BRW458762:BRW458773 CBS458762:CBS458773 CLO458762:CLO458773 CVK458762:CVK458773 DFG458762:DFG458773 DPC458762:DPC458773 DYY458762:DYY458773 EIU458762:EIU458773 ESQ458762:ESQ458773 FCM458762:FCM458773 FMI458762:FMI458773 FWE458762:FWE458773 GGA458762:GGA458773 GPW458762:GPW458773 GZS458762:GZS458773 HJO458762:HJO458773 HTK458762:HTK458773 IDG458762:IDG458773 INC458762:INC458773 IWY458762:IWY458773 JGU458762:JGU458773 JQQ458762:JQQ458773 KAM458762:KAM458773 KKI458762:KKI458773 KUE458762:KUE458773 LEA458762:LEA458773 LNW458762:LNW458773 LXS458762:LXS458773 MHO458762:MHO458773 MRK458762:MRK458773 NBG458762:NBG458773 NLC458762:NLC458773 NUY458762:NUY458773 OEU458762:OEU458773 OOQ458762:OOQ458773 OYM458762:OYM458773 PII458762:PII458773 PSE458762:PSE458773 QCA458762:QCA458773 QLW458762:QLW458773 QVS458762:QVS458773 RFO458762:RFO458773 RPK458762:RPK458773 RZG458762:RZG458773 SJC458762:SJC458773 SSY458762:SSY458773 TCU458762:TCU458773 TMQ458762:TMQ458773 TWM458762:TWM458773 UGI458762:UGI458773 UQE458762:UQE458773 VAA458762:VAA458773 VJW458762:VJW458773 VTS458762:VTS458773 WDO458762:WDO458773 WNK458762:WNK458773 WXG458762:WXG458773 AY524298:AY524309 KU524298:KU524309 UQ524298:UQ524309 AEM524298:AEM524309 AOI524298:AOI524309 AYE524298:AYE524309 BIA524298:BIA524309 BRW524298:BRW524309 CBS524298:CBS524309 CLO524298:CLO524309 CVK524298:CVK524309 DFG524298:DFG524309 DPC524298:DPC524309 DYY524298:DYY524309 EIU524298:EIU524309 ESQ524298:ESQ524309 FCM524298:FCM524309 FMI524298:FMI524309 FWE524298:FWE524309 GGA524298:GGA524309 GPW524298:GPW524309 GZS524298:GZS524309 HJO524298:HJO524309 HTK524298:HTK524309 IDG524298:IDG524309 INC524298:INC524309 IWY524298:IWY524309 JGU524298:JGU524309 JQQ524298:JQQ524309 KAM524298:KAM524309 KKI524298:KKI524309 KUE524298:KUE524309 LEA524298:LEA524309 LNW524298:LNW524309 LXS524298:LXS524309 MHO524298:MHO524309 MRK524298:MRK524309 NBG524298:NBG524309 NLC524298:NLC524309 NUY524298:NUY524309 OEU524298:OEU524309 OOQ524298:OOQ524309 OYM524298:OYM524309 PII524298:PII524309 PSE524298:PSE524309 QCA524298:QCA524309 QLW524298:QLW524309 QVS524298:QVS524309 RFO524298:RFO524309 RPK524298:RPK524309 RZG524298:RZG524309 SJC524298:SJC524309 SSY524298:SSY524309 TCU524298:TCU524309 TMQ524298:TMQ524309 TWM524298:TWM524309 UGI524298:UGI524309 UQE524298:UQE524309 VAA524298:VAA524309 VJW524298:VJW524309 VTS524298:VTS524309 WDO524298:WDO524309 WNK524298:WNK524309 WXG524298:WXG524309 AY589834:AY589845 KU589834:KU589845 UQ589834:UQ589845 AEM589834:AEM589845 AOI589834:AOI589845 AYE589834:AYE589845 BIA589834:BIA589845 BRW589834:BRW589845 CBS589834:CBS589845 CLO589834:CLO589845 CVK589834:CVK589845 DFG589834:DFG589845 DPC589834:DPC589845 DYY589834:DYY589845 EIU589834:EIU589845 ESQ589834:ESQ589845 FCM589834:FCM589845 FMI589834:FMI589845 FWE589834:FWE589845 GGA589834:GGA589845 GPW589834:GPW589845 GZS589834:GZS589845 HJO589834:HJO589845 HTK589834:HTK589845 IDG589834:IDG589845 INC589834:INC589845 IWY589834:IWY589845 JGU589834:JGU589845 JQQ589834:JQQ589845 KAM589834:KAM589845 KKI589834:KKI589845 KUE589834:KUE589845 LEA589834:LEA589845 LNW589834:LNW589845 LXS589834:LXS589845 MHO589834:MHO589845 MRK589834:MRK589845 NBG589834:NBG589845 NLC589834:NLC589845 NUY589834:NUY589845 OEU589834:OEU589845 OOQ589834:OOQ589845 OYM589834:OYM589845 PII589834:PII589845 PSE589834:PSE589845 QCA589834:QCA589845 QLW589834:QLW589845 QVS589834:QVS589845 RFO589834:RFO589845 RPK589834:RPK589845 RZG589834:RZG589845 SJC589834:SJC589845 SSY589834:SSY589845 TCU589834:TCU589845 TMQ589834:TMQ589845 TWM589834:TWM589845 UGI589834:UGI589845 UQE589834:UQE589845 VAA589834:VAA589845 VJW589834:VJW589845 VTS589834:VTS589845 WDO589834:WDO589845 WNK589834:WNK589845 WXG589834:WXG589845 AY655370:AY655381 KU655370:KU655381 UQ655370:UQ655381 AEM655370:AEM655381 AOI655370:AOI655381 AYE655370:AYE655381 BIA655370:BIA655381 BRW655370:BRW655381 CBS655370:CBS655381 CLO655370:CLO655381 CVK655370:CVK655381 DFG655370:DFG655381 DPC655370:DPC655381 DYY655370:DYY655381 EIU655370:EIU655381 ESQ655370:ESQ655381 FCM655370:FCM655381 FMI655370:FMI655381 FWE655370:FWE655381 GGA655370:GGA655381 GPW655370:GPW655381 GZS655370:GZS655381 HJO655370:HJO655381 HTK655370:HTK655381 IDG655370:IDG655381 INC655370:INC655381 IWY655370:IWY655381 JGU655370:JGU655381 JQQ655370:JQQ655381 KAM655370:KAM655381 KKI655370:KKI655381 KUE655370:KUE655381 LEA655370:LEA655381 LNW655370:LNW655381 LXS655370:LXS655381 MHO655370:MHO655381 MRK655370:MRK655381 NBG655370:NBG655381 NLC655370:NLC655381 NUY655370:NUY655381 OEU655370:OEU655381 OOQ655370:OOQ655381 OYM655370:OYM655381 PII655370:PII655381 PSE655370:PSE655381 QCA655370:QCA655381 QLW655370:QLW655381 QVS655370:QVS655381 RFO655370:RFO655381 RPK655370:RPK655381 RZG655370:RZG655381 SJC655370:SJC655381 SSY655370:SSY655381 TCU655370:TCU655381 TMQ655370:TMQ655381 TWM655370:TWM655381 UGI655370:UGI655381 UQE655370:UQE655381 VAA655370:VAA655381 VJW655370:VJW655381 VTS655370:VTS655381 WDO655370:WDO655381 WNK655370:WNK655381 WXG655370:WXG655381 AY720906:AY720917 KU720906:KU720917 UQ720906:UQ720917 AEM720906:AEM720917 AOI720906:AOI720917 AYE720906:AYE720917 BIA720906:BIA720917 BRW720906:BRW720917 CBS720906:CBS720917 CLO720906:CLO720917 CVK720906:CVK720917 DFG720906:DFG720917 DPC720906:DPC720917 DYY720906:DYY720917 EIU720906:EIU720917 ESQ720906:ESQ720917 FCM720906:FCM720917 FMI720906:FMI720917 FWE720906:FWE720917 GGA720906:GGA720917 GPW720906:GPW720917 GZS720906:GZS720917 HJO720906:HJO720917 HTK720906:HTK720917 IDG720906:IDG720917 INC720906:INC720917 IWY720906:IWY720917 JGU720906:JGU720917 JQQ720906:JQQ720917 KAM720906:KAM720917 KKI720906:KKI720917 KUE720906:KUE720917 LEA720906:LEA720917 LNW720906:LNW720917 LXS720906:LXS720917 MHO720906:MHO720917 MRK720906:MRK720917 NBG720906:NBG720917 NLC720906:NLC720917 NUY720906:NUY720917 OEU720906:OEU720917 OOQ720906:OOQ720917 OYM720906:OYM720917 PII720906:PII720917 PSE720906:PSE720917 QCA720906:QCA720917 QLW720906:QLW720917 QVS720906:QVS720917 RFO720906:RFO720917 RPK720906:RPK720917 RZG720906:RZG720917 SJC720906:SJC720917 SSY720906:SSY720917 TCU720906:TCU720917 TMQ720906:TMQ720917 TWM720906:TWM720917 UGI720906:UGI720917 UQE720906:UQE720917 VAA720906:VAA720917 VJW720906:VJW720917 VTS720906:VTS720917 WDO720906:WDO720917 WNK720906:WNK720917 WXG720906:WXG720917 AY786442:AY786453 KU786442:KU786453 UQ786442:UQ786453 AEM786442:AEM786453 AOI786442:AOI786453 AYE786442:AYE786453 BIA786442:BIA786453 BRW786442:BRW786453 CBS786442:CBS786453 CLO786442:CLO786453 CVK786442:CVK786453 DFG786442:DFG786453 DPC786442:DPC786453 DYY786442:DYY786453 EIU786442:EIU786453 ESQ786442:ESQ786453 FCM786442:FCM786453 FMI786442:FMI786453 FWE786442:FWE786453 GGA786442:GGA786453 GPW786442:GPW786453 GZS786442:GZS786453 HJO786442:HJO786453 HTK786442:HTK786453 IDG786442:IDG786453 INC786442:INC786453 IWY786442:IWY786453 JGU786442:JGU786453 JQQ786442:JQQ786453 KAM786442:KAM786453 KKI786442:KKI786453 KUE786442:KUE786453 LEA786442:LEA786453 LNW786442:LNW786453 LXS786442:LXS786453 MHO786442:MHO786453 MRK786442:MRK786453 NBG786442:NBG786453 NLC786442:NLC786453 NUY786442:NUY786453 OEU786442:OEU786453 OOQ786442:OOQ786453 OYM786442:OYM786453 PII786442:PII786453 PSE786442:PSE786453 QCA786442:QCA786453 QLW786442:QLW786453 QVS786442:QVS786453 RFO786442:RFO786453 RPK786442:RPK786453 RZG786442:RZG786453 SJC786442:SJC786453 SSY786442:SSY786453 TCU786442:TCU786453 TMQ786442:TMQ786453 TWM786442:TWM786453 UGI786442:UGI786453 UQE786442:UQE786453 VAA786442:VAA786453 VJW786442:VJW786453 VTS786442:VTS786453 WDO786442:WDO786453 WNK786442:WNK786453 WXG786442:WXG786453 AY851978:AY851989 KU851978:KU851989 UQ851978:UQ851989 AEM851978:AEM851989 AOI851978:AOI851989 AYE851978:AYE851989 BIA851978:BIA851989 BRW851978:BRW851989 CBS851978:CBS851989 CLO851978:CLO851989 CVK851978:CVK851989 DFG851978:DFG851989 DPC851978:DPC851989 DYY851978:DYY851989 EIU851978:EIU851989 ESQ851978:ESQ851989 FCM851978:FCM851989 FMI851978:FMI851989 FWE851978:FWE851989 GGA851978:GGA851989 GPW851978:GPW851989 GZS851978:GZS851989 HJO851978:HJO851989 HTK851978:HTK851989 IDG851978:IDG851989 INC851978:INC851989 IWY851978:IWY851989 JGU851978:JGU851989 JQQ851978:JQQ851989 KAM851978:KAM851989 KKI851978:KKI851989 KUE851978:KUE851989 LEA851978:LEA851989 LNW851978:LNW851989 LXS851978:LXS851989 MHO851978:MHO851989 MRK851978:MRK851989 NBG851978:NBG851989 NLC851978:NLC851989 NUY851978:NUY851989 OEU851978:OEU851989 OOQ851978:OOQ851989 OYM851978:OYM851989 PII851978:PII851989 PSE851978:PSE851989 QCA851978:QCA851989 QLW851978:QLW851989 QVS851978:QVS851989 RFO851978:RFO851989 RPK851978:RPK851989 RZG851978:RZG851989 SJC851978:SJC851989 SSY851978:SSY851989 TCU851978:TCU851989 TMQ851978:TMQ851989 TWM851978:TWM851989 UGI851978:UGI851989 UQE851978:UQE851989 VAA851978:VAA851989 VJW851978:VJW851989 VTS851978:VTS851989 WDO851978:WDO851989 WNK851978:WNK851989 WXG851978:WXG851989 AY917514:AY917525 KU917514:KU917525 UQ917514:UQ917525 AEM917514:AEM917525 AOI917514:AOI917525 AYE917514:AYE917525 BIA917514:BIA917525 BRW917514:BRW917525 CBS917514:CBS917525 CLO917514:CLO917525 CVK917514:CVK917525 DFG917514:DFG917525 DPC917514:DPC917525 DYY917514:DYY917525 EIU917514:EIU917525 ESQ917514:ESQ917525 FCM917514:FCM917525 FMI917514:FMI917525 FWE917514:FWE917525 GGA917514:GGA917525 GPW917514:GPW917525 GZS917514:GZS917525 HJO917514:HJO917525 HTK917514:HTK917525 IDG917514:IDG917525 INC917514:INC917525 IWY917514:IWY917525 JGU917514:JGU917525 JQQ917514:JQQ917525 KAM917514:KAM917525 KKI917514:KKI917525 KUE917514:KUE917525 LEA917514:LEA917525 LNW917514:LNW917525 LXS917514:LXS917525 MHO917514:MHO917525 MRK917514:MRK917525 NBG917514:NBG917525 NLC917514:NLC917525 NUY917514:NUY917525 OEU917514:OEU917525 OOQ917514:OOQ917525 OYM917514:OYM917525 PII917514:PII917525 PSE917514:PSE917525 QCA917514:QCA917525 QLW917514:QLW917525 QVS917514:QVS917525 RFO917514:RFO917525 RPK917514:RPK917525 RZG917514:RZG917525 SJC917514:SJC917525 SSY917514:SSY917525 TCU917514:TCU917525 TMQ917514:TMQ917525 TWM917514:TWM917525 UGI917514:UGI917525 UQE917514:UQE917525 VAA917514:VAA917525 VJW917514:VJW917525 VTS917514:VTS917525 WDO917514:WDO917525 WNK917514:WNK917525 WXG917514:WXG917525 AY983050:AY983061 KU983050:KU983061 UQ983050:UQ983061 AEM983050:AEM983061 AOI983050:AOI983061 AYE983050:AYE983061 BIA983050:BIA983061 BRW983050:BRW983061 CBS983050:CBS983061 CLO983050:CLO983061 CVK983050:CVK983061 DFG983050:DFG983061 DPC983050:DPC983061 DYY983050:DYY983061 EIU983050:EIU983061 ESQ983050:ESQ983061 FCM983050:FCM983061 FMI983050:FMI983061 FWE983050:FWE983061 GGA983050:GGA983061 GPW983050:GPW983061 GZS983050:GZS983061 HJO983050:HJO983061 HTK983050:HTK983061 IDG983050:IDG983061 INC983050:INC983061 IWY983050:IWY983061 JGU983050:JGU983061 JQQ983050:JQQ983061 KAM983050:KAM983061 KKI983050:KKI983061 KUE983050:KUE983061 LEA983050:LEA983061 LNW983050:LNW983061 LXS983050:LXS983061 MHO983050:MHO983061 MRK983050:MRK983061 NBG983050:NBG983061 NLC983050:NLC983061 NUY983050:NUY983061 OEU983050:OEU983061 OOQ983050:OOQ983061 OYM983050:OYM983061 PII983050:PII983061 PSE983050:PSE983061 QCA983050:QCA983061 QLW983050:QLW983061 QVS983050:QVS983061 RFO983050:RFO983061 RPK983050:RPK983061 RZG983050:RZG983061 SJC983050:SJC983061 SSY983050:SSY983061 TCU983050:TCU983061 TMQ983050:TMQ983061 TWM983050:TWM983061 UGI983050:UGI983061 UQE983050:UQE983061 VAA983050:VAA983061 VJW983050:VJW983061 VTS983050:VTS983061 WDO983050:WDO983061 WNK983050:WNK983061 WXG983050:WXG983061">
      <formula1>Monitoreo</formula1>
    </dataValidation>
    <dataValidation type="list" allowBlank="1" showInputMessage="1" sqref="AV10:AV21 KR10:KR21 UN10:UN21 AEJ10:AEJ21 AOF10:AOF21 AYB10:AYB21 BHX10:BHX21 BRT10:BRT21 CBP10:CBP21 CLL10:CLL21 CVH10:CVH21 DFD10:DFD21 DOZ10:DOZ21 DYV10:DYV21 EIR10:EIR21 ESN10:ESN21 FCJ10:FCJ21 FMF10:FMF21 FWB10:FWB21 GFX10:GFX21 GPT10:GPT21 GZP10:GZP21 HJL10:HJL21 HTH10:HTH21 IDD10:IDD21 IMZ10:IMZ21 IWV10:IWV21 JGR10:JGR21 JQN10:JQN21 KAJ10:KAJ21 KKF10:KKF21 KUB10:KUB21 LDX10:LDX21 LNT10:LNT21 LXP10:LXP21 MHL10:MHL21 MRH10:MRH21 NBD10:NBD21 NKZ10:NKZ21 NUV10:NUV21 OER10:OER21 OON10:OON21 OYJ10:OYJ21 PIF10:PIF21 PSB10:PSB21 QBX10:QBX21 QLT10:QLT21 QVP10:QVP21 RFL10:RFL21 RPH10:RPH21 RZD10:RZD21 SIZ10:SIZ21 SSV10:SSV21 TCR10:TCR21 TMN10:TMN21 TWJ10:TWJ21 UGF10:UGF21 UQB10:UQB21 UZX10:UZX21 VJT10:VJT21 VTP10:VTP21 WDL10:WDL21 WNH10:WNH21 WXD10:WXD21 AV65546:AV65557 KR65546:KR65557 UN65546:UN65557 AEJ65546:AEJ65557 AOF65546:AOF65557 AYB65546:AYB65557 BHX65546:BHX65557 BRT65546:BRT65557 CBP65546:CBP65557 CLL65546:CLL65557 CVH65546:CVH65557 DFD65546:DFD65557 DOZ65546:DOZ65557 DYV65546:DYV65557 EIR65546:EIR65557 ESN65546:ESN65557 FCJ65546:FCJ65557 FMF65546:FMF65557 FWB65546:FWB65557 GFX65546:GFX65557 GPT65546:GPT65557 GZP65546:GZP65557 HJL65546:HJL65557 HTH65546:HTH65557 IDD65546:IDD65557 IMZ65546:IMZ65557 IWV65546:IWV65557 JGR65546:JGR65557 JQN65546:JQN65557 KAJ65546:KAJ65557 KKF65546:KKF65557 KUB65546:KUB65557 LDX65546:LDX65557 LNT65546:LNT65557 LXP65546:LXP65557 MHL65546:MHL65557 MRH65546:MRH65557 NBD65546:NBD65557 NKZ65546:NKZ65557 NUV65546:NUV65557 OER65546:OER65557 OON65546:OON65557 OYJ65546:OYJ65557 PIF65546:PIF65557 PSB65546:PSB65557 QBX65546:QBX65557 QLT65546:QLT65557 QVP65546:QVP65557 RFL65546:RFL65557 RPH65546:RPH65557 RZD65546:RZD65557 SIZ65546:SIZ65557 SSV65546:SSV65557 TCR65546:TCR65557 TMN65546:TMN65557 TWJ65546:TWJ65557 UGF65546:UGF65557 UQB65546:UQB65557 UZX65546:UZX65557 VJT65546:VJT65557 VTP65546:VTP65557 WDL65546:WDL65557 WNH65546:WNH65557 WXD65546:WXD65557 AV131082:AV131093 KR131082:KR131093 UN131082:UN131093 AEJ131082:AEJ131093 AOF131082:AOF131093 AYB131082:AYB131093 BHX131082:BHX131093 BRT131082:BRT131093 CBP131082:CBP131093 CLL131082:CLL131093 CVH131082:CVH131093 DFD131082:DFD131093 DOZ131082:DOZ131093 DYV131082:DYV131093 EIR131082:EIR131093 ESN131082:ESN131093 FCJ131082:FCJ131093 FMF131082:FMF131093 FWB131082:FWB131093 GFX131082:GFX131093 GPT131082:GPT131093 GZP131082:GZP131093 HJL131082:HJL131093 HTH131082:HTH131093 IDD131082:IDD131093 IMZ131082:IMZ131093 IWV131082:IWV131093 JGR131082:JGR131093 JQN131082:JQN131093 KAJ131082:KAJ131093 KKF131082:KKF131093 KUB131082:KUB131093 LDX131082:LDX131093 LNT131082:LNT131093 LXP131082:LXP131093 MHL131082:MHL131093 MRH131082:MRH131093 NBD131082:NBD131093 NKZ131082:NKZ131093 NUV131082:NUV131093 OER131082:OER131093 OON131082:OON131093 OYJ131082:OYJ131093 PIF131082:PIF131093 PSB131082:PSB131093 QBX131082:QBX131093 QLT131082:QLT131093 QVP131082:QVP131093 RFL131082:RFL131093 RPH131082:RPH131093 RZD131082:RZD131093 SIZ131082:SIZ131093 SSV131082:SSV131093 TCR131082:TCR131093 TMN131082:TMN131093 TWJ131082:TWJ131093 UGF131082:UGF131093 UQB131082:UQB131093 UZX131082:UZX131093 VJT131082:VJT131093 VTP131082:VTP131093 WDL131082:WDL131093 WNH131082:WNH131093 WXD131082:WXD131093 AV196618:AV196629 KR196618:KR196629 UN196618:UN196629 AEJ196618:AEJ196629 AOF196618:AOF196629 AYB196618:AYB196629 BHX196618:BHX196629 BRT196618:BRT196629 CBP196618:CBP196629 CLL196618:CLL196629 CVH196618:CVH196629 DFD196618:DFD196629 DOZ196618:DOZ196629 DYV196618:DYV196629 EIR196618:EIR196629 ESN196618:ESN196629 FCJ196618:FCJ196629 FMF196618:FMF196629 FWB196618:FWB196629 GFX196618:GFX196629 GPT196618:GPT196629 GZP196618:GZP196629 HJL196618:HJL196629 HTH196618:HTH196629 IDD196618:IDD196629 IMZ196618:IMZ196629 IWV196618:IWV196629 JGR196618:JGR196629 JQN196618:JQN196629 KAJ196618:KAJ196629 KKF196618:KKF196629 KUB196618:KUB196629 LDX196618:LDX196629 LNT196618:LNT196629 LXP196618:LXP196629 MHL196618:MHL196629 MRH196618:MRH196629 NBD196618:NBD196629 NKZ196618:NKZ196629 NUV196618:NUV196629 OER196618:OER196629 OON196618:OON196629 OYJ196618:OYJ196629 PIF196618:PIF196629 PSB196618:PSB196629 QBX196618:QBX196629 QLT196618:QLT196629 QVP196618:QVP196629 RFL196618:RFL196629 RPH196618:RPH196629 RZD196618:RZD196629 SIZ196618:SIZ196629 SSV196618:SSV196629 TCR196618:TCR196629 TMN196618:TMN196629 TWJ196618:TWJ196629 UGF196618:UGF196629 UQB196618:UQB196629 UZX196618:UZX196629 VJT196618:VJT196629 VTP196618:VTP196629 WDL196618:WDL196629 WNH196618:WNH196629 WXD196618:WXD196629 AV262154:AV262165 KR262154:KR262165 UN262154:UN262165 AEJ262154:AEJ262165 AOF262154:AOF262165 AYB262154:AYB262165 BHX262154:BHX262165 BRT262154:BRT262165 CBP262154:CBP262165 CLL262154:CLL262165 CVH262154:CVH262165 DFD262154:DFD262165 DOZ262154:DOZ262165 DYV262154:DYV262165 EIR262154:EIR262165 ESN262154:ESN262165 FCJ262154:FCJ262165 FMF262154:FMF262165 FWB262154:FWB262165 GFX262154:GFX262165 GPT262154:GPT262165 GZP262154:GZP262165 HJL262154:HJL262165 HTH262154:HTH262165 IDD262154:IDD262165 IMZ262154:IMZ262165 IWV262154:IWV262165 JGR262154:JGR262165 JQN262154:JQN262165 KAJ262154:KAJ262165 KKF262154:KKF262165 KUB262154:KUB262165 LDX262154:LDX262165 LNT262154:LNT262165 LXP262154:LXP262165 MHL262154:MHL262165 MRH262154:MRH262165 NBD262154:NBD262165 NKZ262154:NKZ262165 NUV262154:NUV262165 OER262154:OER262165 OON262154:OON262165 OYJ262154:OYJ262165 PIF262154:PIF262165 PSB262154:PSB262165 QBX262154:QBX262165 QLT262154:QLT262165 QVP262154:QVP262165 RFL262154:RFL262165 RPH262154:RPH262165 RZD262154:RZD262165 SIZ262154:SIZ262165 SSV262154:SSV262165 TCR262154:TCR262165 TMN262154:TMN262165 TWJ262154:TWJ262165 UGF262154:UGF262165 UQB262154:UQB262165 UZX262154:UZX262165 VJT262154:VJT262165 VTP262154:VTP262165 WDL262154:WDL262165 WNH262154:WNH262165 WXD262154:WXD262165 AV327690:AV327701 KR327690:KR327701 UN327690:UN327701 AEJ327690:AEJ327701 AOF327690:AOF327701 AYB327690:AYB327701 BHX327690:BHX327701 BRT327690:BRT327701 CBP327690:CBP327701 CLL327690:CLL327701 CVH327690:CVH327701 DFD327690:DFD327701 DOZ327690:DOZ327701 DYV327690:DYV327701 EIR327690:EIR327701 ESN327690:ESN327701 FCJ327690:FCJ327701 FMF327690:FMF327701 FWB327690:FWB327701 GFX327690:GFX327701 GPT327690:GPT327701 GZP327690:GZP327701 HJL327690:HJL327701 HTH327690:HTH327701 IDD327690:IDD327701 IMZ327690:IMZ327701 IWV327690:IWV327701 JGR327690:JGR327701 JQN327690:JQN327701 KAJ327690:KAJ327701 KKF327690:KKF327701 KUB327690:KUB327701 LDX327690:LDX327701 LNT327690:LNT327701 LXP327690:LXP327701 MHL327690:MHL327701 MRH327690:MRH327701 NBD327690:NBD327701 NKZ327690:NKZ327701 NUV327690:NUV327701 OER327690:OER327701 OON327690:OON327701 OYJ327690:OYJ327701 PIF327690:PIF327701 PSB327690:PSB327701 QBX327690:QBX327701 QLT327690:QLT327701 QVP327690:QVP327701 RFL327690:RFL327701 RPH327690:RPH327701 RZD327690:RZD327701 SIZ327690:SIZ327701 SSV327690:SSV327701 TCR327690:TCR327701 TMN327690:TMN327701 TWJ327690:TWJ327701 UGF327690:UGF327701 UQB327690:UQB327701 UZX327690:UZX327701 VJT327690:VJT327701 VTP327690:VTP327701 WDL327690:WDL327701 WNH327690:WNH327701 WXD327690:WXD327701 AV393226:AV393237 KR393226:KR393237 UN393226:UN393237 AEJ393226:AEJ393237 AOF393226:AOF393237 AYB393226:AYB393237 BHX393226:BHX393237 BRT393226:BRT393237 CBP393226:CBP393237 CLL393226:CLL393237 CVH393226:CVH393237 DFD393226:DFD393237 DOZ393226:DOZ393237 DYV393226:DYV393237 EIR393226:EIR393237 ESN393226:ESN393237 FCJ393226:FCJ393237 FMF393226:FMF393237 FWB393226:FWB393237 GFX393226:GFX393237 GPT393226:GPT393237 GZP393226:GZP393237 HJL393226:HJL393237 HTH393226:HTH393237 IDD393226:IDD393237 IMZ393226:IMZ393237 IWV393226:IWV393237 JGR393226:JGR393237 JQN393226:JQN393237 KAJ393226:KAJ393237 KKF393226:KKF393237 KUB393226:KUB393237 LDX393226:LDX393237 LNT393226:LNT393237 LXP393226:LXP393237 MHL393226:MHL393237 MRH393226:MRH393237 NBD393226:NBD393237 NKZ393226:NKZ393237 NUV393226:NUV393237 OER393226:OER393237 OON393226:OON393237 OYJ393226:OYJ393237 PIF393226:PIF393237 PSB393226:PSB393237 QBX393226:QBX393237 QLT393226:QLT393237 QVP393226:QVP393237 RFL393226:RFL393237 RPH393226:RPH393237 RZD393226:RZD393237 SIZ393226:SIZ393237 SSV393226:SSV393237 TCR393226:TCR393237 TMN393226:TMN393237 TWJ393226:TWJ393237 UGF393226:UGF393237 UQB393226:UQB393237 UZX393226:UZX393237 VJT393226:VJT393237 VTP393226:VTP393237 WDL393226:WDL393237 WNH393226:WNH393237 WXD393226:WXD393237 AV458762:AV458773 KR458762:KR458773 UN458762:UN458773 AEJ458762:AEJ458773 AOF458762:AOF458773 AYB458762:AYB458773 BHX458762:BHX458773 BRT458762:BRT458773 CBP458762:CBP458773 CLL458762:CLL458773 CVH458762:CVH458773 DFD458762:DFD458773 DOZ458762:DOZ458773 DYV458762:DYV458773 EIR458762:EIR458773 ESN458762:ESN458773 FCJ458762:FCJ458773 FMF458762:FMF458773 FWB458762:FWB458773 GFX458762:GFX458773 GPT458762:GPT458773 GZP458762:GZP458773 HJL458762:HJL458773 HTH458762:HTH458773 IDD458762:IDD458773 IMZ458762:IMZ458773 IWV458762:IWV458773 JGR458762:JGR458773 JQN458762:JQN458773 KAJ458762:KAJ458773 KKF458762:KKF458773 KUB458762:KUB458773 LDX458762:LDX458773 LNT458762:LNT458773 LXP458762:LXP458773 MHL458762:MHL458773 MRH458762:MRH458773 NBD458762:NBD458773 NKZ458762:NKZ458773 NUV458762:NUV458773 OER458762:OER458773 OON458762:OON458773 OYJ458762:OYJ458773 PIF458762:PIF458773 PSB458762:PSB458773 QBX458762:QBX458773 QLT458762:QLT458773 QVP458762:QVP458773 RFL458762:RFL458773 RPH458762:RPH458773 RZD458762:RZD458773 SIZ458762:SIZ458773 SSV458762:SSV458773 TCR458762:TCR458773 TMN458762:TMN458773 TWJ458762:TWJ458773 UGF458762:UGF458773 UQB458762:UQB458773 UZX458762:UZX458773 VJT458762:VJT458773 VTP458762:VTP458773 WDL458762:WDL458773 WNH458762:WNH458773 WXD458762:WXD458773 AV524298:AV524309 KR524298:KR524309 UN524298:UN524309 AEJ524298:AEJ524309 AOF524298:AOF524309 AYB524298:AYB524309 BHX524298:BHX524309 BRT524298:BRT524309 CBP524298:CBP524309 CLL524298:CLL524309 CVH524298:CVH524309 DFD524298:DFD524309 DOZ524298:DOZ524309 DYV524298:DYV524309 EIR524298:EIR524309 ESN524298:ESN524309 FCJ524298:FCJ524309 FMF524298:FMF524309 FWB524298:FWB524309 GFX524298:GFX524309 GPT524298:GPT524309 GZP524298:GZP524309 HJL524298:HJL524309 HTH524298:HTH524309 IDD524298:IDD524309 IMZ524298:IMZ524309 IWV524298:IWV524309 JGR524298:JGR524309 JQN524298:JQN524309 KAJ524298:KAJ524309 KKF524298:KKF524309 KUB524298:KUB524309 LDX524298:LDX524309 LNT524298:LNT524309 LXP524298:LXP524309 MHL524298:MHL524309 MRH524298:MRH524309 NBD524298:NBD524309 NKZ524298:NKZ524309 NUV524298:NUV524309 OER524298:OER524309 OON524298:OON524309 OYJ524298:OYJ524309 PIF524298:PIF524309 PSB524298:PSB524309 QBX524298:QBX524309 QLT524298:QLT524309 QVP524298:QVP524309 RFL524298:RFL524309 RPH524298:RPH524309 RZD524298:RZD524309 SIZ524298:SIZ524309 SSV524298:SSV524309 TCR524298:TCR524309 TMN524298:TMN524309 TWJ524298:TWJ524309 UGF524298:UGF524309 UQB524298:UQB524309 UZX524298:UZX524309 VJT524298:VJT524309 VTP524298:VTP524309 WDL524298:WDL524309 WNH524298:WNH524309 WXD524298:WXD524309 AV589834:AV589845 KR589834:KR589845 UN589834:UN589845 AEJ589834:AEJ589845 AOF589834:AOF589845 AYB589834:AYB589845 BHX589834:BHX589845 BRT589834:BRT589845 CBP589834:CBP589845 CLL589834:CLL589845 CVH589834:CVH589845 DFD589834:DFD589845 DOZ589834:DOZ589845 DYV589834:DYV589845 EIR589834:EIR589845 ESN589834:ESN589845 FCJ589834:FCJ589845 FMF589834:FMF589845 FWB589834:FWB589845 GFX589834:GFX589845 GPT589834:GPT589845 GZP589834:GZP589845 HJL589834:HJL589845 HTH589834:HTH589845 IDD589834:IDD589845 IMZ589834:IMZ589845 IWV589834:IWV589845 JGR589834:JGR589845 JQN589834:JQN589845 KAJ589834:KAJ589845 KKF589834:KKF589845 KUB589834:KUB589845 LDX589834:LDX589845 LNT589834:LNT589845 LXP589834:LXP589845 MHL589834:MHL589845 MRH589834:MRH589845 NBD589834:NBD589845 NKZ589834:NKZ589845 NUV589834:NUV589845 OER589834:OER589845 OON589834:OON589845 OYJ589834:OYJ589845 PIF589834:PIF589845 PSB589834:PSB589845 QBX589834:QBX589845 QLT589834:QLT589845 QVP589834:QVP589845 RFL589834:RFL589845 RPH589834:RPH589845 RZD589834:RZD589845 SIZ589834:SIZ589845 SSV589834:SSV589845 TCR589834:TCR589845 TMN589834:TMN589845 TWJ589834:TWJ589845 UGF589834:UGF589845 UQB589834:UQB589845 UZX589834:UZX589845 VJT589834:VJT589845 VTP589834:VTP589845 WDL589834:WDL589845 WNH589834:WNH589845 WXD589834:WXD589845 AV655370:AV655381 KR655370:KR655381 UN655370:UN655381 AEJ655370:AEJ655381 AOF655370:AOF655381 AYB655370:AYB655381 BHX655370:BHX655381 BRT655370:BRT655381 CBP655370:CBP655381 CLL655370:CLL655381 CVH655370:CVH655381 DFD655370:DFD655381 DOZ655370:DOZ655381 DYV655370:DYV655381 EIR655370:EIR655381 ESN655370:ESN655381 FCJ655370:FCJ655381 FMF655370:FMF655381 FWB655370:FWB655381 GFX655370:GFX655381 GPT655370:GPT655381 GZP655370:GZP655381 HJL655370:HJL655381 HTH655370:HTH655381 IDD655370:IDD655381 IMZ655370:IMZ655381 IWV655370:IWV655381 JGR655370:JGR655381 JQN655370:JQN655381 KAJ655370:KAJ655381 KKF655370:KKF655381 KUB655370:KUB655381 LDX655370:LDX655381 LNT655370:LNT655381 LXP655370:LXP655381 MHL655370:MHL655381 MRH655370:MRH655381 NBD655370:NBD655381 NKZ655370:NKZ655381 NUV655370:NUV655381 OER655370:OER655381 OON655370:OON655381 OYJ655370:OYJ655381 PIF655370:PIF655381 PSB655370:PSB655381 QBX655370:QBX655381 QLT655370:QLT655381 QVP655370:QVP655381 RFL655370:RFL655381 RPH655370:RPH655381 RZD655370:RZD655381 SIZ655370:SIZ655381 SSV655370:SSV655381 TCR655370:TCR655381 TMN655370:TMN655381 TWJ655370:TWJ655381 UGF655370:UGF655381 UQB655370:UQB655381 UZX655370:UZX655381 VJT655370:VJT655381 VTP655370:VTP655381 WDL655370:WDL655381 WNH655370:WNH655381 WXD655370:WXD655381 AV720906:AV720917 KR720906:KR720917 UN720906:UN720917 AEJ720906:AEJ720917 AOF720906:AOF720917 AYB720906:AYB720917 BHX720906:BHX720917 BRT720906:BRT720917 CBP720906:CBP720917 CLL720906:CLL720917 CVH720906:CVH720917 DFD720906:DFD720917 DOZ720906:DOZ720917 DYV720906:DYV720917 EIR720906:EIR720917 ESN720906:ESN720917 FCJ720906:FCJ720917 FMF720906:FMF720917 FWB720906:FWB720917 GFX720906:GFX720917 GPT720906:GPT720917 GZP720906:GZP720917 HJL720906:HJL720917 HTH720906:HTH720917 IDD720906:IDD720917 IMZ720906:IMZ720917 IWV720906:IWV720917 JGR720906:JGR720917 JQN720906:JQN720917 KAJ720906:KAJ720917 KKF720906:KKF720917 KUB720906:KUB720917 LDX720906:LDX720917 LNT720906:LNT720917 LXP720906:LXP720917 MHL720906:MHL720917 MRH720906:MRH720917 NBD720906:NBD720917 NKZ720906:NKZ720917 NUV720906:NUV720917 OER720906:OER720917 OON720906:OON720917 OYJ720906:OYJ720917 PIF720906:PIF720917 PSB720906:PSB720917 QBX720906:QBX720917 QLT720906:QLT720917 QVP720906:QVP720917 RFL720906:RFL720917 RPH720906:RPH720917 RZD720906:RZD720917 SIZ720906:SIZ720917 SSV720906:SSV720917 TCR720906:TCR720917 TMN720906:TMN720917 TWJ720906:TWJ720917 UGF720906:UGF720917 UQB720906:UQB720917 UZX720906:UZX720917 VJT720906:VJT720917 VTP720906:VTP720917 WDL720906:WDL720917 WNH720906:WNH720917 WXD720906:WXD720917 AV786442:AV786453 KR786442:KR786453 UN786442:UN786453 AEJ786442:AEJ786453 AOF786442:AOF786453 AYB786442:AYB786453 BHX786442:BHX786453 BRT786442:BRT786453 CBP786442:CBP786453 CLL786442:CLL786453 CVH786442:CVH786453 DFD786442:DFD786453 DOZ786442:DOZ786453 DYV786442:DYV786453 EIR786442:EIR786453 ESN786442:ESN786453 FCJ786442:FCJ786453 FMF786442:FMF786453 FWB786442:FWB786453 GFX786442:GFX786453 GPT786442:GPT786453 GZP786442:GZP786453 HJL786442:HJL786453 HTH786442:HTH786453 IDD786442:IDD786453 IMZ786442:IMZ786453 IWV786442:IWV786453 JGR786442:JGR786453 JQN786442:JQN786453 KAJ786442:KAJ786453 KKF786442:KKF786453 KUB786442:KUB786453 LDX786442:LDX786453 LNT786442:LNT786453 LXP786442:LXP786453 MHL786442:MHL786453 MRH786442:MRH786453 NBD786442:NBD786453 NKZ786442:NKZ786453 NUV786442:NUV786453 OER786442:OER786453 OON786442:OON786453 OYJ786442:OYJ786453 PIF786442:PIF786453 PSB786442:PSB786453 QBX786442:QBX786453 QLT786442:QLT786453 QVP786442:QVP786453 RFL786442:RFL786453 RPH786442:RPH786453 RZD786442:RZD786453 SIZ786442:SIZ786453 SSV786442:SSV786453 TCR786442:TCR786453 TMN786442:TMN786453 TWJ786442:TWJ786453 UGF786442:UGF786453 UQB786442:UQB786453 UZX786442:UZX786453 VJT786442:VJT786453 VTP786442:VTP786453 WDL786442:WDL786453 WNH786442:WNH786453 WXD786442:WXD786453 AV851978:AV851989 KR851978:KR851989 UN851978:UN851989 AEJ851978:AEJ851989 AOF851978:AOF851989 AYB851978:AYB851989 BHX851978:BHX851989 BRT851978:BRT851989 CBP851978:CBP851989 CLL851978:CLL851989 CVH851978:CVH851989 DFD851978:DFD851989 DOZ851978:DOZ851989 DYV851978:DYV851989 EIR851978:EIR851989 ESN851978:ESN851989 FCJ851978:FCJ851989 FMF851978:FMF851989 FWB851978:FWB851989 GFX851978:GFX851989 GPT851978:GPT851989 GZP851978:GZP851989 HJL851978:HJL851989 HTH851978:HTH851989 IDD851978:IDD851989 IMZ851978:IMZ851989 IWV851978:IWV851989 JGR851978:JGR851989 JQN851978:JQN851989 KAJ851978:KAJ851989 KKF851978:KKF851989 KUB851978:KUB851989 LDX851978:LDX851989 LNT851978:LNT851989 LXP851978:LXP851989 MHL851978:MHL851989 MRH851978:MRH851989 NBD851978:NBD851989 NKZ851978:NKZ851989 NUV851978:NUV851989 OER851978:OER851989 OON851978:OON851989 OYJ851978:OYJ851989 PIF851978:PIF851989 PSB851978:PSB851989 QBX851978:QBX851989 QLT851978:QLT851989 QVP851978:QVP851989 RFL851978:RFL851989 RPH851978:RPH851989 RZD851978:RZD851989 SIZ851978:SIZ851989 SSV851978:SSV851989 TCR851978:TCR851989 TMN851978:TMN851989 TWJ851978:TWJ851989 UGF851978:UGF851989 UQB851978:UQB851989 UZX851978:UZX851989 VJT851978:VJT851989 VTP851978:VTP851989 WDL851978:WDL851989 WNH851978:WNH851989 WXD851978:WXD851989 AV917514:AV917525 KR917514:KR917525 UN917514:UN917525 AEJ917514:AEJ917525 AOF917514:AOF917525 AYB917514:AYB917525 BHX917514:BHX917525 BRT917514:BRT917525 CBP917514:CBP917525 CLL917514:CLL917525 CVH917514:CVH917525 DFD917514:DFD917525 DOZ917514:DOZ917525 DYV917514:DYV917525 EIR917514:EIR917525 ESN917514:ESN917525 FCJ917514:FCJ917525 FMF917514:FMF917525 FWB917514:FWB917525 GFX917514:GFX917525 GPT917514:GPT917525 GZP917514:GZP917525 HJL917514:HJL917525 HTH917514:HTH917525 IDD917514:IDD917525 IMZ917514:IMZ917525 IWV917514:IWV917525 JGR917514:JGR917525 JQN917514:JQN917525 KAJ917514:KAJ917525 KKF917514:KKF917525 KUB917514:KUB917525 LDX917514:LDX917525 LNT917514:LNT917525 LXP917514:LXP917525 MHL917514:MHL917525 MRH917514:MRH917525 NBD917514:NBD917525 NKZ917514:NKZ917525 NUV917514:NUV917525 OER917514:OER917525 OON917514:OON917525 OYJ917514:OYJ917525 PIF917514:PIF917525 PSB917514:PSB917525 QBX917514:QBX917525 QLT917514:QLT917525 QVP917514:QVP917525 RFL917514:RFL917525 RPH917514:RPH917525 RZD917514:RZD917525 SIZ917514:SIZ917525 SSV917514:SSV917525 TCR917514:TCR917525 TMN917514:TMN917525 TWJ917514:TWJ917525 UGF917514:UGF917525 UQB917514:UQB917525 UZX917514:UZX917525 VJT917514:VJT917525 VTP917514:VTP917525 WDL917514:WDL917525 WNH917514:WNH917525 WXD917514:WXD917525 AV983050:AV983061 KR983050:KR983061 UN983050:UN983061 AEJ983050:AEJ983061 AOF983050:AOF983061 AYB983050:AYB983061 BHX983050:BHX983061 BRT983050:BRT983061 CBP983050:CBP983061 CLL983050:CLL983061 CVH983050:CVH983061 DFD983050:DFD983061 DOZ983050:DOZ983061 DYV983050:DYV983061 EIR983050:EIR983061 ESN983050:ESN983061 FCJ983050:FCJ983061 FMF983050:FMF983061 FWB983050:FWB983061 GFX983050:GFX983061 GPT983050:GPT983061 GZP983050:GZP983061 HJL983050:HJL983061 HTH983050:HTH983061 IDD983050:IDD983061 IMZ983050:IMZ983061 IWV983050:IWV983061 JGR983050:JGR983061 JQN983050:JQN983061 KAJ983050:KAJ983061 KKF983050:KKF983061 KUB983050:KUB983061 LDX983050:LDX983061 LNT983050:LNT983061 LXP983050:LXP983061 MHL983050:MHL983061 MRH983050:MRH983061 NBD983050:NBD983061 NKZ983050:NKZ983061 NUV983050:NUV983061 OER983050:OER983061 OON983050:OON983061 OYJ983050:OYJ983061 PIF983050:PIF983061 PSB983050:PSB983061 QBX983050:QBX983061 QLT983050:QLT983061 QVP983050:QVP983061 RFL983050:RFL983061 RPH983050:RPH983061 RZD983050:RZD983061 SIZ983050:SIZ983061 SSV983050:SSV983061 TCR983050:TCR983061 TMN983050:TMN983061 TWJ983050:TWJ983061 UGF983050:UGF983061 UQB983050:UQB983061 UZX983050:UZX983061 VJT983050:VJT983061 VTP983050:VTP983061 WDL983050:WDL983061 WNH983050:WNH983061 WXD983050:WXD983061">
      <formula1>Periodo</formula1>
    </dataValidation>
    <dataValidation type="list" showInputMessage="1" showErrorMessage="1" sqref="V10:AF21 JR10:KB21 TN10:TX21 ADJ10:ADT21 ANF10:ANP21 AXB10:AXL21 BGX10:BHH21 BQT10:BRD21 CAP10:CAZ21 CKL10:CKV21 CUH10:CUR21 DED10:DEN21 DNZ10:DOJ21 DXV10:DYF21 EHR10:EIB21 ERN10:ERX21 FBJ10:FBT21 FLF10:FLP21 FVB10:FVL21 GEX10:GFH21 GOT10:GPD21 GYP10:GYZ21 HIL10:HIV21 HSH10:HSR21 ICD10:ICN21 ILZ10:IMJ21 IVV10:IWF21 JFR10:JGB21 JPN10:JPX21 JZJ10:JZT21 KJF10:KJP21 KTB10:KTL21 LCX10:LDH21 LMT10:LND21 LWP10:LWZ21 MGL10:MGV21 MQH10:MQR21 NAD10:NAN21 NJZ10:NKJ21 NTV10:NUF21 ODR10:OEB21 ONN10:ONX21 OXJ10:OXT21 PHF10:PHP21 PRB10:PRL21 QAX10:QBH21 QKT10:QLD21 QUP10:QUZ21 REL10:REV21 ROH10:ROR21 RYD10:RYN21 SHZ10:SIJ21 SRV10:SSF21 TBR10:TCB21 TLN10:TLX21 TVJ10:TVT21 UFF10:UFP21 UPB10:UPL21 UYX10:UZH21 VIT10:VJD21 VSP10:VSZ21 WCL10:WCV21 WMH10:WMR21 WWD10:WWN21 V65546:AF65557 JR65546:KB65557 TN65546:TX65557 ADJ65546:ADT65557 ANF65546:ANP65557 AXB65546:AXL65557 BGX65546:BHH65557 BQT65546:BRD65557 CAP65546:CAZ65557 CKL65546:CKV65557 CUH65546:CUR65557 DED65546:DEN65557 DNZ65546:DOJ65557 DXV65546:DYF65557 EHR65546:EIB65557 ERN65546:ERX65557 FBJ65546:FBT65557 FLF65546:FLP65557 FVB65546:FVL65557 GEX65546:GFH65557 GOT65546:GPD65557 GYP65546:GYZ65557 HIL65546:HIV65557 HSH65546:HSR65557 ICD65546:ICN65557 ILZ65546:IMJ65557 IVV65546:IWF65557 JFR65546:JGB65557 JPN65546:JPX65557 JZJ65546:JZT65557 KJF65546:KJP65557 KTB65546:KTL65557 LCX65546:LDH65557 LMT65546:LND65557 LWP65546:LWZ65557 MGL65546:MGV65557 MQH65546:MQR65557 NAD65546:NAN65557 NJZ65546:NKJ65557 NTV65546:NUF65557 ODR65546:OEB65557 ONN65546:ONX65557 OXJ65546:OXT65557 PHF65546:PHP65557 PRB65546:PRL65557 QAX65546:QBH65557 QKT65546:QLD65557 QUP65546:QUZ65557 REL65546:REV65557 ROH65546:ROR65557 RYD65546:RYN65557 SHZ65546:SIJ65557 SRV65546:SSF65557 TBR65546:TCB65557 TLN65546:TLX65557 TVJ65546:TVT65557 UFF65546:UFP65557 UPB65546:UPL65557 UYX65546:UZH65557 VIT65546:VJD65557 VSP65546:VSZ65557 WCL65546:WCV65557 WMH65546:WMR65557 WWD65546:WWN65557 V131082:AF131093 JR131082:KB131093 TN131082:TX131093 ADJ131082:ADT131093 ANF131082:ANP131093 AXB131082:AXL131093 BGX131082:BHH131093 BQT131082:BRD131093 CAP131082:CAZ131093 CKL131082:CKV131093 CUH131082:CUR131093 DED131082:DEN131093 DNZ131082:DOJ131093 DXV131082:DYF131093 EHR131082:EIB131093 ERN131082:ERX131093 FBJ131082:FBT131093 FLF131082:FLP131093 FVB131082:FVL131093 GEX131082:GFH131093 GOT131082:GPD131093 GYP131082:GYZ131093 HIL131082:HIV131093 HSH131082:HSR131093 ICD131082:ICN131093 ILZ131082:IMJ131093 IVV131082:IWF131093 JFR131082:JGB131093 JPN131082:JPX131093 JZJ131082:JZT131093 KJF131082:KJP131093 KTB131082:KTL131093 LCX131082:LDH131093 LMT131082:LND131093 LWP131082:LWZ131093 MGL131082:MGV131093 MQH131082:MQR131093 NAD131082:NAN131093 NJZ131082:NKJ131093 NTV131082:NUF131093 ODR131082:OEB131093 ONN131082:ONX131093 OXJ131082:OXT131093 PHF131082:PHP131093 PRB131082:PRL131093 QAX131082:QBH131093 QKT131082:QLD131093 QUP131082:QUZ131093 REL131082:REV131093 ROH131082:ROR131093 RYD131082:RYN131093 SHZ131082:SIJ131093 SRV131082:SSF131093 TBR131082:TCB131093 TLN131082:TLX131093 TVJ131082:TVT131093 UFF131082:UFP131093 UPB131082:UPL131093 UYX131082:UZH131093 VIT131082:VJD131093 VSP131082:VSZ131093 WCL131082:WCV131093 WMH131082:WMR131093 WWD131082:WWN131093 V196618:AF196629 JR196618:KB196629 TN196618:TX196629 ADJ196618:ADT196629 ANF196618:ANP196629 AXB196618:AXL196629 BGX196618:BHH196629 BQT196618:BRD196629 CAP196618:CAZ196629 CKL196618:CKV196629 CUH196618:CUR196629 DED196618:DEN196629 DNZ196618:DOJ196629 DXV196618:DYF196629 EHR196618:EIB196629 ERN196618:ERX196629 FBJ196618:FBT196629 FLF196618:FLP196629 FVB196618:FVL196629 GEX196618:GFH196629 GOT196618:GPD196629 GYP196618:GYZ196629 HIL196618:HIV196629 HSH196618:HSR196629 ICD196618:ICN196629 ILZ196618:IMJ196629 IVV196618:IWF196629 JFR196618:JGB196629 JPN196618:JPX196629 JZJ196618:JZT196629 KJF196618:KJP196629 KTB196618:KTL196629 LCX196618:LDH196629 LMT196618:LND196629 LWP196618:LWZ196629 MGL196618:MGV196629 MQH196618:MQR196629 NAD196618:NAN196629 NJZ196618:NKJ196629 NTV196618:NUF196629 ODR196618:OEB196629 ONN196618:ONX196629 OXJ196618:OXT196629 PHF196618:PHP196629 PRB196618:PRL196629 QAX196618:QBH196629 QKT196618:QLD196629 QUP196618:QUZ196629 REL196618:REV196629 ROH196618:ROR196629 RYD196618:RYN196629 SHZ196618:SIJ196629 SRV196618:SSF196629 TBR196618:TCB196629 TLN196618:TLX196629 TVJ196618:TVT196629 UFF196618:UFP196629 UPB196618:UPL196629 UYX196618:UZH196629 VIT196618:VJD196629 VSP196618:VSZ196629 WCL196618:WCV196629 WMH196618:WMR196629 WWD196618:WWN196629 V262154:AF262165 JR262154:KB262165 TN262154:TX262165 ADJ262154:ADT262165 ANF262154:ANP262165 AXB262154:AXL262165 BGX262154:BHH262165 BQT262154:BRD262165 CAP262154:CAZ262165 CKL262154:CKV262165 CUH262154:CUR262165 DED262154:DEN262165 DNZ262154:DOJ262165 DXV262154:DYF262165 EHR262154:EIB262165 ERN262154:ERX262165 FBJ262154:FBT262165 FLF262154:FLP262165 FVB262154:FVL262165 GEX262154:GFH262165 GOT262154:GPD262165 GYP262154:GYZ262165 HIL262154:HIV262165 HSH262154:HSR262165 ICD262154:ICN262165 ILZ262154:IMJ262165 IVV262154:IWF262165 JFR262154:JGB262165 JPN262154:JPX262165 JZJ262154:JZT262165 KJF262154:KJP262165 KTB262154:KTL262165 LCX262154:LDH262165 LMT262154:LND262165 LWP262154:LWZ262165 MGL262154:MGV262165 MQH262154:MQR262165 NAD262154:NAN262165 NJZ262154:NKJ262165 NTV262154:NUF262165 ODR262154:OEB262165 ONN262154:ONX262165 OXJ262154:OXT262165 PHF262154:PHP262165 PRB262154:PRL262165 QAX262154:QBH262165 QKT262154:QLD262165 QUP262154:QUZ262165 REL262154:REV262165 ROH262154:ROR262165 RYD262154:RYN262165 SHZ262154:SIJ262165 SRV262154:SSF262165 TBR262154:TCB262165 TLN262154:TLX262165 TVJ262154:TVT262165 UFF262154:UFP262165 UPB262154:UPL262165 UYX262154:UZH262165 VIT262154:VJD262165 VSP262154:VSZ262165 WCL262154:WCV262165 WMH262154:WMR262165 WWD262154:WWN262165 V327690:AF327701 JR327690:KB327701 TN327690:TX327701 ADJ327690:ADT327701 ANF327690:ANP327701 AXB327690:AXL327701 BGX327690:BHH327701 BQT327690:BRD327701 CAP327690:CAZ327701 CKL327690:CKV327701 CUH327690:CUR327701 DED327690:DEN327701 DNZ327690:DOJ327701 DXV327690:DYF327701 EHR327690:EIB327701 ERN327690:ERX327701 FBJ327690:FBT327701 FLF327690:FLP327701 FVB327690:FVL327701 GEX327690:GFH327701 GOT327690:GPD327701 GYP327690:GYZ327701 HIL327690:HIV327701 HSH327690:HSR327701 ICD327690:ICN327701 ILZ327690:IMJ327701 IVV327690:IWF327701 JFR327690:JGB327701 JPN327690:JPX327701 JZJ327690:JZT327701 KJF327690:KJP327701 KTB327690:KTL327701 LCX327690:LDH327701 LMT327690:LND327701 LWP327690:LWZ327701 MGL327690:MGV327701 MQH327690:MQR327701 NAD327690:NAN327701 NJZ327690:NKJ327701 NTV327690:NUF327701 ODR327690:OEB327701 ONN327690:ONX327701 OXJ327690:OXT327701 PHF327690:PHP327701 PRB327690:PRL327701 QAX327690:QBH327701 QKT327690:QLD327701 QUP327690:QUZ327701 REL327690:REV327701 ROH327690:ROR327701 RYD327690:RYN327701 SHZ327690:SIJ327701 SRV327690:SSF327701 TBR327690:TCB327701 TLN327690:TLX327701 TVJ327690:TVT327701 UFF327690:UFP327701 UPB327690:UPL327701 UYX327690:UZH327701 VIT327690:VJD327701 VSP327690:VSZ327701 WCL327690:WCV327701 WMH327690:WMR327701 WWD327690:WWN327701 V393226:AF393237 JR393226:KB393237 TN393226:TX393237 ADJ393226:ADT393237 ANF393226:ANP393237 AXB393226:AXL393237 BGX393226:BHH393237 BQT393226:BRD393237 CAP393226:CAZ393237 CKL393226:CKV393237 CUH393226:CUR393237 DED393226:DEN393237 DNZ393226:DOJ393237 DXV393226:DYF393237 EHR393226:EIB393237 ERN393226:ERX393237 FBJ393226:FBT393237 FLF393226:FLP393237 FVB393226:FVL393237 GEX393226:GFH393237 GOT393226:GPD393237 GYP393226:GYZ393237 HIL393226:HIV393237 HSH393226:HSR393237 ICD393226:ICN393237 ILZ393226:IMJ393237 IVV393226:IWF393237 JFR393226:JGB393237 JPN393226:JPX393237 JZJ393226:JZT393237 KJF393226:KJP393237 KTB393226:KTL393237 LCX393226:LDH393237 LMT393226:LND393237 LWP393226:LWZ393237 MGL393226:MGV393237 MQH393226:MQR393237 NAD393226:NAN393237 NJZ393226:NKJ393237 NTV393226:NUF393237 ODR393226:OEB393237 ONN393226:ONX393237 OXJ393226:OXT393237 PHF393226:PHP393237 PRB393226:PRL393237 QAX393226:QBH393237 QKT393226:QLD393237 QUP393226:QUZ393237 REL393226:REV393237 ROH393226:ROR393237 RYD393226:RYN393237 SHZ393226:SIJ393237 SRV393226:SSF393237 TBR393226:TCB393237 TLN393226:TLX393237 TVJ393226:TVT393237 UFF393226:UFP393237 UPB393226:UPL393237 UYX393226:UZH393237 VIT393226:VJD393237 VSP393226:VSZ393237 WCL393226:WCV393237 WMH393226:WMR393237 WWD393226:WWN393237 V458762:AF458773 JR458762:KB458773 TN458762:TX458773 ADJ458762:ADT458773 ANF458762:ANP458773 AXB458762:AXL458773 BGX458762:BHH458773 BQT458762:BRD458773 CAP458762:CAZ458773 CKL458762:CKV458773 CUH458762:CUR458773 DED458762:DEN458773 DNZ458762:DOJ458773 DXV458762:DYF458773 EHR458762:EIB458773 ERN458762:ERX458773 FBJ458762:FBT458773 FLF458762:FLP458773 FVB458762:FVL458773 GEX458762:GFH458773 GOT458762:GPD458773 GYP458762:GYZ458773 HIL458762:HIV458773 HSH458762:HSR458773 ICD458762:ICN458773 ILZ458762:IMJ458773 IVV458762:IWF458773 JFR458762:JGB458773 JPN458762:JPX458773 JZJ458762:JZT458773 KJF458762:KJP458773 KTB458762:KTL458773 LCX458762:LDH458773 LMT458762:LND458773 LWP458762:LWZ458773 MGL458762:MGV458773 MQH458762:MQR458773 NAD458762:NAN458773 NJZ458762:NKJ458773 NTV458762:NUF458773 ODR458762:OEB458773 ONN458762:ONX458773 OXJ458762:OXT458773 PHF458762:PHP458773 PRB458762:PRL458773 QAX458762:QBH458773 QKT458762:QLD458773 QUP458762:QUZ458773 REL458762:REV458773 ROH458762:ROR458773 RYD458762:RYN458773 SHZ458762:SIJ458773 SRV458762:SSF458773 TBR458762:TCB458773 TLN458762:TLX458773 TVJ458762:TVT458773 UFF458762:UFP458773 UPB458762:UPL458773 UYX458762:UZH458773 VIT458762:VJD458773 VSP458762:VSZ458773 WCL458762:WCV458773 WMH458762:WMR458773 WWD458762:WWN458773 V524298:AF524309 JR524298:KB524309 TN524298:TX524309 ADJ524298:ADT524309 ANF524298:ANP524309 AXB524298:AXL524309 BGX524298:BHH524309 BQT524298:BRD524309 CAP524298:CAZ524309 CKL524298:CKV524309 CUH524298:CUR524309 DED524298:DEN524309 DNZ524298:DOJ524309 DXV524298:DYF524309 EHR524298:EIB524309 ERN524298:ERX524309 FBJ524298:FBT524309 FLF524298:FLP524309 FVB524298:FVL524309 GEX524298:GFH524309 GOT524298:GPD524309 GYP524298:GYZ524309 HIL524298:HIV524309 HSH524298:HSR524309 ICD524298:ICN524309 ILZ524298:IMJ524309 IVV524298:IWF524309 JFR524298:JGB524309 JPN524298:JPX524309 JZJ524298:JZT524309 KJF524298:KJP524309 KTB524298:KTL524309 LCX524298:LDH524309 LMT524298:LND524309 LWP524298:LWZ524309 MGL524298:MGV524309 MQH524298:MQR524309 NAD524298:NAN524309 NJZ524298:NKJ524309 NTV524298:NUF524309 ODR524298:OEB524309 ONN524298:ONX524309 OXJ524298:OXT524309 PHF524298:PHP524309 PRB524298:PRL524309 QAX524298:QBH524309 QKT524298:QLD524309 QUP524298:QUZ524309 REL524298:REV524309 ROH524298:ROR524309 RYD524298:RYN524309 SHZ524298:SIJ524309 SRV524298:SSF524309 TBR524298:TCB524309 TLN524298:TLX524309 TVJ524298:TVT524309 UFF524298:UFP524309 UPB524298:UPL524309 UYX524298:UZH524309 VIT524298:VJD524309 VSP524298:VSZ524309 WCL524298:WCV524309 WMH524298:WMR524309 WWD524298:WWN524309 V589834:AF589845 JR589834:KB589845 TN589834:TX589845 ADJ589834:ADT589845 ANF589834:ANP589845 AXB589834:AXL589845 BGX589834:BHH589845 BQT589834:BRD589845 CAP589834:CAZ589845 CKL589834:CKV589845 CUH589834:CUR589845 DED589834:DEN589845 DNZ589834:DOJ589845 DXV589834:DYF589845 EHR589834:EIB589845 ERN589834:ERX589845 FBJ589834:FBT589845 FLF589834:FLP589845 FVB589834:FVL589845 GEX589834:GFH589845 GOT589834:GPD589845 GYP589834:GYZ589845 HIL589834:HIV589845 HSH589834:HSR589845 ICD589834:ICN589845 ILZ589834:IMJ589845 IVV589834:IWF589845 JFR589834:JGB589845 JPN589834:JPX589845 JZJ589834:JZT589845 KJF589834:KJP589845 KTB589834:KTL589845 LCX589834:LDH589845 LMT589834:LND589845 LWP589834:LWZ589845 MGL589834:MGV589845 MQH589834:MQR589845 NAD589834:NAN589845 NJZ589834:NKJ589845 NTV589834:NUF589845 ODR589834:OEB589845 ONN589834:ONX589845 OXJ589834:OXT589845 PHF589834:PHP589845 PRB589834:PRL589845 QAX589834:QBH589845 QKT589834:QLD589845 QUP589834:QUZ589845 REL589834:REV589845 ROH589834:ROR589845 RYD589834:RYN589845 SHZ589834:SIJ589845 SRV589834:SSF589845 TBR589834:TCB589845 TLN589834:TLX589845 TVJ589834:TVT589845 UFF589834:UFP589845 UPB589834:UPL589845 UYX589834:UZH589845 VIT589834:VJD589845 VSP589834:VSZ589845 WCL589834:WCV589845 WMH589834:WMR589845 WWD589834:WWN589845 V655370:AF655381 JR655370:KB655381 TN655370:TX655381 ADJ655370:ADT655381 ANF655370:ANP655381 AXB655370:AXL655381 BGX655370:BHH655381 BQT655370:BRD655381 CAP655370:CAZ655381 CKL655370:CKV655381 CUH655370:CUR655381 DED655370:DEN655381 DNZ655370:DOJ655381 DXV655370:DYF655381 EHR655370:EIB655381 ERN655370:ERX655381 FBJ655370:FBT655381 FLF655370:FLP655381 FVB655370:FVL655381 GEX655370:GFH655381 GOT655370:GPD655381 GYP655370:GYZ655381 HIL655370:HIV655381 HSH655370:HSR655381 ICD655370:ICN655381 ILZ655370:IMJ655381 IVV655370:IWF655381 JFR655370:JGB655381 JPN655370:JPX655381 JZJ655370:JZT655381 KJF655370:KJP655381 KTB655370:KTL655381 LCX655370:LDH655381 LMT655370:LND655381 LWP655370:LWZ655381 MGL655370:MGV655381 MQH655370:MQR655381 NAD655370:NAN655381 NJZ655370:NKJ655381 NTV655370:NUF655381 ODR655370:OEB655381 ONN655370:ONX655381 OXJ655370:OXT655381 PHF655370:PHP655381 PRB655370:PRL655381 QAX655370:QBH655381 QKT655370:QLD655381 QUP655370:QUZ655381 REL655370:REV655381 ROH655370:ROR655381 RYD655370:RYN655381 SHZ655370:SIJ655381 SRV655370:SSF655381 TBR655370:TCB655381 TLN655370:TLX655381 TVJ655370:TVT655381 UFF655370:UFP655381 UPB655370:UPL655381 UYX655370:UZH655381 VIT655370:VJD655381 VSP655370:VSZ655381 WCL655370:WCV655381 WMH655370:WMR655381 WWD655370:WWN655381 V720906:AF720917 JR720906:KB720917 TN720906:TX720917 ADJ720906:ADT720917 ANF720906:ANP720917 AXB720906:AXL720917 BGX720906:BHH720917 BQT720906:BRD720917 CAP720906:CAZ720917 CKL720906:CKV720917 CUH720906:CUR720917 DED720906:DEN720917 DNZ720906:DOJ720917 DXV720906:DYF720917 EHR720906:EIB720917 ERN720906:ERX720917 FBJ720906:FBT720917 FLF720906:FLP720917 FVB720906:FVL720917 GEX720906:GFH720917 GOT720906:GPD720917 GYP720906:GYZ720917 HIL720906:HIV720917 HSH720906:HSR720917 ICD720906:ICN720917 ILZ720906:IMJ720917 IVV720906:IWF720917 JFR720906:JGB720917 JPN720906:JPX720917 JZJ720906:JZT720917 KJF720906:KJP720917 KTB720906:KTL720917 LCX720906:LDH720917 LMT720906:LND720917 LWP720906:LWZ720917 MGL720906:MGV720917 MQH720906:MQR720917 NAD720906:NAN720917 NJZ720906:NKJ720917 NTV720906:NUF720917 ODR720906:OEB720917 ONN720906:ONX720917 OXJ720906:OXT720917 PHF720906:PHP720917 PRB720906:PRL720917 QAX720906:QBH720917 QKT720906:QLD720917 QUP720906:QUZ720917 REL720906:REV720917 ROH720906:ROR720917 RYD720906:RYN720917 SHZ720906:SIJ720917 SRV720906:SSF720917 TBR720906:TCB720917 TLN720906:TLX720917 TVJ720906:TVT720917 UFF720906:UFP720917 UPB720906:UPL720917 UYX720906:UZH720917 VIT720906:VJD720917 VSP720906:VSZ720917 WCL720906:WCV720917 WMH720906:WMR720917 WWD720906:WWN720917 V786442:AF786453 JR786442:KB786453 TN786442:TX786453 ADJ786442:ADT786453 ANF786442:ANP786453 AXB786442:AXL786453 BGX786442:BHH786453 BQT786442:BRD786453 CAP786442:CAZ786453 CKL786442:CKV786453 CUH786442:CUR786453 DED786442:DEN786453 DNZ786442:DOJ786453 DXV786442:DYF786453 EHR786442:EIB786453 ERN786442:ERX786453 FBJ786442:FBT786453 FLF786442:FLP786453 FVB786442:FVL786453 GEX786442:GFH786453 GOT786442:GPD786453 GYP786442:GYZ786453 HIL786442:HIV786453 HSH786442:HSR786453 ICD786442:ICN786453 ILZ786442:IMJ786453 IVV786442:IWF786453 JFR786442:JGB786453 JPN786442:JPX786453 JZJ786442:JZT786453 KJF786442:KJP786453 KTB786442:KTL786453 LCX786442:LDH786453 LMT786442:LND786453 LWP786442:LWZ786453 MGL786442:MGV786453 MQH786442:MQR786453 NAD786442:NAN786453 NJZ786442:NKJ786453 NTV786442:NUF786453 ODR786442:OEB786453 ONN786442:ONX786453 OXJ786442:OXT786453 PHF786442:PHP786453 PRB786442:PRL786453 QAX786442:QBH786453 QKT786442:QLD786453 QUP786442:QUZ786453 REL786442:REV786453 ROH786442:ROR786453 RYD786442:RYN786453 SHZ786442:SIJ786453 SRV786442:SSF786453 TBR786442:TCB786453 TLN786442:TLX786453 TVJ786442:TVT786453 UFF786442:UFP786453 UPB786442:UPL786453 UYX786442:UZH786453 VIT786442:VJD786453 VSP786442:VSZ786453 WCL786442:WCV786453 WMH786442:WMR786453 WWD786442:WWN786453 V851978:AF851989 JR851978:KB851989 TN851978:TX851989 ADJ851978:ADT851989 ANF851978:ANP851989 AXB851978:AXL851989 BGX851978:BHH851989 BQT851978:BRD851989 CAP851978:CAZ851989 CKL851978:CKV851989 CUH851978:CUR851989 DED851978:DEN851989 DNZ851978:DOJ851989 DXV851978:DYF851989 EHR851978:EIB851989 ERN851978:ERX851989 FBJ851978:FBT851989 FLF851978:FLP851989 FVB851978:FVL851989 GEX851978:GFH851989 GOT851978:GPD851989 GYP851978:GYZ851989 HIL851978:HIV851989 HSH851978:HSR851989 ICD851978:ICN851989 ILZ851978:IMJ851989 IVV851978:IWF851989 JFR851978:JGB851989 JPN851978:JPX851989 JZJ851978:JZT851989 KJF851978:KJP851989 KTB851978:KTL851989 LCX851978:LDH851989 LMT851978:LND851989 LWP851978:LWZ851989 MGL851978:MGV851989 MQH851978:MQR851989 NAD851978:NAN851989 NJZ851978:NKJ851989 NTV851978:NUF851989 ODR851978:OEB851989 ONN851978:ONX851989 OXJ851978:OXT851989 PHF851978:PHP851989 PRB851978:PRL851989 QAX851978:QBH851989 QKT851978:QLD851989 QUP851978:QUZ851989 REL851978:REV851989 ROH851978:ROR851989 RYD851978:RYN851989 SHZ851978:SIJ851989 SRV851978:SSF851989 TBR851978:TCB851989 TLN851978:TLX851989 TVJ851978:TVT851989 UFF851978:UFP851989 UPB851978:UPL851989 UYX851978:UZH851989 VIT851978:VJD851989 VSP851978:VSZ851989 WCL851978:WCV851989 WMH851978:WMR851989 WWD851978:WWN851989 V917514:AF917525 JR917514:KB917525 TN917514:TX917525 ADJ917514:ADT917525 ANF917514:ANP917525 AXB917514:AXL917525 BGX917514:BHH917525 BQT917514:BRD917525 CAP917514:CAZ917525 CKL917514:CKV917525 CUH917514:CUR917525 DED917514:DEN917525 DNZ917514:DOJ917525 DXV917514:DYF917525 EHR917514:EIB917525 ERN917514:ERX917525 FBJ917514:FBT917525 FLF917514:FLP917525 FVB917514:FVL917525 GEX917514:GFH917525 GOT917514:GPD917525 GYP917514:GYZ917525 HIL917514:HIV917525 HSH917514:HSR917525 ICD917514:ICN917525 ILZ917514:IMJ917525 IVV917514:IWF917525 JFR917514:JGB917525 JPN917514:JPX917525 JZJ917514:JZT917525 KJF917514:KJP917525 KTB917514:KTL917525 LCX917514:LDH917525 LMT917514:LND917525 LWP917514:LWZ917525 MGL917514:MGV917525 MQH917514:MQR917525 NAD917514:NAN917525 NJZ917514:NKJ917525 NTV917514:NUF917525 ODR917514:OEB917525 ONN917514:ONX917525 OXJ917514:OXT917525 PHF917514:PHP917525 PRB917514:PRL917525 QAX917514:QBH917525 QKT917514:QLD917525 QUP917514:QUZ917525 REL917514:REV917525 ROH917514:ROR917525 RYD917514:RYN917525 SHZ917514:SIJ917525 SRV917514:SSF917525 TBR917514:TCB917525 TLN917514:TLX917525 TVJ917514:TVT917525 UFF917514:UFP917525 UPB917514:UPL917525 UYX917514:UZH917525 VIT917514:VJD917525 VSP917514:VSZ917525 WCL917514:WCV917525 WMH917514:WMR917525 WWD917514:WWN917525 V983050:AF983061 JR983050:KB983061 TN983050:TX983061 ADJ983050:ADT983061 ANF983050:ANP983061 AXB983050:AXL983061 BGX983050:BHH983061 BQT983050:BRD983061 CAP983050:CAZ983061 CKL983050:CKV983061 CUH983050:CUR983061 DED983050:DEN983061 DNZ983050:DOJ983061 DXV983050:DYF983061 EHR983050:EIB983061 ERN983050:ERX983061 FBJ983050:FBT983061 FLF983050:FLP983061 FVB983050:FVL983061 GEX983050:GFH983061 GOT983050:GPD983061 GYP983050:GYZ983061 HIL983050:HIV983061 HSH983050:HSR983061 ICD983050:ICN983061 ILZ983050:IMJ983061 IVV983050:IWF983061 JFR983050:JGB983061 JPN983050:JPX983061 JZJ983050:JZT983061 KJF983050:KJP983061 KTB983050:KTL983061 LCX983050:LDH983061 LMT983050:LND983061 LWP983050:LWZ983061 MGL983050:MGV983061 MQH983050:MQR983061 NAD983050:NAN983061 NJZ983050:NKJ983061 NTV983050:NUF983061 ODR983050:OEB983061 ONN983050:ONX983061 OXJ983050:OXT983061 PHF983050:PHP983061 PRB983050:PRL983061 QAX983050:QBH983061 QKT983050:QLD983061 QUP983050:QUZ983061 REL983050:REV983061 ROH983050:ROR983061 RYD983050:RYN983061 SHZ983050:SIJ983061 SRV983050:SSF983061 TBR983050:TCB983061 TLN983050:TLX983061 TVJ983050:TVT983061 UFF983050:UFP983061 UPB983050:UPL983061 UYX983050:UZH983061 VIT983050:VJD983061 VSP983050:VSZ983061 WCL983050:WCV983061 WMH983050:WMR983061 WWD983050:WWN983061">
      <formula1>Efectividad</formula1>
    </dataValidation>
    <dataValidation showInputMessage="1" showErrorMessage="1" sqref="AG10:AT21 KC10:KP21 TY10:UL21 ADU10:AEH21 ANQ10:AOD21 AXM10:AXZ21 BHI10:BHV21 BRE10:BRR21 CBA10:CBN21 CKW10:CLJ21 CUS10:CVF21 DEO10:DFB21 DOK10:DOX21 DYG10:DYT21 EIC10:EIP21 ERY10:ESL21 FBU10:FCH21 FLQ10:FMD21 FVM10:FVZ21 GFI10:GFV21 GPE10:GPR21 GZA10:GZN21 HIW10:HJJ21 HSS10:HTF21 ICO10:IDB21 IMK10:IMX21 IWG10:IWT21 JGC10:JGP21 JPY10:JQL21 JZU10:KAH21 KJQ10:KKD21 KTM10:KTZ21 LDI10:LDV21 LNE10:LNR21 LXA10:LXN21 MGW10:MHJ21 MQS10:MRF21 NAO10:NBB21 NKK10:NKX21 NUG10:NUT21 OEC10:OEP21 ONY10:OOL21 OXU10:OYH21 PHQ10:PID21 PRM10:PRZ21 QBI10:QBV21 QLE10:QLR21 QVA10:QVN21 REW10:RFJ21 ROS10:RPF21 RYO10:RZB21 SIK10:SIX21 SSG10:SST21 TCC10:TCP21 TLY10:TML21 TVU10:TWH21 UFQ10:UGD21 UPM10:UPZ21 UZI10:UZV21 VJE10:VJR21 VTA10:VTN21 WCW10:WDJ21 WMS10:WNF21 WWO10:WXB21 AG65546:AT65557 KC65546:KP65557 TY65546:UL65557 ADU65546:AEH65557 ANQ65546:AOD65557 AXM65546:AXZ65557 BHI65546:BHV65557 BRE65546:BRR65557 CBA65546:CBN65557 CKW65546:CLJ65557 CUS65546:CVF65557 DEO65546:DFB65557 DOK65546:DOX65557 DYG65546:DYT65557 EIC65546:EIP65557 ERY65546:ESL65557 FBU65546:FCH65557 FLQ65546:FMD65557 FVM65546:FVZ65557 GFI65546:GFV65557 GPE65546:GPR65557 GZA65546:GZN65557 HIW65546:HJJ65557 HSS65546:HTF65557 ICO65546:IDB65557 IMK65546:IMX65557 IWG65546:IWT65557 JGC65546:JGP65557 JPY65546:JQL65557 JZU65546:KAH65557 KJQ65546:KKD65557 KTM65546:KTZ65557 LDI65546:LDV65557 LNE65546:LNR65557 LXA65546:LXN65557 MGW65546:MHJ65557 MQS65546:MRF65557 NAO65546:NBB65557 NKK65546:NKX65557 NUG65546:NUT65557 OEC65546:OEP65557 ONY65546:OOL65557 OXU65546:OYH65557 PHQ65546:PID65557 PRM65546:PRZ65557 QBI65546:QBV65557 QLE65546:QLR65557 QVA65546:QVN65557 REW65546:RFJ65557 ROS65546:RPF65557 RYO65546:RZB65557 SIK65546:SIX65557 SSG65546:SST65557 TCC65546:TCP65557 TLY65546:TML65557 TVU65546:TWH65557 UFQ65546:UGD65557 UPM65546:UPZ65557 UZI65546:UZV65557 VJE65546:VJR65557 VTA65546:VTN65557 WCW65546:WDJ65557 WMS65546:WNF65557 WWO65546:WXB65557 AG131082:AT131093 KC131082:KP131093 TY131082:UL131093 ADU131082:AEH131093 ANQ131082:AOD131093 AXM131082:AXZ131093 BHI131082:BHV131093 BRE131082:BRR131093 CBA131082:CBN131093 CKW131082:CLJ131093 CUS131082:CVF131093 DEO131082:DFB131093 DOK131082:DOX131093 DYG131082:DYT131093 EIC131082:EIP131093 ERY131082:ESL131093 FBU131082:FCH131093 FLQ131082:FMD131093 FVM131082:FVZ131093 GFI131082:GFV131093 GPE131082:GPR131093 GZA131082:GZN131093 HIW131082:HJJ131093 HSS131082:HTF131093 ICO131082:IDB131093 IMK131082:IMX131093 IWG131082:IWT131093 JGC131082:JGP131093 JPY131082:JQL131093 JZU131082:KAH131093 KJQ131082:KKD131093 KTM131082:KTZ131093 LDI131082:LDV131093 LNE131082:LNR131093 LXA131082:LXN131093 MGW131082:MHJ131093 MQS131082:MRF131093 NAO131082:NBB131093 NKK131082:NKX131093 NUG131082:NUT131093 OEC131082:OEP131093 ONY131082:OOL131093 OXU131082:OYH131093 PHQ131082:PID131093 PRM131082:PRZ131093 QBI131082:QBV131093 QLE131082:QLR131093 QVA131082:QVN131093 REW131082:RFJ131093 ROS131082:RPF131093 RYO131082:RZB131093 SIK131082:SIX131093 SSG131082:SST131093 TCC131082:TCP131093 TLY131082:TML131093 TVU131082:TWH131093 UFQ131082:UGD131093 UPM131082:UPZ131093 UZI131082:UZV131093 VJE131082:VJR131093 VTA131082:VTN131093 WCW131082:WDJ131093 WMS131082:WNF131093 WWO131082:WXB131093 AG196618:AT196629 KC196618:KP196629 TY196618:UL196629 ADU196618:AEH196629 ANQ196618:AOD196629 AXM196618:AXZ196629 BHI196618:BHV196629 BRE196618:BRR196629 CBA196618:CBN196629 CKW196618:CLJ196629 CUS196618:CVF196629 DEO196618:DFB196629 DOK196618:DOX196629 DYG196618:DYT196629 EIC196618:EIP196629 ERY196618:ESL196629 FBU196618:FCH196629 FLQ196618:FMD196629 FVM196618:FVZ196629 GFI196618:GFV196629 GPE196618:GPR196629 GZA196618:GZN196629 HIW196618:HJJ196629 HSS196618:HTF196629 ICO196618:IDB196629 IMK196618:IMX196629 IWG196618:IWT196629 JGC196618:JGP196629 JPY196618:JQL196629 JZU196618:KAH196629 KJQ196618:KKD196629 KTM196618:KTZ196629 LDI196618:LDV196629 LNE196618:LNR196629 LXA196618:LXN196629 MGW196618:MHJ196629 MQS196618:MRF196629 NAO196618:NBB196629 NKK196618:NKX196629 NUG196618:NUT196629 OEC196618:OEP196629 ONY196618:OOL196629 OXU196618:OYH196629 PHQ196618:PID196629 PRM196618:PRZ196629 QBI196618:QBV196629 QLE196618:QLR196629 QVA196618:QVN196629 REW196618:RFJ196629 ROS196618:RPF196629 RYO196618:RZB196629 SIK196618:SIX196629 SSG196618:SST196629 TCC196618:TCP196629 TLY196618:TML196629 TVU196618:TWH196629 UFQ196618:UGD196629 UPM196618:UPZ196629 UZI196618:UZV196629 VJE196618:VJR196629 VTA196618:VTN196629 WCW196618:WDJ196629 WMS196618:WNF196629 WWO196618:WXB196629 AG262154:AT262165 KC262154:KP262165 TY262154:UL262165 ADU262154:AEH262165 ANQ262154:AOD262165 AXM262154:AXZ262165 BHI262154:BHV262165 BRE262154:BRR262165 CBA262154:CBN262165 CKW262154:CLJ262165 CUS262154:CVF262165 DEO262154:DFB262165 DOK262154:DOX262165 DYG262154:DYT262165 EIC262154:EIP262165 ERY262154:ESL262165 FBU262154:FCH262165 FLQ262154:FMD262165 FVM262154:FVZ262165 GFI262154:GFV262165 GPE262154:GPR262165 GZA262154:GZN262165 HIW262154:HJJ262165 HSS262154:HTF262165 ICO262154:IDB262165 IMK262154:IMX262165 IWG262154:IWT262165 JGC262154:JGP262165 JPY262154:JQL262165 JZU262154:KAH262165 KJQ262154:KKD262165 KTM262154:KTZ262165 LDI262154:LDV262165 LNE262154:LNR262165 LXA262154:LXN262165 MGW262154:MHJ262165 MQS262154:MRF262165 NAO262154:NBB262165 NKK262154:NKX262165 NUG262154:NUT262165 OEC262154:OEP262165 ONY262154:OOL262165 OXU262154:OYH262165 PHQ262154:PID262165 PRM262154:PRZ262165 QBI262154:QBV262165 QLE262154:QLR262165 QVA262154:QVN262165 REW262154:RFJ262165 ROS262154:RPF262165 RYO262154:RZB262165 SIK262154:SIX262165 SSG262154:SST262165 TCC262154:TCP262165 TLY262154:TML262165 TVU262154:TWH262165 UFQ262154:UGD262165 UPM262154:UPZ262165 UZI262154:UZV262165 VJE262154:VJR262165 VTA262154:VTN262165 WCW262154:WDJ262165 WMS262154:WNF262165 WWO262154:WXB262165 AG327690:AT327701 KC327690:KP327701 TY327690:UL327701 ADU327690:AEH327701 ANQ327690:AOD327701 AXM327690:AXZ327701 BHI327690:BHV327701 BRE327690:BRR327701 CBA327690:CBN327701 CKW327690:CLJ327701 CUS327690:CVF327701 DEO327690:DFB327701 DOK327690:DOX327701 DYG327690:DYT327701 EIC327690:EIP327701 ERY327690:ESL327701 FBU327690:FCH327701 FLQ327690:FMD327701 FVM327690:FVZ327701 GFI327690:GFV327701 GPE327690:GPR327701 GZA327690:GZN327701 HIW327690:HJJ327701 HSS327690:HTF327701 ICO327690:IDB327701 IMK327690:IMX327701 IWG327690:IWT327701 JGC327690:JGP327701 JPY327690:JQL327701 JZU327690:KAH327701 KJQ327690:KKD327701 KTM327690:KTZ327701 LDI327690:LDV327701 LNE327690:LNR327701 LXA327690:LXN327701 MGW327690:MHJ327701 MQS327690:MRF327701 NAO327690:NBB327701 NKK327690:NKX327701 NUG327690:NUT327701 OEC327690:OEP327701 ONY327690:OOL327701 OXU327690:OYH327701 PHQ327690:PID327701 PRM327690:PRZ327701 QBI327690:QBV327701 QLE327690:QLR327701 QVA327690:QVN327701 REW327690:RFJ327701 ROS327690:RPF327701 RYO327690:RZB327701 SIK327690:SIX327701 SSG327690:SST327701 TCC327690:TCP327701 TLY327690:TML327701 TVU327690:TWH327701 UFQ327690:UGD327701 UPM327690:UPZ327701 UZI327690:UZV327701 VJE327690:VJR327701 VTA327690:VTN327701 WCW327690:WDJ327701 WMS327690:WNF327701 WWO327690:WXB327701 AG393226:AT393237 KC393226:KP393237 TY393226:UL393237 ADU393226:AEH393237 ANQ393226:AOD393237 AXM393226:AXZ393237 BHI393226:BHV393237 BRE393226:BRR393237 CBA393226:CBN393237 CKW393226:CLJ393237 CUS393226:CVF393237 DEO393226:DFB393237 DOK393226:DOX393237 DYG393226:DYT393237 EIC393226:EIP393237 ERY393226:ESL393237 FBU393226:FCH393237 FLQ393226:FMD393237 FVM393226:FVZ393237 GFI393226:GFV393237 GPE393226:GPR393237 GZA393226:GZN393237 HIW393226:HJJ393237 HSS393226:HTF393237 ICO393226:IDB393237 IMK393226:IMX393237 IWG393226:IWT393237 JGC393226:JGP393237 JPY393226:JQL393237 JZU393226:KAH393237 KJQ393226:KKD393237 KTM393226:KTZ393237 LDI393226:LDV393237 LNE393226:LNR393237 LXA393226:LXN393237 MGW393226:MHJ393237 MQS393226:MRF393237 NAO393226:NBB393237 NKK393226:NKX393237 NUG393226:NUT393237 OEC393226:OEP393237 ONY393226:OOL393237 OXU393226:OYH393237 PHQ393226:PID393237 PRM393226:PRZ393237 QBI393226:QBV393237 QLE393226:QLR393237 QVA393226:QVN393237 REW393226:RFJ393237 ROS393226:RPF393237 RYO393226:RZB393237 SIK393226:SIX393237 SSG393226:SST393237 TCC393226:TCP393237 TLY393226:TML393237 TVU393226:TWH393237 UFQ393226:UGD393237 UPM393226:UPZ393237 UZI393226:UZV393237 VJE393226:VJR393237 VTA393226:VTN393237 WCW393226:WDJ393237 WMS393226:WNF393237 WWO393226:WXB393237 AG458762:AT458773 KC458762:KP458773 TY458762:UL458773 ADU458762:AEH458773 ANQ458762:AOD458773 AXM458762:AXZ458773 BHI458762:BHV458773 BRE458762:BRR458773 CBA458762:CBN458773 CKW458762:CLJ458773 CUS458762:CVF458773 DEO458762:DFB458773 DOK458762:DOX458773 DYG458762:DYT458773 EIC458762:EIP458773 ERY458762:ESL458773 FBU458762:FCH458773 FLQ458762:FMD458773 FVM458762:FVZ458773 GFI458762:GFV458773 GPE458762:GPR458773 GZA458762:GZN458773 HIW458762:HJJ458773 HSS458762:HTF458773 ICO458762:IDB458773 IMK458762:IMX458773 IWG458762:IWT458773 JGC458762:JGP458773 JPY458762:JQL458773 JZU458762:KAH458773 KJQ458762:KKD458773 KTM458762:KTZ458773 LDI458762:LDV458773 LNE458762:LNR458773 LXA458762:LXN458773 MGW458762:MHJ458773 MQS458762:MRF458773 NAO458762:NBB458773 NKK458762:NKX458773 NUG458762:NUT458773 OEC458762:OEP458773 ONY458762:OOL458773 OXU458762:OYH458773 PHQ458762:PID458773 PRM458762:PRZ458773 QBI458762:QBV458773 QLE458762:QLR458773 QVA458762:QVN458773 REW458762:RFJ458773 ROS458762:RPF458773 RYO458762:RZB458773 SIK458762:SIX458773 SSG458762:SST458773 TCC458762:TCP458773 TLY458762:TML458773 TVU458762:TWH458773 UFQ458762:UGD458773 UPM458762:UPZ458773 UZI458762:UZV458773 VJE458762:VJR458773 VTA458762:VTN458773 WCW458762:WDJ458773 WMS458762:WNF458773 WWO458762:WXB458773 AG524298:AT524309 KC524298:KP524309 TY524298:UL524309 ADU524298:AEH524309 ANQ524298:AOD524309 AXM524298:AXZ524309 BHI524298:BHV524309 BRE524298:BRR524309 CBA524298:CBN524309 CKW524298:CLJ524309 CUS524298:CVF524309 DEO524298:DFB524309 DOK524298:DOX524309 DYG524298:DYT524309 EIC524298:EIP524309 ERY524298:ESL524309 FBU524298:FCH524309 FLQ524298:FMD524309 FVM524298:FVZ524309 GFI524298:GFV524309 GPE524298:GPR524309 GZA524298:GZN524309 HIW524298:HJJ524309 HSS524298:HTF524309 ICO524298:IDB524309 IMK524298:IMX524309 IWG524298:IWT524309 JGC524298:JGP524309 JPY524298:JQL524309 JZU524298:KAH524309 KJQ524298:KKD524309 KTM524298:KTZ524309 LDI524298:LDV524309 LNE524298:LNR524309 LXA524298:LXN524309 MGW524298:MHJ524309 MQS524298:MRF524309 NAO524298:NBB524309 NKK524298:NKX524309 NUG524298:NUT524309 OEC524298:OEP524309 ONY524298:OOL524309 OXU524298:OYH524309 PHQ524298:PID524309 PRM524298:PRZ524309 QBI524298:QBV524309 QLE524298:QLR524309 QVA524298:QVN524309 REW524298:RFJ524309 ROS524298:RPF524309 RYO524298:RZB524309 SIK524298:SIX524309 SSG524298:SST524309 TCC524298:TCP524309 TLY524298:TML524309 TVU524298:TWH524309 UFQ524298:UGD524309 UPM524298:UPZ524309 UZI524298:UZV524309 VJE524298:VJR524309 VTA524298:VTN524309 WCW524298:WDJ524309 WMS524298:WNF524309 WWO524298:WXB524309 AG589834:AT589845 KC589834:KP589845 TY589834:UL589845 ADU589834:AEH589845 ANQ589834:AOD589845 AXM589834:AXZ589845 BHI589834:BHV589845 BRE589834:BRR589845 CBA589834:CBN589845 CKW589834:CLJ589845 CUS589834:CVF589845 DEO589834:DFB589845 DOK589834:DOX589845 DYG589834:DYT589845 EIC589834:EIP589845 ERY589834:ESL589845 FBU589834:FCH589845 FLQ589834:FMD589845 FVM589834:FVZ589845 GFI589834:GFV589845 GPE589834:GPR589845 GZA589834:GZN589845 HIW589834:HJJ589845 HSS589834:HTF589845 ICO589834:IDB589845 IMK589834:IMX589845 IWG589834:IWT589845 JGC589834:JGP589845 JPY589834:JQL589845 JZU589834:KAH589845 KJQ589834:KKD589845 KTM589834:KTZ589845 LDI589834:LDV589845 LNE589834:LNR589845 LXA589834:LXN589845 MGW589834:MHJ589845 MQS589834:MRF589845 NAO589834:NBB589845 NKK589834:NKX589845 NUG589834:NUT589845 OEC589834:OEP589845 ONY589834:OOL589845 OXU589834:OYH589845 PHQ589834:PID589845 PRM589834:PRZ589845 QBI589834:QBV589845 QLE589834:QLR589845 QVA589834:QVN589845 REW589834:RFJ589845 ROS589834:RPF589845 RYO589834:RZB589845 SIK589834:SIX589845 SSG589834:SST589845 TCC589834:TCP589845 TLY589834:TML589845 TVU589834:TWH589845 UFQ589834:UGD589845 UPM589834:UPZ589845 UZI589834:UZV589845 VJE589834:VJR589845 VTA589834:VTN589845 WCW589834:WDJ589845 WMS589834:WNF589845 WWO589834:WXB589845 AG655370:AT655381 KC655370:KP655381 TY655370:UL655381 ADU655370:AEH655381 ANQ655370:AOD655381 AXM655370:AXZ655381 BHI655370:BHV655381 BRE655370:BRR655381 CBA655370:CBN655381 CKW655370:CLJ655381 CUS655370:CVF655381 DEO655370:DFB655381 DOK655370:DOX655381 DYG655370:DYT655381 EIC655370:EIP655381 ERY655370:ESL655381 FBU655370:FCH655381 FLQ655370:FMD655381 FVM655370:FVZ655381 GFI655370:GFV655381 GPE655370:GPR655381 GZA655370:GZN655381 HIW655370:HJJ655381 HSS655370:HTF655381 ICO655370:IDB655381 IMK655370:IMX655381 IWG655370:IWT655381 JGC655370:JGP655381 JPY655370:JQL655381 JZU655370:KAH655381 KJQ655370:KKD655381 KTM655370:KTZ655381 LDI655370:LDV655381 LNE655370:LNR655381 LXA655370:LXN655381 MGW655370:MHJ655381 MQS655370:MRF655381 NAO655370:NBB655381 NKK655370:NKX655381 NUG655370:NUT655381 OEC655370:OEP655381 ONY655370:OOL655381 OXU655370:OYH655381 PHQ655370:PID655381 PRM655370:PRZ655381 QBI655370:QBV655381 QLE655370:QLR655381 QVA655370:QVN655381 REW655370:RFJ655381 ROS655370:RPF655381 RYO655370:RZB655381 SIK655370:SIX655381 SSG655370:SST655381 TCC655370:TCP655381 TLY655370:TML655381 TVU655370:TWH655381 UFQ655370:UGD655381 UPM655370:UPZ655381 UZI655370:UZV655381 VJE655370:VJR655381 VTA655370:VTN655381 WCW655370:WDJ655381 WMS655370:WNF655381 WWO655370:WXB655381 AG720906:AT720917 KC720906:KP720917 TY720906:UL720917 ADU720906:AEH720917 ANQ720906:AOD720917 AXM720906:AXZ720917 BHI720906:BHV720917 BRE720906:BRR720917 CBA720906:CBN720917 CKW720906:CLJ720917 CUS720906:CVF720917 DEO720906:DFB720917 DOK720906:DOX720917 DYG720906:DYT720917 EIC720906:EIP720917 ERY720906:ESL720917 FBU720906:FCH720917 FLQ720906:FMD720917 FVM720906:FVZ720917 GFI720906:GFV720917 GPE720906:GPR720917 GZA720906:GZN720917 HIW720906:HJJ720917 HSS720906:HTF720917 ICO720906:IDB720917 IMK720906:IMX720917 IWG720906:IWT720917 JGC720906:JGP720917 JPY720906:JQL720917 JZU720906:KAH720917 KJQ720906:KKD720917 KTM720906:KTZ720917 LDI720906:LDV720917 LNE720906:LNR720917 LXA720906:LXN720917 MGW720906:MHJ720917 MQS720906:MRF720917 NAO720906:NBB720917 NKK720906:NKX720917 NUG720906:NUT720917 OEC720906:OEP720917 ONY720906:OOL720917 OXU720906:OYH720917 PHQ720906:PID720917 PRM720906:PRZ720917 QBI720906:QBV720917 QLE720906:QLR720917 QVA720906:QVN720917 REW720906:RFJ720917 ROS720906:RPF720917 RYO720906:RZB720917 SIK720906:SIX720917 SSG720906:SST720917 TCC720906:TCP720917 TLY720906:TML720917 TVU720906:TWH720917 UFQ720906:UGD720917 UPM720906:UPZ720917 UZI720906:UZV720917 VJE720906:VJR720917 VTA720906:VTN720917 WCW720906:WDJ720917 WMS720906:WNF720917 WWO720906:WXB720917 AG786442:AT786453 KC786442:KP786453 TY786442:UL786453 ADU786442:AEH786453 ANQ786442:AOD786453 AXM786442:AXZ786453 BHI786442:BHV786453 BRE786442:BRR786453 CBA786442:CBN786453 CKW786442:CLJ786453 CUS786442:CVF786453 DEO786442:DFB786453 DOK786442:DOX786453 DYG786442:DYT786453 EIC786442:EIP786453 ERY786442:ESL786453 FBU786442:FCH786453 FLQ786442:FMD786453 FVM786442:FVZ786453 GFI786442:GFV786453 GPE786442:GPR786453 GZA786442:GZN786453 HIW786442:HJJ786453 HSS786442:HTF786453 ICO786442:IDB786453 IMK786442:IMX786453 IWG786442:IWT786453 JGC786442:JGP786453 JPY786442:JQL786453 JZU786442:KAH786453 KJQ786442:KKD786453 KTM786442:KTZ786453 LDI786442:LDV786453 LNE786442:LNR786453 LXA786442:LXN786453 MGW786442:MHJ786453 MQS786442:MRF786453 NAO786442:NBB786453 NKK786442:NKX786453 NUG786442:NUT786453 OEC786442:OEP786453 ONY786442:OOL786453 OXU786442:OYH786453 PHQ786442:PID786453 PRM786442:PRZ786453 QBI786442:QBV786453 QLE786442:QLR786453 QVA786442:QVN786453 REW786442:RFJ786453 ROS786442:RPF786453 RYO786442:RZB786453 SIK786442:SIX786453 SSG786442:SST786453 TCC786442:TCP786453 TLY786442:TML786453 TVU786442:TWH786453 UFQ786442:UGD786453 UPM786442:UPZ786453 UZI786442:UZV786453 VJE786442:VJR786453 VTA786442:VTN786453 WCW786442:WDJ786453 WMS786442:WNF786453 WWO786442:WXB786453 AG851978:AT851989 KC851978:KP851989 TY851978:UL851989 ADU851978:AEH851989 ANQ851978:AOD851989 AXM851978:AXZ851989 BHI851978:BHV851989 BRE851978:BRR851989 CBA851978:CBN851989 CKW851978:CLJ851989 CUS851978:CVF851989 DEO851978:DFB851989 DOK851978:DOX851989 DYG851978:DYT851989 EIC851978:EIP851989 ERY851978:ESL851989 FBU851978:FCH851989 FLQ851978:FMD851989 FVM851978:FVZ851989 GFI851978:GFV851989 GPE851978:GPR851989 GZA851978:GZN851989 HIW851978:HJJ851989 HSS851978:HTF851989 ICO851978:IDB851989 IMK851978:IMX851989 IWG851978:IWT851989 JGC851978:JGP851989 JPY851978:JQL851989 JZU851978:KAH851989 KJQ851978:KKD851989 KTM851978:KTZ851989 LDI851978:LDV851989 LNE851978:LNR851989 LXA851978:LXN851989 MGW851978:MHJ851989 MQS851978:MRF851989 NAO851978:NBB851989 NKK851978:NKX851989 NUG851978:NUT851989 OEC851978:OEP851989 ONY851978:OOL851989 OXU851978:OYH851989 PHQ851978:PID851989 PRM851978:PRZ851989 QBI851978:QBV851989 QLE851978:QLR851989 QVA851978:QVN851989 REW851978:RFJ851989 ROS851978:RPF851989 RYO851978:RZB851989 SIK851978:SIX851989 SSG851978:SST851989 TCC851978:TCP851989 TLY851978:TML851989 TVU851978:TWH851989 UFQ851978:UGD851989 UPM851978:UPZ851989 UZI851978:UZV851989 VJE851978:VJR851989 VTA851978:VTN851989 WCW851978:WDJ851989 WMS851978:WNF851989 WWO851978:WXB851989 AG917514:AT917525 KC917514:KP917525 TY917514:UL917525 ADU917514:AEH917525 ANQ917514:AOD917525 AXM917514:AXZ917525 BHI917514:BHV917525 BRE917514:BRR917525 CBA917514:CBN917525 CKW917514:CLJ917525 CUS917514:CVF917525 DEO917514:DFB917525 DOK917514:DOX917525 DYG917514:DYT917525 EIC917514:EIP917525 ERY917514:ESL917525 FBU917514:FCH917525 FLQ917514:FMD917525 FVM917514:FVZ917525 GFI917514:GFV917525 GPE917514:GPR917525 GZA917514:GZN917525 HIW917514:HJJ917525 HSS917514:HTF917525 ICO917514:IDB917525 IMK917514:IMX917525 IWG917514:IWT917525 JGC917514:JGP917525 JPY917514:JQL917525 JZU917514:KAH917525 KJQ917514:KKD917525 KTM917514:KTZ917525 LDI917514:LDV917525 LNE917514:LNR917525 LXA917514:LXN917525 MGW917514:MHJ917525 MQS917514:MRF917525 NAO917514:NBB917525 NKK917514:NKX917525 NUG917514:NUT917525 OEC917514:OEP917525 ONY917514:OOL917525 OXU917514:OYH917525 PHQ917514:PID917525 PRM917514:PRZ917525 QBI917514:QBV917525 QLE917514:QLR917525 QVA917514:QVN917525 REW917514:RFJ917525 ROS917514:RPF917525 RYO917514:RZB917525 SIK917514:SIX917525 SSG917514:SST917525 TCC917514:TCP917525 TLY917514:TML917525 TVU917514:TWH917525 UFQ917514:UGD917525 UPM917514:UPZ917525 UZI917514:UZV917525 VJE917514:VJR917525 VTA917514:VTN917525 WCW917514:WDJ917525 WMS917514:WNF917525 WWO917514:WXB917525 AG983050:AT983061 KC983050:KP983061 TY983050:UL983061 ADU983050:AEH983061 ANQ983050:AOD983061 AXM983050:AXZ983061 BHI983050:BHV983061 BRE983050:BRR983061 CBA983050:CBN983061 CKW983050:CLJ983061 CUS983050:CVF983061 DEO983050:DFB983061 DOK983050:DOX983061 DYG983050:DYT983061 EIC983050:EIP983061 ERY983050:ESL983061 FBU983050:FCH983061 FLQ983050:FMD983061 FVM983050:FVZ983061 GFI983050:GFV983061 GPE983050:GPR983061 GZA983050:GZN983061 HIW983050:HJJ983061 HSS983050:HTF983061 ICO983050:IDB983061 IMK983050:IMX983061 IWG983050:IWT983061 JGC983050:JGP983061 JPY983050:JQL983061 JZU983050:KAH983061 KJQ983050:KKD983061 KTM983050:KTZ983061 LDI983050:LDV983061 LNE983050:LNR983061 LXA983050:LXN983061 MGW983050:MHJ983061 MQS983050:MRF983061 NAO983050:NBB983061 NKK983050:NKX983061 NUG983050:NUT983061 OEC983050:OEP983061 ONY983050:OOL983061 OXU983050:OYH983061 PHQ983050:PID983061 PRM983050:PRZ983061 QBI983050:QBV983061 QLE983050:QLR983061 QVA983050:QVN983061 REW983050:RFJ983061 ROS983050:RPF983061 RYO983050:RZB983061 SIK983050:SIX983061 SSG983050:SST983061 TCC983050:TCP983061 TLY983050:TML983061 TVU983050:TWH983061 UFQ983050:UGD983061 UPM983050:UPZ983061 UZI983050:UZV983061 VJE983050:VJR983061 VTA983050:VTN983061 WCW983050:WDJ983061 WMS983050:WNF983061 WWO983050:WXB983061"/>
    <dataValidation type="list" allowBlank="1" showInputMessage="1" showErrorMessage="1" sqref="M10:N21 JI10:JJ21 TE10:TF21 ADA10:ADB21 AMW10:AMX21 AWS10:AWT21 BGO10:BGP21 BQK10:BQL21 CAG10:CAH21 CKC10:CKD21 CTY10:CTZ21 DDU10:DDV21 DNQ10:DNR21 DXM10:DXN21 EHI10:EHJ21 ERE10:ERF21 FBA10:FBB21 FKW10:FKX21 FUS10:FUT21 GEO10:GEP21 GOK10:GOL21 GYG10:GYH21 HIC10:HID21 HRY10:HRZ21 IBU10:IBV21 ILQ10:ILR21 IVM10:IVN21 JFI10:JFJ21 JPE10:JPF21 JZA10:JZB21 KIW10:KIX21 KSS10:KST21 LCO10:LCP21 LMK10:LML21 LWG10:LWH21 MGC10:MGD21 MPY10:MPZ21 MZU10:MZV21 NJQ10:NJR21 NTM10:NTN21 ODI10:ODJ21 ONE10:ONF21 OXA10:OXB21 PGW10:PGX21 PQS10:PQT21 QAO10:QAP21 QKK10:QKL21 QUG10:QUH21 REC10:RED21 RNY10:RNZ21 RXU10:RXV21 SHQ10:SHR21 SRM10:SRN21 TBI10:TBJ21 TLE10:TLF21 TVA10:TVB21 UEW10:UEX21 UOS10:UOT21 UYO10:UYP21 VIK10:VIL21 VSG10:VSH21 WCC10:WCD21 WLY10:WLZ21 WVU10:WVV21 M65546:N65557 JI65546:JJ65557 TE65546:TF65557 ADA65546:ADB65557 AMW65546:AMX65557 AWS65546:AWT65557 BGO65546:BGP65557 BQK65546:BQL65557 CAG65546:CAH65557 CKC65546:CKD65557 CTY65546:CTZ65557 DDU65546:DDV65557 DNQ65546:DNR65557 DXM65546:DXN65557 EHI65546:EHJ65557 ERE65546:ERF65557 FBA65546:FBB65557 FKW65546:FKX65557 FUS65546:FUT65557 GEO65546:GEP65557 GOK65546:GOL65557 GYG65546:GYH65557 HIC65546:HID65557 HRY65546:HRZ65557 IBU65546:IBV65557 ILQ65546:ILR65557 IVM65546:IVN65557 JFI65546:JFJ65557 JPE65546:JPF65557 JZA65546:JZB65557 KIW65546:KIX65557 KSS65546:KST65557 LCO65546:LCP65557 LMK65546:LML65557 LWG65546:LWH65557 MGC65546:MGD65557 MPY65546:MPZ65557 MZU65546:MZV65557 NJQ65546:NJR65557 NTM65546:NTN65557 ODI65546:ODJ65557 ONE65546:ONF65557 OXA65546:OXB65557 PGW65546:PGX65557 PQS65546:PQT65557 QAO65546:QAP65557 QKK65546:QKL65557 QUG65546:QUH65557 REC65546:RED65557 RNY65546:RNZ65557 RXU65546:RXV65557 SHQ65546:SHR65557 SRM65546:SRN65557 TBI65546:TBJ65557 TLE65546:TLF65557 TVA65546:TVB65557 UEW65546:UEX65557 UOS65546:UOT65557 UYO65546:UYP65557 VIK65546:VIL65557 VSG65546:VSH65557 WCC65546:WCD65557 WLY65546:WLZ65557 WVU65546:WVV65557 M131082:N131093 JI131082:JJ131093 TE131082:TF131093 ADA131082:ADB131093 AMW131082:AMX131093 AWS131082:AWT131093 BGO131082:BGP131093 BQK131082:BQL131093 CAG131082:CAH131093 CKC131082:CKD131093 CTY131082:CTZ131093 DDU131082:DDV131093 DNQ131082:DNR131093 DXM131082:DXN131093 EHI131082:EHJ131093 ERE131082:ERF131093 FBA131082:FBB131093 FKW131082:FKX131093 FUS131082:FUT131093 GEO131082:GEP131093 GOK131082:GOL131093 GYG131082:GYH131093 HIC131082:HID131093 HRY131082:HRZ131093 IBU131082:IBV131093 ILQ131082:ILR131093 IVM131082:IVN131093 JFI131082:JFJ131093 JPE131082:JPF131093 JZA131082:JZB131093 KIW131082:KIX131093 KSS131082:KST131093 LCO131082:LCP131093 LMK131082:LML131093 LWG131082:LWH131093 MGC131082:MGD131093 MPY131082:MPZ131093 MZU131082:MZV131093 NJQ131082:NJR131093 NTM131082:NTN131093 ODI131082:ODJ131093 ONE131082:ONF131093 OXA131082:OXB131093 PGW131082:PGX131093 PQS131082:PQT131093 QAO131082:QAP131093 QKK131082:QKL131093 QUG131082:QUH131093 REC131082:RED131093 RNY131082:RNZ131093 RXU131082:RXV131093 SHQ131082:SHR131093 SRM131082:SRN131093 TBI131082:TBJ131093 TLE131082:TLF131093 TVA131082:TVB131093 UEW131082:UEX131093 UOS131082:UOT131093 UYO131082:UYP131093 VIK131082:VIL131093 VSG131082:VSH131093 WCC131082:WCD131093 WLY131082:WLZ131093 WVU131082:WVV131093 M196618:N196629 JI196618:JJ196629 TE196618:TF196629 ADA196618:ADB196629 AMW196618:AMX196629 AWS196618:AWT196629 BGO196618:BGP196629 BQK196618:BQL196629 CAG196618:CAH196629 CKC196618:CKD196629 CTY196618:CTZ196629 DDU196618:DDV196629 DNQ196618:DNR196629 DXM196618:DXN196629 EHI196618:EHJ196629 ERE196618:ERF196629 FBA196618:FBB196629 FKW196618:FKX196629 FUS196618:FUT196629 GEO196618:GEP196629 GOK196618:GOL196629 GYG196618:GYH196629 HIC196618:HID196629 HRY196618:HRZ196629 IBU196618:IBV196629 ILQ196618:ILR196629 IVM196618:IVN196629 JFI196618:JFJ196629 JPE196618:JPF196629 JZA196618:JZB196629 KIW196618:KIX196629 KSS196618:KST196629 LCO196618:LCP196629 LMK196618:LML196629 LWG196618:LWH196629 MGC196618:MGD196629 MPY196618:MPZ196629 MZU196618:MZV196629 NJQ196618:NJR196629 NTM196618:NTN196629 ODI196618:ODJ196629 ONE196618:ONF196629 OXA196618:OXB196629 PGW196618:PGX196629 PQS196618:PQT196629 QAO196618:QAP196629 QKK196618:QKL196629 QUG196618:QUH196629 REC196618:RED196629 RNY196618:RNZ196629 RXU196618:RXV196629 SHQ196618:SHR196629 SRM196618:SRN196629 TBI196618:TBJ196629 TLE196618:TLF196629 TVA196618:TVB196629 UEW196618:UEX196629 UOS196618:UOT196629 UYO196618:UYP196629 VIK196618:VIL196629 VSG196618:VSH196629 WCC196618:WCD196629 WLY196618:WLZ196629 WVU196618:WVV196629 M262154:N262165 JI262154:JJ262165 TE262154:TF262165 ADA262154:ADB262165 AMW262154:AMX262165 AWS262154:AWT262165 BGO262154:BGP262165 BQK262154:BQL262165 CAG262154:CAH262165 CKC262154:CKD262165 CTY262154:CTZ262165 DDU262154:DDV262165 DNQ262154:DNR262165 DXM262154:DXN262165 EHI262154:EHJ262165 ERE262154:ERF262165 FBA262154:FBB262165 FKW262154:FKX262165 FUS262154:FUT262165 GEO262154:GEP262165 GOK262154:GOL262165 GYG262154:GYH262165 HIC262154:HID262165 HRY262154:HRZ262165 IBU262154:IBV262165 ILQ262154:ILR262165 IVM262154:IVN262165 JFI262154:JFJ262165 JPE262154:JPF262165 JZA262154:JZB262165 KIW262154:KIX262165 KSS262154:KST262165 LCO262154:LCP262165 LMK262154:LML262165 LWG262154:LWH262165 MGC262154:MGD262165 MPY262154:MPZ262165 MZU262154:MZV262165 NJQ262154:NJR262165 NTM262154:NTN262165 ODI262154:ODJ262165 ONE262154:ONF262165 OXA262154:OXB262165 PGW262154:PGX262165 PQS262154:PQT262165 QAO262154:QAP262165 QKK262154:QKL262165 QUG262154:QUH262165 REC262154:RED262165 RNY262154:RNZ262165 RXU262154:RXV262165 SHQ262154:SHR262165 SRM262154:SRN262165 TBI262154:TBJ262165 TLE262154:TLF262165 TVA262154:TVB262165 UEW262154:UEX262165 UOS262154:UOT262165 UYO262154:UYP262165 VIK262154:VIL262165 VSG262154:VSH262165 WCC262154:WCD262165 WLY262154:WLZ262165 WVU262154:WVV262165 M327690:N327701 JI327690:JJ327701 TE327690:TF327701 ADA327690:ADB327701 AMW327690:AMX327701 AWS327690:AWT327701 BGO327690:BGP327701 BQK327690:BQL327701 CAG327690:CAH327701 CKC327690:CKD327701 CTY327690:CTZ327701 DDU327690:DDV327701 DNQ327690:DNR327701 DXM327690:DXN327701 EHI327690:EHJ327701 ERE327690:ERF327701 FBA327690:FBB327701 FKW327690:FKX327701 FUS327690:FUT327701 GEO327690:GEP327701 GOK327690:GOL327701 GYG327690:GYH327701 HIC327690:HID327701 HRY327690:HRZ327701 IBU327690:IBV327701 ILQ327690:ILR327701 IVM327690:IVN327701 JFI327690:JFJ327701 JPE327690:JPF327701 JZA327690:JZB327701 KIW327690:KIX327701 KSS327690:KST327701 LCO327690:LCP327701 LMK327690:LML327701 LWG327690:LWH327701 MGC327690:MGD327701 MPY327690:MPZ327701 MZU327690:MZV327701 NJQ327690:NJR327701 NTM327690:NTN327701 ODI327690:ODJ327701 ONE327690:ONF327701 OXA327690:OXB327701 PGW327690:PGX327701 PQS327690:PQT327701 QAO327690:QAP327701 QKK327690:QKL327701 QUG327690:QUH327701 REC327690:RED327701 RNY327690:RNZ327701 RXU327690:RXV327701 SHQ327690:SHR327701 SRM327690:SRN327701 TBI327690:TBJ327701 TLE327690:TLF327701 TVA327690:TVB327701 UEW327690:UEX327701 UOS327690:UOT327701 UYO327690:UYP327701 VIK327690:VIL327701 VSG327690:VSH327701 WCC327690:WCD327701 WLY327690:WLZ327701 WVU327690:WVV327701 M393226:N393237 JI393226:JJ393237 TE393226:TF393237 ADA393226:ADB393237 AMW393226:AMX393237 AWS393226:AWT393237 BGO393226:BGP393237 BQK393226:BQL393237 CAG393226:CAH393237 CKC393226:CKD393237 CTY393226:CTZ393237 DDU393226:DDV393237 DNQ393226:DNR393237 DXM393226:DXN393237 EHI393226:EHJ393237 ERE393226:ERF393237 FBA393226:FBB393237 FKW393226:FKX393237 FUS393226:FUT393237 GEO393226:GEP393237 GOK393226:GOL393237 GYG393226:GYH393237 HIC393226:HID393237 HRY393226:HRZ393237 IBU393226:IBV393237 ILQ393226:ILR393237 IVM393226:IVN393237 JFI393226:JFJ393237 JPE393226:JPF393237 JZA393226:JZB393237 KIW393226:KIX393237 KSS393226:KST393237 LCO393226:LCP393237 LMK393226:LML393237 LWG393226:LWH393237 MGC393226:MGD393237 MPY393226:MPZ393237 MZU393226:MZV393237 NJQ393226:NJR393237 NTM393226:NTN393237 ODI393226:ODJ393237 ONE393226:ONF393237 OXA393226:OXB393237 PGW393226:PGX393237 PQS393226:PQT393237 QAO393226:QAP393237 QKK393226:QKL393237 QUG393226:QUH393237 REC393226:RED393237 RNY393226:RNZ393237 RXU393226:RXV393237 SHQ393226:SHR393237 SRM393226:SRN393237 TBI393226:TBJ393237 TLE393226:TLF393237 TVA393226:TVB393237 UEW393226:UEX393237 UOS393226:UOT393237 UYO393226:UYP393237 VIK393226:VIL393237 VSG393226:VSH393237 WCC393226:WCD393237 WLY393226:WLZ393237 WVU393226:WVV393237 M458762:N458773 JI458762:JJ458773 TE458762:TF458773 ADA458762:ADB458773 AMW458762:AMX458773 AWS458762:AWT458773 BGO458762:BGP458773 BQK458762:BQL458773 CAG458762:CAH458773 CKC458762:CKD458773 CTY458762:CTZ458773 DDU458762:DDV458773 DNQ458762:DNR458773 DXM458762:DXN458773 EHI458762:EHJ458773 ERE458762:ERF458773 FBA458762:FBB458773 FKW458762:FKX458773 FUS458762:FUT458773 GEO458762:GEP458773 GOK458762:GOL458773 GYG458762:GYH458773 HIC458762:HID458773 HRY458762:HRZ458773 IBU458762:IBV458773 ILQ458762:ILR458773 IVM458762:IVN458773 JFI458762:JFJ458773 JPE458762:JPF458773 JZA458762:JZB458773 KIW458762:KIX458773 KSS458762:KST458773 LCO458762:LCP458773 LMK458762:LML458773 LWG458762:LWH458773 MGC458762:MGD458773 MPY458762:MPZ458773 MZU458762:MZV458773 NJQ458762:NJR458773 NTM458762:NTN458773 ODI458762:ODJ458773 ONE458762:ONF458773 OXA458762:OXB458773 PGW458762:PGX458773 PQS458762:PQT458773 QAO458762:QAP458773 QKK458762:QKL458773 QUG458762:QUH458773 REC458762:RED458773 RNY458762:RNZ458773 RXU458762:RXV458773 SHQ458762:SHR458773 SRM458762:SRN458773 TBI458762:TBJ458773 TLE458762:TLF458773 TVA458762:TVB458773 UEW458762:UEX458773 UOS458762:UOT458773 UYO458762:UYP458773 VIK458762:VIL458773 VSG458762:VSH458773 WCC458762:WCD458773 WLY458762:WLZ458773 WVU458762:WVV458773 M524298:N524309 JI524298:JJ524309 TE524298:TF524309 ADA524298:ADB524309 AMW524298:AMX524309 AWS524298:AWT524309 BGO524298:BGP524309 BQK524298:BQL524309 CAG524298:CAH524309 CKC524298:CKD524309 CTY524298:CTZ524309 DDU524298:DDV524309 DNQ524298:DNR524309 DXM524298:DXN524309 EHI524298:EHJ524309 ERE524298:ERF524309 FBA524298:FBB524309 FKW524298:FKX524309 FUS524298:FUT524309 GEO524298:GEP524309 GOK524298:GOL524309 GYG524298:GYH524309 HIC524298:HID524309 HRY524298:HRZ524309 IBU524298:IBV524309 ILQ524298:ILR524309 IVM524298:IVN524309 JFI524298:JFJ524309 JPE524298:JPF524309 JZA524298:JZB524309 KIW524298:KIX524309 KSS524298:KST524309 LCO524298:LCP524309 LMK524298:LML524309 LWG524298:LWH524309 MGC524298:MGD524309 MPY524298:MPZ524309 MZU524298:MZV524309 NJQ524298:NJR524309 NTM524298:NTN524309 ODI524298:ODJ524309 ONE524298:ONF524309 OXA524298:OXB524309 PGW524298:PGX524309 PQS524298:PQT524309 QAO524298:QAP524309 QKK524298:QKL524309 QUG524298:QUH524309 REC524298:RED524309 RNY524298:RNZ524309 RXU524298:RXV524309 SHQ524298:SHR524309 SRM524298:SRN524309 TBI524298:TBJ524309 TLE524298:TLF524309 TVA524298:TVB524309 UEW524298:UEX524309 UOS524298:UOT524309 UYO524298:UYP524309 VIK524298:VIL524309 VSG524298:VSH524309 WCC524298:WCD524309 WLY524298:WLZ524309 WVU524298:WVV524309 M589834:N589845 JI589834:JJ589845 TE589834:TF589845 ADA589834:ADB589845 AMW589834:AMX589845 AWS589834:AWT589845 BGO589834:BGP589845 BQK589834:BQL589845 CAG589834:CAH589845 CKC589834:CKD589845 CTY589834:CTZ589845 DDU589834:DDV589845 DNQ589834:DNR589845 DXM589834:DXN589845 EHI589834:EHJ589845 ERE589834:ERF589845 FBA589834:FBB589845 FKW589834:FKX589845 FUS589834:FUT589845 GEO589834:GEP589845 GOK589834:GOL589845 GYG589834:GYH589845 HIC589834:HID589845 HRY589834:HRZ589845 IBU589834:IBV589845 ILQ589834:ILR589845 IVM589834:IVN589845 JFI589834:JFJ589845 JPE589834:JPF589845 JZA589834:JZB589845 KIW589834:KIX589845 KSS589834:KST589845 LCO589834:LCP589845 LMK589834:LML589845 LWG589834:LWH589845 MGC589834:MGD589845 MPY589834:MPZ589845 MZU589834:MZV589845 NJQ589834:NJR589845 NTM589834:NTN589845 ODI589834:ODJ589845 ONE589834:ONF589845 OXA589834:OXB589845 PGW589834:PGX589845 PQS589834:PQT589845 QAO589834:QAP589845 QKK589834:QKL589845 QUG589834:QUH589845 REC589834:RED589845 RNY589834:RNZ589845 RXU589834:RXV589845 SHQ589834:SHR589845 SRM589834:SRN589845 TBI589834:TBJ589845 TLE589834:TLF589845 TVA589834:TVB589845 UEW589834:UEX589845 UOS589834:UOT589845 UYO589834:UYP589845 VIK589834:VIL589845 VSG589834:VSH589845 WCC589834:WCD589845 WLY589834:WLZ589845 WVU589834:WVV589845 M655370:N655381 JI655370:JJ655381 TE655370:TF655381 ADA655370:ADB655381 AMW655370:AMX655381 AWS655370:AWT655381 BGO655370:BGP655381 BQK655370:BQL655381 CAG655370:CAH655381 CKC655370:CKD655381 CTY655370:CTZ655381 DDU655370:DDV655381 DNQ655370:DNR655381 DXM655370:DXN655381 EHI655370:EHJ655381 ERE655370:ERF655381 FBA655370:FBB655381 FKW655370:FKX655381 FUS655370:FUT655381 GEO655370:GEP655381 GOK655370:GOL655381 GYG655370:GYH655381 HIC655370:HID655381 HRY655370:HRZ655381 IBU655370:IBV655381 ILQ655370:ILR655381 IVM655370:IVN655381 JFI655370:JFJ655381 JPE655370:JPF655381 JZA655370:JZB655381 KIW655370:KIX655381 KSS655370:KST655381 LCO655370:LCP655381 LMK655370:LML655381 LWG655370:LWH655381 MGC655370:MGD655381 MPY655370:MPZ655381 MZU655370:MZV655381 NJQ655370:NJR655381 NTM655370:NTN655381 ODI655370:ODJ655381 ONE655370:ONF655381 OXA655370:OXB655381 PGW655370:PGX655381 PQS655370:PQT655381 QAO655370:QAP655381 QKK655370:QKL655381 QUG655370:QUH655381 REC655370:RED655381 RNY655370:RNZ655381 RXU655370:RXV655381 SHQ655370:SHR655381 SRM655370:SRN655381 TBI655370:TBJ655381 TLE655370:TLF655381 TVA655370:TVB655381 UEW655370:UEX655381 UOS655370:UOT655381 UYO655370:UYP655381 VIK655370:VIL655381 VSG655370:VSH655381 WCC655370:WCD655381 WLY655370:WLZ655381 WVU655370:WVV655381 M720906:N720917 JI720906:JJ720917 TE720906:TF720917 ADA720906:ADB720917 AMW720906:AMX720917 AWS720906:AWT720917 BGO720906:BGP720917 BQK720906:BQL720917 CAG720906:CAH720917 CKC720906:CKD720917 CTY720906:CTZ720917 DDU720906:DDV720917 DNQ720906:DNR720917 DXM720906:DXN720917 EHI720906:EHJ720917 ERE720906:ERF720917 FBA720906:FBB720917 FKW720906:FKX720917 FUS720906:FUT720917 GEO720906:GEP720917 GOK720906:GOL720917 GYG720906:GYH720917 HIC720906:HID720917 HRY720906:HRZ720917 IBU720906:IBV720917 ILQ720906:ILR720917 IVM720906:IVN720917 JFI720906:JFJ720917 JPE720906:JPF720917 JZA720906:JZB720917 KIW720906:KIX720917 KSS720906:KST720917 LCO720906:LCP720917 LMK720906:LML720917 LWG720906:LWH720917 MGC720906:MGD720917 MPY720906:MPZ720917 MZU720906:MZV720917 NJQ720906:NJR720917 NTM720906:NTN720917 ODI720906:ODJ720917 ONE720906:ONF720917 OXA720906:OXB720917 PGW720906:PGX720917 PQS720906:PQT720917 QAO720906:QAP720917 QKK720906:QKL720917 QUG720906:QUH720917 REC720906:RED720917 RNY720906:RNZ720917 RXU720906:RXV720917 SHQ720906:SHR720917 SRM720906:SRN720917 TBI720906:TBJ720917 TLE720906:TLF720917 TVA720906:TVB720917 UEW720906:UEX720917 UOS720906:UOT720917 UYO720906:UYP720917 VIK720906:VIL720917 VSG720906:VSH720917 WCC720906:WCD720917 WLY720906:WLZ720917 WVU720906:WVV720917 M786442:N786453 JI786442:JJ786453 TE786442:TF786453 ADA786442:ADB786453 AMW786442:AMX786453 AWS786442:AWT786453 BGO786442:BGP786453 BQK786442:BQL786453 CAG786442:CAH786453 CKC786442:CKD786453 CTY786442:CTZ786453 DDU786442:DDV786453 DNQ786442:DNR786453 DXM786442:DXN786453 EHI786442:EHJ786453 ERE786442:ERF786453 FBA786442:FBB786453 FKW786442:FKX786453 FUS786442:FUT786453 GEO786442:GEP786453 GOK786442:GOL786453 GYG786442:GYH786453 HIC786442:HID786453 HRY786442:HRZ786453 IBU786442:IBV786453 ILQ786442:ILR786453 IVM786442:IVN786453 JFI786442:JFJ786453 JPE786442:JPF786453 JZA786442:JZB786453 KIW786442:KIX786453 KSS786442:KST786453 LCO786442:LCP786453 LMK786442:LML786453 LWG786442:LWH786453 MGC786442:MGD786453 MPY786442:MPZ786453 MZU786442:MZV786453 NJQ786442:NJR786453 NTM786442:NTN786453 ODI786442:ODJ786453 ONE786442:ONF786453 OXA786442:OXB786453 PGW786442:PGX786453 PQS786442:PQT786453 QAO786442:QAP786453 QKK786442:QKL786453 QUG786442:QUH786453 REC786442:RED786453 RNY786442:RNZ786453 RXU786442:RXV786453 SHQ786442:SHR786453 SRM786442:SRN786453 TBI786442:TBJ786453 TLE786442:TLF786453 TVA786442:TVB786453 UEW786442:UEX786453 UOS786442:UOT786453 UYO786442:UYP786453 VIK786442:VIL786453 VSG786442:VSH786453 WCC786442:WCD786453 WLY786442:WLZ786453 WVU786442:WVV786453 M851978:N851989 JI851978:JJ851989 TE851978:TF851989 ADA851978:ADB851989 AMW851978:AMX851989 AWS851978:AWT851989 BGO851978:BGP851989 BQK851978:BQL851989 CAG851978:CAH851989 CKC851978:CKD851989 CTY851978:CTZ851989 DDU851978:DDV851989 DNQ851978:DNR851989 DXM851978:DXN851989 EHI851978:EHJ851989 ERE851978:ERF851989 FBA851978:FBB851989 FKW851978:FKX851989 FUS851978:FUT851989 GEO851978:GEP851989 GOK851978:GOL851989 GYG851978:GYH851989 HIC851978:HID851989 HRY851978:HRZ851989 IBU851978:IBV851989 ILQ851978:ILR851989 IVM851978:IVN851989 JFI851978:JFJ851989 JPE851978:JPF851989 JZA851978:JZB851989 KIW851978:KIX851989 KSS851978:KST851989 LCO851978:LCP851989 LMK851978:LML851989 LWG851978:LWH851989 MGC851978:MGD851989 MPY851978:MPZ851989 MZU851978:MZV851989 NJQ851978:NJR851989 NTM851978:NTN851989 ODI851978:ODJ851989 ONE851978:ONF851989 OXA851978:OXB851989 PGW851978:PGX851989 PQS851978:PQT851989 QAO851978:QAP851989 QKK851978:QKL851989 QUG851978:QUH851989 REC851978:RED851989 RNY851978:RNZ851989 RXU851978:RXV851989 SHQ851978:SHR851989 SRM851978:SRN851989 TBI851978:TBJ851989 TLE851978:TLF851989 TVA851978:TVB851989 UEW851978:UEX851989 UOS851978:UOT851989 UYO851978:UYP851989 VIK851978:VIL851989 VSG851978:VSH851989 WCC851978:WCD851989 WLY851978:WLZ851989 WVU851978:WVV851989 M917514:N917525 JI917514:JJ917525 TE917514:TF917525 ADA917514:ADB917525 AMW917514:AMX917525 AWS917514:AWT917525 BGO917514:BGP917525 BQK917514:BQL917525 CAG917514:CAH917525 CKC917514:CKD917525 CTY917514:CTZ917525 DDU917514:DDV917525 DNQ917514:DNR917525 DXM917514:DXN917525 EHI917514:EHJ917525 ERE917514:ERF917525 FBA917514:FBB917525 FKW917514:FKX917525 FUS917514:FUT917525 GEO917514:GEP917525 GOK917514:GOL917525 GYG917514:GYH917525 HIC917514:HID917525 HRY917514:HRZ917525 IBU917514:IBV917525 ILQ917514:ILR917525 IVM917514:IVN917525 JFI917514:JFJ917525 JPE917514:JPF917525 JZA917514:JZB917525 KIW917514:KIX917525 KSS917514:KST917525 LCO917514:LCP917525 LMK917514:LML917525 LWG917514:LWH917525 MGC917514:MGD917525 MPY917514:MPZ917525 MZU917514:MZV917525 NJQ917514:NJR917525 NTM917514:NTN917525 ODI917514:ODJ917525 ONE917514:ONF917525 OXA917514:OXB917525 PGW917514:PGX917525 PQS917514:PQT917525 QAO917514:QAP917525 QKK917514:QKL917525 QUG917514:QUH917525 REC917514:RED917525 RNY917514:RNZ917525 RXU917514:RXV917525 SHQ917514:SHR917525 SRM917514:SRN917525 TBI917514:TBJ917525 TLE917514:TLF917525 TVA917514:TVB917525 UEW917514:UEX917525 UOS917514:UOT917525 UYO917514:UYP917525 VIK917514:VIL917525 VSG917514:VSH917525 WCC917514:WCD917525 WLY917514:WLZ917525 WVU917514:WVV917525 M983050:N983061 JI983050:JJ983061 TE983050:TF983061 ADA983050:ADB983061 AMW983050:AMX983061 AWS983050:AWT983061 BGO983050:BGP983061 BQK983050:BQL983061 CAG983050:CAH983061 CKC983050:CKD983061 CTY983050:CTZ983061 DDU983050:DDV983061 DNQ983050:DNR983061 DXM983050:DXN983061 EHI983050:EHJ983061 ERE983050:ERF983061 FBA983050:FBB983061 FKW983050:FKX983061 FUS983050:FUT983061 GEO983050:GEP983061 GOK983050:GOL983061 GYG983050:GYH983061 HIC983050:HID983061 HRY983050:HRZ983061 IBU983050:IBV983061 ILQ983050:ILR983061 IVM983050:IVN983061 JFI983050:JFJ983061 JPE983050:JPF983061 JZA983050:JZB983061 KIW983050:KIX983061 KSS983050:KST983061 LCO983050:LCP983061 LMK983050:LML983061 LWG983050:LWH983061 MGC983050:MGD983061 MPY983050:MPZ983061 MZU983050:MZV983061 NJQ983050:NJR983061 NTM983050:NTN983061 ODI983050:ODJ983061 ONE983050:ONF983061 OXA983050:OXB983061 PGW983050:PGX983061 PQS983050:PQT983061 QAO983050:QAP983061 QKK983050:QKL983061 QUG983050:QUH983061 REC983050:RED983061 RNY983050:RNZ983061 RXU983050:RXV983061 SHQ983050:SHR983061 SRM983050:SRN983061 TBI983050:TBJ983061 TLE983050:TLF983061 TVA983050:TVB983061 UEW983050:UEX983061 UOS983050:UOT983061 UYO983050:UYP983061 VIK983050:VIL983061 VSG983050:VSH983061 WCC983050:WCD983061 WLY983050:WLZ983061 WVU983050:WVV983061">
      <formula1>Impacto</formula1>
    </dataValidation>
    <dataValidation type="list" showInputMessage="1" showErrorMessage="1" sqref="L10:L21 JH10:JH21 TD10:TD21 ACZ10:ACZ21 AMV10:AMV21 AWR10:AWR21 BGN10:BGN21 BQJ10:BQJ21 CAF10:CAF21 CKB10:CKB21 CTX10:CTX21 DDT10:DDT21 DNP10:DNP21 DXL10:DXL21 EHH10:EHH21 ERD10:ERD21 FAZ10:FAZ21 FKV10:FKV21 FUR10:FUR21 GEN10:GEN21 GOJ10:GOJ21 GYF10:GYF21 HIB10:HIB21 HRX10:HRX21 IBT10:IBT21 ILP10:ILP21 IVL10:IVL21 JFH10:JFH21 JPD10:JPD21 JYZ10:JYZ21 KIV10:KIV21 KSR10:KSR21 LCN10:LCN21 LMJ10:LMJ21 LWF10:LWF21 MGB10:MGB21 MPX10:MPX21 MZT10:MZT21 NJP10:NJP21 NTL10:NTL21 ODH10:ODH21 OND10:OND21 OWZ10:OWZ21 PGV10:PGV21 PQR10:PQR21 QAN10:QAN21 QKJ10:QKJ21 QUF10:QUF21 REB10:REB21 RNX10:RNX21 RXT10:RXT21 SHP10:SHP21 SRL10:SRL21 TBH10:TBH21 TLD10:TLD21 TUZ10:TUZ21 UEV10:UEV21 UOR10:UOR21 UYN10:UYN21 VIJ10:VIJ21 VSF10:VSF21 WCB10:WCB21 WLX10:WLX21 WVT10:WVT21 L65546:L65557 JH65546:JH65557 TD65546:TD65557 ACZ65546:ACZ65557 AMV65546:AMV65557 AWR65546:AWR65557 BGN65546:BGN65557 BQJ65546:BQJ65557 CAF65546:CAF65557 CKB65546:CKB65557 CTX65546:CTX65557 DDT65546:DDT65557 DNP65546:DNP65557 DXL65546:DXL65557 EHH65546:EHH65557 ERD65546:ERD65557 FAZ65546:FAZ65557 FKV65546:FKV65557 FUR65546:FUR65557 GEN65546:GEN65557 GOJ65546:GOJ65557 GYF65546:GYF65557 HIB65546:HIB65557 HRX65546:HRX65557 IBT65546:IBT65557 ILP65546:ILP65557 IVL65546:IVL65557 JFH65546:JFH65557 JPD65546:JPD65557 JYZ65546:JYZ65557 KIV65546:KIV65557 KSR65546:KSR65557 LCN65546:LCN65557 LMJ65546:LMJ65557 LWF65546:LWF65557 MGB65546:MGB65557 MPX65546:MPX65557 MZT65546:MZT65557 NJP65546:NJP65557 NTL65546:NTL65557 ODH65546:ODH65557 OND65546:OND65557 OWZ65546:OWZ65557 PGV65546:PGV65557 PQR65546:PQR65557 QAN65546:QAN65557 QKJ65546:QKJ65557 QUF65546:QUF65557 REB65546:REB65557 RNX65546:RNX65557 RXT65546:RXT65557 SHP65546:SHP65557 SRL65546:SRL65557 TBH65546:TBH65557 TLD65546:TLD65557 TUZ65546:TUZ65557 UEV65546:UEV65557 UOR65546:UOR65557 UYN65546:UYN65557 VIJ65546:VIJ65557 VSF65546:VSF65557 WCB65546:WCB65557 WLX65546:WLX65557 WVT65546:WVT65557 L131082:L131093 JH131082:JH131093 TD131082:TD131093 ACZ131082:ACZ131093 AMV131082:AMV131093 AWR131082:AWR131093 BGN131082:BGN131093 BQJ131082:BQJ131093 CAF131082:CAF131093 CKB131082:CKB131093 CTX131082:CTX131093 DDT131082:DDT131093 DNP131082:DNP131093 DXL131082:DXL131093 EHH131082:EHH131093 ERD131082:ERD131093 FAZ131082:FAZ131093 FKV131082:FKV131093 FUR131082:FUR131093 GEN131082:GEN131093 GOJ131082:GOJ131093 GYF131082:GYF131093 HIB131082:HIB131093 HRX131082:HRX131093 IBT131082:IBT131093 ILP131082:ILP131093 IVL131082:IVL131093 JFH131082:JFH131093 JPD131082:JPD131093 JYZ131082:JYZ131093 KIV131082:KIV131093 KSR131082:KSR131093 LCN131082:LCN131093 LMJ131082:LMJ131093 LWF131082:LWF131093 MGB131082:MGB131093 MPX131082:MPX131093 MZT131082:MZT131093 NJP131082:NJP131093 NTL131082:NTL131093 ODH131082:ODH131093 OND131082:OND131093 OWZ131082:OWZ131093 PGV131082:PGV131093 PQR131082:PQR131093 QAN131082:QAN131093 QKJ131082:QKJ131093 QUF131082:QUF131093 REB131082:REB131093 RNX131082:RNX131093 RXT131082:RXT131093 SHP131082:SHP131093 SRL131082:SRL131093 TBH131082:TBH131093 TLD131082:TLD131093 TUZ131082:TUZ131093 UEV131082:UEV131093 UOR131082:UOR131093 UYN131082:UYN131093 VIJ131082:VIJ131093 VSF131082:VSF131093 WCB131082:WCB131093 WLX131082:WLX131093 WVT131082:WVT131093 L196618:L196629 JH196618:JH196629 TD196618:TD196629 ACZ196618:ACZ196629 AMV196618:AMV196629 AWR196618:AWR196629 BGN196618:BGN196629 BQJ196618:BQJ196629 CAF196618:CAF196629 CKB196618:CKB196629 CTX196618:CTX196629 DDT196618:DDT196629 DNP196618:DNP196629 DXL196618:DXL196629 EHH196618:EHH196629 ERD196618:ERD196629 FAZ196618:FAZ196629 FKV196618:FKV196629 FUR196618:FUR196629 GEN196618:GEN196629 GOJ196618:GOJ196629 GYF196618:GYF196629 HIB196618:HIB196629 HRX196618:HRX196629 IBT196618:IBT196629 ILP196618:ILP196629 IVL196618:IVL196629 JFH196618:JFH196629 JPD196618:JPD196629 JYZ196618:JYZ196629 KIV196618:KIV196629 KSR196618:KSR196629 LCN196618:LCN196629 LMJ196618:LMJ196629 LWF196618:LWF196629 MGB196618:MGB196629 MPX196618:MPX196629 MZT196618:MZT196629 NJP196618:NJP196629 NTL196618:NTL196629 ODH196618:ODH196629 OND196618:OND196629 OWZ196618:OWZ196629 PGV196618:PGV196629 PQR196618:PQR196629 QAN196618:QAN196629 QKJ196618:QKJ196629 QUF196618:QUF196629 REB196618:REB196629 RNX196618:RNX196629 RXT196618:RXT196629 SHP196618:SHP196629 SRL196618:SRL196629 TBH196618:TBH196629 TLD196618:TLD196629 TUZ196618:TUZ196629 UEV196618:UEV196629 UOR196618:UOR196629 UYN196618:UYN196629 VIJ196618:VIJ196629 VSF196618:VSF196629 WCB196618:WCB196629 WLX196618:WLX196629 WVT196618:WVT196629 L262154:L262165 JH262154:JH262165 TD262154:TD262165 ACZ262154:ACZ262165 AMV262154:AMV262165 AWR262154:AWR262165 BGN262154:BGN262165 BQJ262154:BQJ262165 CAF262154:CAF262165 CKB262154:CKB262165 CTX262154:CTX262165 DDT262154:DDT262165 DNP262154:DNP262165 DXL262154:DXL262165 EHH262154:EHH262165 ERD262154:ERD262165 FAZ262154:FAZ262165 FKV262154:FKV262165 FUR262154:FUR262165 GEN262154:GEN262165 GOJ262154:GOJ262165 GYF262154:GYF262165 HIB262154:HIB262165 HRX262154:HRX262165 IBT262154:IBT262165 ILP262154:ILP262165 IVL262154:IVL262165 JFH262154:JFH262165 JPD262154:JPD262165 JYZ262154:JYZ262165 KIV262154:KIV262165 KSR262154:KSR262165 LCN262154:LCN262165 LMJ262154:LMJ262165 LWF262154:LWF262165 MGB262154:MGB262165 MPX262154:MPX262165 MZT262154:MZT262165 NJP262154:NJP262165 NTL262154:NTL262165 ODH262154:ODH262165 OND262154:OND262165 OWZ262154:OWZ262165 PGV262154:PGV262165 PQR262154:PQR262165 QAN262154:QAN262165 QKJ262154:QKJ262165 QUF262154:QUF262165 REB262154:REB262165 RNX262154:RNX262165 RXT262154:RXT262165 SHP262154:SHP262165 SRL262154:SRL262165 TBH262154:TBH262165 TLD262154:TLD262165 TUZ262154:TUZ262165 UEV262154:UEV262165 UOR262154:UOR262165 UYN262154:UYN262165 VIJ262154:VIJ262165 VSF262154:VSF262165 WCB262154:WCB262165 WLX262154:WLX262165 WVT262154:WVT262165 L327690:L327701 JH327690:JH327701 TD327690:TD327701 ACZ327690:ACZ327701 AMV327690:AMV327701 AWR327690:AWR327701 BGN327690:BGN327701 BQJ327690:BQJ327701 CAF327690:CAF327701 CKB327690:CKB327701 CTX327690:CTX327701 DDT327690:DDT327701 DNP327690:DNP327701 DXL327690:DXL327701 EHH327690:EHH327701 ERD327690:ERD327701 FAZ327690:FAZ327701 FKV327690:FKV327701 FUR327690:FUR327701 GEN327690:GEN327701 GOJ327690:GOJ327701 GYF327690:GYF327701 HIB327690:HIB327701 HRX327690:HRX327701 IBT327690:IBT327701 ILP327690:ILP327701 IVL327690:IVL327701 JFH327690:JFH327701 JPD327690:JPD327701 JYZ327690:JYZ327701 KIV327690:KIV327701 KSR327690:KSR327701 LCN327690:LCN327701 LMJ327690:LMJ327701 LWF327690:LWF327701 MGB327690:MGB327701 MPX327690:MPX327701 MZT327690:MZT327701 NJP327690:NJP327701 NTL327690:NTL327701 ODH327690:ODH327701 OND327690:OND327701 OWZ327690:OWZ327701 PGV327690:PGV327701 PQR327690:PQR327701 QAN327690:QAN327701 QKJ327690:QKJ327701 QUF327690:QUF327701 REB327690:REB327701 RNX327690:RNX327701 RXT327690:RXT327701 SHP327690:SHP327701 SRL327690:SRL327701 TBH327690:TBH327701 TLD327690:TLD327701 TUZ327690:TUZ327701 UEV327690:UEV327701 UOR327690:UOR327701 UYN327690:UYN327701 VIJ327690:VIJ327701 VSF327690:VSF327701 WCB327690:WCB327701 WLX327690:WLX327701 WVT327690:WVT327701 L393226:L393237 JH393226:JH393237 TD393226:TD393237 ACZ393226:ACZ393237 AMV393226:AMV393237 AWR393226:AWR393237 BGN393226:BGN393237 BQJ393226:BQJ393237 CAF393226:CAF393237 CKB393226:CKB393237 CTX393226:CTX393237 DDT393226:DDT393237 DNP393226:DNP393237 DXL393226:DXL393237 EHH393226:EHH393237 ERD393226:ERD393237 FAZ393226:FAZ393237 FKV393226:FKV393237 FUR393226:FUR393237 GEN393226:GEN393237 GOJ393226:GOJ393237 GYF393226:GYF393237 HIB393226:HIB393237 HRX393226:HRX393237 IBT393226:IBT393237 ILP393226:ILP393237 IVL393226:IVL393237 JFH393226:JFH393237 JPD393226:JPD393237 JYZ393226:JYZ393237 KIV393226:KIV393237 KSR393226:KSR393237 LCN393226:LCN393237 LMJ393226:LMJ393237 LWF393226:LWF393237 MGB393226:MGB393237 MPX393226:MPX393237 MZT393226:MZT393237 NJP393226:NJP393237 NTL393226:NTL393237 ODH393226:ODH393237 OND393226:OND393237 OWZ393226:OWZ393237 PGV393226:PGV393237 PQR393226:PQR393237 QAN393226:QAN393237 QKJ393226:QKJ393237 QUF393226:QUF393237 REB393226:REB393237 RNX393226:RNX393237 RXT393226:RXT393237 SHP393226:SHP393237 SRL393226:SRL393237 TBH393226:TBH393237 TLD393226:TLD393237 TUZ393226:TUZ393237 UEV393226:UEV393237 UOR393226:UOR393237 UYN393226:UYN393237 VIJ393226:VIJ393237 VSF393226:VSF393237 WCB393226:WCB393237 WLX393226:WLX393237 WVT393226:WVT393237 L458762:L458773 JH458762:JH458773 TD458762:TD458773 ACZ458762:ACZ458773 AMV458762:AMV458773 AWR458762:AWR458773 BGN458762:BGN458773 BQJ458762:BQJ458773 CAF458762:CAF458773 CKB458762:CKB458773 CTX458762:CTX458773 DDT458762:DDT458773 DNP458762:DNP458773 DXL458762:DXL458773 EHH458762:EHH458773 ERD458762:ERD458773 FAZ458762:FAZ458773 FKV458762:FKV458773 FUR458762:FUR458773 GEN458762:GEN458773 GOJ458762:GOJ458773 GYF458762:GYF458773 HIB458762:HIB458773 HRX458762:HRX458773 IBT458762:IBT458773 ILP458762:ILP458773 IVL458762:IVL458773 JFH458762:JFH458773 JPD458762:JPD458773 JYZ458762:JYZ458773 KIV458762:KIV458773 KSR458762:KSR458773 LCN458762:LCN458773 LMJ458762:LMJ458773 LWF458762:LWF458773 MGB458762:MGB458773 MPX458762:MPX458773 MZT458762:MZT458773 NJP458762:NJP458773 NTL458762:NTL458773 ODH458762:ODH458773 OND458762:OND458773 OWZ458762:OWZ458773 PGV458762:PGV458773 PQR458762:PQR458773 QAN458762:QAN458773 QKJ458762:QKJ458773 QUF458762:QUF458773 REB458762:REB458773 RNX458762:RNX458773 RXT458762:RXT458773 SHP458762:SHP458773 SRL458762:SRL458773 TBH458762:TBH458773 TLD458762:TLD458773 TUZ458762:TUZ458773 UEV458762:UEV458773 UOR458762:UOR458773 UYN458762:UYN458773 VIJ458762:VIJ458773 VSF458762:VSF458773 WCB458762:WCB458773 WLX458762:WLX458773 WVT458762:WVT458773 L524298:L524309 JH524298:JH524309 TD524298:TD524309 ACZ524298:ACZ524309 AMV524298:AMV524309 AWR524298:AWR524309 BGN524298:BGN524309 BQJ524298:BQJ524309 CAF524298:CAF524309 CKB524298:CKB524309 CTX524298:CTX524309 DDT524298:DDT524309 DNP524298:DNP524309 DXL524298:DXL524309 EHH524298:EHH524309 ERD524298:ERD524309 FAZ524298:FAZ524309 FKV524298:FKV524309 FUR524298:FUR524309 GEN524298:GEN524309 GOJ524298:GOJ524309 GYF524298:GYF524309 HIB524298:HIB524309 HRX524298:HRX524309 IBT524298:IBT524309 ILP524298:ILP524309 IVL524298:IVL524309 JFH524298:JFH524309 JPD524298:JPD524309 JYZ524298:JYZ524309 KIV524298:KIV524309 KSR524298:KSR524309 LCN524298:LCN524309 LMJ524298:LMJ524309 LWF524298:LWF524309 MGB524298:MGB524309 MPX524298:MPX524309 MZT524298:MZT524309 NJP524298:NJP524309 NTL524298:NTL524309 ODH524298:ODH524309 OND524298:OND524309 OWZ524298:OWZ524309 PGV524298:PGV524309 PQR524298:PQR524309 QAN524298:QAN524309 QKJ524298:QKJ524309 QUF524298:QUF524309 REB524298:REB524309 RNX524298:RNX524309 RXT524298:RXT524309 SHP524298:SHP524309 SRL524298:SRL524309 TBH524298:TBH524309 TLD524298:TLD524309 TUZ524298:TUZ524309 UEV524298:UEV524309 UOR524298:UOR524309 UYN524298:UYN524309 VIJ524298:VIJ524309 VSF524298:VSF524309 WCB524298:WCB524309 WLX524298:WLX524309 WVT524298:WVT524309 L589834:L589845 JH589834:JH589845 TD589834:TD589845 ACZ589834:ACZ589845 AMV589834:AMV589845 AWR589834:AWR589845 BGN589834:BGN589845 BQJ589834:BQJ589845 CAF589834:CAF589845 CKB589834:CKB589845 CTX589834:CTX589845 DDT589834:DDT589845 DNP589834:DNP589845 DXL589834:DXL589845 EHH589834:EHH589845 ERD589834:ERD589845 FAZ589834:FAZ589845 FKV589834:FKV589845 FUR589834:FUR589845 GEN589834:GEN589845 GOJ589834:GOJ589845 GYF589834:GYF589845 HIB589834:HIB589845 HRX589834:HRX589845 IBT589834:IBT589845 ILP589834:ILP589845 IVL589834:IVL589845 JFH589834:JFH589845 JPD589834:JPD589845 JYZ589834:JYZ589845 KIV589834:KIV589845 KSR589834:KSR589845 LCN589834:LCN589845 LMJ589834:LMJ589845 LWF589834:LWF589845 MGB589834:MGB589845 MPX589834:MPX589845 MZT589834:MZT589845 NJP589834:NJP589845 NTL589834:NTL589845 ODH589834:ODH589845 OND589834:OND589845 OWZ589834:OWZ589845 PGV589834:PGV589845 PQR589834:PQR589845 QAN589834:QAN589845 QKJ589834:QKJ589845 QUF589834:QUF589845 REB589834:REB589845 RNX589834:RNX589845 RXT589834:RXT589845 SHP589834:SHP589845 SRL589834:SRL589845 TBH589834:TBH589845 TLD589834:TLD589845 TUZ589834:TUZ589845 UEV589834:UEV589845 UOR589834:UOR589845 UYN589834:UYN589845 VIJ589834:VIJ589845 VSF589834:VSF589845 WCB589834:WCB589845 WLX589834:WLX589845 WVT589834:WVT589845 L655370:L655381 JH655370:JH655381 TD655370:TD655381 ACZ655370:ACZ655381 AMV655370:AMV655381 AWR655370:AWR655381 BGN655370:BGN655381 BQJ655370:BQJ655381 CAF655370:CAF655381 CKB655370:CKB655381 CTX655370:CTX655381 DDT655370:DDT655381 DNP655370:DNP655381 DXL655370:DXL655381 EHH655370:EHH655381 ERD655370:ERD655381 FAZ655370:FAZ655381 FKV655370:FKV655381 FUR655370:FUR655381 GEN655370:GEN655381 GOJ655370:GOJ655381 GYF655370:GYF655381 HIB655370:HIB655381 HRX655370:HRX655381 IBT655370:IBT655381 ILP655370:ILP655381 IVL655370:IVL655381 JFH655370:JFH655381 JPD655370:JPD655381 JYZ655370:JYZ655381 KIV655370:KIV655381 KSR655370:KSR655381 LCN655370:LCN655381 LMJ655370:LMJ655381 LWF655370:LWF655381 MGB655370:MGB655381 MPX655370:MPX655381 MZT655370:MZT655381 NJP655370:NJP655381 NTL655370:NTL655381 ODH655370:ODH655381 OND655370:OND655381 OWZ655370:OWZ655381 PGV655370:PGV655381 PQR655370:PQR655381 QAN655370:QAN655381 QKJ655370:QKJ655381 QUF655370:QUF655381 REB655370:REB655381 RNX655370:RNX655381 RXT655370:RXT655381 SHP655370:SHP655381 SRL655370:SRL655381 TBH655370:TBH655381 TLD655370:TLD655381 TUZ655370:TUZ655381 UEV655370:UEV655381 UOR655370:UOR655381 UYN655370:UYN655381 VIJ655370:VIJ655381 VSF655370:VSF655381 WCB655370:WCB655381 WLX655370:WLX655381 WVT655370:WVT655381 L720906:L720917 JH720906:JH720917 TD720906:TD720917 ACZ720906:ACZ720917 AMV720906:AMV720917 AWR720906:AWR720917 BGN720906:BGN720917 BQJ720906:BQJ720917 CAF720906:CAF720917 CKB720906:CKB720917 CTX720906:CTX720917 DDT720906:DDT720917 DNP720906:DNP720917 DXL720906:DXL720917 EHH720906:EHH720917 ERD720906:ERD720917 FAZ720906:FAZ720917 FKV720906:FKV720917 FUR720906:FUR720917 GEN720906:GEN720917 GOJ720906:GOJ720917 GYF720906:GYF720917 HIB720906:HIB720917 HRX720906:HRX720917 IBT720906:IBT720917 ILP720906:ILP720917 IVL720906:IVL720917 JFH720906:JFH720917 JPD720906:JPD720917 JYZ720906:JYZ720917 KIV720906:KIV720917 KSR720906:KSR720917 LCN720906:LCN720917 LMJ720906:LMJ720917 LWF720906:LWF720917 MGB720906:MGB720917 MPX720906:MPX720917 MZT720906:MZT720917 NJP720906:NJP720917 NTL720906:NTL720917 ODH720906:ODH720917 OND720906:OND720917 OWZ720906:OWZ720917 PGV720906:PGV720917 PQR720906:PQR720917 QAN720906:QAN720917 QKJ720906:QKJ720917 QUF720906:QUF720917 REB720906:REB720917 RNX720906:RNX720917 RXT720906:RXT720917 SHP720906:SHP720917 SRL720906:SRL720917 TBH720906:TBH720917 TLD720906:TLD720917 TUZ720906:TUZ720917 UEV720906:UEV720917 UOR720906:UOR720917 UYN720906:UYN720917 VIJ720906:VIJ720917 VSF720906:VSF720917 WCB720906:WCB720917 WLX720906:WLX720917 WVT720906:WVT720917 L786442:L786453 JH786442:JH786453 TD786442:TD786453 ACZ786442:ACZ786453 AMV786442:AMV786453 AWR786442:AWR786453 BGN786442:BGN786453 BQJ786442:BQJ786453 CAF786442:CAF786453 CKB786442:CKB786453 CTX786442:CTX786453 DDT786442:DDT786453 DNP786442:DNP786453 DXL786442:DXL786453 EHH786442:EHH786453 ERD786442:ERD786453 FAZ786442:FAZ786453 FKV786442:FKV786453 FUR786442:FUR786453 GEN786442:GEN786453 GOJ786442:GOJ786453 GYF786442:GYF786453 HIB786442:HIB786453 HRX786442:HRX786453 IBT786442:IBT786453 ILP786442:ILP786453 IVL786442:IVL786453 JFH786442:JFH786453 JPD786442:JPD786453 JYZ786442:JYZ786453 KIV786442:KIV786453 KSR786442:KSR786453 LCN786442:LCN786453 LMJ786442:LMJ786453 LWF786442:LWF786453 MGB786442:MGB786453 MPX786442:MPX786453 MZT786442:MZT786453 NJP786442:NJP786453 NTL786442:NTL786453 ODH786442:ODH786453 OND786442:OND786453 OWZ786442:OWZ786453 PGV786442:PGV786453 PQR786442:PQR786453 QAN786442:QAN786453 QKJ786442:QKJ786453 QUF786442:QUF786453 REB786442:REB786453 RNX786442:RNX786453 RXT786442:RXT786453 SHP786442:SHP786453 SRL786442:SRL786453 TBH786442:TBH786453 TLD786442:TLD786453 TUZ786442:TUZ786453 UEV786442:UEV786453 UOR786442:UOR786453 UYN786442:UYN786453 VIJ786442:VIJ786453 VSF786442:VSF786453 WCB786442:WCB786453 WLX786442:WLX786453 WVT786442:WVT786453 L851978:L851989 JH851978:JH851989 TD851978:TD851989 ACZ851978:ACZ851989 AMV851978:AMV851989 AWR851978:AWR851989 BGN851978:BGN851989 BQJ851978:BQJ851989 CAF851978:CAF851989 CKB851978:CKB851989 CTX851978:CTX851989 DDT851978:DDT851989 DNP851978:DNP851989 DXL851978:DXL851989 EHH851978:EHH851989 ERD851978:ERD851989 FAZ851978:FAZ851989 FKV851978:FKV851989 FUR851978:FUR851989 GEN851978:GEN851989 GOJ851978:GOJ851989 GYF851978:GYF851989 HIB851978:HIB851989 HRX851978:HRX851989 IBT851978:IBT851989 ILP851978:ILP851989 IVL851978:IVL851989 JFH851978:JFH851989 JPD851978:JPD851989 JYZ851978:JYZ851989 KIV851978:KIV851989 KSR851978:KSR851989 LCN851978:LCN851989 LMJ851978:LMJ851989 LWF851978:LWF851989 MGB851978:MGB851989 MPX851978:MPX851989 MZT851978:MZT851989 NJP851978:NJP851989 NTL851978:NTL851989 ODH851978:ODH851989 OND851978:OND851989 OWZ851978:OWZ851989 PGV851978:PGV851989 PQR851978:PQR851989 QAN851978:QAN851989 QKJ851978:QKJ851989 QUF851978:QUF851989 REB851978:REB851989 RNX851978:RNX851989 RXT851978:RXT851989 SHP851978:SHP851989 SRL851978:SRL851989 TBH851978:TBH851989 TLD851978:TLD851989 TUZ851978:TUZ851989 UEV851978:UEV851989 UOR851978:UOR851989 UYN851978:UYN851989 VIJ851978:VIJ851989 VSF851978:VSF851989 WCB851978:WCB851989 WLX851978:WLX851989 WVT851978:WVT851989 L917514:L917525 JH917514:JH917525 TD917514:TD917525 ACZ917514:ACZ917525 AMV917514:AMV917525 AWR917514:AWR917525 BGN917514:BGN917525 BQJ917514:BQJ917525 CAF917514:CAF917525 CKB917514:CKB917525 CTX917514:CTX917525 DDT917514:DDT917525 DNP917514:DNP917525 DXL917514:DXL917525 EHH917514:EHH917525 ERD917514:ERD917525 FAZ917514:FAZ917525 FKV917514:FKV917525 FUR917514:FUR917525 GEN917514:GEN917525 GOJ917514:GOJ917525 GYF917514:GYF917525 HIB917514:HIB917525 HRX917514:HRX917525 IBT917514:IBT917525 ILP917514:ILP917525 IVL917514:IVL917525 JFH917514:JFH917525 JPD917514:JPD917525 JYZ917514:JYZ917525 KIV917514:KIV917525 KSR917514:KSR917525 LCN917514:LCN917525 LMJ917514:LMJ917525 LWF917514:LWF917525 MGB917514:MGB917525 MPX917514:MPX917525 MZT917514:MZT917525 NJP917514:NJP917525 NTL917514:NTL917525 ODH917514:ODH917525 OND917514:OND917525 OWZ917514:OWZ917525 PGV917514:PGV917525 PQR917514:PQR917525 QAN917514:QAN917525 QKJ917514:QKJ917525 QUF917514:QUF917525 REB917514:REB917525 RNX917514:RNX917525 RXT917514:RXT917525 SHP917514:SHP917525 SRL917514:SRL917525 TBH917514:TBH917525 TLD917514:TLD917525 TUZ917514:TUZ917525 UEV917514:UEV917525 UOR917514:UOR917525 UYN917514:UYN917525 VIJ917514:VIJ917525 VSF917514:VSF917525 WCB917514:WCB917525 WLX917514:WLX917525 WVT917514:WVT917525 L983050:L983061 JH983050:JH983061 TD983050:TD983061 ACZ983050:ACZ983061 AMV983050:AMV983061 AWR983050:AWR983061 BGN983050:BGN983061 BQJ983050:BQJ983061 CAF983050:CAF983061 CKB983050:CKB983061 CTX983050:CTX983061 DDT983050:DDT983061 DNP983050:DNP983061 DXL983050:DXL983061 EHH983050:EHH983061 ERD983050:ERD983061 FAZ983050:FAZ983061 FKV983050:FKV983061 FUR983050:FUR983061 GEN983050:GEN983061 GOJ983050:GOJ983061 GYF983050:GYF983061 HIB983050:HIB983061 HRX983050:HRX983061 IBT983050:IBT983061 ILP983050:ILP983061 IVL983050:IVL983061 JFH983050:JFH983061 JPD983050:JPD983061 JYZ983050:JYZ983061 KIV983050:KIV983061 KSR983050:KSR983061 LCN983050:LCN983061 LMJ983050:LMJ983061 LWF983050:LWF983061 MGB983050:MGB983061 MPX983050:MPX983061 MZT983050:MZT983061 NJP983050:NJP983061 NTL983050:NTL983061 ODH983050:ODH983061 OND983050:OND983061 OWZ983050:OWZ983061 PGV983050:PGV983061 PQR983050:PQR983061 QAN983050:QAN983061 QKJ983050:QKJ983061 QUF983050:QUF983061 REB983050:REB983061 RNX983050:RNX983061 RXT983050:RXT983061 SHP983050:SHP983061 SRL983050:SRL983061 TBH983050:TBH983061 TLD983050:TLD983061 TUZ983050:TUZ983061 UEV983050:UEV983061 UOR983050:UOR983061 UYN983050:UYN983061 VIJ983050:VIJ983061 VSF983050:VSF983061 WCB983050:WCB983061 WLX983050:WLX983061 WVT983050:WVT983061">
      <formula1>Probabilidad</formula1>
    </dataValidation>
    <dataValidation type="list" allowBlank="1" showInputMessage="1" showErrorMessage="1" sqref="L6 JH6 TD6 ACZ6 AMV6 AWR6 BGN6 BQJ6 CAF6 CKB6 CTX6 DDT6 DNP6 DXL6 EHH6 ERD6 FAZ6 FKV6 FUR6 GEN6 GOJ6 GYF6 HIB6 HRX6 IBT6 ILP6 IVL6 JFH6 JPD6 JYZ6 KIV6 KSR6 LCN6 LMJ6 LWF6 MGB6 MPX6 MZT6 NJP6 NTL6 ODH6 OND6 OWZ6 PGV6 PQR6 QAN6 QKJ6 QUF6 REB6 RNX6 RXT6 SHP6 SRL6 TBH6 TLD6 TUZ6 UEV6 UOR6 UYN6 VIJ6 VSF6 WCB6 WLX6 WVT6 L65542 JH65542 TD65542 ACZ65542 AMV65542 AWR65542 BGN65542 BQJ65542 CAF65542 CKB65542 CTX65542 DDT65542 DNP65542 DXL65542 EHH65542 ERD65542 FAZ65542 FKV65542 FUR65542 GEN65542 GOJ65542 GYF65542 HIB65542 HRX65542 IBT65542 ILP65542 IVL65542 JFH65542 JPD65542 JYZ65542 KIV65542 KSR65542 LCN65542 LMJ65542 LWF65542 MGB65542 MPX65542 MZT65542 NJP65542 NTL65542 ODH65542 OND65542 OWZ65542 PGV65542 PQR65542 QAN65542 QKJ65542 QUF65542 REB65542 RNX65542 RXT65542 SHP65542 SRL65542 TBH65542 TLD65542 TUZ65542 UEV65542 UOR65542 UYN65542 VIJ65542 VSF65542 WCB65542 WLX65542 WVT65542 L131078 JH131078 TD131078 ACZ131078 AMV131078 AWR131078 BGN131078 BQJ131078 CAF131078 CKB131078 CTX131078 DDT131078 DNP131078 DXL131078 EHH131078 ERD131078 FAZ131078 FKV131078 FUR131078 GEN131078 GOJ131078 GYF131078 HIB131078 HRX131078 IBT131078 ILP131078 IVL131078 JFH131078 JPD131078 JYZ131078 KIV131078 KSR131078 LCN131078 LMJ131078 LWF131078 MGB131078 MPX131078 MZT131078 NJP131078 NTL131078 ODH131078 OND131078 OWZ131078 PGV131078 PQR131078 QAN131078 QKJ131078 QUF131078 REB131078 RNX131078 RXT131078 SHP131078 SRL131078 TBH131078 TLD131078 TUZ131078 UEV131078 UOR131078 UYN131078 VIJ131078 VSF131078 WCB131078 WLX131078 WVT131078 L196614 JH196614 TD196614 ACZ196614 AMV196614 AWR196614 BGN196614 BQJ196614 CAF196614 CKB196614 CTX196614 DDT196614 DNP196614 DXL196614 EHH196614 ERD196614 FAZ196614 FKV196614 FUR196614 GEN196614 GOJ196614 GYF196614 HIB196614 HRX196614 IBT196614 ILP196614 IVL196614 JFH196614 JPD196614 JYZ196614 KIV196614 KSR196614 LCN196614 LMJ196614 LWF196614 MGB196614 MPX196614 MZT196614 NJP196614 NTL196614 ODH196614 OND196614 OWZ196614 PGV196614 PQR196614 QAN196614 QKJ196614 QUF196614 REB196614 RNX196614 RXT196614 SHP196614 SRL196614 TBH196614 TLD196614 TUZ196614 UEV196614 UOR196614 UYN196614 VIJ196614 VSF196614 WCB196614 WLX196614 WVT196614 L262150 JH262150 TD262150 ACZ262150 AMV262150 AWR262150 BGN262150 BQJ262150 CAF262150 CKB262150 CTX262150 DDT262150 DNP262150 DXL262150 EHH262150 ERD262150 FAZ262150 FKV262150 FUR262150 GEN262150 GOJ262150 GYF262150 HIB262150 HRX262150 IBT262150 ILP262150 IVL262150 JFH262150 JPD262150 JYZ262150 KIV262150 KSR262150 LCN262150 LMJ262150 LWF262150 MGB262150 MPX262150 MZT262150 NJP262150 NTL262150 ODH262150 OND262150 OWZ262150 PGV262150 PQR262150 QAN262150 QKJ262150 QUF262150 REB262150 RNX262150 RXT262150 SHP262150 SRL262150 TBH262150 TLD262150 TUZ262150 UEV262150 UOR262150 UYN262150 VIJ262150 VSF262150 WCB262150 WLX262150 WVT262150 L327686 JH327686 TD327686 ACZ327686 AMV327686 AWR327686 BGN327686 BQJ327686 CAF327686 CKB327686 CTX327686 DDT327686 DNP327686 DXL327686 EHH327686 ERD327686 FAZ327686 FKV327686 FUR327686 GEN327686 GOJ327686 GYF327686 HIB327686 HRX327686 IBT327686 ILP327686 IVL327686 JFH327686 JPD327686 JYZ327686 KIV327686 KSR327686 LCN327686 LMJ327686 LWF327686 MGB327686 MPX327686 MZT327686 NJP327686 NTL327686 ODH327686 OND327686 OWZ327686 PGV327686 PQR327686 QAN327686 QKJ327686 QUF327686 REB327686 RNX327686 RXT327686 SHP327686 SRL327686 TBH327686 TLD327686 TUZ327686 UEV327686 UOR327686 UYN327686 VIJ327686 VSF327686 WCB327686 WLX327686 WVT327686 L393222 JH393222 TD393222 ACZ393222 AMV393222 AWR393222 BGN393222 BQJ393222 CAF393222 CKB393222 CTX393222 DDT393222 DNP393222 DXL393222 EHH393222 ERD393222 FAZ393222 FKV393222 FUR393222 GEN393222 GOJ393222 GYF393222 HIB393222 HRX393222 IBT393222 ILP393222 IVL393222 JFH393222 JPD393222 JYZ393222 KIV393222 KSR393222 LCN393222 LMJ393222 LWF393222 MGB393222 MPX393222 MZT393222 NJP393222 NTL393222 ODH393222 OND393222 OWZ393222 PGV393222 PQR393222 QAN393222 QKJ393222 QUF393222 REB393222 RNX393222 RXT393222 SHP393222 SRL393222 TBH393222 TLD393222 TUZ393222 UEV393222 UOR393222 UYN393222 VIJ393222 VSF393222 WCB393222 WLX393222 WVT393222 L458758 JH458758 TD458758 ACZ458758 AMV458758 AWR458758 BGN458758 BQJ458758 CAF458758 CKB458758 CTX458758 DDT458758 DNP458758 DXL458758 EHH458758 ERD458758 FAZ458758 FKV458758 FUR458758 GEN458758 GOJ458758 GYF458758 HIB458758 HRX458758 IBT458758 ILP458758 IVL458758 JFH458758 JPD458758 JYZ458758 KIV458758 KSR458758 LCN458758 LMJ458758 LWF458758 MGB458758 MPX458758 MZT458758 NJP458758 NTL458758 ODH458758 OND458758 OWZ458758 PGV458758 PQR458758 QAN458758 QKJ458758 QUF458758 REB458758 RNX458758 RXT458758 SHP458758 SRL458758 TBH458758 TLD458758 TUZ458758 UEV458758 UOR458758 UYN458758 VIJ458758 VSF458758 WCB458758 WLX458758 WVT458758 L524294 JH524294 TD524294 ACZ524294 AMV524294 AWR524294 BGN524294 BQJ524294 CAF524294 CKB524294 CTX524294 DDT524294 DNP524294 DXL524294 EHH524294 ERD524294 FAZ524294 FKV524294 FUR524294 GEN524294 GOJ524294 GYF524294 HIB524294 HRX524294 IBT524294 ILP524294 IVL524294 JFH524294 JPD524294 JYZ524294 KIV524294 KSR524294 LCN524294 LMJ524294 LWF524294 MGB524294 MPX524294 MZT524294 NJP524294 NTL524294 ODH524294 OND524294 OWZ524294 PGV524294 PQR524294 QAN524294 QKJ524294 QUF524294 REB524294 RNX524294 RXT524294 SHP524294 SRL524294 TBH524294 TLD524294 TUZ524294 UEV524294 UOR524294 UYN524294 VIJ524294 VSF524294 WCB524294 WLX524294 WVT524294 L589830 JH589830 TD589830 ACZ589830 AMV589830 AWR589830 BGN589830 BQJ589830 CAF589830 CKB589830 CTX589830 DDT589830 DNP589830 DXL589830 EHH589830 ERD589830 FAZ589830 FKV589830 FUR589830 GEN589830 GOJ589830 GYF589830 HIB589830 HRX589830 IBT589830 ILP589830 IVL589830 JFH589830 JPD589830 JYZ589830 KIV589830 KSR589830 LCN589830 LMJ589830 LWF589830 MGB589830 MPX589830 MZT589830 NJP589830 NTL589830 ODH589830 OND589830 OWZ589830 PGV589830 PQR589830 QAN589830 QKJ589830 QUF589830 REB589830 RNX589830 RXT589830 SHP589830 SRL589830 TBH589830 TLD589830 TUZ589830 UEV589830 UOR589830 UYN589830 VIJ589830 VSF589830 WCB589830 WLX589830 WVT589830 L655366 JH655366 TD655366 ACZ655366 AMV655366 AWR655366 BGN655366 BQJ655366 CAF655366 CKB655366 CTX655366 DDT655366 DNP655366 DXL655366 EHH655366 ERD655366 FAZ655366 FKV655366 FUR655366 GEN655366 GOJ655366 GYF655366 HIB655366 HRX655366 IBT655366 ILP655366 IVL655366 JFH655366 JPD655366 JYZ655366 KIV655366 KSR655366 LCN655366 LMJ655366 LWF655366 MGB655366 MPX655366 MZT655366 NJP655366 NTL655366 ODH655366 OND655366 OWZ655366 PGV655366 PQR655366 QAN655366 QKJ655366 QUF655366 REB655366 RNX655366 RXT655366 SHP655366 SRL655366 TBH655366 TLD655366 TUZ655366 UEV655366 UOR655366 UYN655366 VIJ655366 VSF655366 WCB655366 WLX655366 WVT655366 L720902 JH720902 TD720902 ACZ720902 AMV720902 AWR720902 BGN720902 BQJ720902 CAF720902 CKB720902 CTX720902 DDT720902 DNP720902 DXL720902 EHH720902 ERD720902 FAZ720902 FKV720902 FUR720902 GEN720902 GOJ720902 GYF720902 HIB720902 HRX720902 IBT720902 ILP720902 IVL720902 JFH720902 JPD720902 JYZ720902 KIV720902 KSR720902 LCN720902 LMJ720902 LWF720902 MGB720902 MPX720902 MZT720902 NJP720902 NTL720902 ODH720902 OND720902 OWZ720902 PGV720902 PQR720902 QAN720902 QKJ720902 QUF720902 REB720902 RNX720902 RXT720902 SHP720902 SRL720902 TBH720902 TLD720902 TUZ720902 UEV720902 UOR720902 UYN720902 VIJ720902 VSF720902 WCB720902 WLX720902 WVT720902 L786438 JH786438 TD786438 ACZ786438 AMV786438 AWR786438 BGN786438 BQJ786438 CAF786438 CKB786438 CTX786438 DDT786438 DNP786438 DXL786438 EHH786438 ERD786438 FAZ786438 FKV786438 FUR786438 GEN786438 GOJ786438 GYF786438 HIB786438 HRX786438 IBT786438 ILP786438 IVL786438 JFH786438 JPD786438 JYZ786438 KIV786438 KSR786438 LCN786438 LMJ786438 LWF786438 MGB786438 MPX786438 MZT786438 NJP786438 NTL786438 ODH786438 OND786438 OWZ786438 PGV786438 PQR786438 QAN786438 QKJ786438 QUF786438 REB786438 RNX786438 RXT786438 SHP786438 SRL786438 TBH786438 TLD786438 TUZ786438 UEV786438 UOR786438 UYN786438 VIJ786438 VSF786438 WCB786438 WLX786438 WVT786438 L851974 JH851974 TD851974 ACZ851974 AMV851974 AWR851974 BGN851974 BQJ851974 CAF851974 CKB851974 CTX851974 DDT851974 DNP851974 DXL851974 EHH851974 ERD851974 FAZ851974 FKV851974 FUR851974 GEN851974 GOJ851974 GYF851974 HIB851974 HRX851974 IBT851974 ILP851974 IVL851974 JFH851974 JPD851974 JYZ851974 KIV851974 KSR851974 LCN851974 LMJ851974 LWF851974 MGB851974 MPX851974 MZT851974 NJP851974 NTL851974 ODH851974 OND851974 OWZ851974 PGV851974 PQR851974 QAN851974 QKJ851974 QUF851974 REB851974 RNX851974 RXT851974 SHP851974 SRL851974 TBH851974 TLD851974 TUZ851974 UEV851974 UOR851974 UYN851974 VIJ851974 VSF851974 WCB851974 WLX851974 WVT851974 L917510 JH917510 TD917510 ACZ917510 AMV917510 AWR917510 BGN917510 BQJ917510 CAF917510 CKB917510 CTX917510 DDT917510 DNP917510 DXL917510 EHH917510 ERD917510 FAZ917510 FKV917510 FUR917510 GEN917510 GOJ917510 GYF917510 HIB917510 HRX917510 IBT917510 ILP917510 IVL917510 JFH917510 JPD917510 JYZ917510 KIV917510 KSR917510 LCN917510 LMJ917510 LWF917510 MGB917510 MPX917510 MZT917510 NJP917510 NTL917510 ODH917510 OND917510 OWZ917510 PGV917510 PQR917510 QAN917510 QKJ917510 QUF917510 REB917510 RNX917510 RXT917510 SHP917510 SRL917510 TBH917510 TLD917510 TUZ917510 UEV917510 UOR917510 UYN917510 VIJ917510 VSF917510 WCB917510 WLX917510 WVT917510 L983046 JH983046 TD983046 ACZ983046 AMV983046 AWR983046 BGN983046 BQJ983046 CAF983046 CKB983046 CTX983046 DDT983046 DNP983046 DXL983046 EHH983046 ERD983046 FAZ983046 FKV983046 FUR983046 GEN983046 GOJ983046 GYF983046 HIB983046 HRX983046 IBT983046 ILP983046 IVL983046 JFH983046 JPD983046 JYZ983046 KIV983046 KSR983046 LCN983046 LMJ983046 LWF983046 MGB983046 MPX983046 MZT983046 NJP983046 NTL983046 ODH983046 OND983046 OWZ983046 PGV983046 PQR983046 QAN983046 QKJ983046 QUF983046 REB983046 RNX983046 RXT983046 SHP983046 SRL983046 TBH983046 TLD983046 TUZ983046 UEV983046 UOR983046 UYN983046 VIJ983046 VSF983046 WCB983046 WLX983046 WVT983046">
      <formula1>Proceso</formula1>
    </dataValidation>
  </dataValidations>
  <printOptions horizontalCentered="1" verticalCentered="1"/>
  <pageMargins left="0.23622047244094491" right="0.23622047244094491" top="0.74803149606299213" bottom="0.35433070866141736" header="0.31496062992125984" footer="0.31496062992125984"/>
  <pageSetup scale="57" orientation="landscape" r:id="rId1"/>
  <headerFooter>
    <oddFooter xml:space="preserve">&amp;L&amp;9Formato: FO-AC-07 Versión: 2&amp;C&amp;9Página &amp;P&amp;R&amp;9Vo.Bo: </oddFooter>
  </headerFooter>
  <drawing r:id="rId2"/>
  <legacyDrawing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120"/>
  <sheetViews>
    <sheetView showGridLines="0" zoomScaleNormal="100" zoomScaleSheetLayoutView="115" workbookViewId="0"/>
  </sheetViews>
  <sheetFormatPr baseColWidth="10" defaultRowHeight="11.25" x14ac:dyDescent="0.2"/>
  <cols>
    <col min="1" max="1" width="1.140625" style="110" customWidth="1"/>
    <col min="2" max="4" width="5.140625" style="110" customWidth="1"/>
    <col min="5" max="5" width="3.42578125" style="111" customWidth="1"/>
    <col min="6" max="8" width="5.140625" style="110" customWidth="1"/>
    <col min="9" max="11" width="4.5703125" style="110" customWidth="1"/>
    <col min="12" max="13" width="3.28515625" style="112" bestFit="1" customWidth="1"/>
    <col min="14" max="14" width="0.7109375" style="112" hidden="1" customWidth="1"/>
    <col min="15" max="15" width="3" style="112" hidden="1" customWidth="1"/>
    <col min="16" max="16" width="5.140625" style="112" hidden="1" customWidth="1"/>
    <col min="17" max="17" width="3" style="112" hidden="1" customWidth="1"/>
    <col min="18" max="18" width="4.28515625" style="112" customWidth="1"/>
    <col min="19" max="21" width="5.7109375" style="112" customWidth="1"/>
    <col min="22" max="24" width="2.7109375" style="111" customWidth="1"/>
    <col min="25" max="25" width="2.85546875" style="111" customWidth="1"/>
    <col min="26" max="31" width="2.7109375" style="111" customWidth="1"/>
    <col min="32" max="32" width="1.140625" style="111" hidden="1" customWidth="1"/>
    <col min="33" max="39" width="2.7109375" style="111" hidden="1" customWidth="1"/>
    <col min="40" max="41" width="5.140625" style="111" hidden="1" customWidth="1"/>
    <col min="42" max="42" width="4.28515625" style="111" customWidth="1"/>
    <col min="43" max="43" width="5.140625" style="111" hidden="1" customWidth="1"/>
    <col min="44" max="44" width="3.28515625" style="111" bestFit="1" customWidth="1"/>
    <col min="45" max="45" width="5.140625" style="111" hidden="1" customWidth="1"/>
    <col min="46" max="46" width="3.28515625" style="111" bestFit="1" customWidth="1"/>
    <col min="47" max="47" width="4.28515625" style="111" customWidth="1"/>
    <col min="48" max="48" width="4.28515625" style="112" customWidth="1"/>
    <col min="49" max="50" width="14.5703125" style="112" customWidth="1"/>
    <col min="51" max="51" width="5" style="111" customWidth="1"/>
    <col min="52" max="53" width="7" style="110" customWidth="1"/>
    <col min="54" max="54" width="10.140625" style="110" customWidth="1"/>
    <col min="55" max="55" width="6.7109375" style="111" customWidth="1"/>
    <col min="56" max="56" width="43.42578125" style="111" customWidth="1"/>
    <col min="57" max="256" width="11.42578125" style="89"/>
    <col min="257" max="257" width="1.140625" style="89" customWidth="1"/>
    <col min="258" max="260" width="5.140625" style="89" customWidth="1"/>
    <col min="261" max="261" width="3.42578125" style="89" customWidth="1"/>
    <col min="262" max="264" width="5.140625" style="89" customWidth="1"/>
    <col min="265" max="267" width="4.5703125" style="89" customWidth="1"/>
    <col min="268" max="269" width="3.28515625" style="89" bestFit="1" customWidth="1"/>
    <col min="270" max="273" width="0" style="89" hidden="1" customWidth="1"/>
    <col min="274" max="274" width="4.28515625" style="89" customWidth="1"/>
    <col min="275" max="277" width="5.7109375" style="89" customWidth="1"/>
    <col min="278" max="280" width="2.7109375" style="89" customWidth="1"/>
    <col min="281" max="281" width="2.85546875" style="89" customWidth="1"/>
    <col min="282" max="287" width="2.7109375" style="89" customWidth="1"/>
    <col min="288" max="297" width="0" style="89" hidden="1" customWidth="1"/>
    <col min="298" max="298" width="4.28515625" style="89" customWidth="1"/>
    <col min="299" max="299" width="0" style="89" hidden="1" customWidth="1"/>
    <col min="300" max="300" width="3.28515625" style="89" bestFit="1" customWidth="1"/>
    <col min="301" max="301" width="0" style="89" hidden="1" customWidth="1"/>
    <col min="302" max="302" width="3.28515625" style="89" bestFit="1" customWidth="1"/>
    <col min="303" max="304" width="4.28515625" style="89" customWidth="1"/>
    <col min="305" max="306" width="14.5703125" style="89" customWidth="1"/>
    <col min="307" max="307" width="5" style="89" customWidth="1"/>
    <col min="308" max="309" width="7" style="89" customWidth="1"/>
    <col min="310" max="310" width="10.140625" style="89" customWidth="1"/>
    <col min="311" max="311" width="6.7109375" style="89" customWidth="1"/>
    <col min="312" max="312" width="43.42578125" style="89" customWidth="1"/>
    <col min="313" max="512" width="11.42578125" style="89"/>
    <col min="513" max="513" width="1.140625" style="89" customWidth="1"/>
    <col min="514" max="516" width="5.140625" style="89" customWidth="1"/>
    <col min="517" max="517" width="3.42578125" style="89" customWidth="1"/>
    <col min="518" max="520" width="5.140625" style="89" customWidth="1"/>
    <col min="521" max="523" width="4.5703125" style="89" customWidth="1"/>
    <col min="524" max="525" width="3.28515625" style="89" bestFit="1" customWidth="1"/>
    <col min="526" max="529" width="0" style="89" hidden="1" customWidth="1"/>
    <col min="530" max="530" width="4.28515625" style="89" customWidth="1"/>
    <col min="531" max="533" width="5.7109375" style="89" customWidth="1"/>
    <col min="534" max="536" width="2.7109375" style="89" customWidth="1"/>
    <col min="537" max="537" width="2.85546875" style="89" customWidth="1"/>
    <col min="538" max="543" width="2.7109375" style="89" customWidth="1"/>
    <col min="544" max="553" width="0" style="89" hidden="1" customWidth="1"/>
    <col min="554" max="554" width="4.28515625" style="89" customWidth="1"/>
    <col min="555" max="555" width="0" style="89" hidden="1" customWidth="1"/>
    <col min="556" max="556" width="3.28515625" style="89" bestFit="1" customWidth="1"/>
    <col min="557" max="557" width="0" style="89" hidden="1" customWidth="1"/>
    <col min="558" max="558" width="3.28515625" style="89" bestFit="1" customWidth="1"/>
    <col min="559" max="560" width="4.28515625" style="89" customWidth="1"/>
    <col min="561" max="562" width="14.5703125" style="89" customWidth="1"/>
    <col min="563" max="563" width="5" style="89" customWidth="1"/>
    <col min="564" max="565" width="7" style="89" customWidth="1"/>
    <col min="566" max="566" width="10.140625" style="89" customWidth="1"/>
    <col min="567" max="567" width="6.7109375" style="89" customWidth="1"/>
    <col min="568" max="568" width="43.42578125" style="89" customWidth="1"/>
    <col min="569" max="768" width="11.42578125" style="89"/>
    <col min="769" max="769" width="1.140625" style="89" customWidth="1"/>
    <col min="770" max="772" width="5.140625" style="89" customWidth="1"/>
    <col min="773" max="773" width="3.42578125" style="89" customWidth="1"/>
    <col min="774" max="776" width="5.140625" style="89" customWidth="1"/>
    <col min="777" max="779" width="4.5703125" style="89" customWidth="1"/>
    <col min="780" max="781" width="3.28515625" style="89" bestFit="1" customWidth="1"/>
    <col min="782" max="785" width="0" style="89" hidden="1" customWidth="1"/>
    <col min="786" max="786" width="4.28515625" style="89" customWidth="1"/>
    <col min="787" max="789" width="5.7109375" style="89" customWidth="1"/>
    <col min="790" max="792" width="2.7109375" style="89" customWidth="1"/>
    <col min="793" max="793" width="2.85546875" style="89" customWidth="1"/>
    <col min="794" max="799" width="2.7109375" style="89" customWidth="1"/>
    <col min="800" max="809" width="0" style="89" hidden="1" customWidth="1"/>
    <col min="810" max="810" width="4.28515625" style="89" customWidth="1"/>
    <col min="811" max="811" width="0" style="89" hidden="1" customWidth="1"/>
    <col min="812" max="812" width="3.28515625" style="89" bestFit="1" customWidth="1"/>
    <col min="813" max="813" width="0" style="89" hidden="1" customWidth="1"/>
    <col min="814" max="814" width="3.28515625" style="89" bestFit="1" customWidth="1"/>
    <col min="815" max="816" width="4.28515625" style="89" customWidth="1"/>
    <col min="817" max="818" width="14.5703125" style="89" customWidth="1"/>
    <col min="819" max="819" width="5" style="89" customWidth="1"/>
    <col min="820" max="821" width="7" style="89" customWidth="1"/>
    <col min="822" max="822" width="10.140625" style="89" customWidth="1"/>
    <col min="823" max="823" width="6.7109375" style="89" customWidth="1"/>
    <col min="824" max="824" width="43.42578125" style="89" customWidth="1"/>
    <col min="825" max="1024" width="11.42578125" style="89"/>
    <col min="1025" max="1025" width="1.140625" style="89" customWidth="1"/>
    <col min="1026" max="1028" width="5.140625" style="89" customWidth="1"/>
    <col min="1029" max="1029" width="3.42578125" style="89" customWidth="1"/>
    <col min="1030" max="1032" width="5.140625" style="89" customWidth="1"/>
    <col min="1033" max="1035" width="4.5703125" style="89" customWidth="1"/>
    <col min="1036" max="1037" width="3.28515625" style="89" bestFit="1" customWidth="1"/>
    <col min="1038" max="1041" width="0" style="89" hidden="1" customWidth="1"/>
    <col min="1042" max="1042" width="4.28515625" style="89" customWidth="1"/>
    <col min="1043" max="1045" width="5.7109375" style="89" customWidth="1"/>
    <col min="1046" max="1048" width="2.7109375" style="89" customWidth="1"/>
    <col min="1049" max="1049" width="2.85546875" style="89" customWidth="1"/>
    <col min="1050" max="1055" width="2.7109375" style="89" customWidth="1"/>
    <col min="1056" max="1065" width="0" style="89" hidden="1" customWidth="1"/>
    <col min="1066" max="1066" width="4.28515625" style="89" customWidth="1"/>
    <col min="1067" max="1067" width="0" style="89" hidden="1" customWidth="1"/>
    <col min="1068" max="1068" width="3.28515625" style="89" bestFit="1" customWidth="1"/>
    <col min="1069" max="1069" width="0" style="89" hidden="1" customWidth="1"/>
    <col min="1070" max="1070" width="3.28515625" style="89" bestFit="1" customWidth="1"/>
    <col min="1071" max="1072" width="4.28515625" style="89" customWidth="1"/>
    <col min="1073" max="1074" width="14.5703125" style="89" customWidth="1"/>
    <col min="1075" max="1075" width="5" style="89" customWidth="1"/>
    <col min="1076" max="1077" width="7" style="89" customWidth="1"/>
    <col min="1078" max="1078" width="10.140625" style="89" customWidth="1"/>
    <col min="1079" max="1079" width="6.7109375" style="89" customWidth="1"/>
    <col min="1080" max="1080" width="43.42578125" style="89" customWidth="1"/>
    <col min="1081" max="1280" width="11.42578125" style="89"/>
    <col min="1281" max="1281" width="1.140625" style="89" customWidth="1"/>
    <col min="1282" max="1284" width="5.140625" style="89" customWidth="1"/>
    <col min="1285" max="1285" width="3.42578125" style="89" customWidth="1"/>
    <col min="1286" max="1288" width="5.140625" style="89" customWidth="1"/>
    <col min="1289" max="1291" width="4.5703125" style="89" customWidth="1"/>
    <col min="1292" max="1293" width="3.28515625" style="89" bestFit="1" customWidth="1"/>
    <col min="1294" max="1297" width="0" style="89" hidden="1" customWidth="1"/>
    <col min="1298" max="1298" width="4.28515625" style="89" customWidth="1"/>
    <col min="1299" max="1301" width="5.7109375" style="89" customWidth="1"/>
    <col min="1302" max="1304" width="2.7109375" style="89" customWidth="1"/>
    <col min="1305" max="1305" width="2.85546875" style="89" customWidth="1"/>
    <col min="1306" max="1311" width="2.7109375" style="89" customWidth="1"/>
    <col min="1312" max="1321" width="0" style="89" hidden="1" customWidth="1"/>
    <col min="1322" max="1322" width="4.28515625" style="89" customWidth="1"/>
    <col min="1323" max="1323" width="0" style="89" hidden="1" customWidth="1"/>
    <col min="1324" max="1324" width="3.28515625" style="89" bestFit="1" customWidth="1"/>
    <col min="1325" max="1325" width="0" style="89" hidden="1" customWidth="1"/>
    <col min="1326" max="1326" width="3.28515625" style="89" bestFit="1" customWidth="1"/>
    <col min="1327" max="1328" width="4.28515625" style="89" customWidth="1"/>
    <col min="1329" max="1330" width="14.5703125" style="89" customWidth="1"/>
    <col min="1331" max="1331" width="5" style="89" customWidth="1"/>
    <col min="1332" max="1333" width="7" style="89" customWidth="1"/>
    <col min="1334" max="1334" width="10.140625" style="89" customWidth="1"/>
    <col min="1335" max="1335" width="6.7109375" style="89" customWidth="1"/>
    <col min="1336" max="1336" width="43.42578125" style="89" customWidth="1"/>
    <col min="1337" max="1536" width="11.42578125" style="89"/>
    <col min="1537" max="1537" width="1.140625" style="89" customWidth="1"/>
    <col min="1538" max="1540" width="5.140625" style="89" customWidth="1"/>
    <col min="1541" max="1541" width="3.42578125" style="89" customWidth="1"/>
    <col min="1542" max="1544" width="5.140625" style="89" customWidth="1"/>
    <col min="1545" max="1547" width="4.5703125" style="89" customWidth="1"/>
    <col min="1548" max="1549" width="3.28515625" style="89" bestFit="1" customWidth="1"/>
    <col min="1550" max="1553" width="0" style="89" hidden="1" customWidth="1"/>
    <col min="1554" max="1554" width="4.28515625" style="89" customWidth="1"/>
    <col min="1555" max="1557" width="5.7109375" style="89" customWidth="1"/>
    <col min="1558" max="1560" width="2.7109375" style="89" customWidth="1"/>
    <col min="1561" max="1561" width="2.85546875" style="89" customWidth="1"/>
    <col min="1562" max="1567" width="2.7109375" style="89" customWidth="1"/>
    <col min="1568" max="1577" width="0" style="89" hidden="1" customWidth="1"/>
    <col min="1578" max="1578" width="4.28515625" style="89" customWidth="1"/>
    <col min="1579" max="1579" width="0" style="89" hidden="1" customWidth="1"/>
    <col min="1580" max="1580" width="3.28515625" style="89" bestFit="1" customWidth="1"/>
    <col min="1581" max="1581" width="0" style="89" hidden="1" customWidth="1"/>
    <col min="1582" max="1582" width="3.28515625" style="89" bestFit="1" customWidth="1"/>
    <col min="1583" max="1584" width="4.28515625" style="89" customWidth="1"/>
    <col min="1585" max="1586" width="14.5703125" style="89" customWidth="1"/>
    <col min="1587" max="1587" width="5" style="89" customWidth="1"/>
    <col min="1588" max="1589" width="7" style="89" customWidth="1"/>
    <col min="1590" max="1590" width="10.140625" style="89" customWidth="1"/>
    <col min="1591" max="1591" width="6.7109375" style="89" customWidth="1"/>
    <col min="1592" max="1592" width="43.42578125" style="89" customWidth="1"/>
    <col min="1593" max="1792" width="11.42578125" style="89"/>
    <col min="1793" max="1793" width="1.140625" style="89" customWidth="1"/>
    <col min="1794" max="1796" width="5.140625" style="89" customWidth="1"/>
    <col min="1797" max="1797" width="3.42578125" style="89" customWidth="1"/>
    <col min="1798" max="1800" width="5.140625" style="89" customWidth="1"/>
    <col min="1801" max="1803" width="4.5703125" style="89" customWidth="1"/>
    <col min="1804" max="1805" width="3.28515625" style="89" bestFit="1" customWidth="1"/>
    <col min="1806" max="1809" width="0" style="89" hidden="1" customWidth="1"/>
    <col min="1810" max="1810" width="4.28515625" style="89" customWidth="1"/>
    <col min="1811" max="1813" width="5.7109375" style="89" customWidth="1"/>
    <col min="1814" max="1816" width="2.7109375" style="89" customWidth="1"/>
    <col min="1817" max="1817" width="2.85546875" style="89" customWidth="1"/>
    <col min="1818" max="1823" width="2.7109375" style="89" customWidth="1"/>
    <col min="1824" max="1833" width="0" style="89" hidden="1" customWidth="1"/>
    <col min="1834" max="1834" width="4.28515625" style="89" customWidth="1"/>
    <col min="1835" max="1835" width="0" style="89" hidden="1" customWidth="1"/>
    <col min="1836" max="1836" width="3.28515625" style="89" bestFit="1" customWidth="1"/>
    <col min="1837" max="1837" width="0" style="89" hidden="1" customWidth="1"/>
    <col min="1838" max="1838" width="3.28515625" style="89" bestFit="1" customWidth="1"/>
    <col min="1839" max="1840" width="4.28515625" style="89" customWidth="1"/>
    <col min="1841" max="1842" width="14.5703125" style="89" customWidth="1"/>
    <col min="1843" max="1843" width="5" style="89" customWidth="1"/>
    <col min="1844" max="1845" width="7" style="89" customWidth="1"/>
    <col min="1846" max="1846" width="10.140625" style="89" customWidth="1"/>
    <col min="1847" max="1847" width="6.7109375" style="89" customWidth="1"/>
    <col min="1848" max="1848" width="43.42578125" style="89" customWidth="1"/>
    <col min="1849" max="2048" width="11.42578125" style="89"/>
    <col min="2049" max="2049" width="1.140625" style="89" customWidth="1"/>
    <col min="2050" max="2052" width="5.140625" style="89" customWidth="1"/>
    <col min="2053" max="2053" width="3.42578125" style="89" customWidth="1"/>
    <col min="2054" max="2056" width="5.140625" style="89" customWidth="1"/>
    <col min="2057" max="2059" width="4.5703125" style="89" customWidth="1"/>
    <col min="2060" max="2061" width="3.28515625" style="89" bestFit="1" customWidth="1"/>
    <col min="2062" max="2065" width="0" style="89" hidden="1" customWidth="1"/>
    <col min="2066" max="2066" width="4.28515625" style="89" customWidth="1"/>
    <col min="2067" max="2069" width="5.7109375" style="89" customWidth="1"/>
    <col min="2070" max="2072" width="2.7109375" style="89" customWidth="1"/>
    <col min="2073" max="2073" width="2.85546875" style="89" customWidth="1"/>
    <col min="2074" max="2079" width="2.7109375" style="89" customWidth="1"/>
    <col min="2080" max="2089" width="0" style="89" hidden="1" customWidth="1"/>
    <col min="2090" max="2090" width="4.28515625" style="89" customWidth="1"/>
    <col min="2091" max="2091" width="0" style="89" hidden="1" customWidth="1"/>
    <col min="2092" max="2092" width="3.28515625" style="89" bestFit="1" customWidth="1"/>
    <col min="2093" max="2093" width="0" style="89" hidden="1" customWidth="1"/>
    <col min="2094" max="2094" width="3.28515625" style="89" bestFit="1" customWidth="1"/>
    <col min="2095" max="2096" width="4.28515625" style="89" customWidth="1"/>
    <col min="2097" max="2098" width="14.5703125" style="89" customWidth="1"/>
    <col min="2099" max="2099" width="5" style="89" customWidth="1"/>
    <col min="2100" max="2101" width="7" style="89" customWidth="1"/>
    <col min="2102" max="2102" width="10.140625" style="89" customWidth="1"/>
    <col min="2103" max="2103" width="6.7109375" style="89" customWidth="1"/>
    <col min="2104" max="2104" width="43.42578125" style="89" customWidth="1"/>
    <col min="2105" max="2304" width="11.42578125" style="89"/>
    <col min="2305" max="2305" width="1.140625" style="89" customWidth="1"/>
    <col min="2306" max="2308" width="5.140625" style="89" customWidth="1"/>
    <col min="2309" max="2309" width="3.42578125" style="89" customWidth="1"/>
    <col min="2310" max="2312" width="5.140625" style="89" customWidth="1"/>
    <col min="2313" max="2315" width="4.5703125" style="89" customWidth="1"/>
    <col min="2316" max="2317" width="3.28515625" style="89" bestFit="1" customWidth="1"/>
    <col min="2318" max="2321" width="0" style="89" hidden="1" customWidth="1"/>
    <col min="2322" max="2322" width="4.28515625" style="89" customWidth="1"/>
    <col min="2323" max="2325" width="5.7109375" style="89" customWidth="1"/>
    <col min="2326" max="2328" width="2.7109375" style="89" customWidth="1"/>
    <col min="2329" max="2329" width="2.85546875" style="89" customWidth="1"/>
    <col min="2330" max="2335" width="2.7109375" style="89" customWidth="1"/>
    <col min="2336" max="2345" width="0" style="89" hidden="1" customWidth="1"/>
    <col min="2346" max="2346" width="4.28515625" style="89" customWidth="1"/>
    <col min="2347" max="2347" width="0" style="89" hidden="1" customWidth="1"/>
    <col min="2348" max="2348" width="3.28515625" style="89" bestFit="1" customWidth="1"/>
    <col min="2349" max="2349" width="0" style="89" hidden="1" customWidth="1"/>
    <col min="2350" max="2350" width="3.28515625" style="89" bestFit="1" customWidth="1"/>
    <col min="2351" max="2352" width="4.28515625" style="89" customWidth="1"/>
    <col min="2353" max="2354" width="14.5703125" style="89" customWidth="1"/>
    <col min="2355" max="2355" width="5" style="89" customWidth="1"/>
    <col min="2356" max="2357" width="7" style="89" customWidth="1"/>
    <col min="2358" max="2358" width="10.140625" style="89" customWidth="1"/>
    <col min="2359" max="2359" width="6.7109375" style="89" customWidth="1"/>
    <col min="2360" max="2360" width="43.42578125" style="89" customWidth="1"/>
    <col min="2361" max="2560" width="11.42578125" style="89"/>
    <col min="2561" max="2561" width="1.140625" style="89" customWidth="1"/>
    <col min="2562" max="2564" width="5.140625" style="89" customWidth="1"/>
    <col min="2565" max="2565" width="3.42578125" style="89" customWidth="1"/>
    <col min="2566" max="2568" width="5.140625" style="89" customWidth="1"/>
    <col min="2569" max="2571" width="4.5703125" style="89" customWidth="1"/>
    <col min="2572" max="2573" width="3.28515625" style="89" bestFit="1" customWidth="1"/>
    <col min="2574" max="2577" width="0" style="89" hidden="1" customWidth="1"/>
    <col min="2578" max="2578" width="4.28515625" style="89" customWidth="1"/>
    <col min="2579" max="2581" width="5.7109375" style="89" customWidth="1"/>
    <col min="2582" max="2584" width="2.7109375" style="89" customWidth="1"/>
    <col min="2585" max="2585" width="2.85546875" style="89" customWidth="1"/>
    <col min="2586" max="2591" width="2.7109375" style="89" customWidth="1"/>
    <col min="2592" max="2601" width="0" style="89" hidden="1" customWidth="1"/>
    <col min="2602" max="2602" width="4.28515625" style="89" customWidth="1"/>
    <col min="2603" max="2603" width="0" style="89" hidden="1" customWidth="1"/>
    <col min="2604" max="2604" width="3.28515625" style="89" bestFit="1" customWidth="1"/>
    <col min="2605" max="2605" width="0" style="89" hidden="1" customWidth="1"/>
    <col min="2606" max="2606" width="3.28515625" style="89" bestFit="1" customWidth="1"/>
    <col min="2607" max="2608" width="4.28515625" style="89" customWidth="1"/>
    <col min="2609" max="2610" width="14.5703125" style="89" customWidth="1"/>
    <col min="2611" max="2611" width="5" style="89" customWidth="1"/>
    <col min="2612" max="2613" width="7" style="89" customWidth="1"/>
    <col min="2614" max="2614" width="10.140625" style="89" customWidth="1"/>
    <col min="2615" max="2615" width="6.7109375" style="89" customWidth="1"/>
    <col min="2616" max="2616" width="43.42578125" style="89" customWidth="1"/>
    <col min="2617" max="2816" width="11.42578125" style="89"/>
    <col min="2817" max="2817" width="1.140625" style="89" customWidth="1"/>
    <col min="2818" max="2820" width="5.140625" style="89" customWidth="1"/>
    <col min="2821" max="2821" width="3.42578125" style="89" customWidth="1"/>
    <col min="2822" max="2824" width="5.140625" style="89" customWidth="1"/>
    <col min="2825" max="2827" width="4.5703125" style="89" customWidth="1"/>
    <col min="2828" max="2829" width="3.28515625" style="89" bestFit="1" customWidth="1"/>
    <col min="2830" max="2833" width="0" style="89" hidden="1" customWidth="1"/>
    <col min="2834" max="2834" width="4.28515625" style="89" customWidth="1"/>
    <col min="2835" max="2837" width="5.7109375" style="89" customWidth="1"/>
    <col min="2838" max="2840" width="2.7109375" style="89" customWidth="1"/>
    <col min="2841" max="2841" width="2.85546875" style="89" customWidth="1"/>
    <col min="2842" max="2847" width="2.7109375" style="89" customWidth="1"/>
    <col min="2848" max="2857" width="0" style="89" hidden="1" customWidth="1"/>
    <col min="2858" max="2858" width="4.28515625" style="89" customWidth="1"/>
    <col min="2859" max="2859" width="0" style="89" hidden="1" customWidth="1"/>
    <col min="2860" max="2860" width="3.28515625" style="89" bestFit="1" customWidth="1"/>
    <col min="2861" max="2861" width="0" style="89" hidden="1" customWidth="1"/>
    <col min="2862" max="2862" width="3.28515625" style="89" bestFit="1" customWidth="1"/>
    <col min="2863" max="2864" width="4.28515625" style="89" customWidth="1"/>
    <col min="2865" max="2866" width="14.5703125" style="89" customWidth="1"/>
    <col min="2867" max="2867" width="5" style="89" customWidth="1"/>
    <col min="2868" max="2869" width="7" style="89" customWidth="1"/>
    <col min="2870" max="2870" width="10.140625" style="89" customWidth="1"/>
    <col min="2871" max="2871" width="6.7109375" style="89" customWidth="1"/>
    <col min="2872" max="2872" width="43.42578125" style="89" customWidth="1"/>
    <col min="2873" max="3072" width="11.42578125" style="89"/>
    <col min="3073" max="3073" width="1.140625" style="89" customWidth="1"/>
    <col min="3074" max="3076" width="5.140625" style="89" customWidth="1"/>
    <col min="3077" max="3077" width="3.42578125" style="89" customWidth="1"/>
    <col min="3078" max="3080" width="5.140625" style="89" customWidth="1"/>
    <col min="3081" max="3083" width="4.5703125" style="89" customWidth="1"/>
    <col min="3084" max="3085" width="3.28515625" style="89" bestFit="1" customWidth="1"/>
    <col min="3086" max="3089" width="0" style="89" hidden="1" customWidth="1"/>
    <col min="3090" max="3090" width="4.28515625" style="89" customWidth="1"/>
    <col min="3091" max="3093" width="5.7109375" style="89" customWidth="1"/>
    <col min="3094" max="3096" width="2.7109375" style="89" customWidth="1"/>
    <col min="3097" max="3097" width="2.85546875" style="89" customWidth="1"/>
    <col min="3098" max="3103" width="2.7109375" style="89" customWidth="1"/>
    <col min="3104" max="3113" width="0" style="89" hidden="1" customWidth="1"/>
    <col min="3114" max="3114" width="4.28515625" style="89" customWidth="1"/>
    <col min="3115" max="3115" width="0" style="89" hidden="1" customWidth="1"/>
    <col min="3116" max="3116" width="3.28515625" style="89" bestFit="1" customWidth="1"/>
    <col min="3117" max="3117" width="0" style="89" hidden="1" customWidth="1"/>
    <col min="3118" max="3118" width="3.28515625" style="89" bestFit="1" customWidth="1"/>
    <col min="3119" max="3120" width="4.28515625" style="89" customWidth="1"/>
    <col min="3121" max="3122" width="14.5703125" style="89" customWidth="1"/>
    <col min="3123" max="3123" width="5" style="89" customWidth="1"/>
    <col min="3124" max="3125" width="7" style="89" customWidth="1"/>
    <col min="3126" max="3126" width="10.140625" style="89" customWidth="1"/>
    <col min="3127" max="3127" width="6.7109375" style="89" customWidth="1"/>
    <col min="3128" max="3128" width="43.42578125" style="89" customWidth="1"/>
    <col min="3129" max="3328" width="11.42578125" style="89"/>
    <col min="3329" max="3329" width="1.140625" style="89" customWidth="1"/>
    <col min="3330" max="3332" width="5.140625" style="89" customWidth="1"/>
    <col min="3333" max="3333" width="3.42578125" style="89" customWidth="1"/>
    <col min="3334" max="3336" width="5.140625" style="89" customWidth="1"/>
    <col min="3337" max="3339" width="4.5703125" style="89" customWidth="1"/>
    <col min="3340" max="3341" width="3.28515625" style="89" bestFit="1" customWidth="1"/>
    <col min="3342" max="3345" width="0" style="89" hidden="1" customWidth="1"/>
    <col min="3346" max="3346" width="4.28515625" style="89" customWidth="1"/>
    <col min="3347" max="3349" width="5.7109375" style="89" customWidth="1"/>
    <col min="3350" max="3352" width="2.7109375" style="89" customWidth="1"/>
    <col min="3353" max="3353" width="2.85546875" style="89" customWidth="1"/>
    <col min="3354" max="3359" width="2.7109375" style="89" customWidth="1"/>
    <col min="3360" max="3369" width="0" style="89" hidden="1" customWidth="1"/>
    <col min="3370" max="3370" width="4.28515625" style="89" customWidth="1"/>
    <col min="3371" max="3371" width="0" style="89" hidden="1" customWidth="1"/>
    <col min="3372" max="3372" width="3.28515625" style="89" bestFit="1" customWidth="1"/>
    <col min="3373" max="3373" width="0" style="89" hidden="1" customWidth="1"/>
    <col min="3374" max="3374" width="3.28515625" style="89" bestFit="1" customWidth="1"/>
    <col min="3375" max="3376" width="4.28515625" style="89" customWidth="1"/>
    <col min="3377" max="3378" width="14.5703125" style="89" customWidth="1"/>
    <col min="3379" max="3379" width="5" style="89" customWidth="1"/>
    <col min="3380" max="3381" width="7" style="89" customWidth="1"/>
    <col min="3382" max="3382" width="10.140625" style="89" customWidth="1"/>
    <col min="3383" max="3383" width="6.7109375" style="89" customWidth="1"/>
    <col min="3384" max="3384" width="43.42578125" style="89" customWidth="1"/>
    <col min="3385" max="3584" width="11.42578125" style="89"/>
    <col min="3585" max="3585" width="1.140625" style="89" customWidth="1"/>
    <col min="3586" max="3588" width="5.140625" style="89" customWidth="1"/>
    <col min="3589" max="3589" width="3.42578125" style="89" customWidth="1"/>
    <col min="3590" max="3592" width="5.140625" style="89" customWidth="1"/>
    <col min="3593" max="3595" width="4.5703125" style="89" customWidth="1"/>
    <col min="3596" max="3597" width="3.28515625" style="89" bestFit="1" customWidth="1"/>
    <col min="3598" max="3601" width="0" style="89" hidden="1" customWidth="1"/>
    <col min="3602" max="3602" width="4.28515625" style="89" customWidth="1"/>
    <col min="3603" max="3605" width="5.7109375" style="89" customWidth="1"/>
    <col min="3606" max="3608" width="2.7109375" style="89" customWidth="1"/>
    <col min="3609" max="3609" width="2.85546875" style="89" customWidth="1"/>
    <col min="3610" max="3615" width="2.7109375" style="89" customWidth="1"/>
    <col min="3616" max="3625" width="0" style="89" hidden="1" customWidth="1"/>
    <col min="3626" max="3626" width="4.28515625" style="89" customWidth="1"/>
    <col min="3627" max="3627" width="0" style="89" hidden="1" customWidth="1"/>
    <col min="3628" max="3628" width="3.28515625" style="89" bestFit="1" customWidth="1"/>
    <col min="3629" max="3629" width="0" style="89" hidden="1" customWidth="1"/>
    <col min="3630" max="3630" width="3.28515625" style="89" bestFit="1" customWidth="1"/>
    <col min="3631" max="3632" width="4.28515625" style="89" customWidth="1"/>
    <col min="3633" max="3634" width="14.5703125" style="89" customWidth="1"/>
    <col min="3635" max="3635" width="5" style="89" customWidth="1"/>
    <col min="3636" max="3637" width="7" style="89" customWidth="1"/>
    <col min="3638" max="3638" width="10.140625" style="89" customWidth="1"/>
    <col min="3639" max="3639" width="6.7109375" style="89" customWidth="1"/>
    <col min="3640" max="3640" width="43.42578125" style="89" customWidth="1"/>
    <col min="3641" max="3840" width="11.42578125" style="89"/>
    <col min="3841" max="3841" width="1.140625" style="89" customWidth="1"/>
    <col min="3842" max="3844" width="5.140625" style="89" customWidth="1"/>
    <col min="3845" max="3845" width="3.42578125" style="89" customWidth="1"/>
    <col min="3846" max="3848" width="5.140625" style="89" customWidth="1"/>
    <col min="3849" max="3851" width="4.5703125" style="89" customWidth="1"/>
    <col min="3852" max="3853" width="3.28515625" style="89" bestFit="1" customWidth="1"/>
    <col min="3854" max="3857" width="0" style="89" hidden="1" customWidth="1"/>
    <col min="3858" max="3858" width="4.28515625" style="89" customWidth="1"/>
    <col min="3859" max="3861" width="5.7109375" style="89" customWidth="1"/>
    <col min="3862" max="3864" width="2.7109375" style="89" customWidth="1"/>
    <col min="3865" max="3865" width="2.85546875" style="89" customWidth="1"/>
    <col min="3866" max="3871" width="2.7109375" style="89" customWidth="1"/>
    <col min="3872" max="3881" width="0" style="89" hidden="1" customWidth="1"/>
    <col min="3882" max="3882" width="4.28515625" style="89" customWidth="1"/>
    <col min="3883" max="3883" width="0" style="89" hidden="1" customWidth="1"/>
    <col min="3884" max="3884" width="3.28515625" style="89" bestFit="1" customWidth="1"/>
    <col min="3885" max="3885" width="0" style="89" hidden="1" customWidth="1"/>
    <col min="3886" max="3886" width="3.28515625" style="89" bestFit="1" customWidth="1"/>
    <col min="3887" max="3888" width="4.28515625" style="89" customWidth="1"/>
    <col min="3889" max="3890" width="14.5703125" style="89" customWidth="1"/>
    <col min="3891" max="3891" width="5" style="89" customWidth="1"/>
    <col min="3892" max="3893" width="7" style="89" customWidth="1"/>
    <col min="3894" max="3894" width="10.140625" style="89" customWidth="1"/>
    <col min="3895" max="3895" width="6.7109375" style="89" customWidth="1"/>
    <col min="3896" max="3896" width="43.42578125" style="89" customWidth="1"/>
    <col min="3897" max="4096" width="11.42578125" style="89"/>
    <col min="4097" max="4097" width="1.140625" style="89" customWidth="1"/>
    <col min="4098" max="4100" width="5.140625" style="89" customWidth="1"/>
    <col min="4101" max="4101" width="3.42578125" style="89" customWidth="1"/>
    <col min="4102" max="4104" width="5.140625" style="89" customWidth="1"/>
    <col min="4105" max="4107" width="4.5703125" style="89" customWidth="1"/>
    <col min="4108" max="4109" width="3.28515625" style="89" bestFit="1" customWidth="1"/>
    <col min="4110" max="4113" width="0" style="89" hidden="1" customWidth="1"/>
    <col min="4114" max="4114" width="4.28515625" style="89" customWidth="1"/>
    <col min="4115" max="4117" width="5.7109375" style="89" customWidth="1"/>
    <col min="4118" max="4120" width="2.7109375" style="89" customWidth="1"/>
    <col min="4121" max="4121" width="2.85546875" style="89" customWidth="1"/>
    <col min="4122" max="4127" width="2.7109375" style="89" customWidth="1"/>
    <col min="4128" max="4137" width="0" style="89" hidden="1" customWidth="1"/>
    <col min="4138" max="4138" width="4.28515625" style="89" customWidth="1"/>
    <col min="4139" max="4139" width="0" style="89" hidden="1" customWidth="1"/>
    <col min="4140" max="4140" width="3.28515625" style="89" bestFit="1" customWidth="1"/>
    <col min="4141" max="4141" width="0" style="89" hidden="1" customWidth="1"/>
    <col min="4142" max="4142" width="3.28515625" style="89" bestFit="1" customWidth="1"/>
    <col min="4143" max="4144" width="4.28515625" style="89" customWidth="1"/>
    <col min="4145" max="4146" width="14.5703125" style="89" customWidth="1"/>
    <col min="4147" max="4147" width="5" style="89" customWidth="1"/>
    <col min="4148" max="4149" width="7" style="89" customWidth="1"/>
    <col min="4150" max="4150" width="10.140625" style="89" customWidth="1"/>
    <col min="4151" max="4151" width="6.7109375" style="89" customWidth="1"/>
    <col min="4152" max="4152" width="43.42578125" style="89" customWidth="1"/>
    <col min="4153" max="4352" width="11.42578125" style="89"/>
    <col min="4353" max="4353" width="1.140625" style="89" customWidth="1"/>
    <col min="4354" max="4356" width="5.140625" style="89" customWidth="1"/>
    <col min="4357" max="4357" width="3.42578125" style="89" customWidth="1"/>
    <col min="4358" max="4360" width="5.140625" style="89" customWidth="1"/>
    <col min="4361" max="4363" width="4.5703125" style="89" customWidth="1"/>
    <col min="4364" max="4365" width="3.28515625" style="89" bestFit="1" customWidth="1"/>
    <col min="4366" max="4369" width="0" style="89" hidden="1" customWidth="1"/>
    <col min="4370" max="4370" width="4.28515625" style="89" customWidth="1"/>
    <col min="4371" max="4373" width="5.7109375" style="89" customWidth="1"/>
    <col min="4374" max="4376" width="2.7109375" style="89" customWidth="1"/>
    <col min="4377" max="4377" width="2.85546875" style="89" customWidth="1"/>
    <col min="4378" max="4383" width="2.7109375" style="89" customWidth="1"/>
    <col min="4384" max="4393" width="0" style="89" hidden="1" customWidth="1"/>
    <col min="4394" max="4394" width="4.28515625" style="89" customWidth="1"/>
    <col min="4395" max="4395" width="0" style="89" hidden="1" customWidth="1"/>
    <col min="4396" max="4396" width="3.28515625" style="89" bestFit="1" customWidth="1"/>
    <col min="4397" max="4397" width="0" style="89" hidden="1" customWidth="1"/>
    <col min="4398" max="4398" width="3.28515625" style="89" bestFit="1" customWidth="1"/>
    <col min="4399" max="4400" width="4.28515625" style="89" customWidth="1"/>
    <col min="4401" max="4402" width="14.5703125" style="89" customWidth="1"/>
    <col min="4403" max="4403" width="5" style="89" customWidth="1"/>
    <col min="4404" max="4405" width="7" style="89" customWidth="1"/>
    <col min="4406" max="4406" width="10.140625" style="89" customWidth="1"/>
    <col min="4407" max="4407" width="6.7109375" style="89" customWidth="1"/>
    <col min="4408" max="4408" width="43.42578125" style="89" customWidth="1"/>
    <col min="4409" max="4608" width="11.42578125" style="89"/>
    <col min="4609" max="4609" width="1.140625" style="89" customWidth="1"/>
    <col min="4610" max="4612" width="5.140625" style="89" customWidth="1"/>
    <col min="4613" max="4613" width="3.42578125" style="89" customWidth="1"/>
    <col min="4614" max="4616" width="5.140625" style="89" customWidth="1"/>
    <col min="4617" max="4619" width="4.5703125" style="89" customWidth="1"/>
    <col min="4620" max="4621" width="3.28515625" style="89" bestFit="1" customWidth="1"/>
    <col min="4622" max="4625" width="0" style="89" hidden="1" customWidth="1"/>
    <col min="4626" max="4626" width="4.28515625" style="89" customWidth="1"/>
    <col min="4627" max="4629" width="5.7109375" style="89" customWidth="1"/>
    <col min="4630" max="4632" width="2.7109375" style="89" customWidth="1"/>
    <col min="4633" max="4633" width="2.85546875" style="89" customWidth="1"/>
    <col min="4634" max="4639" width="2.7109375" style="89" customWidth="1"/>
    <col min="4640" max="4649" width="0" style="89" hidden="1" customWidth="1"/>
    <col min="4650" max="4650" width="4.28515625" style="89" customWidth="1"/>
    <col min="4651" max="4651" width="0" style="89" hidden="1" customWidth="1"/>
    <col min="4652" max="4652" width="3.28515625" style="89" bestFit="1" customWidth="1"/>
    <col min="4653" max="4653" width="0" style="89" hidden="1" customWidth="1"/>
    <col min="4654" max="4654" width="3.28515625" style="89" bestFit="1" customWidth="1"/>
    <col min="4655" max="4656" width="4.28515625" style="89" customWidth="1"/>
    <col min="4657" max="4658" width="14.5703125" style="89" customWidth="1"/>
    <col min="4659" max="4659" width="5" style="89" customWidth="1"/>
    <col min="4660" max="4661" width="7" style="89" customWidth="1"/>
    <col min="4662" max="4662" width="10.140625" style="89" customWidth="1"/>
    <col min="4663" max="4663" width="6.7109375" style="89" customWidth="1"/>
    <col min="4664" max="4664" width="43.42578125" style="89" customWidth="1"/>
    <col min="4665" max="4864" width="11.42578125" style="89"/>
    <col min="4865" max="4865" width="1.140625" style="89" customWidth="1"/>
    <col min="4866" max="4868" width="5.140625" style="89" customWidth="1"/>
    <col min="4869" max="4869" width="3.42578125" style="89" customWidth="1"/>
    <col min="4870" max="4872" width="5.140625" style="89" customWidth="1"/>
    <col min="4873" max="4875" width="4.5703125" style="89" customWidth="1"/>
    <col min="4876" max="4877" width="3.28515625" style="89" bestFit="1" customWidth="1"/>
    <col min="4878" max="4881" width="0" style="89" hidden="1" customWidth="1"/>
    <col min="4882" max="4882" width="4.28515625" style="89" customWidth="1"/>
    <col min="4883" max="4885" width="5.7109375" style="89" customWidth="1"/>
    <col min="4886" max="4888" width="2.7109375" style="89" customWidth="1"/>
    <col min="4889" max="4889" width="2.85546875" style="89" customWidth="1"/>
    <col min="4890" max="4895" width="2.7109375" style="89" customWidth="1"/>
    <col min="4896" max="4905" width="0" style="89" hidden="1" customWidth="1"/>
    <col min="4906" max="4906" width="4.28515625" style="89" customWidth="1"/>
    <col min="4907" max="4907" width="0" style="89" hidden="1" customWidth="1"/>
    <col min="4908" max="4908" width="3.28515625" style="89" bestFit="1" customWidth="1"/>
    <col min="4909" max="4909" width="0" style="89" hidden="1" customWidth="1"/>
    <col min="4910" max="4910" width="3.28515625" style="89" bestFit="1" customWidth="1"/>
    <col min="4911" max="4912" width="4.28515625" style="89" customWidth="1"/>
    <col min="4913" max="4914" width="14.5703125" style="89" customWidth="1"/>
    <col min="4915" max="4915" width="5" style="89" customWidth="1"/>
    <col min="4916" max="4917" width="7" style="89" customWidth="1"/>
    <col min="4918" max="4918" width="10.140625" style="89" customWidth="1"/>
    <col min="4919" max="4919" width="6.7109375" style="89" customWidth="1"/>
    <col min="4920" max="4920" width="43.42578125" style="89" customWidth="1"/>
    <col min="4921" max="5120" width="11.42578125" style="89"/>
    <col min="5121" max="5121" width="1.140625" style="89" customWidth="1"/>
    <col min="5122" max="5124" width="5.140625" style="89" customWidth="1"/>
    <col min="5125" max="5125" width="3.42578125" style="89" customWidth="1"/>
    <col min="5126" max="5128" width="5.140625" style="89" customWidth="1"/>
    <col min="5129" max="5131" width="4.5703125" style="89" customWidth="1"/>
    <col min="5132" max="5133" width="3.28515625" style="89" bestFit="1" customWidth="1"/>
    <col min="5134" max="5137" width="0" style="89" hidden="1" customWidth="1"/>
    <col min="5138" max="5138" width="4.28515625" style="89" customWidth="1"/>
    <col min="5139" max="5141" width="5.7109375" style="89" customWidth="1"/>
    <col min="5142" max="5144" width="2.7109375" style="89" customWidth="1"/>
    <col min="5145" max="5145" width="2.85546875" style="89" customWidth="1"/>
    <col min="5146" max="5151" width="2.7109375" style="89" customWidth="1"/>
    <col min="5152" max="5161" width="0" style="89" hidden="1" customWidth="1"/>
    <col min="5162" max="5162" width="4.28515625" style="89" customWidth="1"/>
    <col min="5163" max="5163" width="0" style="89" hidden="1" customWidth="1"/>
    <col min="5164" max="5164" width="3.28515625" style="89" bestFit="1" customWidth="1"/>
    <col min="5165" max="5165" width="0" style="89" hidden="1" customWidth="1"/>
    <col min="5166" max="5166" width="3.28515625" style="89" bestFit="1" customWidth="1"/>
    <col min="5167" max="5168" width="4.28515625" style="89" customWidth="1"/>
    <col min="5169" max="5170" width="14.5703125" style="89" customWidth="1"/>
    <col min="5171" max="5171" width="5" style="89" customWidth="1"/>
    <col min="5172" max="5173" width="7" style="89" customWidth="1"/>
    <col min="5174" max="5174" width="10.140625" style="89" customWidth="1"/>
    <col min="5175" max="5175" width="6.7109375" style="89" customWidth="1"/>
    <col min="5176" max="5176" width="43.42578125" style="89" customWidth="1"/>
    <col min="5177" max="5376" width="11.42578125" style="89"/>
    <col min="5377" max="5377" width="1.140625" style="89" customWidth="1"/>
    <col min="5378" max="5380" width="5.140625" style="89" customWidth="1"/>
    <col min="5381" max="5381" width="3.42578125" style="89" customWidth="1"/>
    <col min="5382" max="5384" width="5.140625" style="89" customWidth="1"/>
    <col min="5385" max="5387" width="4.5703125" style="89" customWidth="1"/>
    <col min="5388" max="5389" width="3.28515625" style="89" bestFit="1" customWidth="1"/>
    <col min="5390" max="5393" width="0" style="89" hidden="1" customWidth="1"/>
    <col min="5394" max="5394" width="4.28515625" style="89" customWidth="1"/>
    <col min="5395" max="5397" width="5.7109375" style="89" customWidth="1"/>
    <col min="5398" max="5400" width="2.7109375" style="89" customWidth="1"/>
    <col min="5401" max="5401" width="2.85546875" style="89" customWidth="1"/>
    <col min="5402" max="5407" width="2.7109375" style="89" customWidth="1"/>
    <col min="5408" max="5417" width="0" style="89" hidden="1" customWidth="1"/>
    <col min="5418" max="5418" width="4.28515625" style="89" customWidth="1"/>
    <col min="5419" max="5419" width="0" style="89" hidden="1" customWidth="1"/>
    <col min="5420" max="5420" width="3.28515625" style="89" bestFit="1" customWidth="1"/>
    <col min="5421" max="5421" width="0" style="89" hidden="1" customWidth="1"/>
    <col min="5422" max="5422" width="3.28515625" style="89" bestFit="1" customWidth="1"/>
    <col min="5423" max="5424" width="4.28515625" style="89" customWidth="1"/>
    <col min="5425" max="5426" width="14.5703125" style="89" customWidth="1"/>
    <col min="5427" max="5427" width="5" style="89" customWidth="1"/>
    <col min="5428" max="5429" width="7" style="89" customWidth="1"/>
    <col min="5430" max="5430" width="10.140625" style="89" customWidth="1"/>
    <col min="5431" max="5431" width="6.7109375" style="89" customWidth="1"/>
    <col min="5432" max="5432" width="43.42578125" style="89" customWidth="1"/>
    <col min="5433" max="5632" width="11.42578125" style="89"/>
    <col min="5633" max="5633" width="1.140625" style="89" customWidth="1"/>
    <col min="5634" max="5636" width="5.140625" style="89" customWidth="1"/>
    <col min="5637" max="5637" width="3.42578125" style="89" customWidth="1"/>
    <col min="5638" max="5640" width="5.140625" style="89" customWidth="1"/>
    <col min="5641" max="5643" width="4.5703125" style="89" customWidth="1"/>
    <col min="5644" max="5645" width="3.28515625" style="89" bestFit="1" customWidth="1"/>
    <col min="5646" max="5649" width="0" style="89" hidden="1" customWidth="1"/>
    <col min="5650" max="5650" width="4.28515625" style="89" customWidth="1"/>
    <col min="5651" max="5653" width="5.7109375" style="89" customWidth="1"/>
    <col min="5654" max="5656" width="2.7109375" style="89" customWidth="1"/>
    <col min="5657" max="5657" width="2.85546875" style="89" customWidth="1"/>
    <col min="5658" max="5663" width="2.7109375" style="89" customWidth="1"/>
    <col min="5664" max="5673" width="0" style="89" hidden="1" customWidth="1"/>
    <col min="5674" max="5674" width="4.28515625" style="89" customWidth="1"/>
    <col min="5675" max="5675" width="0" style="89" hidden="1" customWidth="1"/>
    <col min="5676" max="5676" width="3.28515625" style="89" bestFit="1" customWidth="1"/>
    <col min="5677" max="5677" width="0" style="89" hidden="1" customWidth="1"/>
    <col min="5678" max="5678" width="3.28515625" style="89" bestFit="1" customWidth="1"/>
    <col min="5679" max="5680" width="4.28515625" style="89" customWidth="1"/>
    <col min="5681" max="5682" width="14.5703125" style="89" customWidth="1"/>
    <col min="5683" max="5683" width="5" style="89" customWidth="1"/>
    <col min="5684" max="5685" width="7" style="89" customWidth="1"/>
    <col min="5686" max="5686" width="10.140625" style="89" customWidth="1"/>
    <col min="5687" max="5687" width="6.7109375" style="89" customWidth="1"/>
    <col min="5688" max="5688" width="43.42578125" style="89" customWidth="1"/>
    <col min="5689" max="5888" width="11.42578125" style="89"/>
    <col min="5889" max="5889" width="1.140625" style="89" customWidth="1"/>
    <col min="5890" max="5892" width="5.140625" style="89" customWidth="1"/>
    <col min="5893" max="5893" width="3.42578125" style="89" customWidth="1"/>
    <col min="5894" max="5896" width="5.140625" style="89" customWidth="1"/>
    <col min="5897" max="5899" width="4.5703125" style="89" customWidth="1"/>
    <col min="5900" max="5901" width="3.28515625" style="89" bestFit="1" customWidth="1"/>
    <col min="5902" max="5905" width="0" style="89" hidden="1" customWidth="1"/>
    <col min="5906" max="5906" width="4.28515625" style="89" customWidth="1"/>
    <col min="5907" max="5909" width="5.7109375" style="89" customWidth="1"/>
    <col min="5910" max="5912" width="2.7109375" style="89" customWidth="1"/>
    <col min="5913" max="5913" width="2.85546875" style="89" customWidth="1"/>
    <col min="5914" max="5919" width="2.7109375" style="89" customWidth="1"/>
    <col min="5920" max="5929" width="0" style="89" hidden="1" customWidth="1"/>
    <col min="5930" max="5930" width="4.28515625" style="89" customWidth="1"/>
    <col min="5931" max="5931" width="0" style="89" hidden="1" customWidth="1"/>
    <col min="5932" max="5932" width="3.28515625" style="89" bestFit="1" customWidth="1"/>
    <col min="5933" max="5933" width="0" style="89" hidden="1" customWidth="1"/>
    <col min="5934" max="5934" width="3.28515625" style="89" bestFit="1" customWidth="1"/>
    <col min="5935" max="5936" width="4.28515625" style="89" customWidth="1"/>
    <col min="5937" max="5938" width="14.5703125" style="89" customWidth="1"/>
    <col min="5939" max="5939" width="5" style="89" customWidth="1"/>
    <col min="5940" max="5941" width="7" style="89" customWidth="1"/>
    <col min="5942" max="5942" width="10.140625" style="89" customWidth="1"/>
    <col min="5943" max="5943" width="6.7109375" style="89" customWidth="1"/>
    <col min="5944" max="5944" width="43.42578125" style="89" customWidth="1"/>
    <col min="5945" max="6144" width="11.42578125" style="89"/>
    <col min="6145" max="6145" width="1.140625" style="89" customWidth="1"/>
    <col min="6146" max="6148" width="5.140625" style="89" customWidth="1"/>
    <col min="6149" max="6149" width="3.42578125" style="89" customWidth="1"/>
    <col min="6150" max="6152" width="5.140625" style="89" customWidth="1"/>
    <col min="6153" max="6155" width="4.5703125" style="89" customWidth="1"/>
    <col min="6156" max="6157" width="3.28515625" style="89" bestFit="1" customWidth="1"/>
    <col min="6158" max="6161" width="0" style="89" hidden="1" customWidth="1"/>
    <col min="6162" max="6162" width="4.28515625" style="89" customWidth="1"/>
    <col min="6163" max="6165" width="5.7109375" style="89" customWidth="1"/>
    <col min="6166" max="6168" width="2.7109375" style="89" customWidth="1"/>
    <col min="6169" max="6169" width="2.85546875" style="89" customWidth="1"/>
    <col min="6170" max="6175" width="2.7109375" style="89" customWidth="1"/>
    <col min="6176" max="6185" width="0" style="89" hidden="1" customWidth="1"/>
    <col min="6186" max="6186" width="4.28515625" style="89" customWidth="1"/>
    <col min="6187" max="6187" width="0" style="89" hidden="1" customWidth="1"/>
    <col min="6188" max="6188" width="3.28515625" style="89" bestFit="1" customWidth="1"/>
    <col min="6189" max="6189" width="0" style="89" hidden="1" customWidth="1"/>
    <col min="6190" max="6190" width="3.28515625" style="89" bestFit="1" customWidth="1"/>
    <col min="6191" max="6192" width="4.28515625" style="89" customWidth="1"/>
    <col min="6193" max="6194" width="14.5703125" style="89" customWidth="1"/>
    <col min="6195" max="6195" width="5" style="89" customWidth="1"/>
    <col min="6196" max="6197" width="7" style="89" customWidth="1"/>
    <col min="6198" max="6198" width="10.140625" style="89" customWidth="1"/>
    <col min="6199" max="6199" width="6.7109375" style="89" customWidth="1"/>
    <col min="6200" max="6200" width="43.42578125" style="89" customWidth="1"/>
    <col min="6201" max="6400" width="11.42578125" style="89"/>
    <col min="6401" max="6401" width="1.140625" style="89" customWidth="1"/>
    <col min="6402" max="6404" width="5.140625" style="89" customWidth="1"/>
    <col min="6405" max="6405" width="3.42578125" style="89" customWidth="1"/>
    <col min="6406" max="6408" width="5.140625" style="89" customWidth="1"/>
    <col min="6409" max="6411" width="4.5703125" style="89" customWidth="1"/>
    <col min="6412" max="6413" width="3.28515625" style="89" bestFit="1" customWidth="1"/>
    <col min="6414" max="6417" width="0" style="89" hidden="1" customWidth="1"/>
    <col min="6418" max="6418" width="4.28515625" style="89" customWidth="1"/>
    <col min="6419" max="6421" width="5.7109375" style="89" customWidth="1"/>
    <col min="6422" max="6424" width="2.7109375" style="89" customWidth="1"/>
    <col min="6425" max="6425" width="2.85546875" style="89" customWidth="1"/>
    <col min="6426" max="6431" width="2.7109375" style="89" customWidth="1"/>
    <col min="6432" max="6441" width="0" style="89" hidden="1" customWidth="1"/>
    <col min="6442" max="6442" width="4.28515625" style="89" customWidth="1"/>
    <col min="6443" max="6443" width="0" style="89" hidden="1" customWidth="1"/>
    <col min="6444" max="6444" width="3.28515625" style="89" bestFit="1" customWidth="1"/>
    <col min="6445" max="6445" width="0" style="89" hidden="1" customWidth="1"/>
    <col min="6446" max="6446" width="3.28515625" style="89" bestFit="1" customWidth="1"/>
    <col min="6447" max="6448" width="4.28515625" style="89" customWidth="1"/>
    <col min="6449" max="6450" width="14.5703125" style="89" customWidth="1"/>
    <col min="6451" max="6451" width="5" style="89" customWidth="1"/>
    <col min="6452" max="6453" width="7" style="89" customWidth="1"/>
    <col min="6454" max="6454" width="10.140625" style="89" customWidth="1"/>
    <col min="6455" max="6455" width="6.7109375" style="89" customWidth="1"/>
    <col min="6456" max="6456" width="43.42578125" style="89" customWidth="1"/>
    <col min="6457" max="6656" width="11.42578125" style="89"/>
    <col min="6657" max="6657" width="1.140625" style="89" customWidth="1"/>
    <col min="6658" max="6660" width="5.140625" style="89" customWidth="1"/>
    <col min="6661" max="6661" width="3.42578125" style="89" customWidth="1"/>
    <col min="6662" max="6664" width="5.140625" style="89" customWidth="1"/>
    <col min="6665" max="6667" width="4.5703125" style="89" customWidth="1"/>
    <col min="6668" max="6669" width="3.28515625" style="89" bestFit="1" customWidth="1"/>
    <col min="6670" max="6673" width="0" style="89" hidden="1" customWidth="1"/>
    <col min="6674" max="6674" width="4.28515625" style="89" customWidth="1"/>
    <col min="6675" max="6677" width="5.7109375" style="89" customWidth="1"/>
    <col min="6678" max="6680" width="2.7109375" style="89" customWidth="1"/>
    <col min="6681" max="6681" width="2.85546875" style="89" customWidth="1"/>
    <col min="6682" max="6687" width="2.7109375" style="89" customWidth="1"/>
    <col min="6688" max="6697" width="0" style="89" hidden="1" customWidth="1"/>
    <col min="6698" max="6698" width="4.28515625" style="89" customWidth="1"/>
    <col min="6699" max="6699" width="0" style="89" hidden="1" customWidth="1"/>
    <col min="6700" max="6700" width="3.28515625" style="89" bestFit="1" customWidth="1"/>
    <col min="6701" max="6701" width="0" style="89" hidden="1" customWidth="1"/>
    <col min="6702" max="6702" width="3.28515625" style="89" bestFit="1" customWidth="1"/>
    <col min="6703" max="6704" width="4.28515625" style="89" customWidth="1"/>
    <col min="6705" max="6706" width="14.5703125" style="89" customWidth="1"/>
    <col min="6707" max="6707" width="5" style="89" customWidth="1"/>
    <col min="6708" max="6709" width="7" style="89" customWidth="1"/>
    <col min="6710" max="6710" width="10.140625" style="89" customWidth="1"/>
    <col min="6711" max="6711" width="6.7109375" style="89" customWidth="1"/>
    <col min="6712" max="6712" width="43.42578125" style="89" customWidth="1"/>
    <col min="6713" max="6912" width="11.42578125" style="89"/>
    <col min="6913" max="6913" width="1.140625" style="89" customWidth="1"/>
    <col min="6914" max="6916" width="5.140625" style="89" customWidth="1"/>
    <col min="6917" max="6917" width="3.42578125" style="89" customWidth="1"/>
    <col min="6918" max="6920" width="5.140625" style="89" customWidth="1"/>
    <col min="6921" max="6923" width="4.5703125" style="89" customWidth="1"/>
    <col min="6924" max="6925" width="3.28515625" style="89" bestFit="1" customWidth="1"/>
    <col min="6926" max="6929" width="0" style="89" hidden="1" customWidth="1"/>
    <col min="6930" max="6930" width="4.28515625" style="89" customWidth="1"/>
    <col min="6931" max="6933" width="5.7109375" style="89" customWidth="1"/>
    <col min="6934" max="6936" width="2.7109375" style="89" customWidth="1"/>
    <col min="6937" max="6937" width="2.85546875" style="89" customWidth="1"/>
    <col min="6938" max="6943" width="2.7109375" style="89" customWidth="1"/>
    <col min="6944" max="6953" width="0" style="89" hidden="1" customWidth="1"/>
    <col min="6954" max="6954" width="4.28515625" style="89" customWidth="1"/>
    <col min="6955" max="6955" width="0" style="89" hidden="1" customWidth="1"/>
    <col min="6956" max="6956" width="3.28515625" style="89" bestFit="1" customWidth="1"/>
    <col min="6957" max="6957" width="0" style="89" hidden="1" customWidth="1"/>
    <col min="6958" max="6958" width="3.28515625" style="89" bestFit="1" customWidth="1"/>
    <col min="6959" max="6960" width="4.28515625" style="89" customWidth="1"/>
    <col min="6961" max="6962" width="14.5703125" style="89" customWidth="1"/>
    <col min="6963" max="6963" width="5" style="89" customWidth="1"/>
    <col min="6964" max="6965" width="7" style="89" customWidth="1"/>
    <col min="6966" max="6966" width="10.140625" style="89" customWidth="1"/>
    <col min="6967" max="6967" width="6.7109375" style="89" customWidth="1"/>
    <col min="6968" max="6968" width="43.42578125" style="89" customWidth="1"/>
    <col min="6969" max="7168" width="11.42578125" style="89"/>
    <col min="7169" max="7169" width="1.140625" style="89" customWidth="1"/>
    <col min="7170" max="7172" width="5.140625" style="89" customWidth="1"/>
    <col min="7173" max="7173" width="3.42578125" style="89" customWidth="1"/>
    <col min="7174" max="7176" width="5.140625" style="89" customWidth="1"/>
    <col min="7177" max="7179" width="4.5703125" style="89" customWidth="1"/>
    <col min="7180" max="7181" width="3.28515625" style="89" bestFit="1" customWidth="1"/>
    <col min="7182" max="7185" width="0" style="89" hidden="1" customWidth="1"/>
    <col min="7186" max="7186" width="4.28515625" style="89" customWidth="1"/>
    <col min="7187" max="7189" width="5.7109375" style="89" customWidth="1"/>
    <col min="7190" max="7192" width="2.7109375" style="89" customWidth="1"/>
    <col min="7193" max="7193" width="2.85546875" style="89" customWidth="1"/>
    <col min="7194" max="7199" width="2.7109375" style="89" customWidth="1"/>
    <col min="7200" max="7209" width="0" style="89" hidden="1" customWidth="1"/>
    <col min="7210" max="7210" width="4.28515625" style="89" customWidth="1"/>
    <col min="7211" max="7211" width="0" style="89" hidden="1" customWidth="1"/>
    <col min="7212" max="7212" width="3.28515625" style="89" bestFit="1" customWidth="1"/>
    <col min="7213" max="7213" width="0" style="89" hidden="1" customWidth="1"/>
    <col min="7214" max="7214" width="3.28515625" style="89" bestFit="1" customWidth="1"/>
    <col min="7215" max="7216" width="4.28515625" style="89" customWidth="1"/>
    <col min="7217" max="7218" width="14.5703125" style="89" customWidth="1"/>
    <col min="7219" max="7219" width="5" style="89" customWidth="1"/>
    <col min="7220" max="7221" width="7" style="89" customWidth="1"/>
    <col min="7222" max="7222" width="10.140625" style="89" customWidth="1"/>
    <col min="7223" max="7223" width="6.7109375" style="89" customWidth="1"/>
    <col min="7224" max="7224" width="43.42578125" style="89" customWidth="1"/>
    <col min="7225" max="7424" width="11.42578125" style="89"/>
    <col min="7425" max="7425" width="1.140625" style="89" customWidth="1"/>
    <col min="7426" max="7428" width="5.140625" style="89" customWidth="1"/>
    <col min="7429" max="7429" width="3.42578125" style="89" customWidth="1"/>
    <col min="7430" max="7432" width="5.140625" style="89" customWidth="1"/>
    <col min="7433" max="7435" width="4.5703125" style="89" customWidth="1"/>
    <col min="7436" max="7437" width="3.28515625" style="89" bestFit="1" customWidth="1"/>
    <col min="7438" max="7441" width="0" style="89" hidden="1" customWidth="1"/>
    <col min="7442" max="7442" width="4.28515625" style="89" customWidth="1"/>
    <col min="7443" max="7445" width="5.7109375" style="89" customWidth="1"/>
    <col min="7446" max="7448" width="2.7109375" style="89" customWidth="1"/>
    <col min="7449" max="7449" width="2.85546875" style="89" customWidth="1"/>
    <col min="7450" max="7455" width="2.7109375" style="89" customWidth="1"/>
    <col min="7456" max="7465" width="0" style="89" hidden="1" customWidth="1"/>
    <col min="7466" max="7466" width="4.28515625" style="89" customWidth="1"/>
    <col min="7467" max="7467" width="0" style="89" hidden="1" customWidth="1"/>
    <col min="7468" max="7468" width="3.28515625" style="89" bestFit="1" customWidth="1"/>
    <col min="7469" max="7469" width="0" style="89" hidden="1" customWidth="1"/>
    <col min="7470" max="7470" width="3.28515625" style="89" bestFit="1" customWidth="1"/>
    <col min="7471" max="7472" width="4.28515625" style="89" customWidth="1"/>
    <col min="7473" max="7474" width="14.5703125" style="89" customWidth="1"/>
    <col min="7475" max="7475" width="5" style="89" customWidth="1"/>
    <col min="7476" max="7477" width="7" style="89" customWidth="1"/>
    <col min="7478" max="7478" width="10.140625" style="89" customWidth="1"/>
    <col min="7479" max="7479" width="6.7109375" style="89" customWidth="1"/>
    <col min="7480" max="7480" width="43.42578125" style="89" customWidth="1"/>
    <col min="7481" max="7680" width="11.42578125" style="89"/>
    <col min="7681" max="7681" width="1.140625" style="89" customWidth="1"/>
    <col min="7682" max="7684" width="5.140625" style="89" customWidth="1"/>
    <col min="7685" max="7685" width="3.42578125" style="89" customWidth="1"/>
    <col min="7686" max="7688" width="5.140625" style="89" customWidth="1"/>
    <col min="7689" max="7691" width="4.5703125" style="89" customWidth="1"/>
    <col min="7692" max="7693" width="3.28515625" style="89" bestFit="1" customWidth="1"/>
    <col min="7694" max="7697" width="0" style="89" hidden="1" customWidth="1"/>
    <col min="7698" max="7698" width="4.28515625" style="89" customWidth="1"/>
    <col min="7699" max="7701" width="5.7109375" style="89" customWidth="1"/>
    <col min="7702" max="7704" width="2.7109375" style="89" customWidth="1"/>
    <col min="7705" max="7705" width="2.85546875" style="89" customWidth="1"/>
    <col min="7706" max="7711" width="2.7109375" style="89" customWidth="1"/>
    <col min="7712" max="7721" width="0" style="89" hidden="1" customWidth="1"/>
    <col min="7722" max="7722" width="4.28515625" style="89" customWidth="1"/>
    <col min="7723" max="7723" width="0" style="89" hidden="1" customWidth="1"/>
    <col min="7724" max="7724" width="3.28515625" style="89" bestFit="1" customWidth="1"/>
    <col min="7725" max="7725" width="0" style="89" hidden="1" customWidth="1"/>
    <col min="7726" max="7726" width="3.28515625" style="89" bestFit="1" customWidth="1"/>
    <col min="7727" max="7728" width="4.28515625" style="89" customWidth="1"/>
    <col min="7729" max="7730" width="14.5703125" style="89" customWidth="1"/>
    <col min="7731" max="7731" width="5" style="89" customWidth="1"/>
    <col min="7732" max="7733" width="7" style="89" customWidth="1"/>
    <col min="7734" max="7734" width="10.140625" style="89" customWidth="1"/>
    <col min="7735" max="7735" width="6.7109375" style="89" customWidth="1"/>
    <col min="7736" max="7736" width="43.42578125" style="89" customWidth="1"/>
    <col min="7737" max="7936" width="11.42578125" style="89"/>
    <col min="7937" max="7937" width="1.140625" style="89" customWidth="1"/>
    <col min="7938" max="7940" width="5.140625" style="89" customWidth="1"/>
    <col min="7941" max="7941" width="3.42578125" style="89" customWidth="1"/>
    <col min="7942" max="7944" width="5.140625" style="89" customWidth="1"/>
    <col min="7945" max="7947" width="4.5703125" style="89" customWidth="1"/>
    <col min="7948" max="7949" width="3.28515625" style="89" bestFit="1" customWidth="1"/>
    <col min="7950" max="7953" width="0" style="89" hidden="1" customWidth="1"/>
    <col min="7954" max="7954" width="4.28515625" style="89" customWidth="1"/>
    <col min="7955" max="7957" width="5.7109375" style="89" customWidth="1"/>
    <col min="7958" max="7960" width="2.7109375" style="89" customWidth="1"/>
    <col min="7961" max="7961" width="2.85546875" style="89" customWidth="1"/>
    <col min="7962" max="7967" width="2.7109375" style="89" customWidth="1"/>
    <col min="7968" max="7977" width="0" style="89" hidden="1" customWidth="1"/>
    <col min="7978" max="7978" width="4.28515625" style="89" customWidth="1"/>
    <col min="7979" max="7979" width="0" style="89" hidden="1" customWidth="1"/>
    <col min="7980" max="7980" width="3.28515625" style="89" bestFit="1" customWidth="1"/>
    <col min="7981" max="7981" width="0" style="89" hidden="1" customWidth="1"/>
    <col min="7982" max="7982" width="3.28515625" style="89" bestFit="1" customWidth="1"/>
    <col min="7983" max="7984" width="4.28515625" style="89" customWidth="1"/>
    <col min="7985" max="7986" width="14.5703125" style="89" customWidth="1"/>
    <col min="7987" max="7987" width="5" style="89" customWidth="1"/>
    <col min="7988" max="7989" width="7" style="89" customWidth="1"/>
    <col min="7990" max="7990" width="10.140625" style="89" customWidth="1"/>
    <col min="7991" max="7991" width="6.7109375" style="89" customWidth="1"/>
    <col min="7992" max="7992" width="43.42578125" style="89" customWidth="1"/>
    <col min="7993" max="8192" width="11.42578125" style="89"/>
    <col min="8193" max="8193" width="1.140625" style="89" customWidth="1"/>
    <col min="8194" max="8196" width="5.140625" style="89" customWidth="1"/>
    <col min="8197" max="8197" width="3.42578125" style="89" customWidth="1"/>
    <col min="8198" max="8200" width="5.140625" style="89" customWidth="1"/>
    <col min="8201" max="8203" width="4.5703125" style="89" customWidth="1"/>
    <col min="8204" max="8205" width="3.28515625" style="89" bestFit="1" customWidth="1"/>
    <col min="8206" max="8209" width="0" style="89" hidden="1" customWidth="1"/>
    <col min="8210" max="8210" width="4.28515625" style="89" customWidth="1"/>
    <col min="8211" max="8213" width="5.7109375" style="89" customWidth="1"/>
    <col min="8214" max="8216" width="2.7109375" style="89" customWidth="1"/>
    <col min="8217" max="8217" width="2.85546875" style="89" customWidth="1"/>
    <col min="8218" max="8223" width="2.7109375" style="89" customWidth="1"/>
    <col min="8224" max="8233" width="0" style="89" hidden="1" customWidth="1"/>
    <col min="8234" max="8234" width="4.28515625" style="89" customWidth="1"/>
    <col min="8235" max="8235" width="0" style="89" hidden="1" customWidth="1"/>
    <col min="8236" max="8236" width="3.28515625" style="89" bestFit="1" customWidth="1"/>
    <col min="8237" max="8237" width="0" style="89" hidden="1" customWidth="1"/>
    <col min="8238" max="8238" width="3.28515625" style="89" bestFit="1" customWidth="1"/>
    <col min="8239" max="8240" width="4.28515625" style="89" customWidth="1"/>
    <col min="8241" max="8242" width="14.5703125" style="89" customWidth="1"/>
    <col min="8243" max="8243" width="5" style="89" customWidth="1"/>
    <col min="8244" max="8245" width="7" style="89" customWidth="1"/>
    <col min="8246" max="8246" width="10.140625" style="89" customWidth="1"/>
    <col min="8247" max="8247" width="6.7109375" style="89" customWidth="1"/>
    <col min="8248" max="8248" width="43.42578125" style="89" customWidth="1"/>
    <col min="8249" max="8448" width="11.42578125" style="89"/>
    <col min="8449" max="8449" width="1.140625" style="89" customWidth="1"/>
    <col min="8450" max="8452" width="5.140625" style="89" customWidth="1"/>
    <col min="8453" max="8453" width="3.42578125" style="89" customWidth="1"/>
    <col min="8454" max="8456" width="5.140625" style="89" customWidth="1"/>
    <col min="8457" max="8459" width="4.5703125" style="89" customWidth="1"/>
    <col min="8460" max="8461" width="3.28515625" style="89" bestFit="1" customWidth="1"/>
    <col min="8462" max="8465" width="0" style="89" hidden="1" customWidth="1"/>
    <col min="8466" max="8466" width="4.28515625" style="89" customWidth="1"/>
    <col min="8467" max="8469" width="5.7109375" style="89" customWidth="1"/>
    <col min="8470" max="8472" width="2.7109375" style="89" customWidth="1"/>
    <col min="8473" max="8473" width="2.85546875" style="89" customWidth="1"/>
    <col min="8474" max="8479" width="2.7109375" style="89" customWidth="1"/>
    <col min="8480" max="8489" width="0" style="89" hidden="1" customWidth="1"/>
    <col min="8490" max="8490" width="4.28515625" style="89" customWidth="1"/>
    <col min="8491" max="8491" width="0" style="89" hidden="1" customWidth="1"/>
    <col min="8492" max="8492" width="3.28515625" style="89" bestFit="1" customWidth="1"/>
    <col min="8493" max="8493" width="0" style="89" hidden="1" customWidth="1"/>
    <col min="8494" max="8494" width="3.28515625" style="89" bestFit="1" customWidth="1"/>
    <col min="8495" max="8496" width="4.28515625" style="89" customWidth="1"/>
    <col min="8497" max="8498" width="14.5703125" style="89" customWidth="1"/>
    <col min="8499" max="8499" width="5" style="89" customWidth="1"/>
    <col min="8500" max="8501" width="7" style="89" customWidth="1"/>
    <col min="8502" max="8502" width="10.140625" style="89" customWidth="1"/>
    <col min="8503" max="8503" width="6.7109375" style="89" customWidth="1"/>
    <col min="8504" max="8504" width="43.42578125" style="89" customWidth="1"/>
    <col min="8505" max="8704" width="11.42578125" style="89"/>
    <col min="8705" max="8705" width="1.140625" style="89" customWidth="1"/>
    <col min="8706" max="8708" width="5.140625" style="89" customWidth="1"/>
    <col min="8709" max="8709" width="3.42578125" style="89" customWidth="1"/>
    <col min="8710" max="8712" width="5.140625" style="89" customWidth="1"/>
    <col min="8713" max="8715" width="4.5703125" style="89" customWidth="1"/>
    <col min="8716" max="8717" width="3.28515625" style="89" bestFit="1" customWidth="1"/>
    <col min="8718" max="8721" width="0" style="89" hidden="1" customWidth="1"/>
    <col min="8722" max="8722" width="4.28515625" style="89" customWidth="1"/>
    <col min="8723" max="8725" width="5.7109375" style="89" customWidth="1"/>
    <col min="8726" max="8728" width="2.7109375" style="89" customWidth="1"/>
    <col min="8729" max="8729" width="2.85546875" style="89" customWidth="1"/>
    <col min="8730" max="8735" width="2.7109375" style="89" customWidth="1"/>
    <col min="8736" max="8745" width="0" style="89" hidden="1" customWidth="1"/>
    <col min="8746" max="8746" width="4.28515625" style="89" customWidth="1"/>
    <col min="8747" max="8747" width="0" style="89" hidden="1" customWidth="1"/>
    <col min="8748" max="8748" width="3.28515625" style="89" bestFit="1" customWidth="1"/>
    <col min="8749" max="8749" width="0" style="89" hidden="1" customWidth="1"/>
    <col min="8750" max="8750" width="3.28515625" style="89" bestFit="1" customWidth="1"/>
    <col min="8751" max="8752" width="4.28515625" style="89" customWidth="1"/>
    <col min="8753" max="8754" width="14.5703125" style="89" customWidth="1"/>
    <col min="8755" max="8755" width="5" style="89" customWidth="1"/>
    <col min="8756" max="8757" width="7" style="89" customWidth="1"/>
    <col min="8758" max="8758" width="10.140625" style="89" customWidth="1"/>
    <col min="8759" max="8759" width="6.7109375" style="89" customWidth="1"/>
    <col min="8760" max="8760" width="43.42578125" style="89" customWidth="1"/>
    <col min="8761" max="8960" width="11.42578125" style="89"/>
    <col min="8961" max="8961" width="1.140625" style="89" customWidth="1"/>
    <col min="8962" max="8964" width="5.140625" style="89" customWidth="1"/>
    <col min="8965" max="8965" width="3.42578125" style="89" customWidth="1"/>
    <col min="8966" max="8968" width="5.140625" style="89" customWidth="1"/>
    <col min="8969" max="8971" width="4.5703125" style="89" customWidth="1"/>
    <col min="8972" max="8973" width="3.28515625" style="89" bestFit="1" customWidth="1"/>
    <col min="8974" max="8977" width="0" style="89" hidden="1" customWidth="1"/>
    <col min="8978" max="8978" width="4.28515625" style="89" customWidth="1"/>
    <col min="8979" max="8981" width="5.7109375" style="89" customWidth="1"/>
    <col min="8982" max="8984" width="2.7109375" style="89" customWidth="1"/>
    <col min="8985" max="8985" width="2.85546875" style="89" customWidth="1"/>
    <col min="8986" max="8991" width="2.7109375" style="89" customWidth="1"/>
    <col min="8992" max="9001" width="0" style="89" hidden="1" customWidth="1"/>
    <col min="9002" max="9002" width="4.28515625" style="89" customWidth="1"/>
    <col min="9003" max="9003" width="0" style="89" hidden="1" customWidth="1"/>
    <col min="9004" max="9004" width="3.28515625" style="89" bestFit="1" customWidth="1"/>
    <col min="9005" max="9005" width="0" style="89" hidden="1" customWidth="1"/>
    <col min="9006" max="9006" width="3.28515625" style="89" bestFit="1" customWidth="1"/>
    <col min="9007" max="9008" width="4.28515625" style="89" customWidth="1"/>
    <col min="9009" max="9010" width="14.5703125" style="89" customWidth="1"/>
    <col min="9011" max="9011" width="5" style="89" customWidth="1"/>
    <col min="9012" max="9013" width="7" style="89" customWidth="1"/>
    <col min="9014" max="9014" width="10.140625" style="89" customWidth="1"/>
    <col min="9015" max="9015" width="6.7109375" style="89" customWidth="1"/>
    <col min="9016" max="9016" width="43.42578125" style="89" customWidth="1"/>
    <col min="9017" max="9216" width="11.42578125" style="89"/>
    <col min="9217" max="9217" width="1.140625" style="89" customWidth="1"/>
    <col min="9218" max="9220" width="5.140625" style="89" customWidth="1"/>
    <col min="9221" max="9221" width="3.42578125" style="89" customWidth="1"/>
    <col min="9222" max="9224" width="5.140625" style="89" customWidth="1"/>
    <col min="9225" max="9227" width="4.5703125" style="89" customWidth="1"/>
    <col min="9228" max="9229" width="3.28515625" style="89" bestFit="1" customWidth="1"/>
    <col min="9230" max="9233" width="0" style="89" hidden="1" customWidth="1"/>
    <col min="9234" max="9234" width="4.28515625" style="89" customWidth="1"/>
    <col min="9235" max="9237" width="5.7109375" style="89" customWidth="1"/>
    <col min="9238" max="9240" width="2.7109375" style="89" customWidth="1"/>
    <col min="9241" max="9241" width="2.85546875" style="89" customWidth="1"/>
    <col min="9242" max="9247" width="2.7109375" style="89" customWidth="1"/>
    <col min="9248" max="9257" width="0" style="89" hidden="1" customWidth="1"/>
    <col min="9258" max="9258" width="4.28515625" style="89" customWidth="1"/>
    <col min="9259" max="9259" width="0" style="89" hidden="1" customWidth="1"/>
    <col min="9260" max="9260" width="3.28515625" style="89" bestFit="1" customWidth="1"/>
    <col min="9261" max="9261" width="0" style="89" hidden="1" customWidth="1"/>
    <col min="9262" max="9262" width="3.28515625" style="89" bestFit="1" customWidth="1"/>
    <col min="9263" max="9264" width="4.28515625" style="89" customWidth="1"/>
    <col min="9265" max="9266" width="14.5703125" style="89" customWidth="1"/>
    <col min="9267" max="9267" width="5" style="89" customWidth="1"/>
    <col min="9268" max="9269" width="7" style="89" customWidth="1"/>
    <col min="9270" max="9270" width="10.140625" style="89" customWidth="1"/>
    <col min="9271" max="9271" width="6.7109375" style="89" customWidth="1"/>
    <col min="9272" max="9272" width="43.42578125" style="89" customWidth="1"/>
    <col min="9273" max="9472" width="11.42578125" style="89"/>
    <col min="9473" max="9473" width="1.140625" style="89" customWidth="1"/>
    <col min="9474" max="9476" width="5.140625" style="89" customWidth="1"/>
    <col min="9477" max="9477" width="3.42578125" style="89" customWidth="1"/>
    <col min="9478" max="9480" width="5.140625" style="89" customWidth="1"/>
    <col min="9481" max="9483" width="4.5703125" style="89" customWidth="1"/>
    <col min="9484" max="9485" width="3.28515625" style="89" bestFit="1" customWidth="1"/>
    <col min="9486" max="9489" width="0" style="89" hidden="1" customWidth="1"/>
    <col min="9490" max="9490" width="4.28515625" style="89" customWidth="1"/>
    <col min="9491" max="9493" width="5.7109375" style="89" customWidth="1"/>
    <col min="9494" max="9496" width="2.7109375" style="89" customWidth="1"/>
    <col min="9497" max="9497" width="2.85546875" style="89" customWidth="1"/>
    <col min="9498" max="9503" width="2.7109375" style="89" customWidth="1"/>
    <col min="9504" max="9513" width="0" style="89" hidden="1" customWidth="1"/>
    <col min="9514" max="9514" width="4.28515625" style="89" customWidth="1"/>
    <col min="9515" max="9515" width="0" style="89" hidden="1" customWidth="1"/>
    <col min="9516" max="9516" width="3.28515625" style="89" bestFit="1" customWidth="1"/>
    <col min="9517" max="9517" width="0" style="89" hidden="1" customWidth="1"/>
    <col min="9518" max="9518" width="3.28515625" style="89" bestFit="1" customWidth="1"/>
    <col min="9519" max="9520" width="4.28515625" style="89" customWidth="1"/>
    <col min="9521" max="9522" width="14.5703125" style="89" customWidth="1"/>
    <col min="9523" max="9523" width="5" style="89" customWidth="1"/>
    <col min="9524" max="9525" width="7" style="89" customWidth="1"/>
    <col min="9526" max="9526" width="10.140625" style="89" customWidth="1"/>
    <col min="9527" max="9527" width="6.7109375" style="89" customWidth="1"/>
    <col min="9528" max="9528" width="43.42578125" style="89" customWidth="1"/>
    <col min="9529" max="9728" width="11.42578125" style="89"/>
    <col min="9729" max="9729" width="1.140625" style="89" customWidth="1"/>
    <col min="9730" max="9732" width="5.140625" style="89" customWidth="1"/>
    <col min="9733" max="9733" width="3.42578125" style="89" customWidth="1"/>
    <col min="9734" max="9736" width="5.140625" style="89" customWidth="1"/>
    <col min="9737" max="9739" width="4.5703125" style="89" customWidth="1"/>
    <col min="9740" max="9741" width="3.28515625" style="89" bestFit="1" customWidth="1"/>
    <col min="9742" max="9745" width="0" style="89" hidden="1" customWidth="1"/>
    <col min="9746" max="9746" width="4.28515625" style="89" customWidth="1"/>
    <col min="9747" max="9749" width="5.7109375" style="89" customWidth="1"/>
    <col min="9750" max="9752" width="2.7109375" style="89" customWidth="1"/>
    <col min="9753" max="9753" width="2.85546875" style="89" customWidth="1"/>
    <col min="9754" max="9759" width="2.7109375" style="89" customWidth="1"/>
    <col min="9760" max="9769" width="0" style="89" hidden="1" customWidth="1"/>
    <col min="9770" max="9770" width="4.28515625" style="89" customWidth="1"/>
    <col min="9771" max="9771" width="0" style="89" hidden="1" customWidth="1"/>
    <col min="9772" max="9772" width="3.28515625" style="89" bestFit="1" customWidth="1"/>
    <col min="9773" max="9773" width="0" style="89" hidden="1" customWidth="1"/>
    <col min="9774" max="9774" width="3.28515625" style="89" bestFit="1" customWidth="1"/>
    <col min="9775" max="9776" width="4.28515625" style="89" customWidth="1"/>
    <col min="9777" max="9778" width="14.5703125" style="89" customWidth="1"/>
    <col min="9779" max="9779" width="5" style="89" customWidth="1"/>
    <col min="9780" max="9781" width="7" style="89" customWidth="1"/>
    <col min="9782" max="9782" width="10.140625" style="89" customWidth="1"/>
    <col min="9783" max="9783" width="6.7109375" style="89" customWidth="1"/>
    <col min="9784" max="9784" width="43.42578125" style="89" customWidth="1"/>
    <col min="9785" max="9984" width="11.42578125" style="89"/>
    <col min="9985" max="9985" width="1.140625" style="89" customWidth="1"/>
    <col min="9986" max="9988" width="5.140625" style="89" customWidth="1"/>
    <col min="9989" max="9989" width="3.42578125" style="89" customWidth="1"/>
    <col min="9990" max="9992" width="5.140625" style="89" customWidth="1"/>
    <col min="9993" max="9995" width="4.5703125" style="89" customWidth="1"/>
    <col min="9996" max="9997" width="3.28515625" style="89" bestFit="1" customWidth="1"/>
    <col min="9998" max="10001" width="0" style="89" hidden="1" customWidth="1"/>
    <col min="10002" max="10002" width="4.28515625" style="89" customWidth="1"/>
    <col min="10003" max="10005" width="5.7109375" style="89" customWidth="1"/>
    <col min="10006" max="10008" width="2.7109375" style="89" customWidth="1"/>
    <col min="10009" max="10009" width="2.85546875" style="89" customWidth="1"/>
    <col min="10010" max="10015" width="2.7109375" style="89" customWidth="1"/>
    <col min="10016" max="10025" width="0" style="89" hidden="1" customWidth="1"/>
    <col min="10026" max="10026" width="4.28515625" style="89" customWidth="1"/>
    <col min="10027" max="10027" width="0" style="89" hidden="1" customWidth="1"/>
    <col min="10028" max="10028" width="3.28515625" style="89" bestFit="1" customWidth="1"/>
    <col min="10029" max="10029" width="0" style="89" hidden="1" customWidth="1"/>
    <col min="10030" max="10030" width="3.28515625" style="89" bestFit="1" customWidth="1"/>
    <col min="10031" max="10032" width="4.28515625" style="89" customWidth="1"/>
    <col min="10033" max="10034" width="14.5703125" style="89" customWidth="1"/>
    <col min="10035" max="10035" width="5" style="89" customWidth="1"/>
    <col min="10036" max="10037" width="7" style="89" customWidth="1"/>
    <col min="10038" max="10038" width="10.140625" style="89" customWidth="1"/>
    <col min="10039" max="10039" width="6.7109375" style="89" customWidth="1"/>
    <col min="10040" max="10040" width="43.42578125" style="89" customWidth="1"/>
    <col min="10041" max="10240" width="11.42578125" style="89"/>
    <col min="10241" max="10241" width="1.140625" style="89" customWidth="1"/>
    <col min="10242" max="10244" width="5.140625" style="89" customWidth="1"/>
    <col min="10245" max="10245" width="3.42578125" style="89" customWidth="1"/>
    <col min="10246" max="10248" width="5.140625" style="89" customWidth="1"/>
    <col min="10249" max="10251" width="4.5703125" style="89" customWidth="1"/>
    <col min="10252" max="10253" width="3.28515625" style="89" bestFit="1" customWidth="1"/>
    <col min="10254" max="10257" width="0" style="89" hidden="1" customWidth="1"/>
    <col min="10258" max="10258" width="4.28515625" style="89" customWidth="1"/>
    <col min="10259" max="10261" width="5.7109375" style="89" customWidth="1"/>
    <col min="10262" max="10264" width="2.7109375" style="89" customWidth="1"/>
    <col min="10265" max="10265" width="2.85546875" style="89" customWidth="1"/>
    <col min="10266" max="10271" width="2.7109375" style="89" customWidth="1"/>
    <col min="10272" max="10281" width="0" style="89" hidden="1" customWidth="1"/>
    <col min="10282" max="10282" width="4.28515625" style="89" customWidth="1"/>
    <col min="10283" max="10283" width="0" style="89" hidden="1" customWidth="1"/>
    <col min="10284" max="10284" width="3.28515625" style="89" bestFit="1" customWidth="1"/>
    <col min="10285" max="10285" width="0" style="89" hidden="1" customWidth="1"/>
    <col min="10286" max="10286" width="3.28515625" style="89" bestFit="1" customWidth="1"/>
    <col min="10287" max="10288" width="4.28515625" style="89" customWidth="1"/>
    <col min="10289" max="10290" width="14.5703125" style="89" customWidth="1"/>
    <col min="10291" max="10291" width="5" style="89" customWidth="1"/>
    <col min="10292" max="10293" width="7" style="89" customWidth="1"/>
    <col min="10294" max="10294" width="10.140625" style="89" customWidth="1"/>
    <col min="10295" max="10295" width="6.7109375" style="89" customWidth="1"/>
    <col min="10296" max="10296" width="43.42578125" style="89" customWidth="1"/>
    <col min="10297" max="10496" width="11.42578125" style="89"/>
    <col min="10497" max="10497" width="1.140625" style="89" customWidth="1"/>
    <col min="10498" max="10500" width="5.140625" style="89" customWidth="1"/>
    <col min="10501" max="10501" width="3.42578125" style="89" customWidth="1"/>
    <col min="10502" max="10504" width="5.140625" style="89" customWidth="1"/>
    <col min="10505" max="10507" width="4.5703125" style="89" customWidth="1"/>
    <col min="10508" max="10509" width="3.28515625" style="89" bestFit="1" customWidth="1"/>
    <col min="10510" max="10513" width="0" style="89" hidden="1" customWidth="1"/>
    <col min="10514" max="10514" width="4.28515625" style="89" customWidth="1"/>
    <col min="10515" max="10517" width="5.7109375" style="89" customWidth="1"/>
    <col min="10518" max="10520" width="2.7109375" style="89" customWidth="1"/>
    <col min="10521" max="10521" width="2.85546875" style="89" customWidth="1"/>
    <col min="10522" max="10527" width="2.7109375" style="89" customWidth="1"/>
    <col min="10528" max="10537" width="0" style="89" hidden="1" customWidth="1"/>
    <col min="10538" max="10538" width="4.28515625" style="89" customWidth="1"/>
    <col min="10539" max="10539" width="0" style="89" hidden="1" customWidth="1"/>
    <col min="10540" max="10540" width="3.28515625" style="89" bestFit="1" customWidth="1"/>
    <col min="10541" max="10541" width="0" style="89" hidden="1" customWidth="1"/>
    <col min="10542" max="10542" width="3.28515625" style="89" bestFit="1" customWidth="1"/>
    <col min="10543" max="10544" width="4.28515625" style="89" customWidth="1"/>
    <col min="10545" max="10546" width="14.5703125" style="89" customWidth="1"/>
    <col min="10547" max="10547" width="5" style="89" customWidth="1"/>
    <col min="10548" max="10549" width="7" style="89" customWidth="1"/>
    <col min="10550" max="10550" width="10.140625" style="89" customWidth="1"/>
    <col min="10551" max="10551" width="6.7109375" style="89" customWidth="1"/>
    <col min="10552" max="10552" width="43.42578125" style="89" customWidth="1"/>
    <col min="10553" max="10752" width="11.42578125" style="89"/>
    <col min="10753" max="10753" width="1.140625" style="89" customWidth="1"/>
    <col min="10754" max="10756" width="5.140625" style="89" customWidth="1"/>
    <col min="10757" max="10757" width="3.42578125" style="89" customWidth="1"/>
    <col min="10758" max="10760" width="5.140625" style="89" customWidth="1"/>
    <col min="10761" max="10763" width="4.5703125" style="89" customWidth="1"/>
    <col min="10764" max="10765" width="3.28515625" style="89" bestFit="1" customWidth="1"/>
    <col min="10766" max="10769" width="0" style="89" hidden="1" customWidth="1"/>
    <col min="10770" max="10770" width="4.28515625" style="89" customWidth="1"/>
    <col min="10771" max="10773" width="5.7109375" style="89" customWidth="1"/>
    <col min="10774" max="10776" width="2.7109375" style="89" customWidth="1"/>
    <col min="10777" max="10777" width="2.85546875" style="89" customWidth="1"/>
    <col min="10778" max="10783" width="2.7109375" style="89" customWidth="1"/>
    <col min="10784" max="10793" width="0" style="89" hidden="1" customWidth="1"/>
    <col min="10794" max="10794" width="4.28515625" style="89" customWidth="1"/>
    <col min="10795" max="10795" width="0" style="89" hidden="1" customWidth="1"/>
    <col min="10796" max="10796" width="3.28515625" style="89" bestFit="1" customWidth="1"/>
    <col min="10797" max="10797" width="0" style="89" hidden="1" customWidth="1"/>
    <col min="10798" max="10798" width="3.28515625" style="89" bestFit="1" customWidth="1"/>
    <col min="10799" max="10800" width="4.28515625" style="89" customWidth="1"/>
    <col min="10801" max="10802" width="14.5703125" style="89" customWidth="1"/>
    <col min="10803" max="10803" width="5" style="89" customWidth="1"/>
    <col min="10804" max="10805" width="7" style="89" customWidth="1"/>
    <col min="10806" max="10806" width="10.140625" style="89" customWidth="1"/>
    <col min="10807" max="10807" width="6.7109375" style="89" customWidth="1"/>
    <col min="10808" max="10808" width="43.42578125" style="89" customWidth="1"/>
    <col min="10809" max="11008" width="11.42578125" style="89"/>
    <col min="11009" max="11009" width="1.140625" style="89" customWidth="1"/>
    <col min="11010" max="11012" width="5.140625" style="89" customWidth="1"/>
    <col min="11013" max="11013" width="3.42578125" style="89" customWidth="1"/>
    <col min="11014" max="11016" width="5.140625" style="89" customWidth="1"/>
    <col min="11017" max="11019" width="4.5703125" style="89" customWidth="1"/>
    <col min="11020" max="11021" width="3.28515625" style="89" bestFit="1" customWidth="1"/>
    <col min="11022" max="11025" width="0" style="89" hidden="1" customWidth="1"/>
    <col min="11026" max="11026" width="4.28515625" style="89" customWidth="1"/>
    <col min="11027" max="11029" width="5.7109375" style="89" customWidth="1"/>
    <col min="11030" max="11032" width="2.7109375" style="89" customWidth="1"/>
    <col min="11033" max="11033" width="2.85546875" style="89" customWidth="1"/>
    <col min="11034" max="11039" width="2.7109375" style="89" customWidth="1"/>
    <col min="11040" max="11049" width="0" style="89" hidden="1" customWidth="1"/>
    <col min="11050" max="11050" width="4.28515625" style="89" customWidth="1"/>
    <col min="11051" max="11051" width="0" style="89" hidden="1" customWidth="1"/>
    <col min="11052" max="11052" width="3.28515625" style="89" bestFit="1" customWidth="1"/>
    <col min="11053" max="11053" width="0" style="89" hidden="1" customWidth="1"/>
    <col min="11054" max="11054" width="3.28515625" style="89" bestFit="1" customWidth="1"/>
    <col min="11055" max="11056" width="4.28515625" style="89" customWidth="1"/>
    <col min="11057" max="11058" width="14.5703125" style="89" customWidth="1"/>
    <col min="11059" max="11059" width="5" style="89" customWidth="1"/>
    <col min="11060" max="11061" width="7" style="89" customWidth="1"/>
    <col min="11062" max="11062" width="10.140625" style="89" customWidth="1"/>
    <col min="11063" max="11063" width="6.7109375" style="89" customWidth="1"/>
    <col min="11064" max="11064" width="43.42578125" style="89" customWidth="1"/>
    <col min="11065" max="11264" width="11.42578125" style="89"/>
    <col min="11265" max="11265" width="1.140625" style="89" customWidth="1"/>
    <col min="11266" max="11268" width="5.140625" style="89" customWidth="1"/>
    <col min="11269" max="11269" width="3.42578125" style="89" customWidth="1"/>
    <col min="11270" max="11272" width="5.140625" style="89" customWidth="1"/>
    <col min="11273" max="11275" width="4.5703125" style="89" customWidth="1"/>
    <col min="11276" max="11277" width="3.28515625" style="89" bestFit="1" customWidth="1"/>
    <col min="11278" max="11281" width="0" style="89" hidden="1" customWidth="1"/>
    <col min="11282" max="11282" width="4.28515625" style="89" customWidth="1"/>
    <col min="11283" max="11285" width="5.7109375" style="89" customWidth="1"/>
    <col min="11286" max="11288" width="2.7109375" style="89" customWidth="1"/>
    <col min="11289" max="11289" width="2.85546875" style="89" customWidth="1"/>
    <col min="11290" max="11295" width="2.7109375" style="89" customWidth="1"/>
    <col min="11296" max="11305" width="0" style="89" hidden="1" customWidth="1"/>
    <col min="11306" max="11306" width="4.28515625" style="89" customWidth="1"/>
    <col min="11307" max="11307" width="0" style="89" hidden="1" customWidth="1"/>
    <col min="11308" max="11308" width="3.28515625" style="89" bestFit="1" customWidth="1"/>
    <col min="11309" max="11309" width="0" style="89" hidden="1" customWidth="1"/>
    <col min="11310" max="11310" width="3.28515625" style="89" bestFit="1" customWidth="1"/>
    <col min="11311" max="11312" width="4.28515625" style="89" customWidth="1"/>
    <col min="11313" max="11314" width="14.5703125" style="89" customWidth="1"/>
    <col min="11315" max="11315" width="5" style="89" customWidth="1"/>
    <col min="11316" max="11317" width="7" style="89" customWidth="1"/>
    <col min="11318" max="11318" width="10.140625" style="89" customWidth="1"/>
    <col min="11319" max="11319" width="6.7109375" style="89" customWidth="1"/>
    <col min="11320" max="11320" width="43.42578125" style="89" customWidth="1"/>
    <col min="11321" max="11520" width="11.42578125" style="89"/>
    <col min="11521" max="11521" width="1.140625" style="89" customWidth="1"/>
    <col min="11522" max="11524" width="5.140625" style="89" customWidth="1"/>
    <col min="11525" max="11525" width="3.42578125" style="89" customWidth="1"/>
    <col min="11526" max="11528" width="5.140625" style="89" customWidth="1"/>
    <col min="11529" max="11531" width="4.5703125" style="89" customWidth="1"/>
    <col min="11532" max="11533" width="3.28515625" style="89" bestFit="1" customWidth="1"/>
    <col min="11534" max="11537" width="0" style="89" hidden="1" customWidth="1"/>
    <col min="11538" max="11538" width="4.28515625" style="89" customWidth="1"/>
    <col min="11539" max="11541" width="5.7109375" style="89" customWidth="1"/>
    <col min="11542" max="11544" width="2.7109375" style="89" customWidth="1"/>
    <col min="11545" max="11545" width="2.85546875" style="89" customWidth="1"/>
    <col min="11546" max="11551" width="2.7109375" style="89" customWidth="1"/>
    <col min="11552" max="11561" width="0" style="89" hidden="1" customWidth="1"/>
    <col min="11562" max="11562" width="4.28515625" style="89" customWidth="1"/>
    <col min="11563" max="11563" width="0" style="89" hidden="1" customWidth="1"/>
    <col min="11564" max="11564" width="3.28515625" style="89" bestFit="1" customWidth="1"/>
    <col min="11565" max="11565" width="0" style="89" hidden="1" customWidth="1"/>
    <col min="11566" max="11566" width="3.28515625" style="89" bestFit="1" customWidth="1"/>
    <col min="11567" max="11568" width="4.28515625" style="89" customWidth="1"/>
    <col min="11569" max="11570" width="14.5703125" style="89" customWidth="1"/>
    <col min="11571" max="11571" width="5" style="89" customWidth="1"/>
    <col min="11572" max="11573" width="7" style="89" customWidth="1"/>
    <col min="11574" max="11574" width="10.140625" style="89" customWidth="1"/>
    <col min="11575" max="11575" width="6.7109375" style="89" customWidth="1"/>
    <col min="11576" max="11576" width="43.42578125" style="89" customWidth="1"/>
    <col min="11577" max="11776" width="11.42578125" style="89"/>
    <col min="11777" max="11777" width="1.140625" style="89" customWidth="1"/>
    <col min="11778" max="11780" width="5.140625" style="89" customWidth="1"/>
    <col min="11781" max="11781" width="3.42578125" style="89" customWidth="1"/>
    <col min="11782" max="11784" width="5.140625" style="89" customWidth="1"/>
    <col min="11785" max="11787" width="4.5703125" style="89" customWidth="1"/>
    <col min="11788" max="11789" width="3.28515625" style="89" bestFit="1" customWidth="1"/>
    <col min="11790" max="11793" width="0" style="89" hidden="1" customWidth="1"/>
    <col min="11794" max="11794" width="4.28515625" style="89" customWidth="1"/>
    <col min="11795" max="11797" width="5.7109375" style="89" customWidth="1"/>
    <col min="11798" max="11800" width="2.7109375" style="89" customWidth="1"/>
    <col min="11801" max="11801" width="2.85546875" style="89" customWidth="1"/>
    <col min="11802" max="11807" width="2.7109375" style="89" customWidth="1"/>
    <col min="11808" max="11817" width="0" style="89" hidden="1" customWidth="1"/>
    <col min="11818" max="11818" width="4.28515625" style="89" customWidth="1"/>
    <col min="11819" max="11819" width="0" style="89" hidden="1" customWidth="1"/>
    <col min="11820" max="11820" width="3.28515625" style="89" bestFit="1" customWidth="1"/>
    <col min="11821" max="11821" width="0" style="89" hidden="1" customWidth="1"/>
    <col min="11822" max="11822" width="3.28515625" style="89" bestFit="1" customWidth="1"/>
    <col min="11823" max="11824" width="4.28515625" style="89" customWidth="1"/>
    <col min="11825" max="11826" width="14.5703125" style="89" customWidth="1"/>
    <col min="11827" max="11827" width="5" style="89" customWidth="1"/>
    <col min="11828" max="11829" width="7" style="89" customWidth="1"/>
    <col min="11830" max="11830" width="10.140625" style="89" customWidth="1"/>
    <col min="11831" max="11831" width="6.7109375" style="89" customWidth="1"/>
    <col min="11832" max="11832" width="43.42578125" style="89" customWidth="1"/>
    <col min="11833" max="12032" width="11.42578125" style="89"/>
    <col min="12033" max="12033" width="1.140625" style="89" customWidth="1"/>
    <col min="12034" max="12036" width="5.140625" style="89" customWidth="1"/>
    <col min="12037" max="12037" width="3.42578125" style="89" customWidth="1"/>
    <col min="12038" max="12040" width="5.140625" style="89" customWidth="1"/>
    <col min="12041" max="12043" width="4.5703125" style="89" customWidth="1"/>
    <col min="12044" max="12045" width="3.28515625" style="89" bestFit="1" customWidth="1"/>
    <col min="12046" max="12049" width="0" style="89" hidden="1" customWidth="1"/>
    <col min="12050" max="12050" width="4.28515625" style="89" customWidth="1"/>
    <col min="12051" max="12053" width="5.7109375" style="89" customWidth="1"/>
    <col min="12054" max="12056" width="2.7109375" style="89" customWidth="1"/>
    <col min="12057" max="12057" width="2.85546875" style="89" customWidth="1"/>
    <col min="12058" max="12063" width="2.7109375" style="89" customWidth="1"/>
    <col min="12064" max="12073" width="0" style="89" hidden="1" customWidth="1"/>
    <col min="12074" max="12074" width="4.28515625" style="89" customWidth="1"/>
    <col min="12075" max="12075" width="0" style="89" hidden="1" customWidth="1"/>
    <col min="12076" max="12076" width="3.28515625" style="89" bestFit="1" customWidth="1"/>
    <col min="12077" max="12077" width="0" style="89" hidden="1" customWidth="1"/>
    <col min="12078" max="12078" width="3.28515625" style="89" bestFit="1" customWidth="1"/>
    <col min="12079" max="12080" width="4.28515625" style="89" customWidth="1"/>
    <col min="12081" max="12082" width="14.5703125" style="89" customWidth="1"/>
    <col min="12083" max="12083" width="5" style="89" customWidth="1"/>
    <col min="12084" max="12085" width="7" style="89" customWidth="1"/>
    <col min="12086" max="12086" width="10.140625" style="89" customWidth="1"/>
    <col min="12087" max="12087" width="6.7109375" style="89" customWidth="1"/>
    <col min="12088" max="12088" width="43.42578125" style="89" customWidth="1"/>
    <col min="12089" max="12288" width="11.42578125" style="89"/>
    <col min="12289" max="12289" width="1.140625" style="89" customWidth="1"/>
    <col min="12290" max="12292" width="5.140625" style="89" customWidth="1"/>
    <col min="12293" max="12293" width="3.42578125" style="89" customWidth="1"/>
    <col min="12294" max="12296" width="5.140625" style="89" customWidth="1"/>
    <col min="12297" max="12299" width="4.5703125" style="89" customWidth="1"/>
    <col min="12300" max="12301" width="3.28515625" style="89" bestFit="1" customWidth="1"/>
    <col min="12302" max="12305" width="0" style="89" hidden="1" customWidth="1"/>
    <col min="12306" max="12306" width="4.28515625" style="89" customWidth="1"/>
    <col min="12307" max="12309" width="5.7109375" style="89" customWidth="1"/>
    <col min="12310" max="12312" width="2.7109375" style="89" customWidth="1"/>
    <col min="12313" max="12313" width="2.85546875" style="89" customWidth="1"/>
    <col min="12314" max="12319" width="2.7109375" style="89" customWidth="1"/>
    <col min="12320" max="12329" width="0" style="89" hidden="1" customWidth="1"/>
    <col min="12330" max="12330" width="4.28515625" style="89" customWidth="1"/>
    <col min="12331" max="12331" width="0" style="89" hidden="1" customWidth="1"/>
    <col min="12332" max="12332" width="3.28515625" style="89" bestFit="1" customWidth="1"/>
    <col min="12333" max="12333" width="0" style="89" hidden="1" customWidth="1"/>
    <col min="12334" max="12334" width="3.28515625" style="89" bestFit="1" customWidth="1"/>
    <col min="12335" max="12336" width="4.28515625" style="89" customWidth="1"/>
    <col min="12337" max="12338" width="14.5703125" style="89" customWidth="1"/>
    <col min="12339" max="12339" width="5" style="89" customWidth="1"/>
    <col min="12340" max="12341" width="7" style="89" customWidth="1"/>
    <col min="12342" max="12342" width="10.140625" style="89" customWidth="1"/>
    <col min="12343" max="12343" width="6.7109375" style="89" customWidth="1"/>
    <col min="12344" max="12344" width="43.42578125" style="89" customWidth="1"/>
    <col min="12345" max="12544" width="11.42578125" style="89"/>
    <col min="12545" max="12545" width="1.140625" style="89" customWidth="1"/>
    <col min="12546" max="12548" width="5.140625" style="89" customWidth="1"/>
    <col min="12549" max="12549" width="3.42578125" style="89" customWidth="1"/>
    <col min="12550" max="12552" width="5.140625" style="89" customWidth="1"/>
    <col min="12553" max="12555" width="4.5703125" style="89" customWidth="1"/>
    <col min="12556" max="12557" width="3.28515625" style="89" bestFit="1" customWidth="1"/>
    <col min="12558" max="12561" width="0" style="89" hidden="1" customWidth="1"/>
    <col min="12562" max="12562" width="4.28515625" style="89" customWidth="1"/>
    <col min="12563" max="12565" width="5.7109375" style="89" customWidth="1"/>
    <col min="12566" max="12568" width="2.7109375" style="89" customWidth="1"/>
    <col min="12569" max="12569" width="2.85546875" style="89" customWidth="1"/>
    <col min="12570" max="12575" width="2.7109375" style="89" customWidth="1"/>
    <col min="12576" max="12585" width="0" style="89" hidden="1" customWidth="1"/>
    <col min="12586" max="12586" width="4.28515625" style="89" customWidth="1"/>
    <col min="12587" max="12587" width="0" style="89" hidden="1" customWidth="1"/>
    <col min="12588" max="12588" width="3.28515625" style="89" bestFit="1" customWidth="1"/>
    <col min="12589" max="12589" width="0" style="89" hidden="1" customWidth="1"/>
    <col min="12590" max="12590" width="3.28515625" style="89" bestFit="1" customWidth="1"/>
    <col min="12591" max="12592" width="4.28515625" style="89" customWidth="1"/>
    <col min="12593" max="12594" width="14.5703125" style="89" customWidth="1"/>
    <col min="12595" max="12595" width="5" style="89" customWidth="1"/>
    <col min="12596" max="12597" width="7" style="89" customWidth="1"/>
    <col min="12598" max="12598" width="10.140625" style="89" customWidth="1"/>
    <col min="12599" max="12599" width="6.7109375" style="89" customWidth="1"/>
    <col min="12600" max="12600" width="43.42578125" style="89" customWidth="1"/>
    <col min="12601" max="12800" width="11.42578125" style="89"/>
    <col min="12801" max="12801" width="1.140625" style="89" customWidth="1"/>
    <col min="12802" max="12804" width="5.140625" style="89" customWidth="1"/>
    <col min="12805" max="12805" width="3.42578125" style="89" customWidth="1"/>
    <col min="12806" max="12808" width="5.140625" style="89" customWidth="1"/>
    <col min="12809" max="12811" width="4.5703125" style="89" customWidth="1"/>
    <col min="12812" max="12813" width="3.28515625" style="89" bestFit="1" customWidth="1"/>
    <col min="12814" max="12817" width="0" style="89" hidden="1" customWidth="1"/>
    <col min="12818" max="12818" width="4.28515625" style="89" customWidth="1"/>
    <col min="12819" max="12821" width="5.7109375" style="89" customWidth="1"/>
    <col min="12822" max="12824" width="2.7109375" style="89" customWidth="1"/>
    <col min="12825" max="12825" width="2.85546875" style="89" customWidth="1"/>
    <col min="12826" max="12831" width="2.7109375" style="89" customWidth="1"/>
    <col min="12832" max="12841" width="0" style="89" hidden="1" customWidth="1"/>
    <col min="12842" max="12842" width="4.28515625" style="89" customWidth="1"/>
    <col min="12843" max="12843" width="0" style="89" hidden="1" customWidth="1"/>
    <col min="12844" max="12844" width="3.28515625" style="89" bestFit="1" customWidth="1"/>
    <col min="12845" max="12845" width="0" style="89" hidden="1" customWidth="1"/>
    <col min="12846" max="12846" width="3.28515625" style="89" bestFit="1" customWidth="1"/>
    <col min="12847" max="12848" width="4.28515625" style="89" customWidth="1"/>
    <col min="12849" max="12850" width="14.5703125" style="89" customWidth="1"/>
    <col min="12851" max="12851" width="5" style="89" customWidth="1"/>
    <col min="12852" max="12853" width="7" style="89" customWidth="1"/>
    <col min="12854" max="12854" width="10.140625" style="89" customWidth="1"/>
    <col min="12855" max="12855" width="6.7109375" style="89" customWidth="1"/>
    <col min="12856" max="12856" width="43.42578125" style="89" customWidth="1"/>
    <col min="12857" max="13056" width="11.42578125" style="89"/>
    <col min="13057" max="13057" width="1.140625" style="89" customWidth="1"/>
    <col min="13058" max="13060" width="5.140625" style="89" customWidth="1"/>
    <col min="13061" max="13061" width="3.42578125" style="89" customWidth="1"/>
    <col min="13062" max="13064" width="5.140625" style="89" customWidth="1"/>
    <col min="13065" max="13067" width="4.5703125" style="89" customWidth="1"/>
    <col min="13068" max="13069" width="3.28515625" style="89" bestFit="1" customWidth="1"/>
    <col min="13070" max="13073" width="0" style="89" hidden="1" customWidth="1"/>
    <col min="13074" max="13074" width="4.28515625" style="89" customWidth="1"/>
    <col min="13075" max="13077" width="5.7109375" style="89" customWidth="1"/>
    <col min="13078" max="13080" width="2.7109375" style="89" customWidth="1"/>
    <col min="13081" max="13081" width="2.85546875" style="89" customWidth="1"/>
    <col min="13082" max="13087" width="2.7109375" style="89" customWidth="1"/>
    <col min="13088" max="13097" width="0" style="89" hidden="1" customWidth="1"/>
    <col min="13098" max="13098" width="4.28515625" style="89" customWidth="1"/>
    <col min="13099" max="13099" width="0" style="89" hidden="1" customWidth="1"/>
    <col min="13100" max="13100" width="3.28515625" style="89" bestFit="1" customWidth="1"/>
    <col min="13101" max="13101" width="0" style="89" hidden="1" customWidth="1"/>
    <col min="13102" max="13102" width="3.28515625" style="89" bestFit="1" customWidth="1"/>
    <col min="13103" max="13104" width="4.28515625" style="89" customWidth="1"/>
    <col min="13105" max="13106" width="14.5703125" style="89" customWidth="1"/>
    <col min="13107" max="13107" width="5" style="89" customWidth="1"/>
    <col min="13108" max="13109" width="7" style="89" customWidth="1"/>
    <col min="13110" max="13110" width="10.140625" style="89" customWidth="1"/>
    <col min="13111" max="13111" width="6.7109375" style="89" customWidth="1"/>
    <col min="13112" max="13112" width="43.42578125" style="89" customWidth="1"/>
    <col min="13113" max="13312" width="11.42578125" style="89"/>
    <col min="13313" max="13313" width="1.140625" style="89" customWidth="1"/>
    <col min="13314" max="13316" width="5.140625" style="89" customWidth="1"/>
    <col min="13317" max="13317" width="3.42578125" style="89" customWidth="1"/>
    <col min="13318" max="13320" width="5.140625" style="89" customWidth="1"/>
    <col min="13321" max="13323" width="4.5703125" style="89" customWidth="1"/>
    <col min="13324" max="13325" width="3.28515625" style="89" bestFit="1" customWidth="1"/>
    <col min="13326" max="13329" width="0" style="89" hidden="1" customWidth="1"/>
    <col min="13330" max="13330" width="4.28515625" style="89" customWidth="1"/>
    <col min="13331" max="13333" width="5.7109375" style="89" customWidth="1"/>
    <col min="13334" max="13336" width="2.7109375" style="89" customWidth="1"/>
    <col min="13337" max="13337" width="2.85546875" style="89" customWidth="1"/>
    <col min="13338" max="13343" width="2.7109375" style="89" customWidth="1"/>
    <col min="13344" max="13353" width="0" style="89" hidden="1" customWidth="1"/>
    <col min="13354" max="13354" width="4.28515625" style="89" customWidth="1"/>
    <col min="13355" max="13355" width="0" style="89" hidden="1" customWidth="1"/>
    <col min="13356" max="13356" width="3.28515625" style="89" bestFit="1" customWidth="1"/>
    <col min="13357" max="13357" width="0" style="89" hidden="1" customWidth="1"/>
    <col min="13358" max="13358" width="3.28515625" style="89" bestFit="1" customWidth="1"/>
    <col min="13359" max="13360" width="4.28515625" style="89" customWidth="1"/>
    <col min="13361" max="13362" width="14.5703125" style="89" customWidth="1"/>
    <col min="13363" max="13363" width="5" style="89" customWidth="1"/>
    <col min="13364" max="13365" width="7" style="89" customWidth="1"/>
    <col min="13366" max="13366" width="10.140625" style="89" customWidth="1"/>
    <col min="13367" max="13367" width="6.7109375" style="89" customWidth="1"/>
    <col min="13368" max="13368" width="43.42578125" style="89" customWidth="1"/>
    <col min="13369" max="13568" width="11.42578125" style="89"/>
    <col min="13569" max="13569" width="1.140625" style="89" customWidth="1"/>
    <col min="13570" max="13572" width="5.140625" style="89" customWidth="1"/>
    <col min="13573" max="13573" width="3.42578125" style="89" customWidth="1"/>
    <col min="13574" max="13576" width="5.140625" style="89" customWidth="1"/>
    <col min="13577" max="13579" width="4.5703125" style="89" customWidth="1"/>
    <col min="13580" max="13581" width="3.28515625" style="89" bestFit="1" customWidth="1"/>
    <col min="13582" max="13585" width="0" style="89" hidden="1" customWidth="1"/>
    <col min="13586" max="13586" width="4.28515625" style="89" customWidth="1"/>
    <col min="13587" max="13589" width="5.7109375" style="89" customWidth="1"/>
    <col min="13590" max="13592" width="2.7109375" style="89" customWidth="1"/>
    <col min="13593" max="13593" width="2.85546875" style="89" customWidth="1"/>
    <col min="13594" max="13599" width="2.7109375" style="89" customWidth="1"/>
    <col min="13600" max="13609" width="0" style="89" hidden="1" customWidth="1"/>
    <col min="13610" max="13610" width="4.28515625" style="89" customWidth="1"/>
    <col min="13611" max="13611" width="0" style="89" hidden="1" customWidth="1"/>
    <col min="13612" max="13612" width="3.28515625" style="89" bestFit="1" customWidth="1"/>
    <col min="13613" max="13613" width="0" style="89" hidden="1" customWidth="1"/>
    <col min="13614" max="13614" width="3.28515625" style="89" bestFit="1" customWidth="1"/>
    <col min="13615" max="13616" width="4.28515625" style="89" customWidth="1"/>
    <col min="13617" max="13618" width="14.5703125" style="89" customWidth="1"/>
    <col min="13619" max="13619" width="5" style="89" customWidth="1"/>
    <col min="13620" max="13621" width="7" style="89" customWidth="1"/>
    <col min="13622" max="13622" width="10.140625" style="89" customWidth="1"/>
    <col min="13623" max="13623" width="6.7109375" style="89" customWidth="1"/>
    <col min="13624" max="13624" width="43.42578125" style="89" customWidth="1"/>
    <col min="13625" max="13824" width="11.42578125" style="89"/>
    <col min="13825" max="13825" width="1.140625" style="89" customWidth="1"/>
    <col min="13826" max="13828" width="5.140625" style="89" customWidth="1"/>
    <col min="13829" max="13829" width="3.42578125" style="89" customWidth="1"/>
    <col min="13830" max="13832" width="5.140625" style="89" customWidth="1"/>
    <col min="13833" max="13835" width="4.5703125" style="89" customWidth="1"/>
    <col min="13836" max="13837" width="3.28515625" style="89" bestFit="1" customWidth="1"/>
    <col min="13838" max="13841" width="0" style="89" hidden="1" customWidth="1"/>
    <col min="13842" max="13842" width="4.28515625" style="89" customWidth="1"/>
    <col min="13843" max="13845" width="5.7109375" style="89" customWidth="1"/>
    <col min="13846" max="13848" width="2.7109375" style="89" customWidth="1"/>
    <col min="13849" max="13849" width="2.85546875" style="89" customWidth="1"/>
    <col min="13850" max="13855" width="2.7109375" style="89" customWidth="1"/>
    <col min="13856" max="13865" width="0" style="89" hidden="1" customWidth="1"/>
    <col min="13866" max="13866" width="4.28515625" style="89" customWidth="1"/>
    <col min="13867" max="13867" width="0" style="89" hidden="1" customWidth="1"/>
    <col min="13868" max="13868" width="3.28515625" style="89" bestFit="1" customWidth="1"/>
    <col min="13869" max="13869" width="0" style="89" hidden="1" customWidth="1"/>
    <col min="13870" max="13870" width="3.28515625" style="89" bestFit="1" customWidth="1"/>
    <col min="13871" max="13872" width="4.28515625" style="89" customWidth="1"/>
    <col min="13873" max="13874" width="14.5703125" style="89" customWidth="1"/>
    <col min="13875" max="13875" width="5" style="89" customWidth="1"/>
    <col min="13876" max="13877" width="7" style="89" customWidth="1"/>
    <col min="13878" max="13878" width="10.140625" style="89" customWidth="1"/>
    <col min="13879" max="13879" width="6.7109375" style="89" customWidth="1"/>
    <col min="13880" max="13880" width="43.42578125" style="89" customWidth="1"/>
    <col min="13881" max="14080" width="11.42578125" style="89"/>
    <col min="14081" max="14081" width="1.140625" style="89" customWidth="1"/>
    <col min="14082" max="14084" width="5.140625" style="89" customWidth="1"/>
    <col min="14085" max="14085" width="3.42578125" style="89" customWidth="1"/>
    <col min="14086" max="14088" width="5.140625" style="89" customWidth="1"/>
    <col min="14089" max="14091" width="4.5703125" style="89" customWidth="1"/>
    <col min="14092" max="14093" width="3.28515625" style="89" bestFit="1" customWidth="1"/>
    <col min="14094" max="14097" width="0" style="89" hidden="1" customWidth="1"/>
    <col min="14098" max="14098" width="4.28515625" style="89" customWidth="1"/>
    <col min="14099" max="14101" width="5.7109375" style="89" customWidth="1"/>
    <col min="14102" max="14104" width="2.7109375" style="89" customWidth="1"/>
    <col min="14105" max="14105" width="2.85546875" style="89" customWidth="1"/>
    <col min="14106" max="14111" width="2.7109375" style="89" customWidth="1"/>
    <col min="14112" max="14121" width="0" style="89" hidden="1" customWidth="1"/>
    <col min="14122" max="14122" width="4.28515625" style="89" customWidth="1"/>
    <col min="14123" max="14123" width="0" style="89" hidden="1" customWidth="1"/>
    <col min="14124" max="14124" width="3.28515625" style="89" bestFit="1" customWidth="1"/>
    <col min="14125" max="14125" width="0" style="89" hidden="1" customWidth="1"/>
    <col min="14126" max="14126" width="3.28515625" style="89" bestFit="1" customWidth="1"/>
    <col min="14127" max="14128" width="4.28515625" style="89" customWidth="1"/>
    <col min="14129" max="14130" width="14.5703125" style="89" customWidth="1"/>
    <col min="14131" max="14131" width="5" style="89" customWidth="1"/>
    <col min="14132" max="14133" width="7" style="89" customWidth="1"/>
    <col min="14134" max="14134" width="10.140625" style="89" customWidth="1"/>
    <col min="14135" max="14135" width="6.7109375" style="89" customWidth="1"/>
    <col min="14136" max="14136" width="43.42578125" style="89" customWidth="1"/>
    <col min="14137" max="14336" width="11.42578125" style="89"/>
    <col min="14337" max="14337" width="1.140625" style="89" customWidth="1"/>
    <col min="14338" max="14340" width="5.140625" style="89" customWidth="1"/>
    <col min="14341" max="14341" width="3.42578125" style="89" customWidth="1"/>
    <col min="14342" max="14344" width="5.140625" style="89" customWidth="1"/>
    <col min="14345" max="14347" width="4.5703125" style="89" customWidth="1"/>
    <col min="14348" max="14349" width="3.28515625" style="89" bestFit="1" customWidth="1"/>
    <col min="14350" max="14353" width="0" style="89" hidden="1" customWidth="1"/>
    <col min="14354" max="14354" width="4.28515625" style="89" customWidth="1"/>
    <col min="14355" max="14357" width="5.7109375" style="89" customWidth="1"/>
    <col min="14358" max="14360" width="2.7109375" style="89" customWidth="1"/>
    <col min="14361" max="14361" width="2.85546875" style="89" customWidth="1"/>
    <col min="14362" max="14367" width="2.7109375" style="89" customWidth="1"/>
    <col min="14368" max="14377" width="0" style="89" hidden="1" customWidth="1"/>
    <col min="14378" max="14378" width="4.28515625" style="89" customWidth="1"/>
    <col min="14379" max="14379" width="0" style="89" hidden="1" customWidth="1"/>
    <col min="14380" max="14380" width="3.28515625" style="89" bestFit="1" customWidth="1"/>
    <col min="14381" max="14381" width="0" style="89" hidden="1" customWidth="1"/>
    <col min="14382" max="14382" width="3.28515625" style="89" bestFit="1" customWidth="1"/>
    <col min="14383" max="14384" width="4.28515625" style="89" customWidth="1"/>
    <col min="14385" max="14386" width="14.5703125" style="89" customWidth="1"/>
    <col min="14387" max="14387" width="5" style="89" customWidth="1"/>
    <col min="14388" max="14389" width="7" style="89" customWidth="1"/>
    <col min="14390" max="14390" width="10.140625" style="89" customWidth="1"/>
    <col min="14391" max="14391" width="6.7109375" style="89" customWidth="1"/>
    <col min="14392" max="14392" width="43.42578125" style="89" customWidth="1"/>
    <col min="14393" max="14592" width="11.42578125" style="89"/>
    <col min="14593" max="14593" width="1.140625" style="89" customWidth="1"/>
    <col min="14594" max="14596" width="5.140625" style="89" customWidth="1"/>
    <col min="14597" max="14597" width="3.42578125" style="89" customWidth="1"/>
    <col min="14598" max="14600" width="5.140625" style="89" customWidth="1"/>
    <col min="14601" max="14603" width="4.5703125" style="89" customWidth="1"/>
    <col min="14604" max="14605" width="3.28515625" style="89" bestFit="1" customWidth="1"/>
    <col min="14606" max="14609" width="0" style="89" hidden="1" customWidth="1"/>
    <col min="14610" max="14610" width="4.28515625" style="89" customWidth="1"/>
    <col min="14611" max="14613" width="5.7109375" style="89" customWidth="1"/>
    <col min="14614" max="14616" width="2.7109375" style="89" customWidth="1"/>
    <col min="14617" max="14617" width="2.85546875" style="89" customWidth="1"/>
    <col min="14618" max="14623" width="2.7109375" style="89" customWidth="1"/>
    <col min="14624" max="14633" width="0" style="89" hidden="1" customWidth="1"/>
    <col min="14634" max="14634" width="4.28515625" style="89" customWidth="1"/>
    <col min="14635" max="14635" width="0" style="89" hidden="1" customWidth="1"/>
    <col min="14636" max="14636" width="3.28515625" style="89" bestFit="1" customWidth="1"/>
    <col min="14637" max="14637" width="0" style="89" hidden="1" customWidth="1"/>
    <col min="14638" max="14638" width="3.28515625" style="89" bestFit="1" customWidth="1"/>
    <col min="14639" max="14640" width="4.28515625" style="89" customWidth="1"/>
    <col min="14641" max="14642" width="14.5703125" style="89" customWidth="1"/>
    <col min="14643" max="14643" width="5" style="89" customWidth="1"/>
    <col min="14644" max="14645" width="7" style="89" customWidth="1"/>
    <col min="14646" max="14646" width="10.140625" style="89" customWidth="1"/>
    <col min="14647" max="14647" width="6.7109375" style="89" customWidth="1"/>
    <col min="14648" max="14648" width="43.42578125" style="89" customWidth="1"/>
    <col min="14649" max="14848" width="11.42578125" style="89"/>
    <col min="14849" max="14849" width="1.140625" style="89" customWidth="1"/>
    <col min="14850" max="14852" width="5.140625" style="89" customWidth="1"/>
    <col min="14853" max="14853" width="3.42578125" style="89" customWidth="1"/>
    <col min="14854" max="14856" width="5.140625" style="89" customWidth="1"/>
    <col min="14857" max="14859" width="4.5703125" style="89" customWidth="1"/>
    <col min="14860" max="14861" width="3.28515625" style="89" bestFit="1" customWidth="1"/>
    <col min="14862" max="14865" width="0" style="89" hidden="1" customWidth="1"/>
    <col min="14866" max="14866" width="4.28515625" style="89" customWidth="1"/>
    <col min="14867" max="14869" width="5.7109375" style="89" customWidth="1"/>
    <col min="14870" max="14872" width="2.7109375" style="89" customWidth="1"/>
    <col min="14873" max="14873" width="2.85546875" style="89" customWidth="1"/>
    <col min="14874" max="14879" width="2.7109375" style="89" customWidth="1"/>
    <col min="14880" max="14889" width="0" style="89" hidden="1" customWidth="1"/>
    <col min="14890" max="14890" width="4.28515625" style="89" customWidth="1"/>
    <col min="14891" max="14891" width="0" style="89" hidden="1" customWidth="1"/>
    <col min="14892" max="14892" width="3.28515625" style="89" bestFit="1" customWidth="1"/>
    <col min="14893" max="14893" width="0" style="89" hidden="1" customWidth="1"/>
    <col min="14894" max="14894" width="3.28515625" style="89" bestFit="1" customWidth="1"/>
    <col min="14895" max="14896" width="4.28515625" style="89" customWidth="1"/>
    <col min="14897" max="14898" width="14.5703125" style="89" customWidth="1"/>
    <col min="14899" max="14899" width="5" style="89" customWidth="1"/>
    <col min="14900" max="14901" width="7" style="89" customWidth="1"/>
    <col min="14902" max="14902" width="10.140625" style="89" customWidth="1"/>
    <col min="14903" max="14903" width="6.7109375" style="89" customWidth="1"/>
    <col min="14904" max="14904" width="43.42578125" style="89" customWidth="1"/>
    <col min="14905" max="15104" width="11.42578125" style="89"/>
    <col min="15105" max="15105" width="1.140625" style="89" customWidth="1"/>
    <col min="15106" max="15108" width="5.140625" style="89" customWidth="1"/>
    <col min="15109" max="15109" width="3.42578125" style="89" customWidth="1"/>
    <col min="15110" max="15112" width="5.140625" style="89" customWidth="1"/>
    <col min="15113" max="15115" width="4.5703125" style="89" customWidth="1"/>
    <col min="15116" max="15117" width="3.28515625" style="89" bestFit="1" customWidth="1"/>
    <col min="15118" max="15121" width="0" style="89" hidden="1" customWidth="1"/>
    <col min="15122" max="15122" width="4.28515625" style="89" customWidth="1"/>
    <col min="15123" max="15125" width="5.7109375" style="89" customWidth="1"/>
    <col min="15126" max="15128" width="2.7109375" style="89" customWidth="1"/>
    <col min="15129" max="15129" width="2.85546875" style="89" customWidth="1"/>
    <col min="15130" max="15135" width="2.7109375" style="89" customWidth="1"/>
    <col min="15136" max="15145" width="0" style="89" hidden="1" customWidth="1"/>
    <col min="15146" max="15146" width="4.28515625" style="89" customWidth="1"/>
    <col min="15147" max="15147" width="0" style="89" hidden="1" customWidth="1"/>
    <col min="15148" max="15148" width="3.28515625" style="89" bestFit="1" customWidth="1"/>
    <col min="15149" max="15149" width="0" style="89" hidden="1" customWidth="1"/>
    <col min="15150" max="15150" width="3.28515625" style="89" bestFit="1" customWidth="1"/>
    <col min="15151" max="15152" width="4.28515625" style="89" customWidth="1"/>
    <col min="15153" max="15154" width="14.5703125" style="89" customWidth="1"/>
    <col min="15155" max="15155" width="5" style="89" customWidth="1"/>
    <col min="15156" max="15157" width="7" style="89" customWidth="1"/>
    <col min="15158" max="15158" width="10.140625" style="89" customWidth="1"/>
    <col min="15159" max="15159" width="6.7109375" style="89" customWidth="1"/>
    <col min="15160" max="15160" width="43.42578125" style="89" customWidth="1"/>
    <col min="15161" max="15360" width="11.42578125" style="89"/>
    <col min="15361" max="15361" width="1.140625" style="89" customWidth="1"/>
    <col min="15362" max="15364" width="5.140625" style="89" customWidth="1"/>
    <col min="15365" max="15365" width="3.42578125" style="89" customWidth="1"/>
    <col min="15366" max="15368" width="5.140625" style="89" customWidth="1"/>
    <col min="15369" max="15371" width="4.5703125" style="89" customWidth="1"/>
    <col min="15372" max="15373" width="3.28515625" style="89" bestFit="1" customWidth="1"/>
    <col min="15374" max="15377" width="0" style="89" hidden="1" customWidth="1"/>
    <col min="15378" max="15378" width="4.28515625" style="89" customWidth="1"/>
    <col min="15379" max="15381" width="5.7109375" style="89" customWidth="1"/>
    <col min="15382" max="15384" width="2.7109375" style="89" customWidth="1"/>
    <col min="15385" max="15385" width="2.85546875" style="89" customWidth="1"/>
    <col min="15386" max="15391" width="2.7109375" style="89" customWidth="1"/>
    <col min="15392" max="15401" width="0" style="89" hidden="1" customWidth="1"/>
    <col min="15402" max="15402" width="4.28515625" style="89" customWidth="1"/>
    <col min="15403" max="15403" width="0" style="89" hidden="1" customWidth="1"/>
    <col min="15404" max="15404" width="3.28515625" style="89" bestFit="1" customWidth="1"/>
    <col min="15405" max="15405" width="0" style="89" hidden="1" customWidth="1"/>
    <col min="15406" max="15406" width="3.28515625" style="89" bestFit="1" customWidth="1"/>
    <col min="15407" max="15408" width="4.28515625" style="89" customWidth="1"/>
    <col min="15409" max="15410" width="14.5703125" style="89" customWidth="1"/>
    <col min="15411" max="15411" width="5" style="89" customWidth="1"/>
    <col min="15412" max="15413" width="7" style="89" customWidth="1"/>
    <col min="15414" max="15414" width="10.140625" style="89" customWidth="1"/>
    <col min="15415" max="15415" width="6.7109375" style="89" customWidth="1"/>
    <col min="15416" max="15416" width="43.42578125" style="89" customWidth="1"/>
    <col min="15417" max="15616" width="11.42578125" style="89"/>
    <col min="15617" max="15617" width="1.140625" style="89" customWidth="1"/>
    <col min="15618" max="15620" width="5.140625" style="89" customWidth="1"/>
    <col min="15621" max="15621" width="3.42578125" style="89" customWidth="1"/>
    <col min="15622" max="15624" width="5.140625" style="89" customWidth="1"/>
    <col min="15625" max="15627" width="4.5703125" style="89" customWidth="1"/>
    <col min="15628" max="15629" width="3.28515625" style="89" bestFit="1" customWidth="1"/>
    <col min="15630" max="15633" width="0" style="89" hidden="1" customWidth="1"/>
    <col min="15634" max="15634" width="4.28515625" style="89" customWidth="1"/>
    <col min="15635" max="15637" width="5.7109375" style="89" customWidth="1"/>
    <col min="15638" max="15640" width="2.7109375" style="89" customWidth="1"/>
    <col min="15641" max="15641" width="2.85546875" style="89" customWidth="1"/>
    <col min="15642" max="15647" width="2.7109375" style="89" customWidth="1"/>
    <col min="15648" max="15657" width="0" style="89" hidden="1" customWidth="1"/>
    <col min="15658" max="15658" width="4.28515625" style="89" customWidth="1"/>
    <col min="15659" max="15659" width="0" style="89" hidden="1" customWidth="1"/>
    <col min="15660" max="15660" width="3.28515625" style="89" bestFit="1" customWidth="1"/>
    <col min="15661" max="15661" width="0" style="89" hidden="1" customWidth="1"/>
    <col min="15662" max="15662" width="3.28515625" style="89" bestFit="1" customWidth="1"/>
    <col min="15663" max="15664" width="4.28515625" style="89" customWidth="1"/>
    <col min="15665" max="15666" width="14.5703125" style="89" customWidth="1"/>
    <col min="15667" max="15667" width="5" style="89" customWidth="1"/>
    <col min="15668" max="15669" width="7" style="89" customWidth="1"/>
    <col min="15670" max="15670" width="10.140625" style="89" customWidth="1"/>
    <col min="15671" max="15671" width="6.7109375" style="89" customWidth="1"/>
    <col min="15672" max="15672" width="43.42578125" style="89" customWidth="1"/>
    <col min="15673" max="15872" width="11.42578125" style="89"/>
    <col min="15873" max="15873" width="1.140625" style="89" customWidth="1"/>
    <col min="15874" max="15876" width="5.140625" style="89" customWidth="1"/>
    <col min="15877" max="15877" width="3.42578125" style="89" customWidth="1"/>
    <col min="15878" max="15880" width="5.140625" style="89" customWidth="1"/>
    <col min="15881" max="15883" width="4.5703125" style="89" customWidth="1"/>
    <col min="15884" max="15885" width="3.28515625" style="89" bestFit="1" customWidth="1"/>
    <col min="15886" max="15889" width="0" style="89" hidden="1" customWidth="1"/>
    <col min="15890" max="15890" width="4.28515625" style="89" customWidth="1"/>
    <col min="15891" max="15893" width="5.7109375" style="89" customWidth="1"/>
    <col min="15894" max="15896" width="2.7109375" style="89" customWidth="1"/>
    <col min="15897" max="15897" width="2.85546875" style="89" customWidth="1"/>
    <col min="15898" max="15903" width="2.7109375" style="89" customWidth="1"/>
    <col min="15904" max="15913" width="0" style="89" hidden="1" customWidth="1"/>
    <col min="15914" max="15914" width="4.28515625" style="89" customWidth="1"/>
    <col min="15915" max="15915" width="0" style="89" hidden="1" customWidth="1"/>
    <col min="15916" max="15916" width="3.28515625" style="89" bestFit="1" customWidth="1"/>
    <col min="15917" max="15917" width="0" style="89" hidden="1" customWidth="1"/>
    <col min="15918" max="15918" width="3.28515625" style="89" bestFit="1" customWidth="1"/>
    <col min="15919" max="15920" width="4.28515625" style="89" customWidth="1"/>
    <col min="15921" max="15922" width="14.5703125" style="89" customWidth="1"/>
    <col min="15923" max="15923" width="5" style="89" customWidth="1"/>
    <col min="15924" max="15925" width="7" style="89" customWidth="1"/>
    <col min="15926" max="15926" width="10.140625" style="89" customWidth="1"/>
    <col min="15927" max="15927" width="6.7109375" style="89" customWidth="1"/>
    <col min="15928" max="15928" width="43.42578125" style="89" customWidth="1"/>
    <col min="15929" max="16128" width="11.42578125" style="89"/>
    <col min="16129" max="16129" width="1.140625" style="89" customWidth="1"/>
    <col min="16130" max="16132" width="5.140625" style="89" customWidth="1"/>
    <col min="16133" max="16133" width="3.42578125" style="89" customWidth="1"/>
    <col min="16134" max="16136" width="5.140625" style="89" customWidth="1"/>
    <col min="16137" max="16139" width="4.5703125" style="89" customWidth="1"/>
    <col min="16140" max="16141" width="3.28515625" style="89" bestFit="1" customWidth="1"/>
    <col min="16142" max="16145" width="0" style="89" hidden="1" customWidth="1"/>
    <col min="16146" max="16146" width="4.28515625" style="89" customWidth="1"/>
    <col min="16147" max="16149" width="5.7109375" style="89" customWidth="1"/>
    <col min="16150" max="16152" width="2.7109375" style="89" customWidth="1"/>
    <col min="16153" max="16153" width="2.85546875" style="89" customWidth="1"/>
    <col min="16154" max="16159" width="2.7109375" style="89" customWidth="1"/>
    <col min="16160" max="16169" width="0" style="89" hidden="1" customWidth="1"/>
    <col min="16170" max="16170" width="4.28515625" style="89" customWidth="1"/>
    <col min="16171" max="16171" width="0" style="89" hidden="1" customWidth="1"/>
    <col min="16172" max="16172" width="3.28515625" style="89" bestFit="1" customWidth="1"/>
    <col min="16173" max="16173" width="0" style="89" hidden="1" customWidth="1"/>
    <col min="16174" max="16174" width="3.28515625" style="89" bestFit="1" customWidth="1"/>
    <col min="16175" max="16176" width="4.28515625" style="89" customWidth="1"/>
    <col min="16177" max="16178" width="14.5703125" style="89" customWidth="1"/>
    <col min="16179" max="16179" width="5" style="89" customWidth="1"/>
    <col min="16180" max="16181" width="7" style="89" customWidth="1"/>
    <col min="16182" max="16182" width="10.140625" style="89" customWidth="1"/>
    <col min="16183" max="16183" width="6.7109375" style="89" customWidth="1"/>
    <col min="16184" max="16184" width="43.42578125" style="89" customWidth="1"/>
    <col min="16185" max="16384" width="11.42578125" style="89"/>
  </cols>
  <sheetData>
    <row r="1" spans="1:57" ht="11.25" customHeight="1" x14ac:dyDescent="0.2">
      <c r="A1" s="87"/>
      <c r="B1" s="1813" t="s">
        <v>447</v>
      </c>
      <c r="C1" s="1814"/>
      <c r="D1" s="1814"/>
      <c r="E1" s="1814"/>
      <c r="F1" s="1814"/>
      <c r="G1" s="1814"/>
      <c r="H1" s="1814"/>
      <c r="I1" s="1814"/>
      <c r="J1" s="1814"/>
      <c r="K1" s="1814"/>
      <c r="L1" s="1814"/>
      <c r="M1" s="1814"/>
      <c r="N1" s="1814"/>
      <c r="O1" s="1814"/>
      <c r="P1" s="1814"/>
      <c r="Q1" s="1814"/>
      <c r="R1" s="1814"/>
      <c r="S1" s="1814"/>
      <c r="T1" s="1814"/>
      <c r="U1" s="1814"/>
      <c r="V1" s="1814"/>
      <c r="W1" s="1814"/>
      <c r="X1" s="1814"/>
      <c r="Y1" s="1814"/>
      <c r="Z1" s="1814"/>
      <c r="AA1" s="1814"/>
      <c r="AB1" s="1814"/>
      <c r="AC1" s="1814"/>
      <c r="AD1" s="1814"/>
      <c r="AE1" s="1814"/>
      <c r="AF1" s="1814"/>
      <c r="AG1" s="1814"/>
      <c r="AH1" s="1814"/>
      <c r="AI1" s="1814"/>
      <c r="AJ1" s="1814"/>
      <c r="AK1" s="1814"/>
      <c r="AL1" s="1814"/>
      <c r="AM1" s="1814"/>
      <c r="AN1" s="1814"/>
      <c r="AO1" s="1814"/>
      <c r="AP1" s="1814"/>
      <c r="AQ1" s="1814"/>
      <c r="AR1" s="1814"/>
      <c r="AS1" s="1814"/>
      <c r="AT1" s="1814"/>
      <c r="AU1" s="1815"/>
      <c r="AV1" s="1813"/>
      <c r="AW1" s="1814"/>
      <c r="AX1" s="1815"/>
      <c r="AY1" s="88"/>
      <c r="AZ1" s="87"/>
      <c r="BA1" s="87"/>
      <c r="BB1" s="1822" t="s">
        <v>118</v>
      </c>
      <c r="BC1" s="1822"/>
      <c r="BD1" s="1822"/>
    </row>
    <row r="2" spans="1:57" ht="11.25" customHeight="1" x14ac:dyDescent="0.2">
      <c r="A2" s="87"/>
      <c r="B2" s="1823" t="s">
        <v>119</v>
      </c>
      <c r="C2" s="1824"/>
      <c r="D2" s="1824"/>
      <c r="E2" s="1824"/>
      <c r="F2" s="1824"/>
      <c r="G2" s="1824"/>
      <c r="H2" s="1824"/>
      <c r="I2" s="1824"/>
      <c r="J2" s="1824"/>
      <c r="K2" s="1824"/>
      <c r="L2" s="1824"/>
      <c r="M2" s="1824"/>
      <c r="N2" s="1824"/>
      <c r="O2" s="1824"/>
      <c r="P2" s="1824"/>
      <c r="Q2" s="1824"/>
      <c r="R2" s="1824"/>
      <c r="S2" s="1824"/>
      <c r="T2" s="1824"/>
      <c r="U2" s="1824"/>
      <c r="V2" s="1824"/>
      <c r="W2" s="1824"/>
      <c r="X2" s="1824"/>
      <c r="Y2" s="1824"/>
      <c r="Z2" s="1824"/>
      <c r="AA2" s="1824"/>
      <c r="AB2" s="1824"/>
      <c r="AC2" s="1824"/>
      <c r="AD2" s="1824"/>
      <c r="AE2" s="1824"/>
      <c r="AF2" s="1824"/>
      <c r="AG2" s="1824"/>
      <c r="AH2" s="1824"/>
      <c r="AI2" s="1824"/>
      <c r="AJ2" s="1824"/>
      <c r="AK2" s="1824"/>
      <c r="AL2" s="1824"/>
      <c r="AM2" s="1824"/>
      <c r="AN2" s="1824"/>
      <c r="AO2" s="1824"/>
      <c r="AP2" s="1824"/>
      <c r="AQ2" s="1824"/>
      <c r="AR2" s="1824"/>
      <c r="AS2" s="1824"/>
      <c r="AT2" s="1824"/>
      <c r="AU2" s="1825"/>
      <c r="AV2" s="1816"/>
      <c r="AW2" s="1817"/>
      <c r="AX2" s="1818"/>
      <c r="AY2" s="88"/>
      <c r="AZ2" s="87"/>
      <c r="BA2" s="87"/>
      <c r="BB2" s="1822"/>
      <c r="BC2" s="1822"/>
      <c r="BD2" s="1822"/>
    </row>
    <row r="3" spans="1:57" ht="12" customHeight="1" x14ac:dyDescent="0.2">
      <c r="A3" s="87"/>
      <c r="B3" s="1813" t="s">
        <v>451</v>
      </c>
      <c r="C3" s="1814"/>
      <c r="D3" s="1815"/>
      <c r="E3" s="1813" t="s">
        <v>452</v>
      </c>
      <c r="F3" s="1814"/>
      <c r="G3" s="1814"/>
      <c r="H3" s="1814"/>
      <c r="I3" s="1814"/>
      <c r="J3" s="1814"/>
      <c r="K3" s="1814"/>
      <c r="L3" s="1814"/>
      <c r="M3" s="1814"/>
      <c r="N3" s="1814"/>
      <c r="O3" s="1814"/>
      <c r="P3" s="1814"/>
      <c r="Q3" s="1814"/>
      <c r="R3" s="1814"/>
      <c r="S3" s="1814"/>
      <c r="T3" s="1814"/>
      <c r="U3" s="1814"/>
      <c r="V3" s="1814"/>
      <c r="W3" s="1814"/>
      <c r="X3" s="1814"/>
      <c r="Y3" s="1814"/>
      <c r="Z3" s="1815"/>
      <c r="AA3" s="1813" t="s">
        <v>453</v>
      </c>
      <c r="AB3" s="1814"/>
      <c r="AC3" s="1814"/>
      <c r="AD3" s="1814"/>
      <c r="AE3" s="1814"/>
      <c r="AF3" s="1814"/>
      <c r="AG3" s="1814"/>
      <c r="AH3" s="1814"/>
      <c r="AI3" s="1814"/>
      <c r="AJ3" s="1814"/>
      <c r="AK3" s="1814"/>
      <c r="AL3" s="1814"/>
      <c r="AM3" s="1814"/>
      <c r="AN3" s="1814"/>
      <c r="AO3" s="1814"/>
      <c r="AP3" s="1814"/>
      <c r="AQ3" s="1814"/>
      <c r="AR3" s="1814"/>
      <c r="AS3" s="1814"/>
      <c r="AT3" s="1814"/>
      <c r="AU3" s="1815"/>
      <c r="AV3" s="1816"/>
      <c r="AW3" s="1817"/>
      <c r="AX3" s="1818"/>
      <c r="AY3" s="88"/>
      <c r="AZ3" s="87"/>
      <c r="BA3" s="87"/>
      <c r="BB3" s="1826">
        <v>42853</v>
      </c>
      <c r="BC3" s="1826"/>
      <c r="BD3" s="1826"/>
    </row>
    <row r="4" spans="1:57" ht="12" customHeight="1" x14ac:dyDescent="0.2">
      <c r="A4" s="87"/>
      <c r="B4" s="1823" t="s">
        <v>120</v>
      </c>
      <c r="C4" s="1824"/>
      <c r="D4" s="1825"/>
      <c r="E4" s="1823" t="s">
        <v>456</v>
      </c>
      <c r="F4" s="1824"/>
      <c r="G4" s="1824"/>
      <c r="H4" s="1824"/>
      <c r="I4" s="1824"/>
      <c r="J4" s="1824"/>
      <c r="K4" s="1824"/>
      <c r="L4" s="1824"/>
      <c r="M4" s="1824"/>
      <c r="N4" s="1824"/>
      <c r="O4" s="1824"/>
      <c r="P4" s="1824"/>
      <c r="Q4" s="1824"/>
      <c r="R4" s="1824"/>
      <c r="S4" s="1824"/>
      <c r="T4" s="1824"/>
      <c r="U4" s="1824"/>
      <c r="V4" s="1824"/>
      <c r="W4" s="1824"/>
      <c r="X4" s="1824"/>
      <c r="Y4" s="1824"/>
      <c r="Z4" s="1825"/>
      <c r="AA4" s="1823">
        <v>4</v>
      </c>
      <c r="AB4" s="1824"/>
      <c r="AC4" s="1824"/>
      <c r="AD4" s="1824"/>
      <c r="AE4" s="1824"/>
      <c r="AF4" s="1824"/>
      <c r="AG4" s="1824"/>
      <c r="AH4" s="1824"/>
      <c r="AI4" s="1824"/>
      <c r="AJ4" s="1824"/>
      <c r="AK4" s="1824"/>
      <c r="AL4" s="1824"/>
      <c r="AM4" s="1824"/>
      <c r="AN4" s="1824"/>
      <c r="AO4" s="1824"/>
      <c r="AP4" s="1824"/>
      <c r="AQ4" s="1824"/>
      <c r="AR4" s="1824"/>
      <c r="AS4" s="1824"/>
      <c r="AT4" s="1824"/>
      <c r="AU4" s="1825"/>
      <c r="AV4" s="1819"/>
      <c r="AW4" s="1820"/>
      <c r="AX4" s="1821"/>
      <c r="AY4" s="88"/>
      <c r="AZ4" s="87"/>
      <c r="BA4" s="87"/>
      <c r="BB4" s="1826"/>
      <c r="BC4" s="1826"/>
      <c r="BD4" s="1826"/>
    </row>
    <row r="5" spans="1:57" ht="6" customHeight="1" x14ac:dyDescent="0.2">
      <c r="A5" s="87"/>
      <c r="B5" s="90"/>
      <c r="C5" s="90"/>
      <c r="D5" s="90"/>
      <c r="E5" s="90"/>
      <c r="F5" s="90"/>
      <c r="G5" s="90"/>
      <c r="H5" s="90"/>
      <c r="I5" s="90"/>
      <c r="J5" s="90"/>
      <c r="K5" s="90"/>
      <c r="L5" s="90"/>
      <c r="M5" s="90"/>
      <c r="N5" s="90"/>
      <c r="O5" s="90"/>
      <c r="P5" s="90"/>
      <c r="Q5" s="90"/>
      <c r="R5" s="90"/>
      <c r="S5" s="90"/>
      <c r="T5" s="90"/>
      <c r="U5" s="90"/>
      <c r="V5" s="90"/>
      <c r="W5" s="90"/>
      <c r="X5" s="90"/>
      <c r="Y5" s="90"/>
      <c r="Z5" s="90"/>
      <c r="AA5" s="90"/>
      <c r="AB5" s="90"/>
      <c r="AC5" s="90"/>
      <c r="AD5" s="90"/>
      <c r="AE5" s="90"/>
      <c r="AF5" s="90"/>
      <c r="AG5" s="90"/>
      <c r="AH5" s="90"/>
      <c r="AI5" s="90"/>
      <c r="AJ5" s="90"/>
      <c r="AK5" s="90"/>
      <c r="AL5" s="90"/>
      <c r="AM5" s="90"/>
      <c r="AN5" s="90"/>
      <c r="AO5" s="90"/>
      <c r="AP5" s="90"/>
      <c r="AQ5" s="90"/>
      <c r="AR5" s="90"/>
      <c r="AS5" s="90"/>
      <c r="AT5" s="90"/>
      <c r="AU5" s="90"/>
      <c r="AV5" s="90"/>
      <c r="AW5" s="90"/>
      <c r="AX5" s="90"/>
      <c r="AY5" s="612"/>
      <c r="AZ5" s="612"/>
      <c r="BA5" s="612"/>
      <c r="BB5" s="87"/>
      <c r="BC5" s="90"/>
      <c r="BD5" s="90"/>
    </row>
    <row r="6" spans="1:57" ht="27" customHeight="1" x14ac:dyDescent="0.2">
      <c r="A6" s="87"/>
      <c r="B6" s="1827" t="s">
        <v>122</v>
      </c>
      <c r="C6" s="1828"/>
      <c r="D6" s="1829" t="s">
        <v>123</v>
      </c>
      <c r="E6" s="1830"/>
      <c r="F6" s="1830"/>
      <c r="G6" s="1830"/>
      <c r="H6" s="1831"/>
      <c r="I6" s="1827" t="s">
        <v>448</v>
      </c>
      <c r="J6" s="1832"/>
      <c r="K6" s="1828"/>
      <c r="L6" s="1829" t="s">
        <v>523</v>
      </c>
      <c r="M6" s="1830"/>
      <c r="N6" s="1830"/>
      <c r="O6" s="1830"/>
      <c r="P6" s="1830"/>
      <c r="Q6" s="1830"/>
      <c r="R6" s="1830"/>
      <c r="S6" s="1830"/>
      <c r="T6" s="1830"/>
      <c r="U6" s="1831"/>
      <c r="V6" s="1827" t="s">
        <v>124</v>
      </c>
      <c r="W6" s="1832"/>
      <c r="X6" s="1832"/>
      <c r="Y6" s="1832"/>
      <c r="Z6" s="1832"/>
      <c r="AA6" s="1833" t="s">
        <v>1230</v>
      </c>
      <c r="AB6" s="1833"/>
      <c r="AC6" s="1833"/>
      <c r="AD6" s="1833"/>
      <c r="AE6" s="1833"/>
      <c r="AF6" s="1833"/>
      <c r="AG6" s="1833"/>
      <c r="AH6" s="1833"/>
      <c r="AI6" s="1833"/>
      <c r="AJ6" s="1833"/>
      <c r="AK6" s="1833"/>
      <c r="AL6" s="1833"/>
      <c r="AM6" s="1833"/>
      <c r="AN6" s="1833"/>
      <c r="AO6" s="1833"/>
      <c r="AP6" s="1833"/>
      <c r="AQ6" s="1833"/>
      <c r="AR6" s="1833"/>
      <c r="AS6" s="1833"/>
      <c r="AT6" s="1833"/>
      <c r="AU6" s="1833"/>
      <c r="AV6" s="1833"/>
      <c r="AW6" s="1833"/>
      <c r="AX6" s="1834"/>
      <c r="AY6" s="91"/>
      <c r="AZ6" s="91"/>
      <c r="BA6" s="91"/>
      <c r="BB6" s="91"/>
      <c r="BC6" s="91"/>
      <c r="BD6" s="91"/>
    </row>
    <row r="7" spans="1:57" ht="6" customHeight="1" x14ac:dyDescent="0.2">
      <c r="A7" s="87"/>
      <c r="B7" s="92"/>
      <c r="C7" s="92"/>
      <c r="D7" s="92"/>
      <c r="E7" s="93"/>
      <c r="F7" s="93"/>
      <c r="G7" s="93"/>
      <c r="H7" s="93"/>
      <c r="I7" s="93"/>
      <c r="J7" s="93"/>
      <c r="K7" s="93"/>
      <c r="L7" s="93"/>
      <c r="M7" s="93"/>
      <c r="N7" s="93"/>
      <c r="O7" s="93"/>
      <c r="P7" s="93"/>
      <c r="Q7" s="93"/>
      <c r="R7" s="93"/>
      <c r="S7" s="93"/>
      <c r="T7" s="93"/>
      <c r="U7" s="93"/>
      <c r="V7" s="93"/>
      <c r="W7" s="93"/>
      <c r="X7" s="93"/>
      <c r="Y7" s="93"/>
      <c r="Z7" s="93"/>
      <c r="AA7" s="93"/>
      <c r="AB7" s="93"/>
      <c r="AC7" s="93"/>
      <c r="AD7" s="93"/>
      <c r="AE7" s="93"/>
      <c r="AF7" s="93"/>
      <c r="AG7" s="93"/>
      <c r="AH7" s="93"/>
      <c r="AI7" s="93"/>
      <c r="AJ7" s="93"/>
      <c r="AK7" s="93"/>
      <c r="AL7" s="93"/>
      <c r="AM7" s="93"/>
      <c r="AN7" s="93"/>
      <c r="AO7" s="93"/>
      <c r="AP7" s="93"/>
      <c r="AQ7" s="93"/>
      <c r="AR7" s="93"/>
      <c r="AS7" s="93"/>
      <c r="AT7" s="93"/>
      <c r="AU7" s="93"/>
      <c r="AV7" s="93"/>
      <c r="AW7" s="93"/>
      <c r="AX7" s="93"/>
      <c r="AY7" s="94"/>
      <c r="AZ7" s="94"/>
      <c r="BA7" s="94"/>
      <c r="BB7" s="94"/>
      <c r="BC7" s="94"/>
      <c r="BD7" s="94"/>
    </row>
    <row r="8" spans="1:57" ht="11.25" customHeight="1" x14ac:dyDescent="0.2">
      <c r="A8" s="95"/>
      <c r="B8" s="1835" t="s">
        <v>457</v>
      </c>
      <c r="C8" s="1836"/>
      <c r="D8" s="1836"/>
      <c r="E8" s="1836"/>
      <c r="F8" s="1836"/>
      <c r="G8" s="1836"/>
      <c r="H8" s="1836"/>
      <c r="I8" s="1836"/>
      <c r="J8" s="1836"/>
      <c r="K8" s="1837"/>
      <c r="L8" s="2039" t="s">
        <v>1146</v>
      </c>
      <c r="M8" s="2040"/>
      <c r="N8" s="2040"/>
      <c r="O8" s="2040"/>
      <c r="P8" s="2040"/>
      <c r="Q8" s="2040"/>
      <c r="R8" s="2041"/>
      <c r="S8" s="2042" t="s">
        <v>1147</v>
      </c>
      <c r="T8" s="2043"/>
      <c r="U8" s="2043"/>
      <c r="V8" s="2043"/>
      <c r="W8" s="2043"/>
      <c r="X8" s="2043"/>
      <c r="Y8" s="2043"/>
      <c r="Z8" s="2043"/>
      <c r="AA8" s="2043"/>
      <c r="AB8" s="2043"/>
      <c r="AC8" s="2043"/>
      <c r="AD8" s="2043"/>
      <c r="AE8" s="2043"/>
      <c r="AF8" s="2043"/>
      <c r="AG8" s="2043"/>
      <c r="AH8" s="2043"/>
      <c r="AI8" s="2043"/>
      <c r="AJ8" s="2043"/>
      <c r="AK8" s="2043"/>
      <c r="AL8" s="2043"/>
      <c r="AM8" s="2043"/>
      <c r="AN8" s="2043"/>
      <c r="AO8" s="2043"/>
      <c r="AP8" s="2043"/>
      <c r="AQ8" s="2043"/>
      <c r="AR8" s="2043"/>
      <c r="AS8" s="2043"/>
      <c r="AT8" s="2043"/>
      <c r="AU8" s="2043"/>
      <c r="AV8" s="2043"/>
      <c r="AW8" s="2043"/>
      <c r="AX8" s="2044"/>
      <c r="AY8" s="1838" t="s">
        <v>1148</v>
      </c>
      <c r="AZ8" s="1838"/>
      <c r="BA8" s="1838"/>
      <c r="BB8" s="1838"/>
      <c r="BC8" s="1838"/>
      <c r="BD8" s="1838"/>
    </row>
    <row r="9" spans="1:57" ht="69" customHeight="1" x14ac:dyDescent="0.2">
      <c r="A9" s="95"/>
      <c r="B9" s="1839" t="s">
        <v>126</v>
      </c>
      <c r="C9" s="1840"/>
      <c r="D9" s="1841"/>
      <c r="E9" s="564" t="s">
        <v>451</v>
      </c>
      <c r="F9" s="1839" t="s">
        <v>1149</v>
      </c>
      <c r="G9" s="1840"/>
      <c r="H9" s="1841"/>
      <c r="I9" s="1839" t="s">
        <v>465</v>
      </c>
      <c r="J9" s="1840"/>
      <c r="K9" s="1841"/>
      <c r="L9" s="564" t="s">
        <v>1150</v>
      </c>
      <c r="M9" s="564" t="s">
        <v>1153</v>
      </c>
      <c r="N9" s="565"/>
      <c r="O9" s="566" t="s">
        <v>1151</v>
      </c>
      <c r="P9" s="566" t="s">
        <v>1152</v>
      </c>
      <c r="Q9" s="566" t="s">
        <v>1154</v>
      </c>
      <c r="R9" s="564" t="s">
        <v>1155</v>
      </c>
      <c r="S9" s="1839" t="s">
        <v>1156</v>
      </c>
      <c r="T9" s="1840"/>
      <c r="U9" s="1841"/>
      <c r="V9" s="564" t="s">
        <v>1157</v>
      </c>
      <c r="W9" s="564" t="s">
        <v>1158</v>
      </c>
      <c r="X9" s="564" t="s">
        <v>1159</v>
      </c>
      <c r="Y9" s="567" t="s">
        <v>1160</v>
      </c>
      <c r="Z9" s="567" t="s">
        <v>1162</v>
      </c>
      <c r="AA9" s="567" t="s">
        <v>1164</v>
      </c>
      <c r="AB9" s="567" t="s">
        <v>1166</v>
      </c>
      <c r="AC9" s="567" t="s">
        <v>1168</v>
      </c>
      <c r="AD9" s="567" t="s">
        <v>1170</v>
      </c>
      <c r="AE9" s="567" t="s">
        <v>129</v>
      </c>
      <c r="AF9" s="568"/>
      <c r="AG9" s="618" t="s">
        <v>1161</v>
      </c>
      <c r="AH9" s="618" t="s">
        <v>1163</v>
      </c>
      <c r="AI9" s="618" t="s">
        <v>1165</v>
      </c>
      <c r="AJ9" s="618" t="s">
        <v>1167</v>
      </c>
      <c r="AK9" s="618" t="s">
        <v>1169</v>
      </c>
      <c r="AL9" s="618" t="s">
        <v>1171</v>
      </c>
      <c r="AM9" s="618" t="s">
        <v>1172</v>
      </c>
      <c r="AN9" s="618" t="s">
        <v>1173</v>
      </c>
      <c r="AO9" s="618" t="s">
        <v>1174</v>
      </c>
      <c r="AP9" s="564" t="s">
        <v>1175</v>
      </c>
      <c r="AQ9" s="566" t="s">
        <v>1176</v>
      </c>
      <c r="AR9" s="564" t="s">
        <v>1150</v>
      </c>
      <c r="AS9" s="566" t="s">
        <v>1177</v>
      </c>
      <c r="AT9" s="564" t="s">
        <v>1153</v>
      </c>
      <c r="AU9" s="564" t="s">
        <v>1178</v>
      </c>
      <c r="AV9" s="564" t="s">
        <v>1179</v>
      </c>
      <c r="AW9" s="569" t="s">
        <v>1180</v>
      </c>
      <c r="AX9" s="569" t="s">
        <v>1181</v>
      </c>
      <c r="AY9" s="570" t="s">
        <v>1182</v>
      </c>
      <c r="AZ9" s="1838" t="s">
        <v>1183</v>
      </c>
      <c r="BA9" s="1838"/>
      <c r="BB9" s="1838"/>
      <c r="BC9" s="570" t="s">
        <v>127</v>
      </c>
      <c r="BD9" s="609" t="s">
        <v>128</v>
      </c>
    </row>
    <row r="10" spans="1:57" ht="251.25" customHeight="1" x14ac:dyDescent="0.2">
      <c r="A10" s="612"/>
      <c r="B10" s="1842" t="s">
        <v>1231</v>
      </c>
      <c r="C10" s="1842"/>
      <c r="D10" s="1842"/>
      <c r="E10" s="140" t="s">
        <v>2852</v>
      </c>
      <c r="F10" s="2287" t="s">
        <v>1413</v>
      </c>
      <c r="G10" s="2288"/>
      <c r="H10" s="2289"/>
      <c r="I10" s="1869" t="s">
        <v>1232</v>
      </c>
      <c r="J10" s="1870"/>
      <c r="K10" s="1871"/>
      <c r="L10" s="617" t="s">
        <v>1204</v>
      </c>
      <c r="M10" s="631" t="s">
        <v>1209</v>
      </c>
      <c r="N10" s="574"/>
      <c r="O10" s="96">
        <f>VLOOKUP(L10,[52]Listas!$M$69:$N$73,2,0)</f>
        <v>1</v>
      </c>
      <c r="P10" s="96"/>
      <c r="Q10" s="96">
        <f>HLOOKUP(M10,[52]Listas!$O$67:$Q$68,2,0)</f>
        <v>20</v>
      </c>
      <c r="R10" s="618" t="str">
        <f>INDEX([52]Listas!$O$69:$Q$73,MATCH(L10,[52]Listas!$M$69:$M$73,0),MATCH(M10,[52]Listas!$O$67:$Q$67,0))</f>
        <v>20
MODERADA</v>
      </c>
      <c r="S10" s="1908" t="s">
        <v>3344</v>
      </c>
      <c r="T10" s="1908"/>
      <c r="U10" s="1908"/>
      <c r="V10" s="607" t="s">
        <v>132</v>
      </c>
      <c r="W10" s="607" t="s">
        <v>83</v>
      </c>
      <c r="X10" s="607" t="s">
        <v>83</v>
      </c>
      <c r="Y10" s="607" t="s">
        <v>132</v>
      </c>
      <c r="Z10" s="607" t="s">
        <v>132</v>
      </c>
      <c r="AA10" s="607" t="s">
        <v>83</v>
      </c>
      <c r="AB10" s="607" t="s">
        <v>132</v>
      </c>
      <c r="AC10" s="607" t="s">
        <v>132</v>
      </c>
      <c r="AD10" s="607" t="s">
        <v>132</v>
      </c>
      <c r="AE10" s="607" t="s">
        <v>132</v>
      </c>
      <c r="AF10" s="575"/>
      <c r="AG10" s="96">
        <f>IF(Y10="SI",15,0)</f>
        <v>15</v>
      </c>
      <c r="AH10" s="96">
        <f>IF(Z10="SI",5,0)</f>
        <v>5</v>
      </c>
      <c r="AI10" s="96">
        <f>IF(AA10="SI",15,0)</f>
        <v>0</v>
      </c>
      <c r="AJ10" s="96">
        <f>IF(AB10="SI",10,0)</f>
        <v>10</v>
      </c>
      <c r="AK10" s="96">
        <f>IF(AC10="SI",15,0)</f>
        <v>15</v>
      </c>
      <c r="AL10" s="96">
        <f>IF(AD10="SI",10,0)</f>
        <v>10</v>
      </c>
      <c r="AM10" s="96">
        <f>IF(AE10="SI",30,0)</f>
        <v>30</v>
      </c>
      <c r="AN10" s="96">
        <f>SUM(AG10+AH10+AI10+AJ10+AK10+AL10+AM10)</f>
        <v>85</v>
      </c>
      <c r="AO10" s="96">
        <f>IF(AN10&lt;=50,0,IF(AN10&gt;=76,2,1))</f>
        <v>2</v>
      </c>
      <c r="AP10" s="618" t="str">
        <f>CONCATENATE(AN10,"- disminuye ",AO10)</f>
        <v>85- disminuye 2</v>
      </c>
      <c r="AQ10" s="96">
        <f>IF(V10="SI",O10-AO10,O10)</f>
        <v>-1</v>
      </c>
      <c r="AR10" s="618" t="str">
        <f>IF(AQ10&lt;=1,"Rara vez",VLOOKUP(AQ10,[52]Listas!$L$69:$M$73,2,0))</f>
        <v>Rara vez</v>
      </c>
      <c r="AS10" s="96">
        <f>IF(W10="SI",Q10-AO10,Q10)</f>
        <v>20</v>
      </c>
      <c r="AT10" s="618" t="str">
        <f>IF(AS10&lt;=9,"Moderado",IF(AS10=20,"Catastrófico",IF(AS10=18,"Moderado","Mayor")))</f>
        <v>Catastrófico</v>
      </c>
      <c r="AU10" s="618" t="str">
        <f>INDEX([52]Listas!$O$69:$Q$73,MATCH(AR10,[52]Listas!$M$69:$M$73,0),MATCH(AT10,[52]Listas!$O$67:$Q$67,0))</f>
        <v>20
MODERADA</v>
      </c>
      <c r="AV10" s="617" t="s">
        <v>1188</v>
      </c>
      <c r="AW10" s="608" t="s">
        <v>96</v>
      </c>
      <c r="AX10" s="608" t="s">
        <v>3345</v>
      </c>
      <c r="AY10" s="617" t="s">
        <v>1315</v>
      </c>
      <c r="AZ10" s="1862" t="s">
        <v>3346</v>
      </c>
      <c r="BA10" s="1862"/>
      <c r="BB10" s="1862"/>
      <c r="BC10" s="607" t="s">
        <v>975</v>
      </c>
      <c r="BD10" s="2290" t="s">
        <v>3347</v>
      </c>
    </row>
    <row r="11" spans="1:57" ht="236.25" customHeight="1" x14ac:dyDescent="0.2">
      <c r="A11" s="612"/>
      <c r="B11" s="1901" t="s">
        <v>1233</v>
      </c>
      <c r="C11" s="1901"/>
      <c r="D11" s="1901"/>
      <c r="E11" s="140" t="s">
        <v>3348</v>
      </c>
      <c r="F11" s="2291" t="s">
        <v>2853</v>
      </c>
      <c r="G11" s="2292"/>
      <c r="H11" s="2293"/>
      <c r="I11" s="1901" t="s">
        <v>1234</v>
      </c>
      <c r="J11" s="1901"/>
      <c r="K11" s="1901"/>
      <c r="L11" s="617" t="s">
        <v>1208</v>
      </c>
      <c r="M11" s="631" t="s">
        <v>1209</v>
      </c>
      <c r="N11" s="574"/>
      <c r="O11" s="96">
        <f>VLOOKUP(L11,[52]Listas!$M$69:$N$73,2,0)</f>
        <v>2</v>
      </c>
      <c r="P11" s="96"/>
      <c r="Q11" s="96">
        <f>HLOOKUP(M11,[52]Listas!$O$67:$Q$68,2,0)</f>
        <v>20</v>
      </c>
      <c r="R11" s="618" t="str">
        <f>INDEX([52]Listas!$O$69:$Q$73,MATCH(L11,[52]Listas!$M$69:$M$73,0),MATCH(M11,[52]Listas!$O$67:$Q$67,0))</f>
        <v>40
ALTA</v>
      </c>
      <c r="S11" s="1905" t="s">
        <v>3349</v>
      </c>
      <c r="T11" s="1906"/>
      <c r="U11" s="1907"/>
      <c r="V11" s="607" t="s">
        <v>132</v>
      </c>
      <c r="W11" s="607" t="s">
        <v>83</v>
      </c>
      <c r="X11" s="607" t="s">
        <v>132</v>
      </c>
      <c r="Y11" s="607" t="s">
        <v>132</v>
      </c>
      <c r="Z11" s="607" t="s">
        <v>132</v>
      </c>
      <c r="AA11" s="607" t="s">
        <v>83</v>
      </c>
      <c r="AB11" s="607" t="s">
        <v>132</v>
      </c>
      <c r="AC11" s="607" t="s">
        <v>132</v>
      </c>
      <c r="AD11" s="607" t="s">
        <v>132</v>
      </c>
      <c r="AE11" s="607" t="s">
        <v>132</v>
      </c>
      <c r="AF11" s="575"/>
      <c r="AG11" s="96">
        <f>IF(Y11="SI",15,0)</f>
        <v>15</v>
      </c>
      <c r="AH11" s="96">
        <f>IF(Z11="SI",5,0)</f>
        <v>5</v>
      </c>
      <c r="AI11" s="96">
        <f>IF(AA11="SI",15,0)</f>
        <v>0</v>
      </c>
      <c r="AJ11" s="96">
        <f>IF(AB11="SI",10,0)</f>
        <v>10</v>
      </c>
      <c r="AK11" s="96">
        <f>IF(AC11="SI",15,0)</f>
        <v>15</v>
      </c>
      <c r="AL11" s="96">
        <f>IF(AD11="SI",10,0)</f>
        <v>10</v>
      </c>
      <c r="AM11" s="96">
        <f>IF(AE11="SI",30,0)</f>
        <v>30</v>
      </c>
      <c r="AN11" s="96">
        <f>SUM(AG11+AH11+AI11+AJ11+AK11+AL11+AM11)</f>
        <v>85</v>
      </c>
      <c r="AO11" s="96">
        <f>IF(AN11&lt;=50,0,IF(AN11&gt;=76,2,1))</f>
        <v>2</v>
      </c>
      <c r="AP11" s="618" t="str">
        <f>CONCATENATE(AN11,"- disminuye ",AO11)</f>
        <v>85- disminuye 2</v>
      </c>
      <c r="AQ11" s="96">
        <f>IF(V11="SI",O11-AO11,O11)</f>
        <v>0</v>
      </c>
      <c r="AR11" s="618" t="str">
        <f>IF(AQ11&lt;=1,"Rara vez",VLOOKUP(AQ11,[52]Listas!$L$69:$M$73,2,0))</f>
        <v>Rara vez</v>
      </c>
      <c r="AS11" s="96">
        <f>IF(W11="SI",Q11-AO11,Q11)</f>
        <v>20</v>
      </c>
      <c r="AT11" s="618" t="str">
        <f>IF(AS11&lt;=9,"Moderado",IF(AS11=20,"Catastrófico",IF(AS11=18,"Moderado","Mayor")))</f>
        <v>Catastrófico</v>
      </c>
      <c r="AU11" s="618" t="str">
        <f>INDEX([52]Listas!$O$69:$Q$73,MATCH(AR11,[52]Listas!$M$69:$M$73,0),MATCH(AT11,[52]Listas!$O$67:$Q$67,0))</f>
        <v>20
MODERADA</v>
      </c>
      <c r="AV11" s="617" t="s">
        <v>1188</v>
      </c>
      <c r="AW11" s="608" t="s">
        <v>2854</v>
      </c>
      <c r="AX11" s="622" t="s">
        <v>2855</v>
      </c>
      <c r="AY11" s="617" t="s">
        <v>1315</v>
      </c>
      <c r="AZ11" s="1862" t="s">
        <v>3350</v>
      </c>
      <c r="BA11" s="1862"/>
      <c r="BB11" s="1862"/>
      <c r="BC11" s="633" t="s">
        <v>86</v>
      </c>
      <c r="BD11" s="2290" t="s">
        <v>3351</v>
      </c>
    </row>
    <row r="12" spans="1:57" ht="206.25" customHeight="1" x14ac:dyDescent="0.2">
      <c r="A12" s="612"/>
      <c r="B12" s="1829" t="s">
        <v>87</v>
      </c>
      <c r="C12" s="1830"/>
      <c r="D12" s="1831"/>
      <c r="E12" s="140" t="s">
        <v>2856</v>
      </c>
      <c r="F12" s="2291" t="s">
        <v>2857</v>
      </c>
      <c r="G12" s="2292"/>
      <c r="H12" s="2293"/>
      <c r="I12" s="1842" t="s">
        <v>1235</v>
      </c>
      <c r="J12" s="1842"/>
      <c r="K12" s="1842"/>
      <c r="L12" s="617" t="s">
        <v>131</v>
      </c>
      <c r="M12" s="631" t="s">
        <v>1186</v>
      </c>
      <c r="N12" s="574"/>
      <c r="O12" s="96">
        <f>VLOOKUP(L12,[52]Listas!$M$69:$N$73,2,0)</f>
        <v>3</v>
      </c>
      <c r="P12" s="96"/>
      <c r="Q12" s="96">
        <f>HLOOKUP(M12,[52]Listas!$O$67:$Q$68,2,0)</f>
        <v>10</v>
      </c>
      <c r="R12" s="618" t="str">
        <f>INDEX([52]Listas!$O$69:$Q$73,MATCH(L12,[52]Listas!$M$69:$M$73,0),MATCH(M12,[52]Listas!$O$67:$Q$67,0))</f>
        <v>30
ALTA</v>
      </c>
      <c r="S12" s="1955" t="s">
        <v>3352</v>
      </c>
      <c r="T12" s="1955"/>
      <c r="U12" s="1955"/>
      <c r="V12" s="607" t="s">
        <v>132</v>
      </c>
      <c r="W12" s="607" t="s">
        <v>132</v>
      </c>
      <c r="X12" s="607" t="s">
        <v>83</v>
      </c>
      <c r="Y12" s="607" t="s">
        <v>132</v>
      </c>
      <c r="Z12" s="607" t="s">
        <v>132</v>
      </c>
      <c r="AA12" s="607" t="s">
        <v>132</v>
      </c>
      <c r="AB12" s="607" t="s">
        <v>132</v>
      </c>
      <c r="AC12" s="607" t="s">
        <v>132</v>
      </c>
      <c r="AD12" s="607" t="s">
        <v>132</v>
      </c>
      <c r="AE12" s="607" t="s">
        <v>132</v>
      </c>
      <c r="AF12" s="575"/>
      <c r="AG12" s="96">
        <f>IF(Y12="SI",15,0)</f>
        <v>15</v>
      </c>
      <c r="AH12" s="96">
        <f>IF(Z12="SI",5,0)</f>
        <v>5</v>
      </c>
      <c r="AI12" s="96">
        <f>IF(AA12="SI",15,0)</f>
        <v>15</v>
      </c>
      <c r="AJ12" s="96">
        <f>IF(AB12="SI",10,0)</f>
        <v>10</v>
      </c>
      <c r="AK12" s="96">
        <f>IF(AC12="SI",15,0)</f>
        <v>15</v>
      </c>
      <c r="AL12" s="96">
        <f>IF(AD12="SI",10,0)</f>
        <v>10</v>
      </c>
      <c r="AM12" s="96">
        <f>IF(AE12="SI",30,0)</f>
        <v>30</v>
      </c>
      <c r="AN12" s="96">
        <f>SUM(AG12+AH12+AI12+AJ12+AK12+AL12+AM12)</f>
        <v>100</v>
      </c>
      <c r="AO12" s="96">
        <f>IF(AN12&lt;=50,0,IF(AN12&gt;=76,2,1))</f>
        <v>2</v>
      </c>
      <c r="AP12" s="618" t="str">
        <f>CONCATENATE(AN12,"- disminuye ",AO12)</f>
        <v>100- disminuye 2</v>
      </c>
      <c r="AQ12" s="96">
        <f>IF(V12="SI",O12-AO12,O12)</f>
        <v>1</v>
      </c>
      <c r="AR12" s="618" t="str">
        <f>IF(AQ12&lt;=1,"Rara vez",VLOOKUP(AQ12,[52]Listas!$L$69:$M$73,2,0))</f>
        <v>Rara vez</v>
      </c>
      <c r="AS12" s="96">
        <f>IF(W12="SI",Q12-AO12,Q12)</f>
        <v>8</v>
      </c>
      <c r="AT12" s="618" t="str">
        <f>IF(AS12&lt;=9,"Moderado",IF(AS12=20,"Catastrófico",IF(AS12=18,"Moderado","Mayor")))</f>
        <v>Moderado</v>
      </c>
      <c r="AU12" s="618" t="str">
        <f>INDEX([52]Listas!$O$69:$Q$73,MATCH(AR12,[52]Listas!$M$69:$M$73,0),MATCH(AT12,[52]Listas!$O$67:$Q$67,0))</f>
        <v>5
BAJA</v>
      </c>
      <c r="AV12" s="617" t="s">
        <v>1188</v>
      </c>
      <c r="AW12" s="608" t="s">
        <v>1236</v>
      </c>
      <c r="AX12" s="608" t="s">
        <v>1237</v>
      </c>
      <c r="AY12" s="617" t="s">
        <v>1315</v>
      </c>
      <c r="AZ12" s="1862" t="s">
        <v>3350</v>
      </c>
      <c r="BA12" s="1862"/>
      <c r="BB12" s="1862"/>
      <c r="BC12" s="607" t="s">
        <v>86</v>
      </c>
      <c r="BD12" s="606" t="s">
        <v>3353</v>
      </c>
    </row>
    <row r="13" spans="1:57" ht="226.5" customHeight="1" x14ac:dyDescent="0.2">
      <c r="A13" s="612"/>
      <c r="B13" s="1842" t="s">
        <v>85</v>
      </c>
      <c r="C13" s="1842"/>
      <c r="D13" s="1842"/>
      <c r="E13" s="140" t="s">
        <v>2858</v>
      </c>
      <c r="F13" s="2291" t="s">
        <v>1414</v>
      </c>
      <c r="G13" s="2292"/>
      <c r="H13" s="2293"/>
      <c r="I13" s="1842" t="s">
        <v>1238</v>
      </c>
      <c r="J13" s="1842"/>
      <c r="K13" s="1842"/>
      <c r="L13" s="617" t="s">
        <v>1204</v>
      </c>
      <c r="M13" s="631" t="s">
        <v>1186</v>
      </c>
      <c r="N13" s="574"/>
      <c r="O13" s="96">
        <f>VLOOKUP(L13,[52]Listas!$M$69:$N$73,2,0)</f>
        <v>1</v>
      </c>
      <c r="P13" s="96"/>
      <c r="Q13" s="96">
        <f>HLOOKUP(M13,[52]Listas!$O$67:$Q$68,2,0)</f>
        <v>10</v>
      </c>
      <c r="R13" s="618" t="str">
        <f>INDEX([52]Listas!$O$69:$Q$73,MATCH(L13,[52]Listas!$M$69:$M$73,0),MATCH(M13,[52]Listas!$O$67:$Q$67,0))</f>
        <v>10
BAJA</v>
      </c>
      <c r="S13" s="1908" t="s">
        <v>1239</v>
      </c>
      <c r="T13" s="1908"/>
      <c r="U13" s="1908"/>
      <c r="V13" s="607" t="s">
        <v>132</v>
      </c>
      <c r="W13" s="607" t="s">
        <v>83</v>
      </c>
      <c r="X13" s="607" t="s">
        <v>132</v>
      </c>
      <c r="Y13" s="607" t="s">
        <v>132</v>
      </c>
      <c r="Z13" s="607" t="s">
        <v>132</v>
      </c>
      <c r="AA13" s="607" t="s">
        <v>83</v>
      </c>
      <c r="AB13" s="607" t="s">
        <v>132</v>
      </c>
      <c r="AC13" s="607" t="s">
        <v>132</v>
      </c>
      <c r="AD13" s="607" t="s">
        <v>132</v>
      </c>
      <c r="AE13" s="607" t="s">
        <v>132</v>
      </c>
      <c r="AF13" s="575"/>
      <c r="AG13" s="96">
        <f>IF(Y13="SI",15,0)</f>
        <v>15</v>
      </c>
      <c r="AH13" s="96">
        <f>IF(Z13="SI",5,0)</f>
        <v>5</v>
      </c>
      <c r="AI13" s="96">
        <f>IF(AA13="SI",15,0)</f>
        <v>0</v>
      </c>
      <c r="AJ13" s="96">
        <f>IF(AB13="SI",10,0)</f>
        <v>10</v>
      </c>
      <c r="AK13" s="96">
        <f>IF(AC13="SI",15,0)</f>
        <v>15</v>
      </c>
      <c r="AL13" s="96">
        <f>IF(AD13="SI",10,0)</f>
        <v>10</v>
      </c>
      <c r="AM13" s="96">
        <f>IF(AE13="SI",30,0)</f>
        <v>30</v>
      </c>
      <c r="AN13" s="96">
        <f>SUM(AG13+AH13+AI13+AJ13+AK13+AL13+AM13)</f>
        <v>85</v>
      </c>
      <c r="AO13" s="96">
        <f>IF(AN13&lt;=50,0,IF(AN13&gt;=76,2,1))</f>
        <v>2</v>
      </c>
      <c r="AP13" s="618" t="str">
        <f>CONCATENATE(AN13,"- disminuye ",AO13)</f>
        <v>85- disminuye 2</v>
      </c>
      <c r="AQ13" s="96">
        <f>IF(V13="SI",O13-AO13,O13)</f>
        <v>-1</v>
      </c>
      <c r="AR13" s="618" t="str">
        <f>IF(AQ13&lt;=1,"Rara vez",VLOOKUP(AQ13,[52]Listas!$L$69:$M$73,2,0))</f>
        <v>Rara vez</v>
      </c>
      <c r="AS13" s="96">
        <f>IF(W13="SI",Q13-AO13,Q13)</f>
        <v>10</v>
      </c>
      <c r="AT13" s="618" t="str">
        <f>IF(AS13&lt;=9,"Moderado",IF(AS13=20,"Catastrófico",IF(AS13=18,"Moderado","Mayor")))</f>
        <v>Mayor</v>
      </c>
      <c r="AU13" s="618" t="str">
        <f>INDEX([52]Listas!$O$69:$Q$73,MATCH(AR13,[52]Listas!$M$69:$M$73,0),MATCH(AT13,[52]Listas!$O$67:$Q$67,0))</f>
        <v>10
BAJA</v>
      </c>
      <c r="AV13" s="617" t="s">
        <v>1188</v>
      </c>
      <c r="AW13" s="608" t="s">
        <v>1240</v>
      </c>
      <c r="AX13" s="622" t="s">
        <v>1241</v>
      </c>
      <c r="AY13" s="617" t="s">
        <v>1315</v>
      </c>
      <c r="AZ13" s="1862" t="s">
        <v>3354</v>
      </c>
      <c r="BA13" s="1862"/>
      <c r="BB13" s="1862"/>
      <c r="BC13" s="607" t="s">
        <v>86</v>
      </c>
      <c r="BD13" s="606" t="s">
        <v>3355</v>
      </c>
    </row>
    <row r="14" spans="1:57" ht="370.5" customHeight="1" x14ac:dyDescent="0.2">
      <c r="A14" s="612"/>
      <c r="B14" s="1829" t="s">
        <v>1415</v>
      </c>
      <c r="C14" s="1830"/>
      <c r="D14" s="1831"/>
      <c r="E14" s="140" t="s">
        <v>2859</v>
      </c>
      <c r="F14" s="2291" t="s">
        <v>3356</v>
      </c>
      <c r="G14" s="2292"/>
      <c r="H14" s="2293"/>
      <c r="I14" s="1829" t="s">
        <v>1242</v>
      </c>
      <c r="J14" s="1830"/>
      <c r="K14" s="1831"/>
      <c r="L14" s="617" t="s">
        <v>1204</v>
      </c>
      <c r="M14" s="631" t="s">
        <v>1209</v>
      </c>
      <c r="N14" s="574"/>
      <c r="O14" s="96">
        <f>VLOOKUP(L14,[52]Listas!$M$69:$N$73,2,0)</f>
        <v>1</v>
      </c>
      <c r="P14" s="96"/>
      <c r="Q14" s="96">
        <f>HLOOKUP(M14,[52]Listas!$O$67:$Q$68,2,0)</f>
        <v>20</v>
      </c>
      <c r="R14" s="618" t="str">
        <f>INDEX([52]Listas!$O$69:$Q$73,MATCH(L14,[52]Listas!$M$69:$M$73,0),MATCH(M14,[52]Listas!$O$67:$Q$67,0))</f>
        <v>20
MODERADA</v>
      </c>
      <c r="S14" s="1905" t="s">
        <v>1243</v>
      </c>
      <c r="T14" s="1906"/>
      <c r="U14" s="1907"/>
      <c r="V14" s="607" t="s">
        <v>132</v>
      </c>
      <c r="W14" s="607" t="s">
        <v>132</v>
      </c>
      <c r="X14" s="607" t="s">
        <v>132</v>
      </c>
      <c r="Y14" s="607" t="s">
        <v>132</v>
      </c>
      <c r="Z14" s="607" t="s">
        <v>132</v>
      </c>
      <c r="AA14" s="607" t="s">
        <v>132</v>
      </c>
      <c r="AB14" s="607" t="s">
        <v>132</v>
      </c>
      <c r="AC14" s="607" t="s">
        <v>132</v>
      </c>
      <c r="AD14" s="607" t="s">
        <v>132</v>
      </c>
      <c r="AE14" s="607" t="s">
        <v>132</v>
      </c>
      <c r="AF14" s="575"/>
      <c r="AG14" s="96">
        <f>IF(Y14="SI",15,0)</f>
        <v>15</v>
      </c>
      <c r="AH14" s="96">
        <f>IF(Z14="SI",5,0)</f>
        <v>5</v>
      </c>
      <c r="AI14" s="96">
        <f>IF(AA14="SI",15,0)</f>
        <v>15</v>
      </c>
      <c r="AJ14" s="96">
        <f>IF(AB14="SI",10,0)</f>
        <v>10</v>
      </c>
      <c r="AK14" s="96">
        <f>IF(AC14="SI",15,0)</f>
        <v>15</v>
      </c>
      <c r="AL14" s="96">
        <f>IF(AD14="SI",10,0)</f>
        <v>10</v>
      </c>
      <c r="AM14" s="96">
        <f>IF(AE14="SI",30,0)</f>
        <v>30</v>
      </c>
      <c r="AN14" s="96">
        <f>SUM(AG14+AH14+AI14+AJ14+AK14+AL14+AM14)</f>
        <v>100</v>
      </c>
      <c r="AO14" s="96">
        <f>IF(AN14&lt;=50,0,IF(AN14&gt;=76,2,1))</f>
        <v>2</v>
      </c>
      <c r="AP14" s="618" t="str">
        <f>CONCATENATE(AN14,"- disminuye ",AO14)</f>
        <v>100- disminuye 2</v>
      </c>
      <c r="AQ14" s="96">
        <f>IF(V14="SI",O14-AO14,O14)</f>
        <v>-1</v>
      </c>
      <c r="AR14" s="618" t="str">
        <f>IF(AQ14&lt;=1,"Rara vez",VLOOKUP(AQ14,[52]Listas!$L$69:$M$73,2,0))</f>
        <v>Rara vez</v>
      </c>
      <c r="AS14" s="96">
        <f>IF(W14="SI",Q14-AO14,Q14)</f>
        <v>18</v>
      </c>
      <c r="AT14" s="618" t="str">
        <f>IF(AS14&lt;=9,"Moderado",IF(AS14=20,"Catastrófico",IF(AS14=18,"Moderado","Mayor")))</f>
        <v>Moderado</v>
      </c>
      <c r="AU14" s="618" t="str">
        <f>INDEX([52]Listas!$O$69:$Q$73,MATCH(AR14,[52]Listas!$M$69:$M$73,0),MATCH(AT14,[52]Listas!$O$67:$Q$67,0))</f>
        <v>5
BAJA</v>
      </c>
      <c r="AV14" s="617" t="s">
        <v>1188</v>
      </c>
      <c r="AW14" s="608" t="s">
        <v>3357</v>
      </c>
      <c r="AX14" s="607" t="s">
        <v>3358</v>
      </c>
      <c r="AY14" s="617" t="s">
        <v>1315</v>
      </c>
      <c r="AZ14" s="1862" t="s">
        <v>3359</v>
      </c>
      <c r="BA14" s="1862"/>
      <c r="BB14" s="1862"/>
      <c r="BC14" s="607" t="s">
        <v>86</v>
      </c>
      <c r="BD14" s="640" t="s">
        <v>3360</v>
      </c>
    </row>
    <row r="15" spans="1:57" ht="195" customHeight="1" x14ac:dyDescent="0.2">
      <c r="A15" s="612"/>
      <c r="B15" s="1902" t="s">
        <v>1416</v>
      </c>
      <c r="C15" s="1903"/>
      <c r="D15" s="1904"/>
      <c r="E15" s="140" t="s">
        <v>2860</v>
      </c>
      <c r="F15" s="2291" t="s">
        <v>1417</v>
      </c>
      <c r="G15" s="2292"/>
      <c r="H15" s="2293"/>
      <c r="I15" s="1902" t="s">
        <v>1418</v>
      </c>
      <c r="J15" s="1903"/>
      <c r="K15" s="1904"/>
      <c r="L15" s="617" t="s">
        <v>1204</v>
      </c>
      <c r="M15" s="631" t="s">
        <v>1186</v>
      </c>
      <c r="N15" s="574"/>
      <c r="O15" s="96">
        <f>VLOOKUP(L15,[52]Listas!$M$69:$N$73,2,0)</f>
        <v>1</v>
      </c>
      <c r="P15" s="96"/>
      <c r="Q15" s="96">
        <f>HLOOKUP(M15,[52]Listas!$O$67:$Q$68,2,0)</f>
        <v>10</v>
      </c>
      <c r="R15" s="618" t="str">
        <f>INDEX([52]Listas!$O$69:$Q$73,MATCH(L15,[52]Listas!$M$69:$M$73,0),MATCH(M15,[52]Listas!$O$67:$Q$67,0))</f>
        <v>10
BAJA</v>
      </c>
      <c r="S15" s="1905" t="s">
        <v>1244</v>
      </c>
      <c r="T15" s="1906"/>
      <c r="U15" s="1907"/>
      <c r="V15" s="607" t="s">
        <v>132</v>
      </c>
      <c r="W15" s="607" t="s">
        <v>132</v>
      </c>
      <c r="X15" s="607" t="s">
        <v>83</v>
      </c>
      <c r="Y15" s="607" t="s">
        <v>132</v>
      </c>
      <c r="Z15" s="607" t="s">
        <v>132</v>
      </c>
      <c r="AA15" s="607" t="s">
        <v>132</v>
      </c>
      <c r="AB15" s="607" t="s">
        <v>132</v>
      </c>
      <c r="AC15" s="607" t="s">
        <v>132</v>
      </c>
      <c r="AD15" s="607" t="s">
        <v>132</v>
      </c>
      <c r="AE15" s="607" t="s">
        <v>132</v>
      </c>
      <c r="AF15" s="575"/>
      <c r="AG15" s="96">
        <f t="shared" ref="AG15:AG20" si="0">IF(Y15="SI",15,0)</f>
        <v>15</v>
      </c>
      <c r="AH15" s="96">
        <f t="shared" ref="AH15:AH20" si="1">IF(Z15="SI",5,0)</f>
        <v>5</v>
      </c>
      <c r="AI15" s="96">
        <f t="shared" ref="AI15:AI20" si="2">IF(AA15="SI",15,0)</f>
        <v>15</v>
      </c>
      <c r="AJ15" s="96">
        <f t="shared" ref="AJ15:AJ20" si="3">IF(AB15="SI",10,0)</f>
        <v>10</v>
      </c>
      <c r="AK15" s="96">
        <f t="shared" ref="AK15:AK20" si="4">IF(AC15="SI",15,0)</f>
        <v>15</v>
      </c>
      <c r="AL15" s="96">
        <f t="shared" ref="AL15:AL20" si="5">IF(AD15="SI",10,0)</f>
        <v>10</v>
      </c>
      <c r="AM15" s="96">
        <f t="shared" ref="AM15:AM20" si="6">IF(AE15="SI",30,0)</f>
        <v>30</v>
      </c>
      <c r="AN15" s="96">
        <f t="shared" ref="AN15:AN20" si="7">SUM(AG15+AH15+AI15+AJ15+AK15+AL15+AM15)</f>
        <v>100</v>
      </c>
      <c r="AO15" s="96">
        <f t="shared" ref="AO15:AO20" si="8">IF(AN15&lt;=50,0,IF(AN15&gt;=76,2,1))</f>
        <v>2</v>
      </c>
      <c r="AP15" s="618" t="str">
        <f t="shared" ref="AP15:AP20" si="9">CONCATENATE(AN15,"- disminuye ",AO15)</f>
        <v>100- disminuye 2</v>
      </c>
      <c r="AQ15" s="96">
        <f t="shared" ref="AQ15:AQ20" si="10">IF(V15="SI",O15-AO15,O15)</f>
        <v>-1</v>
      </c>
      <c r="AR15" s="618" t="str">
        <f>IF(AQ15&lt;=1,"Rara vez",VLOOKUP(AQ15,[52]Listas!$L$69:$M$73,2,0))</f>
        <v>Rara vez</v>
      </c>
      <c r="AS15" s="96">
        <f t="shared" ref="AS15:AS20" si="11">IF(W15="SI",Q15-AO15,Q15)</f>
        <v>8</v>
      </c>
      <c r="AT15" s="618" t="str">
        <f t="shared" ref="AT15:AT20" si="12">IF(AS15&lt;=9,"Moderado",IF(AS15=20,"Catastrófico",IF(AS15=18,"Moderado","Mayor")))</f>
        <v>Moderado</v>
      </c>
      <c r="AU15" s="618" t="str">
        <f>INDEX([52]Listas!$O$69:$Q$73,MATCH(AR15,[52]Listas!$M$69:$M$73,0),MATCH(AT15,[52]Listas!$O$67:$Q$67,0))</f>
        <v>5
BAJA</v>
      </c>
      <c r="AV15" s="617" t="s">
        <v>1188</v>
      </c>
      <c r="AW15" s="622" t="s">
        <v>89</v>
      </c>
      <c r="AX15" s="622" t="s">
        <v>3361</v>
      </c>
      <c r="AY15" s="617" t="s">
        <v>1315</v>
      </c>
      <c r="AZ15" s="1909" t="s">
        <v>3362</v>
      </c>
      <c r="BA15" s="1909"/>
      <c r="BB15" s="1909"/>
      <c r="BC15" s="633" t="s">
        <v>88</v>
      </c>
      <c r="BD15" s="2294" t="s">
        <v>3363</v>
      </c>
      <c r="BE15" s="2295"/>
    </row>
    <row r="16" spans="1:57" ht="203.25" customHeight="1" x14ac:dyDescent="0.2">
      <c r="A16" s="612"/>
      <c r="B16" s="1902" t="s">
        <v>1419</v>
      </c>
      <c r="C16" s="1903"/>
      <c r="D16" s="1904"/>
      <c r="E16" s="140" t="s">
        <v>2861</v>
      </c>
      <c r="F16" s="2291" t="s">
        <v>1420</v>
      </c>
      <c r="G16" s="2292"/>
      <c r="H16" s="2293"/>
      <c r="I16" s="1902" t="s">
        <v>1238</v>
      </c>
      <c r="J16" s="1903"/>
      <c r="K16" s="1904"/>
      <c r="L16" s="617" t="s">
        <v>1204</v>
      </c>
      <c r="M16" s="631" t="s">
        <v>1209</v>
      </c>
      <c r="N16" s="574"/>
      <c r="O16" s="96">
        <f>VLOOKUP(L16,[52]Listas!$M$69:$N$73,2,0)</f>
        <v>1</v>
      </c>
      <c r="P16" s="96"/>
      <c r="Q16" s="96">
        <f>HLOOKUP(M16,[52]Listas!$O$67:$Q$68,2,0)</f>
        <v>20</v>
      </c>
      <c r="R16" s="618" t="str">
        <f>INDEX([52]Listas!$O$69:$Q$73,MATCH(L16,[52]Listas!$M$69:$M$73,0),MATCH(M16,[52]Listas!$O$67:$Q$67,0))</f>
        <v>20
MODERADA</v>
      </c>
      <c r="S16" s="1905" t="s">
        <v>2862</v>
      </c>
      <c r="T16" s="1906"/>
      <c r="U16" s="1907"/>
      <c r="V16" s="607" t="s">
        <v>132</v>
      </c>
      <c r="W16" s="607" t="s">
        <v>83</v>
      </c>
      <c r="X16" s="607" t="s">
        <v>83</v>
      </c>
      <c r="Y16" s="607" t="s">
        <v>132</v>
      </c>
      <c r="Z16" s="607" t="s">
        <v>132</v>
      </c>
      <c r="AA16" s="607" t="s">
        <v>83</v>
      </c>
      <c r="AB16" s="607" t="s">
        <v>132</v>
      </c>
      <c r="AC16" s="607" t="s">
        <v>132</v>
      </c>
      <c r="AD16" s="607" t="s">
        <v>132</v>
      </c>
      <c r="AE16" s="607" t="s">
        <v>132</v>
      </c>
      <c r="AF16" s="575"/>
      <c r="AG16" s="96">
        <f t="shared" si="0"/>
        <v>15</v>
      </c>
      <c r="AH16" s="96">
        <f t="shared" si="1"/>
        <v>5</v>
      </c>
      <c r="AI16" s="96">
        <f t="shared" si="2"/>
        <v>0</v>
      </c>
      <c r="AJ16" s="96">
        <f t="shared" si="3"/>
        <v>10</v>
      </c>
      <c r="AK16" s="96">
        <f t="shared" si="4"/>
        <v>15</v>
      </c>
      <c r="AL16" s="96">
        <f t="shared" si="5"/>
        <v>10</v>
      </c>
      <c r="AM16" s="96">
        <f t="shared" si="6"/>
        <v>30</v>
      </c>
      <c r="AN16" s="96">
        <f t="shared" si="7"/>
        <v>85</v>
      </c>
      <c r="AO16" s="96">
        <f t="shared" si="8"/>
        <v>2</v>
      </c>
      <c r="AP16" s="618" t="str">
        <f t="shared" si="9"/>
        <v>85- disminuye 2</v>
      </c>
      <c r="AQ16" s="96">
        <f t="shared" si="10"/>
        <v>-1</v>
      </c>
      <c r="AR16" s="618" t="str">
        <f>IF(AQ16&lt;=1,"Rara vez",VLOOKUP(AQ16,[52]Listas!$L$69:$M$73,2,0))</f>
        <v>Rara vez</v>
      </c>
      <c r="AS16" s="96">
        <f t="shared" si="11"/>
        <v>20</v>
      </c>
      <c r="AT16" s="618" t="str">
        <f t="shared" si="12"/>
        <v>Catastrófico</v>
      </c>
      <c r="AU16" s="618" t="str">
        <f>INDEX([52]Listas!$O$69:$Q$73,MATCH(AR16,[52]Listas!$M$69:$M$73,0),MATCH(AT16,[52]Listas!$O$67:$Q$67,0))</f>
        <v>20
MODERADA</v>
      </c>
      <c r="AV16" s="617" t="s">
        <v>1188</v>
      </c>
      <c r="AW16" s="622" t="s">
        <v>1421</v>
      </c>
      <c r="AX16" s="622" t="s">
        <v>1245</v>
      </c>
      <c r="AY16" s="617" t="s">
        <v>1315</v>
      </c>
      <c r="AZ16" s="1909" t="s">
        <v>3364</v>
      </c>
      <c r="BA16" s="1909"/>
      <c r="BB16" s="1909"/>
      <c r="BC16" s="633" t="s">
        <v>88</v>
      </c>
      <c r="BD16" s="606" t="s">
        <v>3365</v>
      </c>
      <c r="BE16" s="2295" t="s">
        <v>488</v>
      </c>
    </row>
    <row r="17" spans="1:56" ht="59.25" hidden="1" customHeight="1" x14ac:dyDescent="0.2">
      <c r="A17" s="612"/>
      <c r="B17" s="1829"/>
      <c r="C17" s="1830"/>
      <c r="D17" s="1831"/>
      <c r="E17" s="608"/>
      <c r="F17" s="1843"/>
      <c r="G17" s="1844"/>
      <c r="H17" s="1845"/>
      <c r="I17" s="1829"/>
      <c r="J17" s="1830"/>
      <c r="K17" s="1831"/>
      <c r="L17" s="617"/>
      <c r="M17" s="631"/>
      <c r="N17" s="574"/>
      <c r="O17" s="96" t="e">
        <f>VLOOKUP(L17,[52]Listas!$M$69:$N$73,2,0)</f>
        <v>#N/A</v>
      </c>
      <c r="P17" s="96"/>
      <c r="Q17" s="96" t="e">
        <f>HLOOKUP(M17,[52]Listas!$O$67:$Q$68,2,0)</f>
        <v>#N/A</v>
      </c>
      <c r="R17" s="618" t="e">
        <f>INDEX([52]Listas!$O$69:$Q$73,MATCH(L17,[52]Listas!$M$69:$M$73,0),MATCH(M17,[52]Listas!$O$67:$Q$67,0))</f>
        <v>#N/A</v>
      </c>
      <c r="S17" s="1829"/>
      <c r="T17" s="1830"/>
      <c r="U17" s="1831"/>
      <c r="V17" s="607"/>
      <c r="W17" s="607"/>
      <c r="X17" s="607"/>
      <c r="Y17" s="607"/>
      <c r="Z17" s="607"/>
      <c r="AA17" s="607"/>
      <c r="AB17" s="607"/>
      <c r="AC17" s="607"/>
      <c r="AD17" s="607"/>
      <c r="AE17" s="607"/>
      <c r="AF17" s="575"/>
      <c r="AG17" s="96">
        <f t="shared" si="0"/>
        <v>0</v>
      </c>
      <c r="AH17" s="96">
        <f t="shared" si="1"/>
        <v>0</v>
      </c>
      <c r="AI17" s="96">
        <f t="shared" si="2"/>
        <v>0</v>
      </c>
      <c r="AJ17" s="96">
        <f t="shared" si="3"/>
        <v>0</v>
      </c>
      <c r="AK17" s="96">
        <f t="shared" si="4"/>
        <v>0</v>
      </c>
      <c r="AL17" s="96">
        <f t="shared" si="5"/>
        <v>0</v>
      </c>
      <c r="AM17" s="96">
        <f t="shared" si="6"/>
        <v>0</v>
      </c>
      <c r="AN17" s="96">
        <f t="shared" si="7"/>
        <v>0</v>
      </c>
      <c r="AO17" s="96">
        <f t="shared" si="8"/>
        <v>0</v>
      </c>
      <c r="AP17" s="618" t="str">
        <f t="shared" si="9"/>
        <v>0- disminuye 0</v>
      </c>
      <c r="AQ17" s="96" t="e">
        <f t="shared" si="10"/>
        <v>#N/A</v>
      </c>
      <c r="AR17" s="618" t="e">
        <f>IF(AQ17&lt;=1,"Rara vez",VLOOKUP(AQ17,[52]Listas!$L$69:$M$73,2,0))</f>
        <v>#N/A</v>
      </c>
      <c r="AS17" s="96" t="e">
        <f t="shared" si="11"/>
        <v>#N/A</v>
      </c>
      <c r="AT17" s="618" t="e">
        <f t="shared" si="12"/>
        <v>#N/A</v>
      </c>
      <c r="AU17" s="618" t="e">
        <f>INDEX([52]Listas!$O$69:$Q$73,MATCH(AR17,[52]Listas!$M$69:$M$73,0),MATCH(AT17,[52]Listas!$O$67:$Q$67,0))</f>
        <v>#N/A</v>
      </c>
      <c r="AV17" s="617"/>
      <c r="AW17" s="608"/>
      <c r="AX17" s="608"/>
      <c r="AY17" s="617"/>
      <c r="AZ17" s="1862" t="s">
        <v>1190</v>
      </c>
      <c r="BA17" s="1862"/>
      <c r="BB17" s="1862"/>
      <c r="BC17" s="607"/>
      <c r="BD17" s="607"/>
    </row>
    <row r="18" spans="1:56" ht="56.25" hidden="1" customHeight="1" x14ac:dyDescent="0.2">
      <c r="A18" s="612"/>
      <c r="B18" s="1829"/>
      <c r="C18" s="1830"/>
      <c r="D18" s="1831"/>
      <c r="E18" s="608"/>
      <c r="F18" s="1843"/>
      <c r="G18" s="1844"/>
      <c r="H18" s="1845"/>
      <c r="I18" s="1829"/>
      <c r="J18" s="1830"/>
      <c r="K18" s="1831"/>
      <c r="L18" s="617"/>
      <c r="M18" s="631"/>
      <c r="N18" s="574"/>
      <c r="O18" s="96" t="e">
        <f>VLOOKUP(L18,[52]Listas!$M$69:$N$73,2,0)</f>
        <v>#N/A</v>
      </c>
      <c r="P18" s="96"/>
      <c r="Q18" s="96" t="e">
        <f>HLOOKUP(M18,[52]Listas!$O$67:$Q$68,2,0)</f>
        <v>#N/A</v>
      </c>
      <c r="R18" s="618" t="e">
        <f>INDEX([52]Listas!$O$69:$Q$73,MATCH(L18,[52]Listas!$M$69:$M$73,0),MATCH(M18,[52]Listas!$O$67:$Q$67,0))</f>
        <v>#N/A</v>
      </c>
      <c r="S18" s="599"/>
      <c r="T18" s="600"/>
      <c r="U18" s="601"/>
      <c r="V18" s="607"/>
      <c r="W18" s="607"/>
      <c r="X18" s="607"/>
      <c r="Y18" s="607"/>
      <c r="Z18" s="607"/>
      <c r="AA18" s="607"/>
      <c r="AB18" s="607"/>
      <c r="AC18" s="607"/>
      <c r="AD18" s="607"/>
      <c r="AE18" s="607"/>
      <c r="AF18" s="575"/>
      <c r="AG18" s="96">
        <f t="shared" si="0"/>
        <v>0</v>
      </c>
      <c r="AH18" s="96">
        <f t="shared" si="1"/>
        <v>0</v>
      </c>
      <c r="AI18" s="96">
        <f t="shared" si="2"/>
        <v>0</v>
      </c>
      <c r="AJ18" s="96">
        <f t="shared" si="3"/>
        <v>0</v>
      </c>
      <c r="AK18" s="96">
        <f t="shared" si="4"/>
        <v>0</v>
      </c>
      <c r="AL18" s="96">
        <f t="shared" si="5"/>
        <v>0</v>
      </c>
      <c r="AM18" s="96">
        <f t="shared" si="6"/>
        <v>0</v>
      </c>
      <c r="AN18" s="96">
        <f t="shared" si="7"/>
        <v>0</v>
      </c>
      <c r="AO18" s="96">
        <f t="shared" si="8"/>
        <v>0</v>
      </c>
      <c r="AP18" s="618" t="str">
        <f t="shared" si="9"/>
        <v>0- disminuye 0</v>
      </c>
      <c r="AQ18" s="96" t="e">
        <f t="shared" si="10"/>
        <v>#N/A</v>
      </c>
      <c r="AR18" s="618" t="e">
        <f>IF(AQ18&lt;=1,"Rara vez",VLOOKUP(AQ18,[52]Listas!$L$69:$M$73,2,0))</f>
        <v>#N/A</v>
      </c>
      <c r="AS18" s="96" t="e">
        <f t="shared" si="11"/>
        <v>#N/A</v>
      </c>
      <c r="AT18" s="618" t="e">
        <f t="shared" si="12"/>
        <v>#N/A</v>
      </c>
      <c r="AU18" s="618" t="e">
        <f>INDEX([52]Listas!$O$69:$Q$73,MATCH(AR18,[52]Listas!$M$69:$M$73,0),MATCH(AT18,[52]Listas!$O$67:$Q$67,0))</f>
        <v>#N/A</v>
      </c>
      <c r="AV18" s="617"/>
      <c r="AW18" s="608"/>
      <c r="AX18" s="608"/>
      <c r="AY18" s="617"/>
      <c r="AZ18" s="1862" t="s">
        <v>1190</v>
      </c>
      <c r="BA18" s="1862"/>
      <c r="BB18" s="1862"/>
      <c r="BC18" s="607"/>
      <c r="BD18" s="607"/>
    </row>
    <row r="19" spans="1:56" ht="61.5" hidden="1" customHeight="1" x14ac:dyDescent="0.2">
      <c r="A19" s="612"/>
      <c r="B19" s="1829"/>
      <c r="C19" s="1830"/>
      <c r="D19" s="1831"/>
      <c r="E19" s="608"/>
      <c r="F19" s="1843"/>
      <c r="G19" s="1844"/>
      <c r="H19" s="1845"/>
      <c r="I19" s="1829"/>
      <c r="J19" s="1830"/>
      <c r="K19" s="1831"/>
      <c r="L19" s="617"/>
      <c r="M19" s="631"/>
      <c r="N19" s="574"/>
      <c r="O19" s="96" t="e">
        <f>VLOOKUP(L19,[52]Listas!$M$69:$N$73,2,0)</f>
        <v>#N/A</v>
      </c>
      <c r="P19" s="96"/>
      <c r="Q19" s="96" t="e">
        <f>HLOOKUP(M19,[52]Listas!$O$67:$Q$68,2,0)</f>
        <v>#N/A</v>
      </c>
      <c r="R19" s="618" t="e">
        <f>INDEX([52]Listas!$O$69:$Q$73,MATCH(L19,[52]Listas!$M$69:$M$73,0),MATCH(M19,[52]Listas!$O$67:$Q$67,0))</f>
        <v>#N/A</v>
      </c>
      <c r="S19" s="1829"/>
      <c r="T19" s="1830"/>
      <c r="U19" s="1831"/>
      <c r="V19" s="607"/>
      <c r="W19" s="607"/>
      <c r="X19" s="607"/>
      <c r="Y19" s="607"/>
      <c r="Z19" s="607"/>
      <c r="AA19" s="607"/>
      <c r="AB19" s="607"/>
      <c r="AC19" s="607"/>
      <c r="AD19" s="607"/>
      <c r="AE19" s="607"/>
      <c r="AF19" s="575"/>
      <c r="AG19" s="96">
        <f t="shared" si="0"/>
        <v>0</v>
      </c>
      <c r="AH19" s="96">
        <f t="shared" si="1"/>
        <v>0</v>
      </c>
      <c r="AI19" s="96">
        <f t="shared" si="2"/>
        <v>0</v>
      </c>
      <c r="AJ19" s="96">
        <f t="shared" si="3"/>
        <v>0</v>
      </c>
      <c r="AK19" s="96">
        <f t="shared" si="4"/>
        <v>0</v>
      </c>
      <c r="AL19" s="96">
        <f t="shared" si="5"/>
        <v>0</v>
      </c>
      <c r="AM19" s="96">
        <f t="shared" si="6"/>
        <v>0</v>
      </c>
      <c r="AN19" s="96">
        <f t="shared" si="7"/>
        <v>0</v>
      </c>
      <c r="AO19" s="96">
        <f t="shared" si="8"/>
        <v>0</v>
      </c>
      <c r="AP19" s="618" t="str">
        <f t="shared" si="9"/>
        <v>0- disminuye 0</v>
      </c>
      <c r="AQ19" s="96" t="e">
        <f t="shared" si="10"/>
        <v>#N/A</v>
      </c>
      <c r="AR19" s="618" t="e">
        <f>IF(AQ19&lt;=1,"Rara vez",VLOOKUP(AQ19,[52]Listas!$L$69:$M$73,2,0))</f>
        <v>#N/A</v>
      </c>
      <c r="AS19" s="96" t="e">
        <f t="shared" si="11"/>
        <v>#N/A</v>
      </c>
      <c r="AT19" s="618" t="e">
        <f t="shared" si="12"/>
        <v>#N/A</v>
      </c>
      <c r="AU19" s="618" t="e">
        <f>INDEX([52]Listas!$O$69:$Q$73,MATCH(AR19,[52]Listas!$M$69:$M$73,0),MATCH(AT19,[52]Listas!$O$67:$Q$67,0))</f>
        <v>#N/A</v>
      </c>
      <c r="AV19" s="617"/>
      <c r="AW19" s="608"/>
      <c r="AX19" s="608"/>
      <c r="AY19" s="617"/>
      <c r="AZ19" s="1862" t="s">
        <v>1190</v>
      </c>
      <c r="BA19" s="1862"/>
      <c r="BB19" s="1862"/>
      <c r="BC19" s="607"/>
      <c r="BD19" s="607"/>
    </row>
    <row r="20" spans="1:56" ht="59.25" hidden="1" customHeight="1" x14ac:dyDescent="0.2">
      <c r="A20" s="612"/>
      <c r="B20" s="1829"/>
      <c r="C20" s="1830"/>
      <c r="D20" s="1831"/>
      <c r="E20" s="608"/>
      <c r="F20" s="1843"/>
      <c r="G20" s="1844"/>
      <c r="H20" s="1845"/>
      <c r="I20" s="1829"/>
      <c r="J20" s="1830"/>
      <c r="K20" s="1831"/>
      <c r="L20" s="617"/>
      <c r="M20" s="631"/>
      <c r="N20" s="574"/>
      <c r="O20" s="96" t="e">
        <f>VLOOKUP(L20,[52]Listas!$M$69:$N$73,2,0)</f>
        <v>#N/A</v>
      </c>
      <c r="P20" s="96"/>
      <c r="Q20" s="96" t="e">
        <f>HLOOKUP(M20,[52]Listas!$O$67:$Q$68,2,0)</f>
        <v>#N/A</v>
      </c>
      <c r="R20" s="618" t="e">
        <f>INDEX([52]Listas!$O$69:$Q$73,MATCH(L20,[52]Listas!$M$69:$M$73,0),MATCH(M20,[52]Listas!$O$67:$Q$67,0))</f>
        <v>#N/A</v>
      </c>
      <c r="S20" s="1829"/>
      <c r="T20" s="1830"/>
      <c r="U20" s="1831"/>
      <c r="V20" s="607"/>
      <c r="W20" s="607"/>
      <c r="X20" s="607"/>
      <c r="Y20" s="607"/>
      <c r="Z20" s="607"/>
      <c r="AA20" s="607"/>
      <c r="AB20" s="607"/>
      <c r="AC20" s="607"/>
      <c r="AD20" s="607"/>
      <c r="AE20" s="607"/>
      <c r="AF20" s="575"/>
      <c r="AG20" s="96">
        <f t="shared" si="0"/>
        <v>0</v>
      </c>
      <c r="AH20" s="96">
        <f t="shared" si="1"/>
        <v>0</v>
      </c>
      <c r="AI20" s="96">
        <f t="shared" si="2"/>
        <v>0</v>
      </c>
      <c r="AJ20" s="96">
        <f t="shared" si="3"/>
        <v>0</v>
      </c>
      <c r="AK20" s="96">
        <f t="shared" si="4"/>
        <v>0</v>
      </c>
      <c r="AL20" s="96">
        <f t="shared" si="5"/>
        <v>0</v>
      </c>
      <c r="AM20" s="96">
        <f t="shared" si="6"/>
        <v>0</v>
      </c>
      <c r="AN20" s="96">
        <f t="shared" si="7"/>
        <v>0</v>
      </c>
      <c r="AO20" s="96">
        <f t="shared" si="8"/>
        <v>0</v>
      </c>
      <c r="AP20" s="618" t="str">
        <f t="shared" si="9"/>
        <v>0- disminuye 0</v>
      </c>
      <c r="AQ20" s="96" t="e">
        <f t="shared" si="10"/>
        <v>#N/A</v>
      </c>
      <c r="AR20" s="618" t="e">
        <f>IF(AQ20&lt;=1,"Rara vez",VLOOKUP(AQ20,[52]Listas!$L$69:$M$73,2,0))</f>
        <v>#N/A</v>
      </c>
      <c r="AS20" s="96" t="e">
        <f t="shared" si="11"/>
        <v>#N/A</v>
      </c>
      <c r="AT20" s="618" t="e">
        <f t="shared" si="12"/>
        <v>#N/A</v>
      </c>
      <c r="AU20" s="618" t="e">
        <f>INDEX([52]Listas!$O$69:$Q$73,MATCH(AR20,[52]Listas!$M$69:$M$73,0),MATCH(AT20,[52]Listas!$O$67:$Q$67,0))</f>
        <v>#N/A</v>
      </c>
      <c r="AV20" s="617"/>
      <c r="AW20" s="608"/>
      <c r="AX20" s="608"/>
      <c r="AY20" s="617"/>
      <c r="AZ20" s="1862" t="s">
        <v>1190</v>
      </c>
      <c r="BA20" s="1862"/>
      <c r="BB20" s="1862"/>
      <c r="BC20" s="607"/>
      <c r="BD20" s="607"/>
    </row>
    <row r="21" spans="1:56" ht="3.75" customHeight="1" x14ac:dyDescent="0.2">
      <c r="A21" s="87"/>
      <c r="B21" s="97"/>
      <c r="C21" s="97"/>
      <c r="D21" s="97"/>
      <c r="E21" s="90"/>
      <c r="F21" s="97"/>
      <c r="G21" s="97"/>
      <c r="H21" s="97"/>
      <c r="I21" s="97"/>
      <c r="J21" s="97"/>
      <c r="K21" s="97"/>
      <c r="L21" s="90"/>
      <c r="M21" s="90"/>
      <c r="N21" s="90"/>
      <c r="O21" s="90"/>
      <c r="P21" s="90"/>
      <c r="Q21" s="90"/>
      <c r="R21" s="90"/>
      <c r="S21" s="97"/>
      <c r="T21" s="97"/>
      <c r="U21" s="97"/>
      <c r="V21" s="90"/>
      <c r="W21" s="90"/>
      <c r="X21" s="90"/>
      <c r="Y21" s="90"/>
      <c r="Z21" s="90"/>
      <c r="AA21" s="90"/>
      <c r="AB21" s="90"/>
      <c r="AC21" s="90"/>
      <c r="AD21" s="90"/>
      <c r="AE21" s="90"/>
      <c r="AF21" s="90"/>
      <c r="AG21" s="90"/>
      <c r="AH21" s="90"/>
      <c r="AI21" s="90"/>
      <c r="AJ21" s="90"/>
      <c r="AK21" s="90"/>
      <c r="AL21" s="90"/>
      <c r="AM21" s="90"/>
      <c r="AN21" s="90"/>
      <c r="AO21" s="90"/>
      <c r="AP21" s="90"/>
      <c r="AQ21" s="90"/>
      <c r="AR21" s="90"/>
      <c r="AS21" s="90"/>
      <c r="AT21" s="90"/>
      <c r="AU21" s="90"/>
      <c r="AV21" s="97"/>
      <c r="AW21" s="97"/>
      <c r="AX21" s="97"/>
      <c r="AY21" s="90"/>
      <c r="AZ21" s="98"/>
      <c r="BA21" s="98"/>
      <c r="BB21" s="98"/>
      <c r="BC21" s="99"/>
      <c r="BD21" s="100"/>
    </row>
    <row r="22" spans="1:56" ht="15" customHeight="1" x14ac:dyDescent="0.2">
      <c r="A22" s="91"/>
      <c r="B22" s="1863" t="s">
        <v>1196</v>
      </c>
      <c r="C22" s="1863"/>
      <c r="D22" s="1863"/>
      <c r="E22" s="1863"/>
      <c r="F22" s="1863"/>
      <c r="G22" s="1863"/>
      <c r="H22" s="1863"/>
      <c r="I22" s="1863"/>
      <c r="J22" s="1863"/>
      <c r="K22" s="1863"/>
      <c r="L22" s="1863"/>
      <c r="M22" s="1863"/>
      <c r="N22" s="1863"/>
      <c r="O22" s="1863"/>
      <c r="P22" s="1863"/>
      <c r="Q22" s="1863"/>
      <c r="R22" s="1863"/>
      <c r="S22" s="1863"/>
      <c r="T22" s="1863"/>
      <c r="U22" s="1863"/>
      <c r="V22" s="101"/>
      <c r="W22" s="101"/>
      <c r="X22" s="101"/>
      <c r="Y22" s="101"/>
      <c r="Z22" s="101"/>
      <c r="AA22" s="101"/>
      <c r="AB22" s="101"/>
      <c r="AC22" s="101"/>
      <c r="AD22" s="101"/>
      <c r="AE22" s="101"/>
      <c r="AF22" s="101"/>
      <c r="AG22" s="101"/>
      <c r="AH22" s="101"/>
      <c r="AI22" s="101"/>
      <c r="AJ22" s="101"/>
      <c r="AK22" s="101"/>
      <c r="AL22" s="101"/>
      <c r="AM22" s="101"/>
      <c r="AN22" s="101"/>
      <c r="AO22" s="101"/>
      <c r="AP22" s="101"/>
      <c r="AQ22" s="101"/>
      <c r="AR22" s="101"/>
      <c r="AS22" s="101"/>
      <c r="AT22" s="101"/>
      <c r="AU22" s="90"/>
      <c r="AV22" s="102"/>
      <c r="AW22" s="102"/>
      <c r="AX22" s="102"/>
      <c r="AY22" s="1864" t="s">
        <v>3034</v>
      </c>
      <c r="AZ22" s="1865"/>
      <c r="BA22" s="1865"/>
      <c r="BB22" s="1865"/>
      <c r="BC22" s="1865"/>
      <c r="BD22" s="1865"/>
    </row>
    <row r="23" spans="1:56" s="104" customFormat="1" ht="19.5" customHeight="1" x14ac:dyDescent="0.2">
      <c r="A23" s="103"/>
      <c r="B23" s="1866" t="s">
        <v>1197</v>
      </c>
      <c r="C23" s="1867"/>
      <c r="D23" s="1867"/>
      <c r="E23" s="1867"/>
      <c r="F23" s="1867"/>
      <c r="G23" s="1867"/>
      <c r="H23" s="1868"/>
      <c r="I23" s="1866" t="s">
        <v>1198</v>
      </c>
      <c r="J23" s="1867"/>
      <c r="K23" s="1867"/>
      <c r="L23" s="1867"/>
      <c r="M23" s="1867"/>
      <c r="N23" s="1867"/>
      <c r="O23" s="1867"/>
      <c r="P23" s="1867"/>
      <c r="Q23" s="1867"/>
      <c r="R23" s="1867"/>
      <c r="S23" s="1867"/>
      <c r="T23" s="1867"/>
      <c r="U23" s="1868"/>
      <c r="V23" s="1866" t="s">
        <v>604</v>
      </c>
      <c r="W23" s="1867"/>
      <c r="X23" s="1867"/>
      <c r="Y23" s="1867"/>
      <c r="Z23" s="1867"/>
      <c r="AA23" s="1867"/>
      <c r="AB23" s="1867"/>
      <c r="AC23" s="1867"/>
      <c r="AD23" s="1867"/>
      <c r="AE23" s="1867"/>
      <c r="AF23" s="1867"/>
      <c r="AG23" s="1867"/>
      <c r="AH23" s="1867"/>
      <c r="AI23" s="1867"/>
      <c r="AJ23" s="1867"/>
      <c r="AK23" s="1867"/>
      <c r="AL23" s="1867"/>
      <c r="AM23" s="1867"/>
      <c r="AN23" s="1867"/>
      <c r="AO23" s="1867"/>
      <c r="AP23" s="1868"/>
      <c r="AQ23" s="576" t="s">
        <v>605</v>
      </c>
      <c r="AR23" s="1866" t="s">
        <v>605</v>
      </c>
      <c r="AS23" s="1867"/>
      <c r="AT23" s="1867"/>
      <c r="AU23" s="1867"/>
      <c r="AV23" s="1867"/>
      <c r="AW23" s="1868"/>
      <c r="AX23" s="102"/>
      <c r="AY23" s="1865"/>
      <c r="AZ23" s="1865"/>
      <c r="BA23" s="1865"/>
      <c r="BB23" s="1865"/>
      <c r="BC23" s="1865"/>
      <c r="BD23" s="1865"/>
    </row>
    <row r="24" spans="1:56" s="104" customFormat="1" ht="25.5" customHeight="1" x14ac:dyDescent="0.2">
      <c r="A24" s="105"/>
      <c r="B24" s="1869" t="s">
        <v>747</v>
      </c>
      <c r="C24" s="1870"/>
      <c r="D24" s="1870"/>
      <c r="E24" s="1870"/>
      <c r="F24" s="1870"/>
      <c r="G24" s="1870"/>
      <c r="H24" s="1871"/>
      <c r="I24" s="1869" t="s">
        <v>1422</v>
      </c>
      <c r="J24" s="1870"/>
      <c r="K24" s="1870"/>
      <c r="L24" s="1870"/>
      <c r="M24" s="1870"/>
      <c r="N24" s="1870"/>
      <c r="O24" s="1870"/>
      <c r="P24" s="1870"/>
      <c r="Q24" s="1870"/>
      <c r="R24" s="1870"/>
      <c r="S24" s="1870"/>
      <c r="T24" s="1870"/>
      <c r="U24" s="1871"/>
      <c r="V24" s="1869" t="s">
        <v>563</v>
      </c>
      <c r="W24" s="1870"/>
      <c r="X24" s="1870"/>
      <c r="Y24" s="1870"/>
      <c r="Z24" s="1870"/>
      <c r="AA24" s="1870"/>
      <c r="AB24" s="1870"/>
      <c r="AC24" s="1870"/>
      <c r="AD24" s="1870"/>
      <c r="AE24" s="1870"/>
      <c r="AF24" s="1870"/>
      <c r="AG24" s="1870"/>
      <c r="AH24" s="1870"/>
      <c r="AI24" s="1870"/>
      <c r="AJ24" s="1870"/>
      <c r="AK24" s="1870"/>
      <c r="AL24" s="1870"/>
      <c r="AM24" s="1870"/>
      <c r="AN24" s="1870"/>
      <c r="AO24" s="1870"/>
      <c r="AP24" s="1871"/>
      <c r="AQ24" s="106"/>
      <c r="AR24" s="1869"/>
      <c r="AS24" s="1870"/>
      <c r="AT24" s="1870"/>
      <c r="AU24" s="1870"/>
      <c r="AV24" s="1870"/>
      <c r="AW24" s="1871"/>
      <c r="AX24" s="102"/>
      <c r="AY24" s="1865"/>
      <c r="AZ24" s="1865"/>
      <c r="BA24" s="1865"/>
      <c r="BB24" s="1865"/>
      <c r="BC24" s="1865"/>
      <c r="BD24" s="1865"/>
    </row>
    <row r="25" spans="1:56" s="104" customFormat="1" ht="25.5" customHeight="1" x14ac:dyDescent="0.2">
      <c r="A25" s="105"/>
      <c r="B25" s="1872" t="s">
        <v>975</v>
      </c>
      <c r="C25" s="1872"/>
      <c r="D25" s="1872"/>
      <c r="E25" s="1872"/>
      <c r="F25" s="1872"/>
      <c r="G25" s="1872"/>
      <c r="H25" s="1872"/>
      <c r="I25" s="1869" t="s">
        <v>1423</v>
      </c>
      <c r="J25" s="1870"/>
      <c r="K25" s="1870"/>
      <c r="L25" s="1870"/>
      <c r="M25" s="1870"/>
      <c r="N25" s="1870"/>
      <c r="O25" s="1870"/>
      <c r="P25" s="1870"/>
      <c r="Q25" s="1870"/>
      <c r="R25" s="1870"/>
      <c r="S25" s="1870"/>
      <c r="T25" s="1870"/>
      <c r="U25" s="1871"/>
      <c r="V25" s="1869" t="s">
        <v>1424</v>
      </c>
      <c r="W25" s="1870"/>
      <c r="X25" s="1870"/>
      <c r="Y25" s="1870"/>
      <c r="Z25" s="1870"/>
      <c r="AA25" s="1870"/>
      <c r="AB25" s="1870"/>
      <c r="AC25" s="1870"/>
      <c r="AD25" s="1870"/>
      <c r="AE25" s="1870"/>
      <c r="AF25" s="1870"/>
      <c r="AG25" s="1870"/>
      <c r="AH25" s="1870"/>
      <c r="AI25" s="1870"/>
      <c r="AJ25" s="1870"/>
      <c r="AK25" s="1870"/>
      <c r="AL25" s="1870"/>
      <c r="AM25" s="1870"/>
      <c r="AN25" s="1870"/>
      <c r="AO25" s="1870"/>
      <c r="AP25" s="1871"/>
      <c r="AQ25" s="106"/>
      <c r="AR25" s="1869"/>
      <c r="AS25" s="1870"/>
      <c r="AT25" s="1870"/>
      <c r="AU25" s="1870"/>
      <c r="AV25" s="1870"/>
      <c r="AW25" s="1871"/>
      <c r="AX25" s="102"/>
      <c r="AY25" s="1865"/>
      <c r="AZ25" s="1865"/>
      <c r="BA25" s="1865"/>
      <c r="BB25" s="1865"/>
      <c r="BC25" s="1865"/>
      <c r="BD25" s="1865"/>
    </row>
    <row r="26" spans="1:56" ht="25.5" customHeight="1" x14ac:dyDescent="0.2">
      <c r="A26" s="105"/>
      <c r="B26" s="1872" t="s">
        <v>86</v>
      </c>
      <c r="C26" s="1872"/>
      <c r="D26" s="1872"/>
      <c r="E26" s="1872"/>
      <c r="F26" s="1872"/>
      <c r="G26" s="1872"/>
      <c r="H26" s="1872"/>
      <c r="I26" s="1869" t="s">
        <v>3366</v>
      </c>
      <c r="J26" s="1870"/>
      <c r="K26" s="1870"/>
      <c r="L26" s="1870"/>
      <c r="M26" s="1870"/>
      <c r="N26" s="1870"/>
      <c r="O26" s="1870"/>
      <c r="P26" s="1870"/>
      <c r="Q26" s="1870"/>
      <c r="R26" s="1870"/>
      <c r="S26" s="1870"/>
      <c r="T26" s="1870"/>
      <c r="U26" s="1871"/>
      <c r="V26" s="1869" t="s">
        <v>1425</v>
      </c>
      <c r="W26" s="1870"/>
      <c r="X26" s="1870"/>
      <c r="Y26" s="1870"/>
      <c r="Z26" s="1870"/>
      <c r="AA26" s="1870"/>
      <c r="AB26" s="1870"/>
      <c r="AC26" s="1870"/>
      <c r="AD26" s="1870"/>
      <c r="AE26" s="1870"/>
      <c r="AF26" s="1870"/>
      <c r="AG26" s="1870"/>
      <c r="AH26" s="1870"/>
      <c r="AI26" s="1870"/>
      <c r="AJ26" s="1870"/>
      <c r="AK26" s="1870"/>
      <c r="AL26" s="1870"/>
      <c r="AM26" s="1870"/>
      <c r="AN26" s="1870"/>
      <c r="AO26" s="1870"/>
      <c r="AP26" s="1871"/>
      <c r="AQ26" s="106"/>
      <c r="AR26" s="1869"/>
      <c r="AS26" s="1870"/>
      <c r="AT26" s="1870"/>
      <c r="AU26" s="1870"/>
      <c r="AV26" s="1870"/>
      <c r="AW26" s="1871"/>
      <c r="AX26" s="114"/>
      <c r="AY26" s="115"/>
      <c r="AZ26" s="116"/>
      <c r="BA26" s="116"/>
      <c r="BB26" s="116"/>
      <c r="BC26" s="115"/>
      <c r="BD26" s="108"/>
    </row>
    <row r="27" spans="1:56" ht="25.5" customHeight="1" x14ac:dyDescent="0.2">
      <c r="A27" s="105"/>
      <c r="B27" s="1872" t="s">
        <v>88</v>
      </c>
      <c r="C27" s="1872"/>
      <c r="D27" s="1872"/>
      <c r="E27" s="1872"/>
      <c r="F27" s="1872"/>
      <c r="G27" s="1872"/>
      <c r="H27" s="1872"/>
      <c r="I27" s="1869" t="s">
        <v>3367</v>
      </c>
      <c r="J27" s="1870"/>
      <c r="K27" s="1870"/>
      <c r="L27" s="1870"/>
      <c r="M27" s="1870"/>
      <c r="N27" s="1870"/>
      <c r="O27" s="1870"/>
      <c r="P27" s="1870"/>
      <c r="Q27" s="1870"/>
      <c r="R27" s="1870"/>
      <c r="S27" s="1870"/>
      <c r="T27" s="1870"/>
      <c r="U27" s="1871"/>
      <c r="V27" s="1869" t="s">
        <v>1427</v>
      </c>
      <c r="W27" s="1870"/>
      <c r="X27" s="1870"/>
      <c r="Y27" s="1870"/>
      <c r="Z27" s="1870"/>
      <c r="AA27" s="1870"/>
      <c r="AB27" s="1870"/>
      <c r="AC27" s="1870"/>
      <c r="AD27" s="1870"/>
      <c r="AE27" s="1870"/>
      <c r="AF27" s="1870"/>
      <c r="AG27" s="1870"/>
      <c r="AH27" s="1870"/>
      <c r="AI27" s="1870"/>
      <c r="AJ27" s="1870"/>
      <c r="AK27" s="1870"/>
      <c r="AL27" s="1870"/>
      <c r="AM27" s="1870"/>
      <c r="AN27" s="1870"/>
      <c r="AO27" s="1870"/>
      <c r="AP27" s="1871"/>
      <c r="AQ27" s="106"/>
      <c r="AR27" s="1869"/>
      <c r="AS27" s="1870"/>
      <c r="AT27" s="1870"/>
      <c r="AU27" s="1870"/>
      <c r="AV27" s="1870"/>
      <c r="AW27" s="1871"/>
      <c r="AX27" s="117"/>
      <c r="AY27" s="115"/>
      <c r="AZ27" s="116"/>
      <c r="BA27" s="116"/>
      <c r="BB27" s="116"/>
      <c r="BC27" s="115"/>
      <c r="BD27" s="108"/>
    </row>
    <row r="28" spans="1:56" x14ac:dyDescent="0.2">
      <c r="A28" s="107"/>
      <c r="B28" s="107"/>
      <c r="C28" s="107"/>
      <c r="D28" s="107"/>
      <c r="E28" s="108"/>
      <c r="F28" s="107"/>
      <c r="G28" s="107"/>
      <c r="H28" s="107"/>
      <c r="I28" s="107"/>
      <c r="J28" s="107"/>
      <c r="K28" s="107"/>
      <c r="L28" s="109"/>
      <c r="M28" s="109"/>
      <c r="N28" s="109"/>
      <c r="O28" s="109"/>
      <c r="P28" s="109"/>
      <c r="Q28" s="109"/>
      <c r="R28" s="109"/>
      <c r="S28" s="109"/>
      <c r="T28" s="109"/>
      <c r="U28" s="109"/>
      <c r="V28" s="108"/>
      <c r="W28" s="108"/>
      <c r="X28" s="108"/>
      <c r="Y28" s="108"/>
      <c r="Z28" s="108"/>
      <c r="AA28" s="108"/>
      <c r="AB28" s="108"/>
      <c r="AC28" s="108"/>
      <c r="AD28" s="108"/>
      <c r="AE28" s="108"/>
      <c r="AF28" s="108"/>
      <c r="AG28" s="108"/>
      <c r="AH28" s="108"/>
      <c r="AI28" s="108"/>
      <c r="AJ28" s="108"/>
      <c r="AK28" s="108"/>
      <c r="AL28" s="108"/>
      <c r="AM28" s="108"/>
      <c r="AN28" s="108"/>
      <c r="AO28" s="108"/>
      <c r="AP28" s="108"/>
      <c r="AQ28" s="108"/>
      <c r="AR28" s="108"/>
      <c r="AS28" s="108"/>
      <c r="AT28" s="108"/>
      <c r="AU28" s="108"/>
      <c r="AV28" s="109"/>
      <c r="AW28" s="109"/>
      <c r="AX28" s="109"/>
      <c r="AY28" s="108"/>
      <c r="AZ28" s="107"/>
      <c r="BA28" s="107"/>
      <c r="BB28" s="107"/>
      <c r="BC28" s="108"/>
      <c r="BD28" s="108"/>
    </row>
    <row r="29" spans="1:56" x14ac:dyDescent="0.2">
      <c r="A29" s="107"/>
      <c r="B29" s="107"/>
      <c r="C29" s="107"/>
      <c r="D29" s="107"/>
      <c r="E29" s="108"/>
      <c r="F29" s="107"/>
      <c r="G29" s="107"/>
      <c r="H29" s="107"/>
      <c r="I29" s="107"/>
      <c r="J29" s="107"/>
      <c r="K29" s="107"/>
      <c r="L29" s="109"/>
      <c r="M29" s="109"/>
      <c r="N29" s="109"/>
      <c r="O29" s="109"/>
      <c r="P29" s="109"/>
      <c r="Q29" s="109"/>
      <c r="R29" s="109"/>
      <c r="S29" s="109"/>
      <c r="T29" s="109"/>
      <c r="U29" s="109"/>
      <c r="V29" s="108"/>
      <c r="W29" s="108"/>
      <c r="X29" s="108"/>
      <c r="Y29" s="108"/>
      <c r="Z29" s="108"/>
      <c r="AA29" s="108"/>
      <c r="AB29" s="108"/>
      <c r="AC29" s="108"/>
      <c r="AD29" s="108"/>
      <c r="AE29" s="108"/>
      <c r="AF29" s="108"/>
      <c r="AG29" s="108"/>
      <c r="AH29" s="108"/>
      <c r="AI29" s="108"/>
      <c r="AJ29" s="108"/>
      <c r="AK29" s="108"/>
      <c r="AL29" s="108"/>
      <c r="AM29" s="108"/>
      <c r="AN29" s="108"/>
      <c r="AO29" s="108"/>
      <c r="AP29" s="108"/>
      <c r="AQ29" s="108"/>
      <c r="AR29" s="108"/>
      <c r="AS29" s="108"/>
      <c r="AT29" s="108"/>
      <c r="AU29" s="108"/>
      <c r="AV29" s="109"/>
      <c r="AW29" s="109"/>
      <c r="AX29" s="109"/>
      <c r="AY29" s="108"/>
      <c r="AZ29" s="107"/>
      <c r="BA29" s="107"/>
      <c r="BB29" s="107"/>
      <c r="BC29" s="108"/>
      <c r="BD29" s="108"/>
    </row>
    <row r="30" spans="1:56" x14ac:dyDescent="0.2">
      <c r="A30" s="107"/>
      <c r="B30" s="107"/>
      <c r="C30" s="107"/>
      <c r="D30" s="107"/>
      <c r="E30" s="108"/>
      <c r="F30" s="107"/>
      <c r="G30" s="107"/>
      <c r="H30" s="107"/>
      <c r="I30" s="107"/>
      <c r="J30" s="107"/>
      <c r="K30" s="107"/>
      <c r="L30" s="109"/>
      <c r="M30" s="109"/>
      <c r="N30" s="109"/>
      <c r="O30" s="109"/>
      <c r="P30" s="109"/>
      <c r="Q30" s="109"/>
      <c r="R30" s="109"/>
      <c r="S30" s="109"/>
      <c r="T30" s="109"/>
      <c r="U30" s="109"/>
      <c r="V30" s="108"/>
      <c r="W30" s="108"/>
      <c r="X30" s="108"/>
      <c r="Y30" s="108"/>
      <c r="Z30" s="108"/>
      <c r="AA30" s="108"/>
      <c r="AB30" s="108"/>
      <c r="AC30" s="108"/>
      <c r="AD30" s="108"/>
      <c r="AE30" s="108"/>
      <c r="AF30" s="108"/>
      <c r="AG30" s="108"/>
      <c r="AH30" s="108"/>
      <c r="AI30" s="108"/>
      <c r="AJ30" s="108"/>
      <c r="AK30" s="108"/>
      <c r="AL30" s="108"/>
      <c r="AM30" s="108"/>
      <c r="AN30" s="108"/>
      <c r="AO30" s="108"/>
      <c r="AP30" s="108"/>
      <c r="AQ30" s="108"/>
      <c r="AR30" s="108"/>
      <c r="AS30" s="108"/>
      <c r="AT30" s="108"/>
      <c r="AU30" s="108"/>
      <c r="AV30" s="109"/>
      <c r="AW30" s="109"/>
      <c r="AX30" s="109"/>
      <c r="AY30" s="108"/>
      <c r="AZ30" s="107"/>
      <c r="BA30" s="107"/>
      <c r="BB30" s="107"/>
      <c r="BC30" s="108"/>
      <c r="BD30" s="108"/>
    </row>
    <row r="31" spans="1:56" x14ac:dyDescent="0.2">
      <c r="A31" s="107"/>
      <c r="B31" s="107"/>
      <c r="C31" s="107"/>
      <c r="D31" s="107"/>
      <c r="E31" s="108"/>
      <c r="F31" s="107"/>
      <c r="G31" s="107"/>
      <c r="H31" s="107"/>
      <c r="I31" s="107"/>
      <c r="J31" s="107"/>
      <c r="K31" s="107"/>
      <c r="L31" s="109"/>
      <c r="M31" s="109"/>
      <c r="N31" s="109"/>
      <c r="O31" s="109"/>
      <c r="P31" s="109"/>
      <c r="Q31" s="109"/>
      <c r="R31" s="109"/>
      <c r="S31" s="109"/>
      <c r="T31" s="109"/>
      <c r="U31" s="109"/>
      <c r="V31" s="108"/>
      <c r="W31" s="108"/>
      <c r="X31" s="108"/>
      <c r="Y31" s="108"/>
      <c r="Z31" s="108"/>
      <c r="AA31" s="108"/>
      <c r="AB31" s="108"/>
      <c r="AC31" s="108"/>
      <c r="AD31" s="108"/>
      <c r="AE31" s="108"/>
      <c r="AF31" s="108"/>
      <c r="AG31" s="108"/>
      <c r="AH31" s="108"/>
      <c r="AI31" s="108"/>
      <c r="AJ31" s="108"/>
      <c r="AK31" s="108"/>
      <c r="AL31" s="108"/>
      <c r="AM31" s="108"/>
      <c r="AN31" s="108"/>
      <c r="AO31" s="108"/>
      <c r="AP31" s="108"/>
      <c r="AQ31" s="108"/>
      <c r="AR31" s="108"/>
      <c r="AS31" s="108"/>
      <c r="AT31" s="108"/>
      <c r="AU31" s="108"/>
      <c r="AV31" s="109"/>
      <c r="AW31" s="109"/>
      <c r="AX31" s="109"/>
      <c r="AY31" s="108"/>
      <c r="AZ31" s="107"/>
      <c r="BA31" s="107"/>
      <c r="BB31" s="107"/>
      <c r="BC31" s="108"/>
      <c r="BD31" s="108"/>
    </row>
    <row r="32" spans="1:56" x14ac:dyDescent="0.2">
      <c r="A32" s="107"/>
      <c r="B32" s="107"/>
      <c r="C32" s="107"/>
      <c r="D32" s="107"/>
      <c r="E32" s="108"/>
      <c r="F32" s="107"/>
      <c r="G32" s="107"/>
      <c r="H32" s="107"/>
      <c r="I32" s="107"/>
      <c r="J32" s="107"/>
      <c r="K32" s="107"/>
      <c r="L32" s="109"/>
      <c r="M32" s="109"/>
      <c r="N32" s="109"/>
      <c r="O32" s="109"/>
      <c r="P32" s="109"/>
      <c r="Q32" s="109"/>
      <c r="R32" s="109"/>
      <c r="S32" s="109"/>
      <c r="T32" s="109"/>
      <c r="U32" s="109"/>
      <c r="V32" s="108"/>
      <c r="W32" s="108"/>
      <c r="X32" s="108"/>
      <c r="Y32" s="108"/>
      <c r="Z32" s="108"/>
      <c r="AA32" s="108"/>
      <c r="AB32" s="108"/>
      <c r="AC32" s="108"/>
      <c r="AD32" s="108"/>
      <c r="AE32" s="108"/>
      <c r="AF32" s="108"/>
      <c r="AG32" s="108"/>
      <c r="AH32" s="108"/>
      <c r="AI32" s="108"/>
      <c r="AJ32" s="108"/>
      <c r="AK32" s="108"/>
      <c r="AL32" s="108"/>
      <c r="AM32" s="108"/>
      <c r="AN32" s="108"/>
      <c r="AO32" s="108"/>
      <c r="AP32" s="108"/>
      <c r="AQ32" s="108"/>
      <c r="AR32" s="108"/>
      <c r="AS32" s="108"/>
      <c r="AT32" s="108"/>
      <c r="AU32" s="108"/>
      <c r="AV32" s="109"/>
      <c r="AW32" s="109"/>
      <c r="AX32" s="109"/>
      <c r="AY32" s="108"/>
      <c r="AZ32" s="107"/>
      <c r="BA32" s="107"/>
      <c r="BB32" s="107"/>
      <c r="BC32" s="108"/>
      <c r="BD32" s="108"/>
    </row>
    <row r="33" spans="1:56" x14ac:dyDescent="0.2">
      <c r="A33" s="107"/>
      <c r="B33" s="107"/>
      <c r="C33" s="107"/>
      <c r="D33" s="107"/>
      <c r="E33" s="108"/>
      <c r="F33" s="107"/>
      <c r="G33" s="107"/>
      <c r="H33" s="107"/>
      <c r="I33" s="107"/>
      <c r="J33" s="107"/>
      <c r="K33" s="107"/>
      <c r="L33" s="109"/>
      <c r="M33" s="109"/>
      <c r="N33" s="109"/>
      <c r="O33" s="109"/>
      <c r="P33" s="109"/>
      <c r="Q33" s="109"/>
      <c r="R33" s="109"/>
      <c r="S33" s="109"/>
      <c r="T33" s="109"/>
      <c r="U33" s="109"/>
      <c r="V33" s="108"/>
      <c r="W33" s="108"/>
      <c r="X33" s="108"/>
      <c r="Y33" s="108"/>
      <c r="Z33" s="108"/>
      <c r="AA33" s="108"/>
      <c r="AB33" s="108"/>
      <c r="AC33" s="108"/>
      <c r="AD33" s="108"/>
      <c r="AE33" s="108"/>
      <c r="AF33" s="108"/>
      <c r="AG33" s="108"/>
      <c r="AH33" s="108"/>
      <c r="AI33" s="108"/>
      <c r="AJ33" s="108"/>
      <c r="AK33" s="108"/>
      <c r="AL33" s="108"/>
      <c r="AM33" s="108"/>
      <c r="AN33" s="108"/>
      <c r="AO33" s="108"/>
      <c r="AP33" s="108"/>
      <c r="AQ33" s="108"/>
      <c r="AR33" s="108"/>
      <c r="AS33" s="108"/>
      <c r="AT33" s="108"/>
      <c r="AU33" s="108"/>
      <c r="AV33" s="109"/>
      <c r="AW33" s="109"/>
      <c r="AX33" s="109"/>
      <c r="AY33" s="108"/>
      <c r="AZ33" s="107"/>
      <c r="BA33" s="107"/>
      <c r="BB33" s="107"/>
      <c r="BC33" s="108"/>
      <c r="BD33" s="108"/>
    </row>
    <row r="34" spans="1:56" x14ac:dyDescent="0.2">
      <c r="A34" s="107"/>
      <c r="B34" s="107"/>
      <c r="C34" s="107"/>
      <c r="D34" s="107"/>
      <c r="E34" s="108"/>
      <c r="F34" s="107"/>
      <c r="G34" s="107"/>
      <c r="H34" s="107"/>
      <c r="I34" s="107"/>
      <c r="J34" s="107"/>
      <c r="K34" s="107"/>
      <c r="L34" s="109"/>
      <c r="M34" s="109"/>
      <c r="N34" s="109"/>
      <c r="O34" s="109"/>
      <c r="P34" s="109"/>
      <c r="Q34" s="109"/>
      <c r="R34" s="109"/>
      <c r="S34" s="109"/>
      <c r="T34" s="109"/>
      <c r="U34" s="109"/>
      <c r="V34" s="108"/>
      <c r="W34" s="108"/>
      <c r="X34" s="108"/>
      <c r="Y34" s="108"/>
      <c r="Z34" s="108"/>
      <c r="AA34" s="108"/>
      <c r="AB34" s="108"/>
      <c r="AC34" s="108"/>
      <c r="AD34" s="108"/>
      <c r="AE34" s="108"/>
      <c r="AF34" s="108"/>
      <c r="AG34" s="108"/>
      <c r="AH34" s="108"/>
      <c r="AI34" s="108"/>
      <c r="AJ34" s="108"/>
      <c r="AK34" s="108"/>
      <c r="AL34" s="108"/>
      <c r="AM34" s="108"/>
      <c r="AN34" s="108"/>
      <c r="AO34" s="108"/>
      <c r="AP34" s="108"/>
      <c r="AQ34" s="108"/>
      <c r="AR34" s="108"/>
      <c r="AS34" s="108"/>
      <c r="AT34" s="108"/>
      <c r="AU34" s="108"/>
      <c r="AV34" s="109"/>
      <c r="AW34" s="109"/>
      <c r="AX34" s="109"/>
      <c r="AY34" s="108"/>
      <c r="AZ34" s="107"/>
      <c r="BA34" s="107"/>
      <c r="BB34" s="107"/>
      <c r="BC34" s="108"/>
      <c r="BD34" s="108"/>
    </row>
    <row r="35" spans="1:56" x14ac:dyDescent="0.2">
      <c r="A35" s="107"/>
      <c r="B35" s="107"/>
      <c r="C35" s="107"/>
      <c r="D35" s="107"/>
      <c r="E35" s="108"/>
      <c r="F35" s="107"/>
      <c r="G35" s="107"/>
      <c r="H35" s="107"/>
      <c r="I35" s="107"/>
      <c r="J35" s="107"/>
      <c r="K35" s="107"/>
      <c r="L35" s="109"/>
      <c r="M35" s="109"/>
      <c r="N35" s="109"/>
      <c r="O35" s="109"/>
      <c r="P35" s="109"/>
      <c r="Q35" s="109"/>
      <c r="R35" s="109"/>
      <c r="S35" s="109"/>
      <c r="T35" s="109"/>
      <c r="U35" s="109"/>
      <c r="V35" s="108"/>
      <c r="W35" s="108"/>
      <c r="X35" s="108"/>
      <c r="Y35" s="108"/>
      <c r="Z35" s="108"/>
      <c r="AA35" s="108"/>
      <c r="AB35" s="108"/>
      <c r="AC35" s="108"/>
      <c r="AD35" s="108"/>
      <c r="AE35" s="108"/>
      <c r="AF35" s="108"/>
      <c r="AG35" s="108"/>
      <c r="AH35" s="108"/>
      <c r="AI35" s="108"/>
      <c r="AJ35" s="108"/>
      <c r="AK35" s="108"/>
      <c r="AL35" s="108"/>
      <c r="AM35" s="108"/>
      <c r="AN35" s="108"/>
      <c r="AO35" s="108"/>
      <c r="AP35" s="108"/>
      <c r="AQ35" s="108"/>
      <c r="AR35" s="108"/>
      <c r="AS35" s="108"/>
      <c r="AT35" s="108"/>
      <c r="AU35" s="108"/>
      <c r="AV35" s="109"/>
      <c r="AW35" s="109"/>
      <c r="AX35" s="109"/>
      <c r="AY35" s="108"/>
      <c r="AZ35" s="107"/>
      <c r="BA35" s="107"/>
      <c r="BB35" s="107"/>
      <c r="BC35" s="108"/>
      <c r="BD35" s="108"/>
    </row>
    <row r="36" spans="1:56" x14ac:dyDescent="0.2">
      <c r="A36" s="107"/>
      <c r="B36" s="107"/>
      <c r="C36" s="107"/>
      <c r="D36" s="107"/>
      <c r="E36" s="108"/>
      <c r="F36" s="107"/>
      <c r="G36" s="107"/>
      <c r="H36" s="107"/>
      <c r="I36" s="107"/>
      <c r="J36" s="107"/>
      <c r="K36" s="107"/>
      <c r="L36" s="109"/>
      <c r="M36" s="109"/>
      <c r="N36" s="109"/>
      <c r="O36" s="109"/>
      <c r="P36" s="109"/>
      <c r="Q36" s="109"/>
      <c r="R36" s="109"/>
      <c r="S36" s="109"/>
      <c r="T36" s="109"/>
      <c r="U36" s="109"/>
      <c r="V36" s="108"/>
      <c r="W36" s="108"/>
      <c r="X36" s="108"/>
      <c r="Y36" s="108"/>
      <c r="Z36" s="108"/>
      <c r="AA36" s="108"/>
      <c r="AB36" s="108"/>
      <c r="AC36" s="108"/>
      <c r="AD36" s="108"/>
      <c r="AE36" s="108"/>
      <c r="AF36" s="108"/>
      <c r="AG36" s="108"/>
      <c r="AH36" s="108"/>
      <c r="AI36" s="108"/>
      <c r="AJ36" s="108"/>
      <c r="AK36" s="108"/>
      <c r="AL36" s="108"/>
      <c r="AM36" s="108"/>
      <c r="AN36" s="108"/>
      <c r="AO36" s="108"/>
      <c r="AP36" s="108"/>
      <c r="AQ36" s="108"/>
      <c r="AR36" s="108"/>
      <c r="AS36" s="108"/>
      <c r="AT36" s="108"/>
      <c r="AU36" s="108"/>
      <c r="AV36" s="109"/>
      <c r="AW36" s="109"/>
      <c r="AX36" s="109"/>
      <c r="AY36" s="108"/>
      <c r="AZ36" s="107"/>
      <c r="BA36" s="107"/>
      <c r="BB36" s="107"/>
      <c r="BC36" s="108"/>
      <c r="BD36" s="108"/>
    </row>
    <row r="37" spans="1:56" x14ac:dyDescent="0.2">
      <c r="A37" s="107"/>
      <c r="B37" s="107"/>
      <c r="C37" s="107"/>
      <c r="D37" s="107"/>
      <c r="E37" s="108"/>
      <c r="F37" s="107"/>
      <c r="G37" s="107"/>
      <c r="H37" s="107"/>
      <c r="I37" s="107"/>
      <c r="J37" s="107"/>
      <c r="K37" s="107"/>
      <c r="L37" s="109"/>
      <c r="M37" s="109"/>
      <c r="N37" s="109"/>
      <c r="O37" s="109"/>
      <c r="P37" s="109"/>
      <c r="Q37" s="109"/>
      <c r="R37" s="109"/>
      <c r="S37" s="109"/>
      <c r="T37" s="109"/>
      <c r="U37" s="109"/>
      <c r="V37" s="108"/>
      <c r="W37" s="108"/>
      <c r="X37" s="108"/>
      <c r="Y37" s="108"/>
      <c r="Z37" s="108"/>
      <c r="AA37" s="108"/>
      <c r="AB37" s="108"/>
      <c r="AC37" s="108"/>
      <c r="AD37" s="108"/>
      <c r="AE37" s="108"/>
      <c r="AF37" s="108"/>
      <c r="AG37" s="108"/>
      <c r="AH37" s="108"/>
      <c r="AI37" s="108"/>
      <c r="AJ37" s="108"/>
      <c r="AK37" s="108"/>
      <c r="AL37" s="108"/>
      <c r="AM37" s="108"/>
      <c r="AN37" s="108"/>
      <c r="AO37" s="108"/>
      <c r="AP37" s="108"/>
      <c r="AQ37" s="108"/>
      <c r="AR37" s="108"/>
      <c r="AS37" s="108"/>
      <c r="AT37" s="108"/>
      <c r="AU37" s="108"/>
      <c r="AV37" s="109"/>
      <c r="AW37" s="109"/>
      <c r="AX37" s="109"/>
      <c r="AY37" s="108"/>
      <c r="AZ37" s="107"/>
      <c r="BA37" s="107"/>
      <c r="BB37" s="107"/>
      <c r="BC37" s="108"/>
      <c r="BD37" s="108"/>
    </row>
    <row r="38" spans="1:56" x14ac:dyDescent="0.2">
      <c r="A38" s="107"/>
      <c r="B38" s="107"/>
      <c r="C38" s="107"/>
      <c r="D38" s="107"/>
      <c r="E38" s="108"/>
      <c r="F38" s="107"/>
      <c r="G38" s="107"/>
      <c r="H38" s="107"/>
      <c r="I38" s="107"/>
      <c r="J38" s="107"/>
      <c r="K38" s="107"/>
      <c r="L38" s="109"/>
      <c r="M38" s="109"/>
      <c r="N38" s="109"/>
      <c r="O38" s="109"/>
      <c r="P38" s="109"/>
      <c r="Q38" s="109"/>
      <c r="R38" s="109"/>
      <c r="S38" s="109"/>
      <c r="T38" s="109"/>
      <c r="U38" s="109"/>
      <c r="V38" s="108"/>
      <c r="W38" s="108"/>
      <c r="X38" s="108"/>
      <c r="Y38" s="108"/>
      <c r="Z38" s="108"/>
      <c r="AA38" s="108"/>
      <c r="AB38" s="108"/>
      <c r="AC38" s="108"/>
      <c r="AD38" s="108"/>
      <c r="AE38" s="108"/>
      <c r="AF38" s="108"/>
      <c r="AG38" s="108"/>
      <c r="AH38" s="108"/>
      <c r="AI38" s="108"/>
      <c r="AJ38" s="108"/>
      <c r="AK38" s="108"/>
      <c r="AL38" s="108"/>
      <c r="AM38" s="108"/>
      <c r="AN38" s="108"/>
      <c r="AO38" s="108"/>
      <c r="AP38" s="108"/>
      <c r="AQ38" s="108"/>
      <c r="AR38" s="108"/>
      <c r="AS38" s="108"/>
      <c r="AT38" s="108"/>
      <c r="AU38" s="108"/>
      <c r="AV38" s="109"/>
      <c r="AW38" s="109"/>
      <c r="AX38" s="109"/>
      <c r="AY38" s="108"/>
      <c r="AZ38" s="107"/>
      <c r="BA38" s="107"/>
      <c r="BB38" s="107"/>
      <c r="BC38" s="108"/>
      <c r="BD38" s="108"/>
    </row>
    <row r="39" spans="1:56" x14ac:dyDescent="0.2">
      <c r="A39" s="107"/>
      <c r="B39" s="107"/>
      <c r="C39" s="107"/>
      <c r="D39" s="107"/>
      <c r="E39" s="108"/>
      <c r="F39" s="107"/>
      <c r="G39" s="107"/>
      <c r="H39" s="107"/>
      <c r="I39" s="107"/>
      <c r="J39" s="107"/>
      <c r="K39" s="107"/>
      <c r="L39" s="109"/>
      <c r="M39" s="109"/>
      <c r="N39" s="109"/>
      <c r="O39" s="109"/>
      <c r="P39" s="109"/>
      <c r="Q39" s="109"/>
      <c r="R39" s="109"/>
      <c r="S39" s="109"/>
      <c r="T39" s="109"/>
      <c r="U39" s="109"/>
      <c r="V39" s="108"/>
      <c r="W39" s="108"/>
      <c r="X39" s="108"/>
      <c r="Y39" s="108"/>
      <c r="Z39" s="108"/>
      <c r="AA39" s="108"/>
      <c r="AB39" s="108"/>
      <c r="AC39" s="108"/>
      <c r="AD39" s="108"/>
      <c r="AE39" s="108"/>
      <c r="AF39" s="108"/>
      <c r="AG39" s="108"/>
      <c r="AH39" s="108"/>
      <c r="AI39" s="108"/>
      <c r="AJ39" s="108"/>
      <c r="AK39" s="108"/>
      <c r="AL39" s="108"/>
      <c r="AM39" s="108"/>
      <c r="AN39" s="108"/>
      <c r="AO39" s="108"/>
      <c r="AP39" s="108"/>
      <c r="AQ39" s="108"/>
      <c r="AR39" s="108"/>
      <c r="AS39" s="108"/>
      <c r="AT39" s="108"/>
      <c r="AU39" s="108"/>
      <c r="AV39" s="109"/>
      <c r="AW39" s="109"/>
      <c r="AX39" s="109"/>
      <c r="AY39" s="108"/>
      <c r="AZ39" s="107"/>
      <c r="BA39" s="107"/>
      <c r="BB39" s="107"/>
      <c r="BC39" s="108"/>
      <c r="BD39" s="108"/>
    </row>
    <row r="40" spans="1:56" x14ac:dyDescent="0.2">
      <c r="A40" s="107"/>
      <c r="B40" s="107"/>
      <c r="C40" s="107"/>
      <c r="D40" s="107"/>
      <c r="E40" s="108"/>
      <c r="F40" s="107"/>
      <c r="G40" s="107"/>
      <c r="H40" s="107"/>
      <c r="I40" s="107"/>
      <c r="J40" s="107"/>
      <c r="K40" s="107"/>
      <c r="L40" s="109"/>
      <c r="M40" s="109"/>
      <c r="N40" s="109"/>
      <c r="O40" s="109"/>
      <c r="P40" s="109"/>
      <c r="Q40" s="109"/>
      <c r="R40" s="109"/>
      <c r="S40" s="109"/>
      <c r="T40" s="109"/>
      <c r="U40" s="109"/>
      <c r="V40" s="108"/>
      <c r="W40" s="108"/>
      <c r="X40" s="108"/>
      <c r="Y40" s="108"/>
      <c r="Z40" s="108"/>
      <c r="AA40" s="108"/>
      <c r="AB40" s="108"/>
      <c r="AC40" s="108"/>
      <c r="AD40" s="108"/>
      <c r="AE40" s="108"/>
      <c r="AF40" s="108"/>
      <c r="AG40" s="108"/>
      <c r="AH40" s="108"/>
      <c r="AI40" s="108"/>
      <c r="AJ40" s="108"/>
      <c r="AK40" s="108"/>
      <c r="AL40" s="108"/>
      <c r="AM40" s="108"/>
      <c r="AN40" s="108"/>
      <c r="AO40" s="108"/>
      <c r="AP40" s="108"/>
      <c r="AQ40" s="108"/>
      <c r="AR40" s="108"/>
      <c r="AS40" s="108"/>
      <c r="AT40" s="108"/>
      <c r="AU40" s="108"/>
      <c r="AV40" s="109"/>
      <c r="AW40" s="109"/>
      <c r="AX40" s="109"/>
      <c r="AY40" s="108"/>
      <c r="AZ40" s="107"/>
      <c r="BA40" s="107"/>
      <c r="BB40" s="107"/>
      <c r="BC40" s="108"/>
      <c r="BD40" s="108"/>
    </row>
    <row r="41" spans="1:56" x14ac:dyDescent="0.2">
      <c r="A41" s="107"/>
      <c r="B41" s="107"/>
      <c r="C41" s="107"/>
      <c r="D41" s="107"/>
      <c r="E41" s="108"/>
      <c r="F41" s="107"/>
      <c r="G41" s="107"/>
      <c r="H41" s="107"/>
      <c r="I41" s="107"/>
      <c r="J41" s="107"/>
      <c r="K41" s="107"/>
      <c r="L41" s="109"/>
      <c r="M41" s="109"/>
      <c r="N41" s="109"/>
      <c r="O41" s="109"/>
      <c r="P41" s="109"/>
      <c r="Q41" s="109"/>
      <c r="R41" s="109"/>
      <c r="S41" s="109"/>
      <c r="T41" s="109"/>
      <c r="U41" s="109"/>
      <c r="V41" s="108"/>
      <c r="W41" s="108"/>
      <c r="X41" s="108"/>
      <c r="Y41" s="108"/>
      <c r="Z41" s="108"/>
      <c r="AA41" s="108"/>
      <c r="AB41" s="108"/>
      <c r="AC41" s="108"/>
      <c r="AD41" s="108"/>
      <c r="AE41" s="108"/>
      <c r="AF41" s="108"/>
      <c r="AG41" s="108"/>
      <c r="AH41" s="108"/>
      <c r="AI41" s="108"/>
      <c r="AJ41" s="108"/>
      <c r="AK41" s="108"/>
      <c r="AL41" s="108"/>
      <c r="AM41" s="108"/>
      <c r="AN41" s="108"/>
      <c r="AO41" s="108"/>
      <c r="AP41" s="108"/>
      <c r="AQ41" s="108"/>
      <c r="AR41" s="108"/>
      <c r="AS41" s="108"/>
      <c r="AT41" s="108"/>
      <c r="AU41" s="108"/>
      <c r="AV41" s="109"/>
      <c r="AW41" s="109"/>
      <c r="AX41" s="109"/>
      <c r="AY41" s="108"/>
      <c r="AZ41" s="107"/>
      <c r="BA41" s="107"/>
      <c r="BB41" s="107"/>
      <c r="BC41" s="108"/>
      <c r="BD41" s="108"/>
    </row>
    <row r="42" spans="1:56" x14ac:dyDescent="0.2">
      <c r="A42" s="107"/>
      <c r="B42" s="107"/>
      <c r="C42" s="107"/>
      <c r="D42" s="107"/>
      <c r="E42" s="108"/>
      <c r="F42" s="107"/>
      <c r="G42" s="107"/>
      <c r="H42" s="107"/>
      <c r="I42" s="107"/>
      <c r="J42" s="107"/>
      <c r="K42" s="107"/>
      <c r="L42" s="109"/>
      <c r="M42" s="109"/>
      <c r="N42" s="109"/>
      <c r="O42" s="109"/>
      <c r="P42" s="109"/>
      <c r="Q42" s="109"/>
      <c r="R42" s="109"/>
      <c r="S42" s="109"/>
      <c r="T42" s="109"/>
      <c r="U42" s="109"/>
      <c r="V42" s="108"/>
      <c r="W42" s="108"/>
      <c r="X42" s="108"/>
      <c r="Y42" s="108"/>
      <c r="Z42" s="108"/>
      <c r="AA42" s="108"/>
      <c r="AB42" s="108"/>
      <c r="AC42" s="108"/>
      <c r="AD42" s="108"/>
      <c r="AE42" s="108"/>
      <c r="AF42" s="108"/>
      <c r="AG42" s="108"/>
      <c r="AH42" s="108"/>
      <c r="AI42" s="108"/>
      <c r="AJ42" s="108"/>
      <c r="AK42" s="108"/>
      <c r="AL42" s="108"/>
      <c r="AM42" s="108"/>
      <c r="AN42" s="108"/>
      <c r="AO42" s="108"/>
      <c r="AP42" s="108"/>
      <c r="AQ42" s="108"/>
      <c r="AR42" s="108"/>
      <c r="AS42" s="108"/>
      <c r="AT42" s="108"/>
      <c r="AU42" s="108"/>
      <c r="AV42" s="109"/>
      <c r="AW42" s="109"/>
      <c r="AX42" s="109"/>
      <c r="AY42" s="108"/>
      <c r="AZ42" s="107"/>
      <c r="BA42" s="107"/>
      <c r="BB42" s="107"/>
      <c r="BC42" s="108"/>
      <c r="BD42" s="108"/>
    </row>
    <row r="43" spans="1:56" x14ac:dyDescent="0.2">
      <c r="A43" s="107"/>
      <c r="B43" s="107"/>
      <c r="C43" s="107"/>
      <c r="D43" s="107"/>
      <c r="E43" s="108"/>
      <c r="F43" s="107"/>
      <c r="G43" s="107"/>
      <c r="H43" s="107"/>
      <c r="I43" s="107"/>
      <c r="J43" s="107"/>
      <c r="K43" s="107"/>
      <c r="L43" s="109"/>
      <c r="M43" s="109"/>
      <c r="N43" s="109"/>
      <c r="O43" s="109"/>
      <c r="P43" s="109"/>
      <c r="Q43" s="109"/>
      <c r="R43" s="109"/>
      <c r="S43" s="109"/>
      <c r="T43" s="109"/>
      <c r="U43" s="109"/>
      <c r="V43" s="108"/>
      <c r="W43" s="108"/>
      <c r="X43" s="108"/>
      <c r="Y43" s="108"/>
      <c r="Z43" s="108"/>
      <c r="AA43" s="108"/>
      <c r="AB43" s="108"/>
      <c r="AC43" s="108"/>
      <c r="AD43" s="108"/>
      <c r="AE43" s="108"/>
      <c r="AF43" s="108"/>
      <c r="AG43" s="108"/>
      <c r="AH43" s="108"/>
      <c r="AI43" s="108"/>
      <c r="AJ43" s="108"/>
      <c r="AK43" s="108"/>
      <c r="AL43" s="108"/>
      <c r="AM43" s="108"/>
      <c r="AN43" s="108"/>
      <c r="AO43" s="108"/>
      <c r="AP43" s="108"/>
      <c r="AQ43" s="108"/>
      <c r="AR43" s="108"/>
      <c r="AS43" s="108"/>
      <c r="AT43" s="108"/>
      <c r="AU43" s="108"/>
      <c r="AV43" s="109"/>
      <c r="AW43" s="109"/>
      <c r="AX43" s="109"/>
      <c r="AY43" s="108"/>
      <c r="AZ43" s="107"/>
      <c r="BA43" s="107"/>
      <c r="BB43" s="107"/>
      <c r="BC43" s="108"/>
      <c r="BD43" s="108"/>
    </row>
    <row r="44" spans="1:56" x14ac:dyDescent="0.2">
      <c r="A44" s="107"/>
      <c r="B44" s="107"/>
      <c r="C44" s="107"/>
      <c r="D44" s="107"/>
      <c r="E44" s="108"/>
      <c r="F44" s="107"/>
      <c r="G44" s="107"/>
      <c r="H44" s="107"/>
      <c r="I44" s="107"/>
      <c r="J44" s="107"/>
      <c r="K44" s="107"/>
      <c r="L44" s="109"/>
      <c r="M44" s="109"/>
      <c r="N44" s="109"/>
      <c r="O44" s="109"/>
      <c r="P44" s="109"/>
      <c r="Q44" s="109"/>
      <c r="R44" s="109"/>
      <c r="S44" s="109"/>
      <c r="T44" s="109"/>
      <c r="U44" s="109"/>
      <c r="V44" s="108"/>
      <c r="W44" s="108"/>
      <c r="X44" s="108"/>
      <c r="Y44" s="108"/>
      <c r="Z44" s="108"/>
      <c r="AA44" s="108"/>
      <c r="AB44" s="108"/>
      <c r="AC44" s="108"/>
      <c r="AD44" s="108"/>
      <c r="AE44" s="108"/>
      <c r="AF44" s="108"/>
      <c r="AG44" s="108"/>
      <c r="AH44" s="108"/>
      <c r="AI44" s="108"/>
      <c r="AJ44" s="108"/>
      <c r="AK44" s="108"/>
      <c r="AL44" s="108"/>
      <c r="AM44" s="108"/>
      <c r="AN44" s="108"/>
      <c r="AO44" s="108"/>
      <c r="AP44" s="108"/>
      <c r="AQ44" s="108"/>
      <c r="AR44" s="108"/>
      <c r="AS44" s="108"/>
      <c r="AT44" s="108"/>
      <c r="AU44" s="108"/>
      <c r="AV44" s="109"/>
      <c r="AW44" s="109"/>
      <c r="AX44" s="109"/>
      <c r="AY44" s="108"/>
      <c r="AZ44" s="107"/>
      <c r="BA44" s="107"/>
      <c r="BB44" s="107"/>
      <c r="BC44" s="108"/>
      <c r="BD44" s="108"/>
    </row>
    <row r="45" spans="1:56" x14ac:dyDescent="0.2">
      <c r="A45" s="107"/>
      <c r="B45" s="107"/>
      <c r="C45" s="107"/>
      <c r="D45" s="107"/>
      <c r="E45" s="108"/>
      <c r="F45" s="107"/>
      <c r="G45" s="107"/>
      <c r="H45" s="107"/>
      <c r="I45" s="107"/>
      <c r="J45" s="107"/>
      <c r="K45" s="107"/>
      <c r="L45" s="109"/>
      <c r="M45" s="109"/>
      <c r="N45" s="109"/>
      <c r="O45" s="109"/>
      <c r="P45" s="109"/>
      <c r="Q45" s="109"/>
      <c r="R45" s="109"/>
      <c r="S45" s="109"/>
      <c r="T45" s="109"/>
      <c r="U45" s="109"/>
      <c r="V45" s="108"/>
      <c r="W45" s="108"/>
      <c r="X45" s="108"/>
      <c r="Y45" s="108"/>
      <c r="Z45" s="108"/>
      <c r="AA45" s="108"/>
      <c r="AB45" s="108"/>
      <c r="AC45" s="108"/>
      <c r="AD45" s="108"/>
      <c r="AE45" s="108"/>
      <c r="AF45" s="108"/>
      <c r="AG45" s="108"/>
      <c r="AH45" s="108"/>
      <c r="AI45" s="108"/>
      <c r="AJ45" s="108"/>
      <c r="AK45" s="108"/>
      <c r="AL45" s="108"/>
      <c r="AM45" s="108"/>
      <c r="AN45" s="108"/>
      <c r="AO45" s="108"/>
      <c r="AP45" s="108"/>
      <c r="AQ45" s="108"/>
      <c r="AR45" s="108"/>
      <c r="AS45" s="108"/>
      <c r="AT45" s="108"/>
      <c r="AU45" s="108"/>
      <c r="AV45" s="109"/>
      <c r="AW45" s="109"/>
      <c r="AX45" s="109"/>
      <c r="AY45" s="108"/>
      <c r="AZ45" s="107"/>
      <c r="BA45" s="107"/>
      <c r="BB45" s="107"/>
      <c r="BC45" s="108"/>
      <c r="BD45" s="108"/>
    </row>
    <row r="46" spans="1:56" x14ac:dyDescent="0.2">
      <c r="A46" s="107"/>
      <c r="B46" s="107"/>
      <c r="C46" s="107"/>
      <c r="D46" s="107"/>
      <c r="E46" s="108"/>
      <c r="F46" s="107"/>
      <c r="G46" s="107"/>
      <c r="H46" s="107"/>
      <c r="I46" s="107"/>
      <c r="J46" s="107"/>
      <c r="K46" s="107"/>
      <c r="L46" s="109"/>
      <c r="M46" s="109"/>
      <c r="N46" s="109"/>
      <c r="O46" s="109"/>
      <c r="P46" s="109"/>
      <c r="Q46" s="109"/>
      <c r="R46" s="109"/>
      <c r="S46" s="109"/>
      <c r="T46" s="109"/>
      <c r="U46" s="109"/>
      <c r="V46" s="108"/>
      <c r="W46" s="108"/>
      <c r="X46" s="108"/>
      <c r="Y46" s="108"/>
      <c r="Z46" s="108"/>
      <c r="AA46" s="108"/>
      <c r="AB46" s="108"/>
      <c r="AC46" s="108"/>
      <c r="AD46" s="108"/>
      <c r="AE46" s="108"/>
      <c r="AF46" s="108"/>
      <c r="AG46" s="108"/>
      <c r="AH46" s="108"/>
      <c r="AI46" s="108"/>
      <c r="AJ46" s="108"/>
      <c r="AK46" s="108"/>
      <c r="AL46" s="108"/>
      <c r="AM46" s="108"/>
      <c r="AN46" s="108"/>
      <c r="AO46" s="108"/>
      <c r="AP46" s="108"/>
      <c r="AQ46" s="108"/>
      <c r="AR46" s="108"/>
      <c r="AS46" s="108"/>
      <c r="AT46" s="108"/>
      <c r="AU46" s="108"/>
      <c r="AV46" s="109"/>
      <c r="AW46" s="109"/>
      <c r="AX46" s="109"/>
      <c r="AY46" s="108"/>
      <c r="AZ46" s="107"/>
      <c r="BA46" s="107"/>
      <c r="BB46" s="107"/>
      <c r="BC46" s="108"/>
      <c r="BD46" s="108"/>
    </row>
    <row r="47" spans="1:56" x14ac:dyDescent="0.2">
      <c r="A47" s="107"/>
      <c r="B47" s="107"/>
      <c r="C47" s="107"/>
      <c r="D47" s="107"/>
      <c r="E47" s="108"/>
      <c r="F47" s="107"/>
      <c r="G47" s="107"/>
      <c r="H47" s="107"/>
      <c r="I47" s="107"/>
      <c r="J47" s="107"/>
      <c r="K47" s="107"/>
      <c r="L47" s="109"/>
      <c r="M47" s="109"/>
      <c r="N47" s="109"/>
      <c r="O47" s="109"/>
      <c r="P47" s="109"/>
      <c r="Q47" s="109"/>
      <c r="R47" s="109"/>
      <c r="S47" s="109"/>
      <c r="T47" s="109"/>
      <c r="U47" s="109"/>
      <c r="V47" s="108"/>
      <c r="W47" s="108"/>
      <c r="X47" s="108"/>
      <c r="Y47" s="108"/>
      <c r="Z47" s="108"/>
      <c r="AA47" s="108"/>
      <c r="AB47" s="108"/>
      <c r="AC47" s="108"/>
      <c r="AD47" s="108"/>
      <c r="AE47" s="108"/>
      <c r="AF47" s="108"/>
      <c r="AG47" s="108"/>
      <c r="AH47" s="108"/>
      <c r="AI47" s="108"/>
      <c r="AJ47" s="108"/>
      <c r="AK47" s="108"/>
      <c r="AL47" s="108"/>
      <c r="AM47" s="108"/>
      <c r="AN47" s="108"/>
      <c r="AO47" s="108"/>
      <c r="AP47" s="108"/>
      <c r="AQ47" s="108"/>
      <c r="AR47" s="108"/>
      <c r="AS47" s="108"/>
      <c r="AT47" s="108"/>
      <c r="AU47" s="108"/>
      <c r="AV47" s="109"/>
      <c r="AW47" s="109"/>
      <c r="AX47" s="109"/>
      <c r="AY47" s="108"/>
      <c r="AZ47" s="107"/>
      <c r="BA47" s="107"/>
      <c r="BB47" s="107"/>
      <c r="BC47" s="108"/>
      <c r="BD47" s="108"/>
    </row>
    <row r="48" spans="1:56" x14ac:dyDescent="0.2">
      <c r="A48" s="107"/>
      <c r="B48" s="107"/>
      <c r="C48" s="107"/>
      <c r="D48" s="107"/>
      <c r="E48" s="108"/>
      <c r="F48" s="107"/>
      <c r="G48" s="107"/>
      <c r="H48" s="107"/>
      <c r="I48" s="107"/>
      <c r="J48" s="107"/>
      <c r="K48" s="107"/>
      <c r="L48" s="109"/>
      <c r="M48" s="109"/>
      <c r="N48" s="109"/>
      <c r="O48" s="109"/>
      <c r="P48" s="109"/>
      <c r="Q48" s="109"/>
      <c r="R48" s="109"/>
      <c r="S48" s="109"/>
      <c r="T48" s="109"/>
      <c r="U48" s="109"/>
      <c r="V48" s="108"/>
      <c r="W48" s="108"/>
      <c r="X48" s="108"/>
      <c r="Y48" s="108"/>
      <c r="Z48" s="108"/>
      <c r="AA48" s="108"/>
      <c r="AB48" s="108"/>
      <c r="AC48" s="108"/>
      <c r="AD48" s="108"/>
      <c r="AE48" s="108"/>
      <c r="AF48" s="108"/>
      <c r="AG48" s="108"/>
      <c r="AH48" s="108"/>
      <c r="AI48" s="108"/>
      <c r="AJ48" s="108"/>
      <c r="AK48" s="108"/>
      <c r="AL48" s="108"/>
      <c r="AM48" s="108"/>
      <c r="AN48" s="108"/>
      <c r="AO48" s="108"/>
      <c r="AP48" s="108"/>
      <c r="AQ48" s="108"/>
      <c r="AR48" s="108"/>
      <c r="AS48" s="108"/>
      <c r="AT48" s="108"/>
      <c r="AU48" s="108"/>
      <c r="AV48" s="109"/>
      <c r="AW48" s="109"/>
      <c r="AX48" s="109"/>
      <c r="AY48" s="108"/>
      <c r="AZ48" s="107"/>
      <c r="BA48" s="107"/>
      <c r="BB48" s="107"/>
      <c r="BC48" s="108"/>
      <c r="BD48" s="108"/>
    </row>
    <row r="49" spans="1:56" x14ac:dyDescent="0.2">
      <c r="A49" s="107"/>
      <c r="B49" s="107"/>
      <c r="C49" s="107"/>
      <c r="D49" s="107"/>
      <c r="E49" s="108"/>
      <c r="F49" s="107"/>
      <c r="G49" s="107"/>
      <c r="H49" s="107"/>
      <c r="I49" s="107"/>
      <c r="J49" s="107"/>
      <c r="K49" s="107"/>
      <c r="L49" s="109"/>
      <c r="M49" s="109"/>
      <c r="N49" s="109"/>
      <c r="O49" s="109"/>
      <c r="P49" s="109"/>
      <c r="Q49" s="109"/>
      <c r="R49" s="109"/>
      <c r="S49" s="109"/>
      <c r="T49" s="109"/>
      <c r="U49" s="109"/>
      <c r="V49" s="108"/>
      <c r="W49" s="108"/>
      <c r="X49" s="108"/>
      <c r="Y49" s="108"/>
      <c r="Z49" s="108"/>
      <c r="AA49" s="108"/>
      <c r="AB49" s="108"/>
      <c r="AC49" s="108"/>
      <c r="AD49" s="108"/>
      <c r="AE49" s="108"/>
      <c r="AF49" s="108"/>
      <c r="AG49" s="108"/>
      <c r="AH49" s="108"/>
      <c r="AI49" s="108"/>
      <c r="AJ49" s="108"/>
      <c r="AK49" s="108"/>
      <c r="AL49" s="108"/>
      <c r="AM49" s="108"/>
      <c r="AN49" s="108"/>
      <c r="AO49" s="108"/>
      <c r="AP49" s="108"/>
      <c r="AQ49" s="108"/>
      <c r="AR49" s="108"/>
      <c r="AS49" s="108"/>
      <c r="AT49" s="108"/>
      <c r="AU49" s="108"/>
      <c r="AV49" s="109"/>
      <c r="AW49" s="109"/>
      <c r="AX49" s="109"/>
      <c r="AY49" s="108"/>
      <c r="AZ49" s="107"/>
      <c r="BA49" s="107"/>
      <c r="BB49" s="107"/>
      <c r="BC49" s="108"/>
      <c r="BD49" s="108"/>
    </row>
    <row r="50" spans="1:56" x14ac:dyDescent="0.2">
      <c r="A50" s="107"/>
      <c r="B50" s="107"/>
      <c r="C50" s="107"/>
      <c r="D50" s="107"/>
      <c r="E50" s="108"/>
      <c r="F50" s="107"/>
      <c r="G50" s="107"/>
      <c r="H50" s="107"/>
      <c r="I50" s="107"/>
      <c r="J50" s="107"/>
      <c r="K50" s="107"/>
      <c r="L50" s="109"/>
      <c r="M50" s="109"/>
      <c r="N50" s="109"/>
      <c r="O50" s="109"/>
      <c r="P50" s="109"/>
      <c r="Q50" s="109"/>
      <c r="R50" s="109"/>
      <c r="S50" s="109"/>
      <c r="T50" s="109"/>
      <c r="U50" s="109"/>
      <c r="V50" s="108"/>
      <c r="W50" s="108"/>
      <c r="X50" s="108"/>
      <c r="Y50" s="108"/>
      <c r="Z50" s="108"/>
      <c r="AA50" s="108"/>
      <c r="AB50" s="108"/>
      <c r="AC50" s="108"/>
      <c r="AD50" s="108"/>
      <c r="AE50" s="108"/>
      <c r="AF50" s="108"/>
      <c r="AG50" s="108"/>
      <c r="AH50" s="108"/>
      <c r="AI50" s="108"/>
      <c r="AJ50" s="108"/>
      <c r="AK50" s="108"/>
      <c r="AL50" s="108"/>
      <c r="AM50" s="108"/>
      <c r="AN50" s="108"/>
      <c r="AO50" s="108"/>
      <c r="AP50" s="108"/>
      <c r="AQ50" s="108"/>
      <c r="AR50" s="108"/>
      <c r="AS50" s="108"/>
      <c r="AT50" s="108"/>
      <c r="AU50" s="108"/>
      <c r="AV50" s="109"/>
      <c r="AW50" s="109"/>
      <c r="AX50" s="109"/>
      <c r="AY50" s="108"/>
      <c r="AZ50" s="107"/>
      <c r="BA50" s="107"/>
      <c r="BB50" s="107"/>
      <c r="BC50" s="108"/>
      <c r="BD50" s="108"/>
    </row>
    <row r="51" spans="1:56" x14ac:dyDescent="0.2">
      <c r="A51" s="107"/>
      <c r="B51" s="107"/>
      <c r="C51" s="107"/>
      <c r="D51" s="107"/>
      <c r="E51" s="108"/>
      <c r="F51" s="107"/>
      <c r="G51" s="107"/>
      <c r="H51" s="107"/>
      <c r="I51" s="107"/>
      <c r="J51" s="107"/>
      <c r="K51" s="107"/>
      <c r="L51" s="109"/>
      <c r="M51" s="109"/>
      <c r="N51" s="109"/>
      <c r="O51" s="109"/>
      <c r="P51" s="109"/>
      <c r="Q51" s="109"/>
      <c r="R51" s="109"/>
      <c r="S51" s="109"/>
      <c r="T51" s="109"/>
      <c r="U51" s="109"/>
      <c r="V51" s="108"/>
      <c r="W51" s="108"/>
      <c r="X51" s="108"/>
      <c r="Y51" s="108"/>
      <c r="Z51" s="108"/>
      <c r="AA51" s="108"/>
      <c r="AB51" s="108"/>
      <c r="AC51" s="108"/>
      <c r="AD51" s="108"/>
      <c r="AE51" s="108"/>
      <c r="AF51" s="108"/>
      <c r="AG51" s="108"/>
      <c r="AH51" s="108"/>
      <c r="AI51" s="108"/>
      <c r="AJ51" s="108"/>
      <c r="AK51" s="108"/>
      <c r="AL51" s="108"/>
      <c r="AM51" s="108"/>
      <c r="AN51" s="108"/>
      <c r="AO51" s="108"/>
      <c r="AP51" s="108"/>
      <c r="AQ51" s="108"/>
      <c r="AR51" s="108"/>
      <c r="AS51" s="108"/>
      <c r="AT51" s="108"/>
      <c r="AU51" s="108"/>
      <c r="AV51" s="109"/>
      <c r="AW51" s="109"/>
      <c r="AX51" s="109"/>
      <c r="AY51" s="108"/>
      <c r="AZ51" s="107"/>
      <c r="BA51" s="107"/>
      <c r="BB51" s="107"/>
      <c r="BC51" s="108"/>
      <c r="BD51" s="108"/>
    </row>
    <row r="52" spans="1:56" x14ac:dyDescent="0.2">
      <c r="A52" s="107"/>
      <c r="B52" s="107"/>
      <c r="C52" s="107"/>
      <c r="D52" s="107"/>
      <c r="E52" s="108"/>
      <c r="F52" s="107"/>
      <c r="G52" s="107"/>
      <c r="H52" s="107"/>
      <c r="I52" s="107"/>
      <c r="J52" s="107"/>
      <c r="K52" s="107"/>
      <c r="L52" s="109"/>
      <c r="M52" s="109"/>
      <c r="N52" s="109"/>
      <c r="O52" s="109"/>
      <c r="P52" s="109"/>
      <c r="Q52" s="109"/>
      <c r="R52" s="109"/>
      <c r="S52" s="109"/>
      <c r="T52" s="109"/>
      <c r="U52" s="109"/>
      <c r="V52" s="108"/>
      <c r="W52" s="108"/>
      <c r="X52" s="108"/>
      <c r="Y52" s="108"/>
      <c r="Z52" s="108"/>
      <c r="AA52" s="108"/>
      <c r="AB52" s="108"/>
      <c r="AC52" s="108"/>
      <c r="AD52" s="108"/>
      <c r="AE52" s="108"/>
      <c r="AF52" s="108"/>
      <c r="AG52" s="108"/>
      <c r="AH52" s="108"/>
      <c r="AI52" s="108"/>
      <c r="AJ52" s="108"/>
      <c r="AK52" s="108"/>
      <c r="AL52" s="108"/>
      <c r="AM52" s="108"/>
      <c r="AN52" s="108"/>
      <c r="AO52" s="108"/>
      <c r="AP52" s="108"/>
      <c r="AQ52" s="108"/>
      <c r="AR52" s="108"/>
      <c r="AS52" s="108"/>
      <c r="AT52" s="108"/>
      <c r="AU52" s="108"/>
      <c r="AV52" s="109"/>
      <c r="AW52" s="109"/>
      <c r="AX52" s="109"/>
      <c r="AY52" s="108"/>
      <c r="AZ52" s="107"/>
      <c r="BA52" s="107"/>
      <c r="BB52" s="107"/>
      <c r="BC52" s="108"/>
      <c r="BD52" s="108"/>
    </row>
    <row r="53" spans="1:56" x14ac:dyDescent="0.2">
      <c r="A53" s="107"/>
      <c r="B53" s="107"/>
      <c r="C53" s="107"/>
      <c r="D53" s="107"/>
      <c r="E53" s="108"/>
      <c r="F53" s="107"/>
      <c r="G53" s="107"/>
      <c r="H53" s="107"/>
      <c r="I53" s="107"/>
      <c r="J53" s="107"/>
      <c r="K53" s="107"/>
      <c r="L53" s="109"/>
      <c r="M53" s="109"/>
      <c r="N53" s="109"/>
      <c r="O53" s="109"/>
      <c r="P53" s="109"/>
      <c r="Q53" s="109"/>
      <c r="R53" s="109"/>
      <c r="S53" s="109"/>
      <c r="T53" s="109"/>
      <c r="U53" s="109"/>
      <c r="V53" s="108"/>
      <c r="W53" s="108"/>
      <c r="X53" s="108"/>
      <c r="Y53" s="108"/>
      <c r="Z53" s="108"/>
      <c r="AA53" s="108"/>
      <c r="AB53" s="108"/>
      <c r="AC53" s="108"/>
      <c r="AD53" s="108"/>
      <c r="AE53" s="108"/>
      <c r="AF53" s="108"/>
      <c r="AG53" s="108"/>
      <c r="AH53" s="108"/>
      <c r="AI53" s="108"/>
      <c r="AJ53" s="108"/>
      <c r="AK53" s="108"/>
      <c r="AL53" s="108"/>
      <c r="AM53" s="108"/>
      <c r="AN53" s="108"/>
      <c r="AO53" s="108"/>
      <c r="AP53" s="108"/>
      <c r="AQ53" s="108"/>
      <c r="AR53" s="108"/>
      <c r="AS53" s="108"/>
      <c r="AT53" s="108"/>
      <c r="AU53" s="108"/>
      <c r="AV53" s="109"/>
      <c r="AW53" s="109"/>
      <c r="AX53" s="109"/>
      <c r="AY53" s="108"/>
      <c r="AZ53" s="107"/>
      <c r="BA53" s="107"/>
      <c r="BB53" s="107"/>
      <c r="BC53" s="108"/>
      <c r="BD53" s="108"/>
    </row>
    <row r="54" spans="1:56" x14ac:dyDescent="0.2">
      <c r="A54" s="107"/>
      <c r="B54" s="107"/>
      <c r="C54" s="107"/>
      <c r="D54" s="107"/>
      <c r="E54" s="108"/>
      <c r="F54" s="107"/>
      <c r="G54" s="107"/>
      <c r="H54" s="107"/>
      <c r="I54" s="107"/>
      <c r="J54" s="107"/>
      <c r="K54" s="107"/>
      <c r="L54" s="109"/>
      <c r="M54" s="109"/>
      <c r="N54" s="109"/>
      <c r="O54" s="109"/>
      <c r="P54" s="109"/>
      <c r="Q54" s="109"/>
      <c r="R54" s="109"/>
      <c r="S54" s="109"/>
      <c r="T54" s="109"/>
      <c r="U54" s="109"/>
      <c r="V54" s="108"/>
      <c r="W54" s="108"/>
      <c r="X54" s="108"/>
      <c r="Y54" s="108"/>
      <c r="Z54" s="108"/>
      <c r="AA54" s="108"/>
      <c r="AB54" s="108"/>
      <c r="AC54" s="108"/>
      <c r="AD54" s="108"/>
      <c r="AE54" s="108"/>
      <c r="AF54" s="108"/>
      <c r="AG54" s="108"/>
      <c r="AH54" s="108"/>
      <c r="AI54" s="108"/>
      <c r="AJ54" s="108"/>
      <c r="AK54" s="108"/>
      <c r="AL54" s="108"/>
      <c r="AM54" s="108"/>
      <c r="AN54" s="108"/>
      <c r="AO54" s="108"/>
      <c r="AP54" s="108"/>
      <c r="AQ54" s="108"/>
      <c r="AR54" s="108"/>
      <c r="AS54" s="108"/>
      <c r="AT54" s="108"/>
      <c r="AU54" s="108"/>
      <c r="AV54" s="109"/>
      <c r="AW54" s="109"/>
      <c r="AX54" s="109"/>
      <c r="AY54" s="108"/>
      <c r="AZ54" s="107"/>
      <c r="BA54" s="107"/>
      <c r="BB54" s="107"/>
      <c r="BC54" s="108"/>
      <c r="BD54" s="108"/>
    </row>
    <row r="55" spans="1:56" x14ac:dyDescent="0.2">
      <c r="A55" s="107"/>
      <c r="B55" s="107"/>
      <c r="C55" s="107"/>
      <c r="D55" s="107"/>
      <c r="E55" s="108"/>
      <c r="F55" s="107"/>
      <c r="G55" s="107"/>
      <c r="H55" s="107"/>
      <c r="I55" s="107"/>
      <c r="J55" s="107"/>
      <c r="K55" s="107"/>
      <c r="L55" s="109"/>
      <c r="M55" s="109"/>
      <c r="N55" s="109"/>
      <c r="O55" s="109"/>
      <c r="P55" s="109"/>
      <c r="Q55" s="109"/>
      <c r="R55" s="109"/>
      <c r="S55" s="109"/>
      <c r="T55" s="109"/>
      <c r="U55" s="109"/>
      <c r="V55" s="108"/>
      <c r="W55" s="108"/>
      <c r="X55" s="108"/>
      <c r="Y55" s="108"/>
      <c r="Z55" s="108"/>
      <c r="AA55" s="108"/>
      <c r="AB55" s="108"/>
      <c r="AC55" s="108"/>
      <c r="AD55" s="108"/>
      <c r="AE55" s="108"/>
      <c r="AF55" s="108"/>
      <c r="AG55" s="108"/>
      <c r="AH55" s="108"/>
      <c r="AI55" s="108"/>
      <c r="AJ55" s="108"/>
      <c r="AK55" s="108"/>
      <c r="AL55" s="108"/>
      <c r="AM55" s="108"/>
      <c r="AN55" s="108"/>
      <c r="AO55" s="108"/>
      <c r="AP55" s="108"/>
      <c r="AQ55" s="108"/>
      <c r="AR55" s="108"/>
      <c r="AS55" s="108"/>
      <c r="AT55" s="108"/>
      <c r="AU55" s="108"/>
      <c r="AV55" s="109"/>
      <c r="AW55" s="109"/>
      <c r="AX55" s="109"/>
      <c r="AY55" s="108"/>
      <c r="AZ55" s="107"/>
      <c r="BA55" s="107"/>
      <c r="BB55" s="107"/>
      <c r="BC55" s="108"/>
      <c r="BD55" s="108"/>
    </row>
    <row r="56" spans="1:56" x14ac:dyDescent="0.2">
      <c r="A56" s="107"/>
      <c r="B56" s="107"/>
      <c r="C56" s="107"/>
      <c r="D56" s="107"/>
      <c r="E56" s="108"/>
      <c r="F56" s="107"/>
      <c r="G56" s="107"/>
      <c r="H56" s="107"/>
      <c r="I56" s="107"/>
      <c r="J56" s="107"/>
      <c r="K56" s="107"/>
      <c r="L56" s="109"/>
      <c r="M56" s="109"/>
      <c r="N56" s="109"/>
      <c r="O56" s="109"/>
      <c r="P56" s="109"/>
      <c r="Q56" s="109"/>
      <c r="R56" s="109"/>
      <c r="S56" s="109"/>
      <c r="T56" s="109"/>
      <c r="U56" s="109"/>
      <c r="V56" s="108"/>
      <c r="W56" s="108"/>
      <c r="X56" s="108"/>
      <c r="Y56" s="108"/>
      <c r="Z56" s="108"/>
      <c r="AA56" s="108"/>
      <c r="AB56" s="108"/>
      <c r="AC56" s="108"/>
      <c r="AD56" s="108"/>
      <c r="AE56" s="108"/>
      <c r="AF56" s="108"/>
      <c r="AG56" s="108"/>
      <c r="AH56" s="108"/>
      <c r="AI56" s="108"/>
      <c r="AJ56" s="108"/>
      <c r="AK56" s="108"/>
      <c r="AL56" s="108"/>
      <c r="AM56" s="108"/>
      <c r="AN56" s="108"/>
      <c r="AO56" s="108"/>
      <c r="AP56" s="108"/>
      <c r="AQ56" s="108"/>
      <c r="AR56" s="108"/>
      <c r="AS56" s="108"/>
      <c r="AT56" s="108"/>
      <c r="AU56" s="108"/>
      <c r="AV56" s="109"/>
      <c r="AW56" s="109"/>
      <c r="AX56" s="109"/>
      <c r="AY56" s="108"/>
      <c r="AZ56" s="107"/>
      <c r="BA56" s="107"/>
      <c r="BB56" s="107"/>
      <c r="BC56" s="108"/>
      <c r="BD56" s="108"/>
    </row>
    <row r="57" spans="1:56" x14ac:dyDescent="0.2">
      <c r="A57" s="107"/>
      <c r="B57" s="107"/>
      <c r="C57" s="107"/>
      <c r="D57" s="107"/>
      <c r="E57" s="108"/>
      <c r="F57" s="107"/>
      <c r="G57" s="107"/>
      <c r="H57" s="107"/>
      <c r="I57" s="107"/>
      <c r="J57" s="107"/>
      <c r="K57" s="107"/>
      <c r="L57" s="109"/>
      <c r="M57" s="109"/>
      <c r="N57" s="109"/>
      <c r="O57" s="109"/>
      <c r="P57" s="109"/>
      <c r="Q57" s="109"/>
      <c r="R57" s="109"/>
      <c r="S57" s="109"/>
      <c r="T57" s="109"/>
      <c r="U57" s="109"/>
      <c r="V57" s="108"/>
      <c r="W57" s="108"/>
      <c r="X57" s="108"/>
      <c r="Y57" s="108"/>
      <c r="Z57" s="108"/>
      <c r="AA57" s="108"/>
      <c r="AB57" s="108"/>
      <c r="AC57" s="108"/>
      <c r="AD57" s="108"/>
      <c r="AE57" s="108"/>
      <c r="AF57" s="108"/>
      <c r="AG57" s="108"/>
      <c r="AH57" s="108"/>
      <c r="AI57" s="108"/>
      <c r="AJ57" s="108"/>
      <c r="AK57" s="108"/>
      <c r="AL57" s="108"/>
      <c r="AM57" s="108"/>
      <c r="AN57" s="108"/>
      <c r="AO57" s="108"/>
      <c r="AP57" s="108"/>
      <c r="AQ57" s="108"/>
      <c r="AR57" s="108"/>
      <c r="AS57" s="108"/>
      <c r="AT57" s="108"/>
      <c r="AU57" s="108"/>
      <c r="AV57" s="109"/>
      <c r="AW57" s="109"/>
      <c r="AX57" s="109"/>
      <c r="AY57" s="108"/>
      <c r="AZ57" s="107"/>
      <c r="BA57" s="107"/>
      <c r="BB57" s="107"/>
      <c r="BC57" s="108"/>
      <c r="BD57" s="108"/>
    </row>
    <row r="58" spans="1:56" x14ac:dyDescent="0.2">
      <c r="A58" s="107"/>
      <c r="B58" s="107"/>
      <c r="C58" s="107"/>
      <c r="D58" s="107"/>
      <c r="E58" s="108"/>
      <c r="F58" s="107"/>
      <c r="G58" s="107"/>
      <c r="H58" s="107"/>
      <c r="I58" s="107"/>
      <c r="J58" s="107"/>
      <c r="K58" s="107"/>
      <c r="L58" s="109"/>
      <c r="M58" s="109"/>
      <c r="N58" s="109"/>
      <c r="O58" s="109"/>
      <c r="P58" s="109"/>
      <c r="Q58" s="109"/>
      <c r="R58" s="109"/>
      <c r="S58" s="109"/>
      <c r="T58" s="109"/>
      <c r="U58" s="109"/>
      <c r="V58" s="108"/>
      <c r="W58" s="108"/>
      <c r="X58" s="108"/>
      <c r="Y58" s="108"/>
      <c r="Z58" s="108"/>
      <c r="AA58" s="108"/>
      <c r="AB58" s="108"/>
      <c r="AC58" s="108"/>
      <c r="AD58" s="108"/>
      <c r="AE58" s="108"/>
      <c r="AF58" s="108"/>
      <c r="AG58" s="108"/>
      <c r="AH58" s="108"/>
      <c r="AI58" s="108"/>
      <c r="AJ58" s="108"/>
      <c r="AK58" s="108"/>
      <c r="AL58" s="108"/>
      <c r="AM58" s="108"/>
      <c r="AN58" s="108"/>
      <c r="AO58" s="108"/>
      <c r="AP58" s="108"/>
      <c r="AQ58" s="108"/>
      <c r="AR58" s="108"/>
      <c r="AS58" s="108"/>
      <c r="AT58" s="108"/>
      <c r="AU58" s="108"/>
      <c r="AV58" s="109"/>
      <c r="AW58" s="109"/>
      <c r="AX58" s="109"/>
      <c r="AY58" s="108"/>
      <c r="AZ58" s="107"/>
      <c r="BA58" s="107"/>
      <c r="BB58" s="107"/>
      <c r="BC58" s="108"/>
      <c r="BD58" s="108"/>
    </row>
    <row r="59" spans="1:56" x14ac:dyDescent="0.2">
      <c r="A59" s="107"/>
      <c r="B59" s="107"/>
      <c r="C59" s="107"/>
      <c r="D59" s="107"/>
      <c r="E59" s="108"/>
      <c r="F59" s="107"/>
      <c r="G59" s="107"/>
      <c r="H59" s="107"/>
      <c r="I59" s="107"/>
      <c r="J59" s="107"/>
      <c r="K59" s="107"/>
      <c r="L59" s="109"/>
      <c r="M59" s="109"/>
      <c r="N59" s="109"/>
      <c r="O59" s="109"/>
      <c r="P59" s="109"/>
      <c r="Q59" s="109"/>
      <c r="R59" s="109"/>
      <c r="S59" s="109"/>
      <c r="T59" s="109"/>
      <c r="U59" s="109"/>
      <c r="V59" s="108"/>
      <c r="W59" s="108"/>
      <c r="X59" s="108"/>
      <c r="Y59" s="108"/>
      <c r="Z59" s="108"/>
      <c r="AA59" s="108"/>
      <c r="AB59" s="108"/>
      <c r="AC59" s="108"/>
      <c r="AD59" s="108"/>
      <c r="AE59" s="108"/>
      <c r="AF59" s="108"/>
      <c r="AG59" s="108"/>
      <c r="AH59" s="108"/>
      <c r="AI59" s="108"/>
      <c r="AJ59" s="108"/>
      <c r="AK59" s="108"/>
      <c r="AL59" s="108"/>
      <c r="AM59" s="108"/>
      <c r="AN59" s="108"/>
      <c r="AO59" s="108"/>
      <c r="AP59" s="108"/>
      <c r="AQ59" s="108"/>
      <c r="AR59" s="108"/>
      <c r="AS59" s="108"/>
      <c r="AT59" s="108"/>
      <c r="AU59" s="108"/>
      <c r="AV59" s="109"/>
      <c r="AW59" s="109"/>
      <c r="AX59" s="109"/>
      <c r="AY59" s="108"/>
      <c r="AZ59" s="107"/>
      <c r="BA59" s="107"/>
      <c r="BB59" s="107"/>
      <c r="BC59" s="108"/>
      <c r="BD59" s="108"/>
    </row>
    <row r="60" spans="1:56" x14ac:dyDescent="0.2">
      <c r="A60" s="107"/>
      <c r="B60" s="107"/>
      <c r="C60" s="107"/>
      <c r="D60" s="107"/>
      <c r="E60" s="108"/>
      <c r="F60" s="107"/>
      <c r="G60" s="107"/>
      <c r="H60" s="107"/>
      <c r="I60" s="107"/>
      <c r="J60" s="107"/>
      <c r="K60" s="107"/>
      <c r="L60" s="109"/>
      <c r="M60" s="109"/>
      <c r="N60" s="109"/>
      <c r="O60" s="109"/>
      <c r="P60" s="109"/>
      <c r="Q60" s="109"/>
      <c r="R60" s="109"/>
      <c r="S60" s="109"/>
      <c r="T60" s="109"/>
      <c r="U60" s="109"/>
      <c r="V60" s="108"/>
      <c r="W60" s="108"/>
      <c r="X60" s="108"/>
      <c r="Y60" s="108"/>
      <c r="Z60" s="108"/>
      <c r="AA60" s="108"/>
      <c r="AB60" s="108"/>
      <c r="AC60" s="108"/>
      <c r="AD60" s="108"/>
      <c r="AE60" s="108"/>
      <c r="AF60" s="108"/>
      <c r="AG60" s="108"/>
      <c r="AH60" s="108"/>
      <c r="AI60" s="108"/>
      <c r="AJ60" s="108"/>
      <c r="AK60" s="108"/>
      <c r="AL60" s="108"/>
      <c r="AM60" s="108"/>
      <c r="AN60" s="108"/>
      <c r="AO60" s="108"/>
      <c r="AP60" s="108"/>
      <c r="AQ60" s="108"/>
      <c r="AR60" s="108"/>
      <c r="AS60" s="108"/>
      <c r="AT60" s="108"/>
      <c r="AU60" s="108"/>
      <c r="AV60" s="109"/>
      <c r="AW60" s="109"/>
      <c r="AX60" s="109"/>
      <c r="AY60" s="108"/>
      <c r="AZ60" s="107"/>
      <c r="BA60" s="107"/>
      <c r="BB60" s="107"/>
      <c r="BC60" s="108"/>
      <c r="BD60" s="108"/>
    </row>
    <row r="61" spans="1:56" x14ac:dyDescent="0.2">
      <c r="A61" s="107"/>
      <c r="B61" s="107"/>
      <c r="C61" s="107"/>
      <c r="D61" s="107"/>
      <c r="E61" s="108"/>
      <c r="F61" s="107"/>
      <c r="G61" s="107"/>
      <c r="H61" s="107"/>
      <c r="I61" s="107"/>
      <c r="J61" s="107"/>
      <c r="K61" s="107"/>
      <c r="L61" s="109"/>
      <c r="M61" s="109"/>
      <c r="N61" s="109"/>
      <c r="O61" s="109"/>
      <c r="P61" s="109"/>
      <c r="Q61" s="109"/>
      <c r="R61" s="109"/>
      <c r="S61" s="109"/>
      <c r="T61" s="109"/>
      <c r="U61" s="109"/>
      <c r="V61" s="108"/>
      <c r="W61" s="108"/>
      <c r="X61" s="108"/>
      <c r="Y61" s="108"/>
      <c r="Z61" s="108"/>
      <c r="AA61" s="108"/>
      <c r="AB61" s="108"/>
      <c r="AC61" s="108"/>
      <c r="AD61" s="108"/>
      <c r="AE61" s="108"/>
      <c r="AF61" s="108"/>
      <c r="AG61" s="108"/>
      <c r="AH61" s="108"/>
      <c r="AI61" s="108"/>
      <c r="AJ61" s="108"/>
      <c r="AK61" s="108"/>
      <c r="AL61" s="108"/>
      <c r="AM61" s="108"/>
      <c r="AN61" s="108"/>
      <c r="AO61" s="108"/>
      <c r="AP61" s="108"/>
      <c r="AQ61" s="108"/>
      <c r="AR61" s="108"/>
      <c r="AS61" s="108"/>
      <c r="AT61" s="108"/>
      <c r="AU61" s="108"/>
      <c r="AV61" s="109"/>
      <c r="AW61" s="109"/>
      <c r="AX61" s="109"/>
      <c r="AY61" s="108"/>
      <c r="AZ61" s="107"/>
      <c r="BA61" s="107"/>
      <c r="BB61" s="107"/>
      <c r="BC61" s="108"/>
      <c r="BD61" s="108"/>
    </row>
    <row r="62" spans="1:56" x14ac:dyDescent="0.2">
      <c r="A62" s="107"/>
      <c r="B62" s="107"/>
      <c r="C62" s="107"/>
      <c r="D62" s="107"/>
      <c r="E62" s="108"/>
      <c r="F62" s="107"/>
      <c r="G62" s="107"/>
      <c r="H62" s="107"/>
      <c r="I62" s="107"/>
      <c r="J62" s="107"/>
      <c r="K62" s="107"/>
      <c r="L62" s="109"/>
      <c r="M62" s="109"/>
      <c r="N62" s="109"/>
      <c r="O62" s="109"/>
      <c r="P62" s="109"/>
      <c r="Q62" s="109"/>
      <c r="R62" s="109"/>
      <c r="S62" s="109"/>
      <c r="T62" s="109"/>
      <c r="U62" s="109"/>
      <c r="V62" s="108"/>
      <c r="W62" s="108"/>
      <c r="X62" s="108"/>
      <c r="Y62" s="108"/>
      <c r="Z62" s="108"/>
      <c r="AA62" s="108"/>
      <c r="AB62" s="108"/>
      <c r="AC62" s="108"/>
      <c r="AD62" s="108"/>
      <c r="AE62" s="108"/>
      <c r="AF62" s="108"/>
      <c r="AG62" s="108"/>
      <c r="AH62" s="108"/>
      <c r="AI62" s="108"/>
      <c r="AJ62" s="108"/>
      <c r="AK62" s="108"/>
      <c r="AL62" s="108"/>
      <c r="AM62" s="108"/>
      <c r="AN62" s="108"/>
      <c r="AO62" s="108"/>
      <c r="AP62" s="108"/>
      <c r="AQ62" s="108"/>
      <c r="AR62" s="108"/>
      <c r="AS62" s="108"/>
      <c r="AT62" s="108"/>
      <c r="AU62" s="108"/>
      <c r="AV62" s="109"/>
      <c r="AW62" s="109"/>
      <c r="AX62" s="109"/>
      <c r="AY62" s="108"/>
      <c r="AZ62" s="107"/>
      <c r="BA62" s="107"/>
      <c r="BB62" s="107"/>
      <c r="BC62" s="108"/>
      <c r="BD62" s="108"/>
    </row>
    <row r="63" spans="1:56" x14ac:dyDescent="0.2">
      <c r="A63" s="107"/>
      <c r="B63" s="107"/>
      <c r="C63" s="107"/>
      <c r="D63" s="107"/>
      <c r="E63" s="108"/>
      <c r="F63" s="107"/>
      <c r="G63" s="107"/>
      <c r="H63" s="107"/>
      <c r="I63" s="107"/>
      <c r="J63" s="107"/>
      <c r="K63" s="107"/>
      <c r="L63" s="109"/>
      <c r="M63" s="109"/>
      <c r="N63" s="109"/>
      <c r="O63" s="109"/>
      <c r="P63" s="109"/>
      <c r="Q63" s="109"/>
      <c r="R63" s="109"/>
      <c r="S63" s="109"/>
      <c r="T63" s="109"/>
      <c r="U63" s="109"/>
      <c r="V63" s="108"/>
      <c r="W63" s="108"/>
      <c r="X63" s="108"/>
      <c r="Y63" s="108"/>
      <c r="Z63" s="108"/>
      <c r="AA63" s="108"/>
      <c r="AB63" s="108"/>
      <c r="AC63" s="108"/>
      <c r="AD63" s="108"/>
      <c r="AE63" s="108"/>
      <c r="AF63" s="108"/>
      <c r="AG63" s="108"/>
      <c r="AH63" s="108"/>
      <c r="AI63" s="108"/>
      <c r="AJ63" s="108"/>
      <c r="AK63" s="108"/>
      <c r="AL63" s="108"/>
      <c r="AM63" s="108"/>
      <c r="AN63" s="108"/>
      <c r="AO63" s="108"/>
      <c r="AP63" s="108"/>
      <c r="AQ63" s="108"/>
      <c r="AR63" s="108"/>
      <c r="AS63" s="108"/>
      <c r="AT63" s="108"/>
      <c r="AU63" s="108"/>
      <c r="AV63" s="109"/>
      <c r="AW63" s="109"/>
      <c r="AX63" s="109"/>
      <c r="AY63" s="108"/>
      <c r="AZ63" s="107"/>
      <c r="BA63" s="107"/>
      <c r="BB63" s="107"/>
      <c r="BC63" s="108"/>
      <c r="BD63" s="108"/>
    </row>
    <row r="64" spans="1:56" x14ac:dyDescent="0.2">
      <c r="A64" s="107"/>
      <c r="B64" s="107"/>
      <c r="C64" s="107"/>
      <c r="D64" s="107"/>
      <c r="E64" s="108"/>
      <c r="F64" s="107"/>
      <c r="G64" s="107"/>
      <c r="H64" s="107"/>
      <c r="I64" s="107"/>
      <c r="J64" s="107"/>
      <c r="K64" s="107"/>
      <c r="L64" s="109"/>
      <c r="M64" s="109"/>
      <c r="N64" s="109"/>
      <c r="O64" s="109"/>
      <c r="P64" s="109"/>
      <c r="Q64" s="109"/>
      <c r="R64" s="109"/>
      <c r="S64" s="109"/>
      <c r="T64" s="109"/>
      <c r="U64" s="109"/>
      <c r="V64" s="108"/>
      <c r="W64" s="108"/>
      <c r="X64" s="108"/>
      <c r="Y64" s="108"/>
      <c r="Z64" s="108"/>
      <c r="AA64" s="108"/>
      <c r="AB64" s="108"/>
      <c r="AC64" s="108"/>
      <c r="AD64" s="108"/>
      <c r="AE64" s="108"/>
      <c r="AF64" s="108"/>
      <c r="AG64" s="108"/>
      <c r="AH64" s="108"/>
      <c r="AI64" s="108"/>
      <c r="AJ64" s="108"/>
      <c r="AK64" s="108"/>
      <c r="AL64" s="108"/>
      <c r="AM64" s="108"/>
      <c r="AN64" s="108"/>
      <c r="AO64" s="108"/>
      <c r="AP64" s="108"/>
      <c r="AQ64" s="108"/>
      <c r="AR64" s="108"/>
      <c r="AS64" s="108"/>
      <c r="AT64" s="108"/>
      <c r="AU64" s="108"/>
      <c r="AV64" s="109"/>
      <c r="AW64" s="109"/>
      <c r="AX64" s="109"/>
      <c r="AY64" s="108"/>
      <c r="AZ64" s="107"/>
      <c r="BA64" s="107"/>
      <c r="BB64" s="107"/>
      <c r="BC64" s="108"/>
      <c r="BD64" s="108"/>
    </row>
    <row r="65" spans="1:56" x14ac:dyDescent="0.2">
      <c r="A65" s="107"/>
      <c r="B65" s="107"/>
      <c r="C65" s="107"/>
      <c r="D65" s="107"/>
      <c r="E65" s="108"/>
      <c r="F65" s="107"/>
      <c r="G65" s="107"/>
      <c r="H65" s="107"/>
      <c r="I65" s="107"/>
      <c r="J65" s="107"/>
      <c r="K65" s="107"/>
      <c r="L65" s="109"/>
      <c r="M65" s="109"/>
      <c r="N65" s="109"/>
      <c r="O65" s="109"/>
      <c r="P65" s="109"/>
      <c r="Q65" s="109"/>
      <c r="R65" s="109"/>
      <c r="S65" s="109"/>
      <c r="T65" s="109"/>
      <c r="U65" s="109"/>
      <c r="V65" s="108"/>
      <c r="W65" s="108"/>
      <c r="X65" s="108"/>
      <c r="Y65" s="108"/>
      <c r="Z65" s="108"/>
      <c r="AA65" s="108"/>
      <c r="AB65" s="108"/>
      <c r="AC65" s="108"/>
      <c r="AD65" s="108"/>
      <c r="AE65" s="108"/>
      <c r="AF65" s="108"/>
      <c r="AG65" s="108"/>
      <c r="AH65" s="108"/>
      <c r="AI65" s="108"/>
      <c r="AJ65" s="108"/>
      <c r="AK65" s="108"/>
      <c r="AL65" s="108"/>
      <c r="AM65" s="108"/>
      <c r="AN65" s="108"/>
      <c r="AO65" s="108"/>
      <c r="AP65" s="108"/>
      <c r="AQ65" s="108"/>
      <c r="AR65" s="108"/>
      <c r="AS65" s="108"/>
      <c r="AT65" s="108"/>
      <c r="AU65" s="108"/>
      <c r="AV65" s="109"/>
      <c r="AW65" s="109"/>
      <c r="AX65" s="109"/>
      <c r="AY65" s="108"/>
      <c r="AZ65" s="107"/>
      <c r="BA65" s="107"/>
      <c r="BB65" s="107"/>
      <c r="BC65" s="108"/>
      <c r="BD65" s="108"/>
    </row>
    <row r="66" spans="1:56" x14ac:dyDescent="0.2">
      <c r="A66" s="107"/>
      <c r="B66" s="107"/>
      <c r="C66" s="107"/>
      <c r="D66" s="107"/>
      <c r="E66" s="108"/>
      <c r="F66" s="107"/>
      <c r="G66" s="107"/>
      <c r="H66" s="107"/>
      <c r="I66" s="107"/>
      <c r="J66" s="107"/>
      <c r="K66" s="107"/>
      <c r="L66" s="109"/>
      <c r="M66" s="109"/>
      <c r="N66" s="109"/>
      <c r="O66" s="109"/>
      <c r="P66" s="109"/>
      <c r="Q66" s="109"/>
      <c r="R66" s="109"/>
      <c r="S66" s="109"/>
      <c r="T66" s="109"/>
      <c r="U66" s="109"/>
      <c r="V66" s="108"/>
      <c r="W66" s="108"/>
      <c r="X66" s="108"/>
      <c r="Y66" s="108"/>
      <c r="Z66" s="108"/>
      <c r="AA66" s="108"/>
      <c r="AB66" s="108"/>
      <c r="AC66" s="108"/>
      <c r="AD66" s="108"/>
      <c r="AE66" s="108"/>
      <c r="AF66" s="108"/>
      <c r="AG66" s="108"/>
      <c r="AH66" s="108"/>
      <c r="AI66" s="108"/>
      <c r="AJ66" s="108"/>
      <c r="AK66" s="108"/>
      <c r="AL66" s="108"/>
      <c r="AM66" s="108"/>
      <c r="AN66" s="108"/>
      <c r="AO66" s="108"/>
      <c r="AP66" s="108"/>
      <c r="AQ66" s="108"/>
      <c r="AR66" s="108"/>
      <c r="AS66" s="108"/>
      <c r="AT66" s="108"/>
      <c r="AU66" s="108"/>
      <c r="AV66" s="109"/>
      <c r="AW66" s="109"/>
      <c r="AX66" s="109"/>
      <c r="AY66" s="108"/>
      <c r="AZ66" s="107"/>
      <c r="BA66" s="107"/>
      <c r="BB66" s="107"/>
      <c r="BC66" s="108"/>
      <c r="BD66" s="108"/>
    </row>
    <row r="67" spans="1:56" x14ac:dyDescent="0.2">
      <c r="A67" s="107"/>
      <c r="B67" s="107"/>
      <c r="C67" s="107"/>
      <c r="D67" s="107"/>
      <c r="E67" s="108"/>
      <c r="F67" s="107"/>
      <c r="G67" s="107"/>
      <c r="H67" s="107"/>
      <c r="I67" s="107"/>
      <c r="J67" s="107"/>
      <c r="K67" s="107"/>
      <c r="L67" s="109"/>
      <c r="M67" s="109"/>
      <c r="N67" s="109"/>
      <c r="O67" s="109"/>
      <c r="P67" s="109"/>
      <c r="Q67" s="109"/>
      <c r="R67" s="109"/>
      <c r="S67" s="109"/>
      <c r="T67" s="109"/>
      <c r="U67" s="109"/>
      <c r="V67" s="108"/>
      <c r="W67" s="108"/>
      <c r="X67" s="108"/>
      <c r="Y67" s="108"/>
      <c r="Z67" s="108"/>
      <c r="AA67" s="108"/>
      <c r="AB67" s="108"/>
      <c r="AC67" s="108"/>
      <c r="AD67" s="108"/>
      <c r="AE67" s="108"/>
      <c r="AF67" s="108"/>
      <c r="AG67" s="108"/>
      <c r="AH67" s="108"/>
      <c r="AI67" s="108"/>
      <c r="AJ67" s="108"/>
      <c r="AK67" s="108"/>
      <c r="AL67" s="108"/>
      <c r="AM67" s="108"/>
      <c r="AN67" s="108"/>
      <c r="AO67" s="108"/>
      <c r="AP67" s="108"/>
      <c r="AQ67" s="108"/>
      <c r="AR67" s="108"/>
      <c r="AS67" s="108"/>
      <c r="AT67" s="108"/>
      <c r="AU67" s="108"/>
      <c r="AV67" s="109"/>
      <c r="AW67" s="109"/>
      <c r="AX67" s="109"/>
      <c r="AY67" s="108"/>
      <c r="AZ67" s="107"/>
      <c r="BA67" s="107"/>
      <c r="BB67" s="107"/>
      <c r="BC67" s="108"/>
      <c r="BD67" s="108"/>
    </row>
    <row r="68" spans="1:56" x14ac:dyDescent="0.2">
      <c r="A68" s="107"/>
      <c r="B68" s="107"/>
      <c r="C68" s="107"/>
      <c r="D68" s="107"/>
      <c r="E68" s="108"/>
      <c r="F68" s="107"/>
      <c r="G68" s="107"/>
      <c r="H68" s="107"/>
      <c r="I68" s="107"/>
      <c r="J68" s="107"/>
      <c r="K68" s="107"/>
      <c r="L68" s="109"/>
      <c r="M68" s="109"/>
      <c r="N68" s="109"/>
      <c r="O68" s="109"/>
      <c r="P68" s="109"/>
      <c r="Q68" s="109"/>
      <c r="R68" s="109"/>
      <c r="S68" s="109"/>
      <c r="T68" s="109"/>
      <c r="U68" s="109"/>
      <c r="V68" s="108"/>
      <c r="W68" s="108"/>
      <c r="X68" s="108"/>
      <c r="Y68" s="108"/>
      <c r="Z68" s="108"/>
      <c r="AA68" s="108"/>
      <c r="AB68" s="108"/>
      <c r="AC68" s="108"/>
      <c r="AD68" s="108"/>
      <c r="AE68" s="108"/>
      <c r="AF68" s="108"/>
      <c r="AG68" s="108"/>
      <c r="AH68" s="108"/>
      <c r="AI68" s="108"/>
      <c r="AJ68" s="108"/>
      <c r="AK68" s="108"/>
      <c r="AL68" s="108"/>
      <c r="AM68" s="108"/>
      <c r="AN68" s="108"/>
      <c r="AO68" s="108"/>
      <c r="AP68" s="108"/>
      <c r="AQ68" s="108"/>
      <c r="AR68" s="108"/>
      <c r="AS68" s="108"/>
      <c r="AT68" s="108"/>
      <c r="AU68" s="108"/>
      <c r="AV68" s="109"/>
      <c r="AW68" s="109"/>
      <c r="AX68" s="109"/>
      <c r="AY68" s="108"/>
      <c r="AZ68" s="107"/>
      <c r="BA68" s="107"/>
      <c r="BB68" s="107"/>
      <c r="BC68" s="108"/>
      <c r="BD68" s="108"/>
    </row>
    <row r="69" spans="1:56" x14ac:dyDescent="0.2">
      <c r="A69" s="107"/>
      <c r="B69" s="107"/>
      <c r="C69" s="107"/>
      <c r="D69" s="107"/>
      <c r="E69" s="108"/>
      <c r="F69" s="107"/>
      <c r="G69" s="107"/>
      <c r="H69" s="107"/>
      <c r="I69" s="107"/>
      <c r="J69" s="107"/>
      <c r="K69" s="107"/>
      <c r="L69" s="109"/>
      <c r="M69" s="109"/>
      <c r="N69" s="109"/>
      <c r="O69" s="109"/>
      <c r="P69" s="109"/>
      <c r="Q69" s="109"/>
      <c r="R69" s="109"/>
      <c r="S69" s="109"/>
      <c r="T69" s="109"/>
      <c r="U69" s="109"/>
      <c r="V69" s="108"/>
      <c r="W69" s="108"/>
      <c r="X69" s="108"/>
      <c r="Y69" s="108"/>
      <c r="Z69" s="108"/>
      <c r="AA69" s="108"/>
      <c r="AB69" s="108"/>
      <c r="AC69" s="108"/>
      <c r="AD69" s="108"/>
      <c r="AE69" s="108"/>
      <c r="AF69" s="108"/>
      <c r="AG69" s="108"/>
      <c r="AH69" s="108"/>
      <c r="AI69" s="108"/>
      <c r="AJ69" s="108"/>
      <c r="AK69" s="108"/>
      <c r="AL69" s="108"/>
      <c r="AM69" s="108"/>
      <c r="AN69" s="108"/>
      <c r="AO69" s="108"/>
      <c r="AP69" s="108"/>
      <c r="AQ69" s="108"/>
      <c r="AR69" s="108"/>
      <c r="AS69" s="108"/>
      <c r="AT69" s="108"/>
      <c r="AU69" s="108"/>
      <c r="AV69" s="109"/>
      <c r="AW69" s="109"/>
      <c r="AX69" s="109"/>
      <c r="AY69" s="108"/>
      <c r="AZ69" s="107"/>
      <c r="BA69" s="107"/>
      <c r="BB69" s="107"/>
      <c r="BC69" s="108"/>
      <c r="BD69" s="108"/>
    </row>
    <row r="70" spans="1:56" x14ac:dyDescent="0.2">
      <c r="A70" s="107"/>
      <c r="B70" s="107"/>
      <c r="C70" s="107"/>
      <c r="D70" s="107"/>
      <c r="E70" s="108"/>
      <c r="F70" s="107"/>
      <c r="G70" s="107"/>
      <c r="H70" s="107"/>
      <c r="I70" s="107"/>
      <c r="J70" s="107"/>
      <c r="K70" s="107"/>
      <c r="L70" s="109"/>
      <c r="M70" s="109"/>
      <c r="N70" s="109"/>
      <c r="O70" s="109"/>
      <c r="P70" s="109"/>
      <c r="Q70" s="109"/>
      <c r="R70" s="109"/>
      <c r="S70" s="109"/>
      <c r="T70" s="109"/>
      <c r="U70" s="109"/>
      <c r="V70" s="108"/>
      <c r="W70" s="108"/>
      <c r="X70" s="108"/>
      <c r="Y70" s="108"/>
      <c r="Z70" s="108"/>
      <c r="AA70" s="108"/>
      <c r="AB70" s="108"/>
      <c r="AC70" s="108"/>
      <c r="AD70" s="108"/>
      <c r="AE70" s="108"/>
      <c r="AF70" s="108"/>
      <c r="AG70" s="108"/>
      <c r="AH70" s="108"/>
      <c r="AI70" s="108"/>
      <c r="AJ70" s="108"/>
      <c r="AK70" s="108"/>
      <c r="AL70" s="108"/>
      <c r="AM70" s="108"/>
      <c r="AN70" s="108"/>
      <c r="AO70" s="108"/>
      <c r="AP70" s="108"/>
      <c r="AQ70" s="108"/>
      <c r="AR70" s="108"/>
      <c r="AS70" s="108"/>
      <c r="AT70" s="108"/>
      <c r="AU70" s="108"/>
      <c r="AV70" s="109"/>
      <c r="AW70" s="109"/>
      <c r="AX70" s="109"/>
      <c r="AY70" s="108"/>
      <c r="AZ70" s="107"/>
      <c r="BA70" s="107"/>
      <c r="BB70" s="107"/>
      <c r="BC70" s="108"/>
      <c r="BD70" s="108"/>
    </row>
    <row r="71" spans="1:56" x14ac:dyDescent="0.2">
      <c r="A71" s="107"/>
      <c r="B71" s="107"/>
      <c r="C71" s="107"/>
      <c r="D71" s="107"/>
      <c r="E71" s="108"/>
      <c r="F71" s="107"/>
      <c r="G71" s="107"/>
      <c r="H71" s="107"/>
      <c r="I71" s="107"/>
      <c r="J71" s="107"/>
      <c r="K71" s="107"/>
      <c r="L71" s="109"/>
      <c r="M71" s="109"/>
      <c r="N71" s="109"/>
      <c r="O71" s="109"/>
      <c r="P71" s="109"/>
      <c r="Q71" s="109"/>
      <c r="R71" s="109"/>
      <c r="S71" s="109"/>
      <c r="T71" s="109"/>
      <c r="U71" s="109"/>
      <c r="V71" s="108"/>
      <c r="W71" s="108"/>
      <c r="X71" s="108"/>
      <c r="Y71" s="108"/>
      <c r="Z71" s="108"/>
      <c r="AA71" s="108"/>
      <c r="AB71" s="108"/>
      <c r="AC71" s="108"/>
      <c r="AD71" s="108"/>
      <c r="AE71" s="108"/>
      <c r="AF71" s="108"/>
      <c r="AG71" s="108"/>
      <c r="AH71" s="108"/>
      <c r="AI71" s="108"/>
      <c r="AJ71" s="108"/>
      <c r="AK71" s="108"/>
      <c r="AL71" s="108"/>
      <c r="AM71" s="108"/>
      <c r="AN71" s="108"/>
      <c r="AO71" s="108"/>
      <c r="AP71" s="108"/>
      <c r="AQ71" s="108"/>
      <c r="AR71" s="108"/>
      <c r="AS71" s="108"/>
      <c r="AT71" s="108"/>
      <c r="AU71" s="108"/>
      <c r="AV71" s="109"/>
      <c r="AW71" s="109"/>
      <c r="AX71" s="109"/>
      <c r="AY71" s="108"/>
      <c r="AZ71" s="107"/>
      <c r="BA71" s="107"/>
      <c r="BB71" s="107"/>
      <c r="BC71" s="108"/>
      <c r="BD71" s="108"/>
    </row>
    <row r="72" spans="1:56" x14ac:dyDescent="0.2">
      <c r="A72" s="107"/>
      <c r="B72" s="107"/>
      <c r="C72" s="107"/>
      <c r="D72" s="107"/>
      <c r="E72" s="108"/>
      <c r="F72" s="107"/>
      <c r="G72" s="107"/>
      <c r="H72" s="107"/>
      <c r="I72" s="107"/>
      <c r="J72" s="107"/>
      <c r="K72" s="107"/>
      <c r="L72" s="109"/>
      <c r="M72" s="109"/>
      <c r="N72" s="109"/>
      <c r="O72" s="109"/>
      <c r="P72" s="109"/>
      <c r="Q72" s="109"/>
      <c r="R72" s="109"/>
      <c r="S72" s="109"/>
      <c r="T72" s="109"/>
      <c r="U72" s="109"/>
      <c r="V72" s="108"/>
      <c r="W72" s="108"/>
      <c r="X72" s="108"/>
      <c r="Y72" s="108"/>
      <c r="Z72" s="108"/>
      <c r="AA72" s="108"/>
      <c r="AB72" s="108"/>
      <c r="AC72" s="108"/>
      <c r="AD72" s="108"/>
      <c r="AE72" s="108"/>
      <c r="AF72" s="108"/>
      <c r="AG72" s="108"/>
      <c r="AH72" s="108"/>
      <c r="AI72" s="108"/>
      <c r="AJ72" s="108"/>
      <c r="AK72" s="108"/>
      <c r="AL72" s="108"/>
      <c r="AM72" s="108"/>
      <c r="AN72" s="108"/>
      <c r="AO72" s="108"/>
      <c r="AP72" s="108"/>
      <c r="AQ72" s="108"/>
      <c r="AR72" s="108"/>
      <c r="AS72" s="108"/>
      <c r="AT72" s="108"/>
      <c r="AU72" s="108"/>
      <c r="AV72" s="109"/>
      <c r="AW72" s="109"/>
      <c r="AX72" s="109"/>
      <c r="AY72" s="108"/>
      <c r="AZ72" s="107"/>
      <c r="BA72" s="107"/>
      <c r="BB72" s="107"/>
      <c r="BC72" s="108"/>
      <c r="BD72" s="108"/>
    </row>
    <row r="73" spans="1:56" x14ac:dyDescent="0.2">
      <c r="A73" s="107"/>
      <c r="B73" s="107"/>
      <c r="C73" s="107"/>
      <c r="D73" s="107"/>
      <c r="E73" s="108"/>
      <c r="F73" s="107"/>
      <c r="G73" s="107"/>
      <c r="H73" s="107"/>
      <c r="I73" s="107"/>
      <c r="J73" s="107"/>
      <c r="K73" s="107"/>
      <c r="L73" s="109"/>
      <c r="M73" s="109"/>
      <c r="N73" s="109"/>
      <c r="O73" s="109"/>
      <c r="P73" s="109"/>
      <c r="Q73" s="109"/>
      <c r="R73" s="109"/>
      <c r="S73" s="109"/>
      <c r="T73" s="109"/>
      <c r="U73" s="109"/>
      <c r="V73" s="108"/>
      <c r="W73" s="108"/>
      <c r="X73" s="108"/>
      <c r="Y73" s="108"/>
      <c r="Z73" s="108"/>
      <c r="AA73" s="108"/>
      <c r="AB73" s="108"/>
      <c r="AC73" s="108"/>
      <c r="AD73" s="108"/>
      <c r="AE73" s="108"/>
      <c r="AF73" s="108"/>
      <c r="AG73" s="108"/>
      <c r="AH73" s="108"/>
      <c r="AI73" s="108"/>
      <c r="AJ73" s="108"/>
      <c r="AK73" s="108"/>
      <c r="AL73" s="108"/>
      <c r="AM73" s="108"/>
      <c r="AN73" s="108"/>
      <c r="AO73" s="108"/>
      <c r="AP73" s="108"/>
      <c r="AQ73" s="108"/>
      <c r="AR73" s="108"/>
      <c r="AS73" s="108"/>
      <c r="AT73" s="108"/>
      <c r="AU73" s="108"/>
      <c r="AV73" s="109"/>
      <c r="AW73" s="109"/>
      <c r="AX73" s="109"/>
      <c r="AY73" s="108"/>
      <c r="AZ73" s="107"/>
      <c r="BA73" s="107"/>
      <c r="BB73" s="107"/>
      <c r="BC73" s="108"/>
      <c r="BD73" s="108"/>
    </row>
    <row r="74" spans="1:56" x14ac:dyDescent="0.2">
      <c r="A74" s="107"/>
      <c r="B74" s="107"/>
      <c r="C74" s="107"/>
      <c r="D74" s="107"/>
      <c r="E74" s="108"/>
      <c r="F74" s="107"/>
      <c r="G74" s="107"/>
      <c r="H74" s="107"/>
      <c r="I74" s="107"/>
      <c r="J74" s="107"/>
      <c r="K74" s="107"/>
      <c r="L74" s="109"/>
      <c r="M74" s="109"/>
      <c r="N74" s="109"/>
      <c r="O74" s="109"/>
      <c r="P74" s="109"/>
      <c r="Q74" s="109"/>
      <c r="R74" s="109"/>
      <c r="S74" s="109"/>
      <c r="T74" s="109"/>
      <c r="U74" s="109"/>
      <c r="V74" s="108"/>
      <c r="W74" s="108"/>
      <c r="X74" s="108"/>
      <c r="Y74" s="108"/>
      <c r="Z74" s="108"/>
      <c r="AA74" s="108"/>
      <c r="AB74" s="108"/>
      <c r="AC74" s="108"/>
      <c r="AD74" s="108"/>
      <c r="AE74" s="108"/>
      <c r="AF74" s="108"/>
      <c r="AG74" s="108"/>
      <c r="AH74" s="108"/>
      <c r="AI74" s="108"/>
      <c r="AJ74" s="108"/>
      <c r="AK74" s="108"/>
      <c r="AL74" s="108"/>
      <c r="AM74" s="108"/>
      <c r="AN74" s="108"/>
      <c r="AO74" s="108"/>
      <c r="AP74" s="108"/>
      <c r="AQ74" s="108"/>
      <c r="AR74" s="108"/>
      <c r="AS74" s="108"/>
      <c r="AT74" s="108"/>
      <c r="AU74" s="108"/>
      <c r="AV74" s="109"/>
      <c r="AW74" s="109"/>
      <c r="AX74" s="109"/>
      <c r="AY74" s="108"/>
      <c r="AZ74" s="107"/>
      <c r="BA74" s="107"/>
      <c r="BB74" s="107"/>
      <c r="BC74" s="108"/>
      <c r="BD74" s="108"/>
    </row>
    <row r="75" spans="1:56" x14ac:dyDescent="0.2">
      <c r="A75" s="107"/>
      <c r="B75" s="107"/>
      <c r="C75" s="107"/>
      <c r="D75" s="107"/>
      <c r="E75" s="108"/>
      <c r="F75" s="107"/>
      <c r="G75" s="107"/>
      <c r="H75" s="107"/>
      <c r="I75" s="107"/>
      <c r="J75" s="107"/>
      <c r="K75" s="107"/>
      <c r="L75" s="109"/>
      <c r="M75" s="109"/>
      <c r="N75" s="109"/>
      <c r="O75" s="109"/>
      <c r="P75" s="109"/>
      <c r="Q75" s="109"/>
      <c r="R75" s="109"/>
      <c r="S75" s="109"/>
      <c r="T75" s="109"/>
      <c r="U75" s="109"/>
      <c r="V75" s="108"/>
      <c r="W75" s="108"/>
      <c r="X75" s="108"/>
      <c r="Y75" s="108"/>
      <c r="Z75" s="108"/>
      <c r="AA75" s="108"/>
      <c r="AB75" s="108"/>
      <c r="AC75" s="108"/>
      <c r="AD75" s="108"/>
      <c r="AE75" s="108"/>
      <c r="AF75" s="108"/>
      <c r="AG75" s="108"/>
      <c r="AH75" s="108"/>
      <c r="AI75" s="108"/>
      <c r="AJ75" s="108"/>
      <c r="AK75" s="108"/>
      <c r="AL75" s="108"/>
      <c r="AM75" s="108"/>
      <c r="AN75" s="108"/>
      <c r="AO75" s="108"/>
      <c r="AP75" s="108"/>
      <c r="AQ75" s="108"/>
      <c r="AR75" s="108"/>
      <c r="AS75" s="108"/>
      <c r="AT75" s="108"/>
      <c r="AU75" s="108"/>
      <c r="AV75" s="109"/>
      <c r="AW75" s="109"/>
      <c r="AX75" s="109"/>
      <c r="AY75" s="108"/>
      <c r="AZ75" s="107"/>
      <c r="BA75" s="107"/>
      <c r="BB75" s="107"/>
      <c r="BC75" s="108"/>
      <c r="BD75" s="108"/>
    </row>
    <row r="76" spans="1:56" x14ac:dyDescent="0.2">
      <c r="A76" s="107"/>
      <c r="B76" s="107"/>
      <c r="C76" s="107"/>
      <c r="D76" s="107"/>
      <c r="E76" s="108"/>
      <c r="F76" s="107"/>
      <c r="G76" s="107"/>
      <c r="H76" s="107"/>
      <c r="I76" s="107"/>
      <c r="J76" s="107"/>
      <c r="K76" s="107"/>
      <c r="L76" s="109"/>
      <c r="M76" s="109"/>
      <c r="N76" s="109"/>
      <c r="O76" s="109"/>
      <c r="P76" s="109"/>
      <c r="Q76" s="109"/>
      <c r="R76" s="109"/>
      <c r="S76" s="109"/>
      <c r="T76" s="109"/>
      <c r="U76" s="109"/>
      <c r="V76" s="108"/>
      <c r="W76" s="108"/>
      <c r="X76" s="108"/>
      <c r="Y76" s="108"/>
      <c r="Z76" s="108"/>
      <c r="AA76" s="108"/>
      <c r="AB76" s="108"/>
      <c r="AC76" s="108"/>
      <c r="AD76" s="108"/>
      <c r="AE76" s="108"/>
      <c r="AF76" s="108"/>
      <c r="AG76" s="108"/>
      <c r="AH76" s="108"/>
      <c r="AI76" s="108"/>
      <c r="AJ76" s="108"/>
      <c r="AK76" s="108"/>
      <c r="AL76" s="108"/>
      <c r="AM76" s="108"/>
      <c r="AN76" s="108"/>
      <c r="AO76" s="108"/>
      <c r="AP76" s="108"/>
      <c r="AQ76" s="108"/>
      <c r="AR76" s="108"/>
      <c r="AS76" s="108"/>
      <c r="AT76" s="108"/>
      <c r="AU76" s="108"/>
      <c r="AV76" s="109"/>
      <c r="AW76" s="109"/>
      <c r="AX76" s="109"/>
      <c r="AY76" s="108"/>
      <c r="AZ76" s="107"/>
      <c r="BA76" s="107"/>
      <c r="BB76" s="107"/>
      <c r="BC76" s="108"/>
      <c r="BD76" s="108"/>
    </row>
    <row r="77" spans="1:56" x14ac:dyDescent="0.2">
      <c r="A77" s="107"/>
      <c r="B77" s="107"/>
      <c r="C77" s="107"/>
      <c r="D77" s="107"/>
      <c r="E77" s="108"/>
      <c r="F77" s="107"/>
      <c r="G77" s="107"/>
      <c r="H77" s="107"/>
      <c r="I77" s="107"/>
      <c r="J77" s="107"/>
      <c r="K77" s="107"/>
      <c r="L77" s="109"/>
      <c r="M77" s="109"/>
      <c r="N77" s="109"/>
      <c r="O77" s="109"/>
      <c r="P77" s="109"/>
      <c r="Q77" s="109"/>
      <c r="R77" s="109"/>
      <c r="S77" s="109"/>
      <c r="T77" s="109"/>
      <c r="U77" s="109"/>
      <c r="V77" s="108"/>
      <c r="W77" s="108"/>
      <c r="X77" s="108"/>
      <c r="Y77" s="108"/>
      <c r="Z77" s="108"/>
      <c r="AA77" s="108"/>
      <c r="AB77" s="108"/>
      <c r="AC77" s="108"/>
      <c r="AD77" s="108"/>
      <c r="AE77" s="108"/>
      <c r="AF77" s="108"/>
      <c r="AG77" s="108"/>
      <c r="AH77" s="108"/>
      <c r="AI77" s="108"/>
      <c r="AJ77" s="108"/>
      <c r="AK77" s="108"/>
      <c r="AL77" s="108"/>
      <c r="AM77" s="108"/>
      <c r="AN77" s="108"/>
      <c r="AO77" s="108"/>
      <c r="AP77" s="108"/>
      <c r="AQ77" s="108"/>
      <c r="AR77" s="108"/>
      <c r="AS77" s="108"/>
      <c r="AT77" s="108"/>
      <c r="AU77" s="108"/>
      <c r="AV77" s="109"/>
      <c r="AW77" s="109"/>
      <c r="AX77" s="109"/>
      <c r="AY77" s="108"/>
      <c r="AZ77" s="107"/>
      <c r="BA77" s="107"/>
      <c r="BB77" s="107"/>
      <c r="BC77" s="108"/>
      <c r="BD77" s="108"/>
    </row>
    <row r="78" spans="1:56" x14ac:dyDescent="0.2">
      <c r="A78" s="107"/>
      <c r="B78" s="107"/>
      <c r="C78" s="107"/>
      <c r="D78" s="107"/>
      <c r="E78" s="108"/>
      <c r="F78" s="107"/>
      <c r="G78" s="107"/>
      <c r="H78" s="107"/>
      <c r="I78" s="107"/>
      <c r="J78" s="107"/>
      <c r="K78" s="107"/>
      <c r="L78" s="109"/>
      <c r="M78" s="109"/>
      <c r="N78" s="109"/>
      <c r="O78" s="109"/>
      <c r="P78" s="109"/>
      <c r="Q78" s="109"/>
      <c r="R78" s="109"/>
      <c r="S78" s="109"/>
      <c r="T78" s="109"/>
      <c r="U78" s="109"/>
      <c r="V78" s="108"/>
      <c r="W78" s="108"/>
      <c r="X78" s="108"/>
      <c r="Y78" s="108"/>
      <c r="Z78" s="108"/>
      <c r="AA78" s="108"/>
      <c r="AB78" s="108"/>
      <c r="AC78" s="108"/>
      <c r="AD78" s="108"/>
      <c r="AE78" s="108"/>
      <c r="AF78" s="108"/>
      <c r="AG78" s="108"/>
      <c r="AH78" s="108"/>
      <c r="AI78" s="108"/>
      <c r="AJ78" s="108"/>
      <c r="AK78" s="108"/>
      <c r="AL78" s="108"/>
      <c r="AM78" s="108"/>
      <c r="AN78" s="108"/>
      <c r="AO78" s="108"/>
      <c r="AP78" s="108"/>
      <c r="AQ78" s="108"/>
      <c r="AR78" s="108"/>
      <c r="AS78" s="108"/>
      <c r="AT78" s="108"/>
      <c r="AU78" s="108"/>
      <c r="AV78" s="109"/>
      <c r="AW78" s="109"/>
      <c r="AX78" s="109"/>
      <c r="AY78" s="108"/>
      <c r="AZ78" s="107"/>
      <c r="BA78" s="107"/>
      <c r="BB78" s="107"/>
      <c r="BC78" s="108"/>
      <c r="BD78" s="108"/>
    </row>
    <row r="79" spans="1:56" x14ac:dyDescent="0.2">
      <c r="A79" s="107"/>
      <c r="B79" s="107"/>
      <c r="C79" s="107"/>
      <c r="D79" s="107"/>
      <c r="E79" s="108"/>
      <c r="F79" s="107"/>
      <c r="G79" s="107"/>
      <c r="H79" s="107"/>
      <c r="I79" s="107"/>
      <c r="J79" s="107"/>
      <c r="K79" s="107"/>
      <c r="L79" s="109"/>
      <c r="M79" s="109"/>
      <c r="N79" s="109"/>
      <c r="O79" s="109"/>
      <c r="P79" s="109"/>
      <c r="Q79" s="109"/>
      <c r="R79" s="109"/>
      <c r="S79" s="109"/>
      <c r="T79" s="109"/>
      <c r="U79" s="109"/>
      <c r="V79" s="108"/>
      <c r="W79" s="108"/>
      <c r="X79" s="108"/>
      <c r="Y79" s="108"/>
      <c r="Z79" s="108"/>
      <c r="AA79" s="108"/>
      <c r="AB79" s="108"/>
      <c r="AC79" s="108"/>
      <c r="AD79" s="108"/>
      <c r="AE79" s="108"/>
      <c r="AF79" s="108"/>
      <c r="AG79" s="108"/>
      <c r="AH79" s="108"/>
      <c r="AI79" s="108"/>
      <c r="AJ79" s="108"/>
      <c r="AK79" s="108"/>
      <c r="AL79" s="108"/>
      <c r="AM79" s="108"/>
      <c r="AN79" s="108"/>
      <c r="AO79" s="108"/>
      <c r="AP79" s="108"/>
      <c r="AQ79" s="108"/>
      <c r="AR79" s="108"/>
      <c r="AS79" s="108"/>
      <c r="AT79" s="108"/>
      <c r="AU79" s="108"/>
      <c r="AV79" s="109"/>
      <c r="AW79" s="109"/>
      <c r="AX79" s="109"/>
      <c r="AY79" s="108"/>
      <c r="AZ79" s="107"/>
      <c r="BA79" s="107"/>
      <c r="BB79" s="107"/>
      <c r="BC79" s="108"/>
      <c r="BD79" s="108"/>
    </row>
    <row r="80" spans="1:56" x14ac:dyDescent="0.2">
      <c r="A80" s="107"/>
      <c r="B80" s="107"/>
      <c r="C80" s="107"/>
      <c r="D80" s="107"/>
      <c r="E80" s="108"/>
      <c r="F80" s="107"/>
      <c r="G80" s="107"/>
      <c r="H80" s="107"/>
      <c r="I80" s="107"/>
      <c r="J80" s="107"/>
      <c r="K80" s="107"/>
      <c r="L80" s="109"/>
      <c r="M80" s="109"/>
      <c r="N80" s="109"/>
      <c r="O80" s="109"/>
      <c r="P80" s="109"/>
      <c r="Q80" s="109"/>
      <c r="R80" s="109"/>
      <c r="S80" s="109"/>
      <c r="T80" s="109"/>
      <c r="U80" s="109"/>
      <c r="V80" s="108"/>
      <c r="W80" s="108"/>
      <c r="X80" s="108"/>
      <c r="Y80" s="108"/>
      <c r="Z80" s="108"/>
      <c r="AA80" s="108"/>
      <c r="AB80" s="108"/>
      <c r="AC80" s="108"/>
      <c r="AD80" s="108"/>
      <c r="AE80" s="108"/>
      <c r="AF80" s="108"/>
      <c r="AG80" s="108"/>
      <c r="AH80" s="108"/>
      <c r="AI80" s="108"/>
      <c r="AJ80" s="108"/>
      <c r="AK80" s="108"/>
      <c r="AL80" s="108"/>
      <c r="AM80" s="108"/>
      <c r="AN80" s="108"/>
      <c r="AO80" s="108"/>
      <c r="AP80" s="108"/>
      <c r="AQ80" s="108"/>
      <c r="AR80" s="108"/>
      <c r="AS80" s="108"/>
      <c r="AT80" s="108"/>
      <c r="AU80" s="108"/>
      <c r="AV80" s="109"/>
      <c r="AW80" s="109"/>
      <c r="AX80" s="109"/>
      <c r="AY80" s="108"/>
      <c r="AZ80" s="107"/>
      <c r="BA80" s="107"/>
      <c r="BB80" s="107"/>
      <c r="BC80" s="108"/>
      <c r="BD80" s="108"/>
    </row>
    <row r="81" spans="1:56" x14ac:dyDescent="0.2">
      <c r="A81" s="107"/>
      <c r="B81" s="107"/>
      <c r="C81" s="107"/>
      <c r="D81" s="107"/>
      <c r="E81" s="108"/>
      <c r="F81" s="107"/>
      <c r="G81" s="107"/>
      <c r="H81" s="107"/>
      <c r="I81" s="107"/>
      <c r="J81" s="107"/>
      <c r="K81" s="107"/>
      <c r="L81" s="109"/>
      <c r="M81" s="109"/>
      <c r="N81" s="109"/>
      <c r="O81" s="109"/>
      <c r="P81" s="109"/>
      <c r="Q81" s="109"/>
      <c r="R81" s="109"/>
      <c r="S81" s="109"/>
      <c r="T81" s="109"/>
      <c r="U81" s="109"/>
      <c r="V81" s="108"/>
      <c r="W81" s="108"/>
      <c r="X81" s="108"/>
      <c r="Y81" s="108"/>
      <c r="Z81" s="108"/>
      <c r="AA81" s="108"/>
      <c r="AB81" s="108"/>
      <c r="AC81" s="108"/>
      <c r="AD81" s="108"/>
      <c r="AE81" s="108"/>
      <c r="AF81" s="108"/>
      <c r="AG81" s="108"/>
      <c r="AH81" s="108"/>
      <c r="AI81" s="108"/>
      <c r="AJ81" s="108"/>
      <c r="AK81" s="108"/>
      <c r="AL81" s="108"/>
      <c r="AM81" s="108"/>
      <c r="AN81" s="108"/>
      <c r="AO81" s="108"/>
      <c r="AP81" s="108"/>
      <c r="AQ81" s="108"/>
      <c r="AR81" s="108"/>
      <c r="AS81" s="108"/>
      <c r="AT81" s="108"/>
      <c r="AU81" s="108"/>
      <c r="AV81" s="109"/>
      <c r="AW81" s="109"/>
      <c r="AX81" s="109"/>
      <c r="AY81" s="108"/>
      <c r="AZ81" s="107"/>
      <c r="BA81" s="107"/>
      <c r="BB81" s="107"/>
      <c r="BC81" s="108"/>
      <c r="BD81" s="108"/>
    </row>
    <row r="82" spans="1:56" x14ac:dyDescent="0.2">
      <c r="A82" s="107"/>
      <c r="B82" s="107"/>
      <c r="C82" s="107"/>
      <c r="D82" s="107"/>
      <c r="E82" s="108"/>
      <c r="F82" s="107"/>
      <c r="G82" s="107"/>
      <c r="H82" s="107"/>
      <c r="I82" s="107"/>
      <c r="J82" s="107"/>
      <c r="K82" s="107"/>
      <c r="L82" s="109"/>
      <c r="M82" s="109"/>
      <c r="N82" s="109"/>
      <c r="O82" s="109"/>
      <c r="P82" s="109"/>
      <c r="Q82" s="109"/>
      <c r="R82" s="109"/>
      <c r="S82" s="109"/>
      <c r="T82" s="109"/>
      <c r="U82" s="109"/>
      <c r="V82" s="108"/>
      <c r="W82" s="108"/>
      <c r="X82" s="108"/>
      <c r="Y82" s="108"/>
      <c r="Z82" s="108"/>
      <c r="AA82" s="108"/>
      <c r="AB82" s="108"/>
      <c r="AC82" s="108"/>
      <c r="AD82" s="108"/>
      <c r="AE82" s="108"/>
      <c r="AF82" s="108"/>
      <c r="AG82" s="108"/>
      <c r="AH82" s="108"/>
      <c r="AI82" s="108"/>
      <c r="AJ82" s="108"/>
      <c r="AK82" s="108"/>
      <c r="AL82" s="108"/>
      <c r="AM82" s="108"/>
      <c r="AN82" s="108"/>
      <c r="AO82" s="108"/>
      <c r="AP82" s="108"/>
      <c r="AQ82" s="108"/>
      <c r="AR82" s="108"/>
      <c r="AS82" s="108"/>
      <c r="AT82" s="108"/>
      <c r="AU82" s="108"/>
      <c r="AV82" s="109"/>
      <c r="AW82" s="109"/>
      <c r="AX82" s="109"/>
      <c r="AY82" s="108"/>
      <c r="AZ82" s="107"/>
      <c r="BA82" s="107"/>
      <c r="BB82" s="107"/>
      <c r="BC82" s="108"/>
      <c r="BD82" s="108"/>
    </row>
    <row r="83" spans="1:56" x14ac:dyDescent="0.2">
      <c r="A83" s="107"/>
      <c r="B83" s="107"/>
      <c r="C83" s="107"/>
      <c r="D83" s="107"/>
      <c r="E83" s="108"/>
      <c r="F83" s="107"/>
      <c r="G83" s="107"/>
      <c r="H83" s="107"/>
      <c r="I83" s="107"/>
      <c r="J83" s="107"/>
      <c r="K83" s="107"/>
      <c r="L83" s="109"/>
      <c r="M83" s="109"/>
      <c r="N83" s="109"/>
      <c r="O83" s="109"/>
      <c r="P83" s="109"/>
      <c r="Q83" s="109"/>
      <c r="R83" s="109"/>
      <c r="S83" s="109"/>
      <c r="T83" s="109"/>
      <c r="U83" s="109"/>
      <c r="V83" s="108"/>
      <c r="W83" s="108"/>
      <c r="X83" s="108"/>
      <c r="Y83" s="108"/>
      <c r="Z83" s="108"/>
      <c r="AA83" s="108"/>
      <c r="AB83" s="108"/>
      <c r="AC83" s="108"/>
      <c r="AD83" s="108"/>
      <c r="AE83" s="108"/>
      <c r="AF83" s="108"/>
      <c r="AG83" s="108"/>
      <c r="AH83" s="108"/>
      <c r="AI83" s="108"/>
      <c r="AJ83" s="108"/>
      <c r="AK83" s="108"/>
      <c r="AL83" s="108"/>
      <c r="AM83" s="108"/>
      <c r="AN83" s="108"/>
      <c r="AO83" s="108"/>
      <c r="AP83" s="108"/>
      <c r="AQ83" s="108"/>
      <c r="AR83" s="108"/>
      <c r="AS83" s="108"/>
      <c r="AT83" s="108"/>
      <c r="AU83" s="108"/>
      <c r="AV83" s="109"/>
      <c r="AW83" s="109"/>
      <c r="AX83" s="109"/>
      <c r="AY83" s="108"/>
      <c r="AZ83" s="107"/>
      <c r="BA83" s="107"/>
      <c r="BB83" s="107"/>
      <c r="BC83" s="108"/>
      <c r="BD83" s="108"/>
    </row>
    <row r="84" spans="1:56" x14ac:dyDescent="0.2">
      <c r="A84" s="107"/>
      <c r="B84" s="107"/>
      <c r="C84" s="107"/>
      <c r="D84" s="107"/>
      <c r="E84" s="108"/>
      <c r="F84" s="107"/>
      <c r="G84" s="107"/>
      <c r="H84" s="107"/>
      <c r="I84" s="107"/>
      <c r="J84" s="107"/>
      <c r="K84" s="107"/>
      <c r="L84" s="109"/>
      <c r="M84" s="109"/>
      <c r="N84" s="109"/>
      <c r="O84" s="109"/>
      <c r="P84" s="109"/>
      <c r="Q84" s="109"/>
      <c r="R84" s="109"/>
      <c r="S84" s="109"/>
      <c r="T84" s="109"/>
      <c r="U84" s="109"/>
      <c r="V84" s="108"/>
      <c r="W84" s="108"/>
      <c r="X84" s="108"/>
      <c r="Y84" s="108"/>
      <c r="Z84" s="108"/>
      <c r="AA84" s="108"/>
      <c r="AB84" s="108"/>
      <c r="AC84" s="108"/>
      <c r="AD84" s="108"/>
      <c r="AE84" s="108"/>
      <c r="AF84" s="108"/>
      <c r="AG84" s="108"/>
      <c r="AH84" s="108"/>
      <c r="AI84" s="108"/>
      <c r="AJ84" s="108"/>
      <c r="AK84" s="108"/>
      <c r="AL84" s="108"/>
      <c r="AM84" s="108"/>
      <c r="AN84" s="108"/>
      <c r="AO84" s="108"/>
      <c r="AP84" s="108"/>
      <c r="AQ84" s="108"/>
      <c r="AR84" s="108"/>
      <c r="AS84" s="108"/>
      <c r="AT84" s="108"/>
      <c r="AU84" s="108"/>
      <c r="AV84" s="109"/>
      <c r="AW84" s="109"/>
      <c r="AX84" s="109"/>
      <c r="AY84" s="108"/>
      <c r="AZ84" s="107"/>
      <c r="BA84" s="107"/>
      <c r="BB84" s="107"/>
      <c r="BC84" s="108"/>
      <c r="BD84" s="108"/>
    </row>
    <row r="85" spans="1:56" x14ac:dyDescent="0.2">
      <c r="A85" s="107"/>
      <c r="B85" s="107"/>
      <c r="C85" s="107"/>
      <c r="D85" s="107"/>
      <c r="E85" s="108"/>
      <c r="F85" s="107"/>
      <c r="G85" s="107"/>
      <c r="H85" s="107"/>
      <c r="I85" s="107"/>
      <c r="J85" s="107"/>
      <c r="K85" s="107"/>
      <c r="L85" s="109"/>
      <c r="M85" s="109"/>
      <c r="N85" s="109"/>
      <c r="O85" s="109"/>
      <c r="P85" s="109"/>
      <c r="Q85" s="109"/>
      <c r="R85" s="109"/>
      <c r="S85" s="109"/>
      <c r="T85" s="109"/>
      <c r="U85" s="109"/>
      <c r="V85" s="108"/>
      <c r="W85" s="108"/>
      <c r="X85" s="108"/>
      <c r="Y85" s="108"/>
      <c r="Z85" s="108"/>
      <c r="AA85" s="108"/>
      <c r="AB85" s="108"/>
      <c r="AC85" s="108"/>
      <c r="AD85" s="108"/>
      <c r="AE85" s="108"/>
      <c r="AF85" s="108"/>
      <c r="AG85" s="108"/>
      <c r="AH85" s="108"/>
      <c r="AI85" s="108"/>
      <c r="AJ85" s="108"/>
      <c r="AK85" s="108"/>
      <c r="AL85" s="108"/>
      <c r="AM85" s="108"/>
      <c r="AN85" s="108"/>
      <c r="AO85" s="108"/>
      <c r="AP85" s="108"/>
      <c r="AQ85" s="108"/>
      <c r="AR85" s="108"/>
      <c r="AS85" s="108"/>
      <c r="AT85" s="108"/>
      <c r="AU85" s="108"/>
      <c r="AV85" s="109"/>
      <c r="AW85" s="109"/>
      <c r="AX85" s="109"/>
      <c r="AY85" s="108"/>
      <c r="AZ85" s="107"/>
      <c r="BA85" s="107"/>
      <c r="BB85" s="107"/>
      <c r="BC85" s="108"/>
      <c r="BD85" s="108"/>
    </row>
    <row r="86" spans="1:56" x14ac:dyDescent="0.2">
      <c r="A86" s="107"/>
      <c r="B86" s="107"/>
      <c r="C86" s="107"/>
      <c r="D86" s="107"/>
      <c r="E86" s="108"/>
      <c r="F86" s="107"/>
      <c r="G86" s="107"/>
      <c r="H86" s="107"/>
      <c r="I86" s="107"/>
      <c r="J86" s="107"/>
      <c r="K86" s="107"/>
      <c r="L86" s="109"/>
      <c r="M86" s="109"/>
      <c r="N86" s="109"/>
      <c r="O86" s="109"/>
      <c r="P86" s="109"/>
      <c r="Q86" s="109"/>
      <c r="R86" s="109"/>
      <c r="S86" s="109"/>
      <c r="T86" s="109"/>
      <c r="U86" s="109"/>
      <c r="V86" s="108"/>
      <c r="W86" s="108"/>
      <c r="X86" s="108"/>
      <c r="Y86" s="108"/>
      <c r="Z86" s="108"/>
      <c r="AA86" s="108"/>
      <c r="AB86" s="108"/>
      <c r="AC86" s="108"/>
      <c r="AD86" s="108"/>
      <c r="AE86" s="108"/>
      <c r="AF86" s="108"/>
      <c r="AG86" s="108"/>
      <c r="AH86" s="108"/>
      <c r="AI86" s="108"/>
      <c r="AJ86" s="108"/>
      <c r="AK86" s="108"/>
      <c r="AL86" s="108"/>
      <c r="AM86" s="108"/>
      <c r="AN86" s="108"/>
      <c r="AO86" s="108"/>
      <c r="AP86" s="108"/>
      <c r="AQ86" s="108"/>
      <c r="AR86" s="108"/>
      <c r="AS86" s="108"/>
      <c r="AT86" s="108"/>
      <c r="AU86" s="108"/>
      <c r="AV86" s="109"/>
      <c r="AW86" s="109"/>
      <c r="AX86" s="109"/>
      <c r="AY86" s="108"/>
      <c r="AZ86" s="107"/>
      <c r="BA86" s="107"/>
      <c r="BB86" s="107"/>
      <c r="BC86" s="108"/>
      <c r="BD86" s="108"/>
    </row>
    <row r="87" spans="1:56" x14ac:dyDescent="0.2">
      <c r="A87" s="107"/>
      <c r="B87" s="107"/>
      <c r="C87" s="107"/>
      <c r="D87" s="107"/>
      <c r="E87" s="108"/>
      <c r="F87" s="107"/>
      <c r="G87" s="107"/>
      <c r="H87" s="107"/>
      <c r="I87" s="107"/>
      <c r="J87" s="107"/>
      <c r="K87" s="107"/>
      <c r="L87" s="109"/>
      <c r="M87" s="109"/>
      <c r="N87" s="109"/>
      <c r="O87" s="109"/>
      <c r="P87" s="109"/>
      <c r="Q87" s="109"/>
      <c r="R87" s="109"/>
      <c r="S87" s="109"/>
      <c r="T87" s="109"/>
      <c r="U87" s="109"/>
      <c r="V87" s="108"/>
      <c r="W87" s="108"/>
      <c r="X87" s="108"/>
      <c r="Y87" s="108"/>
      <c r="Z87" s="108"/>
      <c r="AA87" s="108"/>
      <c r="AB87" s="108"/>
      <c r="AC87" s="108"/>
      <c r="AD87" s="108"/>
      <c r="AE87" s="108"/>
      <c r="AF87" s="108"/>
      <c r="AG87" s="108"/>
      <c r="AH87" s="108"/>
      <c r="AI87" s="108"/>
      <c r="AJ87" s="108"/>
      <c r="AK87" s="108"/>
      <c r="AL87" s="108"/>
      <c r="AM87" s="108"/>
      <c r="AN87" s="108"/>
      <c r="AO87" s="108"/>
      <c r="AP87" s="108"/>
      <c r="AQ87" s="108"/>
      <c r="AR87" s="108"/>
      <c r="AS87" s="108"/>
      <c r="AT87" s="108"/>
      <c r="AU87" s="108"/>
      <c r="AV87" s="109"/>
      <c r="AW87" s="109"/>
      <c r="AX87" s="109"/>
      <c r="AY87" s="108"/>
      <c r="AZ87" s="107"/>
      <c r="BA87" s="107"/>
      <c r="BB87" s="107"/>
      <c r="BC87" s="108"/>
      <c r="BD87" s="108"/>
    </row>
    <row r="88" spans="1:56" x14ac:dyDescent="0.2">
      <c r="A88" s="107"/>
      <c r="B88" s="107"/>
      <c r="C88" s="107"/>
      <c r="D88" s="107"/>
      <c r="E88" s="108"/>
      <c r="F88" s="107"/>
      <c r="G88" s="107"/>
      <c r="H88" s="107"/>
      <c r="I88" s="107"/>
      <c r="J88" s="107"/>
      <c r="K88" s="107"/>
      <c r="L88" s="109"/>
      <c r="M88" s="109"/>
      <c r="N88" s="109"/>
      <c r="O88" s="109"/>
      <c r="P88" s="109"/>
      <c r="Q88" s="109"/>
      <c r="R88" s="109"/>
      <c r="S88" s="109"/>
      <c r="T88" s="109"/>
      <c r="U88" s="109"/>
      <c r="V88" s="108"/>
      <c r="W88" s="108"/>
      <c r="X88" s="108"/>
      <c r="Y88" s="108"/>
      <c r="Z88" s="108"/>
      <c r="AA88" s="108"/>
      <c r="AB88" s="108"/>
      <c r="AC88" s="108"/>
      <c r="AD88" s="108"/>
      <c r="AE88" s="108"/>
      <c r="AF88" s="108"/>
      <c r="AG88" s="108"/>
      <c r="AH88" s="108"/>
      <c r="AI88" s="108"/>
      <c r="AJ88" s="108"/>
      <c r="AK88" s="108"/>
      <c r="AL88" s="108"/>
      <c r="AM88" s="108"/>
      <c r="AN88" s="108"/>
      <c r="AO88" s="108"/>
      <c r="AP88" s="108"/>
      <c r="AQ88" s="108"/>
      <c r="AR88" s="108"/>
      <c r="AS88" s="108"/>
      <c r="AT88" s="108"/>
      <c r="AU88" s="108"/>
      <c r="AV88" s="109"/>
      <c r="AW88" s="109"/>
      <c r="AX88" s="109"/>
      <c r="AY88" s="108"/>
      <c r="AZ88" s="107"/>
      <c r="BA88" s="107"/>
      <c r="BB88" s="107"/>
      <c r="BC88" s="108"/>
      <c r="BD88" s="108"/>
    </row>
    <row r="89" spans="1:56" x14ac:dyDescent="0.2">
      <c r="A89" s="107"/>
      <c r="B89" s="107"/>
      <c r="C89" s="107"/>
      <c r="D89" s="107"/>
      <c r="E89" s="108"/>
      <c r="F89" s="107"/>
      <c r="G89" s="107"/>
      <c r="H89" s="107"/>
      <c r="I89" s="107"/>
      <c r="J89" s="107"/>
      <c r="K89" s="107"/>
      <c r="L89" s="109"/>
      <c r="M89" s="109"/>
      <c r="N89" s="109"/>
      <c r="O89" s="109"/>
      <c r="P89" s="109"/>
      <c r="Q89" s="109"/>
      <c r="R89" s="109"/>
      <c r="S89" s="109"/>
      <c r="T89" s="109"/>
      <c r="U89" s="109"/>
      <c r="V89" s="108"/>
      <c r="W89" s="108"/>
      <c r="X89" s="108"/>
      <c r="Y89" s="108"/>
      <c r="Z89" s="108"/>
      <c r="AA89" s="108"/>
      <c r="AB89" s="108"/>
      <c r="AC89" s="108"/>
      <c r="AD89" s="108"/>
      <c r="AE89" s="108"/>
      <c r="AF89" s="108"/>
      <c r="AG89" s="108"/>
      <c r="AH89" s="108"/>
      <c r="AI89" s="108"/>
      <c r="AJ89" s="108"/>
      <c r="AK89" s="108"/>
      <c r="AL89" s="108"/>
      <c r="AM89" s="108"/>
      <c r="AN89" s="108"/>
      <c r="AO89" s="108"/>
      <c r="AP89" s="108"/>
      <c r="AQ89" s="108"/>
      <c r="AR89" s="108"/>
      <c r="AS89" s="108"/>
      <c r="AT89" s="108"/>
      <c r="AU89" s="108"/>
      <c r="AV89" s="109"/>
      <c r="AW89" s="109"/>
      <c r="AX89" s="109"/>
      <c r="AY89" s="108"/>
      <c r="AZ89" s="107"/>
      <c r="BA89" s="107"/>
      <c r="BB89" s="107"/>
      <c r="BC89" s="108"/>
      <c r="BD89" s="108"/>
    </row>
    <row r="90" spans="1:56" x14ac:dyDescent="0.2">
      <c r="A90" s="107"/>
      <c r="B90" s="107"/>
      <c r="C90" s="107"/>
      <c r="D90" s="107"/>
      <c r="E90" s="108"/>
      <c r="F90" s="107"/>
      <c r="G90" s="107"/>
      <c r="H90" s="107"/>
      <c r="I90" s="107"/>
      <c r="J90" s="107"/>
      <c r="K90" s="107"/>
      <c r="L90" s="109"/>
      <c r="M90" s="109"/>
      <c r="N90" s="109"/>
      <c r="O90" s="109"/>
      <c r="P90" s="109"/>
      <c r="Q90" s="109"/>
      <c r="R90" s="109"/>
      <c r="S90" s="109"/>
      <c r="T90" s="109"/>
      <c r="U90" s="109"/>
      <c r="V90" s="108"/>
      <c r="W90" s="108"/>
      <c r="X90" s="108"/>
      <c r="Y90" s="108"/>
      <c r="Z90" s="108"/>
      <c r="AA90" s="108"/>
      <c r="AB90" s="108"/>
      <c r="AC90" s="108"/>
      <c r="AD90" s="108"/>
      <c r="AE90" s="108"/>
      <c r="AF90" s="108"/>
      <c r="AG90" s="108"/>
      <c r="AH90" s="108"/>
      <c r="AI90" s="108"/>
      <c r="AJ90" s="108"/>
      <c r="AK90" s="108"/>
      <c r="AL90" s="108"/>
      <c r="AM90" s="108"/>
      <c r="AN90" s="108"/>
      <c r="AO90" s="108"/>
      <c r="AP90" s="108"/>
      <c r="AQ90" s="108"/>
      <c r="AR90" s="108"/>
      <c r="AS90" s="108"/>
      <c r="AT90" s="108"/>
      <c r="AU90" s="108"/>
      <c r="AV90" s="109"/>
      <c r="AW90" s="109"/>
      <c r="AX90" s="109"/>
      <c r="AY90" s="108"/>
      <c r="AZ90" s="107"/>
      <c r="BA90" s="107"/>
      <c r="BB90" s="107"/>
      <c r="BC90" s="108"/>
      <c r="BD90" s="108"/>
    </row>
    <row r="91" spans="1:56" x14ac:dyDescent="0.2">
      <c r="A91" s="107"/>
      <c r="B91" s="107"/>
      <c r="C91" s="107"/>
      <c r="D91" s="107"/>
      <c r="E91" s="108"/>
      <c r="F91" s="107"/>
      <c r="G91" s="107"/>
      <c r="H91" s="107"/>
      <c r="I91" s="107"/>
      <c r="J91" s="107"/>
      <c r="K91" s="107"/>
      <c r="L91" s="109"/>
      <c r="M91" s="109"/>
      <c r="N91" s="109"/>
      <c r="O91" s="109"/>
      <c r="P91" s="109"/>
      <c r="Q91" s="109"/>
      <c r="R91" s="109"/>
      <c r="S91" s="109"/>
      <c r="T91" s="109"/>
      <c r="U91" s="109"/>
      <c r="V91" s="108"/>
      <c r="W91" s="108"/>
      <c r="X91" s="108"/>
      <c r="Y91" s="108"/>
      <c r="Z91" s="108"/>
      <c r="AA91" s="108"/>
      <c r="AB91" s="108"/>
      <c r="AC91" s="108"/>
      <c r="AD91" s="108"/>
      <c r="AE91" s="108"/>
      <c r="AF91" s="108"/>
      <c r="AG91" s="108"/>
      <c r="AH91" s="108"/>
      <c r="AI91" s="108"/>
      <c r="AJ91" s="108"/>
      <c r="AK91" s="108"/>
      <c r="AL91" s="108"/>
      <c r="AM91" s="108"/>
      <c r="AN91" s="108"/>
      <c r="AO91" s="108"/>
      <c r="AP91" s="108"/>
      <c r="AQ91" s="108"/>
      <c r="AR91" s="108"/>
      <c r="AS91" s="108"/>
      <c r="AT91" s="108"/>
      <c r="AU91" s="108"/>
      <c r="AV91" s="109"/>
      <c r="AW91" s="109"/>
      <c r="AX91" s="109"/>
      <c r="AY91" s="108"/>
      <c r="AZ91" s="107"/>
      <c r="BA91" s="107"/>
      <c r="BB91" s="107"/>
      <c r="BC91" s="108"/>
      <c r="BD91" s="108"/>
    </row>
    <row r="92" spans="1:56" x14ac:dyDescent="0.2">
      <c r="A92" s="107"/>
      <c r="B92" s="107"/>
      <c r="C92" s="107"/>
      <c r="D92" s="107"/>
      <c r="E92" s="108"/>
      <c r="F92" s="107"/>
      <c r="G92" s="107"/>
      <c r="H92" s="107"/>
      <c r="I92" s="107"/>
      <c r="J92" s="107"/>
      <c r="K92" s="107"/>
      <c r="L92" s="109"/>
      <c r="M92" s="109"/>
      <c r="N92" s="109"/>
      <c r="O92" s="109"/>
      <c r="P92" s="109"/>
      <c r="Q92" s="109"/>
      <c r="R92" s="109"/>
      <c r="S92" s="109"/>
      <c r="T92" s="109"/>
      <c r="U92" s="109"/>
      <c r="V92" s="108"/>
      <c r="W92" s="108"/>
      <c r="X92" s="108"/>
      <c r="Y92" s="108"/>
      <c r="Z92" s="108"/>
      <c r="AA92" s="108"/>
      <c r="AB92" s="108"/>
      <c r="AC92" s="108"/>
      <c r="AD92" s="108"/>
      <c r="AE92" s="108"/>
      <c r="AF92" s="108"/>
      <c r="AG92" s="108"/>
      <c r="AH92" s="108"/>
      <c r="AI92" s="108"/>
      <c r="AJ92" s="108"/>
      <c r="AK92" s="108"/>
      <c r="AL92" s="108"/>
      <c r="AM92" s="108"/>
      <c r="AN92" s="108"/>
      <c r="AO92" s="108"/>
      <c r="AP92" s="108"/>
      <c r="AQ92" s="108"/>
      <c r="AR92" s="108"/>
      <c r="AS92" s="108"/>
      <c r="AT92" s="108"/>
      <c r="AU92" s="108"/>
      <c r="AV92" s="109"/>
      <c r="AW92" s="109"/>
      <c r="AX92" s="109"/>
      <c r="AY92" s="108"/>
      <c r="AZ92" s="107"/>
      <c r="BA92" s="107"/>
      <c r="BB92" s="107"/>
      <c r="BC92" s="108"/>
      <c r="BD92" s="108"/>
    </row>
    <row r="93" spans="1:56" x14ac:dyDescent="0.2">
      <c r="A93" s="107"/>
      <c r="B93" s="107"/>
      <c r="C93" s="107"/>
      <c r="D93" s="107"/>
      <c r="E93" s="108"/>
      <c r="F93" s="107"/>
      <c r="G93" s="107"/>
      <c r="H93" s="107"/>
      <c r="I93" s="107"/>
      <c r="J93" s="107"/>
      <c r="K93" s="107"/>
      <c r="L93" s="109"/>
      <c r="M93" s="109"/>
      <c r="N93" s="109"/>
      <c r="O93" s="109"/>
      <c r="P93" s="109"/>
      <c r="Q93" s="109"/>
      <c r="R93" s="109"/>
      <c r="S93" s="109"/>
      <c r="T93" s="109"/>
      <c r="U93" s="109"/>
      <c r="V93" s="108"/>
      <c r="W93" s="108"/>
      <c r="X93" s="108"/>
      <c r="Y93" s="108"/>
      <c r="Z93" s="108"/>
      <c r="AA93" s="108"/>
      <c r="AB93" s="108"/>
      <c r="AC93" s="108"/>
      <c r="AD93" s="108"/>
      <c r="AE93" s="108"/>
      <c r="AF93" s="108"/>
      <c r="AG93" s="108"/>
      <c r="AH93" s="108"/>
      <c r="AI93" s="108"/>
      <c r="AJ93" s="108"/>
      <c r="AK93" s="108"/>
      <c r="AL93" s="108"/>
      <c r="AM93" s="108"/>
      <c r="AN93" s="108"/>
      <c r="AO93" s="108"/>
      <c r="AP93" s="108"/>
      <c r="AQ93" s="108"/>
      <c r="AR93" s="108"/>
      <c r="AS93" s="108"/>
      <c r="AT93" s="108"/>
      <c r="AU93" s="108"/>
      <c r="AV93" s="109"/>
      <c r="AW93" s="109"/>
      <c r="AX93" s="109"/>
      <c r="AY93" s="108"/>
      <c r="AZ93" s="107"/>
      <c r="BA93" s="107"/>
      <c r="BB93" s="107"/>
      <c r="BC93" s="108"/>
      <c r="BD93" s="108"/>
    </row>
    <row r="94" spans="1:56" x14ac:dyDescent="0.2">
      <c r="A94" s="107"/>
      <c r="B94" s="107"/>
      <c r="C94" s="107"/>
      <c r="D94" s="107"/>
      <c r="E94" s="108"/>
      <c r="F94" s="107"/>
      <c r="G94" s="107"/>
      <c r="H94" s="107"/>
      <c r="I94" s="107"/>
      <c r="J94" s="107"/>
      <c r="K94" s="107"/>
      <c r="L94" s="109"/>
      <c r="M94" s="109"/>
      <c r="N94" s="109"/>
      <c r="O94" s="109"/>
      <c r="P94" s="109"/>
      <c r="Q94" s="109"/>
      <c r="R94" s="109"/>
      <c r="S94" s="109"/>
      <c r="T94" s="109"/>
      <c r="U94" s="109"/>
      <c r="V94" s="108"/>
      <c r="W94" s="108"/>
      <c r="X94" s="108"/>
      <c r="Y94" s="108"/>
      <c r="Z94" s="108"/>
      <c r="AA94" s="108"/>
      <c r="AB94" s="108"/>
      <c r="AC94" s="108"/>
      <c r="AD94" s="108"/>
      <c r="AE94" s="108"/>
      <c r="AF94" s="108"/>
      <c r="AG94" s="108"/>
      <c r="AH94" s="108"/>
      <c r="AI94" s="108"/>
      <c r="AJ94" s="108"/>
      <c r="AK94" s="108"/>
      <c r="AL94" s="108"/>
      <c r="AM94" s="108"/>
      <c r="AN94" s="108"/>
      <c r="AO94" s="108"/>
      <c r="AP94" s="108"/>
      <c r="AQ94" s="108"/>
      <c r="AR94" s="108"/>
      <c r="AS94" s="108"/>
      <c r="AT94" s="108"/>
      <c r="AU94" s="108"/>
      <c r="AV94" s="109"/>
      <c r="AW94" s="109"/>
      <c r="AX94" s="109"/>
      <c r="AY94" s="108"/>
      <c r="AZ94" s="107"/>
      <c r="BA94" s="107"/>
      <c r="BB94" s="107"/>
      <c r="BC94" s="108"/>
      <c r="BD94" s="108"/>
    </row>
    <row r="95" spans="1:56" x14ac:dyDescent="0.2">
      <c r="A95" s="107"/>
      <c r="B95" s="107"/>
      <c r="C95" s="107"/>
      <c r="D95" s="107"/>
      <c r="E95" s="108"/>
      <c r="F95" s="107"/>
      <c r="G95" s="107"/>
      <c r="H95" s="107"/>
      <c r="I95" s="107"/>
      <c r="J95" s="107"/>
      <c r="K95" s="107"/>
      <c r="L95" s="109"/>
      <c r="M95" s="109"/>
      <c r="N95" s="109"/>
      <c r="O95" s="109"/>
      <c r="P95" s="109"/>
      <c r="Q95" s="109"/>
      <c r="R95" s="109"/>
      <c r="S95" s="109"/>
      <c r="T95" s="109"/>
      <c r="U95" s="109"/>
      <c r="V95" s="108"/>
      <c r="W95" s="108"/>
      <c r="X95" s="108"/>
      <c r="Y95" s="108"/>
      <c r="Z95" s="108"/>
      <c r="AA95" s="108"/>
      <c r="AB95" s="108"/>
      <c r="AC95" s="108"/>
      <c r="AD95" s="108"/>
      <c r="AE95" s="108"/>
      <c r="AF95" s="108"/>
      <c r="AG95" s="108"/>
      <c r="AH95" s="108"/>
      <c r="AI95" s="108"/>
      <c r="AJ95" s="108"/>
      <c r="AK95" s="108"/>
      <c r="AL95" s="108"/>
      <c r="AM95" s="108"/>
      <c r="AN95" s="108"/>
      <c r="AO95" s="108"/>
      <c r="AP95" s="108"/>
      <c r="AQ95" s="108"/>
      <c r="AR95" s="108"/>
      <c r="AS95" s="108"/>
      <c r="AT95" s="108"/>
      <c r="AU95" s="108"/>
      <c r="AV95" s="109"/>
      <c r="AW95" s="109"/>
      <c r="AX95" s="109"/>
      <c r="AY95" s="108"/>
      <c r="AZ95" s="107"/>
      <c r="BA95" s="107"/>
      <c r="BB95" s="107"/>
      <c r="BC95" s="108"/>
      <c r="BD95" s="108"/>
    </row>
    <row r="96" spans="1:56" x14ac:dyDescent="0.2">
      <c r="A96" s="107"/>
      <c r="B96" s="107"/>
      <c r="C96" s="107"/>
      <c r="D96" s="107"/>
      <c r="E96" s="108"/>
      <c r="F96" s="107"/>
      <c r="G96" s="107"/>
      <c r="H96" s="107"/>
      <c r="I96" s="107"/>
      <c r="J96" s="107"/>
      <c r="K96" s="107"/>
      <c r="L96" s="109"/>
      <c r="M96" s="109"/>
      <c r="N96" s="109"/>
      <c r="O96" s="109"/>
      <c r="P96" s="109"/>
      <c r="Q96" s="109"/>
      <c r="R96" s="109"/>
      <c r="S96" s="109"/>
      <c r="T96" s="109"/>
      <c r="U96" s="109"/>
      <c r="V96" s="108"/>
      <c r="W96" s="108"/>
      <c r="X96" s="108"/>
      <c r="Y96" s="108"/>
      <c r="Z96" s="108"/>
      <c r="AA96" s="108"/>
      <c r="AB96" s="108"/>
      <c r="AC96" s="108"/>
      <c r="AD96" s="108"/>
      <c r="AE96" s="108"/>
      <c r="AF96" s="108"/>
      <c r="AG96" s="108"/>
      <c r="AH96" s="108"/>
      <c r="AI96" s="108"/>
      <c r="AJ96" s="108"/>
      <c r="AK96" s="108"/>
      <c r="AL96" s="108"/>
      <c r="AM96" s="108"/>
      <c r="AN96" s="108"/>
      <c r="AO96" s="108"/>
      <c r="AP96" s="108"/>
      <c r="AQ96" s="108"/>
      <c r="AR96" s="108"/>
      <c r="AS96" s="108"/>
      <c r="AT96" s="108"/>
      <c r="AU96" s="108"/>
      <c r="AV96" s="109"/>
      <c r="AW96" s="109"/>
      <c r="AX96" s="109"/>
      <c r="AY96" s="108"/>
      <c r="AZ96" s="107"/>
      <c r="BA96" s="107"/>
      <c r="BB96" s="107"/>
      <c r="BC96" s="108"/>
      <c r="BD96" s="108"/>
    </row>
    <row r="97" spans="1:56" x14ac:dyDescent="0.2">
      <c r="A97" s="107"/>
      <c r="B97" s="107"/>
      <c r="C97" s="107"/>
      <c r="D97" s="107"/>
      <c r="E97" s="108"/>
      <c r="F97" s="107"/>
      <c r="G97" s="107"/>
      <c r="H97" s="107"/>
      <c r="I97" s="107"/>
      <c r="J97" s="107"/>
      <c r="K97" s="107"/>
      <c r="L97" s="109"/>
      <c r="M97" s="109"/>
      <c r="N97" s="109"/>
      <c r="O97" s="109"/>
      <c r="P97" s="109"/>
      <c r="Q97" s="109"/>
      <c r="R97" s="109"/>
      <c r="S97" s="109"/>
      <c r="T97" s="109"/>
      <c r="U97" s="109"/>
      <c r="V97" s="108"/>
      <c r="W97" s="108"/>
      <c r="X97" s="108"/>
      <c r="Y97" s="108"/>
      <c r="Z97" s="108"/>
      <c r="AA97" s="108"/>
      <c r="AB97" s="108"/>
      <c r="AC97" s="108"/>
      <c r="AD97" s="108"/>
      <c r="AE97" s="108"/>
      <c r="AF97" s="108"/>
      <c r="AG97" s="108"/>
      <c r="AH97" s="108"/>
      <c r="AI97" s="108"/>
      <c r="AJ97" s="108"/>
      <c r="AK97" s="108"/>
      <c r="AL97" s="108"/>
      <c r="AM97" s="108"/>
      <c r="AN97" s="108"/>
      <c r="AO97" s="108"/>
      <c r="AP97" s="108"/>
      <c r="AQ97" s="108"/>
      <c r="AR97" s="108"/>
      <c r="AS97" s="108"/>
      <c r="AT97" s="108"/>
      <c r="AU97" s="108"/>
      <c r="AV97" s="109"/>
      <c r="AW97" s="109"/>
      <c r="AX97" s="109"/>
      <c r="AY97" s="108"/>
      <c r="AZ97" s="107"/>
      <c r="BA97" s="107"/>
      <c r="BB97" s="107"/>
      <c r="BC97" s="108"/>
      <c r="BD97" s="108"/>
    </row>
    <row r="98" spans="1:56" x14ac:dyDescent="0.2">
      <c r="A98" s="107"/>
      <c r="B98" s="107"/>
      <c r="C98" s="107"/>
      <c r="D98" s="107"/>
      <c r="E98" s="108"/>
      <c r="F98" s="107"/>
      <c r="G98" s="107"/>
      <c r="H98" s="107"/>
      <c r="I98" s="107"/>
      <c r="J98" s="107"/>
      <c r="K98" s="107"/>
      <c r="L98" s="109"/>
      <c r="M98" s="109"/>
      <c r="N98" s="109"/>
      <c r="O98" s="109"/>
      <c r="P98" s="109"/>
      <c r="Q98" s="109"/>
      <c r="R98" s="109"/>
      <c r="S98" s="109"/>
      <c r="T98" s="109"/>
      <c r="U98" s="109"/>
      <c r="V98" s="108"/>
      <c r="W98" s="108"/>
      <c r="X98" s="108"/>
      <c r="Y98" s="108"/>
      <c r="Z98" s="108"/>
      <c r="AA98" s="108"/>
      <c r="AB98" s="108"/>
      <c r="AC98" s="108"/>
      <c r="AD98" s="108"/>
      <c r="AE98" s="108"/>
      <c r="AF98" s="108"/>
      <c r="AG98" s="108"/>
      <c r="AH98" s="108"/>
      <c r="AI98" s="108"/>
      <c r="AJ98" s="108"/>
      <c r="AK98" s="108"/>
      <c r="AL98" s="108"/>
      <c r="AM98" s="108"/>
      <c r="AN98" s="108"/>
      <c r="AO98" s="108"/>
      <c r="AP98" s="108"/>
      <c r="AQ98" s="108"/>
      <c r="AR98" s="108"/>
      <c r="AS98" s="108"/>
      <c r="AT98" s="108"/>
      <c r="AU98" s="108"/>
      <c r="AV98" s="109"/>
      <c r="AW98" s="109"/>
      <c r="AX98" s="109"/>
      <c r="AY98" s="108"/>
      <c r="AZ98" s="107"/>
      <c r="BA98" s="107"/>
      <c r="BB98" s="107"/>
      <c r="BC98" s="108"/>
      <c r="BD98" s="108"/>
    </row>
    <row r="99" spans="1:56" x14ac:dyDescent="0.2">
      <c r="A99" s="107"/>
      <c r="B99" s="107"/>
      <c r="C99" s="107"/>
      <c r="D99" s="107"/>
      <c r="E99" s="108"/>
      <c r="F99" s="107"/>
      <c r="G99" s="107"/>
      <c r="H99" s="107"/>
      <c r="I99" s="107"/>
      <c r="J99" s="107"/>
      <c r="K99" s="107"/>
      <c r="L99" s="109"/>
      <c r="M99" s="109"/>
      <c r="N99" s="109"/>
      <c r="O99" s="109"/>
      <c r="P99" s="109"/>
      <c r="Q99" s="109"/>
      <c r="R99" s="109"/>
      <c r="S99" s="109"/>
      <c r="T99" s="109"/>
      <c r="U99" s="109"/>
      <c r="V99" s="108"/>
      <c r="W99" s="108"/>
      <c r="X99" s="108"/>
      <c r="Y99" s="108"/>
      <c r="Z99" s="108"/>
      <c r="AA99" s="108"/>
      <c r="AB99" s="108"/>
      <c r="AC99" s="108"/>
      <c r="AD99" s="108"/>
      <c r="AE99" s="108"/>
      <c r="AF99" s="108"/>
      <c r="AG99" s="108"/>
      <c r="AH99" s="108"/>
      <c r="AI99" s="108"/>
      <c r="AJ99" s="108"/>
      <c r="AK99" s="108"/>
      <c r="AL99" s="108"/>
      <c r="AM99" s="108"/>
      <c r="AN99" s="108"/>
      <c r="AO99" s="108"/>
      <c r="AP99" s="108"/>
      <c r="AQ99" s="108"/>
      <c r="AR99" s="108"/>
      <c r="AS99" s="108"/>
      <c r="AT99" s="108"/>
      <c r="AU99" s="108"/>
      <c r="AV99" s="109"/>
      <c r="AW99" s="109"/>
      <c r="AX99" s="109"/>
      <c r="AY99" s="108"/>
      <c r="AZ99" s="107"/>
      <c r="BA99" s="107"/>
      <c r="BB99" s="107"/>
      <c r="BC99" s="108"/>
      <c r="BD99" s="108"/>
    </row>
    <row r="100" spans="1:56" x14ac:dyDescent="0.2">
      <c r="A100" s="107"/>
      <c r="B100" s="107"/>
      <c r="C100" s="107"/>
      <c r="D100" s="107"/>
      <c r="E100" s="108"/>
      <c r="F100" s="107"/>
      <c r="G100" s="107"/>
      <c r="H100" s="107"/>
      <c r="I100" s="107"/>
      <c r="J100" s="107"/>
      <c r="K100" s="107"/>
      <c r="L100" s="109"/>
      <c r="M100" s="109"/>
      <c r="N100" s="109"/>
      <c r="O100" s="109"/>
      <c r="P100" s="109"/>
      <c r="Q100" s="109"/>
      <c r="R100" s="109"/>
      <c r="S100" s="109"/>
      <c r="T100" s="109"/>
      <c r="U100" s="109"/>
      <c r="V100" s="108"/>
      <c r="W100" s="108"/>
      <c r="X100" s="108"/>
      <c r="Y100" s="108"/>
      <c r="Z100" s="108"/>
      <c r="AA100" s="108"/>
      <c r="AB100" s="108"/>
      <c r="AC100" s="108"/>
      <c r="AD100" s="108"/>
      <c r="AE100" s="108"/>
      <c r="AF100" s="108"/>
      <c r="AG100" s="108"/>
      <c r="AH100" s="108"/>
      <c r="AI100" s="108"/>
      <c r="AJ100" s="108"/>
      <c r="AK100" s="108"/>
      <c r="AL100" s="108"/>
      <c r="AM100" s="108"/>
      <c r="AN100" s="108"/>
      <c r="AO100" s="108"/>
      <c r="AP100" s="108"/>
      <c r="AQ100" s="108"/>
      <c r="AR100" s="108"/>
      <c r="AS100" s="108"/>
      <c r="AT100" s="108"/>
      <c r="AU100" s="108"/>
      <c r="AV100" s="109"/>
      <c r="AW100" s="109"/>
      <c r="AX100" s="109"/>
      <c r="AY100" s="108"/>
      <c r="AZ100" s="107"/>
      <c r="BA100" s="107"/>
      <c r="BB100" s="107"/>
      <c r="BC100" s="108"/>
      <c r="BD100" s="108"/>
    </row>
    <row r="101" spans="1:56" x14ac:dyDescent="0.2">
      <c r="A101" s="107"/>
      <c r="B101" s="107"/>
      <c r="C101" s="107"/>
      <c r="D101" s="107"/>
      <c r="E101" s="108"/>
      <c r="F101" s="107"/>
      <c r="G101" s="107"/>
      <c r="H101" s="107"/>
      <c r="I101" s="107"/>
      <c r="J101" s="107"/>
      <c r="K101" s="107"/>
      <c r="L101" s="109"/>
      <c r="M101" s="109"/>
      <c r="N101" s="109"/>
      <c r="O101" s="109"/>
      <c r="P101" s="109"/>
      <c r="Q101" s="109"/>
      <c r="R101" s="109"/>
      <c r="S101" s="109"/>
      <c r="T101" s="109"/>
      <c r="U101" s="109"/>
      <c r="V101" s="108"/>
      <c r="W101" s="108"/>
      <c r="X101" s="108"/>
      <c r="Y101" s="108"/>
      <c r="Z101" s="108"/>
      <c r="AA101" s="108"/>
      <c r="AB101" s="108"/>
      <c r="AC101" s="108"/>
      <c r="AD101" s="108"/>
      <c r="AE101" s="108"/>
      <c r="AF101" s="108"/>
      <c r="AG101" s="108"/>
      <c r="AH101" s="108"/>
      <c r="AI101" s="108"/>
      <c r="AJ101" s="108"/>
      <c r="AK101" s="108"/>
      <c r="AL101" s="108"/>
      <c r="AM101" s="108"/>
      <c r="AN101" s="108"/>
      <c r="AO101" s="108"/>
      <c r="AP101" s="108"/>
      <c r="AQ101" s="108"/>
      <c r="AR101" s="108"/>
      <c r="AS101" s="108"/>
      <c r="AT101" s="108"/>
      <c r="AU101" s="108"/>
      <c r="AV101" s="109"/>
      <c r="AW101" s="109"/>
      <c r="AX101" s="109"/>
      <c r="AY101" s="108"/>
      <c r="AZ101" s="107"/>
      <c r="BA101" s="107"/>
      <c r="BB101" s="107"/>
      <c r="BC101" s="108"/>
      <c r="BD101" s="108"/>
    </row>
    <row r="102" spans="1:56" x14ac:dyDescent="0.2">
      <c r="A102" s="107"/>
      <c r="B102" s="107"/>
      <c r="C102" s="107"/>
      <c r="D102" s="107"/>
      <c r="E102" s="108"/>
      <c r="F102" s="107"/>
      <c r="G102" s="107"/>
      <c r="H102" s="107"/>
      <c r="I102" s="107"/>
      <c r="J102" s="107"/>
      <c r="K102" s="107"/>
      <c r="L102" s="109"/>
      <c r="M102" s="109"/>
      <c r="N102" s="109"/>
      <c r="O102" s="109"/>
      <c r="P102" s="109"/>
      <c r="Q102" s="109"/>
      <c r="R102" s="109"/>
      <c r="S102" s="109"/>
      <c r="T102" s="109"/>
      <c r="U102" s="109"/>
      <c r="V102" s="108"/>
      <c r="W102" s="108"/>
      <c r="X102" s="108"/>
      <c r="Y102" s="108"/>
      <c r="Z102" s="108"/>
      <c r="AA102" s="108"/>
      <c r="AB102" s="108"/>
      <c r="AC102" s="108"/>
      <c r="AD102" s="108"/>
      <c r="AE102" s="108"/>
      <c r="AF102" s="108"/>
      <c r="AG102" s="108"/>
      <c r="AH102" s="108"/>
      <c r="AI102" s="108"/>
      <c r="AJ102" s="108"/>
      <c r="AK102" s="108"/>
      <c r="AL102" s="108"/>
      <c r="AM102" s="108"/>
      <c r="AN102" s="108"/>
      <c r="AO102" s="108"/>
      <c r="AP102" s="108"/>
      <c r="AQ102" s="108"/>
      <c r="AR102" s="108"/>
      <c r="AS102" s="108"/>
      <c r="AT102" s="108"/>
      <c r="AU102" s="108"/>
      <c r="AV102" s="109"/>
      <c r="AW102" s="109"/>
      <c r="AX102" s="109"/>
      <c r="AY102" s="108"/>
      <c r="AZ102" s="107"/>
      <c r="BA102" s="107"/>
      <c r="BB102" s="107"/>
      <c r="BC102" s="108"/>
      <c r="BD102" s="108"/>
    </row>
    <row r="103" spans="1:56" x14ac:dyDescent="0.2">
      <c r="A103" s="107"/>
      <c r="B103" s="107"/>
      <c r="C103" s="107"/>
      <c r="D103" s="107"/>
      <c r="E103" s="108"/>
      <c r="F103" s="107"/>
      <c r="G103" s="107"/>
      <c r="H103" s="107"/>
      <c r="I103" s="107"/>
      <c r="J103" s="107"/>
      <c r="K103" s="107"/>
      <c r="L103" s="109"/>
      <c r="M103" s="109"/>
      <c r="N103" s="109"/>
      <c r="O103" s="109"/>
      <c r="P103" s="109"/>
      <c r="Q103" s="109"/>
      <c r="R103" s="109"/>
      <c r="S103" s="109"/>
      <c r="T103" s="109"/>
      <c r="U103" s="109"/>
      <c r="V103" s="108"/>
      <c r="W103" s="108"/>
      <c r="X103" s="108"/>
      <c r="Y103" s="108"/>
      <c r="Z103" s="108"/>
      <c r="AA103" s="108"/>
      <c r="AB103" s="108"/>
      <c r="AC103" s="108"/>
      <c r="AD103" s="108"/>
      <c r="AE103" s="108"/>
      <c r="AF103" s="108"/>
      <c r="AG103" s="108"/>
      <c r="AH103" s="108"/>
      <c r="AI103" s="108"/>
      <c r="AJ103" s="108"/>
      <c r="AK103" s="108"/>
      <c r="AL103" s="108"/>
      <c r="AM103" s="108"/>
      <c r="AN103" s="108"/>
      <c r="AO103" s="108"/>
      <c r="AP103" s="108"/>
      <c r="AQ103" s="108"/>
      <c r="AR103" s="108"/>
      <c r="AS103" s="108"/>
      <c r="AT103" s="108"/>
      <c r="AU103" s="108"/>
      <c r="AV103" s="109"/>
      <c r="AW103" s="109"/>
      <c r="AX103" s="109"/>
      <c r="AY103" s="108"/>
      <c r="AZ103" s="107"/>
      <c r="BA103" s="107"/>
      <c r="BB103" s="107"/>
      <c r="BC103" s="108"/>
      <c r="BD103" s="108"/>
    </row>
    <row r="104" spans="1:56" x14ac:dyDescent="0.2">
      <c r="A104" s="107"/>
      <c r="B104" s="107"/>
      <c r="C104" s="107"/>
      <c r="D104" s="107"/>
      <c r="E104" s="108"/>
      <c r="F104" s="107"/>
      <c r="G104" s="107"/>
      <c r="H104" s="107"/>
      <c r="I104" s="107"/>
      <c r="J104" s="107"/>
      <c r="K104" s="107"/>
      <c r="L104" s="109"/>
      <c r="M104" s="109"/>
      <c r="N104" s="109"/>
      <c r="O104" s="109"/>
      <c r="P104" s="109"/>
      <c r="Q104" s="109"/>
      <c r="R104" s="109"/>
      <c r="S104" s="109"/>
      <c r="T104" s="109"/>
      <c r="U104" s="109"/>
      <c r="V104" s="108"/>
      <c r="W104" s="108"/>
      <c r="X104" s="108"/>
      <c r="Y104" s="108"/>
      <c r="Z104" s="108"/>
      <c r="AA104" s="108"/>
      <c r="AB104" s="108"/>
      <c r="AC104" s="108"/>
      <c r="AD104" s="108"/>
      <c r="AE104" s="108"/>
      <c r="AF104" s="108"/>
      <c r="AG104" s="108"/>
      <c r="AH104" s="108"/>
      <c r="AI104" s="108"/>
      <c r="AJ104" s="108"/>
      <c r="AK104" s="108"/>
      <c r="AL104" s="108"/>
      <c r="AM104" s="108"/>
      <c r="AN104" s="108"/>
      <c r="AO104" s="108"/>
      <c r="AP104" s="108"/>
      <c r="AQ104" s="108"/>
      <c r="AR104" s="108"/>
      <c r="AS104" s="108"/>
      <c r="AT104" s="108"/>
      <c r="AU104" s="108"/>
      <c r="AV104" s="109"/>
      <c r="AW104" s="109"/>
      <c r="AX104" s="109"/>
      <c r="AY104" s="108"/>
      <c r="AZ104" s="107"/>
      <c r="BA104" s="107"/>
      <c r="BB104" s="107"/>
      <c r="BC104" s="108"/>
      <c r="BD104" s="108"/>
    </row>
    <row r="105" spans="1:56" x14ac:dyDescent="0.2">
      <c r="A105" s="107"/>
      <c r="B105" s="107"/>
      <c r="C105" s="107"/>
      <c r="D105" s="107"/>
      <c r="E105" s="108"/>
      <c r="F105" s="107"/>
      <c r="G105" s="107"/>
      <c r="H105" s="107"/>
      <c r="I105" s="107"/>
      <c r="J105" s="107"/>
      <c r="K105" s="107"/>
      <c r="L105" s="109"/>
      <c r="M105" s="109"/>
      <c r="N105" s="109"/>
      <c r="O105" s="109"/>
      <c r="P105" s="109"/>
      <c r="Q105" s="109"/>
      <c r="R105" s="109"/>
      <c r="S105" s="109"/>
      <c r="T105" s="109"/>
      <c r="U105" s="109"/>
      <c r="V105" s="108"/>
      <c r="W105" s="108"/>
      <c r="X105" s="108"/>
      <c r="Y105" s="108"/>
      <c r="Z105" s="108"/>
      <c r="AA105" s="108"/>
      <c r="AB105" s="108"/>
      <c r="AC105" s="108"/>
      <c r="AD105" s="108"/>
      <c r="AE105" s="108"/>
      <c r="AF105" s="108"/>
      <c r="AG105" s="108"/>
      <c r="AH105" s="108"/>
      <c r="AI105" s="108"/>
      <c r="AJ105" s="108"/>
      <c r="AK105" s="108"/>
      <c r="AL105" s="108"/>
      <c r="AM105" s="108"/>
      <c r="AN105" s="108"/>
      <c r="AO105" s="108"/>
      <c r="AP105" s="108"/>
      <c r="AQ105" s="108"/>
      <c r="AR105" s="108"/>
      <c r="AS105" s="108"/>
      <c r="AT105" s="108"/>
      <c r="AU105" s="108"/>
      <c r="AV105" s="109"/>
      <c r="AW105" s="109"/>
      <c r="AX105" s="109"/>
      <c r="AY105" s="108"/>
      <c r="AZ105" s="107"/>
      <c r="BA105" s="107"/>
      <c r="BB105" s="107"/>
      <c r="BC105" s="108"/>
      <c r="BD105" s="108"/>
    </row>
    <row r="106" spans="1:56" x14ac:dyDescent="0.2">
      <c r="A106" s="107"/>
      <c r="B106" s="107"/>
      <c r="C106" s="107"/>
      <c r="D106" s="107"/>
      <c r="E106" s="108"/>
      <c r="F106" s="107"/>
      <c r="G106" s="107"/>
      <c r="H106" s="107"/>
      <c r="I106" s="107"/>
      <c r="J106" s="107"/>
      <c r="K106" s="107"/>
      <c r="L106" s="109"/>
      <c r="M106" s="109"/>
      <c r="N106" s="109"/>
      <c r="O106" s="109"/>
      <c r="P106" s="109"/>
      <c r="Q106" s="109"/>
      <c r="R106" s="109"/>
      <c r="S106" s="109"/>
      <c r="T106" s="109"/>
      <c r="U106" s="109"/>
      <c r="V106" s="108"/>
      <c r="W106" s="108"/>
      <c r="X106" s="108"/>
      <c r="Y106" s="108"/>
      <c r="Z106" s="108"/>
      <c r="AA106" s="108"/>
      <c r="AB106" s="108"/>
      <c r="AC106" s="108"/>
      <c r="AD106" s="108"/>
      <c r="AE106" s="108"/>
      <c r="AF106" s="108"/>
      <c r="AG106" s="108"/>
      <c r="AH106" s="108"/>
      <c r="AI106" s="108"/>
      <c r="AJ106" s="108"/>
      <c r="AK106" s="108"/>
      <c r="AL106" s="108"/>
      <c r="AM106" s="108"/>
      <c r="AN106" s="108"/>
      <c r="AO106" s="108"/>
      <c r="AP106" s="108"/>
      <c r="AQ106" s="108"/>
      <c r="AR106" s="108"/>
      <c r="AS106" s="108"/>
      <c r="AT106" s="108"/>
      <c r="AU106" s="108"/>
      <c r="AV106" s="109"/>
      <c r="AW106" s="109"/>
      <c r="AX106" s="109"/>
      <c r="AY106" s="108"/>
      <c r="AZ106" s="107"/>
      <c r="BA106" s="107"/>
      <c r="BB106" s="107"/>
      <c r="BC106" s="108"/>
      <c r="BD106" s="108"/>
    </row>
    <row r="107" spans="1:56" x14ac:dyDescent="0.2">
      <c r="A107" s="107"/>
      <c r="B107" s="107"/>
      <c r="C107" s="107"/>
      <c r="D107" s="107"/>
      <c r="E107" s="108"/>
      <c r="F107" s="107"/>
      <c r="G107" s="107"/>
      <c r="H107" s="107"/>
      <c r="I107" s="107"/>
      <c r="J107" s="107"/>
      <c r="K107" s="107"/>
      <c r="L107" s="109"/>
      <c r="M107" s="109"/>
      <c r="N107" s="109"/>
      <c r="O107" s="109"/>
      <c r="P107" s="109"/>
      <c r="Q107" s="109"/>
      <c r="R107" s="109"/>
      <c r="S107" s="109"/>
      <c r="T107" s="109"/>
      <c r="U107" s="109"/>
      <c r="V107" s="108"/>
      <c r="W107" s="108"/>
      <c r="X107" s="108"/>
      <c r="Y107" s="108"/>
      <c r="Z107" s="108"/>
      <c r="AA107" s="108"/>
      <c r="AB107" s="108"/>
      <c r="AC107" s="108"/>
      <c r="AD107" s="108"/>
      <c r="AE107" s="108"/>
      <c r="AF107" s="108"/>
      <c r="AG107" s="108"/>
      <c r="AH107" s="108"/>
      <c r="AI107" s="108"/>
      <c r="AJ107" s="108"/>
      <c r="AK107" s="108"/>
      <c r="AL107" s="108"/>
      <c r="AM107" s="108"/>
      <c r="AN107" s="108"/>
      <c r="AO107" s="108"/>
      <c r="AP107" s="108"/>
      <c r="AQ107" s="108"/>
      <c r="AR107" s="108"/>
      <c r="AS107" s="108"/>
      <c r="AT107" s="108"/>
      <c r="AU107" s="108"/>
      <c r="AV107" s="109"/>
      <c r="AW107" s="109"/>
      <c r="AX107" s="109"/>
      <c r="AY107" s="108"/>
      <c r="AZ107" s="107"/>
      <c r="BA107" s="107"/>
      <c r="BB107" s="107"/>
      <c r="BC107" s="108"/>
      <c r="BD107" s="108"/>
    </row>
    <row r="108" spans="1:56" x14ac:dyDescent="0.2">
      <c r="A108" s="107"/>
      <c r="B108" s="107"/>
      <c r="C108" s="107"/>
      <c r="D108" s="107"/>
      <c r="E108" s="108"/>
      <c r="F108" s="107"/>
      <c r="G108" s="107"/>
      <c r="H108" s="107"/>
      <c r="I108" s="107"/>
      <c r="J108" s="107"/>
      <c r="K108" s="107"/>
      <c r="L108" s="109"/>
      <c r="M108" s="109"/>
      <c r="N108" s="109"/>
      <c r="O108" s="109"/>
      <c r="P108" s="109"/>
      <c r="Q108" s="109"/>
      <c r="R108" s="109"/>
      <c r="S108" s="109"/>
      <c r="T108" s="109"/>
      <c r="U108" s="109"/>
      <c r="V108" s="108"/>
      <c r="W108" s="108"/>
      <c r="X108" s="108"/>
      <c r="Y108" s="108"/>
      <c r="Z108" s="108"/>
      <c r="AA108" s="108"/>
      <c r="AB108" s="108"/>
      <c r="AC108" s="108"/>
      <c r="AD108" s="108"/>
      <c r="AE108" s="108"/>
      <c r="AF108" s="108"/>
      <c r="AG108" s="108"/>
      <c r="AH108" s="108"/>
      <c r="AI108" s="108"/>
      <c r="AJ108" s="108"/>
      <c r="AK108" s="108"/>
      <c r="AL108" s="108"/>
      <c r="AM108" s="108"/>
      <c r="AN108" s="108"/>
      <c r="AO108" s="108"/>
      <c r="AP108" s="108"/>
      <c r="AQ108" s="108"/>
      <c r="AR108" s="108"/>
      <c r="AS108" s="108"/>
      <c r="AT108" s="108"/>
      <c r="AU108" s="108"/>
      <c r="AV108" s="109"/>
      <c r="AW108" s="109"/>
      <c r="AX108" s="109"/>
      <c r="AY108" s="108"/>
      <c r="AZ108" s="107"/>
      <c r="BA108" s="107"/>
      <c r="BB108" s="107"/>
      <c r="BC108" s="108"/>
      <c r="BD108" s="108"/>
    </row>
    <row r="109" spans="1:56" x14ac:dyDescent="0.2">
      <c r="A109" s="107"/>
      <c r="B109" s="107"/>
      <c r="C109" s="107"/>
      <c r="D109" s="107"/>
      <c r="E109" s="108"/>
      <c r="F109" s="107"/>
      <c r="G109" s="107"/>
      <c r="H109" s="107"/>
      <c r="I109" s="107"/>
      <c r="J109" s="107"/>
      <c r="K109" s="107"/>
      <c r="L109" s="109"/>
      <c r="M109" s="109"/>
      <c r="N109" s="109"/>
      <c r="O109" s="109"/>
      <c r="P109" s="109"/>
      <c r="Q109" s="109"/>
      <c r="R109" s="109"/>
      <c r="S109" s="109"/>
      <c r="T109" s="109"/>
      <c r="U109" s="109"/>
      <c r="V109" s="108"/>
      <c r="W109" s="108"/>
      <c r="X109" s="108"/>
      <c r="Y109" s="108"/>
      <c r="Z109" s="108"/>
      <c r="AA109" s="108"/>
      <c r="AB109" s="108"/>
      <c r="AC109" s="108"/>
      <c r="AD109" s="108"/>
      <c r="AE109" s="108"/>
      <c r="AF109" s="108"/>
      <c r="AG109" s="108"/>
      <c r="AH109" s="108"/>
      <c r="AI109" s="108"/>
      <c r="AJ109" s="108"/>
      <c r="AK109" s="108"/>
      <c r="AL109" s="108"/>
      <c r="AM109" s="108"/>
      <c r="AN109" s="108"/>
      <c r="AO109" s="108"/>
      <c r="AP109" s="108"/>
      <c r="AQ109" s="108"/>
      <c r="AR109" s="108"/>
      <c r="AS109" s="108"/>
      <c r="AT109" s="108"/>
      <c r="AU109" s="108"/>
      <c r="AV109" s="109"/>
      <c r="AW109" s="109"/>
      <c r="AX109" s="109"/>
      <c r="AY109" s="108"/>
      <c r="AZ109" s="107"/>
      <c r="BA109" s="107"/>
      <c r="BB109" s="107"/>
      <c r="BC109" s="108"/>
      <c r="BD109" s="108"/>
    </row>
    <row r="110" spans="1:56" x14ac:dyDescent="0.2">
      <c r="A110" s="107"/>
      <c r="B110" s="107"/>
      <c r="C110" s="107"/>
      <c r="D110" s="107"/>
      <c r="E110" s="108"/>
      <c r="F110" s="107"/>
      <c r="G110" s="107"/>
      <c r="H110" s="107"/>
      <c r="I110" s="107"/>
      <c r="J110" s="107"/>
      <c r="K110" s="107"/>
      <c r="L110" s="109"/>
      <c r="M110" s="109"/>
      <c r="N110" s="109"/>
      <c r="O110" s="109"/>
      <c r="P110" s="109"/>
      <c r="Q110" s="109"/>
      <c r="R110" s="109"/>
      <c r="S110" s="109"/>
      <c r="T110" s="109"/>
      <c r="U110" s="109"/>
      <c r="V110" s="108"/>
      <c r="W110" s="108"/>
      <c r="X110" s="108"/>
      <c r="Y110" s="108"/>
      <c r="Z110" s="108"/>
      <c r="AA110" s="108"/>
      <c r="AB110" s="108"/>
      <c r="AC110" s="108"/>
      <c r="AD110" s="108"/>
      <c r="AE110" s="108"/>
      <c r="AF110" s="108"/>
      <c r="AG110" s="108"/>
      <c r="AH110" s="108"/>
      <c r="AI110" s="108"/>
      <c r="AJ110" s="108"/>
      <c r="AK110" s="108"/>
      <c r="AL110" s="108"/>
      <c r="AM110" s="108"/>
      <c r="AN110" s="108"/>
      <c r="AO110" s="108"/>
      <c r="AP110" s="108"/>
      <c r="AQ110" s="108"/>
      <c r="AR110" s="108"/>
      <c r="AS110" s="108"/>
      <c r="AT110" s="108"/>
      <c r="AU110" s="108"/>
      <c r="AV110" s="109"/>
      <c r="AW110" s="109"/>
      <c r="AX110" s="109"/>
      <c r="AY110" s="108"/>
      <c r="AZ110" s="107"/>
      <c r="BA110" s="107"/>
      <c r="BB110" s="107"/>
      <c r="BC110" s="108"/>
      <c r="BD110" s="108"/>
    </row>
    <row r="111" spans="1:56" x14ac:dyDescent="0.2">
      <c r="A111" s="107"/>
      <c r="B111" s="107"/>
      <c r="C111" s="107"/>
      <c r="D111" s="107"/>
      <c r="E111" s="108"/>
      <c r="F111" s="107"/>
      <c r="G111" s="107"/>
      <c r="H111" s="107"/>
      <c r="I111" s="107"/>
      <c r="J111" s="107"/>
      <c r="K111" s="107"/>
      <c r="L111" s="109"/>
      <c r="M111" s="109"/>
      <c r="N111" s="109"/>
      <c r="O111" s="109"/>
      <c r="P111" s="109"/>
      <c r="Q111" s="109"/>
      <c r="R111" s="109"/>
      <c r="S111" s="109"/>
      <c r="T111" s="109"/>
      <c r="U111" s="109"/>
      <c r="V111" s="108"/>
      <c r="W111" s="108"/>
      <c r="X111" s="108"/>
      <c r="Y111" s="108"/>
      <c r="Z111" s="108"/>
      <c r="AA111" s="108"/>
      <c r="AB111" s="108"/>
      <c r="AC111" s="108"/>
      <c r="AD111" s="108"/>
      <c r="AE111" s="108"/>
      <c r="AF111" s="108"/>
      <c r="AG111" s="108"/>
      <c r="AH111" s="108"/>
      <c r="AI111" s="108"/>
      <c r="AJ111" s="108"/>
      <c r="AK111" s="108"/>
      <c r="AL111" s="108"/>
      <c r="AM111" s="108"/>
      <c r="AN111" s="108"/>
      <c r="AO111" s="108"/>
      <c r="AP111" s="108"/>
      <c r="AQ111" s="108"/>
      <c r="AR111" s="108"/>
      <c r="AS111" s="108"/>
      <c r="AT111" s="108"/>
      <c r="AU111" s="108"/>
      <c r="AV111" s="109"/>
      <c r="AW111" s="109"/>
      <c r="AX111" s="109"/>
      <c r="AY111" s="108"/>
      <c r="AZ111" s="107"/>
      <c r="BA111" s="107"/>
      <c r="BB111" s="107"/>
      <c r="BC111" s="108"/>
      <c r="BD111" s="108"/>
    </row>
    <row r="112" spans="1:56" x14ac:dyDescent="0.2">
      <c r="A112" s="107"/>
      <c r="B112" s="107"/>
      <c r="C112" s="107"/>
      <c r="D112" s="107"/>
      <c r="E112" s="108"/>
      <c r="F112" s="107"/>
      <c r="G112" s="107"/>
      <c r="H112" s="107"/>
      <c r="I112" s="107"/>
      <c r="J112" s="107"/>
      <c r="K112" s="107"/>
      <c r="L112" s="109"/>
      <c r="M112" s="109"/>
      <c r="N112" s="109"/>
      <c r="O112" s="109"/>
      <c r="P112" s="109"/>
      <c r="Q112" s="109"/>
      <c r="R112" s="109"/>
      <c r="S112" s="109"/>
      <c r="T112" s="109"/>
      <c r="U112" s="109"/>
      <c r="V112" s="108"/>
      <c r="W112" s="108"/>
      <c r="X112" s="108"/>
      <c r="Y112" s="108"/>
      <c r="Z112" s="108"/>
      <c r="AA112" s="108"/>
      <c r="AB112" s="108"/>
      <c r="AC112" s="108"/>
      <c r="AD112" s="108"/>
      <c r="AE112" s="108"/>
      <c r="AF112" s="108"/>
      <c r="AG112" s="108"/>
      <c r="AH112" s="108"/>
      <c r="AI112" s="108"/>
      <c r="AJ112" s="108"/>
      <c r="AK112" s="108"/>
      <c r="AL112" s="108"/>
      <c r="AM112" s="108"/>
      <c r="AN112" s="108"/>
      <c r="AO112" s="108"/>
      <c r="AP112" s="108"/>
      <c r="AQ112" s="108"/>
      <c r="AR112" s="108"/>
      <c r="AS112" s="108"/>
      <c r="AT112" s="108"/>
      <c r="AU112" s="108"/>
      <c r="AV112" s="109"/>
      <c r="AW112" s="109"/>
      <c r="AX112" s="109"/>
      <c r="AY112" s="108"/>
      <c r="AZ112" s="107"/>
      <c r="BA112" s="107"/>
      <c r="BB112" s="107"/>
      <c r="BC112" s="108"/>
      <c r="BD112" s="108"/>
    </row>
    <row r="113" spans="1:56" x14ac:dyDescent="0.2">
      <c r="A113" s="107"/>
      <c r="B113" s="107"/>
      <c r="C113" s="107"/>
      <c r="D113" s="107"/>
      <c r="E113" s="108"/>
      <c r="F113" s="107"/>
      <c r="G113" s="107"/>
      <c r="H113" s="107"/>
      <c r="I113" s="107"/>
      <c r="J113" s="107"/>
      <c r="K113" s="107"/>
      <c r="L113" s="109"/>
      <c r="M113" s="109"/>
      <c r="N113" s="109"/>
      <c r="O113" s="109"/>
      <c r="P113" s="109"/>
      <c r="Q113" s="109"/>
      <c r="R113" s="109"/>
      <c r="S113" s="109"/>
      <c r="T113" s="109"/>
      <c r="U113" s="109"/>
      <c r="V113" s="108"/>
      <c r="W113" s="108"/>
      <c r="X113" s="108"/>
      <c r="Y113" s="108"/>
      <c r="Z113" s="108"/>
      <c r="AA113" s="108"/>
      <c r="AB113" s="108"/>
      <c r="AC113" s="108"/>
      <c r="AD113" s="108"/>
      <c r="AE113" s="108"/>
      <c r="AF113" s="108"/>
      <c r="AG113" s="108"/>
      <c r="AH113" s="108"/>
      <c r="AI113" s="108"/>
      <c r="AJ113" s="108"/>
      <c r="AK113" s="108"/>
      <c r="AL113" s="108"/>
      <c r="AM113" s="108"/>
      <c r="AN113" s="108"/>
      <c r="AO113" s="108"/>
      <c r="AP113" s="108"/>
      <c r="AQ113" s="108"/>
      <c r="AR113" s="108"/>
      <c r="AS113" s="108"/>
      <c r="AT113" s="108"/>
      <c r="AU113" s="108"/>
      <c r="AV113" s="109"/>
      <c r="AW113" s="109"/>
      <c r="AX113" s="109"/>
      <c r="AY113" s="108"/>
      <c r="AZ113" s="107"/>
      <c r="BA113" s="107"/>
      <c r="BB113" s="107"/>
      <c r="BC113" s="108"/>
      <c r="BD113" s="108"/>
    </row>
    <row r="114" spans="1:56" x14ac:dyDescent="0.2">
      <c r="A114" s="107"/>
      <c r="B114" s="107"/>
      <c r="C114" s="107"/>
      <c r="D114" s="107"/>
      <c r="E114" s="108"/>
      <c r="F114" s="107"/>
      <c r="G114" s="107"/>
      <c r="H114" s="107"/>
      <c r="I114" s="107"/>
      <c r="J114" s="107"/>
      <c r="K114" s="107"/>
      <c r="L114" s="109"/>
      <c r="M114" s="109"/>
      <c r="N114" s="109"/>
      <c r="O114" s="109"/>
      <c r="P114" s="109"/>
      <c r="Q114" s="109"/>
      <c r="R114" s="109"/>
      <c r="S114" s="109"/>
      <c r="T114" s="109"/>
      <c r="U114" s="109"/>
      <c r="V114" s="108"/>
      <c r="W114" s="108"/>
      <c r="X114" s="108"/>
      <c r="Y114" s="108"/>
      <c r="Z114" s="108"/>
      <c r="AA114" s="108"/>
      <c r="AB114" s="108"/>
      <c r="AC114" s="108"/>
      <c r="AD114" s="108"/>
      <c r="AE114" s="108"/>
      <c r="AF114" s="108"/>
      <c r="AG114" s="108"/>
      <c r="AH114" s="108"/>
      <c r="AI114" s="108"/>
      <c r="AJ114" s="108"/>
      <c r="AK114" s="108"/>
      <c r="AL114" s="108"/>
      <c r="AM114" s="108"/>
      <c r="AN114" s="108"/>
      <c r="AO114" s="108"/>
      <c r="AP114" s="108"/>
      <c r="AQ114" s="108"/>
      <c r="AR114" s="108"/>
      <c r="AS114" s="108"/>
      <c r="AT114" s="108"/>
      <c r="AU114" s="108"/>
      <c r="AV114" s="109"/>
      <c r="AW114" s="109"/>
      <c r="AX114" s="109"/>
      <c r="AY114" s="108"/>
      <c r="AZ114" s="107"/>
      <c r="BA114" s="107"/>
      <c r="BB114" s="107"/>
      <c r="BC114" s="108"/>
      <c r="BD114" s="108"/>
    </row>
    <row r="115" spans="1:56" x14ac:dyDescent="0.2">
      <c r="A115" s="107"/>
      <c r="B115" s="107"/>
      <c r="C115" s="107"/>
      <c r="D115" s="107"/>
      <c r="E115" s="108"/>
      <c r="F115" s="107"/>
      <c r="G115" s="107"/>
      <c r="H115" s="107"/>
      <c r="I115" s="107"/>
      <c r="J115" s="107"/>
      <c r="K115" s="107"/>
      <c r="L115" s="109"/>
      <c r="M115" s="109"/>
      <c r="N115" s="109"/>
      <c r="O115" s="109"/>
      <c r="P115" s="109"/>
      <c r="Q115" s="109"/>
      <c r="R115" s="109"/>
      <c r="S115" s="109"/>
      <c r="T115" s="109"/>
      <c r="U115" s="109"/>
      <c r="V115" s="108"/>
      <c r="W115" s="108"/>
      <c r="X115" s="108"/>
      <c r="Y115" s="108"/>
      <c r="Z115" s="108"/>
      <c r="AA115" s="108"/>
      <c r="AB115" s="108"/>
      <c r="AC115" s="108"/>
      <c r="AD115" s="108"/>
      <c r="AE115" s="108"/>
      <c r="AF115" s="108"/>
      <c r="AG115" s="108"/>
      <c r="AH115" s="108"/>
      <c r="AI115" s="108"/>
      <c r="AJ115" s="108"/>
      <c r="AK115" s="108"/>
      <c r="AL115" s="108"/>
      <c r="AM115" s="108"/>
      <c r="AN115" s="108"/>
      <c r="AO115" s="108"/>
      <c r="AP115" s="108"/>
      <c r="AQ115" s="108"/>
      <c r="AR115" s="108"/>
      <c r="AS115" s="108"/>
      <c r="AT115" s="108"/>
      <c r="AU115" s="108"/>
      <c r="AV115" s="109"/>
      <c r="AW115" s="109"/>
      <c r="AX115" s="109"/>
      <c r="AY115" s="108"/>
      <c r="AZ115" s="107"/>
      <c r="BA115" s="107"/>
      <c r="BB115" s="107"/>
      <c r="BC115" s="108"/>
      <c r="BD115" s="108"/>
    </row>
    <row r="116" spans="1:56" x14ac:dyDescent="0.2">
      <c r="A116" s="107"/>
      <c r="B116" s="107"/>
      <c r="C116" s="107"/>
      <c r="D116" s="107"/>
      <c r="E116" s="108"/>
      <c r="F116" s="107"/>
      <c r="G116" s="107"/>
      <c r="H116" s="107"/>
      <c r="I116" s="107"/>
      <c r="J116" s="107"/>
      <c r="K116" s="107"/>
      <c r="L116" s="109"/>
      <c r="M116" s="109"/>
      <c r="N116" s="109"/>
      <c r="O116" s="109"/>
      <c r="P116" s="109"/>
      <c r="Q116" s="109"/>
      <c r="R116" s="109"/>
      <c r="S116" s="109"/>
      <c r="T116" s="109"/>
      <c r="U116" s="109"/>
      <c r="V116" s="108"/>
      <c r="W116" s="108"/>
      <c r="X116" s="108"/>
      <c r="Y116" s="108"/>
      <c r="Z116" s="108"/>
      <c r="AA116" s="108"/>
      <c r="AB116" s="108"/>
      <c r="AC116" s="108"/>
      <c r="AD116" s="108"/>
      <c r="AE116" s="108"/>
      <c r="AF116" s="108"/>
      <c r="AG116" s="108"/>
      <c r="AH116" s="108"/>
      <c r="AI116" s="108"/>
      <c r="AJ116" s="108"/>
      <c r="AK116" s="108"/>
      <c r="AL116" s="108"/>
      <c r="AM116" s="108"/>
      <c r="AN116" s="108"/>
      <c r="AO116" s="108"/>
      <c r="AP116" s="108"/>
      <c r="AQ116" s="108"/>
      <c r="AR116" s="108"/>
      <c r="AS116" s="108"/>
      <c r="AT116" s="108"/>
      <c r="AU116" s="108"/>
      <c r="AV116" s="109"/>
      <c r="AW116" s="109"/>
      <c r="AX116" s="109"/>
      <c r="AY116" s="108"/>
      <c r="AZ116" s="107"/>
      <c r="BA116" s="107"/>
      <c r="BB116" s="107"/>
      <c r="BC116" s="108"/>
      <c r="BD116" s="108"/>
    </row>
    <row r="117" spans="1:56" x14ac:dyDescent="0.2">
      <c r="A117" s="107"/>
      <c r="B117" s="107"/>
      <c r="C117" s="107"/>
      <c r="D117" s="107"/>
      <c r="E117" s="108"/>
      <c r="F117" s="107"/>
      <c r="G117" s="107"/>
      <c r="H117" s="107"/>
      <c r="I117" s="107"/>
      <c r="J117" s="107"/>
      <c r="K117" s="107"/>
      <c r="L117" s="109"/>
      <c r="M117" s="109"/>
      <c r="N117" s="109"/>
      <c r="O117" s="109"/>
      <c r="P117" s="109"/>
      <c r="Q117" s="109"/>
      <c r="R117" s="109"/>
      <c r="S117" s="109"/>
      <c r="T117" s="109"/>
      <c r="U117" s="109"/>
      <c r="V117" s="108"/>
      <c r="W117" s="108"/>
      <c r="X117" s="108"/>
      <c r="Y117" s="108"/>
      <c r="Z117" s="108"/>
      <c r="AA117" s="108"/>
      <c r="AB117" s="108"/>
      <c r="AC117" s="108"/>
      <c r="AD117" s="108"/>
      <c r="AE117" s="108"/>
      <c r="AF117" s="108"/>
      <c r="AG117" s="108"/>
      <c r="AH117" s="108"/>
      <c r="AI117" s="108"/>
      <c r="AJ117" s="108"/>
      <c r="AK117" s="108"/>
      <c r="AL117" s="108"/>
      <c r="AM117" s="108"/>
      <c r="AN117" s="108"/>
      <c r="AO117" s="108"/>
      <c r="AP117" s="108"/>
      <c r="AQ117" s="108"/>
      <c r="AR117" s="108"/>
      <c r="AS117" s="108"/>
      <c r="AT117" s="108"/>
      <c r="AU117" s="108"/>
      <c r="AV117" s="109"/>
      <c r="AW117" s="109"/>
      <c r="AX117" s="109"/>
      <c r="AY117" s="108"/>
      <c r="AZ117" s="107"/>
      <c r="BA117" s="107"/>
      <c r="BB117" s="107"/>
      <c r="BC117" s="108"/>
      <c r="BD117" s="108"/>
    </row>
    <row r="118" spans="1:56" x14ac:dyDescent="0.2">
      <c r="A118" s="107"/>
      <c r="B118" s="107"/>
      <c r="C118" s="107"/>
      <c r="D118" s="107"/>
      <c r="E118" s="108"/>
      <c r="F118" s="107"/>
      <c r="G118" s="107"/>
      <c r="H118" s="107"/>
      <c r="I118" s="107"/>
      <c r="J118" s="107"/>
      <c r="K118" s="107"/>
      <c r="L118" s="109"/>
      <c r="M118" s="109"/>
      <c r="N118" s="109"/>
      <c r="O118" s="109"/>
      <c r="P118" s="109"/>
      <c r="Q118" s="109"/>
      <c r="R118" s="109"/>
      <c r="S118" s="109"/>
      <c r="T118" s="109"/>
      <c r="U118" s="109"/>
      <c r="V118" s="108"/>
      <c r="W118" s="108"/>
      <c r="X118" s="108"/>
      <c r="Y118" s="108"/>
      <c r="Z118" s="108"/>
      <c r="AA118" s="108"/>
      <c r="AB118" s="108"/>
      <c r="AC118" s="108"/>
      <c r="AD118" s="108"/>
      <c r="AE118" s="108"/>
      <c r="AF118" s="108"/>
      <c r="AG118" s="108"/>
      <c r="AH118" s="108"/>
      <c r="AI118" s="108"/>
      <c r="AJ118" s="108"/>
      <c r="AK118" s="108"/>
      <c r="AL118" s="108"/>
      <c r="AM118" s="108"/>
      <c r="AN118" s="108"/>
      <c r="AO118" s="108"/>
      <c r="AP118" s="108"/>
      <c r="AQ118" s="108"/>
      <c r="AR118" s="108"/>
      <c r="AS118" s="108"/>
      <c r="AT118" s="108"/>
      <c r="AU118" s="108"/>
      <c r="AV118" s="109"/>
      <c r="AW118" s="109"/>
      <c r="AX118" s="109"/>
      <c r="AY118" s="108"/>
      <c r="AZ118" s="107"/>
      <c r="BA118" s="107"/>
      <c r="BB118" s="107"/>
      <c r="BC118" s="108"/>
      <c r="BD118" s="108"/>
    </row>
    <row r="119" spans="1:56" x14ac:dyDescent="0.2">
      <c r="A119" s="107"/>
      <c r="B119" s="107"/>
      <c r="C119" s="107"/>
      <c r="D119" s="107"/>
      <c r="E119" s="108"/>
      <c r="F119" s="107"/>
      <c r="G119" s="107"/>
      <c r="H119" s="107"/>
      <c r="I119" s="107"/>
      <c r="J119" s="107"/>
      <c r="K119" s="107"/>
      <c r="L119" s="109"/>
      <c r="M119" s="109"/>
      <c r="N119" s="109"/>
      <c r="O119" s="109"/>
      <c r="P119" s="109"/>
      <c r="Q119" s="109"/>
      <c r="R119" s="109"/>
      <c r="S119" s="109"/>
      <c r="T119" s="109"/>
      <c r="U119" s="109"/>
      <c r="V119" s="108"/>
      <c r="W119" s="108"/>
      <c r="X119" s="108"/>
      <c r="Y119" s="108"/>
      <c r="Z119" s="108"/>
      <c r="AA119" s="108"/>
      <c r="AB119" s="108"/>
      <c r="AC119" s="108"/>
      <c r="AD119" s="108"/>
      <c r="AE119" s="108"/>
      <c r="AF119" s="108"/>
      <c r="AG119" s="108"/>
      <c r="AH119" s="108"/>
      <c r="AI119" s="108"/>
      <c r="AJ119" s="108"/>
      <c r="AK119" s="108"/>
      <c r="AL119" s="108"/>
      <c r="AM119" s="108"/>
      <c r="AN119" s="108"/>
      <c r="AO119" s="108"/>
      <c r="AP119" s="108"/>
      <c r="AQ119" s="108"/>
      <c r="AR119" s="108"/>
      <c r="AS119" s="108"/>
      <c r="AT119" s="108"/>
      <c r="AU119" s="108"/>
      <c r="AV119" s="109"/>
      <c r="AW119" s="109"/>
      <c r="AX119" s="109"/>
      <c r="AY119" s="108"/>
      <c r="AZ119" s="107"/>
      <c r="BA119" s="107"/>
      <c r="BB119" s="107"/>
      <c r="BC119" s="108"/>
      <c r="BD119" s="108"/>
    </row>
    <row r="120" spans="1:56" x14ac:dyDescent="0.2">
      <c r="A120" s="107"/>
      <c r="B120" s="107"/>
      <c r="C120" s="107"/>
      <c r="D120" s="107"/>
      <c r="E120" s="108"/>
      <c r="F120" s="107"/>
      <c r="G120" s="107"/>
      <c r="H120" s="107"/>
      <c r="I120" s="107"/>
      <c r="J120" s="107"/>
      <c r="K120" s="107"/>
      <c r="L120" s="109"/>
      <c r="M120" s="109"/>
      <c r="N120" s="109"/>
      <c r="O120" s="109"/>
      <c r="P120" s="109"/>
      <c r="Q120" s="109"/>
      <c r="R120" s="109"/>
      <c r="S120" s="109"/>
      <c r="T120" s="109"/>
      <c r="U120" s="109"/>
      <c r="V120" s="108"/>
      <c r="W120" s="108"/>
      <c r="X120" s="108"/>
      <c r="Y120" s="108"/>
      <c r="Z120" s="108"/>
      <c r="AA120" s="108"/>
      <c r="AB120" s="108"/>
      <c r="AC120" s="108"/>
      <c r="AD120" s="108"/>
      <c r="AE120" s="108"/>
      <c r="AF120" s="108"/>
      <c r="AG120" s="108"/>
      <c r="AH120" s="108"/>
      <c r="AI120" s="108"/>
      <c r="AJ120" s="108"/>
      <c r="AK120" s="108"/>
      <c r="AL120" s="108"/>
      <c r="AM120" s="108"/>
      <c r="AN120" s="108"/>
      <c r="AO120" s="108"/>
      <c r="AP120" s="108"/>
      <c r="AQ120" s="108"/>
      <c r="AR120" s="108"/>
      <c r="AS120" s="108"/>
      <c r="AT120" s="108"/>
      <c r="AU120" s="108"/>
      <c r="AV120" s="109"/>
      <c r="AW120" s="109"/>
      <c r="AX120" s="109"/>
      <c r="AY120" s="108"/>
      <c r="AZ120" s="107"/>
      <c r="BA120" s="107"/>
      <c r="BB120" s="107"/>
      <c r="BC120" s="108"/>
      <c r="BD120" s="108"/>
    </row>
  </sheetData>
  <sheetProtection formatCells="0" formatColumns="0" formatRows="0" insertRows="0" deleteRows="0" sort="0" autoFilter="0" pivotTables="0"/>
  <mergeCells count="102">
    <mergeCell ref="B26:H26"/>
    <mergeCell ref="I26:U26"/>
    <mergeCell ref="V26:AP26"/>
    <mergeCell ref="AR26:AW26"/>
    <mergeCell ref="B27:H27"/>
    <mergeCell ref="I27:U27"/>
    <mergeCell ref="V27:AP27"/>
    <mergeCell ref="AR27:AW27"/>
    <mergeCell ref="AR23:AW23"/>
    <mergeCell ref="B24:H24"/>
    <mergeCell ref="I24:U24"/>
    <mergeCell ref="V24:AP24"/>
    <mergeCell ref="AR24:AW24"/>
    <mergeCell ref="B25:H25"/>
    <mergeCell ref="I25:U25"/>
    <mergeCell ref="V25:AP25"/>
    <mergeCell ref="AR25:AW25"/>
    <mergeCell ref="B20:D20"/>
    <mergeCell ref="F20:H20"/>
    <mergeCell ref="I20:K20"/>
    <mergeCell ref="S20:U20"/>
    <mergeCell ref="AZ20:BB20"/>
    <mergeCell ref="B22:U22"/>
    <mergeCell ref="AY22:BD25"/>
    <mergeCell ref="B23:H23"/>
    <mergeCell ref="I23:U23"/>
    <mergeCell ref="V23:AP23"/>
    <mergeCell ref="B18:D18"/>
    <mergeCell ref="F18:H18"/>
    <mergeCell ref="I18:K18"/>
    <mergeCell ref="AZ18:BB18"/>
    <mergeCell ref="B19:D19"/>
    <mergeCell ref="F19:H19"/>
    <mergeCell ref="I19:K19"/>
    <mergeCell ref="S19:U19"/>
    <mergeCell ref="AZ19:BB19"/>
    <mergeCell ref="B16:D16"/>
    <mergeCell ref="F16:H16"/>
    <mergeCell ref="I16:K16"/>
    <mergeCell ref="S16:U16"/>
    <mergeCell ref="AZ16:BB16"/>
    <mergeCell ref="B17:D17"/>
    <mergeCell ref="F17:H17"/>
    <mergeCell ref="I17:K17"/>
    <mergeCell ref="S17:U17"/>
    <mergeCell ref="AZ17:BB17"/>
    <mergeCell ref="B14:D14"/>
    <mergeCell ref="F14:H14"/>
    <mergeCell ref="I14:K14"/>
    <mergeCell ref="S14:U14"/>
    <mergeCell ref="AZ14:BB14"/>
    <mergeCell ref="B15:D15"/>
    <mergeCell ref="F15:H15"/>
    <mergeCell ref="I15:K15"/>
    <mergeCell ref="S15:U15"/>
    <mergeCell ref="AZ15:BB15"/>
    <mergeCell ref="B12:D12"/>
    <mergeCell ref="F12:H12"/>
    <mergeCell ref="I12:K12"/>
    <mergeCell ref="S12:U12"/>
    <mergeCell ref="AZ12:BB12"/>
    <mergeCell ref="B13:D13"/>
    <mergeCell ref="F13:H13"/>
    <mergeCell ref="I13:K13"/>
    <mergeCell ref="S13:U13"/>
    <mergeCell ref="AZ13:BB13"/>
    <mergeCell ref="B10:D10"/>
    <mergeCell ref="F10:H10"/>
    <mergeCell ref="I10:K10"/>
    <mergeCell ref="S10:U10"/>
    <mergeCell ref="AZ10:BB10"/>
    <mergeCell ref="B11:D11"/>
    <mergeCell ref="F11:H11"/>
    <mergeCell ref="I11:K11"/>
    <mergeCell ref="S11:U11"/>
    <mergeCell ref="AZ11:BB11"/>
    <mergeCell ref="B8:K8"/>
    <mergeCell ref="L8:R8"/>
    <mergeCell ref="S8:AX8"/>
    <mergeCell ref="AY8:BD8"/>
    <mergeCell ref="B9:D9"/>
    <mergeCell ref="F9:H9"/>
    <mergeCell ref="I9:K9"/>
    <mergeCell ref="S9:U9"/>
    <mergeCell ref="AZ9:BB9"/>
    <mergeCell ref="AA4:AU4"/>
    <mergeCell ref="B6:C6"/>
    <mergeCell ref="D6:H6"/>
    <mergeCell ref="I6:K6"/>
    <mergeCell ref="L6:U6"/>
    <mergeCell ref="V6:Z6"/>
    <mergeCell ref="AA6:AX6"/>
    <mergeCell ref="B1:AU1"/>
    <mergeCell ref="AV1:AX4"/>
    <mergeCell ref="BB1:BD2"/>
    <mergeCell ref="B2:AU2"/>
    <mergeCell ref="B3:D3"/>
    <mergeCell ref="E3:Z3"/>
    <mergeCell ref="AA3:AU3"/>
    <mergeCell ref="BB3:BD4"/>
    <mergeCell ref="B4:D4"/>
    <mergeCell ref="E4:Z4"/>
  </mergeCells>
  <dataValidations count="7">
    <dataValidation type="list" allowBlank="1" showInputMessage="1" showErrorMessage="1" sqref="AY10:AY20 KU10:KU20 UQ10:UQ20 AEM10:AEM20 AOI10:AOI20 AYE10:AYE20 BIA10:BIA20 BRW10:BRW20 CBS10:CBS20 CLO10:CLO20 CVK10:CVK20 DFG10:DFG20 DPC10:DPC20 DYY10:DYY20 EIU10:EIU20 ESQ10:ESQ20 FCM10:FCM20 FMI10:FMI20 FWE10:FWE20 GGA10:GGA20 GPW10:GPW20 GZS10:GZS20 HJO10:HJO20 HTK10:HTK20 IDG10:IDG20 INC10:INC20 IWY10:IWY20 JGU10:JGU20 JQQ10:JQQ20 KAM10:KAM20 KKI10:KKI20 KUE10:KUE20 LEA10:LEA20 LNW10:LNW20 LXS10:LXS20 MHO10:MHO20 MRK10:MRK20 NBG10:NBG20 NLC10:NLC20 NUY10:NUY20 OEU10:OEU20 OOQ10:OOQ20 OYM10:OYM20 PII10:PII20 PSE10:PSE20 QCA10:QCA20 QLW10:QLW20 QVS10:QVS20 RFO10:RFO20 RPK10:RPK20 RZG10:RZG20 SJC10:SJC20 SSY10:SSY20 TCU10:TCU20 TMQ10:TMQ20 TWM10:TWM20 UGI10:UGI20 UQE10:UQE20 VAA10:VAA20 VJW10:VJW20 VTS10:VTS20 WDO10:WDO20 WNK10:WNK20 WXG10:WXG20 AY65546:AY65556 KU65546:KU65556 UQ65546:UQ65556 AEM65546:AEM65556 AOI65546:AOI65556 AYE65546:AYE65556 BIA65546:BIA65556 BRW65546:BRW65556 CBS65546:CBS65556 CLO65546:CLO65556 CVK65546:CVK65556 DFG65546:DFG65556 DPC65546:DPC65556 DYY65546:DYY65556 EIU65546:EIU65556 ESQ65546:ESQ65556 FCM65546:FCM65556 FMI65546:FMI65556 FWE65546:FWE65556 GGA65546:GGA65556 GPW65546:GPW65556 GZS65546:GZS65556 HJO65546:HJO65556 HTK65546:HTK65556 IDG65546:IDG65556 INC65546:INC65556 IWY65546:IWY65556 JGU65546:JGU65556 JQQ65546:JQQ65556 KAM65546:KAM65556 KKI65546:KKI65556 KUE65546:KUE65556 LEA65546:LEA65556 LNW65546:LNW65556 LXS65546:LXS65556 MHO65546:MHO65556 MRK65546:MRK65556 NBG65546:NBG65556 NLC65546:NLC65556 NUY65546:NUY65556 OEU65546:OEU65556 OOQ65546:OOQ65556 OYM65546:OYM65556 PII65546:PII65556 PSE65546:PSE65556 QCA65546:QCA65556 QLW65546:QLW65556 QVS65546:QVS65556 RFO65546:RFO65556 RPK65546:RPK65556 RZG65546:RZG65556 SJC65546:SJC65556 SSY65546:SSY65556 TCU65546:TCU65556 TMQ65546:TMQ65556 TWM65546:TWM65556 UGI65546:UGI65556 UQE65546:UQE65556 VAA65546:VAA65556 VJW65546:VJW65556 VTS65546:VTS65556 WDO65546:WDO65556 WNK65546:WNK65556 WXG65546:WXG65556 AY131082:AY131092 KU131082:KU131092 UQ131082:UQ131092 AEM131082:AEM131092 AOI131082:AOI131092 AYE131082:AYE131092 BIA131082:BIA131092 BRW131082:BRW131092 CBS131082:CBS131092 CLO131082:CLO131092 CVK131082:CVK131092 DFG131082:DFG131092 DPC131082:DPC131092 DYY131082:DYY131092 EIU131082:EIU131092 ESQ131082:ESQ131092 FCM131082:FCM131092 FMI131082:FMI131092 FWE131082:FWE131092 GGA131082:GGA131092 GPW131082:GPW131092 GZS131082:GZS131092 HJO131082:HJO131092 HTK131082:HTK131092 IDG131082:IDG131092 INC131082:INC131092 IWY131082:IWY131092 JGU131082:JGU131092 JQQ131082:JQQ131092 KAM131082:KAM131092 KKI131082:KKI131092 KUE131082:KUE131092 LEA131082:LEA131092 LNW131082:LNW131092 LXS131082:LXS131092 MHO131082:MHO131092 MRK131082:MRK131092 NBG131082:NBG131092 NLC131082:NLC131092 NUY131082:NUY131092 OEU131082:OEU131092 OOQ131082:OOQ131092 OYM131082:OYM131092 PII131082:PII131092 PSE131082:PSE131092 QCA131082:QCA131092 QLW131082:QLW131092 QVS131082:QVS131092 RFO131082:RFO131092 RPK131082:RPK131092 RZG131082:RZG131092 SJC131082:SJC131092 SSY131082:SSY131092 TCU131082:TCU131092 TMQ131082:TMQ131092 TWM131082:TWM131092 UGI131082:UGI131092 UQE131082:UQE131092 VAA131082:VAA131092 VJW131082:VJW131092 VTS131082:VTS131092 WDO131082:WDO131092 WNK131082:WNK131092 WXG131082:WXG131092 AY196618:AY196628 KU196618:KU196628 UQ196618:UQ196628 AEM196618:AEM196628 AOI196618:AOI196628 AYE196618:AYE196628 BIA196618:BIA196628 BRW196618:BRW196628 CBS196618:CBS196628 CLO196618:CLO196628 CVK196618:CVK196628 DFG196618:DFG196628 DPC196618:DPC196628 DYY196618:DYY196628 EIU196618:EIU196628 ESQ196618:ESQ196628 FCM196618:FCM196628 FMI196618:FMI196628 FWE196618:FWE196628 GGA196618:GGA196628 GPW196618:GPW196628 GZS196618:GZS196628 HJO196618:HJO196628 HTK196618:HTK196628 IDG196618:IDG196628 INC196618:INC196628 IWY196618:IWY196628 JGU196618:JGU196628 JQQ196618:JQQ196628 KAM196618:KAM196628 KKI196618:KKI196628 KUE196618:KUE196628 LEA196618:LEA196628 LNW196618:LNW196628 LXS196618:LXS196628 MHO196618:MHO196628 MRK196618:MRK196628 NBG196618:NBG196628 NLC196618:NLC196628 NUY196618:NUY196628 OEU196618:OEU196628 OOQ196618:OOQ196628 OYM196618:OYM196628 PII196618:PII196628 PSE196618:PSE196628 QCA196618:QCA196628 QLW196618:QLW196628 QVS196618:QVS196628 RFO196618:RFO196628 RPK196618:RPK196628 RZG196618:RZG196628 SJC196618:SJC196628 SSY196618:SSY196628 TCU196618:TCU196628 TMQ196618:TMQ196628 TWM196618:TWM196628 UGI196618:UGI196628 UQE196618:UQE196628 VAA196618:VAA196628 VJW196618:VJW196628 VTS196618:VTS196628 WDO196618:WDO196628 WNK196618:WNK196628 WXG196618:WXG196628 AY262154:AY262164 KU262154:KU262164 UQ262154:UQ262164 AEM262154:AEM262164 AOI262154:AOI262164 AYE262154:AYE262164 BIA262154:BIA262164 BRW262154:BRW262164 CBS262154:CBS262164 CLO262154:CLO262164 CVK262154:CVK262164 DFG262154:DFG262164 DPC262154:DPC262164 DYY262154:DYY262164 EIU262154:EIU262164 ESQ262154:ESQ262164 FCM262154:FCM262164 FMI262154:FMI262164 FWE262154:FWE262164 GGA262154:GGA262164 GPW262154:GPW262164 GZS262154:GZS262164 HJO262154:HJO262164 HTK262154:HTK262164 IDG262154:IDG262164 INC262154:INC262164 IWY262154:IWY262164 JGU262154:JGU262164 JQQ262154:JQQ262164 KAM262154:KAM262164 KKI262154:KKI262164 KUE262154:KUE262164 LEA262154:LEA262164 LNW262154:LNW262164 LXS262154:LXS262164 MHO262154:MHO262164 MRK262154:MRK262164 NBG262154:NBG262164 NLC262154:NLC262164 NUY262154:NUY262164 OEU262154:OEU262164 OOQ262154:OOQ262164 OYM262154:OYM262164 PII262154:PII262164 PSE262154:PSE262164 QCA262154:QCA262164 QLW262154:QLW262164 QVS262154:QVS262164 RFO262154:RFO262164 RPK262154:RPK262164 RZG262154:RZG262164 SJC262154:SJC262164 SSY262154:SSY262164 TCU262154:TCU262164 TMQ262154:TMQ262164 TWM262154:TWM262164 UGI262154:UGI262164 UQE262154:UQE262164 VAA262154:VAA262164 VJW262154:VJW262164 VTS262154:VTS262164 WDO262154:WDO262164 WNK262154:WNK262164 WXG262154:WXG262164 AY327690:AY327700 KU327690:KU327700 UQ327690:UQ327700 AEM327690:AEM327700 AOI327690:AOI327700 AYE327690:AYE327700 BIA327690:BIA327700 BRW327690:BRW327700 CBS327690:CBS327700 CLO327690:CLO327700 CVK327690:CVK327700 DFG327690:DFG327700 DPC327690:DPC327700 DYY327690:DYY327700 EIU327690:EIU327700 ESQ327690:ESQ327700 FCM327690:FCM327700 FMI327690:FMI327700 FWE327690:FWE327700 GGA327690:GGA327700 GPW327690:GPW327700 GZS327690:GZS327700 HJO327690:HJO327700 HTK327690:HTK327700 IDG327690:IDG327700 INC327690:INC327700 IWY327690:IWY327700 JGU327690:JGU327700 JQQ327690:JQQ327700 KAM327690:KAM327700 KKI327690:KKI327700 KUE327690:KUE327700 LEA327690:LEA327700 LNW327690:LNW327700 LXS327690:LXS327700 MHO327690:MHO327700 MRK327690:MRK327700 NBG327690:NBG327700 NLC327690:NLC327700 NUY327690:NUY327700 OEU327690:OEU327700 OOQ327690:OOQ327700 OYM327690:OYM327700 PII327690:PII327700 PSE327690:PSE327700 QCA327690:QCA327700 QLW327690:QLW327700 QVS327690:QVS327700 RFO327690:RFO327700 RPK327690:RPK327700 RZG327690:RZG327700 SJC327690:SJC327700 SSY327690:SSY327700 TCU327690:TCU327700 TMQ327690:TMQ327700 TWM327690:TWM327700 UGI327690:UGI327700 UQE327690:UQE327700 VAA327690:VAA327700 VJW327690:VJW327700 VTS327690:VTS327700 WDO327690:WDO327700 WNK327690:WNK327700 WXG327690:WXG327700 AY393226:AY393236 KU393226:KU393236 UQ393226:UQ393236 AEM393226:AEM393236 AOI393226:AOI393236 AYE393226:AYE393236 BIA393226:BIA393236 BRW393226:BRW393236 CBS393226:CBS393236 CLO393226:CLO393236 CVK393226:CVK393236 DFG393226:DFG393236 DPC393226:DPC393236 DYY393226:DYY393236 EIU393226:EIU393236 ESQ393226:ESQ393236 FCM393226:FCM393236 FMI393226:FMI393236 FWE393226:FWE393236 GGA393226:GGA393236 GPW393226:GPW393236 GZS393226:GZS393236 HJO393226:HJO393236 HTK393226:HTK393236 IDG393226:IDG393236 INC393226:INC393236 IWY393226:IWY393236 JGU393226:JGU393236 JQQ393226:JQQ393236 KAM393226:KAM393236 KKI393226:KKI393236 KUE393226:KUE393236 LEA393226:LEA393236 LNW393226:LNW393236 LXS393226:LXS393236 MHO393226:MHO393236 MRK393226:MRK393236 NBG393226:NBG393236 NLC393226:NLC393236 NUY393226:NUY393236 OEU393226:OEU393236 OOQ393226:OOQ393236 OYM393226:OYM393236 PII393226:PII393236 PSE393226:PSE393236 QCA393226:QCA393236 QLW393226:QLW393236 QVS393226:QVS393236 RFO393226:RFO393236 RPK393226:RPK393236 RZG393226:RZG393236 SJC393226:SJC393236 SSY393226:SSY393236 TCU393226:TCU393236 TMQ393226:TMQ393236 TWM393226:TWM393236 UGI393226:UGI393236 UQE393226:UQE393236 VAA393226:VAA393236 VJW393226:VJW393236 VTS393226:VTS393236 WDO393226:WDO393236 WNK393226:WNK393236 WXG393226:WXG393236 AY458762:AY458772 KU458762:KU458772 UQ458762:UQ458772 AEM458762:AEM458772 AOI458762:AOI458772 AYE458762:AYE458772 BIA458762:BIA458772 BRW458762:BRW458772 CBS458762:CBS458772 CLO458762:CLO458772 CVK458762:CVK458772 DFG458762:DFG458772 DPC458762:DPC458772 DYY458762:DYY458772 EIU458762:EIU458772 ESQ458762:ESQ458772 FCM458762:FCM458772 FMI458762:FMI458772 FWE458762:FWE458772 GGA458762:GGA458772 GPW458762:GPW458772 GZS458762:GZS458772 HJO458762:HJO458772 HTK458762:HTK458772 IDG458762:IDG458772 INC458762:INC458772 IWY458762:IWY458772 JGU458762:JGU458772 JQQ458762:JQQ458772 KAM458762:KAM458772 KKI458762:KKI458772 KUE458762:KUE458772 LEA458762:LEA458772 LNW458762:LNW458772 LXS458762:LXS458772 MHO458762:MHO458772 MRK458762:MRK458772 NBG458762:NBG458772 NLC458762:NLC458772 NUY458762:NUY458772 OEU458762:OEU458772 OOQ458762:OOQ458772 OYM458762:OYM458772 PII458762:PII458772 PSE458762:PSE458772 QCA458762:QCA458772 QLW458762:QLW458772 QVS458762:QVS458772 RFO458762:RFO458772 RPK458762:RPK458772 RZG458762:RZG458772 SJC458762:SJC458772 SSY458762:SSY458772 TCU458762:TCU458772 TMQ458762:TMQ458772 TWM458762:TWM458772 UGI458762:UGI458772 UQE458762:UQE458772 VAA458762:VAA458772 VJW458762:VJW458772 VTS458762:VTS458772 WDO458762:WDO458772 WNK458762:WNK458772 WXG458762:WXG458772 AY524298:AY524308 KU524298:KU524308 UQ524298:UQ524308 AEM524298:AEM524308 AOI524298:AOI524308 AYE524298:AYE524308 BIA524298:BIA524308 BRW524298:BRW524308 CBS524298:CBS524308 CLO524298:CLO524308 CVK524298:CVK524308 DFG524298:DFG524308 DPC524298:DPC524308 DYY524298:DYY524308 EIU524298:EIU524308 ESQ524298:ESQ524308 FCM524298:FCM524308 FMI524298:FMI524308 FWE524298:FWE524308 GGA524298:GGA524308 GPW524298:GPW524308 GZS524298:GZS524308 HJO524298:HJO524308 HTK524298:HTK524308 IDG524298:IDG524308 INC524298:INC524308 IWY524298:IWY524308 JGU524298:JGU524308 JQQ524298:JQQ524308 KAM524298:KAM524308 KKI524298:KKI524308 KUE524298:KUE524308 LEA524298:LEA524308 LNW524298:LNW524308 LXS524298:LXS524308 MHO524298:MHO524308 MRK524298:MRK524308 NBG524298:NBG524308 NLC524298:NLC524308 NUY524298:NUY524308 OEU524298:OEU524308 OOQ524298:OOQ524308 OYM524298:OYM524308 PII524298:PII524308 PSE524298:PSE524308 QCA524298:QCA524308 QLW524298:QLW524308 QVS524298:QVS524308 RFO524298:RFO524308 RPK524298:RPK524308 RZG524298:RZG524308 SJC524298:SJC524308 SSY524298:SSY524308 TCU524298:TCU524308 TMQ524298:TMQ524308 TWM524298:TWM524308 UGI524298:UGI524308 UQE524298:UQE524308 VAA524298:VAA524308 VJW524298:VJW524308 VTS524298:VTS524308 WDO524298:WDO524308 WNK524298:WNK524308 WXG524298:WXG524308 AY589834:AY589844 KU589834:KU589844 UQ589834:UQ589844 AEM589834:AEM589844 AOI589834:AOI589844 AYE589834:AYE589844 BIA589834:BIA589844 BRW589834:BRW589844 CBS589834:CBS589844 CLO589834:CLO589844 CVK589834:CVK589844 DFG589834:DFG589844 DPC589834:DPC589844 DYY589834:DYY589844 EIU589834:EIU589844 ESQ589834:ESQ589844 FCM589834:FCM589844 FMI589834:FMI589844 FWE589834:FWE589844 GGA589834:GGA589844 GPW589834:GPW589844 GZS589834:GZS589844 HJO589834:HJO589844 HTK589834:HTK589844 IDG589834:IDG589844 INC589834:INC589844 IWY589834:IWY589844 JGU589834:JGU589844 JQQ589834:JQQ589844 KAM589834:KAM589844 KKI589834:KKI589844 KUE589834:KUE589844 LEA589834:LEA589844 LNW589834:LNW589844 LXS589834:LXS589844 MHO589834:MHO589844 MRK589834:MRK589844 NBG589834:NBG589844 NLC589834:NLC589844 NUY589834:NUY589844 OEU589834:OEU589844 OOQ589834:OOQ589844 OYM589834:OYM589844 PII589834:PII589844 PSE589834:PSE589844 QCA589834:QCA589844 QLW589834:QLW589844 QVS589834:QVS589844 RFO589834:RFO589844 RPK589834:RPK589844 RZG589834:RZG589844 SJC589834:SJC589844 SSY589834:SSY589844 TCU589834:TCU589844 TMQ589834:TMQ589844 TWM589834:TWM589844 UGI589834:UGI589844 UQE589834:UQE589844 VAA589834:VAA589844 VJW589834:VJW589844 VTS589834:VTS589844 WDO589834:WDO589844 WNK589834:WNK589844 WXG589834:WXG589844 AY655370:AY655380 KU655370:KU655380 UQ655370:UQ655380 AEM655370:AEM655380 AOI655370:AOI655380 AYE655370:AYE655380 BIA655370:BIA655380 BRW655370:BRW655380 CBS655370:CBS655380 CLO655370:CLO655380 CVK655370:CVK655380 DFG655370:DFG655380 DPC655370:DPC655380 DYY655370:DYY655380 EIU655370:EIU655380 ESQ655370:ESQ655380 FCM655370:FCM655380 FMI655370:FMI655380 FWE655370:FWE655380 GGA655370:GGA655380 GPW655370:GPW655380 GZS655370:GZS655380 HJO655370:HJO655380 HTK655370:HTK655380 IDG655370:IDG655380 INC655370:INC655380 IWY655370:IWY655380 JGU655370:JGU655380 JQQ655370:JQQ655380 KAM655370:KAM655380 KKI655370:KKI655380 KUE655370:KUE655380 LEA655370:LEA655380 LNW655370:LNW655380 LXS655370:LXS655380 MHO655370:MHO655380 MRK655370:MRK655380 NBG655370:NBG655380 NLC655370:NLC655380 NUY655370:NUY655380 OEU655370:OEU655380 OOQ655370:OOQ655380 OYM655370:OYM655380 PII655370:PII655380 PSE655370:PSE655380 QCA655370:QCA655380 QLW655370:QLW655380 QVS655370:QVS655380 RFO655370:RFO655380 RPK655370:RPK655380 RZG655370:RZG655380 SJC655370:SJC655380 SSY655370:SSY655380 TCU655370:TCU655380 TMQ655370:TMQ655380 TWM655370:TWM655380 UGI655370:UGI655380 UQE655370:UQE655380 VAA655370:VAA655380 VJW655370:VJW655380 VTS655370:VTS655380 WDO655370:WDO655380 WNK655370:WNK655380 WXG655370:WXG655380 AY720906:AY720916 KU720906:KU720916 UQ720906:UQ720916 AEM720906:AEM720916 AOI720906:AOI720916 AYE720906:AYE720916 BIA720906:BIA720916 BRW720906:BRW720916 CBS720906:CBS720916 CLO720906:CLO720916 CVK720906:CVK720916 DFG720906:DFG720916 DPC720906:DPC720916 DYY720906:DYY720916 EIU720906:EIU720916 ESQ720906:ESQ720916 FCM720906:FCM720916 FMI720906:FMI720916 FWE720906:FWE720916 GGA720906:GGA720916 GPW720906:GPW720916 GZS720906:GZS720916 HJO720906:HJO720916 HTK720906:HTK720916 IDG720906:IDG720916 INC720906:INC720916 IWY720906:IWY720916 JGU720906:JGU720916 JQQ720906:JQQ720916 KAM720906:KAM720916 KKI720906:KKI720916 KUE720906:KUE720916 LEA720906:LEA720916 LNW720906:LNW720916 LXS720906:LXS720916 MHO720906:MHO720916 MRK720906:MRK720916 NBG720906:NBG720916 NLC720906:NLC720916 NUY720906:NUY720916 OEU720906:OEU720916 OOQ720906:OOQ720916 OYM720906:OYM720916 PII720906:PII720916 PSE720906:PSE720916 QCA720906:QCA720916 QLW720906:QLW720916 QVS720906:QVS720916 RFO720906:RFO720916 RPK720906:RPK720916 RZG720906:RZG720916 SJC720906:SJC720916 SSY720906:SSY720916 TCU720906:TCU720916 TMQ720906:TMQ720916 TWM720906:TWM720916 UGI720906:UGI720916 UQE720906:UQE720916 VAA720906:VAA720916 VJW720906:VJW720916 VTS720906:VTS720916 WDO720906:WDO720916 WNK720906:WNK720916 WXG720906:WXG720916 AY786442:AY786452 KU786442:KU786452 UQ786442:UQ786452 AEM786442:AEM786452 AOI786442:AOI786452 AYE786442:AYE786452 BIA786442:BIA786452 BRW786442:BRW786452 CBS786442:CBS786452 CLO786442:CLO786452 CVK786442:CVK786452 DFG786442:DFG786452 DPC786442:DPC786452 DYY786442:DYY786452 EIU786442:EIU786452 ESQ786442:ESQ786452 FCM786442:FCM786452 FMI786442:FMI786452 FWE786442:FWE786452 GGA786442:GGA786452 GPW786442:GPW786452 GZS786442:GZS786452 HJO786442:HJO786452 HTK786442:HTK786452 IDG786442:IDG786452 INC786442:INC786452 IWY786442:IWY786452 JGU786442:JGU786452 JQQ786442:JQQ786452 KAM786442:KAM786452 KKI786442:KKI786452 KUE786442:KUE786452 LEA786442:LEA786452 LNW786442:LNW786452 LXS786442:LXS786452 MHO786442:MHO786452 MRK786442:MRK786452 NBG786442:NBG786452 NLC786442:NLC786452 NUY786442:NUY786452 OEU786442:OEU786452 OOQ786442:OOQ786452 OYM786442:OYM786452 PII786442:PII786452 PSE786442:PSE786452 QCA786442:QCA786452 QLW786442:QLW786452 QVS786442:QVS786452 RFO786442:RFO786452 RPK786442:RPK786452 RZG786442:RZG786452 SJC786442:SJC786452 SSY786442:SSY786452 TCU786442:TCU786452 TMQ786442:TMQ786452 TWM786442:TWM786452 UGI786442:UGI786452 UQE786442:UQE786452 VAA786442:VAA786452 VJW786442:VJW786452 VTS786442:VTS786452 WDO786442:WDO786452 WNK786442:WNK786452 WXG786442:WXG786452 AY851978:AY851988 KU851978:KU851988 UQ851978:UQ851988 AEM851978:AEM851988 AOI851978:AOI851988 AYE851978:AYE851988 BIA851978:BIA851988 BRW851978:BRW851988 CBS851978:CBS851988 CLO851978:CLO851988 CVK851978:CVK851988 DFG851978:DFG851988 DPC851978:DPC851988 DYY851978:DYY851988 EIU851978:EIU851988 ESQ851978:ESQ851988 FCM851978:FCM851988 FMI851978:FMI851988 FWE851978:FWE851988 GGA851978:GGA851988 GPW851978:GPW851988 GZS851978:GZS851988 HJO851978:HJO851988 HTK851978:HTK851988 IDG851978:IDG851988 INC851978:INC851988 IWY851978:IWY851988 JGU851978:JGU851988 JQQ851978:JQQ851988 KAM851978:KAM851988 KKI851978:KKI851988 KUE851978:KUE851988 LEA851978:LEA851988 LNW851978:LNW851988 LXS851978:LXS851988 MHO851978:MHO851988 MRK851978:MRK851988 NBG851978:NBG851988 NLC851978:NLC851988 NUY851978:NUY851988 OEU851978:OEU851988 OOQ851978:OOQ851988 OYM851978:OYM851988 PII851978:PII851988 PSE851978:PSE851988 QCA851978:QCA851988 QLW851978:QLW851988 QVS851978:QVS851988 RFO851978:RFO851988 RPK851978:RPK851988 RZG851978:RZG851988 SJC851978:SJC851988 SSY851978:SSY851988 TCU851978:TCU851988 TMQ851978:TMQ851988 TWM851978:TWM851988 UGI851978:UGI851988 UQE851978:UQE851988 VAA851978:VAA851988 VJW851978:VJW851988 VTS851978:VTS851988 WDO851978:WDO851988 WNK851978:WNK851988 WXG851978:WXG851988 AY917514:AY917524 KU917514:KU917524 UQ917514:UQ917524 AEM917514:AEM917524 AOI917514:AOI917524 AYE917514:AYE917524 BIA917514:BIA917524 BRW917514:BRW917524 CBS917514:CBS917524 CLO917514:CLO917524 CVK917514:CVK917524 DFG917514:DFG917524 DPC917514:DPC917524 DYY917514:DYY917524 EIU917514:EIU917524 ESQ917514:ESQ917524 FCM917514:FCM917524 FMI917514:FMI917524 FWE917514:FWE917524 GGA917514:GGA917524 GPW917514:GPW917524 GZS917514:GZS917524 HJO917514:HJO917524 HTK917514:HTK917524 IDG917514:IDG917524 INC917514:INC917524 IWY917514:IWY917524 JGU917514:JGU917524 JQQ917514:JQQ917524 KAM917514:KAM917524 KKI917514:KKI917524 KUE917514:KUE917524 LEA917514:LEA917524 LNW917514:LNW917524 LXS917514:LXS917524 MHO917514:MHO917524 MRK917514:MRK917524 NBG917514:NBG917524 NLC917514:NLC917524 NUY917514:NUY917524 OEU917514:OEU917524 OOQ917514:OOQ917524 OYM917514:OYM917524 PII917514:PII917524 PSE917514:PSE917524 QCA917514:QCA917524 QLW917514:QLW917524 QVS917514:QVS917524 RFO917514:RFO917524 RPK917514:RPK917524 RZG917514:RZG917524 SJC917514:SJC917524 SSY917514:SSY917524 TCU917514:TCU917524 TMQ917514:TMQ917524 TWM917514:TWM917524 UGI917514:UGI917524 UQE917514:UQE917524 VAA917514:VAA917524 VJW917514:VJW917524 VTS917514:VTS917524 WDO917514:WDO917524 WNK917514:WNK917524 WXG917514:WXG917524 AY983050:AY983060 KU983050:KU983060 UQ983050:UQ983060 AEM983050:AEM983060 AOI983050:AOI983060 AYE983050:AYE983060 BIA983050:BIA983060 BRW983050:BRW983060 CBS983050:CBS983060 CLO983050:CLO983060 CVK983050:CVK983060 DFG983050:DFG983060 DPC983050:DPC983060 DYY983050:DYY983060 EIU983050:EIU983060 ESQ983050:ESQ983060 FCM983050:FCM983060 FMI983050:FMI983060 FWE983050:FWE983060 GGA983050:GGA983060 GPW983050:GPW983060 GZS983050:GZS983060 HJO983050:HJO983060 HTK983050:HTK983060 IDG983050:IDG983060 INC983050:INC983060 IWY983050:IWY983060 JGU983050:JGU983060 JQQ983050:JQQ983060 KAM983050:KAM983060 KKI983050:KKI983060 KUE983050:KUE983060 LEA983050:LEA983060 LNW983050:LNW983060 LXS983050:LXS983060 MHO983050:MHO983060 MRK983050:MRK983060 NBG983050:NBG983060 NLC983050:NLC983060 NUY983050:NUY983060 OEU983050:OEU983060 OOQ983050:OOQ983060 OYM983050:OYM983060 PII983050:PII983060 PSE983050:PSE983060 QCA983050:QCA983060 QLW983050:QLW983060 QVS983050:QVS983060 RFO983050:RFO983060 RPK983050:RPK983060 RZG983050:RZG983060 SJC983050:SJC983060 SSY983050:SSY983060 TCU983050:TCU983060 TMQ983050:TMQ983060 TWM983050:TWM983060 UGI983050:UGI983060 UQE983050:UQE983060 VAA983050:VAA983060 VJW983050:VJW983060 VTS983050:VTS983060 WDO983050:WDO983060 WNK983050:WNK983060 WXG983050:WXG983060">
      <formula1>Monitoreo</formula1>
    </dataValidation>
    <dataValidation type="list" allowBlank="1" showInputMessage="1" sqref="AV10:AV20 KR10:KR20 UN10:UN20 AEJ10:AEJ20 AOF10:AOF20 AYB10:AYB20 BHX10:BHX20 BRT10:BRT20 CBP10:CBP20 CLL10:CLL20 CVH10:CVH20 DFD10:DFD20 DOZ10:DOZ20 DYV10:DYV20 EIR10:EIR20 ESN10:ESN20 FCJ10:FCJ20 FMF10:FMF20 FWB10:FWB20 GFX10:GFX20 GPT10:GPT20 GZP10:GZP20 HJL10:HJL20 HTH10:HTH20 IDD10:IDD20 IMZ10:IMZ20 IWV10:IWV20 JGR10:JGR20 JQN10:JQN20 KAJ10:KAJ20 KKF10:KKF20 KUB10:KUB20 LDX10:LDX20 LNT10:LNT20 LXP10:LXP20 MHL10:MHL20 MRH10:MRH20 NBD10:NBD20 NKZ10:NKZ20 NUV10:NUV20 OER10:OER20 OON10:OON20 OYJ10:OYJ20 PIF10:PIF20 PSB10:PSB20 QBX10:QBX20 QLT10:QLT20 QVP10:QVP20 RFL10:RFL20 RPH10:RPH20 RZD10:RZD20 SIZ10:SIZ20 SSV10:SSV20 TCR10:TCR20 TMN10:TMN20 TWJ10:TWJ20 UGF10:UGF20 UQB10:UQB20 UZX10:UZX20 VJT10:VJT20 VTP10:VTP20 WDL10:WDL20 WNH10:WNH20 WXD10:WXD20 AV65546:AV65556 KR65546:KR65556 UN65546:UN65556 AEJ65546:AEJ65556 AOF65546:AOF65556 AYB65546:AYB65556 BHX65546:BHX65556 BRT65546:BRT65556 CBP65546:CBP65556 CLL65546:CLL65556 CVH65546:CVH65556 DFD65546:DFD65556 DOZ65546:DOZ65556 DYV65546:DYV65556 EIR65546:EIR65556 ESN65546:ESN65556 FCJ65546:FCJ65556 FMF65546:FMF65556 FWB65546:FWB65556 GFX65546:GFX65556 GPT65546:GPT65556 GZP65546:GZP65556 HJL65546:HJL65556 HTH65546:HTH65556 IDD65546:IDD65556 IMZ65546:IMZ65556 IWV65546:IWV65556 JGR65546:JGR65556 JQN65546:JQN65556 KAJ65546:KAJ65556 KKF65546:KKF65556 KUB65546:KUB65556 LDX65546:LDX65556 LNT65546:LNT65556 LXP65546:LXP65556 MHL65546:MHL65556 MRH65546:MRH65556 NBD65546:NBD65556 NKZ65546:NKZ65556 NUV65546:NUV65556 OER65546:OER65556 OON65546:OON65556 OYJ65546:OYJ65556 PIF65546:PIF65556 PSB65546:PSB65556 QBX65546:QBX65556 QLT65546:QLT65556 QVP65546:QVP65556 RFL65546:RFL65556 RPH65546:RPH65556 RZD65546:RZD65556 SIZ65546:SIZ65556 SSV65546:SSV65556 TCR65546:TCR65556 TMN65546:TMN65556 TWJ65546:TWJ65556 UGF65546:UGF65556 UQB65546:UQB65556 UZX65546:UZX65556 VJT65546:VJT65556 VTP65546:VTP65556 WDL65546:WDL65556 WNH65546:WNH65556 WXD65546:WXD65556 AV131082:AV131092 KR131082:KR131092 UN131082:UN131092 AEJ131082:AEJ131092 AOF131082:AOF131092 AYB131082:AYB131092 BHX131082:BHX131092 BRT131082:BRT131092 CBP131082:CBP131092 CLL131082:CLL131092 CVH131082:CVH131092 DFD131082:DFD131092 DOZ131082:DOZ131092 DYV131082:DYV131092 EIR131082:EIR131092 ESN131082:ESN131092 FCJ131082:FCJ131092 FMF131082:FMF131092 FWB131082:FWB131092 GFX131082:GFX131092 GPT131082:GPT131092 GZP131082:GZP131092 HJL131082:HJL131092 HTH131082:HTH131092 IDD131082:IDD131092 IMZ131082:IMZ131092 IWV131082:IWV131092 JGR131082:JGR131092 JQN131082:JQN131092 KAJ131082:KAJ131092 KKF131082:KKF131092 KUB131082:KUB131092 LDX131082:LDX131092 LNT131082:LNT131092 LXP131082:LXP131092 MHL131082:MHL131092 MRH131082:MRH131092 NBD131082:NBD131092 NKZ131082:NKZ131092 NUV131082:NUV131092 OER131082:OER131092 OON131082:OON131092 OYJ131082:OYJ131092 PIF131082:PIF131092 PSB131082:PSB131092 QBX131082:QBX131092 QLT131082:QLT131092 QVP131082:QVP131092 RFL131082:RFL131092 RPH131082:RPH131092 RZD131082:RZD131092 SIZ131082:SIZ131092 SSV131082:SSV131092 TCR131082:TCR131092 TMN131082:TMN131092 TWJ131082:TWJ131092 UGF131082:UGF131092 UQB131082:UQB131092 UZX131082:UZX131092 VJT131082:VJT131092 VTP131082:VTP131092 WDL131082:WDL131092 WNH131082:WNH131092 WXD131082:WXD131092 AV196618:AV196628 KR196618:KR196628 UN196618:UN196628 AEJ196618:AEJ196628 AOF196618:AOF196628 AYB196618:AYB196628 BHX196618:BHX196628 BRT196618:BRT196628 CBP196618:CBP196628 CLL196618:CLL196628 CVH196618:CVH196628 DFD196618:DFD196628 DOZ196618:DOZ196628 DYV196618:DYV196628 EIR196618:EIR196628 ESN196618:ESN196628 FCJ196618:FCJ196628 FMF196618:FMF196628 FWB196618:FWB196628 GFX196618:GFX196628 GPT196618:GPT196628 GZP196618:GZP196628 HJL196618:HJL196628 HTH196618:HTH196628 IDD196618:IDD196628 IMZ196618:IMZ196628 IWV196618:IWV196628 JGR196618:JGR196628 JQN196618:JQN196628 KAJ196618:KAJ196628 KKF196618:KKF196628 KUB196618:KUB196628 LDX196618:LDX196628 LNT196618:LNT196628 LXP196618:LXP196628 MHL196618:MHL196628 MRH196618:MRH196628 NBD196618:NBD196628 NKZ196618:NKZ196628 NUV196618:NUV196628 OER196618:OER196628 OON196618:OON196628 OYJ196618:OYJ196628 PIF196618:PIF196628 PSB196618:PSB196628 QBX196618:QBX196628 QLT196618:QLT196628 QVP196618:QVP196628 RFL196618:RFL196628 RPH196618:RPH196628 RZD196618:RZD196628 SIZ196618:SIZ196628 SSV196618:SSV196628 TCR196618:TCR196628 TMN196618:TMN196628 TWJ196618:TWJ196628 UGF196618:UGF196628 UQB196618:UQB196628 UZX196618:UZX196628 VJT196618:VJT196628 VTP196618:VTP196628 WDL196618:WDL196628 WNH196618:WNH196628 WXD196618:WXD196628 AV262154:AV262164 KR262154:KR262164 UN262154:UN262164 AEJ262154:AEJ262164 AOF262154:AOF262164 AYB262154:AYB262164 BHX262154:BHX262164 BRT262154:BRT262164 CBP262154:CBP262164 CLL262154:CLL262164 CVH262154:CVH262164 DFD262154:DFD262164 DOZ262154:DOZ262164 DYV262154:DYV262164 EIR262154:EIR262164 ESN262154:ESN262164 FCJ262154:FCJ262164 FMF262154:FMF262164 FWB262154:FWB262164 GFX262154:GFX262164 GPT262154:GPT262164 GZP262154:GZP262164 HJL262154:HJL262164 HTH262154:HTH262164 IDD262154:IDD262164 IMZ262154:IMZ262164 IWV262154:IWV262164 JGR262154:JGR262164 JQN262154:JQN262164 KAJ262154:KAJ262164 KKF262154:KKF262164 KUB262154:KUB262164 LDX262154:LDX262164 LNT262154:LNT262164 LXP262154:LXP262164 MHL262154:MHL262164 MRH262154:MRH262164 NBD262154:NBD262164 NKZ262154:NKZ262164 NUV262154:NUV262164 OER262154:OER262164 OON262154:OON262164 OYJ262154:OYJ262164 PIF262154:PIF262164 PSB262154:PSB262164 QBX262154:QBX262164 QLT262154:QLT262164 QVP262154:QVP262164 RFL262154:RFL262164 RPH262154:RPH262164 RZD262154:RZD262164 SIZ262154:SIZ262164 SSV262154:SSV262164 TCR262154:TCR262164 TMN262154:TMN262164 TWJ262154:TWJ262164 UGF262154:UGF262164 UQB262154:UQB262164 UZX262154:UZX262164 VJT262154:VJT262164 VTP262154:VTP262164 WDL262154:WDL262164 WNH262154:WNH262164 WXD262154:WXD262164 AV327690:AV327700 KR327690:KR327700 UN327690:UN327700 AEJ327690:AEJ327700 AOF327690:AOF327700 AYB327690:AYB327700 BHX327690:BHX327700 BRT327690:BRT327700 CBP327690:CBP327700 CLL327690:CLL327700 CVH327690:CVH327700 DFD327690:DFD327700 DOZ327690:DOZ327700 DYV327690:DYV327700 EIR327690:EIR327700 ESN327690:ESN327700 FCJ327690:FCJ327700 FMF327690:FMF327700 FWB327690:FWB327700 GFX327690:GFX327700 GPT327690:GPT327700 GZP327690:GZP327700 HJL327690:HJL327700 HTH327690:HTH327700 IDD327690:IDD327700 IMZ327690:IMZ327700 IWV327690:IWV327700 JGR327690:JGR327700 JQN327690:JQN327700 KAJ327690:KAJ327700 KKF327690:KKF327700 KUB327690:KUB327700 LDX327690:LDX327700 LNT327690:LNT327700 LXP327690:LXP327700 MHL327690:MHL327700 MRH327690:MRH327700 NBD327690:NBD327700 NKZ327690:NKZ327700 NUV327690:NUV327700 OER327690:OER327700 OON327690:OON327700 OYJ327690:OYJ327700 PIF327690:PIF327700 PSB327690:PSB327700 QBX327690:QBX327700 QLT327690:QLT327700 QVP327690:QVP327700 RFL327690:RFL327700 RPH327690:RPH327700 RZD327690:RZD327700 SIZ327690:SIZ327700 SSV327690:SSV327700 TCR327690:TCR327700 TMN327690:TMN327700 TWJ327690:TWJ327700 UGF327690:UGF327700 UQB327690:UQB327700 UZX327690:UZX327700 VJT327690:VJT327700 VTP327690:VTP327700 WDL327690:WDL327700 WNH327690:WNH327700 WXD327690:WXD327700 AV393226:AV393236 KR393226:KR393236 UN393226:UN393236 AEJ393226:AEJ393236 AOF393226:AOF393236 AYB393226:AYB393236 BHX393226:BHX393236 BRT393226:BRT393236 CBP393226:CBP393236 CLL393226:CLL393236 CVH393226:CVH393236 DFD393226:DFD393236 DOZ393226:DOZ393236 DYV393226:DYV393236 EIR393226:EIR393236 ESN393226:ESN393236 FCJ393226:FCJ393236 FMF393226:FMF393236 FWB393226:FWB393236 GFX393226:GFX393236 GPT393226:GPT393236 GZP393226:GZP393236 HJL393226:HJL393236 HTH393226:HTH393236 IDD393226:IDD393236 IMZ393226:IMZ393236 IWV393226:IWV393236 JGR393226:JGR393236 JQN393226:JQN393236 KAJ393226:KAJ393236 KKF393226:KKF393236 KUB393226:KUB393236 LDX393226:LDX393236 LNT393226:LNT393236 LXP393226:LXP393236 MHL393226:MHL393236 MRH393226:MRH393236 NBD393226:NBD393236 NKZ393226:NKZ393236 NUV393226:NUV393236 OER393226:OER393236 OON393226:OON393236 OYJ393226:OYJ393236 PIF393226:PIF393236 PSB393226:PSB393236 QBX393226:QBX393236 QLT393226:QLT393236 QVP393226:QVP393236 RFL393226:RFL393236 RPH393226:RPH393236 RZD393226:RZD393236 SIZ393226:SIZ393236 SSV393226:SSV393236 TCR393226:TCR393236 TMN393226:TMN393236 TWJ393226:TWJ393236 UGF393226:UGF393236 UQB393226:UQB393236 UZX393226:UZX393236 VJT393226:VJT393236 VTP393226:VTP393236 WDL393226:WDL393236 WNH393226:WNH393236 WXD393226:WXD393236 AV458762:AV458772 KR458762:KR458772 UN458762:UN458772 AEJ458762:AEJ458772 AOF458762:AOF458772 AYB458762:AYB458772 BHX458762:BHX458772 BRT458762:BRT458772 CBP458762:CBP458772 CLL458762:CLL458772 CVH458762:CVH458772 DFD458762:DFD458772 DOZ458762:DOZ458772 DYV458762:DYV458772 EIR458762:EIR458772 ESN458762:ESN458772 FCJ458762:FCJ458772 FMF458762:FMF458772 FWB458762:FWB458772 GFX458762:GFX458772 GPT458762:GPT458772 GZP458762:GZP458772 HJL458762:HJL458772 HTH458762:HTH458772 IDD458762:IDD458772 IMZ458762:IMZ458772 IWV458762:IWV458772 JGR458762:JGR458772 JQN458762:JQN458772 KAJ458762:KAJ458772 KKF458762:KKF458772 KUB458762:KUB458772 LDX458762:LDX458772 LNT458762:LNT458772 LXP458762:LXP458772 MHL458762:MHL458772 MRH458762:MRH458772 NBD458762:NBD458772 NKZ458762:NKZ458772 NUV458762:NUV458772 OER458762:OER458772 OON458762:OON458772 OYJ458762:OYJ458772 PIF458762:PIF458772 PSB458762:PSB458772 QBX458762:QBX458772 QLT458762:QLT458772 QVP458762:QVP458772 RFL458762:RFL458772 RPH458762:RPH458772 RZD458762:RZD458772 SIZ458762:SIZ458772 SSV458762:SSV458772 TCR458762:TCR458772 TMN458762:TMN458772 TWJ458762:TWJ458772 UGF458762:UGF458772 UQB458762:UQB458772 UZX458762:UZX458772 VJT458762:VJT458772 VTP458762:VTP458772 WDL458762:WDL458772 WNH458762:WNH458772 WXD458762:WXD458772 AV524298:AV524308 KR524298:KR524308 UN524298:UN524308 AEJ524298:AEJ524308 AOF524298:AOF524308 AYB524298:AYB524308 BHX524298:BHX524308 BRT524298:BRT524308 CBP524298:CBP524308 CLL524298:CLL524308 CVH524298:CVH524308 DFD524298:DFD524308 DOZ524298:DOZ524308 DYV524298:DYV524308 EIR524298:EIR524308 ESN524298:ESN524308 FCJ524298:FCJ524308 FMF524298:FMF524308 FWB524298:FWB524308 GFX524298:GFX524308 GPT524298:GPT524308 GZP524298:GZP524308 HJL524298:HJL524308 HTH524298:HTH524308 IDD524298:IDD524308 IMZ524298:IMZ524308 IWV524298:IWV524308 JGR524298:JGR524308 JQN524298:JQN524308 KAJ524298:KAJ524308 KKF524298:KKF524308 KUB524298:KUB524308 LDX524298:LDX524308 LNT524298:LNT524308 LXP524298:LXP524308 MHL524298:MHL524308 MRH524298:MRH524308 NBD524298:NBD524308 NKZ524298:NKZ524308 NUV524298:NUV524308 OER524298:OER524308 OON524298:OON524308 OYJ524298:OYJ524308 PIF524298:PIF524308 PSB524298:PSB524308 QBX524298:QBX524308 QLT524298:QLT524308 QVP524298:QVP524308 RFL524298:RFL524308 RPH524298:RPH524308 RZD524298:RZD524308 SIZ524298:SIZ524308 SSV524298:SSV524308 TCR524298:TCR524308 TMN524298:TMN524308 TWJ524298:TWJ524308 UGF524298:UGF524308 UQB524298:UQB524308 UZX524298:UZX524308 VJT524298:VJT524308 VTP524298:VTP524308 WDL524298:WDL524308 WNH524298:WNH524308 WXD524298:WXD524308 AV589834:AV589844 KR589834:KR589844 UN589834:UN589844 AEJ589834:AEJ589844 AOF589834:AOF589844 AYB589834:AYB589844 BHX589834:BHX589844 BRT589834:BRT589844 CBP589834:CBP589844 CLL589834:CLL589844 CVH589834:CVH589844 DFD589834:DFD589844 DOZ589834:DOZ589844 DYV589834:DYV589844 EIR589834:EIR589844 ESN589834:ESN589844 FCJ589834:FCJ589844 FMF589834:FMF589844 FWB589834:FWB589844 GFX589834:GFX589844 GPT589834:GPT589844 GZP589834:GZP589844 HJL589834:HJL589844 HTH589834:HTH589844 IDD589834:IDD589844 IMZ589834:IMZ589844 IWV589834:IWV589844 JGR589834:JGR589844 JQN589834:JQN589844 KAJ589834:KAJ589844 KKF589834:KKF589844 KUB589834:KUB589844 LDX589834:LDX589844 LNT589834:LNT589844 LXP589834:LXP589844 MHL589834:MHL589844 MRH589834:MRH589844 NBD589834:NBD589844 NKZ589834:NKZ589844 NUV589834:NUV589844 OER589834:OER589844 OON589834:OON589844 OYJ589834:OYJ589844 PIF589834:PIF589844 PSB589834:PSB589844 QBX589834:QBX589844 QLT589834:QLT589844 QVP589834:QVP589844 RFL589834:RFL589844 RPH589834:RPH589844 RZD589834:RZD589844 SIZ589834:SIZ589844 SSV589834:SSV589844 TCR589834:TCR589844 TMN589834:TMN589844 TWJ589834:TWJ589844 UGF589834:UGF589844 UQB589834:UQB589844 UZX589834:UZX589844 VJT589834:VJT589844 VTP589834:VTP589844 WDL589834:WDL589844 WNH589834:WNH589844 WXD589834:WXD589844 AV655370:AV655380 KR655370:KR655380 UN655370:UN655380 AEJ655370:AEJ655380 AOF655370:AOF655380 AYB655370:AYB655380 BHX655370:BHX655380 BRT655370:BRT655380 CBP655370:CBP655380 CLL655370:CLL655380 CVH655370:CVH655380 DFD655370:DFD655380 DOZ655370:DOZ655380 DYV655370:DYV655380 EIR655370:EIR655380 ESN655370:ESN655380 FCJ655370:FCJ655380 FMF655370:FMF655380 FWB655370:FWB655380 GFX655370:GFX655380 GPT655370:GPT655380 GZP655370:GZP655380 HJL655370:HJL655380 HTH655370:HTH655380 IDD655370:IDD655380 IMZ655370:IMZ655380 IWV655370:IWV655380 JGR655370:JGR655380 JQN655370:JQN655380 KAJ655370:KAJ655380 KKF655370:KKF655380 KUB655370:KUB655380 LDX655370:LDX655380 LNT655370:LNT655380 LXP655370:LXP655380 MHL655370:MHL655380 MRH655370:MRH655380 NBD655370:NBD655380 NKZ655370:NKZ655380 NUV655370:NUV655380 OER655370:OER655380 OON655370:OON655380 OYJ655370:OYJ655380 PIF655370:PIF655380 PSB655370:PSB655380 QBX655370:QBX655380 QLT655370:QLT655380 QVP655370:QVP655380 RFL655370:RFL655380 RPH655370:RPH655380 RZD655370:RZD655380 SIZ655370:SIZ655380 SSV655370:SSV655380 TCR655370:TCR655380 TMN655370:TMN655380 TWJ655370:TWJ655380 UGF655370:UGF655380 UQB655370:UQB655380 UZX655370:UZX655380 VJT655370:VJT655380 VTP655370:VTP655380 WDL655370:WDL655380 WNH655370:WNH655380 WXD655370:WXD655380 AV720906:AV720916 KR720906:KR720916 UN720906:UN720916 AEJ720906:AEJ720916 AOF720906:AOF720916 AYB720906:AYB720916 BHX720906:BHX720916 BRT720906:BRT720916 CBP720906:CBP720916 CLL720906:CLL720916 CVH720906:CVH720916 DFD720906:DFD720916 DOZ720906:DOZ720916 DYV720906:DYV720916 EIR720906:EIR720916 ESN720906:ESN720916 FCJ720906:FCJ720916 FMF720906:FMF720916 FWB720906:FWB720916 GFX720906:GFX720916 GPT720906:GPT720916 GZP720906:GZP720916 HJL720906:HJL720916 HTH720906:HTH720916 IDD720906:IDD720916 IMZ720906:IMZ720916 IWV720906:IWV720916 JGR720906:JGR720916 JQN720906:JQN720916 KAJ720906:KAJ720916 KKF720906:KKF720916 KUB720906:KUB720916 LDX720906:LDX720916 LNT720906:LNT720916 LXP720906:LXP720916 MHL720906:MHL720916 MRH720906:MRH720916 NBD720906:NBD720916 NKZ720906:NKZ720916 NUV720906:NUV720916 OER720906:OER720916 OON720906:OON720916 OYJ720906:OYJ720916 PIF720906:PIF720916 PSB720906:PSB720916 QBX720906:QBX720916 QLT720906:QLT720916 QVP720906:QVP720916 RFL720906:RFL720916 RPH720906:RPH720916 RZD720906:RZD720916 SIZ720906:SIZ720916 SSV720906:SSV720916 TCR720906:TCR720916 TMN720906:TMN720916 TWJ720906:TWJ720916 UGF720906:UGF720916 UQB720906:UQB720916 UZX720906:UZX720916 VJT720906:VJT720916 VTP720906:VTP720916 WDL720906:WDL720916 WNH720906:WNH720916 WXD720906:WXD720916 AV786442:AV786452 KR786442:KR786452 UN786442:UN786452 AEJ786442:AEJ786452 AOF786442:AOF786452 AYB786442:AYB786452 BHX786442:BHX786452 BRT786442:BRT786452 CBP786442:CBP786452 CLL786442:CLL786452 CVH786442:CVH786452 DFD786442:DFD786452 DOZ786442:DOZ786452 DYV786442:DYV786452 EIR786442:EIR786452 ESN786442:ESN786452 FCJ786442:FCJ786452 FMF786442:FMF786452 FWB786442:FWB786452 GFX786442:GFX786452 GPT786442:GPT786452 GZP786442:GZP786452 HJL786442:HJL786452 HTH786442:HTH786452 IDD786442:IDD786452 IMZ786442:IMZ786452 IWV786442:IWV786452 JGR786442:JGR786452 JQN786442:JQN786452 KAJ786442:KAJ786452 KKF786442:KKF786452 KUB786442:KUB786452 LDX786442:LDX786452 LNT786442:LNT786452 LXP786442:LXP786452 MHL786442:MHL786452 MRH786442:MRH786452 NBD786442:NBD786452 NKZ786442:NKZ786452 NUV786442:NUV786452 OER786442:OER786452 OON786442:OON786452 OYJ786442:OYJ786452 PIF786442:PIF786452 PSB786442:PSB786452 QBX786442:QBX786452 QLT786442:QLT786452 QVP786442:QVP786452 RFL786442:RFL786452 RPH786442:RPH786452 RZD786442:RZD786452 SIZ786442:SIZ786452 SSV786442:SSV786452 TCR786442:TCR786452 TMN786442:TMN786452 TWJ786442:TWJ786452 UGF786442:UGF786452 UQB786442:UQB786452 UZX786442:UZX786452 VJT786442:VJT786452 VTP786442:VTP786452 WDL786442:WDL786452 WNH786442:WNH786452 WXD786442:WXD786452 AV851978:AV851988 KR851978:KR851988 UN851978:UN851988 AEJ851978:AEJ851988 AOF851978:AOF851988 AYB851978:AYB851988 BHX851978:BHX851988 BRT851978:BRT851988 CBP851978:CBP851988 CLL851978:CLL851988 CVH851978:CVH851988 DFD851978:DFD851988 DOZ851978:DOZ851988 DYV851978:DYV851988 EIR851978:EIR851988 ESN851978:ESN851988 FCJ851978:FCJ851988 FMF851978:FMF851988 FWB851978:FWB851988 GFX851978:GFX851988 GPT851978:GPT851988 GZP851978:GZP851988 HJL851978:HJL851988 HTH851978:HTH851988 IDD851978:IDD851988 IMZ851978:IMZ851988 IWV851978:IWV851988 JGR851978:JGR851988 JQN851978:JQN851988 KAJ851978:KAJ851988 KKF851978:KKF851988 KUB851978:KUB851988 LDX851978:LDX851988 LNT851978:LNT851988 LXP851978:LXP851988 MHL851978:MHL851988 MRH851978:MRH851988 NBD851978:NBD851988 NKZ851978:NKZ851988 NUV851978:NUV851988 OER851978:OER851988 OON851978:OON851988 OYJ851978:OYJ851988 PIF851978:PIF851988 PSB851978:PSB851988 QBX851978:QBX851988 QLT851978:QLT851988 QVP851978:QVP851988 RFL851978:RFL851988 RPH851978:RPH851988 RZD851978:RZD851988 SIZ851978:SIZ851988 SSV851978:SSV851988 TCR851978:TCR851988 TMN851978:TMN851988 TWJ851978:TWJ851988 UGF851978:UGF851988 UQB851978:UQB851988 UZX851978:UZX851988 VJT851978:VJT851988 VTP851978:VTP851988 WDL851978:WDL851988 WNH851978:WNH851988 WXD851978:WXD851988 AV917514:AV917524 KR917514:KR917524 UN917514:UN917524 AEJ917514:AEJ917524 AOF917514:AOF917524 AYB917514:AYB917524 BHX917514:BHX917524 BRT917514:BRT917524 CBP917514:CBP917524 CLL917514:CLL917524 CVH917514:CVH917524 DFD917514:DFD917524 DOZ917514:DOZ917524 DYV917514:DYV917524 EIR917514:EIR917524 ESN917514:ESN917524 FCJ917514:FCJ917524 FMF917514:FMF917524 FWB917514:FWB917524 GFX917514:GFX917524 GPT917514:GPT917524 GZP917514:GZP917524 HJL917514:HJL917524 HTH917514:HTH917524 IDD917514:IDD917524 IMZ917514:IMZ917524 IWV917514:IWV917524 JGR917514:JGR917524 JQN917514:JQN917524 KAJ917514:KAJ917524 KKF917514:KKF917524 KUB917514:KUB917524 LDX917514:LDX917524 LNT917514:LNT917524 LXP917514:LXP917524 MHL917514:MHL917524 MRH917514:MRH917524 NBD917514:NBD917524 NKZ917514:NKZ917524 NUV917514:NUV917524 OER917514:OER917524 OON917514:OON917524 OYJ917514:OYJ917524 PIF917514:PIF917524 PSB917514:PSB917524 QBX917514:QBX917524 QLT917514:QLT917524 QVP917514:QVP917524 RFL917514:RFL917524 RPH917514:RPH917524 RZD917514:RZD917524 SIZ917514:SIZ917524 SSV917514:SSV917524 TCR917514:TCR917524 TMN917514:TMN917524 TWJ917514:TWJ917524 UGF917514:UGF917524 UQB917514:UQB917524 UZX917514:UZX917524 VJT917514:VJT917524 VTP917514:VTP917524 WDL917514:WDL917524 WNH917514:WNH917524 WXD917514:WXD917524 AV983050:AV983060 KR983050:KR983060 UN983050:UN983060 AEJ983050:AEJ983060 AOF983050:AOF983060 AYB983050:AYB983060 BHX983050:BHX983060 BRT983050:BRT983060 CBP983050:CBP983060 CLL983050:CLL983060 CVH983050:CVH983060 DFD983050:DFD983060 DOZ983050:DOZ983060 DYV983050:DYV983060 EIR983050:EIR983060 ESN983050:ESN983060 FCJ983050:FCJ983060 FMF983050:FMF983060 FWB983050:FWB983060 GFX983050:GFX983060 GPT983050:GPT983060 GZP983050:GZP983060 HJL983050:HJL983060 HTH983050:HTH983060 IDD983050:IDD983060 IMZ983050:IMZ983060 IWV983050:IWV983060 JGR983050:JGR983060 JQN983050:JQN983060 KAJ983050:KAJ983060 KKF983050:KKF983060 KUB983050:KUB983060 LDX983050:LDX983060 LNT983050:LNT983060 LXP983050:LXP983060 MHL983050:MHL983060 MRH983050:MRH983060 NBD983050:NBD983060 NKZ983050:NKZ983060 NUV983050:NUV983060 OER983050:OER983060 OON983050:OON983060 OYJ983050:OYJ983060 PIF983050:PIF983060 PSB983050:PSB983060 QBX983050:QBX983060 QLT983050:QLT983060 QVP983050:QVP983060 RFL983050:RFL983060 RPH983050:RPH983060 RZD983050:RZD983060 SIZ983050:SIZ983060 SSV983050:SSV983060 TCR983050:TCR983060 TMN983050:TMN983060 TWJ983050:TWJ983060 UGF983050:UGF983060 UQB983050:UQB983060 UZX983050:UZX983060 VJT983050:VJT983060 VTP983050:VTP983060 WDL983050:WDL983060 WNH983050:WNH983060 WXD983050:WXD983060">
      <formula1>Periodo</formula1>
    </dataValidation>
    <dataValidation type="list" showInputMessage="1" showErrorMessage="1" sqref="V10:AF20 JR10:KB20 TN10:TX20 ADJ10:ADT20 ANF10:ANP20 AXB10:AXL20 BGX10:BHH20 BQT10:BRD20 CAP10:CAZ20 CKL10:CKV20 CUH10:CUR20 DED10:DEN20 DNZ10:DOJ20 DXV10:DYF20 EHR10:EIB20 ERN10:ERX20 FBJ10:FBT20 FLF10:FLP20 FVB10:FVL20 GEX10:GFH20 GOT10:GPD20 GYP10:GYZ20 HIL10:HIV20 HSH10:HSR20 ICD10:ICN20 ILZ10:IMJ20 IVV10:IWF20 JFR10:JGB20 JPN10:JPX20 JZJ10:JZT20 KJF10:KJP20 KTB10:KTL20 LCX10:LDH20 LMT10:LND20 LWP10:LWZ20 MGL10:MGV20 MQH10:MQR20 NAD10:NAN20 NJZ10:NKJ20 NTV10:NUF20 ODR10:OEB20 ONN10:ONX20 OXJ10:OXT20 PHF10:PHP20 PRB10:PRL20 QAX10:QBH20 QKT10:QLD20 QUP10:QUZ20 REL10:REV20 ROH10:ROR20 RYD10:RYN20 SHZ10:SIJ20 SRV10:SSF20 TBR10:TCB20 TLN10:TLX20 TVJ10:TVT20 UFF10:UFP20 UPB10:UPL20 UYX10:UZH20 VIT10:VJD20 VSP10:VSZ20 WCL10:WCV20 WMH10:WMR20 WWD10:WWN20 V65546:AF65556 JR65546:KB65556 TN65546:TX65556 ADJ65546:ADT65556 ANF65546:ANP65556 AXB65546:AXL65556 BGX65546:BHH65556 BQT65546:BRD65556 CAP65546:CAZ65556 CKL65546:CKV65556 CUH65546:CUR65556 DED65546:DEN65556 DNZ65546:DOJ65556 DXV65546:DYF65556 EHR65546:EIB65556 ERN65546:ERX65556 FBJ65546:FBT65556 FLF65546:FLP65556 FVB65546:FVL65556 GEX65546:GFH65556 GOT65546:GPD65556 GYP65546:GYZ65556 HIL65546:HIV65556 HSH65546:HSR65556 ICD65546:ICN65556 ILZ65546:IMJ65556 IVV65546:IWF65556 JFR65546:JGB65556 JPN65546:JPX65556 JZJ65546:JZT65556 KJF65546:KJP65556 KTB65546:KTL65556 LCX65546:LDH65556 LMT65546:LND65556 LWP65546:LWZ65556 MGL65546:MGV65556 MQH65546:MQR65556 NAD65546:NAN65556 NJZ65546:NKJ65556 NTV65546:NUF65556 ODR65546:OEB65556 ONN65546:ONX65556 OXJ65546:OXT65556 PHF65546:PHP65556 PRB65546:PRL65556 QAX65546:QBH65556 QKT65546:QLD65556 QUP65546:QUZ65556 REL65546:REV65556 ROH65546:ROR65556 RYD65546:RYN65556 SHZ65546:SIJ65556 SRV65546:SSF65556 TBR65546:TCB65556 TLN65546:TLX65556 TVJ65546:TVT65556 UFF65546:UFP65556 UPB65546:UPL65556 UYX65546:UZH65556 VIT65546:VJD65556 VSP65546:VSZ65556 WCL65546:WCV65556 WMH65546:WMR65556 WWD65546:WWN65556 V131082:AF131092 JR131082:KB131092 TN131082:TX131092 ADJ131082:ADT131092 ANF131082:ANP131092 AXB131082:AXL131092 BGX131082:BHH131092 BQT131082:BRD131092 CAP131082:CAZ131092 CKL131082:CKV131092 CUH131082:CUR131092 DED131082:DEN131092 DNZ131082:DOJ131092 DXV131082:DYF131092 EHR131082:EIB131092 ERN131082:ERX131092 FBJ131082:FBT131092 FLF131082:FLP131092 FVB131082:FVL131092 GEX131082:GFH131092 GOT131082:GPD131092 GYP131082:GYZ131092 HIL131082:HIV131092 HSH131082:HSR131092 ICD131082:ICN131092 ILZ131082:IMJ131092 IVV131082:IWF131092 JFR131082:JGB131092 JPN131082:JPX131092 JZJ131082:JZT131092 KJF131082:KJP131092 KTB131082:KTL131092 LCX131082:LDH131092 LMT131082:LND131092 LWP131082:LWZ131092 MGL131082:MGV131092 MQH131082:MQR131092 NAD131082:NAN131092 NJZ131082:NKJ131092 NTV131082:NUF131092 ODR131082:OEB131092 ONN131082:ONX131092 OXJ131082:OXT131092 PHF131082:PHP131092 PRB131082:PRL131092 QAX131082:QBH131092 QKT131082:QLD131092 QUP131082:QUZ131092 REL131082:REV131092 ROH131082:ROR131092 RYD131082:RYN131092 SHZ131082:SIJ131092 SRV131082:SSF131092 TBR131082:TCB131092 TLN131082:TLX131092 TVJ131082:TVT131092 UFF131082:UFP131092 UPB131082:UPL131092 UYX131082:UZH131092 VIT131082:VJD131092 VSP131082:VSZ131092 WCL131082:WCV131092 WMH131082:WMR131092 WWD131082:WWN131092 V196618:AF196628 JR196618:KB196628 TN196618:TX196628 ADJ196618:ADT196628 ANF196618:ANP196628 AXB196618:AXL196628 BGX196618:BHH196628 BQT196618:BRD196628 CAP196618:CAZ196628 CKL196618:CKV196628 CUH196618:CUR196628 DED196618:DEN196628 DNZ196618:DOJ196628 DXV196618:DYF196628 EHR196618:EIB196628 ERN196618:ERX196628 FBJ196618:FBT196628 FLF196618:FLP196628 FVB196618:FVL196628 GEX196618:GFH196628 GOT196618:GPD196628 GYP196618:GYZ196628 HIL196618:HIV196628 HSH196618:HSR196628 ICD196618:ICN196628 ILZ196618:IMJ196628 IVV196618:IWF196628 JFR196618:JGB196628 JPN196618:JPX196628 JZJ196618:JZT196628 KJF196618:KJP196628 KTB196618:KTL196628 LCX196618:LDH196628 LMT196618:LND196628 LWP196618:LWZ196628 MGL196618:MGV196628 MQH196618:MQR196628 NAD196618:NAN196628 NJZ196618:NKJ196628 NTV196618:NUF196628 ODR196618:OEB196628 ONN196618:ONX196628 OXJ196618:OXT196628 PHF196618:PHP196628 PRB196618:PRL196628 QAX196618:QBH196628 QKT196618:QLD196628 QUP196618:QUZ196628 REL196618:REV196628 ROH196618:ROR196628 RYD196618:RYN196628 SHZ196618:SIJ196628 SRV196618:SSF196628 TBR196618:TCB196628 TLN196618:TLX196628 TVJ196618:TVT196628 UFF196618:UFP196628 UPB196618:UPL196628 UYX196618:UZH196628 VIT196618:VJD196628 VSP196618:VSZ196628 WCL196618:WCV196628 WMH196618:WMR196628 WWD196618:WWN196628 V262154:AF262164 JR262154:KB262164 TN262154:TX262164 ADJ262154:ADT262164 ANF262154:ANP262164 AXB262154:AXL262164 BGX262154:BHH262164 BQT262154:BRD262164 CAP262154:CAZ262164 CKL262154:CKV262164 CUH262154:CUR262164 DED262154:DEN262164 DNZ262154:DOJ262164 DXV262154:DYF262164 EHR262154:EIB262164 ERN262154:ERX262164 FBJ262154:FBT262164 FLF262154:FLP262164 FVB262154:FVL262164 GEX262154:GFH262164 GOT262154:GPD262164 GYP262154:GYZ262164 HIL262154:HIV262164 HSH262154:HSR262164 ICD262154:ICN262164 ILZ262154:IMJ262164 IVV262154:IWF262164 JFR262154:JGB262164 JPN262154:JPX262164 JZJ262154:JZT262164 KJF262154:KJP262164 KTB262154:KTL262164 LCX262154:LDH262164 LMT262154:LND262164 LWP262154:LWZ262164 MGL262154:MGV262164 MQH262154:MQR262164 NAD262154:NAN262164 NJZ262154:NKJ262164 NTV262154:NUF262164 ODR262154:OEB262164 ONN262154:ONX262164 OXJ262154:OXT262164 PHF262154:PHP262164 PRB262154:PRL262164 QAX262154:QBH262164 QKT262154:QLD262164 QUP262154:QUZ262164 REL262154:REV262164 ROH262154:ROR262164 RYD262154:RYN262164 SHZ262154:SIJ262164 SRV262154:SSF262164 TBR262154:TCB262164 TLN262154:TLX262164 TVJ262154:TVT262164 UFF262154:UFP262164 UPB262154:UPL262164 UYX262154:UZH262164 VIT262154:VJD262164 VSP262154:VSZ262164 WCL262154:WCV262164 WMH262154:WMR262164 WWD262154:WWN262164 V327690:AF327700 JR327690:KB327700 TN327690:TX327700 ADJ327690:ADT327700 ANF327690:ANP327700 AXB327690:AXL327700 BGX327690:BHH327700 BQT327690:BRD327700 CAP327690:CAZ327700 CKL327690:CKV327700 CUH327690:CUR327700 DED327690:DEN327700 DNZ327690:DOJ327700 DXV327690:DYF327700 EHR327690:EIB327700 ERN327690:ERX327700 FBJ327690:FBT327700 FLF327690:FLP327700 FVB327690:FVL327700 GEX327690:GFH327700 GOT327690:GPD327700 GYP327690:GYZ327700 HIL327690:HIV327700 HSH327690:HSR327700 ICD327690:ICN327700 ILZ327690:IMJ327700 IVV327690:IWF327700 JFR327690:JGB327700 JPN327690:JPX327700 JZJ327690:JZT327700 KJF327690:KJP327700 KTB327690:KTL327700 LCX327690:LDH327700 LMT327690:LND327700 LWP327690:LWZ327700 MGL327690:MGV327700 MQH327690:MQR327700 NAD327690:NAN327700 NJZ327690:NKJ327700 NTV327690:NUF327700 ODR327690:OEB327700 ONN327690:ONX327700 OXJ327690:OXT327700 PHF327690:PHP327700 PRB327690:PRL327700 QAX327690:QBH327700 QKT327690:QLD327700 QUP327690:QUZ327700 REL327690:REV327700 ROH327690:ROR327700 RYD327690:RYN327700 SHZ327690:SIJ327700 SRV327690:SSF327700 TBR327690:TCB327700 TLN327690:TLX327700 TVJ327690:TVT327700 UFF327690:UFP327700 UPB327690:UPL327700 UYX327690:UZH327700 VIT327690:VJD327700 VSP327690:VSZ327700 WCL327690:WCV327700 WMH327690:WMR327700 WWD327690:WWN327700 V393226:AF393236 JR393226:KB393236 TN393226:TX393236 ADJ393226:ADT393236 ANF393226:ANP393236 AXB393226:AXL393236 BGX393226:BHH393236 BQT393226:BRD393236 CAP393226:CAZ393236 CKL393226:CKV393236 CUH393226:CUR393236 DED393226:DEN393236 DNZ393226:DOJ393236 DXV393226:DYF393236 EHR393226:EIB393236 ERN393226:ERX393236 FBJ393226:FBT393236 FLF393226:FLP393236 FVB393226:FVL393236 GEX393226:GFH393236 GOT393226:GPD393236 GYP393226:GYZ393236 HIL393226:HIV393236 HSH393226:HSR393236 ICD393226:ICN393236 ILZ393226:IMJ393236 IVV393226:IWF393236 JFR393226:JGB393236 JPN393226:JPX393236 JZJ393226:JZT393236 KJF393226:KJP393236 KTB393226:KTL393236 LCX393226:LDH393236 LMT393226:LND393236 LWP393226:LWZ393236 MGL393226:MGV393236 MQH393226:MQR393236 NAD393226:NAN393236 NJZ393226:NKJ393236 NTV393226:NUF393236 ODR393226:OEB393236 ONN393226:ONX393236 OXJ393226:OXT393236 PHF393226:PHP393236 PRB393226:PRL393236 QAX393226:QBH393236 QKT393226:QLD393236 QUP393226:QUZ393236 REL393226:REV393236 ROH393226:ROR393236 RYD393226:RYN393236 SHZ393226:SIJ393236 SRV393226:SSF393236 TBR393226:TCB393236 TLN393226:TLX393236 TVJ393226:TVT393236 UFF393226:UFP393236 UPB393226:UPL393236 UYX393226:UZH393236 VIT393226:VJD393236 VSP393226:VSZ393236 WCL393226:WCV393236 WMH393226:WMR393236 WWD393226:WWN393236 V458762:AF458772 JR458762:KB458772 TN458762:TX458772 ADJ458762:ADT458772 ANF458762:ANP458772 AXB458762:AXL458772 BGX458762:BHH458772 BQT458762:BRD458772 CAP458762:CAZ458772 CKL458762:CKV458772 CUH458762:CUR458772 DED458762:DEN458772 DNZ458762:DOJ458772 DXV458762:DYF458772 EHR458762:EIB458772 ERN458762:ERX458772 FBJ458762:FBT458772 FLF458762:FLP458772 FVB458762:FVL458772 GEX458762:GFH458772 GOT458762:GPD458772 GYP458762:GYZ458772 HIL458762:HIV458772 HSH458762:HSR458772 ICD458762:ICN458772 ILZ458762:IMJ458772 IVV458762:IWF458772 JFR458762:JGB458772 JPN458762:JPX458772 JZJ458762:JZT458772 KJF458762:KJP458772 KTB458762:KTL458772 LCX458762:LDH458772 LMT458762:LND458772 LWP458762:LWZ458772 MGL458762:MGV458772 MQH458762:MQR458772 NAD458762:NAN458772 NJZ458762:NKJ458772 NTV458762:NUF458772 ODR458762:OEB458772 ONN458762:ONX458772 OXJ458762:OXT458772 PHF458762:PHP458772 PRB458762:PRL458772 QAX458762:QBH458772 QKT458762:QLD458772 QUP458762:QUZ458772 REL458762:REV458772 ROH458762:ROR458772 RYD458762:RYN458772 SHZ458762:SIJ458772 SRV458762:SSF458772 TBR458762:TCB458772 TLN458762:TLX458772 TVJ458762:TVT458772 UFF458762:UFP458772 UPB458762:UPL458772 UYX458762:UZH458772 VIT458762:VJD458772 VSP458762:VSZ458772 WCL458762:WCV458772 WMH458762:WMR458772 WWD458762:WWN458772 V524298:AF524308 JR524298:KB524308 TN524298:TX524308 ADJ524298:ADT524308 ANF524298:ANP524308 AXB524298:AXL524308 BGX524298:BHH524308 BQT524298:BRD524308 CAP524298:CAZ524308 CKL524298:CKV524308 CUH524298:CUR524308 DED524298:DEN524308 DNZ524298:DOJ524308 DXV524298:DYF524308 EHR524298:EIB524308 ERN524298:ERX524308 FBJ524298:FBT524308 FLF524298:FLP524308 FVB524298:FVL524308 GEX524298:GFH524308 GOT524298:GPD524308 GYP524298:GYZ524308 HIL524298:HIV524308 HSH524298:HSR524308 ICD524298:ICN524308 ILZ524298:IMJ524308 IVV524298:IWF524308 JFR524298:JGB524308 JPN524298:JPX524308 JZJ524298:JZT524308 KJF524298:KJP524308 KTB524298:KTL524308 LCX524298:LDH524308 LMT524298:LND524308 LWP524298:LWZ524308 MGL524298:MGV524308 MQH524298:MQR524308 NAD524298:NAN524308 NJZ524298:NKJ524308 NTV524298:NUF524308 ODR524298:OEB524308 ONN524298:ONX524308 OXJ524298:OXT524308 PHF524298:PHP524308 PRB524298:PRL524308 QAX524298:QBH524308 QKT524298:QLD524308 QUP524298:QUZ524308 REL524298:REV524308 ROH524298:ROR524308 RYD524298:RYN524308 SHZ524298:SIJ524308 SRV524298:SSF524308 TBR524298:TCB524308 TLN524298:TLX524308 TVJ524298:TVT524308 UFF524298:UFP524308 UPB524298:UPL524308 UYX524298:UZH524308 VIT524298:VJD524308 VSP524298:VSZ524308 WCL524298:WCV524308 WMH524298:WMR524308 WWD524298:WWN524308 V589834:AF589844 JR589834:KB589844 TN589834:TX589844 ADJ589834:ADT589844 ANF589834:ANP589844 AXB589834:AXL589844 BGX589834:BHH589844 BQT589834:BRD589844 CAP589834:CAZ589844 CKL589834:CKV589844 CUH589834:CUR589844 DED589834:DEN589844 DNZ589834:DOJ589844 DXV589834:DYF589844 EHR589834:EIB589844 ERN589834:ERX589844 FBJ589834:FBT589844 FLF589834:FLP589844 FVB589834:FVL589844 GEX589834:GFH589844 GOT589834:GPD589844 GYP589834:GYZ589844 HIL589834:HIV589844 HSH589834:HSR589844 ICD589834:ICN589844 ILZ589834:IMJ589844 IVV589834:IWF589844 JFR589834:JGB589844 JPN589834:JPX589844 JZJ589834:JZT589844 KJF589834:KJP589844 KTB589834:KTL589844 LCX589834:LDH589844 LMT589834:LND589844 LWP589834:LWZ589844 MGL589834:MGV589844 MQH589834:MQR589844 NAD589834:NAN589844 NJZ589834:NKJ589844 NTV589834:NUF589844 ODR589834:OEB589844 ONN589834:ONX589844 OXJ589834:OXT589844 PHF589834:PHP589844 PRB589834:PRL589844 QAX589834:QBH589844 QKT589834:QLD589844 QUP589834:QUZ589844 REL589834:REV589844 ROH589834:ROR589844 RYD589834:RYN589844 SHZ589834:SIJ589844 SRV589834:SSF589844 TBR589834:TCB589844 TLN589834:TLX589844 TVJ589834:TVT589844 UFF589834:UFP589844 UPB589834:UPL589844 UYX589834:UZH589844 VIT589834:VJD589844 VSP589834:VSZ589844 WCL589834:WCV589844 WMH589834:WMR589844 WWD589834:WWN589844 V655370:AF655380 JR655370:KB655380 TN655370:TX655380 ADJ655370:ADT655380 ANF655370:ANP655380 AXB655370:AXL655380 BGX655370:BHH655380 BQT655370:BRD655380 CAP655370:CAZ655380 CKL655370:CKV655380 CUH655370:CUR655380 DED655370:DEN655380 DNZ655370:DOJ655380 DXV655370:DYF655380 EHR655370:EIB655380 ERN655370:ERX655380 FBJ655370:FBT655380 FLF655370:FLP655380 FVB655370:FVL655380 GEX655370:GFH655380 GOT655370:GPD655380 GYP655370:GYZ655380 HIL655370:HIV655380 HSH655370:HSR655380 ICD655370:ICN655380 ILZ655370:IMJ655380 IVV655370:IWF655380 JFR655370:JGB655380 JPN655370:JPX655380 JZJ655370:JZT655380 KJF655370:KJP655380 KTB655370:KTL655380 LCX655370:LDH655380 LMT655370:LND655380 LWP655370:LWZ655380 MGL655370:MGV655380 MQH655370:MQR655380 NAD655370:NAN655380 NJZ655370:NKJ655380 NTV655370:NUF655380 ODR655370:OEB655380 ONN655370:ONX655380 OXJ655370:OXT655380 PHF655370:PHP655380 PRB655370:PRL655380 QAX655370:QBH655380 QKT655370:QLD655380 QUP655370:QUZ655380 REL655370:REV655380 ROH655370:ROR655380 RYD655370:RYN655380 SHZ655370:SIJ655380 SRV655370:SSF655380 TBR655370:TCB655380 TLN655370:TLX655380 TVJ655370:TVT655380 UFF655370:UFP655380 UPB655370:UPL655380 UYX655370:UZH655380 VIT655370:VJD655380 VSP655370:VSZ655380 WCL655370:WCV655380 WMH655370:WMR655380 WWD655370:WWN655380 V720906:AF720916 JR720906:KB720916 TN720906:TX720916 ADJ720906:ADT720916 ANF720906:ANP720916 AXB720906:AXL720916 BGX720906:BHH720916 BQT720906:BRD720916 CAP720906:CAZ720916 CKL720906:CKV720916 CUH720906:CUR720916 DED720906:DEN720916 DNZ720906:DOJ720916 DXV720906:DYF720916 EHR720906:EIB720916 ERN720906:ERX720916 FBJ720906:FBT720916 FLF720906:FLP720916 FVB720906:FVL720916 GEX720906:GFH720916 GOT720906:GPD720916 GYP720906:GYZ720916 HIL720906:HIV720916 HSH720906:HSR720916 ICD720906:ICN720916 ILZ720906:IMJ720916 IVV720906:IWF720916 JFR720906:JGB720916 JPN720906:JPX720916 JZJ720906:JZT720916 KJF720906:KJP720916 KTB720906:KTL720916 LCX720906:LDH720916 LMT720906:LND720916 LWP720906:LWZ720916 MGL720906:MGV720916 MQH720906:MQR720916 NAD720906:NAN720916 NJZ720906:NKJ720916 NTV720906:NUF720916 ODR720906:OEB720916 ONN720906:ONX720916 OXJ720906:OXT720916 PHF720906:PHP720916 PRB720906:PRL720916 QAX720906:QBH720916 QKT720906:QLD720916 QUP720906:QUZ720916 REL720906:REV720916 ROH720906:ROR720916 RYD720906:RYN720916 SHZ720906:SIJ720916 SRV720906:SSF720916 TBR720906:TCB720916 TLN720906:TLX720916 TVJ720906:TVT720916 UFF720906:UFP720916 UPB720906:UPL720916 UYX720906:UZH720916 VIT720906:VJD720916 VSP720906:VSZ720916 WCL720906:WCV720916 WMH720906:WMR720916 WWD720906:WWN720916 V786442:AF786452 JR786442:KB786452 TN786442:TX786452 ADJ786442:ADT786452 ANF786442:ANP786452 AXB786442:AXL786452 BGX786442:BHH786452 BQT786442:BRD786452 CAP786442:CAZ786452 CKL786442:CKV786452 CUH786442:CUR786452 DED786442:DEN786452 DNZ786442:DOJ786452 DXV786442:DYF786452 EHR786442:EIB786452 ERN786442:ERX786452 FBJ786442:FBT786452 FLF786442:FLP786452 FVB786442:FVL786452 GEX786442:GFH786452 GOT786442:GPD786452 GYP786442:GYZ786452 HIL786442:HIV786452 HSH786442:HSR786452 ICD786442:ICN786452 ILZ786442:IMJ786452 IVV786442:IWF786452 JFR786442:JGB786452 JPN786442:JPX786452 JZJ786442:JZT786452 KJF786442:KJP786452 KTB786442:KTL786452 LCX786442:LDH786452 LMT786442:LND786452 LWP786442:LWZ786452 MGL786442:MGV786452 MQH786442:MQR786452 NAD786442:NAN786452 NJZ786442:NKJ786452 NTV786442:NUF786452 ODR786442:OEB786452 ONN786442:ONX786452 OXJ786442:OXT786452 PHF786442:PHP786452 PRB786442:PRL786452 QAX786442:QBH786452 QKT786442:QLD786452 QUP786442:QUZ786452 REL786442:REV786452 ROH786442:ROR786452 RYD786442:RYN786452 SHZ786442:SIJ786452 SRV786442:SSF786452 TBR786442:TCB786452 TLN786442:TLX786452 TVJ786442:TVT786452 UFF786442:UFP786452 UPB786442:UPL786452 UYX786442:UZH786452 VIT786442:VJD786452 VSP786442:VSZ786452 WCL786442:WCV786452 WMH786442:WMR786452 WWD786442:WWN786452 V851978:AF851988 JR851978:KB851988 TN851978:TX851988 ADJ851978:ADT851988 ANF851978:ANP851988 AXB851978:AXL851988 BGX851978:BHH851988 BQT851978:BRD851988 CAP851978:CAZ851988 CKL851978:CKV851988 CUH851978:CUR851988 DED851978:DEN851988 DNZ851978:DOJ851988 DXV851978:DYF851988 EHR851978:EIB851988 ERN851978:ERX851988 FBJ851978:FBT851988 FLF851978:FLP851988 FVB851978:FVL851988 GEX851978:GFH851988 GOT851978:GPD851988 GYP851978:GYZ851988 HIL851978:HIV851988 HSH851978:HSR851988 ICD851978:ICN851988 ILZ851978:IMJ851988 IVV851978:IWF851988 JFR851978:JGB851988 JPN851978:JPX851988 JZJ851978:JZT851988 KJF851978:KJP851988 KTB851978:KTL851988 LCX851978:LDH851988 LMT851978:LND851988 LWP851978:LWZ851988 MGL851978:MGV851988 MQH851978:MQR851988 NAD851978:NAN851988 NJZ851978:NKJ851988 NTV851978:NUF851988 ODR851978:OEB851988 ONN851978:ONX851988 OXJ851978:OXT851988 PHF851978:PHP851988 PRB851978:PRL851988 QAX851978:QBH851988 QKT851978:QLD851988 QUP851978:QUZ851988 REL851978:REV851988 ROH851978:ROR851988 RYD851978:RYN851988 SHZ851978:SIJ851988 SRV851978:SSF851988 TBR851978:TCB851988 TLN851978:TLX851988 TVJ851978:TVT851988 UFF851978:UFP851988 UPB851978:UPL851988 UYX851978:UZH851988 VIT851978:VJD851988 VSP851978:VSZ851988 WCL851978:WCV851988 WMH851978:WMR851988 WWD851978:WWN851988 V917514:AF917524 JR917514:KB917524 TN917514:TX917524 ADJ917514:ADT917524 ANF917514:ANP917524 AXB917514:AXL917524 BGX917514:BHH917524 BQT917514:BRD917524 CAP917514:CAZ917524 CKL917514:CKV917524 CUH917514:CUR917524 DED917514:DEN917524 DNZ917514:DOJ917524 DXV917514:DYF917524 EHR917514:EIB917524 ERN917514:ERX917524 FBJ917514:FBT917524 FLF917514:FLP917524 FVB917514:FVL917524 GEX917514:GFH917524 GOT917514:GPD917524 GYP917514:GYZ917524 HIL917514:HIV917524 HSH917514:HSR917524 ICD917514:ICN917524 ILZ917514:IMJ917524 IVV917514:IWF917524 JFR917514:JGB917524 JPN917514:JPX917524 JZJ917514:JZT917524 KJF917514:KJP917524 KTB917514:KTL917524 LCX917514:LDH917524 LMT917514:LND917524 LWP917514:LWZ917524 MGL917514:MGV917524 MQH917514:MQR917524 NAD917514:NAN917524 NJZ917514:NKJ917524 NTV917514:NUF917524 ODR917514:OEB917524 ONN917514:ONX917524 OXJ917514:OXT917524 PHF917514:PHP917524 PRB917514:PRL917524 QAX917514:QBH917524 QKT917514:QLD917524 QUP917514:QUZ917524 REL917514:REV917524 ROH917514:ROR917524 RYD917514:RYN917524 SHZ917514:SIJ917524 SRV917514:SSF917524 TBR917514:TCB917524 TLN917514:TLX917524 TVJ917514:TVT917524 UFF917514:UFP917524 UPB917514:UPL917524 UYX917514:UZH917524 VIT917514:VJD917524 VSP917514:VSZ917524 WCL917514:WCV917524 WMH917514:WMR917524 WWD917514:WWN917524 V983050:AF983060 JR983050:KB983060 TN983050:TX983060 ADJ983050:ADT983060 ANF983050:ANP983060 AXB983050:AXL983060 BGX983050:BHH983060 BQT983050:BRD983060 CAP983050:CAZ983060 CKL983050:CKV983060 CUH983050:CUR983060 DED983050:DEN983060 DNZ983050:DOJ983060 DXV983050:DYF983060 EHR983050:EIB983060 ERN983050:ERX983060 FBJ983050:FBT983060 FLF983050:FLP983060 FVB983050:FVL983060 GEX983050:GFH983060 GOT983050:GPD983060 GYP983050:GYZ983060 HIL983050:HIV983060 HSH983050:HSR983060 ICD983050:ICN983060 ILZ983050:IMJ983060 IVV983050:IWF983060 JFR983050:JGB983060 JPN983050:JPX983060 JZJ983050:JZT983060 KJF983050:KJP983060 KTB983050:KTL983060 LCX983050:LDH983060 LMT983050:LND983060 LWP983050:LWZ983060 MGL983050:MGV983060 MQH983050:MQR983060 NAD983050:NAN983060 NJZ983050:NKJ983060 NTV983050:NUF983060 ODR983050:OEB983060 ONN983050:ONX983060 OXJ983050:OXT983060 PHF983050:PHP983060 PRB983050:PRL983060 QAX983050:QBH983060 QKT983050:QLD983060 QUP983050:QUZ983060 REL983050:REV983060 ROH983050:ROR983060 RYD983050:RYN983060 SHZ983050:SIJ983060 SRV983050:SSF983060 TBR983050:TCB983060 TLN983050:TLX983060 TVJ983050:TVT983060 UFF983050:UFP983060 UPB983050:UPL983060 UYX983050:UZH983060 VIT983050:VJD983060 VSP983050:VSZ983060 WCL983050:WCV983060 WMH983050:WMR983060 WWD983050:WWN983060">
      <formula1>Efectividad</formula1>
    </dataValidation>
    <dataValidation showInputMessage="1" showErrorMessage="1" sqref="AG10:AT20 KC10:KP20 TY10:UL20 ADU10:AEH20 ANQ10:AOD20 AXM10:AXZ20 BHI10:BHV20 BRE10:BRR20 CBA10:CBN20 CKW10:CLJ20 CUS10:CVF20 DEO10:DFB20 DOK10:DOX20 DYG10:DYT20 EIC10:EIP20 ERY10:ESL20 FBU10:FCH20 FLQ10:FMD20 FVM10:FVZ20 GFI10:GFV20 GPE10:GPR20 GZA10:GZN20 HIW10:HJJ20 HSS10:HTF20 ICO10:IDB20 IMK10:IMX20 IWG10:IWT20 JGC10:JGP20 JPY10:JQL20 JZU10:KAH20 KJQ10:KKD20 KTM10:KTZ20 LDI10:LDV20 LNE10:LNR20 LXA10:LXN20 MGW10:MHJ20 MQS10:MRF20 NAO10:NBB20 NKK10:NKX20 NUG10:NUT20 OEC10:OEP20 ONY10:OOL20 OXU10:OYH20 PHQ10:PID20 PRM10:PRZ20 QBI10:QBV20 QLE10:QLR20 QVA10:QVN20 REW10:RFJ20 ROS10:RPF20 RYO10:RZB20 SIK10:SIX20 SSG10:SST20 TCC10:TCP20 TLY10:TML20 TVU10:TWH20 UFQ10:UGD20 UPM10:UPZ20 UZI10:UZV20 VJE10:VJR20 VTA10:VTN20 WCW10:WDJ20 WMS10:WNF20 WWO10:WXB20 AG65546:AT65556 KC65546:KP65556 TY65546:UL65556 ADU65546:AEH65556 ANQ65546:AOD65556 AXM65546:AXZ65556 BHI65546:BHV65556 BRE65546:BRR65556 CBA65546:CBN65556 CKW65546:CLJ65556 CUS65546:CVF65556 DEO65546:DFB65556 DOK65546:DOX65556 DYG65546:DYT65556 EIC65546:EIP65556 ERY65546:ESL65556 FBU65546:FCH65556 FLQ65546:FMD65556 FVM65546:FVZ65556 GFI65546:GFV65556 GPE65546:GPR65556 GZA65546:GZN65556 HIW65546:HJJ65556 HSS65546:HTF65556 ICO65546:IDB65556 IMK65546:IMX65556 IWG65546:IWT65556 JGC65546:JGP65556 JPY65546:JQL65556 JZU65546:KAH65556 KJQ65546:KKD65556 KTM65546:KTZ65556 LDI65546:LDV65556 LNE65546:LNR65556 LXA65546:LXN65556 MGW65546:MHJ65556 MQS65546:MRF65556 NAO65546:NBB65556 NKK65546:NKX65556 NUG65546:NUT65556 OEC65546:OEP65556 ONY65546:OOL65556 OXU65546:OYH65556 PHQ65546:PID65556 PRM65546:PRZ65556 QBI65546:QBV65556 QLE65546:QLR65556 QVA65546:QVN65556 REW65546:RFJ65556 ROS65546:RPF65556 RYO65546:RZB65556 SIK65546:SIX65556 SSG65546:SST65556 TCC65546:TCP65556 TLY65546:TML65556 TVU65546:TWH65556 UFQ65546:UGD65556 UPM65546:UPZ65556 UZI65546:UZV65556 VJE65546:VJR65556 VTA65546:VTN65556 WCW65546:WDJ65556 WMS65546:WNF65556 WWO65546:WXB65556 AG131082:AT131092 KC131082:KP131092 TY131082:UL131092 ADU131082:AEH131092 ANQ131082:AOD131092 AXM131082:AXZ131092 BHI131082:BHV131092 BRE131082:BRR131092 CBA131082:CBN131092 CKW131082:CLJ131092 CUS131082:CVF131092 DEO131082:DFB131092 DOK131082:DOX131092 DYG131082:DYT131092 EIC131082:EIP131092 ERY131082:ESL131092 FBU131082:FCH131092 FLQ131082:FMD131092 FVM131082:FVZ131092 GFI131082:GFV131092 GPE131082:GPR131092 GZA131082:GZN131092 HIW131082:HJJ131092 HSS131082:HTF131092 ICO131082:IDB131092 IMK131082:IMX131092 IWG131082:IWT131092 JGC131082:JGP131092 JPY131082:JQL131092 JZU131082:KAH131092 KJQ131082:KKD131092 KTM131082:KTZ131092 LDI131082:LDV131092 LNE131082:LNR131092 LXA131082:LXN131092 MGW131082:MHJ131092 MQS131082:MRF131092 NAO131082:NBB131092 NKK131082:NKX131092 NUG131082:NUT131092 OEC131082:OEP131092 ONY131082:OOL131092 OXU131082:OYH131092 PHQ131082:PID131092 PRM131082:PRZ131092 QBI131082:QBV131092 QLE131082:QLR131092 QVA131082:QVN131092 REW131082:RFJ131092 ROS131082:RPF131092 RYO131082:RZB131092 SIK131082:SIX131092 SSG131082:SST131092 TCC131082:TCP131092 TLY131082:TML131092 TVU131082:TWH131092 UFQ131082:UGD131092 UPM131082:UPZ131092 UZI131082:UZV131092 VJE131082:VJR131092 VTA131082:VTN131092 WCW131082:WDJ131092 WMS131082:WNF131092 WWO131082:WXB131092 AG196618:AT196628 KC196618:KP196628 TY196618:UL196628 ADU196618:AEH196628 ANQ196618:AOD196628 AXM196618:AXZ196628 BHI196618:BHV196628 BRE196618:BRR196628 CBA196618:CBN196628 CKW196618:CLJ196628 CUS196618:CVF196628 DEO196618:DFB196628 DOK196618:DOX196628 DYG196618:DYT196628 EIC196618:EIP196628 ERY196618:ESL196628 FBU196618:FCH196628 FLQ196618:FMD196628 FVM196618:FVZ196628 GFI196618:GFV196628 GPE196618:GPR196628 GZA196618:GZN196628 HIW196618:HJJ196628 HSS196618:HTF196628 ICO196618:IDB196628 IMK196618:IMX196628 IWG196618:IWT196628 JGC196618:JGP196628 JPY196618:JQL196628 JZU196618:KAH196628 KJQ196618:KKD196628 KTM196618:KTZ196628 LDI196618:LDV196628 LNE196618:LNR196628 LXA196618:LXN196628 MGW196618:MHJ196628 MQS196618:MRF196628 NAO196618:NBB196628 NKK196618:NKX196628 NUG196618:NUT196628 OEC196618:OEP196628 ONY196618:OOL196628 OXU196618:OYH196628 PHQ196618:PID196628 PRM196618:PRZ196628 QBI196618:QBV196628 QLE196618:QLR196628 QVA196618:QVN196628 REW196618:RFJ196628 ROS196618:RPF196628 RYO196618:RZB196628 SIK196618:SIX196628 SSG196618:SST196628 TCC196618:TCP196628 TLY196618:TML196628 TVU196618:TWH196628 UFQ196618:UGD196628 UPM196618:UPZ196628 UZI196618:UZV196628 VJE196618:VJR196628 VTA196618:VTN196628 WCW196618:WDJ196628 WMS196618:WNF196628 WWO196618:WXB196628 AG262154:AT262164 KC262154:KP262164 TY262154:UL262164 ADU262154:AEH262164 ANQ262154:AOD262164 AXM262154:AXZ262164 BHI262154:BHV262164 BRE262154:BRR262164 CBA262154:CBN262164 CKW262154:CLJ262164 CUS262154:CVF262164 DEO262154:DFB262164 DOK262154:DOX262164 DYG262154:DYT262164 EIC262154:EIP262164 ERY262154:ESL262164 FBU262154:FCH262164 FLQ262154:FMD262164 FVM262154:FVZ262164 GFI262154:GFV262164 GPE262154:GPR262164 GZA262154:GZN262164 HIW262154:HJJ262164 HSS262154:HTF262164 ICO262154:IDB262164 IMK262154:IMX262164 IWG262154:IWT262164 JGC262154:JGP262164 JPY262154:JQL262164 JZU262154:KAH262164 KJQ262154:KKD262164 KTM262154:KTZ262164 LDI262154:LDV262164 LNE262154:LNR262164 LXA262154:LXN262164 MGW262154:MHJ262164 MQS262154:MRF262164 NAO262154:NBB262164 NKK262154:NKX262164 NUG262154:NUT262164 OEC262154:OEP262164 ONY262154:OOL262164 OXU262154:OYH262164 PHQ262154:PID262164 PRM262154:PRZ262164 QBI262154:QBV262164 QLE262154:QLR262164 QVA262154:QVN262164 REW262154:RFJ262164 ROS262154:RPF262164 RYO262154:RZB262164 SIK262154:SIX262164 SSG262154:SST262164 TCC262154:TCP262164 TLY262154:TML262164 TVU262154:TWH262164 UFQ262154:UGD262164 UPM262154:UPZ262164 UZI262154:UZV262164 VJE262154:VJR262164 VTA262154:VTN262164 WCW262154:WDJ262164 WMS262154:WNF262164 WWO262154:WXB262164 AG327690:AT327700 KC327690:KP327700 TY327690:UL327700 ADU327690:AEH327700 ANQ327690:AOD327700 AXM327690:AXZ327700 BHI327690:BHV327700 BRE327690:BRR327700 CBA327690:CBN327700 CKW327690:CLJ327700 CUS327690:CVF327700 DEO327690:DFB327700 DOK327690:DOX327700 DYG327690:DYT327700 EIC327690:EIP327700 ERY327690:ESL327700 FBU327690:FCH327700 FLQ327690:FMD327700 FVM327690:FVZ327700 GFI327690:GFV327700 GPE327690:GPR327700 GZA327690:GZN327700 HIW327690:HJJ327700 HSS327690:HTF327700 ICO327690:IDB327700 IMK327690:IMX327700 IWG327690:IWT327700 JGC327690:JGP327700 JPY327690:JQL327700 JZU327690:KAH327700 KJQ327690:KKD327700 KTM327690:KTZ327700 LDI327690:LDV327700 LNE327690:LNR327700 LXA327690:LXN327700 MGW327690:MHJ327700 MQS327690:MRF327700 NAO327690:NBB327700 NKK327690:NKX327700 NUG327690:NUT327700 OEC327690:OEP327700 ONY327690:OOL327700 OXU327690:OYH327700 PHQ327690:PID327700 PRM327690:PRZ327700 QBI327690:QBV327700 QLE327690:QLR327700 QVA327690:QVN327700 REW327690:RFJ327700 ROS327690:RPF327700 RYO327690:RZB327700 SIK327690:SIX327700 SSG327690:SST327700 TCC327690:TCP327700 TLY327690:TML327700 TVU327690:TWH327700 UFQ327690:UGD327700 UPM327690:UPZ327700 UZI327690:UZV327700 VJE327690:VJR327700 VTA327690:VTN327700 WCW327690:WDJ327700 WMS327690:WNF327700 WWO327690:WXB327700 AG393226:AT393236 KC393226:KP393236 TY393226:UL393236 ADU393226:AEH393236 ANQ393226:AOD393236 AXM393226:AXZ393236 BHI393226:BHV393236 BRE393226:BRR393236 CBA393226:CBN393236 CKW393226:CLJ393236 CUS393226:CVF393236 DEO393226:DFB393236 DOK393226:DOX393236 DYG393226:DYT393236 EIC393226:EIP393236 ERY393226:ESL393236 FBU393226:FCH393236 FLQ393226:FMD393236 FVM393226:FVZ393236 GFI393226:GFV393236 GPE393226:GPR393236 GZA393226:GZN393236 HIW393226:HJJ393236 HSS393226:HTF393236 ICO393226:IDB393236 IMK393226:IMX393236 IWG393226:IWT393236 JGC393226:JGP393236 JPY393226:JQL393236 JZU393226:KAH393236 KJQ393226:KKD393236 KTM393226:KTZ393236 LDI393226:LDV393236 LNE393226:LNR393236 LXA393226:LXN393236 MGW393226:MHJ393236 MQS393226:MRF393236 NAO393226:NBB393236 NKK393226:NKX393236 NUG393226:NUT393236 OEC393226:OEP393236 ONY393226:OOL393236 OXU393226:OYH393236 PHQ393226:PID393236 PRM393226:PRZ393236 QBI393226:QBV393236 QLE393226:QLR393236 QVA393226:QVN393236 REW393226:RFJ393236 ROS393226:RPF393236 RYO393226:RZB393236 SIK393226:SIX393236 SSG393226:SST393236 TCC393226:TCP393236 TLY393226:TML393236 TVU393226:TWH393236 UFQ393226:UGD393236 UPM393226:UPZ393236 UZI393226:UZV393236 VJE393226:VJR393236 VTA393226:VTN393236 WCW393226:WDJ393236 WMS393226:WNF393236 WWO393226:WXB393236 AG458762:AT458772 KC458762:KP458772 TY458762:UL458772 ADU458762:AEH458772 ANQ458762:AOD458772 AXM458762:AXZ458772 BHI458762:BHV458772 BRE458762:BRR458772 CBA458762:CBN458772 CKW458762:CLJ458772 CUS458762:CVF458772 DEO458762:DFB458772 DOK458762:DOX458772 DYG458762:DYT458772 EIC458762:EIP458772 ERY458762:ESL458772 FBU458762:FCH458772 FLQ458762:FMD458772 FVM458762:FVZ458772 GFI458762:GFV458772 GPE458762:GPR458772 GZA458762:GZN458772 HIW458762:HJJ458772 HSS458762:HTF458772 ICO458762:IDB458772 IMK458762:IMX458772 IWG458762:IWT458772 JGC458762:JGP458772 JPY458762:JQL458772 JZU458762:KAH458772 KJQ458762:KKD458772 KTM458762:KTZ458772 LDI458762:LDV458772 LNE458762:LNR458772 LXA458762:LXN458772 MGW458762:MHJ458772 MQS458762:MRF458772 NAO458762:NBB458772 NKK458762:NKX458772 NUG458762:NUT458772 OEC458762:OEP458772 ONY458762:OOL458772 OXU458762:OYH458772 PHQ458762:PID458772 PRM458762:PRZ458772 QBI458762:QBV458772 QLE458762:QLR458772 QVA458762:QVN458772 REW458762:RFJ458772 ROS458762:RPF458772 RYO458762:RZB458772 SIK458762:SIX458772 SSG458762:SST458772 TCC458762:TCP458772 TLY458762:TML458772 TVU458762:TWH458772 UFQ458762:UGD458772 UPM458762:UPZ458772 UZI458762:UZV458772 VJE458762:VJR458772 VTA458762:VTN458772 WCW458762:WDJ458772 WMS458762:WNF458772 WWO458762:WXB458772 AG524298:AT524308 KC524298:KP524308 TY524298:UL524308 ADU524298:AEH524308 ANQ524298:AOD524308 AXM524298:AXZ524308 BHI524298:BHV524308 BRE524298:BRR524308 CBA524298:CBN524308 CKW524298:CLJ524308 CUS524298:CVF524308 DEO524298:DFB524308 DOK524298:DOX524308 DYG524298:DYT524308 EIC524298:EIP524308 ERY524298:ESL524308 FBU524298:FCH524308 FLQ524298:FMD524308 FVM524298:FVZ524308 GFI524298:GFV524308 GPE524298:GPR524308 GZA524298:GZN524308 HIW524298:HJJ524308 HSS524298:HTF524308 ICO524298:IDB524308 IMK524298:IMX524308 IWG524298:IWT524308 JGC524298:JGP524308 JPY524298:JQL524308 JZU524298:KAH524308 KJQ524298:KKD524308 KTM524298:KTZ524308 LDI524298:LDV524308 LNE524298:LNR524308 LXA524298:LXN524308 MGW524298:MHJ524308 MQS524298:MRF524308 NAO524298:NBB524308 NKK524298:NKX524308 NUG524298:NUT524308 OEC524298:OEP524308 ONY524298:OOL524308 OXU524298:OYH524308 PHQ524298:PID524308 PRM524298:PRZ524308 QBI524298:QBV524308 QLE524298:QLR524308 QVA524298:QVN524308 REW524298:RFJ524308 ROS524298:RPF524308 RYO524298:RZB524308 SIK524298:SIX524308 SSG524298:SST524308 TCC524298:TCP524308 TLY524298:TML524308 TVU524298:TWH524308 UFQ524298:UGD524308 UPM524298:UPZ524308 UZI524298:UZV524308 VJE524298:VJR524308 VTA524298:VTN524308 WCW524298:WDJ524308 WMS524298:WNF524308 WWO524298:WXB524308 AG589834:AT589844 KC589834:KP589844 TY589834:UL589844 ADU589834:AEH589844 ANQ589834:AOD589844 AXM589834:AXZ589844 BHI589834:BHV589844 BRE589834:BRR589844 CBA589834:CBN589844 CKW589834:CLJ589844 CUS589834:CVF589844 DEO589834:DFB589844 DOK589834:DOX589844 DYG589834:DYT589844 EIC589834:EIP589844 ERY589834:ESL589844 FBU589834:FCH589844 FLQ589834:FMD589844 FVM589834:FVZ589844 GFI589834:GFV589844 GPE589834:GPR589844 GZA589834:GZN589844 HIW589834:HJJ589844 HSS589834:HTF589844 ICO589834:IDB589844 IMK589834:IMX589844 IWG589834:IWT589844 JGC589834:JGP589844 JPY589834:JQL589844 JZU589834:KAH589844 KJQ589834:KKD589844 KTM589834:KTZ589844 LDI589834:LDV589844 LNE589834:LNR589844 LXA589834:LXN589844 MGW589834:MHJ589844 MQS589834:MRF589844 NAO589834:NBB589844 NKK589834:NKX589844 NUG589834:NUT589844 OEC589834:OEP589844 ONY589834:OOL589844 OXU589834:OYH589844 PHQ589834:PID589844 PRM589834:PRZ589844 QBI589834:QBV589844 QLE589834:QLR589844 QVA589834:QVN589844 REW589834:RFJ589844 ROS589834:RPF589844 RYO589834:RZB589844 SIK589834:SIX589844 SSG589834:SST589844 TCC589834:TCP589844 TLY589834:TML589844 TVU589834:TWH589844 UFQ589834:UGD589844 UPM589834:UPZ589844 UZI589834:UZV589844 VJE589834:VJR589844 VTA589834:VTN589844 WCW589834:WDJ589844 WMS589834:WNF589844 WWO589834:WXB589844 AG655370:AT655380 KC655370:KP655380 TY655370:UL655380 ADU655370:AEH655380 ANQ655370:AOD655380 AXM655370:AXZ655380 BHI655370:BHV655380 BRE655370:BRR655380 CBA655370:CBN655380 CKW655370:CLJ655380 CUS655370:CVF655380 DEO655370:DFB655380 DOK655370:DOX655380 DYG655370:DYT655380 EIC655370:EIP655380 ERY655370:ESL655380 FBU655370:FCH655380 FLQ655370:FMD655380 FVM655370:FVZ655380 GFI655370:GFV655380 GPE655370:GPR655380 GZA655370:GZN655380 HIW655370:HJJ655380 HSS655370:HTF655380 ICO655370:IDB655380 IMK655370:IMX655380 IWG655370:IWT655380 JGC655370:JGP655380 JPY655370:JQL655380 JZU655370:KAH655380 KJQ655370:KKD655380 KTM655370:KTZ655380 LDI655370:LDV655380 LNE655370:LNR655380 LXA655370:LXN655380 MGW655370:MHJ655380 MQS655370:MRF655380 NAO655370:NBB655380 NKK655370:NKX655380 NUG655370:NUT655380 OEC655370:OEP655380 ONY655370:OOL655380 OXU655370:OYH655380 PHQ655370:PID655380 PRM655370:PRZ655380 QBI655370:QBV655380 QLE655370:QLR655380 QVA655370:QVN655380 REW655370:RFJ655380 ROS655370:RPF655380 RYO655370:RZB655380 SIK655370:SIX655380 SSG655370:SST655380 TCC655370:TCP655380 TLY655370:TML655380 TVU655370:TWH655380 UFQ655370:UGD655380 UPM655370:UPZ655380 UZI655370:UZV655380 VJE655370:VJR655380 VTA655370:VTN655380 WCW655370:WDJ655380 WMS655370:WNF655380 WWO655370:WXB655380 AG720906:AT720916 KC720906:KP720916 TY720906:UL720916 ADU720906:AEH720916 ANQ720906:AOD720916 AXM720906:AXZ720916 BHI720906:BHV720916 BRE720906:BRR720916 CBA720906:CBN720916 CKW720906:CLJ720916 CUS720906:CVF720916 DEO720906:DFB720916 DOK720906:DOX720916 DYG720906:DYT720916 EIC720906:EIP720916 ERY720906:ESL720916 FBU720906:FCH720916 FLQ720906:FMD720916 FVM720906:FVZ720916 GFI720906:GFV720916 GPE720906:GPR720916 GZA720906:GZN720916 HIW720906:HJJ720916 HSS720906:HTF720916 ICO720906:IDB720916 IMK720906:IMX720916 IWG720906:IWT720916 JGC720906:JGP720916 JPY720906:JQL720916 JZU720906:KAH720916 KJQ720906:KKD720916 KTM720906:KTZ720916 LDI720906:LDV720916 LNE720906:LNR720916 LXA720906:LXN720916 MGW720906:MHJ720916 MQS720906:MRF720916 NAO720906:NBB720916 NKK720906:NKX720916 NUG720906:NUT720916 OEC720906:OEP720916 ONY720906:OOL720916 OXU720906:OYH720916 PHQ720906:PID720916 PRM720906:PRZ720916 QBI720906:QBV720916 QLE720906:QLR720916 QVA720906:QVN720916 REW720906:RFJ720916 ROS720906:RPF720916 RYO720906:RZB720916 SIK720906:SIX720916 SSG720906:SST720916 TCC720906:TCP720916 TLY720906:TML720916 TVU720906:TWH720916 UFQ720906:UGD720916 UPM720906:UPZ720916 UZI720906:UZV720916 VJE720906:VJR720916 VTA720906:VTN720916 WCW720906:WDJ720916 WMS720906:WNF720916 WWO720906:WXB720916 AG786442:AT786452 KC786442:KP786452 TY786442:UL786452 ADU786442:AEH786452 ANQ786442:AOD786452 AXM786442:AXZ786452 BHI786442:BHV786452 BRE786442:BRR786452 CBA786442:CBN786452 CKW786442:CLJ786452 CUS786442:CVF786452 DEO786442:DFB786452 DOK786442:DOX786452 DYG786442:DYT786452 EIC786442:EIP786452 ERY786442:ESL786452 FBU786442:FCH786452 FLQ786442:FMD786452 FVM786442:FVZ786452 GFI786442:GFV786452 GPE786442:GPR786452 GZA786442:GZN786452 HIW786442:HJJ786452 HSS786442:HTF786452 ICO786442:IDB786452 IMK786442:IMX786452 IWG786442:IWT786452 JGC786442:JGP786452 JPY786442:JQL786452 JZU786442:KAH786452 KJQ786442:KKD786452 KTM786442:KTZ786452 LDI786442:LDV786452 LNE786442:LNR786452 LXA786442:LXN786452 MGW786442:MHJ786452 MQS786442:MRF786452 NAO786442:NBB786452 NKK786442:NKX786452 NUG786442:NUT786452 OEC786442:OEP786452 ONY786442:OOL786452 OXU786442:OYH786452 PHQ786442:PID786452 PRM786442:PRZ786452 QBI786442:QBV786452 QLE786442:QLR786452 QVA786442:QVN786452 REW786442:RFJ786452 ROS786442:RPF786452 RYO786442:RZB786452 SIK786442:SIX786452 SSG786442:SST786452 TCC786442:TCP786452 TLY786442:TML786452 TVU786442:TWH786452 UFQ786442:UGD786452 UPM786442:UPZ786452 UZI786442:UZV786452 VJE786442:VJR786452 VTA786442:VTN786452 WCW786442:WDJ786452 WMS786442:WNF786452 WWO786442:WXB786452 AG851978:AT851988 KC851978:KP851988 TY851978:UL851988 ADU851978:AEH851988 ANQ851978:AOD851988 AXM851978:AXZ851988 BHI851978:BHV851988 BRE851978:BRR851988 CBA851978:CBN851988 CKW851978:CLJ851988 CUS851978:CVF851988 DEO851978:DFB851988 DOK851978:DOX851988 DYG851978:DYT851988 EIC851978:EIP851988 ERY851978:ESL851988 FBU851978:FCH851988 FLQ851978:FMD851988 FVM851978:FVZ851988 GFI851978:GFV851988 GPE851978:GPR851988 GZA851978:GZN851988 HIW851978:HJJ851988 HSS851978:HTF851988 ICO851978:IDB851988 IMK851978:IMX851988 IWG851978:IWT851988 JGC851978:JGP851988 JPY851978:JQL851988 JZU851978:KAH851988 KJQ851978:KKD851988 KTM851978:KTZ851988 LDI851978:LDV851988 LNE851978:LNR851988 LXA851978:LXN851988 MGW851978:MHJ851988 MQS851978:MRF851988 NAO851978:NBB851988 NKK851978:NKX851988 NUG851978:NUT851988 OEC851978:OEP851988 ONY851978:OOL851988 OXU851978:OYH851988 PHQ851978:PID851988 PRM851978:PRZ851988 QBI851978:QBV851988 QLE851978:QLR851988 QVA851978:QVN851988 REW851978:RFJ851988 ROS851978:RPF851988 RYO851978:RZB851988 SIK851978:SIX851988 SSG851978:SST851988 TCC851978:TCP851988 TLY851978:TML851988 TVU851978:TWH851988 UFQ851978:UGD851988 UPM851978:UPZ851988 UZI851978:UZV851988 VJE851978:VJR851988 VTA851978:VTN851988 WCW851978:WDJ851988 WMS851978:WNF851988 WWO851978:WXB851988 AG917514:AT917524 KC917514:KP917524 TY917514:UL917524 ADU917514:AEH917524 ANQ917514:AOD917524 AXM917514:AXZ917524 BHI917514:BHV917524 BRE917514:BRR917524 CBA917514:CBN917524 CKW917514:CLJ917524 CUS917514:CVF917524 DEO917514:DFB917524 DOK917514:DOX917524 DYG917514:DYT917524 EIC917514:EIP917524 ERY917514:ESL917524 FBU917514:FCH917524 FLQ917514:FMD917524 FVM917514:FVZ917524 GFI917514:GFV917524 GPE917514:GPR917524 GZA917514:GZN917524 HIW917514:HJJ917524 HSS917514:HTF917524 ICO917514:IDB917524 IMK917514:IMX917524 IWG917514:IWT917524 JGC917514:JGP917524 JPY917514:JQL917524 JZU917514:KAH917524 KJQ917514:KKD917524 KTM917514:KTZ917524 LDI917514:LDV917524 LNE917514:LNR917524 LXA917514:LXN917524 MGW917514:MHJ917524 MQS917514:MRF917524 NAO917514:NBB917524 NKK917514:NKX917524 NUG917514:NUT917524 OEC917514:OEP917524 ONY917514:OOL917524 OXU917514:OYH917524 PHQ917514:PID917524 PRM917514:PRZ917524 QBI917514:QBV917524 QLE917514:QLR917524 QVA917514:QVN917524 REW917514:RFJ917524 ROS917514:RPF917524 RYO917514:RZB917524 SIK917514:SIX917524 SSG917514:SST917524 TCC917514:TCP917524 TLY917514:TML917524 TVU917514:TWH917524 UFQ917514:UGD917524 UPM917514:UPZ917524 UZI917514:UZV917524 VJE917514:VJR917524 VTA917514:VTN917524 WCW917514:WDJ917524 WMS917514:WNF917524 WWO917514:WXB917524 AG983050:AT983060 KC983050:KP983060 TY983050:UL983060 ADU983050:AEH983060 ANQ983050:AOD983060 AXM983050:AXZ983060 BHI983050:BHV983060 BRE983050:BRR983060 CBA983050:CBN983060 CKW983050:CLJ983060 CUS983050:CVF983060 DEO983050:DFB983060 DOK983050:DOX983060 DYG983050:DYT983060 EIC983050:EIP983060 ERY983050:ESL983060 FBU983050:FCH983060 FLQ983050:FMD983060 FVM983050:FVZ983060 GFI983050:GFV983060 GPE983050:GPR983060 GZA983050:GZN983060 HIW983050:HJJ983060 HSS983050:HTF983060 ICO983050:IDB983060 IMK983050:IMX983060 IWG983050:IWT983060 JGC983050:JGP983060 JPY983050:JQL983060 JZU983050:KAH983060 KJQ983050:KKD983060 KTM983050:KTZ983060 LDI983050:LDV983060 LNE983050:LNR983060 LXA983050:LXN983060 MGW983050:MHJ983060 MQS983050:MRF983060 NAO983050:NBB983060 NKK983050:NKX983060 NUG983050:NUT983060 OEC983050:OEP983060 ONY983050:OOL983060 OXU983050:OYH983060 PHQ983050:PID983060 PRM983050:PRZ983060 QBI983050:QBV983060 QLE983050:QLR983060 QVA983050:QVN983060 REW983050:RFJ983060 ROS983050:RPF983060 RYO983050:RZB983060 SIK983050:SIX983060 SSG983050:SST983060 TCC983050:TCP983060 TLY983050:TML983060 TVU983050:TWH983060 UFQ983050:UGD983060 UPM983050:UPZ983060 UZI983050:UZV983060 VJE983050:VJR983060 VTA983050:VTN983060 WCW983050:WDJ983060 WMS983050:WNF983060 WWO983050:WXB983060"/>
    <dataValidation type="list" allowBlank="1" showInputMessage="1" showErrorMessage="1" sqref="M10:N20 JI10:JJ20 TE10:TF20 ADA10:ADB20 AMW10:AMX20 AWS10:AWT20 BGO10:BGP20 BQK10:BQL20 CAG10:CAH20 CKC10:CKD20 CTY10:CTZ20 DDU10:DDV20 DNQ10:DNR20 DXM10:DXN20 EHI10:EHJ20 ERE10:ERF20 FBA10:FBB20 FKW10:FKX20 FUS10:FUT20 GEO10:GEP20 GOK10:GOL20 GYG10:GYH20 HIC10:HID20 HRY10:HRZ20 IBU10:IBV20 ILQ10:ILR20 IVM10:IVN20 JFI10:JFJ20 JPE10:JPF20 JZA10:JZB20 KIW10:KIX20 KSS10:KST20 LCO10:LCP20 LMK10:LML20 LWG10:LWH20 MGC10:MGD20 MPY10:MPZ20 MZU10:MZV20 NJQ10:NJR20 NTM10:NTN20 ODI10:ODJ20 ONE10:ONF20 OXA10:OXB20 PGW10:PGX20 PQS10:PQT20 QAO10:QAP20 QKK10:QKL20 QUG10:QUH20 REC10:RED20 RNY10:RNZ20 RXU10:RXV20 SHQ10:SHR20 SRM10:SRN20 TBI10:TBJ20 TLE10:TLF20 TVA10:TVB20 UEW10:UEX20 UOS10:UOT20 UYO10:UYP20 VIK10:VIL20 VSG10:VSH20 WCC10:WCD20 WLY10:WLZ20 WVU10:WVV20 M65546:N65556 JI65546:JJ65556 TE65546:TF65556 ADA65546:ADB65556 AMW65546:AMX65556 AWS65546:AWT65556 BGO65546:BGP65556 BQK65546:BQL65556 CAG65546:CAH65556 CKC65546:CKD65556 CTY65546:CTZ65556 DDU65546:DDV65556 DNQ65546:DNR65556 DXM65546:DXN65556 EHI65546:EHJ65556 ERE65546:ERF65556 FBA65546:FBB65556 FKW65546:FKX65556 FUS65546:FUT65556 GEO65546:GEP65556 GOK65546:GOL65556 GYG65546:GYH65556 HIC65546:HID65556 HRY65546:HRZ65556 IBU65546:IBV65556 ILQ65546:ILR65556 IVM65546:IVN65556 JFI65546:JFJ65556 JPE65546:JPF65556 JZA65546:JZB65556 KIW65546:KIX65556 KSS65546:KST65556 LCO65546:LCP65556 LMK65546:LML65556 LWG65546:LWH65556 MGC65546:MGD65556 MPY65546:MPZ65556 MZU65546:MZV65556 NJQ65546:NJR65556 NTM65546:NTN65556 ODI65546:ODJ65556 ONE65546:ONF65556 OXA65546:OXB65556 PGW65546:PGX65556 PQS65546:PQT65556 QAO65546:QAP65556 QKK65546:QKL65556 QUG65546:QUH65556 REC65546:RED65556 RNY65546:RNZ65556 RXU65546:RXV65556 SHQ65546:SHR65556 SRM65546:SRN65556 TBI65546:TBJ65556 TLE65546:TLF65556 TVA65546:TVB65556 UEW65546:UEX65556 UOS65546:UOT65556 UYO65546:UYP65556 VIK65546:VIL65556 VSG65546:VSH65556 WCC65546:WCD65556 WLY65546:WLZ65556 WVU65546:WVV65556 M131082:N131092 JI131082:JJ131092 TE131082:TF131092 ADA131082:ADB131092 AMW131082:AMX131092 AWS131082:AWT131092 BGO131082:BGP131092 BQK131082:BQL131092 CAG131082:CAH131092 CKC131082:CKD131092 CTY131082:CTZ131092 DDU131082:DDV131092 DNQ131082:DNR131092 DXM131082:DXN131092 EHI131082:EHJ131092 ERE131082:ERF131092 FBA131082:FBB131092 FKW131082:FKX131092 FUS131082:FUT131092 GEO131082:GEP131092 GOK131082:GOL131092 GYG131082:GYH131092 HIC131082:HID131092 HRY131082:HRZ131092 IBU131082:IBV131092 ILQ131082:ILR131092 IVM131082:IVN131092 JFI131082:JFJ131092 JPE131082:JPF131092 JZA131082:JZB131092 KIW131082:KIX131092 KSS131082:KST131092 LCO131082:LCP131092 LMK131082:LML131092 LWG131082:LWH131092 MGC131082:MGD131092 MPY131082:MPZ131092 MZU131082:MZV131092 NJQ131082:NJR131092 NTM131082:NTN131092 ODI131082:ODJ131092 ONE131082:ONF131092 OXA131082:OXB131092 PGW131082:PGX131092 PQS131082:PQT131092 QAO131082:QAP131092 QKK131082:QKL131092 QUG131082:QUH131092 REC131082:RED131092 RNY131082:RNZ131092 RXU131082:RXV131092 SHQ131082:SHR131092 SRM131082:SRN131092 TBI131082:TBJ131092 TLE131082:TLF131092 TVA131082:TVB131092 UEW131082:UEX131092 UOS131082:UOT131092 UYO131082:UYP131092 VIK131082:VIL131092 VSG131082:VSH131092 WCC131082:WCD131092 WLY131082:WLZ131092 WVU131082:WVV131092 M196618:N196628 JI196618:JJ196628 TE196618:TF196628 ADA196618:ADB196628 AMW196618:AMX196628 AWS196618:AWT196628 BGO196618:BGP196628 BQK196618:BQL196628 CAG196618:CAH196628 CKC196618:CKD196628 CTY196618:CTZ196628 DDU196618:DDV196628 DNQ196618:DNR196628 DXM196618:DXN196628 EHI196618:EHJ196628 ERE196618:ERF196628 FBA196618:FBB196628 FKW196618:FKX196628 FUS196618:FUT196628 GEO196618:GEP196628 GOK196618:GOL196628 GYG196618:GYH196628 HIC196618:HID196628 HRY196618:HRZ196628 IBU196618:IBV196628 ILQ196618:ILR196628 IVM196618:IVN196628 JFI196618:JFJ196628 JPE196618:JPF196628 JZA196618:JZB196628 KIW196618:KIX196628 KSS196618:KST196628 LCO196618:LCP196628 LMK196618:LML196628 LWG196618:LWH196628 MGC196618:MGD196628 MPY196618:MPZ196628 MZU196618:MZV196628 NJQ196618:NJR196628 NTM196618:NTN196628 ODI196618:ODJ196628 ONE196618:ONF196628 OXA196618:OXB196628 PGW196618:PGX196628 PQS196618:PQT196628 QAO196618:QAP196628 QKK196618:QKL196628 QUG196618:QUH196628 REC196618:RED196628 RNY196618:RNZ196628 RXU196618:RXV196628 SHQ196618:SHR196628 SRM196618:SRN196628 TBI196618:TBJ196628 TLE196618:TLF196628 TVA196618:TVB196628 UEW196618:UEX196628 UOS196618:UOT196628 UYO196618:UYP196628 VIK196618:VIL196628 VSG196618:VSH196628 WCC196618:WCD196628 WLY196618:WLZ196628 WVU196618:WVV196628 M262154:N262164 JI262154:JJ262164 TE262154:TF262164 ADA262154:ADB262164 AMW262154:AMX262164 AWS262154:AWT262164 BGO262154:BGP262164 BQK262154:BQL262164 CAG262154:CAH262164 CKC262154:CKD262164 CTY262154:CTZ262164 DDU262154:DDV262164 DNQ262154:DNR262164 DXM262154:DXN262164 EHI262154:EHJ262164 ERE262154:ERF262164 FBA262154:FBB262164 FKW262154:FKX262164 FUS262154:FUT262164 GEO262154:GEP262164 GOK262154:GOL262164 GYG262154:GYH262164 HIC262154:HID262164 HRY262154:HRZ262164 IBU262154:IBV262164 ILQ262154:ILR262164 IVM262154:IVN262164 JFI262154:JFJ262164 JPE262154:JPF262164 JZA262154:JZB262164 KIW262154:KIX262164 KSS262154:KST262164 LCO262154:LCP262164 LMK262154:LML262164 LWG262154:LWH262164 MGC262154:MGD262164 MPY262154:MPZ262164 MZU262154:MZV262164 NJQ262154:NJR262164 NTM262154:NTN262164 ODI262154:ODJ262164 ONE262154:ONF262164 OXA262154:OXB262164 PGW262154:PGX262164 PQS262154:PQT262164 QAO262154:QAP262164 QKK262154:QKL262164 QUG262154:QUH262164 REC262154:RED262164 RNY262154:RNZ262164 RXU262154:RXV262164 SHQ262154:SHR262164 SRM262154:SRN262164 TBI262154:TBJ262164 TLE262154:TLF262164 TVA262154:TVB262164 UEW262154:UEX262164 UOS262154:UOT262164 UYO262154:UYP262164 VIK262154:VIL262164 VSG262154:VSH262164 WCC262154:WCD262164 WLY262154:WLZ262164 WVU262154:WVV262164 M327690:N327700 JI327690:JJ327700 TE327690:TF327700 ADA327690:ADB327700 AMW327690:AMX327700 AWS327690:AWT327700 BGO327690:BGP327700 BQK327690:BQL327700 CAG327690:CAH327700 CKC327690:CKD327700 CTY327690:CTZ327700 DDU327690:DDV327700 DNQ327690:DNR327700 DXM327690:DXN327700 EHI327690:EHJ327700 ERE327690:ERF327700 FBA327690:FBB327700 FKW327690:FKX327700 FUS327690:FUT327700 GEO327690:GEP327700 GOK327690:GOL327700 GYG327690:GYH327700 HIC327690:HID327700 HRY327690:HRZ327700 IBU327690:IBV327700 ILQ327690:ILR327700 IVM327690:IVN327700 JFI327690:JFJ327700 JPE327690:JPF327700 JZA327690:JZB327700 KIW327690:KIX327700 KSS327690:KST327700 LCO327690:LCP327700 LMK327690:LML327700 LWG327690:LWH327700 MGC327690:MGD327700 MPY327690:MPZ327700 MZU327690:MZV327700 NJQ327690:NJR327700 NTM327690:NTN327700 ODI327690:ODJ327700 ONE327690:ONF327700 OXA327690:OXB327700 PGW327690:PGX327700 PQS327690:PQT327700 QAO327690:QAP327700 QKK327690:QKL327700 QUG327690:QUH327700 REC327690:RED327700 RNY327690:RNZ327700 RXU327690:RXV327700 SHQ327690:SHR327700 SRM327690:SRN327700 TBI327690:TBJ327700 TLE327690:TLF327700 TVA327690:TVB327700 UEW327690:UEX327700 UOS327690:UOT327700 UYO327690:UYP327700 VIK327690:VIL327700 VSG327690:VSH327700 WCC327690:WCD327700 WLY327690:WLZ327700 WVU327690:WVV327700 M393226:N393236 JI393226:JJ393236 TE393226:TF393236 ADA393226:ADB393236 AMW393226:AMX393236 AWS393226:AWT393236 BGO393226:BGP393236 BQK393226:BQL393236 CAG393226:CAH393236 CKC393226:CKD393236 CTY393226:CTZ393236 DDU393226:DDV393236 DNQ393226:DNR393236 DXM393226:DXN393236 EHI393226:EHJ393236 ERE393226:ERF393236 FBA393226:FBB393236 FKW393226:FKX393236 FUS393226:FUT393236 GEO393226:GEP393236 GOK393226:GOL393236 GYG393226:GYH393236 HIC393226:HID393236 HRY393226:HRZ393236 IBU393226:IBV393236 ILQ393226:ILR393236 IVM393226:IVN393236 JFI393226:JFJ393236 JPE393226:JPF393236 JZA393226:JZB393236 KIW393226:KIX393236 KSS393226:KST393236 LCO393226:LCP393236 LMK393226:LML393236 LWG393226:LWH393236 MGC393226:MGD393236 MPY393226:MPZ393236 MZU393226:MZV393236 NJQ393226:NJR393236 NTM393226:NTN393236 ODI393226:ODJ393236 ONE393226:ONF393236 OXA393226:OXB393236 PGW393226:PGX393236 PQS393226:PQT393236 QAO393226:QAP393236 QKK393226:QKL393236 QUG393226:QUH393236 REC393226:RED393236 RNY393226:RNZ393236 RXU393226:RXV393236 SHQ393226:SHR393236 SRM393226:SRN393236 TBI393226:TBJ393236 TLE393226:TLF393236 TVA393226:TVB393236 UEW393226:UEX393236 UOS393226:UOT393236 UYO393226:UYP393236 VIK393226:VIL393236 VSG393226:VSH393236 WCC393226:WCD393236 WLY393226:WLZ393236 WVU393226:WVV393236 M458762:N458772 JI458762:JJ458772 TE458762:TF458772 ADA458762:ADB458772 AMW458762:AMX458772 AWS458762:AWT458772 BGO458762:BGP458772 BQK458762:BQL458772 CAG458762:CAH458772 CKC458762:CKD458772 CTY458762:CTZ458772 DDU458762:DDV458772 DNQ458762:DNR458772 DXM458762:DXN458772 EHI458762:EHJ458772 ERE458762:ERF458772 FBA458762:FBB458772 FKW458762:FKX458772 FUS458762:FUT458772 GEO458762:GEP458772 GOK458762:GOL458772 GYG458762:GYH458772 HIC458762:HID458772 HRY458762:HRZ458772 IBU458762:IBV458772 ILQ458762:ILR458772 IVM458762:IVN458772 JFI458762:JFJ458772 JPE458762:JPF458772 JZA458762:JZB458772 KIW458762:KIX458772 KSS458762:KST458772 LCO458762:LCP458772 LMK458762:LML458772 LWG458762:LWH458772 MGC458762:MGD458772 MPY458762:MPZ458772 MZU458762:MZV458772 NJQ458762:NJR458772 NTM458762:NTN458772 ODI458762:ODJ458772 ONE458762:ONF458772 OXA458762:OXB458772 PGW458762:PGX458772 PQS458762:PQT458772 QAO458762:QAP458772 QKK458762:QKL458772 QUG458762:QUH458772 REC458762:RED458772 RNY458762:RNZ458772 RXU458762:RXV458772 SHQ458762:SHR458772 SRM458762:SRN458772 TBI458762:TBJ458772 TLE458762:TLF458772 TVA458762:TVB458772 UEW458762:UEX458772 UOS458762:UOT458772 UYO458762:UYP458772 VIK458762:VIL458772 VSG458762:VSH458772 WCC458762:WCD458772 WLY458762:WLZ458772 WVU458762:WVV458772 M524298:N524308 JI524298:JJ524308 TE524298:TF524308 ADA524298:ADB524308 AMW524298:AMX524308 AWS524298:AWT524308 BGO524298:BGP524308 BQK524298:BQL524308 CAG524298:CAH524308 CKC524298:CKD524308 CTY524298:CTZ524308 DDU524298:DDV524308 DNQ524298:DNR524308 DXM524298:DXN524308 EHI524298:EHJ524308 ERE524298:ERF524308 FBA524298:FBB524308 FKW524298:FKX524308 FUS524298:FUT524308 GEO524298:GEP524308 GOK524298:GOL524308 GYG524298:GYH524308 HIC524298:HID524308 HRY524298:HRZ524308 IBU524298:IBV524308 ILQ524298:ILR524308 IVM524298:IVN524308 JFI524298:JFJ524308 JPE524298:JPF524308 JZA524298:JZB524308 KIW524298:KIX524308 KSS524298:KST524308 LCO524298:LCP524308 LMK524298:LML524308 LWG524298:LWH524308 MGC524298:MGD524308 MPY524298:MPZ524308 MZU524298:MZV524308 NJQ524298:NJR524308 NTM524298:NTN524308 ODI524298:ODJ524308 ONE524298:ONF524308 OXA524298:OXB524308 PGW524298:PGX524308 PQS524298:PQT524308 QAO524298:QAP524308 QKK524298:QKL524308 QUG524298:QUH524308 REC524298:RED524308 RNY524298:RNZ524308 RXU524298:RXV524308 SHQ524298:SHR524308 SRM524298:SRN524308 TBI524298:TBJ524308 TLE524298:TLF524308 TVA524298:TVB524308 UEW524298:UEX524308 UOS524298:UOT524308 UYO524298:UYP524308 VIK524298:VIL524308 VSG524298:VSH524308 WCC524298:WCD524308 WLY524298:WLZ524308 WVU524298:WVV524308 M589834:N589844 JI589834:JJ589844 TE589834:TF589844 ADA589834:ADB589844 AMW589834:AMX589844 AWS589834:AWT589844 BGO589834:BGP589844 BQK589834:BQL589844 CAG589834:CAH589844 CKC589834:CKD589844 CTY589834:CTZ589844 DDU589834:DDV589844 DNQ589834:DNR589844 DXM589834:DXN589844 EHI589834:EHJ589844 ERE589834:ERF589844 FBA589834:FBB589844 FKW589834:FKX589844 FUS589834:FUT589844 GEO589834:GEP589844 GOK589834:GOL589844 GYG589834:GYH589844 HIC589834:HID589844 HRY589834:HRZ589844 IBU589834:IBV589844 ILQ589834:ILR589844 IVM589834:IVN589844 JFI589834:JFJ589844 JPE589834:JPF589844 JZA589834:JZB589844 KIW589834:KIX589844 KSS589834:KST589844 LCO589834:LCP589844 LMK589834:LML589844 LWG589834:LWH589844 MGC589834:MGD589844 MPY589834:MPZ589844 MZU589834:MZV589844 NJQ589834:NJR589844 NTM589834:NTN589844 ODI589834:ODJ589844 ONE589834:ONF589844 OXA589834:OXB589844 PGW589834:PGX589844 PQS589834:PQT589844 QAO589834:QAP589844 QKK589834:QKL589844 QUG589834:QUH589844 REC589834:RED589844 RNY589834:RNZ589844 RXU589834:RXV589844 SHQ589834:SHR589844 SRM589834:SRN589844 TBI589834:TBJ589844 TLE589834:TLF589844 TVA589834:TVB589844 UEW589834:UEX589844 UOS589834:UOT589844 UYO589834:UYP589844 VIK589834:VIL589844 VSG589834:VSH589844 WCC589834:WCD589844 WLY589834:WLZ589844 WVU589834:WVV589844 M655370:N655380 JI655370:JJ655380 TE655370:TF655380 ADA655370:ADB655380 AMW655370:AMX655380 AWS655370:AWT655380 BGO655370:BGP655380 BQK655370:BQL655380 CAG655370:CAH655380 CKC655370:CKD655380 CTY655370:CTZ655380 DDU655370:DDV655380 DNQ655370:DNR655380 DXM655370:DXN655380 EHI655370:EHJ655380 ERE655370:ERF655380 FBA655370:FBB655380 FKW655370:FKX655380 FUS655370:FUT655380 GEO655370:GEP655380 GOK655370:GOL655380 GYG655370:GYH655380 HIC655370:HID655380 HRY655370:HRZ655380 IBU655370:IBV655380 ILQ655370:ILR655380 IVM655370:IVN655380 JFI655370:JFJ655380 JPE655370:JPF655380 JZA655370:JZB655380 KIW655370:KIX655380 KSS655370:KST655380 LCO655370:LCP655380 LMK655370:LML655380 LWG655370:LWH655380 MGC655370:MGD655380 MPY655370:MPZ655380 MZU655370:MZV655380 NJQ655370:NJR655380 NTM655370:NTN655380 ODI655370:ODJ655380 ONE655370:ONF655380 OXA655370:OXB655380 PGW655370:PGX655380 PQS655370:PQT655380 QAO655370:QAP655380 QKK655370:QKL655380 QUG655370:QUH655380 REC655370:RED655380 RNY655370:RNZ655380 RXU655370:RXV655380 SHQ655370:SHR655380 SRM655370:SRN655380 TBI655370:TBJ655380 TLE655370:TLF655380 TVA655370:TVB655380 UEW655370:UEX655380 UOS655370:UOT655380 UYO655370:UYP655380 VIK655370:VIL655380 VSG655370:VSH655380 WCC655370:WCD655380 WLY655370:WLZ655380 WVU655370:WVV655380 M720906:N720916 JI720906:JJ720916 TE720906:TF720916 ADA720906:ADB720916 AMW720906:AMX720916 AWS720906:AWT720916 BGO720906:BGP720916 BQK720906:BQL720916 CAG720906:CAH720916 CKC720906:CKD720916 CTY720906:CTZ720916 DDU720906:DDV720916 DNQ720906:DNR720916 DXM720906:DXN720916 EHI720906:EHJ720916 ERE720906:ERF720916 FBA720906:FBB720916 FKW720906:FKX720916 FUS720906:FUT720916 GEO720906:GEP720916 GOK720906:GOL720916 GYG720906:GYH720916 HIC720906:HID720916 HRY720906:HRZ720916 IBU720906:IBV720916 ILQ720906:ILR720916 IVM720906:IVN720916 JFI720906:JFJ720916 JPE720906:JPF720916 JZA720906:JZB720916 KIW720906:KIX720916 KSS720906:KST720916 LCO720906:LCP720916 LMK720906:LML720916 LWG720906:LWH720916 MGC720906:MGD720916 MPY720906:MPZ720916 MZU720906:MZV720916 NJQ720906:NJR720916 NTM720906:NTN720916 ODI720906:ODJ720916 ONE720906:ONF720916 OXA720906:OXB720916 PGW720906:PGX720916 PQS720906:PQT720916 QAO720906:QAP720916 QKK720906:QKL720916 QUG720906:QUH720916 REC720906:RED720916 RNY720906:RNZ720916 RXU720906:RXV720916 SHQ720906:SHR720916 SRM720906:SRN720916 TBI720906:TBJ720916 TLE720906:TLF720916 TVA720906:TVB720916 UEW720906:UEX720916 UOS720906:UOT720916 UYO720906:UYP720916 VIK720906:VIL720916 VSG720906:VSH720916 WCC720906:WCD720916 WLY720906:WLZ720916 WVU720906:WVV720916 M786442:N786452 JI786442:JJ786452 TE786442:TF786452 ADA786442:ADB786452 AMW786442:AMX786452 AWS786442:AWT786452 BGO786442:BGP786452 BQK786442:BQL786452 CAG786442:CAH786452 CKC786442:CKD786452 CTY786442:CTZ786452 DDU786442:DDV786452 DNQ786442:DNR786452 DXM786442:DXN786452 EHI786442:EHJ786452 ERE786442:ERF786452 FBA786442:FBB786452 FKW786442:FKX786452 FUS786442:FUT786452 GEO786442:GEP786452 GOK786442:GOL786452 GYG786442:GYH786452 HIC786442:HID786452 HRY786442:HRZ786452 IBU786442:IBV786452 ILQ786442:ILR786452 IVM786442:IVN786452 JFI786442:JFJ786452 JPE786442:JPF786452 JZA786442:JZB786452 KIW786442:KIX786452 KSS786442:KST786452 LCO786442:LCP786452 LMK786442:LML786452 LWG786442:LWH786452 MGC786442:MGD786452 MPY786442:MPZ786452 MZU786442:MZV786452 NJQ786442:NJR786452 NTM786442:NTN786452 ODI786442:ODJ786452 ONE786442:ONF786452 OXA786442:OXB786452 PGW786442:PGX786452 PQS786442:PQT786452 QAO786442:QAP786452 QKK786442:QKL786452 QUG786442:QUH786452 REC786442:RED786452 RNY786442:RNZ786452 RXU786442:RXV786452 SHQ786442:SHR786452 SRM786442:SRN786452 TBI786442:TBJ786452 TLE786442:TLF786452 TVA786442:TVB786452 UEW786442:UEX786452 UOS786442:UOT786452 UYO786442:UYP786452 VIK786442:VIL786452 VSG786442:VSH786452 WCC786442:WCD786452 WLY786442:WLZ786452 WVU786442:WVV786452 M851978:N851988 JI851978:JJ851988 TE851978:TF851988 ADA851978:ADB851988 AMW851978:AMX851988 AWS851978:AWT851988 BGO851978:BGP851988 BQK851978:BQL851988 CAG851978:CAH851988 CKC851978:CKD851988 CTY851978:CTZ851988 DDU851978:DDV851988 DNQ851978:DNR851988 DXM851978:DXN851988 EHI851978:EHJ851988 ERE851978:ERF851988 FBA851978:FBB851988 FKW851978:FKX851988 FUS851978:FUT851988 GEO851978:GEP851988 GOK851978:GOL851988 GYG851978:GYH851988 HIC851978:HID851988 HRY851978:HRZ851988 IBU851978:IBV851988 ILQ851978:ILR851988 IVM851978:IVN851988 JFI851978:JFJ851988 JPE851978:JPF851988 JZA851978:JZB851988 KIW851978:KIX851988 KSS851978:KST851988 LCO851978:LCP851988 LMK851978:LML851988 LWG851978:LWH851988 MGC851978:MGD851988 MPY851978:MPZ851988 MZU851978:MZV851988 NJQ851978:NJR851988 NTM851978:NTN851988 ODI851978:ODJ851988 ONE851978:ONF851988 OXA851978:OXB851988 PGW851978:PGX851988 PQS851978:PQT851988 QAO851978:QAP851988 QKK851978:QKL851988 QUG851978:QUH851988 REC851978:RED851988 RNY851978:RNZ851988 RXU851978:RXV851988 SHQ851978:SHR851988 SRM851978:SRN851988 TBI851978:TBJ851988 TLE851978:TLF851988 TVA851978:TVB851988 UEW851978:UEX851988 UOS851978:UOT851988 UYO851978:UYP851988 VIK851978:VIL851988 VSG851978:VSH851988 WCC851978:WCD851988 WLY851978:WLZ851988 WVU851978:WVV851988 M917514:N917524 JI917514:JJ917524 TE917514:TF917524 ADA917514:ADB917524 AMW917514:AMX917524 AWS917514:AWT917524 BGO917514:BGP917524 BQK917514:BQL917524 CAG917514:CAH917524 CKC917514:CKD917524 CTY917514:CTZ917524 DDU917514:DDV917524 DNQ917514:DNR917524 DXM917514:DXN917524 EHI917514:EHJ917524 ERE917514:ERF917524 FBA917514:FBB917524 FKW917514:FKX917524 FUS917514:FUT917524 GEO917514:GEP917524 GOK917514:GOL917524 GYG917514:GYH917524 HIC917514:HID917524 HRY917514:HRZ917524 IBU917514:IBV917524 ILQ917514:ILR917524 IVM917514:IVN917524 JFI917514:JFJ917524 JPE917514:JPF917524 JZA917514:JZB917524 KIW917514:KIX917524 KSS917514:KST917524 LCO917514:LCP917524 LMK917514:LML917524 LWG917514:LWH917524 MGC917514:MGD917524 MPY917514:MPZ917524 MZU917514:MZV917524 NJQ917514:NJR917524 NTM917514:NTN917524 ODI917514:ODJ917524 ONE917514:ONF917524 OXA917514:OXB917524 PGW917514:PGX917524 PQS917514:PQT917524 QAO917514:QAP917524 QKK917514:QKL917524 QUG917514:QUH917524 REC917514:RED917524 RNY917514:RNZ917524 RXU917514:RXV917524 SHQ917514:SHR917524 SRM917514:SRN917524 TBI917514:TBJ917524 TLE917514:TLF917524 TVA917514:TVB917524 UEW917514:UEX917524 UOS917514:UOT917524 UYO917514:UYP917524 VIK917514:VIL917524 VSG917514:VSH917524 WCC917514:WCD917524 WLY917514:WLZ917524 WVU917514:WVV917524 M983050:N983060 JI983050:JJ983060 TE983050:TF983060 ADA983050:ADB983060 AMW983050:AMX983060 AWS983050:AWT983060 BGO983050:BGP983060 BQK983050:BQL983060 CAG983050:CAH983060 CKC983050:CKD983060 CTY983050:CTZ983060 DDU983050:DDV983060 DNQ983050:DNR983060 DXM983050:DXN983060 EHI983050:EHJ983060 ERE983050:ERF983060 FBA983050:FBB983060 FKW983050:FKX983060 FUS983050:FUT983060 GEO983050:GEP983060 GOK983050:GOL983060 GYG983050:GYH983060 HIC983050:HID983060 HRY983050:HRZ983060 IBU983050:IBV983060 ILQ983050:ILR983060 IVM983050:IVN983060 JFI983050:JFJ983060 JPE983050:JPF983060 JZA983050:JZB983060 KIW983050:KIX983060 KSS983050:KST983060 LCO983050:LCP983060 LMK983050:LML983060 LWG983050:LWH983060 MGC983050:MGD983060 MPY983050:MPZ983060 MZU983050:MZV983060 NJQ983050:NJR983060 NTM983050:NTN983060 ODI983050:ODJ983060 ONE983050:ONF983060 OXA983050:OXB983060 PGW983050:PGX983060 PQS983050:PQT983060 QAO983050:QAP983060 QKK983050:QKL983060 QUG983050:QUH983060 REC983050:RED983060 RNY983050:RNZ983060 RXU983050:RXV983060 SHQ983050:SHR983060 SRM983050:SRN983060 TBI983050:TBJ983060 TLE983050:TLF983060 TVA983050:TVB983060 UEW983050:UEX983060 UOS983050:UOT983060 UYO983050:UYP983060 VIK983050:VIL983060 VSG983050:VSH983060 WCC983050:WCD983060 WLY983050:WLZ983060 WVU983050:WVV983060">
      <formula1>Impacto</formula1>
    </dataValidation>
    <dataValidation type="list" showInputMessage="1" showErrorMessage="1" sqref="L10:L20 JH10:JH20 TD10:TD20 ACZ10:ACZ20 AMV10:AMV20 AWR10:AWR20 BGN10:BGN20 BQJ10:BQJ20 CAF10:CAF20 CKB10:CKB20 CTX10:CTX20 DDT10:DDT20 DNP10:DNP20 DXL10:DXL20 EHH10:EHH20 ERD10:ERD20 FAZ10:FAZ20 FKV10:FKV20 FUR10:FUR20 GEN10:GEN20 GOJ10:GOJ20 GYF10:GYF20 HIB10:HIB20 HRX10:HRX20 IBT10:IBT20 ILP10:ILP20 IVL10:IVL20 JFH10:JFH20 JPD10:JPD20 JYZ10:JYZ20 KIV10:KIV20 KSR10:KSR20 LCN10:LCN20 LMJ10:LMJ20 LWF10:LWF20 MGB10:MGB20 MPX10:MPX20 MZT10:MZT20 NJP10:NJP20 NTL10:NTL20 ODH10:ODH20 OND10:OND20 OWZ10:OWZ20 PGV10:PGV20 PQR10:PQR20 QAN10:QAN20 QKJ10:QKJ20 QUF10:QUF20 REB10:REB20 RNX10:RNX20 RXT10:RXT20 SHP10:SHP20 SRL10:SRL20 TBH10:TBH20 TLD10:TLD20 TUZ10:TUZ20 UEV10:UEV20 UOR10:UOR20 UYN10:UYN20 VIJ10:VIJ20 VSF10:VSF20 WCB10:WCB20 WLX10:WLX20 WVT10:WVT20 L65546:L65556 JH65546:JH65556 TD65546:TD65556 ACZ65546:ACZ65556 AMV65546:AMV65556 AWR65546:AWR65556 BGN65546:BGN65556 BQJ65546:BQJ65556 CAF65546:CAF65556 CKB65546:CKB65556 CTX65546:CTX65556 DDT65546:DDT65556 DNP65546:DNP65556 DXL65546:DXL65556 EHH65546:EHH65556 ERD65546:ERD65556 FAZ65546:FAZ65556 FKV65546:FKV65556 FUR65546:FUR65556 GEN65546:GEN65556 GOJ65546:GOJ65556 GYF65546:GYF65556 HIB65546:HIB65556 HRX65546:HRX65556 IBT65546:IBT65556 ILP65546:ILP65556 IVL65546:IVL65556 JFH65546:JFH65556 JPD65546:JPD65556 JYZ65546:JYZ65556 KIV65546:KIV65556 KSR65546:KSR65556 LCN65546:LCN65556 LMJ65546:LMJ65556 LWF65546:LWF65556 MGB65546:MGB65556 MPX65546:MPX65556 MZT65546:MZT65556 NJP65546:NJP65556 NTL65546:NTL65556 ODH65546:ODH65556 OND65546:OND65556 OWZ65546:OWZ65556 PGV65546:PGV65556 PQR65546:PQR65556 QAN65546:QAN65556 QKJ65546:QKJ65556 QUF65546:QUF65556 REB65546:REB65556 RNX65546:RNX65556 RXT65546:RXT65556 SHP65546:SHP65556 SRL65546:SRL65556 TBH65546:TBH65556 TLD65546:TLD65556 TUZ65546:TUZ65556 UEV65546:UEV65556 UOR65546:UOR65556 UYN65546:UYN65556 VIJ65546:VIJ65556 VSF65546:VSF65556 WCB65546:WCB65556 WLX65546:WLX65556 WVT65546:WVT65556 L131082:L131092 JH131082:JH131092 TD131082:TD131092 ACZ131082:ACZ131092 AMV131082:AMV131092 AWR131082:AWR131092 BGN131082:BGN131092 BQJ131082:BQJ131092 CAF131082:CAF131092 CKB131082:CKB131092 CTX131082:CTX131092 DDT131082:DDT131092 DNP131082:DNP131092 DXL131082:DXL131092 EHH131082:EHH131092 ERD131082:ERD131092 FAZ131082:FAZ131092 FKV131082:FKV131092 FUR131082:FUR131092 GEN131082:GEN131092 GOJ131082:GOJ131092 GYF131082:GYF131092 HIB131082:HIB131092 HRX131082:HRX131092 IBT131082:IBT131092 ILP131082:ILP131092 IVL131082:IVL131092 JFH131082:JFH131092 JPD131082:JPD131092 JYZ131082:JYZ131092 KIV131082:KIV131092 KSR131082:KSR131092 LCN131082:LCN131092 LMJ131082:LMJ131092 LWF131082:LWF131092 MGB131082:MGB131092 MPX131082:MPX131092 MZT131082:MZT131092 NJP131082:NJP131092 NTL131082:NTL131092 ODH131082:ODH131092 OND131082:OND131092 OWZ131082:OWZ131092 PGV131082:PGV131092 PQR131082:PQR131092 QAN131082:QAN131092 QKJ131082:QKJ131092 QUF131082:QUF131092 REB131082:REB131092 RNX131082:RNX131092 RXT131082:RXT131092 SHP131082:SHP131092 SRL131082:SRL131092 TBH131082:TBH131092 TLD131082:TLD131092 TUZ131082:TUZ131092 UEV131082:UEV131092 UOR131082:UOR131092 UYN131082:UYN131092 VIJ131082:VIJ131092 VSF131082:VSF131092 WCB131082:WCB131092 WLX131082:WLX131092 WVT131082:WVT131092 L196618:L196628 JH196618:JH196628 TD196618:TD196628 ACZ196618:ACZ196628 AMV196618:AMV196628 AWR196618:AWR196628 BGN196618:BGN196628 BQJ196618:BQJ196628 CAF196618:CAF196628 CKB196618:CKB196628 CTX196618:CTX196628 DDT196618:DDT196628 DNP196618:DNP196628 DXL196618:DXL196628 EHH196618:EHH196628 ERD196618:ERD196628 FAZ196618:FAZ196628 FKV196618:FKV196628 FUR196618:FUR196628 GEN196618:GEN196628 GOJ196618:GOJ196628 GYF196618:GYF196628 HIB196618:HIB196628 HRX196618:HRX196628 IBT196618:IBT196628 ILP196618:ILP196628 IVL196618:IVL196628 JFH196618:JFH196628 JPD196618:JPD196628 JYZ196618:JYZ196628 KIV196618:KIV196628 KSR196618:KSR196628 LCN196618:LCN196628 LMJ196618:LMJ196628 LWF196618:LWF196628 MGB196618:MGB196628 MPX196618:MPX196628 MZT196618:MZT196628 NJP196618:NJP196628 NTL196618:NTL196628 ODH196618:ODH196628 OND196618:OND196628 OWZ196618:OWZ196628 PGV196618:PGV196628 PQR196618:PQR196628 QAN196618:QAN196628 QKJ196618:QKJ196628 QUF196618:QUF196628 REB196618:REB196628 RNX196618:RNX196628 RXT196618:RXT196628 SHP196618:SHP196628 SRL196618:SRL196628 TBH196618:TBH196628 TLD196618:TLD196628 TUZ196618:TUZ196628 UEV196618:UEV196628 UOR196618:UOR196628 UYN196618:UYN196628 VIJ196618:VIJ196628 VSF196618:VSF196628 WCB196618:WCB196628 WLX196618:WLX196628 WVT196618:WVT196628 L262154:L262164 JH262154:JH262164 TD262154:TD262164 ACZ262154:ACZ262164 AMV262154:AMV262164 AWR262154:AWR262164 BGN262154:BGN262164 BQJ262154:BQJ262164 CAF262154:CAF262164 CKB262154:CKB262164 CTX262154:CTX262164 DDT262154:DDT262164 DNP262154:DNP262164 DXL262154:DXL262164 EHH262154:EHH262164 ERD262154:ERD262164 FAZ262154:FAZ262164 FKV262154:FKV262164 FUR262154:FUR262164 GEN262154:GEN262164 GOJ262154:GOJ262164 GYF262154:GYF262164 HIB262154:HIB262164 HRX262154:HRX262164 IBT262154:IBT262164 ILP262154:ILP262164 IVL262154:IVL262164 JFH262154:JFH262164 JPD262154:JPD262164 JYZ262154:JYZ262164 KIV262154:KIV262164 KSR262154:KSR262164 LCN262154:LCN262164 LMJ262154:LMJ262164 LWF262154:LWF262164 MGB262154:MGB262164 MPX262154:MPX262164 MZT262154:MZT262164 NJP262154:NJP262164 NTL262154:NTL262164 ODH262154:ODH262164 OND262154:OND262164 OWZ262154:OWZ262164 PGV262154:PGV262164 PQR262154:PQR262164 QAN262154:QAN262164 QKJ262154:QKJ262164 QUF262154:QUF262164 REB262154:REB262164 RNX262154:RNX262164 RXT262154:RXT262164 SHP262154:SHP262164 SRL262154:SRL262164 TBH262154:TBH262164 TLD262154:TLD262164 TUZ262154:TUZ262164 UEV262154:UEV262164 UOR262154:UOR262164 UYN262154:UYN262164 VIJ262154:VIJ262164 VSF262154:VSF262164 WCB262154:WCB262164 WLX262154:WLX262164 WVT262154:WVT262164 L327690:L327700 JH327690:JH327700 TD327690:TD327700 ACZ327690:ACZ327700 AMV327690:AMV327700 AWR327690:AWR327700 BGN327690:BGN327700 BQJ327690:BQJ327700 CAF327690:CAF327700 CKB327690:CKB327700 CTX327690:CTX327700 DDT327690:DDT327700 DNP327690:DNP327700 DXL327690:DXL327700 EHH327690:EHH327700 ERD327690:ERD327700 FAZ327690:FAZ327700 FKV327690:FKV327700 FUR327690:FUR327700 GEN327690:GEN327700 GOJ327690:GOJ327700 GYF327690:GYF327700 HIB327690:HIB327700 HRX327690:HRX327700 IBT327690:IBT327700 ILP327690:ILP327700 IVL327690:IVL327700 JFH327690:JFH327700 JPD327690:JPD327700 JYZ327690:JYZ327700 KIV327690:KIV327700 KSR327690:KSR327700 LCN327690:LCN327700 LMJ327690:LMJ327700 LWF327690:LWF327700 MGB327690:MGB327700 MPX327690:MPX327700 MZT327690:MZT327700 NJP327690:NJP327700 NTL327690:NTL327700 ODH327690:ODH327700 OND327690:OND327700 OWZ327690:OWZ327700 PGV327690:PGV327700 PQR327690:PQR327700 QAN327690:QAN327700 QKJ327690:QKJ327700 QUF327690:QUF327700 REB327690:REB327700 RNX327690:RNX327700 RXT327690:RXT327700 SHP327690:SHP327700 SRL327690:SRL327700 TBH327690:TBH327700 TLD327690:TLD327700 TUZ327690:TUZ327700 UEV327690:UEV327700 UOR327690:UOR327700 UYN327690:UYN327700 VIJ327690:VIJ327700 VSF327690:VSF327700 WCB327690:WCB327700 WLX327690:WLX327700 WVT327690:WVT327700 L393226:L393236 JH393226:JH393236 TD393226:TD393236 ACZ393226:ACZ393236 AMV393226:AMV393236 AWR393226:AWR393236 BGN393226:BGN393236 BQJ393226:BQJ393236 CAF393226:CAF393236 CKB393226:CKB393236 CTX393226:CTX393236 DDT393226:DDT393236 DNP393226:DNP393236 DXL393226:DXL393236 EHH393226:EHH393236 ERD393226:ERD393236 FAZ393226:FAZ393236 FKV393226:FKV393236 FUR393226:FUR393236 GEN393226:GEN393236 GOJ393226:GOJ393236 GYF393226:GYF393236 HIB393226:HIB393236 HRX393226:HRX393236 IBT393226:IBT393236 ILP393226:ILP393236 IVL393226:IVL393236 JFH393226:JFH393236 JPD393226:JPD393236 JYZ393226:JYZ393236 KIV393226:KIV393236 KSR393226:KSR393236 LCN393226:LCN393236 LMJ393226:LMJ393236 LWF393226:LWF393236 MGB393226:MGB393236 MPX393226:MPX393236 MZT393226:MZT393236 NJP393226:NJP393236 NTL393226:NTL393236 ODH393226:ODH393236 OND393226:OND393236 OWZ393226:OWZ393236 PGV393226:PGV393236 PQR393226:PQR393236 QAN393226:QAN393236 QKJ393226:QKJ393236 QUF393226:QUF393236 REB393226:REB393236 RNX393226:RNX393236 RXT393226:RXT393236 SHP393226:SHP393236 SRL393226:SRL393236 TBH393226:TBH393236 TLD393226:TLD393236 TUZ393226:TUZ393236 UEV393226:UEV393236 UOR393226:UOR393236 UYN393226:UYN393236 VIJ393226:VIJ393236 VSF393226:VSF393236 WCB393226:WCB393236 WLX393226:WLX393236 WVT393226:WVT393236 L458762:L458772 JH458762:JH458772 TD458762:TD458772 ACZ458762:ACZ458772 AMV458762:AMV458772 AWR458762:AWR458772 BGN458762:BGN458772 BQJ458762:BQJ458772 CAF458762:CAF458772 CKB458762:CKB458772 CTX458762:CTX458772 DDT458762:DDT458772 DNP458762:DNP458772 DXL458762:DXL458772 EHH458762:EHH458772 ERD458762:ERD458772 FAZ458762:FAZ458772 FKV458762:FKV458772 FUR458762:FUR458772 GEN458762:GEN458772 GOJ458762:GOJ458772 GYF458762:GYF458772 HIB458762:HIB458772 HRX458762:HRX458772 IBT458762:IBT458772 ILP458762:ILP458772 IVL458762:IVL458772 JFH458762:JFH458772 JPD458762:JPD458772 JYZ458762:JYZ458772 KIV458762:KIV458772 KSR458762:KSR458772 LCN458762:LCN458772 LMJ458762:LMJ458772 LWF458762:LWF458772 MGB458762:MGB458772 MPX458762:MPX458772 MZT458762:MZT458772 NJP458762:NJP458772 NTL458762:NTL458772 ODH458762:ODH458772 OND458762:OND458772 OWZ458762:OWZ458772 PGV458762:PGV458772 PQR458762:PQR458772 QAN458762:QAN458772 QKJ458762:QKJ458772 QUF458762:QUF458772 REB458762:REB458772 RNX458762:RNX458772 RXT458762:RXT458772 SHP458762:SHP458772 SRL458762:SRL458772 TBH458762:TBH458772 TLD458762:TLD458772 TUZ458762:TUZ458772 UEV458762:UEV458772 UOR458762:UOR458772 UYN458762:UYN458772 VIJ458762:VIJ458772 VSF458762:VSF458772 WCB458762:WCB458772 WLX458762:WLX458772 WVT458762:WVT458772 L524298:L524308 JH524298:JH524308 TD524298:TD524308 ACZ524298:ACZ524308 AMV524298:AMV524308 AWR524298:AWR524308 BGN524298:BGN524308 BQJ524298:BQJ524308 CAF524298:CAF524308 CKB524298:CKB524308 CTX524298:CTX524308 DDT524298:DDT524308 DNP524298:DNP524308 DXL524298:DXL524308 EHH524298:EHH524308 ERD524298:ERD524308 FAZ524298:FAZ524308 FKV524298:FKV524308 FUR524298:FUR524308 GEN524298:GEN524308 GOJ524298:GOJ524308 GYF524298:GYF524308 HIB524298:HIB524308 HRX524298:HRX524308 IBT524298:IBT524308 ILP524298:ILP524308 IVL524298:IVL524308 JFH524298:JFH524308 JPD524298:JPD524308 JYZ524298:JYZ524308 KIV524298:KIV524308 KSR524298:KSR524308 LCN524298:LCN524308 LMJ524298:LMJ524308 LWF524298:LWF524308 MGB524298:MGB524308 MPX524298:MPX524308 MZT524298:MZT524308 NJP524298:NJP524308 NTL524298:NTL524308 ODH524298:ODH524308 OND524298:OND524308 OWZ524298:OWZ524308 PGV524298:PGV524308 PQR524298:PQR524308 QAN524298:QAN524308 QKJ524298:QKJ524308 QUF524298:QUF524308 REB524298:REB524308 RNX524298:RNX524308 RXT524298:RXT524308 SHP524298:SHP524308 SRL524298:SRL524308 TBH524298:TBH524308 TLD524298:TLD524308 TUZ524298:TUZ524308 UEV524298:UEV524308 UOR524298:UOR524308 UYN524298:UYN524308 VIJ524298:VIJ524308 VSF524298:VSF524308 WCB524298:WCB524308 WLX524298:WLX524308 WVT524298:WVT524308 L589834:L589844 JH589834:JH589844 TD589834:TD589844 ACZ589834:ACZ589844 AMV589834:AMV589844 AWR589834:AWR589844 BGN589834:BGN589844 BQJ589834:BQJ589844 CAF589834:CAF589844 CKB589834:CKB589844 CTX589834:CTX589844 DDT589834:DDT589844 DNP589834:DNP589844 DXL589834:DXL589844 EHH589834:EHH589844 ERD589834:ERD589844 FAZ589834:FAZ589844 FKV589834:FKV589844 FUR589834:FUR589844 GEN589834:GEN589844 GOJ589834:GOJ589844 GYF589834:GYF589844 HIB589834:HIB589844 HRX589834:HRX589844 IBT589834:IBT589844 ILP589834:ILP589844 IVL589834:IVL589844 JFH589834:JFH589844 JPD589834:JPD589844 JYZ589834:JYZ589844 KIV589834:KIV589844 KSR589834:KSR589844 LCN589834:LCN589844 LMJ589834:LMJ589844 LWF589834:LWF589844 MGB589834:MGB589844 MPX589834:MPX589844 MZT589834:MZT589844 NJP589834:NJP589844 NTL589834:NTL589844 ODH589834:ODH589844 OND589834:OND589844 OWZ589834:OWZ589844 PGV589834:PGV589844 PQR589834:PQR589844 QAN589834:QAN589844 QKJ589834:QKJ589844 QUF589834:QUF589844 REB589834:REB589844 RNX589834:RNX589844 RXT589834:RXT589844 SHP589834:SHP589844 SRL589834:SRL589844 TBH589834:TBH589844 TLD589834:TLD589844 TUZ589834:TUZ589844 UEV589834:UEV589844 UOR589834:UOR589844 UYN589834:UYN589844 VIJ589834:VIJ589844 VSF589834:VSF589844 WCB589834:WCB589844 WLX589834:WLX589844 WVT589834:WVT589844 L655370:L655380 JH655370:JH655380 TD655370:TD655380 ACZ655370:ACZ655380 AMV655370:AMV655380 AWR655370:AWR655380 BGN655370:BGN655380 BQJ655370:BQJ655380 CAF655370:CAF655380 CKB655370:CKB655380 CTX655370:CTX655380 DDT655370:DDT655380 DNP655370:DNP655380 DXL655370:DXL655380 EHH655370:EHH655380 ERD655370:ERD655380 FAZ655370:FAZ655380 FKV655370:FKV655380 FUR655370:FUR655380 GEN655370:GEN655380 GOJ655370:GOJ655380 GYF655370:GYF655380 HIB655370:HIB655380 HRX655370:HRX655380 IBT655370:IBT655380 ILP655370:ILP655380 IVL655370:IVL655380 JFH655370:JFH655380 JPD655370:JPD655380 JYZ655370:JYZ655380 KIV655370:KIV655380 KSR655370:KSR655380 LCN655370:LCN655380 LMJ655370:LMJ655380 LWF655370:LWF655380 MGB655370:MGB655380 MPX655370:MPX655380 MZT655370:MZT655380 NJP655370:NJP655380 NTL655370:NTL655380 ODH655370:ODH655380 OND655370:OND655380 OWZ655370:OWZ655380 PGV655370:PGV655380 PQR655370:PQR655380 QAN655370:QAN655380 QKJ655370:QKJ655380 QUF655370:QUF655380 REB655370:REB655380 RNX655370:RNX655380 RXT655370:RXT655380 SHP655370:SHP655380 SRL655370:SRL655380 TBH655370:TBH655380 TLD655370:TLD655380 TUZ655370:TUZ655380 UEV655370:UEV655380 UOR655370:UOR655380 UYN655370:UYN655380 VIJ655370:VIJ655380 VSF655370:VSF655380 WCB655370:WCB655380 WLX655370:WLX655380 WVT655370:WVT655380 L720906:L720916 JH720906:JH720916 TD720906:TD720916 ACZ720906:ACZ720916 AMV720906:AMV720916 AWR720906:AWR720916 BGN720906:BGN720916 BQJ720906:BQJ720916 CAF720906:CAF720916 CKB720906:CKB720916 CTX720906:CTX720916 DDT720906:DDT720916 DNP720906:DNP720916 DXL720906:DXL720916 EHH720906:EHH720916 ERD720906:ERD720916 FAZ720906:FAZ720916 FKV720906:FKV720916 FUR720906:FUR720916 GEN720906:GEN720916 GOJ720906:GOJ720916 GYF720906:GYF720916 HIB720906:HIB720916 HRX720906:HRX720916 IBT720906:IBT720916 ILP720906:ILP720916 IVL720906:IVL720916 JFH720906:JFH720916 JPD720906:JPD720916 JYZ720906:JYZ720916 KIV720906:KIV720916 KSR720906:KSR720916 LCN720906:LCN720916 LMJ720906:LMJ720916 LWF720906:LWF720916 MGB720906:MGB720916 MPX720906:MPX720916 MZT720906:MZT720916 NJP720906:NJP720916 NTL720906:NTL720916 ODH720906:ODH720916 OND720906:OND720916 OWZ720906:OWZ720916 PGV720906:PGV720916 PQR720906:PQR720916 QAN720906:QAN720916 QKJ720906:QKJ720916 QUF720906:QUF720916 REB720906:REB720916 RNX720906:RNX720916 RXT720906:RXT720916 SHP720906:SHP720916 SRL720906:SRL720916 TBH720906:TBH720916 TLD720906:TLD720916 TUZ720906:TUZ720916 UEV720906:UEV720916 UOR720906:UOR720916 UYN720906:UYN720916 VIJ720906:VIJ720916 VSF720906:VSF720916 WCB720906:WCB720916 WLX720906:WLX720916 WVT720906:WVT720916 L786442:L786452 JH786442:JH786452 TD786442:TD786452 ACZ786442:ACZ786452 AMV786442:AMV786452 AWR786442:AWR786452 BGN786442:BGN786452 BQJ786442:BQJ786452 CAF786442:CAF786452 CKB786442:CKB786452 CTX786442:CTX786452 DDT786442:DDT786452 DNP786442:DNP786452 DXL786442:DXL786452 EHH786442:EHH786452 ERD786442:ERD786452 FAZ786442:FAZ786452 FKV786442:FKV786452 FUR786442:FUR786452 GEN786442:GEN786452 GOJ786442:GOJ786452 GYF786442:GYF786452 HIB786442:HIB786452 HRX786442:HRX786452 IBT786442:IBT786452 ILP786442:ILP786452 IVL786442:IVL786452 JFH786442:JFH786452 JPD786442:JPD786452 JYZ786442:JYZ786452 KIV786442:KIV786452 KSR786442:KSR786452 LCN786442:LCN786452 LMJ786442:LMJ786452 LWF786442:LWF786452 MGB786442:MGB786452 MPX786442:MPX786452 MZT786442:MZT786452 NJP786442:NJP786452 NTL786442:NTL786452 ODH786442:ODH786452 OND786442:OND786452 OWZ786442:OWZ786452 PGV786442:PGV786452 PQR786442:PQR786452 QAN786442:QAN786452 QKJ786442:QKJ786452 QUF786442:QUF786452 REB786442:REB786452 RNX786442:RNX786452 RXT786442:RXT786452 SHP786442:SHP786452 SRL786442:SRL786452 TBH786442:TBH786452 TLD786442:TLD786452 TUZ786442:TUZ786452 UEV786442:UEV786452 UOR786442:UOR786452 UYN786442:UYN786452 VIJ786442:VIJ786452 VSF786442:VSF786452 WCB786442:WCB786452 WLX786442:WLX786452 WVT786442:WVT786452 L851978:L851988 JH851978:JH851988 TD851978:TD851988 ACZ851978:ACZ851988 AMV851978:AMV851988 AWR851978:AWR851988 BGN851978:BGN851988 BQJ851978:BQJ851988 CAF851978:CAF851988 CKB851978:CKB851988 CTX851978:CTX851988 DDT851978:DDT851988 DNP851978:DNP851988 DXL851978:DXL851988 EHH851978:EHH851988 ERD851978:ERD851988 FAZ851978:FAZ851988 FKV851978:FKV851988 FUR851978:FUR851988 GEN851978:GEN851988 GOJ851978:GOJ851988 GYF851978:GYF851988 HIB851978:HIB851988 HRX851978:HRX851988 IBT851978:IBT851988 ILP851978:ILP851988 IVL851978:IVL851988 JFH851978:JFH851988 JPD851978:JPD851988 JYZ851978:JYZ851988 KIV851978:KIV851988 KSR851978:KSR851988 LCN851978:LCN851988 LMJ851978:LMJ851988 LWF851978:LWF851988 MGB851978:MGB851988 MPX851978:MPX851988 MZT851978:MZT851988 NJP851978:NJP851988 NTL851978:NTL851988 ODH851978:ODH851988 OND851978:OND851988 OWZ851978:OWZ851988 PGV851978:PGV851988 PQR851978:PQR851988 QAN851978:QAN851988 QKJ851978:QKJ851988 QUF851978:QUF851988 REB851978:REB851988 RNX851978:RNX851988 RXT851978:RXT851988 SHP851978:SHP851988 SRL851978:SRL851988 TBH851978:TBH851988 TLD851978:TLD851988 TUZ851978:TUZ851988 UEV851978:UEV851988 UOR851978:UOR851988 UYN851978:UYN851988 VIJ851978:VIJ851988 VSF851978:VSF851988 WCB851978:WCB851988 WLX851978:WLX851988 WVT851978:WVT851988 L917514:L917524 JH917514:JH917524 TD917514:TD917524 ACZ917514:ACZ917524 AMV917514:AMV917524 AWR917514:AWR917524 BGN917514:BGN917524 BQJ917514:BQJ917524 CAF917514:CAF917524 CKB917514:CKB917524 CTX917514:CTX917524 DDT917514:DDT917524 DNP917514:DNP917524 DXL917514:DXL917524 EHH917514:EHH917524 ERD917514:ERD917524 FAZ917514:FAZ917524 FKV917514:FKV917524 FUR917514:FUR917524 GEN917514:GEN917524 GOJ917514:GOJ917524 GYF917514:GYF917524 HIB917514:HIB917524 HRX917514:HRX917524 IBT917514:IBT917524 ILP917514:ILP917524 IVL917514:IVL917524 JFH917514:JFH917524 JPD917514:JPD917524 JYZ917514:JYZ917524 KIV917514:KIV917524 KSR917514:KSR917524 LCN917514:LCN917524 LMJ917514:LMJ917524 LWF917514:LWF917524 MGB917514:MGB917524 MPX917514:MPX917524 MZT917514:MZT917524 NJP917514:NJP917524 NTL917514:NTL917524 ODH917514:ODH917524 OND917514:OND917524 OWZ917514:OWZ917524 PGV917514:PGV917524 PQR917514:PQR917524 QAN917514:QAN917524 QKJ917514:QKJ917524 QUF917514:QUF917524 REB917514:REB917524 RNX917514:RNX917524 RXT917514:RXT917524 SHP917514:SHP917524 SRL917514:SRL917524 TBH917514:TBH917524 TLD917514:TLD917524 TUZ917514:TUZ917524 UEV917514:UEV917524 UOR917514:UOR917524 UYN917514:UYN917524 VIJ917514:VIJ917524 VSF917514:VSF917524 WCB917514:WCB917524 WLX917514:WLX917524 WVT917514:WVT917524 L983050:L983060 JH983050:JH983060 TD983050:TD983060 ACZ983050:ACZ983060 AMV983050:AMV983060 AWR983050:AWR983060 BGN983050:BGN983060 BQJ983050:BQJ983060 CAF983050:CAF983060 CKB983050:CKB983060 CTX983050:CTX983060 DDT983050:DDT983060 DNP983050:DNP983060 DXL983050:DXL983060 EHH983050:EHH983060 ERD983050:ERD983060 FAZ983050:FAZ983060 FKV983050:FKV983060 FUR983050:FUR983060 GEN983050:GEN983060 GOJ983050:GOJ983060 GYF983050:GYF983060 HIB983050:HIB983060 HRX983050:HRX983060 IBT983050:IBT983060 ILP983050:ILP983060 IVL983050:IVL983060 JFH983050:JFH983060 JPD983050:JPD983060 JYZ983050:JYZ983060 KIV983050:KIV983060 KSR983050:KSR983060 LCN983050:LCN983060 LMJ983050:LMJ983060 LWF983050:LWF983060 MGB983050:MGB983060 MPX983050:MPX983060 MZT983050:MZT983060 NJP983050:NJP983060 NTL983050:NTL983060 ODH983050:ODH983060 OND983050:OND983060 OWZ983050:OWZ983060 PGV983050:PGV983060 PQR983050:PQR983060 QAN983050:QAN983060 QKJ983050:QKJ983060 QUF983050:QUF983060 REB983050:REB983060 RNX983050:RNX983060 RXT983050:RXT983060 SHP983050:SHP983060 SRL983050:SRL983060 TBH983050:TBH983060 TLD983050:TLD983060 TUZ983050:TUZ983060 UEV983050:UEV983060 UOR983050:UOR983060 UYN983050:UYN983060 VIJ983050:VIJ983060 VSF983050:VSF983060 WCB983050:WCB983060 WLX983050:WLX983060 WVT983050:WVT983060">
      <formula1>Probabilidad</formula1>
    </dataValidation>
    <dataValidation type="list" allowBlank="1" showInputMessage="1" showErrorMessage="1" sqref="L6 JH6 TD6 ACZ6 AMV6 AWR6 BGN6 BQJ6 CAF6 CKB6 CTX6 DDT6 DNP6 DXL6 EHH6 ERD6 FAZ6 FKV6 FUR6 GEN6 GOJ6 GYF6 HIB6 HRX6 IBT6 ILP6 IVL6 JFH6 JPD6 JYZ6 KIV6 KSR6 LCN6 LMJ6 LWF6 MGB6 MPX6 MZT6 NJP6 NTL6 ODH6 OND6 OWZ6 PGV6 PQR6 QAN6 QKJ6 QUF6 REB6 RNX6 RXT6 SHP6 SRL6 TBH6 TLD6 TUZ6 UEV6 UOR6 UYN6 VIJ6 VSF6 WCB6 WLX6 WVT6 L65542 JH65542 TD65542 ACZ65542 AMV65542 AWR65542 BGN65542 BQJ65542 CAF65542 CKB65542 CTX65542 DDT65542 DNP65542 DXL65542 EHH65542 ERD65542 FAZ65542 FKV65542 FUR65542 GEN65542 GOJ65542 GYF65542 HIB65542 HRX65542 IBT65542 ILP65542 IVL65542 JFH65542 JPD65542 JYZ65542 KIV65542 KSR65542 LCN65542 LMJ65542 LWF65542 MGB65542 MPX65542 MZT65542 NJP65542 NTL65542 ODH65542 OND65542 OWZ65542 PGV65542 PQR65542 QAN65542 QKJ65542 QUF65542 REB65542 RNX65542 RXT65542 SHP65542 SRL65542 TBH65542 TLD65542 TUZ65542 UEV65542 UOR65542 UYN65542 VIJ65542 VSF65542 WCB65542 WLX65542 WVT65542 L131078 JH131078 TD131078 ACZ131078 AMV131078 AWR131078 BGN131078 BQJ131078 CAF131078 CKB131078 CTX131078 DDT131078 DNP131078 DXL131078 EHH131078 ERD131078 FAZ131078 FKV131078 FUR131078 GEN131078 GOJ131078 GYF131078 HIB131078 HRX131078 IBT131078 ILP131078 IVL131078 JFH131078 JPD131078 JYZ131078 KIV131078 KSR131078 LCN131078 LMJ131078 LWF131078 MGB131078 MPX131078 MZT131078 NJP131078 NTL131078 ODH131078 OND131078 OWZ131078 PGV131078 PQR131078 QAN131078 QKJ131078 QUF131078 REB131078 RNX131078 RXT131078 SHP131078 SRL131078 TBH131078 TLD131078 TUZ131078 UEV131078 UOR131078 UYN131078 VIJ131078 VSF131078 WCB131078 WLX131078 WVT131078 L196614 JH196614 TD196614 ACZ196614 AMV196614 AWR196614 BGN196614 BQJ196614 CAF196614 CKB196614 CTX196614 DDT196614 DNP196614 DXL196614 EHH196614 ERD196614 FAZ196614 FKV196614 FUR196614 GEN196614 GOJ196614 GYF196614 HIB196614 HRX196614 IBT196614 ILP196614 IVL196614 JFH196614 JPD196614 JYZ196614 KIV196614 KSR196614 LCN196614 LMJ196614 LWF196614 MGB196614 MPX196614 MZT196614 NJP196614 NTL196614 ODH196614 OND196614 OWZ196614 PGV196614 PQR196614 QAN196614 QKJ196614 QUF196614 REB196614 RNX196614 RXT196614 SHP196614 SRL196614 TBH196614 TLD196614 TUZ196614 UEV196614 UOR196614 UYN196614 VIJ196614 VSF196614 WCB196614 WLX196614 WVT196614 L262150 JH262150 TD262150 ACZ262150 AMV262150 AWR262150 BGN262150 BQJ262150 CAF262150 CKB262150 CTX262150 DDT262150 DNP262150 DXL262150 EHH262150 ERD262150 FAZ262150 FKV262150 FUR262150 GEN262150 GOJ262150 GYF262150 HIB262150 HRX262150 IBT262150 ILP262150 IVL262150 JFH262150 JPD262150 JYZ262150 KIV262150 KSR262150 LCN262150 LMJ262150 LWF262150 MGB262150 MPX262150 MZT262150 NJP262150 NTL262150 ODH262150 OND262150 OWZ262150 PGV262150 PQR262150 QAN262150 QKJ262150 QUF262150 REB262150 RNX262150 RXT262150 SHP262150 SRL262150 TBH262150 TLD262150 TUZ262150 UEV262150 UOR262150 UYN262150 VIJ262150 VSF262150 WCB262150 WLX262150 WVT262150 L327686 JH327686 TD327686 ACZ327686 AMV327686 AWR327686 BGN327686 BQJ327686 CAF327686 CKB327686 CTX327686 DDT327686 DNP327686 DXL327686 EHH327686 ERD327686 FAZ327686 FKV327686 FUR327686 GEN327686 GOJ327686 GYF327686 HIB327686 HRX327686 IBT327686 ILP327686 IVL327686 JFH327686 JPD327686 JYZ327686 KIV327686 KSR327686 LCN327686 LMJ327686 LWF327686 MGB327686 MPX327686 MZT327686 NJP327686 NTL327686 ODH327686 OND327686 OWZ327686 PGV327686 PQR327686 QAN327686 QKJ327686 QUF327686 REB327686 RNX327686 RXT327686 SHP327686 SRL327686 TBH327686 TLD327686 TUZ327686 UEV327686 UOR327686 UYN327686 VIJ327686 VSF327686 WCB327686 WLX327686 WVT327686 L393222 JH393222 TD393222 ACZ393222 AMV393222 AWR393222 BGN393222 BQJ393222 CAF393222 CKB393222 CTX393222 DDT393222 DNP393222 DXL393222 EHH393222 ERD393222 FAZ393222 FKV393222 FUR393222 GEN393222 GOJ393222 GYF393222 HIB393222 HRX393222 IBT393222 ILP393222 IVL393222 JFH393222 JPD393222 JYZ393222 KIV393222 KSR393222 LCN393222 LMJ393222 LWF393222 MGB393222 MPX393222 MZT393222 NJP393222 NTL393222 ODH393222 OND393222 OWZ393222 PGV393222 PQR393222 QAN393222 QKJ393222 QUF393222 REB393222 RNX393222 RXT393222 SHP393222 SRL393222 TBH393222 TLD393222 TUZ393222 UEV393222 UOR393222 UYN393222 VIJ393222 VSF393222 WCB393222 WLX393222 WVT393222 L458758 JH458758 TD458758 ACZ458758 AMV458758 AWR458758 BGN458758 BQJ458758 CAF458758 CKB458758 CTX458758 DDT458758 DNP458758 DXL458758 EHH458758 ERD458758 FAZ458758 FKV458758 FUR458758 GEN458758 GOJ458758 GYF458758 HIB458758 HRX458758 IBT458758 ILP458758 IVL458758 JFH458758 JPD458758 JYZ458758 KIV458758 KSR458758 LCN458758 LMJ458758 LWF458758 MGB458758 MPX458758 MZT458758 NJP458758 NTL458758 ODH458758 OND458758 OWZ458758 PGV458758 PQR458758 QAN458758 QKJ458758 QUF458758 REB458758 RNX458758 RXT458758 SHP458758 SRL458758 TBH458758 TLD458758 TUZ458758 UEV458758 UOR458758 UYN458758 VIJ458758 VSF458758 WCB458758 WLX458758 WVT458758 L524294 JH524294 TD524294 ACZ524294 AMV524294 AWR524294 BGN524294 BQJ524294 CAF524294 CKB524294 CTX524294 DDT524294 DNP524294 DXL524294 EHH524294 ERD524294 FAZ524294 FKV524294 FUR524294 GEN524294 GOJ524294 GYF524294 HIB524294 HRX524294 IBT524294 ILP524294 IVL524294 JFH524294 JPD524294 JYZ524294 KIV524294 KSR524294 LCN524294 LMJ524294 LWF524294 MGB524294 MPX524294 MZT524294 NJP524294 NTL524294 ODH524294 OND524294 OWZ524294 PGV524294 PQR524294 QAN524294 QKJ524294 QUF524294 REB524294 RNX524294 RXT524294 SHP524294 SRL524294 TBH524294 TLD524294 TUZ524294 UEV524294 UOR524294 UYN524294 VIJ524294 VSF524294 WCB524294 WLX524294 WVT524294 L589830 JH589830 TD589830 ACZ589830 AMV589830 AWR589830 BGN589830 BQJ589830 CAF589830 CKB589830 CTX589830 DDT589830 DNP589830 DXL589830 EHH589830 ERD589830 FAZ589830 FKV589830 FUR589830 GEN589830 GOJ589830 GYF589830 HIB589830 HRX589830 IBT589830 ILP589830 IVL589830 JFH589830 JPD589830 JYZ589830 KIV589830 KSR589830 LCN589830 LMJ589830 LWF589830 MGB589830 MPX589830 MZT589830 NJP589830 NTL589830 ODH589830 OND589830 OWZ589830 PGV589830 PQR589830 QAN589830 QKJ589830 QUF589830 REB589830 RNX589830 RXT589830 SHP589830 SRL589830 TBH589830 TLD589830 TUZ589830 UEV589830 UOR589830 UYN589830 VIJ589830 VSF589830 WCB589830 WLX589830 WVT589830 L655366 JH655366 TD655366 ACZ655366 AMV655366 AWR655366 BGN655366 BQJ655366 CAF655366 CKB655366 CTX655366 DDT655366 DNP655366 DXL655366 EHH655366 ERD655366 FAZ655366 FKV655366 FUR655366 GEN655366 GOJ655366 GYF655366 HIB655366 HRX655366 IBT655366 ILP655366 IVL655366 JFH655366 JPD655366 JYZ655366 KIV655366 KSR655366 LCN655366 LMJ655366 LWF655366 MGB655366 MPX655366 MZT655366 NJP655366 NTL655366 ODH655366 OND655366 OWZ655366 PGV655366 PQR655366 QAN655366 QKJ655366 QUF655366 REB655366 RNX655366 RXT655366 SHP655366 SRL655366 TBH655366 TLD655366 TUZ655366 UEV655366 UOR655366 UYN655366 VIJ655366 VSF655366 WCB655366 WLX655366 WVT655366 L720902 JH720902 TD720902 ACZ720902 AMV720902 AWR720902 BGN720902 BQJ720902 CAF720902 CKB720902 CTX720902 DDT720902 DNP720902 DXL720902 EHH720902 ERD720902 FAZ720902 FKV720902 FUR720902 GEN720902 GOJ720902 GYF720902 HIB720902 HRX720902 IBT720902 ILP720902 IVL720902 JFH720902 JPD720902 JYZ720902 KIV720902 KSR720902 LCN720902 LMJ720902 LWF720902 MGB720902 MPX720902 MZT720902 NJP720902 NTL720902 ODH720902 OND720902 OWZ720902 PGV720902 PQR720902 QAN720902 QKJ720902 QUF720902 REB720902 RNX720902 RXT720902 SHP720902 SRL720902 TBH720902 TLD720902 TUZ720902 UEV720902 UOR720902 UYN720902 VIJ720902 VSF720902 WCB720902 WLX720902 WVT720902 L786438 JH786438 TD786438 ACZ786438 AMV786438 AWR786438 BGN786438 BQJ786438 CAF786438 CKB786438 CTX786438 DDT786438 DNP786438 DXL786438 EHH786438 ERD786438 FAZ786438 FKV786438 FUR786438 GEN786438 GOJ786438 GYF786438 HIB786438 HRX786438 IBT786438 ILP786438 IVL786438 JFH786438 JPD786438 JYZ786438 KIV786438 KSR786438 LCN786438 LMJ786438 LWF786438 MGB786438 MPX786438 MZT786438 NJP786438 NTL786438 ODH786438 OND786438 OWZ786438 PGV786438 PQR786438 QAN786438 QKJ786438 QUF786438 REB786438 RNX786438 RXT786438 SHP786438 SRL786438 TBH786438 TLD786438 TUZ786438 UEV786438 UOR786438 UYN786438 VIJ786438 VSF786438 WCB786438 WLX786438 WVT786438 L851974 JH851974 TD851974 ACZ851974 AMV851974 AWR851974 BGN851974 BQJ851974 CAF851974 CKB851974 CTX851974 DDT851974 DNP851974 DXL851974 EHH851974 ERD851974 FAZ851974 FKV851974 FUR851974 GEN851974 GOJ851974 GYF851974 HIB851974 HRX851974 IBT851974 ILP851974 IVL851974 JFH851974 JPD851974 JYZ851974 KIV851974 KSR851974 LCN851974 LMJ851974 LWF851974 MGB851974 MPX851974 MZT851974 NJP851974 NTL851974 ODH851974 OND851974 OWZ851974 PGV851974 PQR851974 QAN851974 QKJ851974 QUF851974 REB851974 RNX851974 RXT851974 SHP851974 SRL851974 TBH851974 TLD851974 TUZ851974 UEV851974 UOR851974 UYN851974 VIJ851974 VSF851974 WCB851974 WLX851974 WVT851974 L917510 JH917510 TD917510 ACZ917510 AMV917510 AWR917510 BGN917510 BQJ917510 CAF917510 CKB917510 CTX917510 DDT917510 DNP917510 DXL917510 EHH917510 ERD917510 FAZ917510 FKV917510 FUR917510 GEN917510 GOJ917510 GYF917510 HIB917510 HRX917510 IBT917510 ILP917510 IVL917510 JFH917510 JPD917510 JYZ917510 KIV917510 KSR917510 LCN917510 LMJ917510 LWF917510 MGB917510 MPX917510 MZT917510 NJP917510 NTL917510 ODH917510 OND917510 OWZ917510 PGV917510 PQR917510 QAN917510 QKJ917510 QUF917510 REB917510 RNX917510 RXT917510 SHP917510 SRL917510 TBH917510 TLD917510 TUZ917510 UEV917510 UOR917510 UYN917510 VIJ917510 VSF917510 WCB917510 WLX917510 WVT917510 L983046 JH983046 TD983046 ACZ983046 AMV983046 AWR983046 BGN983046 BQJ983046 CAF983046 CKB983046 CTX983046 DDT983046 DNP983046 DXL983046 EHH983046 ERD983046 FAZ983046 FKV983046 FUR983046 GEN983046 GOJ983046 GYF983046 HIB983046 HRX983046 IBT983046 ILP983046 IVL983046 JFH983046 JPD983046 JYZ983046 KIV983046 KSR983046 LCN983046 LMJ983046 LWF983046 MGB983046 MPX983046 MZT983046 NJP983046 NTL983046 ODH983046 OND983046 OWZ983046 PGV983046 PQR983046 QAN983046 QKJ983046 QUF983046 REB983046 RNX983046 RXT983046 SHP983046 SRL983046 TBH983046 TLD983046 TUZ983046 UEV983046 UOR983046 UYN983046 VIJ983046 VSF983046 WCB983046 WLX983046 WVT983046">
      <formula1>Proceso</formula1>
    </dataValidation>
  </dataValidations>
  <printOptions horizontalCentered="1" verticalCentered="1"/>
  <pageMargins left="0.23622047244094491" right="0.23622047244094491" top="0.74803149606299213" bottom="0.74803149606299213" header="0.31496062992125984" footer="0.31496062992125984"/>
  <pageSetup paperSize="14" scale="65" fitToWidth="0" orientation="landscape" r:id="rId1"/>
  <headerFooter>
    <oddFooter xml:space="preserve">&amp;L&amp;9Formato: FO-AC-07 Versión: 2&amp;C&amp;9Página &amp;P&amp;R&amp;9Vo.Bo: </oddFooter>
  </headerFooter>
  <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32"/>
  <dimension ref="A1:BD114"/>
  <sheetViews>
    <sheetView showGridLines="0" zoomScaleNormal="100" zoomScaleSheetLayoutView="115" workbookViewId="0">
      <selection sqref="A1:BD21"/>
    </sheetView>
  </sheetViews>
  <sheetFormatPr baseColWidth="10" defaultRowHeight="12" x14ac:dyDescent="0.2"/>
  <cols>
    <col min="1" max="1" width="1.140625" style="2220" customWidth="1"/>
    <col min="2" max="4" width="5.7109375" style="2220" customWidth="1"/>
    <col min="5" max="5" width="3.7109375" style="2221" customWidth="1"/>
    <col min="6" max="7" width="4.5703125" style="2220" customWidth="1"/>
    <col min="8" max="8" width="5.5703125" style="2220" customWidth="1"/>
    <col min="9" max="10" width="4.5703125" style="2220" customWidth="1"/>
    <col min="11" max="11" width="9.85546875" style="2220" customWidth="1"/>
    <col min="12" max="12" width="7" style="2222" customWidth="1"/>
    <col min="13" max="13" width="3.28515625" style="2222" bestFit="1" customWidth="1"/>
    <col min="14" max="14" width="0.7109375" style="2222" hidden="1" customWidth="1"/>
    <col min="15" max="15" width="3" style="2222" hidden="1" customWidth="1"/>
    <col min="16" max="16" width="5.140625" style="2222" hidden="1" customWidth="1"/>
    <col min="17" max="17" width="3" style="2222" hidden="1" customWidth="1"/>
    <col min="18" max="18" width="4.28515625" style="2222" customWidth="1"/>
    <col min="19" max="20" width="5.7109375" style="2222" customWidth="1"/>
    <col min="21" max="21" width="7" style="2222" customWidth="1"/>
    <col min="22" max="22" width="2.7109375" style="2221" customWidth="1"/>
    <col min="23" max="23" width="3.5703125" style="2221" customWidth="1"/>
    <col min="24" max="24" width="3.28515625" style="2221" customWidth="1"/>
    <col min="25" max="25" width="2.85546875" style="2221" customWidth="1"/>
    <col min="26" max="26" width="2.7109375" style="2221" customWidth="1"/>
    <col min="27" max="28" width="3.42578125" style="2221" customWidth="1"/>
    <col min="29" max="31" width="2.7109375" style="2221" customWidth="1"/>
    <col min="32" max="32" width="1.140625" style="2221" hidden="1" customWidth="1"/>
    <col min="33" max="39" width="2.7109375" style="2221" hidden="1" customWidth="1"/>
    <col min="40" max="41" width="5.140625" style="2221" hidden="1" customWidth="1"/>
    <col min="42" max="42" width="4.28515625" style="2221" customWidth="1"/>
    <col min="43" max="43" width="5.140625" style="2221" hidden="1" customWidth="1"/>
    <col min="44" max="44" width="3.28515625" style="2221" bestFit="1" customWidth="1"/>
    <col min="45" max="45" width="5.140625" style="2221" hidden="1" customWidth="1"/>
    <col min="46" max="46" width="3.28515625" style="2221" bestFit="1" customWidth="1"/>
    <col min="47" max="47" width="4.28515625" style="2221" customWidth="1"/>
    <col min="48" max="48" width="4.28515625" style="2222" customWidth="1"/>
    <col min="49" max="50" width="12.140625" style="2222" customWidth="1"/>
    <col min="51" max="51" width="5" style="2221" customWidth="1"/>
    <col min="52" max="52" width="13" style="2220" customWidth="1"/>
    <col min="53" max="53" width="11.7109375" style="2220" customWidth="1"/>
    <col min="54" max="54" width="16.42578125" style="2220" customWidth="1"/>
    <col min="55" max="55" width="5.28515625" style="2221" customWidth="1"/>
    <col min="56" max="56" width="30" style="2221" customWidth="1"/>
    <col min="57" max="256" width="11.42578125" style="2121"/>
    <col min="257" max="257" width="1.140625" style="2121" customWidth="1"/>
    <col min="258" max="260" width="5.7109375" style="2121" customWidth="1"/>
    <col min="261" max="261" width="3.7109375" style="2121" customWidth="1"/>
    <col min="262" max="263" width="4.5703125" style="2121" customWidth="1"/>
    <col min="264" max="264" width="5.5703125" style="2121" customWidth="1"/>
    <col min="265" max="266" width="4.5703125" style="2121" customWidth="1"/>
    <col min="267" max="267" width="9.85546875" style="2121" customWidth="1"/>
    <col min="268" max="268" width="7" style="2121" customWidth="1"/>
    <col min="269" max="269" width="3.28515625" style="2121" bestFit="1" customWidth="1"/>
    <col min="270" max="273" width="0" style="2121" hidden="1" customWidth="1"/>
    <col min="274" max="274" width="4.28515625" style="2121" customWidth="1"/>
    <col min="275" max="276" width="5.7109375" style="2121" customWidth="1"/>
    <col min="277" max="277" width="7" style="2121" customWidth="1"/>
    <col min="278" max="278" width="2.7109375" style="2121" customWidth="1"/>
    <col min="279" max="279" width="3.5703125" style="2121" customWidth="1"/>
    <col min="280" max="280" width="3.28515625" style="2121" customWidth="1"/>
    <col min="281" max="281" width="2.85546875" style="2121" customWidth="1"/>
    <col min="282" max="282" width="2.7109375" style="2121" customWidth="1"/>
    <col min="283" max="284" width="3.42578125" style="2121" customWidth="1"/>
    <col min="285" max="287" width="2.7109375" style="2121" customWidth="1"/>
    <col min="288" max="297" width="0" style="2121" hidden="1" customWidth="1"/>
    <col min="298" max="298" width="4.28515625" style="2121" customWidth="1"/>
    <col min="299" max="299" width="0" style="2121" hidden="1" customWidth="1"/>
    <col min="300" max="300" width="3.28515625" style="2121" bestFit="1" customWidth="1"/>
    <col min="301" max="301" width="0" style="2121" hidden="1" customWidth="1"/>
    <col min="302" max="302" width="3.28515625" style="2121" bestFit="1" customWidth="1"/>
    <col min="303" max="304" width="4.28515625" style="2121" customWidth="1"/>
    <col min="305" max="306" width="12.140625" style="2121" customWidth="1"/>
    <col min="307" max="307" width="5" style="2121" customWidth="1"/>
    <col min="308" max="308" width="13" style="2121" customWidth="1"/>
    <col min="309" max="309" width="11.7109375" style="2121" customWidth="1"/>
    <col min="310" max="310" width="16.42578125" style="2121" customWidth="1"/>
    <col min="311" max="311" width="5.28515625" style="2121" customWidth="1"/>
    <col min="312" max="312" width="30" style="2121" customWidth="1"/>
    <col min="313" max="512" width="11.42578125" style="2121"/>
    <col min="513" max="513" width="1.140625" style="2121" customWidth="1"/>
    <col min="514" max="516" width="5.7109375" style="2121" customWidth="1"/>
    <col min="517" max="517" width="3.7109375" style="2121" customWidth="1"/>
    <col min="518" max="519" width="4.5703125" style="2121" customWidth="1"/>
    <col min="520" max="520" width="5.5703125" style="2121" customWidth="1"/>
    <col min="521" max="522" width="4.5703125" style="2121" customWidth="1"/>
    <col min="523" max="523" width="9.85546875" style="2121" customWidth="1"/>
    <col min="524" max="524" width="7" style="2121" customWidth="1"/>
    <col min="525" max="525" width="3.28515625" style="2121" bestFit="1" customWidth="1"/>
    <col min="526" max="529" width="0" style="2121" hidden="1" customWidth="1"/>
    <col min="530" max="530" width="4.28515625" style="2121" customWidth="1"/>
    <col min="531" max="532" width="5.7109375" style="2121" customWidth="1"/>
    <col min="533" max="533" width="7" style="2121" customWidth="1"/>
    <col min="534" max="534" width="2.7109375" style="2121" customWidth="1"/>
    <col min="535" max="535" width="3.5703125" style="2121" customWidth="1"/>
    <col min="536" max="536" width="3.28515625" style="2121" customWidth="1"/>
    <col min="537" max="537" width="2.85546875" style="2121" customWidth="1"/>
    <col min="538" max="538" width="2.7109375" style="2121" customWidth="1"/>
    <col min="539" max="540" width="3.42578125" style="2121" customWidth="1"/>
    <col min="541" max="543" width="2.7109375" style="2121" customWidth="1"/>
    <col min="544" max="553" width="0" style="2121" hidden="1" customWidth="1"/>
    <col min="554" max="554" width="4.28515625" style="2121" customWidth="1"/>
    <col min="555" max="555" width="0" style="2121" hidden="1" customWidth="1"/>
    <col min="556" max="556" width="3.28515625" style="2121" bestFit="1" customWidth="1"/>
    <col min="557" max="557" width="0" style="2121" hidden="1" customWidth="1"/>
    <col min="558" max="558" width="3.28515625" style="2121" bestFit="1" customWidth="1"/>
    <col min="559" max="560" width="4.28515625" style="2121" customWidth="1"/>
    <col min="561" max="562" width="12.140625" style="2121" customWidth="1"/>
    <col min="563" max="563" width="5" style="2121" customWidth="1"/>
    <col min="564" max="564" width="13" style="2121" customWidth="1"/>
    <col min="565" max="565" width="11.7109375" style="2121" customWidth="1"/>
    <col min="566" max="566" width="16.42578125" style="2121" customWidth="1"/>
    <col min="567" max="567" width="5.28515625" style="2121" customWidth="1"/>
    <col min="568" max="568" width="30" style="2121" customWidth="1"/>
    <col min="569" max="768" width="11.42578125" style="2121"/>
    <col min="769" max="769" width="1.140625" style="2121" customWidth="1"/>
    <col min="770" max="772" width="5.7109375" style="2121" customWidth="1"/>
    <col min="773" max="773" width="3.7109375" style="2121" customWidth="1"/>
    <col min="774" max="775" width="4.5703125" style="2121" customWidth="1"/>
    <col min="776" max="776" width="5.5703125" style="2121" customWidth="1"/>
    <col min="777" max="778" width="4.5703125" style="2121" customWidth="1"/>
    <col min="779" max="779" width="9.85546875" style="2121" customWidth="1"/>
    <col min="780" max="780" width="7" style="2121" customWidth="1"/>
    <col min="781" max="781" width="3.28515625" style="2121" bestFit="1" customWidth="1"/>
    <col min="782" max="785" width="0" style="2121" hidden="1" customWidth="1"/>
    <col min="786" max="786" width="4.28515625" style="2121" customWidth="1"/>
    <col min="787" max="788" width="5.7109375" style="2121" customWidth="1"/>
    <col min="789" max="789" width="7" style="2121" customWidth="1"/>
    <col min="790" max="790" width="2.7109375" style="2121" customWidth="1"/>
    <col min="791" max="791" width="3.5703125" style="2121" customWidth="1"/>
    <col min="792" max="792" width="3.28515625" style="2121" customWidth="1"/>
    <col min="793" max="793" width="2.85546875" style="2121" customWidth="1"/>
    <col min="794" max="794" width="2.7109375" style="2121" customWidth="1"/>
    <col min="795" max="796" width="3.42578125" style="2121" customWidth="1"/>
    <col min="797" max="799" width="2.7109375" style="2121" customWidth="1"/>
    <col min="800" max="809" width="0" style="2121" hidden="1" customWidth="1"/>
    <col min="810" max="810" width="4.28515625" style="2121" customWidth="1"/>
    <col min="811" max="811" width="0" style="2121" hidden="1" customWidth="1"/>
    <col min="812" max="812" width="3.28515625" style="2121" bestFit="1" customWidth="1"/>
    <col min="813" max="813" width="0" style="2121" hidden="1" customWidth="1"/>
    <col min="814" max="814" width="3.28515625" style="2121" bestFit="1" customWidth="1"/>
    <col min="815" max="816" width="4.28515625" style="2121" customWidth="1"/>
    <col min="817" max="818" width="12.140625" style="2121" customWidth="1"/>
    <col min="819" max="819" width="5" style="2121" customWidth="1"/>
    <col min="820" max="820" width="13" style="2121" customWidth="1"/>
    <col min="821" max="821" width="11.7109375" style="2121" customWidth="1"/>
    <col min="822" max="822" width="16.42578125" style="2121" customWidth="1"/>
    <col min="823" max="823" width="5.28515625" style="2121" customWidth="1"/>
    <col min="824" max="824" width="30" style="2121" customWidth="1"/>
    <col min="825" max="1024" width="11.42578125" style="2121"/>
    <col min="1025" max="1025" width="1.140625" style="2121" customWidth="1"/>
    <col min="1026" max="1028" width="5.7109375" style="2121" customWidth="1"/>
    <col min="1029" max="1029" width="3.7109375" style="2121" customWidth="1"/>
    <col min="1030" max="1031" width="4.5703125" style="2121" customWidth="1"/>
    <col min="1032" max="1032" width="5.5703125" style="2121" customWidth="1"/>
    <col min="1033" max="1034" width="4.5703125" style="2121" customWidth="1"/>
    <col min="1035" max="1035" width="9.85546875" style="2121" customWidth="1"/>
    <col min="1036" max="1036" width="7" style="2121" customWidth="1"/>
    <col min="1037" max="1037" width="3.28515625" style="2121" bestFit="1" customWidth="1"/>
    <col min="1038" max="1041" width="0" style="2121" hidden="1" customWidth="1"/>
    <col min="1042" max="1042" width="4.28515625" style="2121" customWidth="1"/>
    <col min="1043" max="1044" width="5.7109375" style="2121" customWidth="1"/>
    <col min="1045" max="1045" width="7" style="2121" customWidth="1"/>
    <col min="1046" max="1046" width="2.7109375" style="2121" customWidth="1"/>
    <col min="1047" max="1047" width="3.5703125" style="2121" customWidth="1"/>
    <col min="1048" max="1048" width="3.28515625" style="2121" customWidth="1"/>
    <col min="1049" max="1049" width="2.85546875" style="2121" customWidth="1"/>
    <col min="1050" max="1050" width="2.7109375" style="2121" customWidth="1"/>
    <col min="1051" max="1052" width="3.42578125" style="2121" customWidth="1"/>
    <col min="1053" max="1055" width="2.7109375" style="2121" customWidth="1"/>
    <col min="1056" max="1065" width="0" style="2121" hidden="1" customWidth="1"/>
    <col min="1066" max="1066" width="4.28515625" style="2121" customWidth="1"/>
    <col min="1067" max="1067" width="0" style="2121" hidden="1" customWidth="1"/>
    <col min="1068" max="1068" width="3.28515625" style="2121" bestFit="1" customWidth="1"/>
    <col min="1069" max="1069" width="0" style="2121" hidden="1" customWidth="1"/>
    <col min="1070" max="1070" width="3.28515625" style="2121" bestFit="1" customWidth="1"/>
    <col min="1071" max="1072" width="4.28515625" style="2121" customWidth="1"/>
    <col min="1073" max="1074" width="12.140625" style="2121" customWidth="1"/>
    <col min="1075" max="1075" width="5" style="2121" customWidth="1"/>
    <col min="1076" max="1076" width="13" style="2121" customWidth="1"/>
    <col min="1077" max="1077" width="11.7109375" style="2121" customWidth="1"/>
    <col min="1078" max="1078" width="16.42578125" style="2121" customWidth="1"/>
    <col min="1079" max="1079" width="5.28515625" style="2121" customWidth="1"/>
    <col min="1080" max="1080" width="30" style="2121" customWidth="1"/>
    <col min="1081" max="1280" width="11.42578125" style="2121"/>
    <col min="1281" max="1281" width="1.140625" style="2121" customWidth="1"/>
    <col min="1282" max="1284" width="5.7109375" style="2121" customWidth="1"/>
    <col min="1285" max="1285" width="3.7109375" style="2121" customWidth="1"/>
    <col min="1286" max="1287" width="4.5703125" style="2121" customWidth="1"/>
    <col min="1288" max="1288" width="5.5703125" style="2121" customWidth="1"/>
    <col min="1289" max="1290" width="4.5703125" style="2121" customWidth="1"/>
    <col min="1291" max="1291" width="9.85546875" style="2121" customWidth="1"/>
    <col min="1292" max="1292" width="7" style="2121" customWidth="1"/>
    <col min="1293" max="1293" width="3.28515625" style="2121" bestFit="1" customWidth="1"/>
    <col min="1294" max="1297" width="0" style="2121" hidden="1" customWidth="1"/>
    <col min="1298" max="1298" width="4.28515625" style="2121" customWidth="1"/>
    <col min="1299" max="1300" width="5.7109375" style="2121" customWidth="1"/>
    <col min="1301" max="1301" width="7" style="2121" customWidth="1"/>
    <col min="1302" max="1302" width="2.7109375" style="2121" customWidth="1"/>
    <col min="1303" max="1303" width="3.5703125" style="2121" customWidth="1"/>
    <col min="1304" max="1304" width="3.28515625" style="2121" customWidth="1"/>
    <col min="1305" max="1305" width="2.85546875" style="2121" customWidth="1"/>
    <col min="1306" max="1306" width="2.7109375" style="2121" customWidth="1"/>
    <col min="1307" max="1308" width="3.42578125" style="2121" customWidth="1"/>
    <col min="1309" max="1311" width="2.7109375" style="2121" customWidth="1"/>
    <col min="1312" max="1321" width="0" style="2121" hidden="1" customWidth="1"/>
    <col min="1322" max="1322" width="4.28515625" style="2121" customWidth="1"/>
    <col min="1323" max="1323" width="0" style="2121" hidden="1" customWidth="1"/>
    <col min="1324" max="1324" width="3.28515625" style="2121" bestFit="1" customWidth="1"/>
    <col min="1325" max="1325" width="0" style="2121" hidden="1" customWidth="1"/>
    <col min="1326" max="1326" width="3.28515625" style="2121" bestFit="1" customWidth="1"/>
    <col min="1327" max="1328" width="4.28515625" style="2121" customWidth="1"/>
    <col min="1329" max="1330" width="12.140625" style="2121" customWidth="1"/>
    <col min="1331" max="1331" width="5" style="2121" customWidth="1"/>
    <col min="1332" max="1332" width="13" style="2121" customWidth="1"/>
    <col min="1333" max="1333" width="11.7109375" style="2121" customWidth="1"/>
    <col min="1334" max="1334" width="16.42578125" style="2121" customWidth="1"/>
    <col min="1335" max="1335" width="5.28515625" style="2121" customWidth="1"/>
    <col min="1336" max="1336" width="30" style="2121" customWidth="1"/>
    <col min="1337" max="1536" width="11.42578125" style="2121"/>
    <col min="1537" max="1537" width="1.140625" style="2121" customWidth="1"/>
    <col min="1538" max="1540" width="5.7109375" style="2121" customWidth="1"/>
    <col min="1541" max="1541" width="3.7109375" style="2121" customWidth="1"/>
    <col min="1542" max="1543" width="4.5703125" style="2121" customWidth="1"/>
    <col min="1544" max="1544" width="5.5703125" style="2121" customWidth="1"/>
    <col min="1545" max="1546" width="4.5703125" style="2121" customWidth="1"/>
    <col min="1547" max="1547" width="9.85546875" style="2121" customWidth="1"/>
    <col min="1548" max="1548" width="7" style="2121" customWidth="1"/>
    <col min="1549" max="1549" width="3.28515625" style="2121" bestFit="1" customWidth="1"/>
    <col min="1550" max="1553" width="0" style="2121" hidden="1" customWidth="1"/>
    <col min="1554" max="1554" width="4.28515625" style="2121" customWidth="1"/>
    <col min="1555" max="1556" width="5.7109375" style="2121" customWidth="1"/>
    <col min="1557" max="1557" width="7" style="2121" customWidth="1"/>
    <col min="1558" max="1558" width="2.7109375" style="2121" customWidth="1"/>
    <col min="1559" max="1559" width="3.5703125" style="2121" customWidth="1"/>
    <col min="1560" max="1560" width="3.28515625" style="2121" customWidth="1"/>
    <col min="1561" max="1561" width="2.85546875" style="2121" customWidth="1"/>
    <col min="1562" max="1562" width="2.7109375" style="2121" customWidth="1"/>
    <col min="1563" max="1564" width="3.42578125" style="2121" customWidth="1"/>
    <col min="1565" max="1567" width="2.7109375" style="2121" customWidth="1"/>
    <col min="1568" max="1577" width="0" style="2121" hidden="1" customWidth="1"/>
    <col min="1578" max="1578" width="4.28515625" style="2121" customWidth="1"/>
    <col min="1579" max="1579" width="0" style="2121" hidden="1" customWidth="1"/>
    <col min="1580" max="1580" width="3.28515625" style="2121" bestFit="1" customWidth="1"/>
    <col min="1581" max="1581" width="0" style="2121" hidden="1" customWidth="1"/>
    <col min="1582" max="1582" width="3.28515625" style="2121" bestFit="1" customWidth="1"/>
    <col min="1583" max="1584" width="4.28515625" style="2121" customWidth="1"/>
    <col min="1585" max="1586" width="12.140625" style="2121" customWidth="1"/>
    <col min="1587" max="1587" width="5" style="2121" customWidth="1"/>
    <col min="1588" max="1588" width="13" style="2121" customWidth="1"/>
    <col min="1589" max="1589" width="11.7109375" style="2121" customWidth="1"/>
    <col min="1590" max="1590" width="16.42578125" style="2121" customWidth="1"/>
    <col min="1591" max="1591" width="5.28515625" style="2121" customWidth="1"/>
    <col min="1592" max="1592" width="30" style="2121" customWidth="1"/>
    <col min="1593" max="1792" width="11.42578125" style="2121"/>
    <col min="1793" max="1793" width="1.140625" style="2121" customWidth="1"/>
    <col min="1794" max="1796" width="5.7109375" style="2121" customWidth="1"/>
    <col min="1797" max="1797" width="3.7109375" style="2121" customWidth="1"/>
    <col min="1798" max="1799" width="4.5703125" style="2121" customWidth="1"/>
    <col min="1800" max="1800" width="5.5703125" style="2121" customWidth="1"/>
    <col min="1801" max="1802" width="4.5703125" style="2121" customWidth="1"/>
    <col min="1803" max="1803" width="9.85546875" style="2121" customWidth="1"/>
    <col min="1804" max="1804" width="7" style="2121" customWidth="1"/>
    <col min="1805" max="1805" width="3.28515625" style="2121" bestFit="1" customWidth="1"/>
    <col min="1806" max="1809" width="0" style="2121" hidden="1" customWidth="1"/>
    <col min="1810" max="1810" width="4.28515625" style="2121" customWidth="1"/>
    <col min="1811" max="1812" width="5.7109375" style="2121" customWidth="1"/>
    <col min="1813" max="1813" width="7" style="2121" customWidth="1"/>
    <col min="1814" max="1814" width="2.7109375" style="2121" customWidth="1"/>
    <col min="1815" max="1815" width="3.5703125" style="2121" customWidth="1"/>
    <col min="1816" max="1816" width="3.28515625" style="2121" customWidth="1"/>
    <col min="1817" max="1817" width="2.85546875" style="2121" customWidth="1"/>
    <col min="1818" max="1818" width="2.7109375" style="2121" customWidth="1"/>
    <col min="1819" max="1820" width="3.42578125" style="2121" customWidth="1"/>
    <col min="1821" max="1823" width="2.7109375" style="2121" customWidth="1"/>
    <col min="1824" max="1833" width="0" style="2121" hidden="1" customWidth="1"/>
    <col min="1834" max="1834" width="4.28515625" style="2121" customWidth="1"/>
    <col min="1835" max="1835" width="0" style="2121" hidden="1" customWidth="1"/>
    <col min="1836" max="1836" width="3.28515625" style="2121" bestFit="1" customWidth="1"/>
    <col min="1837" max="1837" width="0" style="2121" hidden="1" customWidth="1"/>
    <col min="1838" max="1838" width="3.28515625" style="2121" bestFit="1" customWidth="1"/>
    <col min="1839" max="1840" width="4.28515625" style="2121" customWidth="1"/>
    <col min="1841" max="1842" width="12.140625" style="2121" customWidth="1"/>
    <col min="1843" max="1843" width="5" style="2121" customWidth="1"/>
    <col min="1844" max="1844" width="13" style="2121" customWidth="1"/>
    <col min="1845" max="1845" width="11.7109375" style="2121" customWidth="1"/>
    <col min="1846" max="1846" width="16.42578125" style="2121" customWidth="1"/>
    <col min="1847" max="1847" width="5.28515625" style="2121" customWidth="1"/>
    <col min="1848" max="1848" width="30" style="2121" customWidth="1"/>
    <col min="1849" max="2048" width="11.42578125" style="2121"/>
    <col min="2049" max="2049" width="1.140625" style="2121" customWidth="1"/>
    <col min="2050" max="2052" width="5.7109375" style="2121" customWidth="1"/>
    <col min="2053" max="2053" width="3.7109375" style="2121" customWidth="1"/>
    <col min="2054" max="2055" width="4.5703125" style="2121" customWidth="1"/>
    <col min="2056" max="2056" width="5.5703125" style="2121" customWidth="1"/>
    <col min="2057" max="2058" width="4.5703125" style="2121" customWidth="1"/>
    <col min="2059" max="2059" width="9.85546875" style="2121" customWidth="1"/>
    <col min="2060" max="2060" width="7" style="2121" customWidth="1"/>
    <col min="2061" max="2061" width="3.28515625" style="2121" bestFit="1" customWidth="1"/>
    <col min="2062" max="2065" width="0" style="2121" hidden="1" customWidth="1"/>
    <col min="2066" max="2066" width="4.28515625" style="2121" customWidth="1"/>
    <col min="2067" max="2068" width="5.7109375" style="2121" customWidth="1"/>
    <col min="2069" max="2069" width="7" style="2121" customWidth="1"/>
    <col min="2070" max="2070" width="2.7109375" style="2121" customWidth="1"/>
    <col min="2071" max="2071" width="3.5703125" style="2121" customWidth="1"/>
    <col min="2072" max="2072" width="3.28515625" style="2121" customWidth="1"/>
    <col min="2073" max="2073" width="2.85546875" style="2121" customWidth="1"/>
    <col min="2074" max="2074" width="2.7109375" style="2121" customWidth="1"/>
    <col min="2075" max="2076" width="3.42578125" style="2121" customWidth="1"/>
    <col min="2077" max="2079" width="2.7109375" style="2121" customWidth="1"/>
    <col min="2080" max="2089" width="0" style="2121" hidden="1" customWidth="1"/>
    <col min="2090" max="2090" width="4.28515625" style="2121" customWidth="1"/>
    <col min="2091" max="2091" width="0" style="2121" hidden="1" customWidth="1"/>
    <col min="2092" max="2092" width="3.28515625" style="2121" bestFit="1" customWidth="1"/>
    <col min="2093" max="2093" width="0" style="2121" hidden="1" customWidth="1"/>
    <col min="2094" max="2094" width="3.28515625" style="2121" bestFit="1" customWidth="1"/>
    <col min="2095" max="2096" width="4.28515625" style="2121" customWidth="1"/>
    <col min="2097" max="2098" width="12.140625" style="2121" customWidth="1"/>
    <col min="2099" max="2099" width="5" style="2121" customWidth="1"/>
    <col min="2100" max="2100" width="13" style="2121" customWidth="1"/>
    <col min="2101" max="2101" width="11.7109375" style="2121" customWidth="1"/>
    <col min="2102" max="2102" width="16.42578125" style="2121" customWidth="1"/>
    <col min="2103" max="2103" width="5.28515625" style="2121" customWidth="1"/>
    <col min="2104" max="2104" width="30" style="2121" customWidth="1"/>
    <col min="2105" max="2304" width="11.42578125" style="2121"/>
    <col min="2305" max="2305" width="1.140625" style="2121" customWidth="1"/>
    <col min="2306" max="2308" width="5.7109375" style="2121" customWidth="1"/>
    <col min="2309" max="2309" width="3.7109375" style="2121" customWidth="1"/>
    <col min="2310" max="2311" width="4.5703125" style="2121" customWidth="1"/>
    <col min="2312" max="2312" width="5.5703125" style="2121" customWidth="1"/>
    <col min="2313" max="2314" width="4.5703125" style="2121" customWidth="1"/>
    <col min="2315" max="2315" width="9.85546875" style="2121" customWidth="1"/>
    <col min="2316" max="2316" width="7" style="2121" customWidth="1"/>
    <col min="2317" max="2317" width="3.28515625" style="2121" bestFit="1" customWidth="1"/>
    <col min="2318" max="2321" width="0" style="2121" hidden="1" customWidth="1"/>
    <col min="2322" max="2322" width="4.28515625" style="2121" customWidth="1"/>
    <col min="2323" max="2324" width="5.7109375" style="2121" customWidth="1"/>
    <col min="2325" max="2325" width="7" style="2121" customWidth="1"/>
    <col min="2326" max="2326" width="2.7109375" style="2121" customWidth="1"/>
    <col min="2327" max="2327" width="3.5703125" style="2121" customWidth="1"/>
    <col min="2328" max="2328" width="3.28515625" style="2121" customWidth="1"/>
    <col min="2329" max="2329" width="2.85546875" style="2121" customWidth="1"/>
    <col min="2330" max="2330" width="2.7109375" style="2121" customWidth="1"/>
    <col min="2331" max="2332" width="3.42578125" style="2121" customWidth="1"/>
    <col min="2333" max="2335" width="2.7109375" style="2121" customWidth="1"/>
    <col min="2336" max="2345" width="0" style="2121" hidden="1" customWidth="1"/>
    <col min="2346" max="2346" width="4.28515625" style="2121" customWidth="1"/>
    <col min="2347" max="2347" width="0" style="2121" hidden="1" customWidth="1"/>
    <col min="2348" max="2348" width="3.28515625" style="2121" bestFit="1" customWidth="1"/>
    <col min="2349" max="2349" width="0" style="2121" hidden="1" customWidth="1"/>
    <col min="2350" max="2350" width="3.28515625" style="2121" bestFit="1" customWidth="1"/>
    <col min="2351" max="2352" width="4.28515625" style="2121" customWidth="1"/>
    <col min="2353" max="2354" width="12.140625" style="2121" customWidth="1"/>
    <col min="2355" max="2355" width="5" style="2121" customWidth="1"/>
    <col min="2356" max="2356" width="13" style="2121" customWidth="1"/>
    <col min="2357" max="2357" width="11.7109375" style="2121" customWidth="1"/>
    <col min="2358" max="2358" width="16.42578125" style="2121" customWidth="1"/>
    <col min="2359" max="2359" width="5.28515625" style="2121" customWidth="1"/>
    <col min="2360" max="2360" width="30" style="2121" customWidth="1"/>
    <col min="2361" max="2560" width="11.42578125" style="2121"/>
    <col min="2561" max="2561" width="1.140625" style="2121" customWidth="1"/>
    <col min="2562" max="2564" width="5.7109375" style="2121" customWidth="1"/>
    <col min="2565" max="2565" width="3.7109375" style="2121" customWidth="1"/>
    <col min="2566" max="2567" width="4.5703125" style="2121" customWidth="1"/>
    <col min="2568" max="2568" width="5.5703125" style="2121" customWidth="1"/>
    <col min="2569" max="2570" width="4.5703125" style="2121" customWidth="1"/>
    <col min="2571" max="2571" width="9.85546875" style="2121" customWidth="1"/>
    <col min="2572" max="2572" width="7" style="2121" customWidth="1"/>
    <col min="2573" max="2573" width="3.28515625" style="2121" bestFit="1" customWidth="1"/>
    <col min="2574" max="2577" width="0" style="2121" hidden="1" customWidth="1"/>
    <col min="2578" max="2578" width="4.28515625" style="2121" customWidth="1"/>
    <col min="2579" max="2580" width="5.7109375" style="2121" customWidth="1"/>
    <col min="2581" max="2581" width="7" style="2121" customWidth="1"/>
    <col min="2582" max="2582" width="2.7109375" style="2121" customWidth="1"/>
    <col min="2583" max="2583" width="3.5703125" style="2121" customWidth="1"/>
    <col min="2584" max="2584" width="3.28515625" style="2121" customWidth="1"/>
    <col min="2585" max="2585" width="2.85546875" style="2121" customWidth="1"/>
    <col min="2586" max="2586" width="2.7109375" style="2121" customWidth="1"/>
    <col min="2587" max="2588" width="3.42578125" style="2121" customWidth="1"/>
    <col min="2589" max="2591" width="2.7109375" style="2121" customWidth="1"/>
    <col min="2592" max="2601" width="0" style="2121" hidden="1" customWidth="1"/>
    <col min="2602" max="2602" width="4.28515625" style="2121" customWidth="1"/>
    <col min="2603" max="2603" width="0" style="2121" hidden="1" customWidth="1"/>
    <col min="2604" max="2604" width="3.28515625" style="2121" bestFit="1" customWidth="1"/>
    <col min="2605" max="2605" width="0" style="2121" hidden="1" customWidth="1"/>
    <col min="2606" max="2606" width="3.28515625" style="2121" bestFit="1" customWidth="1"/>
    <col min="2607" max="2608" width="4.28515625" style="2121" customWidth="1"/>
    <col min="2609" max="2610" width="12.140625" style="2121" customWidth="1"/>
    <col min="2611" max="2611" width="5" style="2121" customWidth="1"/>
    <col min="2612" max="2612" width="13" style="2121" customWidth="1"/>
    <col min="2613" max="2613" width="11.7109375" style="2121" customWidth="1"/>
    <col min="2614" max="2614" width="16.42578125" style="2121" customWidth="1"/>
    <col min="2615" max="2615" width="5.28515625" style="2121" customWidth="1"/>
    <col min="2616" max="2616" width="30" style="2121" customWidth="1"/>
    <col min="2617" max="2816" width="11.42578125" style="2121"/>
    <col min="2817" max="2817" width="1.140625" style="2121" customWidth="1"/>
    <col min="2818" max="2820" width="5.7109375" style="2121" customWidth="1"/>
    <col min="2821" max="2821" width="3.7109375" style="2121" customWidth="1"/>
    <col min="2822" max="2823" width="4.5703125" style="2121" customWidth="1"/>
    <col min="2824" max="2824" width="5.5703125" style="2121" customWidth="1"/>
    <col min="2825" max="2826" width="4.5703125" style="2121" customWidth="1"/>
    <col min="2827" max="2827" width="9.85546875" style="2121" customWidth="1"/>
    <col min="2828" max="2828" width="7" style="2121" customWidth="1"/>
    <col min="2829" max="2829" width="3.28515625" style="2121" bestFit="1" customWidth="1"/>
    <col min="2830" max="2833" width="0" style="2121" hidden="1" customWidth="1"/>
    <col min="2834" max="2834" width="4.28515625" style="2121" customWidth="1"/>
    <col min="2835" max="2836" width="5.7109375" style="2121" customWidth="1"/>
    <col min="2837" max="2837" width="7" style="2121" customWidth="1"/>
    <col min="2838" max="2838" width="2.7109375" style="2121" customWidth="1"/>
    <col min="2839" max="2839" width="3.5703125" style="2121" customWidth="1"/>
    <col min="2840" max="2840" width="3.28515625" style="2121" customWidth="1"/>
    <col min="2841" max="2841" width="2.85546875" style="2121" customWidth="1"/>
    <col min="2842" max="2842" width="2.7109375" style="2121" customWidth="1"/>
    <col min="2843" max="2844" width="3.42578125" style="2121" customWidth="1"/>
    <col min="2845" max="2847" width="2.7109375" style="2121" customWidth="1"/>
    <col min="2848" max="2857" width="0" style="2121" hidden="1" customWidth="1"/>
    <col min="2858" max="2858" width="4.28515625" style="2121" customWidth="1"/>
    <col min="2859" max="2859" width="0" style="2121" hidden="1" customWidth="1"/>
    <col min="2860" max="2860" width="3.28515625" style="2121" bestFit="1" customWidth="1"/>
    <col min="2861" max="2861" width="0" style="2121" hidden="1" customWidth="1"/>
    <col min="2862" max="2862" width="3.28515625" style="2121" bestFit="1" customWidth="1"/>
    <col min="2863" max="2864" width="4.28515625" style="2121" customWidth="1"/>
    <col min="2865" max="2866" width="12.140625" style="2121" customWidth="1"/>
    <col min="2867" max="2867" width="5" style="2121" customWidth="1"/>
    <col min="2868" max="2868" width="13" style="2121" customWidth="1"/>
    <col min="2869" max="2869" width="11.7109375" style="2121" customWidth="1"/>
    <col min="2870" max="2870" width="16.42578125" style="2121" customWidth="1"/>
    <col min="2871" max="2871" width="5.28515625" style="2121" customWidth="1"/>
    <col min="2872" max="2872" width="30" style="2121" customWidth="1"/>
    <col min="2873" max="3072" width="11.42578125" style="2121"/>
    <col min="3073" max="3073" width="1.140625" style="2121" customWidth="1"/>
    <col min="3074" max="3076" width="5.7109375" style="2121" customWidth="1"/>
    <col min="3077" max="3077" width="3.7109375" style="2121" customWidth="1"/>
    <col min="3078" max="3079" width="4.5703125" style="2121" customWidth="1"/>
    <col min="3080" max="3080" width="5.5703125" style="2121" customWidth="1"/>
    <col min="3081" max="3082" width="4.5703125" style="2121" customWidth="1"/>
    <col min="3083" max="3083" width="9.85546875" style="2121" customWidth="1"/>
    <col min="3084" max="3084" width="7" style="2121" customWidth="1"/>
    <col min="3085" max="3085" width="3.28515625" style="2121" bestFit="1" customWidth="1"/>
    <col min="3086" max="3089" width="0" style="2121" hidden="1" customWidth="1"/>
    <col min="3090" max="3090" width="4.28515625" style="2121" customWidth="1"/>
    <col min="3091" max="3092" width="5.7109375" style="2121" customWidth="1"/>
    <col min="3093" max="3093" width="7" style="2121" customWidth="1"/>
    <col min="3094" max="3094" width="2.7109375" style="2121" customWidth="1"/>
    <col min="3095" max="3095" width="3.5703125" style="2121" customWidth="1"/>
    <col min="3096" max="3096" width="3.28515625" style="2121" customWidth="1"/>
    <col min="3097" max="3097" width="2.85546875" style="2121" customWidth="1"/>
    <col min="3098" max="3098" width="2.7109375" style="2121" customWidth="1"/>
    <col min="3099" max="3100" width="3.42578125" style="2121" customWidth="1"/>
    <col min="3101" max="3103" width="2.7109375" style="2121" customWidth="1"/>
    <col min="3104" max="3113" width="0" style="2121" hidden="1" customWidth="1"/>
    <col min="3114" max="3114" width="4.28515625" style="2121" customWidth="1"/>
    <col min="3115" max="3115" width="0" style="2121" hidden="1" customWidth="1"/>
    <col min="3116" max="3116" width="3.28515625" style="2121" bestFit="1" customWidth="1"/>
    <col min="3117" max="3117" width="0" style="2121" hidden="1" customWidth="1"/>
    <col min="3118" max="3118" width="3.28515625" style="2121" bestFit="1" customWidth="1"/>
    <col min="3119" max="3120" width="4.28515625" style="2121" customWidth="1"/>
    <col min="3121" max="3122" width="12.140625" style="2121" customWidth="1"/>
    <col min="3123" max="3123" width="5" style="2121" customWidth="1"/>
    <col min="3124" max="3124" width="13" style="2121" customWidth="1"/>
    <col min="3125" max="3125" width="11.7109375" style="2121" customWidth="1"/>
    <col min="3126" max="3126" width="16.42578125" style="2121" customWidth="1"/>
    <col min="3127" max="3127" width="5.28515625" style="2121" customWidth="1"/>
    <col min="3128" max="3128" width="30" style="2121" customWidth="1"/>
    <col min="3129" max="3328" width="11.42578125" style="2121"/>
    <col min="3329" max="3329" width="1.140625" style="2121" customWidth="1"/>
    <col min="3330" max="3332" width="5.7109375" style="2121" customWidth="1"/>
    <col min="3333" max="3333" width="3.7109375" style="2121" customWidth="1"/>
    <col min="3334" max="3335" width="4.5703125" style="2121" customWidth="1"/>
    <col min="3336" max="3336" width="5.5703125" style="2121" customWidth="1"/>
    <col min="3337" max="3338" width="4.5703125" style="2121" customWidth="1"/>
    <col min="3339" max="3339" width="9.85546875" style="2121" customWidth="1"/>
    <col min="3340" max="3340" width="7" style="2121" customWidth="1"/>
    <col min="3341" max="3341" width="3.28515625" style="2121" bestFit="1" customWidth="1"/>
    <col min="3342" max="3345" width="0" style="2121" hidden="1" customWidth="1"/>
    <col min="3346" max="3346" width="4.28515625" style="2121" customWidth="1"/>
    <col min="3347" max="3348" width="5.7109375" style="2121" customWidth="1"/>
    <col min="3349" max="3349" width="7" style="2121" customWidth="1"/>
    <col min="3350" max="3350" width="2.7109375" style="2121" customWidth="1"/>
    <col min="3351" max="3351" width="3.5703125" style="2121" customWidth="1"/>
    <col min="3352" max="3352" width="3.28515625" style="2121" customWidth="1"/>
    <col min="3353" max="3353" width="2.85546875" style="2121" customWidth="1"/>
    <col min="3354" max="3354" width="2.7109375" style="2121" customWidth="1"/>
    <col min="3355" max="3356" width="3.42578125" style="2121" customWidth="1"/>
    <col min="3357" max="3359" width="2.7109375" style="2121" customWidth="1"/>
    <col min="3360" max="3369" width="0" style="2121" hidden="1" customWidth="1"/>
    <col min="3370" max="3370" width="4.28515625" style="2121" customWidth="1"/>
    <col min="3371" max="3371" width="0" style="2121" hidden="1" customWidth="1"/>
    <col min="3372" max="3372" width="3.28515625" style="2121" bestFit="1" customWidth="1"/>
    <col min="3373" max="3373" width="0" style="2121" hidden="1" customWidth="1"/>
    <col min="3374" max="3374" width="3.28515625" style="2121" bestFit="1" customWidth="1"/>
    <col min="3375" max="3376" width="4.28515625" style="2121" customWidth="1"/>
    <col min="3377" max="3378" width="12.140625" style="2121" customWidth="1"/>
    <col min="3379" max="3379" width="5" style="2121" customWidth="1"/>
    <col min="3380" max="3380" width="13" style="2121" customWidth="1"/>
    <col min="3381" max="3381" width="11.7109375" style="2121" customWidth="1"/>
    <col min="3382" max="3382" width="16.42578125" style="2121" customWidth="1"/>
    <col min="3383" max="3383" width="5.28515625" style="2121" customWidth="1"/>
    <col min="3384" max="3384" width="30" style="2121" customWidth="1"/>
    <col min="3385" max="3584" width="11.42578125" style="2121"/>
    <col min="3585" max="3585" width="1.140625" style="2121" customWidth="1"/>
    <col min="3586" max="3588" width="5.7109375" style="2121" customWidth="1"/>
    <col min="3589" max="3589" width="3.7109375" style="2121" customWidth="1"/>
    <col min="3590" max="3591" width="4.5703125" style="2121" customWidth="1"/>
    <col min="3592" max="3592" width="5.5703125" style="2121" customWidth="1"/>
    <col min="3593" max="3594" width="4.5703125" style="2121" customWidth="1"/>
    <col min="3595" max="3595" width="9.85546875" style="2121" customWidth="1"/>
    <col min="3596" max="3596" width="7" style="2121" customWidth="1"/>
    <col min="3597" max="3597" width="3.28515625" style="2121" bestFit="1" customWidth="1"/>
    <col min="3598" max="3601" width="0" style="2121" hidden="1" customWidth="1"/>
    <col min="3602" max="3602" width="4.28515625" style="2121" customWidth="1"/>
    <col min="3603" max="3604" width="5.7109375" style="2121" customWidth="1"/>
    <col min="3605" max="3605" width="7" style="2121" customWidth="1"/>
    <col min="3606" max="3606" width="2.7109375" style="2121" customWidth="1"/>
    <col min="3607" max="3607" width="3.5703125" style="2121" customWidth="1"/>
    <col min="3608" max="3608" width="3.28515625" style="2121" customWidth="1"/>
    <col min="3609" max="3609" width="2.85546875" style="2121" customWidth="1"/>
    <col min="3610" max="3610" width="2.7109375" style="2121" customWidth="1"/>
    <col min="3611" max="3612" width="3.42578125" style="2121" customWidth="1"/>
    <col min="3613" max="3615" width="2.7109375" style="2121" customWidth="1"/>
    <col min="3616" max="3625" width="0" style="2121" hidden="1" customWidth="1"/>
    <col min="3626" max="3626" width="4.28515625" style="2121" customWidth="1"/>
    <col min="3627" max="3627" width="0" style="2121" hidden="1" customWidth="1"/>
    <col min="3628" max="3628" width="3.28515625" style="2121" bestFit="1" customWidth="1"/>
    <col min="3629" max="3629" width="0" style="2121" hidden="1" customWidth="1"/>
    <col min="3630" max="3630" width="3.28515625" style="2121" bestFit="1" customWidth="1"/>
    <col min="3631" max="3632" width="4.28515625" style="2121" customWidth="1"/>
    <col min="3633" max="3634" width="12.140625" style="2121" customWidth="1"/>
    <col min="3635" max="3635" width="5" style="2121" customWidth="1"/>
    <col min="3636" max="3636" width="13" style="2121" customWidth="1"/>
    <col min="3637" max="3637" width="11.7109375" style="2121" customWidth="1"/>
    <col min="3638" max="3638" width="16.42578125" style="2121" customWidth="1"/>
    <col min="3639" max="3639" width="5.28515625" style="2121" customWidth="1"/>
    <col min="3640" max="3640" width="30" style="2121" customWidth="1"/>
    <col min="3641" max="3840" width="11.42578125" style="2121"/>
    <col min="3841" max="3841" width="1.140625" style="2121" customWidth="1"/>
    <col min="3842" max="3844" width="5.7109375" style="2121" customWidth="1"/>
    <col min="3845" max="3845" width="3.7109375" style="2121" customWidth="1"/>
    <col min="3846" max="3847" width="4.5703125" style="2121" customWidth="1"/>
    <col min="3848" max="3848" width="5.5703125" style="2121" customWidth="1"/>
    <col min="3849" max="3850" width="4.5703125" style="2121" customWidth="1"/>
    <col min="3851" max="3851" width="9.85546875" style="2121" customWidth="1"/>
    <col min="3852" max="3852" width="7" style="2121" customWidth="1"/>
    <col min="3853" max="3853" width="3.28515625" style="2121" bestFit="1" customWidth="1"/>
    <col min="3854" max="3857" width="0" style="2121" hidden="1" customWidth="1"/>
    <col min="3858" max="3858" width="4.28515625" style="2121" customWidth="1"/>
    <col min="3859" max="3860" width="5.7109375" style="2121" customWidth="1"/>
    <col min="3861" max="3861" width="7" style="2121" customWidth="1"/>
    <col min="3862" max="3862" width="2.7109375" style="2121" customWidth="1"/>
    <col min="3863" max="3863" width="3.5703125" style="2121" customWidth="1"/>
    <col min="3864" max="3864" width="3.28515625" style="2121" customWidth="1"/>
    <col min="3865" max="3865" width="2.85546875" style="2121" customWidth="1"/>
    <col min="3866" max="3866" width="2.7109375" style="2121" customWidth="1"/>
    <col min="3867" max="3868" width="3.42578125" style="2121" customWidth="1"/>
    <col min="3869" max="3871" width="2.7109375" style="2121" customWidth="1"/>
    <col min="3872" max="3881" width="0" style="2121" hidden="1" customWidth="1"/>
    <col min="3882" max="3882" width="4.28515625" style="2121" customWidth="1"/>
    <col min="3883" max="3883" width="0" style="2121" hidden="1" customWidth="1"/>
    <col min="3884" max="3884" width="3.28515625" style="2121" bestFit="1" customWidth="1"/>
    <col min="3885" max="3885" width="0" style="2121" hidden="1" customWidth="1"/>
    <col min="3886" max="3886" width="3.28515625" style="2121" bestFit="1" customWidth="1"/>
    <col min="3887" max="3888" width="4.28515625" style="2121" customWidth="1"/>
    <col min="3889" max="3890" width="12.140625" style="2121" customWidth="1"/>
    <col min="3891" max="3891" width="5" style="2121" customWidth="1"/>
    <col min="3892" max="3892" width="13" style="2121" customWidth="1"/>
    <col min="3893" max="3893" width="11.7109375" style="2121" customWidth="1"/>
    <col min="3894" max="3894" width="16.42578125" style="2121" customWidth="1"/>
    <col min="3895" max="3895" width="5.28515625" style="2121" customWidth="1"/>
    <col min="3896" max="3896" width="30" style="2121" customWidth="1"/>
    <col min="3897" max="4096" width="11.42578125" style="2121"/>
    <col min="4097" max="4097" width="1.140625" style="2121" customWidth="1"/>
    <col min="4098" max="4100" width="5.7109375" style="2121" customWidth="1"/>
    <col min="4101" max="4101" width="3.7109375" style="2121" customWidth="1"/>
    <col min="4102" max="4103" width="4.5703125" style="2121" customWidth="1"/>
    <col min="4104" max="4104" width="5.5703125" style="2121" customWidth="1"/>
    <col min="4105" max="4106" width="4.5703125" style="2121" customWidth="1"/>
    <col min="4107" max="4107" width="9.85546875" style="2121" customWidth="1"/>
    <col min="4108" max="4108" width="7" style="2121" customWidth="1"/>
    <col min="4109" max="4109" width="3.28515625" style="2121" bestFit="1" customWidth="1"/>
    <col min="4110" max="4113" width="0" style="2121" hidden="1" customWidth="1"/>
    <col min="4114" max="4114" width="4.28515625" style="2121" customWidth="1"/>
    <col min="4115" max="4116" width="5.7109375" style="2121" customWidth="1"/>
    <col min="4117" max="4117" width="7" style="2121" customWidth="1"/>
    <col min="4118" max="4118" width="2.7109375" style="2121" customWidth="1"/>
    <col min="4119" max="4119" width="3.5703125" style="2121" customWidth="1"/>
    <col min="4120" max="4120" width="3.28515625" style="2121" customWidth="1"/>
    <col min="4121" max="4121" width="2.85546875" style="2121" customWidth="1"/>
    <col min="4122" max="4122" width="2.7109375" style="2121" customWidth="1"/>
    <col min="4123" max="4124" width="3.42578125" style="2121" customWidth="1"/>
    <col min="4125" max="4127" width="2.7109375" style="2121" customWidth="1"/>
    <col min="4128" max="4137" width="0" style="2121" hidden="1" customWidth="1"/>
    <col min="4138" max="4138" width="4.28515625" style="2121" customWidth="1"/>
    <col min="4139" max="4139" width="0" style="2121" hidden="1" customWidth="1"/>
    <col min="4140" max="4140" width="3.28515625" style="2121" bestFit="1" customWidth="1"/>
    <col min="4141" max="4141" width="0" style="2121" hidden="1" customWidth="1"/>
    <col min="4142" max="4142" width="3.28515625" style="2121" bestFit="1" customWidth="1"/>
    <col min="4143" max="4144" width="4.28515625" style="2121" customWidth="1"/>
    <col min="4145" max="4146" width="12.140625" style="2121" customWidth="1"/>
    <col min="4147" max="4147" width="5" style="2121" customWidth="1"/>
    <col min="4148" max="4148" width="13" style="2121" customWidth="1"/>
    <col min="4149" max="4149" width="11.7109375" style="2121" customWidth="1"/>
    <col min="4150" max="4150" width="16.42578125" style="2121" customWidth="1"/>
    <col min="4151" max="4151" width="5.28515625" style="2121" customWidth="1"/>
    <col min="4152" max="4152" width="30" style="2121" customWidth="1"/>
    <col min="4153" max="4352" width="11.42578125" style="2121"/>
    <col min="4353" max="4353" width="1.140625" style="2121" customWidth="1"/>
    <col min="4354" max="4356" width="5.7109375" style="2121" customWidth="1"/>
    <col min="4357" max="4357" width="3.7109375" style="2121" customWidth="1"/>
    <col min="4358" max="4359" width="4.5703125" style="2121" customWidth="1"/>
    <col min="4360" max="4360" width="5.5703125" style="2121" customWidth="1"/>
    <col min="4361" max="4362" width="4.5703125" style="2121" customWidth="1"/>
    <col min="4363" max="4363" width="9.85546875" style="2121" customWidth="1"/>
    <col min="4364" max="4364" width="7" style="2121" customWidth="1"/>
    <col min="4365" max="4365" width="3.28515625" style="2121" bestFit="1" customWidth="1"/>
    <col min="4366" max="4369" width="0" style="2121" hidden="1" customWidth="1"/>
    <col min="4370" max="4370" width="4.28515625" style="2121" customWidth="1"/>
    <col min="4371" max="4372" width="5.7109375" style="2121" customWidth="1"/>
    <col min="4373" max="4373" width="7" style="2121" customWidth="1"/>
    <col min="4374" max="4374" width="2.7109375" style="2121" customWidth="1"/>
    <col min="4375" max="4375" width="3.5703125" style="2121" customWidth="1"/>
    <col min="4376" max="4376" width="3.28515625" style="2121" customWidth="1"/>
    <col min="4377" max="4377" width="2.85546875" style="2121" customWidth="1"/>
    <col min="4378" max="4378" width="2.7109375" style="2121" customWidth="1"/>
    <col min="4379" max="4380" width="3.42578125" style="2121" customWidth="1"/>
    <col min="4381" max="4383" width="2.7109375" style="2121" customWidth="1"/>
    <col min="4384" max="4393" width="0" style="2121" hidden="1" customWidth="1"/>
    <col min="4394" max="4394" width="4.28515625" style="2121" customWidth="1"/>
    <col min="4395" max="4395" width="0" style="2121" hidden="1" customWidth="1"/>
    <col min="4396" max="4396" width="3.28515625" style="2121" bestFit="1" customWidth="1"/>
    <col min="4397" max="4397" width="0" style="2121" hidden="1" customWidth="1"/>
    <col min="4398" max="4398" width="3.28515625" style="2121" bestFit="1" customWidth="1"/>
    <col min="4399" max="4400" width="4.28515625" style="2121" customWidth="1"/>
    <col min="4401" max="4402" width="12.140625" style="2121" customWidth="1"/>
    <col min="4403" max="4403" width="5" style="2121" customWidth="1"/>
    <col min="4404" max="4404" width="13" style="2121" customWidth="1"/>
    <col min="4405" max="4405" width="11.7109375" style="2121" customWidth="1"/>
    <col min="4406" max="4406" width="16.42578125" style="2121" customWidth="1"/>
    <col min="4407" max="4407" width="5.28515625" style="2121" customWidth="1"/>
    <col min="4408" max="4408" width="30" style="2121" customWidth="1"/>
    <col min="4409" max="4608" width="11.42578125" style="2121"/>
    <col min="4609" max="4609" width="1.140625" style="2121" customWidth="1"/>
    <col min="4610" max="4612" width="5.7109375" style="2121" customWidth="1"/>
    <col min="4613" max="4613" width="3.7109375" style="2121" customWidth="1"/>
    <col min="4614" max="4615" width="4.5703125" style="2121" customWidth="1"/>
    <col min="4616" max="4616" width="5.5703125" style="2121" customWidth="1"/>
    <col min="4617" max="4618" width="4.5703125" style="2121" customWidth="1"/>
    <col min="4619" max="4619" width="9.85546875" style="2121" customWidth="1"/>
    <col min="4620" max="4620" width="7" style="2121" customWidth="1"/>
    <col min="4621" max="4621" width="3.28515625" style="2121" bestFit="1" customWidth="1"/>
    <col min="4622" max="4625" width="0" style="2121" hidden="1" customWidth="1"/>
    <col min="4626" max="4626" width="4.28515625" style="2121" customWidth="1"/>
    <col min="4627" max="4628" width="5.7109375" style="2121" customWidth="1"/>
    <col min="4629" max="4629" width="7" style="2121" customWidth="1"/>
    <col min="4630" max="4630" width="2.7109375" style="2121" customWidth="1"/>
    <col min="4631" max="4631" width="3.5703125" style="2121" customWidth="1"/>
    <col min="4632" max="4632" width="3.28515625" style="2121" customWidth="1"/>
    <col min="4633" max="4633" width="2.85546875" style="2121" customWidth="1"/>
    <col min="4634" max="4634" width="2.7109375" style="2121" customWidth="1"/>
    <col min="4635" max="4636" width="3.42578125" style="2121" customWidth="1"/>
    <col min="4637" max="4639" width="2.7109375" style="2121" customWidth="1"/>
    <col min="4640" max="4649" width="0" style="2121" hidden="1" customWidth="1"/>
    <col min="4650" max="4650" width="4.28515625" style="2121" customWidth="1"/>
    <col min="4651" max="4651" width="0" style="2121" hidden="1" customWidth="1"/>
    <col min="4652" max="4652" width="3.28515625" style="2121" bestFit="1" customWidth="1"/>
    <col min="4653" max="4653" width="0" style="2121" hidden="1" customWidth="1"/>
    <col min="4654" max="4654" width="3.28515625" style="2121" bestFit="1" customWidth="1"/>
    <col min="4655" max="4656" width="4.28515625" style="2121" customWidth="1"/>
    <col min="4657" max="4658" width="12.140625" style="2121" customWidth="1"/>
    <col min="4659" max="4659" width="5" style="2121" customWidth="1"/>
    <col min="4660" max="4660" width="13" style="2121" customWidth="1"/>
    <col min="4661" max="4661" width="11.7109375" style="2121" customWidth="1"/>
    <col min="4662" max="4662" width="16.42578125" style="2121" customWidth="1"/>
    <col min="4663" max="4663" width="5.28515625" style="2121" customWidth="1"/>
    <col min="4664" max="4664" width="30" style="2121" customWidth="1"/>
    <col min="4665" max="4864" width="11.42578125" style="2121"/>
    <col min="4865" max="4865" width="1.140625" style="2121" customWidth="1"/>
    <col min="4866" max="4868" width="5.7109375" style="2121" customWidth="1"/>
    <col min="4869" max="4869" width="3.7109375" style="2121" customWidth="1"/>
    <col min="4870" max="4871" width="4.5703125" style="2121" customWidth="1"/>
    <col min="4872" max="4872" width="5.5703125" style="2121" customWidth="1"/>
    <col min="4873" max="4874" width="4.5703125" style="2121" customWidth="1"/>
    <col min="4875" max="4875" width="9.85546875" style="2121" customWidth="1"/>
    <col min="4876" max="4876" width="7" style="2121" customWidth="1"/>
    <col min="4877" max="4877" width="3.28515625" style="2121" bestFit="1" customWidth="1"/>
    <col min="4878" max="4881" width="0" style="2121" hidden="1" customWidth="1"/>
    <col min="4882" max="4882" width="4.28515625" style="2121" customWidth="1"/>
    <col min="4883" max="4884" width="5.7109375" style="2121" customWidth="1"/>
    <col min="4885" max="4885" width="7" style="2121" customWidth="1"/>
    <col min="4886" max="4886" width="2.7109375" style="2121" customWidth="1"/>
    <col min="4887" max="4887" width="3.5703125" style="2121" customWidth="1"/>
    <col min="4888" max="4888" width="3.28515625" style="2121" customWidth="1"/>
    <col min="4889" max="4889" width="2.85546875" style="2121" customWidth="1"/>
    <col min="4890" max="4890" width="2.7109375" style="2121" customWidth="1"/>
    <col min="4891" max="4892" width="3.42578125" style="2121" customWidth="1"/>
    <col min="4893" max="4895" width="2.7109375" style="2121" customWidth="1"/>
    <col min="4896" max="4905" width="0" style="2121" hidden="1" customWidth="1"/>
    <col min="4906" max="4906" width="4.28515625" style="2121" customWidth="1"/>
    <col min="4907" max="4907" width="0" style="2121" hidden="1" customWidth="1"/>
    <col min="4908" max="4908" width="3.28515625" style="2121" bestFit="1" customWidth="1"/>
    <col min="4909" max="4909" width="0" style="2121" hidden="1" customWidth="1"/>
    <col min="4910" max="4910" width="3.28515625" style="2121" bestFit="1" customWidth="1"/>
    <col min="4911" max="4912" width="4.28515625" style="2121" customWidth="1"/>
    <col min="4913" max="4914" width="12.140625" style="2121" customWidth="1"/>
    <col min="4915" max="4915" width="5" style="2121" customWidth="1"/>
    <col min="4916" max="4916" width="13" style="2121" customWidth="1"/>
    <col min="4917" max="4917" width="11.7109375" style="2121" customWidth="1"/>
    <col min="4918" max="4918" width="16.42578125" style="2121" customWidth="1"/>
    <col min="4919" max="4919" width="5.28515625" style="2121" customWidth="1"/>
    <col min="4920" max="4920" width="30" style="2121" customWidth="1"/>
    <col min="4921" max="5120" width="11.42578125" style="2121"/>
    <col min="5121" max="5121" width="1.140625" style="2121" customWidth="1"/>
    <col min="5122" max="5124" width="5.7109375" style="2121" customWidth="1"/>
    <col min="5125" max="5125" width="3.7109375" style="2121" customWidth="1"/>
    <col min="5126" max="5127" width="4.5703125" style="2121" customWidth="1"/>
    <col min="5128" max="5128" width="5.5703125" style="2121" customWidth="1"/>
    <col min="5129" max="5130" width="4.5703125" style="2121" customWidth="1"/>
    <col min="5131" max="5131" width="9.85546875" style="2121" customWidth="1"/>
    <col min="5132" max="5132" width="7" style="2121" customWidth="1"/>
    <col min="5133" max="5133" width="3.28515625" style="2121" bestFit="1" customWidth="1"/>
    <col min="5134" max="5137" width="0" style="2121" hidden="1" customWidth="1"/>
    <col min="5138" max="5138" width="4.28515625" style="2121" customWidth="1"/>
    <col min="5139" max="5140" width="5.7109375" style="2121" customWidth="1"/>
    <col min="5141" max="5141" width="7" style="2121" customWidth="1"/>
    <col min="5142" max="5142" width="2.7109375" style="2121" customWidth="1"/>
    <col min="5143" max="5143" width="3.5703125" style="2121" customWidth="1"/>
    <col min="5144" max="5144" width="3.28515625" style="2121" customWidth="1"/>
    <col min="5145" max="5145" width="2.85546875" style="2121" customWidth="1"/>
    <col min="5146" max="5146" width="2.7109375" style="2121" customWidth="1"/>
    <col min="5147" max="5148" width="3.42578125" style="2121" customWidth="1"/>
    <col min="5149" max="5151" width="2.7109375" style="2121" customWidth="1"/>
    <col min="5152" max="5161" width="0" style="2121" hidden="1" customWidth="1"/>
    <col min="5162" max="5162" width="4.28515625" style="2121" customWidth="1"/>
    <col min="5163" max="5163" width="0" style="2121" hidden="1" customWidth="1"/>
    <col min="5164" max="5164" width="3.28515625" style="2121" bestFit="1" customWidth="1"/>
    <col min="5165" max="5165" width="0" style="2121" hidden="1" customWidth="1"/>
    <col min="5166" max="5166" width="3.28515625" style="2121" bestFit="1" customWidth="1"/>
    <col min="5167" max="5168" width="4.28515625" style="2121" customWidth="1"/>
    <col min="5169" max="5170" width="12.140625" style="2121" customWidth="1"/>
    <col min="5171" max="5171" width="5" style="2121" customWidth="1"/>
    <col min="5172" max="5172" width="13" style="2121" customWidth="1"/>
    <col min="5173" max="5173" width="11.7109375" style="2121" customWidth="1"/>
    <col min="5174" max="5174" width="16.42578125" style="2121" customWidth="1"/>
    <col min="5175" max="5175" width="5.28515625" style="2121" customWidth="1"/>
    <col min="5176" max="5176" width="30" style="2121" customWidth="1"/>
    <col min="5177" max="5376" width="11.42578125" style="2121"/>
    <col min="5377" max="5377" width="1.140625" style="2121" customWidth="1"/>
    <col min="5378" max="5380" width="5.7109375" style="2121" customWidth="1"/>
    <col min="5381" max="5381" width="3.7109375" style="2121" customWidth="1"/>
    <col min="5382" max="5383" width="4.5703125" style="2121" customWidth="1"/>
    <col min="5384" max="5384" width="5.5703125" style="2121" customWidth="1"/>
    <col min="5385" max="5386" width="4.5703125" style="2121" customWidth="1"/>
    <col min="5387" max="5387" width="9.85546875" style="2121" customWidth="1"/>
    <col min="5388" max="5388" width="7" style="2121" customWidth="1"/>
    <col min="5389" max="5389" width="3.28515625" style="2121" bestFit="1" customWidth="1"/>
    <col min="5390" max="5393" width="0" style="2121" hidden="1" customWidth="1"/>
    <col min="5394" max="5394" width="4.28515625" style="2121" customWidth="1"/>
    <col min="5395" max="5396" width="5.7109375" style="2121" customWidth="1"/>
    <col min="5397" max="5397" width="7" style="2121" customWidth="1"/>
    <col min="5398" max="5398" width="2.7109375" style="2121" customWidth="1"/>
    <col min="5399" max="5399" width="3.5703125" style="2121" customWidth="1"/>
    <col min="5400" max="5400" width="3.28515625" style="2121" customWidth="1"/>
    <col min="5401" max="5401" width="2.85546875" style="2121" customWidth="1"/>
    <col min="5402" max="5402" width="2.7109375" style="2121" customWidth="1"/>
    <col min="5403" max="5404" width="3.42578125" style="2121" customWidth="1"/>
    <col min="5405" max="5407" width="2.7109375" style="2121" customWidth="1"/>
    <col min="5408" max="5417" width="0" style="2121" hidden="1" customWidth="1"/>
    <col min="5418" max="5418" width="4.28515625" style="2121" customWidth="1"/>
    <col min="5419" max="5419" width="0" style="2121" hidden="1" customWidth="1"/>
    <col min="5420" max="5420" width="3.28515625" style="2121" bestFit="1" customWidth="1"/>
    <col min="5421" max="5421" width="0" style="2121" hidden="1" customWidth="1"/>
    <col min="5422" max="5422" width="3.28515625" style="2121" bestFit="1" customWidth="1"/>
    <col min="5423" max="5424" width="4.28515625" style="2121" customWidth="1"/>
    <col min="5425" max="5426" width="12.140625" style="2121" customWidth="1"/>
    <col min="5427" max="5427" width="5" style="2121" customWidth="1"/>
    <col min="5428" max="5428" width="13" style="2121" customWidth="1"/>
    <col min="5429" max="5429" width="11.7109375" style="2121" customWidth="1"/>
    <col min="5430" max="5430" width="16.42578125" style="2121" customWidth="1"/>
    <col min="5431" max="5431" width="5.28515625" style="2121" customWidth="1"/>
    <col min="5432" max="5432" width="30" style="2121" customWidth="1"/>
    <col min="5433" max="5632" width="11.42578125" style="2121"/>
    <col min="5633" max="5633" width="1.140625" style="2121" customWidth="1"/>
    <col min="5634" max="5636" width="5.7109375" style="2121" customWidth="1"/>
    <col min="5637" max="5637" width="3.7109375" style="2121" customWidth="1"/>
    <col min="5638" max="5639" width="4.5703125" style="2121" customWidth="1"/>
    <col min="5640" max="5640" width="5.5703125" style="2121" customWidth="1"/>
    <col min="5641" max="5642" width="4.5703125" style="2121" customWidth="1"/>
    <col min="5643" max="5643" width="9.85546875" style="2121" customWidth="1"/>
    <col min="5644" max="5644" width="7" style="2121" customWidth="1"/>
    <col min="5645" max="5645" width="3.28515625" style="2121" bestFit="1" customWidth="1"/>
    <col min="5646" max="5649" width="0" style="2121" hidden="1" customWidth="1"/>
    <col min="5650" max="5650" width="4.28515625" style="2121" customWidth="1"/>
    <col min="5651" max="5652" width="5.7109375" style="2121" customWidth="1"/>
    <col min="5653" max="5653" width="7" style="2121" customWidth="1"/>
    <col min="5654" max="5654" width="2.7109375" style="2121" customWidth="1"/>
    <col min="5655" max="5655" width="3.5703125" style="2121" customWidth="1"/>
    <col min="5656" max="5656" width="3.28515625" style="2121" customWidth="1"/>
    <col min="5657" max="5657" width="2.85546875" style="2121" customWidth="1"/>
    <col min="5658" max="5658" width="2.7109375" style="2121" customWidth="1"/>
    <col min="5659" max="5660" width="3.42578125" style="2121" customWidth="1"/>
    <col min="5661" max="5663" width="2.7109375" style="2121" customWidth="1"/>
    <col min="5664" max="5673" width="0" style="2121" hidden="1" customWidth="1"/>
    <col min="5674" max="5674" width="4.28515625" style="2121" customWidth="1"/>
    <col min="5675" max="5675" width="0" style="2121" hidden="1" customWidth="1"/>
    <col min="5676" max="5676" width="3.28515625" style="2121" bestFit="1" customWidth="1"/>
    <col min="5677" max="5677" width="0" style="2121" hidden="1" customWidth="1"/>
    <col min="5678" max="5678" width="3.28515625" style="2121" bestFit="1" customWidth="1"/>
    <col min="5679" max="5680" width="4.28515625" style="2121" customWidth="1"/>
    <col min="5681" max="5682" width="12.140625" style="2121" customWidth="1"/>
    <col min="5683" max="5683" width="5" style="2121" customWidth="1"/>
    <col min="5684" max="5684" width="13" style="2121" customWidth="1"/>
    <col min="5685" max="5685" width="11.7109375" style="2121" customWidth="1"/>
    <col min="5686" max="5686" width="16.42578125" style="2121" customWidth="1"/>
    <col min="5687" max="5687" width="5.28515625" style="2121" customWidth="1"/>
    <col min="5688" max="5688" width="30" style="2121" customWidth="1"/>
    <col min="5689" max="5888" width="11.42578125" style="2121"/>
    <col min="5889" max="5889" width="1.140625" style="2121" customWidth="1"/>
    <col min="5890" max="5892" width="5.7109375" style="2121" customWidth="1"/>
    <col min="5893" max="5893" width="3.7109375" style="2121" customWidth="1"/>
    <col min="5894" max="5895" width="4.5703125" style="2121" customWidth="1"/>
    <col min="5896" max="5896" width="5.5703125" style="2121" customWidth="1"/>
    <col min="5897" max="5898" width="4.5703125" style="2121" customWidth="1"/>
    <col min="5899" max="5899" width="9.85546875" style="2121" customWidth="1"/>
    <col min="5900" max="5900" width="7" style="2121" customWidth="1"/>
    <col min="5901" max="5901" width="3.28515625" style="2121" bestFit="1" customWidth="1"/>
    <col min="5902" max="5905" width="0" style="2121" hidden="1" customWidth="1"/>
    <col min="5906" max="5906" width="4.28515625" style="2121" customWidth="1"/>
    <col min="5907" max="5908" width="5.7109375" style="2121" customWidth="1"/>
    <col min="5909" max="5909" width="7" style="2121" customWidth="1"/>
    <col min="5910" max="5910" width="2.7109375" style="2121" customWidth="1"/>
    <col min="5911" max="5911" width="3.5703125" style="2121" customWidth="1"/>
    <col min="5912" max="5912" width="3.28515625" style="2121" customWidth="1"/>
    <col min="5913" max="5913" width="2.85546875" style="2121" customWidth="1"/>
    <col min="5914" max="5914" width="2.7109375" style="2121" customWidth="1"/>
    <col min="5915" max="5916" width="3.42578125" style="2121" customWidth="1"/>
    <col min="5917" max="5919" width="2.7109375" style="2121" customWidth="1"/>
    <col min="5920" max="5929" width="0" style="2121" hidden="1" customWidth="1"/>
    <col min="5930" max="5930" width="4.28515625" style="2121" customWidth="1"/>
    <col min="5931" max="5931" width="0" style="2121" hidden="1" customWidth="1"/>
    <col min="5932" max="5932" width="3.28515625" style="2121" bestFit="1" customWidth="1"/>
    <col min="5933" max="5933" width="0" style="2121" hidden="1" customWidth="1"/>
    <col min="5934" max="5934" width="3.28515625" style="2121" bestFit="1" customWidth="1"/>
    <col min="5935" max="5936" width="4.28515625" style="2121" customWidth="1"/>
    <col min="5937" max="5938" width="12.140625" style="2121" customWidth="1"/>
    <col min="5939" max="5939" width="5" style="2121" customWidth="1"/>
    <col min="5940" max="5940" width="13" style="2121" customWidth="1"/>
    <col min="5941" max="5941" width="11.7109375" style="2121" customWidth="1"/>
    <col min="5942" max="5942" width="16.42578125" style="2121" customWidth="1"/>
    <col min="5943" max="5943" width="5.28515625" style="2121" customWidth="1"/>
    <col min="5944" max="5944" width="30" style="2121" customWidth="1"/>
    <col min="5945" max="6144" width="11.42578125" style="2121"/>
    <col min="6145" max="6145" width="1.140625" style="2121" customWidth="1"/>
    <col min="6146" max="6148" width="5.7109375" style="2121" customWidth="1"/>
    <col min="6149" max="6149" width="3.7109375" style="2121" customWidth="1"/>
    <col min="6150" max="6151" width="4.5703125" style="2121" customWidth="1"/>
    <col min="6152" max="6152" width="5.5703125" style="2121" customWidth="1"/>
    <col min="6153" max="6154" width="4.5703125" style="2121" customWidth="1"/>
    <col min="6155" max="6155" width="9.85546875" style="2121" customWidth="1"/>
    <col min="6156" max="6156" width="7" style="2121" customWidth="1"/>
    <col min="6157" max="6157" width="3.28515625" style="2121" bestFit="1" customWidth="1"/>
    <col min="6158" max="6161" width="0" style="2121" hidden="1" customWidth="1"/>
    <col min="6162" max="6162" width="4.28515625" style="2121" customWidth="1"/>
    <col min="6163" max="6164" width="5.7109375" style="2121" customWidth="1"/>
    <col min="6165" max="6165" width="7" style="2121" customWidth="1"/>
    <col min="6166" max="6166" width="2.7109375" style="2121" customWidth="1"/>
    <col min="6167" max="6167" width="3.5703125" style="2121" customWidth="1"/>
    <col min="6168" max="6168" width="3.28515625" style="2121" customWidth="1"/>
    <col min="6169" max="6169" width="2.85546875" style="2121" customWidth="1"/>
    <col min="6170" max="6170" width="2.7109375" style="2121" customWidth="1"/>
    <col min="6171" max="6172" width="3.42578125" style="2121" customWidth="1"/>
    <col min="6173" max="6175" width="2.7109375" style="2121" customWidth="1"/>
    <col min="6176" max="6185" width="0" style="2121" hidden="1" customWidth="1"/>
    <col min="6186" max="6186" width="4.28515625" style="2121" customWidth="1"/>
    <col min="6187" max="6187" width="0" style="2121" hidden="1" customWidth="1"/>
    <col min="6188" max="6188" width="3.28515625" style="2121" bestFit="1" customWidth="1"/>
    <col min="6189" max="6189" width="0" style="2121" hidden="1" customWidth="1"/>
    <col min="6190" max="6190" width="3.28515625" style="2121" bestFit="1" customWidth="1"/>
    <col min="6191" max="6192" width="4.28515625" style="2121" customWidth="1"/>
    <col min="6193" max="6194" width="12.140625" style="2121" customWidth="1"/>
    <col min="6195" max="6195" width="5" style="2121" customWidth="1"/>
    <col min="6196" max="6196" width="13" style="2121" customWidth="1"/>
    <col min="6197" max="6197" width="11.7109375" style="2121" customWidth="1"/>
    <col min="6198" max="6198" width="16.42578125" style="2121" customWidth="1"/>
    <col min="6199" max="6199" width="5.28515625" style="2121" customWidth="1"/>
    <col min="6200" max="6200" width="30" style="2121" customWidth="1"/>
    <col min="6201" max="6400" width="11.42578125" style="2121"/>
    <col min="6401" max="6401" width="1.140625" style="2121" customWidth="1"/>
    <col min="6402" max="6404" width="5.7109375" style="2121" customWidth="1"/>
    <col min="6405" max="6405" width="3.7109375" style="2121" customWidth="1"/>
    <col min="6406" max="6407" width="4.5703125" style="2121" customWidth="1"/>
    <col min="6408" max="6408" width="5.5703125" style="2121" customWidth="1"/>
    <col min="6409" max="6410" width="4.5703125" style="2121" customWidth="1"/>
    <col min="6411" max="6411" width="9.85546875" style="2121" customWidth="1"/>
    <col min="6412" max="6412" width="7" style="2121" customWidth="1"/>
    <col min="6413" max="6413" width="3.28515625" style="2121" bestFit="1" customWidth="1"/>
    <col min="6414" max="6417" width="0" style="2121" hidden="1" customWidth="1"/>
    <col min="6418" max="6418" width="4.28515625" style="2121" customWidth="1"/>
    <col min="6419" max="6420" width="5.7109375" style="2121" customWidth="1"/>
    <col min="6421" max="6421" width="7" style="2121" customWidth="1"/>
    <col min="6422" max="6422" width="2.7109375" style="2121" customWidth="1"/>
    <col min="6423" max="6423" width="3.5703125" style="2121" customWidth="1"/>
    <col min="6424" max="6424" width="3.28515625" style="2121" customWidth="1"/>
    <col min="6425" max="6425" width="2.85546875" style="2121" customWidth="1"/>
    <col min="6426" max="6426" width="2.7109375" style="2121" customWidth="1"/>
    <col min="6427" max="6428" width="3.42578125" style="2121" customWidth="1"/>
    <col min="6429" max="6431" width="2.7109375" style="2121" customWidth="1"/>
    <col min="6432" max="6441" width="0" style="2121" hidden="1" customWidth="1"/>
    <col min="6442" max="6442" width="4.28515625" style="2121" customWidth="1"/>
    <col min="6443" max="6443" width="0" style="2121" hidden="1" customWidth="1"/>
    <col min="6444" max="6444" width="3.28515625" style="2121" bestFit="1" customWidth="1"/>
    <col min="6445" max="6445" width="0" style="2121" hidden="1" customWidth="1"/>
    <col min="6446" max="6446" width="3.28515625" style="2121" bestFit="1" customWidth="1"/>
    <col min="6447" max="6448" width="4.28515625" style="2121" customWidth="1"/>
    <col min="6449" max="6450" width="12.140625" style="2121" customWidth="1"/>
    <col min="6451" max="6451" width="5" style="2121" customWidth="1"/>
    <col min="6452" max="6452" width="13" style="2121" customWidth="1"/>
    <col min="6453" max="6453" width="11.7109375" style="2121" customWidth="1"/>
    <col min="6454" max="6454" width="16.42578125" style="2121" customWidth="1"/>
    <col min="6455" max="6455" width="5.28515625" style="2121" customWidth="1"/>
    <col min="6456" max="6456" width="30" style="2121" customWidth="1"/>
    <col min="6457" max="6656" width="11.42578125" style="2121"/>
    <col min="6657" max="6657" width="1.140625" style="2121" customWidth="1"/>
    <col min="6658" max="6660" width="5.7109375" style="2121" customWidth="1"/>
    <col min="6661" max="6661" width="3.7109375" style="2121" customWidth="1"/>
    <col min="6662" max="6663" width="4.5703125" style="2121" customWidth="1"/>
    <col min="6664" max="6664" width="5.5703125" style="2121" customWidth="1"/>
    <col min="6665" max="6666" width="4.5703125" style="2121" customWidth="1"/>
    <col min="6667" max="6667" width="9.85546875" style="2121" customWidth="1"/>
    <col min="6668" max="6668" width="7" style="2121" customWidth="1"/>
    <col min="6669" max="6669" width="3.28515625" style="2121" bestFit="1" customWidth="1"/>
    <col min="6670" max="6673" width="0" style="2121" hidden="1" customWidth="1"/>
    <col min="6674" max="6674" width="4.28515625" style="2121" customWidth="1"/>
    <col min="6675" max="6676" width="5.7109375" style="2121" customWidth="1"/>
    <col min="6677" max="6677" width="7" style="2121" customWidth="1"/>
    <col min="6678" max="6678" width="2.7109375" style="2121" customWidth="1"/>
    <col min="6679" max="6679" width="3.5703125" style="2121" customWidth="1"/>
    <col min="6680" max="6680" width="3.28515625" style="2121" customWidth="1"/>
    <col min="6681" max="6681" width="2.85546875" style="2121" customWidth="1"/>
    <col min="6682" max="6682" width="2.7109375" style="2121" customWidth="1"/>
    <col min="6683" max="6684" width="3.42578125" style="2121" customWidth="1"/>
    <col min="6685" max="6687" width="2.7109375" style="2121" customWidth="1"/>
    <col min="6688" max="6697" width="0" style="2121" hidden="1" customWidth="1"/>
    <col min="6698" max="6698" width="4.28515625" style="2121" customWidth="1"/>
    <col min="6699" max="6699" width="0" style="2121" hidden="1" customWidth="1"/>
    <col min="6700" max="6700" width="3.28515625" style="2121" bestFit="1" customWidth="1"/>
    <col min="6701" max="6701" width="0" style="2121" hidden="1" customWidth="1"/>
    <col min="6702" max="6702" width="3.28515625" style="2121" bestFit="1" customWidth="1"/>
    <col min="6703" max="6704" width="4.28515625" style="2121" customWidth="1"/>
    <col min="6705" max="6706" width="12.140625" style="2121" customWidth="1"/>
    <col min="6707" max="6707" width="5" style="2121" customWidth="1"/>
    <col min="6708" max="6708" width="13" style="2121" customWidth="1"/>
    <col min="6709" max="6709" width="11.7109375" style="2121" customWidth="1"/>
    <col min="6710" max="6710" width="16.42578125" style="2121" customWidth="1"/>
    <col min="6711" max="6711" width="5.28515625" style="2121" customWidth="1"/>
    <col min="6712" max="6712" width="30" style="2121" customWidth="1"/>
    <col min="6713" max="6912" width="11.42578125" style="2121"/>
    <col min="6913" max="6913" width="1.140625" style="2121" customWidth="1"/>
    <col min="6914" max="6916" width="5.7109375" style="2121" customWidth="1"/>
    <col min="6917" max="6917" width="3.7109375" style="2121" customWidth="1"/>
    <col min="6918" max="6919" width="4.5703125" style="2121" customWidth="1"/>
    <col min="6920" max="6920" width="5.5703125" style="2121" customWidth="1"/>
    <col min="6921" max="6922" width="4.5703125" style="2121" customWidth="1"/>
    <col min="6923" max="6923" width="9.85546875" style="2121" customWidth="1"/>
    <col min="6924" max="6924" width="7" style="2121" customWidth="1"/>
    <col min="6925" max="6925" width="3.28515625" style="2121" bestFit="1" customWidth="1"/>
    <col min="6926" max="6929" width="0" style="2121" hidden="1" customWidth="1"/>
    <col min="6930" max="6930" width="4.28515625" style="2121" customWidth="1"/>
    <col min="6931" max="6932" width="5.7109375" style="2121" customWidth="1"/>
    <col min="6933" max="6933" width="7" style="2121" customWidth="1"/>
    <col min="6934" max="6934" width="2.7109375" style="2121" customWidth="1"/>
    <col min="6935" max="6935" width="3.5703125" style="2121" customWidth="1"/>
    <col min="6936" max="6936" width="3.28515625" style="2121" customWidth="1"/>
    <col min="6937" max="6937" width="2.85546875" style="2121" customWidth="1"/>
    <col min="6938" max="6938" width="2.7109375" style="2121" customWidth="1"/>
    <col min="6939" max="6940" width="3.42578125" style="2121" customWidth="1"/>
    <col min="6941" max="6943" width="2.7109375" style="2121" customWidth="1"/>
    <col min="6944" max="6953" width="0" style="2121" hidden="1" customWidth="1"/>
    <col min="6954" max="6954" width="4.28515625" style="2121" customWidth="1"/>
    <col min="6955" max="6955" width="0" style="2121" hidden="1" customWidth="1"/>
    <col min="6956" max="6956" width="3.28515625" style="2121" bestFit="1" customWidth="1"/>
    <col min="6957" max="6957" width="0" style="2121" hidden="1" customWidth="1"/>
    <col min="6958" max="6958" width="3.28515625" style="2121" bestFit="1" customWidth="1"/>
    <col min="6959" max="6960" width="4.28515625" style="2121" customWidth="1"/>
    <col min="6961" max="6962" width="12.140625" style="2121" customWidth="1"/>
    <col min="6963" max="6963" width="5" style="2121" customWidth="1"/>
    <col min="6964" max="6964" width="13" style="2121" customWidth="1"/>
    <col min="6965" max="6965" width="11.7109375" style="2121" customWidth="1"/>
    <col min="6966" max="6966" width="16.42578125" style="2121" customWidth="1"/>
    <col min="6967" max="6967" width="5.28515625" style="2121" customWidth="1"/>
    <col min="6968" max="6968" width="30" style="2121" customWidth="1"/>
    <col min="6969" max="7168" width="11.42578125" style="2121"/>
    <col min="7169" max="7169" width="1.140625" style="2121" customWidth="1"/>
    <col min="7170" max="7172" width="5.7109375" style="2121" customWidth="1"/>
    <col min="7173" max="7173" width="3.7109375" style="2121" customWidth="1"/>
    <col min="7174" max="7175" width="4.5703125" style="2121" customWidth="1"/>
    <col min="7176" max="7176" width="5.5703125" style="2121" customWidth="1"/>
    <col min="7177" max="7178" width="4.5703125" style="2121" customWidth="1"/>
    <col min="7179" max="7179" width="9.85546875" style="2121" customWidth="1"/>
    <col min="7180" max="7180" width="7" style="2121" customWidth="1"/>
    <col min="7181" max="7181" width="3.28515625" style="2121" bestFit="1" customWidth="1"/>
    <col min="7182" max="7185" width="0" style="2121" hidden="1" customWidth="1"/>
    <col min="7186" max="7186" width="4.28515625" style="2121" customWidth="1"/>
    <col min="7187" max="7188" width="5.7109375" style="2121" customWidth="1"/>
    <col min="7189" max="7189" width="7" style="2121" customWidth="1"/>
    <col min="7190" max="7190" width="2.7109375" style="2121" customWidth="1"/>
    <col min="7191" max="7191" width="3.5703125" style="2121" customWidth="1"/>
    <col min="7192" max="7192" width="3.28515625" style="2121" customWidth="1"/>
    <col min="7193" max="7193" width="2.85546875" style="2121" customWidth="1"/>
    <col min="7194" max="7194" width="2.7109375" style="2121" customWidth="1"/>
    <col min="7195" max="7196" width="3.42578125" style="2121" customWidth="1"/>
    <col min="7197" max="7199" width="2.7109375" style="2121" customWidth="1"/>
    <col min="7200" max="7209" width="0" style="2121" hidden="1" customWidth="1"/>
    <col min="7210" max="7210" width="4.28515625" style="2121" customWidth="1"/>
    <col min="7211" max="7211" width="0" style="2121" hidden="1" customWidth="1"/>
    <col min="7212" max="7212" width="3.28515625" style="2121" bestFit="1" customWidth="1"/>
    <col min="7213" max="7213" width="0" style="2121" hidden="1" customWidth="1"/>
    <col min="7214" max="7214" width="3.28515625" style="2121" bestFit="1" customWidth="1"/>
    <col min="7215" max="7216" width="4.28515625" style="2121" customWidth="1"/>
    <col min="7217" max="7218" width="12.140625" style="2121" customWidth="1"/>
    <col min="7219" max="7219" width="5" style="2121" customWidth="1"/>
    <col min="7220" max="7220" width="13" style="2121" customWidth="1"/>
    <col min="7221" max="7221" width="11.7109375" style="2121" customWidth="1"/>
    <col min="7222" max="7222" width="16.42578125" style="2121" customWidth="1"/>
    <col min="7223" max="7223" width="5.28515625" style="2121" customWidth="1"/>
    <col min="7224" max="7224" width="30" style="2121" customWidth="1"/>
    <col min="7225" max="7424" width="11.42578125" style="2121"/>
    <col min="7425" max="7425" width="1.140625" style="2121" customWidth="1"/>
    <col min="7426" max="7428" width="5.7109375" style="2121" customWidth="1"/>
    <col min="7429" max="7429" width="3.7109375" style="2121" customWidth="1"/>
    <col min="7430" max="7431" width="4.5703125" style="2121" customWidth="1"/>
    <col min="7432" max="7432" width="5.5703125" style="2121" customWidth="1"/>
    <col min="7433" max="7434" width="4.5703125" style="2121" customWidth="1"/>
    <col min="7435" max="7435" width="9.85546875" style="2121" customWidth="1"/>
    <col min="7436" max="7436" width="7" style="2121" customWidth="1"/>
    <col min="7437" max="7437" width="3.28515625" style="2121" bestFit="1" customWidth="1"/>
    <col min="7438" max="7441" width="0" style="2121" hidden="1" customWidth="1"/>
    <col min="7442" max="7442" width="4.28515625" style="2121" customWidth="1"/>
    <col min="7443" max="7444" width="5.7109375" style="2121" customWidth="1"/>
    <col min="7445" max="7445" width="7" style="2121" customWidth="1"/>
    <col min="7446" max="7446" width="2.7109375" style="2121" customWidth="1"/>
    <col min="7447" max="7447" width="3.5703125" style="2121" customWidth="1"/>
    <col min="7448" max="7448" width="3.28515625" style="2121" customWidth="1"/>
    <col min="7449" max="7449" width="2.85546875" style="2121" customWidth="1"/>
    <col min="7450" max="7450" width="2.7109375" style="2121" customWidth="1"/>
    <col min="7451" max="7452" width="3.42578125" style="2121" customWidth="1"/>
    <col min="7453" max="7455" width="2.7109375" style="2121" customWidth="1"/>
    <col min="7456" max="7465" width="0" style="2121" hidden="1" customWidth="1"/>
    <col min="7466" max="7466" width="4.28515625" style="2121" customWidth="1"/>
    <col min="7467" max="7467" width="0" style="2121" hidden="1" customWidth="1"/>
    <col min="7468" max="7468" width="3.28515625" style="2121" bestFit="1" customWidth="1"/>
    <col min="7469" max="7469" width="0" style="2121" hidden="1" customWidth="1"/>
    <col min="7470" max="7470" width="3.28515625" style="2121" bestFit="1" customWidth="1"/>
    <col min="7471" max="7472" width="4.28515625" style="2121" customWidth="1"/>
    <col min="7473" max="7474" width="12.140625" style="2121" customWidth="1"/>
    <col min="7475" max="7475" width="5" style="2121" customWidth="1"/>
    <col min="7476" max="7476" width="13" style="2121" customWidth="1"/>
    <col min="7477" max="7477" width="11.7109375" style="2121" customWidth="1"/>
    <col min="7478" max="7478" width="16.42578125" style="2121" customWidth="1"/>
    <col min="7479" max="7479" width="5.28515625" style="2121" customWidth="1"/>
    <col min="7480" max="7480" width="30" style="2121" customWidth="1"/>
    <col min="7481" max="7680" width="11.42578125" style="2121"/>
    <col min="7681" max="7681" width="1.140625" style="2121" customWidth="1"/>
    <col min="7682" max="7684" width="5.7109375" style="2121" customWidth="1"/>
    <col min="7685" max="7685" width="3.7109375" style="2121" customWidth="1"/>
    <col min="7686" max="7687" width="4.5703125" style="2121" customWidth="1"/>
    <col min="7688" max="7688" width="5.5703125" style="2121" customWidth="1"/>
    <col min="7689" max="7690" width="4.5703125" style="2121" customWidth="1"/>
    <col min="7691" max="7691" width="9.85546875" style="2121" customWidth="1"/>
    <col min="7692" max="7692" width="7" style="2121" customWidth="1"/>
    <col min="7693" max="7693" width="3.28515625" style="2121" bestFit="1" customWidth="1"/>
    <col min="7694" max="7697" width="0" style="2121" hidden="1" customWidth="1"/>
    <col min="7698" max="7698" width="4.28515625" style="2121" customWidth="1"/>
    <col min="7699" max="7700" width="5.7109375" style="2121" customWidth="1"/>
    <col min="7701" max="7701" width="7" style="2121" customWidth="1"/>
    <col min="7702" max="7702" width="2.7109375" style="2121" customWidth="1"/>
    <col min="7703" max="7703" width="3.5703125" style="2121" customWidth="1"/>
    <col min="7704" max="7704" width="3.28515625" style="2121" customWidth="1"/>
    <col min="7705" max="7705" width="2.85546875" style="2121" customWidth="1"/>
    <col min="7706" max="7706" width="2.7109375" style="2121" customWidth="1"/>
    <col min="7707" max="7708" width="3.42578125" style="2121" customWidth="1"/>
    <col min="7709" max="7711" width="2.7109375" style="2121" customWidth="1"/>
    <col min="7712" max="7721" width="0" style="2121" hidden="1" customWidth="1"/>
    <col min="7722" max="7722" width="4.28515625" style="2121" customWidth="1"/>
    <col min="7723" max="7723" width="0" style="2121" hidden="1" customWidth="1"/>
    <col min="7724" max="7724" width="3.28515625" style="2121" bestFit="1" customWidth="1"/>
    <col min="7725" max="7725" width="0" style="2121" hidden="1" customWidth="1"/>
    <col min="7726" max="7726" width="3.28515625" style="2121" bestFit="1" customWidth="1"/>
    <col min="7727" max="7728" width="4.28515625" style="2121" customWidth="1"/>
    <col min="7729" max="7730" width="12.140625" style="2121" customWidth="1"/>
    <col min="7731" max="7731" width="5" style="2121" customWidth="1"/>
    <col min="7732" max="7732" width="13" style="2121" customWidth="1"/>
    <col min="7733" max="7733" width="11.7109375" style="2121" customWidth="1"/>
    <col min="7734" max="7734" width="16.42578125" style="2121" customWidth="1"/>
    <col min="7735" max="7735" width="5.28515625" style="2121" customWidth="1"/>
    <col min="7736" max="7736" width="30" style="2121" customWidth="1"/>
    <col min="7737" max="7936" width="11.42578125" style="2121"/>
    <col min="7937" max="7937" width="1.140625" style="2121" customWidth="1"/>
    <col min="7938" max="7940" width="5.7109375" style="2121" customWidth="1"/>
    <col min="7941" max="7941" width="3.7109375" style="2121" customWidth="1"/>
    <col min="7942" max="7943" width="4.5703125" style="2121" customWidth="1"/>
    <col min="7944" max="7944" width="5.5703125" style="2121" customWidth="1"/>
    <col min="7945" max="7946" width="4.5703125" style="2121" customWidth="1"/>
    <col min="7947" max="7947" width="9.85546875" style="2121" customWidth="1"/>
    <col min="7948" max="7948" width="7" style="2121" customWidth="1"/>
    <col min="7949" max="7949" width="3.28515625" style="2121" bestFit="1" customWidth="1"/>
    <col min="7950" max="7953" width="0" style="2121" hidden="1" customWidth="1"/>
    <col min="7954" max="7954" width="4.28515625" style="2121" customWidth="1"/>
    <col min="7955" max="7956" width="5.7109375" style="2121" customWidth="1"/>
    <col min="7957" max="7957" width="7" style="2121" customWidth="1"/>
    <col min="7958" max="7958" width="2.7109375" style="2121" customWidth="1"/>
    <col min="7959" max="7959" width="3.5703125" style="2121" customWidth="1"/>
    <col min="7960" max="7960" width="3.28515625" style="2121" customWidth="1"/>
    <col min="7961" max="7961" width="2.85546875" style="2121" customWidth="1"/>
    <col min="7962" max="7962" width="2.7109375" style="2121" customWidth="1"/>
    <col min="7963" max="7964" width="3.42578125" style="2121" customWidth="1"/>
    <col min="7965" max="7967" width="2.7109375" style="2121" customWidth="1"/>
    <col min="7968" max="7977" width="0" style="2121" hidden="1" customWidth="1"/>
    <col min="7978" max="7978" width="4.28515625" style="2121" customWidth="1"/>
    <col min="7979" max="7979" width="0" style="2121" hidden="1" customWidth="1"/>
    <col min="7980" max="7980" width="3.28515625" style="2121" bestFit="1" customWidth="1"/>
    <col min="7981" max="7981" width="0" style="2121" hidden="1" customWidth="1"/>
    <col min="7982" max="7982" width="3.28515625" style="2121" bestFit="1" customWidth="1"/>
    <col min="7983" max="7984" width="4.28515625" style="2121" customWidth="1"/>
    <col min="7985" max="7986" width="12.140625" style="2121" customWidth="1"/>
    <col min="7987" max="7987" width="5" style="2121" customWidth="1"/>
    <col min="7988" max="7988" width="13" style="2121" customWidth="1"/>
    <col min="7989" max="7989" width="11.7109375" style="2121" customWidth="1"/>
    <col min="7990" max="7990" width="16.42578125" style="2121" customWidth="1"/>
    <col min="7991" max="7991" width="5.28515625" style="2121" customWidth="1"/>
    <col min="7992" max="7992" width="30" style="2121" customWidth="1"/>
    <col min="7993" max="8192" width="11.42578125" style="2121"/>
    <col min="8193" max="8193" width="1.140625" style="2121" customWidth="1"/>
    <col min="8194" max="8196" width="5.7109375" style="2121" customWidth="1"/>
    <col min="8197" max="8197" width="3.7109375" style="2121" customWidth="1"/>
    <col min="8198" max="8199" width="4.5703125" style="2121" customWidth="1"/>
    <col min="8200" max="8200" width="5.5703125" style="2121" customWidth="1"/>
    <col min="8201" max="8202" width="4.5703125" style="2121" customWidth="1"/>
    <col min="8203" max="8203" width="9.85546875" style="2121" customWidth="1"/>
    <col min="8204" max="8204" width="7" style="2121" customWidth="1"/>
    <col min="8205" max="8205" width="3.28515625" style="2121" bestFit="1" customWidth="1"/>
    <col min="8206" max="8209" width="0" style="2121" hidden="1" customWidth="1"/>
    <col min="8210" max="8210" width="4.28515625" style="2121" customWidth="1"/>
    <col min="8211" max="8212" width="5.7109375" style="2121" customWidth="1"/>
    <col min="8213" max="8213" width="7" style="2121" customWidth="1"/>
    <col min="8214" max="8214" width="2.7109375" style="2121" customWidth="1"/>
    <col min="8215" max="8215" width="3.5703125" style="2121" customWidth="1"/>
    <col min="8216" max="8216" width="3.28515625" style="2121" customWidth="1"/>
    <col min="8217" max="8217" width="2.85546875" style="2121" customWidth="1"/>
    <col min="8218" max="8218" width="2.7109375" style="2121" customWidth="1"/>
    <col min="8219" max="8220" width="3.42578125" style="2121" customWidth="1"/>
    <col min="8221" max="8223" width="2.7109375" style="2121" customWidth="1"/>
    <col min="8224" max="8233" width="0" style="2121" hidden="1" customWidth="1"/>
    <col min="8234" max="8234" width="4.28515625" style="2121" customWidth="1"/>
    <col min="8235" max="8235" width="0" style="2121" hidden="1" customWidth="1"/>
    <col min="8236" max="8236" width="3.28515625" style="2121" bestFit="1" customWidth="1"/>
    <col min="8237" max="8237" width="0" style="2121" hidden="1" customWidth="1"/>
    <col min="8238" max="8238" width="3.28515625" style="2121" bestFit="1" customWidth="1"/>
    <col min="8239" max="8240" width="4.28515625" style="2121" customWidth="1"/>
    <col min="8241" max="8242" width="12.140625" style="2121" customWidth="1"/>
    <col min="8243" max="8243" width="5" style="2121" customWidth="1"/>
    <col min="8244" max="8244" width="13" style="2121" customWidth="1"/>
    <col min="8245" max="8245" width="11.7109375" style="2121" customWidth="1"/>
    <col min="8246" max="8246" width="16.42578125" style="2121" customWidth="1"/>
    <col min="8247" max="8247" width="5.28515625" style="2121" customWidth="1"/>
    <col min="8248" max="8248" width="30" style="2121" customWidth="1"/>
    <col min="8249" max="8448" width="11.42578125" style="2121"/>
    <col min="8449" max="8449" width="1.140625" style="2121" customWidth="1"/>
    <col min="8450" max="8452" width="5.7109375" style="2121" customWidth="1"/>
    <col min="8453" max="8453" width="3.7109375" style="2121" customWidth="1"/>
    <col min="8454" max="8455" width="4.5703125" style="2121" customWidth="1"/>
    <col min="8456" max="8456" width="5.5703125" style="2121" customWidth="1"/>
    <col min="8457" max="8458" width="4.5703125" style="2121" customWidth="1"/>
    <col min="8459" max="8459" width="9.85546875" style="2121" customWidth="1"/>
    <col min="8460" max="8460" width="7" style="2121" customWidth="1"/>
    <col min="8461" max="8461" width="3.28515625" style="2121" bestFit="1" customWidth="1"/>
    <col min="8462" max="8465" width="0" style="2121" hidden="1" customWidth="1"/>
    <col min="8466" max="8466" width="4.28515625" style="2121" customWidth="1"/>
    <col min="8467" max="8468" width="5.7109375" style="2121" customWidth="1"/>
    <col min="8469" max="8469" width="7" style="2121" customWidth="1"/>
    <col min="8470" max="8470" width="2.7109375" style="2121" customWidth="1"/>
    <col min="8471" max="8471" width="3.5703125" style="2121" customWidth="1"/>
    <col min="8472" max="8472" width="3.28515625" style="2121" customWidth="1"/>
    <col min="8473" max="8473" width="2.85546875" style="2121" customWidth="1"/>
    <col min="8474" max="8474" width="2.7109375" style="2121" customWidth="1"/>
    <col min="8475" max="8476" width="3.42578125" style="2121" customWidth="1"/>
    <col min="8477" max="8479" width="2.7109375" style="2121" customWidth="1"/>
    <col min="8480" max="8489" width="0" style="2121" hidden="1" customWidth="1"/>
    <col min="8490" max="8490" width="4.28515625" style="2121" customWidth="1"/>
    <col min="8491" max="8491" width="0" style="2121" hidden="1" customWidth="1"/>
    <col min="8492" max="8492" width="3.28515625" style="2121" bestFit="1" customWidth="1"/>
    <col min="8493" max="8493" width="0" style="2121" hidden="1" customWidth="1"/>
    <col min="8494" max="8494" width="3.28515625" style="2121" bestFit="1" customWidth="1"/>
    <col min="8495" max="8496" width="4.28515625" style="2121" customWidth="1"/>
    <col min="8497" max="8498" width="12.140625" style="2121" customWidth="1"/>
    <col min="8499" max="8499" width="5" style="2121" customWidth="1"/>
    <col min="8500" max="8500" width="13" style="2121" customWidth="1"/>
    <col min="8501" max="8501" width="11.7109375" style="2121" customWidth="1"/>
    <col min="8502" max="8502" width="16.42578125" style="2121" customWidth="1"/>
    <col min="8503" max="8503" width="5.28515625" style="2121" customWidth="1"/>
    <col min="8504" max="8504" width="30" style="2121" customWidth="1"/>
    <col min="8505" max="8704" width="11.42578125" style="2121"/>
    <col min="8705" max="8705" width="1.140625" style="2121" customWidth="1"/>
    <col min="8706" max="8708" width="5.7109375" style="2121" customWidth="1"/>
    <col min="8709" max="8709" width="3.7109375" style="2121" customWidth="1"/>
    <col min="8710" max="8711" width="4.5703125" style="2121" customWidth="1"/>
    <col min="8712" max="8712" width="5.5703125" style="2121" customWidth="1"/>
    <col min="8713" max="8714" width="4.5703125" style="2121" customWidth="1"/>
    <col min="8715" max="8715" width="9.85546875" style="2121" customWidth="1"/>
    <col min="8716" max="8716" width="7" style="2121" customWidth="1"/>
    <col min="8717" max="8717" width="3.28515625" style="2121" bestFit="1" customWidth="1"/>
    <col min="8718" max="8721" width="0" style="2121" hidden="1" customWidth="1"/>
    <col min="8722" max="8722" width="4.28515625" style="2121" customWidth="1"/>
    <col min="8723" max="8724" width="5.7109375" style="2121" customWidth="1"/>
    <col min="8725" max="8725" width="7" style="2121" customWidth="1"/>
    <col min="8726" max="8726" width="2.7109375" style="2121" customWidth="1"/>
    <col min="8727" max="8727" width="3.5703125" style="2121" customWidth="1"/>
    <col min="8728" max="8728" width="3.28515625" style="2121" customWidth="1"/>
    <col min="8729" max="8729" width="2.85546875" style="2121" customWidth="1"/>
    <col min="8730" max="8730" width="2.7109375" style="2121" customWidth="1"/>
    <col min="8731" max="8732" width="3.42578125" style="2121" customWidth="1"/>
    <col min="8733" max="8735" width="2.7109375" style="2121" customWidth="1"/>
    <col min="8736" max="8745" width="0" style="2121" hidden="1" customWidth="1"/>
    <col min="8746" max="8746" width="4.28515625" style="2121" customWidth="1"/>
    <col min="8747" max="8747" width="0" style="2121" hidden="1" customWidth="1"/>
    <col min="8748" max="8748" width="3.28515625" style="2121" bestFit="1" customWidth="1"/>
    <col min="8749" max="8749" width="0" style="2121" hidden="1" customWidth="1"/>
    <col min="8750" max="8750" width="3.28515625" style="2121" bestFit="1" customWidth="1"/>
    <col min="8751" max="8752" width="4.28515625" style="2121" customWidth="1"/>
    <col min="8753" max="8754" width="12.140625" style="2121" customWidth="1"/>
    <col min="8755" max="8755" width="5" style="2121" customWidth="1"/>
    <col min="8756" max="8756" width="13" style="2121" customWidth="1"/>
    <col min="8757" max="8757" width="11.7109375" style="2121" customWidth="1"/>
    <col min="8758" max="8758" width="16.42578125" style="2121" customWidth="1"/>
    <col min="8759" max="8759" width="5.28515625" style="2121" customWidth="1"/>
    <col min="8760" max="8760" width="30" style="2121" customWidth="1"/>
    <col min="8761" max="8960" width="11.42578125" style="2121"/>
    <col min="8961" max="8961" width="1.140625" style="2121" customWidth="1"/>
    <col min="8962" max="8964" width="5.7109375" style="2121" customWidth="1"/>
    <col min="8965" max="8965" width="3.7109375" style="2121" customWidth="1"/>
    <col min="8966" max="8967" width="4.5703125" style="2121" customWidth="1"/>
    <col min="8968" max="8968" width="5.5703125" style="2121" customWidth="1"/>
    <col min="8969" max="8970" width="4.5703125" style="2121" customWidth="1"/>
    <col min="8971" max="8971" width="9.85546875" style="2121" customWidth="1"/>
    <col min="8972" max="8972" width="7" style="2121" customWidth="1"/>
    <col min="8973" max="8973" width="3.28515625" style="2121" bestFit="1" customWidth="1"/>
    <col min="8974" max="8977" width="0" style="2121" hidden="1" customWidth="1"/>
    <col min="8978" max="8978" width="4.28515625" style="2121" customWidth="1"/>
    <col min="8979" max="8980" width="5.7109375" style="2121" customWidth="1"/>
    <col min="8981" max="8981" width="7" style="2121" customWidth="1"/>
    <col min="8982" max="8982" width="2.7109375" style="2121" customWidth="1"/>
    <col min="8983" max="8983" width="3.5703125" style="2121" customWidth="1"/>
    <col min="8984" max="8984" width="3.28515625" style="2121" customWidth="1"/>
    <col min="8985" max="8985" width="2.85546875" style="2121" customWidth="1"/>
    <col min="8986" max="8986" width="2.7109375" style="2121" customWidth="1"/>
    <col min="8987" max="8988" width="3.42578125" style="2121" customWidth="1"/>
    <col min="8989" max="8991" width="2.7109375" style="2121" customWidth="1"/>
    <col min="8992" max="9001" width="0" style="2121" hidden="1" customWidth="1"/>
    <col min="9002" max="9002" width="4.28515625" style="2121" customWidth="1"/>
    <col min="9003" max="9003" width="0" style="2121" hidden="1" customWidth="1"/>
    <col min="9004" max="9004" width="3.28515625" style="2121" bestFit="1" customWidth="1"/>
    <col min="9005" max="9005" width="0" style="2121" hidden="1" customWidth="1"/>
    <col min="9006" max="9006" width="3.28515625" style="2121" bestFit="1" customWidth="1"/>
    <col min="9007" max="9008" width="4.28515625" style="2121" customWidth="1"/>
    <col min="9009" max="9010" width="12.140625" style="2121" customWidth="1"/>
    <col min="9011" max="9011" width="5" style="2121" customWidth="1"/>
    <col min="9012" max="9012" width="13" style="2121" customWidth="1"/>
    <col min="9013" max="9013" width="11.7109375" style="2121" customWidth="1"/>
    <col min="9014" max="9014" width="16.42578125" style="2121" customWidth="1"/>
    <col min="9015" max="9015" width="5.28515625" style="2121" customWidth="1"/>
    <col min="9016" max="9016" width="30" style="2121" customWidth="1"/>
    <col min="9017" max="9216" width="11.42578125" style="2121"/>
    <col min="9217" max="9217" width="1.140625" style="2121" customWidth="1"/>
    <col min="9218" max="9220" width="5.7109375" style="2121" customWidth="1"/>
    <col min="9221" max="9221" width="3.7109375" style="2121" customWidth="1"/>
    <col min="9222" max="9223" width="4.5703125" style="2121" customWidth="1"/>
    <col min="9224" max="9224" width="5.5703125" style="2121" customWidth="1"/>
    <col min="9225" max="9226" width="4.5703125" style="2121" customWidth="1"/>
    <col min="9227" max="9227" width="9.85546875" style="2121" customWidth="1"/>
    <col min="9228" max="9228" width="7" style="2121" customWidth="1"/>
    <col min="9229" max="9229" width="3.28515625" style="2121" bestFit="1" customWidth="1"/>
    <col min="9230" max="9233" width="0" style="2121" hidden="1" customWidth="1"/>
    <col min="9234" max="9234" width="4.28515625" style="2121" customWidth="1"/>
    <col min="9235" max="9236" width="5.7109375" style="2121" customWidth="1"/>
    <col min="9237" max="9237" width="7" style="2121" customWidth="1"/>
    <col min="9238" max="9238" width="2.7109375" style="2121" customWidth="1"/>
    <col min="9239" max="9239" width="3.5703125" style="2121" customWidth="1"/>
    <col min="9240" max="9240" width="3.28515625" style="2121" customWidth="1"/>
    <col min="9241" max="9241" width="2.85546875" style="2121" customWidth="1"/>
    <col min="9242" max="9242" width="2.7109375" style="2121" customWidth="1"/>
    <col min="9243" max="9244" width="3.42578125" style="2121" customWidth="1"/>
    <col min="9245" max="9247" width="2.7109375" style="2121" customWidth="1"/>
    <col min="9248" max="9257" width="0" style="2121" hidden="1" customWidth="1"/>
    <col min="9258" max="9258" width="4.28515625" style="2121" customWidth="1"/>
    <col min="9259" max="9259" width="0" style="2121" hidden="1" customWidth="1"/>
    <col min="9260" max="9260" width="3.28515625" style="2121" bestFit="1" customWidth="1"/>
    <col min="9261" max="9261" width="0" style="2121" hidden="1" customWidth="1"/>
    <col min="9262" max="9262" width="3.28515625" style="2121" bestFit="1" customWidth="1"/>
    <col min="9263" max="9264" width="4.28515625" style="2121" customWidth="1"/>
    <col min="9265" max="9266" width="12.140625" style="2121" customWidth="1"/>
    <col min="9267" max="9267" width="5" style="2121" customWidth="1"/>
    <col min="9268" max="9268" width="13" style="2121" customWidth="1"/>
    <col min="9269" max="9269" width="11.7109375" style="2121" customWidth="1"/>
    <col min="9270" max="9270" width="16.42578125" style="2121" customWidth="1"/>
    <col min="9271" max="9271" width="5.28515625" style="2121" customWidth="1"/>
    <col min="9272" max="9272" width="30" style="2121" customWidth="1"/>
    <col min="9273" max="9472" width="11.42578125" style="2121"/>
    <col min="9473" max="9473" width="1.140625" style="2121" customWidth="1"/>
    <col min="9474" max="9476" width="5.7109375" style="2121" customWidth="1"/>
    <col min="9477" max="9477" width="3.7109375" style="2121" customWidth="1"/>
    <col min="9478" max="9479" width="4.5703125" style="2121" customWidth="1"/>
    <col min="9480" max="9480" width="5.5703125" style="2121" customWidth="1"/>
    <col min="9481" max="9482" width="4.5703125" style="2121" customWidth="1"/>
    <col min="9483" max="9483" width="9.85546875" style="2121" customWidth="1"/>
    <col min="9484" max="9484" width="7" style="2121" customWidth="1"/>
    <col min="9485" max="9485" width="3.28515625" style="2121" bestFit="1" customWidth="1"/>
    <col min="9486" max="9489" width="0" style="2121" hidden="1" customWidth="1"/>
    <col min="9490" max="9490" width="4.28515625" style="2121" customWidth="1"/>
    <col min="9491" max="9492" width="5.7109375" style="2121" customWidth="1"/>
    <col min="9493" max="9493" width="7" style="2121" customWidth="1"/>
    <col min="9494" max="9494" width="2.7109375" style="2121" customWidth="1"/>
    <col min="9495" max="9495" width="3.5703125" style="2121" customWidth="1"/>
    <col min="9496" max="9496" width="3.28515625" style="2121" customWidth="1"/>
    <col min="9497" max="9497" width="2.85546875" style="2121" customWidth="1"/>
    <col min="9498" max="9498" width="2.7109375" style="2121" customWidth="1"/>
    <col min="9499" max="9500" width="3.42578125" style="2121" customWidth="1"/>
    <col min="9501" max="9503" width="2.7109375" style="2121" customWidth="1"/>
    <col min="9504" max="9513" width="0" style="2121" hidden="1" customWidth="1"/>
    <col min="9514" max="9514" width="4.28515625" style="2121" customWidth="1"/>
    <col min="9515" max="9515" width="0" style="2121" hidden="1" customWidth="1"/>
    <col min="9516" max="9516" width="3.28515625" style="2121" bestFit="1" customWidth="1"/>
    <col min="9517" max="9517" width="0" style="2121" hidden="1" customWidth="1"/>
    <col min="9518" max="9518" width="3.28515625" style="2121" bestFit="1" customWidth="1"/>
    <col min="9519" max="9520" width="4.28515625" style="2121" customWidth="1"/>
    <col min="9521" max="9522" width="12.140625" style="2121" customWidth="1"/>
    <col min="9523" max="9523" width="5" style="2121" customWidth="1"/>
    <col min="9524" max="9524" width="13" style="2121" customWidth="1"/>
    <col min="9525" max="9525" width="11.7109375" style="2121" customWidth="1"/>
    <col min="9526" max="9526" width="16.42578125" style="2121" customWidth="1"/>
    <col min="9527" max="9527" width="5.28515625" style="2121" customWidth="1"/>
    <col min="9528" max="9528" width="30" style="2121" customWidth="1"/>
    <col min="9529" max="9728" width="11.42578125" style="2121"/>
    <col min="9729" max="9729" width="1.140625" style="2121" customWidth="1"/>
    <col min="9730" max="9732" width="5.7109375" style="2121" customWidth="1"/>
    <col min="9733" max="9733" width="3.7109375" style="2121" customWidth="1"/>
    <col min="9734" max="9735" width="4.5703125" style="2121" customWidth="1"/>
    <col min="9736" max="9736" width="5.5703125" style="2121" customWidth="1"/>
    <col min="9737" max="9738" width="4.5703125" style="2121" customWidth="1"/>
    <col min="9739" max="9739" width="9.85546875" style="2121" customWidth="1"/>
    <col min="9740" max="9740" width="7" style="2121" customWidth="1"/>
    <col min="9741" max="9741" width="3.28515625" style="2121" bestFit="1" customWidth="1"/>
    <col min="9742" max="9745" width="0" style="2121" hidden="1" customWidth="1"/>
    <col min="9746" max="9746" width="4.28515625" style="2121" customWidth="1"/>
    <col min="9747" max="9748" width="5.7109375" style="2121" customWidth="1"/>
    <col min="9749" max="9749" width="7" style="2121" customWidth="1"/>
    <col min="9750" max="9750" width="2.7109375" style="2121" customWidth="1"/>
    <col min="9751" max="9751" width="3.5703125" style="2121" customWidth="1"/>
    <col min="9752" max="9752" width="3.28515625" style="2121" customWidth="1"/>
    <col min="9753" max="9753" width="2.85546875" style="2121" customWidth="1"/>
    <col min="9754" max="9754" width="2.7109375" style="2121" customWidth="1"/>
    <col min="9755" max="9756" width="3.42578125" style="2121" customWidth="1"/>
    <col min="9757" max="9759" width="2.7109375" style="2121" customWidth="1"/>
    <col min="9760" max="9769" width="0" style="2121" hidden="1" customWidth="1"/>
    <col min="9770" max="9770" width="4.28515625" style="2121" customWidth="1"/>
    <col min="9771" max="9771" width="0" style="2121" hidden="1" customWidth="1"/>
    <col min="9772" max="9772" width="3.28515625" style="2121" bestFit="1" customWidth="1"/>
    <col min="9773" max="9773" width="0" style="2121" hidden="1" customWidth="1"/>
    <col min="9774" max="9774" width="3.28515625" style="2121" bestFit="1" customWidth="1"/>
    <col min="9775" max="9776" width="4.28515625" style="2121" customWidth="1"/>
    <col min="9777" max="9778" width="12.140625" style="2121" customWidth="1"/>
    <col min="9779" max="9779" width="5" style="2121" customWidth="1"/>
    <col min="9780" max="9780" width="13" style="2121" customWidth="1"/>
    <col min="9781" max="9781" width="11.7109375" style="2121" customWidth="1"/>
    <col min="9782" max="9782" width="16.42578125" style="2121" customWidth="1"/>
    <col min="9783" max="9783" width="5.28515625" style="2121" customWidth="1"/>
    <col min="9784" max="9784" width="30" style="2121" customWidth="1"/>
    <col min="9785" max="9984" width="11.42578125" style="2121"/>
    <col min="9985" max="9985" width="1.140625" style="2121" customWidth="1"/>
    <col min="9986" max="9988" width="5.7109375" style="2121" customWidth="1"/>
    <col min="9989" max="9989" width="3.7109375" style="2121" customWidth="1"/>
    <col min="9990" max="9991" width="4.5703125" style="2121" customWidth="1"/>
    <col min="9992" max="9992" width="5.5703125" style="2121" customWidth="1"/>
    <col min="9993" max="9994" width="4.5703125" style="2121" customWidth="1"/>
    <col min="9995" max="9995" width="9.85546875" style="2121" customWidth="1"/>
    <col min="9996" max="9996" width="7" style="2121" customWidth="1"/>
    <col min="9997" max="9997" width="3.28515625" style="2121" bestFit="1" customWidth="1"/>
    <col min="9998" max="10001" width="0" style="2121" hidden="1" customWidth="1"/>
    <col min="10002" max="10002" width="4.28515625" style="2121" customWidth="1"/>
    <col min="10003" max="10004" width="5.7109375" style="2121" customWidth="1"/>
    <col min="10005" max="10005" width="7" style="2121" customWidth="1"/>
    <col min="10006" max="10006" width="2.7109375" style="2121" customWidth="1"/>
    <col min="10007" max="10007" width="3.5703125" style="2121" customWidth="1"/>
    <col min="10008" max="10008" width="3.28515625" style="2121" customWidth="1"/>
    <col min="10009" max="10009" width="2.85546875" style="2121" customWidth="1"/>
    <col min="10010" max="10010" width="2.7109375" style="2121" customWidth="1"/>
    <col min="10011" max="10012" width="3.42578125" style="2121" customWidth="1"/>
    <col min="10013" max="10015" width="2.7109375" style="2121" customWidth="1"/>
    <col min="10016" max="10025" width="0" style="2121" hidden="1" customWidth="1"/>
    <col min="10026" max="10026" width="4.28515625" style="2121" customWidth="1"/>
    <col min="10027" max="10027" width="0" style="2121" hidden="1" customWidth="1"/>
    <col min="10028" max="10028" width="3.28515625" style="2121" bestFit="1" customWidth="1"/>
    <col min="10029" max="10029" width="0" style="2121" hidden="1" customWidth="1"/>
    <col min="10030" max="10030" width="3.28515625" style="2121" bestFit="1" customWidth="1"/>
    <col min="10031" max="10032" width="4.28515625" style="2121" customWidth="1"/>
    <col min="10033" max="10034" width="12.140625" style="2121" customWidth="1"/>
    <col min="10035" max="10035" width="5" style="2121" customWidth="1"/>
    <col min="10036" max="10036" width="13" style="2121" customWidth="1"/>
    <col min="10037" max="10037" width="11.7109375" style="2121" customWidth="1"/>
    <col min="10038" max="10038" width="16.42578125" style="2121" customWidth="1"/>
    <col min="10039" max="10039" width="5.28515625" style="2121" customWidth="1"/>
    <col min="10040" max="10040" width="30" style="2121" customWidth="1"/>
    <col min="10041" max="10240" width="11.42578125" style="2121"/>
    <col min="10241" max="10241" width="1.140625" style="2121" customWidth="1"/>
    <col min="10242" max="10244" width="5.7109375" style="2121" customWidth="1"/>
    <col min="10245" max="10245" width="3.7109375" style="2121" customWidth="1"/>
    <col min="10246" max="10247" width="4.5703125" style="2121" customWidth="1"/>
    <col min="10248" max="10248" width="5.5703125" style="2121" customWidth="1"/>
    <col min="10249" max="10250" width="4.5703125" style="2121" customWidth="1"/>
    <col min="10251" max="10251" width="9.85546875" style="2121" customWidth="1"/>
    <col min="10252" max="10252" width="7" style="2121" customWidth="1"/>
    <col min="10253" max="10253" width="3.28515625" style="2121" bestFit="1" customWidth="1"/>
    <col min="10254" max="10257" width="0" style="2121" hidden="1" customWidth="1"/>
    <col min="10258" max="10258" width="4.28515625" style="2121" customWidth="1"/>
    <col min="10259" max="10260" width="5.7109375" style="2121" customWidth="1"/>
    <col min="10261" max="10261" width="7" style="2121" customWidth="1"/>
    <col min="10262" max="10262" width="2.7109375" style="2121" customWidth="1"/>
    <col min="10263" max="10263" width="3.5703125" style="2121" customWidth="1"/>
    <col min="10264" max="10264" width="3.28515625" style="2121" customWidth="1"/>
    <col min="10265" max="10265" width="2.85546875" style="2121" customWidth="1"/>
    <col min="10266" max="10266" width="2.7109375" style="2121" customWidth="1"/>
    <col min="10267" max="10268" width="3.42578125" style="2121" customWidth="1"/>
    <col min="10269" max="10271" width="2.7109375" style="2121" customWidth="1"/>
    <col min="10272" max="10281" width="0" style="2121" hidden="1" customWidth="1"/>
    <col min="10282" max="10282" width="4.28515625" style="2121" customWidth="1"/>
    <col min="10283" max="10283" width="0" style="2121" hidden="1" customWidth="1"/>
    <col min="10284" max="10284" width="3.28515625" style="2121" bestFit="1" customWidth="1"/>
    <col min="10285" max="10285" width="0" style="2121" hidden="1" customWidth="1"/>
    <col min="10286" max="10286" width="3.28515625" style="2121" bestFit="1" customWidth="1"/>
    <col min="10287" max="10288" width="4.28515625" style="2121" customWidth="1"/>
    <col min="10289" max="10290" width="12.140625" style="2121" customWidth="1"/>
    <col min="10291" max="10291" width="5" style="2121" customWidth="1"/>
    <col min="10292" max="10292" width="13" style="2121" customWidth="1"/>
    <col min="10293" max="10293" width="11.7109375" style="2121" customWidth="1"/>
    <col min="10294" max="10294" width="16.42578125" style="2121" customWidth="1"/>
    <col min="10295" max="10295" width="5.28515625" style="2121" customWidth="1"/>
    <col min="10296" max="10296" width="30" style="2121" customWidth="1"/>
    <col min="10297" max="10496" width="11.42578125" style="2121"/>
    <col min="10497" max="10497" width="1.140625" style="2121" customWidth="1"/>
    <col min="10498" max="10500" width="5.7109375" style="2121" customWidth="1"/>
    <col min="10501" max="10501" width="3.7109375" style="2121" customWidth="1"/>
    <col min="10502" max="10503" width="4.5703125" style="2121" customWidth="1"/>
    <col min="10504" max="10504" width="5.5703125" style="2121" customWidth="1"/>
    <col min="10505" max="10506" width="4.5703125" style="2121" customWidth="1"/>
    <col min="10507" max="10507" width="9.85546875" style="2121" customWidth="1"/>
    <col min="10508" max="10508" width="7" style="2121" customWidth="1"/>
    <col min="10509" max="10509" width="3.28515625" style="2121" bestFit="1" customWidth="1"/>
    <col min="10510" max="10513" width="0" style="2121" hidden="1" customWidth="1"/>
    <col min="10514" max="10514" width="4.28515625" style="2121" customWidth="1"/>
    <col min="10515" max="10516" width="5.7109375" style="2121" customWidth="1"/>
    <col min="10517" max="10517" width="7" style="2121" customWidth="1"/>
    <col min="10518" max="10518" width="2.7109375" style="2121" customWidth="1"/>
    <col min="10519" max="10519" width="3.5703125" style="2121" customWidth="1"/>
    <col min="10520" max="10520" width="3.28515625" style="2121" customWidth="1"/>
    <col min="10521" max="10521" width="2.85546875" style="2121" customWidth="1"/>
    <col min="10522" max="10522" width="2.7109375" style="2121" customWidth="1"/>
    <col min="10523" max="10524" width="3.42578125" style="2121" customWidth="1"/>
    <col min="10525" max="10527" width="2.7109375" style="2121" customWidth="1"/>
    <col min="10528" max="10537" width="0" style="2121" hidden="1" customWidth="1"/>
    <col min="10538" max="10538" width="4.28515625" style="2121" customWidth="1"/>
    <col min="10539" max="10539" width="0" style="2121" hidden="1" customWidth="1"/>
    <col min="10540" max="10540" width="3.28515625" style="2121" bestFit="1" customWidth="1"/>
    <col min="10541" max="10541" width="0" style="2121" hidden="1" customWidth="1"/>
    <col min="10542" max="10542" width="3.28515625" style="2121" bestFit="1" customWidth="1"/>
    <col min="10543" max="10544" width="4.28515625" style="2121" customWidth="1"/>
    <col min="10545" max="10546" width="12.140625" style="2121" customWidth="1"/>
    <col min="10547" max="10547" width="5" style="2121" customWidth="1"/>
    <col min="10548" max="10548" width="13" style="2121" customWidth="1"/>
    <col min="10549" max="10549" width="11.7109375" style="2121" customWidth="1"/>
    <col min="10550" max="10550" width="16.42578125" style="2121" customWidth="1"/>
    <col min="10551" max="10551" width="5.28515625" style="2121" customWidth="1"/>
    <col min="10552" max="10552" width="30" style="2121" customWidth="1"/>
    <col min="10553" max="10752" width="11.42578125" style="2121"/>
    <col min="10753" max="10753" width="1.140625" style="2121" customWidth="1"/>
    <col min="10754" max="10756" width="5.7109375" style="2121" customWidth="1"/>
    <col min="10757" max="10757" width="3.7109375" style="2121" customWidth="1"/>
    <col min="10758" max="10759" width="4.5703125" style="2121" customWidth="1"/>
    <col min="10760" max="10760" width="5.5703125" style="2121" customWidth="1"/>
    <col min="10761" max="10762" width="4.5703125" style="2121" customWidth="1"/>
    <col min="10763" max="10763" width="9.85546875" style="2121" customWidth="1"/>
    <col min="10764" max="10764" width="7" style="2121" customWidth="1"/>
    <col min="10765" max="10765" width="3.28515625" style="2121" bestFit="1" customWidth="1"/>
    <col min="10766" max="10769" width="0" style="2121" hidden="1" customWidth="1"/>
    <col min="10770" max="10770" width="4.28515625" style="2121" customWidth="1"/>
    <col min="10771" max="10772" width="5.7109375" style="2121" customWidth="1"/>
    <col min="10773" max="10773" width="7" style="2121" customWidth="1"/>
    <col min="10774" max="10774" width="2.7109375" style="2121" customWidth="1"/>
    <col min="10775" max="10775" width="3.5703125" style="2121" customWidth="1"/>
    <col min="10776" max="10776" width="3.28515625" style="2121" customWidth="1"/>
    <col min="10777" max="10777" width="2.85546875" style="2121" customWidth="1"/>
    <col min="10778" max="10778" width="2.7109375" style="2121" customWidth="1"/>
    <col min="10779" max="10780" width="3.42578125" style="2121" customWidth="1"/>
    <col min="10781" max="10783" width="2.7109375" style="2121" customWidth="1"/>
    <col min="10784" max="10793" width="0" style="2121" hidden="1" customWidth="1"/>
    <col min="10794" max="10794" width="4.28515625" style="2121" customWidth="1"/>
    <col min="10795" max="10795" width="0" style="2121" hidden="1" customWidth="1"/>
    <col min="10796" max="10796" width="3.28515625" style="2121" bestFit="1" customWidth="1"/>
    <col min="10797" max="10797" width="0" style="2121" hidden="1" customWidth="1"/>
    <col min="10798" max="10798" width="3.28515625" style="2121" bestFit="1" customWidth="1"/>
    <col min="10799" max="10800" width="4.28515625" style="2121" customWidth="1"/>
    <col min="10801" max="10802" width="12.140625" style="2121" customWidth="1"/>
    <col min="10803" max="10803" width="5" style="2121" customWidth="1"/>
    <col min="10804" max="10804" width="13" style="2121" customWidth="1"/>
    <col min="10805" max="10805" width="11.7109375" style="2121" customWidth="1"/>
    <col min="10806" max="10806" width="16.42578125" style="2121" customWidth="1"/>
    <col min="10807" max="10807" width="5.28515625" style="2121" customWidth="1"/>
    <col min="10808" max="10808" width="30" style="2121" customWidth="1"/>
    <col min="10809" max="11008" width="11.42578125" style="2121"/>
    <col min="11009" max="11009" width="1.140625" style="2121" customWidth="1"/>
    <col min="11010" max="11012" width="5.7109375" style="2121" customWidth="1"/>
    <col min="11013" max="11013" width="3.7109375" style="2121" customWidth="1"/>
    <col min="11014" max="11015" width="4.5703125" style="2121" customWidth="1"/>
    <col min="11016" max="11016" width="5.5703125" style="2121" customWidth="1"/>
    <col min="11017" max="11018" width="4.5703125" style="2121" customWidth="1"/>
    <col min="11019" max="11019" width="9.85546875" style="2121" customWidth="1"/>
    <col min="11020" max="11020" width="7" style="2121" customWidth="1"/>
    <col min="11021" max="11021" width="3.28515625" style="2121" bestFit="1" customWidth="1"/>
    <col min="11022" max="11025" width="0" style="2121" hidden="1" customWidth="1"/>
    <col min="11026" max="11026" width="4.28515625" style="2121" customWidth="1"/>
    <col min="11027" max="11028" width="5.7109375" style="2121" customWidth="1"/>
    <col min="11029" max="11029" width="7" style="2121" customWidth="1"/>
    <col min="11030" max="11030" width="2.7109375" style="2121" customWidth="1"/>
    <col min="11031" max="11031" width="3.5703125" style="2121" customWidth="1"/>
    <col min="11032" max="11032" width="3.28515625" style="2121" customWidth="1"/>
    <col min="11033" max="11033" width="2.85546875" style="2121" customWidth="1"/>
    <col min="11034" max="11034" width="2.7109375" style="2121" customWidth="1"/>
    <col min="11035" max="11036" width="3.42578125" style="2121" customWidth="1"/>
    <col min="11037" max="11039" width="2.7109375" style="2121" customWidth="1"/>
    <col min="11040" max="11049" width="0" style="2121" hidden="1" customWidth="1"/>
    <col min="11050" max="11050" width="4.28515625" style="2121" customWidth="1"/>
    <col min="11051" max="11051" width="0" style="2121" hidden="1" customWidth="1"/>
    <col min="11052" max="11052" width="3.28515625" style="2121" bestFit="1" customWidth="1"/>
    <col min="11053" max="11053" width="0" style="2121" hidden="1" customWidth="1"/>
    <col min="11054" max="11054" width="3.28515625" style="2121" bestFit="1" customWidth="1"/>
    <col min="11055" max="11056" width="4.28515625" style="2121" customWidth="1"/>
    <col min="11057" max="11058" width="12.140625" style="2121" customWidth="1"/>
    <col min="11059" max="11059" width="5" style="2121" customWidth="1"/>
    <col min="11060" max="11060" width="13" style="2121" customWidth="1"/>
    <col min="11061" max="11061" width="11.7109375" style="2121" customWidth="1"/>
    <col min="11062" max="11062" width="16.42578125" style="2121" customWidth="1"/>
    <col min="11063" max="11063" width="5.28515625" style="2121" customWidth="1"/>
    <col min="11064" max="11064" width="30" style="2121" customWidth="1"/>
    <col min="11065" max="11264" width="11.42578125" style="2121"/>
    <col min="11265" max="11265" width="1.140625" style="2121" customWidth="1"/>
    <col min="11266" max="11268" width="5.7109375" style="2121" customWidth="1"/>
    <col min="11269" max="11269" width="3.7109375" style="2121" customWidth="1"/>
    <col min="11270" max="11271" width="4.5703125" style="2121" customWidth="1"/>
    <col min="11272" max="11272" width="5.5703125" style="2121" customWidth="1"/>
    <col min="11273" max="11274" width="4.5703125" style="2121" customWidth="1"/>
    <col min="11275" max="11275" width="9.85546875" style="2121" customWidth="1"/>
    <col min="11276" max="11276" width="7" style="2121" customWidth="1"/>
    <col min="11277" max="11277" width="3.28515625" style="2121" bestFit="1" customWidth="1"/>
    <col min="11278" max="11281" width="0" style="2121" hidden="1" customWidth="1"/>
    <col min="11282" max="11282" width="4.28515625" style="2121" customWidth="1"/>
    <col min="11283" max="11284" width="5.7109375" style="2121" customWidth="1"/>
    <col min="11285" max="11285" width="7" style="2121" customWidth="1"/>
    <col min="11286" max="11286" width="2.7109375" style="2121" customWidth="1"/>
    <col min="11287" max="11287" width="3.5703125" style="2121" customWidth="1"/>
    <col min="11288" max="11288" width="3.28515625" style="2121" customWidth="1"/>
    <col min="11289" max="11289" width="2.85546875" style="2121" customWidth="1"/>
    <col min="11290" max="11290" width="2.7109375" style="2121" customWidth="1"/>
    <col min="11291" max="11292" width="3.42578125" style="2121" customWidth="1"/>
    <col min="11293" max="11295" width="2.7109375" style="2121" customWidth="1"/>
    <col min="11296" max="11305" width="0" style="2121" hidden="1" customWidth="1"/>
    <col min="11306" max="11306" width="4.28515625" style="2121" customWidth="1"/>
    <col min="11307" max="11307" width="0" style="2121" hidden="1" customWidth="1"/>
    <col min="11308" max="11308" width="3.28515625" style="2121" bestFit="1" customWidth="1"/>
    <col min="11309" max="11309" width="0" style="2121" hidden="1" customWidth="1"/>
    <col min="11310" max="11310" width="3.28515625" style="2121" bestFit="1" customWidth="1"/>
    <col min="11311" max="11312" width="4.28515625" style="2121" customWidth="1"/>
    <col min="11313" max="11314" width="12.140625" style="2121" customWidth="1"/>
    <col min="11315" max="11315" width="5" style="2121" customWidth="1"/>
    <col min="11316" max="11316" width="13" style="2121" customWidth="1"/>
    <col min="11317" max="11317" width="11.7109375" style="2121" customWidth="1"/>
    <col min="11318" max="11318" width="16.42578125" style="2121" customWidth="1"/>
    <col min="11319" max="11319" width="5.28515625" style="2121" customWidth="1"/>
    <col min="11320" max="11320" width="30" style="2121" customWidth="1"/>
    <col min="11321" max="11520" width="11.42578125" style="2121"/>
    <col min="11521" max="11521" width="1.140625" style="2121" customWidth="1"/>
    <col min="11522" max="11524" width="5.7109375" style="2121" customWidth="1"/>
    <col min="11525" max="11525" width="3.7109375" style="2121" customWidth="1"/>
    <col min="11526" max="11527" width="4.5703125" style="2121" customWidth="1"/>
    <col min="11528" max="11528" width="5.5703125" style="2121" customWidth="1"/>
    <col min="11529" max="11530" width="4.5703125" style="2121" customWidth="1"/>
    <col min="11531" max="11531" width="9.85546875" style="2121" customWidth="1"/>
    <col min="11532" max="11532" width="7" style="2121" customWidth="1"/>
    <col min="11533" max="11533" width="3.28515625" style="2121" bestFit="1" customWidth="1"/>
    <col min="11534" max="11537" width="0" style="2121" hidden="1" customWidth="1"/>
    <col min="11538" max="11538" width="4.28515625" style="2121" customWidth="1"/>
    <col min="11539" max="11540" width="5.7109375" style="2121" customWidth="1"/>
    <col min="11541" max="11541" width="7" style="2121" customWidth="1"/>
    <col min="11542" max="11542" width="2.7109375" style="2121" customWidth="1"/>
    <col min="11543" max="11543" width="3.5703125" style="2121" customWidth="1"/>
    <col min="11544" max="11544" width="3.28515625" style="2121" customWidth="1"/>
    <col min="11545" max="11545" width="2.85546875" style="2121" customWidth="1"/>
    <col min="11546" max="11546" width="2.7109375" style="2121" customWidth="1"/>
    <col min="11547" max="11548" width="3.42578125" style="2121" customWidth="1"/>
    <col min="11549" max="11551" width="2.7109375" style="2121" customWidth="1"/>
    <col min="11552" max="11561" width="0" style="2121" hidden="1" customWidth="1"/>
    <col min="11562" max="11562" width="4.28515625" style="2121" customWidth="1"/>
    <col min="11563" max="11563" width="0" style="2121" hidden="1" customWidth="1"/>
    <col min="11564" max="11564" width="3.28515625" style="2121" bestFit="1" customWidth="1"/>
    <col min="11565" max="11565" width="0" style="2121" hidden="1" customWidth="1"/>
    <col min="11566" max="11566" width="3.28515625" style="2121" bestFit="1" customWidth="1"/>
    <col min="11567" max="11568" width="4.28515625" style="2121" customWidth="1"/>
    <col min="11569" max="11570" width="12.140625" style="2121" customWidth="1"/>
    <col min="11571" max="11571" width="5" style="2121" customWidth="1"/>
    <col min="11572" max="11572" width="13" style="2121" customWidth="1"/>
    <col min="11573" max="11573" width="11.7109375" style="2121" customWidth="1"/>
    <col min="11574" max="11574" width="16.42578125" style="2121" customWidth="1"/>
    <col min="11575" max="11575" width="5.28515625" style="2121" customWidth="1"/>
    <col min="11576" max="11576" width="30" style="2121" customWidth="1"/>
    <col min="11577" max="11776" width="11.42578125" style="2121"/>
    <col min="11777" max="11777" width="1.140625" style="2121" customWidth="1"/>
    <col min="11778" max="11780" width="5.7109375" style="2121" customWidth="1"/>
    <col min="11781" max="11781" width="3.7109375" style="2121" customWidth="1"/>
    <col min="11782" max="11783" width="4.5703125" style="2121" customWidth="1"/>
    <col min="11784" max="11784" width="5.5703125" style="2121" customWidth="1"/>
    <col min="11785" max="11786" width="4.5703125" style="2121" customWidth="1"/>
    <col min="11787" max="11787" width="9.85546875" style="2121" customWidth="1"/>
    <col min="11788" max="11788" width="7" style="2121" customWidth="1"/>
    <col min="11789" max="11789" width="3.28515625" style="2121" bestFit="1" customWidth="1"/>
    <col min="11790" max="11793" width="0" style="2121" hidden="1" customWidth="1"/>
    <col min="11794" max="11794" width="4.28515625" style="2121" customWidth="1"/>
    <col min="11795" max="11796" width="5.7109375" style="2121" customWidth="1"/>
    <col min="11797" max="11797" width="7" style="2121" customWidth="1"/>
    <col min="11798" max="11798" width="2.7109375" style="2121" customWidth="1"/>
    <col min="11799" max="11799" width="3.5703125" style="2121" customWidth="1"/>
    <col min="11800" max="11800" width="3.28515625" style="2121" customWidth="1"/>
    <col min="11801" max="11801" width="2.85546875" style="2121" customWidth="1"/>
    <col min="11802" max="11802" width="2.7109375" style="2121" customWidth="1"/>
    <col min="11803" max="11804" width="3.42578125" style="2121" customWidth="1"/>
    <col min="11805" max="11807" width="2.7109375" style="2121" customWidth="1"/>
    <col min="11808" max="11817" width="0" style="2121" hidden="1" customWidth="1"/>
    <col min="11818" max="11818" width="4.28515625" style="2121" customWidth="1"/>
    <col min="11819" max="11819" width="0" style="2121" hidden="1" customWidth="1"/>
    <col min="11820" max="11820" width="3.28515625" style="2121" bestFit="1" customWidth="1"/>
    <col min="11821" max="11821" width="0" style="2121" hidden="1" customWidth="1"/>
    <col min="11822" max="11822" width="3.28515625" style="2121" bestFit="1" customWidth="1"/>
    <col min="11823" max="11824" width="4.28515625" style="2121" customWidth="1"/>
    <col min="11825" max="11826" width="12.140625" style="2121" customWidth="1"/>
    <col min="11827" max="11827" width="5" style="2121" customWidth="1"/>
    <col min="11828" max="11828" width="13" style="2121" customWidth="1"/>
    <col min="11829" max="11829" width="11.7109375" style="2121" customWidth="1"/>
    <col min="11830" max="11830" width="16.42578125" style="2121" customWidth="1"/>
    <col min="11831" max="11831" width="5.28515625" style="2121" customWidth="1"/>
    <col min="11832" max="11832" width="30" style="2121" customWidth="1"/>
    <col min="11833" max="12032" width="11.42578125" style="2121"/>
    <col min="12033" max="12033" width="1.140625" style="2121" customWidth="1"/>
    <col min="12034" max="12036" width="5.7109375" style="2121" customWidth="1"/>
    <col min="12037" max="12037" width="3.7109375" style="2121" customWidth="1"/>
    <col min="12038" max="12039" width="4.5703125" style="2121" customWidth="1"/>
    <col min="12040" max="12040" width="5.5703125" style="2121" customWidth="1"/>
    <col min="12041" max="12042" width="4.5703125" style="2121" customWidth="1"/>
    <col min="12043" max="12043" width="9.85546875" style="2121" customWidth="1"/>
    <col min="12044" max="12044" width="7" style="2121" customWidth="1"/>
    <col min="12045" max="12045" width="3.28515625" style="2121" bestFit="1" customWidth="1"/>
    <col min="12046" max="12049" width="0" style="2121" hidden="1" customWidth="1"/>
    <col min="12050" max="12050" width="4.28515625" style="2121" customWidth="1"/>
    <col min="12051" max="12052" width="5.7109375" style="2121" customWidth="1"/>
    <col min="12053" max="12053" width="7" style="2121" customWidth="1"/>
    <col min="12054" max="12054" width="2.7109375" style="2121" customWidth="1"/>
    <col min="12055" max="12055" width="3.5703125" style="2121" customWidth="1"/>
    <col min="12056" max="12056" width="3.28515625" style="2121" customWidth="1"/>
    <col min="12057" max="12057" width="2.85546875" style="2121" customWidth="1"/>
    <col min="12058" max="12058" width="2.7109375" style="2121" customWidth="1"/>
    <col min="12059" max="12060" width="3.42578125" style="2121" customWidth="1"/>
    <col min="12061" max="12063" width="2.7109375" style="2121" customWidth="1"/>
    <col min="12064" max="12073" width="0" style="2121" hidden="1" customWidth="1"/>
    <col min="12074" max="12074" width="4.28515625" style="2121" customWidth="1"/>
    <col min="12075" max="12075" width="0" style="2121" hidden="1" customWidth="1"/>
    <col min="12076" max="12076" width="3.28515625" style="2121" bestFit="1" customWidth="1"/>
    <col min="12077" max="12077" width="0" style="2121" hidden="1" customWidth="1"/>
    <col min="12078" max="12078" width="3.28515625" style="2121" bestFit="1" customWidth="1"/>
    <col min="12079" max="12080" width="4.28515625" style="2121" customWidth="1"/>
    <col min="12081" max="12082" width="12.140625" style="2121" customWidth="1"/>
    <col min="12083" max="12083" width="5" style="2121" customWidth="1"/>
    <col min="12084" max="12084" width="13" style="2121" customWidth="1"/>
    <col min="12085" max="12085" width="11.7109375" style="2121" customWidth="1"/>
    <col min="12086" max="12086" width="16.42578125" style="2121" customWidth="1"/>
    <col min="12087" max="12087" width="5.28515625" style="2121" customWidth="1"/>
    <col min="12088" max="12088" width="30" style="2121" customWidth="1"/>
    <col min="12089" max="12288" width="11.42578125" style="2121"/>
    <col min="12289" max="12289" width="1.140625" style="2121" customWidth="1"/>
    <col min="12290" max="12292" width="5.7109375" style="2121" customWidth="1"/>
    <col min="12293" max="12293" width="3.7109375" style="2121" customWidth="1"/>
    <col min="12294" max="12295" width="4.5703125" style="2121" customWidth="1"/>
    <col min="12296" max="12296" width="5.5703125" style="2121" customWidth="1"/>
    <col min="12297" max="12298" width="4.5703125" style="2121" customWidth="1"/>
    <col min="12299" max="12299" width="9.85546875" style="2121" customWidth="1"/>
    <col min="12300" max="12300" width="7" style="2121" customWidth="1"/>
    <col min="12301" max="12301" width="3.28515625" style="2121" bestFit="1" customWidth="1"/>
    <col min="12302" max="12305" width="0" style="2121" hidden="1" customWidth="1"/>
    <col min="12306" max="12306" width="4.28515625" style="2121" customWidth="1"/>
    <col min="12307" max="12308" width="5.7109375" style="2121" customWidth="1"/>
    <col min="12309" max="12309" width="7" style="2121" customWidth="1"/>
    <col min="12310" max="12310" width="2.7109375" style="2121" customWidth="1"/>
    <col min="12311" max="12311" width="3.5703125" style="2121" customWidth="1"/>
    <col min="12312" max="12312" width="3.28515625" style="2121" customWidth="1"/>
    <col min="12313" max="12313" width="2.85546875" style="2121" customWidth="1"/>
    <col min="12314" max="12314" width="2.7109375" style="2121" customWidth="1"/>
    <col min="12315" max="12316" width="3.42578125" style="2121" customWidth="1"/>
    <col min="12317" max="12319" width="2.7109375" style="2121" customWidth="1"/>
    <col min="12320" max="12329" width="0" style="2121" hidden="1" customWidth="1"/>
    <col min="12330" max="12330" width="4.28515625" style="2121" customWidth="1"/>
    <col min="12331" max="12331" width="0" style="2121" hidden="1" customWidth="1"/>
    <col min="12332" max="12332" width="3.28515625" style="2121" bestFit="1" customWidth="1"/>
    <col min="12333" max="12333" width="0" style="2121" hidden="1" customWidth="1"/>
    <col min="12334" max="12334" width="3.28515625" style="2121" bestFit="1" customWidth="1"/>
    <col min="12335" max="12336" width="4.28515625" style="2121" customWidth="1"/>
    <col min="12337" max="12338" width="12.140625" style="2121" customWidth="1"/>
    <col min="12339" max="12339" width="5" style="2121" customWidth="1"/>
    <col min="12340" max="12340" width="13" style="2121" customWidth="1"/>
    <col min="12341" max="12341" width="11.7109375" style="2121" customWidth="1"/>
    <col min="12342" max="12342" width="16.42578125" style="2121" customWidth="1"/>
    <col min="12343" max="12343" width="5.28515625" style="2121" customWidth="1"/>
    <col min="12344" max="12344" width="30" style="2121" customWidth="1"/>
    <col min="12345" max="12544" width="11.42578125" style="2121"/>
    <col min="12545" max="12545" width="1.140625" style="2121" customWidth="1"/>
    <col min="12546" max="12548" width="5.7109375" style="2121" customWidth="1"/>
    <col min="12549" max="12549" width="3.7109375" style="2121" customWidth="1"/>
    <col min="12550" max="12551" width="4.5703125" style="2121" customWidth="1"/>
    <col min="12552" max="12552" width="5.5703125" style="2121" customWidth="1"/>
    <col min="12553" max="12554" width="4.5703125" style="2121" customWidth="1"/>
    <col min="12555" max="12555" width="9.85546875" style="2121" customWidth="1"/>
    <col min="12556" max="12556" width="7" style="2121" customWidth="1"/>
    <col min="12557" max="12557" width="3.28515625" style="2121" bestFit="1" customWidth="1"/>
    <col min="12558" max="12561" width="0" style="2121" hidden="1" customWidth="1"/>
    <col min="12562" max="12562" width="4.28515625" style="2121" customWidth="1"/>
    <col min="12563" max="12564" width="5.7109375" style="2121" customWidth="1"/>
    <col min="12565" max="12565" width="7" style="2121" customWidth="1"/>
    <col min="12566" max="12566" width="2.7109375" style="2121" customWidth="1"/>
    <col min="12567" max="12567" width="3.5703125" style="2121" customWidth="1"/>
    <col min="12568" max="12568" width="3.28515625" style="2121" customWidth="1"/>
    <col min="12569" max="12569" width="2.85546875" style="2121" customWidth="1"/>
    <col min="12570" max="12570" width="2.7109375" style="2121" customWidth="1"/>
    <col min="12571" max="12572" width="3.42578125" style="2121" customWidth="1"/>
    <col min="12573" max="12575" width="2.7109375" style="2121" customWidth="1"/>
    <col min="12576" max="12585" width="0" style="2121" hidden="1" customWidth="1"/>
    <col min="12586" max="12586" width="4.28515625" style="2121" customWidth="1"/>
    <col min="12587" max="12587" width="0" style="2121" hidden="1" customWidth="1"/>
    <col min="12588" max="12588" width="3.28515625" style="2121" bestFit="1" customWidth="1"/>
    <col min="12589" max="12589" width="0" style="2121" hidden="1" customWidth="1"/>
    <col min="12590" max="12590" width="3.28515625" style="2121" bestFit="1" customWidth="1"/>
    <col min="12591" max="12592" width="4.28515625" style="2121" customWidth="1"/>
    <col min="12593" max="12594" width="12.140625" style="2121" customWidth="1"/>
    <col min="12595" max="12595" width="5" style="2121" customWidth="1"/>
    <col min="12596" max="12596" width="13" style="2121" customWidth="1"/>
    <col min="12597" max="12597" width="11.7109375" style="2121" customWidth="1"/>
    <col min="12598" max="12598" width="16.42578125" style="2121" customWidth="1"/>
    <col min="12599" max="12599" width="5.28515625" style="2121" customWidth="1"/>
    <col min="12600" max="12600" width="30" style="2121" customWidth="1"/>
    <col min="12601" max="12800" width="11.42578125" style="2121"/>
    <col min="12801" max="12801" width="1.140625" style="2121" customWidth="1"/>
    <col min="12802" max="12804" width="5.7109375" style="2121" customWidth="1"/>
    <col min="12805" max="12805" width="3.7109375" style="2121" customWidth="1"/>
    <col min="12806" max="12807" width="4.5703125" style="2121" customWidth="1"/>
    <col min="12808" max="12808" width="5.5703125" style="2121" customWidth="1"/>
    <col min="12809" max="12810" width="4.5703125" style="2121" customWidth="1"/>
    <col min="12811" max="12811" width="9.85546875" style="2121" customWidth="1"/>
    <col min="12812" max="12812" width="7" style="2121" customWidth="1"/>
    <col min="12813" max="12813" width="3.28515625" style="2121" bestFit="1" customWidth="1"/>
    <col min="12814" max="12817" width="0" style="2121" hidden="1" customWidth="1"/>
    <col min="12818" max="12818" width="4.28515625" style="2121" customWidth="1"/>
    <col min="12819" max="12820" width="5.7109375" style="2121" customWidth="1"/>
    <col min="12821" max="12821" width="7" style="2121" customWidth="1"/>
    <col min="12822" max="12822" width="2.7109375" style="2121" customWidth="1"/>
    <col min="12823" max="12823" width="3.5703125" style="2121" customWidth="1"/>
    <col min="12824" max="12824" width="3.28515625" style="2121" customWidth="1"/>
    <col min="12825" max="12825" width="2.85546875" style="2121" customWidth="1"/>
    <col min="12826" max="12826" width="2.7109375" style="2121" customWidth="1"/>
    <col min="12827" max="12828" width="3.42578125" style="2121" customWidth="1"/>
    <col min="12829" max="12831" width="2.7109375" style="2121" customWidth="1"/>
    <col min="12832" max="12841" width="0" style="2121" hidden="1" customWidth="1"/>
    <col min="12842" max="12842" width="4.28515625" style="2121" customWidth="1"/>
    <col min="12843" max="12843" width="0" style="2121" hidden="1" customWidth="1"/>
    <col min="12844" max="12844" width="3.28515625" style="2121" bestFit="1" customWidth="1"/>
    <col min="12845" max="12845" width="0" style="2121" hidden="1" customWidth="1"/>
    <col min="12846" max="12846" width="3.28515625" style="2121" bestFit="1" customWidth="1"/>
    <col min="12847" max="12848" width="4.28515625" style="2121" customWidth="1"/>
    <col min="12849" max="12850" width="12.140625" style="2121" customWidth="1"/>
    <col min="12851" max="12851" width="5" style="2121" customWidth="1"/>
    <col min="12852" max="12852" width="13" style="2121" customWidth="1"/>
    <col min="12853" max="12853" width="11.7109375" style="2121" customWidth="1"/>
    <col min="12854" max="12854" width="16.42578125" style="2121" customWidth="1"/>
    <col min="12855" max="12855" width="5.28515625" style="2121" customWidth="1"/>
    <col min="12856" max="12856" width="30" style="2121" customWidth="1"/>
    <col min="12857" max="13056" width="11.42578125" style="2121"/>
    <col min="13057" max="13057" width="1.140625" style="2121" customWidth="1"/>
    <col min="13058" max="13060" width="5.7109375" style="2121" customWidth="1"/>
    <col min="13061" max="13061" width="3.7109375" style="2121" customWidth="1"/>
    <col min="13062" max="13063" width="4.5703125" style="2121" customWidth="1"/>
    <col min="13064" max="13064" width="5.5703125" style="2121" customWidth="1"/>
    <col min="13065" max="13066" width="4.5703125" style="2121" customWidth="1"/>
    <col min="13067" max="13067" width="9.85546875" style="2121" customWidth="1"/>
    <col min="13068" max="13068" width="7" style="2121" customWidth="1"/>
    <col min="13069" max="13069" width="3.28515625" style="2121" bestFit="1" customWidth="1"/>
    <col min="13070" max="13073" width="0" style="2121" hidden="1" customWidth="1"/>
    <col min="13074" max="13074" width="4.28515625" style="2121" customWidth="1"/>
    <col min="13075" max="13076" width="5.7109375" style="2121" customWidth="1"/>
    <col min="13077" max="13077" width="7" style="2121" customWidth="1"/>
    <col min="13078" max="13078" width="2.7109375" style="2121" customWidth="1"/>
    <col min="13079" max="13079" width="3.5703125" style="2121" customWidth="1"/>
    <col min="13080" max="13080" width="3.28515625" style="2121" customWidth="1"/>
    <col min="13081" max="13081" width="2.85546875" style="2121" customWidth="1"/>
    <col min="13082" max="13082" width="2.7109375" style="2121" customWidth="1"/>
    <col min="13083" max="13084" width="3.42578125" style="2121" customWidth="1"/>
    <col min="13085" max="13087" width="2.7109375" style="2121" customWidth="1"/>
    <col min="13088" max="13097" width="0" style="2121" hidden="1" customWidth="1"/>
    <col min="13098" max="13098" width="4.28515625" style="2121" customWidth="1"/>
    <col min="13099" max="13099" width="0" style="2121" hidden="1" customWidth="1"/>
    <col min="13100" max="13100" width="3.28515625" style="2121" bestFit="1" customWidth="1"/>
    <col min="13101" max="13101" width="0" style="2121" hidden="1" customWidth="1"/>
    <col min="13102" max="13102" width="3.28515625" style="2121" bestFit="1" customWidth="1"/>
    <col min="13103" max="13104" width="4.28515625" style="2121" customWidth="1"/>
    <col min="13105" max="13106" width="12.140625" style="2121" customWidth="1"/>
    <col min="13107" max="13107" width="5" style="2121" customWidth="1"/>
    <col min="13108" max="13108" width="13" style="2121" customWidth="1"/>
    <col min="13109" max="13109" width="11.7109375" style="2121" customWidth="1"/>
    <col min="13110" max="13110" width="16.42578125" style="2121" customWidth="1"/>
    <col min="13111" max="13111" width="5.28515625" style="2121" customWidth="1"/>
    <col min="13112" max="13112" width="30" style="2121" customWidth="1"/>
    <col min="13113" max="13312" width="11.42578125" style="2121"/>
    <col min="13313" max="13313" width="1.140625" style="2121" customWidth="1"/>
    <col min="13314" max="13316" width="5.7109375" style="2121" customWidth="1"/>
    <col min="13317" max="13317" width="3.7109375" style="2121" customWidth="1"/>
    <col min="13318" max="13319" width="4.5703125" style="2121" customWidth="1"/>
    <col min="13320" max="13320" width="5.5703125" style="2121" customWidth="1"/>
    <col min="13321" max="13322" width="4.5703125" style="2121" customWidth="1"/>
    <col min="13323" max="13323" width="9.85546875" style="2121" customWidth="1"/>
    <col min="13324" max="13324" width="7" style="2121" customWidth="1"/>
    <col min="13325" max="13325" width="3.28515625" style="2121" bestFit="1" customWidth="1"/>
    <col min="13326" max="13329" width="0" style="2121" hidden="1" customWidth="1"/>
    <col min="13330" max="13330" width="4.28515625" style="2121" customWidth="1"/>
    <col min="13331" max="13332" width="5.7109375" style="2121" customWidth="1"/>
    <col min="13333" max="13333" width="7" style="2121" customWidth="1"/>
    <col min="13334" max="13334" width="2.7109375" style="2121" customWidth="1"/>
    <col min="13335" max="13335" width="3.5703125" style="2121" customWidth="1"/>
    <col min="13336" max="13336" width="3.28515625" style="2121" customWidth="1"/>
    <col min="13337" max="13337" width="2.85546875" style="2121" customWidth="1"/>
    <col min="13338" max="13338" width="2.7109375" style="2121" customWidth="1"/>
    <col min="13339" max="13340" width="3.42578125" style="2121" customWidth="1"/>
    <col min="13341" max="13343" width="2.7109375" style="2121" customWidth="1"/>
    <col min="13344" max="13353" width="0" style="2121" hidden="1" customWidth="1"/>
    <col min="13354" max="13354" width="4.28515625" style="2121" customWidth="1"/>
    <col min="13355" max="13355" width="0" style="2121" hidden="1" customWidth="1"/>
    <col min="13356" max="13356" width="3.28515625" style="2121" bestFit="1" customWidth="1"/>
    <col min="13357" max="13357" width="0" style="2121" hidden="1" customWidth="1"/>
    <col min="13358" max="13358" width="3.28515625" style="2121" bestFit="1" customWidth="1"/>
    <col min="13359" max="13360" width="4.28515625" style="2121" customWidth="1"/>
    <col min="13361" max="13362" width="12.140625" style="2121" customWidth="1"/>
    <col min="13363" max="13363" width="5" style="2121" customWidth="1"/>
    <col min="13364" max="13364" width="13" style="2121" customWidth="1"/>
    <col min="13365" max="13365" width="11.7109375" style="2121" customWidth="1"/>
    <col min="13366" max="13366" width="16.42578125" style="2121" customWidth="1"/>
    <col min="13367" max="13367" width="5.28515625" style="2121" customWidth="1"/>
    <col min="13368" max="13368" width="30" style="2121" customWidth="1"/>
    <col min="13369" max="13568" width="11.42578125" style="2121"/>
    <col min="13569" max="13569" width="1.140625" style="2121" customWidth="1"/>
    <col min="13570" max="13572" width="5.7109375" style="2121" customWidth="1"/>
    <col min="13573" max="13573" width="3.7109375" style="2121" customWidth="1"/>
    <col min="13574" max="13575" width="4.5703125" style="2121" customWidth="1"/>
    <col min="13576" max="13576" width="5.5703125" style="2121" customWidth="1"/>
    <col min="13577" max="13578" width="4.5703125" style="2121" customWidth="1"/>
    <col min="13579" max="13579" width="9.85546875" style="2121" customWidth="1"/>
    <col min="13580" max="13580" width="7" style="2121" customWidth="1"/>
    <col min="13581" max="13581" width="3.28515625" style="2121" bestFit="1" customWidth="1"/>
    <col min="13582" max="13585" width="0" style="2121" hidden="1" customWidth="1"/>
    <col min="13586" max="13586" width="4.28515625" style="2121" customWidth="1"/>
    <col min="13587" max="13588" width="5.7109375" style="2121" customWidth="1"/>
    <col min="13589" max="13589" width="7" style="2121" customWidth="1"/>
    <col min="13590" max="13590" width="2.7109375" style="2121" customWidth="1"/>
    <col min="13591" max="13591" width="3.5703125" style="2121" customWidth="1"/>
    <col min="13592" max="13592" width="3.28515625" style="2121" customWidth="1"/>
    <col min="13593" max="13593" width="2.85546875" style="2121" customWidth="1"/>
    <col min="13594" max="13594" width="2.7109375" style="2121" customWidth="1"/>
    <col min="13595" max="13596" width="3.42578125" style="2121" customWidth="1"/>
    <col min="13597" max="13599" width="2.7109375" style="2121" customWidth="1"/>
    <col min="13600" max="13609" width="0" style="2121" hidden="1" customWidth="1"/>
    <col min="13610" max="13610" width="4.28515625" style="2121" customWidth="1"/>
    <col min="13611" max="13611" width="0" style="2121" hidden="1" customWidth="1"/>
    <col min="13612" max="13612" width="3.28515625" style="2121" bestFit="1" customWidth="1"/>
    <col min="13613" max="13613" width="0" style="2121" hidden="1" customWidth="1"/>
    <col min="13614" max="13614" width="3.28515625" style="2121" bestFit="1" customWidth="1"/>
    <col min="13615" max="13616" width="4.28515625" style="2121" customWidth="1"/>
    <col min="13617" max="13618" width="12.140625" style="2121" customWidth="1"/>
    <col min="13619" max="13619" width="5" style="2121" customWidth="1"/>
    <col min="13620" max="13620" width="13" style="2121" customWidth="1"/>
    <col min="13621" max="13621" width="11.7109375" style="2121" customWidth="1"/>
    <col min="13622" max="13622" width="16.42578125" style="2121" customWidth="1"/>
    <col min="13623" max="13623" width="5.28515625" style="2121" customWidth="1"/>
    <col min="13624" max="13624" width="30" style="2121" customWidth="1"/>
    <col min="13625" max="13824" width="11.42578125" style="2121"/>
    <col min="13825" max="13825" width="1.140625" style="2121" customWidth="1"/>
    <col min="13826" max="13828" width="5.7109375" style="2121" customWidth="1"/>
    <col min="13829" max="13829" width="3.7109375" style="2121" customWidth="1"/>
    <col min="13830" max="13831" width="4.5703125" style="2121" customWidth="1"/>
    <col min="13832" max="13832" width="5.5703125" style="2121" customWidth="1"/>
    <col min="13833" max="13834" width="4.5703125" style="2121" customWidth="1"/>
    <col min="13835" max="13835" width="9.85546875" style="2121" customWidth="1"/>
    <col min="13836" max="13836" width="7" style="2121" customWidth="1"/>
    <col min="13837" max="13837" width="3.28515625" style="2121" bestFit="1" customWidth="1"/>
    <col min="13838" max="13841" width="0" style="2121" hidden="1" customWidth="1"/>
    <col min="13842" max="13842" width="4.28515625" style="2121" customWidth="1"/>
    <col min="13843" max="13844" width="5.7109375" style="2121" customWidth="1"/>
    <col min="13845" max="13845" width="7" style="2121" customWidth="1"/>
    <col min="13846" max="13846" width="2.7109375" style="2121" customWidth="1"/>
    <col min="13847" max="13847" width="3.5703125" style="2121" customWidth="1"/>
    <col min="13848" max="13848" width="3.28515625" style="2121" customWidth="1"/>
    <col min="13849" max="13849" width="2.85546875" style="2121" customWidth="1"/>
    <col min="13850" max="13850" width="2.7109375" style="2121" customWidth="1"/>
    <col min="13851" max="13852" width="3.42578125" style="2121" customWidth="1"/>
    <col min="13853" max="13855" width="2.7109375" style="2121" customWidth="1"/>
    <col min="13856" max="13865" width="0" style="2121" hidden="1" customWidth="1"/>
    <col min="13866" max="13866" width="4.28515625" style="2121" customWidth="1"/>
    <col min="13867" max="13867" width="0" style="2121" hidden="1" customWidth="1"/>
    <col min="13868" max="13868" width="3.28515625" style="2121" bestFit="1" customWidth="1"/>
    <col min="13869" max="13869" width="0" style="2121" hidden="1" customWidth="1"/>
    <col min="13870" max="13870" width="3.28515625" style="2121" bestFit="1" customWidth="1"/>
    <col min="13871" max="13872" width="4.28515625" style="2121" customWidth="1"/>
    <col min="13873" max="13874" width="12.140625" style="2121" customWidth="1"/>
    <col min="13875" max="13875" width="5" style="2121" customWidth="1"/>
    <col min="13876" max="13876" width="13" style="2121" customWidth="1"/>
    <col min="13877" max="13877" width="11.7109375" style="2121" customWidth="1"/>
    <col min="13878" max="13878" width="16.42578125" style="2121" customWidth="1"/>
    <col min="13879" max="13879" width="5.28515625" style="2121" customWidth="1"/>
    <col min="13880" max="13880" width="30" style="2121" customWidth="1"/>
    <col min="13881" max="14080" width="11.42578125" style="2121"/>
    <col min="14081" max="14081" width="1.140625" style="2121" customWidth="1"/>
    <col min="14082" max="14084" width="5.7109375" style="2121" customWidth="1"/>
    <col min="14085" max="14085" width="3.7109375" style="2121" customWidth="1"/>
    <col min="14086" max="14087" width="4.5703125" style="2121" customWidth="1"/>
    <col min="14088" max="14088" width="5.5703125" style="2121" customWidth="1"/>
    <col min="14089" max="14090" width="4.5703125" style="2121" customWidth="1"/>
    <col min="14091" max="14091" width="9.85546875" style="2121" customWidth="1"/>
    <col min="14092" max="14092" width="7" style="2121" customWidth="1"/>
    <col min="14093" max="14093" width="3.28515625" style="2121" bestFit="1" customWidth="1"/>
    <col min="14094" max="14097" width="0" style="2121" hidden="1" customWidth="1"/>
    <col min="14098" max="14098" width="4.28515625" style="2121" customWidth="1"/>
    <col min="14099" max="14100" width="5.7109375" style="2121" customWidth="1"/>
    <col min="14101" max="14101" width="7" style="2121" customWidth="1"/>
    <col min="14102" max="14102" width="2.7109375" style="2121" customWidth="1"/>
    <col min="14103" max="14103" width="3.5703125" style="2121" customWidth="1"/>
    <col min="14104" max="14104" width="3.28515625" style="2121" customWidth="1"/>
    <col min="14105" max="14105" width="2.85546875" style="2121" customWidth="1"/>
    <col min="14106" max="14106" width="2.7109375" style="2121" customWidth="1"/>
    <col min="14107" max="14108" width="3.42578125" style="2121" customWidth="1"/>
    <col min="14109" max="14111" width="2.7109375" style="2121" customWidth="1"/>
    <col min="14112" max="14121" width="0" style="2121" hidden="1" customWidth="1"/>
    <col min="14122" max="14122" width="4.28515625" style="2121" customWidth="1"/>
    <col min="14123" max="14123" width="0" style="2121" hidden="1" customWidth="1"/>
    <col min="14124" max="14124" width="3.28515625" style="2121" bestFit="1" customWidth="1"/>
    <col min="14125" max="14125" width="0" style="2121" hidden="1" customWidth="1"/>
    <col min="14126" max="14126" width="3.28515625" style="2121" bestFit="1" customWidth="1"/>
    <col min="14127" max="14128" width="4.28515625" style="2121" customWidth="1"/>
    <col min="14129" max="14130" width="12.140625" style="2121" customWidth="1"/>
    <col min="14131" max="14131" width="5" style="2121" customWidth="1"/>
    <col min="14132" max="14132" width="13" style="2121" customWidth="1"/>
    <col min="14133" max="14133" width="11.7109375" style="2121" customWidth="1"/>
    <col min="14134" max="14134" width="16.42578125" style="2121" customWidth="1"/>
    <col min="14135" max="14135" width="5.28515625" style="2121" customWidth="1"/>
    <col min="14136" max="14136" width="30" style="2121" customWidth="1"/>
    <col min="14137" max="14336" width="11.42578125" style="2121"/>
    <col min="14337" max="14337" width="1.140625" style="2121" customWidth="1"/>
    <col min="14338" max="14340" width="5.7109375" style="2121" customWidth="1"/>
    <col min="14341" max="14341" width="3.7109375" style="2121" customWidth="1"/>
    <col min="14342" max="14343" width="4.5703125" style="2121" customWidth="1"/>
    <col min="14344" max="14344" width="5.5703125" style="2121" customWidth="1"/>
    <col min="14345" max="14346" width="4.5703125" style="2121" customWidth="1"/>
    <col min="14347" max="14347" width="9.85546875" style="2121" customWidth="1"/>
    <col min="14348" max="14348" width="7" style="2121" customWidth="1"/>
    <col min="14349" max="14349" width="3.28515625" style="2121" bestFit="1" customWidth="1"/>
    <col min="14350" max="14353" width="0" style="2121" hidden="1" customWidth="1"/>
    <col min="14354" max="14354" width="4.28515625" style="2121" customWidth="1"/>
    <col min="14355" max="14356" width="5.7109375" style="2121" customWidth="1"/>
    <col min="14357" max="14357" width="7" style="2121" customWidth="1"/>
    <col min="14358" max="14358" width="2.7109375" style="2121" customWidth="1"/>
    <col min="14359" max="14359" width="3.5703125" style="2121" customWidth="1"/>
    <col min="14360" max="14360" width="3.28515625" style="2121" customWidth="1"/>
    <col min="14361" max="14361" width="2.85546875" style="2121" customWidth="1"/>
    <col min="14362" max="14362" width="2.7109375" style="2121" customWidth="1"/>
    <col min="14363" max="14364" width="3.42578125" style="2121" customWidth="1"/>
    <col min="14365" max="14367" width="2.7109375" style="2121" customWidth="1"/>
    <col min="14368" max="14377" width="0" style="2121" hidden="1" customWidth="1"/>
    <col min="14378" max="14378" width="4.28515625" style="2121" customWidth="1"/>
    <col min="14379" max="14379" width="0" style="2121" hidden="1" customWidth="1"/>
    <col min="14380" max="14380" width="3.28515625" style="2121" bestFit="1" customWidth="1"/>
    <col min="14381" max="14381" width="0" style="2121" hidden="1" customWidth="1"/>
    <col min="14382" max="14382" width="3.28515625" style="2121" bestFit="1" customWidth="1"/>
    <col min="14383" max="14384" width="4.28515625" style="2121" customWidth="1"/>
    <col min="14385" max="14386" width="12.140625" style="2121" customWidth="1"/>
    <col min="14387" max="14387" width="5" style="2121" customWidth="1"/>
    <col min="14388" max="14388" width="13" style="2121" customWidth="1"/>
    <col min="14389" max="14389" width="11.7109375" style="2121" customWidth="1"/>
    <col min="14390" max="14390" width="16.42578125" style="2121" customWidth="1"/>
    <col min="14391" max="14391" width="5.28515625" style="2121" customWidth="1"/>
    <col min="14392" max="14392" width="30" style="2121" customWidth="1"/>
    <col min="14393" max="14592" width="11.42578125" style="2121"/>
    <col min="14593" max="14593" width="1.140625" style="2121" customWidth="1"/>
    <col min="14594" max="14596" width="5.7109375" style="2121" customWidth="1"/>
    <col min="14597" max="14597" width="3.7109375" style="2121" customWidth="1"/>
    <col min="14598" max="14599" width="4.5703125" style="2121" customWidth="1"/>
    <col min="14600" max="14600" width="5.5703125" style="2121" customWidth="1"/>
    <col min="14601" max="14602" width="4.5703125" style="2121" customWidth="1"/>
    <col min="14603" max="14603" width="9.85546875" style="2121" customWidth="1"/>
    <col min="14604" max="14604" width="7" style="2121" customWidth="1"/>
    <col min="14605" max="14605" width="3.28515625" style="2121" bestFit="1" customWidth="1"/>
    <col min="14606" max="14609" width="0" style="2121" hidden="1" customWidth="1"/>
    <col min="14610" max="14610" width="4.28515625" style="2121" customWidth="1"/>
    <col min="14611" max="14612" width="5.7109375" style="2121" customWidth="1"/>
    <col min="14613" max="14613" width="7" style="2121" customWidth="1"/>
    <col min="14614" max="14614" width="2.7109375" style="2121" customWidth="1"/>
    <col min="14615" max="14615" width="3.5703125" style="2121" customWidth="1"/>
    <col min="14616" max="14616" width="3.28515625" style="2121" customWidth="1"/>
    <col min="14617" max="14617" width="2.85546875" style="2121" customWidth="1"/>
    <col min="14618" max="14618" width="2.7109375" style="2121" customWidth="1"/>
    <col min="14619" max="14620" width="3.42578125" style="2121" customWidth="1"/>
    <col min="14621" max="14623" width="2.7109375" style="2121" customWidth="1"/>
    <col min="14624" max="14633" width="0" style="2121" hidden="1" customWidth="1"/>
    <col min="14634" max="14634" width="4.28515625" style="2121" customWidth="1"/>
    <col min="14635" max="14635" width="0" style="2121" hidden="1" customWidth="1"/>
    <col min="14636" max="14636" width="3.28515625" style="2121" bestFit="1" customWidth="1"/>
    <col min="14637" max="14637" width="0" style="2121" hidden="1" customWidth="1"/>
    <col min="14638" max="14638" width="3.28515625" style="2121" bestFit="1" customWidth="1"/>
    <col min="14639" max="14640" width="4.28515625" style="2121" customWidth="1"/>
    <col min="14641" max="14642" width="12.140625" style="2121" customWidth="1"/>
    <col min="14643" max="14643" width="5" style="2121" customWidth="1"/>
    <col min="14644" max="14644" width="13" style="2121" customWidth="1"/>
    <col min="14645" max="14645" width="11.7109375" style="2121" customWidth="1"/>
    <col min="14646" max="14646" width="16.42578125" style="2121" customWidth="1"/>
    <col min="14647" max="14647" width="5.28515625" style="2121" customWidth="1"/>
    <col min="14648" max="14648" width="30" style="2121" customWidth="1"/>
    <col min="14649" max="14848" width="11.42578125" style="2121"/>
    <col min="14849" max="14849" width="1.140625" style="2121" customWidth="1"/>
    <col min="14850" max="14852" width="5.7109375" style="2121" customWidth="1"/>
    <col min="14853" max="14853" width="3.7109375" style="2121" customWidth="1"/>
    <col min="14854" max="14855" width="4.5703125" style="2121" customWidth="1"/>
    <col min="14856" max="14856" width="5.5703125" style="2121" customWidth="1"/>
    <col min="14857" max="14858" width="4.5703125" style="2121" customWidth="1"/>
    <col min="14859" max="14859" width="9.85546875" style="2121" customWidth="1"/>
    <col min="14860" max="14860" width="7" style="2121" customWidth="1"/>
    <col min="14861" max="14861" width="3.28515625" style="2121" bestFit="1" customWidth="1"/>
    <col min="14862" max="14865" width="0" style="2121" hidden="1" customWidth="1"/>
    <col min="14866" max="14866" width="4.28515625" style="2121" customWidth="1"/>
    <col min="14867" max="14868" width="5.7109375" style="2121" customWidth="1"/>
    <col min="14869" max="14869" width="7" style="2121" customWidth="1"/>
    <col min="14870" max="14870" width="2.7109375" style="2121" customWidth="1"/>
    <col min="14871" max="14871" width="3.5703125" style="2121" customWidth="1"/>
    <col min="14872" max="14872" width="3.28515625" style="2121" customWidth="1"/>
    <col min="14873" max="14873" width="2.85546875" style="2121" customWidth="1"/>
    <col min="14874" max="14874" width="2.7109375" style="2121" customWidth="1"/>
    <col min="14875" max="14876" width="3.42578125" style="2121" customWidth="1"/>
    <col min="14877" max="14879" width="2.7109375" style="2121" customWidth="1"/>
    <col min="14880" max="14889" width="0" style="2121" hidden="1" customWidth="1"/>
    <col min="14890" max="14890" width="4.28515625" style="2121" customWidth="1"/>
    <col min="14891" max="14891" width="0" style="2121" hidden="1" customWidth="1"/>
    <col min="14892" max="14892" width="3.28515625" style="2121" bestFit="1" customWidth="1"/>
    <col min="14893" max="14893" width="0" style="2121" hidden="1" customWidth="1"/>
    <col min="14894" max="14894" width="3.28515625" style="2121" bestFit="1" customWidth="1"/>
    <col min="14895" max="14896" width="4.28515625" style="2121" customWidth="1"/>
    <col min="14897" max="14898" width="12.140625" style="2121" customWidth="1"/>
    <col min="14899" max="14899" width="5" style="2121" customWidth="1"/>
    <col min="14900" max="14900" width="13" style="2121" customWidth="1"/>
    <col min="14901" max="14901" width="11.7109375" style="2121" customWidth="1"/>
    <col min="14902" max="14902" width="16.42578125" style="2121" customWidth="1"/>
    <col min="14903" max="14903" width="5.28515625" style="2121" customWidth="1"/>
    <col min="14904" max="14904" width="30" style="2121" customWidth="1"/>
    <col min="14905" max="15104" width="11.42578125" style="2121"/>
    <col min="15105" max="15105" width="1.140625" style="2121" customWidth="1"/>
    <col min="15106" max="15108" width="5.7109375" style="2121" customWidth="1"/>
    <col min="15109" max="15109" width="3.7109375" style="2121" customWidth="1"/>
    <col min="15110" max="15111" width="4.5703125" style="2121" customWidth="1"/>
    <col min="15112" max="15112" width="5.5703125" style="2121" customWidth="1"/>
    <col min="15113" max="15114" width="4.5703125" style="2121" customWidth="1"/>
    <col min="15115" max="15115" width="9.85546875" style="2121" customWidth="1"/>
    <col min="15116" max="15116" width="7" style="2121" customWidth="1"/>
    <col min="15117" max="15117" width="3.28515625" style="2121" bestFit="1" customWidth="1"/>
    <col min="15118" max="15121" width="0" style="2121" hidden="1" customWidth="1"/>
    <col min="15122" max="15122" width="4.28515625" style="2121" customWidth="1"/>
    <col min="15123" max="15124" width="5.7109375" style="2121" customWidth="1"/>
    <col min="15125" max="15125" width="7" style="2121" customWidth="1"/>
    <col min="15126" max="15126" width="2.7109375" style="2121" customWidth="1"/>
    <col min="15127" max="15127" width="3.5703125" style="2121" customWidth="1"/>
    <col min="15128" max="15128" width="3.28515625" style="2121" customWidth="1"/>
    <col min="15129" max="15129" width="2.85546875" style="2121" customWidth="1"/>
    <col min="15130" max="15130" width="2.7109375" style="2121" customWidth="1"/>
    <col min="15131" max="15132" width="3.42578125" style="2121" customWidth="1"/>
    <col min="15133" max="15135" width="2.7109375" style="2121" customWidth="1"/>
    <col min="15136" max="15145" width="0" style="2121" hidden="1" customWidth="1"/>
    <col min="15146" max="15146" width="4.28515625" style="2121" customWidth="1"/>
    <col min="15147" max="15147" width="0" style="2121" hidden="1" customWidth="1"/>
    <col min="15148" max="15148" width="3.28515625" style="2121" bestFit="1" customWidth="1"/>
    <col min="15149" max="15149" width="0" style="2121" hidden="1" customWidth="1"/>
    <col min="15150" max="15150" width="3.28515625" style="2121" bestFit="1" customWidth="1"/>
    <col min="15151" max="15152" width="4.28515625" style="2121" customWidth="1"/>
    <col min="15153" max="15154" width="12.140625" style="2121" customWidth="1"/>
    <col min="15155" max="15155" width="5" style="2121" customWidth="1"/>
    <col min="15156" max="15156" width="13" style="2121" customWidth="1"/>
    <col min="15157" max="15157" width="11.7109375" style="2121" customWidth="1"/>
    <col min="15158" max="15158" width="16.42578125" style="2121" customWidth="1"/>
    <col min="15159" max="15159" width="5.28515625" style="2121" customWidth="1"/>
    <col min="15160" max="15160" width="30" style="2121" customWidth="1"/>
    <col min="15161" max="15360" width="11.42578125" style="2121"/>
    <col min="15361" max="15361" width="1.140625" style="2121" customWidth="1"/>
    <col min="15362" max="15364" width="5.7109375" style="2121" customWidth="1"/>
    <col min="15365" max="15365" width="3.7109375" style="2121" customWidth="1"/>
    <col min="15366" max="15367" width="4.5703125" style="2121" customWidth="1"/>
    <col min="15368" max="15368" width="5.5703125" style="2121" customWidth="1"/>
    <col min="15369" max="15370" width="4.5703125" style="2121" customWidth="1"/>
    <col min="15371" max="15371" width="9.85546875" style="2121" customWidth="1"/>
    <col min="15372" max="15372" width="7" style="2121" customWidth="1"/>
    <col min="15373" max="15373" width="3.28515625" style="2121" bestFit="1" customWidth="1"/>
    <col min="15374" max="15377" width="0" style="2121" hidden="1" customWidth="1"/>
    <col min="15378" max="15378" width="4.28515625" style="2121" customWidth="1"/>
    <col min="15379" max="15380" width="5.7109375" style="2121" customWidth="1"/>
    <col min="15381" max="15381" width="7" style="2121" customWidth="1"/>
    <col min="15382" max="15382" width="2.7109375" style="2121" customWidth="1"/>
    <col min="15383" max="15383" width="3.5703125" style="2121" customWidth="1"/>
    <col min="15384" max="15384" width="3.28515625" style="2121" customWidth="1"/>
    <col min="15385" max="15385" width="2.85546875" style="2121" customWidth="1"/>
    <col min="15386" max="15386" width="2.7109375" style="2121" customWidth="1"/>
    <col min="15387" max="15388" width="3.42578125" style="2121" customWidth="1"/>
    <col min="15389" max="15391" width="2.7109375" style="2121" customWidth="1"/>
    <col min="15392" max="15401" width="0" style="2121" hidden="1" customWidth="1"/>
    <col min="15402" max="15402" width="4.28515625" style="2121" customWidth="1"/>
    <col min="15403" max="15403" width="0" style="2121" hidden="1" customWidth="1"/>
    <col min="15404" max="15404" width="3.28515625" style="2121" bestFit="1" customWidth="1"/>
    <col min="15405" max="15405" width="0" style="2121" hidden="1" customWidth="1"/>
    <col min="15406" max="15406" width="3.28515625" style="2121" bestFit="1" customWidth="1"/>
    <col min="15407" max="15408" width="4.28515625" style="2121" customWidth="1"/>
    <col min="15409" max="15410" width="12.140625" style="2121" customWidth="1"/>
    <col min="15411" max="15411" width="5" style="2121" customWidth="1"/>
    <col min="15412" max="15412" width="13" style="2121" customWidth="1"/>
    <col min="15413" max="15413" width="11.7109375" style="2121" customWidth="1"/>
    <col min="15414" max="15414" width="16.42578125" style="2121" customWidth="1"/>
    <col min="15415" max="15415" width="5.28515625" style="2121" customWidth="1"/>
    <col min="15416" max="15416" width="30" style="2121" customWidth="1"/>
    <col min="15417" max="15616" width="11.42578125" style="2121"/>
    <col min="15617" max="15617" width="1.140625" style="2121" customWidth="1"/>
    <col min="15618" max="15620" width="5.7109375" style="2121" customWidth="1"/>
    <col min="15621" max="15621" width="3.7109375" style="2121" customWidth="1"/>
    <col min="15622" max="15623" width="4.5703125" style="2121" customWidth="1"/>
    <col min="15624" max="15624" width="5.5703125" style="2121" customWidth="1"/>
    <col min="15625" max="15626" width="4.5703125" style="2121" customWidth="1"/>
    <col min="15627" max="15627" width="9.85546875" style="2121" customWidth="1"/>
    <col min="15628" max="15628" width="7" style="2121" customWidth="1"/>
    <col min="15629" max="15629" width="3.28515625" style="2121" bestFit="1" customWidth="1"/>
    <col min="15630" max="15633" width="0" style="2121" hidden="1" customWidth="1"/>
    <col min="15634" max="15634" width="4.28515625" style="2121" customWidth="1"/>
    <col min="15635" max="15636" width="5.7109375" style="2121" customWidth="1"/>
    <col min="15637" max="15637" width="7" style="2121" customWidth="1"/>
    <col min="15638" max="15638" width="2.7109375" style="2121" customWidth="1"/>
    <col min="15639" max="15639" width="3.5703125" style="2121" customWidth="1"/>
    <col min="15640" max="15640" width="3.28515625" style="2121" customWidth="1"/>
    <col min="15641" max="15641" width="2.85546875" style="2121" customWidth="1"/>
    <col min="15642" max="15642" width="2.7109375" style="2121" customWidth="1"/>
    <col min="15643" max="15644" width="3.42578125" style="2121" customWidth="1"/>
    <col min="15645" max="15647" width="2.7109375" style="2121" customWidth="1"/>
    <col min="15648" max="15657" width="0" style="2121" hidden="1" customWidth="1"/>
    <col min="15658" max="15658" width="4.28515625" style="2121" customWidth="1"/>
    <col min="15659" max="15659" width="0" style="2121" hidden="1" customWidth="1"/>
    <col min="15660" max="15660" width="3.28515625" style="2121" bestFit="1" customWidth="1"/>
    <col min="15661" max="15661" width="0" style="2121" hidden="1" customWidth="1"/>
    <col min="15662" max="15662" width="3.28515625" style="2121" bestFit="1" customWidth="1"/>
    <col min="15663" max="15664" width="4.28515625" style="2121" customWidth="1"/>
    <col min="15665" max="15666" width="12.140625" style="2121" customWidth="1"/>
    <col min="15667" max="15667" width="5" style="2121" customWidth="1"/>
    <col min="15668" max="15668" width="13" style="2121" customWidth="1"/>
    <col min="15669" max="15669" width="11.7109375" style="2121" customWidth="1"/>
    <col min="15670" max="15670" width="16.42578125" style="2121" customWidth="1"/>
    <col min="15671" max="15671" width="5.28515625" style="2121" customWidth="1"/>
    <col min="15672" max="15672" width="30" style="2121" customWidth="1"/>
    <col min="15673" max="15872" width="11.42578125" style="2121"/>
    <col min="15873" max="15873" width="1.140625" style="2121" customWidth="1"/>
    <col min="15874" max="15876" width="5.7109375" style="2121" customWidth="1"/>
    <col min="15877" max="15877" width="3.7109375" style="2121" customWidth="1"/>
    <col min="15878" max="15879" width="4.5703125" style="2121" customWidth="1"/>
    <col min="15880" max="15880" width="5.5703125" style="2121" customWidth="1"/>
    <col min="15881" max="15882" width="4.5703125" style="2121" customWidth="1"/>
    <col min="15883" max="15883" width="9.85546875" style="2121" customWidth="1"/>
    <col min="15884" max="15884" width="7" style="2121" customWidth="1"/>
    <col min="15885" max="15885" width="3.28515625" style="2121" bestFit="1" customWidth="1"/>
    <col min="15886" max="15889" width="0" style="2121" hidden="1" customWidth="1"/>
    <col min="15890" max="15890" width="4.28515625" style="2121" customWidth="1"/>
    <col min="15891" max="15892" width="5.7109375" style="2121" customWidth="1"/>
    <col min="15893" max="15893" width="7" style="2121" customWidth="1"/>
    <col min="15894" max="15894" width="2.7109375" style="2121" customWidth="1"/>
    <col min="15895" max="15895" width="3.5703125" style="2121" customWidth="1"/>
    <col min="15896" max="15896" width="3.28515625" style="2121" customWidth="1"/>
    <col min="15897" max="15897" width="2.85546875" style="2121" customWidth="1"/>
    <col min="15898" max="15898" width="2.7109375" style="2121" customWidth="1"/>
    <col min="15899" max="15900" width="3.42578125" style="2121" customWidth="1"/>
    <col min="15901" max="15903" width="2.7109375" style="2121" customWidth="1"/>
    <col min="15904" max="15913" width="0" style="2121" hidden="1" customWidth="1"/>
    <col min="15914" max="15914" width="4.28515625" style="2121" customWidth="1"/>
    <col min="15915" max="15915" width="0" style="2121" hidden="1" customWidth="1"/>
    <col min="15916" max="15916" width="3.28515625" style="2121" bestFit="1" customWidth="1"/>
    <col min="15917" max="15917" width="0" style="2121" hidden="1" customWidth="1"/>
    <col min="15918" max="15918" width="3.28515625" style="2121" bestFit="1" customWidth="1"/>
    <col min="15919" max="15920" width="4.28515625" style="2121" customWidth="1"/>
    <col min="15921" max="15922" width="12.140625" style="2121" customWidth="1"/>
    <col min="15923" max="15923" width="5" style="2121" customWidth="1"/>
    <col min="15924" max="15924" width="13" style="2121" customWidth="1"/>
    <col min="15925" max="15925" width="11.7109375" style="2121" customWidth="1"/>
    <col min="15926" max="15926" width="16.42578125" style="2121" customWidth="1"/>
    <col min="15927" max="15927" width="5.28515625" style="2121" customWidth="1"/>
    <col min="15928" max="15928" width="30" style="2121" customWidth="1"/>
    <col min="15929" max="16128" width="11.42578125" style="2121"/>
    <col min="16129" max="16129" width="1.140625" style="2121" customWidth="1"/>
    <col min="16130" max="16132" width="5.7109375" style="2121" customWidth="1"/>
    <col min="16133" max="16133" width="3.7109375" style="2121" customWidth="1"/>
    <col min="16134" max="16135" width="4.5703125" style="2121" customWidth="1"/>
    <col min="16136" max="16136" width="5.5703125" style="2121" customWidth="1"/>
    <col min="16137" max="16138" width="4.5703125" style="2121" customWidth="1"/>
    <col min="16139" max="16139" width="9.85546875" style="2121" customWidth="1"/>
    <col min="16140" max="16140" width="7" style="2121" customWidth="1"/>
    <col min="16141" max="16141" width="3.28515625" style="2121" bestFit="1" customWidth="1"/>
    <col min="16142" max="16145" width="0" style="2121" hidden="1" customWidth="1"/>
    <col min="16146" max="16146" width="4.28515625" style="2121" customWidth="1"/>
    <col min="16147" max="16148" width="5.7109375" style="2121" customWidth="1"/>
    <col min="16149" max="16149" width="7" style="2121" customWidth="1"/>
    <col min="16150" max="16150" width="2.7109375" style="2121" customWidth="1"/>
    <col min="16151" max="16151" width="3.5703125" style="2121" customWidth="1"/>
    <col min="16152" max="16152" width="3.28515625" style="2121" customWidth="1"/>
    <col min="16153" max="16153" width="2.85546875" style="2121" customWidth="1"/>
    <col min="16154" max="16154" width="2.7109375" style="2121" customWidth="1"/>
    <col min="16155" max="16156" width="3.42578125" style="2121" customWidth="1"/>
    <col min="16157" max="16159" width="2.7109375" style="2121" customWidth="1"/>
    <col min="16160" max="16169" width="0" style="2121" hidden="1" customWidth="1"/>
    <col min="16170" max="16170" width="4.28515625" style="2121" customWidth="1"/>
    <col min="16171" max="16171" width="0" style="2121" hidden="1" customWidth="1"/>
    <col min="16172" max="16172" width="3.28515625" style="2121" bestFit="1" customWidth="1"/>
    <col min="16173" max="16173" width="0" style="2121" hidden="1" customWidth="1"/>
    <col min="16174" max="16174" width="3.28515625" style="2121" bestFit="1" customWidth="1"/>
    <col min="16175" max="16176" width="4.28515625" style="2121" customWidth="1"/>
    <col min="16177" max="16178" width="12.140625" style="2121" customWidth="1"/>
    <col min="16179" max="16179" width="5" style="2121" customWidth="1"/>
    <col min="16180" max="16180" width="13" style="2121" customWidth="1"/>
    <col min="16181" max="16181" width="11.7109375" style="2121" customWidth="1"/>
    <col min="16182" max="16182" width="16.42578125" style="2121" customWidth="1"/>
    <col min="16183" max="16183" width="5.28515625" style="2121" customWidth="1"/>
    <col min="16184" max="16184" width="30" style="2121" customWidth="1"/>
    <col min="16185" max="16384" width="11.42578125" style="2121"/>
  </cols>
  <sheetData>
    <row r="1" spans="1:56" ht="11.25" customHeight="1" x14ac:dyDescent="0.2">
      <c r="A1" s="2115"/>
      <c r="B1" s="2116" t="s">
        <v>447</v>
      </c>
      <c r="C1" s="2117"/>
      <c r="D1" s="2117"/>
      <c r="E1" s="2117"/>
      <c r="F1" s="2117"/>
      <c r="G1" s="2117"/>
      <c r="H1" s="2117"/>
      <c r="I1" s="2117"/>
      <c r="J1" s="2117"/>
      <c r="K1" s="2117"/>
      <c r="L1" s="2117"/>
      <c r="M1" s="2117"/>
      <c r="N1" s="2117"/>
      <c r="O1" s="2117"/>
      <c r="P1" s="2117"/>
      <c r="Q1" s="2117"/>
      <c r="R1" s="2117"/>
      <c r="S1" s="2117"/>
      <c r="T1" s="2117"/>
      <c r="U1" s="2117"/>
      <c r="V1" s="2117"/>
      <c r="W1" s="2117"/>
      <c r="X1" s="2117"/>
      <c r="Y1" s="2117"/>
      <c r="Z1" s="2117"/>
      <c r="AA1" s="2117"/>
      <c r="AB1" s="2117"/>
      <c r="AC1" s="2117"/>
      <c r="AD1" s="2117"/>
      <c r="AE1" s="2117"/>
      <c r="AF1" s="2117"/>
      <c r="AG1" s="2117"/>
      <c r="AH1" s="2117"/>
      <c r="AI1" s="2117"/>
      <c r="AJ1" s="2117"/>
      <c r="AK1" s="2117"/>
      <c r="AL1" s="2117"/>
      <c r="AM1" s="2117"/>
      <c r="AN1" s="2117"/>
      <c r="AO1" s="2117"/>
      <c r="AP1" s="2117"/>
      <c r="AQ1" s="2117"/>
      <c r="AR1" s="2117"/>
      <c r="AS1" s="2117"/>
      <c r="AT1" s="2117"/>
      <c r="AU1" s="2118"/>
      <c r="AV1" s="2116"/>
      <c r="AW1" s="2117"/>
      <c r="AX1" s="2118"/>
      <c r="AY1" s="2119"/>
      <c r="AZ1" s="2115"/>
      <c r="BA1" s="2115"/>
      <c r="BB1" s="2120" t="s">
        <v>118</v>
      </c>
      <c r="BC1" s="2120"/>
      <c r="BD1" s="2120"/>
    </row>
    <row r="2" spans="1:56" ht="11.25" customHeight="1" x14ac:dyDescent="0.2">
      <c r="A2" s="2115"/>
      <c r="B2" s="2122" t="s">
        <v>119</v>
      </c>
      <c r="C2" s="2123"/>
      <c r="D2" s="2123"/>
      <c r="E2" s="2123"/>
      <c r="F2" s="2123"/>
      <c r="G2" s="2123"/>
      <c r="H2" s="2123"/>
      <c r="I2" s="2123"/>
      <c r="J2" s="2123"/>
      <c r="K2" s="2123"/>
      <c r="L2" s="2123"/>
      <c r="M2" s="2123"/>
      <c r="N2" s="2123"/>
      <c r="O2" s="2123"/>
      <c r="P2" s="2123"/>
      <c r="Q2" s="2123"/>
      <c r="R2" s="2123"/>
      <c r="S2" s="2123"/>
      <c r="T2" s="2123"/>
      <c r="U2" s="2123"/>
      <c r="V2" s="2123"/>
      <c r="W2" s="2123"/>
      <c r="X2" s="2123"/>
      <c r="Y2" s="2123"/>
      <c r="Z2" s="2123"/>
      <c r="AA2" s="2123"/>
      <c r="AB2" s="2123"/>
      <c r="AC2" s="2123"/>
      <c r="AD2" s="2123"/>
      <c r="AE2" s="2123"/>
      <c r="AF2" s="2123"/>
      <c r="AG2" s="2123"/>
      <c r="AH2" s="2123"/>
      <c r="AI2" s="2123"/>
      <c r="AJ2" s="2123"/>
      <c r="AK2" s="2123"/>
      <c r="AL2" s="2123"/>
      <c r="AM2" s="2123"/>
      <c r="AN2" s="2123"/>
      <c r="AO2" s="2123"/>
      <c r="AP2" s="2123"/>
      <c r="AQ2" s="2123"/>
      <c r="AR2" s="2123"/>
      <c r="AS2" s="2123"/>
      <c r="AT2" s="2123"/>
      <c r="AU2" s="2124"/>
      <c r="AV2" s="2125"/>
      <c r="AW2" s="2126"/>
      <c r="AX2" s="2127"/>
      <c r="AY2" s="2119"/>
      <c r="AZ2" s="2115"/>
      <c r="BA2" s="2115"/>
      <c r="BB2" s="2120"/>
      <c r="BC2" s="2120"/>
      <c r="BD2" s="2120"/>
    </row>
    <row r="3" spans="1:56" ht="12" customHeight="1" x14ac:dyDescent="0.2">
      <c r="A3" s="2115"/>
      <c r="B3" s="2116" t="s">
        <v>451</v>
      </c>
      <c r="C3" s="2117"/>
      <c r="D3" s="2118"/>
      <c r="E3" s="2116" t="s">
        <v>452</v>
      </c>
      <c r="F3" s="2117"/>
      <c r="G3" s="2117"/>
      <c r="H3" s="2117"/>
      <c r="I3" s="2117"/>
      <c r="J3" s="2117"/>
      <c r="K3" s="2117"/>
      <c r="L3" s="2117"/>
      <c r="M3" s="2117"/>
      <c r="N3" s="2117"/>
      <c r="O3" s="2117"/>
      <c r="P3" s="2117"/>
      <c r="Q3" s="2117"/>
      <c r="R3" s="2117"/>
      <c r="S3" s="2117"/>
      <c r="T3" s="2117"/>
      <c r="U3" s="2117"/>
      <c r="V3" s="2117"/>
      <c r="W3" s="2117"/>
      <c r="X3" s="2117"/>
      <c r="Y3" s="2117"/>
      <c r="Z3" s="2118"/>
      <c r="AA3" s="2116" t="s">
        <v>453</v>
      </c>
      <c r="AB3" s="2117"/>
      <c r="AC3" s="2117"/>
      <c r="AD3" s="2117"/>
      <c r="AE3" s="2117"/>
      <c r="AF3" s="2117"/>
      <c r="AG3" s="2117"/>
      <c r="AH3" s="2117"/>
      <c r="AI3" s="2117"/>
      <c r="AJ3" s="2117"/>
      <c r="AK3" s="2117"/>
      <c r="AL3" s="2117"/>
      <c r="AM3" s="2117"/>
      <c r="AN3" s="2117"/>
      <c r="AO3" s="2117"/>
      <c r="AP3" s="2117"/>
      <c r="AQ3" s="2117"/>
      <c r="AR3" s="2117"/>
      <c r="AS3" s="2117"/>
      <c r="AT3" s="2117"/>
      <c r="AU3" s="2118"/>
      <c r="AV3" s="2125"/>
      <c r="AW3" s="2126"/>
      <c r="AX3" s="2127"/>
      <c r="AY3" s="2119"/>
      <c r="AZ3" s="2115"/>
      <c r="BA3" s="2115"/>
      <c r="BB3" s="2128">
        <v>42853</v>
      </c>
      <c r="BC3" s="2128"/>
      <c r="BD3" s="2128"/>
    </row>
    <row r="4" spans="1:56" ht="12" customHeight="1" x14ac:dyDescent="0.2">
      <c r="A4" s="2115"/>
      <c r="B4" s="2122" t="s">
        <v>120</v>
      </c>
      <c r="C4" s="2123"/>
      <c r="D4" s="2124"/>
      <c r="E4" s="2122" t="s">
        <v>456</v>
      </c>
      <c r="F4" s="2123"/>
      <c r="G4" s="2123"/>
      <c r="H4" s="2123"/>
      <c r="I4" s="2123"/>
      <c r="J4" s="2123"/>
      <c r="K4" s="2123"/>
      <c r="L4" s="2123"/>
      <c r="M4" s="2123"/>
      <c r="N4" s="2123"/>
      <c r="O4" s="2123"/>
      <c r="P4" s="2123"/>
      <c r="Q4" s="2123"/>
      <c r="R4" s="2123"/>
      <c r="S4" s="2123"/>
      <c r="T4" s="2123"/>
      <c r="U4" s="2123"/>
      <c r="V4" s="2123"/>
      <c r="W4" s="2123"/>
      <c r="X4" s="2123"/>
      <c r="Y4" s="2123"/>
      <c r="Z4" s="2124"/>
      <c r="AA4" s="2122">
        <v>4</v>
      </c>
      <c r="AB4" s="2123"/>
      <c r="AC4" s="2123"/>
      <c r="AD4" s="2123"/>
      <c r="AE4" s="2123"/>
      <c r="AF4" s="2123"/>
      <c r="AG4" s="2123"/>
      <c r="AH4" s="2123"/>
      <c r="AI4" s="2123"/>
      <c r="AJ4" s="2123"/>
      <c r="AK4" s="2123"/>
      <c r="AL4" s="2123"/>
      <c r="AM4" s="2123"/>
      <c r="AN4" s="2123"/>
      <c r="AO4" s="2123"/>
      <c r="AP4" s="2123"/>
      <c r="AQ4" s="2123"/>
      <c r="AR4" s="2123"/>
      <c r="AS4" s="2123"/>
      <c r="AT4" s="2123"/>
      <c r="AU4" s="2124"/>
      <c r="AV4" s="2129"/>
      <c r="AW4" s="2130"/>
      <c r="AX4" s="2131"/>
      <c r="AY4" s="2119"/>
      <c r="AZ4" s="2115"/>
      <c r="BA4" s="2115"/>
      <c r="BB4" s="2128"/>
      <c r="BC4" s="2128"/>
      <c r="BD4" s="2128"/>
    </row>
    <row r="5" spans="1:56" ht="6" customHeight="1" x14ac:dyDescent="0.2">
      <c r="A5" s="2115"/>
      <c r="B5" s="2132"/>
      <c r="C5" s="2132"/>
      <c r="D5" s="2132"/>
      <c r="E5" s="2132"/>
      <c r="F5" s="2132"/>
      <c r="G5" s="2132"/>
      <c r="H5" s="2132"/>
      <c r="I5" s="2132"/>
      <c r="J5" s="2132"/>
      <c r="K5" s="2132"/>
      <c r="L5" s="2132"/>
      <c r="M5" s="2132"/>
      <c r="N5" s="2132"/>
      <c r="O5" s="2132"/>
      <c r="P5" s="2132"/>
      <c r="Q5" s="2132"/>
      <c r="R5" s="2132"/>
      <c r="S5" s="2132"/>
      <c r="T5" s="2132"/>
      <c r="U5" s="2132"/>
      <c r="V5" s="2132"/>
      <c r="W5" s="2132"/>
      <c r="X5" s="2132"/>
      <c r="Y5" s="2132"/>
      <c r="Z5" s="2132"/>
      <c r="AA5" s="2132"/>
      <c r="AB5" s="2132"/>
      <c r="AC5" s="2132"/>
      <c r="AD5" s="2132"/>
      <c r="AE5" s="2132"/>
      <c r="AF5" s="2132"/>
      <c r="AG5" s="2132"/>
      <c r="AH5" s="2132"/>
      <c r="AI5" s="2132"/>
      <c r="AJ5" s="2132"/>
      <c r="AK5" s="2132"/>
      <c r="AL5" s="2132"/>
      <c r="AM5" s="2132"/>
      <c r="AN5" s="2132"/>
      <c r="AO5" s="2132"/>
      <c r="AP5" s="2132"/>
      <c r="AQ5" s="2132"/>
      <c r="AR5" s="2132"/>
      <c r="AS5" s="2132"/>
      <c r="AT5" s="2132"/>
      <c r="AU5" s="2132"/>
      <c r="AV5" s="2132"/>
      <c r="AW5" s="2132"/>
      <c r="AX5" s="2132"/>
      <c r="AY5" s="2133"/>
      <c r="AZ5" s="2133"/>
      <c r="BA5" s="2133"/>
      <c r="BB5" s="2115"/>
      <c r="BC5" s="2132"/>
      <c r="BD5" s="2132"/>
    </row>
    <row r="6" spans="1:56" ht="40.5" customHeight="1" x14ac:dyDescent="0.2">
      <c r="A6" s="2115"/>
      <c r="B6" s="2134" t="s">
        <v>122</v>
      </c>
      <c r="C6" s="2135"/>
      <c r="D6" s="1946" t="s">
        <v>123</v>
      </c>
      <c r="E6" s="1947"/>
      <c r="F6" s="1947"/>
      <c r="G6" s="1947"/>
      <c r="H6" s="1948"/>
      <c r="I6" s="2134" t="s">
        <v>448</v>
      </c>
      <c r="J6" s="2136"/>
      <c r="K6" s="2135"/>
      <c r="L6" s="1946" t="s">
        <v>412</v>
      </c>
      <c r="M6" s="1947"/>
      <c r="N6" s="1947"/>
      <c r="O6" s="1947"/>
      <c r="P6" s="1947"/>
      <c r="Q6" s="1947"/>
      <c r="R6" s="1947"/>
      <c r="S6" s="1947"/>
      <c r="T6" s="1947"/>
      <c r="U6" s="1948"/>
      <c r="V6" s="2134" t="s">
        <v>124</v>
      </c>
      <c r="W6" s="2136"/>
      <c r="X6" s="2136"/>
      <c r="Y6" s="2136"/>
      <c r="Z6" s="2136"/>
      <c r="AA6" s="1910" t="s">
        <v>3159</v>
      </c>
      <c r="AB6" s="1910"/>
      <c r="AC6" s="1910"/>
      <c r="AD6" s="1910"/>
      <c r="AE6" s="1910"/>
      <c r="AF6" s="1910"/>
      <c r="AG6" s="1910"/>
      <c r="AH6" s="1910"/>
      <c r="AI6" s="1910"/>
      <c r="AJ6" s="1910"/>
      <c r="AK6" s="1910"/>
      <c r="AL6" s="1910"/>
      <c r="AM6" s="1910"/>
      <c r="AN6" s="1910"/>
      <c r="AO6" s="1910"/>
      <c r="AP6" s="1910"/>
      <c r="AQ6" s="1910"/>
      <c r="AR6" s="1910"/>
      <c r="AS6" s="1910"/>
      <c r="AT6" s="1910"/>
      <c r="AU6" s="1910"/>
      <c r="AV6" s="1910"/>
      <c r="AW6" s="1910"/>
      <c r="AX6" s="1911"/>
      <c r="AY6" s="2137"/>
      <c r="AZ6" s="2137"/>
      <c r="BA6" s="2137"/>
      <c r="BB6" s="2137"/>
      <c r="BC6" s="2133"/>
      <c r="BD6" s="2137"/>
    </row>
    <row r="7" spans="1:56" ht="6" customHeight="1" x14ac:dyDescent="0.2">
      <c r="A7" s="2115"/>
      <c r="B7" s="2138"/>
      <c r="C7" s="2138"/>
      <c r="D7" s="2138"/>
      <c r="E7" s="2139"/>
      <c r="F7" s="2139"/>
      <c r="G7" s="2139"/>
      <c r="H7" s="2139"/>
      <c r="I7" s="2139"/>
      <c r="J7" s="2139"/>
      <c r="K7" s="2139"/>
      <c r="L7" s="2139"/>
      <c r="M7" s="2139"/>
      <c r="N7" s="2139"/>
      <c r="O7" s="2139"/>
      <c r="P7" s="2139"/>
      <c r="Q7" s="2139"/>
      <c r="R7" s="2139"/>
      <c r="S7" s="2139"/>
      <c r="T7" s="2139"/>
      <c r="U7" s="2139"/>
      <c r="V7" s="2139"/>
      <c r="W7" s="2139"/>
      <c r="X7" s="2139"/>
      <c r="Y7" s="2139"/>
      <c r="Z7" s="2139"/>
      <c r="AA7" s="2139"/>
      <c r="AB7" s="2139"/>
      <c r="AC7" s="2139"/>
      <c r="AD7" s="2139"/>
      <c r="AE7" s="2139"/>
      <c r="AF7" s="2139"/>
      <c r="AG7" s="2139"/>
      <c r="AH7" s="2139"/>
      <c r="AI7" s="2139"/>
      <c r="AJ7" s="2139"/>
      <c r="AK7" s="2139"/>
      <c r="AL7" s="2139"/>
      <c r="AM7" s="2139"/>
      <c r="AN7" s="2139"/>
      <c r="AO7" s="2139"/>
      <c r="AP7" s="2139"/>
      <c r="AQ7" s="2139"/>
      <c r="AR7" s="2139"/>
      <c r="AS7" s="2139"/>
      <c r="AT7" s="2139"/>
      <c r="AU7" s="2139"/>
      <c r="AV7" s="2139"/>
      <c r="AW7" s="2139"/>
      <c r="AX7" s="2139"/>
      <c r="AY7" s="2140"/>
      <c r="AZ7" s="2140"/>
      <c r="BA7" s="2140"/>
      <c r="BB7" s="2140"/>
      <c r="BC7" s="2140"/>
      <c r="BD7" s="2140"/>
    </row>
    <row r="8" spans="1:56" ht="36.75" customHeight="1" x14ac:dyDescent="0.2">
      <c r="A8" s="2141"/>
      <c r="B8" s="2142" t="s">
        <v>457</v>
      </c>
      <c r="C8" s="2143"/>
      <c r="D8" s="2143"/>
      <c r="E8" s="2143"/>
      <c r="F8" s="2143"/>
      <c r="G8" s="2143"/>
      <c r="H8" s="2143"/>
      <c r="I8" s="2143"/>
      <c r="J8" s="2143"/>
      <c r="K8" s="2144"/>
      <c r="L8" s="2145" t="s">
        <v>1146</v>
      </c>
      <c r="M8" s="2146"/>
      <c r="N8" s="2146"/>
      <c r="O8" s="2146"/>
      <c r="P8" s="2146"/>
      <c r="Q8" s="2146"/>
      <c r="R8" s="2147"/>
      <c r="S8" s="2148" t="s">
        <v>1147</v>
      </c>
      <c r="T8" s="2149"/>
      <c r="U8" s="2149"/>
      <c r="V8" s="2149"/>
      <c r="W8" s="2149"/>
      <c r="X8" s="2149"/>
      <c r="Y8" s="2149"/>
      <c r="Z8" s="2149"/>
      <c r="AA8" s="2149"/>
      <c r="AB8" s="2149"/>
      <c r="AC8" s="2149"/>
      <c r="AD8" s="2149"/>
      <c r="AE8" s="2149"/>
      <c r="AF8" s="2149"/>
      <c r="AG8" s="2149"/>
      <c r="AH8" s="2149"/>
      <c r="AI8" s="2149"/>
      <c r="AJ8" s="2149"/>
      <c r="AK8" s="2149"/>
      <c r="AL8" s="2149"/>
      <c r="AM8" s="2149"/>
      <c r="AN8" s="2149"/>
      <c r="AO8" s="2149"/>
      <c r="AP8" s="2149"/>
      <c r="AQ8" s="2149"/>
      <c r="AR8" s="2149"/>
      <c r="AS8" s="2149"/>
      <c r="AT8" s="2149"/>
      <c r="AU8" s="2149"/>
      <c r="AV8" s="2149"/>
      <c r="AW8" s="2149"/>
      <c r="AX8" s="2150"/>
      <c r="AY8" s="2151" t="s">
        <v>1148</v>
      </c>
      <c r="AZ8" s="2151"/>
      <c r="BA8" s="2151"/>
      <c r="BB8" s="2151"/>
      <c r="BC8" s="2151"/>
      <c r="BD8" s="2151"/>
    </row>
    <row r="9" spans="1:56" ht="69" customHeight="1" x14ac:dyDescent="0.2">
      <c r="A9" s="2141"/>
      <c r="B9" s="2152" t="s">
        <v>126</v>
      </c>
      <c r="C9" s="2153"/>
      <c r="D9" s="2154"/>
      <c r="E9" s="2155" t="s">
        <v>451</v>
      </c>
      <c r="F9" s="2152" t="s">
        <v>1149</v>
      </c>
      <c r="G9" s="2153"/>
      <c r="H9" s="2154"/>
      <c r="I9" s="2152" t="s">
        <v>465</v>
      </c>
      <c r="J9" s="2153"/>
      <c r="K9" s="2154"/>
      <c r="L9" s="2155" t="s">
        <v>1150</v>
      </c>
      <c r="M9" s="2155" t="s">
        <v>1153</v>
      </c>
      <c r="N9" s="2156"/>
      <c r="O9" s="2157" t="s">
        <v>1151</v>
      </c>
      <c r="P9" s="2157" t="s">
        <v>1152</v>
      </c>
      <c r="Q9" s="2157" t="s">
        <v>1154</v>
      </c>
      <c r="R9" s="2155" t="s">
        <v>1155</v>
      </c>
      <c r="S9" s="2152" t="s">
        <v>1156</v>
      </c>
      <c r="T9" s="2153"/>
      <c r="U9" s="2154"/>
      <c r="V9" s="2155" t="s">
        <v>1157</v>
      </c>
      <c r="W9" s="2155" t="s">
        <v>1158</v>
      </c>
      <c r="X9" s="2155" t="s">
        <v>1159</v>
      </c>
      <c r="Y9" s="2158" t="s">
        <v>1160</v>
      </c>
      <c r="Z9" s="2158" t="s">
        <v>1162</v>
      </c>
      <c r="AA9" s="2158" t="s">
        <v>1164</v>
      </c>
      <c r="AB9" s="2158" t="s">
        <v>1166</v>
      </c>
      <c r="AC9" s="2158" t="s">
        <v>1168</v>
      </c>
      <c r="AD9" s="2158" t="s">
        <v>1170</v>
      </c>
      <c r="AE9" s="2158" t="s">
        <v>129</v>
      </c>
      <c r="AF9" s="2159"/>
      <c r="AG9" s="2160" t="s">
        <v>1161</v>
      </c>
      <c r="AH9" s="2160" t="s">
        <v>1163</v>
      </c>
      <c r="AI9" s="2160" t="s">
        <v>1165</v>
      </c>
      <c r="AJ9" s="2160" t="s">
        <v>1167</v>
      </c>
      <c r="AK9" s="2160" t="s">
        <v>1169</v>
      </c>
      <c r="AL9" s="2160" t="s">
        <v>1171</v>
      </c>
      <c r="AM9" s="2160" t="s">
        <v>1172</v>
      </c>
      <c r="AN9" s="2160" t="s">
        <v>1173</v>
      </c>
      <c r="AO9" s="2160" t="s">
        <v>1174</v>
      </c>
      <c r="AP9" s="2155" t="s">
        <v>1175</v>
      </c>
      <c r="AQ9" s="2157" t="s">
        <v>1176</v>
      </c>
      <c r="AR9" s="2155" t="s">
        <v>1150</v>
      </c>
      <c r="AS9" s="2157" t="s">
        <v>1177</v>
      </c>
      <c r="AT9" s="2155" t="s">
        <v>1153</v>
      </c>
      <c r="AU9" s="2155" t="s">
        <v>1178</v>
      </c>
      <c r="AV9" s="2155" t="s">
        <v>1179</v>
      </c>
      <c r="AW9" s="2161" t="s">
        <v>1180</v>
      </c>
      <c r="AX9" s="2161" t="s">
        <v>1181</v>
      </c>
      <c r="AY9" s="2162" t="s">
        <v>1182</v>
      </c>
      <c r="AZ9" s="2151" t="s">
        <v>1183</v>
      </c>
      <c r="BA9" s="2151"/>
      <c r="BB9" s="2151"/>
      <c r="BC9" s="2162" t="s">
        <v>127</v>
      </c>
      <c r="BD9" s="2163" t="s">
        <v>128</v>
      </c>
    </row>
    <row r="10" spans="1:56" ht="330.75" customHeight="1" x14ac:dyDescent="0.2">
      <c r="A10" s="2133"/>
      <c r="B10" s="2164" t="s">
        <v>3160</v>
      </c>
      <c r="C10" s="2165"/>
      <c r="D10" s="2166"/>
      <c r="E10" s="2167" t="s">
        <v>1064</v>
      </c>
      <c r="F10" s="2168" t="s">
        <v>2920</v>
      </c>
      <c r="G10" s="2169"/>
      <c r="H10" s="2170"/>
      <c r="I10" s="2168" t="s">
        <v>3161</v>
      </c>
      <c r="J10" s="2169"/>
      <c r="K10" s="2170"/>
      <c r="L10" s="2167" t="s">
        <v>1204</v>
      </c>
      <c r="M10" s="2171" t="s">
        <v>1186</v>
      </c>
      <c r="N10" s="2172"/>
      <c r="O10" s="2173">
        <f>VLOOKUP(L10,[43]Listas!$M$69:$N$73,2,0)</f>
        <v>1</v>
      </c>
      <c r="P10" s="2173"/>
      <c r="Q10" s="2173">
        <f>HLOOKUP(M10,[43]Listas!$O$67:$Q$68,2,0)</f>
        <v>10</v>
      </c>
      <c r="R10" s="2160" t="str">
        <f>INDEX([43]Listas!$O$69:$Q$73,MATCH(L10,[43]Listas!$M$69:$M$73,0),MATCH(M10,[43]Listas!$O$67:$Q$67,0))</f>
        <v>10
BAJA</v>
      </c>
      <c r="S10" s="2164" t="s">
        <v>2863</v>
      </c>
      <c r="T10" s="2165"/>
      <c r="U10" s="2166"/>
      <c r="V10" s="2174" t="s">
        <v>132</v>
      </c>
      <c r="W10" s="2174" t="s">
        <v>83</v>
      </c>
      <c r="X10" s="2174" t="s">
        <v>83</v>
      </c>
      <c r="Y10" s="2174" t="s">
        <v>132</v>
      </c>
      <c r="Z10" s="2174" t="s">
        <v>132</v>
      </c>
      <c r="AA10" s="2174" t="s">
        <v>83</v>
      </c>
      <c r="AB10" s="2174" t="s">
        <v>132</v>
      </c>
      <c r="AC10" s="2174" t="s">
        <v>132</v>
      </c>
      <c r="AD10" s="2174" t="s">
        <v>132</v>
      </c>
      <c r="AE10" s="2174" t="s">
        <v>132</v>
      </c>
      <c r="AF10" s="2175"/>
      <c r="AG10" s="2173">
        <f t="shared" ref="AG10:AG16" si="0">IF(Y10="SI",15,0)</f>
        <v>15</v>
      </c>
      <c r="AH10" s="2173">
        <f t="shared" ref="AH10:AH16" si="1">IF(Z10="SI",5,0)</f>
        <v>5</v>
      </c>
      <c r="AI10" s="2173">
        <f t="shared" ref="AI10:AI16" si="2">IF(AA10="SI",15,0)</f>
        <v>0</v>
      </c>
      <c r="AJ10" s="2173">
        <f t="shared" ref="AJ10:AJ16" si="3">IF(AB10="SI",10,0)</f>
        <v>10</v>
      </c>
      <c r="AK10" s="2173">
        <f t="shared" ref="AK10:AK16" si="4">IF(AC10="SI",15,0)</f>
        <v>15</v>
      </c>
      <c r="AL10" s="2173">
        <f t="shared" ref="AL10:AL16" si="5">IF(AD10="SI",10,0)</f>
        <v>10</v>
      </c>
      <c r="AM10" s="2173">
        <f t="shared" ref="AM10:AM16" si="6">IF(AE10="SI",30,0)</f>
        <v>30</v>
      </c>
      <c r="AN10" s="2173">
        <f t="shared" ref="AN10:AN16" si="7">SUM(AG10+AH10+AI10+AJ10+AK10+AL10+AM10)</f>
        <v>85</v>
      </c>
      <c r="AO10" s="2173">
        <f t="shared" ref="AO10:AO16" si="8">IF(AN10&lt;=50,0,IF(AN10&gt;=76,2,1))</f>
        <v>2</v>
      </c>
      <c r="AP10" s="2160" t="str">
        <f t="shared" ref="AP10:AP16" si="9">CONCATENATE(AN10,"- disminuye ",AO10)</f>
        <v>85- disminuye 2</v>
      </c>
      <c r="AQ10" s="2173">
        <f t="shared" ref="AQ10:AQ16" si="10">IF(V10="SI",O10-AO10,O10)</f>
        <v>-1</v>
      </c>
      <c r="AR10" s="2160" t="str">
        <f>IF(AQ10&lt;=1,"Rara vez",VLOOKUP(AQ10,[43]Listas!$L$69:$M$73,2,0))</f>
        <v>Rara vez</v>
      </c>
      <c r="AS10" s="2173">
        <f t="shared" ref="AS10:AS16" si="11">IF(W10="SI",Q10-AO10,Q10)</f>
        <v>10</v>
      </c>
      <c r="AT10" s="2160" t="str">
        <f t="shared" ref="AT10:AT16" si="12">IF(AS10&lt;=9,"Moderado",IF(AS10=20,"Catastrófico",IF(AS10=18,"Moderado","Mayor")))</f>
        <v>Mayor</v>
      </c>
      <c r="AU10" s="2160" t="str">
        <f>INDEX([43]Listas!$O$69:$Q$73,MATCH(AR10,[43]Listas!$M$69:$M$73,0),MATCH(AT10,[43]Listas!$O$67:$Q$67,0))</f>
        <v>10
BAJA</v>
      </c>
      <c r="AV10" s="2167" t="s">
        <v>1188</v>
      </c>
      <c r="AW10" s="522" t="s">
        <v>2921</v>
      </c>
      <c r="AX10" s="522" t="s">
        <v>3162</v>
      </c>
      <c r="AY10" s="2167" t="s">
        <v>1315</v>
      </c>
      <c r="AZ10" s="2176" t="s">
        <v>3163</v>
      </c>
      <c r="BA10" s="2177"/>
      <c r="BB10" s="2178"/>
      <c r="BC10" s="2179" t="s">
        <v>3164</v>
      </c>
      <c r="BD10" s="523" t="s">
        <v>3165</v>
      </c>
    </row>
    <row r="11" spans="1:56" ht="363.75" customHeight="1" x14ac:dyDescent="0.2">
      <c r="A11" s="2133"/>
      <c r="B11" s="2164" t="s">
        <v>3166</v>
      </c>
      <c r="C11" s="2165"/>
      <c r="D11" s="2166"/>
      <c r="E11" s="2167" t="s">
        <v>1065</v>
      </c>
      <c r="F11" s="2164" t="s">
        <v>3167</v>
      </c>
      <c r="G11" s="2165"/>
      <c r="H11" s="2166"/>
      <c r="I11" s="2164" t="s">
        <v>3168</v>
      </c>
      <c r="J11" s="2165"/>
      <c r="K11" s="2166"/>
      <c r="L11" s="2167" t="s">
        <v>1204</v>
      </c>
      <c r="M11" s="2171" t="s">
        <v>1186</v>
      </c>
      <c r="N11" s="2172"/>
      <c r="O11" s="2173">
        <f>VLOOKUP(L11,[43]Listas!$M$69:$N$73,2,0)</f>
        <v>1</v>
      </c>
      <c r="P11" s="2173"/>
      <c r="Q11" s="2173">
        <f>HLOOKUP(M11,[43]Listas!$O$67:$Q$68,2,0)</f>
        <v>10</v>
      </c>
      <c r="R11" s="2160" t="str">
        <f>INDEX([43]Listas!$O$69:$Q$73,MATCH(L11,[43]Listas!$M$69:$M$73,0),MATCH(M11,[43]Listas!$O$67:$Q$67,0))</f>
        <v>10
BAJA</v>
      </c>
      <c r="S11" s="2180" t="s">
        <v>3169</v>
      </c>
      <c r="T11" s="2181"/>
      <c r="U11" s="2182"/>
      <c r="V11" s="2174" t="s">
        <v>132</v>
      </c>
      <c r="W11" s="2174" t="s">
        <v>83</v>
      </c>
      <c r="X11" s="2174" t="s">
        <v>83</v>
      </c>
      <c r="Y11" s="2174" t="s">
        <v>132</v>
      </c>
      <c r="Z11" s="2174" t="s">
        <v>132</v>
      </c>
      <c r="AA11" s="2174" t="s">
        <v>83</v>
      </c>
      <c r="AB11" s="2174" t="s">
        <v>132</v>
      </c>
      <c r="AC11" s="2174" t="s">
        <v>132</v>
      </c>
      <c r="AD11" s="2174" t="s">
        <v>132</v>
      </c>
      <c r="AE11" s="2174" t="s">
        <v>132</v>
      </c>
      <c r="AF11" s="2175"/>
      <c r="AG11" s="2173">
        <f t="shared" si="0"/>
        <v>15</v>
      </c>
      <c r="AH11" s="2173">
        <f t="shared" si="1"/>
        <v>5</v>
      </c>
      <c r="AI11" s="2173">
        <f t="shared" si="2"/>
        <v>0</v>
      </c>
      <c r="AJ11" s="2173">
        <f t="shared" si="3"/>
        <v>10</v>
      </c>
      <c r="AK11" s="2173">
        <f t="shared" si="4"/>
        <v>15</v>
      </c>
      <c r="AL11" s="2173">
        <f t="shared" si="5"/>
        <v>10</v>
      </c>
      <c r="AM11" s="2173">
        <f t="shared" si="6"/>
        <v>30</v>
      </c>
      <c r="AN11" s="2173">
        <f t="shared" si="7"/>
        <v>85</v>
      </c>
      <c r="AO11" s="2173">
        <f t="shared" si="8"/>
        <v>2</v>
      </c>
      <c r="AP11" s="2160" t="str">
        <f t="shared" si="9"/>
        <v>85- disminuye 2</v>
      </c>
      <c r="AQ11" s="2173">
        <f t="shared" si="10"/>
        <v>-1</v>
      </c>
      <c r="AR11" s="2160" t="str">
        <f>IF(AQ11&lt;=1,"Rara vez",VLOOKUP(AQ11,[43]Listas!$L$69:$M$73,2,0))</f>
        <v>Rara vez</v>
      </c>
      <c r="AS11" s="2173">
        <f t="shared" si="11"/>
        <v>10</v>
      </c>
      <c r="AT11" s="2160" t="str">
        <f t="shared" si="12"/>
        <v>Mayor</v>
      </c>
      <c r="AU11" s="2160" t="str">
        <f>INDEX([43]Listas!$O$69:$Q$73,MATCH(AR11,[43]Listas!$M$69:$M$73,0),MATCH(AT11,[43]Listas!$O$67:$Q$67,0))</f>
        <v>10
BAJA</v>
      </c>
      <c r="AV11" s="2167" t="s">
        <v>1188</v>
      </c>
      <c r="AW11" s="2183" t="s">
        <v>1429</v>
      </c>
      <c r="AX11" s="2183" t="s">
        <v>3170</v>
      </c>
      <c r="AY11" s="2167" t="s">
        <v>1315</v>
      </c>
      <c r="AZ11" s="2176" t="s">
        <v>3171</v>
      </c>
      <c r="BA11" s="2177"/>
      <c r="BB11" s="2178"/>
      <c r="BC11" s="2179" t="s">
        <v>1428</v>
      </c>
      <c r="BD11" s="523" t="s">
        <v>3172</v>
      </c>
    </row>
    <row r="12" spans="1:56" ht="409.5" hidden="1" customHeight="1" x14ac:dyDescent="0.2">
      <c r="A12" s="2133"/>
      <c r="B12" s="2184"/>
      <c r="C12" s="2184"/>
      <c r="D12" s="2184"/>
      <c r="E12" s="2185"/>
      <c r="F12" s="2186"/>
      <c r="G12" s="2186"/>
      <c r="H12" s="2186"/>
      <c r="I12" s="2187"/>
      <c r="J12" s="2187"/>
      <c r="K12" s="2187"/>
      <c r="L12" s="2167"/>
      <c r="M12" s="2171"/>
      <c r="N12" s="2172"/>
      <c r="O12" s="2173" t="e">
        <f>VLOOKUP(L12,[43]Listas!$M$69:$N$73,2,0)</f>
        <v>#N/A</v>
      </c>
      <c r="P12" s="2173"/>
      <c r="Q12" s="2173" t="e">
        <f>HLOOKUP(M12,[43]Listas!$O$67:$Q$68,2,0)</f>
        <v>#N/A</v>
      </c>
      <c r="R12" s="2160" t="e">
        <f>INDEX([43]Listas!$O$69:$Q$73,MATCH(L12,[43]Listas!$M$69:$M$73,0),MATCH(M12,[43]Listas!$O$67:$Q$67,0))</f>
        <v>#N/A</v>
      </c>
      <c r="S12" s="2188"/>
      <c r="T12" s="2188"/>
      <c r="U12" s="2188"/>
      <c r="V12" s="2174"/>
      <c r="W12" s="2174"/>
      <c r="X12" s="2174"/>
      <c r="Y12" s="2174"/>
      <c r="Z12" s="2174"/>
      <c r="AA12" s="2174"/>
      <c r="AB12" s="2174"/>
      <c r="AC12" s="2174"/>
      <c r="AD12" s="2174"/>
      <c r="AE12" s="2174"/>
      <c r="AF12" s="2175"/>
      <c r="AG12" s="2173">
        <f t="shared" si="0"/>
        <v>0</v>
      </c>
      <c r="AH12" s="2173">
        <f t="shared" si="1"/>
        <v>0</v>
      </c>
      <c r="AI12" s="2173">
        <f t="shared" si="2"/>
        <v>0</v>
      </c>
      <c r="AJ12" s="2173">
        <f t="shared" si="3"/>
        <v>0</v>
      </c>
      <c r="AK12" s="2173">
        <f t="shared" si="4"/>
        <v>0</v>
      </c>
      <c r="AL12" s="2173">
        <f t="shared" si="5"/>
        <v>0</v>
      </c>
      <c r="AM12" s="2173">
        <f t="shared" si="6"/>
        <v>0</v>
      </c>
      <c r="AN12" s="2173">
        <f t="shared" si="7"/>
        <v>0</v>
      </c>
      <c r="AO12" s="2173">
        <f t="shared" si="8"/>
        <v>0</v>
      </c>
      <c r="AP12" s="2160" t="str">
        <f t="shared" si="9"/>
        <v>0- disminuye 0</v>
      </c>
      <c r="AQ12" s="2173" t="e">
        <f t="shared" si="10"/>
        <v>#N/A</v>
      </c>
      <c r="AR12" s="2160" t="e">
        <f>IF(AQ12&lt;=1,"Rara vez",VLOOKUP(AQ12,[43]Listas!$L$69:$M$73,2,0))</f>
        <v>#N/A</v>
      </c>
      <c r="AS12" s="2173" t="e">
        <f t="shared" si="11"/>
        <v>#N/A</v>
      </c>
      <c r="AT12" s="2160" t="e">
        <f t="shared" si="12"/>
        <v>#N/A</v>
      </c>
      <c r="AU12" s="2160" t="e">
        <f>INDEX([43]Listas!$O$69:$Q$73,MATCH(AR12,[43]Listas!$M$69:$M$73,0),MATCH(AT12,[43]Listas!$O$67:$Q$67,0))</f>
        <v>#N/A</v>
      </c>
      <c r="AV12" s="2167"/>
      <c r="AW12" s="2189"/>
      <c r="AX12" s="2189"/>
      <c r="AY12" s="2167"/>
      <c r="AZ12" s="2190"/>
      <c r="BA12" s="2190"/>
      <c r="BB12" s="2190"/>
      <c r="BC12" s="2167"/>
      <c r="BD12" s="2191"/>
    </row>
    <row r="13" spans="1:56" ht="290.25" hidden="1" customHeight="1" x14ac:dyDescent="0.2">
      <c r="A13" s="2133"/>
      <c r="B13" s="2184"/>
      <c r="C13" s="2184"/>
      <c r="D13" s="2184"/>
      <c r="E13" s="2192"/>
      <c r="F13" s="2186"/>
      <c r="G13" s="2186"/>
      <c r="H13" s="2186"/>
      <c r="I13" s="2187"/>
      <c r="J13" s="2187"/>
      <c r="K13" s="2187"/>
      <c r="L13" s="2167"/>
      <c r="M13" s="2171"/>
      <c r="N13" s="2172"/>
      <c r="O13" s="2173" t="e">
        <f>VLOOKUP(L13,[43]Listas!$M$69:$N$73,2,0)</f>
        <v>#N/A</v>
      </c>
      <c r="P13" s="2173"/>
      <c r="Q13" s="2173" t="e">
        <f>HLOOKUP(M13,[43]Listas!$O$67:$Q$68,2,0)</f>
        <v>#N/A</v>
      </c>
      <c r="R13" s="2160" t="e">
        <f>INDEX([43]Listas!$O$69:$Q$73,MATCH(L13,[43]Listas!$M$69:$M$73,0),MATCH(M13,[43]Listas!$O$67:$Q$67,0))</f>
        <v>#N/A</v>
      </c>
      <c r="S13" s="2193"/>
      <c r="T13" s="2193"/>
      <c r="U13" s="2193"/>
      <c r="V13" s="2174"/>
      <c r="W13" s="2174"/>
      <c r="X13" s="2174"/>
      <c r="Y13" s="2174"/>
      <c r="Z13" s="2174"/>
      <c r="AA13" s="2174"/>
      <c r="AB13" s="2174"/>
      <c r="AC13" s="2174"/>
      <c r="AD13" s="2174"/>
      <c r="AE13" s="2174"/>
      <c r="AF13" s="2175"/>
      <c r="AG13" s="2173">
        <f t="shared" si="0"/>
        <v>0</v>
      </c>
      <c r="AH13" s="2173">
        <f t="shared" si="1"/>
        <v>0</v>
      </c>
      <c r="AI13" s="2173">
        <f t="shared" si="2"/>
        <v>0</v>
      </c>
      <c r="AJ13" s="2173">
        <f t="shared" si="3"/>
        <v>0</v>
      </c>
      <c r="AK13" s="2173">
        <f t="shared" si="4"/>
        <v>0</v>
      </c>
      <c r="AL13" s="2173">
        <f t="shared" si="5"/>
        <v>0</v>
      </c>
      <c r="AM13" s="2173">
        <f t="shared" si="6"/>
        <v>0</v>
      </c>
      <c r="AN13" s="2173">
        <f t="shared" si="7"/>
        <v>0</v>
      </c>
      <c r="AO13" s="2173">
        <f t="shared" si="8"/>
        <v>0</v>
      </c>
      <c r="AP13" s="2160" t="str">
        <f t="shared" si="9"/>
        <v>0- disminuye 0</v>
      </c>
      <c r="AQ13" s="2173" t="e">
        <f t="shared" si="10"/>
        <v>#N/A</v>
      </c>
      <c r="AR13" s="2160" t="e">
        <f>IF(AQ13&lt;=1,"Rara vez",VLOOKUP(AQ13,[43]Listas!$L$69:$M$73,2,0))</f>
        <v>#N/A</v>
      </c>
      <c r="AS13" s="2173" t="e">
        <f t="shared" si="11"/>
        <v>#N/A</v>
      </c>
      <c r="AT13" s="2160" t="e">
        <f t="shared" si="12"/>
        <v>#N/A</v>
      </c>
      <c r="AU13" s="2160" t="e">
        <f>INDEX([43]Listas!$O$69:$Q$73,MATCH(AR13,[43]Listas!$M$69:$M$73,0),MATCH(AT13,[43]Listas!$O$67:$Q$67,0))</f>
        <v>#N/A</v>
      </c>
      <c r="AV13" s="2167"/>
      <c r="AW13" s="2194"/>
      <c r="AX13" s="2194"/>
      <c r="AY13" s="2167"/>
      <c r="AZ13" s="2190"/>
      <c r="BA13" s="2190"/>
      <c r="BB13" s="2190"/>
      <c r="BC13" s="2179"/>
      <c r="BD13" s="2195"/>
    </row>
    <row r="14" spans="1:56" ht="267.75" hidden="1" customHeight="1" x14ac:dyDescent="0.2">
      <c r="A14" s="2133"/>
      <c r="B14" s="2184"/>
      <c r="C14" s="2184"/>
      <c r="D14" s="2184"/>
      <c r="E14" s="2192"/>
      <c r="F14" s="2186"/>
      <c r="G14" s="2186"/>
      <c r="H14" s="2186"/>
      <c r="I14" s="2187"/>
      <c r="J14" s="2187"/>
      <c r="K14" s="2187"/>
      <c r="L14" s="2167"/>
      <c r="M14" s="2171"/>
      <c r="N14" s="2172"/>
      <c r="O14" s="2173" t="e">
        <f>VLOOKUP(L14,[43]Listas!$M$69:$N$73,2,0)</f>
        <v>#N/A</v>
      </c>
      <c r="P14" s="2173"/>
      <c r="Q14" s="2173" t="e">
        <f>HLOOKUP(M14,[43]Listas!$O$67:$Q$68,2,0)</f>
        <v>#N/A</v>
      </c>
      <c r="R14" s="2160" t="e">
        <f>INDEX([43]Listas!$O$69:$Q$73,MATCH(L14,[43]Listas!$M$69:$M$73,0),MATCH(M14,[43]Listas!$O$67:$Q$67,0))</f>
        <v>#N/A</v>
      </c>
      <c r="S14" s="2193"/>
      <c r="T14" s="2193"/>
      <c r="U14" s="2193"/>
      <c r="V14" s="2174"/>
      <c r="W14" s="2174"/>
      <c r="X14" s="2174"/>
      <c r="Y14" s="2174"/>
      <c r="Z14" s="2174"/>
      <c r="AA14" s="2174"/>
      <c r="AB14" s="2174"/>
      <c r="AC14" s="2174"/>
      <c r="AD14" s="2174"/>
      <c r="AE14" s="2174"/>
      <c r="AF14" s="2175"/>
      <c r="AG14" s="2173">
        <f t="shared" si="0"/>
        <v>0</v>
      </c>
      <c r="AH14" s="2173">
        <f t="shared" si="1"/>
        <v>0</v>
      </c>
      <c r="AI14" s="2173">
        <f t="shared" si="2"/>
        <v>0</v>
      </c>
      <c r="AJ14" s="2173">
        <f t="shared" si="3"/>
        <v>0</v>
      </c>
      <c r="AK14" s="2173">
        <f t="shared" si="4"/>
        <v>0</v>
      </c>
      <c r="AL14" s="2173">
        <f t="shared" si="5"/>
        <v>0</v>
      </c>
      <c r="AM14" s="2173">
        <f t="shared" si="6"/>
        <v>0</v>
      </c>
      <c r="AN14" s="2173">
        <f t="shared" si="7"/>
        <v>0</v>
      </c>
      <c r="AO14" s="2173">
        <f t="shared" si="8"/>
        <v>0</v>
      </c>
      <c r="AP14" s="2160" t="str">
        <f t="shared" si="9"/>
        <v>0- disminuye 0</v>
      </c>
      <c r="AQ14" s="2173" t="e">
        <f t="shared" si="10"/>
        <v>#N/A</v>
      </c>
      <c r="AR14" s="2160" t="e">
        <f>IF(AQ14&lt;=1,"Rara vez",VLOOKUP(AQ14,[43]Listas!$L$69:$M$73,2,0))</f>
        <v>#N/A</v>
      </c>
      <c r="AS14" s="2173" t="e">
        <f t="shared" si="11"/>
        <v>#N/A</v>
      </c>
      <c r="AT14" s="2160" t="e">
        <f t="shared" si="12"/>
        <v>#N/A</v>
      </c>
      <c r="AU14" s="2160" t="e">
        <f>INDEX([43]Listas!$O$69:$Q$73,MATCH(AR14,[43]Listas!$M$69:$M$73,0),MATCH(AT14,[43]Listas!$O$67:$Q$67,0))</f>
        <v>#N/A</v>
      </c>
      <c r="AV14" s="2167"/>
      <c r="AW14" s="2194"/>
      <c r="AX14" s="2194"/>
      <c r="AY14" s="2167"/>
      <c r="AZ14" s="2190"/>
      <c r="BA14" s="2190"/>
      <c r="BB14" s="2190"/>
      <c r="BC14" s="2179"/>
      <c r="BD14" s="2191"/>
    </row>
    <row r="15" spans="1:56" ht="240.75" hidden="1" customHeight="1" x14ac:dyDescent="0.2">
      <c r="A15" s="2133"/>
      <c r="B15" s="2184"/>
      <c r="C15" s="2184"/>
      <c r="D15" s="2184"/>
      <c r="E15" s="2185"/>
      <c r="F15" s="2186"/>
      <c r="G15" s="2186"/>
      <c r="H15" s="2186"/>
      <c r="I15" s="2187"/>
      <c r="J15" s="2187"/>
      <c r="K15" s="2187"/>
      <c r="L15" s="2167"/>
      <c r="M15" s="2171"/>
      <c r="N15" s="2172"/>
      <c r="O15" s="2173" t="e">
        <f>VLOOKUP(L15,[43]Listas!$M$69:$N$73,2,0)</f>
        <v>#N/A</v>
      </c>
      <c r="P15" s="2173"/>
      <c r="Q15" s="2173" t="e">
        <f>HLOOKUP(M15,[43]Listas!$O$67:$Q$68,2,0)</f>
        <v>#N/A</v>
      </c>
      <c r="R15" s="2160" t="e">
        <f>INDEX([43]Listas!$O$69:$Q$73,MATCH(L15,[43]Listas!$M$69:$M$73,0),MATCH(M15,[43]Listas!$O$67:$Q$67,0))</f>
        <v>#N/A</v>
      </c>
      <c r="S15" s="2193"/>
      <c r="T15" s="2193"/>
      <c r="U15" s="2193"/>
      <c r="V15" s="2174"/>
      <c r="W15" s="2174"/>
      <c r="X15" s="2174"/>
      <c r="Y15" s="2174"/>
      <c r="Z15" s="2174"/>
      <c r="AA15" s="2174"/>
      <c r="AB15" s="2174"/>
      <c r="AC15" s="2174"/>
      <c r="AD15" s="2174"/>
      <c r="AE15" s="2174"/>
      <c r="AF15" s="2175"/>
      <c r="AG15" s="2173">
        <f t="shared" si="0"/>
        <v>0</v>
      </c>
      <c r="AH15" s="2173">
        <f t="shared" si="1"/>
        <v>0</v>
      </c>
      <c r="AI15" s="2173">
        <f t="shared" si="2"/>
        <v>0</v>
      </c>
      <c r="AJ15" s="2173">
        <f t="shared" si="3"/>
        <v>0</v>
      </c>
      <c r="AK15" s="2173">
        <f t="shared" si="4"/>
        <v>0</v>
      </c>
      <c r="AL15" s="2173">
        <f t="shared" si="5"/>
        <v>0</v>
      </c>
      <c r="AM15" s="2173">
        <f t="shared" si="6"/>
        <v>0</v>
      </c>
      <c r="AN15" s="2173">
        <f t="shared" si="7"/>
        <v>0</v>
      </c>
      <c r="AO15" s="2173">
        <f t="shared" si="8"/>
        <v>0</v>
      </c>
      <c r="AP15" s="2160" t="str">
        <f t="shared" si="9"/>
        <v>0- disminuye 0</v>
      </c>
      <c r="AQ15" s="2173" t="e">
        <f t="shared" si="10"/>
        <v>#N/A</v>
      </c>
      <c r="AR15" s="2160" t="e">
        <f>IF(AQ15&lt;=1,"Rara vez",VLOOKUP(AQ15,[43]Listas!$L$69:$M$73,2,0))</f>
        <v>#N/A</v>
      </c>
      <c r="AS15" s="2173" t="e">
        <f t="shared" si="11"/>
        <v>#N/A</v>
      </c>
      <c r="AT15" s="2160" t="e">
        <f t="shared" si="12"/>
        <v>#N/A</v>
      </c>
      <c r="AU15" s="2160" t="e">
        <f>INDEX([43]Listas!$O$69:$Q$73,MATCH(AR15,[43]Listas!$M$69:$M$73,0),MATCH(AT15,[43]Listas!$O$67:$Q$67,0))</f>
        <v>#N/A</v>
      </c>
      <c r="AV15" s="2167"/>
      <c r="AW15" s="2194"/>
      <c r="AX15" s="2194"/>
      <c r="AY15" s="2167"/>
      <c r="AZ15" s="2190"/>
      <c r="BA15" s="2190"/>
      <c r="BB15" s="2190"/>
      <c r="BC15" s="2179"/>
      <c r="BD15" s="2191"/>
    </row>
    <row r="16" spans="1:56" ht="279" hidden="1" customHeight="1" x14ac:dyDescent="0.2">
      <c r="A16" s="2133"/>
      <c r="B16" s="2184"/>
      <c r="C16" s="2184"/>
      <c r="D16" s="2184"/>
      <c r="E16" s="2192"/>
      <c r="F16" s="2186"/>
      <c r="G16" s="2186"/>
      <c r="H16" s="2186"/>
      <c r="I16" s="2187"/>
      <c r="J16" s="2187"/>
      <c r="K16" s="2187"/>
      <c r="L16" s="2167"/>
      <c r="M16" s="2171"/>
      <c r="N16" s="2172"/>
      <c r="O16" s="2173" t="e">
        <f>VLOOKUP(L16,[43]Listas!$M$69:$N$73,2,0)</f>
        <v>#N/A</v>
      </c>
      <c r="P16" s="2173"/>
      <c r="Q16" s="2173" t="e">
        <f>HLOOKUP(M16,[43]Listas!$O$67:$Q$68,2,0)</f>
        <v>#N/A</v>
      </c>
      <c r="R16" s="2160" t="e">
        <f>INDEX([43]Listas!$O$69:$Q$73,MATCH(L16,[43]Listas!$M$69:$M$73,0),MATCH(M16,[43]Listas!$O$67:$Q$67,0))</f>
        <v>#N/A</v>
      </c>
      <c r="S16" s="2193"/>
      <c r="T16" s="2193"/>
      <c r="U16" s="2193"/>
      <c r="V16" s="2174"/>
      <c r="W16" s="2174"/>
      <c r="X16" s="2174"/>
      <c r="Y16" s="2174"/>
      <c r="Z16" s="2174"/>
      <c r="AA16" s="2174"/>
      <c r="AB16" s="2174"/>
      <c r="AC16" s="2174"/>
      <c r="AD16" s="2174"/>
      <c r="AE16" s="2174"/>
      <c r="AF16" s="2175"/>
      <c r="AG16" s="2173">
        <f t="shared" si="0"/>
        <v>0</v>
      </c>
      <c r="AH16" s="2173">
        <f t="shared" si="1"/>
        <v>0</v>
      </c>
      <c r="AI16" s="2173">
        <f t="shared" si="2"/>
        <v>0</v>
      </c>
      <c r="AJ16" s="2173">
        <f t="shared" si="3"/>
        <v>0</v>
      </c>
      <c r="AK16" s="2173">
        <f t="shared" si="4"/>
        <v>0</v>
      </c>
      <c r="AL16" s="2173">
        <f t="shared" si="5"/>
        <v>0</v>
      </c>
      <c r="AM16" s="2173">
        <f t="shared" si="6"/>
        <v>0</v>
      </c>
      <c r="AN16" s="2173">
        <f t="shared" si="7"/>
        <v>0</v>
      </c>
      <c r="AO16" s="2173">
        <f t="shared" si="8"/>
        <v>0</v>
      </c>
      <c r="AP16" s="2160" t="str">
        <f t="shared" si="9"/>
        <v>0- disminuye 0</v>
      </c>
      <c r="AQ16" s="2173" t="e">
        <f t="shared" si="10"/>
        <v>#N/A</v>
      </c>
      <c r="AR16" s="2160" t="e">
        <f>IF(AQ16&lt;=1,"Rara vez",VLOOKUP(AQ16,[43]Listas!$L$69:$M$73,2,0))</f>
        <v>#N/A</v>
      </c>
      <c r="AS16" s="2173" t="e">
        <f t="shared" si="11"/>
        <v>#N/A</v>
      </c>
      <c r="AT16" s="2160" t="e">
        <f t="shared" si="12"/>
        <v>#N/A</v>
      </c>
      <c r="AU16" s="2160" t="e">
        <f>INDEX([43]Listas!$O$69:$Q$73,MATCH(AR16,[43]Listas!$M$69:$M$73,0),MATCH(AT16,[43]Listas!$O$67:$Q$67,0))</f>
        <v>#N/A</v>
      </c>
      <c r="AV16" s="2167"/>
      <c r="AW16" s="2196"/>
      <c r="AX16" s="2196"/>
      <c r="AY16" s="2167"/>
      <c r="AZ16" s="2190"/>
      <c r="BA16" s="2190"/>
      <c r="BB16" s="2190"/>
      <c r="BC16" s="2179"/>
      <c r="BD16" s="2191"/>
    </row>
    <row r="17" spans="1:56" ht="3.75" customHeight="1" x14ac:dyDescent="0.2">
      <c r="A17" s="2115"/>
      <c r="B17" s="2197"/>
      <c r="C17" s="2197"/>
      <c r="D17" s="2197"/>
      <c r="E17" s="2132"/>
      <c r="F17" s="2197"/>
      <c r="G17" s="2197"/>
      <c r="H17" s="2197"/>
      <c r="I17" s="2197"/>
      <c r="J17" s="2197"/>
      <c r="K17" s="2197"/>
      <c r="L17" s="2132"/>
      <c r="M17" s="2132"/>
      <c r="N17" s="2132"/>
      <c r="O17" s="2132"/>
      <c r="P17" s="2132"/>
      <c r="Q17" s="2132"/>
      <c r="R17" s="2132"/>
      <c r="S17" s="2197"/>
      <c r="T17" s="2197"/>
      <c r="U17" s="2197"/>
      <c r="V17" s="2132"/>
      <c r="W17" s="2132"/>
      <c r="X17" s="2132"/>
      <c r="Y17" s="2132"/>
      <c r="Z17" s="2132"/>
      <c r="AA17" s="2132"/>
      <c r="AB17" s="2132"/>
      <c r="AC17" s="2132"/>
      <c r="AD17" s="2132"/>
      <c r="AE17" s="2132"/>
      <c r="AF17" s="2132"/>
      <c r="AG17" s="2132"/>
      <c r="AH17" s="2132"/>
      <c r="AI17" s="2132"/>
      <c r="AJ17" s="2132"/>
      <c r="AK17" s="2132"/>
      <c r="AL17" s="2132"/>
      <c r="AM17" s="2132"/>
      <c r="AN17" s="2132"/>
      <c r="AO17" s="2132"/>
      <c r="AP17" s="2132"/>
      <c r="AQ17" s="2132"/>
      <c r="AR17" s="2132"/>
      <c r="AS17" s="2132"/>
      <c r="AT17" s="2132"/>
      <c r="AU17" s="2132"/>
      <c r="AV17" s="2197"/>
      <c r="AW17" s="2197"/>
      <c r="AX17" s="2197"/>
      <c r="AY17" s="2132"/>
      <c r="AZ17" s="2198"/>
      <c r="BA17" s="2198"/>
      <c r="BB17" s="2198"/>
      <c r="BC17" s="2199"/>
      <c r="BD17" s="2200"/>
    </row>
    <row r="18" spans="1:56" ht="13.5" customHeight="1" x14ac:dyDescent="0.2">
      <c r="A18" s="2137"/>
      <c r="B18" s="2201" t="s">
        <v>1196</v>
      </c>
      <c r="C18" s="2201"/>
      <c r="D18" s="2201"/>
      <c r="E18" s="2201"/>
      <c r="F18" s="2201"/>
      <c r="G18" s="2201"/>
      <c r="H18" s="2201"/>
      <c r="I18" s="2201"/>
      <c r="J18" s="2201"/>
      <c r="K18" s="2201"/>
      <c r="L18" s="2201"/>
      <c r="M18" s="2201"/>
      <c r="N18" s="2201"/>
      <c r="O18" s="2201"/>
      <c r="P18" s="2201"/>
      <c r="Q18" s="2201"/>
      <c r="R18" s="2201"/>
      <c r="S18" s="2201"/>
      <c r="T18" s="2201"/>
      <c r="U18" s="2201"/>
      <c r="V18" s="2202"/>
      <c r="W18" s="2202"/>
      <c r="X18" s="2202"/>
      <c r="Y18" s="2202"/>
      <c r="Z18" s="2202"/>
      <c r="AA18" s="2202"/>
      <c r="AB18" s="2202"/>
      <c r="AC18" s="2202"/>
      <c r="AD18" s="2202"/>
      <c r="AE18" s="2202"/>
      <c r="AF18" s="2202"/>
      <c r="AG18" s="2202"/>
      <c r="AH18" s="2202"/>
      <c r="AI18" s="2202"/>
      <c r="AJ18" s="2202"/>
      <c r="AK18" s="2202"/>
      <c r="AL18" s="2202"/>
      <c r="AM18" s="2202"/>
      <c r="AN18" s="2202"/>
      <c r="AO18" s="2202"/>
      <c r="AP18" s="2202"/>
      <c r="AQ18" s="2202"/>
      <c r="AR18" s="2202"/>
      <c r="AS18" s="2202"/>
      <c r="AT18" s="2202"/>
      <c r="AU18" s="2132"/>
      <c r="AV18" s="2203"/>
      <c r="AW18" s="2203"/>
      <c r="AX18" s="2203"/>
      <c r="AY18" s="2204" t="s">
        <v>3173</v>
      </c>
      <c r="AZ18" s="2205"/>
      <c r="BA18" s="2205"/>
      <c r="BB18" s="2205"/>
      <c r="BC18" s="2205"/>
      <c r="BD18" s="2205"/>
    </row>
    <row r="19" spans="1:56" s="2211" customFormat="1" ht="19.5" customHeight="1" x14ac:dyDescent="0.2">
      <c r="A19" s="2206"/>
      <c r="B19" s="2207" t="s">
        <v>1197</v>
      </c>
      <c r="C19" s="2208"/>
      <c r="D19" s="2208"/>
      <c r="E19" s="2208"/>
      <c r="F19" s="2208"/>
      <c r="G19" s="2208"/>
      <c r="H19" s="2209"/>
      <c r="I19" s="2207" t="s">
        <v>1198</v>
      </c>
      <c r="J19" s="2208"/>
      <c r="K19" s="2208"/>
      <c r="L19" s="2208"/>
      <c r="M19" s="2208"/>
      <c r="N19" s="2208"/>
      <c r="O19" s="2208"/>
      <c r="P19" s="2208"/>
      <c r="Q19" s="2208"/>
      <c r="R19" s="2208"/>
      <c r="S19" s="2208"/>
      <c r="T19" s="2208"/>
      <c r="U19" s="2209"/>
      <c r="V19" s="2207" t="s">
        <v>604</v>
      </c>
      <c r="W19" s="2208"/>
      <c r="X19" s="2208"/>
      <c r="Y19" s="2208"/>
      <c r="Z19" s="2208"/>
      <c r="AA19" s="2208"/>
      <c r="AB19" s="2208"/>
      <c r="AC19" s="2208"/>
      <c r="AD19" s="2208"/>
      <c r="AE19" s="2209"/>
      <c r="AF19" s="2210"/>
      <c r="AG19" s="2210"/>
      <c r="AH19" s="2210"/>
      <c r="AI19" s="2210"/>
      <c r="AJ19" s="2210"/>
      <c r="AK19" s="2210"/>
      <c r="AL19" s="2210"/>
      <c r="AM19" s="2210"/>
      <c r="AN19" s="2210"/>
      <c r="AO19" s="2210"/>
      <c r="AP19" s="2208" t="s">
        <v>605</v>
      </c>
      <c r="AQ19" s="2208"/>
      <c r="AR19" s="2208"/>
      <c r="AS19" s="2208"/>
      <c r="AT19" s="2208"/>
      <c r="AU19" s="2208"/>
      <c r="AV19" s="2208"/>
      <c r="AW19" s="2209"/>
      <c r="AX19" s="2203"/>
      <c r="AY19" s="2205"/>
      <c r="AZ19" s="2205"/>
      <c r="BA19" s="2205"/>
      <c r="BB19" s="2205"/>
      <c r="BC19" s="2205"/>
      <c r="BD19" s="2205"/>
    </row>
    <row r="20" spans="1:56" s="2211" customFormat="1" ht="40.5" customHeight="1" x14ac:dyDescent="0.2">
      <c r="A20" s="105"/>
      <c r="B20" s="2212" t="s">
        <v>3174</v>
      </c>
      <c r="C20" s="2213"/>
      <c r="D20" s="2213"/>
      <c r="E20" s="2213"/>
      <c r="F20" s="2213"/>
      <c r="G20" s="2213"/>
      <c r="H20" s="2214"/>
      <c r="I20" s="2212" t="s">
        <v>2864</v>
      </c>
      <c r="J20" s="2213"/>
      <c r="K20" s="2213"/>
      <c r="L20" s="2213"/>
      <c r="M20" s="2213"/>
      <c r="N20" s="2213"/>
      <c r="O20" s="2213"/>
      <c r="P20" s="2213"/>
      <c r="Q20" s="2213"/>
      <c r="R20" s="2213"/>
      <c r="S20" s="2213"/>
      <c r="T20" s="2213"/>
      <c r="U20" s="2214"/>
      <c r="V20" s="2212" t="s">
        <v>865</v>
      </c>
      <c r="W20" s="2213"/>
      <c r="X20" s="2213"/>
      <c r="Y20" s="2213"/>
      <c r="Z20" s="2213"/>
      <c r="AA20" s="2213"/>
      <c r="AB20" s="2213"/>
      <c r="AC20" s="2213"/>
      <c r="AD20" s="2213"/>
      <c r="AE20" s="2214"/>
      <c r="AF20" s="2215"/>
      <c r="AG20" s="2215"/>
      <c r="AH20" s="2215"/>
      <c r="AI20" s="2215"/>
      <c r="AJ20" s="2215"/>
      <c r="AK20" s="2215"/>
      <c r="AL20" s="2215"/>
      <c r="AM20" s="2215"/>
      <c r="AN20" s="2215"/>
      <c r="AO20" s="2215"/>
      <c r="AP20" s="2213"/>
      <c r="AQ20" s="2213"/>
      <c r="AR20" s="2213"/>
      <c r="AS20" s="2213"/>
      <c r="AT20" s="2213"/>
      <c r="AU20" s="2213"/>
      <c r="AV20" s="2213"/>
      <c r="AW20" s="2214"/>
      <c r="AX20" s="2203"/>
      <c r="AY20" s="2205"/>
      <c r="AZ20" s="2205"/>
      <c r="BA20" s="2205"/>
      <c r="BB20" s="2205"/>
      <c r="BC20" s="2205"/>
      <c r="BD20" s="2205"/>
    </row>
    <row r="21" spans="1:56" s="2211" customFormat="1" ht="42.75" customHeight="1" x14ac:dyDescent="0.2">
      <c r="A21" s="105"/>
      <c r="B21" s="2212" t="s">
        <v>3175</v>
      </c>
      <c r="C21" s="2213"/>
      <c r="D21" s="2213"/>
      <c r="E21" s="2213"/>
      <c r="F21" s="2213"/>
      <c r="G21" s="2213"/>
      <c r="H21" s="2214"/>
      <c r="I21" s="2212" t="s">
        <v>3176</v>
      </c>
      <c r="J21" s="2213"/>
      <c r="K21" s="2213"/>
      <c r="L21" s="2213"/>
      <c r="M21" s="2213"/>
      <c r="N21" s="2213"/>
      <c r="O21" s="2213"/>
      <c r="P21" s="2213"/>
      <c r="Q21" s="2213"/>
      <c r="R21" s="2213"/>
      <c r="S21" s="2213"/>
      <c r="T21" s="2213"/>
      <c r="U21" s="2214"/>
      <c r="V21" s="2212" t="s">
        <v>864</v>
      </c>
      <c r="W21" s="2213"/>
      <c r="X21" s="2213"/>
      <c r="Y21" s="2213"/>
      <c r="Z21" s="2213"/>
      <c r="AA21" s="2213"/>
      <c r="AB21" s="2213"/>
      <c r="AC21" s="2213"/>
      <c r="AD21" s="2215"/>
      <c r="AE21" s="2216"/>
      <c r="AF21" s="2215"/>
      <c r="AG21" s="2215"/>
      <c r="AH21" s="2215"/>
      <c r="AI21" s="2215"/>
      <c r="AJ21" s="2215"/>
      <c r="AK21" s="2215"/>
      <c r="AL21" s="2215"/>
      <c r="AM21" s="2215"/>
      <c r="AN21" s="2215"/>
      <c r="AO21" s="2215"/>
      <c r="AP21" s="2213"/>
      <c r="AQ21" s="2213"/>
      <c r="AR21" s="2213"/>
      <c r="AS21" s="2213"/>
      <c r="AT21" s="2213"/>
      <c r="AU21" s="2213"/>
      <c r="AV21" s="2213"/>
      <c r="AW21" s="2214"/>
      <c r="AX21" s="2203"/>
      <c r="AY21" s="2205"/>
      <c r="AZ21" s="2205"/>
      <c r="BA21" s="2205"/>
      <c r="BB21" s="2205"/>
      <c r="BC21" s="2205"/>
      <c r="BD21" s="2205"/>
    </row>
    <row r="22" spans="1:56" x14ac:dyDescent="0.2">
      <c r="A22" s="2217"/>
      <c r="B22" s="2217"/>
      <c r="C22" s="2217"/>
      <c r="D22" s="2217"/>
      <c r="E22" s="2218"/>
      <c r="F22" s="2217"/>
      <c r="G22" s="2217"/>
      <c r="H22" s="2217"/>
      <c r="I22" s="2217"/>
      <c r="J22" s="2217"/>
      <c r="K22" s="2217"/>
      <c r="L22" s="2219"/>
      <c r="M22" s="2219"/>
      <c r="N22" s="2219"/>
      <c r="O22" s="2219"/>
      <c r="P22" s="2219"/>
      <c r="Q22" s="2219"/>
      <c r="R22" s="2219"/>
      <c r="S22" s="2219"/>
      <c r="T22" s="2219"/>
      <c r="U22" s="2219"/>
      <c r="V22" s="2218"/>
      <c r="W22" s="2218"/>
      <c r="X22" s="2218"/>
      <c r="Y22" s="2218"/>
      <c r="Z22" s="2218"/>
      <c r="AA22" s="2218"/>
      <c r="AB22" s="2218"/>
      <c r="AC22" s="2218"/>
      <c r="AD22" s="2218"/>
      <c r="AE22" s="2218"/>
      <c r="AF22" s="2218"/>
      <c r="AG22" s="2218"/>
      <c r="AH22" s="2218"/>
      <c r="AI22" s="2218"/>
      <c r="AJ22" s="2218"/>
      <c r="AK22" s="2218"/>
      <c r="AL22" s="2218"/>
      <c r="AM22" s="2218"/>
      <c r="AN22" s="2218"/>
      <c r="AO22" s="2218"/>
      <c r="AP22" s="2218"/>
      <c r="AQ22" s="2218"/>
      <c r="AR22" s="2218"/>
      <c r="AS22" s="2218"/>
      <c r="AT22" s="2218"/>
      <c r="AU22" s="2218"/>
      <c r="AV22" s="2219"/>
      <c r="AW22" s="2219"/>
      <c r="AX22" s="2219"/>
      <c r="AY22" s="2218"/>
      <c r="AZ22" s="2217"/>
      <c r="BA22" s="2217"/>
      <c r="BB22" s="2217"/>
      <c r="BC22" s="2218"/>
      <c r="BD22" s="2218"/>
    </row>
    <row r="23" spans="1:56" x14ac:dyDescent="0.2">
      <c r="A23" s="2217"/>
      <c r="B23" s="2217"/>
      <c r="C23" s="2217"/>
      <c r="D23" s="2217"/>
      <c r="E23" s="2218"/>
      <c r="F23" s="2217"/>
      <c r="G23" s="2217"/>
      <c r="H23" s="2217"/>
      <c r="I23" s="2217"/>
      <c r="J23" s="2217"/>
      <c r="K23" s="2217"/>
      <c r="L23" s="2219"/>
      <c r="M23" s="2219"/>
      <c r="N23" s="2219"/>
      <c r="O23" s="2219"/>
      <c r="P23" s="2219"/>
      <c r="Q23" s="2219"/>
      <c r="R23" s="2219"/>
      <c r="S23" s="2219"/>
      <c r="T23" s="2219"/>
      <c r="U23" s="2219"/>
      <c r="V23" s="2218"/>
      <c r="W23" s="2218"/>
      <c r="X23" s="2218"/>
      <c r="Y23" s="2218"/>
      <c r="Z23" s="2218"/>
      <c r="AA23" s="2218"/>
      <c r="AB23" s="2218"/>
      <c r="AC23" s="2218"/>
      <c r="AD23" s="2218"/>
      <c r="AE23" s="2218"/>
      <c r="AF23" s="2218"/>
      <c r="AG23" s="2218"/>
      <c r="AH23" s="2218"/>
      <c r="AI23" s="2218"/>
      <c r="AJ23" s="2218"/>
      <c r="AK23" s="2218"/>
      <c r="AL23" s="2218"/>
      <c r="AM23" s="2218"/>
      <c r="AN23" s="2218"/>
      <c r="AO23" s="2218"/>
      <c r="AP23" s="2218"/>
      <c r="AQ23" s="2218"/>
      <c r="AR23" s="2218"/>
      <c r="AS23" s="2218"/>
      <c r="AT23" s="2218"/>
      <c r="AU23" s="2218"/>
      <c r="AV23" s="2219"/>
      <c r="AW23" s="2219"/>
      <c r="AX23" s="2219"/>
      <c r="AY23" s="2218"/>
      <c r="AZ23" s="2217"/>
      <c r="BA23" s="2217"/>
      <c r="BB23" s="2217"/>
      <c r="BC23" s="2218"/>
      <c r="BD23" s="2218"/>
    </row>
    <row r="24" spans="1:56" x14ac:dyDescent="0.2">
      <c r="A24" s="2217"/>
      <c r="B24" s="2217"/>
      <c r="C24" s="2217"/>
      <c r="D24" s="2217"/>
      <c r="E24" s="2218"/>
      <c r="F24" s="2217"/>
      <c r="G24" s="2217"/>
      <c r="H24" s="2217"/>
      <c r="I24" s="2217"/>
      <c r="J24" s="2217"/>
      <c r="K24" s="2217"/>
      <c r="L24" s="2219"/>
      <c r="M24" s="2219"/>
      <c r="N24" s="2219"/>
      <c r="O24" s="2219"/>
      <c r="P24" s="2219"/>
      <c r="Q24" s="2219"/>
      <c r="R24" s="2219"/>
      <c r="S24" s="2219"/>
      <c r="T24" s="2219"/>
      <c r="U24" s="2219"/>
      <c r="V24" s="2218"/>
      <c r="W24" s="2218"/>
      <c r="X24" s="2218"/>
      <c r="Y24" s="2218"/>
      <c r="Z24" s="2218"/>
      <c r="AA24" s="2218"/>
      <c r="AB24" s="2218"/>
      <c r="AC24" s="2218"/>
      <c r="AD24" s="2218"/>
      <c r="AE24" s="2218"/>
      <c r="AF24" s="2218"/>
      <c r="AG24" s="2218"/>
      <c r="AH24" s="2218"/>
      <c r="AI24" s="2218"/>
      <c r="AJ24" s="2218"/>
      <c r="AK24" s="2218"/>
      <c r="AL24" s="2218"/>
      <c r="AM24" s="2218"/>
      <c r="AN24" s="2218"/>
      <c r="AO24" s="2218"/>
      <c r="AP24" s="2218"/>
      <c r="AQ24" s="2218"/>
      <c r="AR24" s="2218"/>
      <c r="AS24" s="2218"/>
      <c r="AT24" s="2218"/>
      <c r="AU24" s="2218"/>
      <c r="AV24" s="2219"/>
      <c r="AW24" s="2219"/>
      <c r="AX24" s="2219"/>
      <c r="AY24" s="2218"/>
      <c r="AZ24" s="2217"/>
      <c r="BA24" s="2217"/>
      <c r="BB24" s="2217"/>
      <c r="BC24" s="2218"/>
      <c r="BD24" s="2218"/>
    </row>
    <row r="25" spans="1:56" x14ac:dyDescent="0.2">
      <c r="A25" s="2217"/>
      <c r="B25" s="2217"/>
      <c r="C25" s="2217"/>
      <c r="D25" s="2217"/>
      <c r="E25" s="2218"/>
      <c r="F25" s="2217"/>
      <c r="G25" s="2217"/>
      <c r="H25" s="2217"/>
      <c r="I25" s="2217"/>
      <c r="J25" s="2217"/>
      <c r="K25" s="2217"/>
      <c r="L25" s="2219"/>
      <c r="M25" s="2219"/>
      <c r="N25" s="2219"/>
      <c r="O25" s="2219"/>
      <c r="P25" s="2219"/>
      <c r="Q25" s="2219"/>
      <c r="R25" s="2219"/>
      <c r="S25" s="2219"/>
      <c r="T25" s="2219"/>
      <c r="U25" s="2219"/>
      <c r="V25" s="2218"/>
      <c r="W25" s="2218"/>
      <c r="X25" s="2218"/>
      <c r="Y25" s="2218"/>
      <c r="Z25" s="2218"/>
      <c r="AA25" s="2218"/>
      <c r="AB25" s="2218"/>
      <c r="AC25" s="2218"/>
      <c r="AD25" s="2218"/>
      <c r="AE25" s="2218"/>
      <c r="AF25" s="2218"/>
      <c r="AG25" s="2218"/>
      <c r="AH25" s="2218"/>
      <c r="AI25" s="2218"/>
      <c r="AJ25" s="2218"/>
      <c r="AK25" s="2218"/>
      <c r="AL25" s="2218"/>
      <c r="AM25" s="2218"/>
      <c r="AN25" s="2218"/>
      <c r="AO25" s="2218"/>
      <c r="AP25" s="2218"/>
      <c r="AQ25" s="2218"/>
      <c r="AR25" s="2218"/>
      <c r="AS25" s="2218"/>
      <c r="AT25" s="2218"/>
      <c r="AU25" s="2218"/>
      <c r="AV25" s="2219"/>
      <c r="AW25" s="2219"/>
      <c r="AX25" s="2219"/>
      <c r="AY25" s="2218"/>
      <c r="AZ25" s="2217"/>
      <c r="BA25" s="2217"/>
      <c r="BB25" s="2217"/>
      <c r="BC25" s="2218"/>
      <c r="BD25" s="2218"/>
    </row>
    <row r="26" spans="1:56" x14ac:dyDescent="0.2">
      <c r="A26" s="2217"/>
      <c r="B26" s="2217"/>
      <c r="C26" s="2217"/>
      <c r="D26" s="2217"/>
      <c r="E26" s="2218"/>
      <c r="F26" s="2217"/>
      <c r="G26" s="2217"/>
      <c r="H26" s="2217"/>
      <c r="I26" s="2217"/>
      <c r="J26" s="2217"/>
      <c r="K26" s="2217"/>
      <c r="L26" s="2219"/>
      <c r="M26" s="2219"/>
      <c r="N26" s="2219"/>
      <c r="O26" s="2219"/>
      <c r="P26" s="2219"/>
      <c r="Q26" s="2219"/>
      <c r="R26" s="2219"/>
      <c r="S26" s="2219"/>
      <c r="T26" s="2219"/>
      <c r="U26" s="2219"/>
      <c r="V26" s="2218"/>
      <c r="W26" s="2218"/>
      <c r="X26" s="2218"/>
      <c r="Y26" s="2218"/>
      <c r="Z26" s="2218"/>
      <c r="AA26" s="2218"/>
      <c r="AB26" s="2218"/>
      <c r="AC26" s="2218"/>
      <c r="AD26" s="2218"/>
      <c r="AE26" s="2218"/>
      <c r="AF26" s="2218"/>
      <c r="AG26" s="2218"/>
      <c r="AH26" s="2218"/>
      <c r="AI26" s="2218"/>
      <c r="AJ26" s="2218"/>
      <c r="AK26" s="2218"/>
      <c r="AL26" s="2218"/>
      <c r="AM26" s="2218"/>
      <c r="AN26" s="2218"/>
      <c r="AO26" s="2218"/>
      <c r="AP26" s="2218"/>
      <c r="AQ26" s="2218"/>
      <c r="AR26" s="2218"/>
      <c r="AS26" s="2218"/>
      <c r="AT26" s="2218"/>
      <c r="AU26" s="2218"/>
      <c r="AV26" s="2219"/>
      <c r="AW26" s="2219"/>
      <c r="AX26" s="2219"/>
      <c r="AY26" s="2218"/>
      <c r="AZ26" s="2217"/>
      <c r="BA26" s="2217"/>
      <c r="BB26" s="2217"/>
      <c r="BC26" s="2218"/>
      <c r="BD26" s="2218"/>
    </row>
    <row r="27" spans="1:56" x14ac:dyDescent="0.2">
      <c r="A27" s="2217"/>
      <c r="B27" s="2217"/>
      <c r="C27" s="2217"/>
      <c r="D27" s="2217"/>
      <c r="E27" s="2218"/>
      <c r="F27" s="2217"/>
      <c r="G27" s="2217"/>
      <c r="H27" s="2217"/>
      <c r="I27" s="2217"/>
      <c r="J27" s="2217"/>
      <c r="K27" s="2217"/>
      <c r="L27" s="2219"/>
      <c r="M27" s="2219"/>
      <c r="N27" s="2219"/>
      <c r="O27" s="2219"/>
      <c r="P27" s="2219"/>
      <c r="Q27" s="2219"/>
      <c r="R27" s="2219"/>
      <c r="S27" s="2219"/>
      <c r="T27" s="2219"/>
      <c r="U27" s="2219"/>
      <c r="V27" s="2218"/>
      <c r="W27" s="2218"/>
      <c r="X27" s="2218"/>
      <c r="Y27" s="2218"/>
      <c r="Z27" s="2218"/>
      <c r="AA27" s="2218"/>
      <c r="AB27" s="2218"/>
      <c r="AC27" s="2218"/>
      <c r="AD27" s="2218"/>
      <c r="AE27" s="2218"/>
      <c r="AF27" s="2218"/>
      <c r="AG27" s="2218"/>
      <c r="AH27" s="2218"/>
      <c r="AI27" s="2218"/>
      <c r="AJ27" s="2218"/>
      <c r="AK27" s="2218"/>
      <c r="AL27" s="2218"/>
      <c r="AM27" s="2218"/>
      <c r="AN27" s="2218"/>
      <c r="AO27" s="2218"/>
      <c r="AP27" s="2218"/>
      <c r="AQ27" s="2218"/>
      <c r="AR27" s="2218"/>
      <c r="AS27" s="2218"/>
      <c r="AT27" s="2218"/>
      <c r="AU27" s="2218"/>
      <c r="AV27" s="2219"/>
      <c r="AW27" s="2219"/>
      <c r="AX27" s="2219"/>
      <c r="AY27" s="2218"/>
      <c r="AZ27" s="2217"/>
      <c r="BA27" s="2217"/>
      <c r="BB27" s="2217"/>
      <c r="BC27" s="2218"/>
      <c r="BD27" s="2218"/>
    </row>
    <row r="28" spans="1:56" x14ac:dyDescent="0.2">
      <c r="A28" s="2217"/>
      <c r="B28" s="2217"/>
      <c r="C28" s="2217"/>
      <c r="D28" s="2217"/>
      <c r="E28" s="2218"/>
      <c r="F28" s="2217"/>
      <c r="G28" s="2217"/>
      <c r="H28" s="2217"/>
      <c r="I28" s="2217"/>
      <c r="J28" s="2217"/>
      <c r="K28" s="2217"/>
      <c r="L28" s="2219"/>
      <c r="M28" s="2219"/>
      <c r="N28" s="2219"/>
      <c r="O28" s="2219"/>
      <c r="P28" s="2219"/>
      <c r="Q28" s="2219"/>
      <c r="R28" s="2219"/>
      <c r="S28" s="2219"/>
      <c r="T28" s="2219"/>
      <c r="U28" s="2219"/>
      <c r="V28" s="2218"/>
      <c r="W28" s="2218"/>
      <c r="X28" s="2218"/>
      <c r="Y28" s="2218"/>
      <c r="Z28" s="2218"/>
      <c r="AA28" s="2218"/>
      <c r="AB28" s="2218"/>
      <c r="AC28" s="2218"/>
      <c r="AD28" s="2218"/>
      <c r="AE28" s="2218"/>
      <c r="AF28" s="2218"/>
      <c r="AG28" s="2218"/>
      <c r="AH28" s="2218"/>
      <c r="AI28" s="2218"/>
      <c r="AJ28" s="2218"/>
      <c r="AK28" s="2218"/>
      <c r="AL28" s="2218"/>
      <c r="AM28" s="2218"/>
      <c r="AN28" s="2218"/>
      <c r="AO28" s="2218"/>
      <c r="AP28" s="2218"/>
      <c r="AQ28" s="2218"/>
      <c r="AR28" s="2218"/>
      <c r="AS28" s="2218"/>
      <c r="AT28" s="2218"/>
      <c r="AU28" s="2218"/>
      <c r="AV28" s="2219"/>
      <c r="AW28" s="2219"/>
      <c r="AX28" s="2219"/>
      <c r="AY28" s="2218"/>
      <c r="AZ28" s="2217"/>
      <c r="BA28" s="2217"/>
      <c r="BB28" s="2217"/>
      <c r="BC28" s="2218"/>
      <c r="BD28" s="2218"/>
    </row>
    <row r="29" spans="1:56" x14ac:dyDescent="0.2">
      <c r="A29" s="2217"/>
      <c r="B29" s="2217"/>
      <c r="C29" s="2217"/>
      <c r="D29" s="2217"/>
      <c r="E29" s="2218"/>
      <c r="F29" s="2217"/>
      <c r="G29" s="2217"/>
      <c r="H29" s="2217"/>
      <c r="I29" s="2217"/>
      <c r="J29" s="2217"/>
      <c r="K29" s="2217"/>
      <c r="L29" s="2219"/>
      <c r="M29" s="2219"/>
      <c r="N29" s="2219"/>
      <c r="O29" s="2219"/>
      <c r="P29" s="2219"/>
      <c r="Q29" s="2219"/>
      <c r="R29" s="2219"/>
      <c r="S29" s="2219"/>
      <c r="T29" s="2219"/>
      <c r="U29" s="2219"/>
      <c r="V29" s="2218"/>
      <c r="W29" s="2218"/>
      <c r="X29" s="2218"/>
      <c r="Y29" s="2218"/>
      <c r="Z29" s="2218"/>
      <c r="AA29" s="2218"/>
      <c r="AB29" s="2218"/>
      <c r="AC29" s="2218"/>
      <c r="AD29" s="2218"/>
      <c r="AE29" s="2218"/>
      <c r="AF29" s="2218"/>
      <c r="AG29" s="2218"/>
      <c r="AH29" s="2218"/>
      <c r="AI29" s="2218"/>
      <c r="AJ29" s="2218"/>
      <c r="AK29" s="2218"/>
      <c r="AL29" s="2218"/>
      <c r="AM29" s="2218"/>
      <c r="AN29" s="2218"/>
      <c r="AO29" s="2218"/>
      <c r="AP29" s="2218"/>
      <c r="AQ29" s="2218"/>
      <c r="AR29" s="2218"/>
      <c r="AS29" s="2218"/>
      <c r="AT29" s="2218"/>
      <c r="AU29" s="2218"/>
      <c r="AV29" s="2219"/>
      <c r="AW29" s="2219"/>
      <c r="AX29" s="2219"/>
      <c r="AY29" s="2218"/>
      <c r="AZ29" s="2217"/>
      <c r="BA29" s="2217"/>
      <c r="BB29" s="2217"/>
      <c r="BC29" s="2218"/>
      <c r="BD29" s="2218"/>
    </row>
    <row r="30" spans="1:56" x14ac:dyDescent="0.2">
      <c r="A30" s="2217"/>
      <c r="B30" s="2217"/>
      <c r="C30" s="2217"/>
      <c r="D30" s="2217"/>
      <c r="E30" s="2218"/>
      <c r="F30" s="2217"/>
      <c r="G30" s="2217"/>
      <c r="H30" s="2217"/>
      <c r="I30" s="2217"/>
      <c r="J30" s="2217"/>
      <c r="K30" s="2217"/>
      <c r="L30" s="2219"/>
      <c r="M30" s="2219"/>
      <c r="N30" s="2219"/>
      <c r="O30" s="2219"/>
      <c r="P30" s="2219"/>
      <c r="Q30" s="2219"/>
      <c r="R30" s="2219"/>
      <c r="S30" s="2219"/>
      <c r="T30" s="2219"/>
      <c r="U30" s="2219"/>
      <c r="V30" s="2218"/>
      <c r="W30" s="2218"/>
      <c r="X30" s="2218"/>
      <c r="Y30" s="2218"/>
      <c r="Z30" s="2218"/>
      <c r="AA30" s="2218"/>
      <c r="AB30" s="2218"/>
      <c r="AC30" s="2218"/>
      <c r="AD30" s="2218"/>
      <c r="AE30" s="2218"/>
      <c r="AF30" s="2218"/>
      <c r="AG30" s="2218"/>
      <c r="AH30" s="2218"/>
      <c r="AI30" s="2218"/>
      <c r="AJ30" s="2218"/>
      <c r="AK30" s="2218"/>
      <c r="AL30" s="2218"/>
      <c r="AM30" s="2218"/>
      <c r="AN30" s="2218"/>
      <c r="AO30" s="2218"/>
      <c r="AP30" s="2218"/>
      <c r="AQ30" s="2218"/>
      <c r="AR30" s="2218"/>
      <c r="AS30" s="2218"/>
      <c r="AT30" s="2218"/>
      <c r="AU30" s="2218"/>
      <c r="AV30" s="2219"/>
      <c r="AW30" s="2219"/>
      <c r="AX30" s="2219"/>
      <c r="AY30" s="2218"/>
      <c r="AZ30" s="2217"/>
      <c r="BA30" s="2217"/>
      <c r="BB30" s="2217"/>
      <c r="BC30" s="2218"/>
      <c r="BD30" s="2218"/>
    </row>
    <row r="31" spans="1:56" x14ac:dyDescent="0.2">
      <c r="A31" s="2217"/>
      <c r="B31" s="2217"/>
      <c r="C31" s="2217"/>
      <c r="D31" s="2217"/>
      <c r="E31" s="2218"/>
      <c r="F31" s="2217"/>
      <c r="G31" s="2217"/>
      <c r="H31" s="2217"/>
      <c r="I31" s="2217"/>
      <c r="J31" s="2217"/>
      <c r="K31" s="2217"/>
      <c r="L31" s="2219"/>
      <c r="M31" s="2219"/>
      <c r="N31" s="2219"/>
      <c r="O31" s="2219"/>
      <c r="P31" s="2219"/>
      <c r="Q31" s="2219"/>
      <c r="R31" s="2219"/>
      <c r="S31" s="2219"/>
      <c r="T31" s="2219"/>
      <c r="U31" s="2219"/>
      <c r="V31" s="2218"/>
      <c r="W31" s="2218"/>
      <c r="X31" s="2218"/>
      <c r="Y31" s="2218"/>
      <c r="Z31" s="2218"/>
      <c r="AA31" s="2218"/>
      <c r="AB31" s="2218"/>
      <c r="AC31" s="2218"/>
      <c r="AD31" s="2218"/>
      <c r="AE31" s="2218"/>
      <c r="AF31" s="2218"/>
      <c r="AG31" s="2218"/>
      <c r="AH31" s="2218"/>
      <c r="AI31" s="2218"/>
      <c r="AJ31" s="2218"/>
      <c r="AK31" s="2218"/>
      <c r="AL31" s="2218"/>
      <c r="AM31" s="2218"/>
      <c r="AN31" s="2218"/>
      <c r="AO31" s="2218"/>
      <c r="AP31" s="2218"/>
      <c r="AQ31" s="2218"/>
      <c r="AR31" s="2218"/>
      <c r="AS31" s="2218"/>
      <c r="AT31" s="2218"/>
      <c r="AU31" s="2218"/>
      <c r="AV31" s="2219"/>
      <c r="AW31" s="2219"/>
      <c r="AX31" s="2219"/>
      <c r="AY31" s="2218"/>
      <c r="AZ31" s="2217"/>
      <c r="BA31" s="2217"/>
      <c r="BB31" s="2217"/>
      <c r="BC31" s="2218"/>
      <c r="BD31" s="2218"/>
    </row>
    <row r="32" spans="1:56" x14ac:dyDescent="0.2">
      <c r="A32" s="2217"/>
      <c r="B32" s="2217"/>
      <c r="C32" s="2217"/>
      <c r="D32" s="2217"/>
      <c r="E32" s="2218"/>
      <c r="F32" s="2217"/>
      <c r="G32" s="2217"/>
      <c r="H32" s="2217"/>
      <c r="I32" s="2217"/>
      <c r="J32" s="2217"/>
      <c r="K32" s="2217"/>
      <c r="L32" s="2219"/>
      <c r="M32" s="2219"/>
      <c r="N32" s="2219"/>
      <c r="O32" s="2219"/>
      <c r="P32" s="2219"/>
      <c r="Q32" s="2219"/>
      <c r="R32" s="2219"/>
      <c r="S32" s="2219"/>
      <c r="T32" s="2219"/>
      <c r="U32" s="2219"/>
      <c r="V32" s="2218"/>
      <c r="W32" s="2218"/>
      <c r="X32" s="2218"/>
      <c r="Y32" s="2218"/>
      <c r="Z32" s="2218"/>
      <c r="AA32" s="2218"/>
      <c r="AB32" s="2218"/>
      <c r="AC32" s="2218"/>
      <c r="AD32" s="2218"/>
      <c r="AE32" s="2218"/>
      <c r="AF32" s="2218"/>
      <c r="AG32" s="2218"/>
      <c r="AH32" s="2218"/>
      <c r="AI32" s="2218"/>
      <c r="AJ32" s="2218"/>
      <c r="AK32" s="2218"/>
      <c r="AL32" s="2218"/>
      <c r="AM32" s="2218"/>
      <c r="AN32" s="2218"/>
      <c r="AO32" s="2218"/>
      <c r="AP32" s="2218"/>
      <c r="AQ32" s="2218"/>
      <c r="AR32" s="2218"/>
      <c r="AS32" s="2218"/>
      <c r="AT32" s="2218"/>
      <c r="AU32" s="2218"/>
      <c r="AV32" s="2219"/>
      <c r="AW32" s="2219"/>
      <c r="AX32" s="2219"/>
      <c r="AY32" s="2218"/>
      <c r="AZ32" s="2217"/>
      <c r="BA32" s="2217"/>
      <c r="BB32" s="2217"/>
      <c r="BC32" s="2218"/>
      <c r="BD32" s="2218"/>
    </row>
    <row r="33" spans="1:56" x14ac:dyDescent="0.2">
      <c r="A33" s="2217"/>
      <c r="B33" s="2217"/>
      <c r="C33" s="2217"/>
      <c r="D33" s="2217"/>
      <c r="E33" s="2218"/>
      <c r="F33" s="2217"/>
      <c r="G33" s="2217"/>
      <c r="H33" s="2217"/>
      <c r="I33" s="2217"/>
      <c r="J33" s="2217"/>
      <c r="K33" s="2217"/>
      <c r="L33" s="2219"/>
      <c r="M33" s="2219"/>
      <c r="N33" s="2219"/>
      <c r="O33" s="2219"/>
      <c r="P33" s="2219"/>
      <c r="Q33" s="2219"/>
      <c r="R33" s="2219"/>
      <c r="S33" s="2219"/>
      <c r="T33" s="2219"/>
      <c r="U33" s="2219"/>
      <c r="V33" s="2218"/>
      <c r="W33" s="2218"/>
      <c r="X33" s="2218"/>
      <c r="Y33" s="2218"/>
      <c r="Z33" s="2218"/>
      <c r="AA33" s="2218"/>
      <c r="AB33" s="2218"/>
      <c r="AC33" s="2218"/>
      <c r="AD33" s="2218"/>
      <c r="AE33" s="2218"/>
      <c r="AF33" s="2218"/>
      <c r="AG33" s="2218"/>
      <c r="AH33" s="2218"/>
      <c r="AI33" s="2218"/>
      <c r="AJ33" s="2218"/>
      <c r="AK33" s="2218"/>
      <c r="AL33" s="2218"/>
      <c r="AM33" s="2218"/>
      <c r="AN33" s="2218"/>
      <c r="AO33" s="2218"/>
      <c r="AP33" s="2218"/>
      <c r="AQ33" s="2218"/>
      <c r="AR33" s="2218"/>
      <c r="AS33" s="2218"/>
      <c r="AT33" s="2218"/>
      <c r="AU33" s="2218"/>
      <c r="AV33" s="2219"/>
      <c r="AW33" s="2219"/>
      <c r="AX33" s="2219"/>
      <c r="AY33" s="2218"/>
      <c r="AZ33" s="2217"/>
      <c r="BA33" s="2217"/>
      <c r="BB33" s="2217"/>
      <c r="BC33" s="2218"/>
      <c r="BD33" s="2218"/>
    </row>
    <row r="34" spans="1:56" x14ac:dyDescent="0.2">
      <c r="A34" s="2217"/>
      <c r="B34" s="2217"/>
      <c r="C34" s="2217"/>
      <c r="D34" s="2217"/>
      <c r="E34" s="2218"/>
      <c r="F34" s="2217"/>
      <c r="G34" s="2217"/>
      <c r="H34" s="2217"/>
      <c r="I34" s="2217"/>
      <c r="J34" s="2217"/>
      <c r="K34" s="2217"/>
      <c r="L34" s="2219"/>
      <c r="M34" s="2219"/>
      <c r="N34" s="2219"/>
      <c r="O34" s="2219"/>
      <c r="P34" s="2219"/>
      <c r="Q34" s="2219"/>
      <c r="R34" s="2219"/>
      <c r="S34" s="2219"/>
      <c r="T34" s="2219"/>
      <c r="U34" s="2219"/>
      <c r="V34" s="2218"/>
      <c r="W34" s="2218"/>
      <c r="X34" s="2218"/>
      <c r="Y34" s="2218"/>
      <c r="Z34" s="2218"/>
      <c r="AA34" s="2218"/>
      <c r="AB34" s="2218"/>
      <c r="AC34" s="2218"/>
      <c r="AD34" s="2218"/>
      <c r="AE34" s="2218"/>
      <c r="AF34" s="2218"/>
      <c r="AG34" s="2218"/>
      <c r="AH34" s="2218"/>
      <c r="AI34" s="2218"/>
      <c r="AJ34" s="2218"/>
      <c r="AK34" s="2218"/>
      <c r="AL34" s="2218"/>
      <c r="AM34" s="2218"/>
      <c r="AN34" s="2218"/>
      <c r="AO34" s="2218"/>
      <c r="AP34" s="2218"/>
      <c r="AQ34" s="2218"/>
      <c r="AR34" s="2218"/>
      <c r="AS34" s="2218"/>
      <c r="AT34" s="2218"/>
      <c r="AU34" s="2218"/>
      <c r="AV34" s="2219"/>
      <c r="AW34" s="2219"/>
      <c r="AX34" s="2219"/>
      <c r="AY34" s="2218"/>
      <c r="AZ34" s="2217"/>
      <c r="BA34" s="2217"/>
      <c r="BB34" s="2217"/>
      <c r="BC34" s="2218"/>
      <c r="BD34" s="2218"/>
    </row>
    <row r="35" spans="1:56" x14ac:dyDescent="0.2">
      <c r="A35" s="2217"/>
      <c r="B35" s="2217"/>
      <c r="C35" s="2217"/>
      <c r="D35" s="2217"/>
      <c r="E35" s="2218"/>
      <c r="F35" s="2217"/>
      <c r="G35" s="2217"/>
      <c r="H35" s="2217"/>
      <c r="I35" s="2217"/>
      <c r="J35" s="2217"/>
      <c r="K35" s="2217"/>
      <c r="L35" s="2219"/>
      <c r="M35" s="2219"/>
      <c r="N35" s="2219"/>
      <c r="O35" s="2219"/>
      <c r="P35" s="2219"/>
      <c r="Q35" s="2219"/>
      <c r="R35" s="2219"/>
      <c r="S35" s="2219"/>
      <c r="T35" s="2219"/>
      <c r="U35" s="2219"/>
      <c r="V35" s="2218"/>
      <c r="W35" s="2218"/>
      <c r="X35" s="2218"/>
      <c r="Y35" s="2218"/>
      <c r="Z35" s="2218"/>
      <c r="AA35" s="2218"/>
      <c r="AB35" s="2218"/>
      <c r="AC35" s="2218"/>
      <c r="AD35" s="2218"/>
      <c r="AE35" s="2218"/>
      <c r="AF35" s="2218"/>
      <c r="AG35" s="2218"/>
      <c r="AH35" s="2218"/>
      <c r="AI35" s="2218"/>
      <c r="AJ35" s="2218"/>
      <c r="AK35" s="2218"/>
      <c r="AL35" s="2218"/>
      <c r="AM35" s="2218"/>
      <c r="AN35" s="2218"/>
      <c r="AO35" s="2218"/>
      <c r="AP35" s="2218"/>
      <c r="AQ35" s="2218"/>
      <c r="AR35" s="2218"/>
      <c r="AS35" s="2218"/>
      <c r="AT35" s="2218"/>
      <c r="AU35" s="2218"/>
      <c r="AV35" s="2219"/>
      <c r="AW35" s="2219"/>
      <c r="AX35" s="2219"/>
      <c r="AY35" s="2218"/>
      <c r="AZ35" s="2217"/>
      <c r="BA35" s="2217"/>
      <c r="BB35" s="2217"/>
      <c r="BC35" s="2218"/>
      <c r="BD35" s="2218"/>
    </row>
    <row r="36" spans="1:56" x14ac:dyDescent="0.2">
      <c r="A36" s="2217"/>
      <c r="B36" s="2217"/>
      <c r="C36" s="2217"/>
      <c r="D36" s="2217"/>
      <c r="E36" s="2218"/>
      <c r="F36" s="2217"/>
      <c r="G36" s="2217"/>
      <c r="H36" s="2217"/>
      <c r="I36" s="2217"/>
      <c r="J36" s="2217"/>
      <c r="K36" s="2217"/>
      <c r="L36" s="2219"/>
      <c r="M36" s="2219"/>
      <c r="N36" s="2219"/>
      <c r="O36" s="2219"/>
      <c r="P36" s="2219"/>
      <c r="Q36" s="2219"/>
      <c r="R36" s="2219"/>
      <c r="S36" s="2219"/>
      <c r="T36" s="2219"/>
      <c r="U36" s="2219"/>
      <c r="V36" s="2218"/>
      <c r="W36" s="2218"/>
      <c r="X36" s="2218"/>
      <c r="Y36" s="2218"/>
      <c r="Z36" s="2218"/>
      <c r="AA36" s="2218"/>
      <c r="AB36" s="2218"/>
      <c r="AC36" s="2218"/>
      <c r="AD36" s="2218"/>
      <c r="AE36" s="2218"/>
      <c r="AF36" s="2218"/>
      <c r="AG36" s="2218"/>
      <c r="AH36" s="2218"/>
      <c r="AI36" s="2218"/>
      <c r="AJ36" s="2218"/>
      <c r="AK36" s="2218"/>
      <c r="AL36" s="2218"/>
      <c r="AM36" s="2218"/>
      <c r="AN36" s="2218"/>
      <c r="AO36" s="2218"/>
      <c r="AP36" s="2218"/>
      <c r="AQ36" s="2218"/>
      <c r="AR36" s="2218"/>
      <c r="AS36" s="2218"/>
      <c r="AT36" s="2218"/>
      <c r="AU36" s="2218"/>
      <c r="AV36" s="2219"/>
      <c r="AW36" s="2219"/>
      <c r="AX36" s="2219"/>
      <c r="AY36" s="2218"/>
      <c r="AZ36" s="2217"/>
      <c r="BA36" s="2217"/>
      <c r="BB36" s="2217"/>
      <c r="BC36" s="2218"/>
      <c r="BD36" s="2218"/>
    </row>
    <row r="37" spans="1:56" x14ac:dyDescent="0.2">
      <c r="A37" s="2217"/>
      <c r="B37" s="2217"/>
      <c r="C37" s="2217"/>
      <c r="D37" s="2217"/>
      <c r="E37" s="2218"/>
      <c r="F37" s="2217"/>
      <c r="G37" s="2217"/>
      <c r="H37" s="2217"/>
      <c r="I37" s="2217"/>
      <c r="J37" s="2217"/>
      <c r="K37" s="2217"/>
      <c r="L37" s="2219"/>
      <c r="M37" s="2219"/>
      <c r="N37" s="2219"/>
      <c r="O37" s="2219"/>
      <c r="P37" s="2219"/>
      <c r="Q37" s="2219"/>
      <c r="R37" s="2219"/>
      <c r="S37" s="2219"/>
      <c r="T37" s="2219"/>
      <c r="U37" s="2219"/>
      <c r="V37" s="2218"/>
      <c r="W37" s="2218"/>
      <c r="X37" s="2218"/>
      <c r="Y37" s="2218"/>
      <c r="Z37" s="2218"/>
      <c r="AA37" s="2218"/>
      <c r="AB37" s="2218"/>
      <c r="AC37" s="2218"/>
      <c r="AD37" s="2218"/>
      <c r="AE37" s="2218"/>
      <c r="AF37" s="2218"/>
      <c r="AG37" s="2218"/>
      <c r="AH37" s="2218"/>
      <c r="AI37" s="2218"/>
      <c r="AJ37" s="2218"/>
      <c r="AK37" s="2218"/>
      <c r="AL37" s="2218"/>
      <c r="AM37" s="2218"/>
      <c r="AN37" s="2218"/>
      <c r="AO37" s="2218"/>
      <c r="AP37" s="2218"/>
      <c r="AQ37" s="2218"/>
      <c r="AR37" s="2218"/>
      <c r="AS37" s="2218"/>
      <c r="AT37" s="2218"/>
      <c r="AU37" s="2218"/>
      <c r="AV37" s="2219"/>
      <c r="AW37" s="2219"/>
      <c r="AX37" s="2219"/>
      <c r="AY37" s="2218"/>
      <c r="AZ37" s="2217"/>
      <c r="BA37" s="2217"/>
      <c r="BB37" s="2217"/>
      <c r="BC37" s="2218"/>
      <c r="BD37" s="2218"/>
    </row>
    <row r="38" spans="1:56" x14ac:dyDescent="0.2">
      <c r="A38" s="2217"/>
      <c r="B38" s="2217"/>
      <c r="C38" s="2217"/>
      <c r="D38" s="2217"/>
      <c r="E38" s="2218"/>
      <c r="F38" s="2217"/>
      <c r="G38" s="2217"/>
      <c r="H38" s="2217"/>
      <c r="I38" s="2217"/>
      <c r="J38" s="2217"/>
      <c r="K38" s="2217"/>
      <c r="L38" s="2219"/>
      <c r="M38" s="2219"/>
      <c r="N38" s="2219"/>
      <c r="O38" s="2219"/>
      <c r="P38" s="2219"/>
      <c r="Q38" s="2219"/>
      <c r="R38" s="2219"/>
      <c r="S38" s="2219"/>
      <c r="T38" s="2219"/>
      <c r="U38" s="2219"/>
      <c r="V38" s="2218"/>
      <c r="W38" s="2218"/>
      <c r="X38" s="2218"/>
      <c r="Y38" s="2218"/>
      <c r="Z38" s="2218"/>
      <c r="AA38" s="2218"/>
      <c r="AB38" s="2218"/>
      <c r="AC38" s="2218"/>
      <c r="AD38" s="2218"/>
      <c r="AE38" s="2218"/>
      <c r="AF38" s="2218"/>
      <c r="AG38" s="2218"/>
      <c r="AH38" s="2218"/>
      <c r="AI38" s="2218"/>
      <c r="AJ38" s="2218"/>
      <c r="AK38" s="2218"/>
      <c r="AL38" s="2218"/>
      <c r="AM38" s="2218"/>
      <c r="AN38" s="2218"/>
      <c r="AO38" s="2218"/>
      <c r="AP38" s="2218"/>
      <c r="AQ38" s="2218"/>
      <c r="AR38" s="2218"/>
      <c r="AS38" s="2218"/>
      <c r="AT38" s="2218"/>
      <c r="AU38" s="2218"/>
      <c r="AV38" s="2219"/>
      <c r="AW38" s="2219"/>
      <c r="AX38" s="2219"/>
      <c r="AY38" s="2218"/>
      <c r="AZ38" s="2217"/>
      <c r="BA38" s="2217"/>
      <c r="BB38" s="2217"/>
      <c r="BC38" s="2218"/>
      <c r="BD38" s="2218"/>
    </row>
    <row r="39" spans="1:56" x14ac:dyDescent="0.2">
      <c r="A39" s="2217"/>
      <c r="B39" s="2217"/>
      <c r="C39" s="2217"/>
      <c r="D39" s="2217"/>
      <c r="E39" s="2218"/>
      <c r="F39" s="2217"/>
      <c r="G39" s="2217"/>
      <c r="H39" s="2217"/>
      <c r="I39" s="2217"/>
      <c r="J39" s="2217"/>
      <c r="K39" s="2217"/>
      <c r="L39" s="2219"/>
      <c r="M39" s="2219"/>
      <c r="N39" s="2219"/>
      <c r="O39" s="2219"/>
      <c r="P39" s="2219"/>
      <c r="Q39" s="2219"/>
      <c r="R39" s="2219"/>
      <c r="S39" s="2219"/>
      <c r="T39" s="2219"/>
      <c r="U39" s="2219"/>
      <c r="V39" s="2218"/>
      <c r="W39" s="2218"/>
      <c r="X39" s="2218"/>
      <c r="Y39" s="2218"/>
      <c r="Z39" s="2218"/>
      <c r="AA39" s="2218"/>
      <c r="AB39" s="2218"/>
      <c r="AC39" s="2218"/>
      <c r="AD39" s="2218"/>
      <c r="AE39" s="2218"/>
      <c r="AF39" s="2218"/>
      <c r="AG39" s="2218"/>
      <c r="AH39" s="2218"/>
      <c r="AI39" s="2218"/>
      <c r="AJ39" s="2218"/>
      <c r="AK39" s="2218"/>
      <c r="AL39" s="2218"/>
      <c r="AM39" s="2218"/>
      <c r="AN39" s="2218"/>
      <c r="AO39" s="2218"/>
      <c r="AP39" s="2218"/>
      <c r="AQ39" s="2218"/>
      <c r="AR39" s="2218"/>
      <c r="AS39" s="2218"/>
      <c r="AT39" s="2218"/>
      <c r="AU39" s="2218"/>
      <c r="AV39" s="2219"/>
      <c r="AW39" s="2219"/>
      <c r="AX39" s="2219"/>
      <c r="AY39" s="2218"/>
      <c r="AZ39" s="2217"/>
      <c r="BA39" s="2217"/>
      <c r="BB39" s="2217"/>
      <c r="BC39" s="2218"/>
      <c r="BD39" s="2218"/>
    </row>
    <row r="40" spans="1:56" x14ac:dyDescent="0.2">
      <c r="A40" s="2217"/>
      <c r="B40" s="2217"/>
      <c r="C40" s="2217"/>
      <c r="D40" s="2217"/>
      <c r="E40" s="2218"/>
      <c r="F40" s="2217"/>
      <c r="G40" s="2217"/>
      <c r="H40" s="2217"/>
      <c r="I40" s="2217"/>
      <c r="J40" s="2217"/>
      <c r="K40" s="2217"/>
      <c r="L40" s="2219"/>
      <c r="M40" s="2219"/>
      <c r="N40" s="2219"/>
      <c r="O40" s="2219"/>
      <c r="P40" s="2219"/>
      <c r="Q40" s="2219"/>
      <c r="R40" s="2219"/>
      <c r="S40" s="2219"/>
      <c r="T40" s="2219"/>
      <c r="U40" s="2219"/>
      <c r="V40" s="2218"/>
      <c r="W40" s="2218"/>
      <c r="X40" s="2218"/>
      <c r="Y40" s="2218"/>
      <c r="Z40" s="2218"/>
      <c r="AA40" s="2218"/>
      <c r="AB40" s="2218"/>
      <c r="AC40" s="2218"/>
      <c r="AD40" s="2218"/>
      <c r="AE40" s="2218"/>
      <c r="AF40" s="2218"/>
      <c r="AG40" s="2218"/>
      <c r="AH40" s="2218"/>
      <c r="AI40" s="2218"/>
      <c r="AJ40" s="2218"/>
      <c r="AK40" s="2218"/>
      <c r="AL40" s="2218"/>
      <c r="AM40" s="2218"/>
      <c r="AN40" s="2218"/>
      <c r="AO40" s="2218"/>
      <c r="AP40" s="2218"/>
      <c r="AQ40" s="2218"/>
      <c r="AR40" s="2218"/>
      <c r="AS40" s="2218"/>
      <c r="AT40" s="2218"/>
      <c r="AU40" s="2218"/>
      <c r="AV40" s="2219"/>
      <c r="AW40" s="2219"/>
      <c r="AX40" s="2219"/>
      <c r="AY40" s="2218"/>
      <c r="AZ40" s="2217"/>
      <c r="BA40" s="2217"/>
      <c r="BB40" s="2217"/>
      <c r="BC40" s="2218"/>
      <c r="BD40" s="2218"/>
    </row>
    <row r="41" spans="1:56" x14ac:dyDescent="0.2">
      <c r="A41" s="2217"/>
      <c r="B41" s="2217"/>
      <c r="C41" s="2217"/>
      <c r="D41" s="2217"/>
      <c r="E41" s="2218"/>
      <c r="F41" s="2217"/>
      <c r="G41" s="2217"/>
      <c r="H41" s="2217"/>
      <c r="I41" s="2217"/>
      <c r="J41" s="2217"/>
      <c r="K41" s="2217"/>
      <c r="L41" s="2219"/>
      <c r="M41" s="2219"/>
      <c r="N41" s="2219"/>
      <c r="O41" s="2219"/>
      <c r="P41" s="2219"/>
      <c r="Q41" s="2219"/>
      <c r="R41" s="2219"/>
      <c r="S41" s="2219"/>
      <c r="T41" s="2219"/>
      <c r="U41" s="2219"/>
      <c r="V41" s="2218"/>
      <c r="W41" s="2218"/>
      <c r="X41" s="2218"/>
      <c r="Y41" s="2218"/>
      <c r="Z41" s="2218"/>
      <c r="AA41" s="2218"/>
      <c r="AB41" s="2218"/>
      <c r="AC41" s="2218"/>
      <c r="AD41" s="2218"/>
      <c r="AE41" s="2218"/>
      <c r="AF41" s="2218"/>
      <c r="AG41" s="2218"/>
      <c r="AH41" s="2218"/>
      <c r="AI41" s="2218"/>
      <c r="AJ41" s="2218"/>
      <c r="AK41" s="2218"/>
      <c r="AL41" s="2218"/>
      <c r="AM41" s="2218"/>
      <c r="AN41" s="2218"/>
      <c r="AO41" s="2218"/>
      <c r="AP41" s="2218"/>
      <c r="AQ41" s="2218"/>
      <c r="AR41" s="2218"/>
      <c r="AS41" s="2218"/>
      <c r="AT41" s="2218"/>
      <c r="AU41" s="2218"/>
      <c r="AV41" s="2219"/>
      <c r="AW41" s="2219"/>
      <c r="AX41" s="2219"/>
      <c r="AY41" s="2218"/>
      <c r="AZ41" s="2217"/>
      <c r="BA41" s="2217"/>
      <c r="BB41" s="2217"/>
      <c r="BC41" s="2218"/>
      <c r="BD41" s="2218"/>
    </row>
    <row r="42" spans="1:56" x14ac:dyDescent="0.2">
      <c r="A42" s="2217"/>
      <c r="B42" s="2217"/>
      <c r="C42" s="2217"/>
      <c r="D42" s="2217"/>
      <c r="E42" s="2218"/>
      <c r="F42" s="2217"/>
      <c r="G42" s="2217"/>
      <c r="H42" s="2217"/>
      <c r="I42" s="2217"/>
      <c r="J42" s="2217"/>
      <c r="K42" s="2217"/>
      <c r="L42" s="2219"/>
      <c r="M42" s="2219"/>
      <c r="N42" s="2219"/>
      <c r="O42" s="2219"/>
      <c r="P42" s="2219"/>
      <c r="Q42" s="2219"/>
      <c r="R42" s="2219"/>
      <c r="S42" s="2219"/>
      <c r="T42" s="2219"/>
      <c r="U42" s="2219"/>
      <c r="V42" s="2218"/>
      <c r="W42" s="2218"/>
      <c r="X42" s="2218"/>
      <c r="Y42" s="2218"/>
      <c r="Z42" s="2218"/>
      <c r="AA42" s="2218"/>
      <c r="AB42" s="2218"/>
      <c r="AC42" s="2218"/>
      <c r="AD42" s="2218"/>
      <c r="AE42" s="2218"/>
      <c r="AF42" s="2218"/>
      <c r="AG42" s="2218"/>
      <c r="AH42" s="2218"/>
      <c r="AI42" s="2218"/>
      <c r="AJ42" s="2218"/>
      <c r="AK42" s="2218"/>
      <c r="AL42" s="2218"/>
      <c r="AM42" s="2218"/>
      <c r="AN42" s="2218"/>
      <c r="AO42" s="2218"/>
      <c r="AP42" s="2218"/>
      <c r="AQ42" s="2218"/>
      <c r="AR42" s="2218"/>
      <c r="AS42" s="2218"/>
      <c r="AT42" s="2218"/>
      <c r="AU42" s="2218"/>
      <c r="AV42" s="2219"/>
      <c r="AW42" s="2219"/>
      <c r="AX42" s="2219"/>
      <c r="AY42" s="2218"/>
      <c r="AZ42" s="2217"/>
      <c r="BA42" s="2217"/>
      <c r="BB42" s="2217"/>
      <c r="BC42" s="2218"/>
      <c r="BD42" s="2218"/>
    </row>
    <row r="43" spans="1:56" x14ac:dyDescent="0.2">
      <c r="A43" s="2217"/>
      <c r="B43" s="2217"/>
      <c r="C43" s="2217"/>
      <c r="D43" s="2217"/>
      <c r="E43" s="2218"/>
      <c r="F43" s="2217"/>
      <c r="G43" s="2217"/>
      <c r="H43" s="2217"/>
      <c r="I43" s="2217"/>
      <c r="J43" s="2217"/>
      <c r="K43" s="2217"/>
      <c r="L43" s="2219"/>
      <c r="M43" s="2219"/>
      <c r="N43" s="2219"/>
      <c r="O43" s="2219"/>
      <c r="P43" s="2219"/>
      <c r="Q43" s="2219"/>
      <c r="R43" s="2219"/>
      <c r="S43" s="2219"/>
      <c r="T43" s="2219"/>
      <c r="U43" s="2219"/>
      <c r="V43" s="2218"/>
      <c r="W43" s="2218"/>
      <c r="X43" s="2218"/>
      <c r="Y43" s="2218"/>
      <c r="Z43" s="2218"/>
      <c r="AA43" s="2218"/>
      <c r="AB43" s="2218"/>
      <c r="AC43" s="2218"/>
      <c r="AD43" s="2218"/>
      <c r="AE43" s="2218"/>
      <c r="AF43" s="2218"/>
      <c r="AG43" s="2218"/>
      <c r="AH43" s="2218"/>
      <c r="AI43" s="2218"/>
      <c r="AJ43" s="2218"/>
      <c r="AK43" s="2218"/>
      <c r="AL43" s="2218"/>
      <c r="AM43" s="2218"/>
      <c r="AN43" s="2218"/>
      <c r="AO43" s="2218"/>
      <c r="AP43" s="2218"/>
      <c r="AQ43" s="2218"/>
      <c r="AR43" s="2218"/>
      <c r="AS43" s="2218"/>
      <c r="AT43" s="2218"/>
      <c r="AU43" s="2218"/>
      <c r="AV43" s="2219"/>
      <c r="AW43" s="2219"/>
      <c r="AX43" s="2219"/>
      <c r="AY43" s="2218"/>
      <c r="AZ43" s="2217"/>
      <c r="BA43" s="2217"/>
      <c r="BB43" s="2217"/>
      <c r="BC43" s="2218"/>
      <c r="BD43" s="2218"/>
    </row>
    <row r="44" spans="1:56" x14ac:dyDescent="0.2">
      <c r="A44" s="2217"/>
      <c r="B44" s="2217"/>
      <c r="C44" s="2217"/>
      <c r="D44" s="2217"/>
      <c r="E44" s="2218"/>
      <c r="F44" s="2217"/>
      <c r="G44" s="2217"/>
      <c r="H44" s="2217"/>
      <c r="I44" s="2217"/>
      <c r="J44" s="2217"/>
      <c r="K44" s="2217"/>
      <c r="L44" s="2219"/>
      <c r="M44" s="2219"/>
      <c r="N44" s="2219"/>
      <c r="O44" s="2219"/>
      <c r="P44" s="2219"/>
      <c r="Q44" s="2219"/>
      <c r="R44" s="2219"/>
      <c r="S44" s="2219"/>
      <c r="T44" s="2219"/>
      <c r="U44" s="2219"/>
      <c r="V44" s="2218"/>
      <c r="W44" s="2218"/>
      <c r="X44" s="2218"/>
      <c r="Y44" s="2218"/>
      <c r="Z44" s="2218"/>
      <c r="AA44" s="2218"/>
      <c r="AB44" s="2218"/>
      <c r="AC44" s="2218"/>
      <c r="AD44" s="2218"/>
      <c r="AE44" s="2218"/>
      <c r="AF44" s="2218"/>
      <c r="AG44" s="2218"/>
      <c r="AH44" s="2218"/>
      <c r="AI44" s="2218"/>
      <c r="AJ44" s="2218"/>
      <c r="AK44" s="2218"/>
      <c r="AL44" s="2218"/>
      <c r="AM44" s="2218"/>
      <c r="AN44" s="2218"/>
      <c r="AO44" s="2218"/>
      <c r="AP44" s="2218"/>
      <c r="AQ44" s="2218"/>
      <c r="AR44" s="2218"/>
      <c r="AS44" s="2218"/>
      <c r="AT44" s="2218"/>
      <c r="AU44" s="2218"/>
      <c r="AV44" s="2219"/>
      <c r="AW44" s="2219"/>
      <c r="AX44" s="2219"/>
      <c r="AY44" s="2218"/>
      <c r="AZ44" s="2217"/>
      <c r="BA44" s="2217"/>
      <c r="BB44" s="2217"/>
      <c r="BC44" s="2218"/>
      <c r="BD44" s="2218"/>
    </row>
    <row r="45" spans="1:56" x14ac:dyDescent="0.2">
      <c r="A45" s="2217"/>
      <c r="B45" s="2217"/>
      <c r="C45" s="2217"/>
      <c r="D45" s="2217"/>
      <c r="E45" s="2218"/>
      <c r="F45" s="2217"/>
      <c r="G45" s="2217"/>
      <c r="H45" s="2217"/>
      <c r="I45" s="2217"/>
      <c r="J45" s="2217"/>
      <c r="K45" s="2217"/>
      <c r="L45" s="2219"/>
      <c r="M45" s="2219"/>
      <c r="N45" s="2219"/>
      <c r="O45" s="2219"/>
      <c r="P45" s="2219"/>
      <c r="Q45" s="2219"/>
      <c r="R45" s="2219"/>
      <c r="S45" s="2219"/>
      <c r="T45" s="2219"/>
      <c r="U45" s="2219"/>
      <c r="V45" s="2218"/>
      <c r="W45" s="2218"/>
      <c r="X45" s="2218"/>
      <c r="Y45" s="2218"/>
      <c r="Z45" s="2218"/>
      <c r="AA45" s="2218"/>
      <c r="AB45" s="2218"/>
      <c r="AC45" s="2218"/>
      <c r="AD45" s="2218"/>
      <c r="AE45" s="2218"/>
      <c r="AF45" s="2218"/>
      <c r="AG45" s="2218"/>
      <c r="AH45" s="2218"/>
      <c r="AI45" s="2218"/>
      <c r="AJ45" s="2218"/>
      <c r="AK45" s="2218"/>
      <c r="AL45" s="2218"/>
      <c r="AM45" s="2218"/>
      <c r="AN45" s="2218"/>
      <c r="AO45" s="2218"/>
      <c r="AP45" s="2218"/>
      <c r="AQ45" s="2218"/>
      <c r="AR45" s="2218"/>
      <c r="AS45" s="2218"/>
      <c r="AT45" s="2218"/>
      <c r="AU45" s="2218"/>
      <c r="AV45" s="2219"/>
      <c r="AW45" s="2219"/>
      <c r="AX45" s="2219"/>
      <c r="AY45" s="2218"/>
      <c r="AZ45" s="2217"/>
      <c r="BA45" s="2217"/>
      <c r="BB45" s="2217"/>
      <c r="BC45" s="2218"/>
      <c r="BD45" s="2218"/>
    </row>
    <row r="46" spans="1:56" x14ac:dyDescent="0.2">
      <c r="A46" s="2217"/>
      <c r="B46" s="2217"/>
      <c r="C46" s="2217"/>
      <c r="D46" s="2217"/>
      <c r="E46" s="2218"/>
      <c r="F46" s="2217"/>
      <c r="G46" s="2217"/>
      <c r="H46" s="2217"/>
      <c r="I46" s="2217"/>
      <c r="J46" s="2217"/>
      <c r="K46" s="2217"/>
      <c r="L46" s="2219"/>
      <c r="M46" s="2219"/>
      <c r="N46" s="2219"/>
      <c r="O46" s="2219"/>
      <c r="P46" s="2219"/>
      <c r="Q46" s="2219"/>
      <c r="R46" s="2219"/>
      <c r="S46" s="2219"/>
      <c r="T46" s="2219"/>
      <c r="U46" s="2219"/>
      <c r="V46" s="2218"/>
      <c r="W46" s="2218"/>
      <c r="X46" s="2218"/>
      <c r="Y46" s="2218"/>
      <c r="Z46" s="2218"/>
      <c r="AA46" s="2218"/>
      <c r="AB46" s="2218"/>
      <c r="AC46" s="2218"/>
      <c r="AD46" s="2218"/>
      <c r="AE46" s="2218"/>
      <c r="AF46" s="2218"/>
      <c r="AG46" s="2218"/>
      <c r="AH46" s="2218"/>
      <c r="AI46" s="2218"/>
      <c r="AJ46" s="2218"/>
      <c r="AK46" s="2218"/>
      <c r="AL46" s="2218"/>
      <c r="AM46" s="2218"/>
      <c r="AN46" s="2218"/>
      <c r="AO46" s="2218"/>
      <c r="AP46" s="2218"/>
      <c r="AQ46" s="2218"/>
      <c r="AR46" s="2218"/>
      <c r="AS46" s="2218"/>
      <c r="AT46" s="2218"/>
      <c r="AU46" s="2218"/>
      <c r="AV46" s="2219"/>
      <c r="AW46" s="2219"/>
      <c r="AX46" s="2219"/>
      <c r="AY46" s="2218"/>
      <c r="AZ46" s="2217"/>
      <c r="BA46" s="2217"/>
      <c r="BB46" s="2217"/>
      <c r="BC46" s="2218"/>
      <c r="BD46" s="2218"/>
    </row>
    <row r="47" spans="1:56" x14ac:dyDescent="0.2">
      <c r="A47" s="2217"/>
      <c r="B47" s="2217"/>
      <c r="C47" s="2217"/>
      <c r="D47" s="2217"/>
      <c r="E47" s="2218"/>
      <c r="F47" s="2217"/>
      <c r="G47" s="2217"/>
      <c r="H47" s="2217"/>
      <c r="I47" s="2217"/>
      <c r="J47" s="2217"/>
      <c r="K47" s="2217"/>
      <c r="L47" s="2219"/>
      <c r="M47" s="2219"/>
      <c r="N47" s="2219"/>
      <c r="O47" s="2219"/>
      <c r="P47" s="2219"/>
      <c r="Q47" s="2219"/>
      <c r="R47" s="2219"/>
      <c r="S47" s="2219"/>
      <c r="T47" s="2219"/>
      <c r="U47" s="2219"/>
      <c r="V47" s="2218"/>
      <c r="W47" s="2218"/>
      <c r="X47" s="2218"/>
      <c r="Y47" s="2218"/>
      <c r="Z47" s="2218"/>
      <c r="AA47" s="2218"/>
      <c r="AB47" s="2218"/>
      <c r="AC47" s="2218"/>
      <c r="AD47" s="2218"/>
      <c r="AE47" s="2218"/>
      <c r="AF47" s="2218"/>
      <c r="AG47" s="2218"/>
      <c r="AH47" s="2218"/>
      <c r="AI47" s="2218"/>
      <c r="AJ47" s="2218"/>
      <c r="AK47" s="2218"/>
      <c r="AL47" s="2218"/>
      <c r="AM47" s="2218"/>
      <c r="AN47" s="2218"/>
      <c r="AO47" s="2218"/>
      <c r="AP47" s="2218"/>
      <c r="AQ47" s="2218"/>
      <c r="AR47" s="2218"/>
      <c r="AS47" s="2218"/>
      <c r="AT47" s="2218"/>
      <c r="AU47" s="2218"/>
      <c r="AV47" s="2219"/>
      <c r="AW47" s="2219"/>
      <c r="AX47" s="2219"/>
      <c r="AY47" s="2218"/>
      <c r="AZ47" s="2217"/>
      <c r="BA47" s="2217"/>
      <c r="BB47" s="2217"/>
      <c r="BC47" s="2218"/>
      <c r="BD47" s="2218"/>
    </row>
    <row r="48" spans="1:56" x14ac:dyDescent="0.2">
      <c r="A48" s="2217"/>
      <c r="B48" s="2217"/>
      <c r="C48" s="2217"/>
      <c r="D48" s="2217"/>
      <c r="E48" s="2218"/>
      <c r="F48" s="2217"/>
      <c r="G48" s="2217"/>
      <c r="H48" s="2217"/>
      <c r="I48" s="2217"/>
      <c r="J48" s="2217"/>
      <c r="K48" s="2217"/>
      <c r="L48" s="2219"/>
      <c r="M48" s="2219"/>
      <c r="N48" s="2219"/>
      <c r="O48" s="2219"/>
      <c r="P48" s="2219"/>
      <c r="Q48" s="2219"/>
      <c r="R48" s="2219"/>
      <c r="S48" s="2219"/>
      <c r="T48" s="2219"/>
      <c r="U48" s="2219"/>
      <c r="V48" s="2218"/>
      <c r="W48" s="2218"/>
      <c r="X48" s="2218"/>
      <c r="Y48" s="2218"/>
      <c r="Z48" s="2218"/>
      <c r="AA48" s="2218"/>
      <c r="AB48" s="2218"/>
      <c r="AC48" s="2218"/>
      <c r="AD48" s="2218"/>
      <c r="AE48" s="2218"/>
      <c r="AF48" s="2218"/>
      <c r="AG48" s="2218"/>
      <c r="AH48" s="2218"/>
      <c r="AI48" s="2218"/>
      <c r="AJ48" s="2218"/>
      <c r="AK48" s="2218"/>
      <c r="AL48" s="2218"/>
      <c r="AM48" s="2218"/>
      <c r="AN48" s="2218"/>
      <c r="AO48" s="2218"/>
      <c r="AP48" s="2218"/>
      <c r="AQ48" s="2218"/>
      <c r="AR48" s="2218"/>
      <c r="AS48" s="2218"/>
      <c r="AT48" s="2218"/>
      <c r="AU48" s="2218"/>
      <c r="AV48" s="2219"/>
      <c r="AW48" s="2219"/>
      <c r="AX48" s="2219"/>
      <c r="AY48" s="2218"/>
      <c r="AZ48" s="2217"/>
      <c r="BA48" s="2217"/>
      <c r="BB48" s="2217"/>
      <c r="BC48" s="2218"/>
      <c r="BD48" s="2218"/>
    </row>
    <row r="49" spans="1:56" x14ac:dyDescent="0.2">
      <c r="A49" s="2217"/>
      <c r="B49" s="2217"/>
      <c r="C49" s="2217"/>
      <c r="D49" s="2217"/>
      <c r="E49" s="2218"/>
      <c r="F49" s="2217"/>
      <c r="G49" s="2217"/>
      <c r="H49" s="2217"/>
      <c r="I49" s="2217"/>
      <c r="J49" s="2217"/>
      <c r="K49" s="2217"/>
      <c r="L49" s="2219"/>
      <c r="M49" s="2219"/>
      <c r="N49" s="2219"/>
      <c r="O49" s="2219"/>
      <c r="P49" s="2219"/>
      <c r="Q49" s="2219"/>
      <c r="R49" s="2219"/>
      <c r="S49" s="2219"/>
      <c r="T49" s="2219"/>
      <c r="U49" s="2219"/>
      <c r="V49" s="2218"/>
      <c r="W49" s="2218"/>
      <c r="X49" s="2218"/>
      <c r="Y49" s="2218"/>
      <c r="Z49" s="2218"/>
      <c r="AA49" s="2218"/>
      <c r="AB49" s="2218"/>
      <c r="AC49" s="2218"/>
      <c r="AD49" s="2218"/>
      <c r="AE49" s="2218"/>
      <c r="AF49" s="2218"/>
      <c r="AG49" s="2218"/>
      <c r="AH49" s="2218"/>
      <c r="AI49" s="2218"/>
      <c r="AJ49" s="2218"/>
      <c r="AK49" s="2218"/>
      <c r="AL49" s="2218"/>
      <c r="AM49" s="2218"/>
      <c r="AN49" s="2218"/>
      <c r="AO49" s="2218"/>
      <c r="AP49" s="2218"/>
      <c r="AQ49" s="2218"/>
      <c r="AR49" s="2218"/>
      <c r="AS49" s="2218"/>
      <c r="AT49" s="2218"/>
      <c r="AU49" s="2218"/>
      <c r="AV49" s="2219"/>
      <c r="AW49" s="2219"/>
      <c r="AX49" s="2219"/>
      <c r="AY49" s="2218"/>
      <c r="AZ49" s="2217"/>
      <c r="BA49" s="2217"/>
      <c r="BB49" s="2217"/>
      <c r="BC49" s="2218"/>
      <c r="BD49" s="2218"/>
    </row>
    <row r="50" spans="1:56" x14ac:dyDescent="0.2">
      <c r="A50" s="2217"/>
      <c r="B50" s="2217"/>
      <c r="C50" s="2217"/>
      <c r="D50" s="2217"/>
      <c r="E50" s="2218"/>
      <c r="F50" s="2217"/>
      <c r="G50" s="2217"/>
      <c r="H50" s="2217"/>
      <c r="I50" s="2217"/>
      <c r="J50" s="2217"/>
      <c r="K50" s="2217"/>
      <c r="L50" s="2219"/>
      <c r="M50" s="2219"/>
      <c r="N50" s="2219"/>
      <c r="O50" s="2219"/>
      <c r="P50" s="2219"/>
      <c r="Q50" s="2219"/>
      <c r="R50" s="2219"/>
      <c r="S50" s="2219"/>
      <c r="T50" s="2219"/>
      <c r="U50" s="2219"/>
      <c r="V50" s="2218"/>
      <c r="W50" s="2218"/>
      <c r="X50" s="2218"/>
      <c r="Y50" s="2218"/>
      <c r="Z50" s="2218"/>
      <c r="AA50" s="2218"/>
      <c r="AB50" s="2218"/>
      <c r="AC50" s="2218"/>
      <c r="AD50" s="2218"/>
      <c r="AE50" s="2218"/>
      <c r="AF50" s="2218"/>
      <c r="AG50" s="2218"/>
      <c r="AH50" s="2218"/>
      <c r="AI50" s="2218"/>
      <c r="AJ50" s="2218"/>
      <c r="AK50" s="2218"/>
      <c r="AL50" s="2218"/>
      <c r="AM50" s="2218"/>
      <c r="AN50" s="2218"/>
      <c r="AO50" s="2218"/>
      <c r="AP50" s="2218"/>
      <c r="AQ50" s="2218"/>
      <c r="AR50" s="2218"/>
      <c r="AS50" s="2218"/>
      <c r="AT50" s="2218"/>
      <c r="AU50" s="2218"/>
      <c r="AV50" s="2219"/>
      <c r="AW50" s="2219"/>
      <c r="AX50" s="2219"/>
      <c r="AY50" s="2218"/>
      <c r="AZ50" s="2217"/>
      <c r="BA50" s="2217"/>
      <c r="BB50" s="2217"/>
      <c r="BC50" s="2218"/>
      <c r="BD50" s="2218"/>
    </row>
    <row r="51" spans="1:56" x14ac:dyDescent="0.2">
      <c r="A51" s="2217"/>
      <c r="B51" s="2217"/>
      <c r="C51" s="2217"/>
      <c r="D51" s="2217"/>
      <c r="E51" s="2218"/>
      <c r="F51" s="2217"/>
      <c r="G51" s="2217"/>
      <c r="H51" s="2217"/>
      <c r="I51" s="2217"/>
      <c r="J51" s="2217"/>
      <c r="K51" s="2217"/>
      <c r="L51" s="2219"/>
      <c r="M51" s="2219"/>
      <c r="N51" s="2219"/>
      <c r="O51" s="2219"/>
      <c r="P51" s="2219"/>
      <c r="Q51" s="2219"/>
      <c r="R51" s="2219"/>
      <c r="S51" s="2219"/>
      <c r="T51" s="2219"/>
      <c r="U51" s="2219"/>
      <c r="V51" s="2218"/>
      <c r="W51" s="2218"/>
      <c r="X51" s="2218"/>
      <c r="Y51" s="2218"/>
      <c r="Z51" s="2218"/>
      <c r="AA51" s="2218"/>
      <c r="AB51" s="2218"/>
      <c r="AC51" s="2218"/>
      <c r="AD51" s="2218"/>
      <c r="AE51" s="2218"/>
      <c r="AF51" s="2218"/>
      <c r="AG51" s="2218"/>
      <c r="AH51" s="2218"/>
      <c r="AI51" s="2218"/>
      <c r="AJ51" s="2218"/>
      <c r="AK51" s="2218"/>
      <c r="AL51" s="2218"/>
      <c r="AM51" s="2218"/>
      <c r="AN51" s="2218"/>
      <c r="AO51" s="2218"/>
      <c r="AP51" s="2218"/>
      <c r="AQ51" s="2218"/>
      <c r="AR51" s="2218"/>
      <c r="AS51" s="2218"/>
      <c r="AT51" s="2218"/>
      <c r="AU51" s="2218"/>
      <c r="AV51" s="2219"/>
      <c r="AW51" s="2219"/>
      <c r="AX51" s="2219"/>
      <c r="AY51" s="2218"/>
      <c r="AZ51" s="2217"/>
      <c r="BA51" s="2217"/>
      <c r="BB51" s="2217"/>
      <c r="BC51" s="2218"/>
      <c r="BD51" s="2218"/>
    </row>
    <row r="52" spans="1:56" x14ac:dyDescent="0.2">
      <c r="A52" s="2217"/>
      <c r="B52" s="2217"/>
      <c r="C52" s="2217"/>
      <c r="D52" s="2217"/>
      <c r="E52" s="2218"/>
      <c r="F52" s="2217"/>
      <c r="G52" s="2217"/>
      <c r="H52" s="2217"/>
      <c r="I52" s="2217"/>
      <c r="J52" s="2217"/>
      <c r="K52" s="2217"/>
      <c r="L52" s="2219"/>
      <c r="M52" s="2219"/>
      <c r="N52" s="2219"/>
      <c r="O52" s="2219"/>
      <c r="P52" s="2219"/>
      <c r="Q52" s="2219"/>
      <c r="R52" s="2219"/>
      <c r="S52" s="2219"/>
      <c r="T52" s="2219"/>
      <c r="U52" s="2219"/>
      <c r="V52" s="2218"/>
      <c r="W52" s="2218"/>
      <c r="X52" s="2218"/>
      <c r="Y52" s="2218"/>
      <c r="Z52" s="2218"/>
      <c r="AA52" s="2218"/>
      <c r="AB52" s="2218"/>
      <c r="AC52" s="2218"/>
      <c r="AD52" s="2218"/>
      <c r="AE52" s="2218"/>
      <c r="AF52" s="2218"/>
      <c r="AG52" s="2218"/>
      <c r="AH52" s="2218"/>
      <c r="AI52" s="2218"/>
      <c r="AJ52" s="2218"/>
      <c r="AK52" s="2218"/>
      <c r="AL52" s="2218"/>
      <c r="AM52" s="2218"/>
      <c r="AN52" s="2218"/>
      <c r="AO52" s="2218"/>
      <c r="AP52" s="2218"/>
      <c r="AQ52" s="2218"/>
      <c r="AR52" s="2218"/>
      <c r="AS52" s="2218"/>
      <c r="AT52" s="2218"/>
      <c r="AU52" s="2218"/>
      <c r="AV52" s="2219"/>
      <c r="AW52" s="2219"/>
      <c r="AX52" s="2219"/>
      <c r="AY52" s="2218"/>
      <c r="AZ52" s="2217"/>
      <c r="BA52" s="2217"/>
      <c r="BB52" s="2217"/>
      <c r="BC52" s="2218"/>
      <c r="BD52" s="2218"/>
    </row>
    <row r="53" spans="1:56" x14ac:dyDescent="0.2">
      <c r="A53" s="2217"/>
      <c r="B53" s="2217"/>
      <c r="C53" s="2217"/>
      <c r="D53" s="2217"/>
      <c r="E53" s="2218"/>
      <c r="F53" s="2217"/>
      <c r="G53" s="2217"/>
      <c r="H53" s="2217"/>
      <c r="I53" s="2217"/>
      <c r="J53" s="2217"/>
      <c r="K53" s="2217"/>
      <c r="L53" s="2219"/>
      <c r="M53" s="2219"/>
      <c r="N53" s="2219"/>
      <c r="O53" s="2219"/>
      <c r="P53" s="2219"/>
      <c r="Q53" s="2219"/>
      <c r="R53" s="2219"/>
      <c r="S53" s="2219"/>
      <c r="T53" s="2219"/>
      <c r="U53" s="2219"/>
      <c r="V53" s="2218"/>
      <c r="W53" s="2218"/>
      <c r="X53" s="2218"/>
      <c r="Y53" s="2218"/>
      <c r="Z53" s="2218"/>
      <c r="AA53" s="2218"/>
      <c r="AB53" s="2218"/>
      <c r="AC53" s="2218"/>
      <c r="AD53" s="2218"/>
      <c r="AE53" s="2218"/>
      <c r="AF53" s="2218"/>
      <c r="AG53" s="2218"/>
      <c r="AH53" s="2218"/>
      <c r="AI53" s="2218"/>
      <c r="AJ53" s="2218"/>
      <c r="AK53" s="2218"/>
      <c r="AL53" s="2218"/>
      <c r="AM53" s="2218"/>
      <c r="AN53" s="2218"/>
      <c r="AO53" s="2218"/>
      <c r="AP53" s="2218"/>
      <c r="AQ53" s="2218"/>
      <c r="AR53" s="2218"/>
      <c r="AS53" s="2218"/>
      <c r="AT53" s="2218"/>
      <c r="AU53" s="2218"/>
      <c r="AV53" s="2219"/>
      <c r="AW53" s="2219"/>
      <c r="AX53" s="2219"/>
      <c r="AY53" s="2218"/>
      <c r="AZ53" s="2217"/>
      <c r="BA53" s="2217"/>
      <c r="BB53" s="2217"/>
      <c r="BC53" s="2218"/>
      <c r="BD53" s="2218"/>
    </row>
    <row r="54" spans="1:56" x14ac:dyDescent="0.2">
      <c r="A54" s="2217"/>
      <c r="B54" s="2217"/>
      <c r="C54" s="2217"/>
      <c r="D54" s="2217"/>
      <c r="E54" s="2218"/>
      <c r="F54" s="2217"/>
      <c r="G54" s="2217"/>
      <c r="H54" s="2217"/>
      <c r="I54" s="2217"/>
      <c r="J54" s="2217"/>
      <c r="K54" s="2217"/>
      <c r="L54" s="2219"/>
      <c r="M54" s="2219"/>
      <c r="N54" s="2219"/>
      <c r="O54" s="2219"/>
      <c r="P54" s="2219"/>
      <c r="Q54" s="2219"/>
      <c r="R54" s="2219"/>
      <c r="S54" s="2219"/>
      <c r="T54" s="2219"/>
      <c r="U54" s="2219"/>
      <c r="V54" s="2218"/>
      <c r="W54" s="2218"/>
      <c r="X54" s="2218"/>
      <c r="Y54" s="2218"/>
      <c r="Z54" s="2218"/>
      <c r="AA54" s="2218"/>
      <c r="AB54" s="2218"/>
      <c r="AC54" s="2218"/>
      <c r="AD54" s="2218"/>
      <c r="AE54" s="2218"/>
      <c r="AF54" s="2218"/>
      <c r="AG54" s="2218"/>
      <c r="AH54" s="2218"/>
      <c r="AI54" s="2218"/>
      <c r="AJ54" s="2218"/>
      <c r="AK54" s="2218"/>
      <c r="AL54" s="2218"/>
      <c r="AM54" s="2218"/>
      <c r="AN54" s="2218"/>
      <c r="AO54" s="2218"/>
      <c r="AP54" s="2218"/>
      <c r="AQ54" s="2218"/>
      <c r="AR54" s="2218"/>
      <c r="AS54" s="2218"/>
      <c r="AT54" s="2218"/>
      <c r="AU54" s="2218"/>
      <c r="AV54" s="2219"/>
      <c r="AW54" s="2219"/>
      <c r="AX54" s="2219"/>
      <c r="AY54" s="2218"/>
      <c r="AZ54" s="2217"/>
      <c r="BA54" s="2217"/>
      <c r="BB54" s="2217"/>
      <c r="BC54" s="2218"/>
      <c r="BD54" s="2218"/>
    </row>
    <row r="55" spans="1:56" x14ac:dyDescent="0.2">
      <c r="A55" s="2217"/>
      <c r="B55" s="2217"/>
      <c r="C55" s="2217"/>
      <c r="D55" s="2217"/>
      <c r="E55" s="2218"/>
      <c r="F55" s="2217"/>
      <c r="G55" s="2217"/>
      <c r="H55" s="2217"/>
      <c r="I55" s="2217"/>
      <c r="J55" s="2217"/>
      <c r="K55" s="2217"/>
      <c r="L55" s="2219"/>
      <c r="M55" s="2219"/>
      <c r="N55" s="2219"/>
      <c r="O55" s="2219"/>
      <c r="P55" s="2219"/>
      <c r="Q55" s="2219"/>
      <c r="R55" s="2219"/>
      <c r="S55" s="2219"/>
      <c r="T55" s="2219"/>
      <c r="U55" s="2219"/>
      <c r="V55" s="2218"/>
      <c r="W55" s="2218"/>
      <c r="X55" s="2218"/>
      <c r="Y55" s="2218"/>
      <c r="Z55" s="2218"/>
      <c r="AA55" s="2218"/>
      <c r="AB55" s="2218"/>
      <c r="AC55" s="2218"/>
      <c r="AD55" s="2218"/>
      <c r="AE55" s="2218"/>
      <c r="AF55" s="2218"/>
      <c r="AG55" s="2218"/>
      <c r="AH55" s="2218"/>
      <c r="AI55" s="2218"/>
      <c r="AJ55" s="2218"/>
      <c r="AK55" s="2218"/>
      <c r="AL55" s="2218"/>
      <c r="AM55" s="2218"/>
      <c r="AN55" s="2218"/>
      <c r="AO55" s="2218"/>
      <c r="AP55" s="2218"/>
      <c r="AQ55" s="2218"/>
      <c r="AR55" s="2218"/>
      <c r="AS55" s="2218"/>
      <c r="AT55" s="2218"/>
      <c r="AU55" s="2218"/>
      <c r="AV55" s="2219"/>
      <c r="AW55" s="2219"/>
      <c r="AX55" s="2219"/>
      <c r="AY55" s="2218"/>
      <c r="AZ55" s="2217"/>
      <c r="BA55" s="2217"/>
      <c r="BB55" s="2217"/>
      <c r="BC55" s="2218"/>
      <c r="BD55" s="2218"/>
    </row>
    <row r="56" spans="1:56" x14ac:dyDescent="0.2">
      <c r="A56" s="2217"/>
      <c r="B56" s="2217"/>
      <c r="C56" s="2217"/>
      <c r="D56" s="2217"/>
      <c r="E56" s="2218"/>
      <c r="F56" s="2217"/>
      <c r="G56" s="2217"/>
      <c r="H56" s="2217"/>
      <c r="I56" s="2217"/>
      <c r="J56" s="2217"/>
      <c r="K56" s="2217"/>
      <c r="L56" s="2219"/>
      <c r="M56" s="2219"/>
      <c r="N56" s="2219"/>
      <c r="O56" s="2219"/>
      <c r="P56" s="2219"/>
      <c r="Q56" s="2219"/>
      <c r="R56" s="2219"/>
      <c r="S56" s="2219"/>
      <c r="T56" s="2219"/>
      <c r="U56" s="2219"/>
      <c r="V56" s="2218"/>
      <c r="W56" s="2218"/>
      <c r="X56" s="2218"/>
      <c r="Y56" s="2218"/>
      <c r="Z56" s="2218"/>
      <c r="AA56" s="2218"/>
      <c r="AB56" s="2218"/>
      <c r="AC56" s="2218"/>
      <c r="AD56" s="2218"/>
      <c r="AE56" s="2218"/>
      <c r="AF56" s="2218"/>
      <c r="AG56" s="2218"/>
      <c r="AH56" s="2218"/>
      <c r="AI56" s="2218"/>
      <c r="AJ56" s="2218"/>
      <c r="AK56" s="2218"/>
      <c r="AL56" s="2218"/>
      <c r="AM56" s="2218"/>
      <c r="AN56" s="2218"/>
      <c r="AO56" s="2218"/>
      <c r="AP56" s="2218"/>
      <c r="AQ56" s="2218"/>
      <c r="AR56" s="2218"/>
      <c r="AS56" s="2218"/>
      <c r="AT56" s="2218"/>
      <c r="AU56" s="2218"/>
      <c r="AV56" s="2219"/>
      <c r="AW56" s="2219"/>
      <c r="AX56" s="2219"/>
      <c r="AY56" s="2218"/>
      <c r="AZ56" s="2217"/>
      <c r="BA56" s="2217"/>
      <c r="BB56" s="2217"/>
      <c r="BC56" s="2218"/>
      <c r="BD56" s="2218"/>
    </row>
    <row r="57" spans="1:56" x14ac:dyDescent="0.2">
      <c r="A57" s="2217"/>
      <c r="B57" s="2217"/>
      <c r="C57" s="2217"/>
      <c r="D57" s="2217"/>
      <c r="E57" s="2218"/>
      <c r="F57" s="2217"/>
      <c r="G57" s="2217"/>
      <c r="H57" s="2217"/>
      <c r="I57" s="2217"/>
      <c r="J57" s="2217"/>
      <c r="K57" s="2217"/>
      <c r="L57" s="2219"/>
      <c r="M57" s="2219"/>
      <c r="N57" s="2219"/>
      <c r="O57" s="2219"/>
      <c r="P57" s="2219"/>
      <c r="Q57" s="2219"/>
      <c r="R57" s="2219"/>
      <c r="S57" s="2219"/>
      <c r="T57" s="2219"/>
      <c r="U57" s="2219"/>
      <c r="V57" s="2218"/>
      <c r="W57" s="2218"/>
      <c r="X57" s="2218"/>
      <c r="Y57" s="2218"/>
      <c r="Z57" s="2218"/>
      <c r="AA57" s="2218"/>
      <c r="AB57" s="2218"/>
      <c r="AC57" s="2218"/>
      <c r="AD57" s="2218"/>
      <c r="AE57" s="2218"/>
      <c r="AF57" s="2218"/>
      <c r="AG57" s="2218"/>
      <c r="AH57" s="2218"/>
      <c r="AI57" s="2218"/>
      <c r="AJ57" s="2218"/>
      <c r="AK57" s="2218"/>
      <c r="AL57" s="2218"/>
      <c r="AM57" s="2218"/>
      <c r="AN57" s="2218"/>
      <c r="AO57" s="2218"/>
      <c r="AP57" s="2218"/>
      <c r="AQ57" s="2218"/>
      <c r="AR57" s="2218"/>
      <c r="AS57" s="2218"/>
      <c r="AT57" s="2218"/>
      <c r="AU57" s="2218"/>
      <c r="AV57" s="2219"/>
      <c r="AW57" s="2219"/>
      <c r="AX57" s="2219"/>
      <c r="AY57" s="2218"/>
      <c r="AZ57" s="2217"/>
      <c r="BA57" s="2217"/>
      <c r="BB57" s="2217"/>
      <c r="BC57" s="2218"/>
      <c r="BD57" s="2218"/>
    </row>
    <row r="58" spans="1:56" x14ac:dyDescent="0.2">
      <c r="A58" s="2217"/>
      <c r="B58" s="2217"/>
      <c r="C58" s="2217"/>
      <c r="D58" s="2217"/>
      <c r="E58" s="2218"/>
      <c r="F58" s="2217"/>
      <c r="G58" s="2217"/>
      <c r="H58" s="2217"/>
      <c r="I58" s="2217"/>
      <c r="J58" s="2217"/>
      <c r="K58" s="2217"/>
      <c r="L58" s="2219"/>
      <c r="M58" s="2219"/>
      <c r="N58" s="2219"/>
      <c r="O58" s="2219"/>
      <c r="P58" s="2219"/>
      <c r="Q58" s="2219"/>
      <c r="R58" s="2219"/>
      <c r="S58" s="2219"/>
      <c r="T58" s="2219"/>
      <c r="U58" s="2219"/>
      <c r="V58" s="2218"/>
      <c r="W58" s="2218"/>
      <c r="X58" s="2218"/>
      <c r="Y58" s="2218"/>
      <c r="Z58" s="2218"/>
      <c r="AA58" s="2218"/>
      <c r="AB58" s="2218"/>
      <c r="AC58" s="2218"/>
      <c r="AD58" s="2218"/>
      <c r="AE58" s="2218"/>
      <c r="AF58" s="2218"/>
      <c r="AG58" s="2218"/>
      <c r="AH58" s="2218"/>
      <c r="AI58" s="2218"/>
      <c r="AJ58" s="2218"/>
      <c r="AK58" s="2218"/>
      <c r="AL58" s="2218"/>
      <c r="AM58" s="2218"/>
      <c r="AN58" s="2218"/>
      <c r="AO58" s="2218"/>
      <c r="AP58" s="2218"/>
      <c r="AQ58" s="2218"/>
      <c r="AR58" s="2218"/>
      <c r="AS58" s="2218"/>
      <c r="AT58" s="2218"/>
      <c r="AU58" s="2218"/>
      <c r="AV58" s="2219"/>
      <c r="AW58" s="2219"/>
      <c r="AX58" s="2219"/>
      <c r="AY58" s="2218"/>
      <c r="AZ58" s="2217"/>
      <c r="BA58" s="2217"/>
      <c r="BB58" s="2217"/>
      <c r="BC58" s="2218"/>
      <c r="BD58" s="2218"/>
    </row>
    <row r="59" spans="1:56" x14ac:dyDescent="0.2">
      <c r="A59" s="2217"/>
      <c r="B59" s="2217"/>
      <c r="C59" s="2217"/>
      <c r="D59" s="2217"/>
      <c r="E59" s="2218"/>
      <c r="F59" s="2217"/>
      <c r="G59" s="2217"/>
      <c r="H59" s="2217"/>
      <c r="I59" s="2217"/>
      <c r="J59" s="2217"/>
      <c r="K59" s="2217"/>
      <c r="L59" s="2219"/>
      <c r="M59" s="2219"/>
      <c r="N59" s="2219"/>
      <c r="O59" s="2219"/>
      <c r="P59" s="2219"/>
      <c r="Q59" s="2219"/>
      <c r="R59" s="2219"/>
      <c r="S59" s="2219"/>
      <c r="T59" s="2219"/>
      <c r="U59" s="2219"/>
      <c r="V59" s="2218"/>
      <c r="W59" s="2218"/>
      <c r="X59" s="2218"/>
      <c r="Y59" s="2218"/>
      <c r="Z59" s="2218"/>
      <c r="AA59" s="2218"/>
      <c r="AB59" s="2218"/>
      <c r="AC59" s="2218"/>
      <c r="AD59" s="2218"/>
      <c r="AE59" s="2218"/>
      <c r="AF59" s="2218"/>
      <c r="AG59" s="2218"/>
      <c r="AH59" s="2218"/>
      <c r="AI59" s="2218"/>
      <c r="AJ59" s="2218"/>
      <c r="AK59" s="2218"/>
      <c r="AL59" s="2218"/>
      <c r="AM59" s="2218"/>
      <c r="AN59" s="2218"/>
      <c r="AO59" s="2218"/>
      <c r="AP59" s="2218"/>
      <c r="AQ59" s="2218"/>
      <c r="AR59" s="2218"/>
      <c r="AS59" s="2218"/>
      <c r="AT59" s="2218"/>
      <c r="AU59" s="2218"/>
      <c r="AV59" s="2219"/>
      <c r="AW59" s="2219"/>
      <c r="AX59" s="2219"/>
      <c r="AY59" s="2218"/>
      <c r="AZ59" s="2217"/>
      <c r="BA59" s="2217"/>
      <c r="BB59" s="2217"/>
      <c r="BC59" s="2218"/>
      <c r="BD59" s="2218"/>
    </row>
    <row r="60" spans="1:56" x14ac:dyDescent="0.2">
      <c r="A60" s="2217"/>
      <c r="B60" s="2217"/>
      <c r="C60" s="2217"/>
      <c r="D60" s="2217"/>
      <c r="E60" s="2218"/>
      <c r="F60" s="2217"/>
      <c r="G60" s="2217"/>
      <c r="H60" s="2217"/>
      <c r="I60" s="2217"/>
      <c r="J60" s="2217"/>
      <c r="K60" s="2217"/>
      <c r="L60" s="2219"/>
      <c r="M60" s="2219"/>
      <c r="N60" s="2219"/>
      <c r="O60" s="2219"/>
      <c r="P60" s="2219"/>
      <c r="Q60" s="2219"/>
      <c r="R60" s="2219"/>
      <c r="S60" s="2219"/>
      <c r="T60" s="2219"/>
      <c r="U60" s="2219"/>
      <c r="V60" s="2218"/>
      <c r="W60" s="2218"/>
      <c r="X60" s="2218"/>
      <c r="Y60" s="2218"/>
      <c r="Z60" s="2218"/>
      <c r="AA60" s="2218"/>
      <c r="AB60" s="2218"/>
      <c r="AC60" s="2218"/>
      <c r="AD60" s="2218"/>
      <c r="AE60" s="2218"/>
      <c r="AF60" s="2218"/>
      <c r="AG60" s="2218"/>
      <c r="AH60" s="2218"/>
      <c r="AI60" s="2218"/>
      <c r="AJ60" s="2218"/>
      <c r="AK60" s="2218"/>
      <c r="AL60" s="2218"/>
      <c r="AM60" s="2218"/>
      <c r="AN60" s="2218"/>
      <c r="AO60" s="2218"/>
      <c r="AP60" s="2218"/>
      <c r="AQ60" s="2218"/>
      <c r="AR60" s="2218"/>
      <c r="AS60" s="2218"/>
      <c r="AT60" s="2218"/>
      <c r="AU60" s="2218"/>
      <c r="AV60" s="2219"/>
      <c r="AW60" s="2219"/>
      <c r="AX60" s="2219"/>
      <c r="AY60" s="2218"/>
      <c r="AZ60" s="2217"/>
      <c r="BA60" s="2217"/>
      <c r="BB60" s="2217"/>
      <c r="BC60" s="2218"/>
      <c r="BD60" s="2218"/>
    </row>
    <row r="61" spans="1:56" x14ac:dyDescent="0.2">
      <c r="A61" s="2217"/>
      <c r="B61" s="2217"/>
      <c r="C61" s="2217"/>
      <c r="D61" s="2217"/>
      <c r="E61" s="2218"/>
      <c r="F61" s="2217"/>
      <c r="G61" s="2217"/>
      <c r="H61" s="2217"/>
      <c r="I61" s="2217"/>
      <c r="J61" s="2217"/>
      <c r="K61" s="2217"/>
      <c r="L61" s="2219"/>
      <c r="M61" s="2219"/>
      <c r="N61" s="2219"/>
      <c r="O61" s="2219"/>
      <c r="P61" s="2219"/>
      <c r="Q61" s="2219"/>
      <c r="R61" s="2219"/>
      <c r="S61" s="2219"/>
      <c r="T61" s="2219"/>
      <c r="U61" s="2219"/>
      <c r="V61" s="2218"/>
      <c r="W61" s="2218"/>
      <c r="X61" s="2218"/>
      <c r="Y61" s="2218"/>
      <c r="Z61" s="2218"/>
      <c r="AA61" s="2218"/>
      <c r="AB61" s="2218"/>
      <c r="AC61" s="2218"/>
      <c r="AD61" s="2218"/>
      <c r="AE61" s="2218"/>
      <c r="AF61" s="2218"/>
      <c r="AG61" s="2218"/>
      <c r="AH61" s="2218"/>
      <c r="AI61" s="2218"/>
      <c r="AJ61" s="2218"/>
      <c r="AK61" s="2218"/>
      <c r="AL61" s="2218"/>
      <c r="AM61" s="2218"/>
      <c r="AN61" s="2218"/>
      <c r="AO61" s="2218"/>
      <c r="AP61" s="2218"/>
      <c r="AQ61" s="2218"/>
      <c r="AR61" s="2218"/>
      <c r="AS61" s="2218"/>
      <c r="AT61" s="2218"/>
      <c r="AU61" s="2218"/>
      <c r="AV61" s="2219"/>
      <c r="AW61" s="2219"/>
      <c r="AX61" s="2219"/>
      <c r="AY61" s="2218"/>
      <c r="AZ61" s="2217"/>
      <c r="BA61" s="2217"/>
      <c r="BB61" s="2217"/>
      <c r="BC61" s="2218"/>
      <c r="BD61" s="2218"/>
    </row>
    <row r="62" spans="1:56" x14ac:dyDescent="0.2">
      <c r="A62" s="2217"/>
      <c r="B62" s="2217"/>
      <c r="C62" s="2217"/>
      <c r="D62" s="2217"/>
      <c r="E62" s="2218"/>
      <c r="F62" s="2217"/>
      <c r="G62" s="2217"/>
      <c r="H62" s="2217"/>
      <c r="I62" s="2217"/>
      <c r="J62" s="2217"/>
      <c r="K62" s="2217"/>
      <c r="L62" s="2219"/>
      <c r="M62" s="2219"/>
      <c r="N62" s="2219"/>
      <c r="O62" s="2219"/>
      <c r="P62" s="2219"/>
      <c r="Q62" s="2219"/>
      <c r="R62" s="2219"/>
      <c r="S62" s="2219"/>
      <c r="T62" s="2219"/>
      <c r="U62" s="2219"/>
      <c r="V62" s="2218"/>
      <c r="W62" s="2218"/>
      <c r="X62" s="2218"/>
      <c r="Y62" s="2218"/>
      <c r="Z62" s="2218"/>
      <c r="AA62" s="2218"/>
      <c r="AB62" s="2218"/>
      <c r="AC62" s="2218"/>
      <c r="AD62" s="2218"/>
      <c r="AE62" s="2218"/>
      <c r="AF62" s="2218"/>
      <c r="AG62" s="2218"/>
      <c r="AH62" s="2218"/>
      <c r="AI62" s="2218"/>
      <c r="AJ62" s="2218"/>
      <c r="AK62" s="2218"/>
      <c r="AL62" s="2218"/>
      <c r="AM62" s="2218"/>
      <c r="AN62" s="2218"/>
      <c r="AO62" s="2218"/>
      <c r="AP62" s="2218"/>
      <c r="AQ62" s="2218"/>
      <c r="AR62" s="2218"/>
      <c r="AS62" s="2218"/>
      <c r="AT62" s="2218"/>
      <c r="AU62" s="2218"/>
      <c r="AV62" s="2219"/>
      <c r="AW62" s="2219"/>
      <c r="AX62" s="2219"/>
      <c r="AY62" s="2218"/>
      <c r="AZ62" s="2217"/>
      <c r="BA62" s="2217"/>
      <c r="BB62" s="2217"/>
      <c r="BC62" s="2218"/>
      <c r="BD62" s="2218"/>
    </row>
    <row r="63" spans="1:56" x14ac:dyDescent="0.2">
      <c r="A63" s="2217"/>
      <c r="B63" s="2217"/>
      <c r="C63" s="2217"/>
      <c r="D63" s="2217"/>
      <c r="E63" s="2218"/>
      <c r="F63" s="2217"/>
      <c r="G63" s="2217"/>
      <c r="H63" s="2217"/>
      <c r="I63" s="2217"/>
      <c r="J63" s="2217"/>
      <c r="K63" s="2217"/>
      <c r="L63" s="2219"/>
      <c r="M63" s="2219"/>
      <c r="N63" s="2219"/>
      <c r="O63" s="2219"/>
      <c r="P63" s="2219"/>
      <c r="Q63" s="2219"/>
      <c r="R63" s="2219"/>
      <c r="S63" s="2219"/>
      <c r="T63" s="2219"/>
      <c r="U63" s="2219"/>
      <c r="V63" s="2218"/>
      <c r="W63" s="2218"/>
      <c r="X63" s="2218"/>
      <c r="Y63" s="2218"/>
      <c r="Z63" s="2218"/>
      <c r="AA63" s="2218"/>
      <c r="AB63" s="2218"/>
      <c r="AC63" s="2218"/>
      <c r="AD63" s="2218"/>
      <c r="AE63" s="2218"/>
      <c r="AF63" s="2218"/>
      <c r="AG63" s="2218"/>
      <c r="AH63" s="2218"/>
      <c r="AI63" s="2218"/>
      <c r="AJ63" s="2218"/>
      <c r="AK63" s="2218"/>
      <c r="AL63" s="2218"/>
      <c r="AM63" s="2218"/>
      <c r="AN63" s="2218"/>
      <c r="AO63" s="2218"/>
      <c r="AP63" s="2218"/>
      <c r="AQ63" s="2218"/>
      <c r="AR63" s="2218"/>
      <c r="AS63" s="2218"/>
      <c r="AT63" s="2218"/>
      <c r="AU63" s="2218"/>
      <c r="AV63" s="2219"/>
      <c r="AW63" s="2219"/>
      <c r="AX63" s="2219"/>
      <c r="AY63" s="2218"/>
      <c r="AZ63" s="2217"/>
      <c r="BA63" s="2217"/>
      <c r="BB63" s="2217"/>
      <c r="BC63" s="2218"/>
      <c r="BD63" s="2218"/>
    </row>
    <row r="64" spans="1:56" x14ac:dyDescent="0.2">
      <c r="A64" s="2217"/>
      <c r="B64" s="2217"/>
      <c r="C64" s="2217"/>
      <c r="D64" s="2217"/>
      <c r="E64" s="2218"/>
      <c r="F64" s="2217"/>
      <c r="G64" s="2217"/>
      <c r="H64" s="2217"/>
      <c r="I64" s="2217"/>
      <c r="J64" s="2217"/>
      <c r="K64" s="2217"/>
      <c r="L64" s="2219"/>
      <c r="M64" s="2219"/>
      <c r="N64" s="2219"/>
      <c r="O64" s="2219"/>
      <c r="P64" s="2219"/>
      <c r="Q64" s="2219"/>
      <c r="R64" s="2219"/>
      <c r="S64" s="2219"/>
      <c r="T64" s="2219"/>
      <c r="U64" s="2219"/>
      <c r="V64" s="2218"/>
      <c r="W64" s="2218"/>
      <c r="X64" s="2218"/>
      <c r="Y64" s="2218"/>
      <c r="Z64" s="2218"/>
      <c r="AA64" s="2218"/>
      <c r="AB64" s="2218"/>
      <c r="AC64" s="2218"/>
      <c r="AD64" s="2218"/>
      <c r="AE64" s="2218"/>
      <c r="AF64" s="2218"/>
      <c r="AG64" s="2218"/>
      <c r="AH64" s="2218"/>
      <c r="AI64" s="2218"/>
      <c r="AJ64" s="2218"/>
      <c r="AK64" s="2218"/>
      <c r="AL64" s="2218"/>
      <c r="AM64" s="2218"/>
      <c r="AN64" s="2218"/>
      <c r="AO64" s="2218"/>
      <c r="AP64" s="2218"/>
      <c r="AQ64" s="2218"/>
      <c r="AR64" s="2218"/>
      <c r="AS64" s="2218"/>
      <c r="AT64" s="2218"/>
      <c r="AU64" s="2218"/>
      <c r="AV64" s="2219"/>
      <c r="AW64" s="2219"/>
      <c r="AX64" s="2219"/>
      <c r="AY64" s="2218"/>
      <c r="AZ64" s="2217"/>
      <c r="BA64" s="2217"/>
      <c r="BB64" s="2217"/>
      <c r="BC64" s="2218"/>
      <c r="BD64" s="2218"/>
    </row>
    <row r="65" spans="1:56" x14ac:dyDescent="0.2">
      <c r="A65" s="2217"/>
      <c r="B65" s="2217"/>
      <c r="C65" s="2217"/>
      <c r="D65" s="2217"/>
      <c r="E65" s="2218"/>
      <c r="F65" s="2217"/>
      <c r="G65" s="2217"/>
      <c r="H65" s="2217"/>
      <c r="I65" s="2217"/>
      <c r="J65" s="2217"/>
      <c r="K65" s="2217"/>
      <c r="L65" s="2219"/>
      <c r="M65" s="2219"/>
      <c r="N65" s="2219"/>
      <c r="O65" s="2219"/>
      <c r="P65" s="2219"/>
      <c r="Q65" s="2219"/>
      <c r="R65" s="2219"/>
      <c r="S65" s="2219"/>
      <c r="T65" s="2219"/>
      <c r="U65" s="2219"/>
      <c r="V65" s="2218"/>
      <c r="W65" s="2218"/>
      <c r="X65" s="2218"/>
      <c r="Y65" s="2218"/>
      <c r="Z65" s="2218"/>
      <c r="AA65" s="2218"/>
      <c r="AB65" s="2218"/>
      <c r="AC65" s="2218"/>
      <c r="AD65" s="2218"/>
      <c r="AE65" s="2218"/>
      <c r="AF65" s="2218"/>
      <c r="AG65" s="2218"/>
      <c r="AH65" s="2218"/>
      <c r="AI65" s="2218"/>
      <c r="AJ65" s="2218"/>
      <c r="AK65" s="2218"/>
      <c r="AL65" s="2218"/>
      <c r="AM65" s="2218"/>
      <c r="AN65" s="2218"/>
      <c r="AO65" s="2218"/>
      <c r="AP65" s="2218"/>
      <c r="AQ65" s="2218"/>
      <c r="AR65" s="2218"/>
      <c r="AS65" s="2218"/>
      <c r="AT65" s="2218"/>
      <c r="AU65" s="2218"/>
      <c r="AV65" s="2219"/>
      <c r="AW65" s="2219"/>
      <c r="AX65" s="2219"/>
      <c r="AY65" s="2218"/>
      <c r="AZ65" s="2217"/>
      <c r="BA65" s="2217"/>
      <c r="BB65" s="2217"/>
      <c r="BC65" s="2218"/>
      <c r="BD65" s="2218"/>
    </row>
    <row r="66" spans="1:56" x14ac:dyDescent="0.2">
      <c r="A66" s="2217"/>
      <c r="B66" s="2217"/>
      <c r="C66" s="2217"/>
      <c r="D66" s="2217"/>
      <c r="E66" s="2218"/>
      <c r="F66" s="2217"/>
      <c r="G66" s="2217"/>
      <c r="H66" s="2217"/>
      <c r="I66" s="2217"/>
      <c r="J66" s="2217"/>
      <c r="K66" s="2217"/>
      <c r="L66" s="2219"/>
      <c r="M66" s="2219"/>
      <c r="N66" s="2219"/>
      <c r="O66" s="2219"/>
      <c r="P66" s="2219"/>
      <c r="Q66" s="2219"/>
      <c r="R66" s="2219"/>
      <c r="S66" s="2219"/>
      <c r="T66" s="2219"/>
      <c r="U66" s="2219"/>
      <c r="V66" s="2218"/>
      <c r="W66" s="2218"/>
      <c r="X66" s="2218"/>
      <c r="Y66" s="2218"/>
      <c r="Z66" s="2218"/>
      <c r="AA66" s="2218"/>
      <c r="AB66" s="2218"/>
      <c r="AC66" s="2218"/>
      <c r="AD66" s="2218"/>
      <c r="AE66" s="2218"/>
      <c r="AF66" s="2218"/>
      <c r="AG66" s="2218"/>
      <c r="AH66" s="2218"/>
      <c r="AI66" s="2218"/>
      <c r="AJ66" s="2218"/>
      <c r="AK66" s="2218"/>
      <c r="AL66" s="2218"/>
      <c r="AM66" s="2218"/>
      <c r="AN66" s="2218"/>
      <c r="AO66" s="2218"/>
      <c r="AP66" s="2218"/>
      <c r="AQ66" s="2218"/>
      <c r="AR66" s="2218"/>
      <c r="AS66" s="2218"/>
      <c r="AT66" s="2218"/>
      <c r="AU66" s="2218"/>
      <c r="AV66" s="2219"/>
      <c r="AW66" s="2219"/>
      <c r="AX66" s="2219"/>
      <c r="AY66" s="2218"/>
      <c r="AZ66" s="2217"/>
      <c r="BA66" s="2217"/>
      <c r="BB66" s="2217"/>
      <c r="BC66" s="2218"/>
      <c r="BD66" s="2218"/>
    </row>
    <row r="67" spans="1:56" x14ac:dyDescent="0.2">
      <c r="A67" s="2217"/>
      <c r="B67" s="2217"/>
      <c r="C67" s="2217"/>
      <c r="D67" s="2217"/>
      <c r="E67" s="2218"/>
      <c r="F67" s="2217"/>
      <c r="G67" s="2217"/>
      <c r="H67" s="2217"/>
      <c r="I67" s="2217"/>
      <c r="J67" s="2217"/>
      <c r="K67" s="2217"/>
      <c r="L67" s="2219"/>
      <c r="M67" s="2219"/>
      <c r="N67" s="2219"/>
      <c r="O67" s="2219"/>
      <c r="P67" s="2219"/>
      <c r="Q67" s="2219"/>
      <c r="R67" s="2219"/>
      <c r="S67" s="2219"/>
      <c r="T67" s="2219"/>
      <c r="U67" s="2219"/>
      <c r="V67" s="2218"/>
      <c r="W67" s="2218"/>
      <c r="X67" s="2218"/>
      <c r="Y67" s="2218"/>
      <c r="Z67" s="2218"/>
      <c r="AA67" s="2218"/>
      <c r="AB67" s="2218"/>
      <c r="AC67" s="2218"/>
      <c r="AD67" s="2218"/>
      <c r="AE67" s="2218"/>
      <c r="AF67" s="2218"/>
      <c r="AG67" s="2218"/>
      <c r="AH67" s="2218"/>
      <c r="AI67" s="2218"/>
      <c r="AJ67" s="2218"/>
      <c r="AK67" s="2218"/>
      <c r="AL67" s="2218"/>
      <c r="AM67" s="2218"/>
      <c r="AN67" s="2218"/>
      <c r="AO67" s="2218"/>
      <c r="AP67" s="2218"/>
      <c r="AQ67" s="2218"/>
      <c r="AR67" s="2218"/>
      <c r="AS67" s="2218"/>
      <c r="AT67" s="2218"/>
      <c r="AU67" s="2218"/>
      <c r="AV67" s="2219"/>
      <c r="AW67" s="2219"/>
      <c r="AX67" s="2219"/>
      <c r="AY67" s="2218"/>
      <c r="AZ67" s="2217"/>
      <c r="BA67" s="2217"/>
      <c r="BB67" s="2217"/>
      <c r="BC67" s="2218"/>
      <c r="BD67" s="2218"/>
    </row>
    <row r="68" spans="1:56" x14ac:dyDescent="0.2">
      <c r="A68" s="2217"/>
      <c r="B68" s="2217"/>
      <c r="C68" s="2217"/>
      <c r="D68" s="2217"/>
      <c r="E68" s="2218"/>
      <c r="F68" s="2217"/>
      <c r="G68" s="2217"/>
      <c r="H68" s="2217"/>
      <c r="I68" s="2217"/>
      <c r="J68" s="2217"/>
      <c r="K68" s="2217"/>
      <c r="L68" s="2219"/>
      <c r="M68" s="2219"/>
      <c r="N68" s="2219"/>
      <c r="O68" s="2219"/>
      <c r="P68" s="2219"/>
      <c r="Q68" s="2219"/>
      <c r="R68" s="2219"/>
      <c r="S68" s="2219"/>
      <c r="T68" s="2219"/>
      <c r="U68" s="2219"/>
      <c r="V68" s="2218"/>
      <c r="W68" s="2218"/>
      <c r="X68" s="2218"/>
      <c r="Y68" s="2218"/>
      <c r="Z68" s="2218"/>
      <c r="AA68" s="2218"/>
      <c r="AB68" s="2218"/>
      <c r="AC68" s="2218"/>
      <c r="AD68" s="2218"/>
      <c r="AE68" s="2218"/>
      <c r="AF68" s="2218"/>
      <c r="AG68" s="2218"/>
      <c r="AH68" s="2218"/>
      <c r="AI68" s="2218"/>
      <c r="AJ68" s="2218"/>
      <c r="AK68" s="2218"/>
      <c r="AL68" s="2218"/>
      <c r="AM68" s="2218"/>
      <c r="AN68" s="2218"/>
      <c r="AO68" s="2218"/>
      <c r="AP68" s="2218"/>
      <c r="AQ68" s="2218"/>
      <c r="AR68" s="2218"/>
      <c r="AS68" s="2218"/>
      <c r="AT68" s="2218"/>
      <c r="AU68" s="2218"/>
      <c r="AV68" s="2219"/>
      <c r="AW68" s="2219"/>
      <c r="AX68" s="2219"/>
      <c r="AY68" s="2218"/>
      <c r="AZ68" s="2217"/>
      <c r="BA68" s="2217"/>
      <c r="BB68" s="2217"/>
      <c r="BC68" s="2218"/>
      <c r="BD68" s="2218"/>
    </row>
    <row r="69" spans="1:56" x14ac:dyDescent="0.2">
      <c r="A69" s="2217"/>
      <c r="B69" s="2217"/>
      <c r="C69" s="2217"/>
      <c r="D69" s="2217"/>
      <c r="E69" s="2218"/>
      <c r="F69" s="2217"/>
      <c r="G69" s="2217"/>
      <c r="H69" s="2217"/>
      <c r="I69" s="2217"/>
      <c r="J69" s="2217"/>
      <c r="K69" s="2217"/>
      <c r="L69" s="2219"/>
      <c r="M69" s="2219"/>
      <c r="N69" s="2219"/>
      <c r="O69" s="2219"/>
      <c r="P69" s="2219"/>
      <c r="Q69" s="2219"/>
      <c r="R69" s="2219"/>
      <c r="S69" s="2219"/>
      <c r="T69" s="2219"/>
      <c r="U69" s="2219"/>
      <c r="V69" s="2218"/>
      <c r="W69" s="2218"/>
      <c r="X69" s="2218"/>
      <c r="Y69" s="2218"/>
      <c r="Z69" s="2218"/>
      <c r="AA69" s="2218"/>
      <c r="AB69" s="2218"/>
      <c r="AC69" s="2218"/>
      <c r="AD69" s="2218"/>
      <c r="AE69" s="2218"/>
      <c r="AF69" s="2218"/>
      <c r="AG69" s="2218"/>
      <c r="AH69" s="2218"/>
      <c r="AI69" s="2218"/>
      <c r="AJ69" s="2218"/>
      <c r="AK69" s="2218"/>
      <c r="AL69" s="2218"/>
      <c r="AM69" s="2218"/>
      <c r="AN69" s="2218"/>
      <c r="AO69" s="2218"/>
      <c r="AP69" s="2218"/>
      <c r="AQ69" s="2218"/>
      <c r="AR69" s="2218"/>
      <c r="AS69" s="2218"/>
      <c r="AT69" s="2218"/>
      <c r="AU69" s="2218"/>
      <c r="AV69" s="2219"/>
      <c r="AW69" s="2219"/>
      <c r="AX69" s="2219"/>
      <c r="AY69" s="2218"/>
      <c r="AZ69" s="2217"/>
      <c r="BA69" s="2217"/>
      <c r="BB69" s="2217"/>
      <c r="BC69" s="2218"/>
      <c r="BD69" s="2218"/>
    </row>
    <row r="70" spans="1:56" x14ac:dyDescent="0.2">
      <c r="A70" s="2217"/>
      <c r="B70" s="2217"/>
      <c r="C70" s="2217"/>
      <c r="D70" s="2217"/>
      <c r="E70" s="2218"/>
      <c r="F70" s="2217"/>
      <c r="G70" s="2217"/>
      <c r="H70" s="2217"/>
      <c r="I70" s="2217"/>
      <c r="J70" s="2217"/>
      <c r="K70" s="2217"/>
      <c r="L70" s="2219"/>
      <c r="M70" s="2219"/>
      <c r="N70" s="2219"/>
      <c r="O70" s="2219"/>
      <c r="P70" s="2219"/>
      <c r="Q70" s="2219"/>
      <c r="R70" s="2219"/>
      <c r="S70" s="2219"/>
      <c r="T70" s="2219"/>
      <c r="U70" s="2219"/>
      <c r="V70" s="2218"/>
      <c r="W70" s="2218"/>
      <c r="X70" s="2218"/>
      <c r="Y70" s="2218"/>
      <c r="Z70" s="2218"/>
      <c r="AA70" s="2218"/>
      <c r="AB70" s="2218"/>
      <c r="AC70" s="2218"/>
      <c r="AD70" s="2218"/>
      <c r="AE70" s="2218"/>
      <c r="AF70" s="2218"/>
      <c r="AG70" s="2218"/>
      <c r="AH70" s="2218"/>
      <c r="AI70" s="2218"/>
      <c r="AJ70" s="2218"/>
      <c r="AK70" s="2218"/>
      <c r="AL70" s="2218"/>
      <c r="AM70" s="2218"/>
      <c r="AN70" s="2218"/>
      <c r="AO70" s="2218"/>
      <c r="AP70" s="2218"/>
      <c r="AQ70" s="2218"/>
      <c r="AR70" s="2218"/>
      <c r="AS70" s="2218"/>
      <c r="AT70" s="2218"/>
      <c r="AU70" s="2218"/>
      <c r="AV70" s="2219"/>
      <c r="AW70" s="2219"/>
      <c r="AX70" s="2219"/>
      <c r="AY70" s="2218"/>
      <c r="AZ70" s="2217"/>
      <c r="BA70" s="2217"/>
      <c r="BB70" s="2217"/>
      <c r="BC70" s="2218"/>
      <c r="BD70" s="2218"/>
    </row>
    <row r="71" spans="1:56" x14ac:dyDescent="0.2">
      <c r="A71" s="2217"/>
      <c r="B71" s="2217"/>
      <c r="C71" s="2217"/>
      <c r="D71" s="2217"/>
      <c r="E71" s="2218"/>
      <c r="F71" s="2217"/>
      <c r="G71" s="2217"/>
      <c r="H71" s="2217"/>
      <c r="I71" s="2217"/>
      <c r="J71" s="2217"/>
      <c r="K71" s="2217"/>
      <c r="L71" s="2219"/>
      <c r="M71" s="2219"/>
      <c r="N71" s="2219"/>
      <c r="O71" s="2219"/>
      <c r="P71" s="2219"/>
      <c r="Q71" s="2219"/>
      <c r="R71" s="2219"/>
      <c r="S71" s="2219"/>
      <c r="T71" s="2219"/>
      <c r="U71" s="2219"/>
      <c r="V71" s="2218"/>
      <c r="W71" s="2218"/>
      <c r="X71" s="2218"/>
      <c r="Y71" s="2218"/>
      <c r="Z71" s="2218"/>
      <c r="AA71" s="2218"/>
      <c r="AB71" s="2218"/>
      <c r="AC71" s="2218"/>
      <c r="AD71" s="2218"/>
      <c r="AE71" s="2218"/>
      <c r="AF71" s="2218"/>
      <c r="AG71" s="2218"/>
      <c r="AH71" s="2218"/>
      <c r="AI71" s="2218"/>
      <c r="AJ71" s="2218"/>
      <c r="AK71" s="2218"/>
      <c r="AL71" s="2218"/>
      <c r="AM71" s="2218"/>
      <c r="AN71" s="2218"/>
      <c r="AO71" s="2218"/>
      <c r="AP71" s="2218"/>
      <c r="AQ71" s="2218"/>
      <c r="AR71" s="2218"/>
      <c r="AS71" s="2218"/>
      <c r="AT71" s="2218"/>
      <c r="AU71" s="2218"/>
      <c r="AV71" s="2219"/>
      <c r="AW71" s="2219"/>
      <c r="AX71" s="2219"/>
      <c r="AY71" s="2218"/>
      <c r="AZ71" s="2217"/>
      <c r="BA71" s="2217"/>
      <c r="BB71" s="2217"/>
      <c r="BC71" s="2218"/>
      <c r="BD71" s="2218"/>
    </row>
    <row r="72" spans="1:56" x14ac:dyDescent="0.2">
      <c r="A72" s="2217"/>
      <c r="B72" s="2217"/>
      <c r="C72" s="2217"/>
      <c r="D72" s="2217"/>
      <c r="E72" s="2218"/>
      <c r="F72" s="2217"/>
      <c r="G72" s="2217"/>
      <c r="H72" s="2217"/>
      <c r="I72" s="2217"/>
      <c r="J72" s="2217"/>
      <c r="K72" s="2217"/>
      <c r="L72" s="2219"/>
      <c r="M72" s="2219"/>
      <c r="N72" s="2219"/>
      <c r="O72" s="2219"/>
      <c r="P72" s="2219"/>
      <c r="Q72" s="2219"/>
      <c r="R72" s="2219"/>
      <c r="S72" s="2219"/>
      <c r="T72" s="2219"/>
      <c r="U72" s="2219"/>
      <c r="V72" s="2218"/>
      <c r="W72" s="2218"/>
      <c r="X72" s="2218"/>
      <c r="Y72" s="2218"/>
      <c r="Z72" s="2218"/>
      <c r="AA72" s="2218"/>
      <c r="AB72" s="2218"/>
      <c r="AC72" s="2218"/>
      <c r="AD72" s="2218"/>
      <c r="AE72" s="2218"/>
      <c r="AF72" s="2218"/>
      <c r="AG72" s="2218"/>
      <c r="AH72" s="2218"/>
      <c r="AI72" s="2218"/>
      <c r="AJ72" s="2218"/>
      <c r="AK72" s="2218"/>
      <c r="AL72" s="2218"/>
      <c r="AM72" s="2218"/>
      <c r="AN72" s="2218"/>
      <c r="AO72" s="2218"/>
      <c r="AP72" s="2218"/>
      <c r="AQ72" s="2218"/>
      <c r="AR72" s="2218"/>
      <c r="AS72" s="2218"/>
      <c r="AT72" s="2218"/>
      <c r="AU72" s="2218"/>
      <c r="AV72" s="2219"/>
      <c r="AW72" s="2219"/>
      <c r="AX72" s="2219"/>
      <c r="AY72" s="2218"/>
      <c r="AZ72" s="2217"/>
      <c r="BA72" s="2217"/>
      <c r="BB72" s="2217"/>
      <c r="BC72" s="2218"/>
      <c r="BD72" s="2218"/>
    </row>
    <row r="73" spans="1:56" x14ac:dyDescent="0.2">
      <c r="A73" s="2217"/>
      <c r="B73" s="2217"/>
      <c r="C73" s="2217"/>
      <c r="D73" s="2217"/>
      <c r="E73" s="2218"/>
      <c r="F73" s="2217"/>
      <c r="G73" s="2217"/>
      <c r="H73" s="2217"/>
      <c r="I73" s="2217"/>
      <c r="J73" s="2217"/>
      <c r="K73" s="2217"/>
      <c r="L73" s="2219"/>
      <c r="M73" s="2219"/>
      <c r="N73" s="2219"/>
      <c r="O73" s="2219"/>
      <c r="P73" s="2219"/>
      <c r="Q73" s="2219"/>
      <c r="R73" s="2219"/>
      <c r="S73" s="2219"/>
      <c r="T73" s="2219"/>
      <c r="U73" s="2219"/>
      <c r="V73" s="2218"/>
      <c r="W73" s="2218"/>
      <c r="X73" s="2218"/>
      <c r="Y73" s="2218"/>
      <c r="Z73" s="2218"/>
      <c r="AA73" s="2218"/>
      <c r="AB73" s="2218"/>
      <c r="AC73" s="2218"/>
      <c r="AD73" s="2218"/>
      <c r="AE73" s="2218"/>
      <c r="AF73" s="2218"/>
      <c r="AG73" s="2218"/>
      <c r="AH73" s="2218"/>
      <c r="AI73" s="2218"/>
      <c r="AJ73" s="2218"/>
      <c r="AK73" s="2218"/>
      <c r="AL73" s="2218"/>
      <c r="AM73" s="2218"/>
      <c r="AN73" s="2218"/>
      <c r="AO73" s="2218"/>
      <c r="AP73" s="2218"/>
      <c r="AQ73" s="2218"/>
      <c r="AR73" s="2218"/>
      <c r="AS73" s="2218"/>
      <c r="AT73" s="2218"/>
      <c r="AU73" s="2218"/>
      <c r="AV73" s="2219"/>
      <c r="AW73" s="2219"/>
      <c r="AX73" s="2219"/>
      <c r="AY73" s="2218"/>
      <c r="AZ73" s="2217"/>
      <c r="BA73" s="2217"/>
      <c r="BB73" s="2217"/>
      <c r="BC73" s="2218"/>
      <c r="BD73" s="2218"/>
    </row>
    <row r="74" spans="1:56" x14ac:dyDescent="0.2">
      <c r="A74" s="2217"/>
      <c r="B74" s="2217"/>
      <c r="C74" s="2217"/>
      <c r="D74" s="2217"/>
      <c r="E74" s="2218"/>
      <c r="F74" s="2217"/>
      <c r="G74" s="2217"/>
      <c r="H74" s="2217"/>
      <c r="I74" s="2217"/>
      <c r="J74" s="2217"/>
      <c r="K74" s="2217"/>
      <c r="L74" s="2219"/>
      <c r="M74" s="2219"/>
      <c r="N74" s="2219"/>
      <c r="O74" s="2219"/>
      <c r="P74" s="2219"/>
      <c r="Q74" s="2219"/>
      <c r="R74" s="2219"/>
      <c r="S74" s="2219"/>
      <c r="T74" s="2219"/>
      <c r="U74" s="2219"/>
      <c r="V74" s="2218"/>
      <c r="W74" s="2218"/>
      <c r="X74" s="2218"/>
      <c r="Y74" s="2218"/>
      <c r="Z74" s="2218"/>
      <c r="AA74" s="2218"/>
      <c r="AB74" s="2218"/>
      <c r="AC74" s="2218"/>
      <c r="AD74" s="2218"/>
      <c r="AE74" s="2218"/>
      <c r="AF74" s="2218"/>
      <c r="AG74" s="2218"/>
      <c r="AH74" s="2218"/>
      <c r="AI74" s="2218"/>
      <c r="AJ74" s="2218"/>
      <c r="AK74" s="2218"/>
      <c r="AL74" s="2218"/>
      <c r="AM74" s="2218"/>
      <c r="AN74" s="2218"/>
      <c r="AO74" s="2218"/>
      <c r="AP74" s="2218"/>
      <c r="AQ74" s="2218"/>
      <c r="AR74" s="2218"/>
      <c r="AS74" s="2218"/>
      <c r="AT74" s="2218"/>
      <c r="AU74" s="2218"/>
      <c r="AV74" s="2219"/>
      <c r="AW74" s="2219"/>
      <c r="AX74" s="2219"/>
      <c r="AY74" s="2218"/>
      <c r="AZ74" s="2217"/>
      <c r="BA74" s="2217"/>
      <c r="BB74" s="2217"/>
      <c r="BC74" s="2218"/>
      <c r="BD74" s="2218"/>
    </row>
    <row r="75" spans="1:56" x14ac:dyDescent="0.2">
      <c r="A75" s="2217"/>
      <c r="B75" s="2217"/>
      <c r="C75" s="2217"/>
      <c r="D75" s="2217"/>
      <c r="E75" s="2218"/>
      <c r="F75" s="2217"/>
      <c r="G75" s="2217"/>
      <c r="H75" s="2217"/>
      <c r="I75" s="2217"/>
      <c r="J75" s="2217"/>
      <c r="K75" s="2217"/>
      <c r="L75" s="2219"/>
      <c r="M75" s="2219"/>
      <c r="N75" s="2219"/>
      <c r="O75" s="2219"/>
      <c r="P75" s="2219"/>
      <c r="Q75" s="2219"/>
      <c r="R75" s="2219"/>
      <c r="S75" s="2219"/>
      <c r="T75" s="2219"/>
      <c r="U75" s="2219"/>
      <c r="V75" s="2218"/>
      <c r="W75" s="2218"/>
      <c r="X75" s="2218"/>
      <c r="Y75" s="2218"/>
      <c r="Z75" s="2218"/>
      <c r="AA75" s="2218"/>
      <c r="AB75" s="2218"/>
      <c r="AC75" s="2218"/>
      <c r="AD75" s="2218"/>
      <c r="AE75" s="2218"/>
      <c r="AF75" s="2218"/>
      <c r="AG75" s="2218"/>
      <c r="AH75" s="2218"/>
      <c r="AI75" s="2218"/>
      <c r="AJ75" s="2218"/>
      <c r="AK75" s="2218"/>
      <c r="AL75" s="2218"/>
      <c r="AM75" s="2218"/>
      <c r="AN75" s="2218"/>
      <c r="AO75" s="2218"/>
      <c r="AP75" s="2218"/>
      <c r="AQ75" s="2218"/>
      <c r="AR75" s="2218"/>
      <c r="AS75" s="2218"/>
      <c r="AT75" s="2218"/>
      <c r="AU75" s="2218"/>
      <c r="AV75" s="2219"/>
      <c r="AW75" s="2219"/>
      <c r="AX75" s="2219"/>
      <c r="AY75" s="2218"/>
      <c r="AZ75" s="2217"/>
      <c r="BA75" s="2217"/>
      <c r="BB75" s="2217"/>
      <c r="BC75" s="2218"/>
      <c r="BD75" s="2218"/>
    </row>
    <row r="76" spans="1:56" x14ac:dyDescent="0.2">
      <c r="A76" s="2217"/>
      <c r="B76" s="2217"/>
      <c r="C76" s="2217"/>
      <c r="D76" s="2217"/>
      <c r="E76" s="2218"/>
      <c r="F76" s="2217"/>
      <c r="G76" s="2217"/>
      <c r="H76" s="2217"/>
      <c r="I76" s="2217"/>
      <c r="J76" s="2217"/>
      <c r="K76" s="2217"/>
      <c r="L76" s="2219"/>
      <c r="M76" s="2219"/>
      <c r="N76" s="2219"/>
      <c r="O76" s="2219"/>
      <c r="P76" s="2219"/>
      <c r="Q76" s="2219"/>
      <c r="R76" s="2219"/>
      <c r="S76" s="2219"/>
      <c r="T76" s="2219"/>
      <c r="U76" s="2219"/>
      <c r="V76" s="2218"/>
      <c r="W76" s="2218"/>
      <c r="X76" s="2218"/>
      <c r="Y76" s="2218"/>
      <c r="Z76" s="2218"/>
      <c r="AA76" s="2218"/>
      <c r="AB76" s="2218"/>
      <c r="AC76" s="2218"/>
      <c r="AD76" s="2218"/>
      <c r="AE76" s="2218"/>
      <c r="AF76" s="2218"/>
      <c r="AG76" s="2218"/>
      <c r="AH76" s="2218"/>
      <c r="AI76" s="2218"/>
      <c r="AJ76" s="2218"/>
      <c r="AK76" s="2218"/>
      <c r="AL76" s="2218"/>
      <c r="AM76" s="2218"/>
      <c r="AN76" s="2218"/>
      <c r="AO76" s="2218"/>
      <c r="AP76" s="2218"/>
      <c r="AQ76" s="2218"/>
      <c r="AR76" s="2218"/>
      <c r="AS76" s="2218"/>
      <c r="AT76" s="2218"/>
      <c r="AU76" s="2218"/>
      <c r="AV76" s="2219"/>
      <c r="AW76" s="2219"/>
      <c r="AX76" s="2219"/>
      <c r="AY76" s="2218"/>
      <c r="AZ76" s="2217"/>
      <c r="BA76" s="2217"/>
      <c r="BB76" s="2217"/>
      <c r="BC76" s="2218"/>
      <c r="BD76" s="2218"/>
    </row>
    <row r="77" spans="1:56" x14ac:dyDescent="0.2">
      <c r="A77" s="2217"/>
      <c r="B77" s="2217"/>
      <c r="C77" s="2217"/>
      <c r="D77" s="2217"/>
      <c r="E77" s="2218"/>
      <c r="F77" s="2217"/>
      <c r="G77" s="2217"/>
      <c r="H77" s="2217"/>
      <c r="I77" s="2217"/>
      <c r="J77" s="2217"/>
      <c r="K77" s="2217"/>
      <c r="L77" s="2219"/>
      <c r="M77" s="2219"/>
      <c r="N77" s="2219"/>
      <c r="O77" s="2219"/>
      <c r="P77" s="2219"/>
      <c r="Q77" s="2219"/>
      <c r="R77" s="2219"/>
      <c r="S77" s="2219"/>
      <c r="T77" s="2219"/>
      <c r="U77" s="2219"/>
      <c r="V77" s="2218"/>
      <c r="W77" s="2218"/>
      <c r="X77" s="2218"/>
      <c r="Y77" s="2218"/>
      <c r="Z77" s="2218"/>
      <c r="AA77" s="2218"/>
      <c r="AB77" s="2218"/>
      <c r="AC77" s="2218"/>
      <c r="AD77" s="2218"/>
      <c r="AE77" s="2218"/>
      <c r="AF77" s="2218"/>
      <c r="AG77" s="2218"/>
      <c r="AH77" s="2218"/>
      <c r="AI77" s="2218"/>
      <c r="AJ77" s="2218"/>
      <c r="AK77" s="2218"/>
      <c r="AL77" s="2218"/>
      <c r="AM77" s="2218"/>
      <c r="AN77" s="2218"/>
      <c r="AO77" s="2218"/>
      <c r="AP77" s="2218"/>
      <c r="AQ77" s="2218"/>
      <c r="AR77" s="2218"/>
      <c r="AS77" s="2218"/>
      <c r="AT77" s="2218"/>
      <c r="AU77" s="2218"/>
      <c r="AV77" s="2219"/>
      <c r="AW77" s="2219"/>
      <c r="AX77" s="2219"/>
      <c r="AY77" s="2218"/>
      <c r="AZ77" s="2217"/>
      <c r="BA77" s="2217"/>
      <c r="BB77" s="2217"/>
      <c r="BC77" s="2218"/>
      <c r="BD77" s="2218"/>
    </row>
    <row r="78" spans="1:56" x14ac:dyDescent="0.2">
      <c r="A78" s="2217"/>
      <c r="B78" s="2217"/>
      <c r="C78" s="2217"/>
      <c r="D78" s="2217"/>
      <c r="E78" s="2218"/>
      <c r="F78" s="2217"/>
      <c r="G78" s="2217"/>
      <c r="H78" s="2217"/>
      <c r="I78" s="2217"/>
      <c r="J78" s="2217"/>
      <c r="K78" s="2217"/>
      <c r="L78" s="2219"/>
      <c r="M78" s="2219"/>
      <c r="N78" s="2219"/>
      <c r="O78" s="2219"/>
      <c r="P78" s="2219"/>
      <c r="Q78" s="2219"/>
      <c r="R78" s="2219"/>
      <c r="S78" s="2219"/>
      <c r="T78" s="2219"/>
      <c r="U78" s="2219"/>
      <c r="V78" s="2218"/>
      <c r="W78" s="2218"/>
      <c r="X78" s="2218"/>
      <c r="Y78" s="2218"/>
      <c r="Z78" s="2218"/>
      <c r="AA78" s="2218"/>
      <c r="AB78" s="2218"/>
      <c r="AC78" s="2218"/>
      <c r="AD78" s="2218"/>
      <c r="AE78" s="2218"/>
      <c r="AF78" s="2218"/>
      <c r="AG78" s="2218"/>
      <c r="AH78" s="2218"/>
      <c r="AI78" s="2218"/>
      <c r="AJ78" s="2218"/>
      <c r="AK78" s="2218"/>
      <c r="AL78" s="2218"/>
      <c r="AM78" s="2218"/>
      <c r="AN78" s="2218"/>
      <c r="AO78" s="2218"/>
      <c r="AP78" s="2218"/>
      <c r="AQ78" s="2218"/>
      <c r="AR78" s="2218"/>
      <c r="AS78" s="2218"/>
      <c r="AT78" s="2218"/>
      <c r="AU78" s="2218"/>
      <c r="AV78" s="2219"/>
      <c r="AW78" s="2219"/>
      <c r="AX78" s="2219"/>
      <c r="AY78" s="2218"/>
      <c r="AZ78" s="2217"/>
      <c r="BA78" s="2217"/>
      <c r="BB78" s="2217"/>
      <c r="BC78" s="2218"/>
      <c r="BD78" s="2218"/>
    </row>
    <row r="79" spans="1:56" x14ac:dyDescent="0.2">
      <c r="A79" s="2217"/>
      <c r="B79" s="2217"/>
      <c r="C79" s="2217"/>
      <c r="D79" s="2217"/>
      <c r="E79" s="2218"/>
      <c r="F79" s="2217"/>
      <c r="G79" s="2217"/>
      <c r="H79" s="2217"/>
      <c r="I79" s="2217"/>
      <c r="J79" s="2217"/>
      <c r="K79" s="2217"/>
      <c r="L79" s="2219"/>
      <c r="M79" s="2219"/>
      <c r="N79" s="2219"/>
      <c r="O79" s="2219"/>
      <c r="P79" s="2219"/>
      <c r="Q79" s="2219"/>
      <c r="R79" s="2219"/>
      <c r="S79" s="2219"/>
      <c r="T79" s="2219"/>
      <c r="U79" s="2219"/>
      <c r="V79" s="2218"/>
      <c r="W79" s="2218"/>
      <c r="X79" s="2218"/>
      <c r="Y79" s="2218"/>
      <c r="Z79" s="2218"/>
      <c r="AA79" s="2218"/>
      <c r="AB79" s="2218"/>
      <c r="AC79" s="2218"/>
      <c r="AD79" s="2218"/>
      <c r="AE79" s="2218"/>
      <c r="AF79" s="2218"/>
      <c r="AG79" s="2218"/>
      <c r="AH79" s="2218"/>
      <c r="AI79" s="2218"/>
      <c r="AJ79" s="2218"/>
      <c r="AK79" s="2218"/>
      <c r="AL79" s="2218"/>
      <c r="AM79" s="2218"/>
      <c r="AN79" s="2218"/>
      <c r="AO79" s="2218"/>
      <c r="AP79" s="2218"/>
      <c r="AQ79" s="2218"/>
      <c r="AR79" s="2218"/>
      <c r="AS79" s="2218"/>
      <c r="AT79" s="2218"/>
      <c r="AU79" s="2218"/>
      <c r="AV79" s="2219"/>
      <c r="AW79" s="2219"/>
      <c r="AX79" s="2219"/>
      <c r="AY79" s="2218"/>
      <c r="AZ79" s="2217"/>
      <c r="BA79" s="2217"/>
      <c r="BB79" s="2217"/>
      <c r="BC79" s="2218"/>
      <c r="BD79" s="2218"/>
    </row>
    <row r="80" spans="1:56" x14ac:dyDescent="0.2">
      <c r="A80" s="2217"/>
      <c r="B80" s="2217"/>
      <c r="C80" s="2217"/>
      <c r="D80" s="2217"/>
      <c r="E80" s="2218"/>
      <c r="F80" s="2217"/>
      <c r="G80" s="2217"/>
      <c r="H80" s="2217"/>
      <c r="I80" s="2217"/>
      <c r="J80" s="2217"/>
      <c r="K80" s="2217"/>
      <c r="L80" s="2219"/>
      <c r="M80" s="2219"/>
      <c r="N80" s="2219"/>
      <c r="O80" s="2219"/>
      <c r="P80" s="2219"/>
      <c r="Q80" s="2219"/>
      <c r="R80" s="2219"/>
      <c r="S80" s="2219"/>
      <c r="T80" s="2219"/>
      <c r="U80" s="2219"/>
      <c r="V80" s="2218"/>
      <c r="W80" s="2218"/>
      <c r="X80" s="2218"/>
      <c r="Y80" s="2218"/>
      <c r="Z80" s="2218"/>
      <c r="AA80" s="2218"/>
      <c r="AB80" s="2218"/>
      <c r="AC80" s="2218"/>
      <c r="AD80" s="2218"/>
      <c r="AE80" s="2218"/>
      <c r="AF80" s="2218"/>
      <c r="AG80" s="2218"/>
      <c r="AH80" s="2218"/>
      <c r="AI80" s="2218"/>
      <c r="AJ80" s="2218"/>
      <c r="AK80" s="2218"/>
      <c r="AL80" s="2218"/>
      <c r="AM80" s="2218"/>
      <c r="AN80" s="2218"/>
      <c r="AO80" s="2218"/>
      <c r="AP80" s="2218"/>
      <c r="AQ80" s="2218"/>
      <c r="AR80" s="2218"/>
      <c r="AS80" s="2218"/>
      <c r="AT80" s="2218"/>
      <c r="AU80" s="2218"/>
      <c r="AV80" s="2219"/>
      <c r="AW80" s="2219"/>
      <c r="AX80" s="2219"/>
      <c r="AY80" s="2218"/>
      <c r="AZ80" s="2217"/>
      <c r="BA80" s="2217"/>
      <c r="BB80" s="2217"/>
      <c r="BC80" s="2218"/>
      <c r="BD80" s="2218"/>
    </row>
    <row r="81" spans="1:56" x14ac:dyDescent="0.2">
      <c r="A81" s="2217"/>
      <c r="B81" s="2217"/>
      <c r="C81" s="2217"/>
      <c r="D81" s="2217"/>
      <c r="E81" s="2218"/>
      <c r="F81" s="2217"/>
      <c r="G81" s="2217"/>
      <c r="H81" s="2217"/>
      <c r="I81" s="2217"/>
      <c r="J81" s="2217"/>
      <c r="K81" s="2217"/>
      <c r="L81" s="2219"/>
      <c r="M81" s="2219"/>
      <c r="N81" s="2219"/>
      <c r="O81" s="2219"/>
      <c r="P81" s="2219"/>
      <c r="Q81" s="2219"/>
      <c r="R81" s="2219"/>
      <c r="S81" s="2219"/>
      <c r="T81" s="2219"/>
      <c r="U81" s="2219"/>
      <c r="V81" s="2218"/>
      <c r="W81" s="2218"/>
      <c r="X81" s="2218"/>
      <c r="Y81" s="2218"/>
      <c r="Z81" s="2218"/>
      <c r="AA81" s="2218"/>
      <c r="AB81" s="2218"/>
      <c r="AC81" s="2218"/>
      <c r="AD81" s="2218"/>
      <c r="AE81" s="2218"/>
      <c r="AF81" s="2218"/>
      <c r="AG81" s="2218"/>
      <c r="AH81" s="2218"/>
      <c r="AI81" s="2218"/>
      <c r="AJ81" s="2218"/>
      <c r="AK81" s="2218"/>
      <c r="AL81" s="2218"/>
      <c r="AM81" s="2218"/>
      <c r="AN81" s="2218"/>
      <c r="AO81" s="2218"/>
      <c r="AP81" s="2218"/>
      <c r="AQ81" s="2218"/>
      <c r="AR81" s="2218"/>
      <c r="AS81" s="2218"/>
      <c r="AT81" s="2218"/>
      <c r="AU81" s="2218"/>
      <c r="AV81" s="2219"/>
      <c r="AW81" s="2219"/>
      <c r="AX81" s="2219"/>
      <c r="AY81" s="2218"/>
      <c r="AZ81" s="2217"/>
      <c r="BA81" s="2217"/>
      <c r="BB81" s="2217"/>
      <c r="BC81" s="2218"/>
      <c r="BD81" s="2218"/>
    </row>
    <row r="82" spans="1:56" x14ac:dyDescent="0.2">
      <c r="A82" s="2217"/>
      <c r="B82" s="2217"/>
      <c r="C82" s="2217"/>
      <c r="D82" s="2217"/>
      <c r="E82" s="2218"/>
      <c r="F82" s="2217"/>
      <c r="G82" s="2217"/>
      <c r="H82" s="2217"/>
      <c r="I82" s="2217"/>
      <c r="J82" s="2217"/>
      <c r="K82" s="2217"/>
      <c r="L82" s="2219"/>
      <c r="M82" s="2219"/>
      <c r="N82" s="2219"/>
      <c r="O82" s="2219"/>
      <c r="P82" s="2219"/>
      <c r="Q82" s="2219"/>
      <c r="R82" s="2219"/>
      <c r="S82" s="2219"/>
      <c r="T82" s="2219"/>
      <c r="U82" s="2219"/>
      <c r="V82" s="2218"/>
      <c r="W82" s="2218"/>
      <c r="X82" s="2218"/>
      <c r="Y82" s="2218"/>
      <c r="Z82" s="2218"/>
      <c r="AA82" s="2218"/>
      <c r="AB82" s="2218"/>
      <c r="AC82" s="2218"/>
      <c r="AD82" s="2218"/>
      <c r="AE82" s="2218"/>
      <c r="AF82" s="2218"/>
      <c r="AG82" s="2218"/>
      <c r="AH82" s="2218"/>
      <c r="AI82" s="2218"/>
      <c r="AJ82" s="2218"/>
      <c r="AK82" s="2218"/>
      <c r="AL82" s="2218"/>
      <c r="AM82" s="2218"/>
      <c r="AN82" s="2218"/>
      <c r="AO82" s="2218"/>
      <c r="AP82" s="2218"/>
      <c r="AQ82" s="2218"/>
      <c r="AR82" s="2218"/>
      <c r="AS82" s="2218"/>
      <c r="AT82" s="2218"/>
      <c r="AU82" s="2218"/>
      <c r="AV82" s="2219"/>
      <c r="AW82" s="2219"/>
      <c r="AX82" s="2219"/>
      <c r="AY82" s="2218"/>
      <c r="AZ82" s="2217"/>
      <c r="BA82" s="2217"/>
      <c r="BB82" s="2217"/>
      <c r="BC82" s="2218"/>
      <c r="BD82" s="2218"/>
    </row>
    <row r="83" spans="1:56" x14ac:dyDescent="0.2">
      <c r="A83" s="2217"/>
      <c r="B83" s="2217"/>
      <c r="C83" s="2217"/>
      <c r="D83" s="2217"/>
      <c r="E83" s="2218"/>
      <c r="F83" s="2217"/>
      <c r="G83" s="2217"/>
      <c r="H83" s="2217"/>
      <c r="I83" s="2217"/>
      <c r="J83" s="2217"/>
      <c r="K83" s="2217"/>
      <c r="L83" s="2219"/>
      <c r="M83" s="2219"/>
      <c r="N83" s="2219"/>
      <c r="O83" s="2219"/>
      <c r="P83" s="2219"/>
      <c r="Q83" s="2219"/>
      <c r="R83" s="2219"/>
      <c r="S83" s="2219"/>
      <c r="T83" s="2219"/>
      <c r="U83" s="2219"/>
      <c r="V83" s="2218"/>
      <c r="W83" s="2218"/>
      <c r="X83" s="2218"/>
      <c r="Y83" s="2218"/>
      <c r="Z83" s="2218"/>
      <c r="AA83" s="2218"/>
      <c r="AB83" s="2218"/>
      <c r="AC83" s="2218"/>
      <c r="AD83" s="2218"/>
      <c r="AE83" s="2218"/>
      <c r="AF83" s="2218"/>
      <c r="AG83" s="2218"/>
      <c r="AH83" s="2218"/>
      <c r="AI83" s="2218"/>
      <c r="AJ83" s="2218"/>
      <c r="AK83" s="2218"/>
      <c r="AL83" s="2218"/>
      <c r="AM83" s="2218"/>
      <c r="AN83" s="2218"/>
      <c r="AO83" s="2218"/>
      <c r="AP83" s="2218"/>
      <c r="AQ83" s="2218"/>
      <c r="AR83" s="2218"/>
      <c r="AS83" s="2218"/>
      <c r="AT83" s="2218"/>
      <c r="AU83" s="2218"/>
      <c r="AV83" s="2219"/>
      <c r="AW83" s="2219"/>
      <c r="AX83" s="2219"/>
      <c r="AY83" s="2218"/>
      <c r="AZ83" s="2217"/>
      <c r="BA83" s="2217"/>
      <c r="BB83" s="2217"/>
      <c r="BC83" s="2218"/>
      <c r="BD83" s="2218"/>
    </row>
    <row r="84" spans="1:56" x14ac:dyDescent="0.2">
      <c r="A84" s="2217"/>
      <c r="B84" s="2217"/>
      <c r="C84" s="2217"/>
      <c r="D84" s="2217"/>
      <c r="E84" s="2218"/>
      <c r="F84" s="2217"/>
      <c r="G84" s="2217"/>
      <c r="H84" s="2217"/>
      <c r="I84" s="2217"/>
      <c r="J84" s="2217"/>
      <c r="K84" s="2217"/>
      <c r="L84" s="2219"/>
      <c r="M84" s="2219"/>
      <c r="N84" s="2219"/>
      <c r="O84" s="2219"/>
      <c r="P84" s="2219"/>
      <c r="Q84" s="2219"/>
      <c r="R84" s="2219"/>
      <c r="S84" s="2219"/>
      <c r="T84" s="2219"/>
      <c r="U84" s="2219"/>
      <c r="V84" s="2218"/>
      <c r="W84" s="2218"/>
      <c r="X84" s="2218"/>
      <c r="Y84" s="2218"/>
      <c r="Z84" s="2218"/>
      <c r="AA84" s="2218"/>
      <c r="AB84" s="2218"/>
      <c r="AC84" s="2218"/>
      <c r="AD84" s="2218"/>
      <c r="AE84" s="2218"/>
      <c r="AF84" s="2218"/>
      <c r="AG84" s="2218"/>
      <c r="AH84" s="2218"/>
      <c r="AI84" s="2218"/>
      <c r="AJ84" s="2218"/>
      <c r="AK84" s="2218"/>
      <c r="AL84" s="2218"/>
      <c r="AM84" s="2218"/>
      <c r="AN84" s="2218"/>
      <c r="AO84" s="2218"/>
      <c r="AP84" s="2218"/>
      <c r="AQ84" s="2218"/>
      <c r="AR84" s="2218"/>
      <c r="AS84" s="2218"/>
      <c r="AT84" s="2218"/>
      <c r="AU84" s="2218"/>
      <c r="AV84" s="2219"/>
      <c r="AW84" s="2219"/>
      <c r="AX84" s="2219"/>
      <c r="AY84" s="2218"/>
      <c r="AZ84" s="2217"/>
      <c r="BA84" s="2217"/>
      <c r="BB84" s="2217"/>
      <c r="BC84" s="2218"/>
      <c r="BD84" s="2218"/>
    </row>
    <row r="85" spans="1:56" x14ac:dyDescent="0.2">
      <c r="A85" s="2217"/>
      <c r="B85" s="2217"/>
      <c r="C85" s="2217"/>
      <c r="D85" s="2217"/>
      <c r="E85" s="2218"/>
      <c r="F85" s="2217"/>
      <c r="G85" s="2217"/>
      <c r="H85" s="2217"/>
      <c r="I85" s="2217"/>
      <c r="J85" s="2217"/>
      <c r="K85" s="2217"/>
      <c r="L85" s="2219"/>
      <c r="M85" s="2219"/>
      <c r="N85" s="2219"/>
      <c r="O85" s="2219"/>
      <c r="P85" s="2219"/>
      <c r="Q85" s="2219"/>
      <c r="R85" s="2219"/>
      <c r="S85" s="2219"/>
      <c r="T85" s="2219"/>
      <c r="U85" s="2219"/>
      <c r="V85" s="2218"/>
      <c r="W85" s="2218"/>
      <c r="X85" s="2218"/>
      <c r="Y85" s="2218"/>
      <c r="Z85" s="2218"/>
      <c r="AA85" s="2218"/>
      <c r="AB85" s="2218"/>
      <c r="AC85" s="2218"/>
      <c r="AD85" s="2218"/>
      <c r="AE85" s="2218"/>
      <c r="AF85" s="2218"/>
      <c r="AG85" s="2218"/>
      <c r="AH85" s="2218"/>
      <c r="AI85" s="2218"/>
      <c r="AJ85" s="2218"/>
      <c r="AK85" s="2218"/>
      <c r="AL85" s="2218"/>
      <c r="AM85" s="2218"/>
      <c r="AN85" s="2218"/>
      <c r="AO85" s="2218"/>
      <c r="AP85" s="2218"/>
      <c r="AQ85" s="2218"/>
      <c r="AR85" s="2218"/>
      <c r="AS85" s="2218"/>
      <c r="AT85" s="2218"/>
      <c r="AU85" s="2218"/>
      <c r="AV85" s="2219"/>
      <c r="AW85" s="2219"/>
      <c r="AX85" s="2219"/>
      <c r="AY85" s="2218"/>
      <c r="AZ85" s="2217"/>
      <c r="BA85" s="2217"/>
      <c r="BB85" s="2217"/>
      <c r="BC85" s="2218"/>
      <c r="BD85" s="2218"/>
    </row>
    <row r="86" spans="1:56" x14ac:dyDescent="0.2">
      <c r="A86" s="2217"/>
      <c r="B86" s="2217"/>
      <c r="C86" s="2217"/>
      <c r="D86" s="2217"/>
      <c r="E86" s="2218"/>
      <c r="F86" s="2217"/>
      <c r="G86" s="2217"/>
      <c r="H86" s="2217"/>
      <c r="I86" s="2217"/>
      <c r="J86" s="2217"/>
      <c r="K86" s="2217"/>
      <c r="L86" s="2219"/>
      <c r="M86" s="2219"/>
      <c r="N86" s="2219"/>
      <c r="O86" s="2219"/>
      <c r="P86" s="2219"/>
      <c r="Q86" s="2219"/>
      <c r="R86" s="2219"/>
      <c r="S86" s="2219"/>
      <c r="T86" s="2219"/>
      <c r="U86" s="2219"/>
      <c r="V86" s="2218"/>
      <c r="W86" s="2218"/>
      <c r="X86" s="2218"/>
      <c r="Y86" s="2218"/>
      <c r="Z86" s="2218"/>
      <c r="AA86" s="2218"/>
      <c r="AB86" s="2218"/>
      <c r="AC86" s="2218"/>
      <c r="AD86" s="2218"/>
      <c r="AE86" s="2218"/>
      <c r="AF86" s="2218"/>
      <c r="AG86" s="2218"/>
      <c r="AH86" s="2218"/>
      <c r="AI86" s="2218"/>
      <c r="AJ86" s="2218"/>
      <c r="AK86" s="2218"/>
      <c r="AL86" s="2218"/>
      <c r="AM86" s="2218"/>
      <c r="AN86" s="2218"/>
      <c r="AO86" s="2218"/>
      <c r="AP86" s="2218"/>
      <c r="AQ86" s="2218"/>
      <c r="AR86" s="2218"/>
      <c r="AS86" s="2218"/>
      <c r="AT86" s="2218"/>
      <c r="AU86" s="2218"/>
      <c r="AV86" s="2219"/>
      <c r="AW86" s="2219"/>
      <c r="AX86" s="2219"/>
      <c r="AY86" s="2218"/>
      <c r="AZ86" s="2217"/>
      <c r="BA86" s="2217"/>
      <c r="BB86" s="2217"/>
      <c r="BC86" s="2218"/>
      <c r="BD86" s="2218"/>
    </row>
    <row r="87" spans="1:56" x14ac:dyDescent="0.2">
      <c r="A87" s="2217"/>
      <c r="B87" s="2217"/>
      <c r="C87" s="2217"/>
      <c r="D87" s="2217"/>
      <c r="E87" s="2218"/>
      <c r="F87" s="2217"/>
      <c r="G87" s="2217"/>
      <c r="H87" s="2217"/>
      <c r="I87" s="2217"/>
      <c r="J87" s="2217"/>
      <c r="K87" s="2217"/>
      <c r="L87" s="2219"/>
      <c r="M87" s="2219"/>
      <c r="N87" s="2219"/>
      <c r="O87" s="2219"/>
      <c r="P87" s="2219"/>
      <c r="Q87" s="2219"/>
      <c r="R87" s="2219"/>
      <c r="S87" s="2219"/>
      <c r="T87" s="2219"/>
      <c r="U87" s="2219"/>
      <c r="V87" s="2218"/>
      <c r="W87" s="2218"/>
      <c r="X87" s="2218"/>
      <c r="Y87" s="2218"/>
      <c r="Z87" s="2218"/>
      <c r="AA87" s="2218"/>
      <c r="AB87" s="2218"/>
      <c r="AC87" s="2218"/>
      <c r="AD87" s="2218"/>
      <c r="AE87" s="2218"/>
      <c r="AF87" s="2218"/>
      <c r="AG87" s="2218"/>
      <c r="AH87" s="2218"/>
      <c r="AI87" s="2218"/>
      <c r="AJ87" s="2218"/>
      <c r="AK87" s="2218"/>
      <c r="AL87" s="2218"/>
      <c r="AM87" s="2218"/>
      <c r="AN87" s="2218"/>
      <c r="AO87" s="2218"/>
      <c r="AP87" s="2218"/>
      <c r="AQ87" s="2218"/>
      <c r="AR87" s="2218"/>
      <c r="AS87" s="2218"/>
      <c r="AT87" s="2218"/>
      <c r="AU87" s="2218"/>
      <c r="AV87" s="2219"/>
      <c r="AW87" s="2219"/>
      <c r="AX87" s="2219"/>
      <c r="AY87" s="2218"/>
      <c r="AZ87" s="2217"/>
      <c r="BA87" s="2217"/>
      <c r="BB87" s="2217"/>
      <c r="BC87" s="2218"/>
      <c r="BD87" s="2218"/>
    </row>
    <row r="88" spans="1:56" x14ac:dyDescent="0.2">
      <c r="A88" s="2217"/>
      <c r="B88" s="2217"/>
      <c r="C88" s="2217"/>
      <c r="D88" s="2217"/>
      <c r="E88" s="2218"/>
      <c r="F88" s="2217"/>
      <c r="G88" s="2217"/>
      <c r="H88" s="2217"/>
      <c r="I88" s="2217"/>
      <c r="J88" s="2217"/>
      <c r="K88" s="2217"/>
      <c r="L88" s="2219"/>
      <c r="M88" s="2219"/>
      <c r="N88" s="2219"/>
      <c r="O88" s="2219"/>
      <c r="P88" s="2219"/>
      <c r="Q88" s="2219"/>
      <c r="R88" s="2219"/>
      <c r="S88" s="2219"/>
      <c r="T88" s="2219"/>
      <c r="U88" s="2219"/>
      <c r="V88" s="2218"/>
      <c r="W88" s="2218"/>
      <c r="X88" s="2218"/>
      <c r="Y88" s="2218"/>
      <c r="Z88" s="2218"/>
      <c r="AA88" s="2218"/>
      <c r="AB88" s="2218"/>
      <c r="AC88" s="2218"/>
      <c r="AD88" s="2218"/>
      <c r="AE88" s="2218"/>
      <c r="AF88" s="2218"/>
      <c r="AG88" s="2218"/>
      <c r="AH88" s="2218"/>
      <c r="AI88" s="2218"/>
      <c r="AJ88" s="2218"/>
      <c r="AK88" s="2218"/>
      <c r="AL88" s="2218"/>
      <c r="AM88" s="2218"/>
      <c r="AN88" s="2218"/>
      <c r="AO88" s="2218"/>
      <c r="AP88" s="2218"/>
      <c r="AQ88" s="2218"/>
      <c r="AR88" s="2218"/>
      <c r="AS88" s="2218"/>
      <c r="AT88" s="2218"/>
      <c r="AU88" s="2218"/>
      <c r="AV88" s="2219"/>
      <c r="AW88" s="2219"/>
      <c r="AX88" s="2219"/>
      <c r="AY88" s="2218"/>
      <c r="AZ88" s="2217"/>
      <c r="BA88" s="2217"/>
      <c r="BB88" s="2217"/>
      <c r="BC88" s="2218"/>
      <c r="BD88" s="2218"/>
    </row>
    <row r="89" spans="1:56" x14ac:dyDescent="0.2">
      <c r="A89" s="2217"/>
      <c r="B89" s="2217"/>
      <c r="C89" s="2217"/>
      <c r="D89" s="2217"/>
      <c r="E89" s="2218"/>
      <c r="F89" s="2217"/>
      <c r="G89" s="2217"/>
      <c r="H89" s="2217"/>
      <c r="I89" s="2217"/>
      <c r="J89" s="2217"/>
      <c r="K89" s="2217"/>
      <c r="L89" s="2219"/>
      <c r="M89" s="2219"/>
      <c r="N89" s="2219"/>
      <c r="O89" s="2219"/>
      <c r="P89" s="2219"/>
      <c r="Q89" s="2219"/>
      <c r="R89" s="2219"/>
      <c r="S89" s="2219"/>
      <c r="T89" s="2219"/>
      <c r="U89" s="2219"/>
      <c r="V89" s="2218"/>
      <c r="W89" s="2218"/>
      <c r="X89" s="2218"/>
      <c r="Y89" s="2218"/>
      <c r="Z89" s="2218"/>
      <c r="AA89" s="2218"/>
      <c r="AB89" s="2218"/>
      <c r="AC89" s="2218"/>
      <c r="AD89" s="2218"/>
      <c r="AE89" s="2218"/>
      <c r="AF89" s="2218"/>
      <c r="AG89" s="2218"/>
      <c r="AH89" s="2218"/>
      <c r="AI89" s="2218"/>
      <c r="AJ89" s="2218"/>
      <c r="AK89" s="2218"/>
      <c r="AL89" s="2218"/>
      <c r="AM89" s="2218"/>
      <c r="AN89" s="2218"/>
      <c r="AO89" s="2218"/>
      <c r="AP89" s="2218"/>
      <c r="AQ89" s="2218"/>
      <c r="AR89" s="2218"/>
      <c r="AS89" s="2218"/>
      <c r="AT89" s="2218"/>
      <c r="AU89" s="2218"/>
      <c r="AV89" s="2219"/>
      <c r="AW89" s="2219"/>
      <c r="AX89" s="2219"/>
      <c r="AY89" s="2218"/>
      <c r="AZ89" s="2217"/>
      <c r="BA89" s="2217"/>
      <c r="BB89" s="2217"/>
      <c r="BC89" s="2218"/>
      <c r="BD89" s="2218"/>
    </row>
    <row r="90" spans="1:56" x14ac:dyDescent="0.2">
      <c r="A90" s="2217"/>
      <c r="B90" s="2217"/>
      <c r="C90" s="2217"/>
      <c r="D90" s="2217"/>
      <c r="E90" s="2218"/>
      <c r="F90" s="2217"/>
      <c r="G90" s="2217"/>
      <c r="H90" s="2217"/>
      <c r="I90" s="2217"/>
      <c r="J90" s="2217"/>
      <c r="K90" s="2217"/>
      <c r="L90" s="2219"/>
      <c r="M90" s="2219"/>
      <c r="N90" s="2219"/>
      <c r="O90" s="2219"/>
      <c r="P90" s="2219"/>
      <c r="Q90" s="2219"/>
      <c r="R90" s="2219"/>
      <c r="S90" s="2219"/>
      <c r="T90" s="2219"/>
      <c r="U90" s="2219"/>
      <c r="V90" s="2218"/>
      <c r="W90" s="2218"/>
      <c r="X90" s="2218"/>
      <c r="Y90" s="2218"/>
      <c r="Z90" s="2218"/>
      <c r="AA90" s="2218"/>
      <c r="AB90" s="2218"/>
      <c r="AC90" s="2218"/>
      <c r="AD90" s="2218"/>
      <c r="AE90" s="2218"/>
      <c r="AF90" s="2218"/>
      <c r="AG90" s="2218"/>
      <c r="AH90" s="2218"/>
      <c r="AI90" s="2218"/>
      <c r="AJ90" s="2218"/>
      <c r="AK90" s="2218"/>
      <c r="AL90" s="2218"/>
      <c r="AM90" s="2218"/>
      <c r="AN90" s="2218"/>
      <c r="AO90" s="2218"/>
      <c r="AP90" s="2218"/>
      <c r="AQ90" s="2218"/>
      <c r="AR90" s="2218"/>
      <c r="AS90" s="2218"/>
      <c r="AT90" s="2218"/>
      <c r="AU90" s="2218"/>
      <c r="AV90" s="2219"/>
      <c r="AW90" s="2219"/>
      <c r="AX90" s="2219"/>
      <c r="AY90" s="2218"/>
      <c r="AZ90" s="2217"/>
      <c r="BA90" s="2217"/>
      <c r="BB90" s="2217"/>
      <c r="BC90" s="2218"/>
      <c r="BD90" s="2218"/>
    </row>
    <row r="91" spans="1:56" x14ac:dyDescent="0.2">
      <c r="A91" s="2217"/>
      <c r="B91" s="2217"/>
      <c r="C91" s="2217"/>
      <c r="D91" s="2217"/>
      <c r="E91" s="2218"/>
      <c r="F91" s="2217"/>
      <c r="G91" s="2217"/>
      <c r="H91" s="2217"/>
      <c r="I91" s="2217"/>
      <c r="J91" s="2217"/>
      <c r="K91" s="2217"/>
      <c r="L91" s="2219"/>
      <c r="M91" s="2219"/>
      <c r="N91" s="2219"/>
      <c r="O91" s="2219"/>
      <c r="P91" s="2219"/>
      <c r="Q91" s="2219"/>
      <c r="R91" s="2219"/>
      <c r="S91" s="2219"/>
      <c r="T91" s="2219"/>
      <c r="U91" s="2219"/>
      <c r="V91" s="2218"/>
      <c r="W91" s="2218"/>
      <c r="X91" s="2218"/>
      <c r="Y91" s="2218"/>
      <c r="Z91" s="2218"/>
      <c r="AA91" s="2218"/>
      <c r="AB91" s="2218"/>
      <c r="AC91" s="2218"/>
      <c r="AD91" s="2218"/>
      <c r="AE91" s="2218"/>
      <c r="AF91" s="2218"/>
      <c r="AG91" s="2218"/>
      <c r="AH91" s="2218"/>
      <c r="AI91" s="2218"/>
      <c r="AJ91" s="2218"/>
      <c r="AK91" s="2218"/>
      <c r="AL91" s="2218"/>
      <c r="AM91" s="2218"/>
      <c r="AN91" s="2218"/>
      <c r="AO91" s="2218"/>
      <c r="AP91" s="2218"/>
      <c r="AQ91" s="2218"/>
      <c r="AR91" s="2218"/>
      <c r="AS91" s="2218"/>
      <c r="AT91" s="2218"/>
      <c r="AU91" s="2218"/>
      <c r="AV91" s="2219"/>
      <c r="AW91" s="2219"/>
      <c r="AX91" s="2219"/>
      <c r="AY91" s="2218"/>
      <c r="AZ91" s="2217"/>
      <c r="BA91" s="2217"/>
      <c r="BB91" s="2217"/>
      <c r="BC91" s="2218"/>
      <c r="BD91" s="2218"/>
    </row>
    <row r="92" spans="1:56" x14ac:dyDescent="0.2">
      <c r="A92" s="2217"/>
      <c r="B92" s="2217"/>
      <c r="C92" s="2217"/>
      <c r="D92" s="2217"/>
      <c r="E92" s="2218"/>
      <c r="F92" s="2217"/>
      <c r="G92" s="2217"/>
      <c r="H92" s="2217"/>
      <c r="I92" s="2217"/>
      <c r="J92" s="2217"/>
      <c r="K92" s="2217"/>
      <c r="L92" s="2219"/>
      <c r="M92" s="2219"/>
      <c r="N92" s="2219"/>
      <c r="O92" s="2219"/>
      <c r="P92" s="2219"/>
      <c r="Q92" s="2219"/>
      <c r="R92" s="2219"/>
      <c r="S92" s="2219"/>
      <c r="T92" s="2219"/>
      <c r="U92" s="2219"/>
      <c r="V92" s="2218"/>
      <c r="W92" s="2218"/>
      <c r="X92" s="2218"/>
      <c r="Y92" s="2218"/>
      <c r="Z92" s="2218"/>
      <c r="AA92" s="2218"/>
      <c r="AB92" s="2218"/>
      <c r="AC92" s="2218"/>
      <c r="AD92" s="2218"/>
      <c r="AE92" s="2218"/>
      <c r="AF92" s="2218"/>
      <c r="AG92" s="2218"/>
      <c r="AH92" s="2218"/>
      <c r="AI92" s="2218"/>
      <c r="AJ92" s="2218"/>
      <c r="AK92" s="2218"/>
      <c r="AL92" s="2218"/>
      <c r="AM92" s="2218"/>
      <c r="AN92" s="2218"/>
      <c r="AO92" s="2218"/>
      <c r="AP92" s="2218"/>
      <c r="AQ92" s="2218"/>
      <c r="AR92" s="2218"/>
      <c r="AS92" s="2218"/>
      <c r="AT92" s="2218"/>
      <c r="AU92" s="2218"/>
      <c r="AV92" s="2219"/>
      <c r="AW92" s="2219"/>
      <c r="AX92" s="2219"/>
      <c r="AY92" s="2218"/>
      <c r="AZ92" s="2217"/>
      <c r="BA92" s="2217"/>
      <c r="BB92" s="2217"/>
      <c r="BC92" s="2218"/>
      <c r="BD92" s="2218"/>
    </row>
    <row r="93" spans="1:56" x14ac:dyDescent="0.2">
      <c r="A93" s="2217"/>
      <c r="B93" s="2217"/>
      <c r="C93" s="2217"/>
      <c r="D93" s="2217"/>
      <c r="E93" s="2218"/>
      <c r="F93" s="2217"/>
      <c r="G93" s="2217"/>
      <c r="H93" s="2217"/>
      <c r="I93" s="2217"/>
      <c r="J93" s="2217"/>
      <c r="K93" s="2217"/>
      <c r="L93" s="2219"/>
      <c r="M93" s="2219"/>
      <c r="N93" s="2219"/>
      <c r="O93" s="2219"/>
      <c r="P93" s="2219"/>
      <c r="Q93" s="2219"/>
      <c r="R93" s="2219"/>
      <c r="S93" s="2219"/>
      <c r="T93" s="2219"/>
      <c r="U93" s="2219"/>
      <c r="V93" s="2218"/>
      <c r="W93" s="2218"/>
      <c r="X93" s="2218"/>
      <c r="Y93" s="2218"/>
      <c r="Z93" s="2218"/>
      <c r="AA93" s="2218"/>
      <c r="AB93" s="2218"/>
      <c r="AC93" s="2218"/>
      <c r="AD93" s="2218"/>
      <c r="AE93" s="2218"/>
      <c r="AF93" s="2218"/>
      <c r="AG93" s="2218"/>
      <c r="AH93" s="2218"/>
      <c r="AI93" s="2218"/>
      <c r="AJ93" s="2218"/>
      <c r="AK93" s="2218"/>
      <c r="AL93" s="2218"/>
      <c r="AM93" s="2218"/>
      <c r="AN93" s="2218"/>
      <c r="AO93" s="2218"/>
      <c r="AP93" s="2218"/>
      <c r="AQ93" s="2218"/>
      <c r="AR93" s="2218"/>
      <c r="AS93" s="2218"/>
      <c r="AT93" s="2218"/>
      <c r="AU93" s="2218"/>
      <c r="AV93" s="2219"/>
      <c r="AW93" s="2219"/>
      <c r="AX93" s="2219"/>
      <c r="AY93" s="2218"/>
      <c r="AZ93" s="2217"/>
      <c r="BA93" s="2217"/>
      <c r="BB93" s="2217"/>
      <c r="BC93" s="2218"/>
      <c r="BD93" s="2218"/>
    </row>
    <row r="94" spans="1:56" x14ac:dyDescent="0.2">
      <c r="A94" s="2217"/>
      <c r="B94" s="2217"/>
      <c r="C94" s="2217"/>
      <c r="D94" s="2217"/>
      <c r="E94" s="2218"/>
      <c r="F94" s="2217"/>
      <c r="G94" s="2217"/>
      <c r="H94" s="2217"/>
      <c r="I94" s="2217"/>
      <c r="J94" s="2217"/>
      <c r="K94" s="2217"/>
      <c r="L94" s="2219"/>
      <c r="M94" s="2219"/>
      <c r="N94" s="2219"/>
      <c r="O94" s="2219"/>
      <c r="P94" s="2219"/>
      <c r="Q94" s="2219"/>
      <c r="R94" s="2219"/>
      <c r="S94" s="2219"/>
      <c r="T94" s="2219"/>
      <c r="U94" s="2219"/>
      <c r="V94" s="2218"/>
      <c r="W94" s="2218"/>
      <c r="X94" s="2218"/>
      <c r="Y94" s="2218"/>
      <c r="Z94" s="2218"/>
      <c r="AA94" s="2218"/>
      <c r="AB94" s="2218"/>
      <c r="AC94" s="2218"/>
      <c r="AD94" s="2218"/>
      <c r="AE94" s="2218"/>
      <c r="AF94" s="2218"/>
      <c r="AG94" s="2218"/>
      <c r="AH94" s="2218"/>
      <c r="AI94" s="2218"/>
      <c r="AJ94" s="2218"/>
      <c r="AK94" s="2218"/>
      <c r="AL94" s="2218"/>
      <c r="AM94" s="2218"/>
      <c r="AN94" s="2218"/>
      <c r="AO94" s="2218"/>
      <c r="AP94" s="2218"/>
      <c r="AQ94" s="2218"/>
      <c r="AR94" s="2218"/>
      <c r="AS94" s="2218"/>
      <c r="AT94" s="2218"/>
      <c r="AU94" s="2218"/>
      <c r="AV94" s="2219"/>
      <c r="AW94" s="2219"/>
      <c r="AX94" s="2219"/>
      <c r="AY94" s="2218"/>
      <c r="AZ94" s="2217"/>
      <c r="BA94" s="2217"/>
      <c r="BB94" s="2217"/>
      <c r="BC94" s="2218"/>
      <c r="BD94" s="2218"/>
    </row>
    <row r="95" spans="1:56" x14ac:dyDescent="0.2">
      <c r="A95" s="2217"/>
      <c r="B95" s="2217"/>
      <c r="C95" s="2217"/>
      <c r="D95" s="2217"/>
      <c r="E95" s="2218"/>
      <c r="F95" s="2217"/>
      <c r="G95" s="2217"/>
      <c r="H95" s="2217"/>
      <c r="I95" s="2217"/>
      <c r="J95" s="2217"/>
      <c r="K95" s="2217"/>
      <c r="L95" s="2219"/>
      <c r="M95" s="2219"/>
      <c r="N95" s="2219"/>
      <c r="O95" s="2219"/>
      <c r="P95" s="2219"/>
      <c r="Q95" s="2219"/>
      <c r="R95" s="2219"/>
      <c r="S95" s="2219"/>
      <c r="T95" s="2219"/>
      <c r="U95" s="2219"/>
      <c r="V95" s="2218"/>
      <c r="W95" s="2218"/>
      <c r="X95" s="2218"/>
      <c r="Y95" s="2218"/>
      <c r="Z95" s="2218"/>
      <c r="AA95" s="2218"/>
      <c r="AB95" s="2218"/>
      <c r="AC95" s="2218"/>
      <c r="AD95" s="2218"/>
      <c r="AE95" s="2218"/>
      <c r="AF95" s="2218"/>
      <c r="AG95" s="2218"/>
      <c r="AH95" s="2218"/>
      <c r="AI95" s="2218"/>
      <c r="AJ95" s="2218"/>
      <c r="AK95" s="2218"/>
      <c r="AL95" s="2218"/>
      <c r="AM95" s="2218"/>
      <c r="AN95" s="2218"/>
      <c r="AO95" s="2218"/>
      <c r="AP95" s="2218"/>
      <c r="AQ95" s="2218"/>
      <c r="AR95" s="2218"/>
      <c r="AS95" s="2218"/>
      <c r="AT95" s="2218"/>
      <c r="AU95" s="2218"/>
      <c r="AV95" s="2219"/>
      <c r="AW95" s="2219"/>
      <c r="AX95" s="2219"/>
      <c r="AY95" s="2218"/>
      <c r="AZ95" s="2217"/>
      <c r="BA95" s="2217"/>
      <c r="BB95" s="2217"/>
      <c r="BC95" s="2218"/>
      <c r="BD95" s="2218"/>
    </row>
    <row r="96" spans="1:56" x14ac:dyDescent="0.2">
      <c r="A96" s="2217"/>
      <c r="B96" s="2217"/>
      <c r="C96" s="2217"/>
      <c r="D96" s="2217"/>
      <c r="E96" s="2218"/>
      <c r="F96" s="2217"/>
      <c r="G96" s="2217"/>
      <c r="H96" s="2217"/>
      <c r="I96" s="2217"/>
      <c r="J96" s="2217"/>
      <c r="K96" s="2217"/>
      <c r="L96" s="2219"/>
      <c r="M96" s="2219"/>
      <c r="N96" s="2219"/>
      <c r="O96" s="2219"/>
      <c r="P96" s="2219"/>
      <c r="Q96" s="2219"/>
      <c r="R96" s="2219"/>
      <c r="S96" s="2219"/>
      <c r="T96" s="2219"/>
      <c r="U96" s="2219"/>
      <c r="V96" s="2218"/>
      <c r="W96" s="2218"/>
      <c r="X96" s="2218"/>
      <c r="Y96" s="2218"/>
      <c r="Z96" s="2218"/>
      <c r="AA96" s="2218"/>
      <c r="AB96" s="2218"/>
      <c r="AC96" s="2218"/>
      <c r="AD96" s="2218"/>
      <c r="AE96" s="2218"/>
      <c r="AF96" s="2218"/>
      <c r="AG96" s="2218"/>
      <c r="AH96" s="2218"/>
      <c r="AI96" s="2218"/>
      <c r="AJ96" s="2218"/>
      <c r="AK96" s="2218"/>
      <c r="AL96" s="2218"/>
      <c r="AM96" s="2218"/>
      <c r="AN96" s="2218"/>
      <c r="AO96" s="2218"/>
      <c r="AP96" s="2218"/>
      <c r="AQ96" s="2218"/>
      <c r="AR96" s="2218"/>
      <c r="AS96" s="2218"/>
      <c r="AT96" s="2218"/>
      <c r="AU96" s="2218"/>
      <c r="AV96" s="2219"/>
      <c r="AW96" s="2219"/>
      <c r="AX96" s="2219"/>
      <c r="AY96" s="2218"/>
      <c r="AZ96" s="2217"/>
      <c r="BA96" s="2217"/>
      <c r="BB96" s="2217"/>
      <c r="BC96" s="2218"/>
      <c r="BD96" s="2218"/>
    </row>
    <row r="97" spans="1:56" x14ac:dyDescent="0.2">
      <c r="A97" s="2217"/>
      <c r="B97" s="2217"/>
      <c r="C97" s="2217"/>
      <c r="D97" s="2217"/>
      <c r="E97" s="2218"/>
      <c r="F97" s="2217"/>
      <c r="G97" s="2217"/>
      <c r="H97" s="2217"/>
      <c r="I97" s="2217"/>
      <c r="J97" s="2217"/>
      <c r="K97" s="2217"/>
      <c r="L97" s="2219"/>
      <c r="M97" s="2219"/>
      <c r="N97" s="2219"/>
      <c r="O97" s="2219"/>
      <c r="P97" s="2219"/>
      <c r="Q97" s="2219"/>
      <c r="R97" s="2219"/>
      <c r="S97" s="2219"/>
      <c r="T97" s="2219"/>
      <c r="U97" s="2219"/>
      <c r="V97" s="2218"/>
      <c r="W97" s="2218"/>
      <c r="X97" s="2218"/>
      <c r="Y97" s="2218"/>
      <c r="Z97" s="2218"/>
      <c r="AA97" s="2218"/>
      <c r="AB97" s="2218"/>
      <c r="AC97" s="2218"/>
      <c r="AD97" s="2218"/>
      <c r="AE97" s="2218"/>
      <c r="AF97" s="2218"/>
      <c r="AG97" s="2218"/>
      <c r="AH97" s="2218"/>
      <c r="AI97" s="2218"/>
      <c r="AJ97" s="2218"/>
      <c r="AK97" s="2218"/>
      <c r="AL97" s="2218"/>
      <c r="AM97" s="2218"/>
      <c r="AN97" s="2218"/>
      <c r="AO97" s="2218"/>
      <c r="AP97" s="2218"/>
      <c r="AQ97" s="2218"/>
      <c r="AR97" s="2218"/>
      <c r="AS97" s="2218"/>
      <c r="AT97" s="2218"/>
      <c r="AU97" s="2218"/>
      <c r="AV97" s="2219"/>
      <c r="AW97" s="2219"/>
      <c r="AX97" s="2219"/>
      <c r="AY97" s="2218"/>
      <c r="AZ97" s="2217"/>
      <c r="BA97" s="2217"/>
      <c r="BB97" s="2217"/>
      <c r="BC97" s="2218"/>
      <c r="BD97" s="2218"/>
    </row>
    <row r="98" spans="1:56" x14ac:dyDescent="0.2">
      <c r="A98" s="2217"/>
      <c r="B98" s="2217"/>
      <c r="C98" s="2217"/>
      <c r="D98" s="2217"/>
      <c r="E98" s="2218"/>
      <c r="F98" s="2217"/>
      <c r="G98" s="2217"/>
      <c r="H98" s="2217"/>
      <c r="I98" s="2217"/>
      <c r="J98" s="2217"/>
      <c r="K98" s="2217"/>
      <c r="L98" s="2219"/>
      <c r="M98" s="2219"/>
      <c r="N98" s="2219"/>
      <c r="O98" s="2219"/>
      <c r="P98" s="2219"/>
      <c r="Q98" s="2219"/>
      <c r="R98" s="2219"/>
      <c r="S98" s="2219"/>
      <c r="T98" s="2219"/>
      <c r="U98" s="2219"/>
      <c r="V98" s="2218"/>
      <c r="W98" s="2218"/>
      <c r="X98" s="2218"/>
      <c r="Y98" s="2218"/>
      <c r="Z98" s="2218"/>
      <c r="AA98" s="2218"/>
      <c r="AB98" s="2218"/>
      <c r="AC98" s="2218"/>
      <c r="AD98" s="2218"/>
      <c r="AE98" s="2218"/>
      <c r="AF98" s="2218"/>
      <c r="AG98" s="2218"/>
      <c r="AH98" s="2218"/>
      <c r="AI98" s="2218"/>
      <c r="AJ98" s="2218"/>
      <c r="AK98" s="2218"/>
      <c r="AL98" s="2218"/>
      <c r="AM98" s="2218"/>
      <c r="AN98" s="2218"/>
      <c r="AO98" s="2218"/>
      <c r="AP98" s="2218"/>
      <c r="AQ98" s="2218"/>
      <c r="AR98" s="2218"/>
      <c r="AS98" s="2218"/>
      <c r="AT98" s="2218"/>
      <c r="AU98" s="2218"/>
      <c r="AV98" s="2219"/>
      <c r="AW98" s="2219"/>
      <c r="AX98" s="2219"/>
      <c r="AY98" s="2218"/>
      <c r="AZ98" s="2217"/>
      <c r="BA98" s="2217"/>
      <c r="BB98" s="2217"/>
      <c r="BC98" s="2218"/>
      <c r="BD98" s="2218"/>
    </row>
    <row r="99" spans="1:56" x14ac:dyDescent="0.2">
      <c r="A99" s="2217"/>
      <c r="B99" s="2217"/>
      <c r="C99" s="2217"/>
      <c r="D99" s="2217"/>
      <c r="E99" s="2218"/>
      <c r="F99" s="2217"/>
      <c r="G99" s="2217"/>
      <c r="H99" s="2217"/>
      <c r="I99" s="2217"/>
      <c r="J99" s="2217"/>
      <c r="K99" s="2217"/>
      <c r="L99" s="2219"/>
      <c r="M99" s="2219"/>
      <c r="N99" s="2219"/>
      <c r="O99" s="2219"/>
      <c r="P99" s="2219"/>
      <c r="Q99" s="2219"/>
      <c r="R99" s="2219"/>
      <c r="S99" s="2219"/>
      <c r="T99" s="2219"/>
      <c r="U99" s="2219"/>
      <c r="V99" s="2218"/>
      <c r="W99" s="2218"/>
      <c r="X99" s="2218"/>
      <c r="Y99" s="2218"/>
      <c r="Z99" s="2218"/>
      <c r="AA99" s="2218"/>
      <c r="AB99" s="2218"/>
      <c r="AC99" s="2218"/>
      <c r="AD99" s="2218"/>
      <c r="AE99" s="2218"/>
      <c r="AF99" s="2218"/>
      <c r="AG99" s="2218"/>
      <c r="AH99" s="2218"/>
      <c r="AI99" s="2218"/>
      <c r="AJ99" s="2218"/>
      <c r="AK99" s="2218"/>
      <c r="AL99" s="2218"/>
      <c r="AM99" s="2218"/>
      <c r="AN99" s="2218"/>
      <c r="AO99" s="2218"/>
      <c r="AP99" s="2218"/>
      <c r="AQ99" s="2218"/>
      <c r="AR99" s="2218"/>
      <c r="AS99" s="2218"/>
      <c r="AT99" s="2218"/>
      <c r="AU99" s="2218"/>
      <c r="AV99" s="2219"/>
      <c r="AW99" s="2219"/>
      <c r="AX99" s="2219"/>
      <c r="AY99" s="2218"/>
      <c r="AZ99" s="2217"/>
      <c r="BA99" s="2217"/>
      <c r="BB99" s="2217"/>
      <c r="BC99" s="2218"/>
      <c r="BD99" s="2218"/>
    </row>
    <row r="100" spans="1:56" x14ac:dyDescent="0.2">
      <c r="A100" s="2217"/>
      <c r="B100" s="2217"/>
      <c r="C100" s="2217"/>
      <c r="D100" s="2217"/>
      <c r="E100" s="2218"/>
      <c r="F100" s="2217"/>
      <c r="G100" s="2217"/>
      <c r="H100" s="2217"/>
      <c r="I100" s="2217"/>
      <c r="J100" s="2217"/>
      <c r="K100" s="2217"/>
      <c r="L100" s="2219"/>
      <c r="M100" s="2219"/>
      <c r="N100" s="2219"/>
      <c r="O100" s="2219"/>
      <c r="P100" s="2219"/>
      <c r="Q100" s="2219"/>
      <c r="R100" s="2219"/>
      <c r="S100" s="2219"/>
      <c r="T100" s="2219"/>
      <c r="U100" s="2219"/>
      <c r="V100" s="2218"/>
      <c r="W100" s="2218"/>
      <c r="X100" s="2218"/>
      <c r="Y100" s="2218"/>
      <c r="Z100" s="2218"/>
      <c r="AA100" s="2218"/>
      <c r="AB100" s="2218"/>
      <c r="AC100" s="2218"/>
      <c r="AD100" s="2218"/>
      <c r="AE100" s="2218"/>
      <c r="AF100" s="2218"/>
      <c r="AG100" s="2218"/>
      <c r="AH100" s="2218"/>
      <c r="AI100" s="2218"/>
      <c r="AJ100" s="2218"/>
      <c r="AK100" s="2218"/>
      <c r="AL100" s="2218"/>
      <c r="AM100" s="2218"/>
      <c r="AN100" s="2218"/>
      <c r="AO100" s="2218"/>
      <c r="AP100" s="2218"/>
      <c r="AQ100" s="2218"/>
      <c r="AR100" s="2218"/>
      <c r="AS100" s="2218"/>
      <c r="AT100" s="2218"/>
      <c r="AU100" s="2218"/>
      <c r="AV100" s="2219"/>
      <c r="AW100" s="2219"/>
      <c r="AX100" s="2219"/>
      <c r="AY100" s="2218"/>
      <c r="AZ100" s="2217"/>
      <c r="BA100" s="2217"/>
      <c r="BB100" s="2217"/>
      <c r="BC100" s="2218"/>
      <c r="BD100" s="2218"/>
    </row>
    <row r="101" spans="1:56" x14ac:dyDescent="0.2">
      <c r="A101" s="2217"/>
      <c r="B101" s="2217"/>
      <c r="C101" s="2217"/>
      <c r="D101" s="2217"/>
      <c r="E101" s="2218"/>
      <c r="F101" s="2217"/>
      <c r="G101" s="2217"/>
      <c r="H101" s="2217"/>
      <c r="I101" s="2217"/>
      <c r="J101" s="2217"/>
      <c r="K101" s="2217"/>
      <c r="L101" s="2219"/>
      <c r="M101" s="2219"/>
      <c r="N101" s="2219"/>
      <c r="O101" s="2219"/>
      <c r="P101" s="2219"/>
      <c r="Q101" s="2219"/>
      <c r="R101" s="2219"/>
      <c r="S101" s="2219"/>
      <c r="T101" s="2219"/>
      <c r="U101" s="2219"/>
      <c r="V101" s="2218"/>
      <c r="W101" s="2218"/>
      <c r="X101" s="2218"/>
      <c r="Y101" s="2218"/>
      <c r="Z101" s="2218"/>
      <c r="AA101" s="2218"/>
      <c r="AB101" s="2218"/>
      <c r="AC101" s="2218"/>
      <c r="AD101" s="2218"/>
      <c r="AE101" s="2218"/>
      <c r="AF101" s="2218"/>
      <c r="AG101" s="2218"/>
      <c r="AH101" s="2218"/>
      <c r="AI101" s="2218"/>
      <c r="AJ101" s="2218"/>
      <c r="AK101" s="2218"/>
      <c r="AL101" s="2218"/>
      <c r="AM101" s="2218"/>
      <c r="AN101" s="2218"/>
      <c r="AO101" s="2218"/>
      <c r="AP101" s="2218"/>
      <c r="AQ101" s="2218"/>
      <c r="AR101" s="2218"/>
      <c r="AS101" s="2218"/>
      <c r="AT101" s="2218"/>
      <c r="AU101" s="2218"/>
      <c r="AV101" s="2219"/>
      <c r="AW101" s="2219"/>
      <c r="AX101" s="2219"/>
      <c r="AY101" s="2218"/>
      <c r="AZ101" s="2217"/>
      <c r="BA101" s="2217"/>
      <c r="BB101" s="2217"/>
      <c r="BC101" s="2218"/>
      <c r="BD101" s="2218"/>
    </row>
    <row r="102" spans="1:56" x14ac:dyDescent="0.2">
      <c r="A102" s="2217"/>
      <c r="B102" s="2217"/>
      <c r="C102" s="2217"/>
      <c r="D102" s="2217"/>
      <c r="E102" s="2218"/>
      <c r="F102" s="2217"/>
      <c r="G102" s="2217"/>
      <c r="H102" s="2217"/>
      <c r="I102" s="2217"/>
      <c r="J102" s="2217"/>
      <c r="K102" s="2217"/>
      <c r="L102" s="2219"/>
      <c r="M102" s="2219"/>
      <c r="N102" s="2219"/>
      <c r="O102" s="2219"/>
      <c r="P102" s="2219"/>
      <c r="Q102" s="2219"/>
      <c r="R102" s="2219"/>
      <c r="S102" s="2219"/>
      <c r="T102" s="2219"/>
      <c r="U102" s="2219"/>
      <c r="V102" s="2218"/>
      <c r="W102" s="2218"/>
      <c r="X102" s="2218"/>
      <c r="Y102" s="2218"/>
      <c r="Z102" s="2218"/>
      <c r="AA102" s="2218"/>
      <c r="AB102" s="2218"/>
      <c r="AC102" s="2218"/>
      <c r="AD102" s="2218"/>
      <c r="AE102" s="2218"/>
      <c r="AF102" s="2218"/>
      <c r="AG102" s="2218"/>
      <c r="AH102" s="2218"/>
      <c r="AI102" s="2218"/>
      <c r="AJ102" s="2218"/>
      <c r="AK102" s="2218"/>
      <c r="AL102" s="2218"/>
      <c r="AM102" s="2218"/>
      <c r="AN102" s="2218"/>
      <c r="AO102" s="2218"/>
      <c r="AP102" s="2218"/>
      <c r="AQ102" s="2218"/>
      <c r="AR102" s="2218"/>
      <c r="AS102" s="2218"/>
      <c r="AT102" s="2218"/>
      <c r="AU102" s="2218"/>
      <c r="AV102" s="2219"/>
      <c r="AW102" s="2219"/>
      <c r="AX102" s="2219"/>
      <c r="AY102" s="2218"/>
      <c r="AZ102" s="2217"/>
      <c r="BA102" s="2217"/>
      <c r="BB102" s="2217"/>
      <c r="BC102" s="2218"/>
      <c r="BD102" s="2218"/>
    </row>
    <row r="103" spans="1:56" x14ac:dyDescent="0.2">
      <c r="A103" s="2217"/>
      <c r="B103" s="2217"/>
      <c r="C103" s="2217"/>
      <c r="D103" s="2217"/>
      <c r="E103" s="2218"/>
      <c r="F103" s="2217"/>
      <c r="G103" s="2217"/>
      <c r="H103" s="2217"/>
      <c r="I103" s="2217"/>
      <c r="J103" s="2217"/>
      <c r="K103" s="2217"/>
      <c r="L103" s="2219"/>
      <c r="M103" s="2219"/>
      <c r="N103" s="2219"/>
      <c r="O103" s="2219"/>
      <c r="P103" s="2219"/>
      <c r="Q103" s="2219"/>
      <c r="R103" s="2219"/>
      <c r="S103" s="2219"/>
      <c r="T103" s="2219"/>
      <c r="U103" s="2219"/>
      <c r="V103" s="2218"/>
      <c r="W103" s="2218"/>
      <c r="X103" s="2218"/>
      <c r="Y103" s="2218"/>
      <c r="Z103" s="2218"/>
      <c r="AA103" s="2218"/>
      <c r="AB103" s="2218"/>
      <c r="AC103" s="2218"/>
      <c r="AD103" s="2218"/>
      <c r="AE103" s="2218"/>
      <c r="AF103" s="2218"/>
      <c r="AG103" s="2218"/>
      <c r="AH103" s="2218"/>
      <c r="AI103" s="2218"/>
      <c r="AJ103" s="2218"/>
      <c r="AK103" s="2218"/>
      <c r="AL103" s="2218"/>
      <c r="AM103" s="2218"/>
      <c r="AN103" s="2218"/>
      <c r="AO103" s="2218"/>
      <c r="AP103" s="2218"/>
      <c r="AQ103" s="2218"/>
      <c r="AR103" s="2218"/>
      <c r="AS103" s="2218"/>
      <c r="AT103" s="2218"/>
      <c r="AU103" s="2218"/>
      <c r="AV103" s="2219"/>
      <c r="AW103" s="2219"/>
      <c r="AX103" s="2219"/>
      <c r="AY103" s="2218"/>
      <c r="AZ103" s="2217"/>
      <c r="BA103" s="2217"/>
      <c r="BB103" s="2217"/>
      <c r="BC103" s="2218"/>
      <c r="BD103" s="2218"/>
    </row>
    <row r="104" spans="1:56" x14ac:dyDescent="0.2">
      <c r="A104" s="2217"/>
      <c r="B104" s="2217"/>
      <c r="C104" s="2217"/>
      <c r="D104" s="2217"/>
      <c r="E104" s="2218"/>
      <c r="F104" s="2217"/>
      <c r="G104" s="2217"/>
      <c r="H104" s="2217"/>
      <c r="I104" s="2217"/>
      <c r="J104" s="2217"/>
      <c r="K104" s="2217"/>
      <c r="L104" s="2219"/>
      <c r="M104" s="2219"/>
      <c r="N104" s="2219"/>
      <c r="O104" s="2219"/>
      <c r="P104" s="2219"/>
      <c r="Q104" s="2219"/>
      <c r="R104" s="2219"/>
      <c r="S104" s="2219"/>
      <c r="T104" s="2219"/>
      <c r="U104" s="2219"/>
      <c r="V104" s="2218"/>
      <c r="W104" s="2218"/>
      <c r="X104" s="2218"/>
      <c r="Y104" s="2218"/>
      <c r="Z104" s="2218"/>
      <c r="AA104" s="2218"/>
      <c r="AB104" s="2218"/>
      <c r="AC104" s="2218"/>
      <c r="AD104" s="2218"/>
      <c r="AE104" s="2218"/>
      <c r="AF104" s="2218"/>
      <c r="AG104" s="2218"/>
      <c r="AH104" s="2218"/>
      <c r="AI104" s="2218"/>
      <c r="AJ104" s="2218"/>
      <c r="AK104" s="2218"/>
      <c r="AL104" s="2218"/>
      <c r="AM104" s="2218"/>
      <c r="AN104" s="2218"/>
      <c r="AO104" s="2218"/>
      <c r="AP104" s="2218"/>
      <c r="AQ104" s="2218"/>
      <c r="AR104" s="2218"/>
      <c r="AS104" s="2218"/>
      <c r="AT104" s="2218"/>
      <c r="AU104" s="2218"/>
      <c r="AV104" s="2219"/>
      <c r="AW104" s="2219"/>
      <c r="AX104" s="2219"/>
      <c r="AY104" s="2218"/>
      <c r="AZ104" s="2217"/>
      <c r="BA104" s="2217"/>
      <c r="BB104" s="2217"/>
      <c r="BC104" s="2218"/>
      <c r="BD104" s="2218"/>
    </row>
    <row r="105" spans="1:56" x14ac:dyDescent="0.2">
      <c r="A105" s="2217"/>
      <c r="B105" s="2217"/>
      <c r="C105" s="2217"/>
      <c r="D105" s="2217"/>
      <c r="E105" s="2218"/>
      <c r="F105" s="2217"/>
      <c r="G105" s="2217"/>
      <c r="H105" s="2217"/>
      <c r="I105" s="2217"/>
      <c r="J105" s="2217"/>
      <c r="K105" s="2217"/>
      <c r="L105" s="2219"/>
      <c r="M105" s="2219"/>
      <c r="N105" s="2219"/>
      <c r="O105" s="2219"/>
      <c r="P105" s="2219"/>
      <c r="Q105" s="2219"/>
      <c r="R105" s="2219"/>
      <c r="S105" s="2219"/>
      <c r="T105" s="2219"/>
      <c r="U105" s="2219"/>
      <c r="V105" s="2218"/>
      <c r="W105" s="2218"/>
      <c r="X105" s="2218"/>
      <c r="Y105" s="2218"/>
      <c r="Z105" s="2218"/>
      <c r="AA105" s="2218"/>
      <c r="AB105" s="2218"/>
      <c r="AC105" s="2218"/>
      <c r="AD105" s="2218"/>
      <c r="AE105" s="2218"/>
      <c r="AF105" s="2218"/>
      <c r="AG105" s="2218"/>
      <c r="AH105" s="2218"/>
      <c r="AI105" s="2218"/>
      <c r="AJ105" s="2218"/>
      <c r="AK105" s="2218"/>
      <c r="AL105" s="2218"/>
      <c r="AM105" s="2218"/>
      <c r="AN105" s="2218"/>
      <c r="AO105" s="2218"/>
      <c r="AP105" s="2218"/>
      <c r="AQ105" s="2218"/>
      <c r="AR105" s="2218"/>
      <c r="AS105" s="2218"/>
      <c r="AT105" s="2218"/>
      <c r="AU105" s="2218"/>
      <c r="AV105" s="2219"/>
      <c r="AW105" s="2219"/>
      <c r="AX105" s="2219"/>
      <c r="AY105" s="2218"/>
      <c r="AZ105" s="2217"/>
      <c r="BA105" s="2217"/>
      <c r="BB105" s="2217"/>
      <c r="BC105" s="2218"/>
      <c r="BD105" s="2218"/>
    </row>
    <row r="106" spans="1:56" x14ac:dyDescent="0.2">
      <c r="A106" s="2217"/>
      <c r="B106" s="2217"/>
      <c r="C106" s="2217"/>
      <c r="D106" s="2217"/>
      <c r="E106" s="2218"/>
      <c r="F106" s="2217"/>
      <c r="G106" s="2217"/>
      <c r="H106" s="2217"/>
      <c r="I106" s="2217"/>
      <c r="J106" s="2217"/>
      <c r="K106" s="2217"/>
      <c r="L106" s="2219"/>
      <c r="M106" s="2219"/>
      <c r="N106" s="2219"/>
      <c r="O106" s="2219"/>
      <c r="P106" s="2219"/>
      <c r="Q106" s="2219"/>
      <c r="R106" s="2219"/>
      <c r="S106" s="2219"/>
      <c r="T106" s="2219"/>
      <c r="U106" s="2219"/>
      <c r="V106" s="2218"/>
      <c r="W106" s="2218"/>
      <c r="X106" s="2218"/>
      <c r="Y106" s="2218"/>
      <c r="Z106" s="2218"/>
      <c r="AA106" s="2218"/>
      <c r="AB106" s="2218"/>
      <c r="AC106" s="2218"/>
      <c r="AD106" s="2218"/>
      <c r="AE106" s="2218"/>
      <c r="AF106" s="2218"/>
      <c r="AG106" s="2218"/>
      <c r="AH106" s="2218"/>
      <c r="AI106" s="2218"/>
      <c r="AJ106" s="2218"/>
      <c r="AK106" s="2218"/>
      <c r="AL106" s="2218"/>
      <c r="AM106" s="2218"/>
      <c r="AN106" s="2218"/>
      <c r="AO106" s="2218"/>
      <c r="AP106" s="2218"/>
      <c r="AQ106" s="2218"/>
      <c r="AR106" s="2218"/>
      <c r="AS106" s="2218"/>
      <c r="AT106" s="2218"/>
      <c r="AU106" s="2218"/>
      <c r="AV106" s="2219"/>
      <c r="AW106" s="2219"/>
      <c r="AX106" s="2219"/>
      <c r="AY106" s="2218"/>
      <c r="AZ106" s="2217"/>
      <c r="BA106" s="2217"/>
      <c r="BB106" s="2217"/>
      <c r="BC106" s="2218"/>
      <c r="BD106" s="2218"/>
    </row>
    <row r="107" spans="1:56" x14ac:dyDescent="0.2">
      <c r="A107" s="2217"/>
      <c r="B107" s="2217"/>
      <c r="C107" s="2217"/>
      <c r="D107" s="2217"/>
      <c r="E107" s="2218"/>
      <c r="F107" s="2217"/>
      <c r="G107" s="2217"/>
      <c r="H107" s="2217"/>
      <c r="I107" s="2217"/>
      <c r="J107" s="2217"/>
      <c r="K107" s="2217"/>
      <c r="L107" s="2219"/>
      <c r="M107" s="2219"/>
      <c r="N107" s="2219"/>
      <c r="O107" s="2219"/>
      <c r="P107" s="2219"/>
      <c r="Q107" s="2219"/>
      <c r="R107" s="2219"/>
      <c r="S107" s="2219"/>
      <c r="T107" s="2219"/>
      <c r="U107" s="2219"/>
      <c r="V107" s="2218"/>
      <c r="W107" s="2218"/>
      <c r="X107" s="2218"/>
      <c r="Y107" s="2218"/>
      <c r="Z107" s="2218"/>
      <c r="AA107" s="2218"/>
      <c r="AB107" s="2218"/>
      <c r="AC107" s="2218"/>
      <c r="AD107" s="2218"/>
      <c r="AE107" s="2218"/>
      <c r="AF107" s="2218"/>
      <c r="AG107" s="2218"/>
      <c r="AH107" s="2218"/>
      <c r="AI107" s="2218"/>
      <c r="AJ107" s="2218"/>
      <c r="AK107" s="2218"/>
      <c r="AL107" s="2218"/>
      <c r="AM107" s="2218"/>
      <c r="AN107" s="2218"/>
      <c r="AO107" s="2218"/>
      <c r="AP107" s="2218"/>
      <c r="AQ107" s="2218"/>
      <c r="AR107" s="2218"/>
      <c r="AS107" s="2218"/>
      <c r="AT107" s="2218"/>
      <c r="AU107" s="2218"/>
      <c r="AV107" s="2219"/>
      <c r="AW107" s="2219"/>
      <c r="AX107" s="2219"/>
      <c r="AY107" s="2218"/>
      <c r="AZ107" s="2217"/>
      <c r="BA107" s="2217"/>
      <c r="BB107" s="2217"/>
      <c r="BC107" s="2218"/>
      <c r="BD107" s="2218"/>
    </row>
    <row r="108" spans="1:56" x14ac:dyDescent="0.2">
      <c r="A108" s="2217"/>
      <c r="B108" s="2217"/>
      <c r="C108" s="2217"/>
      <c r="D108" s="2217"/>
      <c r="E108" s="2218"/>
      <c r="F108" s="2217"/>
      <c r="G108" s="2217"/>
      <c r="H108" s="2217"/>
      <c r="I108" s="2217"/>
      <c r="J108" s="2217"/>
      <c r="K108" s="2217"/>
      <c r="L108" s="2219"/>
      <c r="M108" s="2219"/>
      <c r="N108" s="2219"/>
      <c r="O108" s="2219"/>
      <c r="P108" s="2219"/>
      <c r="Q108" s="2219"/>
      <c r="R108" s="2219"/>
      <c r="S108" s="2219"/>
      <c r="T108" s="2219"/>
      <c r="U108" s="2219"/>
      <c r="V108" s="2218"/>
      <c r="W108" s="2218"/>
      <c r="X108" s="2218"/>
      <c r="Y108" s="2218"/>
      <c r="Z108" s="2218"/>
      <c r="AA108" s="2218"/>
      <c r="AB108" s="2218"/>
      <c r="AC108" s="2218"/>
      <c r="AD108" s="2218"/>
      <c r="AE108" s="2218"/>
      <c r="AF108" s="2218"/>
      <c r="AG108" s="2218"/>
      <c r="AH108" s="2218"/>
      <c r="AI108" s="2218"/>
      <c r="AJ108" s="2218"/>
      <c r="AK108" s="2218"/>
      <c r="AL108" s="2218"/>
      <c r="AM108" s="2218"/>
      <c r="AN108" s="2218"/>
      <c r="AO108" s="2218"/>
      <c r="AP108" s="2218"/>
      <c r="AQ108" s="2218"/>
      <c r="AR108" s="2218"/>
      <c r="AS108" s="2218"/>
      <c r="AT108" s="2218"/>
      <c r="AU108" s="2218"/>
      <c r="AV108" s="2219"/>
      <c r="AW108" s="2219"/>
      <c r="AX108" s="2219"/>
      <c r="AY108" s="2218"/>
      <c r="AZ108" s="2217"/>
      <c r="BA108" s="2217"/>
      <c r="BB108" s="2217"/>
      <c r="BC108" s="2218"/>
      <c r="BD108" s="2218"/>
    </row>
    <row r="109" spans="1:56" x14ac:dyDescent="0.2">
      <c r="A109" s="2217"/>
      <c r="B109" s="2217"/>
      <c r="C109" s="2217"/>
      <c r="D109" s="2217"/>
      <c r="E109" s="2218"/>
      <c r="F109" s="2217"/>
      <c r="G109" s="2217"/>
      <c r="H109" s="2217"/>
      <c r="I109" s="2217"/>
      <c r="J109" s="2217"/>
      <c r="K109" s="2217"/>
      <c r="L109" s="2219"/>
      <c r="M109" s="2219"/>
      <c r="N109" s="2219"/>
      <c r="O109" s="2219"/>
      <c r="P109" s="2219"/>
      <c r="Q109" s="2219"/>
      <c r="R109" s="2219"/>
      <c r="S109" s="2219"/>
      <c r="T109" s="2219"/>
      <c r="U109" s="2219"/>
      <c r="V109" s="2218"/>
      <c r="W109" s="2218"/>
      <c r="X109" s="2218"/>
      <c r="Y109" s="2218"/>
      <c r="Z109" s="2218"/>
      <c r="AA109" s="2218"/>
      <c r="AB109" s="2218"/>
      <c r="AC109" s="2218"/>
      <c r="AD109" s="2218"/>
      <c r="AE109" s="2218"/>
      <c r="AF109" s="2218"/>
      <c r="AG109" s="2218"/>
      <c r="AH109" s="2218"/>
      <c r="AI109" s="2218"/>
      <c r="AJ109" s="2218"/>
      <c r="AK109" s="2218"/>
      <c r="AL109" s="2218"/>
      <c r="AM109" s="2218"/>
      <c r="AN109" s="2218"/>
      <c r="AO109" s="2218"/>
      <c r="AP109" s="2218"/>
      <c r="AQ109" s="2218"/>
      <c r="AR109" s="2218"/>
      <c r="AS109" s="2218"/>
      <c r="AT109" s="2218"/>
      <c r="AU109" s="2218"/>
      <c r="AV109" s="2219"/>
      <c r="AW109" s="2219"/>
      <c r="AX109" s="2219"/>
      <c r="AY109" s="2218"/>
      <c r="AZ109" s="2217"/>
      <c r="BA109" s="2217"/>
      <c r="BB109" s="2217"/>
      <c r="BC109" s="2218"/>
      <c r="BD109" s="2218"/>
    </row>
    <row r="110" spans="1:56" x14ac:dyDescent="0.2">
      <c r="A110" s="2217"/>
      <c r="B110" s="2217"/>
      <c r="C110" s="2217"/>
      <c r="D110" s="2217"/>
      <c r="E110" s="2218"/>
      <c r="F110" s="2217"/>
      <c r="G110" s="2217"/>
      <c r="H110" s="2217"/>
      <c r="I110" s="2217"/>
      <c r="J110" s="2217"/>
      <c r="K110" s="2217"/>
      <c r="L110" s="2219"/>
      <c r="M110" s="2219"/>
      <c r="N110" s="2219"/>
      <c r="O110" s="2219"/>
      <c r="P110" s="2219"/>
      <c r="Q110" s="2219"/>
      <c r="R110" s="2219"/>
      <c r="S110" s="2219"/>
      <c r="T110" s="2219"/>
      <c r="U110" s="2219"/>
      <c r="V110" s="2218"/>
      <c r="W110" s="2218"/>
      <c r="X110" s="2218"/>
      <c r="Y110" s="2218"/>
      <c r="Z110" s="2218"/>
      <c r="AA110" s="2218"/>
      <c r="AB110" s="2218"/>
      <c r="AC110" s="2218"/>
      <c r="AD110" s="2218"/>
      <c r="AE110" s="2218"/>
      <c r="AF110" s="2218"/>
      <c r="AG110" s="2218"/>
      <c r="AH110" s="2218"/>
      <c r="AI110" s="2218"/>
      <c r="AJ110" s="2218"/>
      <c r="AK110" s="2218"/>
      <c r="AL110" s="2218"/>
      <c r="AM110" s="2218"/>
      <c r="AN110" s="2218"/>
      <c r="AO110" s="2218"/>
      <c r="AP110" s="2218"/>
      <c r="AQ110" s="2218"/>
      <c r="AR110" s="2218"/>
      <c r="AS110" s="2218"/>
      <c r="AT110" s="2218"/>
      <c r="AU110" s="2218"/>
      <c r="AV110" s="2219"/>
      <c r="AW110" s="2219"/>
      <c r="AX110" s="2219"/>
      <c r="AY110" s="2218"/>
      <c r="AZ110" s="2217"/>
      <c r="BA110" s="2217"/>
      <c r="BB110" s="2217"/>
      <c r="BC110" s="2218"/>
      <c r="BD110" s="2218"/>
    </row>
    <row r="111" spans="1:56" x14ac:dyDescent="0.2">
      <c r="A111" s="2217"/>
      <c r="B111" s="2217"/>
      <c r="C111" s="2217"/>
      <c r="D111" s="2217"/>
      <c r="E111" s="2218"/>
      <c r="F111" s="2217"/>
      <c r="G111" s="2217"/>
      <c r="H111" s="2217"/>
      <c r="I111" s="2217"/>
      <c r="J111" s="2217"/>
      <c r="K111" s="2217"/>
      <c r="L111" s="2219"/>
      <c r="M111" s="2219"/>
      <c r="N111" s="2219"/>
      <c r="O111" s="2219"/>
      <c r="P111" s="2219"/>
      <c r="Q111" s="2219"/>
      <c r="R111" s="2219"/>
      <c r="S111" s="2219"/>
      <c r="T111" s="2219"/>
      <c r="U111" s="2219"/>
      <c r="V111" s="2218"/>
      <c r="W111" s="2218"/>
      <c r="X111" s="2218"/>
      <c r="Y111" s="2218"/>
      <c r="Z111" s="2218"/>
      <c r="AA111" s="2218"/>
      <c r="AB111" s="2218"/>
      <c r="AC111" s="2218"/>
      <c r="AD111" s="2218"/>
      <c r="AE111" s="2218"/>
      <c r="AF111" s="2218"/>
      <c r="AG111" s="2218"/>
      <c r="AH111" s="2218"/>
      <c r="AI111" s="2218"/>
      <c r="AJ111" s="2218"/>
      <c r="AK111" s="2218"/>
      <c r="AL111" s="2218"/>
      <c r="AM111" s="2218"/>
      <c r="AN111" s="2218"/>
      <c r="AO111" s="2218"/>
      <c r="AP111" s="2218"/>
      <c r="AQ111" s="2218"/>
      <c r="AR111" s="2218"/>
      <c r="AS111" s="2218"/>
      <c r="AT111" s="2218"/>
      <c r="AU111" s="2218"/>
      <c r="AV111" s="2219"/>
      <c r="AW111" s="2219"/>
      <c r="AX111" s="2219"/>
      <c r="AY111" s="2218"/>
      <c r="AZ111" s="2217"/>
      <c r="BA111" s="2217"/>
      <c r="BB111" s="2217"/>
      <c r="BC111" s="2218"/>
      <c r="BD111" s="2218"/>
    </row>
    <row r="112" spans="1:56" x14ac:dyDescent="0.2">
      <c r="A112" s="2217"/>
      <c r="B112" s="2217"/>
      <c r="C112" s="2217"/>
      <c r="D112" s="2217"/>
      <c r="E112" s="2218"/>
      <c r="F112" s="2217"/>
      <c r="G112" s="2217"/>
      <c r="H112" s="2217"/>
      <c r="I112" s="2217"/>
      <c r="J112" s="2217"/>
      <c r="K112" s="2217"/>
      <c r="L112" s="2219"/>
      <c r="M112" s="2219"/>
      <c r="N112" s="2219"/>
      <c r="O112" s="2219"/>
      <c r="P112" s="2219"/>
      <c r="Q112" s="2219"/>
      <c r="R112" s="2219"/>
      <c r="S112" s="2219"/>
      <c r="T112" s="2219"/>
      <c r="U112" s="2219"/>
      <c r="V112" s="2218"/>
      <c r="W112" s="2218"/>
      <c r="X112" s="2218"/>
      <c r="Y112" s="2218"/>
      <c r="Z112" s="2218"/>
      <c r="AA112" s="2218"/>
      <c r="AB112" s="2218"/>
      <c r="AC112" s="2218"/>
      <c r="AD112" s="2218"/>
      <c r="AE112" s="2218"/>
      <c r="AF112" s="2218"/>
      <c r="AG112" s="2218"/>
      <c r="AH112" s="2218"/>
      <c r="AI112" s="2218"/>
      <c r="AJ112" s="2218"/>
      <c r="AK112" s="2218"/>
      <c r="AL112" s="2218"/>
      <c r="AM112" s="2218"/>
      <c r="AN112" s="2218"/>
      <c r="AO112" s="2218"/>
      <c r="AP112" s="2218"/>
      <c r="AQ112" s="2218"/>
      <c r="AR112" s="2218"/>
      <c r="AS112" s="2218"/>
      <c r="AT112" s="2218"/>
      <c r="AU112" s="2218"/>
      <c r="AV112" s="2219"/>
      <c r="AW112" s="2219"/>
      <c r="AX112" s="2219"/>
      <c r="AY112" s="2218"/>
      <c r="AZ112" s="2217"/>
      <c r="BA112" s="2217"/>
      <c r="BB112" s="2217"/>
      <c r="BC112" s="2218"/>
      <c r="BD112" s="2218"/>
    </row>
    <row r="113" spans="1:56" x14ac:dyDescent="0.2">
      <c r="A113" s="2217"/>
      <c r="B113" s="2217"/>
      <c r="C113" s="2217"/>
      <c r="D113" s="2217"/>
      <c r="E113" s="2218"/>
      <c r="F113" s="2217"/>
      <c r="G113" s="2217"/>
      <c r="H113" s="2217"/>
      <c r="I113" s="2217"/>
      <c r="J113" s="2217"/>
      <c r="K113" s="2217"/>
      <c r="L113" s="2219"/>
      <c r="M113" s="2219"/>
      <c r="N113" s="2219"/>
      <c r="O113" s="2219"/>
      <c r="P113" s="2219"/>
      <c r="Q113" s="2219"/>
      <c r="R113" s="2219"/>
      <c r="S113" s="2219"/>
      <c r="T113" s="2219"/>
      <c r="U113" s="2219"/>
      <c r="V113" s="2218"/>
      <c r="W113" s="2218"/>
      <c r="X113" s="2218"/>
      <c r="Y113" s="2218"/>
      <c r="Z113" s="2218"/>
      <c r="AA113" s="2218"/>
      <c r="AB113" s="2218"/>
      <c r="AC113" s="2218"/>
      <c r="AD113" s="2218"/>
      <c r="AE113" s="2218"/>
      <c r="AF113" s="2218"/>
      <c r="AG113" s="2218"/>
      <c r="AH113" s="2218"/>
      <c r="AI113" s="2218"/>
      <c r="AJ113" s="2218"/>
      <c r="AK113" s="2218"/>
      <c r="AL113" s="2218"/>
      <c r="AM113" s="2218"/>
      <c r="AN113" s="2218"/>
      <c r="AO113" s="2218"/>
      <c r="AP113" s="2218"/>
      <c r="AQ113" s="2218"/>
      <c r="AR113" s="2218"/>
      <c r="AS113" s="2218"/>
      <c r="AT113" s="2218"/>
      <c r="AU113" s="2218"/>
      <c r="AV113" s="2219"/>
      <c r="AW113" s="2219"/>
      <c r="AX113" s="2219"/>
      <c r="AY113" s="2218"/>
      <c r="AZ113" s="2217"/>
      <c r="BA113" s="2217"/>
      <c r="BB113" s="2217"/>
      <c r="BC113" s="2218"/>
      <c r="BD113" s="2218"/>
    </row>
    <row r="114" spans="1:56" x14ac:dyDescent="0.2">
      <c r="A114" s="2217"/>
      <c r="B114" s="2217"/>
      <c r="C114" s="2217"/>
      <c r="D114" s="2217"/>
      <c r="E114" s="2218"/>
      <c r="F114" s="2217"/>
      <c r="G114" s="2217"/>
      <c r="H114" s="2217"/>
      <c r="I114" s="2217"/>
      <c r="J114" s="2217"/>
      <c r="K114" s="2217"/>
      <c r="L114" s="2219"/>
      <c r="M114" s="2219"/>
      <c r="N114" s="2219"/>
      <c r="O114" s="2219"/>
      <c r="P114" s="2219"/>
      <c r="Q114" s="2219"/>
      <c r="R114" s="2219"/>
      <c r="S114" s="2219"/>
      <c r="T114" s="2219"/>
      <c r="U114" s="2219"/>
      <c r="V114" s="2218"/>
      <c r="W114" s="2218"/>
      <c r="X114" s="2218"/>
      <c r="Y114" s="2218"/>
      <c r="Z114" s="2218"/>
      <c r="AA114" s="2218"/>
      <c r="AB114" s="2218"/>
      <c r="AC114" s="2218"/>
      <c r="AD114" s="2218"/>
      <c r="AE114" s="2218"/>
      <c r="AF114" s="2218"/>
      <c r="AG114" s="2218"/>
      <c r="AH114" s="2218"/>
      <c r="AI114" s="2218"/>
      <c r="AJ114" s="2218"/>
      <c r="AK114" s="2218"/>
      <c r="AL114" s="2218"/>
      <c r="AM114" s="2218"/>
      <c r="AN114" s="2218"/>
      <c r="AO114" s="2218"/>
      <c r="AP114" s="2218"/>
      <c r="AQ114" s="2218"/>
      <c r="AR114" s="2218"/>
      <c r="AS114" s="2218"/>
      <c r="AT114" s="2218"/>
      <c r="AU114" s="2218"/>
      <c r="AV114" s="2219"/>
      <c r="AW114" s="2219"/>
      <c r="AX114" s="2219"/>
      <c r="AY114" s="2218"/>
      <c r="AZ114" s="2217"/>
      <c r="BA114" s="2217"/>
      <c r="BB114" s="2217"/>
      <c r="BC114" s="2218"/>
      <c r="BD114" s="2218"/>
    </row>
  </sheetData>
  <sheetProtection formatCells="0" formatColumns="0" formatRows="0" insertRows="0" deleteRows="0" sort="0" autoFilter="0" pivotTables="0"/>
  <mergeCells count="75">
    <mergeCell ref="AP19:AW19"/>
    <mergeCell ref="B20:H20"/>
    <mergeCell ref="I20:U20"/>
    <mergeCell ref="V20:AE20"/>
    <mergeCell ref="AP20:AW20"/>
    <mergeCell ref="B21:H21"/>
    <mergeCell ref="I21:U21"/>
    <mergeCell ref="V21:AC21"/>
    <mergeCell ref="AP21:AW21"/>
    <mergeCell ref="B16:D16"/>
    <mergeCell ref="F16:H16"/>
    <mergeCell ref="I16:K16"/>
    <mergeCell ref="S16:U16"/>
    <mergeCell ref="AZ16:BB16"/>
    <mergeCell ref="B18:U18"/>
    <mergeCell ref="AY18:BD21"/>
    <mergeCell ref="B19:H19"/>
    <mergeCell ref="I19:U19"/>
    <mergeCell ref="V19:AE19"/>
    <mergeCell ref="B14:D14"/>
    <mergeCell ref="F14:H14"/>
    <mergeCell ref="I14:K14"/>
    <mergeCell ref="S14:U14"/>
    <mergeCell ref="AZ14:BB14"/>
    <mergeCell ref="B15:D15"/>
    <mergeCell ref="F15:H15"/>
    <mergeCell ref="I15:K15"/>
    <mergeCell ref="S15:U15"/>
    <mergeCell ref="AZ15:BB15"/>
    <mergeCell ref="B12:D12"/>
    <mergeCell ref="F12:H12"/>
    <mergeCell ref="I12:K12"/>
    <mergeCell ref="S12:U12"/>
    <mergeCell ref="AZ12:BB12"/>
    <mergeCell ref="B13:D13"/>
    <mergeCell ref="F13:H13"/>
    <mergeCell ref="I13:K13"/>
    <mergeCell ref="S13:U13"/>
    <mergeCell ref="AZ13:BB13"/>
    <mergeCell ref="B10:D10"/>
    <mergeCell ref="F10:H10"/>
    <mergeCell ref="I10:K10"/>
    <mergeCell ref="S10:U10"/>
    <mergeCell ref="AZ10:BB10"/>
    <mergeCell ref="B11:D11"/>
    <mergeCell ref="F11:H11"/>
    <mergeCell ref="I11:K11"/>
    <mergeCell ref="S11:U11"/>
    <mergeCell ref="AZ11:BB11"/>
    <mergeCell ref="B8:K8"/>
    <mergeCell ref="L8:R8"/>
    <mergeCell ref="S8:AX8"/>
    <mergeCell ref="AY8:BD8"/>
    <mergeCell ref="B9:D9"/>
    <mergeCell ref="F9:H9"/>
    <mergeCell ref="I9:K9"/>
    <mergeCell ref="S9:U9"/>
    <mergeCell ref="AZ9:BB9"/>
    <mergeCell ref="AA4:AU4"/>
    <mergeCell ref="B6:C6"/>
    <mergeCell ref="D6:H6"/>
    <mergeCell ref="I6:K6"/>
    <mergeCell ref="L6:U6"/>
    <mergeCell ref="V6:Z6"/>
    <mergeCell ref="AA6:AX6"/>
    <mergeCell ref="B1:AU1"/>
    <mergeCell ref="AV1:AX4"/>
    <mergeCell ref="BB1:BD2"/>
    <mergeCell ref="B2:AU2"/>
    <mergeCell ref="B3:D3"/>
    <mergeCell ref="E3:Z3"/>
    <mergeCell ref="AA3:AU3"/>
    <mergeCell ref="BB3:BD4"/>
    <mergeCell ref="B4:D4"/>
    <mergeCell ref="E4:Z4"/>
  </mergeCells>
  <dataValidations count="7">
    <dataValidation type="list" allowBlank="1" showInputMessage="1" showErrorMessage="1" sqref="AY10:AY16 KU10:KU16 UQ10:UQ16 AEM10:AEM16 AOI10:AOI16 AYE10:AYE16 BIA10:BIA16 BRW10:BRW16 CBS10:CBS16 CLO10:CLO16 CVK10:CVK16 DFG10:DFG16 DPC10:DPC16 DYY10:DYY16 EIU10:EIU16 ESQ10:ESQ16 FCM10:FCM16 FMI10:FMI16 FWE10:FWE16 GGA10:GGA16 GPW10:GPW16 GZS10:GZS16 HJO10:HJO16 HTK10:HTK16 IDG10:IDG16 INC10:INC16 IWY10:IWY16 JGU10:JGU16 JQQ10:JQQ16 KAM10:KAM16 KKI10:KKI16 KUE10:KUE16 LEA10:LEA16 LNW10:LNW16 LXS10:LXS16 MHO10:MHO16 MRK10:MRK16 NBG10:NBG16 NLC10:NLC16 NUY10:NUY16 OEU10:OEU16 OOQ10:OOQ16 OYM10:OYM16 PII10:PII16 PSE10:PSE16 QCA10:QCA16 QLW10:QLW16 QVS10:QVS16 RFO10:RFO16 RPK10:RPK16 RZG10:RZG16 SJC10:SJC16 SSY10:SSY16 TCU10:TCU16 TMQ10:TMQ16 TWM10:TWM16 UGI10:UGI16 UQE10:UQE16 VAA10:VAA16 VJW10:VJW16 VTS10:VTS16 WDO10:WDO16 WNK10:WNK16 WXG10:WXG16 AY65546:AY65552 KU65546:KU65552 UQ65546:UQ65552 AEM65546:AEM65552 AOI65546:AOI65552 AYE65546:AYE65552 BIA65546:BIA65552 BRW65546:BRW65552 CBS65546:CBS65552 CLO65546:CLO65552 CVK65546:CVK65552 DFG65546:DFG65552 DPC65546:DPC65552 DYY65546:DYY65552 EIU65546:EIU65552 ESQ65546:ESQ65552 FCM65546:FCM65552 FMI65546:FMI65552 FWE65546:FWE65552 GGA65546:GGA65552 GPW65546:GPW65552 GZS65546:GZS65552 HJO65546:HJO65552 HTK65546:HTK65552 IDG65546:IDG65552 INC65546:INC65552 IWY65546:IWY65552 JGU65546:JGU65552 JQQ65546:JQQ65552 KAM65546:KAM65552 KKI65546:KKI65552 KUE65546:KUE65552 LEA65546:LEA65552 LNW65546:LNW65552 LXS65546:LXS65552 MHO65546:MHO65552 MRK65546:MRK65552 NBG65546:NBG65552 NLC65546:NLC65552 NUY65546:NUY65552 OEU65546:OEU65552 OOQ65546:OOQ65552 OYM65546:OYM65552 PII65546:PII65552 PSE65546:PSE65552 QCA65546:QCA65552 QLW65546:QLW65552 QVS65546:QVS65552 RFO65546:RFO65552 RPK65546:RPK65552 RZG65546:RZG65552 SJC65546:SJC65552 SSY65546:SSY65552 TCU65546:TCU65552 TMQ65546:TMQ65552 TWM65546:TWM65552 UGI65546:UGI65552 UQE65546:UQE65552 VAA65546:VAA65552 VJW65546:VJW65552 VTS65546:VTS65552 WDO65546:WDO65552 WNK65546:WNK65552 WXG65546:WXG65552 AY131082:AY131088 KU131082:KU131088 UQ131082:UQ131088 AEM131082:AEM131088 AOI131082:AOI131088 AYE131082:AYE131088 BIA131082:BIA131088 BRW131082:BRW131088 CBS131082:CBS131088 CLO131082:CLO131088 CVK131082:CVK131088 DFG131082:DFG131088 DPC131082:DPC131088 DYY131082:DYY131088 EIU131082:EIU131088 ESQ131082:ESQ131088 FCM131082:FCM131088 FMI131082:FMI131088 FWE131082:FWE131088 GGA131082:GGA131088 GPW131082:GPW131088 GZS131082:GZS131088 HJO131082:HJO131088 HTK131082:HTK131088 IDG131082:IDG131088 INC131082:INC131088 IWY131082:IWY131088 JGU131082:JGU131088 JQQ131082:JQQ131088 KAM131082:KAM131088 KKI131082:KKI131088 KUE131082:KUE131088 LEA131082:LEA131088 LNW131082:LNW131088 LXS131082:LXS131088 MHO131082:MHO131088 MRK131082:MRK131088 NBG131082:NBG131088 NLC131082:NLC131088 NUY131082:NUY131088 OEU131082:OEU131088 OOQ131082:OOQ131088 OYM131082:OYM131088 PII131082:PII131088 PSE131082:PSE131088 QCA131082:QCA131088 QLW131082:QLW131088 QVS131082:QVS131088 RFO131082:RFO131088 RPK131082:RPK131088 RZG131082:RZG131088 SJC131082:SJC131088 SSY131082:SSY131088 TCU131082:TCU131088 TMQ131082:TMQ131088 TWM131082:TWM131088 UGI131082:UGI131088 UQE131082:UQE131088 VAA131082:VAA131088 VJW131082:VJW131088 VTS131082:VTS131088 WDO131082:WDO131088 WNK131082:WNK131088 WXG131082:WXG131088 AY196618:AY196624 KU196618:KU196624 UQ196618:UQ196624 AEM196618:AEM196624 AOI196618:AOI196624 AYE196618:AYE196624 BIA196618:BIA196624 BRW196618:BRW196624 CBS196618:CBS196624 CLO196618:CLO196624 CVK196618:CVK196624 DFG196618:DFG196624 DPC196618:DPC196624 DYY196618:DYY196624 EIU196618:EIU196624 ESQ196618:ESQ196624 FCM196618:FCM196624 FMI196618:FMI196624 FWE196618:FWE196624 GGA196618:GGA196624 GPW196618:GPW196624 GZS196618:GZS196624 HJO196618:HJO196624 HTK196618:HTK196624 IDG196618:IDG196624 INC196618:INC196624 IWY196618:IWY196624 JGU196618:JGU196624 JQQ196618:JQQ196624 KAM196618:KAM196624 KKI196618:KKI196624 KUE196618:KUE196624 LEA196618:LEA196624 LNW196618:LNW196624 LXS196618:LXS196624 MHO196618:MHO196624 MRK196618:MRK196624 NBG196618:NBG196624 NLC196618:NLC196624 NUY196618:NUY196624 OEU196618:OEU196624 OOQ196618:OOQ196624 OYM196618:OYM196624 PII196618:PII196624 PSE196618:PSE196624 QCA196618:QCA196624 QLW196618:QLW196624 QVS196618:QVS196624 RFO196618:RFO196624 RPK196618:RPK196624 RZG196618:RZG196624 SJC196618:SJC196624 SSY196618:SSY196624 TCU196618:TCU196624 TMQ196618:TMQ196624 TWM196618:TWM196624 UGI196618:UGI196624 UQE196618:UQE196624 VAA196618:VAA196624 VJW196618:VJW196624 VTS196618:VTS196624 WDO196618:WDO196624 WNK196618:WNK196624 WXG196618:WXG196624 AY262154:AY262160 KU262154:KU262160 UQ262154:UQ262160 AEM262154:AEM262160 AOI262154:AOI262160 AYE262154:AYE262160 BIA262154:BIA262160 BRW262154:BRW262160 CBS262154:CBS262160 CLO262154:CLO262160 CVK262154:CVK262160 DFG262154:DFG262160 DPC262154:DPC262160 DYY262154:DYY262160 EIU262154:EIU262160 ESQ262154:ESQ262160 FCM262154:FCM262160 FMI262154:FMI262160 FWE262154:FWE262160 GGA262154:GGA262160 GPW262154:GPW262160 GZS262154:GZS262160 HJO262154:HJO262160 HTK262154:HTK262160 IDG262154:IDG262160 INC262154:INC262160 IWY262154:IWY262160 JGU262154:JGU262160 JQQ262154:JQQ262160 KAM262154:KAM262160 KKI262154:KKI262160 KUE262154:KUE262160 LEA262154:LEA262160 LNW262154:LNW262160 LXS262154:LXS262160 MHO262154:MHO262160 MRK262154:MRK262160 NBG262154:NBG262160 NLC262154:NLC262160 NUY262154:NUY262160 OEU262154:OEU262160 OOQ262154:OOQ262160 OYM262154:OYM262160 PII262154:PII262160 PSE262154:PSE262160 QCA262154:QCA262160 QLW262154:QLW262160 QVS262154:QVS262160 RFO262154:RFO262160 RPK262154:RPK262160 RZG262154:RZG262160 SJC262154:SJC262160 SSY262154:SSY262160 TCU262154:TCU262160 TMQ262154:TMQ262160 TWM262154:TWM262160 UGI262154:UGI262160 UQE262154:UQE262160 VAA262154:VAA262160 VJW262154:VJW262160 VTS262154:VTS262160 WDO262154:WDO262160 WNK262154:WNK262160 WXG262154:WXG262160 AY327690:AY327696 KU327690:KU327696 UQ327690:UQ327696 AEM327690:AEM327696 AOI327690:AOI327696 AYE327690:AYE327696 BIA327690:BIA327696 BRW327690:BRW327696 CBS327690:CBS327696 CLO327690:CLO327696 CVK327690:CVK327696 DFG327690:DFG327696 DPC327690:DPC327696 DYY327690:DYY327696 EIU327690:EIU327696 ESQ327690:ESQ327696 FCM327690:FCM327696 FMI327690:FMI327696 FWE327690:FWE327696 GGA327690:GGA327696 GPW327690:GPW327696 GZS327690:GZS327696 HJO327690:HJO327696 HTK327690:HTK327696 IDG327690:IDG327696 INC327690:INC327696 IWY327690:IWY327696 JGU327690:JGU327696 JQQ327690:JQQ327696 KAM327690:KAM327696 KKI327690:KKI327696 KUE327690:KUE327696 LEA327690:LEA327696 LNW327690:LNW327696 LXS327690:LXS327696 MHO327690:MHO327696 MRK327690:MRK327696 NBG327690:NBG327696 NLC327690:NLC327696 NUY327690:NUY327696 OEU327690:OEU327696 OOQ327690:OOQ327696 OYM327690:OYM327696 PII327690:PII327696 PSE327690:PSE327696 QCA327690:QCA327696 QLW327690:QLW327696 QVS327690:QVS327696 RFO327690:RFO327696 RPK327690:RPK327696 RZG327690:RZG327696 SJC327690:SJC327696 SSY327690:SSY327696 TCU327690:TCU327696 TMQ327690:TMQ327696 TWM327690:TWM327696 UGI327690:UGI327696 UQE327690:UQE327696 VAA327690:VAA327696 VJW327690:VJW327696 VTS327690:VTS327696 WDO327690:WDO327696 WNK327690:WNK327696 WXG327690:WXG327696 AY393226:AY393232 KU393226:KU393232 UQ393226:UQ393232 AEM393226:AEM393232 AOI393226:AOI393232 AYE393226:AYE393232 BIA393226:BIA393232 BRW393226:BRW393232 CBS393226:CBS393232 CLO393226:CLO393232 CVK393226:CVK393232 DFG393226:DFG393232 DPC393226:DPC393232 DYY393226:DYY393232 EIU393226:EIU393232 ESQ393226:ESQ393232 FCM393226:FCM393232 FMI393226:FMI393232 FWE393226:FWE393232 GGA393226:GGA393232 GPW393226:GPW393232 GZS393226:GZS393232 HJO393226:HJO393232 HTK393226:HTK393232 IDG393226:IDG393232 INC393226:INC393232 IWY393226:IWY393232 JGU393226:JGU393232 JQQ393226:JQQ393232 KAM393226:KAM393232 KKI393226:KKI393232 KUE393226:KUE393232 LEA393226:LEA393232 LNW393226:LNW393232 LXS393226:LXS393232 MHO393226:MHO393232 MRK393226:MRK393232 NBG393226:NBG393232 NLC393226:NLC393232 NUY393226:NUY393232 OEU393226:OEU393232 OOQ393226:OOQ393232 OYM393226:OYM393232 PII393226:PII393232 PSE393226:PSE393232 QCA393226:QCA393232 QLW393226:QLW393232 QVS393226:QVS393232 RFO393226:RFO393232 RPK393226:RPK393232 RZG393226:RZG393232 SJC393226:SJC393232 SSY393226:SSY393232 TCU393226:TCU393232 TMQ393226:TMQ393232 TWM393226:TWM393232 UGI393226:UGI393232 UQE393226:UQE393232 VAA393226:VAA393232 VJW393226:VJW393232 VTS393226:VTS393232 WDO393226:WDO393232 WNK393226:WNK393232 WXG393226:WXG393232 AY458762:AY458768 KU458762:KU458768 UQ458762:UQ458768 AEM458762:AEM458768 AOI458762:AOI458768 AYE458762:AYE458768 BIA458762:BIA458768 BRW458762:BRW458768 CBS458762:CBS458768 CLO458762:CLO458768 CVK458762:CVK458768 DFG458762:DFG458768 DPC458762:DPC458768 DYY458762:DYY458768 EIU458762:EIU458768 ESQ458762:ESQ458768 FCM458762:FCM458768 FMI458762:FMI458768 FWE458762:FWE458768 GGA458762:GGA458768 GPW458762:GPW458768 GZS458762:GZS458768 HJO458762:HJO458768 HTK458762:HTK458768 IDG458762:IDG458768 INC458762:INC458768 IWY458762:IWY458768 JGU458762:JGU458768 JQQ458762:JQQ458768 KAM458762:KAM458768 KKI458762:KKI458768 KUE458762:KUE458768 LEA458762:LEA458768 LNW458762:LNW458768 LXS458762:LXS458768 MHO458762:MHO458768 MRK458762:MRK458768 NBG458762:NBG458768 NLC458762:NLC458768 NUY458762:NUY458768 OEU458762:OEU458768 OOQ458762:OOQ458768 OYM458762:OYM458768 PII458762:PII458768 PSE458762:PSE458768 QCA458762:QCA458768 QLW458762:QLW458768 QVS458762:QVS458768 RFO458762:RFO458768 RPK458762:RPK458768 RZG458762:RZG458768 SJC458762:SJC458768 SSY458762:SSY458768 TCU458762:TCU458768 TMQ458762:TMQ458768 TWM458762:TWM458768 UGI458762:UGI458768 UQE458762:UQE458768 VAA458762:VAA458768 VJW458762:VJW458768 VTS458762:VTS458768 WDO458762:WDO458768 WNK458762:WNK458768 WXG458762:WXG458768 AY524298:AY524304 KU524298:KU524304 UQ524298:UQ524304 AEM524298:AEM524304 AOI524298:AOI524304 AYE524298:AYE524304 BIA524298:BIA524304 BRW524298:BRW524304 CBS524298:CBS524304 CLO524298:CLO524304 CVK524298:CVK524304 DFG524298:DFG524304 DPC524298:DPC524304 DYY524298:DYY524304 EIU524298:EIU524304 ESQ524298:ESQ524304 FCM524298:FCM524304 FMI524298:FMI524304 FWE524298:FWE524304 GGA524298:GGA524304 GPW524298:GPW524304 GZS524298:GZS524304 HJO524298:HJO524304 HTK524298:HTK524304 IDG524298:IDG524304 INC524298:INC524304 IWY524298:IWY524304 JGU524298:JGU524304 JQQ524298:JQQ524304 KAM524298:KAM524304 KKI524298:KKI524304 KUE524298:KUE524304 LEA524298:LEA524304 LNW524298:LNW524304 LXS524298:LXS524304 MHO524298:MHO524304 MRK524298:MRK524304 NBG524298:NBG524304 NLC524298:NLC524304 NUY524298:NUY524304 OEU524298:OEU524304 OOQ524298:OOQ524304 OYM524298:OYM524304 PII524298:PII524304 PSE524298:PSE524304 QCA524298:QCA524304 QLW524298:QLW524304 QVS524298:QVS524304 RFO524298:RFO524304 RPK524298:RPK524304 RZG524298:RZG524304 SJC524298:SJC524304 SSY524298:SSY524304 TCU524298:TCU524304 TMQ524298:TMQ524304 TWM524298:TWM524304 UGI524298:UGI524304 UQE524298:UQE524304 VAA524298:VAA524304 VJW524298:VJW524304 VTS524298:VTS524304 WDO524298:WDO524304 WNK524298:WNK524304 WXG524298:WXG524304 AY589834:AY589840 KU589834:KU589840 UQ589834:UQ589840 AEM589834:AEM589840 AOI589834:AOI589840 AYE589834:AYE589840 BIA589834:BIA589840 BRW589834:BRW589840 CBS589834:CBS589840 CLO589834:CLO589840 CVK589834:CVK589840 DFG589834:DFG589840 DPC589834:DPC589840 DYY589834:DYY589840 EIU589834:EIU589840 ESQ589834:ESQ589840 FCM589834:FCM589840 FMI589834:FMI589840 FWE589834:FWE589840 GGA589834:GGA589840 GPW589834:GPW589840 GZS589834:GZS589840 HJO589834:HJO589840 HTK589834:HTK589840 IDG589834:IDG589840 INC589834:INC589840 IWY589834:IWY589840 JGU589834:JGU589840 JQQ589834:JQQ589840 KAM589834:KAM589840 KKI589834:KKI589840 KUE589834:KUE589840 LEA589834:LEA589840 LNW589834:LNW589840 LXS589834:LXS589840 MHO589834:MHO589840 MRK589834:MRK589840 NBG589834:NBG589840 NLC589834:NLC589840 NUY589834:NUY589840 OEU589834:OEU589840 OOQ589834:OOQ589840 OYM589834:OYM589840 PII589834:PII589840 PSE589834:PSE589840 QCA589834:QCA589840 QLW589834:QLW589840 QVS589834:QVS589840 RFO589834:RFO589840 RPK589834:RPK589840 RZG589834:RZG589840 SJC589834:SJC589840 SSY589834:SSY589840 TCU589834:TCU589840 TMQ589834:TMQ589840 TWM589834:TWM589840 UGI589834:UGI589840 UQE589834:UQE589840 VAA589834:VAA589840 VJW589834:VJW589840 VTS589834:VTS589840 WDO589834:WDO589840 WNK589834:WNK589840 WXG589834:WXG589840 AY655370:AY655376 KU655370:KU655376 UQ655370:UQ655376 AEM655370:AEM655376 AOI655370:AOI655376 AYE655370:AYE655376 BIA655370:BIA655376 BRW655370:BRW655376 CBS655370:CBS655376 CLO655370:CLO655376 CVK655370:CVK655376 DFG655370:DFG655376 DPC655370:DPC655376 DYY655370:DYY655376 EIU655370:EIU655376 ESQ655370:ESQ655376 FCM655370:FCM655376 FMI655370:FMI655376 FWE655370:FWE655376 GGA655370:GGA655376 GPW655370:GPW655376 GZS655370:GZS655376 HJO655370:HJO655376 HTK655370:HTK655376 IDG655370:IDG655376 INC655370:INC655376 IWY655370:IWY655376 JGU655370:JGU655376 JQQ655370:JQQ655376 KAM655370:KAM655376 KKI655370:KKI655376 KUE655370:KUE655376 LEA655370:LEA655376 LNW655370:LNW655376 LXS655370:LXS655376 MHO655370:MHO655376 MRK655370:MRK655376 NBG655370:NBG655376 NLC655370:NLC655376 NUY655370:NUY655376 OEU655370:OEU655376 OOQ655370:OOQ655376 OYM655370:OYM655376 PII655370:PII655376 PSE655370:PSE655376 QCA655370:QCA655376 QLW655370:QLW655376 QVS655370:QVS655376 RFO655370:RFO655376 RPK655370:RPK655376 RZG655370:RZG655376 SJC655370:SJC655376 SSY655370:SSY655376 TCU655370:TCU655376 TMQ655370:TMQ655376 TWM655370:TWM655376 UGI655370:UGI655376 UQE655370:UQE655376 VAA655370:VAA655376 VJW655370:VJW655376 VTS655370:VTS655376 WDO655370:WDO655376 WNK655370:WNK655376 WXG655370:WXG655376 AY720906:AY720912 KU720906:KU720912 UQ720906:UQ720912 AEM720906:AEM720912 AOI720906:AOI720912 AYE720906:AYE720912 BIA720906:BIA720912 BRW720906:BRW720912 CBS720906:CBS720912 CLO720906:CLO720912 CVK720906:CVK720912 DFG720906:DFG720912 DPC720906:DPC720912 DYY720906:DYY720912 EIU720906:EIU720912 ESQ720906:ESQ720912 FCM720906:FCM720912 FMI720906:FMI720912 FWE720906:FWE720912 GGA720906:GGA720912 GPW720906:GPW720912 GZS720906:GZS720912 HJO720906:HJO720912 HTK720906:HTK720912 IDG720906:IDG720912 INC720906:INC720912 IWY720906:IWY720912 JGU720906:JGU720912 JQQ720906:JQQ720912 KAM720906:KAM720912 KKI720906:KKI720912 KUE720906:KUE720912 LEA720906:LEA720912 LNW720906:LNW720912 LXS720906:LXS720912 MHO720906:MHO720912 MRK720906:MRK720912 NBG720906:NBG720912 NLC720906:NLC720912 NUY720906:NUY720912 OEU720906:OEU720912 OOQ720906:OOQ720912 OYM720906:OYM720912 PII720906:PII720912 PSE720906:PSE720912 QCA720906:QCA720912 QLW720906:QLW720912 QVS720906:QVS720912 RFO720906:RFO720912 RPK720906:RPK720912 RZG720906:RZG720912 SJC720906:SJC720912 SSY720906:SSY720912 TCU720906:TCU720912 TMQ720906:TMQ720912 TWM720906:TWM720912 UGI720906:UGI720912 UQE720906:UQE720912 VAA720906:VAA720912 VJW720906:VJW720912 VTS720906:VTS720912 WDO720906:WDO720912 WNK720906:WNK720912 WXG720906:WXG720912 AY786442:AY786448 KU786442:KU786448 UQ786442:UQ786448 AEM786442:AEM786448 AOI786442:AOI786448 AYE786442:AYE786448 BIA786442:BIA786448 BRW786442:BRW786448 CBS786442:CBS786448 CLO786442:CLO786448 CVK786442:CVK786448 DFG786442:DFG786448 DPC786442:DPC786448 DYY786442:DYY786448 EIU786442:EIU786448 ESQ786442:ESQ786448 FCM786442:FCM786448 FMI786442:FMI786448 FWE786442:FWE786448 GGA786442:GGA786448 GPW786442:GPW786448 GZS786442:GZS786448 HJO786442:HJO786448 HTK786442:HTK786448 IDG786442:IDG786448 INC786442:INC786448 IWY786442:IWY786448 JGU786442:JGU786448 JQQ786442:JQQ786448 KAM786442:KAM786448 KKI786442:KKI786448 KUE786442:KUE786448 LEA786442:LEA786448 LNW786442:LNW786448 LXS786442:LXS786448 MHO786442:MHO786448 MRK786442:MRK786448 NBG786442:NBG786448 NLC786442:NLC786448 NUY786442:NUY786448 OEU786442:OEU786448 OOQ786442:OOQ786448 OYM786442:OYM786448 PII786442:PII786448 PSE786442:PSE786448 QCA786442:QCA786448 QLW786442:QLW786448 QVS786442:QVS786448 RFO786442:RFO786448 RPK786442:RPK786448 RZG786442:RZG786448 SJC786442:SJC786448 SSY786442:SSY786448 TCU786442:TCU786448 TMQ786442:TMQ786448 TWM786442:TWM786448 UGI786442:UGI786448 UQE786442:UQE786448 VAA786442:VAA786448 VJW786442:VJW786448 VTS786442:VTS786448 WDO786442:WDO786448 WNK786442:WNK786448 WXG786442:WXG786448 AY851978:AY851984 KU851978:KU851984 UQ851978:UQ851984 AEM851978:AEM851984 AOI851978:AOI851984 AYE851978:AYE851984 BIA851978:BIA851984 BRW851978:BRW851984 CBS851978:CBS851984 CLO851978:CLO851984 CVK851978:CVK851984 DFG851978:DFG851984 DPC851978:DPC851984 DYY851978:DYY851984 EIU851978:EIU851984 ESQ851978:ESQ851984 FCM851978:FCM851984 FMI851978:FMI851984 FWE851978:FWE851984 GGA851978:GGA851984 GPW851978:GPW851984 GZS851978:GZS851984 HJO851978:HJO851984 HTK851978:HTK851984 IDG851978:IDG851984 INC851978:INC851984 IWY851978:IWY851984 JGU851978:JGU851984 JQQ851978:JQQ851984 KAM851978:KAM851984 KKI851978:KKI851984 KUE851978:KUE851984 LEA851978:LEA851984 LNW851978:LNW851984 LXS851978:LXS851984 MHO851978:MHO851984 MRK851978:MRK851984 NBG851978:NBG851984 NLC851978:NLC851984 NUY851978:NUY851984 OEU851978:OEU851984 OOQ851978:OOQ851984 OYM851978:OYM851984 PII851978:PII851984 PSE851978:PSE851984 QCA851978:QCA851984 QLW851978:QLW851984 QVS851978:QVS851984 RFO851978:RFO851984 RPK851978:RPK851984 RZG851978:RZG851984 SJC851978:SJC851984 SSY851978:SSY851984 TCU851978:TCU851984 TMQ851978:TMQ851984 TWM851978:TWM851984 UGI851978:UGI851984 UQE851978:UQE851984 VAA851978:VAA851984 VJW851978:VJW851984 VTS851978:VTS851984 WDO851978:WDO851984 WNK851978:WNK851984 WXG851978:WXG851984 AY917514:AY917520 KU917514:KU917520 UQ917514:UQ917520 AEM917514:AEM917520 AOI917514:AOI917520 AYE917514:AYE917520 BIA917514:BIA917520 BRW917514:BRW917520 CBS917514:CBS917520 CLO917514:CLO917520 CVK917514:CVK917520 DFG917514:DFG917520 DPC917514:DPC917520 DYY917514:DYY917520 EIU917514:EIU917520 ESQ917514:ESQ917520 FCM917514:FCM917520 FMI917514:FMI917520 FWE917514:FWE917520 GGA917514:GGA917520 GPW917514:GPW917520 GZS917514:GZS917520 HJO917514:HJO917520 HTK917514:HTK917520 IDG917514:IDG917520 INC917514:INC917520 IWY917514:IWY917520 JGU917514:JGU917520 JQQ917514:JQQ917520 KAM917514:KAM917520 KKI917514:KKI917520 KUE917514:KUE917520 LEA917514:LEA917520 LNW917514:LNW917520 LXS917514:LXS917520 MHO917514:MHO917520 MRK917514:MRK917520 NBG917514:NBG917520 NLC917514:NLC917520 NUY917514:NUY917520 OEU917514:OEU917520 OOQ917514:OOQ917520 OYM917514:OYM917520 PII917514:PII917520 PSE917514:PSE917520 QCA917514:QCA917520 QLW917514:QLW917520 QVS917514:QVS917520 RFO917514:RFO917520 RPK917514:RPK917520 RZG917514:RZG917520 SJC917514:SJC917520 SSY917514:SSY917520 TCU917514:TCU917520 TMQ917514:TMQ917520 TWM917514:TWM917520 UGI917514:UGI917520 UQE917514:UQE917520 VAA917514:VAA917520 VJW917514:VJW917520 VTS917514:VTS917520 WDO917514:WDO917520 WNK917514:WNK917520 WXG917514:WXG917520 AY983050:AY983056 KU983050:KU983056 UQ983050:UQ983056 AEM983050:AEM983056 AOI983050:AOI983056 AYE983050:AYE983056 BIA983050:BIA983056 BRW983050:BRW983056 CBS983050:CBS983056 CLO983050:CLO983056 CVK983050:CVK983056 DFG983050:DFG983056 DPC983050:DPC983056 DYY983050:DYY983056 EIU983050:EIU983056 ESQ983050:ESQ983056 FCM983050:FCM983056 FMI983050:FMI983056 FWE983050:FWE983056 GGA983050:GGA983056 GPW983050:GPW983056 GZS983050:GZS983056 HJO983050:HJO983056 HTK983050:HTK983056 IDG983050:IDG983056 INC983050:INC983056 IWY983050:IWY983056 JGU983050:JGU983056 JQQ983050:JQQ983056 KAM983050:KAM983056 KKI983050:KKI983056 KUE983050:KUE983056 LEA983050:LEA983056 LNW983050:LNW983056 LXS983050:LXS983056 MHO983050:MHO983056 MRK983050:MRK983056 NBG983050:NBG983056 NLC983050:NLC983056 NUY983050:NUY983056 OEU983050:OEU983056 OOQ983050:OOQ983056 OYM983050:OYM983056 PII983050:PII983056 PSE983050:PSE983056 QCA983050:QCA983056 QLW983050:QLW983056 QVS983050:QVS983056 RFO983050:RFO983056 RPK983050:RPK983056 RZG983050:RZG983056 SJC983050:SJC983056 SSY983050:SSY983056 TCU983050:TCU983056 TMQ983050:TMQ983056 TWM983050:TWM983056 UGI983050:UGI983056 UQE983050:UQE983056 VAA983050:VAA983056 VJW983050:VJW983056 VTS983050:VTS983056 WDO983050:WDO983056 WNK983050:WNK983056 WXG983050:WXG983056">
      <formula1>Monitoreo</formula1>
    </dataValidation>
    <dataValidation type="list" allowBlank="1" showInputMessage="1" sqref="AV10:AV16 KR10:KR16 UN10:UN16 AEJ10:AEJ16 AOF10:AOF16 AYB10:AYB16 BHX10:BHX16 BRT10:BRT16 CBP10:CBP16 CLL10:CLL16 CVH10:CVH16 DFD10:DFD16 DOZ10:DOZ16 DYV10:DYV16 EIR10:EIR16 ESN10:ESN16 FCJ10:FCJ16 FMF10:FMF16 FWB10:FWB16 GFX10:GFX16 GPT10:GPT16 GZP10:GZP16 HJL10:HJL16 HTH10:HTH16 IDD10:IDD16 IMZ10:IMZ16 IWV10:IWV16 JGR10:JGR16 JQN10:JQN16 KAJ10:KAJ16 KKF10:KKF16 KUB10:KUB16 LDX10:LDX16 LNT10:LNT16 LXP10:LXP16 MHL10:MHL16 MRH10:MRH16 NBD10:NBD16 NKZ10:NKZ16 NUV10:NUV16 OER10:OER16 OON10:OON16 OYJ10:OYJ16 PIF10:PIF16 PSB10:PSB16 QBX10:QBX16 QLT10:QLT16 QVP10:QVP16 RFL10:RFL16 RPH10:RPH16 RZD10:RZD16 SIZ10:SIZ16 SSV10:SSV16 TCR10:TCR16 TMN10:TMN16 TWJ10:TWJ16 UGF10:UGF16 UQB10:UQB16 UZX10:UZX16 VJT10:VJT16 VTP10:VTP16 WDL10:WDL16 WNH10:WNH16 WXD10:WXD16 AV65546:AV65552 KR65546:KR65552 UN65546:UN65552 AEJ65546:AEJ65552 AOF65546:AOF65552 AYB65546:AYB65552 BHX65546:BHX65552 BRT65546:BRT65552 CBP65546:CBP65552 CLL65546:CLL65552 CVH65546:CVH65552 DFD65546:DFD65552 DOZ65546:DOZ65552 DYV65546:DYV65552 EIR65546:EIR65552 ESN65546:ESN65552 FCJ65546:FCJ65552 FMF65546:FMF65552 FWB65546:FWB65552 GFX65546:GFX65552 GPT65546:GPT65552 GZP65546:GZP65552 HJL65546:HJL65552 HTH65546:HTH65552 IDD65546:IDD65552 IMZ65546:IMZ65552 IWV65546:IWV65552 JGR65546:JGR65552 JQN65546:JQN65552 KAJ65546:KAJ65552 KKF65546:KKF65552 KUB65546:KUB65552 LDX65546:LDX65552 LNT65546:LNT65552 LXP65546:LXP65552 MHL65546:MHL65552 MRH65546:MRH65552 NBD65546:NBD65552 NKZ65546:NKZ65552 NUV65546:NUV65552 OER65546:OER65552 OON65546:OON65552 OYJ65546:OYJ65552 PIF65546:PIF65552 PSB65546:PSB65552 QBX65546:QBX65552 QLT65546:QLT65552 QVP65546:QVP65552 RFL65546:RFL65552 RPH65546:RPH65552 RZD65546:RZD65552 SIZ65546:SIZ65552 SSV65546:SSV65552 TCR65546:TCR65552 TMN65546:TMN65552 TWJ65546:TWJ65552 UGF65546:UGF65552 UQB65546:UQB65552 UZX65546:UZX65552 VJT65546:VJT65552 VTP65546:VTP65552 WDL65546:WDL65552 WNH65546:WNH65552 WXD65546:WXD65552 AV131082:AV131088 KR131082:KR131088 UN131082:UN131088 AEJ131082:AEJ131088 AOF131082:AOF131088 AYB131082:AYB131088 BHX131082:BHX131088 BRT131082:BRT131088 CBP131082:CBP131088 CLL131082:CLL131088 CVH131082:CVH131088 DFD131082:DFD131088 DOZ131082:DOZ131088 DYV131082:DYV131088 EIR131082:EIR131088 ESN131082:ESN131088 FCJ131082:FCJ131088 FMF131082:FMF131088 FWB131082:FWB131088 GFX131082:GFX131088 GPT131082:GPT131088 GZP131082:GZP131088 HJL131082:HJL131088 HTH131082:HTH131088 IDD131082:IDD131088 IMZ131082:IMZ131088 IWV131082:IWV131088 JGR131082:JGR131088 JQN131082:JQN131088 KAJ131082:KAJ131088 KKF131082:KKF131088 KUB131082:KUB131088 LDX131082:LDX131088 LNT131082:LNT131088 LXP131082:LXP131088 MHL131082:MHL131088 MRH131082:MRH131088 NBD131082:NBD131088 NKZ131082:NKZ131088 NUV131082:NUV131088 OER131082:OER131088 OON131082:OON131088 OYJ131082:OYJ131088 PIF131082:PIF131088 PSB131082:PSB131088 QBX131082:QBX131088 QLT131082:QLT131088 QVP131082:QVP131088 RFL131082:RFL131088 RPH131082:RPH131088 RZD131082:RZD131088 SIZ131082:SIZ131088 SSV131082:SSV131088 TCR131082:TCR131088 TMN131082:TMN131088 TWJ131082:TWJ131088 UGF131082:UGF131088 UQB131082:UQB131088 UZX131082:UZX131088 VJT131082:VJT131088 VTP131082:VTP131088 WDL131082:WDL131088 WNH131082:WNH131088 WXD131082:WXD131088 AV196618:AV196624 KR196618:KR196624 UN196618:UN196624 AEJ196618:AEJ196624 AOF196618:AOF196624 AYB196618:AYB196624 BHX196618:BHX196624 BRT196618:BRT196624 CBP196618:CBP196624 CLL196618:CLL196624 CVH196618:CVH196624 DFD196618:DFD196624 DOZ196618:DOZ196624 DYV196618:DYV196624 EIR196618:EIR196624 ESN196618:ESN196624 FCJ196618:FCJ196624 FMF196618:FMF196624 FWB196618:FWB196624 GFX196618:GFX196624 GPT196618:GPT196624 GZP196618:GZP196624 HJL196618:HJL196624 HTH196618:HTH196624 IDD196618:IDD196624 IMZ196618:IMZ196624 IWV196618:IWV196624 JGR196618:JGR196624 JQN196618:JQN196624 KAJ196618:KAJ196624 KKF196618:KKF196624 KUB196618:KUB196624 LDX196618:LDX196624 LNT196618:LNT196624 LXP196618:LXP196624 MHL196618:MHL196624 MRH196618:MRH196624 NBD196618:NBD196624 NKZ196618:NKZ196624 NUV196618:NUV196624 OER196618:OER196624 OON196618:OON196624 OYJ196618:OYJ196624 PIF196618:PIF196624 PSB196618:PSB196624 QBX196618:QBX196624 QLT196618:QLT196624 QVP196618:QVP196624 RFL196618:RFL196624 RPH196618:RPH196624 RZD196618:RZD196624 SIZ196618:SIZ196624 SSV196618:SSV196624 TCR196618:TCR196624 TMN196618:TMN196624 TWJ196618:TWJ196624 UGF196618:UGF196624 UQB196618:UQB196624 UZX196618:UZX196624 VJT196618:VJT196624 VTP196618:VTP196624 WDL196618:WDL196624 WNH196618:WNH196624 WXD196618:WXD196624 AV262154:AV262160 KR262154:KR262160 UN262154:UN262160 AEJ262154:AEJ262160 AOF262154:AOF262160 AYB262154:AYB262160 BHX262154:BHX262160 BRT262154:BRT262160 CBP262154:CBP262160 CLL262154:CLL262160 CVH262154:CVH262160 DFD262154:DFD262160 DOZ262154:DOZ262160 DYV262154:DYV262160 EIR262154:EIR262160 ESN262154:ESN262160 FCJ262154:FCJ262160 FMF262154:FMF262160 FWB262154:FWB262160 GFX262154:GFX262160 GPT262154:GPT262160 GZP262154:GZP262160 HJL262154:HJL262160 HTH262154:HTH262160 IDD262154:IDD262160 IMZ262154:IMZ262160 IWV262154:IWV262160 JGR262154:JGR262160 JQN262154:JQN262160 KAJ262154:KAJ262160 KKF262154:KKF262160 KUB262154:KUB262160 LDX262154:LDX262160 LNT262154:LNT262160 LXP262154:LXP262160 MHL262154:MHL262160 MRH262154:MRH262160 NBD262154:NBD262160 NKZ262154:NKZ262160 NUV262154:NUV262160 OER262154:OER262160 OON262154:OON262160 OYJ262154:OYJ262160 PIF262154:PIF262160 PSB262154:PSB262160 QBX262154:QBX262160 QLT262154:QLT262160 QVP262154:QVP262160 RFL262154:RFL262160 RPH262154:RPH262160 RZD262154:RZD262160 SIZ262154:SIZ262160 SSV262154:SSV262160 TCR262154:TCR262160 TMN262154:TMN262160 TWJ262154:TWJ262160 UGF262154:UGF262160 UQB262154:UQB262160 UZX262154:UZX262160 VJT262154:VJT262160 VTP262154:VTP262160 WDL262154:WDL262160 WNH262154:WNH262160 WXD262154:WXD262160 AV327690:AV327696 KR327690:KR327696 UN327690:UN327696 AEJ327690:AEJ327696 AOF327690:AOF327696 AYB327690:AYB327696 BHX327690:BHX327696 BRT327690:BRT327696 CBP327690:CBP327696 CLL327690:CLL327696 CVH327690:CVH327696 DFD327690:DFD327696 DOZ327690:DOZ327696 DYV327690:DYV327696 EIR327690:EIR327696 ESN327690:ESN327696 FCJ327690:FCJ327696 FMF327690:FMF327696 FWB327690:FWB327696 GFX327690:GFX327696 GPT327690:GPT327696 GZP327690:GZP327696 HJL327690:HJL327696 HTH327690:HTH327696 IDD327690:IDD327696 IMZ327690:IMZ327696 IWV327690:IWV327696 JGR327690:JGR327696 JQN327690:JQN327696 KAJ327690:KAJ327696 KKF327690:KKF327696 KUB327690:KUB327696 LDX327690:LDX327696 LNT327690:LNT327696 LXP327690:LXP327696 MHL327690:MHL327696 MRH327690:MRH327696 NBD327690:NBD327696 NKZ327690:NKZ327696 NUV327690:NUV327696 OER327690:OER327696 OON327690:OON327696 OYJ327690:OYJ327696 PIF327690:PIF327696 PSB327690:PSB327696 QBX327690:QBX327696 QLT327690:QLT327696 QVP327690:QVP327696 RFL327690:RFL327696 RPH327690:RPH327696 RZD327690:RZD327696 SIZ327690:SIZ327696 SSV327690:SSV327696 TCR327690:TCR327696 TMN327690:TMN327696 TWJ327690:TWJ327696 UGF327690:UGF327696 UQB327690:UQB327696 UZX327690:UZX327696 VJT327690:VJT327696 VTP327690:VTP327696 WDL327690:WDL327696 WNH327690:WNH327696 WXD327690:WXD327696 AV393226:AV393232 KR393226:KR393232 UN393226:UN393232 AEJ393226:AEJ393232 AOF393226:AOF393232 AYB393226:AYB393232 BHX393226:BHX393232 BRT393226:BRT393232 CBP393226:CBP393232 CLL393226:CLL393232 CVH393226:CVH393232 DFD393226:DFD393232 DOZ393226:DOZ393232 DYV393226:DYV393232 EIR393226:EIR393232 ESN393226:ESN393232 FCJ393226:FCJ393232 FMF393226:FMF393232 FWB393226:FWB393232 GFX393226:GFX393232 GPT393226:GPT393232 GZP393226:GZP393232 HJL393226:HJL393232 HTH393226:HTH393232 IDD393226:IDD393232 IMZ393226:IMZ393232 IWV393226:IWV393232 JGR393226:JGR393232 JQN393226:JQN393232 KAJ393226:KAJ393232 KKF393226:KKF393232 KUB393226:KUB393232 LDX393226:LDX393232 LNT393226:LNT393232 LXP393226:LXP393232 MHL393226:MHL393232 MRH393226:MRH393232 NBD393226:NBD393232 NKZ393226:NKZ393232 NUV393226:NUV393232 OER393226:OER393232 OON393226:OON393232 OYJ393226:OYJ393232 PIF393226:PIF393232 PSB393226:PSB393232 QBX393226:QBX393232 QLT393226:QLT393232 QVP393226:QVP393232 RFL393226:RFL393232 RPH393226:RPH393232 RZD393226:RZD393232 SIZ393226:SIZ393232 SSV393226:SSV393232 TCR393226:TCR393232 TMN393226:TMN393232 TWJ393226:TWJ393232 UGF393226:UGF393232 UQB393226:UQB393232 UZX393226:UZX393232 VJT393226:VJT393232 VTP393226:VTP393232 WDL393226:WDL393232 WNH393226:WNH393232 WXD393226:WXD393232 AV458762:AV458768 KR458762:KR458768 UN458762:UN458768 AEJ458762:AEJ458768 AOF458762:AOF458768 AYB458762:AYB458768 BHX458762:BHX458768 BRT458762:BRT458768 CBP458762:CBP458768 CLL458762:CLL458768 CVH458762:CVH458768 DFD458762:DFD458768 DOZ458762:DOZ458768 DYV458762:DYV458768 EIR458762:EIR458768 ESN458762:ESN458768 FCJ458762:FCJ458768 FMF458762:FMF458768 FWB458762:FWB458768 GFX458762:GFX458768 GPT458762:GPT458768 GZP458762:GZP458768 HJL458762:HJL458768 HTH458762:HTH458768 IDD458762:IDD458768 IMZ458762:IMZ458768 IWV458762:IWV458768 JGR458762:JGR458768 JQN458762:JQN458768 KAJ458762:KAJ458768 KKF458762:KKF458768 KUB458762:KUB458768 LDX458762:LDX458768 LNT458762:LNT458768 LXP458762:LXP458768 MHL458762:MHL458768 MRH458762:MRH458768 NBD458762:NBD458768 NKZ458762:NKZ458768 NUV458762:NUV458768 OER458762:OER458768 OON458762:OON458768 OYJ458762:OYJ458768 PIF458762:PIF458768 PSB458762:PSB458768 QBX458762:QBX458768 QLT458762:QLT458768 QVP458762:QVP458768 RFL458762:RFL458768 RPH458762:RPH458768 RZD458762:RZD458768 SIZ458762:SIZ458768 SSV458762:SSV458768 TCR458762:TCR458768 TMN458762:TMN458768 TWJ458762:TWJ458768 UGF458762:UGF458768 UQB458762:UQB458768 UZX458762:UZX458768 VJT458762:VJT458768 VTP458762:VTP458768 WDL458762:WDL458768 WNH458762:WNH458768 WXD458762:WXD458768 AV524298:AV524304 KR524298:KR524304 UN524298:UN524304 AEJ524298:AEJ524304 AOF524298:AOF524304 AYB524298:AYB524304 BHX524298:BHX524304 BRT524298:BRT524304 CBP524298:CBP524304 CLL524298:CLL524304 CVH524298:CVH524304 DFD524298:DFD524304 DOZ524298:DOZ524304 DYV524298:DYV524304 EIR524298:EIR524304 ESN524298:ESN524304 FCJ524298:FCJ524304 FMF524298:FMF524304 FWB524298:FWB524304 GFX524298:GFX524304 GPT524298:GPT524304 GZP524298:GZP524304 HJL524298:HJL524304 HTH524298:HTH524304 IDD524298:IDD524304 IMZ524298:IMZ524304 IWV524298:IWV524304 JGR524298:JGR524304 JQN524298:JQN524304 KAJ524298:KAJ524304 KKF524298:KKF524304 KUB524298:KUB524304 LDX524298:LDX524304 LNT524298:LNT524304 LXP524298:LXP524304 MHL524298:MHL524304 MRH524298:MRH524304 NBD524298:NBD524304 NKZ524298:NKZ524304 NUV524298:NUV524304 OER524298:OER524304 OON524298:OON524304 OYJ524298:OYJ524304 PIF524298:PIF524304 PSB524298:PSB524304 QBX524298:QBX524304 QLT524298:QLT524304 QVP524298:QVP524304 RFL524298:RFL524304 RPH524298:RPH524304 RZD524298:RZD524304 SIZ524298:SIZ524304 SSV524298:SSV524304 TCR524298:TCR524304 TMN524298:TMN524304 TWJ524298:TWJ524304 UGF524298:UGF524304 UQB524298:UQB524304 UZX524298:UZX524304 VJT524298:VJT524304 VTP524298:VTP524304 WDL524298:WDL524304 WNH524298:WNH524304 WXD524298:WXD524304 AV589834:AV589840 KR589834:KR589840 UN589834:UN589840 AEJ589834:AEJ589840 AOF589834:AOF589840 AYB589834:AYB589840 BHX589834:BHX589840 BRT589834:BRT589840 CBP589834:CBP589840 CLL589834:CLL589840 CVH589834:CVH589840 DFD589834:DFD589840 DOZ589834:DOZ589840 DYV589834:DYV589840 EIR589834:EIR589840 ESN589834:ESN589840 FCJ589834:FCJ589840 FMF589834:FMF589840 FWB589834:FWB589840 GFX589834:GFX589840 GPT589834:GPT589840 GZP589834:GZP589840 HJL589834:HJL589840 HTH589834:HTH589840 IDD589834:IDD589840 IMZ589834:IMZ589840 IWV589834:IWV589840 JGR589834:JGR589840 JQN589834:JQN589840 KAJ589834:KAJ589840 KKF589834:KKF589840 KUB589834:KUB589840 LDX589834:LDX589840 LNT589834:LNT589840 LXP589834:LXP589840 MHL589834:MHL589840 MRH589834:MRH589840 NBD589834:NBD589840 NKZ589834:NKZ589840 NUV589834:NUV589840 OER589834:OER589840 OON589834:OON589840 OYJ589834:OYJ589840 PIF589834:PIF589840 PSB589834:PSB589840 QBX589834:QBX589840 QLT589834:QLT589840 QVP589834:QVP589840 RFL589834:RFL589840 RPH589834:RPH589840 RZD589834:RZD589840 SIZ589834:SIZ589840 SSV589834:SSV589840 TCR589834:TCR589840 TMN589834:TMN589840 TWJ589834:TWJ589840 UGF589834:UGF589840 UQB589834:UQB589840 UZX589834:UZX589840 VJT589834:VJT589840 VTP589834:VTP589840 WDL589834:WDL589840 WNH589834:WNH589840 WXD589834:WXD589840 AV655370:AV655376 KR655370:KR655376 UN655370:UN655376 AEJ655370:AEJ655376 AOF655370:AOF655376 AYB655370:AYB655376 BHX655370:BHX655376 BRT655370:BRT655376 CBP655370:CBP655376 CLL655370:CLL655376 CVH655370:CVH655376 DFD655370:DFD655376 DOZ655370:DOZ655376 DYV655370:DYV655376 EIR655370:EIR655376 ESN655370:ESN655376 FCJ655370:FCJ655376 FMF655370:FMF655376 FWB655370:FWB655376 GFX655370:GFX655376 GPT655370:GPT655376 GZP655370:GZP655376 HJL655370:HJL655376 HTH655370:HTH655376 IDD655370:IDD655376 IMZ655370:IMZ655376 IWV655370:IWV655376 JGR655370:JGR655376 JQN655370:JQN655376 KAJ655370:KAJ655376 KKF655370:KKF655376 KUB655370:KUB655376 LDX655370:LDX655376 LNT655370:LNT655376 LXP655370:LXP655376 MHL655370:MHL655376 MRH655370:MRH655376 NBD655370:NBD655376 NKZ655370:NKZ655376 NUV655370:NUV655376 OER655370:OER655376 OON655370:OON655376 OYJ655370:OYJ655376 PIF655370:PIF655376 PSB655370:PSB655376 QBX655370:QBX655376 QLT655370:QLT655376 QVP655370:QVP655376 RFL655370:RFL655376 RPH655370:RPH655376 RZD655370:RZD655376 SIZ655370:SIZ655376 SSV655370:SSV655376 TCR655370:TCR655376 TMN655370:TMN655376 TWJ655370:TWJ655376 UGF655370:UGF655376 UQB655370:UQB655376 UZX655370:UZX655376 VJT655370:VJT655376 VTP655370:VTP655376 WDL655370:WDL655376 WNH655370:WNH655376 WXD655370:WXD655376 AV720906:AV720912 KR720906:KR720912 UN720906:UN720912 AEJ720906:AEJ720912 AOF720906:AOF720912 AYB720906:AYB720912 BHX720906:BHX720912 BRT720906:BRT720912 CBP720906:CBP720912 CLL720906:CLL720912 CVH720906:CVH720912 DFD720906:DFD720912 DOZ720906:DOZ720912 DYV720906:DYV720912 EIR720906:EIR720912 ESN720906:ESN720912 FCJ720906:FCJ720912 FMF720906:FMF720912 FWB720906:FWB720912 GFX720906:GFX720912 GPT720906:GPT720912 GZP720906:GZP720912 HJL720906:HJL720912 HTH720906:HTH720912 IDD720906:IDD720912 IMZ720906:IMZ720912 IWV720906:IWV720912 JGR720906:JGR720912 JQN720906:JQN720912 KAJ720906:KAJ720912 KKF720906:KKF720912 KUB720906:KUB720912 LDX720906:LDX720912 LNT720906:LNT720912 LXP720906:LXP720912 MHL720906:MHL720912 MRH720906:MRH720912 NBD720906:NBD720912 NKZ720906:NKZ720912 NUV720906:NUV720912 OER720906:OER720912 OON720906:OON720912 OYJ720906:OYJ720912 PIF720906:PIF720912 PSB720906:PSB720912 QBX720906:QBX720912 QLT720906:QLT720912 QVP720906:QVP720912 RFL720906:RFL720912 RPH720906:RPH720912 RZD720906:RZD720912 SIZ720906:SIZ720912 SSV720906:SSV720912 TCR720906:TCR720912 TMN720906:TMN720912 TWJ720906:TWJ720912 UGF720906:UGF720912 UQB720906:UQB720912 UZX720906:UZX720912 VJT720906:VJT720912 VTP720906:VTP720912 WDL720906:WDL720912 WNH720906:WNH720912 WXD720906:WXD720912 AV786442:AV786448 KR786442:KR786448 UN786442:UN786448 AEJ786442:AEJ786448 AOF786442:AOF786448 AYB786442:AYB786448 BHX786442:BHX786448 BRT786442:BRT786448 CBP786442:CBP786448 CLL786442:CLL786448 CVH786442:CVH786448 DFD786442:DFD786448 DOZ786442:DOZ786448 DYV786442:DYV786448 EIR786442:EIR786448 ESN786442:ESN786448 FCJ786442:FCJ786448 FMF786442:FMF786448 FWB786442:FWB786448 GFX786442:GFX786448 GPT786442:GPT786448 GZP786442:GZP786448 HJL786442:HJL786448 HTH786442:HTH786448 IDD786442:IDD786448 IMZ786442:IMZ786448 IWV786442:IWV786448 JGR786442:JGR786448 JQN786442:JQN786448 KAJ786442:KAJ786448 KKF786442:KKF786448 KUB786442:KUB786448 LDX786442:LDX786448 LNT786442:LNT786448 LXP786442:LXP786448 MHL786442:MHL786448 MRH786442:MRH786448 NBD786442:NBD786448 NKZ786442:NKZ786448 NUV786442:NUV786448 OER786442:OER786448 OON786442:OON786448 OYJ786442:OYJ786448 PIF786442:PIF786448 PSB786442:PSB786448 QBX786442:QBX786448 QLT786442:QLT786448 QVP786442:QVP786448 RFL786442:RFL786448 RPH786442:RPH786448 RZD786442:RZD786448 SIZ786442:SIZ786448 SSV786442:SSV786448 TCR786442:TCR786448 TMN786442:TMN786448 TWJ786442:TWJ786448 UGF786442:UGF786448 UQB786442:UQB786448 UZX786442:UZX786448 VJT786442:VJT786448 VTP786442:VTP786448 WDL786442:WDL786448 WNH786442:WNH786448 WXD786442:WXD786448 AV851978:AV851984 KR851978:KR851984 UN851978:UN851984 AEJ851978:AEJ851984 AOF851978:AOF851984 AYB851978:AYB851984 BHX851978:BHX851984 BRT851978:BRT851984 CBP851978:CBP851984 CLL851978:CLL851984 CVH851978:CVH851984 DFD851978:DFD851984 DOZ851978:DOZ851984 DYV851978:DYV851984 EIR851978:EIR851984 ESN851978:ESN851984 FCJ851978:FCJ851984 FMF851978:FMF851984 FWB851978:FWB851984 GFX851978:GFX851984 GPT851978:GPT851984 GZP851978:GZP851984 HJL851978:HJL851984 HTH851978:HTH851984 IDD851978:IDD851984 IMZ851978:IMZ851984 IWV851978:IWV851984 JGR851978:JGR851984 JQN851978:JQN851984 KAJ851978:KAJ851984 KKF851978:KKF851984 KUB851978:KUB851984 LDX851978:LDX851984 LNT851978:LNT851984 LXP851978:LXP851984 MHL851978:MHL851984 MRH851978:MRH851984 NBD851978:NBD851984 NKZ851978:NKZ851984 NUV851978:NUV851984 OER851978:OER851984 OON851978:OON851984 OYJ851978:OYJ851984 PIF851978:PIF851984 PSB851978:PSB851984 QBX851978:QBX851984 QLT851978:QLT851984 QVP851978:QVP851984 RFL851978:RFL851984 RPH851978:RPH851984 RZD851978:RZD851984 SIZ851978:SIZ851984 SSV851978:SSV851984 TCR851978:TCR851984 TMN851978:TMN851984 TWJ851978:TWJ851984 UGF851978:UGF851984 UQB851978:UQB851984 UZX851978:UZX851984 VJT851978:VJT851984 VTP851978:VTP851984 WDL851978:WDL851984 WNH851978:WNH851984 WXD851978:WXD851984 AV917514:AV917520 KR917514:KR917520 UN917514:UN917520 AEJ917514:AEJ917520 AOF917514:AOF917520 AYB917514:AYB917520 BHX917514:BHX917520 BRT917514:BRT917520 CBP917514:CBP917520 CLL917514:CLL917520 CVH917514:CVH917520 DFD917514:DFD917520 DOZ917514:DOZ917520 DYV917514:DYV917520 EIR917514:EIR917520 ESN917514:ESN917520 FCJ917514:FCJ917520 FMF917514:FMF917520 FWB917514:FWB917520 GFX917514:GFX917520 GPT917514:GPT917520 GZP917514:GZP917520 HJL917514:HJL917520 HTH917514:HTH917520 IDD917514:IDD917520 IMZ917514:IMZ917520 IWV917514:IWV917520 JGR917514:JGR917520 JQN917514:JQN917520 KAJ917514:KAJ917520 KKF917514:KKF917520 KUB917514:KUB917520 LDX917514:LDX917520 LNT917514:LNT917520 LXP917514:LXP917520 MHL917514:MHL917520 MRH917514:MRH917520 NBD917514:NBD917520 NKZ917514:NKZ917520 NUV917514:NUV917520 OER917514:OER917520 OON917514:OON917520 OYJ917514:OYJ917520 PIF917514:PIF917520 PSB917514:PSB917520 QBX917514:QBX917520 QLT917514:QLT917520 QVP917514:QVP917520 RFL917514:RFL917520 RPH917514:RPH917520 RZD917514:RZD917520 SIZ917514:SIZ917520 SSV917514:SSV917520 TCR917514:TCR917520 TMN917514:TMN917520 TWJ917514:TWJ917520 UGF917514:UGF917520 UQB917514:UQB917520 UZX917514:UZX917520 VJT917514:VJT917520 VTP917514:VTP917520 WDL917514:WDL917520 WNH917514:WNH917520 WXD917514:WXD917520 AV983050:AV983056 KR983050:KR983056 UN983050:UN983056 AEJ983050:AEJ983056 AOF983050:AOF983056 AYB983050:AYB983056 BHX983050:BHX983056 BRT983050:BRT983056 CBP983050:CBP983056 CLL983050:CLL983056 CVH983050:CVH983056 DFD983050:DFD983056 DOZ983050:DOZ983056 DYV983050:DYV983056 EIR983050:EIR983056 ESN983050:ESN983056 FCJ983050:FCJ983056 FMF983050:FMF983056 FWB983050:FWB983056 GFX983050:GFX983056 GPT983050:GPT983056 GZP983050:GZP983056 HJL983050:HJL983056 HTH983050:HTH983056 IDD983050:IDD983056 IMZ983050:IMZ983056 IWV983050:IWV983056 JGR983050:JGR983056 JQN983050:JQN983056 KAJ983050:KAJ983056 KKF983050:KKF983056 KUB983050:KUB983056 LDX983050:LDX983056 LNT983050:LNT983056 LXP983050:LXP983056 MHL983050:MHL983056 MRH983050:MRH983056 NBD983050:NBD983056 NKZ983050:NKZ983056 NUV983050:NUV983056 OER983050:OER983056 OON983050:OON983056 OYJ983050:OYJ983056 PIF983050:PIF983056 PSB983050:PSB983056 QBX983050:QBX983056 QLT983050:QLT983056 QVP983050:QVP983056 RFL983050:RFL983056 RPH983050:RPH983056 RZD983050:RZD983056 SIZ983050:SIZ983056 SSV983050:SSV983056 TCR983050:TCR983056 TMN983050:TMN983056 TWJ983050:TWJ983056 UGF983050:UGF983056 UQB983050:UQB983056 UZX983050:UZX983056 VJT983050:VJT983056 VTP983050:VTP983056 WDL983050:WDL983056 WNH983050:WNH983056 WXD983050:WXD983056">
      <formula1>Periodo</formula1>
    </dataValidation>
    <dataValidation type="list" showInputMessage="1" showErrorMessage="1" sqref="V10:AF16 JR10:KB16 TN10:TX16 ADJ10:ADT16 ANF10:ANP16 AXB10:AXL16 BGX10:BHH16 BQT10:BRD16 CAP10:CAZ16 CKL10:CKV16 CUH10:CUR16 DED10:DEN16 DNZ10:DOJ16 DXV10:DYF16 EHR10:EIB16 ERN10:ERX16 FBJ10:FBT16 FLF10:FLP16 FVB10:FVL16 GEX10:GFH16 GOT10:GPD16 GYP10:GYZ16 HIL10:HIV16 HSH10:HSR16 ICD10:ICN16 ILZ10:IMJ16 IVV10:IWF16 JFR10:JGB16 JPN10:JPX16 JZJ10:JZT16 KJF10:KJP16 KTB10:KTL16 LCX10:LDH16 LMT10:LND16 LWP10:LWZ16 MGL10:MGV16 MQH10:MQR16 NAD10:NAN16 NJZ10:NKJ16 NTV10:NUF16 ODR10:OEB16 ONN10:ONX16 OXJ10:OXT16 PHF10:PHP16 PRB10:PRL16 QAX10:QBH16 QKT10:QLD16 QUP10:QUZ16 REL10:REV16 ROH10:ROR16 RYD10:RYN16 SHZ10:SIJ16 SRV10:SSF16 TBR10:TCB16 TLN10:TLX16 TVJ10:TVT16 UFF10:UFP16 UPB10:UPL16 UYX10:UZH16 VIT10:VJD16 VSP10:VSZ16 WCL10:WCV16 WMH10:WMR16 WWD10:WWN16 V65546:AF65552 JR65546:KB65552 TN65546:TX65552 ADJ65546:ADT65552 ANF65546:ANP65552 AXB65546:AXL65552 BGX65546:BHH65552 BQT65546:BRD65552 CAP65546:CAZ65552 CKL65546:CKV65552 CUH65546:CUR65552 DED65546:DEN65552 DNZ65546:DOJ65552 DXV65546:DYF65552 EHR65546:EIB65552 ERN65546:ERX65552 FBJ65546:FBT65552 FLF65546:FLP65552 FVB65546:FVL65552 GEX65546:GFH65552 GOT65546:GPD65552 GYP65546:GYZ65552 HIL65546:HIV65552 HSH65546:HSR65552 ICD65546:ICN65552 ILZ65546:IMJ65552 IVV65546:IWF65552 JFR65546:JGB65552 JPN65546:JPX65552 JZJ65546:JZT65552 KJF65546:KJP65552 KTB65546:KTL65552 LCX65546:LDH65552 LMT65546:LND65552 LWP65546:LWZ65552 MGL65546:MGV65552 MQH65546:MQR65552 NAD65546:NAN65552 NJZ65546:NKJ65552 NTV65546:NUF65552 ODR65546:OEB65552 ONN65546:ONX65552 OXJ65546:OXT65552 PHF65546:PHP65552 PRB65546:PRL65552 QAX65546:QBH65552 QKT65546:QLD65552 QUP65546:QUZ65552 REL65546:REV65552 ROH65546:ROR65552 RYD65546:RYN65552 SHZ65546:SIJ65552 SRV65546:SSF65552 TBR65546:TCB65552 TLN65546:TLX65552 TVJ65546:TVT65552 UFF65546:UFP65552 UPB65546:UPL65552 UYX65546:UZH65552 VIT65546:VJD65552 VSP65546:VSZ65552 WCL65546:WCV65552 WMH65546:WMR65552 WWD65546:WWN65552 V131082:AF131088 JR131082:KB131088 TN131082:TX131088 ADJ131082:ADT131088 ANF131082:ANP131088 AXB131082:AXL131088 BGX131082:BHH131088 BQT131082:BRD131088 CAP131082:CAZ131088 CKL131082:CKV131088 CUH131082:CUR131088 DED131082:DEN131088 DNZ131082:DOJ131088 DXV131082:DYF131088 EHR131082:EIB131088 ERN131082:ERX131088 FBJ131082:FBT131088 FLF131082:FLP131088 FVB131082:FVL131088 GEX131082:GFH131088 GOT131082:GPD131088 GYP131082:GYZ131088 HIL131082:HIV131088 HSH131082:HSR131088 ICD131082:ICN131088 ILZ131082:IMJ131088 IVV131082:IWF131088 JFR131082:JGB131088 JPN131082:JPX131088 JZJ131082:JZT131088 KJF131082:KJP131088 KTB131082:KTL131088 LCX131082:LDH131088 LMT131082:LND131088 LWP131082:LWZ131088 MGL131082:MGV131088 MQH131082:MQR131088 NAD131082:NAN131088 NJZ131082:NKJ131088 NTV131082:NUF131088 ODR131082:OEB131088 ONN131082:ONX131088 OXJ131082:OXT131088 PHF131082:PHP131088 PRB131082:PRL131088 QAX131082:QBH131088 QKT131082:QLD131088 QUP131082:QUZ131088 REL131082:REV131088 ROH131082:ROR131088 RYD131082:RYN131088 SHZ131082:SIJ131088 SRV131082:SSF131088 TBR131082:TCB131088 TLN131082:TLX131088 TVJ131082:TVT131088 UFF131082:UFP131088 UPB131082:UPL131088 UYX131082:UZH131088 VIT131082:VJD131088 VSP131082:VSZ131088 WCL131082:WCV131088 WMH131082:WMR131088 WWD131082:WWN131088 V196618:AF196624 JR196618:KB196624 TN196618:TX196624 ADJ196618:ADT196624 ANF196618:ANP196624 AXB196618:AXL196624 BGX196618:BHH196624 BQT196618:BRD196624 CAP196618:CAZ196624 CKL196618:CKV196624 CUH196618:CUR196624 DED196618:DEN196624 DNZ196618:DOJ196624 DXV196618:DYF196624 EHR196618:EIB196624 ERN196618:ERX196624 FBJ196618:FBT196624 FLF196618:FLP196624 FVB196618:FVL196624 GEX196618:GFH196624 GOT196618:GPD196624 GYP196618:GYZ196624 HIL196618:HIV196624 HSH196618:HSR196624 ICD196618:ICN196624 ILZ196618:IMJ196624 IVV196618:IWF196624 JFR196618:JGB196624 JPN196618:JPX196624 JZJ196618:JZT196624 KJF196618:KJP196624 KTB196618:KTL196624 LCX196618:LDH196624 LMT196618:LND196624 LWP196618:LWZ196624 MGL196618:MGV196624 MQH196618:MQR196624 NAD196618:NAN196624 NJZ196618:NKJ196624 NTV196618:NUF196624 ODR196618:OEB196624 ONN196618:ONX196624 OXJ196618:OXT196624 PHF196618:PHP196624 PRB196618:PRL196624 QAX196618:QBH196624 QKT196618:QLD196624 QUP196618:QUZ196624 REL196618:REV196624 ROH196618:ROR196624 RYD196618:RYN196624 SHZ196618:SIJ196624 SRV196618:SSF196624 TBR196618:TCB196624 TLN196618:TLX196624 TVJ196618:TVT196624 UFF196618:UFP196624 UPB196618:UPL196624 UYX196618:UZH196624 VIT196618:VJD196624 VSP196618:VSZ196624 WCL196618:WCV196624 WMH196618:WMR196624 WWD196618:WWN196624 V262154:AF262160 JR262154:KB262160 TN262154:TX262160 ADJ262154:ADT262160 ANF262154:ANP262160 AXB262154:AXL262160 BGX262154:BHH262160 BQT262154:BRD262160 CAP262154:CAZ262160 CKL262154:CKV262160 CUH262154:CUR262160 DED262154:DEN262160 DNZ262154:DOJ262160 DXV262154:DYF262160 EHR262154:EIB262160 ERN262154:ERX262160 FBJ262154:FBT262160 FLF262154:FLP262160 FVB262154:FVL262160 GEX262154:GFH262160 GOT262154:GPD262160 GYP262154:GYZ262160 HIL262154:HIV262160 HSH262154:HSR262160 ICD262154:ICN262160 ILZ262154:IMJ262160 IVV262154:IWF262160 JFR262154:JGB262160 JPN262154:JPX262160 JZJ262154:JZT262160 KJF262154:KJP262160 KTB262154:KTL262160 LCX262154:LDH262160 LMT262154:LND262160 LWP262154:LWZ262160 MGL262154:MGV262160 MQH262154:MQR262160 NAD262154:NAN262160 NJZ262154:NKJ262160 NTV262154:NUF262160 ODR262154:OEB262160 ONN262154:ONX262160 OXJ262154:OXT262160 PHF262154:PHP262160 PRB262154:PRL262160 QAX262154:QBH262160 QKT262154:QLD262160 QUP262154:QUZ262160 REL262154:REV262160 ROH262154:ROR262160 RYD262154:RYN262160 SHZ262154:SIJ262160 SRV262154:SSF262160 TBR262154:TCB262160 TLN262154:TLX262160 TVJ262154:TVT262160 UFF262154:UFP262160 UPB262154:UPL262160 UYX262154:UZH262160 VIT262154:VJD262160 VSP262154:VSZ262160 WCL262154:WCV262160 WMH262154:WMR262160 WWD262154:WWN262160 V327690:AF327696 JR327690:KB327696 TN327690:TX327696 ADJ327690:ADT327696 ANF327690:ANP327696 AXB327690:AXL327696 BGX327690:BHH327696 BQT327690:BRD327696 CAP327690:CAZ327696 CKL327690:CKV327696 CUH327690:CUR327696 DED327690:DEN327696 DNZ327690:DOJ327696 DXV327690:DYF327696 EHR327690:EIB327696 ERN327690:ERX327696 FBJ327690:FBT327696 FLF327690:FLP327696 FVB327690:FVL327696 GEX327690:GFH327696 GOT327690:GPD327696 GYP327690:GYZ327696 HIL327690:HIV327696 HSH327690:HSR327696 ICD327690:ICN327696 ILZ327690:IMJ327696 IVV327690:IWF327696 JFR327690:JGB327696 JPN327690:JPX327696 JZJ327690:JZT327696 KJF327690:KJP327696 KTB327690:KTL327696 LCX327690:LDH327696 LMT327690:LND327696 LWP327690:LWZ327696 MGL327690:MGV327696 MQH327690:MQR327696 NAD327690:NAN327696 NJZ327690:NKJ327696 NTV327690:NUF327696 ODR327690:OEB327696 ONN327690:ONX327696 OXJ327690:OXT327696 PHF327690:PHP327696 PRB327690:PRL327696 QAX327690:QBH327696 QKT327690:QLD327696 QUP327690:QUZ327696 REL327690:REV327696 ROH327690:ROR327696 RYD327690:RYN327696 SHZ327690:SIJ327696 SRV327690:SSF327696 TBR327690:TCB327696 TLN327690:TLX327696 TVJ327690:TVT327696 UFF327690:UFP327696 UPB327690:UPL327696 UYX327690:UZH327696 VIT327690:VJD327696 VSP327690:VSZ327696 WCL327690:WCV327696 WMH327690:WMR327696 WWD327690:WWN327696 V393226:AF393232 JR393226:KB393232 TN393226:TX393232 ADJ393226:ADT393232 ANF393226:ANP393232 AXB393226:AXL393232 BGX393226:BHH393232 BQT393226:BRD393232 CAP393226:CAZ393232 CKL393226:CKV393232 CUH393226:CUR393232 DED393226:DEN393232 DNZ393226:DOJ393232 DXV393226:DYF393232 EHR393226:EIB393232 ERN393226:ERX393232 FBJ393226:FBT393232 FLF393226:FLP393232 FVB393226:FVL393232 GEX393226:GFH393232 GOT393226:GPD393232 GYP393226:GYZ393232 HIL393226:HIV393232 HSH393226:HSR393232 ICD393226:ICN393232 ILZ393226:IMJ393232 IVV393226:IWF393232 JFR393226:JGB393232 JPN393226:JPX393232 JZJ393226:JZT393232 KJF393226:KJP393232 KTB393226:KTL393232 LCX393226:LDH393232 LMT393226:LND393232 LWP393226:LWZ393232 MGL393226:MGV393232 MQH393226:MQR393232 NAD393226:NAN393232 NJZ393226:NKJ393232 NTV393226:NUF393232 ODR393226:OEB393232 ONN393226:ONX393232 OXJ393226:OXT393232 PHF393226:PHP393232 PRB393226:PRL393232 QAX393226:QBH393232 QKT393226:QLD393232 QUP393226:QUZ393232 REL393226:REV393232 ROH393226:ROR393232 RYD393226:RYN393232 SHZ393226:SIJ393232 SRV393226:SSF393232 TBR393226:TCB393232 TLN393226:TLX393232 TVJ393226:TVT393232 UFF393226:UFP393232 UPB393226:UPL393232 UYX393226:UZH393232 VIT393226:VJD393232 VSP393226:VSZ393232 WCL393226:WCV393232 WMH393226:WMR393232 WWD393226:WWN393232 V458762:AF458768 JR458762:KB458768 TN458762:TX458768 ADJ458762:ADT458768 ANF458762:ANP458768 AXB458762:AXL458768 BGX458762:BHH458768 BQT458762:BRD458768 CAP458762:CAZ458768 CKL458762:CKV458768 CUH458762:CUR458768 DED458762:DEN458768 DNZ458762:DOJ458768 DXV458762:DYF458768 EHR458762:EIB458768 ERN458762:ERX458768 FBJ458762:FBT458768 FLF458762:FLP458768 FVB458762:FVL458768 GEX458762:GFH458768 GOT458762:GPD458768 GYP458762:GYZ458768 HIL458762:HIV458768 HSH458762:HSR458768 ICD458762:ICN458768 ILZ458762:IMJ458768 IVV458762:IWF458768 JFR458762:JGB458768 JPN458762:JPX458768 JZJ458762:JZT458768 KJF458762:KJP458768 KTB458762:KTL458768 LCX458762:LDH458768 LMT458762:LND458768 LWP458762:LWZ458768 MGL458762:MGV458768 MQH458762:MQR458768 NAD458762:NAN458768 NJZ458762:NKJ458768 NTV458762:NUF458768 ODR458762:OEB458768 ONN458762:ONX458768 OXJ458762:OXT458768 PHF458762:PHP458768 PRB458762:PRL458768 QAX458762:QBH458768 QKT458762:QLD458768 QUP458762:QUZ458768 REL458762:REV458768 ROH458762:ROR458768 RYD458762:RYN458768 SHZ458762:SIJ458768 SRV458762:SSF458768 TBR458762:TCB458768 TLN458762:TLX458768 TVJ458762:TVT458768 UFF458762:UFP458768 UPB458762:UPL458768 UYX458762:UZH458768 VIT458762:VJD458768 VSP458762:VSZ458768 WCL458762:WCV458768 WMH458762:WMR458768 WWD458762:WWN458768 V524298:AF524304 JR524298:KB524304 TN524298:TX524304 ADJ524298:ADT524304 ANF524298:ANP524304 AXB524298:AXL524304 BGX524298:BHH524304 BQT524298:BRD524304 CAP524298:CAZ524304 CKL524298:CKV524304 CUH524298:CUR524304 DED524298:DEN524304 DNZ524298:DOJ524304 DXV524298:DYF524304 EHR524298:EIB524304 ERN524298:ERX524304 FBJ524298:FBT524304 FLF524298:FLP524304 FVB524298:FVL524304 GEX524298:GFH524304 GOT524298:GPD524304 GYP524298:GYZ524304 HIL524298:HIV524304 HSH524298:HSR524304 ICD524298:ICN524304 ILZ524298:IMJ524304 IVV524298:IWF524304 JFR524298:JGB524304 JPN524298:JPX524304 JZJ524298:JZT524304 KJF524298:KJP524304 KTB524298:KTL524304 LCX524298:LDH524304 LMT524298:LND524304 LWP524298:LWZ524304 MGL524298:MGV524304 MQH524298:MQR524304 NAD524298:NAN524304 NJZ524298:NKJ524304 NTV524298:NUF524304 ODR524298:OEB524304 ONN524298:ONX524304 OXJ524298:OXT524304 PHF524298:PHP524304 PRB524298:PRL524304 QAX524298:QBH524304 QKT524298:QLD524304 QUP524298:QUZ524304 REL524298:REV524304 ROH524298:ROR524304 RYD524298:RYN524304 SHZ524298:SIJ524304 SRV524298:SSF524304 TBR524298:TCB524304 TLN524298:TLX524304 TVJ524298:TVT524304 UFF524298:UFP524304 UPB524298:UPL524304 UYX524298:UZH524304 VIT524298:VJD524304 VSP524298:VSZ524304 WCL524298:WCV524304 WMH524298:WMR524304 WWD524298:WWN524304 V589834:AF589840 JR589834:KB589840 TN589834:TX589840 ADJ589834:ADT589840 ANF589834:ANP589840 AXB589834:AXL589840 BGX589834:BHH589840 BQT589834:BRD589840 CAP589834:CAZ589840 CKL589834:CKV589840 CUH589834:CUR589840 DED589834:DEN589840 DNZ589834:DOJ589840 DXV589834:DYF589840 EHR589834:EIB589840 ERN589834:ERX589840 FBJ589834:FBT589840 FLF589834:FLP589840 FVB589834:FVL589840 GEX589834:GFH589840 GOT589834:GPD589840 GYP589834:GYZ589840 HIL589834:HIV589840 HSH589834:HSR589840 ICD589834:ICN589840 ILZ589834:IMJ589840 IVV589834:IWF589840 JFR589834:JGB589840 JPN589834:JPX589840 JZJ589834:JZT589840 KJF589834:KJP589840 KTB589834:KTL589840 LCX589834:LDH589840 LMT589834:LND589840 LWP589834:LWZ589840 MGL589834:MGV589840 MQH589834:MQR589840 NAD589834:NAN589840 NJZ589834:NKJ589840 NTV589834:NUF589840 ODR589834:OEB589840 ONN589834:ONX589840 OXJ589834:OXT589840 PHF589834:PHP589840 PRB589834:PRL589840 QAX589834:QBH589840 QKT589834:QLD589840 QUP589834:QUZ589840 REL589834:REV589840 ROH589834:ROR589840 RYD589834:RYN589840 SHZ589834:SIJ589840 SRV589834:SSF589840 TBR589834:TCB589840 TLN589834:TLX589840 TVJ589834:TVT589840 UFF589834:UFP589840 UPB589834:UPL589840 UYX589834:UZH589840 VIT589834:VJD589840 VSP589834:VSZ589840 WCL589834:WCV589840 WMH589834:WMR589840 WWD589834:WWN589840 V655370:AF655376 JR655370:KB655376 TN655370:TX655376 ADJ655370:ADT655376 ANF655370:ANP655376 AXB655370:AXL655376 BGX655370:BHH655376 BQT655370:BRD655376 CAP655370:CAZ655376 CKL655370:CKV655376 CUH655370:CUR655376 DED655370:DEN655376 DNZ655370:DOJ655376 DXV655370:DYF655376 EHR655370:EIB655376 ERN655370:ERX655376 FBJ655370:FBT655376 FLF655370:FLP655376 FVB655370:FVL655376 GEX655370:GFH655376 GOT655370:GPD655376 GYP655370:GYZ655376 HIL655370:HIV655376 HSH655370:HSR655376 ICD655370:ICN655376 ILZ655370:IMJ655376 IVV655370:IWF655376 JFR655370:JGB655376 JPN655370:JPX655376 JZJ655370:JZT655376 KJF655370:KJP655376 KTB655370:KTL655376 LCX655370:LDH655376 LMT655370:LND655376 LWP655370:LWZ655376 MGL655370:MGV655376 MQH655370:MQR655376 NAD655370:NAN655376 NJZ655370:NKJ655376 NTV655370:NUF655376 ODR655370:OEB655376 ONN655370:ONX655376 OXJ655370:OXT655376 PHF655370:PHP655376 PRB655370:PRL655376 QAX655370:QBH655376 QKT655370:QLD655376 QUP655370:QUZ655376 REL655370:REV655376 ROH655370:ROR655376 RYD655370:RYN655376 SHZ655370:SIJ655376 SRV655370:SSF655376 TBR655370:TCB655376 TLN655370:TLX655376 TVJ655370:TVT655376 UFF655370:UFP655376 UPB655370:UPL655376 UYX655370:UZH655376 VIT655370:VJD655376 VSP655370:VSZ655376 WCL655370:WCV655376 WMH655370:WMR655376 WWD655370:WWN655376 V720906:AF720912 JR720906:KB720912 TN720906:TX720912 ADJ720906:ADT720912 ANF720906:ANP720912 AXB720906:AXL720912 BGX720906:BHH720912 BQT720906:BRD720912 CAP720906:CAZ720912 CKL720906:CKV720912 CUH720906:CUR720912 DED720906:DEN720912 DNZ720906:DOJ720912 DXV720906:DYF720912 EHR720906:EIB720912 ERN720906:ERX720912 FBJ720906:FBT720912 FLF720906:FLP720912 FVB720906:FVL720912 GEX720906:GFH720912 GOT720906:GPD720912 GYP720906:GYZ720912 HIL720906:HIV720912 HSH720906:HSR720912 ICD720906:ICN720912 ILZ720906:IMJ720912 IVV720906:IWF720912 JFR720906:JGB720912 JPN720906:JPX720912 JZJ720906:JZT720912 KJF720906:KJP720912 KTB720906:KTL720912 LCX720906:LDH720912 LMT720906:LND720912 LWP720906:LWZ720912 MGL720906:MGV720912 MQH720906:MQR720912 NAD720906:NAN720912 NJZ720906:NKJ720912 NTV720906:NUF720912 ODR720906:OEB720912 ONN720906:ONX720912 OXJ720906:OXT720912 PHF720906:PHP720912 PRB720906:PRL720912 QAX720906:QBH720912 QKT720906:QLD720912 QUP720906:QUZ720912 REL720906:REV720912 ROH720906:ROR720912 RYD720906:RYN720912 SHZ720906:SIJ720912 SRV720906:SSF720912 TBR720906:TCB720912 TLN720906:TLX720912 TVJ720906:TVT720912 UFF720906:UFP720912 UPB720906:UPL720912 UYX720906:UZH720912 VIT720906:VJD720912 VSP720906:VSZ720912 WCL720906:WCV720912 WMH720906:WMR720912 WWD720906:WWN720912 V786442:AF786448 JR786442:KB786448 TN786442:TX786448 ADJ786442:ADT786448 ANF786442:ANP786448 AXB786442:AXL786448 BGX786442:BHH786448 BQT786442:BRD786448 CAP786442:CAZ786448 CKL786442:CKV786448 CUH786442:CUR786448 DED786442:DEN786448 DNZ786442:DOJ786448 DXV786442:DYF786448 EHR786442:EIB786448 ERN786442:ERX786448 FBJ786442:FBT786448 FLF786442:FLP786448 FVB786442:FVL786448 GEX786442:GFH786448 GOT786442:GPD786448 GYP786442:GYZ786448 HIL786442:HIV786448 HSH786442:HSR786448 ICD786442:ICN786448 ILZ786442:IMJ786448 IVV786442:IWF786448 JFR786442:JGB786448 JPN786442:JPX786448 JZJ786442:JZT786448 KJF786442:KJP786448 KTB786442:KTL786448 LCX786442:LDH786448 LMT786442:LND786448 LWP786442:LWZ786448 MGL786442:MGV786448 MQH786442:MQR786448 NAD786442:NAN786448 NJZ786442:NKJ786448 NTV786442:NUF786448 ODR786442:OEB786448 ONN786442:ONX786448 OXJ786442:OXT786448 PHF786442:PHP786448 PRB786442:PRL786448 QAX786442:QBH786448 QKT786442:QLD786448 QUP786442:QUZ786448 REL786442:REV786448 ROH786442:ROR786448 RYD786442:RYN786448 SHZ786442:SIJ786448 SRV786442:SSF786448 TBR786442:TCB786448 TLN786442:TLX786448 TVJ786442:TVT786448 UFF786442:UFP786448 UPB786442:UPL786448 UYX786442:UZH786448 VIT786442:VJD786448 VSP786442:VSZ786448 WCL786442:WCV786448 WMH786442:WMR786448 WWD786442:WWN786448 V851978:AF851984 JR851978:KB851984 TN851978:TX851984 ADJ851978:ADT851984 ANF851978:ANP851984 AXB851978:AXL851984 BGX851978:BHH851984 BQT851978:BRD851984 CAP851978:CAZ851984 CKL851978:CKV851984 CUH851978:CUR851984 DED851978:DEN851984 DNZ851978:DOJ851984 DXV851978:DYF851984 EHR851978:EIB851984 ERN851978:ERX851984 FBJ851978:FBT851984 FLF851978:FLP851984 FVB851978:FVL851984 GEX851978:GFH851984 GOT851978:GPD851984 GYP851978:GYZ851984 HIL851978:HIV851984 HSH851978:HSR851984 ICD851978:ICN851984 ILZ851978:IMJ851984 IVV851978:IWF851984 JFR851978:JGB851984 JPN851978:JPX851984 JZJ851978:JZT851984 KJF851978:KJP851984 KTB851978:KTL851984 LCX851978:LDH851984 LMT851978:LND851984 LWP851978:LWZ851984 MGL851978:MGV851984 MQH851978:MQR851984 NAD851978:NAN851984 NJZ851978:NKJ851984 NTV851978:NUF851984 ODR851978:OEB851984 ONN851978:ONX851984 OXJ851978:OXT851984 PHF851978:PHP851984 PRB851978:PRL851984 QAX851978:QBH851984 QKT851978:QLD851984 QUP851978:QUZ851984 REL851978:REV851984 ROH851978:ROR851984 RYD851978:RYN851984 SHZ851978:SIJ851984 SRV851978:SSF851984 TBR851978:TCB851984 TLN851978:TLX851984 TVJ851978:TVT851984 UFF851978:UFP851984 UPB851978:UPL851984 UYX851978:UZH851984 VIT851978:VJD851984 VSP851978:VSZ851984 WCL851978:WCV851984 WMH851978:WMR851984 WWD851978:WWN851984 V917514:AF917520 JR917514:KB917520 TN917514:TX917520 ADJ917514:ADT917520 ANF917514:ANP917520 AXB917514:AXL917520 BGX917514:BHH917520 BQT917514:BRD917520 CAP917514:CAZ917520 CKL917514:CKV917520 CUH917514:CUR917520 DED917514:DEN917520 DNZ917514:DOJ917520 DXV917514:DYF917520 EHR917514:EIB917520 ERN917514:ERX917520 FBJ917514:FBT917520 FLF917514:FLP917520 FVB917514:FVL917520 GEX917514:GFH917520 GOT917514:GPD917520 GYP917514:GYZ917520 HIL917514:HIV917520 HSH917514:HSR917520 ICD917514:ICN917520 ILZ917514:IMJ917520 IVV917514:IWF917520 JFR917514:JGB917520 JPN917514:JPX917520 JZJ917514:JZT917520 KJF917514:KJP917520 KTB917514:KTL917520 LCX917514:LDH917520 LMT917514:LND917520 LWP917514:LWZ917520 MGL917514:MGV917520 MQH917514:MQR917520 NAD917514:NAN917520 NJZ917514:NKJ917520 NTV917514:NUF917520 ODR917514:OEB917520 ONN917514:ONX917520 OXJ917514:OXT917520 PHF917514:PHP917520 PRB917514:PRL917520 QAX917514:QBH917520 QKT917514:QLD917520 QUP917514:QUZ917520 REL917514:REV917520 ROH917514:ROR917520 RYD917514:RYN917520 SHZ917514:SIJ917520 SRV917514:SSF917520 TBR917514:TCB917520 TLN917514:TLX917520 TVJ917514:TVT917520 UFF917514:UFP917520 UPB917514:UPL917520 UYX917514:UZH917520 VIT917514:VJD917520 VSP917514:VSZ917520 WCL917514:WCV917520 WMH917514:WMR917520 WWD917514:WWN917520 V983050:AF983056 JR983050:KB983056 TN983050:TX983056 ADJ983050:ADT983056 ANF983050:ANP983056 AXB983050:AXL983056 BGX983050:BHH983056 BQT983050:BRD983056 CAP983050:CAZ983056 CKL983050:CKV983056 CUH983050:CUR983056 DED983050:DEN983056 DNZ983050:DOJ983056 DXV983050:DYF983056 EHR983050:EIB983056 ERN983050:ERX983056 FBJ983050:FBT983056 FLF983050:FLP983056 FVB983050:FVL983056 GEX983050:GFH983056 GOT983050:GPD983056 GYP983050:GYZ983056 HIL983050:HIV983056 HSH983050:HSR983056 ICD983050:ICN983056 ILZ983050:IMJ983056 IVV983050:IWF983056 JFR983050:JGB983056 JPN983050:JPX983056 JZJ983050:JZT983056 KJF983050:KJP983056 KTB983050:KTL983056 LCX983050:LDH983056 LMT983050:LND983056 LWP983050:LWZ983056 MGL983050:MGV983056 MQH983050:MQR983056 NAD983050:NAN983056 NJZ983050:NKJ983056 NTV983050:NUF983056 ODR983050:OEB983056 ONN983050:ONX983056 OXJ983050:OXT983056 PHF983050:PHP983056 PRB983050:PRL983056 QAX983050:QBH983056 QKT983050:QLD983056 QUP983050:QUZ983056 REL983050:REV983056 ROH983050:ROR983056 RYD983050:RYN983056 SHZ983050:SIJ983056 SRV983050:SSF983056 TBR983050:TCB983056 TLN983050:TLX983056 TVJ983050:TVT983056 UFF983050:UFP983056 UPB983050:UPL983056 UYX983050:UZH983056 VIT983050:VJD983056 VSP983050:VSZ983056 WCL983050:WCV983056 WMH983050:WMR983056 WWD983050:WWN983056">
      <formula1>Efectividad</formula1>
    </dataValidation>
    <dataValidation showInputMessage="1" showErrorMessage="1" sqref="AG10:AT16 KC10:KP16 TY10:UL16 ADU10:AEH16 ANQ10:AOD16 AXM10:AXZ16 BHI10:BHV16 BRE10:BRR16 CBA10:CBN16 CKW10:CLJ16 CUS10:CVF16 DEO10:DFB16 DOK10:DOX16 DYG10:DYT16 EIC10:EIP16 ERY10:ESL16 FBU10:FCH16 FLQ10:FMD16 FVM10:FVZ16 GFI10:GFV16 GPE10:GPR16 GZA10:GZN16 HIW10:HJJ16 HSS10:HTF16 ICO10:IDB16 IMK10:IMX16 IWG10:IWT16 JGC10:JGP16 JPY10:JQL16 JZU10:KAH16 KJQ10:KKD16 KTM10:KTZ16 LDI10:LDV16 LNE10:LNR16 LXA10:LXN16 MGW10:MHJ16 MQS10:MRF16 NAO10:NBB16 NKK10:NKX16 NUG10:NUT16 OEC10:OEP16 ONY10:OOL16 OXU10:OYH16 PHQ10:PID16 PRM10:PRZ16 QBI10:QBV16 QLE10:QLR16 QVA10:QVN16 REW10:RFJ16 ROS10:RPF16 RYO10:RZB16 SIK10:SIX16 SSG10:SST16 TCC10:TCP16 TLY10:TML16 TVU10:TWH16 UFQ10:UGD16 UPM10:UPZ16 UZI10:UZV16 VJE10:VJR16 VTA10:VTN16 WCW10:WDJ16 WMS10:WNF16 WWO10:WXB16 AG65546:AT65552 KC65546:KP65552 TY65546:UL65552 ADU65546:AEH65552 ANQ65546:AOD65552 AXM65546:AXZ65552 BHI65546:BHV65552 BRE65546:BRR65552 CBA65546:CBN65552 CKW65546:CLJ65552 CUS65546:CVF65552 DEO65546:DFB65552 DOK65546:DOX65552 DYG65546:DYT65552 EIC65546:EIP65552 ERY65546:ESL65552 FBU65546:FCH65552 FLQ65546:FMD65552 FVM65546:FVZ65552 GFI65546:GFV65552 GPE65546:GPR65552 GZA65546:GZN65552 HIW65546:HJJ65552 HSS65546:HTF65552 ICO65546:IDB65552 IMK65546:IMX65552 IWG65546:IWT65552 JGC65546:JGP65552 JPY65546:JQL65552 JZU65546:KAH65552 KJQ65546:KKD65552 KTM65546:KTZ65552 LDI65546:LDV65552 LNE65546:LNR65552 LXA65546:LXN65552 MGW65546:MHJ65552 MQS65546:MRF65552 NAO65546:NBB65552 NKK65546:NKX65552 NUG65546:NUT65552 OEC65546:OEP65552 ONY65546:OOL65552 OXU65546:OYH65552 PHQ65546:PID65552 PRM65546:PRZ65552 QBI65546:QBV65552 QLE65546:QLR65552 QVA65546:QVN65552 REW65546:RFJ65552 ROS65546:RPF65552 RYO65546:RZB65552 SIK65546:SIX65552 SSG65546:SST65552 TCC65546:TCP65552 TLY65546:TML65552 TVU65546:TWH65552 UFQ65546:UGD65552 UPM65546:UPZ65552 UZI65546:UZV65552 VJE65546:VJR65552 VTA65546:VTN65552 WCW65546:WDJ65552 WMS65546:WNF65552 WWO65546:WXB65552 AG131082:AT131088 KC131082:KP131088 TY131082:UL131088 ADU131082:AEH131088 ANQ131082:AOD131088 AXM131082:AXZ131088 BHI131082:BHV131088 BRE131082:BRR131088 CBA131082:CBN131088 CKW131082:CLJ131088 CUS131082:CVF131088 DEO131082:DFB131088 DOK131082:DOX131088 DYG131082:DYT131088 EIC131082:EIP131088 ERY131082:ESL131088 FBU131082:FCH131088 FLQ131082:FMD131088 FVM131082:FVZ131088 GFI131082:GFV131088 GPE131082:GPR131088 GZA131082:GZN131088 HIW131082:HJJ131088 HSS131082:HTF131088 ICO131082:IDB131088 IMK131082:IMX131088 IWG131082:IWT131088 JGC131082:JGP131088 JPY131082:JQL131088 JZU131082:KAH131088 KJQ131082:KKD131088 KTM131082:KTZ131088 LDI131082:LDV131088 LNE131082:LNR131088 LXA131082:LXN131088 MGW131082:MHJ131088 MQS131082:MRF131088 NAO131082:NBB131088 NKK131082:NKX131088 NUG131082:NUT131088 OEC131082:OEP131088 ONY131082:OOL131088 OXU131082:OYH131088 PHQ131082:PID131088 PRM131082:PRZ131088 QBI131082:QBV131088 QLE131082:QLR131088 QVA131082:QVN131088 REW131082:RFJ131088 ROS131082:RPF131088 RYO131082:RZB131088 SIK131082:SIX131088 SSG131082:SST131088 TCC131082:TCP131088 TLY131082:TML131088 TVU131082:TWH131088 UFQ131082:UGD131088 UPM131082:UPZ131088 UZI131082:UZV131088 VJE131082:VJR131088 VTA131082:VTN131088 WCW131082:WDJ131088 WMS131082:WNF131088 WWO131082:WXB131088 AG196618:AT196624 KC196618:KP196624 TY196618:UL196624 ADU196618:AEH196624 ANQ196618:AOD196624 AXM196618:AXZ196624 BHI196618:BHV196624 BRE196618:BRR196624 CBA196618:CBN196624 CKW196618:CLJ196624 CUS196618:CVF196624 DEO196618:DFB196624 DOK196618:DOX196624 DYG196618:DYT196624 EIC196618:EIP196624 ERY196618:ESL196624 FBU196618:FCH196624 FLQ196618:FMD196624 FVM196618:FVZ196624 GFI196618:GFV196624 GPE196618:GPR196624 GZA196618:GZN196624 HIW196618:HJJ196624 HSS196618:HTF196624 ICO196618:IDB196624 IMK196618:IMX196624 IWG196618:IWT196624 JGC196618:JGP196624 JPY196618:JQL196624 JZU196618:KAH196624 KJQ196618:KKD196624 KTM196618:KTZ196624 LDI196618:LDV196624 LNE196618:LNR196624 LXA196618:LXN196624 MGW196618:MHJ196624 MQS196618:MRF196624 NAO196618:NBB196624 NKK196618:NKX196624 NUG196618:NUT196624 OEC196618:OEP196624 ONY196618:OOL196624 OXU196618:OYH196624 PHQ196618:PID196624 PRM196618:PRZ196624 QBI196618:QBV196624 QLE196618:QLR196624 QVA196618:QVN196624 REW196618:RFJ196624 ROS196618:RPF196624 RYO196618:RZB196624 SIK196618:SIX196624 SSG196618:SST196624 TCC196618:TCP196624 TLY196618:TML196624 TVU196618:TWH196624 UFQ196618:UGD196624 UPM196618:UPZ196624 UZI196618:UZV196624 VJE196618:VJR196624 VTA196618:VTN196624 WCW196618:WDJ196624 WMS196618:WNF196624 WWO196618:WXB196624 AG262154:AT262160 KC262154:KP262160 TY262154:UL262160 ADU262154:AEH262160 ANQ262154:AOD262160 AXM262154:AXZ262160 BHI262154:BHV262160 BRE262154:BRR262160 CBA262154:CBN262160 CKW262154:CLJ262160 CUS262154:CVF262160 DEO262154:DFB262160 DOK262154:DOX262160 DYG262154:DYT262160 EIC262154:EIP262160 ERY262154:ESL262160 FBU262154:FCH262160 FLQ262154:FMD262160 FVM262154:FVZ262160 GFI262154:GFV262160 GPE262154:GPR262160 GZA262154:GZN262160 HIW262154:HJJ262160 HSS262154:HTF262160 ICO262154:IDB262160 IMK262154:IMX262160 IWG262154:IWT262160 JGC262154:JGP262160 JPY262154:JQL262160 JZU262154:KAH262160 KJQ262154:KKD262160 KTM262154:KTZ262160 LDI262154:LDV262160 LNE262154:LNR262160 LXA262154:LXN262160 MGW262154:MHJ262160 MQS262154:MRF262160 NAO262154:NBB262160 NKK262154:NKX262160 NUG262154:NUT262160 OEC262154:OEP262160 ONY262154:OOL262160 OXU262154:OYH262160 PHQ262154:PID262160 PRM262154:PRZ262160 QBI262154:QBV262160 QLE262154:QLR262160 QVA262154:QVN262160 REW262154:RFJ262160 ROS262154:RPF262160 RYO262154:RZB262160 SIK262154:SIX262160 SSG262154:SST262160 TCC262154:TCP262160 TLY262154:TML262160 TVU262154:TWH262160 UFQ262154:UGD262160 UPM262154:UPZ262160 UZI262154:UZV262160 VJE262154:VJR262160 VTA262154:VTN262160 WCW262154:WDJ262160 WMS262154:WNF262160 WWO262154:WXB262160 AG327690:AT327696 KC327690:KP327696 TY327690:UL327696 ADU327690:AEH327696 ANQ327690:AOD327696 AXM327690:AXZ327696 BHI327690:BHV327696 BRE327690:BRR327696 CBA327690:CBN327696 CKW327690:CLJ327696 CUS327690:CVF327696 DEO327690:DFB327696 DOK327690:DOX327696 DYG327690:DYT327696 EIC327690:EIP327696 ERY327690:ESL327696 FBU327690:FCH327696 FLQ327690:FMD327696 FVM327690:FVZ327696 GFI327690:GFV327696 GPE327690:GPR327696 GZA327690:GZN327696 HIW327690:HJJ327696 HSS327690:HTF327696 ICO327690:IDB327696 IMK327690:IMX327696 IWG327690:IWT327696 JGC327690:JGP327696 JPY327690:JQL327696 JZU327690:KAH327696 KJQ327690:KKD327696 KTM327690:KTZ327696 LDI327690:LDV327696 LNE327690:LNR327696 LXA327690:LXN327696 MGW327690:MHJ327696 MQS327690:MRF327696 NAO327690:NBB327696 NKK327690:NKX327696 NUG327690:NUT327696 OEC327690:OEP327696 ONY327690:OOL327696 OXU327690:OYH327696 PHQ327690:PID327696 PRM327690:PRZ327696 QBI327690:QBV327696 QLE327690:QLR327696 QVA327690:QVN327696 REW327690:RFJ327696 ROS327690:RPF327696 RYO327690:RZB327696 SIK327690:SIX327696 SSG327690:SST327696 TCC327690:TCP327696 TLY327690:TML327696 TVU327690:TWH327696 UFQ327690:UGD327696 UPM327690:UPZ327696 UZI327690:UZV327696 VJE327690:VJR327696 VTA327690:VTN327696 WCW327690:WDJ327696 WMS327690:WNF327696 WWO327690:WXB327696 AG393226:AT393232 KC393226:KP393232 TY393226:UL393232 ADU393226:AEH393232 ANQ393226:AOD393232 AXM393226:AXZ393232 BHI393226:BHV393232 BRE393226:BRR393232 CBA393226:CBN393232 CKW393226:CLJ393232 CUS393226:CVF393232 DEO393226:DFB393232 DOK393226:DOX393232 DYG393226:DYT393232 EIC393226:EIP393232 ERY393226:ESL393232 FBU393226:FCH393232 FLQ393226:FMD393232 FVM393226:FVZ393232 GFI393226:GFV393232 GPE393226:GPR393232 GZA393226:GZN393232 HIW393226:HJJ393232 HSS393226:HTF393232 ICO393226:IDB393232 IMK393226:IMX393232 IWG393226:IWT393232 JGC393226:JGP393232 JPY393226:JQL393232 JZU393226:KAH393232 KJQ393226:KKD393232 KTM393226:KTZ393232 LDI393226:LDV393232 LNE393226:LNR393232 LXA393226:LXN393232 MGW393226:MHJ393232 MQS393226:MRF393232 NAO393226:NBB393232 NKK393226:NKX393232 NUG393226:NUT393232 OEC393226:OEP393232 ONY393226:OOL393232 OXU393226:OYH393232 PHQ393226:PID393232 PRM393226:PRZ393232 QBI393226:QBV393232 QLE393226:QLR393232 QVA393226:QVN393232 REW393226:RFJ393232 ROS393226:RPF393232 RYO393226:RZB393232 SIK393226:SIX393232 SSG393226:SST393232 TCC393226:TCP393232 TLY393226:TML393232 TVU393226:TWH393232 UFQ393226:UGD393232 UPM393226:UPZ393232 UZI393226:UZV393232 VJE393226:VJR393232 VTA393226:VTN393232 WCW393226:WDJ393232 WMS393226:WNF393232 WWO393226:WXB393232 AG458762:AT458768 KC458762:KP458768 TY458762:UL458768 ADU458762:AEH458768 ANQ458762:AOD458768 AXM458762:AXZ458768 BHI458762:BHV458768 BRE458762:BRR458768 CBA458762:CBN458768 CKW458762:CLJ458768 CUS458762:CVF458768 DEO458762:DFB458768 DOK458762:DOX458768 DYG458762:DYT458768 EIC458762:EIP458768 ERY458762:ESL458768 FBU458762:FCH458768 FLQ458762:FMD458768 FVM458762:FVZ458768 GFI458762:GFV458768 GPE458762:GPR458768 GZA458762:GZN458768 HIW458762:HJJ458768 HSS458762:HTF458768 ICO458762:IDB458768 IMK458762:IMX458768 IWG458762:IWT458768 JGC458762:JGP458768 JPY458762:JQL458768 JZU458762:KAH458768 KJQ458762:KKD458768 KTM458762:KTZ458768 LDI458762:LDV458768 LNE458762:LNR458768 LXA458762:LXN458768 MGW458762:MHJ458768 MQS458762:MRF458768 NAO458762:NBB458768 NKK458762:NKX458768 NUG458762:NUT458768 OEC458762:OEP458768 ONY458762:OOL458768 OXU458762:OYH458768 PHQ458762:PID458768 PRM458762:PRZ458768 QBI458762:QBV458768 QLE458762:QLR458768 QVA458762:QVN458768 REW458762:RFJ458768 ROS458762:RPF458768 RYO458762:RZB458768 SIK458762:SIX458768 SSG458762:SST458768 TCC458762:TCP458768 TLY458762:TML458768 TVU458762:TWH458768 UFQ458762:UGD458768 UPM458762:UPZ458768 UZI458762:UZV458768 VJE458762:VJR458768 VTA458762:VTN458768 WCW458762:WDJ458768 WMS458762:WNF458768 WWO458762:WXB458768 AG524298:AT524304 KC524298:KP524304 TY524298:UL524304 ADU524298:AEH524304 ANQ524298:AOD524304 AXM524298:AXZ524304 BHI524298:BHV524304 BRE524298:BRR524304 CBA524298:CBN524304 CKW524298:CLJ524304 CUS524298:CVF524304 DEO524298:DFB524304 DOK524298:DOX524304 DYG524298:DYT524304 EIC524298:EIP524304 ERY524298:ESL524304 FBU524298:FCH524304 FLQ524298:FMD524304 FVM524298:FVZ524304 GFI524298:GFV524304 GPE524298:GPR524304 GZA524298:GZN524304 HIW524298:HJJ524304 HSS524298:HTF524304 ICO524298:IDB524304 IMK524298:IMX524304 IWG524298:IWT524304 JGC524298:JGP524304 JPY524298:JQL524304 JZU524298:KAH524304 KJQ524298:KKD524304 KTM524298:KTZ524304 LDI524298:LDV524304 LNE524298:LNR524304 LXA524298:LXN524304 MGW524298:MHJ524304 MQS524298:MRF524304 NAO524298:NBB524304 NKK524298:NKX524304 NUG524298:NUT524304 OEC524298:OEP524304 ONY524298:OOL524304 OXU524298:OYH524304 PHQ524298:PID524304 PRM524298:PRZ524304 QBI524298:QBV524304 QLE524298:QLR524304 QVA524298:QVN524304 REW524298:RFJ524304 ROS524298:RPF524304 RYO524298:RZB524304 SIK524298:SIX524304 SSG524298:SST524304 TCC524298:TCP524304 TLY524298:TML524304 TVU524298:TWH524304 UFQ524298:UGD524304 UPM524298:UPZ524304 UZI524298:UZV524304 VJE524298:VJR524304 VTA524298:VTN524304 WCW524298:WDJ524304 WMS524298:WNF524304 WWO524298:WXB524304 AG589834:AT589840 KC589834:KP589840 TY589834:UL589840 ADU589834:AEH589840 ANQ589834:AOD589840 AXM589834:AXZ589840 BHI589834:BHV589840 BRE589834:BRR589840 CBA589834:CBN589840 CKW589834:CLJ589840 CUS589834:CVF589840 DEO589834:DFB589840 DOK589834:DOX589840 DYG589834:DYT589840 EIC589834:EIP589840 ERY589834:ESL589840 FBU589834:FCH589840 FLQ589834:FMD589840 FVM589834:FVZ589840 GFI589834:GFV589840 GPE589834:GPR589840 GZA589834:GZN589840 HIW589834:HJJ589840 HSS589834:HTF589840 ICO589834:IDB589840 IMK589834:IMX589840 IWG589834:IWT589840 JGC589834:JGP589840 JPY589834:JQL589840 JZU589834:KAH589840 KJQ589834:KKD589840 KTM589834:KTZ589840 LDI589834:LDV589840 LNE589834:LNR589840 LXA589834:LXN589840 MGW589834:MHJ589840 MQS589834:MRF589840 NAO589834:NBB589840 NKK589834:NKX589840 NUG589834:NUT589840 OEC589834:OEP589840 ONY589834:OOL589840 OXU589834:OYH589840 PHQ589834:PID589840 PRM589834:PRZ589840 QBI589834:QBV589840 QLE589834:QLR589840 QVA589834:QVN589840 REW589834:RFJ589840 ROS589834:RPF589840 RYO589834:RZB589840 SIK589834:SIX589840 SSG589834:SST589840 TCC589834:TCP589840 TLY589834:TML589840 TVU589834:TWH589840 UFQ589834:UGD589840 UPM589834:UPZ589840 UZI589834:UZV589840 VJE589834:VJR589840 VTA589834:VTN589840 WCW589834:WDJ589840 WMS589834:WNF589840 WWO589834:WXB589840 AG655370:AT655376 KC655370:KP655376 TY655370:UL655376 ADU655370:AEH655376 ANQ655370:AOD655376 AXM655370:AXZ655376 BHI655370:BHV655376 BRE655370:BRR655376 CBA655370:CBN655376 CKW655370:CLJ655376 CUS655370:CVF655376 DEO655370:DFB655376 DOK655370:DOX655376 DYG655370:DYT655376 EIC655370:EIP655376 ERY655370:ESL655376 FBU655370:FCH655376 FLQ655370:FMD655376 FVM655370:FVZ655376 GFI655370:GFV655376 GPE655370:GPR655376 GZA655370:GZN655376 HIW655370:HJJ655376 HSS655370:HTF655376 ICO655370:IDB655376 IMK655370:IMX655376 IWG655370:IWT655376 JGC655370:JGP655376 JPY655370:JQL655376 JZU655370:KAH655376 KJQ655370:KKD655376 KTM655370:KTZ655376 LDI655370:LDV655376 LNE655370:LNR655376 LXA655370:LXN655376 MGW655370:MHJ655376 MQS655370:MRF655376 NAO655370:NBB655376 NKK655370:NKX655376 NUG655370:NUT655376 OEC655370:OEP655376 ONY655370:OOL655376 OXU655370:OYH655376 PHQ655370:PID655376 PRM655370:PRZ655376 QBI655370:QBV655376 QLE655370:QLR655376 QVA655370:QVN655376 REW655370:RFJ655376 ROS655370:RPF655376 RYO655370:RZB655376 SIK655370:SIX655376 SSG655370:SST655376 TCC655370:TCP655376 TLY655370:TML655376 TVU655370:TWH655376 UFQ655370:UGD655376 UPM655370:UPZ655376 UZI655370:UZV655376 VJE655370:VJR655376 VTA655370:VTN655376 WCW655370:WDJ655376 WMS655370:WNF655376 WWO655370:WXB655376 AG720906:AT720912 KC720906:KP720912 TY720906:UL720912 ADU720906:AEH720912 ANQ720906:AOD720912 AXM720906:AXZ720912 BHI720906:BHV720912 BRE720906:BRR720912 CBA720906:CBN720912 CKW720906:CLJ720912 CUS720906:CVF720912 DEO720906:DFB720912 DOK720906:DOX720912 DYG720906:DYT720912 EIC720906:EIP720912 ERY720906:ESL720912 FBU720906:FCH720912 FLQ720906:FMD720912 FVM720906:FVZ720912 GFI720906:GFV720912 GPE720906:GPR720912 GZA720906:GZN720912 HIW720906:HJJ720912 HSS720906:HTF720912 ICO720906:IDB720912 IMK720906:IMX720912 IWG720906:IWT720912 JGC720906:JGP720912 JPY720906:JQL720912 JZU720906:KAH720912 KJQ720906:KKD720912 KTM720906:KTZ720912 LDI720906:LDV720912 LNE720906:LNR720912 LXA720906:LXN720912 MGW720906:MHJ720912 MQS720906:MRF720912 NAO720906:NBB720912 NKK720906:NKX720912 NUG720906:NUT720912 OEC720906:OEP720912 ONY720906:OOL720912 OXU720906:OYH720912 PHQ720906:PID720912 PRM720906:PRZ720912 QBI720906:QBV720912 QLE720906:QLR720912 QVA720906:QVN720912 REW720906:RFJ720912 ROS720906:RPF720912 RYO720906:RZB720912 SIK720906:SIX720912 SSG720906:SST720912 TCC720906:TCP720912 TLY720906:TML720912 TVU720906:TWH720912 UFQ720906:UGD720912 UPM720906:UPZ720912 UZI720906:UZV720912 VJE720906:VJR720912 VTA720906:VTN720912 WCW720906:WDJ720912 WMS720906:WNF720912 WWO720906:WXB720912 AG786442:AT786448 KC786442:KP786448 TY786442:UL786448 ADU786442:AEH786448 ANQ786442:AOD786448 AXM786442:AXZ786448 BHI786442:BHV786448 BRE786442:BRR786448 CBA786442:CBN786448 CKW786442:CLJ786448 CUS786442:CVF786448 DEO786442:DFB786448 DOK786442:DOX786448 DYG786442:DYT786448 EIC786442:EIP786448 ERY786442:ESL786448 FBU786442:FCH786448 FLQ786442:FMD786448 FVM786442:FVZ786448 GFI786442:GFV786448 GPE786442:GPR786448 GZA786442:GZN786448 HIW786442:HJJ786448 HSS786442:HTF786448 ICO786442:IDB786448 IMK786442:IMX786448 IWG786442:IWT786448 JGC786442:JGP786448 JPY786442:JQL786448 JZU786442:KAH786448 KJQ786442:KKD786448 KTM786442:KTZ786448 LDI786442:LDV786448 LNE786442:LNR786448 LXA786442:LXN786448 MGW786442:MHJ786448 MQS786442:MRF786448 NAO786442:NBB786448 NKK786442:NKX786448 NUG786442:NUT786448 OEC786442:OEP786448 ONY786442:OOL786448 OXU786442:OYH786448 PHQ786442:PID786448 PRM786442:PRZ786448 QBI786442:QBV786448 QLE786442:QLR786448 QVA786442:QVN786448 REW786442:RFJ786448 ROS786442:RPF786448 RYO786442:RZB786448 SIK786442:SIX786448 SSG786442:SST786448 TCC786442:TCP786448 TLY786442:TML786448 TVU786442:TWH786448 UFQ786442:UGD786448 UPM786442:UPZ786448 UZI786442:UZV786448 VJE786442:VJR786448 VTA786442:VTN786448 WCW786442:WDJ786448 WMS786442:WNF786448 WWO786442:WXB786448 AG851978:AT851984 KC851978:KP851984 TY851978:UL851984 ADU851978:AEH851984 ANQ851978:AOD851984 AXM851978:AXZ851984 BHI851978:BHV851984 BRE851978:BRR851984 CBA851978:CBN851984 CKW851978:CLJ851984 CUS851978:CVF851984 DEO851978:DFB851984 DOK851978:DOX851984 DYG851978:DYT851984 EIC851978:EIP851984 ERY851978:ESL851984 FBU851978:FCH851984 FLQ851978:FMD851984 FVM851978:FVZ851984 GFI851978:GFV851984 GPE851978:GPR851984 GZA851978:GZN851984 HIW851978:HJJ851984 HSS851978:HTF851984 ICO851978:IDB851984 IMK851978:IMX851984 IWG851978:IWT851984 JGC851978:JGP851984 JPY851978:JQL851984 JZU851978:KAH851984 KJQ851978:KKD851984 KTM851978:KTZ851984 LDI851978:LDV851984 LNE851978:LNR851984 LXA851978:LXN851984 MGW851978:MHJ851984 MQS851978:MRF851984 NAO851978:NBB851984 NKK851978:NKX851984 NUG851978:NUT851984 OEC851978:OEP851984 ONY851978:OOL851984 OXU851978:OYH851984 PHQ851978:PID851984 PRM851978:PRZ851984 QBI851978:QBV851984 QLE851978:QLR851984 QVA851978:QVN851984 REW851978:RFJ851984 ROS851978:RPF851984 RYO851978:RZB851984 SIK851978:SIX851984 SSG851978:SST851984 TCC851978:TCP851984 TLY851978:TML851984 TVU851978:TWH851984 UFQ851978:UGD851984 UPM851978:UPZ851984 UZI851978:UZV851984 VJE851978:VJR851984 VTA851978:VTN851984 WCW851978:WDJ851984 WMS851978:WNF851984 WWO851978:WXB851984 AG917514:AT917520 KC917514:KP917520 TY917514:UL917520 ADU917514:AEH917520 ANQ917514:AOD917520 AXM917514:AXZ917520 BHI917514:BHV917520 BRE917514:BRR917520 CBA917514:CBN917520 CKW917514:CLJ917520 CUS917514:CVF917520 DEO917514:DFB917520 DOK917514:DOX917520 DYG917514:DYT917520 EIC917514:EIP917520 ERY917514:ESL917520 FBU917514:FCH917520 FLQ917514:FMD917520 FVM917514:FVZ917520 GFI917514:GFV917520 GPE917514:GPR917520 GZA917514:GZN917520 HIW917514:HJJ917520 HSS917514:HTF917520 ICO917514:IDB917520 IMK917514:IMX917520 IWG917514:IWT917520 JGC917514:JGP917520 JPY917514:JQL917520 JZU917514:KAH917520 KJQ917514:KKD917520 KTM917514:KTZ917520 LDI917514:LDV917520 LNE917514:LNR917520 LXA917514:LXN917520 MGW917514:MHJ917520 MQS917514:MRF917520 NAO917514:NBB917520 NKK917514:NKX917520 NUG917514:NUT917520 OEC917514:OEP917520 ONY917514:OOL917520 OXU917514:OYH917520 PHQ917514:PID917520 PRM917514:PRZ917520 QBI917514:QBV917520 QLE917514:QLR917520 QVA917514:QVN917520 REW917514:RFJ917520 ROS917514:RPF917520 RYO917514:RZB917520 SIK917514:SIX917520 SSG917514:SST917520 TCC917514:TCP917520 TLY917514:TML917520 TVU917514:TWH917520 UFQ917514:UGD917520 UPM917514:UPZ917520 UZI917514:UZV917520 VJE917514:VJR917520 VTA917514:VTN917520 WCW917514:WDJ917520 WMS917514:WNF917520 WWO917514:WXB917520 AG983050:AT983056 KC983050:KP983056 TY983050:UL983056 ADU983050:AEH983056 ANQ983050:AOD983056 AXM983050:AXZ983056 BHI983050:BHV983056 BRE983050:BRR983056 CBA983050:CBN983056 CKW983050:CLJ983056 CUS983050:CVF983056 DEO983050:DFB983056 DOK983050:DOX983056 DYG983050:DYT983056 EIC983050:EIP983056 ERY983050:ESL983056 FBU983050:FCH983056 FLQ983050:FMD983056 FVM983050:FVZ983056 GFI983050:GFV983056 GPE983050:GPR983056 GZA983050:GZN983056 HIW983050:HJJ983056 HSS983050:HTF983056 ICO983050:IDB983056 IMK983050:IMX983056 IWG983050:IWT983056 JGC983050:JGP983056 JPY983050:JQL983056 JZU983050:KAH983056 KJQ983050:KKD983056 KTM983050:KTZ983056 LDI983050:LDV983056 LNE983050:LNR983056 LXA983050:LXN983056 MGW983050:MHJ983056 MQS983050:MRF983056 NAO983050:NBB983056 NKK983050:NKX983056 NUG983050:NUT983056 OEC983050:OEP983056 ONY983050:OOL983056 OXU983050:OYH983056 PHQ983050:PID983056 PRM983050:PRZ983056 QBI983050:QBV983056 QLE983050:QLR983056 QVA983050:QVN983056 REW983050:RFJ983056 ROS983050:RPF983056 RYO983050:RZB983056 SIK983050:SIX983056 SSG983050:SST983056 TCC983050:TCP983056 TLY983050:TML983056 TVU983050:TWH983056 UFQ983050:UGD983056 UPM983050:UPZ983056 UZI983050:UZV983056 VJE983050:VJR983056 VTA983050:VTN983056 WCW983050:WDJ983056 WMS983050:WNF983056 WWO983050:WXB983056"/>
    <dataValidation type="list" allowBlank="1" showInputMessage="1" showErrorMessage="1" sqref="M10:N16 JI10:JJ16 TE10:TF16 ADA10:ADB16 AMW10:AMX16 AWS10:AWT16 BGO10:BGP16 BQK10:BQL16 CAG10:CAH16 CKC10:CKD16 CTY10:CTZ16 DDU10:DDV16 DNQ10:DNR16 DXM10:DXN16 EHI10:EHJ16 ERE10:ERF16 FBA10:FBB16 FKW10:FKX16 FUS10:FUT16 GEO10:GEP16 GOK10:GOL16 GYG10:GYH16 HIC10:HID16 HRY10:HRZ16 IBU10:IBV16 ILQ10:ILR16 IVM10:IVN16 JFI10:JFJ16 JPE10:JPF16 JZA10:JZB16 KIW10:KIX16 KSS10:KST16 LCO10:LCP16 LMK10:LML16 LWG10:LWH16 MGC10:MGD16 MPY10:MPZ16 MZU10:MZV16 NJQ10:NJR16 NTM10:NTN16 ODI10:ODJ16 ONE10:ONF16 OXA10:OXB16 PGW10:PGX16 PQS10:PQT16 QAO10:QAP16 QKK10:QKL16 QUG10:QUH16 REC10:RED16 RNY10:RNZ16 RXU10:RXV16 SHQ10:SHR16 SRM10:SRN16 TBI10:TBJ16 TLE10:TLF16 TVA10:TVB16 UEW10:UEX16 UOS10:UOT16 UYO10:UYP16 VIK10:VIL16 VSG10:VSH16 WCC10:WCD16 WLY10:WLZ16 WVU10:WVV16 M65546:N65552 JI65546:JJ65552 TE65546:TF65552 ADA65546:ADB65552 AMW65546:AMX65552 AWS65546:AWT65552 BGO65546:BGP65552 BQK65546:BQL65552 CAG65546:CAH65552 CKC65546:CKD65552 CTY65546:CTZ65552 DDU65546:DDV65552 DNQ65546:DNR65552 DXM65546:DXN65552 EHI65546:EHJ65552 ERE65546:ERF65552 FBA65546:FBB65552 FKW65546:FKX65552 FUS65546:FUT65552 GEO65546:GEP65552 GOK65546:GOL65552 GYG65546:GYH65552 HIC65546:HID65552 HRY65546:HRZ65552 IBU65546:IBV65552 ILQ65546:ILR65552 IVM65546:IVN65552 JFI65546:JFJ65552 JPE65546:JPF65552 JZA65546:JZB65552 KIW65546:KIX65552 KSS65546:KST65552 LCO65546:LCP65552 LMK65546:LML65552 LWG65546:LWH65552 MGC65546:MGD65552 MPY65546:MPZ65552 MZU65546:MZV65552 NJQ65546:NJR65552 NTM65546:NTN65552 ODI65546:ODJ65552 ONE65546:ONF65552 OXA65546:OXB65552 PGW65546:PGX65552 PQS65546:PQT65552 QAO65546:QAP65552 QKK65546:QKL65552 QUG65546:QUH65552 REC65546:RED65552 RNY65546:RNZ65552 RXU65546:RXV65552 SHQ65546:SHR65552 SRM65546:SRN65552 TBI65546:TBJ65552 TLE65546:TLF65552 TVA65546:TVB65552 UEW65546:UEX65552 UOS65546:UOT65552 UYO65546:UYP65552 VIK65546:VIL65552 VSG65546:VSH65552 WCC65546:WCD65552 WLY65546:WLZ65552 WVU65546:WVV65552 M131082:N131088 JI131082:JJ131088 TE131082:TF131088 ADA131082:ADB131088 AMW131082:AMX131088 AWS131082:AWT131088 BGO131082:BGP131088 BQK131082:BQL131088 CAG131082:CAH131088 CKC131082:CKD131088 CTY131082:CTZ131088 DDU131082:DDV131088 DNQ131082:DNR131088 DXM131082:DXN131088 EHI131082:EHJ131088 ERE131082:ERF131088 FBA131082:FBB131088 FKW131082:FKX131088 FUS131082:FUT131088 GEO131082:GEP131088 GOK131082:GOL131088 GYG131082:GYH131088 HIC131082:HID131088 HRY131082:HRZ131088 IBU131082:IBV131088 ILQ131082:ILR131088 IVM131082:IVN131088 JFI131082:JFJ131088 JPE131082:JPF131088 JZA131082:JZB131088 KIW131082:KIX131088 KSS131082:KST131088 LCO131082:LCP131088 LMK131082:LML131088 LWG131082:LWH131088 MGC131082:MGD131088 MPY131082:MPZ131088 MZU131082:MZV131088 NJQ131082:NJR131088 NTM131082:NTN131088 ODI131082:ODJ131088 ONE131082:ONF131088 OXA131082:OXB131088 PGW131082:PGX131088 PQS131082:PQT131088 QAO131082:QAP131088 QKK131082:QKL131088 QUG131082:QUH131088 REC131082:RED131088 RNY131082:RNZ131088 RXU131082:RXV131088 SHQ131082:SHR131088 SRM131082:SRN131088 TBI131082:TBJ131088 TLE131082:TLF131088 TVA131082:TVB131088 UEW131082:UEX131088 UOS131082:UOT131088 UYO131082:UYP131088 VIK131082:VIL131088 VSG131082:VSH131088 WCC131082:WCD131088 WLY131082:WLZ131088 WVU131082:WVV131088 M196618:N196624 JI196618:JJ196624 TE196618:TF196624 ADA196618:ADB196624 AMW196618:AMX196624 AWS196618:AWT196624 BGO196618:BGP196624 BQK196618:BQL196624 CAG196618:CAH196624 CKC196618:CKD196624 CTY196618:CTZ196624 DDU196618:DDV196624 DNQ196618:DNR196624 DXM196618:DXN196624 EHI196618:EHJ196624 ERE196618:ERF196624 FBA196618:FBB196624 FKW196618:FKX196624 FUS196618:FUT196624 GEO196618:GEP196624 GOK196618:GOL196624 GYG196618:GYH196624 HIC196618:HID196624 HRY196618:HRZ196624 IBU196618:IBV196624 ILQ196618:ILR196624 IVM196618:IVN196624 JFI196618:JFJ196624 JPE196618:JPF196624 JZA196618:JZB196624 KIW196618:KIX196624 KSS196618:KST196624 LCO196618:LCP196624 LMK196618:LML196624 LWG196618:LWH196624 MGC196618:MGD196624 MPY196618:MPZ196624 MZU196618:MZV196624 NJQ196618:NJR196624 NTM196618:NTN196624 ODI196618:ODJ196624 ONE196618:ONF196624 OXA196618:OXB196624 PGW196618:PGX196624 PQS196618:PQT196624 QAO196618:QAP196624 QKK196618:QKL196624 QUG196618:QUH196624 REC196618:RED196624 RNY196618:RNZ196624 RXU196618:RXV196624 SHQ196618:SHR196624 SRM196618:SRN196624 TBI196618:TBJ196624 TLE196618:TLF196624 TVA196618:TVB196624 UEW196618:UEX196624 UOS196618:UOT196624 UYO196618:UYP196624 VIK196618:VIL196624 VSG196618:VSH196624 WCC196618:WCD196624 WLY196618:WLZ196624 WVU196618:WVV196624 M262154:N262160 JI262154:JJ262160 TE262154:TF262160 ADA262154:ADB262160 AMW262154:AMX262160 AWS262154:AWT262160 BGO262154:BGP262160 BQK262154:BQL262160 CAG262154:CAH262160 CKC262154:CKD262160 CTY262154:CTZ262160 DDU262154:DDV262160 DNQ262154:DNR262160 DXM262154:DXN262160 EHI262154:EHJ262160 ERE262154:ERF262160 FBA262154:FBB262160 FKW262154:FKX262160 FUS262154:FUT262160 GEO262154:GEP262160 GOK262154:GOL262160 GYG262154:GYH262160 HIC262154:HID262160 HRY262154:HRZ262160 IBU262154:IBV262160 ILQ262154:ILR262160 IVM262154:IVN262160 JFI262154:JFJ262160 JPE262154:JPF262160 JZA262154:JZB262160 KIW262154:KIX262160 KSS262154:KST262160 LCO262154:LCP262160 LMK262154:LML262160 LWG262154:LWH262160 MGC262154:MGD262160 MPY262154:MPZ262160 MZU262154:MZV262160 NJQ262154:NJR262160 NTM262154:NTN262160 ODI262154:ODJ262160 ONE262154:ONF262160 OXA262154:OXB262160 PGW262154:PGX262160 PQS262154:PQT262160 QAO262154:QAP262160 QKK262154:QKL262160 QUG262154:QUH262160 REC262154:RED262160 RNY262154:RNZ262160 RXU262154:RXV262160 SHQ262154:SHR262160 SRM262154:SRN262160 TBI262154:TBJ262160 TLE262154:TLF262160 TVA262154:TVB262160 UEW262154:UEX262160 UOS262154:UOT262160 UYO262154:UYP262160 VIK262154:VIL262160 VSG262154:VSH262160 WCC262154:WCD262160 WLY262154:WLZ262160 WVU262154:WVV262160 M327690:N327696 JI327690:JJ327696 TE327690:TF327696 ADA327690:ADB327696 AMW327690:AMX327696 AWS327690:AWT327696 BGO327690:BGP327696 BQK327690:BQL327696 CAG327690:CAH327696 CKC327690:CKD327696 CTY327690:CTZ327696 DDU327690:DDV327696 DNQ327690:DNR327696 DXM327690:DXN327696 EHI327690:EHJ327696 ERE327690:ERF327696 FBA327690:FBB327696 FKW327690:FKX327696 FUS327690:FUT327696 GEO327690:GEP327696 GOK327690:GOL327696 GYG327690:GYH327696 HIC327690:HID327696 HRY327690:HRZ327696 IBU327690:IBV327696 ILQ327690:ILR327696 IVM327690:IVN327696 JFI327690:JFJ327696 JPE327690:JPF327696 JZA327690:JZB327696 KIW327690:KIX327696 KSS327690:KST327696 LCO327690:LCP327696 LMK327690:LML327696 LWG327690:LWH327696 MGC327690:MGD327696 MPY327690:MPZ327696 MZU327690:MZV327696 NJQ327690:NJR327696 NTM327690:NTN327696 ODI327690:ODJ327696 ONE327690:ONF327696 OXA327690:OXB327696 PGW327690:PGX327696 PQS327690:PQT327696 QAO327690:QAP327696 QKK327690:QKL327696 QUG327690:QUH327696 REC327690:RED327696 RNY327690:RNZ327696 RXU327690:RXV327696 SHQ327690:SHR327696 SRM327690:SRN327696 TBI327690:TBJ327696 TLE327690:TLF327696 TVA327690:TVB327696 UEW327690:UEX327696 UOS327690:UOT327696 UYO327690:UYP327696 VIK327690:VIL327696 VSG327690:VSH327696 WCC327690:WCD327696 WLY327690:WLZ327696 WVU327690:WVV327696 M393226:N393232 JI393226:JJ393232 TE393226:TF393232 ADA393226:ADB393232 AMW393226:AMX393232 AWS393226:AWT393232 BGO393226:BGP393232 BQK393226:BQL393232 CAG393226:CAH393232 CKC393226:CKD393232 CTY393226:CTZ393232 DDU393226:DDV393232 DNQ393226:DNR393232 DXM393226:DXN393232 EHI393226:EHJ393232 ERE393226:ERF393232 FBA393226:FBB393232 FKW393226:FKX393232 FUS393226:FUT393232 GEO393226:GEP393232 GOK393226:GOL393232 GYG393226:GYH393232 HIC393226:HID393232 HRY393226:HRZ393232 IBU393226:IBV393232 ILQ393226:ILR393232 IVM393226:IVN393232 JFI393226:JFJ393232 JPE393226:JPF393232 JZA393226:JZB393232 KIW393226:KIX393232 KSS393226:KST393232 LCO393226:LCP393232 LMK393226:LML393232 LWG393226:LWH393232 MGC393226:MGD393232 MPY393226:MPZ393232 MZU393226:MZV393232 NJQ393226:NJR393232 NTM393226:NTN393232 ODI393226:ODJ393232 ONE393226:ONF393232 OXA393226:OXB393232 PGW393226:PGX393232 PQS393226:PQT393232 QAO393226:QAP393232 QKK393226:QKL393232 QUG393226:QUH393232 REC393226:RED393232 RNY393226:RNZ393232 RXU393226:RXV393232 SHQ393226:SHR393232 SRM393226:SRN393232 TBI393226:TBJ393232 TLE393226:TLF393232 TVA393226:TVB393232 UEW393226:UEX393232 UOS393226:UOT393232 UYO393226:UYP393232 VIK393226:VIL393232 VSG393226:VSH393232 WCC393226:WCD393232 WLY393226:WLZ393232 WVU393226:WVV393232 M458762:N458768 JI458762:JJ458768 TE458762:TF458768 ADA458762:ADB458768 AMW458762:AMX458768 AWS458762:AWT458768 BGO458762:BGP458768 BQK458762:BQL458768 CAG458762:CAH458768 CKC458762:CKD458768 CTY458762:CTZ458768 DDU458762:DDV458768 DNQ458762:DNR458768 DXM458762:DXN458768 EHI458762:EHJ458768 ERE458762:ERF458768 FBA458762:FBB458768 FKW458762:FKX458768 FUS458762:FUT458768 GEO458762:GEP458768 GOK458762:GOL458768 GYG458762:GYH458768 HIC458762:HID458768 HRY458762:HRZ458768 IBU458762:IBV458768 ILQ458762:ILR458768 IVM458762:IVN458768 JFI458762:JFJ458768 JPE458762:JPF458768 JZA458762:JZB458768 KIW458762:KIX458768 KSS458762:KST458768 LCO458762:LCP458768 LMK458762:LML458768 LWG458762:LWH458768 MGC458762:MGD458768 MPY458762:MPZ458768 MZU458762:MZV458768 NJQ458762:NJR458768 NTM458762:NTN458768 ODI458762:ODJ458768 ONE458762:ONF458768 OXA458762:OXB458768 PGW458762:PGX458768 PQS458762:PQT458768 QAO458762:QAP458768 QKK458762:QKL458768 QUG458762:QUH458768 REC458762:RED458768 RNY458762:RNZ458768 RXU458762:RXV458768 SHQ458762:SHR458768 SRM458762:SRN458768 TBI458762:TBJ458768 TLE458762:TLF458768 TVA458762:TVB458768 UEW458762:UEX458768 UOS458762:UOT458768 UYO458762:UYP458768 VIK458762:VIL458768 VSG458762:VSH458768 WCC458762:WCD458768 WLY458762:WLZ458768 WVU458762:WVV458768 M524298:N524304 JI524298:JJ524304 TE524298:TF524304 ADA524298:ADB524304 AMW524298:AMX524304 AWS524298:AWT524304 BGO524298:BGP524304 BQK524298:BQL524304 CAG524298:CAH524304 CKC524298:CKD524304 CTY524298:CTZ524304 DDU524298:DDV524304 DNQ524298:DNR524304 DXM524298:DXN524304 EHI524298:EHJ524304 ERE524298:ERF524304 FBA524298:FBB524304 FKW524298:FKX524304 FUS524298:FUT524304 GEO524298:GEP524304 GOK524298:GOL524304 GYG524298:GYH524304 HIC524298:HID524304 HRY524298:HRZ524304 IBU524298:IBV524304 ILQ524298:ILR524304 IVM524298:IVN524304 JFI524298:JFJ524304 JPE524298:JPF524304 JZA524298:JZB524304 KIW524298:KIX524304 KSS524298:KST524304 LCO524298:LCP524304 LMK524298:LML524304 LWG524298:LWH524304 MGC524298:MGD524304 MPY524298:MPZ524304 MZU524298:MZV524304 NJQ524298:NJR524304 NTM524298:NTN524304 ODI524298:ODJ524304 ONE524298:ONF524304 OXA524298:OXB524304 PGW524298:PGX524304 PQS524298:PQT524304 QAO524298:QAP524304 QKK524298:QKL524304 QUG524298:QUH524304 REC524298:RED524304 RNY524298:RNZ524304 RXU524298:RXV524304 SHQ524298:SHR524304 SRM524298:SRN524304 TBI524298:TBJ524304 TLE524298:TLF524304 TVA524298:TVB524304 UEW524298:UEX524304 UOS524298:UOT524304 UYO524298:UYP524304 VIK524298:VIL524304 VSG524298:VSH524304 WCC524298:WCD524304 WLY524298:WLZ524304 WVU524298:WVV524304 M589834:N589840 JI589834:JJ589840 TE589834:TF589840 ADA589834:ADB589840 AMW589834:AMX589840 AWS589834:AWT589840 BGO589834:BGP589840 BQK589834:BQL589840 CAG589834:CAH589840 CKC589834:CKD589840 CTY589834:CTZ589840 DDU589834:DDV589840 DNQ589834:DNR589840 DXM589834:DXN589840 EHI589834:EHJ589840 ERE589834:ERF589840 FBA589834:FBB589840 FKW589834:FKX589840 FUS589834:FUT589840 GEO589834:GEP589840 GOK589834:GOL589840 GYG589834:GYH589840 HIC589834:HID589840 HRY589834:HRZ589840 IBU589834:IBV589840 ILQ589834:ILR589840 IVM589834:IVN589840 JFI589834:JFJ589840 JPE589834:JPF589840 JZA589834:JZB589840 KIW589834:KIX589840 KSS589834:KST589840 LCO589834:LCP589840 LMK589834:LML589840 LWG589834:LWH589840 MGC589834:MGD589840 MPY589834:MPZ589840 MZU589834:MZV589840 NJQ589834:NJR589840 NTM589834:NTN589840 ODI589834:ODJ589840 ONE589834:ONF589840 OXA589834:OXB589840 PGW589834:PGX589840 PQS589834:PQT589840 QAO589834:QAP589840 QKK589834:QKL589840 QUG589834:QUH589840 REC589834:RED589840 RNY589834:RNZ589840 RXU589834:RXV589840 SHQ589834:SHR589840 SRM589834:SRN589840 TBI589834:TBJ589840 TLE589834:TLF589840 TVA589834:TVB589840 UEW589834:UEX589840 UOS589834:UOT589840 UYO589834:UYP589840 VIK589834:VIL589840 VSG589834:VSH589840 WCC589834:WCD589840 WLY589834:WLZ589840 WVU589834:WVV589840 M655370:N655376 JI655370:JJ655376 TE655370:TF655376 ADA655370:ADB655376 AMW655370:AMX655376 AWS655370:AWT655376 BGO655370:BGP655376 BQK655370:BQL655376 CAG655370:CAH655376 CKC655370:CKD655376 CTY655370:CTZ655376 DDU655370:DDV655376 DNQ655370:DNR655376 DXM655370:DXN655376 EHI655370:EHJ655376 ERE655370:ERF655376 FBA655370:FBB655376 FKW655370:FKX655376 FUS655370:FUT655376 GEO655370:GEP655376 GOK655370:GOL655376 GYG655370:GYH655376 HIC655370:HID655376 HRY655370:HRZ655376 IBU655370:IBV655376 ILQ655370:ILR655376 IVM655370:IVN655376 JFI655370:JFJ655376 JPE655370:JPF655376 JZA655370:JZB655376 KIW655370:KIX655376 KSS655370:KST655376 LCO655370:LCP655376 LMK655370:LML655376 LWG655370:LWH655376 MGC655370:MGD655376 MPY655370:MPZ655376 MZU655370:MZV655376 NJQ655370:NJR655376 NTM655370:NTN655376 ODI655370:ODJ655376 ONE655370:ONF655376 OXA655370:OXB655376 PGW655370:PGX655376 PQS655370:PQT655376 QAO655370:QAP655376 QKK655370:QKL655376 QUG655370:QUH655376 REC655370:RED655376 RNY655370:RNZ655376 RXU655370:RXV655376 SHQ655370:SHR655376 SRM655370:SRN655376 TBI655370:TBJ655376 TLE655370:TLF655376 TVA655370:TVB655376 UEW655370:UEX655376 UOS655370:UOT655376 UYO655370:UYP655376 VIK655370:VIL655376 VSG655370:VSH655376 WCC655370:WCD655376 WLY655370:WLZ655376 WVU655370:WVV655376 M720906:N720912 JI720906:JJ720912 TE720906:TF720912 ADA720906:ADB720912 AMW720906:AMX720912 AWS720906:AWT720912 BGO720906:BGP720912 BQK720906:BQL720912 CAG720906:CAH720912 CKC720906:CKD720912 CTY720906:CTZ720912 DDU720906:DDV720912 DNQ720906:DNR720912 DXM720906:DXN720912 EHI720906:EHJ720912 ERE720906:ERF720912 FBA720906:FBB720912 FKW720906:FKX720912 FUS720906:FUT720912 GEO720906:GEP720912 GOK720906:GOL720912 GYG720906:GYH720912 HIC720906:HID720912 HRY720906:HRZ720912 IBU720906:IBV720912 ILQ720906:ILR720912 IVM720906:IVN720912 JFI720906:JFJ720912 JPE720906:JPF720912 JZA720906:JZB720912 KIW720906:KIX720912 KSS720906:KST720912 LCO720906:LCP720912 LMK720906:LML720912 LWG720906:LWH720912 MGC720906:MGD720912 MPY720906:MPZ720912 MZU720906:MZV720912 NJQ720906:NJR720912 NTM720906:NTN720912 ODI720906:ODJ720912 ONE720906:ONF720912 OXA720906:OXB720912 PGW720906:PGX720912 PQS720906:PQT720912 QAO720906:QAP720912 QKK720906:QKL720912 QUG720906:QUH720912 REC720906:RED720912 RNY720906:RNZ720912 RXU720906:RXV720912 SHQ720906:SHR720912 SRM720906:SRN720912 TBI720906:TBJ720912 TLE720906:TLF720912 TVA720906:TVB720912 UEW720906:UEX720912 UOS720906:UOT720912 UYO720906:UYP720912 VIK720906:VIL720912 VSG720906:VSH720912 WCC720906:WCD720912 WLY720906:WLZ720912 WVU720906:WVV720912 M786442:N786448 JI786442:JJ786448 TE786442:TF786448 ADA786442:ADB786448 AMW786442:AMX786448 AWS786442:AWT786448 BGO786442:BGP786448 BQK786442:BQL786448 CAG786442:CAH786448 CKC786442:CKD786448 CTY786442:CTZ786448 DDU786442:DDV786448 DNQ786442:DNR786448 DXM786442:DXN786448 EHI786442:EHJ786448 ERE786442:ERF786448 FBA786442:FBB786448 FKW786442:FKX786448 FUS786442:FUT786448 GEO786442:GEP786448 GOK786442:GOL786448 GYG786442:GYH786448 HIC786442:HID786448 HRY786442:HRZ786448 IBU786442:IBV786448 ILQ786442:ILR786448 IVM786442:IVN786448 JFI786442:JFJ786448 JPE786442:JPF786448 JZA786442:JZB786448 KIW786442:KIX786448 KSS786442:KST786448 LCO786442:LCP786448 LMK786442:LML786448 LWG786442:LWH786448 MGC786442:MGD786448 MPY786442:MPZ786448 MZU786442:MZV786448 NJQ786442:NJR786448 NTM786442:NTN786448 ODI786442:ODJ786448 ONE786442:ONF786448 OXA786442:OXB786448 PGW786442:PGX786448 PQS786442:PQT786448 QAO786442:QAP786448 QKK786442:QKL786448 QUG786442:QUH786448 REC786442:RED786448 RNY786442:RNZ786448 RXU786442:RXV786448 SHQ786442:SHR786448 SRM786442:SRN786448 TBI786442:TBJ786448 TLE786442:TLF786448 TVA786442:TVB786448 UEW786442:UEX786448 UOS786442:UOT786448 UYO786442:UYP786448 VIK786442:VIL786448 VSG786442:VSH786448 WCC786442:WCD786448 WLY786442:WLZ786448 WVU786442:WVV786448 M851978:N851984 JI851978:JJ851984 TE851978:TF851984 ADA851978:ADB851984 AMW851978:AMX851984 AWS851978:AWT851984 BGO851978:BGP851984 BQK851978:BQL851984 CAG851978:CAH851984 CKC851978:CKD851984 CTY851978:CTZ851984 DDU851978:DDV851984 DNQ851978:DNR851984 DXM851978:DXN851984 EHI851978:EHJ851984 ERE851978:ERF851984 FBA851978:FBB851984 FKW851978:FKX851984 FUS851978:FUT851984 GEO851978:GEP851984 GOK851978:GOL851984 GYG851978:GYH851984 HIC851978:HID851984 HRY851978:HRZ851984 IBU851978:IBV851984 ILQ851978:ILR851984 IVM851978:IVN851984 JFI851978:JFJ851984 JPE851978:JPF851984 JZA851978:JZB851984 KIW851978:KIX851984 KSS851978:KST851984 LCO851978:LCP851984 LMK851978:LML851984 LWG851978:LWH851984 MGC851978:MGD851984 MPY851978:MPZ851984 MZU851978:MZV851984 NJQ851978:NJR851984 NTM851978:NTN851984 ODI851978:ODJ851984 ONE851978:ONF851984 OXA851978:OXB851984 PGW851978:PGX851984 PQS851978:PQT851984 QAO851978:QAP851984 QKK851978:QKL851984 QUG851978:QUH851984 REC851978:RED851984 RNY851978:RNZ851984 RXU851978:RXV851984 SHQ851978:SHR851984 SRM851978:SRN851984 TBI851978:TBJ851984 TLE851978:TLF851984 TVA851978:TVB851984 UEW851978:UEX851984 UOS851978:UOT851984 UYO851978:UYP851984 VIK851978:VIL851984 VSG851978:VSH851984 WCC851978:WCD851984 WLY851978:WLZ851984 WVU851978:WVV851984 M917514:N917520 JI917514:JJ917520 TE917514:TF917520 ADA917514:ADB917520 AMW917514:AMX917520 AWS917514:AWT917520 BGO917514:BGP917520 BQK917514:BQL917520 CAG917514:CAH917520 CKC917514:CKD917520 CTY917514:CTZ917520 DDU917514:DDV917520 DNQ917514:DNR917520 DXM917514:DXN917520 EHI917514:EHJ917520 ERE917514:ERF917520 FBA917514:FBB917520 FKW917514:FKX917520 FUS917514:FUT917520 GEO917514:GEP917520 GOK917514:GOL917520 GYG917514:GYH917520 HIC917514:HID917520 HRY917514:HRZ917520 IBU917514:IBV917520 ILQ917514:ILR917520 IVM917514:IVN917520 JFI917514:JFJ917520 JPE917514:JPF917520 JZA917514:JZB917520 KIW917514:KIX917520 KSS917514:KST917520 LCO917514:LCP917520 LMK917514:LML917520 LWG917514:LWH917520 MGC917514:MGD917520 MPY917514:MPZ917520 MZU917514:MZV917520 NJQ917514:NJR917520 NTM917514:NTN917520 ODI917514:ODJ917520 ONE917514:ONF917520 OXA917514:OXB917520 PGW917514:PGX917520 PQS917514:PQT917520 QAO917514:QAP917520 QKK917514:QKL917520 QUG917514:QUH917520 REC917514:RED917520 RNY917514:RNZ917520 RXU917514:RXV917520 SHQ917514:SHR917520 SRM917514:SRN917520 TBI917514:TBJ917520 TLE917514:TLF917520 TVA917514:TVB917520 UEW917514:UEX917520 UOS917514:UOT917520 UYO917514:UYP917520 VIK917514:VIL917520 VSG917514:VSH917520 WCC917514:WCD917520 WLY917514:WLZ917520 WVU917514:WVV917520 M983050:N983056 JI983050:JJ983056 TE983050:TF983056 ADA983050:ADB983056 AMW983050:AMX983056 AWS983050:AWT983056 BGO983050:BGP983056 BQK983050:BQL983056 CAG983050:CAH983056 CKC983050:CKD983056 CTY983050:CTZ983056 DDU983050:DDV983056 DNQ983050:DNR983056 DXM983050:DXN983056 EHI983050:EHJ983056 ERE983050:ERF983056 FBA983050:FBB983056 FKW983050:FKX983056 FUS983050:FUT983056 GEO983050:GEP983056 GOK983050:GOL983056 GYG983050:GYH983056 HIC983050:HID983056 HRY983050:HRZ983056 IBU983050:IBV983056 ILQ983050:ILR983056 IVM983050:IVN983056 JFI983050:JFJ983056 JPE983050:JPF983056 JZA983050:JZB983056 KIW983050:KIX983056 KSS983050:KST983056 LCO983050:LCP983056 LMK983050:LML983056 LWG983050:LWH983056 MGC983050:MGD983056 MPY983050:MPZ983056 MZU983050:MZV983056 NJQ983050:NJR983056 NTM983050:NTN983056 ODI983050:ODJ983056 ONE983050:ONF983056 OXA983050:OXB983056 PGW983050:PGX983056 PQS983050:PQT983056 QAO983050:QAP983056 QKK983050:QKL983056 QUG983050:QUH983056 REC983050:RED983056 RNY983050:RNZ983056 RXU983050:RXV983056 SHQ983050:SHR983056 SRM983050:SRN983056 TBI983050:TBJ983056 TLE983050:TLF983056 TVA983050:TVB983056 UEW983050:UEX983056 UOS983050:UOT983056 UYO983050:UYP983056 VIK983050:VIL983056 VSG983050:VSH983056 WCC983050:WCD983056 WLY983050:WLZ983056 WVU983050:WVV983056">
      <formula1>Impacto</formula1>
    </dataValidation>
    <dataValidation type="list" showInputMessage="1" showErrorMessage="1" sqref="L10:L16 JH10:JH16 TD10:TD16 ACZ10:ACZ16 AMV10:AMV16 AWR10:AWR16 BGN10:BGN16 BQJ10:BQJ16 CAF10:CAF16 CKB10:CKB16 CTX10:CTX16 DDT10:DDT16 DNP10:DNP16 DXL10:DXL16 EHH10:EHH16 ERD10:ERD16 FAZ10:FAZ16 FKV10:FKV16 FUR10:FUR16 GEN10:GEN16 GOJ10:GOJ16 GYF10:GYF16 HIB10:HIB16 HRX10:HRX16 IBT10:IBT16 ILP10:ILP16 IVL10:IVL16 JFH10:JFH16 JPD10:JPD16 JYZ10:JYZ16 KIV10:KIV16 KSR10:KSR16 LCN10:LCN16 LMJ10:LMJ16 LWF10:LWF16 MGB10:MGB16 MPX10:MPX16 MZT10:MZT16 NJP10:NJP16 NTL10:NTL16 ODH10:ODH16 OND10:OND16 OWZ10:OWZ16 PGV10:PGV16 PQR10:PQR16 QAN10:QAN16 QKJ10:QKJ16 QUF10:QUF16 REB10:REB16 RNX10:RNX16 RXT10:RXT16 SHP10:SHP16 SRL10:SRL16 TBH10:TBH16 TLD10:TLD16 TUZ10:TUZ16 UEV10:UEV16 UOR10:UOR16 UYN10:UYN16 VIJ10:VIJ16 VSF10:VSF16 WCB10:WCB16 WLX10:WLX16 WVT10:WVT16 L65546:L65552 JH65546:JH65552 TD65546:TD65552 ACZ65546:ACZ65552 AMV65546:AMV65552 AWR65546:AWR65552 BGN65546:BGN65552 BQJ65546:BQJ65552 CAF65546:CAF65552 CKB65546:CKB65552 CTX65546:CTX65552 DDT65546:DDT65552 DNP65546:DNP65552 DXL65546:DXL65552 EHH65546:EHH65552 ERD65546:ERD65552 FAZ65546:FAZ65552 FKV65546:FKV65552 FUR65546:FUR65552 GEN65546:GEN65552 GOJ65546:GOJ65552 GYF65546:GYF65552 HIB65546:HIB65552 HRX65546:HRX65552 IBT65546:IBT65552 ILP65546:ILP65552 IVL65546:IVL65552 JFH65546:JFH65552 JPD65546:JPD65552 JYZ65546:JYZ65552 KIV65546:KIV65552 KSR65546:KSR65552 LCN65546:LCN65552 LMJ65546:LMJ65552 LWF65546:LWF65552 MGB65546:MGB65552 MPX65546:MPX65552 MZT65546:MZT65552 NJP65546:NJP65552 NTL65546:NTL65552 ODH65546:ODH65552 OND65546:OND65552 OWZ65546:OWZ65552 PGV65546:PGV65552 PQR65546:PQR65552 QAN65546:QAN65552 QKJ65546:QKJ65552 QUF65546:QUF65552 REB65546:REB65552 RNX65546:RNX65552 RXT65546:RXT65552 SHP65546:SHP65552 SRL65546:SRL65552 TBH65546:TBH65552 TLD65546:TLD65552 TUZ65546:TUZ65552 UEV65546:UEV65552 UOR65546:UOR65552 UYN65546:UYN65552 VIJ65546:VIJ65552 VSF65546:VSF65552 WCB65546:WCB65552 WLX65546:WLX65552 WVT65546:WVT65552 L131082:L131088 JH131082:JH131088 TD131082:TD131088 ACZ131082:ACZ131088 AMV131082:AMV131088 AWR131082:AWR131088 BGN131082:BGN131088 BQJ131082:BQJ131088 CAF131082:CAF131088 CKB131082:CKB131088 CTX131082:CTX131088 DDT131082:DDT131088 DNP131082:DNP131088 DXL131082:DXL131088 EHH131082:EHH131088 ERD131082:ERD131088 FAZ131082:FAZ131088 FKV131082:FKV131088 FUR131082:FUR131088 GEN131082:GEN131088 GOJ131082:GOJ131088 GYF131082:GYF131088 HIB131082:HIB131088 HRX131082:HRX131088 IBT131082:IBT131088 ILP131082:ILP131088 IVL131082:IVL131088 JFH131082:JFH131088 JPD131082:JPD131088 JYZ131082:JYZ131088 KIV131082:KIV131088 KSR131082:KSR131088 LCN131082:LCN131088 LMJ131082:LMJ131088 LWF131082:LWF131088 MGB131082:MGB131088 MPX131082:MPX131088 MZT131082:MZT131088 NJP131082:NJP131088 NTL131082:NTL131088 ODH131082:ODH131088 OND131082:OND131088 OWZ131082:OWZ131088 PGV131082:PGV131088 PQR131082:PQR131088 QAN131082:QAN131088 QKJ131082:QKJ131088 QUF131082:QUF131088 REB131082:REB131088 RNX131082:RNX131088 RXT131082:RXT131088 SHP131082:SHP131088 SRL131082:SRL131088 TBH131082:TBH131088 TLD131082:TLD131088 TUZ131082:TUZ131088 UEV131082:UEV131088 UOR131082:UOR131088 UYN131082:UYN131088 VIJ131082:VIJ131088 VSF131082:VSF131088 WCB131082:WCB131088 WLX131082:WLX131088 WVT131082:WVT131088 L196618:L196624 JH196618:JH196624 TD196618:TD196624 ACZ196618:ACZ196624 AMV196618:AMV196624 AWR196618:AWR196624 BGN196618:BGN196624 BQJ196618:BQJ196624 CAF196618:CAF196624 CKB196618:CKB196624 CTX196618:CTX196624 DDT196618:DDT196624 DNP196618:DNP196624 DXL196618:DXL196624 EHH196618:EHH196624 ERD196618:ERD196624 FAZ196618:FAZ196624 FKV196618:FKV196624 FUR196618:FUR196624 GEN196618:GEN196624 GOJ196618:GOJ196624 GYF196618:GYF196624 HIB196618:HIB196624 HRX196618:HRX196624 IBT196618:IBT196624 ILP196618:ILP196624 IVL196618:IVL196624 JFH196618:JFH196624 JPD196618:JPD196624 JYZ196618:JYZ196624 KIV196618:KIV196624 KSR196618:KSR196624 LCN196618:LCN196624 LMJ196618:LMJ196624 LWF196618:LWF196624 MGB196618:MGB196624 MPX196618:MPX196624 MZT196618:MZT196624 NJP196618:NJP196624 NTL196618:NTL196624 ODH196618:ODH196624 OND196618:OND196624 OWZ196618:OWZ196624 PGV196618:PGV196624 PQR196618:PQR196624 QAN196618:QAN196624 QKJ196618:QKJ196624 QUF196618:QUF196624 REB196618:REB196624 RNX196618:RNX196624 RXT196618:RXT196624 SHP196618:SHP196624 SRL196618:SRL196624 TBH196618:TBH196624 TLD196618:TLD196624 TUZ196618:TUZ196624 UEV196618:UEV196624 UOR196618:UOR196624 UYN196618:UYN196624 VIJ196618:VIJ196624 VSF196618:VSF196624 WCB196618:WCB196624 WLX196618:WLX196624 WVT196618:WVT196624 L262154:L262160 JH262154:JH262160 TD262154:TD262160 ACZ262154:ACZ262160 AMV262154:AMV262160 AWR262154:AWR262160 BGN262154:BGN262160 BQJ262154:BQJ262160 CAF262154:CAF262160 CKB262154:CKB262160 CTX262154:CTX262160 DDT262154:DDT262160 DNP262154:DNP262160 DXL262154:DXL262160 EHH262154:EHH262160 ERD262154:ERD262160 FAZ262154:FAZ262160 FKV262154:FKV262160 FUR262154:FUR262160 GEN262154:GEN262160 GOJ262154:GOJ262160 GYF262154:GYF262160 HIB262154:HIB262160 HRX262154:HRX262160 IBT262154:IBT262160 ILP262154:ILP262160 IVL262154:IVL262160 JFH262154:JFH262160 JPD262154:JPD262160 JYZ262154:JYZ262160 KIV262154:KIV262160 KSR262154:KSR262160 LCN262154:LCN262160 LMJ262154:LMJ262160 LWF262154:LWF262160 MGB262154:MGB262160 MPX262154:MPX262160 MZT262154:MZT262160 NJP262154:NJP262160 NTL262154:NTL262160 ODH262154:ODH262160 OND262154:OND262160 OWZ262154:OWZ262160 PGV262154:PGV262160 PQR262154:PQR262160 QAN262154:QAN262160 QKJ262154:QKJ262160 QUF262154:QUF262160 REB262154:REB262160 RNX262154:RNX262160 RXT262154:RXT262160 SHP262154:SHP262160 SRL262154:SRL262160 TBH262154:TBH262160 TLD262154:TLD262160 TUZ262154:TUZ262160 UEV262154:UEV262160 UOR262154:UOR262160 UYN262154:UYN262160 VIJ262154:VIJ262160 VSF262154:VSF262160 WCB262154:WCB262160 WLX262154:WLX262160 WVT262154:WVT262160 L327690:L327696 JH327690:JH327696 TD327690:TD327696 ACZ327690:ACZ327696 AMV327690:AMV327696 AWR327690:AWR327696 BGN327690:BGN327696 BQJ327690:BQJ327696 CAF327690:CAF327696 CKB327690:CKB327696 CTX327690:CTX327696 DDT327690:DDT327696 DNP327690:DNP327696 DXL327690:DXL327696 EHH327690:EHH327696 ERD327690:ERD327696 FAZ327690:FAZ327696 FKV327690:FKV327696 FUR327690:FUR327696 GEN327690:GEN327696 GOJ327690:GOJ327696 GYF327690:GYF327696 HIB327690:HIB327696 HRX327690:HRX327696 IBT327690:IBT327696 ILP327690:ILP327696 IVL327690:IVL327696 JFH327690:JFH327696 JPD327690:JPD327696 JYZ327690:JYZ327696 KIV327690:KIV327696 KSR327690:KSR327696 LCN327690:LCN327696 LMJ327690:LMJ327696 LWF327690:LWF327696 MGB327690:MGB327696 MPX327690:MPX327696 MZT327690:MZT327696 NJP327690:NJP327696 NTL327690:NTL327696 ODH327690:ODH327696 OND327690:OND327696 OWZ327690:OWZ327696 PGV327690:PGV327696 PQR327690:PQR327696 QAN327690:QAN327696 QKJ327690:QKJ327696 QUF327690:QUF327696 REB327690:REB327696 RNX327690:RNX327696 RXT327690:RXT327696 SHP327690:SHP327696 SRL327690:SRL327696 TBH327690:TBH327696 TLD327690:TLD327696 TUZ327690:TUZ327696 UEV327690:UEV327696 UOR327690:UOR327696 UYN327690:UYN327696 VIJ327690:VIJ327696 VSF327690:VSF327696 WCB327690:WCB327696 WLX327690:WLX327696 WVT327690:WVT327696 L393226:L393232 JH393226:JH393232 TD393226:TD393232 ACZ393226:ACZ393232 AMV393226:AMV393232 AWR393226:AWR393232 BGN393226:BGN393232 BQJ393226:BQJ393232 CAF393226:CAF393232 CKB393226:CKB393232 CTX393226:CTX393232 DDT393226:DDT393232 DNP393226:DNP393232 DXL393226:DXL393232 EHH393226:EHH393232 ERD393226:ERD393232 FAZ393226:FAZ393232 FKV393226:FKV393232 FUR393226:FUR393232 GEN393226:GEN393232 GOJ393226:GOJ393232 GYF393226:GYF393232 HIB393226:HIB393232 HRX393226:HRX393232 IBT393226:IBT393232 ILP393226:ILP393232 IVL393226:IVL393232 JFH393226:JFH393232 JPD393226:JPD393232 JYZ393226:JYZ393232 KIV393226:KIV393232 KSR393226:KSR393232 LCN393226:LCN393232 LMJ393226:LMJ393232 LWF393226:LWF393232 MGB393226:MGB393232 MPX393226:MPX393232 MZT393226:MZT393232 NJP393226:NJP393232 NTL393226:NTL393232 ODH393226:ODH393232 OND393226:OND393232 OWZ393226:OWZ393232 PGV393226:PGV393232 PQR393226:PQR393232 QAN393226:QAN393232 QKJ393226:QKJ393232 QUF393226:QUF393232 REB393226:REB393232 RNX393226:RNX393232 RXT393226:RXT393232 SHP393226:SHP393232 SRL393226:SRL393232 TBH393226:TBH393232 TLD393226:TLD393232 TUZ393226:TUZ393232 UEV393226:UEV393232 UOR393226:UOR393232 UYN393226:UYN393232 VIJ393226:VIJ393232 VSF393226:VSF393232 WCB393226:WCB393232 WLX393226:WLX393232 WVT393226:WVT393232 L458762:L458768 JH458762:JH458768 TD458762:TD458768 ACZ458762:ACZ458768 AMV458762:AMV458768 AWR458762:AWR458768 BGN458762:BGN458768 BQJ458762:BQJ458768 CAF458762:CAF458768 CKB458762:CKB458768 CTX458762:CTX458768 DDT458762:DDT458768 DNP458762:DNP458768 DXL458762:DXL458768 EHH458762:EHH458768 ERD458762:ERD458768 FAZ458762:FAZ458768 FKV458762:FKV458768 FUR458762:FUR458768 GEN458762:GEN458768 GOJ458762:GOJ458768 GYF458762:GYF458768 HIB458762:HIB458768 HRX458762:HRX458768 IBT458762:IBT458768 ILP458762:ILP458768 IVL458762:IVL458768 JFH458762:JFH458768 JPD458762:JPD458768 JYZ458762:JYZ458768 KIV458762:KIV458768 KSR458762:KSR458768 LCN458762:LCN458768 LMJ458762:LMJ458768 LWF458762:LWF458768 MGB458762:MGB458768 MPX458762:MPX458768 MZT458762:MZT458768 NJP458762:NJP458768 NTL458762:NTL458768 ODH458762:ODH458768 OND458762:OND458768 OWZ458762:OWZ458768 PGV458762:PGV458768 PQR458762:PQR458768 QAN458762:QAN458768 QKJ458762:QKJ458768 QUF458762:QUF458768 REB458762:REB458768 RNX458762:RNX458768 RXT458762:RXT458768 SHP458762:SHP458768 SRL458762:SRL458768 TBH458762:TBH458768 TLD458762:TLD458768 TUZ458762:TUZ458768 UEV458762:UEV458768 UOR458762:UOR458768 UYN458762:UYN458768 VIJ458762:VIJ458768 VSF458762:VSF458768 WCB458762:WCB458768 WLX458762:WLX458768 WVT458762:WVT458768 L524298:L524304 JH524298:JH524304 TD524298:TD524304 ACZ524298:ACZ524304 AMV524298:AMV524304 AWR524298:AWR524304 BGN524298:BGN524304 BQJ524298:BQJ524304 CAF524298:CAF524304 CKB524298:CKB524304 CTX524298:CTX524304 DDT524298:DDT524304 DNP524298:DNP524304 DXL524298:DXL524304 EHH524298:EHH524304 ERD524298:ERD524304 FAZ524298:FAZ524304 FKV524298:FKV524304 FUR524298:FUR524304 GEN524298:GEN524304 GOJ524298:GOJ524304 GYF524298:GYF524304 HIB524298:HIB524304 HRX524298:HRX524304 IBT524298:IBT524304 ILP524298:ILP524304 IVL524298:IVL524304 JFH524298:JFH524304 JPD524298:JPD524304 JYZ524298:JYZ524304 KIV524298:KIV524304 KSR524298:KSR524304 LCN524298:LCN524304 LMJ524298:LMJ524304 LWF524298:LWF524304 MGB524298:MGB524304 MPX524298:MPX524304 MZT524298:MZT524304 NJP524298:NJP524304 NTL524298:NTL524304 ODH524298:ODH524304 OND524298:OND524304 OWZ524298:OWZ524304 PGV524298:PGV524304 PQR524298:PQR524304 QAN524298:QAN524304 QKJ524298:QKJ524304 QUF524298:QUF524304 REB524298:REB524304 RNX524298:RNX524304 RXT524298:RXT524304 SHP524298:SHP524304 SRL524298:SRL524304 TBH524298:TBH524304 TLD524298:TLD524304 TUZ524298:TUZ524304 UEV524298:UEV524304 UOR524298:UOR524304 UYN524298:UYN524304 VIJ524298:VIJ524304 VSF524298:VSF524304 WCB524298:WCB524304 WLX524298:WLX524304 WVT524298:WVT524304 L589834:L589840 JH589834:JH589840 TD589834:TD589840 ACZ589834:ACZ589840 AMV589834:AMV589840 AWR589834:AWR589840 BGN589834:BGN589840 BQJ589834:BQJ589840 CAF589834:CAF589840 CKB589834:CKB589840 CTX589834:CTX589840 DDT589834:DDT589840 DNP589834:DNP589840 DXL589834:DXL589840 EHH589834:EHH589840 ERD589834:ERD589840 FAZ589834:FAZ589840 FKV589834:FKV589840 FUR589834:FUR589840 GEN589834:GEN589840 GOJ589834:GOJ589840 GYF589834:GYF589840 HIB589834:HIB589840 HRX589834:HRX589840 IBT589834:IBT589840 ILP589834:ILP589840 IVL589834:IVL589840 JFH589834:JFH589840 JPD589834:JPD589840 JYZ589834:JYZ589840 KIV589834:KIV589840 KSR589834:KSR589840 LCN589834:LCN589840 LMJ589834:LMJ589840 LWF589834:LWF589840 MGB589834:MGB589840 MPX589834:MPX589840 MZT589834:MZT589840 NJP589834:NJP589840 NTL589834:NTL589840 ODH589834:ODH589840 OND589834:OND589840 OWZ589834:OWZ589840 PGV589834:PGV589840 PQR589834:PQR589840 QAN589834:QAN589840 QKJ589834:QKJ589840 QUF589834:QUF589840 REB589834:REB589840 RNX589834:RNX589840 RXT589834:RXT589840 SHP589834:SHP589840 SRL589834:SRL589840 TBH589834:TBH589840 TLD589834:TLD589840 TUZ589834:TUZ589840 UEV589834:UEV589840 UOR589834:UOR589840 UYN589834:UYN589840 VIJ589834:VIJ589840 VSF589834:VSF589840 WCB589834:WCB589840 WLX589834:WLX589840 WVT589834:WVT589840 L655370:L655376 JH655370:JH655376 TD655370:TD655376 ACZ655370:ACZ655376 AMV655370:AMV655376 AWR655370:AWR655376 BGN655370:BGN655376 BQJ655370:BQJ655376 CAF655370:CAF655376 CKB655370:CKB655376 CTX655370:CTX655376 DDT655370:DDT655376 DNP655370:DNP655376 DXL655370:DXL655376 EHH655370:EHH655376 ERD655370:ERD655376 FAZ655370:FAZ655376 FKV655370:FKV655376 FUR655370:FUR655376 GEN655370:GEN655376 GOJ655370:GOJ655376 GYF655370:GYF655376 HIB655370:HIB655376 HRX655370:HRX655376 IBT655370:IBT655376 ILP655370:ILP655376 IVL655370:IVL655376 JFH655370:JFH655376 JPD655370:JPD655376 JYZ655370:JYZ655376 KIV655370:KIV655376 KSR655370:KSR655376 LCN655370:LCN655376 LMJ655370:LMJ655376 LWF655370:LWF655376 MGB655370:MGB655376 MPX655370:MPX655376 MZT655370:MZT655376 NJP655370:NJP655376 NTL655370:NTL655376 ODH655370:ODH655376 OND655370:OND655376 OWZ655370:OWZ655376 PGV655370:PGV655376 PQR655370:PQR655376 QAN655370:QAN655376 QKJ655370:QKJ655376 QUF655370:QUF655376 REB655370:REB655376 RNX655370:RNX655376 RXT655370:RXT655376 SHP655370:SHP655376 SRL655370:SRL655376 TBH655370:TBH655376 TLD655370:TLD655376 TUZ655370:TUZ655376 UEV655370:UEV655376 UOR655370:UOR655376 UYN655370:UYN655376 VIJ655370:VIJ655376 VSF655370:VSF655376 WCB655370:WCB655376 WLX655370:WLX655376 WVT655370:WVT655376 L720906:L720912 JH720906:JH720912 TD720906:TD720912 ACZ720906:ACZ720912 AMV720906:AMV720912 AWR720906:AWR720912 BGN720906:BGN720912 BQJ720906:BQJ720912 CAF720906:CAF720912 CKB720906:CKB720912 CTX720906:CTX720912 DDT720906:DDT720912 DNP720906:DNP720912 DXL720906:DXL720912 EHH720906:EHH720912 ERD720906:ERD720912 FAZ720906:FAZ720912 FKV720906:FKV720912 FUR720906:FUR720912 GEN720906:GEN720912 GOJ720906:GOJ720912 GYF720906:GYF720912 HIB720906:HIB720912 HRX720906:HRX720912 IBT720906:IBT720912 ILP720906:ILP720912 IVL720906:IVL720912 JFH720906:JFH720912 JPD720906:JPD720912 JYZ720906:JYZ720912 KIV720906:KIV720912 KSR720906:KSR720912 LCN720906:LCN720912 LMJ720906:LMJ720912 LWF720906:LWF720912 MGB720906:MGB720912 MPX720906:MPX720912 MZT720906:MZT720912 NJP720906:NJP720912 NTL720906:NTL720912 ODH720906:ODH720912 OND720906:OND720912 OWZ720906:OWZ720912 PGV720906:PGV720912 PQR720906:PQR720912 QAN720906:QAN720912 QKJ720906:QKJ720912 QUF720906:QUF720912 REB720906:REB720912 RNX720906:RNX720912 RXT720906:RXT720912 SHP720906:SHP720912 SRL720906:SRL720912 TBH720906:TBH720912 TLD720906:TLD720912 TUZ720906:TUZ720912 UEV720906:UEV720912 UOR720906:UOR720912 UYN720906:UYN720912 VIJ720906:VIJ720912 VSF720906:VSF720912 WCB720906:WCB720912 WLX720906:WLX720912 WVT720906:WVT720912 L786442:L786448 JH786442:JH786448 TD786442:TD786448 ACZ786442:ACZ786448 AMV786442:AMV786448 AWR786442:AWR786448 BGN786442:BGN786448 BQJ786442:BQJ786448 CAF786442:CAF786448 CKB786442:CKB786448 CTX786442:CTX786448 DDT786442:DDT786448 DNP786442:DNP786448 DXL786442:DXL786448 EHH786442:EHH786448 ERD786442:ERD786448 FAZ786442:FAZ786448 FKV786442:FKV786448 FUR786442:FUR786448 GEN786442:GEN786448 GOJ786442:GOJ786448 GYF786442:GYF786448 HIB786442:HIB786448 HRX786442:HRX786448 IBT786442:IBT786448 ILP786442:ILP786448 IVL786442:IVL786448 JFH786442:JFH786448 JPD786442:JPD786448 JYZ786442:JYZ786448 KIV786442:KIV786448 KSR786442:KSR786448 LCN786442:LCN786448 LMJ786442:LMJ786448 LWF786442:LWF786448 MGB786442:MGB786448 MPX786442:MPX786448 MZT786442:MZT786448 NJP786442:NJP786448 NTL786442:NTL786448 ODH786442:ODH786448 OND786442:OND786448 OWZ786442:OWZ786448 PGV786442:PGV786448 PQR786442:PQR786448 QAN786442:QAN786448 QKJ786442:QKJ786448 QUF786442:QUF786448 REB786442:REB786448 RNX786442:RNX786448 RXT786442:RXT786448 SHP786442:SHP786448 SRL786442:SRL786448 TBH786442:TBH786448 TLD786442:TLD786448 TUZ786442:TUZ786448 UEV786442:UEV786448 UOR786442:UOR786448 UYN786442:UYN786448 VIJ786442:VIJ786448 VSF786442:VSF786448 WCB786442:WCB786448 WLX786442:WLX786448 WVT786442:WVT786448 L851978:L851984 JH851978:JH851984 TD851978:TD851984 ACZ851978:ACZ851984 AMV851978:AMV851984 AWR851978:AWR851984 BGN851978:BGN851984 BQJ851978:BQJ851984 CAF851978:CAF851984 CKB851978:CKB851984 CTX851978:CTX851984 DDT851978:DDT851984 DNP851978:DNP851984 DXL851978:DXL851984 EHH851978:EHH851984 ERD851978:ERD851984 FAZ851978:FAZ851984 FKV851978:FKV851984 FUR851978:FUR851984 GEN851978:GEN851984 GOJ851978:GOJ851984 GYF851978:GYF851984 HIB851978:HIB851984 HRX851978:HRX851984 IBT851978:IBT851984 ILP851978:ILP851984 IVL851978:IVL851984 JFH851978:JFH851984 JPD851978:JPD851984 JYZ851978:JYZ851984 KIV851978:KIV851984 KSR851978:KSR851984 LCN851978:LCN851984 LMJ851978:LMJ851984 LWF851978:LWF851984 MGB851978:MGB851984 MPX851978:MPX851984 MZT851978:MZT851984 NJP851978:NJP851984 NTL851978:NTL851984 ODH851978:ODH851984 OND851978:OND851984 OWZ851978:OWZ851984 PGV851978:PGV851984 PQR851978:PQR851984 QAN851978:QAN851984 QKJ851978:QKJ851984 QUF851978:QUF851984 REB851978:REB851984 RNX851978:RNX851984 RXT851978:RXT851984 SHP851978:SHP851984 SRL851978:SRL851984 TBH851978:TBH851984 TLD851978:TLD851984 TUZ851978:TUZ851984 UEV851978:UEV851984 UOR851978:UOR851984 UYN851978:UYN851984 VIJ851978:VIJ851984 VSF851978:VSF851984 WCB851978:WCB851984 WLX851978:WLX851984 WVT851978:WVT851984 L917514:L917520 JH917514:JH917520 TD917514:TD917520 ACZ917514:ACZ917520 AMV917514:AMV917520 AWR917514:AWR917520 BGN917514:BGN917520 BQJ917514:BQJ917520 CAF917514:CAF917520 CKB917514:CKB917520 CTX917514:CTX917520 DDT917514:DDT917520 DNP917514:DNP917520 DXL917514:DXL917520 EHH917514:EHH917520 ERD917514:ERD917520 FAZ917514:FAZ917520 FKV917514:FKV917520 FUR917514:FUR917520 GEN917514:GEN917520 GOJ917514:GOJ917520 GYF917514:GYF917520 HIB917514:HIB917520 HRX917514:HRX917520 IBT917514:IBT917520 ILP917514:ILP917520 IVL917514:IVL917520 JFH917514:JFH917520 JPD917514:JPD917520 JYZ917514:JYZ917520 KIV917514:KIV917520 KSR917514:KSR917520 LCN917514:LCN917520 LMJ917514:LMJ917520 LWF917514:LWF917520 MGB917514:MGB917520 MPX917514:MPX917520 MZT917514:MZT917520 NJP917514:NJP917520 NTL917514:NTL917520 ODH917514:ODH917520 OND917514:OND917520 OWZ917514:OWZ917520 PGV917514:PGV917520 PQR917514:PQR917520 QAN917514:QAN917520 QKJ917514:QKJ917520 QUF917514:QUF917520 REB917514:REB917520 RNX917514:RNX917520 RXT917514:RXT917520 SHP917514:SHP917520 SRL917514:SRL917520 TBH917514:TBH917520 TLD917514:TLD917520 TUZ917514:TUZ917520 UEV917514:UEV917520 UOR917514:UOR917520 UYN917514:UYN917520 VIJ917514:VIJ917520 VSF917514:VSF917520 WCB917514:WCB917520 WLX917514:WLX917520 WVT917514:WVT917520 L983050:L983056 JH983050:JH983056 TD983050:TD983056 ACZ983050:ACZ983056 AMV983050:AMV983056 AWR983050:AWR983056 BGN983050:BGN983056 BQJ983050:BQJ983056 CAF983050:CAF983056 CKB983050:CKB983056 CTX983050:CTX983056 DDT983050:DDT983056 DNP983050:DNP983056 DXL983050:DXL983056 EHH983050:EHH983056 ERD983050:ERD983056 FAZ983050:FAZ983056 FKV983050:FKV983056 FUR983050:FUR983056 GEN983050:GEN983056 GOJ983050:GOJ983056 GYF983050:GYF983056 HIB983050:HIB983056 HRX983050:HRX983056 IBT983050:IBT983056 ILP983050:ILP983056 IVL983050:IVL983056 JFH983050:JFH983056 JPD983050:JPD983056 JYZ983050:JYZ983056 KIV983050:KIV983056 KSR983050:KSR983056 LCN983050:LCN983056 LMJ983050:LMJ983056 LWF983050:LWF983056 MGB983050:MGB983056 MPX983050:MPX983056 MZT983050:MZT983056 NJP983050:NJP983056 NTL983050:NTL983056 ODH983050:ODH983056 OND983050:OND983056 OWZ983050:OWZ983056 PGV983050:PGV983056 PQR983050:PQR983056 QAN983050:QAN983056 QKJ983050:QKJ983056 QUF983050:QUF983056 REB983050:REB983056 RNX983050:RNX983056 RXT983050:RXT983056 SHP983050:SHP983056 SRL983050:SRL983056 TBH983050:TBH983056 TLD983050:TLD983056 TUZ983050:TUZ983056 UEV983050:UEV983056 UOR983050:UOR983056 UYN983050:UYN983056 VIJ983050:VIJ983056 VSF983050:VSF983056 WCB983050:WCB983056 WLX983050:WLX983056 WVT983050:WVT983056">
      <formula1>Probabilidad</formula1>
    </dataValidation>
    <dataValidation type="list" allowBlank="1" showInputMessage="1" showErrorMessage="1" sqref="L6 JH6 TD6 ACZ6 AMV6 AWR6 BGN6 BQJ6 CAF6 CKB6 CTX6 DDT6 DNP6 DXL6 EHH6 ERD6 FAZ6 FKV6 FUR6 GEN6 GOJ6 GYF6 HIB6 HRX6 IBT6 ILP6 IVL6 JFH6 JPD6 JYZ6 KIV6 KSR6 LCN6 LMJ6 LWF6 MGB6 MPX6 MZT6 NJP6 NTL6 ODH6 OND6 OWZ6 PGV6 PQR6 QAN6 QKJ6 QUF6 REB6 RNX6 RXT6 SHP6 SRL6 TBH6 TLD6 TUZ6 UEV6 UOR6 UYN6 VIJ6 VSF6 WCB6 WLX6 WVT6 L65542 JH65542 TD65542 ACZ65542 AMV65542 AWR65542 BGN65542 BQJ65542 CAF65542 CKB65542 CTX65542 DDT65542 DNP65542 DXL65542 EHH65542 ERD65542 FAZ65542 FKV65542 FUR65542 GEN65542 GOJ65542 GYF65542 HIB65542 HRX65542 IBT65542 ILP65542 IVL65542 JFH65542 JPD65542 JYZ65542 KIV65542 KSR65542 LCN65542 LMJ65542 LWF65542 MGB65542 MPX65542 MZT65542 NJP65542 NTL65542 ODH65542 OND65542 OWZ65542 PGV65542 PQR65542 QAN65542 QKJ65542 QUF65542 REB65542 RNX65542 RXT65542 SHP65542 SRL65542 TBH65542 TLD65542 TUZ65542 UEV65542 UOR65542 UYN65542 VIJ65542 VSF65542 WCB65542 WLX65542 WVT65542 L131078 JH131078 TD131078 ACZ131078 AMV131078 AWR131078 BGN131078 BQJ131078 CAF131078 CKB131078 CTX131078 DDT131078 DNP131078 DXL131078 EHH131078 ERD131078 FAZ131078 FKV131078 FUR131078 GEN131078 GOJ131078 GYF131078 HIB131078 HRX131078 IBT131078 ILP131078 IVL131078 JFH131078 JPD131078 JYZ131078 KIV131078 KSR131078 LCN131078 LMJ131078 LWF131078 MGB131078 MPX131078 MZT131078 NJP131078 NTL131078 ODH131078 OND131078 OWZ131078 PGV131078 PQR131078 QAN131078 QKJ131078 QUF131078 REB131078 RNX131078 RXT131078 SHP131078 SRL131078 TBH131078 TLD131078 TUZ131078 UEV131078 UOR131078 UYN131078 VIJ131078 VSF131078 WCB131078 WLX131078 WVT131078 L196614 JH196614 TD196614 ACZ196614 AMV196614 AWR196614 BGN196614 BQJ196614 CAF196614 CKB196614 CTX196614 DDT196614 DNP196614 DXL196614 EHH196614 ERD196614 FAZ196614 FKV196614 FUR196614 GEN196614 GOJ196614 GYF196614 HIB196614 HRX196614 IBT196614 ILP196614 IVL196614 JFH196614 JPD196614 JYZ196614 KIV196614 KSR196614 LCN196614 LMJ196614 LWF196614 MGB196614 MPX196614 MZT196614 NJP196614 NTL196614 ODH196614 OND196614 OWZ196614 PGV196614 PQR196614 QAN196614 QKJ196614 QUF196614 REB196614 RNX196614 RXT196614 SHP196614 SRL196614 TBH196614 TLD196614 TUZ196614 UEV196614 UOR196614 UYN196614 VIJ196614 VSF196614 WCB196614 WLX196614 WVT196614 L262150 JH262150 TD262150 ACZ262150 AMV262150 AWR262150 BGN262150 BQJ262150 CAF262150 CKB262150 CTX262150 DDT262150 DNP262150 DXL262150 EHH262150 ERD262150 FAZ262150 FKV262150 FUR262150 GEN262150 GOJ262150 GYF262150 HIB262150 HRX262150 IBT262150 ILP262150 IVL262150 JFH262150 JPD262150 JYZ262150 KIV262150 KSR262150 LCN262150 LMJ262150 LWF262150 MGB262150 MPX262150 MZT262150 NJP262150 NTL262150 ODH262150 OND262150 OWZ262150 PGV262150 PQR262150 QAN262150 QKJ262150 QUF262150 REB262150 RNX262150 RXT262150 SHP262150 SRL262150 TBH262150 TLD262150 TUZ262150 UEV262150 UOR262150 UYN262150 VIJ262150 VSF262150 WCB262150 WLX262150 WVT262150 L327686 JH327686 TD327686 ACZ327686 AMV327686 AWR327686 BGN327686 BQJ327686 CAF327686 CKB327686 CTX327686 DDT327686 DNP327686 DXL327686 EHH327686 ERD327686 FAZ327686 FKV327686 FUR327686 GEN327686 GOJ327686 GYF327686 HIB327686 HRX327686 IBT327686 ILP327686 IVL327686 JFH327686 JPD327686 JYZ327686 KIV327686 KSR327686 LCN327686 LMJ327686 LWF327686 MGB327686 MPX327686 MZT327686 NJP327686 NTL327686 ODH327686 OND327686 OWZ327686 PGV327686 PQR327686 QAN327686 QKJ327686 QUF327686 REB327686 RNX327686 RXT327686 SHP327686 SRL327686 TBH327686 TLD327686 TUZ327686 UEV327686 UOR327686 UYN327686 VIJ327686 VSF327686 WCB327686 WLX327686 WVT327686 L393222 JH393222 TD393222 ACZ393222 AMV393222 AWR393222 BGN393222 BQJ393222 CAF393222 CKB393222 CTX393222 DDT393222 DNP393222 DXL393222 EHH393222 ERD393222 FAZ393222 FKV393222 FUR393222 GEN393222 GOJ393222 GYF393222 HIB393222 HRX393222 IBT393222 ILP393222 IVL393222 JFH393222 JPD393222 JYZ393222 KIV393222 KSR393222 LCN393222 LMJ393222 LWF393222 MGB393222 MPX393222 MZT393222 NJP393222 NTL393222 ODH393222 OND393222 OWZ393222 PGV393222 PQR393222 QAN393222 QKJ393222 QUF393222 REB393222 RNX393222 RXT393222 SHP393222 SRL393222 TBH393222 TLD393222 TUZ393222 UEV393222 UOR393222 UYN393222 VIJ393222 VSF393222 WCB393222 WLX393222 WVT393222 L458758 JH458758 TD458758 ACZ458758 AMV458758 AWR458758 BGN458758 BQJ458758 CAF458758 CKB458758 CTX458758 DDT458758 DNP458758 DXL458758 EHH458758 ERD458758 FAZ458758 FKV458758 FUR458758 GEN458758 GOJ458758 GYF458758 HIB458758 HRX458758 IBT458758 ILP458758 IVL458758 JFH458758 JPD458758 JYZ458758 KIV458758 KSR458758 LCN458758 LMJ458758 LWF458758 MGB458758 MPX458758 MZT458758 NJP458758 NTL458758 ODH458758 OND458758 OWZ458758 PGV458758 PQR458758 QAN458758 QKJ458758 QUF458758 REB458758 RNX458758 RXT458758 SHP458758 SRL458758 TBH458758 TLD458758 TUZ458758 UEV458758 UOR458758 UYN458758 VIJ458758 VSF458758 WCB458758 WLX458758 WVT458758 L524294 JH524294 TD524294 ACZ524294 AMV524294 AWR524294 BGN524294 BQJ524294 CAF524294 CKB524294 CTX524294 DDT524294 DNP524294 DXL524294 EHH524294 ERD524294 FAZ524294 FKV524294 FUR524294 GEN524294 GOJ524294 GYF524294 HIB524294 HRX524294 IBT524294 ILP524294 IVL524294 JFH524294 JPD524294 JYZ524294 KIV524294 KSR524294 LCN524294 LMJ524294 LWF524294 MGB524294 MPX524294 MZT524294 NJP524294 NTL524294 ODH524294 OND524294 OWZ524294 PGV524294 PQR524294 QAN524294 QKJ524294 QUF524294 REB524294 RNX524294 RXT524294 SHP524294 SRL524294 TBH524294 TLD524294 TUZ524294 UEV524294 UOR524294 UYN524294 VIJ524294 VSF524294 WCB524294 WLX524294 WVT524294 L589830 JH589830 TD589830 ACZ589830 AMV589830 AWR589830 BGN589830 BQJ589830 CAF589830 CKB589830 CTX589830 DDT589830 DNP589830 DXL589830 EHH589830 ERD589830 FAZ589830 FKV589830 FUR589830 GEN589830 GOJ589830 GYF589830 HIB589830 HRX589830 IBT589830 ILP589830 IVL589830 JFH589830 JPD589830 JYZ589830 KIV589830 KSR589830 LCN589830 LMJ589830 LWF589830 MGB589830 MPX589830 MZT589830 NJP589830 NTL589830 ODH589830 OND589830 OWZ589830 PGV589830 PQR589830 QAN589830 QKJ589830 QUF589830 REB589830 RNX589830 RXT589830 SHP589830 SRL589830 TBH589830 TLD589830 TUZ589830 UEV589830 UOR589830 UYN589830 VIJ589830 VSF589830 WCB589830 WLX589830 WVT589830 L655366 JH655366 TD655366 ACZ655366 AMV655366 AWR655366 BGN655366 BQJ655366 CAF655366 CKB655366 CTX655366 DDT655366 DNP655366 DXL655366 EHH655366 ERD655366 FAZ655366 FKV655366 FUR655366 GEN655366 GOJ655366 GYF655366 HIB655366 HRX655366 IBT655366 ILP655366 IVL655366 JFH655366 JPD655366 JYZ655366 KIV655366 KSR655366 LCN655366 LMJ655366 LWF655366 MGB655366 MPX655366 MZT655366 NJP655366 NTL655366 ODH655366 OND655366 OWZ655366 PGV655366 PQR655366 QAN655366 QKJ655366 QUF655366 REB655366 RNX655366 RXT655366 SHP655366 SRL655366 TBH655366 TLD655366 TUZ655366 UEV655366 UOR655366 UYN655366 VIJ655366 VSF655366 WCB655366 WLX655366 WVT655366 L720902 JH720902 TD720902 ACZ720902 AMV720902 AWR720902 BGN720902 BQJ720902 CAF720902 CKB720902 CTX720902 DDT720902 DNP720902 DXL720902 EHH720902 ERD720902 FAZ720902 FKV720902 FUR720902 GEN720902 GOJ720902 GYF720902 HIB720902 HRX720902 IBT720902 ILP720902 IVL720902 JFH720902 JPD720902 JYZ720902 KIV720902 KSR720902 LCN720902 LMJ720902 LWF720902 MGB720902 MPX720902 MZT720902 NJP720902 NTL720902 ODH720902 OND720902 OWZ720902 PGV720902 PQR720902 QAN720902 QKJ720902 QUF720902 REB720902 RNX720902 RXT720902 SHP720902 SRL720902 TBH720902 TLD720902 TUZ720902 UEV720902 UOR720902 UYN720902 VIJ720902 VSF720902 WCB720902 WLX720902 WVT720902 L786438 JH786438 TD786438 ACZ786438 AMV786438 AWR786438 BGN786438 BQJ786438 CAF786438 CKB786438 CTX786438 DDT786438 DNP786438 DXL786438 EHH786438 ERD786438 FAZ786438 FKV786438 FUR786438 GEN786438 GOJ786438 GYF786438 HIB786438 HRX786438 IBT786438 ILP786438 IVL786438 JFH786438 JPD786438 JYZ786438 KIV786438 KSR786438 LCN786438 LMJ786438 LWF786438 MGB786438 MPX786438 MZT786438 NJP786438 NTL786438 ODH786438 OND786438 OWZ786438 PGV786438 PQR786438 QAN786438 QKJ786438 QUF786438 REB786438 RNX786438 RXT786438 SHP786438 SRL786438 TBH786438 TLD786438 TUZ786438 UEV786438 UOR786438 UYN786438 VIJ786438 VSF786438 WCB786438 WLX786438 WVT786438 L851974 JH851974 TD851974 ACZ851974 AMV851974 AWR851974 BGN851974 BQJ851974 CAF851974 CKB851974 CTX851974 DDT851974 DNP851974 DXL851974 EHH851974 ERD851974 FAZ851974 FKV851974 FUR851974 GEN851974 GOJ851974 GYF851974 HIB851974 HRX851974 IBT851974 ILP851974 IVL851974 JFH851974 JPD851974 JYZ851974 KIV851974 KSR851974 LCN851974 LMJ851974 LWF851974 MGB851974 MPX851974 MZT851974 NJP851974 NTL851974 ODH851974 OND851974 OWZ851974 PGV851974 PQR851974 QAN851974 QKJ851974 QUF851974 REB851974 RNX851974 RXT851974 SHP851974 SRL851974 TBH851974 TLD851974 TUZ851974 UEV851974 UOR851974 UYN851974 VIJ851974 VSF851974 WCB851974 WLX851974 WVT851974 L917510 JH917510 TD917510 ACZ917510 AMV917510 AWR917510 BGN917510 BQJ917510 CAF917510 CKB917510 CTX917510 DDT917510 DNP917510 DXL917510 EHH917510 ERD917510 FAZ917510 FKV917510 FUR917510 GEN917510 GOJ917510 GYF917510 HIB917510 HRX917510 IBT917510 ILP917510 IVL917510 JFH917510 JPD917510 JYZ917510 KIV917510 KSR917510 LCN917510 LMJ917510 LWF917510 MGB917510 MPX917510 MZT917510 NJP917510 NTL917510 ODH917510 OND917510 OWZ917510 PGV917510 PQR917510 QAN917510 QKJ917510 QUF917510 REB917510 RNX917510 RXT917510 SHP917510 SRL917510 TBH917510 TLD917510 TUZ917510 UEV917510 UOR917510 UYN917510 VIJ917510 VSF917510 WCB917510 WLX917510 WVT917510 L983046 JH983046 TD983046 ACZ983046 AMV983046 AWR983046 BGN983046 BQJ983046 CAF983046 CKB983046 CTX983046 DDT983046 DNP983046 DXL983046 EHH983046 ERD983046 FAZ983046 FKV983046 FUR983046 GEN983046 GOJ983046 GYF983046 HIB983046 HRX983046 IBT983046 ILP983046 IVL983046 JFH983046 JPD983046 JYZ983046 KIV983046 KSR983046 LCN983046 LMJ983046 LWF983046 MGB983046 MPX983046 MZT983046 NJP983046 NTL983046 ODH983046 OND983046 OWZ983046 PGV983046 PQR983046 QAN983046 QKJ983046 QUF983046 REB983046 RNX983046 RXT983046 SHP983046 SRL983046 TBH983046 TLD983046 TUZ983046 UEV983046 UOR983046 UYN983046 VIJ983046 VSF983046 WCB983046 WLX983046 WVT983046">
      <formula1>Proceso</formula1>
    </dataValidation>
  </dataValidations>
  <printOptions horizontalCentered="1" verticalCentered="1"/>
  <pageMargins left="0" right="0" top="0.15748031496062992" bottom="0" header="0.31496062992125984" footer="0.31496062992125984"/>
  <pageSetup paperSize="14" scale="55" orientation="landscape" r:id="rId1"/>
  <headerFooter>
    <oddFooter xml:space="preserve">&amp;L&amp;9Formato: FO-AC-07 Versión: 2&amp;C&amp;9Página &amp;P&amp;R&amp;9Vo.Bo: </oddFooter>
  </headerFooter>
  <drawing r:id="rId2"/>
  <legacyDrawing r:id="rId3"/>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33">
    <pageSetUpPr fitToPage="1"/>
  </sheetPr>
  <dimension ref="A1:BD113"/>
  <sheetViews>
    <sheetView showGridLines="0" zoomScaleNormal="100" zoomScaleSheetLayoutView="115" workbookViewId="0"/>
  </sheetViews>
  <sheetFormatPr baseColWidth="10" defaultRowHeight="11.25" x14ac:dyDescent="0.2"/>
  <cols>
    <col min="1" max="1" width="1.140625" style="110" customWidth="1"/>
    <col min="2" max="4" width="5.7109375" style="110" customWidth="1"/>
    <col min="5" max="5" width="7.28515625" style="111" customWidth="1"/>
    <col min="6" max="8" width="3.7109375" style="110" customWidth="1"/>
    <col min="9" max="11" width="4.5703125" style="110" customWidth="1"/>
    <col min="12" max="13" width="3.28515625" style="112" bestFit="1" customWidth="1"/>
    <col min="14" max="14" width="0.7109375" style="112" hidden="1" customWidth="1"/>
    <col min="15" max="15" width="3" style="112" hidden="1" customWidth="1"/>
    <col min="16" max="16" width="5.140625" style="112" hidden="1" customWidth="1"/>
    <col min="17" max="17" width="3" style="112" hidden="1" customWidth="1"/>
    <col min="18" max="18" width="4.28515625" style="112" customWidth="1"/>
    <col min="19" max="21" width="8" style="112" customWidth="1"/>
    <col min="22" max="24" width="2.7109375" style="111" customWidth="1"/>
    <col min="25" max="25" width="2.85546875" style="111" customWidth="1"/>
    <col min="26" max="31" width="2.7109375" style="111" customWidth="1"/>
    <col min="32" max="32" width="1.140625" style="111" hidden="1" customWidth="1"/>
    <col min="33" max="39" width="2.7109375" style="111" hidden="1" customWidth="1"/>
    <col min="40" max="41" width="5.140625" style="111" hidden="1" customWidth="1"/>
    <col min="42" max="42" width="4.28515625" style="111" customWidth="1"/>
    <col min="43" max="43" width="5.140625" style="111" hidden="1" customWidth="1"/>
    <col min="44" max="44" width="3.28515625" style="111" bestFit="1" customWidth="1"/>
    <col min="45" max="45" width="5.140625" style="111" hidden="1" customWidth="1"/>
    <col min="46" max="46" width="3.28515625" style="111" bestFit="1" customWidth="1"/>
    <col min="47" max="47" width="4.28515625" style="111" customWidth="1"/>
    <col min="48" max="48" width="4.28515625" style="112" customWidth="1"/>
    <col min="49" max="49" width="19.85546875" style="112" customWidth="1"/>
    <col min="50" max="50" width="18.28515625" style="112" customWidth="1"/>
    <col min="51" max="51" width="5" style="111" customWidth="1"/>
    <col min="52" max="53" width="11.85546875" style="110" customWidth="1"/>
    <col min="54" max="54" width="9.5703125" style="110" customWidth="1"/>
    <col min="55" max="55" width="5.28515625" style="111" customWidth="1"/>
    <col min="56" max="56" width="15.28515625" style="111" customWidth="1"/>
    <col min="57" max="256" width="11.42578125" style="89"/>
    <col min="257" max="257" width="1.140625" style="89" customWidth="1"/>
    <col min="258" max="260" width="5.7109375" style="89" customWidth="1"/>
    <col min="261" max="261" width="7.28515625" style="89" customWidth="1"/>
    <col min="262" max="264" width="3.7109375" style="89" customWidth="1"/>
    <col min="265" max="267" width="4.5703125" style="89" customWidth="1"/>
    <col min="268" max="269" width="3.28515625" style="89" bestFit="1" customWidth="1"/>
    <col min="270" max="273" width="0" style="89" hidden="1" customWidth="1"/>
    <col min="274" max="274" width="4.28515625" style="89" customWidth="1"/>
    <col min="275" max="277" width="8" style="89" customWidth="1"/>
    <col min="278" max="280" width="2.7109375" style="89" customWidth="1"/>
    <col min="281" max="281" width="2.85546875" style="89" customWidth="1"/>
    <col min="282" max="287" width="2.7109375" style="89" customWidth="1"/>
    <col min="288" max="297" width="0" style="89" hidden="1" customWidth="1"/>
    <col min="298" max="298" width="4.28515625" style="89" customWidth="1"/>
    <col min="299" max="299" width="0" style="89" hidden="1" customWidth="1"/>
    <col min="300" max="300" width="3.28515625" style="89" bestFit="1" customWidth="1"/>
    <col min="301" max="301" width="0" style="89" hidden="1" customWidth="1"/>
    <col min="302" max="302" width="3.28515625" style="89" bestFit="1" customWidth="1"/>
    <col min="303" max="304" width="4.28515625" style="89" customWidth="1"/>
    <col min="305" max="305" width="19.85546875" style="89" customWidth="1"/>
    <col min="306" max="306" width="18.28515625" style="89" customWidth="1"/>
    <col min="307" max="307" width="5" style="89" customWidth="1"/>
    <col min="308" max="309" width="11.85546875" style="89" customWidth="1"/>
    <col min="310" max="310" width="9.5703125" style="89" customWidth="1"/>
    <col min="311" max="311" width="5.28515625" style="89" customWidth="1"/>
    <col min="312" max="312" width="15.28515625" style="89" customWidth="1"/>
    <col min="313" max="512" width="11.42578125" style="89"/>
    <col min="513" max="513" width="1.140625" style="89" customWidth="1"/>
    <col min="514" max="516" width="5.7109375" style="89" customWidth="1"/>
    <col min="517" max="517" width="7.28515625" style="89" customWidth="1"/>
    <col min="518" max="520" width="3.7109375" style="89" customWidth="1"/>
    <col min="521" max="523" width="4.5703125" style="89" customWidth="1"/>
    <col min="524" max="525" width="3.28515625" style="89" bestFit="1" customWidth="1"/>
    <col min="526" max="529" width="0" style="89" hidden="1" customWidth="1"/>
    <col min="530" max="530" width="4.28515625" style="89" customWidth="1"/>
    <col min="531" max="533" width="8" style="89" customWidth="1"/>
    <col min="534" max="536" width="2.7109375" style="89" customWidth="1"/>
    <col min="537" max="537" width="2.85546875" style="89" customWidth="1"/>
    <col min="538" max="543" width="2.7109375" style="89" customWidth="1"/>
    <col min="544" max="553" width="0" style="89" hidden="1" customWidth="1"/>
    <col min="554" max="554" width="4.28515625" style="89" customWidth="1"/>
    <col min="555" max="555" width="0" style="89" hidden="1" customWidth="1"/>
    <col min="556" max="556" width="3.28515625" style="89" bestFit="1" customWidth="1"/>
    <col min="557" max="557" width="0" style="89" hidden="1" customWidth="1"/>
    <col min="558" max="558" width="3.28515625" style="89" bestFit="1" customWidth="1"/>
    <col min="559" max="560" width="4.28515625" style="89" customWidth="1"/>
    <col min="561" max="561" width="19.85546875" style="89" customWidth="1"/>
    <col min="562" max="562" width="18.28515625" style="89" customWidth="1"/>
    <col min="563" max="563" width="5" style="89" customWidth="1"/>
    <col min="564" max="565" width="11.85546875" style="89" customWidth="1"/>
    <col min="566" max="566" width="9.5703125" style="89" customWidth="1"/>
    <col min="567" max="567" width="5.28515625" style="89" customWidth="1"/>
    <col min="568" max="568" width="15.28515625" style="89" customWidth="1"/>
    <col min="569" max="768" width="11.42578125" style="89"/>
    <col min="769" max="769" width="1.140625" style="89" customWidth="1"/>
    <col min="770" max="772" width="5.7109375" style="89" customWidth="1"/>
    <col min="773" max="773" width="7.28515625" style="89" customWidth="1"/>
    <col min="774" max="776" width="3.7109375" style="89" customWidth="1"/>
    <col min="777" max="779" width="4.5703125" style="89" customWidth="1"/>
    <col min="780" max="781" width="3.28515625" style="89" bestFit="1" customWidth="1"/>
    <col min="782" max="785" width="0" style="89" hidden="1" customWidth="1"/>
    <col min="786" max="786" width="4.28515625" style="89" customWidth="1"/>
    <col min="787" max="789" width="8" style="89" customWidth="1"/>
    <col min="790" max="792" width="2.7109375" style="89" customWidth="1"/>
    <col min="793" max="793" width="2.85546875" style="89" customWidth="1"/>
    <col min="794" max="799" width="2.7109375" style="89" customWidth="1"/>
    <col min="800" max="809" width="0" style="89" hidden="1" customWidth="1"/>
    <col min="810" max="810" width="4.28515625" style="89" customWidth="1"/>
    <col min="811" max="811" width="0" style="89" hidden="1" customWidth="1"/>
    <col min="812" max="812" width="3.28515625" style="89" bestFit="1" customWidth="1"/>
    <col min="813" max="813" width="0" style="89" hidden="1" customWidth="1"/>
    <col min="814" max="814" width="3.28515625" style="89" bestFit="1" customWidth="1"/>
    <col min="815" max="816" width="4.28515625" style="89" customWidth="1"/>
    <col min="817" max="817" width="19.85546875" style="89" customWidth="1"/>
    <col min="818" max="818" width="18.28515625" style="89" customWidth="1"/>
    <col min="819" max="819" width="5" style="89" customWidth="1"/>
    <col min="820" max="821" width="11.85546875" style="89" customWidth="1"/>
    <col min="822" max="822" width="9.5703125" style="89" customWidth="1"/>
    <col min="823" max="823" width="5.28515625" style="89" customWidth="1"/>
    <col min="824" max="824" width="15.28515625" style="89" customWidth="1"/>
    <col min="825" max="1024" width="11.42578125" style="89"/>
    <col min="1025" max="1025" width="1.140625" style="89" customWidth="1"/>
    <col min="1026" max="1028" width="5.7109375" style="89" customWidth="1"/>
    <col min="1029" max="1029" width="7.28515625" style="89" customWidth="1"/>
    <col min="1030" max="1032" width="3.7109375" style="89" customWidth="1"/>
    <col min="1033" max="1035" width="4.5703125" style="89" customWidth="1"/>
    <col min="1036" max="1037" width="3.28515625" style="89" bestFit="1" customWidth="1"/>
    <col min="1038" max="1041" width="0" style="89" hidden="1" customWidth="1"/>
    <col min="1042" max="1042" width="4.28515625" style="89" customWidth="1"/>
    <col min="1043" max="1045" width="8" style="89" customWidth="1"/>
    <col min="1046" max="1048" width="2.7109375" style="89" customWidth="1"/>
    <col min="1049" max="1049" width="2.85546875" style="89" customWidth="1"/>
    <col min="1050" max="1055" width="2.7109375" style="89" customWidth="1"/>
    <col min="1056" max="1065" width="0" style="89" hidden="1" customWidth="1"/>
    <col min="1066" max="1066" width="4.28515625" style="89" customWidth="1"/>
    <col min="1067" max="1067" width="0" style="89" hidden="1" customWidth="1"/>
    <col min="1068" max="1068" width="3.28515625" style="89" bestFit="1" customWidth="1"/>
    <col min="1069" max="1069" width="0" style="89" hidden="1" customWidth="1"/>
    <col min="1070" max="1070" width="3.28515625" style="89" bestFit="1" customWidth="1"/>
    <col min="1071" max="1072" width="4.28515625" style="89" customWidth="1"/>
    <col min="1073" max="1073" width="19.85546875" style="89" customWidth="1"/>
    <col min="1074" max="1074" width="18.28515625" style="89" customWidth="1"/>
    <col min="1075" max="1075" width="5" style="89" customWidth="1"/>
    <col min="1076" max="1077" width="11.85546875" style="89" customWidth="1"/>
    <col min="1078" max="1078" width="9.5703125" style="89" customWidth="1"/>
    <col min="1079" max="1079" width="5.28515625" style="89" customWidth="1"/>
    <col min="1080" max="1080" width="15.28515625" style="89" customWidth="1"/>
    <col min="1081" max="1280" width="11.42578125" style="89"/>
    <col min="1281" max="1281" width="1.140625" style="89" customWidth="1"/>
    <col min="1282" max="1284" width="5.7109375" style="89" customWidth="1"/>
    <col min="1285" max="1285" width="7.28515625" style="89" customWidth="1"/>
    <col min="1286" max="1288" width="3.7109375" style="89" customWidth="1"/>
    <col min="1289" max="1291" width="4.5703125" style="89" customWidth="1"/>
    <col min="1292" max="1293" width="3.28515625" style="89" bestFit="1" customWidth="1"/>
    <col min="1294" max="1297" width="0" style="89" hidden="1" customWidth="1"/>
    <col min="1298" max="1298" width="4.28515625" style="89" customWidth="1"/>
    <col min="1299" max="1301" width="8" style="89" customWidth="1"/>
    <col min="1302" max="1304" width="2.7109375" style="89" customWidth="1"/>
    <col min="1305" max="1305" width="2.85546875" style="89" customWidth="1"/>
    <col min="1306" max="1311" width="2.7109375" style="89" customWidth="1"/>
    <col min="1312" max="1321" width="0" style="89" hidden="1" customWidth="1"/>
    <col min="1322" max="1322" width="4.28515625" style="89" customWidth="1"/>
    <col min="1323" max="1323" width="0" style="89" hidden="1" customWidth="1"/>
    <col min="1324" max="1324" width="3.28515625" style="89" bestFit="1" customWidth="1"/>
    <col min="1325" max="1325" width="0" style="89" hidden="1" customWidth="1"/>
    <col min="1326" max="1326" width="3.28515625" style="89" bestFit="1" customWidth="1"/>
    <col min="1327" max="1328" width="4.28515625" style="89" customWidth="1"/>
    <col min="1329" max="1329" width="19.85546875" style="89" customWidth="1"/>
    <col min="1330" max="1330" width="18.28515625" style="89" customWidth="1"/>
    <col min="1331" max="1331" width="5" style="89" customWidth="1"/>
    <col min="1332" max="1333" width="11.85546875" style="89" customWidth="1"/>
    <col min="1334" max="1334" width="9.5703125" style="89" customWidth="1"/>
    <col min="1335" max="1335" width="5.28515625" style="89" customWidth="1"/>
    <col min="1336" max="1336" width="15.28515625" style="89" customWidth="1"/>
    <col min="1337" max="1536" width="11.42578125" style="89"/>
    <col min="1537" max="1537" width="1.140625" style="89" customWidth="1"/>
    <col min="1538" max="1540" width="5.7109375" style="89" customWidth="1"/>
    <col min="1541" max="1541" width="7.28515625" style="89" customWidth="1"/>
    <col min="1542" max="1544" width="3.7109375" style="89" customWidth="1"/>
    <col min="1545" max="1547" width="4.5703125" style="89" customWidth="1"/>
    <col min="1548" max="1549" width="3.28515625" style="89" bestFit="1" customWidth="1"/>
    <col min="1550" max="1553" width="0" style="89" hidden="1" customWidth="1"/>
    <col min="1554" max="1554" width="4.28515625" style="89" customWidth="1"/>
    <col min="1555" max="1557" width="8" style="89" customWidth="1"/>
    <col min="1558" max="1560" width="2.7109375" style="89" customWidth="1"/>
    <col min="1561" max="1561" width="2.85546875" style="89" customWidth="1"/>
    <col min="1562" max="1567" width="2.7109375" style="89" customWidth="1"/>
    <col min="1568" max="1577" width="0" style="89" hidden="1" customWidth="1"/>
    <col min="1578" max="1578" width="4.28515625" style="89" customWidth="1"/>
    <col min="1579" max="1579" width="0" style="89" hidden="1" customWidth="1"/>
    <col min="1580" max="1580" width="3.28515625" style="89" bestFit="1" customWidth="1"/>
    <col min="1581" max="1581" width="0" style="89" hidden="1" customWidth="1"/>
    <col min="1582" max="1582" width="3.28515625" style="89" bestFit="1" customWidth="1"/>
    <col min="1583" max="1584" width="4.28515625" style="89" customWidth="1"/>
    <col min="1585" max="1585" width="19.85546875" style="89" customWidth="1"/>
    <col min="1586" max="1586" width="18.28515625" style="89" customWidth="1"/>
    <col min="1587" max="1587" width="5" style="89" customWidth="1"/>
    <col min="1588" max="1589" width="11.85546875" style="89" customWidth="1"/>
    <col min="1590" max="1590" width="9.5703125" style="89" customWidth="1"/>
    <col min="1591" max="1591" width="5.28515625" style="89" customWidth="1"/>
    <col min="1592" max="1592" width="15.28515625" style="89" customWidth="1"/>
    <col min="1593" max="1792" width="11.42578125" style="89"/>
    <col min="1793" max="1793" width="1.140625" style="89" customWidth="1"/>
    <col min="1794" max="1796" width="5.7109375" style="89" customWidth="1"/>
    <col min="1797" max="1797" width="7.28515625" style="89" customWidth="1"/>
    <col min="1798" max="1800" width="3.7109375" style="89" customWidth="1"/>
    <col min="1801" max="1803" width="4.5703125" style="89" customWidth="1"/>
    <col min="1804" max="1805" width="3.28515625" style="89" bestFit="1" customWidth="1"/>
    <col min="1806" max="1809" width="0" style="89" hidden="1" customWidth="1"/>
    <col min="1810" max="1810" width="4.28515625" style="89" customWidth="1"/>
    <col min="1811" max="1813" width="8" style="89" customWidth="1"/>
    <col min="1814" max="1816" width="2.7109375" style="89" customWidth="1"/>
    <col min="1817" max="1817" width="2.85546875" style="89" customWidth="1"/>
    <col min="1818" max="1823" width="2.7109375" style="89" customWidth="1"/>
    <col min="1824" max="1833" width="0" style="89" hidden="1" customWidth="1"/>
    <col min="1834" max="1834" width="4.28515625" style="89" customWidth="1"/>
    <col min="1835" max="1835" width="0" style="89" hidden="1" customWidth="1"/>
    <col min="1836" max="1836" width="3.28515625" style="89" bestFit="1" customWidth="1"/>
    <col min="1837" max="1837" width="0" style="89" hidden="1" customWidth="1"/>
    <col min="1838" max="1838" width="3.28515625" style="89" bestFit="1" customWidth="1"/>
    <col min="1839" max="1840" width="4.28515625" style="89" customWidth="1"/>
    <col min="1841" max="1841" width="19.85546875" style="89" customWidth="1"/>
    <col min="1842" max="1842" width="18.28515625" style="89" customWidth="1"/>
    <col min="1843" max="1843" width="5" style="89" customWidth="1"/>
    <col min="1844" max="1845" width="11.85546875" style="89" customWidth="1"/>
    <col min="1846" max="1846" width="9.5703125" style="89" customWidth="1"/>
    <col min="1847" max="1847" width="5.28515625" style="89" customWidth="1"/>
    <col min="1848" max="1848" width="15.28515625" style="89" customWidth="1"/>
    <col min="1849" max="2048" width="11.42578125" style="89"/>
    <col min="2049" max="2049" width="1.140625" style="89" customWidth="1"/>
    <col min="2050" max="2052" width="5.7109375" style="89" customWidth="1"/>
    <col min="2053" max="2053" width="7.28515625" style="89" customWidth="1"/>
    <col min="2054" max="2056" width="3.7109375" style="89" customWidth="1"/>
    <col min="2057" max="2059" width="4.5703125" style="89" customWidth="1"/>
    <col min="2060" max="2061" width="3.28515625" style="89" bestFit="1" customWidth="1"/>
    <col min="2062" max="2065" width="0" style="89" hidden="1" customWidth="1"/>
    <col min="2066" max="2066" width="4.28515625" style="89" customWidth="1"/>
    <col min="2067" max="2069" width="8" style="89" customWidth="1"/>
    <col min="2070" max="2072" width="2.7109375" style="89" customWidth="1"/>
    <col min="2073" max="2073" width="2.85546875" style="89" customWidth="1"/>
    <col min="2074" max="2079" width="2.7109375" style="89" customWidth="1"/>
    <col min="2080" max="2089" width="0" style="89" hidden="1" customWidth="1"/>
    <col min="2090" max="2090" width="4.28515625" style="89" customWidth="1"/>
    <col min="2091" max="2091" width="0" style="89" hidden="1" customWidth="1"/>
    <col min="2092" max="2092" width="3.28515625" style="89" bestFit="1" customWidth="1"/>
    <col min="2093" max="2093" width="0" style="89" hidden="1" customWidth="1"/>
    <col min="2094" max="2094" width="3.28515625" style="89" bestFit="1" customWidth="1"/>
    <col min="2095" max="2096" width="4.28515625" style="89" customWidth="1"/>
    <col min="2097" max="2097" width="19.85546875" style="89" customWidth="1"/>
    <col min="2098" max="2098" width="18.28515625" style="89" customWidth="1"/>
    <col min="2099" max="2099" width="5" style="89" customWidth="1"/>
    <col min="2100" max="2101" width="11.85546875" style="89" customWidth="1"/>
    <col min="2102" max="2102" width="9.5703125" style="89" customWidth="1"/>
    <col min="2103" max="2103" width="5.28515625" style="89" customWidth="1"/>
    <col min="2104" max="2104" width="15.28515625" style="89" customWidth="1"/>
    <col min="2105" max="2304" width="11.42578125" style="89"/>
    <col min="2305" max="2305" width="1.140625" style="89" customWidth="1"/>
    <col min="2306" max="2308" width="5.7109375" style="89" customWidth="1"/>
    <col min="2309" max="2309" width="7.28515625" style="89" customWidth="1"/>
    <col min="2310" max="2312" width="3.7109375" style="89" customWidth="1"/>
    <col min="2313" max="2315" width="4.5703125" style="89" customWidth="1"/>
    <col min="2316" max="2317" width="3.28515625" style="89" bestFit="1" customWidth="1"/>
    <col min="2318" max="2321" width="0" style="89" hidden="1" customWidth="1"/>
    <col min="2322" max="2322" width="4.28515625" style="89" customWidth="1"/>
    <col min="2323" max="2325" width="8" style="89" customWidth="1"/>
    <col min="2326" max="2328" width="2.7109375" style="89" customWidth="1"/>
    <col min="2329" max="2329" width="2.85546875" style="89" customWidth="1"/>
    <col min="2330" max="2335" width="2.7109375" style="89" customWidth="1"/>
    <col min="2336" max="2345" width="0" style="89" hidden="1" customWidth="1"/>
    <col min="2346" max="2346" width="4.28515625" style="89" customWidth="1"/>
    <col min="2347" max="2347" width="0" style="89" hidden="1" customWidth="1"/>
    <col min="2348" max="2348" width="3.28515625" style="89" bestFit="1" customWidth="1"/>
    <col min="2349" max="2349" width="0" style="89" hidden="1" customWidth="1"/>
    <col min="2350" max="2350" width="3.28515625" style="89" bestFit="1" customWidth="1"/>
    <col min="2351" max="2352" width="4.28515625" style="89" customWidth="1"/>
    <col min="2353" max="2353" width="19.85546875" style="89" customWidth="1"/>
    <col min="2354" max="2354" width="18.28515625" style="89" customWidth="1"/>
    <col min="2355" max="2355" width="5" style="89" customWidth="1"/>
    <col min="2356" max="2357" width="11.85546875" style="89" customWidth="1"/>
    <col min="2358" max="2358" width="9.5703125" style="89" customWidth="1"/>
    <col min="2359" max="2359" width="5.28515625" style="89" customWidth="1"/>
    <col min="2360" max="2360" width="15.28515625" style="89" customWidth="1"/>
    <col min="2361" max="2560" width="11.42578125" style="89"/>
    <col min="2561" max="2561" width="1.140625" style="89" customWidth="1"/>
    <col min="2562" max="2564" width="5.7109375" style="89" customWidth="1"/>
    <col min="2565" max="2565" width="7.28515625" style="89" customWidth="1"/>
    <col min="2566" max="2568" width="3.7109375" style="89" customWidth="1"/>
    <col min="2569" max="2571" width="4.5703125" style="89" customWidth="1"/>
    <col min="2572" max="2573" width="3.28515625" style="89" bestFit="1" customWidth="1"/>
    <col min="2574" max="2577" width="0" style="89" hidden="1" customWidth="1"/>
    <col min="2578" max="2578" width="4.28515625" style="89" customWidth="1"/>
    <col min="2579" max="2581" width="8" style="89" customWidth="1"/>
    <col min="2582" max="2584" width="2.7109375" style="89" customWidth="1"/>
    <col min="2585" max="2585" width="2.85546875" style="89" customWidth="1"/>
    <col min="2586" max="2591" width="2.7109375" style="89" customWidth="1"/>
    <col min="2592" max="2601" width="0" style="89" hidden="1" customWidth="1"/>
    <col min="2602" max="2602" width="4.28515625" style="89" customWidth="1"/>
    <col min="2603" max="2603" width="0" style="89" hidden="1" customWidth="1"/>
    <col min="2604" max="2604" width="3.28515625" style="89" bestFit="1" customWidth="1"/>
    <col min="2605" max="2605" width="0" style="89" hidden="1" customWidth="1"/>
    <col min="2606" max="2606" width="3.28515625" style="89" bestFit="1" customWidth="1"/>
    <col min="2607" max="2608" width="4.28515625" style="89" customWidth="1"/>
    <col min="2609" max="2609" width="19.85546875" style="89" customWidth="1"/>
    <col min="2610" max="2610" width="18.28515625" style="89" customWidth="1"/>
    <col min="2611" max="2611" width="5" style="89" customWidth="1"/>
    <col min="2612" max="2613" width="11.85546875" style="89" customWidth="1"/>
    <col min="2614" max="2614" width="9.5703125" style="89" customWidth="1"/>
    <col min="2615" max="2615" width="5.28515625" style="89" customWidth="1"/>
    <col min="2616" max="2616" width="15.28515625" style="89" customWidth="1"/>
    <col min="2617" max="2816" width="11.42578125" style="89"/>
    <col min="2817" max="2817" width="1.140625" style="89" customWidth="1"/>
    <col min="2818" max="2820" width="5.7109375" style="89" customWidth="1"/>
    <col min="2821" max="2821" width="7.28515625" style="89" customWidth="1"/>
    <col min="2822" max="2824" width="3.7109375" style="89" customWidth="1"/>
    <col min="2825" max="2827" width="4.5703125" style="89" customWidth="1"/>
    <col min="2828" max="2829" width="3.28515625" style="89" bestFit="1" customWidth="1"/>
    <col min="2830" max="2833" width="0" style="89" hidden="1" customWidth="1"/>
    <col min="2834" max="2834" width="4.28515625" style="89" customWidth="1"/>
    <col min="2835" max="2837" width="8" style="89" customWidth="1"/>
    <col min="2838" max="2840" width="2.7109375" style="89" customWidth="1"/>
    <col min="2841" max="2841" width="2.85546875" style="89" customWidth="1"/>
    <col min="2842" max="2847" width="2.7109375" style="89" customWidth="1"/>
    <col min="2848" max="2857" width="0" style="89" hidden="1" customWidth="1"/>
    <col min="2858" max="2858" width="4.28515625" style="89" customWidth="1"/>
    <col min="2859" max="2859" width="0" style="89" hidden="1" customWidth="1"/>
    <col min="2860" max="2860" width="3.28515625" style="89" bestFit="1" customWidth="1"/>
    <col min="2861" max="2861" width="0" style="89" hidden="1" customWidth="1"/>
    <col min="2862" max="2862" width="3.28515625" style="89" bestFit="1" customWidth="1"/>
    <col min="2863" max="2864" width="4.28515625" style="89" customWidth="1"/>
    <col min="2865" max="2865" width="19.85546875" style="89" customWidth="1"/>
    <col min="2866" max="2866" width="18.28515625" style="89" customWidth="1"/>
    <col min="2867" max="2867" width="5" style="89" customWidth="1"/>
    <col min="2868" max="2869" width="11.85546875" style="89" customWidth="1"/>
    <col min="2870" max="2870" width="9.5703125" style="89" customWidth="1"/>
    <col min="2871" max="2871" width="5.28515625" style="89" customWidth="1"/>
    <col min="2872" max="2872" width="15.28515625" style="89" customWidth="1"/>
    <col min="2873" max="3072" width="11.42578125" style="89"/>
    <col min="3073" max="3073" width="1.140625" style="89" customWidth="1"/>
    <col min="3074" max="3076" width="5.7109375" style="89" customWidth="1"/>
    <col min="3077" max="3077" width="7.28515625" style="89" customWidth="1"/>
    <col min="3078" max="3080" width="3.7109375" style="89" customWidth="1"/>
    <col min="3081" max="3083" width="4.5703125" style="89" customWidth="1"/>
    <col min="3084" max="3085" width="3.28515625" style="89" bestFit="1" customWidth="1"/>
    <col min="3086" max="3089" width="0" style="89" hidden="1" customWidth="1"/>
    <col min="3090" max="3090" width="4.28515625" style="89" customWidth="1"/>
    <col min="3091" max="3093" width="8" style="89" customWidth="1"/>
    <col min="3094" max="3096" width="2.7109375" style="89" customWidth="1"/>
    <col min="3097" max="3097" width="2.85546875" style="89" customWidth="1"/>
    <col min="3098" max="3103" width="2.7109375" style="89" customWidth="1"/>
    <col min="3104" max="3113" width="0" style="89" hidden="1" customWidth="1"/>
    <col min="3114" max="3114" width="4.28515625" style="89" customWidth="1"/>
    <col min="3115" max="3115" width="0" style="89" hidden="1" customWidth="1"/>
    <col min="3116" max="3116" width="3.28515625" style="89" bestFit="1" customWidth="1"/>
    <col min="3117" max="3117" width="0" style="89" hidden="1" customWidth="1"/>
    <col min="3118" max="3118" width="3.28515625" style="89" bestFit="1" customWidth="1"/>
    <col min="3119" max="3120" width="4.28515625" style="89" customWidth="1"/>
    <col min="3121" max="3121" width="19.85546875" style="89" customWidth="1"/>
    <col min="3122" max="3122" width="18.28515625" style="89" customWidth="1"/>
    <col min="3123" max="3123" width="5" style="89" customWidth="1"/>
    <col min="3124" max="3125" width="11.85546875" style="89" customWidth="1"/>
    <col min="3126" max="3126" width="9.5703125" style="89" customWidth="1"/>
    <col min="3127" max="3127" width="5.28515625" style="89" customWidth="1"/>
    <col min="3128" max="3128" width="15.28515625" style="89" customWidth="1"/>
    <col min="3129" max="3328" width="11.42578125" style="89"/>
    <col min="3329" max="3329" width="1.140625" style="89" customWidth="1"/>
    <col min="3330" max="3332" width="5.7109375" style="89" customWidth="1"/>
    <col min="3333" max="3333" width="7.28515625" style="89" customWidth="1"/>
    <col min="3334" max="3336" width="3.7109375" style="89" customWidth="1"/>
    <col min="3337" max="3339" width="4.5703125" style="89" customWidth="1"/>
    <col min="3340" max="3341" width="3.28515625" style="89" bestFit="1" customWidth="1"/>
    <col min="3342" max="3345" width="0" style="89" hidden="1" customWidth="1"/>
    <col min="3346" max="3346" width="4.28515625" style="89" customWidth="1"/>
    <col min="3347" max="3349" width="8" style="89" customWidth="1"/>
    <col min="3350" max="3352" width="2.7109375" style="89" customWidth="1"/>
    <col min="3353" max="3353" width="2.85546875" style="89" customWidth="1"/>
    <col min="3354" max="3359" width="2.7109375" style="89" customWidth="1"/>
    <col min="3360" max="3369" width="0" style="89" hidden="1" customWidth="1"/>
    <col min="3370" max="3370" width="4.28515625" style="89" customWidth="1"/>
    <col min="3371" max="3371" width="0" style="89" hidden="1" customWidth="1"/>
    <col min="3372" max="3372" width="3.28515625" style="89" bestFit="1" customWidth="1"/>
    <col min="3373" max="3373" width="0" style="89" hidden="1" customWidth="1"/>
    <col min="3374" max="3374" width="3.28515625" style="89" bestFit="1" customWidth="1"/>
    <col min="3375" max="3376" width="4.28515625" style="89" customWidth="1"/>
    <col min="3377" max="3377" width="19.85546875" style="89" customWidth="1"/>
    <col min="3378" max="3378" width="18.28515625" style="89" customWidth="1"/>
    <col min="3379" max="3379" width="5" style="89" customWidth="1"/>
    <col min="3380" max="3381" width="11.85546875" style="89" customWidth="1"/>
    <col min="3382" max="3382" width="9.5703125" style="89" customWidth="1"/>
    <col min="3383" max="3383" width="5.28515625" style="89" customWidth="1"/>
    <col min="3384" max="3384" width="15.28515625" style="89" customWidth="1"/>
    <col min="3385" max="3584" width="11.42578125" style="89"/>
    <col min="3585" max="3585" width="1.140625" style="89" customWidth="1"/>
    <col min="3586" max="3588" width="5.7109375" style="89" customWidth="1"/>
    <col min="3589" max="3589" width="7.28515625" style="89" customWidth="1"/>
    <col min="3590" max="3592" width="3.7109375" style="89" customWidth="1"/>
    <col min="3593" max="3595" width="4.5703125" style="89" customWidth="1"/>
    <col min="3596" max="3597" width="3.28515625" style="89" bestFit="1" customWidth="1"/>
    <col min="3598" max="3601" width="0" style="89" hidden="1" customWidth="1"/>
    <col min="3602" max="3602" width="4.28515625" style="89" customWidth="1"/>
    <col min="3603" max="3605" width="8" style="89" customWidth="1"/>
    <col min="3606" max="3608" width="2.7109375" style="89" customWidth="1"/>
    <col min="3609" max="3609" width="2.85546875" style="89" customWidth="1"/>
    <col min="3610" max="3615" width="2.7109375" style="89" customWidth="1"/>
    <col min="3616" max="3625" width="0" style="89" hidden="1" customWidth="1"/>
    <col min="3626" max="3626" width="4.28515625" style="89" customWidth="1"/>
    <col min="3627" max="3627" width="0" style="89" hidden="1" customWidth="1"/>
    <col min="3628" max="3628" width="3.28515625" style="89" bestFit="1" customWidth="1"/>
    <col min="3629" max="3629" width="0" style="89" hidden="1" customWidth="1"/>
    <col min="3630" max="3630" width="3.28515625" style="89" bestFit="1" customWidth="1"/>
    <col min="3631" max="3632" width="4.28515625" style="89" customWidth="1"/>
    <col min="3633" max="3633" width="19.85546875" style="89" customWidth="1"/>
    <col min="3634" max="3634" width="18.28515625" style="89" customWidth="1"/>
    <col min="3635" max="3635" width="5" style="89" customWidth="1"/>
    <col min="3636" max="3637" width="11.85546875" style="89" customWidth="1"/>
    <col min="3638" max="3638" width="9.5703125" style="89" customWidth="1"/>
    <col min="3639" max="3639" width="5.28515625" style="89" customWidth="1"/>
    <col min="3640" max="3640" width="15.28515625" style="89" customWidth="1"/>
    <col min="3641" max="3840" width="11.42578125" style="89"/>
    <col min="3841" max="3841" width="1.140625" style="89" customWidth="1"/>
    <col min="3842" max="3844" width="5.7109375" style="89" customWidth="1"/>
    <col min="3845" max="3845" width="7.28515625" style="89" customWidth="1"/>
    <col min="3846" max="3848" width="3.7109375" style="89" customWidth="1"/>
    <col min="3849" max="3851" width="4.5703125" style="89" customWidth="1"/>
    <col min="3852" max="3853" width="3.28515625" style="89" bestFit="1" customWidth="1"/>
    <col min="3854" max="3857" width="0" style="89" hidden="1" customWidth="1"/>
    <col min="3858" max="3858" width="4.28515625" style="89" customWidth="1"/>
    <col min="3859" max="3861" width="8" style="89" customWidth="1"/>
    <col min="3862" max="3864" width="2.7109375" style="89" customWidth="1"/>
    <col min="3865" max="3865" width="2.85546875" style="89" customWidth="1"/>
    <col min="3866" max="3871" width="2.7109375" style="89" customWidth="1"/>
    <col min="3872" max="3881" width="0" style="89" hidden="1" customWidth="1"/>
    <col min="3882" max="3882" width="4.28515625" style="89" customWidth="1"/>
    <col min="3883" max="3883" width="0" style="89" hidden="1" customWidth="1"/>
    <col min="3884" max="3884" width="3.28515625" style="89" bestFit="1" customWidth="1"/>
    <col min="3885" max="3885" width="0" style="89" hidden="1" customWidth="1"/>
    <col min="3886" max="3886" width="3.28515625" style="89" bestFit="1" customWidth="1"/>
    <col min="3887" max="3888" width="4.28515625" style="89" customWidth="1"/>
    <col min="3889" max="3889" width="19.85546875" style="89" customWidth="1"/>
    <col min="3890" max="3890" width="18.28515625" style="89" customWidth="1"/>
    <col min="3891" max="3891" width="5" style="89" customWidth="1"/>
    <col min="3892" max="3893" width="11.85546875" style="89" customWidth="1"/>
    <col min="3894" max="3894" width="9.5703125" style="89" customWidth="1"/>
    <col min="3895" max="3895" width="5.28515625" style="89" customWidth="1"/>
    <col min="3896" max="3896" width="15.28515625" style="89" customWidth="1"/>
    <col min="3897" max="4096" width="11.42578125" style="89"/>
    <col min="4097" max="4097" width="1.140625" style="89" customWidth="1"/>
    <col min="4098" max="4100" width="5.7109375" style="89" customWidth="1"/>
    <col min="4101" max="4101" width="7.28515625" style="89" customWidth="1"/>
    <col min="4102" max="4104" width="3.7109375" style="89" customWidth="1"/>
    <col min="4105" max="4107" width="4.5703125" style="89" customWidth="1"/>
    <col min="4108" max="4109" width="3.28515625" style="89" bestFit="1" customWidth="1"/>
    <col min="4110" max="4113" width="0" style="89" hidden="1" customWidth="1"/>
    <col min="4114" max="4114" width="4.28515625" style="89" customWidth="1"/>
    <col min="4115" max="4117" width="8" style="89" customWidth="1"/>
    <col min="4118" max="4120" width="2.7109375" style="89" customWidth="1"/>
    <col min="4121" max="4121" width="2.85546875" style="89" customWidth="1"/>
    <col min="4122" max="4127" width="2.7109375" style="89" customWidth="1"/>
    <col min="4128" max="4137" width="0" style="89" hidden="1" customWidth="1"/>
    <col min="4138" max="4138" width="4.28515625" style="89" customWidth="1"/>
    <col min="4139" max="4139" width="0" style="89" hidden="1" customWidth="1"/>
    <col min="4140" max="4140" width="3.28515625" style="89" bestFit="1" customWidth="1"/>
    <col min="4141" max="4141" width="0" style="89" hidden="1" customWidth="1"/>
    <col min="4142" max="4142" width="3.28515625" style="89" bestFit="1" customWidth="1"/>
    <col min="4143" max="4144" width="4.28515625" style="89" customWidth="1"/>
    <col min="4145" max="4145" width="19.85546875" style="89" customWidth="1"/>
    <col min="4146" max="4146" width="18.28515625" style="89" customWidth="1"/>
    <col min="4147" max="4147" width="5" style="89" customWidth="1"/>
    <col min="4148" max="4149" width="11.85546875" style="89" customWidth="1"/>
    <col min="4150" max="4150" width="9.5703125" style="89" customWidth="1"/>
    <col min="4151" max="4151" width="5.28515625" style="89" customWidth="1"/>
    <col min="4152" max="4152" width="15.28515625" style="89" customWidth="1"/>
    <col min="4153" max="4352" width="11.42578125" style="89"/>
    <col min="4353" max="4353" width="1.140625" style="89" customWidth="1"/>
    <col min="4354" max="4356" width="5.7109375" style="89" customWidth="1"/>
    <col min="4357" max="4357" width="7.28515625" style="89" customWidth="1"/>
    <col min="4358" max="4360" width="3.7109375" style="89" customWidth="1"/>
    <col min="4361" max="4363" width="4.5703125" style="89" customWidth="1"/>
    <col min="4364" max="4365" width="3.28515625" style="89" bestFit="1" customWidth="1"/>
    <col min="4366" max="4369" width="0" style="89" hidden="1" customWidth="1"/>
    <col min="4370" max="4370" width="4.28515625" style="89" customWidth="1"/>
    <col min="4371" max="4373" width="8" style="89" customWidth="1"/>
    <col min="4374" max="4376" width="2.7109375" style="89" customWidth="1"/>
    <col min="4377" max="4377" width="2.85546875" style="89" customWidth="1"/>
    <col min="4378" max="4383" width="2.7109375" style="89" customWidth="1"/>
    <col min="4384" max="4393" width="0" style="89" hidden="1" customWidth="1"/>
    <col min="4394" max="4394" width="4.28515625" style="89" customWidth="1"/>
    <col min="4395" max="4395" width="0" style="89" hidden="1" customWidth="1"/>
    <col min="4396" max="4396" width="3.28515625" style="89" bestFit="1" customWidth="1"/>
    <col min="4397" max="4397" width="0" style="89" hidden="1" customWidth="1"/>
    <col min="4398" max="4398" width="3.28515625" style="89" bestFit="1" customWidth="1"/>
    <col min="4399" max="4400" width="4.28515625" style="89" customWidth="1"/>
    <col min="4401" max="4401" width="19.85546875" style="89" customWidth="1"/>
    <col min="4402" max="4402" width="18.28515625" style="89" customWidth="1"/>
    <col min="4403" max="4403" width="5" style="89" customWidth="1"/>
    <col min="4404" max="4405" width="11.85546875" style="89" customWidth="1"/>
    <col min="4406" max="4406" width="9.5703125" style="89" customWidth="1"/>
    <col min="4407" max="4407" width="5.28515625" style="89" customWidth="1"/>
    <col min="4408" max="4408" width="15.28515625" style="89" customWidth="1"/>
    <col min="4409" max="4608" width="11.42578125" style="89"/>
    <col min="4609" max="4609" width="1.140625" style="89" customWidth="1"/>
    <col min="4610" max="4612" width="5.7109375" style="89" customWidth="1"/>
    <col min="4613" max="4613" width="7.28515625" style="89" customWidth="1"/>
    <col min="4614" max="4616" width="3.7109375" style="89" customWidth="1"/>
    <col min="4617" max="4619" width="4.5703125" style="89" customWidth="1"/>
    <col min="4620" max="4621" width="3.28515625" style="89" bestFit="1" customWidth="1"/>
    <col min="4622" max="4625" width="0" style="89" hidden="1" customWidth="1"/>
    <col min="4626" max="4626" width="4.28515625" style="89" customWidth="1"/>
    <col min="4627" max="4629" width="8" style="89" customWidth="1"/>
    <col min="4630" max="4632" width="2.7109375" style="89" customWidth="1"/>
    <col min="4633" max="4633" width="2.85546875" style="89" customWidth="1"/>
    <col min="4634" max="4639" width="2.7109375" style="89" customWidth="1"/>
    <col min="4640" max="4649" width="0" style="89" hidden="1" customWidth="1"/>
    <col min="4650" max="4650" width="4.28515625" style="89" customWidth="1"/>
    <col min="4651" max="4651" width="0" style="89" hidden="1" customWidth="1"/>
    <col min="4652" max="4652" width="3.28515625" style="89" bestFit="1" customWidth="1"/>
    <col min="4653" max="4653" width="0" style="89" hidden="1" customWidth="1"/>
    <col min="4654" max="4654" width="3.28515625" style="89" bestFit="1" customWidth="1"/>
    <col min="4655" max="4656" width="4.28515625" style="89" customWidth="1"/>
    <col min="4657" max="4657" width="19.85546875" style="89" customWidth="1"/>
    <col min="4658" max="4658" width="18.28515625" style="89" customWidth="1"/>
    <col min="4659" max="4659" width="5" style="89" customWidth="1"/>
    <col min="4660" max="4661" width="11.85546875" style="89" customWidth="1"/>
    <col min="4662" max="4662" width="9.5703125" style="89" customWidth="1"/>
    <col min="4663" max="4663" width="5.28515625" style="89" customWidth="1"/>
    <col min="4664" max="4664" width="15.28515625" style="89" customWidth="1"/>
    <col min="4665" max="4864" width="11.42578125" style="89"/>
    <col min="4865" max="4865" width="1.140625" style="89" customWidth="1"/>
    <col min="4866" max="4868" width="5.7109375" style="89" customWidth="1"/>
    <col min="4869" max="4869" width="7.28515625" style="89" customWidth="1"/>
    <col min="4870" max="4872" width="3.7109375" style="89" customWidth="1"/>
    <col min="4873" max="4875" width="4.5703125" style="89" customWidth="1"/>
    <col min="4876" max="4877" width="3.28515625" style="89" bestFit="1" customWidth="1"/>
    <col min="4878" max="4881" width="0" style="89" hidden="1" customWidth="1"/>
    <col min="4882" max="4882" width="4.28515625" style="89" customWidth="1"/>
    <col min="4883" max="4885" width="8" style="89" customWidth="1"/>
    <col min="4886" max="4888" width="2.7109375" style="89" customWidth="1"/>
    <col min="4889" max="4889" width="2.85546875" style="89" customWidth="1"/>
    <col min="4890" max="4895" width="2.7109375" style="89" customWidth="1"/>
    <col min="4896" max="4905" width="0" style="89" hidden="1" customWidth="1"/>
    <col min="4906" max="4906" width="4.28515625" style="89" customWidth="1"/>
    <col min="4907" max="4907" width="0" style="89" hidden="1" customWidth="1"/>
    <col min="4908" max="4908" width="3.28515625" style="89" bestFit="1" customWidth="1"/>
    <col min="4909" max="4909" width="0" style="89" hidden="1" customWidth="1"/>
    <col min="4910" max="4910" width="3.28515625" style="89" bestFit="1" customWidth="1"/>
    <col min="4911" max="4912" width="4.28515625" style="89" customWidth="1"/>
    <col min="4913" max="4913" width="19.85546875" style="89" customWidth="1"/>
    <col min="4914" max="4914" width="18.28515625" style="89" customWidth="1"/>
    <col min="4915" max="4915" width="5" style="89" customWidth="1"/>
    <col min="4916" max="4917" width="11.85546875" style="89" customWidth="1"/>
    <col min="4918" max="4918" width="9.5703125" style="89" customWidth="1"/>
    <col min="4919" max="4919" width="5.28515625" style="89" customWidth="1"/>
    <col min="4920" max="4920" width="15.28515625" style="89" customWidth="1"/>
    <col min="4921" max="5120" width="11.42578125" style="89"/>
    <col min="5121" max="5121" width="1.140625" style="89" customWidth="1"/>
    <col min="5122" max="5124" width="5.7109375" style="89" customWidth="1"/>
    <col min="5125" max="5125" width="7.28515625" style="89" customWidth="1"/>
    <col min="5126" max="5128" width="3.7109375" style="89" customWidth="1"/>
    <col min="5129" max="5131" width="4.5703125" style="89" customWidth="1"/>
    <col min="5132" max="5133" width="3.28515625" style="89" bestFit="1" customWidth="1"/>
    <col min="5134" max="5137" width="0" style="89" hidden="1" customWidth="1"/>
    <col min="5138" max="5138" width="4.28515625" style="89" customWidth="1"/>
    <col min="5139" max="5141" width="8" style="89" customWidth="1"/>
    <col min="5142" max="5144" width="2.7109375" style="89" customWidth="1"/>
    <col min="5145" max="5145" width="2.85546875" style="89" customWidth="1"/>
    <col min="5146" max="5151" width="2.7109375" style="89" customWidth="1"/>
    <col min="5152" max="5161" width="0" style="89" hidden="1" customWidth="1"/>
    <col min="5162" max="5162" width="4.28515625" style="89" customWidth="1"/>
    <col min="5163" max="5163" width="0" style="89" hidden="1" customWidth="1"/>
    <col min="5164" max="5164" width="3.28515625" style="89" bestFit="1" customWidth="1"/>
    <col min="5165" max="5165" width="0" style="89" hidden="1" customWidth="1"/>
    <col min="5166" max="5166" width="3.28515625" style="89" bestFit="1" customWidth="1"/>
    <col min="5167" max="5168" width="4.28515625" style="89" customWidth="1"/>
    <col min="5169" max="5169" width="19.85546875" style="89" customWidth="1"/>
    <col min="5170" max="5170" width="18.28515625" style="89" customWidth="1"/>
    <col min="5171" max="5171" width="5" style="89" customWidth="1"/>
    <col min="5172" max="5173" width="11.85546875" style="89" customWidth="1"/>
    <col min="5174" max="5174" width="9.5703125" style="89" customWidth="1"/>
    <col min="5175" max="5175" width="5.28515625" style="89" customWidth="1"/>
    <col min="5176" max="5176" width="15.28515625" style="89" customWidth="1"/>
    <col min="5177" max="5376" width="11.42578125" style="89"/>
    <col min="5377" max="5377" width="1.140625" style="89" customWidth="1"/>
    <col min="5378" max="5380" width="5.7109375" style="89" customWidth="1"/>
    <col min="5381" max="5381" width="7.28515625" style="89" customWidth="1"/>
    <col min="5382" max="5384" width="3.7109375" style="89" customWidth="1"/>
    <col min="5385" max="5387" width="4.5703125" style="89" customWidth="1"/>
    <col min="5388" max="5389" width="3.28515625" style="89" bestFit="1" customWidth="1"/>
    <col min="5390" max="5393" width="0" style="89" hidden="1" customWidth="1"/>
    <col min="5394" max="5394" width="4.28515625" style="89" customWidth="1"/>
    <col min="5395" max="5397" width="8" style="89" customWidth="1"/>
    <col min="5398" max="5400" width="2.7109375" style="89" customWidth="1"/>
    <col min="5401" max="5401" width="2.85546875" style="89" customWidth="1"/>
    <col min="5402" max="5407" width="2.7109375" style="89" customWidth="1"/>
    <col min="5408" max="5417" width="0" style="89" hidden="1" customWidth="1"/>
    <col min="5418" max="5418" width="4.28515625" style="89" customWidth="1"/>
    <col min="5419" max="5419" width="0" style="89" hidden="1" customWidth="1"/>
    <col min="5420" max="5420" width="3.28515625" style="89" bestFit="1" customWidth="1"/>
    <col min="5421" max="5421" width="0" style="89" hidden="1" customWidth="1"/>
    <col min="5422" max="5422" width="3.28515625" style="89" bestFit="1" customWidth="1"/>
    <col min="5423" max="5424" width="4.28515625" style="89" customWidth="1"/>
    <col min="5425" max="5425" width="19.85546875" style="89" customWidth="1"/>
    <col min="5426" max="5426" width="18.28515625" style="89" customWidth="1"/>
    <col min="5427" max="5427" width="5" style="89" customWidth="1"/>
    <col min="5428" max="5429" width="11.85546875" style="89" customWidth="1"/>
    <col min="5430" max="5430" width="9.5703125" style="89" customWidth="1"/>
    <col min="5431" max="5431" width="5.28515625" style="89" customWidth="1"/>
    <col min="5432" max="5432" width="15.28515625" style="89" customWidth="1"/>
    <col min="5433" max="5632" width="11.42578125" style="89"/>
    <col min="5633" max="5633" width="1.140625" style="89" customWidth="1"/>
    <col min="5634" max="5636" width="5.7109375" style="89" customWidth="1"/>
    <col min="5637" max="5637" width="7.28515625" style="89" customWidth="1"/>
    <col min="5638" max="5640" width="3.7109375" style="89" customWidth="1"/>
    <col min="5641" max="5643" width="4.5703125" style="89" customWidth="1"/>
    <col min="5644" max="5645" width="3.28515625" style="89" bestFit="1" customWidth="1"/>
    <col min="5646" max="5649" width="0" style="89" hidden="1" customWidth="1"/>
    <col min="5650" max="5650" width="4.28515625" style="89" customWidth="1"/>
    <col min="5651" max="5653" width="8" style="89" customWidth="1"/>
    <col min="5654" max="5656" width="2.7109375" style="89" customWidth="1"/>
    <col min="5657" max="5657" width="2.85546875" style="89" customWidth="1"/>
    <col min="5658" max="5663" width="2.7109375" style="89" customWidth="1"/>
    <col min="5664" max="5673" width="0" style="89" hidden="1" customWidth="1"/>
    <col min="5674" max="5674" width="4.28515625" style="89" customWidth="1"/>
    <col min="5675" max="5675" width="0" style="89" hidden="1" customWidth="1"/>
    <col min="5676" max="5676" width="3.28515625" style="89" bestFit="1" customWidth="1"/>
    <col min="5677" max="5677" width="0" style="89" hidden="1" customWidth="1"/>
    <col min="5678" max="5678" width="3.28515625" style="89" bestFit="1" customWidth="1"/>
    <col min="5679" max="5680" width="4.28515625" style="89" customWidth="1"/>
    <col min="5681" max="5681" width="19.85546875" style="89" customWidth="1"/>
    <col min="5682" max="5682" width="18.28515625" style="89" customWidth="1"/>
    <col min="5683" max="5683" width="5" style="89" customWidth="1"/>
    <col min="5684" max="5685" width="11.85546875" style="89" customWidth="1"/>
    <col min="5686" max="5686" width="9.5703125" style="89" customWidth="1"/>
    <col min="5687" max="5687" width="5.28515625" style="89" customWidth="1"/>
    <col min="5688" max="5688" width="15.28515625" style="89" customWidth="1"/>
    <col min="5689" max="5888" width="11.42578125" style="89"/>
    <col min="5889" max="5889" width="1.140625" style="89" customWidth="1"/>
    <col min="5890" max="5892" width="5.7109375" style="89" customWidth="1"/>
    <col min="5893" max="5893" width="7.28515625" style="89" customWidth="1"/>
    <col min="5894" max="5896" width="3.7109375" style="89" customWidth="1"/>
    <col min="5897" max="5899" width="4.5703125" style="89" customWidth="1"/>
    <col min="5900" max="5901" width="3.28515625" style="89" bestFit="1" customWidth="1"/>
    <col min="5902" max="5905" width="0" style="89" hidden="1" customWidth="1"/>
    <col min="5906" max="5906" width="4.28515625" style="89" customWidth="1"/>
    <col min="5907" max="5909" width="8" style="89" customWidth="1"/>
    <col min="5910" max="5912" width="2.7109375" style="89" customWidth="1"/>
    <col min="5913" max="5913" width="2.85546875" style="89" customWidth="1"/>
    <col min="5914" max="5919" width="2.7109375" style="89" customWidth="1"/>
    <col min="5920" max="5929" width="0" style="89" hidden="1" customWidth="1"/>
    <col min="5930" max="5930" width="4.28515625" style="89" customWidth="1"/>
    <col min="5931" max="5931" width="0" style="89" hidden="1" customWidth="1"/>
    <col min="5932" max="5932" width="3.28515625" style="89" bestFit="1" customWidth="1"/>
    <col min="5933" max="5933" width="0" style="89" hidden="1" customWidth="1"/>
    <col min="5934" max="5934" width="3.28515625" style="89" bestFit="1" customWidth="1"/>
    <col min="5935" max="5936" width="4.28515625" style="89" customWidth="1"/>
    <col min="5937" max="5937" width="19.85546875" style="89" customWidth="1"/>
    <col min="5938" max="5938" width="18.28515625" style="89" customWidth="1"/>
    <col min="5939" max="5939" width="5" style="89" customWidth="1"/>
    <col min="5940" max="5941" width="11.85546875" style="89" customWidth="1"/>
    <col min="5942" max="5942" width="9.5703125" style="89" customWidth="1"/>
    <col min="5943" max="5943" width="5.28515625" style="89" customWidth="1"/>
    <col min="5944" max="5944" width="15.28515625" style="89" customWidth="1"/>
    <col min="5945" max="6144" width="11.42578125" style="89"/>
    <col min="6145" max="6145" width="1.140625" style="89" customWidth="1"/>
    <col min="6146" max="6148" width="5.7109375" style="89" customWidth="1"/>
    <col min="6149" max="6149" width="7.28515625" style="89" customWidth="1"/>
    <col min="6150" max="6152" width="3.7109375" style="89" customWidth="1"/>
    <col min="6153" max="6155" width="4.5703125" style="89" customWidth="1"/>
    <col min="6156" max="6157" width="3.28515625" style="89" bestFit="1" customWidth="1"/>
    <col min="6158" max="6161" width="0" style="89" hidden="1" customWidth="1"/>
    <col min="6162" max="6162" width="4.28515625" style="89" customWidth="1"/>
    <col min="6163" max="6165" width="8" style="89" customWidth="1"/>
    <col min="6166" max="6168" width="2.7109375" style="89" customWidth="1"/>
    <col min="6169" max="6169" width="2.85546875" style="89" customWidth="1"/>
    <col min="6170" max="6175" width="2.7109375" style="89" customWidth="1"/>
    <col min="6176" max="6185" width="0" style="89" hidden="1" customWidth="1"/>
    <col min="6186" max="6186" width="4.28515625" style="89" customWidth="1"/>
    <col min="6187" max="6187" width="0" style="89" hidden="1" customWidth="1"/>
    <col min="6188" max="6188" width="3.28515625" style="89" bestFit="1" customWidth="1"/>
    <col min="6189" max="6189" width="0" style="89" hidden="1" customWidth="1"/>
    <col min="6190" max="6190" width="3.28515625" style="89" bestFit="1" customWidth="1"/>
    <col min="6191" max="6192" width="4.28515625" style="89" customWidth="1"/>
    <col min="6193" max="6193" width="19.85546875" style="89" customWidth="1"/>
    <col min="6194" max="6194" width="18.28515625" style="89" customWidth="1"/>
    <col min="6195" max="6195" width="5" style="89" customWidth="1"/>
    <col min="6196" max="6197" width="11.85546875" style="89" customWidth="1"/>
    <col min="6198" max="6198" width="9.5703125" style="89" customWidth="1"/>
    <col min="6199" max="6199" width="5.28515625" style="89" customWidth="1"/>
    <col min="6200" max="6200" width="15.28515625" style="89" customWidth="1"/>
    <col min="6201" max="6400" width="11.42578125" style="89"/>
    <col min="6401" max="6401" width="1.140625" style="89" customWidth="1"/>
    <col min="6402" max="6404" width="5.7109375" style="89" customWidth="1"/>
    <col min="6405" max="6405" width="7.28515625" style="89" customWidth="1"/>
    <col min="6406" max="6408" width="3.7109375" style="89" customWidth="1"/>
    <col min="6409" max="6411" width="4.5703125" style="89" customWidth="1"/>
    <col min="6412" max="6413" width="3.28515625" style="89" bestFit="1" customWidth="1"/>
    <col min="6414" max="6417" width="0" style="89" hidden="1" customWidth="1"/>
    <col min="6418" max="6418" width="4.28515625" style="89" customWidth="1"/>
    <col min="6419" max="6421" width="8" style="89" customWidth="1"/>
    <col min="6422" max="6424" width="2.7109375" style="89" customWidth="1"/>
    <col min="6425" max="6425" width="2.85546875" style="89" customWidth="1"/>
    <col min="6426" max="6431" width="2.7109375" style="89" customWidth="1"/>
    <col min="6432" max="6441" width="0" style="89" hidden="1" customWidth="1"/>
    <col min="6442" max="6442" width="4.28515625" style="89" customWidth="1"/>
    <col min="6443" max="6443" width="0" style="89" hidden="1" customWidth="1"/>
    <col min="6444" max="6444" width="3.28515625" style="89" bestFit="1" customWidth="1"/>
    <col min="6445" max="6445" width="0" style="89" hidden="1" customWidth="1"/>
    <col min="6446" max="6446" width="3.28515625" style="89" bestFit="1" customWidth="1"/>
    <col min="6447" max="6448" width="4.28515625" style="89" customWidth="1"/>
    <col min="6449" max="6449" width="19.85546875" style="89" customWidth="1"/>
    <col min="6450" max="6450" width="18.28515625" style="89" customWidth="1"/>
    <col min="6451" max="6451" width="5" style="89" customWidth="1"/>
    <col min="6452" max="6453" width="11.85546875" style="89" customWidth="1"/>
    <col min="6454" max="6454" width="9.5703125" style="89" customWidth="1"/>
    <col min="6455" max="6455" width="5.28515625" style="89" customWidth="1"/>
    <col min="6456" max="6456" width="15.28515625" style="89" customWidth="1"/>
    <col min="6457" max="6656" width="11.42578125" style="89"/>
    <col min="6657" max="6657" width="1.140625" style="89" customWidth="1"/>
    <col min="6658" max="6660" width="5.7109375" style="89" customWidth="1"/>
    <col min="6661" max="6661" width="7.28515625" style="89" customWidth="1"/>
    <col min="6662" max="6664" width="3.7109375" style="89" customWidth="1"/>
    <col min="6665" max="6667" width="4.5703125" style="89" customWidth="1"/>
    <col min="6668" max="6669" width="3.28515625" style="89" bestFit="1" customWidth="1"/>
    <col min="6670" max="6673" width="0" style="89" hidden="1" customWidth="1"/>
    <col min="6674" max="6674" width="4.28515625" style="89" customWidth="1"/>
    <col min="6675" max="6677" width="8" style="89" customWidth="1"/>
    <col min="6678" max="6680" width="2.7109375" style="89" customWidth="1"/>
    <col min="6681" max="6681" width="2.85546875" style="89" customWidth="1"/>
    <col min="6682" max="6687" width="2.7109375" style="89" customWidth="1"/>
    <col min="6688" max="6697" width="0" style="89" hidden="1" customWidth="1"/>
    <col min="6698" max="6698" width="4.28515625" style="89" customWidth="1"/>
    <col min="6699" max="6699" width="0" style="89" hidden="1" customWidth="1"/>
    <col min="6700" max="6700" width="3.28515625" style="89" bestFit="1" customWidth="1"/>
    <col min="6701" max="6701" width="0" style="89" hidden="1" customWidth="1"/>
    <col min="6702" max="6702" width="3.28515625" style="89" bestFit="1" customWidth="1"/>
    <col min="6703" max="6704" width="4.28515625" style="89" customWidth="1"/>
    <col min="6705" max="6705" width="19.85546875" style="89" customWidth="1"/>
    <col min="6706" max="6706" width="18.28515625" style="89" customWidth="1"/>
    <col min="6707" max="6707" width="5" style="89" customWidth="1"/>
    <col min="6708" max="6709" width="11.85546875" style="89" customWidth="1"/>
    <col min="6710" max="6710" width="9.5703125" style="89" customWidth="1"/>
    <col min="6711" max="6711" width="5.28515625" style="89" customWidth="1"/>
    <col min="6712" max="6712" width="15.28515625" style="89" customWidth="1"/>
    <col min="6713" max="6912" width="11.42578125" style="89"/>
    <col min="6913" max="6913" width="1.140625" style="89" customWidth="1"/>
    <col min="6914" max="6916" width="5.7109375" style="89" customWidth="1"/>
    <col min="6917" max="6917" width="7.28515625" style="89" customWidth="1"/>
    <col min="6918" max="6920" width="3.7109375" style="89" customWidth="1"/>
    <col min="6921" max="6923" width="4.5703125" style="89" customWidth="1"/>
    <col min="6924" max="6925" width="3.28515625" style="89" bestFit="1" customWidth="1"/>
    <col min="6926" max="6929" width="0" style="89" hidden="1" customWidth="1"/>
    <col min="6930" max="6930" width="4.28515625" style="89" customWidth="1"/>
    <col min="6931" max="6933" width="8" style="89" customWidth="1"/>
    <col min="6934" max="6936" width="2.7109375" style="89" customWidth="1"/>
    <col min="6937" max="6937" width="2.85546875" style="89" customWidth="1"/>
    <col min="6938" max="6943" width="2.7109375" style="89" customWidth="1"/>
    <col min="6944" max="6953" width="0" style="89" hidden="1" customWidth="1"/>
    <col min="6954" max="6954" width="4.28515625" style="89" customWidth="1"/>
    <col min="6955" max="6955" width="0" style="89" hidden="1" customWidth="1"/>
    <col min="6956" max="6956" width="3.28515625" style="89" bestFit="1" customWidth="1"/>
    <col min="6957" max="6957" width="0" style="89" hidden="1" customWidth="1"/>
    <col min="6958" max="6958" width="3.28515625" style="89" bestFit="1" customWidth="1"/>
    <col min="6959" max="6960" width="4.28515625" style="89" customWidth="1"/>
    <col min="6961" max="6961" width="19.85546875" style="89" customWidth="1"/>
    <col min="6962" max="6962" width="18.28515625" style="89" customWidth="1"/>
    <col min="6963" max="6963" width="5" style="89" customWidth="1"/>
    <col min="6964" max="6965" width="11.85546875" style="89" customWidth="1"/>
    <col min="6966" max="6966" width="9.5703125" style="89" customWidth="1"/>
    <col min="6967" max="6967" width="5.28515625" style="89" customWidth="1"/>
    <col min="6968" max="6968" width="15.28515625" style="89" customWidth="1"/>
    <col min="6969" max="7168" width="11.42578125" style="89"/>
    <col min="7169" max="7169" width="1.140625" style="89" customWidth="1"/>
    <col min="7170" max="7172" width="5.7109375" style="89" customWidth="1"/>
    <col min="7173" max="7173" width="7.28515625" style="89" customWidth="1"/>
    <col min="7174" max="7176" width="3.7109375" style="89" customWidth="1"/>
    <col min="7177" max="7179" width="4.5703125" style="89" customWidth="1"/>
    <col min="7180" max="7181" width="3.28515625" style="89" bestFit="1" customWidth="1"/>
    <col min="7182" max="7185" width="0" style="89" hidden="1" customWidth="1"/>
    <col min="7186" max="7186" width="4.28515625" style="89" customWidth="1"/>
    <col min="7187" max="7189" width="8" style="89" customWidth="1"/>
    <col min="7190" max="7192" width="2.7109375" style="89" customWidth="1"/>
    <col min="7193" max="7193" width="2.85546875" style="89" customWidth="1"/>
    <col min="7194" max="7199" width="2.7109375" style="89" customWidth="1"/>
    <col min="7200" max="7209" width="0" style="89" hidden="1" customWidth="1"/>
    <col min="7210" max="7210" width="4.28515625" style="89" customWidth="1"/>
    <col min="7211" max="7211" width="0" style="89" hidden="1" customWidth="1"/>
    <col min="7212" max="7212" width="3.28515625" style="89" bestFit="1" customWidth="1"/>
    <col min="7213" max="7213" width="0" style="89" hidden="1" customWidth="1"/>
    <col min="7214" max="7214" width="3.28515625" style="89" bestFit="1" customWidth="1"/>
    <col min="7215" max="7216" width="4.28515625" style="89" customWidth="1"/>
    <col min="7217" max="7217" width="19.85546875" style="89" customWidth="1"/>
    <col min="7218" max="7218" width="18.28515625" style="89" customWidth="1"/>
    <col min="7219" max="7219" width="5" style="89" customWidth="1"/>
    <col min="7220" max="7221" width="11.85546875" style="89" customWidth="1"/>
    <col min="7222" max="7222" width="9.5703125" style="89" customWidth="1"/>
    <col min="7223" max="7223" width="5.28515625" style="89" customWidth="1"/>
    <col min="7224" max="7224" width="15.28515625" style="89" customWidth="1"/>
    <col min="7225" max="7424" width="11.42578125" style="89"/>
    <col min="7425" max="7425" width="1.140625" style="89" customWidth="1"/>
    <col min="7426" max="7428" width="5.7109375" style="89" customWidth="1"/>
    <col min="7429" max="7429" width="7.28515625" style="89" customWidth="1"/>
    <col min="7430" max="7432" width="3.7109375" style="89" customWidth="1"/>
    <col min="7433" max="7435" width="4.5703125" style="89" customWidth="1"/>
    <col min="7436" max="7437" width="3.28515625" style="89" bestFit="1" customWidth="1"/>
    <col min="7438" max="7441" width="0" style="89" hidden="1" customWidth="1"/>
    <col min="7442" max="7442" width="4.28515625" style="89" customWidth="1"/>
    <col min="7443" max="7445" width="8" style="89" customWidth="1"/>
    <col min="7446" max="7448" width="2.7109375" style="89" customWidth="1"/>
    <col min="7449" max="7449" width="2.85546875" style="89" customWidth="1"/>
    <col min="7450" max="7455" width="2.7109375" style="89" customWidth="1"/>
    <col min="7456" max="7465" width="0" style="89" hidden="1" customWidth="1"/>
    <col min="7466" max="7466" width="4.28515625" style="89" customWidth="1"/>
    <col min="7467" max="7467" width="0" style="89" hidden="1" customWidth="1"/>
    <col min="7468" max="7468" width="3.28515625" style="89" bestFit="1" customWidth="1"/>
    <col min="7469" max="7469" width="0" style="89" hidden="1" customWidth="1"/>
    <col min="7470" max="7470" width="3.28515625" style="89" bestFit="1" customWidth="1"/>
    <col min="7471" max="7472" width="4.28515625" style="89" customWidth="1"/>
    <col min="7473" max="7473" width="19.85546875" style="89" customWidth="1"/>
    <col min="7474" max="7474" width="18.28515625" style="89" customWidth="1"/>
    <col min="7475" max="7475" width="5" style="89" customWidth="1"/>
    <col min="7476" max="7477" width="11.85546875" style="89" customWidth="1"/>
    <col min="7478" max="7478" width="9.5703125" style="89" customWidth="1"/>
    <col min="7479" max="7479" width="5.28515625" style="89" customWidth="1"/>
    <col min="7480" max="7480" width="15.28515625" style="89" customWidth="1"/>
    <col min="7481" max="7680" width="11.42578125" style="89"/>
    <col min="7681" max="7681" width="1.140625" style="89" customWidth="1"/>
    <col min="7682" max="7684" width="5.7109375" style="89" customWidth="1"/>
    <col min="7685" max="7685" width="7.28515625" style="89" customWidth="1"/>
    <col min="7686" max="7688" width="3.7109375" style="89" customWidth="1"/>
    <col min="7689" max="7691" width="4.5703125" style="89" customWidth="1"/>
    <col min="7692" max="7693" width="3.28515625" style="89" bestFit="1" customWidth="1"/>
    <col min="7694" max="7697" width="0" style="89" hidden="1" customWidth="1"/>
    <col min="7698" max="7698" width="4.28515625" style="89" customWidth="1"/>
    <col min="7699" max="7701" width="8" style="89" customWidth="1"/>
    <col min="7702" max="7704" width="2.7109375" style="89" customWidth="1"/>
    <col min="7705" max="7705" width="2.85546875" style="89" customWidth="1"/>
    <col min="7706" max="7711" width="2.7109375" style="89" customWidth="1"/>
    <col min="7712" max="7721" width="0" style="89" hidden="1" customWidth="1"/>
    <col min="7722" max="7722" width="4.28515625" style="89" customWidth="1"/>
    <col min="7723" max="7723" width="0" style="89" hidden="1" customWidth="1"/>
    <col min="7724" max="7724" width="3.28515625" style="89" bestFit="1" customWidth="1"/>
    <col min="7725" max="7725" width="0" style="89" hidden="1" customWidth="1"/>
    <col min="7726" max="7726" width="3.28515625" style="89" bestFit="1" customWidth="1"/>
    <col min="7727" max="7728" width="4.28515625" style="89" customWidth="1"/>
    <col min="7729" max="7729" width="19.85546875" style="89" customWidth="1"/>
    <col min="7730" max="7730" width="18.28515625" style="89" customWidth="1"/>
    <col min="7731" max="7731" width="5" style="89" customWidth="1"/>
    <col min="7732" max="7733" width="11.85546875" style="89" customWidth="1"/>
    <col min="7734" max="7734" width="9.5703125" style="89" customWidth="1"/>
    <col min="7735" max="7735" width="5.28515625" style="89" customWidth="1"/>
    <col min="7736" max="7736" width="15.28515625" style="89" customWidth="1"/>
    <col min="7737" max="7936" width="11.42578125" style="89"/>
    <col min="7937" max="7937" width="1.140625" style="89" customWidth="1"/>
    <col min="7938" max="7940" width="5.7109375" style="89" customWidth="1"/>
    <col min="7941" max="7941" width="7.28515625" style="89" customWidth="1"/>
    <col min="7942" max="7944" width="3.7109375" style="89" customWidth="1"/>
    <col min="7945" max="7947" width="4.5703125" style="89" customWidth="1"/>
    <col min="7948" max="7949" width="3.28515625" style="89" bestFit="1" customWidth="1"/>
    <col min="7950" max="7953" width="0" style="89" hidden="1" customWidth="1"/>
    <col min="7954" max="7954" width="4.28515625" style="89" customWidth="1"/>
    <col min="7955" max="7957" width="8" style="89" customWidth="1"/>
    <col min="7958" max="7960" width="2.7109375" style="89" customWidth="1"/>
    <col min="7961" max="7961" width="2.85546875" style="89" customWidth="1"/>
    <col min="7962" max="7967" width="2.7109375" style="89" customWidth="1"/>
    <col min="7968" max="7977" width="0" style="89" hidden="1" customWidth="1"/>
    <col min="7978" max="7978" width="4.28515625" style="89" customWidth="1"/>
    <col min="7979" max="7979" width="0" style="89" hidden="1" customWidth="1"/>
    <col min="7980" max="7980" width="3.28515625" style="89" bestFit="1" customWidth="1"/>
    <col min="7981" max="7981" width="0" style="89" hidden="1" customWidth="1"/>
    <col min="7982" max="7982" width="3.28515625" style="89" bestFit="1" customWidth="1"/>
    <col min="7983" max="7984" width="4.28515625" style="89" customWidth="1"/>
    <col min="7985" max="7985" width="19.85546875" style="89" customWidth="1"/>
    <col min="7986" max="7986" width="18.28515625" style="89" customWidth="1"/>
    <col min="7987" max="7987" width="5" style="89" customWidth="1"/>
    <col min="7988" max="7989" width="11.85546875" style="89" customWidth="1"/>
    <col min="7990" max="7990" width="9.5703125" style="89" customWidth="1"/>
    <col min="7991" max="7991" width="5.28515625" style="89" customWidth="1"/>
    <col min="7992" max="7992" width="15.28515625" style="89" customWidth="1"/>
    <col min="7993" max="8192" width="11.42578125" style="89"/>
    <col min="8193" max="8193" width="1.140625" style="89" customWidth="1"/>
    <col min="8194" max="8196" width="5.7109375" style="89" customWidth="1"/>
    <col min="8197" max="8197" width="7.28515625" style="89" customWidth="1"/>
    <col min="8198" max="8200" width="3.7109375" style="89" customWidth="1"/>
    <col min="8201" max="8203" width="4.5703125" style="89" customWidth="1"/>
    <col min="8204" max="8205" width="3.28515625" style="89" bestFit="1" customWidth="1"/>
    <col min="8206" max="8209" width="0" style="89" hidden="1" customWidth="1"/>
    <col min="8210" max="8210" width="4.28515625" style="89" customWidth="1"/>
    <col min="8211" max="8213" width="8" style="89" customWidth="1"/>
    <col min="8214" max="8216" width="2.7109375" style="89" customWidth="1"/>
    <col min="8217" max="8217" width="2.85546875" style="89" customWidth="1"/>
    <col min="8218" max="8223" width="2.7109375" style="89" customWidth="1"/>
    <col min="8224" max="8233" width="0" style="89" hidden="1" customWidth="1"/>
    <col min="8234" max="8234" width="4.28515625" style="89" customWidth="1"/>
    <col min="8235" max="8235" width="0" style="89" hidden="1" customWidth="1"/>
    <col min="8236" max="8236" width="3.28515625" style="89" bestFit="1" customWidth="1"/>
    <col min="8237" max="8237" width="0" style="89" hidden="1" customWidth="1"/>
    <col min="8238" max="8238" width="3.28515625" style="89" bestFit="1" customWidth="1"/>
    <col min="8239" max="8240" width="4.28515625" style="89" customWidth="1"/>
    <col min="8241" max="8241" width="19.85546875" style="89" customWidth="1"/>
    <col min="8242" max="8242" width="18.28515625" style="89" customWidth="1"/>
    <col min="8243" max="8243" width="5" style="89" customWidth="1"/>
    <col min="8244" max="8245" width="11.85546875" style="89" customWidth="1"/>
    <col min="8246" max="8246" width="9.5703125" style="89" customWidth="1"/>
    <col min="8247" max="8247" width="5.28515625" style="89" customWidth="1"/>
    <col min="8248" max="8248" width="15.28515625" style="89" customWidth="1"/>
    <col min="8249" max="8448" width="11.42578125" style="89"/>
    <col min="8449" max="8449" width="1.140625" style="89" customWidth="1"/>
    <col min="8450" max="8452" width="5.7109375" style="89" customWidth="1"/>
    <col min="8453" max="8453" width="7.28515625" style="89" customWidth="1"/>
    <col min="8454" max="8456" width="3.7109375" style="89" customWidth="1"/>
    <col min="8457" max="8459" width="4.5703125" style="89" customWidth="1"/>
    <col min="8460" max="8461" width="3.28515625" style="89" bestFit="1" customWidth="1"/>
    <col min="8462" max="8465" width="0" style="89" hidden="1" customWidth="1"/>
    <col min="8466" max="8466" width="4.28515625" style="89" customWidth="1"/>
    <col min="8467" max="8469" width="8" style="89" customWidth="1"/>
    <col min="8470" max="8472" width="2.7109375" style="89" customWidth="1"/>
    <col min="8473" max="8473" width="2.85546875" style="89" customWidth="1"/>
    <col min="8474" max="8479" width="2.7109375" style="89" customWidth="1"/>
    <col min="8480" max="8489" width="0" style="89" hidden="1" customWidth="1"/>
    <col min="8490" max="8490" width="4.28515625" style="89" customWidth="1"/>
    <col min="8491" max="8491" width="0" style="89" hidden="1" customWidth="1"/>
    <col min="8492" max="8492" width="3.28515625" style="89" bestFit="1" customWidth="1"/>
    <col min="8493" max="8493" width="0" style="89" hidden="1" customWidth="1"/>
    <col min="8494" max="8494" width="3.28515625" style="89" bestFit="1" customWidth="1"/>
    <col min="8495" max="8496" width="4.28515625" style="89" customWidth="1"/>
    <col min="8497" max="8497" width="19.85546875" style="89" customWidth="1"/>
    <col min="8498" max="8498" width="18.28515625" style="89" customWidth="1"/>
    <col min="8499" max="8499" width="5" style="89" customWidth="1"/>
    <col min="8500" max="8501" width="11.85546875" style="89" customWidth="1"/>
    <col min="8502" max="8502" width="9.5703125" style="89" customWidth="1"/>
    <col min="8503" max="8503" width="5.28515625" style="89" customWidth="1"/>
    <col min="8504" max="8504" width="15.28515625" style="89" customWidth="1"/>
    <col min="8505" max="8704" width="11.42578125" style="89"/>
    <col min="8705" max="8705" width="1.140625" style="89" customWidth="1"/>
    <col min="8706" max="8708" width="5.7109375" style="89" customWidth="1"/>
    <col min="8709" max="8709" width="7.28515625" style="89" customWidth="1"/>
    <col min="8710" max="8712" width="3.7109375" style="89" customWidth="1"/>
    <col min="8713" max="8715" width="4.5703125" style="89" customWidth="1"/>
    <col min="8716" max="8717" width="3.28515625" style="89" bestFit="1" customWidth="1"/>
    <col min="8718" max="8721" width="0" style="89" hidden="1" customWidth="1"/>
    <col min="8722" max="8722" width="4.28515625" style="89" customWidth="1"/>
    <col min="8723" max="8725" width="8" style="89" customWidth="1"/>
    <col min="8726" max="8728" width="2.7109375" style="89" customWidth="1"/>
    <col min="8729" max="8729" width="2.85546875" style="89" customWidth="1"/>
    <col min="8730" max="8735" width="2.7109375" style="89" customWidth="1"/>
    <col min="8736" max="8745" width="0" style="89" hidden="1" customWidth="1"/>
    <col min="8746" max="8746" width="4.28515625" style="89" customWidth="1"/>
    <col min="8747" max="8747" width="0" style="89" hidden="1" customWidth="1"/>
    <col min="8748" max="8748" width="3.28515625" style="89" bestFit="1" customWidth="1"/>
    <col min="8749" max="8749" width="0" style="89" hidden="1" customWidth="1"/>
    <col min="8750" max="8750" width="3.28515625" style="89" bestFit="1" customWidth="1"/>
    <col min="8751" max="8752" width="4.28515625" style="89" customWidth="1"/>
    <col min="8753" max="8753" width="19.85546875" style="89" customWidth="1"/>
    <col min="8754" max="8754" width="18.28515625" style="89" customWidth="1"/>
    <col min="8755" max="8755" width="5" style="89" customWidth="1"/>
    <col min="8756" max="8757" width="11.85546875" style="89" customWidth="1"/>
    <col min="8758" max="8758" width="9.5703125" style="89" customWidth="1"/>
    <col min="8759" max="8759" width="5.28515625" style="89" customWidth="1"/>
    <col min="8760" max="8760" width="15.28515625" style="89" customWidth="1"/>
    <col min="8761" max="8960" width="11.42578125" style="89"/>
    <col min="8961" max="8961" width="1.140625" style="89" customWidth="1"/>
    <col min="8962" max="8964" width="5.7109375" style="89" customWidth="1"/>
    <col min="8965" max="8965" width="7.28515625" style="89" customWidth="1"/>
    <col min="8966" max="8968" width="3.7109375" style="89" customWidth="1"/>
    <col min="8969" max="8971" width="4.5703125" style="89" customWidth="1"/>
    <col min="8972" max="8973" width="3.28515625" style="89" bestFit="1" customWidth="1"/>
    <col min="8974" max="8977" width="0" style="89" hidden="1" customWidth="1"/>
    <col min="8978" max="8978" width="4.28515625" style="89" customWidth="1"/>
    <col min="8979" max="8981" width="8" style="89" customWidth="1"/>
    <col min="8982" max="8984" width="2.7109375" style="89" customWidth="1"/>
    <col min="8985" max="8985" width="2.85546875" style="89" customWidth="1"/>
    <col min="8986" max="8991" width="2.7109375" style="89" customWidth="1"/>
    <col min="8992" max="9001" width="0" style="89" hidden="1" customWidth="1"/>
    <col min="9002" max="9002" width="4.28515625" style="89" customWidth="1"/>
    <col min="9003" max="9003" width="0" style="89" hidden="1" customWidth="1"/>
    <col min="9004" max="9004" width="3.28515625" style="89" bestFit="1" customWidth="1"/>
    <col min="9005" max="9005" width="0" style="89" hidden="1" customWidth="1"/>
    <col min="9006" max="9006" width="3.28515625" style="89" bestFit="1" customWidth="1"/>
    <col min="9007" max="9008" width="4.28515625" style="89" customWidth="1"/>
    <col min="9009" max="9009" width="19.85546875" style="89" customWidth="1"/>
    <col min="9010" max="9010" width="18.28515625" style="89" customWidth="1"/>
    <col min="9011" max="9011" width="5" style="89" customWidth="1"/>
    <col min="9012" max="9013" width="11.85546875" style="89" customWidth="1"/>
    <col min="9014" max="9014" width="9.5703125" style="89" customWidth="1"/>
    <col min="9015" max="9015" width="5.28515625" style="89" customWidth="1"/>
    <col min="9016" max="9016" width="15.28515625" style="89" customWidth="1"/>
    <col min="9017" max="9216" width="11.42578125" style="89"/>
    <col min="9217" max="9217" width="1.140625" style="89" customWidth="1"/>
    <col min="9218" max="9220" width="5.7109375" style="89" customWidth="1"/>
    <col min="9221" max="9221" width="7.28515625" style="89" customWidth="1"/>
    <col min="9222" max="9224" width="3.7109375" style="89" customWidth="1"/>
    <col min="9225" max="9227" width="4.5703125" style="89" customWidth="1"/>
    <col min="9228" max="9229" width="3.28515625" style="89" bestFit="1" customWidth="1"/>
    <col min="9230" max="9233" width="0" style="89" hidden="1" customWidth="1"/>
    <col min="9234" max="9234" width="4.28515625" style="89" customWidth="1"/>
    <col min="9235" max="9237" width="8" style="89" customWidth="1"/>
    <col min="9238" max="9240" width="2.7109375" style="89" customWidth="1"/>
    <col min="9241" max="9241" width="2.85546875" style="89" customWidth="1"/>
    <col min="9242" max="9247" width="2.7109375" style="89" customWidth="1"/>
    <col min="9248" max="9257" width="0" style="89" hidden="1" customWidth="1"/>
    <col min="9258" max="9258" width="4.28515625" style="89" customWidth="1"/>
    <col min="9259" max="9259" width="0" style="89" hidden="1" customWidth="1"/>
    <col min="9260" max="9260" width="3.28515625" style="89" bestFit="1" customWidth="1"/>
    <col min="9261" max="9261" width="0" style="89" hidden="1" customWidth="1"/>
    <col min="9262" max="9262" width="3.28515625" style="89" bestFit="1" customWidth="1"/>
    <col min="9263" max="9264" width="4.28515625" style="89" customWidth="1"/>
    <col min="9265" max="9265" width="19.85546875" style="89" customWidth="1"/>
    <col min="9266" max="9266" width="18.28515625" style="89" customWidth="1"/>
    <col min="9267" max="9267" width="5" style="89" customWidth="1"/>
    <col min="9268" max="9269" width="11.85546875" style="89" customWidth="1"/>
    <col min="9270" max="9270" width="9.5703125" style="89" customWidth="1"/>
    <col min="9271" max="9271" width="5.28515625" style="89" customWidth="1"/>
    <col min="9272" max="9272" width="15.28515625" style="89" customWidth="1"/>
    <col min="9273" max="9472" width="11.42578125" style="89"/>
    <col min="9473" max="9473" width="1.140625" style="89" customWidth="1"/>
    <col min="9474" max="9476" width="5.7109375" style="89" customWidth="1"/>
    <col min="9477" max="9477" width="7.28515625" style="89" customWidth="1"/>
    <col min="9478" max="9480" width="3.7109375" style="89" customWidth="1"/>
    <col min="9481" max="9483" width="4.5703125" style="89" customWidth="1"/>
    <col min="9484" max="9485" width="3.28515625" style="89" bestFit="1" customWidth="1"/>
    <col min="9486" max="9489" width="0" style="89" hidden="1" customWidth="1"/>
    <col min="9490" max="9490" width="4.28515625" style="89" customWidth="1"/>
    <col min="9491" max="9493" width="8" style="89" customWidth="1"/>
    <col min="9494" max="9496" width="2.7109375" style="89" customWidth="1"/>
    <col min="9497" max="9497" width="2.85546875" style="89" customWidth="1"/>
    <col min="9498" max="9503" width="2.7109375" style="89" customWidth="1"/>
    <col min="9504" max="9513" width="0" style="89" hidden="1" customWidth="1"/>
    <col min="9514" max="9514" width="4.28515625" style="89" customWidth="1"/>
    <col min="9515" max="9515" width="0" style="89" hidden="1" customWidth="1"/>
    <col min="9516" max="9516" width="3.28515625" style="89" bestFit="1" customWidth="1"/>
    <col min="9517" max="9517" width="0" style="89" hidden="1" customWidth="1"/>
    <col min="9518" max="9518" width="3.28515625" style="89" bestFit="1" customWidth="1"/>
    <col min="9519" max="9520" width="4.28515625" style="89" customWidth="1"/>
    <col min="9521" max="9521" width="19.85546875" style="89" customWidth="1"/>
    <col min="9522" max="9522" width="18.28515625" style="89" customWidth="1"/>
    <col min="9523" max="9523" width="5" style="89" customWidth="1"/>
    <col min="9524" max="9525" width="11.85546875" style="89" customWidth="1"/>
    <col min="9526" max="9526" width="9.5703125" style="89" customWidth="1"/>
    <col min="9527" max="9527" width="5.28515625" style="89" customWidth="1"/>
    <col min="9528" max="9528" width="15.28515625" style="89" customWidth="1"/>
    <col min="9529" max="9728" width="11.42578125" style="89"/>
    <col min="9729" max="9729" width="1.140625" style="89" customWidth="1"/>
    <col min="9730" max="9732" width="5.7109375" style="89" customWidth="1"/>
    <col min="9733" max="9733" width="7.28515625" style="89" customWidth="1"/>
    <col min="9734" max="9736" width="3.7109375" style="89" customWidth="1"/>
    <col min="9737" max="9739" width="4.5703125" style="89" customWidth="1"/>
    <col min="9740" max="9741" width="3.28515625" style="89" bestFit="1" customWidth="1"/>
    <col min="9742" max="9745" width="0" style="89" hidden="1" customWidth="1"/>
    <col min="9746" max="9746" width="4.28515625" style="89" customWidth="1"/>
    <col min="9747" max="9749" width="8" style="89" customWidth="1"/>
    <col min="9750" max="9752" width="2.7109375" style="89" customWidth="1"/>
    <col min="9753" max="9753" width="2.85546875" style="89" customWidth="1"/>
    <col min="9754" max="9759" width="2.7109375" style="89" customWidth="1"/>
    <col min="9760" max="9769" width="0" style="89" hidden="1" customWidth="1"/>
    <col min="9770" max="9770" width="4.28515625" style="89" customWidth="1"/>
    <col min="9771" max="9771" width="0" style="89" hidden="1" customWidth="1"/>
    <col min="9772" max="9772" width="3.28515625" style="89" bestFit="1" customWidth="1"/>
    <col min="9773" max="9773" width="0" style="89" hidden="1" customWidth="1"/>
    <col min="9774" max="9774" width="3.28515625" style="89" bestFit="1" customWidth="1"/>
    <col min="9775" max="9776" width="4.28515625" style="89" customWidth="1"/>
    <col min="9777" max="9777" width="19.85546875" style="89" customWidth="1"/>
    <col min="9778" max="9778" width="18.28515625" style="89" customWidth="1"/>
    <col min="9779" max="9779" width="5" style="89" customWidth="1"/>
    <col min="9780" max="9781" width="11.85546875" style="89" customWidth="1"/>
    <col min="9782" max="9782" width="9.5703125" style="89" customWidth="1"/>
    <col min="9783" max="9783" width="5.28515625" style="89" customWidth="1"/>
    <col min="9784" max="9784" width="15.28515625" style="89" customWidth="1"/>
    <col min="9785" max="9984" width="11.42578125" style="89"/>
    <col min="9985" max="9985" width="1.140625" style="89" customWidth="1"/>
    <col min="9986" max="9988" width="5.7109375" style="89" customWidth="1"/>
    <col min="9989" max="9989" width="7.28515625" style="89" customWidth="1"/>
    <col min="9990" max="9992" width="3.7109375" style="89" customWidth="1"/>
    <col min="9993" max="9995" width="4.5703125" style="89" customWidth="1"/>
    <col min="9996" max="9997" width="3.28515625" style="89" bestFit="1" customWidth="1"/>
    <col min="9998" max="10001" width="0" style="89" hidden="1" customWidth="1"/>
    <col min="10002" max="10002" width="4.28515625" style="89" customWidth="1"/>
    <col min="10003" max="10005" width="8" style="89" customWidth="1"/>
    <col min="10006" max="10008" width="2.7109375" style="89" customWidth="1"/>
    <col min="10009" max="10009" width="2.85546875" style="89" customWidth="1"/>
    <col min="10010" max="10015" width="2.7109375" style="89" customWidth="1"/>
    <col min="10016" max="10025" width="0" style="89" hidden="1" customWidth="1"/>
    <col min="10026" max="10026" width="4.28515625" style="89" customWidth="1"/>
    <col min="10027" max="10027" width="0" style="89" hidden="1" customWidth="1"/>
    <col min="10028" max="10028" width="3.28515625" style="89" bestFit="1" customWidth="1"/>
    <col min="10029" max="10029" width="0" style="89" hidden="1" customWidth="1"/>
    <col min="10030" max="10030" width="3.28515625" style="89" bestFit="1" customWidth="1"/>
    <col min="10031" max="10032" width="4.28515625" style="89" customWidth="1"/>
    <col min="10033" max="10033" width="19.85546875" style="89" customWidth="1"/>
    <col min="10034" max="10034" width="18.28515625" style="89" customWidth="1"/>
    <col min="10035" max="10035" width="5" style="89" customWidth="1"/>
    <col min="10036" max="10037" width="11.85546875" style="89" customWidth="1"/>
    <col min="10038" max="10038" width="9.5703125" style="89" customWidth="1"/>
    <col min="10039" max="10039" width="5.28515625" style="89" customWidth="1"/>
    <col min="10040" max="10040" width="15.28515625" style="89" customWidth="1"/>
    <col min="10041" max="10240" width="11.42578125" style="89"/>
    <col min="10241" max="10241" width="1.140625" style="89" customWidth="1"/>
    <col min="10242" max="10244" width="5.7109375" style="89" customWidth="1"/>
    <col min="10245" max="10245" width="7.28515625" style="89" customWidth="1"/>
    <col min="10246" max="10248" width="3.7109375" style="89" customWidth="1"/>
    <col min="10249" max="10251" width="4.5703125" style="89" customWidth="1"/>
    <col min="10252" max="10253" width="3.28515625" style="89" bestFit="1" customWidth="1"/>
    <col min="10254" max="10257" width="0" style="89" hidden="1" customWidth="1"/>
    <col min="10258" max="10258" width="4.28515625" style="89" customWidth="1"/>
    <col min="10259" max="10261" width="8" style="89" customWidth="1"/>
    <col min="10262" max="10264" width="2.7109375" style="89" customWidth="1"/>
    <col min="10265" max="10265" width="2.85546875" style="89" customWidth="1"/>
    <col min="10266" max="10271" width="2.7109375" style="89" customWidth="1"/>
    <col min="10272" max="10281" width="0" style="89" hidden="1" customWidth="1"/>
    <col min="10282" max="10282" width="4.28515625" style="89" customWidth="1"/>
    <col min="10283" max="10283" width="0" style="89" hidden="1" customWidth="1"/>
    <col min="10284" max="10284" width="3.28515625" style="89" bestFit="1" customWidth="1"/>
    <col min="10285" max="10285" width="0" style="89" hidden="1" customWidth="1"/>
    <col min="10286" max="10286" width="3.28515625" style="89" bestFit="1" customWidth="1"/>
    <col min="10287" max="10288" width="4.28515625" style="89" customWidth="1"/>
    <col min="10289" max="10289" width="19.85546875" style="89" customWidth="1"/>
    <col min="10290" max="10290" width="18.28515625" style="89" customWidth="1"/>
    <col min="10291" max="10291" width="5" style="89" customWidth="1"/>
    <col min="10292" max="10293" width="11.85546875" style="89" customWidth="1"/>
    <col min="10294" max="10294" width="9.5703125" style="89" customWidth="1"/>
    <col min="10295" max="10295" width="5.28515625" style="89" customWidth="1"/>
    <col min="10296" max="10296" width="15.28515625" style="89" customWidth="1"/>
    <col min="10297" max="10496" width="11.42578125" style="89"/>
    <col min="10497" max="10497" width="1.140625" style="89" customWidth="1"/>
    <col min="10498" max="10500" width="5.7109375" style="89" customWidth="1"/>
    <col min="10501" max="10501" width="7.28515625" style="89" customWidth="1"/>
    <col min="10502" max="10504" width="3.7109375" style="89" customWidth="1"/>
    <col min="10505" max="10507" width="4.5703125" style="89" customWidth="1"/>
    <col min="10508" max="10509" width="3.28515625" style="89" bestFit="1" customWidth="1"/>
    <col min="10510" max="10513" width="0" style="89" hidden="1" customWidth="1"/>
    <col min="10514" max="10514" width="4.28515625" style="89" customWidth="1"/>
    <col min="10515" max="10517" width="8" style="89" customWidth="1"/>
    <col min="10518" max="10520" width="2.7109375" style="89" customWidth="1"/>
    <col min="10521" max="10521" width="2.85546875" style="89" customWidth="1"/>
    <col min="10522" max="10527" width="2.7109375" style="89" customWidth="1"/>
    <col min="10528" max="10537" width="0" style="89" hidden="1" customWidth="1"/>
    <col min="10538" max="10538" width="4.28515625" style="89" customWidth="1"/>
    <col min="10539" max="10539" width="0" style="89" hidden="1" customWidth="1"/>
    <col min="10540" max="10540" width="3.28515625" style="89" bestFit="1" customWidth="1"/>
    <col min="10541" max="10541" width="0" style="89" hidden="1" customWidth="1"/>
    <col min="10542" max="10542" width="3.28515625" style="89" bestFit="1" customWidth="1"/>
    <col min="10543" max="10544" width="4.28515625" style="89" customWidth="1"/>
    <col min="10545" max="10545" width="19.85546875" style="89" customWidth="1"/>
    <col min="10546" max="10546" width="18.28515625" style="89" customWidth="1"/>
    <col min="10547" max="10547" width="5" style="89" customWidth="1"/>
    <col min="10548" max="10549" width="11.85546875" style="89" customWidth="1"/>
    <col min="10550" max="10550" width="9.5703125" style="89" customWidth="1"/>
    <col min="10551" max="10551" width="5.28515625" style="89" customWidth="1"/>
    <col min="10552" max="10552" width="15.28515625" style="89" customWidth="1"/>
    <col min="10553" max="10752" width="11.42578125" style="89"/>
    <col min="10753" max="10753" width="1.140625" style="89" customWidth="1"/>
    <col min="10754" max="10756" width="5.7109375" style="89" customWidth="1"/>
    <col min="10757" max="10757" width="7.28515625" style="89" customWidth="1"/>
    <col min="10758" max="10760" width="3.7109375" style="89" customWidth="1"/>
    <col min="10761" max="10763" width="4.5703125" style="89" customWidth="1"/>
    <col min="10764" max="10765" width="3.28515625" style="89" bestFit="1" customWidth="1"/>
    <col min="10766" max="10769" width="0" style="89" hidden="1" customWidth="1"/>
    <col min="10770" max="10770" width="4.28515625" style="89" customWidth="1"/>
    <col min="10771" max="10773" width="8" style="89" customWidth="1"/>
    <col min="10774" max="10776" width="2.7109375" style="89" customWidth="1"/>
    <col min="10777" max="10777" width="2.85546875" style="89" customWidth="1"/>
    <col min="10778" max="10783" width="2.7109375" style="89" customWidth="1"/>
    <col min="10784" max="10793" width="0" style="89" hidden="1" customWidth="1"/>
    <col min="10794" max="10794" width="4.28515625" style="89" customWidth="1"/>
    <col min="10795" max="10795" width="0" style="89" hidden="1" customWidth="1"/>
    <col min="10796" max="10796" width="3.28515625" style="89" bestFit="1" customWidth="1"/>
    <col min="10797" max="10797" width="0" style="89" hidden="1" customWidth="1"/>
    <col min="10798" max="10798" width="3.28515625" style="89" bestFit="1" customWidth="1"/>
    <col min="10799" max="10800" width="4.28515625" style="89" customWidth="1"/>
    <col min="10801" max="10801" width="19.85546875" style="89" customWidth="1"/>
    <col min="10802" max="10802" width="18.28515625" style="89" customWidth="1"/>
    <col min="10803" max="10803" width="5" style="89" customWidth="1"/>
    <col min="10804" max="10805" width="11.85546875" style="89" customWidth="1"/>
    <col min="10806" max="10806" width="9.5703125" style="89" customWidth="1"/>
    <col min="10807" max="10807" width="5.28515625" style="89" customWidth="1"/>
    <col min="10808" max="10808" width="15.28515625" style="89" customWidth="1"/>
    <col min="10809" max="11008" width="11.42578125" style="89"/>
    <col min="11009" max="11009" width="1.140625" style="89" customWidth="1"/>
    <col min="11010" max="11012" width="5.7109375" style="89" customWidth="1"/>
    <col min="11013" max="11013" width="7.28515625" style="89" customWidth="1"/>
    <col min="11014" max="11016" width="3.7109375" style="89" customWidth="1"/>
    <col min="11017" max="11019" width="4.5703125" style="89" customWidth="1"/>
    <col min="11020" max="11021" width="3.28515625" style="89" bestFit="1" customWidth="1"/>
    <col min="11022" max="11025" width="0" style="89" hidden="1" customWidth="1"/>
    <col min="11026" max="11026" width="4.28515625" style="89" customWidth="1"/>
    <col min="11027" max="11029" width="8" style="89" customWidth="1"/>
    <col min="11030" max="11032" width="2.7109375" style="89" customWidth="1"/>
    <col min="11033" max="11033" width="2.85546875" style="89" customWidth="1"/>
    <col min="11034" max="11039" width="2.7109375" style="89" customWidth="1"/>
    <col min="11040" max="11049" width="0" style="89" hidden="1" customWidth="1"/>
    <col min="11050" max="11050" width="4.28515625" style="89" customWidth="1"/>
    <col min="11051" max="11051" width="0" style="89" hidden="1" customWidth="1"/>
    <col min="11052" max="11052" width="3.28515625" style="89" bestFit="1" customWidth="1"/>
    <col min="11053" max="11053" width="0" style="89" hidden="1" customWidth="1"/>
    <col min="11054" max="11054" width="3.28515625" style="89" bestFit="1" customWidth="1"/>
    <col min="11055" max="11056" width="4.28515625" style="89" customWidth="1"/>
    <col min="11057" max="11057" width="19.85546875" style="89" customWidth="1"/>
    <col min="11058" max="11058" width="18.28515625" style="89" customWidth="1"/>
    <col min="11059" max="11059" width="5" style="89" customWidth="1"/>
    <col min="11060" max="11061" width="11.85546875" style="89" customWidth="1"/>
    <col min="11062" max="11062" width="9.5703125" style="89" customWidth="1"/>
    <col min="11063" max="11063" width="5.28515625" style="89" customWidth="1"/>
    <col min="11064" max="11064" width="15.28515625" style="89" customWidth="1"/>
    <col min="11065" max="11264" width="11.42578125" style="89"/>
    <col min="11265" max="11265" width="1.140625" style="89" customWidth="1"/>
    <col min="11266" max="11268" width="5.7109375" style="89" customWidth="1"/>
    <col min="11269" max="11269" width="7.28515625" style="89" customWidth="1"/>
    <col min="11270" max="11272" width="3.7109375" style="89" customWidth="1"/>
    <col min="11273" max="11275" width="4.5703125" style="89" customWidth="1"/>
    <col min="11276" max="11277" width="3.28515625" style="89" bestFit="1" customWidth="1"/>
    <col min="11278" max="11281" width="0" style="89" hidden="1" customWidth="1"/>
    <col min="11282" max="11282" width="4.28515625" style="89" customWidth="1"/>
    <col min="11283" max="11285" width="8" style="89" customWidth="1"/>
    <col min="11286" max="11288" width="2.7109375" style="89" customWidth="1"/>
    <col min="11289" max="11289" width="2.85546875" style="89" customWidth="1"/>
    <col min="11290" max="11295" width="2.7109375" style="89" customWidth="1"/>
    <col min="11296" max="11305" width="0" style="89" hidden="1" customWidth="1"/>
    <col min="11306" max="11306" width="4.28515625" style="89" customWidth="1"/>
    <col min="11307" max="11307" width="0" style="89" hidden="1" customWidth="1"/>
    <col min="11308" max="11308" width="3.28515625" style="89" bestFit="1" customWidth="1"/>
    <col min="11309" max="11309" width="0" style="89" hidden="1" customWidth="1"/>
    <col min="11310" max="11310" width="3.28515625" style="89" bestFit="1" customWidth="1"/>
    <col min="11311" max="11312" width="4.28515625" style="89" customWidth="1"/>
    <col min="11313" max="11313" width="19.85546875" style="89" customWidth="1"/>
    <col min="11314" max="11314" width="18.28515625" style="89" customWidth="1"/>
    <col min="11315" max="11315" width="5" style="89" customWidth="1"/>
    <col min="11316" max="11317" width="11.85546875" style="89" customWidth="1"/>
    <col min="11318" max="11318" width="9.5703125" style="89" customWidth="1"/>
    <col min="11319" max="11319" width="5.28515625" style="89" customWidth="1"/>
    <col min="11320" max="11320" width="15.28515625" style="89" customWidth="1"/>
    <col min="11321" max="11520" width="11.42578125" style="89"/>
    <col min="11521" max="11521" width="1.140625" style="89" customWidth="1"/>
    <col min="11522" max="11524" width="5.7109375" style="89" customWidth="1"/>
    <col min="11525" max="11525" width="7.28515625" style="89" customWidth="1"/>
    <col min="11526" max="11528" width="3.7109375" style="89" customWidth="1"/>
    <col min="11529" max="11531" width="4.5703125" style="89" customWidth="1"/>
    <col min="11532" max="11533" width="3.28515625" style="89" bestFit="1" customWidth="1"/>
    <col min="11534" max="11537" width="0" style="89" hidden="1" customWidth="1"/>
    <col min="11538" max="11538" width="4.28515625" style="89" customWidth="1"/>
    <col min="11539" max="11541" width="8" style="89" customWidth="1"/>
    <col min="11542" max="11544" width="2.7109375" style="89" customWidth="1"/>
    <col min="11545" max="11545" width="2.85546875" style="89" customWidth="1"/>
    <col min="11546" max="11551" width="2.7109375" style="89" customWidth="1"/>
    <col min="11552" max="11561" width="0" style="89" hidden="1" customWidth="1"/>
    <col min="11562" max="11562" width="4.28515625" style="89" customWidth="1"/>
    <col min="11563" max="11563" width="0" style="89" hidden="1" customWidth="1"/>
    <col min="11564" max="11564" width="3.28515625" style="89" bestFit="1" customWidth="1"/>
    <col min="11565" max="11565" width="0" style="89" hidden="1" customWidth="1"/>
    <col min="11566" max="11566" width="3.28515625" style="89" bestFit="1" customWidth="1"/>
    <col min="11567" max="11568" width="4.28515625" style="89" customWidth="1"/>
    <col min="11569" max="11569" width="19.85546875" style="89" customWidth="1"/>
    <col min="11570" max="11570" width="18.28515625" style="89" customWidth="1"/>
    <col min="11571" max="11571" width="5" style="89" customWidth="1"/>
    <col min="11572" max="11573" width="11.85546875" style="89" customWidth="1"/>
    <col min="11574" max="11574" width="9.5703125" style="89" customWidth="1"/>
    <col min="11575" max="11575" width="5.28515625" style="89" customWidth="1"/>
    <col min="11576" max="11576" width="15.28515625" style="89" customWidth="1"/>
    <col min="11577" max="11776" width="11.42578125" style="89"/>
    <col min="11777" max="11777" width="1.140625" style="89" customWidth="1"/>
    <col min="11778" max="11780" width="5.7109375" style="89" customWidth="1"/>
    <col min="11781" max="11781" width="7.28515625" style="89" customWidth="1"/>
    <col min="11782" max="11784" width="3.7109375" style="89" customWidth="1"/>
    <col min="11785" max="11787" width="4.5703125" style="89" customWidth="1"/>
    <col min="11788" max="11789" width="3.28515625" style="89" bestFit="1" customWidth="1"/>
    <col min="11790" max="11793" width="0" style="89" hidden="1" customWidth="1"/>
    <col min="11794" max="11794" width="4.28515625" style="89" customWidth="1"/>
    <col min="11795" max="11797" width="8" style="89" customWidth="1"/>
    <col min="11798" max="11800" width="2.7109375" style="89" customWidth="1"/>
    <col min="11801" max="11801" width="2.85546875" style="89" customWidth="1"/>
    <col min="11802" max="11807" width="2.7109375" style="89" customWidth="1"/>
    <col min="11808" max="11817" width="0" style="89" hidden="1" customWidth="1"/>
    <col min="11818" max="11818" width="4.28515625" style="89" customWidth="1"/>
    <col min="11819" max="11819" width="0" style="89" hidden="1" customWidth="1"/>
    <col min="11820" max="11820" width="3.28515625" style="89" bestFit="1" customWidth="1"/>
    <col min="11821" max="11821" width="0" style="89" hidden="1" customWidth="1"/>
    <col min="11822" max="11822" width="3.28515625" style="89" bestFit="1" customWidth="1"/>
    <col min="11823" max="11824" width="4.28515625" style="89" customWidth="1"/>
    <col min="11825" max="11825" width="19.85546875" style="89" customWidth="1"/>
    <col min="11826" max="11826" width="18.28515625" style="89" customWidth="1"/>
    <col min="11827" max="11827" width="5" style="89" customWidth="1"/>
    <col min="11828" max="11829" width="11.85546875" style="89" customWidth="1"/>
    <col min="11830" max="11830" width="9.5703125" style="89" customWidth="1"/>
    <col min="11831" max="11831" width="5.28515625" style="89" customWidth="1"/>
    <col min="11832" max="11832" width="15.28515625" style="89" customWidth="1"/>
    <col min="11833" max="12032" width="11.42578125" style="89"/>
    <col min="12033" max="12033" width="1.140625" style="89" customWidth="1"/>
    <col min="12034" max="12036" width="5.7109375" style="89" customWidth="1"/>
    <col min="12037" max="12037" width="7.28515625" style="89" customWidth="1"/>
    <col min="12038" max="12040" width="3.7109375" style="89" customWidth="1"/>
    <col min="12041" max="12043" width="4.5703125" style="89" customWidth="1"/>
    <col min="12044" max="12045" width="3.28515625" style="89" bestFit="1" customWidth="1"/>
    <col min="12046" max="12049" width="0" style="89" hidden="1" customWidth="1"/>
    <col min="12050" max="12050" width="4.28515625" style="89" customWidth="1"/>
    <col min="12051" max="12053" width="8" style="89" customWidth="1"/>
    <col min="12054" max="12056" width="2.7109375" style="89" customWidth="1"/>
    <col min="12057" max="12057" width="2.85546875" style="89" customWidth="1"/>
    <col min="12058" max="12063" width="2.7109375" style="89" customWidth="1"/>
    <col min="12064" max="12073" width="0" style="89" hidden="1" customWidth="1"/>
    <col min="12074" max="12074" width="4.28515625" style="89" customWidth="1"/>
    <col min="12075" max="12075" width="0" style="89" hidden="1" customWidth="1"/>
    <col min="12076" max="12076" width="3.28515625" style="89" bestFit="1" customWidth="1"/>
    <col min="12077" max="12077" width="0" style="89" hidden="1" customWidth="1"/>
    <col min="12078" max="12078" width="3.28515625" style="89" bestFit="1" customWidth="1"/>
    <col min="12079" max="12080" width="4.28515625" style="89" customWidth="1"/>
    <col min="12081" max="12081" width="19.85546875" style="89" customWidth="1"/>
    <col min="12082" max="12082" width="18.28515625" style="89" customWidth="1"/>
    <col min="12083" max="12083" width="5" style="89" customWidth="1"/>
    <col min="12084" max="12085" width="11.85546875" style="89" customWidth="1"/>
    <col min="12086" max="12086" width="9.5703125" style="89" customWidth="1"/>
    <col min="12087" max="12087" width="5.28515625" style="89" customWidth="1"/>
    <col min="12088" max="12088" width="15.28515625" style="89" customWidth="1"/>
    <col min="12089" max="12288" width="11.42578125" style="89"/>
    <col min="12289" max="12289" width="1.140625" style="89" customWidth="1"/>
    <col min="12290" max="12292" width="5.7109375" style="89" customWidth="1"/>
    <col min="12293" max="12293" width="7.28515625" style="89" customWidth="1"/>
    <col min="12294" max="12296" width="3.7109375" style="89" customWidth="1"/>
    <col min="12297" max="12299" width="4.5703125" style="89" customWidth="1"/>
    <col min="12300" max="12301" width="3.28515625" style="89" bestFit="1" customWidth="1"/>
    <col min="12302" max="12305" width="0" style="89" hidden="1" customWidth="1"/>
    <col min="12306" max="12306" width="4.28515625" style="89" customWidth="1"/>
    <col min="12307" max="12309" width="8" style="89" customWidth="1"/>
    <col min="12310" max="12312" width="2.7109375" style="89" customWidth="1"/>
    <col min="12313" max="12313" width="2.85546875" style="89" customWidth="1"/>
    <col min="12314" max="12319" width="2.7109375" style="89" customWidth="1"/>
    <col min="12320" max="12329" width="0" style="89" hidden="1" customWidth="1"/>
    <col min="12330" max="12330" width="4.28515625" style="89" customWidth="1"/>
    <col min="12331" max="12331" width="0" style="89" hidden="1" customWidth="1"/>
    <col min="12332" max="12332" width="3.28515625" style="89" bestFit="1" customWidth="1"/>
    <col min="12333" max="12333" width="0" style="89" hidden="1" customWidth="1"/>
    <col min="12334" max="12334" width="3.28515625" style="89" bestFit="1" customWidth="1"/>
    <col min="12335" max="12336" width="4.28515625" style="89" customWidth="1"/>
    <col min="12337" max="12337" width="19.85546875" style="89" customWidth="1"/>
    <col min="12338" max="12338" width="18.28515625" style="89" customWidth="1"/>
    <col min="12339" max="12339" width="5" style="89" customWidth="1"/>
    <col min="12340" max="12341" width="11.85546875" style="89" customWidth="1"/>
    <col min="12342" max="12342" width="9.5703125" style="89" customWidth="1"/>
    <col min="12343" max="12343" width="5.28515625" style="89" customWidth="1"/>
    <col min="12344" max="12344" width="15.28515625" style="89" customWidth="1"/>
    <col min="12345" max="12544" width="11.42578125" style="89"/>
    <col min="12545" max="12545" width="1.140625" style="89" customWidth="1"/>
    <col min="12546" max="12548" width="5.7109375" style="89" customWidth="1"/>
    <col min="12549" max="12549" width="7.28515625" style="89" customWidth="1"/>
    <col min="12550" max="12552" width="3.7109375" style="89" customWidth="1"/>
    <col min="12553" max="12555" width="4.5703125" style="89" customWidth="1"/>
    <col min="12556" max="12557" width="3.28515625" style="89" bestFit="1" customWidth="1"/>
    <col min="12558" max="12561" width="0" style="89" hidden="1" customWidth="1"/>
    <col min="12562" max="12562" width="4.28515625" style="89" customWidth="1"/>
    <col min="12563" max="12565" width="8" style="89" customWidth="1"/>
    <col min="12566" max="12568" width="2.7109375" style="89" customWidth="1"/>
    <col min="12569" max="12569" width="2.85546875" style="89" customWidth="1"/>
    <col min="12570" max="12575" width="2.7109375" style="89" customWidth="1"/>
    <col min="12576" max="12585" width="0" style="89" hidden="1" customWidth="1"/>
    <col min="12586" max="12586" width="4.28515625" style="89" customWidth="1"/>
    <col min="12587" max="12587" width="0" style="89" hidden="1" customWidth="1"/>
    <col min="12588" max="12588" width="3.28515625" style="89" bestFit="1" customWidth="1"/>
    <col min="12589" max="12589" width="0" style="89" hidden="1" customWidth="1"/>
    <col min="12590" max="12590" width="3.28515625" style="89" bestFit="1" customWidth="1"/>
    <col min="12591" max="12592" width="4.28515625" style="89" customWidth="1"/>
    <col min="12593" max="12593" width="19.85546875" style="89" customWidth="1"/>
    <col min="12594" max="12594" width="18.28515625" style="89" customWidth="1"/>
    <col min="12595" max="12595" width="5" style="89" customWidth="1"/>
    <col min="12596" max="12597" width="11.85546875" style="89" customWidth="1"/>
    <col min="12598" max="12598" width="9.5703125" style="89" customWidth="1"/>
    <col min="12599" max="12599" width="5.28515625" style="89" customWidth="1"/>
    <col min="12600" max="12600" width="15.28515625" style="89" customWidth="1"/>
    <col min="12601" max="12800" width="11.42578125" style="89"/>
    <col min="12801" max="12801" width="1.140625" style="89" customWidth="1"/>
    <col min="12802" max="12804" width="5.7109375" style="89" customWidth="1"/>
    <col min="12805" max="12805" width="7.28515625" style="89" customWidth="1"/>
    <col min="12806" max="12808" width="3.7109375" style="89" customWidth="1"/>
    <col min="12809" max="12811" width="4.5703125" style="89" customWidth="1"/>
    <col min="12812" max="12813" width="3.28515625" style="89" bestFit="1" customWidth="1"/>
    <col min="12814" max="12817" width="0" style="89" hidden="1" customWidth="1"/>
    <col min="12818" max="12818" width="4.28515625" style="89" customWidth="1"/>
    <col min="12819" max="12821" width="8" style="89" customWidth="1"/>
    <col min="12822" max="12824" width="2.7109375" style="89" customWidth="1"/>
    <col min="12825" max="12825" width="2.85546875" style="89" customWidth="1"/>
    <col min="12826" max="12831" width="2.7109375" style="89" customWidth="1"/>
    <col min="12832" max="12841" width="0" style="89" hidden="1" customWidth="1"/>
    <col min="12842" max="12842" width="4.28515625" style="89" customWidth="1"/>
    <col min="12843" max="12843" width="0" style="89" hidden="1" customWidth="1"/>
    <col min="12844" max="12844" width="3.28515625" style="89" bestFit="1" customWidth="1"/>
    <col min="12845" max="12845" width="0" style="89" hidden="1" customWidth="1"/>
    <col min="12846" max="12846" width="3.28515625" style="89" bestFit="1" customWidth="1"/>
    <col min="12847" max="12848" width="4.28515625" style="89" customWidth="1"/>
    <col min="12849" max="12849" width="19.85546875" style="89" customWidth="1"/>
    <col min="12850" max="12850" width="18.28515625" style="89" customWidth="1"/>
    <col min="12851" max="12851" width="5" style="89" customWidth="1"/>
    <col min="12852" max="12853" width="11.85546875" style="89" customWidth="1"/>
    <col min="12854" max="12854" width="9.5703125" style="89" customWidth="1"/>
    <col min="12855" max="12855" width="5.28515625" style="89" customWidth="1"/>
    <col min="12856" max="12856" width="15.28515625" style="89" customWidth="1"/>
    <col min="12857" max="13056" width="11.42578125" style="89"/>
    <col min="13057" max="13057" width="1.140625" style="89" customWidth="1"/>
    <col min="13058" max="13060" width="5.7109375" style="89" customWidth="1"/>
    <col min="13061" max="13061" width="7.28515625" style="89" customWidth="1"/>
    <col min="13062" max="13064" width="3.7109375" style="89" customWidth="1"/>
    <col min="13065" max="13067" width="4.5703125" style="89" customWidth="1"/>
    <col min="13068" max="13069" width="3.28515625" style="89" bestFit="1" customWidth="1"/>
    <col min="13070" max="13073" width="0" style="89" hidden="1" customWidth="1"/>
    <col min="13074" max="13074" width="4.28515625" style="89" customWidth="1"/>
    <col min="13075" max="13077" width="8" style="89" customWidth="1"/>
    <col min="13078" max="13080" width="2.7109375" style="89" customWidth="1"/>
    <col min="13081" max="13081" width="2.85546875" style="89" customWidth="1"/>
    <col min="13082" max="13087" width="2.7109375" style="89" customWidth="1"/>
    <col min="13088" max="13097" width="0" style="89" hidden="1" customWidth="1"/>
    <col min="13098" max="13098" width="4.28515625" style="89" customWidth="1"/>
    <col min="13099" max="13099" width="0" style="89" hidden="1" customWidth="1"/>
    <col min="13100" max="13100" width="3.28515625" style="89" bestFit="1" customWidth="1"/>
    <col min="13101" max="13101" width="0" style="89" hidden="1" customWidth="1"/>
    <col min="13102" max="13102" width="3.28515625" style="89" bestFit="1" customWidth="1"/>
    <col min="13103" max="13104" width="4.28515625" style="89" customWidth="1"/>
    <col min="13105" max="13105" width="19.85546875" style="89" customWidth="1"/>
    <col min="13106" max="13106" width="18.28515625" style="89" customWidth="1"/>
    <col min="13107" max="13107" width="5" style="89" customWidth="1"/>
    <col min="13108" max="13109" width="11.85546875" style="89" customWidth="1"/>
    <col min="13110" max="13110" width="9.5703125" style="89" customWidth="1"/>
    <col min="13111" max="13111" width="5.28515625" style="89" customWidth="1"/>
    <col min="13112" max="13112" width="15.28515625" style="89" customWidth="1"/>
    <col min="13113" max="13312" width="11.42578125" style="89"/>
    <col min="13313" max="13313" width="1.140625" style="89" customWidth="1"/>
    <col min="13314" max="13316" width="5.7109375" style="89" customWidth="1"/>
    <col min="13317" max="13317" width="7.28515625" style="89" customWidth="1"/>
    <col min="13318" max="13320" width="3.7109375" style="89" customWidth="1"/>
    <col min="13321" max="13323" width="4.5703125" style="89" customWidth="1"/>
    <col min="13324" max="13325" width="3.28515625" style="89" bestFit="1" customWidth="1"/>
    <col min="13326" max="13329" width="0" style="89" hidden="1" customWidth="1"/>
    <col min="13330" max="13330" width="4.28515625" style="89" customWidth="1"/>
    <col min="13331" max="13333" width="8" style="89" customWidth="1"/>
    <col min="13334" max="13336" width="2.7109375" style="89" customWidth="1"/>
    <col min="13337" max="13337" width="2.85546875" style="89" customWidth="1"/>
    <col min="13338" max="13343" width="2.7109375" style="89" customWidth="1"/>
    <col min="13344" max="13353" width="0" style="89" hidden="1" customWidth="1"/>
    <col min="13354" max="13354" width="4.28515625" style="89" customWidth="1"/>
    <col min="13355" max="13355" width="0" style="89" hidden="1" customWidth="1"/>
    <col min="13356" max="13356" width="3.28515625" style="89" bestFit="1" customWidth="1"/>
    <col min="13357" max="13357" width="0" style="89" hidden="1" customWidth="1"/>
    <col min="13358" max="13358" width="3.28515625" style="89" bestFit="1" customWidth="1"/>
    <col min="13359" max="13360" width="4.28515625" style="89" customWidth="1"/>
    <col min="13361" max="13361" width="19.85546875" style="89" customWidth="1"/>
    <col min="13362" max="13362" width="18.28515625" style="89" customWidth="1"/>
    <col min="13363" max="13363" width="5" style="89" customWidth="1"/>
    <col min="13364" max="13365" width="11.85546875" style="89" customWidth="1"/>
    <col min="13366" max="13366" width="9.5703125" style="89" customWidth="1"/>
    <col min="13367" max="13367" width="5.28515625" style="89" customWidth="1"/>
    <col min="13368" max="13368" width="15.28515625" style="89" customWidth="1"/>
    <col min="13369" max="13568" width="11.42578125" style="89"/>
    <col min="13569" max="13569" width="1.140625" style="89" customWidth="1"/>
    <col min="13570" max="13572" width="5.7109375" style="89" customWidth="1"/>
    <col min="13573" max="13573" width="7.28515625" style="89" customWidth="1"/>
    <col min="13574" max="13576" width="3.7109375" style="89" customWidth="1"/>
    <col min="13577" max="13579" width="4.5703125" style="89" customWidth="1"/>
    <col min="13580" max="13581" width="3.28515625" style="89" bestFit="1" customWidth="1"/>
    <col min="13582" max="13585" width="0" style="89" hidden="1" customWidth="1"/>
    <col min="13586" max="13586" width="4.28515625" style="89" customWidth="1"/>
    <col min="13587" max="13589" width="8" style="89" customWidth="1"/>
    <col min="13590" max="13592" width="2.7109375" style="89" customWidth="1"/>
    <col min="13593" max="13593" width="2.85546875" style="89" customWidth="1"/>
    <col min="13594" max="13599" width="2.7109375" style="89" customWidth="1"/>
    <col min="13600" max="13609" width="0" style="89" hidden="1" customWidth="1"/>
    <col min="13610" max="13610" width="4.28515625" style="89" customWidth="1"/>
    <col min="13611" max="13611" width="0" style="89" hidden="1" customWidth="1"/>
    <col min="13612" max="13612" width="3.28515625" style="89" bestFit="1" customWidth="1"/>
    <col min="13613" max="13613" width="0" style="89" hidden="1" customWidth="1"/>
    <col min="13614" max="13614" width="3.28515625" style="89" bestFit="1" customWidth="1"/>
    <col min="13615" max="13616" width="4.28515625" style="89" customWidth="1"/>
    <col min="13617" max="13617" width="19.85546875" style="89" customWidth="1"/>
    <col min="13618" max="13618" width="18.28515625" style="89" customWidth="1"/>
    <col min="13619" max="13619" width="5" style="89" customWidth="1"/>
    <col min="13620" max="13621" width="11.85546875" style="89" customWidth="1"/>
    <col min="13622" max="13622" width="9.5703125" style="89" customWidth="1"/>
    <col min="13623" max="13623" width="5.28515625" style="89" customWidth="1"/>
    <col min="13624" max="13624" width="15.28515625" style="89" customWidth="1"/>
    <col min="13625" max="13824" width="11.42578125" style="89"/>
    <col min="13825" max="13825" width="1.140625" style="89" customWidth="1"/>
    <col min="13826" max="13828" width="5.7109375" style="89" customWidth="1"/>
    <col min="13829" max="13829" width="7.28515625" style="89" customWidth="1"/>
    <col min="13830" max="13832" width="3.7109375" style="89" customWidth="1"/>
    <col min="13833" max="13835" width="4.5703125" style="89" customWidth="1"/>
    <col min="13836" max="13837" width="3.28515625" style="89" bestFit="1" customWidth="1"/>
    <col min="13838" max="13841" width="0" style="89" hidden="1" customWidth="1"/>
    <col min="13842" max="13842" width="4.28515625" style="89" customWidth="1"/>
    <col min="13843" max="13845" width="8" style="89" customWidth="1"/>
    <col min="13846" max="13848" width="2.7109375" style="89" customWidth="1"/>
    <col min="13849" max="13849" width="2.85546875" style="89" customWidth="1"/>
    <col min="13850" max="13855" width="2.7109375" style="89" customWidth="1"/>
    <col min="13856" max="13865" width="0" style="89" hidden="1" customWidth="1"/>
    <col min="13866" max="13866" width="4.28515625" style="89" customWidth="1"/>
    <col min="13867" max="13867" width="0" style="89" hidden="1" customWidth="1"/>
    <col min="13868" max="13868" width="3.28515625" style="89" bestFit="1" customWidth="1"/>
    <col min="13869" max="13869" width="0" style="89" hidden="1" customWidth="1"/>
    <col min="13870" max="13870" width="3.28515625" style="89" bestFit="1" customWidth="1"/>
    <col min="13871" max="13872" width="4.28515625" style="89" customWidth="1"/>
    <col min="13873" max="13873" width="19.85546875" style="89" customWidth="1"/>
    <col min="13874" max="13874" width="18.28515625" style="89" customWidth="1"/>
    <col min="13875" max="13875" width="5" style="89" customWidth="1"/>
    <col min="13876" max="13877" width="11.85546875" style="89" customWidth="1"/>
    <col min="13878" max="13878" width="9.5703125" style="89" customWidth="1"/>
    <col min="13879" max="13879" width="5.28515625" style="89" customWidth="1"/>
    <col min="13880" max="13880" width="15.28515625" style="89" customWidth="1"/>
    <col min="13881" max="14080" width="11.42578125" style="89"/>
    <col min="14081" max="14081" width="1.140625" style="89" customWidth="1"/>
    <col min="14082" max="14084" width="5.7109375" style="89" customWidth="1"/>
    <col min="14085" max="14085" width="7.28515625" style="89" customWidth="1"/>
    <col min="14086" max="14088" width="3.7109375" style="89" customWidth="1"/>
    <col min="14089" max="14091" width="4.5703125" style="89" customWidth="1"/>
    <col min="14092" max="14093" width="3.28515625" style="89" bestFit="1" customWidth="1"/>
    <col min="14094" max="14097" width="0" style="89" hidden="1" customWidth="1"/>
    <col min="14098" max="14098" width="4.28515625" style="89" customWidth="1"/>
    <col min="14099" max="14101" width="8" style="89" customWidth="1"/>
    <col min="14102" max="14104" width="2.7109375" style="89" customWidth="1"/>
    <col min="14105" max="14105" width="2.85546875" style="89" customWidth="1"/>
    <col min="14106" max="14111" width="2.7109375" style="89" customWidth="1"/>
    <col min="14112" max="14121" width="0" style="89" hidden="1" customWidth="1"/>
    <col min="14122" max="14122" width="4.28515625" style="89" customWidth="1"/>
    <col min="14123" max="14123" width="0" style="89" hidden="1" customWidth="1"/>
    <col min="14124" max="14124" width="3.28515625" style="89" bestFit="1" customWidth="1"/>
    <col min="14125" max="14125" width="0" style="89" hidden="1" customWidth="1"/>
    <col min="14126" max="14126" width="3.28515625" style="89" bestFit="1" customWidth="1"/>
    <col min="14127" max="14128" width="4.28515625" style="89" customWidth="1"/>
    <col min="14129" max="14129" width="19.85546875" style="89" customWidth="1"/>
    <col min="14130" max="14130" width="18.28515625" style="89" customWidth="1"/>
    <col min="14131" max="14131" width="5" style="89" customWidth="1"/>
    <col min="14132" max="14133" width="11.85546875" style="89" customWidth="1"/>
    <col min="14134" max="14134" width="9.5703125" style="89" customWidth="1"/>
    <col min="14135" max="14135" width="5.28515625" style="89" customWidth="1"/>
    <col min="14136" max="14136" width="15.28515625" style="89" customWidth="1"/>
    <col min="14137" max="14336" width="11.42578125" style="89"/>
    <col min="14337" max="14337" width="1.140625" style="89" customWidth="1"/>
    <col min="14338" max="14340" width="5.7109375" style="89" customWidth="1"/>
    <col min="14341" max="14341" width="7.28515625" style="89" customWidth="1"/>
    <col min="14342" max="14344" width="3.7109375" style="89" customWidth="1"/>
    <col min="14345" max="14347" width="4.5703125" style="89" customWidth="1"/>
    <col min="14348" max="14349" width="3.28515625" style="89" bestFit="1" customWidth="1"/>
    <col min="14350" max="14353" width="0" style="89" hidden="1" customWidth="1"/>
    <col min="14354" max="14354" width="4.28515625" style="89" customWidth="1"/>
    <col min="14355" max="14357" width="8" style="89" customWidth="1"/>
    <col min="14358" max="14360" width="2.7109375" style="89" customWidth="1"/>
    <col min="14361" max="14361" width="2.85546875" style="89" customWidth="1"/>
    <col min="14362" max="14367" width="2.7109375" style="89" customWidth="1"/>
    <col min="14368" max="14377" width="0" style="89" hidden="1" customWidth="1"/>
    <col min="14378" max="14378" width="4.28515625" style="89" customWidth="1"/>
    <col min="14379" max="14379" width="0" style="89" hidden="1" customWidth="1"/>
    <col min="14380" max="14380" width="3.28515625" style="89" bestFit="1" customWidth="1"/>
    <col min="14381" max="14381" width="0" style="89" hidden="1" customWidth="1"/>
    <col min="14382" max="14382" width="3.28515625" style="89" bestFit="1" customWidth="1"/>
    <col min="14383" max="14384" width="4.28515625" style="89" customWidth="1"/>
    <col min="14385" max="14385" width="19.85546875" style="89" customWidth="1"/>
    <col min="14386" max="14386" width="18.28515625" style="89" customWidth="1"/>
    <col min="14387" max="14387" width="5" style="89" customWidth="1"/>
    <col min="14388" max="14389" width="11.85546875" style="89" customWidth="1"/>
    <col min="14390" max="14390" width="9.5703125" style="89" customWidth="1"/>
    <col min="14391" max="14391" width="5.28515625" style="89" customWidth="1"/>
    <col min="14392" max="14392" width="15.28515625" style="89" customWidth="1"/>
    <col min="14393" max="14592" width="11.42578125" style="89"/>
    <col min="14593" max="14593" width="1.140625" style="89" customWidth="1"/>
    <col min="14594" max="14596" width="5.7109375" style="89" customWidth="1"/>
    <col min="14597" max="14597" width="7.28515625" style="89" customWidth="1"/>
    <col min="14598" max="14600" width="3.7109375" style="89" customWidth="1"/>
    <col min="14601" max="14603" width="4.5703125" style="89" customWidth="1"/>
    <col min="14604" max="14605" width="3.28515625" style="89" bestFit="1" customWidth="1"/>
    <col min="14606" max="14609" width="0" style="89" hidden="1" customWidth="1"/>
    <col min="14610" max="14610" width="4.28515625" style="89" customWidth="1"/>
    <col min="14611" max="14613" width="8" style="89" customWidth="1"/>
    <col min="14614" max="14616" width="2.7109375" style="89" customWidth="1"/>
    <col min="14617" max="14617" width="2.85546875" style="89" customWidth="1"/>
    <col min="14618" max="14623" width="2.7109375" style="89" customWidth="1"/>
    <col min="14624" max="14633" width="0" style="89" hidden="1" customWidth="1"/>
    <col min="14634" max="14634" width="4.28515625" style="89" customWidth="1"/>
    <col min="14635" max="14635" width="0" style="89" hidden="1" customWidth="1"/>
    <col min="14636" max="14636" width="3.28515625" style="89" bestFit="1" customWidth="1"/>
    <col min="14637" max="14637" width="0" style="89" hidden="1" customWidth="1"/>
    <col min="14638" max="14638" width="3.28515625" style="89" bestFit="1" customWidth="1"/>
    <col min="14639" max="14640" width="4.28515625" style="89" customWidth="1"/>
    <col min="14641" max="14641" width="19.85546875" style="89" customWidth="1"/>
    <col min="14642" max="14642" width="18.28515625" style="89" customWidth="1"/>
    <col min="14643" max="14643" width="5" style="89" customWidth="1"/>
    <col min="14644" max="14645" width="11.85546875" style="89" customWidth="1"/>
    <col min="14646" max="14646" width="9.5703125" style="89" customWidth="1"/>
    <col min="14647" max="14647" width="5.28515625" style="89" customWidth="1"/>
    <col min="14648" max="14648" width="15.28515625" style="89" customWidth="1"/>
    <col min="14649" max="14848" width="11.42578125" style="89"/>
    <col min="14849" max="14849" width="1.140625" style="89" customWidth="1"/>
    <col min="14850" max="14852" width="5.7109375" style="89" customWidth="1"/>
    <col min="14853" max="14853" width="7.28515625" style="89" customWidth="1"/>
    <col min="14854" max="14856" width="3.7109375" style="89" customWidth="1"/>
    <col min="14857" max="14859" width="4.5703125" style="89" customWidth="1"/>
    <col min="14860" max="14861" width="3.28515625" style="89" bestFit="1" customWidth="1"/>
    <col min="14862" max="14865" width="0" style="89" hidden="1" customWidth="1"/>
    <col min="14866" max="14866" width="4.28515625" style="89" customWidth="1"/>
    <col min="14867" max="14869" width="8" style="89" customWidth="1"/>
    <col min="14870" max="14872" width="2.7109375" style="89" customWidth="1"/>
    <col min="14873" max="14873" width="2.85546875" style="89" customWidth="1"/>
    <col min="14874" max="14879" width="2.7109375" style="89" customWidth="1"/>
    <col min="14880" max="14889" width="0" style="89" hidden="1" customWidth="1"/>
    <col min="14890" max="14890" width="4.28515625" style="89" customWidth="1"/>
    <col min="14891" max="14891" width="0" style="89" hidden="1" customWidth="1"/>
    <col min="14892" max="14892" width="3.28515625" style="89" bestFit="1" customWidth="1"/>
    <col min="14893" max="14893" width="0" style="89" hidden="1" customWidth="1"/>
    <col min="14894" max="14894" width="3.28515625" style="89" bestFit="1" customWidth="1"/>
    <col min="14895" max="14896" width="4.28515625" style="89" customWidth="1"/>
    <col min="14897" max="14897" width="19.85546875" style="89" customWidth="1"/>
    <col min="14898" max="14898" width="18.28515625" style="89" customWidth="1"/>
    <col min="14899" max="14899" width="5" style="89" customWidth="1"/>
    <col min="14900" max="14901" width="11.85546875" style="89" customWidth="1"/>
    <col min="14902" max="14902" width="9.5703125" style="89" customWidth="1"/>
    <col min="14903" max="14903" width="5.28515625" style="89" customWidth="1"/>
    <col min="14904" max="14904" width="15.28515625" style="89" customWidth="1"/>
    <col min="14905" max="15104" width="11.42578125" style="89"/>
    <col min="15105" max="15105" width="1.140625" style="89" customWidth="1"/>
    <col min="15106" max="15108" width="5.7109375" style="89" customWidth="1"/>
    <col min="15109" max="15109" width="7.28515625" style="89" customWidth="1"/>
    <col min="15110" max="15112" width="3.7109375" style="89" customWidth="1"/>
    <col min="15113" max="15115" width="4.5703125" style="89" customWidth="1"/>
    <col min="15116" max="15117" width="3.28515625" style="89" bestFit="1" customWidth="1"/>
    <col min="15118" max="15121" width="0" style="89" hidden="1" customWidth="1"/>
    <col min="15122" max="15122" width="4.28515625" style="89" customWidth="1"/>
    <col min="15123" max="15125" width="8" style="89" customWidth="1"/>
    <col min="15126" max="15128" width="2.7109375" style="89" customWidth="1"/>
    <col min="15129" max="15129" width="2.85546875" style="89" customWidth="1"/>
    <col min="15130" max="15135" width="2.7109375" style="89" customWidth="1"/>
    <col min="15136" max="15145" width="0" style="89" hidden="1" customWidth="1"/>
    <col min="15146" max="15146" width="4.28515625" style="89" customWidth="1"/>
    <col min="15147" max="15147" width="0" style="89" hidden="1" customWidth="1"/>
    <col min="15148" max="15148" width="3.28515625" style="89" bestFit="1" customWidth="1"/>
    <col min="15149" max="15149" width="0" style="89" hidden="1" customWidth="1"/>
    <col min="15150" max="15150" width="3.28515625" style="89" bestFit="1" customWidth="1"/>
    <col min="15151" max="15152" width="4.28515625" style="89" customWidth="1"/>
    <col min="15153" max="15153" width="19.85546875" style="89" customWidth="1"/>
    <col min="15154" max="15154" width="18.28515625" style="89" customWidth="1"/>
    <col min="15155" max="15155" width="5" style="89" customWidth="1"/>
    <col min="15156" max="15157" width="11.85546875" style="89" customWidth="1"/>
    <col min="15158" max="15158" width="9.5703125" style="89" customWidth="1"/>
    <col min="15159" max="15159" width="5.28515625" style="89" customWidth="1"/>
    <col min="15160" max="15160" width="15.28515625" style="89" customWidth="1"/>
    <col min="15161" max="15360" width="11.42578125" style="89"/>
    <col min="15361" max="15361" width="1.140625" style="89" customWidth="1"/>
    <col min="15362" max="15364" width="5.7109375" style="89" customWidth="1"/>
    <col min="15365" max="15365" width="7.28515625" style="89" customWidth="1"/>
    <col min="15366" max="15368" width="3.7109375" style="89" customWidth="1"/>
    <col min="15369" max="15371" width="4.5703125" style="89" customWidth="1"/>
    <col min="15372" max="15373" width="3.28515625" style="89" bestFit="1" customWidth="1"/>
    <col min="15374" max="15377" width="0" style="89" hidden="1" customWidth="1"/>
    <col min="15378" max="15378" width="4.28515625" style="89" customWidth="1"/>
    <col min="15379" max="15381" width="8" style="89" customWidth="1"/>
    <col min="15382" max="15384" width="2.7109375" style="89" customWidth="1"/>
    <col min="15385" max="15385" width="2.85546875" style="89" customWidth="1"/>
    <col min="15386" max="15391" width="2.7109375" style="89" customWidth="1"/>
    <col min="15392" max="15401" width="0" style="89" hidden="1" customWidth="1"/>
    <col min="15402" max="15402" width="4.28515625" style="89" customWidth="1"/>
    <col min="15403" max="15403" width="0" style="89" hidden="1" customWidth="1"/>
    <col min="15404" max="15404" width="3.28515625" style="89" bestFit="1" customWidth="1"/>
    <col min="15405" max="15405" width="0" style="89" hidden="1" customWidth="1"/>
    <col min="15406" max="15406" width="3.28515625" style="89" bestFit="1" customWidth="1"/>
    <col min="15407" max="15408" width="4.28515625" style="89" customWidth="1"/>
    <col min="15409" max="15409" width="19.85546875" style="89" customWidth="1"/>
    <col min="15410" max="15410" width="18.28515625" style="89" customWidth="1"/>
    <col min="15411" max="15411" width="5" style="89" customWidth="1"/>
    <col min="15412" max="15413" width="11.85546875" style="89" customWidth="1"/>
    <col min="15414" max="15414" width="9.5703125" style="89" customWidth="1"/>
    <col min="15415" max="15415" width="5.28515625" style="89" customWidth="1"/>
    <col min="15416" max="15416" width="15.28515625" style="89" customWidth="1"/>
    <col min="15417" max="15616" width="11.42578125" style="89"/>
    <col min="15617" max="15617" width="1.140625" style="89" customWidth="1"/>
    <col min="15618" max="15620" width="5.7109375" style="89" customWidth="1"/>
    <col min="15621" max="15621" width="7.28515625" style="89" customWidth="1"/>
    <col min="15622" max="15624" width="3.7109375" style="89" customWidth="1"/>
    <col min="15625" max="15627" width="4.5703125" style="89" customWidth="1"/>
    <col min="15628" max="15629" width="3.28515625" style="89" bestFit="1" customWidth="1"/>
    <col min="15630" max="15633" width="0" style="89" hidden="1" customWidth="1"/>
    <col min="15634" max="15634" width="4.28515625" style="89" customWidth="1"/>
    <col min="15635" max="15637" width="8" style="89" customWidth="1"/>
    <col min="15638" max="15640" width="2.7109375" style="89" customWidth="1"/>
    <col min="15641" max="15641" width="2.85546875" style="89" customWidth="1"/>
    <col min="15642" max="15647" width="2.7109375" style="89" customWidth="1"/>
    <col min="15648" max="15657" width="0" style="89" hidden="1" customWidth="1"/>
    <col min="15658" max="15658" width="4.28515625" style="89" customWidth="1"/>
    <col min="15659" max="15659" width="0" style="89" hidden="1" customWidth="1"/>
    <col min="15660" max="15660" width="3.28515625" style="89" bestFit="1" customWidth="1"/>
    <col min="15661" max="15661" width="0" style="89" hidden="1" customWidth="1"/>
    <col min="15662" max="15662" width="3.28515625" style="89" bestFit="1" customWidth="1"/>
    <col min="15663" max="15664" width="4.28515625" style="89" customWidth="1"/>
    <col min="15665" max="15665" width="19.85546875" style="89" customWidth="1"/>
    <col min="15666" max="15666" width="18.28515625" style="89" customWidth="1"/>
    <col min="15667" max="15667" width="5" style="89" customWidth="1"/>
    <col min="15668" max="15669" width="11.85546875" style="89" customWidth="1"/>
    <col min="15670" max="15670" width="9.5703125" style="89" customWidth="1"/>
    <col min="15671" max="15671" width="5.28515625" style="89" customWidth="1"/>
    <col min="15672" max="15672" width="15.28515625" style="89" customWidth="1"/>
    <col min="15673" max="15872" width="11.42578125" style="89"/>
    <col min="15873" max="15873" width="1.140625" style="89" customWidth="1"/>
    <col min="15874" max="15876" width="5.7109375" style="89" customWidth="1"/>
    <col min="15877" max="15877" width="7.28515625" style="89" customWidth="1"/>
    <col min="15878" max="15880" width="3.7109375" style="89" customWidth="1"/>
    <col min="15881" max="15883" width="4.5703125" style="89" customWidth="1"/>
    <col min="15884" max="15885" width="3.28515625" style="89" bestFit="1" customWidth="1"/>
    <col min="15886" max="15889" width="0" style="89" hidden="1" customWidth="1"/>
    <col min="15890" max="15890" width="4.28515625" style="89" customWidth="1"/>
    <col min="15891" max="15893" width="8" style="89" customWidth="1"/>
    <col min="15894" max="15896" width="2.7109375" style="89" customWidth="1"/>
    <col min="15897" max="15897" width="2.85546875" style="89" customWidth="1"/>
    <col min="15898" max="15903" width="2.7109375" style="89" customWidth="1"/>
    <col min="15904" max="15913" width="0" style="89" hidden="1" customWidth="1"/>
    <col min="15914" max="15914" width="4.28515625" style="89" customWidth="1"/>
    <col min="15915" max="15915" width="0" style="89" hidden="1" customWidth="1"/>
    <col min="15916" max="15916" width="3.28515625" style="89" bestFit="1" customWidth="1"/>
    <col min="15917" max="15917" width="0" style="89" hidden="1" customWidth="1"/>
    <col min="15918" max="15918" width="3.28515625" style="89" bestFit="1" customWidth="1"/>
    <col min="15919" max="15920" width="4.28515625" style="89" customWidth="1"/>
    <col min="15921" max="15921" width="19.85546875" style="89" customWidth="1"/>
    <col min="15922" max="15922" width="18.28515625" style="89" customWidth="1"/>
    <col min="15923" max="15923" width="5" style="89" customWidth="1"/>
    <col min="15924" max="15925" width="11.85546875" style="89" customWidth="1"/>
    <col min="15926" max="15926" width="9.5703125" style="89" customWidth="1"/>
    <col min="15927" max="15927" width="5.28515625" style="89" customWidth="1"/>
    <col min="15928" max="15928" width="15.28515625" style="89" customWidth="1"/>
    <col min="15929" max="16128" width="11.42578125" style="89"/>
    <col min="16129" max="16129" width="1.140625" style="89" customWidth="1"/>
    <col min="16130" max="16132" width="5.7109375" style="89" customWidth="1"/>
    <col min="16133" max="16133" width="7.28515625" style="89" customWidth="1"/>
    <col min="16134" max="16136" width="3.7109375" style="89" customWidth="1"/>
    <col min="16137" max="16139" width="4.5703125" style="89" customWidth="1"/>
    <col min="16140" max="16141" width="3.28515625" style="89" bestFit="1" customWidth="1"/>
    <col min="16142" max="16145" width="0" style="89" hidden="1" customWidth="1"/>
    <col min="16146" max="16146" width="4.28515625" style="89" customWidth="1"/>
    <col min="16147" max="16149" width="8" style="89" customWidth="1"/>
    <col min="16150" max="16152" width="2.7109375" style="89" customWidth="1"/>
    <col min="16153" max="16153" width="2.85546875" style="89" customWidth="1"/>
    <col min="16154" max="16159" width="2.7109375" style="89" customWidth="1"/>
    <col min="16160" max="16169" width="0" style="89" hidden="1" customWidth="1"/>
    <col min="16170" max="16170" width="4.28515625" style="89" customWidth="1"/>
    <col min="16171" max="16171" width="0" style="89" hidden="1" customWidth="1"/>
    <col min="16172" max="16172" width="3.28515625" style="89" bestFit="1" customWidth="1"/>
    <col min="16173" max="16173" width="0" style="89" hidden="1" customWidth="1"/>
    <col min="16174" max="16174" width="3.28515625" style="89" bestFit="1" customWidth="1"/>
    <col min="16175" max="16176" width="4.28515625" style="89" customWidth="1"/>
    <col min="16177" max="16177" width="19.85546875" style="89" customWidth="1"/>
    <col min="16178" max="16178" width="18.28515625" style="89" customWidth="1"/>
    <col min="16179" max="16179" width="5" style="89" customWidth="1"/>
    <col min="16180" max="16181" width="11.85546875" style="89" customWidth="1"/>
    <col min="16182" max="16182" width="9.5703125" style="89" customWidth="1"/>
    <col min="16183" max="16183" width="5.28515625" style="89" customWidth="1"/>
    <col min="16184" max="16184" width="15.28515625" style="89" customWidth="1"/>
    <col min="16185" max="16384" width="11.42578125" style="89"/>
  </cols>
  <sheetData>
    <row r="1" spans="1:56" ht="11.25" customHeight="1" x14ac:dyDescent="0.2">
      <c r="A1" s="87"/>
      <c r="B1" s="1813" t="s">
        <v>447</v>
      </c>
      <c r="C1" s="1814"/>
      <c r="D1" s="1814"/>
      <c r="E1" s="1814"/>
      <c r="F1" s="1814"/>
      <c r="G1" s="1814"/>
      <c r="H1" s="1814"/>
      <c r="I1" s="1814"/>
      <c r="J1" s="1814"/>
      <c r="K1" s="1814"/>
      <c r="L1" s="1814"/>
      <c r="M1" s="1814"/>
      <c r="N1" s="1814"/>
      <c r="O1" s="1814"/>
      <c r="P1" s="1814"/>
      <c r="Q1" s="1814"/>
      <c r="R1" s="1814"/>
      <c r="S1" s="1814"/>
      <c r="T1" s="1814"/>
      <c r="U1" s="1814"/>
      <c r="V1" s="1814"/>
      <c r="W1" s="1814"/>
      <c r="X1" s="1814"/>
      <c r="Y1" s="1814"/>
      <c r="Z1" s="1814"/>
      <c r="AA1" s="1814"/>
      <c r="AB1" s="1814"/>
      <c r="AC1" s="1814"/>
      <c r="AD1" s="1814"/>
      <c r="AE1" s="1814"/>
      <c r="AF1" s="1814"/>
      <c r="AG1" s="1814"/>
      <c r="AH1" s="1814"/>
      <c r="AI1" s="1814"/>
      <c r="AJ1" s="1814"/>
      <c r="AK1" s="1814"/>
      <c r="AL1" s="1814"/>
      <c r="AM1" s="1814"/>
      <c r="AN1" s="1814"/>
      <c r="AO1" s="1814"/>
      <c r="AP1" s="1814"/>
      <c r="AQ1" s="1814"/>
      <c r="AR1" s="1814"/>
      <c r="AS1" s="1814"/>
      <c r="AT1" s="1814"/>
      <c r="AU1" s="1815"/>
      <c r="AV1" s="1813"/>
      <c r="AW1" s="1814"/>
      <c r="AX1" s="1815"/>
      <c r="AY1" s="88"/>
      <c r="AZ1" s="87"/>
      <c r="BA1" s="87"/>
      <c r="BB1" s="1822" t="s">
        <v>118</v>
      </c>
      <c r="BC1" s="1822"/>
      <c r="BD1" s="1822"/>
    </row>
    <row r="2" spans="1:56" ht="11.25" customHeight="1" x14ac:dyDescent="0.2">
      <c r="A2" s="87"/>
      <c r="B2" s="1823" t="s">
        <v>119</v>
      </c>
      <c r="C2" s="1824"/>
      <c r="D2" s="1824"/>
      <c r="E2" s="1824"/>
      <c r="F2" s="1824"/>
      <c r="G2" s="1824"/>
      <c r="H2" s="1824"/>
      <c r="I2" s="1824"/>
      <c r="J2" s="1824"/>
      <c r="K2" s="1824"/>
      <c r="L2" s="1824"/>
      <c r="M2" s="1824"/>
      <c r="N2" s="1824"/>
      <c r="O2" s="1824"/>
      <c r="P2" s="1824"/>
      <c r="Q2" s="1824"/>
      <c r="R2" s="1824"/>
      <c r="S2" s="1824"/>
      <c r="T2" s="1824"/>
      <c r="U2" s="1824"/>
      <c r="V2" s="1824"/>
      <c r="W2" s="1824"/>
      <c r="X2" s="1824"/>
      <c r="Y2" s="1824"/>
      <c r="Z2" s="1824"/>
      <c r="AA2" s="1824"/>
      <c r="AB2" s="1824"/>
      <c r="AC2" s="1824"/>
      <c r="AD2" s="1824"/>
      <c r="AE2" s="1824"/>
      <c r="AF2" s="1824"/>
      <c r="AG2" s="1824"/>
      <c r="AH2" s="1824"/>
      <c r="AI2" s="1824"/>
      <c r="AJ2" s="1824"/>
      <c r="AK2" s="1824"/>
      <c r="AL2" s="1824"/>
      <c r="AM2" s="1824"/>
      <c r="AN2" s="1824"/>
      <c r="AO2" s="1824"/>
      <c r="AP2" s="1824"/>
      <c r="AQ2" s="1824"/>
      <c r="AR2" s="1824"/>
      <c r="AS2" s="1824"/>
      <c r="AT2" s="1824"/>
      <c r="AU2" s="1825"/>
      <c r="AV2" s="1816"/>
      <c r="AW2" s="1817"/>
      <c r="AX2" s="1818"/>
      <c r="AY2" s="88"/>
      <c r="AZ2" s="87"/>
      <c r="BA2" s="87"/>
      <c r="BB2" s="1822"/>
      <c r="BC2" s="1822"/>
      <c r="BD2" s="1822"/>
    </row>
    <row r="3" spans="1:56" ht="12" customHeight="1" x14ac:dyDescent="0.2">
      <c r="A3" s="87"/>
      <c r="B3" s="1813" t="s">
        <v>451</v>
      </c>
      <c r="C3" s="1814"/>
      <c r="D3" s="1815"/>
      <c r="E3" s="1813" t="s">
        <v>452</v>
      </c>
      <c r="F3" s="1814"/>
      <c r="G3" s="1814"/>
      <c r="H3" s="1814"/>
      <c r="I3" s="1814"/>
      <c r="J3" s="1814"/>
      <c r="K3" s="1814"/>
      <c r="L3" s="1814"/>
      <c r="M3" s="1814"/>
      <c r="N3" s="1814"/>
      <c r="O3" s="1814"/>
      <c r="P3" s="1814"/>
      <c r="Q3" s="1814"/>
      <c r="R3" s="1814"/>
      <c r="S3" s="1814"/>
      <c r="T3" s="1814"/>
      <c r="U3" s="1814"/>
      <c r="V3" s="1814"/>
      <c r="W3" s="1814"/>
      <c r="X3" s="1814"/>
      <c r="Y3" s="1814"/>
      <c r="Z3" s="1815"/>
      <c r="AA3" s="1813" t="s">
        <v>453</v>
      </c>
      <c r="AB3" s="1814"/>
      <c r="AC3" s="1814"/>
      <c r="AD3" s="1814"/>
      <c r="AE3" s="1814"/>
      <c r="AF3" s="1814"/>
      <c r="AG3" s="1814"/>
      <c r="AH3" s="1814"/>
      <c r="AI3" s="1814"/>
      <c r="AJ3" s="1814"/>
      <c r="AK3" s="1814"/>
      <c r="AL3" s="1814"/>
      <c r="AM3" s="1814"/>
      <c r="AN3" s="1814"/>
      <c r="AO3" s="1814"/>
      <c r="AP3" s="1814"/>
      <c r="AQ3" s="1814"/>
      <c r="AR3" s="1814"/>
      <c r="AS3" s="1814"/>
      <c r="AT3" s="1814"/>
      <c r="AU3" s="1815"/>
      <c r="AV3" s="1816"/>
      <c r="AW3" s="1817"/>
      <c r="AX3" s="1818"/>
      <c r="AY3" s="88"/>
      <c r="AZ3" s="87"/>
      <c r="BA3" s="87"/>
      <c r="BB3" s="1826">
        <v>42853</v>
      </c>
      <c r="BC3" s="1826"/>
      <c r="BD3" s="1826"/>
    </row>
    <row r="4" spans="1:56" ht="12" customHeight="1" x14ac:dyDescent="0.2">
      <c r="A4" s="87"/>
      <c r="B4" s="1823" t="s">
        <v>120</v>
      </c>
      <c r="C4" s="1824"/>
      <c r="D4" s="1825"/>
      <c r="E4" s="1823" t="s">
        <v>456</v>
      </c>
      <c r="F4" s="1824"/>
      <c r="G4" s="1824"/>
      <c r="H4" s="1824"/>
      <c r="I4" s="1824"/>
      <c r="J4" s="1824"/>
      <c r="K4" s="1824"/>
      <c r="L4" s="1824"/>
      <c r="M4" s="1824"/>
      <c r="N4" s="1824"/>
      <c r="O4" s="1824"/>
      <c r="P4" s="1824"/>
      <c r="Q4" s="1824"/>
      <c r="R4" s="1824"/>
      <c r="S4" s="1824"/>
      <c r="T4" s="1824"/>
      <c r="U4" s="1824"/>
      <c r="V4" s="1824"/>
      <c r="W4" s="1824"/>
      <c r="X4" s="1824"/>
      <c r="Y4" s="1824"/>
      <c r="Z4" s="1825"/>
      <c r="AA4" s="1823">
        <v>4</v>
      </c>
      <c r="AB4" s="1824"/>
      <c r="AC4" s="1824"/>
      <c r="AD4" s="1824"/>
      <c r="AE4" s="1824"/>
      <c r="AF4" s="1824"/>
      <c r="AG4" s="1824"/>
      <c r="AH4" s="1824"/>
      <c r="AI4" s="1824"/>
      <c r="AJ4" s="1824"/>
      <c r="AK4" s="1824"/>
      <c r="AL4" s="1824"/>
      <c r="AM4" s="1824"/>
      <c r="AN4" s="1824"/>
      <c r="AO4" s="1824"/>
      <c r="AP4" s="1824"/>
      <c r="AQ4" s="1824"/>
      <c r="AR4" s="1824"/>
      <c r="AS4" s="1824"/>
      <c r="AT4" s="1824"/>
      <c r="AU4" s="1825"/>
      <c r="AV4" s="1819"/>
      <c r="AW4" s="1820"/>
      <c r="AX4" s="1821"/>
      <c r="AY4" s="88"/>
      <c r="AZ4" s="87"/>
      <c r="BA4" s="87"/>
      <c r="BB4" s="1826"/>
      <c r="BC4" s="1826"/>
      <c r="BD4" s="1826"/>
    </row>
    <row r="5" spans="1:56" ht="6" customHeight="1" x14ac:dyDescent="0.2">
      <c r="A5" s="87"/>
      <c r="B5" s="90"/>
      <c r="C5" s="90"/>
      <c r="D5" s="90"/>
      <c r="E5" s="90"/>
      <c r="F5" s="90"/>
      <c r="G5" s="90"/>
      <c r="H5" s="90"/>
      <c r="I5" s="90"/>
      <c r="J5" s="90"/>
      <c r="K5" s="90"/>
      <c r="L5" s="90"/>
      <c r="M5" s="90"/>
      <c r="N5" s="90"/>
      <c r="O5" s="90"/>
      <c r="P5" s="90"/>
      <c r="Q5" s="90"/>
      <c r="R5" s="90"/>
      <c r="S5" s="90"/>
      <c r="T5" s="90"/>
      <c r="U5" s="90"/>
      <c r="V5" s="90"/>
      <c r="W5" s="90"/>
      <c r="X5" s="90"/>
      <c r="Y5" s="90"/>
      <c r="Z5" s="90"/>
      <c r="AA5" s="90"/>
      <c r="AB5" s="90"/>
      <c r="AC5" s="90"/>
      <c r="AD5" s="90"/>
      <c r="AE5" s="90"/>
      <c r="AF5" s="90"/>
      <c r="AG5" s="90"/>
      <c r="AH5" s="90"/>
      <c r="AI5" s="90"/>
      <c r="AJ5" s="90"/>
      <c r="AK5" s="90"/>
      <c r="AL5" s="90"/>
      <c r="AM5" s="90"/>
      <c r="AN5" s="90"/>
      <c r="AO5" s="90"/>
      <c r="AP5" s="90"/>
      <c r="AQ5" s="90"/>
      <c r="AR5" s="90"/>
      <c r="AS5" s="90"/>
      <c r="AT5" s="90"/>
      <c r="AU5" s="90"/>
      <c r="AV5" s="90"/>
      <c r="AW5" s="90"/>
      <c r="AX5" s="90"/>
      <c r="AY5" s="612"/>
      <c r="AZ5" s="612"/>
      <c r="BA5" s="612"/>
      <c r="BB5" s="87"/>
      <c r="BC5" s="90"/>
      <c r="BD5" s="90"/>
    </row>
    <row r="6" spans="1:56" ht="59.25" customHeight="1" x14ac:dyDescent="0.2">
      <c r="A6" s="87"/>
      <c r="B6" s="1827" t="s">
        <v>122</v>
      </c>
      <c r="C6" s="1828"/>
      <c r="D6" s="1829" t="s">
        <v>123</v>
      </c>
      <c r="E6" s="1830"/>
      <c r="F6" s="1830"/>
      <c r="G6" s="1830"/>
      <c r="H6" s="1831"/>
      <c r="I6" s="1827" t="s">
        <v>448</v>
      </c>
      <c r="J6" s="1832"/>
      <c r="K6" s="1828"/>
      <c r="L6" s="1829" t="s">
        <v>422</v>
      </c>
      <c r="M6" s="1830"/>
      <c r="N6" s="1830"/>
      <c r="O6" s="1830"/>
      <c r="P6" s="1830"/>
      <c r="Q6" s="1830"/>
      <c r="R6" s="1830"/>
      <c r="S6" s="1830"/>
      <c r="T6" s="1830"/>
      <c r="U6" s="1831"/>
      <c r="V6" s="1827" t="s">
        <v>124</v>
      </c>
      <c r="W6" s="1832"/>
      <c r="X6" s="1832"/>
      <c r="Y6" s="1832"/>
      <c r="Z6" s="1832"/>
      <c r="AA6" s="1990" t="s">
        <v>1248</v>
      </c>
      <c r="AB6" s="1990"/>
      <c r="AC6" s="1990"/>
      <c r="AD6" s="1990"/>
      <c r="AE6" s="1990"/>
      <c r="AF6" s="1990"/>
      <c r="AG6" s="1990"/>
      <c r="AH6" s="1990"/>
      <c r="AI6" s="1990"/>
      <c r="AJ6" s="1990"/>
      <c r="AK6" s="1990"/>
      <c r="AL6" s="1990"/>
      <c r="AM6" s="1990"/>
      <c r="AN6" s="1990"/>
      <c r="AO6" s="1990"/>
      <c r="AP6" s="1990"/>
      <c r="AQ6" s="1990"/>
      <c r="AR6" s="1990"/>
      <c r="AS6" s="1990"/>
      <c r="AT6" s="1990"/>
      <c r="AU6" s="1990"/>
      <c r="AV6" s="1990"/>
      <c r="AW6" s="1990"/>
      <c r="AX6" s="1991"/>
      <c r="AY6" s="91"/>
      <c r="AZ6" s="91"/>
      <c r="BA6" s="91"/>
      <c r="BB6" s="91"/>
      <c r="BC6" s="91"/>
      <c r="BD6" s="91"/>
    </row>
    <row r="7" spans="1:56" ht="6" customHeight="1" x14ac:dyDescent="0.2">
      <c r="A7" s="87"/>
      <c r="B7" s="92"/>
      <c r="C7" s="92"/>
      <c r="D7" s="92"/>
      <c r="E7" s="93"/>
      <c r="F7" s="93"/>
      <c r="G7" s="93"/>
      <c r="H7" s="93"/>
      <c r="I7" s="93"/>
      <c r="J7" s="93"/>
      <c r="K7" s="93"/>
      <c r="L7" s="93"/>
      <c r="M7" s="93"/>
      <c r="N7" s="93"/>
      <c r="O7" s="93"/>
      <c r="P7" s="93"/>
      <c r="Q7" s="93"/>
      <c r="R7" s="93"/>
      <c r="S7" s="93"/>
      <c r="T7" s="93"/>
      <c r="U7" s="93"/>
      <c r="V7" s="93"/>
      <c r="W7" s="93"/>
      <c r="X7" s="93"/>
      <c r="Y7" s="93"/>
      <c r="Z7" s="93"/>
      <c r="AA7" s="93"/>
      <c r="AB7" s="93"/>
      <c r="AC7" s="93"/>
      <c r="AD7" s="93"/>
      <c r="AE7" s="93"/>
      <c r="AF7" s="93"/>
      <c r="AG7" s="93"/>
      <c r="AH7" s="93"/>
      <c r="AI7" s="93"/>
      <c r="AJ7" s="93"/>
      <c r="AK7" s="93"/>
      <c r="AL7" s="93"/>
      <c r="AM7" s="93"/>
      <c r="AN7" s="93"/>
      <c r="AO7" s="93"/>
      <c r="AP7" s="93"/>
      <c r="AQ7" s="93"/>
      <c r="AR7" s="93"/>
      <c r="AS7" s="93"/>
      <c r="AT7" s="93"/>
      <c r="AU7" s="93"/>
      <c r="AV7" s="93"/>
      <c r="AW7" s="93"/>
      <c r="AX7" s="93"/>
      <c r="AY7" s="94"/>
      <c r="AZ7" s="94"/>
      <c r="BA7" s="94"/>
      <c r="BB7" s="94"/>
      <c r="BC7" s="94"/>
      <c r="BD7" s="94"/>
    </row>
    <row r="8" spans="1:56" ht="11.25" customHeight="1" x14ac:dyDescent="0.2">
      <c r="A8" s="95"/>
      <c r="B8" s="1835" t="s">
        <v>457</v>
      </c>
      <c r="C8" s="1836"/>
      <c r="D8" s="1836"/>
      <c r="E8" s="1836"/>
      <c r="F8" s="1836"/>
      <c r="G8" s="1836"/>
      <c r="H8" s="1836"/>
      <c r="I8" s="1836"/>
      <c r="J8" s="1836"/>
      <c r="K8" s="1837"/>
      <c r="L8" s="558" t="s">
        <v>1146</v>
      </c>
      <c r="M8" s="559"/>
      <c r="N8" s="559"/>
      <c r="O8" s="559"/>
      <c r="P8" s="559"/>
      <c r="Q8" s="559"/>
      <c r="R8" s="560"/>
      <c r="S8" s="561" t="s">
        <v>1147</v>
      </c>
      <c r="T8" s="562"/>
      <c r="U8" s="562"/>
      <c r="V8" s="562"/>
      <c r="W8" s="562"/>
      <c r="X8" s="562"/>
      <c r="Y8" s="562"/>
      <c r="Z8" s="562"/>
      <c r="AA8" s="562"/>
      <c r="AB8" s="562"/>
      <c r="AC8" s="562"/>
      <c r="AD8" s="562"/>
      <c r="AE8" s="562"/>
      <c r="AF8" s="562"/>
      <c r="AG8" s="562"/>
      <c r="AH8" s="562"/>
      <c r="AI8" s="562"/>
      <c r="AJ8" s="562"/>
      <c r="AK8" s="562"/>
      <c r="AL8" s="562"/>
      <c r="AM8" s="562"/>
      <c r="AN8" s="562"/>
      <c r="AO8" s="562"/>
      <c r="AP8" s="562"/>
      <c r="AQ8" s="562"/>
      <c r="AR8" s="562"/>
      <c r="AS8" s="562"/>
      <c r="AT8" s="562"/>
      <c r="AU8" s="562"/>
      <c r="AV8" s="562"/>
      <c r="AW8" s="562"/>
      <c r="AX8" s="563"/>
      <c r="AY8" s="1838" t="s">
        <v>1148</v>
      </c>
      <c r="AZ8" s="1838"/>
      <c r="BA8" s="1838"/>
      <c r="BB8" s="1838"/>
      <c r="BC8" s="1838"/>
      <c r="BD8" s="1838"/>
    </row>
    <row r="9" spans="1:56" ht="69" customHeight="1" x14ac:dyDescent="0.2">
      <c r="A9" s="95"/>
      <c r="B9" s="1839" t="s">
        <v>126</v>
      </c>
      <c r="C9" s="1840"/>
      <c r="D9" s="1841"/>
      <c r="E9" s="569" t="s">
        <v>451</v>
      </c>
      <c r="F9" s="1839" t="s">
        <v>1149</v>
      </c>
      <c r="G9" s="1840"/>
      <c r="H9" s="1841"/>
      <c r="I9" s="1839" t="s">
        <v>465</v>
      </c>
      <c r="J9" s="1840"/>
      <c r="K9" s="1841"/>
      <c r="L9" s="564" t="s">
        <v>1150</v>
      </c>
      <c r="M9" s="564" t="s">
        <v>1153</v>
      </c>
      <c r="N9" s="565"/>
      <c r="O9" s="566" t="s">
        <v>1151</v>
      </c>
      <c r="P9" s="566" t="s">
        <v>1152</v>
      </c>
      <c r="Q9" s="566" t="s">
        <v>1154</v>
      </c>
      <c r="R9" s="564" t="s">
        <v>1155</v>
      </c>
      <c r="S9" s="1839" t="s">
        <v>1156</v>
      </c>
      <c r="T9" s="1840"/>
      <c r="U9" s="1841"/>
      <c r="V9" s="564" t="s">
        <v>1157</v>
      </c>
      <c r="W9" s="564" t="s">
        <v>1158</v>
      </c>
      <c r="X9" s="564" t="s">
        <v>1159</v>
      </c>
      <c r="Y9" s="567" t="s">
        <v>1160</v>
      </c>
      <c r="Z9" s="567" t="s">
        <v>1162</v>
      </c>
      <c r="AA9" s="567" t="s">
        <v>1164</v>
      </c>
      <c r="AB9" s="567" t="s">
        <v>1166</v>
      </c>
      <c r="AC9" s="567" t="s">
        <v>1168</v>
      </c>
      <c r="AD9" s="567" t="s">
        <v>1170</v>
      </c>
      <c r="AE9" s="567" t="s">
        <v>129</v>
      </c>
      <c r="AF9" s="568"/>
      <c r="AG9" s="618" t="s">
        <v>1161</v>
      </c>
      <c r="AH9" s="618" t="s">
        <v>1163</v>
      </c>
      <c r="AI9" s="618" t="s">
        <v>1165</v>
      </c>
      <c r="AJ9" s="618" t="s">
        <v>1167</v>
      </c>
      <c r="AK9" s="618" t="s">
        <v>1169</v>
      </c>
      <c r="AL9" s="618" t="s">
        <v>1171</v>
      </c>
      <c r="AM9" s="618" t="s">
        <v>1172</v>
      </c>
      <c r="AN9" s="618" t="s">
        <v>1173</v>
      </c>
      <c r="AO9" s="618" t="s">
        <v>1174</v>
      </c>
      <c r="AP9" s="564" t="s">
        <v>1175</v>
      </c>
      <c r="AQ9" s="566" t="s">
        <v>1176</v>
      </c>
      <c r="AR9" s="564" t="s">
        <v>1150</v>
      </c>
      <c r="AS9" s="566" t="s">
        <v>1177</v>
      </c>
      <c r="AT9" s="564" t="s">
        <v>1153</v>
      </c>
      <c r="AU9" s="564" t="s">
        <v>1178</v>
      </c>
      <c r="AV9" s="564" t="s">
        <v>1179</v>
      </c>
      <c r="AW9" s="569" t="s">
        <v>1180</v>
      </c>
      <c r="AX9" s="569" t="s">
        <v>1181</v>
      </c>
      <c r="AY9" s="570" t="s">
        <v>1182</v>
      </c>
      <c r="AZ9" s="1838" t="s">
        <v>1183</v>
      </c>
      <c r="BA9" s="1838"/>
      <c r="BB9" s="1838"/>
      <c r="BC9" s="570" t="s">
        <v>127</v>
      </c>
      <c r="BD9" s="609" t="s">
        <v>128</v>
      </c>
    </row>
    <row r="10" spans="1:56" ht="270" customHeight="1" x14ac:dyDescent="0.2">
      <c r="A10" s="612"/>
      <c r="B10" s="1829" t="s">
        <v>1431</v>
      </c>
      <c r="C10" s="1830"/>
      <c r="D10" s="1831"/>
      <c r="E10" s="152" t="s">
        <v>91</v>
      </c>
      <c r="F10" s="1829" t="s">
        <v>1432</v>
      </c>
      <c r="G10" s="1830"/>
      <c r="H10" s="1831"/>
      <c r="I10" s="1829" t="s">
        <v>3147</v>
      </c>
      <c r="J10" s="1830"/>
      <c r="K10" s="1831"/>
      <c r="L10" s="617" t="s">
        <v>1204</v>
      </c>
      <c r="M10" s="631" t="s">
        <v>1209</v>
      </c>
      <c r="N10" s="574"/>
      <c r="O10" s="96">
        <f>VLOOKUP(L10,[42]Listas!$M$69:$N$73,2,0)</f>
        <v>1</v>
      </c>
      <c r="P10" s="96"/>
      <c r="Q10" s="96">
        <f>HLOOKUP(M10,[42]Listas!$O$67:$Q$68,2,0)</f>
        <v>20</v>
      </c>
      <c r="R10" s="618" t="str">
        <f>INDEX([42]Listas!$O$69:$Q$73,MATCH(L10,[42]Listas!$M$69:$M$73,0),MATCH(M10,[42]Listas!$O$67:$Q$67,0))</f>
        <v>20
MODERADA</v>
      </c>
      <c r="S10" s="1829" t="s">
        <v>1433</v>
      </c>
      <c r="T10" s="1830"/>
      <c r="U10" s="1831"/>
      <c r="V10" s="607" t="s">
        <v>132</v>
      </c>
      <c r="W10" s="607" t="s">
        <v>132</v>
      </c>
      <c r="X10" s="607" t="s">
        <v>132</v>
      </c>
      <c r="Y10" s="607" t="s">
        <v>132</v>
      </c>
      <c r="Z10" s="607" t="s">
        <v>132</v>
      </c>
      <c r="AA10" s="607" t="s">
        <v>132</v>
      </c>
      <c r="AB10" s="607" t="s">
        <v>132</v>
      </c>
      <c r="AC10" s="607" t="s">
        <v>132</v>
      </c>
      <c r="AD10" s="607" t="s">
        <v>132</v>
      </c>
      <c r="AE10" s="607" t="s">
        <v>132</v>
      </c>
      <c r="AF10" s="575"/>
      <c r="AG10" s="96">
        <f t="shared" ref="AG10:AG15" si="0">IF(Y10="SI",15,0)</f>
        <v>15</v>
      </c>
      <c r="AH10" s="96">
        <f t="shared" ref="AH10:AH15" si="1">IF(Z10="SI",5,0)</f>
        <v>5</v>
      </c>
      <c r="AI10" s="96">
        <f t="shared" ref="AI10:AI15" si="2">IF(AA10="SI",15,0)</f>
        <v>15</v>
      </c>
      <c r="AJ10" s="96">
        <f t="shared" ref="AJ10:AJ15" si="3">IF(AB10="SI",10,0)</f>
        <v>10</v>
      </c>
      <c r="AK10" s="96">
        <f t="shared" ref="AK10:AK15" si="4">IF(AC10="SI",15,0)</f>
        <v>15</v>
      </c>
      <c r="AL10" s="96">
        <f t="shared" ref="AL10:AL15" si="5">IF(AD10="SI",10,0)</f>
        <v>10</v>
      </c>
      <c r="AM10" s="96">
        <f t="shared" ref="AM10:AM15" si="6">IF(AE10="SI",30,0)</f>
        <v>30</v>
      </c>
      <c r="AN10" s="96">
        <f t="shared" ref="AN10:AN15" si="7">SUM(AG10+AH10+AI10+AJ10+AK10+AL10+AM10)</f>
        <v>100</v>
      </c>
      <c r="AO10" s="96">
        <f t="shared" ref="AO10:AO15" si="8">IF(AN10&lt;=50,0,IF(AN10&gt;=76,2,1))</f>
        <v>2</v>
      </c>
      <c r="AP10" s="618" t="str">
        <f t="shared" ref="AP10:AP15" si="9">CONCATENATE(AN10,"- disminuye ",AO10)</f>
        <v>100- disminuye 2</v>
      </c>
      <c r="AQ10" s="96">
        <f t="shared" ref="AQ10:AQ15" si="10">IF(V10="SI",O10-AO10,O10)</f>
        <v>-1</v>
      </c>
      <c r="AR10" s="618" t="str">
        <f>IF(AQ10&lt;=1,"Rara vez",VLOOKUP(AQ10,[42]Listas!$L$69:$M$73,2,0))</f>
        <v>Rara vez</v>
      </c>
      <c r="AS10" s="96">
        <f t="shared" ref="AS10:AS15" si="11">IF(W10="SI",Q10-AO10,Q10)</f>
        <v>18</v>
      </c>
      <c r="AT10" s="618" t="str">
        <f t="shared" ref="AT10:AT15" si="12">IF(AS10&lt;=9,"Moderado",IF(AS10=20,"Catastrófico",IF(AS10=18,"Moderado","Mayor")))</f>
        <v>Moderado</v>
      </c>
      <c r="AU10" s="618" t="str">
        <f>INDEX([42]Listas!$O$69:$Q$73,MATCH(AR10,[42]Listas!$M$69:$M$73,0),MATCH(AT10,[42]Listas!$O$67:$Q$67,0))</f>
        <v>5
BAJA</v>
      </c>
      <c r="AV10" s="617" t="s">
        <v>1188</v>
      </c>
      <c r="AW10" s="622" t="s">
        <v>3148</v>
      </c>
      <c r="AX10" s="622" t="s">
        <v>1434</v>
      </c>
      <c r="AY10" s="617" t="s">
        <v>3149</v>
      </c>
      <c r="AZ10" s="1846" t="s">
        <v>3150</v>
      </c>
      <c r="BA10" s="1847"/>
      <c r="BB10" s="1848"/>
      <c r="BC10" s="625" t="s">
        <v>1435</v>
      </c>
      <c r="BD10" s="2110" t="s">
        <v>3151</v>
      </c>
    </row>
    <row r="11" spans="1:56" ht="300" customHeight="1" x14ac:dyDescent="0.2">
      <c r="A11" s="612"/>
      <c r="B11" s="1829" t="s">
        <v>1436</v>
      </c>
      <c r="C11" s="1830"/>
      <c r="D11" s="1831"/>
      <c r="E11" s="152" t="s">
        <v>92</v>
      </c>
      <c r="F11" s="1829" t="s">
        <v>1437</v>
      </c>
      <c r="G11" s="1830"/>
      <c r="H11" s="1831"/>
      <c r="I11" s="1829" t="s">
        <v>1438</v>
      </c>
      <c r="J11" s="1830"/>
      <c r="K11" s="1831"/>
      <c r="L11" s="617" t="s">
        <v>1204</v>
      </c>
      <c r="M11" s="631" t="s">
        <v>1209</v>
      </c>
      <c r="N11" s="574"/>
      <c r="O11" s="96">
        <f>VLOOKUP(L11,[42]Listas!$M$69:$N$73,2,0)</f>
        <v>1</v>
      </c>
      <c r="P11" s="96"/>
      <c r="Q11" s="96">
        <f>HLOOKUP(M11,[42]Listas!$O$67:$Q$68,2,0)</f>
        <v>20</v>
      </c>
      <c r="R11" s="618" t="str">
        <f>INDEX([42]Listas!$O$69:$Q$73,MATCH(L11,[42]Listas!$M$69:$M$73,0),MATCH(M11,[42]Listas!$O$67:$Q$67,0))</f>
        <v>20
MODERADA</v>
      </c>
      <c r="S11" s="2111" t="s">
        <v>3152</v>
      </c>
      <c r="T11" s="2112"/>
      <c r="U11" s="2113"/>
      <c r="V11" s="607" t="s">
        <v>132</v>
      </c>
      <c r="W11" s="607" t="s">
        <v>132</v>
      </c>
      <c r="X11" s="607" t="s">
        <v>132</v>
      </c>
      <c r="Y11" s="607" t="s">
        <v>132</v>
      </c>
      <c r="Z11" s="607" t="s">
        <v>132</v>
      </c>
      <c r="AA11" s="607" t="s">
        <v>132</v>
      </c>
      <c r="AB11" s="607" t="s">
        <v>132</v>
      </c>
      <c r="AC11" s="607" t="s">
        <v>132</v>
      </c>
      <c r="AD11" s="607" t="s">
        <v>132</v>
      </c>
      <c r="AE11" s="607" t="s">
        <v>132</v>
      </c>
      <c r="AF11" s="575"/>
      <c r="AG11" s="96">
        <f t="shared" si="0"/>
        <v>15</v>
      </c>
      <c r="AH11" s="96">
        <f t="shared" si="1"/>
        <v>5</v>
      </c>
      <c r="AI11" s="96">
        <f t="shared" si="2"/>
        <v>15</v>
      </c>
      <c r="AJ11" s="96">
        <f t="shared" si="3"/>
        <v>10</v>
      </c>
      <c r="AK11" s="96">
        <f t="shared" si="4"/>
        <v>15</v>
      </c>
      <c r="AL11" s="96">
        <f t="shared" si="5"/>
        <v>10</v>
      </c>
      <c r="AM11" s="96">
        <f t="shared" si="6"/>
        <v>30</v>
      </c>
      <c r="AN11" s="96">
        <f t="shared" si="7"/>
        <v>100</v>
      </c>
      <c r="AO11" s="96">
        <f t="shared" si="8"/>
        <v>2</v>
      </c>
      <c r="AP11" s="618" t="str">
        <f t="shared" si="9"/>
        <v>100- disminuye 2</v>
      </c>
      <c r="AQ11" s="96">
        <f t="shared" si="10"/>
        <v>-1</v>
      </c>
      <c r="AR11" s="618" t="str">
        <f>IF(AQ11&lt;=1,"Rara vez",VLOOKUP(AQ11,[42]Listas!$L$69:$M$73,2,0))</f>
        <v>Rara vez</v>
      </c>
      <c r="AS11" s="96">
        <f t="shared" si="11"/>
        <v>18</v>
      </c>
      <c r="AT11" s="618" t="str">
        <f t="shared" si="12"/>
        <v>Moderado</v>
      </c>
      <c r="AU11" s="618" t="str">
        <f>INDEX([42]Listas!$O$69:$Q$73,MATCH(AR11,[42]Listas!$M$69:$M$73,0),MATCH(AT11,[42]Listas!$O$67:$Q$67,0))</f>
        <v>5
BAJA</v>
      </c>
      <c r="AV11" s="617" t="s">
        <v>1188</v>
      </c>
      <c r="AW11" s="2114" t="s">
        <v>1439</v>
      </c>
      <c r="AX11" s="2114" t="s">
        <v>1440</v>
      </c>
      <c r="AY11" s="615" t="s">
        <v>3149</v>
      </c>
      <c r="AZ11" s="1846" t="s">
        <v>3153</v>
      </c>
      <c r="BA11" s="1847"/>
      <c r="BB11" s="1848"/>
      <c r="BC11" s="625" t="s">
        <v>1435</v>
      </c>
      <c r="BD11" s="2110" t="s">
        <v>3154</v>
      </c>
    </row>
    <row r="12" spans="1:56" ht="331.5" customHeight="1" x14ac:dyDescent="0.2">
      <c r="A12" s="612"/>
      <c r="B12" s="1829" t="s">
        <v>1441</v>
      </c>
      <c r="C12" s="1830"/>
      <c r="D12" s="1831"/>
      <c r="E12" s="152" t="s">
        <v>93</v>
      </c>
      <c r="F12" s="1829" t="s">
        <v>1442</v>
      </c>
      <c r="G12" s="1830"/>
      <c r="H12" s="1831"/>
      <c r="I12" s="1829" t="s">
        <v>1443</v>
      </c>
      <c r="J12" s="1830"/>
      <c r="K12" s="1831"/>
      <c r="L12" s="617" t="s">
        <v>1204</v>
      </c>
      <c r="M12" s="631" t="s">
        <v>1209</v>
      </c>
      <c r="N12" s="574"/>
      <c r="O12" s="96">
        <f>VLOOKUP(L12,[42]Listas!$M$69:$N$73,2,0)</f>
        <v>1</v>
      </c>
      <c r="P12" s="96"/>
      <c r="Q12" s="96">
        <f>HLOOKUP(M12,[42]Listas!$O$67:$Q$68,2,0)</f>
        <v>20</v>
      </c>
      <c r="R12" s="618" t="str">
        <f>INDEX([42]Listas!$O$69:$Q$73,MATCH(L12,[42]Listas!$M$69:$M$73,0),MATCH(M12,[42]Listas!$O$67:$Q$67,0))</f>
        <v>20
MODERADA</v>
      </c>
      <c r="S12" s="1829" t="s">
        <v>1444</v>
      </c>
      <c r="T12" s="1830"/>
      <c r="U12" s="1831"/>
      <c r="V12" s="607" t="s">
        <v>132</v>
      </c>
      <c r="W12" s="607" t="s">
        <v>132</v>
      </c>
      <c r="X12" s="607" t="s">
        <v>132</v>
      </c>
      <c r="Y12" s="607" t="s">
        <v>132</v>
      </c>
      <c r="Z12" s="607" t="s">
        <v>132</v>
      </c>
      <c r="AA12" s="607" t="s">
        <v>132</v>
      </c>
      <c r="AB12" s="607" t="s">
        <v>132</v>
      </c>
      <c r="AC12" s="607" t="s">
        <v>132</v>
      </c>
      <c r="AD12" s="607" t="s">
        <v>132</v>
      </c>
      <c r="AE12" s="607" t="s">
        <v>132</v>
      </c>
      <c r="AF12" s="575"/>
      <c r="AG12" s="96">
        <f t="shared" si="0"/>
        <v>15</v>
      </c>
      <c r="AH12" s="96">
        <f t="shared" si="1"/>
        <v>5</v>
      </c>
      <c r="AI12" s="96">
        <f t="shared" si="2"/>
        <v>15</v>
      </c>
      <c r="AJ12" s="96">
        <f t="shared" si="3"/>
        <v>10</v>
      </c>
      <c r="AK12" s="96">
        <f t="shared" si="4"/>
        <v>15</v>
      </c>
      <c r="AL12" s="96">
        <f t="shared" si="5"/>
        <v>10</v>
      </c>
      <c r="AM12" s="96">
        <f t="shared" si="6"/>
        <v>30</v>
      </c>
      <c r="AN12" s="96">
        <f t="shared" si="7"/>
        <v>100</v>
      </c>
      <c r="AO12" s="96">
        <f t="shared" si="8"/>
        <v>2</v>
      </c>
      <c r="AP12" s="618" t="str">
        <f t="shared" si="9"/>
        <v>100- disminuye 2</v>
      </c>
      <c r="AQ12" s="96">
        <f t="shared" si="10"/>
        <v>-1</v>
      </c>
      <c r="AR12" s="618" t="str">
        <f>IF(AQ12&lt;=1,"Rara vez",VLOOKUP(AQ12,[42]Listas!$L$69:$M$73,2,0))</f>
        <v>Rara vez</v>
      </c>
      <c r="AS12" s="96">
        <f t="shared" si="11"/>
        <v>18</v>
      </c>
      <c r="AT12" s="618" t="str">
        <f t="shared" si="12"/>
        <v>Moderado</v>
      </c>
      <c r="AU12" s="618" t="str">
        <f>INDEX([42]Listas!$O$69:$Q$73,MATCH(AR12,[42]Listas!$M$69:$M$73,0),MATCH(AT12,[42]Listas!$O$67:$Q$67,0))</f>
        <v>5
BAJA</v>
      </c>
      <c r="AV12" s="617" t="s">
        <v>1188</v>
      </c>
      <c r="AW12" s="2114" t="s">
        <v>1445</v>
      </c>
      <c r="AX12" s="2114" t="s">
        <v>1446</v>
      </c>
      <c r="AY12" s="617"/>
      <c r="AZ12" s="1846" t="s">
        <v>3155</v>
      </c>
      <c r="BA12" s="1847"/>
      <c r="BB12" s="1848"/>
      <c r="BC12" s="625" t="s">
        <v>1435</v>
      </c>
      <c r="BD12" s="2110" t="s">
        <v>3156</v>
      </c>
    </row>
    <row r="13" spans="1:56" ht="56.25" hidden="1" customHeight="1" x14ac:dyDescent="0.2">
      <c r="A13" s="612"/>
      <c r="B13" s="1829"/>
      <c r="C13" s="1830"/>
      <c r="D13" s="1831"/>
      <c r="E13" s="608"/>
      <c r="F13" s="1843"/>
      <c r="G13" s="1844"/>
      <c r="H13" s="1845"/>
      <c r="I13" s="1829"/>
      <c r="J13" s="1830"/>
      <c r="K13" s="1831"/>
      <c r="L13" s="617"/>
      <c r="M13" s="631"/>
      <c r="N13" s="574"/>
      <c r="O13" s="96" t="e">
        <f>VLOOKUP(L13,[42]Listas!$M$69:$N$73,2,0)</f>
        <v>#N/A</v>
      </c>
      <c r="P13" s="96"/>
      <c r="Q13" s="96" t="e">
        <f>HLOOKUP(M13,[42]Listas!$O$67:$Q$68,2,0)</f>
        <v>#N/A</v>
      </c>
      <c r="R13" s="618" t="e">
        <f>INDEX([42]Listas!$O$69:$Q$73,MATCH(L13,[42]Listas!$M$69:$M$73,0),MATCH(M13,[42]Listas!$O$67:$Q$67,0))</f>
        <v>#N/A</v>
      </c>
      <c r="S13" s="599"/>
      <c r="T13" s="600"/>
      <c r="U13" s="601"/>
      <c r="V13" s="607"/>
      <c r="W13" s="607"/>
      <c r="X13" s="607"/>
      <c r="Y13" s="607"/>
      <c r="Z13" s="607"/>
      <c r="AA13" s="607"/>
      <c r="AB13" s="607"/>
      <c r="AC13" s="607"/>
      <c r="AD13" s="607"/>
      <c r="AE13" s="607"/>
      <c r="AF13" s="575"/>
      <c r="AG13" s="96">
        <f t="shared" si="0"/>
        <v>0</v>
      </c>
      <c r="AH13" s="96">
        <f t="shared" si="1"/>
        <v>0</v>
      </c>
      <c r="AI13" s="96">
        <f t="shared" si="2"/>
        <v>0</v>
      </c>
      <c r="AJ13" s="96">
        <f t="shared" si="3"/>
        <v>0</v>
      </c>
      <c r="AK13" s="96">
        <f t="shared" si="4"/>
        <v>0</v>
      </c>
      <c r="AL13" s="96">
        <f t="shared" si="5"/>
        <v>0</v>
      </c>
      <c r="AM13" s="96">
        <f t="shared" si="6"/>
        <v>0</v>
      </c>
      <c r="AN13" s="96">
        <f t="shared" si="7"/>
        <v>0</v>
      </c>
      <c r="AO13" s="96">
        <f t="shared" si="8"/>
        <v>0</v>
      </c>
      <c r="AP13" s="618" t="str">
        <f t="shared" si="9"/>
        <v>0- disminuye 0</v>
      </c>
      <c r="AQ13" s="96" t="e">
        <f t="shared" si="10"/>
        <v>#N/A</v>
      </c>
      <c r="AR13" s="618" t="e">
        <f>IF(AQ13&lt;=1,"Rara vez",VLOOKUP(AQ13,[42]Listas!$L$69:$M$73,2,0))</f>
        <v>#N/A</v>
      </c>
      <c r="AS13" s="96" t="e">
        <f t="shared" si="11"/>
        <v>#N/A</v>
      </c>
      <c r="AT13" s="618" t="e">
        <f t="shared" si="12"/>
        <v>#N/A</v>
      </c>
      <c r="AU13" s="618" t="e">
        <f>INDEX([42]Listas!$O$69:$Q$73,MATCH(AR13,[42]Listas!$M$69:$M$73,0),MATCH(AT13,[42]Listas!$O$67:$Q$67,0))</f>
        <v>#N/A</v>
      </c>
      <c r="AV13" s="617"/>
      <c r="AW13" s="608"/>
      <c r="AX13" s="608"/>
      <c r="AY13" s="617"/>
      <c r="AZ13" s="1862" t="s">
        <v>1190</v>
      </c>
      <c r="BA13" s="1862"/>
      <c r="BB13" s="1862"/>
      <c r="BC13" s="607"/>
      <c r="BD13" s="607"/>
    </row>
    <row r="14" spans="1:56" ht="61.5" hidden="1" customHeight="1" x14ac:dyDescent="0.2">
      <c r="A14" s="612"/>
      <c r="B14" s="1829"/>
      <c r="C14" s="1830"/>
      <c r="D14" s="1831"/>
      <c r="E14" s="608"/>
      <c r="F14" s="1843"/>
      <c r="G14" s="1844"/>
      <c r="H14" s="1845"/>
      <c r="I14" s="1829"/>
      <c r="J14" s="1830"/>
      <c r="K14" s="1831"/>
      <c r="L14" s="617"/>
      <c r="M14" s="631"/>
      <c r="N14" s="574"/>
      <c r="O14" s="96" t="e">
        <f>VLOOKUP(L14,[42]Listas!$M$69:$N$73,2,0)</f>
        <v>#N/A</v>
      </c>
      <c r="P14" s="96"/>
      <c r="Q14" s="96" t="e">
        <f>HLOOKUP(M14,[42]Listas!$O$67:$Q$68,2,0)</f>
        <v>#N/A</v>
      </c>
      <c r="R14" s="618" t="e">
        <f>INDEX([42]Listas!$O$69:$Q$73,MATCH(L14,[42]Listas!$M$69:$M$73,0),MATCH(M14,[42]Listas!$O$67:$Q$67,0))</f>
        <v>#N/A</v>
      </c>
      <c r="S14" s="1829"/>
      <c r="T14" s="1830"/>
      <c r="U14" s="1831"/>
      <c r="V14" s="607"/>
      <c r="W14" s="607"/>
      <c r="X14" s="607"/>
      <c r="Y14" s="607"/>
      <c r="Z14" s="607"/>
      <c r="AA14" s="607"/>
      <c r="AB14" s="607"/>
      <c r="AC14" s="607"/>
      <c r="AD14" s="607"/>
      <c r="AE14" s="607"/>
      <c r="AF14" s="575"/>
      <c r="AG14" s="96">
        <f t="shared" si="0"/>
        <v>0</v>
      </c>
      <c r="AH14" s="96">
        <f t="shared" si="1"/>
        <v>0</v>
      </c>
      <c r="AI14" s="96">
        <f t="shared" si="2"/>
        <v>0</v>
      </c>
      <c r="AJ14" s="96">
        <f t="shared" si="3"/>
        <v>0</v>
      </c>
      <c r="AK14" s="96">
        <f t="shared" si="4"/>
        <v>0</v>
      </c>
      <c r="AL14" s="96">
        <f t="shared" si="5"/>
        <v>0</v>
      </c>
      <c r="AM14" s="96">
        <f t="shared" si="6"/>
        <v>0</v>
      </c>
      <c r="AN14" s="96">
        <f t="shared" si="7"/>
        <v>0</v>
      </c>
      <c r="AO14" s="96">
        <f t="shared" si="8"/>
        <v>0</v>
      </c>
      <c r="AP14" s="618" t="str">
        <f t="shared" si="9"/>
        <v>0- disminuye 0</v>
      </c>
      <c r="AQ14" s="96" t="e">
        <f t="shared" si="10"/>
        <v>#N/A</v>
      </c>
      <c r="AR14" s="618" t="e">
        <f>IF(AQ14&lt;=1,"Rara vez",VLOOKUP(AQ14,[42]Listas!$L$69:$M$73,2,0))</f>
        <v>#N/A</v>
      </c>
      <c r="AS14" s="96" t="e">
        <f t="shared" si="11"/>
        <v>#N/A</v>
      </c>
      <c r="AT14" s="618" t="e">
        <f t="shared" si="12"/>
        <v>#N/A</v>
      </c>
      <c r="AU14" s="618" t="e">
        <f>INDEX([42]Listas!$O$69:$Q$73,MATCH(AR14,[42]Listas!$M$69:$M$73,0),MATCH(AT14,[42]Listas!$O$67:$Q$67,0))</f>
        <v>#N/A</v>
      </c>
      <c r="AV14" s="617"/>
      <c r="AW14" s="608"/>
      <c r="AX14" s="608"/>
      <c r="AY14" s="617"/>
      <c r="AZ14" s="1862" t="s">
        <v>1190</v>
      </c>
      <c r="BA14" s="1862"/>
      <c r="BB14" s="1862"/>
      <c r="BC14" s="607"/>
      <c r="BD14" s="607"/>
    </row>
    <row r="15" spans="1:56" ht="59.25" hidden="1" customHeight="1" x14ac:dyDescent="0.2">
      <c r="A15" s="612"/>
      <c r="B15" s="1829"/>
      <c r="C15" s="1830"/>
      <c r="D15" s="1831"/>
      <c r="E15" s="608"/>
      <c r="F15" s="1843"/>
      <c r="G15" s="1844"/>
      <c r="H15" s="1845"/>
      <c r="I15" s="1829"/>
      <c r="J15" s="1830"/>
      <c r="K15" s="1831"/>
      <c r="L15" s="617"/>
      <c r="M15" s="631"/>
      <c r="N15" s="574"/>
      <c r="O15" s="96" t="e">
        <f>VLOOKUP(L15,[42]Listas!$M$69:$N$73,2,0)</f>
        <v>#N/A</v>
      </c>
      <c r="P15" s="96"/>
      <c r="Q15" s="96" t="e">
        <f>HLOOKUP(M15,[42]Listas!$O$67:$Q$68,2,0)</f>
        <v>#N/A</v>
      </c>
      <c r="R15" s="618" t="e">
        <f>INDEX([42]Listas!$O$69:$Q$73,MATCH(L15,[42]Listas!$M$69:$M$73,0),MATCH(M15,[42]Listas!$O$67:$Q$67,0))</f>
        <v>#N/A</v>
      </c>
      <c r="S15" s="1829"/>
      <c r="T15" s="1830"/>
      <c r="U15" s="1831"/>
      <c r="V15" s="607"/>
      <c r="W15" s="607"/>
      <c r="X15" s="607"/>
      <c r="Y15" s="607"/>
      <c r="Z15" s="607"/>
      <c r="AA15" s="607"/>
      <c r="AB15" s="607"/>
      <c r="AC15" s="607"/>
      <c r="AD15" s="607"/>
      <c r="AE15" s="607"/>
      <c r="AF15" s="575"/>
      <c r="AG15" s="96">
        <f t="shared" si="0"/>
        <v>0</v>
      </c>
      <c r="AH15" s="96">
        <f t="shared" si="1"/>
        <v>0</v>
      </c>
      <c r="AI15" s="96">
        <f t="shared" si="2"/>
        <v>0</v>
      </c>
      <c r="AJ15" s="96">
        <f t="shared" si="3"/>
        <v>0</v>
      </c>
      <c r="AK15" s="96">
        <f t="shared" si="4"/>
        <v>0</v>
      </c>
      <c r="AL15" s="96">
        <f t="shared" si="5"/>
        <v>0</v>
      </c>
      <c r="AM15" s="96">
        <f t="shared" si="6"/>
        <v>0</v>
      </c>
      <c r="AN15" s="96">
        <f t="shared" si="7"/>
        <v>0</v>
      </c>
      <c r="AO15" s="96">
        <f t="shared" si="8"/>
        <v>0</v>
      </c>
      <c r="AP15" s="618" t="str">
        <f t="shared" si="9"/>
        <v>0- disminuye 0</v>
      </c>
      <c r="AQ15" s="96" t="e">
        <f t="shared" si="10"/>
        <v>#N/A</v>
      </c>
      <c r="AR15" s="618" t="e">
        <f>IF(AQ15&lt;=1,"Rara vez",VLOOKUP(AQ15,[42]Listas!$L$69:$M$73,2,0))</f>
        <v>#N/A</v>
      </c>
      <c r="AS15" s="96" t="e">
        <f t="shared" si="11"/>
        <v>#N/A</v>
      </c>
      <c r="AT15" s="618" t="e">
        <f t="shared" si="12"/>
        <v>#N/A</v>
      </c>
      <c r="AU15" s="618" t="e">
        <f>INDEX([42]Listas!$O$69:$Q$73,MATCH(AR15,[42]Listas!$M$69:$M$73,0),MATCH(AT15,[42]Listas!$O$67:$Q$67,0))</f>
        <v>#N/A</v>
      </c>
      <c r="AV15" s="617"/>
      <c r="AW15" s="608"/>
      <c r="AX15" s="608"/>
      <c r="AY15" s="617"/>
      <c r="AZ15" s="1862" t="s">
        <v>1190</v>
      </c>
      <c r="BA15" s="1862"/>
      <c r="BB15" s="1862"/>
      <c r="BC15" s="607"/>
      <c r="BD15" s="607"/>
    </row>
    <row r="16" spans="1:56" ht="3.75" customHeight="1" x14ac:dyDescent="0.2">
      <c r="A16" s="87"/>
      <c r="B16" s="97"/>
      <c r="C16" s="97"/>
      <c r="D16" s="97"/>
      <c r="E16" s="90"/>
      <c r="F16" s="97"/>
      <c r="G16" s="97"/>
      <c r="H16" s="97"/>
      <c r="I16" s="97"/>
      <c r="J16" s="97"/>
      <c r="K16" s="97"/>
      <c r="L16" s="90"/>
      <c r="M16" s="90"/>
      <c r="N16" s="90"/>
      <c r="O16" s="90"/>
      <c r="P16" s="90"/>
      <c r="Q16" s="90"/>
      <c r="R16" s="90"/>
      <c r="S16" s="97"/>
      <c r="T16" s="97"/>
      <c r="U16" s="97"/>
      <c r="V16" s="90"/>
      <c r="W16" s="90"/>
      <c r="X16" s="90"/>
      <c r="Y16" s="90"/>
      <c r="Z16" s="90"/>
      <c r="AA16" s="90"/>
      <c r="AB16" s="90"/>
      <c r="AC16" s="90"/>
      <c r="AD16" s="90"/>
      <c r="AE16" s="90"/>
      <c r="AF16" s="90"/>
      <c r="AG16" s="90"/>
      <c r="AH16" s="90"/>
      <c r="AI16" s="90"/>
      <c r="AJ16" s="90"/>
      <c r="AK16" s="90"/>
      <c r="AL16" s="90"/>
      <c r="AM16" s="90"/>
      <c r="AN16" s="90"/>
      <c r="AO16" s="90"/>
      <c r="AP16" s="90"/>
      <c r="AQ16" s="90"/>
      <c r="AR16" s="90"/>
      <c r="AS16" s="90"/>
      <c r="AT16" s="90"/>
      <c r="AU16" s="90"/>
      <c r="AV16" s="97"/>
      <c r="AW16" s="97"/>
      <c r="AX16" s="97"/>
      <c r="AY16" s="90"/>
      <c r="AZ16" s="98"/>
      <c r="BA16" s="98"/>
      <c r="BB16" s="98"/>
      <c r="BC16" s="99"/>
      <c r="BD16" s="100"/>
    </row>
    <row r="17" spans="1:56" ht="15" customHeight="1" x14ac:dyDescent="0.2">
      <c r="A17" s="91"/>
      <c r="B17" s="1863" t="s">
        <v>1196</v>
      </c>
      <c r="C17" s="1863"/>
      <c r="D17" s="1863"/>
      <c r="E17" s="1863"/>
      <c r="F17" s="1863"/>
      <c r="G17" s="1863"/>
      <c r="H17" s="1863"/>
      <c r="I17" s="1863"/>
      <c r="J17" s="1863"/>
      <c r="K17" s="1863"/>
      <c r="L17" s="1863"/>
      <c r="M17" s="1863"/>
      <c r="N17" s="1863"/>
      <c r="O17" s="1863"/>
      <c r="P17" s="1863"/>
      <c r="Q17" s="1863"/>
      <c r="R17" s="1863"/>
      <c r="S17" s="1863"/>
      <c r="T17" s="1863"/>
      <c r="U17" s="1863"/>
      <c r="V17" s="101"/>
      <c r="W17" s="101"/>
      <c r="X17" s="101"/>
      <c r="Y17" s="101"/>
      <c r="Z17" s="101"/>
      <c r="AA17" s="101"/>
      <c r="AB17" s="101"/>
      <c r="AC17" s="101"/>
      <c r="AD17" s="101"/>
      <c r="AE17" s="101"/>
      <c r="AF17" s="101"/>
      <c r="AG17" s="101"/>
      <c r="AH17" s="101"/>
      <c r="AI17" s="101"/>
      <c r="AJ17" s="101"/>
      <c r="AK17" s="101"/>
      <c r="AL17" s="101"/>
      <c r="AM17" s="101"/>
      <c r="AN17" s="101"/>
      <c r="AO17" s="101"/>
      <c r="AP17" s="101"/>
      <c r="AQ17" s="101"/>
      <c r="AR17" s="101"/>
      <c r="AS17" s="101"/>
      <c r="AT17" s="101"/>
      <c r="AU17" s="90"/>
      <c r="AV17" s="102"/>
      <c r="AW17" s="102"/>
      <c r="AX17" s="102"/>
      <c r="AY17" s="1864" t="s">
        <v>3157</v>
      </c>
      <c r="AZ17" s="1865"/>
      <c r="BA17" s="1865"/>
      <c r="BB17" s="1865"/>
      <c r="BC17" s="1865"/>
      <c r="BD17" s="1865"/>
    </row>
    <row r="18" spans="1:56" s="104" customFormat="1" ht="19.5" customHeight="1" x14ac:dyDescent="0.2">
      <c r="A18" s="103"/>
      <c r="B18" s="1866" t="s">
        <v>1197</v>
      </c>
      <c r="C18" s="1867"/>
      <c r="D18" s="1867"/>
      <c r="E18" s="1867"/>
      <c r="F18" s="1867"/>
      <c r="G18" s="1867"/>
      <c r="H18" s="1868"/>
      <c r="I18" s="1866" t="s">
        <v>1198</v>
      </c>
      <c r="J18" s="1867"/>
      <c r="K18" s="1867"/>
      <c r="L18" s="1867"/>
      <c r="M18" s="1867"/>
      <c r="N18" s="1867"/>
      <c r="O18" s="1867"/>
      <c r="P18" s="1867"/>
      <c r="Q18" s="1867"/>
      <c r="R18" s="1867"/>
      <c r="S18" s="1867"/>
      <c r="T18" s="1867"/>
      <c r="U18" s="1868"/>
      <c r="V18" s="1866" t="s">
        <v>604</v>
      </c>
      <c r="W18" s="1867"/>
      <c r="X18" s="1867"/>
      <c r="Y18" s="1867"/>
      <c r="Z18" s="1867"/>
      <c r="AA18" s="1867"/>
      <c r="AB18" s="1867"/>
      <c r="AC18" s="1867"/>
      <c r="AD18" s="1867"/>
      <c r="AE18" s="1867"/>
      <c r="AF18" s="1867"/>
      <c r="AG18" s="1867"/>
      <c r="AH18" s="1867"/>
      <c r="AI18" s="1867"/>
      <c r="AJ18" s="1867"/>
      <c r="AK18" s="1867"/>
      <c r="AL18" s="1867"/>
      <c r="AM18" s="1867"/>
      <c r="AN18" s="1867"/>
      <c r="AO18" s="1867"/>
      <c r="AP18" s="1868"/>
      <c r="AQ18" s="576" t="s">
        <v>605</v>
      </c>
      <c r="AR18" s="1866" t="s">
        <v>605</v>
      </c>
      <c r="AS18" s="1867"/>
      <c r="AT18" s="1867"/>
      <c r="AU18" s="1867"/>
      <c r="AV18" s="1867"/>
      <c r="AW18" s="1868"/>
      <c r="AX18" s="102"/>
      <c r="AY18" s="1865"/>
      <c r="AZ18" s="1865"/>
      <c r="BA18" s="1865"/>
      <c r="BB18" s="1865"/>
      <c r="BC18" s="1865"/>
      <c r="BD18" s="1865"/>
    </row>
    <row r="19" spans="1:56" s="104" customFormat="1" ht="25.5" customHeight="1" x14ac:dyDescent="0.2">
      <c r="A19" s="105"/>
      <c r="B19" s="1872" t="s">
        <v>423</v>
      </c>
      <c r="C19" s="1872"/>
      <c r="D19" s="1872"/>
      <c r="E19" s="1872"/>
      <c r="F19" s="1872"/>
      <c r="G19" s="1872"/>
      <c r="H19" s="1872"/>
      <c r="I19" s="1869" t="s">
        <v>1013</v>
      </c>
      <c r="J19" s="1870"/>
      <c r="K19" s="1870"/>
      <c r="L19" s="1870"/>
      <c r="M19" s="1870"/>
      <c r="N19" s="1870"/>
      <c r="O19" s="1870"/>
      <c r="P19" s="1870"/>
      <c r="Q19" s="1870"/>
      <c r="R19" s="1870"/>
      <c r="S19" s="1870"/>
      <c r="T19" s="1870"/>
      <c r="U19" s="1871"/>
      <c r="V19" s="1869" t="s">
        <v>1435</v>
      </c>
      <c r="W19" s="1870"/>
      <c r="X19" s="1870"/>
      <c r="Y19" s="1870"/>
      <c r="Z19" s="1870"/>
      <c r="AA19" s="1870"/>
      <c r="AB19" s="1870"/>
      <c r="AC19" s="1870"/>
      <c r="AD19" s="1870"/>
      <c r="AE19" s="1870"/>
      <c r="AF19" s="1870"/>
      <c r="AG19" s="1870"/>
      <c r="AH19" s="1870"/>
      <c r="AI19" s="1870"/>
      <c r="AJ19" s="1870"/>
      <c r="AK19" s="1870"/>
      <c r="AL19" s="1870"/>
      <c r="AM19" s="1870"/>
      <c r="AN19" s="1870"/>
      <c r="AO19" s="1870"/>
      <c r="AP19" s="1871"/>
      <c r="AQ19" s="106"/>
      <c r="AR19" s="1869"/>
      <c r="AS19" s="1870"/>
      <c r="AT19" s="1870"/>
      <c r="AU19" s="1870"/>
      <c r="AV19" s="1870"/>
      <c r="AW19" s="1871"/>
      <c r="AX19" s="102"/>
      <c r="AY19" s="1865"/>
      <c r="AZ19" s="1865"/>
      <c r="BA19" s="1865"/>
      <c r="BB19" s="1865"/>
      <c r="BC19" s="1865"/>
      <c r="BD19" s="1865"/>
    </row>
    <row r="20" spans="1:56" s="104" customFormat="1" ht="25.5" customHeight="1" x14ac:dyDescent="0.2">
      <c r="A20" s="105"/>
      <c r="B20" s="1912" t="s">
        <v>1227</v>
      </c>
      <c r="C20" s="1912"/>
      <c r="D20" s="1912"/>
      <c r="E20" s="1912"/>
      <c r="F20" s="1912"/>
      <c r="G20" s="1912"/>
      <c r="H20" s="1912"/>
      <c r="I20" s="1869" t="s">
        <v>3158</v>
      </c>
      <c r="J20" s="1870"/>
      <c r="K20" s="1870"/>
      <c r="L20" s="1870"/>
      <c r="M20" s="1870"/>
      <c r="N20" s="1870"/>
      <c r="O20" s="1870"/>
      <c r="P20" s="1870"/>
      <c r="Q20" s="1870"/>
      <c r="R20" s="1870"/>
      <c r="S20" s="1870"/>
      <c r="T20" s="1870"/>
      <c r="U20" s="1871"/>
      <c r="V20" s="1869" t="s">
        <v>2051</v>
      </c>
      <c r="W20" s="1870"/>
      <c r="X20" s="1870"/>
      <c r="Y20" s="1870"/>
      <c r="Z20" s="1870"/>
      <c r="AA20" s="1870"/>
      <c r="AB20" s="1870"/>
      <c r="AC20" s="1870"/>
      <c r="AD20" s="1870"/>
      <c r="AE20" s="1870"/>
      <c r="AF20" s="1870"/>
      <c r="AG20" s="1870"/>
      <c r="AH20" s="1870"/>
      <c r="AI20" s="1870"/>
      <c r="AJ20" s="1870"/>
      <c r="AK20" s="1870"/>
      <c r="AL20" s="1870"/>
      <c r="AM20" s="1870"/>
      <c r="AN20" s="1870"/>
      <c r="AO20" s="1870"/>
      <c r="AP20" s="1871"/>
      <c r="AQ20" s="106"/>
      <c r="AR20" s="1869"/>
      <c r="AS20" s="1870"/>
      <c r="AT20" s="1870"/>
      <c r="AU20" s="1870"/>
      <c r="AV20" s="1870"/>
      <c r="AW20" s="1871"/>
      <c r="AX20" s="102"/>
      <c r="AY20" s="1865"/>
      <c r="AZ20" s="1865"/>
      <c r="BA20" s="1865"/>
      <c r="BB20" s="1865"/>
      <c r="BC20" s="1865"/>
      <c r="BD20" s="1865"/>
    </row>
    <row r="21" spans="1:56" x14ac:dyDescent="0.2">
      <c r="A21" s="107"/>
      <c r="B21" s="107"/>
      <c r="C21" s="107"/>
      <c r="D21" s="107"/>
      <c r="E21" s="108"/>
      <c r="F21" s="107"/>
      <c r="G21" s="107"/>
      <c r="H21" s="107"/>
      <c r="I21" s="107"/>
      <c r="J21" s="107"/>
      <c r="K21" s="107"/>
      <c r="L21" s="109"/>
      <c r="M21" s="109"/>
      <c r="N21" s="109"/>
      <c r="O21" s="109"/>
      <c r="P21" s="109"/>
      <c r="Q21" s="109"/>
      <c r="R21" s="109"/>
      <c r="S21" s="109"/>
      <c r="T21" s="109"/>
      <c r="U21" s="109"/>
      <c r="V21" s="108"/>
      <c r="W21" s="108"/>
      <c r="X21" s="108"/>
      <c r="Y21" s="108"/>
      <c r="Z21" s="108"/>
      <c r="AA21" s="108"/>
      <c r="AB21" s="108"/>
      <c r="AC21" s="108"/>
      <c r="AD21" s="108"/>
      <c r="AE21" s="108"/>
      <c r="AF21" s="108"/>
      <c r="AG21" s="108"/>
      <c r="AH21" s="108"/>
      <c r="AI21" s="108"/>
      <c r="AJ21" s="108"/>
      <c r="AK21" s="108"/>
      <c r="AL21" s="108"/>
      <c r="AM21" s="108"/>
      <c r="AN21" s="108"/>
      <c r="AO21" s="108"/>
      <c r="AP21" s="108"/>
      <c r="AQ21" s="108"/>
      <c r="AR21" s="108"/>
      <c r="AS21" s="108"/>
      <c r="AT21" s="108"/>
      <c r="AU21" s="108"/>
      <c r="AV21" s="109"/>
      <c r="AW21" s="109"/>
      <c r="AX21" s="109"/>
      <c r="AY21" s="108"/>
      <c r="AZ21" s="107"/>
      <c r="BA21" s="107"/>
      <c r="BB21" s="107"/>
      <c r="BC21" s="108"/>
      <c r="BD21" s="108"/>
    </row>
    <row r="22" spans="1:56" x14ac:dyDescent="0.2">
      <c r="A22" s="107"/>
      <c r="B22" s="107"/>
      <c r="C22" s="107"/>
      <c r="D22" s="107"/>
      <c r="E22" s="108"/>
      <c r="F22" s="107"/>
      <c r="G22" s="107"/>
      <c r="H22" s="107"/>
      <c r="I22" s="107"/>
      <c r="J22" s="107"/>
      <c r="K22" s="107"/>
      <c r="L22" s="109"/>
      <c r="M22" s="109"/>
      <c r="N22" s="109"/>
      <c r="O22" s="109"/>
      <c r="P22" s="109"/>
      <c r="Q22" s="109"/>
      <c r="R22" s="109"/>
      <c r="S22" s="109"/>
      <c r="T22" s="109"/>
      <c r="U22" s="109"/>
      <c r="V22" s="108"/>
      <c r="W22" s="108"/>
      <c r="X22" s="108"/>
      <c r="Y22" s="108"/>
      <c r="Z22" s="108"/>
      <c r="AA22" s="108"/>
      <c r="AB22" s="108"/>
      <c r="AC22" s="108"/>
      <c r="AD22" s="108"/>
      <c r="AE22" s="108"/>
      <c r="AF22" s="108"/>
      <c r="AG22" s="108"/>
      <c r="AH22" s="108"/>
      <c r="AI22" s="108"/>
      <c r="AJ22" s="108"/>
      <c r="AK22" s="108"/>
      <c r="AL22" s="108"/>
      <c r="AM22" s="108"/>
      <c r="AN22" s="108"/>
      <c r="AO22" s="108"/>
      <c r="AP22" s="108"/>
      <c r="AQ22" s="108"/>
      <c r="AR22" s="108"/>
      <c r="AS22" s="108"/>
      <c r="AT22" s="108"/>
      <c r="AU22" s="108"/>
      <c r="AV22" s="109"/>
      <c r="AW22" s="109"/>
      <c r="AX22" s="109"/>
      <c r="AY22" s="108"/>
      <c r="AZ22" s="107"/>
      <c r="BA22" s="107"/>
      <c r="BB22" s="107"/>
      <c r="BC22" s="108"/>
      <c r="BD22" s="108"/>
    </row>
    <row r="23" spans="1:56" x14ac:dyDescent="0.2">
      <c r="A23" s="107"/>
      <c r="B23" s="107"/>
      <c r="C23" s="107"/>
      <c r="D23" s="107"/>
      <c r="E23" s="108"/>
      <c r="F23" s="107"/>
      <c r="G23" s="107"/>
      <c r="H23" s="107"/>
      <c r="I23" s="107"/>
      <c r="J23" s="107"/>
      <c r="K23" s="107"/>
      <c r="L23" s="109"/>
      <c r="M23" s="109"/>
      <c r="N23" s="109"/>
      <c r="O23" s="109"/>
      <c r="P23" s="109"/>
      <c r="Q23" s="109"/>
      <c r="R23" s="109"/>
      <c r="S23" s="109"/>
      <c r="T23" s="109"/>
      <c r="U23" s="109"/>
      <c r="V23" s="108"/>
      <c r="W23" s="108"/>
      <c r="X23" s="108"/>
      <c r="Y23" s="108"/>
      <c r="Z23" s="108"/>
      <c r="AA23" s="108"/>
      <c r="AB23" s="108"/>
      <c r="AC23" s="108"/>
      <c r="AD23" s="108"/>
      <c r="AE23" s="108"/>
      <c r="AF23" s="108"/>
      <c r="AG23" s="108"/>
      <c r="AH23" s="108"/>
      <c r="AI23" s="108"/>
      <c r="AJ23" s="108"/>
      <c r="AK23" s="108"/>
      <c r="AL23" s="108"/>
      <c r="AM23" s="108"/>
      <c r="AN23" s="108"/>
      <c r="AO23" s="108"/>
      <c r="AP23" s="108"/>
      <c r="AQ23" s="108"/>
      <c r="AR23" s="108"/>
      <c r="AS23" s="108"/>
      <c r="AT23" s="108"/>
      <c r="AU23" s="108"/>
      <c r="AV23" s="109"/>
      <c r="AW23" s="109"/>
      <c r="AX23" s="109"/>
      <c r="AY23" s="108"/>
      <c r="AZ23" s="107"/>
      <c r="BA23" s="107"/>
      <c r="BB23" s="107"/>
      <c r="BC23" s="108"/>
      <c r="BD23" s="108"/>
    </row>
    <row r="24" spans="1:56" x14ac:dyDescent="0.2">
      <c r="A24" s="107"/>
      <c r="B24" s="107"/>
      <c r="C24" s="107"/>
      <c r="D24" s="107"/>
      <c r="E24" s="108"/>
      <c r="F24" s="107"/>
      <c r="G24" s="107"/>
      <c r="H24" s="107"/>
      <c r="I24" s="107"/>
      <c r="J24" s="107"/>
      <c r="K24" s="107"/>
      <c r="L24" s="109"/>
      <c r="M24" s="109"/>
      <c r="N24" s="109"/>
      <c r="O24" s="109"/>
      <c r="P24" s="109"/>
      <c r="Q24" s="109"/>
      <c r="R24" s="109"/>
      <c r="S24" s="109"/>
      <c r="T24" s="109"/>
      <c r="U24" s="109"/>
      <c r="V24" s="108"/>
      <c r="W24" s="108"/>
      <c r="X24" s="108"/>
      <c r="Y24" s="108"/>
      <c r="Z24" s="108"/>
      <c r="AA24" s="108"/>
      <c r="AB24" s="108"/>
      <c r="AC24" s="108"/>
      <c r="AD24" s="108"/>
      <c r="AE24" s="108"/>
      <c r="AF24" s="108"/>
      <c r="AG24" s="108"/>
      <c r="AH24" s="108"/>
      <c r="AI24" s="108"/>
      <c r="AJ24" s="108"/>
      <c r="AK24" s="108"/>
      <c r="AL24" s="108"/>
      <c r="AM24" s="108"/>
      <c r="AN24" s="108"/>
      <c r="AO24" s="108"/>
      <c r="AP24" s="108"/>
      <c r="AQ24" s="108"/>
      <c r="AR24" s="108"/>
      <c r="AS24" s="108"/>
      <c r="AT24" s="108"/>
      <c r="AU24" s="108"/>
      <c r="AV24" s="109"/>
      <c r="AW24" s="109"/>
      <c r="AX24" s="109"/>
      <c r="AY24" s="108"/>
      <c r="AZ24" s="107"/>
      <c r="BA24" s="107"/>
      <c r="BB24" s="107"/>
      <c r="BC24" s="108"/>
      <c r="BD24" s="108"/>
    </row>
    <row r="25" spans="1:56" x14ac:dyDescent="0.2">
      <c r="A25" s="107"/>
      <c r="B25" s="107"/>
      <c r="C25" s="107"/>
      <c r="D25" s="107"/>
      <c r="E25" s="108"/>
      <c r="F25" s="107"/>
      <c r="G25" s="107"/>
      <c r="H25" s="107"/>
      <c r="I25" s="107"/>
      <c r="J25" s="107"/>
      <c r="K25" s="107"/>
      <c r="L25" s="109"/>
      <c r="M25" s="109"/>
      <c r="N25" s="109"/>
      <c r="O25" s="109"/>
      <c r="P25" s="109"/>
      <c r="Q25" s="109"/>
      <c r="R25" s="109"/>
      <c r="S25" s="109"/>
      <c r="T25" s="109"/>
      <c r="U25" s="109"/>
      <c r="V25" s="108"/>
      <c r="W25" s="108"/>
      <c r="X25" s="108"/>
      <c r="Y25" s="108"/>
      <c r="Z25" s="108"/>
      <c r="AA25" s="108"/>
      <c r="AB25" s="108"/>
      <c r="AC25" s="108"/>
      <c r="AD25" s="108"/>
      <c r="AE25" s="108"/>
      <c r="AF25" s="108"/>
      <c r="AG25" s="108"/>
      <c r="AH25" s="108"/>
      <c r="AI25" s="108"/>
      <c r="AJ25" s="108"/>
      <c r="AK25" s="108"/>
      <c r="AL25" s="108"/>
      <c r="AM25" s="108"/>
      <c r="AN25" s="108"/>
      <c r="AO25" s="108"/>
      <c r="AP25" s="108"/>
      <c r="AQ25" s="108"/>
      <c r="AR25" s="108"/>
      <c r="AS25" s="108"/>
      <c r="AT25" s="108"/>
      <c r="AU25" s="108"/>
      <c r="AV25" s="109"/>
      <c r="AW25" s="109"/>
      <c r="AX25" s="109"/>
      <c r="AY25" s="108"/>
      <c r="AZ25" s="107"/>
      <c r="BA25" s="107"/>
      <c r="BB25" s="107"/>
      <c r="BC25" s="108"/>
      <c r="BD25" s="108"/>
    </row>
    <row r="26" spans="1:56" x14ac:dyDescent="0.2">
      <c r="A26" s="107"/>
      <c r="B26" s="107"/>
      <c r="C26" s="107"/>
      <c r="D26" s="107"/>
      <c r="E26" s="108"/>
      <c r="F26" s="107"/>
      <c r="G26" s="107"/>
      <c r="H26" s="107"/>
      <c r="I26" s="107"/>
      <c r="J26" s="107"/>
      <c r="K26" s="107"/>
      <c r="L26" s="109"/>
      <c r="M26" s="109"/>
      <c r="N26" s="109"/>
      <c r="O26" s="109"/>
      <c r="P26" s="109"/>
      <c r="Q26" s="109"/>
      <c r="R26" s="109"/>
      <c r="S26" s="109"/>
      <c r="T26" s="109"/>
      <c r="U26" s="109"/>
      <c r="V26" s="108"/>
      <c r="W26" s="108"/>
      <c r="X26" s="108"/>
      <c r="Y26" s="108"/>
      <c r="Z26" s="108"/>
      <c r="AA26" s="108"/>
      <c r="AB26" s="108"/>
      <c r="AC26" s="108"/>
      <c r="AD26" s="108"/>
      <c r="AE26" s="108"/>
      <c r="AF26" s="108"/>
      <c r="AG26" s="108"/>
      <c r="AH26" s="108"/>
      <c r="AI26" s="108"/>
      <c r="AJ26" s="108"/>
      <c r="AK26" s="108"/>
      <c r="AL26" s="108"/>
      <c r="AM26" s="108"/>
      <c r="AN26" s="108"/>
      <c r="AO26" s="108"/>
      <c r="AP26" s="108"/>
      <c r="AQ26" s="108"/>
      <c r="AR26" s="108"/>
      <c r="AS26" s="108"/>
      <c r="AT26" s="108"/>
      <c r="AU26" s="108"/>
      <c r="AV26" s="109"/>
      <c r="AW26" s="109"/>
      <c r="AX26" s="109"/>
      <c r="AY26" s="108"/>
      <c r="AZ26" s="107"/>
      <c r="BA26" s="107"/>
      <c r="BB26" s="107"/>
      <c r="BC26" s="108"/>
      <c r="BD26" s="108"/>
    </row>
    <row r="27" spans="1:56" x14ac:dyDescent="0.2">
      <c r="A27" s="107"/>
      <c r="B27" s="107"/>
      <c r="C27" s="107"/>
      <c r="D27" s="107"/>
      <c r="E27" s="108"/>
      <c r="F27" s="107"/>
      <c r="G27" s="107"/>
      <c r="H27" s="107"/>
      <c r="I27" s="107"/>
      <c r="J27" s="107"/>
      <c r="K27" s="107"/>
      <c r="L27" s="109"/>
      <c r="M27" s="109"/>
      <c r="N27" s="109"/>
      <c r="O27" s="109"/>
      <c r="P27" s="109"/>
      <c r="Q27" s="109"/>
      <c r="R27" s="109"/>
      <c r="S27" s="109"/>
      <c r="T27" s="109"/>
      <c r="U27" s="109"/>
      <c r="V27" s="108"/>
      <c r="W27" s="108"/>
      <c r="X27" s="108"/>
      <c r="Y27" s="108"/>
      <c r="Z27" s="108"/>
      <c r="AA27" s="108"/>
      <c r="AB27" s="108"/>
      <c r="AC27" s="108"/>
      <c r="AD27" s="108"/>
      <c r="AE27" s="108"/>
      <c r="AF27" s="108"/>
      <c r="AG27" s="108"/>
      <c r="AH27" s="108"/>
      <c r="AI27" s="108"/>
      <c r="AJ27" s="108"/>
      <c r="AK27" s="108"/>
      <c r="AL27" s="108"/>
      <c r="AM27" s="108"/>
      <c r="AN27" s="108"/>
      <c r="AO27" s="108"/>
      <c r="AP27" s="108"/>
      <c r="AQ27" s="108"/>
      <c r="AR27" s="108"/>
      <c r="AS27" s="108"/>
      <c r="AT27" s="108"/>
      <c r="AU27" s="108"/>
      <c r="AV27" s="109"/>
      <c r="AW27" s="109"/>
      <c r="AX27" s="109"/>
      <c r="AY27" s="108"/>
      <c r="AZ27" s="107"/>
      <c r="BA27" s="107"/>
      <c r="BB27" s="107"/>
      <c r="BC27" s="108"/>
      <c r="BD27" s="108"/>
    </row>
    <row r="28" spans="1:56" x14ac:dyDescent="0.2">
      <c r="A28" s="107"/>
      <c r="B28" s="107"/>
      <c r="C28" s="107"/>
      <c r="D28" s="107"/>
      <c r="E28" s="108"/>
      <c r="F28" s="107"/>
      <c r="G28" s="107"/>
      <c r="H28" s="107"/>
      <c r="I28" s="107"/>
      <c r="J28" s="107"/>
      <c r="K28" s="107"/>
      <c r="L28" s="109"/>
      <c r="M28" s="109"/>
      <c r="N28" s="109"/>
      <c r="O28" s="109"/>
      <c r="P28" s="109"/>
      <c r="Q28" s="109"/>
      <c r="R28" s="109"/>
      <c r="S28" s="109"/>
      <c r="T28" s="109"/>
      <c r="U28" s="109"/>
      <c r="V28" s="108"/>
      <c r="W28" s="108"/>
      <c r="X28" s="108"/>
      <c r="Y28" s="108"/>
      <c r="Z28" s="108"/>
      <c r="AA28" s="108"/>
      <c r="AB28" s="108"/>
      <c r="AC28" s="108"/>
      <c r="AD28" s="108"/>
      <c r="AE28" s="108"/>
      <c r="AF28" s="108"/>
      <c r="AG28" s="108"/>
      <c r="AH28" s="108"/>
      <c r="AI28" s="108"/>
      <c r="AJ28" s="108"/>
      <c r="AK28" s="108"/>
      <c r="AL28" s="108"/>
      <c r="AM28" s="108"/>
      <c r="AN28" s="108"/>
      <c r="AO28" s="108"/>
      <c r="AP28" s="108"/>
      <c r="AQ28" s="108"/>
      <c r="AR28" s="108"/>
      <c r="AS28" s="108"/>
      <c r="AT28" s="108"/>
      <c r="AU28" s="108"/>
      <c r="AV28" s="109"/>
      <c r="AW28" s="109"/>
      <c r="AX28" s="109"/>
      <c r="AY28" s="108"/>
      <c r="AZ28" s="107"/>
      <c r="BA28" s="107"/>
      <c r="BB28" s="107"/>
      <c r="BC28" s="108"/>
      <c r="BD28" s="108"/>
    </row>
    <row r="29" spans="1:56" x14ac:dyDescent="0.2">
      <c r="A29" s="107"/>
      <c r="B29" s="107"/>
      <c r="C29" s="107"/>
      <c r="D29" s="107"/>
      <c r="E29" s="108"/>
      <c r="F29" s="107"/>
      <c r="G29" s="107"/>
      <c r="H29" s="107"/>
      <c r="I29" s="107"/>
      <c r="J29" s="107"/>
      <c r="K29" s="107"/>
      <c r="L29" s="109"/>
      <c r="M29" s="109"/>
      <c r="N29" s="109"/>
      <c r="O29" s="109"/>
      <c r="P29" s="109"/>
      <c r="Q29" s="109"/>
      <c r="R29" s="109"/>
      <c r="S29" s="109"/>
      <c r="T29" s="109"/>
      <c r="U29" s="109"/>
      <c r="V29" s="108"/>
      <c r="W29" s="108"/>
      <c r="X29" s="108"/>
      <c r="Y29" s="108"/>
      <c r="Z29" s="108"/>
      <c r="AA29" s="108"/>
      <c r="AB29" s="108"/>
      <c r="AC29" s="108"/>
      <c r="AD29" s="108"/>
      <c r="AE29" s="108"/>
      <c r="AF29" s="108"/>
      <c r="AG29" s="108"/>
      <c r="AH29" s="108"/>
      <c r="AI29" s="108"/>
      <c r="AJ29" s="108"/>
      <c r="AK29" s="108"/>
      <c r="AL29" s="108"/>
      <c r="AM29" s="108"/>
      <c r="AN29" s="108"/>
      <c r="AO29" s="108"/>
      <c r="AP29" s="108"/>
      <c r="AQ29" s="108"/>
      <c r="AR29" s="108"/>
      <c r="AS29" s="108"/>
      <c r="AT29" s="108"/>
      <c r="AU29" s="108"/>
      <c r="AV29" s="109"/>
      <c r="AW29" s="109"/>
      <c r="AX29" s="109"/>
      <c r="AY29" s="108"/>
      <c r="AZ29" s="107"/>
      <c r="BA29" s="107"/>
      <c r="BB29" s="107"/>
      <c r="BC29" s="108"/>
      <c r="BD29" s="108"/>
    </row>
    <row r="30" spans="1:56" x14ac:dyDescent="0.2">
      <c r="A30" s="107"/>
      <c r="B30" s="107"/>
      <c r="C30" s="107"/>
      <c r="D30" s="107"/>
      <c r="E30" s="108"/>
      <c r="F30" s="107"/>
      <c r="G30" s="107"/>
      <c r="H30" s="107"/>
      <c r="I30" s="107"/>
      <c r="J30" s="107"/>
      <c r="K30" s="107"/>
      <c r="L30" s="109"/>
      <c r="M30" s="109"/>
      <c r="N30" s="109"/>
      <c r="O30" s="109"/>
      <c r="P30" s="109"/>
      <c r="Q30" s="109"/>
      <c r="R30" s="109"/>
      <c r="S30" s="109"/>
      <c r="T30" s="109"/>
      <c r="U30" s="109"/>
      <c r="V30" s="108"/>
      <c r="W30" s="108"/>
      <c r="X30" s="108"/>
      <c r="Y30" s="108"/>
      <c r="Z30" s="108"/>
      <c r="AA30" s="108"/>
      <c r="AB30" s="108"/>
      <c r="AC30" s="108"/>
      <c r="AD30" s="108"/>
      <c r="AE30" s="108"/>
      <c r="AF30" s="108"/>
      <c r="AG30" s="108"/>
      <c r="AH30" s="108"/>
      <c r="AI30" s="108"/>
      <c r="AJ30" s="108"/>
      <c r="AK30" s="108"/>
      <c r="AL30" s="108"/>
      <c r="AM30" s="108"/>
      <c r="AN30" s="108"/>
      <c r="AO30" s="108"/>
      <c r="AP30" s="108"/>
      <c r="AQ30" s="108"/>
      <c r="AR30" s="108"/>
      <c r="AS30" s="108"/>
      <c r="AT30" s="108"/>
      <c r="AU30" s="108"/>
      <c r="AV30" s="109"/>
      <c r="AW30" s="109"/>
      <c r="AX30" s="109"/>
      <c r="AY30" s="108"/>
      <c r="AZ30" s="107"/>
      <c r="BA30" s="107"/>
      <c r="BB30" s="107"/>
      <c r="BC30" s="108"/>
      <c r="BD30" s="108"/>
    </row>
    <row r="31" spans="1:56" x14ac:dyDescent="0.2">
      <c r="A31" s="107"/>
      <c r="B31" s="107"/>
      <c r="C31" s="107"/>
      <c r="D31" s="107"/>
      <c r="E31" s="108"/>
      <c r="F31" s="107"/>
      <c r="G31" s="107"/>
      <c r="H31" s="107"/>
      <c r="I31" s="107"/>
      <c r="J31" s="107"/>
      <c r="K31" s="107"/>
      <c r="L31" s="109"/>
      <c r="M31" s="109"/>
      <c r="N31" s="109"/>
      <c r="O31" s="109"/>
      <c r="P31" s="109"/>
      <c r="Q31" s="109"/>
      <c r="R31" s="109"/>
      <c r="S31" s="109"/>
      <c r="T31" s="109"/>
      <c r="U31" s="109"/>
      <c r="V31" s="108"/>
      <c r="W31" s="108"/>
      <c r="X31" s="108"/>
      <c r="Y31" s="108"/>
      <c r="Z31" s="108"/>
      <c r="AA31" s="108"/>
      <c r="AB31" s="108"/>
      <c r="AC31" s="108"/>
      <c r="AD31" s="108"/>
      <c r="AE31" s="108"/>
      <c r="AF31" s="108"/>
      <c r="AG31" s="108"/>
      <c r="AH31" s="108"/>
      <c r="AI31" s="108"/>
      <c r="AJ31" s="108"/>
      <c r="AK31" s="108"/>
      <c r="AL31" s="108"/>
      <c r="AM31" s="108"/>
      <c r="AN31" s="108"/>
      <c r="AO31" s="108"/>
      <c r="AP31" s="108"/>
      <c r="AQ31" s="108"/>
      <c r="AR31" s="108"/>
      <c r="AS31" s="108"/>
      <c r="AT31" s="108"/>
      <c r="AU31" s="108"/>
      <c r="AV31" s="109"/>
      <c r="AW31" s="109"/>
      <c r="AX31" s="109"/>
      <c r="AY31" s="108"/>
      <c r="AZ31" s="107"/>
      <c r="BA31" s="107"/>
      <c r="BB31" s="107"/>
      <c r="BC31" s="108"/>
      <c r="BD31" s="108"/>
    </row>
    <row r="32" spans="1:56" x14ac:dyDescent="0.2">
      <c r="A32" s="107"/>
      <c r="B32" s="107"/>
      <c r="C32" s="107"/>
      <c r="D32" s="107"/>
      <c r="E32" s="108"/>
      <c r="F32" s="107"/>
      <c r="G32" s="107"/>
      <c r="H32" s="107"/>
      <c r="I32" s="107"/>
      <c r="J32" s="107"/>
      <c r="K32" s="107"/>
      <c r="L32" s="109"/>
      <c r="M32" s="109"/>
      <c r="N32" s="109"/>
      <c r="O32" s="109"/>
      <c r="P32" s="109"/>
      <c r="Q32" s="109"/>
      <c r="R32" s="109"/>
      <c r="S32" s="109"/>
      <c r="T32" s="109"/>
      <c r="U32" s="109"/>
      <c r="V32" s="108"/>
      <c r="W32" s="108"/>
      <c r="X32" s="108"/>
      <c r="Y32" s="108"/>
      <c r="Z32" s="108"/>
      <c r="AA32" s="108"/>
      <c r="AB32" s="108"/>
      <c r="AC32" s="108"/>
      <c r="AD32" s="108"/>
      <c r="AE32" s="108"/>
      <c r="AF32" s="108"/>
      <c r="AG32" s="108"/>
      <c r="AH32" s="108"/>
      <c r="AI32" s="108"/>
      <c r="AJ32" s="108"/>
      <c r="AK32" s="108"/>
      <c r="AL32" s="108"/>
      <c r="AM32" s="108"/>
      <c r="AN32" s="108"/>
      <c r="AO32" s="108"/>
      <c r="AP32" s="108"/>
      <c r="AQ32" s="108"/>
      <c r="AR32" s="108"/>
      <c r="AS32" s="108"/>
      <c r="AT32" s="108"/>
      <c r="AU32" s="108"/>
      <c r="AV32" s="109"/>
      <c r="AW32" s="109"/>
      <c r="AX32" s="109"/>
      <c r="AY32" s="108"/>
      <c r="AZ32" s="107"/>
      <c r="BA32" s="107"/>
      <c r="BB32" s="107"/>
      <c r="BC32" s="108"/>
      <c r="BD32" s="108"/>
    </row>
    <row r="33" spans="1:56" x14ac:dyDescent="0.2">
      <c r="A33" s="107"/>
      <c r="B33" s="107"/>
      <c r="C33" s="107"/>
      <c r="D33" s="107"/>
      <c r="E33" s="108"/>
      <c r="F33" s="107"/>
      <c r="G33" s="107"/>
      <c r="H33" s="107"/>
      <c r="I33" s="107"/>
      <c r="J33" s="107"/>
      <c r="K33" s="107"/>
      <c r="L33" s="109"/>
      <c r="M33" s="109"/>
      <c r="N33" s="109"/>
      <c r="O33" s="109"/>
      <c r="P33" s="109"/>
      <c r="Q33" s="109"/>
      <c r="R33" s="109"/>
      <c r="S33" s="109"/>
      <c r="T33" s="109"/>
      <c r="U33" s="109"/>
      <c r="V33" s="108"/>
      <c r="W33" s="108"/>
      <c r="X33" s="108"/>
      <c r="Y33" s="108"/>
      <c r="Z33" s="108"/>
      <c r="AA33" s="108"/>
      <c r="AB33" s="108"/>
      <c r="AC33" s="108"/>
      <c r="AD33" s="108"/>
      <c r="AE33" s="108"/>
      <c r="AF33" s="108"/>
      <c r="AG33" s="108"/>
      <c r="AH33" s="108"/>
      <c r="AI33" s="108"/>
      <c r="AJ33" s="108"/>
      <c r="AK33" s="108"/>
      <c r="AL33" s="108"/>
      <c r="AM33" s="108"/>
      <c r="AN33" s="108"/>
      <c r="AO33" s="108"/>
      <c r="AP33" s="108"/>
      <c r="AQ33" s="108"/>
      <c r="AR33" s="108"/>
      <c r="AS33" s="108"/>
      <c r="AT33" s="108"/>
      <c r="AU33" s="108"/>
      <c r="AV33" s="109"/>
      <c r="AW33" s="109"/>
      <c r="AX33" s="109"/>
      <c r="AY33" s="108"/>
      <c r="AZ33" s="107"/>
      <c r="BA33" s="107"/>
      <c r="BB33" s="107"/>
      <c r="BC33" s="108"/>
      <c r="BD33" s="108"/>
    </row>
    <row r="34" spans="1:56" x14ac:dyDescent="0.2">
      <c r="A34" s="107"/>
      <c r="B34" s="107"/>
      <c r="C34" s="107"/>
      <c r="D34" s="107"/>
      <c r="E34" s="108"/>
      <c r="F34" s="107"/>
      <c r="G34" s="107"/>
      <c r="H34" s="107"/>
      <c r="I34" s="107"/>
      <c r="J34" s="107"/>
      <c r="K34" s="107"/>
      <c r="L34" s="109"/>
      <c r="M34" s="109"/>
      <c r="N34" s="109"/>
      <c r="O34" s="109"/>
      <c r="P34" s="109"/>
      <c r="Q34" s="109"/>
      <c r="R34" s="109"/>
      <c r="S34" s="109"/>
      <c r="T34" s="109"/>
      <c r="U34" s="109"/>
      <c r="V34" s="108"/>
      <c r="W34" s="108"/>
      <c r="X34" s="108"/>
      <c r="Y34" s="108"/>
      <c r="Z34" s="108"/>
      <c r="AA34" s="108"/>
      <c r="AB34" s="108"/>
      <c r="AC34" s="108"/>
      <c r="AD34" s="108"/>
      <c r="AE34" s="108"/>
      <c r="AF34" s="108"/>
      <c r="AG34" s="108"/>
      <c r="AH34" s="108"/>
      <c r="AI34" s="108"/>
      <c r="AJ34" s="108"/>
      <c r="AK34" s="108"/>
      <c r="AL34" s="108"/>
      <c r="AM34" s="108"/>
      <c r="AN34" s="108"/>
      <c r="AO34" s="108"/>
      <c r="AP34" s="108"/>
      <c r="AQ34" s="108"/>
      <c r="AR34" s="108"/>
      <c r="AS34" s="108"/>
      <c r="AT34" s="108"/>
      <c r="AU34" s="108"/>
      <c r="AV34" s="109"/>
      <c r="AW34" s="109"/>
      <c r="AX34" s="109"/>
      <c r="AY34" s="108"/>
      <c r="AZ34" s="107"/>
      <c r="BA34" s="107"/>
      <c r="BB34" s="107"/>
      <c r="BC34" s="108"/>
      <c r="BD34" s="108"/>
    </row>
    <row r="35" spans="1:56" x14ac:dyDescent="0.2">
      <c r="A35" s="107"/>
      <c r="B35" s="107"/>
      <c r="C35" s="107"/>
      <c r="D35" s="107"/>
      <c r="E35" s="108"/>
      <c r="F35" s="107"/>
      <c r="G35" s="107"/>
      <c r="H35" s="107"/>
      <c r="I35" s="107"/>
      <c r="J35" s="107"/>
      <c r="K35" s="107"/>
      <c r="L35" s="109"/>
      <c r="M35" s="109"/>
      <c r="N35" s="109"/>
      <c r="O35" s="109"/>
      <c r="P35" s="109"/>
      <c r="Q35" s="109"/>
      <c r="R35" s="109"/>
      <c r="S35" s="109"/>
      <c r="T35" s="109"/>
      <c r="U35" s="109"/>
      <c r="V35" s="108"/>
      <c r="W35" s="108"/>
      <c r="X35" s="108"/>
      <c r="Y35" s="108"/>
      <c r="Z35" s="108"/>
      <c r="AA35" s="108"/>
      <c r="AB35" s="108"/>
      <c r="AC35" s="108"/>
      <c r="AD35" s="108"/>
      <c r="AE35" s="108"/>
      <c r="AF35" s="108"/>
      <c r="AG35" s="108"/>
      <c r="AH35" s="108"/>
      <c r="AI35" s="108"/>
      <c r="AJ35" s="108"/>
      <c r="AK35" s="108"/>
      <c r="AL35" s="108"/>
      <c r="AM35" s="108"/>
      <c r="AN35" s="108"/>
      <c r="AO35" s="108"/>
      <c r="AP35" s="108"/>
      <c r="AQ35" s="108"/>
      <c r="AR35" s="108"/>
      <c r="AS35" s="108"/>
      <c r="AT35" s="108"/>
      <c r="AU35" s="108"/>
      <c r="AV35" s="109"/>
      <c r="AW35" s="109"/>
      <c r="AX35" s="109"/>
      <c r="AY35" s="108"/>
      <c r="AZ35" s="107"/>
      <c r="BA35" s="107"/>
      <c r="BB35" s="107"/>
      <c r="BC35" s="108"/>
      <c r="BD35" s="108"/>
    </row>
    <row r="36" spans="1:56" x14ac:dyDescent="0.2">
      <c r="A36" s="107"/>
      <c r="B36" s="107"/>
      <c r="C36" s="107"/>
      <c r="D36" s="107"/>
      <c r="E36" s="108"/>
      <c r="F36" s="107"/>
      <c r="G36" s="107"/>
      <c r="H36" s="107"/>
      <c r="I36" s="107"/>
      <c r="J36" s="107"/>
      <c r="K36" s="107"/>
      <c r="L36" s="109"/>
      <c r="M36" s="109"/>
      <c r="N36" s="109"/>
      <c r="O36" s="109"/>
      <c r="P36" s="109"/>
      <c r="Q36" s="109"/>
      <c r="R36" s="109"/>
      <c r="S36" s="109"/>
      <c r="T36" s="109"/>
      <c r="U36" s="109"/>
      <c r="V36" s="108"/>
      <c r="W36" s="108"/>
      <c r="X36" s="108"/>
      <c r="Y36" s="108"/>
      <c r="Z36" s="108"/>
      <c r="AA36" s="108"/>
      <c r="AB36" s="108"/>
      <c r="AC36" s="108"/>
      <c r="AD36" s="108"/>
      <c r="AE36" s="108"/>
      <c r="AF36" s="108"/>
      <c r="AG36" s="108"/>
      <c r="AH36" s="108"/>
      <c r="AI36" s="108"/>
      <c r="AJ36" s="108"/>
      <c r="AK36" s="108"/>
      <c r="AL36" s="108"/>
      <c r="AM36" s="108"/>
      <c r="AN36" s="108"/>
      <c r="AO36" s="108"/>
      <c r="AP36" s="108"/>
      <c r="AQ36" s="108"/>
      <c r="AR36" s="108"/>
      <c r="AS36" s="108"/>
      <c r="AT36" s="108"/>
      <c r="AU36" s="108"/>
      <c r="AV36" s="109"/>
      <c r="AW36" s="109"/>
      <c r="AX36" s="109"/>
      <c r="AY36" s="108"/>
      <c r="AZ36" s="107"/>
      <c r="BA36" s="107"/>
      <c r="BB36" s="107"/>
      <c r="BC36" s="108"/>
      <c r="BD36" s="108"/>
    </row>
    <row r="37" spans="1:56" x14ac:dyDescent="0.2">
      <c r="A37" s="107"/>
      <c r="B37" s="107"/>
      <c r="C37" s="107"/>
      <c r="D37" s="107"/>
      <c r="E37" s="108"/>
      <c r="F37" s="107"/>
      <c r="G37" s="107"/>
      <c r="H37" s="107"/>
      <c r="I37" s="107"/>
      <c r="J37" s="107"/>
      <c r="K37" s="107"/>
      <c r="L37" s="109"/>
      <c r="M37" s="109"/>
      <c r="N37" s="109"/>
      <c r="O37" s="109"/>
      <c r="P37" s="109"/>
      <c r="Q37" s="109"/>
      <c r="R37" s="109"/>
      <c r="S37" s="109"/>
      <c r="T37" s="109"/>
      <c r="U37" s="109"/>
      <c r="V37" s="108"/>
      <c r="W37" s="108"/>
      <c r="X37" s="108"/>
      <c r="Y37" s="108"/>
      <c r="Z37" s="108"/>
      <c r="AA37" s="108"/>
      <c r="AB37" s="108"/>
      <c r="AC37" s="108"/>
      <c r="AD37" s="108"/>
      <c r="AE37" s="108"/>
      <c r="AF37" s="108"/>
      <c r="AG37" s="108"/>
      <c r="AH37" s="108"/>
      <c r="AI37" s="108"/>
      <c r="AJ37" s="108"/>
      <c r="AK37" s="108"/>
      <c r="AL37" s="108"/>
      <c r="AM37" s="108"/>
      <c r="AN37" s="108"/>
      <c r="AO37" s="108"/>
      <c r="AP37" s="108"/>
      <c r="AQ37" s="108"/>
      <c r="AR37" s="108"/>
      <c r="AS37" s="108"/>
      <c r="AT37" s="108"/>
      <c r="AU37" s="108"/>
      <c r="AV37" s="109"/>
      <c r="AW37" s="109"/>
      <c r="AX37" s="109"/>
      <c r="AY37" s="108"/>
      <c r="AZ37" s="107"/>
      <c r="BA37" s="107"/>
      <c r="BB37" s="107"/>
      <c r="BC37" s="108"/>
      <c r="BD37" s="108"/>
    </row>
    <row r="38" spans="1:56" x14ac:dyDescent="0.2">
      <c r="A38" s="107"/>
      <c r="B38" s="107"/>
      <c r="C38" s="107"/>
      <c r="D38" s="107"/>
      <c r="E38" s="108"/>
      <c r="F38" s="107"/>
      <c r="G38" s="107"/>
      <c r="H38" s="107"/>
      <c r="I38" s="107"/>
      <c r="J38" s="107"/>
      <c r="K38" s="107"/>
      <c r="L38" s="109"/>
      <c r="M38" s="109"/>
      <c r="N38" s="109"/>
      <c r="O38" s="109"/>
      <c r="P38" s="109"/>
      <c r="Q38" s="109"/>
      <c r="R38" s="109"/>
      <c r="S38" s="109"/>
      <c r="T38" s="109"/>
      <c r="U38" s="109"/>
      <c r="V38" s="108"/>
      <c r="W38" s="108"/>
      <c r="X38" s="108"/>
      <c r="Y38" s="108"/>
      <c r="Z38" s="108"/>
      <c r="AA38" s="108"/>
      <c r="AB38" s="108"/>
      <c r="AC38" s="108"/>
      <c r="AD38" s="108"/>
      <c r="AE38" s="108"/>
      <c r="AF38" s="108"/>
      <c r="AG38" s="108"/>
      <c r="AH38" s="108"/>
      <c r="AI38" s="108"/>
      <c r="AJ38" s="108"/>
      <c r="AK38" s="108"/>
      <c r="AL38" s="108"/>
      <c r="AM38" s="108"/>
      <c r="AN38" s="108"/>
      <c r="AO38" s="108"/>
      <c r="AP38" s="108"/>
      <c r="AQ38" s="108"/>
      <c r="AR38" s="108"/>
      <c r="AS38" s="108"/>
      <c r="AT38" s="108"/>
      <c r="AU38" s="108"/>
      <c r="AV38" s="109"/>
      <c r="AW38" s="109"/>
      <c r="AX38" s="109"/>
      <c r="AY38" s="108"/>
      <c r="AZ38" s="107"/>
      <c r="BA38" s="107"/>
      <c r="BB38" s="107"/>
      <c r="BC38" s="108"/>
      <c r="BD38" s="108"/>
    </row>
    <row r="39" spans="1:56" x14ac:dyDescent="0.2">
      <c r="A39" s="107"/>
      <c r="B39" s="107"/>
      <c r="C39" s="107"/>
      <c r="D39" s="107"/>
      <c r="E39" s="108"/>
      <c r="F39" s="107"/>
      <c r="G39" s="107"/>
      <c r="H39" s="107"/>
      <c r="I39" s="107"/>
      <c r="J39" s="107"/>
      <c r="K39" s="107"/>
      <c r="L39" s="109"/>
      <c r="M39" s="109"/>
      <c r="N39" s="109"/>
      <c r="O39" s="109"/>
      <c r="P39" s="109"/>
      <c r="Q39" s="109"/>
      <c r="R39" s="109"/>
      <c r="S39" s="109"/>
      <c r="T39" s="109"/>
      <c r="U39" s="109"/>
      <c r="V39" s="108"/>
      <c r="W39" s="108"/>
      <c r="X39" s="108"/>
      <c r="Y39" s="108"/>
      <c r="Z39" s="108"/>
      <c r="AA39" s="108"/>
      <c r="AB39" s="108"/>
      <c r="AC39" s="108"/>
      <c r="AD39" s="108"/>
      <c r="AE39" s="108"/>
      <c r="AF39" s="108"/>
      <c r="AG39" s="108"/>
      <c r="AH39" s="108"/>
      <c r="AI39" s="108"/>
      <c r="AJ39" s="108"/>
      <c r="AK39" s="108"/>
      <c r="AL39" s="108"/>
      <c r="AM39" s="108"/>
      <c r="AN39" s="108"/>
      <c r="AO39" s="108"/>
      <c r="AP39" s="108"/>
      <c r="AQ39" s="108"/>
      <c r="AR39" s="108"/>
      <c r="AS39" s="108"/>
      <c r="AT39" s="108"/>
      <c r="AU39" s="108"/>
      <c r="AV39" s="109"/>
      <c r="AW39" s="109"/>
      <c r="AX39" s="109"/>
      <c r="AY39" s="108"/>
      <c r="AZ39" s="107"/>
      <c r="BA39" s="107"/>
      <c r="BB39" s="107"/>
      <c r="BC39" s="108"/>
      <c r="BD39" s="108"/>
    </row>
    <row r="40" spans="1:56" x14ac:dyDescent="0.2">
      <c r="A40" s="107"/>
      <c r="B40" s="107"/>
      <c r="C40" s="107"/>
      <c r="D40" s="107"/>
      <c r="E40" s="108"/>
      <c r="F40" s="107"/>
      <c r="G40" s="107"/>
      <c r="H40" s="107"/>
      <c r="I40" s="107"/>
      <c r="J40" s="107"/>
      <c r="K40" s="107"/>
      <c r="L40" s="109"/>
      <c r="M40" s="109"/>
      <c r="N40" s="109"/>
      <c r="O40" s="109"/>
      <c r="P40" s="109"/>
      <c r="Q40" s="109"/>
      <c r="R40" s="109"/>
      <c r="S40" s="109"/>
      <c r="T40" s="109"/>
      <c r="U40" s="109"/>
      <c r="V40" s="108"/>
      <c r="W40" s="108"/>
      <c r="X40" s="108"/>
      <c r="Y40" s="108"/>
      <c r="Z40" s="108"/>
      <c r="AA40" s="108"/>
      <c r="AB40" s="108"/>
      <c r="AC40" s="108"/>
      <c r="AD40" s="108"/>
      <c r="AE40" s="108"/>
      <c r="AF40" s="108"/>
      <c r="AG40" s="108"/>
      <c r="AH40" s="108"/>
      <c r="AI40" s="108"/>
      <c r="AJ40" s="108"/>
      <c r="AK40" s="108"/>
      <c r="AL40" s="108"/>
      <c r="AM40" s="108"/>
      <c r="AN40" s="108"/>
      <c r="AO40" s="108"/>
      <c r="AP40" s="108"/>
      <c r="AQ40" s="108"/>
      <c r="AR40" s="108"/>
      <c r="AS40" s="108"/>
      <c r="AT40" s="108"/>
      <c r="AU40" s="108"/>
      <c r="AV40" s="109"/>
      <c r="AW40" s="109"/>
      <c r="AX40" s="109"/>
      <c r="AY40" s="108"/>
      <c r="AZ40" s="107"/>
      <c r="BA40" s="107"/>
      <c r="BB40" s="107"/>
      <c r="BC40" s="108"/>
      <c r="BD40" s="108"/>
    </row>
    <row r="41" spans="1:56" x14ac:dyDescent="0.2">
      <c r="A41" s="107"/>
      <c r="B41" s="107"/>
      <c r="C41" s="107"/>
      <c r="D41" s="107"/>
      <c r="E41" s="108"/>
      <c r="F41" s="107"/>
      <c r="G41" s="107"/>
      <c r="H41" s="107"/>
      <c r="I41" s="107"/>
      <c r="J41" s="107"/>
      <c r="K41" s="107"/>
      <c r="L41" s="109"/>
      <c r="M41" s="109"/>
      <c r="N41" s="109"/>
      <c r="O41" s="109"/>
      <c r="P41" s="109"/>
      <c r="Q41" s="109"/>
      <c r="R41" s="109"/>
      <c r="S41" s="109"/>
      <c r="T41" s="109"/>
      <c r="U41" s="109"/>
      <c r="V41" s="108"/>
      <c r="W41" s="108"/>
      <c r="X41" s="108"/>
      <c r="Y41" s="108"/>
      <c r="Z41" s="108"/>
      <c r="AA41" s="108"/>
      <c r="AB41" s="108"/>
      <c r="AC41" s="108"/>
      <c r="AD41" s="108"/>
      <c r="AE41" s="108"/>
      <c r="AF41" s="108"/>
      <c r="AG41" s="108"/>
      <c r="AH41" s="108"/>
      <c r="AI41" s="108"/>
      <c r="AJ41" s="108"/>
      <c r="AK41" s="108"/>
      <c r="AL41" s="108"/>
      <c r="AM41" s="108"/>
      <c r="AN41" s="108"/>
      <c r="AO41" s="108"/>
      <c r="AP41" s="108"/>
      <c r="AQ41" s="108"/>
      <c r="AR41" s="108"/>
      <c r="AS41" s="108"/>
      <c r="AT41" s="108"/>
      <c r="AU41" s="108"/>
      <c r="AV41" s="109"/>
      <c r="AW41" s="109"/>
      <c r="AX41" s="109"/>
      <c r="AY41" s="108"/>
      <c r="AZ41" s="107"/>
      <c r="BA41" s="107"/>
      <c r="BB41" s="107"/>
      <c r="BC41" s="108"/>
      <c r="BD41" s="108"/>
    </row>
    <row r="42" spans="1:56" x14ac:dyDescent="0.2">
      <c r="A42" s="107"/>
      <c r="B42" s="107"/>
      <c r="C42" s="107"/>
      <c r="D42" s="107"/>
      <c r="E42" s="108"/>
      <c r="F42" s="107"/>
      <c r="G42" s="107"/>
      <c r="H42" s="107"/>
      <c r="I42" s="107"/>
      <c r="J42" s="107"/>
      <c r="K42" s="107"/>
      <c r="L42" s="109"/>
      <c r="M42" s="109"/>
      <c r="N42" s="109"/>
      <c r="O42" s="109"/>
      <c r="P42" s="109"/>
      <c r="Q42" s="109"/>
      <c r="R42" s="109"/>
      <c r="S42" s="109"/>
      <c r="T42" s="109"/>
      <c r="U42" s="109"/>
      <c r="V42" s="108"/>
      <c r="W42" s="108"/>
      <c r="X42" s="108"/>
      <c r="Y42" s="108"/>
      <c r="Z42" s="108"/>
      <c r="AA42" s="108"/>
      <c r="AB42" s="108"/>
      <c r="AC42" s="108"/>
      <c r="AD42" s="108"/>
      <c r="AE42" s="108"/>
      <c r="AF42" s="108"/>
      <c r="AG42" s="108"/>
      <c r="AH42" s="108"/>
      <c r="AI42" s="108"/>
      <c r="AJ42" s="108"/>
      <c r="AK42" s="108"/>
      <c r="AL42" s="108"/>
      <c r="AM42" s="108"/>
      <c r="AN42" s="108"/>
      <c r="AO42" s="108"/>
      <c r="AP42" s="108"/>
      <c r="AQ42" s="108"/>
      <c r="AR42" s="108"/>
      <c r="AS42" s="108"/>
      <c r="AT42" s="108"/>
      <c r="AU42" s="108"/>
      <c r="AV42" s="109"/>
      <c r="AW42" s="109"/>
      <c r="AX42" s="109"/>
      <c r="AY42" s="108"/>
      <c r="AZ42" s="107"/>
      <c r="BA42" s="107"/>
      <c r="BB42" s="107"/>
      <c r="BC42" s="108"/>
      <c r="BD42" s="108"/>
    </row>
    <row r="43" spans="1:56" x14ac:dyDescent="0.2">
      <c r="A43" s="107"/>
      <c r="B43" s="107"/>
      <c r="C43" s="107"/>
      <c r="D43" s="107"/>
      <c r="E43" s="108"/>
      <c r="F43" s="107"/>
      <c r="G43" s="107"/>
      <c r="H43" s="107"/>
      <c r="I43" s="107"/>
      <c r="J43" s="107"/>
      <c r="K43" s="107"/>
      <c r="L43" s="109"/>
      <c r="M43" s="109"/>
      <c r="N43" s="109"/>
      <c r="O43" s="109"/>
      <c r="P43" s="109"/>
      <c r="Q43" s="109"/>
      <c r="R43" s="109"/>
      <c r="S43" s="109"/>
      <c r="T43" s="109"/>
      <c r="U43" s="109"/>
      <c r="V43" s="108"/>
      <c r="W43" s="108"/>
      <c r="X43" s="108"/>
      <c r="Y43" s="108"/>
      <c r="Z43" s="108"/>
      <c r="AA43" s="108"/>
      <c r="AB43" s="108"/>
      <c r="AC43" s="108"/>
      <c r="AD43" s="108"/>
      <c r="AE43" s="108"/>
      <c r="AF43" s="108"/>
      <c r="AG43" s="108"/>
      <c r="AH43" s="108"/>
      <c r="AI43" s="108"/>
      <c r="AJ43" s="108"/>
      <c r="AK43" s="108"/>
      <c r="AL43" s="108"/>
      <c r="AM43" s="108"/>
      <c r="AN43" s="108"/>
      <c r="AO43" s="108"/>
      <c r="AP43" s="108"/>
      <c r="AQ43" s="108"/>
      <c r="AR43" s="108"/>
      <c r="AS43" s="108"/>
      <c r="AT43" s="108"/>
      <c r="AU43" s="108"/>
      <c r="AV43" s="109"/>
      <c r="AW43" s="109"/>
      <c r="AX43" s="109"/>
      <c r="AY43" s="108"/>
      <c r="AZ43" s="107"/>
      <c r="BA43" s="107"/>
      <c r="BB43" s="107"/>
      <c r="BC43" s="108"/>
      <c r="BD43" s="108"/>
    </row>
    <row r="44" spans="1:56" x14ac:dyDescent="0.2">
      <c r="A44" s="107"/>
      <c r="B44" s="107"/>
      <c r="C44" s="107"/>
      <c r="D44" s="107"/>
      <c r="E44" s="108"/>
      <c r="F44" s="107"/>
      <c r="G44" s="107"/>
      <c r="H44" s="107"/>
      <c r="I44" s="107"/>
      <c r="J44" s="107"/>
      <c r="K44" s="107"/>
      <c r="L44" s="109"/>
      <c r="M44" s="109"/>
      <c r="N44" s="109"/>
      <c r="O44" s="109"/>
      <c r="P44" s="109"/>
      <c r="Q44" s="109"/>
      <c r="R44" s="109"/>
      <c r="S44" s="109"/>
      <c r="T44" s="109"/>
      <c r="U44" s="109"/>
      <c r="V44" s="108"/>
      <c r="W44" s="108"/>
      <c r="X44" s="108"/>
      <c r="Y44" s="108"/>
      <c r="Z44" s="108"/>
      <c r="AA44" s="108"/>
      <c r="AB44" s="108"/>
      <c r="AC44" s="108"/>
      <c r="AD44" s="108"/>
      <c r="AE44" s="108"/>
      <c r="AF44" s="108"/>
      <c r="AG44" s="108"/>
      <c r="AH44" s="108"/>
      <c r="AI44" s="108"/>
      <c r="AJ44" s="108"/>
      <c r="AK44" s="108"/>
      <c r="AL44" s="108"/>
      <c r="AM44" s="108"/>
      <c r="AN44" s="108"/>
      <c r="AO44" s="108"/>
      <c r="AP44" s="108"/>
      <c r="AQ44" s="108"/>
      <c r="AR44" s="108"/>
      <c r="AS44" s="108"/>
      <c r="AT44" s="108"/>
      <c r="AU44" s="108"/>
      <c r="AV44" s="109"/>
      <c r="AW44" s="109"/>
      <c r="AX44" s="109"/>
      <c r="AY44" s="108"/>
      <c r="AZ44" s="107"/>
      <c r="BA44" s="107"/>
      <c r="BB44" s="107"/>
      <c r="BC44" s="108"/>
      <c r="BD44" s="108"/>
    </row>
    <row r="45" spans="1:56" x14ac:dyDescent="0.2">
      <c r="A45" s="107"/>
      <c r="B45" s="107"/>
      <c r="C45" s="107"/>
      <c r="D45" s="107"/>
      <c r="E45" s="108"/>
      <c r="F45" s="107"/>
      <c r="G45" s="107"/>
      <c r="H45" s="107"/>
      <c r="I45" s="107"/>
      <c r="J45" s="107"/>
      <c r="K45" s="107"/>
      <c r="L45" s="109"/>
      <c r="M45" s="109"/>
      <c r="N45" s="109"/>
      <c r="O45" s="109"/>
      <c r="P45" s="109"/>
      <c r="Q45" s="109"/>
      <c r="R45" s="109"/>
      <c r="S45" s="109"/>
      <c r="T45" s="109"/>
      <c r="U45" s="109"/>
      <c r="V45" s="108"/>
      <c r="W45" s="108"/>
      <c r="X45" s="108"/>
      <c r="Y45" s="108"/>
      <c r="Z45" s="108"/>
      <c r="AA45" s="108"/>
      <c r="AB45" s="108"/>
      <c r="AC45" s="108"/>
      <c r="AD45" s="108"/>
      <c r="AE45" s="108"/>
      <c r="AF45" s="108"/>
      <c r="AG45" s="108"/>
      <c r="AH45" s="108"/>
      <c r="AI45" s="108"/>
      <c r="AJ45" s="108"/>
      <c r="AK45" s="108"/>
      <c r="AL45" s="108"/>
      <c r="AM45" s="108"/>
      <c r="AN45" s="108"/>
      <c r="AO45" s="108"/>
      <c r="AP45" s="108"/>
      <c r="AQ45" s="108"/>
      <c r="AR45" s="108"/>
      <c r="AS45" s="108"/>
      <c r="AT45" s="108"/>
      <c r="AU45" s="108"/>
      <c r="AV45" s="109"/>
      <c r="AW45" s="109"/>
      <c r="AX45" s="109"/>
      <c r="AY45" s="108"/>
      <c r="AZ45" s="107"/>
      <c r="BA45" s="107"/>
      <c r="BB45" s="107"/>
      <c r="BC45" s="108"/>
      <c r="BD45" s="108"/>
    </row>
    <row r="46" spans="1:56" x14ac:dyDescent="0.2">
      <c r="A46" s="107"/>
      <c r="B46" s="107"/>
      <c r="C46" s="107"/>
      <c r="D46" s="107"/>
      <c r="E46" s="108"/>
      <c r="F46" s="107"/>
      <c r="G46" s="107"/>
      <c r="H46" s="107"/>
      <c r="I46" s="107"/>
      <c r="J46" s="107"/>
      <c r="K46" s="107"/>
      <c r="L46" s="109"/>
      <c r="M46" s="109"/>
      <c r="N46" s="109"/>
      <c r="O46" s="109"/>
      <c r="P46" s="109"/>
      <c r="Q46" s="109"/>
      <c r="R46" s="109"/>
      <c r="S46" s="109"/>
      <c r="T46" s="109"/>
      <c r="U46" s="109"/>
      <c r="V46" s="108"/>
      <c r="W46" s="108"/>
      <c r="X46" s="108"/>
      <c r="Y46" s="108"/>
      <c r="Z46" s="108"/>
      <c r="AA46" s="108"/>
      <c r="AB46" s="108"/>
      <c r="AC46" s="108"/>
      <c r="AD46" s="108"/>
      <c r="AE46" s="108"/>
      <c r="AF46" s="108"/>
      <c r="AG46" s="108"/>
      <c r="AH46" s="108"/>
      <c r="AI46" s="108"/>
      <c r="AJ46" s="108"/>
      <c r="AK46" s="108"/>
      <c r="AL46" s="108"/>
      <c r="AM46" s="108"/>
      <c r="AN46" s="108"/>
      <c r="AO46" s="108"/>
      <c r="AP46" s="108"/>
      <c r="AQ46" s="108"/>
      <c r="AR46" s="108"/>
      <c r="AS46" s="108"/>
      <c r="AT46" s="108"/>
      <c r="AU46" s="108"/>
      <c r="AV46" s="109"/>
      <c r="AW46" s="109"/>
      <c r="AX46" s="109"/>
      <c r="AY46" s="108"/>
      <c r="AZ46" s="107"/>
      <c r="BA46" s="107"/>
      <c r="BB46" s="107"/>
      <c r="BC46" s="108"/>
      <c r="BD46" s="108"/>
    </row>
    <row r="47" spans="1:56" x14ac:dyDescent="0.2">
      <c r="A47" s="107"/>
      <c r="B47" s="107"/>
      <c r="C47" s="107"/>
      <c r="D47" s="107"/>
      <c r="E47" s="108"/>
      <c r="F47" s="107"/>
      <c r="G47" s="107"/>
      <c r="H47" s="107"/>
      <c r="I47" s="107"/>
      <c r="J47" s="107"/>
      <c r="K47" s="107"/>
      <c r="L47" s="109"/>
      <c r="M47" s="109"/>
      <c r="N47" s="109"/>
      <c r="O47" s="109"/>
      <c r="P47" s="109"/>
      <c r="Q47" s="109"/>
      <c r="R47" s="109"/>
      <c r="S47" s="109"/>
      <c r="T47" s="109"/>
      <c r="U47" s="109"/>
      <c r="V47" s="108"/>
      <c r="W47" s="108"/>
      <c r="X47" s="108"/>
      <c r="Y47" s="108"/>
      <c r="Z47" s="108"/>
      <c r="AA47" s="108"/>
      <c r="AB47" s="108"/>
      <c r="AC47" s="108"/>
      <c r="AD47" s="108"/>
      <c r="AE47" s="108"/>
      <c r="AF47" s="108"/>
      <c r="AG47" s="108"/>
      <c r="AH47" s="108"/>
      <c r="AI47" s="108"/>
      <c r="AJ47" s="108"/>
      <c r="AK47" s="108"/>
      <c r="AL47" s="108"/>
      <c r="AM47" s="108"/>
      <c r="AN47" s="108"/>
      <c r="AO47" s="108"/>
      <c r="AP47" s="108"/>
      <c r="AQ47" s="108"/>
      <c r="AR47" s="108"/>
      <c r="AS47" s="108"/>
      <c r="AT47" s="108"/>
      <c r="AU47" s="108"/>
      <c r="AV47" s="109"/>
      <c r="AW47" s="109"/>
      <c r="AX47" s="109"/>
      <c r="AY47" s="108"/>
      <c r="AZ47" s="107"/>
      <c r="BA47" s="107"/>
      <c r="BB47" s="107"/>
      <c r="BC47" s="108"/>
      <c r="BD47" s="108"/>
    </row>
    <row r="48" spans="1:56" x14ac:dyDescent="0.2">
      <c r="A48" s="107"/>
      <c r="B48" s="107"/>
      <c r="C48" s="107"/>
      <c r="D48" s="107"/>
      <c r="E48" s="108"/>
      <c r="F48" s="107"/>
      <c r="G48" s="107"/>
      <c r="H48" s="107"/>
      <c r="I48" s="107"/>
      <c r="J48" s="107"/>
      <c r="K48" s="107"/>
      <c r="L48" s="109"/>
      <c r="M48" s="109"/>
      <c r="N48" s="109"/>
      <c r="O48" s="109"/>
      <c r="P48" s="109"/>
      <c r="Q48" s="109"/>
      <c r="R48" s="109"/>
      <c r="S48" s="109"/>
      <c r="T48" s="109"/>
      <c r="U48" s="109"/>
      <c r="V48" s="108"/>
      <c r="W48" s="108"/>
      <c r="X48" s="108"/>
      <c r="Y48" s="108"/>
      <c r="Z48" s="108"/>
      <c r="AA48" s="108"/>
      <c r="AB48" s="108"/>
      <c r="AC48" s="108"/>
      <c r="AD48" s="108"/>
      <c r="AE48" s="108"/>
      <c r="AF48" s="108"/>
      <c r="AG48" s="108"/>
      <c r="AH48" s="108"/>
      <c r="AI48" s="108"/>
      <c r="AJ48" s="108"/>
      <c r="AK48" s="108"/>
      <c r="AL48" s="108"/>
      <c r="AM48" s="108"/>
      <c r="AN48" s="108"/>
      <c r="AO48" s="108"/>
      <c r="AP48" s="108"/>
      <c r="AQ48" s="108"/>
      <c r="AR48" s="108"/>
      <c r="AS48" s="108"/>
      <c r="AT48" s="108"/>
      <c r="AU48" s="108"/>
      <c r="AV48" s="109"/>
      <c r="AW48" s="109"/>
      <c r="AX48" s="109"/>
      <c r="AY48" s="108"/>
      <c r="AZ48" s="107"/>
      <c r="BA48" s="107"/>
      <c r="BB48" s="107"/>
      <c r="BC48" s="108"/>
      <c r="BD48" s="108"/>
    </row>
    <row r="49" spans="1:56" x14ac:dyDescent="0.2">
      <c r="A49" s="107"/>
      <c r="B49" s="107"/>
      <c r="C49" s="107"/>
      <c r="D49" s="107"/>
      <c r="E49" s="108"/>
      <c r="F49" s="107"/>
      <c r="G49" s="107"/>
      <c r="H49" s="107"/>
      <c r="I49" s="107"/>
      <c r="J49" s="107"/>
      <c r="K49" s="107"/>
      <c r="L49" s="109"/>
      <c r="M49" s="109"/>
      <c r="N49" s="109"/>
      <c r="O49" s="109"/>
      <c r="P49" s="109"/>
      <c r="Q49" s="109"/>
      <c r="R49" s="109"/>
      <c r="S49" s="109"/>
      <c r="T49" s="109"/>
      <c r="U49" s="109"/>
      <c r="V49" s="108"/>
      <c r="W49" s="108"/>
      <c r="X49" s="108"/>
      <c r="Y49" s="108"/>
      <c r="Z49" s="108"/>
      <c r="AA49" s="108"/>
      <c r="AB49" s="108"/>
      <c r="AC49" s="108"/>
      <c r="AD49" s="108"/>
      <c r="AE49" s="108"/>
      <c r="AF49" s="108"/>
      <c r="AG49" s="108"/>
      <c r="AH49" s="108"/>
      <c r="AI49" s="108"/>
      <c r="AJ49" s="108"/>
      <c r="AK49" s="108"/>
      <c r="AL49" s="108"/>
      <c r="AM49" s="108"/>
      <c r="AN49" s="108"/>
      <c r="AO49" s="108"/>
      <c r="AP49" s="108"/>
      <c r="AQ49" s="108"/>
      <c r="AR49" s="108"/>
      <c r="AS49" s="108"/>
      <c r="AT49" s="108"/>
      <c r="AU49" s="108"/>
      <c r="AV49" s="109"/>
      <c r="AW49" s="109"/>
      <c r="AX49" s="109"/>
      <c r="AY49" s="108"/>
      <c r="AZ49" s="107"/>
      <c r="BA49" s="107"/>
      <c r="BB49" s="107"/>
      <c r="BC49" s="108"/>
      <c r="BD49" s="108"/>
    </row>
    <row r="50" spans="1:56" x14ac:dyDescent="0.2">
      <c r="A50" s="107"/>
      <c r="B50" s="107"/>
      <c r="C50" s="107"/>
      <c r="D50" s="107"/>
      <c r="E50" s="108"/>
      <c r="F50" s="107"/>
      <c r="G50" s="107"/>
      <c r="H50" s="107"/>
      <c r="I50" s="107"/>
      <c r="J50" s="107"/>
      <c r="K50" s="107"/>
      <c r="L50" s="109"/>
      <c r="M50" s="109"/>
      <c r="N50" s="109"/>
      <c r="O50" s="109"/>
      <c r="P50" s="109"/>
      <c r="Q50" s="109"/>
      <c r="R50" s="109"/>
      <c r="S50" s="109"/>
      <c r="T50" s="109"/>
      <c r="U50" s="109"/>
      <c r="V50" s="108"/>
      <c r="W50" s="108"/>
      <c r="X50" s="108"/>
      <c r="Y50" s="108"/>
      <c r="Z50" s="108"/>
      <c r="AA50" s="108"/>
      <c r="AB50" s="108"/>
      <c r="AC50" s="108"/>
      <c r="AD50" s="108"/>
      <c r="AE50" s="108"/>
      <c r="AF50" s="108"/>
      <c r="AG50" s="108"/>
      <c r="AH50" s="108"/>
      <c r="AI50" s="108"/>
      <c r="AJ50" s="108"/>
      <c r="AK50" s="108"/>
      <c r="AL50" s="108"/>
      <c r="AM50" s="108"/>
      <c r="AN50" s="108"/>
      <c r="AO50" s="108"/>
      <c r="AP50" s="108"/>
      <c r="AQ50" s="108"/>
      <c r="AR50" s="108"/>
      <c r="AS50" s="108"/>
      <c r="AT50" s="108"/>
      <c r="AU50" s="108"/>
      <c r="AV50" s="109"/>
      <c r="AW50" s="109"/>
      <c r="AX50" s="109"/>
      <c r="AY50" s="108"/>
      <c r="AZ50" s="107"/>
      <c r="BA50" s="107"/>
      <c r="BB50" s="107"/>
      <c r="BC50" s="108"/>
      <c r="BD50" s="108"/>
    </row>
    <row r="51" spans="1:56" x14ac:dyDescent="0.2">
      <c r="A51" s="107"/>
      <c r="B51" s="107"/>
      <c r="C51" s="107"/>
      <c r="D51" s="107"/>
      <c r="E51" s="108"/>
      <c r="F51" s="107"/>
      <c r="G51" s="107"/>
      <c r="H51" s="107"/>
      <c r="I51" s="107"/>
      <c r="J51" s="107"/>
      <c r="K51" s="107"/>
      <c r="L51" s="109"/>
      <c r="M51" s="109"/>
      <c r="N51" s="109"/>
      <c r="O51" s="109"/>
      <c r="P51" s="109"/>
      <c r="Q51" s="109"/>
      <c r="R51" s="109"/>
      <c r="S51" s="109"/>
      <c r="T51" s="109"/>
      <c r="U51" s="109"/>
      <c r="V51" s="108"/>
      <c r="W51" s="108"/>
      <c r="X51" s="108"/>
      <c r="Y51" s="108"/>
      <c r="Z51" s="108"/>
      <c r="AA51" s="108"/>
      <c r="AB51" s="108"/>
      <c r="AC51" s="108"/>
      <c r="AD51" s="108"/>
      <c r="AE51" s="108"/>
      <c r="AF51" s="108"/>
      <c r="AG51" s="108"/>
      <c r="AH51" s="108"/>
      <c r="AI51" s="108"/>
      <c r="AJ51" s="108"/>
      <c r="AK51" s="108"/>
      <c r="AL51" s="108"/>
      <c r="AM51" s="108"/>
      <c r="AN51" s="108"/>
      <c r="AO51" s="108"/>
      <c r="AP51" s="108"/>
      <c r="AQ51" s="108"/>
      <c r="AR51" s="108"/>
      <c r="AS51" s="108"/>
      <c r="AT51" s="108"/>
      <c r="AU51" s="108"/>
      <c r="AV51" s="109"/>
      <c r="AW51" s="109"/>
      <c r="AX51" s="109"/>
      <c r="AY51" s="108"/>
      <c r="AZ51" s="107"/>
      <c r="BA51" s="107"/>
      <c r="BB51" s="107"/>
      <c r="BC51" s="108"/>
      <c r="BD51" s="108"/>
    </row>
    <row r="52" spans="1:56" x14ac:dyDescent="0.2">
      <c r="A52" s="107"/>
      <c r="B52" s="107"/>
      <c r="C52" s="107"/>
      <c r="D52" s="107"/>
      <c r="E52" s="108"/>
      <c r="F52" s="107"/>
      <c r="G52" s="107"/>
      <c r="H52" s="107"/>
      <c r="I52" s="107"/>
      <c r="J52" s="107"/>
      <c r="K52" s="107"/>
      <c r="L52" s="109"/>
      <c r="M52" s="109"/>
      <c r="N52" s="109"/>
      <c r="O52" s="109"/>
      <c r="P52" s="109"/>
      <c r="Q52" s="109"/>
      <c r="R52" s="109"/>
      <c r="S52" s="109"/>
      <c r="T52" s="109"/>
      <c r="U52" s="109"/>
      <c r="V52" s="108"/>
      <c r="W52" s="108"/>
      <c r="X52" s="108"/>
      <c r="Y52" s="108"/>
      <c r="Z52" s="108"/>
      <c r="AA52" s="108"/>
      <c r="AB52" s="108"/>
      <c r="AC52" s="108"/>
      <c r="AD52" s="108"/>
      <c r="AE52" s="108"/>
      <c r="AF52" s="108"/>
      <c r="AG52" s="108"/>
      <c r="AH52" s="108"/>
      <c r="AI52" s="108"/>
      <c r="AJ52" s="108"/>
      <c r="AK52" s="108"/>
      <c r="AL52" s="108"/>
      <c r="AM52" s="108"/>
      <c r="AN52" s="108"/>
      <c r="AO52" s="108"/>
      <c r="AP52" s="108"/>
      <c r="AQ52" s="108"/>
      <c r="AR52" s="108"/>
      <c r="AS52" s="108"/>
      <c r="AT52" s="108"/>
      <c r="AU52" s="108"/>
      <c r="AV52" s="109"/>
      <c r="AW52" s="109"/>
      <c r="AX52" s="109"/>
      <c r="AY52" s="108"/>
      <c r="AZ52" s="107"/>
      <c r="BA52" s="107"/>
      <c r="BB52" s="107"/>
      <c r="BC52" s="108"/>
      <c r="BD52" s="108"/>
    </row>
    <row r="53" spans="1:56" x14ac:dyDescent="0.2">
      <c r="A53" s="107"/>
      <c r="B53" s="107"/>
      <c r="C53" s="107"/>
      <c r="D53" s="107"/>
      <c r="E53" s="108"/>
      <c r="F53" s="107"/>
      <c r="G53" s="107"/>
      <c r="H53" s="107"/>
      <c r="I53" s="107"/>
      <c r="J53" s="107"/>
      <c r="K53" s="107"/>
      <c r="L53" s="109"/>
      <c r="M53" s="109"/>
      <c r="N53" s="109"/>
      <c r="O53" s="109"/>
      <c r="P53" s="109"/>
      <c r="Q53" s="109"/>
      <c r="R53" s="109"/>
      <c r="S53" s="109"/>
      <c r="T53" s="109"/>
      <c r="U53" s="109"/>
      <c r="V53" s="108"/>
      <c r="W53" s="108"/>
      <c r="X53" s="108"/>
      <c r="Y53" s="108"/>
      <c r="Z53" s="108"/>
      <c r="AA53" s="108"/>
      <c r="AB53" s="108"/>
      <c r="AC53" s="108"/>
      <c r="AD53" s="108"/>
      <c r="AE53" s="108"/>
      <c r="AF53" s="108"/>
      <c r="AG53" s="108"/>
      <c r="AH53" s="108"/>
      <c r="AI53" s="108"/>
      <c r="AJ53" s="108"/>
      <c r="AK53" s="108"/>
      <c r="AL53" s="108"/>
      <c r="AM53" s="108"/>
      <c r="AN53" s="108"/>
      <c r="AO53" s="108"/>
      <c r="AP53" s="108"/>
      <c r="AQ53" s="108"/>
      <c r="AR53" s="108"/>
      <c r="AS53" s="108"/>
      <c r="AT53" s="108"/>
      <c r="AU53" s="108"/>
      <c r="AV53" s="109"/>
      <c r="AW53" s="109"/>
      <c r="AX53" s="109"/>
      <c r="AY53" s="108"/>
      <c r="AZ53" s="107"/>
      <c r="BA53" s="107"/>
      <c r="BB53" s="107"/>
      <c r="BC53" s="108"/>
      <c r="BD53" s="108"/>
    </row>
    <row r="54" spans="1:56" x14ac:dyDescent="0.2">
      <c r="A54" s="107"/>
      <c r="B54" s="107"/>
      <c r="C54" s="107"/>
      <c r="D54" s="107"/>
      <c r="E54" s="108"/>
      <c r="F54" s="107"/>
      <c r="G54" s="107"/>
      <c r="H54" s="107"/>
      <c r="I54" s="107"/>
      <c r="J54" s="107"/>
      <c r="K54" s="107"/>
      <c r="L54" s="109"/>
      <c r="M54" s="109"/>
      <c r="N54" s="109"/>
      <c r="O54" s="109"/>
      <c r="P54" s="109"/>
      <c r="Q54" s="109"/>
      <c r="R54" s="109"/>
      <c r="S54" s="109"/>
      <c r="T54" s="109"/>
      <c r="U54" s="109"/>
      <c r="V54" s="108"/>
      <c r="W54" s="108"/>
      <c r="X54" s="108"/>
      <c r="Y54" s="108"/>
      <c r="Z54" s="108"/>
      <c r="AA54" s="108"/>
      <c r="AB54" s="108"/>
      <c r="AC54" s="108"/>
      <c r="AD54" s="108"/>
      <c r="AE54" s="108"/>
      <c r="AF54" s="108"/>
      <c r="AG54" s="108"/>
      <c r="AH54" s="108"/>
      <c r="AI54" s="108"/>
      <c r="AJ54" s="108"/>
      <c r="AK54" s="108"/>
      <c r="AL54" s="108"/>
      <c r="AM54" s="108"/>
      <c r="AN54" s="108"/>
      <c r="AO54" s="108"/>
      <c r="AP54" s="108"/>
      <c r="AQ54" s="108"/>
      <c r="AR54" s="108"/>
      <c r="AS54" s="108"/>
      <c r="AT54" s="108"/>
      <c r="AU54" s="108"/>
      <c r="AV54" s="109"/>
      <c r="AW54" s="109"/>
      <c r="AX54" s="109"/>
      <c r="AY54" s="108"/>
      <c r="AZ54" s="107"/>
      <c r="BA54" s="107"/>
      <c r="BB54" s="107"/>
      <c r="BC54" s="108"/>
      <c r="BD54" s="108"/>
    </row>
    <row r="55" spans="1:56" x14ac:dyDescent="0.2">
      <c r="A55" s="107"/>
      <c r="B55" s="107"/>
      <c r="C55" s="107"/>
      <c r="D55" s="107"/>
      <c r="E55" s="108"/>
      <c r="F55" s="107"/>
      <c r="G55" s="107"/>
      <c r="H55" s="107"/>
      <c r="I55" s="107"/>
      <c r="J55" s="107"/>
      <c r="K55" s="107"/>
      <c r="L55" s="109"/>
      <c r="M55" s="109"/>
      <c r="N55" s="109"/>
      <c r="O55" s="109"/>
      <c r="P55" s="109"/>
      <c r="Q55" s="109"/>
      <c r="R55" s="109"/>
      <c r="S55" s="109"/>
      <c r="T55" s="109"/>
      <c r="U55" s="109"/>
      <c r="V55" s="108"/>
      <c r="W55" s="108"/>
      <c r="X55" s="108"/>
      <c r="Y55" s="108"/>
      <c r="Z55" s="108"/>
      <c r="AA55" s="108"/>
      <c r="AB55" s="108"/>
      <c r="AC55" s="108"/>
      <c r="AD55" s="108"/>
      <c r="AE55" s="108"/>
      <c r="AF55" s="108"/>
      <c r="AG55" s="108"/>
      <c r="AH55" s="108"/>
      <c r="AI55" s="108"/>
      <c r="AJ55" s="108"/>
      <c r="AK55" s="108"/>
      <c r="AL55" s="108"/>
      <c r="AM55" s="108"/>
      <c r="AN55" s="108"/>
      <c r="AO55" s="108"/>
      <c r="AP55" s="108"/>
      <c r="AQ55" s="108"/>
      <c r="AR55" s="108"/>
      <c r="AS55" s="108"/>
      <c r="AT55" s="108"/>
      <c r="AU55" s="108"/>
      <c r="AV55" s="109"/>
      <c r="AW55" s="109"/>
      <c r="AX55" s="109"/>
      <c r="AY55" s="108"/>
      <c r="AZ55" s="107"/>
      <c r="BA55" s="107"/>
      <c r="BB55" s="107"/>
      <c r="BC55" s="108"/>
      <c r="BD55" s="108"/>
    </row>
    <row r="56" spans="1:56" x14ac:dyDescent="0.2">
      <c r="A56" s="107"/>
      <c r="B56" s="107"/>
      <c r="C56" s="107"/>
      <c r="D56" s="107"/>
      <c r="E56" s="108"/>
      <c r="F56" s="107"/>
      <c r="G56" s="107"/>
      <c r="H56" s="107"/>
      <c r="I56" s="107"/>
      <c r="J56" s="107"/>
      <c r="K56" s="107"/>
      <c r="L56" s="109"/>
      <c r="M56" s="109"/>
      <c r="N56" s="109"/>
      <c r="O56" s="109"/>
      <c r="P56" s="109"/>
      <c r="Q56" s="109"/>
      <c r="R56" s="109"/>
      <c r="S56" s="109"/>
      <c r="T56" s="109"/>
      <c r="U56" s="109"/>
      <c r="V56" s="108"/>
      <c r="W56" s="108"/>
      <c r="X56" s="108"/>
      <c r="Y56" s="108"/>
      <c r="Z56" s="108"/>
      <c r="AA56" s="108"/>
      <c r="AB56" s="108"/>
      <c r="AC56" s="108"/>
      <c r="AD56" s="108"/>
      <c r="AE56" s="108"/>
      <c r="AF56" s="108"/>
      <c r="AG56" s="108"/>
      <c r="AH56" s="108"/>
      <c r="AI56" s="108"/>
      <c r="AJ56" s="108"/>
      <c r="AK56" s="108"/>
      <c r="AL56" s="108"/>
      <c r="AM56" s="108"/>
      <c r="AN56" s="108"/>
      <c r="AO56" s="108"/>
      <c r="AP56" s="108"/>
      <c r="AQ56" s="108"/>
      <c r="AR56" s="108"/>
      <c r="AS56" s="108"/>
      <c r="AT56" s="108"/>
      <c r="AU56" s="108"/>
      <c r="AV56" s="109"/>
      <c r="AW56" s="109"/>
      <c r="AX56" s="109"/>
      <c r="AY56" s="108"/>
      <c r="AZ56" s="107"/>
      <c r="BA56" s="107"/>
      <c r="BB56" s="107"/>
      <c r="BC56" s="108"/>
      <c r="BD56" s="108"/>
    </row>
    <row r="57" spans="1:56" x14ac:dyDescent="0.2">
      <c r="A57" s="107"/>
      <c r="B57" s="107"/>
      <c r="C57" s="107"/>
      <c r="D57" s="107"/>
      <c r="E57" s="108"/>
      <c r="F57" s="107"/>
      <c r="G57" s="107"/>
      <c r="H57" s="107"/>
      <c r="I57" s="107"/>
      <c r="J57" s="107"/>
      <c r="K57" s="107"/>
      <c r="L57" s="109"/>
      <c r="M57" s="109"/>
      <c r="N57" s="109"/>
      <c r="O57" s="109"/>
      <c r="P57" s="109"/>
      <c r="Q57" s="109"/>
      <c r="R57" s="109"/>
      <c r="S57" s="109"/>
      <c r="T57" s="109"/>
      <c r="U57" s="109"/>
      <c r="V57" s="108"/>
      <c r="W57" s="108"/>
      <c r="X57" s="108"/>
      <c r="Y57" s="108"/>
      <c r="Z57" s="108"/>
      <c r="AA57" s="108"/>
      <c r="AB57" s="108"/>
      <c r="AC57" s="108"/>
      <c r="AD57" s="108"/>
      <c r="AE57" s="108"/>
      <c r="AF57" s="108"/>
      <c r="AG57" s="108"/>
      <c r="AH57" s="108"/>
      <c r="AI57" s="108"/>
      <c r="AJ57" s="108"/>
      <c r="AK57" s="108"/>
      <c r="AL57" s="108"/>
      <c r="AM57" s="108"/>
      <c r="AN57" s="108"/>
      <c r="AO57" s="108"/>
      <c r="AP57" s="108"/>
      <c r="AQ57" s="108"/>
      <c r="AR57" s="108"/>
      <c r="AS57" s="108"/>
      <c r="AT57" s="108"/>
      <c r="AU57" s="108"/>
      <c r="AV57" s="109"/>
      <c r="AW57" s="109"/>
      <c r="AX57" s="109"/>
      <c r="AY57" s="108"/>
      <c r="AZ57" s="107"/>
      <c r="BA57" s="107"/>
      <c r="BB57" s="107"/>
      <c r="BC57" s="108"/>
      <c r="BD57" s="108"/>
    </row>
    <row r="58" spans="1:56" x14ac:dyDescent="0.2">
      <c r="A58" s="107"/>
      <c r="B58" s="107"/>
      <c r="C58" s="107"/>
      <c r="D58" s="107"/>
      <c r="E58" s="108"/>
      <c r="F58" s="107"/>
      <c r="G58" s="107"/>
      <c r="H58" s="107"/>
      <c r="I58" s="107"/>
      <c r="J58" s="107"/>
      <c r="K58" s="107"/>
      <c r="L58" s="109"/>
      <c r="M58" s="109"/>
      <c r="N58" s="109"/>
      <c r="O58" s="109"/>
      <c r="P58" s="109"/>
      <c r="Q58" s="109"/>
      <c r="R58" s="109"/>
      <c r="S58" s="109"/>
      <c r="T58" s="109"/>
      <c r="U58" s="109"/>
      <c r="V58" s="108"/>
      <c r="W58" s="108"/>
      <c r="X58" s="108"/>
      <c r="Y58" s="108"/>
      <c r="Z58" s="108"/>
      <c r="AA58" s="108"/>
      <c r="AB58" s="108"/>
      <c r="AC58" s="108"/>
      <c r="AD58" s="108"/>
      <c r="AE58" s="108"/>
      <c r="AF58" s="108"/>
      <c r="AG58" s="108"/>
      <c r="AH58" s="108"/>
      <c r="AI58" s="108"/>
      <c r="AJ58" s="108"/>
      <c r="AK58" s="108"/>
      <c r="AL58" s="108"/>
      <c r="AM58" s="108"/>
      <c r="AN58" s="108"/>
      <c r="AO58" s="108"/>
      <c r="AP58" s="108"/>
      <c r="AQ58" s="108"/>
      <c r="AR58" s="108"/>
      <c r="AS58" s="108"/>
      <c r="AT58" s="108"/>
      <c r="AU58" s="108"/>
      <c r="AV58" s="109"/>
      <c r="AW58" s="109"/>
      <c r="AX58" s="109"/>
      <c r="AY58" s="108"/>
      <c r="AZ58" s="107"/>
      <c r="BA58" s="107"/>
      <c r="BB58" s="107"/>
      <c r="BC58" s="108"/>
      <c r="BD58" s="108"/>
    </row>
    <row r="59" spans="1:56" x14ac:dyDescent="0.2">
      <c r="A59" s="107"/>
      <c r="B59" s="107"/>
      <c r="C59" s="107"/>
      <c r="D59" s="107"/>
      <c r="E59" s="108"/>
      <c r="F59" s="107"/>
      <c r="G59" s="107"/>
      <c r="H59" s="107"/>
      <c r="I59" s="107"/>
      <c r="J59" s="107"/>
      <c r="K59" s="107"/>
      <c r="L59" s="109"/>
      <c r="M59" s="109"/>
      <c r="N59" s="109"/>
      <c r="O59" s="109"/>
      <c r="P59" s="109"/>
      <c r="Q59" s="109"/>
      <c r="R59" s="109"/>
      <c r="S59" s="109"/>
      <c r="T59" s="109"/>
      <c r="U59" s="109"/>
      <c r="V59" s="108"/>
      <c r="W59" s="108"/>
      <c r="X59" s="108"/>
      <c r="Y59" s="108"/>
      <c r="Z59" s="108"/>
      <c r="AA59" s="108"/>
      <c r="AB59" s="108"/>
      <c r="AC59" s="108"/>
      <c r="AD59" s="108"/>
      <c r="AE59" s="108"/>
      <c r="AF59" s="108"/>
      <c r="AG59" s="108"/>
      <c r="AH59" s="108"/>
      <c r="AI59" s="108"/>
      <c r="AJ59" s="108"/>
      <c r="AK59" s="108"/>
      <c r="AL59" s="108"/>
      <c r="AM59" s="108"/>
      <c r="AN59" s="108"/>
      <c r="AO59" s="108"/>
      <c r="AP59" s="108"/>
      <c r="AQ59" s="108"/>
      <c r="AR59" s="108"/>
      <c r="AS59" s="108"/>
      <c r="AT59" s="108"/>
      <c r="AU59" s="108"/>
      <c r="AV59" s="109"/>
      <c r="AW59" s="109"/>
      <c r="AX59" s="109"/>
      <c r="AY59" s="108"/>
      <c r="AZ59" s="107"/>
      <c r="BA59" s="107"/>
      <c r="BB59" s="107"/>
      <c r="BC59" s="108"/>
      <c r="BD59" s="108"/>
    </row>
    <row r="60" spans="1:56" x14ac:dyDescent="0.2">
      <c r="A60" s="107"/>
      <c r="B60" s="107"/>
      <c r="C60" s="107"/>
      <c r="D60" s="107"/>
      <c r="E60" s="108"/>
      <c r="F60" s="107"/>
      <c r="G60" s="107"/>
      <c r="H60" s="107"/>
      <c r="I60" s="107"/>
      <c r="J60" s="107"/>
      <c r="K60" s="107"/>
      <c r="L60" s="109"/>
      <c r="M60" s="109"/>
      <c r="N60" s="109"/>
      <c r="O60" s="109"/>
      <c r="P60" s="109"/>
      <c r="Q60" s="109"/>
      <c r="R60" s="109"/>
      <c r="S60" s="109"/>
      <c r="T60" s="109"/>
      <c r="U60" s="109"/>
      <c r="V60" s="108"/>
      <c r="W60" s="108"/>
      <c r="X60" s="108"/>
      <c r="Y60" s="108"/>
      <c r="Z60" s="108"/>
      <c r="AA60" s="108"/>
      <c r="AB60" s="108"/>
      <c r="AC60" s="108"/>
      <c r="AD60" s="108"/>
      <c r="AE60" s="108"/>
      <c r="AF60" s="108"/>
      <c r="AG60" s="108"/>
      <c r="AH60" s="108"/>
      <c r="AI60" s="108"/>
      <c r="AJ60" s="108"/>
      <c r="AK60" s="108"/>
      <c r="AL60" s="108"/>
      <c r="AM60" s="108"/>
      <c r="AN60" s="108"/>
      <c r="AO60" s="108"/>
      <c r="AP60" s="108"/>
      <c r="AQ60" s="108"/>
      <c r="AR60" s="108"/>
      <c r="AS60" s="108"/>
      <c r="AT60" s="108"/>
      <c r="AU60" s="108"/>
      <c r="AV60" s="109"/>
      <c r="AW60" s="109"/>
      <c r="AX60" s="109"/>
      <c r="AY60" s="108"/>
      <c r="AZ60" s="107"/>
      <c r="BA60" s="107"/>
      <c r="BB60" s="107"/>
      <c r="BC60" s="108"/>
      <c r="BD60" s="108"/>
    </row>
    <row r="61" spans="1:56" x14ac:dyDescent="0.2">
      <c r="A61" s="107"/>
      <c r="B61" s="107"/>
      <c r="C61" s="107"/>
      <c r="D61" s="107"/>
      <c r="E61" s="108"/>
      <c r="F61" s="107"/>
      <c r="G61" s="107"/>
      <c r="H61" s="107"/>
      <c r="I61" s="107"/>
      <c r="J61" s="107"/>
      <c r="K61" s="107"/>
      <c r="L61" s="109"/>
      <c r="M61" s="109"/>
      <c r="N61" s="109"/>
      <c r="O61" s="109"/>
      <c r="P61" s="109"/>
      <c r="Q61" s="109"/>
      <c r="R61" s="109"/>
      <c r="S61" s="109"/>
      <c r="T61" s="109"/>
      <c r="U61" s="109"/>
      <c r="V61" s="108"/>
      <c r="W61" s="108"/>
      <c r="X61" s="108"/>
      <c r="Y61" s="108"/>
      <c r="Z61" s="108"/>
      <c r="AA61" s="108"/>
      <c r="AB61" s="108"/>
      <c r="AC61" s="108"/>
      <c r="AD61" s="108"/>
      <c r="AE61" s="108"/>
      <c r="AF61" s="108"/>
      <c r="AG61" s="108"/>
      <c r="AH61" s="108"/>
      <c r="AI61" s="108"/>
      <c r="AJ61" s="108"/>
      <c r="AK61" s="108"/>
      <c r="AL61" s="108"/>
      <c r="AM61" s="108"/>
      <c r="AN61" s="108"/>
      <c r="AO61" s="108"/>
      <c r="AP61" s="108"/>
      <c r="AQ61" s="108"/>
      <c r="AR61" s="108"/>
      <c r="AS61" s="108"/>
      <c r="AT61" s="108"/>
      <c r="AU61" s="108"/>
      <c r="AV61" s="109"/>
      <c r="AW61" s="109"/>
      <c r="AX61" s="109"/>
      <c r="AY61" s="108"/>
      <c r="AZ61" s="107"/>
      <c r="BA61" s="107"/>
      <c r="BB61" s="107"/>
      <c r="BC61" s="108"/>
      <c r="BD61" s="108"/>
    </row>
    <row r="62" spans="1:56" x14ac:dyDescent="0.2">
      <c r="A62" s="107"/>
      <c r="B62" s="107"/>
      <c r="C62" s="107"/>
      <c r="D62" s="107"/>
      <c r="E62" s="108"/>
      <c r="F62" s="107"/>
      <c r="G62" s="107"/>
      <c r="H62" s="107"/>
      <c r="I62" s="107"/>
      <c r="J62" s="107"/>
      <c r="K62" s="107"/>
      <c r="L62" s="109"/>
      <c r="M62" s="109"/>
      <c r="N62" s="109"/>
      <c r="O62" s="109"/>
      <c r="P62" s="109"/>
      <c r="Q62" s="109"/>
      <c r="R62" s="109"/>
      <c r="S62" s="109"/>
      <c r="T62" s="109"/>
      <c r="U62" s="109"/>
      <c r="V62" s="108"/>
      <c r="W62" s="108"/>
      <c r="X62" s="108"/>
      <c r="Y62" s="108"/>
      <c r="Z62" s="108"/>
      <c r="AA62" s="108"/>
      <c r="AB62" s="108"/>
      <c r="AC62" s="108"/>
      <c r="AD62" s="108"/>
      <c r="AE62" s="108"/>
      <c r="AF62" s="108"/>
      <c r="AG62" s="108"/>
      <c r="AH62" s="108"/>
      <c r="AI62" s="108"/>
      <c r="AJ62" s="108"/>
      <c r="AK62" s="108"/>
      <c r="AL62" s="108"/>
      <c r="AM62" s="108"/>
      <c r="AN62" s="108"/>
      <c r="AO62" s="108"/>
      <c r="AP62" s="108"/>
      <c r="AQ62" s="108"/>
      <c r="AR62" s="108"/>
      <c r="AS62" s="108"/>
      <c r="AT62" s="108"/>
      <c r="AU62" s="108"/>
      <c r="AV62" s="109"/>
      <c r="AW62" s="109"/>
      <c r="AX62" s="109"/>
      <c r="AY62" s="108"/>
      <c r="AZ62" s="107"/>
      <c r="BA62" s="107"/>
      <c r="BB62" s="107"/>
      <c r="BC62" s="108"/>
      <c r="BD62" s="108"/>
    </row>
    <row r="63" spans="1:56" x14ac:dyDescent="0.2">
      <c r="A63" s="107"/>
      <c r="B63" s="107"/>
      <c r="C63" s="107"/>
      <c r="D63" s="107"/>
      <c r="E63" s="108"/>
      <c r="F63" s="107"/>
      <c r="G63" s="107"/>
      <c r="H63" s="107"/>
      <c r="I63" s="107"/>
      <c r="J63" s="107"/>
      <c r="K63" s="107"/>
      <c r="L63" s="109"/>
      <c r="M63" s="109"/>
      <c r="N63" s="109"/>
      <c r="O63" s="109"/>
      <c r="P63" s="109"/>
      <c r="Q63" s="109"/>
      <c r="R63" s="109"/>
      <c r="S63" s="109"/>
      <c r="T63" s="109"/>
      <c r="U63" s="109"/>
      <c r="V63" s="108"/>
      <c r="W63" s="108"/>
      <c r="X63" s="108"/>
      <c r="Y63" s="108"/>
      <c r="Z63" s="108"/>
      <c r="AA63" s="108"/>
      <c r="AB63" s="108"/>
      <c r="AC63" s="108"/>
      <c r="AD63" s="108"/>
      <c r="AE63" s="108"/>
      <c r="AF63" s="108"/>
      <c r="AG63" s="108"/>
      <c r="AH63" s="108"/>
      <c r="AI63" s="108"/>
      <c r="AJ63" s="108"/>
      <c r="AK63" s="108"/>
      <c r="AL63" s="108"/>
      <c r="AM63" s="108"/>
      <c r="AN63" s="108"/>
      <c r="AO63" s="108"/>
      <c r="AP63" s="108"/>
      <c r="AQ63" s="108"/>
      <c r="AR63" s="108"/>
      <c r="AS63" s="108"/>
      <c r="AT63" s="108"/>
      <c r="AU63" s="108"/>
      <c r="AV63" s="109"/>
      <c r="AW63" s="109"/>
      <c r="AX63" s="109"/>
      <c r="AY63" s="108"/>
      <c r="AZ63" s="107"/>
      <c r="BA63" s="107"/>
      <c r="BB63" s="107"/>
      <c r="BC63" s="108"/>
      <c r="BD63" s="108"/>
    </row>
    <row r="64" spans="1:56" x14ac:dyDescent="0.2">
      <c r="A64" s="107"/>
      <c r="B64" s="107"/>
      <c r="C64" s="107"/>
      <c r="D64" s="107"/>
      <c r="E64" s="108"/>
      <c r="F64" s="107"/>
      <c r="G64" s="107"/>
      <c r="H64" s="107"/>
      <c r="I64" s="107"/>
      <c r="J64" s="107"/>
      <c r="K64" s="107"/>
      <c r="L64" s="109"/>
      <c r="M64" s="109"/>
      <c r="N64" s="109"/>
      <c r="O64" s="109"/>
      <c r="P64" s="109"/>
      <c r="Q64" s="109"/>
      <c r="R64" s="109"/>
      <c r="S64" s="109"/>
      <c r="T64" s="109"/>
      <c r="U64" s="109"/>
      <c r="V64" s="108"/>
      <c r="W64" s="108"/>
      <c r="X64" s="108"/>
      <c r="Y64" s="108"/>
      <c r="Z64" s="108"/>
      <c r="AA64" s="108"/>
      <c r="AB64" s="108"/>
      <c r="AC64" s="108"/>
      <c r="AD64" s="108"/>
      <c r="AE64" s="108"/>
      <c r="AF64" s="108"/>
      <c r="AG64" s="108"/>
      <c r="AH64" s="108"/>
      <c r="AI64" s="108"/>
      <c r="AJ64" s="108"/>
      <c r="AK64" s="108"/>
      <c r="AL64" s="108"/>
      <c r="AM64" s="108"/>
      <c r="AN64" s="108"/>
      <c r="AO64" s="108"/>
      <c r="AP64" s="108"/>
      <c r="AQ64" s="108"/>
      <c r="AR64" s="108"/>
      <c r="AS64" s="108"/>
      <c r="AT64" s="108"/>
      <c r="AU64" s="108"/>
      <c r="AV64" s="109"/>
      <c r="AW64" s="109"/>
      <c r="AX64" s="109"/>
      <c r="AY64" s="108"/>
      <c r="AZ64" s="107"/>
      <c r="BA64" s="107"/>
      <c r="BB64" s="107"/>
      <c r="BC64" s="108"/>
      <c r="BD64" s="108"/>
    </row>
    <row r="65" spans="1:56" x14ac:dyDescent="0.2">
      <c r="A65" s="107"/>
      <c r="B65" s="107"/>
      <c r="C65" s="107"/>
      <c r="D65" s="107"/>
      <c r="E65" s="108"/>
      <c r="F65" s="107"/>
      <c r="G65" s="107"/>
      <c r="H65" s="107"/>
      <c r="I65" s="107"/>
      <c r="J65" s="107"/>
      <c r="K65" s="107"/>
      <c r="L65" s="109"/>
      <c r="M65" s="109"/>
      <c r="N65" s="109"/>
      <c r="O65" s="109"/>
      <c r="P65" s="109"/>
      <c r="Q65" s="109"/>
      <c r="R65" s="109"/>
      <c r="S65" s="109"/>
      <c r="T65" s="109"/>
      <c r="U65" s="109"/>
      <c r="V65" s="108"/>
      <c r="W65" s="108"/>
      <c r="X65" s="108"/>
      <c r="Y65" s="108"/>
      <c r="Z65" s="108"/>
      <c r="AA65" s="108"/>
      <c r="AB65" s="108"/>
      <c r="AC65" s="108"/>
      <c r="AD65" s="108"/>
      <c r="AE65" s="108"/>
      <c r="AF65" s="108"/>
      <c r="AG65" s="108"/>
      <c r="AH65" s="108"/>
      <c r="AI65" s="108"/>
      <c r="AJ65" s="108"/>
      <c r="AK65" s="108"/>
      <c r="AL65" s="108"/>
      <c r="AM65" s="108"/>
      <c r="AN65" s="108"/>
      <c r="AO65" s="108"/>
      <c r="AP65" s="108"/>
      <c r="AQ65" s="108"/>
      <c r="AR65" s="108"/>
      <c r="AS65" s="108"/>
      <c r="AT65" s="108"/>
      <c r="AU65" s="108"/>
      <c r="AV65" s="109"/>
      <c r="AW65" s="109"/>
      <c r="AX65" s="109"/>
      <c r="AY65" s="108"/>
      <c r="AZ65" s="107"/>
      <c r="BA65" s="107"/>
      <c r="BB65" s="107"/>
      <c r="BC65" s="108"/>
      <c r="BD65" s="108"/>
    </row>
    <row r="66" spans="1:56" x14ac:dyDescent="0.2">
      <c r="A66" s="107"/>
      <c r="B66" s="107"/>
      <c r="C66" s="107"/>
      <c r="D66" s="107"/>
      <c r="E66" s="108"/>
      <c r="F66" s="107"/>
      <c r="G66" s="107"/>
      <c r="H66" s="107"/>
      <c r="I66" s="107"/>
      <c r="J66" s="107"/>
      <c r="K66" s="107"/>
      <c r="L66" s="109"/>
      <c r="M66" s="109"/>
      <c r="N66" s="109"/>
      <c r="O66" s="109"/>
      <c r="P66" s="109"/>
      <c r="Q66" s="109"/>
      <c r="R66" s="109"/>
      <c r="S66" s="109"/>
      <c r="T66" s="109"/>
      <c r="U66" s="109"/>
      <c r="V66" s="108"/>
      <c r="W66" s="108"/>
      <c r="X66" s="108"/>
      <c r="Y66" s="108"/>
      <c r="Z66" s="108"/>
      <c r="AA66" s="108"/>
      <c r="AB66" s="108"/>
      <c r="AC66" s="108"/>
      <c r="AD66" s="108"/>
      <c r="AE66" s="108"/>
      <c r="AF66" s="108"/>
      <c r="AG66" s="108"/>
      <c r="AH66" s="108"/>
      <c r="AI66" s="108"/>
      <c r="AJ66" s="108"/>
      <c r="AK66" s="108"/>
      <c r="AL66" s="108"/>
      <c r="AM66" s="108"/>
      <c r="AN66" s="108"/>
      <c r="AO66" s="108"/>
      <c r="AP66" s="108"/>
      <c r="AQ66" s="108"/>
      <c r="AR66" s="108"/>
      <c r="AS66" s="108"/>
      <c r="AT66" s="108"/>
      <c r="AU66" s="108"/>
      <c r="AV66" s="109"/>
      <c r="AW66" s="109"/>
      <c r="AX66" s="109"/>
      <c r="AY66" s="108"/>
      <c r="AZ66" s="107"/>
      <c r="BA66" s="107"/>
      <c r="BB66" s="107"/>
      <c r="BC66" s="108"/>
      <c r="BD66" s="108"/>
    </row>
    <row r="67" spans="1:56" x14ac:dyDescent="0.2">
      <c r="A67" s="107"/>
      <c r="B67" s="107"/>
      <c r="C67" s="107"/>
      <c r="D67" s="107"/>
      <c r="E67" s="108"/>
      <c r="F67" s="107"/>
      <c r="G67" s="107"/>
      <c r="H67" s="107"/>
      <c r="I67" s="107"/>
      <c r="J67" s="107"/>
      <c r="K67" s="107"/>
      <c r="L67" s="109"/>
      <c r="M67" s="109"/>
      <c r="N67" s="109"/>
      <c r="O67" s="109"/>
      <c r="P67" s="109"/>
      <c r="Q67" s="109"/>
      <c r="R67" s="109"/>
      <c r="S67" s="109"/>
      <c r="T67" s="109"/>
      <c r="U67" s="109"/>
      <c r="V67" s="108"/>
      <c r="W67" s="108"/>
      <c r="X67" s="108"/>
      <c r="Y67" s="108"/>
      <c r="Z67" s="108"/>
      <c r="AA67" s="108"/>
      <c r="AB67" s="108"/>
      <c r="AC67" s="108"/>
      <c r="AD67" s="108"/>
      <c r="AE67" s="108"/>
      <c r="AF67" s="108"/>
      <c r="AG67" s="108"/>
      <c r="AH67" s="108"/>
      <c r="AI67" s="108"/>
      <c r="AJ67" s="108"/>
      <c r="AK67" s="108"/>
      <c r="AL67" s="108"/>
      <c r="AM67" s="108"/>
      <c r="AN67" s="108"/>
      <c r="AO67" s="108"/>
      <c r="AP67" s="108"/>
      <c r="AQ67" s="108"/>
      <c r="AR67" s="108"/>
      <c r="AS67" s="108"/>
      <c r="AT67" s="108"/>
      <c r="AU67" s="108"/>
      <c r="AV67" s="109"/>
      <c r="AW67" s="109"/>
      <c r="AX67" s="109"/>
      <c r="AY67" s="108"/>
      <c r="AZ67" s="107"/>
      <c r="BA67" s="107"/>
      <c r="BB67" s="107"/>
      <c r="BC67" s="108"/>
      <c r="BD67" s="108"/>
    </row>
    <row r="68" spans="1:56" x14ac:dyDescent="0.2">
      <c r="A68" s="107"/>
      <c r="B68" s="107"/>
      <c r="C68" s="107"/>
      <c r="D68" s="107"/>
      <c r="E68" s="108"/>
      <c r="F68" s="107"/>
      <c r="G68" s="107"/>
      <c r="H68" s="107"/>
      <c r="I68" s="107"/>
      <c r="J68" s="107"/>
      <c r="K68" s="107"/>
      <c r="L68" s="109"/>
      <c r="M68" s="109"/>
      <c r="N68" s="109"/>
      <c r="O68" s="109"/>
      <c r="P68" s="109"/>
      <c r="Q68" s="109"/>
      <c r="R68" s="109"/>
      <c r="S68" s="109"/>
      <c r="T68" s="109"/>
      <c r="U68" s="109"/>
      <c r="V68" s="108"/>
      <c r="W68" s="108"/>
      <c r="X68" s="108"/>
      <c r="Y68" s="108"/>
      <c r="Z68" s="108"/>
      <c r="AA68" s="108"/>
      <c r="AB68" s="108"/>
      <c r="AC68" s="108"/>
      <c r="AD68" s="108"/>
      <c r="AE68" s="108"/>
      <c r="AF68" s="108"/>
      <c r="AG68" s="108"/>
      <c r="AH68" s="108"/>
      <c r="AI68" s="108"/>
      <c r="AJ68" s="108"/>
      <c r="AK68" s="108"/>
      <c r="AL68" s="108"/>
      <c r="AM68" s="108"/>
      <c r="AN68" s="108"/>
      <c r="AO68" s="108"/>
      <c r="AP68" s="108"/>
      <c r="AQ68" s="108"/>
      <c r="AR68" s="108"/>
      <c r="AS68" s="108"/>
      <c r="AT68" s="108"/>
      <c r="AU68" s="108"/>
      <c r="AV68" s="109"/>
      <c r="AW68" s="109"/>
      <c r="AX68" s="109"/>
      <c r="AY68" s="108"/>
      <c r="AZ68" s="107"/>
      <c r="BA68" s="107"/>
      <c r="BB68" s="107"/>
      <c r="BC68" s="108"/>
      <c r="BD68" s="108"/>
    </row>
    <row r="69" spans="1:56" x14ac:dyDescent="0.2">
      <c r="A69" s="107"/>
      <c r="B69" s="107"/>
      <c r="C69" s="107"/>
      <c r="D69" s="107"/>
      <c r="E69" s="108"/>
      <c r="F69" s="107"/>
      <c r="G69" s="107"/>
      <c r="H69" s="107"/>
      <c r="I69" s="107"/>
      <c r="J69" s="107"/>
      <c r="K69" s="107"/>
      <c r="L69" s="109"/>
      <c r="M69" s="109"/>
      <c r="N69" s="109"/>
      <c r="O69" s="109"/>
      <c r="P69" s="109"/>
      <c r="Q69" s="109"/>
      <c r="R69" s="109"/>
      <c r="S69" s="109"/>
      <c r="T69" s="109"/>
      <c r="U69" s="109"/>
      <c r="V69" s="108"/>
      <c r="W69" s="108"/>
      <c r="X69" s="108"/>
      <c r="Y69" s="108"/>
      <c r="Z69" s="108"/>
      <c r="AA69" s="108"/>
      <c r="AB69" s="108"/>
      <c r="AC69" s="108"/>
      <c r="AD69" s="108"/>
      <c r="AE69" s="108"/>
      <c r="AF69" s="108"/>
      <c r="AG69" s="108"/>
      <c r="AH69" s="108"/>
      <c r="AI69" s="108"/>
      <c r="AJ69" s="108"/>
      <c r="AK69" s="108"/>
      <c r="AL69" s="108"/>
      <c r="AM69" s="108"/>
      <c r="AN69" s="108"/>
      <c r="AO69" s="108"/>
      <c r="AP69" s="108"/>
      <c r="AQ69" s="108"/>
      <c r="AR69" s="108"/>
      <c r="AS69" s="108"/>
      <c r="AT69" s="108"/>
      <c r="AU69" s="108"/>
      <c r="AV69" s="109"/>
      <c r="AW69" s="109"/>
      <c r="AX69" s="109"/>
      <c r="AY69" s="108"/>
      <c r="AZ69" s="107"/>
      <c r="BA69" s="107"/>
      <c r="BB69" s="107"/>
      <c r="BC69" s="108"/>
      <c r="BD69" s="108"/>
    </row>
    <row r="70" spans="1:56" x14ac:dyDescent="0.2">
      <c r="A70" s="107"/>
      <c r="B70" s="107"/>
      <c r="C70" s="107"/>
      <c r="D70" s="107"/>
      <c r="E70" s="108"/>
      <c r="F70" s="107"/>
      <c r="G70" s="107"/>
      <c r="H70" s="107"/>
      <c r="I70" s="107"/>
      <c r="J70" s="107"/>
      <c r="K70" s="107"/>
      <c r="L70" s="109"/>
      <c r="M70" s="109"/>
      <c r="N70" s="109"/>
      <c r="O70" s="109"/>
      <c r="P70" s="109"/>
      <c r="Q70" s="109"/>
      <c r="R70" s="109"/>
      <c r="S70" s="109"/>
      <c r="T70" s="109"/>
      <c r="U70" s="109"/>
      <c r="V70" s="108"/>
      <c r="W70" s="108"/>
      <c r="X70" s="108"/>
      <c r="Y70" s="108"/>
      <c r="Z70" s="108"/>
      <c r="AA70" s="108"/>
      <c r="AB70" s="108"/>
      <c r="AC70" s="108"/>
      <c r="AD70" s="108"/>
      <c r="AE70" s="108"/>
      <c r="AF70" s="108"/>
      <c r="AG70" s="108"/>
      <c r="AH70" s="108"/>
      <c r="AI70" s="108"/>
      <c r="AJ70" s="108"/>
      <c r="AK70" s="108"/>
      <c r="AL70" s="108"/>
      <c r="AM70" s="108"/>
      <c r="AN70" s="108"/>
      <c r="AO70" s="108"/>
      <c r="AP70" s="108"/>
      <c r="AQ70" s="108"/>
      <c r="AR70" s="108"/>
      <c r="AS70" s="108"/>
      <c r="AT70" s="108"/>
      <c r="AU70" s="108"/>
      <c r="AV70" s="109"/>
      <c r="AW70" s="109"/>
      <c r="AX70" s="109"/>
      <c r="AY70" s="108"/>
      <c r="AZ70" s="107"/>
      <c r="BA70" s="107"/>
      <c r="BB70" s="107"/>
      <c r="BC70" s="108"/>
      <c r="BD70" s="108"/>
    </row>
    <row r="71" spans="1:56" x14ac:dyDescent="0.2">
      <c r="A71" s="107"/>
      <c r="B71" s="107"/>
      <c r="C71" s="107"/>
      <c r="D71" s="107"/>
      <c r="E71" s="108"/>
      <c r="F71" s="107"/>
      <c r="G71" s="107"/>
      <c r="H71" s="107"/>
      <c r="I71" s="107"/>
      <c r="J71" s="107"/>
      <c r="K71" s="107"/>
      <c r="L71" s="109"/>
      <c r="M71" s="109"/>
      <c r="N71" s="109"/>
      <c r="O71" s="109"/>
      <c r="P71" s="109"/>
      <c r="Q71" s="109"/>
      <c r="R71" s="109"/>
      <c r="S71" s="109"/>
      <c r="T71" s="109"/>
      <c r="U71" s="109"/>
      <c r="V71" s="108"/>
      <c r="W71" s="108"/>
      <c r="X71" s="108"/>
      <c r="Y71" s="108"/>
      <c r="Z71" s="108"/>
      <c r="AA71" s="108"/>
      <c r="AB71" s="108"/>
      <c r="AC71" s="108"/>
      <c r="AD71" s="108"/>
      <c r="AE71" s="108"/>
      <c r="AF71" s="108"/>
      <c r="AG71" s="108"/>
      <c r="AH71" s="108"/>
      <c r="AI71" s="108"/>
      <c r="AJ71" s="108"/>
      <c r="AK71" s="108"/>
      <c r="AL71" s="108"/>
      <c r="AM71" s="108"/>
      <c r="AN71" s="108"/>
      <c r="AO71" s="108"/>
      <c r="AP71" s="108"/>
      <c r="AQ71" s="108"/>
      <c r="AR71" s="108"/>
      <c r="AS71" s="108"/>
      <c r="AT71" s="108"/>
      <c r="AU71" s="108"/>
      <c r="AV71" s="109"/>
      <c r="AW71" s="109"/>
      <c r="AX71" s="109"/>
      <c r="AY71" s="108"/>
      <c r="AZ71" s="107"/>
      <c r="BA71" s="107"/>
      <c r="BB71" s="107"/>
      <c r="BC71" s="108"/>
      <c r="BD71" s="108"/>
    </row>
    <row r="72" spans="1:56" x14ac:dyDescent="0.2">
      <c r="A72" s="107"/>
      <c r="B72" s="107"/>
      <c r="C72" s="107"/>
      <c r="D72" s="107"/>
      <c r="E72" s="108"/>
      <c r="F72" s="107"/>
      <c r="G72" s="107"/>
      <c r="H72" s="107"/>
      <c r="I72" s="107"/>
      <c r="J72" s="107"/>
      <c r="K72" s="107"/>
      <c r="L72" s="109"/>
      <c r="M72" s="109"/>
      <c r="N72" s="109"/>
      <c r="O72" s="109"/>
      <c r="P72" s="109"/>
      <c r="Q72" s="109"/>
      <c r="R72" s="109"/>
      <c r="S72" s="109"/>
      <c r="T72" s="109"/>
      <c r="U72" s="109"/>
      <c r="V72" s="108"/>
      <c r="W72" s="108"/>
      <c r="X72" s="108"/>
      <c r="Y72" s="108"/>
      <c r="Z72" s="108"/>
      <c r="AA72" s="108"/>
      <c r="AB72" s="108"/>
      <c r="AC72" s="108"/>
      <c r="AD72" s="108"/>
      <c r="AE72" s="108"/>
      <c r="AF72" s="108"/>
      <c r="AG72" s="108"/>
      <c r="AH72" s="108"/>
      <c r="AI72" s="108"/>
      <c r="AJ72" s="108"/>
      <c r="AK72" s="108"/>
      <c r="AL72" s="108"/>
      <c r="AM72" s="108"/>
      <c r="AN72" s="108"/>
      <c r="AO72" s="108"/>
      <c r="AP72" s="108"/>
      <c r="AQ72" s="108"/>
      <c r="AR72" s="108"/>
      <c r="AS72" s="108"/>
      <c r="AT72" s="108"/>
      <c r="AU72" s="108"/>
      <c r="AV72" s="109"/>
      <c r="AW72" s="109"/>
      <c r="AX72" s="109"/>
      <c r="AY72" s="108"/>
      <c r="AZ72" s="107"/>
      <c r="BA72" s="107"/>
      <c r="BB72" s="107"/>
      <c r="BC72" s="108"/>
      <c r="BD72" s="108"/>
    </row>
    <row r="73" spans="1:56" x14ac:dyDescent="0.2">
      <c r="A73" s="107"/>
      <c r="B73" s="107"/>
      <c r="C73" s="107"/>
      <c r="D73" s="107"/>
      <c r="E73" s="108"/>
      <c r="F73" s="107"/>
      <c r="G73" s="107"/>
      <c r="H73" s="107"/>
      <c r="I73" s="107"/>
      <c r="J73" s="107"/>
      <c r="K73" s="107"/>
      <c r="L73" s="109"/>
      <c r="M73" s="109"/>
      <c r="N73" s="109"/>
      <c r="O73" s="109"/>
      <c r="P73" s="109"/>
      <c r="Q73" s="109"/>
      <c r="R73" s="109"/>
      <c r="S73" s="109"/>
      <c r="T73" s="109"/>
      <c r="U73" s="109"/>
      <c r="V73" s="108"/>
      <c r="W73" s="108"/>
      <c r="X73" s="108"/>
      <c r="Y73" s="108"/>
      <c r="Z73" s="108"/>
      <c r="AA73" s="108"/>
      <c r="AB73" s="108"/>
      <c r="AC73" s="108"/>
      <c r="AD73" s="108"/>
      <c r="AE73" s="108"/>
      <c r="AF73" s="108"/>
      <c r="AG73" s="108"/>
      <c r="AH73" s="108"/>
      <c r="AI73" s="108"/>
      <c r="AJ73" s="108"/>
      <c r="AK73" s="108"/>
      <c r="AL73" s="108"/>
      <c r="AM73" s="108"/>
      <c r="AN73" s="108"/>
      <c r="AO73" s="108"/>
      <c r="AP73" s="108"/>
      <c r="AQ73" s="108"/>
      <c r="AR73" s="108"/>
      <c r="AS73" s="108"/>
      <c r="AT73" s="108"/>
      <c r="AU73" s="108"/>
      <c r="AV73" s="109"/>
      <c r="AW73" s="109"/>
      <c r="AX73" s="109"/>
      <c r="AY73" s="108"/>
      <c r="AZ73" s="107"/>
      <c r="BA73" s="107"/>
      <c r="BB73" s="107"/>
      <c r="BC73" s="108"/>
      <c r="BD73" s="108"/>
    </row>
    <row r="74" spans="1:56" x14ac:dyDescent="0.2">
      <c r="A74" s="107"/>
      <c r="B74" s="107"/>
      <c r="C74" s="107"/>
      <c r="D74" s="107"/>
      <c r="E74" s="108"/>
      <c r="F74" s="107"/>
      <c r="G74" s="107"/>
      <c r="H74" s="107"/>
      <c r="I74" s="107"/>
      <c r="J74" s="107"/>
      <c r="K74" s="107"/>
      <c r="L74" s="109"/>
      <c r="M74" s="109"/>
      <c r="N74" s="109"/>
      <c r="O74" s="109"/>
      <c r="P74" s="109"/>
      <c r="Q74" s="109"/>
      <c r="R74" s="109"/>
      <c r="S74" s="109"/>
      <c r="T74" s="109"/>
      <c r="U74" s="109"/>
      <c r="V74" s="108"/>
      <c r="W74" s="108"/>
      <c r="X74" s="108"/>
      <c r="Y74" s="108"/>
      <c r="Z74" s="108"/>
      <c r="AA74" s="108"/>
      <c r="AB74" s="108"/>
      <c r="AC74" s="108"/>
      <c r="AD74" s="108"/>
      <c r="AE74" s="108"/>
      <c r="AF74" s="108"/>
      <c r="AG74" s="108"/>
      <c r="AH74" s="108"/>
      <c r="AI74" s="108"/>
      <c r="AJ74" s="108"/>
      <c r="AK74" s="108"/>
      <c r="AL74" s="108"/>
      <c r="AM74" s="108"/>
      <c r="AN74" s="108"/>
      <c r="AO74" s="108"/>
      <c r="AP74" s="108"/>
      <c r="AQ74" s="108"/>
      <c r="AR74" s="108"/>
      <c r="AS74" s="108"/>
      <c r="AT74" s="108"/>
      <c r="AU74" s="108"/>
      <c r="AV74" s="109"/>
      <c r="AW74" s="109"/>
      <c r="AX74" s="109"/>
      <c r="AY74" s="108"/>
      <c r="AZ74" s="107"/>
      <c r="BA74" s="107"/>
      <c r="BB74" s="107"/>
      <c r="BC74" s="108"/>
      <c r="BD74" s="108"/>
    </row>
    <row r="75" spans="1:56" x14ac:dyDescent="0.2">
      <c r="A75" s="107"/>
      <c r="B75" s="107"/>
      <c r="C75" s="107"/>
      <c r="D75" s="107"/>
      <c r="E75" s="108"/>
      <c r="F75" s="107"/>
      <c r="G75" s="107"/>
      <c r="H75" s="107"/>
      <c r="I75" s="107"/>
      <c r="J75" s="107"/>
      <c r="K75" s="107"/>
      <c r="L75" s="109"/>
      <c r="M75" s="109"/>
      <c r="N75" s="109"/>
      <c r="O75" s="109"/>
      <c r="P75" s="109"/>
      <c r="Q75" s="109"/>
      <c r="R75" s="109"/>
      <c r="S75" s="109"/>
      <c r="T75" s="109"/>
      <c r="U75" s="109"/>
      <c r="V75" s="108"/>
      <c r="W75" s="108"/>
      <c r="X75" s="108"/>
      <c r="Y75" s="108"/>
      <c r="Z75" s="108"/>
      <c r="AA75" s="108"/>
      <c r="AB75" s="108"/>
      <c r="AC75" s="108"/>
      <c r="AD75" s="108"/>
      <c r="AE75" s="108"/>
      <c r="AF75" s="108"/>
      <c r="AG75" s="108"/>
      <c r="AH75" s="108"/>
      <c r="AI75" s="108"/>
      <c r="AJ75" s="108"/>
      <c r="AK75" s="108"/>
      <c r="AL75" s="108"/>
      <c r="AM75" s="108"/>
      <c r="AN75" s="108"/>
      <c r="AO75" s="108"/>
      <c r="AP75" s="108"/>
      <c r="AQ75" s="108"/>
      <c r="AR75" s="108"/>
      <c r="AS75" s="108"/>
      <c r="AT75" s="108"/>
      <c r="AU75" s="108"/>
      <c r="AV75" s="109"/>
      <c r="AW75" s="109"/>
      <c r="AX75" s="109"/>
      <c r="AY75" s="108"/>
      <c r="AZ75" s="107"/>
      <c r="BA75" s="107"/>
      <c r="BB75" s="107"/>
      <c r="BC75" s="108"/>
      <c r="BD75" s="108"/>
    </row>
    <row r="76" spans="1:56" x14ac:dyDescent="0.2">
      <c r="A76" s="107"/>
      <c r="B76" s="107"/>
      <c r="C76" s="107"/>
      <c r="D76" s="107"/>
      <c r="E76" s="108"/>
      <c r="F76" s="107"/>
      <c r="G76" s="107"/>
      <c r="H76" s="107"/>
      <c r="I76" s="107"/>
      <c r="J76" s="107"/>
      <c r="K76" s="107"/>
      <c r="L76" s="109"/>
      <c r="M76" s="109"/>
      <c r="N76" s="109"/>
      <c r="O76" s="109"/>
      <c r="P76" s="109"/>
      <c r="Q76" s="109"/>
      <c r="R76" s="109"/>
      <c r="S76" s="109"/>
      <c r="T76" s="109"/>
      <c r="U76" s="109"/>
      <c r="V76" s="108"/>
      <c r="W76" s="108"/>
      <c r="X76" s="108"/>
      <c r="Y76" s="108"/>
      <c r="Z76" s="108"/>
      <c r="AA76" s="108"/>
      <c r="AB76" s="108"/>
      <c r="AC76" s="108"/>
      <c r="AD76" s="108"/>
      <c r="AE76" s="108"/>
      <c r="AF76" s="108"/>
      <c r="AG76" s="108"/>
      <c r="AH76" s="108"/>
      <c r="AI76" s="108"/>
      <c r="AJ76" s="108"/>
      <c r="AK76" s="108"/>
      <c r="AL76" s="108"/>
      <c r="AM76" s="108"/>
      <c r="AN76" s="108"/>
      <c r="AO76" s="108"/>
      <c r="AP76" s="108"/>
      <c r="AQ76" s="108"/>
      <c r="AR76" s="108"/>
      <c r="AS76" s="108"/>
      <c r="AT76" s="108"/>
      <c r="AU76" s="108"/>
      <c r="AV76" s="109"/>
      <c r="AW76" s="109"/>
      <c r="AX76" s="109"/>
      <c r="AY76" s="108"/>
      <c r="AZ76" s="107"/>
      <c r="BA76" s="107"/>
      <c r="BB76" s="107"/>
      <c r="BC76" s="108"/>
      <c r="BD76" s="108"/>
    </row>
    <row r="77" spans="1:56" x14ac:dyDescent="0.2">
      <c r="A77" s="107"/>
      <c r="B77" s="107"/>
      <c r="C77" s="107"/>
      <c r="D77" s="107"/>
      <c r="E77" s="108"/>
      <c r="F77" s="107"/>
      <c r="G77" s="107"/>
      <c r="H77" s="107"/>
      <c r="I77" s="107"/>
      <c r="J77" s="107"/>
      <c r="K77" s="107"/>
      <c r="L77" s="109"/>
      <c r="M77" s="109"/>
      <c r="N77" s="109"/>
      <c r="O77" s="109"/>
      <c r="P77" s="109"/>
      <c r="Q77" s="109"/>
      <c r="R77" s="109"/>
      <c r="S77" s="109"/>
      <c r="T77" s="109"/>
      <c r="U77" s="109"/>
      <c r="V77" s="108"/>
      <c r="W77" s="108"/>
      <c r="X77" s="108"/>
      <c r="Y77" s="108"/>
      <c r="Z77" s="108"/>
      <c r="AA77" s="108"/>
      <c r="AB77" s="108"/>
      <c r="AC77" s="108"/>
      <c r="AD77" s="108"/>
      <c r="AE77" s="108"/>
      <c r="AF77" s="108"/>
      <c r="AG77" s="108"/>
      <c r="AH77" s="108"/>
      <c r="AI77" s="108"/>
      <c r="AJ77" s="108"/>
      <c r="AK77" s="108"/>
      <c r="AL77" s="108"/>
      <c r="AM77" s="108"/>
      <c r="AN77" s="108"/>
      <c r="AO77" s="108"/>
      <c r="AP77" s="108"/>
      <c r="AQ77" s="108"/>
      <c r="AR77" s="108"/>
      <c r="AS77" s="108"/>
      <c r="AT77" s="108"/>
      <c r="AU77" s="108"/>
      <c r="AV77" s="109"/>
      <c r="AW77" s="109"/>
      <c r="AX77" s="109"/>
      <c r="AY77" s="108"/>
      <c r="AZ77" s="107"/>
      <c r="BA77" s="107"/>
      <c r="BB77" s="107"/>
      <c r="BC77" s="108"/>
      <c r="BD77" s="108"/>
    </row>
    <row r="78" spans="1:56" x14ac:dyDescent="0.2">
      <c r="A78" s="107"/>
      <c r="B78" s="107"/>
      <c r="C78" s="107"/>
      <c r="D78" s="107"/>
      <c r="E78" s="108"/>
      <c r="F78" s="107"/>
      <c r="G78" s="107"/>
      <c r="H78" s="107"/>
      <c r="I78" s="107"/>
      <c r="J78" s="107"/>
      <c r="K78" s="107"/>
      <c r="L78" s="109"/>
      <c r="M78" s="109"/>
      <c r="N78" s="109"/>
      <c r="O78" s="109"/>
      <c r="P78" s="109"/>
      <c r="Q78" s="109"/>
      <c r="R78" s="109"/>
      <c r="S78" s="109"/>
      <c r="T78" s="109"/>
      <c r="U78" s="109"/>
      <c r="V78" s="108"/>
      <c r="W78" s="108"/>
      <c r="X78" s="108"/>
      <c r="Y78" s="108"/>
      <c r="Z78" s="108"/>
      <c r="AA78" s="108"/>
      <c r="AB78" s="108"/>
      <c r="AC78" s="108"/>
      <c r="AD78" s="108"/>
      <c r="AE78" s="108"/>
      <c r="AF78" s="108"/>
      <c r="AG78" s="108"/>
      <c r="AH78" s="108"/>
      <c r="AI78" s="108"/>
      <c r="AJ78" s="108"/>
      <c r="AK78" s="108"/>
      <c r="AL78" s="108"/>
      <c r="AM78" s="108"/>
      <c r="AN78" s="108"/>
      <c r="AO78" s="108"/>
      <c r="AP78" s="108"/>
      <c r="AQ78" s="108"/>
      <c r="AR78" s="108"/>
      <c r="AS78" s="108"/>
      <c r="AT78" s="108"/>
      <c r="AU78" s="108"/>
      <c r="AV78" s="109"/>
      <c r="AW78" s="109"/>
      <c r="AX78" s="109"/>
      <c r="AY78" s="108"/>
      <c r="AZ78" s="107"/>
      <c r="BA78" s="107"/>
      <c r="BB78" s="107"/>
      <c r="BC78" s="108"/>
      <c r="BD78" s="108"/>
    </row>
    <row r="79" spans="1:56" x14ac:dyDescent="0.2">
      <c r="A79" s="107"/>
      <c r="B79" s="107"/>
      <c r="C79" s="107"/>
      <c r="D79" s="107"/>
      <c r="E79" s="108"/>
      <c r="F79" s="107"/>
      <c r="G79" s="107"/>
      <c r="H79" s="107"/>
      <c r="I79" s="107"/>
      <c r="J79" s="107"/>
      <c r="K79" s="107"/>
      <c r="L79" s="109"/>
      <c r="M79" s="109"/>
      <c r="N79" s="109"/>
      <c r="O79" s="109"/>
      <c r="P79" s="109"/>
      <c r="Q79" s="109"/>
      <c r="R79" s="109"/>
      <c r="S79" s="109"/>
      <c r="T79" s="109"/>
      <c r="U79" s="109"/>
      <c r="V79" s="108"/>
      <c r="W79" s="108"/>
      <c r="X79" s="108"/>
      <c r="Y79" s="108"/>
      <c r="Z79" s="108"/>
      <c r="AA79" s="108"/>
      <c r="AB79" s="108"/>
      <c r="AC79" s="108"/>
      <c r="AD79" s="108"/>
      <c r="AE79" s="108"/>
      <c r="AF79" s="108"/>
      <c r="AG79" s="108"/>
      <c r="AH79" s="108"/>
      <c r="AI79" s="108"/>
      <c r="AJ79" s="108"/>
      <c r="AK79" s="108"/>
      <c r="AL79" s="108"/>
      <c r="AM79" s="108"/>
      <c r="AN79" s="108"/>
      <c r="AO79" s="108"/>
      <c r="AP79" s="108"/>
      <c r="AQ79" s="108"/>
      <c r="AR79" s="108"/>
      <c r="AS79" s="108"/>
      <c r="AT79" s="108"/>
      <c r="AU79" s="108"/>
      <c r="AV79" s="109"/>
      <c r="AW79" s="109"/>
      <c r="AX79" s="109"/>
      <c r="AY79" s="108"/>
      <c r="AZ79" s="107"/>
      <c r="BA79" s="107"/>
      <c r="BB79" s="107"/>
      <c r="BC79" s="108"/>
      <c r="BD79" s="108"/>
    </row>
    <row r="80" spans="1:56" x14ac:dyDescent="0.2">
      <c r="A80" s="107"/>
      <c r="B80" s="107"/>
      <c r="C80" s="107"/>
      <c r="D80" s="107"/>
      <c r="E80" s="108"/>
      <c r="F80" s="107"/>
      <c r="G80" s="107"/>
      <c r="H80" s="107"/>
      <c r="I80" s="107"/>
      <c r="J80" s="107"/>
      <c r="K80" s="107"/>
      <c r="L80" s="109"/>
      <c r="M80" s="109"/>
      <c r="N80" s="109"/>
      <c r="O80" s="109"/>
      <c r="P80" s="109"/>
      <c r="Q80" s="109"/>
      <c r="R80" s="109"/>
      <c r="S80" s="109"/>
      <c r="T80" s="109"/>
      <c r="U80" s="109"/>
      <c r="V80" s="108"/>
      <c r="W80" s="108"/>
      <c r="X80" s="108"/>
      <c r="Y80" s="108"/>
      <c r="Z80" s="108"/>
      <c r="AA80" s="108"/>
      <c r="AB80" s="108"/>
      <c r="AC80" s="108"/>
      <c r="AD80" s="108"/>
      <c r="AE80" s="108"/>
      <c r="AF80" s="108"/>
      <c r="AG80" s="108"/>
      <c r="AH80" s="108"/>
      <c r="AI80" s="108"/>
      <c r="AJ80" s="108"/>
      <c r="AK80" s="108"/>
      <c r="AL80" s="108"/>
      <c r="AM80" s="108"/>
      <c r="AN80" s="108"/>
      <c r="AO80" s="108"/>
      <c r="AP80" s="108"/>
      <c r="AQ80" s="108"/>
      <c r="AR80" s="108"/>
      <c r="AS80" s="108"/>
      <c r="AT80" s="108"/>
      <c r="AU80" s="108"/>
      <c r="AV80" s="109"/>
      <c r="AW80" s="109"/>
      <c r="AX80" s="109"/>
      <c r="AY80" s="108"/>
      <c r="AZ80" s="107"/>
      <c r="BA80" s="107"/>
      <c r="BB80" s="107"/>
      <c r="BC80" s="108"/>
      <c r="BD80" s="108"/>
    </row>
    <row r="81" spans="1:56" x14ac:dyDescent="0.2">
      <c r="A81" s="107"/>
      <c r="B81" s="107"/>
      <c r="C81" s="107"/>
      <c r="D81" s="107"/>
      <c r="E81" s="108"/>
      <c r="F81" s="107"/>
      <c r="G81" s="107"/>
      <c r="H81" s="107"/>
      <c r="I81" s="107"/>
      <c r="J81" s="107"/>
      <c r="K81" s="107"/>
      <c r="L81" s="109"/>
      <c r="M81" s="109"/>
      <c r="N81" s="109"/>
      <c r="O81" s="109"/>
      <c r="P81" s="109"/>
      <c r="Q81" s="109"/>
      <c r="R81" s="109"/>
      <c r="S81" s="109"/>
      <c r="T81" s="109"/>
      <c r="U81" s="109"/>
      <c r="V81" s="108"/>
      <c r="W81" s="108"/>
      <c r="X81" s="108"/>
      <c r="Y81" s="108"/>
      <c r="Z81" s="108"/>
      <c r="AA81" s="108"/>
      <c r="AB81" s="108"/>
      <c r="AC81" s="108"/>
      <c r="AD81" s="108"/>
      <c r="AE81" s="108"/>
      <c r="AF81" s="108"/>
      <c r="AG81" s="108"/>
      <c r="AH81" s="108"/>
      <c r="AI81" s="108"/>
      <c r="AJ81" s="108"/>
      <c r="AK81" s="108"/>
      <c r="AL81" s="108"/>
      <c r="AM81" s="108"/>
      <c r="AN81" s="108"/>
      <c r="AO81" s="108"/>
      <c r="AP81" s="108"/>
      <c r="AQ81" s="108"/>
      <c r="AR81" s="108"/>
      <c r="AS81" s="108"/>
      <c r="AT81" s="108"/>
      <c r="AU81" s="108"/>
      <c r="AV81" s="109"/>
      <c r="AW81" s="109"/>
      <c r="AX81" s="109"/>
      <c r="AY81" s="108"/>
      <c r="AZ81" s="107"/>
      <c r="BA81" s="107"/>
      <c r="BB81" s="107"/>
      <c r="BC81" s="108"/>
      <c r="BD81" s="108"/>
    </row>
    <row r="82" spans="1:56" x14ac:dyDescent="0.2">
      <c r="A82" s="107"/>
      <c r="B82" s="107"/>
      <c r="C82" s="107"/>
      <c r="D82" s="107"/>
      <c r="E82" s="108"/>
      <c r="F82" s="107"/>
      <c r="G82" s="107"/>
      <c r="H82" s="107"/>
      <c r="I82" s="107"/>
      <c r="J82" s="107"/>
      <c r="K82" s="107"/>
      <c r="L82" s="109"/>
      <c r="M82" s="109"/>
      <c r="N82" s="109"/>
      <c r="O82" s="109"/>
      <c r="P82" s="109"/>
      <c r="Q82" s="109"/>
      <c r="R82" s="109"/>
      <c r="S82" s="109"/>
      <c r="T82" s="109"/>
      <c r="U82" s="109"/>
      <c r="V82" s="108"/>
      <c r="W82" s="108"/>
      <c r="X82" s="108"/>
      <c r="Y82" s="108"/>
      <c r="Z82" s="108"/>
      <c r="AA82" s="108"/>
      <c r="AB82" s="108"/>
      <c r="AC82" s="108"/>
      <c r="AD82" s="108"/>
      <c r="AE82" s="108"/>
      <c r="AF82" s="108"/>
      <c r="AG82" s="108"/>
      <c r="AH82" s="108"/>
      <c r="AI82" s="108"/>
      <c r="AJ82" s="108"/>
      <c r="AK82" s="108"/>
      <c r="AL82" s="108"/>
      <c r="AM82" s="108"/>
      <c r="AN82" s="108"/>
      <c r="AO82" s="108"/>
      <c r="AP82" s="108"/>
      <c r="AQ82" s="108"/>
      <c r="AR82" s="108"/>
      <c r="AS82" s="108"/>
      <c r="AT82" s="108"/>
      <c r="AU82" s="108"/>
      <c r="AV82" s="109"/>
      <c r="AW82" s="109"/>
      <c r="AX82" s="109"/>
      <c r="AY82" s="108"/>
      <c r="AZ82" s="107"/>
      <c r="BA82" s="107"/>
      <c r="BB82" s="107"/>
      <c r="BC82" s="108"/>
      <c r="BD82" s="108"/>
    </row>
    <row r="83" spans="1:56" x14ac:dyDescent="0.2">
      <c r="A83" s="107"/>
      <c r="B83" s="107"/>
      <c r="C83" s="107"/>
      <c r="D83" s="107"/>
      <c r="E83" s="108"/>
      <c r="F83" s="107"/>
      <c r="G83" s="107"/>
      <c r="H83" s="107"/>
      <c r="I83" s="107"/>
      <c r="J83" s="107"/>
      <c r="K83" s="107"/>
      <c r="L83" s="109"/>
      <c r="M83" s="109"/>
      <c r="N83" s="109"/>
      <c r="O83" s="109"/>
      <c r="P83" s="109"/>
      <c r="Q83" s="109"/>
      <c r="R83" s="109"/>
      <c r="S83" s="109"/>
      <c r="T83" s="109"/>
      <c r="U83" s="109"/>
      <c r="V83" s="108"/>
      <c r="W83" s="108"/>
      <c r="X83" s="108"/>
      <c r="Y83" s="108"/>
      <c r="Z83" s="108"/>
      <c r="AA83" s="108"/>
      <c r="AB83" s="108"/>
      <c r="AC83" s="108"/>
      <c r="AD83" s="108"/>
      <c r="AE83" s="108"/>
      <c r="AF83" s="108"/>
      <c r="AG83" s="108"/>
      <c r="AH83" s="108"/>
      <c r="AI83" s="108"/>
      <c r="AJ83" s="108"/>
      <c r="AK83" s="108"/>
      <c r="AL83" s="108"/>
      <c r="AM83" s="108"/>
      <c r="AN83" s="108"/>
      <c r="AO83" s="108"/>
      <c r="AP83" s="108"/>
      <c r="AQ83" s="108"/>
      <c r="AR83" s="108"/>
      <c r="AS83" s="108"/>
      <c r="AT83" s="108"/>
      <c r="AU83" s="108"/>
      <c r="AV83" s="109"/>
      <c r="AW83" s="109"/>
      <c r="AX83" s="109"/>
      <c r="AY83" s="108"/>
      <c r="AZ83" s="107"/>
      <c r="BA83" s="107"/>
      <c r="BB83" s="107"/>
      <c r="BC83" s="108"/>
      <c r="BD83" s="108"/>
    </row>
    <row r="84" spans="1:56" x14ac:dyDescent="0.2">
      <c r="A84" s="107"/>
      <c r="B84" s="107"/>
      <c r="C84" s="107"/>
      <c r="D84" s="107"/>
      <c r="E84" s="108"/>
      <c r="F84" s="107"/>
      <c r="G84" s="107"/>
      <c r="H84" s="107"/>
      <c r="I84" s="107"/>
      <c r="J84" s="107"/>
      <c r="K84" s="107"/>
      <c r="L84" s="109"/>
      <c r="M84" s="109"/>
      <c r="N84" s="109"/>
      <c r="O84" s="109"/>
      <c r="P84" s="109"/>
      <c r="Q84" s="109"/>
      <c r="R84" s="109"/>
      <c r="S84" s="109"/>
      <c r="T84" s="109"/>
      <c r="U84" s="109"/>
      <c r="V84" s="108"/>
      <c r="W84" s="108"/>
      <c r="X84" s="108"/>
      <c r="Y84" s="108"/>
      <c r="Z84" s="108"/>
      <c r="AA84" s="108"/>
      <c r="AB84" s="108"/>
      <c r="AC84" s="108"/>
      <c r="AD84" s="108"/>
      <c r="AE84" s="108"/>
      <c r="AF84" s="108"/>
      <c r="AG84" s="108"/>
      <c r="AH84" s="108"/>
      <c r="AI84" s="108"/>
      <c r="AJ84" s="108"/>
      <c r="AK84" s="108"/>
      <c r="AL84" s="108"/>
      <c r="AM84" s="108"/>
      <c r="AN84" s="108"/>
      <c r="AO84" s="108"/>
      <c r="AP84" s="108"/>
      <c r="AQ84" s="108"/>
      <c r="AR84" s="108"/>
      <c r="AS84" s="108"/>
      <c r="AT84" s="108"/>
      <c r="AU84" s="108"/>
      <c r="AV84" s="109"/>
      <c r="AW84" s="109"/>
      <c r="AX84" s="109"/>
      <c r="AY84" s="108"/>
      <c r="AZ84" s="107"/>
      <c r="BA84" s="107"/>
      <c r="BB84" s="107"/>
      <c r="BC84" s="108"/>
      <c r="BD84" s="108"/>
    </row>
    <row r="85" spans="1:56" x14ac:dyDescent="0.2">
      <c r="A85" s="107"/>
      <c r="B85" s="107"/>
      <c r="C85" s="107"/>
      <c r="D85" s="107"/>
      <c r="E85" s="108"/>
      <c r="F85" s="107"/>
      <c r="G85" s="107"/>
      <c r="H85" s="107"/>
      <c r="I85" s="107"/>
      <c r="J85" s="107"/>
      <c r="K85" s="107"/>
      <c r="L85" s="109"/>
      <c r="M85" s="109"/>
      <c r="N85" s="109"/>
      <c r="O85" s="109"/>
      <c r="P85" s="109"/>
      <c r="Q85" s="109"/>
      <c r="R85" s="109"/>
      <c r="S85" s="109"/>
      <c r="T85" s="109"/>
      <c r="U85" s="109"/>
      <c r="V85" s="108"/>
      <c r="W85" s="108"/>
      <c r="X85" s="108"/>
      <c r="Y85" s="108"/>
      <c r="Z85" s="108"/>
      <c r="AA85" s="108"/>
      <c r="AB85" s="108"/>
      <c r="AC85" s="108"/>
      <c r="AD85" s="108"/>
      <c r="AE85" s="108"/>
      <c r="AF85" s="108"/>
      <c r="AG85" s="108"/>
      <c r="AH85" s="108"/>
      <c r="AI85" s="108"/>
      <c r="AJ85" s="108"/>
      <c r="AK85" s="108"/>
      <c r="AL85" s="108"/>
      <c r="AM85" s="108"/>
      <c r="AN85" s="108"/>
      <c r="AO85" s="108"/>
      <c r="AP85" s="108"/>
      <c r="AQ85" s="108"/>
      <c r="AR85" s="108"/>
      <c r="AS85" s="108"/>
      <c r="AT85" s="108"/>
      <c r="AU85" s="108"/>
      <c r="AV85" s="109"/>
      <c r="AW85" s="109"/>
      <c r="AX85" s="109"/>
      <c r="AY85" s="108"/>
      <c r="AZ85" s="107"/>
      <c r="BA85" s="107"/>
      <c r="BB85" s="107"/>
      <c r="BC85" s="108"/>
      <c r="BD85" s="108"/>
    </row>
    <row r="86" spans="1:56" x14ac:dyDescent="0.2">
      <c r="A86" s="107"/>
      <c r="B86" s="107"/>
      <c r="C86" s="107"/>
      <c r="D86" s="107"/>
      <c r="E86" s="108"/>
      <c r="F86" s="107"/>
      <c r="G86" s="107"/>
      <c r="H86" s="107"/>
      <c r="I86" s="107"/>
      <c r="J86" s="107"/>
      <c r="K86" s="107"/>
      <c r="L86" s="109"/>
      <c r="M86" s="109"/>
      <c r="N86" s="109"/>
      <c r="O86" s="109"/>
      <c r="P86" s="109"/>
      <c r="Q86" s="109"/>
      <c r="R86" s="109"/>
      <c r="S86" s="109"/>
      <c r="T86" s="109"/>
      <c r="U86" s="109"/>
      <c r="V86" s="108"/>
      <c r="W86" s="108"/>
      <c r="X86" s="108"/>
      <c r="Y86" s="108"/>
      <c r="Z86" s="108"/>
      <c r="AA86" s="108"/>
      <c r="AB86" s="108"/>
      <c r="AC86" s="108"/>
      <c r="AD86" s="108"/>
      <c r="AE86" s="108"/>
      <c r="AF86" s="108"/>
      <c r="AG86" s="108"/>
      <c r="AH86" s="108"/>
      <c r="AI86" s="108"/>
      <c r="AJ86" s="108"/>
      <c r="AK86" s="108"/>
      <c r="AL86" s="108"/>
      <c r="AM86" s="108"/>
      <c r="AN86" s="108"/>
      <c r="AO86" s="108"/>
      <c r="AP86" s="108"/>
      <c r="AQ86" s="108"/>
      <c r="AR86" s="108"/>
      <c r="AS86" s="108"/>
      <c r="AT86" s="108"/>
      <c r="AU86" s="108"/>
      <c r="AV86" s="109"/>
      <c r="AW86" s="109"/>
      <c r="AX86" s="109"/>
      <c r="AY86" s="108"/>
      <c r="AZ86" s="107"/>
      <c r="BA86" s="107"/>
      <c r="BB86" s="107"/>
      <c r="BC86" s="108"/>
      <c r="BD86" s="108"/>
    </row>
    <row r="87" spans="1:56" x14ac:dyDescent="0.2">
      <c r="A87" s="107"/>
      <c r="B87" s="107"/>
      <c r="C87" s="107"/>
      <c r="D87" s="107"/>
      <c r="E87" s="108"/>
      <c r="F87" s="107"/>
      <c r="G87" s="107"/>
      <c r="H87" s="107"/>
      <c r="I87" s="107"/>
      <c r="J87" s="107"/>
      <c r="K87" s="107"/>
      <c r="L87" s="109"/>
      <c r="M87" s="109"/>
      <c r="N87" s="109"/>
      <c r="O87" s="109"/>
      <c r="P87" s="109"/>
      <c r="Q87" s="109"/>
      <c r="R87" s="109"/>
      <c r="S87" s="109"/>
      <c r="T87" s="109"/>
      <c r="U87" s="109"/>
      <c r="V87" s="108"/>
      <c r="W87" s="108"/>
      <c r="X87" s="108"/>
      <c r="Y87" s="108"/>
      <c r="Z87" s="108"/>
      <c r="AA87" s="108"/>
      <c r="AB87" s="108"/>
      <c r="AC87" s="108"/>
      <c r="AD87" s="108"/>
      <c r="AE87" s="108"/>
      <c r="AF87" s="108"/>
      <c r="AG87" s="108"/>
      <c r="AH87" s="108"/>
      <c r="AI87" s="108"/>
      <c r="AJ87" s="108"/>
      <c r="AK87" s="108"/>
      <c r="AL87" s="108"/>
      <c r="AM87" s="108"/>
      <c r="AN87" s="108"/>
      <c r="AO87" s="108"/>
      <c r="AP87" s="108"/>
      <c r="AQ87" s="108"/>
      <c r="AR87" s="108"/>
      <c r="AS87" s="108"/>
      <c r="AT87" s="108"/>
      <c r="AU87" s="108"/>
      <c r="AV87" s="109"/>
      <c r="AW87" s="109"/>
      <c r="AX87" s="109"/>
      <c r="AY87" s="108"/>
      <c r="AZ87" s="107"/>
      <c r="BA87" s="107"/>
      <c r="BB87" s="107"/>
      <c r="BC87" s="108"/>
      <c r="BD87" s="108"/>
    </row>
    <row r="88" spans="1:56" x14ac:dyDescent="0.2">
      <c r="A88" s="107"/>
      <c r="B88" s="107"/>
      <c r="C88" s="107"/>
      <c r="D88" s="107"/>
      <c r="E88" s="108"/>
      <c r="F88" s="107"/>
      <c r="G88" s="107"/>
      <c r="H88" s="107"/>
      <c r="I88" s="107"/>
      <c r="J88" s="107"/>
      <c r="K88" s="107"/>
      <c r="L88" s="109"/>
      <c r="M88" s="109"/>
      <c r="N88" s="109"/>
      <c r="O88" s="109"/>
      <c r="P88" s="109"/>
      <c r="Q88" s="109"/>
      <c r="R88" s="109"/>
      <c r="S88" s="109"/>
      <c r="T88" s="109"/>
      <c r="U88" s="109"/>
      <c r="V88" s="108"/>
      <c r="W88" s="108"/>
      <c r="X88" s="108"/>
      <c r="Y88" s="108"/>
      <c r="Z88" s="108"/>
      <c r="AA88" s="108"/>
      <c r="AB88" s="108"/>
      <c r="AC88" s="108"/>
      <c r="AD88" s="108"/>
      <c r="AE88" s="108"/>
      <c r="AF88" s="108"/>
      <c r="AG88" s="108"/>
      <c r="AH88" s="108"/>
      <c r="AI88" s="108"/>
      <c r="AJ88" s="108"/>
      <c r="AK88" s="108"/>
      <c r="AL88" s="108"/>
      <c r="AM88" s="108"/>
      <c r="AN88" s="108"/>
      <c r="AO88" s="108"/>
      <c r="AP88" s="108"/>
      <c r="AQ88" s="108"/>
      <c r="AR88" s="108"/>
      <c r="AS88" s="108"/>
      <c r="AT88" s="108"/>
      <c r="AU88" s="108"/>
      <c r="AV88" s="109"/>
      <c r="AW88" s="109"/>
      <c r="AX88" s="109"/>
      <c r="AY88" s="108"/>
      <c r="AZ88" s="107"/>
      <c r="BA88" s="107"/>
      <c r="BB88" s="107"/>
      <c r="BC88" s="108"/>
      <c r="BD88" s="108"/>
    </row>
    <row r="89" spans="1:56" x14ac:dyDescent="0.2">
      <c r="A89" s="107"/>
      <c r="B89" s="107"/>
      <c r="C89" s="107"/>
      <c r="D89" s="107"/>
      <c r="E89" s="108"/>
      <c r="F89" s="107"/>
      <c r="G89" s="107"/>
      <c r="H89" s="107"/>
      <c r="I89" s="107"/>
      <c r="J89" s="107"/>
      <c r="K89" s="107"/>
      <c r="L89" s="109"/>
      <c r="M89" s="109"/>
      <c r="N89" s="109"/>
      <c r="O89" s="109"/>
      <c r="P89" s="109"/>
      <c r="Q89" s="109"/>
      <c r="R89" s="109"/>
      <c r="S89" s="109"/>
      <c r="T89" s="109"/>
      <c r="U89" s="109"/>
      <c r="V89" s="108"/>
      <c r="W89" s="108"/>
      <c r="X89" s="108"/>
      <c r="Y89" s="108"/>
      <c r="Z89" s="108"/>
      <c r="AA89" s="108"/>
      <c r="AB89" s="108"/>
      <c r="AC89" s="108"/>
      <c r="AD89" s="108"/>
      <c r="AE89" s="108"/>
      <c r="AF89" s="108"/>
      <c r="AG89" s="108"/>
      <c r="AH89" s="108"/>
      <c r="AI89" s="108"/>
      <c r="AJ89" s="108"/>
      <c r="AK89" s="108"/>
      <c r="AL89" s="108"/>
      <c r="AM89" s="108"/>
      <c r="AN89" s="108"/>
      <c r="AO89" s="108"/>
      <c r="AP89" s="108"/>
      <c r="AQ89" s="108"/>
      <c r="AR89" s="108"/>
      <c r="AS89" s="108"/>
      <c r="AT89" s="108"/>
      <c r="AU89" s="108"/>
      <c r="AV89" s="109"/>
      <c r="AW89" s="109"/>
      <c r="AX89" s="109"/>
      <c r="AY89" s="108"/>
      <c r="AZ89" s="107"/>
      <c r="BA89" s="107"/>
      <c r="BB89" s="107"/>
      <c r="BC89" s="108"/>
      <c r="BD89" s="108"/>
    </row>
    <row r="90" spans="1:56" x14ac:dyDescent="0.2">
      <c r="A90" s="107"/>
      <c r="B90" s="107"/>
      <c r="C90" s="107"/>
      <c r="D90" s="107"/>
      <c r="E90" s="108"/>
      <c r="F90" s="107"/>
      <c r="G90" s="107"/>
      <c r="H90" s="107"/>
      <c r="I90" s="107"/>
      <c r="J90" s="107"/>
      <c r="K90" s="107"/>
      <c r="L90" s="109"/>
      <c r="M90" s="109"/>
      <c r="N90" s="109"/>
      <c r="O90" s="109"/>
      <c r="P90" s="109"/>
      <c r="Q90" s="109"/>
      <c r="R90" s="109"/>
      <c r="S90" s="109"/>
      <c r="T90" s="109"/>
      <c r="U90" s="109"/>
      <c r="V90" s="108"/>
      <c r="W90" s="108"/>
      <c r="X90" s="108"/>
      <c r="Y90" s="108"/>
      <c r="Z90" s="108"/>
      <c r="AA90" s="108"/>
      <c r="AB90" s="108"/>
      <c r="AC90" s="108"/>
      <c r="AD90" s="108"/>
      <c r="AE90" s="108"/>
      <c r="AF90" s="108"/>
      <c r="AG90" s="108"/>
      <c r="AH90" s="108"/>
      <c r="AI90" s="108"/>
      <c r="AJ90" s="108"/>
      <c r="AK90" s="108"/>
      <c r="AL90" s="108"/>
      <c r="AM90" s="108"/>
      <c r="AN90" s="108"/>
      <c r="AO90" s="108"/>
      <c r="AP90" s="108"/>
      <c r="AQ90" s="108"/>
      <c r="AR90" s="108"/>
      <c r="AS90" s="108"/>
      <c r="AT90" s="108"/>
      <c r="AU90" s="108"/>
      <c r="AV90" s="109"/>
      <c r="AW90" s="109"/>
      <c r="AX90" s="109"/>
      <c r="AY90" s="108"/>
      <c r="AZ90" s="107"/>
      <c r="BA90" s="107"/>
      <c r="BB90" s="107"/>
      <c r="BC90" s="108"/>
      <c r="BD90" s="108"/>
    </row>
    <row r="91" spans="1:56" x14ac:dyDescent="0.2">
      <c r="A91" s="107"/>
      <c r="B91" s="107"/>
      <c r="C91" s="107"/>
      <c r="D91" s="107"/>
      <c r="E91" s="108"/>
      <c r="F91" s="107"/>
      <c r="G91" s="107"/>
      <c r="H91" s="107"/>
      <c r="I91" s="107"/>
      <c r="J91" s="107"/>
      <c r="K91" s="107"/>
      <c r="L91" s="109"/>
      <c r="M91" s="109"/>
      <c r="N91" s="109"/>
      <c r="O91" s="109"/>
      <c r="P91" s="109"/>
      <c r="Q91" s="109"/>
      <c r="R91" s="109"/>
      <c r="S91" s="109"/>
      <c r="T91" s="109"/>
      <c r="U91" s="109"/>
      <c r="V91" s="108"/>
      <c r="W91" s="108"/>
      <c r="X91" s="108"/>
      <c r="Y91" s="108"/>
      <c r="Z91" s="108"/>
      <c r="AA91" s="108"/>
      <c r="AB91" s="108"/>
      <c r="AC91" s="108"/>
      <c r="AD91" s="108"/>
      <c r="AE91" s="108"/>
      <c r="AF91" s="108"/>
      <c r="AG91" s="108"/>
      <c r="AH91" s="108"/>
      <c r="AI91" s="108"/>
      <c r="AJ91" s="108"/>
      <c r="AK91" s="108"/>
      <c r="AL91" s="108"/>
      <c r="AM91" s="108"/>
      <c r="AN91" s="108"/>
      <c r="AO91" s="108"/>
      <c r="AP91" s="108"/>
      <c r="AQ91" s="108"/>
      <c r="AR91" s="108"/>
      <c r="AS91" s="108"/>
      <c r="AT91" s="108"/>
      <c r="AU91" s="108"/>
      <c r="AV91" s="109"/>
      <c r="AW91" s="109"/>
      <c r="AX91" s="109"/>
      <c r="AY91" s="108"/>
      <c r="AZ91" s="107"/>
      <c r="BA91" s="107"/>
      <c r="BB91" s="107"/>
      <c r="BC91" s="108"/>
      <c r="BD91" s="108"/>
    </row>
    <row r="92" spans="1:56" x14ac:dyDescent="0.2">
      <c r="A92" s="107"/>
      <c r="B92" s="107"/>
      <c r="C92" s="107"/>
      <c r="D92" s="107"/>
      <c r="E92" s="108"/>
      <c r="F92" s="107"/>
      <c r="G92" s="107"/>
      <c r="H92" s="107"/>
      <c r="I92" s="107"/>
      <c r="J92" s="107"/>
      <c r="K92" s="107"/>
      <c r="L92" s="109"/>
      <c r="M92" s="109"/>
      <c r="N92" s="109"/>
      <c r="O92" s="109"/>
      <c r="P92" s="109"/>
      <c r="Q92" s="109"/>
      <c r="R92" s="109"/>
      <c r="S92" s="109"/>
      <c r="T92" s="109"/>
      <c r="U92" s="109"/>
      <c r="V92" s="108"/>
      <c r="W92" s="108"/>
      <c r="X92" s="108"/>
      <c r="Y92" s="108"/>
      <c r="Z92" s="108"/>
      <c r="AA92" s="108"/>
      <c r="AB92" s="108"/>
      <c r="AC92" s="108"/>
      <c r="AD92" s="108"/>
      <c r="AE92" s="108"/>
      <c r="AF92" s="108"/>
      <c r="AG92" s="108"/>
      <c r="AH92" s="108"/>
      <c r="AI92" s="108"/>
      <c r="AJ92" s="108"/>
      <c r="AK92" s="108"/>
      <c r="AL92" s="108"/>
      <c r="AM92" s="108"/>
      <c r="AN92" s="108"/>
      <c r="AO92" s="108"/>
      <c r="AP92" s="108"/>
      <c r="AQ92" s="108"/>
      <c r="AR92" s="108"/>
      <c r="AS92" s="108"/>
      <c r="AT92" s="108"/>
      <c r="AU92" s="108"/>
      <c r="AV92" s="109"/>
      <c r="AW92" s="109"/>
      <c r="AX92" s="109"/>
      <c r="AY92" s="108"/>
      <c r="AZ92" s="107"/>
      <c r="BA92" s="107"/>
      <c r="BB92" s="107"/>
      <c r="BC92" s="108"/>
      <c r="BD92" s="108"/>
    </row>
    <row r="93" spans="1:56" x14ac:dyDescent="0.2">
      <c r="A93" s="107"/>
      <c r="B93" s="107"/>
      <c r="C93" s="107"/>
      <c r="D93" s="107"/>
      <c r="E93" s="108"/>
      <c r="F93" s="107"/>
      <c r="G93" s="107"/>
      <c r="H93" s="107"/>
      <c r="I93" s="107"/>
      <c r="J93" s="107"/>
      <c r="K93" s="107"/>
      <c r="L93" s="109"/>
      <c r="M93" s="109"/>
      <c r="N93" s="109"/>
      <c r="O93" s="109"/>
      <c r="P93" s="109"/>
      <c r="Q93" s="109"/>
      <c r="R93" s="109"/>
      <c r="S93" s="109"/>
      <c r="T93" s="109"/>
      <c r="U93" s="109"/>
      <c r="V93" s="108"/>
      <c r="W93" s="108"/>
      <c r="X93" s="108"/>
      <c r="Y93" s="108"/>
      <c r="Z93" s="108"/>
      <c r="AA93" s="108"/>
      <c r="AB93" s="108"/>
      <c r="AC93" s="108"/>
      <c r="AD93" s="108"/>
      <c r="AE93" s="108"/>
      <c r="AF93" s="108"/>
      <c r="AG93" s="108"/>
      <c r="AH93" s="108"/>
      <c r="AI93" s="108"/>
      <c r="AJ93" s="108"/>
      <c r="AK93" s="108"/>
      <c r="AL93" s="108"/>
      <c r="AM93" s="108"/>
      <c r="AN93" s="108"/>
      <c r="AO93" s="108"/>
      <c r="AP93" s="108"/>
      <c r="AQ93" s="108"/>
      <c r="AR93" s="108"/>
      <c r="AS93" s="108"/>
      <c r="AT93" s="108"/>
      <c r="AU93" s="108"/>
      <c r="AV93" s="109"/>
      <c r="AW93" s="109"/>
      <c r="AX93" s="109"/>
      <c r="AY93" s="108"/>
      <c r="AZ93" s="107"/>
      <c r="BA93" s="107"/>
      <c r="BB93" s="107"/>
      <c r="BC93" s="108"/>
      <c r="BD93" s="108"/>
    </row>
    <row r="94" spans="1:56" x14ac:dyDescent="0.2">
      <c r="A94" s="107"/>
      <c r="B94" s="107"/>
      <c r="C94" s="107"/>
      <c r="D94" s="107"/>
      <c r="E94" s="108"/>
      <c r="F94" s="107"/>
      <c r="G94" s="107"/>
      <c r="H94" s="107"/>
      <c r="I94" s="107"/>
      <c r="J94" s="107"/>
      <c r="K94" s="107"/>
      <c r="L94" s="109"/>
      <c r="M94" s="109"/>
      <c r="N94" s="109"/>
      <c r="O94" s="109"/>
      <c r="P94" s="109"/>
      <c r="Q94" s="109"/>
      <c r="R94" s="109"/>
      <c r="S94" s="109"/>
      <c r="T94" s="109"/>
      <c r="U94" s="109"/>
      <c r="V94" s="108"/>
      <c r="W94" s="108"/>
      <c r="X94" s="108"/>
      <c r="Y94" s="108"/>
      <c r="Z94" s="108"/>
      <c r="AA94" s="108"/>
      <c r="AB94" s="108"/>
      <c r="AC94" s="108"/>
      <c r="AD94" s="108"/>
      <c r="AE94" s="108"/>
      <c r="AF94" s="108"/>
      <c r="AG94" s="108"/>
      <c r="AH94" s="108"/>
      <c r="AI94" s="108"/>
      <c r="AJ94" s="108"/>
      <c r="AK94" s="108"/>
      <c r="AL94" s="108"/>
      <c r="AM94" s="108"/>
      <c r="AN94" s="108"/>
      <c r="AO94" s="108"/>
      <c r="AP94" s="108"/>
      <c r="AQ94" s="108"/>
      <c r="AR94" s="108"/>
      <c r="AS94" s="108"/>
      <c r="AT94" s="108"/>
      <c r="AU94" s="108"/>
      <c r="AV94" s="109"/>
      <c r="AW94" s="109"/>
      <c r="AX94" s="109"/>
      <c r="AY94" s="108"/>
      <c r="AZ94" s="107"/>
      <c r="BA94" s="107"/>
      <c r="BB94" s="107"/>
      <c r="BC94" s="108"/>
      <c r="BD94" s="108"/>
    </row>
    <row r="95" spans="1:56" x14ac:dyDescent="0.2">
      <c r="A95" s="107"/>
      <c r="B95" s="107"/>
      <c r="C95" s="107"/>
      <c r="D95" s="107"/>
      <c r="E95" s="108"/>
      <c r="F95" s="107"/>
      <c r="G95" s="107"/>
      <c r="H95" s="107"/>
      <c r="I95" s="107"/>
      <c r="J95" s="107"/>
      <c r="K95" s="107"/>
      <c r="L95" s="109"/>
      <c r="M95" s="109"/>
      <c r="N95" s="109"/>
      <c r="O95" s="109"/>
      <c r="P95" s="109"/>
      <c r="Q95" s="109"/>
      <c r="R95" s="109"/>
      <c r="S95" s="109"/>
      <c r="T95" s="109"/>
      <c r="U95" s="109"/>
      <c r="V95" s="108"/>
      <c r="W95" s="108"/>
      <c r="X95" s="108"/>
      <c r="Y95" s="108"/>
      <c r="Z95" s="108"/>
      <c r="AA95" s="108"/>
      <c r="AB95" s="108"/>
      <c r="AC95" s="108"/>
      <c r="AD95" s="108"/>
      <c r="AE95" s="108"/>
      <c r="AF95" s="108"/>
      <c r="AG95" s="108"/>
      <c r="AH95" s="108"/>
      <c r="AI95" s="108"/>
      <c r="AJ95" s="108"/>
      <c r="AK95" s="108"/>
      <c r="AL95" s="108"/>
      <c r="AM95" s="108"/>
      <c r="AN95" s="108"/>
      <c r="AO95" s="108"/>
      <c r="AP95" s="108"/>
      <c r="AQ95" s="108"/>
      <c r="AR95" s="108"/>
      <c r="AS95" s="108"/>
      <c r="AT95" s="108"/>
      <c r="AU95" s="108"/>
      <c r="AV95" s="109"/>
      <c r="AW95" s="109"/>
      <c r="AX95" s="109"/>
      <c r="AY95" s="108"/>
      <c r="AZ95" s="107"/>
      <c r="BA95" s="107"/>
      <c r="BB95" s="107"/>
      <c r="BC95" s="108"/>
      <c r="BD95" s="108"/>
    </row>
    <row r="96" spans="1:56" x14ac:dyDescent="0.2">
      <c r="A96" s="107"/>
      <c r="B96" s="107"/>
      <c r="C96" s="107"/>
      <c r="D96" s="107"/>
      <c r="E96" s="108"/>
      <c r="F96" s="107"/>
      <c r="G96" s="107"/>
      <c r="H96" s="107"/>
      <c r="I96" s="107"/>
      <c r="J96" s="107"/>
      <c r="K96" s="107"/>
      <c r="L96" s="109"/>
      <c r="M96" s="109"/>
      <c r="N96" s="109"/>
      <c r="O96" s="109"/>
      <c r="P96" s="109"/>
      <c r="Q96" s="109"/>
      <c r="R96" s="109"/>
      <c r="S96" s="109"/>
      <c r="T96" s="109"/>
      <c r="U96" s="109"/>
      <c r="V96" s="108"/>
      <c r="W96" s="108"/>
      <c r="X96" s="108"/>
      <c r="Y96" s="108"/>
      <c r="Z96" s="108"/>
      <c r="AA96" s="108"/>
      <c r="AB96" s="108"/>
      <c r="AC96" s="108"/>
      <c r="AD96" s="108"/>
      <c r="AE96" s="108"/>
      <c r="AF96" s="108"/>
      <c r="AG96" s="108"/>
      <c r="AH96" s="108"/>
      <c r="AI96" s="108"/>
      <c r="AJ96" s="108"/>
      <c r="AK96" s="108"/>
      <c r="AL96" s="108"/>
      <c r="AM96" s="108"/>
      <c r="AN96" s="108"/>
      <c r="AO96" s="108"/>
      <c r="AP96" s="108"/>
      <c r="AQ96" s="108"/>
      <c r="AR96" s="108"/>
      <c r="AS96" s="108"/>
      <c r="AT96" s="108"/>
      <c r="AU96" s="108"/>
      <c r="AV96" s="109"/>
      <c r="AW96" s="109"/>
      <c r="AX96" s="109"/>
      <c r="AY96" s="108"/>
      <c r="AZ96" s="107"/>
      <c r="BA96" s="107"/>
      <c r="BB96" s="107"/>
      <c r="BC96" s="108"/>
      <c r="BD96" s="108"/>
    </row>
    <row r="97" spans="1:56" x14ac:dyDescent="0.2">
      <c r="A97" s="107"/>
      <c r="B97" s="107"/>
      <c r="C97" s="107"/>
      <c r="D97" s="107"/>
      <c r="E97" s="108"/>
      <c r="F97" s="107"/>
      <c r="G97" s="107"/>
      <c r="H97" s="107"/>
      <c r="I97" s="107"/>
      <c r="J97" s="107"/>
      <c r="K97" s="107"/>
      <c r="L97" s="109"/>
      <c r="M97" s="109"/>
      <c r="N97" s="109"/>
      <c r="O97" s="109"/>
      <c r="P97" s="109"/>
      <c r="Q97" s="109"/>
      <c r="R97" s="109"/>
      <c r="S97" s="109"/>
      <c r="T97" s="109"/>
      <c r="U97" s="109"/>
      <c r="V97" s="108"/>
      <c r="W97" s="108"/>
      <c r="X97" s="108"/>
      <c r="Y97" s="108"/>
      <c r="Z97" s="108"/>
      <c r="AA97" s="108"/>
      <c r="AB97" s="108"/>
      <c r="AC97" s="108"/>
      <c r="AD97" s="108"/>
      <c r="AE97" s="108"/>
      <c r="AF97" s="108"/>
      <c r="AG97" s="108"/>
      <c r="AH97" s="108"/>
      <c r="AI97" s="108"/>
      <c r="AJ97" s="108"/>
      <c r="AK97" s="108"/>
      <c r="AL97" s="108"/>
      <c r="AM97" s="108"/>
      <c r="AN97" s="108"/>
      <c r="AO97" s="108"/>
      <c r="AP97" s="108"/>
      <c r="AQ97" s="108"/>
      <c r="AR97" s="108"/>
      <c r="AS97" s="108"/>
      <c r="AT97" s="108"/>
      <c r="AU97" s="108"/>
      <c r="AV97" s="109"/>
      <c r="AW97" s="109"/>
      <c r="AX97" s="109"/>
      <c r="AY97" s="108"/>
      <c r="AZ97" s="107"/>
      <c r="BA97" s="107"/>
      <c r="BB97" s="107"/>
      <c r="BC97" s="108"/>
      <c r="BD97" s="108"/>
    </row>
    <row r="98" spans="1:56" x14ac:dyDescent="0.2">
      <c r="A98" s="107"/>
      <c r="B98" s="107"/>
      <c r="C98" s="107"/>
      <c r="D98" s="107"/>
      <c r="E98" s="108"/>
      <c r="F98" s="107"/>
      <c r="G98" s="107"/>
      <c r="H98" s="107"/>
      <c r="I98" s="107"/>
      <c r="J98" s="107"/>
      <c r="K98" s="107"/>
      <c r="L98" s="109"/>
      <c r="M98" s="109"/>
      <c r="N98" s="109"/>
      <c r="O98" s="109"/>
      <c r="P98" s="109"/>
      <c r="Q98" s="109"/>
      <c r="R98" s="109"/>
      <c r="S98" s="109"/>
      <c r="T98" s="109"/>
      <c r="U98" s="109"/>
      <c r="V98" s="108"/>
      <c r="W98" s="108"/>
      <c r="X98" s="108"/>
      <c r="Y98" s="108"/>
      <c r="Z98" s="108"/>
      <c r="AA98" s="108"/>
      <c r="AB98" s="108"/>
      <c r="AC98" s="108"/>
      <c r="AD98" s="108"/>
      <c r="AE98" s="108"/>
      <c r="AF98" s="108"/>
      <c r="AG98" s="108"/>
      <c r="AH98" s="108"/>
      <c r="AI98" s="108"/>
      <c r="AJ98" s="108"/>
      <c r="AK98" s="108"/>
      <c r="AL98" s="108"/>
      <c r="AM98" s="108"/>
      <c r="AN98" s="108"/>
      <c r="AO98" s="108"/>
      <c r="AP98" s="108"/>
      <c r="AQ98" s="108"/>
      <c r="AR98" s="108"/>
      <c r="AS98" s="108"/>
      <c r="AT98" s="108"/>
      <c r="AU98" s="108"/>
      <c r="AV98" s="109"/>
      <c r="AW98" s="109"/>
      <c r="AX98" s="109"/>
      <c r="AY98" s="108"/>
      <c r="AZ98" s="107"/>
      <c r="BA98" s="107"/>
      <c r="BB98" s="107"/>
      <c r="BC98" s="108"/>
      <c r="BD98" s="108"/>
    </row>
    <row r="99" spans="1:56" x14ac:dyDescent="0.2">
      <c r="A99" s="107"/>
      <c r="B99" s="107"/>
      <c r="C99" s="107"/>
      <c r="D99" s="107"/>
      <c r="E99" s="108"/>
      <c r="F99" s="107"/>
      <c r="G99" s="107"/>
      <c r="H99" s="107"/>
      <c r="I99" s="107"/>
      <c r="J99" s="107"/>
      <c r="K99" s="107"/>
      <c r="L99" s="109"/>
      <c r="M99" s="109"/>
      <c r="N99" s="109"/>
      <c r="O99" s="109"/>
      <c r="P99" s="109"/>
      <c r="Q99" s="109"/>
      <c r="R99" s="109"/>
      <c r="S99" s="109"/>
      <c r="T99" s="109"/>
      <c r="U99" s="109"/>
      <c r="V99" s="108"/>
      <c r="W99" s="108"/>
      <c r="X99" s="108"/>
      <c r="Y99" s="108"/>
      <c r="Z99" s="108"/>
      <c r="AA99" s="108"/>
      <c r="AB99" s="108"/>
      <c r="AC99" s="108"/>
      <c r="AD99" s="108"/>
      <c r="AE99" s="108"/>
      <c r="AF99" s="108"/>
      <c r="AG99" s="108"/>
      <c r="AH99" s="108"/>
      <c r="AI99" s="108"/>
      <c r="AJ99" s="108"/>
      <c r="AK99" s="108"/>
      <c r="AL99" s="108"/>
      <c r="AM99" s="108"/>
      <c r="AN99" s="108"/>
      <c r="AO99" s="108"/>
      <c r="AP99" s="108"/>
      <c r="AQ99" s="108"/>
      <c r="AR99" s="108"/>
      <c r="AS99" s="108"/>
      <c r="AT99" s="108"/>
      <c r="AU99" s="108"/>
      <c r="AV99" s="109"/>
      <c r="AW99" s="109"/>
      <c r="AX99" s="109"/>
      <c r="AY99" s="108"/>
      <c r="AZ99" s="107"/>
      <c r="BA99" s="107"/>
      <c r="BB99" s="107"/>
      <c r="BC99" s="108"/>
      <c r="BD99" s="108"/>
    </row>
    <row r="100" spans="1:56" x14ac:dyDescent="0.2">
      <c r="A100" s="107"/>
      <c r="B100" s="107"/>
      <c r="C100" s="107"/>
      <c r="D100" s="107"/>
      <c r="E100" s="108"/>
      <c r="F100" s="107"/>
      <c r="G100" s="107"/>
      <c r="H100" s="107"/>
      <c r="I100" s="107"/>
      <c r="J100" s="107"/>
      <c r="K100" s="107"/>
      <c r="L100" s="109"/>
      <c r="M100" s="109"/>
      <c r="N100" s="109"/>
      <c r="O100" s="109"/>
      <c r="P100" s="109"/>
      <c r="Q100" s="109"/>
      <c r="R100" s="109"/>
      <c r="S100" s="109"/>
      <c r="T100" s="109"/>
      <c r="U100" s="109"/>
      <c r="V100" s="108"/>
      <c r="W100" s="108"/>
      <c r="X100" s="108"/>
      <c r="Y100" s="108"/>
      <c r="Z100" s="108"/>
      <c r="AA100" s="108"/>
      <c r="AB100" s="108"/>
      <c r="AC100" s="108"/>
      <c r="AD100" s="108"/>
      <c r="AE100" s="108"/>
      <c r="AF100" s="108"/>
      <c r="AG100" s="108"/>
      <c r="AH100" s="108"/>
      <c r="AI100" s="108"/>
      <c r="AJ100" s="108"/>
      <c r="AK100" s="108"/>
      <c r="AL100" s="108"/>
      <c r="AM100" s="108"/>
      <c r="AN100" s="108"/>
      <c r="AO100" s="108"/>
      <c r="AP100" s="108"/>
      <c r="AQ100" s="108"/>
      <c r="AR100" s="108"/>
      <c r="AS100" s="108"/>
      <c r="AT100" s="108"/>
      <c r="AU100" s="108"/>
      <c r="AV100" s="109"/>
      <c r="AW100" s="109"/>
      <c r="AX100" s="109"/>
      <c r="AY100" s="108"/>
      <c r="AZ100" s="107"/>
      <c r="BA100" s="107"/>
      <c r="BB100" s="107"/>
      <c r="BC100" s="108"/>
      <c r="BD100" s="108"/>
    </row>
    <row r="101" spans="1:56" x14ac:dyDescent="0.2">
      <c r="A101" s="107"/>
      <c r="B101" s="107"/>
      <c r="C101" s="107"/>
      <c r="D101" s="107"/>
      <c r="E101" s="108"/>
      <c r="F101" s="107"/>
      <c r="G101" s="107"/>
      <c r="H101" s="107"/>
      <c r="I101" s="107"/>
      <c r="J101" s="107"/>
      <c r="K101" s="107"/>
      <c r="L101" s="109"/>
      <c r="M101" s="109"/>
      <c r="N101" s="109"/>
      <c r="O101" s="109"/>
      <c r="P101" s="109"/>
      <c r="Q101" s="109"/>
      <c r="R101" s="109"/>
      <c r="S101" s="109"/>
      <c r="T101" s="109"/>
      <c r="U101" s="109"/>
      <c r="V101" s="108"/>
      <c r="W101" s="108"/>
      <c r="X101" s="108"/>
      <c r="Y101" s="108"/>
      <c r="Z101" s="108"/>
      <c r="AA101" s="108"/>
      <c r="AB101" s="108"/>
      <c r="AC101" s="108"/>
      <c r="AD101" s="108"/>
      <c r="AE101" s="108"/>
      <c r="AF101" s="108"/>
      <c r="AG101" s="108"/>
      <c r="AH101" s="108"/>
      <c r="AI101" s="108"/>
      <c r="AJ101" s="108"/>
      <c r="AK101" s="108"/>
      <c r="AL101" s="108"/>
      <c r="AM101" s="108"/>
      <c r="AN101" s="108"/>
      <c r="AO101" s="108"/>
      <c r="AP101" s="108"/>
      <c r="AQ101" s="108"/>
      <c r="AR101" s="108"/>
      <c r="AS101" s="108"/>
      <c r="AT101" s="108"/>
      <c r="AU101" s="108"/>
      <c r="AV101" s="109"/>
      <c r="AW101" s="109"/>
      <c r="AX101" s="109"/>
      <c r="AY101" s="108"/>
      <c r="AZ101" s="107"/>
      <c r="BA101" s="107"/>
      <c r="BB101" s="107"/>
      <c r="BC101" s="108"/>
      <c r="BD101" s="108"/>
    </row>
    <row r="102" spans="1:56" x14ac:dyDescent="0.2">
      <c r="A102" s="107"/>
      <c r="B102" s="107"/>
      <c r="C102" s="107"/>
      <c r="D102" s="107"/>
      <c r="E102" s="108"/>
      <c r="F102" s="107"/>
      <c r="G102" s="107"/>
      <c r="H102" s="107"/>
      <c r="I102" s="107"/>
      <c r="J102" s="107"/>
      <c r="K102" s="107"/>
      <c r="L102" s="109"/>
      <c r="M102" s="109"/>
      <c r="N102" s="109"/>
      <c r="O102" s="109"/>
      <c r="P102" s="109"/>
      <c r="Q102" s="109"/>
      <c r="R102" s="109"/>
      <c r="S102" s="109"/>
      <c r="T102" s="109"/>
      <c r="U102" s="109"/>
      <c r="V102" s="108"/>
      <c r="W102" s="108"/>
      <c r="X102" s="108"/>
      <c r="Y102" s="108"/>
      <c r="Z102" s="108"/>
      <c r="AA102" s="108"/>
      <c r="AB102" s="108"/>
      <c r="AC102" s="108"/>
      <c r="AD102" s="108"/>
      <c r="AE102" s="108"/>
      <c r="AF102" s="108"/>
      <c r="AG102" s="108"/>
      <c r="AH102" s="108"/>
      <c r="AI102" s="108"/>
      <c r="AJ102" s="108"/>
      <c r="AK102" s="108"/>
      <c r="AL102" s="108"/>
      <c r="AM102" s="108"/>
      <c r="AN102" s="108"/>
      <c r="AO102" s="108"/>
      <c r="AP102" s="108"/>
      <c r="AQ102" s="108"/>
      <c r="AR102" s="108"/>
      <c r="AS102" s="108"/>
      <c r="AT102" s="108"/>
      <c r="AU102" s="108"/>
      <c r="AV102" s="109"/>
      <c r="AW102" s="109"/>
      <c r="AX102" s="109"/>
      <c r="AY102" s="108"/>
      <c r="AZ102" s="107"/>
      <c r="BA102" s="107"/>
      <c r="BB102" s="107"/>
      <c r="BC102" s="108"/>
      <c r="BD102" s="108"/>
    </row>
    <row r="103" spans="1:56" x14ac:dyDescent="0.2">
      <c r="A103" s="107"/>
      <c r="B103" s="107"/>
      <c r="C103" s="107"/>
      <c r="D103" s="107"/>
      <c r="E103" s="108"/>
      <c r="F103" s="107"/>
      <c r="G103" s="107"/>
      <c r="H103" s="107"/>
      <c r="I103" s="107"/>
      <c r="J103" s="107"/>
      <c r="K103" s="107"/>
      <c r="L103" s="109"/>
      <c r="M103" s="109"/>
      <c r="N103" s="109"/>
      <c r="O103" s="109"/>
      <c r="P103" s="109"/>
      <c r="Q103" s="109"/>
      <c r="R103" s="109"/>
      <c r="S103" s="109"/>
      <c r="T103" s="109"/>
      <c r="U103" s="109"/>
      <c r="V103" s="108"/>
      <c r="W103" s="108"/>
      <c r="X103" s="108"/>
      <c r="Y103" s="108"/>
      <c r="Z103" s="108"/>
      <c r="AA103" s="108"/>
      <c r="AB103" s="108"/>
      <c r="AC103" s="108"/>
      <c r="AD103" s="108"/>
      <c r="AE103" s="108"/>
      <c r="AF103" s="108"/>
      <c r="AG103" s="108"/>
      <c r="AH103" s="108"/>
      <c r="AI103" s="108"/>
      <c r="AJ103" s="108"/>
      <c r="AK103" s="108"/>
      <c r="AL103" s="108"/>
      <c r="AM103" s="108"/>
      <c r="AN103" s="108"/>
      <c r="AO103" s="108"/>
      <c r="AP103" s="108"/>
      <c r="AQ103" s="108"/>
      <c r="AR103" s="108"/>
      <c r="AS103" s="108"/>
      <c r="AT103" s="108"/>
      <c r="AU103" s="108"/>
      <c r="AV103" s="109"/>
      <c r="AW103" s="109"/>
      <c r="AX103" s="109"/>
      <c r="AY103" s="108"/>
      <c r="AZ103" s="107"/>
      <c r="BA103" s="107"/>
      <c r="BB103" s="107"/>
      <c r="BC103" s="108"/>
      <c r="BD103" s="108"/>
    </row>
    <row r="104" spans="1:56" x14ac:dyDescent="0.2">
      <c r="A104" s="107"/>
      <c r="B104" s="107"/>
      <c r="C104" s="107"/>
      <c r="D104" s="107"/>
      <c r="E104" s="108"/>
      <c r="F104" s="107"/>
      <c r="G104" s="107"/>
      <c r="H104" s="107"/>
      <c r="I104" s="107"/>
      <c r="J104" s="107"/>
      <c r="K104" s="107"/>
      <c r="L104" s="109"/>
      <c r="M104" s="109"/>
      <c r="N104" s="109"/>
      <c r="O104" s="109"/>
      <c r="P104" s="109"/>
      <c r="Q104" s="109"/>
      <c r="R104" s="109"/>
      <c r="S104" s="109"/>
      <c r="T104" s="109"/>
      <c r="U104" s="109"/>
      <c r="V104" s="108"/>
      <c r="W104" s="108"/>
      <c r="X104" s="108"/>
      <c r="Y104" s="108"/>
      <c r="Z104" s="108"/>
      <c r="AA104" s="108"/>
      <c r="AB104" s="108"/>
      <c r="AC104" s="108"/>
      <c r="AD104" s="108"/>
      <c r="AE104" s="108"/>
      <c r="AF104" s="108"/>
      <c r="AG104" s="108"/>
      <c r="AH104" s="108"/>
      <c r="AI104" s="108"/>
      <c r="AJ104" s="108"/>
      <c r="AK104" s="108"/>
      <c r="AL104" s="108"/>
      <c r="AM104" s="108"/>
      <c r="AN104" s="108"/>
      <c r="AO104" s="108"/>
      <c r="AP104" s="108"/>
      <c r="AQ104" s="108"/>
      <c r="AR104" s="108"/>
      <c r="AS104" s="108"/>
      <c r="AT104" s="108"/>
      <c r="AU104" s="108"/>
      <c r="AV104" s="109"/>
      <c r="AW104" s="109"/>
      <c r="AX104" s="109"/>
      <c r="AY104" s="108"/>
      <c r="AZ104" s="107"/>
      <c r="BA104" s="107"/>
      <c r="BB104" s="107"/>
      <c r="BC104" s="108"/>
      <c r="BD104" s="108"/>
    </row>
    <row r="105" spans="1:56" x14ac:dyDescent="0.2">
      <c r="A105" s="107"/>
      <c r="B105" s="107"/>
      <c r="C105" s="107"/>
      <c r="D105" s="107"/>
      <c r="E105" s="108"/>
      <c r="F105" s="107"/>
      <c r="G105" s="107"/>
      <c r="H105" s="107"/>
      <c r="I105" s="107"/>
      <c r="J105" s="107"/>
      <c r="K105" s="107"/>
      <c r="L105" s="109"/>
      <c r="M105" s="109"/>
      <c r="N105" s="109"/>
      <c r="O105" s="109"/>
      <c r="P105" s="109"/>
      <c r="Q105" s="109"/>
      <c r="R105" s="109"/>
      <c r="S105" s="109"/>
      <c r="T105" s="109"/>
      <c r="U105" s="109"/>
      <c r="V105" s="108"/>
      <c r="W105" s="108"/>
      <c r="X105" s="108"/>
      <c r="Y105" s="108"/>
      <c r="Z105" s="108"/>
      <c r="AA105" s="108"/>
      <c r="AB105" s="108"/>
      <c r="AC105" s="108"/>
      <c r="AD105" s="108"/>
      <c r="AE105" s="108"/>
      <c r="AF105" s="108"/>
      <c r="AG105" s="108"/>
      <c r="AH105" s="108"/>
      <c r="AI105" s="108"/>
      <c r="AJ105" s="108"/>
      <c r="AK105" s="108"/>
      <c r="AL105" s="108"/>
      <c r="AM105" s="108"/>
      <c r="AN105" s="108"/>
      <c r="AO105" s="108"/>
      <c r="AP105" s="108"/>
      <c r="AQ105" s="108"/>
      <c r="AR105" s="108"/>
      <c r="AS105" s="108"/>
      <c r="AT105" s="108"/>
      <c r="AU105" s="108"/>
      <c r="AV105" s="109"/>
      <c r="AW105" s="109"/>
      <c r="AX105" s="109"/>
      <c r="AY105" s="108"/>
      <c r="AZ105" s="107"/>
      <c r="BA105" s="107"/>
      <c r="BB105" s="107"/>
      <c r="BC105" s="108"/>
      <c r="BD105" s="108"/>
    </row>
    <row r="106" spans="1:56" x14ac:dyDescent="0.2">
      <c r="A106" s="107"/>
      <c r="B106" s="107"/>
      <c r="C106" s="107"/>
      <c r="D106" s="107"/>
      <c r="E106" s="108"/>
      <c r="F106" s="107"/>
      <c r="G106" s="107"/>
      <c r="H106" s="107"/>
      <c r="I106" s="107"/>
      <c r="J106" s="107"/>
      <c r="K106" s="107"/>
      <c r="L106" s="109"/>
      <c r="M106" s="109"/>
      <c r="N106" s="109"/>
      <c r="O106" s="109"/>
      <c r="P106" s="109"/>
      <c r="Q106" s="109"/>
      <c r="R106" s="109"/>
      <c r="S106" s="109"/>
      <c r="T106" s="109"/>
      <c r="U106" s="109"/>
      <c r="V106" s="108"/>
      <c r="W106" s="108"/>
      <c r="X106" s="108"/>
      <c r="Y106" s="108"/>
      <c r="Z106" s="108"/>
      <c r="AA106" s="108"/>
      <c r="AB106" s="108"/>
      <c r="AC106" s="108"/>
      <c r="AD106" s="108"/>
      <c r="AE106" s="108"/>
      <c r="AF106" s="108"/>
      <c r="AG106" s="108"/>
      <c r="AH106" s="108"/>
      <c r="AI106" s="108"/>
      <c r="AJ106" s="108"/>
      <c r="AK106" s="108"/>
      <c r="AL106" s="108"/>
      <c r="AM106" s="108"/>
      <c r="AN106" s="108"/>
      <c r="AO106" s="108"/>
      <c r="AP106" s="108"/>
      <c r="AQ106" s="108"/>
      <c r="AR106" s="108"/>
      <c r="AS106" s="108"/>
      <c r="AT106" s="108"/>
      <c r="AU106" s="108"/>
      <c r="AV106" s="109"/>
      <c r="AW106" s="109"/>
      <c r="AX106" s="109"/>
      <c r="AY106" s="108"/>
      <c r="AZ106" s="107"/>
      <c r="BA106" s="107"/>
      <c r="BB106" s="107"/>
      <c r="BC106" s="108"/>
      <c r="BD106" s="108"/>
    </row>
    <row r="107" spans="1:56" x14ac:dyDescent="0.2">
      <c r="A107" s="107"/>
      <c r="B107" s="107"/>
      <c r="C107" s="107"/>
      <c r="D107" s="107"/>
      <c r="E107" s="108"/>
      <c r="F107" s="107"/>
      <c r="G107" s="107"/>
      <c r="H107" s="107"/>
      <c r="I107" s="107"/>
      <c r="J107" s="107"/>
      <c r="K107" s="107"/>
      <c r="L107" s="109"/>
      <c r="M107" s="109"/>
      <c r="N107" s="109"/>
      <c r="O107" s="109"/>
      <c r="P107" s="109"/>
      <c r="Q107" s="109"/>
      <c r="R107" s="109"/>
      <c r="S107" s="109"/>
      <c r="T107" s="109"/>
      <c r="U107" s="109"/>
      <c r="V107" s="108"/>
      <c r="W107" s="108"/>
      <c r="X107" s="108"/>
      <c r="Y107" s="108"/>
      <c r="Z107" s="108"/>
      <c r="AA107" s="108"/>
      <c r="AB107" s="108"/>
      <c r="AC107" s="108"/>
      <c r="AD107" s="108"/>
      <c r="AE107" s="108"/>
      <c r="AF107" s="108"/>
      <c r="AG107" s="108"/>
      <c r="AH107" s="108"/>
      <c r="AI107" s="108"/>
      <c r="AJ107" s="108"/>
      <c r="AK107" s="108"/>
      <c r="AL107" s="108"/>
      <c r="AM107" s="108"/>
      <c r="AN107" s="108"/>
      <c r="AO107" s="108"/>
      <c r="AP107" s="108"/>
      <c r="AQ107" s="108"/>
      <c r="AR107" s="108"/>
      <c r="AS107" s="108"/>
      <c r="AT107" s="108"/>
      <c r="AU107" s="108"/>
      <c r="AV107" s="109"/>
      <c r="AW107" s="109"/>
      <c r="AX107" s="109"/>
      <c r="AY107" s="108"/>
      <c r="AZ107" s="107"/>
      <c r="BA107" s="107"/>
      <c r="BB107" s="107"/>
      <c r="BC107" s="108"/>
      <c r="BD107" s="108"/>
    </row>
    <row r="108" spans="1:56" x14ac:dyDescent="0.2">
      <c r="A108" s="107"/>
      <c r="B108" s="107"/>
      <c r="C108" s="107"/>
      <c r="D108" s="107"/>
      <c r="E108" s="108"/>
      <c r="F108" s="107"/>
      <c r="G108" s="107"/>
      <c r="H108" s="107"/>
      <c r="I108" s="107"/>
      <c r="J108" s="107"/>
      <c r="K108" s="107"/>
      <c r="L108" s="109"/>
      <c r="M108" s="109"/>
      <c r="N108" s="109"/>
      <c r="O108" s="109"/>
      <c r="P108" s="109"/>
      <c r="Q108" s="109"/>
      <c r="R108" s="109"/>
      <c r="S108" s="109"/>
      <c r="T108" s="109"/>
      <c r="U108" s="109"/>
      <c r="V108" s="108"/>
      <c r="W108" s="108"/>
      <c r="X108" s="108"/>
      <c r="Y108" s="108"/>
      <c r="Z108" s="108"/>
      <c r="AA108" s="108"/>
      <c r="AB108" s="108"/>
      <c r="AC108" s="108"/>
      <c r="AD108" s="108"/>
      <c r="AE108" s="108"/>
      <c r="AF108" s="108"/>
      <c r="AG108" s="108"/>
      <c r="AH108" s="108"/>
      <c r="AI108" s="108"/>
      <c r="AJ108" s="108"/>
      <c r="AK108" s="108"/>
      <c r="AL108" s="108"/>
      <c r="AM108" s="108"/>
      <c r="AN108" s="108"/>
      <c r="AO108" s="108"/>
      <c r="AP108" s="108"/>
      <c r="AQ108" s="108"/>
      <c r="AR108" s="108"/>
      <c r="AS108" s="108"/>
      <c r="AT108" s="108"/>
      <c r="AU108" s="108"/>
      <c r="AV108" s="109"/>
      <c r="AW108" s="109"/>
      <c r="AX108" s="109"/>
      <c r="AY108" s="108"/>
      <c r="AZ108" s="107"/>
      <c r="BA108" s="107"/>
      <c r="BB108" s="107"/>
      <c r="BC108" s="108"/>
      <c r="BD108" s="108"/>
    </row>
    <row r="109" spans="1:56" x14ac:dyDescent="0.2">
      <c r="A109" s="107"/>
      <c r="B109" s="107"/>
      <c r="C109" s="107"/>
      <c r="D109" s="107"/>
      <c r="E109" s="108"/>
      <c r="F109" s="107"/>
      <c r="G109" s="107"/>
      <c r="H109" s="107"/>
      <c r="I109" s="107"/>
      <c r="J109" s="107"/>
      <c r="K109" s="107"/>
      <c r="L109" s="109"/>
      <c r="M109" s="109"/>
      <c r="N109" s="109"/>
      <c r="O109" s="109"/>
      <c r="P109" s="109"/>
      <c r="Q109" s="109"/>
      <c r="R109" s="109"/>
      <c r="S109" s="109"/>
      <c r="T109" s="109"/>
      <c r="U109" s="109"/>
      <c r="V109" s="108"/>
      <c r="W109" s="108"/>
      <c r="X109" s="108"/>
      <c r="Y109" s="108"/>
      <c r="Z109" s="108"/>
      <c r="AA109" s="108"/>
      <c r="AB109" s="108"/>
      <c r="AC109" s="108"/>
      <c r="AD109" s="108"/>
      <c r="AE109" s="108"/>
      <c r="AF109" s="108"/>
      <c r="AG109" s="108"/>
      <c r="AH109" s="108"/>
      <c r="AI109" s="108"/>
      <c r="AJ109" s="108"/>
      <c r="AK109" s="108"/>
      <c r="AL109" s="108"/>
      <c r="AM109" s="108"/>
      <c r="AN109" s="108"/>
      <c r="AO109" s="108"/>
      <c r="AP109" s="108"/>
      <c r="AQ109" s="108"/>
      <c r="AR109" s="108"/>
      <c r="AS109" s="108"/>
      <c r="AT109" s="108"/>
      <c r="AU109" s="108"/>
      <c r="AV109" s="109"/>
      <c r="AW109" s="109"/>
      <c r="AX109" s="109"/>
      <c r="AY109" s="108"/>
      <c r="AZ109" s="107"/>
      <c r="BA109" s="107"/>
      <c r="BB109" s="107"/>
      <c r="BC109" s="108"/>
      <c r="BD109" s="108"/>
    </row>
    <row r="110" spans="1:56" x14ac:dyDescent="0.2">
      <c r="A110" s="107"/>
      <c r="B110" s="107"/>
      <c r="C110" s="107"/>
      <c r="D110" s="107"/>
      <c r="E110" s="108"/>
      <c r="F110" s="107"/>
      <c r="G110" s="107"/>
      <c r="H110" s="107"/>
      <c r="I110" s="107"/>
      <c r="J110" s="107"/>
      <c r="K110" s="107"/>
      <c r="L110" s="109"/>
      <c r="M110" s="109"/>
      <c r="N110" s="109"/>
      <c r="O110" s="109"/>
      <c r="P110" s="109"/>
      <c r="Q110" s="109"/>
      <c r="R110" s="109"/>
      <c r="S110" s="109"/>
      <c r="T110" s="109"/>
      <c r="U110" s="109"/>
      <c r="V110" s="108"/>
      <c r="W110" s="108"/>
      <c r="X110" s="108"/>
      <c r="Y110" s="108"/>
      <c r="Z110" s="108"/>
      <c r="AA110" s="108"/>
      <c r="AB110" s="108"/>
      <c r="AC110" s="108"/>
      <c r="AD110" s="108"/>
      <c r="AE110" s="108"/>
      <c r="AF110" s="108"/>
      <c r="AG110" s="108"/>
      <c r="AH110" s="108"/>
      <c r="AI110" s="108"/>
      <c r="AJ110" s="108"/>
      <c r="AK110" s="108"/>
      <c r="AL110" s="108"/>
      <c r="AM110" s="108"/>
      <c r="AN110" s="108"/>
      <c r="AO110" s="108"/>
      <c r="AP110" s="108"/>
      <c r="AQ110" s="108"/>
      <c r="AR110" s="108"/>
      <c r="AS110" s="108"/>
      <c r="AT110" s="108"/>
      <c r="AU110" s="108"/>
      <c r="AV110" s="109"/>
      <c r="AW110" s="109"/>
      <c r="AX110" s="109"/>
      <c r="AY110" s="108"/>
      <c r="AZ110" s="107"/>
      <c r="BA110" s="107"/>
      <c r="BB110" s="107"/>
      <c r="BC110" s="108"/>
      <c r="BD110" s="108"/>
    </row>
    <row r="111" spans="1:56" x14ac:dyDescent="0.2">
      <c r="A111" s="107"/>
      <c r="B111" s="107"/>
      <c r="C111" s="107"/>
      <c r="D111" s="107"/>
      <c r="E111" s="108"/>
      <c r="F111" s="107"/>
      <c r="G111" s="107"/>
      <c r="H111" s="107"/>
      <c r="I111" s="107"/>
      <c r="J111" s="107"/>
      <c r="K111" s="107"/>
      <c r="L111" s="109"/>
      <c r="M111" s="109"/>
      <c r="N111" s="109"/>
      <c r="O111" s="109"/>
      <c r="P111" s="109"/>
      <c r="Q111" s="109"/>
      <c r="R111" s="109"/>
      <c r="S111" s="109"/>
      <c r="T111" s="109"/>
      <c r="U111" s="109"/>
      <c r="V111" s="108"/>
      <c r="W111" s="108"/>
      <c r="X111" s="108"/>
      <c r="Y111" s="108"/>
      <c r="Z111" s="108"/>
      <c r="AA111" s="108"/>
      <c r="AB111" s="108"/>
      <c r="AC111" s="108"/>
      <c r="AD111" s="108"/>
      <c r="AE111" s="108"/>
      <c r="AF111" s="108"/>
      <c r="AG111" s="108"/>
      <c r="AH111" s="108"/>
      <c r="AI111" s="108"/>
      <c r="AJ111" s="108"/>
      <c r="AK111" s="108"/>
      <c r="AL111" s="108"/>
      <c r="AM111" s="108"/>
      <c r="AN111" s="108"/>
      <c r="AO111" s="108"/>
      <c r="AP111" s="108"/>
      <c r="AQ111" s="108"/>
      <c r="AR111" s="108"/>
      <c r="AS111" s="108"/>
      <c r="AT111" s="108"/>
      <c r="AU111" s="108"/>
      <c r="AV111" s="109"/>
      <c r="AW111" s="109"/>
      <c r="AX111" s="109"/>
      <c r="AY111" s="108"/>
      <c r="AZ111" s="107"/>
      <c r="BA111" s="107"/>
      <c r="BB111" s="107"/>
      <c r="BC111" s="108"/>
      <c r="BD111" s="108"/>
    </row>
    <row r="112" spans="1:56" x14ac:dyDescent="0.2">
      <c r="A112" s="107"/>
      <c r="B112" s="107"/>
      <c r="C112" s="107"/>
      <c r="D112" s="107"/>
      <c r="E112" s="108"/>
      <c r="F112" s="107"/>
      <c r="G112" s="107"/>
      <c r="H112" s="107"/>
      <c r="I112" s="107"/>
      <c r="J112" s="107"/>
      <c r="K112" s="107"/>
      <c r="L112" s="109"/>
      <c r="M112" s="109"/>
      <c r="N112" s="109"/>
      <c r="O112" s="109"/>
      <c r="P112" s="109"/>
      <c r="Q112" s="109"/>
      <c r="R112" s="109"/>
      <c r="S112" s="109"/>
      <c r="T112" s="109"/>
      <c r="U112" s="109"/>
      <c r="V112" s="108"/>
      <c r="W112" s="108"/>
      <c r="X112" s="108"/>
      <c r="Y112" s="108"/>
      <c r="Z112" s="108"/>
      <c r="AA112" s="108"/>
      <c r="AB112" s="108"/>
      <c r="AC112" s="108"/>
      <c r="AD112" s="108"/>
      <c r="AE112" s="108"/>
      <c r="AF112" s="108"/>
      <c r="AG112" s="108"/>
      <c r="AH112" s="108"/>
      <c r="AI112" s="108"/>
      <c r="AJ112" s="108"/>
      <c r="AK112" s="108"/>
      <c r="AL112" s="108"/>
      <c r="AM112" s="108"/>
      <c r="AN112" s="108"/>
      <c r="AO112" s="108"/>
      <c r="AP112" s="108"/>
      <c r="AQ112" s="108"/>
      <c r="AR112" s="108"/>
      <c r="AS112" s="108"/>
      <c r="AT112" s="108"/>
      <c r="AU112" s="108"/>
      <c r="AV112" s="109"/>
      <c r="AW112" s="109"/>
      <c r="AX112" s="109"/>
      <c r="AY112" s="108"/>
      <c r="AZ112" s="107"/>
      <c r="BA112" s="107"/>
      <c r="BB112" s="107"/>
      <c r="BC112" s="108"/>
      <c r="BD112" s="108"/>
    </row>
    <row r="113" spans="1:56" x14ac:dyDescent="0.2">
      <c r="A113" s="107"/>
      <c r="B113" s="107"/>
      <c r="C113" s="107"/>
      <c r="D113" s="107"/>
      <c r="E113" s="108"/>
      <c r="F113" s="107"/>
      <c r="G113" s="107"/>
      <c r="H113" s="107"/>
      <c r="I113" s="107"/>
      <c r="J113" s="107"/>
      <c r="K113" s="107"/>
      <c r="L113" s="109"/>
      <c r="M113" s="109"/>
      <c r="N113" s="109"/>
      <c r="O113" s="109"/>
      <c r="P113" s="109"/>
      <c r="Q113" s="109"/>
      <c r="R113" s="109"/>
      <c r="S113" s="109"/>
      <c r="T113" s="109"/>
      <c r="U113" s="109"/>
      <c r="V113" s="108"/>
      <c r="W113" s="108"/>
      <c r="X113" s="108"/>
      <c r="Y113" s="108"/>
      <c r="Z113" s="108"/>
      <c r="AA113" s="108"/>
      <c r="AB113" s="108"/>
      <c r="AC113" s="108"/>
      <c r="AD113" s="108"/>
      <c r="AE113" s="108"/>
      <c r="AF113" s="108"/>
      <c r="AG113" s="108"/>
      <c r="AH113" s="108"/>
      <c r="AI113" s="108"/>
      <c r="AJ113" s="108"/>
      <c r="AK113" s="108"/>
      <c r="AL113" s="108"/>
      <c r="AM113" s="108"/>
      <c r="AN113" s="108"/>
      <c r="AO113" s="108"/>
      <c r="AP113" s="108"/>
      <c r="AQ113" s="108"/>
      <c r="AR113" s="108"/>
      <c r="AS113" s="108"/>
      <c r="AT113" s="108"/>
      <c r="AU113" s="108"/>
      <c r="AV113" s="109"/>
      <c r="AW113" s="109"/>
      <c r="AX113" s="109"/>
      <c r="AY113" s="108"/>
      <c r="AZ113" s="107"/>
      <c r="BA113" s="107"/>
      <c r="BB113" s="107"/>
      <c r="BC113" s="108"/>
      <c r="BD113" s="108"/>
    </row>
  </sheetData>
  <sheetProtection sheet="1" formatCells="0" formatColumns="0" formatRows="0" insertRows="0" deleteRows="0" sort="0" autoFilter="0" pivotTables="0"/>
  <mergeCells count="67">
    <mergeCell ref="B20:H20"/>
    <mergeCell ref="I20:U20"/>
    <mergeCell ref="V20:AP20"/>
    <mergeCell ref="AR20:AW20"/>
    <mergeCell ref="B17:U17"/>
    <mergeCell ref="AY17:BD20"/>
    <mergeCell ref="B18:H18"/>
    <mergeCell ref="I18:U18"/>
    <mergeCell ref="V18:AP18"/>
    <mergeCell ref="AR18:AW18"/>
    <mergeCell ref="B19:H19"/>
    <mergeCell ref="I19:U19"/>
    <mergeCell ref="V19:AP19"/>
    <mergeCell ref="AR19:AW19"/>
    <mergeCell ref="B14:D14"/>
    <mergeCell ref="F14:H14"/>
    <mergeCell ref="I14:K14"/>
    <mergeCell ref="S14:U14"/>
    <mergeCell ref="AZ14:BB14"/>
    <mergeCell ref="B15:D15"/>
    <mergeCell ref="F15:H15"/>
    <mergeCell ref="I15:K15"/>
    <mergeCell ref="S15:U15"/>
    <mergeCell ref="AZ15:BB15"/>
    <mergeCell ref="B12:D12"/>
    <mergeCell ref="F12:H12"/>
    <mergeCell ref="I12:K12"/>
    <mergeCell ref="S12:U12"/>
    <mergeCell ref="AZ12:BB12"/>
    <mergeCell ref="B13:D13"/>
    <mergeCell ref="F13:H13"/>
    <mergeCell ref="I13:K13"/>
    <mergeCell ref="AZ13:BB13"/>
    <mergeCell ref="B10:D10"/>
    <mergeCell ref="F10:H10"/>
    <mergeCell ref="I10:K10"/>
    <mergeCell ref="S10:U10"/>
    <mergeCell ref="AZ10:BB10"/>
    <mergeCell ref="B11:D11"/>
    <mergeCell ref="F11:H11"/>
    <mergeCell ref="I11:K11"/>
    <mergeCell ref="S11:U11"/>
    <mergeCell ref="AZ11:BB11"/>
    <mergeCell ref="B8:K8"/>
    <mergeCell ref="AY8:BD8"/>
    <mergeCell ref="B9:D9"/>
    <mergeCell ref="F9:H9"/>
    <mergeCell ref="I9:K9"/>
    <mergeCell ref="S9:U9"/>
    <mergeCell ref="AZ9:BB9"/>
    <mergeCell ref="AA4:AU4"/>
    <mergeCell ref="B6:C6"/>
    <mergeCell ref="D6:H6"/>
    <mergeCell ref="I6:K6"/>
    <mergeCell ref="L6:U6"/>
    <mergeCell ref="V6:Z6"/>
    <mergeCell ref="AA6:AX6"/>
    <mergeCell ref="B1:AU1"/>
    <mergeCell ref="AV1:AX4"/>
    <mergeCell ref="BB1:BD2"/>
    <mergeCell ref="B2:AU2"/>
    <mergeCell ref="B3:D3"/>
    <mergeCell ref="E3:Z3"/>
    <mergeCell ref="AA3:AU3"/>
    <mergeCell ref="BB3:BD4"/>
    <mergeCell ref="B4:D4"/>
    <mergeCell ref="E4:Z4"/>
  </mergeCells>
  <dataValidations count="7">
    <dataValidation type="list" allowBlank="1" showInputMessage="1" showErrorMessage="1" sqref="AY10:AY15 KU10:KU15 UQ10:UQ15 AEM10:AEM15 AOI10:AOI15 AYE10:AYE15 BIA10:BIA15 BRW10:BRW15 CBS10:CBS15 CLO10:CLO15 CVK10:CVK15 DFG10:DFG15 DPC10:DPC15 DYY10:DYY15 EIU10:EIU15 ESQ10:ESQ15 FCM10:FCM15 FMI10:FMI15 FWE10:FWE15 GGA10:GGA15 GPW10:GPW15 GZS10:GZS15 HJO10:HJO15 HTK10:HTK15 IDG10:IDG15 INC10:INC15 IWY10:IWY15 JGU10:JGU15 JQQ10:JQQ15 KAM10:KAM15 KKI10:KKI15 KUE10:KUE15 LEA10:LEA15 LNW10:LNW15 LXS10:LXS15 MHO10:MHO15 MRK10:MRK15 NBG10:NBG15 NLC10:NLC15 NUY10:NUY15 OEU10:OEU15 OOQ10:OOQ15 OYM10:OYM15 PII10:PII15 PSE10:PSE15 QCA10:QCA15 QLW10:QLW15 QVS10:QVS15 RFO10:RFO15 RPK10:RPK15 RZG10:RZG15 SJC10:SJC15 SSY10:SSY15 TCU10:TCU15 TMQ10:TMQ15 TWM10:TWM15 UGI10:UGI15 UQE10:UQE15 VAA10:VAA15 VJW10:VJW15 VTS10:VTS15 WDO10:WDO15 WNK10:WNK15 WXG10:WXG15 AY65545:AY65550 KU65545:KU65550 UQ65545:UQ65550 AEM65545:AEM65550 AOI65545:AOI65550 AYE65545:AYE65550 BIA65545:BIA65550 BRW65545:BRW65550 CBS65545:CBS65550 CLO65545:CLO65550 CVK65545:CVK65550 DFG65545:DFG65550 DPC65545:DPC65550 DYY65545:DYY65550 EIU65545:EIU65550 ESQ65545:ESQ65550 FCM65545:FCM65550 FMI65545:FMI65550 FWE65545:FWE65550 GGA65545:GGA65550 GPW65545:GPW65550 GZS65545:GZS65550 HJO65545:HJO65550 HTK65545:HTK65550 IDG65545:IDG65550 INC65545:INC65550 IWY65545:IWY65550 JGU65545:JGU65550 JQQ65545:JQQ65550 KAM65545:KAM65550 KKI65545:KKI65550 KUE65545:KUE65550 LEA65545:LEA65550 LNW65545:LNW65550 LXS65545:LXS65550 MHO65545:MHO65550 MRK65545:MRK65550 NBG65545:NBG65550 NLC65545:NLC65550 NUY65545:NUY65550 OEU65545:OEU65550 OOQ65545:OOQ65550 OYM65545:OYM65550 PII65545:PII65550 PSE65545:PSE65550 QCA65545:QCA65550 QLW65545:QLW65550 QVS65545:QVS65550 RFO65545:RFO65550 RPK65545:RPK65550 RZG65545:RZG65550 SJC65545:SJC65550 SSY65545:SSY65550 TCU65545:TCU65550 TMQ65545:TMQ65550 TWM65545:TWM65550 UGI65545:UGI65550 UQE65545:UQE65550 VAA65545:VAA65550 VJW65545:VJW65550 VTS65545:VTS65550 WDO65545:WDO65550 WNK65545:WNK65550 WXG65545:WXG65550 AY131081:AY131086 KU131081:KU131086 UQ131081:UQ131086 AEM131081:AEM131086 AOI131081:AOI131086 AYE131081:AYE131086 BIA131081:BIA131086 BRW131081:BRW131086 CBS131081:CBS131086 CLO131081:CLO131086 CVK131081:CVK131086 DFG131081:DFG131086 DPC131081:DPC131086 DYY131081:DYY131086 EIU131081:EIU131086 ESQ131081:ESQ131086 FCM131081:FCM131086 FMI131081:FMI131086 FWE131081:FWE131086 GGA131081:GGA131086 GPW131081:GPW131086 GZS131081:GZS131086 HJO131081:HJO131086 HTK131081:HTK131086 IDG131081:IDG131086 INC131081:INC131086 IWY131081:IWY131086 JGU131081:JGU131086 JQQ131081:JQQ131086 KAM131081:KAM131086 KKI131081:KKI131086 KUE131081:KUE131086 LEA131081:LEA131086 LNW131081:LNW131086 LXS131081:LXS131086 MHO131081:MHO131086 MRK131081:MRK131086 NBG131081:NBG131086 NLC131081:NLC131086 NUY131081:NUY131086 OEU131081:OEU131086 OOQ131081:OOQ131086 OYM131081:OYM131086 PII131081:PII131086 PSE131081:PSE131086 QCA131081:QCA131086 QLW131081:QLW131086 QVS131081:QVS131086 RFO131081:RFO131086 RPK131081:RPK131086 RZG131081:RZG131086 SJC131081:SJC131086 SSY131081:SSY131086 TCU131081:TCU131086 TMQ131081:TMQ131086 TWM131081:TWM131086 UGI131081:UGI131086 UQE131081:UQE131086 VAA131081:VAA131086 VJW131081:VJW131086 VTS131081:VTS131086 WDO131081:WDO131086 WNK131081:WNK131086 WXG131081:WXG131086 AY196617:AY196622 KU196617:KU196622 UQ196617:UQ196622 AEM196617:AEM196622 AOI196617:AOI196622 AYE196617:AYE196622 BIA196617:BIA196622 BRW196617:BRW196622 CBS196617:CBS196622 CLO196617:CLO196622 CVK196617:CVK196622 DFG196617:DFG196622 DPC196617:DPC196622 DYY196617:DYY196622 EIU196617:EIU196622 ESQ196617:ESQ196622 FCM196617:FCM196622 FMI196617:FMI196622 FWE196617:FWE196622 GGA196617:GGA196622 GPW196617:GPW196622 GZS196617:GZS196622 HJO196617:HJO196622 HTK196617:HTK196622 IDG196617:IDG196622 INC196617:INC196622 IWY196617:IWY196622 JGU196617:JGU196622 JQQ196617:JQQ196622 KAM196617:KAM196622 KKI196617:KKI196622 KUE196617:KUE196622 LEA196617:LEA196622 LNW196617:LNW196622 LXS196617:LXS196622 MHO196617:MHO196622 MRK196617:MRK196622 NBG196617:NBG196622 NLC196617:NLC196622 NUY196617:NUY196622 OEU196617:OEU196622 OOQ196617:OOQ196622 OYM196617:OYM196622 PII196617:PII196622 PSE196617:PSE196622 QCA196617:QCA196622 QLW196617:QLW196622 QVS196617:QVS196622 RFO196617:RFO196622 RPK196617:RPK196622 RZG196617:RZG196622 SJC196617:SJC196622 SSY196617:SSY196622 TCU196617:TCU196622 TMQ196617:TMQ196622 TWM196617:TWM196622 UGI196617:UGI196622 UQE196617:UQE196622 VAA196617:VAA196622 VJW196617:VJW196622 VTS196617:VTS196622 WDO196617:WDO196622 WNK196617:WNK196622 WXG196617:WXG196622 AY262153:AY262158 KU262153:KU262158 UQ262153:UQ262158 AEM262153:AEM262158 AOI262153:AOI262158 AYE262153:AYE262158 BIA262153:BIA262158 BRW262153:BRW262158 CBS262153:CBS262158 CLO262153:CLO262158 CVK262153:CVK262158 DFG262153:DFG262158 DPC262153:DPC262158 DYY262153:DYY262158 EIU262153:EIU262158 ESQ262153:ESQ262158 FCM262153:FCM262158 FMI262153:FMI262158 FWE262153:FWE262158 GGA262153:GGA262158 GPW262153:GPW262158 GZS262153:GZS262158 HJO262153:HJO262158 HTK262153:HTK262158 IDG262153:IDG262158 INC262153:INC262158 IWY262153:IWY262158 JGU262153:JGU262158 JQQ262153:JQQ262158 KAM262153:KAM262158 KKI262153:KKI262158 KUE262153:KUE262158 LEA262153:LEA262158 LNW262153:LNW262158 LXS262153:LXS262158 MHO262153:MHO262158 MRK262153:MRK262158 NBG262153:NBG262158 NLC262153:NLC262158 NUY262153:NUY262158 OEU262153:OEU262158 OOQ262153:OOQ262158 OYM262153:OYM262158 PII262153:PII262158 PSE262153:PSE262158 QCA262153:QCA262158 QLW262153:QLW262158 QVS262153:QVS262158 RFO262153:RFO262158 RPK262153:RPK262158 RZG262153:RZG262158 SJC262153:SJC262158 SSY262153:SSY262158 TCU262153:TCU262158 TMQ262153:TMQ262158 TWM262153:TWM262158 UGI262153:UGI262158 UQE262153:UQE262158 VAA262153:VAA262158 VJW262153:VJW262158 VTS262153:VTS262158 WDO262153:WDO262158 WNK262153:WNK262158 WXG262153:WXG262158 AY327689:AY327694 KU327689:KU327694 UQ327689:UQ327694 AEM327689:AEM327694 AOI327689:AOI327694 AYE327689:AYE327694 BIA327689:BIA327694 BRW327689:BRW327694 CBS327689:CBS327694 CLO327689:CLO327694 CVK327689:CVK327694 DFG327689:DFG327694 DPC327689:DPC327694 DYY327689:DYY327694 EIU327689:EIU327694 ESQ327689:ESQ327694 FCM327689:FCM327694 FMI327689:FMI327694 FWE327689:FWE327694 GGA327689:GGA327694 GPW327689:GPW327694 GZS327689:GZS327694 HJO327689:HJO327694 HTK327689:HTK327694 IDG327689:IDG327694 INC327689:INC327694 IWY327689:IWY327694 JGU327689:JGU327694 JQQ327689:JQQ327694 KAM327689:KAM327694 KKI327689:KKI327694 KUE327689:KUE327694 LEA327689:LEA327694 LNW327689:LNW327694 LXS327689:LXS327694 MHO327689:MHO327694 MRK327689:MRK327694 NBG327689:NBG327694 NLC327689:NLC327694 NUY327689:NUY327694 OEU327689:OEU327694 OOQ327689:OOQ327694 OYM327689:OYM327694 PII327689:PII327694 PSE327689:PSE327694 QCA327689:QCA327694 QLW327689:QLW327694 QVS327689:QVS327694 RFO327689:RFO327694 RPK327689:RPK327694 RZG327689:RZG327694 SJC327689:SJC327694 SSY327689:SSY327694 TCU327689:TCU327694 TMQ327689:TMQ327694 TWM327689:TWM327694 UGI327689:UGI327694 UQE327689:UQE327694 VAA327689:VAA327694 VJW327689:VJW327694 VTS327689:VTS327694 WDO327689:WDO327694 WNK327689:WNK327694 WXG327689:WXG327694 AY393225:AY393230 KU393225:KU393230 UQ393225:UQ393230 AEM393225:AEM393230 AOI393225:AOI393230 AYE393225:AYE393230 BIA393225:BIA393230 BRW393225:BRW393230 CBS393225:CBS393230 CLO393225:CLO393230 CVK393225:CVK393230 DFG393225:DFG393230 DPC393225:DPC393230 DYY393225:DYY393230 EIU393225:EIU393230 ESQ393225:ESQ393230 FCM393225:FCM393230 FMI393225:FMI393230 FWE393225:FWE393230 GGA393225:GGA393230 GPW393225:GPW393230 GZS393225:GZS393230 HJO393225:HJO393230 HTK393225:HTK393230 IDG393225:IDG393230 INC393225:INC393230 IWY393225:IWY393230 JGU393225:JGU393230 JQQ393225:JQQ393230 KAM393225:KAM393230 KKI393225:KKI393230 KUE393225:KUE393230 LEA393225:LEA393230 LNW393225:LNW393230 LXS393225:LXS393230 MHO393225:MHO393230 MRK393225:MRK393230 NBG393225:NBG393230 NLC393225:NLC393230 NUY393225:NUY393230 OEU393225:OEU393230 OOQ393225:OOQ393230 OYM393225:OYM393230 PII393225:PII393230 PSE393225:PSE393230 QCA393225:QCA393230 QLW393225:QLW393230 QVS393225:QVS393230 RFO393225:RFO393230 RPK393225:RPK393230 RZG393225:RZG393230 SJC393225:SJC393230 SSY393225:SSY393230 TCU393225:TCU393230 TMQ393225:TMQ393230 TWM393225:TWM393230 UGI393225:UGI393230 UQE393225:UQE393230 VAA393225:VAA393230 VJW393225:VJW393230 VTS393225:VTS393230 WDO393225:WDO393230 WNK393225:WNK393230 WXG393225:WXG393230 AY458761:AY458766 KU458761:KU458766 UQ458761:UQ458766 AEM458761:AEM458766 AOI458761:AOI458766 AYE458761:AYE458766 BIA458761:BIA458766 BRW458761:BRW458766 CBS458761:CBS458766 CLO458761:CLO458766 CVK458761:CVK458766 DFG458761:DFG458766 DPC458761:DPC458766 DYY458761:DYY458766 EIU458761:EIU458766 ESQ458761:ESQ458766 FCM458761:FCM458766 FMI458761:FMI458766 FWE458761:FWE458766 GGA458761:GGA458766 GPW458761:GPW458766 GZS458761:GZS458766 HJO458761:HJO458766 HTK458761:HTK458766 IDG458761:IDG458766 INC458761:INC458766 IWY458761:IWY458766 JGU458761:JGU458766 JQQ458761:JQQ458766 KAM458761:KAM458766 KKI458761:KKI458766 KUE458761:KUE458766 LEA458761:LEA458766 LNW458761:LNW458766 LXS458761:LXS458766 MHO458761:MHO458766 MRK458761:MRK458766 NBG458761:NBG458766 NLC458761:NLC458766 NUY458761:NUY458766 OEU458761:OEU458766 OOQ458761:OOQ458766 OYM458761:OYM458766 PII458761:PII458766 PSE458761:PSE458766 QCA458761:QCA458766 QLW458761:QLW458766 QVS458761:QVS458766 RFO458761:RFO458766 RPK458761:RPK458766 RZG458761:RZG458766 SJC458761:SJC458766 SSY458761:SSY458766 TCU458761:TCU458766 TMQ458761:TMQ458766 TWM458761:TWM458766 UGI458761:UGI458766 UQE458761:UQE458766 VAA458761:VAA458766 VJW458761:VJW458766 VTS458761:VTS458766 WDO458761:WDO458766 WNK458761:WNK458766 WXG458761:WXG458766 AY524297:AY524302 KU524297:KU524302 UQ524297:UQ524302 AEM524297:AEM524302 AOI524297:AOI524302 AYE524297:AYE524302 BIA524297:BIA524302 BRW524297:BRW524302 CBS524297:CBS524302 CLO524297:CLO524302 CVK524297:CVK524302 DFG524297:DFG524302 DPC524297:DPC524302 DYY524297:DYY524302 EIU524297:EIU524302 ESQ524297:ESQ524302 FCM524297:FCM524302 FMI524297:FMI524302 FWE524297:FWE524302 GGA524297:GGA524302 GPW524297:GPW524302 GZS524297:GZS524302 HJO524297:HJO524302 HTK524297:HTK524302 IDG524297:IDG524302 INC524297:INC524302 IWY524297:IWY524302 JGU524297:JGU524302 JQQ524297:JQQ524302 KAM524297:KAM524302 KKI524297:KKI524302 KUE524297:KUE524302 LEA524297:LEA524302 LNW524297:LNW524302 LXS524297:LXS524302 MHO524297:MHO524302 MRK524297:MRK524302 NBG524297:NBG524302 NLC524297:NLC524302 NUY524297:NUY524302 OEU524297:OEU524302 OOQ524297:OOQ524302 OYM524297:OYM524302 PII524297:PII524302 PSE524297:PSE524302 QCA524297:QCA524302 QLW524297:QLW524302 QVS524297:QVS524302 RFO524297:RFO524302 RPK524297:RPK524302 RZG524297:RZG524302 SJC524297:SJC524302 SSY524297:SSY524302 TCU524297:TCU524302 TMQ524297:TMQ524302 TWM524297:TWM524302 UGI524297:UGI524302 UQE524297:UQE524302 VAA524297:VAA524302 VJW524297:VJW524302 VTS524297:VTS524302 WDO524297:WDO524302 WNK524297:WNK524302 WXG524297:WXG524302 AY589833:AY589838 KU589833:KU589838 UQ589833:UQ589838 AEM589833:AEM589838 AOI589833:AOI589838 AYE589833:AYE589838 BIA589833:BIA589838 BRW589833:BRW589838 CBS589833:CBS589838 CLO589833:CLO589838 CVK589833:CVK589838 DFG589833:DFG589838 DPC589833:DPC589838 DYY589833:DYY589838 EIU589833:EIU589838 ESQ589833:ESQ589838 FCM589833:FCM589838 FMI589833:FMI589838 FWE589833:FWE589838 GGA589833:GGA589838 GPW589833:GPW589838 GZS589833:GZS589838 HJO589833:HJO589838 HTK589833:HTK589838 IDG589833:IDG589838 INC589833:INC589838 IWY589833:IWY589838 JGU589833:JGU589838 JQQ589833:JQQ589838 KAM589833:KAM589838 KKI589833:KKI589838 KUE589833:KUE589838 LEA589833:LEA589838 LNW589833:LNW589838 LXS589833:LXS589838 MHO589833:MHO589838 MRK589833:MRK589838 NBG589833:NBG589838 NLC589833:NLC589838 NUY589833:NUY589838 OEU589833:OEU589838 OOQ589833:OOQ589838 OYM589833:OYM589838 PII589833:PII589838 PSE589833:PSE589838 QCA589833:QCA589838 QLW589833:QLW589838 QVS589833:QVS589838 RFO589833:RFO589838 RPK589833:RPK589838 RZG589833:RZG589838 SJC589833:SJC589838 SSY589833:SSY589838 TCU589833:TCU589838 TMQ589833:TMQ589838 TWM589833:TWM589838 UGI589833:UGI589838 UQE589833:UQE589838 VAA589833:VAA589838 VJW589833:VJW589838 VTS589833:VTS589838 WDO589833:WDO589838 WNK589833:WNK589838 WXG589833:WXG589838 AY655369:AY655374 KU655369:KU655374 UQ655369:UQ655374 AEM655369:AEM655374 AOI655369:AOI655374 AYE655369:AYE655374 BIA655369:BIA655374 BRW655369:BRW655374 CBS655369:CBS655374 CLO655369:CLO655374 CVK655369:CVK655374 DFG655369:DFG655374 DPC655369:DPC655374 DYY655369:DYY655374 EIU655369:EIU655374 ESQ655369:ESQ655374 FCM655369:FCM655374 FMI655369:FMI655374 FWE655369:FWE655374 GGA655369:GGA655374 GPW655369:GPW655374 GZS655369:GZS655374 HJO655369:HJO655374 HTK655369:HTK655374 IDG655369:IDG655374 INC655369:INC655374 IWY655369:IWY655374 JGU655369:JGU655374 JQQ655369:JQQ655374 KAM655369:KAM655374 KKI655369:KKI655374 KUE655369:KUE655374 LEA655369:LEA655374 LNW655369:LNW655374 LXS655369:LXS655374 MHO655369:MHO655374 MRK655369:MRK655374 NBG655369:NBG655374 NLC655369:NLC655374 NUY655369:NUY655374 OEU655369:OEU655374 OOQ655369:OOQ655374 OYM655369:OYM655374 PII655369:PII655374 PSE655369:PSE655374 QCA655369:QCA655374 QLW655369:QLW655374 QVS655369:QVS655374 RFO655369:RFO655374 RPK655369:RPK655374 RZG655369:RZG655374 SJC655369:SJC655374 SSY655369:SSY655374 TCU655369:TCU655374 TMQ655369:TMQ655374 TWM655369:TWM655374 UGI655369:UGI655374 UQE655369:UQE655374 VAA655369:VAA655374 VJW655369:VJW655374 VTS655369:VTS655374 WDO655369:WDO655374 WNK655369:WNK655374 WXG655369:WXG655374 AY720905:AY720910 KU720905:KU720910 UQ720905:UQ720910 AEM720905:AEM720910 AOI720905:AOI720910 AYE720905:AYE720910 BIA720905:BIA720910 BRW720905:BRW720910 CBS720905:CBS720910 CLO720905:CLO720910 CVK720905:CVK720910 DFG720905:DFG720910 DPC720905:DPC720910 DYY720905:DYY720910 EIU720905:EIU720910 ESQ720905:ESQ720910 FCM720905:FCM720910 FMI720905:FMI720910 FWE720905:FWE720910 GGA720905:GGA720910 GPW720905:GPW720910 GZS720905:GZS720910 HJO720905:HJO720910 HTK720905:HTK720910 IDG720905:IDG720910 INC720905:INC720910 IWY720905:IWY720910 JGU720905:JGU720910 JQQ720905:JQQ720910 KAM720905:KAM720910 KKI720905:KKI720910 KUE720905:KUE720910 LEA720905:LEA720910 LNW720905:LNW720910 LXS720905:LXS720910 MHO720905:MHO720910 MRK720905:MRK720910 NBG720905:NBG720910 NLC720905:NLC720910 NUY720905:NUY720910 OEU720905:OEU720910 OOQ720905:OOQ720910 OYM720905:OYM720910 PII720905:PII720910 PSE720905:PSE720910 QCA720905:QCA720910 QLW720905:QLW720910 QVS720905:QVS720910 RFO720905:RFO720910 RPK720905:RPK720910 RZG720905:RZG720910 SJC720905:SJC720910 SSY720905:SSY720910 TCU720905:TCU720910 TMQ720905:TMQ720910 TWM720905:TWM720910 UGI720905:UGI720910 UQE720905:UQE720910 VAA720905:VAA720910 VJW720905:VJW720910 VTS720905:VTS720910 WDO720905:WDO720910 WNK720905:WNK720910 WXG720905:WXG720910 AY786441:AY786446 KU786441:KU786446 UQ786441:UQ786446 AEM786441:AEM786446 AOI786441:AOI786446 AYE786441:AYE786446 BIA786441:BIA786446 BRW786441:BRW786446 CBS786441:CBS786446 CLO786441:CLO786446 CVK786441:CVK786446 DFG786441:DFG786446 DPC786441:DPC786446 DYY786441:DYY786446 EIU786441:EIU786446 ESQ786441:ESQ786446 FCM786441:FCM786446 FMI786441:FMI786446 FWE786441:FWE786446 GGA786441:GGA786446 GPW786441:GPW786446 GZS786441:GZS786446 HJO786441:HJO786446 HTK786441:HTK786446 IDG786441:IDG786446 INC786441:INC786446 IWY786441:IWY786446 JGU786441:JGU786446 JQQ786441:JQQ786446 KAM786441:KAM786446 KKI786441:KKI786446 KUE786441:KUE786446 LEA786441:LEA786446 LNW786441:LNW786446 LXS786441:LXS786446 MHO786441:MHO786446 MRK786441:MRK786446 NBG786441:NBG786446 NLC786441:NLC786446 NUY786441:NUY786446 OEU786441:OEU786446 OOQ786441:OOQ786446 OYM786441:OYM786446 PII786441:PII786446 PSE786441:PSE786446 QCA786441:QCA786446 QLW786441:QLW786446 QVS786441:QVS786446 RFO786441:RFO786446 RPK786441:RPK786446 RZG786441:RZG786446 SJC786441:SJC786446 SSY786441:SSY786446 TCU786441:TCU786446 TMQ786441:TMQ786446 TWM786441:TWM786446 UGI786441:UGI786446 UQE786441:UQE786446 VAA786441:VAA786446 VJW786441:VJW786446 VTS786441:VTS786446 WDO786441:WDO786446 WNK786441:WNK786446 WXG786441:WXG786446 AY851977:AY851982 KU851977:KU851982 UQ851977:UQ851982 AEM851977:AEM851982 AOI851977:AOI851982 AYE851977:AYE851982 BIA851977:BIA851982 BRW851977:BRW851982 CBS851977:CBS851982 CLO851977:CLO851982 CVK851977:CVK851982 DFG851977:DFG851982 DPC851977:DPC851982 DYY851977:DYY851982 EIU851977:EIU851982 ESQ851977:ESQ851982 FCM851977:FCM851982 FMI851977:FMI851982 FWE851977:FWE851982 GGA851977:GGA851982 GPW851977:GPW851982 GZS851977:GZS851982 HJO851977:HJO851982 HTK851977:HTK851982 IDG851977:IDG851982 INC851977:INC851982 IWY851977:IWY851982 JGU851977:JGU851982 JQQ851977:JQQ851982 KAM851977:KAM851982 KKI851977:KKI851982 KUE851977:KUE851982 LEA851977:LEA851982 LNW851977:LNW851982 LXS851977:LXS851982 MHO851977:MHO851982 MRK851977:MRK851982 NBG851977:NBG851982 NLC851977:NLC851982 NUY851977:NUY851982 OEU851977:OEU851982 OOQ851977:OOQ851982 OYM851977:OYM851982 PII851977:PII851982 PSE851977:PSE851982 QCA851977:QCA851982 QLW851977:QLW851982 QVS851977:QVS851982 RFO851977:RFO851982 RPK851977:RPK851982 RZG851977:RZG851982 SJC851977:SJC851982 SSY851977:SSY851982 TCU851977:TCU851982 TMQ851977:TMQ851982 TWM851977:TWM851982 UGI851977:UGI851982 UQE851977:UQE851982 VAA851977:VAA851982 VJW851977:VJW851982 VTS851977:VTS851982 WDO851977:WDO851982 WNK851977:WNK851982 WXG851977:WXG851982 AY917513:AY917518 KU917513:KU917518 UQ917513:UQ917518 AEM917513:AEM917518 AOI917513:AOI917518 AYE917513:AYE917518 BIA917513:BIA917518 BRW917513:BRW917518 CBS917513:CBS917518 CLO917513:CLO917518 CVK917513:CVK917518 DFG917513:DFG917518 DPC917513:DPC917518 DYY917513:DYY917518 EIU917513:EIU917518 ESQ917513:ESQ917518 FCM917513:FCM917518 FMI917513:FMI917518 FWE917513:FWE917518 GGA917513:GGA917518 GPW917513:GPW917518 GZS917513:GZS917518 HJO917513:HJO917518 HTK917513:HTK917518 IDG917513:IDG917518 INC917513:INC917518 IWY917513:IWY917518 JGU917513:JGU917518 JQQ917513:JQQ917518 KAM917513:KAM917518 KKI917513:KKI917518 KUE917513:KUE917518 LEA917513:LEA917518 LNW917513:LNW917518 LXS917513:LXS917518 MHO917513:MHO917518 MRK917513:MRK917518 NBG917513:NBG917518 NLC917513:NLC917518 NUY917513:NUY917518 OEU917513:OEU917518 OOQ917513:OOQ917518 OYM917513:OYM917518 PII917513:PII917518 PSE917513:PSE917518 QCA917513:QCA917518 QLW917513:QLW917518 QVS917513:QVS917518 RFO917513:RFO917518 RPK917513:RPK917518 RZG917513:RZG917518 SJC917513:SJC917518 SSY917513:SSY917518 TCU917513:TCU917518 TMQ917513:TMQ917518 TWM917513:TWM917518 UGI917513:UGI917518 UQE917513:UQE917518 VAA917513:VAA917518 VJW917513:VJW917518 VTS917513:VTS917518 WDO917513:WDO917518 WNK917513:WNK917518 WXG917513:WXG917518 AY983049:AY983054 KU983049:KU983054 UQ983049:UQ983054 AEM983049:AEM983054 AOI983049:AOI983054 AYE983049:AYE983054 BIA983049:BIA983054 BRW983049:BRW983054 CBS983049:CBS983054 CLO983049:CLO983054 CVK983049:CVK983054 DFG983049:DFG983054 DPC983049:DPC983054 DYY983049:DYY983054 EIU983049:EIU983054 ESQ983049:ESQ983054 FCM983049:FCM983054 FMI983049:FMI983054 FWE983049:FWE983054 GGA983049:GGA983054 GPW983049:GPW983054 GZS983049:GZS983054 HJO983049:HJO983054 HTK983049:HTK983054 IDG983049:IDG983054 INC983049:INC983054 IWY983049:IWY983054 JGU983049:JGU983054 JQQ983049:JQQ983054 KAM983049:KAM983054 KKI983049:KKI983054 KUE983049:KUE983054 LEA983049:LEA983054 LNW983049:LNW983054 LXS983049:LXS983054 MHO983049:MHO983054 MRK983049:MRK983054 NBG983049:NBG983054 NLC983049:NLC983054 NUY983049:NUY983054 OEU983049:OEU983054 OOQ983049:OOQ983054 OYM983049:OYM983054 PII983049:PII983054 PSE983049:PSE983054 QCA983049:QCA983054 QLW983049:QLW983054 QVS983049:QVS983054 RFO983049:RFO983054 RPK983049:RPK983054 RZG983049:RZG983054 SJC983049:SJC983054 SSY983049:SSY983054 TCU983049:TCU983054 TMQ983049:TMQ983054 TWM983049:TWM983054 UGI983049:UGI983054 UQE983049:UQE983054 VAA983049:VAA983054 VJW983049:VJW983054 VTS983049:VTS983054 WDO983049:WDO983054 WNK983049:WNK983054 WXG983049:WXG983054">
      <formula1>Monitoreo</formula1>
    </dataValidation>
    <dataValidation type="list" allowBlank="1" showInputMessage="1" sqref="AV10:AV15 KR10:KR15 UN10:UN15 AEJ10:AEJ15 AOF10:AOF15 AYB10:AYB15 BHX10:BHX15 BRT10:BRT15 CBP10:CBP15 CLL10:CLL15 CVH10:CVH15 DFD10:DFD15 DOZ10:DOZ15 DYV10:DYV15 EIR10:EIR15 ESN10:ESN15 FCJ10:FCJ15 FMF10:FMF15 FWB10:FWB15 GFX10:GFX15 GPT10:GPT15 GZP10:GZP15 HJL10:HJL15 HTH10:HTH15 IDD10:IDD15 IMZ10:IMZ15 IWV10:IWV15 JGR10:JGR15 JQN10:JQN15 KAJ10:KAJ15 KKF10:KKF15 KUB10:KUB15 LDX10:LDX15 LNT10:LNT15 LXP10:LXP15 MHL10:MHL15 MRH10:MRH15 NBD10:NBD15 NKZ10:NKZ15 NUV10:NUV15 OER10:OER15 OON10:OON15 OYJ10:OYJ15 PIF10:PIF15 PSB10:PSB15 QBX10:QBX15 QLT10:QLT15 QVP10:QVP15 RFL10:RFL15 RPH10:RPH15 RZD10:RZD15 SIZ10:SIZ15 SSV10:SSV15 TCR10:TCR15 TMN10:TMN15 TWJ10:TWJ15 UGF10:UGF15 UQB10:UQB15 UZX10:UZX15 VJT10:VJT15 VTP10:VTP15 WDL10:WDL15 WNH10:WNH15 WXD10:WXD15 AV65545:AV65550 KR65545:KR65550 UN65545:UN65550 AEJ65545:AEJ65550 AOF65545:AOF65550 AYB65545:AYB65550 BHX65545:BHX65550 BRT65545:BRT65550 CBP65545:CBP65550 CLL65545:CLL65550 CVH65545:CVH65550 DFD65545:DFD65550 DOZ65545:DOZ65550 DYV65545:DYV65550 EIR65545:EIR65550 ESN65545:ESN65550 FCJ65545:FCJ65550 FMF65545:FMF65550 FWB65545:FWB65550 GFX65545:GFX65550 GPT65545:GPT65550 GZP65545:GZP65550 HJL65545:HJL65550 HTH65545:HTH65550 IDD65545:IDD65550 IMZ65545:IMZ65550 IWV65545:IWV65550 JGR65545:JGR65550 JQN65545:JQN65550 KAJ65545:KAJ65550 KKF65545:KKF65550 KUB65545:KUB65550 LDX65545:LDX65550 LNT65545:LNT65550 LXP65545:LXP65550 MHL65545:MHL65550 MRH65545:MRH65550 NBD65545:NBD65550 NKZ65545:NKZ65550 NUV65545:NUV65550 OER65545:OER65550 OON65545:OON65550 OYJ65545:OYJ65550 PIF65545:PIF65550 PSB65545:PSB65550 QBX65545:QBX65550 QLT65545:QLT65550 QVP65545:QVP65550 RFL65545:RFL65550 RPH65545:RPH65550 RZD65545:RZD65550 SIZ65545:SIZ65550 SSV65545:SSV65550 TCR65545:TCR65550 TMN65545:TMN65550 TWJ65545:TWJ65550 UGF65545:UGF65550 UQB65545:UQB65550 UZX65545:UZX65550 VJT65545:VJT65550 VTP65545:VTP65550 WDL65545:WDL65550 WNH65545:WNH65550 WXD65545:WXD65550 AV131081:AV131086 KR131081:KR131086 UN131081:UN131086 AEJ131081:AEJ131086 AOF131081:AOF131086 AYB131081:AYB131086 BHX131081:BHX131086 BRT131081:BRT131086 CBP131081:CBP131086 CLL131081:CLL131086 CVH131081:CVH131086 DFD131081:DFD131086 DOZ131081:DOZ131086 DYV131081:DYV131086 EIR131081:EIR131086 ESN131081:ESN131086 FCJ131081:FCJ131086 FMF131081:FMF131086 FWB131081:FWB131086 GFX131081:GFX131086 GPT131081:GPT131086 GZP131081:GZP131086 HJL131081:HJL131086 HTH131081:HTH131086 IDD131081:IDD131086 IMZ131081:IMZ131086 IWV131081:IWV131086 JGR131081:JGR131086 JQN131081:JQN131086 KAJ131081:KAJ131086 KKF131081:KKF131086 KUB131081:KUB131086 LDX131081:LDX131086 LNT131081:LNT131086 LXP131081:LXP131086 MHL131081:MHL131086 MRH131081:MRH131086 NBD131081:NBD131086 NKZ131081:NKZ131086 NUV131081:NUV131086 OER131081:OER131086 OON131081:OON131086 OYJ131081:OYJ131086 PIF131081:PIF131086 PSB131081:PSB131086 QBX131081:QBX131086 QLT131081:QLT131086 QVP131081:QVP131086 RFL131081:RFL131086 RPH131081:RPH131086 RZD131081:RZD131086 SIZ131081:SIZ131086 SSV131081:SSV131086 TCR131081:TCR131086 TMN131081:TMN131086 TWJ131081:TWJ131086 UGF131081:UGF131086 UQB131081:UQB131086 UZX131081:UZX131086 VJT131081:VJT131086 VTP131081:VTP131086 WDL131081:WDL131086 WNH131081:WNH131086 WXD131081:WXD131086 AV196617:AV196622 KR196617:KR196622 UN196617:UN196622 AEJ196617:AEJ196622 AOF196617:AOF196622 AYB196617:AYB196622 BHX196617:BHX196622 BRT196617:BRT196622 CBP196617:CBP196622 CLL196617:CLL196622 CVH196617:CVH196622 DFD196617:DFD196622 DOZ196617:DOZ196622 DYV196617:DYV196622 EIR196617:EIR196622 ESN196617:ESN196622 FCJ196617:FCJ196622 FMF196617:FMF196622 FWB196617:FWB196622 GFX196617:GFX196622 GPT196617:GPT196622 GZP196617:GZP196622 HJL196617:HJL196622 HTH196617:HTH196622 IDD196617:IDD196622 IMZ196617:IMZ196622 IWV196617:IWV196622 JGR196617:JGR196622 JQN196617:JQN196622 KAJ196617:KAJ196622 KKF196617:KKF196622 KUB196617:KUB196622 LDX196617:LDX196622 LNT196617:LNT196622 LXP196617:LXP196622 MHL196617:MHL196622 MRH196617:MRH196622 NBD196617:NBD196622 NKZ196617:NKZ196622 NUV196617:NUV196622 OER196617:OER196622 OON196617:OON196622 OYJ196617:OYJ196622 PIF196617:PIF196622 PSB196617:PSB196622 QBX196617:QBX196622 QLT196617:QLT196622 QVP196617:QVP196622 RFL196617:RFL196622 RPH196617:RPH196622 RZD196617:RZD196622 SIZ196617:SIZ196622 SSV196617:SSV196622 TCR196617:TCR196622 TMN196617:TMN196622 TWJ196617:TWJ196622 UGF196617:UGF196622 UQB196617:UQB196622 UZX196617:UZX196622 VJT196617:VJT196622 VTP196617:VTP196622 WDL196617:WDL196622 WNH196617:WNH196622 WXD196617:WXD196622 AV262153:AV262158 KR262153:KR262158 UN262153:UN262158 AEJ262153:AEJ262158 AOF262153:AOF262158 AYB262153:AYB262158 BHX262153:BHX262158 BRT262153:BRT262158 CBP262153:CBP262158 CLL262153:CLL262158 CVH262153:CVH262158 DFD262153:DFD262158 DOZ262153:DOZ262158 DYV262153:DYV262158 EIR262153:EIR262158 ESN262153:ESN262158 FCJ262153:FCJ262158 FMF262153:FMF262158 FWB262153:FWB262158 GFX262153:GFX262158 GPT262153:GPT262158 GZP262153:GZP262158 HJL262153:HJL262158 HTH262153:HTH262158 IDD262153:IDD262158 IMZ262153:IMZ262158 IWV262153:IWV262158 JGR262153:JGR262158 JQN262153:JQN262158 KAJ262153:KAJ262158 KKF262153:KKF262158 KUB262153:KUB262158 LDX262153:LDX262158 LNT262153:LNT262158 LXP262153:LXP262158 MHL262153:MHL262158 MRH262153:MRH262158 NBD262153:NBD262158 NKZ262153:NKZ262158 NUV262153:NUV262158 OER262153:OER262158 OON262153:OON262158 OYJ262153:OYJ262158 PIF262153:PIF262158 PSB262153:PSB262158 QBX262153:QBX262158 QLT262153:QLT262158 QVP262153:QVP262158 RFL262153:RFL262158 RPH262153:RPH262158 RZD262153:RZD262158 SIZ262153:SIZ262158 SSV262153:SSV262158 TCR262153:TCR262158 TMN262153:TMN262158 TWJ262153:TWJ262158 UGF262153:UGF262158 UQB262153:UQB262158 UZX262153:UZX262158 VJT262153:VJT262158 VTP262153:VTP262158 WDL262153:WDL262158 WNH262153:WNH262158 WXD262153:WXD262158 AV327689:AV327694 KR327689:KR327694 UN327689:UN327694 AEJ327689:AEJ327694 AOF327689:AOF327694 AYB327689:AYB327694 BHX327689:BHX327694 BRT327689:BRT327694 CBP327689:CBP327694 CLL327689:CLL327694 CVH327689:CVH327694 DFD327689:DFD327694 DOZ327689:DOZ327694 DYV327689:DYV327694 EIR327689:EIR327694 ESN327689:ESN327694 FCJ327689:FCJ327694 FMF327689:FMF327694 FWB327689:FWB327694 GFX327689:GFX327694 GPT327689:GPT327694 GZP327689:GZP327694 HJL327689:HJL327694 HTH327689:HTH327694 IDD327689:IDD327694 IMZ327689:IMZ327694 IWV327689:IWV327694 JGR327689:JGR327694 JQN327689:JQN327694 KAJ327689:KAJ327694 KKF327689:KKF327694 KUB327689:KUB327694 LDX327689:LDX327694 LNT327689:LNT327694 LXP327689:LXP327694 MHL327689:MHL327694 MRH327689:MRH327694 NBD327689:NBD327694 NKZ327689:NKZ327694 NUV327689:NUV327694 OER327689:OER327694 OON327689:OON327694 OYJ327689:OYJ327694 PIF327689:PIF327694 PSB327689:PSB327694 QBX327689:QBX327694 QLT327689:QLT327694 QVP327689:QVP327694 RFL327689:RFL327694 RPH327689:RPH327694 RZD327689:RZD327694 SIZ327689:SIZ327694 SSV327689:SSV327694 TCR327689:TCR327694 TMN327689:TMN327694 TWJ327689:TWJ327694 UGF327689:UGF327694 UQB327689:UQB327694 UZX327689:UZX327694 VJT327689:VJT327694 VTP327689:VTP327694 WDL327689:WDL327694 WNH327689:WNH327694 WXD327689:WXD327694 AV393225:AV393230 KR393225:KR393230 UN393225:UN393230 AEJ393225:AEJ393230 AOF393225:AOF393230 AYB393225:AYB393230 BHX393225:BHX393230 BRT393225:BRT393230 CBP393225:CBP393230 CLL393225:CLL393230 CVH393225:CVH393230 DFD393225:DFD393230 DOZ393225:DOZ393230 DYV393225:DYV393230 EIR393225:EIR393230 ESN393225:ESN393230 FCJ393225:FCJ393230 FMF393225:FMF393230 FWB393225:FWB393230 GFX393225:GFX393230 GPT393225:GPT393230 GZP393225:GZP393230 HJL393225:HJL393230 HTH393225:HTH393230 IDD393225:IDD393230 IMZ393225:IMZ393230 IWV393225:IWV393230 JGR393225:JGR393230 JQN393225:JQN393230 KAJ393225:KAJ393230 KKF393225:KKF393230 KUB393225:KUB393230 LDX393225:LDX393230 LNT393225:LNT393230 LXP393225:LXP393230 MHL393225:MHL393230 MRH393225:MRH393230 NBD393225:NBD393230 NKZ393225:NKZ393230 NUV393225:NUV393230 OER393225:OER393230 OON393225:OON393230 OYJ393225:OYJ393230 PIF393225:PIF393230 PSB393225:PSB393230 QBX393225:QBX393230 QLT393225:QLT393230 QVP393225:QVP393230 RFL393225:RFL393230 RPH393225:RPH393230 RZD393225:RZD393230 SIZ393225:SIZ393230 SSV393225:SSV393230 TCR393225:TCR393230 TMN393225:TMN393230 TWJ393225:TWJ393230 UGF393225:UGF393230 UQB393225:UQB393230 UZX393225:UZX393230 VJT393225:VJT393230 VTP393225:VTP393230 WDL393225:WDL393230 WNH393225:WNH393230 WXD393225:WXD393230 AV458761:AV458766 KR458761:KR458766 UN458761:UN458766 AEJ458761:AEJ458766 AOF458761:AOF458766 AYB458761:AYB458766 BHX458761:BHX458766 BRT458761:BRT458766 CBP458761:CBP458766 CLL458761:CLL458766 CVH458761:CVH458766 DFD458761:DFD458766 DOZ458761:DOZ458766 DYV458761:DYV458766 EIR458761:EIR458766 ESN458761:ESN458766 FCJ458761:FCJ458766 FMF458761:FMF458766 FWB458761:FWB458766 GFX458761:GFX458766 GPT458761:GPT458766 GZP458761:GZP458766 HJL458761:HJL458766 HTH458761:HTH458766 IDD458761:IDD458766 IMZ458761:IMZ458766 IWV458761:IWV458766 JGR458761:JGR458766 JQN458761:JQN458766 KAJ458761:KAJ458766 KKF458761:KKF458766 KUB458761:KUB458766 LDX458761:LDX458766 LNT458761:LNT458766 LXP458761:LXP458766 MHL458761:MHL458766 MRH458761:MRH458766 NBD458761:NBD458766 NKZ458761:NKZ458766 NUV458761:NUV458766 OER458761:OER458766 OON458761:OON458766 OYJ458761:OYJ458766 PIF458761:PIF458766 PSB458761:PSB458766 QBX458761:QBX458766 QLT458761:QLT458766 QVP458761:QVP458766 RFL458761:RFL458766 RPH458761:RPH458766 RZD458761:RZD458766 SIZ458761:SIZ458766 SSV458761:SSV458766 TCR458761:TCR458766 TMN458761:TMN458766 TWJ458761:TWJ458766 UGF458761:UGF458766 UQB458761:UQB458766 UZX458761:UZX458766 VJT458761:VJT458766 VTP458761:VTP458766 WDL458761:WDL458766 WNH458761:WNH458766 WXD458761:WXD458766 AV524297:AV524302 KR524297:KR524302 UN524297:UN524302 AEJ524297:AEJ524302 AOF524297:AOF524302 AYB524297:AYB524302 BHX524297:BHX524302 BRT524297:BRT524302 CBP524297:CBP524302 CLL524297:CLL524302 CVH524297:CVH524302 DFD524297:DFD524302 DOZ524297:DOZ524302 DYV524297:DYV524302 EIR524297:EIR524302 ESN524297:ESN524302 FCJ524297:FCJ524302 FMF524297:FMF524302 FWB524297:FWB524302 GFX524297:GFX524302 GPT524297:GPT524302 GZP524297:GZP524302 HJL524297:HJL524302 HTH524297:HTH524302 IDD524297:IDD524302 IMZ524297:IMZ524302 IWV524297:IWV524302 JGR524297:JGR524302 JQN524297:JQN524302 KAJ524297:KAJ524302 KKF524297:KKF524302 KUB524297:KUB524302 LDX524297:LDX524302 LNT524297:LNT524302 LXP524297:LXP524302 MHL524297:MHL524302 MRH524297:MRH524302 NBD524297:NBD524302 NKZ524297:NKZ524302 NUV524297:NUV524302 OER524297:OER524302 OON524297:OON524302 OYJ524297:OYJ524302 PIF524297:PIF524302 PSB524297:PSB524302 QBX524297:QBX524302 QLT524297:QLT524302 QVP524297:QVP524302 RFL524297:RFL524302 RPH524297:RPH524302 RZD524297:RZD524302 SIZ524297:SIZ524302 SSV524297:SSV524302 TCR524297:TCR524302 TMN524297:TMN524302 TWJ524297:TWJ524302 UGF524297:UGF524302 UQB524297:UQB524302 UZX524297:UZX524302 VJT524297:VJT524302 VTP524297:VTP524302 WDL524297:WDL524302 WNH524297:WNH524302 WXD524297:WXD524302 AV589833:AV589838 KR589833:KR589838 UN589833:UN589838 AEJ589833:AEJ589838 AOF589833:AOF589838 AYB589833:AYB589838 BHX589833:BHX589838 BRT589833:BRT589838 CBP589833:CBP589838 CLL589833:CLL589838 CVH589833:CVH589838 DFD589833:DFD589838 DOZ589833:DOZ589838 DYV589833:DYV589838 EIR589833:EIR589838 ESN589833:ESN589838 FCJ589833:FCJ589838 FMF589833:FMF589838 FWB589833:FWB589838 GFX589833:GFX589838 GPT589833:GPT589838 GZP589833:GZP589838 HJL589833:HJL589838 HTH589833:HTH589838 IDD589833:IDD589838 IMZ589833:IMZ589838 IWV589833:IWV589838 JGR589833:JGR589838 JQN589833:JQN589838 KAJ589833:KAJ589838 KKF589833:KKF589838 KUB589833:KUB589838 LDX589833:LDX589838 LNT589833:LNT589838 LXP589833:LXP589838 MHL589833:MHL589838 MRH589833:MRH589838 NBD589833:NBD589838 NKZ589833:NKZ589838 NUV589833:NUV589838 OER589833:OER589838 OON589833:OON589838 OYJ589833:OYJ589838 PIF589833:PIF589838 PSB589833:PSB589838 QBX589833:QBX589838 QLT589833:QLT589838 QVP589833:QVP589838 RFL589833:RFL589838 RPH589833:RPH589838 RZD589833:RZD589838 SIZ589833:SIZ589838 SSV589833:SSV589838 TCR589833:TCR589838 TMN589833:TMN589838 TWJ589833:TWJ589838 UGF589833:UGF589838 UQB589833:UQB589838 UZX589833:UZX589838 VJT589833:VJT589838 VTP589833:VTP589838 WDL589833:WDL589838 WNH589833:WNH589838 WXD589833:WXD589838 AV655369:AV655374 KR655369:KR655374 UN655369:UN655374 AEJ655369:AEJ655374 AOF655369:AOF655374 AYB655369:AYB655374 BHX655369:BHX655374 BRT655369:BRT655374 CBP655369:CBP655374 CLL655369:CLL655374 CVH655369:CVH655374 DFD655369:DFD655374 DOZ655369:DOZ655374 DYV655369:DYV655374 EIR655369:EIR655374 ESN655369:ESN655374 FCJ655369:FCJ655374 FMF655369:FMF655374 FWB655369:FWB655374 GFX655369:GFX655374 GPT655369:GPT655374 GZP655369:GZP655374 HJL655369:HJL655374 HTH655369:HTH655374 IDD655369:IDD655374 IMZ655369:IMZ655374 IWV655369:IWV655374 JGR655369:JGR655374 JQN655369:JQN655374 KAJ655369:KAJ655374 KKF655369:KKF655374 KUB655369:KUB655374 LDX655369:LDX655374 LNT655369:LNT655374 LXP655369:LXP655374 MHL655369:MHL655374 MRH655369:MRH655374 NBD655369:NBD655374 NKZ655369:NKZ655374 NUV655369:NUV655374 OER655369:OER655374 OON655369:OON655374 OYJ655369:OYJ655374 PIF655369:PIF655374 PSB655369:PSB655374 QBX655369:QBX655374 QLT655369:QLT655374 QVP655369:QVP655374 RFL655369:RFL655374 RPH655369:RPH655374 RZD655369:RZD655374 SIZ655369:SIZ655374 SSV655369:SSV655374 TCR655369:TCR655374 TMN655369:TMN655374 TWJ655369:TWJ655374 UGF655369:UGF655374 UQB655369:UQB655374 UZX655369:UZX655374 VJT655369:VJT655374 VTP655369:VTP655374 WDL655369:WDL655374 WNH655369:WNH655374 WXD655369:WXD655374 AV720905:AV720910 KR720905:KR720910 UN720905:UN720910 AEJ720905:AEJ720910 AOF720905:AOF720910 AYB720905:AYB720910 BHX720905:BHX720910 BRT720905:BRT720910 CBP720905:CBP720910 CLL720905:CLL720910 CVH720905:CVH720910 DFD720905:DFD720910 DOZ720905:DOZ720910 DYV720905:DYV720910 EIR720905:EIR720910 ESN720905:ESN720910 FCJ720905:FCJ720910 FMF720905:FMF720910 FWB720905:FWB720910 GFX720905:GFX720910 GPT720905:GPT720910 GZP720905:GZP720910 HJL720905:HJL720910 HTH720905:HTH720910 IDD720905:IDD720910 IMZ720905:IMZ720910 IWV720905:IWV720910 JGR720905:JGR720910 JQN720905:JQN720910 KAJ720905:KAJ720910 KKF720905:KKF720910 KUB720905:KUB720910 LDX720905:LDX720910 LNT720905:LNT720910 LXP720905:LXP720910 MHL720905:MHL720910 MRH720905:MRH720910 NBD720905:NBD720910 NKZ720905:NKZ720910 NUV720905:NUV720910 OER720905:OER720910 OON720905:OON720910 OYJ720905:OYJ720910 PIF720905:PIF720910 PSB720905:PSB720910 QBX720905:QBX720910 QLT720905:QLT720910 QVP720905:QVP720910 RFL720905:RFL720910 RPH720905:RPH720910 RZD720905:RZD720910 SIZ720905:SIZ720910 SSV720905:SSV720910 TCR720905:TCR720910 TMN720905:TMN720910 TWJ720905:TWJ720910 UGF720905:UGF720910 UQB720905:UQB720910 UZX720905:UZX720910 VJT720905:VJT720910 VTP720905:VTP720910 WDL720905:WDL720910 WNH720905:WNH720910 WXD720905:WXD720910 AV786441:AV786446 KR786441:KR786446 UN786441:UN786446 AEJ786441:AEJ786446 AOF786441:AOF786446 AYB786441:AYB786446 BHX786441:BHX786446 BRT786441:BRT786446 CBP786441:CBP786446 CLL786441:CLL786446 CVH786441:CVH786446 DFD786441:DFD786446 DOZ786441:DOZ786446 DYV786441:DYV786446 EIR786441:EIR786446 ESN786441:ESN786446 FCJ786441:FCJ786446 FMF786441:FMF786446 FWB786441:FWB786446 GFX786441:GFX786446 GPT786441:GPT786446 GZP786441:GZP786446 HJL786441:HJL786446 HTH786441:HTH786446 IDD786441:IDD786446 IMZ786441:IMZ786446 IWV786441:IWV786446 JGR786441:JGR786446 JQN786441:JQN786446 KAJ786441:KAJ786446 KKF786441:KKF786446 KUB786441:KUB786446 LDX786441:LDX786446 LNT786441:LNT786446 LXP786441:LXP786446 MHL786441:MHL786446 MRH786441:MRH786446 NBD786441:NBD786446 NKZ786441:NKZ786446 NUV786441:NUV786446 OER786441:OER786446 OON786441:OON786446 OYJ786441:OYJ786446 PIF786441:PIF786446 PSB786441:PSB786446 QBX786441:QBX786446 QLT786441:QLT786446 QVP786441:QVP786446 RFL786441:RFL786446 RPH786441:RPH786446 RZD786441:RZD786446 SIZ786441:SIZ786446 SSV786441:SSV786446 TCR786441:TCR786446 TMN786441:TMN786446 TWJ786441:TWJ786446 UGF786441:UGF786446 UQB786441:UQB786446 UZX786441:UZX786446 VJT786441:VJT786446 VTP786441:VTP786446 WDL786441:WDL786446 WNH786441:WNH786446 WXD786441:WXD786446 AV851977:AV851982 KR851977:KR851982 UN851977:UN851982 AEJ851977:AEJ851982 AOF851977:AOF851982 AYB851977:AYB851982 BHX851977:BHX851982 BRT851977:BRT851982 CBP851977:CBP851982 CLL851977:CLL851982 CVH851977:CVH851982 DFD851977:DFD851982 DOZ851977:DOZ851982 DYV851977:DYV851982 EIR851977:EIR851982 ESN851977:ESN851982 FCJ851977:FCJ851982 FMF851977:FMF851982 FWB851977:FWB851982 GFX851977:GFX851982 GPT851977:GPT851982 GZP851977:GZP851982 HJL851977:HJL851982 HTH851977:HTH851982 IDD851977:IDD851982 IMZ851977:IMZ851982 IWV851977:IWV851982 JGR851977:JGR851982 JQN851977:JQN851982 KAJ851977:KAJ851982 KKF851977:KKF851982 KUB851977:KUB851982 LDX851977:LDX851982 LNT851977:LNT851982 LXP851977:LXP851982 MHL851977:MHL851982 MRH851977:MRH851982 NBD851977:NBD851982 NKZ851977:NKZ851982 NUV851977:NUV851982 OER851977:OER851982 OON851977:OON851982 OYJ851977:OYJ851982 PIF851977:PIF851982 PSB851977:PSB851982 QBX851977:QBX851982 QLT851977:QLT851982 QVP851977:QVP851982 RFL851977:RFL851982 RPH851977:RPH851982 RZD851977:RZD851982 SIZ851977:SIZ851982 SSV851977:SSV851982 TCR851977:TCR851982 TMN851977:TMN851982 TWJ851977:TWJ851982 UGF851977:UGF851982 UQB851977:UQB851982 UZX851977:UZX851982 VJT851977:VJT851982 VTP851977:VTP851982 WDL851977:WDL851982 WNH851977:WNH851982 WXD851977:WXD851982 AV917513:AV917518 KR917513:KR917518 UN917513:UN917518 AEJ917513:AEJ917518 AOF917513:AOF917518 AYB917513:AYB917518 BHX917513:BHX917518 BRT917513:BRT917518 CBP917513:CBP917518 CLL917513:CLL917518 CVH917513:CVH917518 DFD917513:DFD917518 DOZ917513:DOZ917518 DYV917513:DYV917518 EIR917513:EIR917518 ESN917513:ESN917518 FCJ917513:FCJ917518 FMF917513:FMF917518 FWB917513:FWB917518 GFX917513:GFX917518 GPT917513:GPT917518 GZP917513:GZP917518 HJL917513:HJL917518 HTH917513:HTH917518 IDD917513:IDD917518 IMZ917513:IMZ917518 IWV917513:IWV917518 JGR917513:JGR917518 JQN917513:JQN917518 KAJ917513:KAJ917518 KKF917513:KKF917518 KUB917513:KUB917518 LDX917513:LDX917518 LNT917513:LNT917518 LXP917513:LXP917518 MHL917513:MHL917518 MRH917513:MRH917518 NBD917513:NBD917518 NKZ917513:NKZ917518 NUV917513:NUV917518 OER917513:OER917518 OON917513:OON917518 OYJ917513:OYJ917518 PIF917513:PIF917518 PSB917513:PSB917518 QBX917513:QBX917518 QLT917513:QLT917518 QVP917513:QVP917518 RFL917513:RFL917518 RPH917513:RPH917518 RZD917513:RZD917518 SIZ917513:SIZ917518 SSV917513:SSV917518 TCR917513:TCR917518 TMN917513:TMN917518 TWJ917513:TWJ917518 UGF917513:UGF917518 UQB917513:UQB917518 UZX917513:UZX917518 VJT917513:VJT917518 VTP917513:VTP917518 WDL917513:WDL917518 WNH917513:WNH917518 WXD917513:WXD917518 AV983049:AV983054 KR983049:KR983054 UN983049:UN983054 AEJ983049:AEJ983054 AOF983049:AOF983054 AYB983049:AYB983054 BHX983049:BHX983054 BRT983049:BRT983054 CBP983049:CBP983054 CLL983049:CLL983054 CVH983049:CVH983054 DFD983049:DFD983054 DOZ983049:DOZ983054 DYV983049:DYV983054 EIR983049:EIR983054 ESN983049:ESN983054 FCJ983049:FCJ983054 FMF983049:FMF983054 FWB983049:FWB983054 GFX983049:GFX983054 GPT983049:GPT983054 GZP983049:GZP983054 HJL983049:HJL983054 HTH983049:HTH983054 IDD983049:IDD983054 IMZ983049:IMZ983054 IWV983049:IWV983054 JGR983049:JGR983054 JQN983049:JQN983054 KAJ983049:KAJ983054 KKF983049:KKF983054 KUB983049:KUB983054 LDX983049:LDX983054 LNT983049:LNT983054 LXP983049:LXP983054 MHL983049:MHL983054 MRH983049:MRH983054 NBD983049:NBD983054 NKZ983049:NKZ983054 NUV983049:NUV983054 OER983049:OER983054 OON983049:OON983054 OYJ983049:OYJ983054 PIF983049:PIF983054 PSB983049:PSB983054 QBX983049:QBX983054 QLT983049:QLT983054 QVP983049:QVP983054 RFL983049:RFL983054 RPH983049:RPH983054 RZD983049:RZD983054 SIZ983049:SIZ983054 SSV983049:SSV983054 TCR983049:TCR983054 TMN983049:TMN983054 TWJ983049:TWJ983054 UGF983049:UGF983054 UQB983049:UQB983054 UZX983049:UZX983054 VJT983049:VJT983054 VTP983049:VTP983054 WDL983049:WDL983054 WNH983049:WNH983054 WXD983049:WXD983054">
      <formula1>Periodo</formula1>
    </dataValidation>
    <dataValidation type="list" showInputMessage="1" showErrorMessage="1" sqref="V10:AF15 JR10:KB15 TN10:TX15 ADJ10:ADT15 ANF10:ANP15 AXB10:AXL15 BGX10:BHH15 BQT10:BRD15 CAP10:CAZ15 CKL10:CKV15 CUH10:CUR15 DED10:DEN15 DNZ10:DOJ15 DXV10:DYF15 EHR10:EIB15 ERN10:ERX15 FBJ10:FBT15 FLF10:FLP15 FVB10:FVL15 GEX10:GFH15 GOT10:GPD15 GYP10:GYZ15 HIL10:HIV15 HSH10:HSR15 ICD10:ICN15 ILZ10:IMJ15 IVV10:IWF15 JFR10:JGB15 JPN10:JPX15 JZJ10:JZT15 KJF10:KJP15 KTB10:KTL15 LCX10:LDH15 LMT10:LND15 LWP10:LWZ15 MGL10:MGV15 MQH10:MQR15 NAD10:NAN15 NJZ10:NKJ15 NTV10:NUF15 ODR10:OEB15 ONN10:ONX15 OXJ10:OXT15 PHF10:PHP15 PRB10:PRL15 QAX10:QBH15 QKT10:QLD15 QUP10:QUZ15 REL10:REV15 ROH10:ROR15 RYD10:RYN15 SHZ10:SIJ15 SRV10:SSF15 TBR10:TCB15 TLN10:TLX15 TVJ10:TVT15 UFF10:UFP15 UPB10:UPL15 UYX10:UZH15 VIT10:VJD15 VSP10:VSZ15 WCL10:WCV15 WMH10:WMR15 WWD10:WWN15 V65545:AF65550 JR65545:KB65550 TN65545:TX65550 ADJ65545:ADT65550 ANF65545:ANP65550 AXB65545:AXL65550 BGX65545:BHH65550 BQT65545:BRD65550 CAP65545:CAZ65550 CKL65545:CKV65550 CUH65545:CUR65550 DED65545:DEN65550 DNZ65545:DOJ65550 DXV65545:DYF65550 EHR65545:EIB65550 ERN65545:ERX65550 FBJ65545:FBT65550 FLF65545:FLP65550 FVB65545:FVL65550 GEX65545:GFH65550 GOT65545:GPD65550 GYP65545:GYZ65550 HIL65545:HIV65550 HSH65545:HSR65550 ICD65545:ICN65550 ILZ65545:IMJ65550 IVV65545:IWF65550 JFR65545:JGB65550 JPN65545:JPX65550 JZJ65545:JZT65550 KJF65545:KJP65550 KTB65545:KTL65550 LCX65545:LDH65550 LMT65545:LND65550 LWP65545:LWZ65550 MGL65545:MGV65550 MQH65545:MQR65550 NAD65545:NAN65550 NJZ65545:NKJ65550 NTV65545:NUF65550 ODR65545:OEB65550 ONN65545:ONX65550 OXJ65545:OXT65550 PHF65545:PHP65550 PRB65545:PRL65550 QAX65545:QBH65550 QKT65545:QLD65550 QUP65545:QUZ65550 REL65545:REV65550 ROH65545:ROR65550 RYD65545:RYN65550 SHZ65545:SIJ65550 SRV65545:SSF65550 TBR65545:TCB65550 TLN65545:TLX65550 TVJ65545:TVT65550 UFF65545:UFP65550 UPB65545:UPL65550 UYX65545:UZH65550 VIT65545:VJD65550 VSP65545:VSZ65550 WCL65545:WCV65550 WMH65545:WMR65550 WWD65545:WWN65550 V131081:AF131086 JR131081:KB131086 TN131081:TX131086 ADJ131081:ADT131086 ANF131081:ANP131086 AXB131081:AXL131086 BGX131081:BHH131086 BQT131081:BRD131086 CAP131081:CAZ131086 CKL131081:CKV131086 CUH131081:CUR131086 DED131081:DEN131086 DNZ131081:DOJ131086 DXV131081:DYF131086 EHR131081:EIB131086 ERN131081:ERX131086 FBJ131081:FBT131086 FLF131081:FLP131086 FVB131081:FVL131086 GEX131081:GFH131086 GOT131081:GPD131086 GYP131081:GYZ131086 HIL131081:HIV131086 HSH131081:HSR131086 ICD131081:ICN131086 ILZ131081:IMJ131086 IVV131081:IWF131086 JFR131081:JGB131086 JPN131081:JPX131086 JZJ131081:JZT131086 KJF131081:KJP131086 KTB131081:KTL131086 LCX131081:LDH131086 LMT131081:LND131086 LWP131081:LWZ131086 MGL131081:MGV131086 MQH131081:MQR131086 NAD131081:NAN131086 NJZ131081:NKJ131086 NTV131081:NUF131086 ODR131081:OEB131086 ONN131081:ONX131086 OXJ131081:OXT131086 PHF131081:PHP131086 PRB131081:PRL131086 QAX131081:QBH131086 QKT131081:QLD131086 QUP131081:QUZ131086 REL131081:REV131086 ROH131081:ROR131086 RYD131081:RYN131086 SHZ131081:SIJ131086 SRV131081:SSF131086 TBR131081:TCB131086 TLN131081:TLX131086 TVJ131081:TVT131086 UFF131081:UFP131086 UPB131081:UPL131086 UYX131081:UZH131086 VIT131081:VJD131086 VSP131081:VSZ131086 WCL131081:WCV131086 WMH131081:WMR131086 WWD131081:WWN131086 V196617:AF196622 JR196617:KB196622 TN196617:TX196622 ADJ196617:ADT196622 ANF196617:ANP196622 AXB196617:AXL196622 BGX196617:BHH196622 BQT196617:BRD196622 CAP196617:CAZ196622 CKL196617:CKV196622 CUH196617:CUR196622 DED196617:DEN196622 DNZ196617:DOJ196622 DXV196617:DYF196622 EHR196617:EIB196622 ERN196617:ERX196622 FBJ196617:FBT196622 FLF196617:FLP196622 FVB196617:FVL196622 GEX196617:GFH196622 GOT196617:GPD196622 GYP196617:GYZ196622 HIL196617:HIV196622 HSH196617:HSR196622 ICD196617:ICN196622 ILZ196617:IMJ196622 IVV196617:IWF196622 JFR196617:JGB196622 JPN196617:JPX196622 JZJ196617:JZT196622 KJF196617:KJP196622 KTB196617:KTL196622 LCX196617:LDH196622 LMT196617:LND196622 LWP196617:LWZ196622 MGL196617:MGV196622 MQH196617:MQR196622 NAD196617:NAN196622 NJZ196617:NKJ196622 NTV196617:NUF196622 ODR196617:OEB196622 ONN196617:ONX196622 OXJ196617:OXT196622 PHF196617:PHP196622 PRB196617:PRL196622 QAX196617:QBH196622 QKT196617:QLD196622 QUP196617:QUZ196622 REL196617:REV196622 ROH196617:ROR196622 RYD196617:RYN196622 SHZ196617:SIJ196622 SRV196617:SSF196622 TBR196617:TCB196622 TLN196617:TLX196622 TVJ196617:TVT196622 UFF196617:UFP196622 UPB196617:UPL196622 UYX196617:UZH196622 VIT196617:VJD196622 VSP196617:VSZ196622 WCL196617:WCV196622 WMH196617:WMR196622 WWD196617:WWN196622 V262153:AF262158 JR262153:KB262158 TN262153:TX262158 ADJ262153:ADT262158 ANF262153:ANP262158 AXB262153:AXL262158 BGX262153:BHH262158 BQT262153:BRD262158 CAP262153:CAZ262158 CKL262153:CKV262158 CUH262153:CUR262158 DED262153:DEN262158 DNZ262153:DOJ262158 DXV262153:DYF262158 EHR262153:EIB262158 ERN262153:ERX262158 FBJ262153:FBT262158 FLF262153:FLP262158 FVB262153:FVL262158 GEX262153:GFH262158 GOT262153:GPD262158 GYP262153:GYZ262158 HIL262153:HIV262158 HSH262153:HSR262158 ICD262153:ICN262158 ILZ262153:IMJ262158 IVV262153:IWF262158 JFR262153:JGB262158 JPN262153:JPX262158 JZJ262153:JZT262158 KJF262153:KJP262158 KTB262153:KTL262158 LCX262153:LDH262158 LMT262153:LND262158 LWP262153:LWZ262158 MGL262153:MGV262158 MQH262153:MQR262158 NAD262153:NAN262158 NJZ262153:NKJ262158 NTV262153:NUF262158 ODR262153:OEB262158 ONN262153:ONX262158 OXJ262153:OXT262158 PHF262153:PHP262158 PRB262153:PRL262158 QAX262153:QBH262158 QKT262153:QLD262158 QUP262153:QUZ262158 REL262153:REV262158 ROH262153:ROR262158 RYD262153:RYN262158 SHZ262153:SIJ262158 SRV262153:SSF262158 TBR262153:TCB262158 TLN262153:TLX262158 TVJ262153:TVT262158 UFF262153:UFP262158 UPB262153:UPL262158 UYX262153:UZH262158 VIT262153:VJD262158 VSP262153:VSZ262158 WCL262153:WCV262158 WMH262153:WMR262158 WWD262153:WWN262158 V327689:AF327694 JR327689:KB327694 TN327689:TX327694 ADJ327689:ADT327694 ANF327689:ANP327694 AXB327689:AXL327694 BGX327689:BHH327694 BQT327689:BRD327694 CAP327689:CAZ327694 CKL327689:CKV327694 CUH327689:CUR327694 DED327689:DEN327694 DNZ327689:DOJ327694 DXV327689:DYF327694 EHR327689:EIB327694 ERN327689:ERX327694 FBJ327689:FBT327694 FLF327689:FLP327694 FVB327689:FVL327694 GEX327689:GFH327694 GOT327689:GPD327694 GYP327689:GYZ327694 HIL327689:HIV327694 HSH327689:HSR327694 ICD327689:ICN327694 ILZ327689:IMJ327694 IVV327689:IWF327694 JFR327689:JGB327694 JPN327689:JPX327694 JZJ327689:JZT327694 KJF327689:KJP327694 KTB327689:KTL327694 LCX327689:LDH327694 LMT327689:LND327694 LWP327689:LWZ327694 MGL327689:MGV327694 MQH327689:MQR327694 NAD327689:NAN327694 NJZ327689:NKJ327694 NTV327689:NUF327694 ODR327689:OEB327694 ONN327689:ONX327694 OXJ327689:OXT327694 PHF327689:PHP327694 PRB327689:PRL327694 QAX327689:QBH327694 QKT327689:QLD327694 QUP327689:QUZ327694 REL327689:REV327694 ROH327689:ROR327694 RYD327689:RYN327694 SHZ327689:SIJ327694 SRV327689:SSF327694 TBR327689:TCB327694 TLN327689:TLX327694 TVJ327689:TVT327694 UFF327689:UFP327694 UPB327689:UPL327694 UYX327689:UZH327694 VIT327689:VJD327694 VSP327689:VSZ327694 WCL327689:WCV327694 WMH327689:WMR327694 WWD327689:WWN327694 V393225:AF393230 JR393225:KB393230 TN393225:TX393230 ADJ393225:ADT393230 ANF393225:ANP393230 AXB393225:AXL393230 BGX393225:BHH393230 BQT393225:BRD393230 CAP393225:CAZ393230 CKL393225:CKV393230 CUH393225:CUR393230 DED393225:DEN393230 DNZ393225:DOJ393230 DXV393225:DYF393230 EHR393225:EIB393230 ERN393225:ERX393230 FBJ393225:FBT393230 FLF393225:FLP393230 FVB393225:FVL393230 GEX393225:GFH393230 GOT393225:GPD393230 GYP393225:GYZ393230 HIL393225:HIV393230 HSH393225:HSR393230 ICD393225:ICN393230 ILZ393225:IMJ393230 IVV393225:IWF393230 JFR393225:JGB393230 JPN393225:JPX393230 JZJ393225:JZT393230 KJF393225:KJP393230 KTB393225:KTL393230 LCX393225:LDH393230 LMT393225:LND393230 LWP393225:LWZ393230 MGL393225:MGV393230 MQH393225:MQR393230 NAD393225:NAN393230 NJZ393225:NKJ393230 NTV393225:NUF393230 ODR393225:OEB393230 ONN393225:ONX393230 OXJ393225:OXT393230 PHF393225:PHP393230 PRB393225:PRL393230 QAX393225:QBH393230 QKT393225:QLD393230 QUP393225:QUZ393230 REL393225:REV393230 ROH393225:ROR393230 RYD393225:RYN393230 SHZ393225:SIJ393230 SRV393225:SSF393230 TBR393225:TCB393230 TLN393225:TLX393230 TVJ393225:TVT393230 UFF393225:UFP393230 UPB393225:UPL393230 UYX393225:UZH393230 VIT393225:VJD393230 VSP393225:VSZ393230 WCL393225:WCV393230 WMH393225:WMR393230 WWD393225:WWN393230 V458761:AF458766 JR458761:KB458766 TN458761:TX458766 ADJ458761:ADT458766 ANF458761:ANP458766 AXB458761:AXL458766 BGX458761:BHH458766 BQT458761:BRD458766 CAP458761:CAZ458766 CKL458761:CKV458766 CUH458761:CUR458766 DED458761:DEN458766 DNZ458761:DOJ458766 DXV458761:DYF458766 EHR458761:EIB458766 ERN458761:ERX458766 FBJ458761:FBT458766 FLF458761:FLP458766 FVB458761:FVL458766 GEX458761:GFH458766 GOT458761:GPD458766 GYP458761:GYZ458766 HIL458761:HIV458766 HSH458761:HSR458766 ICD458761:ICN458766 ILZ458761:IMJ458766 IVV458761:IWF458766 JFR458761:JGB458766 JPN458761:JPX458766 JZJ458761:JZT458766 KJF458761:KJP458766 KTB458761:KTL458766 LCX458761:LDH458766 LMT458761:LND458766 LWP458761:LWZ458766 MGL458761:MGV458766 MQH458761:MQR458766 NAD458761:NAN458766 NJZ458761:NKJ458766 NTV458761:NUF458766 ODR458761:OEB458766 ONN458761:ONX458766 OXJ458761:OXT458766 PHF458761:PHP458766 PRB458761:PRL458766 QAX458761:QBH458766 QKT458761:QLD458766 QUP458761:QUZ458766 REL458761:REV458766 ROH458761:ROR458766 RYD458761:RYN458766 SHZ458761:SIJ458766 SRV458761:SSF458766 TBR458761:TCB458766 TLN458761:TLX458766 TVJ458761:TVT458766 UFF458761:UFP458766 UPB458761:UPL458766 UYX458761:UZH458766 VIT458761:VJD458766 VSP458761:VSZ458766 WCL458761:WCV458766 WMH458761:WMR458766 WWD458761:WWN458766 V524297:AF524302 JR524297:KB524302 TN524297:TX524302 ADJ524297:ADT524302 ANF524297:ANP524302 AXB524297:AXL524302 BGX524297:BHH524302 BQT524297:BRD524302 CAP524297:CAZ524302 CKL524297:CKV524302 CUH524297:CUR524302 DED524297:DEN524302 DNZ524297:DOJ524302 DXV524297:DYF524302 EHR524297:EIB524302 ERN524297:ERX524302 FBJ524297:FBT524302 FLF524297:FLP524302 FVB524297:FVL524302 GEX524297:GFH524302 GOT524297:GPD524302 GYP524297:GYZ524302 HIL524297:HIV524302 HSH524297:HSR524302 ICD524297:ICN524302 ILZ524297:IMJ524302 IVV524297:IWF524302 JFR524297:JGB524302 JPN524297:JPX524302 JZJ524297:JZT524302 KJF524297:KJP524302 KTB524297:KTL524302 LCX524297:LDH524302 LMT524297:LND524302 LWP524297:LWZ524302 MGL524297:MGV524302 MQH524297:MQR524302 NAD524297:NAN524302 NJZ524297:NKJ524302 NTV524297:NUF524302 ODR524297:OEB524302 ONN524297:ONX524302 OXJ524297:OXT524302 PHF524297:PHP524302 PRB524297:PRL524302 QAX524297:QBH524302 QKT524297:QLD524302 QUP524297:QUZ524302 REL524297:REV524302 ROH524297:ROR524302 RYD524297:RYN524302 SHZ524297:SIJ524302 SRV524297:SSF524302 TBR524297:TCB524302 TLN524297:TLX524302 TVJ524297:TVT524302 UFF524297:UFP524302 UPB524297:UPL524302 UYX524297:UZH524302 VIT524297:VJD524302 VSP524297:VSZ524302 WCL524297:WCV524302 WMH524297:WMR524302 WWD524297:WWN524302 V589833:AF589838 JR589833:KB589838 TN589833:TX589838 ADJ589833:ADT589838 ANF589833:ANP589838 AXB589833:AXL589838 BGX589833:BHH589838 BQT589833:BRD589838 CAP589833:CAZ589838 CKL589833:CKV589838 CUH589833:CUR589838 DED589833:DEN589838 DNZ589833:DOJ589838 DXV589833:DYF589838 EHR589833:EIB589838 ERN589833:ERX589838 FBJ589833:FBT589838 FLF589833:FLP589838 FVB589833:FVL589838 GEX589833:GFH589838 GOT589833:GPD589838 GYP589833:GYZ589838 HIL589833:HIV589838 HSH589833:HSR589838 ICD589833:ICN589838 ILZ589833:IMJ589838 IVV589833:IWF589838 JFR589833:JGB589838 JPN589833:JPX589838 JZJ589833:JZT589838 KJF589833:KJP589838 KTB589833:KTL589838 LCX589833:LDH589838 LMT589833:LND589838 LWP589833:LWZ589838 MGL589833:MGV589838 MQH589833:MQR589838 NAD589833:NAN589838 NJZ589833:NKJ589838 NTV589833:NUF589838 ODR589833:OEB589838 ONN589833:ONX589838 OXJ589833:OXT589838 PHF589833:PHP589838 PRB589833:PRL589838 QAX589833:QBH589838 QKT589833:QLD589838 QUP589833:QUZ589838 REL589833:REV589838 ROH589833:ROR589838 RYD589833:RYN589838 SHZ589833:SIJ589838 SRV589833:SSF589838 TBR589833:TCB589838 TLN589833:TLX589838 TVJ589833:TVT589838 UFF589833:UFP589838 UPB589833:UPL589838 UYX589833:UZH589838 VIT589833:VJD589838 VSP589833:VSZ589838 WCL589833:WCV589838 WMH589833:WMR589838 WWD589833:WWN589838 V655369:AF655374 JR655369:KB655374 TN655369:TX655374 ADJ655369:ADT655374 ANF655369:ANP655374 AXB655369:AXL655374 BGX655369:BHH655374 BQT655369:BRD655374 CAP655369:CAZ655374 CKL655369:CKV655374 CUH655369:CUR655374 DED655369:DEN655374 DNZ655369:DOJ655374 DXV655369:DYF655374 EHR655369:EIB655374 ERN655369:ERX655374 FBJ655369:FBT655374 FLF655369:FLP655374 FVB655369:FVL655374 GEX655369:GFH655374 GOT655369:GPD655374 GYP655369:GYZ655374 HIL655369:HIV655374 HSH655369:HSR655374 ICD655369:ICN655374 ILZ655369:IMJ655374 IVV655369:IWF655374 JFR655369:JGB655374 JPN655369:JPX655374 JZJ655369:JZT655374 KJF655369:KJP655374 KTB655369:KTL655374 LCX655369:LDH655374 LMT655369:LND655374 LWP655369:LWZ655374 MGL655369:MGV655374 MQH655369:MQR655374 NAD655369:NAN655374 NJZ655369:NKJ655374 NTV655369:NUF655374 ODR655369:OEB655374 ONN655369:ONX655374 OXJ655369:OXT655374 PHF655369:PHP655374 PRB655369:PRL655374 QAX655369:QBH655374 QKT655369:QLD655374 QUP655369:QUZ655374 REL655369:REV655374 ROH655369:ROR655374 RYD655369:RYN655374 SHZ655369:SIJ655374 SRV655369:SSF655374 TBR655369:TCB655374 TLN655369:TLX655374 TVJ655369:TVT655374 UFF655369:UFP655374 UPB655369:UPL655374 UYX655369:UZH655374 VIT655369:VJD655374 VSP655369:VSZ655374 WCL655369:WCV655374 WMH655369:WMR655374 WWD655369:WWN655374 V720905:AF720910 JR720905:KB720910 TN720905:TX720910 ADJ720905:ADT720910 ANF720905:ANP720910 AXB720905:AXL720910 BGX720905:BHH720910 BQT720905:BRD720910 CAP720905:CAZ720910 CKL720905:CKV720910 CUH720905:CUR720910 DED720905:DEN720910 DNZ720905:DOJ720910 DXV720905:DYF720910 EHR720905:EIB720910 ERN720905:ERX720910 FBJ720905:FBT720910 FLF720905:FLP720910 FVB720905:FVL720910 GEX720905:GFH720910 GOT720905:GPD720910 GYP720905:GYZ720910 HIL720905:HIV720910 HSH720905:HSR720910 ICD720905:ICN720910 ILZ720905:IMJ720910 IVV720905:IWF720910 JFR720905:JGB720910 JPN720905:JPX720910 JZJ720905:JZT720910 KJF720905:KJP720910 KTB720905:KTL720910 LCX720905:LDH720910 LMT720905:LND720910 LWP720905:LWZ720910 MGL720905:MGV720910 MQH720905:MQR720910 NAD720905:NAN720910 NJZ720905:NKJ720910 NTV720905:NUF720910 ODR720905:OEB720910 ONN720905:ONX720910 OXJ720905:OXT720910 PHF720905:PHP720910 PRB720905:PRL720910 QAX720905:QBH720910 QKT720905:QLD720910 QUP720905:QUZ720910 REL720905:REV720910 ROH720905:ROR720910 RYD720905:RYN720910 SHZ720905:SIJ720910 SRV720905:SSF720910 TBR720905:TCB720910 TLN720905:TLX720910 TVJ720905:TVT720910 UFF720905:UFP720910 UPB720905:UPL720910 UYX720905:UZH720910 VIT720905:VJD720910 VSP720905:VSZ720910 WCL720905:WCV720910 WMH720905:WMR720910 WWD720905:WWN720910 V786441:AF786446 JR786441:KB786446 TN786441:TX786446 ADJ786441:ADT786446 ANF786441:ANP786446 AXB786441:AXL786446 BGX786441:BHH786446 BQT786441:BRD786446 CAP786441:CAZ786446 CKL786441:CKV786446 CUH786441:CUR786446 DED786441:DEN786446 DNZ786441:DOJ786446 DXV786441:DYF786446 EHR786441:EIB786446 ERN786441:ERX786446 FBJ786441:FBT786446 FLF786441:FLP786446 FVB786441:FVL786446 GEX786441:GFH786446 GOT786441:GPD786446 GYP786441:GYZ786446 HIL786441:HIV786446 HSH786441:HSR786446 ICD786441:ICN786446 ILZ786441:IMJ786446 IVV786441:IWF786446 JFR786441:JGB786446 JPN786441:JPX786446 JZJ786441:JZT786446 KJF786441:KJP786446 KTB786441:KTL786446 LCX786441:LDH786446 LMT786441:LND786446 LWP786441:LWZ786446 MGL786441:MGV786446 MQH786441:MQR786446 NAD786441:NAN786446 NJZ786441:NKJ786446 NTV786441:NUF786446 ODR786441:OEB786446 ONN786441:ONX786446 OXJ786441:OXT786446 PHF786441:PHP786446 PRB786441:PRL786446 QAX786441:QBH786446 QKT786441:QLD786446 QUP786441:QUZ786446 REL786441:REV786446 ROH786441:ROR786446 RYD786441:RYN786446 SHZ786441:SIJ786446 SRV786441:SSF786446 TBR786441:TCB786446 TLN786441:TLX786446 TVJ786441:TVT786446 UFF786441:UFP786446 UPB786441:UPL786446 UYX786441:UZH786446 VIT786441:VJD786446 VSP786441:VSZ786446 WCL786441:WCV786446 WMH786441:WMR786446 WWD786441:WWN786446 V851977:AF851982 JR851977:KB851982 TN851977:TX851982 ADJ851977:ADT851982 ANF851977:ANP851982 AXB851977:AXL851982 BGX851977:BHH851982 BQT851977:BRD851982 CAP851977:CAZ851982 CKL851977:CKV851982 CUH851977:CUR851982 DED851977:DEN851982 DNZ851977:DOJ851982 DXV851977:DYF851982 EHR851977:EIB851982 ERN851977:ERX851982 FBJ851977:FBT851982 FLF851977:FLP851982 FVB851977:FVL851982 GEX851977:GFH851982 GOT851977:GPD851982 GYP851977:GYZ851982 HIL851977:HIV851982 HSH851977:HSR851982 ICD851977:ICN851982 ILZ851977:IMJ851982 IVV851977:IWF851982 JFR851977:JGB851982 JPN851977:JPX851982 JZJ851977:JZT851982 KJF851977:KJP851982 KTB851977:KTL851982 LCX851977:LDH851982 LMT851977:LND851982 LWP851977:LWZ851982 MGL851977:MGV851982 MQH851977:MQR851982 NAD851977:NAN851982 NJZ851977:NKJ851982 NTV851977:NUF851982 ODR851977:OEB851982 ONN851977:ONX851982 OXJ851977:OXT851982 PHF851977:PHP851982 PRB851977:PRL851982 QAX851977:QBH851982 QKT851977:QLD851982 QUP851977:QUZ851982 REL851977:REV851982 ROH851977:ROR851982 RYD851977:RYN851982 SHZ851977:SIJ851982 SRV851977:SSF851982 TBR851977:TCB851982 TLN851977:TLX851982 TVJ851977:TVT851982 UFF851977:UFP851982 UPB851977:UPL851982 UYX851977:UZH851982 VIT851977:VJD851982 VSP851977:VSZ851982 WCL851977:WCV851982 WMH851977:WMR851982 WWD851977:WWN851982 V917513:AF917518 JR917513:KB917518 TN917513:TX917518 ADJ917513:ADT917518 ANF917513:ANP917518 AXB917513:AXL917518 BGX917513:BHH917518 BQT917513:BRD917518 CAP917513:CAZ917518 CKL917513:CKV917518 CUH917513:CUR917518 DED917513:DEN917518 DNZ917513:DOJ917518 DXV917513:DYF917518 EHR917513:EIB917518 ERN917513:ERX917518 FBJ917513:FBT917518 FLF917513:FLP917518 FVB917513:FVL917518 GEX917513:GFH917518 GOT917513:GPD917518 GYP917513:GYZ917518 HIL917513:HIV917518 HSH917513:HSR917518 ICD917513:ICN917518 ILZ917513:IMJ917518 IVV917513:IWF917518 JFR917513:JGB917518 JPN917513:JPX917518 JZJ917513:JZT917518 KJF917513:KJP917518 KTB917513:KTL917518 LCX917513:LDH917518 LMT917513:LND917518 LWP917513:LWZ917518 MGL917513:MGV917518 MQH917513:MQR917518 NAD917513:NAN917518 NJZ917513:NKJ917518 NTV917513:NUF917518 ODR917513:OEB917518 ONN917513:ONX917518 OXJ917513:OXT917518 PHF917513:PHP917518 PRB917513:PRL917518 QAX917513:QBH917518 QKT917513:QLD917518 QUP917513:QUZ917518 REL917513:REV917518 ROH917513:ROR917518 RYD917513:RYN917518 SHZ917513:SIJ917518 SRV917513:SSF917518 TBR917513:TCB917518 TLN917513:TLX917518 TVJ917513:TVT917518 UFF917513:UFP917518 UPB917513:UPL917518 UYX917513:UZH917518 VIT917513:VJD917518 VSP917513:VSZ917518 WCL917513:WCV917518 WMH917513:WMR917518 WWD917513:WWN917518 V983049:AF983054 JR983049:KB983054 TN983049:TX983054 ADJ983049:ADT983054 ANF983049:ANP983054 AXB983049:AXL983054 BGX983049:BHH983054 BQT983049:BRD983054 CAP983049:CAZ983054 CKL983049:CKV983054 CUH983049:CUR983054 DED983049:DEN983054 DNZ983049:DOJ983054 DXV983049:DYF983054 EHR983049:EIB983054 ERN983049:ERX983054 FBJ983049:FBT983054 FLF983049:FLP983054 FVB983049:FVL983054 GEX983049:GFH983054 GOT983049:GPD983054 GYP983049:GYZ983054 HIL983049:HIV983054 HSH983049:HSR983054 ICD983049:ICN983054 ILZ983049:IMJ983054 IVV983049:IWF983054 JFR983049:JGB983054 JPN983049:JPX983054 JZJ983049:JZT983054 KJF983049:KJP983054 KTB983049:KTL983054 LCX983049:LDH983054 LMT983049:LND983054 LWP983049:LWZ983054 MGL983049:MGV983054 MQH983049:MQR983054 NAD983049:NAN983054 NJZ983049:NKJ983054 NTV983049:NUF983054 ODR983049:OEB983054 ONN983049:ONX983054 OXJ983049:OXT983054 PHF983049:PHP983054 PRB983049:PRL983054 QAX983049:QBH983054 QKT983049:QLD983054 QUP983049:QUZ983054 REL983049:REV983054 ROH983049:ROR983054 RYD983049:RYN983054 SHZ983049:SIJ983054 SRV983049:SSF983054 TBR983049:TCB983054 TLN983049:TLX983054 TVJ983049:TVT983054 UFF983049:UFP983054 UPB983049:UPL983054 UYX983049:UZH983054 VIT983049:VJD983054 VSP983049:VSZ983054 WCL983049:WCV983054 WMH983049:WMR983054 WWD983049:WWN983054">
      <formula1>Efectividad</formula1>
    </dataValidation>
    <dataValidation showInputMessage="1" showErrorMessage="1" sqref="AG10:AT15 KC10:KP15 TY10:UL15 ADU10:AEH15 ANQ10:AOD15 AXM10:AXZ15 BHI10:BHV15 BRE10:BRR15 CBA10:CBN15 CKW10:CLJ15 CUS10:CVF15 DEO10:DFB15 DOK10:DOX15 DYG10:DYT15 EIC10:EIP15 ERY10:ESL15 FBU10:FCH15 FLQ10:FMD15 FVM10:FVZ15 GFI10:GFV15 GPE10:GPR15 GZA10:GZN15 HIW10:HJJ15 HSS10:HTF15 ICO10:IDB15 IMK10:IMX15 IWG10:IWT15 JGC10:JGP15 JPY10:JQL15 JZU10:KAH15 KJQ10:KKD15 KTM10:KTZ15 LDI10:LDV15 LNE10:LNR15 LXA10:LXN15 MGW10:MHJ15 MQS10:MRF15 NAO10:NBB15 NKK10:NKX15 NUG10:NUT15 OEC10:OEP15 ONY10:OOL15 OXU10:OYH15 PHQ10:PID15 PRM10:PRZ15 QBI10:QBV15 QLE10:QLR15 QVA10:QVN15 REW10:RFJ15 ROS10:RPF15 RYO10:RZB15 SIK10:SIX15 SSG10:SST15 TCC10:TCP15 TLY10:TML15 TVU10:TWH15 UFQ10:UGD15 UPM10:UPZ15 UZI10:UZV15 VJE10:VJR15 VTA10:VTN15 WCW10:WDJ15 WMS10:WNF15 WWO10:WXB15 AG65545:AT65550 KC65545:KP65550 TY65545:UL65550 ADU65545:AEH65550 ANQ65545:AOD65550 AXM65545:AXZ65550 BHI65545:BHV65550 BRE65545:BRR65550 CBA65545:CBN65550 CKW65545:CLJ65550 CUS65545:CVF65550 DEO65545:DFB65550 DOK65545:DOX65550 DYG65545:DYT65550 EIC65545:EIP65550 ERY65545:ESL65550 FBU65545:FCH65550 FLQ65545:FMD65550 FVM65545:FVZ65550 GFI65545:GFV65550 GPE65545:GPR65550 GZA65545:GZN65550 HIW65545:HJJ65550 HSS65545:HTF65550 ICO65545:IDB65550 IMK65545:IMX65550 IWG65545:IWT65550 JGC65545:JGP65550 JPY65545:JQL65550 JZU65545:KAH65550 KJQ65545:KKD65550 KTM65545:KTZ65550 LDI65545:LDV65550 LNE65545:LNR65550 LXA65545:LXN65550 MGW65545:MHJ65550 MQS65545:MRF65550 NAO65545:NBB65550 NKK65545:NKX65550 NUG65545:NUT65550 OEC65545:OEP65550 ONY65545:OOL65550 OXU65545:OYH65550 PHQ65545:PID65550 PRM65545:PRZ65550 QBI65545:QBV65550 QLE65545:QLR65550 QVA65545:QVN65550 REW65545:RFJ65550 ROS65545:RPF65550 RYO65545:RZB65550 SIK65545:SIX65550 SSG65545:SST65550 TCC65545:TCP65550 TLY65545:TML65550 TVU65545:TWH65550 UFQ65545:UGD65550 UPM65545:UPZ65550 UZI65545:UZV65550 VJE65545:VJR65550 VTA65545:VTN65550 WCW65545:WDJ65550 WMS65545:WNF65550 WWO65545:WXB65550 AG131081:AT131086 KC131081:KP131086 TY131081:UL131086 ADU131081:AEH131086 ANQ131081:AOD131086 AXM131081:AXZ131086 BHI131081:BHV131086 BRE131081:BRR131086 CBA131081:CBN131086 CKW131081:CLJ131086 CUS131081:CVF131086 DEO131081:DFB131086 DOK131081:DOX131086 DYG131081:DYT131086 EIC131081:EIP131086 ERY131081:ESL131086 FBU131081:FCH131086 FLQ131081:FMD131086 FVM131081:FVZ131086 GFI131081:GFV131086 GPE131081:GPR131086 GZA131081:GZN131086 HIW131081:HJJ131086 HSS131081:HTF131086 ICO131081:IDB131086 IMK131081:IMX131086 IWG131081:IWT131086 JGC131081:JGP131086 JPY131081:JQL131086 JZU131081:KAH131086 KJQ131081:KKD131086 KTM131081:KTZ131086 LDI131081:LDV131086 LNE131081:LNR131086 LXA131081:LXN131086 MGW131081:MHJ131086 MQS131081:MRF131086 NAO131081:NBB131086 NKK131081:NKX131086 NUG131081:NUT131086 OEC131081:OEP131086 ONY131081:OOL131086 OXU131081:OYH131086 PHQ131081:PID131086 PRM131081:PRZ131086 QBI131081:QBV131086 QLE131081:QLR131086 QVA131081:QVN131086 REW131081:RFJ131086 ROS131081:RPF131086 RYO131081:RZB131086 SIK131081:SIX131086 SSG131081:SST131086 TCC131081:TCP131086 TLY131081:TML131086 TVU131081:TWH131086 UFQ131081:UGD131086 UPM131081:UPZ131086 UZI131081:UZV131086 VJE131081:VJR131086 VTA131081:VTN131086 WCW131081:WDJ131086 WMS131081:WNF131086 WWO131081:WXB131086 AG196617:AT196622 KC196617:KP196622 TY196617:UL196622 ADU196617:AEH196622 ANQ196617:AOD196622 AXM196617:AXZ196622 BHI196617:BHV196622 BRE196617:BRR196622 CBA196617:CBN196622 CKW196617:CLJ196622 CUS196617:CVF196622 DEO196617:DFB196622 DOK196617:DOX196622 DYG196617:DYT196622 EIC196617:EIP196622 ERY196617:ESL196622 FBU196617:FCH196622 FLQ196617:FMD196622 FVM196617:FVZ196622 GFI196617:GFV196622 GPE196617:GPR196622 GZA196617:GZN196622 HIW196617:HJJ196622 HSS196617:HTF196622 ICO196617:IDB196622 IMK196617:IMX196622 IWG196617:IWT196622 JGC196617:JGP196622 JPY196617:JQL196622 JZU196617:KAH196622 KJQ196617:KKD196622 KTM196617:KTZ196622 LDI196617:LDV196622 LNE196617:LNR196622 LXA196617:LXN196622 MGW196617:MHJ196622 MQS196617:MRF196622 NAO196617:NBB196622 NKK196617:NKX196622 NUG196617:NUT196622 OEC196617:OEP196622 ONY196617:OOL196622 OXU196617:OYH196622 PHQ196617:PID196622 PRM196617:PRZ196622 QBI196617:QBV196622 QLE196617:QLR196622 QVA196617:QVN196622 REW196617:RFJ196622 ROS196617:RPF196622 RYO196617:RZB196622 SIK196617:SIX196622 SSG196617:SST196622 TCC196617:TCP196622 TLY196617:TML196622 TVU196617:TWH196622 UFQ196617:UGD196622 UPM196617:UPZ196622 UZI196617:UZV196622 VJE196617:VJR196622 VTA196617:VTN196622 WCW196617:WDJ196622 WMS196617:WNF196622 WWO196617:WXB196622 AG262153:AT262158 KC262153:KP262158 TY262153:UL262158 ADU262153:AEH262158 ANQ262153:AOD262158 AXM262153:AXZ262158 BHI262153:BHV262158 BRE262153:BRR262158 CBA262153:CBN262158 CKW262153:CLJ262158 CUS262153:CVF262158 DEO262153:DFB262158 DOK262153:DOX262158 DYG262153:DYT262158 EIC262153:EIP262158 ERY262153:ESL262158 FBU262153:FCH262158 FLQ262153:FMD262158 FVM262153:FVZ262158 GFI262153:GFV262158 GPE262153:GPR262158 GZA262153:GZN262158 HIW262153:HJJ262158 HSS262153:HTF262158 ICO262153:IDB262158 IMK262153:IMX262158 IWG262153:IWT262158 JGC262153:JGP262158 JPY262153:JQL262158 JZU262153:KAH262158 KJQ262153:KKD262158 KTM262153:KTZ262158 LDI262153:LDV262158 LNE262153:LNR262158 LXA262153:LXN262158 MGW262153:MHJ262158 MQS262153:MRF262158 NAO262153:NBB262158 NKK262153:NKX262158 NUG262153:NUT262158 OEC262153:OEP262158 ONY262153:OOL262158 OXU262153:OYH262158 PHQ262153:PID262158 PRM262153:PRZ262158 QBI262153:QBV262158 QLE262153:QLR262158 QVA262153:QVN262158 REW262153:RFJ262158 ROS262153:RPF262158 RYO262153:RZB262158 SIK262153:SIX262158 SSG262153:SST262158 TCC262153:TCP262158 TLY262153:TML262158 TVU262153:TWH262158 UFQ262153:UGD262158 UPM262153:UPZ262158 UZI262153:UZV262158 VJE262153:VJR262158 VTA262153:VTN262158 WCW262153:WDJ262158 WMS262153:WNF262158 WWO262153:WXB262158 AG327689:AT327694 KC327689:KP327694 TY327689:UL327694 ADU327689:AEH327694 ANQ327689:AOD327694 AXM327689:AXZ327694 BHI327689:BHV327694 BRE327689:BRR327694 CBA327689:CBN327694 CKW327689:CLJ327694 CUS327689:CVF327694 DEO327689:DFB327694 DOK327689:DOX327694 DYG327689:DYT327694 EIC327689:EIP327694 ERY327689:ESL327694 FBU327689:FCH327694 FLQ327689:FMD327694 FVM327689:FVZ327694 GFI327689:GFV327694 GPE327689:GPR327694 GZA327689:GZN327694 HIW327689:HJJ327694 HSS327689:HTF327694 ICO327689:IDB327694 IMK327689:IMX327694 IWG327689:IWT327694 JGC327689:JGP327694 JPY327689:JQL327694 JZU327689:KAH327694 KJQ327689:KKD327694 KTM327689:KTZ327694 LDI327689:LDV327694 LNE327689:LNR327694 LXA327689:LXN327694 MGW327689:MHJ327694 MQS327689:MRF327694 NAO327689:NBB327694 NKK327689:NKX327694 NUG327689:NUT327694 OEC327689:OEP327694 ONY327689:OOL327694 OXU327689:OYH327694 PHQ327689:PID327694 PRM327689:PRZ327694 QBI327689:QBV327694 QLE327689:QLR327694 QVA327689:QVN327694 REW327689:RFJ327694 ROS327689:RPF327694 RYO327689:RZB327694 SIK327689:SIX327694 SSG327689:SST327694 TCC327689:TCP327694 TLY327689:TML327694 TVU327689:TWH327694 UFQ327689:UGD327694 UPM327689:UPZ327694 UZI327689:UZV327694 VJE327689:VJR327694 VTA327689:VTN327694 WCW327689:WDJ327694 WMS327689:WNF327694 WWO327689:WXB327694 AG393225:AT393230 KC393225:KP393230 TY393225:UL393230 ADU393225:AEH393230 ANQ393225:AOD393230 AXM393225:AXZ393230 BHI393225:BHV393230 BRE393225:BRR393230 CBA393225:CBN393230 CKW393225:CLJ393230 CUS393225:CVF393230 DEO393225:DFB393230 DOK393225:DOX393230 DYG393225:DYT393230 EIC393225:EIP393230 ERY393225:ESL393230 FBU393225:FCH393230 FLQ393225:FMD393230 FVM393225:FVZ393230 GFI393225:GFV393230 GPE393225:GPR393230 GZA393225:GZN393230 HIW393225:HJJ393230 HSS393225:HTF393230 ICO393225:IDB393230 IMK393225:IMX393230 IWG393225:IWT393230 JGC393225:JGP393230 JPY393225:JQL393230 JZU393225:KAH393230 KJQ393225:KKD393230 KTM393225:KTZ393230 LDI393225:LDV393230 LNE393225:LNR393230 LXA393225:LXN393230 MGW393225:MHJ393230 MQS393225:MRF393230 NAO393225:NBB393230 NKK393225:NKX393230 NUG393225:NUT393230 OEC393225:OEP393230 ONY393225:OOL393230 OXU393225:OYH393230 PHQ393225:PID393230 PRM393225:PRZ393230 QBI393225:QBV393230 QLE393225:QLR393230 QVA393225:QVN393230 REW393225:RFJ393230 ROS393225:RPF393230 RYO393225:RZB393230 SIK393225:SIX393230 SSG393225:SST393230 TCC393225:TCP393230 TLY393225:TML393230 TVU393225:TWH393230 UFQ393225:UGD393230 UPM393225:UPZ393230 UZI393225:UZV393230 VJE393225:VJR393230 VTA393225:VTN393230 WCW393225:WDJ393230 WMS393225:WNF393230 WWO393225:WXB393230 AG458761:AT458766 KC458761:KP458766 TY458761:UL458766 ADU458761:AEH458766 ANQ458761:AOD458766 AXM458761:AXZ458766 BHI458761:BHV458766 BRE458761:BRR458766 CBA458761:CBN458766 CKW458761:CLJ458766 CUS458761:CVF458766 DEO458761:DFB458766 DOK458761:DOX458766 DYG458761:DYT458766 EIC458761:EIP458766 ERY458761:ESL458766 FBU458761:FCH458766 FLQ458761:FMD458766 FVM458761:FVZ458766 GFI458761:GFV458766 GPE458761:GPR458766 GZA458761:GZN458766 HIW458761:HJJ458766 HSS458761:HTF458766 ICO458761:IDB458766 IMK458761:IMX458766 IWG458761:IWT458766 JGC458761:JGP458766 JPY458761:JQL458766 JZU458761:KAH458766 KJQ458761:KKD458766 KTM458761:KTZ458766 LDI458761:LDV458766 LNE458761:LNR458766 LXA458761:LXN458766 MGW458761:MHJ458766 MQS458761:MRF458766 NAO458761:NBB458766 NKK458761:NKX458766 NUG458761:NUT458766 OEC458761:OEP458766 ONY458761:OOL458766 OXU458761:OYH458766 PHQ458761:PID458766 PRM458761:PRZ458766 QBI458761:QBV458766 QLE458761:QLR458766 QVA458761:QVN458766 REW458761:RFJ458766 ROS458761:RPF458766 RYO458761:RZB458766 SIK458761:SIX458766 SSG458761:SST458766 TCC458761:TCP458766 TLY458761:TML458766 TVU458761:TWH458766 UFQ458761:UGD458766 UPM458761:UPZ458766 UZI458761:UZV458766 VJE458761:VJR458766 VTA458761:VTN458766 WCW458761:WDJ458766 WMS458761:WNF458766 WWO458761:WXB458766 AG524297:AT524302 KC524297:KP524302 TY524297:UL524302 ADU524297:AEH524302 ANQ524297:AOD524302 AXM524297:AXZ524302 BHI524297:BHV524302 BRE524297:BRR524302 CBA524297:CBN524302 CKW524297:CLJ524302 CUS524297:CVF524302 DEO524297:DFB524302 DOK524297:DOX524302 DYG524297:DYT524302 EIC524297:EIP524302 ERY524297:ESL524302 FBU524297:FCH524302 FLQ524297:FMD524302 FVM524297:FVZ524302 GFI524297:GFV524302 GPE524297:GPR524302 GZA524297:GZN524302 HIW524297:HJJ524302 HSS524297:HTF524302 ICO524297:IDB524302 IMK524297:IMX524302 IWG524297:IWT524302 JGC524297:JGP524302 JPY524297:JQL524302 JZU524297:KAH524302 KJQ524297:KKD524302 KTM524297:KTZ524302 LDI524297:LDV524302 LNE524297:LNR524302 LXA524297:LXN524302 MGW524297:MHJ524302 MQS524297:MRF524302 NAO524297:NBB524302 NKK524297:NKX524302 NUG524297:NUT524302 OEC524297:OEP524302 ONY524297:OOL524302 OXU524297:OYH524302 PHQ524297:PID524302 PRM524297:PRZ524302 QBI524297:QBV524302 QLE524297:QLR524302 QVA524297:QVN524302 REW524297:RFJ524302 ROS524297:RPF524302 RYO524297:RZB524302 SIK524297:SIX524302 SSG524297:SST524302 TCC524297:TCP524302 TLY524297:TML524302 TVU524297:TWH524302 UFQ524297:UGD524302 UPM524297:UPZ524302 UZI524297:UZV524302 VJE524297:VJR524302 VTA524297:VTN524302 WCW524297:WDJ524302 WMS524297:WNF524302 WWO524297:WXB524302 AG589833:AT589838 KC589833:KP589838 TY589833:UL589838 ADU589833:AEH589838 ANQ589833:AOD589838 AXM589833:AXZ589838 BHI589833:BHV589838 BRE589833:BRR589838 CBA589833:CBN589838 CKW589833:CLJ589838 CUS589833:CVF589838 DEO589833:DFB589838 DOK589833:DOX589838 DYG589833:DYT589838 EIC589833:EIP589838 ERY589833:ESL589838 FBU589833:FCH589838 FLQ589833:FMD589838 FVM589833:FVZ589838 GFI589833:GFV589838 GPE589833:GPR589838 GZA589833:GZN589838 HIW589833:HJJ589838 HSS589833:HTF589838 ICO589833:IDB589838 IMK589833:IMX589838 IWG589833:IWT589838 JGC589833:JGP589838 JPY589833:JQL589838 JZU589833:KAH589838 KJQ589833:KKD589838 KTM589833:KTZ589838 LDI589833:LDV589838 LNE589833:LNR589838 LXA589833:LXN589838 MGW589833:MHJ589838 MQS589833:MRF589838 NAO589833:NBB589838 NKK589833:NKX589838 NUG589833:NUT589838 OEC589833:OEP589838 ONY589833:OOL589838 OXU589833:OYH589838 PHQ589833:PID589838 PRM589833:PRZ589838 QBI589833:QBV589838 QLE589833:QLR589838 QVA589833:QVN589838 REW589833:RFJ589838 ROS589833:RPF589838 RYO589833:RZB589838 SIK589833:SIX589838 SSG589833:SST589838 TCC589833:TCP589838 TLY589833:TML589838 TVU589833:TWH589838 UFQ589833:UGD589838 UPM589833:UPZ589838 UZI589833:UZV589838 VJE589833:VJR589838 VTA589833:VTN589838 WCW589833:WDJ589838 WMS589833:WNF589838 WWO589833:WXB589838 AG655369:AT655374 KC655369:KP655374 TY655369:UL655374 ADU655369:AEH655374 ANQ655369:AOD655374 AXM655369:AXZ655374 BHI655369:BHV655374 BRE655369:BRR655374 CBA655369:CBN655374 CKW655369:CLJ655374 CUS655369:CVF655374 DEO655369:DFB655374 DOK655369:DOX655374 DYG655369:DYT655374 EIC655369:EIP655374 ERY655369:ESL655374 FBU655369:FCH655374 FLQ655369:FMD655374 FVM655369:FVZ655374 GFI655369:GFV655374 GPE655369:GPR655374 GZA655369:GZN655374 HIW655369:HJJ655374 HSS655369:HTF655374 ICO655369:IDB655374 IMK655369:IMX655374 IWG655369:IWT655374 JGC655369:JGP655374 JPY655369:JQL655374 JZU655369:KAH655374 KJQ655369:KKD655374 KTM655369:KTZ655374 LDI655369:LDV655374 LNE655369:LNR655374 LXA655369:LXN655374 MGW655369:MHJ655374 MQS655369:MRF655374 NAO655369:NBB655374 NKK655369:NKX655374 NUG655369:NUT655374 OEC655369:OEP655374 ONY655369:OOL655374 OXU655369:OYH655374 PHQ655369:PID655374 PRM655369:PRZ655374 QBI655369:QBV655374 QLE655369:QLR655374 QVA655369:QVN655374 REW655369:RFJ655374 ROS655369:RPF655374 RYO655369:RZB655374 SIK655369:SIX655374 SSG655369:SST655374 TCC655369:TCP655374 TLY655369:TML655374 TVU655369:TWH655374 UFQ655369:UGD655374 UPM655369:UPZ655374 UZI655369:UZV655374 VJE655369:VJR655374 VTA655369:VTN655374 WCW655369:WDJ655374 WMS655369:WNF655374 WWO655369:WXB655374 AG720905:AT720910 KC720905:KP720910 TY720905:UL720910 ADU720905:AEH720910 ANQ720905:AOD720910 AXM720905:AXZ720910 BHI720905:BHV720910 BRE720905:BRR720910 CBA720905:CBN720910 CKW720905:CLJ720910 CUS720905:CVF720910 DEO720905:DFB720910 DOK720905:DOX720910 DYG720905:DYT720910 EIC720905:EIP720910 ERY720905:ESL720910 FBU720905:FCH720910 FLQ720905:FMD720910 FVM720905:FVZ720910 GFI720905:GFV720910 GPE720905:GPR720910 GZA720905:GZN720910 HIW720905:HJJ720910 HSS720905:HTF720910 ICO720905:IDB720910 IMK720905:IMX720910 IWG720905:IWT720910 JGC720905:JGP720910 JPY720905:JQL720910 JZU720905:KAH720910 KJQ720905:KKD720910 KTM720905:KTZ720910 LDI720905:LDV720910 LNE720905:LNR720910 LXA720905:LXN720910 MGW720905:MHJ720910 MQS720905:MRF720910 NAO720905:NBB720910 NKK720905:NKX720910 NUG720905:NUT720910 OEC720905:OEP720910 ONY720905:OOL720910 OXU720905:OYH720910 PHQ720905:PID720910 PRM720905:PRZ720910 QBI720905:QBV720910 QLE720905:QLR720910 QVA720905:QVN720910 REW720905:RFJ720910 ROS720905:RPF720910 RYO720905:RZB720910 SIK720905:SIX720910 SSG720905:SST720910 TCC720905:TCP720910 TLY720905:TML720910 TVU720905:TWH720910 UFQ720905:UGD720910 UPM720905:UPZ720910 UZI720905:UZV720910 VJE720905:VJR720910 VTA720905:VTN720910 WCW720905:WDJ720910 WMS720905:WNF720910 WWO720905:WXB720910 AG786441:AT786446 KC786441:KP786446 TY786441:UL786446 ADU786441:AEH786446 ANQ786441:AOD786446 AXM786441:AXZ786446 BHI786441:BHV786446 BRE786441:BRR786446 CBA786441:CBN786446 CKW786441:CLJ786446 CUS786441:CVF786446 DEO786441:DFB786446 DOK786441:DOX786446 DYG786441:DYT786446 EIC786441:EIP786446 ERY786441:ESL786446 FBU786441:FCH786446 FLQ786441:FMD786446 FVM786441:FVZ786446 GFI786441:GFV786446 GPE786441:GPR786446 GZA786441:GZN786446 HIW786441:HJJ786446 HSS786441:HTF786446 ICO786441:IDB786446 IMK786441:IMX786446 IWG786441:IWT786446 JGC786441:JGP786446 JPY786441:JQL786446 JZU786441:KAH786446 KJQ786441:KKD786446 KTM786441:KTZ786446 LDI786441:LDV786446 LNE786441:LNR786446 LXA786441:LXN786446 MGW786441:MHJ786446 MQS786441:MRF786446 NAO786441:NBB786446 NKK786441:NKX786446 NUG786441:NUT786446 OEC786441:OEP786446 ONY786441:OOL786446 OXU786441:OYH786446 PHQ786441:PID786446 PRM786441:PRZ786446 QBI786441:QBV786446 QLE786441:QLR786446 QVA786441:QVN786446 REW786441:RFJ786446 ROS786441:RPF786446 RYO786441:RZB786446 SIK786441:SIX786446 SSG786441:SST786446 TCC786441:TCP786446 TLY786441:TML786446 TVU786441:TWH786446 UFQ786441:UGD786446 UPM786441:UPZ786446 UZI786441:UZV786446 VJE786441:VJR786446 VTA786441:VTN786446 WCW786441:WDJ786446 WMS786441:WNF786446 WWO786441:WXB786446 AG851977:AT851982 KC851977:KP851982 TY851977:UL851982 ADU851977:AEH851982 ANQ851977:AOD851982 AXM851977:AXZ851982 BHI851977:BHV851982 BRE851977:BRR851982 CBA851977:CBN851982 CKW851977:CLJ851982 CUS851977:CVF851982 DEO851977:DFB851982 DOK851977:DOX851982 DYG851977:DYT851982 EIC851977:EIP851982 ERY851977:ESL851982 FBU851977:FCH851982 FLQ851977:FMD851982 FVM851977:FVZ851982 GFI851977:GFV851982 GPE851977:GPR851982 GZA851977:GZN851982 HIW851977:HJJ851982 HSS851977:HTF851982 ICO851977:IDB851982 IMK851977:IMX851982 IWG851977:IWT851982 JGC851977:JGP851982 JPY851977:JQL851982 JZU851977:KAH851982 KJQ851977:KKD851982 KTM851977:KTZ851982 LDI851977:LDV851982 LNE851977:LNR851982 LXA851977:LXN851982 MGW851977:MHJ851982 MQS851977:MRF851982 NAO851977:NBB851982 NKK851977:NKX851982 NUG851977:NUT851982 OEC851977:OEP851982 ONY851977:OOL851982 OXU851977:OYH851982 PHQ851977:PID851982 PRM851977:PRZ851982 QBI851977:QBV851982 QLE851977:QLR851982 QVA851977:QVN851982 REW851977:RFJ851982 ROS851977:RPF851982 RYO851977:RZB851982 SIK851977:SIX851982 SSG851977:SST851982 TCC851977:TCP851982 TLY851977:TML851982 TVU851977:TWH851982 UFQ851977:UGD851982 UPM851977:UPZ851982 UZI851977:UZV851982 VJE851977:VJR851982 VTA851977:VTN851982 WCW851977:WDJ851982 WMS851977:WNF851982 WWO851977:WXB851982 AG917513:AT917518 KC917513:KP917518 TY917513:UL917518 ADU917513:AEH917518 ANQ917513:AOD917518 AXM917513:AXZ917518 BHI917513:BHV917518 BRE917513:BRR917518 CBA917513:CBN917518 CKW917513:CLJ917518 CUS917513:CVF917518 DEO917513:DFB917518 DOK917513:DOX917518 DYG917513:DYT917518 EIC917513:EIP917518 ERY917513:ESL917518 FBU917513:FCH917518 FLQ917513:FMD917518 FVM917513:FVZ917518 GFI917513:GFV917518 GPE917513:GPR917518 GZA917513:GZN917518 HIW917513:HJJ917518 HSS917513:HTF917518 ICO917513:IDB917518 IMK917513:IMX917518 IWG917513:IWT917518 JGC917513:JGP917518 JPY917513:JQL917518 JZU917513:KAH917518 KJQ917513:KKD917518 KTM917513:KTZ917518 LDI917513:LDV917518 LNE917513:LNR917518 LXA917513:LXN917518 MGW917513:MHJ917518 MQS917513:MRF917518 NAO917513:NBB917518 NKK917513:NKX917518 NUG917513:NUT917518 OEC917513:OEP917518 ONY917513:OOL917518 OXU917513:OYH917518 PHQ917513:PID917518 PRM917513:PRZ917518 QBI917513:QBV917518 QLE917513:QLR917518 QVA917513:QVN917518 REW917513:RFJ917518 ROS917513:RPF917518 RYO917513:RZB917518 SIK917513:SIX917518 SSG917513:SST917518 TCC917513:TCP917518 TLY917513:TML917518 TVU917513:TWH917518 UFQ917513:UGD917518 UPM917513:UPZ917518 UZI917513:UZV917518 VJE917513:VJR917518 VTA917513:VTN917518 WCW917513:WDJ917518 WMS917513:WNF917518 WWO917513:WXB917518 AG983049:AT983054 KC983049:KP983054 TY983049:UL983054 ADU983049:AEH983054 ANQ983049:AOD983054 AXM983049:AXZ983054 BHI983049:BHV983054 BRE983049:BRR983054 CBA983049:CBN983054 CKW983049:CLJ983054 CUS983049:CVF983054 DEO983049:DFB983054 DOK983049:DOX983054 DYG983049:DYT983054 EIC983049:EIP983054 ERY983049:ESL983054 FBU983049:FCH983054 FLQ983049:FMD983054 FVM983049:FVZ983054 GFI983049:GFV983054 GPE983049:GPR983054 GZA983049:GZN983054 HIW983049:HJJ983054 HSS983049:HTF983054 ICO983049:IDB983054 IMK983049:IMX983054 IWG983049:IWT983054 JGC983049:JGP983054 JPY983049:JQL983054 JZU983049:KAH983054 KJQ983049:KKD983054 KTM983049:KTZ983054 LDI983049:LDV983054 LNE983049:LNR983054 LXA983049:LXN983054 MGW983049:MHJ983054 MQS983049:MRF983054 NAO983049:NBB983054 NKK983049:NKX983054 NUG983049:NUT983054 OEC983049:OEP983054 ONY983049:OOL983054 OXU983049:OYH983054 PHQ983049:PID983054 PRM983049:PRZ983054 QBI983049:QBV983054 QLE983049:QLR983054 QVA983049:QVN983054 REW983049:RFJ983054 ROS983049:RPF983054 RYO983049:RZB983054 SIK983049:SIX983054 SSG983049:SST983054 TCC983049:TCP983054 TLY983049:TML983054 TVU983049:TWH983054 UFQ983049:UGD983054 UPM983049:UPZ983054 UZI983049:UZV983054 VJE983049:VJR983054 VTA983049:VTN983054 WCW983049:WDJ983054 WMS983049:WNF983054 WWO983049:WXB983054"/>
    <dataValidation type="list" allowBlank="1" showInputMessage="1" showErrorMessage="1" sqref="M10:N15 JI10:JJ15 TE10:TF15 ADA10:ADB15 AMW10:AMX15 AWS10:AWT15 BGO10:BGP15 BQK10:BQL15 CAG10:CAH15 CKC10:CKD15 CTY10:CTZ15 DDU10:DDV15 DNQ10:DNR15 DXM10:DXN15 EHI10:EHJ15 ERE10:ERF15 FBA10:FBB15 FKW10:FKX15 FUS10:FUT15 GEO10:GEP15 GOK10:GOL15 GYG10:GYH15 HIC10:HID15 HRY10:HRZ15 IBU10:IBV15 ILQ10:ILR15 IVM10:IVN15 JFI10:JFJ15 JPE10:JPF15 JZA10:JZB15 KIW10:KIX15 KSS10:KST15 LCO10:LCP15 LMK10:LML15 LWG10:LWH15 MGC10:MGD15 MPY10:MPZ15 MZU10:MZV15 NJQ10:NJR15 NTM10:NTN15 ODI10:ODJ15 ONE10:ONF15 OXA10:OXB15 PGW10:PGX15 PQS10:PQT15 QAO10:QAP15 QKK10:QKL15 QUG10:QUH15 REC10:RED15 RNY10:RNZ15 RXU10:RXV15 SHQ10:SHR15 SRM10:SRN15 TBI10:TBJ15 TLE10:TLF15 TVA10:TVB15 UEW10:UEX15 UOS10:UOT15 UYO10:UYP15 VIK10:VIL15 VSG10:VSH15 WCC10:WCD15 WLY10:WLZ15 WVU10:WVV15 M65545:N65550 JI65545:JJ65550 TE65545:TF65550 ADA65545:ADB65550 AMW65545:AMX65550 AWS65545:AWT65550 BGO65545:BGP65550 BQK65545:BQL65550 CAG65545:CAH65550 CKC65545:CKD65550 CTY65545:CTZ65550 DDU65545:DDV65550 DNQ65545:DNR65550 DXM65545:DXN65550 EHI65545:EHJ65550 ERE65545:ERF65550 FBA65545:FBB65550 FKW65545:FKX65550 FUS65545:FUT65550 GEO65545:GEP65550 GOK65545:GOL65550 GYG65545:GYH65550 HIC65545:HID65550 HRY65545:HRZ65550 IBU65545:IBV65550 ILQ65545:ILR65550 IVM65545:IVN65550 JFI65545:JFJ65550 JPE65545:JPF65550 JZA65545:JZB65550 KIW65545:KIX65550 KSS65545:KST65550 LCO65545:LCP65550 LMK65545:LML65550 LWG65545:LWH65550 MGC65545:MGD65550 MPY65545:MPZ65550 MZU65545:MZV65550 NJQ65545:NJR65550 NTM65545:NTN65550 ODI65545:ODJ65550 ONE65545:ONF65550 OXA65545:OXB65550 PGW65545:PGX65550 PQS65545:PQT65550 QAO65545:QAP65550 QKK65545:QKL65550 QUG65545:QUH65550 REC65545:RED65550 RNY65545:RNZ65550 RXU65545:RXV65550 SHQ65545:SHR65550 SRM65545:SRN65550 TBI65545:TBJ65550 TLE65545:TLF65550 TVA65545:TVB65550 UEW65545:UEX65550 UOS65545:UOT65550 UYO65545:UYP65550 VIK65545:VIL65550 VSG65545:VSH65550 WCC65545:WCD65550 WLY65545:WLZ65550 WVU65545:WVV65550 M131081:N131086 JI131081:JJ131086 TE131081:TF131086 ADA131081:ADB131086 AMW131081:AMX131086 AWS131081:AWT131086 BGO131081:BGP131086 BQK131081:BQL131086 CAG131081:CAH131086 CKC131081:CKD131086 CTY131081:CTZ131086 DDU131081:DDV131086 DNQ131081:DNR131086 DXM131081:DXN131086 EHI131081:EHJ131086 ERE131081:ERF131086 FBA131081:FBB131086 FKW131081:FKX131086 FUS131081:FUT131086 GEO131081:GEP131086 GOK131081:GOL131086 GYG131081:GYH131086 HIC131081:HID131086 HRY131081:HRZ131086 IBU131081:IBV131086 ILQ131081:ILR131086 IVM131081:IVN131086 JFI131081:JFJ131086 JPE131081:JPF131086 JZA131081:JZB131086 KIW131081:KIX131086 KSS131081:KST131086 LCO131081:LCP131086 LMK131081:LML131086 LWG131081:LWH131086 MGC131081:MGD131086 MPY131081:MPZ131086 MZU131081:MZV131086 NJQ131081:NJR131086 NTM131081:NTN131086 ODI131081:ODJ131086 ONE131081:ONF131086 OXA131081:OXB131086 PGW131081:PGX131086 PQS131081:PQT131086 QAO131081:QAP131086 QKK131081:QKL131086 QUG131081:QUH131086 REC131081:RED131086 RNY131081:RNZ131086 RXU131081:RXV131086 SHQ131081:SHR131086 SRM131081:SRN131086 TBI131081:TBJ131086 TLE131081:TLF131086 TVA131081:TVB131086 UEW131081:UEX131086 UOS131081:UOT131086 UYO131081:UYP131086 VIK131081:VIL131086 VSG131081:VSH131086 WCC131081:WCD131086 WLY131081:WLZ131086 WVU131081:WVV131086 M196617:N196622 JI196617:JJ196622 TE196617:TF196622 ADA196617:ADB196622 AMW196617:AMX196622 AWS196617:AWT196622 BGO196617:BGP196622 BQK196617:BQL196622 CAG196617:CAH196622 CKC196617:CKD196622 CTY196617:CTZ196622 DDU196617:DDV196622 DNQ196617:DNR196622 DXM196617:DXN196622 EHI196617:EHJ196622 ERE196617:ERF196622 FBA196617:FBB196622 FKW196617:FKX196622 FUS196617:FUT196622 GEO196617:GEP196622 GOK196617:GOL196622 GYG196617:GYH196622 HIC196617:HID196622 HRY196617:HRZ196622 IBU196617:IBV196622 ILQ196617:ILR196622 IVM196617:IVN196622 JFI196617:JFJ196622 JPE196617:JPF196622 JZA196617:JZB196622 KIW196617:KIX196622 KSS196617:KST196622 LCO196617:LCP196622 LMK196617:LML196622 LWG196617:LWH196622 MGC196617:MGD196622 MPY196617:MPZ196622 MZU196617:MZV196622 NJQ196617:NJR196622 NTM196617:NTN196622 ODI196617:ODJ196622 ONE196617:ONF196622 OXA196617:OXB196622 PGW196617:PGX196622 PQS196617:PQT196622 QAO196617:QAP196622 QKK196617:QKL196622 QUG196617:QUH196622 REC196617:RED196622 RNY196617:RNZ196622 RXU196617:RXV196622 SHQ196617:SHR196622 SRM196617:SRN196622 TBI196617:TBJ196622 TLE196617:TLF196622 TVA196617:TVB196622 UEW196617:UEX196622 UOS196617:UOT196622 UYO196617:UYP196622 VIK196617:VIL196622 VSG196617:VSH196622 WCC196617:WCD196622 WLY196617:WLZ196622 WVU196617:WVV196622 M262153:N262158 JI262153:JJ262158 TE262153:TF262158 ADA262153:ADB262158 AMW262153:AMX262158 AWS262153:AWT262158 BGO262153:BGP262158 BQK262153:BQL262158 CAG262153:CAH262158 CKC262153:CKD262158 CTY262153:CTZ262158 DDU262153:DDV262158 DNQ262153:DNR262158 DXM262153:DXN262158 EHI262153:EHJ262158 ERE262153:ERF262158 FBA262153:FBB262158 FKW262153:FKX262158 FUS262153:FUT262158 GEO262153:GEP262158 GOK262153:GOL262158 GYG262153:GYH262158 HIC262153:HID262158 HRY262153:HRZ262158 IBU262153:IBV262158 ILQ262153:ILR262158 IVM262153:IVN262158 JFI262153:JFJ262158 JPE262153:JPF262158 JZA262153:JZB262158 KIW262153:KIX262158 KSS262153:KST262158 LCO262153:LCP262158 LMK262153:LML262158 LWG262153:LWH262158 MGC262153:MGD262158 MPY262153:MPZ262158 MZU262153:MZV262158 NJQ262153:NJR262158 NTM262153:NTN262158 ODI262153:ODJ262158 ONE262153:ONF262158 OXA262153:OXB262158 PGW262153:PGX262158 PQS262153:PQT262158 QAO262153:QAP262158 QKK262153:QKL262158 QUG262153:QUH262158 REC262153:RED262158 RNY262153:RNZ262158 RXU262153:RXV262158 SHQ262153:SHR262158 SRM262153:SRN262158 TBI262153:TBJ262158 TLE262153:TLF262158 TVA262153:TVB262158 UEW262153:UEX262158 UOS262153:UOT262158 UYO262153:UYP262158 VIK262153:VIL262158 VSG262153:VSH262158 WCC262153:WCD262158 WLY262153:WLZ262158 WVU262153:WVV262158 M327689:N327694 JI327689:JJ327694 TE327689:TF327694 ADA327689:ADB327694 AMW327689:AMX327694 AWS327689:AWT327694 BGO327689:BGP327694 BQK327689:BQL327694 CAG327689:CAH327694 CKC327689:CKD327694 CTY327689:CTZ327694 DDU327689:DDV327694 DNQ327689:DNR327694 DXM327689:DXN327694 EHI327689:EHJ327694 ERE327689:ERF327694 FBA327689:FBB327694 FKW327689:FKX327694 FUS327689:FUT327694 GEO327689:GEP327694 GOK327689:GOL327694 GYG327689:GYH327694 HIC327689:HID327694 HRY327689:HRZ327694 IBU327689:IBV327694 ILQ327689:ILR327694 IVM327689:IVN327694 JFI327689:JFJ327694 JPE327689:JPF327694 JZA327689:JZB327694 KIW327689:KIX327694 KSS327689:KST327694 LCO327689:LCP327694 LMK327689:LML327694 LWG327689:LWH327694 MGC327689:MGD327694 MPY327689:MPZ327694 MZU327689:MZV327694 NJQ327689:NJR327694 NTM327689:NTN327694 ODI327689:ODJ327694 ONE327689:ONF327694 OXA327689:OXB327694 PGW327689:PGX327694 PQS327689:PQT327694 QAO327689:QAP327694 QKK327689:QKL327694 QUG327689:QUH327694 REC327689:RED327694 RNY327689:RNZ327694 RXU327689:RXV327694 SHQ327689:SHR327694 SRM327689:SRN327694 TBI327689:TBJ327694 TLE327689:TLF327694 TVA327689:TVB327694 UEW327689:UEX327694 UOS327689:UOT327694 UYO327689:UYP327694 VIK327689:VIL327694 VSG327689:VSH327694 WCC327689:WCD327694 WLY327689:WLZ327694 WVU327689:WVV327694 M393225:N393230 JI393225:JJ393230 TE393225:TF393230 ADA393225:ADB393230 AMW393225:AMX393230 AWS393225:AWT393230 BGO393225:BGP393230 BQK393225:BQL393230 CAG393225:CAH393230 CKC393225:CKD393230 CTY393225:CTZ393230 DDU393225:DDV393230 DNQ393225:DNR393230 DXM393225:DXN393230 EHI393225:EHJ393230 ERE393225:ERF393230 FBA393225:FBB393230 FKW393225:FKX393230 FUS393225:FUT393230 GEO393225:GEP393230 GOK393225:GOL393230 GYG393225:GYH393230 HIC393225:HID393230 HRY393225:HRZ393230 IBU393225:IBV393230 ILQ393225:ILR393230 IVM393225:IVN393230 JFI393225:JFJ393230 JPE393225:JPF393230 JZA393225:JZB393230 KIW393225:KIX393230 KSS393225:KST393230 LCO393225:LCP393230 LMK393225:LML393230 LWG393225:LWH393230 MGC393225:MGD393230 MPY393225:MPZ393230 MZU393225:MZV393230 NJQ393225:NJR393230 NTM393225:NTN393230 ODI393225:ODJ393230 ONE393225:ONF393230 OXA393225:OXB393230 PGW393225:PGX393230 PQS393225:PQT393230 QAO393225:QAP393230 QKK393225:QKL393230 QUG393225:QUH393230 REC393225:RED393230 RNY393225:RNZ393230 RXU393225:RXV393230 SHQ393225:SHR393230 SRM393225:SRN393230 TBI393225:TBJ393230 TLE393225:TLF393230 TVA393225:TVB393230 UEW393225:UEX393230 UOS393225:UOT393230 UYO393225:UYP393230 VIK393225:VIL393230 VSG393225:VSH393230 WCC393225:WCD393230 WLY393225:WLZ393230 WVU393225:WVV393230 M458761:N458766 JI458761:JJ458766 TE458761:TF458766 ADA458761:ADB458766 AMW458761:AMX458766 AWS458761:AWT458766 BGO458761:BGP458766 BQK458761:BQL458766 CAG458761:CAH458766 CKC458761:CKD458766 CTY458761:CTZ458766 DDU458761:DDV458766 DNQ458761:DNR458766 DXM458761:DXN458766 EHI458761:EHJ458766 ERE458761:ERF458766 FBA458761:FBB458766 FKW458761:FKX458766 FUS458761:FUT458766 GEO458761:GEP458766 GOK458761:GOL458766 GYG458761:GYH458766 HIC458761:HID458766 HRY458761:HRZ458766 IBU458761:IBV458766 ILQ458761:ILR458766 IVM458761:IVN458766 JFI458761:JFJ458766 JPE458761:JPF458766 JZA458761:JZB458766 KIW458761:KIX458766 KSS458761:KST458766 LCO458761:LCP458766 LMK458761:LML458766 LWG458761:LWH458766 MGC458761:MGD458766 MPY458761:MPZ458766 MZU458761:MZV458766 NJQ458761:NJR458766 NTM458761:NTN458766 ODI458761:ODJ458766 ONE458761:ONF458766 OXA458761:OXB458766 PGW458761:PGX458766 PQS458761:PQT458766 QAO458761:QAP458766 QKK458761:QKL458766 QUG458761:QUH458766 REC458761:RED458766 RNY458761:RNZ458766 RXU458761:RXV458766 SHQ458761:SHR458766 SRM458761:SRN458766 TBI458761:TBJ458766 TLE458761:TLF458766 TVA458761:TVB458766 UEW458761:UEX458766 UOS458761:UOT458766 UYO458761:UYP458766 VIK458761:VIL458766 VSG458761:VSH458766 WCC458761:WCD458766 WLY458761:WLZ458766 WVU458761:WVV458766 M524297:N524302 JI524297:JJ524302 TE524297:TF524302 ADA524297:ADB524302 AMW524297:AMX524302 AWS524297:AWT524302 BGO524297:BGP524302 BQK524297:BQL524302 CAG524297:CAH524302 CKC524297:CKD524302 CTY524297:CTZ524302 DDU524297:DDV524302 DNQ524297:DNR524302 DXM524297:DXN524302 EHI524297:EHJ524302 ERE524297:ERF524302 FBA524297:FBB524302 FKW524297:FKX524302 FUS524297:FUT524302 GEO524297:GEP524302 GOK524297:GOL524302 GYG524297:GYH524302 HIC524297:HID524302 HRY524297:HRZ524302 IBU524297:IBV524302 ILQ524297:ILR524302 IVM524297:IVN524302 JFI524297:JFJ524302 JPE524297:JPF524302 JZA524297:JZB524302 KIW524297:KIX524302 KSS524297:KST524302 LCO524297:LCP524302 LMK524297:LML524302 LWG524297:LWH524302 MGC524297:MGD524302 MPY524297:MPZ524302 MZU524297:MZV524302 NJQ524297:NJR524302 NTM524297:NTN524302 ODI524297:ODJ524302 ONE524297:ONF524302 OXA524297:OXB524302 PGW524297:PGX524302 PQS524297:PQT524302 QAO524297:QAP524302 QKK524297:QKL524302 QUG524297:QUH524302 REC524297:RED524302 RNY524297:RNZ524302 RXU524297:RXV524302 SHQ524297:SHR524302 SRM524297:SRN524302 TBI524297:TBJ524302 TLE524297:TLF524302 TVA524297:TVB524302 UEW524297:UEX524302 UOS524297:UOT524302 UYO524297:UYP524302 VIK524297:VIL524302 VSG524297:VSH524302 WCC524297:WCD524302 WLY524297:WLZ524302 WVU524297:WVV524302 M589833:N589838 JI589833:JJ589838 TE589833:TF589838 ADA589833:ADB589838 AMW589833:AMX589838 AWS589833:AWT589838 BGO589833:BGP589838 BQK589833:BQL589838 CAG589833:CAH589838 CKC589833:CKD589838 CTY589833:CTZ589838 DDU589833:DDV589838 DNQ589833:DNR589838 DXM589833:DXN589838 EHI589833:EHJ589838 ERE589833:ERF589838 FBA589833:FBB589838 FKW589833:FKX589838 FUS589833:FUT589838 GEO589833:GEP589838 GOK589833:GOL589838 GYG589833:GYH589838 HIC589833:HID589838 HRY589833:HRZ589838 IBU589833:IBV589838 ILQ589833:ILR589838 IVM589833:IVN589838 JFI589833:JFJ589838 JPE589833:JPF589838 JZA589833:JZB589838 KIW589833:KIX589838 KSS589833:KST589838 LCO589833:LCP589838 LMK589833:LML589838 LWG589833:LWH589838 MGC589833:MGD589838 MPY589833:MPZ589838 MZU589833:MZV589838 NJQ589833:NJR589838 NTM589833:NTN589838 ODI589833:ODJ589838 ONE589833:ONF589838 OXA589833:OXB589838 PGW589833:PGX589838 PQS589833:PQT589838 QAO589833:QAP589838 QKK589833:QKL589838 QUG589833:QUH589838 REC589833:RED589838 RNY589833:RNZ589838 RXU589833:RXV589838 SHQ589833:SHR589838 SRM589833:SRN589838 TBI589833:TBJ589838 TLE589833:TLF589838 TVA589833:TVB589838 UEW589833:UEX589838 UOS589833:UOT589838 UYO589833:UYP589838 VIK589833:VIL589838 VSG589833:VSH589838 WCC589833:WCD589838 WLY589833:WLZ589838 WVU589833:WVV589838 M655369:N655374 JI655369:JJ655374 TE655369:TF655374 ADA655369:ADB655374 AMW655369:AMX655374 AWS655369:AWT655374 BGO655369:BGP655374 BQK655369:BQL655374 CAG655369:CAH655374 CKC655369:CKD655374 CTY655369:CTZ655374 DDU655369:DDV655374 DNQ655369:DNR655374 DXM655369:DXN655374 EHI655369:EHJ655374 ERE655369:ERF655374 FBA655369:FBB655374 FKW655369:FKX655374 FUS655369:FUT655374 GEO655369:GEP655374 GOK655369:GOL655374 GYG655369:GYH655374 HIC655369:HID655374 HRY655369:HRZ655374 IBU655369:IBV655374 ILQ655369:ILR655374 IVM655369:IVN655374 JFI655369:JFJ655374 JPE655369:JPF655374 JZA655369:JZB655374 KIW655369:KIX655374 KSS655369:KST655374 LCO655369:LCP655374 LMK655369:LML655374 LWG655369:LWH655374 MGC655369:MGD655374 MPY655369:MPZ655374 MZU655369:MZV655374 NJQ655369:NJR655374 NTM655369:NTN655374 ODI655369:ODJ655374 ONE655369:ONF655374 OXA655369:OXB655374 PGW655369:PGX655374 PQS655369:PQT655374 QAO655369:QAP655374 QKK655369:QKL655374 QUG655369:QUH655374 REC655369:RED655374 RNY655369:RNZ655374 RXU655369:RXV655374 SHQ655369:SHR655374 SRM655369:SRN655374 TBI655369:TBJ655374 TLE655369:TLF655374 TVA655369:TVB655374 UEW655369:UEX655374 UOS655369:UOT655374 UYO655369:UYP655374 VIK655369:VIL655374 VSG655369:VSH655374 WCC655369:WCD655374 WLY655369:WLZ655374 WVU655369:WVV655374 M720905:N720910 JI720905:JJ720910 TE720905:TF720910 ADA720905:ADB720910 AMW720905:AMX720910 AWS720905:AWT720910 BGO720905:BGP720910 BQK720905:BQL720910 CAG720905:CAH720910 CKC720905:CKD720910 CTY720905:CTZ720910 DDU720905:DDV720910 DNQ720905:DNR720910 DXM720905:DXN720910 EHI720905:EHJ720910 ERE720905:ERF720910 FBA720905:FBB720910 FKW720905:FKX720910 FUS720905:FUT720910 GEO720905:GEP720910 GOK720905:GOL720910 GYG720905:GYH720910 HIC720905:HID720910 HRY720905:HRZ720910 IBU720905:IBV720910 ILQ720905:ILR720910 IVM720905:IVN720910 JFI720905:JFJ720910 JPE720905:JPF720910 JZA720905:JZB720910 KIW720905:KIX720910 KSS720905:KST720910 LCO720905:LCP720910 LMK720905:LML720910 LWG720905:LWH720910 MGC720905:MGD720910 MPY720905:MPZ720910 MZU720905:MZV720910 NJQ720905:NJR720910 NTM720905:NTN720910 ODI720905:ODJ720910 ONE720905:ONF720910 OXA720905:OXB720910 PGW720905:PGX720910 PQS720905:PQT720910 QAO720905:QAP720910 QKK720905:QKL720910 QUG720905:QUH720910 REC720905:RED720910 RNY720905:RNZ720910 RXU720905:RXV720910 SHQ720905:SHR720910 SRM720905:SRN720910 TBI720905:TBJ720910 TLE720905:TLF720910 TVA720905:TVB720910 UEW720905:UEX720910 UOS720905:UOT720910 UYO720905:UYP720910 VIK720905:VIL720910 VSG720905:VSH720910 WCC720905:WCD720910 WLY720905:WLZ720910 WVU720905:WVV720910 M786441:N786446 JI786441:JJ786446 TE786441:TF786446 ADA786441:ADB786446 AMW786441:AMX786446 AWS786441:AWT786446 BGO786441:BGP786446 BQK786441:BQL786446 CAG786441:CAH786446 CKC786441:CKD786446 CTY786441:CTZ786446 DDU786441:DDV786446 DNQ786441:DNR786446 DXM786441:DXN786446 EHI786441:EHJ786446 ERE786441:ERF786446 FBA786441:FBB786446 FKW786441:FKX786446 FUS786441:FUT786446 GEO786441:GEP786446 GOK786441:GOL786446 GYG786441:GYH786446 HIC786441:HID786446 HRY786441:HRZ786446 IBU786441:IBV786446 ILQ786441:ILR786446 IVM786441:IVN786446 JFI786441:JFJ786446 JPE786441:JPF786446 JZA786441:JZB786446 KIW786441:KIX786446 KSS786441:KST786446 LCO786441:LCP786446 LMK786441:LML786446 LWG786441:LWH786446 MGC786441:MGD786446 MPY786441:MPZ786446 MZU786441:MZV786446 NJQ786441:NJR786446 NTM786441:NTN786446 ODI786441:ODJ786446 ONE786441:ONF786446 OXA786441:OXB786446 PGW786441:PGX786446 PQS786441:PQT786446 QAO786441:QAP786446 QKK786441:QKL786446 QUG786441:QUH786446 REC786441:RED786446 RNY786441:RNZ786446 RXU786441:RXV786446 SHQ786441:SHR786446 SRM786441:SRN786446 TBI786441:TBJ786446 TLE786441:TLF786446 TVA786441:TVB786446 UEW786441:UEX786446 UOS786441:UOT786446 UYO786441:UYP786446 VIK786441:VIL786446 VSG786441:VSH786446 WCC786441:WCD786446 WLY786441:WLZ786446 WVU786441:WVV786446 M851977:N851982 JI851977:JJ851982 TE851977:TF851982 ADA851977:ADB851982 AMW851977:AMX851982 AWS851977:AWT851982 BGO851977:BGP851982 BQK851977:BQL851982 CAG851977:CAH851982 CKC851977:CKD851982 CTY851977:CTZ851982 DDU851977:DDV851982 DNQ851977:DNR851982 DXM851977:DXN851982 EHI851977:EHJ851982 ERE851977:ERF851982 FBA851977:FBB851982 FKW851977:FKX851982 FUS851977:FUT851982 GEO851977:GEP851982 GOK851977:GOL851982 GYG851977:GYH851982 HIC851977:HID851982 HRY851977:HRZ851982 IBU851977:IBV851982 ILQ851977:ILR851982 IVM851977:IVN851982 JFI851977:JFJ851982 JPE851977:JPF851982 JZA851977:JZB851982 KIW851977:KIX851982 KSS851977:KST851982 LCO851977:LCP851982 LMK851977:LML851982 LWG851977:LWH851982 MGC851977:MGD851982 MPY851977:MPZ851982 MZU851977:MZV851982 NJQ851977:NJR851982 NTM851977:NTN851982 ODI851977:ODJ851982 ONE851977:ONF851982 OXA851977:OXB851982 PGW851977:PGX851982 PQS851977:PQT851982 QAO851977:QAP851982 QKK851977:QKL851982 QUG851977:QUH851982 REC851977:RED851982 RNY851977:RNZ851982 RXU851977:RXV851982 SHQ851977:SHR851982 SRM851977:SRN851982 TBI851977:TBJ851982 TLE851977:TLF851982 TVA851977:TVB851982 UEW851977:UEX851982 UOS851977:UOT851982 UYO851977:UYP851982 VIK851977:VIL851982 VSG851977:VSH851982 WCC851977:WCD851982 WLY851977:WLZ851982 WVU851977:WVV851982 M917513:N917518 JI917513:JJ917518 TE917513:TF917518 ADA917513:ADB917518 AMW917513:AMX917518 AWS917513:AWT917518 BGO917513:BGP917518 BQK917513:BQL917518 CAG917513:CAH917518 CKC917513:CKD917518 CTY917513:CTZ917518 DDU917513:DDV917518 DNQ917513:DNR917518 DXM917513:DXN917518 EHI917513:EHJ917518 ERE917513:ERF917518 FBA917513:FBB917518 FKW917513:FKX917518 FUS917513:FUT917518 GEO917513:GEP917518 GOK917513:GOL917518 GYG917513:GYH917518 HIC917513:HID917518 HRY917513:HRZ917518 IBU917513:IBV917518 ILQ917513:ILR917518 IVM917513:IVN917518 JFI917513:JFJ917518 JPE917513:JPF917518 JZA917513:JZB917518 KIW917513:KIX917518 KSS917513:KST917518 LCO917513:LCP917518 LMK917513:LML917518 LWG917513:LWH917518 MGC917513:MGD917518 MPY917513:MPZ917518 MZU917513:MZV917518 NJQ917513:NJR917518 NTM917513:NTN917518 ODI917513:ODJ917518 ONE917513:ONF917518 OXA917513:OXB917518 PGW917513:PGX917518 PQS917513:PQT917518 QAO917513:QAP917518 QKK917513:QKL917518 QUG917513:QUH917518 REC917513:RED917518 RNY917513:RNZ917518 RXU917513:RXV917518 SHQ917513:SHR917518 SRM917513:SRN917518 TBI917513:TBJ917518 TLE917513:TLF917518 TVA917513:TVB917518 UEW917513:UEX917518 UOS917513:UOT917518 UYO917513:UYP917518 VIK917513:VIL917518 VSG917513:VSH917518 WCC917513:WCD917518 WLY917513:WLZ917518 WVU917513:WVV917518 M983049:N983054 JI983049:JJ983054 TE983049:TF983054 ADA983049:ADB983054 AMW983049:AMX983054 AWS983049:AWT983054 BGO983049:BGP983054 BQK983049:BQL983054 CAG983049:CAH983054 CKC983049:CKD983054 CTY983049:CTZ983054 DDU983049:DDV983054 DNQ983049:DNR983054 DXM983049:DXN983054 EHI983049:EHJ983054 ERE983049:ERF983054 FBA983049:FBB983054 FKW983049:FKX983054 FUS983049:FUT983054 GEO983049:GEP983054 GOK983049:GOL983054 GYG983049:GYH983054 HIC983049:HID983054 HRY983049:HRZ983054 IBU983049:IBV983054 ILQ983049:ILR983054 IVM983049:IVN983054 JFI983049:JFJ983054 JPE983049:JPF983054 JZA983049:JZB983054 KIW983049:KIX983054 KSS983049:KST983054 LCO983049:LCP983054 LMK983049:LML983054 LWG983049:LWH983054 MGC983049:MGD983054 MPY983049:MPZ983054 MZU983049:MZV983054 NJQ983049:NJR983054 NTM983049:NTN983054 ODI983049:ODJ983054 ONE983049:ONF983054 OXA983049:OXB983054 PGW983049:PGX983054 PQS983049:PQT983054 QAO983049:QAP983054 QKK983049:QKL983054 QUG983049:QUH983054 REC983049:RED983054 RNY983049:RNZ983054 RXU983049:RXV983054 SHQ983049:SHR983054 SRM983049:SRN983054 TBI983049:TBJ983054 TLE983049:TLF983054 TVA983049:TVB983054 UEW983049:UEX983054 UOS983049:UOT983054 UYO983049:UYP983054 VIK983049:VIL983054 VSG983049:VSH983054 WCC983049:WCD983054 WLY983049:WLZ983054 WVU983049:WVV983054">
      <formula1>Impacto</formula1>
    </dataValidation>
    <dataValidation type="list" showInputMessage="1" showErrorMessage="1" sqref="L10:L15 JH10:JH15 TD10:TD15 ACZ10:ACZ15 AMV10:AMV15 AWR10:AWR15 BGN10:BGN15 BQJ10:BQJ15 CAF10:CAF15 CKB10:CKB15 CTX10:CTX15 DDT10:DDT15 DNP10:DNP15 DXL10:DXL15 EHH10:EHH15 ERD10:ERD15 FAZ10:FAZ15 FKV10:FKV15 FUR10:FUR15 GEN10:GEN15 GOJ10:GOJ15 GYF10:GYF15 HIB10:HIB15 HRX10:HRX15 IBT10:IBT15 ILP10:ILP15 IVL10:IVL15 JFH10:JFH15 JPD10:JPD15 JYZ10:JYZ15 KIV10:KIV15 KSR10:KSR15 LCN10:LCN15 LMJ10:LMJ15 LWF10:LWF15 MGB10:MGB15 MPX10:MPX15 MZT10:MZT15 NJP10:NJP15 NTL10:NTL15 ODH10:ODH15 OND10:OND15 OWZ10:OWZ15 PGV10:PGV15 PQR10:PQR15 QAN10:QAN15 QKJ10:QKJ15 QUF10:QUF15 REB10:REB15 RNX10:RNX15 RXT10:RXT15 SHP10:SHP15 SRL10:SRL15 TBH10:TBH15 TLD10:TLD15 TUZ10:TUZ15 UEV10:UEV15 UOR10:UOR15 UYN10:UYN15 VIJ10:VIJ15 VSF10:VSF15 WCB10:WCB15 WLX10:WLX15 WVT10:WVT15 L65545:L65550 JH65545:JH65550 TD65545:TD65550 ACZ65545:ACZ65550 AMV65545:AMV65550 AWR65545:AWR65550 BGN65545:BGN65550 BQJ65545:BQJ65550 CAF65545:CAF65550 CKB65545:CKB65550 CTX65545:CTX65550 DDT65545:DDT65550 DNP65545:DNP65550 DXL65545:DXL65550 EHH65545:EHH65550 ERD65545:ERD65550 FAZ65545:FAZ65550 FKV65545:FKV65550 FUR65545:FUR65550 GEN65545:GEN65550 GOJ65545:GOJ65550 GYF65545:GYF65550 HIB65545:HIB65550 HRX65545:HRX65550 IBT65545:IBT65550 ILP65545:ILP65550 IVL65545:IVL65550 JFH65545:JFH65550 JPD65545:JPD65550 JYZ65545:JYZ65550 KIV65545:KIV65550 KSR65545:KSR65550 LCN65545:LCN65550 LMJ65545:LMJ65550 LWF65545:LWF65550 MGB65545:MGB65550 MPX65545:MPX65550 MZT65545:MZT65550 NJP65545:NJP65550 NTL65545:NTL65550 ODH65545:ODH65550 OND65545:OND65550 OWZ65545:OWZ65550 PGV65545:PGV65550 PQR65545:PQR65550 QAN65545:QAN65550 QKJ65545:QKJ65550 QUF65545:QUF65550 REB65545:REB65550 RNX65545:RNX65550 RXT65545:RXT65550 SHP65545:SHP65550 SRL65545:SRL65550 TBH65545:TBH65550 TLD65545:TLD65550 TUZ65545:TUZ65550 UEV65545:UEV65550 UOR65545:UOR65550 UYN65545:UYN65550 VIJ65545:VIJ65550 VSF65545:VSF65550 WCB65545:WCB65550 WLX65545:WLX65550 WVT65545:WVT65550 L131081:L131086 JH131081:JH131086 TD131081:TD131086 ACZ131081:ACZ131086 AMV131081:AMV131086 AWR131081:AWR131086 BGN131081:BGN131086 BQJ131081:BQJ131086 CAF131081:CAF131086 CKB131081:CKB131086 CTX131081:CTX131086 DDT131081:DDT131086 DNP131081:DNP131086 DXL131081:DXL131086 EHH131081:EHH131086 ERD131081:ERD131086 FAZ131081:FAZ131086 FKV131081:FKV131086 FUR131081:FUR131086 GEN131081:GEN131086 GOJ131081:GOJ131086 GYF131081:GYF131086 HIB131081:HIB131086 HRX131081:HRX131086 IBT131081:IBT131086 ILP131081:ILP131086 IVL131081:IVL131086 JFH131081:JFH131086 JPD131081:JPD131086 JYZ131081:JYZ131086 KIV131081:KIV131086 KSR131081:KSR131086 LCN131081:LCN131086 LMJ131081:LMJ131086 LWF131081:LWF131086 MGB131081:MGB131086 MPX131081:MPX131086 MZT131081:MZT131086 NJP131081:NJP131086 NTL131081:NTL131086 ODH131081:ODH131086 OND131081:OND131086 OWZ131081:OWZ131086 PGV131081:PGV131086 PQR131081:PQR131086 QAN131081:QAN131086 QKJ131081:QKJ131086 QUF131081:QUF131086 REB131081:REB131086 RNX131081:RNX131086 RXT131081:RXT131086 SHP131081:SHP131086 SRL131081:SRL131086 TBH131081:TBH131086 TLD131081:TLD131086 TUZ131081:TUZ131086 UEV131081:UEV131086 UOR131081:UOR131086 UYN131081:UYN131086 VIJ131081:VIJ131086 VSF131081:VSF131086 WCB131081:WCB131086 WLX131081:WLX131086 WVT131081:WVT131086 L196617:L196622 JH196617:JH196622 TD196617:TD196622 ACZ196617:ACZ196622 AMV196617:AMV196622 AWR196617:AWR196622 BGN196617:BGN196622 BQJ196617:BQJ196622 CAF196617:CAF196622 CKB196617:CKB196622 CTX196617:CTX196622 DDT196617:DDT196622 DNP196617:DNP196622 DXL196617:DXL196622 EHH196617:EHH196622 ERD196617:ERD196622 FAZ196617:FAZ196622 FKV196617:FKV196622 FUR196617:FUR196622 GEN196617:GEN196622 GOJ196617:GOJ196622 GYF196617:GYF196622 HIB196617:HIB196622 HRX196617:HRX196622 IBT196617:IBT196622 ILP196617:ILP196622 IVL196617:IVL196622 JFH196617:JFH196622 JPD196617:JPD196622 JYZ196617:JYZ196622 KIV196617:KIV196622 KSR196617:KSR196622 LCN196617:LCN196622 LMJ196617:LMJ196622 LWF196617:LWF196622 MGB196617:MGB196622 MPX196617:MPX196622 MZT196617:MZT196622 NJP196617:NJP196622 NTL196617:NTL196622 ODH196617:ODH196622 OND196617:OND196622 OWZ196617:OWZ196622 PGV196617:PGV196622 PQR196617:PQR196622 QAN196617:QAN196622 QKJ196617:QKJ196622 QUF196617:QUF196622 REB196617:REB196622 RNX196617:RNX196622 RXT196617:RXT196622 SHP196617:SHP196622 SRL196617:SRL196622 TBH196617:TBH196622 TLD196617:TLD196622 TUZ196617:TUZ196622 UEV196617:UEV196622 UOR196617:UOR196622 UYN196617:UYN196622 VIJ196617:VIJ196622 VSF196617:VSF196622 WCB196617:WCB196622 WLX196617:WLX196622 WVT196617:WVT196622 L262153:L262158 JH262153:JH262158 TD262153:TD262158 ACZ262153:ACZ262158 AMV262153:AMV262158 AWR262153:AWR262158 BGN262153:BGN262158 BQJ262153:BQJ262158 CAF262153:CAF262158 CKB262153:CKB262158 CTX262153:CTX262158 DDT262153:DDT262158 DNP262153:DNP262158 DXL262153:DXL262158 EHH262153:EHH262158 ERD262153:ERD262158 FAZ262153:FAZ262158 FKV262153:FKV262158 FUR262153:FUR262158 GEN262153:GEN262158 GOJ262153:GOJ262158 GYF262153:GYF262158 HIB262153:HIB262158 HRX262153:HRX262158 IBT262153:IBT262158 ILP262153:ILP262158 IVL262153:IVL262158 JFH262153:JFH262158 JPD262153:JPD262158 JYZ262153:JYZ262158 KIV262153:KIV262158 KSR262153:KSR262158 LCN262153:LCN262158 LMJ262153:LMJ262158 LWF262153:LWF262158 MGB262153:MGB262158 MPX262153:MPX262158 MZT262153:MZT262158 NJP262153:NJP262158 NTL262153:NTL262158 ODH262153:ODH262158 OND262153:OND262158 OWZ262153:OWZ262158 PGV262153:PGV262158 PQR262153:PQR262158 QAN262153:QAN262158 QKJ262153:QKJ262158 QUF262153:QUF262158 REB262153:REB262158 RNX262153:RNX262158 RXT262153:RXT262158 SHP262153:SHP262158 SRL262153:SRL262158 TBH262153:TBH262158 TLD262153:TLD262158 TUZ262153:TUZ262158 UEV262153:UEV262158 UOR262153:UOR262158 UYN262153:UYN262158 VIJ262153:VIJ262158 VSF262153:VSF262158 WCB262153:WCB262158 WLX262153:WLX262158 WVT262153:WVT262158 L327689:L327694 JH327689:JH327694 TD327689:TD327694 ACZ327689:ACZ327694 AMV327689:AMV327694 AWR327689:AWR327694 BGN327689:BGN327694 BQJ327689:BQJ327694 CAF327689:CAF327694 CKB327689:CKB327694 CTX327689:CTX327694 DDT327689:DDT327694 DNP327689:DNP327694 DXL327689:DXL327694 EHH327689:EHH327694 ERD327689:ERD327694 FAZ327689:FAZ327694 FKV327689:FKV327694 FUR327689:FUR327694 GEN327689:GEN327694 GOJ327689:GOJ327694 GYF327689:GYF327694 HIB327689:HIB327694 HRX327689:HRX327694 IBT327689:IBT327694 ILP327689:ILP327694 IVL327689:IVL327694 JFH327689:JFH327694 JPD327689:JPD327694 JYZ327689:JYZ327694 KIV327689:KIV327694 KSR327689:KSR327694 LCN327689:LCN327694 LMJ327689:LMJ327694 LWF327689:LWF327694 MGB327689:MGB327694 MPX327689:MPX327694 MZT327689:MZT327694 NJP327689:NJP327694 NTL327689:NTL327694 ODH327689:ODH327694 OND327689:OND327694 OWZ327689:OWZ327694 PGV327689:PGV327694 PQR327689:PQR327694 QAN327689:QAN327694 QKJ327689:QKJ327694 QUF327689:QUF327694 REB327689:REB327694 RNX327689:RNX327694 RXT327689:RXT327694 SHP327689:SHP327694 SRL327689:SRL327694 TBH327689:TBH327694 TLD327689:TLD327694 TUZ327689:TUZ327694 UEV327689:UEV327694 UOR327689:UOR327694 UYN327689:UYN327694 VIJ327689:VIJ327694 VSF327689:VSF327694 WCB327689:WCB327694 WLX327689:WLX327694 WVT327689:WVT327694 L393225:L393230 JH393225:JH393230 TD393225:TD393230 ACZ393225:ACZ393230 AMV393225:AMV393230 AWR393225:AWR393230 BGN393225:BGN393230 BQJ393225:BQJ393230 CAF393225:CAF393230 CKB393225:CKB393230 CTX393225:CTX393230 DDT393225:DDT393230 DNP393225:DNP393230 DXL393225:DXL393230 EHH393225:EHH393230 ERD393225:ERD393230 FAZ393225:FAZ393230 FKV393225:FKV393230 FUR393225:FUR393230 GEN393225:GEN393230 GOJ393225:GOJ393230 GYF393225:GYF393230 HIB393225:HIB393230 HRX393225:HRX393230 IBT393225:IBT393230 ILP393225:ILP393230 IVL393225:IVL393230 JFH393225:JFH393230 JPD393225:JPD393230 JYZ393225:JYZ393230 KIV393225:KIV393230 KSR393225:KSR393230 LCN393225:LCN393230 LMJ393225:LMJ393230 LWF393225:LWF393230 MGB393225:MGB393230 MPX393225:MPX393230 MZT393225:MZT393230 NJP393225:NJP393230 NTL393225:NTL393230 ODH393225:ODH393230 OND393225:OND393230 OWZ393225:OWZ393230 PGV393225:PGV393230 PQR393225:PQR393230 QAN393225:QAN393230 QKJ393225:QKJ393230 QUF393225:QUF393230 REB393225:REB393230 RNX393225:RNX393230 RXT393225:RXT393230 SHP393225:SHP393230 SRL393225:SRL393230 TBH393225:TBH393230 TLD393225:TLD393230 TUZ393225:TUZ393230 UEV393225:UEV393230 UOR393225:UOR393230 UYN393225:UYN393230 VIJ393225:VIJ393230 VSF393225:VSF393230 WCB393225:WCB393230 WLX393225:WLX393230 WVT393225:WVT393230 L458761:L458766 JH458761:JH458766 TD458761:TD458766 ACZ458761:ACZ458766 AMV458761:AMV458766 AWR458761:AWR458766 BGN458761:BGN458766 BQJ458761:BQJ458766 CAF458761:CAF458766 CKB458761:CKB458766 CTX458761:CTX458766 DDT458761:DDT458766 DNP458761:DNP458766 DXL458761:DXL458766 EHH458761:EHH458766 ERD458761:ERD458766 FAZ458761:FAZ458766 FKV458761:FKV458766 FUR458761:FUR458766 GEN458761:GEN458766 GOJ458761:GOJ458766 GYF458761:GYF458766 HIB458761:HIB458766 HRX458761:HRX458766 IBT458761:IBT458766 ILP458761:ILP458766 IVL458761:IVL458766 JFH458761:JFH458766 JPD458761:JPD458766 JYZ458761:JYZ458766 KIV458761:KIV458766 KSR458761:KSR458766 LCN458761:LCN458766 LMJ458761:LMJ458766 LWF458761:LWF458766 MGB458761:MGB458766 MPX458761:MPX458766 MZT458761:MZT458766 NJP458761:NJP458766 NTL458761:NTL458766 ODH458761:ODH458766 OND458761:OND458766 OWZ458761:OWZ458766 PGV458761:PGV458766 PQR458761:PQR458766 QAN458761:QAN458766 QKJ458761:QKJ458766 QUF458761:QUF458766 REB458761:REB458766 RNX458761:RNX458766 RXT458761:RXT458766 SHP458761:SHP458766 SRL458761:SRL458766 TBH458761:TBH458766 TLD458761:TLD458766 TUZ458761:TUZ458766 UEV458761:UEV458766 UOR458761:UOR458766 UYN458761:UYN458766 VIJ458761:VIJ458766 VSF458761:VSF458766 WCB458761:WCB458766 WLX458761:WLX458766 WVT458761:WVT458766 L524297:L524302 JH524297:JH524302 TD524297:TD524302 ACZ524297:ACZ524302 AMV524297:AMV524302 AWR524297:AWR524302 BGN524297:BGN524302 BQJ524297:BQJ524302 CAF524297:CAF524302 CKB524297:CKB524302 CTX524297:CTX524302 DDT524297:DDT524302 DNP524297:DNP524302 DXL524297:DXL524302 EHH524297:EHH524302 ERD524297:ERD524302 FAZ524297:FAZ524302 FKV524297:FKV524302 FUR524297:FUR524302 GEN524297:GEN524302 GOJ524297:GOJ524302 GYF524297:GYF524302 HIB524297:HIB524302 HRX524297:HRX524302 IBT524297:IBT524302 ILP524297:ILP524302 IVL524297:IVL524302 JFH524297:JFH524302 JPD524297:JPD524302 JYZ524297:JYZ524302 KIV524297:KIV524302 KSR524297:KSR524302 LCN524297:LCN524302 LMJ524297:LMJ524302 LWF524297:LWF524302 MGB524297:MGB524302 MPX524297:MPX524302 MZT524297:MZT524302 NJP524297:NJP524302 NTL524297:NTL524302 ODH524297:ODH524302 OND524297:OND524302 OWZ524297:OWZ524302 PGV524297:PGV524302 PQR524297:PQR524302 QAN524297:QAN524302 QKJ524297:QKJ524302 QUF524297:QUF524302 REB524297:REB524302 RNX524297:RNX524302 RXT524297:RXT524302 SHP524297:SHP524302 SRL524297:SRL524302 TBH524297:TBH524302 TLD524297:TLD524302 TUZ524297:TUZ524302 UEV524297:UEV524302 UOR524297:UOR524302 UYN524297:UYN524302 VIJ524297:VIJ524302 VSF524297:VSF524302 WCB524297:WCB524302 WLX524297:WLX524302 WVT524297:WVT524302 L589833:L589838 JH589833:JH589838 TD589833:TD589838 ACZ589833:ACZ589838 AMV589833:AMV589838 AWR589833:AWR589838 BGN589833:BGN589838 BQJ589833:BQJ589838 CAF589833:CAF589838 CKB589833:CKB589838 CTX589833:CTX589838 DDT589833:DDT589838 DNP589833:DNP589838 DXL589833:DXL589838 EHH589833:EHH589838 ERD589833:ERD589838 FAZ589833:FAZ589838 FKV589833:FKV589838 FUR589833:FUR589838 GEN589833:GEN589838 GOJ589833:GOJ589838 GYF589833:GYF589838 HIB589833:HIB589838 HRX589833:HRX589838 IBT589833:IBT589838 ILP589833:ILP589838 IVL589833:IVL589838 JFH589833:JFH589838 JPD589833:JPD589838 JYZ589833:JYZ589838 KIV589833:KIV589838 KSR589833:KSR589838 LCN589833:LCN589838 LMJ589833:LMJ589838 LWF589833:LWF589838 MGB589833:MGB589838 MPX589833:MPX589838 MZT589833:MZT589838 NJP589833:NJP589838 NTL589833:NTL589838 ODH589833:ODH589838 OND589833:OND589838 OWZ589833:OWZ589838 PGV589833:PGV589838 PQR589833:PQR589838 QAN589833:QAN589838 QKJ589833:QKJ589838 QUF589833:QUF589838 REB589833:REB589838 RNX589833:RNX589838 RXT589833:RXT589838 SHP589833:SHP589838 SRL589833:SRL589838 TBH589833:TBH589838 TLD589833:TLD589838 TUZ589833:TUZ589838 UEV589833:UEV589838 UOR589833:UOR589838 UYN589833:UYN589838 VIJ589833:VIJ589838 VSF589833:VSF589838 WCB589833:WCB589838 WLX589833:WLX589838 WVT589833:WVT589838 L655369:L655374 JH655369:JH655374 TD655369:TD655374 ACZ655369:ACZ655374 AMV655369:AMV655374 AWR655369:AWR655374 BGN655369:BGN655374 BQJ655369:BQJ655374 CAF655369:CAF655374 CKB655369:CKB655374 CTX655369:CTX655374 DDT655369:DDT655374 DNP655369:DNP655374 DXL655369:DXL655374 EHH655369:EHH655374 ERD655369:ERD655374 FAZ655369:FAZ655374 FKV655369:FKV655374 FUR655369:FUR655374 GEN655369:GEN655374 GOJ655369:GOJ655374 GYF655369:GYF655374 HIB655369:HIB655374 HRX655369:HRX655374 IBT655369:IBT655374 ILP655369:ILP655374 IVL655369:IVL655374 JFH655369:JFH655374 JPD655369:JPD655374 JYZ655369:JYZ655374 KIV655369:KIV655374 KSR655369:KSR655374 LCN655369:LCN655374 LMJ655369:LMJ655374 LWF655369:LWF655374 MGB655369:MGB655374 MPX655369:MPX655374 MZT655369:MZT655374 NJP655369:NJP655374 NTL655369:NTL655374 ODH655369:ODH655374 OND655369:OND655374 OWZ655369:OWZ655374 PGV655369:PGV655374 PQR655369:PQR655374 QAN655369:QAN655374 QKJ655369:QKJ655374 QUF655369:QUF655374 REB655369:REB655374 RNX655369:RNX655374 RXT655369:RXT655374 SHP655369:SHP655374 SRL655369:SRL655374 TBH655369:TBH655374 TLD655369:TLD655374 TUZ655369:TUZ655374 UEV655369:UEV655374 UOR655369:UOR655374 UYN655369:UYN655374 VIJ655369:VIJ655374 VSF655369:VSF655374 WCB655369:WCB655374 WLX655369:WLX655374 WVT655369:WVT655374 L720905:L720910 JH720905:JH720910 TD720905:TD720910 ACZ720905:ACZ720910 AMV720905:AMV720910 AWR720905:AWR720910 BGN720905:BGN720910 BQJ720905:BQJ720910 CAF720905:CAF720910 CKB720905:CKB720910 CTX720905:CTX720910 DDT720905:DDT720910 DNP720905:DNP720910 DXL720905:DXL720910 EHH720905:EHH720910 ERD720905:ERD720910 FAZ720905:FAZ720910 FKV720905:FKV720910 FUR720905:FUR720910 GEN720905:GEN720910 GOJ720905:GOJ720910 GYF720905:GYF720910 HIB720905:HIB720910 HRX720905:HRX720910 IBT720905:IBT720910 ILP720905:ILP720910 IVL720905:IVL720910 JFH720905:JFH720910 JPD720905:JPD720910 JYZ720905:JYZ720910 KIV720905:KIV720910 KSR720905:KSR720910 LCN720905:LCN720910 LMJ720905:LMJ720910 LWF720905:LWF720910 MGB720905:MGB720910 MPX720905:MPX720910 MZT720905:MZT720910 NJP720905:NJP720910 NTL720905:NTL720910 ODH720905:ODH720910 OND720905:OND720910 OWZ720905:OWZ720910 PGV720905:PGV720910 PQR720905:PQR720910 QAN720905:QAN720910 QKJ720905:QKJ720910 QUF720905:QUF720910 REB720905:REB720910 RNX720905:RNX720910 RXT720905:RXT720910 SHP720905:SHP720910 SRL720905:SRL720910 TBH720905:TBH720910 TLD720905:TLD720910 TUZ720905:TUZ720910 UEV720905:UEV720910 UOR720905:UOR720910 UYN720905:UYN720910 VIJ720905:VIJ720910 VSF720905:VSF720910 WCB720905:WCB720910 WLX720905:WLX720910 WVT720905:WVT720910 L786441:L786446 JH786441:JH786446 TD786441:TD786446 ACZ786441:ACZ786446 AMV786441:AMV786446 AWR786441:AWR786446 BGN786441:BGN786446 BQJ786441:BQJ786446 CAF786441:CAF786446 CKB786441:CKB786446 CTX786441:CTX786446 DDT786441:DDT786446 DNP786441:DNP786446 DXL786441:DXL786446 EHH786441:EHH786446 ERD786441:ERD786446 FAZ786441:FAZ786446 FKV786441:FKV786446 FUR786441:FUR786446 GEN786441:GEN786446 GOJ786441:GOJ786446 GYF786441:GYF786446 HIB786441:HIB786446 HRX786441:HRX786446 IBT786441:IBT786446 ILP786441:ILP786446 IVL786441:IVL786446 JFH786441:JFH786446 JPD786441:JPD786446 JYZ786441:JYZ786446 KIV786441:KIV786446 KSR786441:KSR786446 LCN786441:LCN786446 LMJ786441:LMJ786446 LWF786441:LWF786446 MGB786441:MGB786446 MPX786441:MPX786446 MZT786441:MZT786446 NJP786441:NJP786446 NTL786441:NTL786446 ODH786441:ODH786446 OND786441:OND786446 OWZ786441:OWZ786446 PGV786441:PGV786446 PQR786441:PQR786446 QAN786441:QAN786446 QKJ786441:QKJ786446 QUF786441:QUF786446 REB786441:REB786446 RNX786441:RNX786446 RXT786441:RXT786446 SHP786441:SHP786446 SRL786441:SRL786446 TBH786441:TBH786446 TLD786441:TLD786446 TUZ786441:TUZ786446 UEV786441:UEV786446 UOR786441:UOR786446 UYN786441:UYN786446 VIJ786441:VIJ786446 VSF786441:VSF786446 WCB786441:WCB786446 WLX786441:WLX786446 WVT786441:WVT786446 L851977:L851982 JH851977:JH851982 TD851977:TD851982 ACZ851977:ACZ851982 AMV851977:AMV851982 AWR851977:AWR851982 BGN851977:BGN851982 BQJ851977:BQJ851982 CAF851977:CAF851982 CKB851977:CKB851982 CTX851977:CTX851982 DDT851977:DDT851982 DNP851977:DNP851982 DXL851977:DXL851982 EHH851977:EHH851982 ERD851977:ERD851982 FAZ851977:FAZ851982 FKV851977:FKV851982 FUR851977:FUR851982 GEN851977:GEN851982 GOJ851977:GOJ851982 GYF851977:GYF851982 HIB851977:HIB851982 HRX851977:HRX851982 IBT851977:IBT851982 ILP851977:ILP851982 IVL851977:IVL851982 JFH851977:JFH851982 JPD851977:JPD851982 JYZ851977:JYZ851982 KIV851977:KIV851982 KSR851977:KSR851982 LCN851977:LCN851982 LMJ851977:LMJ851982 LWF851977:LWF851982 MGB851977:MGB851982 MPX851977:MPX851982 MZT851977:MZT851982 NJP851977:NJP851982 NTL851977:NTL851982 ODH851977:ODH851982 OND851977:OND851982 OWZ851977:OWZ851982 PGV851977:PGV851982 PQR851977:PQR851982 QAN851977:QAN851982 QKJ851977:QKJ851982 QUF851977:QUF851982 REB851977:REB851982 RNX851977:RNX851982 RXT851977:RXT851982 SHP851977:SHP851982 SRL851977:SRL851982 TBH851977:TBH851982 TLD851977:TLD851982 TUZ851977:TUZ851982 UEV851977:UEV851982 UOR851977:UOR851982 UYN851977:UYN851982 VIJ851977:VIJ851982 VSF851977:VSF851982 WCB851977:WCB851982 WLX851977:WLX851982 WVT851977:WVT851982 L917513:L917518 JH917513:JH917518 TD917513:TD917518 ACZ917513:ACZ917518 AMV917513:AMV917518 AWR917513:AWR917518 BGN917513:BGN917518 BQJ917513:BQJ917518 CAF917513:CAF917518 CKB917513:CKB917518 CTX917513:CTX917518 DDT917513:DDT917518 DNP917513:DNP917518 DXL917513:DXL917518 EHH917513:EHH917518 ERD917513:ERD917518 FAZ917513:FAZ917518 FKV917513:FKV917518 FUR917513:FUR917518 GEN917513:GEN917518 GOJ917513:GOJ917518 GYF917513:GYF917518 HIB917513:HIB917518 HRX917513:HRX917518 IBT917513:IBT917518 ILP917513:ILP917518 IVL917513:IVL917518 JFH917513:JFH917518 JPD917513:JPD917518 JYZ917513:JYZ917518 KIV917513:KIV917518 KSR917513:KSR917518 LCN917513:LCN917518 LMJ917513:LMJ917518 LWF917513:LWF917518 MGB917513:MGB917518 MPX917513:MPX917518 MZT917513:MZT917518 NJP917513:NJP917518 NTL917513:NTL917518 ODH917513:ODH917518 OND917513:OND917518 OWZ917513:OWZ917518 PGV917513:PGV917518 PQR917513:PQR917518 QAN917513:QAN917518 QKJ917513:QKJ917518 QUF917513:QUF917518 REB917513:REB917518 RNX917513:RNX917518 RXT917513:RXT917518 SHP917513:SHP917518 SRL917513:SRL917518 TBH917513:TBH917518 TLD917513:TLD917518 TUZ917513:TUZ917518 UEV917513:UEV917518 UOR917513:UOR917518 UYN917513:UYN917518 VIJ917513:VIJ917518 VSF917513:VSF917518 WCB917513:WCB917518 WLX917513:WLX917518 WVT917513:WVT917518 L983049:L983054 JH983049:JH983054 TD983049:TD983054 ACZ983049:ACZ983054 AMV983049:AMV983054 AWR983049:AWR983054 BGN983049:BGN983054 BQJ983049:BQJ983054 CAF983049:CAF983054 CKB983049:CKB983054 CTX983049:CTX983054 DDT983049:DDT983054 DNP983049:DNP983054 DXL983049:DXL983054 EHH983049:EHH983054 ERD983049:ERD983054 FAZ983049:FAZ983054 FKV983049:FKV983054 FUR983049:FUR983054 GEN983049:GEN983054 GOJ983049:GOJ983054 GYF983049:GYF983054 HIB983049:HIB983054 HRX983049:HRX983054 IBT983049:IBT983054 ILP983049:ILP983054 IVL983049:IVL983054 JFH983049:JFH983054 JPD983049:JPD983054 JYZ983049:JYZ983054 KIV983049:KIV983054 KSR983049:KSR983054 LCN983049:LCN983054 LMJ983049:LMJ983054 LWF983049:LWF983054 MGB983049:MGB983054 MPX983049:MPX983054 MZT983049:MZT983054 NJP983049:NJP983054 NTL983049:NTL983054 ODH983049:ODH983054 OND983049:OND983054 OWZ983049:OWZ983054 PGV983049:PGV983054 PQR983049:PQR983054 QAN983049:QAN983054 QKJ983049:QKJ983054 QUF983049:QUF983054 REB983049:REB983054 RNX983049:RNX983054 RXT983049:RXT983054 SHP983049:SHP983054 SRL983049:SRL983054 TBH983049:TBH983054 TLD983049:TLD983054 TUZ983049:TUZ983054 UEV983049:UEV983054 UOR983049:UOR983054 UYN983049:UYN983054 VIJ983049:VIJ983054 VSF983049:VSF983054 WCB983049:WCB983054 WLX983049:WLX983054 WVT983049:WVT983054">
      <formula1>Probabilidad</formula1>
    </dataValidation>
    <dataValidation type="list" allowBlank="1" showInputMessage="1" showErrorMessage="1" sqref="L6 JH6 TD6 ACZ6 AMV6 AWR6 BGN6 BQJ6 CAF6 CKB6 CTX6 DDT6 DNP6 DXL6 EHH6 ERD6 FAZ6 FKV6 FUR6 GEN6 GOJ6 GYF6 HIB6 HRX6 IBT6 ILP6 IVL6 JFH6 JPD6 JYZ6 KIV6 KSR6 LCN6 LMJ6 LWF6 MGB6 MPX6 MZT6 NJP6 NTL6 ODH6 OND6 OWZ6 PGV6 PQR6 QAN6 QKJ6 QUF6 REB6 RNX6 RXT6 SHP6 SRL6 TBH6 TLD6 TUZ6 UEV6 UOR6 UYN6 VIJ6 VSF6 WCB6 WLX6 WVT6 L65541 JH65541 TD65541 ACZ65541 AMV65541 AWR65541 BGN65541 BQJ65541 CAF65541 CKB65541 CTX65541 DDT65541 DNP65541 DXL65541 EHH65541 ERD65541 FAZ65541 FKV65541 FUR65541 GEN65541 GOJ65541 GYF65541 HIB65541 HRX65541 IBT65541 ILP65541 IVL65541 JFH65541 JPD65541 JYZ65541 KIV65541 KSR65541 LCN65541 LMJ65541 LWF65541 MGB65541 MPX65541 MZT65541 NJP65541 NTL65541 ODH65541 OND65541 OWZ65541 PGV65541 PQR65541 QAN65541 QKJ65541 QUF65541 REB65541 RNX65541 RXT65541 SHP65541 SRL65541 TBH65541 TLD65541 TUZ65541 UEV65541 UOR65541 UYN65541 VIJ65541 VSF65541 WCB65541 WLX65541 WVT65541 L131077 JH131077 TD131077 ACZ131077 AMV131077 AWR131077 BGN131077 BQJ131077 CAF131077 CKB131077 CTX131077 DDT131077 DNP131077 DXL131077 EHH131077 ERD131077 FAZ131077 FKV131077 FUR131077 GEN131077 GOJ131077 GYF131077 HIB131077 HRX131077 IBT131077 ILP131077 IVL131077 JFH131077 JPD131077 JYZ131077 KIV131077 KSR131077 LCN131077 LMJ131077 LWF131077 MGB131077 MPX131077 MZT131077 NJP131077 NTL131077 ODH131077 OND131077 OWZ131077 PGV131077 PQR131077 QAN131077 QKJ131077 QUF131077 REB131077 RNX131077 RXT131077 SHP131077 SRL131077 TBH131077 TLD131077 TUZ131077 UEV131077 UOR131077 UYN131077 VIJ131077 VSF131077 WCB131077 WLX131077 WVT131077 L196613 JH196613 TD196613 ACZ196613 AMV196613 AWR196613 BGN196613 BQJ196613 CAF196613 CKB196613 CTX196613 DDT196613 DNP196613 DXL196613 EHH196613 ERD196613 FAZ196613 FKV196613 FUR196613 GEN196613 GOJ196613 GYF196613 HIB196613 HRX196613 IBT196613 ILP196613 IVL196613 JFH196613 JPD196613 JYZ196613 KIV196613 KSR196613 LCN196613 LMJ196613 LWF196613 MGB196613 MPX196613 MZT196613 NJP196613 NTL196613 ODH196613 OND196613 OWZ196613 PGV196613 PQR196613 QAN196613 QKJ196613 QUF196613 REB196613 RNX196613 RXT196613 SHP196613 SRL196613 TBH196613 TLD196613 TUZ196613 UEV196613 UOR196613 UYN196613 VIJ196613 VSF196613 WCB196613 WLX196613 WVT196613 L262149 JH262149 TD262149 ACZ262149 AMV262149 AWR262149 BGN262149 BQJ262149 CAF262149 CKB262149 CTX262149 DDT262149 DNP262149 DXL262149 EHH262149 ERD262149 FAZ262149 FKV262149 FUR262149 GEN262149 GOJ262149 GYF262149 HIB262149 HRX262149 IBT262149 ILP262149 IVL262149 JFH262149 JPD262149 JYZ262149 KIV262149 KSR262149 LCN262149 LMJ262149 LWF262149 MGB262149 MPX262149 MZT262149 NJP262149 NTL262149 ODH262149 OND262149 OWZ262149 PGV262149 PQR262149 QAN262149 QKJ262149 QUF262149 REB262149 RNX262149 RXT262149 SHP262149 SRL262149 TBH262149 TLD262149 TUZ262149 UEV262149 UOR262149 UYN262149 VIJ262149 VSF262149 WCB262149 WLX262149 WVT262149 L327685 JH327685 TD327685 ACZ327685 AMV327685 AWR327685 BGN327685 BQJ327685 CAF327685 CKB327685 CTX327685 DDT327685 DNP327685 DXL327685 EHH327685 ERD327685 FAZ327685 FKV327685 FUR327685 GEN327685 GOJ327685 GYF327685 HIB327685 HRX327685 IBT327685 ILP327685 IVL327685 JFH327685 JPD327685 JYZ327685 KIV327685 KSR327685 LCN327685 LMJ327685 LWF327685 MGB327685 MPX327685 MZT327685 NJP327685 NTL327685 ODH327685 OND327685 OWZ327685 PGV327685 PQR327685 QAN327685 QKJ327685 QUF327685 REB327685 RNX327685 RXT327685 SHP327685 SRL327685 TBH327685 TLD327685 TUZ327685 UEV327685 UOR327685 UYN327685 VIJ327685 VSF327685 WCB327685 WLX327685 WVT327685 L393221 JH393221 TD393221 ACZ393221 AMV393221 AWR393221 BGN393221 BQJ393221 CAF393221 CKB393221 CTX393221 DDT393221 DNP393221 DXL393221 EHH393221 ERD393221 FAZ393221 FKV393221 FUR393221 GEN393221 GOJ393221 GYF393221 HIB393221 HRX393221 IBT393221 ILP393221 IVL393221 JFH393221 JPD393221 JYZ393221 KIV393221 KSR393221 LCN393221 LMJ393221 LWF393221 MGB393221 MPX393221 MZT393221 NJP393221 NTL393221 ODH393221 OND393221 OWZ393221 PGV393221 PQR393221 QAN393221 QKJ393221 QUF393221 REB393221 RNX393221 RXT393221 SHP393221 SRL393221 TBH393221 TLD393221 TUZ393221 UEV393221 UOR393221 UYN393221 VIJ393221 VSF393221 WCB393221 WLX393221 WVT393221 L458757 JH458757 TD458757 ACZ458757 AMV458757 AWR458757 BGN458757 BQJ458757 CAF458757 CKB458757 CTX458757 DDT458757 DNP458757 DXL458757 EHH458757 ERD458757 FAZ458757 FKV458757 FUR458757 GEN458757 GOJ458757 GYF458757 HIB458757 HRX458757 IBT458757 ILP458757 IVL458757 JFH458757 JPD458757 JYZ458757 KIV458757 KSR458757 LCN458757 LMJ458757 LWF458757 MGB458757 MPX458757 MZT458757 NJP458757 NTL458757 ODH458757 OND458757 OWZ458757 PGV458757 PQR458757 QAN458757 QKJ458757 QUF458757 REB458757 RNX458757 RXT458757 SHP458757 SRL458757 TBH458757 TLD458757 TUZ458757 UEV458757 UOR458757 UYN458757 VIJ458757 VSF458757 WCB458757 WLX458757 WVT458757 L524293 JH524293 TD524293 ACZ524293 AMV524293 AWR524293 BGN524293 BQJ524293 CAF524293 CKB524293 CTX524293 DDT524293 DNP524293 DXL524293 EHH524293 ERD524293 FAZ524293 FKV524293 FUR524293 GEN524293 GOJ524293 GYF524293 HIB524293 HRX524293 IBT524293 ILP524293 IVL524293 JFH524293 JPD524293 JYZ524293 KIV524293 KSR524293 LCN524293 LMJ524293 LWF524293 MGB524293 MPX524293 MZT524293 NJP524293 NTL524293 ODH524293 OND524293 OWZ524293 PGV524293 PQR524293 QAN524293 QKJ524293 QUF524293 REB524293 RNX524293 RXT524293 SHP524293 SRL524293 TBH524293 TLD524293 TUZ524293 UEV524293 UOR524293 UYN524293 VIJ524293 VSF524293 WCB524293 WLX524293 WVT524293 L589829 JH589829 TD589829 ACZ589829 AMV589829 AWR589829 BGN589829 BQJ589829 CAF589829 CKB589829 CTX589829 DDT589829 DNP589829 DXL589829 EHH589829 ERD589829 FAZ589829 FKV589829 FUR589829 GEN589829 GOJ589829 GYF589829 HIB589829 HRX589829 IBT589829 ILP589829 IVL589829 JFH589829 JPD589829 JYZ589829 KIV589829 KSR589829 LCN589829 LMJ589829 LWF589829 MGB589829 MPX589829 MZT589829 NJP589829 NTL589829 ODH589829 OND589829 OWZ589829 PGV589829 PQR589829 QAN589829 QKJ589829 QUF589829 REB589829 RNX589829 RXT589829 SHP589829 SRL589829 TBH589829 TLD589829 TUZ589829 UEV589829 UOR589829 UYN589829 VIJ589829 VSF589829 WCB589829 WLX589829 WVT589829 L655365 JH655365 TD655365 ACZ655365 AMV655365 AWR655365 BGN655365 BQJ655365 CAF655365 CKB655365 CTX655365 DDT655365 DNP655365 DXL655365 EHH655365 ERD655365 FAZ655365 FKV655365 FUR655365 GEN655365 GOJ655365 GYF655365 HIB655365 HRX655365 IBT655365 ILP655365 IVL655365 JFH655365 JPD655365 JYZ655365 KIV655365 KSR655365 LCN655365 LMJ655365 LWF655365 MGB655365 MPX655365 MZT655365 NJP655365 NTL655365 ODH655365 OND655365 OWZ655365 PGV655365 PQR655365 QAN655365 QKJ655365 QUF655365 REB655365 RNX655365 RXT655365 SHP655365 SRL655365 TBH655365 TLD655365 TUZ655365 UEV655365 UOR655365 UYN655365 VIJ655365 VSF655365 WCB655365 WLX655365 WVT655365 L720901 JH720901 TD720901 ACZ720901 AMV720901 AWR720901 BGN720901 BQJ720901 CAF720901 CKB720901 CTX720901 DDT720901 DNP720901 DXL720901 EHH720901 ERD720901 FAZ720901 FKV720901 FUR720901 GEN720901 GOJ720901 GYF720901 HIB720901 HRX720901 IBT720901 ILP720901 IVL720901 JFH720901 JPD720901 JYZ720901 KIV720901 KSR720901 LCN720901 LMJ720901 LWF720901 MGB720901 MPX720901 MZT720901 NJP720901 NTL720901 ODH720901 OND720901 OWZ720901 PGV720901 PQR720901 QAN720901 QKJ720901 QUF720901 REB720901 RNX720901 RXT720901 SHP720901 SRL720901 TBH720901 TLD720901 TUZ720901 UEV720901 UOR720901 UYN720901 VIJ720901 VSF720901 WCB720901 WLX720901 WVT720901 L786437 JH786437 TD786437 ACZ786437 AMV786437 AWR786437 BGN786437 BQJ786437 CAF786437 CKB786437 CTX786437 DDT786437 DNP786437 DXL786437 EHH786437 ERD786437 FAZ786437 FKV786437 FUR786437 GEN786437 GOJ786437 GYF786437 HIB786437 HRX786437 IBT786437 ILP786437 IVL786437 JFH786437 JPD786437 JYZ786437 KIV786437 KSR786437 LCN786437 LMJ786437 LWF786437 MGB786437 MPX786437 MZT786437 NJP786437 NTL786437 ODH786437 OND786437 OWZ786437 PGV786437 PQR786437 QAN786437 QKJ786437 QUF786437 REB786437 RNX786437 RXT786437 SHP786437 SRL786437 TBH786437 TLD786437 TUZ786437 UEV786437 UOR786437 UYN786437 VIJ786437 VSF786437 WCB786437 WLX786437 WVT786437 L851973 JH851973 TD851973 ACZ851973 AMV851973 AWR851973 BGN851973 BQJ851973 CAF851973 CKB851973 CTX851973 DDT851973 DNP851973 DXL851973 EHH851973 ERD851973 FAZ851973 FKV851973 FUR851973 GEN851973 GOJ851973 GYF851973 HIB851973 HRX851973 IBT851973 ILP851973 IVL851973 JFH851973 JPD851973 JYZ851973 KIV851973 KSR851973 LCN851973 LMJ851973 LWF851973 MGB851973 MPX851973 MZT851973 NJP851973 NTL851973 ODH851973 OND851973 OWZ851973 PGV851973 PQR851973 QAN851973 QKJ851973 QUF851973 REB851973 RNX851973 RXT851973 SHP851973 SRL851973 TBH851973 TLD851973 TUZ851973 UEV851973 UOR851973 UYN851973 VIJ851973 VSF851973 WCB851973 WLX851973 WVT851973 L917509 JH917509 TD917509 ACZ917509 AMV917509 AWR917509 BGN917509 BQJ917509 CAF917509 CKB917509 CTX917509 DDT917509 DNP917509 DXL917509 EHH917509 ERD917509 FAZ917509 FKV917509 FUR917509 GEN917509 GOJ917509 GYF917509 HIB917509 HRX917509 IBT917509 ILP917509 IVL917509 JFH917509 JPD917509 JYZ917509 KIV917509 KSR917509 LCN917509 LMJ917509 LWF917509 MGB917509 MPX917509 MZT917509 NJP917509 NTL917509 ODH917509 OND917509 OWZ917509 PGV917509 PQR917509 QAN917509 QKJ917509 QUF917509 REB917509 RNX917509 RXT917509 SHP917509 SRL917509 TBH917509 TLD917509 TUZ917509 UEV917509 UOR917509 UYN917509 VIJ917509 VSF917509 WCB917509 WLX917509 WVT917509 L983045 JH983045 TD983045 ACZ983045 AMV983045 AWR983045 BGN983045 BQJ983045 CAF983045 CKB983045 CTX983045 DDT983045 DNP983045 DXL983045 EHH983045 ERD983045 FAZ983045 FKV983045 FUR983045 GEN983045 GOJ983045 GYF983045 HIB983045 HRX983045 IBT983045 ILP983045 IVL983045 JFH983045 JPD983045 JYZ983045 KIV983045 KSR983045 LCN983045 LMJ983045 LWF983045 MGB983045 MPX983045 MZT983045 NJP983045 NTL983045 ODH983045 OND983045 OWZ983045 PGV983045 PQR983045 QAN983045 QKJ983045 QUF983045 REB983045 RNX983045 RXT983045 SHP983045 SRL983045 TBH983045 TLD983045 TUZ983045 UEV983045 UOR983045 UYN983045 VIJ983045 VSF983045 WCB983045 WLX983045 WVT983045">
      <formula1>Proceso</formula1>
    </dataValidation>
  </dataValidations>
  <printOptions horizontalCentered="1" verticalCentered="1"/>
  <pageMargins left="0.23622047244094491" right="0.23622047244094491" top="0.74803149606299213" bottom="0.35433070866141736" header="0.31496062992125984" footer="0.31496062992125984"/>
  <pageSetup scale="57" orientation="landscape" r:id="rId1"/>
  <headerFooter>
    <oddFooter xml:space="preserve">&amp;L&amp;9Formato: FO-AC-07 Versión: 2&amp;C&amp;9Página &amp;P&amp;R&amp;9Vo.Bo: </oddFooter>
  </headerFooter>
  <drawing r:id="rId2"/>
  <legacyDrawing r:id="rId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4"/>
  <dimension ref="A1:BD113"/>
  <sheetViews>
    <sheetView showGridLines="0" view="pageBreakPreview" zoomScale="115" zoomScaleNormal="100" zoomScaleSheetLayoutView="115" workbookViewId="0">
      <selection sqref="A1:XFD9"/>
    </sheetView>
  </sheetViews>
  <sheetFormatPr baseColWidth="10" defaultRowHeight="11.25" x14ac:dyDescent="0.2"/>
  <cols>
    <col min="1" max="1" width="1.140625" style="110" customWidth="1"/>
    <col min="2" max="4" width="5.7109375" style="110" customWidth="1"/>
    <col min="5" max="5" width="4" style="111" customWidth="1"/>
    <col min="6" max="8" width="5.140625" style="110" customWidth="1"/>
    <col min="9" max="11" width="5.28515625" style="110" customWidth="1"/>
    <col min="12" max="13" width="3.28515625" style="112" bestFit="1" customWidth="1"/>
    <col min="14" max="14" width="0.7109375" style="112" hidden="1" customWidth="1"/>
    <col min="15" max="15" width="3" style="112" hidden="1" customWidth="1"/>
    <col min="16" max="16" width="5.140625" style="112" hidden="1" customWidth="1"/>
    <col min="17" max="17" width="3" style="112" hidden="1" customWidth="1"/>
    <col min="18" max="18" width="4.28515625" style="112" customWidth="1"/>
    <col min="19" max="21" width="5.7109375" style="112" customWidth="1"/>
    <col min="22" max="24" width="2.7109375" style="111" customWidth="1"/>
    <col min="25" max="25" width="2.85546875" style="111" customWidth="1"/>
    <col min="26" max="31" width="2.7109375" style="111" customWidth="1"/>
    <col min="32" max="32" width="1.140625" style="111" hidden="1" customWidth="1"/>
    <col min="33" max="39" width="2.7109375" style="111" hidden="1" customWidth="1"/>
    <col min="40" max="41" width="5.140625" style="111" hidden="1" customWidth="1"/>
    <col min="42" max="42" width="4.28515625" style="111" customWidth="1"/>
    <col min="43" max="43" width="5.140625" style="111" hidden="1" customWidth="1"/>
    <col min="44" max="44" width="3.28515625" style="111" bestFit="1" customWidth="1"/>
    <col min="45" max="45" width="5.140625" style="111" hidden="1" customWidth="1"/>
    <col min="46" max="46" width="3.28515625" style="111" bestFit="1" customWidth="1"/>
    <col min="47" max="47" width="4.28515625" style="111" customWidth="1"/>
    <col min="48" max="48" width="4.28515625" style="112" customWidth="1"/>
    <col min="49" max="50" width="14.5703125" style="112" customWidth="1"/>
    <col min="51" max="51" width="4" style="111" customWidth="1"/>
    <col min="52" max="54" width="6.140625" style="110" customWidth="1"/>
    <col min="55" max="55" width="3.85546875" style="111" customWidth="1"/>
    <col min="56" max="56" width="50.140625" style="111" customWidth="1"/>
    <col min="57" max="256" width="11.42578125" style="89"/>
    <col min="257" max="257" width="1.140625" style="89" customWidth="1"/>
    <col min="258" max="260" width="5.7109375" style="89" customWidth="1"/>
    <col min="261" max="261" width="4" style="89" customWidth="1"/>
    <col min="262" max="264" width="5.140625" style="89" customWidth="1"/>
    <col min="265" max="267" width="5.28515625" style="89" customWidth="1"/>
    <col min="268" max="269" width="3.28515625" style="89" bestFit="1" customWidth="1"/>
    <col min="270" max="273" width="0" style="89" hidden="1" customWidth="1"/>
    <col min="274" max="274" width="4.28515625" style="89" customWidth="1"/>
    <col min="275" max="277" width="5.7109375" style="89" customWidth="1"/>
    <col min="278" max="280" width="2.7109375" style="89" customWidth="1"/>
    <col min="281" max="281" width="2.85546875" style="89" customWidth="1"/>
    <col min="282" max="287" width="2.7109375" style="89" customWidth="1"/>
    <col min="288" max="297" width="0" style="89" hidden="1" customWidth="1"/>
    <col min="298" max="298" width="4.28515625" style="89" customWidth="1"/>
    <col min="299" max="299" width="0" style="89" hidden="1" customWidth="1"/>
    <col min="300" max="300" width="3.28515625" style="89" bestFit="1" customWidth="1"/>
    <col min="301" max="301" width="0" style="89" hidden="1" customWidth="1"/>
    <col min="302" max="302" width="3.28515625" style="89" bestFit="1" customWidth="1"/>
    <col min="303" max="304" width="4.28515625" style="89" customWidth="1"/>
    <col min="305" max="306" width="14.5703125" style="89" customWidth="1"/>
    <col min="307" max="307" width="4" style="89" customWidth="1"/>
    <col min="308" max="310" width="6.140625" style="89" customWidth="1"/>
    <col min="311" max="311" width="3.85546875" style="89" customWidth="1"/>
    <col min="312" max="312" width="50.140625" style="89" customWidth="1"/>
    <col min="313" max="512" width="11.42578125" style="89"/>
    <col min="513" max="513" width="1.140625" style="89" customWidth="1"/>
    <col min="514" max="516" width="5.7109375" style="89" customWidth="1"/>
    <col min="517" max="517" width="4" style="89" customWidth="1"/>
    <col min="518" max="520" width="5.140625" style="89" customWidth="1"/>
    <col min="521" max="523" width="5.28515625" style="89" customWidth="1"/>
    <col min="524" max="525" width="3.28515625" style="89" bestFit="1" customWidth="1"/>
    <col min="526" max="529" width="0" style="89" hidden="1" customWidth="1"/>
    <col min="530" max="530" width="4.28515625" style="89" customWidth="1"/>
    <col min="531" max="533" width="5.7109375" style="89" customWidth="1"/>
    <col min="534" max="536" width="2.7109375" style="89" customWidth="1"/>
    <col min="537" max="537" width="2.85546875" style="89" customWidth="1"/>
    <col min="538" max="543" width="2.7109375" style="89" customWidth="1"/>
    <col min="544" max="553" width="0" style="89" hidden="1" customWidth="1"/>
    <col min="554" max="554" width="4.28515625" style="89" customWidth="1"/>
    <col min="555" max="555" width="0" style="89" hidden="1" customWidth="1"/>
    <col min="556" max="556" width="3.28515625" style="89" bestFit="1" customWidth="1"/>
    <col min="557" max="557" width="0" style="89" hidden="1" customWidth="1"/>
    <col min="558" max="558" width="3.28515625" style="89" bestFit="1" customWidth="1"/>
    <col min="559" max="560" width="4.28515625" style="89" customWidth="1"/>
    <col min="561" max="562" width="14.5703125" style="89" customWidth="1"/>
    <col min="563" max="563" width="4" style="89" customWidth="1"/>
    <col min="564" max="566" width="6.140625" style="89" customWidth="1"/>
    <col min="567" max="567" width="3.85546875" style="89" customWidth="1"/>
    <col min="568" max="568" width="50.140625" style="89" customWidth="1"/>
    <col min="569" max="768" width="11.42578125" style="89"/>
    <col min="769" max="769" width="1.140625" style="89" customWidth="1"/>
    <col min="770" max="772" width="5.7109375" style="89" customWidth="1"/>
    <col min="773" max="773" width="4" style="89" customWidth="1"/>
    <col min="774" max="776" width="5.140625" style="89" customWidth="1"/>
    <col min="777" max="779" width="5.28515625" style="89" customWidth="1"/>
    <col min="780" max="781" width="3.28515625" style="89" bestFit="1" customWidth="1"/>
    <col min="782" max="785" width="0" style="89" hidden="1" customWidth="1"/>
    <col min="786" max="786" width="4.28515625" style="89" customWidth="1"/>
    <col min="787" max="789" width="5.7109375" style="89" customWidth="1"/>
    <col min="790" max="792" width="2.7109375" style="89" customWidth="1"/>
    <col min="793" max="793" width="2.85546875" style="89" customWidth="1"/>
    <col min="794" max="799" width="2.7109375" style="89" customWidth="1"/>
    <col min="800" max="809" width="0" style="89" hidden="1" customWidth="1"/>
    <col min="810" max="810" width="4.28515625" style="89" customWidth="1"/>
    <col min="811" max="811" width="0" style="89" hidden="1" customWidth="1"/>
    <col min="812" max="812" width="3.28515625" style="89" bestFit="1" customWidth="1"/>
    <col min="813" max="813" width="0" style="89" hidden="1" customWidth="1"/>
    <col min="814" max="814" width="3.28515625" style="89" bestFit="1" customWidth="1"/>
    <col min="815" max="816" width="4.28515625" style="89" customWidth="1"/>
    <col min="817" max="818" width="14.5703125" style="89" customWidth="1"/>
    <col min="819" max="819" width="4" style="89" customWidth="1"/>
    <col min="820" max="822" width="6.140625" style="89" customWidth="1"/>
    <col min="823" max="823" width="3.85546875" style="89" customWidth="1"/>
    <col min="824" max="824" width="50.140625" style="89" customWidth="1"/>
    <col min="825" max="1024" width="11.42578125" style="89"/>
    <col min="1025" max="1025" width="1.140625" style="89" customWidth="1"/>
    <col min="1026" max="1028" width="5.7109375" style="89" customWidth="1"/>
    <col min="1029" max="1029" width="4" style="89" customWidth="1"/>
    <col min="1030" max="1032" width="5.140625" style="89" customWidth="1"/>
    <col min="1033" max="1035" width="5.28515625" style="89" customWidth="1"/>
    <col min="1036" max="1037" width="3.28515625" style="89" bestFit="1" customWidth="1"/>
    <col min="1038" max="1041" width="0" style="89" hidden="1" customWidth="1"/>
    <col min="1042" max="1042" width="4.28515625" style="89" customWidth="1"/>
    <col min="1043" max="1045" width="5.7109375" style="89" customWidth="1"/>
    <col min="1046" max="1048" width="2.7109375" style="89" customWidth="1"/>
    <col min="1049" max="1049" width="2.85546875" style="89" customWidth="1"/>
    <col min="1050" max="1055" width="2.7109375" style="89" customWidth="1"/>
    <col min="1056" max="1065" width="0" style="89" hidden="1" customWidth="1"/>
    <col min="1066" max="1066" width="4.28515625" style="89" customWidth="1"/>
    <col min="1067" max="1067" width="0" style="89" hidden="1" customWidth="1"/>
    <col min="1068" max="1068" width="3.28515625" style="89" bestFit="1" customWidth="1"/>
    <col min="1069" max="1069" width="0" style="89" hidden="1" customWidth="1"/>
    <col min="1070" max="1070" width="3.28515625" style="89" bestFit="1" customWidth="1"/>
    <col min="1071" max="1072" width="4.28515625" style="89" customWidth="1"/>
    <col min="1073" max="1074" width="14.5703125" style="89" customWidth="1"/>
    <col min="1075" max="1075" width="4" style="89" customWidth="1"/>
    <col min="1076" max="1078" width="6.140625" style="89" customWidth="1"/>
    <col min="1079" max="1079" width="3.85546875" style="89" customWidth="1"/>
    <col min="1080" max="1080" width="50.140625" style="89" customWidth="1"/>
    <col min="1081" max="1280" width="11.42578125" style="89"/>
    <col min="1281" max="1281" width="1.140625" style="89" customWidth="1"/>
    <col min="1282" max="1284" width="5.7109375" style="89" customWidth="1"/>
    <col min="1285" max="1285" width="4" style="89" customWidth="1"/>
    <col min="1286" max="1288" width="5.140625" style="89" customWidth="1"/>
    <col min="1289" max="1291" width="5.28515625" style="89" customWidth="1"/>
    <col min="1292" max="1293" width="3.28515625" style="89" bestFit="1" customWidth="1"/>
    <col min="1294" max="1297" width="0" style="89" hidden="1" customWidth="1"/>
    <col min="1298" max="1298" width="4.28515625" style="89" customWidth="1"/>
    <col min="1299" max="1301" width="5.7109375" style="89" customWidth="1"/>
    <col min="1302" max="1304" width="2.7109375" style="89" customWidth="1"/>
    <col min="1305" max="1305" width="2.85546875" style="89" customWidth="1"/>
    <col min="1306" max="1311" width="2.7109375" style="89" customWidth="1"/>
    <col min="1312" max="1321" width="0" style="89" hidden="1" customWidth="1"/>
    <col min="1322" max="1322" width="4.28515625" style="89" customWidth="1"/>
    <col min="1323" max="1323" width="0" style="89" hidden="1" customWidth="1"/>
    <col min="1324" max="1324" width="3.28515625" style="89" bestFit="1" customWidth="1"/>
    <col min="1325" max="1325" width="0" style="89" hidden="1" customWidth="1"/>
    <col min="1326" max="1326" width="3.28515625" style="89" bestFit="1" customWidth="1"/>
    <col min="1327" max="1328" width="4.28515625" style="89" customWidth="1"/>
    <col min="1329" max="1330" width="14.5703125" style="89" customWidth="1"/>
    <col min="1331" max="1331" width="4" style="89" customWidth="1"/>
    <col min="1332" max="1334" width="6.140625" style="89" customWidth="1"/>
    <col min="1335" max="1335" width="3.85546875" style="89" customWidth="1"/>
    <col min="1336" max="1336" width="50.140625" style="89" customWidth="1"/>
    <col min="1337" max="1536" width="11.42578125" style="89"/>
    <col min="1537" max="1537" width="1.140625" style="89" customWidth="1"/>
    <col min="1538" max="1540" width="5.7109375" style="89" customWidth="1"/>
    <col min="1541" max="1541" width="4" style="89" customWidth="1"/>
    <col min="1542" max="1544" width="5.140625" style="89" customWidth="1"/>
    <col min="1545" max="1547" width="5.28515625" style="89" customWidth="1"/>
    <col min="1548" max="1549" width="3.28515625" style="89" bestFit="1" customWidth="1"/>
    <col min="1550" max="1553" width="0" style="89" hidden="1" customWidth="1"/>
    <col min="1554" max="1554" width="4.28515625" style="89" customWidth="1"/>
    <col min="1555" max="1557" width="5.7109375" style="89" customWidth="1"/>
    <col min="1558" max="1560" width="2.7109375" style="89" customWidth="1"/>
    <col min="1561" max="1561" width="2.85546875" style="89" customWidth="1"/>
    <col min="1562" max="1567" width="2.7109375" style="89" customWidth="1"/>
    <col min="1568" max="1577" width="0" style="89" hidden="1" customWidth="1"/>
    <col min="1578" max="1578" width="4.28515625" style="89" customWidth="1"/>
    <col min="1579" max="1579" width="0" style="89" hidden="1" customWidth="1"/>
    <col min="1580" max="1580" width="3.28515625" style="89" bestFit="1" customWidth="1"/>
    <col min="1581" max="1581" width="0" style="89" hidden="1" customWidth="1"/>
    <col min="1582" max="1582" width="3.28515625" style="89" bestFit="1" customWidth="1"/>
    <col min="1583" max="1584" width="4.28515625" style="89" customWidth="1"/>
    <col min="1585" max="1586" width="14.5703125" style="89" customWidth="1"/>
    <col min="1587" max="1587" width="4" style="89" customWidth="1"/>
    <col min="1588" max="1590" width="6.140625" style="89" customWidth="1"/>
    <col min="1591" max="1591" width="3.85546875" style="89" customWidth="1"/>
    <col min="1592" max="1592" width="50.140625" style="89" customWidth="1"/>
    <col min="1593" max="1792" width="11.42578125" style="89"/>
    <col min="1793" max="1793" width="1.140625" style="89" customWidth="1"/>
    <col min="1794" max="1796" width="5.7109375" style="89" customWidth="1"/>
    <col min="1797" max="1797" width="4" style="89" customWidth="1"/>
    <col min="1798" max="1800" width="5.140625" style="89" customWidth="1"/>
    <col min="1801" max="1803" width="5.28515625" style="89" customWidth="1"/>
    <col min="1804" max="1805" width="3.28515625" style="89" bestFit="1" customWidth="1"/>
    <col min="1806" max="1809" width="0" style="89" hidden="1" customWidth="1"/>
    <col min="1810" max="1810" width="4.28515625" style="89" customWidth="1"/>
    <col min="1811" max="1813" width="5.7109375" style="89" customWidth="1"/>
    <col min="1814" max="1816" width="2.7109375" style="89" customWidth="1"/>
    <col min="1817" max="1817" width="2.85546875" style="89" customWidth="1"/>
    <col min="1818" max="1823" width="2.7109375" style="89" customWidth="1"/>
    <col min="1824" max="1833" width="0" style="89" hidden="1" customWidth="1"/>
    <col min="1834" max="1834" width="4.28515625" style="89" customWidth="1"/>
    <col min="1835" max="1835" width="0" style="89" hidden="1" customWidth="1"/>
    <col min="1836" max="1836" width="3.28515625" style="89" bestFit="1" customWidth="1"/>
    <col min="1837" max="1837" width="0" style="89" hidden="1" customWidth="1"/>
    <col min="1838" max="1838" width="3.28515625" style="89" bestFit="1" customWidth="1"/>
    <col min="1839" max="1840" width="4.28515625" style="89" customWidth="1"/>
    <col min="1841" max="1842" width="14.5703125" style="89" customWidth="1"/>
    <col min="1843" max="1843" width="4" style="89" customWidth="1"/>
    <col min="1844" max="1846" width="6.140625" style="89" customWidth="1"/>
    <col min="1847" max="1847" width="3.85546875" style="89" customWidth="1"/>
    <col min="1848" max="1848" width="50.140625" style="89" customWidth="1"/>
    <col min="1849" max="2048" width="11.42578125" style="89"/>
    <col min="2049" max="2049" width="1.140625" style="89" customWidth="1"/>
    <col min="2050" max="2052" width="5.7109375" style="89" customWidth="1"/>
    <col min="2053" max="2053" width="4" style="89" customWidth="1"/>
    <col min="2054" max="2056" width="5.140625" style="89" customWidth="1"/>
    <col min="2057" max="2059" width="5.28515625" style="89" customWidth="1"/>
    <col min="2060" max="2061" width="3.28515625" style="89" bestFit="1" customWidth="1"/>
    <col min="2062" max="2065" width="0" style="89" hidden="1" customWidth="1"/>
    <col min="2066" max="2066" width="4.28515625" style="89" customWidth="1"/>
    <col min="2067" max="2069" width="5.7109375" style="89" customWidth="1"/>
    <col min="2070" max="2072" width="2.7109375" style="89" customWidth="1"/>
    <col min="2073" max="2073" width="2.85546875" style="89" customWidth="1"/>
    <col min="2074" max="2079" width="2.7109375" style="89" customWidth="1"/>
    <col min="2080" max="2089" width="0" style="89" hidden="1" customWidth="1"/>
    <col min="2090" max="2090" width="4.28515625" style="89" customWidth="1"/>
    <col min="2091" max="2091" width="0" style="89" hidden="1" customWidth="1"/>
    <col min="2092" max="2092" width="3.28515625" style="89" bestFit="1" customWidth="1"/>
    <col min="2093" max="2093" width="0" style="89" hidden="1" customWidth="1"/>
    <col min="2094" max="2094" width="3.28515625" style="89" bestFit="1" customWidth="1"/>
    <col min="2095" max="2096" width="4.28515625" style="89" customWidth="1"/>
    <col min="2097" max="2098" width="14.5703125" style="89" customWidth="1"/>
    <col min="2099" max="2099" width="4" style="89" customWidth="1"/>
    <col min="2100" max="2102" width="6.140625" style="89" customWidth="1"/>
    <col min="2103" max="2103" width="3.85546875" style="89" customWidth="1"/>
    <col min="2104" max="2104" width="50.140625" style="89" customWidth="1"/>
    <col min="2105" max="2304" width="11.42578125" style="89"/>
    <col min="2305" max="2305" width="1.140625" style="89" customWidth="1"/>
    <col min="2306" max="2308" width="5.7109375" style="89" customWidth="1"/>
    <col min="2309" max="2309" width="4" style="89" customWidth="1"/>
    <col min="2310" max="2312" width="5.140625" style="89" customWidth="1"/>
    <col min="2313" max="2315" width="5.28515625" style="89" customWidth="1"/>
    <col min="2316" max="2317" width="3.28515625" style="89" bestFit="1" customWidth="1"/>
    <col min="2318" max="2321" width="0" style="89" hidden="1" customWidth="1"/>
    <col min="2322" max="2322" width="4.28515625" style="89" customWidth="1"/>
    <col min="2323" max="2325" width="5.7109375" style="89" customWidth="1"/>
    <col min="2326" max="2328" width="2.7109375" style="89" customWidth="1"/>
    <col min="2329" max="2329" width="2.85546875" style="89" customWidth="1"/>
    <col min="2330" max="2335" width="2.7109375" style="89" customWidth="1"/>
    <col min="2336" max="2345" width="0" style="89" hidden="1" customWidth="1"/>
    <col min="2346" max="2346" width="4.28515625" style="89" customWidth="1"/>
    <col min="2347" max="2347" width="0" style="89" hidden="1" customWidth="1"/>
    <col min="2348" max="2348" width="3.28515625" style="89" bestFit="1" customWidth="1"/>
    <col min="2349" max="2349" width="0" style="89" hidden="1" customWidth="1"/>
    <col min="2350" max="2350" width="3.28515625" style="89" bestFit="1" customWidth="1"/>
    <col min="2351" max="2352" width="4.28515625" style="89" customWidth="1"/>
    <col min="2353" max="2354" width="14.5703125" style="89" customWidth="1"/>
    <col min="2355" max="2355" width="4" style="89" customWidth="1"/>
    <col min="2356" max="2358" width="6.140625" style="89" customWidth="1"/>
    <col min="2359" max="2359" width="3.85546875" style="89" customWidth="1"/>
    <col min="2360" max="2360" width="50.140625" style="89" customWidth="1"/>
    <col min="2361" max="2560" width="11.42578125" style="89"/>
    <col min="2561" max="2561" width="1.140625" style="89" customWidth="1"/>
    <col min="2562" max="2564" width="5.7109375" style="89" customWidth="1"/>
    <col min="2565" max="2565" width="4" style="89" customWidth="1"/>
    <col min="2566" max="2568" width="5.140625" style="89" customWidth="1"/>
    <col min="2569" max="2571" width="5.28515625" style="89" customWidth="1"/>
    <col min="2572" max="2573" width="3.28515625" style="89" bestFit="1" customWidth="1"/>
    <col min="2574" max="2577" width="0" style="89" hidden="1" customWidth="1"/>
    <col min="2578" max="2578" width="4.28515625" style="89" customWidth="1"/>
    <col min="2579" max="2581" width="5.7109375" style="89" customWidth="1"/>
    <col min="2582" max="2584" width="2.7109375" style="89" customWidth="1"/>
    <col min="2585" max="2585" width="2.85546875" style="89" customWidth="1"/>
    <col min="2586" max="2591" width="2.7109375" style="89" customWidth="1"/>
    <col min="2592" max="2601" width="0" style="89" hidden="1" customWidth="1"/>
    <col min="2602" max="2602" width="4.28515625" style="89" customWidth="1"/>
    <col min="2603" max="2603" width="0" style="89" hidden="1" customWidth="1"/>
    <col min="2604" max="2604" width="3.28515625" style="89" bestFit="1" customWidth="1"/>
    <col min="2605" max="2605" width="0" style="89" hidden="1" customWidth="1"/>
    <col min="2606" max="2606" width="3.28515625" style="89" bestFit="1" customWidth="1"/>
    <col min="2607" max="2608" width="4.28515625" style="89" customWidth="1"/>
    <col min="2609" max="2610" width="14.5703125" style="89" customWidth="1"/>
    <col min="2611" max="2611" width="4" style="89" customWidth="1"/>
    <col min="2612" max="2614" width="6.140625" style="89" customWidth="1"/>
    <col min="2615" max="2615" width="3.85546875" style="89" customWidth="1"/>
    <col min="2616" max="2616" width="50.140625" style="89" customWidth="1"/>
    <col min="2617" max="2816" width="11.42578125" style="89"/>
    <col min="2817" max="2817" width="1.140625" style="89" customWidth="1"/>
    <col min="2818" max="2820" width="5.7109375" style="89" customWidth="1"/>
    <col min="2821" max="2821" width="4" style="89" customWidth="1"/>
    <col min="2822" max="2824" width="5.140625" style="89" customWidth="1"/>
    <col min="2825" max="2827" width="5.28515625" style="89" customWidth="1"/>
    <col min="2828" max="2829" width="3.28515625" style="89" bestFit="1" customWidth="1"/>
    <col min="2830" max="2833" width="0" style="89" hidden="1" customWidth="1"/>
    <col min="2834" max="2834" width="4.28515625" style="89" customWidth="1"/>
    <col min="2835" max="2837" width="5.7109375" style="89" customWidth="1"/>
    <col min="2838" max="2840" width="2.7109375" style="89" customWidth="1"/>
    <col min="2841" max="2841" width="2.85546875" style="89" customWidth="1"/>
    <col min="2842" max="2847" width="2.7109375" style="89" customWidth="1"/>
    <col min="2848" max="2857" width="0" style="89" hidden="1" customWidth="1"/>
    <col min="2858" max="2858" width="4.28515625" style="89" customWidth="1"/>
    <col min="2859" max="2859" width="0" style="89" hidden="1" customWidth="1"/>
    <col min="2860" max="2860" width="3.28515625" style="89" bestFit="1" customWidth="1"/>
    <col min="2861" max="2861" width="0" style="89" hidden="1" customWidth="1"/>
    <col min="2862" max="2862" width="3.28515625" style="89" bestFit="1" customWidth="1"/>
    <col min="2863" max="2864" width="4.28515625" style="89" customWidth="1"/>
    <col min="2865" max="2866" width="14.5703125" style="89" customWidth="1"/>
    <col min="2867" max="2867" width="4" style="89" customWidth="1"/>
    <col min="2868" max="2870" width="6.140625" style="89" customWidth="1"/>
    <col min="2871" max="2871" width="3.85546875" style="89" customWidth="1"/>
    <col min="2872" max="2872" width="50.140625" style="89" customWidth="1"/>
    <col min="2873" max="3072" width="11.42578125" style="89"/>
    <col min="3073" max="3073" width="1.140625" style="89" customWidth="1"/>
    <col min="3074" max="3076" width="5.7109375" style="89" customWidth="1"/>
    <col min="3077" max="3077" width="4" style="89" customWidth="1"/>
    <col min="3078" max="3080" width="5.140625" style="89" customWidth="1"/>
    <col min="3081" max="3083" width="5.28515625" style="89" customWidth="1"/>
    <col min="3084" max="3085" width="3.28515625" style="89" bestFit="1" customWidth="1"/>
    <col min="3086" max="3089" width="0" style="89" hidden="1" customWidth="1"/>
    <col min="3090" max="3090" width="4.28515625" style="89" customWidth="1"/>
    <col min="3091" max="3093" width="5.7109375" style="89" customWidth="1"/>
    <col min="3094" max="3096" width="2.7109375" style="89" customWidth="1"/>
    <col min="3097" max="3097" width="2.85546875" style="89" customWidth="1"/>
    <col min="3098" max="3103" width="2.7109375" style="89" customWidth="1"/>
    <col min="3104" max="3113" width="0" style="89" hidden="1" customWidth="1"/>
    <col min="3114" max="3114" width="4.28515625" style="89" customWidth="1"/>
    <col min="3115" max="3115" width="0" style="89" hidden="1" customWidth="1"/>
    <col min="3116" max="3116" width="3.28515625" style="89" bestFit="1" customWidth="1"/>
    <col min="3117" max="3117" width="0" style="89" hidden="1" customWidth="1"/>
    <col min="3118" max="3118" width="3.28515625" style="89" bestFit="1" customWidth="1"/>
    <col min="3119" max="3120" width="4.28515625" style="89" customWidth="1"/>
    <col min="3121" max="3122" width="14.5703125" style="89" customWidth="1"/>
    <col min="3123" max="3123" width="4" style="89" customWidth="1"/>
    <col min="3124" max="3126" width="6.140625" style="89" customWidth="1"/>
    <col min="3127" max="3127" width="3.85546875" style="89" customWidth="1"/>
    <col min="3128" max="3128" width="50.140625" style="89" customWidth="1"/>
    <col min="3129" max="3328" width="11.42578125" style="89"/>
    <col min="3329" max="3329" width="1.140625" style="89" customWidth="1"/>
    <col min="3330" max="3332" width="5.7109375" style="89" customWidth="1"/>
    <col min="3333" max="3333" width="4" style="89" customWidth="1"/>
    <col min="3334" max="3336" width="5.140625" style="89" customWidth="1"/>
    <col min="3337" max="3339" width="5.28515625" style="89" customWidth="1"/>
    <col min="3340" max="3341" width="3.28515625" style="89" bestFit="1" customWidth="1"/>
    <col min="3342" max="3345" width="0" style="89" hidden="1" customWidth="1"/>
    <col min="3346" max="3346" width="4.28515625" style="89" customWidth="1"/>
    <col min="3347" max="3349" width="5.7109375" style="89" customWidth="1"/>
    <col min="3350" max="3352" width="2.7109375" style="89" customWidth="1"/>
    <col min="3353" max="3353" width="2.85546875" style="89" customWidth="1"/>
    <col min="3354" max="3359" width="2.7109375" style="89" customWidth="1"/>
    <col min="3360" max="3369" width="0" style="89" hidden="1" customWidth="1"/>
    <col min="3370" max="3370" width="4.28515625" style="89" customWidth="1"/>
    <col min="3371" max="3371" width="0" style="89" hidden="1" customWidth="1"/>
    <col min="3372" max="3372" width="3.28515625" style="89" bestFit="1" customWidth="1"/>
    <col min="3373" max="3373" width="0" style="89" hidden="1" customWidth="1"/>
    <col min="3374" max="3374" width="3.28515625" style="89" bestFit="1" customWidth="1"/>
    <col min="3375" max="3376" width="4.28515625" style="89" customWidth="1"/>
    <col min="3377" max="3378" width="14.5703125" style="89" customWidth="1"/>
    <col min="3379" max="3379" width="4" style="89" customWidth="1"/>
    <col min="3380" max="3382" width="6.140625" style="89" customWidth="1"/>
    <col min="3383" max="3383" width="3.85546875" style="89" customWidth="1"/>
    <col min="3384" max="3384" width="50.140625" style="89" customWidth="1"/>
    <col min="3385" max="3584" width="11.42578125" style="89"/>
    <col min="3585" max="3585" width="1.140625" style="89" customWidth="1"/>
    <col min="3586" max="3588" width="5.7109375" style="89" customWidth="1"/>
    <col min="3589" max="3589" width="4" style="89" customWidth="1"/>
    <col min="3590" max="3592" width="5.140625" style="89" customWidth="1"/>
    <col min="3593" max="3595" width="5.28515625" style="89" customWidth="1"/>
    <col min="3596" max="3597" width="3.28515625" style="89" bestFit="1" customWidth="1"/>
    <col min="3598" max="3601" width="0" style="89" hidden="1" customWidth="1"/>
    <col min="3602" max="3602" width="4.28515625" style="89" customWidth="1"/>
    <col min="3603" max="3605" width="5.7109375" style="89" customWidth="1"/>
    <col min="3606" max="3608" width="2.7109375" style="89" customWidth="1"/>
    <col min="3609" max="3609" width="2.85546875" style="89" customWidth="1"/>
    <col min="3610" max="3615" width="2.7109375" style="89" customWidth="1"/>
    <col min="3616" max="3625" width="0" style="89" hidden="1" customWidth="1"/>
    <col min="3626" max="3626" width="4.28515625" style="89" customWidth="1"/>
    <col min="3627" max="3627" width="0" style="89" hidden="1" customWidth="1"/>
    <col min="3628" max="3628" width="3.28515625" style="89" bestFit="1" customWidth="1"/>
    <col min="3629" max="3629" width="0" style="89" hidden="1" customWidth="1"/>
    <col min="3630" max="3630" width="3.28515625" style="89" bestFit="1" customWidth="1"/>
    <col min="3631" max="3632" width="4.28515625" style="89" customWidth="1"/>
    <col min="3633" max="3634" width="14.5703125" style="89" customWidth="1"/>
    <col min="3635" max="3635" width="4" style="89" customWidth="1"/>
    <col min="3636" max="3638" width="6.140625" style="89" customWidth="1"/>
    <col min="3639" max="3639" width="3.85546875" style="89" customWidth="1"/>
    <col min="3640" max="3640" width="50.140625" style="89" customWidth="1"/>
    <col min="3641" max="3840" width="11.42578125" style="89"/>
    <col min="3841" max="3841" width="1.140625" style="89" customWidth="1"/>
    <col min="3842" max="3844" width="5.7109375" style="89" customWidth="1"/>
    <col min="3845" max="3845" width="4" style="89" customWidth="1"/>
    <col min="3846" max="3848" width="5.140625" style="89" customWidth="1"/>
    <col min="3849" max="3851" width="5.28515625" style="89" customWidth="1"/>
    <col min="3852" max="3853" width="3.28515625" style="89" bestFit="1" customWidth="1"/>
    <col min="3854" max="3857" width="0" style="89" hidden="1" customWidth="1"/>
    <col min="3858" max="3858" width="4.28515625" style="89" customWidth="1"/>
    <col min="3859" max="3861" width="5.7109375" style="89" customWidth="1"/>
    <col min="3862" max="3864" width="2.7109375" style="89" customWidth="1"/>
    <col min="3865" max="3865" width="2.85546875" style="89" customWidth="1"/>
    <col min="3866" max="3871" width="2.7109375" style="89" customWidth="1"/>
    <col min="3872" max="3881" width="0" style="89" hidden="1" customWidth="1"/>
    <col min="3882" max="3882" width="4.28515625" style="89" customWidth="1"/>
    <col min="3883" max="3883" width="0" style="89" hidden="1" customWidth="1"/>
    <col min="3884" max="3884" width="3.28515625" style="89" bestFit="1" customWidth="1"/>
    <col min="3885" max="3885" width="0" style="89" hidden="1" customWidth="1"/>
    <col min="3886" max="3886" width="3.28515625" style="89" bestFit="1" customWidth="1"/>
    <col min="3887" max="3888" width="4.28515625" style="89" customWidth="1"/>
    <col min="3889" max="3890" width="14.5703125" style="89" customWidth="1"/>
    <col min="3891" max="3891" width="4" style="89" customWidth="1"/>
    <col min="3892" max="3894" width="6.140625" style="89" customWidth="1"/>
    <col min="3895" max="3895" width="3.85546875" style="89" customWidth="1"/>
    <col min="3896" max="3896" width="50.140625" style="89" customWidth="1"/>
    <col min="3897" max="4096" width="11.42578125" style="89"/>
    <col min="4097" max="4097" width="1.140625" style="89" customWidth="1"/>
    <col min="4098" max="4100" width="5.7109375" style="89" customWidth="1"/>
    <col min="4101" max="4101" width="4" style="89" customWidth="1"/>
    <col min="4102" max="4104" width="5.140625" style="89" customWidth="1"/>
    <col min="4105" max="4107" width="5.28515625" style="89" customWidth="1"/>
    <col min="4108" max="4109" width="3.28515625" style="89" bestFit="1" customWidth="1"/>
    <col min="4110" max="4113" width="0" style="89" hidden="1" customWidth="1"/>
    <col min="4114" max="4114" width="4.28515625" style="89" customWidth="1"/>
    <col min="4115" max="4117" width="5.7109375" style="89" customWidth="1"/>
    <col min="4118" max="4120" width="2.7109375" style="89" customWidth="1"/>
    <col min="4121" max="4121" width="2.85546875" style="89" customWidth="1"/>
    <col min="4122" max="4127" width="2.7109375" style="89" customWidth="1"/>
    <col min="4128" max="4137" width="0" style="89" hidden="1" customWidth="1"/>
    <col min="4138" max="4138" width="4.28515625" style="89" customWidth="1"/>
    <col min="4139" max="4139" width="0" style="89" hidden="1" customWidth="1"/>
    <col min="4140" max="4140" width="3.28515625" style="89" bestFit="1" customWidth="1"/>
    <col min="4141" max="4141" width="0" style="89" hidden="1" customWidth="1"/>
    <col min="4142" max="4142" width="3.28515625" style="89" bestFit="1" customWidth="1"/>
    <col min="4143" max="4144" width="4.28515625" style="89" customWidth="1"/>
    <col min="4145" max="4146" width="14.5703125" style="89" customWidth="1"/>
    <col min="4147" max="4147" width="4" style="89" customWidth="1"/>
    <col min="4148" max="4150" width="6.140625" style="89" customWidth="1"/>
    <col min="4151" max="4151" width="3.85546875" style="89" customWidth="1"/>
    <col min="4152" max="4152" width="50.140625" style="89" customWidth="1"/>
    <col min="4153" max="4352" width="11.42578125" style="89"/>
    <col min="4353" max="4353" width="1.140625" style="89" customWidth="1"/>
    <col min="4354" max="4356" width="5.7109375" style="89" customWidth="1"/>
    <col min="4357" max="4357" width="4" style="89" customWidth="1"/>
    <col min="4358" max="4360" width="5.140625" style="89" customWidth="1"/>
    <col min="4361" max="4363" width="5.28515625" style="89" customWidth="1"/>
    <col min="4364" max="4365" width="3.28515625" style="89" bestFit="1" customWidth="1"/>
    <col min="4366" max="4369" width="0" style="89" hidden="1" customWidth="1"/>
    <col min="4370" max="4370" width="4.28515625" style="89" customWidth="1"/>
    <col min="4371" max="4373" width="5.7109375" style="89" customWidth="1"/>
    <col min="4374" max="4376" width="2.7109375" style="89" customWidth="1"/>
    <col min="4377" max="4377" width="2.85546875" style="89" customWidth="1"/>
    <col min="4378" max="4383" width="2.7109375" style="89" customWidth="1"/>
    <col min="4384" max="4393" width="0" style="89" hidden="1" customWidth="1"/>
    <col min="4394" max="4394" width="4.28515625" style="89" customWidth="1"/>
    <col min="4395" max="4395" width="0" style="89" hidden="1" customWidth="1"/>
    <col min="4396" max="4396" width="3.28515625" style="89" bestFit="1" customWidth="1"/>
    <col min="4397" max="4397" width="0" style="89" hidden="1" customWidth="1"/>
    <col min="4398" max="4398" width="3.28515625" style="89" bestFit="1" customWidth="1"/>
    <col min="4399" max="4400" width="4.28515625" style="89" customWidth="1"/>
    <col min="4401" max="4402" width="14.5703125" style="89" customWidth="1"/>
    <col min="4403" max="4403" width="4" style="89" customWidth="1"/>
    <col min="4404" max="4406" width="6.140625" style="89" customWidth="1"/>
    <col min="4407" max="4407" width="3.85546875" style="89" customWidth="1"/>
    <col min="4408" max="4408" width="50.140625" style="89" customWidth="1"/>
    <col min="4409" max="4608" width="11.42578125" style="89"/>
    <col min="4609" max="4609" width="1.140625" style="89" customWidth="1"/>
    <col min="4610" max="4612" width="5.7109375" style="89" customWidth="1"/>
    <col min="4613" max="4613" width="4" style="89" customWidth="1"/>
    <col min="4614" max="4616" width="5.140625" style="89" customWidth="1"/>
    <col min="4617" max="4619" width="5.28515625" style="89" customWidth="1"/>
    <col min="4620" max="4621" width="3.28515625" style="89" bestFit="1" customWidth="1"/>
    <col min="4622" max="4625" width="0" style="89" hidden="1" customWidth="1"/>
    <col min="4626" max="4626" width="4.28515625" style="89" customWidth="1"/>
    <col min="4627" max="4629" width="5.7109375" style="89" customWidth="1"/>
    <col min="4630" max="4632" width="2.7109375" style="89" customWidth="1"/>
    <col min="4633" max="4633" width="2.85546875" style="89" customWidth="1"/>
    <col min="4634" max="4639" width="2.7109375" style="89" customWidth="1"/>
    <col min="4640" max="4649" width="0" style="89" hidden="1" customWidth="1"/>
    <col min="4650" max="4650" width="4.28515625" style="89" customWidth="1"/>
    <col min="4651" max="4651" width="0" style="89" hidden="1" customWidth="1"/>
    <col min="4652" max="4652" width="3.28515625" style="89" bestFit="1" customWidth="1"/>
    <col min="4653" max="4653" width="0" style="89" hidden="1" customWidth="1"/>
    <col min="4654" max="4654" width="3.28515625" style="89" bestFit="1" customWidth="1"/>
    <col min="4655" max="4656" width="4.28515625" style="89" customWidth="1"/>
    <col min="4657" max="4658" width="14.5703125" style="89" customWidth="1"/>
    <col min="4659" max="4659" width="4" style="89" customWidth="1"/>
    <col min="4660" max="4662" width="6.140625" style="89" customWidth="1"/>
    <col min="4663" max="4663" width="3.85546875" style="89" customWidth="1"/>
    <col min="4664" max="4664" width="50.140625" style="89" customWidth="1"/>
    <col min="4665" max="4864" width="11.42578125" style="89"/>
    <col min="4865" max="4865" width="1.140625" style="89" customWidth="1"/>
    <col min="4866" max="4868" width="5.7109375" style="89" customWidth="1"/>
    <col min="4869" max="4869" width="4" style="89" customWidth="1"/>
    <col min="4870" max="4872" width="5.140625" style="89" customWidth="1"/>
    <col min="4873" max="4875" width="5.28515625" style="89" customWidth="1"/>
    <col min="4876" max="4877" width="3.28515625" style="89" bestFit="1" customWidth="1"/>
    <col min="4878" max="4881" width="0" style="89" hidden="1" customWidth="1"/>
    <col min="4882" max="4882" width="4.28515625" style="89" customWidth="1"/>
    <col min="4883" max="4885" width="5.7109375" style="89" customWidth="1"/>
    <col min="4886" max="4888" width="2.7109375" style="89" customWidth="1"/>
    <col min="4889" max="4889" width="2.85546875" style="89" customWidth="1"/>
    <col min="4890" max="4895" width="2.7109375" style="89" customWidth="1"/>
    <col min="4896" max="4905" width="0" style="89" hidden="1" customWidth="1"/>
    <col min="4906" max="4906" width="4.28515625" style="89" customWidth="1"/>
    <col min="4907" max="4907" width="0" style="89" hidden="1" customWidth="1"/>
    <col min="4908" max="4908" width="3.28515625" style="89" bestFit="1" customWidth="1"/>
    <col min="4909" max="4909" width="0" style="89" hidden="1" customWidth="1"/>
    <col min="4910" max="4910" width="3.28515625" style="89" bestFit="1" customWidth="1"/>
    <col min="4911" max="4912" width="4.28515625" style="89" customWidth="1"/>
    <col min="4913" max="4914" width="14.5703125" style="89" customWidth="1"/>
    <col min="4915" max="4915" width="4" style="89" customWidth="1"/>
    <col min="4916" max="4918" width="6.140625" style="89" customWidth="1"/>
    <col min="4919" max="4919" width="3.85546875" style="89" customWidth="1"/>
    <col min="4920" max="4920" width="50.140625" style="89" customWidth="1"/>
    <col min="4921" max="5120" width="11.42578125" style="89"/>
    <col min="5121" max="5121" width="1.140625" style="89" customWidth="1"/>
    <col min="5122" max="5124" width="5.7109375" style="89" customWidth="1"/>
    <col min="5125" max="5125" width="4" style="89" customWidth="1"/>
    <col min="5126" max="5128" width="5.140625" style="89" customWidth="1"/>
    <col min="5129" max="5131" width="5.28515625" style="89" customWidth="1"/>
    <col min="5132" max="5133" width="3.28515625" style="89" bestFit="1" customWidth="1"/>
    <col min="5134" max="5137" width="0" style="89" hidden="1" customWidth="1"/>
    <col min="5138" max="5138" width="4.28515625" style="89" customWidth="1"/>
    <col min="5139" max="5141" width="5.7109375" style="89" customWidth="1"/>
    <col min="5142" max="5144" width="2.7109375" style="89" customWidth="1"/>
    <col min="5145" max="5145" width="2.85546875" style="89" customWidth="1"/>
    <col min="5146" max="5151" width="2.7109375" style="89" customWidth="1"/>
    <col min="5152" max="5161" width="0" style="89" hidden="1" customWidth="1"/>
    <col min="5162" max="5162" width="4.28515625" style="89" customWidth="1"/>
    <col min="5163" max="5163" width="0" style="89" hidden="1" customWidth="1"/>
    <col min="5164" max="5164" width="3.28515625" style="89" bestFit="1" customWidth="1"/>
    <col min="5165" max="5165" width="0" style="89" hidden="1" customWidth="1"/>
    <col min="5166" max="5166" width="3.28515625" style="89" bestFit="1" customWidth="1"/>
    <col min="5167" max="5168" width="4.28515625" style="89" customWidth="1"/>
    <col min="5169" max="5170" width="14.5703125" style="89" customWidth="1"/>
    <col min="5171" max="5171" width="4" style="89" customWidth="1"/>
    <col min="5172" max="5174" width="6.140625" style="89" customWidth="1"/>
    <col min="5175" max="5175" width="3.85546875" style="89" customWidth="1"/>
    <col min="5176" max="5176" width="50.140625" style="89" customWidth="1"/>
    <col min="5177" max="5376" width="11.42578125" style="89"/>
    <col min="5377" max="5377" width="1.140625" style="89" customWidth="1"/>
    <col min="5378" max="5380" width="5.7109375" style="89" customWidth="1"/>
    <col min="5381" max="5381" width="4" style="89" customWidth="1"/>
    <col min="5382" max="5384" width="5.140625" style="89" customWidth="1"/>
    <col min="5385" max="5387" width="5.28515625" style="89" customWidth="1"/>
    <col min="5388" max="5389" width="3.28515625" style="89" bestFit="1" customWidth="1"/>
    <col min="5390" max="5393" width="0" style="89" hidden="1" customWidth="1"/>
    <col min="5394" max="5394" width="4.28515625" style="89" customWidth="1"/>
    <col min="5395" max="5397" width="5.7109375" style="89" customWidth="1"/>
    <col min="5398" max="5400" width="2.7109375" style="89" customWidth="1"/>
    <col min="5401" max="5401" width="2.85546875" style="89" customWidth="1"/>
    <col min="5402" max="5407" width="2.7109375" style="89" customWidth="1"/>
    <col min="5408" max="5417" width="0" style="89" hidden="1" customWidth="1"/>
    <col min="5418" max="5418" width="4.28515625" style="89" customWidth="1"/>
    <col min="5419" max="5419" width="0" style="89" hidden="1" customWidth="1"/>
    <col min="5420" max="5420" width="3.28515625" style="89" bestFit="1" customWidth="1"/>
    <col min="5421" max="5421" width="0" style="89" hidden="1" customWidth="1"/>
    <col min="5422" max="5422" width="3.28515625" style="89" bestFit="1" customWidth="1"/>
    <col min="5423" max="5424" width="4.28515625" style="89" customWidth="1"/>
    <col min="5425" max="5426" width="14.5703125" style="89" customWidth="1"/>
    <col min="5427" max="5427" width="4" style="89" customWidth="1"/>
    <col min="5428" max="5430" width="6.140625" style="89" customWidth="1"/>
    <col min="5431" max="5431" width="3.85546875" style="89" customWidth="1"/>
    <col min="5432" max="5432" width="50.140625" style="89" customWidth="1"/>
    <col min="5433" max="5632" width="11.42578125" style="89"/>
    <col min="5633" max="5633" width="1.140625" style="89" customWidth="1"/>
    <col min="5634" max="5636" width="5.7109375" style="89" customWidth="1"/>
    <col min="5637" max="5637" width="4" style="89" customWidth="1"/>
    <col min="5638" max="5640" width="5.140625" style="89" customWidth="1"/>
    <col min="5641" max="5643" width="5.28515625" style="89" customWidth="1"/>
    <col min="5644" max="5645" width="3.28515625" style="89" bestFit="1" customWidth="1"/>
    <col min="5646" max="5649" width="0" style="89" hidden="1" customWidth="1"/>
    <col min="5650" max="5650" width="4.28515625" style="89" customWidth="1"/>
    <col min="5651" max="5653" width="5.7109375" style="89" customWidth="1"/>
    <col min="5654" max="5656" width="2.7109375" style="89" customWidth="1"/>
    <col min="5657" max="5657" width="2.85546875" style="89" customWidth="1"/>
    <col min="5658" max="5663" width="2.7109375" style="89" customWidth="1"/>
    <col min="5664" max="5673" width="0" style="89" hidden="1" customWidth="1"/>
    <col min="5674" max="5674" width="4.28515625" style="89" customWidth="1"/>
    <col min="5675" max="5675" width="0" style="89" hidden="1" customWidth="1"/>
    <col min="5676" max="5676" width="3.28515625" style="89" bestFit="1" customWidth="1"/>
    <col min="5677" max="5677" width="0" style="89" hidden="1" customWidth="1"/>
    <col min="5678" max="5678" width="3.28515625" style="89" bestFit="1" customWidth="1"/>
    <col min="5679" max="5680" width="4.28515625" style="89" customWidth="1"/>
    <col min="5681" max="5682" width="14.5703125" style="89" customWidth="1"/>
    <col min="5683" max="5683" width="4" style="89" customWidth="1"/>
    <col min="5684" max="5686" width="6.140625" style="89" customWidth="1"/>
    <col min="5687" max="5687" width="3.85546875" style="89" customWidth="1"/>
    <col min="5688" max="5688" width="50.140625" style="89" customWidth="1"/>
    <col min="5689" max="5888" width="11.42578125" style="89"/>
    <col min="5889" max="5889" width="1.140625" style="89" customWidth="1"/>
    <col min="5890" max="5892" width="5.7109375" style="89" customWidth="1"/>
    <col min="5893" max="5893" width="4" style="89" customWidth="1"/>
    <col min="5894" max="5896" width="5.140625" style="89" customWidth="1"/>
    <col min="5897" max="5899" width="5.28515625" style="89" customWidth="1"/>
    <col min="5900" max="5901" width="3.28515625" style="89" bestFit="1" customWidth="1"/>
    <col min="5902" max="5905" width="0" style="89" hidden="1" customWidth="1"/>
    <col min="5906" max="5906" width="4.28515625" style="89" customWidth="1"/>
    <col min="5907" max="5909" width="5.7109375" style="89" customWidth="1"/>
    <col min="5910" max="5912" width="2.7109375" style="89" customWidth="1"/>
    <col min="5913" max="5913" width="2.85546875" style="89" customWidth="1"/>
    <col min="5914" max="5919" width="2.7109375" style="89" customWidth="1"/>
    <col min="5920" max="5929" width="0" style="89" hidden="1" customWidth="1"/>
    <col min="5930" max="5930" width="4.28515625" style="89" customWidth="1"/>
    <col min="5931" max="5931" width="0" style="89" hidden="1" customWidth="1"/>
    <col min="5932" max="5932" width="3.28515625" style="89" bestFit="1" customWidth="1"/>
    <col min="5933" max="5933" width="0" style="89" hidden="1" customWidth="1"/>
    <col min="5934" max="5934" width="3.28515625" style="89" bestFit="1" customWidth="1"/>
    <col min="5935" max="5936" width="4.28515625" style="89" customWidth="1"/>
    <col min="5937" max="5938" width="14.5703125" style="89" customWidth="1"/>
    <col min="5939" max="5939" width="4" style="89" customWidth="1"/>
    <col min="5940" max="5942" width="6.140625" style="89" customWidth="1"/>
    <col min="5943" max="5943" width="3.85546875" style="89" customWidth="1"/>
    <col min="5944" max="5944" width="50.140625" style="89" customWidth="1"/>
    <col min="5945" max="6144" width="11.42578125" style="89"/>
    <col min="6145" max="6145" width="1.140625" style="89" customWidth="1"/>
    <col min="6146" max="6148" width="5.7109375" style="89" customWidth="1"/>
    <col min="6149" max="6149" width="4" style="89" customWidth="1"/>
    <col min="6150" max="6152" width="5.140625" style="89" customWidth="1"/>
    <col min="6153" max="6155" width="5.28515625" style="89" customWidth="1"/>
    <col min="6156" max="6157" width="3.28515625" style="89" bestFit="1" customWidth="1"/>
    <col min="6158" max="6161" width="0" style="89" hidden="1" customWidth="1"/>
    <col min="6162" max="6162" width="4.28515625" style="89" customWidth="1"/>
    <col min="6163" max="6165" width="5.7109375" style="89" customWidth="1"/>
    <col min="6166" max="6168" width="2.7109375" style="89" customWidth="1"/>
    <col min="6169" max="6169" width="2.85546875" style="89" customWidth="1"/>
    <col min="6170" max="6175" width="2.7109375" style="89" customWidth="1"/>
    <col min="6176" max="6185" width="0" style="89" hidden="1" customWidth="1"/>
    <col min="6186" max="6186" width="4.28515625" style="89" customWidth="1"/>
    <col min="6187" max="6187" width="0" style="89" hidden="1" customWidth="1"/>
    <col min="6188" max="6188" width="3.28515625" style="89" bestFit="1" customWidth="1"/>
    <col min="6189" max="6189" width="0" style="89" hidden="1" customWidth="1"/>
    <col min="6190" max="6190" width="3.28515625" style="89" bestFit="1" customWidth="1"/>
    <col min="6191" max="6192" width="4.28515625" style="89" customWidth="1"/>
    <col min="6193" max="6194" width="14.5703125" style="89" customWidth="1"/>
    <col min="6195" max="6195" width="4" style="89" customWidth="1"/>
    <col min="6196" max="6198" width="6.140625" style="89" customWidth="1"/>
    <col min="6199" max="6199" width="3.85546875" style="89" customWidth="1"/>
    <col min="6200" max="6200" width="50.140625" style="89" customWidth="1"/>
    <col min="6201" max="6400" width="11.42578125" style="89"/>
    <col min="6401" max="6401" width="1.140625" style="89" customWidth="1"/>
    <col min="6402" max="6404" width="5.7109375" style="89" customWidth="1"/>
    <col min="6405" max="6405" width="4" style="89" customWidth="1"/>
    <col min="6406" max="6408" width="5.140625" style="89" customWidth="1"/>
    <col min="6409" max="6411" width="5.28515625" style="89" customWidth="1"/>
    <col min="6412" max="6413" width="3.28515625" style="89" bestFit="1" customWidth="1"/>
    <col min="6414" max="6417" width="0" style="89" hidden="1" customWidth="1"/>
    <col min="6418" max="6418" width="4.28515625" style="89" customWidth="1"/>
    <col min="6419" max="6421" width="5.7109375" style="89" customWidth="1"/>
    <col min="6422" max="6424" width="2.7109375" style="89" customWidth="1"/>
    <col min="6425" max="6425" width="2.85546875" style="89" customWidth="1"/>
    <col min="6426" max="6431" width="2.7109375" style="89" customWidth="1"/>
    <col min="6432" max="6441" width="0" style="89" hidden="1" customWidth="1"/>
    <col min="6442" max="6442" width="4.28515625" style="89" customWidth="1"/>
    <col min="6443" max="6443" width="0" style="89" hidden="1" customWidth="1"/>
    <col min="6444" max="6444" width="3.28515625" style="89" bestFit="1" customWidth="1"/>
    <col min="6445" max="6445" width="0" style="89" hidden="1" customWidth="1"/>
    <col min="6446" max="6446" width="3.28515625" style="89" bestFit="1" customWidth="1"/>
    <col min="6447" max="6448" width="4.28515625" style="89" customWidth="1"/>
    <col min="6449" max="6450" width="14.5703125" style="89" customWidth="1"/>
    <col min="6451" max="6451" width="4" style="89" customWidth="1"/>
    <col min="6452" max="6454" width="6.140625" style="89" customWidth="1"/>
    <col min="6455" max="6455" width="3.85546875" style="89" customWidth="1"/>
    <col min="6456" max="6456" width="50.140625" style="89" customWidth="1"/>
    <col min="6457" max="6656" width="11.42578125" style="89"/>
    <col min="6657" max="6657" width="1.140625" style="89" customWidth="1"/>
    <col min="6658" max="6660" width="5.7109375" style="89" customWidth="1"/>
    <col min="6661" max="6661" width="4" style="89" customWidth="1"/>
    <col min="6662" max="6664" width="5.140625" style="89" customWidth="1"/>
    <col min="6665" max="6667" width="5.28515625" style="89" customWidth="1"/>
    <col min="6668" max="6669" width="3.28515625" style="89" bestFit="1" customWidth="1"/>
    <col min="6670" max="6673" width="0" style="89" hidden="1" customWidth="1"/>
    <col min="6674" max="6674" width="4.28515625" style="89" customWidth="1"/>
    <col min="6675" max="6677" width="5.7109375" style="89" customWidth="1"/>
    <col min="6678" max="6680" width="2.7109375" style="89" customWidth="1"/>
    <col min="6681" max="6681" width="2.85546875" style="89" customWidth="1"/>
    <col min="6682" max="6687" width="2.7109375" style="89" customWidth="1"/>
    <col min="6688" max="6697" width="0" style="89" hidden="1" customWidth="1"/>
    <col min="6698" max="6698" width="4.28515625" style="89" customWidth="1"/>
    <col min="6699" max="6699" width="0" style="89" hidden="1" customWidth="1"/>
    <col min="6700" max="6700" width="3.28515625" style="89" bestFit="1" customWidth="1"/>
    <col min="6701" max="6701" width="0" style="89" hidden="1" customWidth="1"/>
    <col min="6702" max="6702" width="3.28515625" style="89" bestFit="1" customWidth="1"/>
    <col min="6703" max="6704" width="4.28515625" style="89" customWidth="1"/>
    <col min="6705" max="6706" width="14.5703125" style="89" customWidth="1"/>
    <col min="6707" max="6707" width="4" style="89" customWidth="1"/>
    <col min="6708" max="6710" width="6.140625" style="89" customWidth="1"/>
    <col min="6711" max="6711" width="3.85546875" style="89" customWidth="1"/>
    <col min="6712" max="6712" width="50.140625" style="89" customWidth="1"/>
    <col min="6713" max="6912" width="11.42578125" style="89"/>
    <col min="6913" max="6913" width="1.140625" style="89" customWidth="1"/>
    <col min="6914" max="6916" width="5.7109375" style="89" customWidth="1"/>
    <col min="6917" max="6917" width="4" style="89" customWidth="1"/>
    <col min="6918" max="6920" width="5.140625" style="89" customWidth="1"/>
    <col min="6921" max="6923" width="5.28515625" style="89" customWidth="1"/>
    <col min="6924" max="6925" width="3.28515625" style="89" bestFit="1" customWidth="1"/>
    <col min="6926" max="6929" width="0" style="89" hidden="1" customWidth="1"/>
    <col min="6930" max="6930" width="4.28515625" style="89" customWidth="1"/>
    <col min="6931" max="6933" width="5.7109375" style="89" customWidth="1"/>
    <col min="6934" max="6936" width="2.7109375" style="89" customWidth="1"/>
    <col min="6937" max="6937" width="2.85546875" style="89" customWidth="1"/>
    <col min="6938" max="6943" width="2.7109375" style="89" customWidth="1"/>
    <col min="6944" max="6953" width="0" style="89" hidden="1" customWidth="1"/>
    <col min="6954" max="6954" width="4.28515625" style="89" customWidth="1"/>
    <col min="6955" max="6955" width="0" style="89" hidden="1" customWidth="1"/>
    <col min="6956" max="6956" width="3.28515625" style="89" bestFit="1" customWidth="1"/>
    <col min="6957" max="6957" width="0" style="89" hidden="1" customWidth="1"/>
    <col min="6958" max="6958" width="3.28515625" style="89" bestFit="1" customWidth="1"/>
    <col min="6959" max="6960" width="4.28515625" style="89" customWidth="1"/>
    <col min="6961" max="6962" width="14.5703125" style="89" customWidth="1"/>
    <col min="6963" max="6963" width="4" style="89" customWidth="1"/>
    <col min="6964" max="6966" width="6.140625" style="89" customWidth="1"/>
    <col min="6967" max="6967" width="3.85546875" style="89" customWidth="1"/>
    <col min="6968" max="6968" width="50.140625" style="89" customWidth="1"/>
    <col min="6969" max="7168" width="11.42578125" style="89"/>
    <col min="7169" max="7169" width="1.140625" style="89" customWidth="1"/>
    <col min="7170" max="7172" width="5.7109375" style="89" customWidth="1"/>
    <col min="7173" max="7173" width="4" style="89" customWidth="1"/>
    <col min="7174" max="7176" width="5.140625" style="89" customWidth="1"/>
    <col min="7177" max="7179" width="5.28515625" style="89" customWidth="1"/>
    <col min="7180" max="7181" width="3.28515625" style="89" bestFit="1" customWidth="1"/>
    <col min="7182" max="7185" width="0" style="89" hidden="1" customWidth="1"/>
    <col min="7186" max="7186" width="4.28515625" style="89" customWidth="1"/>
    <col min="7187" max="7189" width="5.7109375" style="89" customWidth="1"/>
    <col min="7190" max="7192" width="2.7109375" style="89" customWidth="1"/>
    <col min="7193" max="7193" width="2.85546875" style="89" customWidth="1"/>
    <col min="7194" max="7199" width="2.7109375" style="89" customWidth="1"/>
    <col min="7200" max="7209" width="0" style="89" hidden="1" customWidth="1"/>
    <col min="7210" max="7210" width="4.28515625" style="89" customWidth="1"/>
    <col min="7211" max="7211" width="0" style="89" hidden="1" customWidth="1"/>
    <col min="7212" max="7212" width="3.28515625" style="89" bestFit="1" customWidth="1"/>
    <col min="7213" max="7213" width="0" style="89" hidden="1" customWidth="1"/>
    <col min="7214" max="7214" width="3.28515625" style="89" bestFit="1" customWidth="1"/>
    <col min="7215" max="7216" width="4.28515625" style="89" customWidth="1"/>
    <col min="7217" max="7218" width="14.5703125" style="89" customWidth="1"/>
    <col min="7219" max="7219" width="4" style="89" customWidth="1"/>
    <col min="7220" max="7222" width="6.140625" style="89" customWidth="1"/>
    <col min="7223" max="7223" width="3.85546875" style="89" customWidth="1"/>
    <col min="7224" max="7224" width="50.140625" style="89" customWidth="1"/>
    <col min="7225" max="7424" width="11.42578125" style="89"/>
    <col min="7425" max="7425" width="1.140625" style="89" customWidth="1"/>
    <col min="7426" max="7428" width="5.7109375" style="89" customWidth="1"/>
    <col min="7429" max="7429" width="4" style="89" customWidth="1"/>
    <col min="7430" max="7432" width="5.140625" style="89" customWidth="1"/>
    <col min="7433" max="7435" width="5.28515625" style="89" customWidth="1"/>
    <col min="7436" max="7437" width="3.28515625" style="89" bestFit="1" customWidth="1"/>
    <col min="7438" max="7441" width="0" style="89" hidden="1" customWidth="1"/>
    <col min="7442" max="7442" width="4.28515625" style="89" customWidth="1"/>
    <col min="7443" max="7445" width="5.7109375" style="89" customWidth="1"/>
    <col min="7446" max="7448" width="2.7109375" style="89" customWidth="1"/>
    <col min="7449" max="7449" width="2.85546875" style="89" customWidth="1"/>
    <col min="7450" max="7455" width="2.7109375" style="89" customWidth="1"/>
    <col min="7456" max="7465" width="0" style="89" hidden="1" customWidth="1"/>
    <col min="7466" max="7466" width="4.28515625" style="89" customWidth="1"/>
    <col min="7467" max="7467" width="0" style="89" hidden="1" customWidth="1"/>
    <col min="7468" max="7468" width="3.28515625" style="89" bestFit="1" customWidth="1"/>
    <col min="7469" max="7469" width="0" style="89" hidden="1" customWidth="1"/>
    <col min="7470" max="7470" width="3.28515625" style="89" bestFit="1" customWidth="1"/>
    <col min="7471" max="7472" width="4.28515625" style="89" customWidth="1"/>
    <col min="7473" max="7474" width="14.5703125" style="89" customWidth="1"/>
    <col min="7475" max="7475" width="4" style="89" customWidth="1"/>
    <col min="7476" max="7478" width="6.140625" style="89" customWidth="1"/>
    <col min="7479" max="7479" width="3.85546875" style="89" customWidth="1"/>
    <col min="7480" max="7480" width="50.140625" style="89" customWidth="1"/>
    <col min="7481" max="7680" width="11.42578125" style="89"/>
    <col min="7681" max="7681" width="1.140625" style="89" customWidth="1"/>
    <col min="7682" max="7684" width="5.7109375" style="89" customWidth="1"/>
    <col min="7685" max="7685" width="4" style="89" customWidth="1"/>
    <col min="7686" max="7688" width="5.140625" style="89" customWidth="1"/>
    <col min="7689" max="7691" width="5.28515625" style="89" customWidth="1"/>
    <col min="7692" max="7693" width="3.28515625" style="89" bestFit="1" customWidth="1"/>
    <col min="7694" max="7697" width="0" style="89" hidden="1" customWidth="1"/>
    <col min="7698" max="7698" width="4.28515625" style="89" customWidth="1"/>
    <col min="7699" max="7701" width="5.7109375" style="89" customWidth="1"/>
    <col min="7702" max="7704" width="2.7109375" style="89" customWidth="1"/>
    <col min="7705" max="7705" width="2.85546875" style="89" customWidth="1"/>
    <col min="7706" max="7711" width="2.7109375" style="89" customWidth="1"/>
    <col min="7712" max="7721" width="0" style="89" hidden="1" customWidth="1"/>
    <col min="7722" max="7722" width="4.28515625" style="89" customWidth="1"/>
    <col min="7723" max="7723" width="0" style="89" hidden="1" customWidth="1"/>
    <col min="7724" max="7724" width="3.28515625" style="89" bestFit="1" customWidth="1"/>
    <col min="7725" max="7725" width="0" style="89" hidden="1" customWidth="1"/>
    <col min="7726" max="7726" width="3.28515625" style="89" bestFit="1" customWidth="1"/>
    <col min="7727" max="7728" width="4.28515625" style="89" customWidth="1"/>
    <col min="7729" max="7730" width="14.5703125" style="89" customWidth="1"/>
    <col min="7731" max="7731" width="4" style="89" customWidth="1"/>
    <col min="7732" max="7734" width="6.140625" style="89" customWidth="1"/>
    <col min="7735" max="7735" width="3.85546875" style="89" customWidth="1"/>
    <col min="7736" max="7736" width="50.140625" style="89" customWidth="1"/>
    <col min="7737" max="7936" width="11.42578125" style="89"/>
    <col min="7937" max="7937" width="1.140625" style="89" customWidth="1"/>
    <col min="7938" max="7940" width="5.7109375" style="89" customWidth="1"/>
    <col min="7941" max="7941" width="4" style="89" customWidth="1"/>
    <col min="7942" max="7944" width="5.140625" style="89" customWidth="1"/>
    <col min="7945" max="7947" width="5.28515625" style="89" customWidth="1"/>
    <col min="7948" max="7949" width="3.28515625" style="89" bestFit="1" customWidth="1"/>
    <col min="7950" max="7953" width="0" style="89" hidden="1" customWidth="1"/>
    <col min="7954" max="7954" width="4.28515625" style="89" customWidth="1"/>
    <col min="7955" max="7957" width="5.7109375" style="89" customWidth="1"/>
    <col min="7958" max="7960" width="2.7109375" style="89" customWidth="1"/>
    <col min="7961" max="7961" width="2.85546875" style="89" customWidth="1"/>
    <col min="7962" max="7967" width="2.7109375" style="89" customWidth="1"/>
    <col min="7968" max="7977" width="0" style="89" hidden="1" customWidth="1"/>
    <col min="7978" max="7978" width="4.28515625" style="89" customWidth="1"/>
    <col min="7979" max="7979" width="0" style="89" hidden="1" customWidth="1"/>
    <col min="7980" max="7980" width="3.28515625" style="89" bestFit="1" customWidth="1"/>
    <col min="7981" max="7981" width="0" style="89" hidden="1" customWidth="1"/>
    <col min="7982" max="7982" width="3.28515625" style="89" bestFit="1" customWidth="1"/>
    <col min="7983" max="7984" width="4.28515625" style="89" customWidth="1"/>
    <col min="7985" max="7986" width="14.5703125" style="89" customWidth="1"/>
    <col min="7987" max="7987" width="4" style="89" customWidth="1"/>
    <col min="7988" max="7990" width="6.140625" style="89" customWidth="1"/>
    <col min="7991" max="7991" width="3.85546875" style="89" customWidth="1"/>
    <col min="7992" max="7992" width="50.140625" style="89" customWidth="1"/>
    <col min="7993" max="8192" width="11.42578125" style="89"/>
    <col min="8193" max="8193" width="1.140625" style="89" customWidth="1"/>
    <col min="8194" max="8196" width="5.7109375" style="89" customWidth="1"/>
    <col min="8197" max="8197" width="4" style="89" customWidth="1"/>
    <col min="8198" max="8200" width="5.140625" style="89" customWidth="1"/>
    <col min="8201" max="8203" width="5.28515625" style="89" customWidth="1"/>
    <col min="8204" max="8205" width="3.28515625" style="89" bestFit="1" customWidth="1"/>
    <col min="8206" max="8209" width="0" style="89" hidden="1" customWidth="1"/>
    <col min="8210" max="8210" width="4.28515625" style="89" customWidth="1"/>
    <col min="8211" max="8213" width="5.7109375" style="89" customWidth="1"/>
    <col min="8214" max="8216" width="2.7109375" style="89" customWidth="1"/>
    <col min="8217" max="8217" width="2.85546875" style="89" customWidth="1"/>
    <col min="8218" max="8223" width="2.7109375" style="89" customWidth="1"/>
    <col min="8224" max="8233" width="0" style="89" hidden="1" customWidth="1"/>
    <col min="8234" max="8234" width="4.28515625" style="89" customWidth="1"/>
    <col min="8235" max="8235" width="0" style="89" hidden="1" customWidth="1"/>
    <col min="8236" max="8236" width="3.28515625" style="89" bestFit="1" customWidth="1"/>
    <col min="8237" max="8237" width="0" style="89" hidden="1" customWidth="1"/>
    <col min="8238" max="8238" width="3.28515625" style="89" bestFit="1" customWidth="1"/>
    <col min="8239" max="8240" width="4.28515625" style="89" customWidth="1"/>
    <col min="8241" max="8242" width="14.5703125" style="89" customWidth="1"/>
    <col min="8243" max="8243" width="4" style="89" customWidth="1"/>
    <col min="8244" max="8246" width="6.140625" style="89" customWidth="1"/>
    <col min="8247" max="8247" width="3.85546875" style="89" customWidth="1"/>
    <col min="8248" max="8248" width="50.140625" style="89" customWidth="1"/>
    <col min="8249" max="8448" width="11.42578125" style="89"/>
    <col min="8449" max="8449" width="1.140625" style="89" customWidth="1"/>
    <col min="8450" max="8452" width="5.7109375" style="89" customWidth="1"/>
    <col min="8453" max="8453" width="4" style="89" customWidth="1"/>
    <col min="8454" max="8456" width="5.140625" style="89" customWidth="1"/>
    <col min="8457" max="8459" width="5.28515625" style="89" customWidth="1"/>
    <col min="8460" max="8461" width="3.28515625" style="89" bestFit="1" customWidth="1"/>
    <col min="8462" max="8465" width="0" style="89" hidden="1" customWidth="1"/>
    <col min="8466" max="8466" width="4.28515625" style="89" customWidth="1"/>
    <col min="8467" max="8469" width="5.7109375" style="89" customWidth="1"/>
    <col min="8470" max="8472" width="2.7109375" style="89" customWidth="1"/>
    <col min="8473" max="8473" width="2.85546875" style="89" customWidth="1"/>
    <col min="8474" max="8479" width="2.7109375" style="89" customWidth="1"/>
    <col min="8480" max="8489" width="0" style="89" hidden="1" customWidth="1"/>
    <col min="8490" max="8490" width="4.28515625" style="89" customWidth="1"/>
    <col min="8491" max="8491" width="0" style="89" hidden="1" customWidth="1"/>
    <col min="8492" max="8492" width="3.28515625" style="89" bestFit="1" customWidth="1"/>
    <col min="8493" max="8493" width="0" style="89" hidden="1" customWidth="1"/>
    <col min="8494" max="8494" width="3.28515625" style="89" bestFit="1" customWidth="1"/>
    <col min="8495" max="8496" width="4.28515625" style="89" customWidth="1"/>
    <col min="8497" max="8498" width="14.5703125" style="89" customWidth="1"/>
    <col min="8499" max="8499" width="4" style="89" customWidth="1"/>
    <col min="8500" max="8502" width="6.140625" style="89" customWidth="1"/>
    <col min="8503" max="8503" width="3.85546875" style="89" customWidth="1"/>
    <col min="8504" max="8504" width="50.140625" style="89" customWidth="1"/>
    <col min="8505" max="8704" width="11.42578125" style="89"/>
    <col min="8705" max="8705" width="1.140625" style="89" customWidth="1"/>
    <col min="8706" max="8708" width="5.7109375" style="89" customWidth="1"/>
    <col min="8709" max="8709" width="4" style="89" customWidth="1"/>
    <col min="8710" max="8712" width="5.140625" style="89" customWidth="1"/>
    <col min="8713" max="8715" width="5.28515625" style="89" customWidth="1"/>
    <col min="8716" max="8717" width="3.28515625" style="89" bestFit="1" customWidth="1"/>
    <col min="8718" max="8721" width="0" style="89" hidden="1" customWidth="1"/>
    <col min="8722" max="8722" width="4.28515625" style="89" customWidth="1"/>
    <col min="8723" max="8725" width="5.7109375" style="89" customWidth="1"/>
    <col min="8726" max="8728" width="2.7109375" style="89" customWidth="1"/>
    <col min="8729" max="8729" width="2.85546875" style="89" customWidth="1"/>
    <col min="8730" max="8735" width="2.7109375" style="89" customWidth="1"/>
    <col min="8736" max="8745" width="0" style="89" hidden="1" customWidth="1"/>
    <col min="8746" max="8746" width="4.28515625" style="89" customWidth="1"/>
    <col min="8747" max="8747" width="0" style="89" hidden="1" customWidth="1"/>
    <col min="8748" max="8748" width="3.28515625" style="89" bestFit="1" customWidth="1"/>
    <col min="8749" max="8749" width="0" style="89" hidden="1" customWidth="1"/>
    <col min="8750" max="8750" width="3.28515625" style="89" bestFit="1" customWidth="1"/>
    <col min="8751" max="8752" width="4.28515625" style="89" customWidth="1"/>
    <col min="8753" max="8754" width="14.5703125" style="89" customWidth="1"/>
    <col min="8755" max="8755" width="4" style="89" customWidth="1"/>
    <col min="8756" max="8758" width="6.140625" style="89" customWidth="1"/>
    <col min="8759" max="8759" width="3.85546875" style="89" customWidth="1"/>
    <col min="8760" max="8760" width="50.140625" style="89" customWidth="1"/>
    <col min="8761" max="8960" width="11.42578125" style="89"/>
    <col min="8961" max="8961" width="1.140625" style="89" customWidth="1"/>
    <col min="8962" max="8964" width="5.7109375" style="89" customWidth="1"/>
    <col min="8965" max="8965" width="4" style="89" customWidth="1"/>
    <col min="8966" max="8968" width="5.140625" style="89" customWidth="1"/>
    <col min="8969" max="8971" width="5.28515625" style="89" customWidth="1"/>
    <col min="8972" max="8973" width="3.28515625" style="89" bestFit="1" customWidth="1"/>
    <col min="8974" max="8977" width="0" style="89" hidden="1" customWidth="1"/>
    <col min="8978" max="8978" width="4.28515625" style="89" customWidth="1"/>
    <col min="8979" max="8981" width="5.7109375" style="89" customWidth="1"/>
    <col min="8982" max="8984" width="2.7109375" style="89" customWidth="1"/>
    <col min="8985" max="8985" width="2.85546875" style="89" customWidth="1"/>
    <col min="8986" max="8991" width="2.7109375" style="89" customWidth="1"/>
    <col min="8992" max="9001" width="0" style="89" hidden="1" customWidth="1"/>
    <col min="9002" max="9002" width="4.28515625" style="89" customWidth="1"/>
    <col min="9003" max="9003" width="0" style="89" hidden="1" customWidth="1"/>
    <col min="9004" max="9004" width="3.28515625" style="89" bestFit="1" customWidth="1"/>
    <col min="9005" max="9005" width="0" style="89" hidden="1" customWidth="1"/>
    <col min="9006" max="9006" width="3.28515625" style="89" bestFit="1" customWidth="1"/>
    <col min="9007" max="9008" width="4.28515625" style="89" customWidth="1"/>
    <col min="9009" max="9010" width="14.5703125" style="89" customWidth="1"/>
    <col min="9011" max="9011" width="4" style="89" customWidth="1"/>
    <col min="9012" max="9014" width="6.140625" style="89" customWidth="1"/>
    <col min="9015" max="9015" width="3.85546875" style="89" customWidth="1"/>
    <col min="9016" max="9016" width="50.140625" style="89" customWidth="1"/>
    <col min="9017" max="9216" width="11.42578125" style="89"/>
    <col min="9217" max="9217" width="1.140625" style="89" customWidth="1"/>
    <col min="9218" max="9220" width="5.7109375" style="89" customWidth="1"/>
    <col min="9221" max="9221" width="4" style="89" customWidth="1"/>
    <col min="9222" max="9224" width="5.140625" style="89" customWidth="1"/>
    <col min="9225" max="9227" width="5.28515625" style="89" customWidth="1"/>
    <col min="9228" max="9229" width="3.28515625" style="89" bestFit="1" customWidth="1"/>
    <col min="9230" max="9233" width="0" style="89" hidden="1" customWidth="1"/>
    <col min="9234" max="9234" width="4.28515625" style="89" customWidth="1"/>
    <col min="9235" max="9237" width="5.7109375" style="89" customWidth="1"/>
    <col min="9238" max="9240" width="2.7109375" style="89" customWidth="1"/>
    <col min="9241" max="9241" width="2.85546875" style="89" customWidth="1"/>
    <col min="9242" max="9247" width="2.7109375" style="89" customWidth="1"/>
    <col min="9248" max="9257" width="0" style="89" hidden="1" customWidth="1"/>
    <col min="9258" max="9258" width="4.28515625" style="89" customWidth="1"/>
    <col min="9259" max="9259" width="0" style="89" hidden="1" customWidth="1"/>
    <col min="9260" max="9260" width="3.28515625" style="89" bestFit="1" customWidth="1"/>
    <col min="9261" max="9261" width="0" style="89" hidden="1" customWidth="1"/>
    <col min="9262" max="9262" width="3.28515625" style="89" bestFit="1" customWidth="1"/>
    <col min="9263" max="9264" width="4.28515625" style="89" customWidth="1"/>
    <col min="9265" max="9266" width="14.5703125" style="89" customWidth="1"/>
    <col min="9267" max="9267" width="4" style="89" customWidth="1"/>
    <col min="9268" max="9270" width="6.140625" style="89" customWidth="1"/>
    <col min="9271" max="9271" width="3.85546875" style="89" customWidth="1"/>
    <col min="9272" max="9272" width="50.140625" style="89" customWidth="1"/>
    <col min="9273" max="9472" width="11.42578125" style="89"/>
    <col min="9473" max="9473" width="1.140625" style="89" customWidth="1"/>
    <col min="9474" max="9476" width="5.7109375" style="89" customWidth="1"/>
    <col min="9477" max="9477" width="4" style="89" customWidth="1"/>
    <col min="9478" max="9480" width="5.140625" style="89" customWidth="1"/>
    <col min="9481" max="9483" width="5.28515625" style="89" customWidth="1"/>
    <col min="9484" max="9485" width="3.28515625" style="89" bestFit="1" customWidth="1"/>
    <col min="9486" max="9489" width="0" style="89" hidden="1" customWidth="1"/>
    <col min="9490" max="9490" width="4.28515625" style="89" customWidth="1"/>
    <col min="9491" max="9493" width="5.7109375" style="89" customWidth="1"/>
    <col min="9494" max="9496" width="2.7109375" style="89" customWidth="1"/>
    <col min="9497" max="9497" width="2.85546875" style="89" customWidth="1"/>
    <col min="9498" max="9503" width="2.7109375" style="89" customWidth="1"/>
    <col min="9504" max="9513" width="0" style="89" hidden="1" customWidth="1"/>
    <col min="9514" max="9514" width="4.28515625" style="89" customWidth="1"/>
    <col min="9515" max="9515" width="0" style="89" hidden="1" customWidth="1"/>
    <col min="9516" max="9516" width="3.28515625" style="89" bestFit="1" customWidth="1"/>
    <col min="9517" max="9517" width="0" style="89" hidden="1" customWidth="1"/>
    <col min="9518" max="9518" width="3.28515625" style="89" bestFit="1" customWidth="1"/>
    <col min="9519" max="9520" width="4.28515625" style="89" customWidth="1"/>
    <col min="9521" max="9522" width="14.5703125" style="89" customWidth="1"/>
    <col min="9523" max="9523" width="4" style="89" customWidth="1"/>
    <col min="9524" max="9526" width="6.140625" style="89" customWidth="1"/>
    <col min="9527" max="9527" width="3.85546875" style="89" customWidth="1"/>
    <col min="9528" max="9528" width="50.140625" style="89" customWidth="1"/>
    <col min="9529" max="9728" width="11.42578125" style="89"/>
    <col min="9729" max="9729" width="1.140625" style="89" customWidth="1"/>
    <col min="9730" max="9732" width="5.7109375" style="89" customWidth="1"/>
    <col min="9733" max="9733" width="4" style="89" customWidth="1"/>
    <col min="9734" max="9736" width="5.140625" style="89" customWidth="1"/>
    <col min="9737" max="9739" width="5.28515625" style="89" customWidth="1"/>
    <col min="9740" max="9741" width="3.28515625" style="89" bestFit="1" customWidth="1"/>
    <col min="9742" max="9745" width="0" style="89" hidden="1" customWidth="1"/>
    <col min="9746" max="9746" width="4.28515625" style="89" customWidth="1"/>
    <col min="9747" max="9749" width="5.7109375" style="89" customWidth="1"/>
    <col min="9750" max="9752" width="2.7109375" style="89" customWidth="1"/>
    <col min="9753" max="9753" width="2.85546875" style="89" customWidth="1"/>
    <col min="9754" max="9759" width="2.7109375" style="89" customWidth="1"/>
    <col min="9760" max="9769" width="0" style="89" hidden="1" customWidth="1"/>
    <col min="9770" max="9770" width="4.28515625" style="89" customWidth="1"/>
    <col min="9771" max="9771" width="0" style="89" hidden="1" customWidth="1"/>
    <col min="9772" max="9772" width="3.28515625" style="89" bestFit="1" customWidth="1"/>
    <col min="9773" max="9773" width="0" style="89" hidden="1" customWidth="1"/>
    <col min="9774" max="9774" width="3.28515625" style="89" bestFit="1" customWidth="1"/>
    <col min="9775" max="9776" width="4.28515625" style="89" customWidth="1"/>
    <col min="9777" max="9778" width="14.5703125" style="89" customWidth="1"/>
    <col min="9779" max="9779" width="4" style="89" customWidth="1"/>
    <col min="9780" max="9782" width="6.140625" style="89" customWidth="1"/>
    <col min="9783" max="9783" width="3.85546875" style="89" customWidth="1"/>
    <col min="9784" max="9784" width="50.140625" style="89" customWidth="1"/>
    <col min="9785" max="9984" width="11.42578125" style="89"/>
    <col min="9985" max="9985" width="1.140625" style="89" customWidth="1"/>
    <col min="9986" max="9988" width="5.7109375" style="89" customWidth="1"/>
    <col min="9989" max="9989" width="4" style="89" customWidth="1"/>
    <col min="9990" max="9992" width="5.140625" style="89" customWidth="1"/>
    <col min="9993" max="9995" width="5.28515625" style="89" customWidth="1"/>
    <col min="9996" max="9997" width="3.28515625" style="89" bestFit="1" customWidth="1"/>
    <col min="9998" max="10001" width="0" style="89" hidden="1" customWidth="1"/>
    <col min="10002" max="10002" width="4.28515625" style="89" customWidth="1"/>
    <col min="10003" max="10005" width="5.7109375" style="89" customWidth="1"/>
    <col min="10006" max="10008" width="2.7109375" style="89" customWidth="1"/>
    <col min="10009" max="10009" width="2.85546875" style="89" customWidth="1"/>
    <col min="10010" max="10015" width="2.7109375" style="89" customWidth="1"/>
    <col min="10016" max="10025" width="0" style="89" hidden="1" customWidth="1"/>
    <col min="10026" max="10026" width="4.28515625" style="89" customWidth="1"/>
    <col min="10027" max="10027" width="0" style="89" hidden="1" customWidth="1"/>
    <col min="10028" max="10028" width="3.28515625" style="89" bestFit="1" customWidth="1"/>
    <col min="10029" max="10029" width="0" style="89" hidden="1" customWidth="1"/>
    <col min="10030" max="10030" width="3.28515625" style="89" bestFit="1" customWidth="1"/>
    <col min="10031" max="10032" width="4.28515625" style="89" customWidth="1"/>
    <col min="10033" max="10034" width="14.5703125" style="89" customWidth="1"/>
    <col min="10035" max="10035" width="4" style="89" customWidth="1"/>
    <col min="10036" max="10038" width="6.140625" style="89" customWidth="1"/>
    <col min="10039" max="10039" width="3.85546875" style="89" customWidth="1"/>
    <col min="10040" max="10040" width="50.140625" style="89" customWidth="1"/>
    <col min="10041" max="10240" width="11.42578125" style="89"/>
    <col min="10241" max="10241" width="1.140625" style="89" customWidth="1"/>
    <col min="10242" max="10244" width="5.7109375" style="89" customWidth="1"/>
    <col min="10245" max="10245" width="4" style="89" customWidth="1"/>
    <col min="10246" max="10248" width="5.140625" style="89" customWidth="1"/>
    <col min="10249" max="10251" width="5.28515625" style="89" customWidth="1"/>
    <col min="10252" max="10253" width="3.28515625" style="89" bestFit="1" customWidth="1"/>
    <col min="10254" max="10257" width="0" style="89" hidden="1" customWidth="1"/>
    <col min="10258" max="10258" width="4.28515625" style="89" customWidth="1"/>
    <col min="10259" max="10261" width="5.7109375" style="89" customWidth="1"/>
    <col min="10262" max="10264" width="2.7109375" style="89" customWidth="1"/>
    <col min="10265" max="10265" width="2.85546875" style="89" customWidth="1"/>
    <col min="10266" max="10271" width="2.7109375" style="89" customWidth="1"/>
    <col min="10272" max="10281" width="0" style="89" hidden="1" customWidth="1"/>
    <col min="10282" max="10282" width="4.28515625" style="89" customWidth="1"/>
    <col min="10283" max="10283" width="0" style="89" hidden="1" customWidth="1"/>
    <col min="10284" max="10284" width="3.28515625" style="89" bestFit="1" customWidth="1"/>
    <col min="10285" max="10285" width="0" style="89" hidden="1" customWidth="1"/>
    <col min="10286" max="10286" width="3.28515625" style="89" bestFit="1" customWidth="1"/>
    <col min="10287" max="10288" width="4.28515625" style="89" customWidth="1"/>
    <col min="10289" max="10290" width="14.5703125" style="89" customWidth="1"/>
    <col min="10291" max="10291" width="4" style="89" customWidth="1"/>
    <col min="10292" max="10294" width="6.140625" style="89" customWidth="1"/>
    <col min="10295" max="10295" width="3.85546875" style="89" customWidth="1"/>
    <col min="10296" max="10296" width="50.140625" style="89" customWidth="1"/>
    <col min="10297" max="10496" width="11.42578125" style="89"/>
    <col min="10497" max="10497" width="1.140625" style="89" customWidth="1"/>
    <col min="10498" max="10500" width="5.7109375" style="89" customWidth="1"/>
    <col min="10501" max="10501" width="4" style="89" customWidth="1"/>
    <col min="10502" max="10504" width="5.140625" style="89" customWidth="1"/>
    <col min="10505" max="10507" width="5.28515625" style="89" customWidth="1"/>
    <col min="10508" max="10509" width="3.28515625" style="89" bestFit="1" customWidth="1"/>
    <col min="10510" max="10513" width="0" style="89" hidden="1" customWidth="1"/>
    <col min="10514" max="10514" width="4.28515625" style="89" customWidth="1"/>
    <col min="10515" max="10517" width="5.7109375" style="89" customWidth="1"/>
    <col min="10518" max="10520" width="2.7109375" style="89" customWidth="1"/>
    <col min="10521" max="10521" width="2.85546875" style="89" customWidth="1"/>
    <col min="10522" max="10527" width="2.7109375" style="89" customWidth="1"/>
    <col min="10528" max="10537" width="0" style="89" hidden="1" customWidth="1"/>
    <col min="10538" max="10538" width="4.28515625" style="89" customWidth="1"/>
    <col min="10539" max="10539" width="0" style="89" hidden="1" customWidth="1"/>
    <col min="10540" max="10540" width="3.28515625" style="89" bestFit="1" customWidth="1"/>
    <col min="10541" max="10541" width="0" style="89" hidden="1" customWidth="1"/>
    <col min="10542" max="10542" width="3.28515625" style="89" bestFit="1" customWidth="1"/>
    <col min="10543" max="10544" width="4.28515625" style="89" customWidth="1"/>
    <col min="10545" max="10546" width="14.5703125" style="89" customWidth="1"/>
    <col min="10547" max="10547" width="4" style="89" customWidth="1"/>
    <col min="10548" max="10550" width="6.140625" style="89" customWidth="1"/>
    <col min="10551" max="10551" width="3.85546875" style="89" customWidth="1"/>
    <col min="10552" max="10552" width="50.140625" style="89" customWidth="1"/>
    <col min="10553" max="10752" width="11.42578125" style="89"/>
    <col min="10753" max="10753" width="1.140625" style="89" customWidth="1"/>
    <col min="10754" max="10756" width="5.7109375" style="89" customWidth="1"/>
    <col min="10757" max="10757" width="4" style="89" customWidth="1"/>
    <col min="10758" max="10760" width="5.140625" style="89" customWidth="1"/>
    <col min="10761" max="10763" width="5.28515625" style="89" customWidth="1"/>
    <col min="10764" max="10765" width="3.28515625" style="89" bestFit="1" customWidth="1"/>
    <col min="10766" max="10769" width="0" style="89" hidden="1" customWidth="1"/>
    <col min="10770" max="10770" width="4.28515625" style="89" customWidth="1"/>
    <col min="10771" max="10773" width="5.7109375" style="89" customWidth="1"/>
    <col min="10774" max="10776" width="2.7109375" style="89" customWidth="1"/>
    <col min="10777" max="10777" width="2.85546875" style="89" customWidth="1"/>
    <col min="10778" max="10783" width="2.7109375" style="89" customWidth="1"/>
    <col min="10784" max="10793" width="0" style="89" hidden="1" customWidth="1"/>
    <col min="10794" max="10794" width="4.28515625" style="89" customWidth="1"/>
    <col min="10795" max="10795" width="0" style="89" hidden="1" customWidth="1"/>
    <col min="10796" max="10796" width="3.28515625" style="89" bestFit="1" customWidth="1"/>
    <col min="10797" max="10797" width="0" style="89" hidden="1" customWidth="1"/>
    <col min="10798" max="10798" width="3.28515625" style="89" bestFit="1" customWidth="1"/>
    <col min="10799" max="10800" width="4.28515625" style="89" customWidth="1"/>
    <col min="10801" max="10802" width="14.5703125" style="89" customWidth="1"/>
    <col min="10803" max="10803" width="4" style="89" customWidth="1"/>
    <col min="10804" max="10806" width="6.140625" style="89" customWidth="1"/>
    <col min="10807" max="10807" width="3.85546875" style="89" customWidth="1"/>
    <col min="10808" max="10808" width="50.140625" style="89" customWidth="1"/>
    <col min="10809" max="11008" width="11.42578125" style="89"/>
    <col min="11009" max="11009" width="1.140625" style="89" customWidth="1"/>
    <col min="11010" max="11012" width="5.7109375" style="89" customWidth="1"/>
    <col min="11013" max="11013" width="4" style="89" customWidth="1"/>
    <col min="11014" max="11016" width="5.140625" style="89" customWidth="1"/>
    <col min="11017" max="11019" width="5.28515625" style="89" customWidth="1"/>
    <col min="11020" max="11021" width="3.28515625" style="89" bestFit="1" customWidth="1"/>
    <col min="11022" max="11025" width="0" style="89" hidden="1" customWidth="1"/>
    <col min="11026" max="11026" width="4.28515625" style="89" customWidth="1"/>
    <col min="11027" max="11029" width="5.7109375" style="89" customWidth="1"/>
    <col min="11030" max="11032" width="2.7109375" style="89" customWidth="1"/>
    <col min="11033" max="11033" width="2.85546875" style="89" customWidth="1"/>
    <col min="11034" max="11039" width="2.7109375" style="89" customWidth="1"/>
    <col min="11040" max="11049" width="0" style="89" hidden="1" customWidth="1"/>
    <col min="11050" max="11050" width="4.28515625" style="89" customWidth="1"/>
    <col min="11051" max="11051" width="0" style="89" hidden="1" customWidth="1"/>
    <col min="11052" max="11052" width="3.28515625" style="89" bestFit="1" customWidth="1"/>
    <col min="11053" max="11053" width="0" style="89" hidden="1" customWidth="1"/>
    <col min="11054" max="11054" width="3.28515625" style="89" bestFit="1" customWidth="1"/>
    <col min="11055" max="11056" width="4.28515625" style="89" customWidth="1"/>
    <col min="11057" max="11058" width="14.5703125" style="89" customWidth="1"/>
    <col min="11059" max="11059" width="4" style="89" customWidth="1"/>
    <col min="11060" max="11062" width="6.140625" style="89" customWidth="1"/>
    <col min="11063" max="11063" width="3.85546875" style="89" customWidth="1"/>
    <col min="11064" max="11064" width="50.140625" style="89" customWidth="1"/>
    <col min="11065" max="11264" width="11.42578125" style="89"/>
    <col min="11265" max="11265" width="1.140625" style="89" customWidth="1"/>
    <col min="11266" max="11268" width="5.7109375" style="89" customWidth="1"/>
    <col min="11269" max="11269" width="4" style="89" customWidth="1"/>
    <col min="11270" max="11272" width="5.140625" style="89" customWidth="1"/>
    <col min="11273" max="11275" width="5.28515625" style="89" customWidth="1"/>
    <col min="11276" max="11277" width="3.28515625" style="89" bestFit="1" customWidth="1"/>
    <col min="11278" max="11281" width="0" style="89" hidden="1" customWidth="1"/>
    <col min="11282" max="11282" width="4.28515625" style="89" customWidth="1"/>
    <col min="11283" max="11285" width="5.7109375" style="89" customWidth="1"/>
    <col min="11286" max="11288" width="2.7109375" style="89" customWidth="1"/>
    <col min="11289" max="11289" width="2.85546875" style="89" customWidth="1"/>
    <col min="11290" max="11295" width="2.7109375" style="89" customWidth="1"/>
    <col min="11296" max="11305" width="0" style="89" hidden="1" customWidth="1"/>
    <col min="11306" max="11306" width="4.28515625" style="89" customWidth="1"/>
    <col min="11307" max="11307" width="0" style="89" hidden="1" customWidth="1"/>
    <col min="11308" max="11308" width="3.28515625" style="89" bestFit="1" customWidth="1"/>
    <col min="11309" max="11309" width="0" style="89" hidden="1" customWidth="1"/>
    <col min="11310" max="11310" width="3.28515625" style="89" bestFit="1" customWidth="1"/>
    <col min="11311" max="11312" width="4.28515625" style="89" customWidth="1"/>
    <col min="11313" max="11314" width="14.5703125" style="89" customWidth="1"/>
    <col min="11315" max="11315" width="4" style="89" customWidth="1"/>
    <col min="11316" max="11318" width="6.140625" style="89" customWidth="1"/>
    <col min="11319" max="11319" width="3.85546875" style="89" customWidth="1"/>
    <col min="11320" max="11320" width="50.140625" style="89" customWidth="1"/>
    <col min="11321" max="11520" width="11.42578125" style="89"/>
    <col min="11521" max="11521" width="1.140625" style="89" customWidth="1"/>
    <col min="11522" max="11524" width="5.7109375" style="89" customWidth="1"/>
    <col min="11525" max="11525" width="4" style="89" customWidth="1"/>
    <col min="11526" max="11528" width="5.140625" style="89" customWidth="1"/>
    <col min="11529" max="11531" width="5.28515625" style="89" customWidth="1"/>
    <col min="11532" max="11533" width="3.28515625" style="89" bestFit="1" customWidth="1"/>
    <col min="11534" max="11537" width="0" style="89" hidden="1" customWidth="1"/>
    <col min="11538" max="11538" width="4.28515625" style="89" customWidth="1"/>
    <col min="11539" max="11541" width="5.7109375" style="89" customWidth="1"/>
    <col min="11542" max="11544" width="2.7109375" style="89" customWidth="1"/>
    <col min="11545" max="11545" width="2.85546875" style="89" customWidth="1"/>
    <col min="11546" max="11551" width="2.7109375" style="89" customWidth="1"/>
    <col min="11552" max="11561" width="0" style="89" hidden="1" customWidth="1"/>
    <col min="11562" max="11562" width="4.28515625" style="89" customWidth="1"/>
    <col min="11563" max="11563" width="0" style="89" hidden="1" customWidth="1"/>
    <col min="11564" max="11564" width="3.28515625" style="89" bestFit="1" customWidth="1"/>
    <col min="11565" max="11565" width="0" style="89" hidden="1" customWidth="1"/>
    <col min="11566" max="11566" width="3.28515625" style="89" bestFit="1" customWidth="1"/>
    <col min="11567" max="11568" width="4.28515625" style="89" customWidth="1"/>
    <col min="11569" max="11570" width="14.5703125" style="89" customWidth="1"/>
    <col min="11571" max="11571" width="4" style="89" customWidth="1"/>
    <col min="11572" max="11574" width="6.140625" style="89" customWidth="1"/>
    <col min="11575" max="11575" width="3.85546875" style="89" customWidth="1"/>
    <col min="11576" max="11576" width="50.140625" style="89" customWidth="1"/>
    <col min="11577" max="11776" width="11.42578125" style="89"/>
    <col min="11777" max="11777" width="1.140625" style="89" customWidth="1"/>
    <col min="11778" max="11780" width="5.7109375" style="89" customWidth="1"/>
    <col min="11781" max="11781" width="4" style="89" customWidth="1"/>
    <col min="11782" max="11784" width="5.140625" style="89" customWidth="1"/>
    <col min="11785" max="11787" width="5.28515625" style="89" customWidth="1"/>
    <col min="11788" max="11789" width="3.28515625" style="89" bestFit="1" customWidth="1"/>
    <col min="11790" max="11793" width="0" style="89" hidden="1" customWidth="1"/>
    <col min="11794" max="11794" width="4.28515625" style="89" customWidth="1"/>
    <col min="11795" max="11797" width="5.7109375" style="89" customWidth="1"/>
    <col min="11798" max="11800" width="2.7109375" style="89" customWidth="1"/>
    <col min="11801" max="11801" width="2.85546875" style="89" customWidth="1"/>
    <col min="11802" max="11807" width="2.7109375" style="89" customWidth="1"/>
    <col min="11808" max="11817" width="0" style="89" hidden="1" customWidth="1"/>
    <col min="11818" max="11818" width="4.28515625" style="89" customWidth="1"/>
    <col min="11819" max="11819" width="0" style="89" hidden="1" customWidth="1"/>
    <col min="11820" max="11820" width="3.28515625" style="89" bestFit="1" customWidth="1"/>
    <col min="11821" max="11821" width="0" style="89" hidden="1" customWidth="1"/>
    <col min="11822" max="11822" width="3.28515625" style="89" bestFit="1" customWidth="1"/>
    <col min="11823" max="11824" width="4.28515625" style="89" customWidth="1"/>
    <col min="11825" max="11826" width="14.5703125" style="89" customWidth="1"/>
    <col min="11827" max="11827" width="4" style="89" customWidth="1"/>
    <col min="11828" max="11830" width="6.140625" style="89" customWidth="1"/>
    <col min="11831" max="11831" width="3.85546875" style="89" customWidth="1"/>
    <col min="11832" max="11832" width="50.140625" style="89" customWidth="1"/>
    <col min="11833" max="12032" width="11.42578125" style="89"/>
    <col min="12033" max="12033" width="1.140625" style="89" customWidth="1"/>
    <col min="12034" max="12036" width="5.7109375" style="89" customWidth="1"/>
    <col min="12037" max="12037" width="4" style="89" customWidth="1"/>
    <col min="12038" max="12040" width="5.140625" style="89" customWidth="1"/>
    <col min="12041" max="12043" width="5.28515625" style="89" customWidth="1"/>
    <col min="12044" max="12045" width="3.28515625" style="89" bestFit="1" customWidth="1"/>
    <col min="12046" max="12049" width="0" style="89" hidden="1" customWidth="1"/>
    <col min="12050" max="12050" width="4.28515625" style="89" customWidth="1"/>
    <col min="12051" max="12053" width="5.7109375" style="89" customWidth="1"/>
    <col min="12054" max="12056" width="2.7109375" style="89" customWidth="1"/>
    <col min="12057" max="12057" width="2.85546875" style="89" customWidth="1"/>
    <col min="12058" max="12063" width="2.7109375" style="89" customWidth="1"/>
    <col min="12064" max="12073" width="0" style="89" hidden="1" customWidth="1"/>
    <col min="12074" max="12074" width="4.28515625" style="89" customWidth="1"/>
    <col min="12075" max="12075" width="0" style="89" hidden="1" customWidth="1"/>
    <col min="12076" max="12076" width="3.28515625" style="89" bestFit="1" customWidth="1"/>
    <col min="12077" max="12077" width="0" style="89" hidden="1" customWidth="1"/>
    <col min="12078" max="12078" width="3.28515625" style="89" bestFit="1" customWidth="1"/>
    <col min="12079" max="12080" width="4.28515625" style="89" customWidth="1"/>
    <col min="12081" max="12082" width="14.5703125" style="89" customWidth="1"/>
    <col min="12083" max="12083" width="4" style="89" customWidth="1"/>
    <col min="12084" max="12086" width="6.140625" style="89" customWidth="1"/>
    <col min="12087" max="12087" width="3.85546875" style="89" customWidth="1"/>
    <col min="12088" max="12088" width="50.140625" style="89" customWidth="1"/>
    <col min="12089" max="12288" width="11.42578125" style="89"/>
    <col min="12289" max="12289" width="1.140625" style="89" customWidth="1"/>
    <col min="12290" max="12292" width="5.7109375" style="89" customWidth="1"/>
    <col min="12293" max="12293" width="4" style="89" customWidth="1"/>
    <col min="12294" max="12296" width="5.140625" style="89" customWidth="1"/>
    <col min="12297" max="12299" width="5.28515625" style="89" customWidth="1"/>
    <col min="12300" max="12301" width="3.28515625" style="89" bestFit="1" customWidth="1"/>
    <col min="12302" max="12305" width="0" style="89" hidden="1" customWidth="1"/>
    <col min="12306" max="12306" width="4.28515625" style="89" customWidth="1"/>
    <col min="12307" max="12309" width="5.7109375" style="89" customWidth="1"/>
    <col min="12310" max="12312" width="2.7109375" style="89" customWidth="1"/>
    <col min="12313" max="12313" width="2.85546875" style="89" customWidth="1"/>
    <col min="12314" max="12319" width="2.7109375" style="89" customWidth="1"/>
    <col min="12320" max="12329" width="0" style="89" hidden="1" customWidth="1"/>
    <col min="12330" max="12330" width="4.28515625" style="89" customWidth="1"/>
    <col min="12331" max="12331" width="0" style="89" hidden="1" customWidth="1"/>
    <col min="12332" max="12332" width="3.28515625" style="89" bestFit="1" customWidth="1"/>
    <col min="12333" max="12333" width="0" style="89" hidden="1" customWidth="1"/>
    <col min="12334" max="12334" width="3.28515625" style="89" bestFit="1" customWidth="1"/>
    <col min="12335" max="12336" width="4.28515625" style="89" customWidth="1"/>
    <col min="12337" max="12338" width="14.5703125" style="89" customWidth="1"/>
    <col min="12339" max="12339" width="4" style="89" customWidth="1"/>
    <col min="12340" max="12342" width="6.140625" style="89" customWidth="1"/>
    <col min="12343" max="12343" width="3.85546875" style="89" customWidth="1"/>
    <col min="12344" max="12344" width="50.140625" style="89" customWidth="1"/>
    <col min="12345" max="12544" width="11.42578125" style="89"/>
    <col min="12545" max="12545" width="1.140625" style="89" customWidth="1"/>
    <col min="12546" max="12548" width="5.7109375" style="89" customWidth="1"/>
    <col min="12549" max="12549" width="4" style="89" customWidth="1"/>
    <col min="12550" max="12552" width="5.140625" style="89" customWidth="1"/>
    <col min="12553" max="12555" width="5.28515625" style="89" customWidth="1"/>
    <col min="12556" max="12557" width="3.28515625" style="89" bestFit="1" customWidth="1"/>
    <col min="12558" max="12561" width="0" style="89" hidden="1" customWidth="1"/>
    <col min="12562" max="12562" width="4.28515625" style="89" customWidth="1"/>
    <col min="12563" max="12565" width="5.7109375" style="89" customWidth="1"/>
    <col min="12566" max="12568" width="2.7109375" style="89" customWidth="1"/>
    <col min="12569" max="12569" width="2.85546875" style="89" customWidth="1"/>
    <col min="12570" max="12575" width="2.7109375" style="89" customWidth="1"/>
    <col min="12576" max="12585" width="0" style="89" hidden="1" customWidth="1"/>
    <col min="12586" max="12586" width="4.28515625" style="89" customWidth="1"/>
    <col min="12587" max="12587" width="0" style="89" hidden="1" customWidth="1"/>
    <col min="12588" max="12588" width="3.28515625" style="89" bestFit="1" customWidth="1"/>
    <col min="12589" max="12589" width="0" style="89" hidden="1" customWidth="1"/>
    <col min="12590" max="12590" width="3.28515625" style="89" bestFit="1" customWidth="1"/>
    <col min="12591" max="12592" width="4.28515625" style="89" customWidth="1"/>
    <col min="12593" max="12594" width="14.5703125" style="89" customWidth="1"/>
    <col min="12595" max="12595" width="4" style="89" customWidth="1"/>
    <col min="12596" max="12598" width="6.140625" style="89" customWidth="1"/>
    <col min="12599" max="12599" width="3.85546875" style="89" customWidth="1"/>
    <col min="12600" max="12600" width="50.140625" style="89" customWidth="1"/>
    <col min="12601" max="12800" width="11.42578125" style="89"/>
    <col min="12801" max="12801" width="1.140625" style="89" customWidth="1"/>
    <col min="12802" max="12804" width="5.7109375" style="89" customWidth="1"/>
    <col min="12805" max="12805" width="4" style="89" customWidth="1"/>
    <col min="12806" max="12808" width="5.140625" style="89" customWidth="1"/>
    <col min="12809" max="12811" width="5.28515625" style="89" customWidth="1"/>
    <col min="12812" max="12813" width="3.28515625" style="89" bestFit="1" customWidth="1"/>
    <col min="12814" max="12817" width="0" style="89" hidden="1" customWidth="1"/>
    <col min="12818" max="12818" width="4.28515625" style="89" customWidth="1"/>
    <col min="12819" max="12821" width="5.7109375" style="89" customWidth="1"/>
    <col min="12822" max="12824" width="2.7109375" style="89" customWidth="1"/>
    <col min="12825" max="12825" width="2.85546875" style="89" customWidth="1"/>
    <col min="12826" max="12831" width="2.7109375" style="89" customWidth="1"/>
    <col min="12832" max="12841" width="0" style="89" hidden="1" customWidth="1"/>
    <col min="12842" max="12842" width="4.28515625" style="89" customWidth="1"/>
    <col min="12843" max="12843" width="0" style="89" hidden="1" customWidth="1"/>
    <col min="12844" max="12844" width="3.28515625" style="89" bestFit="1" customWidth="1"/>
    <col min="12845" max="12845" width="0" style="89" hidden="1" customWidth="1"/>
    <col min="12846" max="12846" width="3.28515625" style="89" bestFit="1" customWidth="1"/>
    <col min="12847" max="12848" width="4.28515625" style="89" customWidth="1"/>
    <col min="12849" max="12850" width="14.5703125" style="89" customWidth="1"/>
    <col min="12851" max="12851" width="4" style="89" customWidth="1"/>
    <col min="12852" max="12854" width="6.140625" style="89" customWidth="1"/>
    <col min="12855" max="12855" width="3.85546875" style="89" customWidth="1"/>
    <col min="12856" max="12856" width="50.140625" style="89" customWidth="1"/>
    <col min="12857" max="13056" width="11.42578125" style="89"/>
    <col min="13057" max="13057" width="1.140625" style="89" customWidth="1"/>
    <col min="13058" max="13060" width="5.7109375" style="89" customWidth="1"/>
    <col min="13061" max="13061" width="4" style="89" customWidth="1"/>
    <col min="13062" max="13064" width="5.140625" style="89" customWidth="1"/>
    <col min="13065" max="13067" width="5.28515625" style="89" customWidth="1"/>
    <col min="13068" max="13069" width="3.28515625" style="89" bestFit="1" customWidth="1"/>
    <col min="13070" max="13073" width="0" style="89" hidden="1" customWidth="1"/>
    <col min="13074" max="13074" width="4.28515625" style="89" customWidth="1"/>
    <col min="13075" max="13077" width="5.7109375" style="89" customWidth="1"/>
    <col min="13078" max="13080" width="2.7109375" style="89" customWidth="1"/>
    <col min="13081" max="13081" width="2.85546875" style="89" customWidth="1"/>
    <col min="13082" max="13087" width="2.7109375" style="89" customWidth="1"/>
    <col min="13088" max="13097" width="0" style="89" hidden="1" customWidth="1"/>
    <col min="13098" max="13098" width="4.28515625" style="89" customWidth="1"/>
    <col min="13099" max="13099" width="0" style="89" hidden="1" customWidth="1"/>
    <col min="13100" max="13100" width="3.28515625" style="89" bestFit="1" customWidth="1"/>
    <col min="13101" max="13101" width="0" style="89" hidden="1" customWidth="1"/>
    <col min="13102" max="13102" width="3.28515625" style="89" bestFit="1" customWidth="1"/>
    <col min="13103" max="13104" width="4.28515625" style="89" customWidth="1"/>
    <col min="13105" max="13106" width="14.5703125" style="89" customWidth="1"/>
    <col min="13107" max="13107" width="4" style="89" customWidth="1"/>
    <col min="13108" max="13110" width="6.140625" style="89" customWidth="1"/>
    <col min="13111" max="13111" width="3.85546875" style="89" customWidth="1"/>
    <col min="13112" max="13112" width="50.140625" style="89" customWidth="1"/>
    <col min="13113" max="13312" width="11.42578125" style="89"/>
    <col min="13313" max="13313" width="1.140625" style="89" customWidth="1"/>
    <col min="13314" max="13316" width="5.7109375" style="89" customWidth="1"/>
    <col min="13317" max="13317" width="4" style="89" customWidth="1"/>
    <col min="13318" max="13320" width="5.140625" style="89" customWidth="1"/>
    <col min="13321" max="13323" width="5.28515625" style="89" customWidth="1"/>
    <col min="13324" max="13325" width="3.28515625" style="89" bestFit="1" customWidth="1"/>
    <col min="13326" max="13329" width="0" style="89" hidden="1" customWidth="1"/>
    <col min="13330" max="13330" width="4.28515625" style="89" customWidth="1"/>
    <col min="13331" max="13333" width="5.7109375" style="89" customWidth="1"/>
    <col min="13334" max="13336" width="2.7109375" style="89" customWidth="1"/>
    <col min="13337" max="13337" width="2.85546875" style="89" customWidth="1"/>
    <col min="13338" max="13343" width="2.7109375" style="89" customWidth="1"/>
    <col min="13344" max="13353" width="0" style="89" hidden="1" customWidth="1"/>
    <col min="13354" max="13354" width="4.28515625" style="89" customWidth="1"/>
    <col min="13355" max="13355" width="0" style="89" hidden="1" customWidth="1"/>
    <col min="13356" max="13356" width="3.28515625" style="89" bestFit="1" customWidth="1"/>
    <col min="13357" max="13357" width="0" style="89" hidden="1" customWidth="1"/>
    <col min="13358" max="13358" width="3.28515625" style="89" bestFit="1" customWidth="1"/>
    <col min="13359" max="13360" width="4.28515625" style="89" customWidth="1"/>
    <col min="13361" max="13362" width="14.5703125" style="89" customWidth="1"/>
    <col min="13363" max="13363" width="4" style="89" customWidth="1"/>
    <col min="13364" max="13366" width="6.140625" style="89" customWidth="1"/>
    <col min="13367" max="13367" width="3.85546875" style="89" customWidth="1"/>
    <col min="13368" max="13368" width="50.140625" style="89" customWidth="1"/>
    <col min="13369" max="13568" width="11.42578125" style="89"/>
    <col min="13569" max="13569" width="1.140625" style="89" customWidth="1"/>
    <col min="13570" max="13572" width="5.7109375" style="89" customWidth="1"/>
    <col min="13573" max="13573" width="4" style="89" customWidth="1"/>
    <col min="13574" max="13576" width="5.140625" style="89" customWidth="1"/>
    <col min="13577" max="13579" width="5.28515625" style="89" customWidth="1"/>
    <col min="13580" max="13581" width="3.28515625" style="89" bestFit="1" customWidth="1"/>
    <col min="13582" max="13585" width="0" style="89" hidden="1" customWidth="1"/>
    <col min="13586" max="13586" width="4.28515625" style="89" customWidth="1"/>
    <col min="13587" max="13589" width="5.7109375" style="89" customWidth="1"/>
    <col min="13590" max="13592" width="2.7109375" style="89" customWidth="1"/>
    <col min="13593" max="13593" width="2.85546875" style="89" customWidth="1"/>
    <col min="13594" max="13599" width="2.7109375" style="89" customWidth="1"/>
    <col min="13600" max="13609" width="0" style="89" hidden="1" customWidth="1"/>
    <col min="13610" max="13610" width="4.28515625" style="89" customWidth="1"/>
    <col min="13611" max="13611" width="0" style="89" hidden="1" customWidth="1"/>
    <col min="13612" max="13612" width="3.28515625" style="89" bestFit="1" customWidth="1"/>
    <col min="13613" max="13613" width="0" style="89" hidden="1" customWidth="1"/>
    <col min="13614" max="13614" width="3.28515625" style="89" bestFit="1" customWidth="1"/>
    <col min="13615" max="13616" width="4.28515625" style="89" customWidth="1"/>
    <col min="13617" max="13618" width="14.5703125" style="89" customWidth="1"/>
    <col min="13619" max="13619" width="4" style="89" customWidth="1"/>
    <col min="13620" max="13622" width="6.140625" style="89" customWidth="1"/>
    <col min="13623" max="13623" width="3.85546875" style="89" customWidth="1"/>
    <col min="13624" max="13624" width="50.140625" style="89" customWidth="1"/>
    <col min="13625" max="13824" width="11.42578125" style="89"/>
    <col min="13825" max="13825" width="1.140625" style="89" customWidth="1"/>
    <col min="13826" max="13828" width="5.7109375" style="89" customWidth="1"/>
    <col min="13829" max="13829" width="4" style="89" customWidth="1"/>
    <col min="13830" max="13832" width="5.140625" style="89" customWidth="1"/>
    <col min="13833" max="13835" width="5.28515625" style="89" customWidth="1"/>
    <col min="13836" max="13837" width="3.28515625" style="89" bestFit="1" customWidth="1"/>
    <col min="13838" max="13841" width="0" style="89" hidden="1" customWidth="1"/>
    <col min="13842" max="13842" width="4.28515625" style="89" customWidth="1"/>
    <col min="13843" max="13845" width="5.7109375" style="89" customWidth="1"/>
    <col min="13846" max="13848" width="2.7109375" style="89" customWidth="1"/>
    <col min="13849" max="13849" width="2.85546875" style="89" customWidth="1"/>
    <col min="13850" max="13855" width="2.7109375" style="89" customWidth="1"/>
    <col min="13856" max="13865" width="0" style="89" hidden="1" customWidth="1"/>
    <col min="13866" max="13866" width="4.28515625" style="89" customWidth="1"/>
    <col min="13867" max="13867" width="0" style="89" hidden="1" customWidth="1"/>
    <col min="13868" max="13868" width="3.28515625" style="89" bestFit="1" customWidth="1"/>
    <col min="13869" max="13869" width="0" style="89" hidden="1" customWidth="1"/>
    <col min="13870" max="13870" width="3.28515625" style="89" bestFit="1" customWidth="1"/>
    <col min="13871" max="13872" width="4.28515625" style="89" customWidth="1"/>
    <col min="13873" max="13874" width="14.5703125" style="89" customWidth="1"/>
    <col min="13875" max="13875" width="4" style="89" customWidth="1"/>
    <col min="13876" max="13878" width="6.140625" style="89" customWidth="1"/>
    <col min="13879" max="13879" width="3.85546875" style="89" customWidth="1"/>
    <col min="13880" max="13880" width="50.140625" style="89" customWidth="1"/>
    <col min="13881" max="14080" width="11.42578125" style="89"/>
    <col min="14081" max="14081" width="1.140625" style="89" customWidth="1"/>
    <col min="14082" max="14084" width="5.7109375" style="89" customWidth="1"/>
    <col min="14085" max="14085" width="4" style="89" customWidth="1"/>
    <col min="14086" max="14088" width="5.140625" style="89" customWidth="1"/>
    <col min="14089" max="14091" width="5.28515625" style="89" customWidth="1"/>
    <col min="14092" max="14093" width="3.28515625" style="89" bestFit="1" customWidth="1"/>
    <col min="14094" max="14097" width="0" style="89" hidden="1" customWidth="1"/>
    <col min="14098" max="14098" width="4.28515625" style="89" customWidth="1"/>
    <col min="14099" max="14101" width="5.7109375" style="89" customWidth="1"/>
    <col min="14102" max="14104" width="2.7109375" style="89" customWidth="1"/>
    <col min="14105" max="14105" width="2.85546875" style="89" customWidth="1"/>
    <col min="14106" max="14111" width="2.7109375" style="89" customWidth="1"/>
    <col min="14112" max="14121" width="0" style="89" hidden="1" customWidth="1"/>
    <col min="14122" max="14122" width="4.28515625" style="89" customWidth="1"/>
    <col min="14123" max="14123" width="0" style="89" hidden="1" customWidth="1"/>
    <col min="14124" max="14124" width="3.28515625" style="89" bestFit="1" customWidth="1"/>
    <col min="14125" max="14125" width="0" style="89" hidden="1" customWidth="1"/>
    <col min="14126" max="14126" width="3.28515625" style="89" bestFit="1" customWidth="1"/>
    <col min="14127" max="14128" width="4.28515625" style="89" customWidth="1"/>
    <col min="14129" max="14130" width="14.5703125" style="89" customWidth="1"/>
    <col min="14131" max="14131" width="4" style="89" customWidth="1"/>
    <col min="14132" max="14134" width="6.140625" style="89" customWidth="1"/>
    <col min="14135" max="14135" width="3.85546875" style="89" customWidth="1"/>
    <col min="14136" max="14136" width="50.140625" style="89" customWidth="1"/>
    <col min="14137" max="14336" width="11.42578125" style="89"/>
    <col min="14337" max="14337" width="1.140625" style="89" customWidth="1"/>
    <col min="14338" max="14340" width="5.7109375" style="89" customWidth="1"/>
    <col min="14341" max="14341" width="4" style="89" customWidth="1"/>
    <col min="14342" max="14344" width="5.140625" style="89" customWidth="1"/>
    <col min="14345" max="14347" width="5.28515625" style="89" customWidth="1"/>
    <col min="14348" max="14349" width="3.28515625" style="89" bestFit="1" customWidth="1"/>
    <col min="14350" max="14353" width="0" style="89" hidden="1" customWidth="1"/>
    <col min="14354" max="14354" width="4.28515625" style="89" customWidth="1"/>
    <col min="14355" max="14357" width="5.7109375" style="89" customWidth="1"/>
    <col min="14358" max="14360" width="2.7109375" style="89" customWidth="1"/>
    <col min="14361" max="14361" width="2.85546875" style="89" customWidth="1"/>
    <col min="14362" max="14367" width="2.7109375" style="89" customWidth="1"/>
    <col min="14368" max="14377" width="0" style="89" hidden="1" customWidth="1"/>
    <col min="14378" max="14378" width="4.28515625" style="89" customWidth="1"/>
    <col min="14379" max="14379" width="0" style="89" hidden="1" customWidth="1"/>
    <col min="14380" max="14380" width="3.28515625" style="89" bestFit="1" customWidth="1"/>
    <col min="14381" max="14381" width="0" style="89" hidden="1" customWidth="1"/>
    <col min="14382" max="14382" width="3.28515625" style="89" bestFit="1" customWidth="1"/>
    <col min="14383" max="14384" width="4.28515625" style="89" customWidth="1"/>
    <col min="14385" max="14386" width="14.5703125" style="89" customWidth="1"/>
    <col min="14387" max="14387" width="4" style="89" customWidth="1"/>
    <col min="14388" max="14390" width="6.140625" style="89" customWidth="1"/>
    <col min="14391" max="14391" width="3.85546875" style="89" customWidth="1"/>
    <col min="14392" max="14392" width="50.140625" style="89" customWidth="1"/>
    <col min="14393" max="14592" width="11.42578125" style="89"/>
    <col min="14593" max="14593" width="1.140625" style="89" customWidth="1"/>
    <col min="14594" max="14596" width="5.7109375" style="89" customWidth="1"/>
    <col min="14597" max="14597" width="4" style="89" customWidth="1"/>
    <col min="14598" max="14600" width="5.140625" style="89" customWidth="1"/>
    <col min="14601" max="14603" width="5.28515625" style="89" customWidth="1"/>
    <col min="14604" max="14605" width="3.28515625" style="89" bestFit="1" customWidth="1"/>
    <col min="14606" max="14609" width="0" style="89" hidden="1" customWidth="1"/>
    <col min="14610" max="14610" width="4.28515625" style="89" customWidth="1"/>
    <col min="14611" max="14613" width="5.7109375" style="89" customWidth="1"/>
    <col min="14614" max="14616" width="2.7109375" style="89" customWidth="1"/>
    <col min="14617" max="14617" width="2.85546875" style="89" customWidth="1"/>
    <col min="14618" max="14623" width="2.7109375" style="89" customWidth="1"/>
    <col min="14624" max="14633" width="0" style="89" hidden="1" customWidth="1"/>
    <col min="14634" max="14634" width="4.28515625" style="89" customWidth="1"/>
    <col min="14635" max="14635" width="0" style="89" hidden="1" customWidth="1"/>
    <col min="14636" max="14636" width="3.28515625" style="89" bestFit="1" customWidth="1"/>
    <col min="14637" max="14637" width="0" style="89" hidden="1" customWidth="1"/>
    <col min="14638" max="14638" width="3.28515625" style="89" bestFit="1" customWidth="1"/>
    <col min="14639" max="14640" width="4.28515625" style="89" customWidth="1"/>
    <col min="14641" max="14642" width="14.5703125" style="89" customWidth="1"/>
    <col min="14643" max="14643" width="4" style="89" customWidth="1"/>
    <col min="14644" max="14646" width="6.140625" style="89" customWidth="1"/>
    <col min="14647" max="14647" width="3.85546875" style="89" customWidth="1"/>
    <col min="14648" max="14648" width="50.140625" style="89" customWidth="1"/>
    <col min="14649" max="14848" width="11.42578125" style="89"/>
    <col min="14849" max="14849" width="1.140625" style="89" customWidth="1"/>
    <col min="14850" max="14852" width="5.7109375" style="89" customWidth="1"/>
    <col min="14853" max="14853" width="4" style="89" customWidth="1"/>
    <col min="14854" max="14856" width="5.140625" style="89" customWidth="1"/>
    <col min="14857" max="14859" width="5.28515625" style="89" customWidth="1"/>
    <col min="14860" max="14861" width="3.28515625" style="89" bestFit="1" customWidth="1"/>
    <col min="14862" max="14865" width="0" style="89" hidden="1" customWidth="1"/>
    <col min="14866" max="14866" width="4.28515625" style="89" customWidth="1"/>
    <col min="14867" max="14869" width="5.7109375" style="89" customWidth="1"/>
    <col min="14870" max="14872" width="2.7109375" style="89" customWidth="1"/>
    <col min="14873" max="14873" width="2.85546875" style="89" customWidth="1"/>
    <col min="14874" max="14879" width="2.7109375" style="89" customWidth="1"/>
    <col min="14880" max="14889" width="0" style="89" hidden="1" customWidth="1"/>
    <col min="14890" max="14890" width="4.28515625" style="89" customWidth="1"/>
    <col min="14891" max="14891" width="0" style="89" hidden="1" customWidth="1"/>
    <col min="14892" max="14892" width="3.28515625" style="89" bestFit="1" customWidth="1"/>
    <col min="14893" max="14893" width="0" style="89" hidden="1" customWidth="1"/>
    <col min="14894" max="14894" width="3.28515625" style="89" bestFit="1" customWidth="1"/>
    <col min="14895" max="14896" width="4.28515625" style="89" customWidth="1"/>
    <col min="14897" max="14898" width="14.5703125" style="89" customWidth="1"/>
    <col min="14899" max="14899" width="4" style="89" customWidth="1"/>
    <col min="14900" max="14902" width="6.140625" style="89" customWidth="1"/>
    <col min="14903" max="14903" width="3.85546875" style="89" customWidth="1"/>
    <col min="14904" max="14904" width="50.140625" style="89" customWidth="1"/>
    <col min="14905" max="15104" width="11.42578125" style="89"/>
    <col min="15105" max="15105" width="1.140625" style="89" customWidth="1"/>
    <col min="15106" max="15108" width="5.7109375" style="89" customWidth="1"/>
    <col min="15109" max="15109" width="4" style="89" customWidth="1"/>
    <col min="15110" max="15112" width="5.140625" style="89" customWidth="1"/>
    <col min="15113" max="15115" width="5.28515625" style="89" customWidth="1"/>
    <col min="15116" max="15117" width="3.28515625" style="89" bestFit="1" customWidth="1"/>
    <col min="15118" max="15121" width="0" style="89" hidden="1" customWidth="1"/>
    <col min="15122" max="15122" width="4.28515625" style="89" customWidth="1"/>
    <col min="15123" max="15125" width="5.7109375" style="89" customWidth="1"/>
    <col min="15126" max="15128" width="2.7109375" style="89" customWidth="1"/>
    <col min="15129" max="15129" width="2.85546875" style="89" customWidth="1"/>
    <col min="15130" max="15135" width="2.7109375" style="89" customWidth="1"/>
    <col min="15136" max="15145" width="0" style="89" hidden="1" customWidth="1"/>
    <col min="15146" max="15146" width="4.28515625" style="89" customWidth="1"/>
    <col min="15147" max="15147" width="0" style="89" hidden="1" customWidth="1"/>
    <col min="15148" max="15148" width="3.28515625" style="89" bestFit="1" customWidth="1"/>
    <col min="15149" max="15149" width="0" style="89" hidden="1" customWidth="1"/>
    <col min="15150" max="15150" width="3.28515625" style="89" bestFit="1" customWidth="1"/>
    <col min="15151" max="15152" width="4.28515625" style="89" customWidth="1"/>
    <col min="15153" max="15154" width="14.5703125" style="89" customWidth="1"/>
    <col min="15155" max="15155" width="4" style="89" customWidth="1"/>
    <col min="15156" max="15158" width="6.140625" style="89" customWidth="1"/>
    <col min="15159" max="15159" width="3.85546875" style="89" customWidth="1"/>
    <col min="15160" max="15160" width="50.140625" style="89" customWidth="1"/>
    <col min="15161" max="15360" width="11.42578125" style="89"/>
    <col min="15361" max="15361" width="1.140625" style="89" customWidth="1"/>
    <col min="15362" max="15364" width="5.7109375" style="89" customWidth="1"/>
    <col min="15365" max="15365" width="4" style="89" customWidth="1"/>
    <col min="15366" max="15368" width="5.140625" style="89" customWidth="1"/>
    <col min="15369" max="15371" width="5.28515625" style="89" customWidth="1"/>
    <col min="15372" max="15373" width="3.28515625" style="89" bestFit="1" customWidth="1"/>
    <col min="15374" max="15377" width="0" style="89" hidden="1" customWidth="1"/>
    <col min="15378" max="15378" width="4.28515625" style="89" customWidth="1"/>
    <col min="15379" max="15381" width="5.7109375" style="89" customWidth="1"/>
    <col min="15382" max="15384" width="2.7109375" style="89" customWidth="1"/>
    <col min="15385" max="15385" width="2.85546875" style="89" customWidth="1"/>
    <col min="15386" max="15391" width="2.7109375" style="89" customWidth="1"/>
    <col min="15392" max="15401" width="0" style="89" hidden="1" customWidth="1"/>
    <col min="15402" max="15402" width="4.28515625" style="89" customWidth="1"/>
    <col min="15403" max="15403" width="0" style="89" hidden="1" customWidth="1"/>
    <col min="15404" max="15404" width="3.28515625" style="89" bestFit="1" customWidth="1"/>
    <col min="15405" max="15405" width="0" style="89" hidden="1" customWidth="1"/>
    <col min="15406" max="15406" width="3.28515625" style="89" bestFit="1" customWidth="1"/>
    <col min="15407" max="15408" width="4.28515625" style="89" customWidth="1"/>
    <col min="15409" max="15410" width="14.5703125" style="89" customWidth="1"/>
    <col min="15411" max="15411" width="4" style="89" customWidth="1"/>
    <col min="15412" max="15414" width="6.140625" style="89" customWidth="1"/>
    <col min="15415" max="15415" width="3.85546875" style="89" customWidth="1"/>
    <col min="15416" max="15416" width="50.140625" style="89" customWidth="1"/>
    <col min="15417" max="15616" width="11.42578125" style="89"/>
    <col min="15617" max="15617" width="1.140625" style="89" customWidth="1"/>
    <col min="15618" max="15620" width="5.7109375" style="89" customWidth="1"/>
    <col min="15621" max="15621" width="4" style="89" customWidth="1"/>
    <col min="15622" max="15624" width="5.140625" style="89" customWidth="1"/>
    <col min="15625" max="15627" width="5.28515625" style="89" customWidth="1"/>
    <col min="15628" max="15629" width="3.28515625" style="89" bestFit="1" customWidth="1"/>
    <col min="15630" max="15633" width="0" style="89" hidden="1" customWidth="1"/>
    <col min="15634" max="15634" width="4.28515625" style="89" customWidth="1"/>
    <col min="15635" max="15637" width="5.7109375" style="89" customWidth="1"/>
    <col min="15638" max="15640" width="2.7109375" style="89" customWidth="1"/>
    <col min="15641" max="15641" width="2.85546875" style="89" customWidth="1"/>
    <col min="15642" max="15647" width="2.7109375" style="89" customWidth="1"/>
    <col min="15648" max="15657" width="0" style="89" hidden="1" customWidth="1"/>
    <col min="15658" max="15658" width="4.28515625" style="89" customWidth="1"/>
    <col min="15659" max="15659" width="0" style="89" hidden="1" customWidth="1"/>
    <col min="15660" max="15660" width="3.28515625" style="89" bestFit="1" customWidth="1"/>
    <col min="15661" max="15661" width="0" style="89" hidden="1" customWidth="1"/>
    <col min="15662" max="15662" width="3.28515625" style="89" bestFit="1" customWidth="1"/>
    <col min="15663" max="15664" width="4.28515625" style="89" customWidth="1"/>
    <col min="15665" max="15666" width="14.5703125" style="89" customWidth="1"/>
    <col min="15667" max="15667" width="4" style="89" customWidth="1"/>
    <col min="15668" max="15670" width="6.140625" style="89" customWidth="1"/>
    <col min="15671" max="15671" width="3.85546875" style="89" customWidth="1"/>
    <col min="15672" max="15672" width="50.140625" style="89" customWidth="1"/>
    <col min="15673" max="15872" width="11.42578125" style="89"/>
    <col min="15873" max="15873" width="1.140625" style="89" customWidth="1"/>
    <col min="15874" max="15876" width="5.7109375" style="89" customWidth="1"/>
    <col min="15877" max="15877" width="4" style="89" customWidth="1"/>
    <col min="15878" max="15880" width="5.140625" style="89" customWidth="1"/>
    <col min="15881" max="15883" width="5.28515625" style="89" customWidth="1"/>
    <col min="15884" max="15885" width="3.28515625" style="89" bestFit="1" customWidth="1"/>
    <col min="15886" max="15889" width="0" style="89" hidden="1" customWidth="1"/>
    <col min="15890" max="15890" width="4.28515625" style="89" customWidth="1"/>
    <col min="15891" max="15893" width="5.7109375" style="89" customWidth="1"/>
    <col min="15894" max="15896" width="2.7109375" style="89" customWidth="1"/>
    <col min="15897" max="15897" width="2.85546875" style="89" customWidth="1"/>
    <col min="15898" max="15903" width="2.7109375" style="89" customWidth="1"/>
    <col min="15904" max="15913" width="0" style="89" hidden="1" customWidth="1"/>
    <col min="15914" max="15914" width="4.28515625" style="89" customWidth="1"/>
    <col min="15915" max="15915" width="0" style="89" hidden="1" customWidth="1"/>
    <col min="15916" max="15916" width="3.28515625" style="89" bestFit="1" customWidth="1"/>
    <col min="15917" max="15917" width="0" style="89" hidden="1" customWidth="1"/>
    <col min="15918" max="15918" width="3.28515625" style="89" bestFit="1" customWidth="1"/>
    <col min="15919" max="15920" width="4.28515625" style="89" customWidth="1"/>
    <col min="15921" max="15922" width="14.5703125" style="89" customWidth="1"/>
    <col min="15923" max="15923" width="4" style="89" customWidth="1"/>
    <col min="15924" max="15926" width="6.140625" style="89" customWidth="1"/>
    <col min="15927" max="15927" width="3.85546875" style="89" customWidth="1"/>
    <col min="15928" max="15928" width="50.140625" style="89" customWidth="1"/>
    <col min="15929" max="16128" width="11.42578125" style="89"/>
    <col min="16129" max="16129" width="1.140625" style="89" customWidth="1"/>
    <col min="16130" max="16132" width="5.7109375" style="89" customWidth="1"/>
    <col min="16133" max="16133" width="4" style="89" customWidth="1"/>
    <col min="16134" max="16136" width="5.140625" style="89" customWidth="1"/>
    <col min="16137" max="16139" width="5.28515625" style="89" customWidth="1"/>
    <col min="16140" max="16141" width="3.28515625" style="89" bestFit="1" customWidth="1"/>
    <col min="16142" max="16145" width="0" style="89" hidden="1" customWidth="1"/>
    <col min="16146" max="16146" width="4.28515625" style="89" customWidth="1"/>
    <col min="16147" max="16149" width="5.7109375" style="89" customWidth="1"/>
    <col min="16150" max="16152" width="2.7109375" style="89" customWidth="1"/>
    <col min="16153" max="16153" width="2.85546875" style="89" customWidth="1"/>
    <col min="16154" max="16159" width="2.7109375" style="89" customWidth="1"/>
    <col min="16160" max="16169" width="0" style="89" hidden="1" customWidth="1"/>
    <col min="16170" max="16170" width="4.28515625" style="89" customWidth="1"/>
    <col min="16171" max="16171" width="0" style="89" hidden="1" customWidth="1"/>
    <col min="16172" max="16172" width="3.28515625" style="89" bestFit="1" customWidth="1"/>
    <col min="16173" max="16173" width="0" style="89" hidden="1" customWidth="1"/>
    <col min="16174" max="16174" width="3.28515625" style="89" bestFit="1" customWidth="1"/>
    <col min="16175" max="16176" width="4.28515625" style="89" customWidth="1"/>
    <col min="16177" max="16178" width="14.5703125" style="89" customWidth="1"/>
    <col min="16179" max="16179" width="4" style="89" customWidth="1"/>
    <col min="16180" max="16182" width="6.140625" style="89" customWidth="1"/>
    <col min="16183" max="16183" width="3.85546875" style="89" customWidth="1"/>
    <col min="16184" max="16184" width="50.140625" style="89" customWidth="1"/>
    <col min="16185" max="16384" width="11.42578125" style="89"/>
  </cols>
  <sheetData>
    <row r="1" spans="1:56" ht="11.25" customHeight="1" x14ac:dyDescent="0.2">
      <c r="A1" s="87"/>
      <c r="B1" s="1813" t="s">
        <v>447</v>
      </c>
      <c r="C1" s="1814"/>
      <c r="D1" s="1814"/>
      <c r="E1" s="1814"/>
      <c r="F1" s="1814"/>
      <c r="G1" s="1814"/>
      <c r="H1" s="1814"/>
      <c r="I1" s="1814"/>
      <c r="J1" s="1814"/>
      <c r="K1" s="1814"/>
      <c r="L1" s="1814"/>
      <c r="M1" s="1814"/>
      <c r="N1" s="1814"/>
      <c r="O1" s="1814"/>
      <c r="P1" s="1814"/>
      <c r="Q1" s="1814"/>
      <c r="R1" s="1814"/>
      <c r="S1" s="1814"/>
      <c r="T1" s="1814"/>
      <c r="U1" s="1814"/>
      <c r="V1" s="1814"/>
      <c r="W1" s="1814"/>
      <c r="X1" s="1814"/>
      <c r="Y1" s="1814"/>
      <c r="Z1" s="1814"/>
      <c r="AA1" s="1814"/>
      <c r="AB1" s="1814"/>
      <c r="AC1" s="1814"/>
      <c r="AD1" s="1814"/>
      <c r="AE1" s="1814"/>
      <c r="AF1" s="1814"/>
      <c r="AG1" s="1814"/>
      <c r="AH1" s="1814"/>
      <c r="AI1" s="1814"/>
      <c r="AJ1" s="1814"/>
      <c r="AK1" s="1814"/>
      <c r="AL1" s="1814"/>
      <c r="AM1" s="1814"/>
      <c r="AN1" s="1814"/>
      <c r="AO1" s="1814"/>
      <c r="AP1" s="1814"/>
      <c r="AQ1" s="1814"/>
      <c r="AR1" s="1814"/>
      <c r="AS1" s="1814"/>
      <c r="AT1" s="1814"/>
      <c r="AU1" s="1815"/>
      <c r="AV1" s="1813"/>
      <c r="AW1" s="1814"/>
      <c r="AX1" s="1815"/>
      <c r="AY1" s="88"/>
      <c r="AZ1" s="87"/>
      <c r="BA1" s="87"/>
      <c r="BB1" s="1822" t="s">
        <v>118</v>
      </c>
      <c r="BC1" s="1822"/>
      <c r="BD1" s="1822"/>
    </row>
    <row r="2" spans="1:56" ht="11.25" customHeight="1" x14ac:dyDescent="0.2">
      <c r="A2" s="87"/>
      <c r="B2" s="1823" t="s">
        <v>119</v>
      </c>
      <c r="C2" s="1824"/>
      <c r="D2" s="1824"/>
      <c r="E2" s="1824"/>
      <c r="F2" s="1824"/>
      <c r="G2" s="1824"/>
      <c r="H2" s="1824"/>
      <c r="I2" s="1824"/>
      <c r="J2" s="1824"/>
      <c r="K2" s="1824"/>
      <c r="L2" s="1824"/>
      <c r="M2" s="1824"/>
      <c r="N2" s="1824"/>
      <c r="O2" s="1824"/>
      <c r="P2" s="1824"/>
      <c r="Q2" s="1824"/>
      <c r="R2" s="1824"/>
      <c r="S2" s="1824"/>
      <c r="T2" s="1824"/>
      <c r="U2" s="1824"/>
      <c r="V2" s="1824"/>
      <c r="W2" s="1824"/>
      <c r="X2" s="1824"/>
      <c r="Y2" s="1824"/>
      <c r="Z2" s="1824"/>
      <c r="AA2" s="1824"/>
      <c r="AB2" s="1824"/>
      <c r="AC2" s="1824"/>
      <c r="AD2" s="1824"/>
      <c r="AE2" s="1824"/>
      <c r="AF2" s="1824"/>
      <c r="AG2" s="1824"/>
      <c r="AH2" s="1824"/>
      <c r="AI2" s="1824"/>
      <c r="AJ2" s="1824"/>
      <c r="AK2" s="1824"/>
      <c r="AL2" s="1824"/>
      <c r="AM2" s="1824"/>
      <c r="AN2" s="1824"/>
      <c r="AO2" s="1824"/>
      <c r="AP2" s="1824"/>
      <c r="AQ2" s="1824"/>
      <c r="AR2" s="1824"/>
      <c r="AS2" s="1824"/>
      <c r="AT2" s="1824"/>
      <c r="AU2" s="1825"/>
      <c r="AV2" s="1816"/>
      <c r="AW2" s="1817"/>
      <c r="AX2" s="1818"/>
      <c r="AY2" s="88"/>
      <c r="AZ2" s="87"/>
      <c r="BA2" s="87"/>
      <c r="BB2" s="1822"/>
      <c r="BC2" s="1822"/>
      <c r="BD2" s="1822"/>
    </row>
    <row r="3" spans="1:56" ht="12" customHeight="1" x14ac:dyDescent="0.2">
      <c r="A3" s="87"/>
      <c r="B3" s="1813" t="s">
        <v>451</v>
      </c>
      <c r="C3" s="1814"/>
      <c r="D3" s="1815"/>
      <c r="E3" s="1813" t="s">
        <v>452</v>
      </c>
      <c r="F3" s="1814"/>
      <c r="G3" s="1814"/>
      <c r="H3" s="1814"/>
      <c r="I3" s="1814"/>
      <c r="J3" s="1814"/>
      <c r="K3" s="1814"/>
      <c r="L3" s="1814"/>
      <c r="M3" s="1814"/>
      <c r="N3" s="1814"/>
      <c r="O3" s="1814"/>
      <c r="P3" s="1814"/>
      <c r="Q3" s="1814"/>
      <c r="R3" s="1814"/>
      <c r="S3" s="1814"/>
      <c r="T3" s="1814"/>
      <c r="U3" s="1814"/>
      <c r="V3" s="1814"/>
      <c r="W3" s="1814"/>
      <c r="X3" s="1814"/>
      <c r="Y3" s="1814"/>
      <c r="Z3" s="1815"/>
      <c r="AA3" s="1813" t="s">
        <v>453</v>
      </c>
      <c r="AB3" s="1814"/>
      <c r="AC3" s="1814"/>
      <c r="AD3" s="1814"/>
      <c r="AE3" s="1814"/>
      <c r="AF3" s="1814"/>
      <c r="AG3" s="1814"/>
      <c r="AH3" s="1814"/>
      <c r="AI3" s="1814"/>
      <c r="AJ3" s="1814"/>
      <c r="AK3" s="1814"/>
      <c r="AL3" s="1814"/>
      <c r="AM3" s="1814"/>
      <c r="AN3" s="1814"/>
      <c r="AO3" s="1814"/>
      <c r="AP3" s="1814"/>
      <c r="AQ3" s="1814"/>
      <c r="AR3" s="1814"/>
      <c r="AS3" s="1814"/>
      <c r="AT3" s="1814"/>
      <c r="AU3" s="1815"/>
      <c r="AV3" s="1816"/>
      <c r="AW3" s="1817"/>
      <c r="AX3" s="1818"/>
      <c r="AY3" s="88"/>
      <c r="AZ3" s="87"/>
      <c r="BA3" s="87"/>
      <c r="BB3" s="1826">
        <v>42853</v>
      </c>
      <c r="BC3" s="1826"/>
      <c r="BD3" s="1826"/>
    </row>
    <row r="4" spans="1:56" ht="12" customHeight="1" x14ac:dyDescent="0.2">
      <c r="A4" s="87"/>
      <c r="B4" s="1823" t="s">
        <v>120</v>
      </c>
      <c r="C4" s="1824"/>
      <c r="D4" s="1825"/>
      <c r="E4" s="1823" t="s">
        <v>456</v>
      </c>
      <c r="F4" s="1824"/>
      <c r="G4" s="1824"/>
      <c r="H4" s="1824"/>
      <c r="I4" s="1824"/>
      <c r="J4" s="1824"/>
      <c r="K4" s="1824"/>
      <c r="L4" s="1824"/>
      <c r="M4" s="1824"/>
      <c r="N4" s="1824"/>
      <c r="O4" s="1824"/>
      <c r="P4" s="1824"/>
      <c r="Q4" s="1824"/>
      <c r="R4" s="1824"/>
      <c r="S4" s="1824"/>
      <c r="T4" s="1824"/>
      <c r="U4" s="1824"/>
      <c r="V4" s="1824"/>
      <c r="W4" s="1824"/>
      <c r="X4" s="1824"/>
      <c r="Y4" s="1824"/>
      <c r="Z4" s="1825"/>
      <c r="AA4" s="1823">
        <v>4</v>
      </c>
      <c r="AB4" s="1824"/>
      <c r="AC4" s="1824"/>
      <c r="AD4" s="1824"/>
      <c r="AE4" s="1824"/>
      <c r="AF4" s="1824"/>
      <c r="AG4" s="1824"/>
      <c r="AH4" s="1824"/>
      <c r="AI4" s="1824"/>
      <c r="AJ4" s="1824"/>
      <c r="AK4" s="1824"/>
      <c r="AL4" s="1824"/>
      <c r="AM4" s="1824"/>
      <c r="AN4" s="1824"/>
      <c r="AO4" s="1824"/>
      <c r="AP4" s="1824"/>
      <c r="AQ4" s="1824"/>
      <c r="AR4" s="1824"/>
      <c r="AS4" s="1824"/>
      <c r="AT4" s="1824"/>
      <c r="AU4" s="1825"/>
      <c r="AV4" s="1819"/>
      <c r="AW4" s="1820"/>
      <c r="AX4" s="1821"/>
      <c r="AY4" s="88"/>
      <c r="AZ4" s="87"/>
      <c r="BA4" s="87"/>
      <c r="BB4" s="1826"/>
      <c r="BC4" s="1826"/>
      <c r="BD4" s="1826"/>
    </row>
    <row r="5" spans="1:56" ht="6" customHeight="1" x14ac:dyDescent="0.2">
      <c r="A5" s="87"/>
      <c r="B5" s="90"/>
      <c r="C5" s="90"/>
      <c r="D5" s="90"/>
      <c r="E5" s="90"/>
      <c r="F5" s="90"/>
      <c r="G5" s="90"/>
      <c r="H5" s="90"/>
      <c r="I5" s="90"/>
      <c r="J5" s="90"/>
      <c r="K5" s="90"/>
      <c r="L5" s="90"/>
      <c r="M5" s="90"/>
      <c r="N5" s="90"/>
      <c r="O5" s="90"/>
      <c r="P5" s="90"/>
      <c r="Q5" s="90"/>
      <c r="R5" s="90"/>
      <c r="S5" s="90"/>
      <c r="T5" s="90"/>
      <c r="U5" s="90"/>
      <c r="V5" s="90"/>
      <c r="W5" s="90"/>
      <c r="X5" s="90"/>
      <c r="Y5" s="90"/>
      <c r="Z5" s="90"/>
      <c r="AA5" s="90"/>
      <c r="AB5" s="90"/>
      <c r="AC5" s="90"/>
      <c r="AD5" s="90"/>
      <c r="AE5" s="90"/>
      <c r="AF5" s="90"/>
      <c r="AG5" s="90"/>
      <c r="AH5" s="90"/>
      <c r="AI5" s="90"/>
      <c r="AJ5" s="90"/>
      <c r="AK5" s="90"/>
      <c r="AL5" s="90"/>
      <c r="AM5" s="90"/>
      <c r="AN5" s="90"/>
      <c r="AO5" s="90"/>
      <c r="AP5" s="90"/>
      <c r="AQ5" s="90"/>
      <c r="AR5" s="90"/>
      <c r="AS5" s="90"/>
      <c r="AT5" s="90"/>
      <c r="AU5" s="90"/>
      <c r="AV5" s="90"/>
      <c r="AW5" s="90"/>
      <c r="AX5" s="90"/>
      <c r="AY5" s="612"/>
      <c r="AZ5" s="612"/>
      <c r="BA5" s="612"/>
      <c r="BB5" s="87"/>
      <c r="BC5" s="90"/>
      <c r="BD5" s="90"/>
    </row>
    <row r="6" spans="1:56" ht="27" customHeight="1" x14ac:dyDescent="0.2">
      <c r="A6" s="87"/>
      <c r="B6" s="1827" t="s">
        <v>122</v>
      </c>
      <c r="C6" s="1828"/>
      <c r="D6" s="1829" t="s">
        <v>123</v>
      </c>
      <c r="E6" s="1830"/>
      <c r="F6" s="1830"/>
      <c r="G6" s="1830"/>
      <c r="H6" s="1831"/>
      <c r="I6" s="1827" t="s">
        <v>448</v>
      </c>
      <c r="J6" s="1832"/>
      <c r="K6" s="1828"/>
      <c r="L6" s="1983" t="s">
        <v>82</v>
      </c>
      <c r="M6" s="1984"/>
      <c r="N6" s="1984"/>
      <c r="O6" s="1984"/>
      <c r="P6" s="1984"/>
      <c r="Q6" s="1984"/>
      <c r="R6" s="1984"/>
      <c r="S6" s="1984"/>
      <c r="T6" s="1984"/>
      <c r="U6" s="1985"/>
      <c r="V6" s="1827" t="s">
        <v>124</v>
      </c>
      <c r="W6" s="1832"/>
      <c r="X6" s="1832"/>
      <c r="Y6" s="1832"/>
      <c r="Z6" s="1832"/>
      <c r="AA6" s="1833" t="s">
        <v>1250</v>
      </c>
      <c r="AB6" s="1833"/>
      <c r="AC6" s="1833"/>
      <c r="AD6" s="1833"/>
      <c r="AE6" s="1833"/>
      <c r="AF6" s="1833"/>
      <c r="AG6" s="1833"/>
      <c r="AH6" s="1833"/>
      <c r="AI6" s="1833"/>
      <c r="AJ6" s="1833"/>
      <c r="AK6" s="1833"/>
      <c r="AL6" s="1833"/>
      <c r="AM6" s="1833"/>
      <c r="AN6" s="1833"/>
      <c r="AO6" s="1833"/>
      <c r="AP6" s="1833"/>
      <c r="AQ6" s="1833"/>
      <c r="AR6" s="1833"/>
      <c r="AS6" s="1833"/>
      <c r="AT6" s="1833"/>
      <c r="AU6" s="1833"/>
      <c r="AV6" s="1833"/>
      <c r="AW6" s="1833"/>
      <c r="AX6" s="1834"/>
      <c r="AY6" s="91"/>
      <c r="AZ6" s="91"/>
      <c r="BA6" s="91"/>
      <c r="BB6" s="91"/>
      <c r="BC6" s="91"/>
      <c r="BD6" s="91"/>
    </row>
    <row r="7" spans="1:56" ht="6" customHeight="1" x14ac:dyDescent="0.2">
      <c r="A7" s="87"/>
      <c r="B7" s="92"/>
      <c r="C7" s="92"/>
      <c r="D7" s="92"/>
      <c r="E7" s="93"/>
      <c r="F7" s="93"/>
      <c r="G7" s="93"/>
      <c r="H7" s="93"/>
      <c r="I7" s="93"/>
      <c r="J7" s="93"/>
      <c r="K7" s="93"/>
      <c r="L7" s="93"/>
      <c r="M7" s="93"/>
      <c r="N7" s="93"/>
      <c r="O7" s="93"/>
      <c r="P7" s="93"/>
      <c r="Q7" s="93"/>
      <c r="R7" s="93"/>
      <c r="S7" s="93"/>
      <c r="T7" s="93"/>
      <c r="U7" s="93"/>
      <c r="V7" s="93"/>
      <c r="W7" s="93"/>
      <c r="X7" s="93"/>
      <c r="Y7" s="93"/>
      <c r="Z7" s="93"/>
      <c r="AA7" s="93"/>
      <c r="AB7" s="93"/>
      <c r="AC7" s="93"/>
      <c r="AD7" s="93"/>
      <c r="AE7" s="93"/>
      <c r="AF7" s="93"/>
      <c r="AG7" s="93"/>
      <c r="AH7" s="93"/>
      <c r="AI7" s="93"/>
      <c r="AJ7" s="93"/>
      <c r="AK7" s="93"/>
      <c r="AL7" s="93"/>
      <c r="AM7" s="93"/>
      <c r="AN7" s="93"/>
      <c r="AO7" s="93"/>
      <c r="AP7" s="93"/>
      <c r="AQ7" s="93"/>
      <c r="AR7" s="93"/>
      <c r="AS7" s="93"/>
      <c r="AT7" s="93"/>
      <c r="AU7" s="93"/>
      <c r="AV7" s="93"/>
      <c r="AW7" s="93"/>
      <c r="AX7" s="93"/>
      <c r="AY7" s="94"/>
      <c r="AZ7" s="94"/>
      <c r="BA7" s="94"/>
      <c r="BB7" s="94"/>
      <c r="BC7" s="94"/>
      <c r="BD7" s="94"/>
    </row>
    <row r="8" spans="1:56" ht="22.5" customHeight="1" x14ac:dyDescent="0.2">
      <c r="A8" s="95"/>
      <c r="B8" s="1835" t="s">
        <v>457</v>
      </c>
      <c r="C8" s="1836"/>
      <c r="D8" s="1836"/>
      <c r="E8" s="1836"/>
      <c r="F8" s="1836"/>
      <c r="G8" s="1836"/>
      <c r="H8" s="1836"/>
      <c r="I8" s="1836"/>
      <c r="J8" s="1836"/>
      <c r="K8" s="1837"/>
      <c r="L8" s="2039" t="s">
        <v>1146</v>
      </c>
      <c r="M8" s="2040"/>
      <c r="N8" s="2040"/>
      <c r="O8" s="2040"/>
      <c r="P8" s="2040"/>
      <c r="Q8" s="2040"/>
      <c r="R8" s="2041"/>
      <c r="S8" s="2042" t="s">
        <v>1147</v>
      </c>
      <c r="T8" s="2043"/>
      <c r="U8" s="2043"/>
      <c r="V8" s="2043"/>
      <c r="W8" s="2043"/>
      <c r="X8" s="2043"/>
      <c r="Y8" s="2043"/>
      <c r="Z8" s="2043"/>
      <c r="AA8" s="2043"/>
      <c r="AB8" s="2043"/>
      <c r="AC8" s="2043"/>
      <c r="AD8" s="2043"/>
      <c r="AE8" s="2043"/>
      <c r="AF8" s="2043"/>
      <c r="AG8" s="2043"/>
      <c r="AH8" s="2043"/>
      <c r="AI8" s="2043"/>
      <c r="AJ8" s="2043"/>
      <c r="AK8" s="2043"/>
      <c r="AL8" s="2043"/>
      <c r="AM8" s="2043"/>
      <c r="AN8" s="2043"/>
      <c r="AO8" s="2043"/>
      <c r="AP8" s="2043"/>
      <c r="AQ8" s="2043"/>
      <c r="AR8" s="2043"/>
      <c r="AS8" s="2043"/>
      <c r="AT8" s="2043"/>
      <c r="AU8" s="2043"/>
      <c r="AV8" s="2043"/>
      <c r="AW8" s="2043"/>
      <c r="AX8" s="2044"/>
      <c r="AY8" s="1838" t="s">
        <v>1148</v>
      </c>
      <c r="AZ8" s="1838"/>
      <c r="BA8" s="1838"/>
      <c r="BB8" s="1838"/>
      <c r="BC8" s="1838"/>
      <c r="BD8" s="1838"/>
    </row>
    <row r="9" spans="1:56" ht="83.25" customHeight="1" x14ac:dyDescent="0.2">
      <c r="A9" s="95"/>
      <c r="B9" s="1839" t="s">
        <v>126</v>
      </c>
      <c r="C9" s="1840"/>
      <c r="D9" s="1841"/>
      <c r="E9" s="564" t="s">
        <v>451</v>
      </c>
      <c r="F9" s="1839" t="s">
        <v>1149</v>
      </c>
      <c r="G9" s="1840"/>
      <c r="H9" s="1841"/>
      <c r="I9" s="1839" t="s">
        <v>465</v>
      </c>
      <c r="J9" s="1840"/>
      <c r="K9" s="1841"/>
      <c r="L9" s="564" t="s">
        <v>1150</v>
      </c>
      <c r="M9" s="564" t="s">
        <v>1153</v>
      </c>
      <c r="N9" s="565"/>
      <c r="O9" s="566" t="s">
        <v>1151</v>
      </c>
      <c r="P9" s="566" t="s">
        <v>1152</v>
      </c>
      <c r="Q9" s="566" t="s">
        <v>1154</v>
      </c>
      <c r="R9" s="564" t="s">
        <v>1155</v>
      </c>
      <c r="S9" s="1839" t="s">
        <v>1156</v>
      </c>
      <c r="T9" s="1840"/>
      <c r="U9" s="1841"/>
      <c r="V9" s="564" t="s">
        <v>1157</v>
      </c>
      <c r="W9" s="564" t="s">
        <v>1158</v>
      </c>
      <c r="X9" s="564" t="s">
        <v>1159</v>
      </c>
      <c r="Y9" s="567" t="s">
        <v>1160</v>
      </c>
      <c r="Z9" s="567" t="s">
        <v>1162</v>
      </c>
      <c r="AA9" s="567" t="s">
        <v>1164</v>
      </c>
      <c r="AB9" s="567" t="s">
        <v>1166</v>
      </c>
      <c r="AC9" s="567" t="s">
        <v>1168</v>
      </c>
      <c r="AD9" s="567" t="s">
        <v>1170</v>
      </c>
      <c r="AE9" s="567" t="s">
        <v>129</v>
      </c>
      <c r="AF9" s="568"/>
      <c r="AG9" s="618" t="s">
        <v>1161</v>
      </c>
      <c r="AH9" s="618" t="s">
        <v>1163</v>
      </c>
      <c r="AI9" s="618" t="s">
        <v>1165</v>
      </c>
      <c r="AJ9" s="618" t="s">
        <v>1167</v>
      </c>
      <c r="AK9" s="618" t="s">
        <v>1169</v>
      </c>
      <c r="AL9" s="618" t="s">
        <v>1171</v>
      </c>
      <c r="AM9" s="618" t="s">
        <v>1172</v>
      </c>
      <c r="AN9" s="618" t="s">
        <v>1173</v>
      </c>
      <c r="AO9" s="618" t="s">
        <v>1174</v>
      </c>
      <c r="AP9" s="564" t="s">
        <v>1175</v>
      </c>
      <c r="AQ9" s="566" t="s">
        <v>1176</v>
      </c>
      <c r="AR9" s="564" t="s">
        <v>1150</v>
      </c>
      <c r="AS9" s="566" t="s">
        <v>1177</v>
      </c>
      <c r="AT9" s="564" t="s">
        <v>1153</v>
      </c>
      <c r="AU9" s="564" t="s">
        <v>1178</v>
      </c>
      <c r="AV9" s="564" t="s">
        <v>1179</v>
      </c>
      <c r="AW9" s="569" t="s">
        <v>1180</v>
      </c>
      <c r="AX9" s="569" t="s">
        <v>1181</v>
      </c>
      <c r="AY9" s="570" t="s">
        <v>1182</v>
      </c>
      <c r="AZ9" s="1838" t="s">
        <v>1183</v>
      </c>
      <c r="BA9" s="1838"/>
      <c r="BB9" s="1838"/>
      <c r="BC9" s="570" t="s">
        <v>127</v>
      </c>
      <c r="BD9" s="609" t="s">
        <v>128</v>
      </c>
    </row>
    <row r="10" spans="1:56" ht="177" customHeight="1" x14ac:dyDescent="0.2">
      <c r="A10" s="612"/>
      <c r="B10" s="2046" t="s">
        <v>2922</v>
      </c>
      <c r="C10" s="2046"/>
      <c r="D10" s="2046"/>
      <c r="E10" s="2047" t="s">
        <v>1251</v>
      </c>
      <c r="F10" s="2048" t="s">
        <v>2846</v>
      </c>
      <c r="G10" s="2048"/>
      <c r="H10" s="2048"/>
      <c r="I10" s="2046" t="s">
        <v>2923</v>
      </c>
      <c r="J10" s="2046"/>
      <c r="K10" s="2046"/>
      <c r="L10" s="627" t="s">
        <v>131</v>
      </c>
      <c r="M10" s="627" t="s">
        <v>1209</v>
      </c>
      <c r="N10" s="627"/>
      <c r="O10" s="572">
        <f>VLOOKUP(L10,[44]Listas!$M$69:$N$73,2,0)</f>
        <v>3</v>
      </c>
      <c r="P10" s="572"/>
      <c r="Q10" s="572">
        <f>HLOOKUP(M10,[44]Listas!$O$67:$Q$68,2,0)</f>
        <v>20</v>
      </c>
      <c r="R10" s="573" t="str">
        <f>INDEX([44]Listas!$O$69:$Q$73,MATCH(L10,[44]Listas!$M$69:$M$73,0),MATCH(M10,[44]Listas!$O$67:$Q$67,0))</f>
        <v>60
EXTREMO</v>
      </c>
      <c r="S10" s="2046" t="s">
        <v>3177</v>
      </c>
      <c r="T10" s="2046"/>
      <c r="U10" s="2046"/>
      <c r="V10" s="633" t="s">
        <v>132</v>
      </c>
      <c r="W10" s="633" t="s">
        <v>83</v>
      </c>
      <c r="X10" s="633" t="s">
        <v>83</v>
      </c>
      <c r="Y10" s="633" t="s">
        <v>132</v>
      </c>
      <c r="Z10" s="633" t="s">
        <v>132</v>
      </c>
      <c r="AA10" s="633" t="s">
        <v>83</v>
      </c>
      <c r="AB10" s="633" t="s">
        <v>132</v>
      </c>
      <c r="AC10" s="633" t="s">
        <v>132</v>
      </c>
      <c r="AD10" s="633" t="s">
        <v>132</v>
      </c>
      <c r="AE10" s="633" t="s">
        <v>132</v>
      </c>
      <c r="AF10" s="633"/>
      <c r="AG10" s="572">
        <f t="shared" ref="AG10:AG15" si="0">IF(Y10="SI",15,0)</f>
        <v>15</v>
      </c>
      <c r="AH10" s="572">
        <f t="shared" ref="AH10:AH15" si="1">IF(Z10="SI",5,0)</f>
        <v>5</v>
      </c>
      <c r="AI10" s="572">
        <f t="shared" ref="AI10:AI15" si="2">IF(AA10="SI",15,0)</f>
        <v>0</v>
      </c>
      <c r="AJ10" s="572">
        <f t="shared" ref="AJ10:AJ15" si="3">IF(AB10="SI",10,0)</f>
        <v>10</v>
      </c>
      <c r="AK10" s="572">
        <f t="shared" ref="AK10:AK15" si="4">IF(AC10="SI",15,0)</f>
        <v>15</v>
      </c>
      <c r="AL10" s="572">
        <f t="shared" ref="AL10:AL15" si="5">IF(AD10="SI",10,0)</f>
        <v>10</v>
      </c>
      <c r="AM10" s="572">
        <f t="shared" ref="AM10:AM15" si="6">IF(AE10="SI",30,0)</f>
        <v>30</v>
      </c>
      <c r="AN10" s="572">
        <f t="shared" ref="AN10:AN15" si="7">SUM(AG10+AH10+AI10+AJ10+AK10+AL10+AM10)</f>
        <v>85</v>
      </c>
      <c r="AO10" s="572">
        <f t="shared" ref="AO10:AO15" si="8">IF(AN10&lt;=50,0,IF(AN10&gt;=76,2,1))</f>
        <v>2</v>
      </c>
      <c r="AP10" s="573" t="str">
        <f t="shared" ref="AP10:AP15" si="9">CONCATENATE(AN10,"- disminuye ",AO10)</f>
        <v>85- disminuye 2</v>
      </c>
      <c r="AQ10" s="572">
        <f t="shared" ref="AQ10:AQ15" si="10">IF(V10="SI",O10-AO10,O10)</f>
        <v>1</v>
      </c>
      <c r="AR10" s="573" t="str">
        <f>IF(AQ10&lt;=1,"Rara vez",VLOOKUP(AQ10,[44]Listas!$L$69:$M$73,2,0))</f>
        <v>Rara vez</v>
      </c>
      <c r="AS10" s="572">
        <f t="shared" ref="AS10:AS15" si="11">IF(W10="SI",Q10-AO10,Q10)</f>
        <v>20</v>
      </c>
      <c r="AT10" s="573" t="str">
        <f t="shared" ref="AT10:AT15" si="12">IF(AS10&lt;=9,"Moderado",IF(AS10=20,"Catastrófico",IF(AS10=18,"Moderado","Mayor")))</f>
        <v>Catastrófico</v>
      </c>
      <c r="AU10" s="573" t="str">
        <f>INDEX([44]Listas!$O$69:$Q$73,MATCH(AR10,[44]Listas!$M$69:$M$73,0),MATCH(AT10,[44]Listas!$O$67:$Q$67,0))</f>
        <v>20
MODERADA</v>
      </c>
      <c r="AV10" s="627" t="s">
        <v>1188</v>
      </c>
      <c r="AW10" s="2049" t="s">
        <v>3178</v>
      </c>
      <c r="AX10" s="2049" t="s">
        <v>3179</v>
      </c>
      <c r="AY10" s="627" t="s">
        <v>1315</v>
      </c>
      <c r="AZ10" s="2050" t="s">
        <v>3180</v>
      </c>
      <c r="BA10" s="2051"/>
      <c r="BB10" s="2052"/>
      <c r="BC10" s="2053" t="s">
        <v>1054</v>
      </c>
      <c r="BD10" s="624" t="s">
        <v>3181</v>
      </c>
    </row>
    <row r="11" spans="1:56" ht="132.75" customHeight="1" x14ac:dyDescent="0.2">
      <c r="A11" s="612"/>
      <c r="B11" s="2046" t="s">
        <v>2843</v>
      </c>
      <c r="C11" s="2046"/>
      <c r="D11" s="2046"/>
      <c r="E11" s="2047" t="s">
        <v>1252</v>
      </c>
      <c r="F11" s="2048" t="s">
        <v>2847</v>
      </c>
      <c r="G11" s="2048"/>
      <c r="H11" s="2048"/>
      <c r="I11" s="2046" t="s">
        <v>2924</v>
      </c>
      <c r="J11" s="2046"/>
      <c r="K11" s="2046"/>
      <c r="L11" s="627" t="s">
        <v>1204</v>
      </c>
      <c r="M11" s="627" t="s">
        <v>1209</v>
      </c>
      <c r="N11" s="627"/>
      <c r="O11" s="572">
        <f>VLOOKUP(L11,[44]Listas!$M$69:$N$73,2,0)</f>
        <v>1</v>
      </c>
      <c r="P11" s="572"/>
      <c r="Q11" s="572">
        <f>HLOOKUP(M11,[44]Listas!$O$67:$Q$68,2,0)</f>
        <v>20</v>
      </c>
      <c r="R11" s="573" t="str">
        <f>INDEX([44]Listas!$O$69:$Q$73,MATCH(L11,[44]Listas!$M$69:$M$73,0),MATCH(M11,[44]Listas!$O$67:$Q$67,0))</f>
        <v>20
MODERADA</v>
      </c>
      <c r="S11" s="2046" t="s">
        <v>3182</v>
      </c>
      <c r="T11" s="2046"/>
      <c r="U11" s="2046"/>
      <c r="V11" s="633" t="s">
        <v>132</v>
      </c>
      <c r="W11" s="633" t="s">
        <v>83</v>
      </c>
      <c r="X11" s="633" t="s">
        <v>83</v>
      </c>
      <c r="Y11" s="633" t="s">
        <v>132</v>
      </c>
      <c r="Z11" s="633" t="s">
        <v>132</v>
      </c>
      <c r="AA11" s="633" t="s">
        <v>83</v>
      </c>
      <c r="AB11" s="633" t="s">
        <v>132</v>
      </c>
      <c r="AC11" s="633" t="s">
        <v>132</v>
      </c>
      <c r="AD11" s="633" t="s">
        <v>132</v>
      </c>
      <c r="AE11" s="633" t="s">
        <v>132</v>
      </c>
      <c r="AF11" s="633"/>
      <c r="AG11" s="572">
        <f t="shared" si="0"/>
        <v>15</v>
      </c>
      <c r="AH11" s="572">
        <f t="shared" si="1"/>
        <v>5</v>
      </c>
      <c r="AI11" s="572">
        <f t="shared" si="2"/>
        <v>0</v>
      </c>
      <c r="AJ11" s="572">
        <f t="shared" si="3"/>
        <v>10</v>
      </c>
      <c r="AK11" s="572">
        <f t="shared" si="4"/>
        <v>15</v>
      </c>
      <c r="AL11" s="572">
        <f t="shared" si="5"/>
        <v>10</v>
      </c>
      <c r="AM11" s="572">
        <f t="shared" si="6"/>
        <v>30</v>
      </c>
      <c r="AN11" s="572">
        <f t="shared" si="7"/>
        <v>85</v>
      </c>
      <c r="AO11" s="572">
        <f t="shared" si="8"/>
        <v>2</v>
      </c>
      <c r="AP11" s="573" t="str">
        <f t="shared" si="9"/>
        <v>85- disminuye 2</v>
      </c>
      <c r="AQ11" s="572">
        <f t="shared" si="10"/>
        <v>-1</v>
      </c>
      <c r="AR11" s="573" t="str">
        <f>IF(AQ11&lt;=1,"Rara vez",VLOOKUP(AQ11,[44]Listas!$L$69:$M$73,2,0))</f>
        <v>Rara vez</v>
      </c>
      <c r="AS11" s="572">
        <f t="shared" si="11"/>
        <v>20</v>
      </c>
      <c r="AT11" s="573" t="str">
        <f t="shared" si="12"/>
        <v>Catastrófico</v>
      </c>
      <c r="AU11" s="573" t="str">
        <f>INDEX([44]Listas!$O$69:$Q$73,MATCH(AR11,[44]Listas!$M$69:$M$73,0),MATCH(AT11,[44]Listas!$O$67:$Q$67,0))</f>
        <v>20
MODERADA</v>
      </c>
      <c r="AV11" s="627" t="s">
        <v>1194</v>
      </c>
      <c r="AW11" s="2049" t="s">
        <v>2849</v>
      </c>
      <c r="AX11" s="2049" t="s">
        <v>3183</v>
      </c>
      <c r="AY11" s="627" t="s">
        <v>1315</v>
      </c>
      <c r="AZ11" s="2050" t="s">
        <v>3184</v>
      </c>
      <c r="BA11" s="2051"/>
      <c r="BB11" s="2052"/>
      <c r="BC11" s="2053" t="s">
        <v>1054</v>
      </c>
      <c r="BD11" s="624" t="s">
        <v>3185</v>
      </c>
    </row>
    <row r="12" spans="1:56" ht="338.25" customHeight="1" x14ac:dyDescent="0.2">
      <c r="A12" s="612"/>
      <c r="B12" s="2046" t="s">
        <v>2926</v>
      </c>
      <c r="C12" s="2046"/>
      <c r="D12" s="2046"/>
      <c r="E12" s="2047" t="s">
        <v>1253</v>
      </c>
      <c r="F12" s="2048" t="s">
        <v>3186</v>
      </c>
      <c r="G12" s="2048"/>
      <c r="H12" s="2048"/>
      <c r="I12" s="2046" t="s">
        <v>2927</v>
      </c>
      <c r="J12" s="2046"/>
      <c r="K12" s="2046"/>
      <c r="L12" s="627" t="s">
        <v>1204</v>
      </c>
      <c r="M12" s="627" t="s">
        <v>1209</v>
      </c>
      <c r="N12" s="627"/>
      <c r="O12" s="572">
        <f>VLOOKUP(L12,[44]Listas!$M$69:$N$73,2,0)</f>
        <v>1</v>
      </c>
      <c r="P12" s="572"/>
      <c r="Q12" s="572">
        <f>HLOOKUP(M12,[44]Listas!$O$67:$Q$68,2,0)</f>
        <v>20</v>
      </c>
      <c r="R12" s="573" t="str">
        <f>INDEX([44]Listas!$O$69:$Q$73,MATCH(L12,[44]Listas!$M$69:$M$73,0),MATCH(M12,[44]Listas!$O$67:$Q$67,0))</f>
        <v>20
MODERADA</v>
      </c>
      <c r="S12" s="2046" t="s">
        <v>3187</v>
      </c>
      <c r="T12" s="2046"/>
      <c r="U12" s="2046"/>
      <c r="V12" s="633" t="s">
        <v>132</v>
      </c>
      <c r="W12" s="633" t="s">
        <v>83</v>
      </c>
      <c r="X12" s="633" t="s">
        <v>83</v>
      </c>
      <c r="Y12" s="633" t="s">
        <v>132</v>
      </c>
      <c r="Z12" s="633" t="s">
        <v>132</v>
      </c>
      <c r="AA12" s="633" t="s">
        <v>83</v>
      </c>
      <c r="AB12" s="633" t="s">
        <v>132</v>
      </c>
      <c r="AC12" s="633" t="s">
        <v>132</v>
      </c>
      <c r="AD12" s="633" t="s">
        <v>132</v>
      </c>
      <c r="AE12" s="633" t="s">
        <v>132</v>
      </c>
      <c r="AF12" s="633"/>
      <c r="AG12" s="572">
        <f t="shared" si="0"/>
        <v>15</v>
      </c>
      <c r="AH12" s="572">
        <f t="shared" si="1"/>
        <v>5</v>
      </c>
      <c r="AI12" s="572">
        <f t="shared" si="2"/>
        <v>0</v>
      </c>
      <c r="AJ12" s="572">
        <f t="shared" si="3"/>
        <v>10</v>
      </c>
      <c r="AK12" s="572">
        <f t="shared" si="4"/>
        <v>15</v>
      </c>
      <c r="AL12" s="572">
        <f t="shared" si="5"/>
        <v>10</v>
      </c>
      <c r="AM12" s="572">
        <f t="shared" si="6"/>
        <v>30</v>
      </c>
      <c r="AN12" s="572">
        <f t="shared" si="7"/>
        <v>85</v>
      </c>
      <c r="AO12" s="572">
        <f t="shared" si="8"/>
        <v>2</v>
      </c>
      <c r="AP12" s="573" t="str">
        <f t="shared" si="9"/>
        <v>85- disminuye 2</v>
      </c>
      <c r="AQ12" s="572">
        <f t="shared" si="10"/>
        <v>-1</v>
      </c>
      <c r="AR12" s="573" t="str">
        <f>IF(AQ12&lt;=1,"Rara vez",VLOOKUP(AQ12,[44]Listas!$L$69:$M$73,2,0))</f>
        <v>Rara vez</v>
      </c>
      <c r="AS12" s="572">
        <f t="shared" si="11"/>
        <v>20</v>
      </c>
      <c r="AT12" s="573" t="str">
        <f t="shared" si="12"/>
        <v>Catastrófico</v>
      </c>
      <c r="AU12" s="573" t="str">
        <f>INDEX([44]Listas!$O$69:$Q$73,MATCH(AR12,[44]Listas!$M$69:$M$73,0),MATCH(AT12,[44]Listas!$O$67:$Q$67,0))</f>
        <v>20
MODERADA</v>
      </c>
      <c r="AV12" s="627" t="s">
        <v>1188</v>
      </c>
      <c r="AW12" s="2049" t="s">
        <v>3188</v>
      </c>
      <c r="AX12" s="2049" t="s">
        <v>2928</v>
      </c>
      <c r="AY12" s="627" t="s">
        <v>1315</v>
      </c>
      <c r="AZ12" s="2050" t="s">
        <v>3189</v>
      </c>
      <c r="BA12" s="2051"/>
      <c r="BB12" s="2052"/>
      <c r="BC12" s="2053" t="s">
        <v>1054</v>
      </c>
      <c r="BD12" s="2223" t="s">
        <v>3190</v>
      </c>
    </row>
    <row r="13" spans="1:56" ht="188.25" customHeight="1" x14ac:dyDescent="0.2">
      <c r="A13" s="612"/>
      <c r="B13" s="2046" t="s">
        <v>2844</v>
      </c>
      <c r="C13" s="2046"/>
      <c r="D13" s="2046"/>
      <c r="E13" s="2047" t="s">
        <v>1254</v>
      </c>
      <c r="F13" s="2048" t="s">
        <v>3191</v>
      </c>
      <c r="G13" s="2048"/>
      <c r="H13" s="2048"/>
      <c r="I13" s="2046" t="s">
        <v>2927</v>
      </c>
      <c r="J13" s="2046"/>
      <c r="K13" s="2046"/>
      <c r="L13" s="627" t="s">
        <v>1204</v>
      </c>
      <c r="M13" s="627" t="s">
        <v>1209</v>
      </c>
      <c r="N13" s="627"/>
      <c r="O13" s="572">
        <f>VLOOKUP(L13,[44]Listas!$M$69:$N$73,2,0)</f>
        <v>1</v>
      </c>
      <c r="P13" s="572"/>
      <c r="Q13" s="572">
        <f>HLOOKUP(M13,[44]Listas!$O$67:$Q$68,2,0)</f>
        <v>20</v>
      </c>
      <c r="R13" s="573" t="str">
        <f>INDEX([44]Listas!$O$69:$Q$73,MATCH(L13,[44]Listas!$M$69:$M$73,0),MATCH(M13,[44]Listas!$O$67:$Q$67,0))</f>
        <v>20
MODERADA</v>
      </c>
      <c r="S13" s="2046" t="s">
        <v>3192</v>
      </c>
      <c r="T13" s="2046"/>
      <c r="U13" s="2046"/>
      <c r="V13" s="633" t="s">
        <v>132</v>
      </c>
      <c r="W13" s="633" t="s">
        <v>83</v>
      </c>
      <c r="X13" s="633" t="s">
        <v>83</v>
      </c>
      <c r="Y13" s="633" t="s">
        <v>132</v>
      </c>
      <c r="Z13" s="633" t="s">
        <v>132</v>
      </c>
      <c r="AA13" s="633" t="s">
        <v>83</v>
      </c>
      <c r="AB13" s="633" t="s">
        <v>132</v>
      </c>
      <c r="AC13" s="633" t="s">
        <v>132</v>
      </c>
      <c r="AD13" s="633" t="s">
        <v>132</v>
      </c>
      <c r="AE13" s="633" t="s">
        <v>132</v>
      </c>
      <c r="AF13" s="633"/>
      <c r="AG13" s="572">
        <f t="shared" si="0"/>
        <v>15</v>
      </c>
      <c r="AH13" s="572">
        <f t="shared" si="1"/>
        <v>5</v>
      </c>
      <c r="AI13" s="572">
        <f t="shared" si="2"/>
        <v>0</v>
      </c>
      <c r="AJ13" s="572">
        <f t="shared" si="3"/>
        <v>10</v>
      </c>
      <c r="AK13" s="572">
        <f t="shared" si="4"/>
        <v>15</v>
      </c>
      <c r="AL13" s="572">
        <f t="shared" si="5"/>
        <v>10</v>
      </c>
      <c r="AM13" s="572">
        <f t="shared" si="6"/>
        <v>30</v>
      </c>
      <c r="AN13" s="572">
        <f t="shared" si="7"/>
        <v>85</v>
      </c>
      <c r="AO13" s="572">
        <f t="shared" si="8"/>
        <v>2</v>
      </c>
      <c r="AP13" s="573" t="str">
        <f t="shared" si="9"/>
        <v>85- disminuye 2</v>
      </c>
      <c r="AQ13" s="572">
        <f t="shared" si="10"/>
        <v>-1</v>
      </c>
      <c r="AR13" s="573" t="str">
        <f>IF(AQ13&lt;=1,"Rara vez",VLOOKUP(AQ13,[44]Listas!$L$69:$M$73,2,0))</f>
        <v>Rara vez</v>
      </c>
      <c r="AS13" s="572">
        <f t="shared" si="11"/>
        <v>20</v>
      </c>
      <c r="AT13" s="573" t="str">
        <f t="shared" si="12"/>
        <v>Catastrófico</v>
      </c>
      <c r="AU13" s="573" t="str">
        <f>INDEX([44]Listas!$O$69:$Q$73,MATCH(AR13,[44]Listas!$M$69:$M$73,0),MATCH(AT13,[44]Listas!$O$67:$Q$67,0))</f>
        <v>20
MODERADA</v>
      </c>
      <c r="AV13" s="627" t="s">
        <v>1188</v>
      </c>
      <c r="AW13" s="2049" t="s">
        <v>2850</v>
      </c>
      <c r="AX13" s="2049" t="s">
        <v>2851</v>
      </c>
      <c r="AY13" s="627" t="s">
        <v>1315</v>
      </c>
      <c r="AZ13" s="2050" t="s">
        <v>3193</v>
      </c>
      <c r="BA13" s="2051"/>
      <c r="BB13" s="2052"/>
      <c r="BC13" s="2053" t="s">
        <v>1054</v>
      </c>
      <c r="BD13" s="624" t="s">
        <v>3194</v>
      </c>
    </row>
    <row r="14" spans="1:56" ht="222" customHeight="1" x14ac:dyDescent="0.2">
      <c r="A14" s="612"/>
      <c r="B14" s="2046" t="s">
        <v>2845</v>
      </c>
      <c r="C14" s="2046"/>
      <c r="D14" s="2046"/>
      <c r="E14" s="2047" t="s">
        <v>1255</v>
      </c>
      <c r="F14" s="2048" t="s">
        <v>3195</v>
      </c>
      <c r="G14" s="2048"/>
      <c r="H14" s="2048"/>
      <c r="I14" s="2046" t="s">
        <v>2929</v>
      </c>
      <c r="J14" s="2046"/>
      <c r="K14" s="2046"/>
      <c r="L14" s="627" t="s">
        <v>131</v>
      </c>
      <c r="M14" s="627" t="s">
        <v>1209</v>
      </c>
      <c r="N14" s="627"/>
      <c r="O14" s="572">
        <f>VLOOKUP(L14,[44]Listas!$M$69:$N$73,2,0)</f>
        <v>3</v>
      </c>
      <c r="P14" s="572"/>
      <c r="Q14" s="572">
        <f>HLOOKUP(M14,[44]Listas!$O$67:$Q$68,2,0)</f>
        <v>20</v>
      </c>
      <c r="R14" s="573" t="str">
        <f>INDEX([44]Listas!$O$69:$Q$73,MATCH(L14,[44]Listas!$M$69:$M$73,0),MATCH(M14,[44]Listas!$O$67:$Q$67,0))</f>
        <v>60
EXTREMO</v>
      </c>
      <c r="S14" s="2046" t="s">
        <v>2848</v>
      </c>
      <c r="T14" s="2046"/>
      <c r="U14" s="2046"/>
      <c r="V14" s="633" t="s">
        <v>132</v>
      </c>
      <c r="W14" s="633" t="s">
        <v>83</v>
      </c>
      <c r="X14" s="633" t="s">
        <v>83</v>
      </c>
      <c r="Y14" s="633" t="s">
        <v>132</v>
      </c>
      <c r="Z14" s="633" t="s">
        <v>132</v>
      </c>
      <c r="AA14" s="633" t="s">
        <v>83</v>
      </c>
      <c r="AB14" s="633" t="s">
        <v>132</v>
      </c>
      <c r="AC14" s="633" t="s">
        <v>132</v>
      </c>
      <c r="AD14" s="633" t="s">
        <v>132</v>
      </c>
      <c r="AE14" s="633" t="s">
        <v>132</v>
      </c>
      <c r="AF14" s="633"/>
      <c r="AG14" s="572">
        <f t="shared" si="0"/>
        <v>15</v>
      </c>
      <c r="AH14" s="572">
        <f t="shared" si="1"/>
        <v>5</v>
      </c>
      <c r="AI14" s="572">
        <f t="shared" si="2"/>
        <v>0</v>
      </c>
      <c r="AJ14" s="572">
        <f t="shared" si="3"/>
        <v>10</v>
      </c>
      <c r="AK14" s="572">
        <f t="shared" si="4"/>
        <v>15</v>
      </c>
      <c r="AL14" s="572">
        <f t="shared" si="5"/>
        <v>10</v>
      </c>
      <c r="AM14" s="572">
        <f t="shared" si="6"/>
        <v>30</v>
      </c>
      <c r="AN14" s="572">
        <f t="shared" si="7"/>
        <v>85</v>
      </c>
      <c r="AO14" s="572">
        <f t="shared" si="8"/>
        <v>2</v>
      </c>
      <c r="AP14" s="573" t="str">
        <f t="shared" si="9"/>
        <v>85- disminuye 2</v>
      </c>
      <c r="AQ14" s="572">
        <f t="shared" si="10"/>
        <v>1</v>
      </c>
      <c r="AR14" s="573" t="str">
        <f>IF(AQ14&lt;=1,"Rara vez",VLOOKUP(AQ14,[44]Listas!$L$69:$M$73,2,0))</f>
        <v>Rara vez</v>
      </c>
      <c r="AS14" s="572">
        <f t="shared" si="11"/>
        <v>20</v>
      </c>
      <c r="AT14" s="573" t="str">
        <f t="shared" si="12"/>
        <v>Catastrófico</v>
      </c>
      <c r="AU14" s="573" t="str">
        <f>INDEX([44]Listas!$O$69:$Q$73,MATCH(AR14,[44]Listas!$M$69:$M$73,0),MATCH(AT14,[44]Listas!$O$67:$Q$67,0))</f>
        <v>20
MODERADA</v>
      </c>
      <c r="AV14" s="627" t="s">
        <v>1194</v>
      </c>
      <c r="AW14" s="2049" t="s">
        <v>3196</v>
      </c>
      <c r="AX14" s="2049" t="s">
        <v>2925</v>
      </c>
      <c r="AY14" s="627" t="s">
        <v>1315</v>
      </c>
      <c r="AZ14" s="2050" t="s">
        <v>3197</v>
      </c>
      <c r="BA14" s="2051"/>
      <c r="BB14" s="2052"/>
      <c r="BC14" s="2053" t="s">
        <v>1054</v>
      </c>
      <c r="BD14" s="624" t="s">
        <v>3198</v>
      </c>
    </row>
    <row r="15" spans="1:56" ht="59.25" hidden="1" customHeight="1" x14ac:dyDescent="0.2">
      <c r="A15" s="612"/>
      <c r="B15" s="599"/>
      <c r="C15" s="600"/>
      <c r="D15" s="601"/>
      <c r="E15" s="608"/>
      <c r="F15" s="602"/>
      <c r="G15" s="603"/>
      <c r="H15" s="604"/>
      <c r="I15" s="599"/>
      <c r="J15" s="600"/>
      <c r="K15" s="601"/>
      <c r="L15" s="617"/>
      <c r="M15" s="631"/>
      <c r="N15" s="574"/>
      <c r="O15" s="96" t="e">
        <f>VLOOKUP(L15,[44]Listas!$M$69:$N$73,2,0)</f>
        <v>#N/A</v>
      </c>
      <c r="P15" s="96"/>
      <c r="Q15" s="96" t="e">
        <f>HLOOKUP(M15,[44]Listas!$O$67:$Q$68,2,0)</f>
        <v>#N/A</v>
      </c>
      <c r="R15" s="618" t="e">
        <f>INDEX([44]Listas!$O$69:$Q$73,MATCH(L15,[44]Listas!$M$69:$M$73,0),MATCH(M15,[44]Listas!$O$67:$Q$67,0))</f>
        <v>#N/A</v>
      </c>
      <c r="S15" s="599"/>
      <c r="T15" s="600"/>
      <c r="U15" s="601"/>
      <c r="V15" s="607"/>
      <c r="W15" s="607"/>
      <c r="X15" s="607"/>
      <c r="Y15" s="607"/>
      <c r="Z15" s="607"/>
      <c r="AA15" s="607"/>
      <c r="AB15" s="607"/>
      <c r="AC15" s="607"/>
      <c r="AD15" s="607"/>
      <c r="AE15" s="607"/>
      <c r="AF15" s="575"/>
      <c r="AG15" s="96">
        <f t="shared" si="0"/>
        <v>0</v>
      </c>
      <c r="AH15" s="96">
        <f t="shared" si="1"/>
        <v>0</v>
      </c>
      <c r="AI15" s="96">
        <f t="shared" si="2"/>
        <v>0</v>
      </c>
      <c r="AJ15" s="96">
        <f t="shared" si="3"/>
        <v>0</v>
      </c>
      <c r="AK15" s="96">
        <f t="shared" si="4"/>
        <v>0</v>
      </c>
      <c r="AL15" s="96">
        <f t="shared" si="5"/>
        <v>0</v>
      </c>
      <c r="AM15" s="96">
        <f t="shared" si="6"/>
        <v>0</v>
      </c>
      <c r="AN15" s="96">
        <f t="shared" si="7"/>
        <v>0</v>
      </c>
      <c r="AO15" s="96">
        <f t="shared" si="8"/>
        <v>0</v>
      </c>
      <c r="AP15" s="618" t="str">
        <f t="shared" si="9"/>
        <v>0- disminuye 0</v>
      </c>
      <c r="AQ15" s="96" t="e">
        <f t="shared" si="10"/>
        <v>#N/A</v>
      </c>
      <c r="AR15" s="618" t="e">
        <f>IF(AQ15&lt;=1,"Rara vez",VLOOKUP(AQ15,[44]Listas!$L$69:$M$73,2,0))</f>
        <v>#N/A</v>
      </c>
      <c r="AS15" s="96" t="e">
        <f t="shared" si="11"/>
        <v>#N/A</v>
      </c>
      <c r="AT15" s="618" t="e">
        <f t="shared" si="12"/>
        <v>#N/A</v>
      </c>
      <c r="AU15" s="618" t="e">
        <f>INDEX([44]Listas!$O$69:$Q$73,MATCH(AR15,[44]Listas!$M$69:$M$73,0),MATCH(AT15,[44]Listas!$O$67:$Q$67,0))</f>
        <v>#N/A</v>
      </c>
      <c r="AV15" s="617"/>
      <c r="AW15" s="608"/>
      <c r="AX15" s="608"/>
      <c r="AY15" s="617"/>
      <c r="AZ15" s="605" t="s">
        <v>1190</v>
      </c>
      <c r="BA15" s="605"/>
      <c r="BB15" s="605"/>
      <c r="BC15" s="607"/>
      <c r="BD15" s="607"/>
    </row>
    <row r="16" spans="1:56" ht="3.75" customHeight="1" x14ac:dyDescent="0.2">
      <c r="A16" s="87"/>
      <c r="B16" s="97"/>
      <c r="C16" s="97"/>
      <c r="D16" s="97"/>
      <c r="E16" s="90"/>
      <c r="F16" s="97"/>
      <c r="G16" s="97"/>
      <c r="H16" s="97"/>
      <c r="I16" s="97"/>
      <c r="J16" s="97"/>
      <c r="K16" s="97"/>
      <c r="L16" s="90"/>
      <c r="M16" s="90"/>
      <c r="N16" s="90"/>
      <c r="O16" s="90"/>
      <c r="P16" s="90"/>
      <c r="Q16" s="90"/>
      <c r="R16" s="90"/>
      <c r="S16" s="97"/>
      <c r="T16" s="97"/>
      <c r="U16" s="97"/>
      <c r="V16" s="90"/>
      <c r="W16" s="90"/>
      <c r="X16" s="90"/>
      <c r="Y16" s="90"/>
      <c r="Z16" s="90"/>
      <c r="AA16" s="90"/>
      <c r="AB16" s="90"/>
      <c r="AC16" s="90"/>
      <c r="AD16" s="90"/>
      <c r="AE16" s="90"/>
      <c r="AF16" s="90"/>
      <c r="AG16" s="90"/>
      <c r="AH16" s="90"/>
      <c r="AI16" s="90"/>
      <c r="AJ16" s="90"/>
      <c r="AK16" s="90"/>
      <c r="AL16" s="90"/>
      <c r="AM16" s="90"/>
      <c r="AN16" s="90"/>
      <c r="AO16" s="90"/>
      <c r="AP16" s="90"/>
      <c r="AQ16" s="90"/>
      <c r="AR16" s="90"/>
      <c r="AS16" s="90"/>
      <c r="AT16" s="90"/>
      <c r="AU16" s="90"/>
      <c r="AV16" s="97"/>
      <c r="AW16" s="97"/>
      <c r="AX16" s="97"/>
      <c r="AY16" s="90"/>
      <c r="AZ16" s="98"/>
      <c r="BA16" s="98"/>
      <c r="BB16" s="98"/>
      <c r="BC16" s="99"/>
      <c r="BD16" s="100"/>
    </row>
    <row r="17" spans="1:56" ht="15" customHeight="1" x14ac:dyDescent="0.2">
      <c r="A17" s="91"/>
      <c r="B17" s="1863" t="s">
        <v>1196</v>
      </c>
      <c r="C17" s="1863"/>
      <c r="D17" s="1863"/>
      <c r="E17" s="1863"/>
      <c r="F17" s="1863"/>
      <c r="G17" s="1863"/>
      <c r="H17" s="1863"/>
      <c r="I17" s="1863"/>
      <c r="J17" s="1863"/>
      <c r="K17" s="1863"/>
      <c r="L17" s="1863"/>
      <c r="M17" s="1863"/>
      <c r="N17" s="1863"/>
      <c r="O17" s="1863"/>
      <c r="P17" s="1863"/>
      <c r="Q17" s="1863"/>
      <c r="R17" s="1863"/>
      <c r="S17" s="1863"/>
      <c r="T17" s="1863"/>
      <c r="U17" s="1863"/>
      <c r="V17" s="101"/>
      <c r="W17" s="101"/>
      <c r="X17" s="101"/>
      <c r="Y17" s="101"/>
      <c r="Z17" s="101"/>
      <c r="AA17" s="101"/>
      <c r="AB17" s="101"/>
      <c r="AC17" s="101"/>
      <c r="AD17" s="101"/>
      <c r="AE17" s="101"/>
      <c r="AF17" s="101"/>
      <c r="AG17" s="101"/>
      <c r="AH17" s="101"/>
      <c r="AI17" s="101"/>
      <c r="AJ17" s="101"/>
      <c r="AK17" s="101"/>
      <c r="AL17" s="101"/>
      <c r="AM17" s="101"/>
      <c r="AN17" s="101"/>
      <c r="AO17" s="101"/>
      <c r="AP17" s="101"/>
      <c r="AQ17" s="101"/>
      <c r="AR17" s="101"/>
      <c r="AS17" s="101"/>
      <c r="AT17" s="101"/>
      <c r="AU17" s="90"/>
      <c r="AV17" s="102"/>
      <c r="AW17" s="102"/>
      <c r="AX17" s="102"/>
      <c r="AY17" s="1864" t="s">
        <v>3199</v>
      </c>
      <c r="AZ17" s="1865"/>
      <c r="BA17" s="1865"/>
      <c r="BB17" s="1865"/>
      <c r="BC17" s="1865"/>
      <c r="BD17" s="1865"/>
    </row>
    <row r="18" spans="1:56" s="104" customFormat="1" ht="19.5" customHeight="1" x14ac:dyDescent="0.2">
      <c r="A18" s="103"/>
      <c r="B18" s="1866" t="s">
        <v>1197</v>
      </c>
      <c r="C18" s="1867"/>
      <c r="D18" s="1867"/>
      <c r="E18" s="1867"/>
      <c r="F18" s="1867"/>
      <c r="G18" s="1867"/>
      <c r="H18" s="1868"/>
      <c r="I18" s="1866" t="s">
        <v>1198</v>
      </c>
      <c r="J18" s="1867"/>
      <c r="K18" s="1867"/>
      <c r="L18" s="1867"/>
      <c r="M18" s="1867"/>
      <c r="N18" s="1867"/>
      <c r="O18" s="1867"/>
      <c r="P18" s="1867"/>
      <c r="Q18" s="1867"/>
      <c r="R18" s="1867"/>
      <c r="S18" s="1867"/>
      <c r="T18" s="1867"/>
      <c r="U18" s="1868"/>
      <c r="V18" s="1866" t="s">
        <v>604</v>
      </c>
      <c r="W18" s="1867"/>
      <c r="X18" s="1867"/>
      <c r="Y18" s="1867"/>
      <c r="Z18" s="1867"/>
      <c r="AA18" s="1867"/>
      <c r="AB18" s="1867"/>
      <c r="AC18" s="1867"/>
      <c r="AD18" s="1867"/>
      <c r="AE18" s="1867"/>
      <c r="AF18" s="1867"/>
      <c r="AG18" s="1867"/>
      <c r="AH18" s="1867"/>
      <c r="AI18" s="1867"/>
      <c r="AJ18" s="1867"/>
      <c r="AK18" s="1867"/>
      <c r="AL18" s="1867"/>
      <c r="AM18" s="1867"/>
      <c r="AN18" s="1867"/>
      <c r="AO18" s="1867"/>
      <c r="AP18" s="1868"/>
      <c r="AQ18" s="576" t="s">
        <v>605</v>
      </c>
      <c r="AR18" s="1866" t="s">
        <v>605</v>
      </c>
      <c r="AS18" s="1867"/>
      <c r="AT18" s="1867"/>
      <c r="AU18" s="1867"/>
      <c r="AV18" s="1867"/>
      <c r="AW18" s="1868"/>
      <c r="AX18" s="102"/>
      <c r="AY18" s="1865"/>
      <c r="AZ18" s="1865"/>
      <c r="BA18" s="1865"/>
      <c r="BB18" s="1865"/>
      <c r="BC18" s="1865"/>
      <c r="BD18" s="1865"/>
    </row>
    <row r="19" spans="1:56" s="104" customFormat="1" ht="43.5" customHeight="1" x14ac:dyDescent="0.2">
      <c r="A19" s="105"/>
      <c r="B19" s="1869" t="s">
        <v>1215</v>
      </c>
      <c r="C19" s="1870"/>
      <c r="D19" s="1870"/>
      <c r="E19" s="1870"/>
      <c r="F19" s="1870"/>
      <c r="G19" s="1870"/>
      <c r="H19" s="1871"/>
      <c r="I19" s="1869" t="s">
        <v>3121</v>
      </c>
      <c r="J19" s="1870"/>
      <c r="K19" s="1870"/>
      <c r="L19" s="1870"/>
      <c r="M19" s="1870"/>
      <c r="N19" s="1870"/>
      <c r="O19" s="1870"/>
      <c r="P19" s="1870"/>
      <c r="Q19" s="1870"/>
      <c r="R19" s="1870"/>
      <c r="S19" s="1870"/>
      <c r="T19" s="1870"/>
      <c r="U19" s="1871"/>
      <c r="V19" s="1869" t="s">
        <v>577</v>
      </c>
      <c r="W19" s="1870"/>
      <c r="X19" s="1870"/>
      <c r="Y19" s="1870"/>
      <c r="Z19" s="1870"/>
      <c r="AA19" s="1870"/>
      <c r="AB19" s="1870"/>
      <c r="AC19" s="1870"/>
      <c r="AD19" s="1870"/>
      <c r="AE19" s="1870"/>
      <c r="AF19" s="1870"/>
      <c r="AG19" s="1870"/>
      <c r="AH19" s="1870"/>
      <c r="AI19" s="1870"/>
      <c r="AJ19" s="1870"/>
      <c r="AK19" s="1870"/>
      <c r="AL19" s="1870"/>
      <c r="AM19" s="1870"/>
      <c r="AN19" s="1870"/>
      <c r="AO19" s="1870"/>
      <c r="AP19" s="1871"/>
      <c r="AQ19" s="106"/>
      <c r="AR19" s="1869"/>
      <c r="AS19" s="1870"/>
      <c r="AT19" s="1870"/>
      <c r="AU19" s="1870"/>
      <c r="AV19" s="1870"/>
      <c r="AW19" s="1871"/>
      <c r="AX19" s="102"/>
      <c r="AY19" s="1865"/>
      <c r="AZ19" s="1865"/>
      <c r="BA19" s="1865"/>
      <c r="BB19" s="1865"/>
      <c r="BC19" s="1865"/>
      <c r="BD19" s="1865"/>
    </row>
    <row r="20" spans="1:56" s="104" customFormat="1" ht="43.5" customHeight="1" x14ac:dyDescent="0.2">
      <c r="A20" s="105"/>
      <c r="B20" s="1869" t="s">
        <v>1256</v>
      </c>
      <c r="C20" s="1870"/>
      <c r="D20" s="1870"/>
      <c r="E20" s="1870"/>
      <c r="F20" s="1870"/>
      <c r="G20" s="1870"/>
      <c r="H20" s="1871"/>
      <c r="I20" s="1869" t="s">
        <v>1447</v>
      </c>
      <c r="J20" s="1870"/>
      <c r="K20" s="1870"/>
      <c r="L20" s="1870"/>
      <c r="M20" s="1870"/>
      <c r="N20" s="1870"/>
      <c r="O20" s="1870"/>
      <c r="P20" s="1870"/>
      <c r="Q20" s="1870"/>
      <c r="R20" s="1870"/>
      <c r="S20" s="1870"/>
      <c r="T20" s="1870"/>
      <c r="U20" s="1871"/>
      <c r="V20" s="1869" t="s">
        <v>1257</v>
      </c>
      <c r="W20" s="1870"/>
      <c r="X20" s="1870"/>
      <c r="Y20" s="1870"/>
      <c r="Z20" s="1870"/>
      <c r="AA20" s="1870"/>
      <c r="AB20" s="1870"/>
      <c r="AC20" s="1870"/>
      <c r="AD20" s="1870"/>
      <c r="AE20" s="1870"/>
      <c r="AF20" s="1870"/>
      <c r="AG20" s="1870"/>
      <c r="AH20" s="1870"/>
      <c r="AI20" s="1870"/>
      <c r="AJ20" s="1870"/>
      <c r="AK20" s="1870"/>
      <c r="AL20" s="1870"/>
      <c r="AM20" s="1870"/>
      <c r="AN20" s="1870"/>
      <c r="AO20" s="1870"/>
      <c r="AP20" s="1871"/>
      <c r="AQ20" s="106"/>
      <c r="AR20" s="1869"/>
      <c r="AS20" s="1870"/>
      <c r="AT20" s="1870"/>
      <c r="AU20" s="1870"/>
      <c r="AV20" s="1870"/>
      <c r="AW20" s="1871"/>
      <c r="AX20" s="102"/>
      <c r="AY20" s="1865"/>
      <c r="AZ20" s="1865"/>
      <c r="BA20" s="1865"/>
      <c r="BB20" s="1865"/>
      <c r="BC20" s="1865"/>
      <c r="BD20" s="1865"/>
    </row>
    <row r="21" spans="1:56" x14ac:dyDescent="0.2">
      <c r="A21" s="107"/>
      <c r="B21" s="107"/>
      <c r="C21" s="107"/>
      <c r="D21" s="107"/>
      <c r="E21" s="108"/>
      <c r="F21" s="107"/>
      <c r="G21" s="107"/>
      <c r="H21" s="107"/>
      <c r="I21" s="107"/>
      <c r="J21" s="107"/>
      <c r="K21" s="107"/>
      <c r="L21" s="109"/>
      <c r="M21" s="109"/>
      <c r="N21" s="109"/>
      <c r="O21" s="109"/>
      <c r="P21" s="109"/>
      <c r="Q21" s="109"/>
      <c r="R21" s="109"/>
      <c r="S21" s="109"/>
      <c r="T21" s="109"/>
      <c r="U21" s="109"/>
      <c r="V21" s="108"/>
      <c r="W21" s="108"/>
      <c r="X21" s="108"/>
      <c r="Y21" s="108"/>
      <c r="Z21" s="108"/>
      <c r="AA21" s="108"/>
      <c r="AB21" s="108"/>
      <c r="AC21" s="108"/>
      <c r="AD21" s="108"/>
      <c r="AE21" s="108"/>
      <c r="AF21" s="108"/>
      <c r="AG21" s="108"/>
      <c r="AH21" s="108"/>
      <c r="AI21" s="108"/>
      <c r="AJ21" s="108"/>
      <c r="AK21" s="108"/>
      <c r="AL21" s="108"/>
      <c r="AM21" s="108"/>
      <c r="AN21" s="108"/>
      <c r="AO21" s="108"/>
      <c r="AP21" s="108"/>
      <c r="AQ21" s="108"/>
      <c r="AR21" s="108"/>
      <c r="AS21" s="108"/>
      <c r="AT21" s="108"/>
      <c r="AU21" s="108"/>
      <c r="AV21" s="109"/>
      <c r="AW21" s="109"/>
      <c r="AX21" s="109"/>
      <c r="AY21" s="108"/>
      <c r="AZ21" s="107"/>
      <c r="BA21" s="107"/>
      <c r="BB21" s="107"/>
      <c r="BC21" s="108"/>
      <c r="BD21" s="108"/>
    </row>
    <row r="22" spans="1:56" x14ac:dyDescent="0.2">
      <c r="A22" s="107"/>
      <c r="B22" s="107"/>
      <c r="C22" s="107"/>
      <c r="D22" s="107"/>
      <c r="E22" s="108"/>
      <c r="F22" s="107"/>
      <c r="G22" s="107"/>
      <c r="H22" s="107"/>
      <c r="I22" s="107"/>
      <c r="J22" s="107"/>
      <c r="K22" s="107"/>
      <c r="L22" s="109"/>
      <c r="M22" s="109"/>
      <c r="N22" s="109"/>
      <c r="O22" s="109"/>
      <c r="P22" s="109"/>
      <c r="Q22" s="109"/>
      <c r="R22" s="109"/>
      <c r="S22" s="109"/>
      <c r="T22" s="109"/>
      <c r="U22" s="109"/>
      <c r="V22" s="108"/>
      <c r="W22" s="108"/>
      <c r="X22" s="108"/>
      <c r="Y22" s="108"/>
      <c r="Z22" s="108"/>
      <c r="AA22" s="108"/>
      <c r="AB22" s="108"/>
      <c r="AC22" s="108"/>
      <c r="AD22" s="108"/>
      <c r="AE22" s="108"/>
      <c r="AF22" s="108"/>
      <c r="AG22" s="108"/>
      <c r="AH22" s="108"/>
      <c r="AI22" s="108"/>
      <c r="AJ22" s="108"/>
      <c r="AK22" s="108"/>
      <c r="AL22" s="108"/>
      <c r="AM22" s="108"/>
      <c r="AN22" s="108"/>
      <c r="AO22" s="108"/>
      <c r="AP22" s="108"/>
      <c r="AQ22" s="108"/>
      <c r="AR22" s="108"/>
      <c r="AS22" s="108"/>
      <c r="AT22" s="108"/>
      <c r="AU22" s="108"/>
      <c r="AV22" s="109"/>
      <c r="AW22" s="109"/>
      <c r="AX22" s="109"/>
      <c r="AY22" s="108"/>
      <c r="AZ22" s="107"/>
      <c r="BA22" s="107"/>
      <c r="BB22" s="107"/>
      <c r="BC22" s="108"/>
      <c r="BD22" s="108"/>
    </row>
    <row r="23" spans="1:56" x14ac:dyDescent="0.2">
      <c r="A23" s="107"/>
      <c r="B23" s="107"/>
      <c r="C23" s="107"/>
      <c r="D23" s="107"/>
      <c r="E23" s="108"/>
      <c r="F23" s="107"/>
      <c r="G23" s="107"/>
      <c r="H23" s="107"/>
      <c r="I23" s="107"/>
      <c r="J23" s="107"/>
      <c r="K23" s="107"/>
      <c r="L23" s="109"/>
      <c r="M23" s="109"/>
      <c r="N23" s="109"/>
      <c r="O23" s="109"/>
      <c r="P23" s="109"/>
      <c r="Q23" s="109"/>
      <c r="R23" s="109"/>
      <c r="S23" s="109"/>
      <c r="T23" s="109"/>
      <c r="U23" s="109"/>
      <c r="V23" s="108"/>
      <c r="W23" s="108"/>
      <c r="X23" s="108"/>
      <c r="Y23" s="108"/>
      <c r="Z23" s="108"/>
      <c r="AA23" s="108"/>
      <c r="AB23" s="108"/>
      <c r="AC23" s="108"/>
      <c r="AD23" s="108"/>
      <c r="AE23" s="108"/>
      <c r="AF23" s="108"/>
      <c r="AG23" s="108"/>
      <c r="AH23" s="108"/>
      <c r="AI23" s="108"/>
      <c r="AJ23" s="108"/>
      <c r="AK23" s="108"/>
      <c r="AL23" s="108"/>
      <c r="AM23" s="108"/>
      <c r="AN23" s="108"/>
      <c r="AO23" s="108"/>
      <c r="AP23" s="108"/>
      <c r="AQ23" s="108"/>
      <c r="AR23" s="108"/>
      <c r="AS23" s="108"/>
      <c r="AT23" s="108"/>
      <c r="AU23" s="108"/>
      <c r="AV23" s="109"/>
      <c r="AW23" s="109"/>
      <c r="AX23" s="109"/>
      <c r="AY23" s="108"/>
      <c r="AZ23" s="107"/>
      <c r="BA23" s="107"/>
      <c r="BB23" s="107"/>
      <c r="BC23" s="108"/>
      <c r="BD23" s="108"/>
    </row>
    <row r="24" spans="1:56" x14ac:dyDescent="0.2">
      <c r="A24" s="107"/>
      <c r="B24" s="107"/>
      <c r="C24" s="107"/>
      <c r="D24" s="107"/>
      <c r="E24" s="108"/>
      <c r="F24" s="107"/>
      <c r="G24" s="107"/>
      <c r="H24" s="107"/>
      <c r="I24" s="107"/>
      <c r="J24" s="107"/>
      <c r="K24" s="107"/>
      <c r="L24" s="109"/>
      <c r="M24" s="109"/>
      <c r="N24" s="109"/>
      <c r="O24" s="109"/>
      <c r="P24" s="109"/>
      <c r="Q24" s="109"/>
      <c r="R24" s="109"/>
      <c r="S24" s="109"/>
      <c r="T24" s="109"/>
      <c r="U24" s="109"/>
      <c r="V24" s="108"/>
      <c r="W24" s="108"/>
      <c r="X24" s="108"/>
      <c r="Y24" s="108"/>
      <c r="Z24" s="108"/>
      <c r="AA24" s="108"/>
      <c r="AB24" s="108"/>
      <c r="AC24" s="108"/>
      <c r="AD24" s="108"/>
      <c r="AE24" s="108"/>
      <c r="AF24" s="108"/>
      <c r="AG24" s="108"/>
      <c r="AH24" s="108"/>
      <c r="AI24" s="108"/>
      <c r="AJ24" s="108"/>
      <c r="AK24" s="108"/>
      <c r="AL24" s="108"/>
      <c r="AM24" s="108"/>
      <c r="AN24" s="108"/>
      <c r="AO24" s="108"/>
      <c r="AP24" s="108"/>
      <c r="AQ24" s="108"/>
      <c r="AR24" s="108"/>
      <c r="AS24" s="108"/>
      <c r="AT24" s="108"/>
      <c r="AU24" s="108"/>
      <c r="AV24" s="109"/>
      <c r="AW24" s="109"/>
      <c r="AX24" s="109"/>
      <c r="AY24" s="108"/>
      <c r="AZ24" s="107"/>
      <c r="BA24" s="107"/>
      <c r="BB24" s="107"/>
      <c r="BC24" s="108"/>
      <c r="BD24" s="108"/>
    </row>
    <row r="25" spans="1:56" x14ac:dyDescent="0.2">
      <c r="A25" s="107"/>
      <c r="B25" s="107"/>
      <c r="C25" s="107"/>
      <c r="D25" s="107"/>
      <c r="E25" s="108"/>
      <c r="F25" s="107"/>
      <c r="G25" s="107"/>
      <c r="H25" s="107"/>
      <c r="I25" s="107"/>
      <c r="J25" s="107"/>
      <c r="K25" s="107"/>
      <c r="L25" s="109"/>
      <c r="M25" s="109"/>
      <c r="N25" s="109"/>
      <c r="O25" s="109"/>
      <c r="P25" s="109"/>
      <c r="Q25" s="109"/>
      <c r="R25" s="109"/>
      <c r="S25" s="109"/>
      <c r="T25" s="109"/>
      <c r="U25" s="109"/>
      <c r="V25" s="108"/>
      <c r="W25" s="108"/>
      <c r="X25" s="108"/>
      <c r="Y25" s="108"/>
      <c r="Z25" s="108"/>
      <c r="AA25" s="108"/>
      <c r="AB25" s="108"/>
      <c r="AC25" s="108"/>
      <c r="AD25" s="108"/>
      <c r="AE25" s="108"/>
      <c r="AF25" s="108"/>
      <c r="AG25" s="108"/>
      <c r="AH25" s="108"/>
      <c r="AI25" s="108"/>
      <c r="AJ25" s="108"/>
      <c r="AK25" s="108"/>
      <c r="AL25" s="108"/>
      <c r="AM25" s="108"/>
      <c r="AN25" s="108"/>
      <c r="AO25" s="108"/>
      <c r="AP25" s="108"/>
      <c r="AQ25" s="108"/>
      <c r="AR25" s="108"/>
      <c r="AS25" s="108"/>
      <c r="AT25" s="108"/>
      <c r="AU25" s="108"/>
      <c r="AV25" s="109"/>
      <c r="AW25" s="109"/>
      <c r="AX25" s="109"/>
      <c r="AY25" s="108"/>
      <c r="AZ25" s="107"/>
      <c r="BA25" s="107"/>
      <c r="BB25" s="107"/>
      <c r="BC25" s="108"/>
      <c r="BD25" s="108"/>
    </row>
    <row r="26" spans="1:56" x14ac:dyDescent="0.2">
      <c r="A26" s="107"/>
      <c r="B26" s="107"/>
      <c r="C26" s="107"/>
      <c r="D26" s="107"/>
      <c r="E26" s="108"/>
      <c r="F26" s="107"/>
      <c r="G26" s="107"/>
      <c r="H26" s="107"/>
      <c r="I26" s="107"/>
      <c r="J26" s="107"/>
      <c r="K26" s="107"/>
      <c r="L26" s="109"/>
      <c r="M26" s="109"/>
      <c r="N26" s="109"/>
      <c r="O26" s="109"/>
      <c r="P26" s="109"/>
      <c r="Q26" s="109"/>
      <c r="R26" s="109"/>
      <c r="S26" s="109"/>
      <c r="T26" s="109"/>
      <c r="U26" s="109"/>
      <c r="V26" s="108"/>
      <c r="W26" s="108"/>
      <c r="X26" s="108"/>
      <c r="Y26" s="108"/>
      <c r="Z26" s="108"/>
      <c r="AA26" s="108"/>
      <c r="AB26" s="108"/>
      <c r="AC26" s="108"/>
      <c r="AD26" s="108"/>
      <c r="AE26" s="108"/>
      <c r="AF26" s="108"/>
      <c r="AG26" s="108"/>
      <c r="AH26" s="108"/>
      <c r="AI26" s="108"/>
      <c r="AJ26" s="108"/>
      <c r="AK26" s="108"/>
      <c r="AL26" s="108"/>
      <c r="AM26" s="108"/>
      <c r="AN26" s="108"/>
      <c r="AO26" s="108"/>
      <c r="AP26" s="108"/>
      <c r="AQ26" s="108"/>
      <c r="AR26" s="108"/>
      <c r="AS26" s="108"/>
      <c r="AT26" s="108"/>
      <c r="AU26" s="108"/>
      <c r="AV26" s="109"/>
      <c r="AW26" s="109"/>
      <c r="AX26" s="109"/>
      <c r="AY26" s="108"/>
      <c r="AZ26" s="107"/>
      <c r="BA26" s="107"/>
      <c r="BB26" s="107"/>
      <c r="BC26" s="108"/>
      <c r="BD26" s="108"/>
    </row>
    <row r="27" spans="1:56" x14ac:dyDescent="0.2">
      <c r="A27" s="107"/>
      <c r="B27" s="107"/>
      <c r="C27" s="107"/>
      <c r="D27" s="107"/>
      <c r="E27" s="108"/>
      <c r="F27" s="107"/>
      <c r="G27" s="107"/>
      <c r="H27" s="107"/>
      <c r="I27" s="107"/>
      <c r="J27" s="107"/>
      <c r="K27" s="107"/>
      <c r="L27" s="109"/>
      <c r="M27" s="109"/>
      <c r="N27" s="109"/>
      <c r="O27" s="109"/>
      <c r="P27" s="109"/>
      <c r="Q27" s="109"/>
      <c r="R27" s="109"/>
      <c r="S27" s="109"/>
      <c r="T27" s="109"/>
      <c r="U27" s="109"/>
      <c r="V27" s="108"/>
      <c r="W27" s="108"/>
      <c r="X27" s="108"/>
      <c r="Y27" s="108"/>
      <c r="Z27" s="108"/>
      <c r="AA27" s="108"/>
      <c r="AB27" s="108"/>
      <c r="AC27" s="108"/>
      <c r="AD27" s="108"/>
      <c r="AE27" s="108"/>
      <c r="AF27" s="108"/>
      <c r="AG27" s="108"/>
      <c r="AH27" s="108"/>
      <c r="AI27" s="108"/>
      <c r="AJ27" s="108"/>
      <c r="AK27" s="108"/>
      <c r="AL27" s="108"/>
      <c r="AM27" s="108"/>
      <c r="AN27" s="108"/>
      <c r="AO27" s="108"/>
      <c r="AP27" s="108"/>
      <c r="AQ27" s="108"/>
      <c r="AR27" s="108"/>
      <c r="AS27" s="108"/>
      <c r="AT27" s="108"/>
      <c r="AU27" s="108"/>
      <c r="AV27" s="109"/>
      <c r="AW27" s="109"/>
      <c r="AX27" s="109"/>
      <c r="AY27" s="108"/>
      <c r="AZ27" s="107"/>
      <c r="BA27" s="107"/>
      <c r="BB27" s="107"/>
      <c r="BC27" s="108"/>
      <c r="BD27" s="108"/>
    </row>
    <row r="28" spans="1:56" x14ac:dyDescent="0.2">
      <c r="A28" s="107"/>
      <c r="B28" s="107"/>
      <c r="C28" s="107"/>
      <c r="D28" s="107"/>
      <c r="E28" s="108"/>
      <c r="F28" s="107"/>
      <c r="G28" s="107"/>
      <c r="H28" s="107"/>
      <c r="I28" s="107"/>
      <c r="J28" s="107"/>
      <c r="K28" s="107"/>
      <c r="L28" s="109"/>
      <c r="M28" s="109"/>
      <c r="N28" s="109"/>
      <c r="O28" s="109"/>
      <c r="P28" s="109"/>
      <c r="Q28" s="109"/>
      <c r="R28" s="109"/>
      <c r="S28" s="109"/>
      <c r="T28" s="109"/>
      <c r="U28" s="109"/>
      <c r="V28" s="108"/>
      <c r="W28" s="108"/>
      <c r="X28" s="108"/>
      <c r="Y28" s="108"/>
      <c r="Z28" s="108"/>
      <c r="AA28" s="108"/>
      <c r="AB28" s="108"/>
      <c r="AC28" s="108"/>
      <c r="AD28" s="108"/>
      <c r="AE28" s="108"/>
      <c r="AF28" s="108"/>
      <c r="AG28" s="108"/>
      <c r="AH28" s="108"/>
      <c r="AI28" s="108"/>
      <c r="AJ28" s="108"/>
      <c r="AK28" s="108"/>
      <c r="AL28" s="108"/>
      <c r="AM28" s="108"/>
      <c r="AN28" s="108"/>
      <c r="AO28" s="108"/>
      <c r="AP28" s="108"/>
      <c r="AQ28" s="108"/>
      <c r="AR28" s="108"/>
      <c r="AS28" s="108"/>
      <c r="AT28" s="108"/>
      <c r="AU28" s="108"/>
      <c r="AV28" s="109"/>
      <c r="AW28" s="109"/>
      <c r="AX28" s="109"/>
      <c r="AY28" s="108"/>
      <c r="AZ28" s="107"/>
      <c r="BA28" s="107"/>
      <c r="BB28" s="107"/>
      <c r="BC28" s="108"/>
      <c r="BD28" s="108"/>
    </row>
    <row r="29" spans="1:56" x14ac:dyDescent="0.2">
      <c r="A29" s="107"/>
      <c r="B29" s="107"/>
      <c r="C29" s="107"/>
      <c r="D29" s="107"/>
      <c r="E29" s="108"/>
      <c r="F29" s="107"/>
      <c r="G29" s="107"/>
      <c r="H29" s="107"/>
      <c r="I29" s="107"/>
      <c r="J29" s="107"/>
      <c r="K29" s="107"/>
      <c r="L29" s="109"/>
      <c r="M29" s="109"/>
      <c r="N29" s="109"/>
      <c r="O29" s="109"/>
      <c r="P29" s="109"/>
      <c r="Q29" s="109"/>
      <c r="R29" s="109"/>
      <c r="S29" s="109"/>
      <c r="T29" s="109"/>
      <c r="U29" s="109"/>
      <c r="V29" s="108"/>
      <c r="W29" s="108"/>
      <c r="X29" s="108"/>
      <c r="Y29" s="108"/>
      <c r="Z29" s="108"/>
      <c r="AA29" s="108"/>
      <c r="AB29" s="108"/>
      <c r="AC29" s="108"/>
      <c r="AD29" s="108"/>
      <c r="AE29" s="108"/>
      <c r="AF29" s="108"/>
      <c r="AG29" s="108"/>
      <c r="AH29" s="108"/>
      <c r="AI29" s="108"/>
      <c r="AJ29" s="108"/>
      <c r="AK29" s="108"/>
      <c r="AL29" s="108"/>
      <c r="AM29" s="108"/>
      <c r="AN29" s="108"/>
      <c r="AO29" s="108"/>
      <c r="AP29" s="108"/>
      <c r="AQ29" s="108"/>
      <c r="AR29" s="108"/>
      <c r="AS29" s="108"/>
      <c r="AT29" s="108"/>
      <c r="AU29" s="108"/>
      <c r="AV29" s="109"/>
      <c r="AW29" s="109"/>
      <c r="AX29" s="109"/>
      <c r="AY29" s="108"/>
      <c r="AZ29" s="107"/>
      <c r="BA29" s="107"/>
      <c r="BB29" s="107"/>
      <c r="BC29" s="108"/>
      <c r="BD29" s="108"/>
    </row>
    <row r="30" spans="1:56" x14ac:dyDescent="0.2">
      <c r="A30" s="107"/>
      <c r="B30" s="107"/>
      <c r="C30" s="107"/>
      <c r="D30" s="107"/>
      <c r="E30" s="108"/>
      <c r="F30" s="107"/>
      <c r="G30" s="107"/>
      <c r="H30" s="107"/>
      <c r="I30" s="107"/>
      <c r="J30" s="107"/>
      <c r="K30" s="107"/>
      <c r="L30" s="109"/>
      <c r="M30" s="109"/>
      <c r="N30" s="109"/>
      <c r="O30" s="109"/>
      <c r="P30" s="109"/>
      <c r="Q30" s="109"/>
      <c r="R30" s="109"/>
      <c r="S30" s="109"/>
      <c r="T30" s="109"/>
      <c r="U30" s="109"/>
      <c r="V30" s="108"/>
      <c r="W30" s="108"/>
      <c r="X30" s="108"/>
      <c r="Y30" s="108"/>
      <c r="Z30" s="108"/>
      <c r="AA30" s="108"/>
      <c r="AB30" s="108"/>
      <c r="AC30" s="108"/>
      <c r="AD30" s="108"/>
      <c r="AE30" s="108"/>
      <c r="AF30" s="108"/>
      <c r="AG30" s="108"/>
      <c r="AH30" s="108"/>
      <c r="AI30" s="108"/>
      <c r="AJ30" s="108"/>
      <c r="AK30" s="108"/>
      <c r="AL30" s="108"/>
      <c r="AM30" s="108"/>
      <c r="AN30" s="108"/>
      <c r="AO30" s="108"/>
      <c r="AP30" s="108"/>
      <c r="AQ30" s="108"/>
      <c r="AR30" s="108"/>
      <c r="AS30" s="108"/>
      <c r="AT30" s="108"/>
      <c r="AU30" s="108"/>
      <c r="AV30" s="109"/>
      <c r="AW30" s="109"/>
      <c r="AX30" s="109"/>
      <c r="AY30" s="108"/>
      <c r="AZ30" s="107"/>
      <c r="BA30" s="107"/>
      <c r="BB30" s="107"/>
      <c r="BC30" s="108"/>
      <c r="BD30" s="108"/>
    </row>
    <row r="31" spans="1:56" x14ac:dyDescent="0.2">
      <c r="A31" s="107"/>
      <c r="B31" s="107"/>
      <c r="C31" s="107"/>
      <c r="D31" s="107"/>
      <c r="E31" s="108"/>
      <c r="F31" s="107"/>
      <c r="G31" s="107"/>
      <c r="H31" s="107"/>
      <c r="I31" s="107"/>
      <c r="J31" s="107"/>
      <c r="K31" s="107"/>
      <c r="L31" s="109"/>
      <c r="M31" s="109"/>
      <c r="N31" s="109"/>
      <c r="O31" s="109"/>
      <c r="P31" s="109"/>
      <c r="Q31" s="109"/>
      <c r="R31" s="109"/>
      <c r="S31" s="109"/>
      <c r="T31" s="109"/>
      <c r="U31" s="109"/>
      <c r="V31" s="108"/>
      <c r="W31" s="108"/>
      <c r="X31" s="108"/>
      <c r="Y31" s="108"/>
      <c r="Z31" s="108"/>
      <c r="AA31" s="108"/>
      <c r="AB31" s="108"/>
      <c r="AC31" s="108"/>
      <c r="AD31" s="108"/>
      <c r="AE31" s="108"/>
      <c r="AF31" s="108"/>
      <c r="AG31" s="108"/>
      <c r="AH31" s="108"/>
      <c r="AI31" s="108"/>
      <c r="AJ31" s="108"/>
      <c r="AK31" s="108"/>
      <c r="AL31" s="108"/>
      <c r="AM31" s="108"/>
      <c r="AN31" s="108"/>
      <c r="AO31" s="108"/>
      <c r="AP31" s="108"/>
      <c r="AQ31" s="108"/>
      <c r="AR31" s="108"/>
      <c r="AS31" s="108"/>
      <c r="AT31" s="108"/>
      <c r="AU31" s="108"/>
      <c r="AV31" s="109"/>
      <c r="AW31" s="109"/>
      <c r="AX31" s="109"/>
      <c r="AY31" s="108"/>
      <c r="AZ31" s="107"/>
      <c r="BA31" s="107"/>
      <c r="BB31" s="107"/>
      <c r="BC31" s="108"/>
      <c r="BD31" s="108"/>
    </row>
    <row r="32" spans="1:56" x14ac:dyDescent="0.2">
      <c r="A32" s="107"/>
      <c r="B32" s="107"/>
      <c r="C32" s="107"/>
      <c r="D32" s="107"/>
      <c r="E32" s="108"/>
      <c r="F32" s="107"/>
      <c r="G32" s="107"/>
      <c r="H32" s="107"/>
      <c r="I32" s="107"/>
      <c r="J32" s="107"/>
      <c r="K32" s="107"/>
      <c r="L32" s="109"/>
      <c r="M32" s="109"/>
      <c r="N32" s="109"/>
      <c r="O32" s="109"/>
      <c r="P32" s="109"/>
      <c r="Q32" s="109"/>
      <c r="R32" s="109"/>
      <c r="S32" s="109"/>
      <c r="T32" s="109"/>
      <c r="U32" s="109"/>
      <c r="V32" s="108"/>
      <c r="W32" s="108"/>
      <c r="X32" s="108"/>
      <c r="Y32" s="108"/>
      <c r="Z32" s="108"/>
      <c r="AA32" s="108"/>
      <c r="AB32" s="108"/>
      <c r="AC32" s="108"/>
      <c r="AD32" s="108"/>
      <c r="AE32" s="108"/>
      <c r="AF32" s="108"/>
      <c r="AG32" s="108"/>
      <c r="AH32" s="108"/>
      <c r="AI32" s="108"/>
      <c r="AJ32" s="108"/>
      <c r="AK32" s="108"/>
      <c r="AL32" s="108"/>
      <c r="AM32" s="108"/>
      <c r="AN32" s="108"/>
      <c r="AO32" s="108"/>
      <c r="AP32" s="108"/>
      <c r="AQ32" s="108"/>
      <c r="AR32" s="108"/>
      <c r="AS32" s="108"/>
      <c r="AT32" s="108"/>
      <c r="AU32" s="108"/>
      <c r="AV32" s="109"/>
      <c r="AW32" s="109"/>
      <c r="AX32" s="109"/>
      <c r="AY32" s="108"/>
      <c r="AZ32" s="107"/>
      <c r="BA32" s="107"/>
      <c r="BB32" s="107"/>
      <c r="BC32" s="108"/>
      <c r="BD32" s="108"/>
    </row>
    <row r="33" spans="1:56" x14ac:dyDescent="0.2">
      <c r="A33" s="107"/>
      <c r="B33" s="107"/>
      <c r="C33" s="107"/>
      <c r="D33" s="107"/>
      <c r="E33" s="108"/>
      <c r="F33" s="107"/>
      <c r="G33" s="107"/>
      <c r="H33" s="107"/>
      <c r="I33" s="107"/>
      <c r="J33" s="107"/>
      <c r="K33" s="107"/>
      <c r="L33" s="109"/>
      <c r="M33" s="109"/>
      <c r="N33" s="109"/>
      <c r="O33" s="109"/>
      <c r="P33" s="109"/>
      <c r="Q33" s="109"/>
      <c r="R33" s="109"/>
      <c r="S33" s="109"/>
      <c r="T33" s="109"/>
      <c r="U33" s="109"/>
      <c r="V33" s="108"/>
      <c r="W33" s="108"/>
      <c r="X33" s="108"/>
      <c r="Y33" s="108"/>
      <c r="Z33" s="108"/>
      <c r="AA33" s="108"/>
      <c r="AB33" s="108"/>
      <c r="AC33" s="108"/>
      <c r="AD33" s="108"/>
      <c r="AE33" s="108"/>
      <c r="AF33" s="108"/>
      <c r="AG33" s="108"/>
      <c r="AH33" s="108"/>
      <c r="AI33" s="108"/>
      <c r="AJ33" s="108"/>
      <c r="AK33" s="108"/>
      <c r="AL33" s="108"/>
      <c r="AM33" s="108"/>
      <c r="AN33" s="108"/>
      <c r="AO33" s="108"/>
      <c r="AP33" s="108"/>
      <c r="AQ33" s="108"/>
      <c r="AR33" s="108"/>
      <c r="AS33" s="108"/>
      <c r="AT33" s="108"/>
      <c r="AU33" s="108"/>
      <c r="AV33" s="109"/>
      <c r="AW33" s="109"/>
      <c r="AX33" s="109"/>
      <c r="AY33" s="108"/>
      <c r="AZ33" s="107"/>
      <c r="BA33" s="107"/>
      <c r="BB33" s="107"/>
      <c r="BC33" s="108"/>
      <c r="BD33" s="108"/>
    </row>
    <row r="34" spans="1:56" x14ac:dyDescent="0.2">
      <c r="A34" s="107"/>
      <c r="B34" s="107"/>
      <c r="C34" s="107"/>
      <c r="D34" s="107"/>
      <c r="E34" s="108"/>
      <c r="F34" s="107"/>
      <c r="G34" s="107"/>
      <c r="H34" s="107"/>
      <c r="I34" s="107"/>
      <c r="J34" s="107"/>
      <c r="K34" s="107"/>
      <c r="L34" s="109"/>
      <c r="M34" s="109"/>
      <c r="N34" s="109"/>
      <c r="O34" s="109"/>
      <c r="P34" s="109"/>
      <c r="Q34" s="109"/>
      <c r="R34" s="109"/>
      <c r="S34" s="109"/>
      <c r="T34" s="109"/>
      <c r="U34" s="109"/>
      <c r="V34" s="108"/>
      <c r="W34" s="108"/>
      <c r="X34" s="108"/>
      <c r="Y34" s="108"/>
      <c r="Z34" s="108"/>
      <c r="AA34" s="108"/>
      <c r="AB34" s="108"/>
      <c r="AC34" s="108"/>
      <c r="AD34" s="108"/>
      <c r="AE34" s="108"/>
      <c r="AF34" s="108"/>
      <c r="AG34" s="108"/>
      <c r="AH34" s="108"/>
      <c r="AI34" s="108"/>
      <c r="AJ34" s="108"/>
      <c r="AK34" s="108"/>
      <c r="AL34" s="108"/>
      <c r="AM34" s="108"/>
      <c r="AN34" s="108"/>
      <c r="AO34" s="108"/>
      <c r="AP34" s="108"/>
      <c r="AQ34" s="108"/>
      <c r="AR34" s="108"/>
      <c r="AS34" s="108"/>
      <c r="AT34" s="108"/>
      <c r="AU34" s="108"/>
      <c r="AV34" s="109"/>
      <c r="AW34" s="109"/>
      <c r="AX34" s="109"/>
      <c r="AY34" s="108"/>
      <c r="AZ34" s="107"/>
      <c r="BA34" s="107"/>
      <c r="BB34" s="107"/>
      <c r="BC34" s="108"/>
      <c r="BD34" s="108"/>
    </row>
    <row r="35" spans="1:56" x14ac:dyDescent="0.2">
      <c r="A35" s="107"/>
      <c r="B35" s="107"/>
      <c r="C35" s="107"/>
      <c r="D35" s="107"/>
      <c r="E35" s="108"/>
      <c r="F35" s="107"/>
      <c r="G35" s="107"/>
      <c r="H35" s="107"/>
      <c r="I35" s="107"/>
      <c r="J35" s="107"/>
      <c r="K35" s="107"/>
      <c r="L35" s="109"/>
      <c r="M35" s="109"/>
      <c r="N35" s="109"/>
      <c r="O35" s="109"/>
      <c r="P35" s="109"/>
      <c r="Q35" s="109"/>
      <c r="R35" s="109"/>
      <c r="S35" s="109"/>
      <c r="T35" s="109"/>
      <c r="U35" s="109"/>
      <c r="V35" s="108"/>
      <c r="W35" s="108"/>
      <c r="X35" s="108"/>
      <c r="Y35" s="108"/>
      <c r="Z35" s="108"/>
      <c r="AA35" s="108"/>
      <c r="AB35" s="108"/>
      <c r="AC35" s="108"/>
      <c r="AD35" s="108"/>
      <c r="AE35" s="108"/>
      <c r="AF35" s="108"/>
      <c r="AG35" s="108"/>
      <c r="AH35" s="108"/>
      <c r="AI35" s="108"/>
      <c r="AJ35" s="108"/>
      <c r="AK35" s="108"/>
      <c r="AL35" s="108"/>
      <c r="AM35" s="108"/>
      <c r="AN35" s="108"/>
      <c r="AO35" s="108"/>
      <c r="AP35" s="108"/>
      <c r="AQ35" s="108"/>
      <c r="AR35" s="108"/>
      <c r="AS35" s="108"/>
      <c r="AT35" s="108"/>
      <c r="AU35" s="108"/>
      <c r="AV35" s="109"/>
      <c r="AW35" s="109"/>
      <c r="AX35" s="109"/>
      <c r="AY35" s="108"/>
      <c r="AZ35" s="107"/>
      <c r="BA35" s="107"/>
      <c r="BB35" s="107"/>
      <c r="BC35" s="108"/>
      <c r="BD35" s="108"/>
    </row>
    <row r="36" spans="1:56" x14ac:dyDescent="0.2">
      <c r="A36" s="107"/>
      <c r="B36" s="107"/>
      <c r="C36" s="107"/>
      <c r="D36" s="107"/>
      <c r="E36" s="108"/>
      <c r="F36" s="107"/>
      <c r="G36" s="107"/>
      <c r="H36" s="107"/>
      <c r="I36" s="107"/>
      <c r="J36" s="107"/>
      <c r="K36" s="107"/>
      <c r="L36" s="109"/>
      <c r="M36" s="109"/>
      <c r="N36" s="109"/>
      <c r="O36" s="109"/>
      <c r="P36" s="109"/>
      <c r="Q36" s="109"/>
      <c r="R36" s="109"/>
      <c r="S36" s="109"/>
      <c r="T36" s="109"/>
      <c r="U36" s="109"/>
      <c r="V36" s="108"/>
      <c r="W36" s="108"/>
      <c r="X36" s="108"/>
      <c r="Y36" s="108"/>
      <c r="Z36" s="108"/>
      <c r="AA36" s="108"/>
      <c r="AB36" s="108"/>
      <c r="AC36" s="108"/>
      <c r="AD36" s="108"/>
      <c r="AE36" s="108"/>
      <c r="AF36" s="108"/>
      <c r="AG36" s="108"/>
      <c r="AH36" s="108"/>
      <c r="AI36" s="108"/>
      <c r="AJ36" s="108"/>
      <c r="AK36" s="108"/>
      <c r="AL36" s="108"/>
      <c r="AM36" s="108"/>
      <c r="AN36" s="108"/>
      <c r="AO36" s="108"/>
      <c r="AP36" s="108"/>
      <c r="AQ36" s="108"/>
      <c r="AR36" s="108"/>
      <c r="AS36" s="108"/>
      <c r="AT36" s="108"/>
      <c r="AU36" s="108"/>
      <c r="AV36" s="109"/>
      <c r="AW36" s="109"/>
      <c r="AX36" s="109"/>
      <c r="AY36" s="108"/>
      <c r="AZ36" s="107"/>
      <c r="BA36" s="107"/>
      <c r="BB36" s="107"/>
      <c r="BC36" s="108"/>
      <c r="BD36" s="108"/>
    </row>
    <row r="37" spans="1:56" x14ac:dyDescent="0.2">
      <c r="A37" s="107"/>
      <c r="B37" s="107"/>
      <c r="C37" s="107"/>
      <c r="D37" s="107"/>
      <c r="E37" s="108"/>
      <c r="F37" s="107"/>
      <c r="G37" s="107"/>
      <c r="H37" s="107"/>
      <c r="I37" s="107"/>
      <c r="J37" s="107"/>
      <c r="K37" s="107"/>
      <c r="L37" s="109"/>
      <c r="M37" s="109"/>
      <c r="N37" s="109"/>
      <c r="O37" s="109"/>
      <c r="P37" s="109"/>
      <c r="Q37" s="109"/>
      <c r="R37" s="109"/>
      <c r="S37" s="109"/>
      <c r="T37" s="109"/>
      <c r="U37" s="109"/>
      <c r="V37" s="108"/>
      <c r="W37" s="108"/>
      <c r="X37" s="108"/>
      <c r="Y37" s="108"/>
      <c r="Z37" s="108"/>
      <c r="AA37" s="108"/>
      <c r="AB37" s="108"/>
      <c r="AC37" s="108"/>
      <c r="AD37" s="108"/>
      <c r="AE37" s="108"/>
      <c r="AF37" s="108"/>
      <c r="AG37" s="108"/>
      <c r="AH37" s="108"/>
      <c r="AI37" s="108"/>
      <c r="AJ37" s="108"/>
      <c r="AK37" s="108"/>
      <c r="AL37" s="108"/>
      <c r="AM37" s="108"/>
      <c r="AN37" s="108"/>
      <c r="AO37" s="108"/>
      <c r="AP37" s="108"/>
      <c r="AQ37" s="108"/>
      <c r="AR37" s="108"/>
      <c r="AS37" s="108"/>
      <c r="AT37" s="108"/>
      <c r="AU37" s="108"/>
      <c r="AV37" s="109"/>
      <c r="AW37" s="109"/>
      <c r="AX37" s="109"/>
      <c r="AY37" s="108"/>
      <c r="AZ37" s="107"/>
      <c r="BA37" s="107"/>
      <c r="BB37" s="107"/>
      <c r="BC37" s="108"/>
      <c r="BD37" s="108"/>
    </row>
    <row r="38" spans="1:56" x14ac:dyDescent="0.2">
      <c r="A38" s="107"/>
      <c r="B38" s="107"/>
      <c r="C38" s="107"/>
      <c r="D38" s="107"/>
      <c r="E38" s="108"/>
      <c r="F38" s="107"/>
      <c r="G38" s="107"/>
      <c r="H38" s="107"/>
      <c r="I38" s="107"/>
      <c r="J38" s="107"/>
      <c r="K38" s="107"/>
      <c r="L38" s="109"/>
      <c r="M38" s="109"/>
      <c r="N38" s="109"/>
      <c r="O38" s="109"/>
      <c r="P38" s="109"/>
      <c r="Q38" s="109"/>
      <c r="R38" s="109"/>
      <c r="S38" s="109"/>
      <c r="T38" s="109"/>
      <c r="U38" s="109"/>
      <c r="V38" s="108"/>
      <c r="W38" s="108"/>
      <c r="X38" s="108"/>
      <c r="Y38" s="108"/>
      <c r="Z38" s="108"/>
      <c r="AA38" s="108"/>
      <c r="AB38" s="108"/>
      <c r="AC38" s="108"/>
      <c r="AD38" s="108"/>
      <c r="AE38" s="108"/>
      <c r="AF38" s="108"/>
      <c r="AG38" s="108"/>
      <c r="AH38" s="108"/>
      <c r="AI38" s="108"/>
      <c r="AJ38" s="108"/>
      <c r="AK38" s="108"/>
      <c r="AL38" s="108"/>
      <c r="AM38" s="108"/>
      <c r="AN38" s="108"/>
      <c r="AO38" s="108"/>
      <c r="AP38" s="108"/>
      <c r="AQ38" s="108"/>
      <c r="AR38" s="108"/>
      <c r="AS38" s="108"/>
      <c r="AT38" s="108"/>
      <c r="AU38" s="108"/>
      <c r="AV38" s="109"/>
      <c r="AW38" s="109"/>
      <c r="AX38" s="109"/>
      <c r="AY38" s="108"/>
      <c r="AZ38" s="107"/>
      <c r="BA38" s="107"/>
      <c r="BB38" s="107"/>
      <c r="BC38" s="108"/>
      <c r="BD38" s="108"/>
    </row>
    <row r="39" spans="1:56" x14ac:dyDescent="0.2">
      <c r="A39" s="107"/>
      <c r="B39" s="107"/>
      <c r="C39" s="107"/>
      <c r="D39" s="107"/>
      <c r="E39" s="108"/>
      <c r="F39" s="107"/>
      <c r="G39" s="107"/>
      <c r="H39" s="107"/>
      <c r="I39" s="107"/>
      <c r="J39" s="107"/>
      <c r="K39" s="107"/>
      <c r="L39" s="109"/>
      <c r="M39" s="109"/>
      <c r="N39" s="109"/>
      <c r="O39" s="109"/>
      <c r="P39" s="109"/>
      <c r="Q39" s="109"/>
      <c r="R39" s="109"/>
      <c r="S39" s="109"/>
      <c r="T39" s="109"/>
      <c r="U39" s="109"/>
      <c r="V39" s="108"/>
      <c r="W39" s="108"/>
      <c r="X39" s="108"/>
      <c r="Y39" s="108"/>
      <c r="Z39" s="108"/>
      <c r="AA39" s="108"/>
      <c r="AB39" s="108"/>
      <c r="AC39" s="108"/>
      <c r="AD39" s="108"/>
      <c r="AE39" s="108"/>
      <c r="AF39" s="108"/>
      <c r="AG39" s="108"/>
      <c r="AH39" s="108"/>
      <c r="AI39" s="108"/>
      <c r="AJ39" s="108"/>
      <c r="AK39" s="108"/>
      <c r="AL39" s="108"/>
      <c r="AM39" s="108"/>
      <c r="AN39" s="108"/>
      <c r="AO39" s="108"/>
      <c r="AP39" s="108"/>
      <c r="AQ39" s="108"/>
      <c r="AR39" s="108"/>
      <c r="AS39" s="108"/>
      <c r="AT39" s="108"/>
      <c r="AU39" s="108"/>
      <c r="AV39" s="109"/>
      <c r="AW39" s="109"/>
      <c r="AX39" s="109"/>
      <c r="AY39" s="108"/>
      <c r="AZ39" s="107"/>
      <c r="BA39" s="107"/>
      <c r="BB39" s="107"/>
      <c r="BC39" s="108"/>
      <c r="BD39" s="108"/>
    </row>
    <row r="40" spans="1:56" x14ac:dyDescent="0.2">
      <c r="A40" s="107"/>
      <c r="B40" s="107"/>
      <c r="C40" s="107"/>
      <c r="D40" s="107"/>
      <c r="E40" s="108"/>
      <c r="F40" s="107"/>
      <c r="G40" s="107"/>
      <c r="H40" s="107"/>
      <c r="I40" s="107"/>
      <c r="J40" s="107"/>
      <c r="K40" s="107"/>
      <c r="L40" s="109"/>
      <c r="M40" s="109"/>
      <c r="N40" s="109"/>
      <c r="O40" s="109"/>
      <c r="P40" s="109"/>
      <c r="Q40" s="109"/>
      <c r="R40" s="109"/>
      <c r="S40" s="109"/>
      <c r="T40" s="109"/>
      <c r="U40" s="109"/>
      <c r="V40" s="108"/>
      <c r="W40" s="108"/>
      <c r="X40" s="108"/>
      <c r="Y40" s="108"/>
      <c r="Z40" s="108"/>
      <c r="AA40" s="108"/>
      <c r="AB40" s="108"/>
      <c r="AC40" s="108"/>
      <c r="AD40" s="108"/>
      <c r="AE40" s="108"/>
      <c r="AF40" s="108"/>
      <c r="AG40" s="108"/>
      <c r="AH40" s="108"/>
      <c r="AI40" s="108"/>
      <c r="AJ40" s="108"/>
      <c r="AK40" s="108"/>
      <c r="AL40" s="108"/>
      <c r="AM40" s="108"/>
      <c r="AN40" s="108"/>
      <c r="AO40" s="108"/>
      <c r="AP40" s="108"/>
      <c r="AQ40" s="108"/>
      <c r="AR40" s="108"/>
      <c r="AS40" s="108"/>
      <c r="AT40" s="108"/>
      <c r="AU40" s="108"/>
      <c r="AV40" s="109"/>
      <c r="AW40" s="109"/>
      <c r="AX40" s="109"/>
      <c r="AY40" s="108"/>
      <c r="AZ40" s="107"/>
      <c r="BA40" s="107"/>
      <c r="BB40" s="107"/>
      <c r="BC40" s="108"/>
      <c r="BD40" s="108"/>
    </row>
    <row r="41" spans="1:56" x14ac:dyDescent="0.2">
      <c r="A41" s="107"/>
      <c r="B41" s="107"/>
      <c r="C41" s="107"/>
      <c r="D41" s="107"/>
      <c r="E41" s="108"/>
      <c r="F41" s="107"/>
      <c r="G41" s="107"/>
      <c r="H41" s="107"/>
      <c r="I41" s="107"/>
      <c r="J41" s="107"/>
      <c r="K41" s="107"/>
      <c r="L41" s="109"/>
      <c r="M41" s="109"/>
      <c r="N41" s="109"/>
      <c r="O41" s="109"/>
      <c r="P41" s="109"/>
      <c r="Q41" s="109"/>
      <c r="R41" s="109"/>
      <c r="S41" s="109"/>
      <c r="T41" s="109"/>
      <c r="U41" s="109"/>
      <c r="V41" s="108"/>
      <c r="W41" s="108"/>
      <c r="X41" s="108"/>
      <c r="Y41" s="108"/>
      <c r="Z41" s="108"/>
      <c r="AA41" s="108"/>
      <c r="AB41" s="108"/>
      <c r="AC41" s="108"/>
      <c r="AD41" s="108"/>
      <c r="AE41" s="108"/>
      <c r="AF41" s="108"/>
      <c r="AG41" s="108"/>
      <c r="AH41" s="108"/>
      <c r="AI41" s="108"/>
      <c r="AJ41" s="108"/>
      <c r="AK41" s="108"/>
      <c r="AL41" s="108"/>
      <c r="AM41" s="108"/>
      <c r="AN41" s="108"/>
      <c r="AO41" s="108"/>
      <c r="AP41" s="108"/>
      <c r="AQ41" s="108"/>
      <c r="AR41" s="108"/>
      <c r="AS41" s="108"/>
      <c r="AT41" s="108"/>
      <c r="AU41" s="108"/>
      <c r="AV41" s="109"/>
      <c r="AW41" s="109"/>
      <c r="AX41" s="109"/>
      <c r="AY41" s="108"/>
      <c r="AZ41" s="107"/>
      <c r="BA41" s="107"/>
      <c r="BB41" s="107"/>
      <c r="BC41" s="108"/>
      <c r="BD41" s="108"/>
    </row>
    <row r="42" spans="1:56" x14ac:dyDescent="0.2">
      <c r="A42" s="107"/>
      <c r="B42" s="107"/>
      <c r="C42" s="107"/>
      <c r="D42" s="107"/>
      <c r="E42" s="108"/>
      <c r="F42" s="107"/>
      <c r="G42" s="107"/>
      <c r="H42" s="107"/>
      <c r="I42" s="107"/>
      <c r="J42" s="107"/>
      <c r="K42" s="107"/>
      <c r="L42" s="109"/>
      <c r="M42" s="109"/>
      <c r="N42" s="109"/>
      <c r="O42" s="109"/>
      <c r="P42" s="109"/>
      <c r="Q42" s="109"/>
      <c r="R42" s="109"/>
      <c r="S42" s="109"/>
      <c r="T42" s="109"/>
      <c r="U42" s="109"/>
      <c r="V42" s="108"/>
      <c r="W42" s="108"/>
      <c r="X42" s="108"/>
      <c r="Y42" s="108"/>
      <c r="Z42" s="108"/>
      <c r="AA42" s="108"/>
      <c r="AB42" s="108"/>
      <c r="AC42" s="108"/>
      <c r="AD42" s="108"/>
      <c r="AE42" s="108"/>
      <c r="AF42" s="108"/>
      <c r="AG42" s="108"/>
      <c r="AH42" s="108"/>
      <c r="AI42" s="108"/>
      <c r="AJ42" s="108"/>
      <c r="AK42" s="108"/>
      <c r="AL42" s="108"/>
      <c r="AM42" s="108"/>
      <c r="AN42" s="108"/>
      <c r="AO42" s="108"/>
      <c r="AP42" s="108"/>
      <c r="AQ42" s="108"/>
      <c r="AR42" s="108"/>
      <c r="AS42" s="108"/>
      <c r="AT42" s="108"/>
      <c r="AU42" s="108"/>
      <c r="AV42" s="109"/>
      <c r="AW42" s="109"/>
      <c r="AX42" s="109"/>
      <c r="AY42" s="108"/>
      <c r="AZ42" s="107"/>
      <c r="BA42" s="107"/>
      <c r="BB42" s="107"/>
      <c r="BC42" s="108"/>
      <c r="BD42" s="108"/>
    </row>
    <row r="43" spans="1:56" x14ac:dyDescent="0.2">
      <c r="A43" s="107"/>
      <c r="B43" s="107"/>
      <c r="C43" s="107"/>
      <c r="D43" s="107"/>
      <c r="E43" s="108"/>
      <c r="F43" s="107"/>
      <c r="G43" s="107"/>
      <c r="H43" s="107"/>
      <c r="I43" s="107"/>
      <c r="J43" s="107"/>
      <c r="K43" s="107"/>
      <c r="L43" s="109"/>
      <c r="M43" s="109"/>
      <c r="N43" s="109"/>
      <c r="O43" s="109"/>
      <c r="P43" s="109"/>
      <c r="Q43" s="109"/>
      <c r="R43" s="109"/>
      <c r="S43" s="109"/>
      <c r="T43" s="109"/>
      <c r="U43" s="109"/>
      <c r="V43" s="108"/>
      <c r="W43" s="108"/>
      <c r="X43" s="108"/>
      <c r="Y43" s="108"/>
      <c r="Z43" s="108"/>
      <c r="AA43" s="108"/>
      <c r="AB43" s="108"/>
      <c r="AC43" s="108"/>
      <c r="AD43" s="108"/>
      <c r="AE43" s="108"/>
      <c r="AF43" s="108"/>
      <c r="AG43" s="108"/>
      <c r="AH43" s="108"/>
      <c r="AI43" s="108"/>
      <c r="AJ43" s="108"/>
      <c r="AK43" s="108"/>
      <c r="AL43" s="108"/>
      <c r="AM43" s="108"/>
      <c r="AN43" s="108"/>
      <c r="AO43" s="108"/>
      <c r="AP43" s="108"/>
      <c r="AQ43" s="108"/>
      <c r="AR43" s="108"/>
      <c r="AS43" s="108"/>
      <c r="AT43" s="108"/>
      <c r="AU43" s="108"/>
      <c r="AV43" s="109"/>
      <c r="AW43" s="109"/>
      <c r="AX43" s="109"/>
      <c r="AY43" s="108"/>
      <c r="AZ43" s="107"/>
      <c r="BA43" s="107"/>
      <c r="BB43" s="107"/>
      <c r="BC43" s="108"/>
      <c r="BD43" s="108"/>
    </row>
    <row r="44" spans="1:56" x14ac:dyDescent="0.2">
      <c r="A44" s="107"/>
      <c r="B44" s="107"/>
      <c r="C44" s="107"/>
      <c r="D44" s="107"/>
      <c r="E44" s="108"/>
      <c r="F44" s="107"/>
      <c r="G44" s="107"/>
      <c r="H44" s="107"/>
      <c r="I44" s="107"/>
      <c r="J44" s="107"/>
      <c r="K44" s="107"/>
      <c r="L44" s="109"/>
      <c r="M44" s="109"/>
      <c r="N44" s="109"/>
      <c r="O44" s="109"/>
      <c r="P44" s="109"/>
      <c r="Q44" s="109"/>
      <c r="R44" s="109"/>
      <c r="S44" s="109"/>
      <c r="T44" s="109"/>
      <c r="U44" s="109"/>
      <c r="V44" s="108"/>
      <c r="W44" s="108"/>
      <c r="X44" s="108"/>
      <c r="Y44" s="108"/>
      <c r="Z44" s="108"/>
      <c r="AA44" s="108"/>
      <c r="AB44" s="108"/>
      <c r="AC44" s="108"/>
      <c r="AD44" s="108"/>
      <c r="AE44" s="108"/>
      <c r="AF44" s="108"/>
      <c r="AG44" s="108"/>
      <c r="AH44" s="108"/>
      <c r="AI44" s="108"/>
      <c r="AJ44" s="108"/>
      <c r="AK44" s="108"/>
      <c r="AL44" s="108"/>
      <c r="AM44" s="108"/>
      <c r="AN44" s="108"/>
      <c r="AO44" s="108"/>
      <c r="AP44" s="108"/>
      <c r="AQ44" s="108"/>
      <c r="AR44" s="108"/>
      <c r="AS44" s="108"/>
      <c r="AT44" s="108"/>
      <c r="AU44" s="108"/>
      <c r="AV44" s="109"/>
      <c r="AW44" s="109"/>
      <c r="AX44" s="109"/>
      <c r="AY44" s="108"/>
      <c r="AZ44" s="107"/>
      <c r="BA44" s="107"/>
      <c r="BB44" s="107"/>
      <c r="BC44" s="108"/>
      <c r="BD44" s="108"/>
    </row>
    <row r="45" spans="1:56" x14ac:dyDescent="0.2">
      <c r="A45" s="107"/>
      <c r="B45" s="107"/>
      <c r="C45" s="107"/>
      <c r="D45" s="107"/>
      <c r="E45" s="108"/>
      <c r="F45" s="107"/>
      <c r="G45" s="107"/>
      <c r="H45" s="107"/>
      <c r="I45" s="107"/>
      <c r="J45" s="107"/>
      <c r="K45" s="107"/>
      <c r="L45" s="109"/>
      <c r="M45" s="109"/>
      <c r="N45" s="109"/>
      <c r="O45" s="109"/>
      <c r="P45" s="109"/>
      <c r="Q45" s="109"/>
      <c r="R45" s="109"/>
      <c r="S45" s="109"/>
      <c r="T45" s="109"/>
      <c r="U45" s="109"/>
      <c r="V45" s="108"/>
      <c r="W45" s="108"/>
      <c r="X45" s="108"/>
      <c r="Y45" s="108"/>
      <c r="Z45" s="108"/>
      <c r="AA45" s="108"/>
      <c r="AB45" s="108"/>
      <c r="AC45" s="108"/>
      <c r="AD45" s="108"/>
      <c r="AE45" s="108"/>
      <c r="AF45" s="108"/>
      <c r="AG45" s="108"/>
      <c r="AH45" s="108"/>
      <c r="AI45" s="108"/>
      <c r="AJ45" s="108"/>
      <c r="AK45" s="108"/>
      <c r="AL45" s="108"/>
      <c r="AM45" s="108"/>
      <c r="AN45" s="108"/>
      <c r="AO45" s="108"/>
      <c r="AP45" s="108"/>
      <c r="AQ45" s="108"/>
      <c r="AR45" s="108"/>
      <c r="AS45" s="108"/>
      <c r="AT45" s="108"/>
      <c r="AU45" s="108"/>
      <c r="AV45" s="109"/>
      <c r="AW45" s="109"/>
      <c r="AX45" s="109"/>
      <c r="AY45" s="108"/>
      <c r="AZ45" s="107"/>
      <c r="BA45" s="107"/>
      <c r="BB45" s="107"/>
      <c r="BC45" s="108"/>
      <c r="BD45" s="108"/>
    </row>
    <row r="46" spans="1:56" x14ac:dyDescent="0.2">
      <c r="A46" s="107"/>
      <c r="B46" s="107"/>
      <c r="C46" s="107"/>
      <c r="D46" s="107"/>
      <c r="E46" s="108"/>
      <c r="F46" s="107"/>
      <c r="G46" s="107"/>
      <c r="H46" s="107"/>
      <c r="I46" s="107"/>
      <c r="J46" s="107"/>
      <c r="K46" s="107"/>
      <c r="L46" s="109"/>
      <c r="M46" s="109"/>
      <c r="N46" s="109"/>
      <c r="O46" s="109"/>
      <c r="P46" s="109"/>
      <c r="Q46" s="109"/>
      <c r="R46" s="109"/>
      <c r="S46" s="109"/>
      <c r="T46" s="109"/>
      <c r="U46" s="109"/>
      <c r="V46" s="108"/>
      <c r="W46" s="108"/>
      <c r="X46" s="108"/>
      <c r="Y46" s="108"/>
      <c r="Z46" s="108"/>
      <c r="AA46" s="108"/>
      <c r="AB46" s="108"/>
      <c r="AC46" s="108"/>
      <c r="AD46" s="108"/>
      <c r="AE46" s="108"/>
      <c r="AF46" s="108"/>
      <c r="AG46" s="108"/>
      <c r="AH46" s="108"/>
      <c r="AI46" s="108"/>
      <c r="AJ46" s="108"/>
      <c r="AK46" s="108"/>
      <c r="AL46" s="108"/>
      <c r="AM46" s="108"/>
      <c r="AN46" s="108"/>
      <c r="AO46" s="108"/>
      <c r="AP46" s="108"/>
      <c r="AQ46" s="108"/>
      <c r="AR46" s="108"/>
      <c r="AS46" s="108"/>
      <c r="AT46" s="108"/>
      <c r="AU46" s="108"/>
      <c r="AV46" s="109"/>
      <c r="AW46" s="109"/>
      <c r="AX46" s="109"/>
      <c r="AY46" s="108"/>
      <c r="AZ46" s="107"/>
      <c r="BA46" s="107"/>
      <c r="BB46" s="107"/>
      <c r="BC46" s="108"/>
      <c r="BD46" s="108"/>
    </row>
    <row r="47" spans="1:56" x14ac:dyDescent="0.2">
      <c r="A47" s="107"/>
      <c r="B47" s="107"/>
      <c r="C47" s="107"/>
      <c r="D47" s="107"/>
      <c r="E47" s="108"/>
      <c r="F47" s="107"/>
      <c r="G47" s="107"/>
      <c r="H47" s="107"/>
      <c r="I47" s="107"/>
      <c r="J47" s="107"/>
      <c r="K47" s="107"/>
      <c r="L47" s="109"/>
      <c r="M47" s="109"/>
      <c r="N47" s="109"/>
      <c r="O47" s="109"/>
      <c r="P47" s="109"/>
      <c r="Q47" s="109"/>
      <c r="R47" s="109"/>
      <c r="S47" s="109"/>
      <c r="T47" s="109"/>
      <c r="U47" s="109"/>
      <c r="V47" s="108"/>
      <c r="W47" s="108"/>
      <c r="X47" s="108"/>
      <c r="Y47" s="108"/>
      <c r="Z47" s="108"/>
      <c r="AA47" s="108"/>
      <c r="AB47" s="108"/>
      <c r="AC47" s="108"/>
      <c r="AD47" s="108"/>
      <c r="AE47" s="108"/>
      <c r="AF47" s="108"/>
      <c r="AG47" s="108"/>
      <c r="AH47" s="108"/>
      <c r="AI47" s="108"/>
      <c r="AJ47" s="108"/>
      <c r="AK47" s="108"/>
      <c r="AL47" s="108"/>
      <c r="AM47" s="108"/>
      <c r="AN47" s="108"/>
      <c r="AO47" s="108"/>
      <c r="AP47" s="108"/>
      <c r="AQ47" s="108"/>
      <c r="AR47" s="108"/>
      <c r="AS47" s="108"/>
      <c r="AT47" s="108"/>
      <c r="AU47" s="108"/>
      <c r="AV47" s="109"/>
      <c r="AW47" s="109"/>
      <c r="AX47" s="109"/>
      <c r="AY47" s="108"/>
      <c r="AZ47" s="107"/>
      <c r="BA47" s="107"/>
      <c r="BB47" s="107"/>
      <c r="BC47" s="108"/>
      <c r="BD47" s="108"/>
    </row>
    <row r="48" spans="1:56" x14ac:dyDescent="0.2">
      <c r="A48" s="107"/>
      <c r="B48" s="107"/>
      <c r="C48" s="107"/>
      <c r="D48" s="107"/>
      <c r="E48" s="108"/>
      <c r="F48" s="107"/>
      <c r="G48" s="107"/>
      <c r="H48" s="107"/>
      <c r="I48" s="107"/>
      <c r="J48" s="107"/>
      <c r="K48" s="107"/>
      <c r="L48" s="109"/>
      <c r="M48" s="109"/>
      <c r="N48" s="109"/>
      <c r="O48" s="109"/>
      <c r="P48" s="109"/>
      <c r="Q48" s="109"/>
      <c r="R48" s="109"/>
      <c r="S48" s="109"/>
      <c r="T48" s="109"/>
      <c r="U48" s="109"/>
      <c r="V48" s="108"/>
      <c r="W48" s="108"/>
      <c r="X48" s="108"/>
      <c r="Y48" s="108"/>
      <c r="Z48" s="108"/>
      <c r="AA48" s="108"/>
      <c r="AB48" s="108"/>
      <c r="AC48" s="108"/>
      <c r="AD48" s="108"/>
      <c r="AE48" s="108"/>
      <c r="AF48" s="108"/>
      <c r="AG48" s="108"/>
      <c r="AH48" s="108"/>
      <c r="AI48" s="108"/>
      <c r="AJ48" s="108"/>
      <c r="AK48" s="108"/>
      <c r="AL48" s="108"/>
      <c r="AM48" s="108"/>
      <c r="AN48" s="108"/>
      <c r="AO48" s="108"/>
      <c r="AP48" s="108"/>
      <c r="AQ48" s="108"/>
      <c r="AR48" s="108"/>
      <c r="AS48" s="108"/>
      <c r="AT48" s="108"/>
      <c r="AU48" s="108"/>
      <c r="AV48" s="109"/>
      <c r="AW48" s="109"/>
      <c r="AX48" s="109"/>
      <c r="AY48" s="108"/>
      <c r="AZ48" s="107"/>
      <c r="BA48" s="107"/>
      <c r="BB48" s="107"/>
      <c r="BC48" s="108"/>
      <c r="BD48" s="108"/>
    </row>
    <row r="49" spans="1:56" x14ac:dyDescent="0.2">
      <c r="A49" s="107"/>
      <c r="B49" s="107"/>
      <c r="C49" s="107"/>
      <c r="D49" s="107"/>
      <c r="E49" s="108"/>
      <c r="F49" s="107"/>
      <c r="G49" s="107"/>
      <c r="H49" s="107"/>
      <c r="I49" s="107"/>
      <c r="J49" s="107"/>
      <c r="K49" s="107"/>
      <c r="L49" s="109"/>
      <c r="M49" s="109"/>
      <c r="N49" s="109"/>
      <c r="O49" s="109"/>
      <c r="P49" s="109"/>
      <c r="Q49" s="109"/>
      <c r="R49" s="109"/>
      <c r="S49" s="109"/>
      <c r="T49" s="109"/>
      <c r="U49" s="109"/>
      <c r="V49" s="108"/>
      <c r="W49" s="108"/>
      <c r="X49" s="108"/>
      <c r="Y49" s="108"/>
      <c r="Z49" s="108"/>
      <c r="AA49" s="108"/>
      <c r="AB49" s="108"/>
      <c r="AC49" s="108"/>
      <c r="AD49" s="108"/>
      <c r="AE49" s="108"/>
      <c r="AF49" s="108"/>
      <c r="AG49" s="108"/>
      <c r="AH49" s="108"/>
      <c r="AI49" s="108"/>
      <c r="AJ49" s="108"/>
      <c r="AK49" s="108"/>
      <c r="AL49" s="108"/>
      <c r="AM49" s="108"/>
      <c r="AN49" s="108"/>
      <c r="AO49" s="108"/>
      <c r="AP49" s="108"/>
      <c r="AQ49" s="108"/>
      <c r="AR49" s="108"/>
      <c r="AS49" s="108"/>
      <c r="AT49" s="108"/>
      <c r="AU49" s="108"/>
      <c r="AV49" s="109"/>
      <c r="AW49" s="109"/>
      <c r="AX49" s="109"/>
      <c r="AY49" s="108"/>
      <c r="AZ49" s="107"/>
      <c r="BA49" s="107"/>
      <c r="BB49" s="107"/>
      <c r="BC49" s="108"/>
      <c r="BD49" s="108"/>
    </row>
    <row r="50" spans="1:56" x14ac:dyDescent="0.2">
      <c r="A50" s="107"/>
      <c r="B50" s="107"/>
      <c r="C50" s="107"/>
      <c r="D50" s="107"/>
      <c r="E50" s="108"/>
      <c r="F50" s="107"/>
      <c r="G50" s="107"/>
      <c r="H50" s="107"/>
      <c r="I50" s="107"/>
      <c r="J50" s="107"/>
      <c r="K50" s="107"/>
      <c r="L50" s="109"/>
      <c r="M50" s="109"/>
      <c r="N50" s="109"/>
      <c r="O50" s="109"/>
      <c r="P50" s="109"/>
      <c r="Q50" s="109"/>
      <c r="R50" s="109"/>
      <c r="S50" s="109"/>
      <c r="T50" s="109"/>
      <c r="U50" s="109"/>
      <c r="V50" s="108"/>
      <c r="W50" s="108"/>
      <c r="X50" s="108"/>
      <c r="Y50" s="108"/>
      <c r="Z50" s="108"/>
      <c r="AA50" s="108"/>
      <c r="AB50" s="108"/>
      <c r="AC50" s="108"/>
      <c r="AD50" s="108"/>
      <c r="AE50" s="108"/>
      <c r="AF50" s="108"/>
      <c r="AG50" s="108"/>
      <c r="AH50" s="108"/>
      <c r="AI50" s="108"/>
      <c r="AJ50" s="108"/>
      <c r="AK50" s="108"/>
      <c r="AL50" s="108"/>
      <c r="AM50" s="108"/>
      <c r="AN50" s="108"/>
      <c r="AO50" s="108"/>
      <c r="AP50" s="108"/>
      <c r="AQ50" s="108"/>
      <c r="AR50" s="108"/>
      <c r="AS50" s="108"/>
      <c r="AT50" s="108"/>
      <c r="AU50" s="108"/>
      <c r="AV50" s="109"/>
      <c r="AW50" s="109"/>
      <c r="AX50" s="109"/>
      <c r="AY50" s="108"/>
      <c r="AZ50" s="107"/>
      <c r="BA50" s="107"/>
      <c r="BB50" s="107"/>
      <c r="BC50" s="108"/>
      <c r="BD50" s="108"/>
    </row>
    <row r="51" spans="1:56" x14ac:dyDescent="0.2">
      <c r="A51" s="107"/>
      <c r="B51" s="107"/>
      <c r="C51" s="107"/>
      <c r="D51" s="107"/>
      <c r="E51" s="108"/>
      <c r="F51" s="107"/>
      <c r="G51" s="107"/>
      <c r="H51" s="107"/>
      <c r="I51" s="107"/>
      <c r="J51" s="107"/>
      <c r="K51" s="107"/>
      <c r="L51" s="109"/>
      <c r="M51" s="109"/>
      <c r="N51" s="109"/>
      <c r="O51" s="109"/>
      <c r="P51" s="109"/>
      <c r="Q51" s="109"/>
      <c r="R51" s="109"/>
      <c r="S51" s="109"/>
      <c r="T51" s="109"/>
      <c r="U51" s="109"/>
      <c r="V51" s="108"/>
      <c r="W51" s="108"/>
      <c r="X51" s="108"/>
      <c r="Y51" s="108"/>
      <c r="Z51" s="108"/>
      <c r="AA51" s="108"/>
      <c r="AB51" s="108"/>
      <c r="AC51" s="108"/>
      <c r="AD51" s="108"/>
      <c r="AE51" s="108"/>
      <c r="AF51" s="108"/>
      <c r="AG51" s="108"/>
      <c r="AH51" s="108"/>
      <c r="AI51" s="108"/>
      <c r="AJ51" s="108"/>
      <c r="AK51" s="108"/>
      <c r="AL51" s="108"/>
      <c r="AM51" s="108"/>
      <c r="AN51" s="108"/>
      <c r="AO51" s="108"/>
      <c r="AP51" s="108"/>
      <c r="AQ51" s="108"/>
      <c r="AR51" s="108"/>
      <c r="AS51" s="108"/>
      <c r="AT51" s="108"/>
      <c r="AU51" s="108"/>
      <c r="AV51" s="109"/>
      <c r="AW51" s="109"/>
      <c r="AX51" s="109"/>
      <c r="AY51" s="108"/>
      <c r="AZ51" s="107"/>
      <c r="BA51" s="107"/>
      <c r="BB51" s="107"/>
      <c r="BC51" s="108"/>
      <c r="BD51" s="108"/>
    </row>
    <row r="52" spans="1:56" x14ac:dyDescent="0.2">
      <c r="A52" s="107"/>
      <c r="B52" s="107"/>
      <c r="C52" s="107"/>
      <c r="D52" s="107"/>
      <c r="E52" s="108"/>
      <c r="F52" s="107"/>
      <c r="G52" s="107"/>
      <c r="H52" s="107"/>
      <c r="I52" s="107"/>
      <c r="J52" s="107"/>
      <c r="K52" s="107"/>
      <c r="L52" s="109"/>
      <c r="M52" s="109"/>
      <c r="N52" s="109"/>
      <c r="O52" s="109"/>
      <c r="P52" s="109"/>
      <c r="Q52" s="109"/>
      <c r="R52" s="109"/>
      <c r="S52" s="109"/>
      <c r="T52" s="109"/>
      <c r="U52" s="109"/>
      <c r="V52" s="108"/>
      <c r="W52" s="108"/>
      <c r="X52" s="108"/>
      <c r="Y52" s="108"/>
      <c r="Z52" s="108"/>
      <c r="AA52" s="108"/>
      <c r="AB52" s="108"/>
      <c r="AC52" s="108"/>
      <c r="AD52" s="108"/>
      <c r="AE52" s="108"/>
      <c r="AF52" s="108"/>
      <c r="AG52" s="108"/>
      <c r="AH52" s="108"/>
      <c r="AI52" s="108"/>
      <c r="AJ52" s="108"/>
      <c r="AK52" s="108"/>
      <c r="AL52" s="108"/>
      <c r="AM52" s="108"/>
      <c r="AN52" s="108"/>
      <c r="AO52" s="108"/>
      <c r="AP52" s="108"/>
      <c r="AQ52" s="108"/>
      <c r="AR52" s="108"/>
      <c r="AS52" s="108"/>
      <c r="AT52" s="108"/>
      <c r="AU52" s="108"/>
      <c r="AV52" s="109"/>
      <c r="AW52" s="109"/>
      <c r="AX52" s="109"/>
      <c r="AY52" s="108"/>
      <c r="AZ52" s="107"/>
      <c r="BA52" s="107"/>
      <c r="BB52" s="107"/>
      <c r="BC52" s="108"/>
      <c r="BD52" s="108"/>
    </row>
    <row r="53" spans="1:56" x14ac:dyDescent="0.2">
      <c r="A53" s="107"/>
      <c r="B53" s="107"/>
      <c r="C53" s="107"/>
      <c r="D53" s="107"/>
      <c r="E53" s="108"/>
      <c r="F53" s="107"/>
      <c r="G53" s="107"/>
      <c r="H53" s="107"/>
      <c r="I53" s="107"/>
      <c r="J53" s="107"/>
      <c r="K53" s="107"/>
      <c r="L53" s="109"/>
      <c r="M53" s="109"/>
      <c r="N53" s="109"/>
      <c r="O53" s="109"/>
      <c r="P53" s="109"/>
      <c r="Q53" s="109"/>
      <c r="R53" s="109"/>
      <c r="S53" s="109"/>
      <c r="T53" s="109"/>
      <c r="U53" s="109"/>
      <c r="V53" s="108"/>
      <c r="W53" s="108"/>
      <c r="X53" s="108"/>
      <c r="Y53" s="108"/>
      <c r="Z53" s="108"/>
      <c r="AA53" s="108"/>
      <c r="AB53" s="108"/>
      <c r="AC53" s="108"/>
      <c r="AD53" s="108"/>
      <c r="AE53" s="108"/>
      <c r="AF53" s="108"/>
      <c r="AG53" s="108"/>
      <c r="AH53" s="108"/>
      <c r="AI53" s="108"/>
      <c r="AJ53" s="108"/>
      <c r="AK53" s="108"/>
      <c r="AL53" s="108"/>
      <c r="AM53" s="108"/>
      <c r="AN53" s="108"/>
      <c r="AO53" s="108"/>
      <c r="AP53" s="108"/>
      <c r="AQ53" s="108"/>
      <c r="AR53" s="108"/>
      <c r="AS53" s="108"/>
      <c r="AT53" s="108"/>
      <c r="AU53" s="108"/>
      <c r="AV53" s="109"/>
      <c r="AW53" s="109"/>
      <c r="AX53" s="109"/>
      <c r="AY53" s="108"/>
      <c r="AZ53" s="107"/>
      <c r="BA53" s="107"/>
      <c r="BB53" s="107"/>
      <c r="BC53" s="108"/>
      <c r="BD53" s="108"/>
    </row>
    <row r="54" spans="1:56" x14ac:dyDescent="0.2">
      <c r="A54" s="107"/>
      <c r="B54" s="107"/>
      <c r="C54" s="107"/>
      <c r="D54" s="107"/>
      <c r="E54" s="108"/>
      <c r="F54" s="107"/>
      <c r="G54" s="107"/>
      <c r="H54" s="107"/>
      <c r="I54" s="107"/>
      <c r="J54" s="107"/>
      <c r="K54" s="107"/>
      <c r="L54" s="109"/>
      <c r="M54" s="109"/>
      <c r="N54" s="109"/>
      <c r="O54" s="109"/>
      <c r="P54" s="109"/>
      <c r="Q54" s="109"/>
      <c r="R54" s="109"/>
      <c r="S54" s="109"/>
      <c r="T54" s="109"/>
      <c r="U54" s="109"/>
      <c r="V54" s="108"/>
      <c r="W54" s="108"/>
      <c r="X54" s="108"/>
      <c r="Y54" s="108"/>
      <c r="Z54" s="108"/>
      <c r="AA54" s="108"/>
      <c r="AB54" s="108"/>
      <c r="AC54" s="108"/>
      <c r="AD54" s="108"/>
      <c r="AE54" s="108"/>
      <c r="AF54" s="108"/>
      <c r="AG54" s="108"/>
      <c r="AH54" s="108"/>
      <c r="AI54" s="108"/>
      <c r="AJ54" s="108"/>
      <c r="AK54" s="108"/>
      <c r="AL54" s="108"/>
      <c r="AM54" s="108"/>
      <c r="AN54" s="108"/>
      <c r="AO54" s="108"/>
      <c r="AP54" s="108"/>
      <c r="AQ54" s="108"/>
      <c r="AR54" s="108"/>
      <c r="AS54" s="108"/>
      <c r="AT54" s="108"/>
      <c r="AU54" s="108"/>
      <c r="AV54" s="109"/>
      <c r="AW54" s="109"/>
      <c r="AX54" s="109"/>
      <c r="AY54" s="108"/>
      <c r="AZ54" s="107"/>
      <c r="BA54" s="107"/>
      <c r="BB54" s="107"/>
      <c r="BC54" s="108"/>
      <c r="BD54" s="108"/>
    </row>
    <row r="55" spans="1:56" x14ac:dyDescent="0.2">
      <c r="A55" s="107"/>
      <c r="B55" s="107"/>
      <c r="C55" s="107"/>
      <c r="D55" s="107"/>
      <c r="E55" s="108"/>
      <c r="F55" s="107"/>
      <c r="G55" s="107"/>
      <c r="H55" s="107"/>
      <c r="I55" s="107"/>
      <c r="J55" s="107"/>
      <c r="K55" s="107"/>
      <c r="L55" s="109"/>
      <c r="M55" s="109"/>
      <c r="N55" s="109"/>
      <c r="O55" s="109"/>
      <c r="P55" s="109"/>
      <c r="Q55" s="109"/>
      <c r="R55" s="109"/>
      <c r="S55" s="109"/>
      <c r="T55" s="109"/>
      <c r="U55" s="109"/>
      <c r="V55" s="108"/>
      <c r="W55" s="108"/>
      <c r="X55" s="108"/>
      <c r="Y55" s="108"/>
      <c r="Z55" s="108"/>
      <c r="AA55" s="108"/>
      <c r="AB55" s="108"/>
      <c r="AC55" s="108"/>
      <c r="AD55" s="108"/>
      <c r="AE55" s="108"/>
      <c r="AF55" s="108"/>
      <c r="AG55" s="108"/>
      <c r="AH55" s="108"/>
      <c r="AI55" s="108"/>
      <c r="AJ55" s="108"/>
      <c r="AK55" s="108"/>
      <c r="AL55" s="108"/>
      <c r="AM55" s="108"/>
      <c r="AN55" s="108"/>
      <c r="AO55" s="108"/>
      <c r="AP55" s="108"/>
      <c r="AQ55" s="108"/>
      <c r="AR55" s="108"/>
      <c r="AS55" s="108"/>
      <c r="AT55" s="108"/>
      <c r="AU55" s="108"/>
      <c r="AV55" s="109"/>
      <c r="AW55" s="109"/>
      <c r="AX55" s="109"/>
      <c r="AY55" s="108"/>
      <c r="AZ55" s="107"/>
      <c r="BA55" s="107"/>
      <c r="BB55" s="107"/>
      <c r="BC55" s="108"/>
      <c r="BD55" s="108"/>
    </row>
    <row r="56" spans="1:56" x14ac:dyDescent="0.2">
      <c r="A56" s="107"/>
      <c r="B56" s="107"/>
      <c r="C56" s="107"/>
      <c r="D56" s="107"/>
      <c r="E56" s="108"/>
      <c r="F56" s="107"/>
      <c r="G56" s="107"/>
      <c r="H56" s="107"/>
      <c r="I56" s="107"/>
      <c r="J56" s="107"/>
      <c r="K56" s="107"/>
      <c r="L56" s="109"/>
      <c r="M56" s="109"/>
      <c r="N56" s="109"/>
      <c r="O56" s="109"/>
      <c r="P56" s="109"/>
      <c r="Q56" s="109"/>
      <c r="R56" s="109"/>
      <c r="S56" s="109"/>
      <c r="T56" s="109"/>
      <c r="U56" s="109"/>
      <c r="V56" s="108"/>
      <c r="W56" s="108"/>
      <c r="X56" s="108"/>
      <c r="Y56" s="108"/>
      <c r="Z56" s="108"/>
      <c r="AA56" s="108"/>
      <c r="AB56" s="108"/>
      <c r="AC56" s="108"/>
      <c r="AD56" s="108"/>
      <c r="AE56" s="108"/>
      <c r="AF56" s="108"/>
      <c r="AG56" s="108"/>
      <c r="AH56" s="108"/>
      <c r="AI56" s="108"/>
      <c r="AJ56" s="108"/>
      <c r="AK56" s="108"/>
      <c r="AL56" s="108"/>
      <c r="AM56" s="108"/>
      <c r="AN56" s="108"/>
      <c r="AO56" s="108"/>
      <c r="AP56" s="108"/>
      <c r="AQ56" s="108"/>
      <c r="AR56" s="108"/>
      <c r="AS56" s="108"/>
      <c r="AT56" s="108"/>
      <c r="AU56" s="108"/>
      <c r="AV56" s="109"/>
      <c r="AW56" s="109"/>
      <c r="AX56" s="109"/>
      <c r="AY56" s="108"/>
      <c r="AZ56" s="107"/>
      <c r="BA56" s="107"/>
      <c r="BB56" s="107"/>
      <c r="BC56" s="108"/>
      <c r="BD56" s="108"/>
    </row>
    <row r="57" spans="1:56" x14ac:dyDescent="0.2">
      <c r="A57" s="107"/>
      <c r="B57" s="107"/>
      <c r="C57" s="107"/>
      <c r="D57" s="107"/>
      <c r="E57" s="108"/>
      <c r="F57" s="107"/>
      <c r="G57" s="107"/>
      <c r="H57" s="107"/>
      <c r="I57" s="107"/>
      <c r="J57" s="107"/>
      <c r="K57" s="107"/>
      <c r="L57" s="109"/>
      <c r="M57" s="109"/>
      <c r="N57" s="109"/>
      <c r="O57" s="109"/>
      <c r="P57" s="109"/>
      <c r="Q57" s="109"/>
      <c r="R57" s="109"/>
      <c r="S57" s="109"/>
      <c r="T57" s="109"/>
      <c r="U57" s="109"/>
      <c r="V57" s="108"/>
      <c r="W57" s="108"/>
      <c r="X57" s="108"/>
      <c r="Y57" s="108"/>
      <c r="Z57" s="108"/>
      <c r="AA57" s="108"/>
      <c r="AB57" s="108"/>
      <c r="AC57" s="108"/>
      <c r="AD57" s="108"/>
      <c r="AE57" s="108"/>
      <c r="AF57" s="108"/>
      <c r="AG57" s="108"/>
      <c r="AH57" s="108"/>
      <c r="AI57" s="108"/>
      <c r="AJ57" s="108"/>
      <c r="AK57" s="108"/>
      <c r="AL57" s="108"/>
      <c r="AM57" s="108"/>
      <c r="AN57" s="108"/>
      <c r="AO57" s="108"/>
      <c r="AP57" s="108"/>
      <c r="AQ57" s="108"/>
      <c r="AR57" s="108"/>
      <c r="AS57" s="108"/>
      <c r="AT57" s="108"/>
      <c r="AU57" s="108"/>
      <c r="AV57" s="109"/>
      <c r="AW57" s="109"/>
      <c r="AX57" s="109"/>
      <c r="AY57" s="108"/>
      <c r="AZ57" s="107"/>
      <c r="BA57" s="107"/>
      <c r="BB57" s="107"/>
      <c r="BC57" s="108"/>
      <c r="BD57" s="108"/>
    </row>
    <row r="58" spans="1:56" x14ac:dyDescent="0.2">
      <c r="A58" s="107"/>
      <c r="B58" s="107"/>
      <c r="C58" s="107"/>
      <c r="D58" s="107"/>
      <c r="E58" s="108"/>
      <c r="F58" s="107"/>
      <c r="G58" s="107"/>
      <c r="H58" s="107"/>
      <c r="I58" s="107"/>
      <c r="J58" s="107"/>
      <c r="K58" s="107"/>
      <c r="L58" s="109"/>
      <c r="M58" s="109"/>
      <c r="N58" s="109"/>
      <c r="O58" s="109"/>
      <c r="P58" s="109"/>
      <c r="Q58" s="109"/>
      <c r="R58" s="109"/>
      <c r="S58" s="109"/>
      <c r="T58" s="109"/>
      <c r="U58" s="109"/>
      <c r="V58" s="108"/>
      <c r="W58" s="108"/>
      <c r="X58" s="108"/>
      <c r="Y58" s="108"/>
      <c r="Z58" s="108"/>
      <c r="AA58" s="108"/>
      <c r="AB58" s="108"/>
      <c r="AC58" s="108"/>
      <c r="AD58" s="108"/>
      <c r="AE58" s="108"/>
      <c r="AF58" s="108"/>
      <c r="AG58" s="108"/>
      <c r="AH58" s="108"/>
      <c r="AI58" s="108"/>
      <c r="AJ58" s="108"/>
      <c r="AK58" s="108"/>
      <c r="AL58" s="108"/>
      <c r="AM58" s="108"/>
      <c r="AN58" s="108"/>
      <c r="AO58" s="108"/>
      <c r="AP58" s="108"/>
      <c r="AQ58" s="108"/>
      <c r="AR58" s="108"/>
      <c r="AS58" s="108"/>
      <c r="AT58" s="108"/>
      <c r="AU58" s="108"/>
      <c r="AV58" s="109"/>
      <c r="AW58" s="109"/>
      <c r="AX58" s="109"/>
      <c r="AY58" s="108"/>
      <c r="AZ58" s="107"/>
      <c r="BA58" s="107"/>
      <c r="BB58" s="107"/>
      <c r="BC58" s="108"/>
      <c r="BD58" s="108"/>
    </row>
    <row r="59" spans="1:56" x14ac:dyDescent="0.2">
      <c r="A59" s="107"/>
      <c r="B59" s="107"/>
      <c r="C59" s="107"/>
      <c r="D59" s="107"/>
      <c r="E59" s="108"/>
      <c r="F59" s="107"/>
      <c r="G59" s="107"/>
      <c r="H59" s="107"/>
      <c r="I59" s="107"/>
      <c r="J59" s="107"/>
      <c r="K59" s="107"/>
      <c r="L59" s="109"/>
      <c r="M59" s="109"/>
      <c r="N59" s="109"/>
      <c r="O59" s="109"/>
      <c r="P59" s="109"/>
      <c r="Q59" s="109"/>
      <c r="R59" s="109"/>
      <c r="S59" s="109"/>
      <c r="T59" s="109"/>
      <c r="U59" s="109"/>
      <c r="V59" s="108"/>
      <c r="W59" s="108"/>
      <c r="X59" s="108"/>
      <c r="Y59" s="108"/>
      <c r="Z59" s="108"/>
      <c r="AA59" s="108"/>
      <c r="AB59" s="108"/>
      <c r="AC59" s="108"/>
      <c r="AD59" s="108"/>
      <c r="AE59" s="108"/>
      <c r="AF59" s="108"/>
      <c r="AG59" s="108"/>
      <c r="AH59" s="108"/>
      <c r="AI59" s="108"/>
      <c r="AJ59" s="108"/>
      <c r="AK59" s="108"/>
      <c r="AL59" s="108"/>
      <c r="AM59" s="108"/>
      <c r="AN59" s="108"/>
      <c r="AO59" s="108"/>
      <c r="AP59" s="108"/>
      <c r="AQ59" s="108"/>
      <c r="AR59" s="108"/>
      <c r="AS59" s="108"/>
      <c r="AT59" s="108"/>
      <c r="AU59" s="108"/>
      <c r="AV59" s="109"/>
      <c r="AW59" s="109"/>
      <c r="AX59" s="109"/>
      <c r="AY59" s="108"/>
      <c r="AZ59" s="107"/>
      <c r="BA59" s="107"/>
      <c r="BB59" s="107"/>
      <c r="BC59" s="108"/>
      <c r="BD59" s="108"/>
    </row>
    <row r="60" spans="1:56" x14ac:dyDescent="0.2">
      <c r="A60" s="107"/>
      <c r="B60" s="107"/>
      <c r="C60" s="107"/>
      <c r="D60" s="107"/>
      <c r="E60" s="108"/>
      <c r="F60" s="107"/>
      <c r="G60" s="107"/>
      <c r="H60" s="107"/>
      <c r="I60" s="107"/>
      <c r="J60" s="107"/>
      <c r="K60" s="107"/>
      <c r="L60" s="109"/>
      <c r="M60" s="109"/>
      <c r="N60" s="109"/>
      <c r="O60" s="109"/>
      <c r="P60" s="109"/>
      <c r="Q60" s="109"/>
      <c r="R60" s="109"/>
      <c r="S60" s="109"/>
      <c r="T60" s="109"/>
      <c r="U60" s="109"/>
      <c r="V60" s="108"/>
      <c r="W60" s="108"/>
      <c r="X60" s="108"/>
      <c r="Y60" s="108"/>
      <c r="Z60" s="108"/>
      <c r="AA60" s="108"/>
      <c r="AB60" s="108"/>
      <c r="AC60" s="108"/>
      <c r="AD60" s="108"/>
      <c r="AE60" s="108"/>
      <c r="AF60" s="108"/>
      <c r="AG60" s="108"/>
      <c r="AH60" s="108"/>
      <c r="AI60" s="108"/>
      <c r="AJ60" s="108"/>
      <c r="AK60" s="108"/>
      <c r="AL60" s="108"/>
      <c r="AM60" s="108"/>
      <c r="AN60" s="108"/>
      <c r="AO60" s="108"/>
      <c r="AP60" s="108"/>
      <c r="AQ60" s="108"/>
      <c r="AR60" s="108"/>
      <c r="AS60" s="108"/>
      <c r="AT60" s="108"/>
      <c r="AU60" s="108"/>
      <c r="AV60" s="109"/>
      <c r="AW60" s="109"/>
      <c r="AX60" s="109"/>
      <c r="AY60" s="108"/>
      <c r="AZ60" s="107"/>
      <c r="BA60" s="107"/>
      <c r="BB60" s="107"/>
      <c r="BC60" s="108"/>
      <c r="BD60" s="108"/>
    </row>
    <row r="61" spans="1:56" x14ac:dyDescent="0.2">
      <c r="A61" s="107"/>
      <c r="B61" s="107"/>
      <c r="C61" s="107"/>
      <c r="D61" s="107"/>
      <c r="E61" s="108"/>
      <c r="F61" s="107"/>
      <c r="G61" s="107"/>
      <c r="H61" s="107"/>
      <c r="I61" s="107"/>
      <c r="J61" s="107"/>
      <c r="K61" s="107"/>
      <c r="L61" s="109"/>
      <c r="M61" s="109"/>
      <c r="N61" s="109"/>
      <c r="O61" s="109"/>
      <c r="P61" s="109"/>
      <c r="Q61" s="109"/>
      <c r="R61" s="109"/>
      <c r="S61" s="109"/>
      <c r="T61" s="109"/>
      <c r="U61" s="109"/>
      <c r="V61" s="108"/>
      <c r="W61" s="108"/>
      <c r="X61" s="108"/>
      <c r="Y61" s="108"/>
      <c r="Z61" s="108"/>
      <c r="AA61" s="108"/>
      <c r="AB61" s="108"/>
      <c r="AC61" s="108"/>
      <c r="AD61" s="108"/>
      <c r="AE61" s="108"/>
      <c r="AF61" s="108"/>
      <c r="AG61" s="108"/>
      <c r="AH61" s="108"/>
      <c r="AI61" s="108"/>
      <c r="AJ61" s="108"/>
      <c r="AK61" s="108"/>
      <c r="AL61" s="108"/>
      <c r="AM61" s="108"/>
      <c r="AN61" s="108"/>
      <c r="AO61" s="108"/>
      <c r="AP61" s="108"/>
      <c r="AQ61" s="108"/>
      <c r="AR61" s="108"/>
      <c r="AS61" s="108"/>
      <c r="AT61" s="108"/>
      <c r="AU61" s="108"/>
      <c r="AV61" s="109"/>
      <c r="AW61" s="109"/>
      <c r="AX61" s="109"/>
      <c r="AY61" s="108"/>
      <c r="AZ61" s="107"/>
      <c r="BA61" s="107"/>
      <c r="BB61" s="107"/>
      <c r="BC61" s="108"/>
      <c r="BD61" s="108"/>
    </row>
    <row r="62" spans="1:56" x14ac:dyDescent="0.2">
      <c r="A62" s="107"/>
      <c r="B62" s="107"/>
      <c r="C62" s="107"/>
      <c r="D62" s="107"/>
      <c r="E62" s="108"/>
      <c r="F62" s="107"/>
      <c r="G62" s="107"/>
      <c r="H62" s="107"/>
      <c r="I62" s="107"/>
      <c r="J62" s="107"/>
      <c r="K62" s="107"/>
      <c r="L62" s="109"/>
      <c r="M62" s="109"/>
      <c r="N62" s="109"/>
      <c r="O62" s="109"/>
      <c r="P62" s="109"/>
      <c r="Q62" s="109"/>
      <c r="R62" s="109"/>
      <c r="S62" s="109"/>
      <c r="T62" s="109"/>
      <c r="U62" s="109"/>
      <c r="V62" s="108"/>
      <c r="W62" s="108"/>
      <c r="X62" s="108"/>
      <c r="Y62" s="108"/>
      <c r="Z62" s="108"/>
      <c r="AA62" s="108"/>
      <c r="AB62" s="108"/>
      <c r="AC62" s="108"/>
      <c r="AD62" s="108"/>
      <c r="AE62" s="108"/>
      <c r="AF62" s="108"/>
      <c r="AG62" s="108"/>
      <c r="AH62" s="108"/>
      <c r="AI62" s="108"/>
      <c r="AJ62" s="108"/>
      <c r="AK62" s="108"/>
      <c r="AL62" s="108"/>
      <c r="AM62" s="108"/>
      <c r="AN62" s="108"/>
      <c r="AO62" s="108"/>
      <c r="AP62" s="108"/>
      <c r="AQ62" s="108"/>
      <c r="AR62" s="108"/>
      <c r="AS62" s="108"/>
      <c r="AT62" s="108"/>
      <c r="AU62" s="108"/>
      <c r="AV62" s="109"/>
      <c r="AW62" s="109"/>
      <c r="AX62" s="109"/>
      <c r="AY62" s="108"/>
      <c r="AZ62" s="107"/>
      <c r="BA62" s="107"/>
      <c r="BB62" s="107"/>
      <c r="BC62" s="108"/>
      <c r="BD62" s="108"/>
    </row>
    <row r="63" spans="1:56" x14ac:dyDescent="0.2">
      <c r="A63" s="107"/>
      <c r="B63" s="107"/>
      <c r="C63" s="107"/>
      <c r="D63" s="107"/>
      <c r="E63" s="108"/>
      <c r="F63" s="107"/>
      <c r="G63" s="107"/>
      <c r="H63" s="107"/>
      <c r="I63" s="107"/>
      <c r="J63" s="107"/>
      <c r="K63" s="107"/>
      <c r="L63" s="109"/>
      <c r="M63" s="109"/>
      <c r="N63" s="109"/>
      <c r="O63" s="109"/>
      <c r="P63" s="109"/>
      <c r="Q63" s="109"/>
      <c r="R63" s="109"/>
      <c r="S63" s="109"/>
      <c r="T63" s="109"/>
      <c r="U63" s="109"/>
      <c r="V63" s="108"/>
      <c r="W63" s="108"/>
      <c r="X63" s="108"/>
      <c r="Y63" s="108"/>
      <c r="Z63" s="108"/>
      <c r="AA63" s="108"/>
      <c r="AB63" s="108"/>
      <c r="AC63" s="108"/>
      <c r="AD63" s="108"/>
      <c r="AE63" s="108"/>
      <c r="AF63" s="108"/>
      <c r="AG63" s="108"/>
      <c r="AH63" s="108"/>
      <c r="AI63" s="108"/>
      <c r="AJ63" s="108"/>
      <c r="AK63" s="108"/>
      <c r="AL63" s="108"/>
      <c r="AM63" s="108"/>
      <c r="AN63" s="108"/>
      <c r="AO63" s="108"/>
      <c r="AP63" s="108"/>
      <c r="AQ63" s="108"/>
      <c r="AR63" s="108"/>
      <c r="AS63" s="108"/>
      <c r="AT63" s="108"/>
      <c r="AU63" s="108"/>
      <c r="AV63" s="109"/>
      <c r="AW63" s="109"/>
      <c r="AX63" s="109"/>
      <c r="AY63" s="108"/>
      <c r="AZ63" s="107"/>
      <c r="BA63" s="107"/>
      <c r="BB63" s="107"/>
      <c r="BC63" s="108"/>
      <c r="BD63" s="108"/>
    </row>
    <row r="64" spans="1:56" x14ac:dyDescent="0.2">
      <c r="A64" s="107"/>
      <c r="B64" s="107"/>
      <c r="C64" s="107"/>
      <c r="D64" s="107"/>
      <c r="E64" s="108"/>
      <c r="F64" s="107"/>
      <c r="G64" s="107"/>
      <c r="H64" s="107"/>
      <c r="I64" s="107"/>
      <c r="J64" s="107"/>
      <c r="K64" s="107"/>
      <c r="L64" s="109"/>
      <c r="M64" s="109"/>
      <c r="N64" s="109"/>
      <c r="O64" s="109"/>
      <c r="P64" s="109"/>
      <c r="Q64" s="109"/>
      <c r="R64" s="109"/>
      <c r="S64" s="109"/>
      <c r="T64" s="109"/>
      <c r="U64" s="109"/>
      <c r="V64" s="108"/>
      <c r="W64" s="108"/>
      <c r="X64" s="108"/>
      <c r="Y64" s="108"/>
      <c r="Z64" s="108"/>
      <c r="AA64" s="108"/>
      <c r="AB64" s="108"/>
      <c r="AC64" s="108"/>
      <c r="AD64" s="108"/>
      <c r="AE64" s="108"/>
      <c r="AF64" s="108"/>
      <c r="AG64" s="108"/>
      <c r="AH64" s="108"/>
      <c r="AI64" s="108"/>
      <c r="AJ64" s="108"/>
      <c r="AK64" s="108"/>
      <c r="AL64" s="108"/>
      <c r="AM64" s="108"/>
      <c r="AN64" s="108"/>
      <c r="AO64" s="108"/>
      <c r="AP64" s="108"/>
      <c r="AQ64" s="108"/>
      <c r="AR64" s="108"/>
      <c r="AS64" s="108"/>
      <c r="AT64" s="108"/>
      <c r="AU64" s="108"/>
      <c r="AV64" s="109"/>
      <c r="AW64" s="109"/>
      <c r="AX64" s="109"/>
      <c r="AY64" s="108"/>
      <c r="AZ64" s="107"/>
      <c r="BA64" s="107"/>
      <c r="BB64" s="107"/>
      <c r="BC64" s="108"/>
      <c r="BD64" s="108"/>
    </row>
    <row r="65" spans="1:56" x14ac:dyDescent="0.2">
      <c r="A65" s="107"/>
      <c r="B65" s="107"/>
      <c r="C65" s="107"/>
      <c r="D65" s="107"/>
      <c r="E65" s="108"/>
      <c r="F65" s="107"/>
      <c r="G65" s="107"/>
      <c r="H65" s="107"/>
      <c r="I65" s="107"/>
      <c r="J65" s="107"/>
      <c r="K65" s="107"/>
      <c r="L65" s="109"/>
      <c r="M65" s="109"/>
      <c r="N65" s="109"/>
      <c r="O65" s="109"/>
      <c r="P65" s="109"/>
      <c r="Q65" s="109"/>
      <c r="R65" s="109"/>
      <c r="S65" s="109"/>
      <c r="T65" s="109"/>
      <c r="U65" s="109"/>
      <c r="V65" s="108"/>
      <c r="W65" s="108"/>
      <c r="X65" s="108"/>
      <c r="Y65" s="108"/>
      <c r="Z65" s="108"/>
      <c r="AA65" s="108"/>
      <c r="AB65" s="108"/>
      <c r="AC65" s="108"/>
      <c r="AD65" s="108"/>
      <c r="AE65" s="108"/>
      <c r="AF65" s="108"/>
      <c r="AG65" s="108"/>
      <c r="AH65" s="108"/>
      <c r="AI65" s="108"/>
      <c r="AJ65" s="108"/>
      <c r="AK65" s="108"/>
      <c r="AL65" s="108"/>
      <c r="AM65" s="108"/>
      <c r="AN65" s="108"/>
      <c r="AO65" s="108"/>
      <c r="AP65" s="108"/>
      <c r="AQ65" s="108"/>
      <c r="AR65" s="108"/>
      <c r="AS65" s="108"/>
      <c r="AT65" s="108"/>
      <c r="AU65" s="108"/>
      <c r="AV65" s="109"/>
      <c r="AW65" s="109"/>
      <c r="AX65" s="109"/>
      <c r="AY65" s="108"/>
      <c r="AZ65" s="107"/>
      <c r="BA65" s="107"/>
      <c r="BB65" s="107"/>
      <c r="BC65" s="108"/>
      <c r="BD65" s="108"/>
    </row>
    <row r="66" spans="1:56" x14ac:dyDescent="0.2">
      <c r="A66" s="107"/>
      <c r="B66" s="107"/>
      <c r="C66" s="107"/>
      <c r="D66" s="107"/>
      <c r="E66" s="108"/>
      <c r="F66" s="107"/>
      <c r="G66" s="107"/>
      <c r="H66" s="107"/>
      <c r="I66" s="107"/>
      <c r="J66" s="107"/>
      <c r="K66" s="107"/>
      <c r="L66" s="109"/>
      <c r="M66" s="109"/>
      <c r="N66" s="109"/>
      <c r="O66" s="109"/>
      <c r="P66" s="109"/>
      <c r="Q66" s="109"/>
      <c r="R66" s="109"/>
      <c r="S66" s="109"/>
      <c r="T66" s="109"/>
      <c r="U66" s="109"/>
      <c r="V66" s="108"/>
      <c r="W66" s="108"/>
      <c r="X66" s="108"/>
      <c r="Y66" s="108"/>
      <c r="Z66" s="108"/>
      <c r="AA66" s="108"/>
      <c r="AB66" s="108"/>
      <c r="AC66" s="108"/>
      <c r="AD66" s="108"/>
      <c r="AE66" s="108"/>
      <c r="AF66" s="108"/>
      <c r="AG66" s="108"/>
      <c r="AH66" s="108"/>
      <c r="AI66" s="108"/>
      <c r="AJ66" s="108"/>
      <c r="AK66" s="108"/>
      <c r="AL66" s="108"/>
      <c r="AM66" s="108"/>
      <c r="AN66" s="108"/>
      <c r="AO66" s="108"/>
      <c r="AP66" s="108"/>
      <c r="AQ66" s="108"/>
      <c r="AR66" s="108"/>
      <c r="AS66" s="108"/>
      <c r="AT66" s="108"/>
      <c r="AU66" s="108"/>
      <c r="AV66" s="109"/>
      <c r="AW66" s="109"/>
      <c r="AX66" s="109"/>
      <c r="AY66" s="108"/>
      <c r="AZ66" s="107"/>
      <c r="BA66" s="107"/>
      <c r="BB66" s="107"/>
      <c r="BC66" s="108"/>
      <c r="BD66" s="108"/>
    </row>
    <row r="67" spans="1:56" x14ac:dyDescent="0.2">
      <c r="A67" s="107"/>
      <c r="B67" s="107"/>
      <c r="C67" s="107"/>
      <c r="D67" s="107"/>
      <c r="E67" s="108"/>
      <c r="F67" s="107"/>
      <c r="G67" s="107"/>
      <c r="H67" s="107"/>
      <c r="I67" s="107"/>
      <c r="J67" s="107"/>
      <c r="K67" s="107"/>
      <c r="L67" s="109"/>
      <c r="M67" s="109"/>
      <c r="N67" s="109"/>
      <c r="O67" s="109"/>
      <c r="P67" s="109"/>
      <c r="Q67" s="109"/>
      <c r="R67" s="109"/>
      <c r="S67" s="109"/>
      <c r="T67" s="109"/>
      <c r="U67" s="109"/>
      <c r="V67" s="108"/>
      <c r="W67" s="108"/>
      <c r="X67" s="108"/>
      <c r="Y67" s="108"/>
      <c r="Z67" s="108"/>
      <c r="AA67" s="108"/>
      <c r="AB67" s="108"/>
      <c r="AC67" s="108"/>
      <c r="AD67" s="108"/>
      <c r="AE67" s="108"/>
      <c r="AF67" s="108"/>
      <c r="AG67" s="108"/>
      <c r="AH67" s="108"/>
      <c r="AI67" s="108"/>
      <c r="AJ67" s="108"/>
      <c r="AK67" s="108"/>
      <c r="AL67" s="108"/>
      <c r="AM67" s="108"/>
      <c r="AN67" s="108"/>
      <c r="AO67" s="108"/>
      <c r="AP67" s="108"/>
      <c r="AQ67" s="108"/>
      <c r="AR67" s="108"/>
      <c r="AS67" s="108"/>
      <c r="AT67" s="108"/>
      <c r="AU67" s="108"/>
      <c r="AV67" s="109"/>
      <c r="AW67" s="109"/>
      <c r="AX67" s="109"/>
      <c r="AY67" s="108"/>
      <c r="AZ67" s="107"/>
      <c r="BA67" s="107"/>
      <c r="BB67" s="107"/>
      <c r="BC67" s="108"/>
      <c r="BD67" s="108"/>
    </row>
    <row r="68" spans="1:56" x14ac:dyDescent="0.2">
      <c r="A68" s="107"/>
      <c r="B68" s="107"/>
      <c r="C68" s="107"/>
      <c r="D68" s="107"/>
      <c r="E68" s="108"/>
      <c r="F68" s="107"/>
      <c r="G68" s="107"/>
      <c r="H68" s="107"/>
      <c r="I68" s="107"/>
      <c r="J68" s="107"/>
      <c r="K68" s="107"/>
      <c r="L68" s="109"/>
      <c r="M68" s="109"/>
      <c r="N68" s="109"/>
      <c r="O68" s="109"/>
      <c r="P68" s="109"/>
      <c r="Q68" s="109"/>
      <c r="R68" s="109"/>
      <c r="S68" s="109"/>
      <c r="T68" s="109"/>
      <c r="U68" s="109"/>
      <c r="V68" s="108"/>
      <c r="W68" s="108"/>
      <c r="X68" s="108"/>
      <c r="Y68" s="108"/>
      <c r="Z68" s="108"/>
      <c r="AA68" s="108"/>
      <c r="AB68" s="108"/>
      <c r="AC68" s="108"/>
      <c r="AD68" s="108"/>
      <c r="AE68" s="108"/>
      <c r="AF68" s="108"/>
      <c r="AG68" s="108"/>
      <c r="AH68" s="108"/>
      <c r="AI68" s="108"/>
      <c r="AJ68" s="108"/>
      <c r="AK68" s="108"/>
      <c r="AL68" s="108"/>
      <c r="AM68" s="108"/>
      <c r="AN68" s="108"/>
      <c r="AO68" s="108"/>
      <c r="AP68" s="108"/>
      <c r="AQ68" s="108"/>
      <c r="AR68" s="108"/>
      <c r="AS68" s="108"/>
      <c r="AT68" s="108"/>
      <c r="AU68" s="108"/>
      <c r="AV68" s="109"/>
      <c r="AW68" s="109"/>
      <c r="AX68" s="109"/>
      <c r="AY68" s="108"/>
      <c r="AZ68" s="107"/>
      <c r="BA68" s="107"/>
      <c r="BB68" s="107"/>
      <c r="BC68" s="108"/>
      <c r="BD68" s="108"/>
    </row>
    <row r="69" spans="1:56" x14ac:dyDescent="0.2">
      <c r="A69" s="107"/>
      <c r="B69" s="107"/>
      <c r="C69" s="107"/>
      <c r="D69" s="107"/>
      <c r="E69" s="108"/>
      <c r="F69" s="107"/>
      <c r="G69" s="107"/>
      <c r="H69" s="107"/>
      <c r="I69" s="107"/>
      <c r="J69" s="107"/>
      <c r="K69" s="107"/>
      <c r="L69" s="109"/>
      <c r="M69" s="109"/>
      <c r="N69" s="109"/>
      <c r="O69" s="109"/>
      <c r="P69" s="109"/>
      <c r="Q69" s="109"/>
      <c r="R69" s="109"/>
      <c r="S69" s="109"/>
      <c r="T69" s="109"/>
      <c r="U69" s="109"/>
      <c r="V69" s="108"/>
      <c r="W69" s="108"/>
      <c r="X69" s="108"/>
      <c r="Y69" s="108"/>
      <c r="Z69" s="108"/>
      <c r="AA69" s="108"/>
      <c r="AB69" s="108"/>
      <c r="AC69" s="108"/>
      <c r="AD69" s="108"/>
      <c r="AE69" s="108"/>
      <c r="AF69" s="108"/>
      <c r="AG69" s="108"/>
      <c r="AH69" s="108"/>
      <c r="AI69" s="108"/>
      <c r="AJ69" s="108"/>
      <c r="AK69" s="108"/>
      <c r="AL69" s="108"/>
      <c r="AM69" s="108"/>
      <c r="AN69" s="108"/>
      <c r="AO69" s="108"/>
      <c r="AP69" s="108"/>
      <c r="AQ69" s="108"/>
      <c r="AR69" s="108"/>
      <c r="AS69" s="108"/>
      <c r="AT69" s="108"/>
      <c r="AU69" s="108"/>
      <c r="AV69" s="109"/>
      <c r="AW69" s="109"/>
      <c r="AX69" s="109"/>
      <c r="AY69" s="108"/>
      <c r="AZ69" s="107"/>
      <c r="BA69" s="107"/>
      <c r="BB69" s="107"/>
      <c r="BC69" s="108"/>
      <c r="BD69" s="108"/>
    </row>
    <row r="70" spans="1:56" x14ac:dyDescent="0.2">
      <c r="A70" s="107"/>
      <c r="B70" s="107"/>
      <c r="C70" s="107"/>
      <c r="D70" s="107"/>
      <c r="E70" s="108"/>
      <c r="F70" s="107"/>
      <c r="G70" s="107"/>
      <c r="H70" s="107"/>
      <c r="I70" s="107"/>
      <c r="J70" s="107"/>
      <c r="K70" s="107"/>
      <c r="L70" s="109"/>
      <c r="M70" s="109"/>
      <c r="N70" s="109"/>
      <c r="O70" s="109"/>
      <c r="P70" s="109"/>
      <c r="Q70" s="109"/>
      <c r="R70" s="109"/>
      <c r="S70" s="109"/>
      <c r="T70" s="109"/>
      <c r="U70" s="109"/>
      <c r="V70" s="108"/>
      <c r="W70" s="108"/>
      <c r="X70" s="108"/>
      <c r="Y70" s="108"/>
      <c r="Z70" s="108"/>
      <c r="AA70" s="108"/>
      <c r="AB70" s="108"/>
      <c r="AC70" s="108"/>
      <c r="AD70" s="108"/>
      <c r="AE70" s="108"/>
      <c r="AF70" s="108"/>
      <c r="AG70" s="108"/>
      <c r="AH70" s="108"/>
      <c r="AI70" s="108"/>
      <c r="AJ70" s="108"/>
      <c r="AK70" s="108"/>
      <c r="AL70" s="108"/>
      <c r="AM70" s="108"/>
      <c r="AN70" s="108"/>
      <c r="AO70" s="108"/>
      <c r="AP70" s="108"/>
      <c r="AQ70" s="108"/>
      <c r="AR70" s="108"/>
      <c r="AS70" s="108"/>
      <c r="AT70" s="108"/>
      <c r="AU70" s="108"/>
      <c r="AV70" s="109"/>
      <c r="AW70" s="109"/>
      <c r="AX70" s="109"/>
      <c r="AY70" s="108"/>
      <c r="AZ70" s="107"/>
      <c r="BA70" s="107"/>
      <c r="BB70" s="107"/>
      <c r="BC70" s="108"/>
      <c r="BD70" s="108"/>
    </row>
    <row r="71" spans="1:56" x14ac:dyDescent="0.2">
      <c r="A71" s="107"/>
      <c r="B71" s="107"/>
      <c r="C71" s="107"/>
      <c r="D71" s="107"/>
      <c r="E71" s="108"/>
      <c r="F71" s="107"/>
      <c r="G71" s="107"/>
      <c r="H71" s="107"/>
      <c r="I71" s="107"/>
      <c r="J71" s="107"/>
      <c r="K71" s="107"/>
      <c r="L71" s="109"/>
      <c r="M71" s="109"/>
      <c r="N71" s="109"/>
      <c r="O71" s="109"/>
      <c r="P71" s="109"/>
      <c r="Q71" s="109"/>
      <c r="R71" s="109"/>
      <c r="S71" s="109"/>
      <c r="T71" s="109"/>
      <c r="U71" s="109"/>
      <c r="V71" s="108"/>
      <c r="W71" s="108"/>
      <c r="X71" s="108"/>
      <c r="Y71" s="108"/>
      <c r="Z71" s="108"/>
      <c r="AA71" s="108"/>
      <c r="AB71" s="108"/>
      <c r="AC71" s="108"/>
      <c r="AD71" s="108"/>
      <c r="AE71" s="108"/>
      <c r="AF71" s="108"/>
      <c r="AG71" s="108"/>
      <c r="AH71" s="108"/>
      <c r="AI71" s="108"/>
      <c r="AJ71" s="108"/>
      <c r="AK71" s="108"/>
      <c r="AL71" s="108"/>
      <c r="AM71" s="108"/>
      <c r="AN71" s="108"/>
      <c r="AO71" s="108"/>
      <c r="AP71" s="108"/>
      <c r="AQ71" s="108"/>
      <c r="AR71" s="108"/>
      <c r="AS71" s="108"/>
      <c r="AT71" s="108"/>
      <c r="AU71" s="108"/>
      <c r="AV71" s="109"/>
      <c r="AW71" s="109"/>
      <c r="AX71" s="109"/>
      <c r="AY71" s="108"/>
      <c r="AZ71" s="107"/>
      <c r="BA71" s="107"/>
      <c r="BB71" s="107"/>
      <c r="BC71" s="108"/>
      <c r="BD71" s="108"/>
    </row>
    <row r="72" spans="1:56" x14ac:dyDescent="0.2">
      <c r="A72" s="107"/>
      <c r="B72" s="107"/>
      <c r="C72" s="107"/>
      <c r="D72" s="107"/>
      <c r="E72" s="108"/>
      <c r="F72" s="107"/>
      <c r="G72" s="107"/>
      <c r="H72" s="107"/>
      <c r="I72" s="107"/>
      <c r="J72" s="107"/>
      <c r="K72" s="107"/>
      <c r="L72" s="109"/>
      <c r="M72" s="109"/>
      <c r="N72" s="109"/>
      <c r="O72" s="109"/>
      <c r="P72" s="109"/>
      <c r="Q72" s="109"/>
      <c r="R72" s="109"/>
      <c r="S72" s="109"/>
      <c r="T72" s="109"/>
      <c r="U72" s="109"/>
      <c r="V72" s="108"/>
      <c r="W72" s="108"/>
      <c r="X72" s="108"/>
      <c r="Y72" s="108"/>
      <c r="Z72" s="108"/>
      <c r="AA72" s="108"/>
      <c r="AB72" s="108"/>
      <c r="AC72" s="108"/>
      <c r="AD72" s="108"/>
      <c r="AE72" s="108"/>
      <c r="AF72" s="108"/>
      <c r="AG72" s="108"/>
      <c r="AH72" s="108"/>
      <c r="AI72" s="108"/>
      <c r="AJ72" s="108"/>
      <c r="AK72" s="108"/>
      <c r="AL72" s="108"/>
      <c r="AM72" s="108"/>
      <c r="AN72" s="108"/>
      <c r="AO72" s="108"/>
      <c r="AP72" s="108"/>
      <c r="AQ72" s="108"/>
      <c r="AR72" s="108"/>
      <c r="AS72" s="108"/>
      <c r="AT72" s="108"/>
      <c r="AU72" s="108"/>
      <c r="AV72" s="109"/>
      <c r="AW72" s="109"/>
      <c r="AX72" s="109"/>
      <c r="AY72" s="108"/>
      <c r="AZ72" s="107"/>
      <c r="BA72" s="107"/>
      <c r="BB72" s="107"/>
      <c r="BC72" s="108"/>
      <c r="BD72" s="108"/>
    </row>
    <row r="73" spans="1:56" x14ac:dyDescent="0.2">
      <c r="A73" s="107"/>
      <c r="B73" s="107"/>
      <c r="C73" s="107"/>
      <c r="D73" s="107"/>
      <c r="E73" s="108"/>
      <c r="F73" s="107"/>
      <c r="G73" s="107"/>
      <c r="H73" s="107"/>
      <c r="I73" s="107"/>
      <c r="J73" s="107"/>
      <c r="K73" s="107"/>
      <c r="L73" s="109"/>
      <c r="M73" s="109"/>
      <c r="N73" s="109"/>
      <c r="O73" s="109"/>
      <c r="P73" s="109"/>
      <c r="Q73" s="109"/>
      <c r="R73" s="109"/>
      <c r="S73" s="109"/>
      <c r="T73" s="109"/>
      <c r="U73" s="109"/>
      <c r="V73" s="108"/>
      <c r="W73" s="108"/>
      <c r="X73" s="108"/>
      <c r="Y73" s="108"/>
      <c r="Z73" s="108"/>
      <c r="AA73" s="108"/>
      <c r="AB73" s="108"/>
      <c r="AC73" s="108"/>
      <c r="AD73" s="108"/>
      <c r="AE73" s="108"/>
      <c r="AF73" s="108"/>
      <c r="AG73" s="108"/>
      <c r="AH73" s="108"/>
      <c r="AI73" s="108"/>
      <c r="AJ73" s="108"/>
      <c r="AK73" s="108"/>
      <c r="AL73" s="108"/>
      <c r="AM73" s="108"/>
      <c r="AN73" s="108"/>
      <c r="AO73" s="108"/>
      <c r="AP73" s="108"/>
      <c r="AQ73" s="108"/>
      <c r="AR73" s="108"/>
      <c r="AS73" s="108"/>
      <c r="AT73" s="108"/>
      <c r="AU73" s="108"/>
      <c r="AV73" s="109"/>
      <c r="AW73" s="109"/>
      <c r="AX73" s="109"/>
      <c r="AY73" s="108"/>
      <c r="AZ73" s="107"/>
      <c r="BA73" s="107"/>
      <c r="BB73" s="107"/>
      <c r="BC73" s="108"/>
      <c r="BD73" s="108"/>
    </row>
    <row r="74" spans="1:56" x14ac:dyDescent="0.2">
      <c r="A74" s="107"/>
      <c r="B74" s="107"/>
      <c r="C74" s="107"/>
      <c r="D74" s="107"/>
      <c r="E74" s="108"/>
      <c r="F74" s="107"/>
      <c r="G74" s="107"/>
      <c r="H74" s="107"/>
      <c r="I74" s="107"/>
      <c r="J74" s="107"/>
      <c r="K74" s="107"/>
      <c r="L74" s="109"/>
      <c r="M74" s="109"/>
      <c r="N74" s="109"/>
      <c r="O74" s="109"/>
      <c r="P74" s="109"/>
      <c r="Q74" s="109"/>
      <c r="R74" s="109"/>
      <c r="S74" s="109"/>
      <c r="T74" s="109"/>
      <c r="U74" s="109"/>
      <c r="V74" s="108"/>
      <c r="W74" s="108"/>
      <c r="X74" s="108"/>
      <c r="Y74" s="108"/>
      <c r="Z74" s="108"/>
      <c r="AA74" s="108"/>
      <c r="AB74" s="108"/>
      <c r="AC74" s="108"/>
      <c r="AD74" s="108"/>
      <c r="AE74" s="108"/>
      <c r="AF74" s="108"/>
      <c r="AG74" s="108"/>
      <c r="AH74" s="108"/>
      <c r="AI74" s="108"/>
      <c r="AJ74" s="108"/>
      <c r="AK74" s="108"/>
      <c r="AL74" s="108"/>
      <c r="AM74" s="108"/>
      <c r="AN74" s="108"/>
      <c r="AO74" s="108"/>
      <c r="AP74" s="108"/>
      <c r="AQ74" s="108"/>
      <c r="AR74" s="108"/>
      <c r="AS74" s="108"/>
      <c r="AT74" s="108"/>
      <c r="AU74" s="108"/>
      <c r="AV74" s="109"/>
      <c r="AW74" s="109"/>
      <c r="AX74" s="109"/>
      <c r="AY74" s="108"/>
      <c r="AZ74" s="107"/>
      <c r="BA74" s="107"/>
      <c r="BB74" s="107"/>
      <c r="BC74" s="108"/>
      <c r="BD74" s="108"/>
    </row>
    <row r="75" spans="1:56" x14ac:dyDescent="0.2">
      <c r="A75" s="107"/>
      <c r="B75" s="107"/>
      <c r="C75" s="107"/>
      <c r="D75" s="107"/>
      <c r="E75" s="108"/>
      <c r="F75" s="107"/>
      <c r="G75" s="107"/>
      <c r="H75" s="107"/>
      <c r="I75" s="107"/>
      <c r="J75" s="107"/>
      <c r="K75" s="107"/>
      <c r="L75" s="109"/>
      <c r="M75" s="109"/>
      <c r="N75" s="109"/>
      <c r="O75" s="109"/>
      <c r="P75" s="109"/>
      <c r="Q75" s="109"/>
      <c r="R75" s="109"/>
      <c r="S75" s="109"/>
      <c r="T75" s="109"/>
      <c r="U75" s="109"/>
      <c r="V75" s="108"/>
      <c r="W75" s="108"/>
      <c r="X75" s="108"/>
      <c r="Y75" s="108"/>
      <c r="Z75" s="108"/>
      <c r="AA75" s="108"/>
      <c r="AB75" s="108"/>
      <c r="AC75" s="108"/>
      <c r="AD75" s="108"/>
      <c r="AE75" s="108"/>
      <c r="AF75" s="108"/>
      <c r="AG75" s="108"/>
      <c r="AH75" s="108"/>
      <c r="AI75" s="108"/>
      <c r="AJ75" s="108"/>
      <c r="AK75" s="108"/>
      <c r="AL75" s="108"/>
      <c r="AM75" s="108"/>
      <c r="AN75" s="108"/>
      <c r="AO75" s="108"/>
      <c r="AP75" s="108"/>
      <c r="AQ75" s="108"/>
      <c r="AR75" s="108"/>
      <c r="AS75" s="108"/>
      <c r="AT75" s="108"/>
      <c r="AU75" s="108"/>
      <c r="AV75" s="109"/>
      <c r="AW75" s="109"/>
      <c r="AX75" s="109"/>
      <c r="AY75" s="108"/>
      <c r="AZ75" s="107"/>
      <c r="BA75" s="107"/>
      <c r="BB75" s="107"/>
      <c r="BC75" s="108"/>
      <c r="BD75" s="108"/>
    </row>
    <row r="76" spans="1:56" x14ac:dyDescent="0.2">
      <c r="A76" s="107"/>
      <c r="B76" s="107"/>
      <c r="C76" s="107"/>
      <c r="D76" s="107"/>
      <c r="E76" s="108"/>
      <c r="F76" s="107"/>
      <c r="G76" s="107"/>
      <c r="H76" s="107"/>
      <c r="I76" s="107"/>
      <c r="J76" s="107"/>
      <c r="K76" s="107"/>
      <c r="L76" s="109"/>
      <c r="M76" s="109"/>
      <c r="N76" s="109"/>
      <c r="O76" s="109"/>
      <c r="P76" s="109"/>
      <c r="Q76" s="109"/>
      <c r="R76" s="109"/>
      <c r="S76" s="109"/>
      <c r="T76" s="109"/>
      <c r="U76" s="109"/>
      <c r="V76" s="108"/>
      <c r="W76" s="108"/>
      <c r="X76" s="108"/>
      <c r="Y76" s="108"/>
      <c r="Z76" s="108"/>
      <c r="AA76" s="108"/>
      <c r="AB76" s="108"/>
      <c r="AC76" s="108"/>
      <c r="AD76" s="108"/>
      <c r="AE76" s="108"/>
      <c r="AF76" s="108"/>
      <c r="AG76" s="108"/>
      <c r="AH76" s="108"/>
      <c r="AI76" s="108"/>
      <c r="AJ76" s="108"/>
      <c r="AK76" s="108"/>
      <c r="AL76" s="108"/>
      <c r="AM76" s="108"/>
      <c r="AN76" s="108"/>
      <c r="AO76" s="108"/>
      <c r="AP76" s="108"/>
      <c r="AQ76" s="108"/>
      <c r="AR76" s="108"/>
      <c r="AS76" s="108"/>
      <c r="AT76" s="108"/>
      <c r="AU76" s="108"/>
      <c r="AV76" s="109"/>
      <c r="AW76" s="109"/>
      <c r="AX76" s="109"/>
      <c r="AY76" s="108"/>
      <c r="AZ76" s="107"/>
      <c r="BA76" s="107"/>
      <c r="BB76" s="107"/>
      <c r="BC76" s="108"/>
      <c r="BD76" s="108"/>
    </row>
    <row r="77" spans="1:56" x14ac:dyDescent="0.2">
      <c r="A77" s="107"/>
      <c r="B77" s="107"/>
      <c r="C77" s="107"/>
      <c r="D77" s="107"/>
      <c r="E77" s="108"/>
      <c r="F77" s="107"/>
      <c r="G77" s="107"/>
      <c r="H77" s="107"/>
      <c r="I77" s="107"/>
      <c r="J77" s="107"/>
      <c r="K77" s="107"/>
      <c r="L77" s="109"/>
      <c r="M77" s="109"/>
      <c r="N77" s="109"/>
      <c r="O77" s="109"/>
      <c r="P77" s="109"/>
      <c r="Q77" s="109"/>
      <c r="R77" s="109"/>
      <c r="S77" s="109"/>
      <c r="T77" s="109"/>
      <c r="U77" s="109"/>
      <c r="V77" s="108"/>
      <c r="W77" s="108"/>
      <c r="X77" s="108"/>
      <c r="Y77" s="108"/>
      <c r="Z77" s="108"/>
      <c r="AA77" s="108"/>
      <c r="AB77" s="108"/>
      <c r="AC77" s="108"/>
      <c r="AD77" s="108"/>
      <c r="AE77" s="108"/>
      <c r="AF77" s="108"/>
      <c r="AG77" s="108"/>
      <c r="AH77" s="108"/>
      <c r="AI77" s="108"/>
      <c r="AJ77" s="108"/>
      <c r="AK77" s="108"/>
      <c r="AL77" s="108"/>
      <c r="AM77" s="108"/>
      <c r="AN77" s="108"/>
      <c r="AO77" s="108"/>
      <c r="AP77" s="108"/>
      <c r="AQ77" s="108"/>
      <c r="AR77" s="108"/>
      <c r="AS77" s="108"/>
      <c r="AT77" s="108"/>
      <c r="AU77" s="108"/>
      <c r="AV77" s="109"/>
      <c r="AW77" s="109"/>
      <c r="AX77" s="109"/>
      <c r="AY77" s="108"/>
      <c r="AZ77" s="107"/>
      <c r="BA77" s="107"/>
      <c r="BB77" s="107"/>
      <c r="BC77" s="108"/>
      <c r="BD77" s="108"/>
    </row>
    <row r="78" spans="1:56" x14ac:dyDescent="0.2">
      <c r="A78" s="107"/>
      <c r="B78" s="107"/>
      <c r="C78" s="107"/>
      <c r="D78" s="107"/>
      <c r="E78" s="108"/>
      <c r="F78" s="107"/>
      <c r="G78" s="107"/>
      <c r="H78" s="107"/>
      <c r="I78" s="107"/>
      <c r="J78" s="107"/>
      <c r="K78" s="107"/>
      <c r="L78" s="109"/>
      <c r="M78" s="109"/>
      <c r="N78" s="109"/>
      <c r="O78" s="109"/>
      <c r="P78" s="109"/>
      <c r="Q78" s="109"/>
      <c r="R78" s="109"/>
      <c r="S78" s="109"/>
      <c r="T78" s="109"/>
      <c r="U78" s="109"/>
      <c r="V78" s="108"/>
      <c r="W78" s="108"/>
      <c r="X78" s="108"/>
      <c r="Y78" s="108"/>
      <c r="Z78" s="108"/>
      <c r="AA78" s="108"/>
      <c r="AB78" s="108"/>
      <c r="AC78" s="108"/>
      <c r="AD78" s="108"/>
      <c r="AE78" s="108"/>
      <c r="AF78" s="108"/>
      <c r="AG78" s="108"/>
      <c r="AH78" s="108"/>
      <c r="AI78" s="108"/>
      <c r="AJ78" s="108"/>
      <c r="AK78" s="108"/>
      <c r="AL78" s="108"/>
      <c r="AM78" s="108"/>
      <c r="AN78" s="108"/>
      <c r="AO78" s="108"/>
      <c r="AP78" s="108"/>
      <c r="AQ78" s="108"/>
      <c r="AR78" s="108"/>
      <c r="AS78" s="108"/>
      <c r="AT78" s="108"/>
      <c r="AU78" s="108"/>
      <c r="AV78" s="109"/>
      <c r="AW78" s="109"/>
      <c r="AX78" s="109"/>
      <c r="AY78" s="108"/>
      <c r="AZ78" s="107"/>
      <c r="BA78" s="107"/>
      <c r="BB78" s="107"/>
      <c r="BC78" s="108"/>
      <c r="BD78" s="108"/>
    </row>
    <row r="79" spans="1:56" x14ac:dyDescent="0.2">
      <c r="A79" s="107"/>
      <c r="B79" s="107"/>
      <c r="C79" s="107"/>
      <c r="D79" s="107"/>
      <c r="E79" s="108"/>
      <c r="F79" s="107"/>
      <c r="G79" s="107"/>
      <c r="H79" s="107"/>
      <c r="I79" s="107"/>
      <c r="J79" s="107"/>
      <c r="K79" s="107"/>
      <c r="L79" s="109"/>
      <c r="M79" s="109"/>
      <c r="N79" s="109"/>
      <c r="O79" s="109"/>
      <c r="P79" s="109"/>
      <c r="Q79" s="109"/>
      <c r="R79" s="109"/>
      <c r="S79" s="109"/>
      <c r="T79" s="109"/>
      <c r="U79" s="109"/>
      <c r="V79" s="108"/>
      <c r="W79" s="108"/>
      <c r="X79" s="108"/>
      <c r="Y79" s="108"/>
      <c r="Z79" s="108"/>
      <c r="AA79" s="108"/>
      <c r="AB79" s="108"/>
      <c r="AC79" s="108"/>
      <c r="AD79" s="108"/>
      <c r="AE79" s="108"/>
      <c r="AF79" s="108"/>
      <c r="AG79" s="108"/>
      <c r="AH79" s="108"/>
      <c r="AI79" s="108"/>
      <c r="AJ79" s="108"/>
      <c r="AK79" s="108"/>
      <c r="AL79" s="108"/>
      <c r="AM79" s="108"/>
      <c r="AN79" s="108"/>
      <c r="AO79" s="108"/>
      <c r="AP79" s="108"/>
      <c r="AQ79" s="108"/>
      <c r="AR79" s="108"/>
      <c r="AS79" s="108"/>
      <c r="AT79" s="108"/>
      <c r="AU79" s="108"/>
      <c r="AV79" s="109"/>
      <c r="AW79" s="109"/>
      <c r="AX79" s="109"/>
      <c r="AY79" s="108"/>
      <c r="AZ79" s="107"/>
      <c r="BA79" s="107"/>
      <c r="BB79" s="107"/>
      <c r="BC79" s="108"/>
      <c r="BD79" s="108"/>
    </row>
    <row r="80" spans="1:56" x14ac:dyDescent="0.2">
      <c r="A80" s="107"/>
      <c r="B80" s="107"/>
      <c r="C80" s="107"/>
      <c r="D80" s="107"/>
      <c r="E80" s="108"/>
      <c r="F80" s="107"/>
      <c r="G80" s="107"/>
      <c r="H80" s="107"/>
      <c r="I80" s="107"/>
      <c r="J80" s="107"/>
      <c r="K80" s="107"/>
      <c r="L80" s="109"/>
      <c r="M80" s="109"/>
      <c r="N80" s="109"/>
      <c r="O80" s="109"/>
      <c r="P80" s="109"/>
      <c r="Q80" s="109"/>
      <c r="R80" s="109"/>
      <c r="S80" s="109"/>
      <c r="T80" s="109"/>
      <c r="U80" s="109"/>
      <c r="V80" s="108"/>
      <c r="W80" s="108"/>
      <c r="X80" s="108"/>
      <c r="Y80" s="108"/>
      <c r="Z80" s="108"/>
      <c r="AA80" s="108"/>
      <c r="AB80" s="108"/>
      <c r="AC80" s="108"/>
      <c r="AD80" s="108"/>
      <c r="AE80" s="108"/>
      <c r="AF80" s="108"/>
      <c r="AG80" s="108"/>
      <c r="AH80" s="108"/>
      <c r="AI80" s="108"/>
      <c r="AJ80" s="108"/>
      <c r="AK80" s="108"/>
      <c r="AL80" s="108"/>
      <c r="AM80" s="108"/>
      <c r="AN80" s="108"/>
      <c r="AO80" s="108"/>
      <c r="AP80" s="108"/>
      <c r="AQ80" s="108"/>
      <c r="AR80" s="108"/>
      <c r="AS80" s="108"/>
      <c r="AT80" s="108"/>
      <c r="AU80" s="108"/>
      <c r="AV80" s="109"/>
      <c r="AW80" s="109"/>
      <c r="AX80" s="109"/>
      <c r="AY80" s="108"/>
      <c r="AZ80" s="107"/>
      <c r="BA80" s="107"/>
      <c r="BB80" s="107"/>
      <c r="BC80" s="108"/>
      <c r="BD80" s="108"/>
    </row>
    <row r="81" spans="1:56" x14ac:dyDescent="0.2">
      <c r="A81" s="107"/>
      <c r="B81" s="107"/>
      <c r="C81" s="107"/>
      <c r="D81" s="107"/>
      <c r="E81" s="108"/>
      <c r="F81" s="107"/>
      <c r="G81" s="107"/>
      <c r="H81" s="107"/>
      <c r="I81" s="107"/>
      <c r="J81" s="107"/>
      <c r="K81" s="107"/>
      <c r="L81" s="109"/>
      <c r="M81" s="109"/>
      <c r="N81" s="109"/>
      <c r="O81" s="109"/>
      <c r="P81" s="109"/>
      <c r="Q81" s="109"/>
      <c r="R81" s="109"/>
      <c r="S81" s="109"/>
      <c r="T81" s="109"/>
      <c r="U81" s="109"/>
      <c r="V81" s="108"/>
      <c r="W81" s="108"/>
      <c r="X81" s="108"/>
      <c r="Y81" s="108"/>
      <c r="Z81" s="108"/>
      <c r="AA81" s="108"/>
      <c r="AB81" s="108"/>
      <c r="AC81" s="108"/>
      <c r="AD81" s="108"/>
      <c r="AE81" s="108"/>
      <c r="AF81" s="108"/>
      <c r="AG81" s="108"/>
      <c r="AH81" s="108"/>
      <c r="AI81" s="108"/>
      <c r="AJ81" s="108"/>
      <c r="AK81" s="108"/>
      <c r="AL81" s="108"/>
      <c r="AM81" s="108"/>
      <c r="AN81" s="108"/>
      <c r="AO81" s="108"/>
      <c r="AP81" s="108"/>
      <c r="AQ81" s="108"/>
      <c r="AR81" s="108"/>
      <c r="AS81" s="108"/>
      <c r="AT81" s="108"/>
      <c r="AU81" s="108"/>
      <c r="AV81" s="109"/>
      <c r="AW81" s="109"/>
      <c r="AX81" s="109"/>
      <c r="AY81" s="108"/>
      <c r="AZ81" s="107"/>
      <c r="BA81" s="107"/>
      <c r="BB81" s="107"/>
      <c r="BC81" s="108"/>
      <c r="BD81" s="108"/>
    </row>
    <row r="82" spans="1:56" x14ac:dyDescent="0.2">
      <c r="A82" s="107"/>
      <c r="B82" s="107"/>
      <c r="C82" s="107"/>
      <c r="D82" s="107"/>
      <c r="E82" s="108"/>
      <c r="F82" s="107"/>
      <c r="G82" s="107"/>
      <c r="H82" s="107"/>
      <c r="I82" s="107"/>
      <c r="J82" s="107"/>
      <c r="K82" s="107"/>
      <c r="L82" s="109"/>
      <c r="M82" s="109"/>
      <c r="N82" s="109"/>
      <c r="O82" s="109"/>
      <c r="P82" s="109"/>
      <c r="Q82" s="109"/>
      <c r="R82" s="109"/>
      <c r="S82" s="109"/>
      <c r="T82" s="109"/>
      <c r="U82" s="109"/>
      <c r="V82" s="108"/>
      <c r="W82" s="108"/>
      <c r="X82" s="108"/>
      <c r="Y82" s="108"/>
      <c r="Z82" s="108"/>
      <c r="AA82" s="108"/>
      <c r="AB82" s="108"/>
      <c r="AC82" s="108"/>
      <c r="AD82" s="108"/>
      <c r="AE82" s="108"/>
      <c r="AF82" s="108"/>
      <c r="AG82" s="108"/>
      <c r="AH82" s="108"/>
      <c r="AI82" s="108"/>
      <c r="AJ82" s="108"/>
      <c r="AK82" s="108"/>
      <c r="AL82" s="108"/>
      <c r="AM82" s="108"/>
      <c r="AN82" s="108"/>
      <c r="AO82" s="108"/>
      <c r="AP82" s="108"/>
      <c r="AQ82" s="108"/>
      <c r="AR82" s="108"/>
      <c r="AS82" s="108"/>
      <c r="AT82" s="108"/>
      <c r="AU82" s="108"/>
      <c r="AV82" s="109"/>
      <c r="AW82" s="109"/>
      <c r="AX82" s="109"/>
      <c r="AY82" s="108"/>
      <c r="AZ82" s="107"/>
      <c r="BA82" s="107"/>
      <c r="BB82" s="107"/>
      <c r="BC82" s="108"/>
      <c r="BD82" s="108"/>
    </row>
    <row r="83" spans="1:56" x14ac:dyDescent="0.2">
      <c r="A83" s="107"/>
      <c r="B83" s="107"/>
      <c r="C83" s="107"/>
      <c r="D83" s="107"/>
      <c r="E83" s="108"/>
      <c r="F83" s="107"/>
      <c r="G83" s="107"/>
      <c r="H83" s="107"/>
      <c r="I83" s="107"/>
      <c r="J83" s="107"/>
      <c r="K83" s="107"/>
      <c r="L83" s="109"/>
      <c r="M83" s="109"/>
      <c r="N83" s="109"/>
      <c r="O83" s="109"/>
      <c r="P83" s="109"/>
      <c r="Q83" s="109"/>
      <c r="R83" s="109"/>
      <c r="S83" s="109"/>
      <c r="T83" s="109"/>
      <c r="U83" s="109"/>
      <c r="V83" s="108"/>
      <c r="W83" s="108"/>
      <c r="X83" s="108"/>
      <c r="Y83" s="108"/>
      <c r="Z83" s="108"/>
      <c r="AA83" s="108"/>
      <c r="AB83" s="108"/>
      <c r="AC83" s="108"/>
      <c r="AD83" s="108"/>
      <c r="AE83" s="108"/>
      <c r="AF83" s="108"/>
      <c r="AG83" s="108"/>
      <c r="AH83" s="108"/>
      <c r="AI83" s="108"/>
      <c r="AJ83" s="108"/>
      <c r="AK83" s="108"/>
      <c r="AL83" s="108"/>
      <c r="AM83" s="108"/>
      <c r="AN83" s="108"/>
      <c r="AO83" s="108"/>
      <c r="AP83" s="108"/>
      <c r="AQ83" s="108"/>
      <c r="AR83" s="108"/>
      <c r="AS83" s="108"/>
      <c r="AT83" s="108"/>
      <c r="AU83" s="108"/>
      <c r="AV83" s="109"/>
      <c r="AW83" s="109"/>
      <c r="AX83" s="109"/>
      <c r="AY83" s="108"/>
      <c r="AZ83" s="107"/>
      <c r="BA83" s="107"/>
      <c r="BB83" s="107"/>
      <c r="BC83" s="108"/>
      <c r="BD83" s="108"/>
    </row>
    <row r="84" spans="1:56" x14ac:dyDescent="0.2">
      <c r="A84" s="107"/>
      <c r="B84" s="107"/>
      <c r="C84" s="107"/>
      <c r="D84" s="107"/>
      <c r="E84" s="108"/>
      <c r="F84" s="107"/>
      <c r="G84" s="107"/>
      <c r="H84" s="107"/>
      <c r="I84" s="107"/>
      <c r="J84" s="107"/>
      <c r="K84" s="107"/>
      <c r="L84" s="109"/>
      <c r="M84" s="109"/>
      <c r="N84" s="109"/>
      <c r="O84" s="109"/>
      <c r="P84" s="109"/>
      <c r="Q84" s="109"/>
      <c r="R84" s="109"/>
      <c r="S84" s="109"/>
      <c r="T84" s="109"/>
      <c r="U84" s="109"/>
      <c r="V84" s="108"/>
      <c r="W84" s="108"/>
      <c r="X84" s="108"/>
      <c r="Y84" s="108"/>
      <c r="Z84" s="108"/>
      <c r="AA84" s="108"/>
      <c r="AB84" s="108"/>
      <c r="AC84" s="108"/>
      <c r="AD84" s="108"/>
      <c r="AE84" s="108"/>
      <c r="AF84" s="108"/>
      <c r="AG84" s="108"/>
      <c r="AH84" s="108"/>
      <c r="AI84" s="108"/>
      <c r="AJ84" s="108"/>
      <c r="AK84" s="108"/>
      <c r="AL84" s="108"/>
      <c r="AM84" s="108"/>
      <c r="AN84" s="108"/>
      <c r="AO84" s="108"/>
      <c r="AP84" s="108"/>
      <c r="AQ84" s="108"/>
      <c r="AR84" s="108"/>
      <c r="AS84" s="108"/>
      <c r="AT84" s="108"/>
      <c r="AU84" s="108"/>
      <c r="AV84" s="109"/>
      <c r="AW84" s="109"/>
      <c r="AX84" s="109"/>
      <c r="AY84" s="108"/>
      <c r="AZ84" s="107"/>
      <c r="BA84" s="107"/>
      <c r="BB84" s="107"/>
      <c r="BC84" s="108"/>
      <c r="BD84" s="108"/>
    </row>
    <row r="85" spans="1:56" x14ac:dyDescent="0.2">
      <c r="A85" s="107"/>
      <c r="B85" s="107"/>
      <c r="C85" s="107"/>
      <c r="D85" s="107"/>
      <c r="E85" s="108"/>
      <c r="F85" s="107"/>
      <c r="G85" s="107"/>
      <c r="H85" s="107"/>
      <c r="I85" s="107"/>
      <c r="J85" s="107"/>
      <c r="K85" s="107"/>
      <c r="L85" s="109"/>
      <c r="M85" s="109"/>
      <c r="N85" s="109"/>
      <c r="O85" s="109"/>
      <c r="P85" s="109"/>
      <c r="Q85" s="109"/>
      <c r="R85" s="109"/>
      <c r="S85" s="109"/>
      <c r="T85" s="109"/>
      <c r="U85" s="109"/>
      <c r="V85" s="108"/>
      <c r="W85" s="108"/>
      <c r="X85" s="108"/>
      <c r="Y85" s="108"/>
      <c r="Z85" s="108"/>
      <c r="AA85" s="108"/>
      <c r="AB85" s="108"/>
      <c r="AC85" s="108"/>
      <c r="AD85" s="108"/>
      <c r="AE85" s="108"/>
      <c r="AF85" s="108"/>
      <c r="AG85" s="108"/>
      <c r="AH85" s="108"/>
      <c r="AI85" s="108"/>
      <c r="AJ85" s="108"/>
      <c r="AK85" s="108"/>
      <c r="AL85" s="108"/>
      <c r="AM85" s="108"/>
      <c r="AN85" s="108"/>
      <c r="AO85" s="108"/>
      <c r="AP85" s="108"/>
      <c r="AQ85" s="108"/>
      <c r="AR85" s="108"/>
      <c r="AS85" s="108"/>
      <c r="AT85" s="108"/>
      <c r="AU85" s="108"/>
      <c r="AV85" s="109"/>
      <c r="AW85" s="109"/>
      <c r="AX85" s="109"/>
      <c r="AY85" s="108"/>
      <c r="AZ85" s="107"/>
      <c r="BA85" s="107"/>
      <c r="BB85" s="107"/>
      <c r="BC85" s="108"/>
      <c r="BD85" s="108"/>
    </row>
    <row r="86" spans="1:56" x14ac:dyDescent="0.2">
      <c r="A86" s="107"/>
      <c r="B86" s="107"/>
      <c r="C86" s="107"/>
      <c r="D86" s="107"/>
      <c r="E86" s="108"/>
      <c r="F86" s="107"/>
      <c r="G86" s="107"/>
      <c r="H86" s="107"/>
      <c r="I86" s="107"/>
      <c r="J86" s="107"/>
      <c r="K86" s="107"/>
      <c r="L86" s="109"/>
      <c r="M86" s="109"/>
      <c r="N86" s="109"/>
      <c r="O86" s="109"/>
      <c r="P86" s="109"/>
      <c r="Q86" s="109"/>
      <c r="R86" s="109"/>
      <c r="S86" s="109"/>
      <c r="T86" s="109"/>
      <c r="U86" s="109"/>
      <c r="V86" s="108"/>
      <c r="W86" s="108"/>
      <c r="X86" s="108"/>
      <c r="Y86" s="108"/>
      <c r="Z86" s="108"/>
      <c r="AA86" s="108"/>
      <c r="AB86" s="108"/>
      <c r="AC86" s="108"/>
      <c r="AD86" s="108"/>
      <c r="AE86" s="108"/>
      <c r="AF86" s="108"/>
      <c r="AG86" s="108"/>
      <c r="AH86" s="108"/>
      <c r="AI86" s="108"/>
      <c r="AJ86" s="108"/>
      <c r="AK86" s="108"/>
      <c r="AL86" s="108"/>
      <c r="AM86" s="108"/>
      <c r="AN86" s="108"/>
      <c r="AO86" s="108"/>
      <c r="AP86" s="108"/>
      <c r="AQ86" s="108"/>
      <c r="AR86" s="108"/>
      <c r="AS86" s="108"/>
      <c r="AT86" s="108"/>
      <c r="AU86" s="108"/>
      <c r="AV86" s="109"/>
      <c r="AW86" s="109"/>
      <c r="AX86" s="109"/>
      <c r="AY86" s="108"/>
      <c r="AZ86" s="107"/>
      <c r="BA86" s="107"/>
      <c r="BB86" s="107"/>
      <c r="BC86" s="108"/>
      <c r="BD86" s="108"/>
    </row>
    <row r="87" spans="1:56" x14ac:dyDescent="0.2">
      <c r="A87" s="107"/>
      <c r="B87" s="107"/>
      <c r="C87" s="107"/>
      <c r="D87" s="107"/>
      <c r="E87" s="108"/>
      <c r="F87" s="107"/>
      <c r="G87" s="107"/>
      <c r="H87" s="107"/>
      <c r="I87" s="107"/>
      <c r="J87" s="107"/>
      <c r="K87" s="107"/>
      <c r="L87" s="109"/>
      <c r="M87" s="109"/>
      <c r="N87" s="109"/>
      <c r="O87" s="109"/>
      <c r="P87" s="109"/>
      <c r="Q87" s="109"/>
      <c r="R87" s="109"/>
      <c r="S87" s="109"/>
      <c r="T87" s="109"/>
      <c r="U87" s="109"/>
      <c r="V87" s="108"/>
      <c r="W87" s="108"/>
      <c r="X87" s="108"/>
      <c r="Y87" s="108"/>
      <c r="Z87" s="108"/>
      <c r="AA87" s="108"/>
      <c r="AB87" s="108"/>
      <c r="AC87" s="108"/>
      <c r="AD87" s="108"/>
      <c r="AE87" s="108"/>
      <c r="AF87" s="108"/>
      <c r="AG87" s="108"/>
      <c r="AH87" s="108"/>
      <c r="AI87" s="108"/>
      <c r="AJ87" s="108"/>
      <c r="AK87" s="108"/>
      <c r="AL87" s="108"/>
      <c r="AM87" s="108"/>
      <c r="AN87" s="108"/>
      <c r="AO87" s="108"/>
      <c r="AP87" s="108"/>
      <c r="AQ87" s="108"/>
      <c r="AR87" s="108"/>
      <c r="AS87" s="108"/>
      <c r="AT87" s="108"/>
      <c r="AU87" s="108"/>
      <c r="AV87" s="109"/>
      <c r="AW87" s="109"/>
      <c r="AX87" s="109"/>
      <c r="AY87" s="108"/>
      <c r="AZ87" s="107"/>
      <c r="BA87" s="107"/>
      <c r="BB87" s="107"/>
      <c r="BC87" s="108"/>
      <c r="BD87" s="108"/>
    </row>
    <row r="88" spans="1:56" x14ac:dyDescent="0.2">
      <c r="A88" s="107"/>
      <c r="B88" s="107"/>
      <c r="C88" s="107"/>
      <c r="D88" s="107"/>
      <c r="E88" s="108"/>
      <c r="F88" s="107"/>
      <c r="G88" s="107"/>
      <c r="H88" s="107"/>
      <c r="I88" s="107"/>
      <c r="J88" s="107"/>
      <c r="K88" s="107"/>
      <c r="L88" s="109"/>
      <c r="M88" s="109"/>
      <c r="N88" s="109"/>
      <c r="O88" s="109"/>
      <c r="P88" s="109"/>
      <c r="Q88" s="109"/>
      <c r="R88" s="109"/>
      <c r="S88" s="109"/>
      <c r="T88" s="109"/>
      <c r="U88" s="109"/>
      <c r="V88" s="108"/>
      <c r="W88" s="108"/>
      <c r="X88" s="108"/>
      <c r="Y88" s="108"/>
      <c r="Z88" s="108"/>
      <c r="AA88" s="108"/>
      <c r="AB88" s="108"/>
      <c r="AC88" s="108"/>
      <c r="AD88" s="108"/>
      <c r="AE88" s="108"/>
      <c r="AF88" s="108"/>
      <c r="AG88" s="108"/>
      <c r="AH88" s="108"/>
      <c r="AI88" s="108"/>
      <c r="AJ88" s="108"/>
      <c r="AK88" s="108"/>
      <c r="AL88" s="108"/>
      <c r="AM88" s="108"/>
      <c r="AN88" s="108"/>
      <c r="AO88" s="108"/>
      <c r="AP88" s="108"/>
      <c r="AQ88" s="108"/>
      <c r="AR88" s="108"/>
      <c r="AS88" s="108"/>
      <c r="AT88" s="108"/>
      <c r="AU88" s="108"/>
      <c r="AV88" s="109"/>
      <c r="AW88" s="109"/>
      <c r="AX88" s="109"/>
      <c r="AY88" s="108"/>
      <c r="AZ88" s="107"/>
      <c r="BA88" s="107"/>
      <c r="BB88" s="107"/>
      <c r="BC88" s="108"/>
      <c r="BD88" s="108"/>
    </row>
    <row r="89" spans="1:56" x14ac:dyDescent="0.2">
      <c r="A89" s="107"/>
      <c r="B89" s="107"/>
      <c r="C89" s="107"/>
      <c r="D89" s="107"/>
      <c r="E89" s="108"/>
      <c r="F89" s="107"/>
      <c r="G89" s="107"/>
      <c r="H89" s="107"/>
      <c r="I89" s="107"/>
      <c r="J89" s="107"/>
      <c r="K89" s="107"/>
      <c r="L89" s="109"/>
      <c r="M89" s="109"/>
      <c r="N89" s="109"/>
      <c r="O89" s="109"/>
      <c r="P89" s="109"/>
      <c r="Q89" s="109"/>
      <c r="R89" s="109"/>
      <c r="S89" s="109"/>
      <c r="T89" s="109"/>
      <c r="U89" s="109"/>
      <c r="V89" s="108"/>
      <c r="W89" s="108"/>
      <c r="X89" s="108"/>
      <c r="Y89" s="108"/>
      <c r="Z89" s="108"/>
      <c r="AA89" s="108"/>
      <c r="AB89" s="108"/>
      <c r="AC89" s="108"/>
      <c r="AD89" s="108"/>
      <c r="AE89" s="108"/>
      <c r="AF89" s="108"/>
      <c r="AG89" s="108"/>
      <c r="AH89" s="108"/>
      <c r="AI89" s="108"/>
      <c r="AJ89" s="108"/>
      <c r="AK89" s="108"/>
      <c r="AL89" s="108"/>
      <c r="AM89" s="108"/>
      <c r="AN89" s="108"/>
      <c r="AO89" s="108"/>
      <c r="AP89" s="108"/>
      <c r="AQ89" s="108"/>
      <c r="AR89" s="108"/>
      <c r="AS89" s="108"/>
      <c r="AT89" s="108"/>
      <c r="AU89" s="108"/>
      <c r="AV89" s="109"/>
      <c r="AW89" s="109"/>
      <c r="AX89" s="109"/>
      <c r="AY89" s="108"/>
      <c r="AZ89" s="107"/>
      <c r="BA89" s="107"/>
      <c r="BB89" s="107"/>
      <c r="BC89" s="108"/>
      <c r="BD89" s="108"/>
    </row>
    <row r="90" spans="1:56" x14ac:dyDescent="0.2">
      <c r="A90" s="107"/>
      <c r="B90" s="107"/>
      <c r="C90" s="107"/>
      <c r="D90" s="107"/>
      <c r="E90" s="108"/>
      <c r="F90" s="107"/>
      <c r="G90" s="107"/>
      <c r="H90" s="107"/>
      <c r="I90" s="107"/>
      <c r="J90" s="107"/>
      <c r="K90" s="107"/>
      <c r="L90" s="109"/>
      <c r="M90" s="109"/>
      <c r="N90" s="109"/>
      <c r="O90" s="109"/>
      <c r="P90" s="109"/>
      <c r="Q90" s="109"/>
      <c r="R90" s="109"/>
      <c r="S90" s="109"/>
      <c r="T90" s="109"/>
      <c r="U90" s="109"/>
      <c r="V90" s="108"/>
      <c r="W90" s="108"/>
      <c r="X90" s="108"/>
      <c r="Y90" s="108"/>
      <c r="Z90" s="108"/>
      <c r="AA90" s="108"/>
      <c r="AB90" s="108"/>
      <c r="AC90" s="108"/>
      <c r="AD90" s="108"/>
      <c r="AE90" s="108"/>
      <c r="AF90" s="108"/>
      <c r="AG90" s="108"/>
      <c r="AH90" s="108"/>
      <c r="AI90" s="108"/>
      <c r="AJ90" s="108"/>
      <c r="AK90" s="108"/>
      <c r="AL90" s="108"/>
      <c r="AM90" s="108"/>
      <c r="AN90" s="108"/>
      <c r="AO90" s="108"/>
      <c r="AP90" s="108"/>
      <c r="AQ90" s="108"/>
      <c r="AR90" s="108"/>
      <c r="AS90" s="108"/>
      <c r="AT90" s="108"/>
      <c r="AU90" s="108"/>
      <c r="AV90" s="109"/>
      <c r="AW90" s="109"/>
      <c r="AX90" s="109"/>
      <c r="AY90" s="108"/>
      <c r="AZ90" s="107"/>
      <c r="BA90" s="107"/>
      <c r="BB90" s="107"/>
      <c r="BC90" s="108"/>
      <c r="BD90" s="108"/>
    </row>
    <row r="91" spans="1:56" x14ac:dyDescent="0.2">
      <c r="A91" s="107"/>
      <c r="B91" s="107"/>
      <c r="C91" s="107"/>
      <c r="D91" s="107"/>
      <c r="E91" s="108"/>
      <c r="F91" s="107"/>
      <c r="G91" s="107"/>
      <c r="H91" s="107"/>
      <c r="I91" s="107"/>
      <c r="J91" s="107"/>
      <c r="K91" s="107"/>
      <c r="L91" s="109"/>
      <c r="M91" s="109"/>
      <c r="N91" s="109"/>
      <c r="O91" s="109"/>
      <c r="P91" s="109"/>
      <c r="Q91" s="109"/>
      <c r="R91" s="109"/>
      <c r="S91" s="109"/>
      <c r="T91" s="109"/>
      <c r="U91" s="109"/>
      <c r="V91" s="108"/>
      <c r="W91" s="108"/>
      <c r="X91" s="108"/>
      <c r="Y91" s="108"/>
      <c r="Z91" s="108"/>
      <c r="AA91" s="108"/>
      <c r="AB91" s="108"/>
      <c r="AC91" s="108"/>
      <c r="AD91" s="108"/>
      <c r="AE91" s="108"/>
      <c r="AF91" s="108"/>
      <c r="AG91" s="108"/>
      <c r="AH91" s="108"/>
      <c r="AI91" s="108"/>
      <c r="AJ91" s="108"/>
      <c r="AK91" s="108"/>
      <c r="AL91" s="108"/>
      <c r="AM91" s="108"/>
      <c r="AN91" s="108"/>
      <c r="AO91" s="108"/>
      <c r="AP91" s="108"/>
      <c r="AQ91" s="108"/>
      <c r="AR91" s="108"/>
      <c r="AS91" s="108"/>
      <c r="AT91" s="108"/>
      <c r="AU91" s="108"/>
      <c r="AV91" s="109"/>
      <c r="AW91" s="109"/>
      <c r="AX91" s="109"/>
      <c r="AY91" s="108"/>
      <c r="AZ91" s="107"/>
      <c r="BA91" s="107"/>
      <c r="BB91" s="107"/>
      <c r="BC91" s="108"/>
      <c r="BD91" s="108"/>
    </row>
    <row r="92" spans="1:56" x14ac:dyDescent="0.2">
      <c r="A92" s="107"/>
      <c r="B92" s="107"/>
      <c r="C92" s="107"/>
      <c r="D92" s="107"/>
      <c r="E92" s="108"/>
      <c r="F92" s="107"/>
      <c r="G92" s="107"/>
      <c r="H92" s="107"/>
      <c r="I92" s="107"/>
      <c r="J92" s="107"/>
      <c r="K92" s="107"/>
      <c r="L92" s="109"/>
      <c r="M92" s="109"/>
      <c r="N92" s="109"/>
      <c r="O92" s="109"/>
      <c r="P92" s="109"/>
      <c r="Q92" s="109"/>
      <c r="R92" s="109"/>
      <c r="S92" s="109"/>
      <c r="T92" s="109"/>
      <c r="U92" s="109"/>
      <c r="V92" s="108"/>
      <c r="W92" s="108"/>
      <c r="X92" s="108"/>
      <c r="Y92" s="108"/>
      <c r="Z92" s="108"/>
      <c r="AA92" s="108"/>
      <c r="AB92" s="108"/>
      <c r="AC92" s="108"/>
      <c r="AD92" s="108"/>
      <c r="AE92" s="108"/>
      <c r="AF92" s="108"/>
      <c r="AG92" s="108"/>
      <c r="AH92" s="108"/>
      <c r="AI92" s="108"/>
      <c r="AJ92" s="108"/>
      <c r="AK92" s="108"/>
      <c r="AL92" s="108"/>
      <c r="AM92" s="108"/>
      <c r="AN92" s="108"/>
      <c r="AO92" s="108"/>
      <c r="AP92" s="108"/>
      <c r="AQ92" s="108"/>
      <c r="AR92" s="108"/>
      <c r="AS92" s="108"/>
      <c r="AT92" s="108"/>
      <c r="AU92" s="108"/>
      <c r="AV92" s="109"/>
      <c r="AW92" s="109"/>
      <c r="AX92" s="109"/>
      <c r="AY92" s="108"/>
      <c r="AZ92" s="107"/>
      <c r="BA92" s="107"/>
      <c r="BB92" s="107"/>
      <c r="BC92" s="108"/>
      <c r="BD92" s="108"/>
    </row>
    <row r="93" spans="1:56" x14ac:dyDescent="0.2">
      <c r="A93" s="107"/>
      <c r="B93" s="107"/>
      <c r="C93" s="107"/>
      <c r="D93" s="107"/>
      <c r="E93" s="108"/>
      <c r="F93" s="107"/>
      <c r="G93" s="107"/>
      <c r="H93" s="107"/>
      <c r="I93" s="107"/>
      <c r="J93" s="107"/>
      <c r="K93" s="107"/>
      <c r="L93" s="109"/>
      <c r="M93" s="109"/>
      <c r="N93" s="109"/>
      <c r="O93" s="109"/>
      <c r="P93" s="109"/>
      <c r="Q93" s="109"/>
      <c r="R93" s="109"/>
      <c r="S93" s="109"/>
      <c r="T93" s="109"/>
      <c r="U93" s="109"/>
      <c r="V93" s="108"/>
      <c r="W93" s="108"/>
      <c r="X93" s="108"/>
      <c r="Y93" s="108"/>
      <c r="Z93" s="108"/>
      <c r="AA93" s="108"/>
      <c r="AB93" s="108"/>
      <c r="AC93" s="108"/>
      <c r="AD93" s="108"/>
      <c r="AE93" s="108"/>
      <c r="AF93" s="108"/>
      <c r="AG93" s="108"/>
      <c r="AH93" s="108"/>
      <c r="AI93" s="108"/>
      <c r="AJ93" s="108"/>
      <c r="AK93" s="108"/>
      <c r="AL93" s="108"/>
      <c r="AM93" s="108"/>
      <c r="AN93" s="108"/>
      <c r="AO93" s="108"/>
      <c r="AP93" s="108"/>
      <c r="AQ93" s="108"/>
      <c r="AR93" s="108"/>
      <c r="AS93" s="108"/>
      <c r="AT93" s="108"/>
      <c r="AU93" s="108"/>
      <c r="AV93" s="109"/>
      <c r="AW93" s="109"/>
      <c r="AX93" s="109"/>
      <c r="AY93" s="108"/>
      <c r="AZ93" s="107"/>
      <c r="BA93" s="107"/>
      <c r="BB93" s="107"/>
      <c r="BC93" s="108"/>
      <c r="BD93" s="108"/>
    </row>
    <row r="94" spans="1:56" x14ac:dyDescent="0.2">
      <c r="A94" s="107"/>
      <c r="B94" s="107"/>
      <c r="C94" s="107"/>
      <c r="D94" s="107"/>
      <c r="E94" s="108"/>
      <c r="F94" s="107"/>
      <c r="G94" s="107"/>
      <c r="H94" s="107"/>
      <c r="I94" s="107"/>
      <c r="J94" s="107"/>
      <c r="K94" s="107"/>
      <c r="L94" s="109"/>
      <c r="M94" s="109"/>
      <c r="N94" s="109"/>
      <c r="O94" s="109"/>
      <c r="P94" s="109"/>
      <c r="Q94" s="109"/>
      <c r="R94" s="109"/>
      <c r="S94" s="109"/>
      <c r="T94" s="109"/>
      <c r="U94" s="109"/>
      <c r="V94" s="108"/>
      <c r="W94" s="108"/>
      <c r="X94" s="108"/>
      <c r="Y94" s="108"/>
      <c r="Z94" s="108"/>
      <c r="AA94" s="108"/>
      <c r="AB94" s="108"/>
      <c r="AC94" s="108"/>
      <c r="AD94" s="108"/>
      <c r="AE94" s="108"/>
      <c r="AF94" s="108"/>
      <c r="AG94" s="108"/>
      <c r="AH94" s="108"/>
      <c r="AI94" s="108"/>
      <c r="AJ94" s="108"/>
      <c r="AK94" s="108"/>
      <c r="AL94" s="108"/>
      <c r="AM94" s="108"/>
      <c r="AN94" s="108"/>
      <c r="AO94" s="108"/>
      <c r="AP94" s="108"/>
      <c r="AQ94" s="108"/>
      <c r="AR94" s="108"/>
      <c r="AS94" s="108"/>
      <c r="AT94" s="108"/>
      <c r="AU94" s="108"/>
      <c r="AV94" s="109"/>
      <c r="AW94" s="109"/>
      <c r="AX94" s="109"/>
      <c r="AY94" s="108"/>
      <c r="AZ94" s="107"/>
      <c r="BA94" s="107"/>
      <c r="BB94" s="107"/>
      <c r="BC94" s="108"/>
      <c r="BD94" s="108"/>
    </row>
    <row r="95" spans="1:56" x14ac:dyDescent="0.2">
      <c r="A95" s="107"/>
      <c r="B95" s="107"/>
      <c r="C95" s="107"/>
      <c r="D95" s="107"/>
      <c r="E95" s="108"/>
      <c r="F95" s="107"/>
      <c r="G95" s="107"/>
      <c r="H95" s="107"/>
      <c r="I95" s="107"/>
      <c r="J95" s="107"/>
      <c r="K95" s="107"/>
      <c r="L95" s="109"/>
      <c r="M95" s="109"/>
      <c r="N95" s="109"/>
      <c r="O95" s="109"/>
      <c r="P95" s="109"/>
      <c r="Q95" s="109"/>
      <c r="R95" s="109"/>
      <c r="S95" s="109"/>
      <c r="T95" s="109"/>
      <c r="U95" s="109"/>
      <c r="V95" s="108"/>
      <c r="W95" s="108"/>
      <c r="X95" s="108"/>
      <c r="Y95" s="108"/>
      <c r="Z95" s="108"/>
      <c r="AA95" s="108"/>
      <c r="AB95" s="108"/>
      <c r="AC95" s="108"/>
      <c r="AD95" s="108"/>
      <c r="AE95" s="108"/>
      <c r="AF95" s="108"/>
      <c r="AG95" s="108"/>
      <c r="AH95" s="108"/>
      <c r="AI95" s="108"/>
      <c r="AJ95" s="108"/>
      <c r="AK95" s="108"/>
      <c r="AL95" s="108"/>
      <c r="AM95" s="108"/>
      <c r="AN95" s="108"/>
      <c r="AO95" s="108"/>
      <c r="AP95" s="108"/>
      <c r="AQ95" s="108"/>
      <c r="AR95" s="108"/>
      <c r="AS95" s="108"/>
      <c r="AT95" s="108"/>
      <c r="AU95" s="108"/>
      <c r="AV95" s="109"/>
      <c r="AW95" s="109"/>
      <c r="AX95" s="109"/>
      <c r="AY95" s="108"/>
      <c r="AZ95" s="107"/>
      <c r="BA95" s="107"/>
      <c r="BB95" s="107"/>
      <c r="BC95" s="108"/>
      <c r="BD95" s="108"/>
    </row>
    <row r="96" spans="1:56" x14ac:dyDescent="0.2">
      <c r="A96" s="107"/>
      <c r="B96" s="107"/>
      <c r="C96" s="107"/>
      <c r="D96" s="107"/>
      <c r="E96" s="108"/>
      <c r="F96" s="107"/>
      <c r="G96" s="107"/>
      <c r="H96" s="107"/>
      <c r="I96" s="107"/>
      <c r="J96" s="107"/>
      <c r="K96" s="107"/>
      <c r="L96" s="109"/>
      <c r="M96" s="109"/>
      <c r="N96" s="109"/>
      <c r="O96" s="109"/>
      <c r="P96" s="109"/>
      <c r="Q96" s="109"/>
      <c r="R96" s="109"/>
      <c r="S96" s="109"/>
      <c r="T96" s="109"/>
      <c r="U96" s="109"/>
      <c r="V96" s="108"/>
      <c r="W96" s="108"/>
      <c r="X96" s="108"/>
      <c r="Y96" s="108"/>
      <c r="Z96" s="108"/>
      <c r="AA96" s="108"/>
      <c r="AB96" s="108"/>
      <c r="AC96" s="108"/>
      <c r="AD96" s="108"/>
      <c r="AE96" s="108"/>
      <c r="AF96" s="108"/>
      <c r="AG96" s="108"/>
      <c r="AH96" s="108"/>
      <c r="AI96" s="108"/>
      <c r="AJ96" s="108"/>
      <c r="AK96" s="108"/>
      <c r="AL96" s="108"/>
      <c r="AM96" s="108"/>
      <c r="AN96" s="108"/>
      <c r="AO96" s="108"/>
      <c r="AP96" s="108"/>
      <c r="AQ96" s="108"/>
      <c r="AR96" s="108"/>
      <c r="AS96" s="108"/>
      <c r="AT96" s="108"/>
      <c r="AU96" s="108"/>
      <c r="AV96" s="109"/>
      <c r="AW96" s="109"/>
      <c r="AX96" s="109"/>
      <c r="AY96" s="108"/>
      <c r="AZ96" s="107"/>
      <c r="BA96" s="107"/>
      <c r="BB96" s="107"/>
      <c r="BC96" s="108"/>
      <c r="BD96" s="108"/>
    </row>
    <row r="97" spans="1:56" x14ac:dyDescent="0.2">
      <c r="A97" s="107"/>
      <c r="B97" s="107"/>
      <c r="C97" s="107"/>
      <c r="D97" s="107"/>
      <c r="E97" s="108"/>
      <c r="F97" s="107"/>
      <c r="G97" s="107"/>
      <c r="H97" s="107"/>
      <c r="I97" s="107"/>
      <c r="J97" s="107"/>
      <c r="K97" s="107"/>
      <c r="L97" s="109"/>
      <c r="M97" s="109"/>
      <c r="N97" s="109"/>
      <c r="O97" s="109"/>
      <c r="P97" s="109"/>
      <c r="Q97" s="109"/>
      <c r="R97" s="109"/>
      <c r="S97" s="109"/>
      <c r="T97" s="109"/>
      <c r="U97" s="109"/>
      <c r="V97" s="108"/>
      <c r="W97" s="108"/>
      <c r="X97" s="108"/>
      <c r="Y97" s="108"/>
      <c r="Z97" s="108"/>
      <c r="AA97" s="108"/>
      <c r="AB97" s="108"/>
      <c r="AC97" s="108"/>
      <c r="AD97" s="108"/>
      <c r="AE97" s="108"/>
      <c r="AF97" s="108"/>
      <c r="AG97" s="108"/>
      <c r="AH97" s="108"/>
      <c r="AI97" s="108"/>
      <c r="AJ97" s="108"/>
      <c r="AK97" s="108"/>
      <c r="AL97" s="108"/>
      <c r="AM97" s="108"/>
      <c r="AN97" s="108"/>
      <c r="AO97" s="108"/>
      <c r="AP97" s="108"/>
      <c r="AQ97" s="108"/>
      <c r="AR97" s="108"/>
      <c r="AS97" s="108"/>
      <c r="AT97" s="108"/>
      <c r="AU97" s="108"/>
      <c r="AV97" s="109"/>
      <c r="AW97" s="109"/>
      <c r="AX97" s="109"/>
      <c r="AY97" s="108"/>
      <c r="AZ97" s="107"/>
      <c r="BA97" s="107"/>
      <c r="BB97" s="107"/>
      <c r="BC97" s="108"/>
      <c r="BD97" s="108"/>
    </row>
    <row r="98" spans="1:56" x14ac:dyDescent="0.2">
      <c r="A98" s="107"/>
      <c r="B98" s="107"/>
      <c r="C98" s="107"/>
      <c r="D98" s="107"/>
      <c r="E98" s="108"/>
      <c r="F98" s="107"/>
      <c r="G98" s="107"/>
      <c r="H98" s="107"/>
      <c r="I98" s="107"/>
      <c r="J98" s="107"/>
      <c r="K98" s="107"/>
      <c r="L98" s="109"/>
      <c r="M98" s="109"/>
      <c r="N98" s="109"/>
      <c r="O98" s="109"/>
      <c r="P98" s="109"/>
      <c r="Q98" s="109"/>
      <c r="R98" s="109"/>
      <c r="S98" s="109"/>
      <c r="T98" s="109"/>
      <c r="U98" s="109"/>
      <c r="V98" s="108"/>
      <c r="W98" s="108"/>
      <c r="X98" s="108"/>
      <c r="Y98" s="108"/>
      <c r="Z98" s="108"/>
      <c r="AA98" s="108"/>
      <c r="AB98" s="108"/>
      <c r="AC98" s="108"/>
      <c r="AD98" s="108"/>
      <c r="AE98" s="108"/>
      <c r="AF98" s="108"/>
      <c r="AG98" s="108"/>
      <c r="AH98" s="108"/>
      <c r="AI98" s="108"/>
      <c r="AJ98" s="108"/>
      <c r="AK98" s="108"/>
      <c r="AL98" s="108"/>
      <c r="AM98" s="108"/>
      <c r="AN98" s="108"/>
      <c r="AO98" s="108"/>
      <c r="AP98" s="108"/>
      <c r="AQ98" s="108"/>
      <c r="AR98" s="108"/>
      <c r="AS98" s="108"/>
      <c r="AT98" s="108"/>
      <c r="AU98" s="108"/>
      <c r="AV98" s="109"/>
      <c r="AW98" s="109"/>
      <c r="AX98" s="109"/>
      <c r="AY98" s="108"/>
      <c r="AZ98" s="107"/>
      <c r="BA98" s="107"/>
      <c r="BB98" s="107"/>
      <c r="BC98" s="108"/>
      <c r="BD98" s="108"/>
    </row>
    <row r="99" spans="1:56" x14ac:dyDescent="0.2">
      <c r="A99" s="107"/>
      <c r="B99" s="107"/>
      <c r="C99" s="107"/>
      <c r="D99" s="107"/>
      <c r="E99" s="108"/>
      <c r="F99" s="107"/>
      <c r="G99" s="107"/>
      <c r="H99" s="107"/>
      <c r="I99" s="107"/>
      <c r="J99" s="107"/>
      <c r="K99" s="107"/>
      <c r="L99" s="109"/>
      <c r="M99" s="109"/>
      <c r="N99" s="109"/>
      <c r="O99" s="109"/>
      <c r="P99" s="109"/>
      <c r="Q99" s="109"/>
      <c r="R99" s="109"/>
      <c r="S99" s="109"/>
      <c r="T99" s="109"/>
      <c r="U99" s="109"/>
      <c r="V99" s="108"/>
      <c r="W99" s="108"/>
      <c r="X99" s="108"/>
      <c r="Y99" s="108"/>
      <c r="Z99" s="108"/>
      <c r="AA99" s="108"/>
      <c r="AB99" s="108"/>
      <c r="AC99" s="108"/>
      <c r="AD99" s="108"/>
      <c r="AE99" s="108"/>
      <c r="AF99" s="108"/>
      <c r="AG99" s="108"/>
      <c r="AH99" s="108"/>
      <c r="AI99" s="108"/>
      <c r="AJ99" s="108"/>
      <c r="AK99" s="108"/>
      <c r="AL99" s="108"/>
      <c r="AM99" s="108"/>
      <c r="AN99" s="108"/>
      <c r="AO99" s="108"/>
      <c r="AP99" s="108"/>
      <c r="AQ99" s="108"/>
      <c r="AR99" s="108"/>
      <c r="AS99" s="108"/>
      <c r="AT99" s="108"/>
      <c r="AU99" s="108"/>
      <c r="AV99" s="109"/>
      <c r="AW99" s="109"/>
      <c r="AX99" s="109"/>
      <c r="AY99" s="108"/>
      <c r="AZ99" s="107"/>
      <c r="BA99" s="107"/>
      <c r="BB99" s="107"/>
      <c r="BC99" s="108"/>
      <c r="BD99" s="108"/>
    </row>
    <row r="100" spans="1:56" x14ac:dyDescent="0.2">
      <c r="A100" s="107"/>
      <c r="B100" s="107"/>
      <c r="C100" s="107"/>
      <c r="D100" s="107"/>
      <c r="E100" s="108"/>
      <c r="F100" s="107"/>
      <c r="G100" s="107"/>
      <c r="H100" s="107"/>
      <c r="I100" s="107"/>
      <c r="J100" s="107"/>
      <c r="K100" s="107"/>
      <c r="L100" s="109"/>
      <c r="M100" s="109"/>
      <c r="N100" s="109"/>
      <c r="O100" s="109"/>
      <c r="P100" s="109"/>
      <c r="Q100" s="109"/>
      <c r="R100" s="109"/>
      <c r="S100" s="109"/>
      <c r="T100" s="109"/>
      <c r="U100" s="109"/>
      <c r="V100" s="108"/>
      <c r="W100" s="108"/>
      <c r="X100" s="108"/>
      <c r="Y100" s="108"/>
      <c r="Z100" s="108"/>
      <c r="AA100" s="108"/>
      <c r="AB100" s="108"/>
      <c r="AC100" s="108"/>
      <c r="AD100" s="108"/>
      <c r="AE100" s="108"/>
      <c r="AF100" s="108"/>
      <c r="AG100" s="108"/>
      <c r="AH100" s="108"/>
      <c r="AI100" s="108"/>
      <c r="AJ100" s="108"/>
      <c r="AK100" s="108"/>
      <c r="AL100" s="108"/>
      <c r="AM100" s="108"/>
      <c r="AN100" s="108"/>
      <c r="AO100" s="108"/>
      <c r="AP100" s="108"/>
      <c r="AQ100" s="108"/>
      <c r="AR100" s="108"/>
      <c r="AS100" s="108"/>
      <c r="AT100" s="108"/>
      <c r="AU100" s="108"/>
      <c r="AV100" s="109"/>
      <c r="AW100" s="109"/>
      <c r="AX100" s="109"/>
      <c r="AY100" s="108"/>
      <c r="AZ100" s="107"/>
      <c r="BA100" s="107"/>
      <c r="BB100" s="107"/>
      <c r="BC100" s="108"/>
      <c r="BD100" s="108"/>
    </row>
    <row r="101" spans="1:56" x14ac:dyDescent="0.2">
      <c r="A101" s="107"/>
      <c r="B101" s="107"/>
      <c r="C101" s="107"/>
      <c r="D101" s="107"/>
      <c r="E101" s="108"/>
      <c r="F101" s="107"/>
      <c r="G101" s="107"/>
      <c r="H101" s="107"/>
      <c r="I101" s="107"/>
      <c r="J101" s="107"/>
      <c r="K101" s="107"/>
      <c r="L101" s="109"/>
      <c r="M101" s="109"/>
      <c r="N101" s="109"/>
      <c r="O101" s="109"/>
      <c r="P101" s="109"/>
      <c r="Q101" s="109"/>
      <c r="R101" s="109"/>
      <c r="S101" s="109"/>
      <c r="T101" s="109"/>
      <c r="U101" s="109"/>
      <c r="V101" s="108"/>
      <c r="W101" s="108"/>
      <c r="X101" s="108"/>
      <c r="Y101" s="108"/>
      <c r="Z101" s="108"/>
      <c r="AA101" s="108"/>
      <c r="AB101" s="108"/>
      <c r="AC101" s="108"/>
      <c r="AD101" s="108"/>
      <c r="AE101" s="108"/>
      <c r="AF101" s="108"/>
      <c r="AG101" s="108"/>
      <c r="AH101" s="108"/>
      <c r="AI101" s="108"/>
      <c r="AJ101" s="108"/>
      <c r="AK101" s="108"/>
      <c r="AL101" s="108"/>
      <c r="AM101" s="108"/>
      <c r="AN101" s="108"/>
      <c r="AO101" s="108"/>
      <c r="AP101" s="108"/>
      <c r="AQ101" s="108"/>
      <c r="AR101" s="108"/>
      <c r="AS101" s="108"/>
      <c r="AT101" s="108"/>
      <c r="AU101" s="108"/>
      <c r="AV101" s="109"/>
      <c r="AW101" s="109"/>
      <c r="AX101" s="109"/>
      <c r="AY101" s="108"/>
      <c r="AZ101" s="107"/>
      <c r="BA101" s="107"/>
      <c r="BB101" s="107"/>
      <c r="BC101" s="108"/>
      <c r="BD101" s="108"/>
    </row>
    <row r="102" spans="1:56" x14ac:dyDescent="0.2">
      <c r="A102" s="107"/>
      <c r="B102" s="107"/>
      <c r="C102" s="107"/>
      <c r="D102" s="107"/>
      <c r="E102" s="108"/>
      <c r="F102" s="107"/>
      <c r="G102" s="107"/>
      <c r="H102" s="107"/>
      <c r="I102" s="107"/>
      <c r="J102" s="107"/>
      <c r="K102" s="107"/>
      <c r="L102" s="109"/>
      <c r="M102" s="109"/>
      <c r="N102" s="109"/>
      <c r="O102" s="109"/>
      <c r="P102" s="109"/>
      <c r="Q102" s="109"/>
      <c r="R102" s="109"/>
      <c r="S102" s="109"/>
      <c r="T102" s="109"/>
      <c r="U102" s="109"/>
      <c r="V102" s="108"/>
      <c r="W102" s="108"/>
      <c r="X102" s="108"/>
      <c r="Y102" s="108"/>
      <c r="Z102" s="108"/>
      <c r="AA102" s="108"/>
      <c r="AB102" s="108"/>
      <c r="AC102" s="108"/>
      <c r="AD102" s="108"/>
      <c r="AE102" s="108"/>
      <c r="AF102" s="108"/>
      <c r="AG102" s="108"/>
      <c r="AH102" s="108"/>
      <c r="AI102" s="108"/>
      <c r="AJ102" s="108"/>
      <c r="AK102" s="108"/>
      <c r="AL102" s="108"/>
      <c r="AM102" s="108"/>
      <c r="AN102" s="108"/>
      <c r="AO102" s="108"/>
      <c r="AP102" s="108"/>
      <c r="AQ102" s="108"/>
      <c r="AR102" s="108"/>
      <c r="AS102" s="108"/>
      <c r="AT102" s="108"/>
      <c r="AU102" s="108"/>
      <c r="AV102" s="109"/>
      <c r="AW102" s="109"/>
      <c r="AX102" s="109"/>
      <c r="AY102" s="108"/>
      <c r="AZ102" s="107"/>
      <c r="BA102" s="107"/>
      <c r="BB102" s="107"/>
      <c r="BC102" s="108"/>
      <c r="BD102" s="108"/>
    </row>
    <row r="103" spans="1:56" x14ac:dyDescent="0.2">
      <c r="A103" s="107"/>
      <c r="B103" s="107"/>
      <c r="C103" s="107"/>
      <c r="D103" s="107"/>
      <c r="E103" s="108"/>
      <c r="F103" s="107"/>
      <c r="G103" s="107"/>
      <c r="H103" s="107"/>
      <c r="I103" s="107"/>
      <c r="J103" s="107"/>
      <c r="K103" s="107"/>
      <c r="L103" s="109"/>
      <c r="M103" s="109"/>
      <c r="N103" s="109"/>
      <c r="O103" s="109"/>
      <c r="P103" s="109"/>
      <c r="Q103" s="109"/>
      <c r="R103" s="109"/>
      <c r="S103" s="109"/>
      <c r="T103" s="109"/>
      <c r="U103" s="109"/>
      <c r="V103" s="108"/>
      <c r="W103" s="108"/>
      <c r="X103" s="108"/>
      <c r="Y103" s="108"/>
      <c r="Z103" s="108"/>
      <c r="AA103" s="108"/>
      <c r="AB103" s="108"/>
      <c r="AC103" s="108"/>
      <c r="AD103" s="108"/>
      <c r="AE103" s="108"/>
      <c r="AF103" s="108"/>
      <c r="AG103" s="108"/>
      <c r="AH103" s="108"/>
      <c r="AI103" s="108"/>
      <c r="AJ103" s="108"/>
      <c r="AK103" s="108"/>
      <c r="AL103" s="108"/>
      <c r="AM103" s="108"/>
      <c r="AN103" s="108"/>
      <c r="AO103" s="108"/>
      <c r="AP103" s="108"/>
      <c r="AQ103" s="108"/>
      <c r="AR103" s="108"/>
      <c r="AS103" s="108"/>
      <c r="AT103" s="108"/>
      <c r="AU103" s="108"/>
      <c r="AV103" s="109"/>
      <c r="AW103" s="109"/>
      <c r="AX103" s="109"/>
      <c r="AY103" s="108"/>
      <c r="AZ103" s="107"/>
      <c r="BA103" s="107"/>
      <c r="BB103" s="107"/>
      <c r="BC103" s="108"/>
      <c r="BD103" s="108"/>
    </row>
    <row r="104" spans="1:56" x14ac:dyDescent="0.2">
      <c r="A104" s="107"/>
      <c r="B104" s="107"/>
      <c r="C104" s="107"/>
      <c r="D104" s="107"/>
      <c r="E104" s="108"/>
      <c r="F104" s="107"/>
      <c r="G104" s="107"/>
      <c r="H104" s="107"/>
      <c r="I104" s="107"/>
      <c r="J104" s="107"/>
      <c r="K104" s="107"/>
      <c r="L104" s="109"/>
      <c r="M104" s="109"/>
      <c r="N104" s="109"/>
      <c r="O104" s="109"/>
      <c r="P104" s="109"/>
      <c r="Q104" s="109"/>
      <c r="R104" s="109"/>
      <c r="S104" s="109"/>
      <c r="T104" s="109"/>
      <c r="U104" s="109"/>
      <c r="V104" s="108"/>
      <c r="W104" s="108"/>
      <c r="X104" s="108"/>
      <c r="Y104" s="108"/>
      <c r="Z104" s="108"/>
      <c r="AA104" s="108"/>
      <c r="AB104" s="108"/>
      <c r="AC104" s="108"/>
      <c r="AD104" s="108"/>
      <c r="AE104" s="108"/>
      <c r="AF104" s="108"/>
      <c r="AG104" s="108"/>
      <c r="AH104" s="108"/>
      <c r="AI104" s="108"/>
      <c r="AJ104" s="108"/>
      <c r="AK104" s="108"/>
      <c r="AL104" s="108"/>
      <c r="AM104" s="108"/>
      <c r="AN104" s="108"/>
      <c r="AO104" s="108"/>
      <c r="AP104" s="108"/>
      <c r="AQ104" s="108"/>
      <c r="AR104" s="108"/>
      <c r="AS104" s="108"/>
      <c r="AT104" s="108"/>
      <c r="AU104" s="108"/>
      <c r="AV104" s="109"/>
      <c r="AW104" s="109"/>
      <c r="AX104" s="109"/>
      <c r="AY104" s="108"/>
      <c r="AZ104" s="107"/>
      <c r="BA104" s="107"/>
      <c r="BB104" s="107"/>
      <c r="BC104" s="108"/>
      <c r="BD104" s="108"/>
    </row>
    <row r="105" spans="1:56" x14ac:dyDescent="0.2">
      <c r="A105" s="107"/>
      <c r="B105" s="107"/>
      <c r="C105" s="107"/>
      <c r="D105" s="107"/>
      <c r="E105" s="108"/>
      <c r="F105" s="107"/>
      <c r="G105" s="107"/>
      <c r="H105" s="107"/>
      <c r="I105" s="107"/>
      <c r="J105" s="107"/>
      <c r="K105" s="107"/>
      <c r="L105" s="109"/>
      <c r="M105" s="109"/>
      <c r="N105" s="109"/>
      <c r="O105" s="109"/>
      <c r="P105" s="109"/>
      <c r="Q105" s="109"/>
      <c r="R105" s="109"/>
      <c r="S105" s="109"/>
      <c r="T105" s="109"/>
      <c r="U105" s="109"/>
      <c r="V105" s="108"/>
      <c r="W105" s="108"/>
      <c r="X105" s="108"/>
      <c r="Y105" s="108"/>
      <c r="Z105" s="108"/>
      <c r="AA105" s="108"/>
      <c r="AB105" s="108"/>
      <c r="AC105" s="108"/>
      <c r="AD105" s="108"/>
      <c r="AE105" s="108"/>
      <c r="AF105" s="108"/>
      <c r="AG105" s="108"/>
      <c r="AH105" s="108"/>
      <c r="AI105" s="108"/>
      <c r="AJ105" s="108"/>
      <c r="AK105" s="108"/>
      <c r="AL105" s="108"/>
      <c r="AM105" s="108"/>
      <c r="AN105" s="108"/>
      <c r="AO105" s="108"/>
      <c r="AP105" s="108"/>
      <c r="AQ105" s="108"/>
      <c r="AR105" s="108"/>
      <c r="AS105" s="108"/>
      <c r="AT105" s="108"/>
      <c r="AU105" s="108"/>
      <c r="AV105" s="109"/>
      <c r="AW105" s="109"/>
      <c r="AX105" s="109"/>
      <c r="AY105" s="108"/>
      <c r="AZ105" s="107"/>
      <c r="BA105" s="107"/>
      <c r="BB105" s="107"/>
      <c r="BC105" s="108"/>
      <c r="BD105" s="108"/>
    </row>
    <row r="106" spans="1:56" x14ac:dyDescent="0.2">
      <c r="A106" s="107"/>
      <c r="B106" s="107"/>
      <c r="C106" s="107"/>
      <c r="D106" s="107"/>
      <c r="E106" s="108"/>
      <c r="F106" s="107"/>
      <c r="G106" s="107"/>
      <c r="H106" s="107"/>
      <c r="I106" s="107"/>
      <c r="J106" s="107"/>
      <c r="K106" s="107"/>
      <c r="L106" s="109"/>
      <c r="M106" s="109"/>
      <c r="N106" s="109"/>
      <c r="O106" s="109"/>
      <c r="P106" s="109"/>
      <c r="Q106" s="109"/>
      <c r="R106" s="109"/>
      <c r="S106" s="109"/>
      <c r="T106" s="109"/>
      <c r="U106" s="109"/>
      <c r="V106" s="108"/>
      <c r="W106" s="108"/>
      <c r="X106" s="108"/>
      <c r="Y106" s="108"/>
      <c r="Z106" s="108"/>
      <c r="AA106" s="108"/>
      <c r="AB106" s="108"/>
      <c r="AC106" s="108"/>
      <c r="AD106" s="108"/>
      <c r="AE106" s="108"/>
      <c r="AF106" s="108"/>
      <c r="AG106" s="108"/>
      <c r="AH106" s="108"/>
      <c r="AI106" s="108"/>
      <c r="AJ106" s="108"/>
      <c r="AK106" s="108"/>
      <c r="AL106" s="108"/>
      <c r="AM106" s="108"/>
      <c r="AN106" s="108"/>
      <c r="AO106" s="108"/>
      <c r="AP106" s="108"/>
      <c r="AQ106" s="108"/>
      <c r="AR106" s="108"/>
      <c r="AS106" s="108"/>
      <c r="AT106" s="108"/>
      <c r="AU106" s="108"/>
      <c r="AV106" s="109"/>
      <c r="AW106" s="109"/>
      <c r="AX106" s="109"/>
      <c r="AY106" s="108"/>
      <c r="AZ106" s="107"/>
      <c r="BA106" s="107"/>
      <c r="BB106" s="107"/>
      <c r="BC106" s="108"/>
      <c r="BD106" s="108"/>
    </row>
    <row r="107" spans="1:56" x14ac:dyDescent="0.2">
      <c r="A107" s="107"/>
      <c r="B107" s="107"/>
      <c r="C107" s="107"/>
      <c r="D107" s="107"/>
      <c r="E107" s="108"/>
      <c r="F107" s="107"/>
      <c r="G107" s="107"/>
      <c r="H107" s="107"/>
      <c r="I107" s="107"/>
      <c r="J107" s="107"/>
      <c r="K107" s="107"/>
      <c r="L107" s="109"/>
      <c r="M107" s="109"/>
      <c r="N107" s="109"/>
      <c r="O107" s="109"/>
      <c r="P107" s="109"/>
      <c r="Q107" s="109"/>
      <c r="R107" s="109"/>
      <c r="S107" s="109"/>
      <c r="T107" s="109"/>
      <c r="U107" s="109"/>
      <c r="V107" s="108"/>
      <c r="W107" s="108"/>
      <c r="X107" s="108"/>
      <c r="Y107" s="108"/>
      <c r="Z107" s="108"/>
      <c r="AA107" s="108"/>
      <c r="AB107" s="108"/>
      <c r="AC107" s="108"/>
      <c r="AD107" s="108"/>
      <c r="AE107" s="108"/>
      <c r="AF107" s="108"/>
      <c r="AG107" s="108"/>
      <c r="AH107" s="108"/>
      <c r="AI107" s="108"/>
      <c r="AJ107" s="108"/>
      <c r="AK107" s="108"/>
      <c r="AL107" s="108"/>
      <c r="AM107" s="108"/>
      <c r="AN107" s="108"/>
      <c r="AO107" s="108"/>
      <c r="AP107" s="108"/>
      <c r="AQ107" s="108"/>
      <c r="AR107" s="108"/>
      <c r="AS107" s="108"/>
      <c r="AT107" s="108"/>
      <c r="AU107" s="108"/>
      <c r="AV107" s="109"/>
      <c r="AW107" s="109"/>
      <c r="AX107" s="109"/>
      <c r="AY107" s="108"/>
      <c r="AZ107" s="107"/>
      <c r="BA107" s="107"/>
      <c r="BB107" s="107"/>
      <c r="BC107" s="108"/>
      <c r="BD107" s="108"/>
    </row>
    <row r="108" spans="1:56" x14ac:dyDescent="0.2">
      <c r="A108" s="107"/>
      <c r="B108" s="107"/>
      <c r="C108" s="107"/>
      <c r="D108" s="107"/>
      <c r="E108" s="108"/>
      <c r="F108" s="107"/>
      <c r="G108" s="107"/>
      <c r="H108" s="107"/>
      <c r="I108" s="107"/>
      <c r="J108" s="107"/>
      <c r="K108" s="107"/>
      <c r="L108" s="109"/>
      <c r="M108" s="109"/>
      <c r="N108" s="109"/>
      <c r="O108" s="109"/>
      <c r="P108" s="109"/>
      <c r="Q108" s="109"/>
      <c r="R108" s="109"/>
      <c r="S108" s="109"/>
      <c r="T108" s="109"/>
      <c r="U108" s="109"/>
      <c r="V108" s="108"/>
      <c r="W108" s="108"/>
      <c r="X108" s="108"/>
      <c r="Y108" s="108"/>
      <c r="Z108" s="108"/>
      <c r="AA108" s="108"/>
      <c r="AB108" s="108"/>
      <c r="AC108" s="108"/>
      <c r="AD108" s="108"/>
      <c r="AE108" s="108"/>
      <c r="AF108" s="108"/>
      <c r="AG108" s="108"/>
      <c r="AH108" s="108"/>
      <c r="AI108" s="108"/>
      <c r="AJ108" s="108"/>
      <c r="AK108" s="108"/>
      <c r="AL108" s="108"/>
      <c r="AM108" s="108"/>
      <c r="AN108" s="108"/>
      <c r="AO108" s="108"/>
      <c r="AP108" s="108"/>
      <c r="AQ108" s="108"/>
      <c r="AR108" s="108"/>
      <c r="AS108" s="108"/>
      <c r="AT108" s="108"/>
      <c r="AU108" s="108"/>
      <c r="AV108" s="109"/>
      <c r="AW108" s="109"/>
      <c r="AX108" s="109"/>
      <c r="AY108" s="108"/>
      <c r="AZ108" s="107"/>
      <c r="BA108" s="107"/>
      <c r="BB108" s="107"/>
      <c r="BC108" s="108"/>
      <c r="BD108" s="108"/>
    </row>
    <row r="109" spans="1:56" x14ac:dyDescent="0.2">
      <c r="A109" s="107"/>
      <c r="B109" s="107"/>
      <c r="C109" s="107"/>
      <c r="D109" s="107"/>
      <c r="E109" s="108"/>
      <c r="F109" s="107"/>
      <c r="G109" s="107"/>
      <c r="H109" s="107"/>
      <c r="I109" s="107"/>
      <c r="J109" s="107"/>
      <c r="K109" s="107"/>
      <c r="L109" s="109"/>
      <c r="M109" s="109"/>
      <c r="N109" s="109"/>
      <c r="O109" s="109"/>
      <c r="P109" s="109"/>
      <c r="Q109" s="109"/>
      <c r="R109" s="109"/>
      <c r="S109" s="109"/>
      <c r="T109" s="109"/>
      <c r="U109" s="109"/>
      <c r="V109" s="108"/>
      <c r="W109" s="108"/>
      <c r="X109" s="108"/>
      <c r="Y109" s="108"/>
      <c r="Z109" s="108"/>
      <c r="AA109" s="108"/>
      <c r="AB109" s="108"/>
      <c r="AC109" s="108"/>
      <c r="AD109" s="108"/>
      <c r="AE109" s="108"/>
      <c r="AF109" s="108"/>
      <c r="AG109" s="108"/>
      <c r="AH109" s="108"/>
      <c r="AI109" s="108"/>
      <c r="AJ109" s="108"/>
      <c r="AK109" s="108"/>
      <c r="AL109" s="108"/>
      <c r="AM109" s="108"/>
      <c r="AN109" s="108"/>
      <c r="AO109" s="108"/>
      <c r="AP109" s="108"/>
      <c r="AQ109" s="108"/>
      <c r="AR109" s="108"/>
      <c r="AS109" s="108"/>
      <c r="AT109" s="108"/>
      <c r="AU109" s="108"/>
      <c r="AV109" s="109"/>
      <c r="AW109" s="109"/>
      <c r="AX109" s="109"/>
      <c r="AY109" s="108"/>
      <c r="AZ109" s="107"/>
      <c r="BA109" s="107"/>
      <c r="BB109" s="107"/>
      <c r="BC109" s="108"/>
      <c r="BD109" s="108"/>
    </row>
    <row r="110" spans="1:56" x14ac:dyDescent="0.2">
      <c r="A110" s="107"/>
      <c r="B110" s="107"/>
      <c r="C110" s="107"/>
      <c r="D110" s="107"/>
      <c r="E110" s="108"/>
      <c r="F110" s="107"/>
      <c r="G110" s="107"/>
      <c r="H110" s="107"/>
      <c r="I110" s="107"/>
      <c r="J110" s="107"/>
      <c r="K110" s="107"/>
      <c r="L110" s="109"/>
      <c r="M110" s="109"/>
      <c r="N110" s="109"/>
      <c r="O110" s="109"/>
      <c r="P110" s="109"/>
      <c r="Q110" s="109"/>
      <c r="R110" s="109"/>
      <c r="S110" s="109"/>
      <c r="T110" s="109"/>
      <c r="U110" s="109"/>
      <c r="V110" s="108"/>
      <c r="W110" s="108"/>
      <c r="X110" s="108"/>
      <c r="Y110" s="108"/>
      <c r="Z110" s="108"/>
      <c r="AA110" s="108"/>
      <c r="AB110" s="108"/>
      <c r="AC110" s="108"/>
      <c r="AD110" s="108"/>
      <c r="AE110" s="108"/>
      <c r="AF110" s="108"/>
      <c r="AG110" s="108"/>
      <c r="AH110" s="108"/>
      <c r="AI110" s="108"/>
      <c r="AJ110" s="108"/>
      <c r="AK110" s="108"/>
      <c r="AL110" s="108"/>
      <c r="AM110" s="108"/>
      <c r="AN110" s="108"/>
      <c r="AO110" s="108"/>
      <c r="AP110" s="108"/>
      <c r="AQ110" s="108"/>
      <c r="AR110" s="108"/>
      <c r="AS110" s="108"/>
      <c r="AT110" s="108"/>
      <c r="AU110" s="108"/>
      <c r="AV110" s="109"/>
      <c r="AW110" s="109"/>
      <c r="AX110" s="109"/>
      <c r="AY110" s="108"/>
      <c r="AZ110" s="107"/>
      <c r="BA110" s="107"/>
      <c r="BB110" s="107"/>
      <c r="BC110" s="108"/>
      <c r="BD110" s="108"/>
    </row>
    <row r="111" spans="1:56" x14ac:dyDescent="0.2">
      <c r="A111" s="107"/>
      <c r="B111" s="107"/>
      <c r="C111" s="107"/>
      <c r="D111" s="107"/>
      <c r="E111" s="108"/>
      <c r="F111" s="107"/>
      <c r="G111" s="107"/>
      <c r="H111" s="107"/>
      <c r="I111" s="107"/>
      <c r="J111" s="107"/>
      <c r="K111" s="107"/>
      <c r="L111" s="109"/>
      <c r="M111" s="109"/>
      <c r="N111" s="109"/>
      <c r="O111" s="109"/>
      <c r="P111" s="109"/>
      <c r="Q111" s="109"/>
      <c r="R111" s="109"/>
      <c r="S111" s="109"/>
      <c r="T111" s="109"/>
      <c r="U111" s="109"/>
      <c r="V111" s="108"/>
      <c r="W111" s="108"/>
      <c r="X111" s="108"/>
      <c r="Y111" s="108"/>
      <c r="Z111" s="108"/>
      <c r="AA111" s="108"/>
      <c r="AB111" s="108"/>
      <c r="AC111" s="108"/>
      <c r="AD111" s="108"/>
      <c r="AE111" s="108"/>
      <c r="AF111" s="108"/>
      <c r="AG111" s="108"/>
      <c r="AH111" s="108"/>
      <c r="AI111" s="108"/>
      <c r="AJ111" s="108"/>
      <c r="AK111" s="108"/>
      <c r="AL111" s="108"/>
      <c r="AM111" s="108"/>
      <c r="AN111" s="108"/>
      <c r="AO111" s="108"/>
      <c r="AP111" s="108"/>
      <c r="AQ111" s="108"/>
      <c r="AR111" s="108"/>
      <c r="AS111" s="108"/>
      <c r="AT111" s="108"/>
      <c r="AU111" s="108"/>
      <c r="AV111" s="109"/>
      <c r="AW111" s="109"/>
      <c r="AX111" s="109"/>
      <c r="AY111" s="108"/>
      <c r="AZ111" s="107"/>
      <c r="BA111" s="107"/>
      <c r="BB111" s="107"/>
      <c r="BC111" s="108"/>
      <c r="BD111" s="108"/>
    </row>
    <row r="112" spans="1:56" x14ac:dyDescent="0.2">
      <c r="A112" s="107"/>
      <c r="B112" s="107"/>
      <c r="C112" s="107"/>
      <c r="D112" s="107"/>
      <c r="E112" s="108"/>
      <c r="F112" s="107"/>
      <c r="G112" s="107"/>
      <c r="H112" s="107"/>
      <c r="I112" s="107"/>
      <c r="J112" s="107"/>
      <c r="K112" s="107"/>
      <c r="L112" s="109"/>
      <c r="M112" s="109"/>
      <c r="N112" s="109"/>
      <c r="O112" s="109"/>
      <c r="P112" s="109"/>
      <c r="Q112" s="109"/>
      <c r="R112" s="109"/>
      <c r="S112" s="109"/>
      <c r="T112" s="109"/>
      <c r="U112" s="109"/>
      <c r="V112" s="108"/>
      <c r="W112" s="108"/>
      <c r="X112" s="108"/>
      <c r="Y112" s="108"/>
      <c r="Z112" s="108"/>
      <c r="AA112" s="108"/>
      <c r="AB112" s="108"/>
      <c r="AC112" s="108"/>
      <c r="AD112" s="108"/>
      <c r="AE112" s="108"/>
      <c r="AF112" s="108"/>
      <c r="AG112" s="108"/>
      <c r="AH112" s="108"/>
      <c r="AI112" s="108"/>
      <c r="AJ112" s="108"/>
      <c r="AK112" s="108"/>
      <c r="AL112" s="108"/>
      <c r="AM112" s="108"/>
      <c r="AN112" s="108"/>
      <c r="AO112" s="108"/>
      <c r="AP112" s="108"/>
      <c r="AQ112" s="108"/>
      <c r="AR112" s="108"/>
      <c r="AS112" s="108"/>
      <c r="AT112" s="108"/>
      <c r="AU112" s="108"/>
      <c r="AV112" s="109"/>
      <c r="AW112" s="109"/>
      <c r="AX112" s="109"/>
      <c r="AY112" s="108"/>
      <c r="AZ112" s="107"/>
      <c r="BA112" s="107"/>
      <c r="BB112" s="107"/>
      <c r="BC112" s="108"/>
      <c r="BD112" s="108"/>
    </row>
    <row r="113" spans="1:56" x14ac:dyDescent="0.2">
      <c r="A113" s="107"/>
      <c r="B113" s="107"/>
      <c r="C113" s="107"/>
      <c r="D113" s="107"/>
      <c r="E113" s="108"/>
      <c r="F113" s="107"/>
      <c r="G113" s="107"/>
      <c r="H113" s="107"/>
      <c r="I113" s="107"/>
      <c r="J113" s="107"/>
      <c r="K113" s="107"/>
      <c r="L113" s="109"/>
      <c r="M113" s="109"/>
      <c r="N113" s="109"/>
      <c r="O113" s="109"/>
      <c r="P113" s="109"/>
      <c r="Q113" s="109"/>
      <c r="R113" s="109"/>
      <c r="S113" s="109"/>
      <c r="T113" s="109"/>
      <c r="U113" s="109"/>
      <c r="V113" s="108"/>
      <c r="W113" s="108"/>
      <c r="X113" s="108"/>
      <c r="Y113" s="108"/>
      <c r="Z113" s="108"/>
      <c r="AA113" s="108"/>
      <c r="AB113" s="108"/>
      <c r="AC113" s="108"/>
      <c r="AD113" s="108"/>
      <c r="AE113" s="108"/>
      <c r="AF113" s="108"/>
      <c r="AG113" s="108"/>
      <c r="AH113" s="108"/>
      <c r="AI113" s="108"/>
      <c r="AJ113" s="108"/>
      <c r="AK113" s="108"/>
      <c r="AL113" s="108"/>
      <c r="AM113" s="108"/>
      <c r="AN113" s="108"/>
      <c r="AO113" s="108"/>
      <c r="AP113" s="108"/>
      <c r="AQ113" s="108"/>
      <c r="AR113" s="108"/>
      <c r="AS113" s="108"/>
      <c r="AT113" s="108"/>
      <c r="AU113" s="108"/>
      <c r="AV113" s="109"/>
      <c r="AW113" s="109"/>
      <c r="AX113" s="109"/>
      <c r="AY113" s="108"/>
      <c r="AZ113" s="107"/>
      <c r="BA113" s="107"/>
      <c r="BB113" s="107"/>
      <c r="BC113" s="108"/>
      <c r="BD113" s="108"/>
    </row>
  </sheetData>
  <sheetProtection formatCells="0" formatColumns="0" formatRows="0" insertRows="0" deleteRows="0" sort="0" autoFilter="0" pivotTables="0"/>
  <mergeCells count="65">
    <mergeCell ref="AR18:AW18"/>
    <mergeCell ref="B19:H19"/>
    <mergeCell ref="I19:U19"/>
    <mergeCell ref="V19:AP19"/>
    <mergeCell ref="AR19:AW19"/>
    <mergeCell ref="B20:H20"/>
    <mergeCell ref="I20:U20"/>
    <mergeCell ref="V20:AP20"/>
    <mergeCell ref="AR20:AW20"/>
    <mergeCell ref="B14:D14"/>
    <mergeCell ref="F14:H14"/>
    <mergeCell ref="I14:K14"/>
    <mergeCell ref="S14:U14"/>
    <mergeCell ref="AZ14:BB14"/>
    <mergeCell ref="B17:U17"/>
    <mergeCell ref="AY17:BD20"/>
    <mergeCell ref="B18:H18"/>
    <mergeCell ref="I18:U18"/>
    <mergeCell ref="V18:AP18"/>
    <mergeCell ref="B12:D12"/>
    <mergeCell ref="F12:H12"/>
    <mergeCell ref="I12:K12"/>
    <mergeCell ref="S12:U12"/>
    <mergeCell ref="AZ12:BB12"/>
    <mergeCell ref="B13:D13"/>
    <mergeCell ref="F13:H13"/>
    <mergeCell ref="I13:K13"/>
    <mergeCell ref="S13:U13"/>
    <mergeCell ref="AZ13:BB13"/>
    <mergeCell ref="B10:D10"/>
    <mergeCell ref="F10:H10"/>
    <mergeCell ref="I10:K10"/>
    <mergeCell ref="S10:U10"/>
    <mergeCell ref="AZ10:BB10"/>
    <mergeCell ref="B11:D11"/>
    <mergeCell ref="F11:H11"/>
    <mergeCell ref="I11:K11"/>
    <mergeCell ref="S11:U11"/>
    <mergeCell ref="AZ11:BB11"/>
    <mergeCell ref="B8:K8"/>
    <mergeCell ref="L8:R8"/>
    <mergeCell ref="S8:AX8"/>
    <mergeCell ref="AY8:BD8"/>
    <mergeCell ref="B9:D9"/>
    <mergeCell ref="F9:H9"/>
    <mergeCell ref="I9:K9"/>
    <mergeCell ref="S9:U9"/>
    <mergeCell ref="AZ9:BB9"/>
    <mergeCell ref="AA4:AU4"/>
    <mergeCell ref="B6:C6"/>
    <mergeCell ref="D6:H6"/>
    <mergeCell ref="I6:K6"/>
    <mergeCell ref="L6:U6"/>
    <mergeCell ref="V6:Z6"/>
    <mergeCell ref="AA6:AX6"/>
    <mergeCell ref="B1:AU1"/>
    <mergeCell ref="AV1:AX4"/>
    <mergeCell ref="BB1:BD2"/>
    <mergeCell ref="B2:AU2"/>
    <mergeCell ref="B3:D3"/>
    <mergeCell ref="E3:Z3"/>
    <mergeCell ref="AA3:AU3"/>
    <mergeCell ref="BB3:BD4"/>
    <mergeCell ref="B4:D4"/>
    <mergeCell ref="E4:Z4"/>
  </mergeCells>
  <dataValidations count="7">
    <dataValidation type="list" allowBlank="1" showInputMessage="1" showErrorMessage="1" sqref="AY10:AY15 KU10:KU15 UQ10:UQ15 AEM10:AEM15 AOI10:AOI15 AYE10:AYE15 BIA10:BIA15 BRW10:BRW15 CBS10:CBS15 CLO10:CLO15 CVK10:CVK15 DFG10:DFG15 DPC10:DPC15 DYY10:DYY15 EIU10:EIU15 ESQ10:ESQ15 FCM10:FCM15 FMI10:FMI15 FWE10:FWE15 GGA10:GGA15 GPW10:GPW15 GZS10:GZS15 HJO10:HJO15 HTK10:HTK15 IDG10:IDG15 INC10:INC15 IWY10:IWY15 JGU10:JGU15 JQQ10:JQQ15 KAM10:KAM15 KKI10:KKI15 KUE10:KUE15 LEA10:LEA15 LNW10:LNW15 LXS10:LXS15 MHO10:MHO15 MRK10:MRK15 NBG10:NBG15 NLC10:NLC15 NUY10:NUY15 OEU10:OEU15 OOQ10:OOQ15 OYM10:OYM15 PII10:PII15 PSE10:PSE15 QCA10:QCA15 QLW10:QLW15 QVS10:QVS15 RFO10:RFO15 RPK10:RPK15 RZG10:RZG15 SJC10:SJC15 SSY10:SSY15 TCU10:TCU15 TMQ10:TMQ15 TWM10:TWM15 UGI10:UGI15 UQE10:UQE15 VAA10:VAA15 VJW10:VJW15 VTS10:VTS15 WDO10:WDO15 WNK10:WNK15 WXG10:WXG15 AY65546:AY65551 KU65546:KU65551 UQ65546:UQ65551 AEM65546:AEM65551 AOI65546:AOI65551 AYE65546:AYE65551 BIA65546:BIA65551 BRW65546:BRW65551 CBS65546:CBS65551 CLO65546:CLO65551 CVK65546:CVK65551 DFG65546:DFG65551 DPC65546:DPC65551 DYY65546:DYY65551 EIU65546:EIU65551 ESQ65546:ESQ65551 FCM65546:FCM65551 FMI65546:FMI65551 FWE65546:FWE65551 GGA65546:GGA65551 GPW65546:GPW65551 GZS65546:GZS65551 HJO65546:HJO65551 HTK65546:HTK65551 IDG65546:IDG65551 INC65546:INC65551 IWY65546:IWY65551 JGU65546:JGU65551 JQQ65546:JQQ65551 KAM65546:KAM65551 KKI65546:KKI65551 KUE65546:KUE65551 LEA65546:LEA65551 LNW65546:LNW65551 LXS65546:LXS65551 MHO65546:MHO65551 MRK65546:MRK65551 NBG65546:NBG65551 NLC65546:NLC65551 NUY65546:NUY65551 OEU65546:OEU65551 OOQ65546:OOQ65551 OYM65546:OYM65551 PII65546:PII65551 PSE65546:PSE65551 QCA65546:QCA65551 QLW65546:QLW65551 QVS65546:QVS65551 RFO65546:RFO65551 RPK65546:RPK65551 RZG65546:RZG65551 SJC65546:SJC65551 SSY65546:SSY65551 TCU65546:TCU65551 TMQ65546:TMQ65551 TWM65546:TWM65551 UGI65546:UGI65551 UQE65546:UQE65551 VAA65546:VAA65551 VJW65546:VJW65551 VTS65546:VTS65551 WDO65546:WDO65551 WNK65546:WNK65551 WXG65546:WXG65551 AY131082:AY131087 KU131082:KU131087 UQ131082:UQ131087 AEM131082:AEM131087 AOI131082:AOI131087 AYE131082:AYE131087 BIA131082:BIA131087 BRW131082:BRW131087 CBS131082:CBS131087 CLO131082:CLO131087 CVK131082:CVK131087 DFG131082:DFG131087 DPC131082:DPC131087 DYY131082:DYY131087 EIU131082:EIU131087 ESQ131082:ESQ131087 FCM131082:FCM131087 FMI131082:FMI131087 FWE131082:FWE131087 GGA131082:GGA131087 GPW131082:GPW131087 GZS131082:GZS131087 HJO131082:HJO131087 HTK131082:HTK131087 IDG131082:IDG131087 INC131082:INC131087 IWY131082:IWY131087 JGU131082:JGU131087 JQQ131082:JQQ131087 KAM131082:KAM131087 KKI131082:KKI131087 KUE131082:KUE131087 LEA131082:LEA131087 LNW131082:LNW131087 LXS131082:LXS131087 MHO131082:MHO131087 MRK131082:MRK131087 NBG131082:NBG131087 NLC131082:NLC131087 NUY131082:NUY131087 OEU131082:OEU131087 OOQ131082:OOQ131087 OYM131082:OYM131087 PII131082:PII131087 PSE131082:PSE131087 QCA131082:QCA131087 QLW131082:QLW131087 QVS131082:QVS131087 RFO131082:RFO131087 RPK131082:RPK131087 RZG131082:RZG131087 SJC131082:SJC131087 SSY131082:SSY131087 TCU131082:TCU131087 TMQ131082:TMQ131087 TWM131082:TWM131087 UGI131082:UGI131087 UQE131082:UQE131087 VAA131082:VAA131087 VJW131082:VJW131087 VTS131082:VTS131087 WDO131082:WDO131087 WNK131082:WNK131087 WXG131082:WXG131087 AY196618:AY196623 KU196618:KU196623 UQ196618:UQ196623 AEM196618:AEM196623 AOI196618:AOI196623 AYE196618:AYE196623 BIA196618:BIA196623 BRW196618:BRW196623 CBS196618:CBS196623 CLO196618:CLO196623 CVK196618:CVK196623 DFG196618:DFG196623 DPC196618:DPC196623 DYY196618:DYY196623 EIU196618:EIU196623 ESQ196618:ESQ196623 FCM196618:FCM196623 FMI196618:FMI196623 FWE196618:FWE196623 GGA196618:GGA196623 GPW196618:GPW196623 GZS196618:GZS196623 HJO196618:HJO196623 HTK196618:HTK196623 IDG196618:IDG196623 INC196618:INC196623 IWY196618:IWY196623 JGU196618:JGU196623 JQQ196618:JQQ196623 KAM196618:KAM196623 KKI196618:KKI196623 KUE196618:KUE196623 LEA196618:LEA196623 LNW196618:LNW196623 LXS196618:LXS196623 MHO196618:MHO196623 MRK196618:MRK196623 NBG196618:NBG196623 NLC196618:NLC196623 NUY196618:NUY196623 OEU196618:OEU196623 OOQ196618:OOQ196623 OYM196618:OYM196623 PII196618:PII196623 PSE196618:PSE196623 QCA196618:QCA196623 QLW196618:QLW196623 QVS196618:QVS196623 RFO196618:RFO196623 RPK196618:RPK196623 RZG196618:RZG196623 SJC196618:SJC196623 SSY196618:SSY196623 TCU196618:TCU196623 TMQ196618:TMQ196623 TWM196618:TWM196623 UGI196618:UGI196623 UQE196618:UQE196623 VAA196618:VAA196623 VJW196618:VJW196623 VTS196618:VTS196623 WDO196618:WDO196623 WNK196618:WNK196623 WXG196618:WXG196623 AY262154:AY262159 KU262154:KU262159 UQ262154:UQ262159 AEM262154:AEM262159 AOI262154:AOI262159 AYE262154:AYE262159 BIA262154:BIA262159 BRW262154:BRW262159 CBS262154:CBS262159 CLO262154:CLO262159 CVK262154:CVK262159 DFG262154:DFG262159 DPC262154:DPC262159 DYY262154:DYY262159 EIU262154:EIU262159 ESQ262154:ESQ262159 FCM262154:FCM262159 FMI262154:FMI262159 FWE262154:FWE262159 GGA262154:GGA262159 GPW262154:GPW262159 GZS262154:GZS262159 HJO262154:HJO262159 HTK262154:HTK262159 IDG262154:IDG262159 INC262154:INC262159 IWY262154:IWY262159 JGU262154:JGU262159 JQQ262154:JQQ262159 KAM262154:KAM262159 KKI262154:KKI262159 KUE262154:KUE262159 LEA262154:LEA262159 LNW262154:LNW262159 LXS262154:LXS262159 MHO262154:MHO262159 MRK262154:MRK262159 NBG262154:NBG262159 NLC262154:NLC262159 NUY262154:NUY262159 OEU262154:OEU262159 OOQ262154:OOQ262159 OYM262154:OYM262159 PII262154:PII262159 PSE262154:PSE262159 QCA262154:QCA262159 QLW262154:QLW262159 QVS262154:QVS262159 RFO262154:RFO262159 RPK262154:RPK262159 RZG262154:RZG262159 SJC262154:SJC262159 SSY262154:SSY262159 TCU262154:TCU262159 TMQ262154:TMQ262159 TWM262154:TWM262159 UGI262154:UGI262159 UQE262154:UQE262159 VAA262154:VAA262159 VJW262154:VJW262159 VTS262154:VTS262159 WDO262154:WDO262159 WNK262154:WNK262159 WXG262154:WXG262159 AY327690:AY327695 KU327690:KU327695 UQ327690:UQ327695 AEM327690:AEM327695 AOI327690:AOI327695 AYE327690:AYE327695 BIA327690:BIA327695 BRW327690:BRW327695 CBS327690:CBS327695 CLO327690:CLO327695 CVK327690:CVK327695 DFG327690:DFG327695 DPC327690:DPC327695 DYY327690:DYY327695 EIU327690:EIU327695 ESQ327690:ESQ327695 FCM327690:FCM327695 FMI327690:FMI327695 FWE327690:FWE327695 GGA327690:GGA327695 GPW327690:GPW327695 GZS327690:GZS327695 HJO327690:HJO327695 HTK327690:HTK327695 IDG327690:IDG327695 INC327690:INC327695 IWY327690:IWY327695 JGU327690:JGU327695 JQQ327690:JQQ327695 KAM327690:KAM327695 KKI327690:KKI327695 KUE327690:KUE327695 LEA327690:LEA327695 LNW327690:LNW327695 LXS327690:LXS327695 MHO327690:MHO327695 MRK327690:MRK327695 NBG327690:NBG327695 NLC327690:NLC327695 NUY327690:NUY327695 OEU327690:OEU327695 OOQ327690:OOQ327695 OYM327690:OYM327695 PII327690:PII327695 PSE327690:PSE327695 QCA327690:QCA327695 QLW327690:QLW327695 QVS327690:QVS327695 RFO327690:RFO327695 RPK327690:RPK327695 RZG327690:RZG327695 SJC327690:SJC327695 SSY327690:SSY327695 TCU327690:TCU327695 TMQ327690:TMQ327695 TWM327690:TWM327695 UGI327690:UGI327695 UQE327690:UQE327695 VAA327690:VAA327695 VJW327690:VJW327695 VTS327690:VTS327695 WDO327690:WDO327695 WNK327690:WNK327695 WXG327690:WXG327695 AY393226:AY393231 KU393226:KU393231 UQ393226:UQ393231 AEM393226:AEM393231 AOI393226:AOI393231 AYE393226:AYE393231 BIA393226:BIA393231 BRW393226:BRW393231 CBS393226:CBS393231 CLO393226:CLO393231 CVK393226:CVK393231 DFG393226:DFG393231 DPC393226:DPC393231 DYY393226:DYY393231 EIU393226:EIU393231 ESQ393226:ESQ393231 FCM393226:FCM393231 FMI393226:FMI393231 FWE393226:FWE393231 GGA393226:GGA393231 GPW393226:GPW393231 GZS393226:GZS393231 HJO393226:HJO393231 HTK393226:HTK393231 IDG393226:IDG393231 INC393226:INC393231 IWY393226:IWY393231 JGU393226:JGU393231 JQQ393226:JQQ393231 KAM393226:KAM393231 KKI393226:KKI393231 KUE393226:KUE393231 LEA393226:LEA393231 LNW393226:LNW393231 LXS393226:LXS393231 MHO393226:MHO393231 MRK393226:MRK393231 NBG393226:NBG393231 NLC393226:NLC393231 NUY393226:NUY393231 OEU393226:OEU393231 OOQ393226:OOQ393231 OYM393226:OYM393231 PII393226:PII393231 PSE393226:PSE393231 QCA393226:QCA393231 QLW393226:QLW393231 QVS393226:QVS393231 RFO393226:RFO393231 RPK393226:RPK393231 RZG393226:RZG393231 SJC393226:SJC393231 SSY393226:SSY393231 TCU393226:TCU393231 TMQ393226:TMQ393231 TWM393226:TWM393231 UGI393226:UGI393231 UQE393226:UQE393231 VAA393226:VAA393231 VJW393226:VJW393231 VTS393226:VTS393231 WDO393226:WDO393231 WNK393226:WNK393231 WXG393226:WXG393231 AY458762:AY458767 KU458762:KU458767 UQ458762:UQ458767 AEM458762:AEM458767 AOI458762:AOI458767 AYE458762:AYE458767 BIA458762:BIA458767 BRW458762:BRW458767 CBS458762:CBS458767 CLO458762:CLO458767 CVK458762:CVK458767 DFG458762:DFG458767 DPC458762:DPC458767 DYY458762:DYY458767 EIU458762:EIU458767 ESQ458762:ESQ458767 FCM458762:FCM458767 FMI458762:FMI458767 FWE458762:FWE458767 GGA458762:GGA458767 GPW458762:GPW458767 GZS458762:GZS458767 HJO458762:HJO458767 HTK458762:HTK458767 IDG458762:IDG458767 INC458762:INC458767 IWY458762:IWY458767 JGU458762:JGU458767 JQQ458762:JQQ458767 KAM458762:KAM458767 KKI458762:KKI458767 KUE458762:KUE458767 LEA458762:LEA458767 LNW458762:LNW458767 LXS458762:LXS458767 MHO458762:MHO458767 MRK458762:MRK458767 NBG458762:NBG458767 NLC458762:NLC458767 NUY458762:NUY458767 OEU458762:OEU458767 OOQ458762:OOQ458767 OYM458762:OYM458767 PII458762:PII458767 PSE458762:PSE458767 QCA458762:QCA458767 QLW458762:QLW458767 QVS458762:QVS458767 RFO458762:RFO458767 RPK458762:RPK458767 RZG458762:RZG458767 SJC458762:SJC458767 SSY458762:SSY458767 TCU458762:TCU458767 TMQ458762:TMQ458767 TWM458762:TWM458767 UGI458762:UGI458767 UQE458762:UQE458767 VAA458762:VAA458767 VJW458762:VJW458767 VTS458762:VTS458767 WDO458762:WDO458767 WNK458762:WNK458767 WXG458762:WXG458767 AY524298:AY524303 KU524298:KU524303 UQ524298:UQ524303 AEM524298:AEM524303 AOI524298:AOI524303 AYE524298:AYE524303 BIA524298:BIA524303 BRW524298:BRW524303 CBS524298:CBS524303 CLO524298:CLO524303 CVK524298:CVK524303 DFG524298:DFG524303 DPC524298:DPC524303 DYY524298:DYY524303 EIU524298:EIU524303 ESQ524298:ESQ524303 FCM524298:FCM524303 FMI524298:FMI524303 FWE524298:FWE524303 GGA524298:GGA524303 GPW524298:GPW524303 GZS524298:GZS524303 HJO524298:HJO524303 HTK524298:HTK524303 IDG524298:IDG524303 INC524298:INC524303 IWY524298:IWY524303 JGU524298:JGU524303 JQQ524298:JQQ524303 KAM524298:KAM524303 KKI524298:KKI524303 KUE524298:KUE524303 LEA524298:LEA524303 LNW524298:LNW524303 LXS524298:LXS524303 MHO524298:MHO524303 MRK524298:MRK524303 NBG524298:NBG524303 NLC524298:NLC524303 NUY524298:NUY524303 OEU524298:OEU524303 OOQ524298:OOQ524303 OYM524298:OYM524303 PII524298:PII524303 PSE524298:PSE524303 QCA524298:QCA524303 QLW524298:QLW524303 QVS524298:QVS524303 RFO524298:RFO524303 RPK524298:RPK524303 RZG524298:RZG524303 SJC524298:SJC524303 SSY524298:SSY524303 TCU524298:TCU524303 TMQ524298:TMQ524303 TWM524298:TWM524303 UGI524298:UGI524303 UQE524298:UQE524303 VAA524298:VAA524303 VJW524298:VJW524303 VTS524298:VTS524303 WDO524298:WDO524303 WNK524298:WNK524303 WXG524298:WXG524303 AY589834:AY589839 KU589834:KU589839 UQ589834:UQ589839 AEM589834:AEM589839 AOI589834:AOI589839 AYE589834:AYE589839 BIA589834:BIA589839 BRW589834:BRW589839 CBS589834:CBS589839 CLO589834:CLO589839 CVK589834:CVK589839 DFG589834:DFG589839 DPC589834:DPC589839 DYY589834:DYY589839 EIU589834:EIU589839 ESQ589834:ESQ589839 FCM589834:FCM589839 FMI589834:FMI589839 FWE589834:FWE589839 GGA589834:GGA589839 GPW589834:GPW589839 GZS589834:GZS589839 HJO589834:HJO589839 HTK589834:HTK589839 IDG589834:IDG589839 INC589834:INC589839 IWY589834:IWY589839 JGU589834:JGU589839 JQQ589834:JQQ589839 KAM589834:KAM589839 KKI589834:KKI589839 KUE589834:KUE589839 LEA589834:LEA589839 LNW589834:LNW589839 LXS589834:LXS589839 MHO589834:MHO589839 MRK589834:MRK589839 NBG589834:NBG589839 NLC589834:NLC589839 NUY589834:NUY589839 OEU589834:OEU589839 OOQ589834:OOQ589839 OYM589834:OYM589839 PII589834:PII589839 PSE589834:PSE589839 QCA589834:QCA589839 QLW589834:QLW589839 QVS589834:QVS589839 RFO589834:RFO589839 RPK589834:RPK589839 RZG589834:RZG589839 SJC589834:SJC589839 SSY589834:SSY589839 TCU589834:TCU589839 TMQ589834:TMQ589839 TWM589834:TWM589839 UGI589834:UGI589839 UQE589834:UQE589839 VAA589834:VAA589839 VJW589834:VJW589839 VTS589834:VTS589839 WDO589834:WDO589839 WNK589834:WNK589839 WXG589834:WXG589839 AY655370:AY655375 KU655370:KU655375 UQ655370:UQ655375 AEM655370:AEM655375 AOI655370:AOI655375 AYE655370:AYE655375 BIA655370:BIA655375 BRW655370:BRW655375 CBS655370:CBS655375 CLO655370:CLO655375 CVK655370:CVK655375 DFG655370:DFG655375 DPC655370:DPC655375 DYY655370:DYY655375 EIU655370:EIU655375 ESQ655370:ESQ655375 FCM655370:FCM655375 FMI655370:FMI655375 FWE655370:FWE655375 GGA655370:GGA655375 GPW655370:GPW655375 GZS655370:GZS655375 HJO655370:HJO655375 HTK655370:HTK655375 IDG655370:IDG655375 INC655370:INC655375 IWY655370:IWY655375 JGU655370:JGU655375 JQQ655370:JQQ655375 KAM655370:KAM655375 KKI655370:KKI655375 KUE655370:KUE655375 LEA655370:LEA655375 LNW655370:LNW655375 LXS655370:LXS655375 MHO655370:MHO655375 MRK655370:MRK655375 NBG655370:NBG655375 NLC655370:NLC655375 NUY655370:NUY655375 OEU655370:OEU655375 OOQ655370:OOQ655375 OYM655370:OYM655375 PII655370:PII655375 PSE655370:PSE655375 QCA655370:QCA655375 QLW655370:QLW655375 QVS655370:QVS655375 RFO655370:RFO655375 RPK655370:RPK655375 RZG655370:RZG655375 SJC655370:SJC655375 SSY655370:SSY655375 TCU655370:TCU655375 TMQ655370:TMQ655375 TWM655370:TWM655375 UGI655370:UGI655375 UQE655370:UQE655375 VAA655370:VAA655375 VJW655370:VJW655375 VTS655370:VTS655375 WDO655370:WDO655375 WNK655370:WNK655375 WXG655370:WXG655375 AY720906:AY720911 KU720906:KU720911 UQ720906:UQ720911 AEM720906:AEM720911 AOI720906:AOI720911 AYE720906:AYE720911 BIA720906:BIA720911 BRW720906:BRW720911 CBS720906:CBS720911 CLO720906:CLO720911 CVK720906:CVK720911 DFG720906:DFG720911 DPC720906:DPC720911 DYY720906:DYY720911 EIU720906:EIU720911 ESQ720906:ESQ720911 FCM720906:FCM720911 FMI720906:FMI720911 FWE720906:FWE720911 GGA720906:GGA720911 GPW720906:GPW720911 GZS720906:GZS720911 HJO720906:HJO720911 HTK720906:HTK720911 IDG720906:IDG720911 INC720906:INC720911 IWY720906:IWY720911 JGU720906:JGU720911 JQQ720906:JQQ720911 KAM720906:KAM720911 KKI720906:KKI720911 KUE720906:KUE720911 LEA720906:LEA720911 LNW720906:LNW720911 LXS720906:LXS720911 MHO720906:MHO720911 MRK720906:MRK720911 NBG720906:NBG720911 NLC720906:NLC720911 NUY720906:NUY720911 OEU720906:OEU720911 OOQ720906:OOQ720911 OYM720906:OYM720911 PII720906:PII720911 PSE720906:PSE720911 QCA720906:QCA720911 QLW720906:QLW720911 QVS720906:QVS720911 RFO720906:RFO720911 RPK720906:RPK720911 RZG720906:RZG720911 SJC720906:SJC720911 SSY720906:SSY720911 TCU720906:TCU720911 TMQ720906:TMQ720911 TWM720906:TWM720911 UGI720906:UGI720911 UQE720906:UQE720911 VAA720906:VAA720911 VJW720906:VJW720911 VTS720906:VTS720911 WDO720906:WDO720911 WNK720906:WNK720911 WXG720906:WXG720911 AY786442:AY786447 KU786442:KU786447 UQ786442:UQ786447 AEM786442:AEM786447 AOI786442:AOI786447 AYE786442:AYE786447 BIA786442:BIA786447 BRW786442:BRW786447 CBS786442:CBS786447 CLO786442:CLO786447 CVK786442:CVK786447 DFG786442:DFG786447 DPC786442:DPC786447 DYY786442:DYY786447 EIU786442:EIU786447 ESQ786442:ESQ786447 FCM786442:FCM786447 FMI786442:FMI786447 FWE786442:FWE786447 GGA786442:GGA786447 GPW786442:GPW786447 GZS786442:GZS786447 HJO786442:HJO786447 HTK786442:HTK786447 IDG786442:IDG786447 INC786442:INC786447 IWY786442:IWY786447 JGU786442:JGU786447 JQQ786442:JQQ786447 KAM786442:KAM786447 KKI786442:KKI786447 KUE786442:KUE786447 LEA786442:LEA786447 LNW786442:LNW786447 LXS786442:LXS786447 MHO786442:MHO786447 MRK786442:MRK786447 NBG786442:NBG786447 NLC786442:NLC786447 NUY786442:NUY786447 OEU786442:OEU786447 OOQ786442:OOQ786447 OYM786442:OYM786447 PII786442:PII786447 PSE786442:PSE786447 QCA786442:QCA786447 QLW786442:QLW786447 QVS786442:QVS786447 RFO786442:RFO786447 RPK786442:RPK786447 RZG786442:RZG786447 SJC786442:SJC786447 SSY786442:SSY786447 TCU786442:TCU786447 TMQ786442:TMQ786447 TWM786442:TWM786447 UGI786442:UGI786447 UQE786442:UQE786447 VAA786442:VAA786447 VJW786442:VJW786447 VTS786442:VTS786447 WDO786442:WDO786447 WNK786442:WNK786447 WXG786442:WXG786447 AY851978:AY851983 KU851978:KU851983 UQ851978:UQ851983 AEM851978:AEM851983 AOI851978:AOI851983 AYE851978:AYE851983 BIA851978:BIA851983 BRW851978:BRW851983 CBS851978:CBS851983 CLO851978:CLO851983 CVK851978:CVK851983 DFG851978:DFG851983 DPC851978:DPC851983 DYY851978:DYY851983 EIU851978:EIU851983 ESQ851978:ESQ851983 FCM851978:FCM851983 FMI851978:FMI851983 FWE851978:FWE851983 GGA851978:GGA851983 GPW851978:GPW851983 GZS851978:GZS851983 HJO851978:HJO851983 HTK851978:HTK851983 IDG851978:IDG851983 INC851978:INC851983 IWY851978:IWY851983 JGU851978:JGU851983 JQQ851978:JQQ851983 KAM851978:KAM851983 KKI851978:KKI851983 KUE851978:KUE851983 LEA851978:LEA851983 LNW851978:LNW851983 LXS851978:LXS851983 MHO851978:MHO851983 MRK851978:MRK851983 NBG851978:NBG851983 NLC851978:NLC851983 NUY851978:NUY851983 OEU851978:OEU851983 OOQ851978:OOQ851983 OYM851978:OYM851983 PII851978:PII851983 PSE851978:PSE851983 QCA851978:QCA851983 QLW851978:QLW851983 QVS851978:QVS851983 RFO851978:RFO851983 RPK851978:RPK851983 RZG851978:RZG851983 SJC851978:SJC851983 SSY851978:SSY851983 TCU851978:TCU851983 TMQ851978:TMQ851983 TWM851978:TWM851983 UGI851978:UGI851983 UQE851978:UQE851983 VAA851978:VAA851983 VJW851978:VJW851983 VTS851978:VTS851983 WDO851978:WDO851983 WNK851978:WNK851983 WXG851978:WXG851983 AY917514:AY917519 KU917514:KU917519 UQ917514:UQ917519 AEM917514:AEM917519 AOI917514:AOI917519 AYE917514:AYE917519 BIA917514:BIA917519 BRW917514:BRW917519 CBS917514:CBS917519 CLO917514:CLO917519 CVK917514:CVK917519 DFG917514:DFG917519 DPC917514:DPC917519 DYY917514:DYY917519 EIU917514:EIU917519 ESQ917514:ESQ917519 FCM917514:FCM917519 FMI917514:FMI917519 FWE917514:FWE917519 GGA917514:GGA917519 GPW917514:GPW917519 GZS917514:GZS917519 HJO917514:HJO917519 HTK917514:HTK917519 IDG917514:IDG917519 INC917514:INC917519 IWY917514:IWY917519 JGU917514:JGU917519 JQQ917514:JQQ917519 KAM917514:KAM917519 KKI917514:KKI917519 KUE917514:KUE917519 LEA917514:LEA917519 LNW917514:LNW917519 LXS917514:LXS917519 MHO917514:MHO917519 MRK917514:MRK917519 NBG917514:NBG917519 NLC917514:NLC917519 NUY917514:NUY917519 OEU917514:OEU917519 OOQ917514:OOQ917519 OYM917514:OYM917519 PII917514:PII917519 PSE917514:PSE917519 QCA917514:QCA917519 QLW917514:QLW917519 QVS917514:QVS917519 RFO917514:RFO917519 RPK917514:RPK917519 RZG917514:RZG917519 SJC917514:SJC917519 SSY917514:SSY917519 TCU917514:TCU917519 TMQ917514:TMQ917519 TWM917514:TWM917519 UGI917514:UGI917519 UQE917514:UQE917519 VAA917514:VAA917519 VJW917514:VJW917519 VTS917514:VTS917519 WDO917514:WDO917519 WNK917514:WNK917519 WXG917514:WXG917519 AY983050:AY983055 KU983050:KU983055 UQ983050:UQ983055 AEM983050:AEM983055 AOI983050:AOI983055 AYE983050:AYE983055 BIA983050:BIA983055 BRW983050:BRW983055 CBS983050:CBS983055 CLO983050:CLO983055 CVK983050:CVK983055 DFG983050:DFG983055 DPC983050:DPC983055 DYY983050:DYY983055 EIU983050:EIU983055 ESQ983050:ESQ983055 FCM983050:FCM983055 FMI983050:FMI983055 FWE983050:FWE983055 GGA983050:GGA983055 GPW983050:GPW983055 GZS983050:GZS983055 HJO983050:HJO983055 HTK983050:HTK983055 IDG983050:IDG983055 INC983050:INC983055 IWY983050:IWY983055 JGU983050:JGU983055 JQQ983050:JQQ983055 KAM983050:KAM983055 KKI983050:KKI983055 KUE983050:KUE983055 LEA983050:LEA983055 LNW983050:LNW983055 LXS983050:LXS983055 MHO983050:MHO983055 MRK983050:MRK983055 NBG983050:NBG983055 NLC983050:NLC983055 NUY983050:NUY983055 OEU983050:OEU983055 OOQ983050:OOQ983055 OYM983050:OYM983055 PII983050:PII983055 PSE983050:PSE983055 QCA983050:QCA983055 QLW983050:QLW983055 QVS983050:QVS983055 RFO983050:RFO983055 RPK983050:RPK983055 RZG983050:RZG983055 SJC983050:SJC983055 SSY983050:SSY983055 TCU983050:TCU983055 TMQ983050:TMQ983055 TWM983050:TWM983055 UGI983050:UGI983055 UQE983050:UQE983055 VAA983050:VAA983055 VJW983050:VJW983055 VTS983050:VTS983055 WDO983050:WDO983055 WNK983050:WNK983055 WXG983050:WXG983055">
      <formula1>Monitoreo</formula1>
    </dataValidation>
    <dataValidation type="list" allowBlank="1" showInputMessage="1" sqref="AV10:AV15 KR10:KR15 UN10:UN15 AEJ10:AEJ15 AOF10:AOF15 AYB10:AYB15 BHX10:BHX15 BRT10:BRT15 CBP10:CBP15 CLL10:CLL15 CVH10:CVH15 DFD10:DFD15 DOZ10:DOZ15 DYV10:DYV15 EIR10:EIR15 ESN10:ESN15 FCJ10:FCJ15 FMF10:FMF15 FWB10:FWB15 GFX10:GFX15 GPT10:GPT15 GZP10:GZP15 HJL10:HJL15 HTH10:HTH15 IDD10:IDD15 IMZ10:IMZ15 IWV10:IWV15 JGR10:JGR15 JQN10:JQN15 KAJ10:KAJ15 KKF10:KKF15 KUB10:KUB15 LDX10:LDX15 LNT10:LNT15 LXP10:LXP15 MHL10:MHL15 MRH10:MRH15 NBD10:NBD15 NKZ10:NKZ15 NUV10:NUV15 OER10:OER15 OON10:OON15 OYJ10:OYJ15 PIF10:PIF15 PSB10:PSB15 QBX10:QBX15 QLT10:QLT15 QVP10:QVP15 RFL10:RFL15 RPH10:RPH15 RZD10:RZD15 SIZ10:SIZ15 SSV10:SSV15 TCR10:TCR15 TMN10:TMN15 TWJ10:TWJ15 UGF10:UGF15 UQB10:UQB15 UZX10:UZX15 VJT10:VJT15 VTP10:VTP15 WDL10:WDL15 WNH10:WNH15 WXD10:WXD15 AV65546:AV65551 KR65546:KR65551 UN65546:UN65551 AEJ65546:AEJ65551 AOF65546:AOF65551 AYB65546:AYB65551 BHX65546:BHX65551 BRT65546:BRT65551 CBP65546:CBP65551 CLL65546:CLL65551 CVH65546:CVH65551 DFD65546:DFD65551 DOZ65546:DOZ65551 DYV65546:DYV65551 EIR65546:EIR65551 ESN65546:ESN65551 FCJ65546:FCJ65551 FMF65546:FMF65551 FWB65546:FWB65551 GFX65546:GFX65551 GPT65546:GPT65551 GZP65546:GZP65551 HJL65546:HJL65551 HTH65546:HTH65551 IDD65546:IDD65551 IMZ65546:IMZ65551 IWV65546:IWV65551 JGR65546:JGR65551 JQN65546:JQN65551 KAJ65546:KAJ65551 KKF65546:KKF65551 KUB65546:KUB65551 LDX65546:LDX65551 LNT65546:LNT65551 LXP65546:LXP65551 MHL65546:MHL65551 MRH65546:MRH65551 NBD65546:NBD65551 NKZ65546:NKZ65551 NUV65546:NUV65551 OER65546:OER65551 OON65546:OON65551 OYJ65546:OYJ65551 PIF65546:PIF65551 PSB65546:PSB65551 QBX65546:QBX65551 QLT65546:QLT65551 QVP65546:QVP65551 RFL65546:RFL65551 RPH65546:RPH65551 RZD65546:RZD65551 SIZ65546:SIZ65551 SSV65546:SSV65551 TCR65546:TCR65551 TMN65546:TMN65551 TWJ65546:TWJ65551 UGF65546:UGF65551 UQB65546:UQB65551 UZX65546:UZX65551 VJT65546:VJT65551 VTP65546:VTP65551 WDL65546:WDL65551 WNH65546:WNH65551 WXD65546:WXD65551 AV131082:AV131087 KR131082:KR131087 UN131082:UN131087 AEJ131082:AEJ131087 AOF131082:AOF131087 AYB131082:AYB131087 BHX131082:BHX131087 BRT131082:BRT131087 CBP131082:CBP131087 CLL131082:CLL131087 CVH131082:CVH131087 DFD131082:DFD131087 DOZ131082:DOZ131087 DYV131082:DYV131087 EIR131082:EIR131087 ESN131082:ESN131087 FCJ131082:FCJ131087 FMF131082:FMF131087 FWB131082:FWB131087 GFX131082:GFX131087 GPT131082:GPT131087 GZP131082:GZP131087 HJL131082:HJL131087 HTH131082:HTH131087 IDD131082:IDD131087 IMZ131082:IMZ131087 IWV131082:IWV131087 JGR131082:JGR131087 JQN131082:JQN131087 KAJ131082:KAJ131087 KKF131082:KKF131087 KUB131082:KUB131087 LDX131082:LDX131087 LNT131082:LNT131087 LXP131082:LXP131087 MHL131082:MHL131087 MRH131082:MRH131087 NBD131082:NBD131087 NKZ131082:NKZ131087 NUV131082:NUV131087 OER131082:OER131087 OON131082:OON131087 OYJ131082:OYJ131087 PIF131082:PIF131087 PSB131082:PSB131087 QBX131082:QBX131087 QLT131082:QLT131087 QVP131082:QVP131087 RFL131082:RFL131087 RPH131082:RPH131087 RZD131082:RZD131087 SIZ131082:SIZ131087 SSV131082:SSV131087 TCR131082:TCR131087 TMN131082:TMN131087 TWJ131082:TWJ131087 UGF131082:UGF131087 UQB131082:UQB131087 UZX131082:UZX131087 VJT131082:VJT131087 VTP131082:VTP131087 WDL131082:WDL131087 WNH131082:WNH131087 WXD131082:WXD131087 AV196618:AV196623 KR196618:KR196623 UN196618:UN196623 AEJ196618:AEJ196623 AOF196618:AOF196623 AYB196618:AYB196623 BHX196618:BHX196623 BRT196618:BRT196623 CBP196618:CBP196623 CLL196618:CLL196623 CVH196618:CVH196623 DFD196618:DFD196623 DOZ196618:DOZ196623 DYV196618:DYV196623 EIR196618:EIR196623 ESN196618:ESN196623 FCJ196618:FCJ196623 FMF196618:FMF196623 FWB196618:FWB196623 GFX196618:GFX196623 GPT196618:GPT196623 GZP196618:GZP196623 HJL196618:HJL196623 HTH196618:HTH196623 IDD196618:IDD196623 IMZ196618:IMZ196623 IWV196618:IWV196623 JGR196618:JGR196623 JQN196618:JQN196623 KAJ196618:KAJ196623 KKF196618:KKF196623 KUB196618:KUB196623 LDX196618:LDX196623 LNT196618:LNT196623 LXP196618:LXP196623 MHL196618:MHL196623 MRH196618:MRH196623 NBD196618:NBD196623 NKZ196618:NKZ196623 NUV196618:NUV196623 OER196618:OER196623 OON196618:OON196623 OYJ196618:OYJ196623 PIF196618:PIF196623 PSB196618:PSB196623 QBX196618:QBX196623 QLT196618:QLT196623 QVP196618:QVP196623 RFL196618:RFL196623 RPH196618:RPH196623 RZD196618:RZD196623 SIZ196618:SIZ196623 SSV196618:SSV196623 TCR196618:TCR196623 TMN196618:TMN196623 TWJ196618:TWJ196623 UGF196618:UGF196623 UQB196618:UQB196623 UZX196618:UZX196623 VJT196618:VJT196623 VTP196618:VTP196623 WDL196618:WDL196623 WNH196618:WNH196623 WXD196618:WXD196623 AV262154:AV262159 KR262154:KR262159 UN262154:UN262159 AEJ262154:AEJ262159 AOF262154:AOF262159 AYB262154:AYB262159 BHX262154:BHX262159 BRT262154:BRT262159 CBP262154:CBP262159 CLL262154:CLL262159 CVH262154:CVH262159 DFD262154:DFD262159 DOZ262154:DOZ262159 DYV262154:DYV262159 EIR262154:EIR262159 ESN262154:ESN262159 FCJ262154:FCJ262159 FMF262154:FMF262159 FWB262154:FWB262159 GFX262154:GFX262159 GPT262154:GPT262159 GZP262154:GZP262159 HJL262154:HJL262159 HTH262154:HTH262159 IDD262154:IDD262159 IMZ262154:IMZ262159 IWV262154:IWV262159 JGR262154:JGR262159 JQN262154:JQN262159 KAJ262154:KAJ262159 KKF262154:KKF262159 KUB262154:KUB262159 LDX262154:LDX262159 LNT262154:LNT262159 LXP262154:LXP262159 MHL262154:MHL262159 MRH262154:MRH262159 NBD262154:NBD262159 NKZ262154:NKZ262159 NUV262154:NUV262159 OER262154:OER262159 OON262154:OON262159 OYJ262154:OYJ262159 PIF262154:PIF262159 PSB262154:PSB262159 QBX262154:QBX262159 QLT262154:QLT262159 QVP262154:QVP262159 RFL262154:RFL262159 RPH262154:RPH262159 RZD262154:RZD262159 SIZ262154:SIZ262159 SSV262154:SSV262159 TCR262154:TCR262159 TMN262154:TMN262159 TWJ262154:TWJ262159 UGF262154:UGF262159 UQB262154:UQB262159 UZX262154:UZX262159 VJT262154:VJT262159 VTP262154:VTP262159 WDL262154:WDL262159 WNH262154:WNH262159 WXD262154:WXD262159 AV327690:AV327695 KR327690:KR327695 UN327690:UN327695 AEJ327690:AEJ327695 AOF327690:AOF327695 AYB327690:AYB327695 BHX327690:BHX327695 BRT327690:BRT327695 CBP327690:CBP327695 CLL327690:CLL327695 CVH327690:CVH327695 DFD327690:DFD327695 DOZ327690:DOZ327695 DYV327690:DYV327695 EIR327690:EIR327695 ESN327690:ESN327695 FCJ327690:FCJ327695 FMF327690:FMF327695 FWB327690:FWB327695 GFX327690:GFX327695 GPT327690:GPT327695 GZP327690:GZP327695 HJL327690:HJL327695 HTH327690:HTH327695 IDD327690:IDD327695 IMZ327690:IMZ327695 IWV327690:IWV327695 JGR327690:JGR327695 JQN327690:JQN327695 KAJ327690:KAJ327695 KKF327690:KKF327695 KUB327690:KUB327695 LDX327690:LDX327695 LNT327690:LNT327695 LXP327690:LXP327695 MHL327690:MHL327695 MRH327690:MRH327695 NBD327690:NBD327695 NKZ327690:NKZ327695 NUV327690:NUV327695 OER327690:OER327695 OON327690:OON327695 OYJ327690:OYJ327695 PIF327690:PIF327695 PSB327690:PSB327695 QBX327690:QBX327695 QLT327690:QLT327695 QVP327690:QVP327695 RFL327690:RFL327695 RPH327690:RPH327695 RZD327690:RZD327695 SIZ327690:SIZ327695 SSV327690:SSV327695 TCR327690:TCR327695 TMN327690:TMN327695 TWJ327690:TWJ327695 UGF327690:UGF327695 UQB327690:UQB327695 UZX327690:UZX327695 VJT327690:VJT327695 VTP327690:VTP327695 WDL327690:WDL327695 WNH327690:WNH327695 WXD327690:WXD327695 AV393226:AV393231 KR393226:KR393231 UN393226:UN393231 AEJ393226:AEJ393231 AOF393226:AOF393231 AYB393226:AYB393231 BHX393226:BHX393231 BRT393226:BRT393231 CBP393226:CBP393231 CLL393226:CLL393231 CVH393226:CVH393231 DFD393226:DFD393231 DOZ393226:DOZ393231 DYV393226:DYV393231 EIR393226:EIR393231 ESN393226:ESN393231 FCJ393226:FCJ393231 FMF393226:FMF393231 FWB393226:FWB393231 GFX393226:GFX393231 GPT393226:GPT393231 GZP393226:GZP393231 HJL393226:HJL393231 HTH393226:HTH393231 IDD393226:IDD393231 IMZ393226:IMZ393231 IWV393226:IWV393231 JGR393226:JGR393231 JQN393226:JQN393231 KAJ393226:KAJ393231 KKF393226:KKF393231 KUB393226:KUB393231 LDX393226:LDX393231 LNT393226:LNT393231 LXP393226:LXP393231 MHL393226:MHL393231 MRH393226:MRH393231 NBD393226:NBD393231 NKZ393226:NKZ393231 NUV393226:NUV393231 OER393226:OER393231 OON393226:OON393231 OYJ393226:OYJ393231 PIF393226:PIF393231 PSB393226:PSB393231 QBX393226:QBX393231 QLT393226:QLT393231 QVP393226:QVP393231 RFL393226:RFL393231 RPH393226:RPH393231 RZD393226:RZD393231 SIZ393226:SIZ393231 SSV393226:SSV393231 TCR393226:TCR393231 TMN393226:TMN393231 TWJ393226:TWJ393231 UGF393226:UGF393231 UQB393226:UQB393231 UZX393226:UZX393231 VJT393226:VJT393231 VTP393226:VTP393231 WDL393226:WDL393231 WNH393226:WNH393231 WXD393226:WXD393231 AV458762:AV458767 KR458762:KR458767 UN458762:UN458767 AEJ458762:AEJ458767 AOF458762:AOF458767 AYB458762:AYB458767 BHX458762:BHX458767 BRT458762:BRT458767 CBP458762:CBP458767 CLL458762:CLL458767 CVH458762:CVH458767 DFD458762:DFD458767 DOZ458762:DOZ458767 DYV458762:DYV458767 EIR458762:EIR458767 ESN458762:ESN458767 FCJ458762:FCJ458767 FMF458762:FMF458767 FWB458762:FWB458767 GFX458762:GFX458767 GPT458762:GPT458767 GZP458762:GZP458767 HJL458762:HJL458767 HTH458762:HTH458767 IDD458762:IDD458767 IMZ458762:IMZ458767 IWV458762:IWV458767 JGR458762:JGR458767 JQN458762:JQN458767 KAJ458762:KAJ458767 KKF458762:KKF458767 KUB458762:KUB458767 LDX458762:LDX458767 LNT458762:LNT458767 LXP458762:LXP458767 MHL458762:MHL458767 MRH458762:MRH458767 NBD458762:NBD458767 NKZ458762:NKZ458767 NUV458762:NUV458767 OER458762:OER458767 OON458762:OON458767 OYJ458762:OYJ458767 PIF458762:PIF458767 PSB458762:PSB458767 QBX458762:QBX458767 QLT458762:QLT458767 QVP458762:QVP458767 RFL458762:RFL458767 RPH458762:RPH458767 RZD458762:RZD458767 SIZ458762:SIZ458767 SSV458762:SSV458767 TCR458762:TCR458767 TMN458762:TMN458767 TWJ458762:TWJ458767 UGF458762:UGF458767 UQB458762:UQB458767 UZX458762:UZX458767 VJT458762:VJT458767 VTP458762:VTP458767 WDL458762:WDL458767 WNH458762:WNH458767 WXD458762:WXD458767 AV524298:AV524303 KR524298:KR524303 UN524298:UN524303 AEJ524298:AEJ524303 AOF524298:AOF524303 AYB524298:AYB524303 BHX524298:BHX524303 BRT524298:BRT524303 CBP524298:CBP524303 CLL524298:CLL524303 CVH524298:CVH524303 DFD524298:DFD524303 DOZ524298:DOZ524303 DYV524298:DYV524303 EIR524298:EIR524303 ESN524298:ESN524303 FCJ524298:FCJ524303 FMF524298:FMF524303 FWB524298:FWB524303 GFX524298:GFX524303 GPT524298:GPT524303 GZP524298:GZP524303 HJL524298:HJL524303 HTH524298:HTH524303 IDD524298:IDD524303 IMZ524298:IMZ524303 IWV524298:IWV524303 JGR524298:JGR524303 JQN524298:JQN524303 KAJ524298:KAJ524303 KKF524298:KKF524303 KUB524298:KUB524303 LDX524298:LDX524303 LNT524298:LNT524303 LXP524298:LXP524303 MHL524298:MHL524303 MRH524298:MRH524303 NBD524298:NBD524303 NKZ524298:NKZ524303 NUV524298:NUV524303 OER524298:OER524303 OON524298:OON524303 OYJ524298:OYJ524303 PIF524298:PIF524303 PSB524298:PSB524303 QBX524298:QBX524303 QLT524298:QLT524303 QVP524298:QVP524303 RFL524298:RFL524303 RPH524298:RPH524303 RZD524298:RZD524303 SIZ524298:SIZ524303 SSV524298:SSV524303 TCR524298:TCR524303 TMN524298:TMN524303 TWJ524298:TWJ524303 UGF524298:UGF524303 UQB524298:UQB524303 UZX524298:UZX524303 VJT524298:VJT524303 VTP524298:VTP524303 WDL524298:WDL524303 WNH524298:WNH524303 WXD524298:WXD524303 AV589834:AV589839 KR589834:KR589839 UN589834:UN589839 AEJ589834:AEJ589839 AOF589834:AOF589839 AYB589834:AYB589839 BHX589834:BHX589839 BRT589834:BRT589839 CBP589834:CBP589839 CLL589834:CLL589839 CVH589834:CVH589839 DFD589834:DFD589839 DOZ589834:DOZ589839 DYV589834:DYV589839 EIR589834:EIR589839 ESN589834:ESN589839 FCJ589834:FCJ589839 FMF589834:FMF589839 FWB589834:FWB589839 GFX589834:GFX589839 GPT589834:GPT589839 GZP589834:GZP589839 HJL589834:HJL589839 HTH589834:HTH589839 IDD589834:IDD589839 IMZ589834:IMZ589839 IWV589834:IWV589839 JGR589834:JGR589839 JQN589834:JQN589839 KAJ589834:KAJ589839 KKF589834:KKF589839 KUB589834:KUB589839 LDX589834:LDX589839 LNT589834:LNT589839 LXP589834:LXP589839 MHL589834:MHL589839 MRH589834:MRH589839 NBD589834:NBD589839 NKZ589834:NKZ589839 NUV589834:NUV589839 OER589834:OER589839 OON589834:OON589839 OYJ589834:OYJ589839 PIF589834:PIF589839 PSB589834:PSB589839 QBX589834:QBX589839 QLT589834:QLT589839 QVP589834:QVP589839 RFL589834:RFL589839 RPH589834:RPH589839 RZD589834:RZD589839 SIZ589834:SIZ589839 SSV589834:SSV589839 TCR589834:TCR589839 TMN589834:TMN589839 TWJ589834:TWJ589839 UGF589834:UGF589839 UQB589834:UQB589839 UZX589834:UZX589839 VJT589834:VJT589839 VTP589834:VTP589839 WDL589834:WDL589839 WNH589834:WNH589839 WXD589834:WXD589839 AV655370:AV655375 KR655370:KR655375 UN655370:UN655375 AEJ655370:AEJ655375 AOF655370:AOF655375 AYB655370:AYB655375 BHX655370:BHX655375 BRT655370:BRT655375 CBP655370:CBP655375 CLL655370:CLL655375 CVH655370:CVH655375 DFD655370:DFD655375 DOZ655370:DOZ655375 DYV655370:DYV655375 EIR655370:EIR655375 ESN655370:ESN655375 FCJ655370:FCJ655375 FMF655370:FMF655375 FWB655370:FWB655375 GFX655370:GFX655375 GPT655370:GPT655375 GZP655370:GZP655375 HJL655370:HJL655375 HTH655370:HTH655375 IDD655370:IDD655375 IMZ655370:IMZ655375 IWV655370:IWV655375 JGR655370:JGR655375 JQN655370:JQN655375 KAJ655370:KAJ655375 KKF655370:KKF655375 KUB655370:KUB655375 LDX655370:LDX655375 LNT655370:LNT655375 LXP655370:LXP655375 MHL655370:MHL655375 MRH655370:MRH655375 NBD655370:NBD655375 NKZ655370:NKZ655375 NUV655370:NUV655375 OER655370:OER655375 OON655370:OON655375 OYJ655370:OYJ655375 PIF655370:PIF655375 PSB655370:PSB655375 QBX655370:QBX655375 QLT655370:QLT655375 QVP655370:QVP655375 RFL655370:RFL655375 RPH655370:RPH655375 RZD655370:RZD655375 SIZ655370:SIZ655375 SSV655370:SSV655375 TCR655370:TCR655375 TMN655370:TMN655375 TWJ655370:TWJ655375 UGF655370:UGF655375 UQB655370:UQB655375 UZX655370:UZX655375 VJT655370:VJT655375 VTP655370:VTP655375 WDL655370:WDL655375 WNH655370:WNH655375 WXD655370:WXD655375 AV720906:AV720911 KR720906:KR720911 UN720906:UN720911 AEJ720906:AEJ720911 AOF720906:AOF720911 AYB720906:AYB720911 BHX720906:BHX720911 BRT720906:BRT720911 CBP720906:CBP720911 CLL720906:CLL720911 CVH720906:CVH720911 DFD720906:DFD720911 DOZ720906:DOZ720911 DYV720906:DYV720911 EIR720906:EIR720911 ESN720906:ESN720911 FCJ720906:FCJ720911 FMF720906:FMF720911 FWB720906:FWB720911 GFX720906:GFX720911 GPT720906:GPT720911 GZP720906:GZP720911 HJL720906:HJL720911 HTH720906:HTH720911 IDD720906:IDD720911 IMZ720906:IMZ720911 IWV720906:IWV720911 JGR720906:JGR720911 JQN720906:JQN720911 KAJ720906:KAJ720911 KKF720906:KKF720911 KUB720906:KUB720911 LDX720906:LDX720911 LNT720906:LNT720911 LXP720906:LXP720911 MHL720906:MHL720911 MRH720906:MRH720911 NBD720906:NBD720911 NKZ720906:NKZ720911 NUV720906:NUV720911 OER720906:OER720911 OON720906:OON720911 OYJ720906:OYJ720911 PIF720906:PIF720911 PSB720906:PSB720911 QBX720906:QBX720911 QLT720906:QLT720911 QVP720906:QVP720911 RFL720906:RFL720911 RPH720906:RPH720911 RZD720906:RZD720911 SIZ720906:SIZ720911 SSV720906:SSV720911 TCR720906:TCR720911 TMN720906:TMN720911 TWJ720906:TWJ720911 UGF720906:UGF720911 UQB720906:UQB720911 UZX720906:UZX720911 VJT720906:VJT720911 VTP720906:VTP720911 WDL720906:WDL720911 WNH720906:WNH720911 WXD720906:WXD720911 AV786442:AV786447 KR786442:KR786447 UN786442:UN786447 AEJ786442:AEJ786447 AOF786442:AOF786447 AYB786442:AYB786447 BHX786442:BHX786447 BRT786442:BRT786447 CBP786442:CBP786447 CLL786442:CLL786447 CVH786442:CVH786447 DFD786442:DFD786447 DOZ786442:DOZ786447 DYV786442:DYV786447 EIR786442:EIR786447 ESN786442:ESN786447 FCJ786442:FCJ786447 FMF786442:FMF786447 FWB786442:FWB786447 GFX786442:GFX786447 GPT786442:GPT786447 GZP786442:GZP786447 HJL786442:HJL786447 HTH786442:HTH786447 IDD786442:IDD786447 IMZ786442:IMZ786447 IWV786442:IWV786447 JGR786442:JGR786447 JQN786442:JQN786447 KAJ786442:KAJ786447 KKF786442:KKF786447 KUB786442:KUB786447 LDX786442:LDX786447 LNT786442:LNT786447 LXP786442:LXP786447 MHL786442:MHL786447 MRH786442:MRH786447 NBD786442:NBD786447 NKZ786442:NKZ786447 NUV786442:NUV786447 OER786442:OER786447 OON786442:OON786447 OYJ786442:OYJ786447 PIF786442:PIF786447 PSB786442:PSB786447 QBX786442:QBX786447 QLT786442:QLT786447 QVP786442:QVP786447 RFL786442:RFL786447 RPH786442:RPH786447 RZD786442:RZD786447 SIZ786442:SIZ786447 SSV786442:SSV786447 TCR786442:TCR786447 TMN786442:TMN786447 TWJ786442:TWJ786447 UGF786442:UGF786447 UQB786442:UQB786447 UZX786442:UZX786447 VJT786442:VJT786447 VTP786442:VTP786447 WDL786442:WDL786447 WNH786442:WNH786447 WXD786442:WXD786447 AV851978:AV851983 KR851978:KR851983 UN851978:UN851983 AEJ851978:AEJ851983 AOF851978:AOF851983 AYB851978:AYB851983 BHX851978:BHX851983 BRT851978:BRT851983 CBP851978:CBP851983 CLL851978:CLL851983 CVH851978:CVH851983 DFD851978:DFD851983 DOZ851978:DOZ851983 DYV851978:DYV851983 EIR851978:EIR851983 ESN851978:ESN851983 FCJ851978:FCJ851983 FMF851978:FMF851983 FWB851978:FWB851983 GFX851978:GFX851983 GPT851978:GPT851983 GZP851978:GZP851983 HJL851978:HJL851983 HTH851978:HTH851983 IDD851978:IDD851983 IMZ851978:IMZ851983 IWV851978:IWV851983 JGR851978:JGR851983 JQN851978:JQN851983 KAJ851978:KAJ851983 KKF851978:KKF851983 KUB851978:KUB851983 LDX851978:LDX851983 LNT851978:LNT851983 LXP851978:LXP851983 MHL851978:MHL851983 MRH851978:MRH851983 NBD851978:NBD851983 NKZ851978:NKZ851983 NUV851978:NUV851983 OER851978:OER851983 OON851978:OON851983 OYJ851978:OYJ851983 PIF851978:PIF851983 PSB851978:PSB851983 QBX851978:QBX851983 QLT851978:QLT851983 QVP851978:QVP851983 RFL851978:RFL851983 RPH851978:RPH851983 RZD851978:RZD851983 SIZ851978:SIZ851983 SSV851978:SSV851983 TCR851978:TCR851983 TMN851978:TMN851983 TWJ851978:TWJ851983 UGF851978:UGF851983 UQB851978:UQB851983 UZX851978:UZX851983 VJT851978:VJT851983 VTP851978:VTP851983 WDL851978:WDL851983 WNH851978:WNH851983 WXD851978:WXD851983 AV917514:AV917519 KR917514:KR917519 UN917514:UN917519 AEJ917514:AEJ917519 AOF917514:AOF917519 AYB917514:AYB917519 BHX917514:BHX917519 BRT917514:BRT917519 CBP917514:CBP917519 CLL917514:CLL917519 CVH917514:CVH917519 DFD917514:DFD917519 DOZ917514:DOZ917519 DYV917514:DYV917519 EIR917514:EIR917519 ESN917514:ESN917519 FCJ917514:FCJ917519 FMF917514:FMF917519 FWB917514:FWB917519 GFX917514:GFX917519 GPT917514:GPT917519 GZP917514:GZP917519 HJL917514:HJL917519 HTH917514:HTH917519 IDD917514:IDD917519 IMZ917514:IMZ917519 IWV917514:IWV917519 JGR917514:JGR917519 JQN917514:JQN917519 KAJ917514:KAJ917519 KKF917514:KKF917519 KUB917514:KUB917519 LDX917514:LDX917519 LNT917514:LNT917519 LXP917514:LXP917519 MHL917514:MHL917519 MRH917514:MRH917519 NBD917514:NBD917519 NKZ917514:NKZ917519 NUV917514:NUV917519 OER917514:OER917519 OON917514:OON917519 OYJ917514:OYJ917519 PIF917514:PIF917519 PSB917514:PSB917519 QBX917514:QBX917519 QLT917514:QLT917519 QVP917514:QVP917519 RFL917514:RFL917519 RPH917514:RPH917519 RZD917514:RZD917519 SIZ917514:SIZ917519 SSV917514:SSV917519 TCR917514:TCR917519 TMN917514:TMN917519 TWJ917514:TWJ917519 UGF917514:UGF917519 UQB917514:UQB917519 UZX917514:UZX917519 VJT917514:VJT917519 VTP917514:VTP917519 WDL917514:WDL917519 WNH917514:WNH917519 WXD917514:WXD917519 AV983050:AV983055 KR983050:KR983055 UN983050:UN983055 AEJ983050:AEJ983055 AOF983050:AOF983055 AYB983050:AYB983055 BHX983050:BHX983055 BRT983050:BRT983055 CBP983050:CBP983055 CLL983050:CLL983055 CVH983050:CVH983055 DFD983050:DFD983055 DOZ983050:DOZ983055 DYV983050:DYV983055 EIR983050:EIR983055 ESN983050:ESN983055 FCJ983050:FCJ983055 FMF983050:FMF983055 FWB983050:FWB983055 GFX983050:GFX983055 GPT983050:GPT983055 GZP983050:GZP983055 HJL983050:HJL983055 HTH983050:HTH983055 IDD983050:IDD983055 IMZ983050:IMZ983055 IWV983050:IWV983055 JGR983050:JGR983055 JQN983050:JQN983055 KAJ983050:KAJ983055 KKF983050:KKF983055 KUB983050:KUB983055 LDX983050:LDX983055 LNT983050:LNT983055 LXP983050:LXP983055 MHL983050:MHL983055 MRH983050:MRH983055 NBD983050:NBD983055 NKZ983050:NKZ983055 NUV983050:NUV983055 OER983050:OER983055 OON983050:OON983055 OYJ983050:OYJ983055 PIF983050:PIF983055 PSB983050:PSB983055 QBX983050:QBX983055 QLT983050:QLT983055 QVP983050:QVP983055 RFL983050:RFL983055 RPH983050:RPH983055 RZD983050:RZD983055 SIZ983050:SIZ983055 SSV983050:SSV983055 TCR983050:TCR983055 TMN983050:TMN983055 TWJ983050:TWJ983055 UGF983050:UGF983055 UQB983050:UQB983055 UZX983050:UZX983055 VJT983050:VJT983055 VTP983050:VTP983055 WDL983050:WDL983055 WNH983050:WNH983055 WXD983050:WXD983055">
      <formula1>Periodo</formula1>
    </dataValidation>
    <dataValidation type="list" showInputMessage="1" showErrorMessage="1" sqref="V10:AF15 JR10:KB15 TN10:TX15 ADJ10:ADT15 ANF10:ANP15 AXB10:AXL15 BGX10:BHH15 BQT10:BRD15 CAP10:CAZ15 CKL10:CKV15 CUH10:CUR15 DED10:DEN15 DNZ10:DOJ15 DXV10:DYF15 EHR10:EIB15 ERN10:ERX15 FBJ10:FBT15 FLF10:FLP15 FVB10:FVL15 GEX10:GFH15 GOT10:GPD15 GYP10:GYZ15 HIL10:HIV15 HSH10:HSR15 ICD10:ICN15 ILZ10:IMJ15 IVV10:IWF15 JFR10:JGB15 JPN10:JPX15 JZJ10:JZT15 KJF10:KJP15 KTB10:KTL15 LCX10:LDH15 LMT10:LND15 LWP10:LWZ15 MGL10:MGV15 MQH10:MQR15 NAD10:NAN15 NJZ10:NKJ15 NTV10:NUF15 ODR10:OEB15 ONN10:ONX15 OXJ10:OXT15 PHF10:PHP15 PRB10:PRL15 QAX10:QBH15 QKT10:QLD15 QUP10:QUZ15 REL10:REV15 ROH10:ROR15 RYD10:RYN15 SHZ10:SIJ15 SRV10:SSF15 TBR10:TCB15 TLN10:TLX15 TVJ10:TVT15 UFF10:UFP15 UPB10:UPL15 UYX10:UZH15 VIT10:VJD15 VSP10:VSZ15 WCL10:WCV15 WMH10:WMR15 WWD10:WWN15 V65546:AF65551 JR65546:KB65551 TN65546:TX65551 ADJ65546:ADT65551 ANF65546:ANP65551 AXB65546:AXL65551 BGX65546:BHH65551 BQT65546:BRD65551 CAP65546:CAZ65551 CKL65546:CKV65551 CUH65546:CUR65551 DED65546:DEN65551 DNZ65546:DOJ65551 DXV65546:DYF65551 EHR65546:EIB65551 ERN65546:ERX65551 FBJ65546:FBT65551 FLF65546:FLP65551 FVB65546:FVL65551 GEX65546:GFH65551 GOT65546:GPD65551 GYP65546:GYZ65551 HIL65546:HIV65551 HSH65546:HSR65551 ICD65546:ICN65551 ILZ65546:IMJ65551 IVV65546:IWF65551 JFR65546:JGB65551 JPN65546:JPX65551 JZJ65546:JZT65551 KJF65546:KJP65551 KTB65546:KTL65551 LCX65546:LDH65551 LMT65546:LND65551 LWP65546:LWZ65551 MGL65546:MGV65551 MQH65546:MQR65551 NAD65546:NAN65551 NJZ65546:NKJ65551 NTV65546:NUF65551 ODR65546:OEB65551 ONN65546:ONX65551 OXJ65546:OXT65551 PHF65546:PHP65551 PRB65546:PRL65551 QAX65546:QBH65551 QKT65546:QLD65551 QUP65546:QUZ65551 REL65546:REV65551 ROH65546:ROR65551 RYD65546:RYN65551 SHZ65546:SIJ65551 SRV65546:SSF65551 TBR65546:TCB65551 TLN65546:TLX65551 TVJ65546:TVT65551 UFF65546:UFP65551 UPB65546:UPL65551 UYX65546:UZH65551 VIT65546:VJD65551 VSP65546:VSZ65551 WCL65546:WCV65551 WMH65546:WMR65551 WWD65546:WWN65551 V131082:AF131087 JR131082:KB131087 TN131082:TX131087 ADJ131082:ADT131087 ANF131082:ANP131087 AXB131082:AXL131087 BGX131082:BHH131087 BQT131082:BRD131087 CAP131082:CAZ131087 CKL131082:CKV131087 CUH131082:CUR131087 DED131082:DEN131087 DNZ131082:DOJ131087 DXV131082:DYF131087 EHR131082:EIB131087 ERN131082:ERX131087 FBJ131082:FBT131087 FLF131082:FLP131087 FVB131082:FVL131087 GEX131082:GFH131087 GOT131082:GPD131087 GYP131082:GYZ131087 HIL131082:HIV131087 HSH131082:HSR131087 ICD131082:ICN131087 ILZ131082:IMJ131087 IVV131082:IWF131087 JFR131082:JGB131087 JPN131082:JPX131087 JZJ131082:JZT131087 KJF131082:KJP131087 KTB131082:KTL131087 LCX131082:LDH131087 LMT131082:LND131087 LWP131082:LWZ131087 MGL131082:MGV131087 MQH131082:MQR131087 NAD131082:NAN131087 NJZ131082:NKJ131087 NTV131082:NUF131087 ODR131082:OEB131087 ONN131082:ONX131087 OXJ131082:OXT131087 PHF131082:PHP131087 PRB131082:PRL131087 QAX131082:QBH131087 QKT131082:QLD131087 QUP131082:QUZ131087 REL131082:REV131087 ROH131082:ROR131087 RYD131082:RYN131087 SHZ131082:SIJ131087 SRV131082:SSF131087 TBR131082:TCB131087 TLN131082:TLX131087 TVJ131082:TVT131087 UFF131082:UFP131087 UPB131082:UPL131087 UYX131082:UZH131087 VIT131082:VJD131087 VSP131082:VSZ131087 WCL131082:WCV131087 WMH131082:WMR131087 WWD131082:WWN131087 V196618:AF196623 JR196618:KB196623 TN196618:TX196623 ADJ196618:ADT196623 ANF196618:ANP196623 AXB196618:AXL196623 BGX196618:BHH196623 BQT196618:BRD196623 CAP196618:CAZ196623 CKL196618:CKV196623 CUH196618:CUR196623 DED196618:DEN196623 DNZ196618:DOJ196623 DXV196618:DYF196623 EHR196618:EIB196623 ERN196618:ERX196623 FBJ196618:FBT196623 FLF196618:FLP196623 FVB196618:FVL196623 GEX196618:GFH196623 GOT196618:GPD196623 GYP196618:GYZ196623 HIL196618:HIV196623 HSH196618:HSR196623 ICD196618:ICN196623 ILZ196618:IMJ196623 IVV196618:IWF196623 JFR196618:JGB196623 JPN196618:JPX196623 JZJ196618:JZT196623 KJF196618:KJP196623 KTB196618:KTL196623 LCX196618:LDH196623 LMT196618:LND196623 LWP196618:LWZ196623 MGL196618:MGV196623 MQH196618:MQR196623 NAD196618:NAN196623 NJZ196618:NKJ196623 NTV196618:NUF196623 ODR196618:OEB196623 ONN196618:ONX196623 OXJ196618:OXT196623 PHF196618:PHP196623 PRB196618:PRL196623 QAX196618:QBH196623 QKT196618:QLD196623 QUP196618:QUZ196623 REL196618:REV196623 ROH196618:ROR196623 RYD196618:RYN196623 SHZ196618:SIJ196623 SRV196618:SSF196623 TBR196618:TCB196623 TLN196618:TLX196623 TVJ196618:TVT196623 UFF196618:UFP196623 UPB196618:UPL196623 UYX196618:UZH196623 VIT196618:VJD196623 VSP196618:VSZ196623 WCL196618:WCV196623 WMH196618:WMR196623 WWD196618:WWN196623 V262154:AF262159 JR262154:KB262159 TN262154:TX262159 ADJ262154:ADT262159 ANF262154:ANP262159 AXB262154:AXL262159 BGX262154:BHH262159 BQT262154:BRD262159 CAP262154:CAZ262159 CKL262154:CKV262159 CUH262154:CUR262159 DED262154:DEN262159 DNZ262154:DOJ262159 DXV262154:DYF262159 EHR262154:EIB262159 ERN262154:ERX262159 FBJ262154:FBT262159 FLF262154:FLP262159 FVB262154:FVL262159 GEX262154:GFH262159 GOT262154:GPD262159 GYP262154:GYZ262159 HIL262154:HIV262159 HSH262154:HSR262159 ICD262154:ICN262159 ILZ262154:IMJ262159 IVV262154:IWF262159 JFR262154:JGB262159 JPN262154:JPX262159 JZJ262154:JZT262159 KJF262154:KJP262159 KTB262154:KTL262159 LCX262154:LDH262159 LMT262154:LND262159 LWP262154:LWZ262159 MGL262154:MGV262159 MQH262154:MQR262159 NAD262154:NAN262159 NJZ262154:NKJ262159 NTV262154:NUF262159 ODR262154:OEB262159 ONN262154:ONX262159 OXJ262154:OXT262159 PHF262154:PHP262159 PRB262154:PRL262159 QAX262154:QBH262159 QKT262154:QLD262159 QUP262154:QUZ262159 REL262154:REV262159 ROH262154:ROR262159 RYD262154:RYN262159 SHZ262154:SIJ262159 SRV262154:SSF262159 TBR262154:TCB262159 TLN262154:TLX262159 TVJ262154:TVT262159 UFF262154:UFP262159 UPB262154:UPL262159 UYX262154:UZH262159 VIT262154:VJD262159 VSP262154:VSZ262159 WCL262154:WCV262159 WMH262154:WMR262159 WWD262154:WWN262159 V327690:AF327695 JR327690:KB327695 TN327690:TX327695 ADJ327690:ADT327695 ANF327690:ANP327695 AXB327690:AXL327695 BGX327690:BHH327695 BQT327690:BRD327695 CAP327690:CAZ327695 CKL327690:CKV327695 CUH327690:CUR327695 DED327690:DEN327695 DNZ327690:DOJ327695 DXV327690:DYF327695 EHR327690:EIB327695 ERN327690:ERX327695 FBJ327690:FBT327695 FLF327690:FLP327695 FVB327690:FVL327695 GEX327690:GFH327695 GOT327690:GPD327695 GYP327690:GYZ327695 HIL327690:HIV327695 HSH327690:HSR327695 ICD327690:ICN327695 ILZ327690:IMJ327695 IVV327690:IWF327695 JFR327690:JGB327695 JPN327690:JPX327695 JZJ327690:JZT327695 KJF327690:KJP327695 KTB327690:KTL327695 LCX327690:LDH327695 LMT327690:LND327695 LWP327690:LWZ327695 MGL327690:MGV327695 MQH327690:MQR327695 NAD327690:NAN327695 NJZ327690:NKJ327695 NTV327690:NUF327695 ODR327690:OEB327695 ONN327690:ONX327695 OXJ327690:OXT327695 PHF327690:PHP327695 PRB327690:PRL327695 QAX327690:QBH327695 QKT327690:QLD327695 QUP327690:QUZ327695 REL327690:REV327695 ROH327690:ROR327695 RYD327690:RYN327695 SHZ327690:SIJ327695 SRV327690:SSF327695 TBR327690:TCB327695 TLN327690:TLX327695 TVJ327690:TVT327695 UFF327690:UFP327695 UPB327690:UPL327695 UYX327690:UZH327695 VIT327690:VJD327695 VSP327690:VSZ327695 WCL327690:WCV327695 WMH327690:WMR327695 WWD327690:WWN327695 V393226:AF393231 JR393226:KB393231 TN393226:TX393231 ADJ393226:ADT393231 ANF393226:ANP393231 AXB393226:AXL393231 BGX393226:BHH393231 BQT393226:BRD393231 CAP393226:CAZ393231 CKL393226:CKV393231 CUH393226:CUR393231 DED393226:DEN393231 DNZ393226:DOJ393231 DXV393226:DYF393231 EHR393226:EIB393231 ERN393226:ERX393231 FBJ393226:FBT393231 FLF393226:FLP393231 FVB393226:FVL393231 GEX393226:GFH393231 GOT393226:GPD393231 GYP393226:GYZ393231 HIL393226:HIV393231 HSH393226:HSR393231 ICD393226:ICN393231 ILZ393226:IMJ393231 IVV393226:IWF393231 JFR393226:JGB393231 JPN393226:JPX393231 JZJ393226:JZT393231 KJF393226:KJP393231 KTB393226:KTL393231 LCX393226:LDH393231 LMT393226:LND393231 LWP393226:LWZ393231 MGL393226:MGV393231 MQH393226:MQR393231 NAD393226:NAN393231 NJZ393226:NKJ393231 NTV393226:NUF393231 ODR393226:OEB393231 ONN393226:ONX393231 OXJ393226:OXT393231 PHF393226:PHP393231 PRB393226:PRL393231 QAX393226:QBH393231 QKT393226:QLD393231 QUP393226:QUZ393231 REL393226:REV393231 ROH393226:ROR393231 RYD393226:RYN393231 SHZ393226:SIJ393231 SRV393226:SSF393231 TBR393226:TCB393231 TLN393226:TLX393231 TVJ393226:TVT393231 UFF393226:UFP393231 UPB393226:UPL393231 UYX393226:UZH393231 VIT393226:VJD393231 VSP393226:VSZ393231 WCL393226:WCV393231 WMH393226:WMR393231 WWD393226:WWN393231 V458762:AF458767 JR458762:KB458767 TN458762:TX458767 ADJ458762:ADT458767 ANF458762:ANP458767 AXB458762:AXL458767 BGX458762:BHH458767 BQT458762:BRD458767 CAP458762:CAZ458767 CKL458762:CKV458767 CUH458762:CUR458767 DED458762:DEN458767 DNZ458762:DOJ458767 DXV458762:DYF458767 EHR458762:EIB458767 ERN458762:ERX458767 FBJ458762:FBT458767 FLF458762:FLP458767 FVB458762:FVL458767 GEX458762:GFH458767 GOT458762:GPD458767 GYP458762:GYZ458767 HIL458762:HIV458767 HSH458762:HSR458767 ICD458762:ICN458767 ILZ458762:IMJ458767 IVV458762:IWF458767 JFR458762:JGB458767 JPN458762:JPX458767 JZJ458762:JZT458767 KJF458762:KJP458767 KTB458762:KTL458767 LCX458762:LDH458767 LMT458762:LND458767 LWP458762:LWZ458767 MGL458762:MGV458767 MQH458762:MQR458767 NAD458762:NAN458767 NJZ458762:NKJ458767 NTV458762:NUF458767 ODR458762:OEB458767 ONN458762:ONX458767 OXJ458762:OXT458767 PHF458762:PHP458767 PRB458762:PRL458767 QAX458762:QBH458767 QKT458762:QLD458767 QUP458762:QUZ458767 REL458762:REV458767 ROH458762:ROR458767 RYD458762:RYN458767 SHZ458762:SIJ458767 SRV458762:SSF458767 TBR458762:TCB458767 TLN458762:TLX458767 TVJ458762:TVT458767 UFF458762:UFP458767 UPB458762:UPL458767 UYX458762:UZH458767 VIT458762:VJD458767 VSP458762:VSZ458767 WCL458762:WCV458767 WMH458762:WMR458767 WWD458762:WWN458767 V524298:AF524303 JR524298:KB524303 TN524298:TX524303 ADJ524298:ADT524303 ANF524298:ANP524303 AXB524298:AXL524303 BGX524298:BHH524303 BQT524298:BRD524303 CAP524298:CAZ524303 CKL524298:CKV524303 CUH524298:CUR524303 DED524298:DEN524303 DNZ524298:DOJ524303 DXV524298:DYF524303 EHR524298:EIB524303 ERN524298:ERX524303 FBJ524298:FBT524303 FLF524298:FLP524303 FVB524298:FVL524303 GEX524298:GFH524303 GOT524298:GPD524303 GYP524298:GYZ524303 HIL524298:HIV524303 HSH524298:HSR524303 ICD524298:ICN524303 ILZ524298:IMJ524303 IVV524298:IWF524303 JFR524298:JGB524303 JPN524298:JPX524303 JZJ524298:JZT524303 KJF524298:KJP524303 KTB524298:KTL524303 LCX524298:LDH524303 LMT524298:LND524303 LWP524298:LWZ524303 MGL524298:MGV524303 MQH524298:MQR524303 NAD524298:NAN524303 NJZ524298:NKJ524303 NTV524298:NUF524303 ODR524298:OEB524303 ONN524298:ONX524303 OXJ524298:OXT524303 PHF524298:PHP524303 PRB524298:PRL524303 QAX524298:QBH524303 QKT524298:QLD524303 QUP524298:QUZ524303 REL524298:REV524303 ROH524298:ROR524303 RYD524298:RYN524303 SHZ524298:SIJ524303 SRV524298:SSF524303 TBR524298:TCB524303 TLN524298:TLX524303 TVJ524298:TVT524303 UFF524298:UFP524303 UPB524298:UPL524303 UYX524298:UZH524303 VIT524298:VJD524303 VSP524298:VSZ524303 WCL524298:WCV524303 WMH524298:WMR524303 WWD524298:WWN524303 V589834:AF589839 JR589834:KB589839 TN589834:TX589839 ADJ589834:ADT589839 ANF589834:ANP589839 AXB589834:AXL589839 BGX589834:BHH589839 BQT589834:BRD589839 CAP589834:CAZ589839 CKL589834:CKV589839 CUH589834:CUR589839 DED589834:DEN589839 DNZ589834:DOJ589839 DXV589834:DYF589839 EHR589834:EIB589839 ERN589834:ERX589839 FBJ589834:FBT589839 FLF589834:FLP589839 FVB589834:FVL589839 GEX589834:GFH589839 GOT589834:GPD589839 GYP589834:GYZ589839 HIL589834:HIV589839 HSH589834:HSR589839 ICD589834:ICN589839 ILZ589834:IMJ589839 IVV589834:IWF589839 JFR589834:JGB589839 JPN589834:JPX589839 JZJ589834:JZT589839 KJF589834:KJP589839 KTB589834:KTL589839 LCX589834:LDH589839 LMT589834:LND589839 LWP589834:LWZ589839 MGL589834:MGV589839 MQH589834:MQR589839 NAD589834:NAN589839 NJZ589834:NKJ589839 NTV589834:NUF589839 ODR589834:OEB589839 ONN589834:ONX589839 OXJ589834:OXT589839 PHF589834:PHP589839 PRB589834:PRL589839 QAX589834:QBH589839 QKT589834:QLD589839 QUP589834:QUZ589839 REL589834:REV589839 ROH589834:ROR589839 RYD589834:RYN589839 SHZ589834:SIJ589839 SRV589834:SSF589839 TBR589834:TCB589839 TLN589834:TLX589839 TVJ589834:TVT589839 UFF589834:UFP589839 UPB589834:UPL589839 UYX589834:UZH589839 VIT589834:VJD589839 VSP589834:VSZ589839 WCL589834:WCV589839 WMH589834:WMR589839 WWD589834:WWN589839 V655370:AF655375 JR655370:KB655375 TN655370:TX655375 ADJ655370:ADT655375 ANF655370:ANP655375 AXB655370:AXL655375 BGX655370:BHH655375 BQT655370:BRD655375 CAP655370:CAZ655375 CKL655370:CKV655375 CUH655370:CUR655375 DED655370:DEN655375 DNZ655370:DOJ655375 DXV655370:DYF655375 EHR655370:EIB655375 ERN655370:ERX655375 FBJ655370:FBT655375 FLF655370:FLP655375 FVB655370:FVL655375 GEX655370:GFH655375 GOT655370:GPD655375 GYP655370:GYZ655375 HIL655370:HIV655375 HSH655370:HSR655375 ICD655370:ICN655375 ILZ655370:IMJ655375 IVV655370:IWF655375 JFR655370:JGB655375 JPN655370:JPX655375 JZJ655370:JZT655375 KJF655370:KJP655375 KTB655370:KTL655375 LCX655370:LDH655375 LMT655370:LND655375 LWP655370:LWZ655375 MGL655370:MGV655375 MQH655370:MQR655375 NAD655370:NAN655375 NJZ655370:NKJ655375 NTV655370:NUF655375 ODR655370:OEB655375 ONN655370:ONX655375 OXJ655370:OXT655375 PHF655370:PHP655375 PRB655370:PRL655375 QAX655370:QBH655375 QKT655370:QLD655375 QUP655370:QUZ655375 REL655370:REV655375 ROH655370:ROR655375 RYD655370:RYN655375 SHZ655370:SIJ655375 SRV655370:SSF655375 TBR655370:TCB655375 TLN655370:TLX655375 TVJ655370:TVT655375 UFF655370:UFP655375 UPB655370:UPL655375 UYX655370:UZH655375 VIT655370:VJD655375 VSP655370:VSZ655375 WCL655370:WCV655375 WMH655370:WMR655375 WWD655370:WWN655375 V720906:AF720911 JR720906:KB720911 TN720906:TX720911 ADJ720906:ADT720911 ANF720906:ANP720911 AXB720906:AXL720911 BGX720906:BHH720911 BQT720906:BRD720911 CAP720906:CAZ720911 CKL720906:CKV720911 CUH720906:CUR720911 DED720906:DEN720911 DNZ720906:DOJ720911 DXV720906:DYF720911 EHR720906:EIB720911 ERN720906:ERX720911 FBJ720906:FBT720911 FLF720906:FLP720911 FVB720906:FVL720911 GEX720906:GFH720911 GOT720906:GPD720911 GYP720906:GYZ720911 HIL720906:HIV720911 HSH720906:HSR720911 ICD720906:ICN720911 ILZ720906:IMJ720911 IVV720906:IWF720911 JFR720906:JGB720911 JPN720906:JPX720911 JZJ720906:JZT720911 KJF720906:KJP720911 KTB720906:KTL720911 LCX720906:LDH720911 LMT720906:LND720911 LWP720906:LWZ720911 MGL720906:MGV720911 MQH720906:MQR720911 NAD720906:NAN720911 NJZ720906:NKJ720911 NTV720906:NUF720911 ODR720906:OEB720911 ONN720906:ONX720911 OXJ720906:OXT720911 PHF720906:PHP720911 PRB720906:PRL720911 QAX720906:QBH720911 QKT720906:QLD720911 QUP720906:QUZ720911 REL720906:REV720911 ROH720906:ROR720911 RYD720906:RYN720911 SHZ720906:SIJ720911 SRV720906:SSF720911 TBR720906:TCB720911 TLN720906:TLX720911 TVJ720906:TVT720911 UFF720906:UFP720911 UPB720906:UPL720911 UYX720906:UZH720911 VIT720906:VJD720911 VSP720906:VSZ720911 WCL720906:WCV720911 WMH720906:WMR720911 WWD720906:WWN720911 V786442:AF786447 JR786442:KB786447 TN786442:TX786447 ADJ786442:ADT786447 ANF786442:ANP786447 AXB786442:AXL786447 BGX786442:BHH786447 BQT786442:BRD786447 CAP786442:CAZ786447 CKL786442:CKV786447 CUH786442:CUR786447 DED786442:DEN786447 DNZ786442:DOJ786447 DXV786442:DYF786447 EHR786442:EIB786447 ERN786442:ERX786447 FBJ786442:FBT786447 FLF786442:FLP786447 FVB786442:FVL786447 GEX786442:GFH786447 GOT786442:GPD786447 GYP786442:GYZ786447 HIL786442:HIV786447 HSH786442:HSR786447 ICD786442:ICN786447 ILZ786442:IMJ786447 IVV786442:IWF786447 JFR786442:JGB786447 JPN786442:JPX786447 JZJ786442:JZT786447 KJF786442:KJP786447 KTB786442:KTL786447 LCX786442:LDH786447 LMT786442:LND786447 LWP786442:LWZ786447 MGL786442:MGV786447 MQH786442:MQR786447 NAD786442:NAN786447 NJZ786442:NKJ786447 NTV786442:NUF786447 ODR786442:OEB786447 ONN786442:ONX786447 OXJ786442:OXT786447 PHF786442:PHP786447 PRB786442:PRL786447 QAX786442:QBH786447 QKT786442:QLD786447 QUP786442:QUZ786447 REL786442:REV786447 ROH786442:ROR786447 RYD786442:RYN786447 SHZ786442:SIJ786447 SRV786442:SSF786447 TBR786442:TCB786447 TLN786442:TLX786447 TVJ786442:TVT786447 UFF786442:UFP786447 UPB786442:UPL786447 UYX786442:UZH786447 VIT786442:VJD786447 VSP786442:VSZ786447 WCL786442:WCV786447 WMH786442:WMR786447 WWD786442:WWN786447 V851978:AF851983 JR851978:KB851983 TN851978:TX851983 ADJ851978:ADT851983 ANF851978:ANP851983 AXB851978:AXL851983 BGX851978:BHH851983 BQT851978:BRD851983 CAP851978:CAZ851983 CKL851978:CKV851983 CUH851978:CUR851983 DED851978:DEN851983 DNZ851978:DOJ851983 DXV851978:DYF851983 EHR851978:EIB851983 ERN851978:ERX851983 FBJ851978:FBT851983 FLF851978:FLP851983 FVB851978:FVL851983 GEX851978:GFH851983 GOT851978:GPD851983 GYP851978:GYZ851983 HIL851978:HIV851983 HSH851978:HSR851983 ICD851978:ICN851983 ILZ851978:IMJ851983 IVV851978:IWF851983 JFR851978:JGB851983 JPN851978:JPX851983 JZJ851978:JZT851983 KJF851978:KJP851983 KTB851978:KTL851983 LCX851978:LDH851983 LMT851978:LND851983 LWP851978:LWZ851983 MGL851978:MGV851983 MQH851978:MQR851983 NAD851978:NAN851983 NJZ851978:NKJ851983 NTV851978:NUF851983 ODR851978:OEB851983 ONN851978:ONX851983 OXJ851978:OXT851983 PHF851978:PHP851983 PRB851978:PRL851983 QAX851978:QBH851983 QKT851978:QLD851983 QUP851978:QUZ851983 REL851978:REV851983 ROH851978:ROR851983 RYD851978:RYN851983 SHZ851978:SIJ851983 SRV851978:SSF851983 TBR851978:TCB851983 TLN851978:TLX851983 TVJ851978:TVT851983 UFF851978:UFP851983 UPB851978:UPL851983 UYX851978:UZH851983 VIT851978:VJD851983 VSP851978:VSZ851983 WCL851978:WCV851983 WMH851978:WMR851983 WWD851978:WWN851983 V917514:AF917519 JR917514:KB917519 TN917514:TX917519 ADJ917514:ADT917519 ANF917514:ANP917519 AXB917514:AXL917519 BGX917514:BHH917519 BQT917514:BRD917519 CAP917514:CAZ917519 CKL917514:CKV917519 CUH917514:CUR917519 DED917514:DEN917519 DNZ917514:DOJ917519 DXV917514:DYF917519 EHR917514:EIB917519 ERN917514:ERX917519 FBJ917514:FBT917519 FLF917514:FLP917519 FVB917514:FVL917519 GEX917514:GFH917519 GOT917514:GPD917519 GYP917514:GYZ917519 HIL917514:HIV917519 HSH917514:HSR917519 ICD917514:ICN917519 ILZ917514:IMJ917519 IVV917514:IWF917519 JFR917514:JGB917519 JPN917514:JPX917519 JZJ917514:JZT917519 KJF917514:KJP917519 KTB917514:KTL917519 LCX917514:LDH917519 LMT917514:LND917519 LWP917514:LWZ917519 MGL917514:MGV917519 MQH917514:MQR917519 NAD917514:NAN917519 NJZ917514:NKJ917519 NTV917514:NUF917519 ODR917514:OEB917519 ONN917514:ONX917519 OXJ917514:OXT917519 PHF917514:PHP917519 PRB917514:PRL917519 QAX917514:QBH917519 QKT917514:QLD917519 QUP917514:QUZ917519 REL917514:REV917519 ROH917514:ROR917519 RYD917514:RYN917519 SHZ917514:SIJ917519 SRV917514:SSF917519 TBR917514:TCB917519 TLN917514:TLX917519 TVJ917514:TVT917519 UFF917514:UFP917519 UPB917514:UPL917519 UYX917514:UZH917519 VIT917514:VJD917519 VSP917514:VSZ917519 WCL917514:WCV917519 WMH917514:WMR917519 WWD917514:WWN917519 V983050:AF983055 JR983050:KB983055 TN983050:TX983055 ADJ983050:ADT983055 ANF983050:ANP983055 AXB983050:AXL983055 BGX983050:BHH983055 BQT983050:BRD983055 CAP983050:CAZ983055 CKL983050:CKV983055 CUH983050:CUR983055 DED983050:DEN983055 DNZ983050:DOJ983055 DXV983050:DYF983055 EHR983050:EIB983055 ERN983050:ERX983055 FBJ983050:FBT983055 FLF983050:FLP983055 FVB983050:FVL983055 GEX983050:GFH983055 GOT983050:GPD983055 GYP983050:GYZ983055 HIL983050:HIV983055 HSH983050:HSR983055 ICD983050:ICN983055 ILZ983050:IMJ983055 IVV983050:IWF983055 JFR983050:JGB983055 JPN983050:JPX983055 JZJ983050:JZT983055 KJF983050:KJP983055 KTB983050:KTL983055 LCX983050:LDH983055 LMT983050:LND983055 LWP983050:LWZ983055 MGL983050:MGV983055 MQH983050:MQR983055 NAD983050:NAN983055 NJZ983050:NKJ983055 NTV983050:NUF983055 ODR983050:OEB983055 ONN983050:ONX983055 OXJ983050:OXT983055 PHF983050:PHP983055 PRB983050:PRL983055 QAX983050:QBH983055 QKT983050:QLD983055 QUP983050:QUZ983055 REL983050:REV983055 ROH983050:ROR983055 RYD983050:RYN983055 SHZ983050:SIJ983055 SRV983050:SSF983055 TBR983050:TCB983055 TLN983050:TLX983055 TVJ983050:TVT983055 UFF983050:UFP983055 UPB983050:UPL983055 UYX983050:UZH983055 VIT983050:VJD983055 VSP983050:VSZ983055 WCL983050:WCV983055 WMH983050:WMR983055 WWD983050:WWN983055">
      <formula1>Efectividad</formula1>
    </dataValidation>
    <dataValidation showInputMessage="1" showErrorMessage="1" sqref="AG10:AT15 KC10:KP15 TY10:UL15 ADU10:AEH15 ANQ10:AOD15 AXM10:AXZ15 BHI10:BHV15 BRE10:BRR15 CBA10:CBN15 CKW10:CLJ15 CUS10:CVF15 DEO10:DFB15 DOK10:DOX15 DYG10:DYT15 EIC10:EIP15 ERY10:ESL15 FBU10:FCH15 FLQ10:FMD15 FVM10:FVZ15 GFI10:GFV15 GPE10:GPR15 GZA10:GZN15 HIW10:HJJ15 HSS10:HTF15 ICO10:IDB15 IMK10:IMX15 IWG10:IWT15 JGC10:JGP15 JPY10:JQL15 JZU10:KAH15 KJQ10:KKD15 KTM10:KTZ15 LDI10:LDV15 LNE10:LNR15 LXA10:LXN15 MGW10:MHJ15 MQS10:MRF15 NAO10:NBB15 NKK10:NKX15 NUG10:NUT15 OEC10:OEP15 ONY10:OOL15 OXU10:OYH15 PHQ10:PID15 PRM10:PRZ15 QBI10:QBV15 QLE10:QLR15 QVA10:QVN15 REW10:RFJ15 ROS10:RPF15 RYO10:RZB15 SIK10:SIX15 SSG10:SST15 TCC10:TCP15 TLY10:TML15 TVU10:TWH15 UFQ10:UGD15 UPM10:UPZ15 UZI10:UZV15 VJE10:VJR15 VTA10:VTN15 WCW10:WDJ15 WMS10:WNF15 WWO10:WXB15 AG65546:AT65551 KC65546:KP65551 TY65546:UL65551 ADU65546:AEH65551 ANQ65546:AOD65551 AXM65546:AXZ65551 BHI65546:BHV65551 BRE65546:BRR65551 CBA65546:CBN65551 CKW65546:CLJ65551 CUS65546:CVF65551 DEO65546:DFB65551 DOK65546:DOX65551 DYG65546:DYT65551 EIC65546:EIP65551 ERY65546:ESL65551 FBU65546:FCH65551 FLQ65546:FMD65551 FVM65546:FVZ65551 GFI65546:GFV65551 GPE65546:GPR65551 GZA65546:GZN65551 HIW65546:HJJ65551 HSS65546:HTF65551 ICO65546:IDB65551 IMK65546:IMX65551 IWG65546:IWT65551 JGC65546:JGP65551 JPY65546:JQL65551 JZU65546:KAH65551 KJQ65546:KKD65551 KTM65546:KTZ65551 LDI65546:LDV65551 LNE65546:LNR65551 LXA65546:LXN65551 MGW65546:MHJ65551 MQS65546:MRF65551 NAO65546:NBB65551 NKK65546:NKX65551 NUG65546:NUT65551 OEC65546:OEP65551 ONY65546:OOL65551 OXU65546:OYH65551 PHQ65546:PID65551 PRM65546:PRZ65551 QBI65546:QBV65551 QLE65546:QLR65551 QVA65546:QVN65551 REW65546:RFJ65551 ROS65546:RPF65551 RYO65546:RZB65551 SIK65546:SIX65551 SSG65546:SST65551 TCC65546:TCP65551 TLY65546:TML65551 TVU65546:TWH65551 UFQ65546:UGD65551 UPM65546:UPZ65551 UZI65546:UZV65551 VJE65546:VJR65551 VTA65546:VTN65551 WCW65546:WDJ65551 WMS65546:WNF65551 WWO65546:WXB65551 AG131082:AT131087 KC131082:KP131087 TY131082:UL131087 ADU131082:AEH131087 ANQ131082:AOD131087 AXM131082:AXZ131087 BHI131082:BHV131087 BRE131082:BRR131087 CBA131082:CBN131087 CKW131082:CLJ131087 CUS131082:CVF131087 DEO131082:DFB131087 DOK131082:DOX131087 DYG131082:DYT131087 EIC131082:EIP131087 ERY131082:ESL131087 FBU131082:FCH131087 FLQ131082:FMD131087 FVM131082:FVZ131087 GFI131082:GFV131087 GPE131082:GPR131087 GZA131082:GZN131087 HIW131082:HJJ131087 HSS131082:HTF131087 ICO131082:IDB131087 IMK131082:IMX131087 IWG131082:IWT131087 JGC131082:JGP131087 JPY131082:JQL131087 JZU131082:KAH131087 KJQ131082:KKD131087 KTM131082:KTZ131087 LDI131082:LDV131087 LNE131082:LNR131087 LXA131082:LXN131087 MGW131082:MHJ131087 MQS131082:MRF131087 NAO131082:NBB131087 NKK131082:NKX131087 NUG131082:NUT131087 OEC131082:OEP131087 ONY131082:OOL131087 OXU131082:OYH131087 PHQ131082:PID131087 PRM131082:PRZ131087 QBI131082:QBV131087 QLE131082:QLR131087 QVA131082:QVN131087 REW131082:RFJ131087 ROS131082:RPF131087 RYO131082:RZB131087 SIK131082:SIX131087 SSG131082:SST131087 TCC131082:TCP131087 TLY131082:TML131087 TVU131082:TWH131087 UFQ131082:UGD131087 UPM131082:UPZ131087 UZI131082:UZV131087 VJE131082:VJR131087 VTA131082:VTN131087 WCW131082:WDJ131087 WMS131082:WNF131087 WWO131082:WXB131087 AG196618:AT196623 KC196618:KP196623 TY196618:UL196623 ADU196618:AEH196623 ANQ196618:AOD196623 AXM196618:AXZ196623 BHI196618:BHV196623 BRE196618:BRR196623 CBA196618:CBN196623 CKW196618:CLJ196623 CUS196618:CVF196623 DEO196618:DFB196623 DOK196618:DOX196623 DYG196618:DYT196623 EIC196618:EIP196623 ERY196618:ESL196623 FBU196618:FCH196623 FLQ196618:FMD196623 FVM196618:FVZ196623 GFI196618:GFV196623 GPE196618:GPR196623 GZA196618:GZN196623 HIW196618:HJJ196623 HSS196618:HTF196623 ICO196618:IDB196623 IMK196618:IMX196623 IWG196618:IWT196623 JGC196618:JGP196623 JPY196618:JQL196623 JZU196618:KAH196623 KJQ196618:KKD196623 KTM196618:KTZ196623 LDI196618:LDV196623 LNE196618:LNR196623 LXA196618:LXN196623 MGW196618:MHJ196623 MQS196618:MRF196623 NAO196618:NBB196623 NKK196618:NKX196623 NUG196618:NUT196623 OEC196618:OEP196623 ONY196618:OOL196623 OXU196618:OYH196623 PHQ196618:PID196623 PRM196618:PRZ196623 QBI196618:QBV196623 QLE196618:QLR196623 QVA196618:QVN196623 REW196618:RFJ196623 ROS196618:RPF196623 RYO196618:RZB196623 SIK196618:SIX196623 SSG196618:SST196623 TCC196618:TCP196623 TLY196618:TML196623 TVU196618:TWH196623 UFQ196618:UGD196623 UPM196618:UPZ196623 UZI196618:UZV196623 VJE196618:VJR196623 VTA196618:VTN196623 WCW196618:WDJ196623 WMS196618:WNF196623 WWO196618:WXB196623 AG262154:AT262159 KC262154:KP262159 TY262154:UL262159 ADU262154:AEH262159 ANQ262154:AOD262159 AXM262154:AXZ262159 BHI262154:BHV262159 BRE262154:BRR262159 CBA262154:CBN262159 CKW262154:CLJ262159 CUS262154:CVF262159 DEO262154:DFB262159 DOK262154:DOX262159 DYG262154:DYT262159 EIC262154:EIP262159 ERY262154:ESL262159 FBU262154:FCH262159 FLQ262154:FMD262159 FVM262154:FVZ262159 GFI262154:GFV262159 GPE262154:GPR262159 GZA262154:GZN262159 HIW262154:HJJ262159 HSS262154:HTF262159 ICO262154:IDB262159 IMK262154:IMX262159 IWG262154:IWT262159 JGC262154:JGP262159 JPY262154:JQL262159 JZU262154:KAH262159 KJQ262154:KKD262159 KTM262154:KTZ262159 LDI262154:LDV262159 LNE262154:LNR262159 LXA262154:LXN262159 MGW262154:MHJ262159 MQS262154:MRF262159 NAO262154:NBB262159 NKK262154:NKX262159 NUG262154:NUT262159 OEC262154:OEP262159 ONY262154:OOL262159 OXU262154:OYH262159 PHQ262154:PID262159 PRM262154:PRZ262159 QBI262154:QBV262159 QLE262154:QLR262159 QVA262154:QVN262159 REW262154:RFJ262159 ROS262154:RPF262159 RYO262154:RZB262159 SIK262154:SIX262159 SSG262154:SST262159 TCC262154:TCP262159 TLY262154:TML262159 TVU262154:TWH262159 UFQ262154:UGD262159 UPM262154:UPZ262159 UZI262154:UZV262159 VJE262154:VJR262159 VTA262154:VTN262159 WCW262154:WDJ262159 WMS262154:WNF262159 WWO262154:WXB262159 AG327690:AT327695 KC327690:KP327695 TY327690:UL327695 ADU327690:AEH327695 ANQ327690:AOD327695 AXM327690:AXZ327695 BHI327690:BHV327695 BRE327690:BRR327695 CBA327690:CBN327695 CKW327690:CLJ327695 CUS327690:CVF327695 DEO327690:DFB327695 DOK327690:DOX327695 DYG327690:DYT327695 EIC327690:EIP327695 ERY327690:ESL327695 FBU327690:FCH327695 FLQ327690:FMD327695 FVM327690:FVZ327695 GFI327690:GFV327695 GPE327690:GPR327695 GZA327690:GZN327695 HIW327690:HJJ327695 HSS327690:HTF327695 ICO327690:IDB327695 IMK327690:IMX327695 IWG327690:IWT327695 JGC327690:JGP327695 JPY327690:JQL327695 JZU327690:KAH327695 KJQ327690:KKD327695 KTM327690:KTZ327695 LDI327690:LDV327695 LNE327690:LNR327695 LXA327690:LXN327695 MGW327690:MHJ327695 MQS327690:MRF327695 NAO327690:NBB327695 NKK327690:NKX327695 NUG327690:NUT327695 OEC327690:OEP327695 ONY327690:OOL327695 OXU327690:OYH327695 PHQ327690:PID327695 PRM327690:PRZ327695 QBI327690:QBV327695 QLE327690:QLR327695 QVA327690:QVN327695 REW327690:RFJ327695 ROS327690:RPF327695 RYO327690:RZB327695 SIK327690:SIX327695 SSG327690:SST327695 TCC327690:TCP327695 TLY327690:TML327695 TVU327690:TWH327695 UFQ327690:UGD327695 UPM327690:UPZ327695 UZI327690:UZV327695 VJE327690:VJR327695 VTA327690:VTN327695 WCW327690:WDJ327695 WMS327690:WNF327695 WWO327690:WXB327695 AG393226:AT393231 KC393226:KP393231 TY393226:UL393231 ADU393226:AEH393231 ANQ393226:AOD393231 AXM393226:AXZ393231 BHI393226:BHV393231 BRE393226:BRR393231 CBA393226:CBN393231 CKW393226:CLJ393231 CUS393226:CVF393231 DEO393226:DFB393231 DOK393226:DOX393231 DYG393226:DYT393231 EIC393226:EIP393231 ERY393226:ESL393231 FBU393226:FCH393231 FLQ393226:FMD393231 FVM393226:FVZ393231 GFI393226:GFV393231 GPE393226:GPR393231 GZA393226:GZN393231 HIW393226:HJJ393231 HSS393226:HTF393231 ICO393226:IDB393231 IMK393226:IMX393231 IWG393226:IWT393231 JGC393226:JGP393231 JPY393226:JQL393231 JZU393226:KAH393231 KJQ393226:KKD393231 KTM393226:KTZ393231 LDI393226:LDV393231 LNE393226:LNR393231 LXA393226:LXN393231 MGW393226:MHJ393231 MQS393226:MRF393231 NAO393226:NBB393231 NKK393226:NKX393231 NUG393226:NUT393231 OEC393226:OEP393231 ONY393226:OOL393231 OXU393226:OYH393231 PHQ393226:PID393231 PRM393226:PRZ393231 QBI393226:QBV393231 QLE393226:QLR393231 QVA393226:QVN393231 REW393226:RFJ393231 ROS393226:RPF393231 RYO393226:RZB393231 SIK393226:SIX393231 SSG393226:SST393231 TCC393226:TCP393231 TLY393226:TML393231 TVU393226:TWH393231 UFQ393226:UGD393231 UPM393226:UPZ393231 UZI393226:UZV393231 VJE393226:VJR393231 VTA393226:VTN393231 WCW393226:WDJ393231 WMS393226:WNF393231 WWO393226:WXB393231 AG458762:AT458767 KC458762:KP458767 TY458762:UL458767 ADU458762:AEH458767 ANQ458762:AOD458767 AXM458762:AXZ458767 BHI458762:BHV458767 BRE458762:BRR458767 CBA458762:CBN458767 CKW458762:CLJ458767 CUS458762:CVF458767 DEO458762:DFB458767 DOK458762:DOX458767 DYG458762:DYT458767 EIC458762:EIP458767 ERY458762:ESL458767 FBU458762:FCH458767 FLQ458762:FMD458767 FVM458762:FVZ458767 GFI458762:GFV458767 GPE458762:GPR458767 GZA458762:GZN458767 HIW458762:HJJ458767 HSS458762:HTF458767 ICO458762:IDB458767 IMK458762:IMX458767 IWG458762:IWT458767 JGC458762:JGP458767 JPY458762:JQL458767 JZU458762:KAH458767 KJQ458762:KKD458767 KTM458762:KTZ458767 LDI458762:LDV458767 LNE458762:LNR458767 LXA458762:LXN458767 MGW458762:MHJ458767 MQS458762:MRF458767 NAO458762:NBB458767 NKK458762:NKX458767 NUG458762:NUT458767 OEC458762:OEP458767 ONY458762:OOL458767 OXU458762:OYH458767 PHQ458762:PID458767 PRM458762:PRZ458767 QBI458762:QBV458767 QLE458762:QLR458767 QVA458762:QVN458767 REW458762:RFJ458767 ROS458762:RPF458767 RYO458762:RZB458767 SIK458762:SIX458767 SSG458762:SST458767 TCC458762:TCP458767 TLY458762:TML458767 TVU458762:TWH458767 UFQ458762:UGD458767 UPM458762:UPZ458767 UZI458762:UZV458767 VJE458762:VJR458767 VTA458762:VTN458767 WCW458762:WDJ458767 WMS458762:WNF458767 WWO458762:WXB458767 AG524298:AT524303 KC524298:KP524303 TY524298:UL524303 ADU524298:AEH524303 ANQ524298:AOD524303 AXM524298:AXZ524303 BHI524298:BHV524303 BRE524298:BRR524303 CBA524298:CBN524303 CKW524298:CLJ524303 CUS524298:CVF524303 DEO524298:DFB524303 DOK524298:DOX524303 DYG524298:DYT524303 EIC524298:EIP524303 ERY524298:ESL524303 FBU524298:FCH524303 FLQ524298:FMD524303 FVM524298:FVZ524303 GFI524298:GFV524303 GPE524298:GPR524303 GZA524298:GZN524303 HIW524298:HJJ524303 HSS524298:HTF524303 ICO524298:IDB524303 IMK524298:IMX524303 IWG524298:IWT524303 JGC524298:JGP524303 JPY524298:JQL524303 JZU524298:KAH524303 KJQ524298:KKD524303 KTM524298:KTZ524303 LDI524298:LDV524303 LNE524298:LNR524303 LXA524298:LXN524303 MGW524298:MHJ524303 MQS524298:MRF524303 NAO524298:NBB524303 NKK524298:NKX524303 NUG524298:NUT524303 OEC524298:OEP524303 ONY524298:OOL524303 OXU524298:OYH524303 PHQ524298:PID524303 PRM524298:PRZ524303 QBI524298:QBV524303 QLE524298:QLR524303 QVA524298:QVN524303 REW524298:RFJ524303 ROS524298:RPF524303 RYO524298:RZB524303 SIK524298:SIX524303 SSG524298:SST524303 TCC524298:TCP524303 TLY524298:TML524303 TVU524298:TWH524303 UFQ524298:UGD524303 UPM524298:UPZ524303 UZI524298:UZV524303 VJE524298:VJR524303 VTA524298:VTN524303 WCW524298:WDJ524303 WMS524298:WNF524303 WWO524298:WXB524303 AG589834:AT589839 KC589834:KP589839 TY589834:UL589839 ADU589834:AEH589839 ANQ589834:AOD589839 AXM589834:AXZ589839 BHI589834:BHV589839 BRE589834:BRR589839 CBA589834:CBN589839 CKW589834:CLJ589839 CUS589834:CVF589839 DEO589834:DFB589839 DOK589834:DOX589839 DYG589834:DYT589839 EIC589834:EIP589839 ERY589834:ESL589839 FBU589834:FCH589839 FLQ589834:FMD589839 FVM589834:FVZ589839 GFI589834:GFV589839 GPE589834:GPR589839 GZA589834:GZN589839 HIW589834:HJJ589839 HSS589834:HTF589839 ICO589834:IDB589839 IMK589834:IMX589839 IWG589834:IWT589839 JGC589834:JGP589839 JPY589834:JQL589839 JZU589834:KAH589839 KJQ589834:KKD589839 KTM589834:KTZ589839 LDI589834:LDV589839 LNE589834:LNR589839 LXA589834:LXN589839 MGW589834:MHJ589839 MQS589834:MRF589839 NAO589834:NBB589839 NKK589834:NKX589839 NUG589834:NUT589839 OEC589834:OEP589839 ONY589834:OOL589839 OXU589834:OYH589839 PHQ589834:PID589839 PRM589834:PRZ589839 QBI589834:QBV589839 QLE589834:QLR589839 QVA589834:QVN589839 REW589834:RFJ589839 ROS589834:RPF589839 RYO589834:RZB589839 SIK589834:SIX589839 SSG589834:SST589839 TCC589834:TCP589839 TLY589834:TML589839 TVU589834:TWH589839 UFQ589834:UGD589839 UPM589834:UPZ589839 UZI589834:UZV589839 VJE589834:VJR589839 VTA589834:VTN589839 WCW589834:WDJ589839 WMS589834:WNF589839 WWO589834:WXB589839 AG655370:AT655375 KC655370:KP655375 TY655370:UL655375 ADU655370:AEH655375 ANQ655370:AOD655375 AXM655370:AXZ655375 BHI655370:BHV655375 BRE655370:BRR655375 CBA655370:CBN655375 CKW655370:CLJ655375 CUS655370:CVF655375 DEO655370:DFB655375 DOK655370:DOX655375 DYG655370:DYT655375 EIC655370:EIP655375 ERY655370:ESL655375 FBU655370:FCH655375 FLQ655370:FMD655375 FVM655370:FVZ655375 GFI655370:GFV655375 GPE655370:GPR655375 GZA655370:GZN655375 HIW655370:HJJ655375 HSS655370:HTF655375 ICO655370:IDB655375 IMK655370:IMX655375 IWG655370:IWT655375 JGC655370:JGP655375 JPY655370:JQL655375 JZU655370:KAH655375 KJQ655370:KKD655375 KTM655370:KTZ655375 LDI655370:LDV655375 LNE655370:LNR655375 LXA655370:LXN655375 MGW655370:MHJ655375 MQS655370:MRF655375 NAO655370:NBB655375 NKK655370:NKX655375 NUG655370:NUT655375 OEC655370:OEP655375 ONY655370:OOL655375 OXU655370:OYH655375 PHQ655370:PID655375 PRM655370:PRZ655375 QBI655370:QBV655375 QLE655370:QLR655375 QVA655370:QVN655375 REW655370:RFJ655375 ROS655370:RPF655375 RYO655370:RZB655375 SIK655370:SIX655375 SSG655370:SST655375 TCC655370:TCP655375 TLY655370:TML655375 TVU655370:TWH655375 UFQ655370:UGD655375 UPM655370:UPZ655375 UZI655370:UZV655375 VJE655370:VJR655375 VTA655370:VTN655375 WCW655370:WDJ655375 WMS655370:WNF655375 WWO655370:WXB655375 AG720906:AT720911 KC720906:KP720911 TY720906:UL720911 ADU720906:AEH720911 ANQ720906:AOD720911 AXM720906:AXZ720911 BHI720906:BHV720911 BRE720906:BRR720911 CBA720906:CBN720911 CKW720906:CLJ720911 CUS720906:CVF720911 DEO720906:DFB720911 DOK720906:DOX720911 DYG720906:DYT720911 EIC720906:EIP720911 ERY720906:ESL720911 FBU720906:FCH720911 FLQ720906:FMD720911 FVM720906:FVZ720911 GFI720906:GFV720911 GPE720906:GPR720911 GZA720906:GZN720911 HIW720906:HJJ720911 HSS720906:HTF720911 ICO720906:IDB720911 IMK720906:IMX720911 IWG720906:IWT720911 JGC720906:JGP720911 JPY720906:JQL720911 JZU720906:KAH720911 KJQ720906:KKD720911 KTM720906:KTZ720911 LDI720906:LDV720911 LNE720906:LNR720911 LXA720906:LXN720911 MGW720906:MHJ720911 MQS720906:MRF720911 NAO720906:NBB720911 NKK720906:NKX720911 NUG720906:NUT720911 OEC720906:OEP720911 ONY720906:OOL720911 OXU720906:OYH720911 PHQ720906:PID720911 PRM720906:PRZ720911 QBI720906:QBV720911 QLE720906:QLR720911 QVA720906:QVN720911 REW720906:RFJ720911 ROS720906:RPF720911 RYO720906:RZB720911 SIK720906:SIX720911 SSG720906:SST720911 TCC720906:TCP720911 TLY720906:TML720911 TVU720906:TWH720911 UFQ720906:UGD720911 UPM720906:UPZ720911 UZI720906:UZV720911 VJE720906:VJR720911 VTA720906:VTN720911 WCW720906:WDJ720911 WMS720906:WNF720911 WWO720906:WXB720911 AG786442:AT786447 KC786442:KP786447 TY786442:UL786447 ADU786442:AEH786447 ANQ786442:AOD786447 AXM786442:AXZ786447 BHI786442:BHV786447 BRE786442:BRR786447 CBA786442:CBN786447 CKW786442:CLJ786447 CUS786442:CVF786447 DEO786442:DFB786447 DOK786442:DOX786447 DYG786442:DYT786447 EIC786442:EIP786447 ERY786442:ESL786447 FBU786442:FCH786447 FLQ786442:FMD786447 FVM786442:FVZ786447 GFI786442:GFV786447 GPE786442:GPR786447 GZA786442:GZN786447 HIW786442:HJJ786447 HSS786442:HTF786447 ICO786442:IDB786447 IMK786442:IMX786447 IWG786442:IWT786447 JGC786442:JGP786447 JPY786442:JQL786447 JZU786442:KAH786447 KJQ786442:KKD786447 KTM786442:KTZ786447 LDI786442:LDV786447 LNE786442:LNR786447 LXA786442:LXN786447 MGW786442:MHJ786447 MQS786442:MRF786447 NAO786442:NBB786447 NKK786442:NKX786447 NUG786442:NUT786447 OEC786442:OEP786447 ONY786442:OOL786447 OXU786442:OYH786447 PHQ786442:PID786447 PRM786442:PRZ786447 QBI786442:QBV786447 QLE786442:QLR786447 QVA786442:QVN786447 REW786442:RFJ786447 ROS786442:RPF786447 RYO786442:RZB786447 SIK786442:SIX786447 SSG786442:SST786447 TCC786442:TCP786447 TLY786442:TML786447 TVU786442:TWH786447 UFQ786442:UGD786447 UPM786442:UPZ786447 UZI786442:UZV786447 VJE786442:VJR786447 VTA786442:VTN786447 WCW786442:WDJ786447 WMS786442:WNF786447 WWO786442:WXB786447 AG851978:AT851983 KC851978:KP851983 TY851978:UL851983 ADU851978:AEH851983 ANQ851978:AOD851983 AXM851978:AXZ851983 BHI851978:BHV851983 BRE851978:BRR851983 CBA851978:CBN851983 CKW851978:CLJ851983 CUS851978:CVF851983 DEO851978:DFB851983 DOK851978:DOX851983 DYG851978:DYT851983 EIC851978:EIP851983 ERY851978:ESL851983 FBU851978:FCH851983 FLQ851978:FMD851983 FVM851978:FVZ851983 GFI851978:GFV851983 GPE851978:GPR851983 GZA851978:GZN851983 HIW851978:HJJ851983 HSS851978:HTF851983 ICO851978:IDB851983 IMK851978:IMX851983 IWG851978:IWT851983 JGC851978:JGP851983 JPY851978:JQL851983 JZU851978:KAH851983 KJQ851978:KKD851983 KTM851978:KTZ851983 LDI851978:LDV851983 LNE851978:LNR851983 LXA851978:LXN851983 MGW851978:MHJ851983 MQS851978:MRF851983 NAO851978:NBB851983 NKK851978:NKX851983 NUG851978:NUT851983 OEC851978:OEP851983 ONY851978:OOL851983 OXU851978:OYH851983 PHQ851978:PID851983 PRM851978:PRZ851983 QBI851978:QBV851983 QLE851978:QLR851983 QVA851978:QVN851983 REW851978:RFJ851983 ROS851978:RPF851983 RYO851978:RZB851983 SIK851978:SIX851983 SSG851978:SST851983 TCC851978:TCP851983 TLY851978:TML851983 TVU851978:TWH851983 UFQ851978:UGD851983 UPM851978:UPZ851983 UZI851978:UZV851983 VJE851978:VJR851983 VTA851978:VTN851983 WCW851978:WDJ851983 WMS851978:WNF851983 WWO851978:WXB851983 AG917514:AT917519 KC917514:KP917519 TY917514:UL917519 ADU917514:AEH917519 ANQ917514:AOD917519 AXM917514:AXZ917519 BHI917514:BHV917519 BRE917514:BRR917519 CBA917514:CBN917519 CKW917514:CLJ917519 CUS917514:CVF917519 DEO917514:DFB917519 DOK917514:DOX917519 DYG917514:DYT917519 EIC917514:EIP917519 ERY917514:ESL917519 FBU917514:FCH917519 FLQ917514:FMD917519 FVM917514:FVZ917519 GFI917514:GFV917519 GPE917514:GPR917519 GZA917514:GZN917519 HIW917514:HJJ917519 HSS917514:HTF917519 ICO917514:IDB917519 IMK917514:IMX917519 IWG917514:IWT917519 JGC917514:JGP917519 JPY917514:JQL917519 JZU917514:KAH917519 KJQ917514:KKD917519 KTM917514:KTZ917519 LDI917514:LDV917519 LNE917514:LNR917519 LXA917514:LXN917519 MGW917514:MHJ917519 MQS917514:MRF917519 NAO917514:NBB917519 NKK917514:NKX917519 NUG917514:NUT917519 OEC917514:OEP917519 ONY917514:OOL917519 OXU917514:OYH917519 PHQ917514:PID917519 PRM917514:PRZ917519 QBI917514:QBV917519 QLE917514:QLR917519 QVA917514:QVN917519 REW917514:RFJ917519 ROS917514:RPF917519 RYO917514:RZB917519 SIK917514:SIX917519 SSG917514:SST917519 TCC917514:TCP917519 TLY917514:TML917519 TVU917514:TWH917519 UFQ917514:UGD917519 UPM917514:UPZ917519 UZI917514:UZV917519 VJE917514:VJR917519 VTA917514:VTN917519 WCW917514:WDJ917519 WMS917514:WNF917519 WWO917514:WXB917519 AG983050:AT983055 KC983050:KP983055 TY983050:UL983055 ADU983050:AEH983055 ANQ983050:AOD983055 AXM983050:AXZ983055 BHI983050:BHV983055 BRE983050:BRR983055 CBA983050:CBN983055 CKW983050:CLJ983055 CUS983050:CVF983055 DEO983050:DFB983055 DOK983050:DOX983055 DYG983050:DYT983055 EIC983050:EIP983055 ERY983050:ESL983055 FBU983050:FCH983055 FLQ983050:FMD983055 FVM983050:FVZ983055 GFI983050:GFV983055 GPE983050:GPR983055 GZA983050:GZN983055 HIW983050:HJJ983055 HSS983050:HTF983055 ICO983050:IDB983055 IMK983050:IMX983055 IWG983050:IWT983055 JGC983050:JGP983055 JPY983050:JQL983055 JZU983050:KAH983055 KJQ983050:KKD983055 KTM983050:KTZ983055 LDI983050:LDV983055 LNE983050:LNR983055 LXA983050:LXN983055 MGW983050:MHJ983055 MQS983050:MRF983055 NAO983050:NBB983055 NKK983050:NKX983055 NUG983050:NUT983055 OEC983050:OEP983055 ONY983050:OOL983055 OXU983050:OYH983055 PHQ983050:PID983055 PRM983050:PRZ983055 QBI983050:QBV983055 QLE983050:QLR983055 QVA983050:QVN983055 REW983050:RFJ983055 ROS983050:RPF983055 RYO983050:RZB983055 SIK983050:SIX983055 SSG983050:SST983055 TCC983050:TCP983055 TLY983050:TML983055 TVU983050:TWH983055 UFQ983050:UGD983055 UPM983050:UPZ983055 UZI983050:UZV983055 VJE983050:VJR983055 VTA983050:VTN983055 WCW983050:WDJ983055 WMS983050:WNF983055 WWO983050:WXB983055"/>
    <dataValidation type="list" allowBlank="1" showInputMessage="1" showErrorMessage="1" sqref="M10:N15 JI10:JJ15 TE10:TF15 ADA10:ADB15 AMW10:AMX15 AWS10:AWT15 BGO10:BGP15 BQK10:BQL15 CAG10:CAH15 CKC10:CKD15 CTY10:CTZ15 DDU10:DDV15 DNQ10:DNR15 DXM10:DXN15 EHI10:EHJ15 ERE10:ERF15 FBA10:FBB15 FKW10:FKX15 FUS10:FUT15 GEO10:GEP15 GOK10:GOL15 GYG10:GYH15 HIC10:HID15 HRY10:HRZ15 IBU10:IBV15 ILQ10:ILR15 IVM10:IVN15 JFI10:JFJ15 JPE10:JPF15 JZA10:JZB15 KIW10:KIX15 KSS10:KST15 LCO10:LCP15 LMK10:LML15 LWG10:LWH15 MGC10:MGD15 MPY10:MPZ15 MZU10:MZV15 NJQ10:NJR15 NTM10:NTN15 ODI10:ODJ15 ONE10:ONF15 OXA10:OXB15 PGW10:PGX15 PQS10:PQT15 QAO10:QAP15 QKK10:QKL15 QUG10:QUH15 REC10:RED15 RNY10:RNZ15 RXU10:RXV15 SHQ10:SHR15 SRM10:SRN15 TBI10:TBJ15 TLE10:TLF15 TVA10:TVB15 UEW10:UEX15 UOS10:UOT15 UYO10:UYP15 VIK10:VIL15 VSG10:VSH15 WCC10:WCD15 WLY10:WLZ15 WVU10:WVV15 M65546:N65551 JI65546:JJ65551 TE65546:TF65551 ADA65546:ADB65551 AMW65546:AMX65551 AWS65546:AWT65551 BGO65546:BGP65551 BQK65546:BQL65551 CAG65546:CAH65551 CKC65546:CKD65551 CTY65546:CTZ65551 DDU65546:DDV65551 DNQ65546:DNR65551 DXM65546:DXN65551 EHI65546:EHJ65551 ERE65546:ERF65551 FBA65546:FBB65551 FKW65546:FKX65551 FUS65546:FUT65551 GEO65546:GEP65551 GOK65546:GOL65551 GYG65546:GYH65551 HIC65546:HID65551 HRY65546:HRZ65551 IBU65546:IBV65551 ILQ65546:ILR65551 IVM65546:IVN65551 JFI65546:JFJ65551 JPE65546:JPF65551 JZA65546:JZB65551 KIW65546:KIX65551 KSS65546:KST65551 LCO65546:LCP65551 LMK65546:LML65551 LWG65546:LWH65551 MGC65546:MGD65551 MPY65546:MPZ65551 MZU65546:MZV65551 NJQ65546:NJR65551 NTM65546:NTN65551 ODI65546:ODJ65551 ONE65546:ONF65551 OXA65546:OXB65551 PGW65546:PGX65551 PQS65546:PQT65551 QAO65546:QAP65551 QKK65546:QKL65551 QUG65546:QUH65551 REC65546:RED65551 RNY65546:RNZ65551 RXU65546:RXV65551 SHQ65546:SHR65551 SRM65546:SRN65551 TBI65546:TBJ65551 TLE65546:TLF65551 TVA65546:TVB65551 UEW65546:UEX65551 UOS65546:UOT65551 UYO65546:UYP65551 VIK65546:VIL65551 VSG65546:VSH65551 WCC65546:WCD65551 WLY65546:WLZ65551 WVU65546:WVV65551 M131082:N131087 JI131082:JJ131087 TE131082:TF131087 ADA131082:ADB131087 AMW131082:AMX131087 AWS131082:AWT131087 BGO131082:BGP131087 BQK131082:BQL131087 CAG131082:CAH131087 CKC131082:CKD131087 CTY131082:CTZ131087 DDU131082:DDV131087 DNQ131082:DNR131087 DXM131082:DXN131087 EHI131082:EHJ131087 ERE131082:ERF131087 FBA131082:FBB131087 FKW131082:FKX131087 FUS131082:FUT131087 GEO131082:GEP131087 GOK131082:GOL131087 GYG131082:GYH131087 HIC131082:HID131087 HRY131082:HRZ131087 IBU131082:IBV131087 ILQ131082:ILR131087 IVM131082:IVN131087 JFI131082:JFJ131087 JPE131082:JPF131087 JZA131082:JZB131087 KIW131082:KIX131087 KSS131082:KST131087 LCO131082:LCP131087 LMK131082:LML131087 LWG131082:LWH131087 MGC131082:MGD131087 MPY131082:MPZ131087 MZU131082:MZV131087 NJQ131082:NJR131087 NTM131082:NTN131087 ODI131082:ODJ131087 ONE131082:ONF131087 OXA131082:OXB131087 PGW131082:PGX131087 PQS131082:PQT131087 QAO131082:QAP131087 QKK131082:QKL131087 QUG131082:QUH131087 REC131082:RED131087 RNY131082:RNZ131087 RXU131082:RXV131087 SHQ131082:SHR131087 SRM131082:SRN131087 TBI131082:TBJ131087 TLE131082:TLF131087 TVA131082:TVB131087 UEW131082:UEX131087 UOS131082:UOT131087 UYO131082:UYP131087 VIK131082:VIL131087 VSG131082:VSH131087 WCC131082:WCD131087 WLY131082:WLZ131087 WVU131082:WVV131087 M196618:N196623 JI196618:JJ196623 TE196618:TF196623 ADA196618:ADB196623 AMW196618:AMX196623 AWS196618:AWT196623 BGO196618:BGP196623 BQK196618:BQL196623 CAG196618:CAH196623 CKC196618:CKD196623 CTY196618:CTZ196623 DDU196618:DDV196623 DNQ196618:DNR196623 DXM196618:DXN196623 EHI196618:EHJ196623 ERE196618:ERF196623 FBA196618:FBB196623 FKW196618:FKX196623 FUS196618:FUT196623 GEO196618:GEP196623 GOK196618:GOL196623 GYG196618:GYH196623 HIC196618:HID196623 HRY196618:HRZ196623 IBU196618:IBV196623 ILQ196618:ILR196623 IVM196618:IVN196623 JFI196618:JFJ196623 JPE196618:JPF196623 JZA196618:JZB196623 KIW196618:KIX196623 KSS196618:KST196623 LCO196618:LCP196623 LMK196618:LML196623 LWG196618:LWH196623 MGC196618:MGD196623 MPY196618:MPZ196623 MZU196618:MZV196623 NJQ196618:NJR196623 NTM196618:NTN196623 ODI196618:ODJ196623 ONE196618:ONF196623 OXA196618:OXB196623 PGW196618:PGX196623 PQS196618:PQT196623 QAO196618:QAP196623 QKK196618:QKL196623 QUG196618:QUH196623 REC196618:RED196623 RNY196618:RNZ196623 RXU196618:RXV196623 SHQ196618:SHR196623 SRM196618:SRN196623 TBI196618:TBJ196623 TLE196618:TLF196623 TVA196618:TVB196623 UEW196618:UEX196623 UOS196618:UOT196623 UYO196618:UYP196623 VIK196618:VIL196623 VSG196618:VSH196623 WCC196618:WCD196623 WLY196618:WLZ196623 WVU196618:WVV196623 M262154:N262159 JI262154:JJ262159 TE262154:TF262159 ADA262154:ADB262159 AMW262154:AMX262159 AWS262154:AWT262159 BGO262154:BGP262159 BQK262154:BQL262159 CAG262154:CAH262159 CKC262154:CKD262159 CTY262154:CTZ262159 DDU262154:DDV262159 DNQ262154:DNR262159 DXM262154:DXN262159 EHI262154:EHJ262159 ERE262154:ERF262159 FBA262154:FBB262159 FKW262154:FKX262159 FUS262154:FUT262159 GEO262154:GEP262159 GOK262154:GOL262159 GYG262154:GYH262159 HIC262154:HID262159 HRY262154:HRZ262159 IBU262154:IBV262159 ILQ262154:ILR262159 IVM262154:IVN262159 JFI262154:JFJ262159 JPE262154:JPF262159 JZA262154:JZB262159 KIW262154:KIX262159 KSS262154:KST262159 LCO262154:LCP262159 LMK262154:LML262159 LWG262154:LWH262159 MGC262154:MGD262159 MPY262154:MPZ262159 MZU262154:MZV262159 NJQ262154:NJR262159 NTM262154:NTN262159 ODI262154:ODJ262159 ONE262154:ONF262159 OXA262154:OXB262159 PGW262154:PGX262159 PQS262154:PQT262159 QAO262154:QAP262159 QKK262154:QKL262159 QUG262154:QUH262159 REC262154:RED262159 RNY262154:RNZ262159 RXU262154:RXV262159 SHQ262154:SHR262159 SRM262154:SRN262159 TBI262154:TBJ262159 TLE262154:TLF262159 TVA262154:TVB262159 UEW262154:UEX262159 UOS262154:UOT262159 UYO262154:UYP262159 VIK262154:VIL262159 VSG262154:VSH262159 WCC262154:WCD262159 WLY262154:WLZ262159 WVU262154:WVV262159 M327690:N327695 JI327690:JJ327695 TE327690:TF327695 ADA327690:ADB327695 AMW327690:AMX327695 AWS327690:AWT327695 BGO327690:BGP327695 BQK327690:BQL327695 CAG327690:CAH327695 CKC327690:CKD327695 CTY327690:CTZ327695 DDU327690:DDV327695 DNQ327690:DNR327695 DXM327690:DXN327695 EHI327690:EHJ327695 ERE327690:ERF327695 FBA327690:FBB327695 FKW327690:FKX327695 FUS327690:FUT327695 GEO327690:GEP327695 GOK327690:GOL327695 GYG327690:GYH327695 HIC327690:HID327695 HRY327690:HRZ327695 IBU327690:IBV327695 ILQ327690:ILR327695 IVM327690:IVN327695 JFI327690:JFJ327695 JPE327690:JPF327695 JZA327690:JZB327695 KIW327690:KIX327695 KSS327690:KST327695 LCO327690:LCP327695 LMK327690:LML327695 LWG327690:LWH327695 MGC327690:MGD327695 MPY327690:MPZ327695 MZU327690:MZV327695 NJQ327690:NJR327695 NTM327690:NTN327695 ODI327690:ODJ327695 ONE327690:ONF327695 OXA327690:OXB327695 PGW327690:PGX327695 PQS327690:PQT327695 QAO327690:QAP327695 QKK327690:QKL327695 QUG327690:QUH327695 REC327690:RED327695 RNY327690:RNZ327695 RXU327690:RXV327695 SHQ327690:SHR327695 SRM327690:SRN327695 TBI327690:TBJ327695 TLE327690:TLF327695 TVA327690:TVB327695 UEW327690:UEX327695 UOS327690:UOT327695 UYO327690:UYP327695 VIK327690:VIL327695 VSG327690:VSH327695 WCC327690:WCD327695 WLY327690:WLZ327695 WVU327690:WVV327695 M393226:N393231 JI393226:JJ393231 TE393226:TF393231 ADA393226:ADB393231 AMW393226:AMX393231 AWS393226:AWT393231 BGO393226:BGP393231 BQK393226:BQL393231 CAG393226:CAH393231 CKC393226:CKD393231 CTY393226:CTZ393231 DDU393226:DDV393231 DNQ393226:DNR393231 DXM393226:DXN393231 EHI393226:EHJ393231 ERE393226:ERF393231 FBA393226:FBB393231 FKW393226:FKX393231 FUS393226:FUT393231 GEO393226:GEP393231 GOK393226:GOL393231 GYG393226:GYH393231 HIC393226:HID393231 HRY393226:HRZ393231 IBU393226:IBV393231 ILQ393226:ILR393231 IVM393226:IVN393231 JFI393226:JFJ393231 JPE393226:JPF393231 JZA393226:JZB393231 KIW393226:KIX393231 KSS393226:KST393231 LCO393226:LCP393231 LMK393226:LML393231 LWG393226:LWH393231 MGC393226:MGD393231 MPY393226:MPZ393231 MZU393226:MZV393231 NJQ393226:NJR393231 NTM393226:NTN393231 ODI393226:ODJ393231 ONE393226:ONF393231 OXA393226:OXB393231 PGW393226:PGX393231 PQS393226:PQT393231 QAO393226:QAP393231 QKK393226:QKL393231 QUG393226:QUH393231 REC393226:RED393231 RNY393226:RNZ393231 RXU393226:RXV393231 SHQ393226:SHR393231 SRM393226:SRN393231 TBI393226:TBJ393231 TLE393226:TLF393231 TVA393226:TVB393231 UEW393226:UEX393231 UOS393226:UOT393231 UYO393226:UYP393231 VIK393226:VIL393231 VSG393226:VSH393231 WCC393226:WCD393231 WLY393226:WLZ393231 WVU393226:WVV393231 M458762:N458767 JI458762:JJ458767 TE458762:TF458767 ADA458762:ADB458767 AMW458762:AMX458767 AWS458762:AWT458767 BGO458762:BGP458767 BQK458762:BQL458767 CAG458762:CAH458767 CKC458762:CKD458767 CTY458762:CTZ458767 DDU458762:DDV458767 DNQ458762:DNR458767 DXM458762:DXN458767 EHI458762:EHJ458767 ERE458762:ERF458767 FBA458762:FBB458767 FKW458762:FKX458767 FUS458762:FUT458767 GEO458762:GEP458767 GOK458762:GOL458767 GYG458762:GYH458767 HIC458762:HID458767 HRY458762:HRZ458767 IBU458762:IBV458767 ILQ458762:ILR458767 IVM458762:IVN458767 JFI458762:JFJ458767 JPE458762:JPF458767 JZA458762:JZB458767 KIW458762:KIX458767 KSS458762:KST458767 LCO458762:LCP458767 LMK458762:LML458767 LWG458762:LWH458767 MGC458762:MGD458767 MPY458762:MPZ458767 MZU458762:MZV458767 NJQ458762:NJR458767 NTM458762:NTN458767 ODI458762:ODJ458767 ONE458762:ONF458767 OXA458762:OXB458767 PGW458762:PGX458767 PQS458762:PQT458767 QAO458762:QAP458767 QKK458762:QKL458767 QUG458762:QUH458767 REC458762:RED458767 RNY458762:RNZ458767 RXU458762:RXV458767 SHQ458762:SHR458767 SRM458762:SRN458767 TBI458762:TBJ458767 TLE458762:TLF458767 TVA458762:TVB458767 UEW458762:UEX458767 UOS458762:UOT458767 UYO458762:UYP458767 VIK458762:VIL458767 VSG458762:VSH458767 WCC458762:WCD458767 WLY458762:WLZ458767 WVU458762:WVV458767 M524298:N524303 JI524298:JJ524303 TE524298:TF524303 ADA524298:ADB524303 AMW524298:AMX524303 AWS524298:AWT524303 BGO524298:BGP524303 BQK524298:BQL524303 CAG524298:CAH524303 CKC524298:CKD524303 CTY524298:CTZ524303 DDU524298:DDV524303 DNQ524298:DNR524303 DXM524298:DXN524303 EHI524298:EHJ524303 ERE524298:ERF524303 FBA524298:FBB524303 FKW524298:FKX524303 FUS524298:FUT524303 GEO524298:GEP524303 GOK524298:GOL524303 GYG524298:GYH524303 HIC524298:HID524303 HRY524298:HRZ524303 IBU524298:IBV524303 ILQ524298:ILR524303 IVM524298:IVN524303 JFI524298:JFJ524303 JPE524298:JPF524303 JZA524298:JZB524303 KIW524298:KIX524303 KSS524298:KST524303 LCO524298:LCP524303 LMK524298:LML524303 LWG524298:LWH524303 MGC524298:MGD524303 MPY524298:MPZ524303 MZU524298:MZV524303 NJQ524298:NJR524303 NTM524298:NTN524303 ODI524298:ODJ524303 ONE524298:ONF524303 OXA524298:OXB524303 PGW524298:PGX524303 PQS524298:PQT524303 QAO524298:QAP524303 QKK524298:QKL524303 QUG524298:QUH524303 REC524298:RED524303 RNY524298:RNZ524303 RXU524298:RXV524303 SHQ524298:SHR524303 SRM524298:SRN524303 TBI524298:TBJ524303 TLE524298:TLF524303 TVA524298:TVB524303 UEW524298:UEX524303 UOS524298:UOT524303 UYO524298:UYP524303 VIK524298:VIL524303 VSG524298:VSH524303 WCC524298:WCD524303 WLY524298:WLZ524303 WVU524298:WVV524303 M589834:N589839 JI589834:JJ589839 TE589834:TF589839 ADA589834:ADB589839 AMW589834:AMX589839 AWS589834:AWT589839 BGO589834:BGP589839 BQK589834:BQL589839 CAG589834:CAH589839 CKC589834:CKD589839 CTY589834:CTZ589839 DDU589834:DDV589839 DNQ589834:DNR589839 DXM589834:DXN589839 EHI589834:EHJ589839 ERE589834:ERF589839 FBA589834:FBB589839 FKW589834:FKX589839 FUS589834:FUT589839 GEO589834:GEP589839 GOK589834:GOL589839 GYG589834:GYH589839 HIC589834:HID589839 HRY589834:HRZ589839 IBU589834:IBV589839 ILQ589834:ILR589839 IVM589834:IVN589839 JFI589834:JFJ589839 JPE589834:JPF589839 JZA589834:JZB589839 KIW589834:KIX589839 KSS589834:KST589839 LCO589834:LCP589839 LMK589834:LML589839 LWG589834:LWH589839 MGC589834:MGD589839 MPY589834:MPZ589839 MZU589834:MZV589839 NJQ589834:NJR589839 NTM589834:NTN589839 ODI589834:ODJ589839 ONE589834:ONF589839 OXA589834:OXB589839 PGW589834:PGX589839 PQS589834:PQT589839 QAO589834:QAP589839 QKK589834:QKL589839 QUG589834:QUH589839 REC589834:RED589839 RNY589834:RNZ589839 RXU589834:RXV589839 SHQ589834:SHR589839 SRM589834:SRN589839 TBI589834:TBJ589839 TLE589834:TLF589839 TVA589834:TVB589839 UEW589834:UEX589839 UOS589834:UOT589839 UYO589834:UYP589839 VIK589834:VIL589839 VSG589834:VSH589839 WCC589834:WCD589839 WLY589834:WLZ589839 WVU589834:WVV589839 M655370:N655375 JI655370:JJ655375 TE655370:TF655375 ADA655370:ADB655375 AMW655370:AMX655375 AWS655370:AWT655375 BGO655370:BGP655375 BQK655370:BQL655375 CAG655370:CAH655375 CKC655370:CKD655375 CTY655370:CTZ655375 DDU655370:DDV655375 DNQ655370:DNR655375 DXM655370:DXN655375 EHI655370:EHJ655375 ERE655370:ERF655375 FBA655370:FBB655375 FKW655370:FKX655375 FUS655370:FUT655375 GEO655370:GEP655375 GOK655370:GOL655375 GYG655370:GYH655375 HIC655370:HID655375 HRY655370:HRZ655375 IBU655370:IBV655375 ILQ655370:ILR655375 IVM655370:IVN655375 JFI655370:JFJ655375 JPE655370:JPF655375 JZA655370:JZB655375 KIW655370:KIX655375 KSS655370:KST655375 LCO655370:LCP655375 LMK655370:LML655375 LWG655370:LWH655375 MGC655370:MGD655375 MPY655370:MPZ655375 MZU655370:MZV655375 NJQ655370:NJR655375 NTM655370:NTN655375 ODI655370:ODJ655375 ONE655370:ONF655375 OXA655370:OXB655375 PGW655370:PGX655375 PQS655370:PQT655375 QAO655370:QAP655375 QKK655370:QKL655375 QUG655370:QUH655375 REC655370:RED655375 RNY655370:RNZ655375 RXU655370:RXV655375 SHQ655370:SHR655375 SRM655370:SRN655375 TBI655370:TBJ655375 TLE655370:TLF655375 TVA655370:TVB655375 UEW655370:UEX655375 UOS655370:UOT655375 UYO655370:UYP655375 VIK655370:VIL655375 VSG655370:VSH655375 WCC655370:WCD655375 WLY655370:WLZ655375 WVU655370:WVV655375 M720906:N720911 JI720906:JJ720911 TE720906:TF720911 ADA720906:ADB720911 AMW720906:AMX720911 AWS720906:AWT720911 BGO720906:BGP720911 BQK720906:BQL720911 CAG720906:CAH720911 CKC720906:CKD720911 CTY720906:CTZ720911 DDU720906:DDV720911 DNQ720906:DNR720911 DXM720906:DXN720911 EHI720906:EHJ720911 ERE720906:ERF720911 FBA720906:FBB720911 FKW720906:FKX720911 FUS720906:FUT720911 GEO720906:GEP720911 GOK720906:GOL720911 GYG720906:GYH720911 HIC720906:HID720911 HRY720906:HRZ720911 IBU720906:IBV720911 ILQ720906:ILR720911 IVM720906:IVN720911 JFI720906:JFJ720911 JPE720906:JPF720911 JZA720906:JZB720911 KIW720906:KIX720911 KSS720906:KST720911 LCO720906:LCP720911 LMK720906:LML720911 LWG720906:LWH720911 MGC720906:MGD720911 MPY720906:MPZ720911 MZU720906:MZV720911 NJQ720906:NJR720911 NTM720906:NTN720911 ODI720906:ODJ720911 ONE720906:ONF720911 OXA720906:OXB720911 PGW720906:PGX720911 PQS720906:PQT720911 QAO720906:QAP720911 QKK720906:QKL720911 QUG720906:QUH720911 REC720906:RED720911 RNY720906:RNZ720911 RXU720906:RXV720911 SHQ720906:SHR720911 SRM720906:SRN720911 TBI720906:TBJ720911 TLE720906:TLF720911 TVA720906:TVB720911 UEW720906:UEX720911 UOS720906:UOT720911 UYO720906:UYP720911 VIK720906:VIL720911 VSG720906:VSH720911 WCC720906:WCD720911 WLY720906:WLZ720911 WVU720906:WVV720911 M786442:N786447 JI786442:JJ786447 TE786442:TF786447 ADA786442:ADB786447 AMW786442:AMX786447 AWS786442:AWT786447 BGO786442:BGP786447 BQK786442:BQL786447 CAG786442:CAH786447 CKC786442:CKD786447 CTY786442:CTZ786447 DDU786442:DDV786447 DNQ786442:DNR786447 DXM786442:DXN786447 EHI786442:EHJ786447 ERE786442:ERF786447 FBA786442:FBB786447 FKW786442:FKX786447 FUS786442:FUT786447 GEO786442:GEP786447 GOK786442:GOL786447 GYG786442:GYH786447 HIC786442:HID786447 HRY786442:HRZ786447 IBU786442:IBV786447 ILQ786442:ILR786447 IVM786442:IVN786447 JFI786442:JFJ786447 JPE786442:JPF786447 JZA786442:JZB786447 KIW786442:KIX786447 KSS786442:KST786447 LCO786442:LCP786447 LMK786442:LML786447 LWG786442:LWH786447 MGC786442:MGD786447 MPY786442:MPZ786447 MZU786442:MZV786447 NJQ786442:NJR786447 NTM786442:NTN786447 ODI786442:ODJ786447 ONE786442:ONF786447 OXA786442:OXB786447 PGW786442:PGX786447 PQS786442:PQT786447 QAO786442:QAP786447 QKK786442:QKL786447 QUG786442:QUH786447 REC786442:RED786447 RNY786442:RNZ786447 RXU786442:RXV786447 SHQ786442:SHR786447 SRM786442:SRN786447 TBI786442:TBJ786447 TLE786442:TLF786447 TVA786442:TVB786447 UEW786442:UEX786447 UOS786442:UOT786447 UYO786442:UYP786447 VIK786442:VIL786447 VSG786442:VSH786447 WCC786442:WCD786447 WLY786442:WLZ786447 WVU786442:WVV786447 M851978:N851983 JI851978:JJ851983 TE851978:TF851983 ADA851978:ADB851983 AMW851978:AMX851983 AWS851978:AWT851983 BGO851978:BGP851983 BQK851978:BQL851983 CAG851978:CAH851983 CKC851978:CKD851983 CTY851978:CTZ851983 DDU851978:DDV851983 DNQ851978:DNR851983 DXM851978:DXN851983 EHI851978:EHJ851983 ERE851978:ERF851983 FBA851978:FBB851983 FKW851978:FKX851983 FUS851978:FUT851983 GEO851978:GEP851983 GOK851978:GOL851983 GYG851978:GYH851983 HIC851978:HID851983 HRY851978:HRZ851983 IBU851978:IBV851983 ILQ851978:ILR851983 IVM851978:IVN851983 JFI851978:JFJ851983 JPE851978:JPF851983 JZA851978:JZB851983 KIW851978:KIX851983 KSS851978:KST851983 LCO851978:LCP851983 LMK851978:LML851983 LWG851978:LWH851983 MGC851978:MGD851983 MPY851978:MPZ851983 MZU851978:MZV851983 NJQ851978:NJR851983 NTM851978:NTN851983 ODI851978:ODJ851983 ONE851978:ONF851983 OXA851978:OXB851983 PGW851978:PGX851983 PQS851978:PQT851983 QAO851978:QAP851983 QKK851978:QKL851983 QUG851978:QUH851983 REC851978:RED851983 RNY851978:RNZ851983 RXU851978:RXV851983 SHQ851978:SHR851983 SRM851978:SRN851983 TBI851978:TBJ851983 TLE851978:TLF851983 TVA851978:TVB851983 UEW851978:UEX851983 UOS851978:UOT851983 UYO851978:UYP851983 VIK851978:VIL851983 VSG851978:VSH851983 WCC851978:WCD851983 WLY851978:WLZ851983 WVU851978:WVV851983 M917514:N917519 JI917514:JJ917519 TE917514:TF917519 ADA917514:ADB917519 AMW917514:AMX917519 AWS917514:AWT917519 BGO917514:BGP917519 BQK917514:BQL917519 CAG917514:CAH917519 CKC917514:CKD917519 CTY917514:CTZ917519 DDU917514:DDV917519 DNQ917514:DNR917519 DXM917514:DXN917519 EHI917514:EHJ917519 ERE917514:ERF917519 FBA917514:FBB917519 FKW917514:FKX917519 FUS917514:FUT917519 GEO917514:GEP917519 GOK917514:GOL917519 GYG917514:GYH917519 HIC917514:HID917519 HRY917514:HRZ917519 IBU917514:IBV917519 ILQ917514:ILR917519 IVM917514:IVN917519 JFI917514:JFJ917519 JPE917514:JPF917519 JZA917514:JZB917519 KIW917514:KIX917519 KSS917514:KST917519 LCO917514:LCP917519 LMK917514:LML917519 LWG917514:LWH917519 MGC917514:MGD917519 MPY917514:MPZ917519 MZU917514:MZV917519 NJQ917514:NJR917519 NTM917514:NTN917519 ODI917514:ODJ917519 ONE917514:ONF917519 OXA917514:OXB917519 PGW917514:PGX917519 PQS917514:PQT917519 QAO917514:QAP917519 QKK917514:QKL917519 QUG917514:QUH917519 REC917514:RED917519 RNY917514:RNZ917519 RXU917514:RXV917519 SHQ917514:SHR917519 SRM917514:SRN917519 TBI917514:TBJ917519 TLE917514:TLF917519 TVA917514:TVB917519 UEW917514:UEX917519 UOS917514:UOT917519 UYO917514:UYP917519 VIK917514:VIL917519 VSG917514:VSH917519 WCC917514:WCD917519 WLY917514:WLZ917519 WVU917514:WVV917519 M983050:N983055 JI983050:JJ983055 TE983050:TF983055 ADA983050:ADB983055 AMW983050:AMX983055 AWS983050:AWT983055 BGO983050:BGP983055 BQK983050:BQL983055 CAG983050:CAH983055 CKC983050:CKD983055 CTY983050:CTZ983055 DDU983050:DDV983055 DNQ983050:DNR983055 DXM983050:DXN983055 EHI983050:EHJ983055 ERE983050:ERF983055 FBA983050:FBB983055 FKW983050:FKX983055 FUS983050:FUT983055 GEO983050:GEP983055 GOK983050:GOL983055 GYG983050:GYH983055 HIC983050:HID983055 HRY983050:HRZ983055 IBU983050:IBV983055 ILQ983050:ILR983055 IVM983050:IVN983055 JFI983050:JFJ983055 JPE983050:JPF983055 JZA983050:JZB983055 KIW983050:KIX983055 KSS983050:KST983055 LCO983050:LCP983055 LMK983050:LML983055 LWG983050:LWH983055 MGC983050:MGD983055 MPY983050:MPZ983055 MZU983050:MZV983055 NJQ983050:NJR983055 NTM983050:NTN983055 ODI983050:ODJ983055 ONE983050:ONF983055 OXA983050:OXB983055 PGW983050:PGX983055 PQS983050:PQT983055 QAO983050:QAP983055 QKK983050:QKL983055 QUG983050:QUH983055 REC983050:RED983055 RNY983050:RNZ983055 RXU983050:RXV983055 SHQ983050:SHR983055 SRM983050:SRN983055 TBI983050:TBJ983055 TLE983050:TLF983055 TVA983050:TVB983055 UEW983050:UEX983055 UOS983050:UOT983055 UYO983050:UYP983055 VIK983050:VIL983055 VSG983050:VSH983055 WCC983050:WCD983055 WLY983050:WLZ983055 WVU983050:WVV983055">
      <formula1>Impacto</formula1>
    </dataValidation>
    <dataValidation type="list" showInputMessage="1" showErrorMessage="1" sqref="L10:L15 JH10:JH15 TD10:TD15 ACZ10:ACZ15 AMV10:AMV15 AWR10:AWR15 BGN10:BGN15 BQJ10:BQJ15 CAF10:CAF15 CKB10:CKB15 CTX10:CTX15 DDT10:DDT15 DNP10:DNP15 DXL10:DXL15 EHH10:EHH15 ERD10:ERD15 FAZ10:FAZ15 FKV10:FKV15 FUR10:FUR15 GEN10:GEN15 GOJ10:GOJ15 GYF10:GYF15 HIB10:HIB15 HRX10:HRX15 IBT10:IBT15 ILP10:ILP15 IVL10:IVL15 JFH10:JFH15 JPD10:JPD15 JYZ10:JYZ15 KIV10:KIV15 KSR10:KSR15 LCN10:LCN15 LMJ10:LMJ15 LWF10:LWF15 MGB10:MGB15 MPX10:MPX15 MZT10:MZT15 NJP10:NJP15 NTL10:NTL15 ODH10:ODH15 OND10:OND15 OWZ10:OWZ15 PGV10:PGV15 PQR10:PQR15 QAN10:QAN15 QKJ10:QKJ15 QUF10:QUF15 REB10:REB15 RNX10:RNX15 RXT10:RXT15 SHP10:SHP15 SRL10:SRL15 TBH10:TBH15 TLD10:TLD15 TUZ10:TUZ15 UEV10:UEV15 UOR10:UOR15 UYN10:UYN15 VIJ10:VIJ15 VSF10:VSF15 WCB10:WCB15 WLX10:WLX15 WVT10:WVT15 L65546:L65551 JH65546:JH65551 TD65546:TD65551 ACZ65546:ACZ65551 AMV65546:AMV65551 AWR65546:AWR65551 BGN65546:BGN65551 BQJ65546:BQJ65551 CAF65546:CAF65551 CKB65546:CKB65551 CTX65546:CTX65551 DDT65546:DDT65551 DNP65546:DNP65551 DXL65546:DXL65551 EHH65546:EHH65551 ERD65546:ERD65551 FAZ65546:FAZ65551 FKV65546:FKV65551 FUR65546:FUR65551 GEN65546:GEN65551 GOJ65546:GOJ65551 GYF65546:GYF65551 HIB65546:HIB65551 HRX65546:HRX65551 IBT65546:IBT65551 ILP65546:ILP65551 IVL65546:IVL65551 JFH65546:JFH65551 JPD65546:JPD65551 JYZ65546:JYZ65551 KIV65546:KIV65551 KSR65546:KSR65551 LCN65546:LCN65551 LMJ65546:LMJ65551 LWF65546:LWF65551 MGB65546:MGB65551 MPX65546:MPX65551 MZT65546:MZT65551 NJP65546:NJP65551 NTL65546:NTL65551 ODH65546:ODH65551 OND65546:OND65551 OWZ65546:OWZ65551 PGV65546:PGV65551 PQR65546:PQR65551 QAN65546:QAN65551 QKJ65546:QKJ65551 QUF65546:QUF65551 REB65546:REB65551 RNX65546:RNX65551 RXT65546:RXT65551 SHP65546:SHP65551 SRL65546:SRL65551 TBH65546:TBH65551 TLD65546:TLD65551 TUZ65546:TUZ65551 UEV65546:UEV65551 UOR65546:UOR65551 UYN65546:UYN65551 VIJ65546:VIJ65551 VSF65546:VSF65551 WCB65546:WCB65551 WLX65546:WLX65551 WVT65546:WVT65551 L131082:L131087 JH131082:JH131087 TD131082:TD131087 ACZ131082:ACZ131087 AMV131082:AMV131087 AWR131082:AWR131087 BGN131082:BGN131087 BQJ131082:BQJ131087 CAF131082:CAF131087 CKB131082:CKB131087 CTX131082:CTX131087 DDT131082:DDT131087 DNP131082:DNP131087 DXL131082:DXL131087 EHH131082:EHH131087 ERD131082:ERD131087 FAZ131082:FAZ131087 FKV131082:FKV131087 FUR131082:FUR131087 GEN131082:GEN131087 GOJ131082:GOJ131087 GYF131082:GYF131087 HIB131082:HIB131087 HRX131082:HRX131087 IBT131082:IBT131087 ILP131082:ILP131087 IVL131082:IVL131087 JFH131082:JFH131087 JPD131082:JPD131087 JYZ131082:JYZ131087 KIV131082:KIV131087 KSR131082:KSR131087 LCN131082:LCN131087 LMJ131082:LMJ131087 LWF131082:LWF131087 MGB131082:MGB131087 MPX131082:MPX131087 MZT131082:MZT131087 NJP131082:NJP131087 NTL131082:NTL131087 ODH131082:ODH131087 OND131082:OND131087 OWZ131082:OWZ131087 PGV131082:PGV131087 PQR131082:PQR131087 QAN131082:QAN131087 QKJ131082:QKJ131087 QUF131082:QUF131087 REB131082:REB131087 RNX131082:RNX131087 RXT131082:RXT131087 SHP131082:SHP131087 SRL131082:SRL131087 TBH131082:TBH131087 TLD131082:TLD131087 TUZ131082:TUZ131087 UEV131082:UEV131087 UOR131082:UOR131087 UYN131082:UYN131087 VIJ131082:VIJ131087 VSF131082:VSF131087 WCB131082:WCB131087 WLX131082:WLX131087 WVT131082:WVT131087 L196618:L196623 JH196618:JH196623 TD196618:TD196623 ACZ196618:ACZ196623 AMV196618:AMV196623 AWR196618:AWR196623 BGN196618:BGN196623 BQJ196618:BQJ196623 CAF196618:CAF196623 CKB196618:CKB196623 CTX196618:CTX196623 DDT196618:DDT196623 DNP196618:DNP196623 DXL196618:DXL196623 EHH196618:EHH196623 ERD196618:ERD196623 FAZ196618:FAZ196623 FKV196618:FKV196623 FUR196618:FUR196623 GEN196618:GEN196623 GOJ196618:GOJ196623 GYF196618:GYF196623 HIB196618:HIB196623 HRX196618:HRX196623 IBT196618:IBT196623 ILP196618:ILP196623 IVL196618:IVL196623 JFH196618:JFH196623 JPD196618:JPD196623 JYZ196618:JYZ196623 KIV196618:KIV196623 KSR196618:KSR196623 LCN196618:LCN196623 LMJ196618:LMJ196623 LWF196618:LWF196623 MGB196618:MGB196623 MPX196618:MPX196623 MZT196618:MZT196623 NJP196618:NJP196623 NTL196618:NTL196623 ODH196618:ODH196623 OND196618:OND196623 OWZ196618:OWZ196623 PGV196618:PGV196623 PQR196618:PQR196623 QAN196618:QAN196623 QKJ196618:QKJ196623 QUF196618:QUF196623 REB196618:REB196623 RNX196618:RNX196623 RXT196618:RXT196623 SHP196618:SHP196623 SRL196618:SRL196623 TBH196618:TBH196623 TLD196618:TLD196623 TUZ196618:TUZ196623 UEV196618:UEV196623 UOR196618:UOR196623 UYN196618:UYN196623 VIJ196618:VIJ196623 VSF196618:VSF196623 WCB196618:WCB196623 WLX196618:WLX196623 WVT196618:WVT196623 L262154:L262159 JH262154:JH262159 TD262154:TD262159 ACZ262154:ACZ262159 AMV262154:AMV262159 AWR262154:AWR262159 BGN262154:BGN262159 BQJ262154:BQJ262159 CAF262154:CAF262159 CKB262154:CKB262159 CTX262154:CTX262159 DDT262154:DDT262159 DNP262154:DNP262159 DXL262154:DXL262159 EHH262154:EHH262159 ERD262154:ERD262159 FAZ262154:FAZ262159 FKV262154:FKV262159 FUR262154:FUR262159 GEN262154:GEN262159 GOJ262154:GOJ262159 GYF262154:GYF262159 HIB262154:HIB262159 HRX262154:HRX262159 IBT262154:IBT262159 ILP262154:ILP262159 IVL262154:IVL262159 JFH262154:JFH262159 JPD262154:JPD262159 JYZ262154:JYZ262159 KIV262154:KIV262159 KSR262154:KSR262159 LCN262154:LCN262159 LMJ262154:LMJ262159 LWF262154:LWF262159 MGB262154:MGB262159 MPX262154:MPX262159 MZT262154:MZT262159 NJP262154:NJP262159 NTL262154:NTL262159 ODH262154:ODH262159 OND262154:OND262159 OWZ262154:OWZ262159 PGV262154:PGV262159 PQR262154:PQR262159 QAN262154:QAN262159 QKJ262154:QKJ262159 QUF262154:QUF262159 REB262154:REB262159 RNX262154:RNX262159 RXT262154:RXT262159 SHP262154:SHP262159 SRL262154:SRL262159 TBH262154:TBH262159 TLD262154:TLD262159 TUZ262154:TUZ262159 UEV262154:UEV262159 UOR262154:UOR262159 UYN262154:UYN262159 VIJ262154:VIJ262159 VSF262154:VSF262159 WCB262154:WCB262159 WLX262154:WLX262159 WVT262154:WVT262159 L327690:L327695 JH327690:JH327695 TD327690:TD327695 ACZ327690:ACZ327695 AMV327690:AMV327695 AWR327690:AWR327695 BGN327690:BGN327695 BQJ327690:BQJ327695 CAF327690:CAF327695 CKB327690:CKB327695 CTX327690:CTX327695 DDT327690:DDT327695 DNP327690:DNP327695 DXL327690:DXL327695 EHH327690:EHH327695 ERD327690:ERD327695 FAZ327690:FAZ327695 FKV327690:FKV327695 FUR327690:FUR327695 GEN327690:GEN327695 GOJ327690:GOJ327695 GYF327690:GYF327695 HIB327690:HIB327695 HRX327690:HRX327695 IBT327690:IBT327695 ILP327690:ILP327695 IVL327690:IVL327695 JFH327690:JFH327695 JPD327690:JPD327695 JYZ327690:JYZ327695 KIV327690:KIV327695 KSR327690:KSR327695 LCN327690:LCN327695 LMJ327690:LMJ327695 LWF327690:LWF327695 MGB327690:MGB327695 MPX327690:MPX327695 MZT327690:MZT327695 NJP327690:NJP327695 NTL327690:NTL327695 ODH327690:ODH327695 OND327690:OND327695 OWZ327690:OWZ327695 PGV327690:PGV327695 PQR327690:PQR327695 QAN327690:QAN327695 QKJ327690:QKJ327695 QUF327690:QUF327695 REB327690:REB327695 RNX327690:RNX327695 RXT327690:RXT327695 SHP327690:SHP327695 SRL327690:SRL327695 TBH327690:TBH327695 TLD327690:TLD327695 TUZ327690:TUZ327695 UEV327690:UEV327695 UOR327690:UOR327695 UYN327690:UYN327695 VIJ327690:VIJ327695 VSF327690:VSF327695 WCB327690:WCB327695 WLX327690:WLX327695 WVT327690:WVT327695 L393226:L393231 JH393226:JH393231 TD393226:TD393231 ACZ393226:ACZ393231 AMV393226:AMV393231 AWR393226:AWR393231 BGN393226:BGN393231 BQJ393226:BQJ393231 CAF393226:CAF393231 CKB393226:CKB393231 CTX393226:CTX393231 DDT393226:DDT393231 DNP393226:DNP393231 DXL393226:DXL393231 EHH393226:EHH393231 ERD393226:ERD393231 FAZ393226:FAZ393231 FKV393226:FKV393231 FUR393226:FUR393231 GEN393226:GEN393231 GOJ393226:GOJ393231 GYF393226:GYF393231 HIB393226:HIB393231 HRX393226:HRX393231 IBT393226:IBT393231 ILP393226:ILP393231 IVL393226:IVL393231 JFH393226:JFH393231 JPD393226:JPD393231 JYZ393226:JYZ393231 KIV393226:KIV393231 KSR393226:KSR393231 LCN393226:LCN393231 LMJ393226:LMJ393231 LWF393226:LWF393231 MGB393226:MGB393231 MPX393226:MPX393231 MZT393226:MZT393231 NJP393226:NJP393231 NTL393226:NTL393231 ODH393226:ODH393231 OND393226:OND393231 OWZ393226:OWZ393231 PGV393226:PGV393231 PQR393226:PQR393231 QAN393226:QAN393231 QKJ393226:QKJ393231 QUF393226:QUF393231 REB393226:REB393231 RNX393226:RNX393231 RXT393226:RXT393231 SHP393226:SHP393231 SRL393226:SRL393231 TBH393226:TBH393231 TLD393226:TLD393231 TUZ393226:TUZ393231 UEV393226:UEV393231 UOR393226:UOR393231 UYN393226:UYN393231 VIJ393226:VIJ393231 VSF393226:VSF393231 WCB393226:WCB393231 WLX393226:WLX393231 WVT393226:WVT393231 L458762:L458767 JH458762:JH458767 TD458762:TD458767 ACZ458762:ACZ458767 AMV458762:AMV458767 AWR458762:AWR458767 BGN458762:BGN458767 BQJ458762:BQJ458767 CAF458762:CAF458767 CKB458762:CKB458767 CTX458762:CTX458767 DDT458762:DDT458767 DNP458762:DNP458767 DXL458762:DXL458767 EHH458762:EHH458767 ERD458762:ERD458767 FAZ458762:FAZ458767 FKV458762:FKV458767 FUR458762:FUR458767 GEN458762:GEN458767 GOJ458762:GOJ458767 GYF458762:GYF458767 HIB458762:HIB458767 HRX458762:HRX458767 IBT458762:IBT458767 ILP458762:ILP458767 IVL458762:IVL458767 JFH458762:JFH458767 JPD458762:JPD458767 JYZ458762:JYZ458767 KIV458762:KIV458767 KSR458762:KSR458767 LCN458762:LCN458767 LMJ458762:LMJ458767 LWF458762:LWF458767 MGB458762:MGB458767 MPX458762:MPX458767 MZT458762:MZT458767 NJP458762:NJP458767 NTL458762:NTL458767 ODH458762:ODH458767 OND458762:OND458767 OWZ458762:OWZ458767 PGV458762:PGV458767 PQR458762:PQR458767 QAN458762:QAN458767 QKJ458762:QKJ458767 QUF458762:QUF458767 REB458762:REB458767 RNX458762:RNX458767 RXT458762:RXT458767 SHP458762:SHP458767 SRL458762:SRL458767 TBH458762:TBH458767 TLD458762:TLD458767 TUZ458762:TUZ458767 UEV458762:UEV458767 UOR458762:UOR458767 UYN458762:UYN458767 VIJ458762:VIJ458767 VSF458762:VSF458767 WCB458762:WCB458767 WLX458762:WLX458767 WVT458762:WVT458767 L524298:L524303 JH524298:JH524303 TD524298:TD524303 ACZ524298:ACZ524303 AMV524298:AMV524303 AWR524298:AWR524303 BGN524298:BGN524303 BQJ524298:BQJ524303 CAF524298:CAF524303 CKB524298:CKB524303 CTX524298:CTX524303 DDT524298:DDT524303 DNP524298:DNP524303 DXL524298:DXL524303 EHH524298:EHH524303 ERD524298:ERD524303 FAZ524298:FAZ524303 FKV524298:FKV524303 FUR524298:FUR524303 GEN524298:GEN524303 GOJ524298:GOJ524303 GYF524298:GYF524303 HIB524298:HIB524303 HRX524298:HRX524303 IBT524298:IBT524303 ILP524298:ILP524303 IVL524298:IVL524303 JFH524298:JFH524303 JPD524298:JPD524303 JYZ524298:JYZ524303 KIV524298:KIV524303 KSR524298:KSR524303 LCN524298:LCN524303 LMJ524298:LMJ524303 LWF524298:LWF524303 MGB524298:MGB524303 MPX524298:MPX524303 MZT524298:MZT524303 NJP524298:NJP524303 NTL524298:NTL524303 ODH524298:ODH524303 OND524298:OND524303 OWZ524298:OWZ524303 PGV524298:PGV524303 PQR524298:PQR524303 QAN524298:QAN524303 QKJ524298:QKJ524303 QUF524298:QUF524303 REB524298:REB524303 RNX524298:RNX524303 RXT524298:RXT524303 SHP524298:SHP524303 SRL524298:SRL524303 TBH524298:TBH524303 TLD524298:TLD524303 TUZ524298:TUZ524303 UEV524298:UEV524303 UOR524298:UOR524303 UYN524298:UYN524303 VIJ524298:VIJ524303 VSF524298:VSF524303 WCB524298:WCB524303 WLX524298:WLX524303 WVT524298:WVT524303 L589834:L589839 JH589834:JH589839 TD589834:TD589839 ACZ589834:ACZ589839 AMV589834:AMV589839 AWR589834:AWR589839 BGN589834:BGN589839 BQJ589834:BQJ589839 CAF589834:CAF589839 CKB589834:CKB589839 CTX589834:CTX589839 DDT589834:DDT589839 DNP589834:DNP589839 DXL589834:DXL589839 EHH589834:EHH589839 ERD589834:ERD589839 FAZ589834:FAZ589839 FKV589834:FKV589839 FUR589834:FUR589839 GEN589834:GEN589839 GOJ589834:GOJ589839 GYF589834:GYF589839 HIB589834:HIB589839 HRX589834:HRX589839 IBT589834:IBT589839 ILP589834:ILP589839 IVL589834:IVL589839 JFH589834:JFH589839 JPD589834:JPD589839 JYZ589834:JYZ589839 KIV589834:KIV589839 KSR589834:KSR589839 LCN589834:LCN589839 LMJ589834:LMJ589839 LWF589834:LWF589839 MGB589834:MGB589839 MPX589834:MPX589839 MZT589834:MZT589839 NJP589834:NJP589839 NTL589834:NTL589839 ODH589834:ODH589839 OND589834:OND589839 OWZ589834:OWZ589839 PGV589834:PGV589839 PQR589834:PQR589839 QAN589834:QAN589839 QKJ589834:QKJ589839 QUF589834:QUF589839 REB589834:REB589839 RNX589834:RNX589839 RXT589834:RXT589839 SHP589834:SHP589839 SRL589834:SRL589839 TBH589834:TBH589839 TLD589834:TLD589839 TUZ589834:TUZ589839 UEV589834:UEV589839 UOR589834:UOR589839 UYN589834:UYN589839 VIJ589834:VIJ589839 VSF589834:VSF589839 WCB589834:WCB589839 WLX589834:WLX589839 WVT589834:WVT589839 L655370:L655375 JH655370:JH655375 TD655370:TD655375 ACZ655370:ACZ655375 AMV655370:AMV655375 AWR655370:AWR655375 BGN655370:BGN655375 BQJ655370:BQJ655375 CAF655370:CAF655375 CKB655370:CKB655375 CTX655370:CTX655375 DDT655370:DDT655375 DNP655370:DNP655375 DXL655370:DXL655375 EHH655370:EHH655375 ERD655370:ERD655375 FAZ655370:FAZ655375 FKV655370:FKV655375 FUR655370:FUR655375 GEN655370:GEN655375 GOJ655370:GOJ655375 GYF655370:GYF655375 HIB655370:HIB655375 HRX655370:HRX655375 IBT655370:IBT655375 ILP655370:ILP655375 IVL655370:IVL655375 JFH655370:JFH655375 JPD655370:JPD655375 JYZ655370:JYZ655375 KIV655370:KIV655375 KSR655370:KSR655375 LCN655370:LCN655375 LMJ655370:LMJ655375 LWF655370:LWF655375 MGB655370:MGB655375 MPX655370:MPX655375 MZT655370:MZT655375 NJP655370:NJP655375 NTL655370:NTL655375 ODH655370:ODH655375 OND655370:OND655375 OWZ655370:OWZ655375 PGV655370:PGV655375 PQR655370:PQR655375 QAN655370:QAN655375 QKJ655370:QKJ655375 QUF655370:QUF655375 REB655370:REB655375 RNX655370:RNX655375 RXT655370:RXT655375 SHP655370:SHP655375 SRL655370:SRL655375 TBH655370:TBH655375 TLD655370:TLD655375 TUZ655370:TUZ655375 UEV655370:UEV655375 UOR655370:UOR655375 UYN655370:UYN655375 VIJ655370:VIJ655375 VSF655370:VSF655375 WCB655370:WCB655375 WLX655370:WLX655375 WVT655370:WVT655375 L720906:L720911 JH720906:JH720911 TD720906:TD720911 ACZ720906:ACZ720911 AMV720906:AMV720911 AWR720906:AWR720911 BGN720906:BGN720911 BQJ720906:BQJ720911 CAF720906:CAF720911 CKB720906:CKB720911 CTX720906:CTX720911 DDT720906:DDT720911 DNP720906:DNP720911 DXL720906:DXL720911 EHH720906:EHH720911 ERD720906:ERD720911 FAZ720906:FAZ720911 FKV720906:FKV720911 FUR720906:FUR720911 GEN720906:GEN720911 GOJ720906:GOJ720911 GYF720906:GYF720911 HIB720906:HIB720911 HRX720906:HRX720911 IBT720906:IBT720911 ILP720906:ILP720911 IVL720906:IVL720911 JFH720906:JFH720911 JPD720906:JPD720911 JYZ720906:JYZ720911 KIV720906:KIV720911 KSR720906:KSR720911 LCN720906:LCN720911 LMJ720906:LMJ720911 LWF720906:LWF720911 MGB720906:MGB720911 MPX720906:MPX720911 MZT720906:MZT720911 NJP720906:NJP720911 NTL720906:NTL720911 ODH720906:ODH720911 OND720906:OND720911 OWZ720906:OWZ720911 PGV720906:PGV720911 PQR720906:PQR720911 QAN720906:QAN720911 QKJ720906:QKJ720911 QUF720906:QUF720911 REB720906:REB720911 RNX720906:RNX720911 RXT720906:RXT720911 SHP720906:SHP720911 SRL720906:SRL720911 TBH720906:TBH720911 TLD720906:TLD720911 TUZ720906:TUZ720911 UEV720906:UEV720911 UOR720906:UOR720911 UYN720906:UYN720911 VIJ720906:VIJ720911 VSF720906:VSF720911 WCB720906:WCB720911 WLX720906:WLX720911 WVT720906:WVT720911 L786442:L786447 JH786442:JH786447 TD786442:TD786447 ACZ786442:ACZ786447 AMV786442:AMV786447 AWR786442:AWR786447 BGN786442:BGN786447 BQJ786442:BQJ786447 CAF786442:CAF786447 CKB786442:CKB786447 CTX786442:CTX786447 DDT786442:DDT786447 DNP786442:DNP786447 DXL786442:DXL786447 EHH786442:EHH786447 ERD786442:ERD786447 FAZ786442:FAZ786447 FKV786442:FKV786447 FUR786442:FUR786447 GEN786442:GEN786447 GOJ786442:GOJ786447 GYF786442:GYF786447 HIB786442:HIB786447 HRX786442:HRX786447 IBT786442:IBT786447 ILP786442:ILP786447 IVL786442:IVL786447 JFH786442:JFH786447 JPD786442:JPD786447 JYZ786442:JYZ786447 KIV786442:KIV786447 KSR786442:KSR786447 LCN786442:LCN786447 LMJ786442:LMJ786447 LWF786442:LWF786447 MGB786442:MGB786447 MPX786442:MPX786447 MZT786442:MZT786447 NJP786442:NJP786447 NTL786442:NTL786447 ODH786442:ODH786447 OND786442:OND786447 OWZ786442:OWZ786447 PGV786442:PGV786447 PQR786442:PQR786447 QAN786442:QAN786447 QKJ786442:QKJ786447 QUF786442:QUF786447 REB786442:REB786447 RNX786442:RNX786447 RXT786442:RXT786447 SHP786442:SHP786447 SRL786442:SRL786447 TBH786442:TBH786447 TLD786442:TLD786447 TUZ786442:TUZ786447 UEV786442:UEV786447 UOR786442:UOR786447 UYN786442:UYN786447 VIJ786442:VIJ786447 VSF786442:VSF786447 WCB786442:WCB786447 WLX786442:WLX786447 WVT786442:WVT786447 L851978:L851983 JH851978:JH851983 TD851978:TD851983 ACZ851978:ACZ851983 AMV851978:AMV851983 AWR851978:AWR851983 BGN851978:BGN851983 BQJ851978:BQJ851983 CAF851978:CAF851983 CKB851978:CKB851983 CTX851978:CTX851983 DDT851978:DDT851983 DNP851978:DNP851983 DXL851978:DXL851983 EHH851978:EHH851983 ERD851978:ERD851983 FAZ851978:FAZ851983 FKV851978:FKV851983 FUR851978:FUR851983 GEN851978:GEN851983 GOJ851978:GOJ851983 GYF851978:GYF851983 HIB851978:HIB851983 HRX851978:HRX851983 IBT851978:IBT851983 ILP851978:ILP851983 IVL851978:IVL851983 JFH851978:JFH851983 JPD851978:JPD851983 JYZ851978:JYZ851983 KIV851978:KIV851983 KSR851978:KSR851983 LCN851978:LCN851983 LMJ851978:LMJ851983 LWF851978:LWF851983 MGB851978:MGB851983 MPX851978:MPX851983 MZT851978:MZT851983 NJP851978:NJP851983 NTL851978:NTL851983 ODH851978:ODH851983 OND851978:OND851983 OWZ851978:OWZ851983 PGV851978:PGV851983 PQR851978:PQR851983 QAN851978:QAN851983 QKJ851978:QKJ851983 QUF851978:QUF851983 REB851978:REB851983 RNX851978:RNX851983 RXT851978:RXT851983 SHP851978:SHP851983 SRL851978:SRL851983 TBH851978:TBH851983 TLD851978:TLD851983 TUZ851978:TUZ851983 UEV851978:UEV851983 UOR851978:UOR851983 UYN851978:UYN851983 VIJ851978:VIJ851983 VSF851978:VSF851983 WCB851978:WCB851983 WLX851978:WLX851983 WVT851978:WVT851983 L917514:L917519 JH917514:JH917519 TD917514:TD917519 ACZ917514:ACZ917519 AMV917514:AMV917519 AWR917514:AWR917519 BGN917514:BGN917519 BQJ917514:BQJ917519 CAF917514:CAF917519 CKB917514:CKB917519 CTX917514:CTX917519 DDT917514:DDT917519 DNP917514:DNP917519 DXL917514:DXL917519 EHH917514:EHH917519 ERD917514:ERD917519 FAZ917514:FAZ917519 FKV917514:FKV917519 FUR917514:FUR917519 GEN917514:GEN917519 GOJ917514:GOJ917519 GYF917514:GYF917519 HIB917514:HIB917519 HRX917514:HRX917519 IBT917514:IBT917519 ILP917514:ILP917519 IVL917514:IVL917519 JFH917514:JFH917519 JPD917514:JPD917519 JYZ917514:JYZ917519 KIV917514:KIV917519 KSR917514:KSR917519 LCN917514:LCN917519 LMJ917514:LMJ917519 LWF917514:LWF917519 MGB917514:MGB917519 MPX917514:MPX917519 MZT917514:MZT917519 NJP917514:NJP917519 NTL917514:NTL917519 ODH917514:ODH917519 OND917514:OND917519 OWZ917514:OWZ917519 PGV917514:PGV917519 PQR917514:PQR917519 QAN917514:QAN917519 QKJ917514:QKJ917519 QUF917514:QUF917519 REB917514:REB917519 RNX917514:RNX917519 RXT917514:RXT917519 SHP917514:SHP917519 SRL917514:SRL917519 TBH917514:TBH917519 TLD917514:TLD917519 TUZ917514:TUZ917519 UEV917514:UEV917519 UOR917514:UOR917519 UYN917514:UYN917519 VIJ917514:VIJ917519 VSF917514:VSF917519 WCB917514:WCB917519 WLX917514:WLX917519 WVT917514:WVT917519 L983050:L983055 JH983050:JH983055 TD983050:TD983055 ACZ983050:ACZ983055 AMV983050:AMV983055 AWR983050:AWR983055 BGN983050:BGN983055 BQJ983050:BQJ983055 CAF983050:CAF983055 CKB983050:CKB983055 CTX983050:CTX983055 DDT983050:DDT983055 DNP983050:DNP983055 DXL983050:DXL983055 EHH983050:EHH983055 ERD983050:ERD983055 FAZ983050:FAZ983055 FKV983050:FKV983055 FUR983050:FUR983055 GEN983050:GEN983055 GOJ983050:GOJ983055 GYF983050:GYF983055 HIB983050:HIB983055 HRX983050:HRX983055 IBT983050:IBT983055 ILP983050:ILP983055 IVL983050:IVL983055 JFH983050:JFH983055 JPD983050:JPD983055 JYZ983050:JYZ983055 KIV983050:KIV983055 KSR983050:KSR983055 LCN983050:LCN983055 LMJ983050:LMJ983055 LWF983050:LWF983055 MGB983050:MGB983055 MPX983050:MPX983055 MZT983050:MZT983055 NJP983050:NJP983055 NTL983050:NTL983055 ODH983050:ODH983055 OND983050:OND983055 OWZ983050:OWZ983055 PGV983050:PGV983055 PQR983050:PQR983055 QAN983050:QAN983055 QKJ983050:QKJ983055 QUF983050:QUF983055 REB983050:REB983055 RNX983050:RNX983055 RXT983050:RXT983055 SHP983050:SHP983055 SRL983050:SRL983055 TBH983050:TBH983055 TLD983050:TLD983055 TUZ983050:TUZ983055 UEV983050:UEV983055 UOR983050:UOR983055 UYN983050:UYN983055 VIJ983050:VIJ983055 VSF983050:VSF983055 WCB983050:WCB983055 WLX983050:WLX983055 WVT983050:WVT983055">
      <formula1>Probabilidad</formula1>
    </dataValidation>
    <dataValidation type="list" allowBlank="1" showInputMessage="1" showErrorMessage="1" sqref="L6 JH6 TD6 ACZ6 AMV6 AWR6 BGN6 BQJ6 CAF6 CKB6 CTX6 DDT6 DNP6 DXL6 EHH6 ERD6 FAZ6 FKV6 FUR6 GEN6 GOJ6 GYF6 HIB6 HRX6 IBT6 ILP6 IVL6 JFH6 JPD6 JYZ6 KIV6 KSR6 LCN6 LMJ6 LWF6 MGB6 MPX6 MZT6 NJP6 NTL6 ODH6 OND6 OWZ6 PGV6 PQR6 QAN6 QKJ6 QUF6 REB6 RNX6 RXT6 SHP6 SRL6 TBH6 TLD6 TUZ6 UEV6 UOR6 UYN6 VIJ6 VSF6 WCB6 WLX6 WVT6 L65542 JH65542 TD65542 ACZ65542 AMV65542 AWR65542 BGN65542 BQJ65542 CAF65542 CKB65542 CTX65542 DDT65542 DNP65542 DXL65542 EHH65542 ERD65542 FAZ65542 FKV65542 FUR65542 GEN65542 GOJ65542 GYF65542 HIB65542 HRX65542 IBT65542 ILP65542 IVL65542 JFH65542 JPD65542 JYZ65542 KIV65542 KSR65542 LCN65542 LMJ65542 LWF65542 MGB65542 MPX65542 MZT65542 NJP65542 NTL65542 ODH65542 OND65542 OWZ65542 PGV65542 PQR65542 QAN65542 QKJ65542 QUF65542 REB65542 RNX65542 RXT65542 SHP65542 SRL65542 TBH65542 TLD65542 TUZ65542 UEV65542 UOR65542 UYN65542 VIJ65542 VSF65542 WCB65542 WLX65542 WVT65542 L131078 JH131078 TD131078 ACZ131078 AMV131078 AWR131078 BGN131078 BQJ131078 CAF131078 CKB131078 CTX131078 DDT131078 DNP131078 DXL131078 EHH131078 ERD131078 FAZ131078 FKV131078 FUR131078 GEN131078 GOJ131078 GYF131078 HIB131078 HRX131078 IBT131078 ILP131078 IVL131078 JFH131078 JPD131078 JYZ131078 KIV131078 KSR131078 LCN131078 LMJ131078 LWF131078 MGB131078 MPX131078 MZT131078 NJP131078 NTL131078 ODH131078 OND131078 OWZ131078 PGV131078 PQR131078 QAN131078 QKJ131078 QUF131078 REB131078 RNX131078 RXT131078 SHP131078 SRL131078 TBH131078 TLD131078 TUZ131078 UEV131078 UOR131078 UYN131078 VIJ131078 VSF131078 WCB131078 WLX131078 WVT131078 L196614 JH196614 TD196614 ACZ196614 AMV196614 AWR196614 BGN196614 BQJ196614 CAF196614 CKB196614 CTX196614 DDT196614 DNP196614 DXL196614 EHH196614 ERD196614 FAZ196614 FKV196614 FUR196614 GEN196614 GOJ196614 GYF196614 HIB196614 HRX196614 IBT196614 ILP196614 IVL196614 JFH196614 JPD196614 JYZ196614 KIV196614 KSR196614 LCN196614 LMJ196614 LWF196614 MGB196614 MPX196614 MZT196614 NJP196614 NTL196614 ODH196614 OND196614 OWZ196614 PGV196614 PQR196614 QAN196614 QKJ196614 QUF196614 REB196614 RNX196614 RXT196614 SHP196614 SRL196614 TBH196614 TLD196614 TUZ196614 UEV196614 UOR196614 UYN196614 VIJ196614 VSF196614 WCB196614 WLX196614 WVT196614 L262150 JH262150 TD262150 ACZ262150 AMV262150 AWR262150 BGN262150 BQJ262150 CAF262150 CKB262150 CTX262150 DDT262150 DNP262150 DXL262150 EHH262150 ERD262150 FAZ262150 FKV262150 FUR262150 GEN262150 GOJ262150 GYF262150 HIB262150 HRX262150 IBT262150 ILP262150 IVL262150 JFH262150 JPD262150 JYZ262150 KIV262150 KSR262150 LCN262150 LMJ262150 LWF262150 MGB262150 MPX262150 MZT262150 NJP262150 NTL262150 ODH262150 OND262150 OWZ262150 PGV262150 PQR262150 QAN262150 QKJ262150 QUF262150 REB262150 RNX262150 RXT262150 SHP262150 SRL262150 TBH262150 TLD262150 TUZ262150 UEV262150 UOR262150 UYN262150 VIJ262150 VSF262150 WCB262150 WLX262150 WVT262150 L327686 JH327686 TD327686 ACZ327686 AMV327686 AWR327686 BGN327686 BQJ327686 CAF327686 CKB327686 CTX327686 DDT327686 DNP327686 DXL327686 EHH327686 ERD327686 FAZ327686 FKV327686 FUR327686 GEN327686 GOJ327686 GYF327686 HIB327686 HRX327686 IBT327686 ILP327686 IVL327686 JFH327686 JPD327686 JYZ327686 KIV327686 KSR327686 LCN327686 LMJ327686 LWF327686 MGB327686 MPX327686 MZT327686 NJP327686 NTL327686 ODH327686 OND327686 OWZ327686 PGV327686 PQR327686 QAN327686 QKJ327686 QUF327686 REB327686 RNX327686 RXT327686 SHP327686 SRL327686 TBH327686 TLD327686 TUZ327686 UEV327686 UOR327686 UYN327686 VIJ327686 VSF327686 WCB327686 WLX327686 WVT327686 L393222 JH393222 TD393222 ACZ393222 AMV393222 AWR393222 BGN393222 BQJ393222 CAF393222 CKB393222 CTX393222 DDT393222 DNP393222 DXL393222 EHH393222 ERD393222 FAZ393222 FKV393222 FUR393222 GEN393222 GOJ393222 GYF393222 HIB393222 HRX393222 IBT393222 ILP393222 IVL393222 JFH393222 JPD393222 JYZ393222 KIV393222 KSR393222 LCN393222 LMJ393222 LWF393222 MGB393222 MPX393222 MZT393222 NJP393222 NTL393222 ODH393222 OND393222 OWZ393222 PGV393222 PQR393222 QAN393222 QKJ393222 QUF393222 REB393222 RNX393222 RXT393222 SHP393222 SRL393222 TBH393222 TLD393222 TUZ393222 UEV393222 UOR393222 UYN393222 VIJ393222 VSF393222 WCB393222 WLX393222 WVT393222 L458758 JH458758 TD458758 ACZ458758 AMV458758 AWR458758 BGN458758 BQJ458758 CAF458758 CKB458758 CTX458758 DDT458758 DNP458758 DXL458758 EHH458758 ERD458758 FAZ458758 FKV458758 FUR458758 GEN458758 GOJ458758 GYF458758 HIB458758 HRX458758 IBT458758 ILP458758 IVL458758 JFH458758 JPD458758 JYZ458758 KIV458758 KSR458758 LCN458758 LMJ458758 LWF458758 MGB458758 MPX458758 MZT458758 NJP458758 NTL458758 ODH458758 OND458758 OWZ458758 PGV458758 PQR458758 QAN458758 QKJ458758 QUF458758 REB458758 RNX458758 RXT458758 SHP458758 SRL458758 TBH458758 TLD458758 TUZ458758 UEV458758 UOR458758 UYN458758 VIJ458758 VSF458758 WCB458758 WLX458758 WVT458758 L524294 JH524294 TD524294 ACZ524294 AMV524294 AWR524294 BGN524294 BQJ524294 CAF524294 CKB524294 CTX524294 DDT524294 DNP524294 DXL524294 EHH524294 ERD524294 FAZ524294 FKV524294 FUR524294 GEN524294 GOJ524294 GYF524294 HIB524294 HRX524294 IBT524294 ILP524294 IVL524294 JFH524294 JPD524294 JYZ524294 KIV524294 KSR524294 LCN524294 LMJ524294 LWF524294 MGB524294 MPX524294 MZT524294 NJP524294 NTL524294 ODH524294 OND524294 OWZ524294 PGV524294 PQR524294 QAN524294 QKJ524294 QUF524294 REB524294 RNX524294 RXT524294 SHP524294 SRL524294 TBH524294 TLD524294 TUZ524294 UEV524294 UOR524294 UYN524294 VIJ524294 VSF524294 WCB524294 WLX524294 WVT524294 L589830 JH589830 TD589830 ACZ589830 AMV589830 AWR589830 BGN589830 BQJ589830 CAF589830 CKB589830 CTX589830 DDT589830 DNP589830 DXL589830 EHH589830 ERD589830 FAZ589830 FKV589830 FUR589830 GEN589830 GOJ589830 GYF589830 HIB589830 HRX589830 IBT589830 ILP589830 IVL589830 JFH589830 JPD589830 JYZ589830 KIV589830 KSR589830 LCN589830 LMJ589830 LWF589830 MGB589830 MPX589830 MZT589830 NJP589830 NTL589830 ODH589830 OND589830 OWZ589830 PGV589830 PQR589830 QAN589830 QKJ589830 QUF589830 REB589830 RNX589830 RXT589830 SHP589830 SRL589830 TBH589830 TLD589830 TUZ589830 UEV589830 UOR589830 UYN589830 VIJ589830 VSF589830 WCB589830 WLX589830 WVT589830 L655366 JH655366 TD655366 ACZ655366 AMV655366 AWR655366 BGN655366 BQJ655366 CAF655366 CKB655366 CTX655366 DDT655366 DNP655366 DXL655366 EHH655366 ERD655366 FAZ655366 FKV655366 FUR655366 GEN655366 GOJ655366 GYF655366 HIB655366 HRX655366 IBT655366 ILP655366 IVL655366 JFH655366 JPD655366 JYZ655366 KIV655366 KSR655366 LCN655366 LMJ655366 LWF655366 MGB655366 MPX655366 MZT655366 NJP655366 NTL655366 ODH655366 OND655366 OWZ655366 PGV655366 PQR655366 QAN655366 QKJ655366 QUF655366 REB655366 RNX655366 RXT655366 SHP655366 SRL655366 TBH655366 TLD655366 TUZ655366 UEV655366 UOR655366 UYN655366 VIJ655366 VSF655366 WCB655366 WLX655366 WVT655366 L720902 JH720902 TD720902 ACZ720902 AMV720902 AWR720902 BGN720902 BQJ720902 CAF720902 CKB720902 CTX720902 DDT720902 DNP720902 DXL720902 EHH720902 ERD720902 FAZ720902 FKV720902 FUR720902 GEN720902 GOJ720902 GYF720902 HIB720902 HRX720902 IBT720902 ILP720902 IVL720902 JFH720902 JPD720902 JYZ720902 KIV720902 KSR720902 LCN720902 LMJ720902 LWF720902 MGB720902 MPX720902 MZT720902 NJP720902 NTL720902 ODH720902 OND720902 OWZ720902 PGV720902 PQR720902 QAN720902 QKJ720902 QUF720902 REB720902 RNX720902 RXT720902 SHP720902 SRL720902 TBH720902 TLD720902 TUZ720902 UEV720902 UOR720902 UYN720902 VIJ720902 VSF720902 WCB720902 WLX720902 WVT720902 L786438 JH786438 TD786438 ACZ786438 AMV786438 AWR786438 BGN786438 BQJ786438 CAF786438 CKB786438 CTX786438 DDT786438 DNP786438 DXL786438 EHH786438 ERD786438 FAZ786438 FKV786438 FUR786438 GEN786438 GOJ786438 GYF786438 HIB786438 HRX786438 IBT786438 ILP786438 IVL786438 JFH786438 JPD786438 JYZ786438 KIV786438 KSR786438 LCN786438 LMJ786438 LWF786438 MGB786438 MPX786438 MZT786438 NJP786438 NTL786438 ODH786438 OND786438 OWZ786438 PGV786438 PQR786438 QAN786438 QKJ786438 QUF786438 REB786438 RNX786438 RXT786438 SHP786438 SRL786438 TBH786438 TLD786438 TUZ786438 UEV786438 UOR786438 UYN786438 VIJ786438 VSF786438 WCB786438 WLX786438 WVT786438 L851974 JH851974 TD851974 ACZ851974 AMV851974 AWR851974 BGN851974 BQJ851974 CAF851974 CKB851974 CTX851974 DDT851974 DNP851974 DXL851974 EHH851974 ERD851974 FAZ851974 FKV851974 FUR851974 GEN851974 GOJ851974 GYF851974 HIB851974 HRX851974 IBT851974 ILP851974 IVL851974 JFH851974 JPD851974 JYZ851974 KIV851974 KSR851974 LCN851974 LMJ851974 LWF851974 MGB851974 MPX851974 MZT851974 NJP851974 NTL851974 ODH851974 OND851974 OWZ851974 PGV851974 PQR851974 QAN851974 QKJ851974 QUF851974 REB851974 RNX851974 RXT851974 SHP851974 SRL851974 TBH851974 TLD851974 TUZ851974 UEV851974 UOR851974 UYN851974 VIJ851974 VSF851974 WCB851974 WLX851974 WVT851974 L917510 JH917510 TD917510 ACZ917510 AMV917510 AWR917510 BGN917510 BQJ917510 CAF917510 CKB917510 CTX917510 DDT917510 DNP917510 DXL917510 EHH917510 ERD917510 FAZ917510 FKV917510 FUR917510 GEN917510 GOJ917510 GYF917510 HIB917510 HRX917510 IBT917510 ILP917510 IVL917510 JFH917510 JPD917510 JYZ917510 KIV917510 KSR917510 LCN917510 LMJ917510 LWF917510 MGB917510 MPX917510 MZT917510 NJP917510 NTL917510 ODH917510 OND917510 OWZ917510 PGV917510 PQR917510 QAN917510 QKJ917510 QUF917510 REB917510 RNX917510 RXT917510 SHP917510 SRL917510 TBH917510 TLD917510 TUZ917510 UEV917510 UOR917510 UYN917510 VIJ917510 VSF917510 WCB917510 WLX917510 WVT917510 L983046 JH983046 TD983046 ACZ983046 AMV983046 AWR983046 BGN983046 BQJ983046 CAF983046 CKB983046 CTX983046 DDT983046 DNP983046 DXL983046 EHH983046 ERD983046 FAZ983046 FKV983046 FUR983046 GEN983046 GOJ983046 GYF983046 HIB983046 HRX983046 IBT983046 ILP983046 IVL983046 JFH983046 JPD983046 JYZ983046 KIV983046 KSR983046 LCN983046 LMJ983046 LWF983046 MGB983046 MPX983046 MZT983046 NJP983046 NTL983046 ODH983046 OND983046 OWZ983046 PGV983046 PQR983046 QAN983046 QKJ983046 QUF983046 REB983046 RNX983046 RXT983046 SHP983046 SRL983046 TBH983046 TLD983046 TUZ983046 UEV983046 UOR983046 UYN983046 VIJ983046 VSF983046 WCB983046 WLX983046 WVT983046">
      <formula1>Proceso</formula1>
    </dataValidation>
  </dataValidations>
  <printOptions horizontalCentered="1"/>
  <pageMargins left="0.23622047244094491" right="0.23622047244094491" top="0.55118110236220474" bottom="0.35433070866141736" header="0.31496062992125984" footer="0.31496062992125984"/>
  <pageSetup paperSize="14" scale="68" fitToWidth="0" fitToHeight="0" orientation="landscape" r:id="rId1"/>
  <headerFooter>
    <oddFooter xml:space="preserve">&amp;L&amp;9Formato: FO-AC-07 Versión: 2&amp;C&amp;9Página &amp;P&amp;R&amp;9Vo.Bo: </oddFooter>
  </headerFooter>
  <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BF129"/>
  <sheetViews>
    <sheetView showGridLines="0" zoomScale="90" zoomScaleNormal="90" zoomScaleSheetLayoutView="115" workbookViewId="0">
      <selection activeCell="A8" sqref="A8:XFD9"/>
    </sheetView>
  </sheetViews>
  <sheetFormatPr baseColWidth="10" defaultRowHeight="11.25" x14ac:dyDescent="0.2"/>
  <cols>
    <col min="1" max="1" width="1.140625" style="110" customWidth="1"/>
    <col min="2" max="4" width="5.7109375" style="110" customWidth="1"/>
    <col min="5" max="5" width="4" style="111" customWidth="1"/>
    <col min="6" max="8" width="3.7109375" style="110" customWidth="1"/>
    <col min="9" max="11" width="4.5703125" style="110" customWidth="1"/>
    <col min="12" max="13" width="3.28515625" style="112" bestFit="1" customWidth="1"/>
    <col min="14" max="14" width="0.7109375" style="112" hidden="1" customWidth="1"/>
    <col min="15" max="15" width="3" style="112" hidden="1" customWidth="1"/>
    <col min="16" max="16" width="5.140625" style="112" hidden="1" customWidth="1"/>
    <col min="17" max="17" width="3" style="112" hidden="1" customWidth="1"/>
    <col min="18" max="18" width="4.28515625" style="112" customWidth="1"/>
    <col min="19" max="21" width="8.85546875" style="112" customWidth="1"/>
    <col min="22" max="24" width="2.7109375" style="111" customWidth="1"/>
    <col min="25" max="25" width="2.85546875" style="111" customWidth="1"/>
    <col min="26" max="31" width="2.7109375" style="111" customWidth="1"/>
    <col min="32" max="32" width="1.140625" style="111" hidden="1" customWidth="1"/>
    <col min="33" max="39" width="2.7109375" style="111" hidden="1" customWidth="1"/>
    <col min="40" max="41" width="5.140625" style="111" hidden="1" customWidth="1"/>
    <col min="42" max="42" width="4.28515625" style="111" customWidth="1"/>
    <col min="43" max="43" width="5.140625" style="111" hidden="1" customWidth="1"/>
    <col min="44" max="44" width="3.28515625" style="111" bestFit="1" customWidth="1"/>
    <col min="45" max="45" width="5.140625" style="111" hidden="1" customWidth="1"/>
    <col min="46" max="46" width="3.28515625" style="111" bestFit="1" customWidth="1"/>
    <col min="47" max="47" width="4.28515625" style="111" customWidth="1"/>
    <col min="48" max="48" width="4.28515625" style="112" customWidth="1"/>
    <col min="49" max="49" width="19.28515625" style="112" customWidth="1"/>
    <col min="50" max="50" width="14.5703125" style="112" customWidth="1"/>
    <col min="51" max="51" width="4" style="111" customWidth="1"/>
    <col min="52" max="54" width="9.28515625" style="110" customWidth="1"/>
    <col min="55" max="55" width="3.85546875" style="111" customWidth="1"/>
    <col min="56" max="56" width="29" style="111" customWidth="1"/>
    <col min="57" max="256" width="11.42578125" style="89"/>
    <col min="257" max="257" width="1.140625" style="89" customWidth="1"/>
    <col min="258" max="260" width="5.7109375" style="89" customWidth="1"/>
    <col min="261" max="261" width="4" style="89" customWidth="1"/>
    <col min="262" max="264" width="3.7109375" style="89" customWidth="1"/>
    <col min="265" max="267" width="4.5703125" style="89" customWidth="1"/>
    <col min="268" max="269" width="3.28515625" style="89" bestFit="1" customWidth="1"/>
    <col min="270" max="273" width="0" style="89" hidden="1" customWidth="1"/>
    <col min="274" max="274" width="4.28515625" style="89" customWidth="1"/>
    <col min="275" max="277" width="8.85546875" style="89" customWidth="1"/>
    <col min="278" max="280" width="2.7109375" style="89" customWidth="1"/>
    <col min="281" max="281" width="2.85546875" style="89" customWidth="1"/>
    <col min="282" max="287" width="2.7109375" style="89" customWidth="1"/>
    <col min="288" max="297" width="0" style="89" hidden="1" customWidth="1"/>
    <col min="298" max="298" width="4.28515625" style="89" customWidth="1"/>
    <col min="299" max="299" width="0" style="89" hidden="1" customWidth="1"/>
    <col min="300" max="300" width="3.28515625" style="89" bestFit="1" customWidth="1"/>
    <col min="301" max="301" width="0" style="89" hidden="1" customWidth="1"/>
    <col min="302" max="302" width="3.28515625" style="89" bestFit="1" customWidth="1"/>
    <col min="303" max="304" width="4.28515625" style="89" customWidth="1"/>
    <col min="305" max="305" width="19.28515625" style="89" customWidth="1"/>
    <col min="306" max="306" width="14.5703125" style="89" customWidth="1"/>
    <col min="307" max="307" width="4" style="89" customWidth="1"/>
    <col min="308" max="310" width="9.28515625" style="89" customWidth="1"/>
    <col min="311" max="311" width="3.85546875" style="89" customWidth="1"/>
    <col min="312" max="312" width="29" style="89" customWidth="1"/>
    <col min="313" max="512" width="11.42578125" style="89"/>
    <col min="513" max="513" width="1.140625" style="89" customWidth="1"/>
    <col min="514" max="516" width="5.7109375" style="89" customWidth="1"/>
    <col min="517" max="517" width="4" style="89" customWidth="1"/>
    <col min="518" max="520" width="3.7109375" style="89" customWidth="1"/>
    <col min="521" max="523" width="4.5703125" style="89" customWidth="1"/>
    <col min="524" max="525" width="3.28515625" style="89" bestFit="1" customWidth="1"/>
    <col min="526" max="529" width="0" style="89" hidden="1" customWidth="1"/>
    <col min="530" max="530" width="4.28515625" style="89" customWidth="1"/>
    <col min="531" max="533" width="8.85546875" style="89" customWidth="1"/>
    <col min="534" max="536" width="2.7109375" style="89" customWidth="1"/>
    <col min="537" max="537" width="2.85546875" style="89" customWidth="1"/>
    <col min="538" max="543" width="2.7109375" style="89" customWidth="1"/>
    <col min="544" max="553" width="0" style="89" hidden="1" customWidth="1"/>
    <col min="554" max="554" width="4.28515625" style="89" customWidth="1"/>
    <col min="555" max="555" width="0" style="89" hidden="1" customWidth="1"/>
    <col min="556" max="556" width="3.28515625" style="89" bestFit="1" customWidth="1"/>
    <col min="557" max="557" width="0" style="89" hidden="1" customWidth="1"/>
    <col min="558" max="558" width="3.28515625" style="89" bestFit="1" customWidth="1"/>
    <col min="559" max="560" width="4.28515625" style="89" customWidth="1"/>
    <col min="561" max="561" width="19.28515625" style="89" customWidth="1"/>
    <col min="562" max="562" width="14.5703125" style="89" customWidth="1"/>
    <col min="563" max="563" width="4" style="89" customWidth="1"/>
    <col min="564" max="566" width="9.28515625" style="89" customWidth="1"/>
    <col min="567" max="567" width="3.85546875" style="89" customWidth="1"/>
    <col min="568" max="568" width="29" style="89" customWidth="1"/>
    <col min="569" max="768" width="11.42578125" style="89"/>
    <col min="769" max="769" width="1.140625" style="89" customWidth="1"/>
    <col min="770" max="772" width="5.7109375" style="89" customWidth="1"/>
    <col min="773" max="773" width="4" style="89" customWidth="1"/>
    <col min="774" max="776" width="3.7109375" style="89" customWidth="1"/>
    <col min="777" max="779" width="4.5703125" style="89" customWidth="1"/>
    <col min="780" max="781" width="3.28515625" style="89" bestFit="1" customWidth="1"/>
    <col min="782" max="785" width="0" style="89" hidden="1" customWidth="1"/>
    <col min="786" max="786" width="4.28515625" style="89" customWidth="1"/>
    <col min="787" max="789" width="8.85546875" style="89" customWidth="1"/>
    <col min="790" max="792" width="2.7109375" style="89" customWidth="1"/>
    <col min="793" max="793" width="2.85546875" style="89" customWidth="1"/>
    <col min="794" max="799" width="2.7109375" style="89" customWidth="1"/>
    <col min="800" max="809" width="0" style="89" hidden="1" customWidth="1"/>
    <col min="810" max="810" width="4.28515625" style="89" customWidth="1"/>
    <col min="811" max="811" width="0" style="89" hidden="1" customWidth="1"/>
    <col min="812" max="812" width="3.28515625" style="89" bestFit="1" customWidth="1"/>
    <col min="813" max="813" width="0" style="89" hidden="1" customWidth="1"/>
    <col min="814" max="814" width="3.28515625" style="89" bestFit="1" customWidth="1"/>
    <col min="815" max="816" width="4.28515625" style="89" customWidth="1"/>
    <col min="817" max="817" width="19.28515625" style="89" customWidth="1"/>
    <col min="818" max="818" width="14.5703125" style="89" customWidth="1"/>
    <col min="819" max="819" width="4" style="89" customWidth="1"/>
    <col min="820" max="822" width="9.28515625" style="89" customWidth="1"/>
    <col min="823" max="823" width="3.85546875" style="89" customWidth="1"/>
    <col min="824" max="824" width="29" style="89" customWidth="1"/>
    <col min="825" max="1024" width="11.42578125" style="89"/>
    <col min="1025" max="1025" width="1.140625" style="89" customWidth="1"/>
    <col min="1026" max="1028" width="5.7109375" style="89" customWidth="1"/>
    <col min="1029" max="1029" width="4" style="89" customWidth="1"/>
    <col min="1030" max="1032" width="3.7109375" style="89" customWidth="1"/>
    <col min="1033" max="1035" width="4.5703125" style="89" customWidth="1"/>
    <col min="1036" max="1037" width="3.28515625" style="89" bestFit="1" customWidth="1"/>
    <col min="1038" max="1041" width="0" style="89" hidden="1" customWidth="1"/>
    <col min="1042" max="1042" width="4.28515625" style="89" customWidth="1"/>
    <col min="1043" max="1045" width="8.85546875" style="89" customWidth="1"/>
    <col min="1046" max="1048" width="2.7109375" style="89" customWidth="1"/>
    <col min="1049" max="1049" width="2.85546875" style="89" customWidth="1"/>
    <col min="1050" max="1055" width="2.7109375" style="89" customWidth="1"/>
    <col min="1056" max="1065" width="0" style="89" hidden="1" customWidth="1"/>
    <col min="1066" max="1066" width="4.28515625" style="89" customWidth="1"/>
    <col min="1067" max="1067" width="0" style="89" hidden="1" customWidth="1"/>
    <col min="1068" max="1068" width="3.28515625" style="89" bestFit="1" customWidth="1"/>
    <col min="1069" max="1069" width="0" style="89" hidden="1" customWidth="1"/>
    <col min="1070" max="1070" width="3.28515625" style="89" bestFit="1" customWidth="1"/>
    <col min="1071" max="1072" width="4.28515625" style="89" customWidth="1"/>
    <col min="1073" max="1073" width="19.28515625" style="89" customWidth="1"/>
    <col min="1074" max="1074" width="14.5703125" style="89" customWidth="1"/>
    <col min="1075" max="1075" width="4" style="89" customWidth="1"/>
    <col min="1076" max="1078" width="9.28515625" style="89" customWidth="1"/>
    <col min="1079" max="1079" width="3.85546875" style="89" customWidth="1"/>
    <col min="1080" max="1080" width="29" style="89" customWidth="1"/>
    <col min="1081" max="1280" width="11.42578125" style="89"/>
    <col min="1281" max="1281" width="1.140625" style="89" customWidth="1"/>
    <col min="1282" max="1284" width="5.7109375" style="89" customWidth="1"/>
    <col min="1285" max="1285" width="4" style="89" customWidth="1"/>
    <col min="1286" max="1288" width="3.7109375" style="89" customWidth="1"/>
    <col min="1289" max="1291" width="4.5703125" style="89" customWidth="1"/>
    <col min="1292" max="1293" width="3.28515625" style="89" bestFit="1" customWidth="1"/>
    <col min="1294" max="1297" width="0" style="89" hidden="1" customWidth="1"/>
    <col min="1298" max="1298" width="4.28515625" style="89" customWidth="1"/>
    <col min="1299" max="1301" width="8.85546875" style="89" customWidth="1"/>
    <col min="1302" max="1304" width="2.7109375" style="89" customWidth="1"/>
    <col min="1305" max="1305" width="2.85546875" style="89" customWidth="1"/>
    <col min="1306" max="1311" width="2.7109375" style="89" customWidth="1"/>
    <col min="1312" max="1321" width="0" style="89" hidden="1" customWidth="1"/>
    <col min="1322" max="1322" width="4.28515625" style="89" customWidth="1"/>
    <col min="1323" max="1323" width="0" style="89" hidden="1" customWidth="1"/>
    <col min="1324" max="1324" width="3.28515625" style="89" bestFit="1" customWidth="1"/>
    <col min="1325" max="1325" width="0" style="89" hidden="1" customWidth="1"/>
    <col min="1326" max="1326" width="3.28515625" style="89" bestFit="1" customWidth="1"/>
    <col min="1327" max="1328" width="4.28515625" style="89" customWidth="1"/>
    <col min="1329" max="1329" width="19.28515625" style="89" customWidth="1"/>
    <col min="1330" max="1330" width="14.5703125" style="89" customWidth="1"/>
    <col min="1331" max="1331" width="4" style="89" customWidth="1"/>
    <col min="1332" max="1334" width="9.28515625" style="89" customWidth="1"/>
    <col min="1335" max="1335" width="3.85546875" style="89" customWidth="1"/>
    <col min="1336" max="1336" width="29" style="89" customWidth="1"/>
    <col min="1337" max="1536" width="11.42578125" style="89"/>
    <col min="1537" max="1537" width="1.140625" style="89" customWidth="1"/>
    <col min="1538" max="1540" width="5.7109375" style="89" customWidth="1"/>
    <col min="1541" max="1541" width="4" style="89" customWidth="1"/>
    <col min="1542" max="1544" width="3.7109375" style="89" customWidth="1"/>
    <col min="1545" max="1547" width="4.5703125" style="89" customWidth="1"/>
    <col min="1548" max="1549" width="3.28515625" style="89" bestFit="1" customWidth="1"/>
    <col min="1550" max="1553" width="0" style="89" hidden="1" customWidth="1"/>
    <col min="1554" max="1554" width="4.28515625" style="89" customWidth="1"/>
    <col min="1555" max="1557" width="8.85546875" style="89" customWidth="1"/>
    <col min="1558" max="1560" width="2.7109375" style="89" customWidth="1"/>
    <col min="1561" max="1561" width="2.85546875" style="89" customWidth="1"/>
    <col min="1562" max="1567" width="2.7109375" style="89" customWidth="1"/>
    <col min="1568" max="1577" width="0" style="89" hidden="1" customWidth="1"/>
    <col min="1578" max="1578" width="4.28515625" style="89" customWidth="1"/>
    <col min="1579" max="1579" width="0" style="89" hidden="1" customWidth="1"/>
    <col min="1580" max="1580" width="3.28515625" style="89" bestFit="1" customWidth="1"/>
    <col min="1581" max="1581" width="0" style="89" hidden="1" customWidth="1"/>
    <col min="1582" max="1582" width="3.28515625" style="89" bestFit="1" customWidth="1"/>
    <col min="1583" max="1584" width="4.28515625" style="89" customWidth="1"/>
    <col min="1585" max="1585" width="19.28515625" style="89" customWidth="1"/>
    <col min="1586" max="1586" width="14.5703125" style="89" customWidth="1"/>
    <col min="1587" max="1587" width="4" style="89" customWidth="1"/>
    <col min="1588" max="1590" width="9.28515625" style="89" customWidth="1"/>
    <col min="1591" max="1591" width="3.85546875" style="89" customWidth="1"/>
    <col min="1592" max="1592" width="29" style="89" customWidth="1"/>
    <col min="1593" max="1792" width="11.42578125" style="89"/>
    <col min="1793" max="1793" width="1.140625" style="89" customWidth="1"/>
    <col min="1794" max="1796" width="5.7109375" style="89" customWidth="1"/>
    <col min="1797" max="1797" width="4" style="89" customWidth="1"/>
    <col min="1798" max="1800" width="3.7109375" style="89" customWidth="1"/>
    <col min="1801" max="1803" width="4.5703125" style="89" customWidth="1"/>
    <col min="1804" max="1805" width="3.28515625" style="89" bestFit="1" customWidth="1"/>
    <col min="1806" max="1809" width="0" style="89" hidden="1" customWidth="1"/>
    <col min="1810" max="1810" width="4.28515625" style="89" customWidth="1"/>
    <col min="1811" max="1813" width="8.85546875" style="89" customWidth="1"/>
    <col min="1814" max="1816" width="2.7109375" style="89" customWidth="1"/>
    <col min="1817" max="1817" width="2.85546875" style="89" customWidth="1"/>
    <col min="1818" max="1823" width="2.7109375" style="89" customWidth="1"/>
    <col min="1824" max="1833" width="0" style="89" hidden="1" customWidth="1"/>
    <col min="1834" max="1834" width="4.28515625" style="89" customWidth="1"/>
    <col min="1835" max="1835" width="0" style="89" hidden="1" customWidth="1"/>
    <col min="1836" max="1836" width="3.28515625" style="89" bestFit="1" customWidth="1"/>
    <col min="1837" max="1837" width="0" style="89" hidden="1" customWidth="1"/>
    <col min="1838" max="1838" width="3.28515625" style="89" bestFit="1" customWidth="1"/>
    <col min="1839" max="1840" width="4.28515625" style="89" customWidth="1"/>
    <col min="1841" max="1841" width="19.28515625" style="89" customWidth="1"/>
    <col min="1842" max="1842" width="14.5703125" style="89" customWidth="1"/>
    <col min="1843" max="1843" width="4" style="89" customWidth="1"/>
    <col min="1844" max="1846" width="9.28515625" style="89" customWidth="1"/>
    <col min="1847" max="1847" width="3.85546875" style="89" customWidth="1"/>
    <col min="1848" max="1848" width="29" style="89" customWidth="1"/>
    <col min="1849" max="2048" width="11.42578125" style="89"/>
    <col min="2049" max="2049" width="1.140625" style="89" customWidth="1"/>
    <col min="2050" max="2052" width="5.7109375" style="89" customWidth="1"/>
    <col min="2053" max="2053" width="4" style="89" customWidth="1"/>
    <col min="2054" max="2056" width="3.7109375" style="89" customWidth="1"/>
    <col min="2057" max="2059" width="4.5703125" style="89" customWidth="1"/>
    <col min="2060" max="2061" width="3.28515625" style="89" bestFit="1" customWidth="1"/>
    <col min="2062" max="2065" width="0" style="89" hidden="1" customWidth="1"/>
    <col min="2066" max="2066" width="4.28515625" style="89" customWidth="1"/>
    <col min="2067" max="2069" width="8.85546875" style="89" customWidth="1"/>
    <col min="2070" max="2072" width="2.7109375" style="89" customWidth="1"/>
    <col min="2073" max="2073" width="2.85546875" style="89" customWidth="1"/>
    <col min="2074" max="2079" width="2.7109375" style="89" customWidth="1"/>
    <col min="2080" max="2089" width="0" style="89" hidden="1" customWidth="1"/>
    <col min="2090" max="2090" width="4.28515625" style="89" customWidth="1"/>
    <col min="2091" max="2091" width="0" style="89" hidden="1" customWidth="1"/>
    <col min="2092" max="2092" width="3.28515625" style="89" bestFit="1" customWidth="1"/>
    <col min="2093" max="2093" width="0" style="89" hidden="1" customWidth="1"/>
    <col min="2094" max="2094" width="3.28515625" style="89" bestFit="1" customWidth="1"/>
    <col min="2095" max="2096" width="4.28515625" style="89" customWidth="1"/>
    <col min="2097" max="2097" width="19.28515625" style="89" customWidth="1"/>
    <col min="2098" max="2098" width="14.5703125" style="89" customWidth="1"/>
    <col min="2099" max="2099" width="4" style="89" customWidth="1"/>
    <col min="2100" max="2102" width="9.28515625" style="89" customWidth="1"/>
    <col min="2103" max="2103" width="3.85546875" style="89" customWidth="1"/>
    <col min="2104" max="2104" width="29" style="89" customWidth="1"/>
    <col min="2105" max="2304" width="11.42578125" style="89"/>
    <col min="2305" max="2305" width="1.140625" style="89" customWidth="1"/>
    <col min="2306" max="2308" width="5.7109375" style="89" customWidth="1"/>
    <col min="2309" max="2309" width="4" style="89" customWidth="1"/>
    <col min="2310" max="2312" width="3.7109375" style="89" customWidth="1"/>
    <col min="2313" max="2315" width="4.5703125" style="89" customWidth="1"/>
    <col min="2316" max="2317" width="3.28515625" style="89" bestFit="1" customWidth="1"/>
    <col min="2318" max="2321" width="0" style="89" hidden="1" customWidth="1"/>
    <col min="2322" max="2322" width="4.28515625" style="89" customWidth="1"/>
    <col min="2323" max="2325" width="8.85546875" style="89" customWidth="1"/>
    <col min="2326" max="2328" width="2.7109375" style="89" customWidth="1"/>
    <col min="2329" max="2329" width="2.85546875" style="89" customWidth="1"/>
    <col min="2330" max="2335" width="2.7109375" style="89" customWidth="1"/>
    <col min="2336" max="2345" width="0" style="89" hidden="1" customWidth="1"/>
    <col min="2346" max="2346" width="4.28515625" style="89" customWidth="1"/>
    <col min="2347" max="2347" width="0" style="89" hidden="1" customWidth="1"/>
    <col min="2348" max="2348" width="3.28515625" style="89" bestFit="1" customWidth="1"/>
    <col min="2349" max="2349" width="0" style="89" hidden="1" customWidth="1"/>
    <col min="2350" max="2350" width="3.28515625" style="89" bestFit="1" customWidth="1"/>
    <col min="2351" max="2352" width="4.28515625" style="89" customWidth="1"/>
    <col min="2353" max="2353" width="19.28515625" style="89" customWidth="1"/>
    <col min="2354" max="2354" width="14.5703125" style="89" customWidth="1"/>
    <col min="2355" max="2355" width="4" style="89" customWidth="1"/>
    <col min="2356" max="2358" width="9.28515625" style="89" customWidth="1"/>
    <col min="2359" max="2359" width="3.85546875" style="89" customWidth="1"/>
    <col min="2360" max="2360" width="29" style="89" customWidth="1"/>
    <col min="2361" max="2560" width="11.42578125" style="89"/>
    <col min="2561" max="2561" width="1.140625" style="89" customWidth="1"/>
    <col min="2562" max="2564" width="5.7109375" style="89" customWidth="1"/>
    <col min="2565" max="2565" width="4" style="89" customWidth="1"/>
    <col min="2566" max="2568" width="3.7109375" style="89" customWidth="1"/>
    <col min="2569" max="2571" width="4.5703125" style="89" customWidth="1"/>
    <col min="2572" max="2573" width="3.28515625" style="89" bestFit="1" customWidth="1"/>
    <col min="2574" max="2577" width="0" style="89" hidden="1" customWidth="1"/>
    <col min="2578" max="2578" width="4.28515625" style="89" customWidth="1"/>
    <col min="2579" max="2581" width="8.85546875" style="89" customWidth="1"/>
    <col min="2582" max="2584" width="2.7109375" style="89" customWidth="1"/>
    <col min="2585" max="2585" width="2.85546875" style="89" customWidth="1"/>
    <col min="2586" max="2591" width="2.7109375" style="89" customWidth="1"/>
    <col min="2592" max="2601" width="0" style="89" hidden="1" customWidth="1"/>
    <col min="2602" max="2602" width="4.28515625" style="89" customWidth="1"/>
    <col min="2603" max="2603" width="0" style="89" hidden="1" customWidth="1"/>
    <col min="2604" max="2604" width="3.28515625" style="89" bestFit="1" customWidth="1"/>
    <col min="2605" max="2605" width="0" style="89" hidden="1" customWidth="1"/>
    <col min="2606" max="2606" width="3.28515625" style="89" bestFit="1" customWidth="1"/>
    <col min="2607" max="2608" width="4.28515625" style="89" customWidth="1"/>
    <col min="2609" max="2609" width="19.28515625" style="89" customWidth="1"/>
    <col min="2610" max="2610" width="14.5703125" style="89" customWidth="1"/>
    <col min="2611" max="2611" width="4" style="89" customWidth="1"/>
    <col min="2612" max="2614" width="9.28515625" style="89" customWidth="1"/>
    <col min="2615" max="2615" width="3.85546875" style="89" customWidth="1"/>
    <col min="2616" max="2616" width="29" style="89" customWidth="1"/>
    <col min="2617" max="2816" width="11.42578125" style="89"/>
    <col min="2817" max="2817" width="1.140625" style="89" customWidth="1"/>
    <col min="2818" max="2820" width="5.7109375" style="89" customWidth="1"/>
    <col min="2821" max="2821" width="4" style="89" customWidth="1"/>
    <col min="2822" max="2824" width="3.7109375" style="89" customWidth="1"/>
    <col min="2825" max="2827" width="4.5703125" style="89" customWidth="1"/>
    <col min="2828" max="2829" width="3.28515625" style="89" bestFit="1" customWidth="1"/>
    <col min="2830" max="2833" width="0" style="89" hidden="1" customWidth="1"/>
    <col min="2834" max="2834" width="4.28515625" style="89" customWidth="1"/>
    <col min="2835" max="2837" width="8.85546875" style="89" customWidth="1"/>
    <col min="2838" max="2840" width="2.7109375" style="89" customWidth="1"/>
    <col min="2841" max="2841" width="2.85546875" style="89" customWidth="1"/>
    <col min="2842" max="2847" width="2.7109375" style="89" customWidth="1"/>
    <col min="2848" max="2857" width="0" style="89" hidden="1" customWidth="1"/>
    <col min="2858" max="2858" width="4.28515625" style="89" customWidth="1"/>
    <col min="2859" max="2859" width="0" style="89" hidden="1" customWidth="1"/>
    <col min="2860" max="2860" width="3.28515625" style="89" bestFit="1" customWidth="1"/>
    <col min="2861" max="2861" width="0" style="89" hidden="1" customWidth="1"/>
    <col min="2862" max="2862" width="3.28515625" style="89" bestFit="1" customWidth="1"/>
    <col min="2863" max="2864" width="4.28515625" style="89" customWidth="1"/>
    <col min="2865" max="2865" width="19.28515625" style="89" customWidth="1"/>
    <col min="2866" max="2866" width="14.5703125" style="89" customWidth="1"/>
    <col min="2867" max="2867" width="4" style="89" customWidth="1"/>
    <col min="2868" max="2870" width="9.28515625" style="89" customWidth="1"/>
    <col min="2871" max="2871" width="3.85546875" style="89" customWidth="1"/>
    <col min="2872" max="2872" width="29" style="89" customWidth="1"/>
    <col min="2873" max="3072" width="11.42578125" style="89"/>
    <col min="3073" max="3073" width="1.140625" style="89" customWidth="1"/>
    <col min="3074" max="3076" width="5.7109375" style="89" customWidth="1"/>
    <col min="3077" max="3077" width="4" style="89" customWidth="1"/>
    <col min="3078" max="3080" width="3.7109375" style="89" customWidth="1"/>
    <col min="3081" max="3083" width="4.5703125" style="89" customWidth="1"/>
    <col min="3084" max="3085" width="3.28515625" style="89" bestFit="1" customWidth="1"/>
    <col min="3086" max="3089" width="0" style="89" hidden="1" customWidth="1"/>
    <col min="3090" max="3090" width="4.28515625" style="89" customWidth="1"/>
    <col min="3091" max="3093" width="8.85546875" style="89" customWidth="1"/>
    <col min="3094" max="3096" width="2.7109375" style="89" customWidth="1"/>
    <col min="3097" max="3097" width="2.85546875" style="89" customWidth="1"/>
    <col min="3098" max="3103" width="2.7109375" style="89" customWidth="1"/>
    <col min="3104" max="3113" width="0" style="89" hidden="1" customWidth="1"/>
    <col min="3114" max="3114" width="4.28515625" style="89" customWidth="1"/>
    <col min="3115" max="3115" width="0" style="89" hidden="1" customWidth="1"/>
    <col min="3116" max="3116" width="3.28515625" style="89" bestFit="1" customWidth="1"/>
    <col min="3117" max="3117" width="0" style="89" hidden="1" customWidth="1"/>
    <col min="3118" max="3118" width="3.28515625" style="89" bestFit="1" customWidth="1"/>
    <col min="3119" max="3120" width="4.28515625" style="89" customWidth="1"/>
    <col min="3121" max="3121" width="19.28515625" style="89" customWidth="1"/>
    <col min="3122" max="3122" width="14.5703125" style="89" customWidth="1"/>
    <col min="3123" max="3123" width="4" style="89" customWidth="1"/>
    <col min="3124" max="3126" width="9.28515625" style="89" customWidth="1"/>
    <col min="3127" max="3127" width="3.85546875" style="89" customWidth="1"/>
    <col min="3128" max="3128" width="29" style="89" customWidth="1"/>
    <col min="3129" max="3328" width="11.42578125" style="89"/>
    <col min="3329" max="3329" width="1.140625" style="89" customWidth="1"/>
    <col min="3330" max="3332" width="5.7109375" style="89" customWidth="1"/>
    <col min="3333" max="3333" width="4" style="89" customWidth="1"/>
    <col min="3334" max="3336" width="3.7109375" style="89" customWidth="1"/>
    <col min="3337" max="3339" width="4.5703125" style="89" customWidth="1"/>
    <col min="3340" max="3341" width="3.28515625" style="89" bestFit="1" customWidth="1"/>
    <col min="3342" max="3345" width="0" style="89" hidden="1" customWidth="1"/>
    <col min="3346" max="3346" width="4.28515625" style="89" customWidth="1"/>
    <col min="3347" max="3349" width="8.85546875" style="89" customWidth="1"/>
    <col min="3350" max="3352" width="2.7109375" style="89" customWidth="1"/>
    <col min="3353" max="3353" width="2.85546875" style="89" customWidth="1"/>
    <col min="3354" max="3359" width="2.7109375" style="89" customWidth="1"/>
    <col min="3360" max="3369" width="0" style="89" hidden="1" customWidth="1"/>
    <col min="3370" max="3370" width="4.28515625" style="89" customWidth="1"/>
    <col min="3371" max="3371" width="0" style="89" hidden="1" customWidth="1"/>
    <col min="3372" max="3372" width="3.28515625" style="89" bestFit="1" customWidth="1"/>
    <col min="3373" max="3373" width="0" style="89" hidden="1" customWidth="1"/>
    <col min="3374" max="3374" width="3.28515625" style="89" bestFit="1" customWidth="1"/>
    <col min="3375" max="3376" width="4.28515625" style="89" customWidth="1"/>
    <col min="3377" max="3377" width="19.28515625" style="89" customWidth="1"/>
    <col min="3378" max="3378" width="14.5703125" style="89" customWidth="1"/>
    <col min="3379" max="3379" width="4" style="89" customWidth="1"/>
    <col min="3380" max="3382" width="9.28515625" style="89" customWidth="1"/>
    <col min="3383" max="3383" width="3.85546875" style="89" customWidth="1"/>
    <col min="3384" max="3384" width="29" style="89" customWidth="1"/>
    <col min="3385" max="3584" width="11.42578125" style="89"/>
    <col min="3585" max="3585" width="1.140625" style="89" customWidth="1"/>
    <col min="3586" max="3588" width="5.7109375" style="89" customWidth="1"/>
    <col min="3589" max="3589" width="4" style="89" customWidth="1"/>
    <col min="3590" max="3592" width="3.7109375" style="89" customWidth="1"/>
    <col min="3593" max="3595" width="4.5703125" style="89" customWidth="1"/>
    <col min="3596" max="3597" width="3.28515625" style="89" bestFit="1" customWidth="1"/>
    <col min="3598" max="3601" width="0" style="89" hidden="1" customWidth="1"/>
    <col min="3602" max="3602" width="4.28515625" style="89" customWidth="1"/>
    <col min="3603" max="3605" width="8.85546875" style="89" customWidth="1"/>
    <col min="3606" max="3608" width="2.7109375" style="89" customWidth="1"/>
    <col min="3609" max="3609" width="2.85546875" style="89" customWidth="1"/>
    <col min="3610" max="3615" width="2.7109375" style="89" customWidth="1"/>
    <col min="3616" max="3625" width="0" style="89" hidden="1" customWidth="1"/>
    <col min="3626" max="3626" width="4.28515625" style="89" customWidth="1"/>
    <col min="3627" max="3627" width="0" style="89" hidden="1" customWidth="1"/>
    <col min="3628" max="3628" width="3.28515625" style="89" bestFit="1" customWidth="1"/>
    <col min="3629" max="3629" width="0" style="89" hidden="1" customWidth="1"/>
    <col min="3630" max="3630" width="3.28515625" style="89" bestFit="1" customWidth="1"/>
    <col min="3631" max="3632" width="4.28515625" style="89" customWidth="1"/>
    <col min="3633" max="3633" width="19.28515625" style="89" customWidth="1"/>
    <col min="3634" max="3634" width="14.5703125" style="89" customWidth="1"/>
    <col min="3635" max="3635" width="4" style="89" customWidth="1"/>
    <col min="3636" max="3638" width="9.28515625" style="89" customWidth="1"/>
    <col min="3639" max="3639" width="3.85546875" style="89" customWidth="1"/>
    <col min="3640" max="3640" width="29" style="89" customWidth="1"/>
    <col min="3641" max="3840" width="11.42578125" style="89"/>
    <col min="3841" max="3841" width="1.140625" style="89" customWidth="1"/>
    <col min="3842" max="3844" width="5.7109375" style="89" customWidth="1"/>
    <col min="3845" max="3845" width="4" style="89" customWidth="1"/>
    <col min="3846" max="3848" width="3.7109375" style="89" customWidth="1"/>
    <col min="3849" max="3851" width="4.5703125" style="89" customWidth="1"/>
    <col min="3852" max="3853" width="3.28515625" style="89" bestFit="1" customWidth="1"/>
    <col min="3854" max="3857" width="0" style="89" hidden="1" customWidth="1"/>
    <col min="3858" max="3858" width="4.28515625" style="89" customWidth="1"/>
    <col min="3859" max="3861" width="8.85546875" style="89" customWidth="1"/>
    <col min="3862" max="3864" width="2.7109375" style="89" customWidth="1"/>
    <col min="3865" max="3865" width="2.85546875" style="89" customWidth="1"/>
    <col min="3866" max="3871" width="2.7109375" style="89" customWidth="1"/>
    <col min="3872" max="3881" width="0" style="89" hidden="1" customWidth="1"/>
    <col min="3882" max="3882" width="4.28515625" style="89" customWidth="1"/>
    <col min="3883" max="3883" width="0" style="89" hidden="1" customWidth="1"/>
    <col min="3884" max="3884" width="3.28515625" style="89" bestFit="1" customWidth="1"/>
    <col min="3885" max="3885" width="0" style="89" hidden="1" customWidth="1"/>
    <col min="3886" max="3886" width="3.28515625" style="89" bestFit="1" customWidth="1"/>
    <col min="3887" max="3888" width="4.28515625" style="89" customWidth="1"/>
    <col min="3889" max="3889" width="19.28515625" style="89" customWidth="1"/>
    <col min="3890" max="3890" width="14.5703125" style="89" customWidth="1"/>
    <col min="3891" max="3891" width="4" style="89" customWidth="1"/>
    <col min="3892" max="3894" width="9.28515625" style="89" customWidth="1"/>
    <col min="3895" max="3895" width="3.85546875" style="89" customWidth="1"/>
    <col min="3896" max="3896" width="29" style="89" customWidth="1"/>
    <col min="3897" max="4096" width="11.42578125" style="89"/>
    <col min="4097" max="4097" width="1.140625" style="89" customWidth="1"/>
    <col min="4098" max="4100" width="5.7109375" style="89" customWidth="1"/>
    <col min="4101" max="4101" width="4" style="89" customWidth="1"/>
    <col min="4102" max="4104" width="3.7109375" style="89" customWidth="1"/>
    <col min="4105" max="4107" width="4.5703125" style="89" customWidth="1"/>
    <col min="4108" max="4109" width="3.28515625" style="89" bestFit="1" customWidth="1"/>
    <col min="4110" max="4113" width="0" style="89" hidden="1" customWidth="1"/>
    <col min="4114" max="4114" width="4.28515625" style="89" customWidth="1"/>
    <col min="4115" max="4117" width="8.85546875" style="89" customWidth="1"/>
    <col min="4118" max="4120" width="2.7109375" style="89" customWidth="1"/>
    <col min="4121" max="4121" width="2.85546875" style="89" customWidth="1"/>
    <col min="4122" max="4127" width="2.7109375" style="89" customWidth="1"/>
    <col min="4128" max="4137" width="0" style="89" hidden="1" customWidth="1"/>
    <col min="4138" max="4138" width="4.28515625" style="89" customWidth="1"/>
    <col min="4139" max="4139" width="0" style="89" hidden="1" customWidth="1"/>
    <col min="4140" max="4140" width="3.28515625" style="89" bestFit="1" customWidth="1"/>
    <col min="4141" max="4141" width="0" style="89" hidden="1" customWidth="1"/>
    <col min="4142" max="4142" width="3.28515625" style="89" bestFit="1" customWidth="1"/>
    <col min="4143" max="4144" width="4.28515625" style="89" customWidth="1"/>
    <col min="4145" max="4145" width="19.28515625" style="89" customWidth="1"/>
    <col min="4146" max="4146" width="14.5703125" style="89" customWidth="1"/>
    <col min="4147" max="4147" width="4" style="89" customWidth="1"/>
    <col min="4148" max="4150" width="9.28515625" style="89" customWidth="1"/>
    <col min="4151" max="4151" width="3.85546875" style="89" customWidth="1"/>
    <col min="4152" max="4152" width="29" style="89" customWidth="1"/>
    <col min="4153" max="4352" width="11.42578125" style="89"/>
    <col min="4353" max="4353" width="1.140625" style="89" customWidth="1"/>
    <col min="4354" max="4356" width="5.7109375" style="89" customWidth="1"/>
    <col min="4357" max="4357" width="4" style="89" customWidth="1"/>
    <col min="4358" max="4360" width="3.7109375" style="89" customWidth="1"/>
    <col min="4361" max="4363" width="4.5703125" style="89" customWidth="1"/>
    <col min="4364" max="4365" width="3.28515625" style="89" bestFit="1" customWidth="1"/>
    <col min="4366" max="4369" width="0" style="89" hidden="1" customWidth="1"/>
    <col min="4370" max="4370" width="4.28515625" style="89" customWidth="1"/>
    <col min="4371" max="4373" width="8.85546875" style="89" customWidth="1"/>
    <col min="4374" max="4376" width="2.7109375" style="89" customWidth="1"/>
    <col min="4377" max="4377" width="2.85546875" style="89" customWidth="1"/>
    <col min="4378" max="4383" width="2.7109375" style="89" customWidth="1"/>
    <col min="4384" max="4393" width="0" style="89" hidden="1" customWidth="1"/>
    <col min="4394" max="4394" width="4.28515625" style="89" customWidth="1"/>
    <col min="4395" max="4395" width="0" style="89" hidden="1" customWidth="1"/>
    <col min="4396" max="4396" width="3.28515625" style="89" bestFit="1" customWidth="1"/>
    <col min="4397" max="4397" width="0" style="89" hidden="1" customWidth="1"/>
    <col min="4398" max="4398" width="3.28515625" style="89" bestFit="1" customWidth="1"/>
    <col min="4399" max="4400" width="4.28515625" style="89" customWidth="1"/>
    <col min="4401" max="4401" width="19.28515625" style="89" customWidth="1"/>
    <col min="4402" max="4402" width="14.5703125" style="89" customWidth="1"/>
    <col min="4403" max="4403" width="4" style="89" customWidth="1"/>
    <col min="4404" max="4406" width="9.28515625" style="89" customWidth="1"/>
    <col min="4407" max="4407" width="3.85546875" style="89" customWidth="1"/>
    <col min="4408" max="4408" width="29" style="89" customWidth="1"/>
    <col min="4409" max="4608" width="11.42578125" style="89"/>
    <col min="4609" max="4609" width="1.140625" style="89" customWidth="1"/>
    <col min="4610" max="4612" width="5.7109375" style="89" customWidth="1"/>
    <col min="4613" max="4613" width="4" style="89" customWidth="1"/>
    <col min="4614" max="4616" width="3.7109375" style="89" customWidth="1"/>
    <col min="4617" max="4619" width="4.5703125" style="89" customWidth="1"/>
    <col min="4620" max="4621" width="3.28515625" style="89" bestFit="1" customWidth="1"/>
    <col min="4622" max="4625" width="0" style="89" hidden="1" customWidth="1"/>
    <col min="4626" max="4626" width="4.28515625" style="89" customWidth="1"/>
    <col min="4627" max="4629" width="8.85546875" style="89" customWidth="1"/>
    <col min="4630" max="4632" width="2.7109375" style="89" customWidth="1"/>
    <col min="4633" max="4633" width="2.85546875" style="89" customWidth="1"/>
    <col min="4634" max="4639" width="2.7109375" style="89" customWidth="1"/>
    <col min="4640" max="4649" width="0" style="89" hidden="1" customWidth="1"/>
    <col min="4650" max="4650" width="4.28515625" style="89" customWidth="1"/>
    <col min="4651" max="4651" width="0" style="89" hidden="1" customWidth="1"/>
    <col min="4652" max="4652" width="3.28515625" style="89" bestFit="1" customWidth="1"/>
    <col min="4653" max="4653" width="0" style="89" hidden="1" customWidth="1"/>
    <col min="4654" max="4654" width="3.28515625" style="89" bestFit="1" customWidth="1"/>
    <col min="4655" max="4656" width="4.28515625" style="89" customWidth="1"/>
    <col min="4657" max="4657" width="19.28515625" style="89" customWidth="1"/>
    <col min="4658" max="4658" width="14.5703125" style="89" customWidth="1"/>
    <col min="4659" max="4659" width="4" style="89" customWidth="1"/>
    <col min="4660" max="4662" width="9.28515625" style="89" customWidth="1"/>
    <col min="4663" max="4663" width="3.85546875" style="89" customWidth="1"/>
    <col min="4664" max="4664" width="29" style="89" customWidth="1"/>
    <col min="4665" max="4864" width="11.42578125" style="89"/>
    <col min="4865" max="4865" width="1.140625" style="89" customWidth="1"/>
    <col min="4866" max="4868" width="5.7109375" style="89" customWidth="1"/>
    <col min="4869" max="4869" width="4" style="89" customWidth="1"/>
    <col min="4870" max="4872" width="3.7109375" style="89" customWidth="1"/>
    <col min="4873" max="4875" width="4.5703125" style="89" customWidth="1"/>
    <col min="4876" max="4877" width="3.28515625" style="89" bestFit="1" customWidth="1"/>
    <col min="4878" max="4881" width="0" style="89" hidden="1" customWidth="1"/>
    <col min="4882" max="4882" width="4.28515625" style="89" customWidth="1"/>
    <col min="4883" max="4885" width="8.85546875" style="89" customWidth="1"/>
    <col min="4886" max="4888" width="2.7109375" style="89" customWidth="1"/>
    <col min="4889" max="4889" width="2.85546875" style="89" customWidth="1"/>
    <col min="4890" max="4895" width="2.7109375" style="89" customWidth="1"/>
    <col min="4896" max="4905" width="0" style="89" hidden="1" customWidth="1"/>
    <col min="4906" max="4906" width="4.28515625" style="89" customWidth="1"/>
    <col min="4907" max="4907" width="0" style="89" hidden="1" customWidth="1"/>
    <col min="4908" max="4908" width="3.28515625" style="89" bestFit="1" customWidth="1"/>
    <col min="4909" max="4909" width="0" style="89" hidden="1" customWidth="1"/>
    <col min="4910" max="4910" width="3.28515625" style="89" bestFit="1" customWidth="1"/>
    <col min="4911" max="4912" width="4.28515625" style="89" customWidth="1"/>
    <col min="4913" max="4913" width="19.28515625" style="89" customWidth="1"/>
    <col min="4914" max="4914" width="14.5703125" style="89" customWidth="1"/>
    <col min="4915" max="4915" width="4" style="89" customWidth="1"/>
    <col min="4916" max="4918" width="9.28515625" style="89" customWidth="1"/>
    <col min="4919" max="4919" width="3.85546875" style="89" customWidth="1"/>
    <col min="4920" max="4920" width="29" style="89" customWidth="1"/>
    <col min="4921" max="5120" width="11.42578125" style="89"/>
    <col min="5121" max="5121" width="1.140625" style="89" customWidth="1"/>
    <col min="5122" max="5124" width="5.7109375" style="89" customWidth="1"/>
    <col min="5125" max="5125" width="4" style="89" customWidth="1"/>
    <col min="5126" max="5128" width="3.7109375" style="89" customWidth="1"/>
    <col min="5129" max="5131" width="4.5703125" style="89" customWidth="1"/>
    <col min="5132" max="5133" width="3.28515625" style="89" bestFit="1" customWidth="1"/>
    <col min="5134" max="5137" width="0" style="89" hidden="1" customWidth="1"/>
    <col min="5138" max="5138" width="4.28515625" style="89" customWidth="1"/>
    <col min="5139" max="5141" width="8.85546875" style="89" customWidth="1"/>
    <col min="5142" max="5144" width="2.7109375" style="89" customWidth="1"/>
    <col min="5145" max="5145" width="2.85546875" style="89" customWidth="1"/>
    <col min="5146" max="5151" width="2.7109375" style="89" customWidth="1"/>
    <col min="5152" max="5161" width="0" style="89" hidden="1" customWidth="1"/>
    <col min="5162" max="5162" width="4.28515625" style="89" customWidth="1"/>
    <col min="5163" max="5163" width="0" style="89" hidden="1" customWidth="1"/>
    <col min="5164" max="5164" width="3.28515625" style="89" bestFit="1" customWidth="1"/>
    <col min="5165" max="5165" width="0" style="89" hidden="1" customWidth="1"/>
    <col min="5166" max="5166" width="3.28515625" style="89" bestFit="1" customWidth="1"/>
    <col min="5167" max="5168" width="4.28515625" style="89" customWidth="1"/>
    <col min="5169" max="5169" width="19.28515625" style="89" customWidth="1"/>
    <col min="5170" max="5170" width="14.5703125" style="89" customWidth="1"/>
    <col min="5171" max="5171" width="4" style="89" customWidth="1"/>
    <col min="5172" max="5174" width="9.28515625" style="89" customWidth="1"/>
    <col min="5175" max="5175" width="3.85546875" style="89" customWidth="1"/>
    <col min="5176" max="5176" width="29" style="89" customWidth="1"/>
    <col min="5177" max="5376" width="11.42578125" style="89"/>
    <col min="5377" max="5377" width="1.140625" style="89" customWidth="1"/>
    <col min="5378" max="5380" width="5.7109375" style="89" customWidth="1"/>
    <col min="5381" max="5381" width="4" style="89" customWidth="1"/>
    <col min="5382" max="5384" width="3.7109375" style="89" customWidth="1"/>
    <col min="5385" max="5387" width="4.5703125" style="89" customWidth="1"/>
    <col min="5388" max="5389" width="3.28515625" style="89" bestFit="1" customWidth="1"/>
    <col min="5390" max="5393" width="0" style="89" hidden="1" customWidth="1"/>
    <col min="5394" max="5394" width="4.28515625" style="89" customWidth="1"/>
    <col min="5395" max="5397" width="8.85546875" style="89" customWidth="1"/>
    <col min="5398" max="5400" width="2.7109375" style="89" customWidth="1"/>
    <col min="5401" max="5401" width="2.85546875" style="89" customWidth="1"/>
    <col min="5402" max="5407" width="2.7109375" style="89" customWidth="1"/>
    <col min="5408" max="5417" width="0" style="89" hidden="1" customWidth="1"/>
    <col min="5418" max="5418" width="4.28515625" style="89" customWidth="1"/>
    <col min="5419" max="5419" width="0" style="89" hidden="1" customWidth="1"/>
    <col min="5420" max="5420" width="3.28515625" style="89" bestFit="1" customWidth="1"/>
    <col min="5421" max="5421" width="0" style="89" hidden="1" customWidth="1"/>
    <col min="5422" max="5422" width="3.28515625" style="89" bestFit="1" customWidth="1"/>
    <col min="5423" max="5424" width="4.28515625" style="89" customWidth="1"/>
    <col min="5425" max="5425" width="19.28515625" style="89" customWidth="1"/>
    <col min="5426" max="5426" width="14.5703125" style="89" customWidth="1"/>
    <col min="5427" max="5427" width="4" style="89" customWidth="1"/>
    <col min="5428" max="5430" width="9.28515625" style="89" customWidth="1"/>
    <col min="5431" max="5431" width="3.85546875" style="89" customWidth="1"/>
    <col min="5432" max="5432" width="29" style="89" customWidth="1"/>
    <col min="5433" max="5632" width="11.42578125" style="89"/>
    <col min="5633" max="5633" width="1.140625" style="89" customWidth="1"/>
    <col min="5634" max="5636" width="5.7109375" style="89" customWidth="1"/>
    <col min="5637" max="5637" width="4" style="89" customWidth="1"/>
    <col min="5638" max="5640" width="3.7109375" style="89" customWidth="1"/>
    <col min="5641" max="5643" width="4.5703125" style="89" customWidth="1"/>
    <col min="5644" max="5645" width="3.28515625" style="89" bestFit="1" customWidth="1"/>
    <col min="5646" max="5649" width="0" style="89" hidden="1" customWidth="1"/>
    <col min="5650" max="5650" width="4.28515625" style="89" customWidth="1"/>
    <col min="5651" max="5653" width="8.85546875" style="89" customWidth="1"/>
    <col min="5654" max="5656" width="2.7109375" style="89" customWidth="1"/>
    <col min="5657" max="5657" width="2.85546875" style="89" customWidth="1"/>
    <col min="5658" max="5663" width="2.7109375" style="89" customWidth="1"/>
    <col min="5664" max="5673" width="0" style="89" hidden="1" customWidth="1"/>
    <col min="5674" max="5674" width="4.28515625" style="89" customWidth="1"/>
    <col min="5675" max="5675" width="0" style="89" hidden="1" customWidth="1"/>
    <col min="5676" max="5676" width="3.28515625" style="89" bestFit="1" customWidth="1"/>
    <col min="5677" max="5677" width="0" style="89" hidden="1" customWidth="1"/>
    <col min="5678" max="5678" width="3.28515625" style="89" bestFit="1" customWidth="1"/>
    <col min="5679" max="5680" width="4.28515625" style="89" customWidth="1"/>
    <col min="5681" max="5681" width="19.28515625" style="89" customWidth="1"/>
    <col min="5682" max="5682" width="14.5703125" style="89" customWidth="1"/>
    <col min="5683" max="5683" width="4" style="89" customWidth="1"/>
    <col min="5684" max="5686" width="9.28515625" style="89" customWidth="1"/>
    <col min="5687" max="5687" width="3.85546875" style="89" customWidth="1"/>
    <col min="5688" max="5688" width="29" style="89" customWidth="1"/>
    <col min="5689" max="5888" width="11.42578125" style="89"/>
    <col min="5889" max="5889" width="1.140625" style="89" customWidth="1"/>
    <col min="5890" max="5892" width="5.7109375" style="89" customWidth="1"/>
    <col min="5893" max="5893" width="4" style="89" customWidth="1"/>
    <col min="5894" max="5896" width="3.7109375" style="89" customWidth="1"/>
    <col min="5897" max="5899" width="4.5703125" style="89" customWidth="1"/>
    <col min="5900" max="5901" width="3.28515625" style="89" bestFit="1" customWidth="1"/>
    <col min="5902" max="5905" width="0" style="89" hidden="1" customWidth="1"/>
    <col min="5906" max="5906" width="4.28515625" style="89" customWidth="1"/>
    <col min="5907" max="5909" width="8.85546875" style="89" customWidth="1"/>
    <col min="5910" max="5912" width="2.7109375" style="89" customWidth="1"/>
    <col min="5913" max="5913" width="2.85546875" style="89" customWidth="1"/>
    <col min="5914" max="5919" width="2.7109375" style="89" customWidth="1"/>
    <col min="5920" max="5929" width="0" style="89" hidden="1" customWidth="1"/>
    <col min="5930" max="5930" width="4.28515625" style="89" customWidth="1"/>
    <col min="5931" max="5931" width="0" style="89" hidden="1" customWidth="1"/>
    <col min="5932" max="5932" width="3.28515625" style="89" bestFit="1" customWidth="1"/>
    <col min="5933" max="5933" width="0" style="89" hidden="1" customWidth="1"/>
    <col min="5934" max="5934" width="3.28515625" style="89" bestFit="1" customWidth="1"/>
    <col min="5935" max="5936" width="4.28515625" style="89" customWidth="1"/>
    <col min="5937" max="5937" width="19.28515625" style="89" customWidth="1"/>
    <col min="5938" max="5938" width="14.5703125" style="89" customWidth="1"/>
    <col min="5939" max="5939" width="4" style="89" customWidth="1"/>
    <col min="5940" max="5942" width="9.28515625" style="89" customWidth="1"/>
    <col min="5943" max="5943" width="3.85546875" style="89" customWidth="1"/>
    <col min="5944" max="5944" width="29" style="89" customWidth="1"/>
    <col min="5945" max="6144" width="11.42578125" style="89"/>
    <col min="6145" max="6145" width="1.140625" style="89" customWidth="1"/>
    <col min="6146" max="6148" width="5.7109375" style="89" customWidth="1"/>
    <col min="6149" max="6149" width="4" style="89" customWidth="1"/>
    <col min="6150" max="6152" width="3.7109375" style="89" customWidth="1"/>
    <col min="6153" max="6155" width="4.5703125" style="89" customWidth="1"/>
    <col min="6156" max="6157" width="3.28515625" style="89" bestFit="1" customWidth="1"/>
    <col min="6158" max="6161" width="0" style="89" hidden="1" customWidth="1"/>
    <col min="6162" max="6162" width="4.28515625" style="89" customWidth="1"/>
    <col min="6163" max="6165" width="8.85546875" style="89" customWidth="1"/>
    <col min="6166" max="6168" width="2.7109375" style="89" customWidth="1"/>
    <col min="6169" max="6169" width="2.85546875" style="89" customWidth="1"/>
    <col min="6170" max="6175" width="2.7109375" style="89" customWidth="1"/>
    <col min="6176" max="6185" width="0" style="89" hidden="1" customWidth="1"/>
    <col min="6186" max="6186" width="4.28515625" style="89" customWidth="1"/>
    <col min="6187" max="6187" width="0" style="89" hidden="1" customWidth="1"/>
    <col min="6188" max="6188" width="3.28515625" style="89" bestFit="1" customWidth="1"/>
    <col min="6189" max="6189" width="0" style="89" hidden="1" customWidth="1"/>
    <col min="6190" max="6190" width="3.28515625" style="89" bestFit="1" customWidth="1"/>
    <col min="6191" max="6192" width="4.28515625" style="89" customWidth="1"/>
    <col min="6193" max="6193" width="19.28515625" style="89" customWidth="1"/>
    <col min="6194" max="6194" width="14.5703125" style="89" customWidth="1"/>
    <col min="6195" max="6195" width="4" style="89" customWidth="1"/>
    <col min="6196" max="6198" width="9.28515625" style="89" customWidth="1"/>
    <col min="6199" max="6199" width="3.85546875" style="89" customWidth="1"/>
    <col min="6200" max="6200" width="29" style="89" customWidth="1"/>
    <col min="6201" max="6400" width="11.42578125" style="89"/>
    <col min="6401" max="6401" width="1.140625" style="89" customWidth="1"/>
    <col min="6402" max="6404" width="5.7109375" style="89" customWidth="1"/>
    <col min="6405" max="6405" width="4" style="89" customWidth="1"/>
    <col min="6406" max="6408" width="3.7109375" style="89" customWidth="1"/>
    <col min="6409" max="6411" width="4.5703125" style="89" customWidth="1"/>
    <col min="6412" max="6413" width="3.28515625" style="89" bestFit="1" customWidth="1"/>
    <col min="6414" max="6417" width="0" style="89" hidden="1" customWidth="1"/>
    <col min="6418" max="6418" width="4.28515625" style="89" customWidth="1"/>
    <col min="6419" max="6421" width="8.85546875" style="89" customWidth="1"/>
    <col min="6422" max="6424" width="2.7109375" style="89" customWidth="1"/>
    <col min="6425" max="6425" width="2.85546875" style="89" customWidth="1"/>
    <col min="6426" max="6431" width="2.7109375" style="89" customWidth="1"/>
    <col min="6432" max="6441" width="0" style="89" hidden="1" customWidth="1"/>
    <col min="6442" max="6442" width="4.28515625" style="89" customWidth="1"/>
    <col min="6443" max="6443" width="0" style="89" hidden="1" customWidth="1"/>
    <col min="6444" max="6444" width="3.28515625" style="89" bestFit="1" customWidth="1"/>
    <col min="6445" max="6445" width="0" style="89" hidden="1" customWidth="1"/>
    <col min="6446" max="6446" width="3.28515625" style="89" bestFit="1" customWidth="1"/>
    <col min="6447" max="6448" width="4.28515625" style="89" customWidth="1"/>
    <col min="6449" max="6449" width="19.28515625" style="89" customWidth="1"/>
    <col min="6450" max="6450" width="14.5703125" style="89" customWidth="1"/>
    <col min="6451" max="6451" width="4" style="89" customWidth="1"/>
    <col min="6452" max="6454" width="9.28515625" style="89" customWidth="1"/>
    <col min="6455" max="6455" width="3.85546875" style="89" customWidth="1"/>
    <col min="6456" max="6456" width="29" style="89" customWidth="1"/>
    <col min="6457" max="6656" width="11.42578125" style="89"/>
    <col min="6657" max="6657" width="1.140625" style="89" customWidth="1"/>
    <col min="6658" max="6660" width="5.7109375" style="89" customWidth="1"/>
    <col min="6661" max="6661" width="4" style="89" customWidth="1"/>
    <col min="6662" max="6664" width="3.7109375" style="89" customWidth="1"/>
    <col min="6665" max="6667" width="4.5703125" style="89" customWidth="1"/>
    <col min="6668" max="6669" width="3.28515625" style="89" bestFit="1" customWidth="1"/>
    <col min="6670" max="6673" width="0" style="89" hidden="1" customWidth="1"/>
    <col min="6674" max="6674" width="4.28515625" style="89" customWidth="1"/>
    <col min="6675" max="6677" width="8.85546875" style="89" customWidth="1"/>
    <col min="6678" max="6680" width="2.7109375" style="89" customWidth="1"/>
    <col min="6681" max="6681" width="2.85546875" style="89" customWidth="1"/>
    <col min="6682" max="6687" width="2.7109375" style="89" customWidth="1"/>
    <col min="6688" max="6697" width="0" style="89" hidden="1" customWidth="1"/>
    <col min="6698" max="6698" width="4.28515625" style="89" customWidth="1"/>
    <col min="6699" max="6699" width="0" style="89" hidden="1" customWidth="1"/>
    <col min="6700" max="6700" width="3.28515625" style="89" bestFit="1" customWidth="1"/>
    <col min="6701" max="6701" width="0" style="89" hidden="1" customWidth="1"/>
    <col min="6702" max="6702" width="3.28515625" style="89" bestFit="1" customWidth="1"/>
    <col min="6703" max="6704" width="4.28515625" style="89" customWidth="1"/>
    <col min="6705" max="6705" width="19.28515625" style="89" customWidth="1"/>
    <col min="6706" max="6706" width="14.5703125" style="89" customWidth="1"/>
    <col min="6707" max="6707" width="4" style="89" customWidth="1"/>
    <col min="6708" max="6710" width="9.28515625" style="89" customWidth="1"/>
    <col min="6711" max="6711" width="3.85546875" style="89" customWidth="1"/>
    <col min="6712" max="6712" width="29" style="89" customWidth="1"/>
    <col min="6713" max="6912" width="11.42578125" style="89"/>
    <col min="6913" max="6913" width="1.140625" style="89" customWidth="1"/>
    <col min="6914" max="6916" width="5.7109375" style="89" customWidth="1"/>
    <col min="6917" max="6917" width="4" style="89" customWidth="1"/>
    <col min="6918" max="6920" width="3.7109375" style="89" customWidth="1"/>
    <col min="6921" max="6923" width="4.5703125" style="89" customWidth="1"/>
    <col min="6924" max="6925" width="3.28515625" style="89" bestFit="1" customWidth="1"/>
    <col min="6926" max="6929" width="0" style="89" hidden="1" customWidth="1"/>
    <col min="6930" max="6930" width="4.28515625" style="89" customWidth="1"/>
    <col min="6931" max="6933" width="8.85546875" style="89" customWidth="1"/>
    <col min="6934" max="6936" width="2.7109375" style="89" customWidth="1"/>
    <col min="6937" max="6937" width="2.85546875" style="89" customWidth="1"/>
    <col min="6938" max="6943" width="2.7109375" style="89" customWidth="1"/>
    <col min="6944" max="6953" width="0" style="89" hidden="1" customWidth="1"/>
    <col min="6954" max="6954" width="4.28515625" style="89" customWidth="1"/>
    <col min="6955" max="6955" width="0" style="89" hidden="1" customWidth="1"/>
    <col min="6956" max="6956" width="3.28515625" style="89" bestFit="1" customWidth="1"/>
    <col min="6957" max="6957" width="0" style="89" hidden="1" customWidth="1"/>
    <col min="6958" max="6958" width="3.28515625" style="89" bestFit="1" customWidth="1"/>
    <col min="6959" max="6960" width="4.28515625" style="89" customWidth="1"/>
    <col min="6961" max="6961" width="19.28515625" style="89" customWidth="1"/>
    <col min="6962" max="6962" width="14.5703125" style="89" customWidth="1"/>
    <col min="6963" max="6963" width="4" style="89" customWidth="1"/>
    <col min="6964" max="6966" width="9.28515625" style="89" customWidth="1"/>
    <col min="6967" max="6967" width="3.85546875" style="89" customWidth="1"/>
    <col min="6968" max="6968" width="29" style="89" customWidth="1"/>
    <col min="6969" max="7168" width="11.42578125" style="89"/>
    <col min="7169" max="7169" width="1.140625" style="89" customWidth="1"/>
    <col min="7170" max="7172" width="5.7109375" style="89" customWidth="1"/>
    <col min="7173" max="7173" width="4" style="89" customWidth="1"/>
    <col min="7174" max="7176" width="3.7109375" style="89" customWidth="1"/>
    <col min="7177" max="7179" width="4.5703125" style="89" customWidth="1"/>
    <col min="7180" max="7181" width="3.28515625" style="89" bestFit="1" customWidth="1"/>
    <col min="7182" max="7185" width="0" style="89" hidden="1" customWidth="1"/>
    <col min="7186" max="7186" width="4.28515625" style="89" customWidth="1"/>
    <col min="7187" max="7189" width="8.85546875" style="89" customWidth="1"/>
    <col min="7190" max="7192" width="2.7109375" style="89" customWidth="1"/>
    <col min="7193" max="7193" width="2.85546875" style="89" customWidth="1"/>
    <col min="7194" max="7199" width="2.7109375" style="89" customWidth="1"/>
    <col min="7200" max="7209" width="0" style="89" hidden="1" customWidth="1"/>
    <col min="7210" max="7210" width="4.28515625" style="89" customWidth="1"/>
    <col min="7211" max="7211" width="0" style="89" hidden="1" customWidth="1"/>
    <col min="7212" max="7212" width="3.28515625" style="89" bestFit="1" customWidth="1"/>
    <col min="7213" max="7213" width="0" style="89" hidden="1" customWidth="1"/>
    <col min="7214" max="7214" width="3.28515625" style="89" bestFit="1" customWidth="1"/>
    <col min="7215" max="7216" width="4.28515625" style="89" customWidth="1"/>
    <col min="7217" max="7217" width="19.28515625" style="89" customWidth="1"/>
    <col min="7218" max="7218" width="14.5703125" style="89" customWidth="1"/>
    <col min="7219" max="7219" width="4" style="89" customWidth="1"/>
    <col min="7220" max="7222" width="9.28515625" style="89" customWidth="1"/>
    <col min="7223" max="7223" width="3.85546875" style="89" customWidth="1"/>
    <col min="7224" max="7224" width="29" style="89" customWidth="1"/>
    <col min="7225" max="7424" width="11.42578125" style="89"/>
    <col min="7425" max="7425" width="1.140625" style="89" customWidth="1"/>
    <col min="7426" max="7428" width="5.7109375" style="89" customWidth="1"/>
    <col min="7429" max="7429" width="4" style="89" customWidth="1"/>
    <col min="7430" max="7432" width="3.7109375" style="89" customWidth="1"/>
    <col min="7433" max="7435" width="4.5703125" style="89" customWidth="1"/>
    <col min="7436" max="7437" width="3.28515625" style="89" bestFit="1" customWidth="1"/>
    <col min="7438" max="7441" width="0" style="89" hidden="1" customWidth="1"/>
    <col min="7442" max="7442" width="4.28515625" style="89" customWidth="1"/>
    <col min="7443" max="7445" width="8.85546875" style="89" customWidth="1"/>
    <col min="7446" max="7448" width="2.7109375" style="89" customWidth="1"/>
    <col min="7449" max="7449" width="2.85546875" style="89" customWidth="1"/>
    <col min="7450" max="7455" width="2.7109375" style="89" customWidth="1"/>
    <col min="7456" max="7465" width="0" style="89" hidden="1" customWidth="1"/>
    <col min="7466" max="7466" width="4.28515625" style="89" customWidth="1"/>
    <col min="7467" max="7467" width="0" style="89" hidden="1" customWidth="1"/>
    <col min="7468" max="7468" width="3.28515625" style="89" bestFit="1" customWidth="1"/>
    <col min="7469" max="7469" width="0" style="89" hidden="1" customWidth="1"/>
    <col min="7470" max="7470" width="3.28515625" style="89" bestFit="1" customWidth="1"/>
    <col min="7471" max="7472" width="4.28515625" style="89" customWidth="1"/>
    <col min="7473" max="7473" width="19.28515625" style="89" customWidth="1"/>
    <col min="7474" max="7474" width="14.5703125" style="89" customWidth="1"/>
    <col min="7475" max="7475" width="4" style="89" customWidth="1"/>
    <col min="7476" max="7478" width="9.28515625" style="89" customWidth="1"/>
    <col min="7479" max="7479" width="3.85546875" style="89" customWidth="1"/>
    <col min="7480" max="7480" width="29" style="89" customWidth="1"/>
    <col min="7481" max="7680" width="11.42578125" style="89"/>
    <col min="7681" max="7681" width="1.140625" style="89" customWidth="1"/>
    <col min="7682" max="7684" width="5.7109375" style="89" customWidth="1"/>
    <col min="7685" max="7685" width="4" style="89" customWidth="1"/>
    <col min="7686" max="7688" width="3.7109375" style="89" customWidth="1"/>
    <col min="7689" max="7691" width="4.5703125" style="89" customWidth="1"/>
    <col min="7692" max="7693" width="3.28515625" style="89" bestFit="1" customWidth="1"/>
    <col min="7694" max="7697" width="0" style="89" hidden="1" customWidth="1"/>
    <col min="7698" max="7698" width="4.28515625" style="89" customWidth="1"/>
    <col min="7699" max="7701" width="8.85546875" style="89" customWidth="1"/>
    <col min="7702" max="7704" width="2.7109375" style="89" customWidth="1"/>
    <col min="7705" max="7705" width="2.85546875" style="89" customWidth="1"/>
    <col min="7706" max="7711" width="2.7109375" style="89" customWidth="1"/>
    <col min="7712" max="7721" width="0" style="89" hidden="1" customWidth="1"/>
    <col min="7722" max="7722" width="4.28515625" style="89" customWidth="1"/>
    <col min="7723" max="7723" width="0" style="89" hidden="1" customWidth="1"/>
    <col min="7724" max="7724" width="3.28515625" style="89" bestFit="1" customWidth="1"/>
    <col min="7725" max="7725" width="0" style="89" hidden="1" customWidth="1"/>
    <col min="7726" max="7726" width="3.28515625" style="89" bestFit="1" customWidth="1"/>
    <col min="7727" max="7728" width="4.28515625" style="89" customWidth="1"/>
    <col min="7729" max="7729" width="19.28515625" style="89" customWidth="1"/>
    <col min="7730" max="7730" width="14.5703125" style="89" customWidth="1"/>
    <col min="7731" max="7731" width="4" style="89" customWidth="1"/>
    <col min="7732" max="7734" width="9.28515625" style="89" customWidth="1"/>
    <col min="7735" max="7735" width="3.85546875" style="89" customWidth="1"/>
    <col min="7736" max="7736" width="29" style="89" customWidth="1"/>
    <col min="7737" max="7936" width="11.42578125" style="89"/>
    <col min="7937" max="7937" width="1.140625" style="89" customWidth="1"/>
    <col min="7938" max="7940" width="5.7109375" style="89" customWidth="1"/>
    <col min="7941" max="7941" width="4" style="89" customWidth="1"/>
    <col min="7942" max="7944" width="3.7109375" style="89" customWidth="1"/>
    <col min="7945" max="7947" width="4.5703125" style="89" customWidth="1"/>
    <col min="7948" max="7949" width="3.28515625" style="89" bestFit="1" customWidth="1"/>
    <col min="7950" max="7953" width="0" style="89" hidden="1" customWidth="1"/>
    <col min="7954" max="7954" width="4.28515625" style="89" customWidth="1"/>
    <col min="7955" max="7957" width="8.85546875" style="89" customWidth="1"/>
    <col min="7958" max="7960" width="2.7109375" style="89" customWidth="1"/>
    <col min="7961" max="7961" width="2.85546875" style="89" customWidth="1"/>
    <col min="7962" max="7967" width="2.7109375" style="89" customWidth="1"/>
    <col min="7968" max="7977" width="0" style="89" hidden="1" customWidth="1"/>
    <col min="7978" max="7978" width="4.28515625" style="89" customWidth="1"/>
    <col min="7979" max="7979" width="0" style="89" hidden="1" customWidth="1"/>
    <col min="7980" max="7980" width="3.28515625" style="89" bestFit="1" customWidth="1"/>
    <col min="7981" max="7981" width="0" style="89" hidden="1" customWidth="1"/>
    <col min="7982" max="7982" width="3.28515625" style="89" bestFit="1" customWidth="1"/>
    <col min="7983" max="7984" width="4.28515625" style="89" customWidth="1"/>
    <col min="7985" max="7985" width="19.28515625" style="89" customWidth="1"/>
    <col min="7986" max="7986" width="14.5703125" style="89" customWidth="1"/>
    <col min="7987" max="7987" width="4" style="89" customWidth="1"/>
    <col min="7988" max="7990" width="9.28515625" style="89" customWidth="1"/>
    <col min="7991" max="7991" width="3.85546875" style="89" customWidth="1"/>
    <col min="7992" max="7992" width="29" style="89" customWidth="1"/>
    <col min="7993" max="8192" width="11.42578125" style="89"/>
    <col min="8193" max="8193" width="1.140625" style="89" customWidth="1"/>
    <col min="8194" max="8196" width="5.7109375" style="89" customWidth="1"/>
    <col min="8197" max="8197" width="4" style="89" customWidth="1"/>
    <col min="8198" max="8200" width="3.7109375" style="89" customWidth="1"/>
    <col min="8201" max="8203" width="4.5703125" style="89" customWidth="1"/>
    <col min="8204" max="8205" width="3.28515625" style="89" bestFit="1" customWidth="1"/>
    <col min="8206" max="8209" width="0" style="89" hidden="1" customWidth="1"/>
    <col min="8210" max="8210" width="4.28515625" style="89" customWidth="1"/>
    <col min="8211" max="8213" width="8.85546875" style="89" customWidth="1"/>
    <col min="8214" max="8216" width="2.7109375" style="89" customWidth="1"/>
    <col min="8217" max="8217" width="2.85546875" style="89" customWidth="1"/>
    <col min="8218" max="8223" width="2.7109375" style="89" customWidth="1"/>
    <col min="8224" max="8233" width="0" style="89" hidden="1" customWidth="1"/>
    <col min="8234" max="8234" width="4.28515625" style="89" customWidth="1"/>
    <col min="8235" max="8235" width="0" style="89" hidden="1" customWidth="1"/>
    <col min="8236" max="8236" width="3.28515625" style="89" bestFit="1" customWidth="1"/>
    <col min="8237" max="8237" width="0" style="89" hidden="1" customWidth="1"/>
    <col min="8238" max="8238" width="3.28515625" style="89" bestFit="1" customWidth="1"/>
    <col min="8239" max="8240" width="4.28515625" style="89" customWidth="1"/>
    <col min="8241" max="8241" width="19.28515625" style="89" customWidth="1"/>
    <col min="8242" max="8242" width="14.5703125" style="89" customWidth="1"/>
    <col min="8243" max="8243" width="4" style="89" customWidth="1"/>
    <col min="8244" max="8246" width="9.28515625" style="89" customWidth="1"/>
    <col min="8247" max="8247" width="3.85546875" style="89" customWidth="1"/>
    <col min="8248" max="8248" width="29" style="89" customWidth="1"/>
    <col min="8249" max="8448" width="11.42578125" style="89"/>
    <col min="8449" max="8449" width="1.140625" style="89" customWidth="1"/>
    <col min="8450" max="8452" width="5.7109375" style="89" customWidth="1"/>
    <col min="8453" max="8453" width="4" style="89" customWidth="1"/>
    <col min="8454" max="8456" width="3.7109375" style="89" customWidth="1"/>
    <col min="8457" max="8459" width="4.5703125" style="89" customWidth="1"/>
    <col min="8460" max="8461" width="3.28515625" style="89" bestFit="1" customWidth="1"/>
    <col min="8462" max="8465" width="0" style="89" hidden="1" customWidth="1"/>
    <col min="8466" max="8466" width="4.28515625" style="89" customWidth="1"/>
    <col min="8467" max="8469" width="8.85546875" style="89" customWidth="1"/>
    <col min="8470" max="8472" width="2.7109375" style="89" customWidth="1"/>
    <col min="8473" max="8473" width="2.85546875" style="89" customWidth="1"/>
    <col min="8474" max="8479" width="2.7109375" style="89" customWidth="1"/>
    <col min="8480" max="8489" width="0" style="89" hidden="1" customWidth="1"/>
    <col min="8490" max="8490" width="4.28515625" style="89" customWidth="1"/>
    <col min="8491" max="8491" width="0" style="89" hidden="1" customWidth="1"/>
    <col min="8492" max="8492" width="3.28515625" style="89" bestFit="1" customWidth="1"/>
    <col min="8493" max="8493" width="0" style="89" hidden="1" customWidth="1"/>
    <col min="8494" max="8494" width="3.28515625" style="89" bestFit="1" customWidth="1"/>
    <col min="8495" max="8496" width="4.28515625" style="89" customWidth="1"/>
    <col min="8497" max="8497" width="19.28515625" style="89" customWidth="1"/>
    <col min="8498" max="8498" width="14.5703125" style="89" customWidth="1"/>
    <col min="8499" max="8499" width="4" style="89" customWidth="1"/>
    <col min="8500" max="8502" width="9.28515625" style="89" customWidth="1"/>
    <col min="8503" max="8503" width="3.85546875" style="89" customWidth="1"/>
    <col min="8504" max="8504" width="29" style="89" customWidth="1"/>
    <col min="8505" max="8704" width="11.42578125" style="89"/>
    <col min="8705" max="8705" width="1.140625" style="89" customWidth="1"/>
    <col min="8706" max="8708" width="5.7109375" style="89" customWidth="1"/>
    <col min="8709" max="8709" width="4" style="89" customWidth="1"/>
    <col min="8710" max="8712" width="3.7109375" style="89" customWidth="1"/>
    <col min="8713" max="8715" width="4.5703125" style="89" customWidth="1"/>
    <col min="8716" max="8717" width="3.28515625" style="89" bestFit="1" customWidth="1"/>
    <col min="8718" max="8721" width="0" style="89" hidden="1" customWidth="1"/>
    <col min="8722" max="8722" width="4.28515625" style="89" customWidth="1"/>
    <col min="8723" max="8725" width="8.85546875" style="89" customWidth="1"/>
    <col min="8726" max="8728" width="2.7109375" style="89" customWidth="1"/>
    <col min="8729" max="8729" width="2.85546875" style="89" customWidth="1"/>
    <col min="8730" max="8735" width="2.7109375" style="89" customWidth="1"/>
    <col min="8736" max="8745" width="0" style="89" hidden="1" customWidth="1"/>
    <col min="8746" max="8746" width="4.28515625" style="89" customWidth="1"/>
    <col min="8747" max="8747" width="0" style="89" hidden="1" customWidth="1"/>
    <col min="8748" max="8748" width="3.28515625" style="89" bestFit="1" customWidth="1"/>
    <col min="8749" max="8749" width="0" style="89" hidden="1" customWidth="1"/>
    <col min="8750" max="8750" width="3.28515625" style="89" bestFit="1" customWidth="1"/>
    <col min="8751" max="8752" width="4.28515625" style="89" customWidth="1"/>
    <col min="8753" max="8753" width="19.28515625" style="89" customWidth="1"/>
    <col min="8754" max="8754" width="14.5703125" style="89" customWidth="1"/>
    <col min="8755" max="8755" width="4" style="89" customWidth="1"/>
    <col min="8756" max="8758" width="9.28515625" style="89" customWidth="1"/>
    <col min="8759" max="8759" width="3.85546875" style="89" customWidth="1"/>
    <col min="8760" max="8760" width="29" style="89" customWidth="1"/>
    <col min="8761" max="8960" width="11.42578125" style="89"/>
    <col min="8961" max="8961" width="1.140625" style="89" customWidth="1"/>
    <col min="8962" max="8964" width="5.7109375" style="89" customWidth="1"/>
    <col min="8965" max="8965" width="4" style="89" customWidth="1"/>
    <col min="8966" max="8968" width="3.7109375" style="89" customWidth="1"/>
    <col min="8969" max="8971" width="4.5703125" style="89" customWidth="1"/>
    <col min="8972" max="8973" width="3.28515625" style="89" bestFit="1" customWidth="1"/>
    <col min="8974" max="8977" width="0" style="89" hidden="1" customWidth="1"/>
    <col min="8978" max="8978" width="4.28515625" style="89" customWidth="1"/>
    <col min="8979" max="8981" width="8.85546875" style="89" customWidth="1"/>
    <col min="8982" max="8984" width="2.7109375" style="89" customWidth="1"/>
    <col min="8985" max="8985" width="2.85546875" style="89" customWidth="1"/>
    <col min="8986" max="8991" width="2.7109375" style="89" customWidth="1"/>
    <col min="8992" max="9001" width="0" style="89" hidden="1" customWidth="1"/>
    <col min="9002" max="9002" width="4.28515625" style="89" customWidth="1"/>
    <col min="9003" max="9003" width="0" style="89" hidden="1" customWidth="1"/>
    <col min="9004" max="9004" width="3.28515625" style="89" bestFit="1" customWidth="1"/>
    <col min="9005" max="9005" width="0" style="89" hidden="1" customWidth="1"/>
    <col min="9006" max="9006" width="3.28515625" style="89" bestFit="1" customWidth="1"/>
    <col min="9007" max="9008" width="4.28515625" style="89" customWidth="1"/>
    <col min="9009" max="9009" width="19.28515625" style="89" customWidth="1"/>
    <col min="9010" max="9010" width="14.5703125" style="89" customWidth="1"/>
    <col min="9011" max="9011" width="4" style="89" customWidth="1"/>
    <col min="9012" max="9014" width="9.28515625" style="89" customWidth="1"/>
    <col min="9015" max="9015" width="3.85546875" style="89" customWidth="1"/>
    <col min="9016" max="9016" width="29" style="89" customWidth="1"/>
    <col min="9017" max="9216" width="11.42578125" style="89"/>
    <col min="9217" max="9217" width="1.140625" style="89" customWidth="1"/>
    <col min="9218" max="9220" width="5.7109375" style="89" customWidth="1"/>
    <col min="9221" max="9221" width="4" style="89" customWidth="1"/>
    <col min="9222" max="9224" width="3.7109375" style="89" customWidth="1"/>
    <col min="9225" max="9227" width="4.5703125" style="89" customWidth="1"/>
    <col min="9228" max="9229" width="3.28515625" style="89" bestFit="1" customWidth="1"/>
    <col min="9230" max="9233" width="0" style="89" hidden="1" customWidth="1"/>
    <col min="9234" max="9234" width="4.28515625" style="89" customWidth="1"/>
    <col min="9235" max="9237" width="8.85546875" style="89" customWidth="1"/>
    <col min="9238" max="9240" width="2.7109375" style="89" customWidth="1"/>
    <col min="9241" max="9241" width="2.85546875" style="89" customWidth="1"/>
    <col min="9242" max="9247" width="2.7109375" style="89" customWidth="1"/>
    <col min="9248" max="9257" width="0" style="89" hidden="1" customWidth="1"/>
    <col min="9258" max="9258" width="4.28515625" style="89" customWidth="1"/>
    <col min="9259" max="9259" width="0" style="89" hidden="1" customWidth="1"/>
    <col min="9260" max="9260" width="3.28515625" style="89" bestFit="1" customWidth="1"/>
    <col min="9261" max="9261" width="0" style="89" hidden="1" customWidth="1"/>
    <col min="9262" max="9262" width="3.28515625" style="89" bestFit="1" customWidth="1"/>
    <col min="9263" max="9264" width="4.28515625" style="89" customWidth="1"/>
    <col min="9265" max="9265" width="19.28515625" style="89" customWidth="1"/>
    <col min="9266" max="9266" width="14.5703125" style="89" customWidth="1"/>
    <col min="9267" max="9267" width="4" style="89" customWidth="1"/>
    <col min="9268" max="9270" width="9.28515625" style="89" customWidth="1"/>
    <col min="9271" max="9271" width="3.85546875" style="89" customWidth="1"/>
    <col min="9272" max="9272" width="29" style="89" customWidth="1"/>
    <col min="9273" max="9472" width="11.42578125" style="89"/>
    <col min="9473" max="9473" width="1.140625" style="89" customWidth="1"/>
    <col min="9474" max="9476" width="5.7109375" style="89" customWidth="1"/>
    <col min="9477" max="9477" width="4" style="89" customWidth="1"/>
    <col min="9478" max="9480" width="3.7109375" style="89" customWidth="1"/>
    <col min="9481" max="9483" width="4.5703125" style="89" customWidth="1"/>
    <col min="9484" max="9485" width="3.28515625" style="89" bestFit="1" customWidth="1"/>
    <col min="9486" max="9489" width="0" style="89" hidden="1" customWidth="1"/>
    <col min="9490" max="9490" width="4.28515625" style="89" customWidth="1"/>
    <col min="9491" max="9493" width="8.85546875" style="89" customWidth="1"/>
    <col min="9494" max="9496" width="2.7109375" style="89" customWidth="1"/>
    <col min="9497" max="9497" width="2.85546875" style="89" customWidth="1"/>
    <col min="9498" max="9503" width="2.7109375" style="89" customWidth="1"/>
    <col min="9504" max="9513" width="0" style="89" hidden="1" customWidth="1"/>
    <col min="9514" max="9514" width="4.28515625" style="89" customWidth="1"/>
    <col min="9515" max="9515" width="0" style="89" hidden="1" customWidth="1"/>
    <col min="9516" max="9516" width="3.28515625" style="89" bestFit="1" customWidth="1"/>
    <col min="9517" max="9517" width="0" style="89" hidden="1" customWidth="1"/>
    <col min="9518" max="9518" width="3.28515625" style="89" bestFit="1" customWidth="1"/>
    <col min="9519" max="9520" width="4.28515625" style="89" customWidth="1"/>
    <col min="9521" max="9521" width="19.28515625" style="89" customWidth="1"/>
    <col min="9522" max="9522" width="14.5703125" style="89" customWidth="1"/>
    <col min="9523" max="9523" width="4" style="89" customWidth="1"/>
    <col min="9524" max="9526" width="9.28515625" style="89" customWidth="1"/>
    <col min="9527" max="9527" width="3.85546875" style="89" customWidth="1"/>
    <col min="9528" max="9528" width="29" style="89" customWidth="1"/>
    <col min="9529" max="9728" width="11.42578125" style="89"/>
    <col min="9729" max="9729" width="1.140625" style="89" customWidth="1"/>
    <col min="9730" max="9732" width="5.7109375" style="89" customWidth="1"/>
    <col min="9733" max="9733" width="4" style="89" customWidth="1"/>
    <col min="9734" max="9736" width="3.7109375" style="89" customWidth="1"/>
    <col min="9737" max="9739" width="4.5703125" style="89" customWidth="1"/>
    <col min="9740" max="9741" width="3.28515625" style="89" bestFit="1" customWidth="1"/>
    <col min="9742" max="9745" width="0" style="89" hidden="1" customWidth="1"/>
    <col min="9746" max="9746" width="4.28515625" style="89" customWidth="1"/>
    <col min="9747" max="9749" width="8.85546875" style="89" customWidth="1"/>
    <col min="9750" max="9752" width="2.7109375" style="89" customWidth="1"/>
    <col min="9753" max="9753" width="2.85546875" style="89" customWidth="1"/>
    <col min="9754" max="9759" width="2.7109375" style="89" customWidth="1"/>
    <col min="9760" max="9769" width="0" style="89" hidden="1" customWidth="1"/>
    <col min="9770" max="9770" width="4.28515625" style="89" customWidth="1"/>
    <col min="9771" max="9771" width="0" style="89" hidden="1" customWidth="1"/>
    <col min="9772" max="9772" width="3.28515625" style="89" bestFit="1" customWidth="1"/>
    <col min="9773" max="9773" width="0" style="89" hidden="1" customWidth="1"/>
    <col min="9774" max="9774" width="3.28515625" style="89" bestFit="1" customWidth="1"/>
    <col min="9775" max="9776" width="4.28515625" style="89" customWidth="1"/>
    <col min="9777" max="9777" width="19.28515625" style="89" customWidth="1"/>
    <col min="9778" max="9778" width="14.5703125" style="89" customWidth="1"/>
    <col min="9779" max="9779" width="4" style="89" customWidth="1"/>
    <col min="9780" max="9782" width="9.28515625" style="89" customWidth="1"/>
    <col min="9783" max="9783" width="3.85546875" style="89" customWidth="1"/>
    <col min="9784" max="9784" width="29" style="89" customWidth="1"/>
    <col min="9785" max="9984" width="11.42578125" style="89"/>
    <col min="9985" max="9985" width="1.140625" style="89" customWidth="1"/>
    <col min="9986" max="9988" width="5.7109375" style="89" customWidth="1"/>
    <col min="9989" max="9989" width="4" style="89" customWidth="1"/>
    <col min="9990" max="9992" width="3.7109375" style="89" customWidth="1"/>
    <col min="9993" max="9995" width="4.5703125" style="89" customWidth="1"/>
    <col min="9996" max="9997" width="3.28515625" style="89" bestFit="1" customWidth="1"/>
    <col min="9998" max="10001" width="0" style="89" hidden="1" customWidth="1"/>
    <col min="10002" max="10002" width="4.28515625" style="89" customWidth="1"/>
    <col min="10003" max="10005" width="8.85546875" style="89" customWidth="1"/>
    <col min="10006" max="10008" width="2.7109375" style="89" customWidth="1"/>
    <col min="10009" max="10009" width="2.85546875" style="89" customWidth="1"/>
    <col min="10010" max="10015" width="2.7109375" style="89" customWidth="1"/>
    <col min="10016" max="10025" width="0" style="89" hidden="1" customWidth="1"/>
    <col min="10026" max="10026" width="4.28515625" style="89" customWidth="1"/>
    <col min="10027" max="10027" width="0" style="89" hidden="1" customWidth="1"/>
    <col min="10028" max="10028" width="3.28515625" style="89" bestFit="1" customWidth="1"/>
    <col min="10029" max="10029" width="0" style="89" hidden="1" customWidth="1"/>
    <col min="10030" max="10030" width="3.28515625" style="89" bestFit="1" customWidth="1"/>
    <col min="10031" max="10032" width="4.28515625" style="89" customWidth="1"/>
    <col min="10033" max="10033" width="19.28515625" style="89" customWidth="1"/>
    <col min="10034" max="10034" width="14.5703125" style="89" customWidth="1"/>
    <col min="10035" max="10035" width="4" style="89" customWidth="1"/>
    <col min="10036" max="10038" width="9.28515625" style="89" customWidth="1"/>
    <col min="10039" max="10039" width="3.85546875" style="89" customWidth="1"/>
    <col min="10040" max="10040" width="29" style="89" customWidth="1"/>
    <col min="10041" max="10240" width="11.42578125" style="89"/>
    <col min="10241" max="10241" width="1.140625" style="89" customWidth="1"/>
    <col min="10242" max="10244" width="5.7109375" style="89" customWidth="1"/>
    <col min="10245" max="10245" width="4" style="89" customWidth="1"/>
    <col min="10246" max="10248" width="3.7109375" style="89" customWidth="1"/>
    <col min="10249" max="10251" width="4.5703125" style="89" customWidth="1"/>
    <col min="10252" max="10253" width="3.28515625" style="89" bestFit="1" customWidth="1"/>
    <col min="10254" max="10257" width="0" style="89" hidden="1" customWidth="1"/>
    <col min="10258" max="10258" width="4.28515625" style="89" customWidth="1"/>
    <col min="10259" max="10261" width="8.85546875" style="89" customWidth="1"/>
    <col min="10262" max="10264" width="2.7109375" style="89" customWidth="1"/>
    <col min="10265" max="10265" width="2.85546875" style="89" customWidth="1"/>
    <col min="10266" max="10271" width="2.7109375" style="89" customWidth="1"/>
    <col min="10272" max="10281" width="0" style="89" hidden="1" customWidth="1"/>
    <col min="10282" max="10282" width="4.28515625" style="89" customWidth="1"/>
    <col min="10283" max="10283" width="0" style="89" hidden="1" customWidth="1"/>
    <col min="10284" max="10284" width="3.28515625" style="89" bestFit="1" customWidth="1"/>
    <col min="10285" max="10285" width="0" style="89" hidden="1" customWidth="1"/>
    <col min="10286" max="10286" width="3.28515625" style="89" bestFit="1" customWidth="1"/>
    <col min="10287" max="10288" width="4.28515625" style="89" customWidth="1"/>
    <col min="10289" max="10289" width="19.28515625" style="89" customWidth="1"/>
    <col min="10290" max="10290" width="14.5703125" style="89" customWidth="1"/>
    <col min="10291" max="10291" width="4" style="89" customWidth="1"/>
    <col min="10292" max="10294" width="9.28515625" style="89" customWidth="1"/>
    <col min="10295" max="10295" width="3.85546875" style="89" customWidth="1"/>
    <col min="10296" max="10296" width="29" style="89" customWidth="1"/>
    <col min="10297" max="10496" width="11.42578125" style="89"/>
    <col min="10497" max="10497" width="1.140625" style="89" customWidth="1"/>
    <col min="10498" max="10500" width="5.7109375" style="89" customWidth="1"/>
    <col min="10501" max="10501" width="4" style="89" customWidth="1"/>
    <col min="10502" max="10504" width="3.7109375" style="89" customWidth="1"/>
    <col min="10505" max="10507" width="4.5703125" style="89" customWidth="1"/>
    <col min="10508" max="10509" width="3.28515625" style="89" bestFit="1" customWidth="1"/>
    <col min="10510" max="10513" width="0" style="89" hidden="1" customWidth="1"/>
    <col min="10514" max="10514" width="4.28515625" style="89" customWidth="1"/>
    <col min="10515" max="10517" width="8.85546875" style="89" customWidth="1"/>
    <col min="10518" max="10520" width="2.7109375" style="89" customWidth="1"/>
    <col min="10521" max="10521" width="2.85546875" style="89" customWidth="1"/>
    <col min="10522" max="10527" width="2.7109375" style="89" customWidth="1"/>
    <col min="10528" max="10537" width="0" style="89" hidden="1" customWidth="1"/>
    <col min="10538" max="10538" width="4.28515625" style="89" customWidth="1"/>
    <col min="10539" max="10539" width="0" style="89" hidden="1" customWidth="1"/>
    <col min="10540" max="10540" width="3.28515625" style="89" bestFit="1" customWidth="1"/>
    <col min="10541" max="10541" width="0" style="89" hidden="1" customWidth="1"/>
    <col min="10542" max="10542" width="3.28515625" style="89" bestFit="1" customWidth="1"/>
    <col min="10543" max="10544" width="4.28515625" style="89" customWidth="1"/>
    <col min="10545" max="10545" width="19.28515625" style="89" customWidth="1"/>
    <col min="10546" max="10546" width="14.5703125" style="89" customWidth="1"/>
    <col min="10547" max="10547" width="4" style="89" customWidth="1"/>
    <col min="10548" max="10550" width="9.28515625" style="89" customWidth="1"/>
    <col min="10551" max="10551" width="3.85546875" style="89" customWidth="1"/>
    <col min="10552" max="10552" width="29" style="89" customWidth="1"/>
    <col min="10553" max="10752" width="11.42578125" style="89"/>
    <col min="10753" max="10753" width="1.140625" style="89" customWidth="1"/>
    <col min="10754" max="10756" width="5.7109375" style="89" customWidth="1"/>
    <col min="10757" max="10757" width="4" style="89" customWidth="1"/>
    <col min="10758" max="10760" width="3.7109375" style="89" customWidth="1"/>
    <col min="10761" max="10763" width="4.5703125" style="89" customWidth="1"/>
    <col min="10764" max="10765" width="3.28515625" style="89" bestFit="1" customWidth="1"/>
    <col min="10766" max="10769" width="0" style="89" hidden="1" customWidth="1"/>
    <col min="10770" max="10770" width="4.28515625" style="89" customWidth="1"/>
    <col min="10771" max="10773" width="8.85546875" style="89" customWidth="1"/>
    <col min="10774" max="10776" width="2.7109375" style="89" customWidth="1"/>
    <col min="10777" max="10777" width="2.85546875" style="89" customWidth="1"/>
    <col min="10778" max="10783" width="2.7109375" style="89" customWidth="1"/>
    <col min="10784" max="10793" width="0" style="89" hidden="1" customWidth="1"/>
    <col min="10794" max="10794" width="4.28515625" style="89" customWidth="1"/>
    <col min="10795" max="10795" width="0" style="89" hidden="1" customWidth="1"/>
    <col min="10796" max="10796" width="3.28515625" style="89" bestFit="1" customWidth="1"/>
    <col min="10797" max="10797" width="0" style="89" hidden="1" customWidth="1"/>
    <col min="10798" max="10798" width="3.28515625" style="89" bestFit="1" customWidth="1"/>
    <col min="10799" max="10800" width="4.28515625" style="89" customWidth="1"/>
    <col min="10801" max="10801" width="19.28515625" style="89" customWidth="1"/>
    <col min="10802" max="10802" width="14.5703125" style="89" customWidth="1"/>
    <col min="10803" max="10803" width="4" style="89" customWidth="1"/>
    <col min="10804" max="10806" width="9.28515625" style="89" customWidth="1"/>
    <col min="10807" max="10807" width="3.85546875" style="89" customWidth="1"/>
    <col min="10808" max="10808" width="29" style="89" customWidth="1"/>
    <col min="10809" max="11008" width="11.42578125" style="89"/>
    <col min="11009" max="11009" width="1.140625" style="89" customWidth="1"/>
    <col min="11010" max="11012" width="5.7109375" style="89" customWidth="1"/>
    <col min="11013" max="11013" width="4" style="89" customWidth="1"/>
    <col min="11014" max="11016" width="3.7109375" style="89" customWidth="1"/>
    <col min="11017" max="11019" width="4.5703125" style="89" customWidth="1"/>
    <col min="11020" max="11021" width="3.28515625" style="89" bestFit="1" customWidth="1"/>
    <col min="11022" max="11025" width="0" style="89" hidden="1" customWidth="1"/>
    <col min="11026" max="11026" width="4.28515625" style="89" customWidth="1"/>
    <col min="11027" max="11029" width="8.85546875" style="89" customWidth="1"/>
    <col min="11030" max="11032" width="2.7109375" style="89" customWidth="1"/>
    <col min="11033" max="11033" width="2.85546875" style="89" customWidth="1"/>
    <col min="11034" max="11039" width="2.7109375" style="89" customWidth="1"/>
    <col min="11040" max="11049" width="0" style="89" hidden="1" customWidth="1"/>
    <col min="11050" max="11050" width="4.28515625" style="89" customWidth="1"/>
    <col min="11051" max="11051" width="0" style="89" hidden="1" customWidth="1"/>
    <col min="11052" max="11052" width="3.28515625" style="89" bestFit="1" customWidth="1"/>
    <col min="11053" max="11053" width="0" style="89" hidden="1" customWidth="1"/>
    <col min="11054" max="11054" width="3.28515625" style="89" bestFit="1" customWidth="1"/>
    <col min="11055" max="11056" width="4.28515625" style="89" customWidth="1"/>
    <col min="11057" max="11057" width="19.28515625" style="89" customWidth="1"/>
    <col min="11058" max="11058" width="14.5703125" style="89" customWidth="1"/>
    <col min="11059" max="11059" width="4" style="89" customWidth="1"/>
    <col min="11060" max="11062" width="9.28515625" style="89" customWidth="1"/>
    <col min="11063" max="11063" width="3.85546875" style="89" customWidth="1"/>
    <col min="11064" max="11064" width="29" style="89" customWidth="1"/>
    <col min="11065" max="11264" width="11.42578125" style="89"/>
    <col min="11265" max="11265" width="1.140625" style="89" customWidth="1"/>
    <col min="11266" max="11268" width="5.7109375" style="89" customWidth="1"/>
    <col min="11269" max="11269" width="4" style="89" customWidth="1"/>
    <col min="11270" max="11272" width="3.7109375" style="89" customWidth="1"/>
    <col min="11273" max="11275" width="4.5703125" style="89" customWidth="1"/>
    <col min="11276" max="11277" width="3.28515625" style="89" bestFit="1" customWidth="1"/>
    <col min="11278" max="11281" width="0" style="89" hidden="1" customWidth="1"/>
    <col min="11282" max="11282" width="4.28515625" style="89" customWidth="1"/>
    <col min="11283" max="11285" width="8.85546875" style="89" customWidth="1"/>
    <col min="11286" max="11288" width="2.7109375" style="89" customWidth="1"/>
    <col min="11289" max="11289" width="2.85546875" style="89" customWidth="1"/>
    <col min="11290" max="11295" width="2.7109375" style="89" customWidth="1"/>
    <col min="11296" max="11305" width="0" style="89" hidden="1" customWidth="1"/>
    <col min="11306" max="11306" width="4.28515625" style="89" customWidth="1"/>
    <col min="11307" max="11307" width="0" style="89" hidden="1" customWidth="1"/>
    <col min="11308" max="11308" width="3.28515625" style="89" bestFit="1" customWidth="1"/>
    <col min="11309" max="11309" width="0" style="89" hidden="1" customWidth="1"/>
    <col min="11310" max="11310" width="3.28515625" style="89" bestFit="1" customWidth="1"/>
    <col min="11311" max="11312" width="4.28515625" style="89" customWidth="1"/>
    <col min="11313" max="11313" width="19.28515625" style="89" customWidth="1"/>
    <col min="11314" max="11314" width="14.5703125" style="89" customWidth="1"/>
    <col min="11315" max="11315" width="4" style="89" customWidth="1"/>
    <col min="11316" max="11318" width="9.28515625" style="89" customWidth="1"/>
    <col min="11319" max="11319" width="3.85546875" style="89" customWidth="1"/>
    <col min="11320" max="11320" width="29" style="89" customWidth="1"/>
    <col min="11321" max="11520" width="11.42578125" style="89"/>
    <col min="11521" max="11521" width="1.140625" style="89" customWidth="1"/>
    <col min="11522" max="11524" width="5.7109375" style="89" customWidth="1"/>
    <col min="11525" max="11525" width="4" style="89" customWidth="1"/>
    <col min="11526" max="11528" width="3.7109375" style="89" customWidth="1"/>
    <col min="11529" max="11531" width="4.5703125" style="89" customWidth="1"/>
    <col min="11532" max="11533" width="3.28515625" style="89" bestFit="1" customWidth="1"/>
    <col min="11534" max="11537" width="0" style="89" hidden="1" customWidth="1"/>
    <col min="11538" max="11538" width="4.28515625" style="89" customWidth="1"/>
    <col min="11539" max="11541" width="8.85546875" style="89" customWidth="1"/>
    <col min="11542" max="11544" width="2.7109375" style="89" customWidth="1"/>
    <col min="11545" max="11545" width="2.85546875" style="89" customWidth="1"/>
    <col min="11546" max="11551" width="2.7109375" style="89" customWidth="1"/>
    <col min="11552" max="11561" width="0" style="89" hidden="1" customWidth="1"/>
    <col min="11562" max="11562" width="4.28515625" style="89" customWidth="1"/>
    <col min="11563" max="11563" width="0" style="89" hidden="1" customWidth="1"/>
    <col min="11564" max="11564" width="3.28515625" style="89" bestFit="1" customWidth="1"/>
    <col min="11565" max="11565" width="0" style="89" hidden="1" customWidth="1"/>
    <col min="11566" max="11566" width="3.28515625" style="89" bestFit="1" customWidth="1"/>
    <col min="11567" max="11568" width="4.28515625" style="89" customWidth="1"/>
    <col min="11569" max="11569" width="19.28515625" style="89" customWidth="1"/>
    <col min="11570" max="11570" width="14.5703125" style="89" customWidth="1"/>
    <col min="11571" max="11571" width="4" style="89" customWidth="1"/>
    <col min="11572" max="11574" width="9.28515625" style="89" customWidth="1"/>
    <col min="11575" max="11575" width="3.85546875" style="89" customWidth="1"/>
    <col min="11576" max="11576" width="29" style="89" customWidth="1"/>
    <col min="11577" max="11776" width="11.42578125" style="89"/>
    <col min="11777" max="11777" width="1.140625" style="89" customWidth="1"/>
    <col min="11778" max="11780" width="5.7109375" style="89" customWidth="1"/>
    <col min="11781" max="11781" width="4" style="89" customWidth="1"/>
    <col min="11782" max="11784" width="3.7109375" style="89" customWidth="1"/>
    <col min="11785" max="11787" width="4.5703125" style="89" customWidth="1"/>
    <col min="11788" max="11789" width="3.28515625" style="89" bestFit="1" customWidth="1"/>
    <col min="11790" max="11793" width="0" style="89" hidden="1" customWidth="1"/>
    <col min="11794" max="11794" width="4.28515625" style="89" customWidth="1"/>
    <col min="11795" max="11797" width="8.85546875" style="89" customWidth="1"/>
    <col min="11798" max="11800" width="2.7109375" style="89" customWidth="1"/>
    <col min="11801" max="11801" width="2.85546875" style="89" customWidth="1"/>
    <col min="11802" max="11807" width="2.7109375" style="89" customWidth="1"/>
    <col min="11808" max="11817" width="0" style="89" hidden="1" customWidth="1"/>
    <col min="11818" max="11818" width="4.28515625" style="89" customWidth="1"/>
    <col min="11819" max="11819" width="0" style="89" hidden="1" customWidth="1"/>
    <col min="11820" max="11820" width="3.28515625" style="89" bestFit="1" customWidth="1"/>
    <col min="11821" max="11821" width="0" style="89" hidden="1" customWidth="1"/>
    <col min="11822" max="11822" width="3.28515625" style="89" bestFit="1" customWidth="1"/>
    <col min="11823" max="11824" width="4.28515625" style="89" customWidth="1"/>
    <col min="11825" max="11825" width="19.28515625" style="89" customWidth="1"/>
    <col min="11826" max="11826" width="14.5703125" style="89" customWidth="1"/>
    <col min="11827" max="11827" width="4" style="89" customWidth="1"/>
    <col min="11828" max="11830" width="9.28515625" style="89" customWidth="1"/>
    <col min="11831" max="11831" width="3.85546875" style="89" customWidth="1"/>
    <col min="11832" max="11832" width="29" style="89" customWidth="1"/>
    <col min="11833" max="12032" width="11.42578125" style="89"/>
    <col min="12033" max="12033" width="1.140625" style="89" customWidth="1"/>
    <col min="12034" max="12036" width="5.7109375" style="89" customWidth="1"/>
    <col min="12037" max="12037" width="4" style="89" customWidth="1"/>
    <col min="12038" max="12040" width="3.7109375" style="89" customWidth="1"/>
    <col min="12041" max="12043" width="4.5703125" style="89" customWidth="1"/>
    <col min="12044" max="12045" width="3.28515625" style="89" bestFit="1" customWidth="1"/>
    <col min="12046" max="12049" width="0" style="89" hidden="1" customWidth="1"/>
    <col min="12050" max="12050" width="4.28515625" style="89" customWidth="1"/>
    <col min="12051" max="12053" width="8.85546875" style="89" customWidth="1"/>
    <col min="12054" max="12056" width="2.7109375" style="89" customWidth="1"/>
    <col min="12057" max="12057" width="2.85546875" style="89" customWidth="1"/>
    <col min="12058" max="12063" width="2.7109375" style="89" customWidth="1"/>
    <col min="12064" max="12073" width="0" style="89" hidden="1" customWidth="1"/>
    <col min="12074" max="12074" width="4.28515625" style="89" customWidth="1"/>
    <col min="12075" max="12075" width="0" style="89" hidden="1" customWidth="1"/>
    <col min="12076" max="12076" width="3.28515625" style="89" bestFit="1" customWidth="1"/>
    <col min="12077" max="12077" width="0" style="89" hidden="1" customWidth="1"/>
    <col min="12078" max="12078" width="3.28515625" style="89" bestFit="1" customWidth="1"/>
    <col min="12079" max="12080" width="4.28515625" style="89" customWidth="1"/>
    <col min="12081" max="12081" width="19.28515625" style="89" customWidth="1"/>
    <col min="12082" max="12082" width="14.5703125" style="89" customWidth="1"/>
    <col min="12083" max="12083" width="4" style="89" customWidth="1"/>
    <col min="12084" max="12086" width="9.28515625" style="89" customWidth="1"/>
    <col min="12087" max="12087" width="3.85546875" style="89" customWidth="1"/>
    <col min="12088" max="12088" width="29" style="89" customWidth="1"/>
    <col min="12089" max="12288" width="11.42578125" style="89"/>
    <col min="12289" max="12289" width="1.140625" style="89" customWidth="1"/>
    <col min="12290" max="12292" width="5.7109375" style="89" customWidth="1"/>
    <col min="12293" max="12293" width="4" style="89" customWidth="1"/>
    <col min="12294" max="12296" width="3.7109375" style="89" customWidth="1"/>
    <col min="12297" max="12299" width="4.5703125" style="89" customWidth="1"/>
    <col min="12300" max="12301" width="3.28515625" style="89" bestFit="1" customWidth="1"/>
    <col min="12302" max="12305" width="0" style="89" hidden="1" customWidth="1"/>
    <col min="12306" max="12306" width="4.28515625" style="89" customWidth="1"/>
    <col min="12307" max="12309" width="8.85546875" style="89" customWidth="1"/>
    <col min="12310" max="12312" width="2.7109375" style="89" customWidth="1"/>
    <col min="12313" max="12313" width="2.85546875" style="89" customWidth="1"/>
    <col min="12314" max="12319" width="2.7109375" style="89" customWidth="1"/>
    <col min="12320" max="12329" width="0" style="89" hidden="1" customWidth="1"/>
    <col min="12330" max="12330" width="4.28515625" style="89" customWidth="1"/>
    <col min="12331" max="12331" width="0" style="89" hidden="1" customWidth="1"/>
    <col min="12332" max="12332" width="3.28515625" style="89" bestFit="1" customWidth="1"/>
    <col min="12333" max="12333" width="0" style="89" hidden="1" customWidth="1"/>
    <col min="12334" max="12334" width="3.28515625" style="89" bestFit="1" customWidth="1"/>
    <col min="12335" max="12336" width="4.28515625" style="89" customWidth="1"/>
    <col min="12337" max="12337" width="19.28515625" style="89" customWidth="1"/>
    <col min="12338" max="12338" width="14.5703125" style="89" customWidth="1"/>
    <col min="12339" max="12339" width="4" style="89" customWidth="1"/>
    <col min="12340" max="12342" width="9.28515625" style="89" customWidth="1"/>
    <col min="12343" max="12343" width="3.85546875" style="89" customWidth="1"/>
    <col min="12344" max="12344" width="29" style="89" customWidth="1"/>
    <col min="12345" max="12544" width="11.42578125" style="89"/>
    <col min="12545" max="12545" width="1.140625" style="89" customWidth="1"/>
    <col min="12546" max="12548" width="5.7109375" style="89" customWidth="1"/>
    <col min="12549" max="12549" width="4" style="89" customWidth="1"/>
    <col min="12550" max="12552" width="3.7109375" style="89" customWidth="1"/>
    <col min="12553" max="12555" width="4.5703125" style="89" customWidth="1"/>
    <col min="12556" max="12557" width="3.28515625" style="89" bestFit="1" customWidth="1"/>
    <col min="12558" max="12561" width="0" style="89" hidden="1" customWidth="1"/>
    <col min="12562" max="12562" width="4.28515625" style="89" customWidth="1"/>
    <col min="12563" max="12565" width="8.85546875" style="89" customWidth="1"/>
    <col min="12566" max="12568" width="2.7109375" style="89" customWidth="1"/>
    <col min="12569" max="12569" width="2.85546875" style="89" customWidth="1"/>
    <col min="12570" max="12575" width="2.7109375" style="89" customWidth="1"/>
    <col min="12576" max="12585" width="0" style="89" hidden="1" customWidth="1"/>
    <col min="12586" max="12586" width="4.28515625" style="89" customWidth="1"/>
    <col min="12587" max="12587" width="0" style="89" hidden="1" customWidth="1"/>
    <col min="12588" max="12588" width="3.28515625" style="89" bestFit="1" customWidth="1"/>
    <col min="12589" max="12589" width="0" style="89" hidden="1" customWidth="1"/>
    <col min="12590" max="12590" width="3.28515625" style="89" bestFit="1" customWidth="1"/>
    <col min="12591" max="12592" width="4.28515625" style="89" customWidth="1"/>
    <col min="12593" max="12593" width="19.28515625" style="89" customWidth="1"/>
    <col min="12594" max="12594" width="14.5703125" style="89" customWidth="1"/>
    <col min="12595" max="12595" width="4" style="89" customWidth="1"/>
    <col min="12596" max="12598" width="9.28515625" style="89" customWidth="1"/>
    <col min="12599" max="12599" width="3.85546875" style="89" customWidth="1"/>
    <col min="12600" max="12600" width="29" style="89" customWidth="1"/>
    <col min="12601" max="12800" width="11.42578125" style="89"/>
    <col min="12801" max="12801" width="1.140625" style="89" customWidth="1"/>
    <col min="12802" max="12804" width="5.7109375" style="89" customWidth="1"/>
    <col min="12805" max="12805" width="4" style="89" customWidth="1"/>
    <col min="12806" max="12808" width="3.7109375" style="89" customWidth="1"/>
    <col min="12809" max="12811" width="4.5703125" style="89" customWidth="1"/>
    <col min="12812" max="12813" width="3.28515625" style="89" bestFit="1" customWidth="1"/>
    <col min="12814" max="12817" width="0" style="89" hidden="1" customWidth="1"/>
    <col min="12818" max="12818" width="4.28515625" style="89" customWidth="1"/>
    <col min="12819" max="12821" width="8.85546875" style="89" customWidth="1"/>
    <col min="12822" max="12824" width="2.7109375" style="89" customWidth="1"/>
    <col min="12825" max="12825" width="2.85546875" style="89" customWidth="1"/>
    <col min="12826" max="12831" width="2.7109375" style="89" customWidth="1"/>
    <col min="12832" max="12841" width="0" style="89" hidden="1" customWidth="1"/>
    <col min="12842" max="12842" width="4.28515625" style="89" customWidth="1"/>
    <col min="12843" max="12843" width="0" style="89" hidden="1" customWidth="1"/>
    <col min="12844" max="12844" width="3.28515625" style="89" bestFit="1" customWidth="1"/>
    <col min="12845" max="12845" width="0" style="89" hidden="1" customWidth="1"/>
    <col min="12846" max="12846" width="3.28515625" style="89" bestFit="1" customWidth="1"/>
    <col min="12847" max="12848" width="4.28515625" style="89" customWidth="1"/>
    <col min="12849" max="12849" width="19.28515625" style="89" customWidth="1"/>
    <col min="12850" max="12850" width="14.5703125" style="89" customWidth="1"/>
    <col min="12851" max="12851" width="4" style="89" customWidth="1"/>
    <col min="12852" max="12854" width="9.28515625" style="89" customWidth="1"/>
    <col min="12855" max="12855" width="3.85546875" style="89" customWidth="1"/>
    <col min="12856" max="12856" width="29" style="89" customWidth="1"/>
    <col min="12857" max="13056" width="11.42578125" style="89"/>
    <col min="13057" max="13057" width="1.140625" style="89" customWidth="1"/>
    <col min="13058" max="13060" width="5.7109375" style="89" customWidth="1"/>
    <col min="13061" max="13061" width="4" style="89" customWidth="1"/>
    <col min="13062" max="13064" width="3.7109375" style="89" customWidth="1"/>
    <col min="13065" max="13067" width="4.5703125" style="89" customWidth="1"/>
    <col min="13068" max="13069" width="3.28515625" style="89" bestFit="1" customWidth="1"/>
    <col min="13070" max="13073" width="0" style="89" hidden="1" customWidth="1"/>
    <col min="13074" max="13074" width="4.28515625" style="89" customWidth="1"/>
    <col min="13075" max="13077" width="8.85546875" style="89" customWidth="1"/>
    <col min="13078" max="13080" width="2.7109375" style="89" customWidth="1"/>
    <col min="13081" max="13081" width="2.85546875" style="89" customWidth="1"/>
    <col min="13082" max="13087" width="2.7109375" style="89" customWidth="1"/>
    <col min="13088" max="13097" width="0" style="89" hidden="1" customWidth="1"/>
    <col min="13098" max="13098" width="4.28515625" style="89" customWidth="1"/>
    <col min="13099" max="13099" width="0" style="89" hidden="1" customWidth="1"/>
    <col min="13100" max="13100" width="3.28515625" style="89" bestFit="1" customWidth="1"/>
    <col min="13101" max="13101" width="0" style="89" hidden="1" customWidth="1"/>
    <col min="13102" max="13102" width="3.28515625" style="89" bestFit="1" customWidth="1"/>
    <col min="13103" max="13104" width="4.28515625" style="89" customWidth="1"/>
    <col min="13105" max="13105" width="19.28515625" style="89" customWidth="1"/>
    <col min="13106" max="13106" width="14.5703125" style="89" customWidth="1"/>
    <col min="13107" max="13107" width="4" style="89" customWidth="1"/>
    <col min="13108" max="13110" width="9.28515625" style="89" customWidth="1"/>
    <col min="13111" max="13111" width="3.85546875" style="89" customWidth="1"/>
    <col min="13112" max="13112" width="29" style="89" customWidth="1"/>
    <col min="13113" max="13312" width="11.42578125" style="89"/>
    <col min="13313" max="13313" width="1.140625" style="89" customWidth="1"/>
    <col min="13314" max="13316" width="5.7109375" style="89" customWidth="1"/>
    <col min="13317" max="13317" width="4" style="89" customWidth="1"/>
    <col min="13318" max="13320" width="3.7109375" style="89" customWidth="1"/>
    <col min="13321" max="13323" width="4.5703125" style="89" customWidth="1"/>
    <col min="13324" max="13325" width="3.28515625" style="89" bestFit="1" customWidth="1"/>
    <col min="13326" max="13329" width="0" style="89" hidden="1" customWidth="1"/>
    <col min="13330" max="13330" width="4.28515625" style="89" customWidth="1"/>
    <col min="13331" max="13333" width="8.85546875" style="89" customWidth="1"/>
    <col min="13334" max="13336" width="2.7109375" style="89" customWidth="1"/>
    <col min="13337" max="13337" width="2.85546875" style="89" customWidth="1"/>
    <col min="13338" max="13343" width="2.7109375" style="89" customWidth="1"/>
    <col min="13344" max="13353" width="0" style="89" hidden="1" customWidth="1"/>
    <col min="13354" max="13354" width="4.28515625" style="89" customWidth="1"/>
    <col min="13355" max="13355" width="0" style="89" hidden="1" customWidth="1"/>
    <col min="13356" max="13356" width="3.28515625" style="89" bestFit="1" customWidth="1"/>
    <col min="13357" max="13357" width="0" style="89" hidden="1" customWidth="1"/>
    <col min="13358" max="13358" width="3.28515625" style="89" bestFit="1" customWidth="1"/>
    <col min="13359" max="13360" width="4.28515625" style="89" customWidth="1"/>
    <col min="13361" max="13361" width="19.28515625" style="89" customWidth="1"/>
    <col min="13362" max="13362" width="14.5703125" style="89" customWidth="1"/>
    <col min="13363" max="13363" width="4" style="89" customWidth="1"/>
    <col min="13364" max="13366" width="9.28515625" style="89" customWidth="1"/>
    <col min="13367" max="13367" width="3.85546875" style="89" customWidth="1"/>
    <col min="13368" max="13368" width="29" style="89" customWidth="1"/>
    <col min="13369" max="13568" width="11.42578125" style="89"/>
    <col min="13569" max="13569" width="1.140625" style="89" customWidth="1"/>
    <col min="13570" max="13572" width="5.7109375" style="89" customWidth="1"/>
    <col min="13573" max="13573" width="4" style="89" customWidth="1"/>
    <col min="13574" max="13576" width="3.7109375" style="89" customWidth="1"/>
    <col min="13577" max="13579" width="4.5703125" style="89" customWidth="1"/>
    <col min="13580" max="13581" width="3.28515625" style="89" bestFit="1" customWidth="1"/>
    <col min="13582" max="13585" width="0" style="89" hidden="1" customWidth="1"/>
    <col min="13586" max="13586" width="4.28515625" style="89" customWidth="1"/>
    <col min="13587" max="13589" width="8.85546875" style="89" customWidth="1"/>
    <col min="13590" max="13592" width="2.7109375" style="89" customWidth="1"/>
    <col min="13593" max="13593" width="2.85546875" style="89" customWidth="1"/>
    <col min="13594" max="13599" width="2.7109375" style="89" customWidth="1"/>
    <col min="13600" max="13609" width="0" style="89" hidden="1" customWidth="1"/>
    <col min="13610" max="13610" width="4.28515625" style="89" customWidth="1"/>
    <col min="13611" max="13611" width="0" style="89" hidden="1" customWidth="1"/>
    <col min="13612" max="13612" width="3.28515625" style="89" bestFit="1" customWidth="1"/>
    <col min="13613" max="13613" width="0" style="89" hidden="1" customWidth="1"/>
    <col min="13614" max="13614" width="3.28515625" style="89" bestFit="1" customWidth="1"/>
    <col min="13615" max="13616" width="4.28515625" style="89" customWidth="1"/>
    <col min="13617" max="13617" width="19.28515625" style="89" customWidth="1"/>
    <col min="13618" max="13618" width="14.5703125" style="89" customWidth="1"/>
    <col min="13619" max="13619" width="4" style="89" customWidth="1"/>
    <col min="13620" max="13622" width="9.28515625" style="89" customWidth="1"/>
    <col min="13623" max="13623" width="3.85546875" style="89" customWidth="1"/>
    <col min="13624" max="13624" width="29" style="89" customWidth="1"/>
    <col min="13625" max="13824" width="11.42578125" style="89"/>
    <col min="13825" max="13825" width="1.140625" style="89" customWidth="1"/>
    <col min="13826" max="13828" width="5.7109375" style="89" customWidth="1"/>
    <col min="13829" max="13829" width="4" style="89" customWidth="1"/>
    <col min="13830" max="13832" width="3.7109375" style="89" customWidth="1"/>
    <col min="13833" max="13835" width="4.5703125" style="89" customWidth="1"/>
    <col min="13836" max="13837" width="3.28515625" style="89" bestFit="1" customWidth="1"/>
    <col min="13838" max="13841" width="0" style="89" hidden="1" customWidth="1"/>
    <col min="13842" max="13842" width="4.28515625" style="89" customWidth="1"/>
    <col min="13843" max="13845" width="8.85546875" style="89" customWidth="1"/>
    <col min="13846" max="13848" width="2.7109375" style="89" customWidth="1"/>
    <col min="13849" max="13849" width="2.85546875" style="89" customWidth="1"/>
    <col min="13850" max="13855" width="2.7109375" style="89" customWidth="1"/>
    <col min="13856" max="13865" width="0" style="89" hidden="1" customWidth="1"/>
    <col min="13866" max="13866" width="4.28515625" style="89" customWidth="1"/>
    <col min="13867" max="13867" width="0" style="89" hidden="1" customWidth="1"/>
    <col min="13868" max="13868" width="3.28515625" style="89" bestFit="1" customWidth="1"/>
    <col min="13869" max="13869" width="0" style="89" hidden="1" customWidth="1"/>
    <col min="13870" max="13870" width="3.28515625" style="89" bestFit="1" customWidth="1"/>
    <col min="13871" max="13872" width="4.28515625" style="89" customWidth="1"/>
    <col min="13873" max="13873" width="19.28515625" style="89" customWidth="1"/>
    <col min="13874" max="13874" width="14.5703125" style="89" customWidth="1"/>
    <col min="13875" max="13875" width="4" style="89" customWidth="1"/>
    <col min="13876" max="13878" width="9.28515625" style="89" customWidth="1"/>
    <col min="13879" max="13879" width="3.85546875" style="89" customWidth="1"/>
    <col min="13880" max="13880" width="29" style="89" customWidth="1"/>
    <col min="13881" max="14080" width="11.42578125" style="89"/>
    <col min="14081" max="14081" width="1.140625" style="89" customWidth="1"/>
    <col min="14082" max="14084" width="5.7109375" style="89" customWidth="1"/>
    <col min="14085" max="14085" width="4" style="89" customWidth="1"/>
    <col min="14086" max="14088" width="3.7109375" style="89" customWidth="1"/>
    <col min="14089" max="14091" width="4.5703125" style="89" customWidth="1"/>
    <col min="14092" max="14093" width="3.28515625" style="89" bestFit="1" customWidth="1"/>
    <col min="14094" max="14097" width="0" style="89" hidden="1" customWidth="1"/>
    <col min="14098" max="14098" width="4.28515625" style="89" customWidth="1"/>
    <col min="14099" max="14101" width="8.85546875" style="89" customWidth="1"/>
    <col min="14102" max="14104" width="2.7109375" style="89" customWidth="1"/>
    <col min="14105" max="14105" width="2.85546875" style="89" customWidth="1"/>
    <col min="14106" max="14111" width="2.7109375" style="89" customWidth="1"/>
    <col min="14112" max="14121" width="0" style="89" hidden="1" customWidth="1"/>
    <col min="14122" max="14122" width="4.28515625" style="89" customWidth="1"/>
    <col min="14123" max="14123" width="0" style="89" hidden="1" customWidth="1"/>
    <col min="14124" max="14124" width="3.28515625" style="89" bestFit="1" customWidth="1"/>
    <col min="14125" max="14125" width="0" style="89" hidden="1" customWidth="1"/>
    <col min="14126" max="14126" width="3.28515625" style="89" bestFit="1" customWidth="1"/>
    <col min="14127" max="14128" width="4.28515625" style="89" customWidth="1"/>
    <col min="14129" max="14129" width="19.28515625" style="89" customWidth="1"/>
    <col min="14130" max="14130" width="14.5703125" style="89" customWidth="1"/>
    <col min="14131" max="14131" width="4" style="89" customWidth="1"/>
    <col min="14132" max="14134" width="9.28515625" style="89" customWidth="1"/>
    <col min="14135" max="14135" width="3.85546875" style="89" customWidth="1"/>
    <col min="14136" max="14136" width="29" style="89" customWidth="1"/>
    <col min="14137" max="14336" width="11.42578125" style="89"/>
    <col min="14337" max="14337" width="1.140625" style="89" customWidth="1"/>
    <col min="14338" max="14340" width="5.7109375" style="89" customWidth="1"/>
    <col min="14341" max="14341" width="4" style="89" customWidth="1"/>
    <col min="14342" max="14344" width="3.7109375" style="89" customWidth="1"/>
    <col min="14345" max="14347" width="4.5703125" style="89" customWidth="1"/>
    <col min="14348" max="14349" width="3.28515625" style="89" bestFit="1" customWidth="1"/>
    <col min="14350" max="14353" width="0" style="89" hidden="1" customWidth="1"/>
    <col min="14354" max="14354" width="4.28515625" style="89" customWidth="1"/>
    <col min="14355" max="14357" width="8.85546875" style="89" customWidth="1"/>
    <col min="14358" max="14360" width="2.7109375" style="89" customWidth="1"/>
    <col min="14361" max="14361" width="2.85546875" style="89" customWidth="1"/>
    <col min="14362" max="14367" width="2.7109375" style="89" customWidth="1"/>
    <col min="14368" max="14377" width="0" style="89" hidden="1" customWidth="1"/>
    <col min="14378" max="14378" width="4.28515625" style="89" customWidth="1"/>
    <col min="14379" max="14379" width="0" style="89" hidden="1" customWidth="1"/>
    <col min="14380" max="14380" width="3.28515625" style="89" bestFit="1" customWidth="1"/>
    <col min="14381" max="14381" width="0" style="89" hidden="1" customWidth="1"/>
    <col min="14382" max="14382" width="3.28515625" style="89" bestFit="1" customWidth="1"/>
    <col min="14383" max="14384" width="4.28515625" style="89" customWidth="1"/>
    <col min="14385" max="14385" width="19.28515625" style="89" customWidth="1"/>
    <col min="14386" max="14386" width="14.5703125" style="89" customWidth="1"/>
    <col min="14387" max="14387" width="4" style="89" customWidth="1"/>
    <col min="14388" max="14390" width="9.28515625" style="89" customWidth="1"/>
    <col min="14391" max="14391" width="3.85546875" style="89" customWidth="1"/>
    <col min="14392" max="14392" width="29" style="89" customWidth="1"/>
    <col min="14393" max="14592" width="11.42578125" style="89"/>
    <col min="14593" max="14593" width="1.140625" style="89" customWidth="1"/>
    <col min="14594" max="14596" width="5.7109375" style="89" customWidth="1"/>
    <col min="14597" max="14597" width="4" style="89" customWidth="1"/>
    <col min="14598" max="14600" width="3.7109375" style="89" customWidth="1"/>
    <col min="14601" max="14603" width="4.5703125" style="89" customWidth="1"/>
    <col min="14604" max="14605" width="3.28515625" style="89" bestFit="1" customWidth="1"/>
    <col min="14606" max="14609" width="0" style="89" hidden="1" customWidth="1"/>
    <col min="14610" max="14610" width="4.28515625" style="89" customWidth="1"/>
    <col min="14611" max="14613" width="8.85546875" style="89" customWidth="1"/>
    <col min="14614" max="14616" width="2.7109375" style="89" customWidth="1"/>
    <col min="14617" max="14617" width="2.85546875" style="89" customWidth="1"/>
    <col min="14618" max="14623" width="2.7109375" style="89" customWidth="1"/>
    <col min="14624" max="14633" width="0" style="89" hidden="1" customWidth="1"/>
    <col min="14634" max="14634" width="4.28515625" style="89" customWidth="1"/>
    <col min="14635" max="14635" width="0" style="89" hidden="1" customWidth="1"/>
    <col min="14636" max="14636" width="3.28515625" style="89" bestFit="1" customWidth="1"/>
    <col min="14637" max="14637" width="0" style="89" hidden="1" customWidth="1"/>
    <col min="14638" max="14638" width="3.28515625" style="89" bestFit="1" customWidth="1"/>
    <col min="14639" max="14640" width="4.28515625" style="89" customWidth="1"/>
    <col min="14641" max="14641" width="19.28515625" style="89" customWidth="1"/>
    <col min="14642" max="14642" width="14.5703125" style="89" customWidth="1"/>
    <col min="14643" max="14643" width="4" style="89" customWidth="1"/>
    <col min="14644" max="14646" width="9.28515625" style="89" customWidth="1"/>
    <col min="14647" max="14647" width="3.85546875" style="89" customWidth="1"/>
    <col min="14648" max="14648" width="29" style="89" customWidth="1"/>
    <col min="14649" max="14848" width="11.42578125" style="89"/>
    <col min="14849" max="14849" width="1.140625" style="89" customWidth="1"/>
    <col min="14850" max="14852" width="5.7109375" style="89" customWidth="1"/>
    <col min="14853" max="14853" width="4" style="89" customWidth="1"/>
    <col min="14854" max="14856" width="3.7109375" style="89" customWidth="1"/>
    <col min="14857" max="14859" width="4.5703125" style="89" customWidth="1"/>
    <col min="14860" max="14861" width="3.28515625" style="89" bestFit="1" customWidth="1"/>
    <col min="14862" max="14865" width="0" style="89" hidden="1" customWidth="1"/>
    <col min="14866" max="14866" width="4.28515625" style="89" customWidth="1"/>
    <col min="14867" max="14869" width="8.85546875" style="89" customWidth="1"/>
    <col min="14870" max="14872" width="2.7109375" style="89" customWidth="1"/>
    <col min="14873" max="14873" width="2.85546875" style="89" customWidth="1"/>
    <col min="14874" max="14879" width="2.7109375" style="89" customWidth="1"/>
    <col min="14880" max="14889" width="0" style="89" hidden="1" customWidth="1"/>
    <col min="14890" max="14890" width="4.28515625" style="89" customWidth="1"/>
    <col min="14891" max="14891" width="0" style="89" hidden="1" customWidth="1"/>
    <col min="14892" max="14892" width="3.28515625" style="89" bestFit="1" customWidth="1"/>
    <col min="14893" max="14893" width="0" style="89" hidden="1" customWidth="1"/>
    <col min="14894" max="14894" width="3.28515625" style="89" bestFit="1" customWidth="1"/>
    <col min="14895" max="14896" width="4.28515625" style="89" customWidth="1"/>
    <col min="14897" max="14897" width="19.28515625" style="89" customWidth="1"/>
    <col min="14898" max="14898" width="14.5703125" style="89" customWidth="1"/>
    <col min="14899" max="14899" width="4" style="89" customWidth="1"/>
    <col min="14900" max="14902" width="9.28515625" style="89" customWidth="1"/>
    <col min="14903" max="14903" width="3.85546875" style="89" customWidth="1"/>
    <col min="14904" max="14904" width="29" style="89" customWidth="1"/>
    <col min="14905" max="15104" width="11.42578125" style="89"/>
    <col min="15105" max="15105" width="1.140625" style="89" customWidth="1"/>
    <col min="15106" max="15108" width="5.7109375" style="89" customWidth="1"/>
    <col min="15109" max="15109" width="4" style="89" customWidth="1"/>
    <col min="15110" max="15112" width="3.7109375" style="89" customWidth="1"/>
    <col min="15113" max="15115" width="4.5703125" style="89" customWidth="1"/>
    <col min="15116" max="15117" width="3.28515625" style="89" bestFit="1" customWidth="1"/>
    <col min="15118" max="15121" width="0" style="89" hidden="1" customWidth="1"/>
    <col min="15122" max="15122" width="4.28515625" style="89" customWidth="1"/>
    <col min="15123" max="15125" width="8.85546875" style="89" customWidth="1"/>
    <col min="15126" max="15128" width="2.7109375" style="89" customWidth="1"/>
    <col min="15129" max="15129" width="2.85546875" style="89" customWidth="1"/>
    <col min="15130" max="15135" width="2.7109375" style="89" customWidth="1"/>
    <col min="15136" max="15145" width="0" style="89" hidden="1" customWidth="1"/>
    <col min="15146" max="15146" width="4.28515625" style="89" customWidth="1"/>
    <col min="15147" max="15147" width="0" style="89" hidden="1" customWidth="1"/>
    <col min="15148" max="15148" width="3.28515625" style="89" bestFit="1" customWidth="1"/>
    <col min="15149" max="15149" width="0" style="89" hidden="1" customWidth="1"/>
    <col min="15150" max="15150" width="3.28515625" style="89" bestFit="1" customWidth="1"/>
    <col min="15151" max="15152" width="4.28515625" style="89" customWidth="1"/>
    <col min="15153" max="15153" width="19.28515625" style="89" customWidth="1"/>
    <col min="15154" max="15154" width="14.5703125" style="89" customWidth="1"/>
    <col min="15155" max="15155" width="4" style="89" customWidth="1"/>
    <col min="15156" max="15158" width="9.28515625" style="89" customWidth="1"/>
    <col min="15159" max="15159" width="3.85546875" style="89" customWidth="1"/>
    <col min="15160" max="15160" width="29" style="89" customWidth="1"/>
    <col min="15161" max="15360" width="11.42578125" style="89"/>
    <col min="15361" max="15361" width="1.140625" style="89" customWidth="1"/>
    <col min="15362" max="15364" width="5.7109375" style="89" customWidth="1"/>
    <col min="15365" max="15365" width="4" style="89" customWidth="1"/>
    <col min="15366" max="15368" width="3.7109375" style="89" customWidth="1"/>
    <col min="15369" max="15371" width="4.5703125" style="89" customWidth="1"/>
    <col min="15372" max="15373" width="3.28515625" style="89" bestFit="1" customWidth="1"/>
    <col min="15374" max="15377" width="0" style="89" hidden="1" customWidth="1"/>
    <col min="15378" max="15378" width="4.28515625" style="89" customWidth="1"/>
    <col min="15379" max="15381" width="8.85546875" style="89" customWidth="1"/>
    <col min="15382" max="15384" width="2.7109375" style="89" customWidth="1"/>
    <col min="15385" max="15385" width="2.85546875" style="89" customWidth="1"/>
    <col min="15386" max="15391" width="2.7109375" style="89" customWidth="1"/>
    <col min="15392" max="15401" width="0" style="89" hidden="1" customWidth="1"/>
    <col min="15402" max="15402" width="4.28515625" style="89" customWidth="1"/>
    <col min="15403" max="15403" width="0" style="89" hidden="1" customWidth="1"/>
    <col min="15404" max="15404" width="3.28515625" style="89" bestFit="1" customWidth="1"/>
    <col min="15405" max="15405" width="0" style="89" hidden="1" customWidth="1"/>
    <col min="15406" max="15406" width="3.28515625" style="89" bestFit="1" customWidth="1"/>
    <col min="15407" max="15408" width="4.28515625" style="89" customWidth="1"/>
    <col min="15409" max="15409" width="19.28515625" style="89" customWidth="1"/>
    <col min="15410" max="15410" width="14.5703125" style="89" customWidth="1"/>
    <col min="15411" max="15411" width="4" style="89" customWidth="1"/>
    <col min="15412" max="15414" width="9.28515625" style="89" customWidth="1"/>
    <col min="15415" max="15415" width="3.85546875" style="89" customWidth="1"/>
    <col min="15416" max="15416" width="29" style="89" customWidth="1"/>
    <col min="15417" max="15616" width="11.42578125" style="89"/>
    <col min="15617" max="15617" width="1.140625" style="89" customWidth="1"/>
    <col min="15618" max="15620" width="5.7109375" style="89" customWidth="1"/>
    <col min="15621" max="15621" width="4" style="89" customWidth="1"/>
    <col min="15622" max="15624" width="3.7109375" style="89" customWidth="1"/>
    <col min="15625" max="15627" width="4.5703125" style="89" customWidth="1"/>
    <col min="15628" max="15629" width="3.28515625" style="89" bestFit="1" customWidth="1"/>
    <col min="15630" max="15633" width="0" style="89" hidden="1" customWidth="1"/>
    <col min="15634" max="15634" width="4.28515625" style="89" customWidth="1"/>
    <col min="15635" max="15637" width="8.85546875" style="89" customWidth="1"/>
    <col min="15638" max="15640" width="2.7109375" style="89" customWidth="1"/>
    <col min="15641" max="15641" width="2.85546875" style="89" customWidth="1"/>
    <col min="15642" max="15647" width="2.7109375" style="89" customWidth="1"/>
    <col min="15648" max="15657" width="0" style="89" hidden="1" customWidth="1"/>
    <col min="15658" max="15658" width="4.28515625" style="89" customWidth="1"/>
    <col min="15659" max="15659" width="0" style="89" hidden="1" customWidth="1"/>
    <col min="15660" max="15660" width="3.28515625" style="89" bestFit="1" customWidth="1"/>
    <col min="15661" max="15661" width="0" style="89" hidden="1" customWidth="1"/>
    <col min="15662" max="15662" width="3.28515625" style="89" bestFit="1" customWidth="1"/>
    <col min="15663" max="15664" width="4.28515625" style="89" customWidth="1"/>
    <col min="15665" max="15665" width="19.28515625" style="89" customWidth="1"/>
    <col min="15666" max="15666" width="14.5703125" style="89" customWidth="1"/>
    <col min="15667" max="15667" width="4" style="89" customWidth="1"/>
    <col min="15668" max="15670" width="9.28515625" style="89" customWidth="1"/>
    <col min="15671" max="15671" width="3.85546875" style="89" customWidth="1"/>
    <col min="15672" max="15672" width="29" style="89" customWidth="1"/>
    <col min="15673" max="15872" width="11.42578125" style="89"/>
    <col min="15873" max="15873" width="1.140625" style="89" customWidth="1"/>
    <col min="15874" max="15876" width="5.7109375" style="89" customWidth="1"/>
    <col min="15877" max="15877" width="4" style="89" customWidth="1"/>
    <col min="15878" max="15880" width="3.7109375" style="89" customWidth="1"/>
    <col min="15881" max="15883" width="4.5703125" style="89" customWidth="1"/>
    <col min="15884" max="15885" width="3.28515625" style="89" bestFit="1" customWidth="1"/>
    <col min="15886" max="15889" width="0" style="89" hidden="1" customWidth="1"/>
    <col min="15890" max="15890" width="4.28515625" style="89" customWidth="1"/>
    <col min="15891" max="15893" width="8.85546875" style="89" customWidth="1"/>
    <col min="15894" max="15896" width="2.7109375" style="89" customWidth="1"/>
    <col min="15897" max="15897" width="2.85546875" style="89" customWidth="1"/>
    <col min="15898" max="15903" width="2.7109375" style="89" customWidth="1"/>
    <col min="15904" max="15913" width="0" style="89" hidden="1" customWidth="1"/>
    <col min="15914" max="15914" width="4.28515625" style="89" customWidth="1"/>
    <col min="15915" max="15915" width="0" style="89" hidden="1" customWidth="1"/>
    <col min="15916" max="15916" width="3.28515625" style="89" bestFit="1" customWidth="1"/>
    <col min="15917" max="15917" width="0" style="89" hidden="1" customWidth="1"/>
    <col min="15918" max="15918" width="3.28515625" style="89" bestFit="1" customWidth="1"/>
    <col min="15919" max="15920" width="4.28515625" style="89" customWidth="1"/>
    <col min="15921" max="15921" width="19.28515625" style="89" customWidth="1"/>
    <col min="15922" max="15922" width="14.5703125" style="89" customWidth="1"/>
    <col min="15923" max="15923" width="4" style="89" customWidth="1"/>
    <col min="15924" max="15926" width="9.28515625" style="89" customWidth="1"/>
    <col min="15927" max="15927" width="3.85546875" style="89" customWidth="1"/>
    <col min="15928" max="15928" width="29" style="89" customWidth="1"/>
    <col min="15929" max="16128" width="11.42578125" style="89"/>
    <col min="16129" max="16129" width="1.140625" style="89" customWidth="1"/>
    <col min="16130" max="16132" width="5.7109375" style="89" customWidth="1"/>
    <col min="16133" max="16133" width="4" style="89" customWidth="1"/>
    <col min="16134" max="16136" width="3.7109375" style="89" customWidth="1"/>
    <col min="16137" max="16139" width="4.5703125" style="89" customWidth="1"/>
    <col min="16140" max="16141" width="3.28515625" style="89" bestFit="1" customWidth="1"/>
    <col min="16142" max="16145" width="0" style="89" hidden="1" customWidth="1"/>
    <col min="16146" max="16146" width="4.28515625" style="89" customWidth="1"/>
    <col min="16147" max="16149" width="8.85546875" style="89" customWidth="1"/>
    <col min="16150" max="16152" width="2.7109375" style="89" customWidth="1"/>
    <col min="16153" max="16153" width="2.85546875" style="89" customWidth="1"/>
    <col min="16154" max="16159" width="2.7109375" style="89" customWidth="1"/>
    <col min="16160" max="16169" width="0" style="89" hidden="1" customWidth="1"/>
    <col min="16170" max="16170" width="4.28515625" style="89" customWidth="1"/>
    <col min="16171" max="16171" width="0" style="89" hidden="1" customWidth="1"/>
    <col min="16172" max="16172" width="3.28515625" style="89" bestFit="1" customWidth="1"/>
    <col min="16173" max="16173" width="0" style="89" hidden="1" customWidth="1"/>
    <col min="16174" max="16174" width="3.28515625" style="89" bestFit="1" customWidth="1"/>
    <col min="16175" max="16176" width="4.28515625" style="89" customWidth="1"/>
    <col min="16177" max="16177" width="19.28515625" style="89" customWidth="1"/>
    <col min="16178" max="16178" width="14.5703125" style="89" customWidth="1"/>
    <col min="16179" max="16179" width="4" style="89" customWidth="1"/>
    <col min="16180" max="16182" width="9.28515625" style="89" customWidth="1"/>
    <col min="16183" max="16183" width="3.85546875" style="89" customWidth="1"/>
    <col min="16184" max="16184" width="29" style="89" customWidth="1"/>
    <col min="16185" max="16384" width="11.42578125" style="89"/>
  </cols>
  <sheetData>
    <row r="1" spans="1:56" ht="11.25" customHeight="1" x14ac:dyDescent="0.2">
      <c r="A1" s="87"/>
      <c r="B1" s="1813" t="s">
        <v>447</v>
      </c>
      <c r="C1" s="1814"/>
      <c r="D1" s="1814"/>
      <c r="E1" s="1814"/>
      <c r="F1" s="1814"/>
      <c r="G1" s="1814"/>
      <c r="H1" s="1814"/>
      <c r="I1" s="1814"/>
      <c r="J1" s="1814"/>
      <c r="K1" s="1814"/>
      <c r="L1" s="1814"/>
      <c r="M1" s="1814"/>
      <c r="N1" s="1814"/>
      <c r="O1" s="1814"/>
      <c r="P1" s="1814"/>
      <c r="Q1" s="1814"/>
      <c r="R1" s="1814"/>
      <c r="S1" s="1814"/>
      <c r="T1" s="1814"/>
      <c r="U1" s="1814"/>
      <c r="V1" s="1814"/>
      <c r="W1" s="1814"/>
      <c r="X1" s="1814"/>
      <c r="Y1" s="1814"/>
      <c r="Z1" s="1814"/>
      <c r="AA1" s="1814"/>
      <c r="AB1" s="1814"/>
      <c r="AC1" s="1814"/>
      <c r="AD1" s="1814"/>
      <c r="AE1" s="1814"/>
      <c r="AF1" s="1814"/>
      <c r="AG1" s="1814"/>
      <c r="AH1" s="1814"/>
      <c r="AI1" s="1814"/>
      <c r="AJ1" s="1814"/>
      <c r="AK1" s="1814"/>
      <c r="AL1" s="1814"/>
      <c r="AM1" s="1814"/>
      <c r="AN1" s="1814"/>
      <c r="AO1" s="1814"/>
      <c r="AP1" s="1814"/>
      <c r="AQ1" s="1814"/>
      <c r="AR1" s="1814"/>
      <c r="AS1" s="1814"/>
      <c r="AT1" s="1814"/>
      <c r="AU1" s="1815"/>
      <c r="AV1" s="1813"/>
      <c r="AW1" s="1814"/>
      <c r="AX1" s="1815"/>
      <c r="AY1" s="88"/>
      <c r="AZ1" s="87"/>
      <c r="BA1" s="87"/>
      <c r="BB1" s="1822" t="s">
        <v>118</v>
      </c>
      <c r="BC1" s="1822"/>
      <c r="BD1" s="1822"/>
    </row>
    <row r="2" spans="1:56" ht="11.25" customHeight="1" x14ac:dyDescent="0.2">
      <c r="A2" s="87"/>
      <c r="B2" s="1823" t="s">
        <v>119</v>
      </c>
      <c r="C2" s="1824"/>
      <c r="D2" s="1824"/>
      <c r="E2" s="1824"/>
      <c r="F2" s="1824"/>
      <c r="G2" s="1824"/>
      <c r="H2" s="1824"/>
      <c r="I2" s="1824"/>
      <c r="J2" s="1824"/>
      <c r="K2" s="1824"/>
      <c r="L2" s="1824"/>
      <c r="M2" s="1824"/>
      <c r="N2" s="1824"/>
      <c r="O2" s="1824"/>
      <c r="P2" s="1824"/>
      <c r="Q2" s="1824"/>
      <c r="R2" s="1824"/>
      <c r="S2" s="1824"/>
      <c r="T2" s="1824"/>
      <c r="U2" s="1824"/>
      <c r="V2" s="1824"/>
      <c r="W2" s="1824"/>
      <c r="X2" s="1824"/>
      <c r="Y2" s="1824"/>
      <c r="Z2" s="1824"/>
      <c r="AA2" s="1824"/>
      <c r="AB2" s="1824"/>
      <c r="AC2" s="1824"/>
      <c r="AD2" s="1824"/>
      <c r="AE2" s="1824"/>
      <c r="AF2" s="1824"/>
      <c r="AG2" s="1824"/>
      <c r="AH2" s="1824"/>
      <c r="AI2" s="1824"/>
      <c r="AJ2" s="1824"/>
      <c r="AK2" s="1824"/>
      <c r="AL2" s="1824"/>
      <c r="AM2" s="1824"/>
      <c r="AN2" s="1824"/>
      <c r="AO2" s="1824"/>
      <c r="AP2" s="1824"/>
      <c r="AQ2" s="1824"/>
      <c r="AR2" s="1824"/>
      <c r="AS2" s="1824"/>
      <c r="AT2" s="1824"/>
      <c r="AU2" s="1825"/>
      <c r="AV2" s="1816"/>
      <c r="AW2" s="1817"/>
      <c r="AX2" s="1818"/>
      <c r="AY2" s="88"/>
      <c r="AZ2" s="87"/>
      <c r="BA2" s="87"/>
      <c r="BB2" s="1822"/>
      <c r="BC2" s="1822"/>
      <c r="BD2" s="1822"/>
    </row>
    <row r="3" spans="1:56" ht="12" customHeight="1" x14ac:dyDescent="0.2">
      <c r="A3" s="87"/>
      <c r="B3" s="1813" t="s">
        <v>451</v>
      </c>
      <c r="C3" s="1814"/>
      <c r="D3" s="1815"/>
      <c r="E3" s="1813" t="s">
        <v>452</v>
      </c>
      <c r="F3" s="1814"/>
      <c r="G3" s="1814"/>
      <c r="H3" s="1814"/>
      <c r="I3" s="1814"/>
      <c r="J3" s="1814"/>
      <c r="K3" s="1814"/>
      <c r="L3" s="1814"/>
      <c r="M3" s="1814"/>
      <c r="N3" s="1814"/>
      <c r="O3" s="1814"/>
      <c r="P3" s="1814"/>
      <c r="Q3" s="1814"/>
      <c r="R3" s="1814"/>
      <c r="S3" s="1814"/>
      <c r="T3" s="1814"/>
      <c r="U3" s="1814"/>
      <c r="V3" s="1814"/>
      <c r="W3" s="1814"/>
      <c r="X3" s="1814"/>
      <c r="Y3" s="1814"/>
      <c r="Z3" s="1815"/>
      <c r="AA3" s="1813" t="s">
        <v>453</v>
      </c>
      <c r="AB3" s="1814"/>
      <c r="AC3" s="1814"/>
      <c r="AD3" s="1814"/>
      <c r="AE3" s="1814"/>
      <c r="AF3" s="1814"/>
      <c r="AG3" s="1814"/>
      <c r="AH3" s="1814"/>
      <c r="AI3" s="1814"/>
      <c r="AJ3" s="1814"/>
      <c r="AK3" s="1814"/>
      <c r="AL3" s="1814"/>
      <c r="AM3" s="1814"/>
      <c r="AN3" s="1814"/>
      <c r="AO3" s="1814"/>
      <c r="AP3" s="1814"/>
      <c r="AQ3" s="1814"/>
      <c r="AR3" s="1814"/>
      <c r="AS3" s="1814"/>
      <c r="AT3" s="1814"/>
      <c r="AU3" s="1815"/>
      <c r="AV3" s="1816"/>
      <c r="AW3" s="1817"/>
      <c r="AX3" s="1818"/>
      <c r="AY3" s="88"/>
      <c r="AZ3" s="87"/>
      <c r="BA3" s="87"/>
      <c r="BB3" s="1826">
        <v>42855</v>
      </c>
      <c r="BC3" s="1826"/>
      <c r="BD3" s="1826"/>
    </row>
    <row r="4" spans="1:56" ht="12" customHeight="1" x14ac:dyDescent="0.2">
      <c r="A4" s="87"/>
      <c r="B4" s="1823" t="s">
        <v>120</v>
      </c>
      <c r="C4" s="1824"/>
      <c r="D4" s="1825"/>
      <c r="E4" s="1823" t="s">
        <v>456</v>
      </c>
      <c r="F4" s="1824"/>
      <c r="G4" s="1824"/>
      <c r="H4" s="1824"/>
      <c r="I4" s="1824"/>
      <c r="J4" s="1824"/>
      <c r="K4" s="1824"/>
      <c r="L4" s="1824"/>
      <c r="M4" s="1824"/>
      <c r="N4" s="1824"/>
      <c r="O4" s="1824"/>
      <c r="P4" s="1824"/>
      <c r="Q4" s="1824"/>
      <c r="R4" s="1824"/>
      <c r="S4" s="1824"/>
      <c r="T4" s="1824"/>
      <c r="U4" s="1824"/>
      <c r="V4" s="1824"/>
      <c r="W4" s="1824"/>
      <c r="X4" s="1824"/>
      <c r="Y4" s="1824"/>
      <c r="Z4" s="1825"/>
      <c r="AA4" s="1823">
        <v>4</v>
      </c>
      <c r="AB4" s="1824"/>
      <c r="AC4" s="1824"/>
      <c r="AD4" s="1824"/>
      <c r="AE4" s="1824"/>
      <c r="AF4" s="1824"/>
      <c r="AG4" s="1824"/>
      <c r="AH4" s="1824"/>
      <c r="AI4" s="1824"/>
      <c r="AJ4" s="1824"/>
      <c r="AK4" s="1824"/>
      <c r="AL4" s="1824"/>
      <c r="AM4" s="1824"/>
      <c r="AN4" s="1824"/>
      <c r="AO4" s="1824"/>
      <c r="AP4" s="1824"/>
      <c r="AQ4" s="1824"/>
      <c r="AR4" s="1824"/>
      <c r="AS4" s="1824"/>
      <c r="AT4" s="1824"/>
      <c r="AU4" s="1825"/>
      <c r="AV4" s="1819"/>
      <c r="AW4" s="1820"/>
      <c r="AX4" s="1821"/>
      <c r="AY4" s="88"/>
      <c r="AZ4" s="87"/>
      <c r="BA4" s="87"/>
      <c r="BB4" s="1826"/>
      <c r="BC4" s="1826"/>
      <c r="BD4" s="1826"/>
    </row>
    <row r="5" spans="1:56" ht="6" customHeight="1" x14ac:dyDescent="0.2">
      <c r="A5" s="87"/>
      <c r="B5" s="90"/>
      <c r="C5" s="90"/>
      <c r="D5" s="90"/>
      <c r="E5" s="90"/>
      <c r="F5" s="90"/>
      <c r="G5" s="90"/>
      <c r="H5" s="90"/>
      <c r="I5" s="90"/>
      <c r="J5" s="90"/>
      <c r="K5" s="90"/>
      <c r="L5" s="90"/>
      <c r="M5" s="90"/>
      <c r="N5" s="90"/>
      <c r="O5" s="90"/>
      <c r="P5" s="90"/>
      <c r="Q5" s="90"/>
      <c r="R5" s="90"/>
      <c r="S5" s="90"/>
      <c r="T5" s="90"/>
      <c r="U5" s="90"/>
      <c r="V5" s="90"/>
      <c r="W5" s="90"/>
      <c r="X5" s="90"/>
      <c r="Y5" s="90"/>
      <c r="Z5" s="90"/>
      <c r="AA5" s="90"/>
      <c r="AB5" s="90"/>
      <c r="AC5" s="90"/>
      <c r="AD5" s="90"/>
      <c r="AE5" s="90"/>
      <c r="AF5" s="90"/>
      <c r="AG5" s="90"/>
      <c r="AH5" s="90"/>
      <c r="AI5" s="90"/>
      <c r="AJ5" s="90"/>
      <c r="AK5" s="90"/>
      <c r="AL5" s="90"/>
      <c r="AM5" s="90"/>
      <c r="AN5" s="90"/>
      <c r="AO5" s="90"/>
      <c r="AP5" s="90"/>
      <c r="AQ5" s="90"/>
      <c r="AR5" s="90"/>
      <c r="AS5" s="90"/>
      <c r="AT5" s="90"/>
      <c r="AU5" s="90"/>
      <c r="AV5" s="90"/>
      <c r="AW5" s="90"/>
      <c r="AX5" s="90"/>
      <c r="AY5" s="612"/>
      <c r="AZ5" s="612"/>
      <c r="BA5" s="612"/>
      <c r="BB5" s="87"/>
      <c r="BC5" s="90"/>
      <c r="BD5" s="90"/>
    </row>
    <row r="6" spans="1:56" ht="50.25" customHeight="1" x14ac:dyDescent="0.2">
      <c r="A6" s="87"/>
      <c r="B6" s="1827" t="s">
        <v>122</v>
      </c>
      <c r="C6" s="1828"/>
      <c r="D6" s="1829" t="s">
        <v>123</v>
      </c>
      <c r="E6" s="1830"/>
      <c r="F6" s="1830"/>
      <c r="G6" s="1830"/>
      <c r="H6" s="1831"/>
      <c r="I6" s="1827" t="s">
        <v>448</v>
      </c>
      <c r="J6" s="1832"/>
      <c r="K6" s="1828"/>
      <c r="L6" s="1829" t="s">
        <v>374</v>
      </c>
      <c r="M6" s="1830"/>
      <c r="N6" s="1830"/>
      <c r="O6" s="1830"/>
      <c r="P6" s="1830"/>
      <c r="Q6" s="1830"/>
      <c r="R6" s="1830"/>
      <c r="S6" s="1830"/>
      <c r="T6" s="1830"/>
      <c r="U6" s="1831"/>
      <c r="V6" s="1827" t="s">
        <v>124</v>
      </c>
      <c r="W6" s="1832"/>
      <c r="X6" s="1832"/>
      <c r="Y6" s="1832"/>
      <c r="Z6" s="1832"/>
      <c r="AA6" s="1833" t="s">
        <v>1448</v>
      </c>
      <c r="AB6" s="1833"/>
      <c r="AC6" s="1833"/>
      <c r="AD6" s="1833"/>
      <c r="AE6" s="1833"/>
      <c r="AF6" s="1833"/>
      <c r="AG6" s="1833"/>
      <c r="AH6" s="1833"/>
      <c r="AI6" s="1833"/>
      <c r="AJ6" s="1833"/>
      <c r="AK6" s="1833"/>
      <c r="AL6" s="1833"/>
      <c r="AM6" s="1833"/>
      <c r="AN6" s="1833"/>
      <c r="AO6" s="1833"/>
      <c r="AP6" s="1833"/>
      <c r="AQ6" s="1833"/>
      <c r="AR6" s="1833"/>
      <c r="AS6" s="1833"/>
      <c r="AT6" s="1833"/>
      <c r="AU6" s="1833"/>
      <c r="AV6" s="1833"/>
      <c r="AW6" s="1833"/>
      <c r="AX6" s="1834"/>
      <c r="AY6" s="91"/>
      <c r="AZ6" s="91"/>
      <c r="BA6" s="91"/>
      <c r="BB6" s="91"/>
      <c r="BC6" s="91"/>
      <c r="BD6" s="91"/>
    </row>
    <row r="7" spans="1:56" ht="6" customHeight="1" x14ac:dyDescent="0.2">
      <c r="A7" s="87"/>
      <c r="B7" s="92"/>
      <c r="C7" s="92"/>
      <c r="D7" s="92"/>
      <c r="E7" s="93"/>
      <c r="F7" s="93"/>
      <c r="G7" s="93"/>
      <c r="H7" s="93"/>
      <c r="I7" s="93"/>
      <c r="J7" s="93"/>
      <c r="K7" s="93"/>
      <c r="L7" s="93"/>
      <c r="M7" s="93"/>
      <c r="N7" s="93"/>
      <c r="O7" s="93"/>
      <c r="P7" s="93"/>
      <c r="Q7" s="93"/>
      <c r="R7" s="93"/>
      <c r="S7" s="93"/>
      <c r="T7" s="93"/>
      <c r="U7" s="93"/>
      <c r="V7" s="93"/>
      <c r="W7" s="93"/>
      <c r="X7" s="93"/>
      <c r="Y7" s="93"/>
      <c r="Z7" s="93"/>
      <c r="AA7" s="93"/>
      <c r="AB7" s="93"/>
      <c r="AC7" s="93"/>
      <c r="AD7" s="93"/>
      <c r="AE7" s="93"/>
      <c r="AF7" s="93"/>
      <c r="AG7" s="93"/>
      <c r="AH7" s="93"/>
      <c r="AI7" s="93"/>
      <c r="AJ7" s="93"/>
      <c r="AK7" s="93"/>
      <c r="AL7" s="93"/>
      <c r="AM7" s="93"/>
      <c r="AN7" s="93"/>
      <c r="AO7" s="93"/>
      <c r="AP7" s="93"/>
      <c r="AQ7" s="93"/>
      <c r="AR7" s="93"/>
      <c r="AS7" s="93"/>
      <c r="AT7" s="93"/>
      <c r="AU7" s="93"/>
      <c r="AV7" s="93"/>
      <c r="AW7" s="93"/>
      <c r="AX7" s="93"/>
      <c r="AY7" s="94"/>
      <c r="AZ7" s="94"/>
      <c r="BA7" s="94"/>
      <c r="BB7" s="94"/>
      <c r="BC7" s="94"/>
      <c r="BD7" s="94"/>
    </row>
    <row r="8" spans="1:56" ht="11.25" customHeight="1" x14ac:dyDescent="0.2">
      <c r="A8" s="95"/>
      <c r="B8" s="1835" t="s">
        <v>457</v>
      </c>
      <c r="C8" s="1836"/>
      <c r="D8" s="1836"/>
      <c r="E8" s="1836"/>
      <c r="F8" s="1836"/>
      <c r="G8" s="1836"/>
      <c r="H8" s="1836"/>
      <c r="I8" s="1836"/>
      <c r="J8" s="1836"/>
      <c r="K8" s="1837"/>
      <c r="L8" s="558" t="s">
        <v>1146</v>
      </c>
      <c r="M8" s="559"/>
      <c r="N8" s="559"/>
      <c r="O8" s="559"/>
      <c r="P8" s="559"/>
      <c r="Q8" s="559"/>
      <c r="R8" s="560"/>
      <c r="S8" s="561" t="s">
        <v>1147</v>
      </c>
      <c r="T8" s="562"/>
      <c r="U8" s="562"/>
      <c r="V8" s="562"/>
      <c r="W8" s="562"/>
      <c r="X8" s="562"/>
      <c r="Y8" s="562"/>
      <c r="Z8" s="562"/>
      <c r="AA8" s="562"/>
      <c r="AB8" s="562"/>
      <c r="AC8" s="562"/>
      <c r="AD8" s="562"/>
      <c r="AE8" s="562"/>
      <c r="AF8" s="562"/>
      <c r="AG8" s="562"/>
      <c r="AH8" s="562"/>
      <c r="AI8" s="562"/>
      <c r="AJ8" s="562"/>
      <c r="AK8" s="562"/>
      <c r="AL8" s="562"/>
      <c r="AM8" s="562"/>
      <c r="AN8" s="562"/>
      <c r="AO8" s="562"/>
      <c r="AP8" s="562"/>
      <c r="AQ8" s="562"/>
      <c r="AR8" s="562"/>
      <c r="AS8" s="562"/>
      <c r="AT8" s="562"/>
      <c r="AU8" s="562"/>
      <c r="AV8" s="562"/>
      <c r="AW8" s="562"/>
      <c r="AX8" s="563"/>
      <c r="AY8" s="1838" t="s">
        <v>1148</v>
      </c>
      <c r="AZ8" s="1838"/>
      <c r="BA8" s="1838"/>
      <c r="BB8" s="1838"/>
      <c r="BC8" s="1838"/>
      <c r="BD8" s="1838"/>
    </row>
    <row r="9" spans="1:56" ht="69" customHeight="1" x14ac:dyDescent="0.2">
      <c r="A9" s="95"/>
      <c r="B9" s="1839" t="s">
        <v>126</v>
      </c>
      <c r="C9" s="1840"/>
      <c r="D9" s="1841"/>
      <c r="E9" s="564" t="s">
        <v>451</v>
      </c>
      <c r="F9" s="1839" t="s">
        <v>1149</v>
      </c>
      <c r="G9" s="1840"/>
      <c r="H9" s="1841"/>
      <c r="I9" s="1839" t="s">
        <v>465</v>
      </c>
      <c r="J9" s="1840"/>
      <c r="K9" s="1841"/>
      <c r="L9" s="564" t="s">
        <v>1150</v>
      </c>
      <c r="M9" s="564" t="s">
        <v>1153</v>
      </c>
      <c r="N9" s="565"/>
      <c r="O9" s="566" t="s">
        <v>1151</v>
      </c>
      <c r="P9" s="566" t="s">
        <v>1152</v>
      </c>
      <c r="Q9" s="566" t="s">
        <v>1154</v>
      </c>
      <c r="R9" s="564" t="s">
        <v>1155</v>
      </c>
      <c r="S9" s="1839" t="s">
        <v>1156</v>
      </c>
      <c r="T9" s="1840"/>
      <c r="U9" s="1841"/>
      <c r="V9" s="564" t="s">
        <v>1157</v>
      </c>
      <c r="W9" s="564" t="s">
        <v>1158</v>
      </c>
      <c r="X9" s="564" t="s">
        <v>1159</v>
      </c>
      <c r="Y9" s="567" t="s">
        <v>1160</v>
      </c>
      <c r="Z9" s="567" t="s">
        <v>1162</v>
      </c>
      <c r="AA9" s="567" t="s">
        <v>1164</v>
      </c>
      <c r="AB9" s="567" t="s">
        <v>1166</v>
      </c>
      <c r="AC9" s="567" t="s">
        <v>1168</v>
      </c>
      <c r="AD9" s="567" t="s">
        <v>1170</v>
      </c>
      <c r="AE9" s="567" t="s">
        <v>129</v>
      </c>
      <c r="AF9" s="568"/>
      <c r="AG9" s="618" t="s">
        <v>1161</v>
      </c>
      <c r="AH9" s="618" t="s">
        <v>1163</v>
      </c>
      <c r="AI9" s="618" t="s">
        <v>1165</v>
      </c>
      <c r="AJ9" s="618" t="s">
        <v>1167</v>
      </c>
      <c r="AK9" s="618" t="s">
        <v>1169</v>
      </c>
      <c r="AL9" s="618" t="s">
        <v>1171</v>
      </c>
      <c r="AM9" s="618" t="s">
        <v>1172</v>
      </c>
      <c r="AN9" s="618" t="s">
        <v>1173</v>
      </c>
      <c r="AO9" s="618" t="s">
        <v>1174</v>
      </c>
      <c r="AP9" s="564" t="s">
        <v>1175</v>
      </c>
      <c r="AQ9" s="566" t="s">
        <v>1176</v>
      </c>
      <c r="AR9" s="564" t="s">
        <v>1150</v>
      </c>
      <c r="AS9" s="566" t="s">
        <v>1177</v>
      </c>
      <c r="AT9" s="564" t="s">
        <v>1153</v>
      </c>
      <c r="AU9" s="564" t="s">
        <v>1178</v>
      </c>
      <c r="AV9" s="564" t="s">
        <v>1179</v>
      </c>
      <c r="AW9" s="569" t="s">
        <v>1180</v>
      </c>
      <c r="AX9" s="569" t="s">
        <v>1181</v>
      </c>
      <c r="AY9" s="570" t="s">
        <v>1182</v>
      </c>
      <c r="AZ9" s="1838" t="s">
        <v>1183</v>
      </c>
      <c r="BA9" s="1838"/>
      <c r="BB9" s="1838"/>
      <c r="BC9" s="570" t="s">
        <v>127</v>
      </c>
      <c r="BD9" s="609" t="s">
        <v>128</v>
      </c>
    </row>
    <row r="10" spans="1:56" ht="220.5" customHeight="1" x14ac:dyDescent="0.2">
      <c r="A10" s="612"/>
      <c r="B10" s="1933" t="s">
        <v>3200</v>
      </c>
      <c r="C10" s="1933"/>
      <c r="D10" s="1933"/>
      <c r="E10" s="627" t="s">
        <v>60</v>
      </c>
      <c r="F10" s="2297" t="s">
        <v>574</v>
      </c>
      <c r="G10" s="2297"/>
      <c r="H10" s="2297"/>
      <c r="I10" s="1956" t="s">
        <v>1258</v>
      </c>
      <c r="J10" s="1956"/>
      <c r="K10" s="1956"/>
      <c r="L10" s="617" t="s">
        <v>1204</v>
      </c>
      <c r="M10" s="631" t="s">
        <v>1209</v>
      </c>
      <c r="N10" s="574"/>
      <c r="O10" s="96">
        <f>VLOOKUP(L10,[54]Listas!$M$69:$N$73,2,0)</f>
        <v>1</v>
      </c>
      <c r="P10" s="96"/>
      <c r="Q10" s="96">
        <f>HLOOKUP(M10,[54]Listas!$O$67:$Q$68,2,0)</f>
        <v>20</v>
      </c>
      <c r="R10" s="618" t="str">
        <f>INDEX([54]Listas!$O$69:$Q$73,MATCH(L10,[54]Listas!$M$69:$M$73,0),MATCH(M10,[54]Listas!$O$67:$Q$67,0))</f>
        <v>20
MODERADA</v>
      </c>
      <c r="S10" s="2224" t="s">
        <v>3201</v>
      </c>
      <c r="T10" s="2224"/>
      <c r="U10" s="2224"/>
      <c r="V10" s="607" t="s">
        <v>132</v>
      </c>
      <c r="W10" s="607" t="s">
        <v>132</v>
      </c>
      <c r="X10" s="607" t="s">
        <v>132</v>
      </c>
      <c r="Y10" s="607" t="s">
        <v>132</v>
      </c>
      <c r="Z10" s="607" t="s">
        <v>132</v>
      </c>
      <c r="AA10" s="607" t="s">
        <v>83</v>
      </c>
      <c r="AB10" s="607" t="s">
        <v>132</v>
      </c>
      <c r="AC10" s="607" t="s">
        <v>132</v>
      </c>
      <c r="AD10" s="607" t="s">
        <v>132</v>
      </c>
      <c r="AE10" s="607" t="s">
        <v>132</v>
      </c>
      <c r="AF10" s="575"/>
      <c r="AG10" s="96">
        <f t="shared" ref="AG10:AG19" si="0">IF(Y10="SI",15,0)</f>
        <v>15</v>
      </c>
      <c r="AH10" s="96">
        <f t="shared" ref="AH10:AH19" si="1">IF(Z10="SI",5,0)</f>
        <v>5</v>
      </c>
      <c r="AI10" s="96">
        <f t="shared" ref="AI10:AI19" si="2">IF(AA10="SI",15,0)</f>
        <v>0</v>
      </c>
      <c r="AJ10" s="96">
        <f t="shared" ref="AJ10:AJ19" si="3">IF(AB10="SI",10,0)</f>
        <v>10</v>
      </c>
      <c r="AK10" s="96">
        <f t="shared" ref="AK10:AK19" si="4">IF(AC10="SI",15,0)</f>
        <v>15</v>
      </c>
      <c r="AL10" s="96">
        <f t="shared" ref="AL10:AL19" si="5">IF(AD10="SI",10,0)</f>
        <v>10</v>
      </c>
      <c r="AM10" s="96">
        <f t="shared" ref="AM10:AM19" si="6">IF(AE10="SI",30,0)</f>
        <v>30</v>
      </c>
      <c r="AN10" s="96">
        <f t="shared" ref="AN10:AN19" si="7">SUM(AG10+AH10+AI10+AJ10+AK10+AL10+AM10)</f>
        <v>85</v>
      </c>
      <c r="AO10" s="96">
        <f t="shared" ref="AO10:AO19" si="8">IF(AN10&lt;=50,0,IF(AN10&gt;=76,2,1))</f>
        <v>2</v>
      </c>
      <c r="AP10" s="618" t="str">
        <f>CONCATENATE(AN10,"- disminuye ",AO10)</f>
        <v>85- disminuye 2</v>
      </c>
      <c r="AQ10" s="96">
        <f t="shared" ref="AQ10:AQ19" si="9">IF(V10="SI",O10-AO10,O10)</f>
        <v>-1</v>
      </c>
      <c r="AR10" s="618" t="str">
        <f>IF(AQ10&lt;=1,"Rara vez",VLOOKUP(AQ10,[54]Listas!$L$69:$M$73,2,0))</f>
        <v>Rara vez</v>
      </c>
      <c r="AS10" s="96">
        <f t="shared" ref="AS10:AS19" si="10">IF(W10="SI",Q10-AO10,Q10)</f>
        <v>18</v>
      </c>
      <c r="AT10" s="618" t="str">
        <f>IF(AS10&lt;=9,"Moderado",IF(AS10=20,"Catastrófico",IF(AS10=18,"Moderado","Mayor")))</f>
        <v>Moderado</v>
      </c>
      <c r="AU10" s="618" t="str">
        <f>INDEX([54]Listas!$O$69:$Q$73,MATCH(AR10,[54]Listas!$M$69:$M$73,0),MATCH(AT10,[54]Listas!$O$67:$Q$67,0))</f>
        <v>5
BAJA</v>
      </c>
      <c r="AV10" s="617" t="s">
        <v>1194</v>
      </c>
      <c r="AW10" s="624" t="s">
        <v>3202</v>
      </c>
      <c r="AX10" s="633" t="s">
        <v>2930</v>
      </c>
      <c r="AY10" s="617" t="s">
        <v>1315</v>
      </c>
      <c r="AZ10" s="1956" t="s">
        <v>3203</v>
      </c>
      <c r="BA10" s="1956"/>
      <c r="BB10" s="1956"/>
      <c r="BC10" s="2298" t="s">
        <v>1053</v>
      </c>
      <c r="BD10" s="633" t="s">
        <v>3387</v>
      </c>
    </row>
    <row r="11" spans="1:56" ht="61.5" customHeight="1" x14ac:dyDescent="0.2">
      <c r="A11" s="612"/>
      <c r="B11" s="1933" t="s">
        <v>575</v>
      </c>
      <c r="C11" s="1933"/>
      <c r="D11" s="1933"/>
      <c r="E11" s="1935" t="s">
        <v>62</v>
      </c>
      <c r="F11" s="2297" t="s">
        <v>1259</v>
      </c>
      <c r="G11" s="2297"/>
      <c r="H11" s="2297"/>
      <c r="I11" s="1956" t="s">
        <v>1449</v>
      </c>
      <c r="J11" s="1956"/>
      <c r="K11" s="1956"/>
      <c r="L11" s="1886" t="s">
        <v>131</v>
      </c>
      <c r="M11" s="1893" t="s">
        <v>1209</v>
      </c>
      <c r="N11" s="574"/>
      <c r="O11" s="96">
        <f>VLOOKUP(L11,[54]Listas!$M$69:$N$73,2,0)</f>
        <v>3</v>
      </c>
      <c r="P11" s="96"/>
      <c r="Q11" s="96">
        <f>HLOOKUP(M11,[54]Listas!$O$67:$Q$68,2,0)</f>
        <v>20</v>
      </c>
      <c r="R11" s="1895" t="str">
        <f>INDEX([54]Listas!$O$69:$Q$73,MATCH(L11,[54]Listas!$M$69:$M$73,0),MATCH(M11,[54]Listas!$O$67:$Q$67,0))</f>
        <v>60
EXTREMO</v>
      </c>
      <c r="S11" s="2225" t="s">
        <v>1260</v>
      </c>
      <c r="T11" s="2225"/>
      <c r="U11" s="2225"/>
      <c r="V11" s="1888" t="s">
        <v>132</v>
      </c>
      <c r="W11" s="1888" t="s">
        <v>132</v>
      </c>
      <c r="X11" s="1888" t="s">
        <v>132</v>
      </c>
      <c r="Y11" s="1888" t="s">
        <v>132</v>
      </c>
      <c r="Z11" s="1888" t="s">
        <v>132</v>
      </c>
      <c r="AA11" s="1888" t="s">
        <v>83</v>
      </c>
      <c r="AB11" s="1888" t="s">
        <v>132</v>
      </c>
      <c r="AC11" s="1888" t="s">
        <v>132</v>
      </c>
      <c r="AD11" s="1888" t="s">
        <v>132</v>
      </c>
      <c r="AE11" s="1888" t="s">
        <v>132</v>
      </c>
      <c r="AF11" s="575"/>
      <c r="AG11" s="96">
        <f t="shared" si="0"/>
        <v>15</v>
      </c>
      <c r="AH11" s="96">
        <f t="shared" si="1"/>
        <v>5</v>
      </c>
      <c r="AI11" s="96">
        <f t="shared" si="2"/>
        <v>0</v>
      </c>
      <c r="AJ11" s="96">
        <f t="shared" si="3"/>
        <v>10</v>
      </c>
      <c r="AK11" s="96">
        <f t="shared" si="4"/>
        <v>15</v>
      </c>
      <c r="AL11" s="96">
        <f t="shared" si="5"/>
        <v>10</v>
      </c>
      <c r="AM11" s="96">
        <f t="shared" si="6"/>
        <v>30</v>
      </c>
      <c r="AN11" s="96">
        <f t="shared" si="7"/>
        <v>85</v>
      </c>
      <c r="AO11" s="96">
        <f t="shared" si="8"/>
        <v>2</v>
      </c>
      <c r="AP11" s="1895" t="str">
        <f>CONCATENATE(AN11,"- disminuye ",AO11)</f>
        <v>85- disminuye 2</v>
      </c>
      <c r="AQ11" s="96">
        <f t="shared" si="9"/>
        <v>1</v>
      </c>
      <c r="AR11" s="1895" t="str">
        <f>IF(AQ11&lt;=1,"Rara vez",VLOOKUP(AQ11,[54]Listas!$L$69:$M$73,2,0))</f>
        <v>Rara vez</v>
      </c>
      <c r="AS11" s="96">
        <f t="shared" si="10"/>
        <v>18</v>
      </c>
      <c r="AT11" s="1895" t="str">
        <f>IF(AS11&lt;=9,"Moderado",IF(AS11=20,"Catastrófico",IF(AS11=18,"Moderado","Mayor")))</f>
        <v>Moderado</v>
      </c>
      <c r="AU11" s="1895" t="str">
        <f>INDEX([54]Listas!$O$69:$Q$73,MATCH(AR11,[54]Listas!$M$69:$M$73,0),MATCH(AT11,[54]Listas!$O$67:$Q$67,0))</f>
        <v>5
BAJA</v>
      </c>
      <c r="AV11" s="1886" t="s">
        <v>1188</v>
      </c>
      <c r="AW11" s="1933" t="s">
        <v>3204</v>
      </c>
      <c r="AX11" s="2299" t="s">
        <v>3205</v>
      </c>
      <c r="AY11" s="1886" t="s">
        <v>1315</v>
      </c>
      <c r="AZ11" s="1956" t="s">
        <v>3206</v>
      </c>
      <c r="BA11" s="1956"/>
      <c r="BB11" s="1956"/>
      <c r="BC11" s="2300" t="s">
        <v>1053</v>
      </c>
      <c r="BD11" s="1956" t="s">
        <v>3388</v>
      </c>
    </row>
    <row r="12" spans="1:56" ht="273" customHeight="1" x14ac:dyDescent="0.2">
      <c r="A12" s="612"/>
      <c r="B12" s="1934" t="s">
        <v>2931</v>
      </c>
      <c r="C12" s="1934"/>
      <c r="D12" s="1934"/>
      <c r="E12" s="1935"/>
      <c r="F12" s="2297"/>
      <c r="G12" s="2297"/>
      <c r="H12" s="2297"/>
      <c r="I12" s="1956"/>
      <c r="J12" s="1956"/>
      <c r="K12" s="1956"/>
      <c r="L12" s="1980"/>
      <c r="M12" s="1979"/>
      <c r="N12" s="574"/>
      <c r="O12" s="96" t="e">
        <f>VLOOKUP(L12,[54]Listas!$M$69:$N$73,2,0)</f>
        <v>#N/A</v>
      </c>
      <c r="P12" s="96"/>
      <c r="Q12" s="96" t="e">
        <f>HLOOKUP(M12,[54]Listas!$O$67:$Q$68,2,0)</f>
        <v>#N/A</v>
      </c>
      <c r="R12" s="1981"/>
      <c r="S12" s="2225"/>
      <c r="T12" s="2225"/>
      <c r="U12" s="2225"/>
      <c r="V12" s="1950"/>
      <c r="W12" s="1950"/>
      <c r="X12" s="1950"/>
      <c r="Y12" s="1950"/>
      <c r="Z12" s="1950"/>
      <c r="AA12" s="1950"/>
      <c r="AB12" s="1950"/>
      <c r="AC12" s="1950"/>
      <c r="AD12" s="1950"/>
      <c r="AE12" s="1950"/>
      <c r="AF12" s="575"/>
      <c r="AG12" s="96">
        <f t="shared" si="0"/>
        <v>0</v>
      </c>
      <c r="AH12" s="96">
        <f t="shared" si="1"/>
        <v>0</v>
      </c>
      <c r="AI12" s="96">
        <f t="shared" si="2"/>
        <v>0</v>
      </c>
      <c r="AJ12" s="96">
        <f t="shared" si="3"/>
        <v>0</v>
      </c>
      <c r="AK12" s="96">
        <f t="shared" si="4"/>
        <v>0</v>
      </c>
      <c r="AL12" s="96">
        <f t="shared" si="5"/>
        <v>0</v>
      </c>
      <c r="AM12" s="96">
        <f t="shared" si="6"/>
        <v>0</v>
      </c>
      <c r="AN12" s="96">
        <f t="shared" si="7"/>
        <v>0</v>
      </c>
      <c r="AO12" s="96">
        <f t="shared" si="8"/>
        <v>0</v>
      </c>
      <c r="AP12" s="1981"/>
      <c r="AQ12" s="96" t="e">
        <f t="shared" si="9"/>
        <v>#N/A</v>
      </c>
      <c r="AR12" s="1981"/>
      <c r="AS12" s="96" t="e">
        <f t="shared" si="10"/>
        <v>#N/A</v>
      </c>
      <c r="AT12" s="1981"/>
      <c r="AU12" s="1981"/>
      <c r="AV12" s="1980"/>
      <c r="AW12" s="1933"/>
      <c r="AX12" s="2301"/>
      <c r="AY12" s="1980"/>
      <c r="AZ12" s="1956"/>
      <c r="BA12" s="1956"/>
      <c r="BB12" s="1956"/>
      <c r="BC12" s="2300"/>
      <c r="BD12" s="1956"/>
    </row>
    <row r="13" spans="1:56" ht="153" customHeight="1" x14ac:dyDescent="0.2">
      <c r="A13" s="612"/>
      <c r="B13" s="2226" t="s">
        <v>3207</v>
      </c>
      <c r="C13" s="2227"/>
      <c r="D13" s="2228"/>
      <c r="E13" s="1935"/>
      <c r="F13" s="2297"/>
      <c r="G13" s="2297"/>
      <c r="H13" s="2297"/>
      <c r="I13" s="1956"/>
      <c r="J13" s="1956"/>
      <c r="K13" s="1956"/>
      <c r="L13" s="1980"/>
      <c r="M13" s="1979"/>
      <c r="N13" s="574"/>
      <c r="O13" s="96" t="e">
        <f>VLOOKUP(L13,[54]Listas!$M$69:$N$73,2,0)</f>
        <v>#N/A</v>
      </c>
      <c r="P13" s="96"/>
      <c r="Q13" s="96" t="e">
        <f>HLOOKUP(M13,[54]Listas!$O$67:$Q$68,2,0)</f>
        <v>#N/A</v>
      </c>
      <c r="R13" s="1981"/>
      <c r="S13" s="2225" t="s">
        <v>1450</v>
      </c>
      <c r="T13" s="2225"/>
      <c r="U13" s="2225"/>
      <c r="V13" s="1950"/>
      <c r="W13" s="1950"/>
      <c r="X13" s="1950"/>
      <c r="Y13" s="1950"/>
      <c r="Z13" s="1950"/>
      <c r="AA13" s="1950"/>
      <c r="AB13" s="1950"/>
      <c r="AC13" s="1950"/>
      <c r="AD13" s="1950"/>
      <c r="AE13" s="1950"/>
      <c r="AF13" s="575"/>
      <c r="AG13" s="96">
        <f t="shared" si="0"/>
        <v>0</v>
      </c>
      <c r="AH13" s="96">
        <f t="shared" si="1"/>
        <v>0</v>
      </c>
      <c r="AI13" s="96">
        <f t="shared" si="2"/>
        <v>0</v>
      </c>
      <c r="AJ13" s="96">
        <f t="shared" si="3"/>
        <v>0</v>
      </c>
      <c r="AK13" s="96">
        <f t="shared" si="4"/>
        <v>0</v>
      </c>
      <c r="AL13" s="96">
        <f t="shared" si="5"/>
        <v>0</v>
      </c>
      <c r="AM13" s="96">
        <f t="shared" si="6"/>
        <v>0</v>
      </c>
      <c r="AN13" s="96">
        <f t="shared" si="7"/>
        <v>0</v>
      </c>
      <c r="AO13" s="96">
        <f t="shared" si="8"/>
        <v>0</v>
      </c>
      <c r="AP13" s="1981"/>
      <c r="AQ13" s="96" t="e">
        <f t="shared" si="9"/>
        <v>#N/A</v>
      </c>
      <c r="AR13" s="1981"/>
      <c r="AS13" s="96" t="e">
        <f t="shared" si="10"/>
        <v>#N/A</v>
      </c>
      <c r="AT13" s="1981"/>
      <c r="AU13" s="1981"/>
      <c r="AV13" s="1980"/>
      <c r="AW13" s="1933"/>
      <c r="AX13" s="2301"/>
      <c r="AY13" s="1980"/>
      <c r="AZ13" s="1956"/>
      <c r="BA13" s="1956"/>
      <c r="BB13" s="1956"/>
      <c r="BC13" s="2300"/>
      <c r="BD13" s="1956"/>
    </row>
    <row r="14" spans="1:56" ht="249.75" customHeight="1" x14ac:dyDescent="0.2">
      <c r="A14" s="612"/>
      <c r="B14" s="2229"/>
      <c r="C14" s="2230"/>
      <c r="D14" s="2231"/>
      <c r="E14" s="1935"/>
      <c r="F14" s="2297"/>
      <c r="G14" s="2297"/>
      <c r="H14" s="2297"/>
      <c r="I14" s="1956"/>
      <c r="J14" s="1956"/>
      <c r="K14" s="1956"/>
      <c r="L14" s="1887"/>
      <c r="M14" s="1894"/>
      <c r="N14" s="574"/>
      <c r="O14" s="96" t="e">
        <f>VLOOKUP(L14,[54]Listas!$M$69:$N$73,2,0)</f>
        <v>#N/A</v>
      </c>
      <c r="P14" s="96"/>
      <c r="Q14" s="96" t="e">
        <f>HLOOKUP(M14,[54]Listas!$O$67:$Q$68,2,0)</f>
        <v>#N/A</v>
      </c>
      <c r="R14" s="1896"/>
      <c r="S14" s="2225" t="s">
        <v>3208</v>
      </c>
      <c r="T14" s="2232"/>
      <c r="U14" s="2232"/>
      <c r="V14" s="1889"/>
      <c r="W14" s="1889"/>
      <c r="X14" s="1889"/>
      <c r="Y14" s="1889"/>
      <c r="Z14" s="1889"/>
      <c r="AA14" s="1889"/>
      <c r="AB14" s="1889"/>
      <c r="AC14" s="1889"/>
      <c r="AD14" s="1889"/>
      <c r="AE14" s="1889"/>
      <c r="AF14" s="575"/>
      <c r="AG14" s="96">
        <f t="shared" si="0"/>
        <v>0</v>
      </c>
      <c r="AH14" s="96">
        <f t="shared" si="1"/>
        <v>0</v>
      </c>
      <c r="AI14" s="96">
        <f t="shared" si="2"/>
        <v>0</v>
      </c>
      <c r="AJ14" s="96">
        <f t="shared" si="3"/>
        <v>0</v>
      </c>
      <c r="AK14" s="96">
        <f t="shared" si="4"/>
        <v>0</v>
      </c>
      <c r="AL14" s="96">
        <f t="shared" si="5"/>
        <v>0</v>
      </c>
      <c r="AM14" s="96">
        <f t="shared" si="6"/>
        <v>0</v>
      </c>
      <c r="AN14" s="96">
        <f t="shared" si="7"/>
        <v>0</v>
      </c>
      <c r="AO14" s="96">
        <f t="shared" si="8"/>
        <v>0</v>
      </c>
      <c r="AP14" s="1896"/>
      <c r="AQ14" s="96" t="e">
        <f t="shared" si="9"/>
        <v>#N/A</v>
      </c>
      <c r="AR14" s="1896"/>
      <c r="AS14" s="96" t="e">
        <f t="shared" si="10"/>
        <v>#N/A</v>
      </c>
      <c r="AT14" s="1896"/>
      <c r="AU14" s="1896"/>
      <c r="AV14" s="1887"/>
      <c r="AW14" s="1933"/>
      <c r="AX14" s="2302"/>
      <c r="AY14" s="1887"/>
      <c r="AZ14" s="1956" t="s">
        <v>1190</v>
      </c>
      <c r="BA14" s="1956"/>
      <c r="BB14" s="1956"/>
      <c r="BC14" s="2300"/>
      <c r="BD14" s="1956"/>
    </row>
    <row r="15" spans="1:56" ht="409.5" customHeight="1" x14ac:dyDescent="0.2">
      <c r="A15" s="612"/>
      <c r="B15" s="2226" t="s">
        <v>3209</v>
      </c>
      <c r="C15" s="2227"/>
      <c r="D15" s="2228"/>
      <c r="E15" s="2240" t="s">
        <v>64</v>
      </c>
      <c r="F15" s="1874" t="s">
        <v>576</v>
      </c>
      <c r="G15" s="1875"/>
      <c r="H15" s="1876"/>
      <c r="I15" s="2303" t="s">
        <v>1261</v>
      </c>
      <c r="J15" s="2304"/>
      <c r="K15" s="2305"/>
      <c r="L15" s="1886" t="s">
        <v>131</v>
      </c>
      <c r="M15" s="1893" t="s">
        <v>1193</v>
      </c>
      <c r="N15" s="574"/>
      <c r="O15" s="96">
        <f>VLOOKUP(L15,[54]Listas!$M$69:$N$73,2,0)</f>
        <v>3</v>
      </c>
      <c r="P15" s="96"/>
      <c r="Q15" s="96">
        <f>HLOOKUP(M15,[54]Listas!$O$67:$Q$68,2,0)</f>
        <v>5</v>
      </c>
      <c r="R15" s="1895" t="str">
        <f>INDEX([54]Listas!$O$69:$Q$73,MATCH(L15,[54]Listas!$M$69:$M$73,0),MATCH(M15,[54]Listas!$O$67:$Q$67,0))</f>
        <v>15
MDOERADA</v>
      </c>
      <c r="S15" s="2306" t="s">
        <v>3210</v>
      </c>
      <c r="T15" s="2307"/>
      <c r="U15" s="2308"/>
      <c r="V15" s="1888" t="s">
        <v>132</v>
      </c>
      <c r="W15" s="1888" t="s">
        <v>132</v>
      </c>
      <c r="X15" s="1888" t="s">
        <v>132</v>
      </c>
      <c r="Y15" s="1888" t="s">
        <v>132</v>
      </c>
      <c r="Z15" s="1888" t="s">
        <v>132</v>
      </c>
      <c r="AA15" s="1888" t="s">
        <v>83</v>
      </c>
      <c r="AB15" s="1888" t="s">
        <v>132</v>
      </c>
      <c r="AC15" s="1888" t="s">
        <v>132</v>
      </c>
      <c r="AD15" s="1888" t="s">
        <v>132</v>
      </c>
      <c r="AE15" s="1888" t="s">
        <v>132</v>
      </c>
      <c r="AF15" s="575"/>
      <c r="AG15" s="96">
        <f t="shared" si="0"/>
        <v>15</v>
      </c>
      <c r="AH15" s="96">
        <f t="shared" si="1"/>
        <v>5</v>
      </c>
      <c r="AI15" s="96">
        <f t="shared" si="2"/>
        <v>0</v>
      </c>
      <c r="AJ15" s="96">
        <f t="shared" si="3"/>
        <v>10</v>
      </c>
      <c r="AK15" s="96">
        <f t="shared" si="4"/>
        <v>15</v>
      </c>
      <c r="AL15" s="96">
        <f t="shared" si="5"/>
        <v>10</v>
      </c>
      <c r="AM15" s="96">
        <f t="shared" si="6"/>
        <v>30</v>
      </c>
      <c r="AN15" s="96">
        <f t="shared" si="7"/>
        <v>85</v>
      </c>
      <c r="AO15" s="96">
        <f t="shared" si="8"/>
        <v>2</v>
      </c>
      <c r="AP15" s="1895" t="str">
        <f>CONCATENATE(AN15,"- disminuye ",AO15)</f>
        <v>85- disminuye 2</v>
      </c>
      <c r="AQ15" s="96">
        <f t="shared" si="9"/>
        <v>1</v>
      </c>
      <c r="AR15" s="1895" t="str">
        <f>IF(AQ15&lt;=1,"Rara vez",VLOOKUP(AQ15,[54]Listas!$L$69:$M$73,2,0))</f>
        <v>Rara vez</v>
      </c>
      <c r="AS15" s="96">
        <f t="shared" si="10"/>
        <v>3</v>
      </c>
      <c r="AT15" s="1895" t="str">
        <f>IF(AS15&lt;=9,"Moderado",IF(AS15=20,"Catastrófico",IF(AS15=18,"Moderado","Mayor")))</f>
        <v>Moderado</v>
      </c>
      <c r="AU15" s="1895" t="str">
        <f>INDEX([54]Listas!$O$69:$Q$73,MATCH(AR15,[54]Listas!$M$69:$M$73,0),MATCH(AT15,[54]Listas!$O$67:$Q$67,0))</f>
        <v>5
BAJA</v>
      </c>
      <c r="AV15" s="1886" t="s">
        <v>1188</v>
      </c>
      <c r="AW15" s="1938" t="s">
        <v>3211</v>
      </c>
      <c r="AX15" s="1936" t="s">
        <v>2932</v>
      </c>
      <c r="AY15" s="1886" t="s">
        <v>1315</v>
      </c>
      <c r="AZ15" s="2303" t="s">
        <v>3212</v>
      </c>
      <c r="BA15" s="2304"/>
      <c r="BB15" s="2305"/>
      <c r="BC15" s="2309" t="s">
        <v>1053</v>
      </c>
      <c r="BD15" s="2245" t="s">
        <v>3389</v>
      </c>
    </row>
    <row r="16" spans="1:56" ht="409.5" customHeight="1" x14ac:dyDescent="0.2">
      <c r="A16" s="612"/>
      <c r="B16" s="2229"/>
      <c r="C16" s="2230"/>
      <c r="D16" s="2231"/>
      <c r="E16" s="2252"/>
      <c r="F16" s="1877"/>
      <c r="G16" s="1878"/>
      <c r="H16" s="1879"/>
      <c r="I16" s="1880"/>
      <c r="J16" s="1881"/>
      <c r="K16" s="1882"/>
      <c r="L16" s="1887"/>
      <c r="M16" s="1894"/>
      <c r="N16" s="574"/>
      <c r="O16" s="96"/>
      <c r="P16" s="96"/>
      <c r="Q16" s="96"/>
      <c r="R16" s="1896"/>
      <c r="S16" s="2310"/>
      <c r="T16" s="2311"/>
      <c r="U16" s="2312"/>
      <c r="V16" s="1889"/>
      <c r="W16" s="1889"/>
      <c r="X16" s="1889"/>
      <c r="Y16" s="1889"/>
      <c r="Z16" s="1889"/>
      <c r="AA16" s="1889"/>
      <c r="AB16" s="1889"/>
      <c r="AC16" s="1889"/>
      <c r="AD16" s="1889"/>
      <c r="AE16" s="1889"/>
      <c r="AF16" s="575"/>
      <c r="AG16" s="96"/>
      <c r="AH16" s="96"/>
      <c r="AI16" s="96"/>
      <c r="AJ16" s="96"/>
      <c r="AK16" s="96"/>
      <c r="AL16" s="96"/>
      <c r="AM16" s="96"/>
      <c r="AN16" s="96"/>
      <c r="AO16" s="96"/>
      <c r="AP16" s="1896"/>
      <c r="AQ16" s="96"/>
      <c r="AR16" s="1896"/>
      <c r="AS16" s="96"/>
      <c r="AT16" s="1896"/>
      <c r="AU16" s="1896"/>
      <c r="AV16" s="1887"/>
      <c r="AW16" s="1939"/>
      <c r="AX16" s="1937"/>
      <c r="AY16" s="1887"/>
      <c r="AZ16" s="1880"/>
      <c r="BA16" s="1881"/>
      <c r="BB16" s="1882"/>
      <c r="BC16" s="2313"/>
      <c r="BD16" s="2257"/>
    </row>
    <row r="17" spans="1:58" ht="409.5" customHeight="1" x14ac:dyDescent="0.2">
      <c r="A17" s="612"/>
      <c r="B17" s="2226" t="s">
        <v>3213</v>
      </c>
      <c r="C17" s="2227"/>
      <c r="D17" s="2228"/>
      <c r="E17" s="2240" t="s">
        <v>65</v>
      </c>
      <c r="F17" s="1874" t="s">
        <v>1262</v>
      </c>
      <c r="G17" s="1875"/>
      <c r="H17" s="1876"/>
      <c r="I17" s="2303" t="s">
        <v>1451</v>
      </c>
      <c r="J17" s="2304"/>
      <c r="K17" s="2305"/>
      <c r="L17" s="1886" t="s">
        <v>131</v>
      </c>
      <c r="M17" s="1893" t="s">
        <v>1209</v>
      </c>
      <c r="N17" s="574"/>
      <c r="O17" s="96">
        <f>VLOOKUP(L17,[54]Listas!$M$69:$N$73,2,0)</f>
        <v>3</v>
      </c>
      <c r="P17" s="96"/>
      <c r="Q17" s="96">
        <f>HLOOKUP(M17,[54]Listas!$O$67:$Q$68,2,0)</f>
        <v>20</v>
      </c>
      <c r="R17" s="1895" t="str">
        <f>INDEX([54]Listas!$O$69:$Q$73,MATCH(L17,[54]Listas!$M$69:$M$73,0),MATCH(M17,[54]Listas!$O$67:$Q$67,0))</f>
        <v>60
EXTREMO</v>
      </c>
      <c r="S17" s="2306" t="s">
        <v>3214</v>
      </c>
      <c r="T17" s="2307"/>
      <c r="U17" s="2308"/>
      <c r="V17" s="1888" t="s">
        <v>132</v>
      </c>
      <c r="W17" s="1888" t="s">
        <v>132</v>
      </c>
      <c r="X17" s="1888" t="s">
        <v>132</v>
      </c>
      <c r="Y17" s="1888" t="s">
        <v>132</v>
      </c>
      <c r="Z17" s="1888" t="s">
        <v>132</v>
      </c>
      <c r="AA17" s="1888" t="s">
        <v>83</v>
      </c>
      <c r="AB17" s="1888" t="s">
        <v>132</v>
      </c>
      <c r="AC17" s="1888" t="s">
        <v>132</v>
      </c>
      <c r="AD17" s="1888" t="s">
        <v>132</v>
      </c>
      <c r="AE17" s="1888" t="s">
        <v>132</v>
      </c>
      <c r="AF17" s="575"/>
      <c r="AG17" s="96">
        <f t="shared" si="0"/>
        <v>15</v>
      </c>
      <c r="AH17" s="96">
        <f t="shared" si="1"/>
        <v>5</v>
      </c>
      <c r="AI17" s="96">
        <f t="shared" si="2"/>
        <v>0</v>
      </c>
      <c r="AJ17" s="96">
        <f t="shared" si="3"/>
        <v>10</v>
      </c>
      <c r="AK17" s="96">
        <f t="shared" si="4"/>
        <v>15</v>
      </c>
      <c r="AL17" s="96">
        <f t="shared" si="5"/>
        <v>10</v>
      </c>
      <c r="AM17" s="96">
        <f t="shared" si="6"/>
        <v>30</v>
      </c>
      <c r="AN17" s="96">
        <f t="shared" si="7"/>
        <v>85</v>
      </c>
      <c r="AO17" s="96">
        <f t="shared" si="8"/>
        <v>2</v>
      </c>
      <c r="AP17" s="1895" t="str">
        <f>CONCATENATE(AN17,"- disminuye ",AO17)</f>
        <v>85- disminuye 2</v>
      </c>
      <c r="AQ17" s="96">
        <f t="shared" si="9"/>
        <v>1</v>
      </c>
      <c r="AR17" s="1895" t="str">
        <f>IF(AQ17&lt;=1,"Rara vez",VLOOKUP(AQ17,[54]Listas!$L$69:$M$73,2,0))</f>
        <v>Rara vez</v>
      </c>
      <c r="AS17" s="96">
        <f t="shared" si="10"/>
        <v>18</v>
      </c>
      <c r="AT17" s="1895" t="str">
        <f>IF(AS17&lt;=9,"Moderado",IF(AS17=20,"Catastrófico",IF(AS17=18,"Moderado","Mayor")))</f>
        <v>Moderado</v>
      </c>
      <c r="AU17" s="1895" t="str">
        <f>INDEX([54]Listas!$O$69:$Q$73,MATCH(AR17,[54]Listas!$M$69:$M$73,0),MATCH(AT17,[54]Listas!$O$67:$Q$67,0))</f>
        <v>5
BAJA</v>
      </c>
      <c r="AV17" s="1886" t="s">
        <v>1188</v>
      </c>
      <c r="AW17" s="1938" t="s">
        <v>3215</v>
      </c>
      <c r="AX17" s="2299" t="s">
        <v>2933</v>
      </c>
      <c r="AY17" s="1886" t="s">
        <v>1315</v>
      </c>
      <c r="AZ17" s="2303" t="s">
        <v>3216</v>
      </c>
      <c r="BA17" s="2304"/>
      <c r="BB17" s="2305"/>
      <c r="BC17" s="2309" t="s">
        <v>1053</v>
      </c>
      <c r="BD17" s="2245" t="s">
        <v>3390</v>
      </c>
      <c r="BF17" s="89">
        <f>219/699</f>
        <v>0.31330472103004292</v>
      </c>
    </row>
    <row r="18" spans="1:58" ht="409.5" customHeight="1" x14ac:dyDescent="0.2">
      <c r="A18" s="612"/>
      <c r="B18" s="2229"/>
      <c r="C18" s="2230"/>
      <c r="D18" s="2231"/>
      <c r="E18" s="2252"/>
      <c r="F18" s="1877"/>
      <c r="G18" s="1878"/>
      <c r="H18" s="1879"/>
      <c r="I18" s="1880"/>
      <c r="J18" s="1881"/>
      <c r="K18" s="1882"/>
      <c r="L18" s="1887"/>
      <c r="M18" s="1894"/>
      <c r="N18" s="574"/>
      <c r="O18" s="96"/>
      <c r="P18" s="96"/>
      <c r="Q18" s="96"/>
      <c r="R18" s="1896"/>
      <c r="S18" s="2310"/>
      <c r="T18" s="2311"/>
      <c r="U18" s="2312"/>
      <c r="V18" s="1889"/>
      <c r="W18" s="1889"/>
      <c r="X18" s="1889"/>
      <c r="Y18" s="1889"/>
      <c r="Z18" s="1889"/>
      <c r="AA18" s="1889"/>
      <c r="AB18" s="1889"/>
      <c r="AC18" s="1889"/>
      <c r="AD18" s="1889"/>
      <c r="AE18" s="1889"/>
      <c r="AF18" s="575"/>
      <c r="AG18" s="96"/>
      <c r="AH18" s="96"/>
      <c r="AI18" s="96"/>
      <c r="AJ18" s="96"/>
      <c r="AK18" s="96"/>
      <c r="AL18" s="96"/>
      <c r="AM18" s="96"/>
      <c r="AN18" s="96"/>
      <c r="AO18" s="96"/>
      <c r="AP18" s="1896"/>
      <c r="AQ18" s="96"/>
      <c r="AR18" s="1896"/>
      <c r="AS18" s="96"/>
      <c r="AT18" s="1896"/>
      <c r="AU18" s="1896"/>
      <c r="AV18" s="1887"/>
      <c r="AW18" s="1939"/>
      <c r="AX18" s="2302"/>
      <c r="AY18" s="1887"/>
      <c r="AZ18" s="1880"/>
      <c r="BA18" s="1881"/>
      <c r="BB18" s="1882"/>
      <c r="BC18" s="2313"/>
      <c r="BD18" s="2257"/>
    </row>
    <row r="19" spans="1:58" ht="409.5" customHeight="1" x14ac:dyDescent="0.2">
      <c r="A19" s="612"/>
      <c r="B19" s="2226" t="s">
        <v>3217</v>
      </c>
      <c r="C19" s="2227"/>
      <c r="D19" s="2228"/>
      <c r="E19" s="2240" t="s">
        <v>67</v>
      </c>
      <c r="F19" s="1874" t="s">
        <v>1263</v>
      </c>
      <c r="G19" s="1875"/>
      <c r="H19" s="1876"/>
      <c r="I19" s="2303" t="s">
        <v>1264</v>
      </c>
      <c r="J19" s="2304"/>
      <c r="K19" s="2305"/>
      <c r="L19" s="1886" t="s">
        <v>131</v>
      </c>
      <c r="M19" s="1893" t="s">
        <v>1193</v>
      </c>
      <c r="N19" s="574"/>
      <c r="O19" s="96">
        <f>VLOOKUP(L19,[54]Listas!$M$69:$N$73,2,0)</f>
        <v>3</v>
      </c>
      <c r="P19" s="96"/>
      <c r="Q19" s="96">
        <f>HLOOKUP(M19,[54]Listas!$O$67:$Q$68,2,0)</f>
        <v>5</v>
      </c>
      <c r="R19" s="1895" t="str">
        <f>INDEX([54]Listas!$O$69:$Q$73,MATCH(L19,[54]Listas!$M$69:$M$73,0),MATCH(M19,[54]Listas!$O$67:$Q$67,0))</f>
        <v>15
MDOERADA</v>
      </c>
      <c r="S19" s="2226" t="s">
        <v>3218</v>
      </c>
      <c r="T19" s="2227"/>
      <c r="U19" s="2228"/>
      <c r="V19" s="1888" t="s">
        <v>132</v>
      </c>
      <c r="W19" s="1888" t="s">
        <v>132</v>
      </c>
      <c r="X19" s="1888" t="s">
        <v>132</v>
      </c>
      <c r="Y19" s="1888" t="s">
        <v>132</v>
      </c>
      <c r="Z19" s="1888" t="s">
        <v>132</v>
      </c>
      <c r="AA19" s="1888" t="s">
        <v>83</v>
      </c>
      <c r="AB19" s="1888" t="s">
        <v>132</v>
      </c>
      <c r="AC19" s="1888" t="s">
        <v>132</v>
      </c>
      <c r="AD19" s="1888" t="s">
        <v>132</v>
      </c>
      <c r="AE19" s="1888" t="s">
        <v>132</v>
      </c>
      <c r="AF19" s="575"/>
      <c r="AG19" s="96">
        <f t="shared" si="0"/>
        <v>15</v>
      </c>
      <c r="AH19" s="96">
        <f t="shared" si="1"/>
        <v>5</v>
      </c>
      <c r="AI19" s="96">
        <f t="shared" si="2"/>
        <v>0</v>
      </c>
      <c r="AJ19" s="96">
        <f t="shared" si="3"/>
        <v>10</v>
      </c>
      <c r="AK19" s="96">
        <f t="shared" si="4"/>
        <v>15</v>
      </c>
      <c r="AL19" s="96">
        <f t="shared" si="5"/>
        <v>10</v>
      </c>
      <c r="AM19" s="96">
        <f t="shared" si="6"/>
        <v>30</v>
      </c>
      <c r="AN19" s="96">
        <f t="shared" si="7"/>
        <v>85</v>
      </c>
      <c r="AO19" s="96">
        <f t="shared" si="8"/>
        <v>2</v>
      </c>
      <c r="AP19" s="1895" t="str">
        <f>CONCATENATE(AN19,"- disminuye ",AO19)</f>
        <v>85- disminuye 2</v>
      </c>
      <c r="AQ19" s="96">
        <f t="shared" si="9"/>
        <v>1</v>
      </c>
      <c r="AR19" s="1895" t="str">
        <f>IF(AQ19&lt;=1,"Rara vez",VLOOKUP(AQ19,[54]Listas!$L$69:$M$73,2,0))</f>
        <v>Rara vez</v>
      </c>
      <c r="AS19" s="96">
        <f t="shared" si="10"/>
        <v>3</v>
      </c>
      <c r="AT19" s="1895" t="str">
        <f>IF(AS19&lt;=9,"Moderado",IF(AS19=20,"Catastrófico",IF(AS19=18,"Moderado","Mayor")))</f>
        <v>Moderado</v>
      </c>
      <c r="AU19" s="1895" t="str">
        <f>INDEX([54]Listas!$O$69:$Q$73,MATCH(AR19,[54]Listas!$M$69:$M$73,0),MATCH(AT19,[54]Listas!$O$67:$Q$67,0))</f>
        <v>5
BAJA</v>
      </c>
      <c r="AV19" s="1886" t="s">
        <v>1188</v>
      </c>
      <c r="AW19" s="1938" t="s">
        <v>3219</v>
      </c>
      <c r="AX19" s="2299" t="s">
        <v>3220</v>
      </c>
      <c r="AY19" s="1886" t="s">
        <v>1315</v>
      </c>
      <c r="AZ19" s="2303" t="s">
        <v>3221</v>
      </c>
      <c r="BA19" s="2304"/>
      <c r="BB19" s="2305"/>
      <c r="BC19" s="2309" t="s">
        <v>1053</v>
      </c>
      <c r="BD19" s="2245" t="s">
        <v>3391</v>
      </c>
    </row>
    <row r="20" spans="1:58" ht="283.5" customHeight="1" x14ac:dyDescent="0.2">
      <c r="A20" s="612"/>
      <c r="B20" s="2229"/>
      <c r="C20" s="2230"/>
      <c r="D20" s="2231"/>
      <c r="E20" s="2252"/>
      <c r="F20" s="1877"/>
      <c r="G20" s="1878"/>
      <c r="H20" s="1879"/>
      <c r="I20" s="1880"/>
      <c r="J20" s="1881"/>
      <c r="K20" s="1882"/>
      <c r="L20" s="1887"/>
      <c r="M20" s="1894"/>
      <c r="N20" s="574"/>
      <c r="O20" s="96"/>
      <c r="P20" s="96"/>
      <c r="Q20" s="96"/>
      <c r="R20" s="1896"/>
      <c r="S20" s="2229"/>
      <c r="T20" s="2230"/>
      <c r="U20" s="2231"/>
      <c r="V20" s="1889"/>
      <c r="W20" s="1889"/>
      <c r="X20" s="1889"/>
      <c r="Y20" s="1889"/>
      <c r="Z20" s="1889"/>
      <c r="AA20" s="1889"/>
      <c r="AB20" s="1889"/>
      <c r="AC20" s="1889"/>
      <c r="AD20" s="1889"/>
      <c r="AE20" s="1889"/>
      <c r="AF20" s="575"/>
      <c r="AG20" s="96"/>
      <c r="AH20" s="96"/>
      <c r="AI20" s="96"/>
      <c r="AJ20" s="96"/>
      <c r="AK20" s="96"/>
      <c r="AL20" s="96"/>
      <c r="AM20" s="96"/>
      <c r="AN20" s="96"/>
      <c r="AO20" s="96"/>
      <c r="AP20" s="1896"/>
      <c r="AQ20" s="96"/>
      <c r="AR20" s="1896"/>
      <c r="AS20" s="96"/>
      <c r="AT20" s="1896"/>
      <c r="AU20" s="1896"/>
      <c r="AV20" s="1887"/>
      <c r="AW20" s="1939"/>
      <c r="AX20" s="2302"/>
      <c r="AY20" s="1887"/>
      <c r="AZ20" s="1880"/>
      <c r="BA20" s="1881"/>
      <c r="BB20" s="1882"/>
      <c r="BC20" s="2313"/>
      <c r="BD20" s="2257"/>
    </row>
    <row r="21" spans="1:58" ht="285.75" customHeight="1" x14ac:dyDescent="0.2">
      <c r="A21" s="612"/>
      <c r="B21" s="1930" t="s">
        <v>1265</v>
      </c>
      <c r="C21" s="1931"/>
      <c r="D21" s="1932"/>
      <c r="E21" s="2314" t="s">
        <v>1266</v>
      </c>
      <c r="F21" s="1924" t="s">
        <v>1267</v>
      </c>
      <c r="G21" s="1925"/>
      <c r="H21" s="1926"/>
      <c r="I21" s="1927" t="s">
        <v>1268</v>
      </c>
      <c r="J21" s="1928"/>
      <c r="K21" s="1929"/>
      <c r="L21" s="627" t="s">
        <v>131</v>
      </c>
      <c r="M21" s="627" t="s">
        <v>1193</v>
      </c>
      <c r="N21" s="627"/>
      <c r="O21" s="572">
        <f>VLOOKUP(L21,[55]Listas!$M$69:$N$73,2,0)</f>
        <v>3</v>
      </c>
      <c r="P21" s="572"/>
      <c r="Q21" s="572">
        <f>HLOOKUP(M21,[55]Listas!$O$67:$Q$68,2,0)</f>
        <v>5</v>
      </c>
      <c r="R21" s="573" t="str">
        <f>INDEX([55]Listas!$O$69:$Q$73,MATCH(L21,[55]Listas!$M$69:$M$73,0),MATCH(M21,[55]Listas!$O$67:$Q$67,0))</f>
        <v>15
MDOERADA</v>
      </c>
      <c r="S21" s="1930" t="s">
        <v>1269</v>
      </c>
      <c r="T21" s="1931"/>
      <c r="U21" s="1932"/>
      <c r="V21" s="633" t="s">
        <v>132</v>
      </c>
      <c r="W21" s="633" t="s">
        <v>132</v>
      </c>
      <c r="X21" s="633" t="s">
        <v>83</v>
      </c>
      <c r="Y21" s="633" t="s">
        <v>132</v>
      </c>
      <c r="Z21" s="633" t="s">
        <v>132</v>
      </c>
      <c r="AA21" s="633" t="s">
        <v>83</v>
      </c>
      <c r="AB21" s="633" t="s">
        <v>132</v>
      </c>
      <c r="AC21" s="633" t="s">
        <v>132</v>
      </c>
      <c r="AD21" s="633" t="s">
        <v>132</v>
      </c>
      <c r="AE21" s="633" t="s">
        <v>132</v>
      </c>
      <c r="AF21" s="633"/>
      <c r="AG21" s="572">
        <f t="shared" ref="AG21:AG30" si="11">IF(Y21="SI",15,0)</f>
        <v>15</v>
      </c>
      <c r="AH21" s="572">
        <f t="shared" ref="AH21:AH30" si="12">IF(Z21="SI",5,0)</f>
        <v>5</v>
      </c>
      <c r="AI21" s="572">
        <f t="shared" ref="AI21:AI30" si="13">IF(AA21="SI",15,0)</f>
        <v>0</v>
      </c>
      <c r="AJ21" s="572">
        <f t="shared" ref="AJ21:AJ30" si="14">IF(AB21="SI",10,0)</f>
        <v>10</v>
      </c>
      <c r="AK21" s="572">
        <f t="shared" ref="AK21:AK30" si="15">IF(AC21="SI",15,0)</f>
        <v>15</v>
      </c>
      <c r="AL21" s="572">
        <f t="shared" ref="AL21:AL30" si="16">IF(AD21="SI",10,0)</f>
        <v>10</v>
      </c>
      <c r="AM21" s="572">
        <f t="shared" ref="AM21:AM30" si="17">IF(AE21="SI",30,0)</f>
        <v>30</v>
      </c>
      <c r="AN21" s="572">
        <f t="shared" ref="AN21:AN30" si="18">SUM(AG21+AH21+AI21+AJ21+AK21+AL21+AM21)</f>
        <v>85</v>
      </c>
      <c r="AO21" s="572">
        <f t="shared" ref="AO21:AO30" si="19">IF(AN21&lt;=50,0,IF(AN21&gt;=76,2,1))</f>
        <v>2</v>
      </c>
      <c r="AP21" s="573" t="str">
        <f t="shared" ref="AP21:AP30" si="20">CONCATENATE(AN21,"- disminuye ",AO21)</f>
        <v>85- disminuye 2</v>
      </c>
      <c r="AQ21" s="572">
        <f t="shared" ref="AQ21:AQ30" si="21">IF(V21="SI",O21-AO21,O21)</f>
        <v>1</v>
      </c>
      <c r="AR21" s="573" t="str">
        <f>IF(AQ21&lt;=1,"Rara vez",VLOOKUP(AQ21,[55]Listas!$L$69:$M$73,2,0))</f>
        <v>Rara vez</v>
      </c>
      <c r="AS21" s="572">
        <f t="shared" ref="AS21:AS30" si="22">IF(W21="SI",Q21-AO21,Q21)</f>
        <v>3</v>
      </c>
      <c r="AT21" s="573" t="str">
        <f t="shared" ref="AT21:AT30" si="23">IF(AS21&lt;=9,"Moderado",IF(AS21=20,"Catastrófico",IF(AS21=18,"Moderado","Mayor")))</f>
        <v>Moderado</v>
      </c>
      <c r="AU21" s="573" t="str">
        <f>INDEX([55]Listas!$O$69:$Q$73,MATCH(AR21,[55]Listas!$M$69:$M$73,0),MATCH(AT21,[55]Listas!$O$67:$Q$67,0))</f>
        <v>5
BAJA</v>
      </c>
      <c r="AV21" s="627" t="s">
        <v>1188</v>
      </c>
      <c r="AW21" s="2315" t="s">
        <v>1270</v>
      </c>
      <c r="AX21" s="2316" t="s">
        <v>565</v>
      </c>
      <c r="AY21" s="627" t="s">
        <v>1315</v>
      </c>
      <c r="AZ21" s="2317" t="s">
        <v>3392</v>
      </c>
      <c r="BA21" s="2318"/>
      <c r="BB21" s="2319"/>
      <c r="BC21" s="2320" t="s">
        <v>3222</v>
      </c>
      <c r="BD21" s="2321" t="s">
        <v>3393</v>
      </c>
    </row>
    <row r="22" spans="1:58" ht="285.75" customHeight="1" x14ac:dyDescent="0.2">
      <c r="A22" s="612"/>
      <c r="B22" s="1930" t="s">
        <v>1271</v>
      </c>
      <c r="C22" s="1931"/>
      <c r="D22" s="1932"/>
      <c r="E22" s="2314" t="s">
        <v>1066</v>
      </c>
      <c r="F22" s="1924" t="s">
        <v>566</v>
      </c>
      <c r="G22" s="1925"/>
      <c r="H22" s="1926"/>
      <c r="I22" s="1927" t="s">
        <v>1268</v>
      </c>
      <c r="J22" s="1928"/>
      <c r="K22" s="1929"/>
      <c r="L22" s="627" t="s">
        <v>131</v>
      </c>
      <c r="M22" s="627" t="s">
        <v>1193</v>
      </c>
      <c r="N22" s="627"/>
      <c r="O22" s="572">
        <f>VLOOKUP(L22,[55]Listas!$M$69:$N$73,2,0)</f>
        <v>3</v>
      </c>
      <c r="P22" s="572"/>
      <c r="Q22" s="572">
        <f>HLOOKUP(M22,[55]Listas!$O$67:$Q$68,2,0)</f>
        <v>5</v>
      </c>
      <c r="R22" s="573" t="str">
        <f>INDEX([55]Listas!$O$69:$Q$73,MATCH(L22,[55]Listas!$M$69:$M$73,0),MATCH(M22,[55]Listas!$O$67:$Q$67,0))</f>
        <v>15
MDOERADA</v>
      </c>
      <c r="S22" s="1930" t="s">
        <v>1272</v>
      </c>
      <c r="T22" s="1931"/>
      <c r="U22" s="1932"/>
      <c r="V22" s="633" t="s">
        <v>132</v>
      </c>
      <c r="W22" s="633" t="s">
        <v>132</v>
      </c>
      <c r="X22" s="633" t="s">
        <v>132</v>
      </c>
      <c r="Y22" s="633" t="s">
        <v>132</v>
      </c>
      <c r="Z22" s="633" t="s">
        <v>132</v>
      </c>
      <c r="AA22" s="633" t="s">
        <v>83</v>
      </c>
      <c r="AB22" s="633" t="s">
        <v>132</v>
      </c>
      <c r="AC22" s="633" t="s">
        <v>132</v>
      </c>
      <c r="AD22" s="633" t="s">
        <v>132</v>
      </c>
      <c r="AE22" s="633" t="s">
        <v>132</v>
      </c>
      <c r="AF22" s="633"/>
      <c r="AG22" s="572">
        <f t="shared" si="11"/>
        <v>15</v>
      </c>
      <c r="AH22" s="572">
        <f t="shared" si="12"/>
        <v>5</v>
      </c>
      <c r="AI22" s="572">
        <f t="shared" si="13"/>
        <v>0</v>
      </c>
      <c r="AJ22" s="572">
        <f t="shared" si="14"/>
        <v>10</v>
      </c>
      <c r="AK22" s="572">
        <f t="shared" si="15"/>
        <v>15</v>
      </c>
      <c r="AL22" s="572">
        <f t="shared" si="16"/>
        <v>10</v>
      </c>
      <c r="AM22" s="572">
        <f t="shared" si="17"/>
        <v>30</v>
      </c>
      <c r="AN22" s="572">
        <f t="shared" si="18"/>
        <v>85</v>
      </c>
      <c r="AO22" s="572">
        <f t="shared" si="19"/>
        <v>2</v>
      </c>
      <c r="AP22" s="573" t="str">
        <f t="shared" si="20"/>
        <v>85- disminuye 2</v>
      </c>
      <c r="AQ22" s="572">
        <f t="shared" si="21"/>
        <v>1</v>
      </c>
      <c r="AR22" s="573" t="str">
        <f>IF(AQ22&lt;=1,"Rara vez",VLOOKUP(AQ22,[55]Listas!$L$69:$M$73,2,0))</f>
        <v>Rara vez</v>
      </c>
      <c r="AS22" s="572">
        <f t="shared" si="22"/>
        <v>3</v>
      </c>
      <c r="AT22" s="573" t="str">
        <f t="shared" si="23"/>
        <v>Moderado</v>
      </c>
      <c r="AU22" s="573" t="str">
        <f>INDEX([55]Listas!$O$69:$Q$73,MATCH(AR22,[55]Listas!$M$69:$M$73,0),MATCH(AT22,[55]Listas!$O$67:$Q$67,0))</f>
        <v>5
BAJA</v>
      </c>
      <c r="AV22" s="627" t="s">
        <v>1188</v>
      </c>
      <c r="AW22" s="2315" t="s">
        <v>1270</v>
      </c>
      <c r="AX22" s="2316" t="s">
        <v>567</v>
      </c>
      <c r="AY22" s="627" t="s">
        <v>1315</v>
      </c>
      <c r="AZ22" s="2317" t="s">
        <v>3394</v>
      </c>
      <c r="BA22" s="2318"/>
      <c r="BB22" s="2319"/>
      <c r="BC22" s="2320" t="s">
        <v>3222</v>
      </c>
      <c r="BD22" s="2321" t="s">
        <v>2934</v>
      </c>
    </row>
    <row r="23" spans="1:58" ht="228" customHeight="1" x14ac:dyDescent="0.2">
      <c r="A23" s="612"/>
      <c r="B23" s="1930" t="s">
        <v>2935</v>
      </c>
      <c r="C23" s="1931"/>
      <c r="D23" s="1932"/>
      <c r="E23" s="525" t="s">
        <v>1067</v>
      </c>
      <c r="F23" s="1924" t="s">
        <v>568</v>
      </c>
      <c r="G23" s="1925"/>
      <c r="H23" s="1926"/>
      <c r="I23" s="1920" t="s">
        <v>1268</v>
      </c>
      <c r="J23" s="1921"/>
      <c r="K23" s="1922"/>
      <c r="L23" s="627" t="s">
        <v>131</v>
      </c>
      <c r="M23" s="627" t="s">
        <v>1193</v>
      </c>
      <c r="N23" s="627"/>
      <c r="O23" s="572">
        <f>VLOOKUP(L23,[55]Listas!$M$69:$N$73,2,0)</f>
        <v>3</v>
      </c>
      <c r="P23" s="572"/>
      <c r="Q23" s="572">
        <f>HLOOKUP(M23,[55]Listas!$O$67:$Q$68,2,0)</f>
        <v>5</v>
      </c>
      <c r="R23" s="573" t="str">
        <f>INDEX([55]Listas!$O$69:$Q$73,MATCH(L23,[55]Listas!$M$69:$M$73,0),MATCH(M23,[55]Listas!$O$67:$Q$67,0))</f>
        <v>15
MDOERADA</v>
      </c>
      <c r="S23" s="1930" t="s">
        <v>1273</v>
      </c>
      <c r="T23" s="1931"/>
      <c r="U23" s="1932"/>
      <c r="V23" s="633" t="s">
        <v>132</v>
      </c>
      <c r="W23" s="633" t="s">
        <v>132</v>
      </c>
      <c r="X23" s="633" t="s">
        <v>83</v>
      </c>
      <c r="Y23" s="633" t="s">
        <v>132</v>
      </c>
      <c r="Z23" s="633" t="s">
        <v>132</v>
      </c>
      <c r="AA23" s="633" t="s">
        <v>83</v>
      </c>
      <c r="AB23" s="633" t="s">
        <v>132</v>
      </c>
      <c r="AC23" s="633" t="s">
        <v>132</v>
      </c>
      <c r="AD23" s="633" t="s">
        <v>132</v>
      </c>
      <c r="AE23" s="633" t="s">
        <v>132</v>
      </c>
      <c r="AF23" s="633"/>
      <c r="AG23" s="572">
        <f t="shared" si="11"/>
        <v>15</v>
      </c>
      <c r="AH23" s="572">
        <f t="shared" si="12"/>
        <v>5</v>
      </c>
      <c r="AI23" s="572">
        <f t="shared" si="13"/>
        <v>0</v>
      </c>
      <c r="AJ23" s="572">
        <f t="shared" si="14"/>
        <v>10</v>
      </c>
      <c r="AK23" s="572">
        <f t="shared" si="15"/>
        <v>15</v>
      </c>
      <c r="AL23" s="572">
        <f t="shared" si="16"/>
        <v>10</v>
      </c>
      <c r="AM23" s="572">
        <f t="shared" si="17"/>
        <v>30</v>
      </c>
      <c r="AN23" s="572">
        <f t="shared" si="18"/>
        <v>85</v>
      </c>
      <c r="AO23" s="572">
        <f t="shared" si="19"/>
        <v>2</v>
      </c>
      <c r="AP23" s="573" t="str">
        <f t="shared" si="20"/>
        <v>85- disminuye 2</v>
      </c>
      <c r="AQ23" s="572">
        <f t="shared" si="21"/>
        <v>1</v>
      </c>
      <c r="AR23" s="573" t="str">
        <f>IF(AQ23&lt;=1,"Rara vez",VLOOKUP(AQ23,[55]Listas!$L$69:$M$73,2,0))</f>
        <v>Rara vez</v>
      </c>
      <c r="AS23" s="572">
        <f t="shared" si="22"/>
        <v>3</v>
      </c>
      <c r="AT23" s="573" t="str">
        <f t="shared" si="23"/>
        <v>Moderado</v>
      </c>
      <c r="AU23" s="573" t="str">
        <f>INDEX([55]Listas!$O$69:$Q$73,MATCH(AR23,[55]Listas!$M$69:$M$73,0),MATCH(AT23,[55]Listas!$O$67:$Q$67,0))</f>
        <v>5
BAJA</v>
      </c>
      <c r="AV23" s="627" t="s">
        <v>1194</v>
      </c>
      <c r="AW23" s="524" t="s">
        <v>1270</v>
      </c>
      <c r="AX23" s="628" t="s">
        <v>1274</v>
      </c>
      <c r="AY23" s="627" t="s">
        <v>1315</v>
      </c>
      <c r="AZ23" s="2322" t="s">
        <v>3395</v>
      </c>
      <c r="BA23" s="2323"/>
      <c r="BB23" s="2324"/>
      <c r="BC23" s="2325" t="s">
        <v>3223</v>
      </c>
      <c r="BD23" s="2326" t="s">
        <v>3396</v>
      </c>
    </row>
    <row r="24" spans="1:58" ht="191.25" customHeight="1" x14ac:dyDescent="0.2">
      <c r="A24" s="612"/>
      <c r="B24" s="1923" t="s">
        <v>2865</v>
      </c>
      <c r="C24" s="1923"/>
      <c r="D24" s="1923"/>
      <c r="E24" s="525" t="s">
        <v>1275</v>
      </c>
      <c r="F24" s="1917" t="s">
        <v>569</v>
      </c>
      <c r="G24" s="1918"/>
      <c r="H24" s="1919"/>
      <c r="I24" s="1920" t="s">
        <v>1276</v>
      </c>
      <c r="J24" s="1921"/>
      <c r="K24" s="1922"/>
      <c r="L24" s="627" t="s">
        <v>131</v>
      </c>
      <c r="M24" s="627" t="s">
        <v>1193</v>
      </c>
      <c r="N24" s="627"/>
      <c r="O24" s="572">
        <f>VLOOKUP(L24,[55]Listas!$M$69:$N$73,2,0)</f>
        <v>3</v>
      </c>
      <c r="P24" s="572"/>
      <c r="Q24" s="572">
        <f>HLOOKUP(M24,[55]Listas!$O$67:$Q$68,2,0)</f>
        <v>5</v>
      </c>
      <c r="R24" s="573" t="str">
        <f>INDEX([55]Listas!$O$69:$Q$73,MATCH(L24,[55]Listas!$M$69:$M$73,0),MATCH(M24,[55]Listas!$O$67:$Q$67,0))</f>
        <v>15
MDOERADA</v>
      </c>
      <c r="S24" s="1914" t="s">
        <v>1277</v>
      </c>
      <c r="T24" s="1915"/>
      <c r="U24" s="1916"/>
      <c r="V24" s="633" t="s">
        <v>132</v>
      </c>
      <c r="W24" s="633" t="s">
        <v>132</v>
      </c>
      <c r="X24" s="633" t="s">
        <v>132</v>
      </c>
      <c r="Y24" s="633" t="s">
        <v>132</v>
      </c>
      <c r="Z24" s="633" t="s">
        <v>132</v>
      </c>
      <c r="AA24" s="633" t="s">
        <v>83</v>
      </c>
      <c r="AB24" s="633" t="s">
        <v>132</v>
      </c>
      <c r="AC24" s="633" t="s">
        <v>132</v>
      </c>
      <c r="AD24" s="633" t="s">
        <v>132</v>
      </c>
      <c r="AE24" s="633" t="s">
        <v>132</v>
      </c>
      <c r="AF24" s="633"/>
      <c r="AG24" s="572">
        <f t="shared" si="11"/>
        <v>15</v>
      </c>
      <c r="AH24" s="572">
        <f t="shared" si="12"/>
        <v>5</v>
      </c>
      <c r="AI24" s="572">
        <f t="shared" si="13"/>
        <v>0</v>
      </c>
      <c r="AJ24" s="572">
        <f t="shared" si="14"/>
        <v>10</v>
      </c>
      <c r="AK24" s="572">
        <f t="shared" si="15"/>
        <v>15</v>
      </c>
      <c r="AL24" s="572">
        <f t="shared" si="16"/>
        <v>10</v>
      </c>
      <c r="AM24" s="572">
        <f t="shared" si="17"/>
        <v>30</v>
      </c>
      <c r="AN24" s="572">
        <f t="shared" si="18"/>
        <v>85</v>
      </c>
      <c r="AO24" s="572">
        <f t="shared" si="19"/>
        <v>2</v>
      </c>
      <c r="AP24" s="573" t="str">
        <f t="shared" si="20"/>
        <v>85- disminuye 2</v>
      </c>
      <c r="AQ24" s="572">
        <f t="shared" si="21"/>
        <v>1</v>
      </c>
      <c r="AR24" s="573" t="str">
        <f>IF(AQ24&lt;=1,"Rara vez",VLOOKUP(AQ24,[55]Listas!$L$69:$M$73,2,0))</f>
        <v>Rara vez</v>
      </c>
      <c r="AS24" s="572">
        <f t="shared" si="22"/>
        <v>3</v>
      </c>
      <c r="AT24" s="573" t="str">
        <f t="shared" si="23"/>
        <v>Moderado</v>
      </c>
      <c r="AU24" s="573" t="str">
        <f>INDEX([55]Listas!$O$69:$Q$73,MATCH(AR24,[55]Listas!$M$69:$M$73,0),MATCH(AT24,[55]Listas!$O$67:$Q$67,0))</f>
        <v>5
BAJA</v>
      </c>
      <c r="AV24" s="627" t="s">
        <v>1188</v>
      </c>
      <c r="AW24" s="524" t="s">
        <v>1270</v>
      </c>
      <c r="AX24" s="628" t="s">
        <v>1278</v>
      </c>
      <c r="AY24" s="627" t="s">
        <v>1315</v>
      </c>
      <c r="AZ24" s="2322" t="s">
        <v>3397</v>
      </c>
      <c r="BA24" s="2323"/>
      <c r="BB24" s="2324"/>
      <c r="BC24" s="2325" t="s">
        <v>3224</v>
      </c>
      <c r="BD24" s="2327" t="s">
        <v>3398</v>
      </c>
    </row>
    <row r="25" spans="1:58" ht="285.75" customHeight="1" x14ac:dyDescent="0.2">
      <c r="A25" s="612"/>
      <c r="B25" s="1923" t="s">
        <v>570</v>
      </c>
      <c r="C25" s="1923"/>
      <c r="D25" s="1923"/>
      <c r="E25" s="525" t="s">
        <v>1068</v>
      </c>
      <c r="F25" s="1917" t="s">
        <v>571</v>
      </c>
      <c r="G25" s="1918"/>
      <c r="H25" s="1919"/>
      <c r="I25" s="1920" t="s">
        <v>1279</v>
      </c>
      <c r="J25" s="1921"/>
      <c r="K25" s="1922"/>
      <c r="L25" s="627" t="s">
        <v>131</v>
      </c>
      <c r="M25" s="627" t="s">
        <v>1193</v>
      </c>
      <c r="N25" s="574"/>
      <c r="O25" s="96">
        <f>VLOOKUP(L25,[55]Listas!$M$69:$N$73,2,0)</f>
        <v>3</v>
      </c>
      <c r="P25" s="96"/>
      <c r="Q25" s="96">
        <f>HLOOKUP(M25,[55]Listas!$O$67:$Q$68,2,0)</f>
        <v>5</v>
      </c>
      <c r="R25" s="618" t="str">
        <f>INDEX([55]Listas!$O$69:$Q$73,MATCH(L25,[55]Listas!$M$69:$M$73,0),MATCH(M25,[55]Listas!$O$67:$Q$67,0))</f>
        <v>15
MDOERADA</v>
      </c>
      <c r="S25" s="1914" t="s">
        <v>572</v>
      </c>
      <c r="T25" s="1915"/>
      <c r="U25" s="1916"/>
      <c r="V25" s="633" t="s">
        <v>132</v>
      </c>
      <c r="W25" s="633" t="s">
        <v>132</v>
      </c>
      <c r="X25" s="633" t="s">
        <v>83</v>
      </c>
      <c r="Y25" s="633" t="s">
        <v>132</v>
      </c>
      <c r="Z25" s="633" t="s">
        <v>132</v>
      </c>
      <c r="AA25" s="633" t="s">
        <v>83</v>
      </c>
      <c r="AB25" s="633" t="s">
        <v>132</v>
      </c>
      <c r="AC25" s="633" t="s">
        <v>132</v>
      </c>
      <c r="AD25" s="633" t="s">
        <v>132</v>
      </c>
      <c r="AE25" s="633" t="s">
        <v>132</v>
      </c>
      <c r="AF25" s="575"/>
      <c r="AG25" s="96">
        <f t="shared" si="11"/>
        <v>15</v>
      </c>
      <c r="AH25" s="96">
        <f t="shared" si="12"/>
        <v>5</v>
      </c>
      <c r="AI25" s="96">
        <f t="shared" si="13"/>
        <v>0</v>
      </c>
      <c r="AJ25" s="96">
        <f t="shared" si="14"/>
        <v>10</v>
      </c>
      <c r="AK25" s="96">
        <f t="shared" si="15"/>
        <v>15</v>
      </c>
      <c r="AL25" s="96">
        <f t="shared" si="16"/>
        <v>10</v>
      </c>
      <c r="AM25" s="96">
        <f t="shared" si="17"/>
        <v>30</v>
      </c>
      <c r="AN25" s="96">
        <f t="shared" si="18"/>
        <v>85</v>
      </c>
      <c r="AO25" s="96">
        <f t="shared" si="19"/>
        <v>2</v>
      </c>
      <c r="AP25" s="618" t="str">
        <f t="shared" si="20"/>
        <v>85- disminuye 2</v>
      </c>
      <c r="AQ25" s="96">
        <f t="shared" si="21"/>
        <v>1</v>
      </c>
      <c r="AR25" s="618" t="str">
        <f>IF(AQ25&lt;=1,"Rara vez",VLOOKUP(AQ25,[55]Listas!$L$69:$M$73,2,0))</f>
        <v>Rara vez</v>
      </c>
      <c r="AS25" s="96">
        <f t="shared" si="22"/>
        <v>3</v>
      </c>
      <c r="AT25" s="618" t="str">
        <f t="shared" si="23"/>
        <v>Moderado</v>
      </c>
      <c r="AU25" s="618" t="str">
        <f>INDEX([55]Listas!$O$69:$Q$73,MATCH(AR25,[55]Listas!$M$69:$M$73,0),MATCH(AT25,[55]Listas!$O$67:$Q$67,0))</f>
        <v>5
BAJA</v>
      </c>
      <c r="AV25" s="617"/>
      <c r="AW25" s="524" t="s">
        <v>1270</v>
      </c>
      <c r="AX25" s="628" t="s">
        <v>1280</v>
      </c>
      <c r="AY25" s="617"/>
      <c r="AZ25" s="2322" t="s">
        <v>3399</v>
      </c>
      <c r="BA25" s="2323"/>
      <c r="BB25" s="2324"/>
      <c r="BC25" s="2325" t="s">
        <v>3223</v>
      </c>
      <c r="BD25" s="2327" t="s">
        <v>3400</v>
      </c>
    </row>
    <row r="26" spans="1:58" ht="165" customHeight="1" x14ac:dyDescent="0.2">
      <c r="A26" s="612"/>
      <c r="B26" s="1914" t="s">
        <v>2866</v>
      </c>
      <c r="C26" s="1915"/>
      <c r="D26" s="1916"/>
      <c r="E26" s="525" t="s">
        <v>1069</v>
      </c>
      <c r="F26" s="1917" t="s">
        <v>1281</v>
      </c>
      <c r="G26" s="1918"/>
      <c r="H26" s="1919"/>
      <c r="I26" s="1920" t="s">
        <v>1282</v>
      </c>
      <c r="J26" s="1921"/>
      <c r="K26" s="1922"/>
      <c r="L26" s="627" t="s">
        <v>131</v>
      </c>
      <c r="M26" s="627" t="s">
        <v>1193</v>
      </c>
      <c r="N26" s="627"/>
      <c r="O26" s="572">
        <f>VLOOKUP(L26,[55]Listas!$M$69:$N$73,2,0)</f>
        <v>3</v>
      </c>
      <c r="P26" s="572"/>
      <c r="Q26" s="572">
        <f>HLOOKUP(M26,[55]Listas!$O$67:$Q$68,2,0)</f>
        <v>5</v>
      </c>
      <c r="R26" s="626" t="str">
        <f>INDEX([55]Listas!$O$69:$Q$73,MATCH(L26,[55]Listas!$M$69:$M$73,0),MATCH(M26,[55]Listas!$O$67:$Q$67,0))</f>
        <v>15
MDOERADA</v>
      </c>
      <c r="S26" s="1914" t="s">
        <v>573</v>
      </c>
      <c r="T26" s="1915"/>
      <c r="U26" s="1916"/>
      <c r="V26" s="633" t="s">
        <v>132</v>
      </c>
      <c r="W26" s="633" t="s">
        <v>132</v>
      </c>
      <c r="X26" s="633" t="s">
        <v>132</v>
      </c>
      <c r="Y26" s="633" t="s">
        <v>83</v>
      </c>
      <c r="Z26" s="633" t="s">
        <v>132</v>
      </c>
      <c r="AA26" s="633" t="s">
        <v>132</v>
      </c>
      <c r="AB26" s="633" t="s">
        <v>83</v>
      </c>
      <c r="AC26" s="633" t="s">
        <v>132</v>
      </c>
      <c r="AD26" s="633" t="s">
        <v>132</v>
      </c>
      <c r="AE26" s="633" t="s">
        <v>132</v>
      </c>
      <c r="AF26" s="633"/>
      <c r="AG26" s="572">
        <f t="shared" si="11"/>
        <v>0</v>
      </c>
      <c r="AH26" s="572">
        <f t="shared" si="12"/>
        <v>5</v>
      </c>
      <c r="AI26" s="572">
        <f t="shared" si="13"/>
        <v>15</v>
      </c>
      <c r="AJ26" s="572">
        <f t="shared" si="14"/>
        <v>0</v>
      </c>
      <c r="AK26" s="572">
        <f t="shared" si="15"/>
        <v>15</v>
      </c>
      <c r="AL26" s="572">
        <f t="shared" si="16"/>
        <v>10</v>
      </c>
      <c r="AM26" s="572">
        <f t="shared" si="17"/>
        <v>30</v>
      </c>
      <c r="AN26" s="572">
        <f t="shared" si="18"/>
        <v>75</v>
      </c>
      <c r="AO26" s="572">
        <f t="shared" si="19"/>
        <v>1</v>
      </c>
      <c r="AP26" s="626" t="str">
        <f t="shared" si="20"/>
        <v>75- disminuye 1</v>
      </c>
      <c r="AQ26" s="125">
        <f t="shared" si="21"/>
        <v>2</v>
      </c>
      <c r="AR26" s="626" t="str">
        <f>IF(AQ26&lt;=1,"Rara vez",VLOOKUP(AQ26,[55]Listas!$L$69:$M$73,2,0))</f>
        <v>Improbable</v>
      </c>
      <c r="AS26" s="125">
        <f t="shared" si="22"/>
        <v>4</v>
      </c>
      <c r="AT26" s="626" t="str">
        <f t="shared" si="23"/>
        <v>Moderado</v>
      </c>
      <c r="AU26" s="626" t="str">
        <f>INDEX([55]Listas!$O$69:$Q$73,MATCH(AR26,[55]Listas!$M$69:$M$73,0),MATCH(AT26,[55]Listas!$O$67:$Q$67,0))</f>
        <v>10
BAJA</v>
      </c>
      <c r="AV26" s="627" t="s">
        <v>1188</v>
      </c>
      <c r="AW26" s="524" t="s">
        <v>1452</v>
      </c>
      <c r="AX26" s="628" t="s">
        <v>1283</v>
      </c>
      <c r="AY26" s="627" t="s">
        <v>1315</v>
      </c>
      <c r="AZ26" s="2322" t="s">
        <v>3401</v>
      </c>
      <c r="BA26" s="2323"/>
      <c r="BB26" s="2324"/>
      <c r="BC26" s="2325" t="s">
        <v>3225</v>
      </c>
      <c r="BD26" s="2327" t="s">
        <v>2936</v>
      </c>
    </row>
    <row r="27" spans="1:58" ht="285.75" hidden="1" customHeight="1" x14ac:dyDescent="0.2">
      <c r="A27" s="612"/>
      <c r="B27" s="2046"/>
      <c r="C27" s="2046"/>
      <c r="D27" s="2046"/>
      <c r="E27" s="2047"/>
      <c r="F27" s="2048"/>
      <c r="G27" s="2048"/>
      <c r="H27" s="2048"/>
      <c r="I27" s="2046"/>
      <c r="J27" s="2046"/>
      <c r="K27" s="2046"/>
      <c r="L27" s="627"/>
      <c r="M27" s="627"/>
      <c r="N27" s="627"/>
      <c r="O27" s="572" t="e">
        <f>VLOOKUP(L27,[55]Listas!$M$69:$N$73,2,0)</f>
        <v>#N/A</v>
      </c>
      <c r="P27" s="572"/>
      <c r="Q27" s="572" t="e">
        <f>HLOOKUP(M27,[55]Listas!$O$67:$Q$68,2,0)</f>
        <v>#N/A</v>
      </c>
      <c r="R27" s="573" t="e">
        <f>INDEX([55]Listas!$O$69:$Q$73,MATCH(L27,[55]Listas!$M$69:$M$73,0),MATCH(M27,[55]Listas!$O$67:$Q$67,0))</f>
        <v>#N/A</v>
      </c>
      <c r="S27" s="2046"/>
      <c r="T27" s="2046"/>
      <c r="U27" s="2046"/>
      <c r="V27" s="633"/>
      <c r="W27" s="633"/>
      <c r="X27" s="633"/>
      <c r="Y27" s="633"/>
      <c r="Z27" s="633"/>
      <c r="AA27" s="633"/>
      <c r="AB27" s="633"/>
      <c r="AC27" s="633"/>
      <c r="AD27" s="633"/>
      <c r="AE27" s="633"/>
      <c r="AF27" s="633"/>
      <c r="AG27" s="572">
        <f t="shared" si="11"/>
        <v>0</v>
      </c>
      <c r="AH27" s="572">
        <f t="shared" si="12"/>
        <v>0</v>
      </c>
      <c r="AI27" s="572">
        <f t="shared" si="13"/>
        <v>0</v>
      </c>
      <c r="AJ27" s="572">
        <f t="shared" si="14"/>
        <v>0</v>
      </c>
      <c r="AK27" s="572">
        <f t="shared" si="15"/>
        <v>0</v>
      </c>
      <c r="AL27" s="572">
        <f t="shared" si="16"/>
        <v>0</v>
      </c>
      <c r="AM27" s="572">
        <f t="shared" si="17"/>
        <v>0</v>
      </c>
      <c r="AN27" s="572">
        <f t="shared" si="18"/>
        <v>0</v>
      </c>
      <c r="AO27" s="572">
        <f t="shared" si="19"/>
        <v>0</v>
      </c>
      <c r="AP27" s="573" t="str">
        <f t="shared" si="20"/>
        <v>0- disminuye 0</v>
      </c>
      <c r="AQ27" s="572" t="e">
        <f t="shared" si="21"/>
        <v>#N/A</v>
      </c>
      <c r="AR27" s="573" t="e">
        <f>IF(AQ27&lt;=1,"Rara vez",VLOOKUP(AQ27,[55]Listas!$L$69:$M$73,2,0))</f>
        <v>#N/A</v>
      </c>
      <c r="AS27" s="572" t="e">
        <f t="shared" si="22"/>
        <v>#N/A</v>
      </c>
      <c r="AT27" s="573" t="e">
        <f t="shared" si="23"/>
        <v>#N/A</v>
      </c>
      <c r="AU27" s="573" t="e">
        <f>INDEX([55]Listas!$O$69:$Q$73,MATCH(AR27,[55]Listas!$M$69:$M$73,0),MATCH(AT27,[55]Listas!$O$67:$Q$67,0))</f>
        <v>#N/A</v>
      </c>
      <c r="AV27" s="627" t="s">
        <v>1188</v>
      </c>
      <c r="AW27" s="2049"/>
      <c r="AX27" s="2049"/>
      <c r="AY27" s="627" t="s">
        <v>1315</v>
      </c>
      <c r="AZ27" s="2050"/>
      <c r="BA27" s="2051"/>
      <c r="BB27" s="2052"/>
      <c r="BC27" s="2053"/>
      <c r="BD27" s="624"/>
    </row>
    <row r="28" spans="1:58" ht="188.25" hidden="1" customHeight="1" x14ac:dyDescent="0.2">
      <c r="A28" s="612"/>
      <c r="B28" s="2046"/>
      <c r="C28" s="2046"/>
      <c r="D28" s="2046"/>
      <c r="E28" s="2047"/>
      <c r="F28" s="2048"/>
      <c r="G28" s="2048"/>
      <c r="H28" s="2048"/>
      <c r="I28" s="2046"/>
      <c r="J28" s="2046"/>
      <c r="K28" s="2046"/>
      <c r="L28" s="627"/>
      <c r="M28" s="627"/>
      <c r="N28" s="627"/>
      <c r="O28" s="572" t="e">
        <f>VLOOKUP(L28,[55]Listas!$M$69:$N$73,2,0)</f>
        <v>#N/A</v>
      </c>
      <c r="P28" s="572"/>
      <c r="Q28" s="572" t="e">
        <f>HLOOKUP(M28,[55]Listas!$O$67:$Q$68,2,0)</f>
        <v>#N/A</v>
      </c>
      <c r="R28" s="573" t="e">
        <f>INDEX([55]Listas!$O$69:$Q$73,MATCH(L28,[55]Listas!$M$69:$M$73,0),MATCH(M28,[55]Listas!$O$67:$Q$67,0))</f>
        <v>#N/A</v>
      </c>
      <c r="S28" s="2046"/>
      <c r="T28" s="2046"/>
      <c r="U28" s="2046"/>
      <c r="V28" s="633"/>
      <c r="W28" s="633"/>
      <c r="X28" s="633"/>
      <c r="Y28" s="633"/>
      <c r="Z28" s="633"/>
      <c r="AA28" s="633"/>
      <c r="AB28" s="633"/>
      <c r="AC28" s="633"/>
      <c r="AD28" s="633"/>
      <c r="AE28" s="633"/>
      <c r="AF28" s="633"/>
      <c r="AG28" s="572">
        <f t="shared" si="11"/>
        <v>0</v>
      </c>
      <c r="AH28" s="572">
        <f t="shared" si="12"/>
        <v>0</v>
      </c>
      <c r="AI28" s="572">
        <f t="shared" si="13"/>
        <v>0</v>
      </c>
      <c r="AJ28" s="572">
        <f t="shared" si="14"/>
        <v>0</v>
      </c>
      <c r="AK28" s="572">
        <f t="shared" si="15"/>
        <v>0</v>
      </c>
      <c r="AL28" s="572">
        <f t="shared" si="16"/>
        <v>0</v>
      </c>
      <c r="AM28" s="572">
        <f t="shared" si="17"/>
        <v>0</v>
      </c>
      <c r="AN28" s="572">
        <f t="shared" si="18"/>
        <v>0</v>
      </c>
      <c r="AO28" s="572">
        <f t="shared" si="19"/>
        <v>0</v>
      </c>
      <c r="AP28" s="573" t="str">
        <f t="shared" si="20"/>
        <v>0- disminuye 0</v>
      </c>
      <c r="AQ28" s="572" t="e">
        <f t="shared" si="21"/>
        <v>#N/A</v>
      </c>
      <c r="AR28" s="573" t="e">
        <f>IF(AQ28&lt;=1,"Rara vez",VLOOKUP(AQ28,[55]Listas!$L$69:$M$73,2,0))</f>
        <v>#N/A</v>
      </c>
      <c r="AS28" s="572" t="e">
        <f t="shared" si="22"/>
        <v>#N/A</v>
      </c>
      <c r="AT28" s="573" t="e">
        <f t="shared" si="23"/>
        <v>#N/A</v>
      </c>
      <c r="AU28" s="573" t="e">
        <f>INDEX([55]Listas!$O$69:$Q$73,MATCH(AR28,[55]Listas!$M$69:$M$73,0),MATCH(AT28,[55]Listas!$O$67:$Q$67,0))</f>
        <v>#N/A</v>
      </c>
      <c r="AV28" s="627" t="s">
        <v>1188</v>
      </c>
      <c r="AW28" s="2049"/>
      <c r="AX28" s="2049"/>
      <c r="AY28" s="627" t="s">
        <v>1315</v>
      </c>
      <c r="AZ28" s="2050"/>
      <c r="BA28" s="2051"/>
      <c r="BB28" s="2052"/>
      <c r="BC28" s="2053"/>
      <c r="BD28" s="624"/>
    </row>
    <row r="29" spans="1:58" ht="176.25" hidden="1" customHeight="1" x14ac:dyDescent="0.2">
      <c r="A29" s="612"/>
      <c r="B29" s="2046"/>
      <c r="C29" s="2046"/>
      <c r="D29" s="2046"/>
      <c r="E29" s="2047"/>
      <c r="F29" s="2048"/>
      <c r="G29" s="2048"/>
      <c r="H29" s="2048"/>
      <c r="I29" s="2046"/>
      <c r="J29" s="2046"/>
      <c r="K29" s="2046"/>
      <c r="L29" s="627"/>
      <c r="M29" s="627"/>
      <c r="N29" s="627"/>
      <c r="O29" s="572" t="e">
        <f>VLOOKUP(L29,[55]Listas!$M$69:$N$73,2,0)</f>
        <v>#N/A</v>
      </c>
      <c r="P29" s="572"/>
      <c r="Q29" s="572" t="e">
        <f>HLOOKUP(M29,[55]Listas!$O$67:$Q$68,2,0)</f>
        <v>#N/A</v>
      </c>
      <c r="R29" s="573" t="e">
        <f>INDEX([55]Listas!$O$69:$Q$73,MATCH(L29,[55]Listas!$M$69:$M$73,0),MATCH(M29,[55]Listas!$O$67:$Q$67,0))</f>
        <v>#N/A</v>
      </c>
      <c r="S29" s="2046"/>
      <c r="T29" s="2046"/>
      <c r="U29" s="2046"/>
      <c r="V29" s="633"/>
      <c r="W29" s="633"/>
      <c r="X29" s="633"/>
      <c r="Y29" s="633"/>
      <c r="Z29" s="633"/>
      <c r="AA29" s="633"/>
      <c r="AB29" s="633"/>
      <c r="AC29" s="633"/>
      <c r="AD29" s="633"/>
      <c r="AE29" s="633"/>
      <c r="AF29" s="633"/>
      <c r="AG29" s="572">
        <f t="shared" si="11"/>
        <v>0</v>
      </c>
      <c r="AH29" s="572">
        <f t="shared" si="12"/>
        <v>0</v>
      </c>
      <c r="AI29" s="572">
        <f t="shared" si="13"/>
        <v>0</v>
      </c>
      <c r="AJ29" s="572">
        <f t="shared" si="14"/>
        <v>0</v>
      </c>
      <c r="AK29" s="572">
        <f t="shared" si="15"/>
        <v>0</v>
      </c>
      <c r="AL29" s="572">
        <f t="shared" si="16"/>
        <v>0</v>
      </c>
      <c r="AM29" s="572">
        <f t="shared" si="17"/>
        <v>0</v>
      </c>
      <c r="AN29" s="572">
        <f t="shared" si="18"/>
        <v>0</v>
      </c>
      <c r="AO29" s="572">
        <f t="shared" si="19"/>
        <v>0</v>
      </c>
      <c r="AP29" s="573" t="str">
        <f t="shared" si="20"/>
        <v>0- disminuye 0</v>
      </c>
      <c r="AQ29" s="572" t="e">
        <f t="shared" si="21"/>
        <v>#N/A</v>
      </c>
      <c r="AR29" s="573" t="e">
        <f>IF(AQ29&lt;=1,"Rara vez",VLOOKUP(AQ29,[55]Listas!$L$69:$M$73,2,0))</f>
        <v>#N/A</v>
      </c>
      <c r="AS29" s="572" t="e">
        <f t="shared" si="22"/>
        <v>#N/A</v>
      </c>
      <c r="AT29" s="573" t="e">
        <f t="shared" si="23"/>
        <v>#N/A</v>
      </c>
      <c r="AU29" s="573" t="e">
        <f>INDEX([55]Listas!$O$69:$Q$73,MATCH(AR29,[55]Listas!$M$69:$M$73,0),MATCH(AT29,[55]Listas!$O$67:$Q$67,0))</f>
        <v>#N/A</v>
      </c>
      <c r="AV29" s="627" t="s">
        <v>1194</v>
      </c>
      <c r="AW29" s="2049"/>
      <c r="AX29" s="2049"/>
      <c r="AY29" s="627" t="s">
        <v>1315</v>
      </c>
      <c r="AZ29" s="2050"/>
      <c r="BA29" s="2051"/>
      <c r="BB29" s="2052"/>
      <c r="BC29" s="2053"/>
      <c r="BD29" s="624"/>
    </row>
    <row r="30" spans="1:58" ht="59.25" hidden="1" customHeight="1" x14ac:dyDescent="0.2">
      <c r="A30" s="612"/>
      <c r="B30" s="1829"/>
      <c r="C30" s="1830"/>
      <c r="D30" s="1831"/>
      <c r="E30" s="608"/>
      <c r="F30" s="1843"/>
      <c r="G30" s="1844"/>
      <c r="H30" s="1845"/>
      <c r="I30" s="1829"/>
      <c r="J30" s="1830"/>
      <c r="K30" s="1831"/>
      <c r="L30" s="617"/>
      <c r="M30" s="631"/>
      <c r="N30" s="574"/>
      <c r="O30" s="96" t="e">
        <f>VLOOKUP(L30,[55]Listas!$M$69:$N$73,2,0)</f>
        <v>#N/A</v>
      </c>
      <c r="P30" s="96"/>
      <c r="Q30" s="96" t="e">
        <f>HLOOKUP(M30,[55]Listas!$O$67:$Q$68,2,0)</f>
        <v>#N/A</v>
      </c>
      <c r="R30" s="618" t="e">
        <f>INDEX([55]Listas!$O$69:$Q$73,MATCH(L30,[55]Listas!$M$69:$M$73,0),MATCH(M30,[55]Listas!$O$67:$Q$67,0))</f>
        <v>#N/A</v>
      </c>
      <c r="S30" s="1829"/>
      <c r="T30" s="1830"/>
      <c r="U30" s="1831"/>
      <c r="V30" s="607"/>
      <c r="W30" s="607"/>
      <c r="X30" s="607"/>
      <c r="Y30" s="607"/>
      <c r="Z30" s="607"/>
      <c r="AA30" s="607"/>
      <c r="AB30" s="607"/>
      <c r="AC30" s="607"/>
      <c r="AD30" s="607"/>
      <c r="AE30" s="607"/>
      <c r="AF30" s="575"/>
      <c r="AG30" s="96">
        <f t="shared" si="11"/>
        <v>0</v>
      </c>
      <c r="AH30" s="96">
        <f t="shared" si="12"/>
        <v>0</v>
      </c>
      <c r="AI30" s="96">
        <f t="shared" si="13"/>
        <v>0</v>
      </c>
      <c r="AJ30" s="96">
        <f t="shared" si="14"/>
        <v>0</v>
      </c>
      <c r="AK30" s="96">
        <f t="shared" si="15"/>
        <v>0</v>
      </c>
      <c r="AL30" s="96">
        <f t="shared" si="16"/>
        <v>0</v>
      </c>
      <c r="AM30" s="96">
        <f t="shared" si="17"/>
        <v>0</v>
      </c>
      <c r="AN30" s="96">
        <f t="shared" si="18"/>
        <v>0</v>
      </c>
      <c r="AO30" s="96">
        <f t="shared" si="19"/>
        <v>0</v>
      </c>
      <c r="AP30" s="618" t="str">
        <f t="shared" si="20"/>
        <v>0- disminuye 0</v>
      </c>
      <c r="AQ30" s="96" t="e">
        <f t="shared" si="21"/>
        <v>#N/A</v>
      </c>
      <c r="AR30" s="618" t="e">
        <f>IF(AQ30&lt;=1,"Rara vez",VLOOKUP(AQ30,[55]Listas!$L$69:$M$73,2,0))</f>
        <v>#N/A</v>
      </c>
      <c r="AS30" s="96" t="e">
        <f t="shared" si="22"/>
        <v>#N/A</v>
      </c>
      <c r="AT30" s="618" t="e">
        <f t="shared" si="23"/>
        <v>#N/A</v>
      </c>
      <c r="AU30" s="618" t="e">
        <f>INDEX([55]Listas!$O$69:$Q$73,MATCH(AR30,[55]Listas!$M$69:$M$73,0),MATCH(AT30,[55]Listas!$O$67:$Q$67,0))</f>
        <v>#N/A</v>
      </c>
      <c r="AV30" s="617"/>
      <c r="AW30" s="608"/>
      <c r="AX30" s="608"/>
      <c r="AY30" s="617"/>
      <c r="AZ30" s="1862" t="s">
        <v>1190</v>
      </c>
      <c r="BA30" s="1862"/>
      <c r="BB30" s="1862"/>
      <c r="BC30" s="607"/>
      <c r="BD30" s="607"/>
    </row>
    <row r="31" spans="1:58" ht="3.75" customHeight="1" x14ac:dyDescent="0.2">
      <c r="A31" s="87"/>
      <c r="B31" s="97"/>
      <c r="C31" s="97"/>
      <c r="D31" s="97"/>
      <c r="E31" s="90"/>
      <c r="F31" s="97"/>
      <c r="G31" s="97"/>
      <c r="H31" s="97"/>
      <c r="I31" s="97"/>
      <c r="J31" s="97"/>
      <c r="K31" s="97"/>
      <c r="L31" s="90"/>
      <c r="M31" s="90"/>
      <c r="N31" s="90"/>
      <c r="O31" s="90"/>
      <c r="P31" s="90"/>
      <c r="Q31" s="90"/>
      <c r="R31" s="90"/>
      <c r="S31" s="97"/>
      <c r="T31" s="97"/>
      <c r="U31" s="97"/>
      <c r="V31" s="90"/>
      <c r="W31" s="90"/>
      <c r="X31" s="90"/>
      <c r="Y31" s="90"/>
      <c r="Z31" s="90"/>
      <c r="AA31" s="90"/>
      <c r="AB31" s="90"/>
      <c r="AC31" s="90"/>
      <c r="AD31" s="90"/>
      <c r="AE31" s="90"/>
      <c r="AF31" s="90"/>
      <c r="AG31" s="90"/>
      <c r="AH31" s="90"/>
      <c r="AI31" s="90"/>
      <c r="AJ31" s="90"/>
      <c r="AK31" s="90"/>
      <c r="AL31" s="90"/>
      <c r="AM31" s="90"/>
      <c r="AN31" s="90"/>
      <c r="AO31" s="90"/>
      <c r="AP31" s="90"/>
      <c r="AQ31" s="90"/>
      <c r="AR31" s="90"/>
      <c r="AS31" s="90"/>
      <c r="AT31" s="90"/>
      <c r="AU31" s="90"/>
      <c r="AV31" s="97"/>
      <c r="AW31" s="97"/>
      <c r="AX31" s="97"/>
      <c r="AY31" s="90"/>
      <c r="AZ31" s="98"/>
      <c r="BA31" s="98"/>
      <c r="BB31" s="98"/>
      <c r="BC31" s="99"/>
      <c r="BD31" s="100"/>
    </row>
    <row r="32" spans="1:58" ht="15" customHeight="1" x14ac:dyDescent="0.2">
      <c r="A32" s="91"/>
      <c r="B32" s="1863" t="s">
        <v>1196</v>
      </c>
      <c r="C32" s="1863"/>
      <c r="D32" s="1863"/>
      <c r="E32" s="1863"/>
      <c r="F32" s="1863"/>
      <c r="G32" s="1863"/>
      <c r="H32" s="1863"/>
      <c r="I32" s="1863"/>
      <c r="J32" s="1863"/>
      <c r="K32" s="1863"/>
      <c r="L32" s="1863"/>
      <c r="M32" s="1863"/>
      <c r="N32" s="1863"/>
      <c r="O32" s="1863"/>
      <c r="P32" s="1863"/>
      <c r="Q32" s="1863"/>
      <c r="R32" s="1863"/>
      <c r="S32" s="1863"/>
      <c r="T32" s="1863"/>
      <c r="U32" s="1863"/>
      <c r="V32" s="101"/>
      <c r="W32" s="101"/>
      <c r="X32" s="101"/>
      <c r="Y32" s="101"/>
      <c r="Z32" s="101"/>
      <c r="AA32" s="101"/>
      <c r="AB32" s="101"/>
      <c r="AC32" s="101"/>
      <c r="AD32" s="101"/>
      <c r="AE32" s="101"/>
      <c r="AF32" s="101"/>
      <c r="AG32" s="101"/>
      <c r="AH32" s="101"/>
      <c r="AI32" s="101"/>
      <c r="AJ32" s="101"/>
      <c r="AK32" s="101"/>
      <c r="AL32" s="101"/>
      <c r="AM32" s="101"/>
      <c r="AN32" s="101"/>
      <c r="AO32" s="101"/>
      <c r="AP32" s="101"/>
      <c r="AQ32" s="101"/>
      <c r="AR32" s="101"/>
      <c r="AS32" s="101"/>
      <c r="AT32" s="101"/>
      <c r="AU32" s="90"/>
      <c r="AV32" s="102"/>
      <c r="AW32" s="102"/>
      <c r="AX32" s="102"/>
      <c r="AY32" s="1864" t="s">
        <v>3034</v>
      </c>
      <c r="AZ32" s="1865"/>
      <c r="BA32" s="1865"/>
      <c r="BB32" s="1865"/>
      <c r="BC32" s="1865"/>
      <c r="BD32" s="1865"/>
    </row>
    <row r="33" spans="1:56" s="104" customFormat="1" ht="19.5" customHeight="1" x14ac:dyDescent="0.2">
      <c r="A33" s="103"/>
      <c r="B33" s="1866" t="s">
        <v>1197</v>
      </c>
      <c r="C33" s="1867"/>
      <c r="D33" s="1867"/>
      <c r="E33" s="1867"/>
      <c r="F33" s="1867"/>
      <c r="G33" s="1867"/>
      <c r="H33" s="1868"/>
      <c r="I33" s="1866" t="s">
        <v>1198</v>
      </c>
      <c r="J33" s="1867"/>
      <c r="K33" s="1867"/>
      <c r="L33" s="1867"/>
      <c r="M33" s="1867"/>
      <c r="N33" s="1867"/>
      <c r="O33" s="1867"/>
      <c r="P33" s="1867"/>
      <c r="Q33" s="1867"/>
      <c r="R33" s="1867"/>
      <c r="S33" s="1867"/>
      <c r="T33" s="1867"/>
      <c r="U33" s="1868"/>
      <c r="V33" s="1866" t="s">
        <v>604</v>
      </c>
      <c r="W33" s="1867"/>
      <c r="X33" s="1867"/>
      <c r="Y33" s="1867"/>
      <c r="Z33" s="1867"/>
      <c r="AA33" s="1867"/>
      <c r="AB33" s="1867"/>
      <c r="AC33" s="1867"/>
      <c r="AD33" s="1867"/>
      <c r="AE33" s="1867"/>
      <c r="AF33" s="1867"/>
      <c r="AG33" s="1867"/>
      <c r="AH33" s="1867"/>
      <c r="AI33" s="1867"/>
      <c r="AJ33" s="1867"/>
      <c r="AK33" s="1867"/>
      <c r="AL33" s="1867"/>
      <c r="AM33" s="1867"/>
      <c r="AN33" s="1867"/>
      <c r="AO33" s="1867"/>
      <c r="AP33" s="1868"/>
      <c r="AQ33" s="576" t="s">
        <v>605</v>
      </c>
      <c r="AR33" s="1866" t="s">
        <v>605</v>
      </c>
      <c r="AS33" s="1867"/>
      <c r="AT33" s="1867"/>
      <c r="AU33" s="1867"/>
      <c r="AV33" s="1867"/>
      <c r="AW33" s="1868"/>
      <c r="AX33" s="102"/>
      <c r="AY33" s="1865"/>
      <c r="AZ33" s="1865"/>
      <c r="BA33" s="1865"/>
      <c r="BB33" s="1865"/>
      <c r="BC33" s="1865"/>
      <c r="BD33" s="1865"/>
    </row>
    <row r="34" spans="1:56" s="104" customFormat="1" ht="25.5" customHeight="1" x14ac:dyDescent="0.2">
      <c r="A34" s="105"/>
      <c r="B34" s="1872" t="s">
        <v>647</v>
      </c>
      <c r="C34" s="1872"/>
      <c r="D34" s="1872"/>
      <c r="E34" s="1872"/>
      <c r="F34" s="1872"/>
      <c r="G34" s="1872"/>
      <c r="H34" s="1872"/>
      <c r="I34" s="1869" t="s">
        <v>3226</v>
      </c>
      <c r="J34" s="1870"/>
      <c r="K34" s="1870"/>
      <c r="L34" s="1870"/>
      <c r="M34" s="1870"/>
      <c r="N34" s="1870"/>
      <c r="O34" s="1870"/>
      <c r="P34" s="1870"/>
      <c r="Q34" s="1870"/>
      <c r="R34" s="1870"/>
      <c r="S34" s="1870"/>
      <c r="T34" s="1870"/>
      <c r="U34" s="1871"/>
      <c r="V34" s="1869" t="s">
        <v>577</v>
      </c>
      <c r="W34" s="1870"/>
      <c r="X34" s="1870"/>
      <c r="Y34" s="1870"/>
      <c r="Z34" s="1870"/>
      <c r="AA34" s="1870"/>
      <c r="AB34" s="1870"/>
      <c r="AC34" s="1870"/>
      <c r="AD34" s="1870"/>
      <c r="AE34" s="1870"/>
      <c r="AF34" s="1870"/>
      <c r="AG34" s="1870"/>
      <c r="AH34" s="1870"/>
      <c r="AI34" s="1870"/>
      <c r="AJ34" s="1870"/>
      <c r="AK34" s="1870"/>
      <c r="AL34" s="1870"/>
      <c r="AM34" s="1870"/>
      <c r="AN34" s="1870"/>
      <c r="AO34" s="1870"/>
      <c r="AP34" s="1871"/>
      <c r="AQ34" s="106"/>
      <c r="AR34" s="1869"/>
      <c r="AS34" s="1870"/>
      <c r="AT34" s="1870"/>
      <c r="AU34" s="1870"/>
      <c r="AV34" s="1870"/>
      <c r="AW34" s="1871"/>
      <c r="AX34" s="102"/>
      <c r="AY34" s="1865"/>
      <c r="AZ34" s="1865"/>
      <c r="BA34" s="1865"/>
      <c r="BB34" s="1865"/>
      <c r="BC34" s="1865"/>
      <c r="BD34" s="1865"/>
    </row>
    <row r="35" spans="1:56" s="104" customFormat="1" ht="25.5" customHeight="1" x14ac:dyDescent="0.2">
      <c r="A35" s="105"/>
      <c r="B35" s="1872" t="s">
        <v>1053</v>
      </c>
      <c r="C35" s="1872"/>
      <c r="D35" s="1872"/>
      <c r="E35" s="1872"/>
      <c r="F35" s="1872"/>
      <c r="G35" s="1872"/>
      <c r="H35" s="1872"/>
      <c r="I35" s="1869" t="s">
        <v>1141</v>
      </c>
      <c r="J35" s="1870"/>
      <c r="K35" s="1870"/>
      <c r="L35" s="1870"/>
      <c r="M35" s="1870"/>
      <c r="N35" s="1870"/>
      <c r="O35" s="1870"/>
      <c r="P35" s="1870"/>
      <c r="Q35" s="1870"/>
      <c r="R35" s="1870"/>
      <c r="S35" s="1870"/>
      <c r="T35" s="1870"/>
      <c r="U35" s="1871"/>
      <c r="V35" s="1869" t="s">
        <v>579</v>
      </c>
      <c r="W35" s="1870"/>
      <c r="X35" s="1870"/>
      <c r="Y35" s="1870"/>
      <c r="Z35" s="1870"/>
      <c r="AA35" s="1870"/>
      <c r="AB35" s="1870"/>
      <c r="AC35" s="1870"/>
      <c r="AD35" s="1870"/>
      <c r="AE35" s="1870"/>
      <c r="AF35" s="1870"/>
      <c r="AG35" s="1870"/>
      <c r="AH35" s="1870"/>
      <c r="AI35" s="1870"/>
      <c r="AJ35" s="1870"/>
      <c r="AK35" s="1870"/>
      <c r="AL35" s="1870"/>
      <c r="AM35" s="1870"/>
      <c r="AN35" s="1870"/>
      <c r="AO35" s="1870"/>
      <c r="AP35" s="1871"/>
      <c r="AQ35" s="106"/>
      <c r="AR35" s="1869"/>
      <c r="AS35" s="1870"/>
      <c r="AT35" s="1870"/>
      <c r="AU35" s="1870"/>
      <c r="AV35" s="1870"/>
      <c r="AW35" s="1871"/>
      <c r="AX35" s="102"/>
      <c r="AY35" s="1865"/>
      <c r="AZ35" s="1865"/>
      <c r="BA35" s="1865"/>
      <c r="BB35" s="1865"/>
      <c r="BC35" s="1865"/>
      <c r="BD35" s="1865"/>
    </row>
    <row r="36" spans="1:56" ht="25.5" customHeight="1" x14ac:dyDescent="0.2">
      <c r="A36" s="105"/>
      <c r="B36" s="1872" t="s">
        <v>1052</v>
      </c>
      <c r="C36" s="1872"/>
      <c r="D36" s="1872"/>
      <c r="E36" s="1872"/>
      <c r="F36" s="1872"/>
      <c r="G36" s="1872"/>
      <c r="H36" s="1872"/>
      <c r="I36" s="1869" t="s">
        <v>1453</v>
      </c>
      <c r="J36" s="1870"/>
      <c r="K36" s="1870"/>
      <c r="L36" s="1870"/>
      <c r="M36" s="1870"/>
      <c r="N36" s="1870"/>
      <c r="O36" s="1870"/>
      <c r="P36" s="1870"/>
      <c r="Q36" s="1870"/>
      <c r="R36" s="1870"/>
      <c r="S36" s="1870"/>
      <c r="T36" s="1870"/>
      <c r="U36" s="1871"/>
      <c r="V36" s="1869" t="s">
        <v>578</v>
      </c>
      <c r="W36" s="1870"/>
      <c r="X36" s="1870"/>
      <c r="Y36" s="1870"/>
      <c r="Z36" s="1870"/>
      <c r="AA36" s="1870"/>
      <c r="AB36" s="1870"/>
      <c r="AC36" s="1870"/>
      <c r="AD36" s="1870"/>
      <c r="AE36" s="1870"/>
      <c r="AF36" s="1870"/>
      <c r="AG36" s="1870"/>
      <c r="AH36" s="1870"/>
      <c r="AI36" s="1870"/>
      <c r="AJ36" s="1870"/>
      <c r="AK36" s="1870"/>
      <c r="AL36" s="1870"/>
      <c r="AM36" s="1870"/>
      <c r="AN36" s="1870"/>
      <c r="AO36" s="1870"/>
      <c r="AP36" s="1871"/>
      <c r="AQ36" s="106"/>
      <c r="AR36" s="1869"/>
      <c r="AS36" s="1870"/>
      <c r="AT36" s="1870"/>
      <c r="AU36" s="1870"/>
      <c r="AV36" s="1870"/>
      <c r="AW36" s="1871"/>
      <c r="AX36" s="114"/>
      <c r="AY36" s="115"/>
      <c r="AZ36" s="116"/>
      <c r="BA36" s="116"/>
      <c r="BB36" s="116"/>
      <c r="BC36" s="115"/>
      <c r="BD36" s="108"/>
    </row>
    <row r="37" spans="1:56" x14ac:dyDescent="0.2">
      <c r="A37" s="107"/>
      <c r="B37" s="107"/>
      <c r="C37" s="107"/>
      <c r="D37" s="107"/>
      <c r="E37" s="108"/>
      <c r="F37" s="107"/>
      <c r="G37" s="107"/>
      <c r="H37" s="107"/>
      <c r="I37" s="107"/>
      <c r="J37" s="107"/>
      <c r="K37" s="107"/>
      <c r="L37" s="109"/>
      <c r="M37" s="109"/>
      <c r="N37" s="109"/>
      <c r="O37" s="109"/>
      <c r="P37" s="109"/>
      <c r="Q37" s="109"/>
      <c r="R37" s="109"/>
      <c r="S37" s="109"/>
      <c r="T37" s="109"/>
      <c r="U37" s="109"/>
      <c r="V37" s="108"/>
      <c r="W37" s="108"/>
      <c r="X37" s="108"/>
      <c r="Y37" s="108"/>
      <c r="Z37" s="108"/>
      <c r="AA37" s="108"/>
      <c r="AB37" s="108"/>
      <c r="AC37" s="108"/>
      <c r="AD37" s="108"/>
      <c r="AE37" s="108"/>
      <c r="AF37" s="108"/>
      <c r="AG37" s="108"/>
      <c r="AH37" s="108"/>
      <c r="AI37" s="108"/>
      <c r="AJ37" s="108"/>
      <c r="AK37" s="108"/>
      <c r="AL37" s="108"/>
      <c r="AM37" s="108"/>
      <c r="AN37" s="108"/>
      <c r="AO37" s="108"/>
      <c r="AP37" s="108"/>
      <c r="AQ37" s="108"/>
      <c r="AR37" s="108"/>
      <c r="AS37" s="108"/>
      <c r="AT37" s="108"/>
      <c r="AU37" s="108"/>
      <c r="AV37" s="109"/>
      <c r="AW37" s="109"/>
      <c r="AX37" s="109"/>
      <c r="AY37" s="108"/>
      <c r="AZ37" s="107"/>
      <c r="BA37" s="107"/>
      <c r="BB37" s="107"/>
      <c r="BC37" s="108"/>
      <c r="BD37" s="108"/>
    </row>
    <row r="38" spans="1:56" x14ac:dyDescent="0.2">
      <c r="A38" s="107"/>
      <c r="B38" s="107"/>
      <c r="C38" s="107"/>
      <c r="D38" s="107"/>
      <c r="E38" s="108"/>
      <c r="F38" s="107"/>
      <c r="G38" s="107"/>
      <c r="H38" s="107"/>
      <c r="I38" s="107"/>
      <c r="J38" s="107"/>
      <c r="K38" s="107"/>
      <c r="L38" s="109"/>
      <c r="M38" s="109"/>
      <c r="N38" s="109"/>
      <c r="O38" s="109"/>
      <c r="P38" s="109"/>
      <c r="Q38" s="109"/>
      <c r="R38" s="109"/>
      <c r="S38" s="109"/>
      <c r="T38" s="109"/>
      <c r="U38" s="109"/>
      <c r="V38" s="108"/>
      <c r="W38" s="108"/>
      <c r="X38" s="108"/>
      <c r="Y38" s="108"/>
      <c r="Z38" s="108"/>
      <c r="AA38" s="108"/>
      <c r="AB38" s="108"/>
      <c r="AC38" s="108"/>
      <c r="AD38" s="108"/>
      <c r="AE38" s="108"/>
      <c r="AF38" s="108"/>
      <c r="AG38" s="108"/>
      <c r="AH38" s="108"/>
      <c r="AI38" s="108"/>
      <c r="AJ38" s="108"/>
      <c r="AK38" s="108"/>
      <c r="AL38" s="108"/>
      <c r="AM38" s="108"/>
      <c r="AN38" s="108"/>
      <c r="AO38" s="108"/>
      <c r="AP38" s="108"/>
      <c r="AQ38" s="108"/>
      <c r="AR38" s="108"/>
      <c r="AS38" s="108"/>
      <c r="AT38" s="108"/>
      <c r="AU38" s="108"/>
      <c r="AV38" s="109"/>
      <c r="AW38" s="109"/>
      <c r="AX38" s="109"/>
      <c r="AY38" s="108"/>
      <c r="AZ38" s="107"/>
      <c r="BA38" s="107"/>
      <c r="BB38" s="107"/>
      <c r="BC38" s="108"/>
      <c r="BD38" s="108"/>
    </row>
    <row r="39" spans="1:56" x14ac:dyDescent="0.2">
      <c r="A39" s="107"/>
      <c r="B39" s="107"/>
      <c r="C39" s="107"/>
      <c r="D39" s="107"/>
      <c r="E39" s="108"/>
      <c r="F39" s="107"/>
      <c r="G39" s="107"/>
      <c r="H39" s="107"/>
      <c r="I39" s="107"/>
      <c r="J39" s="107"/>
      <c r="K39" s="107"/>
      <c r="L39" s="109"/>
      <c r="M39" s="109"/>
      <c r="N39" s="109"/>
      <c r="O39" s="109"/>
      <c r="P39" s="109"/>
      <c r="Q39" s="109"/>
      <c r="R39" s="109"/>
      <c r="S39" s="109"/>
      <c r="T39" s="109"/>
      <c r="U39" s="109"/>
      <c r="V39" s="108"/>
      <c r="W39" s="108"/>
      <c r="X39" s="108"/>
      <c r="Y39" s="108"/>
      <c r="Z39" s="108"/>
      <c r="AA39" s="108"/>
      <c r="AB39" s="108"/>
      <c r="AC39" s="108"/>
      <c r="AD39" s="108"/>
      <c r="AE39" s="108"/>
      <c r="AF39" s="108"/>
      <c r="AG39" s="108"/>
      <c r="AH39" s="108"/>
      <c r="AI39" s="108"/>
      <c r="AJ39" s="108"/>
      <c r="AK39" s="108"/>
      <c r="AL39" s="108"/>
      <c r="AM39" s="108"/>
      <c r="AN39" s="108"/>
      <c r="AO39" s="108"/>
      <c r="AP39" s="108"/>
      <c r="AQ39" s="108"/>
      <c r="AR39" s="108"/>
      <c r="AS39" s="108"/>
      <c r="AT39" s="108"/>
      <c r="AU39" s="108"/>
      <c r="AV39" s="109"/>
      <c r="AW39" s="109"/>
      <c r="AX39" s="109"/>
      <c r="AY39" s="108"/>
      <c r="AZ39" s="107"/>
      <c r="BA39" s="107"/>
      <c r="BB39" s="107"/>
      <c r="BC39" s="108"/>
      <c r="BD39" s="108"/>
    </row>
    <row r="40" spans="1:56" x14ac:dyDescent="0.2">
      <c r="A40" s="107"/>
      <c r="B40" s="107"/>
      <c r="C40" s="107"/>
      <c r="D40" s="107"/>
      <c r="E40" s="108"/>
      <c r="F40" s="107"/>
      <c r="G40" s="107"/>
      <c r="H40" s="107"/>
      <c r="I40" s="107"/>
      <c r="J40" s="107"/>
      <c r="K40" s="107"/>
      <c r="L40" s="109"/>
      <c r="M40" s="109"/>
      <c r="N40" s="109"/>
      <c r="O40" s="109"/>
      <c r="P40" s="109"/>
      <c r="Q40" s="109"/>
      <c r="R40" s="109"/>
      <c r="S40" s="109"/>
      <c r="T40" s="109"/>
      <c r="U40" s="109"/>
      <c r="V40" s="108"/>
      <c r="W40" s="108"/>
      <c r="X40" s="108"/>
      <c r="Y40" s="108"/>
      <c r="Z40" s="108"/>
      <c r="AA40" s="108"/>
      <c r="AB40" s="108"/>
      <c r="AC40" s="108"/>
      <c r="AD40" s="108"/>
      <c r="AE40" s="108"/>
      <c r="AF40" s="108"/>
      <c r="AG40" s="108"/>
      <c r="AH40" s="108"/>
      <c r="AI40" s="108"/>
      <c r="AJ40" s="108"/>
      <c r="AK40" s="108"/>
      <c r="AL40" s="108"/>
      <c r="AM40" s="108"/>
      <c r="AN40" s="108"/>
      <c r="AO40" s="108"/>
      <c r="AP40" s="108"/>
      <c r="AQ40" s="108"/>
      <c r="AR40" s="108"/>
      <c r="AS40" s="108"/>
      <c r="AT40" s="108"/>
      <c r="AU40" s="108"/>
      <c r="AV40" s="109"/>
      <c r="AW40" s="109"/>
      <c r="AX40" s="109"/>
      <c r="AY40" s="108"/>
      <c r="AZ40" s="107"/>
      <c r="BA40" s="107"/>
      <c r="BB40" s="107"/>
      <c r="BC40" s="108"/>
      <c r="BD40" s="108"/>
    </row>
    <row r="41" spans="1:56" x14ac:dyDescent="0.2">
      <c r="A41" s="107"/>
      <c r="B41" s="107"/>
      <c r="C41" s="107"/>
      <c r="D41" s="107"/>
      <c r="E41" s="108"/>
      <c r="F41" s="107"/>
      <c r="G41" s="107"/>
      <c r="H41" s="107"/>
      <c r="I41" s="107"/>
      <c r="J41" s="107"/>
      <c r="K41" s="107"/>
      <c r="L41" s="109"/>
      <c r="M41" s="109"/>
      <c r="N41" s="109"/>
      <c r="O41" s="109"/>
      <c r="P41" s="109"/>
      <c r="Q41" s="109"/>
      <c r="R41" s="109"/>
      <c r="S41" s="109"/>
      <c r="T41" s="109"/>
      <c r="U41" s="109"/>
      <c r="V41" s="108"/>
      <c r="W41" s="108"/>
      <c r="X41" s="108"/>
      <c r="Y41" s="108"/>
      <c r="Z41" s="108"/>
      <c r="AA41" s="108"/>
      <c r="AB41" s="108"/>
      <c r="AC41" s="108"/>
      <c r="AD41" s="108"/>
      <c r="AE41" s="108"/>
      <c r="AF41" s="108"/>
      <c r="AG41" s="108"/>
      <c r="AH41" s="108"/>
      <c r="AI41" s="108"/>
      <c r="AJ41" s="108"/>
      <c r="AK41" s="108"/>
      <c r="AL41" s="108"/>
      <c r="AM41" s="108"/>
      <c r="AN41" s="108"/>
      <c r="AO41" s="108"/>
      <c r="AP41" s="108"/>
      <c r="AQ41" s="108"/>
      <c r="AR41" s="108"/>
      <c r="AS41" s="108"/>
      <c r="AT41" s="108"/>
      <c r="AU41" s="108"/>
      <c r="AV41" s="109"/>
      <c r="AW41" s="109"/>
      <c r="AX41" s="109"/>
      <c r="AY41" s="108"/>
      <c r="AZ41" s="107"/>
      <c r="BA41" s="107"/>
      <c r="BB41" s="107"/>
      <c r="BC41" s="108"/>
      <c r="BD41" s="108"/>
    </row>
    <row r="42" spans="1:56" x14ac:dyDescent="0.2">
      <c r="A42" s="107"/>
      <c r="B42" s="107"/>
      <c r="C42" s="107"/>
      <c r="D42" s="107"/>
      <c r="E42" s="108"/>
      <c r="F42" s="107"/>
      <c r="G42" s="107"/>
      <c r="H42" s="107"/>
      <c r="I42" s="107"/>
      <c r="J42" s="107"/>
      <c r="K42" s="107"/>
      <c r="L42" s="109"/>
      <c r="M42" s="109"/>
      <c r="N42" s="109"/>
      <c r="O42" s="109"/>
      <c r="P42" s="109"/>
      <c r="Q42" s="109"/>
      <c r="R42" s="109"/>
      <c r="S42" s="109"/>
      <c r="T42" s="109"/>
      <c r="U42" s="109"/>
      <c r="V42" s="108"/>
      <c r="W42" s="108"/>
      <c r="X42" s="108"/>
      <c r="Y42" s="108"/>
      <c r="Z42" s="108"/>
      <c r="AA42" s="108"/>
      <c r="AB42" s="108"/>
      <c r="AC42" s="108"/>
      <c r="AD42" s="108"/>
      <c r="AE42" s="108"/>
      <c r="AF42" s="108"/>
      <c r="AG42" s="108"/>
      <c r="AH42" s="108"/>
      <c r="AI42" s="108"/>
      <c r="AJ42" s="108"/>
      <c r="AK42" s="108"/>
      <c r="AL42" s="108"/>
      <c r="AM42" s="108"/>
      <c r="AN42" s="108"/>
      <c r="AO42" s="108"/>
      <c r="AP42" s="108"/>
      <c r="AQ42" s="108"/>
      <c r="AR42" s="108"/>
      <c r="AS42" s="108"/>
      <c r="AT42" s="108"/>
      <c r="AU42" s="108"/>
      <c r="AV42" s="109"/>
      <c r="AW42" s="109"/>
      <c r="AX42" s="109"/>
      <c r="AY42" s="108"/>
      <c r="AZ42" s="107"/>
      <c r="BA42" s="107"/>
      <c r="BB42" s="107"/>
      <c r="BC42" s="108"/>
      <c r="BD42" s="108"/>
    </row>
    <row r="43" spans="1:56" x14ac:dyDescent="0.2">
      <c r="A43" s="107"/>
      <c r="B43" s="107"/>
      <c r="C43" s="107"/>
      <c r="D43" s="107"/>
      <c r="E43" s="108"/>
      <c r="F43" s="107"/>
      <c r="G43" s="107"/>
      <c r="H43" s="107"/>
      <c r="I43" s="107"/>
      <c r="J43" s="107"/>
      <c r="K43" s="107"/>
      <c r="L43" s="109"/>
      <c r="M43" s="109"/>
      <c r="N43" s="109"/>
      <c r="O43" s="109"/>
      <c r="P43" s="109"/>
      <c r="Q43" s="109"/>
      <c r="R43" s="109"/>
      <c r="S43" s="109"/>
      <c r="T43" s="109"/>
      <c r="U43" s="109"/>
      <c r="V43" s="108"/>
      <c r="W43" s="108"/>
      <c r="X43" s="108"/>
      <c r="Y43" s="108"/>
      <c r="Z43" s="108"/>
      <c r="AA43" s="108"/>
      <c r="AB43" s="108"/>
      <c r="AC43" s="108"/>
      <c r="AD43" s="108"/>
      <c r="AE43" s="108"/>
      <c r="AF43" s="108"/>
      <c r="AG43" s="108"/>
      <c r="AH43" s="108"/>
      <c r="AI43" s="108"/>
      <c r="AJ43" s="108"/>
      <c r="AK43" s="108"/>
      <c r="AL43" s="108"/>
      <c r="AM43" s="108"/>
      <c r="AN43" s="108"/>
      <c r="AO43" s="108"/>
      <c r="AP43" s="108"/>
      <c r="AQ43" s="108"/>
      <c r="AR43" s="108"/>
      <c r="AS43" s="108"/>
      <c r="AT43" s="108"/>
      <c r="AU43" s="108"/>
      <c r="AV43" s="109"/>
      <c r="AW43" s="109"/>
      <c r="AX43" s="109"/>
      <c r="AY43" s="108"/>
      <c r="AZ43" s="107"/>
      <c r="BA43" s="107"/>
      <c r="BB43" s="107"/>
      <c r="BC43" s="108"/>
      <c r="BD43" s="108"/>
    </row>
    <row r="44" spans="1:56" x14ac:dyDescent="0.2">
      <c r="A44" s="107"/>
      <c r="B44" s="107"/>
      <c r="C44" s="107"/>
      <c r="D44" s="107"/>
      <c r="E44" s="108"/>
      <c r="F44" s="107"/>
      <c r="G44" s="107"/>
      <c r="H44" s="107"/>
      <c r="I44" s="107"/>
      <c r="J44" s="107"/>
      <c r="K44" s="107"/>
      <c r="L44" s="109"/>
      <c r="M44" s="109"/>
      <c r="N44" s="109"/>
      <c r="O44" s="109"/>
      <c r="P44" s="109"/>
      <c r="Q44" s="109"/>
      <c r="R44" s="109"/>
      <c r="S44" s="109"/>
      <c r="T44" s="109"/>
      <c r="U44" s="109"/>
      <c r="V44" s="108"/>
      <c r="W44" s="108"/>
      <c r="X44" s="108"/>
      <c r="Y44" s="108"/>
      <c r="Z44" s="108"/>
      <c r="AA44" s="108"/>
      <c r="AB44" s="108"/>
      <c r="AC44" s="108"/>
      <c r="AD44" s="108"/>
      <c r="AE44" s="108"/>
      <c r="AF44" s="108"/>
      <c r="AG44" s="108"/>
      <c r="AH44" s="108"/>
      <c r="AI44" s="108"/>
      <c r="AJ44" s="108"/>
      <c r="AK44" s="108"/>
      <c r="AL44" s="108"/>
      <c r="AM44" s="108"/>
      <c r="AN44" s="108"/>
      <c r="AO44" s="108"/>
      <c r="AP44" s="108"/>
      <c r="AQ44" s="108"/>
      <c r="AR44" s="108"/>
      <c r="AS44" s="108"/>
      <c r="AT44" s="108"/>
      <c r="AU44" s="108"/>
      <c r="AV44" s="109"/>
      <c r="AW44" s="109"/>
      <c r="AX44" s="109"/>
      <c r="AY44" s="108"/>
      <c r="AZ44" s="107"/>
      <c r="BA44" s="107"/>
      <c r="BB44" s="107"/>
      <c r="BC44" s="108"/>
      <c r="BD44" s="108"/>
    </row>
    <row r="45" spans="1:56" x14ac:dyDescent="0.2">
      <c r="A45" s="107"/>
      <c r="B45" s="107"/>
      <c r="C45" s="107"/>
      <c r="D45" s="107"/>
      <c r="E45" s="108"/>
      <c r="F45" s="107"/>
      <c r="G45" s="107"/>
      <c r="H45" s="107"/>
      <c r="I45" s="107"/>
      <c r="J45" s="107"/>
      <c r="K45" s="107"/>
      <c r="L45" s="109"/>
      <c r="M45" s="109"/>
      <c r="N45" s="109"/>
      <c r="O45" s="109"/>
      <c r="P45" s="109"/>
      <c r="Q45" s="109"/>
      <c r="R45" s="109"/>
      <c r="S45" s="109"/>
      <c r="T45" s="109"/>
      <c r="U45" s="109"/>
      <c r="V45" s="108"/>
      <c r="W45" s="108"/>
      <c r="X45" s="108"/>
      <c r="Y45" s="108"/>
      <c r="Z45" s="108"/>
      <c r="AA45" s="108"/>
      <c r="AB45" s="108"/>
      <c r="AC45" s="108"/>
      <c r="AD45" s="108"/>
      <c r="AE45" s="108"/>
      <c r="AF45" s="108"/>
      <c r="AG45" s="108"/>
      <c r="AH45" s="108"/>
      <c r="AI45" s="108"/>
      <c r="AJ45" s="108"/>
      <c r="AK45" s="108"/>
      <c r="AL45" s="108"/>
      <c r="AM45" s="108"/>
      <c r="AN45" s="108"/>
      <c r="AO45" s="108"/>
      <c r="AP45" s="108"/>
      <c r="AQ45" s="108"/>
      <c r="AR45" s="108"/>
      <c r="AS45" s="108"/>
      <c r="AT45" s="108"/>
      <c r="AU45" s="108"/>
      <c r="AV45" s="109"/>
      <c r="AW45" s="109"/>
      <c r="AX45" s="109"/>
      <c r="AY45" s="108"/>
      <c r="AZ45" s="107"/>
      <c r="BA45" s="107"/>
      <c r="BB45" s="107"/>
      <c r="BC45" s="108"/>
      <c r="BD45" s="108"/>
    </row>
    <row r="46" spans="1:56" x14ac:dyDescent="0.2">
      <c r="A46" s="107"/>
      <c r="B46" s="107"/>
      <c r="C46" s="107"/>
      <c r="D46" s="107"/>
      <c r="E46" s="108"/>
      <c r="F46" s="107"/>
      <c r="G46" s="107"/>
      <c r="H46" s="107"/>
      <c r="I46" s="107"/>
      <c r="J46" s="107"/>
      <c r="K46" s="107"/>
      <c r="L46" s="109"/>
      <c r="M46" s="109"/>
      <c r="N46" s="109"/>
      <c r="O46" s="109"/>
      <c r="P46" s="109"/>
      <c r="Q46" s="109"/>
      <c r="R46" s="109"/>
      <c r="S46" s="109"/>
      <c r="T46" s="109"/>
      <c r="U46" s="109"/>
      <c r="V46" s="108"/>
      <c r="W46" s="108"/>
      <c r="X46" s="108"/>
      <c r="Y46" s="108"/>
      <c r="Z46" s="108"/>
      <c r="AA46" s="108"/>
      <c r="AB46" s="108"/>
      <c r="AC46" s="108"/>
      <c r="AD46" s="108"/>
      <c r="AE46" s="108"/>
      <c r="AF46" s="108"/>
      <c r="AG46" s="108"/>
      <c r="AH46" s="108"/>
      <c r="AI46" s="108"/>
      <c r="AJ46" s="108"/>
      <c r="AK46" s="108"/>
      <c r="AL46" s="108"/>
      <c r="AM46" s="108"/>
      <c r="AN46" s="108"/>
      <c r="AO46" s="108"/>
      <c r="AP46" s="108"/>
      <c r="AQ46" s="108"/>
      <c r="AR46" s="108"/>
      <c r="AS46" s="108"/>
      <c r="AT46" s="108"/>
      <c r="AU46" s="108"/>
      <c r="AV46" s="109"/>
      <c r="AW46" s="109"/>
      <c r="AX46" s="109"/>
      <c r="AY46" s="108"/>
      <c r="AZ46" s="107"/>
      <c r="BA46" s="107"/>
      <c r="BB46" s="107"/>
      <c r="BC46" s="108"/>
      <c r="BD46" s="108"/>
    </row>
    <row r="47" spans="1:56" x14ac:dyDescent="0.2">
      <c r="A47" s="107"/>
      <c r="B47" s="107"/>
      <c r="C47" s="107"/>
      <c r="D47" s="107"/>
      <c r="E47" s="108"/>
      <c r="F47" s="107"/>
      <c r="G47" s="107"/>
      <c r="H47" s="107"/>
      <c r="I47" s="107"/>
      <c r="J47" s="107"/>
      <c r="K47" s="107"/>
      <c r="L47" s="109"/>
      <c r="M47" s="109"/>
      <c r="N47" s="109"/>
      <c r="O47" s="109"/>
      <c r="P47" s="109"/>
      <c r="Q47" s="109"/>
      <c r="R47" s="109"/>
      <c r="S47" s="109"/>
      <c r="T47" s="109"/>
      <c r="U47" s="109"/>
      <c r="V47" s="108"/>
      <c r="W47" s="108"/>
      <c r="X47" s="108"/>
      <c r="Y47" s="108"/>
      <c r="Z47" s="108"/>
      <c r="AA47" s="108"/>
      <c r="AB47" s="108"/>
      <c r="AC47" s="108"/>
      <c r="AD47" s="108"/>
      <c r="AE47" s="108"/>
      <c r="AF47" s="108"/>
      <c r="AG47" s="108"/>
      <c r="AH47" s="108"/>
      <c r="AI47" s="108"/>
      <c r="AJ47" s="108"/>
      <c r="AK47" s="108"/>
      <c r="AL47" s="108"/>
      <c r="AM47" s="108"/>
      <c r="AN47" s="108"/>
      <c r="AO47" s="108"/>
      <c r="AP47" s="108"/>
      <c r="AQ47" s="108"/>
      <c r="AR47" s="108"/>
      <c r="AS47" s="108"/>
      <c r="AT47" s="108"/>
      <c r="AU47" s="108"/>
      <c r="AV47" s="109"/>
      <c r="AW47" s="109"/>
      <c r="AX47" s="109"/>
      <c r="AY47" s="108"/>
      <c r="AZ47" s="107"/>
      <c r="BA47" s="107"/>
      <c r="BB47" s="107"/>
      <c r="BC47" s="108"/>
      <c r="BD47" s="108"/>
    </row>
    <row r="48" spans="1:56" x14ac:dyDescent="0.2">
      <c r="A48" s="107"/>
      <c r="B48" s="107"/>
      <c r="C48" s="107"/>
      <c r="D48" s="107"/>
      <c r="E48" s="108"/>
      <c r="F48" s="107"/>
      <c r="G48" s="107"/>
      <c r="H48" s="107"/>
      <c r="I48" s="107"/>
      <c r="J48" s="107"/>
      <c r="K48" s="107"/>
      <c r="L48" s="109"/>
      <c r="M48" s="109"/>
      <c r="N48" s="109"/>
      <c r="O48" s="109"/>
      <c r="P48" s="109"/>
      <c r="Q48" s="109"/>
      <c r="R48" s="109"/>
      <c r="S48" s="109"/>
      <c r="T48" s="109"/>
      <c r="U48" s="109"/>
      <c r="V48" s="108"/>
      <c r="W48" s="108"/>
      <c r="X48" s="108"/>
      <c r="Y48" s="108"/>
      <c r="Z48" s="108"/>
      <c r="AA48" s="108"/>
      <c r="AB48" s="108"/>
      <c r="AC48" s="108"/>
      <c r="AD48" s="108"/>
      <c r="AE48" s="108"/>
      <c r="AF48" s="108"/>
      <c r="AG48" s="108"/>
      <c r="AH48" s="108"/>
      <c r="AI48" s="108"/>
      <c r="AJ48" s="108"/>
      <c r="AK48" s="108"/>
      <c r="AL48" s="108"/>
      <c r="AM48" s="108"/>
      <c r="AN48" s="108"/>
      <c r="AO48" s="108"/>
      <c r="AP48" s="108"/>
      <c r="AQ48" s="108"/>
      <c r="AR48" s="108"/>
      <c r="AS48" s="108"/>
      <c r="AT48" s="108"/>
      <c r="AU48" s="108"/>
      <c r="AV48" s="109"/>
      <c r="AW48" s="109"/>
      <c r="AX48" s="109"/>
      <c r="AY48" s="108"/>
      <c r="AZ48" s="107"/>
      <c r="BA48" s="107"/>
      <c r="BB48" s="107"/>
      <c r="BC48" s="108"/>
      <c r="BD48" s="108"/>
    </row>
    <row r="49" spans="1:56" x14ac:dyDescent="0.2">
      <c r="A49" s="107"/>
      <c r="B49" s="107"/>
      <c r="C49" s="107"/>
      <c r="D49" s="107"/>
      <c r="E49" s="108"/>
      <c r="F49" s="107"/>
      <c r="G49" s="107"/>
      <c r="H49" s="107"/>
      <c r="I49" s="107"/>
      <c r="J49" s="107"/>
      <c r="K49" s="107"/>
      <c r="L49" s="109"/>
      <c r="M49" s="109"/>
      <c r="N49" s="109"/>
      <c r="O49" s="109"/>
      <c r="P49" s="109"/>
      <c r="Q49" s="109"/>
      <c r="R49" s="109"/>
      <c r="S49" s="109"/>
      <c r="T49" s="109"/>
      <c r="U49" s="109"/>
      <c r="V49" s="108"/>
      <c r="W49" s="108"/>
      <c r="X49" s="108"/>
      <c r="Y49" s="108"/>
      <c r="Z49" s="108"/>
      <c r="AA49" s="108"/>
      <c r="AB49" s="108"/>
      <c r="AC49" s="108"/>
      <c r="AD49" s="108"/>
      <c r="AE49" s="108"/>
      <c r="AF49" s="108"/>
      <c r="AG49" s="108"/>
      <c r="AH49" s="108"/>
      <c r="AI49" s="108"/>
      <c r="AJ49" s="108"/>
      <c r="AK49" s="108"/>
      <c r="AL49" s="108"/>
      <c r="AM49" s="108"/>
      <c r="AN49" s="108"/>
      <c r="AO49" s="108"/>
      <c r="AP49" s="108"/>
      <c r="AQ49" s="108"/>
      <c r="AR49" s="108"/>
      <c r="AS49" s="108"/>
      <c r="AT49" s="108"/>
      <c r="AU49" s="108"/>
      <c r="AV49" s="109"/>
      <c r="AW49" s="109"/>
      <c r="AX49" s="109"/>
      <c r="AY49" s="108"/>
      <c r="AZ49" s="107"/>
      <c r="BA49" s="107"/>
      <c r="BB49" s="107"/>
      <c r="BC49" s="108"/>
      <c r="BD49" s="108"/>
    </row>
    <row r="50" spans="1:56" x14ac:dyDescent="0.2">
      <c r="A50" s="107"/>
      <c r="B50" s="107"/>
      <c r="C50" s="107"/>
      <c r="D50" s="107"/>
      <c r="E50" s="108"/>
      <c r="F50" s="107"/>
      <c r="G50" s="107"/>
      <c r="H50" s="107"/>
      <c r="I50" s="107"/>
      <c r="J50" s="107"/>
      <c r="K50" s="107"/>
      <c r="L50" s="109"/>
      <c r="M50" s="109"/>
      <c r="N50" s="109"/>
      <c r="O50" s="109"/>
      <c r="P50" s="109"/>
      <c r="Q50" s="109"/>
      <c r="R50" s="109"/>
      <c r="S50" s="109"/>
      <c r="T50" s="109"/>
      <c r="U50" s="109"/>
      <c r="V50" s="108"/>
      <c r="W50" s="108"/>
      <c r="X50" s="108"/>
      <c r="Y50" s="108"/>
      <c r="Z50" s="108"/>
      <c r="AA50" s="108"/>
      <c r="AB50" s="108"/>
      <c r="AC50" s="108"/>
      <c r="AD50" s="108"/>
      <c r="AE50" s="108"/>
      <c r="AF50" s="108"/>
      <c r="AG50" s="108"/>
      <c r="AH50" s="108"/>
      <c r="AI50" s="108"/>
      <c r="AJ50" s="108"/>
      <c r="AK50" s="108"/>
      <c r="AL50" s="108"/>
      <c r="AM50" s="108"/>
      <c r="AN50" s="108"/>
      <c r="AO50" s="108"/>
      <c r="AP50" s="108"/>
      <c r="AQ50" s="108"/>
      <c r="AR50" s="108"/>
      <c r="AS50" s="108"/>
      <c r="AT50" s="108"/>
      <c r="AU50" s="108"/>
      <c r="AV50" s="109"/>
      <c r="AW50" s="109"/>
      <c r="AX50" s="109"/>
      <c r="AY50" s="108"/>
      <c r="AZ50" s="107"/>
      <c r="BA50" s="107"/>
      <c r="BB50" s="107"/>
      <c r="BC50" s="108"/>
      <c r="BD50" s="108"/>
    </row>
    <row r="51" spans="1:56" x14ac:dyDescent="0.2">
      <c r="A51" s="107"/>
      <c r="B51" s="107"/>
      <c r="C51" s="107"/>
      <c r="D51" s="107"/>
      <c r="E51" s="108"/>
      <c r="F51" s="107"/>
      <c r="G51" s="107"/>
      <c r="H51" s="107"/>
      <c r="I51" s="107"/>
      <c r="J51" s="107"/>
      <c r="K51" s="107"/>
      <c r="L51" s="109"/>
      <c r="M51" s="109"/>
      <c r="N51" s="109"/>
      <c r="O51" s="109"/>
      <c r="P51" s="109"/>
      <c r="Q51" s="109"/>
      <c r="R51" s="109"/>
      <c r="S51" s="109"/>
      <c r="T51" s="109"/>
      <c r="U51" s="109"/>
      <c r="V51" s="108"/>
      <c r="W51" s="108"/>
      <c r="X51" s="108"/>
      <c r="Y51" s="108"/>
      <c r="Z51" s="108"/>
      <c r="AA51" s="108"/>
      <c r="AB51" s="108"/>
      <c r="AC51" s="108"/>
      <c r="AD51" s="108"/>
      <c r="AE51" s="108"/>
      <c r="AF51" s="108"/>
      <c r="AG51" s="108"/>
      <c r="AH51" s="108"/>
      <c r="AI51" s="108"/>
      <c r="AJ51" s="108"/>
      <c r="AK51" s="108"/>
      <c r="AL51" s="108"/>
      <c r="AM51" s="108"/>
      <c r="AN51" s="108"/>
      <c r="AO51" s="108"/>
      <c r="AP51" s="108"/>
      <c r="AQ51" s="108"/>
      <c r="AR51" s="108"/>
      <c r="AS51" s="108"/>
      <c r="AT51" s="108"/>
      <c r="AU51" s="108"/>
      <c r="AV51" s="109"/>
      <c r="AW51" s="109"/>
      <c r="AX51" s="109"/>
      <c r="AY51" s="108"/>
      <c r="AZ51" s="107"/>
      <c r="BA51" s="107"/>
      <c r="BB51" s="107"/>
      <c r="BC51" s="108"/>
      <c r="BD51" s="108"/>
    </row>
    <row r="52" spans="1:56" x14ac:dyDescent="0.2">
      <c r="A52" s="107"/>
      <c r="B52" s="107"/>
      <c r="C52" s="107"/>
      <c r="D52" s="107"/>
      <c r="E52" s="108"/>
      <c r="F52" s="107"/>
      <c r="G52" s="107"/>
      <c r="H52" s="107"/>
      <c r="I52" s="107"/>
      <c r="J52" s="107"/>
      <c r="K52" s="107"/>
      <c r="L52" s="109"/>
      <c r="M52" s="109"/>
      <c r="N52" s="109"/>
      <c r="O52" s="109"/>
      <c r="P52" s="109"/>
      <c r="Q52" s="109"/>
      <c r="R52" s="109"/>
      <c r="S52" s="109"/>
      <c r="T52" s="109"/>
      <c r="U52" s="109"/>
      <c r="V52" s="108"/>
      <c r="W52" s="108"/>
      <c r="X52" s="108"/>
      <c r="Y52" s="108"/>
      <c r="Z52" s="108"/>
      <c r="AA52" s="108"/>
      <c r="AB52" s="108"/>
      <c r="AC52" s="108"/>
      <c r="AD52" s="108"/>
      <c r="AE52" s="108"/>
      <c r="AF52" s="108"/>
      <c r="AG52" s="108"/>
      <c r="AH52" s="108"/>
      <c r="AI52" s="108"/>
      <c r="AJ52" s="108"/>
      <c r="AK52" s="108"/>
      <c r="AL52" s="108"/>
      <c r="AM52" s="108"/>
      <c r="AN52" s="108"/>
      <c r="AO52" s="108"/>
      <c r="AP52" s="108"/>
      <c r="AQ52" s="108"/>
      <c r="AR52" s="108"/>
      <c r="AS52" s="108"/>
      <c r="AT52" s="108"/>
      <c r="AU52" s="108"/>
      <c r="AV52" s="109"/>
      <c r="AW52" s="109"/>
      <c r="AX52" s="109"/>
      <c r="AY52" s="108"/>
      <c r="AZ52" s="107"/>
      <c r="BA52" s="107"/>
      <c r="BB52" s="107"/>
      <c r="BC52" s="108"/>
      <c r="BD52" s="108"/>
    </row>
    <row r="53" spans="1:56" x14ac:dyDescent="0.2">
      <c r="A53" s="107"/>
      <c r="B53" s="107"/>
      <c r="C53" s="107"/>
      <c r="D53" s="107"/>
      <c r="E53" s="108"/>
      <c r="F53" s="107"/>
      <c r="G53" s="107"/>
      <c r="H53" s="107"/>
      <c r="I53" s="107"/>
      <c r="J53" s="107"/>
      <c r="K53" s="107"/>
      <c r="L53" s="109"/>
      <c r="M53" s="109"/>
      <c r="N53" s="109"/>
      <c r="O53" s="109"/>
      <c r="P53" s="109"/>
      <c r="Q53" s="109"/>
      <c r="R53" s="109"/>
      <c r="S53" s="109"/>
      <c r="T53" s="109"/>
      <c r="U53" s="109"/>
      <c r="V53" s="108"/>
      <c r="W53" s="108"/>
      <c r="X53" s="108"/>
      <c r="Y53" s="108"/>
      <c r="Z53" s="108"/>
      <c r="AA53" s="108"/>
      <c r="AB53" s="108"/>
      <c r="AC53" s="108"/>
      <c r="AD53" s="108"/>
      <c r="AE53" s="108"/>
      <c r="AF53" s="108"/>
      <c r="AG53" s="108"/>
      <c r="AH53" s="108"/>
      <c r="AI53" s="108"/>
      <c r="AJ53" s="108"/>
      <c r="AK53" s="108"/>
      <c r="AL53" s="108"/>
      <c r="AM53" s="108"/>
      <c r="AN53" s="108"/>
      <c r="AO53" s="108"/>
      <c r="AP53" s="108"/>
      <c r="AQ53" s="108"/>
      <c r="AR53" s="108"/>
      <c r="AS53" s="108"/>
      <c r="AT53" s="108"/>
      <c r="AU53" s="108"/>
      <c r="AV53" s="109"/>
      <c r="AW53" s="109"/>
      <c r="AX53" s="109"/>
      <c r="AY53" s="108"/>
      <c r="AZ53" s="107"/>
      <c r="BA53" s="107"/>
      <c r="BB53" s="107"/>
      <c r="BC53" s="108"/>
      <c r="BD53" s="108"/>
    </row>
    <row r="54" spans="1:56" x14ac:dyDescent="0.2">
      <c r="A54" s="107"/>
      <c r="B54" s="107"/>
      <c r="C54" s="107"/>
      <c r="D54" s="107"/>
      <c r="E54" s="108"/>
      <c r="F54" s="107"/>
      <c r="G54" s="107"/>
      <c r="H54" s="107"/>
      <c r="I54" s="107"/>
      <c r="J54" s="107"/>
      <c r="K54" s="107"/>
      <c r="L54" s="109"/>
      <c r="M54" s="109"/>
      <c r="N54" s="109"/>
      <c r="O54" s="109"/>
      <c r="P54" s="109"/>
      <c r="Q54" s="109"/>
      <c r="R54" s="109"/>
      <c r="S54" s="109"/>
      <c r="T54" s="109"/>
      <c r="U54" s="109"/>
      <c r="V54" s="108"/>
      <c r="W54" s="108"/>
      <c r="X54" s="108"/>
      <c r="Y54" s="108"/>
      <c r="Z54" s="108"/>
      <c r="AA54" s="108"/>
      <c r="AB54" s="108"/>
      <c r="AC54" s="108"/>
      <c r="AD54" s="108"/>
      <c r="AE54" s="108"/>
      <c r="AF54" s="108"/>
      <c r="AG54" s="108"/>
      <c r="AH54" s="108"/>
      <c r="AI54" s="108"/>
      <c r="AJ54" s="108"/>
      <c r="AK54" s="108"/>
      <c r="AL54" s="108"/>
      <c r="AM54" s="108"/>
      <c r="AN54" s="108"/>
      <c r="AO54" s="108"/>
      <c r="AP54" s="108"/>
      <c r="AQ54" s="108"/>
      <c r="AR54" s="108"/>
      <c r="AS54" s="108"/>
      <c r="AT54" s="108"/>
      <c r="AU54" s="108"/>
      <c r="AV54" s="109"/>
      <c r="AW54" s="109"/>
      <c r="AX54" s="109"/>
      <c r="AY54" s="108"/>
      <c r="AZ54" s="107"/>
      <c r="BA54" s="107"/>
      <c r="BB54" s="107"/>
      <c r="BC54" s="108"/>
      <c r="BD54" s="108"/>
    </row>
    <row r="55" spans="1:56" x14ac:dyDescent="0.2">
      <c r="A55" s="107"/>
      <c r="B55" s="107"/>
      <c r="C55" s="107"/>
      <c r="D55" s="107"/>
      <c r="E55" s="108"/>
      <c r="F55" s="107"/>
      <c r="G55" s="107"/>
      <c r="H55" s="107"/>
      <c r="I55" s="107"/>
      <c r="J55" s="107"/>
      <c r="K55" s="107"/>
      <c r="L55" s="109"/>
      <c r="M55" s="109"/>
      <c r="N55" s="109"/>
      <c r="O55" s="109"/>
      <c r="P55" s="109"/>
      <c r="Q55" s="109"/>
      <c r="R55" s="109"/>
      <c r="S55" s="109"/>
      <c r="T55" s="109"/>
      <c r="U55" s="109"/>
      <c r="V55" s="108"/>
      <c r="W55" s="108"/>
      <c r="X55" s="108"/>
      <c r="Y55" s="108"/>
      <c r="Z55" s="108"/>
      <c r="AA55" s="108"/>
      <c r="AB55" s="108"/>
      <c r="AC55" s="108"/>
      <c r="AD55" s="108"/>
      <c r="AE55" s="108"/>
      <c r="AF55" s="108"/>
      <c r="AG55" s="108"/>
      <c r="AH55" s="108"/>
      <c r="AI55" s="108"/>
      <c r="AJ55" s="108"/>
      <c r="AK55" s="108"/>
      <c r="AL55" s="108"/>
      <c r="AM55" s="108"/>
      <c r="AN55" s="108"/>
      <c r="AO55" s="108"/>
      <c r="AP55" s="108"/>
      <c r="AQ55" s="108"/>
      <c r="AR55" s="108"/>
      <c r="AS55" s="108"/>
      <c r="AT55" s="108"/>
      <c r="AU55" s="108"/>
      <c r="AV55" s="109"/>
      <c r="AW55" s="109"/>
      <c r="AX55" s="109"/>
      <c r="AY55" s="108"/>
      <c r="AZ55" s="107"/>
      <c r="BA55" s="107"/>
      <c r="BB55" s="107"/>
      <c r="BC55" s="108"/>
      <c r="BD55" s="108"/>
    </row>
    <row r="56" spans="1:56" x14ac:dyDescent="0.2">
      <c r="A56" s="107"/>
      <c r="B56" s="107"/>
      <c r="C56" s="107"/>
      <c r="D56" s="107"/>
      <c r="E56" s="108"/>
      <c r="F56" s="107"/>
      <c r="G56" s="107"/>
      <c r="H56" s="107"/>
      <c r="I56" s="107"/>
      <c r="J56" s="107"/>
      <c r="K56" s="107"/>
      <c r="L56" s="109"/>
      <c r="M56" s="109"/>
      <c r="N56" s="109"/>
      <c r="O56" s="109"/>
      <c r="P56" s="109"/>
      <c r="Q56" s="109"/>
      <c r="R56" s="109"/>
      <c r="S56" s="109"/>
      <c r="T56" s="109"/>
      <c r="U56" s="109"/>
      <c r="V56" s="108"/>
      <c r="W56" s="108"/>
      <c r="X56" s="108"/>
      <c r="Y56" s="108"/>
      <c r="Z56" s="108"/>
      <c r="AA56" s="108"/>
      <c r="AB56" s="108"/>
      <c r="AC56" s="108"/>
      <c r="AD56" s="108"/>
      <c r="AE56" s="108"/>
      <c r="AF56" s="108"/>
      <c r="AG56" s="108"/>
      <c r="AH56" s="108"/>
      <c r="AI56" s="108"/>
      <c r="AJ56" s="108"/>
      <c r="AK56" s="108"/>
      <c r="AL56" s="108"/>
      <c r="AM56" s="108"/>
      <c r="AN56" s="108"/>
      <c r="AO56" s="108"/>
      <c r="AP56" s="108"/>
      <c r="AQ56" s="108"/>
      <c r="AR56" s="108"/>
      <c r="AS56" s="108"/>
      <c r="AT56" s="108"/>
      <c r="AU56" s="108"/>
      <c r="AV56" s="109"/>
      <c r="AW56" s="109"/>
      <c r="AX56" s="109"/>
      <c r="AY56" s="108"/>
      <c r="AZ56" s="107"/>
      <c r="BA56" s="107"/>
      <c r="BB56" s="107"/>
      <c r="BC56" s="108"/>
      <c r="BD56" s="108"/>
    </row>
    <row r="57" spans="1:56" x14ac:dyDescent="0.2">
      <c r="A57" s="107"/>
      <c r="B57" s="107"/>
      <c r="C57" s="107"/>
      <c r="D57" s="107"/>
      <c r="E57" s="108"/>
      <c r="F57" s="107"/>
      <c r="G57" s="107"/>
      <c r="H57" s="107"/>
      <c r="I57" s="107"/>
      <c r="J57" s="107"/>
      <c r="K57" s="107"/>
      <c r="L57" s="109"/>
      <c r="M57" s="109"/>
      <c r="N57" s="109"/>
      <c r="O57" s="109"/>
      <c r="P57" s="109"/>
      <c r="Q57" s="109"/>
      <c r="R57" s="109"/>
      <c r="S57" s="109"/>
      <c r="T57" s="109"/>
      <c r="U57" s="109"/>
      <c r="V57" s="108"/>
      <c r="W57" s="108"/>
      <c r="X57" s="108"/>
      <c r="Y57" s="108"/>
      <c r="Z57" s="108"/>
      <c r="AA57" s="108"/>
      <c r="AB57" s="108"/>
      <c r="AC57" s="108"/>
      <c r="AD57" s="108"/>
      <c r="AE57" s="108"/>
      <c r="AF57" s="108"/>
      <c r="AG57" s="108"/>
      <c r="AH57" s="108"/>
      <c r="AI57" s="108"/>
      <c r="AJ57" s="108"/>
      <c r="AK57" s="108"/>
      <c r="AL57" s="108"/>
      <c r="AM57" s="108"/>
      <c r="AN57" s="108"/>
      <c r="AO57" s="108"/>
      <c r="AP57" s="108"/>
      <c r="AQ57" s="108"/>
      <c r="AR57" s="108"/>
      <c r="AS57" s="108"/>
      <c r="AT57" s="108"/>
      <c r="AU57" s="108"/>
      <c r="AV57" s="109"/>
      <c r="AW57" s="109"/>
      <c r="AX57" s="109"/>
      <c r="AY57" s="108"/>
      <c r="AZ57" s="107"/>
      <c r="BA57" s="107"/>
      <c r="BB57" s="107"/>
      <c r="BC57" s="108"/>
      <c r="BD57" s="108"/>
    </row>
    <row r="58" spans="1:56" x14ac:dyDescent="0.2">
      <c r="A58" s="107"/>
      <c r="B58" s="107"/>
      <c r="C58" s="107"/>
      <c r="D58" s="107"/>
      <c r="E58" s="108"/>
      <c r="F58" s="107"/>
      <c r="G58" s="107"/>
      <c r="H58" s="107"/>
      <c r="I58" s="107"/>
      <c r="J58" s="107"/>
      <c r="K58" s="107"/>
      <c r="L58" s="109"/>
      <c r="M58" s="109"/>
      <c r="N58" s="109"/>
      <c r="O58" s="109"/>
      <c r="P58" s="109"/>
      <c r="Q58" s="109"/>
      <c r="R58" s="109"/>
      <c r="S58" s="109"/>
      <c r="T58" s="109"/>
      <c r="U58" s="109"/>
      <c r="V58" s="108"/>
      <c r="W58" s="108"/>
      <c r="X58" s="108"/>
      <c r="Y58" s="108"/>
      <c r="Z58" s="108"/>
      <c r="AA58" s="108"/>
      <c r="AB58" s="108"/>
      <c r="AC58" s="108"/>
      <c r="AD58" s="108"/>
      <c r="AE58" s="108"/>
      <c r="AF58" s="108"/>
      <c r="AG58" s="108"/>
      <c r="AH58" s="108"/>
      <c r="AI58" s="108"/>
      <c r="AJ58" s="108"/>
      <c r="AK58" s="108"/>
      <c r="AL58" s="108"/>
      <c r="AM58" s="108"/>
      <c r="AN58" s="108"/>
      <c r="AO58" s="108"/>
      <c r="AP58" s="108"/>
      <c r="AQ58" s="108"/>
      <c r="AR58" s="108"/>
      <c r="AS58" s="108"/>
      <c r="AT58" s="108"/>
      <c r="AU58" s="108"/>
      <c r="AV58" s="109"/>
      <c r="AW58" s="109"/>
      <c r="AX58" s="109"/>
      <c r="AY58" s="108"/>
      <c r="AZ58" s="107"/>
      <c r="BA58" s="107"/>
      <c r="BB58" s="107"/>
      <c r="BC58" s="108"/>
      <c r="BD58" s="108"/>
    </row>
    <row r="59" spans="1:56" x14ac:dyDescent="0.2">
      <c r="A59" s="107"/>
      <c r="B59" s="107"/>
      <c r="C59" s="107"/>
      <c r="D59" s="107"/>
      <c r="E59" s="108"/>
      <c r="F59" s="107"/>
      <c r="G59" s="107"/>
      <c r="H59" s="107"/>
      <c r="I59" s="107"/>
      <c r="J59" s="107"/>
      <c r="K59" s="107"/>
      <c r="L59" s="109"/>
      <c r="M59" s="109"/>
      <c r="N59" s="109"/>
      <c r="O59" s="109"/>
      <c r="P59" s="109"/>
      <c r="Q59" s="109"/>
      <c r="R59" s="109"/>
      <c r="S59" s="109"/>
      <c r="T59" s="109"/>
      <c r="U59" s="109"/>
      <c r="V59" s="108"/>
      <c r="W59" s="108"/>
      <c r="X59" s="108"/>
      <c r="Y59" s="108"/>
      <c r="Z59" s="108"/>
      <c r="AA59" s="108"/>
      <c r="AB59" s="108"/>
      <c r="AC59" s="108"/>
      <c r="AD59" s="108"/>
      <c r="AE59" s="108"/>
      <c r="AF59" s="108"/>
      <c r="AG59" s="108"/>
      <c r="AH59" s="108"/>
      <c r="AI59" s="108"/>
      <c r="AJ59" s="108"/>
      <c r="AK59" s="108"/>
      <c r="AL59" s="108"/>
      <c r="AM59" s="108"/>
      <c r="AN59" s="108"/>
      <c r="AO59" s="108"/>
      <c r="AP59" s="108"/>
      <c r="AQ59" s="108"/>
      <c r="AR59" s="108"/>
      <c r="AS59" s="108"/>
      <c r="AT59" s="108"/>
      <c r="AU59" s="108"/>
      <c r="AV59" s="109"/>
      <c r="AW59" s="109"/>
      <c r="AX59" s="109"/>
      <c r="AY59" s="108"/>
      <c r="AZ59" s="107"/>
      <c r="BA59" s="107"/>
      <c r="BB59" s="107"/>
      <c r="BC59" s="108"/>
      <c r="BD59" s="108"/>
    </row>
    <row r="60" spans="1:56" x14ac:dyDescent="0.2">
      <c r="A60" s="107"/>
      <c r="B60" s="107"/>
      <c r="C60" s="107"/>
      <c r="D60" s="107"/>
      <c r="E60" s="108"/>
      <c r="F60" s="107"/>
      <c r="G60" s="107"/>
      <c r="H60" s="107"/>
      <c r="I60" s="107"/>
      <c r="J60" s="107"/>
      <c r="K60" s="107"/>
      <c r="L60" s="109"/>
      <c r="M60" s="109"/>
      <c r="N60" s="109"/>
      <c r="O60" s="109"/>
      <c r="P60" s="109"/>
      <c r="Q60" s="109"/>
      <c r="R60" s="109"/>
      <c r="S60" s="109"/>
      <c r="T60" s="109"/>
      <c r="U60" s="109"/>
      <c r="V60" s="108"/>
      <c r="W60" s="108"/>
      <c r="X60" s="108"/>
      <c r="Y60" s="108"/>
      <c r="Z60" s="108"/>
      <c r="AA60" s="108"/>
      <c r="AB60" s="108"/>
      <c r="AC60" s="108"/>
      <c r="AD60" s="108"/>
      <c r="AE60" s="108"/>
      <c r="AF60" s="108"/>
      <c r="AG60" s="108"/>
      <c r="AH60" s="108"/>
      <c r="AI60" s="108"/>
      <c r="AJ60" s="108"/>
      <c r="AK60" s="108"/>
      <c r="AL60" s="108"/>
      <c r="AM60" s="108"/>
      <c r="AN60" s="108"/>
      <c r="AO60" s="108"/>
      <c r="AP60" s="108"/>
      <c r="AQ60" s="108"/>
      <c r="AR60" s="108"/>
      <c r="AS60" s="108"/>
      <c r="AT60" s="108"/>
      <c r="AU60" s="108"/>
      <c r="AV60" s="109"/>
      <c r="AW60" s="109"/>
      <c r="AX60" s="109"/>
      <c r="AY60" s="108"/>
      <c r="AZ60" s="107"/>
      <c r="BA60" s="107"/>
      <c r="BB60" s="107"/>
      <c r="BC60" s="108"/>
      <c r="BD60" s="108"/>
    </row>
    <row r="61" spans="1:56" x14ac:dyDescent="0.2">
      <c r="A61" s="107"/>
      <c r="B61" s="107"/>
      <c r="C61" s="107"/>
      <c r="D61" s="107"/>
      <c r="E61" s="108"/>
      <c r="F61" s="107"/>
      <c r="G61" s="107"/>
      <c r="H61" s="107"/>
      <c r="I61" s="107"/>
      <c r="J61" s="107"/>
      <c r="K61" s="107"/>
      <c r="L61" s="109"/>
      <c r="M61" s="109"/>
      <c r="N61" s="109"/>
      <c r="O61" s="109"/>
      <c r="P61" s="109"/>
      <c r="Q61" s="109"/>
      <c r="R61" s="109"/>
      <c r="S61" s="109"/>
      <c r="T61" s="109"/>
      <c r="U61" s="109"/>
      <c r="V61" s="108"/>
      <c r="W61" s="108"/>
      <c r="X61" s="108"/>
      <c r="Y61" s="108"/>
      <c r="Z61" s="108"/>
      <c r="AA61" s="108"/>
      <c r="AB61" s="108"/>
      <c r="AC61" s="108"/>
      <c r="AD61" s="108"/>
      <c r="AE61" s="108"/>
      <c r="AF61" s="108"/>
      <c r="AG61" s="108"/>
      <c r="AH61" s="108"/>
      <c r="AI61" s="108"/>
      <c r="AJ61" s="108"/>
      <c r="AK61" s="108"/>
      <c r="AL61" s="108"/>
      <c r="AM61" s="108"/>
      <c r="AN61" s="108"/>
      <c r="AO61" s="108"/>
      <c r="AP61" s="108"/>
      <c r="AQ61" s="108"/>
      <c r="AR61" s="108"/>
      <c r="AS61" s="108"/>
      <c r="AT61" s="108"/>
      <c r="AU61" s="108"/>
      <c r="AV61" s="109"/>
      <c r="AW61" s="109"/>
      <c r="AX61" s="109"/>
      <c r="AY61" s="108"/>
      <c r="AZ61" s="107"/>
      <c r="BA61" s="107"/>
      <c r="BB61" s="107"/>
      <c r="BC61" s="108"/>
      <c r="BD61" s="108"/>
    </row>
    <row r="62" spans="1:56" x14ac:dyDescent="0.2">
      <c r="A62" s="107"/>
      <c r="B62" s="107"/>
      <c r="C62" s="107"/>
      <c r="D62" s="107"/>
      <c r="E62" s="108"/>
      <c r="F62" s="107"/>
      <c r="G62" s="107"/>
      <c r="H62" s="107"/>
      <c r="I62" s="107"/>
      <c r="J62" s="107"/>
      <c r="K62" s="107"/>
      <c r="L62" s="109"/>
      <c r="M62" s="109"/>
      <c r="N62" s="109"/>
      <c r="O62" s="109"/>
      <c r="P62" s="109"/>
      <c r="Q62" s="109"/>
      <c r="R62" s="109"/>
      <c r="S62" s="109"/>
      <c r="T62" s="109"/>
      <c r="U62" s="109"/>
      <c r="V62" s="108"/>
      <c r="W62" s="108"/>
      <c r="X62" s="108"/>
      <c r="Y62" s="108"/>
      <c r="Z62" s="108"/>
      <c r="AA62" s="108"/>
      <c r="AB62" s="108"/>
      <c r="AC62" s="108"/>
      <c r="AD62" s="108"/>
      <c r="AE62" s="108"/>
      <c r="AF62" s="108"/>
      <c r="AG62" s="108"/>
      <c r="AH62" s="108"/>
      <c r="AI62" s="108"/>
      <c r="AJ62" s="108"/>
      <c r="AK62" s="108"/>
      <c r="AL62" s="108"/>
      <c r="AM62" s="108"/>
      <c r="AN62" s="108"/>
      <c r="AO62" s="108"/>
      <c r="AP62" s="108"/>
      <c r="AQ62" s="108"/>
      <c r="AR62" s="108"/>
      <c r="AS62" s="108"/>
      <c r="AT62" s="108"/>
      <c r="AU62" s="108"/>
      <c r="AV62" s="109"/>
      <c r="AW62" s="109"/>
      <c r="AX62" s="109"/>
      <c r="AY62" s="108"/>
      <c r="AZ62" s="107"/>
      <c r="BA62" s="107"/>
      <c r="BB62" s="107"/>
      <c r="BC62" s="108"/>
      <c r="BD62" s="108"/>
    </row>
    <row r="63" spans="1:56" x14ac:dyDescent="0.2">
      <c r="A63" s="107"/>
      <c r="B63" s="107"/>
      <c r="C63" s="107"/>
      <c r="D63" s="107"/>
      <c r="E63" s="108"/>
      <c r="F63" s="107"/>
      <c r="G63" s="107"/>
      <c r="H63" s="107"/>
      <c r="I63" s="107"/>
      <c r="J63" s="107"/>
      <c r="K63" s="107"/>
      <c r="L63" s="109"/>
      <c r="M63" s="109"/>
      <c r="N63" s="109"/>
      <c r="O63" s="109"/>
      <c r="P63" s="109"/>
      <c r="Q63" s="109"/>
      <c r="R63" s="109"/>
      <c r="S63" s="109"/>
      <c r="T63" s="109"/>
      <c r="U63" s="109"/>
      <c r="V63" s="108"/>
      <c r="W63" s="108"/>
      <c r="X63" s="108"/>
      <c r="Y63" s="108"/>
      <c r="Z63" s="108"/>
      <c r="AA63" s="108"/>
      <c r="AB63" s="108"/>
      <c r="AC63" s="108"/>
      <c r="AD63" s="108"/>
      <c r="AE63" s="108"/>
      <c r="AF63" s="108"/>
      <c r="AG63" s="108"/>
      <c r="AH63" s="108"/>
      <c r="AI63" s="108"/>
      <c r="AJ63" s="108"/>
      <c r="AK63" s="108"/>
      <c r="AL63" s="108"/>
      <c r="AM63" s="108"/>
      <c r="AN63" s="108"/>
      <c r="AO63" s="108"/>
      <c r="AP63" s="108"/>
      <c r="AQ63" s="108"/>
      <c r="AR63" s="108"/>
      <c r="AS63" s="108"/>
      <c r="AT63" s="108"/>
      <c r="AU63" s="108"/>
      <c r="AV63" s="109"/>
      <c r="AW63" s="109"/>
      <c r="AX63" s="109"/>
      <c r="AY63" s="108"/>
      <c r="AZ63" s="107"/>
      <c r="BA63" s="107"/>
      <c r="BB63" s="107"/>
      <c r="BC63" s="108"/>
      <c r="BD63" s="108"/>
    </row>
    <row r="64" spans="1:56" x14ac:dyDescent="0.2">
      <c r="A64" s="107"/>
      <c r="B64" s="107"/>
      <c r="C64" s="107"/>
      <c r="D64" s="107"/>
      <c r="E64" s="108"/>
      <c r="F64" s="107"/>
      <c r="G64" s="107"/>
      <c r="H64" s="107"/>
      <c r="I64" s="107"/>
      <c r="J64" s="107"/>
      <c r="K64" s="107"/>
      <c r="L64" s="109"/>
      <c r="M64" s="109"/>
      <c r="N64" s="109"/>
      <c r="O64" s="109"/>
      <c r="P64" s="109"/>
      <c r="Q64" s="109"/>
      <c r="R64" s="109"/>
      <c r="S64" s="109"/>
      <c r="T64" s="109"/>
      <c r="U64" s="109"/>
      <c r="V64" s="108"/>
      <c r="W64" s="108"/>
      <c r="X64" s="108"/>
      <c r="Y64" s="108"/>
      <c r="Z64" s="108"/>
      <c r="AA64" s="108"/>
      <c r="AB64" s="108"/>
      <c r="AC64" s="108"/>
      <c r="AD64" s="108"/>
      <c r="AE64" s="108"/>
      <c r="AF64" s="108"/>
      <c r="AG64" s="108"/>
      <c r="AH64" s="108"/>
      <c r="AI64" s="108"/>
      <c r="AJ64" s="108"/>
      <c r="AK64" s="108"/>
      <c r="AL64" s="108"/>
      <c r="AM64" s="108"/>
      <c r="AN64" s="108"/>
      <c r="AO64" s="108"/>
      <c r="AP64" s="108"/>
      <c r="AQ64" s="108"/>
      <c r="AR64" s="108"/>
      <c r="AS64" s="108"/>
      <c r="AT64" s="108"/>
      <c r="AU64" s="108"/>
      <c r="AV64" s="109"/>
      <c r="AW64" s="109"/>
      <c r="AX64" s="109"/>
      <c r="AY64" s="108"/>
      <c r="AZ64" s="107"/>
      <c r="BA64" s="107"/>
      <c r="BB64" s="107"/>
      <c r="BC64" s="108"/>
      <c r="BD64" s="108"/>
    </row>
    <row r="65" spans="1:56" x14ac:dyDescent="0.2">
      <c r="A65" s="107"/>
      <c r="B65" s="107"/>
      <c r="C65" s="107"/>
      <c r="D65" s="107"/>
      <c r="E65" s="108"/>
      <c r="F65" s="107"/>
      <c r="G65" s="107"/>
      <c r="H65" s="107"/>
      <c r="I65" s="107"/>
      <c r="J65" s="107"/>
      <c r="K65" s="107"/>
      <c r="L65" s="109"/>
      <c r="M65" s="109"/>
      <c r="N65" s="109"/>
      <c r="O65" s="109"/>
      <c r="P65" s="109"/>
      <c r="Q65" s="109"/>
      <c r="R65" s="109"/>
      <c r="S65" s="109"/>
      <c r="T65" s="109"/>
      <c r="U65" s="109"/>
      <c r="V65" s="108"/>
      <c r="W65" s="108"/>
      <c r="X65" s="108"/>
      <c r="Y65" s="108"/>
      <c r="Z65" s="108"/>
      <c r="AA65" s="108"/>
      <c r="AB65" s="108"/>
      <c r="AC65" s="108"/>
      <c r="AD65" s="108"/>
      <c r="AE65" s="108"/>
      <c r="AF65" s="108"/>
      <c r="AG65" s="108"/>
      <c r="AH65" s="108"/>
      <c r="AI65" s="108"/>
      <c r="AJ65" s="108"/>
      <c r="AK65" s="108"/>
      <c r="AL65" s="108"/>
      <c r="AM65" s="108"/>
      <c r="AN65" s="108"/>
      <c r="AO65" s="108"/>
      <c r="AP65" s="108"/>
      <c r="AQ65" s="108"/>
      <c r="AR65" s="108"/>
      <c r="AS65" s="108"/>
      <c r="AT65" s="108"/>
      <c r="AU65" s="108"/>
      <c r="AV65" s="109"/>
      <c r="AW65" s="109"/>
      <c r="AX65" s="109"/>
      <c r="AY65" s="108"/>
      <c r="AZ65" s="107"/>
      <c r="BA65" s="107"/>
      <c r="BB65" s="107"/>
      <c r="BC65" s="108"/>
      <c r="BD65" s="108"/>
    </row>
    <row r="66" spans="1:56" x14ac:dyDescent="0.2">
      <c r="A66" s="107"/>
      <c r="B66" s="107"/>
      <c r="C66" s="107"/>
      <c r="D66" s="107"/>
      <c r="E66" s="108"/>
      <c r="F66" s="107"/>
      <c r="G66" s="107"/>
      <c r="H66" s="107"/>
      <c r="I66" s="107"/>
      <c r="J66" s="107"/>
      <c r="K66" s="107"/>
      <c r="L66" s="109"/>
      <c r="M66" s="109"/>
      <c r="N66" s="109"/>
      <c r="O66" s="109"/>
      <c r="P66" s="109"/>
      <c r="Q66" s="109"/>
      <c r="R66" s="109"/>
      <c r="S66" s="109"/>
      <c r="T66" s="109"/>
      <c r="U66" s="109"/>
      <c r="V66" s="108"/>
      <c r="W66" s="108"/>
      <c r="X66" s="108"/>
      <c r="Y66" s="108"/>
      <c r="Z66" s="108"/>
      <c r="AA66" s="108"/>
      <c r="AB66" s="108"/>
      <c r="AC66" s="108"/>
      <c r="AD66" s="108"/>
      <c r="AE66" s="108"/>
      <c r="AF66" s="108"/>
      <c r="AG66" s="108"/>
      <c r="AH66" s="108"/>
      <c r="AI66" s="108"/>
      <c r="AJ66" s="108"/>
      <c r="AK66" s="108"/>
      <c r="AL66" s="108"/>
      <c r="AM66" s="108"/>
      <c r="AN66" s="108"/>
      <c r="AO66" s="108"/>
      <c r="AP66" s="108"/>
      <c r="AQ66" s="108"/>
      <c r="AR66" s="108"/>
      <c r="AS66" s="108"/>
      <c r="AT66" s="108"/>
      <c r="AU66" s="108"/>
      <c r="AV66" s="109"/>
      <c r="AW66" s="109"/>
      <c r="AX66" s="109"/>
      <c r="AY66" s="108"/>
      <c r="AZ66" s="107"/>
      <c r="BA66" s="107"/>
      <c r="BB66" s="107"/>
      <c r="BC66" s="108"/>
      <c r="BD66" s="108"/>
    </row>
    <row r="67" spans="1:56" x14ac:dyDescent="0.2">
      <c r="A67" s="107"/>
      <c r="B67" s="107"/>
      <c r="C67" s="107"/>
      <c r="D67" s="107"/>
      <c r="E67" s="108"/>
      <c r="F67" s="107"/>
      <c r="G67" s="107"/>
      <c r="H67" s="107"/>
      <c r="I67" s="107"/>
      <c r="J67" s="107"/>
      <c r="K67" s="107"/>
      <c r="L67" s="109"/>
      <c r="M67" s="109"/>
      <c r="N67" s="109"/>
      <c r="O67" s="109"/>
      <c r="P67" s="109"/>
      <c r="Q67" s="109"/>
      <c r="R67" s="109"/>
      <c r="S67" s="109"/>
      <c r="T67" s="109"/>
      <c r="U67" s="109"/>
      <c r="V67" s="108"/>
      <c r="W67" s="108"/>
      <c r="X67" s="108"/>
      <c r="Y67" s="108"/>
      <c r="Z67" s="108"/>
      <c r="AA67" s="108"/>
      <c r="AB67" s="108"/>
      <c r="AC67" s="108"/>
      <c r="AD67" s="108"/>
      <c r="AE67" s="108"/>
      <c r="AF67" s="108"/>
      <c r="AG67" s="108"/>
      <c r="AH67" s="108"/>
      <c r="AI67" s="108"/>
      <c r="AJ67" s="108"/>
      <c r="AK67" s="108"/>
      <c r="AL67" s="108"/>
      <c r="AM67" s="108"/>
      <c r="AN67" s="108"/>
      <c r="AO67" s="108"/>
      <c r="AP67" s="108"/>
      <c r="AQ67" s="108"/>
      <c r="AR67" s="108"/>
      <c r="AS67" s="108"/>
      <c r="AT67" s="108"/>
      <c r="AU67" s="108"/>
      <c r="AV67" s="109"/>
      <c r="AW67" s="109"/>
      <c r="AX67" s="109"/>
      <c r="AY67" s="108"/>
      <c r="AZ67" s="107"/>
      <c r="BA67" s="107"/>
      <c r="BB67" s="107"/>
      <c r="BC67" s="108"/>
      <c r="BD67" s="108"/>
    </row>
    <row r="68" spans="1:56" x14ac:dyDescent="0.2">
      <c r="A68" s="107"/>
      <c r="B68" s="107"/>
      <c r="C68" s="107"/>
      <c r="D68" s="107"/>
      <c r="E68" s="108"/>
      <c r="F68" s="107"/>
      <c r="G68" s="107"/>
      <c r="H68" s="107"/>
      <c r="I68" s="107"/>
      <c r="J68" s="107"/>
      <c r="K68" s="107"/>
      <c r="L68" s="109"/>
      <c r="M68" s="109"/>
      <c r="N68" s="109"/>
      <c r="O68" s="109"/>
      <c r="P68" s="109"/>
      <c r="Q68" s="109"/>
      <c r="R68" s="109"/>
      <c r="S68" s="109"/>
      <c r="T68" s="109"/>
      <c r="U68" s="109"/>
      <c r="V68" s="108"/>
      <c r="W68" s="108"/>
      <c r="X68" s="108"/>
      <c r="Y68" s="108"/>
      <c r="Z68" s="108"/>
      <c r="AA68" s="108"/>
      <c r="AB68" s="108"/>
      <c r="AC68" s="108"/>
      <c r="AD68" s="108"/>
      <c r="AE68" s="108"/>
      <c r="AF68" s="108"/>
      <c r="AG68" s="108"/>
      <c r="AH68" s="108"/>
      <c r="AI68" s="108"/>
      <c r="AJ68" s="108"/>
      <c r="AK68" s="108"/>
      <c r="AL68" s="108"/>
      <c r="AM68" s="108"/>
      <c r="AN68" s="108"/>
      <c r="AO68" s="108"/>
      <c r="AP68" s="108"/>
      <c r="AQ68" s="108"/>
      <c r="AR68" s="108"/>
      <c r="AS68" s="108"/>
      <c r="AT68" s="108"/>
      <c r="AU68" s="108"/>
      <c r="AV68" s="109"/>
      <c r="AW68" s="109"/>
      <c r="AX68" s="109"/>
      <c r="AY68" s="108"/>
      <c r="AZ68" s="107"/>
      <c r="BA68" s="107"/>
      <c r="BB68" s="107"/>
      <c r="BC68" s="108"/>
      <c r="BD68" s="108"/>
    </row>
    <row r="69" spans="1:56" x14ac:dyDescent="0.2">
      <c r="A69" s="107"/>
      <c r="B69" s="107"/>
      <c r="C69" s="107"/>
      <c r="D69" s="107"/>
      <c r="E69" s="108"/>
      <c r="F69" s="107"/>
      <c r="G69" s="107"/>
      <c r="H69" s="107"/>
      <c r="I69" s="107"/>
      <c r="J69" s="107"/>
      <c r="K69" s="107"/>
      <c r="L69" s="109"/>
      <c r="M69" s="109"/>
      <c r="N69" s="109"/>
      <c r="O69" s="109"/>
      <c r="P69" s="109"/>
      <c r="Q69" s="109"/>
      <c r="R69" s="109"/>
      <c r="S69" s="109"/>
      <c r="T69" s="109"/>
      <c r="U69" s="109"/>
      <c r="V69" s="108"/>
      <c r="W69" s="108"/>
      <c r="X69" s="108"/>
      <c r="Y69" s="108"/>
      <c r="Z69" s="108"/>
      <c r="AA69" s="108"/>
      <c r="AB69" s="108"/>
      <c r="AC69" s="108"/>
      <c r="AD69" s="108"/>
      <c r="AE69" s="108"/>
      <c r="AF69" s="108"/>
      <c r="AG69" s="108"/>
      <c r="AH69" s="108"/>
      <c r="AI69" s="108"/>
      <c r="AJ69" s="108"/>
      <c r="AK69" s="108"/>
      <c r="AL69" s="108"/>
      <c r="AM69" s="108"/>
      <c r="AN69" s="108"/>
      <c r="AO69" s="108"/>
      <c r="AP69" s="108"/>
      <c r="AQ69" s="108"/>
      <c r="AR69" s="108"/>
      <c r="AS69" s="108"/>
      <c r="AT69" s="108"/>
      <c r="AU69" s="108"/>
      <c r="AV69" s="109"/>
      <c r="AW69" s="109"/>
      <c r="AX69" s="109"/>
      <c r="AY69" s="108"/>
      <c r="AZ69" s="107"/>
      <c r="BA69" s="107"/>
      <c r="BB69" s="107"/>
      <c r="BC69" s="108"/>
      <c r="BD69" s="108"/>
    </row>
    <row r="70" spans="1:56" x14ac:dyDescent="0.2">
      <c r="A70" s="107"/>
      <c r="B70" s="107"/>
      <c r="C70" s="107"/>
      <c r="D70" s="107"/>
      <c r="E70" s="108"/>
      <c r="F70" s="107"/>
      <c r="G70" s="107"/>
      <c r="H70" s="107"/>
      <c r="I70" s="107"/>
      <c r="J70" s="107"/>
      <c r="K70" s="107"/>
      <c r="L70" s="109"/>
      <c r="M70" s="109"/>
      <c r="N70" s="109"/>
      <c r="O70" s="109"/>
      <c r="P70" s="109"/>
      <c r="Q70" s="109"/>
      <c r="R70" s="109"/>
      <c r="S70" s="109"/>
      <c r="T70" s="109"/>
      <c r="U70" s="109"/>
      <c r="V70" s="108"/>
      <c r="W70" s="108"/>
      <c r="X70" s="108"/>
      <c r="Y70" s="108"/>
      <c r="Z70" s="108"/>
      <c r="AA70" s="108"/>
      <c r="AB70" s="108"/>
      <c r="AC70" s="108"/>
      <c r="AD70" s="108"/>
      <c r="AE70" s="108"/>
      <c r="AF70" s="108"/>
      <c r="AG70" s="108"/>
      <c r="AH70" s="108"/>
      <c r="AI70" s="108"/>
      <c r="AJ70" s="108"/>
      <c r="AK70" s="108"/>
      <c r="AL70" s="108"/>
      <c r="AM70" s="108"/>
      <c r="AN70" s="108"/>
      <c r="AO70" s="108"/>
      <c r="AP70" s="108"/>
      <c r="AQ70" s="108"/>
      <c r="AR70" s="108"/>
      <c r="AS70" s="108"/>
      <c r="AT70" s="108"/>
      <c r="AU70" s="108"/>
      <c r="AV70" s="109"/>
      <c r="AW70" s="109"/>
      <c r="AX70" s="109"/>
      <c r="AY70" s="108"/>
      <c r="AZ70" s="107"/>
      <c r="BA70" s="107"/>
      <c r="BB70" s="107"/>
      <c r="BC70" s="108"/>
      <c r="BD70" s="108"/>
    </row>
    <row r="71" spans="1:56" x14ac:dyDescent="0.2">
      <c r="A71" s="107"/>
      <c r="B71" s="107"/>
      <c r="C71" s="107"/>
      <c r="D71" s="107"/>
      <c r="E71" s="108"/>
      <c r="F71" s="107"/>
      <c r="G71" s="107"/>
      <c r="H71" s="107"/>
      <c r="I71" s="107"/>
      <c r="J71" s="107"/>
      <c r="K71" s="107"/>
      <c r="L71" s="109"/>
      <c r="M71" s="109"/>
      <c r="N71" s="109"/>
      <c r="O71" s="109"/>
      <c r="P71" s="109"/>
      <c r="Q71" s="109"/>
      <c r="R71" s="109"/>
      <c r="S71" s="109"/>
      <c r="T71" s="109"/>
      <c r="U71" s="109"/>
      <c r="V71" s="108"/>
      <c r="W71" s="108"/>
      <c r="X71" s="108"/>
      <c r="Y71" s="108"/>
      <c r="Z71" s="108"/>
      <c r="AA71" s="108"/>
      <c r="AB71" s="108"/>
      <c r="AC71" s="108"/>
      <c r="AD71" s="108"/>
      <c r="AE71" s="108"/>
      <c r="AF71" s="108"/>
      <c r="AG71" s="108"/>
      <c r="AH71" s="108"/>
      <c r="AI71" s="108"/>
      <c r="AJ71" s="108"/>
      <c r="AK71" s="108"/>
      <c r="AL71" s="108"/>
      <c r="AM71" s="108"/>
      <c r="AN71" s="108"/>
      <c r="AO71" s="108"/>
      <c r="AP71" s="108"/>
      <c r="AQ71" s="108"/>
      <c r="AR71" s="108"/>
      <c r="AS71" s="108"/>
      <c r="AT71" s="108"/>
      <c r="AU71" s="108"/>
      <c r="AV71" s="109"/>
      <c r="AW71" s="109"/>
      <c r="AX71" s="109"/>
      <c r="AY71" s="108"/>
      <c r="AZ71" s="107"/>
      <c r="BA71" s="107"/>
      <c r="BB71" s="107"/>
      <c r="BC71" s="108"/>
      <c r="BD71" s="108"/>
    </row>
    <row r="72" spans="1:56" x14ac:dyDescent="0.2">
      <c r="A72" s="107"/>
      <c r="B72" s="107"/>
      <c r="C72" s="107"/>
      <c r="D72" s="107"/>
      <c r="E72" s="108"/>
      <c r="F72" s="107"/>
      <c r="G72" s="107"/>
      <c r="H72" s="107"/>
      <c r="I72" s="107"/>
      <c r="J72" s="107"/>
      <c r="K72" s="107"/>
      <c r="L72" s="109"/>
      <c r="M72" s="109"/>
      <c r="N72" s="109"/>
      <c r="O72" s="109"/>
      <c r="P72" s="109"/>
      <c r="Q72" s="109"/>
      <c r="R72" s="109"/>
      <c r="S72" s="109"/>
      <c r="T72" s="109"/>
      <c r="U72" s="109"/>
      <c r="V72" s="108"/>
      <c r="W72" s="108"/>
      <c r="X72" s="108"/>
      <c r="Y72" s="108"/>
      <c r="Z72" s="108"/>
      <c r="AA72" s="108"/>
      <c r="AB72" s="108"/>
      <c r="AC72" s="108"/>
      <c r="AD72" s="108"/>
      <c r="AE72" s="108"/>
      <c r="AF72" s="108"/>
      <c r="AG72" s="108"/>
      <c r="AH72" s="108"/>
      <c r="AI72" s="108"/>
      <c r="AJ72" s="108"/>
      <c r="AK72" s="108"/>
      <c r="AL72" s="108"/>
      <c r="AM72" s="108"/>
      <c r="AN72" s="108"/>
      <c r="AO72" s="108"/>
      <c r="AP72" s="108"/>
      <c r="AQ72" s="108"/>
      <c r="AR72" s="108"/>
      <c r="AS72" s="108"/>
      <c r="AT72" s="108"/>
      <c r="AU72" s="108"/>
      <c r="AV72" s="109"/>
      <c r="AW72" s="109"/>
      <c r="AX72" s="109"/>
      <c r="AY72" s="108"/>
      <c r="AZ72" s="107"/>
      <c r="BA72" s="107"/>
      <c r="BB72" s="107"/>
      <c r="BC72" s="108"/>
      <c r="BD72" s="108"/>
    </row>
    <row r="73" spans="1:56" x14ac:dyDescent="0.2">
      <c r="A73" s="107"/>
      <c r="B73" s="107"/>
      <c r="C73" s="107"/>
      <c r="D73" s="107"/>
      <c r="E73" s="108"/>
      <c r="F73" s="107"/>
      <c r="G73" s="107"/>
      <c r="H73" s="107"/>
      <c r="I73" s="107"/>
      <c r="J73" s="107"/>
      <c r="K73" s="107"/>
      <c r="L73" s="109"/>
      <c r="M73" s="109"/>
      <c r="N73" s="109"/>
      <c r="O73" s="109"/>
      <c r="P73" s="109"/>
      <c r="Q73" s="109"/>
      <c r="R73" s="109"/>
      <c r="S73" s="109"/>
      <c r="T73" s="109"/>
      <c r="U73" s="109"/>
      <c r="V73" s="108"/>
      <c r="W73" s="108"/>
      <c r="X73" s="108"/>
      <c r="Y73" s="108"/>
      <c r="Z73" s="108"/>
      <c r="AA73" s="108"/>
      <c r="AB73" s="108"/>
      <c r="AC73" s="108"/>
      <c r="AD73" s="108"/>
      <c r="AE73" s="108"/>
      <c r="AF73" s="108"/>
      <c r="AG73" s="108"/>
      <c r="AH73" s="108"/>
      <c r="AI73" s="108"/>
      <c r="AJ73" s="108"/>
      <c r="AK73" s="108"/>
      <c r="AL73" s="108"/>
      <c r="AM73" s="108"/>
      <c r="AN73" s="108"/>
      <c r="AO73" s="108"/>
      <c r="AP73" s="108"/>
      <c r="AQ73" s="108"/>
      <c r="AR73" s="108"/>
      <c r="AS73" s="108"/>
      <c r="AT73" s="108"/>
      <c r="AU73" s="108"/>
      <c r="AV73" s="109"/>
      <c r="AW73" s="109"/>
      <c r="AX73" s="109"/>
      <c r="AY73" s="108"/>
      <c r="AZ73" s="107"/>
      <c r="BA73" s="107"/>
      <c r="BB73" s="107"/>
      <c r="BC73" s="108"/>
      <c r="BD73" s="108"/>
    </row>
    <row r="74" spans="1:56" x14ac:dyDescent="0.2">
      <c r="A74" s="107"/>
      <c r="B74" s="107"/>
      <c r="C74" s="107"/>
      <c r="D74" s="107"/>
      <c r="E74" s="108"/>
      <c r="F74" s="107"/>
      <c r="G74" s="107"/>
      <c r="H74" s="107"/>
      <c r="I74" s="107"/>
      <c r="J74" s="107"/>
      <c r="K74" s="107"/>
      <c r="L74" s="109"/>
      <c r="M74" s="109"/>
      <c r="N74" s="109"/>
      <c r="O74" s="109"/>
      <c r="P74" s="109"/>
      <c r="Q74" s="109"/>
      <c r="R74" s="109"/>
      <c r="S74" s="109"/>
      <c r="T74" s="109"/>
      <c r="U74" s="109"/>
      <c r="V74" s="108"/>
      <c r="W74" s="108"/>
      <c r="X74" s="108"/>
      <c r="Y74" s="108"/>
      <c r="Z74" s="108"/>
      <c r="AA74" s="108"/>
      <c r="AB74" s="108"/>
      <c r="AC74" s="108"/>
      <c r="AD74" s="108"/>
      <c r="AE74" s="108"/>
      <c r="AF74" s="108"/>
      <c r="AG74" s="108"/>
      <c r="AH74" s="108"/>
      <c r="AI74" s="108"/>
      <c r="AJ74" s="108"/>
      <c r="AK74" s="108"/>
      <c r="AL74" s="108"/>
      <c r="AM74" s="108"/>
      <c r="AN74" s="108"/>
      <c r="AO74" s="108"/>
      <c r="AP74" s="108"/>
      <c r="AQ74" s="108"/>
      <c r="AR74" s="108"/>
      <c r="AS74" s="108"/>
      <c r="AT74" s="108"/>
      <c r="AU74" s="108"/>
      <c r="AV74" s="109"/>
      <c r="AW74" s="109"/>
      <c r="AX74" s="109"/>
      <c r="AY74" s="108"/>
      <c r="AZ74" s="107"/>
      <c r="BA74" s="107"/>
      <c r="BB74" s="107"/>
      <c r="BC74" s="108"/>
      <c r="BD74" s="108"/>
    </row>
    <row r="75" spans="1:56" x14ac:dyDescent="0.2">
      <c r="A75" s="107"/>
      <c r="B75" s="107"/>
      <c r="C75" s="107"/>
      <c r="D75" s="107"/>
      <c r="E75" s="108"/>
      <c r="F75" s="107"/>
      <c r="G75" s="107"/>
      <c r="H75" s="107"/>
      <c r="I75" s="107"/>
      <c r="J75" s="107"/>
      <c r="K75" s="107"/>
      <c r="L75" s="109"/>
      <c r="M75" s="109"/>
      <c r="N75" s="109"/>
      <c r="O75" s="109"/>
      <c r="P75" s="109"/>
      <c r="Q75" s="109"/>
      <c r="R75" s="109"/>
      <c r="S75" s="109"/>
      <c r="T75" s="109"/>
      <c r="U75" s="109"/>
      <c r="V75" s="108"/>
      <c r="W75" s="108"/>
      <c r="X75" s="108"/>
      <c r="Y75" s="108"/>
      <c r="Z75" s="108"/>
      <c r="AA75" s="108"/>
      <c r="AB75" s="108"/>
      <c r="AC75" s="108"/>
      <c r="AD75" s="108"/>
      <c r="AE75" s="108"/>
      <c r="AF75" s="108"/>
      <c r="AG75" s="108"/>
      <c r="AH75" s="108"/>
      <c r="AI75" s="108"/>
      <c r="AJ75" s="108"/>
      <c r="AK75" s="108"/>
      <c r="AL75" s="108"/>
      <c r="AM75" s="108"/>
      <c r="AN75" s="108"/>
      <c r="AO75" s="108"/>
      <c r="AP75" s="108"/>
      <c r="AQ75" s="108"/>
      <c r="AR75" s="108"/>
      <c r="AS75" s="108"/>
      <c r="AT75" s="108"/>
      <c r="AU75" s="108"/>
      <c r="AV75" s="109"/>
      <c r="AW75" s="109"/>
      <c r="AX75" s="109"/>
      <c r="AY75" s="108"/>
      <c r="AZ75" s="107"/>
      <c r="BA75" s="107"/>
      <c r="BB75" s="107"/>
      <c r="BC75" s="108"/>
      <c r="BD75" s="108"/>
    </row>
    <row r="76" spans="1:56" x14ac:dyDescent="0.2">
      <c r="A76" s="107"/>
      <c r="B76" s="107"/>
      <c r="C76" s="107"/>
      <c r="D76" s="107"/>
      <c r="E76" s="108"/>
      <c r="F76" s="107"/>
      <c r="G76" s="107"/>
      <c r="H76" s="107"/>
      <c r="I76" s="107"/>
      <c r="J76" s="107"/>
      <c r="K76" s="107"/>
      <c r="L76" s="109"/>
      <c r="M76" s="109"/>
      <c r="N76" s="109"/>
      <c r="O76" s="109"/>
      <c r="P76" s="109"/>
      <c r="Q76" s="109"/>
      <c r="R76" s="109"/>
      <c r="S76" s="109"/>
      <c r="T76" s="109"/>
      <c r="U76" s="109"/>
      <c r="V76" s="108"/>
      <c r="W76" s="108"/>
      <c r="X76" s="108"/>
      <c r="Y76" s="108"/>
      <c r="Z76" s="108"/>
      <c r="AA76" s="108"/>
      <c r="AB76" s="108"/>
      <c r="AC76" s="108"/>
      <c r="AD76" s="108"/>
      <c r="AE76" s="108"/>
      <c r="AF76" s="108"/>
      <c r="AG76" s="108"/>
      <c r="AH76" s="108"/>
      <c r="AI76" s="108"/>
      <c r="AJ76" s="108"/>
      <c r="AK76" s="108"/>
      <c r="AL76" s="108"/>
      <c r="AM76" s="108"/>
      <c r="AN76" s="108"/>
      <c r="AO76" s="108"/>
      <c r="AP76" s="108"/>
      <c r="AQ76" s="108"/>
      <c r="AR76" s="108"/>
      <c r="AS76" s="108"/>
      <c r="AT76" s="108"/>
      <c r="AU76" s="108"/>
      <c r="AV76" s="109"/>
      <c r="AW76" s="109"/>
      <c r="AX76" s="109"/>
      <c r="AY76" s="108"/>
      <c r="AZ76" s="107"/>
      <c r="BA76" s="107"/>
      <c r="BB76" s="107"/>
      <c r="BC76" s="108"/>
      <c r="BD76" s="108"/>
    </row>
    <row r="77" spans="1:56" x14ac:dyDescent="0.2">
      <c r="A77" s="107"/>
      <c r="B77" s="107"/>
      <c r="C77" s="107"/>
      <c r="D77" s="107"/>
      <c r="E77" s="108"/>
      <c r="F77" s="107"/>
      <c r="G77" s="107"/>
      <c r="H77" s="107"/>
      <c r="I77" s="107"/>
      <c r="J77" s="107"/>
      <c r="K77" s="107"/>
      <c r="L77" s="109"/>
      <c r="M77" s="109"/>
      <c r="N77" s="109"/>
      <c r="O77" s="109"/>
      <c r="P77" s="109"/>
      <c r="Q77" s="109"/>
      <c r="R77" s="109"/>
      <c r="S77" s="109"/>
      <c r="T77" s="109"/>
      <c r="U77" s="109"/>
      <c r="V77" s="108"/>
      <c r="W77" s="108"/>
      <c r="X77" s="108"/>
      <c r="Y77" s="108"/>
      <c r="Z77" s="108"/>
      <c r="AA77" s="108"/>
      <c r="AB77" s="108"/>
      <c r="AC77" s="108"/>
      <c r="AD77" s="108"/>
      <c r="AE77" s="108"/>
      <c r="AF77" s="108"/>
      <c r="AG77" s="108"/>
      <c r="AH77" s="108"/>
      <c r="AI77" s="108"/>
      <c r="AJ77" s="108"/>
      <c r="AK77" s="108"/>
      <c r="AL77" s="108"/>
      <c r="AM77" s="108"/>
      <c r="AN77" s="108"/>
      <c r="AO77" s="108"/>
      <c r="AP77" s="108"/>
      <c r="AQ77" s="108"/>
      <c r="AR77" s="108"/>
      <c r="AS77" s="108"/>
      <c r="AT77" s="108"/>
      <c r="AU77" s="108"/>
      <c r="AV77" s="109"/>
      <c r="AW77" s="109"/>
      <c r="AX77" s="109"/>
      <c r="AY77" s="108"/>
      <c r="AZ77" s="107"/>
      <c r="BA77" s="107"/>
      <c r="BB77" s="107"/>
      <c r="BC77" s="108"/>
      <c r="BD77" s="108"/>
    </row>
    <row r="78" spans="1:56" x14ac:dyDescent="0.2">
      <c r="A78" s="107"/>
      <c r="B78" s="107"/>
      <c r="C78" s="107"/>
      <c r="D78" s="107"/>
      <c r="E78" s="108"/>
      <c r="F78" s="107"/>
      <c r="G78" s="107"/>
      <c r="H78" s="107"/>
      <c r="I78" s="107"/>
      <c r="J78" s="107"/>
      <c r="K78" s="107"/>
      <c r="L78" s="109"/>
      <c r="M78" s="109"/>
      <c r="N78" s="109"/>
      <c r="O78" s="109"/>
      <c r="P78" s="109"/>
      <c r="Q78" s="109"/>
      <c r="R78" s="109"/>
      <c r="S78" s="109"/>
      <c r="T78" s="109"/>
      <c r="U78" s="109"/>
      <c r="V78" s="108"/>
      <c r="W78" s="108"/>
      <c r="X78" s="108"/>
      <c r="Y78" s="108"/>
      <c r="Z78" s="108"/>
      <c r="AA78" s="108"/>
      <c r="AB78" s="108"/>
      <c r="AC78" s="108"/>
      <c r="AD78" s="108"/>
      <c r="AE78" s="108"/>
      <c r="AF78" s="108"/>
      <c r="AG78" s="108"/>
      <c r="AH78" s="108"/>
      <c r="AI78" s="108"/>
      <c r="AJ78" s="108"/>
      <c r="AK78" s="108"/>
      <c r="AL78" s="108"/>
      <c r="AM78" s="108"/>
      <c r="AN78" s="108"/>
      <c r="AO78" s="108"/>
      <c r="AP78" s="108"/>
      <c r="AQ78" s="108"/>
      <c r="AR78" s="108"/>
      <c r="AS78" s="108"/>
      <c r="AT78" s="108"/>
      <c r="AU78" s="108"/>
      <c r="AV78" s="109"/>
      <c r="AW78" s="109"/>
      <c r="AX78" s="109"/>
      <c r="AY78" s="108"/>
      <c r="AZ78" s="107"/>
      <c r="BA78" s="107"/>
      <c r="BB78" s="107"/>
      <c r="BC78" s="108"/>
      <c r="BD78" s="108"/>
    </row>
    <row r="79" spans="1:56" x14ac:dyDescent="0.2">
      <c r="A79" s="107"/>
      <c r="B79" s="107"/>
      <c r="C79" s="107"/>
      <c r="D79" s="107"/>
      <c r="E79" s="108"/>
      <c r="F79" s="107"/>
      <c r="G79" s="107"/>
      <c r="H79" s="107"/>
      <c r="I79" s="107"/>
      <c r="J79" s="107"/>
      <c r="K79" s="107"/>
      <c r="L79" s="109"/>
      <c r="M79" s="109"/>
      <c r="N79" s="109"/>
      <c r="O79" s="109"/>
      <c r="P79" s="109"/>
      <c r="Q79" s="109"/>
      <c r="R79" s="109"/>
      <c r="S79" s="109"/>
      <c r="T79" s="109"/>
      <c r="U79" s="109"/>
      <c r="V79" s="108"/>
      <c r="W79" s="108"/>
      <c r="X79" s="108"/>
      <c r="Y79" s="108"/>
      <c r="Z79" s="108"/>
      <c r="AA79" s="108"/>
      <c r="AB79" s="108"/>
      <c r="AC79" s="108"/>
      <c r="AD79" s="108"/>
      <c r="AE79" s="108"/>
      <c r="AF79" s="108"/>
      <c r="AG79" s="108"/>
      <c r="AH79" s="108"/>
      <c r="AI79" s="108"/>
      <c r="AJ79" s="108"/>
      <c r="AK79" s="108"/>
      <c r="AL79" s="108"/>
      <c r="AM79" s="108"/>
      <c r="AN79" s="108"/>
      <c r="AO79" s="108"/>
      <c r="AP79" s="108"/>
      <c r="AQ79" s="108"/>
      <c r="AR79" s="108"/>
      <c r="AS79" s="108"/>
      <c r="AT79" s="108"/>
      <c r="AU79" s="108"/>
      <c r="AV79" s="109"/>
      <c r="AW79" s="109"/>
      <c r="AX79" s="109"/>
      <c r="AY79" s="108"/>
      <c r="AZ79" s="107"/>
      <c r="BA79" s="107"/>
      <c r="BB79" s="107"/>
      <c r="BC79" s="108"/>
      <c r="BD79" s="108"/>
    </row>
    <row r="80" spans="1:56" x14ac:dyDescent="0.2">
      <c r="A80" s="107"/>
      <c r="B80" s="107"/>
      <c r="C80" s="107"/>
      <c r="D80" s="107"/>
      <c r="E80" s="108"/>
      <c r="F80" s="107"/>
      <c r="G80" s="107"/>
      <c r="H80" s="107"/>
      <c r="I80" s="107"/>
      <c r="J80" s="107"/>
      <c r="K80" s="107"/>
      <c r="L80" s="109"/>
      <c r="M80" s="109"/>
      <c r="N80" s="109"/>
      <c r="O80" s="109"/>
      <c r="P80" s="109"/>
      <c r="Q80" s="109"/>
      <c r="R80" s="109"/>
      <c r="S80" s="109"/>
      <c r="T80" s="109"/>
      <c r="U80" s="109"/>
      <c r="V80" s="108"/>
      <c r="W80" s="108"/>
      <c r="X80" s="108"/>
      <c r="Y80" s="108"/>
      <c r="Z80" s="108"/>
      <c r="AA80" s="108"/>
      <c r="AB80" s="108"/>
      <c r="AC80" s="108"/>
      <c r="AD80" s="108"/>
      <c r="AE80" s="108"/>
      <c r="AF80" s="108"/>
      <c r="AG80" s="108"/>
      <c r="AH80" s="108"/>
      <c r="AI80" s="108"/>
      <c r="AJ80" s="108"/>
      <c r="AK80" s="108"/>
      <c r="AL80" s="108"/>
      <c r="AM80" s="108"/>
      <c r="AN80" s="108"/>
      <c r="AO80" s="108"/>
      <c r="AP80" s="108"/>
      <c r="AQ80" s="108"/>
      <c r="AR80" s="108"/>
      <c r="AS80" s="108"/>
      <c r="AT80" s="108"/>
      <c r="AU80" s="108"/>
      <c r="AV80" s="109"/>
      <c r="AW80" s="109"/>
      <c r="AX80" s="109"/>
      <c r="AY80" s="108"/>
      <c r="AZ80" s="107"/>
      <c r="BA80" s="107"/>
      <c r="BB80" s="107"/>
      <c r="BC80" s="108"/>
      <c r="BD80" s="108"/>
    </row>
    <row r="81" spans="1:56" x14ac:dyDescent="0.2">
      <c r="A81" s="107"/>
      <c r="B81" s="107"/>
      <c r="C81" s="107"/>
      <c r="D81" s="107"/>
      <c r="E81" s="108"/>
      <c r="F81" s="107"/>
      <c r="G81" s="107"/>
      <c r="H81" s="107"/>
      <c r="I81" s="107"/>
      <c r="J81" s="107"/>
      <c r="K81" s="107"/>
      <c r="L81" s="109"/>
      <c r="M81" s="109"/>
      <c r="N81" s="109"/>
      <c r="O81" s="109"/>
      <c r="P81" s="109"/>
      <c r="Q81" s="109"/>
      <c r="R81" s="109"/>
      <c r="S81" s="109"/>
      <c r="T81" s="109"/>
      <c r="U81" s="109"/>
      <c r="V81" s="108"/>
      <c r="W81" s="108"/>
      <c r="X81" s="108"/>
      <c r="Y81" s="108"/>
      <c r="Z81" s="108"/>
      <c r="AA81" s="108"/>
      <c r="AB81" s="108"/>
      <c r="AC81" s="108"/>
      <c r="AD81" s="108"/>
      <c r="AE81" s="108"/>
      <c r="AF81" s="108"/>
      <c r="AG81" s="108"/>
      <c r="AH81" s="108"/>
      <c r="AI81" s="108"/>
      <c r="AJ81" s="108"/>
      <c r="AK81" s="108"/>
      <c r="AL81" s="108"/>
      <c r="AM81" s="108"/>
      <c r="AN81" s="108"/>
      <c r="AO81" s="108"/>
      <c r="AP81" s="108"/>
      <c r="AQ81" s="108"/>
      <c r="AR81" s="108"/>
      <c r="AS81" s="108"/>
      <c r="AT81" s="108"/>
      <c r="AU81" s="108"/>
      <c r="AV81" s="109"/>
      <c r="AW81" s="109"/>
      <c r="AX81" s="109"/>
      <c r="AY81" s="108"/>
      <c r="AZ81" s="107"/>
      <c r="BA81" s="107"/>
      <c r="BB81" s="107"/>
      <c r="BC81" s="108"/>
      <c r="BD81" s="108"/>
    </row>
    <row r="82" spans="1:56" x14ac:dyDescent="0.2">
      <c r="A82" s="107"/>
      <c r="B82" s="107"/>
      <c r="C82" s="107"/>
      <c r="D82" s="107"/>
      <c r="E82" s="108"/>
      <c r="F82" s="107"/>
      <c r="G82" s="107"/>
      <c r="H82" s="107"/>
      <c r="I82" s="107"/>
      <c r="J82" s="107"/>
      <c r="K82" s="107"/>
      <c r="L82" s="109"/>
      <c r="M82" s="109"/>
      <c r="N82" s="109"/>
      <c r="O82" s="109"/>
      <c r="P82" s="109"/>
      <c r="Q82" s="109"/>
      <c r="R82" s="109"/>
      <c r="S82" s="109"/>
      <c r="T82" s="109"/>
      <c r="U82" s="109"/>
      <c r="V82" s="108"/>
      <c r="W82" s="108"/>
      <c r="X82" s="108"/>
      <c r="Y82" s="108"/>
      <c r="Z82" s="108"/>
      <c r="AA82" s="108"/>
      <c r="AB82" s="108"/>
      <c r="AC82" s="108"/>
      <c r="AD82" s="108"/>
      <c r="AE82" s="108"/>
      <c r="AF82" s="108"/>
      <c r="AG82" s="108"/>
      <c r="AH82" s="108"/>
      <c r="AI82" s="108"/>
      <c r="AJ82" s="108"/>
      <c r="AK82" s="108"/>
      <c r="AL82" s="108"/>
      <c r="AM82" s="108"/>
      <c r="AN82" s="108"/>
      <c r="AO82" s="108"/>
      <c r="AP82" s="108"/>
      <c r="AQ82" s="108"/>
      <c r="AR82" s="108"/>
      <c r="AS82" s="108"/>
      <c r="AT82" s="108"/>
      <c r="AU82" s="108"/>
      <c r="AV82" s="109"/>
      <c r="AW82" s="109"/>
      <c r="AX82" s="109"/>
      <c r="AY82" s="108"/>
      <c r="AZ82" s="107"/>
      <c r="BA82" s="107"/>
      <c r="BB82" s="107"/>
      <c r="BC82" s="108"/>
      <c r="BD82" s="108"/>
    </row>
    <row r="83" spans="1:56" x14ac:dyDescent="0.2">
      <c r="A83" s="107"/>
      <c r="B83" s="107"/>
      <c r="C83" s="107"/>
      <c r="D83" s="107"/>
      <c r="E83" s="108"/>
      <c r="F83" s="107"/>
      <c r="G83" s="107"/>
      <c r="H83" s="107"/>
      <c r="I83" s="107"/>
      <c r="J83" s="107"/>
      <c r="K83" s="107"/>
      <c r="L83" s="109"/>
      <c r="M83" s="109"/>
      <c r="N83" s="109"/>
      <c r="O83" s="109"/>
      <c r="P83" s="109"/>
      <c r="Q83" s="109"/>
      <c r="R83" s="109"/>
      <c r="S83" s="109"/>
      <c r="T83" s="109"/>
      <c r="U83" s="109"/>
      <c r="V83" s="108"/>
      <c r="W83" s="108"/>
      <c r="X83" s="108"/>
      <c r="Y83" s="108"/>
      <c r="Z83" s="108"/>
      <c r="AA83" s="108"/>
      <c r="AB83" s="108"/>
      <c r="AC83" s="108"/>
      <c r="AD83" s="108"/>
      <c r="AE83" s="108"/>
      <c r="AF83" s="108"/>
      <c r="AG83" s="108"/>
      <c r="AH83" s="108"/>
      <c r="AI83" s="108"/>
      <c r="AJ83" s="108"/>
      <c r="AK83" s="108"/>
      <c r="AL83" s="108"/>
      <c r="AM83" s="108"/>
      <c r="AN83" s="108"/>
      <c r="AO83" s="108"/>
      <c r="AP83" s="108"/>
      <c r="AQ83" s="108"/>
      <c r="AR83" s="108"/>
      <c r="AS83" s="108"/>
      <c r="AT83" s="108"/>
      <c r="AU83" s="108"/>
      <c r="AV83" s="109"/>
      <c r="AW83" s="109"/>
      <c r="AX83" s="109"/>
      <c r="AY83" s="108"/>
      <c r="AZ83" s="107"/>
      <c r="BA83" s="107"/>
      <c r="BB83" s="107"/>
      <c r="BC83" s="108"/>
      <c r="BD83" s="108"/>
    </row>
    <row r="84" spans="1:56" x14ac:dyDescent="0.2">
      <c r="A84" s="107"/>
      <c r="B84" s="107"/>
      <c r="C84" s="107"/>
      <c r="D84" s="107"/>
      <c r="E84" s="108"/>
      <c r="F84" s="107"/>
      <c r="G84" s="107"/>
      <c r="H84" s="107"/>
      <c r="I84" s="107"/>
      <c r="J84" s="107"/>
      <c r="K84" s="107"/>
      <c r="L84" s="109"/>
      <c r="M84" s="109"/>
      <c r="N84" s="109"/>
      <c r="O84" s="109"/>
      <c r="P84" s="109"/>
      <c r="Q84" s="109"/>
      <c r="R84" s="109"/>
      <c r="S84" s="109"/>
      <c r="T84" s="109"/>
      <c r="U84" s="109"/>
      <c r="V84" s="108"/>
      <c r="W84" s="108"/>
      <c r="X84" s="108"/>
      <c r="Y84" s="108"/>
      <c r="Z84" s="108"/>
      <c r="AA84" s="108"/>
      <c r="AB84" s="108"/>
      <c r="AC84" s="108"/>
      <c r="AD84" s="108"/>
      <c r="AE84" s="108"/>
      <c r="AF84" s="108"/>
      <c r="AG84" s="108"/>
      <c r="AH84" s="108"/>
      <c r="AI84" s="108"/>
      <c r="AJ84" s="108"/>
      <c r="AK84" s="108"/>
      <c r="AL84" s="108"/>
      <c r="AM84" s="108"/>
      <c r="AN84" s="108"/>
      <c r="AO84" s="108"/>
      <c r="AP84" s="108"/>
      <c r="AQ84" s="108"/>
      <c r="AR84" s="108"/>
      <c r="AS84" s="108"/>
      <c r="AT84" s="108"/>
      <c r="AU84" s="108"/>
      <c r="AV84" s="109"/>
      <c r="AW84" s="109"/>
      <c r="AX84" s="109"/>
      <c r="AY84" s="108"/>
      <c r="AZ84" s="107"/>
      <c r="BA84" s="107"/>
      <c r="BB84" s="107"/>
      <c r="BC84" s="108"/>
      <c r="BD84" s="108"/>
    </row>
    <row r="85" spans="1:56" x14ac:dyDescent="0.2">
      <c r="A85" s="107"/>
      <c r="B85" s="107"/>
      <c r="C85" s="107"/>
      <c r="D85" s="107"/>
      <c r="E85" s="108"/>
      <c r="F85" s="107"/>
      <c r="G85" s="107"/>
      <c r="H85" s="107"/>
      <c r="I85" s="107"/>
      <c r="J85" s="107"/>
      <c r="K85" s="107"/>
      <c r="L85" s="109"/>
      <c r="M85" s="109"/>
      <c r="N85" s="109"/>
      <c r="O85" s="109"/>
      <c r="P85" s="109"/>
      <c r="Q85" s="109"/>
      <c r="R85" s="109"/>
      <c r="S85" s="109"/>
      <c r="T85" s="109"/>
      <c r="U85" s="109"/>
      <c r="V85" s="108"/>
      <c r="W85" s="108"/>
      <c r="X85" s="108"/>
      <c r="Y85" s="108"/>
      <c r="Z85" s="108"/>
      <c r="AA85" s="108"/>
      <c r="AB85" s="108"/>
      <c r="AC85" s="108"/>
      <c r="AD85" s="108"/>
      <c r="AE85" s="108"/>
      <c r="AF85" s="108"/>
      <c r="AG85" s="108"/>
      <c r="AH85" s="108"/>
      <c r="AI85" s="108"/>
      <c r="AJ85" s="108"/>
      <c r="AK85" s="108"/>
      <c r="AL85" s="108"/>
      <c r="AM85" s="108"/>
      <c r="AN85" s="108"/>
      <c r="AO85" s="108"/>
      <c r="AP85" s="108"/>
      <c r="AQ85" s="108"/>
      <c r="AR85" s="108"/>
      <c r="AS85" s="108"/>
      <c r="AT85" s="108"/>
      <c r="AU85" s="108"/>
      <c r="AV85" s="109"/>
      <c r="AW85" s="109"/>
      <c r="AX85" s="109"/>
      <c r="AY85" s="108"/>
      <c r="AZ85" s="107"/>
      <c r="BA85" s="107"/>
      <c r="BB85" s="107"/>
      <c r="BC85" s="108"/>
      <c r="BD85" s="108"/>
    </row>
    <row r="86" spans="1:56" x14ac:dyDescent="0.2">
      <c r="A86" s="107"/>
      <c r="B86" s="107"/>
      <c r="C86" s="107"/>
      <c r="D86" s="107"/>
      <c r="E86" s="108"/>
      <c r="F86" s="107"/>
      <c r="G86" s="107"/>
      <c r="H86" s="107"/>
      <c r="I86" s="107"/>
      <c r="J86" s="107"/>
      <c r="K86" s="107"/>
      <c r="L86" s="109"/>
      <c r="M86" s="109"/>
      <c r="N86" s="109"/>
      <c r="O86" s="109"/>
      <c r="P86" s="109"/>
      <c r="Q86" s="109"/>
      <c r="R86" s="109"/>
      <c r="S86" s="109"/>
      <c r="T86" s="109"/>
      <c r="U86" s="109"/>
      <c r="V86" s="108"/>
      <c r="W86" s="108"/>
      <c r="X86" s="108"/>
      <c r="Y86" s="108"/>
      <c r="Z86" s="108"/>
      <c r="AA86" s="108"/>
      <c r="AB86" s="108"/>
      <c r="AC86" s="108"/>
      <c r="AD86" s="108"/>
      <c r="AE86" s="108"/>
      <c r="AF86" s="108"/>
      <c r="AG86" s="108"/>
      <c r="AH86" s="108"/>
      <c r="AI86" s="108"/>
      <c r="AJ86" s="108"/>
      <c r="AK86" s="108"/>
      <c r="AL86" s="108"/>
      <c r="AM86" s="108"/>
      <c r="AN86" s="108"/>
      <c r="AO86" s="108"/>
      <c r="AP86" s="108"/>
      <c r="AQ86" s="108"/>
      <c r="AR86" s="108"/>
      <c r="AS86" s="108"/>
      <c r="AT86" s="108"/>
      <c r="AU86" s="108"/>
      <c r="AV86" s="109"/>
      <c r="AW86" s="109"/>
      <c r="AX86" s="109"/>
      <c r="AY86" s="108"/>
      <c r="AZ86" s="107"/>
      <c r="BA86" s="107"/>
      <c r="BB86" s="107"/>
      <c r="BC86" s="108"/>
      <c r="BD86" s="108"/>
    </row>
    <row r="87" spans="1:56" x14ac:dyDescent="0.2">
      <c r="A87" s="107"/>
      <c r="B87" s="107"/>
      <c r="C87" s="107"/>
      <c r="D87" s="107"/>
      <c r="E87" s="108"/>
      <c r="F87" s="107"/>
      <c r="G87" s="107"/>
      <c r="H87" s="107"/>
      <c r="I87" s="107"/>
      <c r="J87" s="107"/>
      <c r="K87" s="107"/>
      <c r="L87" s="109"/>
      <c r="M87" s="109"/>
      <c r="N87" s="109"/>
      <c r="O87" s="109"/>
      <c r="P87" s="109"/>
      <c r="Q87" s="109"/>
      <c r="R87" s="109"/>
      <c r="S87" s="109"/>
      <c r="T87" s="109"/>
      <c r="U87" s="109"/>
      <c r="V87" s="108"/>
      <c r="W87" s="108"/>
      <c r="X87" s="108"/>
      <c r="Y87" s="108"/>
      <c r="Z87" s="108"/>
      <c r="AA87" s="108"/>
      <c r="AB87" s="108"/>
      <c r="AC87" s="108"/>
      <c r="AD87" s="108"/>
      <c r="AE87" s="108"/>
      <c r="AF87" s="108"/>
      <c r="AG87" s="108"/>
      <c r="AH87" s="108"/>
      <c r="AI87" s="108"/>
      <c r="AJ87" s="108"/>
      <c r="AK87" s="108"/>
      <c r="AL87" s="108"/>
      <c r="AM87" s="108"/>
      <c r="AN87" s="108"/>
      <c r="AO87" s="108"/>
      <c r="AP87" s="108"/>
      <c r="AQ87" s="108"/>
      <c r="AR87" s="108"/>
      <c r="AS87" s="108"/>
      <c r="AT87" s="108"/>
      <c r="AU87" s="108"/>
      <c r="AV87" s="109"/>
      <c r="AW87" s="109"/>
      <c r="AX87" s="109"/>
      <c r="AY87" s="108"/>
      <c r="AZ87" s="107"/>
      <c r="BA87" s="107"/>
      <c r="BB87" s="107"/>
      <c r="BC87" s="108"/>
      <c r="BD87" s="108"/>
    </row>
    <row r="88" spans="1:56" x14ac:dyDescent="0.2">
      <c r="A88" s="107"/>
      <c r="B88" s="107"/>
      <c r="C88" s="107"/>
      <c r="D88" s="107"/>
      <c r="E88" s="108"/>
      <c r="F88" s="107"/>
      <c r="G88" s="107"/>
      <c r="H88" s="107"/>
      <c r="I88" s="107"/>
      <c r="J88" s="107"/>
      <c r="K88" s="107"/>
      <c r="L88" s="109"/>
      <c r="M88" s="109"/>
      <c r="N88" s="109"/>
      <c r="O88" s="109"/>
      <c r="P88" s="109"/>
      <c r="Q88" s="109"/>
      <c r="R88" s="109"/>
      <c r="S88" s="109"/>
      <c r="T88" s="109"/>
      <c r="U88" s="109"/>
      <c r="V88" s="108"/>
      <c r="W88" s="108"/>
      <c r="X88" s="108"/>
      <c r="Y88" s="108"/>
      <c r="Z88" s="108"/>
      <c r="AA88" s="108"/>
      <c r="AB88" s="108"/>
      <c r="AC88" s="108"/>
      <c r="AD88" s="108"/>
      <c r="AE88" s="108"/>
      <c r="AF88" s="108"/>
      <c r="AG88" s="108"/>
      <c r="AH88" s="108"/>
      <c r="AI88" s="108"/>
      <c r="AJ88" s="108"/>
      <c r="AK88" s="108"/>
      <c r="AL88" s="108"/>
      <c r="AM88" s="108"/>
      <c r="AN88" s="108"/>
      <c r="AO88" s="108"/>
      <c r="AP88" s="108"/>
      <c r="AQ88" s="108"/>
      <c r="AR88" s="108"/>
      <c r="AS88" s="108"/>
      <c r="AT88" s="108"/>
      <c r="AU88" s="108"/>
      <c r="AV88" s="109"/>
      <c r="AW88" s="109"/>
      <c r="AX88" s="109"/>
      <c r="AY88" s="108"/>
      <c r="AZ88" s="107"/>
      <c r="BA88" s="107"/>
      <c r="BB88" s="107"/>
      <c r="BC88" s="108"/>
      <c r="BD88" s="108"/>
    </row>
    <row r="89" spans="1:56" x14ac:dyDescent="0.2">
      <c r="A89" s="107"/>
      <c r="B89" s="107"/>
      <c r="C89" s="107"/>
      <c r="D89" s="107"/>
      <c r="E89" s="108"/>
      <c r="F89" s="107"/>
      <c r="G89" s="107"/>
      <c r="H89" s="107"/>
      <c r="I89" s="107"/>
      <c r="J89" s="107"/>
      <c r="K89" s="107"/>
      <c r="L89" s="109"/>
      <c r="M89" s="109"/>
      <c r="N89" s="109"/>
      <c r="O89" s="109"/>
      <c r="P89" s="109"/>
      <c r="Q89" s="109"/>
      <c r="R89" s="109"/>
      <c r="S89" s="109"/>
      <c r="T89" s="109"/>
      <c r="U89" s="109"/>
      <c r="V89" s="108"/>
      <c r="W89" s="108"/>
      <c r="X89" s="108"/>
      <c r="Y89" s="108"/>
      <c r="Z89" s="108"/>
      <c r="AA89" s="108"/>
      <c r="AB89" s="108"/>
      <c r="AC89" s="108"/>
      <c r="AD89" s="108"/>
      <c r="AE89" s="108"/>
      <c r="AF89" s="108"/>
      <c r="AG89" s="108"/>
      <c r="AH89" s="108"/>
      <c r="AI89" s="108"/>
      <c r="AJ89" s="108"/>
      <c r="AK89" s="108"/>
      <c r="AL89" s="108"/>
      <c r="AM89" s="108"/>
      <c r="AN89" s="108"/>
      <c r="AO89" s="108"/>
      <c r="AP89" s="108"/>
      <c r="AQ89" s="108"/>
      <c r="AR89" s="108"/>
      <c r="AS89" s="108"/>
      <c r="AT89" s="108"/>
      <c r="AU89" s="108"/>
      <c r="AV89" s="109"/>
      <c r="AW89" s="109"/>
      <c r="AX89" s="109"/>
      <c r="AY89" s="108"/>
      <c r="AZ89" s="107"/>
      <c r="BA89" s="107"/>
      <c r="BB89" s="107"/>
      <c r="BC89" s="108"/>
      <c r="BD89" s="108"/>
    </row>
    <row r="90" spans="1:56" x14ac:dyDescent="0.2">
      <c r="A90" s="107"/>
      <c r="B90" s="107"/>
      <c r="C90" s="107"/>
      <c r="D90" s="107"/>
      <c r="E90" s="108"/>
      <c r="F90" s="107"/>
      <c r="G90" s="107"/>
      <c r="H90" s="107"/>
      <c r="I90" s="107"/>
      <c r="J90" s="107"/>
      <c r="K90" s="107"/>
      <c r="L90" s="109"/>
      <c r="M90" s="109"/>
      <c r="N90" s="109"/>
      <c r="O90" s="109"/>
      <c r="P90" s="109"/>
      <c r="Q90" s="109"/>
      <c r="R90" s="109"/>
      <c r="S90" s="109"/>
      <c r="T90" s="109"/>
      <c r="U90" s="109"/>
      <c r="V90" s="108"/>
      <c r="W90" s="108"/>
      <c r="X90" s="108"/>
      <c r="Y90" s="108"/>
      <c r="Z90" s="108"/>
      <c r="AA90" s="108"/>
      <c r="AB90" s="108"/>
      <c r="AC90" s="108"/>
      <c r="AD90" s="108"/>
      <c r="AE90" s="108"/>
      <c r="AF90" s="108"/>
      <c r="AG90" s="108"/>
      <c r="AH90" s="108"/>
      <c r="AI90" s="108"/>
      <c r="AJ90" s="108"/>
      <c r="AK90" s="108"/>
      <c r="AL90" s="108"/>
      <c r="AM90" s="108"/>
      <c r="AN90" s="108"/>
      <c r="AO90" s="108"/>
      <c r="AP90" s="108"/>
      <c r="AQ90" s="108"/>
      <c r="AR90" s="108"/>
      <c r="AS90" s="108"/>
      <c r="AT90" s="108"/>
      <c r="AU90" s="108"/>
      <c r="AV90" s="109"/>
      <c r="AW90" s="109"/>
      <c r="AX90" s="109"/>
      <c r="AY90" s="108"/>
      <c r="AZ90" s="107"/>
      <c r="BA90" s="107"/>
      <c r="BB90" s="107"/>
      <c r="BC90" s="108"/>
      <c r="BD90" s="108"/>
    </row>
    <row r="91" spans="1:56" x14ac:dyDescent="0.2">
      <c r="A91" s="107"/>
      <c r="B91" s="107"/>
      <c r="C91" s="107"/>
      <c r="D91" s="107"/>
      <c r="E91" s="108"/>
      <c r="F91" s="107"/>
      <c r="G91" s="107"/>
      <c r="H91" s="107"/>
      <c r="I91" s="107"/>
      <c r="J91" s="107"/>
      <c r="K91" s="107"/>
      <c r="L91" s="109"/>
      <c r="M91" s="109"/>
      <c r="N91" s="109"/>
      <c r="O91" s="109"/>
      <c r="P91" s="109"/>
      <c r="Q91" s="109"/>
      <c r="R91" s="109"/>
      <c r="S91" s="109"/>
      <c r="T91" s="109"/>
      <c r="U91" s="109"/>
      <c r="V91" s="108"/>
      <c r="W91" s="108"/>
      <c r="X91" s="108"/>
      <c r="Y91" s="108"/>
      <c r="Z91" s="108"/>
      <c r="AA91" s="108"/>
      <c r="AB91" s="108"/>
      <c r="AC91" s="108"/>
      <c r="AD91" s="108"/>
      <c r="AE91" s="108"/>
      <c r="AF91" s="108"/>
      <c r="AG91" s="108"/>
      <c r="AH91" s="108"/>
      <c r="AI91" s="108"/>
      <c r="AJ91" s="108"/>
      <c r="AK91" s="108"/>
      <c r="AL91" s="108"/>
      <c r="AM91" s="108"/>
      <c r="AN91" s="108"/>
      <c r="AO91" s="108"/>
      <c r="AP91" s="108"/>
      <c r="AQ91" s="108"/>
      <c r="AR91" s="108"/>
      <c r="AS91" s="108"/>
      <c r="AT91" s="108"/>
      <c r="AU91" s="108"/>
      <c r="AV91" s="109"/>
      <c r="AW91" s="109"/>
      <c r="AX91" s="109"/>
      <c r="AY91" s="108"/>
      <c r="AZ91" s="107"/>
      <c r="BA91" s="107"/>
      <c r="BB91" s="107"/>
      <c r="BC91" s="108"/>
      <c r="BD91" s="108"/>
    </row>
    <row r="92" spans="1:56" x14ac:dyDescent="0.2">
      <c r="A92" s="107"/>
      <c r="B92" s="107"/>
      <c r="C92" s="107"/>
      <c r="D92" s="107"/>
      <c r="E92" s="108"/>
      <c r="F92" s="107"/>
      <c r="G92" s="107"/>
      <c r="H92" s="107"/>
      <c r="I92" s="107"/>
      <c r="J92" s="107"/>
      <c r="K92" s="107"/>
      <c r="L92" s="109"/>
      <c r="M92" s="109"/>
      <c r="N92" s="109"/>
      <c r="O92" s="109"/>
      <c r="P92" s="109"/>
      <c r="Q92" s="109"/>
      <c r="R92" s="109"/>
      <c r="S92" s="109"/>
      <c r="T92" s="109"/>
      <c r="U92" s="109"/>
      <c r="V92" s="108"/>
      <c r="W92" s="108"/>
      <c r="X92" s="108"/>
      <c r="Y92" s="108"/>
      <c r="Z92" s="108"/>
      <c r="AA92" s="108"/>
      <c r="AB92" s="108"/>
      <c r="AC92" s="108"/>
      <c r="AD92" s="108"/>
      <c r="AE92" s="108"/>
      <c r="AF92" s="108"/>
      <c r="AG92" s="108"/>
      <c r="AH92" s="108"/>
      <c r="AI92" s="108"/>
      <c r="AJ92" s="108"/>
      <c r="AK92" s="108"/>
      <c r="AL92" s="108"/>
      <c r="AM92" s="108"/>
      <c r="AN92" s="108"/>
      <c r="AO92" s="108"/>
      <c r="AP92" s="108"/>
      <c r="AQ92" s="108"/>
      <c r="AR92" s="108"/>
      <c r="AS92" s="108"/>
      <c r="AT92" s="108"/>
      <c r="AU92" s="108"/>
      <c r="AV92" s="109"/>
      <c r="AW92" s="109"/>
      <c r="AX92" s="109"/>
      <c r="AY92" s="108"/>
      <c r="AZ92" s="107"/>
      <c r="BA92" s="107"/>
      <c r="BB92" s="107"/>
      <c r="BC92" s="108"/>
      <c r="BD92" s="108"/>
    </row>
    <row r="93" spans="1:56" x14ac:dyDescent="0.2">
      <c r="A93" s="107"/>
      <c r="B93" s="107"/>
      <c r="C93" s="107"/>
      <c r="D93" s="107"/>
      <c r="E93" s="108"/>
      <c r="F93" s="107"/>
      <c r="G93" s="107"/>
      <c r="H93" s="107"/>
      <c r="I93" s="107"/>
      <c r="J93" s="107"/>
      <c r="K93" s="107"/>
      <c r="L93" s="109"/>
      <c r="M93" s="109"/>
      <c r="N93" s="109"/>
      <c r="O93" s="109"/>
      <c r="P93" s="109"/>
      <c r="Q93" s="109"/>
      <c r="R93" s="109"/>
      <c r="S93" s="109"/>
      <c r="T93" s="109"/>
      <c r="U93" s="109"/>
      <c r="V93" s="108"/>
      <c r="W93" s="108"/>
      <c r="X93" s="108"/>
      <c r="Y93" s="108"/>
      <c r="Z93" s="108"/>
      <c r="AA93" s="108"/>
      <c r="AB93" s="108"/>
      <c r="AC93" s="108"/>
      <c r="AD93" s="108"/>
      <c r="AE93" s="108"/>
      <c r="AF93" s="108"/>
      <c r="AG93" s="108"/>
      <c r="AH93" s="108"/>
      <c r="AI93" s="108"/>
      <c r="AJ93" s="108"/>
      <c r="AK93" s="108"/>
      <c r="AL93" s="108"/>
      <c r="AM93" s="108"/>
      <c r="AN93" s="108"/>
      <c r="AO93" s="108"/>
      <c r="AP93" s="108"/>
      <c r="AQ93" s="108"/>
      <c r="AR93" s="108"/>
      <c r="AS93" s="108"/>
      <c r="AT93" s="108"/>
      <c r="AU93" s="108"/>
      <c r="AV93" s="109"/>
      <c r="AW93" s="109"/>
      <c r="AX93" s="109"/>
      <c r="AY93" s="108"/>
      <c r="AZ93" s="107"/>
      <c r="BA93" s="107"/>
      <c r="BB93" s="107"/>
      <c r="BC93" s="108"/>
      <c r="BD93" s="108"/>
    </row>
    <row r="94" spans="1:56" x14ac:dyDescent="0.2">
      <c r="A94" s="107"/>
      <c r="B94" s="107"/>
      <c r="C94" s="107"/>
      <c r="D94" s="107"/>
      <c r="E94" s="108"/>
      <c r="F94" s="107"/>
      <c r="G94" s="107"/>
      <c r="H94" s="107"/>
      <c r="I94" s="107"/>
      <c r="J94" s="107"/>
      <c r="K94" s="107"/>
      <c r="L94" s="109"/>
      <c r="M94" s="109"/>
      <c r="N94" s="109"/>
      <c r="O94" s="109"/>
      <c r="P94" s="109"/>
      <c r="Q94" s="109"/>
      <c r="R94" s="109"/>
      <c r="S94" s="109"/>
      <c r="T94" s="109"/>
      <c r="U94" s="109"/>
      <c r="V94" s="108"/>
      <c r="W94" s="108"/>
      <c r="X94" s="108"/>
      <c r="Y94" s="108"/>
      <c r="Z94" s="108"/>
      <c r="AA94" s="108"/>
      <c r="AB94" s="108"/>
      <c r="AC94" s="108"/>
      <c r="AD94" s="108"/>
      <c r="AE94" s="108"/>
      <c r="AF94" s="108"/>
      <c r="AG94" s="108"/>
      <c r="AH94" s="108"/>
      <c r="AI94" s="108"/>
      <c r="AJ94" s="108"/>
      <c r="AK94" s="108"/>
      <c r="AL94" s="108"/>
      <c r="AM94" s="108"/>
      <c r="AN94" s="108"/>
      <c r="AO94" s="108"/>
      <c r="AP94" s="108"/>
      <c r="AQ94" s="108"/>
      <c r="AR94" s="108"/>
      <c r="AS94" s="108"/>
      <c r="AT94" s="108"/>
      <c r="AU94" s="108"/>
      <c r="AV94" s="109"/>
      <c r="AW94" s="109"/>
      <c r="AX94" s="109"/>
      <c r="AY94" s="108"/>
      <c r="AZ94" s="107"/>
      <c r="BA94" s="107"/>
      <c r="BB94" s="107"/>
      <c r="BC94" s="108"/>
      <c r="BD94" s="108"/>
    </row>
    <row r="95" spans="1:56" x14ac:dyDescent="0.2">
      <c r="A95" s="107"/>
      <c r="B95" s="107"/>
      <c r="C95" s="107"/>
      <c r="D95" s="107"/>
      <c r="E95" s="108"/>
      <c r="F95" s="107"/>
      <c r="G95" s="107"/>
      <c r="H95" s="107"/>
      <c r="I95" s="107"/>
      <c r="J95" s="107"/>
      <c r="K95" s="107"/>
      <c r="L95" s="109"/>
      <c r="M95" s="109"/>
      <c r="N95" s="109"/>
      <c r="O95" s="109"/>
      <c r="P95" s="109"/>
      <c r="Q95" s="109"/>
      <c r="R95" s="109"/>
      <c r="S95" s="109"/>
      <c r="T95" s="109"/>
      <c r="U95" s="109"/>
      <c r="V95" s="108"/>
      <c r="W95" s="108"/>
      <c r="X95" s="108"/>
      <c r="Y95" s="108"/>
      <c r="Z95" s="108"/>
      <c r="AA95" s="108"/>
      <c r="AB95" s="108"/>
      <c r="AC95" s="108"/>
      <c r="AD95" s="108"/>
      <c r="AE95" s="108"/>
      <c r="AF95" s="108"/>
      <c r="AG95" s="108"/>
      <c r="AH95" s="108"/>
      <c r="AI95" s="108"/>
      <c r="AJ95" s="108"/>
      <c r="AK95" s="108"/>
      <c r="AL95" s="108"/>
      <c r="AM95" s="108"/>
      <c r="AN95" s="108"/>
      <c r="AO95" s="108"/>
      <c r="AP95" s="108"/>
      <c r="AQ95" s="108"/>
      <c r="AR95" s="108"/>
      <c r="AS95" s="108"/>
      <c r="AT95" s="108"/>
      <c r="AU95" s="108"/>
      <c r="AV95" s="109"/>
      <c r="AW95" s="109"/>
      <c r="AX95" s="109"/>
      <c r="AY95" s="108"/>
      <c r="AZ95" s="107"/>
      <c r="BA95" s="107"/>
      <c r="BB95" s="107"/>
      <c r="BC95" s="108"/>
      <c r="BD95" s="108"/>
    </row>
    <row r="96" spans="1:56" x14ac:dyDescent="0.2">
      <c r="A96" s="107"/>
      <c r="B96" s="107"/>
      <c r="C96" s="107"/>
      <c r="D96" s="107"/>
      <c r="E96" s="108"/>
      <c r="F96" s="107"/>
      <c r="G96" s="107"/>
      <c r="H96" s="107"/>
      <c r="I96" s="107"/>
      <c r="J96" s="107"/>
      <c r="K96" s="107"/>
      <c r="L96" s="109"/>
      <c r="M96" s="109"/>
      <c r="N96" s="109"/>
      <c r="O96" s="109"/>
      <c r="P96" s="109"/>
      <c r="Q96" s="109"/>
      <c r="R96" s="109"/>
      <c r="S96" s="109"/>
      <c r="T96" s="109"/>
      <c r="U96" s="109"/>
      <c r="V96" s="108"/>
      <c r="W96" s="108"/>
      <c r="X96" s="108"/>
      <c r="Y96" s="108"/>
      <c r="Z96" s="108"/>
      <c r="AA96" s="108"/>
      <c r="AB96" s="108"/>
      <c r="AC96" s="108"/>
      <c r="AD96" s="108"/>
      <c r="AE96" s="108"/>
      <c r="AF96" s="108"/>
      <c r="AG96" s="108"/>
      <c r="AH96" s="108"/>
      <c r="AI96" s="108"/>
      <c r="AJ96" s="108"/>
      <c r="AK96" s="108"/>
      <c r="AL96" s="108"/>
      <c r="AM96" s="108"/>
      <c r="AN96" s="108"/>
      <c r="AO96" s="108"/>
      <c r="AP96" s="108"/>
      <c r="AQ96" s="108"/>
      <c r="AR96" s="108"/>
      <c r="AS96" s="108"/>
      <c r="AT96" s="108"/>
      <c r="AU96" s="108"/>
      <c r="AV96" s="109"/>
      <c r="AW96" s="109"/>
      <c r="AX96" s="109"/>
      <c r="AY96" s="108"/>
      <c r="AZ96" s="107"/>
      <c r="BA96" s="107"/>
      <c r="BB96" s="107"/>
      <c r="BC96" s="108"/>
      <c r="BD96" s="108"/>
    </row>
    <row r="97" spans="1:56" x14ac:dyDescent="0.2">
      <c r="A97" s="107"/>
      <c r="B97" s="107"/>
      <c r="C97" s="107"/>
      <c r="D97" s="107"/>
      <c r="E97" s="108"/>
      <c r="F97" s="107"/>
      <c r="G97" s="107"/>
      <c r="H97" s="107"/>
      <c r="I97" s="107"/>
      <c r="J97" s="107"/>
      <c r="K97" s="107"/>
      <c r="L97" s="109"/>
      <c r="M97" s="109"/>
      <c r="N97" s="109"/>
      <c r="O97" s="109"/>
      <c r="P97" s="109"/>
      <c r="Q97" s="109"/>
      <c r="R97" s="109"/>
      <c r="S97" s="109"/>
      <c r="T97" s="109"/>
      <c r="U97" s="109"/>
      <c r="V97" s="108"/>
      <c r="W97" s="108"/>
      <c r="X97" s="108"/>
      <c r="Y97" s="108"/>
      <c r="Z97" s="108"/>
      <c r="AA97" s="108"/>
      <c r="AB97" s="108"/>
      <c r="AC97" s="108"/>
      <c r="AD97" s="108"/>
      <c r="AE97" s="108"/>
      <c r="AF97" s="108"/>
      <c r="AG97" s="108"/>
      <c r="AH97" s="108"/>
      <c r="AI97" s="108"/>
      <c r="AJ97" s="108"/>
      <c r="AK97" s="108"/>
      <c r="AL97" s="108"/>
      <c r="AM97" s="108"/>
      <c r="AN97" s="108"/>
      <c r="AO97" s="108"/>
      <c r="AP97" s="108"/>
      <c r="AQ97" s="108"/>
      <c r="AR97" s="108"/>
      <c r="AS97" s="108"/>
      <c r="AT97" s="108"/>
      <c r="AU97" s="108"/>
      <c r="AV97" s="109"/>
      <c r="AW97" s="109"/>
      <c r="AX97" s="109"/>
      <c r="AY97" s="108"/>
      <c r="AZ97" s="107"/>
      <c r="BA97" s="107"/>
      <c r="BB97" s="107"/>
      <c r="BC97" s="108"/>
      <c r="BD97" s="108"/>
    </row>
    <row r="98" spans="1:56" x14ac:dyDescent="0.2">
      <c r="A98" s="107"/>
      <c r="B98" s="107"/>
      <c r="C98" s="107"/>
      <c r="D98" s="107"/>
      <c r="E98" s="108"/>
      <c r="F98" s="107"/>
      <c r="G98" s="107"/>
      <c r="H98" s="107"/>
      <c r="I98" s="107"/>
      <c r="J98" s="107"/>
      <c r="K98" s="107"/>
      <c r="L98" s="109"/>
      <c r="M98" s="109"/>
      <c r="N98" s="109"/>
      <c r="O98" s="109"/>
      <c r="P98" s="109"/>
      <c r="Q98" s="109"/>
      <c r="R98" s="109"/>
      <c r="S98" s="109"/>
      <c r="T98" s="109"/>
      <c r="U98" s="109"/>
      <c r="V98" s="108"/>
      <c r="W98" s="108"/>
      <c r="X98" s="108"/>
      <c r="Y98" s="108"/>
      <c r="Z98" s="108"/>
      <c r="AA98" s="108"/>
      <c r="AB98" s="108"/>
      <c r="AC98" s="108"/>
      <c r="AD98" s="108"/>
      <c r="AE98" s="108"/>
      <c r="AF98" s="108"/>
      <c r="AG98" s="108"/>
      <c r="AH98" s="108"/>
      <c r="AI98" s="108"/>
      <c r="AJ98" s="108"/>
      <c r="AK98" s="108"/>
      <c r="AL98" s="108"/>
      <c r="AM98" s="108"/>
      <c r="AN98" s="108"/>
      <c r="AO98" s="108"/>
      <c r="AP98" s="108"/>
      <c r="AQ98" s="108"/>
      <c r="AR98" s="108"/>
      <c r="AS98" s="108"/>
      <c r="AT98" s="108"/>
      <c r="AU98" s="108"/>
      <c r="AV98" s="109"/>
      <c r="AW98" s="109"/>
      <c r="AX98" s="109"/>
      <c r="AY98" s="108"/>
      <c r="AZ98" s="107"/>
      <c r="BA98" s="107"/>
      <c r="BB98" s="107"/>
      <c r="BC98" s="108"/>
      <c r="BD98" s="108"/>
    </row>
    <row r="99" spans="1:56" x14ac:dyDescent="0.2">
      <c r="A99" s="107"/>
      <c r="B99" s="107"/>
      <c r="C99" s="107"/>
      <c r="D99" s="107"/>
      <c r="E99" s="108"/>
      <c r="F99" s="107"/>
      <c r="G99" s="107"/>
      <c r="H99" s="107"/>
      <c r="I99" s="107"/>
      <c r="J99" s="107"/>
      <c r="K99" s="107"/>
      <c r="L99" s="109"/>
      <c r="M99" s="109"/>
      <c r="N99" s="109"/>
      <c r="O99" s="109"/>
      <c r="P99" s="109"/>
      <c r="Q99" s="109"/>
      <c r="R99" s="109"/>
      <c r="S99" s="109"/>
      <c r="T99" s="109"/>
      <c r="U99" s="109"/>
      <c r="V99" s="108"/>
      <c r="W99" s="108"/>
      <c r="X99" s="108"/>
      <c r="Y99" s="108"/>
      <c r="Z99" s="108"/>
      <c r="AA99" s="108"/>
      <c r="AB99" s="108"/>
      <c r="AC99" s="108"/>
      <c r="AD99" s="108"/>
      <c r="AE99" s="108"/>
      <c r="AF99" s="108"/>
      <c r="AG99" s="108"/>
      <c r="AH99" s="108"/>
      <c r="AI99" s="108"/>
      <c r="AJ99" s="108"/>
      <c r="AK99" s="108"/>
      <c r="AL99" s="108"/>
      <c r="AM99" s="108"/>
      <c r="AN99" s="108"/>
      <c r="AO99" s="108"/>
      <c r="AP99" s="108"/>
      <c r="AQ99" s="108"/>
      <c r="AR99" s="108"/>
      <c r="AS99" s="108"/>
      <c r="AT99" s="108"/>
      <c r="AU99" s="108"/>
      <c r="AV99" s="109"/>
      <c r="AW99" s="109"/>
      <c r="AX99" s="109"/>
      <c r="AY99" s="108"/>
      <c r="AZ99" s="107"/>
      <c r="BA99" s="107"/>
      <c r="BB99" s="107"/>
      <c r="BC99" s="108"/>
      <c r="BD99" s="108"/>
    </row>
    <row r="100" spans="1:56" x14ac:dyDescent="0.2">
      <c r="A100" s="107"/>
      <c r="B100" s="107"/>
      <c r="C100" s="107"/>
      <c r="D100" s="107"/>
      <c r="E100" s="108"/>
      <c r="F100" s="107"/>
      <c r="G100" s="107"/>
      <c r="H100" s="107"/>
      <c r="I100" s="107"/>
      <c r="J100" s="107"/>
      <c r="K100" s="107"/>
      <c r="L100" s="109"/>
      <c r="M100" s="109"/>
      <c r="N100" s="109"/>
      <c r="O100" s="109"/>
      <c r="P100" s="109"/>
      <c r="Q100" s="109"/>
      <c r="R100" s="109"/>
      <c r="S100" s="109"/>
      <c r="T100" s="109"/>
      <c r="U100" s="109"/>
      <c r="V100" s="108"/>
      <c r="W100" s="108"/>
      <c r="X100" s="108"/>
      <c r="Y100" s="108"/>
      <c r="Z100" s="108"/>
      <c r="AA100" s="108"/>
      <c r="AB100" s="108"/>
      <c r="AC100" s="108"/>
      <c r="AD100" s="108"/>
      <c r="AE100" s="108"/>
      <c r="AF100" s="108"/>
      <c r="AG100" s="108"/>
      <c r="AH100" s="108"/>
      <c r="AI100" s="108"/>
      <c r="AJ100" s="108"/>
      <c r="AK100" s="108"/>
      <c r="AL100" s="108"/>
      <c r="AM100" s="108"/>
      <c r="AN100" s="108"/>
      <c r="AO100" s="108"/>
      <c r="AP100" s="108"/>
      <c r="AQ100" s="108"/>
      <c r="AR100" s="108"/>
      <c r="AS100" s="108"/>
      <c r="AT100" s="108"/>
      <c r="AU100" s="108"/>
      <c r="AV100" s="109"/>
      <c r="AW100" s="109"/>
      <c r="AX100" s="109"/>
      <c r="AY100" s="108"/>
      <c r="AZ100" s="107"/>
      <c r="BA100" s="107"/>
      <c r="BB100" s="107"/>
      <c r="BC100" s="108"/>
      <c r="BD100" s="108"/>
    </row>
    <row r="101" spans="1:56" x14ac:dyDescent="0.2">
      <c r="A101" s="107"/>
      <c r="B101" s="107"/>
      <c r="C101" s="107"/>
      <c r="D101" s="107"/>
      <c r="E101" s="108"/>
      <c r="F101" s="107"/>
      <c r="G101" s="107"/>
      <c r="H101" s="107"/>
      <c r="I101" s="107"/>
      <c r="J101" s="107"/>
      <c r="K101" s="107"/>
      <c r="L101" s="109"/>
      <c r="M101" s="109"/>
      <c r="N101" s="109"/>
      <c r="O101" s="109"/>
      <c r="P101" s="109"/>
      <c r="Q101" s="109"/>
      <c r="R101" s="109"/>
      <c r="S101" s="109"/>
      <c r="T101" s="109"/>
      <c r="U101" s="109"/>
      <c r="V101" s="108"/>
      <c r="W101" s="108"/>
      <c r="X101" s="108"/>
      <c r="Y101" s="108"/>
      <c r="Z101" s="108"/>
      <c r="AA101" s="108"/>
      <c r="AB101" s="108"/>
      <c r="AC101" s="108"/>
      <c r="AD101" s="108"/>
      <c r="AE101" s="108"/>
      <c r="AF101" s="108"/>
      <c r="AG101" s="108"/>
      <c r="AH101" s="108"/>
      <c r="AI101" s="108"/>
      <c r="AJ101" s="108"/>
      <c r="AK101" s="108"/>
      <c r="AL101" s="108"/>
      <c r="AM101" s="108"/>
      <c r="AN101" s="108"/>
      <c r="AO101" s="108"/>
      <c r="AP101" s="108"/>
      <c r="AQ101" s="108"/>
      <c r="AR101" s="108"/>
      <c r="AS101" s="108"/>
      <c r="AT101" s="108"/>
      <c r="AU101" s="108"/>
      <c r="AV101" s="109"/>
      <c r="AW101" s="109"/>
      <c r="AX101" s="109"/>
      <c r="AY101" s="108"/>
      <c r="AZ101" s="107"/>
      <c r="BA101" s="107"/>
      <c r="BB101" s="107"/>
      <c r="BC101" s="108"/>
      <c r="BD101" s="108"/>
    </row>
    <row r="102" spans="1:56" x14ac:dyDescent="0.2">
      <c r="A102" s="107"/>
      <c r="B102" s="107"/>
      <c r="C102" s="107"/>
      <c r="D102" s="107"/>
      <c r="E102" s="108"/>
      <c r="F102" s="107"/>
      <c r="G102" s="107"/>
      <c r="H102" s="107"/>
      <c r="I102" s="107"/>
      <c r="J102" s="107"/>
      <c r="K102" s="107"/>
      <c r="L102" s="109"/>
      <c r="M102" s="109"/>
      <c r="N102" s="109"/>
      <c r="O102" s="109"/>
      <c r="P102" s="109"/>
      <c r="Q102" s="109"/>
      <c r="R102" s="109"/>
      <c r="S102" s="109"/>
      <c r="T102" s="109"/>
      <c r="U102" s="109"/>
      <c r="V102" s="108"/>
      <c r="W102" s="108"/>
      <c r="X102" s="108"/>
      <c r="Y102" s="108"/>
      <c r="Z102" s="108"/>
      <c r="AA102" s="108"/>
      <c r="AB102" s="108"/>
      <c r="AC102" s="108"/>
      <c r="AD102" s="108"/>
      <c r="AE102" s="108"/>
      <c r="AF102" s="108"/>
      <c r="AG102" s="108"/>
      <c r="AH102" s="108"/>
      <c r="AI102" s="108"/>
      <c r="AJ102" s="108"/>
      <c r="AK102" s="108"/>
      <c r="AL102" s="108"/>
      <c r="AM102" s="108"/>
      <c r="AN102" s="108"/>
      <c r="AO102" s="108"/>
      <c r="AP102" s="108"/>
      <c r="AQ102" s="108"/>
      <c r="AR102" s="108"/>
      <c r="AS102" s="108"/>
      <c r="AT102" s="108"/>
      <c r="AU102" s="108"/>
      <c r="AV102" s="109"/>
      <c r="AW102" s="109"/>
      <c r="AX102" s="109"/>
      <c r="AY102" s="108"/>
      <c r="AZ102" s="107"/>
      <c r="BA102" s="107"/>
      <c r="BB102" s="107"/>
      <c r="BC102" s="108"/>
      <c r="BD102" s="108"/>
    </row>
    <row r="103" spans="1:56" x14ac:dyDescent="0.2">
      <c r="A103" s="107"/>
      <c r="B103" s="107"/>
      <c r="C103" s="107"/>
      <c r="D103" s="107"/>
      <c r="E103" s="108"/>
      <c r="F103" s="107"/>
      <c r="G103" s="107"/>
      <c r="H103" s="107"/>
      <c r="I103" s="107"/>
      <c r="J103" s="107"/>
      <c r="K103" s="107"/>
      <c r="L103" s="109"/>
      <c r="M103" s="109"/>
      <c r="N103" s="109"/>
      <c r="O103" s="109"/>
      <c r="P103" s="109"/>
      <c r="Q103" s="109"/>
      <c r="R103" s="109"/>
      <c r="S103" s="109"/>
      <c r="T103" s="109"/>
      <c r="U103" s="109"/>
      <c r="V103" s="108"/>
      <c r="W103" s="108"/>
      <c r="X103" s="108"/>
      <c r="Y103" s="108"/>
      <c r="Z103" s="108"/>
      <c r="AA103" s="108"/>
      <c r="AB103" s="108"/>
      <c r="AC103" s="108"/>
      <c r="AD103" s="108"/>
      <c r="AE103" s="108"/>
      <c r="AF103" s="108"/>
      <c r="AG103" s="108"/>
      <c r="AH103" s="108"/>
      <c r="AI103" s="108"/>
      <c r="AJ103" s="108"/>
      <c r="AK103" s="108"/>
      <c r="AL103" s="108"/>
      <c r="AM103" s="108"/>
      <c r="AN103" s="108"/>
      <c r="AO103" s="108"/>
      <c r="AP103" s="108"/>
      <c r="AQ103" s="108"/>
      <c r="AR103" s="108"/>
      <c r="AS103" s="108"/>
      <c r="AT103" s="108"/>
      <c r="AU103" s="108"/>
      <c r="AV103" s="109"/>
      <c r="AW103" s="109"/>
      <c r="AX103" s="109"/>
      <c r="AY103" s="108"/>
      <c r="AZ103" s="107"/>
      <c r="BA103" s="107"/>
      <c r="BB103" s="107"/>
      <c r="BC103" s="108"/>
      <c r="BD103" s="108"/>
    </row>
    <row r="104" spans="1:56" x14ac:dyDescent="0.2">
      <c r="A104" s="107"/>
      <c r="B104" s="107"/>
      <c r="C104" s="107"/>
      <c r="D104" s="107"/>
      <c r="E104" s="108"/>
      <c r="F104" s="107"/>
      <c r="G104" s="107"/>
      <c r="H104" s="107"/>
      <c r="I104" s="107"/>
      <c r="J104" s="107"/>
      <c r="K104" s="107"/>
      <c r="L104" s="109"/>
      <c r="M104" s="109"/>
      <c r="N104" s="109"/>
      <c r="O104" s="109"/>
      <c r="P104" s="109"/>
      <c r="Q104" s="109"/>
      <c r="R104" s="109"/>
      <c r="S104" s="109"/>
      <c r="T104" s="109"/>
      <c r="U104" s="109"/>
      <c r="V104" s="108"/>
      <c r="W104" s="108"/>
      <c r="X104" s="108"/>
      <c r="Y104" s="108"/>
      <c r="Z104" s="108"/>
      <c r="AA104" s="108"/>
      <c r="AB104" s="108"/>
      <c r="AC104" s="108"/>
      <c r="AD104" s="108"/>
      <c r="AE104" s="108"/>
      <c r="AF104" s="108"/>
      <c r="AG104" s="108"/>
      <c r="AH104" s="108"/>
      <c r="AI104" s="108"/>
      <c r="AJ104" s="108"/>
      <c r="AK104" s="108"/>
      <c r="AL104" s="108"/>
      <c r="AM104" s="108"/>
      <c r="AN104" s="108"/>
      <c r="AO104" s="108"/>
      <c r="AP104" s="108"/>
      <c r="AQ104" s="108"/>
      <c r="AR104" s="108"/>
      <c r="AS104" s="108"/>
      <c r="AT104" s="108"/>
      <c r="AU104" s="108"/>
      <c r="AV104" s="109"/>
      <c r="AW104" s="109"/>
      <c r="AX104" s="109"/>
      <c r="AY104" s="108"/>
      <c r="AZ104" s="107"/>
      <c r="BA104" s="107"/>
      <c r="BB104" s="107"/>
      <c r="BC104" s="108"/>
      <c r="BD104" s="108"/>
    </row>
    <row r="105" spans="1:56" x14ac:dyDescent="0.2">
      <c r="A105" s="107"/>
      <c r="B105" s="107"/>
      <c r="C105" s="107"/>
      <c r="D105" s="107"/>
      <c r="E105" s="108"/>
      <c r="F105" s="107"/>
      <c r="G105" s="107"/>
      <c r="H105" s="107"/>
      <c r="I105" s="107"/>
      <c r="J105" s="107"/>
      <c r="K105" s="107"/>
      <c r="L105" s="109"/>
      <c r="M105" s="109"/>
      <c r="N105" s="109"/>
      <c r="O105" s="109"/>
      <c r="P105" s="109"/>
      <c r="Q105" s="109"/>
      <c r="R105" s="109"/>
      <c r="S105" s="109"/>
      <c r="T105" s="109"/>
      <c r="U105" s="109"/>
      <c r="V105" s="108"/>
      <c r="W105" s="108"/>
      <c r="X105" s="108"/>
      <c r="Y105" s="108"/>
      <c r="Z105" s="108"/>
      <c r="AA105" s="108"/>
      <c r="AB105" s="108"/>
      <c r="AC105" s="108"/>
      <c r="AD105" s="108"/>
      <c r="AE105" s="108"/>
      <c r="AF105" s="108"/>
      <c r="AG105" s="108"/>
      <c r="AH105" s="108"/>
      <c r="AI105" s="108"/>
      <c r="AJ105" s="108"/>
      <c r="AK105" s="108"/>
      <c r="AL105" s="108"/>
      <c r="AM105" s="108"/>
      <c r="AN105" s="108"/>
      <c r="AO105" s="108"/>
      <c r="AP105" s="108"/>
      <c r="AQ105" s="108"/>
      <c r="AR105" s="108"/>
      <c r="AS105" s="108"/>
      <c r="AT105" s="108"/>
      <c r="AU105" s="108"/>
      <c r="AV105" s="109"/>
      <c r="AW105" s="109"/>
      <c r="AX105" s="109"/>
      <c r="AY105" s="108"/>
      <c r="AZ105" s="107"/>
      <c r="BA105" s="107"/>
      <c r="BB105" s="107"/>
      <c r="BC105" s="108"/>
      <c r="BD105" s="108"/>
    </row>
    <row r="106" spans="1:56" x14ac:dyDescent="0.2">
      <c r="A106" s="107"/>
      <c r="B106" s="107"/>
      <c r="C106" s="107"/>
      <c r="D106" s="107"/>
      <c r="E106" s="108"/>
      <c r="F106" s="107"/>
      <c r="G106" s="107"/>
      <c r="H106" s="107"/>
      <c r="I106" s="107"/>
      <c r="J106" s="107"/>
      <c r="K106" s="107"/>
      <c r="L106" s="109"/>
      <c r="M106" s="109"/>
      <c r="N106" s="109"/>
      <c r="O106" s="109"/>
      <c r="P106" s="109"/>
      <c r="Q106" s="109"/>
      <c r="R106" s="109"/>
      <c r="S106" s="109"/>
      <c r="T106" s="109"/>
      <c r="U106" s="109"/>
      <c r="V106" s="108"/>
      <c r="W106" s="108"/>
      <c r="X106" s="108"/>
      <c r="Y106" s="108"/>
      <c r="Z106" s="108"/>
      <c r="AA106" s="108"/>
      <c r="AB106" s="108"/>
      <c r="AC106" s="108"/>
      <c r="AD106" s="108"/>
      <c r="AE106" s="108"/>
      <c r="AF106" s="108"/>
      <c r="AG106" s="108"/>
      <c r="AH106" s="108"/>
      <c r="AI106" s="108"/>
      <c r="AJ106" s="108"/>
      <c r="AK106" s="108"/>
      <c r="AL106" s="108"/>
      <c r="AM106" s="108"/>
      <c r="AN106" s="108"/>
      <c r="AO106" s="108"/>
      <c r="AP106" s="108"/>
      <c r="AQ106" s="108"/>
      <c r="AR106" s="108"/>
      <c r="AS106" s="108"/>
      <c r="AT106" s="108"/>
      <c r="AU106" s="108"/>
      <c r="AV106" s="109"/>
      <c r="AW106" s="109"/>
      <c r="AX106" s="109"/>
      <c r="AY106" s="108"/>
      <c r="AZ106" s="107"/>
      <c r="BA106" s="107"/>
      <c r="BB106" s="107"/>
      <c r="BC106" s="108"/>
      <c r="BD106" s="108"/>
    </row>
    <row r="107" spans="1:56" x14ac:dyDescent="0.2">
      <c r="A107" s="107"/>
      <c r="B107" s="107"/>
      <c r="C107" s="107"/>
      <c r="D107" s="107"/>
      <c r="E107" s="108"/>
      <c r="F107" s="107"/>
      <c r="G107" s="107"/>
      <c r="H107" s="107"/>
      <c r="I107" s="107"/>
      <c r="J107" s="107"/>
      <c r="K107" s="107"/>
      <c r="L107" s="109"/>
      <c r="M107" s="109"/>
      <c r="N107" s="109"/>
      <c r="O107" s="109"/>
      <c r="P107" s="109"/>
      <c r="Q107" s="109"/>
      <c r="R107" s="109"/>
      <c r="S107" s="109"/>
      <c r="T107" s="109"/>
      <c r="U107" s="109"/>
      <c r="V107" s="108"/>
      <c r="W107" s="108"/>
      <c r="X107" s="108"/>
      <c r="Y107" s="108"/>
      <c r="Z107" s="108"/>
      <c r="AA107" s="108"/>
      <c r="AB107" s="108"/>
      <c r="AC107" s="108"/>
      <c r="AD107" s="108"/>
      <c r="AE107" s="108"/>
      <c r="AF107" s="108"/>
      <c r="AG107" s="108"/>
      <c r="AH107" s="108"/>
      <c r="AI107" s="108"/>
      <c r="AJ107" s="108"/>
      <c r="AK107" s="108"/>
      <c r="AL107" s="108"/>
      <c r="AM107" s="108"/>
      <c r="AN107" s="108"/>
      <c r="AO107" s="108"/>
      <c r="AP107" s="108"/>
      <c r="AQ107" s="108"/>
      <c r="AR107" s="108"/>
      <c r="AS107" s="108"/>
      <c r="AT107" s="108"/>
      <c r="AU107" s="108"/>
      <c r="AV107" s="109"/>
      <c r="AW107" s="109"/>
      <c r="AX107" s="109"/>
      <c r="AY107" s="108"/>
      <c r="AZ107" s="107"/>
      <c r="BA107" s="107"/>
      <c r="BB107" s="107"/>
      <c r="BC107" s="108"/>
      <c r="BD107" s="108"/>
    </row>
    <row r="108" spans="1:56" x14ac:dyDescent="0.2">
      <c r="A108" s="107"/>
      <c r="B108" s="107"/>
      <c r="C108" s="107"/>
      <c r="D108" s="107"/>
      <c r="E108" s="108"/>
      <c r="F108" s="107"/>
      <c r="G108" s="107"/>
      <c r="H108" s="107"/>
      <c r="I108" s="107"/>
      <c r="J108" s="107"/>
      <c r="K108" s="107"/>
      <c r="L108" s="109"/>
      <c r="M108" s="109"/>
      <c r="N108" s="109"/>
      <c r="O108" s="109"/>
      <c r="P108" s="109"/>
      <c r="Q108" s="109"/>
      <c r="R108" s="109"/>
      <c r="S108" s="109"/>
      <c r="T108" s="109"/>
      <c r="U108" s="109"/>
      <c r="V108" s="108"/>
      <c r="W108" s="108"/>
      <c r="X108" s="108"/>
      <c r="Y108" s="108"/>
      <c r="Z108" s="108"/>
      <c r="AA108" s="108"/>
      <c r="AB108" s="108"/>
      <c r="AC108" s="108"/>
      <c r="AD108" s="108"/>
      <c r="AE108" s="108"/>
      <c r="AF108" s="108"/>
      <c r="AG108" s="108"/>
      <c r="AH108" s="108"/>
      <c r="AI108" s="108"/>
      <c r="AJ108" s="108"/>
      <c r="AK108" s="108"/>
      <c r="AL108" s="108"/>
      <c r="AM108" s="108"/>
      <c r="AN108" s="108"/>
      <c r="AO108" s="108"/>
      <c r="AP108" s="108"/>
      <c r="AQ108" s="108"/>
      <c r="AR108" s="108"/>
      <c r="AS108" s="108"/>
      <c r="AT108" s="108"/>
      <c r="AU108" s="108"/>
      <c r="AV108" s="109"/>
      <c r="AW108" s="109"/>
      <c r="AX108" s="109"/>
      <c r="AY108" s="108"/>
      <c r="AZ108" s="107"/>
      <c r="BA108" s="107"/>
      <c r="BB108" s="107"/>
      <c r="BC108" s="108"/>
      <c r="BD108" s="108"/>
    </row>
    <row r="109" spans="1:56" x14ac:dyDescent="0.2">
      <c r="A109" s="107"/>
      <c r="B109" s="107"/>
      <c r="C109" s="107"/>
      <c r="D109" s="107"/>
      <c r="E109" s="108"/>
      <c r="F109" s="107"/>
      <c r="G109" s="107"/>
      <c r="H109" s="107"/>
      <c r="I109" s="107"/>
      <c r="J109" s="107"/>
      <c r="K109" s="107"/>
      <c r="L109" s="109"/>
      <c r="M109" s="109"/>
      <c r="N109" s="109"/>
      <c r="O109" s="109"/>
      <c r="P109" s="109"/>
      <c r="Q109" s="109"/>
      <c r="R109" s="109"/>
      <c r="S109" s="109"/>
      <c r="T109" s="109"/>
      <c r="U109" s="109"/>
      <c r="V109" s="108"/>
      <c r="W109" s="108"/>
      <c r="X109" s="108"/>
      <c r="Y109" s="108"/>
      <c r="Z109" s="108"/>
      <c r="AA109" s="108"/>
      <c r="AB109" s="108"/>
      <c r="AC109" s="108"/>
      <c r="AD109" s="108"/>
      <c r="AE109" s="108"/>
      <c r="AF109" s="108"/>
      <c r="AG109" s="108"/>
      <c r="AH109" s="108"/>
      <c r="AI109" s="108"/>
      <c r="AJ109" s="108"/>
      <c r="AK109" s="108"/>
      <c r="AL109" s="108"/>
      <c r="AM109" s="108"/>
      <c r="AN109" s="108"/>
      <c r="AO109" s="108"/>
      <c r="AP109" s="108"/>
      <c r="AQ109" s="108"/>
      <c r="AR109" s="108"/>
      <c r="AS109" s="108"/>
      <c r="AT109" s="108"/>
      <c r="AU109" s="108"/>
      <c r="AV109" s="109"/>
      <c r="AW109" s="109"/>
      <c r="AX109" s="109"/>
      <c r="AY109" s="108"/>
      <c r="AZ109" s="107"/>
      <c r="BA109" s="107"/>
      <c r="BB109" s="107"/>
      <c r="BC109" s="108"/>
      <c r="BD109" s="108"/>
    </row>
    <row r="110" spans="1:56" x14ac:dyDescent="0.2">
      <c r="A110" s="107"/>
      <c r="B110" s="107"/>
      <c r="C110" s="107"/>
      <c r="D110" s="107"/>
      <c r="E110" s="108"/>
      <c r="F110" s="107"/>
      <c r="G110" s="107"/>
      <c r="H110" s="107"/>
      <c r="I110" s="107"/>
      <c r="J110" s="107"/>
      <c r="K110" s="107"/>
      <c r="L110" s="109"/>
      <c r="M110" s="109"/>
      <c r="N110" s="109"/>
      <c r="O110" s="109"/>
      <c r="P110" s="109"/>
      <c r="Q110" s="109"/>
      <c r="R110" s="109"/>
      <c r="S110" s="109"/>
      <c r="T110" s="109"/>
      <c r="U110" s="109"/>
      <c r="V110" s="108"/>
      <c r="W110" s="108"/>
      <c r="X110" s="108"/>
      <c r="Y110" s="108"/>
      <c r="Z110" s="108"/>
      <c r="AA110" s="108"/>
      <c r="AB110" s="108"/>
      <c r="AC110" s="108"/>
      <c r="AD110" s="108"/>
      <c r="AE110" s="108"/>
      <c r="AF110" s="108"/>
      <c r="AG110" s="108"/>
      <c r="AH110" s="108"/>
      <c r="AI110" s="108"/>
      <c r="AJ110" s="108"/>
      <c r="AK110" s="108"/>
      <c r="AL110" s="108"/>
      <c r="AM110" s="108"/>
      <c r="AN110" s="108"/>
      <c r="AO110" s="108"/>
      <c r="AP110" s="108"/>
      <c r="AQ110" s="108"/>
      <c r="AR110" s="108"/>
      <c r="AS110" s="108"/>
      <c r="AT110" s="108"/>
      <c r="AU110" s="108"/>
      <c r="AV110" s="109"/>
      <c r="AW110" s="109"/>
      <c r="AX110" s="109"/>
      <c r="AY110" s="108"/>
      <c r="AZ110" s="107"/>
      <c r="BA110" s="107"/>
      <c r="BB110" s="107"/>
      <c r="BC110" s="108"/>
      <c r="BD110" s="108"/>
    </row>
    <row r="111" spans="1:56" x14ac:dyDescent="0.2">
      <c r="A111" s="107"/>
      <c r="B111" s="107"/>
      <c r="C111" s="107"/>
      <c r="D111" s="107"/>
      <c r="E111" s="108"/>
      <c r="F111" s="107"/>
      <c r="G111" s="107"/>
      <c r="H111" s="107"/>
      <c r="I111" s="107"/>
      <c r="J111" s="107"/>
      <c r="K111" s="107"/>
      <c r="L111" s="109"/>
      <c r="M111" s="109"/>
      <c r="N111" s="109"/>
      <c r="O111" s="109"/>
      <c r="P111" s="109"/>
      <c r="Q111" s="109"/>
      <c r="R111" s="109"/>
      <c r="S111" s="109"/>
      <c r="T111" s="109"/>
      <c r="U111" s="109"/>
      <c r="V111" s="108"/>
      <c r="W111" s="108"/>
      <c r="X111" s="108"/>
      <c r="Y111" s="108"/>
      <c r="Z111" s="108"/>
      <c r="AA111" s="108"/>
      <c r="AB111" s="108"/>
      <c r="AC111" s="108"/>
      <c r="AD111" s="108"/>
      <c r="AE111" s="108"/>
      <c r="AF111" s="108"/>
      <c r="AG111" s="108"/>
      <c r="AH111" s="108"/>
      <c r="AI111" s="108"/>
      <c r="AJ111" s="108"/>
      <c r="AK111" s="108"/>
      <c r="AL111" s="108"/>
      <c r="AM111" s="108"/>
      <c r="AN111" s="108"/>
      <c r="AO111" s="108"/>
      <c r="AP111" s="108"/>
      <c r="AQ111" s="108"/>
      <c r="AR111" s="108"/>
      <c r="AS111" s="108"/>
      <c r="AT111" s="108"/>
      <c r="AU111" s="108"/>
      <c r="AV111" s="109"/>
      <c r="AW111" s="109"/>
      <c r="AX111" s="109"/>
      <c r="AY111" s="108"/>
      <c r="AZ111" s="107"/>
      <c r="BA111" s="107"/>
      <c r="BB111" s="107"/>
      <c r="BC111" s="108"/>
      <c r="BD111" s="108"/>
    </row>
    <row r="112" spans="1:56" x14ac:dyDescent="0.2">
      <c r="A112" s="107"/>
      <c r="B112" s="107"/>
      <c r="C112" s="107"/>
      <c r="D112" s="107"/>
      <c r="E112" s="108"/>
      <c r="F112" s="107"/>
      <c r="G112" s="107"/>
      <c r="H112" s="107"/>
      <c r="I112" s="107"/>
      <c r="J112" s="107"/>
      <c r="K112" s="107"/>
      <c r="L112" s="109"/>
      <c r="M112" s="109"/>
      <c r="N112" s="109"/>
      <c r="O112" s="109"/>
      <c r="P112" s="109"/>
      <c r="Q112" s="109"/>
      <c r="R112" s="109"/>
      <c r="S112" s="109"/>
      <c r="T112" s="109"/>
      <c r="U112" s="109"/>
      <c r="V112" s="108"/>
      <c r="W112" s="108"/>
      <c r="X112" s="108"/>
      <c r="Y112" s="108"/>
      <c r="Z112" s="108"/>
      <c r="AA112" s="108"/>
      <c r="AB112" s="108"/>
      <c r="AC112" s="108"/>
      <c r="AD112" s="108"/>
      <c r="AE112" s="108"/>
      <c r="AF112" s="108"/>
      <c r="AG112" s="108"/>
      <c r="AH112" s="108"/>
      <c r="AI112" s="108"/>
      <c r="AJ112" s="108"/>
      <c r="AK112" s="108"/>
      <c r="AL112" s="108"/>
      <c r="AM112" s="108"/>
      <c r="AN112" s="108"/>
      <c r="AO112" s="108"/>
      <c r="AP112" s="108"/>
      <c r="AQ112" s="108"/>
      <c r="AR112" s="108"/>
      <c r="AS112" s="108"/>
      <c r="AT112" s="108"/>
      <c r="AU112" s="108"/>
      <c r="AV112" s="109"/>
      <c r="AW112" s="109"/>
      <c r="AX112" s="109"/>
      <c r="AY112" s="108"/>
      <c r="AZ112" s="107"/>
      <c r="BA112" s="107"/>
      <c r="BB112" s="107"/>
      <c r="BC112" s="108"/>
      <c r="BD112" s="108"/>
    </row>
    <row r="113" spans="1:56" x14ac:dyDescent="0.2">
      <c r="A113" s="107"/>
      <c r="B113" s="107"/>
      <c r="C113" s="107"/>
      <c r="D113" s="107"/>
      <c r="E113" s="108"/>
      <c r="F113" s="107"/>
      <c r="G113" s="107"/>
      <c r="H113" s="107"/>
      <c r="I113" s="107"/>
      <c r="J113" s="107"/>
      <c r="K113" s="107"/>
      <c r="L113" s="109"/>
      <c r="M113" s="109"/>
      <c r="N113" s="109"/>
      <c r="O113" s="109"/>
      <c r="P113" s="109"/>
      <c r="Q113" s="109"/>
      <c r="R113" s="109"/>
      <c r="S113" s="109"/>
      <c r="T113" s="109"/>
      <c r="U113" s="109"/>
      <c r="V113" s="108"/>
      <c r="W113" s="108"/>
      <c r="X113" s="108"/>
      <c r="Y113" s="108"/>
      <c r="Z113" s="108"/>
      <c r="AA113" s="108"/>
      <c r="AB113" s="108"/>
      <c r="AC113" s="108"/>
      <c r="AD113" s="108"/>
      <c r="AE113" s="108"/>
      <c r="AF113" s="108"/>
      <c r="AG113" s="108"/>
      <c r="AH113" s="108"/>
      <c r="AI113" s="108"/>
      <c r="AJ113" s="108"/>
      <c r="AK113" s="108"/>
      <c r="AL113" s="108"/>
      <c r="AM113" s="108"/>
      <c r="AN113" s="108"/>
      <c r="AO113" s="108"/>
      <c r="AP113" s="108"/>
      <c r="AQ113" s="108"/>
      <c r="AR113" s="108"/>
      <c r="AS113" s="108"/>
      <c r="AT113" s="108"/>
      <c r="AU113" s="108"/>
      <c r="AV113" s="109"/>
      <c r="AW113" s="109"/>
      <c r="AX113" s="109"/>
      <c r="AY113" s="108"/>
      <c r="AZ113" s="107"/>
      <c r="BA113" s="107"/>
      <c r="BB113" s="107"/>
      <c r="BC113" s="108"/>
      <c r="BD113" s="108"/>
    </row>
    <row r="114" spans="1:56" x14ac:dyDescent="0.2">
      <c r="A114" s="107"/>
      <c r="B114" s="107"/>
      <c r="C114" s="107"/>
      <c r="D114" s="107"/>
      <c r="E114" s="108"/>
      <c r="F114" s="107"/>
      <c r="G114" s="107"/>
      <c r="H114" s="107"/>
      <c r="I114" s="107"/>
      <c r="J114" s="107"/>
      <c r="K114" s="107"/>
      <c r="L114" s="109"/>
      <c r="M114" s="109"/>
      <c r="N114" s="109"/>
      <c r="O114" s="109"/>
      <c r="P114" s="109"/>
      <c r="Q114" s="109"/>
      <c r="R114" s="109"/>
      <c r="S114" s="109"/>
      <c r="T114" s="109"/>
      <c r="U114" s="109"/>
      <c r="V114" s="108"/>
      <c r="W114" s="108"/>
      <c r="X114" s="108"/>
      <c r="Y114" s="108"/>
      <c r="Z114" s="108"/>
      <c r="AA114" s="108"/>
      <c r="AB114" s="108"/>
      <c r="AC114" s="108"/>
      <c r="AD114" s="108"/>
      <c r="AE114" s="108"/>
      <c r="AF114" s="108"/>
      <c r="AG114" s="108"/>
      <c r="AH114" s="108"/>
      <c r="AI114" s="108"/>
      <c r="AJ114" s="108"/>
      <c r="AK114" s="108"/>
      <c r="AL114" s="108"/>
      <c r="AM114" s="108"/>
      <c r="AN114" s="108"/>
      <c r="AO114" s="108"/>
      <c r="AP114" s="108"/>
      <c r="AQ114" s="108"/>
      <c r="AR114" s="108"/>
      <c r="AS114" s="108"/>
      <c r="AT114" s="108"/>
      <c r="AU114" s="108"/>
      <c r="AV114" s="109"/>
      <c r="AW114" s="109"/>
      <c r="AX114" s="109"/>
      <c r="AY114" s="108"/>
      <c r="AZ114" s="107"/>
      <c r="BA114" s="107"/>
      <c r="BB114" s="107"/>
      <c r="BC114" s="108"/>
      <c r="BD114" s="108"/>
    </row>
    <row r="115" spans="1:56" x14ac:dyDescent="0.2">
      <c r="A115" s="107"/>
      <c r="B115" s="107"/>
      <c r="C115" s="107"/>
      <c r="D115" s="107"/>
      <c r="E115" s="108"/>
      <c r="F115" s="107"/>
      <c r="G115" s="107"/>
      <c r="H115" s="107"/>
      <c r="I115" s="107"/>
      <c r="J115" s="107"/>
      <c r="K115" s="107"/>
      <c r="L115" s="109"/>
      <c r="M115" s="109"/>
      <c r="N115" s="109"/>
      <c r="O115" s="109"/>
      <c r="P115" s="109"/>
      <c r="Q115" s="109"/>
      <c r="R115" s="109"/>
      <c r="S115" s="109"/>
      <c r="T115" s="109"/>
      <c r="U115" s="109"/>
      <c r="V115" s="108"/>
      <c r="W115" s="108"/>
      <c r="X115" s="108"/>
      <c r="Y115" s="108"/>
      <c r="Z115" s="108"/>
      <c r="AA115" s="108"/>
      <c r="AB115" s="108"/>
      <c r="AC115" s="108"/>
      <c r="AD115" s="108"/>
      <c r="AE115" s="108"/>
      <c r="AF115" s="108"/>
      <c r="AG115" s="108"/>
      <c r="AH115" s="108"/>
      <c r="AI115" s="108"/>
      <c r="AJ115" s="108"/>
      <c r="AK115" s="108"/>
      <c r="AL115" s="108"/>
      <c r="AM115" s="108"/>
      <c r="AN115" s="108"/>
      <c r="AO115" s="108"/>
      <c r="AP115" s="108"/>
      <c r="AQ115" s="108"/>
      <c r="AR115" s="108"/>
      <c r="AS115" s="108"/>
      <c r="AT115" s="108"/>
      <c r="AU115" s="108"/>
      <c r="AV115" s="109"/>
      <c r="AW115" s="109"/>
      <c r="AX115" s="109"/>
      <c r="AY115" s="108"/>
      <c r="AZ115" s="107"/>
      <c r="BA115" s="107"/>
      <c r="BB115" s="107"/>
      <c r="BC115" s="108"/>
      <c r="BD115" s="108"/>
    </row>
    <row r="116" spans="1:56" x14ac:dyDescent="0.2">
      <c r="A116" s="107"/>
      <c r="B116" s="107"/>
      <c r="C116" s="107"/>
      <c r="D116" s="107"/>
      <c r="E116" s="108"/>
      <c r="F116" s="107"/>
      <c r="G116" s="107"/>
      <c r="H116" s="107"/>
      <c r="I116" s="107"/>
      <c r="J116" s="107"/>
      <c r="K116" s="107"/>
      <c r="L116" s="109"/>
      <c r="M116" s="109"/>
      <c r="N116" s="109"/>
      <c r="O116" s="109"/>
      <c r="P116" s="109"/>
      <c r="Q116" s="109"/>
      <c r="R116" s="109"/>
      <c r="S116" s="109"/>
      <c r="T116" s="109"/>
      <c r="U116" s="109"/>
      <c r="V116" s="108"/>
      <c r="W116" s="108"/>
      <c r="X116" s="108"/>
      <c r="Y116" s="108"/>
      <c r="Z116" s="108"/>
      <c r="AA116" s="108"/>
      <c r="AB116" s="108"/>
      <c r="AC116" s="108"/>
      <c r="AD116" s="108"/>
      <c r="AE116" s="108"/>
      <c r="AF116" s="108"/>
      <c r="AG116" s="108"/>
      <c r="AH116" s="108"/>
      <c r="AI116" s="108"/>
      <c r="AJ116" s="108"/>
      <c r="AK116" s="108"/>
      <c r="AL116" s="108"/>
      <c r="AM116" s="108"/>
      <c r="AN116" s="108"/>
      <c r="AO116" s="108"/>
      <c r="AP116" s="108"/>
      <c r="AQ116" s="108"/>
      <c r="AR116" s="108"/>
      <c r="AS116" s="108"/>
      <c r="AT116" s="108"/>
      <c r="AU116" s="108"/>
      <c r="AV116" s="109"/>
      <c r="AW116" s="109"/>
      <c r="AX116" s="109"/>
      <c r="AY116" s="108"/>
      <c r="AZ116" s="107"/>
      <c r="BA116" s="107"/>
      <c r="BB116" s="107"/>
      <c r="BC116" s="108"/>
      <c r="BD116" s="108"/>
    </row>
    <row r="117" spans="1:56" x14ac:dyDescent="0.2">
      <c r="A117" s="107"/>
      <c r="B117" s="107"/>
      <c r="C117" s="107"/>
      <c r="D117" s="107"/>
      <c r="E117" s="108"/>
      <c r="F117" s="107"/>
      <c r="G117" s="107"/>
      <c r="H117" s="107"/>
      <c r="I117" s="107"/>
      <c r="J117" s="107"/>
      <c r="K117" s="107"/>
      <c r="L117" s="109"/>
      <c r="M117" s="109"/>
      <c r="N117" s="109"/>
      <c r="O117" s="109"/>
      <c r="P117" s="109"/>
      <c r="Q117" s="109"/>
      <c r="R117" s="109"/>
      <c r="S117" s="109"/>
      <c r="T117" s="109"/>
      <c r="U117" s="109"/>
      <c r="V117" s="108"/>
      <c r="W117" s="108"/>
      <c r="X117" s="108"/>
      <c r="Y117" s="108"/>
      <c r="Z117" s="108"/>
      <c r="AA117" s="108"/>
      <c r="AB117" s="108"/>
      <c r="AC117" s="108"/>
      <c r="AD117" s="108"/>
      <c r="AE117" s="108"/>
      <c r="AF117" s="108"/>
      <c r="AG117" s="108"/>
      <c r="AH117" s="108"/>
      <c r="AI117" s="108"/>
      <c r="AJ117" s="108"/>
      <c r="AK117" s="108"/>
      <c r="AL117" s="108"/>
      <c r="AM117" s="108"/>
      <c r="AN117" s="108"/>
      <c r="AO117" s="108"/>
      <c r="AP117" s="108"/>
      <c r="AQ117" s="108"/>
      <c r="AR117" s="108"/>
      <c r="AS117" s="108"/>
      <c r="AT117" s="108"/>
      <c r="AU117" s="108"/>
      <c r="AV117" s="109"/>
      <c r="AW117" s="109"/>
      <c r="AX117" s="109"/>
      <c r="AY117" s="108"/>
      <c r="AZ117" s="107"/>
      <c r="BA117" s="107"/>
      <c r="BB117" s="107"/>
      <c r="BC117" s="108"/>
      <c r="BD117" s="108"/>
    </row>
    <row r="118" spans="1:56" x14ac:dyDescent="0.2">
      <c r="A118" s="107"/>
      <c r="B118" s="107"/>
      <c r="C118" s="107"/>
      <c r="D118" s="107"/>
      <c r="E118" s="108"/>
      <c r="F118" s="107"/>
      <c r="G118" s="107"/>
      <c r="H118" s="107"/>
      <c r="I118" s="107"/>
      <c r="J118" s="107"/>
      <c r="K118" s="107"/>
      <c r="L118" s="109"/>
      <c r="M118" s="109"/>
      <c r="N118" s="109"/>
      <c r="O118" s="109"/>
      <c r="P118" s="109"/>
      <c r="Q118" s="109"/>
      <c r="R118" s="109"/>
      <c r="S118" s="109"/>
      <c r="T118" s="109"/>
      <c r="U118" s="109"/>
      <c r="V118" s="108"/>
      <c r="W118" s="108"/>
      <c r="X118" s="108"/>
      <c r="Y118" s="108"/>
      <c r="Z118" s="108"/>
      <c r="AA118" s="108"/>
      <c r="AB118" s="108"/>
      <c r="AC118" s="108"/>
      <c r="AD118" s="108"/>
      <c r="AE118" s="108"/>
      <c r="AF118" s="108"/>
      <c r="AG118" s="108"/>
      <c r="AH118" s="108"/>
      <c r="AI118" s="108"/>
      <c r="AJ118" s="108"/>
      <c r="AK118" s="108"/>
      <c r="AL118" s="108"/>
      <c r="AM118" s="108"/>
      <c r="AN118" s="108"/>
      <c r="AO118" s="108"/>
      <c r="AP118" s="108"/>
      <c r="AQ118" s="108"/>
      <c r="AR118" s="108"/>
      <c r="AS118" s="108"/>
      <c r="AT118" s="108"/>
      <c r="AU118" s="108"/>
      <c r="AV118" s="109"/>
      <c r="AW118" s="109"/>
      <c r="AX118" s="109"/>
      <c r="AY118" s="108"/>
      <c r="AZ118" s="107"/>
      <c r="BA118" s="107"/>
      <c r="BB118" s="107"/>
      <c r="BC118" s="108"/>
      <c r="BD118" s="108"/>
    </row>
    <row r="119" spans="1:56" x14ac:dyDescent="0.2">
      <c r="A119" s="107"/>
      <c r="B119" s="107"/>
      <c r="C119" s="107"/>
      <c r="D119" s="107"/>
      <c r="E119" s="108"/>
      <c r="F119" s="107"/>
      <c r="G119" s="107"/>
      <c r="H119" s="107"/>
      <c r="I119" s="107"/>
      <c r="J119" s="107"/>
      <c r="K119" s="107"/>
      <c r="L119" s="109"/>
      <c r="M119" s="109"/>
      <c r="N119" s="109"/>
      <c r="O119" s="109"/>
      <c r="P119" s="109"/>
      <c r="Q119" s="109"/>
      <c r="R119" s="109"/>
      <c r="S119" s="109"/>
      <c r="T119" s="109"/>
      <c r="U119" s="109"/>
      <c r="V119" s="108"/>
      <c r="W119" s="108"/>
      <c r="X119" s="108"/>
      <c r="Y119" s="108"/>
      <c r="Z119" s="108"/>
      <c r="AA119" s="108"/>
      <c r="AB119" s="108"/>
      <c r="AC119" s="108"/>
      <c r="AD119" s="108"/>
      <c r="AE119" s="108"/>
      <c r="AF119" s="108"/>
      <c r="AG119" s="108"/>
      <c r="AH119" s="108"/>
      <c r="AI119" s="108"/>
      <c r="AJ119" s="108"/>
      <c r="AK119" s="108"/>
      <c r="AL119" s="108"/>
      <c r="AM119" s="108"/>
      <c r="AN119" s="108"/>
      <c r="AO119" s="108"/>
      <c r="AP119" s="108"/>
      <c r="AQ119" s="108"/>
      <c r="AR119" s="108"/>
      <c r="AS119" s="108"/>
      <c r="AT119" s="108"/>
      <c r="AU119" s="108"/>
      <c r="AV119" s="109"/>
      <c r="AW119" s="109"/>
      <c r="AX119" s="109"/>
      <c r="AY119" s="108"/>
      <c r="AZ119" s="107"/>
      <c r="BA119" s="107"/>
      <c r="BB119" s="107"/>
      <c r="BC119" s="108"/>
      <c r="BD119" s="108"/>
    </row>
    <row r="120" spans="1:56" x14ac:dyDescent="0.2">
      <c r="A120" s="107"/>
      <c r="B120" s="107"/>
      <c r="C120" s="107"/>
      <c r="D120" s="107"/>
      <c r="E120" s="108"/>
      <c r="F120" s="107"/>
      <c r="G120" s="107"/>
      <c r="H120" s="107"/>
      <c r="I120" s="107"/>
      <c r="J120" s="107"/>
      <c r="K120" s="107"/>
      <c r="L120" s="109"/>
      <c r="M120" s="109"/>
      <c r="N120" s="109"/>
      <c r="O120" s="109"/>
      <c r="P120" s="109"/>
      <c r="Q120" s="109"/>
      <c r="R120" s="109"/>
      <c r="S120" s="109"/>
      <c r="T120" s="109"/>
      <c r="U120" s="109"/>
      <c r="V120" s="108"/>
      <c r="W120" s="108"/>
      <c r="X120" s="108"/>
      <c r="Y120" s="108"/>
      <c r="Z120" s="108"/>
      <c r="AA120" s="108"/>
      <c r="AB120" s="108"/>
      <c r="AC120" s="108"/>
      <c r="AD120" s="108"/>
      <c r="AE120" s="108"/>
      <c r="AF120" s="108"/>
      <c r="AG120" s="108"/>
      <c r="AH120" s="108"/>
      <c r="AI120" s="108"/>
      <c r="AJ120" s="108"/>
      <c r="AK120" s="108"/>
      <c r="AL120" s="108"/>
      <c r="AM120" s="108"/>
      <c r="AN120" s="108"/>
      <c r="AO120" s="108"/>
      <c r="AP120" s="108"/>
      <c r="AQ120" s="108"/>
      <c r="AR120" s="108"/>
      <c r="AS120" s="108"/>
      <c r="AT120" s="108"/>
      <c r="AU120" s="108"/>
      <c r="AV120" s="109"/>
      <c r="AW120" s="109"/>
      <c r="AX120" s="109"/>
      <c r="AY120" s="108"/>
      <c r="AZ120" s="107"/>
      <c r="BA120" s="107"/>
      <c r="BB120" s="107"/>
      <c r="BC120" s="108"/>
      <c r="BD120" s="108"/>
    </row>
    <row r="121" spans="1:56" x14ac:dyDescent="0.2">
      <c r="A121" s="107"/>
      <c r="B121" s="107"/>
      <c r="C121" s="107"/>
      <c r="D121" s="107"/>
      <c r="E121" s="108"/>
      <c r="F121" s="107"/>
      <c r="G121" s="107"/>
      <c r="H121" s="107"/>
      <c r="I121" s="107"/>
      <c r="J121" s="107"/>
      <c r="K121" s="107"/>
      <c r="L121" s="109"/>
      <c r="M121" s="109"/>
      <c r="N121" s="109"/>
      <c r="O121" s="109"/>
      <c r="P121" s="109"/>
      <c r="Q121" s="109"/>
      <c r="R121" s="109"/>
      <c r="S121" s="109"/>
      <c r="T121" s="109"/>
      <c r="U121" s="109"/>
      <c r="V121" s="108"/>
      <c r="W121" s="108"/>
      <c r="X121" s="108"/>
      <c r="Y121" s="108"/>
      <c r="Z121" s="108"/>
      <c r="AA121" s="108"/>
      <c r="AB121" s="108"/>
      <c r="AC121" s="108"/>
      <c r="AD121" s="108"/>
      <c r="AE121" s="108"/>
      <c r="AF121" s="108"/>
      <c r="AG121" s="108"/>
      <c r="AH121" s="108"/>
      <c r="AI121" s="108"/>
      <c r="AJ121" s="108"/>
      <c r="AK121" s="108"/>
      <c r="AL121" s="108"/>
      <c r="AM121" s="108"/>
      <c r="AN121" s="108"/>
      <c r="AO121" s="108"/>
      <c r="AP121" s="108"/>
      <c r="AQ121" s="108"/>
      <c r="AR121" s="108"/>
      <c r="AS121" s="108"/>
      <c r="AT121" s="108"/>
      <c r="AU121" s="108"/>
      <c r="AV121" s="109"/>
      <c r="AW121" s="109"/>
      <c r="AX121" s="109"/>
      <c r="AY121" s="108"/>
      <c r="AZ121" s="107"/>
      <c r="BA121" s="107"/>
      <c r="BB121" s="107"/>
      <c r="BC121" s="108"/>
      <c r="BD121" s="108"/>
    </row>
    <row r="122" spans="1:56" x14ac:dyDescent="0.2">
      <c r="A122" s="107"/>
      <c r="B122" s="107"/>
      <c r="C122" s="107"/>
      <c r="D122" s="107"/>
      <c r="E122" s="108"/>
      <c r="F122" s="107"/>
      <c r="G122" s="107"/>
      <c r="H122" s="107"/>
      <c r="I122" s="107"/>
      <c r="J122" s="107"/>
      <c r="K122" s="107"/>
      <c r="L122" s="109"/>
      <c r="M122" s="109"/>
      <c r="N122" s="109"/>
      <c r="O122" s="109"/>
      <c r="P122" s="109"/>
      <c r="Q122" s="109"/>
      <c r="R122" s="109"/>
      <c r="S122" s="109"/>
      <c r="T122" s="109"/>
      <c r="U122" s="109"/>
      <c r="V122" s="108"/>
      <c r="W122" s="108"/>
      <c r="X122" s="108"/>
      <c r="Y122" s="108"/>
      <c r="Z122" s="108"/>
      <c r="AA122" s="108"/>
      <c r="AB122" s="108"/>
      <c r="AC122" s="108"/>
      <c r="AD122" s="108"/>
      <c r="AE122" s="108"/>
      <c r="AF122" s="108"/>
      <c r="AG122" s="108"/>
      <c r="AH122" s="108"/>
      <c r="AI122" s="108"/>
      <c r="AJ122" s="108"/>
      <c r="AK122" s="108"/>
      <c r="AL122" s="108"/>
      <c r="AM122" s="108"/>
      <c r="AN122" s="108"/>
      <c r="AO122" s="108"/>
      <c r="AP122" s="108"/>
      <c r="AQ122" s="108"/>
      <c r="AR122" s="108"/>
      <c r="AS122" s="108"/>
      <c r="AT122" s="108"/>
      <c r="AU122" s="108"/>
      <c r="AV122" s="109"/>
      <c r="AW122" s="109"/>
      <c r="AX122" s="109"/>
      <c r="AY122" s="108"/>
      <c r="AZ122" s="107"/>
      <c r="BA122" s="107"/>
      <c r="BB122" s="107"/>
      <c r="BC122" s="108"/>
      <c r="BD122" s="108"/>
    </row>
    <row r="123" spans="1:56" x14ac:dyDescent="0.2">
      <c r="A123" s="107"/>
      <c r="B123" s="107"/>
      <c r="C123" s="107"/>
      <c r="D123" s="107"/>
      <c r="E123" s="108"/>
      <c r="F123" s="107"/>
      <c r="G123" s="107"/>
      <c r="H123" s="107"/>
      <c r="I123" s="107"/>
      <c r="J123" s="107"/>
      <c r="K123" s="107"/>
      <c r="L123" s="109"/>
      <c r="M123" s="109"/>
      <c r="N123" s="109"/>
      <c r="O123" s="109"/>
      <c r="P123" s="109"/>
      <c r="Q123" s="109"/>
      <c r="R123" s="109"/>
      <c r="S123" s="109"/>
      <c r="T123" s="109"/>
      <c r="U123" s="109"/>
      <c r="V123" s="108"/>
      <c r="W123" s="108"/>
      <c r="X123" s="108"/>
      <c r="Y123" s="108"/>
      <c r="Z123" s="108"/>
      <c r="AA123" s="108"/>
      <c r="AB123" s="108"/>
      <c r="AC123" s="108"/>
      <c r="AD123" s="108"/>
      <c r="AE123" s="108"/>
      <c r="AF123" s="108"/>
      <c r="AG123" s="108"/>
      <c r="AH123" s="108"/>
      <c r="AI123" s="108"/>
      <c r="AJ123" s="108"/>
      <c r="AK123" s="108"/>
      <c r="AL123" s="108"/>
      <c r="AM123" s="108"/>
      <c r="AN123" s="108"/>
      <c r="AO123" s="108"/>
      <c r="AP123" s="108"/>
      <c r="AQ123" s="108"/>
      <c r="AR123" s="108"/>
      <c r="AS123" s="108"/>
      <c r="AT123" s="108"/>
      <c r="AU123" s="108"/>
      <c r="AV123" s="109"/>
      <c r="AW123" s="109"/>
      <c r="AX123" s="109"/>
      <c r="AY123" s="108"/>
      <c r="AZ123" s="107"/>
      <c r="BA123" s="107"/>
      <c r="BB123" s="107"/>
      <c r="BC123" s="108"/>
      <c r="BD123" s="108"/>
    </row>
    <row r="124" spans="1:56" x14ac:dyDescent="0.2">
      <c r="A124" s="107"/>
      <c r="B124" s="107"/>
      <c r="C124" s="107"/>
      <c r="D124" s="107"/>
      <c r="E124" s="108"/>
      <c r="F124" s="107"/>
      <c r="G124" s="107"/>
      <c r="H124" s="107"/>
      <c r="I124" s="107"/>
      <c r="J124" s="107"/>
      <c r="K124" s="107"/>
      <c r="L124" s="109"/>
      <c r="M124" s="109"/>
      <c r="N124" s="109"/>
      <c r="O124" s="109"/>
      <c r="P124" s="109"/>
      <c r="Q124" s="109"/>
      <c r="R124" s="109"/>
      <c r="S124" s="109"/>
      <c r="T124" s="109"/>
      <c r="U124" s="109"/>
      <c r="V124" s="108"/>
      <c r="W124" s="108"/>
      <c r="X124" s="108"/>
      <c r="Y124" s="108"/>
      <c r="Z124" s="108"/>
      <c r="AA124" s="108"/>
      <c r="AB124" s="108"/>
      <c r="AC124" s="108"/>
      <c r="AD124" s="108"/>
      <c r="AE124" s="108"/>
      <c r="AF124" s="108"/>
      <c r="AG124" s="108"/>
      <c r="AH124" s="108"/>
      <c r="AI124" s="108"/>
      <c r="AJ124" s="108"/>
      <c r="AK124" s="108"/>
      <c r="AL124" s="108"/>
      <c r="AM124" s="108"/>
      <c r="AN124" s="108"/>
      <c r="AO124" s="108"/>
      <c r="AP124" s="108"/>
      <c r="AQ124" s="108"/>
      <c r="AR124" s="108"/>
      <c r="AS124" s="108"/>
      <c r="AT124" s="108"/>
      <c r="AU124" s="108"/>
      <c r="AV124" s="109"/>
      <c r="AW124" s="109"/>
      <c r="AX124" s="109"/>
      <c r="AY124" s="108"/>
      <c r="AZ124" s="107"/>
      <c r="BA124" s="107"/>
      <c r="BB124" s="107"/>
      <c r="BC124" s="108"/>
      <c r="BD124" s="108"/>
    </row>
    <row r="125" spans="1:56" x14ac:dyDescent="0.2">
      <c r="A125" s="107"/>
      <c r="B125" s="107"/>
      <c r="C125" s="107"/>
      <c r="D125" s="107"/>
      <c r="E125" s="108"/>
      <c r="F125" s="107"/>
      <c r="G125" s="107"/>
      <c r="H125" s="107"/>
      <c r="I125" s="107"/>
      <c r="J125" s="107"/>
      <c r="K125" s="107"/>
      <c r="L125" s="109"/>
      <c r="M125" s="109"/>
      <c r="N125" s="109"/>
      <c r="O125" s="109"/>
      <c r="P125" s="109"/>
      <c r="Q125" s="109"/>
      <c r="R125" s="109"/>
      <c r="S125" s="109"/>
      <c r="T125" s="109"/>
      <c r="U125" s="109"/>
      <c r="V125" s="108"/>
      <c r="W125" s="108"/>
      <c r="X125" s="108"/>
      <c r="Y125" s="108"/>
      <c r="Z125" s="108"/>
      <c r="AA125" s="108"/>
      <c r="AB125" s="108"/>
      <c r="AC125" s="108"/>
      <c r="AD125" s="108"/>
      <c r="AE125" s="108"/>
      <c r="AF125" s="108"/>
      <c r="AG125" s="108"/>
      <c r="AH125" s="108"/>
      <c r="AI125" s="108"/>
      <c r="AJ125" s="108"/>
      <c r="AK125" s="108"/>
      <c r="AL125" s="108"/>
      <c r="AM125" s="108"/>
      <c r="AN125" s="108"/>
      <c r="AO125" s="108"/>
      <c r="AP125" s="108"/>
      <c r="AQ125" s="108"/>
      <c r="AR125" s="108"/>
      <c r="AS125" s="108"/>
      <c r="AT125" s="108"/>
      <c r="AU125" s="108"/>
      <c r="AV125" s="109"/>
      <c r="AW125" s="109"/>
      <c r="AX125" s="109"/>
      <c r="AY125" s="108"/>
      <c r="AZ125" s="107"/>
      <c r="BA125" s="107"/>
      <c r="BB125" s="107"/>
      <c r="BC125" s="108"/>
      <c r="BD125" s="108"/>
    </row>
    <row r="126" spans="1:56" x14ac:dyDescent="0.2">
      <c r="A126" s="107"/>
      <c r="B126" s="107"/>
      <c r="C126" s="107"/>
      <c r="D126" s="107"/>
      <c r="E126" s="108"/>
      <c r="F126" s="107"/>
      <c r="G126" s="107"/>
      <c r="H126" s="107"/>
      <c r="I126" s="107"/>
      <c r="J126" s="107"/>
      <c r="K126" s="107"/>
      <c r="L126" s="109"/>
      <c r="M126" s="109"/>
      <c r="N126" s="109"/>
      <c r="O126" s="109"/>
      <c r="P126" s="109"/>
      <c r="Q126" s="109"/>
      <c r="R126" s="109"/>
      <c r="S126" s="109"/>
      <c r="T126" s="109"/>
      <c r="U126" s="109"/>
      <c r="V126" s="108"/>
      <c r="W126" s="108"/>
      <c r="X126" s="108"/>
      <c r="Y126" s="108"/>
      <c r="Z126" s="108"/>
      <c r="AA126" s="108"/>
      <c r="AB126" s="108"/>
      <c r="AC126" s="108"/>
      <c r="AD126" s="108"/>
      <c r="AE126" s="108"/>
      <c r="AF126" s="108"/>
      <c r="AG126" s="108"/>
      <c r="AH126" s="108"/>
      <c r="AI126" s="108"/>
      <c r="AJ126" s="108"/>
      <c r="AK126" s="108"/>
      <c r="AL126" s="108"/>
      <c r="AM126" s="108"/>
      <c r="AN126" s="108"/>
      <c r="AO126" s="108"/>
      <c r="AP126" s="108"/>
      <c r="AQ126" s="108"/>
      <c r="AR126" s="108"/>
      <c r="AS126" s="108"/>
      <c r="AT126" s="108"/>
      <c r="AU126" s="108"/>
      <c r="AV126" s="109"/>
      <c r="AW126" s="109"/>
      <c r="AX126" s="109"/>
      <c r="AY126" s="108"/>
      <c r="AZ126" s="107"/>
      <c r="BA126" s="107"/>
      <c r="BB126" s="107"/>
      <c r="BC126" s="108"/>
      <c r="BD126" s="108"/>
    </row>
    <row r="127" spans="1:56" x14ac:dyDescent="0.2">
      <c r="A127" s="107"/>
      <c r="B127" s="107"/>
      <c r="C127" s="107"/>
      <c r="D127" s="107"/>
      <c r="E127" s="108"/>
      <c r="F127" s="107"/>
      <c r="G127" s="107"/>
      <c r="H127" s="107"/>
      <c r="I127" s="107"/>
      <c r="J127" s="107"/>
      <c r="K127" s="107"/>
      <c r="L127" s="109"/>
      <c r="M127" s="109"/>
      <c r="N127" s="109"/>
      <c r="O127" s="109"/>
      <c r="P127" s="109"/>
      <c r="Q127" s="109"/>
      <c r="R127" s="109"/>
      <c r="S127" s="109"/>
      <c r="T127" s="109"/>
      <c r="U127" s="109"/>
      <c r="V127" s="108"/>
      <c r="W127" s="108"/>
      <c r="X127" s="108"/>
      <c r="Y127" s="108"/>
      <c r="Z127" s="108"/>
      <c r="AA127" s="108"/>
      <c r="AB127" s="108"/>
      <c r="AC127" s="108"/>
      <c r="AD127" s="108"/>
      <c r="AE127" s="108"/>
      <c r="AF127" s="108"/>
      <c r="AG127" s="108"/>
      <c r="AH127" s="108"/>
      <c r="AI127" s="108"/>
      <c r="AJ127" s="108"/>
      <c r="AK127" s="108"/>
      <c r="AL127" s="108"/>
      <c r="AM127" s="108"/>
      <c r="AN127" s="108"/>
      <c r="AO127" s="108"/>
      <c r="AP127" s="108"/>
      <c r="AQ127" s="108"/>
      <c r="AR127" s="108"/>
      <c r="AS127" s="108"/>
      <c r="AT127" s="108"/>
      <c r="AU127" s="108"/>
      <c r="AV127" s="109"/>
      <c r="AW127" s="109"/>
      <c r="AX127" s="109"/>
      <c r="AY127" s="108"/>
      <c r="AZ127" s="107"/>
      <c r="BA127" s="107"/>
      <c r="BB127" s="107"/>
      <c r="BC127" s="108"/>
      <c r="BD127" s="108"/>
    </row>
    <row r="128" spans="1:56" x14ac:dyDescent="0.2">
      <c r="A128" s="107"/>
      <c r="B128" s="107"/>
      <c r="C128" s="107"/>
      <c r="D128" s="107"/>
      <c r="E128" s="108"/>
      <c r="F128" s="107"/>
      <c r="G128" s="107"/>
      <c r="H128" s="107"/>
      <c r="I128" s="107"/>
      <c r="J128" s="107"/>
      <c r="K128" s="107"/>
      <c r="L128" s="109"/>
      <c r="M128" s="109"/>
      <c r="N128" s="109"/>
      <c r="O128" s="109"/>
      <c r="P128" s="109"/>
      <c r="Q128" s="109"/>
      <c r="R128" s="109"/>
      <c r="S128" s="109"/>
      <c r="T128" s="109"/>
      <c r="U128" s="109"/>
      <c r="V128" s="108"/>
      <c r="W128" s="108"/>
      <c r="X128" s="108"/>
      <c r="Y128" s="108"/>
      <c r="Z128" s="108"/>
      <c r="AA128" s="108"/>
      <c r="AB128" s="108"/>
      <c r="AC128" s="108"/>
      <c r="AD128" s="108"/>
      <c r="AE128" s="108"/>
      <c r="AF128" s="108"/>
      <c r="AG128" s="108"/>
      <c r="AH128" s="108"/>
      <c r="AI128" s="108"/>
      <c r="AJ128" s="108"/>
      <c r="AK128" s="108"/>
      <c r="AL128" s="108"/>
      <c r="AM128" s="108"/>
      <c r="AN128" s="108"/>
      <c r="AO128" s="108"/>
      <c r="AP128" s="108"/>
      <c r="AQ128" s="108"/>
      <c r="AR128" s="108"/>
      <c r="AS128" s="108"/>
      <c r="AT128" s="108"/>
      <c r="AU128" s="108"/>
      <c r="AV128" s="109"/>
      <c r="AW128" s="109"/>
      <c r="AX128" s="109"/>
      <c r="AY128" s="108"/>
      <c r="AZ128" s="107"/>
      <c r="BA128" s="107"/>
      <c r="BB128" s="107"/>
      <c r="BC128" s="108"/>
      <c r="BD128" s="108"/>
    </row>
    <row r="129" spans="1:56" x14ac:dyDescent="0.2">
      <c r="A129" s="107"/>
      <c r="B129" s="107"/>
      <c r="C129" s="107"/>
      <c r="D129" s="107"/>
      <c r="E129" s="108"/>
      <c r="F129" s="107"/>
      <c r="G129" s="107"/>
      <c r="H129" s="107"/>
      <c r="I129" s="107"/>
      <c r="J129" s="107"/>
      <c r="K129" s="107"/>
      <c r="L129" s="109"/>
      <c r="M129" s="109"/>
      <c r="N129" s="109"/>
      <c r="O129" s="109"/>
      <c r="P129" s="109"/>
      <c r="Q129" s="109"/>
      <c r="R129" s="109"/>
      <c r="S129" s="109"/>
      <c r="T129" s="109"/>
      <c r="U129" s="109"/>
      <c r="V129" s="108"/>
      <c r="W129" s="108"/>
      <c r="X129" s="108"/>
      <c r="Y129" s="108"/>
      <c r="Z129" s="108"/>
      <c r="AA129" s="108"/>
      <c r="AB129" s="108"/>
      <c r="AC129" s="108"/>
      <c r="AD129" s="108"/>
      <c r="AE129" s="108"/>
      <c r="AF129" s="108"/>
      <c r="AG129" s="108"/>
      <c r="AH129" s="108"/>
      <c r="AI129" s="108"/>
      <c r="AJ129" s="108"/>
      <c r="AK129" s="108"/>
      <c r="AL129" s="108"/>
      <c r="AM129" s="108"/>
      <c r="AN129" s="108"/>
      <c r="AO129" s="108"/>
      <c r="AP129" s="108"/>
      <c r="AQ129" s="108"/>
      <c r="AR129" s="108"/>
      <c r="AS129" s="108"/>
      <c r="AT129" s="108"/>
      <c r="AU129" s="108"/>
      <c r="AV129" s="109"/>
      <c r="AW129" s="109"/>
      <c r="AX129" s="109"/>
      <c r="AY129" s="108"/>
      <c r="AZ129" s="107"/>
      <c r="BA129" s="107"/>
      <c r="BB129" s="107"/>
      <c r="BC129" s="108"/>
      <c r="BD129" s="108"/>
    </row>
  </sheetData>
  <sheetProtection formatCells="0" formatColumns="0" formatRows="0" insertRows="0" deleteRows="0" sort="0" autoFilter="0" pivotTables="0"/>
  <mergeCells count="217">
    <mergeCell ref="B36:H36"/>
    <mergeCell ref="I36:U36"/>
    <mergeCell ref="V36:AP36"/>
    <mergeCell ref="AR36:AW36"/>
    <mergeCell ref="AR33:AW33"/>
    <mergeCell ref="B34:H34"/>
    <mergeCell ref="I34:U34"/>
    <mergeCell ref="V34:AP34"/>
    <mergeCell ref="AR34:AW34"/>
    <mergeCell ref="B35:H35"/>
    <mergeCell ref="I35:U35"/>
    <mergeCell ref="V35:AP35"/>
    <mergeCell ref="AR35:AW35"/>
    <mergeCell ref="B30:D30"/>
    <mergeCell ref="F30:H30"/>
    <mergeCell ref="I30:K30"/>
    <mergeCell ref="S30:U30"/>
    <mergeCell ref="AZ30:BB30"/>
    <mergeCell ref="B32:U32"/>
    <mergeCell ref="AY32:BD35"/>
    <mergeCell ref="B33:H33"/>
    <mergeCell ref="I33:U33"/>
    <mergeCell ref="V33:AP33"/>
    <mergeCell ref="B28:D28"/>
    <mergeCell ref="F28:H28"/>
    <mergeCell ref="I28:K28"/>
    <mergeCell ref="S28:U28"/>
    <mergeCell ref="AZ28:BB28"/>
    <mergeCell ref="B29:D29"/>
    <mergeCell ref="F29:H29"/>
    <mergeCell ref="I29:K29"/>
    <mergeCell ref="S29:U29"/>
    <mergeCell ref="AZ29:BB29"/>
    <mergeCell ref="B26:D26"/>
    <mergeCell ref="F26:H26"/>
    <mergeCell ref="I26:K26"/>
    <mergeCell ref="S26:U26"/>
    <mergeCell ref="AZ26:BB26"/>
    <mergeCell ref="B27:D27"/>
    <mergeCell ref="F27:H27"/>
    <mergeCell ref="I27:K27"/>
    <mergeCell ref="S27:U27"/>
    <mergeCell ref="AZ27:BB27"/>
    <mergeCell ref="B24:D24"/>
    <mergeCell ref="F24:H24"/>
    <mergeCell ref="I24:K24"/>
    <mergeCell ref="S24:U24"/>
    <mergeCell ref="AZ24:BB24"/>
    <mergeCell ref="B25:D25"/>
    <mergeCell ref="F25:H25"/>
    <mergeCell ref="I25:K25"/>
    <mergeCell ref="S25:U25"/>
    <mergeCell ref="AZ25:BB25"/>
    <mergeCell ref="B22:D22"/>
    <mergeCell ref="F22:H22"/>
    <mergeCell ref="I22:K22"/>
    <mergeCell ref="S22:U22"/>
    <mergeCell ref="AZ22:BB22"/>
    <mergeCell ref="B23:D23"/>
    <mergeCell ref="F23:H23"/>
    <mergeCell ref="I23:K23"/>
    <mergeCell ref="S23:U23"/>
    <mergeCell ref="AZ23:BB23"/>
    <mergeCell ref="AX19:AX20"/>
    <mergeCell ref="AY19:AY20"/>
    <mergeCell ref="AZ19:BB20"/>
    <mergeCell ref="BC19:BC20"/>
    <mergeCell ref="BD19:BD20"/>
    <mergeCell ref="B21:D21"/>
    <mergeCell ref="F21:H21"/>
    <mergeCell ref="I21:K21"/>
    <mergeCell ref="S21:U21"/>
    <mergeCell ref="AZ21:BB21"/>
    <mergeCell ref="AP19:AP20"/>
    <mergeCell ref="AR19:AR20"/>
    <mergeCell ref="AT19:AT20"/>
    <mergeCell ref="AU19:AU20"/>
    <mergeCell ref="AV19:AV20"/>
    <mergeCell ref="AW19:AW20"/>
    <mergeCell ref="Z19:Z20"/>
    <mergeCell ref="AA19:AA20"/>
    <mergeCell ref="AB19:AB20"/>
    <mergeCell ref="AC19:AC20"/>
    <mergeCell ref="AD19:AD20"/>
    <mergeCell ref="AE19:AE20"/>
    <mergeCell ref="R19:R20"/>
    <mergeCell ref="S19:U20"/>
    <mergeCell ref="V19:V20"/>
    <mergeCell ref="W19:W20"/>
    <mergeCell ref="X19:X20"/>
    <mergeCell ref="Y19:Y20"/>
    <mergeCell ref="B19:D20"/>
    <mergeCell ref="E19:E20"/>
    <mergeCell ref="F19:H20"/>
    <mergeCell ref="I19:K20"/>
    <mergeCell ref="L19:L20"/>
    <mergeCell ref="M19:M20"/>
    <mergeCell ref="AW17:AW18"/>
    <mergeCell ref="AX17:AX18"/>
    <mergeCell ref="AY17:AY18"/>
    <mergeCell ref="AZ17:BB18"/>
    <mergeCell ref="BC17:BC18"/>
    <mergeCell ref="BD17:BD18"/>
    <mergeCell ref="AE17:AE18"/>
    <mergeCell ref="AP17:AP18"/>
    <mergeCell ref="AR17:AR18"/>
    <mergeCell ref="AT17:AT18"/>
    <mergeCell ref="AU17:AU18"/>
    <mergeCell ref="AV17:AV18"/>
    <mergeCell ref="Y17:Y18"/>
    <mergeCell ref="Z17:Z18"/>
    <mergeCell ref="AA17:AA18"/>
    <mergeCell ref="AB17:AB18"/>
    <mergeCell ref="AC17:AC18"/>
    <mergeCell ref="AD17:AD18"/>
    <mergeCell ref="M17:M18"/>
    <mergeCell ref="R17:R18"/>
    <mergeCell ref="S17:U18"/>
    <mergeCell ref="V17:V18"/>
    <mergeCell ref="W17:W18"/>
    <mergeCell ref="X17:X18"/>
    <mergeCell ref="AX15:AX16"/>
    <mergeCell ref="AY15:AY16"/>
    <mergeCell ref="AZ15:BB16"/>
    <mergeCell ref="BC15:BC16"/>
    <mergeCell ref="BD15:BD16"/>
    <mergeCell ref="B17:D18"/>
    <mergeCell ref="E17:E18"/>
    <mergeCell ref="F17:H18"/>
    <mergeCell ref="I17:K18"/>
    <mergeCell ref="L17:L18"/>
    <mergeCell ref="AP15:AP16"/>
    <mergeCell ref="AR15:AR16"/>
    <mergeCell ref="AT15:AT16"/>
    <mergeCell ref="AU15:AU16"/>
    <mergeCell ref="AV15:AV16"/>
    <mergeCell ref="AW15:AW16"/>
    <mergeCell ref="Z15:Z16"/>
    <mergeCell ref="AA15:AA16"/>
    <mergeCell ref="AB15:AB16"/>
    <mergeCell ref="AC15:AC16"/>
    <mergeCell ref="AD15:AD16"/>
    <mergeCell ref="AE15:AE16"/>
    <mergeCell ref="R15:R16"/>
    <mergeCell ref="S15:U16"/>
    <mergeCell ref="V15:V16"/>
    <mergeCell ref="W15:W16"/>
    <mergeCell ref="X15:X16"/>
    <mergeCell ref="Y15:Y16"/>
    <mergeCell ref="B12:D12"/>
    <mergeCell ref="B13:D14"/>
    <mergeCell ref="S13:U13"/>
    <mergeCell ref="S14:U14"/>
    <mergeCell ref="B15:D16"/>
    <mergeCell ref="E15:E16"/>
    <mergeCell ref="F15:H16"/>
    <mergeCell ref="I15:K16"/>
    <mergeCell ref="L15:L16"/>
    <mergeCell ref="M15:M16"/>
    <mergeCell ref="AW11:AW14"/>
    <mergeCell ref="AX11:AX14"/>
    <mergeCell ref="AY11:AY14"/>
    <mergeCell ref="AZ11:BB14"/>
    <mergeCell ref="BC11:BC14"/>
    <mergeCell ref="BD11:BD14"/>
    <mergeCell ref="AE11:AE14"/>
    <mergeCell ref="AP11:AP14"/>
    <mergeCell ref="AR11:AR14"/>
    <mergeCell ref="AT11:AT14"/>
    <mergeCell ref="AU11:AU14"/>
    <mergeCell ref="AV11:AV14"/>
    <mergeCell ref="Y11:Y14"/>
    <mergeCell ref="Z11:Z14"/>
    <mergeCell ref="AA11:AA14"/>
    <mergeCell ref="AB11:AB14"/>
    <mergeCell ref="AC11:AC14"/>
    <mergeCell ref="AD11:AD14"/>
    <mergeCell ref="M11:M14"/>
    <mergeCell ref="R11:R14"/>
    <mergeCell ref="S11:U12"/>
    <mergeCell ref="V11:V14"/>
    <mergeCell ref="W11:W14"/>
    <mergeCell ref="X11:X14"/>
    <mergeCell ref="B10:D10"/>
    <mergeCell ref="F10:H10"/>
    <mergeCell ref="I10:K10"/>
    <mergeCell ref="S10:U10"/>
    <mergeCell ref="AZ10:BB10"/>
    <mergeCell ref="B11:D11"/>
    <mergeCell ref="E11:E14"/>
    <mergeCell ref="F11:H14"/>
    <mergeCell ref="I11:K14"/>
    <mergeCell ref="L11:L14"/>
    <mergeCell ref="B8:K8"/>
    <mergeCell ref="AY8:BD8"/>
    <mergeCell ref="B9:D9"/>
    <mergeCell ref="F9:H9"/>
    <mergeCell ref="I9:K9"/>
    <mergeCell ref="S9:U9"/>
    <mergeCell ref="AZ9:BB9"/>
    <mergeCell ref="AA4:AU4"/>
    <mergeCell ref="B6:C6"/>
    <mergeCell ref="D6:H6"/>
    <mergeCell ref="I6:K6"/>
    <mergeCell ref="L6:U6"/>
    <mergeCell ref="V6:Z6"/>
    <mergeCell ref="AA6:AX6"/>
    <mergeCell ref="B1:AU1"/>
    <mergeCell ref="AV1:AX4"/>
    <mergeCell ref="BB1:BD2"/>
    <mergeCell ref="B2:AU2"/>
    <mergeCell ref="B3:D3"/>
    <mergeCell ref="E3:Z3"/>
    <mergeCell ref="AA3:AU3"/>
    <mergeCell ref="BB3:BD4"/>
    <mergeCell ref="B4:D4"/>
    <mergeCell ref="E4:Z4"/>
  </mergeCells>
  <dataValidations count="6">
    <dataValidation type="list" allowBlank="1" showInputMessage="1" showErrorMessage="1" sqref="AY10:AY11 KU10:KU11 UQ10:UQ11 AEM10:AEM11 AOI10:AOI11 AYE10:AYE11 BIA10:BIA11 BRW10:BRW11 CBS10:CBS11 CLO10:CLO11 CVK10:CVK11 DFG10:DFG11 DPC10:DPC11 DYY10:DYY11 EIU10:EIU11 ESQ10:ESQ11 FCM10:FCM11 FMI10:FMI11 FWE10:FWE11 GGA10:GGA11 GPW10:GPW11 GZS10:GZS11 HJO10:HJO11 HTK10:HTK11 IDG10:IDG11 INC10:INC11 IWY10:IWY11 JGU10:JGU11 JQQ10:JQQ11 KAM10:KAM11 KKI10:KKI11 KUE10:KUE11 LEA10:LEA11 LNW10:LNW11 LXS10:LXS11 MHO10:MHO11 MRK10:MRK11 NBG10:NBG11 NLC10:NLC11 NUY10:NUY11 OEU10:OEU11 OOQ10:OOQ11 OYM10:OYM11 PII10:PII11 PSE10:PSE11 QCA10:QCA11 QLW10:QLW11 QVS10:QVS11 RFO10:RFO11 RPK10:RPK11 RZG10:RZG11 SJC10:SJC11 SSY10:SSY11 TCU10:TCU11 TMQ10:TMQ11 TWM10:TWM11 UGI10:UGI11 UQE10:UQE11 VAA10:VAA11 VJW10:VJW11 VTS10:VTS11 WDO10:WDO11 WNK10:WNK11 WXG10:WXG11 AY65546:AY65547 KU65546:KU65547 UQ65546:UQ65547 AEM65546:AEM65547 AOI65546:AOI65547 AYE65546:AYE65547 BIA65546:BIA65547 BRW65546:BRW65547 CBS65546:CBS65547 CLO65546:CLO65547 CVK65546:CVK65547 DFG65546:DFG65547 DPC65546:DPC65547 DYY65546:DYY65547 EIU65546:EIU65547 ESQ65546:ESQ65547 FCM65546:FCM65547 FMI65546:FMI65547 FWE65546:FWE65547 GGA65546:GGA65547 GPW65546:GPW65547 GZS65546:GZS65547 HJO65546:HJO65547 HTK65546:HTK65547 IDG65546:IDG65547 INC65546:INC65547 IWY65546:IWY65547 JGU65546:JGU65547 JQQ65546:JQQ65547 KAM65546:KAM65547 KKI65546:KKI65547 KUE65546:KUE65547 LEA65546:LEA65547 LNW65546:LNW65547 LXS65546:LXS65547 MHO65546:MHO65547 MRK65546:MRK65547 NBG65546:NBG65547 NLC65546:NLC65547 NUY65546:NUY65547 OEU65546:OEU65547 OOQ65546:OOQ65547 OYM65546:OYM65547 PII65546:PII65547 PSE65546:PSE65547 QCA65546:QCA65547 QLW65546:QLW65547 QVS65546:QVS65547 RFO65546:RFO65547 RPK65546:RPK65547 RZG65546:RZG65547 SJC65546:SJC65547 SSY65546:SSY65547 TCU65546:TCU65547 TMQ65546:TMQ65547 TWM65546:TWM65547 UGI65546:UGI65547 UQE65546:UQE65547 VAA65546:VAA65547 VJW65546:VJW65547 VTS65546:VTS65547 WDO65546:WDO65547 WNK65546:WNK65547 WXG65546:WXG65547 AY131082:AY131083 KU131082:KU131083 UQ131082:UQ131083 AEM131082:AEM131083 AOI131082:AOI131083 AYE131082:AYE131083 BIA131082:BIA131083 BRW131082:BRW131083 CBS131082:CBS131083 CLO131082:CLO131083 CVK131082:CVK131083 DFG131082:DFG131083 DPC131082:DPC131083 DYY131082:DYY131083 EIU131082:EIU131083 ESQ131082:ESQ131083 FCM131082:FCM131083 FMI131082:FMI131083 FWE131082:FWE131083 GGA131082:GGA131083 GPW131082:GPW131083 GZS131082:GZS131083 HJO131082:HJO131083 HTK131082:HTK131083 IDG131082:IDG131083 INC131082:INC131083 IWY131082:IWY131083 JGU131082:JGU131083 JQQ131082:JQQ131083 KAM131082:KAM131083 KKI131082:KKI131083 KUE131082:KUE131083 LEA131082:LEA131083 LNW131082:LNW131083 LXS131082:LXS131083 MHO131082:MHO131083 MRK131082:MRK131083 NBG131082:NBG131083 NLC131082:NLC131083 NUY131082:NUY131083 OEU131082:OEU131083 OOQ131082:OOQ131083 OYM131082:OYM131083 PII131082:PII131083 PSE131082:PSE131083 QCA131082:QCA131083 QLW131082:QLW131083 QVS131082:QVS131083 RFO131082:RFO131083 RPK131082:RPK131083 RZG131082:RZG131083 SJC131082:SJC131083 SSY131082:SSY131083 TCU131082:TCU131083 TMQ131082:TMQ131083 TWM131082:TWM131083 UGI131082:UGI131083 UQE131082:UQE131083 VAA131082:VAA131083 VJW131082:VJW131083 VTS131082:VTS131083 WDO131082:WDO131083 WNK131082:WNK131083 WXG131082:WXG131083 AY196618:AY196619 KU196618:KU196619 UQ196618:UQ196619 AEM196618:AEM196619 AOI196618:AOI196619 AYE196618:AYE196619 BIA196618:BIA196619 BRW196618:BRW196619 CBS196618:CBS196619 CLO196618:CLO196619 CVK196618:CVK196619 DFG196618:DFG196619 DPC196618:DPC196619 DYY196618:DYY196619 EIU196618:EIU196619 ESQ196618:ESQ196619 FCM196618:FCM196619 FMI196618:FMI196619 FWE196618:FWE196619 GGA196618:GGA196619 GPW196618:GPW196619 GZS196618:GZS196619 HJO196618:HJO196619 HTK196618:HTK196619 IDG196618:IDG196619 INC196618:INC196619 IWY196618:IWY196619 JGU196618:JGU196619 JQQ196618:JQQ196619 KAM196618:KAM196619 KKI196618:KKI196619 KUE196618:KUE196619 LEA196618:LEA196619 LNW196618:LNW196619 LXS196618:LXS196619 MHO196618:MHO196619 MRK196618:MRK196619 NBG196618:NBG196619 NLC196618:NLC196619 NUY196618:NUY196619 OEU196618:OEU196619 OOQ196618:OOQ196619 OYM196618:OYM196619 PII196618:PII196619 PSE196618:PSE196619 QCA196618:QCA196619 QLW196618:QLW196619 QVS196618:QVS196619 RFO196618:RFO196619 RPK196618:RPK196619 RZG196618:RZG196619 SJC196618:SJC196619 SSY196618:SSY196619 TCU196618:TCU196619 TMQ196618:TMQ196619 TWM196618:TWM196619 UGI196618:UGI196619 UQE196618:UQE196619 VAA196618:VAA196619 VJW196618:VJW196619 VTS196618:VTS196619 WDO196618:WDO196619 WNK196618:WNK196619 WXG196618:WXG196619 AY262154:AY262155 KU262154:KU262155 UQ262154:UQ262155 AEM262154:AEM262155 AOI262154:AOI262155 AYE262154:AYE262155 BIA262154:BIA262155 BRW262154:BRW262155 CBS262154:CBS262155 CLO262154:CLO262155 CVK262154:CVK262155 DFG262154:DFG262155 DPC262154:DPC262155 DYY262154:DYY262155 EIU262154:EIU262155 ESQ262154:ESQ262155 FCM262154:FCM262155 FMI262154:FMI262155 FWE262154:FWE262155 GGA262154:GGA262155 GPW262154:GPW262155 GZS262154:GZS262155 HJO262154:HJO262155 HTK262154:HTK262155 IDG262154:IDG262155 INC262154:INC262155 IWY262154:IWY262155 JGU262154:JGU262155 JQQ262154:JQQ262155 KAM262154:KAM262155 KKI262154:KKI262155 KUE262154:KUE262155 LEA262154:LEA262155 LNW262154:LNW262155 LXS262154:LXS262155 MHO262154:MHO262155 MRK262154:MRK262155 NBG262154:NBG262155 NLC262154:NLC262155 NUY262154:NUY262155 OEU262154:OEU262155 OOQ262154:OOQ262155 OYM262154:OYM262155 PII262154:PII262155 PSE262154:PSE262155 QCA262154:QCA262155 QLW262154:QLW262155 QVS262154:QVS262155 RFO262154:RFO262155 RPK262154:RPK262155 RZG262154:RZG262155 SJC262154:SJC262155 SSY262154:SSY262155 TCU262154:TCU262155 TMQ262154:TMQ262155 TWM262154:TWM262155 UGI262154:UGI262155 UQE262154:UQE262155 VAA262154:VAA262155 VJW262154:VJW262155 VTS262154:VTS262155 WDO262154:WDO262155 WNK262154:WNK262155 WXG262154:WXG262155 AY327690:AY327691 KU327690:KU327691 UQ327690:UQ327691 AEM327690:AEM327691 AOI327690:AOI327691 AYE327690:AYE327691 BIA327690:BIA327691 BRW327690:BRW327691 CBS327690:CBS327691 CLO327690:CLO327691 CVK327690:CVK327691 DFG327690:DFG327691 DPC327690:DPC327691 DYY327690:DYY327691 EIU327690:EIU327691 ESQ327690:ESQ327691 FCM327690:FCM327691 FMI327690:FMI327691 FWE327690:FWE327691 GGA327690:GGA327691 GPW327690:GPW327691 GZS327690:GZS327691 HJO327690:HJO327691 HTK327690:HTK327691 IDG327690:IDG327691 INC327690:INC327691 IWY327690:IWY327691 JGU327690:JGU327691 JQQ327690:JQQ327691 KAM327690:KAM327691 KKI327690:KKI327691 KUE327690:KUE327691 LEA327690:LEA327691 LNW327690:LNW327691 LXS327690:LXS327691 MHO327690:MHO327691 MRK327690:MRK327691 NBG327690:NBG327691 NLC327690:NLC327691 NUY327690:NUY327691 OEU327690:OEU327691 OOQ327690:OOQ327691 OYM327690:OYM327691 PII327690:PII327691 PSE327690:PSE327691 QCA327690:QCA327691 QLW327690:QLW327691 QVS327690:QVS327691 RFO327690:RFO327691 RPK327690:RPK327691 RZG327690:RZG327691 SJC327690:SJC327691 SSY327690:SSY327691 TCU327690:TCU327691 TMQ327690:TMQ327691 TWM327690:TWM327691 UGI327690:UGI327691 UQE327690:UQE327691 VAA327690:VAA327691 VJW327690:VJW327691 VTS327690:VTS327691 WDO327690:WDO327691 WNK327690:WNK327691 WXG327690:WXG327691 AY393226:AY393227 KU393226:KU393227 UQ393226:UQ393227 AEM393226:AEM393227 AOI393226:AOI393227 AYE393226:AYE393227 BIA393226:BIA393227 BRW393226:BRW393227 CBS393226:CBS393227 CLO393226:CLO393227 CVK393226:CVK393227 DFG393226:DFG393227 DPC393226:DPC393227 DYY393226:DYY393227 EIU393226:EIU393227 ESQ393226:ESQ393227 FCM393226:FCM393227 FMI393226:FMI393227 FWE393226:FWE393227 GGA393226:GGA393227 GPW393226:GPW393227 GZS393226:GZS393227 HJO393226:HJO393227 HTK393226:HTK393227 IDG393226:IDG393227 INC393226:INC393227 IWY393226:IWY393227 JGU393226:JGU393227 JQQ393226:JQQ393227 KAM393226:KAM393227 KKI393226:KKI393227 KUE393226:KUE393227 LEA393226:LEA393227 LNW393226:LNW393227 LXS393226:LXS393227 MHO393226:MHO393227 MRK393226:MRK393227 NBG393226:NBG393227 NLC393226:NLC393227 NUY393226:NUY393227 OEU393226:OEU393227 OOQ393226:OOQ393227 OYM393226:OYM393227 PII393226:PII393227 PSE393226:PSE393227 QCA393226:QCA393227 QLW393226:QLW393227 QVS393226:QVS393227 RFO393226:RFO393227 RPK393226:RPK393227 RZG393226:RZG393227 SJC393226:SJC393227 SSY393226:SSY393227 TCU393226:TCU393227 TMQ393226:TMQ393227 TWM393226:TWM393227 UGI393226:UGI393227 UQE393226:UQE393227 VAA393226:VAA393227 VJW393226:VJW393227 VTS393226:VTS393227 WDO393226:WDO393227 WNK393226:WNK393227 WXG393226:WXG393227 AY458762:AY458763 KU458762:KU458763 UQ458762:UQ458763 AEM458762:AEM458763 AOI458762:AOI458763 AYE458762:AYE458763 BIA458762:BIA458763 BRW458762:BRW458763 CBS458762:CBS458763 CLO458762:CLO458763 CVK458762:CVK458763 DFG458762:DFG458763 DPC458762:DPC458763 DYY458762:DYY458763 EIU458762:EIU458763 ESQ458762:ESQ458763 FCM458762:FCM458763 FMI458762:FMI458763 FWE458762:FWE458763 GGA458762:GGA458763 GPW458762:GPW458763 GZS458762:GZS458763 HJO458762:HJO458763 HTK458762:HTK458763 IDG458762:IDG458763 INC458762:INC458763 IWY458762:IWY458763 JGU458762:JGU458763 JQQ458762:JQQ458763 KAM458762:KAM458763 KKI458762:KKI458763 KUE458762:KUE458763 LEA458762:LEA458763 LNW458762:LNW458763 LXS458762:LXS458763 MHO458762:MHO458763 MRK458762:MRK458763 NBG458762:NBG458763 NLC458762:NLC458763 NUY458762:NUY458763 OEU458762:OEU458763 OOQ458762:OOQ458763 OYM458762:OYM458763 PII458762:PII458763 PSE458762:PSE458763 QCA458762:QCA458763 QLW458762:QLW458763 QVS458762:QVS458763 RFO458762:RFO458763 RPK458762:RPK458763 RZG458762:RZG458763 SJC458762:SJC458763 SSY458762:SSY458763 TCU458762:TCU458763 TMQ458762:TMQ458763 TWM458762:TWM458763 UGI458762:UGI458763 UQE458762:UQE458763 VAA458762:VAA458763 VJW458762:VJW458763 VTS458762:VTS458763 WDO458762:WDO458763 WNK458762:WNK458763 WXG458762:WXG458763 AY524298:AY524299 KU524298:KU524299 UQ524298:UQ524299 AEM524298:AEM524299 AOI524298:AOI524299 AYE524298:AYE524299 BIA524298:BIA524299 BRW524298:BRW524299 CBS524298:CBS524299 CLO524298:CLO524299 CVK524298:CVK524299 DFG524298:DFG524299 DPC524298:DPC524299 DYY524298:DYY524299 EIU524298:EIU524299 ESQ524298:ESQ524299 FCM524298:FCM524299 FMI524298:FMI524299 FWE524298:FWE524299 GGA524298:GGA524299 GPW524298:GPW524299 GZS524298:GZS524299 HJO524298:HJO524299 HTK524298:HTK524299 IDG524298:IDG524299 INC524298:INC524299 IWY524298:IWY524299 JGU524298:JGU524299 JQQ524298:JQQ524299 KAM524298:KAM524299 KKI524298:KKI524299 KUE524298:KUE524299 LEA524298:LEA524299 LNW524298:LNW524299 LXS524298:LXS524299 MHO524298:MHO524299 MRK524298:MRK524299 NBG524298:NBG524299 NLC524298:NLC524299 NUY524298:NUY524299 OEU524298:OEU524299 OOQ524298:OOQ524299 OYM524298:OYM524299 PII524298:PII524299 PSE524298:PSE524299 QCA524298:QCA524299 QLW524298:QLW524299 QVS524298:QVS524299 RFO524298:RFO524299 RPK524298:RPK524299 RZG524298:RZG524299 SJC524298:SJC524299 SSY524298:SSY524299 TCU524298:TCU524299 TMQ524298:TMQ524299 TWM524298:TWM524299 UGI524298:UGI524299 UQE524298:UQE524299 VAA524298:VAA524299 VJW524298:VJW524299 VTS524298:VTS524299 WDO524298:WDO524299 WNK524298:WNK524299 WXG524298:WXG524299 AY589834:AY589835 KU589834:KU589835 UQ589834:UQ589835 AEM589834:AEM589835 AOI589834:AOI589835 AYE589834:AYE589835 BIA589834:BIA589835 BRW589834:BRW589835 CBS589834:CBS589835 CLO589834:CLO589835 CVK589834:CVK589835 DFG589834:DFG589835 DPC589834:DPC589835 DYY589834:DYY589835 EIU589834:EIU589835 ESQ589834:ESQ589835 FCM589834:FCM589835 FMI589834:FMI589835 FWE589834:FWE589835 GGA589834:GGA589835 GPW589834:GPW589835 GZS589834:GZS589835 HJO589834:HJO589835 HTK589834:HTK589835 IDG589834:IDG589835 INC589834:INC589835 IWY589834:IWY589835 JGU589834:JGU589835 JQQ589834:JQQ589835 KAM589834:KAM589835 KKI589834:KKI589835 KUE589834:KUE589835 LEA589834:LEA589835 LNW589834:LNW589835 LXS589834:LXS589835 MHO589834:MHO589835 MRK589834:MRK589835 NBG589834:NBG589835 NLC589834:NLC589835 NUY589834:NUY589835 OEU589834:OEU589835 OOQ589834:OOQ589835 OYM589834:OYM589835 PII589834:PII589835 PSE589834:PSE589835 QCA589834:QCA589835 QLW589834:QLW589835 QVS589834:QVS589835 RFO589834:RFO589835 RPK589834:RPK589835 RZG589834:RZG589835 SJC589834:SJC589835 SSY589834:SSY589835 TCU589834:TCU589835 TMQ589834:TMQ589835 TWM589834:TWM589835 UGI589834:UGI589835 UQE589834:UQE589835 VAA589834:VAA589835 VJW589834:VJW589835 VTS589834:VTS589835 WDO589834:WDO589835 WNK589834:WNK589835 WXG589834:WXG589835 AY655370:AY655371 KU655370:KU655371 UQ655370:UQ655371 AEM655370:AEM655371 AOI655370:AOI655371 AYE655370:AYE655371 BIA655370:BIA655371 BRW655370:BRW655371 CBS655370:CBS655371 CLO655370:CLO655371 CVK655370:CVK655371 DFG655370:DFG655371 DPC655370:DPC655371 DYY655370:DYY655371 EIU655370:EIU655371 ESQ655370:ESQ655371 FCM655370:FCM655371 FMI655370:FMI655371 FWE655370:FWE655371 GGA655370:GGA655371 GPW655370:GPW655371 GZS655370:GZS655371 HJO655370:HJO655371 HTK655370:HTK655371 IDG655370:IDG655371 INC655370:INC655371 IWY655370:IWY655371 JGU655370:JGU655371 JQQ655370:JQQ655371 KAM655370:KAM655371 KKI655370:KKI655371 KUE655370:KUE655371 LEA655370:LEA655371 LNW655370:LNW655371 LXS655370:LXS655371 MHO655370:MHO655371 MRK655370:MRK655371 NBG655370:NBG655371 NLC655370:NLC655371 NUY655370:NUY655371 OEU655370:OEU655371 OOQ655370:OOQ655371 OYM655370:OYM655371 PII655370:PII655371 PSE655370:PSE655371 QCA655370:QCA655371 QLW655370:QLW655371 QVS655370:QVS655371 RFO655370:RFO655371 RPK655370:RPK655371 RZG655370:RZG655371 SJC655370:SJC655371 SSY655370:SSY655371 TCU655370:TCU655371 TMQ655370:TMQ655371 TWM655370:TWM655371 UGI655370:UGI655371 UQE655370:UQE655371 VAA655370:VAA655371 VJW655370:VJW655371 VTS655370:VTS655371 WDO655370:WDO655371 WNK655370:WNK655371 WXG655370:WXG655371 AY720906:AY720907 KU720906:KU720907 UQ720906:UQ720907 AEM720906:AEM720907 AOI720906:AOI720907 AYE720906:AYE720907 BIA720906:BIA720907 BRW720906:BRW720907 CBS720906:CBS720907 CLO720906:CLO720907 CVK720906:CVK720907 DFG720906:DFG720907 DPC720906:DPC720907 DYY720906:DYY720907 EIU720906:EIU720907 ESQ720906:ESQ720907 FCM720906:FCM720907 FMI720906:FMI720907 FWE720906:FWE720907 GGA720906:GGA720907 GPW720906:GPW720907 GZS720906:GZS720907 HJO720906:HJO720907 HTK720906:HTK720907 IDG720906:IDG720907 INC720906:INC720907 IWY720906:IWY720907 JGU720906:JGU720907 JQQ720906:JQQ720907 KAM720906:KAM720907 KKI720906:KKI720907 KUE720906:KUE720907 LEA720906:LEA720907 LNW720906:LNW720907 LXS720906:LXS720907 MHO720906:MHO720907 MRK720906:MRK720907 NBG720906:NBG720907 NLC720906:NLC720907 NUY720906:NUY720907 OEU720906:OEU720907 OOQ720906:OOQ720907 OYM720906:OYM720907 PII720906:PII720907 PSE720906:PSE720907 QCA720906:QCA720907 QLW720906:QLW720907 QVS720906:QVS720907 RFO720906:RFO720907 RPK720906:RPK720907 RZG720906:RZG720907 SJC720906:SJC720907 SSY720906:SSY720907 TCU720906:TCU720907 TMQ720906:TMQ720907 TWM720906:TWM720907 UGI720906:UGI720907 UQE720906:UQE720907 VAA720906:VAA720907 VJW720906:VJW720907 VTS720906:VTS720907 WDO720906:WDO720907 WNK720906:WNK720907 WXG720906:WXG720907 AY786442:AY786443 KU786442:KU786443 UQ786442:UQ786443 AEM786442:AEM786443 AOI786442:AOI786443 AYE786442:AYE786443 BIA786442:BIA786443 BRW786442:BRW786443 CBS786442:CBS786443 CLO786442:CLO786443 CVK786442:CVK786443 DFG786442:DFG786443 DPC786442:DPC786443 DYY786442:DYY786443 EIU786442:EIU786443 ESQ786442:ESQ786443 FCM786442:FCM786443 FMI786442:FMI786443 FWE786442:FWE786443 GGA786442:GGA786443 GPW786442:GPW786443 GZS786442:GZS786443 HJO786442:HJO786443 HTK786442:HTK786443 IDG786442:IDG786443 INC786442:INC786443 IWY786442:IWY786443 JGU786442:JGU786443 JQQ786442:JQQ786443 KAM786442:KAM786443 KKI786442:KKI786443 KUE786442:KUE786443 LEA786442:LEA786443 LNW786442:LNW786443 LXS786442:LXS786443 MHO786442:MHO786443 MRK786442:MRK786443 NBG786442:NBG786443 NLC786442:NLC786443 NUY786442:NUY786443 OEU786442:OEU786443 OOQ786442:OOQ786443 OYM786442:OYM786443 PII786442:PII786443 PSE786442:PSE786443 QCA786442:QCA786443 QLW786442:QLW786443 QVS786442:QVS786443 RFO786442:RFO786443 RPK786442:RPK786443 RZG786442:RZG786443 SJC786442:SJC786443 SSY786442:SSY786443 TCU786442:TCU786443 TMQ786442:TMQ786443 TWM786442:TWM786443 UGI786442:UGI786443 UQE786442:UQE786443 VAA786442:VAA786443 VJW786442:VJW786443 VTS786442:VTS786443 WDO786442:WDO786443 WNK786442:WNK786443 WXG786442:WXG786443 AY851978:AY851979 KU851978:KU851979 UQ851978:UQ851979 AEM851978:AEM851979 AOI851978:AOI851979 AYE851978:AYE851979 BIA851978:BIA851979 BRW851978:BRW851979 CBS851978:CBS851979 CLO851978:CLO851979 CVK851978:CVK851979 DFG851978:DFG851979 DPC851978:DPC851979 DYY851978:DYY851979 EIU851978:EIU851979 ESQ851978:ESQ851979 FCM851978:FCM851979 FMI851978:FMI851979 FWE851978:FWE851979 GGA851978:GGA851979 GPW851978:GPW851979 GZS851978:GZS851979 HJO851978:HJO851979 HTK851978:HTK851979 IDG851978:IDG851979 INC851978:INC851979 IWY851978:IWY851979 JGU851978:JGU851979 JQQ851978:JQQ851979 KAM851978:KAM851979 KKI851978:KKI851979 KUE851978:KUE851979 LEA851978:LEA851979 LNW851978:LNW851979 LXS851978:LXS851979 MHO851978:MHO851979 MRK851978:MRK851979 NBG851978:NBG851979 NLC851978:NLC851979 NUY851978:NUY851979 OEU851978:OEU851979 OOQ851978:OOQ851979 OYM851978:OYM851979 PII851978:PII851979 PSE851978:PSE851979 QCA851978:QCA851979 QLW851978:QLW851979 QVS851978:QVS851979 RFO851978:RFO851979 RPK851978:RPK851979 RZG851978:RZG851979 SJC851978:SJC851979 SSY851978:SSY851979 TCU851978:TCU851979 TMQ851978:TMQ851979 TWM851978:TWM851979 UGI851978:UGI851979 UQE851978:UQE851979 VAA851978:VAA851979 VJW851978:VJW851979 VTS851978:VTS851979 WDO851978:WDO851979 WNK851978:WNK851979 WXG851978:WXG851979 AY917514:AY917515 KU917514:KU917515 UQ917514:UQ917515 AEM917514:AEM917515 AOI917514:AOI917515 AYE917514:AYE917515 BIA917514:BIA917515 BRW917514:BRW917515 CBS917514:CBS917515 CLO917514:CLO917515 CVK917514:CVK917515 DFG917514:DFG917515 DPC917514:DPC917515 DYY917514:DYY917515 EIU917514:EIU917515 ESQ917514:ESQ917515 FCM917514:FCM917515 FMI917514:FMI917515 FWE917514:FWE917515 GGA917514:GGA917515 GPW917514:GPW917515 GZS917514:GZS917515 HJO917514:HJO917515 HTK917514:HTK917515 IDG917514:IDG917515 INC917514:INC917515 IWY917514:IWY917515 JGU917514:JGU917515 JQQ917514:JQQ917515 KAM917514:KAM917515 KKI917514:KKI917515 KUE917514:KUE917515 LEA917514:LEA917515 LNW917514:LNW917515 LXS917514:LXS917515 MHO917514:MHO917515 MRK917514:MRK917515 NBG917514:NBG917515 NLC917514:NLC917515 NUY917514:NUY917515 OEU917514:OEU917515 OOQ917514:OOQ917515 OYM917514:OYM917515 PII917514:PII917515 PSE917514:PSE917515 QCA917514:QCA917515 QLW917514:QLW917515 QVS917514:QVS917515 RFO917514:RFO917515 RPK917514:RPK917515 RZG917514:RZG917515 SJC917514:SJC917515 SSY917514:SSY917515 TCU917514:TCU917515 TMQ917514:TMQ917515 TWM917514:TWM917515 UGI917514:UGI917515 UQE917514:UQE917515 VAA917514:VAA917515 VJW917514:VJW917515 VTS917514:VTS917515 WDO917514:WDO917515 WNK917514:WNK917515 WXG917514:WXG917515 AY983050:AY983051 KU983050:KU983051 UQ983050:UQ983051 AEM983050:AEM983051 AOI983050:AOI983051 AYE983050:AYE983051 BIA983050:BIA983051 BRW983050:BRW983051 CBS983050:CBS983051 CLO983050:CLO983051 CVK983050:CVK983051 DFG983050:DFG983051 DPC983050:DPC983051 DYY983050:DYY983051 EIU983050:EIU983051 ESQ983050:ESQ983051 FCM983050:FCM983051 FMI983050:FMI983051 FWE983050:FWE983051 GGA983050:GGA983051 GPW983050:GPW983051 GZS983050:GZS983051 HJO983050:HJO983051 HTK983050:HTK983051 IDG983050:IDG983051 INC983050:INC983051 IWY983050:IWY983051 JGU983050:JGU983051 JQQ983050:JQQ983051 KAM983050:KAM983051 KKI983050:KKI983051 KUE983050:KUE983051 LEA983050:LEA983051 LNW983050:LNW983051 LXS983050:LXS983051 MHO983050:MHO983051 MRK983050:MRK983051 NBG983050:NBG983051 NLC983050:NLC983051 NUY983050:NUY983051 OEU983050:OEU983051 OOQ983050:OOQ983051 OYM983050:OYM983051 PII983050:PII983051 PSE983050:PSE983051 QCA983050:QCA983051 QLW983050:QLW983051 QVS983050:QVS983051 RFO983050:RFO983051 RPK983050:RPK983051 RZG983050:RZG983051 SJC983050:SJC983051 SSY983050:SSY983051 TCU983050:TCU983051 TMQ983050:TMQ983051 TWM983050:TWM983051 UGI983050:UGI983051 UQE983050:UQE983051 VAA983050:VAA983051 VJW983050:VJW983051 VTS983050:VTS983051 WDO983050:WDO983051 WNK983050:WNK983051 WXG983050:WXG983051 AY15 KU15 UQ15 AEM15 AOI15 AYE15 BIA15 BRW15 CBS15 CLO15 CVK15 DFG15 DPC15 DYY15 EIU15 ESQ15 FCM15 FMI15 FWE15 GGA15 GPW15 GZS15 HJO15 HTK15 IDG15 INC15 IWY15 JGU15 JQQ15 KAM15 KKI15 KUE15 LEA15 LNW15 LXS15 MHO15 MRK15 NBG15 NLC15 NUY15 OEU15 OOQ15 OYM15 PII15 PSE15 QCA15 QLW15 QVS15 RFO15 RPK15 RZG15 SJC15 SSY15 TCU15 TMQ15 TWM15 UGI15 UQE15 VAA15 VJW15 VTS15 WDO15 WNK15 WXG15 AY65551 KU65551 UQ65551 AEM65551 AOI65551 AYE65551 BIA65551 BRW65551 CBS65551 CLO65551 CVK65551 DFG65551 DPC65551 DYY65551 EIU65551 ESQ65551 FCM65551 FMI65551 FWE65551 GGA65551 GPW65551 GZS65551 HJO65551 HTK65551 IDG65551 INC65551 IWY65551 JGU65551 JQQ65551 KAM65551 KKI65551 KUE65551 LEA65551 LNW65551 LXS65551 MHO65551 MRK65551 NBG65551 NLC65551 NUY65551 OEU65551 OOQ65551 OYM65551 PII65551 PSE65551 QCA65551 QLW65551 QVS65551 RFO65551 RPK65551 RZG65551 SJC65551 SSY65551 TCU65551 TMQ65551 TWM65551 UGI65551 UQE65551 VAA65551 VJW65551 VTS65551 WDO65551 WNK65551 WXG65551 AY131087 KU131087 UQ131087 AEM131087 AOI131087 AYE131087 BIA131087 BRW131087 CBS131087 CLO131087 CVK131087 DFG131087 DPC131087 DYY131087 EIU131087 ESQ131087 FCM131087 FMI131087 FWE131087 GGA131087 GPW131087 GZS131087 HJO131087 HTK131087 IDG131087 INC131087 IWY131087 JGU131087 JQQ131087 KAM131087 KKI131087 KUE131087 LEA131087 LNW131087 LXS131087 MHO131087 MRK131087 NBG131087 NLC131087 NUY131087 OEU131087 OOQ131087 OYM131087 PII131087 PSE131087 QCA131087 QLW131087 QVS131087 RFO131087 RPK131087 RZG131087 SJC131087 SSY131087 TCU131087 TMQ131087 TWM131087 UGI131087 UQE131087 VAA131087 VJW131087 VTS131087 WDO131087 WNK131087 WXG131087 AY196623 KU196623 UQ196623 AEM196623 AOI196623 AYE196623 BIA196623 BRW196623 CBS196623 CLO196623 CVK196623 DFG196623 DPC196623 DYY196623 EIU196623 ESQ196623 FCM196623 FMI196623 FWE196623 GGA196623 GPW196623 GZS196623 HJO196623 HTK196623 IDG196623 INC196623 IWY196623 JGU196623 JQQ196623 KAM196623 KKI196623 KUE196623 LEA196623 LNW196623 LXS196623 MHO196623 MRK196623 NBG196623 NLC196623 NUY196623 OEU196623 OOQ196623 OYM196623 PII196623 PSE196623 QCA196623 QLW196623 QVS196623 RFO196623 RPK196623 RZG196623 SJC196623 SSY196623 TCU196623 TMQ196623 TWM196623 UGI196623 UQE196623 VAA196623 VJW196623 VTS196623 WDO196623 WNK196623 WXG196623 AY262159 KU262159 UQ262159 AEM262159 AOI262159 AYE262159 BIA262159 BRW262159 CBS262159 CLO262159 CVK262159 DFG262159 DPC262159 DYY262159 EIU262159 ESQ262159 FCM262159 FMI262159 FWE262159 GGA262159 GPW262159 GZS262159 HJO262159 HTK262159 IDG262159 INC262159 IWY262159 JGU262159 JQQ262159 KAM262159 KKI262159 KUE262159 LEA262159 LNW262159 LXS262159 MHO262159 MRK262159 NBG262159 NLC262159 NUY262159 OEU262159 OOQ262159 OYM262159 PII262159 PSE262159 QCA262159 QLW262159 QVS262159 RFO262159 RPK262159 RZG262159 SJC262159 SSY262159 TCU262159 TMQ262159 TWM262159 UGI262159 UQE262159 VAA262159 VJW262159 VTS262159 WDO262159 WNK262159 WXG262159 AY327695 KU327695 UQ327695 AEM327695 AOI327695 AYE327695 BIA327695 BRW327695 CBS327695 CLO327695 CVK327695 DFG327695 DPC327695 DYY327695 EIU327695 ESQ327695 FCM327695 FMI327695 FWE327695 GGA327695 GPW327695 GZS327695 HJO327695 HTK327695 IDG327695 INC327695 IWY327695 JGU327695 JQQ327695 KAM327695 KKI327695 KUE327695 LEA327695 LNW327695 LXS327695 MHO327695 MRK327695 NBG327695 NLC327695 NUY327695 OEU327695 OOQ327695 OYM327695 PII327695 PSE327695 QCA327695 QLW327695 QVS327695 RFO327695 RPK327695 RZG327695 SJC327695 SSY327695 TCU327695 TMQ327695 TWM327695 UGI327695 UQE327695 VAA327695 VJW327695 VTS327695 WDO327695 WNK327695 WXG327695 AY393231 KU393231 UQ393231 AEM393231 AOI393231 AYE393231 BIA393231 BRW393231 CBS393231 CLO393231 CVK393231 DFG393231 DPC393231 DYY393231 EIU393231 ESQ393231 FCM393231 FMI393231 FWE393231 GGA393231 GPW393231 GZS393231 HJO393231 HTK393231 IDG393231 INC393231 IWY393231 JGU393231 JQQ393231 KAM393231 KKI393231 KUE393231 LEA393231 LNW393231 LXS393231 MHO393231 MRK393231 NBG393231 NLC393231 NUY393231 OEU393231 OOQ393231 OYM393231 PII393231 PSE393231 QCA393231 QLW393231 QVS393231 RFO393231 RPK393231 RZG393231 SJC393231 SSY393231 TCU393231 TMQ393231 TWM393231 UGI393231 UQE393231 VAA393231 VJW393231 VTS393231 WDO393231 WNK393231 WXG393231 AY458767 KU458767 UQ458767 AEM458767 AOI458767 AYE458767 BIA458767 BRW458767 CBS458767 CLO458767 CVK458767 DFG458767 DPC458767 DYY458767 EIU458767 ESQ458767 FCM458767 FMI458767 FWE458767 GGA458767 GPW458767 GZS458767 HJO458767 HTK458767 IDG458767 INC458767 IWY458767 JGU458767 JQQ458767 KAM458767 KKI458767 KUE458767 LEA458767 LNW458767 LXS458767 MHO458767 MRK458767 NBG458767 NLC458767 NUY458767 OEU458767 OOQ458767 OYM458767 PII458767 PSE458767 QCA458767 QLW458767 QVS458767 RFO458767 RPK458767 RZG458767 SJC458767 SSY458767 TCU458767 TMQ458767 TWM458767 UGI458767 UQE458767 VAA458767 VJW458767 VTS458767 WDO458767 WNK458767 WXG458767 AY524303 KU524303 UQ524303 AEM524303 AOI524303 AYE524303 BIA524303 BRW524303 CBS524303 CLO524303 CVK524303 DFG524303 DPC524303 DYY524303 EIU524303 ESQ524303 FCM524303 FMI524303 FWE524303 GGA524303 GPW524303 GZS524303 HJO524303 HTK524303 IDG524303 INC524303 IWY524303 JGU524303 JQQ524303 KAM524303 KKI524303 KUE524303 LEA524303 LNW524303 LXS524303 MHO524303 MRK524303 NBG524303 NLC524303 NUY524303 OEU524303 OOQ524303 OYM524303 PII524303 PSE524303 QCA524303 QLW524303 QVS524303 RFO524303 RPK524303 RZG524303 SJC524303 SSY524303 TCU524303 TMQ524303 TWM524303 UGI524303 UQE524303 VAA524303 VJW524303 VTS524303 WDO524303 WNK524303 WXG524303 AY589839 KU589839 UQ589839 AEM589839 AOI589839 AYE589839 BIA589839 BRW589839 CBS589839 CLO589839 CVK589839 DFG589839 DPC589839 DYY589839 EIU589839 ESQ589839 FCM589839 FMI589839 FWE589839 GGA589839 GPW589839 GZS589839 HJO589839 HTK589839 IDG589839 INC589839 IWY589839 JGU589839 JQQ589839 KAM589839 KKI589839 KUE589839 LEA589839 LNW589839 LXS589839 MHO589839 MRK589839 NBG589839 NLC589839 NUY589839 OEU589839 OOQ589839 OYM589839 PII589839 PSE589839 QCA589839 QLW589839 QVS589839 RFO589839 RPK589839 RZG589839 SJC589839 SSY589839 TCU589839 TMQ589839 TWM589839 UGI589839 UQE589839 VAA589839 VJW589839 VTS589839 WDO589839 WNK589839 WXG589839 AY655375 KU655375 UQ655375 AEM655375 AOI655375 AYE655375 BIA655375 BRW655375 CBS655375 CLO655375 CVK655375 DFG655375 DPC655375 DYY655375 EIU655375 ESQ655375 FCM655375 FMI655375 FWE655375 GGA655375 GPW655375 GZS655375 HJO655375 HTK655375 IDG655375 INC655375 IWY655375 JGU655375 JQQ655375 KAM655375 KKI655375 KUE655375 LEA655375 LNW655375 LXS655375 MHO655375 MRK655375 NBG655375 NLC655375 NUY655375 OEU655375 OOQ655375 OYM655375 PII655375 PSE655375 QCA655375 QLW655375 QVS655375 RFO655375 RPK655375 RZG655375 SJC655375 SSY655375 TCU655375 TMQ655375 TWM655375 UGI655375 UQE655375 VAA655375 VJW655375 VTS655375 WDO655375 WNK655375 WXG655375 AY720911 KU720911 UQ720911 AEM720911 AOI720911 AYE720911 BIA720911 BRW720911 CBS720911 CLO720911 CVK720911 DFG720911 DPC720911 DYY720911 EIU720911 ESQ720911 FCM720911 FMI720911 FWE720911 GGA720911 GPW720911 GZS720911 HJO720911 HTK720911 IDG720911 INC720911 IWY720911 JGU720911 JQQ720911 KAM720911 KKI720911 KUE720911 LEA720911 LNW720911 LXS720911 MHO720911 MRK720911 NBG720911 NLC720911 NUY720911 OEU720911 OOQ720911 OYM720911 PII720911 PSE720911 QCA720911 QLW720911 QVS720911 RFO720911 RPK720911 RZG720911 SJC720911 SSY720911 TCU720911 TMQ720911 TWM720911 UGI720911 UQE720911 VAA720911 VJW720911 VTS720911 WDO720911 WNK720911 WXG720911 AY786447 KU786447 UQ786447 AEM786447 AOI786447 AYE786447 BIA786447 BRW786447 CBS786447 CLO786447 CVK786447 DFG786447 DPC786447 DYY786447 EIU786447 ESQ786447 FCM786447 FMI786447 FWE786447 GGA786447 GPW786447 GZS786447 HJO786447 HTK786447 IDG786447 INC786447 IWY786447 JGU786447 JQQ786447 KAM786447 KKI786447 KUE786447 LEA786447 LNW786447 LXS786447 MHO786447 MRK786447 NBG786447 NLC786447 NUY786447 OEU786447 OOQ786447 OYM786447 PII786447 PSE786447 QCA786447 QLW786447 QVS786447 RFO786447 RPK786447 RZG786447 SJC786447 SSY786447 TCU786447 TMQ786447 TWM786447 UGI786447 UQE786447 VAA786447 VJW786447 VTS786447 WDO786447 WNK786447 WXG786447 AY851983 KU851983 UQ851983 AEM851983 AOI851983 AYE851983 BIA851983 BRW851983 CBS851983 CLO851983 CVK851983 DFG851983 DPC851983 DYY851983 EIU851983 ESQ851983 FCM851983 FMI851983 FWE851983 GGA851983 GPW851983 GZS851983 HJO851983 HTK851983 IDG851983 INC851983 IWY851983 JGU851983 JQQ851983 KAM851983 KKI851983 KUE851983 LEA851983 LNW851983 LXS851983 MHO851983 MRK851983 NBG851983 NLC851983 NUY851983 OEU851983 OOQ851983 OYM851983 PII851983 PSE851983 QCA851983 QLW851983 QVS851983 RFO851983 RPK851983 RZG851983 SJC851983 SSY851983 TCU851983 TMQ851983 TWM851983 UGI851983 UQE851983 VAA851983 VJW851983 VTS851983 WDO851983 WNK851983 WXG851983 AY917519 KU917519 UQ917519 AEM917519 AOI917519 AYE917519 BIA917519 BRW917519 CBS917519 CLO917519 CVK917519 DFG917519 DPC917519 DYY917519 EIU917519 ESQ917519 FCM917519 FMI917519 FWE917519 GGA917519 GPW917519 GZS917519 HJO917519 HTK917519 IDG917519 INC917519 IWY917519 JGU917519 JQQ917519 KAM917519 KKI917519 KUE917519 LEA917519 LNW917519 LXS917519 MHO917519 MRK917519 NBG917519 NLC917519 NUY917519 OEU917519 OOQ917519 OYM917519 PII917519 PSE917519 QCA917519 QLW917519 QVS917519 RFO917519 RPK917519 RZG917519 SJC917519 SSY917519 TCU917519 TMQ917519 TWM917519 UGI917519 UQE917519 VAA917519 VJW917519 VTS917519 WDO917519 WNK917519 WXG917519 AY983055 KU983055 UQ983055 AEM983055 AOI983055 AYE983055 BIA983055 BRW983055 CBS983055 CLO983055 CVK983055 DFG983055 DPC983055 DYY983055 EIU983055 ESQ983055 FCM983055 FMI983055 FWE983055 GGA983055 GPW983055 GZS983055 HJO983055 HTK983055 IDG983055 INC983055 IWY983055 JGU983055 JQQ983055 KAM983055 KKI983055 KUE983055 LEA983055 LNW983055 LXS983055 MHO983055 MRK983055 NBG983055 NLC983055 NUY983055 OEU983055 OOQ983055 OYM983055 PII983055 PSE983055 QCA983055 QLW983055 QVS983055 RFO983055 RPK983055 RZG983055 SJC983055 SSY983055 TCU983055 TMQ983055 TWM983055 UGI983055 UQE983055 VAA983055 VJW983055 VTS983055 WDO983055 WNK983055 WXG983055 AY17 KU17 UQ17 AEM17 AOI17 AYE17 BIA17 BRW17 CBS17 CLO17 CVK17 DFG17 DPC17 DYY17 EIU17 ESQ17 FCM17 FMI17 FWE17 GGA17 GPW17 GZS17 HJO17 HTK17 IDG17 INC17 IWY17 JGU17 JQQ17 KAM17 KKI17 KUE17 LEA17 LNW17 LXS17 MHO17 MRK17 NBG17 NLC17 NUY17 OEU17 OOQ17 OYM17 PII17 PSE17 QCA17 QLW17 QVS17 RFO17 RPK17 RZG17 SJC17 SSY17 TCU17 TMQ17 TWM17 UGI17 UQE17 VAA17 VJW17 VTS17 WDO17 WNK17 WXG17 AY65553 KU65553 UQ65553 AEM65553 AOI65553 AYE65553 BIA65553 BRW65553 CBS65553 CLO65553 CVK65553 DFG65553 DPC65553 DYY65553 EIU65553 ESQ65553 FCM65553 FMI65553 FWE65553 GGA65553 GPW65553 GZS65553 HJO65553 HTK65553 IDG65553 INC65553 IWY65553 JGU65553 JQQ65553 KAM65553 KKI65553 KUE65553 LEA65553 LNW65553 LXS65553 MHO65553 MRK65553 NBG65553 NLC65553 NUY65553 OEU65553 OOQ65553 OYM65553 PII65553 PSE65553 QCA65553 QLW65553 QVS65553 RFO65553 RPK65553 RZG65553 SJC65553 SSY65553 TCU65553 TMQ65553 TWM65553 UGI65553 UQE65553 VAA65553 VJW65553 VTS65553 WDO65553 WNK65553 WXG65553 AY131089 KU131089 UQ131089 AEM131089 AOI131089 AYE131089 BIA131089 BRW131089 CBS131089 CLO131089 CVK131089 DFG131089 DPC131089 DYY131089 EIU131089 ESQ131089 FCM131089 FMI131089 FWE131089 GGA131089 GPW131089 GZS131089 HJO131089 HTK131089 IDG131089 INC131089 IWY131089 JGU131089 JQQ131089 KAM131089 KKI131089 KUE131089 LEA131089 LNW131089 LXS131089 MHO131089 MRK131089 NBG131089 NLC131089 NUY131089 OEU131089 OOQ131089 OYM131089 PII131089 PSE131089 QCA131089 QLW131089 QVS131089 RFO131089 RPK131089 RZG131089 SJC131089 SSY131089 TCU131089 TMQ131089 TWM131089 UGI131089 UQE131089 VAA131089 VJW131089 VTS131089 WDO131089 WNK131089 WXG131089 AY196625 KU196625 UQ196625 AEM196625 AOI196625 AYE196625 BIA196625 BRW196625 CBS196625 CLO196625 CVK196625 DFG196625 DPC196625 DYY196625 EIU196625 ESQ196625 FCM196625 FMI196625 FWE196625 GGA196625 GPW196625 GZS196625 HJO196625 HTK196625 IDG196625 INC196625 IWY196625 JGU196625 JQQ196625 KAM196625 KKI196625 KUE196625 LEA196625 LNW196625 LXS196625 MHO196625 MRK196625 NBG196625 NLC196625 NUY196625 OEU196625 OOQ196625 OYM196625 PII196625 PSE196625 QCA196625 QLW196625 QVS196625 RFO196625 RPK196625 RZG196625 SJC196625 SSY196625 TCU196625 TMQ196625 TWM196625 UGI196625 UQE196625 VAA196625 VJW196625 VTS196625 WDO196625 WNK196625 WXG196625 AY262161 KU262161 UQ262161 AEM262161 AOI262161 AYE262161 BIA262161 BRW262161 CBS262161 CLO262161 CVK262161 DFG262161 DPC262161 DYY262161 EIU262161 ESQ262161 FCM262161 FMI262161 FWE262161 GGA262161 GPW262161 GZS262161 HJO262161 HTK262161 IDG262161 INC262161 IWY262161 JGU262161 JQQ262161 KAM262161 KKI262161 KUE262161 LEA262161 LNW262161 LXS262161 MHO262161 MRK262161 NBG262161 NLC262161 NUY262161 OEU262161 OOQ262161 OYM262161 PII262161 PSE262161 QCA262161 QLW262161 QVS262161 RFO262161 RPK262161 RZG262161 SJC262161 SSY262161 TCU262161 TMQ262161 TWM262161 UGI262161 UQE262161 VAA262161 VJW262161 VTS262161 WDO262161 WNK262161 WXG262161 AY327697 KU327697 UQ327697 AEM327697 AOI327697 AYE327697 BIA327697 BRW327697 CBS327697 CLO327697 CVK327697 DFG327697 DPC327697 DYY327697 EIU327697 ESQ327697 FCM327697 FMI327697 FWE327697 GGA327697 GPW327697 GZS327697 HJO327697 HTK327697 IDG327697 INC327697 IWY327697 JGU327697 JQQ327697 KAM327697 KKI327697 KUE327697 LEA327697 LNW327697 LXS327697 MHO327697 MRK327697 NBG327697 NLC327697 NUY327697 OEU327697 OOQ327697 OYM327697 PII327697 PSE327697 QCA327697 QLW327697 QVS327697 RFO327697 RPK327697 RZG327697 SJC327697 SSY327697 TCU327697 TMQ327697 TWM327697 UGI327697 UQE327697 VAA327697 VJW327697 VTS327697 WDO327697 WNK327697 WXG327697 AY393233 KU393233 UQ393233 AEM393233 AOI393233 AYE393233 BIA393233 BRW393233 CBS393233 CLO393233 CVK393233 DFG393233 DPC393233 DYY393233 EIU393233 ESQ393233 FCM393233 FMI393233 FWE393233 GGA393233 GPW393233 GZS393233 HJO393233 HTK393233 IDG393233 INC393233 IWY393233 JGU393233 JQQ393233 KAM393233 KKI393233 KUE393233 LEA393233 LNW393233 LXS393233 MHO393233 MRK393233 NBG393233 NLC393233 NUY393233 OEU393233 OOQ393233 OYM393233 PII393233 PSE393233 QCA393233 QLW393233 QVS393233 RFO393233 RPK393233 RZG393233 SJC393233 SSY393233 TCU393233 TMQ393233 TWM393233 UGI393233 UQE393233 VAA393233 VJW393233 VTS393233 WDO393233 WNK393233 WXG393233 AY458769 KU458769 UQ458769 AEM458769 AOI458769 AYE458769 BIA458769 BRW458769 CBS458769 CLO458769 CVK458769 DFG458769 DPC458769 DYY458769 EIU458769 ESQ458769 FCM458769 FMI458769 FWE458769 GGA458769 GPW458769 GZS458769 HJO458769 HTK458769 IDG458769 INC458769 IWY458769 JGU458769 JQQ458769 KAM458769 KKI458769 KUE458769 LEA458769 LNW458769 LXS458769 MHO458769 MRK458769 NBG458769 NLC458769 NUY458769 OEU458769 OOQ458769 OYM458769 PII458769 PSE458769 QCA458769 QLW458769 QVS458769 RFO458769 RPK458769 RZG458769 SJC458769 SSY458769 TCU458769 TMQ458769 TWM458769 UGI458769 UQE458769 VAA458769 VJW458769 VTS458769 WDO458769 WNK458769 WXG458769 AY524305 KU524305 UQ524305 AEM524305 AOI524305 AYE524305 BIA524305 BRW524305 CBS524305 CLO524305 CVK524305 DFG524305 DPC524305 DYY524305 EIU524305 ESQ524305 FCM524305 FMI524305 FWE524305 GGA524305 GPW524305 GZS524305 HJO524305 HTK524305 IDG524305 INC524305 IWY524305 JGU524305 JQQ524305 KAM524305 KKI524305 KUE524305 LEA524305 LNW524305 LXS524305 MHO524305 MRK524305 NBG524305 NLC524305 NUY524305 OEU524305 OOQ524305 OYM524305 PII524305 PSE524305 QCA524305 QLW524305 QVS524305 RFO524305 RPK524305 RZG524305 SJC524305 SSY524305 TCU524305 TMQ524305 TWM524305 UGI524305 UQE524305 VAA524305 VJW524305 VTS524305 WDO524305 WNK524305 WXG524305 AY589841 KU589841 UQ589841 AEM589841 AOI589841 AYE589841 BIA589841 BRW589841 CBS589841 CLO589841 CVK589841 DFG589841 DPC589841 DYY589841 EIU589841 ESQ589841 FCM589841 FMI589841 FWE589841 GGA589841 GPW589841 GZS589841 HJO589841 HTK589841 IDG589841 INC589841 IWY589841 JGU589841 JQQ589841 KAM589841 KKI589841 KUE589841 LEA589841 LNW589841 LXS589841 MHO589841 MRK589841 NBG589841 NLC589841 NUY589841 OEU589841 OOQ589841 OYM589841 PII589841 PSE589841 QCA589841 QLW589841 QVS589841 RFO589841 RPK589841 RZG589841 SJC589841 SSY589841 TCU589841 TMQ589841 TWM589841 UGI589841 UQE589841 VAA589841 VJW589841 VTS589841 WDO589841 WNK589841 WXG589841 AY655377 KU655377 UQ655377 AEM655377 AOI655377 AYE655377 BIA655377 BRW655377 CBS655377 CLO655377 CVK655377 DFG655377 DPC655377 DYY655377 EIU655377 ESQ655377 FCM655377 FMI655377 FWE655377 GGA655377 GPW655377 GZS655377 HJO655377 HTK655377 IDG655377 INC655377 IWY655377 JGU655377 JQQ655377 KAM655377 KKI655377 KUE655377 LEA655377 LNW655377 LXS655377 MHO655377 MRK655377 NBG655377 NLC655377 NUY655377 OEU655377 OOQ655377 OYM655377 PII655377 PSE655377 QCA655377 QLW655377 QVS655377 RFO655377 RPK655377 RZG655377 SJC655377 SSY655377 TCU655377 TMQ655377 TWM655377 UGI655377 UQE655377 VAA655377 VJW655377 VTS655377 WDO655377 WNK655377 WXG655377 AY720913 KU720913 UQ720913 AEM720913 AOI720913 AYE720913 BIA720913 BRW720913 CBS720913 CLO720913 CVK720913 DFG720913 DPC720913 DYY720913 EIU720913 ESQ720913 FCM720913 FMI720913 FWE720913 GGA720913 GPW720913 GZS720913 HJO720913 HTK720913 IDG720913 INC720913 IWY720913 JGU720913 JQQ720913 KAM720913 KKI720913 KUE720913 LEA720913 LNW720913 LXS720913 MHO720913 MRK720913 NBG720913 NLC720913 NUY720913 OEU720913 OOQ720913 OYM720913 PII720913 PSE720913 QCA720913 QLW720913 QVS720913 RFO720913 RPK720913 RZG720913 SJC720913 SSY720913 TCU720913 TMQ720913 TWM720913 UGI720913 UQE720913 VAA720913 VJW720913 VTS720913 WDO720913 WNK720913 WXG720913 AY786449 KU786449 UQ786449 AEM786449 AOI786449 AYE786449 BIA786449 BRW786449 CBS786449 CLO786449 CVK786449 DFG786449 DPC786449 DYY786449 EIU786449 ESQ786449 FCM786449 FMI786449 FWE786449 GGA786449 GPW786449 GZS786449 HJO786449 HTK786449 IDG786449 INC786449 IWY786449 JGU786449 JQQ786449 KAM786449 KKI786449 KUE786449 LEA786449 LNW786449 LXS786449 MHO786449 MRK786449 NBG786449 NLC786449 NUY786449 OEU786449 OOQ786449 OYM786449 PII786449 PSE786449 QCA786449 QLW786449 QVS786449 RFO786449 RPK786449 RZG786449 SJC786449 SSY786449 TCU786449 TMQ786449 TWM786449 UGI786449 UQE786449 VAA786449 VJW786449 VTS786449 WDO786449 WNK786449 WXG786449 AY851985 KU851985 UQ851985 AEM851985 AOI851985 AYE851985 BIA851985 BRW851985 CBS851985 CLO851985 CVK851985 DFG851985 DPC851985 DYY851985 EIU851985 ESQ851985 FCM851985 FMI851985 FWE851985 GGA851985 GPW851985 GZS851985 HJO851985 HTK851985 IDG851985 INC851985 IWY851985 JGU851985 JQQ851985 KAM851985 KKI851985 KUE851985 LEA851985 LNW851985 LXS851985 MHO851985 MRK851985 NBG851985 NLC851985 NUY851985 OEU851985 OOQ851985 OYM851985 PII851985 PSE851985 QCA851985 QLW851985 QVS851985 RFO851985 RPK851985 RZG851985 SJC851985 SSY851985 TCU851985 TMQ851985 TWM851985 UGI851985 UQE851985 VAA851985 VJW851985 VTS851985 WDO851985 WNK851985 WXG851985 AY917521 KU917521 UQ917521 AEM917521 AOI917521 AYE917521 BIA917521 BRW917521 CBS917521 CLO917521 CVK917521 DFG917521 DPC917521 DYY917521 EIU917521 ESQ917521 FCM917521 FMI917521 FWE917521 GGA917521 GPW917521 GZS917521 HJO917521 HTK917521 IDG917521 INC917521 IWY917521 JGU917521 JQQ917521 KAM917521 KKI917521 KUE917521 LEA917521 LNW917521 LXS917521 MHO917521 MRK917521 NBG917521 NLC917521 NUY917521 OEU917521 OOQ917521 OYM917521 PII917521 PSE917521 QCA917521 QLW917521 QVS917521 RFO917521 RPK917521 RZG917521 SJC917521 SSY917521 TCU917521 TMQ917521 TWM917521 UGI917521 UQE917521 VAA917521 VJW917521 VTS917521 WDO917521 WNK917521 WXG917521 AY983057 KU983057 UQ983057 AEM983057 AOI983057 AYE983057 BIA983057 BRW983057 CBS983057 CLO983057 CVK983057 DFG983057 DPC983057 DYY983057 EIU983057 ESQ983057 FCM983057 FMI983057 FWE983057 GGA983057 GPW983057 GZS983057 HJO983057 HTK983057 IDG983057 INC983057 IWY983057 JGU983057 JQQ983057 KAM983057 KKI983057 KUE983057 LEA983057 LNW983057 LXS983057 MHO983057 MRK983057 NBG983057 NLC983057 NUY983057 OEU983057 OOQ983057 OYM983057 PII983057 PSE983057 QCA983057 QLW983057 QVS983057 RFO983057 RPK983057 RZG983057 SJC983057 SSY983057 TCU983057 TMQ983057 TWM983057 UGI983057 UQE983057 VAA983057 VJW983057 VTS983057 WDO983057 WNK983057 WXG983057 AY19 KU19 UQ19 AEM19 AOI19 AYE19 BIA19 BRW19 CBS19 CLO19 CVK19 DFG19 DPC19 DYY19 EIU19 ESQ19 FCM19 FMI19 FWE19 GGA19 GPW19 GZS19 HJO19 HTK19 IDG19 INC19 IWY19 JGU19 JQQ19 KAM19 KKI19 KUE19 LEA19 LNW19 LXS19 MHO19 MRK19 NBG19 NLC19 NUY19 OEU19 OOQ19 OYM19 PII19 PSE19 QCA19 QLW19 QVS19 RFO19 RPK19 RZG19 SJC19 SSY19 TCU19 TMQ19 TWM19 UGI19 UQE19 VAA19 VJW19 VTS19 WDO19 WNK19 WXG19 AY65555 KU65555 UQ65555 AEM65555 AOI65555 AYE65555 BIA65555 BRW65555 CBS65555 CLO65555 CVK65555 DFG65555 DPC65555 DYY65555 EIU65555 ESQ65555 FCM65555 FMI65555 FWE65555 GGA65555 GPW65555 GZS65555 HJO65555 HTK65555 IDG65555 INC65555 IWY65555 JGU65555 JQQ65555 KAM65555 KKI65555 KUE65555 LEA65555 LNW65555 LXS65555 MHO65555 MRK65555 NBG65555 NLC65555 NUY65555 OEU65555 OOQ65555 OYM65555 PII65555 PSE65555 QCA65555 QLW65555 QVS65555 RFO65555 RPK65555 RZG65555 SJC65555 SSY65555 TCU65555 TMQ65555 TWM65555 UGI65555 UQE65555 VAA65555 VJW65555 VTS65555 WDO65555 WNK65555 WXG65555 AY131091 KU131091 UQ131091 AEM131091 AOI131091 AYE131091 BIA131091 BRW131091 CBS131091 CLO131091 CVK131091 DFG131091 DPC131091 DYY131091 EIU131091 ESQ131091 FCM131091 FMI131091 FWE131091 GGA131091 GPW131091 GZS131091 HJO131091 HTK131091 IDG131091 INC131091 IWY131091 JGU131091 JQQ131091 KAM131091 KKI131091 KUE131091 LEA131091 LNW131091 LXS131091 MHO131091 MRK131091 NBG131091 NLC131091 NUY131091 OEU131091 OOQ131091 OYM131091 PII131091 PSE131091 QCA131091 QLW131091 QVS131091 RFO131091 RPK131091 RZG131091 SJC131091 SSY131091 TCU131091 TMQ131091 TWM131091 UGI131091 UQE131091 VAA131091 VJW131091 VTS131091 WDO131091 WNK131091 WXG131091 AY196627 KU196627 UQ196627 AEM196627 AOI196627 AYE196627 BIA196627 BRW196627 CBS196627 CLO196627 CVK196627 DFG196627 DPC196627 DYY196627 EIU196627 ESQ196627 FCM196627 FMI196627 FWE196627 GGA196627 GPW196627 GZS196627 HJO196627 HTK196627 IDG196627 INC196627 IWY196627 JGU196627 JQQ196627 KAM196627 KKI196627 KUE196627 LEA196627 LNW196627 LXS196627 MHO196627 MRK196627 NBG196627 NLC196627 NUY196627 OEU196627 OOQ196627 OYM196627 PII196627 PSE196627 QCA196627 QLW196627 QVS196627 RFO196627 RPK196627 RZG196627 SJC196627 SSY196627 TCU196627 TMQ196627 TWM196627 UGI196627 UQE196627 VAA196627 VJW196627 VTS196627 WDO196627 WNK196627 WXG196627 AY262163 KU262163 UQ262163 AEM262163 AOI262163 AYE262163 BIA262163 BRW262163 CBS262163 CLO262163 CVK262163 DFG262163 DPC262163 DYY262163 EIU262163 ESQ262163 FCM262163 FMI262163 FWE262163 GGA262163 GPW262163 GZS262163 HJO262163 HTK262163 IDG262163 INC262163 IWY262163 JGU262163 JQQ262163 KAM262163 KKI262163 KUE262163 LEA262163 LNW262163 LXS262163 MHO262163 MRK262163 NBG262163 NLC262163 NUY262163 OEU262163 OOQ262163 OYM262163 PII262163 PSE262163 QCA262163 QLW262163 QVS262163 RFO262163 RPK262163 RZG262163 SJC262163 SSY262163 TCU262163 TMQ262163 TWM262163 UGI262163 UQE262163 VAA262163 VJW262163 VTS262163 WDO262163 WNK262163 WXG262163 AY327699 KU327699 UQ327699 AEM327699 AOI327699 AYE327699 BIA327699 BRW327699 CBS327699 CLO327699 CVK327699 DFG327699 DPC327699 DYY327699 EIU327699 ESQ327699 FCM327699 FMI327699 FWE327699 GGA327699 GPW327699 GZS327699 HJO327699 HTK327699 IDG327699 INC327699 IWY327699 JGU327699 JQQ327699 KAM327699 KKI327699 KUE327699 LEA327699 LNW327699 LXS327699 MHO327699 MRK327699 NBG327699 NLC327699 NUY327699 OEU327699 OOQ327699 OYM327699 PII327699 PSE327699 QCA327699 QLW327699 QVS327699 RFO327699 RPK327699 RZG327699 SJC327699 SSY327699 TCU327699 TMQ327699 TWM327699 UGI327699 UQE327699 VAA327699 VJW327699 VTS327699 WDO327699 WNK327699 WXG327699 AY393235 KU393235 UQ393235 AEM393235 AOI393235 AYE393235 BIA393235 BRW393235 CBS393235 CLO393235 CVK393235 DFG393235 DPC393235 DYY393235 EIU393235 ESQ393235 FCM393235 FMI393235 FWE393235 GGA393235 GPW393235 GZS393235 HJO393235 HTK393235 IDG393235 INC393235 IWY393235 JGU393235 JQQ393235 KAM393235 KKI393235 KUE393235 LEA393235 LNW393235 LXS393235 MHO393235 MRK393235 NBG393235 NLC393235 NUY393235 OEU393235 OOQ393235 OYM393235 PII393235 PSE393235 QCA393235 QLW393235 QVS393235 RFO393235 RPK393235 RZG393235 SJC393235 SSY393235 TCU393235 TMQ393235 TWM393235 UGI393235 UQE393235 VAA393235 VJW393235 VTS393235 WDO393235 WNK393235 WXG393235 AY458771 KU458771 UQ458771 AEM458771 AOI458771 AYE458771 BIA458771 BRW458771 CBS458771 CLO458771 CVK458771 DFG458771 DPC458771 DYY458771 EIU458771 ESQ458771 FCM458771 FMI458771 FWE458771 GGA458771 GPW458771 GZS458771 HJO458771 HTK458771 IDG458771 INC458771 IWY458771 JGU458771 JQQ458771 KAM458771 KKI458771 KUE458771 LEA458771 LNW458771 LXS458771 MHO458771 MRK458771 NBG458771 NLC458771 NUY458771 OEU458771 OOQ458771 OYM458771 PII458771 PSE458771 QCA458771 QLW458771 QVS458771 RFO458771 RPK458771 RZG458771 SJC458771 SSY458771 TCU458771 TMQ458771 TWM458771 UGI458771 UQE458771 VAA458771 VJW458771 VTS458771 WDO458771 WNK458771 WXG458771 AY524307 KU524307 UQ524307 AEM524307 AOI524307 AYE524307 BIA524307 BRW524307 CBS524307 CLO524307 CVK524307 DFG524307 DPC524307 DYY524307 EIU524307 ESQ524307 FCM524307 FMI524307 FWE524307 GGA524307 GPW524307 GZS524307 HJO524307 HTK524307 IDG524307 INC524307 IWY524307 JGU524307 JQQ524307 KAM524307 KKI524307 KUE524307 LEA524307 LNW524307 LXS524307 MHO524307 MRK524307 NBG524307 NLC524307 NUY524307 OEU524307 OOQ524307 OYM524307 PII524307 PSE524307 QCA524307 QLW524307 QVS524307 RFO524307 RPK524307 RZG524307 SJC524307 SSY524307 TCU524307 TMQ524307 TWM524307 UGI524307 UQE524307 VAA524307 VJW524307 VTS524307 WDO524307 WNK524307 WXG524307 AY589843 KU589843 UQ589843 AEM589843 AOI589843 AYE589843 BIA589843 BRW589843 CBS589843 CLO589843 CVK589843 DFG589843 DPC589843 DYY589843 EIU589843 ESQ589843 FCM589843 FMI589843 FWE589843 GGA589843 GPW589843 GZS589843 HJO589843 HTK589843 IDG589843 INC589843 IWY589843 JGU589843 JQQ589843 KAM589843 KKI589843 KUE589843 LEA589843 LNW589843 LXS589843 MHO589843 MRK589843 NBG589843 NLC589843 NUY589843 OEU589843 OOQ589843 OYM589843 PII589843 PSE589843 QCA589843 QLW589843 QVS589843 RFO589843 RPK589843 RZG589843 SJC589843 SSY589843 TCU589843 TMQ589843 TWM589843 UGI589843 UQE589843 VAA589843 VJW589843 VTS589843 WDO589843 WNK589843 WXG589843 AY655379 KU655379 UQ655379 AEM655379 AOI655379 AYE655379 BIA655379 BRW655379 CBS655379 CLO655379 CVK655379 DFG655379 DPC655379 DYY655379 EIU655379 ESQ655379 FCM655379 FMI655379 FWE655379 GGA655379 GPW655379 GZS655379 HJO655379 HTK655379 IDG655379 INC655379 IWY655379 JGU655379 JQQ655379 KAM655379 KKI655379 KUE655379 LEA655379 LNW655379 LXS655379 MHO655379 MRK655379 NBG655379 NLC655379 NUY655379 OEU655379 OOQ655379 OYM655379 PII655379 PSE655379 QCA655379 QLW655379 QVS655379 RFO655379 RPK655379 RZG655379 SJC655379 SSY655379 TCU655379 TMQ655379 TWM655379 UGI655379 UQE655379 VAA655379 VJW655379 VTS655379 WDO655379 WNK655379 WXG655379 AY720915 KU720915 UQ720915 AEM720915 AOI720915 AYE720915 BIA720915 BRW720915 CBS720915 CLO720915 CVK720915 DFG720915 DPC720915 DYY720915 EIU720915 ESQ720915 FCM720915 FMI720915 FWE720915 GGA720915 GPW720915 GZS720915 HJO720915 HTK720915 IDG720915 INC720915 IWY720915 JGU720915 JQQ720915 KAM720915 KKI720915 KUE720915 LEA720915 LNW720915 LXS720915 MHO720915 MRK720915 NBG720915 NLC720915 NUY720915 OEU720915 OOQ720915 OYM720915 PII720915 PSE720915 QCA720915 QLW720915 QVS720915 RFO720915 RPK720915 RZG720915 SJC720915 SSY720915 TCU720915 TMQ720915 TWM720915 UGI720915 UQE720915 VAA720915 VJW720915 VTS720915 WDO720915 WNK720915 WXG720915 AY786451 KU786451 UQ786451 AEM786451 AOI786451 AYE786451 BIA786451 BRW786451 CBS786451 CLO786451 CVK786451 DFG786451 DPC786451 DYY786451 EIU786451 ESQ786451 FCM786451 FMI786451 FWE786451 GGA786451 GPW786451 GZS786451 HJO786451 HTK786451 IDG786451 INC786451 IWY786451 JGU786451 JQQ786451 KAM786451 KKI786451 KUE786451 LEA786451 LNW786451 LXS786451 MHO786451 MRK786451 NBG786451 NLC786451 NUY786451 OEU786451 OOQ786451 OYM786451 PII786451 PSE786451 QCA786451 QLW786451 QVS786451 RFO786451 RPK786451 RZG786451 SJC786451 SSY786451 TCU786451 TMQ786451 TWM786451 UGI786451 UQE786451 VAA786451 VJW786451 VTS786451 WDO786451 WNK786451 WXG786451 AY851987 KU851987 UQ851987 AEM851987 AOI851987 AYE851987 BIA851987 BRW851987 CBS851987 CLO851987 CVK851987 DFG851987 DPC851987 DYY851987 EIU851987 ESQ851987 FCM851987 FMI851987 FWE851987 GGA851987 GPW851987 GZS851987 HJO851987 HTK851987 IDG851987 INC851987 IWY851987 JGU851987 JQQ851987 KAM851987 KKI851987 KUE851987 LEA851987 LNW851987 LXS851987 MHO851987 MRK851987 NBG851987 NLC851987 NUY851987 OEU851987 OOQ851987 OYM851987 PII851987 PSE851987 QCA851987 QLW851987 QVS851987 RFO851987 RPK851987 RZG851987 SJC851987 SSY851987 TCU851987 TMQ851987 TWM851987 UGI851987 UQE851987 VAA851987 VJW851987 VTS851987 WDO851987 WNK851987 WXG851987 AY917523 KU917523 UQ917523 AEM917523 AOI917523 AYE917523 BIA917523 BRW917523 CBS917523 CLO917523 CVK917523 DFG917523 DPC917523 DYY917523 EIU917523 ESQ917523 FCM917523 FMI917523 FWE917523 GGA917523 GPW917523 GZS917523 HJO917523 HTK917523 IDG917523 INC917523 IWY917523 JGU917523 JQQ917523 KAM917523 KKI917523 KUE917523 LEA917523 LNW917523 LXS917523 MHO917523 MRK917523 NBG917523 NLC917523 NUY917523 OEU917523 OOQ917523 OYM917523 PII917523 PSE917523 QCA917523 QLW917523 QVS917523 RFO917523 RPK917523 RZG917523 SJC917523 SSY917523 TCU917523 TMQ917523 TWM917523 UGI917523 UQE917523 VAA917523 VJW917523 VTS917523 WDO917523 WNK917523 WXG917523 AY983059 KU983059 UQ983059 AEM983059 AOI983059 AYE983059 BIA983059 BRW983059 CBS983059 CLO983059 CVK983059 DFG983059 DPC983059 DYY983059 EIU983059 ESQ983059 FCM983059 FMI983059 FWE983059 GGA983059 GPW983059 GZS983059 HJO983059 HTK983059 IDG983059 INC983059 IWY983059 JGU983059 JQQ983059 KAM983059 KKI983059 KUE983059 LEA983059 LNW983059 LXS983059 MHO983059 MRK983059 NBG983059 NLC983059 NUY983059 OEU983059 OOQ983059 OYM983059 PII983059 PSE983059 QCA983059 QLW983059 QVS983059 RFO983059 RPK983059 RZG983059 SJC983059 SSY983059 TCU983059 TMQ983059 TWM983059 UGI983059 UQE983059 VAA983059 VJW983059 VTS983059 WDO983059 WNK983059 WXG983059 AY21:AY30 KU21:KU30 UQ21:UQ30 AEM21:AEM30 AOI21:AOI30 AYE21:AYE30 BIA21:BIA30 BRW21:BRW30 CBS21:CBS30 CLO21:CLO30 CVK21:CVK30 DFG21:DFG30 DPC21:DPC30 DYY21:DYY30 EIU21:EIU30 ESQ21:ESQ30 FCM21:FCM30 FMI21:FMI30 FWE21:FWE30 GGA21:GGA30 GPW21:GPW30 GZS21:GZS30 HJO21:HJO30 HTK21:HTK30 IDG21:IDG30 INC21:INC30 IWY21:IWY30 JGU21:JGU30 JQQ21:JQQ30 KAM21:KAM30 KKI21:KKI30 KUE21:KUE30 LEA21:LEA30 LNW21:LNW30 LXS21:LXS30 MHO21:MHO30 MRK21:MRK30 NBG21:NBG30 NLC21:NLC30 NUY21:NUY30 OEU21:OEU30 OOQ21:OOQ30 OYM21:OYM30 PII21:PII30 PSE21:PSE30 QCA21:QCA30 QLW21:QLW30 QVS21:QVS30 RFO21:RFO30 RPK21:RPK30 RZG21:RZG30 SJC21:SJC30 SSY21:SSY30 TCU21:TCU30 TMQ21:TMQ30 TWM21:TWM30 UGI21:UGI30 UQE21:UQE30 VAA21:VAA30 VJW21:VJW30 VTS21:VTS30 WDO21:WDO30 WNK21:WNK30 WXG21:WXG30 AY65557:AY65566 KU65557:KU65566 UQ65557:UQ65566 AEM65557:AEM65566 AOI65557:AOI65566 AYE65557:AYE65566 BIA65557:BIA65566 BRW65557:BRW65566 CBS65557:CBS65566 CLO65557:CLO65566 CVK65557:CVK65566 DFG65557:DFG65566 DPC65557:DPC65566 DYY65557:DYY65566 EIU65557:EIU65566 ESQ65557:ESQ65566 FCM65557:FCM65566 FMI65557:FMI65566 FWE65557:FWE65566 GGA65557:GGA65566 GPW65557:GPW65566 GZS65557:GZS65566 HJO65557:HJO65566 HTK65557:HTK65566 IDG65557:IDG65566 INC65557:INC65566 IWY65557:IWY65566 JGU65557:JGU65566 JQQ65557:JQQ65566 KAM65557:KAM65566 KKI65557:KKI65566 KUE65557:KUE65566 LEA65557:LEA65566 LNW65557:LNW65566 LXS65557:LXS65566 MHO65557:MHO65566 MRK65557:MRK65566 NBG65557:NBG65566 NLC65557:NLC65566 NUY65557:NUY65566 OEU65557:OEU65566 OOQ65557:OOQ65566 OYM65557:OYM65566 PII65557:PII65566 PSE65557:PSE65566 QCA65557:QCA65566 QLW65557:QLW65566 QVS65557:QVS65566 RFO65557:RFO65566 RPK65557:RPK65566 RZG65557:RZG65566 SJC65557:SJC65566 SSY65557:SSY65566 TCU65557:TCU65566 TMQ65557:TMQ65566 TWM65557:TWM65566 UGI65557:UGI65566 UQE65557:UQE65566 VAA65557:VAA65566 VJW65557:VJW65566 VTS65557:VTS65566 WDO65557:WDO65566 WNK65557:WNK65566 WXG65557:WXG65566 AY131093:AY131102 KU131093:KU131102 UQ131093:UQ131102 AEM131093:AEM131102 AOI131093:AOI131102 AYE131093:AYE131102 BIA131093:BIA131102 BRW131093:BRW131102 CBS131093:CBS131102 CLO131093:CLO131102 CVK131093:CVK131102 DFG131093:DFG131102 DPC131093:DPC131102 DYY131093:DYY131102 EIU131093:EIU131102 ESQ131093:ESQ131102 FCM131093:FCM131102 FMI131093:FMI131102 FWE131093:FWE131102 GGA131093:GGA131102 GPW131093:GPW131102 GZS131093:GZS131102 HJO131093:HJO131102 HTK131093:HTK131102 IDG131093:IDG131102 INC131093:INC131102 IWY131093:IWY131102 JGU131093:JGU131102 JQQ131093:JQQ131102 KAM131093:KAM131102 KKI131093:KKI131102 KUE131093:KUE131102 LEA131093:LEA131102 LNW131093:LNW131102 LXS131093:LXS131102 MHO131093:MHO131102 MRK131093:MRK131102 NBG131093:NBG131102 NLC131093:NLC131102 NUY131093:NUY131102 OEU131093:OEU131102 OOQ131093:OOQ131102 OYM131093:OYM131102 PII131093:PII131102 PSE131093:PSE131102 QCA131093:QCA131102 QLW131093:QLW131102 QVS131093:QVS131102 RFO131093:RFO131102 RPK131093:RPK131102 RZG131093:RZG131102 SJC131093:SJC131102 SSY131093:SSY131102 TCU131093:TCU131102 TMQ131093:TMQ131102 TWM131093:TWM131102 UGI131093:UGI131102 UQE131093:UQE131102 VAA131093:VAA131102 VJW131093:VJW131102 VTS131093:VTS131102 WDO131093:WDO131102 WNK131093:WNK131102 WXG131093:WXG131102 AY196629:AY196638 KU196629:KU196638 UQ196629:UQ196638 AEM196629:AEM196638 AOI196629:AOI196638 AYE196629:AYE196638 BIA196629:BIA196638 BRW196629:BRW196638 CBS196629:CBS196638 CLO196629:CLO196638 CVK196629:CVK196638 DFG196629:DFG196638 DPC196629:DPC196638 DYY196629:DYY196638 EIU196629:EIU196638 ESQ196629:ESQ196638 FCM196629:FCM196638 FMI196629:FMI196638 FWE196629:FWE196638 GGA196629:GGA196638 GPW196629:GPW196638 GZS196629:GZS196638 HJO196629:HJO196638 HTK196629:HTK196638 IDG196629:IDG196638 INC196629:INC196638 IWY196629:IWY196638 JGU196629:JGU196638 JQQ196629:JQQ196638 KAM196629:KAM196638 KKI196629:KKI196638 KUE196629:KUE196638 LEA196629:LEA196638 LNW196629:LNW196638 LXS196629:LXS196638 MHO196629:MHO196638 MRK196629:MRK196638 NBG196629:NBG196638 NLC196629:NLC196638 NUY196629:NUY196638 OEU196629:OEU196638 OOQ196629:OOQ196638 OYM196629:OYM196638 PII196629:PII196638 PSE196629:PSE196638 QCA196629:QCA196638 QLW196629:QLW196638 QVS196629:QVS196638 RFO196629:RFO196638 RPK196629:RPK196638 RZG196629:RZG196638 SJC196629:SJC196638 SSY196629:SSY196638 TCU196629:TCU196638 TMQ196629:TMQ196638 TWM196629:TWM196638 UGI196629:UGI196638 UQE196629:UQE196638 VAA196629:VAA196638 VJW196629:VJW196638 VTS196629:VTS196638 WDO196629:WDO196638 WNK196629:WNK196638 WXG196629:WXG196638 AY262165:AY262174 KU262165:KU262174 UQ262165:UQ262174 AEM262165:AEM262174 AOI262165:AOI262174 AYE262165:AYE262174 BIA262165:BIA262174 BRW262165:BRW262174 CBS262165:CBS262174 CLO262165:CLO262174 CVK262165:CVK262174 DFG262165:DFG262174 DPC262165:DPC262174 DYY262165:DYY262174 EIU262165:EIU262174 ESQ262165:ESQ262174 FCM262165:FCM262174 FMI262165:FMI262174 FWE262165:FWE262174 GGA262165:GGA262174 GPW262165:GPW262174 GZS262165:GZS262174 HJO262165:HJO262174 HTK262165:HTK262174 IDG262165:IDG262174 INC262165:INC262174 IWY262165:IWY262174 JGU262165:JGU262174 JQQ262165:JQQ262174 KAM262165:KAM262174 KKI262165:KKI262174 KUE262165:KUE262174 LEA262165:LEA262174 LNW262165:LNW262174 LXS262165:LXS262174 MHO262165:MHO262174 MRK262165:MRK262174 NBG262165:NBG262174 NLC262165:NLC262174 NUY262165:NUY262174 OEU262165:OEU262174 OOQ262165:OOQ262174 OYM262165:OYM262174 PII262165:PII262174 PSE262165:PSE262174 QCA262165:QCA262174 QLW262165:QLW262174 QVS262165:QVS262174 RFO262165:RFO262174 RPK262165:RPK262174 RZG262165:RZG262174 SJC262165:SJC262174 SSY262165:SSY262174 TCU262165:TCU262174 TMQ262165:TMQ262174 TWM262165:TWM262174 UGI262165:UGI262174 UQE262165:UQE262174 VAA262165:VAA262174 VJW262165:VJW262174 VTS262165:VTS262174 WDO262165:WDO262174 WNK262165:WNK262174 WXG262165:WXG262174 AY327701:AY327710 KU327701:KU327710 UQ327701:UQ327710 AEM327701:AEM327710 AOI327701:AOI327710 AYE327701:AYE327710 BIA327701:BIA327710 BRW327701:BRW327710 CBS327701:CBS327710 CLO327701:CLO327710 CVK327701:CVK327710 DFG327701:DFG327710 DPC327701:DPC327710 DYY327701:DYY327710 EIU327701:EIU327710 ESQ327701:ESQ327710 FCM327701:FCM327710 FMI327701:FMI327710 FWE327701:FWE327710 GGA327701:GGA327710 GPW327701:GPW327710 GZS327701:GZS327710 HJO327701:HJO327710 HTK327701:HTK327710 IDG327701:IDG327710 INC327701:INC327710 IWY327701:IWY327710 JGU327701:JGU327710 JQQ327701:JQQ327710 KAM327701:KAM327710 KKI327701:KKI327710 KUE327701:KUE327710 LEA327701:LEA327710 LNW327701:LNW327710 LXS327701:LXS327710 MHO327701:MHO327710 MRK327701:MRK327710 NBG327701:NBG327710 NLC327701:NLC327710 NUY327701:NUY327710 OEU327701:OEU327710 OOQ327701:OOQ327710 OYM327701:OYM327710 PII327701:PII327710 PSE327701:PSE327710 QCA327701:QCA327710 QLW327701:QLW327710 QVS327701:QVS327710 RFO327701:RFO327710 RPK327701:RPK327710 RZG327701:RZG327710 SJC327701:SJC327710 SSY327701:SSY327710 TCU327701:TCU327710 TMQ327701:TMQ327710 TWM327701:TWM327710 UGI327701:UGI327710 UQE327701:UQE327710 VAA327701:VAA327710 VJW327701:VJW327710 VTS327701:VTS327710 WDO327701:WDO327710 WNK327701:WNK327710 WXG327701:WXG327710 AY393237:AY393246 KU393237:KU393246 UQ393237:UQ393246 AEM393237:AEM393246 AOI393237:AOI393246 AYE393237:AYE393246 BIA393237:BIA393246 BRW393237:BRW393246 CBS393237:CBS393246 CLO393237:CLO393246 CVK393237:CVK393246 DFG393237:DFG393246 DPC393237:DPC393246 DYY393237:DYY393246 EIU393237:EIU393246 ESQ393237:ESQ393246 FCM393237:FCM393246 FMI393237:FMI393246 FWE393237:FWE393246 GGA393237:GGA393246 GPW393237:GPW393246 GZS393237:GZS393246 HJO393237:HJO393246 HTK393237:HTK393246 IDG393237:IDG393246 INC393237:INC393246 IWY393237:IWY393246 JGU393237:JGU393246 JQQ393237:JQQ393246 KAM393237:KAM393246 KKI393237:KKI393246 KUE393237:KUE393246 LEA393237:LEA393246 LNW393237:LNW393246 LXS393237:LXS393246 MHO393237:MHO393246 MRK393237:MRK393246 NBG393237:NBG393246 NLC393237:NLC393246 NUY393237:NUY393246 OEU393237:OEU393246 OOQ393237:OOQ393246 OYM393237:OYM393246 PII393237:PII393246 PSE393237:PSE393246 QCA393237:QCA393246 QLW393237:QLW393246 QVS393237:QVS393246 RFO393237:RFO393246 RPK393237:RPK393246 RZG393237:RZG393246 SJC393237:SJC393246 SSY393237:SSY393246 TCU393237:TCU393246 TMQ393237:TMQ393246 TWM393237:TWM393246 UGI393237:UGI393246 UQE393237:UQE393246 VAA393237:VAA393246 VJW393237:VJW393246 VTS393237:VTS393246 WDO393237:WDO393246 WNK393237:WNK393246 WXG393237:WXG393246 AY458773:AY458782 KU458773:KU458782 UQ458773:UQ458782 AEM458773:AEM458782 AOI458773:AOI458782 AYE458773:AYE458782 BIA458773:BIA458782 BRW458773:BRW458782 CBS458773:CBS458782 CLO458773:CLO458782 CVK458773:CVK458782 DFG458773:DFG458782 DPC458773:DPC458782 DYY458773:DYY458782 EIU458773:EIU458782 ESQ458773:ESQ458782 FCM458773:FCM458782 FMI458773:FMI458782 FWE458773:FWE458782 GGA458773:GGA458782 GPW458773:GPW458782 GZS458773:GZS458782 HJO458773:HJO458782 HTK458773:HTK458782 IDG458773:IDG458782 INC458773:INC458782 IWY458773:IWY458782 JGU458773:JGU458782 JQQ458773:JQQ458782 KAM458773:KAM458782 KKI458773:KKI458782 KUE458773:KUE458782 LEA458773:LEA458782 LNW458773:LNW458782 LXS458773:LXS458782 MHO458773:MHO458782 MRK458773:MRK458782 NBG458773:NBG458782 NLC458773:NLC458782 NUY458773:NUY458782 OEU458773:OEU458782 OOQ458773:OOQ458782 OYM458773:OYM458782 PII458773:PII458782 PSE458773:PSE458782 QCA458773:QCA458782 QLW458773:QLW458782 QVS458773:QVS458782 RFO458773:RFO458782 RPK458773:RPK458782 RZG458773:RZG458782 SJC458773:SJC458782 SSY458773:SSY458782 TCU458773:TCU458782 TMQ458773:TMQ458782 TWM458773:TWM458782 UGI458773:UGI458782 UQE458773:UQE458782 VAA458773:VAA458782 VJW458773:VJW458782 VTS458773:VTS458782 WDO458773:WDO458782 WNK458773:WNK458782 WXG458773:WXG458782 AY524309:AY524318 KU524309:KU524318 UQ524309:UQ524318 AEM524309:AEM524318 AOI524309:AOI524318 AYE524309:AYE524318 BIA524309:BIA524318 BRW524309:BRW524318 CBS524309:CBS524318 CLO524309:CLO524318 CVK524309:CVK524318 DFG524309:DFG524318 DPC524309:DPC524318 DYY524309:DYY524318 EIU524309:EIU524318 ESQ524309:ESQ524318 FCM524309:FCM524318 FMI524309:FMI524318 FWE524309:FWE524318 GGA524309:GGA524318 GPW524309:GPW524318 GZS524309:GZS524318 HJO524309:HJO524318 HTK524309:HTK524318 IDG524309:IDG524318 INC524309:INC524318 IWY524309:IWY524318 JGU524309:JGU524318 JQQ524309:JQQ524318 KAM524309:KAM524318 KKI524309:KKI524318 KUE524309:KUE524318 LEA524309:LEA524318 LNW524309:LNW524318 LXS524309:LXS524318 MHO524309:MHO524318 MRK524309:MRK524318 NBG524309:NBG524318 NLC524309:NLC524318 NUY524309:NUY524318 OEU524309:OEU524318 OOQ524309:OOQ524318 OYM524309:OYM524318 PII524309:PII524318 PSE524309:PSE524318 QCA524309:QCA524318 QLW524309:QLW524318 QVS524309:QVS524318 RFO524309:RFO524318 RPK524309:RPK524318 RZG524309:RZG524318 SJC524309:SJC524318 SSY524309:SSY524318 TCU524309:TCU524318 TMQ524309:TMQ524318 TWM524309:TWM524318 UGI524309:UGI524318 UQE524309:UQE524318 VAA524309:VAA524318 VJW524309:VJW524318 VTS524309:VTS524318 WDO524309:WDO524318 WNK524309:WNK524318 WXG524309:WXG524318 AY589845:AY589854 KU589845:KU589854 UQ589845:UQ589854 AEM589845:AEM589854 AOI589845:AOI589854 AYE589845:AYE589854 BIA589845:BIA589854 BRW589845:BRW589854 CBS589845:CBS589854 CLO589845:CLO589854 CVK589845:CVK589854 DFG589845:DFG589854 DPC589845:DPC589854 DYY589845:DYY589854 EIU589845:EIU589854 ESQ589845:ESQ589854 FCM589845:FCM589854 FMI589845:FMI589854 FWE589845:FWE589854 GGA589845:GGA589854 GPW589845:GPW589854 GZS589845:GZS589854 HJO589845:HJO589854 HTK589845:HTK589854 IDG589845:IDG589854 INC589845:INC589854 IWY589845:IWY589854 JGU589845:JGU589854 JQQ589845:JQQ589854 KAM589845:KAM589854 KKI589845:KKI589854 KUE589845:KUE589854 LEA589845:LEA589854 LNW589845:LNW589854 LXS589845:LXS589854 MHO589845:MHO589854 MRK589845:MRK589854 NBG589845:NBG589854 NLC589845:NLC589854 NUY589845:NUY589854 OEU589845:OEU589854 OOQ589845:OOQ589854 OYM589845:OYM589854 PII589845:PII589854 PSE589845:PSE589854 QCA589845:QCA589854 QLW589845:QLW589854 QVS589845:QVS589854 RFO589845:RFO589854 RPK589845:RPK589854 RZG589845:RZG589854 SJC589845:SJC589854 SSY589845:SSY589854 TCU589845:TCU589854 TMQ589845:TMQ589854 TWM589845:TWM589854 UGI589845:UGI589854 UQE589845:UQE589854 VAA589845:VAA589854 VJW589845:VJW589854 VTS589845:VTS589854 WDO589845:WDO589854 WNK589845:WNK589854 WXG589845:WXG589854 AY655381:AY655390 KU655381:KU655390 UQ655381:UQ655390 AEM655381:AEM655390 AOI655381:AOI655390 AYE655381:AYE655390 BIA655381:BIA655390 BRW655381:BRW655390 CBS655381:CBS655390 CLO655381:CLO655390 CVK655381:CVK655390 DFG655381:DFG655390 DPC655381:DPC655390 DYY655381:DYY655390 EIU655381:EIU655390 ESQ655381:ESQ655390 FCM655381:FCM655390 FMI655381:FMI655390 FWE655381:FWE655390 GGA655381:GGA655390 GPW655381:GPW655390 GZS655381:GZS655390 HJO655381:HJO655390 HTK655381:HTK655390 IDG655381:IDG655390 INC655381:INC655390 IWY655381:IWY655390 JGU655381:JGU655390 JQQ655381:JQQ655390 KAM655381:KAM655390 KKI655381:KKI655390 KUE655381:KUE655390 LEA655381:LEA655390 LNW655381:LNW655390 LXS655381:LXS655390 MHO655381:MHO655390 MRK655381:MRK655390 NBG655381:NBG655390 NLC655381:NLC655390 NUY655381:NUY655390 OEU655381:OEU655390 OOQ655381:OOQ655390 OYM655381:OYM655390 PII655381:PII655390 PSE655381:PSE655390 QCA655381:QCA655390 QLW655381:QLW655390 QVS655381:QVS655390 RFO655381:RFO655390 RPK655381:RPK655390 RZG655381:RZG655390 SJC655381:SJC655390 SSY655381:SSY655390 TCU655381:TCU655390 TMQ655381:TMQ655390 TWM655381:TWM655390 UGI655381:UGI655390 UQE655381:UQE655390 VAA655381:VAA655390 VJW655381:VJW655390 VTS655381:VTS655390 WDO655381:WDO655390 WNK655381:WNK655390 WXG655381:WXG655390 AY720917:AY720926 KU720917:KU720926 UQ720917:UQ720926 AEM720917:AEM720926 AOI720917:AOI720926 AYE720917:AYE720926 BIA720917:BIA720926 BRW720917:BRW720926 CBS720917:CBS720926 CLO720917:CLO720926 CVK720917:CVK720926 DFG720917:DFG720926 DPC720917:DPC720926 DYY720917:DYY720926 EIU720917:EIU720926 ESQ720917:ESQ720926 FCM720917:FCM720926 FMI720917:FMI720926 FWE720917:FWE720926 GGA720917:GGA720926 GPW720917:GPW720926 GZS720917:GZS720926 HJO720917:HJO720926 HTK720917:HTK720926 IDG720917:IDG720926 INC720917:INC720926 IWY720917:IWY720926 JGU720917:JGU720926 JQQ720917:JQQ720926 KAM720917:KAM720926 KKI720917:KKI720926 KUE720917:KUE720926 LEA720917:LEA720926 LNW720917:LNW720926 LXS720917:LXS720926 MHO720917:MHO720926 MRK720917:MRK720926 NBG720917:NBG720926 NLC720917:NLC720926 NUY720917:NUY720926 OEU720917:OEU720926 OOQ720917:OOQ720926 OYM720917:OYM720926 PII720917:PII720926 PSE720917:PSE720926 QCA720917:QCA720926 QLW720917:QLW720926 QVS720917:QVS720926 RFO720917:RFO720926 RPK720917:RPK720926 RZG720917:RZG720926 SJC720917:SJC720926 SSY720917:SSY720926 TCU720917:TCU720926 TMQ720917:TMQ720926 TWM720917:TWM720926 UGI720917:UGI720926 UQE720917:UQE720926 VAA720917:VAA720926 VJW720917:VJW720926 VTS720917:VTS720926 WDO720917:WDO720926 WNK720917:WNK720926 WXG720917:WXG720926 AY786453:AY786462 KU786453:KU786462 UQ786453:UQ786462 AEM786453:AEM786462 AOI786453:AOI786462 AYE786453:AYE786462 BIA786453:BIA786462 BRW786453:BRW786462 CBS786453:CBS786462 CLO786453:CLO786462 CVK786453:CVK786462 DFG786453:DFG786462 DPC786453:DPC786462 DYY786453:DYY786462 EIU786453:EIU786462 ESQ786453:ESQ786462 FCM786453:FCM786462 FMI786453:FMI786462 FWE786453:FWE786462 GGA786453:GGA786462 GPW786453:GPW786462 GZS786453:GZS786462 HJO786453:HJO786462 HTK786453:HTK786462 IDG786453:IDG786462 INC786453:INC786462 IWY786453:IWY786462 JGU786453:JGU786462 JQQ786453:JQQ786462 KAM786453:KAM786462 KKI786453:KKI786462 KUE786453:KUE786462 LEA786453:LEA786462 LNW786453:LNW786462 LXS786453:LXS786462 MHO786453:MHO786462 MRK786453:MRK786462 NBG786453:NBG786462 NLC786453:NLC786462 NUY786453:NUY786462 OEU786453:OEU786462 OOQ786453:OOQ786462 OYM786453:OYM786462 PII786453:PII786462 PSE786453:PSE786462 QCA786453:QCA786462 QLW786453:QLW786462 QVS786453:QVS786462 RFO786453:RFO786462 RPK786453:RPK786462 RZG786453:RZG786462 SJC786453:SJC786462 SSY786453:SSY786462 TCU786453:TCU786462 TMQ786453:TMQ786462 TWM786453:TWM786462 UGI786453:UGI786462 UQE786453:UQE786462 VAA786453:VAA786462 VJW786453:VJW786462 VTS786453:VTS786462 WDO786453:WDO786462 WNK786453:WNK786462 WXG786453:WXG786462 AY851989:AY851998 KU851989:KU851998 UQ851989:UQ851998 AEM851989:AEM851998 AOI851989:AOI851998 AYE851989:AYE851998 BIA851989:BIA851998 BRW851989:BRW851998 CBS851989:CBS851998 CLO851989:CLO851998 CVK851989:CVK851998 DFG851989:DFG851998 DPC851989:DPC851998 DYY851989:DYY851998 EIU851989:EIU851998 ESQ851989:ESQ851998 FCM851989:FCM851998 FMI851989:FMI851998 FWE851989:FWE851998 GGA851989:GGA851998 GPW851989:GPW851998 GZS851989:GZS851998 HJO851989:HJO851998 HTK851989:HTK851998 IDG851989:IDG851998 INC851989:INC851998 IWY851989:IWY851998 JGU851989:JGU851998 JQQ851989:JQQ851998 KAM851989:KAM851998 KKI851989:KKI851998 KUE851989:KUE851998 LEA851989:LEA851998 LNW851989:LNW851998 LXS851989:LXS851998 MHO851989:MHO851998 MRK851989:MRK851998 NBG851989:NBG851998 NLC851989:NLC851998 NUY851989:NUY851998 OEU851989:OEU851998 OOQ851989:OOQ851998 OYM851989:OYM851998 PII851989:PII851998 PSE851989:PSE851998 QCA851989:QCA851998 QLW851989:QLW851998 QVS851989:QVS851998 RFO851989:RFO851998 RPK851989:RPK851998 RZG851989:RZG851998 SJC851989:SJC851998 SSY851989:SSY851998 TCU851989:TCU851998 TMQ851989:TMQ851998 TWM851989:TWM851998 UGI851989:UGI851998 UQE851989:UQE851998 VAA851989:VAA851998 VJW851989:VJW851998 VTS851989:VTS851998 WDO851989:WDO851998 WNK851989:WNK851998 WXG851989:WXG851998 AY917525:AY917534 KU917525:KU917534 UQ917525:UQ917534 AEM917525:AEM917534 AOI917525:AOI917534 AYE917525:AYE917534 BIA917525:BIA917534 BRW917525:BRW917534 CBS917525:CBS917534 CLO917525:CLO917534 CVK917525:CVK917534 DFG917525:DFG917534 DPC917525:DPC917534 DYY917525:DYY917534 EIU917525:EIU917534 ESQ917525:ESQ917534 FCM917525:FCM917534 FMI917525:FMI917534 FWE917525:FWE917534 GGA917525:GGA917534 GPW917525:GPW917534 GZS917525:GZS917534 HJO917525:HJO917534 HTK917525:HTK917534 IDG917525:IDG917534 INC917525:INC917534 IWY917525:IWY917534 JGU917525:JGU917534 JQQ917525:JQQ917534 KAM917525:KAM917534 KKI917525:KKI917534 KUE917525:KUE917534 LEA917525:LEA917534 LNW917525:LNW917534 LXS917525:LXS917534 MHO917525:MHO917534 MRK917525:MRK917534 NBG917525:NBG917534 NLC917525:NLC917534 NUY917525:NUY917534 OEU917525:OEU917534 OOQ917525:OOQ917534 OYM917525:OYM917534 PII917525:PII917534 PSE917525:PSE917534 QCA917525:QCA917534 QLW917525:QLW917534 QVS917525:QVS917534 RFO917525:RFO917534 RPK917525:RPK917534 RZG917525:RZG917534 SJC917525:SJC917534 SSY917525:SSY917534 TCU917525:TCU917534 TMQ917525:TMQ917534 TWM917525:TWM917534 UGI917525:UGI917534 UQE917525:UQE917534 VAA917525:VAA917534 VJW917525:VJW917534 VTS917525:VTS917534 WDO917525:WDO917534 WNK917525:WNK917534 WXG917525:WXG917534 AY983061:AY983070 KU983061:KU983070 UQ983061:UQ983070 AEM983061:AEM983070 AOI983061:AOI983070 AYE983061:AYE983070 BIA983061:BIA983070 BRW983061:BRW983070 CBS983061:CBS983070 CLO983061:CLO983070 CVK983061:CVK983070 DFG983061:DFG983070 DPC983061:DPC983070 DYY983061:DYY983070 EIU983061:EIU983070 ESQ983061:ESQ983070 FCM983061:FCM983070 FMI983061:FMI983070 FWE983061:FWE983070 GGA983061:GGA983070 GPW983061:GPW983070 GZS983061:GZS983070 HJO983061:HJO983070 HTK983061:HTK983070 IDG983061:IDG983070 INC983061:INC983070 IWY983061:IWY983070 JGU983061:JGU983070 JQQ983061:JQQ983070 KAM983061:KAM983070 KKI983061:KKI983070 KUE983061:KUE983070 LEA983061:LEA983070 LNW983061:LNW983070 LXS983061:LXS983070 MHO983061:MHO983070 MRK983061:MRK983070 NBG983061:NBG983070 NLC983061:NLC983070 NUY983061:NUY983070 OEU983061:OEU983070 OOQ983061:OOQ983070 OYM983061:OYM983070 PII983061:PII983070 PSE983061:PSE983070 QCA983061:QCA983070 QLW983061:QLW983070 QVS983061:QVS983070 RFO983061:RFO983070 RPK983061:RPK983070 RZG983061:RZG983070 SJC983061:SJC983070 SSY983061:SSY983070 TCU983061:TCU983070 TMQ983061:TMQ983070 TWM983061:TWM983070 UGI983061:UGI983070 UQE983061:UQE983070 VAA983061:VAA983070 VJW983061:VJW983070 VTS983061:VTS983070 WDO983061:WDO983070 WNK983061:WNK983070 WXG983061:WXG983070">
      <formula1>Monitoreo</formula1>
    </dataValidation>
    <dataValidation type="list" allowBlank="1" showInputMessage="1" sqref="AV10:AV11 KR10:KR11 UN10:UN11 AEJ10:AEJ11 AOF10:AOF11 AYB10:AYB11 BHX10:BHX11 BRT10:BRT11 CBP10:CBP11 CLL10:CLL11 CVH10:CVH11 DFD10:DFD11 DOZ10:DOZ11 DYV10:DYV11 EIR10:EIR11 ESN10:ESN11 FCJ10:FCJ11 FMF10:FMF11 FWB10:FWB11 GFX10:GFX11 GPT10:GPT11 GZP10:GZP11 HJL10:HJL11 HTH10:HTH11 IDD10:IDD11 IMZ10:IMZ11 IWV10:IWV11 JGR10:JGR11 JQN10:JQN11 KAJ10:KAJ11 KKF10:KKF11 KUB10:KUB11 LDX10:LDX11 LNT10:LNT11 LXP10:LXP11 MHL10:MHL11 MRH10:MRH11 NBD10:NBD11 NKZ10:NKZ11 NUV10:NUV11 OER10:OER11 OON10:OON11 OYJ10:OYJ11 PIF10:PIF11 PSB10:PSB11 QBX10:QBX11 QLT10:QLT11 QVP10:QVP11 RFL10:RFL11 RPH10:RPH11 RZD10:RZD11 SIZ10:SIZ11 SSV10:SSV11 TCR10:TCR11 TMN10:TMN11 TWJ10:TWJ11 UGF10:UGF11 UQB10:UQB11 UZX10:UZX11 VJT10:VJT11 VTP10:VTP11 WDL10:WDL11 WNH10:WNH11 WXD10:WXD11 AV65546:AV65547 KR65546:KR65547 UN65546:UN65547 AEJ65546:AEJ65547 AOF65546:AOF65547 AYB65546:AYB65547 BHX65546:BHX65547 BRT65546:BRT65547 CBP65546:CBP65547 CLL65546:CLL65547 CVH65546:CVH65547 DFD65546:DFD65547 DOZ65546:DOZ65547 DYV65546:DYV65547 EIR65546:EIR65547 ESN65546:ESN65547 FCJ65546:FCJ65547 FMF65546:FMF65547 FWB65546:FWB65547 GFX65546:GFX65547 GPT65546:GPT65547 GZP65546:GZP65547 HJL65546:HJL65547 HTH65546:HTH65547 IDD65546:IDD65547 IMZ65546:IMZ65547 IWV65546:IWV65547 JGR65546:JGR65547 JQN65546:JQN65547 KAJ65546:KAJ65547 KKF65546:KKF65547 KUB65546:KUB65547 LDX65546:LDX65547 LNT65546:LNT65547 LXP65546:LXP65547 MHL65546:MHL65547 MRH65546:MRH65547 NBD65546:NBD65547 NKZ65546:NKZ65547 NUV65546:NUV65547 OER65546:OER65547 OON65546:OON65547 OYJ65546:OYJ65547 PIF65546:PIF65547 PSB65546:PSB65547 QBX65546:QBX65547 QLT65546:QLT65547 QVP65546:QVP65547 RFL65546:RFL65547 RPH65546:RPH65547 RZD65546:RZD65547 SIZ65546:SIZ65547 SSV65546:SSV65547 TCR65546:TCR65547 TMN65546:TMN65547 TWJ65546:TWJ65547 UGF65546:UGF65547 UQB65546:UQB65547 UZX65546:UZX65547 VJT65546:VJT65547 VTP65546:VTP65547 WDL65546:WDL65547 WNH65546:WNH65547 WXD65546:WXD65547 AV131082:AV131083 KR131082:KR131083 UN131082:UN131083 AEJ131082:AEJ131083 AOF131082:AOF131083 AYB131082:AYB131083 BHX131082:BHX131083 BRT131082:BRT131083 CBP131082:CBP131083 CLL131082:CLL131083 CVH131082:CVH131083 DFD131082:DFD131083 DOZ131082:DOZ131083 DYV131082:DYV131083 EIR131082:EIR131083 ESN131082:ESN131083 FCJ131082:FCJ131083 FMF131082:FMF131083 FWB131082:FWB131083 GFX131082:GFX131083 GPT131082:GPT131083 GZP131082:GZP131083 HJL131082:HJL131083 HTH131082:HTH131083 IDD131082:IDD131083 IMZ131082:IMZ131083 IWV131082:IWV131083 JGR131082:JGR131083 JQN131082:JQN131083 KAJ131082:KAJ131083 KKF131082:KKF131083 KUB131082:KUB131083 LDX131082:LDX131083 LNT131082:LNT131083 LXP131082:LXP131083 MHL131082:MHL131083 MRH131082:MRH131083 NBD131082:NBD131083 NKZ131082:NKZ131083 NUV131082:NUV131083 OER131082:OER131083 OON131082:OON131083 OYJ131082:OYJ131083 PIF131082:PIF131083 PSB131082:PSB131083 QBX131082:QBX131083 QLT131082:QLT131083 QVP131082:QVP131083 RFL131082:RFL131083 RPH131082:RPH131083 RZD131082:RZD131083 SIZ131082:SIZ131083 SSV131082:SSV131083 TCR131082:TCR131083 TMN131082:TMN131083 TWJ131082:TWJ131083 UGF131082:UGF131083 UQB131082:UQB131083 UZX131082:UZX131083 VJT131082:VJT131083 VTP131082:VTP131083 WDL131082:WDL131083 WNH131082:WNH131083 WXD131082:WXD131083 AV196618:AV196619 KR196618:KR196619 UN196618:UN196619 AEJ196618:AEJ196619 AOF196618:AOF196619 AYB196618:AYB196619 BHX196618:BHX196619 BRT196618:BRT196619 CBP196618:CBP196619 CLL196618:CLL196619 CVH196618:CVH196619 DFD196618:DFD196619 DOZ196618:DOZ196619 DYV196618:DYV196619 EIR196618:EIR196619 ESN196618:ESN196619 FCJ196618:FCJ196619 FMF196618:FMF196619 FWB196618:FWB196619 GFX196618:GFX196619 GPT196618:GPT196619 GZP196618:GZP196619 HJL196618:HJL196619 HTH196618:HTH196619 IDD196618:IDD196619 IMZ196618:IMZ196619 IWV196618:IWV196619 JGR196618:JGR196619 JQN196618:JQN196619 KAJ196618:KAJ196619 KKF196618:KKF196619 KUB196618:KUB196619 LDX196618:LDX196619 LNT196618:LNT196619 LXP196618:LXP196619 MHL196618:MHL196619 MRH196618:MRH196619 NBD196618:NBD196619 NKZ196618:NKZ196619 NUV196618:NUV196619 OER196618:OER196619 OON196618:OON196619 OYJ196618:OYJ196619 PIF196618:PIF196619 PSB196618:PSB196619 QBX196618:QBX196619 QLT196618:QLT196619 QVP196618:QVP196619 RFL196618:RFL196619 RPH196618:RPH196619 RZD196618:RZD196619 SIZ196618:SIZ196619 SSV196618:SSV196619 TCR196618:TCR196619 TMN196618:TMN196619 TWJ196618:TWJ196619 UGF196618:UGF196619 UQB196618:UQB196619 UZX196618:UZX196619 VJT196618:VJT196619 VTP196618:VTP196619 WDL196618:WDL196619 WNH196618:WNH196619 WXD196618:WXD196619 AV262154:AV262155 KR262154:KR262155 UN262154:UN262155 AEJ262154:AEJ262155 AOF262154:AOF262155 AYB262154:AYB262155 BHX262154:BHX262155 BRT262154:BRT262155 CBP262154:CBP262155 CLL262154:CLL262155 CVH262154:CVH262155 DFD262154:DFD262155 DOZ262154:DOZ262155 DYV262154:DYV262155 EIR262154:EIR262155 ESN262154:ESN262155 FCJ262154:FCJ262155 FMF262154:FMF262155 FWB262154:FWB262155 GFX262154:GFX262155 GPT262154:GPT262155 GZP262154:GZP262155 HJL262154:HJL262155 HTH262154:HTH262155 IDD262154:IDD262155 IMZ262154:IMZ262155 IWV262154:IWV262155 JGR262154:JGR262155 JQN262154:JQN262155 KAJ262154:KAJ262155 KKF262154:KKF262155 KUB262154:KUB262155 LDX262154:LDX262155 LNT262154:LNT262155 LXP262154:LXP262155 MHL262154:MHL262155 MRH262154:MRH262155 NBD262154:NBD262155 NKZ262154:NKZ262155 NUV262154:NUV262155 OER262154:OER262155 OON262154:OON262155 OYJ262154:OYJ262155 PIF262154:PIF262155 PSB262154:PSB262155 QBX262154:QBX262155 QLT262154:QLT262155 QVP262154:QVP262155 RFL262154:RFL262155 RPH262154:RPH262155 RZD262154:RZD262155 SIZ262154:SIZ262155 SSV262154:SSV262155 TCR262154:TCR262155 TMN262154:TMN262155 TWJ262154:TWJ262155 UGF262154:UGF262155 UQB262154:UQB262155 UZX262154:UZX262155 VJT262154:VJT262155 VTP262154:VTP262155 WDL262154:WDL262155 WNH262154:WNH262155 WXD262154:WXD262155 AV327690:AV327691 KR327690:KR327691 UN327690:UN327691 AEJ327690:AEJ327691 AOF327690:AOF327691 AYB327690:AYB327691 BHX327690:BHX327691 BRT327690:BRT327691 CBP327690:CBP327691 CLL327690:CLL327691 CVH327690:CVH327691 DFD327690:DFD327691 DOZ327690:DOZ327691 DYV327690:DYV327691 EIR327690:EIR327691 ESN327690:ESN327691 FCJ327690:FCJ327691 FMF327690:FMF327691 FWB327690:FWB327691 GFX327690:GFX327691 GPT327690:GPT327691 GZP327690:GZP327691 HJL327690:HJL327691 HTH327690:HTH327691 IDD327690:IDD327691 IMZ327690:IMZ327691 IWV327690:IWV327691 JGR327690:JGR327691 JQN327690:JQN327691 KAJ327690:KAJ327691 KKF327690:KKF327691 KUB327690:KUB327691 LDX327690:LDX327691 LNT327690:LNT327691 LXP327690:LXP327691 MHL327690:MHL327691 MRH327690:MRH327691 NBD327690:NBD327691 NKZ327690:NKZ327691 NUV327690:NUV327691 OER327690:OER327691 OON327690:OON327691 OYJ327690:OYJ327691 PIF327690:PIF327691 PSB327690:PSB327691 QBX327690:QBX327691 QLT327690:QLT327691 QVP327690:QVP327691 RFL327690:RFL327691 RPH327690:RPH327691 RZD327690:RZD327691 SIZ327690:SIZ327691 SSV327690:SSV327691 TCR327690:TCR327691 TMN327690:TMN327691 TWJ327690:TWJ327691 UGF327690:UGF327691 UQB327690:UQB327691 UZX327690:UZX327691 VJT327690:VJT327691 VTP327690:VTP327691 WDL327690:WDL327691 WNH327690:WNH327691 WXD327690:WXD327691 AV393226:AV393227 KR393226:KR393227 UN393226:UN393227 AEJ393226:AEJ393227 AOF393226:AOF393227 AYB393226:AYB393227 BHX393226:BHX393227 BRT393226:BRT393227 CBP393226:CBP393227 CLL393226:CLL393227 CVH393226:CVH393227 DFD393226:DFD393227 DOZ393226:DOZ393227 DYV393226:DYV393227 EIR393226:EIR393227 ESN393226:ESN393227 FCJ393226:FCJ393227 FMF393226:FMF393227 FWB393226:FWB393227 GFX393226:GFX393227 GPT393226:GPT393227 GZP393226:GZP393227 HJL393226:HJL393227 HTH393226:HTH393227 IDD393226:IDD393227 IMZ393226:IMZ393227 IWV393226:IWV393227 JGR393226:JGR393227 JQN393226:JQN393227 KAJ393226:KAJ393227 KKF393226:KKF393227 KUB393226:KUB393227 LDX393226:LDX393227 LNT393226:LNT393227 LXP393226:LXP393227 MHL393226:MHL393227 MRH393226:MRH393227 NBD393226:NBD393227 NKZ393226:NKZ393227 NUV393226:NUV393227 OER393226:OER393227 OON393226:OON393227 OYJ393226:OYJ393227 PIF393226:PIF393227 PSB393226:PSB393227 QBX393226:QBX393227 QLT393226:QLT393227 QVP393226:QVP393227 RFL393226:RFL393227 RPH393226:RPH393227 RZD393226:RZD393227 SIZ393226:SIZ393227 SSV393226:SSV393227 TCR393226:TCR393227 TMN393226:TMN393227 TWJ393226:TWJ393227 UGF393226:UGF393227 UQB393226:UQB393227 UZX393226:UZX393227 VJT393226:VJT393227 VTP393226:VTP393227 WDL393226:WDL393227 WNH393226:WNH393227 WXD393226:WXD393227 AV458762:AV458763 KR458762:KR458763 UN458762:UN458763 AEJ458762:AEJ458763 AOF458762:AOF458763 AYB458762:AYB458763 BHX458762:BHX458763 BRT458762:BRT458763 CBP458762:CBP458763 CLL458762:CLL458763 CVH458762:CVH458763 DFD458762:DFD458763 DOZ458762:DOZ458763 DYV458762:DYV458763 EIR458762:EIR458763 ESN458762:ESN458763 FCJ458762:FCJ458763 FMF458762:FMF458763 FWB458762:FWB458763 GFX458762:GFX458763 GPT458762:GPT458763 GZP458762:GZP458763 HJL458762:HJL458763 HTH458762:HTH458763 IDD458762:IDD458763 IMZ458762:IMZ458763 IWV458762:IWV458763 JGR458762:JGR458763 JQN458762:JQN458763 KAJ458762:KAJ458763 KKF458762:KKF458763 KUB458762:KUB458763 LDX458762:LDX458763 LNT458762:LNT458763 LXP458762:LXP458763 MHL458762:MHL458763 MRH458762:MRH458763 NBD458762:NBD458763 NKZ458762:NKZ458763 NUV458762:NUV458763 OER458762:OER458763 OON458762:OON458763 OYJ458762:OYJ458763 PIF458762:PIF458763 PSB458762:PSB458763 QBX458762:QBX458763 QLT458762:QLT458763 QVP458762:QVP458763 RFL458762:RFL458763 RPH458762:RPH458763 RZD458762:RZD458763 SIZ458762:SIZ458763 SSV458762:SSV458763 TCR458762:TCR458763 TMN458762:TMN458763 TWJ458762:TWJ458763 UGF458762:UGF458763 UQB458762:UQB458763 UZX458762:UZX458763 VJT458762:VJT458763 VTP458762:VTP458763 WDL458762:WDL458763 WNH458762:WNH458763 WXD458762:WXD458763 AV524298:AV524299 KR524298:KR524299 UN524298:UN524299 AEJ524298:AEJ524299 AOF524298:AOF524299 AYB524298:AYB524299 BHX524298:BHX524299 BRT524298:BRT524299 CBP524298:CBP524299 CLL524298:CLL524299 CVH524298:CVH524299 DFD524298:DFD524299 DOZ524298:DOZ524299 DYV524298:DYV524299 EIR524298:EIR524299 ESN524298:ESN524299 FCJ524298:FCJ524299 FMF524298:FMF524299 FWB524298:FWB524299 GFX524298:GFX524299 GPT524298:GPT524299 GZP524298:GZP524299 HJL524298:HJL524299 HTH524298:HTH524299 IDD524298:IDD524299 IMZ524298:IMZ524299 IWV524298:IWV524299 JGR524298:JGR524299 JQN524298:JQN524299 KAJ524298:KAJ524299 KKF524298:KKF524299 KUB524298:KUB524299 LDX524298:LDX524299 LNT524298:LNT524299 LXP524298:LXP524299 MHL524298:MHL524299 MRH524298:MRH524299 NBD524298:NBD524299 NKZ524298:NKZ524299 NUV524298:NUV524299 OER524298:OER524299 OON524298:OON524299 OYJ524298:OYJ524299 PIF524298:PIF524299 PSB524298:PSB524299 QBX524298:QBX524299 QLT524298:QLT524299 QVP524298:QVP524299 RFL524298:RFL524299 RPH524298:RPH524299 RZD524298:RZD524299 SIZ524298:SIZ524299 SSV524298:SSV524299 TCR524298:TCR524299 TMN524298:TMN524299 TWJ524298:TWJ524299 UGF524298:UGF524299 UQB524298:UQB524299 UZX524298:UZX524299 VJT524298:VJT524299 VTP524298:VTP524299 WDL524298:WDL524299 WNH524298:WNH524299 WXD524298:WXD524299 AV589834:AV589835 KR589834:KR589835 UN589834:UN589835 AEJ589834:AEJ589835 AOF589834:AOF589835 AYB589834:AYB589835 BHX589834:BHX589835 BRT589834:BRT589835 CBP589834:CBP589835 CLL589834:CLL589835 CVH589834:CVH589835 DFD589834:DFD589835 DOZ589834:DOZ589835 DYV589834:DYV589835 EIR589834:EIR589835 ESN589834:ESN589835 FCJ589834:FCJ589835 FMF589834:FMF589835 FWB589834:FWB589835 GFX589834:GFX589835 GPT589834:GPT589835 GZP589834:GZP589835 HJL589834:HJL589835 HTH589834:HTH589835 IDD589834:IDD589835 IMZ589834:IMZ589835 IWV589834:IWV589835 JGR589834:JGR589835 JQN589834:JQN589835 KAJ589834:KAJ589835 KKF589834:KKF589835 KUB589834:KUB589835 LDX589834:LDX589835 LNT589834:LNT589835 LXP589834:LXP589835 MHL589834:MHL589835 MRH589834:MRH589835 NBD589834:NBD589835 NKZ589834:NKZ589835 NUV589834:NUV589835 OER589834:OER589835 OON589834:OON589835 OYJ589834:OYJ589835 PIF589834:PIF589835 PSB589834:PSB589835 QBX589834:QBX589835 QLT589834:QLT589835 QVP589834:QVP589835 RFL589834:RFL589835 RPH589834:RPH589835 RZD589834:RZD589835 SIZ589834:SIZ589835 SSV589834:SSV589835 TCR589834:TCR589835 TMN589834:TMN589835 TWJ589834:TWJ589835 UGF589834:UGF589835 UQB589834:UQB589835 UZX589834:UZX589835 VJT589834:VJT589835 VTP589834:VTP589835 WDL589834:WDL589835 WNH589834:WNH589835 WXD589834:WXD589835 AV655370:AV655371 KR655370:KR655371 UN655370:UN655371 AEJ655370:AEJ655371 AOF655370:AOF655371 AYB655370:AYB655371 BHX655370:BHX655371 BRT655370:BRT655371 CBP655370:CBP655371 CLL655370:CLL655371 CVH655370:CVH655371 DFD655370:DFD655371 DOZ655370:DOZ655371 DYV655370:DYV655371 EIR655370:EIR655371 ESN655370:ESN655371 FCJ655370:FCJ655371 FMF655370:FMF655371 FWB655370:FWB655371 GFX655370:GFX655371 GPT655370:GPT655371 GZP655370:GZP655371 HJL655370:HJL655371 HTH655370:HTH655371 IDD655370:IDD655371 IMZ655370:IMZ655371 IWV655370:IWV655371 JGR655370:JGR655371 JQN655370:JQN655371 KAJ655370:KAJ655371 KKF655370:KKF655371 KUB655370:KUB655371 LDX655370:LDX655371 LNT655370:LNT655371 LXP655370:LXP655371 MHL655370:MHL655371 MRH655370:MRH655371 NBD655370:NBD655371 NKZ655370:NKZ655371 NUV655370:NUV655371 OER655370:OER655371 OON655370:OON655371 OYJ655370:OYJ655371 PIF655370:PIF655371 PSB655370:PSB655371 QBX655370:QBX655371 QLT655370:QLT655371 QVP655370:QVP655371 RFL655370:RFL655371 RPH655370:RPH655371 RZD655370:RZD655371 SIZ655370:SIZ655371 SSV655370:SSV655371 TCR655370:TCR655371 TMN655370:TMN655371 TWJ655370:TWJ655371 UGF655370:UGF655371 UQB655370:UQB655371 UZX655370:UZX655371 VJT655370:VJT655371 VTP655370:VTP655371 WDL655370:WDL655371 WNH655370:WNH655371 WXD655370:WXD655371 AV720906:AV720907 KR720906:KR720907 UN720906:UN720907 AEJ720906:AEJ720907 AOF720906:AOF720907 AYB720906:AYB720907 BHX720906:BHX720907 BRT720906:BRT720907 CBP720906:CBP720907 CLL720906:CLL720907 CVH720906:CVH720907 DFD720906:DFD720907 DOZ720906:DOZ720907 DYV720906:DYV720907 EIR720906:EIR720907 ESN720906:ESN720907 FCJ720906:FCJ720907 FMF720906:FMF720907 FWB720906:FWB720907 GFX720906:GFX720907 GPT720906:GPT720907 GZP720906:GZP720907 HJL720906:HJL720907 HTH720906:HTH720907 IDD720906:IDD720907 IMZ720906:IMZ720907 IWV720906:IWV720907 JGR720906:JGR720907 JQN720906:JQN720907 KAJ720906:KAJ720907 KKF720906:KKF720907 KUB720906:KUB720907 LDX720906:LDX720907 LNT720906:LNT720907 LXP720906:LXP720907 MHL720906:MHL720907 MRH720906:MRH720907 NBD720906:NBD720907 NKZ720906:NKZ720907 NUV720906:NUV720907 OER720906:OER720907 OON720906:OON720907 OYJ720906:OYJ720907 PIF720906:PIF720907 PSB720906:PSB720907 QBX720906:QBX720907 QLT720906:QLT720907 QVP720906:QVP720907 RFL720906:RFL720907 RPH720906:RPH720907 RZD720906:RZD720907 SIZ720906:SIZ720907 SSV720906:SSV720907 TCR720906:TCR720907 TMN720906:TMN720907 TWJ720906:TWJ720907 UGF720906:UGF720907 UQB720906:UQB720907 UZX720906:UZX720907 VJT720906:VJT720907 VTP720906:VTP720907 WDL720906:WDL720907 WNH720906:WNH720907 WXD720906:WXD720907 AV786442:AV786443 KR786442:KR786443 UN786442:UN786443 AEJ786442:AEJ786443 AOF786442:AOF786443 AYB786442:AYB786443 BHX786442:BHX786443 BRT786442:BRT786443 CBP786442:CBP786443 CLL786442:CLL786443 CVH786442:CVH786443 DFD786442:DFD786443 DOZ786442:DOZ786443 DYV786442:DYV786443 EIR786442:EIR786443 ESN786442:ESN786443 FCJ786442:FCJ786443 FMF786442:FMF786443 FWB786442:FWB786443 GFX786442:GFX786443 GPT786442:GPT786443 GZP786442:GZP786443 HJL786442:HJL786443 HTH786442:HTH786443 IDD786442:IDD786443 IMZ786442:IMZ786443 IWV786442:IWV786443 JGR786442:JGR786443 JQN786442:JQN786443 KAJ786442:KAJ786443 KKF786442:KKF786443 KUB786442:KUB786443 LDX786442:LDX786443 LNT786442:LNT786443 LXP786442:LXP786443 MHL786442:MHL786443 MRH786442:MRH786443 NBD786442:NBD786443 NKZ786442:NKZ786443 NUV786442:NUV786443 OER786442:OER786443 OON786442:OON786443 OYJ786442:OYJ786443 PIF786442:PIF786443 PSB786442:PSB786443 QBX786442:QBX786443 QLT786442:QLT786443 QVP786442:QVP786443 RFL786442:RFL786443 RPH786442:RPH786443 RZD786442:RZD786443 SIZ786442:SIZ786443 SSV786442:SSV786443 TCR786442:TCR786443 TMN786442:TMN786443 TWJ786442:TWJ786443 UGF786442:UGF786443 UQB786442:UQB786443 UZX786442:UZX786443 VJT786442:VJT786443 VTP786442:VTP786443 WDL786442:WDL786443 WNH786442:WNH786443 WXD786442:WXD786443 AV851978:AV851979 KR851978:KR851979 UN851978:UN851979 AEJ851978:AEJ851979 AOF851978:AOF851979 AYB851978:AYB851979 BHX851978:BHX851979 BRT851978:BRT851979 CBP851978:CBP851979 CLL851978:CLL851979 CVH851978:CVH851979 DFD851978:DFD851979 DOZ851978:DOZ851979 DYV851978:DYV851979 EIR851978:EIR851979 ESN851978:ESN851979 FCJ851978:FCJ851979 FMF851978:FMF851979 FWB851978:FWB851979 GFX851978:GFX851979 GPT851978:GPT851979 GZP851978:GZP851979 HJL851978:HJL851979 HTH851978:HTH851979 IDD851978:IDD851979 IMZ851978:IMZ851979 IWV851978:IWV851979 JGR851978:JGR851979 JQN851978:JQN851979 KAJ851978:KAJ851979 KKF851978:KKF851979 KUB851978:KUB851979 LDX851978:LDX851979 LNT851978:LNT851979 LXP851978:LXP851979 MHL851978:MHL851979 MRH851978:MRH851979 NBD851978:NBD851979 NKZ851978:NKZ851979 NUV851978:NUV851979 OER851978:OER851979 OON851978:OON851979 OYJ851978:OYJ851979 PIF851978:PIF851979 PSB851978:PSB851979 QBX851978:QBX851979 QLT851978:QLT851979 QVP851978:QVP851979 RFL851978:RFL851979 RPH851978:RPH851979 RZD851978:RZD851979 SIZ851978:SIZ851979 SSV851978:SSV851979 TCR851978:TCR851979 TMN851978:TMN851979 TWJ851978:TWJ851979 UGF851978:UGF851979 UQB851978:UQB851979 UZX851978:UZX851979 VJT851978:VJT851979 VTP851978:VTP851979 WDL851978:WDL851979 WNH851978:WNH851979 WXD851978:WXD851979 AV917514:AV917515 KR917514:KR917515 UN917514:UN917515 AEJ917514:AEJ917515 AOF917514:AOF917515 AYB917514:AYB917515 BHX917514:BHX917515 BRT917514:BRT917515 CBP917514:CBP917515 CLL917514:CLL917515 CVH917514:CVH917515 DFD917514:DFD917515 DOZ917514:DOZ917515 DYV917514:DYV917515 EIR917514:EIR917515 ESN917514:ESN917515 FCJ917514:FCJ917515 FMF917514:FMF917515 FWB917514:FWB917515 GFX917514:GFX917515 GPT917514:GPT917515 GZP917514:GZP917515 HJL917514:HJL917515 HTH917514:HTH917515 IDD917514:IDD917515 IMZ917514:IMZ917515 IWV917514:IWV917515 JGR917514:JGR917515 JQN917514:JQN917515 KAJ917514:KAJ917515 KKF917514:KKF917515 KUB917514:KUB917515 LDX917514:LDX917515 LNT917514:LNT917515 LXP917514:LXP917515 MHL917514:MHL917515 MRH917514:MRH917515 NBD917514:NBD917515 NKZ917514:NKZ917515 NUV917514:NUV917515 OER917514:OER917515 OON917514:OON917515 OYJ917514:OYJ917515 PIF917514:PIF917515 PSB917514:PSB917515 QBX917514:QBX917515 QLT917514:QLT917515 QVP917514:QVP917515 RFL917514:RFL917515 RPH917514:RPH917515 RZD917514:RZD917515 SIZ917514:SIZ917515 SSV917514:SSV917515 TCR917514:TCR917515 TMN917514:TMN917515 TWJ917514:TWJ917515 UGF917514:UGF917515 UQB917514:UQB917515 UZX917514:UZX917515 VJT917514:VJT917515 VTP917514:VTP917515 WDL917514:WDL917515 WNH917514:WNH917515 WXD917514:WXD917515 AV983050:AV983051 KR983050:KR983051 UN983050:UN983051 AEJ983050:AEJ983051 AOF983050:AOF983051 AYB983050:AYB983051 BHX983050:BHX983051 BRT983050:BRT983051 CBP983050:CBP983051 CLL983050:CLL983051 CVH983050:CVH983051 DFD983050:DFD983051 DOZ983050:DOZ983051 DYV983050:DYV983051 EIR983050:EIR983051 ESN983050:ESN983051 FCJ983050:FCJ983051 FMF983050:FMF983051 FWB983050:FWB983051 GFX983050:GFX983051 GPT983050:GPT983051 GZP983050:GZP983051 HJL983050:HJL983051 HTH983050:HTH983051 IDD983050:IDD983051 IMZ983050:IMZ983051 IWV983050:IWV983051 JGR983050:JGR983051 JQN983050:JQN983051 KAJ983050:KAJ983051 KKF983050:KKF983051 KUB983050:KUB983051 LDX983050:LDX983051 LNT983050:LNT983051 LXP983050:LXP983051 MHL983050:MHL983051 MRH983050:MRH983051 NBD983050:NBD983051 NKZ983050:NKZ983051 NUV983050:NUV983051 OER983050:OER983051 OON983050:OON983051 OYJ983050:OYJ983051 PIF983050:PIF983051 PSB983050:PSB983051 QBX983050:QBX983051 QLT983050:QLT983051 QVP983050:QVP983051 RFL983050:RFL983051 RPH983050:RPH983051 RZD983050:RZD983051 SIZ983050:SIZ983051 SSV983050:SSV983051 TCR983050:TCR983051 TMN983050:TMN983051 TWJ983050:TWJ983051 UGF983050:UGF983051 UQB983050:UQB983051 UZX983050:UZX983051 VJT983050:VJT983051 VTP983050:VTP983051 WDL983050:WDL983051 WNH983050:WNH983051 WXD983050:WXD983051 AV15 KR15 UN15 AEJ15 AOF15 AYB15 BHX15 BRT15 CBP15 CLL15 CVH15 DFD15 DOZ15 DYV15 EIR15 ESN15 FCJ15 FMF15 FWB15 GFX15 GPT15 GZP15 HJL15 HTH15 IDD15 IMZ15 IWV15 JGR15 JQN15 KAJ15 KKF15 KUB15 LDX15 LNT15 LXP15 MHL15 MRH15 NBD15 NKZ15 NUV15 OER15 OON15 OYJ15 PIF15 PSB15 QBX15 QLT15 QVP15 RFL15 RPH15 RZD15 SIZ15 SSV15 TCR15 TMN15 TWJ15 UGF15 UQB15 UZX15 VJT15 VTP15 WDL15 WNH15 WXD15 AV65551 KR65551 UN65551 AEJ65551 AOF65551 AYB65551 BHX65551 BRT65551 CBP65551 CLL65551 CVH65551 DFD65551 DOZ65551 DYV65551 EIR65551 ESN65551 FCJ65551 FMF65551 FWB65551 GFX65551 GPT65551 GZP65551 HJL65551 HTH65551 IDD65551 IMZ65551 IWV65551 JGR65551 JQN65551 KAJ65551 KKF65551 KUB65551 LDX65551 LNT65551 LXP65551 MHL65551 MRH65551 NBD65551 NKZ65551 NUV65551 OER65551 OON65551 OYJ65551 PIF65551 PSB65551 QBX65551 QLT65551 QVP65551 RFL65551 RPH65551 RZD65551 SIZ65551 SSV65551 TCR65551 TMN65551 TWJ65551 UGF65551 UQB65551 UZX65551 VJT65551 VTP65551 WDL65551 WNH65551 WXD65551 AV131087 KR131087 UN131087 AEJ131087 AOF131087 AYB131087 BHX131087 BRT131087 CBP131087 CLL131087 CVH131087 DFD131087 DOZ131087 DYV131087 EIR131087 ESN131087 FCJ131087 FMF131087 FWB131087 GFX131087 GPT131087 GZP131087 HJL131087 HTH131087 IDD131087 IMZ131087 IWV131087 JGR131087 JQN131087 KAJ131087 KKF131087 KUB131087 LDX131087 LNT131087 LXP131087 MHL131087 MRH131087 NBD131087 NKZ131087 NUV131087 OER131087 OON131087 OYJ131087 PIF131087 PSB131087 QBX131087 QLT131087 QVP131087 RFL131087 RPH131087 RZD131087 SIZ131087 SSV131087 TCR131087 TMN131087 TWJ131087 UGF131087 UQB131087 UZX131087 VJT131087 VTP131087 WDL131087 WNH131087 WXD131087 AV196623 KR196623 UN196623 AEJ196623 AOF196623 AYB196623 BHX196623 BRT196623 CBP196623 CLL196623 CVH196623 DFD196623 DOZ196623 DYV196623 EIR196623 ESN196623 FCJ196623 FMF196623 FWB196623 GFX196623 GPT196623 GZP196623 HJL196623 HTH196623 IDD196623 IMZ196623 IWV196623 JGR196623 JQN196623 KAJ196623 KKF196623 KUB196623 LDX196623 LNT196623 LXP196623 MHL196623 MRH196623 NBD196623 NKZ196623 NUV196623 OER196623 OON196623 OYJ196623 PIF196623 PSB196623 QBX196623 QLT196623 QVP196623 RFL196623 RPH196623 RZD196623 SIZ196623 SSV196623 TCR196623 TMN196623 TWJ196623 UGF196623 UQB196623 UZX196623 VJT196623 VTP196623 WDL196623 WNH196623 WXD196623 AV262159 KR262159 UN262159 AEJ262159 AOF262159 AYB262159 BHX262159 BRT262159 CBP262159 CLL262159 CVH262159 DFD262159 DOZ262159 DYV262159 EIR262159 ESN262159 FCJ262159 FMF262159 FWB262159 GFX262159 GPT262159 GZP262159 HJL262159 HTH262159 IDD262159 IMZ262159 IWV262159 JGR262159 JQN262159 KAJ262159 KKF262159 KUB262159 LDX262159 LNT262159 LXP262159 MHL262159 MRH262159 NBD262159 NKZ262159 NUV262159 OER262159 OON262159 OYJ262159 PIF262159 PSB262159 QBX262159 QLT262159 QVP262159 RFL262159 RPH262159 RZD262159 SIZ262159 SSV262159 TCR262159 TMN262159 TWJ262159 UGF262159 UQB262159 UZX262159 VJT262159 VTP262159 WDL262159 WNH262159 WXD262159 AV327695 KR327695 UN327695 AEJ327695 AOF327695 AYB327695 BHX327695 BRT327695 CBP327695 CLL327695 CVH327695 DFD327695 DOZ327695 DYV327695 EIR327695 ESN327695 FCJ327695 FMF327695 FWB327695 GFX327695 GPT327695 GZP327695 HJL327695 HTH327695 IDD327695 IMZ327695 IWV327695 JGR327695 JQN327695 KAJ327695 KKF327695 KUB327695 LDX327695 LNT327695 LXP327695 MHL327695 MRH327695 NBD327695 NKZ327695 NUV327695 OER327695 OON327695 OYJ327695 PIF327695 PSB327695 QBX327695 QLT327695 QVP327695 RFL327695 RPH327695 RZD327695 SIZ327695 SSV327695 TCR327695 TMN327695 TWJ327695 UGF327695 UQB327695 UZX327695 VJT327695 VTP327695 WDL327695 WNH327695 WXD327695 AV393231 KR393231 UN393231 AEJ393231 AOF393231 AYB393231 BHX393231 BRT393231 CBP393231 CLL393231 CVH393231 DFD393231 DOZ393231 DYV393231 EIR393231 ESN393231 FCJ393231 FMF393231 FWB393231 GFX393231 GPT393231 GZP393231 HJL393231 HTH393231 IDD393231 IMZ393231 IWV393231 JGR393231 JQN393231 KAJ393231 KKF393231 KUB393231 LDX393231 LNT393231 LXP393231 MHL393231 MRH393231 NBD393231 NKZ393231 NUV393231 OER393231 OON393231 OYJ393231 PIF393231 PSB393231 QBX393231 QLT393231 QVP393231 RFL393231 RPH393231 RZD393231 SIZ393231 SSV393231 TCR393231 TMN393231 TWJ393231 UGF393231 UQB393231 UZX393231 VJT393231 VTP393231 WDL393231 WNH393231 WXD393231 AV458767 KR458767 UN458767 AEJ458767 AOF458767 AYB458767 BHX458767 BRT458767 CBP458767 CLL458767 CVH458767 DFD458767 DOZ458767 DYV458767 EIR458767 ESN458767 FCJ458767 FMF458767 FWB458767 GFX458767 GPT458767 GZP458767 HJL458767 HTH458767 IDD458767 IMZ458767 IWV458767 JGR458767 JQN458767 KAJ458767 KKF458767 KUB458767 LDX458767 LNT458767 LXP458767 MHL458767 MRH458767 NBD458767 NKZ458767 NUV458767 OER458767 OON458767 OYJ458767 PIF458767 PSB458767 QBX458767 QLT458767 QVP458767 RFL458767 RPH458767 RZD458767 SIZ458767 SSV458767 TCR458767 TMN458767 TWJ458767 UGF458767 UQB458767 UZX458767 VJT458767 VTP458767 WDL458767 WNH458767 WXD458767 AV524303 KR524303 UN524303 AEJ524303 AOF524303 AYB524303 BHX524303 BRT524303 CBP524303 CLL524303 CVH524303 DFD524303 DOZ524303 DYV524303 EIR524303 ESN524303 FCJ524303 FMF524303 FWB524303 GFX524303 GPT524303 GZP524303 HJL524303 HTH524303 IDD524303 IMZ524303 IWV524303 JGR524303 JQN524303 KAJ524303 KKF524303 KUB524303 LDX524303 LNT524303 LXP524303 MHL524303 MRH524303 NBD524303 NKZ524303 NUV524303 OER524303 OON524303 OYJ524303 PIF524303 PSB524303 QBX524303 QLT524303 QVP524303 RFL524303 RPH524303 RZD524303 SIZ524303 SSV524303 TCR524303 TMN524303 TWJ524303 UGF524303 UQB524303 UZX524303 VJT524303 VTP524303 WDL524303 WNH524303 WXD524303 AV589839 KR589839 UN589839 AEJ589839 AOF589839 AYB589839 BHX589839 BRT589839 CBP589839 CLL589839 CVH589839 DFD589839 DOZ589839 DYV589839 EIR589839 ESN589839 FCJ589839 FMF589839 FWB589839 GFX589839 GPT589839 GZP589839 HJL589839 HTH589839 IDD589839 IMZ589839 IWV589839 JGR589839 JQN589839 KAJ589839 KKF589839 KUB589839 LDX589839 LNT589839 LXP589839 MHL589839 MRH589839 NBD589839 NKZ589839 NUV589839 OER589839 OON589839 OYJ589839 PIF589839 PSB589839 QBX589839 QLT589839 QVP589839 RFL589839 RPH589839 RZD589839 SIZ589839 SSV589839 TCR589839 TMN589839 TWJ589839 UGF589839 UQB589839 UZX589839 VJT589839 VTP589839 WDL589839 WNH589839 WXD589839 AV655375 KR655375 UN655375 AEJ655375 AOF655375 AYB655375 BHX655375 BRT655375 CBP655375 CLL655375 CVH655375 DFD655375 DOZ655375 DYV655375 EIR655375 ESN655375 FCJ655375 FMF655375 FWB655375 GFX655375 GPT655375 GZP655375 HJL655375 HTH655375 IDD655375 IMZ655375 IWV655375 JGR655375 JQN655375 KAJ655375 KKF655375 KUB655375 LDX655375 LNT655375 LXP655375 MHL655375 MRH655375 NBD655375 NKZ655375 NUV655375 OER655375 OON655375 OYJ655375 PIF655375 PSB655375 QBX655375 QLT655375 QVP655375 RFL655375 RPH655375 RZD655375 SIZ655375 SSV655375 TCR655375 TMN655375 TWJ655375 UGF655375 UQB655375 UZX655375 VJT655375 VTP655375 WDL655375 WNH655375 WXD655375 AV720911 KR720911 UN720911 AEJ720911 AOF720911 AYB720911 BHX720911 BRT720911 CBP720911 CLL720911 CVH720911 DFD720911 DOZ720911 DYV720911 EIR720911 ESN720911 FCJ720911 FMF720911 FWB720911 GFX720911 GPT720911 GZP720911 HJL720911 HTH720911 IDD720911 IMZ720911 IWV720911 JGR720911 JQN720911 KAJ720911 KKF720911 KUB720911 LDX720911 LNT720911 LXP720911 MHL720911 MRH720911 NBD720911 NKZ720911 NUV720911 OER720911 OON720911 OYJ720911 PIF720911 PSB720911 QBX720911 QLT720911 QVP720911 RFL720911 RPH720911 RZD720911 SIZ720911 SSV720911 TCR720911 TMN720911 TWJ720911 UGF720911 UQB720911 UZX720911 VJT720911 VTP720911 WDL720911 WNH720911 WXD720911 AV786447 KR786447 UN786447 AEJ786447 AOF786447 AYB786447 BHX786447 BRT786447 CBP786447 CLL786447 CVH786447 DFD786447 DOZ786447 DYV786447 EIR786447 ESN786447 FCJ786447 FMF786447 FWB786447 GFX786447 GPT786447 GZP786447 HJL786447 HTH786447 IDD786447 IMZ786447 IWV786447 JGR786447 JQN786447 KAJ786447 KKF786447 KUB786447 LDX786447 LNT786447 LXP786447 MHL786447 MRH786447 NBD786447 NKZ786447 NUV786447 OER786447 OON786447 OYJ786447 PIF786447 PSB786447 QBX786447 QLT786447 QVP786447 RFL786447 RPH786447 RZD786447 SIZ786447 SSV786447 TCR786447 TMN786447 TWJ786447 UGF786447 UQB786447 UZX786447 VJT786447 VTP786447 WDL786447 WNH786447 WXD786447 AV851983 KR851983 UN851983 AEJ851983 AOF851983 AYB851983 BHX851983 BRT851983 CBP851983 CLL851983 CVH851983 DFD851983 DOZ851983 DYV851983 EIR851983 ESN851983 FCJ851983 FMF851983 FWB851983 GFX851983 GPT851983 GZP851983 HJL851983 HTH851983 IDD851983 IMZ851983 IWV851983 JGR851983 JQN851983 KAJ851983 KKF851983 KUB851983 LDX851983 LNT851983 LXP851983 MHL851983 MRH851983 NBD851983 NKZ851983 NUV851983 OER851983 OON851983 OYJ851983 PIF851983 PSB851983 QBX851983 QLT851983 QVP851983 RFL851983 RPH851983 RZD851983 SIZ851983 SSV851983 TCR851983 TMN851983 TWJ851983 UGF851983 UQB851983 UZX851983 VJT851983 VTP851983 WDL851983 WNH851983 WXD851983 AV917519 KR917519 UN917519 AEJ917519 AOF917519 AYB917519 BHX917519 BRT917519 CBP917519 CLL917519 CVH917519 DFD917519 DOZ917519 DYV917519 EIR917519 ESN917519 FCJ917519 FMF917519 FWB917519 GFX917519 GPT917519 GZP917519 HJL917519 HTH917519 IDD917519 IMZ917519 IWV917519 JGR917519 JQN917519 KAJ917519 KKF917519 KUB917519 LDX917519 LNT917519 LXP917519 MHL917519 MRH917519 NBD917519 NKZ917519 NUV917519 OER917519 OON917519 OYJ917519 PIF917519 PSB917519 QBX917519 QLT917519 QVP917519 RFL917519 RPH917519 RZD917519 SIZ917519 SSV917519 TCR917519 TMN917519 TWJ917519 UGF917519 UQB917519 UZX917519 VJT917519 VTP917519 WDL917519 WNH917519 WXD917519 AV983055 KR983055 UN983055 AEJ983055 AOF983055 AYB983055 BHX983055 BRT983055 CBP983055 CLL983055 CVH983055 DFD983055 DOZ983055 DYV983055 EIR983055 ESN983055 FCJ983055 FMF983055 FWB983055 GFX983055 GPT983055 GZP983055 HJL983055 HTH983055 IDD983055 IMZ983055 IWV983055 JGR983055 JQN983055 KAJ983055 KKF983055 KUB983055 LDX983055 LNT983055 LXP983055 MHL983055 MRH983055 NBD983055 NKZ983055 NUV983055 OER983055 OON983055 OYJ983055 PIF983055 PSB983055 QBX983055 QLT983055 QVP983055 RFL983055 RPH983055 RZD983055 SIZ983055 SSV983055 TCR983055 TMN983055 TWJ983055 UGF983055 UQB983055 UZX983055 VJT983055 VTP983055 WDL983055 WNH983055 WXD983055 AV17 KR17 UN17 AEJ17 AOF17 AYB17 BHX17 BRT17 CBP17 CLL17 CVH17 DFD17 DOZ17 DYV17 EIR17 ESN17 FCJ17 FMF17 FWB17 GFX17 GPT17 GZP17 HJL17 HTH17 IDD17 IMZ17 IWV17 JGR17 JQN17 KAJ17 KKF17 KUB17 LDX17 LNT17 LXP17 MHL17 MRH17 NBD17 NKZ17 NUV17 OER17 OON17 OYJ17 PIF17 PSB17 QBX17 QLT17 QVP17 RFL17 RPH17 RZD17 SIZ17 SSV17 TCR17 TMN17 TWJ17 UGF17 UQB17 UZX17 VJT17 VTP17 WDL17 WNH17 WXD17 AV65553 KR65553 UN65553 AEJ65553 AOF65553 AYB65553 BHX65553 BRT65553 CBP65553 CLL65553 CVH65553 DFD65553 DOZ65553 DYV65553 EIR65553 ESN65553 FCJ65553 FMF65553 FWB65553 GFX65553 GPT65553 GZP65553 HJL65553 HTH65553 IDD65553 IMZ65553 IWV65553 JGR65553 JQN65553 KAJ65553 KKF65553 KUB65553 LDX65553 LNT65553 LXP65553 MHL65553 MRH65553 NBD65553 NKZ65553 NUV65553 OER65553 OON65553 OYJ65553 PIF65553 PSB65553 QBX65553 QLT65553 QVP65553 RFL65553 RPH65553 RZD65553 SIZ65553 SSV65553 TCR65553 TMN65553 TWJ65553 UGF65553 UQB65553 UZX65553 VJT65553 VTP65553 WDL65553 WNH65553 WXD65553 AV131089 KR131089 UN131089 AEJ131089 AOF131089 AYB131089 BHX131089 BRT131089 CBP131089 CLL131089 CVH131089 DFD131089 DOZ131089 DYV131089 EIR131089 ESN131089 FCJ131089 FMF131089 FWB131089 GFX131089 GPT131089 GZP131089 HJL131089 HTH131089 IDD131089 IMZ131089 IWV131089 JGR131089 JQN131089 KAJ131089 KKF131089 KUB131089 LDX131089 LNT131089 LXP131089 MHL131089 MRH131089 NBD131089 NKZ131089 NUV131089 OER131089 OON131089 OYJ131089 PIF131089 PSB131089 QBX131089 QLT131089 QVP131089 RFL131089 RPH131089 RZD131089 SIZ131089 SSV131089 TCR131089 TMN131089 TWJ131089 UGF131089 UQB131089 UZX131089 VJT131089 VTP131089 WDL131089 WNH131089 WXD131089 AV196625 KR196625 UN196625 AEJ196625 AOF196625 AYB196625 BHX196625 BRT196625 CBP196625 CLL196625 CVH196625 DFD196625 DOZ196625 DYV196625 EIR196625 ESN196625 FCJ196625 FMF196625 FWB196625 GFX196625 GPT196625 GZP196625 HJL196625 HTH196625 IDD196625 IMZ196625 IWV196625 JGR196625 JQN196625 KAJ196625 KKF196625 KUB196625 LDX196625 LNT196625 LXP196625 MHL196625 MRH196625 NBD196625 NKZ196625 NUV196625 OER196625 OON196625 OYJ196625 PIF196625 PSB196625 QBX196625 QLT196625 QVP196625 RFL196625 RPH196625 RZD196625 SIZ196625 SSV196625 TCR196625 TMN196625 TWJ196625 UGF196625 UQB196625 UZX196625 VJT196625 VTP196625 WDL196625 WNH196625 WXD196625 AV262161 KR262161 UN262161 AEJ262161 AOF262161 AYB262161 BHX262161 BRT262161 CBP262161 CLL262161 CVH262161 DFD262161 DOZ262161 DYV262161 EIR262161 ESN262161 FCJ262161 FMF262161 FWB262161 GFX262161 GPT262161 GZP262161 HJL262161 HTH262161 IDD262161 IMZ262161 IWV262161 JGR262161 JQN262161 KAJ262161 KKF262161 KUB262161 LDX262161 LNT262161 LXP262161 MHL262161 MRH262161 NBD262161 NKZ262161 NUV262161 OER262161 OON262161 OYJ262161 PIF262161 PSB262161 QBX262161 QLT262161 QVP262161 RFL262161 RPH262161 RZD262161 SIZ262161 SSV262161 TCR262161 TMN262161 TWJ262161 UGF262161 UQB262161 UZX262161 VJT262161 VTP262161 WDL262161 WNH262161 WXD262161 AV327697 KR327697 UN327697 AEJ327697 AOF327697 AYB327697 BHX327697 BRT327697 CBP327697 CLL327697 CVH327697 DFD327697 DOZ327697 DYV327697 EIR327697 ESN327697 FCJ327697 FMF327697 FWB327697 GFX327697 GPT327697 GZP327697 HJL327697 HTH327697 IDD327697 IMZ327697 IWV327697 JGR327697 JQN327697 KAJ327697 KKF327697 KUB327697 LDX327697 LNT327697 LXP327697 MHL327697 MRH327697 NBD327697 NKZ327697 NUV327697 OER327697 OON327697 OYJ327697 PIF327697 PSB327697 QBX327697 QLT327697 QVP327697 RFL327697 RPH327697 RZD327697 SIZ327697 SSV327697 TCR327697 TMN327697 TWJ327697 UGF327697 UQB327697 UZX327697 VJT327697 VTP327697 WDL327697 WNH327697 WXD327697 AV393233 KR393233 UN393233 AEJ393233 AOF393233 AYB393233 BHX393233 BRT393233 CBP393233 CLL393233 CVH393233 DFD393233 DOZ393233 DYV393233 EIR393233 ESN393233 FCJ393233 FMF393233 FWB393233 GFX393233 GPT393233 GZP393233 HJL393233 HTH393233 IDD393233 IMZ393233 IWV393233 JGR393233 JQN393233 KAJ393233 KKF393233 KUB393233 LDX393233 LNT393233 LXP393233 MHL393233 MRH393233 NBD393233 NKZ393233 NUV393233 OER393233 OON393233 OYJ393233 PIF393233 PSB393233 QBX393233 QLT393233 QVP393233 RFL393233 RPH393233 RZD393233 SIZ393233 SSV393233 TCR393233 TMN393233 TWJ393233 UGF393233 UQB393233 UZX393233 VJT393233 VTP393233 WDL393233 WNH393233 WXD393233 AV458769 KR458769 UN458769 AEJ458769 AOF458769 AYB458769 BHX458769 BRT458769 CBP458769 CLL458769 CVH458769 DFD458769 DOZ458769 DYV458769 EIR458769 ESN458769 FCJ458769 FMF458769 FWB458769 GFX458769 GPT458769 GZP458769 HJL458769 HTH458769 IDD458769 IMZ458769 IWV458769 JGR458769 JQN458769 KAJ458769 KKF458769 KUB458769 LDX458769 LNT458769 LXP458769 MHL458769 MRH458769 NBD458769 NKZ458769 NUV458769 OER458769 OON458769 OYJ458769 PIF458769 PSB458769 QBX458769 QLT458769 QVP458769 RFL458769 RPH458769 RZD458769 SIZ458769 SSV458769 TCR458769 TMN458769 TWJ458769 UGF458769 UQB458769 UZX458769 VJT458769 VTP458769 WDL458769 WNH458769 WXD458769 AV524305 KR524305 UN524305 AEJ524305 AOF524305 AYB524305 BHX524305 BRT524305 CBP524305 CLL524305 CVH524305 DFD524305 DOZ524305 DYV524305 EIR524305 ESN524305 FCJ524305 FMF524305 FWB524305 GFX524305 GPT524305 GZP524305 HJL524305 HTH524305 IDD524305 IMZ524305 IWV524305 JGR524305 JQN524305 KAJ524305 KKF524305 KUB524305 LDX524305 LNT524305 LXP524305 MHL524305 MRH524305 NBD524305 NKZ524305 NUV524305 OER524305 OON524305 OYJ524305 PIF524305 PSB524305 QBX524305 QLT524305 QVP524305 RFL524305 RPH524305 RZD524305 SIZ524305 SSV524305 TCR524305 TMN524305 TWJ524305 UGF524305 UQB524305 UZX524305 VJT524305 VTP524305 WDL524305 WNH524305 WXD524305 AV589841 KR589841 UN589841 AEJ589841 AOF589841 AYB589841 BHX589841 BRT589841 CBP589841 CLL589841 CVH589841 DFD589841 DOZ589841 DYV589841 EIR589841 ESN589841 FCJ589841 FMF589841 FWB589841 GFX589841 GPT589841 GZP589841 HJL589841 HTH589841 IDD589841 IMZ589841 IWV589841 JGR589841 JQN589841 KAJ589841 KKF589841 KUB589841 LDX589841 LNT589841 LXP589841 MHL589841 MRH589841 NBD589841 NKZ589841 NUV589841 OER589841 OON589841 OYJ589841 PIF589841 PSB589841 QBX589841 QLT589841 QVP589841 RFL589841 RPH589841 RZD589841 SIZ589841 SSV589841 TCR589841 TMN589841 TWJ589841 UGF589841 UQB589841 UZX589841 VJT589841 VTP589841 WDL589841 WNH589841 WXD589841 AV655377 KR655377 UN655377 AEJ655377 AOF655377 AYB655377 BHX655377 BRT655377 CBP655377 CLL655377 CVH655377 DFD655377 DOZ655377 DYV655377 EIR655377 ESN655377 FCJ655377 FMF655377 FWB655377 GFX655377 GPT655377 GZP655377 HJL655377 HTH655377 IDD655377 IMZ655377 IWV655377 JGR655377 JQN655377 KAJ655377 KKF655377 KUB655377 LDX655377 LNT655377 LXP655377 MHL655377 MRH655377 NBD655377 NKZ655377 NUV655377 OER655377 OON655377 OYJ655377 PIF655377 PSB655377 QBX655377 QLT655377 QVP655377 RFL655377 RPH655377 RZD655377 SIZ655377 SSV655377 TCR655377 TMN655377 TWJ655377 UGF655377 UQB655377 UZX655377 VJT655377 VTP655377 WDL655377 WNH655377 WXD655377 AV720913 KR720913 UN720913 AEJ720913 AOF720913 AYB720913 BHX720913 BRT720913 CBP720913 CLL720913 CVH720913 DFD720913 DOZ720913 DYV720913 EIR720913 ESN720913 FCJ720913 FMF720913 FWB720913 GFX720913 GPT720913 GZP720913 HJL720913 HTH720913 IDD720913 IMZ720913 IWV720913 JGR720913 JQN720913 KAJ720913 KKF720913 KUB720913 LDX720913 LNT720913 LXP720913 MHL720913 MRH720913 NBD720913 NKZ720913 NUV720913 OER720913 OON720913 OYJ720913 PIF720913 PSB720913 QBX720913 QLT720913 QVP720913 RFL720913 RPH720913 RZD720913 SIZ720913 SSV720913 TCR720913 TMN720913 TWJ720913 UGF720913 UQB720913 UZX720913 VJT720913 VTP720913 WDL720913 WNH720913 WXD720913 AV786449 KR786449 UN786449 AEJ786449 AOF786449 AYB786449 BHX786449 BRT786449 CBP786449 CLL786449 CVH786449 DFD786449 DOZ786449 DYV786449 EIR786449 ESN786449 FCJ786449 FMF786449 FWB786449 GFX786449 GPT786449 GZP786449 HJL786449 HTH786449 IDD786449 IMZ786449 IWV786449 JGR786449 JQN786449 KAJ786449 KKF786449 KUB786449 LDX786449 LNT786449 LXP786449 MHL786449 MRH786449 NBD786449 NKZ786449 NUV786449 OER786449 OON786449 OYJ786449 PIF786449 PSB786449 QBX786449 QLT786449 QVP786449 RFL786449 RPH786449 RZD786449 SIZ786449 SSV786449 TCR786449 TMN786449 TWJ786449 UGF786449 UQB786449 UZX786449 VJT786449 VTP786449 WDL786449 WNH786449 WXD786449 AV851985 KR851985 UN851985 AEJ851985 AOF851985 AYB851985 BHX851985 BRT851985 CBP851985 CLL851985 CVH851985 DFD851985 DOZ851985 DYV851985 EIR851985 ESN851985 FCJ851985 FMF851985 FWB851985 GFX851985 GPT851985 GZP851985 HJL851985 HTH851985 IDD851985 IMZ851985 IWV851985 JGR851985 JQN851985 KAJ851985 KKF851985 KUB851985 LDX851985 LNT851985 LXP851985 MHL851985 MRH851985 NBD851985 NKZ851985 NUV851985 OER851985 OON851985 OYJ851985 PIF851985 PSB851985 QBX851985 QLT851985 QVP851985 RFL851985 RPH851985 RZD851985 SIZ851985 SSV851985 TCR851985 TMN851985 TWJ851985 UGF851985 UQB851985 UZX851985 VJT851985 VTP851985 WDL851985 WNH851985 WXD851985 AV917521 KR917521 UN917521 AEJ917521 AOF917521 AYB917521 BHX917521 BRT917521 CBP917521 CLL917521 CVH917521 DFD917521 DOZ917521 DYV917521 EIR917521 ESN917521 FCJ917521 FMF917521 FWB917521 GFX917521 GPT917521 GZP917521 HJL917521 HTH917521 IDD917521 IMZ917521 IWV917521 JGR917521 JQN917521 KAJ917521 KKF917521 KUB917521 LDX917521 LNT917521 LXP917521 MHL917521 MRH917521 NBD917521 NKZ917521 NUV917521 OER917521 OON917521 OYJ917521 PIF917521 PSB917521 QBX917521 QLT917521 QVP917521 RFL917521 RPH917521 RZD917521 SIZ917521 SSV917521 TCR917521 TMN917521 TWJ917521 UGF917521 UQB917521 UZX917521 VJT917521 VTP917521 WDL917521 WNH917521 WXD917521 AV983057 KR983057 UN983057 AEJ983057 AOF983057 AYB983057 BHX983057 BRT983057 CBP983057 CLL983057 CVH983057 DFD983057 DOZ983057 DYV983057 EIR983057 ESN983057 FCJ983057 FMF983057 FWB983057 GFX983057 GPT983057 GZP983057 HJL983057 HTH983057 IDD983057 IMZ983057 IWV983057 JGR983057 JQN983057 KAJ983057 KKF983057 KUB983057 LDX983057 LNT983057 LXP983057 MHL983057 MRH983057 NBD983057 NKZ983057 NUV983057 OER983057 OON983057 OYJ983057 PIF983057 PSB983057 QBX983057 QLT983057 QVP983057 RFL983057 RPH983057 RZD983057 SIZ983057 SSV983057 TCR983057 TMN983057 TWJ983057 UGF983057 UQB983057 UZX983057 VJT983057 VTP983057 WDL983057 WNH983057 WXD983057 AV19 KR19 UN19 AEJ19 AOF19 AYB19 BHX19 BRT19 CBP19 CLL19 CVH19 DFD19 DOZ19 DYV19 EIR19 ESN19 FCJ19 FMF19 FWB19 GFX19 GPT19 GZP19 HJL19 HTH19 IDD19 IMZ19 IWV19 JGR19 JQN19 KAJ19 KKF19 KUB19 LDX19 LNT19 LXP19 MHL19 MRH19 NBD19 NKZ19 NUV19 OER19 OON19 OYJ19 PIF19 PSB19 QBX19 QLT19 QVP19 RFL19 RPH19 RZD19 SIZ19 SSV19 TCR19 TMN19 TWJ19 UGF19 UQB19 UZX19 VJT19 VTP19 WDL19 WNH19 WXD19 AV65555 KR65555 UN65555 AEJ65555 AOF65555 AYB65555 BHX65555 BRT65555 CBP65555 CLL65555 CVH65555 DFD65555 DOZ65555 DYV65555 EIR65555 ESN65555 FCJ65555 FMF65555 FWB65555 GFX65555 GPT65555 GZP65555 HJL65555 HTH65555 IDD65555 IMZ65555 IWV65555 JGR65555 JQN65555 KAJ65555 KKF65555 KUB65555 LDX65555 LNT65555 LXP65555 MHL65555 MRH65555 NBD65555 NKZ65555 NUV65555 OER65555 OON65555 OYJ65555 PIF65555 PSB65555 QBX65555 QLT65555 QVP65555 RFL65555 RPH65555 RZD65555 SIZ65555 SSV65555 TCR65555 TMN65555 TWJ65555 UGF65555 UQB65555 UZX65555 VJT65555 VTP65555 WDL65555 WNH65555 WXD65555 AV131091 KR131091 UN131091 AEJ131091 AOF131091 AYB131091 BHX131091 BRT131091 CBP131091 CLL131091 CVH131091 DFD131091 DOZ131091 DYV131091 EIR131091 ESN131091 FCJ131091 FMF131091 FWB131091 GFX131091 GPT131091 GZP131091 HJL131091 HTH131091 IDD131091 IMZ131091 IWV131091 JGR131091 JQN131091 KAJ131091 KKF131091 KUB131091 LDX131091 LNT131091 LXP131091 MHL131091 MRH131091 NBD131091 NKZ131091 NUV131091 OER131091 OON131091 OYJ131091 PIF131091 PSB131091 QBX131091 QLT131091 QVP131091 RFL131091 RPH131091 RZD131091 SIZ131091 SSV131091 TCR131091 TMN131091 TWJ131091 UGF131091 UQB131091 UZX131091 VJT131091 VTP131091 WDL131091 WNH131091 WXD131091 AV196627 KR196627 UN196627 AEJ196627 AOF196627 AYB196627 BHX196627 BRT196627 CBP196627 CLL196627 CVH196627 DFD196627 DOZ196627 DYV196627 EIR196627 ESN196627 FCJ196627 FMF196627 FWB196627 GFX196627 GPT196627 GZP196627 HJL196627 HTH196627 IDD196627 IMZ196627 IWV196627 JGR196627 JQN196627 KAJ196627 KKF196627 KUB196627 LDX196627 LNT196627 LXP196627 MHL196627 MRH196627 NBD196627 NKZ196627 NUV196627 OER196627 OON196627 OYJ196627 PIF196627 PSB196627 QBX196627 QLT196627 QVP196627 RFL196627 RPH196627 RZD196627 SIZ196627 SSV196627 TCR196627 TMN196627 TWJ196627 UGF196627 UQB196627 UZX196627 VJT196627 VTP196627 WDL196627 WNH196627 WXD196627 AV262163 KR262163 UN262163 AEJ262163 AOF262163 AYB262163 BHX262163 BRT262163 CBP262163 CLL262163 CVH262163 DFD262163 DOZ262163 DYV262163 EIR262163 ESN262163 FCJ262163 FMF262163 FWB262163 GFX262163 GPT262163 GZP262163 HJL262163 HTH262163 IDD262163 IMZ262163 IWV262163 JGR262163 JQN262163 KAJ262163 KKF262163 KUB262163 LDX262163 LNT262163 LXP262163 MHL262163 MRH262163 NBD262163 NKZ262163 NUV262163 OER262163 OON262163 OYJ262163 PIF262163 PSB262163 QBX262163 QLT262163 QVP262163 RFL262163 RPH262163 RZD262163 SIZ262163 SSV262163 TCR262163 TMN262163 TWJ262163 UGF262163 UQB262163 UZX262163 VJT262163 VTP262163 WDL262163 WNH262163 WXD262163 AV327699 KR327699 UN327699 AEJ327699 AOF327699 AYB327699 BHX327699 BRT327699 CBP327699 CLL327699 CVH327699 DFD327699 DOZ327699 DYV327699 EIR327699 ESN327699 FCJ327699 FMF327699 FWB327699 GFX327699 GPT327699 GZP327699 HJL327699 HTH327699 IDD327699 IMZ327699 IWV327699 JGR327699 JQN327699 KAJ327699 KKF327699 KUB327699 LDX327699 LNT327699 LXP327699 MHL327699 MRH327699 NBD327699 NKZ327699 NUV327699 OER327699 OON327699 OYJ327699 PIF327699 PSB327699 QBX327699 QLT327699 QVP327699 RFL327699 RPH327699 RZD327699 SIZ327699 SSV327699 TCR327699 TMN327699 TWJ327699 UGF327699 UQB327699 UZX327699 VJT327699 VTP327699 WDL327699 WNH327699 WXD327699 AV393235 KR393235 UN393235 AEJ393235 AOF393235 AYB393235 BHX393235 BRT393235 CBP393235 CLL393235 CVH393235 DFD393235 DOZ393235 DYV393235 EIR393235 ESN393235 FCJ393235 FMF393235 FWB393235 GFX393235 GPT393235 GZP393235 HJL393235 HTH393235 IDD393235 IMZ393235 IWV393235 JGR393235 JQN393235 KAJ393235 KKF393235 KUB393235 LDX393235 LNT393235 LXP393235 MHL393235 MRH393235 NBD393235 NKZ393235 NUV393235 OER393235 OON393235 OYJ393235 PIF393235 PSB393235 QBX393235 QLT393235 QVP393235 RFL393235 RPH393235 RZD393235 SIZ393235 SSV393235 TCR393235 TMN393235 TWJ393235 UGF393235 UQB393235 UZX393235 VJT393235 VTP393235 WDL393235 WNH393235 WXD393235 AV458771 KR458771 UN458771 AEJ458771 AOF458771 AYB458771 BHX458771 BRT458771 CBP458771 CLL458771 CVH458771 DFD458771 DOZ458771 DYV458771 EIR458771 ESN458771 FCJ458771 FMF458771 FWB458771 GFX458771 GPT458771 GZP458771 HJL458771 HTH458771 IDD458771 IMZ458771 IWV458771 JGR458771 JQN458771 KAJ458771 KKF458771 KUB458771 LDX458771 LNT458771 LXP458771 MHL458771 MRH458771 NBD458771 NKZ458771 NUV458771 OER458771 OON458771 OYJ458771 PIF458771 PSB458771 QBX458771 QLT458771 QVP458771 RFL458771 RPH458771 RZD458771 SIZ458771 SSV458771 TCR458771 TMN458771 TWJ458771 UGF458771 UQB458771 UZX458771 VJT458771 VTP458771 WDL458771 WNH458771 WXD458771 AV524307 KR524307 UN524307 AEJ524307 AOF524307 AYB524307 BHX524307 BRT524307 CBP524307 CLL524307 CVH524307 DFD524307 DOZ524307 DYV524307 EIR524307 ESN524307 FCJ524307 FMF524307 FWB524307 GFX524307 GPT524307 GZP524307 HJL524307 HTH524307 IDD524307 IMZ524307 IWV524307 JGR524307 JQN524307 KAJ524307 KKF524307 KUB524307 LDX524307 LNT524307 LXP524307 MHL524307 MRH524307 NBD524307 NKZ524307 NUV524307 OER524307 OON524307 OYJ524307 PIF524307 PSB524307 QBX524307 QLT524307 QVP524307 RFL524307 RPH524307 RZD524307 SIZ524307 SSV524307 TCR524307 TMN524307 TWJ524307 UGF524307 UQB524307 UZX524307 VJT524307 VTP524307 WDL524307 WNH524307 WXD524307 AV589843 KR589843 UN589843 AEJ589843 AOF589843 AYB589843 BHX589843 BRT589843 CBP589843 CLL589843 CVH589843 DFD589843 DOZ589843 DYV589843 EIR589843 ESN589843 FCJ589843 FMF589843 FWB589843 GFX589843 GPT589843 GZP589843 HJL589843 HTH589843 IDD589843 IMZ589843 IWV589843 JGR589843 JQN589843 KAJ589843 KKF589843 KUB589843 LDX589843 LNT589843 LXP589843 MHL589843 MRH589843 NBD589843 NKZ589843 NUV589843 OER589843 OON589843 OYJ589843 PIF589843 PSB589843 QBX589843 QLT589843 QVP589843 RFL589843 RPH589843 RZD589843 SIZ589843 SSV589843 TCR589843 TMN589843 TWJ589843 UGF589843 UQB589843 UZX589843 VJT589843 VTP589843 WDL589843 WNH589843 WXD589843 AV655379 KR655379 UN655379 AEJ655379 AOF655379 AYB655379 BHX655379 BRT655379 CBP655379 CLL655379 CVH655379 DFD655379 DOZ655379 DYV655379 EIR655379 ESN655379 FCJ655379 FMF655379 FWB655379 GFX655379 GPT655379 GZP655379 HJL655379 HTH655379 IDD655379 IMZ655379 IWV655379 JGR655379 JQN655379 KAJ655379 KKF655379 KUB655379 LDX655379 LNT655379 LXP655379 MHL655379 MRH655379 NBD655379 NKZ655379 NUV655379 OER655379 OON655379 OYJ655379 PIF655379 PSB655379 QBX655379 QLT655379 QVP655379 RFL655379 RPH655379 RZD655379 SIZ655379 SSV655379 TCR655379 TMN655379 TWJ655379 UGF655379 UQB655379 UZX655379 VJT655379 VTP655379 WDL655379 WNH655379 WXD655379 AV720915 KR720915 UN720915 AEJ720915 AOF720915 AYB720915 BHX720915 BRT720915 CBP720915 CLL720915 CVH720915 DFD720915 DOZ720915 DYV720915 EIR720915 ESN720915 FCJ720915 FMF720915 FWB720915 GFX720915 GPT720915 GZP720915 HJL720915 HTH720915 IDD720915 IMZ720915 IWV720915 JGR720915 JQN720915 KAJ720915 KKF720915 KUB720915 LDX720915 LNT720915 LXP720915 MHL720915 MRH720915 NBD720915 NKZ720915 NUV720915 OER720915 OON720915 OYJ720915 PIF720915 PSB720915 QBX720915 QLT720915 QVP720915 RFL720915 RPH720915 RZD720915 SIZ720915 SSV720915 TCR720915 TMN720915 TWJ720915 UGF720915 UQB720915 UZX720915 VJT720915 VTP720915 WDL720915 WNH720915 WXD720915 AV786451 KR786451 UN786451 AEJ786451 AOF786451 AYB786451 BHX786451 BRT786451 CBP786451 CLL786451 CVH786451 DFD786451 DOZ786451 DYV786451 EIR786451 ESN786451 FCJ786451 FMF786451 FWB786451 GFX786451 GPT786451 GZP786451 HJL786451 HTH786451 IDD786451 IMZ786451 IWV786451 JGR786451 JQN786451 KAJ786451 KKF786451 KUB786451 LDX786451 LNT786451 LXP786451 MHL786451 MRH786451 NBD786451 NKZ786451 NUV786451 OER786451 OON786451 OYJ786451 PIF786451 PSB786451 QBX786451 QLT786451 QVP786451 RFL786451 RPH786451 RZD786451 SIZ786451 SSV786451 TCR786451 TMN786451 TWJ786451 UGF786451 UQB786451 UZX786451 VJT786451 VTP786451 WDL786451 WNH786451 WXD786451 AV851987 KR851987 UN851987 AEJ851987 AOF851987 AYB851987 BHX851987 BRT851987 CBP851987 CLL851987 CVH851987 DFD851987 DOZ851987 DYV851987 EIR851987 ESN851987 FCJ851987 FMF851987 FWB851987 GFX851987 GPT851987 GZP851987 HJL851987 HTH851987 IDD851987 IMZ851987 IWV851987 JGR851987 JQN851987 KAJ851987 KKF851987 KUB851987 LDX851987 LNT851987 LXP851987 MHL851987 MRH851987 NBD851987 NKZ851987 NUV851987 OER851987 OON851987 OYJ851987 PIF851987 PSB851987 QBX851987 QLT851987 QVP851987 RFL851987 RPH851987 RZD851987 SIZ851987 SSV851987 TCR851987 TMN851987 TWJ851987 UGF851987 UQB851987 UZX851987 VJT851987 VTP851987 WDL851987 WNH851987 WXD851987 AV917523 KR917523 UN917523 AEJ917523 AOF917523 AYB917523 BHX917523 BRT917523 CBP917523 CLL917523 CVH917523 DFD917523 DOZ917523 DYV917523 EIR917523 ESN917523 FCJ917523 FMF917523 FWB917523 GFX917523 GPT917523 GZP917523 HJL917523 HTH917523 IDD917523 IMZ917523 IWV917523 JGR917523 JQN917523 KAJ917523 KKF917523 KUB917523 LDX917523 LNT917523 LXP917523 MHL917523 MRH917523 NBD917523 NKZ917523 NUV917523 OER917523 OON917523 OYJ917523 PIF917523 PSB917523 QBX917523 QLT917523 QVP917523 RFL917523 RPH917523 RZD917523 SIZ917523 SSV917523 TCR917523 TMN917523 TWJ917523 UGF917523 UQB917523 UZX917523 VJT917523 VTP917523 WDL917523 WNH917523 WXD917523 AV983059 KR983059 UN983059 AEJ983059 AOF983059 AYB983059 BHX983059 BRT983059 CBP983059 CLL983059 CVH983059 DFD983059 DOZ983059 DYV983059 EIR983059 ESN983059 FCJ983059 FMF983059 FWB983059 GFX983059 GPT983059 GZP983059 HJL983059 HTH983059 IDD983059 IMZ983059 IWV983059 JGR983059 JQN983059 KAJ983059 KKF983059 KUB983059 LDX983059 LNT983059 LXP983059 MHL983059 MRH983059 NBD983059 NKZ983059 NUV983059 OER983059 OON983059 OYJ983059 PIF983059 PSB983059 QBX983059 QLT983059 QVP983059 RFL983059 RPH983059 RZD983059 SIZ983059 SSV983059 TCR983059 TMN983059 TWJ983059 UGF983059 UQB983059 UZX983059 VJT983059 VTP983059 WDL983059 WNH983059 WXD983059 AV21:AV30 KR21:KR30 UN21:UN30 AEJ21:AEJ30 AOF21:AOF30 AYB21:AYB30 BHX21:BHX30 BRT21:BRT30 CBP21:CBP30 CLL21:CLL30 CVH21:CVH30 DFD21:DFD30 DOZ21:DOZ30 DYV21:DYV30 EIR21:EIR30 ESN21:ESN30 FCJ21:FCJ30 FMF21:FMF30 FWB21:FWB30 GFX21:GFX30 GPT21:GPT30 GZP21:GZP30 HJL21:HJL30 HTH21:HTH30 IDD21:IDD30 IMZ21:IMZ30 IWV21:IWV30 JGR21:JGR30 JQN21:JQN30 KAJ21:KAJ30 KKF21:KKF30 KUB21:KUB30 LDX21:LDX30 LNT21:LNT30 LXP21:LXP30 MHL21:MHL30 MRH21:MRH30 NBD21:NBD30 NKZ21:NKZ30 NUV21:NUV30 OER21:OER30 OON21:OON30 OYJ21:OYJ30 PIF21:PIF30 PSB21:PSB30 QBX21:QBX30 QLT21:QLT30 QVP21:QVP30 RFL21:RFL30 RPH21:RPH30 RZD21:RZD30 SIZ21:SIZ30 SSV21:SSV30 TCR21:TCR30 TMN21:TMN30 TWJ21:TWJ30 UGF21:UGF30 UQB21:UQB30 UZX21:UZX30 VJT21:VJT30 VTP21:VTP30 WDL21:WDL30 WNH21:WNH30 WXD21:WXD30 AV65557:AV65566 KR65557:KR65566 UN65557:UN65566 AEJ65557:AEJ65566 AOF65557:AOF65566 AYB65557:AYB65566 BHX65557:BHX65566 BRT65557:BRT65566 CBP65557:CBP65566 CLL65557:CLL65566 CVH65557:CVH65566 DFD65557:DFD65566 DOZ65557:DOZ65566 DYV65557:DYV65566 EIR65557:EIR65566 ESN65557:ESN65566 FCJ65557:FCJ65566 FMF65557:FMF65566 FWB65557:FWB65566 GFX65557:GFX65566 GPT65557:GPT65566 GZP65557:GZP65566 HJL65557:HJL65566 HTH65557:HTH65566 IDD65557:IDD65566 IMZ65557:IMZ65566 IWV65557:IWV65566 JGR65557:JGR65566 JQN65557:JQN65566 KAJ65557:KAJ65566 KKF65557:KKF65566 KUB65557:KUB65566 LDX65557:LDX65566 LNT65557:LNT65566 LXP65557:LXP65566 MHL65557:MHL65566 MRH65557:MRH65566 NBD65557:NBD65566 NKZ65557:NKZ65566 NUV65557:NUV65566 OER65557:OER65566 OON65557:OON65566 OYJ65557:OYJ65566 PIF65557:PIF65566 PSB65557:PSB65566 QBX65557:QBX65566 QLT65557:QLT65566 QVP65557:QVP65566 RFL65557:RFL65566 RPH65557:RPH65566 RZD65557:RZD65566 SIZ65557:SIZ65566 SSV65557:SSV65566 TCR65557:TCR65566 TMN65557:TMN65566 TWJ65557:TWJ65566 UGF65557:UGF65566 UQB65557:UQB65566 UZX65557:UZX65566 VJT65557:VJT65566 VTP65557:VTP65566 WDL65557:WDL65566 WNH65557:WNH65566 WXD65557:WXD65566 AV131093:AV131102 KR131093:KR131102 UN131093:UN131102 AEJ131093:AEJ131102 AOF131093:AOF131102 AYB131093:AYB131102 BHX131093:BHX131102 BRT131093:BRT131102 CBP131093:CBP131102 CLL131093:CLL131102 CVH131093:CVH131102 DFD131093:DFD131102 DOZ131093:DOZ131102 DYV131093:DYV131102 EIR131093:EIR131102 ESN131093:ESN131102 FCJ131093:FCJ131102 FMF131093:FMF131102 FWB131093:FWB131102 GFX131093:GFX131102 GPT131093:GPT131102 GZP131093:GZP131102 HJL131093:HJL131102 HTH131093:HTH131102 IDD131093:IDD131102 IMZ131093:IMZ131102 IWV131093:IWV131102 JGR131093:JGR131102 JQN131093:JQN131102 KAJ131093:KAJ131102 KKF131093:KKF131102 KUB131093:KUB131102 LDX131093:LDX131102 LNT131093:LNT131102 LXP131093:LXP131102 MHL131093:MHL131102 MRH131093:MRH131102 NBD131093:NBD131102 NKZ131093:NKZ131102 NUV131093:NUV131102 OER131093:OER131102 OON131093:OON131102 OYJ131093:OYJ131102 PIF131093:PIF131102 PSB131093:PSB131102 QBX131093:QBX131102 QLT131093:QLT131102 QVP131093:QVP131102 RFL131093:RFL131102 RPH131093:RPH131102 RZD131093:RZD131102 SIZ131093:SIZ131102 SSV131093:SSV131102 TCR131093:TCR131102 TMN131093:TMN131102 TWJ131093:TWJ131102 UGF131093:UGF131102 UQB131093:UQB131102 UZX131093:UZX131102 VJT131093:VJT131102 VTP131093:VTP131102 WDL131093:WDL131102 WNH131093:WNH131102 WXD131093:WXD131102 AV196629:AV196638 KR196629:KR196638 UN196629:UN196638 AEJ196629:AEJ196638 AOF196629:AOF196638 AYB196629:AYB196638 BHX196629:BHX196638 BRT196629:BRT196638 CBP196629:CBP196638 CLL196629:CLL196638 CVH196629:CVH196638 DFD196629:DFD196638 DOZ196629:DOZ196638 DYV196629:DYV196638 EIR196629:EIR196638 ESN196629:ESN196638 FCJ196629:FCJ196638 FMF196629:FMF196638 FWB196629:FWB196638 GFX196629:GFX196638 GPT196629:GPT196638 GZP196629:GZP196638 HJL196629:HJL196638 HTH196629:HTH196638 IDD196629:IDD196638 IMZ196629:IMZ196638 IWV196629:IWV196638 JGR196629:JGR196638 JQN196629:JQN196638 KAJ196629:KAJ196638 KKF196629:KKF196638 KUB196629:KUB196638 LDX196629:LDX196638 LNT196629:LNT196638 LXP196629:LXP196638 MHL196629:MHL196638 MRH196629:MRH196638 NBD196629:NBD196638 NKZ196629:NKZ196638 NUV196629:NUV196638 OER196629:OER196638 OON196629:OON196638 OYJ196629:OYJ196638 PIF196629:PIF196638 PSB196629:PSB196638 QBX196629:QBX196638 QLT196629:QLT196638 QVP196629:QVP196638 RFL196629:RFL196638 RPH196629:RPH196638 RZD196629:RZD196638 SIZ196629:SIZ196638 SSV196629:SSV196638 TCR196629:TCR196638 TMN196629:TMN196638 TWJ196629:TWJ196638 UGF196629:UGF196638 UQB196629:UQB196638 UZX196629:UZX196638 VJT196629:VJT196638 VTP196629:VTP196638 WDL196629:WDL196638 WNH196629:WNH196638 WXD196629:WXD196638 AV262165:AV262174 KR262165:KR262174 UN262165:UN262174 AEJ262165:AEJ262174 AOF262165:AOF262174 AYB262165:AYB262174 BHX262165:BHX262174 BRT262165:BRT262174 CBP262165:CBP262174 CLL262165:CLL262174 CVH262165:CVH262174 DFD262165:DFD262174 DOZ262165:DOZ262174 DYV262165:DYV262174 EIR262165:EIR262174 ESN262165:ESN262174 FCJ262165:FCJ262174 FMF262165:FMF262174 FWB262165:FWB262174 GFX262165:GFX262174 GPT262165:GPT262174 GZP262165:GZP262174 HJL262165:HJL262174 HTH262165:HTH262174 IDD262165:IDD262174 IMZ262165:IMZ262174 IWV262165:IWV262174 JGR262165:JGR262174 JQN262165:JQN262174 KAJ262165:KAJ262174 KKF262165:KKF262174 KUB262165:KUB262174 LDX262165:LDX262174 LNT262165:LNT262174 LXP262165:LXP262174 MHL262165:MHL262174 MRH262165:MRH262174 NBD262165:NBD262174 NKZ262165:NKZ262174 NUV262165:NUV262174 OER262165:OER262174 OON262165:OON262174 OYJ262165:OYJ262174 PIF262165:PIF262174 PSB262165:PSB262174 QBX262165:QBX262174 QLT262165:QLT262174 QVP262165:QVP262174 RFL262165:RFL262174 RPH262165:RPH262174 RZD262165:RZD262174 SIZ262165:SIZ262174 SSV262165:SSV262174 TCR262165:TCR262174 TMN262165:TMN262174 TWJ262165:TWJ262174 UGF262165:UGF262174 UQB262165:UQB262174 UZX262165:UZX262174 VJT262165:VJT262174 VTP262165:VTP262174 WDL262165:WDL262174 WNH262165:WNH262174 WXD262165:WXD262174 AV327701:AV327710 KR327701:KR327710 UN327701:UN327710 AEJ327701:AEJ327710 AOF327701:AOF327710 AYB327701:AYB327710 BHX327701:BHX327710 BRT327701:BRT327710 CBP327701:CBP327710 CLL327701:CLL327710 CVH327701:CVH327710 DFD327701:DFD327710 DOZ327701:DOZ327710 DYV327701:DYV327710 EIR327701:EIR327710 ESN327701:ESN327710 FCJ327701:FCJ327710 FMF327701:FMF327710 FWB327701:FWB327710 GFX327701:GFX327710 GPT327701:GPT327710 GZP327701:GZP327710 HJL327701:HJL327710 HTH327701:HTH327710 IDD327701:IDD327710 IMZ327701:IMZ327710 IWV327701:IWV327710 JGR327701:JGR327710 JQN327701:JQN327710 KAJ327701:KAJ327710 KKF327701:KKF327710 KUB327701:KUB327710 LDX327701:LDX327710 LNT327701:LNT327710 LXP327701:LXP327710 MHL327701:MHL327710 MRH327701:MRH327710 NBD327701:NBD327710 NKZ327701:NKZ327710 NUV327701:NUV327710 OER327701:OER327710 OON327701:OON327710 OYJ327701:OYJ327710 PIF327701:PIF327710 PSB327701:PSB327710 QBX327701:QBX327710 QLT327701:QLT327710 QVP327701:QVP327710 RFL327701:RFL327710 RPH327701:RPH327710 RZD327701:RZD327710 SIZ327701:SIZ327710 SSV327701:SSV327710 TCR327701:TCR327710 TMN327701:TMN327710 TWJ327701:TWJ327710 UGF327701:UGF327710 UQB327701:UQB327710 UZX327701:UZX327710 VJT327701:VJT327710 VTP327701:VTP327710 WDL327701:WDL327710 WNH327701:WNH327710 WXD327701:WXD327710 AV393237:AV393246 KR393237:KR393246 UN393237:UN393246 AEJ393237:AEJ393246 AOF393237:AOF393246 AYB393237:AYB393246 BHX393237:BHX393246 BRT393237:BRT393246 CBP393237:CBP393246 CLL393237:CLL393246 CVH393237:CVH393246 DFD393237:DFD393246 DOZ393237:DOZ393246 DYV393237:DYV393246 EIR393237:EIR393246 ESN393237:ESN393246 FCJ393237:FCJ393246 FMF393237:FMF393246 FWB393237:FWB393246 GFX393237:GFX393246 GPT393237:GPT393246 GZP393237:GZP393246 HJL393237:HJL393246 HTH393237:HTH393246 IDD393237:IDD393246 IMZ393237:IMZ393246 IWV393237:IWV393246 JGR393237:JGR393246 JQN393237:JQN393246 KAJ393237:KAJ393246 KKF393237:KKF393246 KUB393237:KUB393246 LDX393237:LDX393246 LNT393237:LNT393246 LXP393237:LXP393246 MHL393237:MHL393246 MRH393237:MRH393246 NBD393237:NBD393246 NKZ393237:NKZ393246 NUV393237:NUV393246 OER393237:OER393246 OON393237:OON393246 OYJ393237:OYJ393246 PIF393237:PIF393246 PSB393237:PSB393246 QBX393237:QBX393246 QLT393237:QLT393246 QVP393237:QVP393246 RFL393237:RFL393246 RPH393237:RPH393246 RZD393237:RZD393246 SIZ393237:SIZ393246 SSV393237:SSV393246 TCR393237:TCR393246 TMN393237:TMN393246 TWJ393237:TWJ393246 UGF393237:UGF393246 UQB393237:UQB393246 UZX393237:UZX393246 VJT393237:VJT393246 VTP393237:VTP393246 WDL393237:WDL393246 WNH393237:WNH393246 WXD393237:WXD393246 AV458773:AV458782 KR458773:KR458782 UN458773:UN458782 AEJ458773:AEJ458782 AOF458773:AOF458782 AYB458773:AYB458782 BHX458773:BHX458782 BRT458773:BRT458782 CBP458773:CBP458782 CLL458773:CLL458782 CVH458773:CVH458782 DFD458773:DFD458782 DOZ458773:DOZ458782 DYV458773:DYV458782 EIR458773:EIR458782 ESN458773:ESN458782 FCJ458773:FCJ458782 FMF458773:FMF458782 FWB458773:FWB458782 GFX458773:GFX458782 GPT458773:GPT458782 GZP458773:GZP458782 HJL458773:HJL458782 HTH458773:HTH458782 IDD458773:IDD458782 IMZ458773:IMZ458782 IWV458773:IWV458782 JGR458773:JGR458782 JQN458773:JQN458782 KAJ458773:KAJ458782 KKF458773:KKF458782 KUB458773:KUB458782 LDX458773:LDX458782 LNT458773:LNT458782 LXP458773:LXP458782 MHL458773:MHL458782 MRH458773:MRH458782 NBD458773:NBD458782 NKZ458773:NKZ458782 NUV458773:NUV458782 OER458773:OER458782 OON458773:OON458782 OYJ458773:OYJ458782 PIF458773:PIF458782 PSB458773:PSB458782 QBX458773:QBX458782 QLT458773:QLT458782 QVP458773:QVP458782 RFL458773:RFL458782 RPH458773:RPH458782 RZD458773:RZD458782 SIZ458773:SIZ458782 SSV458773:SSV458782 TCR458773:TCR458782 TMN458773:TMN458782 TWJ458773:TWJ458782 UGF458773:UGF458782 UQB458773:UQB458782 UZX458773:UZX458782 VJT458773:VJT458782 VTP458773:VTP458782 WDL458773:WDL458782 WNH458773:WNH458782 WXD458773:WXD458782 AV524309:AV524318 KR524309:KR524318 UN524309:UN524318 AEJ524309:AEJ524318 AOF524309:AOF524318 AYB524309:AYB524318 BHX524309:BHX524318 BRT524309:BRT524318 CBP524309:CBP524318 CLL524309:CLL524318 CVH524309:CVH524318 DFD524309:DFD524318 DOZ524309:DOZ524318 DYV524309:DYV524318 EIR524309:EIR524318 ESN524309:ESN524318 FCJ524309:FCJ524318 FMF524309:FMF524318 FWB524309:FWB524318 GFX524309:GFX524318 GPT524309:GPT524318 GZP524309:GZP524318 HJL524309:HJL524318 HTH524309:HTH524318 IDD524309:IDD524318 IMZ524309:IMZ524318 IWV524309:IWV524318 JGR524309:JGR524318 JQN524309:JQN524318 KAJ524309:KAJ524318 KKF524309:KKF524318 KUB524309:KUB524318 LDX524309:LDX524318 LNT524309:LNT524318 LXP524309:LXP524318 MHL524309:MHL524318 MRH524309:MRH524318 NBD524309:NBD524318 NKZ524309:NKZ524318 NUV524309:NUV524318 OER524309:OER524318 OON524309:OON524318 OYJ524309:OYJ524318 PIF524309:PIF524318 PSB524309:PSB524318 QBX524309:QBX524318 QLT524309:QLT524318 QVP524309:QVP524318 RFL524309:RFL524318 RPH524309:RPH524318 RZD524309:RZD524318 SIZ524309:SIZ524318 SSV524309:SSV524318 TCR524309:TCR524318 TMN524309:TMN524318 TWJ524309:TWJ524318 UGF524309:UGF524318 UQB524309:UQB524318 UZX524309:UZX524318 VJT524309:VJT524318 VTP524309:VTP524318 WDL524309:WDL524318 WNH524309:WNH524318 WXD524309:WXD524318 AV589845:AV589854 KR589845:KR589854 UN589845:UN589854 AEJ589845:AEJ589854 AOF589845:AOF589854 AYB589845:AYB589854 BHX589845:BHX589854 BRT589845:BRT589854 CBP589845:CBP589854 CLL589845:CLL589854 CVH589845:CVH589854 DFD589845:DFD589854 DOZ589845:DOZ589854 DYV589845:DYV589854 EIR589845:EIR589854 ESN589845:ESN589854 FCJ589845:FCJ589854 FMF589845:FMF589854 FWB589845:FWB589854 GFX589845:GFX589854 GPT589845:GPT589854 GZP589845:GZP589854 HJL589845:HJL589854 HTH589845:HTH589854 IDD589845:IDD589854 IMZ589845:IMZ589854 IWV589845:IWV589854 JGR589845:JGR589854 JQN589845:JQN589854 KAJ589845:KAJ589854 KKF589845:KKF589854 KUB589845:KUB589854 LDX589845:LDX589854 LNT589845:LNT589854 LXP589845:LXP589854 MHL589845:MHL589854 MRH589845:MRH589854 NBD589845:NBD589854 NKZ589845:NKZ589854 NUV589845:NUV589854 OER589845:OER589854 OON589845:OON589854 OYJ589845:OYJ589854 PIF589845:PIF589854 PSB589845:PSB589854 QBX589845:QBX589854 QLT589845:QLT589854 QVP589845:QVP589854 RFL589845:RFL589854 RPH589845:RPH589854 RZD589845:RZD589854 SIZ589845:SIZ589854 SSV589845:SSV589854 TCR589845:TCR589854 TMN589845:TMN589854 TWJ589845:TWJ589854 UGF589845:UGF589854 UQB589845:UQB589854 UZX589845:UZX589854 VJT589845:VJT589854 VTP589845:VTP589854 WDL589845:WDL589854 WNH589845:WNH589854 WXD589845:WXD589854 AV655381:AV655390 KR655381:KR655390 UN655381:UN655390 AEJ655381:AEJ655390 AOF655381:AOF655390 AYB655381:AYB655390 BHX655381:BHX655390 BRT655381:BRT655390 CBP655381:CBP655390 CLL655381:CLL655390 CVH655381:CVH655390 DFD655381:DFD655390 DOZ655381:DOZ655390 DYV655381:DYV655390 EIR655381:EIR655390 ESN655381:ESN655390 FCJ655381:FCJ655390 FMF655381:FMF655390 FWB655381:FWB655390 GFX655381:GFX655390 GPT655381:GPT655390 GZP655381:GZP655390 HJL655381:HJL655390 HTH655381:HTH655390 IDD655381:IDD655390 IMZ655381:IMZ655390 IWV655381:IWV655390 JGR655381:JGR655390 JQN655381:JQN655390 KAJ655381:KAJ655390 KKF655381:KKF655390 KUB655381:KUB655390 LDX655381:LDX655390 LNT655381:LNT655390 LXP655381:LXP655390 MHL655381:MHL655390 MRH655381:MRH655390 NBD655381:NBD655390 NKZ655381:NKZ655390 NUV655381:NUV655390 OER655381:OER655390 OON655381:OON655390 OYJ655381:OYJ655390 PIF655381:PIF655390 PSB655381:PSB655390 QBX655381:QBX655390 QLT655381:QLT655390 QVP655381:QVP655390 RFL655381:RFL655390 RPH655381:RPH655390 RZD655381:RZD655390 SIZ655381:SIZ655390 SSV655381:SSV655390 TCR655381:TCR655390 TMN655381:TMN655390 TWJ655381:TWJ655390 UGF655381:UGF655390 UQB655381:UQB655390 UZX655381:UZX655390 VJT655381:VJT655390 VTP655381:VTP655390 WDL655381:WDL655390 WNH655381:WNH655390 WXD655381:WXD655390 AV720917:AV720926 KR720917:KR720926 UN720917:UN720926 AEJ720917:AEJ720926 AOF720917:AOF720926 AYB720917:AYB720926 BHX720917:BHX720926 BRT720917:BRT720926 CBP720917:CBP720926 CLL720917:CLL720926 CVH720917:CVH720926 DFD720917:DFD720926 DOZ720917:DOZ720926 DYV720917:DYV720926 EIR720917:EIR720926 ESN720917:ESN720926 FCJ720917:FCJ720926 FMF720917:FMF720926 FWB720917:FWB720926 GFX720917:GFX720926 GPT720917:GPT720926 GZP720917:GZP720926 HJL720917:HJL720926 HTH720917:HTH720926 IDD720917:IDD720926 IMZ720917:IMZ720926 IWV720917:IWV720926 JGR720917:JGR720926 JQN720917:JQN720926 KAJ720917:KAJ720926 KKF720917:KKF720926 KUB720917:KUB720926 LDX720917:LDX720926 LNT720917:LNT720926 LXP720917:LXP720926 MHL720917:MHL720926 MRH720917:MRH720926 NBD720917:NBD720926 NKZ720917:NKZ720926 NUV720917:NUV720926 OER720917:OER720926 OON720917:OON720926 OYJ720917:OYJ720926 PIF720917:PIF720926 PSB720917:PSB720926 QBX720917:QBX720926 QLT720917:QLT720926 QVP720917:QVP720926 RFL720917:RFL720926 RPH720917:RPH720926 RZD720917:RZD720926 SIZ720917:SIZ720926 SSV720917:SSV720926 TCR720917:TCR720926 TMN720917:TMN720926 TWJ720917:TWJ720926 UGF720917:UGF720926 UQB720917:UQB720926 UZX720917:UZX720926 VJT720917:VJT720926 VTP720917:VTP720926 WDL720917:WDL720926 WNH720917:WNH720926 WXD720917:WXD720926 AV786453:AV786462 KR786453:KR786462 UN786453:UN786462 AEJ786453:AEJ786462 AOF786453:AOF786462 AYB786453:AYB786462 BHX786453:BHX786462 BRT786453:BRT786462 CBP786453:CBP786462 CLL786453:CLL786462 CVH786453:CVH786462 DFD786453:DFD786462 DOZ786453:DOZ786462 DYV786453:DYV786462 EIR786453:EIR786462 ESN786453:ESN786462 FCJ786453:FCJ786462 FMF786453:FMF786462 FWB786453:FWB786462 GFX786453:GFX786462 GPT786453:GPT786462 GZP786453:GZP786462 HJL786453:HJL786462 HTH786453:HTH786462 IDD786453:IDD786462 IMZ786453:IMZ786462 IWV786453:IWV786462 JGR786453:JGR786462 JQN786453:JQN786462 KAJ786453:KAJ786462 KKF786453:KKF786462 KUB786453:KUB786462 LDX786453:LDX786462 LNT786453:LNT786462 LXP786453:LXP786462 MHL786453:MHL786462 MRH786453:MRH786462 NBD786453:NBD786462 NKZ786453:NKZ786462 NUV786453:NUV786462 OER786453:OER786462 OON786453:OON786462 OYJ786453:OYJ786462 PIF786453:PIF786462 PSB786453:PSB786462 QBX786453:QBX786462 QLT786453:QLT786462 QVP786453:QVP786462 RFL786453:RFL786462 RPH786453:RPH786462 RZD786453:RZD786462 SIZ786453:SIZ786462 SSV786453:SSV786462 TCR786453:TCR786462 TMN786453:TMN786462 TWJ786453:TWJ786462 UGF786453:UGF786462 UQB786453:UQB786462 UZX786453:UZX786462 VJT786453:VJT786462 VTP786453:VTP786462 WDL786453:WDL786462 WNH786453:WNH786462 WXD786453:WXD786462 AV851989:AV851998 KR851989:KR851998 UN851989:UN851998 AEJ851989:AEJ851998 AOF851989:AOF851998 AYB851989:AYB851998 BHX851989:BHX851998 BRT851989:BRT851998 CBP851989:CBP851998 CLL851989:CLL851998 CVH851989:CVH851998 DFD851989:DFD851998 DOZ851989:DOZ851998 DYV851989:DYV851998 EIR851989:EIR851998 ESN851989:ESN851998 FCJ851989:FCJ851998 FMF851989:FMF851998 FWB851989:FWB851998 GFX851989:GFX851998 GPT851989:GPT851998 GZP851989:GZP851998 HJL851989:HJL851998 HTH851989:HTH851998 IDD851989:IDD851998 IMZ851989:IMZ851998 IWV851989:IWV851998 JGR851989:JGR851998 JQN851989:JQN851998 KAJ851989:KAJ851998 KKF851989:KKF851998 KUB851989:KUB851998 LDX851989:LDX851998 LNT851989:LNT851998 LXP851989:LXP851998 MHL851989:MHL851998 MRH851989:MRH851998 NBD851989:NBD851998 NKZ851989:NKZ851998 NUV851989:NUV851998 OER851989:OER851998 OON851989:OON851998 OYJ851989:OYJ851998 PIF851989:PIF851998 PSB851989:PSB851998 QBX851989:QBX851998 QLT851989:QLT851998 QVP851989:QVP851998 RFL851989:RFL851998 RPH851989:RPH851998 RZD851989:RZD851998 SIZ851989:SIZ851998 SSV851989:SSV851998 TCR851989:TCR851998 TMN851989:TMN851998 TWJ851989:TWJ851998 UGF851989:UGF851998 UQB851989:UQB851998 UZX851989:UZX851998 VJT851989:VJT851998 VTP851989:VTP851998 WDL851989:WDL851998 WNH851989:WNH851998 WXD851989:WXD851998 AV917525:AV917534 KR917525:KR917534 UN917525:UN917534 AEJ917525:AEJ917534 AOF917525:AOF917534 AYB917525:AYB917534 BHX917525:BHX917534 BRT917525:BRT917534 CBP917525:CBP917534 CLL917525:CLL917534 CVH917525:CVH917534 DFD917525:DFD917534 DOZ917525:DOZ917534 DYV917525:DYV917534 EIR917525:EIR917534 ESN917525:ESN917534 FCJ917525:FCJ917534 FMF917525:FMF917534 FWB917525:FWB917534 GFX917525:GFX917534 GPT917525:GPT917534 GZP917525:GZP917534 HJL917525:HJL917534 HTH917525:HTH917534 IDD917525:IDD917534 IMZ917525:IMZ917534 IWV917525:IWV917534 JGR917525:JGR917534 JQN917525:JQN917534 KAJ917525:KAJ917534 KKF917525:KKF917534 KUB917525:KUB917534 LDX917525:LDX917534 LNT917525:LNT917534 LXP917525:LXP917534 MHL917525:MHL917534 MRH917525:MRH917534 NBD917525:NBD917534 NKZ917525:NKZ917534 NUV917525:NUV917534 OER917525:OER917534 OON917525:OON917534 OYJ917525:OYJ917534 PIF917525:PIF917534 PSB917525:PSB917534 QBX917525:QBX917534 QLT917525:QLT917534 QVP917525:QVP917534 RFL917525:RFL917534 RPH917525:RPH917534 RZD917525:RZD917534 SIZ917525:SIZ917534 SSV917525:SSV917534 TCR917525:TCR917534 TMN917525:TMN917534 TWJ917525:TWJ917534 UGF917525:UGF917534 UQB917525:UQB917534 UZX917525:UZX917534 VJT917525:VJT917534 VTP917525:VTP917534 WDL917525:WDL917534 WNH917525:WNH917534 WXD917525:WXD917534 AV983061:AV983070 KR983061:KR983070 UN983061:UN983070 AEJ983061:AEJ983070 AOF983061:AOF983070 AYB983061:AYB983070 BHX983061:BHX983070 BRT983061:BRT983070 CBP983061:CBP983070 CLL983061:CLL983070 CVH983061:CVH983070 DFD983061:DFD983070 DOZ983061:DOZ983070 DYV983061:DYV983070 EIR983061:EIR983070 ESN983061:ESN983070 FCJ983061:FCJ983070 FMF983061:FMF983070 FWB983061:FWB983070 GFX983061:GFX983070 GPT983061:GPT983070 GZP983061:GZP983070 HJL983061:HJL983070 HTH983061:HTH983070 IDD983061:IDD983070 IMZ983061:IMZ983070 IWV983061:IWV983070 JGR983061:JGR983070 JQN983061:JQN983070 KAJ983061:KAJ983070 KKF983061:KKF983070 KUB983061:KUB983070 LDX983061:LDX983070 LNT983061:LNT983070 LXP983061:LXP983070 MHL983061:MHL983070 MRH983061:MRH983070 NBD983061:NBD983070 NKZ983061:NKZ983070 NUV983061:NUV983070 OER983061:OER983070 OON983061:OON983070 OYJ983061:OYJ983070 PIF983061:PIF983070 PSB983061:PSB983070 QBX983061:QBX983070 QLT983061:QLT983070 QVP983061:QVP983070 RFL983061:RFL983070 RPH983061:RPH983070 RZD983061:RZD983070 SIZ983061:SIZ983070 SSV983061:SSV983070 TCR983061:TCR983070 TMN983061:TMN983070 TWJ983061:TWJ983070 UGF983061:UGF983070 UQB983061:UQB983070 UZX983061:UZX983070 VJT983061:VJT983070 VTP983061:VTP983070 WDL983061:WDL983070 WNH983061:WNH983070 WXD983061:WXD983070">
      <formula1>Periodo</formula1>
    </dataValidation>
    <dataValidation type="list" showInputMessage="1" showErrorMessage="1" sqref="V21:AF30 JR21:KB30 TN21:TX30 ADJ21:ADT30 ANF21:ANP30 AXB21:AXL30 BGX21:BHH30 BQT21:BRD30 CAP21:CAZ30 CKL21:CKV30 CUH21:CUR30 DED21:DEN30 DNZ21:DOJ30 DXV21:DYF30 EHR21:EIB30 ERN21:ERX30 FBJ21:FBT30 FLF21:FLP30 FVB21:FVL30 GEX21:GFH30 GOT21:GPD30 GYP21:GYZ30 HIL21:HIV30 HSH21:HSR30 ICD21:ICN30 ILZ21:IMJ30 IVV21:IWF30 JFR21:JGB30 JPN21:JPX30 JZJ21:JZT30 KJF21:KJP30 KTB21:KTL30 LCX21:LDH30 LMT21:LND30 LWP21:LWZ30 MGL21:MGV30 MQH21:MQR30 NAD21:NAN30 NJZ21:NKJ30 NTV21:NUF30 ODR21:OEB30 ONN21:ONX30 OXJ21:OXT30 PHF21:PHP30 PRB21:PRL30 QAX21:QBH30 QKT21:QLD30 QUP21:QUZ30 REL21:REV30 ROH21:ROR30 RYD21:RYN30 SHZ21:SIJ30 SRV21:SSF30 TBR21:TCB30 TLN21:TLX30 TVJ21:TVT30 UFF21:UFP30 UPB21:UPL30 UYX21:UZH30 VIT21:VJD30 VSP21:VSZ30 WCL21:WCV30 WMH21:WMR30 WWD21:WWN30 V65557:AF65566 JR65557:KB65566 TN65557:TX65566 ADJ65557:ADT65566 ANF65557:ANP65566 AXB65557:AXL65566 BGX65557:BHH65566 BQT65557:BRD65566 CAP65557:CAZ65566 CKL65557:CKV65566 CUH65557:CUR65566 DED65557:DEN65566 DNZ65557:DOJ65566 DXV65557:DYF65566 EHR65557:EIB65566 ERN65557:ERX65566 FBJ65557:FBT65566 FLF65557:FLP65566 FVB65557:FVL65566 GEX65557:GFH65566 GOT65557:GPD65566 GYP65557:GYZ65566 HIL65557:HIV65566 HSH65557:HSR65566 ICD65557:ICN65566 ILZ65557:IMJ65566 IVV65557:IWF65566 JFR65557:JGB65566 JPN65557:JPX65566 JZJ65557:JZT65566 KJF65557:KJP65566 KTB65557:KTL65566 LCX65557:LDH65566 LMT65557:LND65566 LWP65557:LWZ65566 MGL65557:MGV65566 MQH65557:MQR65566 NAD65557:NAN65566 NJZ65557:NKJ65566 NTV65557:NUF65566 ODR65557:OEB65566 ONN65557:ONX65566 OXJ65557:OXT65566 PHF65557:PHP65566 PRB65557:PRL65566 QAX65557:QBH65566 QKT65557:QLD65566 QUP65557:QUZ65566 REL65557:REV65566 ROH65557:ROR65566 RYD65557:RYN65566 SHZ65557:SIJ65566 SRV65557:SSF65566 TBR65557:TCB65566 TLN65557:TLX65566 TVJ65557:TVT65566 UFF65557:UFP65566 UPB65557:UPL65566 UYX65557:UZH65566 VIT65557:VJD65566 VSP65557:VSZ65566 WCL65557:WCV65566 WMH65557:WMR65566 WWD65557:WWN65566 V131093:AF131102 JR131093:KB131102 TN131093:TX131102 ADJ131093:ADT131102 ANF131093:ANP131102 AXB131093:AXL131102 BGX131093:BHH131102 BQT131093:BRD131102 CAP131093:CAZ131102 CKL131093:CKV131102 CUH131093:CUR131102 DED131093:DEN131102 DNZ131093:DOJ131102 DXV131093:DYF131102 EHR131093:EIB131102 ERN131093:ERX131102 FBJ131093:FBT131102 FLF131093:FLP131102 FVB131093:FVL131102 GEX131093:GFH131102 GOT131093:GPD131102 GYP131093:GYZ131102 HIL131093:HIV131102 HSH131093:HSR131102 ICD131093:ICN131102 ILZ131093:IMJ131102 IVV131093:IWF131102 JFR131093:JGB131102 JPN131093:JPX131102 JZJ131093:JZT131102 KJF131093:KJP131102 KTB131093:KTL131102 LCX131093:LDH131102 LMT131093:LND131102 LWP131093:LWZ131102 MGL131093:MGV131102 MQH131093:MQR131102 NAD131093:NAN131102 NJZ131093:NKJ131102 NTV131093:NUF131102 ODR131093:OEB131102 ONN131093:ONX131102 OXJ131093:OXT131102 PHF131093:PHP131102 PRB131093:PRL131102 QAX131093:QBH131102 QKT131093:QLD131102 QUP131093:QUZ131102 REL131093:REV131102 ROH131093:ROR131102 RYD131093:RYN131102 SHZ131093:SIJ131102 SRV131093:SSF131102 TBR131093:TCB131102 TLN131093:TLX131102 TVJ131093:TVT131102 UFF131093:UFP131102 UPB131093:UPL131102 UYX131093:UZH131102 VIT131093:VJD131102 VSP131093:VSZ131102 WCL131093:WCV131102 WMH131093:WMR131102 WWD131093:WWN131102 V196629:AF196638 JR196629:KB196638 TN196629:TX196638 ADJ196629:ADT196638 ANF196629:ANP196638 AXB196629:AXL196638 BGX196629:BHH196638 BQT196629:BRD196638 CAP196629:CAZ196638 CKL196629:CKV196638 CUH196629:CUR196638 DED196629:DEN196638 DNZ196629:DOJ196638 DXV196629:DYF196638 EHR196629:EIB196638 ERN196629:ERX196638 FBJ196629:FBT196638 FLF196629:FLP196638 FVB196629:FVL196638 GEX196629:GFH196638 GOT196629:GPD196638 GYP196629:GYZ196638 HIL196629:HIV196638 HSH196629:HSR196638 ICD196629:ICN196638 ILZ196629:IMJ196638 IVV196629:IWF196638 JFR196629:JGB196638 JPN196629:JPX196638 JZJ196629:JZT196638 KJF196629:KJP196638 KTB196629:KTL196638 LCX196629:LDH196638 LMT196629:LND196638 LWP196629:LWZ196638 MGL196629:MGV196638 MQH196629:MQR196638 NAD196629:NAN196638 NJZ196629:NKJ196638 NTV196629:NUF196638 ODR196629:OEB196638 ONN196629:ONX196638 OXJ196629:OXT196638 PHF196629:PHP196638 PRB196629:PRL196638 QAX196629:QBH196638 QKT196629:QLD196638 QUP196629:QUZ196638 REL196629:REV196638 ROH196629:ROR196638 RYD196629:RYN196638 SHZ196629:SIJ196638 SRV196629:SSF196638 TBR196629:TCB196638 TLN196629:TLX196638 TVJ196629:TVT196638 UFF196629:UFP196638 UPB196629:UPL196638 UYX196629:UZH196638 VIT196629:VJD196638 VSP196629:VSZ196638 WCL196629:WCV196638 WMH196629:WMR196638 WWD196629:WWN196638 V262165:AF262174 JR262165:KB262174 TN262165:TX262174 ADJ262165:ADT262174 ANF262165:ANP262174 AXB262165:AXL262174 BGX262165:BHH262174 BQT262165:BRD262174 CAP262165:CAZ262174 CKL262165:CKV262174 CUH262165:CUR262174 DED262165:DEN262174 DNZ262165:DOJ262174 DXV262165:DYF262174 EHR262165:EIB262174 ERN262165:ERX262174 FBJ262165:FBT262174 FLF262165:FLP262174 FVB262165:FVL262174 GEX262165:GFH262174 GOT262165:GPD262174 GYP262165:GYZ262174 HIL262165:HIV262174 HSH262165:HSR262174 ICD262165:ICN262174 ILZ262165:IMJ262174 IVV262165:IWF262174 JFR262165:JGB262174 JPN262165:JPX262174 JZJ262165:JZT262174 KJF262165:KJP262174 KTB262165:KTL262174 LCX262165:LDH262174 LMT262165:LND262174 LWP262165:LWZ262174 MGL262165:MGV262174 MQH262165:MQR262174 NAD262165:NAN262174 NJZ262165:NKJ262174 NTV262165:NUF262174 ODR262165:OEB262174 ONN262165:ONX262174 OXJ262165:OXT262174 PHF262165:PHP262174 PRB262165:PRL262174 QAX262165:QBH262174 QKT262165:QLD262174 QUP262165:QUZ262174 REL262165:REV262174 ROH262165:ROR262174 RYD262165:RYN262174 SHZ262165:SIJ262174 SRV262165:SSF262174 TBR262165:TCB262174 TLN262165:TLX262174 TVJ262165:TVT262174 UFF262165:UFP262174 UPB262165:UPL262174 UYX262165:UZH262174 VIT262165:VJD262174 VSP262165:VSZ262174 WCL262165:WCV262174 WMH262165:WMR262174 WWD262165:WWN262174 V327701:AF327710 JR327701:KB327710 TN327701:TX327710 ADJ327701:ADT327710 ANF327701:ANP327710 AXB327701:AXL327710 BGX327701:BHH327710 BQT327701:BRD327710 CAP327701:CAZ327710 CKL327701:CKV327710 CUH327701:CUR327710 DED327701:DEN327710 DNZ327701:DOJ327710 DXV327701:DYF327710 EHR327701:EIB327710 ERN327701:ERX327710 FBJ327701:FBT327710 FLF327701:FLP327710 FVB327701:FVL327710 GEX327701:GFH327710 GOT327701:GPD327710 GYP327701:GYZ327710 HIL327701:HIV327710 HSH327701:HSR327710 ICD327701:ICN327710 ILZ327701:IMJ327710 IVV327701:IWF327710 JFR327701:JGB327710 JPN327701:JPX327710 JZJ327701:JZT327710 KJF327701:KJP327710 KTB327701:KTL327710 LCX327701:LDH327710 LMT327701:LND327710 LWP327701:LWZ327710 MGL327701:MGV327710 MQH327701:MQR327710 NAD327701:NAN327710 NJZ327701:NKJ327710 NTV327701:NUF327710 ODR327701:OEB327710 ONN327701:ONX327710 OXJ327701:OXT327710 PHF327701:PHP327710 PRB327701:PRL327710 QAX327701:QBH327710 QKT327701:QLD327710 QUP327701:QUZ327710 REL327701:REV327710 ROH327701:ROR327710 RYD327701:RYN327710 SHZ327701:SIJ327710 SRV327701:SSF327710 TBR327701:TCB327710 TLN327701:TLX327710 TVJ327701:TVT327710 UFF327701:UFP327710 UPB327701:UPL327710 UYX327701:UZH327710 VIT327701:VJD327710 VSP327701:VSZ327710 WCL327701:WCV327710 WMH327701:WMR327710 WWD327701:WWN327710 V393237:AF393246 JR393237:KB393246 TN393237:TX393246 ADJ393237:ADT393246 ANF393237:ANP393246 AXB393237:AXL393246 BGX393237:BHH393246 BQT393237:BRD393246 CAP393237:CAZ393246 CKL393237:CKV393246 CUH393237:CUR393246 DED393237:DEN393246 DNZ393237:DOJ393246 DXV393237:DYF393246 EHR393237:EIB393246 ERN393237:ERX393246 FBJ393237:FBT393246 FLF393237:FLP393246 FVB393237:FVL393246 GEX393237:GFH393246 GOT393237:GPD393246 GYP393237:GYZ393246 HIL393237:HIV393246 HSH393237:HSR393246 ICD393237:ICN393246 ILZ393237:IMJ393246 IVV393237:IWF393246 JFR393237:JGB393246 JPN393237:JPX393246 JZJ393237:JZT393246 KJF393237:KJP393246 KTB393237:KTL393246 LCX393237:LDH393246 LMT393237:LND393246 LWP393237:LWZ393246 MGL393237:MGV393246 MQH393237:MQR393246 NAD393237:NAN393246 NJZ393237:NKJ393246 NTV393237:NUF393246 ODR393237:OEB393246 ONN393237:ONX393246 OXJ393237:OXT393246 PHF393237:PHP393246 PRB393237:PRL393246 QAX393237:QBH393246 QKT393237:QLD393246 QUP393237:QUZ393246 REL393237:REV393246 ROH393237:ROR393246 RYD393237:RYN393246 SHZ393237:SIJ393246 SRV393237:SSF393246 TBR393237:TCB393246 TLN393237:TLX393246 TVJ393237:TVT393246 UFF393237:UFP393246 UPB393237:UPL393246 UYX393237:UZH393246 VIT393237:VJD393246 VSP393237:VSZ393246 WCL393237:WCV393246 WMH393237:WMR393246 WWD393237:WWN393246 V458773:AF458782 JR458773:KB458782 TN458773:TX458782 ADJ458773:ADT458782 ANF458773:ANP458782 AXB458773:AXL458782 BGX458773:BHH458782 BQT458773:BRD458782 CAP458773:CAZ458782 CKL458773:CKV458782 CUH458773:CUR458782 DED458773:DEN458782 DNZ458773:DOJ458782 DXV458773:DYF458782 EHR458773:EIB458782 ERN458773:ERX458782 FBJ458773:FBT458782 FLF458773:FLP458782 FVB458773:FVL458782 GEX458773:GFH458782 GOT458773:GPD458782 GYP458773:GYZ458782 HIL458773:HIV458782 HSH458773:HSR458782 ICD458773:ICN458782 ILZ458773:IMJ458782 IVV458773:IWF458782 JFR458773:JGB458782 JPN458773:JPX458782 JZJ458773:JZT458782 KJF458773:KJP458782 KTB458773:KTL458782 LCX458773:LDH458782 LMT458773:LND458782 LWP458773:LWZ458782 MGL458773:MGV458782 MQH458773:MQR458782 NAD458773:NAN458782 NJZ458773:NKJ458782 NTV458773:NUF458782 ODR458773:OEB458782 ONN458773:ONX458782 OXJ458773:OXT458782 PHF458773:PHP458782 PRB458773:PRL458782 QAX458773:QBH458782 QKT458773:QLD458782 QUP458773:QUZ458782 REL458773:REV458782 ROH458773:ROR458782 RYD458773:RYN458782 SHZ458773:SIJ458782 SRV458773:SSF458782 TBR458773:TCB458782 TLN458773:TLX458782 TVJ458773:TVT458782 UFF458773:UFP458782 UPB458773:UPL458782 UYX458773:UZH458782 VIT458773:VJD458782 VSP458773:VSZ458782 WCL458773:WCV458782 WMH458773:WMR458782 WWD458773:WWN458782 V524309:AF524318 JR524309:KB524318 TN524309:TX524318 ADJ524309:ADT524318 ANF524309:ANP524318 AXB524309:AXL524318 BGX524309:BHH524318 BQT524309:BRD524318 CAP524309:CAZ524318 CKL524309:CKV524318 CUH524309:CUR524318 DED524309:DEN524318 DNZ524309:DOJ524318 DXV524309:DYF524318 EHR524309:EIB524318 ERN524309:ERX524318 FBJ524309:FBT524318 FLF524309:FLP524318 FVB524309:FVL524318 GEX524309:GFH524318 GOT524309:GPD524318 GYP524309:GYZ524318 HIL524309:HIV524318 HSH524309:HSR524318 ICD524309:ICN524318 ILZ524309:IMJ524318 IVV524309:IWF524318 JFR524309:JGB524318 JPN524309:JPX524318 JZJ524309:JZT524318 KJF524309:KJP524318 KTB524309:KTL524318 LCX524309:LDH524318 LMT524309:LND524318 LWP524309:LWZ524318 MGL524309:MGV524318 MQH524309:MQR524318 NAD524309:NAN524318 NJZ524309:NKJ524318 NTV524309:NUF524318 ODR524309:OEB524318 ONN524309:ONX524318 OXJ524309:OXT524318 PHF524309:PHP524318 PRB524309:PRL524318 QAX524309:QBH524318 QKT524309:QLD524318 QUP524309:QUZ524318 REL524309:REV524318 ROH524309:ROR524318 RYD524309:RYN524318 SHZ524309:SIJ524318 SRV524309:SSF524318 TBR524309:TCB524318 TLN524309:TLX524318 TVJ524309:TVT524318 UFF524309:UFP524318 UPB524309:UPL524318 UYX524309:UZH524318 VIT524309:VJD524318 VSP524309:VSZ524318 WCL524309:WCV524318 WMH524309:WMR524318 WWD524309:WWN524318 V589845:AF589854 JR589845:KB589854 TN589845:TX589854 ADJ589845:ADT589854 ANF589845:ANP589854 AXB589845:AXL589854 BGX589845:BHH589854 BQT589845:BRD589854 CAP589845:CAZ589854 CKL589845:CKV589854 CUH589845:CUR589854 DED589845:DEN589854 DNZ589845:DOJ589854 DXV589845:DYF589854 EHR589845:EIB589854 ERN589845:ERX589854 FBJ589845:FBT589854 FLF589845:FLP589854 FVB589845:FVL589854 GEX589845:GFH589854 GOT589845:GPD589854 GYP589845:GYZ589854 HIL589845:HIV589854 HSH589845:HSR589854 ICD589845:ICN589854 ILZ589845:IMJ589854 IVV589845:IWF589854 JFR589845:JGB589854 JPN589845:JPX589854 JZJ589845:JZT589854 KJF589845:KJP589854 KTB589845:KTL589854 LCX589845:LDH589854 LMT589845:LND589854 LWP589845:LWZ589854 MGL589845:MGV589854 MQH589845:MQR589854 NAD589845:NAN589854 NJZ589845:NKJ589854 NTV589845:NUF589854 ODR589845:OEB589854 ONN589845:ONX589854 OXJ589845:OXT589854 PHF589845:PHP589854 PRB589845:PRL589854 QAX589845:QBH589854 QKT589845:QLD589854 QUP589845:QUZ589854 REL589845:REV589854 ROH589845:ROR589854 RYD589845:RYN589854 SHZ589845:SIJ589854 SRV589845:SSF589854 TBR589845:TCB589854 TLN589845:TLX589854 TVJ589845:TVT589854 UFF589845:UFP589854 UPB589845:UPL589854 UYX589845:UZH589854 VIT589845:VJD589854 VSP589845:VSZ589854 WCL589845:WCV589854 WMH589845:WMR589854 WWD589845:WWN589854 V655381:AF655390 JR655381:KB655390 TN655381:TX655390 ADJ655381:ADT655390 ANF655381:ANP655390 AXB655381:AXL655390 BGX655381:BHH655390 BQT655381:BRD655390 CAP655381:CAZ655390 CKL655381:CKV655390 CUH655381:CUR655390 DED655381:DEN655390 DNZ655381:DOJ655390 DXV655381:DYF655390 EHR655381:EIB655390 ERN655381:ERX655390 FBJ655381:FBT655390 FLF655381:FLP655390 FVB655381:FVL655390 GEX655381:GFH655390 GOT655381:GPD655390 GYP655381:GYZ655390 HIL655381:HIV655390 HSH655381:HSR655390 ICD655381:ICN655390 ILZ655381:IMJ655390 IVV655381:IWF655390 JFR655381:JGB655390 JPN655381:JPX655390 JZJ655381:JZT655390 KJF655381:KJP655390 KTB655381:KTL655390 LCX655381:LDH655390 LMT655381:LND655390 LWP655381:LWZ655390 MGL655381:MGV655390 MQH655381:MQR655390 NAD655381:NAN655390 NJZ655381:NKJ655390 NTV655381:NUF655390 ODR655381:OEB655390 ONN655381:ONX655390 OXJ655381:OXT655390 PHF655381:PHP655390 PRB655381:PRL655390 QAX655381:QBH655390 QKT655381:QLD655390 QUP655381:QUZ655390 REL655381:REV655390 ROH655381:ROR655390 RYD655381:RYN655390 SHZ655381:SIJ655390 SRV655381:SSF655390 TBR655381:TCB655390 TLN655381:TLX655390 TVJ655381:TVT655390 UFF655381:UFP655390 UPB655381:UPL655390 UYX655381:UZH655390 VIT655381:VJD655390 VSP655381:VSZ655390 WCL655381:WCV655390 WMH655381:WMR655390 WWD655381:WWN655390 V720917:AF720926 JR720917:KB720926 TN720917:TX720926 ADJ720917:ADT720926 ANF720917:ANP720926 AXB720917:AXL720926 BGX720917:BHH720926 BQT720917:BRD720926 CAP720917:CAZ720926 CKL720917:CKV720926 CUH720917:CUR720926 DED720917:DEN720926 DNZ720917:DOJ720926 DXV720917:DYF720926 EHR720917:EIB720926 ERN720917:ERX720926 FBJ720917:FBT720926 FLF720917:FLP720926 FVB720917:FVL720926 GEX720917:GFH720926 GOT720917:GPD720926 GYP720917:GYZ720926 HIL720917:HIV720926 HSH720917:HSR720926 ICD720917:ICN720926 ILZ720917:IMJ720926 IVV720917:IWF720926 JFR720917:JGB720926 JPN720917:JPX720926 JZJ720917:JZT720926 KJF720917:KJP720926 KTB720917:KTL720926 LCX720917:LDH720926 LMT720917:LND720926 LWP720917:LWZ720926 MGL720917:MGV720926 MQH720917:MQR720926 NAD720917:NAN720926 NJZ720917:NKJ720926 NTV720917:NUF720926 ODR720917:OEB720926 ONN720917:ONX720926 OXJ720917:OXT720926 PHF720917:PHP720926 PRB720917:PRL720926 QAX720917:QBH720926 QKT720917:QLD720926 QUP720917:QUZ720926 REL720917:REV720926 ROH720917:ROR720926 RYD720917:RYN720926 SHZ720917:SIJ720926 SRV720917:SSF720926 TBR720917:TCB720926 TLN720917:TLX720926 TVJ720917:TVT720926 UFF720917:UFP720926 UPB720917:UPL720926 UYX720917:UZH720926 VIT720917:VJD720926 VSP720917:VSZ720926 WCL720917:WCV720926 WMH720917:WMR720926 WWD720917:WWN720926 V786453:AF786462 JR786453:KB786462 TN786453:TX786462 ADJ786453:ADT786462 ANF786453:ANP786462 AXB786453:AXL786462 BGX786453:BHH786462 BQT786453:BRD786462 CAP786453:CAZ786462 CKL786453:CKV786462 CUH786453:CUR786462 DED786453:DEN786462 DNZ786453:DOJ786462 DXV786453:DYF786462 EHR786453:EIB786462 ERN786453:ERX786462 FBJ786453:FBT786462 FLF786453:FLP786462 FVB786453:FVL786462 GEX786453:GFH786462 GOT786453:GPD786462 GYP786453:GYZ786462 HIL786453:HIV786462 HSH786453:HSR786462 ICD786453:ICN786462 ILZ786453:IMJ786462 IVV786453:IWF786462 JFR786453:JGB786462 JPN786453:JPX786462 JZJ786453:JZT786462 KJF786453:KJP786462 KTB786453:KTL786462 LCX786453:LDH786462 LMT786453:LND786462 LWP786453:LWZ786462 MGL786453:MGV786462 MQH786453:MQR786462 NAD786453:NAN786462 NJZ786453:NKJ786462 NTV786453:NUF786462 ODR786453:OEB786462 ONN786453:ONX786462 OXJ786453:OXT786462 PHF786453:PHP786462 PRB786453:PRL786462 QAX786453:QBH786462 QKT786453:QLD786462 QUP786453:QUZ786462 REL786453:REV786462 ROH786453:ROR786462 RYD786453:RYN786462 SHZ786453:SIJ786462 SRV786453:SSF786462 TBR786453:TCB786462 TLN786453:TLX786462 TVJ786453:TVT786462 UFF786453:UFP786462 UPB786453:UPL786462 UYX786453:UZH786462 VIT786453:VJD786462 VSP786453:VSZ786462 WCL786453:WCV786462 WMH786453:WMR786462 WWD786453:WWN786462 V851989:AF851998 JR851989:KB851998 TN851989:TX851998 ADJ851989:ADT851998 ANF851989:ANP851998 AXB851989:AXL851998 BGX851989:BHH851998 BQT851989:BRD851998 CAP851989:CAZ851998 CKL851989:CKV851998 CUH851989:CUR851998 DED851989:DEN851998 DNZ851989:DOJ851998 DXV851989:DYF851998 EHR851989:EIB851998 ERN851989:ERX851998 FBJ851989:FBT851998 FLF851989:FLP851998 FVB851989:FVL851998 GEX851989:GFH851998 GOT851989:GPD851998 GYP851989:GYZ851998 HIL851989:HIV851998 HSH851989:HSR851998 ICD851989:ICN851998 ILZ851989:IMJ851998 IVV851989:IWF851998 JFR851989:JGB851998 JPN851989:JPX851998 JZJ851989:JZT851998 KJF851989:KJP851998 KTB851989:KTL851998 LCX851989:LDH851998 LMT851989:LND851998 LWP851989:LWZ851998 MGL851989:MGV851998 MQH851989:MQR851998 NAD851989:NAN851998 NJZ851989:NKJ851998 NTV851989:NUF851998 ODR851989:OEB851998 ONN851989:ONX851998 OXJ851989:OXT851998 PHF851989:PHP851998 PRB851989:PRL851998 QAX851989:QBH851998 QKT851989:QLD851998 QUP851989:QUZ851998 REL851989:REV851998 ROH851989:ROR851998 RYD851989:RYN851998 SHZ851989:SIJ851998 SRV851989:SSF851998 TBR851989:TCB851998 TLN851989:TLX851998 TVJ851989:TVT851998 UFF851989:UFP851998 UPB851989:UPL851998 UYX851989:UZH851998 VIT851989:VJD851998 VSP851989:VSZ851998 WCL851989:WCV851998 WMH851989:WMR851998 WWD851989:WWN851998 V917525:AF917534 JR917525:KB917534 TN917525:TX917534 ADJ917525:ADT917534 ANF917525:ANP917534 AXB917525:AXL917534 BGX917525:BHH917534 BQT917525:BRD917534 CAP917525:CAZ917534 CKL917525:CKV917534 CUH917525:CUR917534 DED917525:DEN917534 DNZ917525:DOJ917534 DXV917525:DYF917534 EHR917525:EIB917534 ERN917525:ERX917534 FBJ917525:FBT917534 FLF917525:FLP917534 FVB917525:FVL917534 GEX917525:GFH917534 GOT917525:GPD917534 GYP917525:GYZ917534 HIL917525:HIV917534 HSH917525:HSR917534 ICD917525:ICN917534 ILZ917525:IMJ917534 IVV917525:IWF917534 JFR917525:JGB917534 JPN917525:JPX917534 JZJ917525:JZT917534 KJF917525:KJP917534 KTB917525:KTL917534 LCX917525:LDH917534 LMT917525:LND917534 LWP917525:LWZ917534 MGL917525:MGV917534 MQH917525:MQR917534 NAD917525:NAN917534 NJZ917525:NKJ917534 NTV917525:NUF917534 ODR917525:OEB917534 ONN917525:ONX917534 OXJ917525:OXT917534 PHF917525:PHP917534 PRB917525:PRL917534 QAX917525:QBH917534 QKT917525:QLD917534 QUP917525:QUZ917534 REL917525:REV917534 ROH917525:ROR917534 RYD917525:RYN917534 SHZ917525:SIJ917534 SRV917525:SSF917534 TBR917525:TCB917534 TLN917525:TLX917534 TVJ917525:TVT917534 UFF917525:UFP917534 UPB917525:UPL917534 UYX917525:UZH917534 VIT917525:VJD917534 VSP917525:VSZ917534 WCL917525:WCV917534 WMH917525:WMR917534 WWD917525:WWN917534 V983061:AF983070 JR983061:KB983070 TN983061:TX983070 ADJ983061:ADT983070 ANF983061:ANP983070 AXB983061:AXL983070 BGX983061:BHH983070 BQT983061:BRD983070 CAP983061:CAZ983070 CKL983061:CKV983070 CUH983061:CUR983070 DED983061:DEN983070 DNZ983061:DOJ983070 DXV983061:DYF983070 EHR983061:EIB983070 ERN983061:ERX983070 FBJ983061:FBT983070 FLF983061:FLP983070 FVB983061:FVL983070 GEX983061:GFH983070 GOT983061:GPD983070 GYP983061:GYZ983070 HIL983061:HIV983070 HSH983061:HSR983070 ICD983061:ICN983070 ILZ983061:IMJ983070 IVV983061:IWF983070 JFR983061:JGB983070 JPN983061:JPX983070 JZJ983061:JZT983070 KJF983061:KJP983070 KTB983061:KTL983070 LCX983061:LDH983070 LMT983061:LND983070 LWP983061:LWZ983070 MGL983061:MGV983070 MQH983061:MQR983070 NAD983061:NAN983070 NJZ983061:NKJ983070 NTV983061:NUF983070 ODR983061:OEB983070 ONN983061:ONX983070 OXJ983061:OXT983070 PHF983061:PHP983070 PRB983061:PRL983070 QAX983061:QBH983070 QKT983061:QLD983070 QUP983061:QUZ983070 REL983061:REV983070 ROH983061:ROR983070 RYD983061:RYN983070 SHZ983061:SIJ983070 SRV983061:SSF983070 TBR983061:TCB983070 TLN983061:TLX983070 TVJ983061:TVT983070 UFF983061:UFP983070 UPB983061:UPL983070 UYX983061:UZH983070 VIT983061:VJD983070 VSP983061:VSZ983070 WCL983061:WCV983070 WMH983061:WMR983070 WWD983061:WWN983070 V10:AE11 JR10:KA11 TN10:TW11 ADJ10:ADS11 ANF10:ANO11 AXB10:AXK11 BGX10:BHG11 BQT10:BRC11 CAP10:CAY11 CKL10:CKU11 CUH10:CUQ11 DED10:DEM11 DNZ10:DOI11 DXV10:DYE11 EHR10:EIA11 ERN10:ERW11 FBJ10:FBS11 FLF10:FLO11 FVB10:FVK11 GEX10:GFG11 GOT10:GPC11 GYP10:GYY11 HIL10:HIU11 HSH10:HSQ11 ICD10:ICM11 ILZ10:IMI11 IVV10:IWE11 JFR10:JGA11 JPN10:JPW11 JZJ10:JZS11 KJF10:KJO11 KTB10:KTK11 LCX10:LDG11 LMT10:LNC11 LWP10:LWY11 MGL10:MGU11 MQH10:MQQ11 NAD10:NAM11 NJZ10:NKI11 NTV10:NUE11 ODR10:OEA11 ONN10:ONW11 OXJ10:OXS11 PHF10:PHO11 PRB10:PRK11 QAX10:QBG11 QKT10:QLC11 QUP10:QUY11 REL10:REU11 ROH10:ROQ11 RYD10:RYM11 SHZ10:SII11 SRV10:SSE11 TBR10:TCA11 TLN10:TLW11 TVJ10:TVS11 UFF10:UFO11 UPB10:UPK11 UYX10:UZG11 VIT10:VJC11 VSP10:VSY11 WCL10:WCU11 WMH10:WMQ11 WWD10:WWM11 V65546:AE65547 JR65546:KA65547 TN65546:TW65547 ADJ65546:ADS65547 ANF65546:ANO65547 AXB65546:AXK65547 BGX65546:BHG65547 BQT65546:BRC65547 CAP65546:CAY65547 CKL65546:CKU65547 CUH65546:CUQ65547 DED65546:DEM65547 DNZ65546:DOI65547 DXV65546:DYE65547 EHR65546:EIA65547 ERN65546:ERW65547 FBJ65546:FBS65547 FLF65546:FLO65547 FVB65546:FVK65547 GEX65546:GFG65547 GOT65546:GPC65547 GYP65546:GYY65547 HIL65546:HIU65547 HSH65546:HSQ65547 ICD65546:ICM65547 ILZ65546:IMI65547 IVV65546:IWE65547 JFR65546:JGA65547 JPN65546:JPW65547 JZJ65546:JZS65547 KJF65546:KJO65547 KTB65546:KTK65547 LCX65546:LDG65547 LMT65546:LNC65547 LWP65546:LWY65547 MGL65546:MGU65547 MQH65546:MQQ65547 NAD65546:NAM65547 NJZ65546:NKI65547 NTV65546:NUE65547 ODR65546:OEA65547 ONN65546:ONW65547 OXJ65546:OXS65547 PHF65546:PHO65547 PRB65546:PRK65547 QAX65546:QBG65547 QKT65546:QLC65547 QUP65546:QUY65547 REL65546:REU65547 ROH65546:ROQ65547 RYD65546:RYM65547 SHZ65546:SII65547 SRV65546:SSE65547 TBR65546:TCA65547 TLN65546:TLW65547 TVJ65546:TVS65547 UFF65546:UFO65547 UPB65546:UPK65547 UYX65546:UZG65547 VIT65546:VJC65547 VSP65546:VSY65547 WCL65546:WCU65547 WMH65546:WMQ65547 WWD65546:WWM65547 V131082:AE131083 JR131082:KA131083 TN131082:TW131083 ADJ131082:ADS131083 ANF131082:ANO131083 AXB131082:AXK131083 BGX131082:BHG131083 BQT131082:BRC131083 CAP131082:CAY131083 CKL131082:CKU131083 CUH131082:CUQ131083 DED131082:DEM131083 DNZ131082:DOI131083 DXV131082:DYE131083 EHR131082:EIA131083 ERN131082:ERW131083 FBJ131082:FBS131083 FLF131082:FLO131083 FVB131082:FVK131083 GEX131082:GFG131083 GOT131082:GPC131083 GYP131082:GYY131083 HIL131082:HIU131083 HSH131082:HSQ131083 ICD131082:ICM131083 ILZ131082:IMI131083 IVV131082:IWE131083 JFR131082:JGA131083 JPN131082:JPW131083 JZJ131082:JZS131083 KJF131082:KJO131083 KTB131082:KTK131083 LCX131082:LDG131083 LMT131082:LNC131083 LWP131082:LWY131083 MGL131082:MGU131083 MQH131082:MQQ131083 NAD131082:NAM131083 NJZ131082:NKI131083 NTV131082:NUE131083 ODR131082:OEA131083 ONN131082:ONW131083 OXJ131082:OXS131083 PHF131082:PHO131083 PRB131082:PRK131083 QAX131082:QBG131083 QKT131082:QLC131083 QUP131082:QUY131083 REL131082:REU131083 ROH131082:ROQ131083 RYD131082:RYM131083 SHZ131082:SII131083 SRV131082:SSE131083 TBR131082:TCA131083 TLN131082:TLW131083 TVJ131082:TVS131083 UFF131082:UFO131083 UPB131082:UPK131083 UYX131082:UZG131083 VIT131082:VJC131083 VSP131082:VSY131083 WCL131082:WCU131083 WMH131082:WMQ131083 WWD131082:WWM131083 V196618:AE196619 JR196618:KA196619 TN196618:TW196619 ADJ196618:ADS196619 ANF196618:ANO196619 AXB196618:AXK196619 BGX196618:BHG196619 BQT196618:BRC196619 CAP196618:CAY196619 CKL196618:CKU196619 CUH196618:CUQ196619 DED196618:DEM196619 DNZ196618:DOI196619 DXV196618:DYE196619 EHR196618:EIA196619 ERN196618:ERW196619 FBJ196618:FBS196619 FLF196618:FLO196619 FVB196618:FVK196619 GEX196618:GFG196619 GOT196618:GPC196619 GYP196618:GYY196619 HIL196618:HIU196619 HSH196618:HSQ196619 ICD196618:ICM196619 ILZ196618:IMI196619 IVV196618:IWE196619 JFR196618:JGA196619 JPN196618:JPW196619 JZJ196618:JZS196619 KJF196618:KJO196619 KTB196618:KTK196619 LCX196618:LDG196619 LMT196618:LNC196619 LWP196618:LWY196619 MGL196618:MGU196619 MQH196618:MQQ196619 NAD196618:NAM196619 NJZ196618:NKI196619 NTV196618:NUE196619 ODR196618:OEA196619 ONN196618:ONW196619 OXJ196618:OXS196619 PHF196618:PHO196619 PRB196618:PRK196619 QAX196618:QBG196619 QKT196618:QLC196619 QUP196618:QUY196619 REL196618:REU196619 ROH196618:ROQ196619 RYD196618:RYM196619 SHZ196618:SII196619 SRV196618:SSE196619 TBR196618:TCA196619 TLN196618:TLW196619 TVJ196618:TVS196619 UFF196618:UFO196619 UPB196618:UPK196619 UYX196618:UZG196619 VIT196618:VJC196619 VSP196618:VSY196619 WCL196618:WCU196619 WMH196618:WMQ196619 WWD196618:WWM196619 V262154:AE262155 JR262154:KA262155 TN262154:TW262155 ADJ262154:ADS262155 ANF262154:ANO262155 AXB262154:AXK262155 BGX262154:BHG262155 BQT262154:BRC262155 CAP262154:CAY262155 CKL262154:CKU262155 CUH262154:CUQ262155 DED262154:DEM262155 DNZ262154:DOI262155 DXV262154:DYE262155 EHR262154:EIA262155 ERN262154:ERW262155 FBJ262154:FBS262155 FLF262154:FLO262155 FVB262154:FVK262155 GEX262154:GFG262155 GOT262154:GPC262155 GYP262154:GYY262155 HIL262154:HIU262155 HSH262154:HSQ262155 ICD262154:ICM262155 ILZ262154:IMI262155 IVV262154:IWE262155 JFR262154:JGA262155 JPN262154:JPW262155 JZJ262154:JZS262155 KJF262154:KJO262155 KTB262154:KTK262155 LCX262154:LDG262155 LMT262154:LNC262155 LWP262154:LWY262155 MGL262154:MGU262155 MQH262154:MQQ262155 NAD262154:NAM262155 NJZ262154:NKI262155 NTV262154:NUE262155 ODR262154:OEA262155 ONN262154:ONW262155 OXJ262154:OXS262155 PHF262154:PHO262155 PRB262154:PRK262155 QAX262154:QBG262155 QKT262154:QLC262155 QUP262154:QUY262155 REL262154:REU262155 ROH262154:ROQ262155 RYD262154:RYM262155 SHZ262154:SII262155 SRV262154:SSE262155 TBR262154:TCA262155 TLN262154:TLW262155 TVJ262154:TVS262155 UFF262154:UFO262155 UPB262154:UPK262155 UYX262154:UZG262155 VIT262154:VJC262155 VSP262154:VSY262155 WCL262154:WCU262155 WMH262154:WMQ262155 WWD262154:WWM262155 V327690:AE327691 JR327690:KA327691 TN327690:TW327691 ADJ327690:ADS327691 ANF327690:ANO327691 AXB327690:AXK327691 BGX327690:BHG327691 BQT327690:BRC327691 CAP327690:CAY327691 CKL327690:CKU327691 CUH327690:CUQ327691 DED327690:DEM327691 DNZ327690:DOI327691 DXV327690:DYE327691 EHR327690:EIA327691 ERN327690:ERW327691 FBJ327690:FBS327691 FLF327690:FLO327691 FVB327690:FVK327691 GEX327690:GFG327691 GOT327690:GPC327691 GYP327690:GYY327691 HIL327690:HIU327691 HSH327690:HSQ327691 ICD327690:ICM327691 ILZ327690:IMI327691 IVV327690:IWE327691 JFR327690:JGA327691 JPN327690:JPW327691 JZJ327690:JZS327691 KJF327690:KJO327691 KTB327690:KTK327691 LCX327690:LDG327691 LMT327690:LNC327691 LWP327690:LWY327691 MGL327690:MGU327691 MQH327690:MQQ327691 NAD327690:NAM327691 NJZ327690:NKI327691 NTV327690:NUE327691 ODR327690:OEA327691 ONN327690:ONW327691 OXJ327690:OXS327691 PHF327690:PHO327691 PRB327690:PRK327691 QAX327690:QBG327691 QKT327690:QLC327691 QUP327690:QUY327691 REL327690:REU327691 ROH327690:ROQ327691 RYD327690:RYM327691 SHZ327690:SII327691 SRV327690:SSE327691 TBR327690:TCA327691 TLN327690:TLW327691 TVJ327690:TVS327691 UFF327690:UFO327691 UPB327690:UPK327691 UYX327690:UZG327691 VIT327690:VJC327691 VSP327690:VSY327691 WCL327690:WCU327691 WMH327690:WMQ327691 WWD327690:WWM327691 V393226:AE393227 JR393226:KA393227 TN393226:TW393227 ADJ393226:ADS393227 ANF393226:ANO393227 AXB393226:AXK393227 BGX393226:BHG393227 BQT393226:BRC393227 CAP393226:CAY393227 CKL393226:CKU393227 CUH393226:CUQ393227 DED393226:DEM393227 DNZ393226:DOI393227 DXV393226:DYE393227 EHR393226:EIA393227 ERN393226:ERW393227 FBJ393226:FBS393227 FLF393226:FLO393227 FVB393226:FVK393227 GEX393226:GFG393227 GOT393226:GPC393227 GYP393226:GYY393227 HIL393226:HIU393227 HSH393226:HSQ393227 ICD393226:ICM393227 ILZ393226:IMI393227 IVV393226:IWE393227 JFR393226:JGA393227 JPN393226:JPW393227 JZJ393226:JZS393227 KJF393226:KJO393227 KTB393226:KTK393227 LCX393226:LDG393227 LMT393226:LNC393227 LWP393226:LWY393227 MGL393226:MGU393227 MQH393226:MQQ393227 NAD393226:NAM393227 NJZ393226:NKI393227 NTV393226:NUE393227 ODR393226:OEA393227 ONN393226:ONW393227 OXJ393226:OXS393227 PHF393226:PHO393227 PRB393226:PRK393227 QAX393226:QBG393227 QKT393226:QLC393227 QUP393226:QUY393227 REL393226:REU393227 ROH393226:ROQ393227 RYD393226:RYM393227 SHZ393226:SII393227 SRV393226:SSE393227 TBR393226:TCA393227 TLN393226:TLW393227 TVJ393226:TVS393227 UFF393226:UFO393227 UPB393226:UPK393227 UYX393226:UZG393227 VIT393226:VJC393227 VSP393226:VSY393227 WCL393226:WCU393227 WMH393226:WMQ393227 WWD393226:WWM393227 V458762:AE458763 JR458762:KA458763 TN458762:TW458763 ADJ458762:ADS458763 ANF458762:ANO458763 AXB458762:AXK458763 BGX458762:BHG458763 BQT458762:BRC458763 CAP458762:CAY458763 CKL458762:CKU458763 CUH458762:CUQ458763 DED458762:DEM458763 DNZ458762:DOI458763 DXV458762:DYE458763 EHR458762:EIA458763 ERN458762:ERW458763 FBJ458762:FBS458763 FLF458762:FLO458763 FVB458762:FVK458763 GEX458762:GFG458763 GOT458762:GPC458763 GYP458762:GYY458763 HIL458762:HIU458763 HSH458762:HSQ458763 ICD458762:ICM458763 ILZ458762:IMI458763 IVV458762:IWE458763 JFR458762:JGA458763 JPN458762:JPW458763 JZJ458762:JZS458763 KJF458762:KJO458763 KTB458762:KTK458763 LCX458762:LDG458763 LMT458762:LNC458763 LWP458762:LWY458763 MGL458762:MGU458763 MQH458762:MQQ458763 NAD458762:NAM458763 NJZ458762:NKI458763 NTV458762:NUE458763 ODR458762:OEA458763 ONN458762:ONW458763 OXJ458762:OXS458763 PHF458762:PHO458763 PRB458762:PRK458763 QAX458762:QBG458763 QKT458762:QLC458763 QUP458762:QUY458763 REL458762:REU458763 ROH458762:ROQ458763 RYD458762:RYM458763 SHZ458762:SII458763 SRV458762:SSE458763 TBR458762:TCA458763 TLN458762:TLW458763 TVJ458762:TVS458763 UFF458762:UFO458763 UPB458762:UPK458763 UYX458762:UZG458763 VIT458762:VJC458763 VSP458762:VSY458763 WCL458762:WCU458763 WMH458762:WMQ458763 WWD458762:WWM458763 V524298:AE524299 JR524298:KA524299 TN524298:TW524299 ADJ524298:ADS524299 ANF524298:ANO524299 AXB524298:AXK524299 BGX524298:BHG524299 BQT524298:BRC524299 CAP524298:CAY524299 CKL524298:CKU524299 CUH524298:CUQ524299 DED524298:DEM524299 DNZ524298:DOI524299 DXV524298:DYE524299 EHR524298:EIA524299 ERN524298:ERW524299 FBJ524298:FBS524299 FLF524298:FLO524299 FVB524298:FVK524299 GEX524298:GFG524299 GOT524298:GPC524299 GYP524298:GYY524299 HIL524298:HIU524299 HSH524298:HSQ524299 ICD524298:ICM524299 ILZ524298:IMI524299 IVV524298:IWE524299 JFR524298:JGA524299 JPN524298:JPW524299 JZJ524298:JZS524299 KJF524298:KJO524299 KTB524298:KTK524299 LCX524298:LDG524299 LMT524298:LNC524299 LWP524298:LWY524299 MGL524298:MGU524299 MQH524298:MQQ524299 NAD524298:NAM524299 NJZ524298:NKI524299 NTV524298:NUE524299 ODR524298:OEA524299 ONN524298:ONW524299 OXJ524298:OXS524299 PHF524298:PHO524299 PRB524298:PRK524299 QAX524298:QBG524299 QKT524298:QLC524299 QUP524298:QUY524299 REL524298:REU524299 ROH524298:ROQ524299 RYD524298:RYM524299 SHZ524298:SII524299 SRV524298:SSE524299 TBR524298:TCA524299 TLN524298:TLW524299 TVJ524298:TVS524299 UFF524298:UFO524299 UPB524298:UPK524299 UYX524298:UZG524299 VIT524298:VJC524299 VSP524298:VSY524299 WCL524298:WCU524299 WMH524298:WMQ524299 WWD524298:WWM524299 V589834:AE589835 JR589834:KA589835 TN589834:TW589835 ADJ589834:ADS589835 ANF589834:ANO589835 AXB589834:AXK589835 BGX589834:BHG589835 BQT589834:BRC589835 CAP589834:CAY589835 CKL589834:CKU589835 CUH589834:CUQ589835 DED589834:DEM589835 DNZ589834:DOI589835 DXV589834:DYE589835 EHR589834:EIA589835 ERN589834:ERW589835 FBJ589834:FBS589835 FLF589834:FLO589835 FVB589834:FVK589835 GEX589834:GFG589835 GOT589834:GPC589835 GYP589834:GYY589835 HIL589834:HIU589835 HSH589834:HSQ589835 ICD589834:ICM589835 ILZ589834:IMI589835 IVV589834:IWE589835 JFR589834:JGA589835 JPN589834:JPW589835 JZJ589834:JZS589835 KJF589834:KJO589835 KTB589834:KTK589835 LCX589834:LDG589835 LMT589834:LNC589835 LWP589834:LWY589835 MGL589834:MGU589835 MQH589834:MQQ589835 NAD589834:NAM589835 NJZ589834:NKI589835 NTV589834:NUE589835 ODR589834:OEA589835 ONN589834:ONW589835 OXJ589834:OXS589835 PHF589834:PHO589835 PRB589834:PRK589835 QAX589834:QBG589835 QKT589834:QLC589835 QUP589834:QUY589835 REL589834:REU589835 ROH589834:ROQ589835 RYD589834:RYM589835 SHZ589834:SII589835 SRV589834:SSE589835 TBR589834:TCA589835 TLN589834:TLW589835 TVJ589834:TVS589835 UFF589834:UFO589835 UPB589834:UPK589835 UYX589834:UZG589835 VIT589834:VJC589835 VSP589834:VSY589835 WCL589834:WCU589835 WMH589834:WMQ589835 WWD589834:WWM589835 V655370:AE655371 JR655370:KA655371 TN655370:TW655371 ADJ655370:ADS655371 ANF655370:ANO655371 AXB655370:AXK655371 BGX655370:BHG655371 BQT655370:BRC655371 CAP655370:CAY655371 CKL655370:CKU655371 CUH655370:CUQ655371 DED655370:DEM655371 DNZ655370:DOI655371 DXV655370:DYE655371 EHR655370:EIA655371 ERN655370:ERW655371 FBJ655370:FBS655371 FLF655370:FLO655371 FVB655370:FVK655371 GEX655370:GFG655371 GOT655370:GPC655371 GYP655370:GYY655371 HIL655370:HIU655371 HSH655370:HSQ655371 ICD655370:ICM655371 ILZ655370:IMI655371 IVV655370:IWE655371 JFR655370:JGA655371 JPN655370:JPW655371 JZJ655370:JZS655371 KJF655370:KJO655371 KTB655370:KTK655371 LCX655370:LDG655371 LMT655370:LNC655371 LWP655370:LWY655371 MGL655370:MGU655371 MQH655370:MQQ655371 NAD655370:NAM655371 NJZ655370:NKI655371 NTV655370:NUE655371 ODR655370:OEA655371 ONN655370:ONW655371 OXJ655370:OXS655371 PHF655370:PHO655371 PRB655370:PRK655371 QAX655370:QBG655371 QKT655370:QLC655371 QUP655370:QUY655371 REL655370:REU655371 ROH655370:ROQ655371 RYD655370:RYM655371 SHZ655370:SII655371 SRV655370:SSE655371 TBR655370:TCA655371 TLN655370:TLW655371 TVJ655370:TVS655371 UFF655370:UFO655371 UPB655370:UPK655371 UYX655370:UZG655371 VIT655370:VJC655371 VSP655370:VSY655371 WCL655370:WCU655371 WMH655370:WMQ655371 WWD655370:WWM655371 V720906:AE720907 JR720906:KA720907 TN720906:TW720907 ADJ720906:ADS720907 ANF720906:ANO720907 AXB720906:AXK720907 BGX720906:BHG720907 BQT720906:BRC720907 CAP720906:CAY720907 CKL720906:CKU720907 CUH720906:CUQ720907 DED720906:DEM720907 DNZ720906:DOI720907 DXV720906:DYE720907 EHR720906:EIA720907 ERN720906:ERW720907 FBJ720906:FBS720907 FLF720906:FLO720907 FVB720906:FVK720907 GEX720906:GFG720907 GOT720906:GPC720907 GYP720906:GYY720907 HIL720906:HIU720907 HSH720906:HSQ720907 ICD720906:ICM720907 ILZ720906:IMI720907 IVV720906:IWE720907 JFR720906:JGA720907 JPN720906:JPW720907 JZJ720906:JZS720907 KJF720906:KJO720907 KTB720906:KTK720907 LCX720906:LDG720907 LMT720906:LNC720907 LWP720906:LWY720907 MGL720906:MGU720907 MQH720906:MQQ720907 NAD720906:NAM720907 NJZ720906:NKI720907 NTV720906:NUE720907 ODR720906:OEA720907 ONN720906:ONW720907 OXJ720906:OXS720907 PHF720906:PHO720907 PRB720906:PRK720907 QAX720906:QBG720907 QKT720906:QLC720907 QUP720906:QUY720907 REL720906:REU720907 ROH720906:ROQ720907 RYD720906:RYM720907 SHZ720906:SII720907 SRV720906:SSE720907 TBR720906:TCA720907 TLN720906:TLW720907 TVJ720906:TVS720907 UFF720906:UFO720907 UPB720906:UPK720907 UYX720906:UZG720907 VIT720906:VJC720907 VSP720906:VSY720907 WCL720906:WCU720907 WMH720906:WMQ720907 WWD720906:WWM720907 V786442:AE786443 JR786442:KA786443 TN786442:TW786443 ADJ786442:ADS786443 ANF786442:ANO786443 AXB786442:AXK786443 BGX786442:BHG786443 BQT786442:BRC786443 CAP786442:CAY786443 CKL786442:CKU786443 CUH786442:CUQ786443 DED786442:DEM786443 DNZ786442:DOI786443 DXV786442:DYE786443 EHR786442:EIA786443 ERN786442:ERW786443 FBJ786442:FBS786443 FLF786442:FLO786443 FVB786442:FVK786443 GEX786442:GFG786443 GOT786442:GPC786443 GYP786442:GYY786443 HIL786442:HIU786443 HSH786442:HSQ786443 ICD786442:ICM786443 ILZ786442:IMI786443 IVV786442:IWE786443 JFR786442:JGA786443 JPN786442:JPW786443 JZJ786442:JZS786443 KJF786442:KJO786443 KTB786442:KTK786443 LCX786442:LDG786443 LMT786442:LNC786443 LWP786442:LWY786443 MGL786442:MGU786443 MQH786442:MQQ786443 NAD786442:NAM786443 NJZ786442:NKI786443 NTV786442:NUE786443 ODR786442:OEA786443 ONN786442:ONW786443 OXJ786442:OXS786443 PHF786442:PHO786443 PRB786442:PRK786443 QAX786442:QBG786443 QKT786442:QLC786443 QUP786442:QUY786443 REL786442:REU786443 ROH786442:ROQ786443 RYD786442:RYM786443 SHZ786442:SII786443 SRV786442:SSE786443 TBR786442:TCA786443 TLN786442:TLW786443 TVJ786442:TVS786443 UFF786442:UFO786443 UPB786442:UPK786443 UYX786442:UZG786443 VIT786442:VJC786443 VSP786442:VSY786443 WCL786442:WCU786443 WMH786442:WMQ786443 WWD786442:WWM786443 V851978:AE851979 JR851978:KA851979 TN851978:TW851979 ADJ851978:ADS851979 ANF851978:ANO851979 AXB851978:AXK851979 BGX851978:BHG851979 BQT851978:BRC851979 CAP851978:CAY851979 CKL851978:CKU851979 CUH851978:CUQ851979 DED851978:DEM851979 DNZ851978:DOI851979 DXV851978:DYE851979 EHR851978:EIA851979 ERN851978:ERW851979 FBJ851978:FBS851979 FLF851978:FLO851979 FVB851978:FVK851979 GEX851978:GFG851979 GOT851978:GPC851979 GYP851978:GYY851979 HIL851978:HIU851979 HSH851978:HSQ851979 ICD851978:ICM851979 ILZ851978:IMI851979 IVV851978:IWE851979 JFR851978:JGA851979 JPN851978:JPW851979 JZJ851978:JZS851979 KJF851978:KJO851979 KTB851978:KTK851979 LCX851978:LDG851979 LMT851978:LNC851979 LWP851978:LWY851979 MGL851978:MGU851979 MQH851978:MQQ851979 NAD851978:NAM851979 NJZ851978:NKI851979 NTV851978:NUE851979 ODR851978:OEA851979 ONN851978:ONW851979 OXJ851978:OXS851979 PHF851978:PHO851979 PRB851978:PRK851979 QAX851978:QBG851979 QKT851978:QLC851979 QUP851978:QUY851979 REL851978:REU851979 ROH851978:ROQ851979 RYD851978:RYM851979 SHZ851978:SII851979 SRV851978:SSE851979 TBR851978:TCA851979 TLN851978:TLW851979 TVJ851978:TVS851979 UFF851978:UFO851979 UPB851978:UPK851979 UYX851978:UZG851979 VIT851978:VJC851979 VSP851978:VSY851979 WCL851978:WCU851979 WMH851978:WMQ851979 WWD851978:WWM851979 V917514:AE917515 JR917514:KA917515 TN917514:TW917515 ADJ917514:ADS917515 ANF917514:ANO917515 AXB917514:AXK917515 BGX917514:BHG917515 BQT917514:BRC917515 CAP917514:CAY917515 CKL917514:CKU917515 CUH917514:CUQ917515 DED917514:DEM917515 DNZ917514:DOI917515 DXV917514:DYE917515 EHR917514:EIA917515 ERN917514:ERW917515 FBJ917514:FBS917515 FLF917514:FLO917515 FVB917514:FVK917515 GEX917514:GFG917515 GOT917514:GPC917515 GYP917514:GYY917515 HIL917514:HIU917515 HSH917514:HSQ917515 ICD917514:ICM917515 ILZ917514:IMI917515 IVV917514:IWE917515 JFR917514:JGA917515 JPN917514:JPW917515 JZJ917514:JZS917515 KJF917514:KJO917515 KTB917514:KTK917515 LCX917514:LDG917515 LMT917514:LNC917515 LWP917514:LWY917515 MGL917514:MGU917515 MQH917514:MQQ917515 NAD917514:NAM917515 NJZ917514:NKI917515 NTV917514:NUE917515 ODR917514:OEA917515 ONN917514:ONW917515 OXJ917514:OXS917515 PHF917514:PHO917515 PRB917514:PRK917515 QAX917514:QBG917515 QKT917514:QLC917515 QUP917514:QUY917515 REL917514:REU917515 ROH917514:ROQ917515 RYD917514:RYM917515 SHZ917514:SII917515 SRV917514:SSE917515 TBR917514:TCA917515 TLN917514:TLW917515 TVJ917514:TVS917515 UFF917514:UFO917515 UPB917514:UPK917515 UYX917514:UZG917515 VIT917514:VJC917515 VSP917514:VSY917515 WCL917514:WCU917515 WMH917514:WMQ917515 WWD917514:WWM917515 V983050:AE983051 JR983050:KA983051 TN983050:TW983051 ADJ983050:ADS983051 ANF983050:ANO983051 AXB983050:AXK983051 BGX983050:BHG983051 BQT983050:BRC983051 CAP983050:CAY983051 CKL983050:CKU983051 CUH983050:CUQ983051 DED983050:DEM983051 DNZ983050:DOI983051 DXV983050:DYE983051 EHR983050:EIA983051 ERN983050:ERW983051 FBJ983050:FBS983051 FLF983050:FLO983051 FVB983050:FVK983051 GEX983050:GFG983051 GOT983050:GPC983051 GYP983050:GYY983051 HIL983050:HIU983051 HSH983050:HSQ983051 ICD983050:ICM983051 ILZ983050:IMI983051 IVV983050:IWE983051 JFR983050:JGA983051 JPN983050:JPW983051 JZJ983050:JZS983051 KJF983050:KJO983051 KTB983050:KTK983051 LCX983050:LDG983051 LMT983050:LNC983051 LWP983050:LWY983051 MGL983050:MGU983051 MQH983050:MQQ983051 NAD983050:NAM983051 NJZ983050:NKI983051 NTV983050:NUE983051 ODR983050:OEA983051 ONN983050:ONW983051 OXJ983050:OXS983051 PHF983050:PHO983051 PRB983050:PRK983051 QAX983050:QBG983051 QKT983050:QLC983051 QUP983050:QUY983051 REL983050:REU983051 ROH983050:ROQ983051 RYD983050:RYM983051 SHZ983050:SII983051 SRV983050:SSE983051 TBR983050:TCA983051 TLN983050:TLW983051 TVJ983050:TVS983051 UFF983050:UFO983051 UPB983050:UPK983051 UYX983050:UZG983051 VIT983050:VJC983051 VSP983050:VSY983051 WCL983050:WCU983051 WMH983050:WMQ983051 WWD983050:WWM983051 AF10:AF20 KB10:KB20 TX10:TX20 ADT10:ADT20 ANP10:ANP20 AXL10:AXL20 BHH10:BHH20 BRD10:BRD20 CAZ10:CAZ20 CKV10:CKV20 CUR10:CUR20 DEN10:DEN20 DOJ10:DOJ20 DYF10:DYF20 EIB10:EIB20 ERX10:ERX20 FBT10:FBT20 FLP10:FLP20 FVL10:FVL20 GFH10:GFH20 GPD10:GPD20 GYZ10:GYZ20 HIV10:HIV20 HSR10:HSR20 ICN10:ICN20 IMJ10:IMJ20 IWF10:IWF20 JGB10:JGB20 JPX10:JPX20 JZT10:JZT20 KJP10:KJP20 KTL10:KTL20 LDH10:LDH20 LND10:LND20 LWZ10:LWZ20 MGV10:MGV20 MQR10:MQR20 NAN10:NAN20 NKJ10:NKJ20 NUF10:NUF20 OEB10:OEB20 ONX10:ONX20 OXT10:OXT20 PHP10:PHP20 PRL10:PRL20 QBH10:QBH20 QLD10:QLD20 QUZ10:QUZ20 REV10:REV20 ROR10:ROR20 RYN10:RYN20 SIJ10:SIJ20 SSF10:SSF20 TCB10:TCB20 TLX10:TLX20 TVT10:TVT20 UFP10:UFP20 UPL10:UPL20 UZH10:UZH20 VJD10:VJD20 VSZ10:VSZ20 WCV10:WCV20 WMR10:WMR20 WWN10:WWN20 AF65546:AF65556 KB65546:KB65556 TX65546:TX65556 ADT65546:ADT65556 ANP65546:ANP65556 AXL65546:AXL65556 BHH65546:BHH65556 BRD65546:BRD65556 CAZ65546:CAZ65556 CKV65546:CKV65556 CUR65546:CUR65556 DEN65546:DEN65556 DOJ65546:DOJ65556 DYF65546:DYF65556 EIB65546:EIB65556 ERX65546:ERX65556 FBT65546:FBT65556 FLP65546:FLP65556 FVL65546:FVL65556 GFH65546:GFH65556 GPD65546:GPD65556 GYZ65546:GYZ65556 HIV65546:HIV65556 HSR65546:HSR65556 ICN65546:ICN65556 IMJ65546:IMJ65556 IWF65546:IWF65556 JGB65546:JGB65556 JPX65546:JPX65556 JZT65546:JZT65556 KJP65546:KJP65556 KTL65546:KTL65556 LDH65546:LDH65556 LND65546:LND65556 LWZ65546:LWZ65556 MGV65546:MGV65556 MQR65546:MQR65556 NAN65546:NAN65556 NKJ65546:NKJ65556 NUF65546:NUF65556 OEB65546:OEB65556 ONX65546:ONX65556 OXT65546:OXT65556 PHP65546:PHP65556 PRL65546:PRL65556 QBH65546:QBH65556 QLD65546:QLD65556 QUZ65546:QUZ65556 REV65546:REV65556 ROR65546:ROR65556 RYN65546:RYN65556 SIJ65546:SIJ65556 SSF65546:SSF65556 TCB65546:TCB65556 TLX65546:TLX65556 TVT65546:TVT65556 UFP65546:UFP65556 UPL65546:UPL65556 UZH65546:UZH65556 VJD65546:VJD65556 VSZ65546:VSZ65556 WCV65546:WCV65556 WMR65546:WMR65556 WWN65546:WWN65556 AF131082:AF131092 KB131082:KB131092 TX131082:TX131092 ADT131082:ADT131092 ANP131082:ANP131092 AXL131082:AXL131092 BHH131082:BHH131092 BRD131082:BRD131092 CAZ131082:CAZ131092 CKV131082:CKV131092 CUR131082:CUR131092 DEN131082:DEN131092 DOJ131082:DOJ131092 DYF131082:DYF131092 EIB131082:EIB131092 ERX131082:ERX131092 FBT131082:FBT131092 FLP131082:FLP131092 FVL131082:FVL131092 GFH131082:GFH131092 GPD131082:GPD131092 GYZ131082:GYZ131092 HIV131082:HIV131092 HSR131082:HSR131092 ICN131082:ICN131092 IMJ131082:IMJ131092 IWF131082:IWF131092 JGB131082:JGB131092 JPX131082:JPX131092 JZT131082:JZT131092 KJP131082:KJP131092 KTL131082:KTL131092 LDH131082:LDH131092 LND131082:LND131092 LWZ131082:LWZ131092 MGV131082:MGV131092 MQR131082:MQR131092 NAN131082:NAN131092 NKJ131082:NKJ131092 NUF131082:NUF131092 OEB131082:OEB131092 ONX131082:ONX131092 OXT131082:OXT131092 PHP131082:PHP131092 PRL131082:PRL131092 QBH131082:QBH131092 QLD131082:QLD131092 QUZ131082:QUZ131092 REV131082:REV131092 ROR131082:ROR131092 RYN131082:RYN131092 SIJ131082:SIJ131092 SSF131082:SSF131092 TCB131082:TCB131092 TLX131082:TLX131092 TVT131082:TVT131092 UFP131082:UFP131092 UPL131082:UPL131092 UZH131082:UZH131092 VJD131082:VJD131092 VSZ131082:VSZ131092 WCV131082:WCV131092 WMR131082:WMR131092 WWN131082:WWN131092 AF196618:AF196628 KB196618:KB196628 TX196618:TX196628 ADT196618:ADT196628 ANP196618:ANP196628 AXL196618:AXL196628 BHH196618:BHH196628 BRD196618:BRD196628 CAZ196618:CAZ196628 CKV196618:CKV196628 CUR196618:CUR196628 DEN196618:DEN196628 DOJ196618:DOJ196628 DYF196618:DYF196628 EIB196618:EIB196628 ERX196618:ERX196628 FBT196618:FBT196628 FLP196618:FLP196628 FVL196618:FVL196628 GFH196618:GFH196628 GPD196618:GPD196628 GYZ196618:GYZ196628 HIV196618:HIV196628 HSR196618:HSR196628 ICN196618:ICN196628 IMJ196618:IMJ196628 IWF196618:IWF196628 JGB196618:JGB196628 JPX196618:JPX196628 JZT196618:JZT196628 KJP196618:KJP196628 KTL196618:KTL196628 LDH196618:LDH196628 LND196618:LND196628 LWZ196618:LWZ196628 MGV196618:MGV196628 MQR196618:MQR196628 NAN196618:NAN196628 NKJ196618:NKJ196628 NUF196618:NUF196628 OEB196618:OEB196628 ONX196618:ONX196628 OXT196618:OXT196628 PHP196618:PHP196628 PRL196618:PRL196628 QBH196618:QBH196628 QLD196618:QLD196628 QUZ196618:QUZ196628 REV196618:REV196628 ROR196618:ROR196628 RYN196618:RYN196628 SIJ196618:SIJ196628 SSF196618:SSF196628 TCB196618:TCB196628 TLX196618:TLX196628 TVT196618:TVT196628 UFP196618:UFP196628 UPL196618:UPL196628 UZH196618:UZH196628 VJD196618:VJD196628 VSZ196618:VSZ196628 WCV196618:WCV196628 WMR196618:WMR196628 WWN196618:WWN196628 AF262154:AF262164 KB262154:KB262164 TX262154:TX262164 ADT262154:ADT262164 ANP262154:ANP262164 AXL262154:AXL262164 BHH262154:BHH262164 BRD262154:BRD262164 CAZ262154:CAZ262164 CKV262154:CKV262164 CUR262154:CUR262164 DEN262154:DEN262164 DOJ262154:DOJ262164 DYF262154:DYF262164 EIB262154:EIB262164 ERX262154:ERX262164 FBT262154:FBT262164 FLP262154:FLP262164 FVL262154:FVL262164 GFH262154:GFH262164 GPD262154:GPD262164 GYZ262154:GYZ262164 HIV262154:HIV262164 HSR262154:HSR262164 ICN262154:ICN262164 IMJ262154:IMJ262164 IWF262154:IWF262164 JGB262154:JGB262164 JPX262154:JPX262164 JZT262154:JZT262164 KJP262154:KJP262164 KTL262154:KTL262164 LDH262154:LDH262164 LND262154:LND262164 LWZ262154:LWZ262164 MGV262154:MGV262164 MQR262154:MQR262164 NAN262154:NAN262164 NKJ262154:NKJ262164 NUF262154:NUF262164 OEB262154:OEB262164 ONX262154:ONX262164 OXT262154:OXT262164 PHP262154:PHP262164 PRL262154:PRL262164 QBH262154:QBH262164 QLD262154:QLD262164 QUZ262154:QUZ262164 REV262154:REV262164 ROR262154:ROR262164 RYN262154:RYN262164 SIJ262154:SIJ262164 SSF262154:SSF262164 TCB262154:TCB262164 TLX262154:TLX262164 TVT262154:TVT262164 UFP262154:UFP262164 UPL262154:UPL262164 UZH262154:UZH262164 VJD262154:VJD262164 VSZ262154:VSZ262164 WCV262154:WCV262164 WMR262154:WMR262164 WWN262154:WWN262164 AF327690:AF327700 KB327690:KB327700 TX327690:TX327700 ADT327690:ADT327700 ANP327690:ANP327700 AXL327690:AXL327700 BHH327690:BHH327700 BRD327690:BRD327700 CAZ327690:CAZ327700 CKV327690:CKV327700 CUR327690:CUR327700 DEN327690:DEN327700 DOJ327690:DOJ327700 DYF327690:DYF327700 EIB327690:EIB327700 ERX327690:ERX327700 FBT327690:FBT327700 FLP327690:FLP327700 FVL327690:FVL327700 GFH327690:GFH327700 GPD327690:GPD327700 GYZ327690:GYZ327700 HIV327690:HIV327700 HSR327690:HSR327700 ICN327690:ICN327700 IMJ327690:IMJ327700 IWF327690:IWF327700 JGB327690:JGB327700 JPX327690:JPX327700 JZT327690:JZT327700 KJP327690:KJP327700 KTL327690:KTL327700 LDH327690:LDH327700 LND327690:LND327700 LWZ327690:LWZ327700 MGV327690:MGV327700 MQR327690:MQR327700 NAN327690:NAN327700 NKJ327690:NKJ327700 NUF327690:NUF327700 OEB327690:OEB327700 ONX327690:ONX327700 OXT327690:OXT327700 PHP327690:PHP327700 PRL327690:PRL327700 QBH327690:QBH327700 QLD327690:QLD327700 QUZ327690:QUZ327700 REV327690:REV327700 ROR327690:ROR327700 RYN327690:RYN327700 SIJ327690:SIJ327700 SSF327690:SSF327700 TCB327690:TCB327700 TLX327690:TLX327700 TVT327690:TVT327700 UFP327690:UFP327700 UPL327690:UPL327700 UZH327690:UZH327700 VJD327690:VJD327700 VSZ327690:VSZ327700 WCV327690:WCV327700 WMR327690:WMR327700 WWN327690:WWN327700 AF393226:AF393236 KB393226:KB393236 TX393226:TX393236 ADT393226:ADT393236 ANP393226:ANP393236 AXL393226:AXL393236 BHH393226:BHH393236 BRD393226:BRD393236 CAZ393226:CAZ393236 CKV393226:CKV393236 CUR393226:CUR393236 DEN393226:DEN393236 DOJ393226:DOJ393236 DYF393226:DYF393236 EIB393226:EIB393236 ERX393226:ERX393236 FBT393226:FBT393236 FLP393226:FLP393236 FVL393226:FVL393236 GFH393226:GFH393236 GPD393226:GPD393236 GYZ393226:GYZ393236 HIV393226:HIV393236 HSR393226:HSR393236 ICN393226:ICN393236 IMJ393226:IMJ393236 IWF393226:IWF393236 JGB393226:JGB393236 JPX393226:JPX393236 JZT393226:JZT393236 KJP393226:KJP393236 KTL393226:KTL393236 LDH393226:LDH393236 LND393226:LND393236 LWZ393226:LWZ393236 MGV393226:MGV393236 MQR393226:MQR393236 NAN393226:NAN393236 NKJ393226:NKJ393236 NUF393226:NUF393236 OEB393226:OEB393236 ONX393226:ONX393236 OXT393226:OXT393236 PHP393226:PHP393236 PRL393226:PRL393236 QBH393226:QBH393236 QLD393226:QLD393236 QUZ393226:QUZ393236 REV393226:REV393236 ROR393226:ROR393236 RYN393226:RYN393236 SIJ393226:SIJ393236 SSF393226:SSF393236 TCB393226:TCB393236 TLX393226:TLX393236 TVT393226:TVT393236 UFP393226:UFP393236 UPL393226:UPL393236 UZH393226:UZH393236 VJD393226:VJD393236 VSZ393226:VSZ393236 WCV393226:WCV393236 WMR393226:WMR393236 WWN393226:WWN393236 AF458762:AF458772 KB458762:KB458772 TX458762:TX458772 ADT458762:ADT458772 ANP458762:ANP458772 AXL458762:AXL458772 BHH458762:BHH458772 BRD458762:BRD458772 CAZ458762:CAZ458772 CKV458762:CKV458772 CUR458762:CUR458772 DEN458762:DEN458772 DOJ458762:DOJ458772 DYF458762:DYF458772 EIB458762:EIB458772 ERX458762:ERX458772 FBT458762:FBT458772 FLP458762:FLP458772 FVL458762:FVL458772 GFH458762:GFH458772 GPD458762:GPD458772 GYZ458762:GYZ458772 HIV458762:HIV458772 HSR458762:HSR458772 ICN458762:ICN458772 IMJ458762:IMJ458772 IWF458762:IWF458772 JGB458762:JGB458772 JPX458762:JPX458772 JZT458762:JZT458772 KJP458762:KJP458772 KTL458762:KTL458772 LDH458762:LDH458772 LND458762:LND458772 LWZ458762:LWZ458772 MGV458762:MGV458772 MQR458762:MQR458772 NAN458762:NAN458772 NKJ458762:NKJ458772 NUF458762:NUF458772 OEB458762:OEB458772 ONX458762:ONX458772 OXT458762:OXT458772 PHP458762:PHP458772 PRL458762:PRL458772 QBH458762:QBH458772 QLD458762:QLD458772 QUZ458762:QUZ458772 REV458762:REV458772 ROR458762:ROR458772 RYN458762:RYN458772 SIJ458762:SIJ458772 SSF458762:SSF458772 TCB458762:TCB458772 TLX458762:TLX458772 TVT458762:TVT458772 UFP458762:UFP458772 UPL458762:UPL458772 UZH458762:UZH458772 VJD458762:VJD458772 VSZ458762:VSZ458772 WCV458762:WCV458772 WMR458762:WMR458772 WWN458762:WWN458772 AF524298:AF524308 KB524298:KB524308 TX524298:TX524308 ADT524298:ADT524308 ANP524298:ANP524308 AXL524298:AXL524308 BHH524298:BHH524308 BRD524298:BRD524308 CAZ524298:CAZ524308 CKV524298:CKV524308 CUR524298:CUR524308 DEN524298:DEN524308 DOJ524298:DOJ524308 DYF524298:DYF524308 EIB524298:EIB524308 ERX524298:ERX524308 FBT524298:FBT524308 FLP524298:FLP524308 FVL524298:FVL524308 GFH524298:GFH524308 GPD524298:GPD524308 GYZ524298:GYZ524308 HIV524298:HIV524308 HSR524298:HSR524308 ICN524298:ICN524308 IMJ524298:IMJ524308 IWF524298:IWF524308 JGB524298:JGB524308 JPX524298:JPX524308 JZT524298:JZT524308 KJP524298:KJP524308 KTL524298:KTL524308 LDH524298:LDH524308 LND524298:LND524308 LWZ524298:LWZ524308 MGV524298:MGV524308 MQR524298:MQR524308 NAN524298:NAN524308 NKJ524298:NKJ524308 NUF524298:NUF524308 OEB524298:OEB524308 ONX524298:ONX524308 OXT524298:OXT524308 PHP524298:PHP524308 PRL524298:PRL524308 QBH524298:QBH524308 QLD524298:QLD524308 QUZ524298:QUZ524308 REV524298:REV524308 ROR524298:ROR524308 RYN524298:RYN524308 SIJ524298:SIJ524308 SSF524298:SSF524308 TCB524298:TCB524308 TLX524298:TLX524308 TVT524298:TVT524308 UFP524298:UFP524308 UPL524298:UPL524308 UZH524298:UZH524308 VJD524298:VJD524308 VSZ524298:VSZ524308 WCV524298:WCV524308 WMR524298:WMR524308 WWN524298:WWN524308 AF589834:AF589844 KB589834:KB589844 TX589834:TX589844 ADT589834:ADT589844 ANP589834:ANP589844 AXL589834:AXL589844 BHH589834:BHH589844 BRD589834:BRD589844 CAZ589834:CAZ589844 CKV589834:CKV589844 CUR589834:CUR589844 DEN589834:DEN589844 DOJ589834:DOJ589844 DYF589834:DYF589844 EIB589834:EIB589844 ERX589834:ERX589844 FBT589834:FBT589844 FLP589834:FLP589844 FVL589834:FVL589844 GFH589834:GFH589844 GPD589834:GPD589844 GYZ589834:GYZ589844 HIV589834:HIV589844 HSR589834:HSR589844 ICN589834:ICN589844 IMJ589834:IMJ589844 IWF589834:IWF589844 JGB589834:JGB589844 JPX589834:JPX589844 JZT589834:JZT589844 KJP589834:KJP589844 KTL589834:KTL589844 LDH589834:LDH589844 LND589834:LND589844 LWZ589834:LWZ589844 MGV589834:MGV589844 MQR589834:MQR589844 NAN589834:NAN589844 NKJ589834:NKJ589844 NUF589834:NUF589844 OEB589834:OEB589844 ONX589834:ONX589844 OXT589834:OXT589844 PHP589834:PHP589844 PRL589834:PRL589844 QBH589834:QBH589844 QLD589834:QLD589844 QUZ589834:QUZ589844 REV589834:REV589844 ROR589834:ROR589844 RYN589834:RYN589844 SIJ589834:SIJ589844 SSF589834:SSF589844 TCB589834:TCB589844 TLX589834:TLX589844 TVT589834:TVT589844 UFP589834:UFP589844 UPL589834:UPL589844 UZH589834:UZH589844 VJD589834:VJD589844 VSZ589834:VSZ589844 WCV589834:WCV589844 WMR589834:WMR589844 WWN589834:WWN589844 AF655370:AF655380 KB655370:KB655380 TX655370:TX655380 ADT655370:ADT655380 ANP655370:ANP655380 AXL655370:AXL655380 BHH655370:BHH655380 BRD655370:BRD655380 CAZ655370:CAZ655380 CKV655370:CKV655380 CUR655370:CUR655380 DEN655370:DEN655380 DOJ655370:DOJ655380 DYF655370:DYF655380 EIB655370:EIB655380 ERX655370:ERX655380 FBT655370:FBT655380 FLP655370:FLP655380 FVL655370:FVL655380 GFH655370:GFH655380 GPD655370:GPD655380 GYZ655370:GYZ655380 HIV655370:HIV655380 HSR655370:HSR655380 ICN655370:ICN655380 IMJ655370:IMJ655380 IWF655370:IWF655380 JGB655370:JGB655380 JPX655370:JPX655380 JZT655370:JZT655380 KJP655370:KJP655380 KTL655370:KTL655380 LDH655370:LDH655380 LND655370:LND655380 LWZ655370:LWZ655380 MGV655370:MGV655380 MQR655370:MQR655380 NAN655370:NAN655380 NKJ655370:NKJ655380 NUF655370:NUF655380 OEB655370:OEB655380 ONX655370:ONX655380 OXT655370:OXT655380 PHP655370:PHP655380 PRL655370:PRL655380 QBH655370:QBH655380 QLD655370:QLD655380 QUZ655370:QUZ655380 REV655370:REV655380 ROR655370:ROR655380 RYN655370:RYN655380 SIJ655370:SIJ655380 SSF655370:SSF655380 TCB655370:TCB655380 TLX655370:TLX655380 TVT655370:TVT655380 UFP655370:UFP655380 UPL655370:UPL655380 UZH655370:UZH655380 VJD655370:VJD655380 VSZ655370:VSZ655380 WCV655370:WCV655380 WMR655370:WMR655380 WWN655370:WWN655380 AF720906:AF720916 KB720906:KB720916 TX720906:TX720916 ADT720906:ADT720916 ANP720906:ANP720916 AXL720906:AXL720916 BHH720906:BHH720916 BRD720906:BRD720916 CAZ720906:CAZ720916 CKV720906:CKV720916 CUR720906:CUR720916 DEN720906:DEN720916 DOJ720906:DOJ720916 DYF720906:DYF720916 EIB720906:EIB720916 ERX720906:ERX720916 FBT720906:FBT720916 FLP720906:FLP720916 FVL720906:FVL720916 GFH720906:GFH720916 GPD720906:GPD720916 GYZ720906:GYZ720916 HIV720906:HIV720916 HSR720906:HSR720916 ICN720906:ICN720916 IMJ720906:IMJ720916 IWF720906:IWF720916 JGB720906:JGB720916 JPX720906:JPX720916 JZT720906:JZT720916 KJP720906:KJP720916 KTL720906:KTL720916 LDH720906:LDH720916 LND720906:LND720916 LWZ720906:LWZ720916 MGV720906:MGV720916 MQR720906:MQR720916 NAN720906:NAN720916 NKJ720906:NKJ720916 NUF720906:NUF720916 OEB720906:OEB720916 ONX720906:ONX720916 OXT720906:OXT720916 PHP720906:PHP720916 PRL720906:PRL720916 QBH720906:QBH720916 QLD720906:QLD720916 QUZ720906:QUZ720916 REV720906:REV720916 ROR720906:ROR720916 RYN720906:RYN720916 SIJ720906:SIJ720916 SSF720906:SSF720916 TCB720906:TCB720916 TLX720906:TLX720916 TVT720906:TVT720916 UFP720906:UFP720916 UPL720906:UPL720916 UZH720906:UZH720916 VJD720906:VJD720916 VSZ720906:VSZ720916 WCV720906:WCV720916 WMR720906:WMR720916 WWN720906:WWN720916 AF786442:AF786452 KB786442:KB786452 TX786442:TX786452 ADT786442:ADT786452 ANP786442:ANP786452 AXL786442:AXL786452 BHH786442:BHH786452 BRD786442:BRD786452 CAZ786442:CAZ786452 CKV786442:CKV786452 CUR786442:CUR786452 DEN786442:DEN786452 DOJ786442:DOJ786452 DYF786442:DYF786452 EIB786442:EIB786452 ERX786442:ERX786452 FBT786442:FBT786452 FLP786442:FLP786452 FVL786442:FVL786452 GFH786442:GFH786452 GPD786442:GPD786452 GYZ786442:GYZ786452 HIV786442:HIV786452 HSR786442:HSR786452 ICN786442:ICN786452 IMJ786442:IMJ786452 IWF786442:IWF786452 JGB786442:JGB786452 JPX786442:JPX786452 JZT786442:JZT786452 KJP786442:KJP786452 KTL786442:KTL786452 LDH786442:LDH786452 LND786442:LND786452 LWZ786442:LWZ786452 MGV786442:MGV786452 MQR786442:MQR786452 NAN786442:NAN786452 NKJ786442:NKJ786452 NUF786442:NUF786452 OEB786442:OEB786452 ONX786442:ONX786452 OXT786442:OXT786452 PHP786442:PHP786452 PRL786442:PRL786452 QBH786442:QBH786452 QLD786442:QLD786452 QUZ786442:QUZ786452 REV786442:REV786452 ROR786442:ROR786452 RYN786442:RYN786452 SIJ786442:SIJ786452 SSF786442:SSF786452 TCB786442:TCB786452 TLX786442:TLX786452 TVT786442:TVT786452 UFP786442:UFP786452 UPL786442:UPL786452 UZH786442:UZH786452 VJD786442:VJD786452 VSZ786442:VSZ786452 WCV786442:WCV786452 WMR786442:WMR786452 WWN786442:WWN786452 AF851978:AF851988 KB851978:KB851988 TX851978:TX851988 ADT851978:ADT851988 ANP851978:ANP851988 AXL851978:AXL851988 BHH851978:BHH851988 BRD851978:BRD851988 CAZ851978:CAZ851988 CKV851978:CKV851988 CUR851978:CUR851988 DEN851978:DEN851988 DOJ851978:DOJ851988 DYF851978:DYF851988 EIB851978:EIB851988 ERX851978:ERX851988 FBT851978:FBT851988 FLP851978:FLP851988 FVL851978:FVL851988 GFH851978:GFH851988 GPD851978:GPD851988 GYZ851978:GYZ851988 HIV851978:HIV851988 HSR851978:HSR851988 ICN851978:ICN851988 IMJ851978:IMJ851988 IWF851978:IWF851988 JGB851978:JGB851988 JPX851978:JPX851988 JZT851978:JZT851988 KJP851978:KJP851988 KTL851978:KTL851988 LDH851978:LDH851988 LND851978:LND851988 LWZ851978:LWZ851988 MGV851978:MGV851988 MQR851978:MQR851988 NAN851978:NAN851988 NKJ851978:NKJ851988 NUF851978:NUF851988 OEB851978:OEB851988 ONX851978:ONX851988 OXT851978:OXT851988 PHP851978:PHP851988 PRL851978:PRL851988 QBH851978:QBH851988 QLD851978:QLD851988 QUZ851978:QUZ851988 REV851978:REV851988 ROR851978:ROR851988 RYN851978:RYN851988 SIJ851978:SIJ851988 SSF851978:SSF851988 TCB851978:TCB851988 TLX851978:TLX851988 TVT851978:TVT851988 UFP851978:UFP851988 UPL851978:UPL851988 UZH851978:UZH851988 VJD851978:VJD851988 VSZ851978:VSZ851988 WCV851978:WCV851988 WMR851978:WMR851988 WWN851978:WWN851988 AF917514:AF917524 KB917514:KB917524 TX917514:TX917524 ADT917514:ADT917524 ANP917514:ANP917524 AXL917514:AXL917524 BHH917514:BHH917524 BRD917514:BRD917524 CAZ917514:CAZ917524 CKV917514:CKV917524 CUR917514:CUR917524 DEN917514:DEN917524 DOJ917514:DOJ917524 DYF917514:DYF917524 EIB917514:EIB917524 ERX917514:ERX917524 FBT917514:FBT917524 FLP917514:FLP917524 FVL917514:FVL917524 GFH917514:GFH917524 GPD917514:GPD917524 GYZ917514:GYZ917524 HIV917514:HIV917524 HSR917514:HSR917524 ICN917514:ICN917524 IMJ917514:IMJ917524 IWF917514:IWF917524 JGB917514:JGB917524 JPX917514:JPX917524 JZT917514:JZT917524 KJP917514:KJP917524 KTL917514:KTL917524 LDH917514:LDH917524 LND917514:LND917524 LWZ917514:LWZ917524 MGV917514:MGV917524 MQR917514:MQR917524 NAN917514:NAN917524 NKJ917514:NKJ917524 NUF917514:NUF917524 OEB917514:OEB917524 ONX917514:ONX917524 OXT917514:OXT917524 PHP917514:PHP917524 PRL917514:PRL917524 QBH917514:QBH917524 QLD917514:QLD917524 QUZ917514:QUZ917524 REV917514:REV917524 ROR917514:ROR917524 RYN917514:RYN917524 SIJ917514:SIJ917524 SSF917514:SSF917524 TCB917514:TCB917524 TLX917514:TLX917524 TVT917514:TVT917524 UFP917514:UFP917524 UPL917514:UPL917524 UZH917514:UZH917524 VJD917514:VJD917524 VSZ917514:VSZ917524 WCV917514:WCV917524 WMR917514:WMR917524 WWN917514:WWN917524 AF983050:AF983060 KB983050:KB983060 TX983050:TX983060 ADT983050:ADT983060 ANP983050:ANP983060 AXL983050:AXL983060 BHH983050:BHH983060 BRD983050:BRD983060 CAZ983050:CAZ983060 CKV983050:CKV983060 CUR983050:CUR983060 DEN983050:DEN983060 DOJ983050:DOJ983060 DYF983050:DYF983060 EIB983050:EIB983060 ERX983050:ERX983060 FBT983050:FBT983060 FLP983050:FLP983060 FVL983050:FVL983060 GFH983050:GFH983060 GPD983050:GPD983060 GYZ983050:GYZ983060 HIV983050:HIV983060 HSR983050:HSR983060 ICN983050:ICN983060 IMJ983050:IMJ983060 IWF983050:IWF983060 JGB983050:JGB983060 JPX983050:JPX983060 JZT983050:JZT983060 KJP983050:KJP983060 KTL983050:KTL983060 LDH983050:LDH983060 LND983050:LND983060 LWZ983050:LWZ983060 MGV983050:MGV983060 MQR983050:MQR983060 NAN983050:NAN983060 NKJ983050:NKJ983060 NUF983050:NUF983060 OEB983050:OEB983060 ONX983050:ONX983060 OXT983050:OXT983060 PHP983050:PHP983060 PRL983050:PRL983060 QBH983050:QBH983060 QLD983050:QLD983060 QUZ983050:QUZ983060 REV983050:REV983060 ROR983050:ROR983060 RYN983050:RYN983060 SIJ983050:SIJ983060 SSF983050:SSF983060 TCB983050:TCB983060 TLX983050:TLX983060 TVT983050:TVT983060 UFP983050:UFP983060 UPL983050:UPL983060 UZH983050:UZH983060 VJD983050:VJD983060 VSZ983050:VSZ983060 WCV983050:WCV983060 WMR983050:WMR983060 WWN983050:WWN983060 V15:AE15 JR15:KA15 TN15:TW15 ADJ15:ADS15 ANF15:ANO15 AXB15:AXK15 BGX15:BHG15 BQT15:BRC15 CAP15:CAY15 CKL15:CKU15 CUH15:CUQ15 DED15:DEM15 DNZ15:DOI15 DXV15:DYE15 EHR15:EIA15 ERN15:ERW15 FBJ15:FBS15 FLF15:FLO15 FVB15:FVK15 GEX15:GFG15 GOT15:GPC15 GYP15:GYY15 HIL15:HIU15 HSH15:HSQ15 ICD15:ICM15 ILZ15:IMI15 IVV15:IWE15 JFR15:JGA15 JPN15:JPW15 JZJ15:JZS15 KJF15:KJO15 KTB15:KTK15 LCX15:LDG15 LMT15:LNC15 LWP15:LWY15 MGL15:MGU15 MQH15:MQQ15 NAD15:NAM15 NJZ15:NKI15 NTV15:NUE15 ODR15:OEA15 ONN15:ONW15 OXJ15:OXS15 PHF15:PHO15 PRB15:PRK15 QAX15:QBG15 QKT15:QLC15 QUP15:QUY15 REL15:REU15 ROH15:ROQ15 RYD15:RYM15 SHZ15:SII15 SRV15:SSE15 TBR15:TCA15 TLN15:TLW15 TVJ15:TVS15 UFF15:UFO15 UPB15:UPK15 UYX15:UZG15 VIT15:VJC15 VSP15:VSY15 WCL15:WCU15 WMH15:WMQ15 WWD15:WWM15 V65551:AE65551 JR65551:KA65551 TN65551:TW65551 ADJ65551:ADS65551 ANF65551:ANO65551 AXB65551:AXK65551 BGX65551:BHG65551 BQT65551:BRC65551 CAP65551:CAY65551 CKL65551:CKU65551 CUH65551:CUQ65551 DED65551:DEM65551 DNZ65551:DOI65551 DXV65551:DYE65551 EHR65551:EIA65551 ERN65551:ERW65551 FBJ65551:FBS65551 FLF65551:FLO65551 FVB65551:FVK65551 GEX65551:GFG65551 GOT65551:GPC65551 GYP65551:GYY65551 HIL65551:HIU65551 HSH65551:HSQ65551 ICD65551:ICM65551 ILZ65551:IMI65551 IVV65551:IWE65551 JFR65551:JGA65551 JPN65551:JPW65551 JZJ65551:JZS65551 KJF65551:KJO65551 KTB65551:KTK65551 LCX65551:LDG65551 LMT65551:LNC65551 LWP65551:LWY65551 MGL65551:MGU65551 MQH65551:MQQ65551 NAD65551:NAM65551 NJZ65551:NKI65551 NTV65551:NUE65551 ODR65551:OEA65551 ONN65551:ONW65551 OXJ65551:OXS65551 PHF65551:PHO65551 PRB65551:PRK65551 QAX65551:QBG65551 QKT65551:QLC65551 QUP65551:QUY65551 REL65551:REU65551 ROH65551:ROQ65551 RYD65551:RYM65551 SHZ65551:SII65551 SRV65551:SSE65551 TBR65551:TCA65551 TLN65551:TLW65551 TVJ65551:TVS65551 UFF65551:UFO65551 UPB65551:UPK65551 UYX65551:UZG65551 VIT65551:VJC65551 VSP65551:VSY65551 WCL65551:WCU65551 WMH65551:WMQ65551 WWD65551:WWM65551 V131087:AE131087 JR131087:KA131087 TN131087:TW131087 ADJ131087:ADS131087 ANF131087:ANO131087 AXB131087:AXK131087 BGX131087:BHG131087 BQT131087:BRC131087 CAP131087:CAY131087 CKL131087:CKU131087 CUH131087:CUQ131087 DED131087:DEM131087 DNZ131087:DOI131087 DXV131087:DYE131087 EHR131087:EIA131087 ERN131087:ERW131087 FBJ131087:FBS131087 FLF131087:FLO131087 FVB131087:FVK131087 GEX131087:GFG131087 GOT131087:GPC131087 GYP131087:GYY131087 HIL131087:HIU131087 HSH131087:HSQ131087 ICD131087:ICM131087 ILZ131087:IMI131087 IVV131087:IWE131087 JFR131087:JGA131087 JPN131087:JPW131087 JZJ131087:JZS131087 KJF131087:KJO131087 KTB131087:KTK131087 LCX131087:LDG131087 LMT131087:LNC131087 LWP131087:LWY131087 MGL131087:MGU131087 MQH131087:MQQ131087 NAD131087:NAM131087 NJZ131087:NKI131087 NTV131087:NUE131087 ODR131087:OEA131087 ONN131087:ONW131087 OXJ131087:OXS131087 PHF131087:PHO131087 PRB131087:PRK131087 QAX131087:QBG131087 QKT131087:QLC131087 QUP131087:QUY131087 REL131087:REU131087 ROH131087:ROQ131087 RYD131087:RYM131087 SHZ131087:SII131087 SRV131087:SSE131087 TBR131087:TCA131087 TLN131087:TLW131087 TVJ131087:TVS131087 UFF131087:UFO131087 UPB131087:UPK131087 UYX131087:UZG131087 VIT131087:VJC131087 VSP131087:VSY131087 WCL131087:WCU131087 WMH131087:WMQ131087 WWD131087:WWM131087 V196623:AE196623 JR196623:KA196623 TN196623:TW196623 ADJ196623:ADS196623 ANF196623:ANO196623 AXB196623:AXK196623 BGX196623:BHG196623 BQT196623:BRC196623 CAP196623:CAY196623 CKL196623:CKU196623 CUH196623:CUQ196623 DED196623:DEM196623 DNZ196623:DOI196623 DXV196623:DYE196623 EHR196623:EIA196623 ERN196623:ERW196623 FBJ196623:FBS196623 FLF196623:FLO196623 FVB196623:FVK196623 GEX196623:GFG196623 GOT196623:GPC196623 GYP196623:GYY196623 HIL196623:HIU196623 HSH196623:HSQ196623 ICD196623:ICM196623 ILZ196623:IMI196623 IVV196623:IWE196623 JFR196623:JGA196623 JPN196623:JPW196623 JZJ196623:JZS196623 KJF196623:KJO196623 KTB196623:KTK196623 LCX196623:LDG196623 LMT196623:LNC196623 LWP196623:LWY196623 MGL196623:MGU196623 MQH196623:MQQ196623 NAD196623:NAM196623 NJZ196623:NKI196623 NTV196623:NUE196623 ODR196623:OEA196623 ONN196623:ONW196623 OXJ196623:OXS196623 PHF196623:PHO196623 PRB196623:PRK196623 QAX196623:QBG196623 QKT196623:QLC196623 QUP196623:QUY196623 REL196623:REU196623 ROH196623:ROQ196623 RYD196623:RYM196623 SHZ196623:SII196623 SRV196623:SSE196623 TBR196623:TCA196623 TLN196623:TLW196623 TVJ196623:TVS196623 UFF196623:UFO196623 UPB196623:UPK196623 UYX196623:UZG196623 VIT196623:VJC196623 VSP196623:VSY196623 WCL196623:WCU196623 WMH196623:WMQ196623 WWD196623:WWM196623 V262159:AE262159 JR262159:KA262159 TN262159:TW262159 ADJ262159:ADS262159 ANF262159:ANO262159 AXB262159:AXK262159 BGX262159:BHG262159 BQT262159:BRC262159 CAP262159:CAY262159 CKL262159:CKU262159 CUH262159:CUQ262159 DED262159:DEM262159 DNZ262159:DOI262159 DXV262159:DYE262159 EHR262159:EIA262159 ERN262159:ERW262159 FBJ262159:FBS262159 FLF262159:FLO262159 FVB262159:FVK262159 GEX262159:GFG262159 GOT262159:GPC262159 GYP262159:GYY262159 HIL262159:HIU262159 HSH262159:HSQ262159 ICD262159:ICM262159 ILZ262159:IMI262159 IVV262159:IWE262159 JFR262159:JGA262159 JPN262159:JPW262159 JZJ262159:JZS262159 KJF262159:KJO262159 KTB262159:KTK262159 LCX262159:LDG262159 LMT262159:LNC262159 LWP262159:LWY262159 MGL262159:MGU262159 MQH262159:MQQ262159 NAD262159:NAM262159 NJZ262159:NKI262159 NTV262159:NUE262159 ODR262159:OEA262159 ONN262159:ONW262159 OXJ262159:OXS262159 PHF262159:PHO262159 PRB262159:PRK262159 QAX262159:QBG262159 QKT262159:QLC262159 QUP262159:QUY262159 REL262159:REU262159 ROH262159:ROQ262159 RYD262159:RYM262159 SHZ262159:SII262159 SRV262159:SSE262159 TBR262159:TCA262159 TLN262159:TLW262159 TVJ262159:TVS262159 UFF262159:UFO262159 UPB262159:UPK262159 UYX262159:UZG262159 VIT262159:VJC262159 VSP262159:VSY262159 WCL262159:WCU262159 WMH262159:WMQ262159 WWD262159:WWM262159 V327695:AE327695 JR327695:KA327695 TN327695:TW327695 ADJ327695:ADS327695 ANF327695:ANO327695 AXB327695:AXK327695 BGX327695:BHG327695 BQT327695:BRC327695 CAP327695:CAY327695 CKL327695:CKU327695 CUH327695:CUQ327695 DED327695:DEM327695 DNZ327695:DOI327695 DXV327695:DYE327695 EHR327695:EIA327695 ERN327695:ERW327695 FBJ327695:FBS327695 FLF327695:FLO327695 FVB327695:FVK327695 GEX327695:GFG327695 GOT327695:GPC327695 GYP327695:GYY327695 HIL327695:HIU327695 HSH327695:HSQ327695 ICD327695:ICM327695 ILZ327695:IMI327695 IVV327695:IWE327695 JFR327695:JGA327695 JPN327695:JPW327695 JZJ327695:JZS327695 KJF327695:KJO327695 KTB327695:KTK327695 LCX327695:LDG327695 LMT327695:LNC327695 LWP327695:LWY327695 MGL327695:MGU327695 MQH327695:MQQ327695 NAD327695:NAM327695 NJZ327695:NKI327695 NTV327695:NUE327695 ODR327695:OEA327695 ONN327695:ONW327695 OXJ327695:OXS327695 PHF327695:PHO327695 PRB327695:PRK327695 QAX327695:QBG327695 QKT327695:QLC327695 QUP327695:QUY327695 REL327695:REU327695 ROH327695:ROQ327695 RYD327695:RYM327695 SHZ327695:SII327695 SRV327695:SSE327695 TBR327695:TCA327695 TLN327695:TLW327695 TVJ327695:TVS327695 UFF327695:UFO327695 UPB327695:UPK327695 UYX327695:UZG327695 VIT327695:VJC327695 VSP327695:VSY327695 WCL327695:WCU327695 WMH327695:WMQ327695 WWD327695:WWM327695 V393231:AE393231 JR393231:KA393231 TN393231:TW393231 ADJ393231:ADS393231 ANF393231:ANO393231 AXB393231:AXK393231 BGX393231:BHG393231 BQT393231:BRC393231 CAP393231:CAY393231 CKL393231:CKU393231 CUH393231:CUQ393231 DED393231:DEM393231 DNZ393231:DOI393231 DXV393231:DYE393231 EHR393231:EIA393231 ERN393231:ERW393231 FBJ393231:FBS393231 FLF393231:FLO393231 FVB393231:FVK393231 GEX393231:GFG393231 GOT393231:GPC393231 GYP393231:GYY393231 HIL393231:HIU393231 HSH393231:HSQ393231 ICD393231:ICM393231 ILZ393231:IMI393231 IVV393231:IWE393231 JFR393231:JGA393231 JPN393231:JPW393231 JZJ393231:JZS393231 KJF393231:KJO393231 KTB393231:KTK393231 LCX393231:LDG393231 LMT393231:LNC393231 LWP393231:LWY393231 MGL393231:MGU393231 MQH393231:MQQ393231 NAD393231:NAM393231 NJZ393231:NKI393231 NTV393231:NUE393231 ODR393231:OEA393231 ONN393231:ONW393231 OXJ393231:OXS393231 PHF393231:PHO393231 PRB393231:PRK393231 QAX393231:QBG393231 QKT393231:QLC393231 QUP393231:QUY393231 REL393231:REU393231 ROH393231:ROQ393231 RYD393231:RYM393231 SHZ393231:SII393231 SRV393231:SSE393231 TBR393231:TCA393231 TLN393231:TLW393231 TVJ393231:TVS393231 UFF393231:UFO393231 UPB393231:UPK393231 UYX393231:UZG393231 VIT393231:VJC393231 VSP393231:VSY393231 WCL393231:WCU393231 WMH393231:WMQ393231 WWD393231:WWM393231 V458767:AE458767 JR458767:KA458767 TN458767:TW458767 ADJ458767:ADS458767 ANF458767:ANO458767 AXB458767:AXK458767 BGX458767:BHG458767 BQT458767:BRC458767 CAP458767:CAY458767 CKL458767:CKU458767 CUH458767:CUQ458767 DED458767:DEM458767 DNZ458767:DOI458767 DXV458767:DYE458767 EHR458767:EIA458767 ERN458767:ERW458767 FBJ458767:FBS458767 FLF458767:FLO458767 FVB458767:FVK458767 GEX458767:GFG458767 GOT458767:GPC458767 GYP458767:GYY458767 HIL458767:HIU458767 HSH458767:HSQ458767 ICD458767:ICM458767 ILZ458767:IMI458767 IVV458767:IWE458767 JFR458767:JGA458767 JPN458767:JPW458767 JZJ458767:JZS458767 KJF458767:KJO458767 KTB458767:KTK458767 LCX458767:LDG458767 LMT458767:LNC458767 LWP458767:LWY458767 MGL458767:MGU458767 MQH458767:MQQ458767 NAD458767:NAM458767 NJZ458767:NKI458767 NTV458767:NUE458767 ODR458767:OEA458767 ONN458767:ONW458767 OXJ458767:OXS458767 PHF458767:PHO458767 PRB458767:PRK458767 QAX458767:QBG458767 QKT458767:QLC458767 QUP458767:QUY458767 REL458767:REU458767 ROH458767:ROQ458767 RYD458767:RYM458767 SHZ458767:SII458767 SRV458767:SSE458767 TBR458767:TCA458767 TLN458767:TLW458767 TVJ458767:TVS458767 UFF458767:UFO458767 UPB458767:UPK458767 UYX458767:UZG458767 VIT458767:VJC458767 VSP458767:VSY458767 WCL458767:WCU458767 WMH458767:WMQ458767 WWD458767:WWM458767 V524303:AE524303 JR524303:KA524303 TN524303:TW524303 ADJ524303:ADS524303 ANF524303:ANO524303 AXB524303:AXK524303 BGX524303:BHG524303 BQT524303:BRC524303 CAP524303:CAY524303 CKL524303:CKU524303 CUH524303:CUQ524303 DED524303:DEM524303 DNZ524303:DOI524303 DXV524303:DYE524303 EHR524303:EIA524303 ERN524303:ERW524303 FBJ524303:FBS524303 FLF524303:FLO524303 FVB524303:FVK524303 GEX524303:GFG524303 GOT524303:GPC524303 GYP524303:GYY524303 HIL524303:HIU524303 HSH524303:HSQ524303 ICD524303:ICM524303 ILZ524303:IMI524303 IVV524303:IWE524303 JFR524303:JGA524303 JPN524303:JPW524303 JZJ524303:JZS524303 KJF524303:KJO524303 KTB524303:KTK524303 LCX524303:LDG524303 LMT524303:LNC524303 LWP524303:LWY524303 MGL524303:MGU524303 MQH524303:MQQ524303 NAD524303:NAM524303 NJZ524303:NKI524303 NTV524303:NUE524303 ODR524303:OEA524303 ONN524303:ONW524303 OXJ524303:OXS524303 PHF524303:PHO524303 PRB524303:PRK524303 QAX524303:QBG524303 QKT524303:QLC524303 QUP524303:QUY524303 REL524303:REU524303 ROH524303:ROQ524303 RYD524303:RYM524303 SHZ524303:SII524303 SRV524303:SSE524303 TBR524303:TCA524303 TLN524303:TLW524303 TVJ524303:TVS524303 UFF524303:UFO524303 UPB524303:UPK524303 UYX524303:UZG524303 VIT524303:VJC524303 VSP524303:VSY524303 WCL524303:WCU524303 WMH524303:WMQ524303 WWD524303:WWM524303 V589839:AE589839 JR589839:KA589839 TN589839:TW589839 ADJ589839:ADS589839 ANF589839:ANO589839 AXB589839:AXK589839 BGX589839:BHG589839 BQT589839:BRC589839 CAP589839:CAY589839 CKL589839:CKU589839 CUH589839:CUQ589839 DED589839:DEM589839 DNZ589839:DOI589839 DXV589839:DYE589839 EHR589839:EIA589839 ERN589839:ERW589839 FBJ589839:FBS589839 FLF589839:FLO589839 FVB589839:FVK589839 GEX589839:GFG589839 GOT589839:GPC589839 GYP589839:GYY589839 HIL589839:HIU589839 HSH589839:HSQ589839 ICD589839:ICM589839 ILZ589839:IMI589839 IVV589839:IWE589839 JFR589839:JGA589839 JPN589839:JPW589839 JZJ589839:JZS589839 KJF589839:KJO589839 KTB589839:KTK589839 LCX589839:LDG589839 LMT589839:LNC589839 LWP589839:LWY589839 MGL589839:MGU589839 MQH589839:MQQ589839 NAD589839:NAM589839 NJZ589839:NKI589839 NTV589839:NUE589839 ODR589839:OEA589839 ONN589839:ONW589839 OXJ589839:OXS589839 PHF589839:PHO589839 PRB589839:PRK589839 QAX589839:QBG589839 QKT589839:QLC589839 QUP589839:QUY589839 REL589839:REU589839 ROH589839:ROQ589839 RYD589839:RYM589839 SHZ589839:SII589839 SRV589839:SSE589839 TBR589839:TCA589839 TLN589839:TLW589839 TVJ589839:TVS589839 UFF589839:UFO589839 UPB589839:UPK589839 UYX589839:UZG589839 VIT589839:VJC589839 VSP589839:VSY589839 WCL589839:WCU589839 WMH589839:WMQ589839 WWD589839:WWM589839 V655375:AE655375 JR655375:KA655375 TN655375:TW655375 ADJ655375:ADS655375 ANF655375:ANO655375 AXB655375:AXK655375 BGX655375:BHG655375 BQT655375:BRC655375 CAP655375:CAY655375 CKL655375:CKU655375 CUH655375:CUQ655375 DED655375:DEM655375 DNZ655375:DOI655375 DXV655375:DYE655375 EHR655375:EIA655375 ERN655375:ERW655375 FBJ655375:FBS655375 FLF655375:FLO655375 FVB655375:FVK655375 GEX655375:GFG655375 GOT655375:GPC655375 GYP655375:GYY655375 HIL655375:HIU655375 HSH655375:HSQ655375 ICD655375:ICM655375 ILZ655375:IMI655375 IVV655375:IWE655375 JFR655375:JGA655375 JPN655375:JPW655375 JZJ655375:JZS655375 KJF655375:KJO655375 KTB655375:KTK655375 LCX655375:LDG655375 LMT655375:LNC655375 LWP655375:LWY655375 MGL655375:MGU655375 MQH655375:MQQ655375 NAD655375:NAM655375 NJZ655375:NKI655375 NTV655375:NUE655375 ODR655375:OEA655375 ONN655375:ONW655375 OXJ655375:OXS655375 PHF655375:PHO655375 PRB655375:PRK655375 QAX655375:QBG655375 QKT655375:QLC655375 QUP655375:QUY655375 REL655375:REU655375 ROH655375:ROQ655375 RYD655375:RYM655375 SHZ655375:SII655375 SRV655375:SSE655375 TBR655375:TCA655375 TLN655375:TLW655375 TVJ655375:TVS655375 UFF655375:UFO655375 UPB655375:UPK655375 UYX655375:UZG655375 VIT655375:VJC655375 VSP655375:VSY655375 WCL655375:WCU655375 WMH655375:WMQ655375 WWD655375:WWM655375 V720911:AE720911 JR720911:KA720911 TN720911:TW720911 ADJ720911:ADS720911 ANF720911:ANO720911 AXB720911:AXK720911 BGX720911:BHG720911 BQT720911:BRC720911 CAP720911:CAY720911 CKL720911:CKU720911 CUH720911:CUQ720911 DED720911:DEM720911 DNZ720911:DOI720911 DXV720911:DYE720911 EHR720911:EIA720911 ERN720911:ERW720911 FBJ720911:FBS720911 FLF720911:FLO720911 FVB720911:FVK720911 GEX720911:GFG720911 GOT720911:GPC720911 GYP720911:GYY720911 HIL720911:HIU720911 HSH720911:HSQ720911 ICD720911:ICM720911 ILZ720911:IMI720911 IVV720911:IWE720911 JFR720911:JGA720911 JPN720911:JPW720911 JZJ720911:JZS720911 KJF720911:KJO720911 KTB720911:KTK720911 LCX720911:LDG720911 LMT720911:LNC720911 LWP720911:LWY720911 MGL720911:MGU720911 MQH720911:MQQ720911 NAD720911:NAM720911 NJZ720911:NKI720911 NTV720911:NUE720911 ODR720911:OEA720911 ONN720911:ONW720911 OXJ720911:OXS720911 PHF720911:PHO720911 PRB720911:PRK720911 QAX720911:QBG720911 QKT720911:QLC720911 QUP720911:QUY720911 REL720911:REU720911 ROH720911:ROQ720911 RYD720911:RYM720911 SHZ720911:SII720911 SRV720911:SSE720911 TBR720911:TCA720911 TLN720911:TLW720911 TVJ720911:TVS720911 UFF720911:UFO720911 UPB720911:UPK720911 UYX720911:UZG720911 VIT720911:VJC720911 VSP720911:VSY720911 WCL720911:WCU720911 WMH720911:WMQ720911 WWD720911:WWM720911 V786447:AE786447 JR786447:KA786447 TN786447:TW786447 ADJ786447:ADS786447 ANF786447:ANO786447 AXB786447:AXK786447 BGX786447:BHG786447 BQT786447:BRC786447 CAP786447:CAY786447 CKL786447:CKU786447 CUH786447:CUQ786447 DED786447:DEM786447 DNZ786447:DOI786447 DXV786447:DYE786447 EHR786447:EIA786447 ERN786447:ERW786447 FBJ786447:FBS786447 FLF786447:FLO786447 FVB786447:FVK786447 GEX786447:GFG786447 GOT786447:GPC786447 GYP786447:GYY786447 HIL786447:HIU786447 HSH786447:HSQ786447 ICD786447:ICM786447 ILZ786447:IMI786447 IVV786447:IWE786447 JFR786447:JGA786447 JPN786447:JPW786447 JZJ786447:JZS786447 KJF786447:KJO786447 KTB786447:KTK786447 LCX786447:LDG786447 LMT786447:LNC786447 LWP786447:LWY786447 MGL786447:MGU786447 MQH786447:MQQ786447 NAD786447:NAM786447 NJZ786447:NKI786447 NTV786447:NUE786447 ODR786447:OEA786447 ONN786447:ONW786447 OXJ786447:OXS786447 PHF786447:PHO786447 PRB786447:PRK786447 QAX786447:QBG786447 QKT786447:QLC786447 QUP786447:QUY786447 REL786447:REU786447 ROH786447:ROQ786447 RYD786447:RYM786447 SHZ786447:SII786447 SRV786447:SSE786447 TBR786447:TCA786447 TLN786447:TLW786447 TVJ786447:TVS786447 UFF786447:UFO786447 UPB786447:UPK786447 UYX786447:UZG786447 VIT786447:VJC786447 VSP786447:VSY786447 WCL786447:WCU786447 WMH786447:WMQ786447 WWD786447:WWM786447 V851983:AE851983 JR851983:KA851983 TN851983:TW851983 ADJ851983:ADS851983 ANF851983:ANO851983 AXB851983:AXK851983 BGX851983:BHG851983 BQT851983:BRC851983 CAP851983:CAY851983 CKL851983:CKU851983 CUH851983:CUQ851983 DED851983:DEM851983 DNZ851983:DOI851983 DXV851983:DYE851983 EHR851983:EIA851983 ERN851983:ERW851983 FBJ851983:FBS851983 FLF851983:FLO851983 FVB851983:FVK851983 GEX851983:GFG851983 GOT851983:GPC851983 GYP851983:GYY851983 HIL851983:HIU851983 HSH851983:HSQ851983 ICD851983:ICM851983 ILZ851983:IMI851983 IVV851983:IWE851983 JFR851983:JGA851983 JPN851983:JPW851983 JZJ851983:JZS851983 KJF851983:KJO851983 KTB851983:KTK851983 LCX851983:LDG851983 LMT851983:LNC851983 LWP851983:LWY851983 MGL851983:MGU851983 MQH851983:MQQ851983 NAD851983:NAM851983 NJZ851983:NKI851983 NTV851983:NUE851983 ODR851983:OEA851983 ONN851983:ONW851983 OXJ851983:OXS851983 PHF851983:PHO851983 PRB851983:PRK851983 QAX851983:QBG851983 QKT851983:QLC851983 QUP851983:QUY851983 REL851983:REU851983 ROH851983:ROQ851983 RYD851983:RYM851983 SHZ851983:SII851983 SRV851983:SSE851983 TBR851983:TCA851983 TLN851983:TLW851983 TVJ851983:TVS851983 UFF851983:UFO851983 UPB851983:UPK851983 UYX851983:UZG851983 VIT851983:VJC851983 VSP851983:VSY851983 WCL851983:WCU851983 WMH851983:WMQ851983 WWD851983:WWM851983 V917519:AE917519 JR917519:KA917519 TN917519:TW917519 ADJ917519:ADS917519 ANF917519:ANO917519 AXB917519:AXK917519 BGX917519:BHG917519 BQT917519:BRC917519 CAP917519:CAY917519 CKL917519:CKU917519 CUH917519:CUQ917519 DED917519:DEM917519 DNZ917519:DOI917519 DXV917519:DYE917519 EHR917519:EIA917519 ERN917519:ERW917519 FBJ917519:FBS917519 FLF917519:FLO917519 FVB917519:FVK917519 GEX917519:GFG917519 GOT917519:GPC917519 GYP917519:GYY917519 HIL917519:HIU917519 HSH917519:HSQ917519 ICD917519:ICM917519 ILZ917519:IMI917519 IVV917519:IWE917519 JFR917519:JGA917519 JPN917519:JPW917519 JZJ917519:JZS917519 KJF917519:KJO917519 KTB917519:KTK917519 LCX917519:LDG917519 LMT917519:LNC917519 LWP917519:LWY917519 MGL917519:MGU917519 MQH917519:MQQ917519 NAD917519:NAM917519 NJZ917519:NKI917519 NTV917519:NUE917519 ODR917519:OEA917519 ONN917519:ONW917519 OXJ917519:OXS917519 PHF917519:PHO917519 PRB917519:PRK917519 QAX917519:QBG917519 QKT917519:QLC917519 QUP917519:QUY917519 REL917519:REU917519 ROH917519:ROQ917519 RYD917519:RYM917519 SHZ917519:SII917519 SRV917519:SSE917519 TBR917519:TCA917519 TLN917519:TLW917519 TVJ917519:TVS917519 UFF917519:UFO917519 UPB917519:UPK917519 UYX917519:UZG917519 VIT917519:VJC917519 VSP917519:VSY917519 WCL917519:WCU917519 WMH917519:WMQ917519 WWD917519:WWM917519 V983055:AE983055 JR983055:KA983055 TN983055:TW983055 ADJ983055:ADS983055 ANF983055:ANO983055 AXB983055:AXK983055 BGX983055:BHG983055 BQT983055:BRC983055 CAP983055:CAY983055 CKL983055:CKU983055 CUH983055:CUQ983055 DED983055:DEM983055 DNZ983055:DOI983055 DXV983055:DYE983055 EHR983055:EIA983055 ERN983055:ERW983055 FBJ983055:FBS983055 FLF983055:FLO983055 FVB983055:FVK983055 GEX983055:GFG983055 GOT983055:GPC983055 GYP983055:GYY983055 HIL983055:HIU983055 HSH983055:HSQ983055 ICD983055:ICM983055 ILZ983055:IMI983055 IVV983055:IWE983055 JFR983055:JGA983055 JPN983055:JPW983055 JZJ983055:JZS983055 KJF983055:KJO983055 KTB983055:KTK983055 LCX983055:LDG983055 LMT983055:LNC983055 LWP983055:LWY983055 MGL983055:MGU983055 MQH983055:MQQ983055 NAD983055:NAM983055 NJZ983055:NKI983055 NTV983055:NUE983055 ODR983055:OEA983055 ONN983055:ONW983055 OXJ983055:OXS983055 PHF983055:PHO983055 PRB983055:PRK983055 QAX983055:QBG983055 QKT983055:QLC983055 QUP983055:QUY983055 REL983055:REU983055 ROH983055:ROQ983055 RYD983055:RYM983055 SHZ983055:SII983055 SRV983055:SSE983055 TBR983055:TCA983055 TLN983055:TLW983055 TVJ983055:TVS983055 UFF983055:UFO983055 UPB983055:UPK983055 UYX983055:UZG983055 VIT983055:VJC983055 VSP983055:VSY983055 WCL983055:WCU983055 WMH983055:WMQ983055 WWD983055:WWM983055 V17:AE17 JR17:KA17 TN17:TW17 ADJ17:ADS17 ANF17:ANO17 AXB17:AXK17 BGX17:BHG17 BQT17:BRC17 CAP17:CAY17 CKL17:CKU17 CUH17:CUQ17 DED17:DEM17 DNZ17:DOI17 DXV17:DYE17 EHR17:EIA17 ERN17:ERW17 FBJ17:FBS17 FLF17:FLO17 FVB17:FVK17 GEX17:GFG17 GOT17:GPC17 GYP17:GYY17 HIL17:HIU17 HSH17:HSQ17 ICD17:ICM17 ILZ17:IMI17 IVV17:IWE17 JFR17:JGA17 JPN17:JPW17 JZJ17:JZS17 KJF17:KJO17 KTB17:KTK17 LCX17:LDG17 LMT17:LNC17 LWP17:LWY17 MGL17:MGU17 MQH17:MQQ17 NAD17:NAM17 NJZ17:NKI17 NTV17:NUE17 ODR17:OEA17 ONN17:ONW17 OXJ17:OXS17 PHF17:PHO17 PRB17:PRK17 QAX17:QBG17 QKT17:QLC17 QUP17:QUY17 REL17:REU17 ROH17:ROQ17 RYD17:RYM17 SHZ17:SII17 SRV17:SSE17 TBR17:TCA17 TLN17:TLW17 TVJ17:TVS17 UFF17:UFO17 UPB17:UPK17 UYX17:UZG17 VIT17:VJC17 VSP17:VSY17 WCL17:WCU17 WMH17:WMQ17 WWD17:WWM17 V65553:AE65553 JR65553:KA65553 TN65553:TW65553 ADJ65553:ADS65553 ANF65553:ANO65553 AXB65553:AXK65553 BGX65553:BHG65553 BQT65553:BRC65553 CAP65553:CAY65553 CKL65553:CKU65553 CUH65553:CUQ65553 DED65553:DEM65553 DNZ65553:DOI65553 DXV65553:DYE65553 EHR65553:EIA65553 ERN65553:ERW65553 FBJ65553:FBS65553 FLF65553:FLO65553 FVB65553:FVK65553 GEX65553:GFG65553 GOT65553:GPC65553 GYP65553:GYY65553 HIL65553:HIU65553 HSH65553:HSQ65553 ICD65553:ICM65553 ILZ65553:IMI65553 IVV65553:IWE65553 JFR65553:JGA65553 JPN65553:JPW65553 JZJ65553:JZS65553 KJF65553:KJO65553 KTB65553:KTK65553 LCX65553:LDG65553 LMT65553:LNC65553 LWP65553:LWY65553 MGL65553:MGU65553 MQH65553:MQQ65553 NAD65553:NAM65553 NJZ65553:NKI65553 NTV65553:NUE65553 ODR65553:OEA65553 ONN65553:ONW65553 OXJ65553:OXS65553 PHF65553:PHO65553 PRB65553:PRK65553 QAX65553:QBG65553 QKT65553:QLC65553 QUP65553:QUY65553 REL65553:REU65553 ROH65553:ROQ65553 RYD65553:RYM65553 SHZ65553:SII65553 SRV65553:SSE65553 TBR65553:TCA65553 TLN65553:TLW65553 TVJ65553:TVS65553 UFF65553:UFO65553 UPB65553:UPK65553 UYX65553:UZG65553 VIT65553:VJC65553 VSP65553:VSY65553 WCL65553:WCU65553 WMH65553:WMQ65553 WWD65553:WWM65553 V131089:AE131089 JR131089:KA131089 TN131089:TW131089 ADJ131089:ADS131089 ANF131089:ANO131089 AXB131089:AXK131089 BGX131089:BHG131089 BQT131089:BRC131089 CAP131089:CAY131089 CKL131089:CKU131089 CUH131089:CUQ131089 DED131089:DEM131089 DNZ131089:DOI131089 DXV131089:DYE131089 EHR131089:EIA131089 ERN131089:ERW131089 FBJ131089:FBS131089 FLF131089:FLO131089 FVB131089:FVK131089 GEX131089:GFG131089 GOT131089:GPC131089 GYP131089:GYY131089 HIL131089:HIU131089 HSH131089:HSQ131089 ICD131089:ICM131089 ILZ131089:IMI131089 IVV131089:IWE131089 JFR131089:JGA131089 JPN131089:JPW131089 JZJ131089:JZS131089 KJF131089:KJO131089 KTB131089:KTK131089 LCX131089:LDG131089 LMT131089:LNC131089 LWP131089:LWY131089 MGL131089:MGU131089 MQH131089:MQQ131089 NAD131089:NAM131089 NJZ131089:NKI131089 NTV131089:NUE131089 ODR131089:OEA131089 ONN131089:ONW131089 OXJ131089:OXS131089 PHF131089:PHO131089 PRB131089:PRK131089 QAX131089:QBG131089 QKT131089:QLC131089 QUP131089:QUY131089 REL131089:REU131089 ROH131089:ROQ131089 RYD131089:RYM131089 SHZ131089:SII131089 SRV131089:SSE131089 TBR131089:TCA131089 TLN131089:TLW131089 TVJ131089:TVS131089 UFF131089:UFO131089 UPB131089:UPK131089 UYX131089:UZG131089 VIT131089:VJC131089 VSP131089:VSY131089 WCL131089:WCU131089 WMH131089:WMQ131089 WWD131089:WWM131089 V196625:AE196625 JR196625:KA196625 TN196625:TW196625 ADJ196625:ADS196625 ANF196625:ANO196625 AXB196625:AXK196625 BGX196625:BHG196625 BQT196625:BRC196625 CAP196625:CAY196625 CKL196625:CKU196625 CUH196625:CUQ196625 DED196625:DEM196625 DNZ196625:DOI196625 DXV196625:DYE196625 EHR196625:EIA196625 ERN196625:ERW196625 FBJ196625:FBS196625 FLF196625:FLO196625 FVB196625:FVK196625 GEX196625:GFG196625 GOT196625:GPC196625 GYP196625:GYY196625 HIL196625:HIU196625 HSH196625:HSQ196625 ICD196625:ICM196625 ILZ196625:IMI196625 IVV196625:IWE196625 JFR196625:JGA196625 JPN196625:JPW196625 JZJ196625:JZS196625 KJF196625:KJO196625 KTB196625:KTK196625 LCX196625:LDG196625 LMT196625:LNC196625 LWP196625:LWY196625 MGL196625:MGU196625 MQH196625:MQQ196625 NAD196625:NAM196625 NJZ196625:NKI196625 NTV196625:NUE196625 ODR196625:OEA196625 ONN196625:ONW196625 OXJ196625:OXS196625 PHF196625:PHO196625 PRB196625:PRK196625 QAX196625:QBG196625 QKT196625:QLC196625 QUP196625:QUY196625 REL196625:REU196625 ROH196625:ROQ196625 RYD196625:RYM196625 SHZ196625:SII196625 SRV196625:SSE196625 TBR196625:TCA196625 TLN196625:TLW196625 TVJ196625:TVS196625 UFF196625:UFO196625 UPB196625:UPK196625 UYX196625:UZG196625 VIT196625:VJC196625 VSP196625:VSY196625 WCL196625:WCU196625 WMH196625:WMQ196625 WWD196625:WWM196625 V262161:AE262161 JR262161:KA262161 TN262161:TW262161 ADJ262161:ADS262161 ANF262161:ANO262161 AXB262161:AXK262161 BGX262161:BHG262161 BQT262161:BRC262161 CAP262161:CAY262161 CKL262161:CKU262161 CUH262161:CUQ262161 DED262161:DEM262161 DNZ262161:DOI262161 DXV262161:DYE262161 EHR262161:EIA262161 ERN262161:ERW262161 FBJ262161:FBS262161 FLF262161:FLO262161 FVB262161:FVK262161 GEX262161:GFG262161 GOT262161:GPC262161 GYP262161:GYY262161 HIL262161:HIU262161 HSH262161:HSQ262161 ICD262161:ICM262161 ILZ262161:IMI262161 IVV262161:IWE262161 JFR262161:JGA262161 JPN262161:JPW262161 JZJ262161:JZS262161 KJF262161:KJO262161 KTB262161:KTK262161 LCX262161:LDG262161 LMT262161:LNC262161 LWP262161:LWY262161 MGL262161:MGU262161 MQH262161:MQQ262161 NAD262161:NAM262161 NJZ262161:NKI262161 NTV262161:NUE262161 ODR262161:OEA262161 ONN262161:ONW262161 OXJ262161:OXS262161 PHF262161:PHO262161 PRB262161:PRK262161 QAX262161:QBG262161 QKT262161:QLC262161 QUP262161:QUY262161 REL262161:REU262161 ROH262161:ROQ262161 RYD262161:RYM262161 SHZ262161:SII262161 SRV262161:SSE262161 TBR262161:TCA262161 TLN262161:TLW262161 TVJ262161:TVS262161 UFF262161:UFO262161 UPB262161:UPK262161 UYX262161:UZG262161 VIT262161:VJC262161 VSP262161:VSY262161 WCL262161:WCU262161 WMH262161:WMQ262161 WWD262161:WWM262161 V327697:AE327697 JR327697:KA327697 TN327697:TW327697 ADJ327697:ADS327697 ANF327697:ANO327697 AXB327697:AXK327697 BGX327697:BHG327697 BQT327697:BRC327697 CAP327697:CAY327697 CKL327697:CKU327697 CUH327697:CUQ327697 DED327697:DEM327697 DNZ327697:DOI327697 DXV327697:DYE327697 EHR327697:EIA327697 ERN327697:ERW327697 FBJ327697:FBS327697 FLF327697:FLO327697 FVB327697:FVK327697 GEX327697:GFG327697 GOT327697:GPC327697 GYP327697:GYY327697 HIL327697:HIU327697 HSH327697:HSQ327697 ICD327697:ICM327697 ILZ327697:IMI327697 IVV327697:IWE327697 JFR327697:JGA327697 JPN327697:JPW327697 JZJ327697:JZS327697 KJF327697:KJO327697 KTB327697:KTK327697 LCX327697:LDG327697 LMT327697:LNC327697 LWP327697:LWY327697 MGL327697:MGU327697 MQH327697:MQQ327697 NAD327697:NAM327697 NJZ327697:NKI327697 NTV327697:NUE327697 ODR327697:OEA327697 ONN327697:ONW327697 OXJ327697:OXS327697 PHF327697:PHO327697 PRB327697:PRK327697 QAX327697:QBG327697 QKT327697:QLC327697 QUP327697:QUY327697 REL327697:REU327697 ROH327697:ROQ327697 RYD327697:RYM327697 SHZ327697:SII327697 SRV327697:SSE327697 TBR327697:TCA327697 TLN327697:TLW327697 TVJ327697:TVS327697 UFF327697:UFO327697 UPB327697:UPK327697 UYX327697:UZG327697 VIT327697:VJC327697 VSP327697:VSY327697 WCL327697:WCU327697 WMH327697:WMQ327697 WWD327697:WWM327697 V393233:AE393233 JR393233:KA393233 TN393233:TW393233 ADJ393233:ADS393233 ANF393233:ANO393233 AXB393233:AXK393233 BGX393233:BHG393233 BQT393233:BRC393233 CAP393233:CAY393233 CKL393233:CKU393233 CUH393233:CUQ393233 DED393233:DEM393233 DNZ393233:DOI393233 DXV393233:DYE393233 EHR393233:EIA393233 ERN393233:ERW393233 FBJ393233:FBS393233 FLF393233:FLO393233 FVB393233:FVK393233 GEX393233:GFG393233 GOT393233:GPC393233 GYP393233:GYY393233 HIL393233:HIU393233 HSH393233:HSQ393233 ICD393233:ICM393233 ILZ393233:IMI393233 IVV393233:IWE393233 JFR393233:JGA393233 JPN393233:JPW393233 JZJ393233:JZS393233 KJF393233:KJO393233 KTB393233:KTK393233 LCX393233:LDG393233 LMT393233:LNC393233 LWP393233:LWY393233 MGL393233:MGU393233 MQH393233:MQQ393233 NAD393233:NAM393233 NJZ393233:NKI393233 NTV393233:NUE393233 ODR393233:OEA393233 ONN393233:ONW393233 OXJ393233:OXS393233 PHF393233:PHO393233 PRB393233:PRK393233 QAX393233:QBG393233 QKT393233:QLC393233 QUP393233:QUY393233 REL393233:REU393233 ROH393233:ROQ393233 RYD393233:RYM393233 SHZ393233:SII393233 SRV393233:SSE393233 TBR393233:TCA393233 TLN393233:TLW393233 TVJ393233:TVS393233 UFF393233:UFO393233 UPB393233:UPK393233 UYX393233:UZG393233 VIT393233:VJC393233 VSP393233:VSY393233 WCL393233:WCU393233 WMH393233:WMQ393233 WWD393233:WWM393233 V458769:AE458769 JR458769:KA458769 TN458769:TW458769 ADJ458769:ADS458769 ANF458769:ANO458769 AXB458769:AXK458769 BGX458769:BHG458769 BQT458769:BRC458769 CAP458769:CAY458769 CKL458769:CKU458769 CUH458769:CUQ458769 DED458769:DEM458769 DNZ458769:DOI458769 DXV458769:DYE458769 EHR458769:EIA458769 ERN458769:ERW458769 FBJ458769:FBS458769 FLF458769:FLO458769 FVB458769:FVK458769 GEX458769:GFG458769 GOT458769:GPC458769 GYP458769:GYY458769 HIL458769:HIU458769 HSH458769:HSQ458769 ICD458769:ICM458769 ILZ458769:IMI458769 IVV458769:IWE458769 JFR458769:JGA458769 JPN458769:JPW458769 JZJ458769:JZS458769 KJF458769:KJO458769 KTB458769:KTK458769 LCX458769:LDG458769 LMT458769:LNC458769 LWP458769:LWY458769 MGL458769:MGU458769 MQH458769:MQQ458769 NAD458769:NAM458769 NJZ458769:NKI458769 NTV458769:NUE458769 ODR458769:OEA458769 ONN458769:ONW458769 OXJ458769:OXS458769 PHF458769:PHO458769 PRB458769:PRK458769 QAX458769:QBG458769 QKT458769:QLC458769 QUP458769:QUY458769 REL458769:REU458769 ROH458769:ROQ458769 RYD458769:RYM458769 SHZ458769:SII458769 SRV458769:SSE458769 TBR458769:TCA458769 TLN458769:TLW458769 TVJ458769:TVS458769 UFF458769:UFO458769 UPB458769:UPK458769 UYX458769:UZG458769 VIT458769:VJC458769 VSP458769:VSY458769 WCL458769:WCU458769 WMH458769:WMQ458769 WWD458769:WWM458769 V524305:AE524305 JR524305:KA524305 TN524305:TW524305 ADJ524305:ADS524305 ANF524305:ANO524305 AXB524305:AXK524305 BGX524305:BHG524305 BQT524305:BRC524305 CAP524305:CAY524305 CKL524305:CKU524305 CUH524305:CUQ524305 DED524305:DEM524305 DNZ524305:DOI524305 DXV524305:DYE524305 EHR524305:EIA524305 ERN524305:ERW524305 FBJ524305:FBS524305 FLF524305:FLO524305 FVB524305:FVK524305 GEX524305:GFG524305 GOT524305:GPC524305 GYP524305:GYY524305 HIL524305:HIU524305 HSH524305:HSQ524305 ICD524305:ICM524305 ILZ524305:IMI524305 IVV524305:IWE524305 JFR524305:JGA524305 JPN524305:JPW524305 JZJ524305:JZS524305 KJF524305:KJO524305 KTB524305:KTK524305 LCX524305:LDG524305 LMT524305:LNC524305 LWP524305:LWY524305 MGL524305:MGU524305 MQH524305:MQQ524305 NAD524305:NAM524305 NJZ524305:NKI524305 NTV524305:NUE524305 ODR524305:OEA524305 ONN524305:ONW524305 OXJ524305:OXS524305 PHF524305:PHO524305 PRB524305:PRK524305 QAX524305:QBG524305 QKT524305:QLC524305 QUP524305:QUY524305 REL524305:REU524305 ROH524305:ROQ524305 RYD524305:RYM524305 SHZ524305:SII524305 SRV524305:SSE524305 TBR524305:TCA524305 TLN524305:TLW524305 TVJ524305:TVS524305 UFF524305:UFO524305 UPB524305:UPK524305 UYX524305:UZG524305 VIT524305:VJC524305 VSP524305:VSY524305 WCL524305:WCU524305 WMH524305:WMQ524305 WWD524305:WWM524305 V589841:AE589841 JR589841:KA589841 TN589841:TW589841 ADJ589841:ADS589841 ANF589841:ANO589841 AXB589841:AXK589841 BGX589841:BHG589841 BQT589841:BRC589841 CAP589841:CAY589841 CKL589841:CKU589841 CUH589841:CUQ589841 DED589841:DEM589841 DNZ589841:DOI589841 DXV589841:DYE589841 EHR589841:EIA589841 ERN589841:ERW589841 FBJ589841:FBS589841 FLF589841:FLO589841 FVB589841:FVK589841 GEX589841:GFG589841 GOT589841:GPC589841 GYP589841:GYY589841 HIL589841:HIU589841 HSH589841:HSQ589841 ICD589841:ICM589841 ILZ589841:IMI589841 IVV589841:IWE589841 JFR589841:JGA589841 JPN589841:JPW589841 JZJ589841:JZS589841 KJF589841:KJO589841 KTB589841:KTK589841 LCX589841:LDG589841 LMT589841:LNC589841 LWP589841:LWY589841 MGL589841:MGU589841 MQH589841:MQQ589841 NAD589841:NAM589841 NJZ589841:NKI589841 NTV589841:NUE589841 ODR589841:OEA589841 ONN589841:ONW589841 OXJ589841:OXS589841 PHF589841:PHO589841 PRB589841:PRK589841 QAX589841:QBG589841 QKT589841:QLC589841 QUP589841:QUY589841 REL589841:REU589841 ROH589841:ROQ589841 RYD589841:RYM589841 SHZ589841:SII589841 SRV589841:SSE589841 TBR589841:TCA589841 TLN589841:TLW589841 TVJ589841:TVS589841 UFF589841:UFO589841 UPB589841:UPK589841 UYX589841:UZG589841 VIT589841:VJC589841 VSP589841:VSY589841 WCL589841:WCU589841 WMH589841:WMQ589841 WWD589841:WWM589841 V655377:AE655377 JR655377:KA655377 TN655377:TW655377 ADJ655377:ADS655377 ANF655377:ANO655377 AXB655377:AXK655377 BGX655377:BHG655377 BQT655377:BRC655377 CAP655377:CAY655377 CKL655377:CKU655377 CUH655377:CUQ655377 DED655377:DEM655377 DNZ655377:DOI655377 DXV655377:DYE655377 EHR655377:EIA655377 ERN655377:ERW655377 FBJ655377:FBS655377 FLF655377:FLO655377 FVB655377:FVK655377 GEX655377:GFG655377 GOT655377:GPC655377 GYP655377:GYY655377 HIL655377:HIU655377 HSH655377:HSQ655377 ICD655377:ICM655377 ILZ655377:IMI655377 IVV655377:IWE655377 JFR655377:JGA655377 JPN655377:JPW655377 JZJ655377:JZS655377 KJF655377:KJO655377 KTB655377:KTK655377 LCX655377:LDG655377 LMT655377:LNC655377 LWP655377:LWY655377 MGL655377:MGU655377 MQH655377:MQQ655377 NAD655377:NAM655377 NJZ655377:NKI655377 NTV655377:NUE655377 ODR655377:OEA655377 ONN655377:ONW655377 OXJ655377:OXS655377 PHF655377:PHO655377 PRB655377:PRK655377 QAX655377:QBG655377 QKT655377:QLC655377 QUP655377:QUY655377 REL655377:REU655377 ROH655377:ROQ655377 RYD655377:RYM655377 SHZ655377:SII655377 SRV655377:SSE655377 TBR655377:TCA655377 TLN655377:TLW655377 TVJ655377:TVS655377 UFF655377:UFO655377 UPB655377:UPK655377 UYX655377:UZG655377 VIT655377:VJC655377 VSP655377:VSY655377 WCL655377:WCU655377 WMH655377:WMQ655377 WWD655377:WWM655377 V720913:AE720913 JR720913:KA720913 TN720913:TW720913 ADJ720913:ADS720913 ANF720913:ANO720913 AXB720913:AXK720913 BGX720913:BHG720913 BQT720913:BRC720913 CAP720913:CAY720913 CKL720913:CKU720913 CUH720913:CUQ720913 DED720913:DEM720913 DNZ720913:DOI720913 DXV720913:DYE720913 EHR720913:EIA720913 ERN720913:ERW720913 FBJ720913:FBS720913 FLF720913:FLO720913 FVB720913:FVK720913 GEX720913:GFG720913 GOT720913:GPC720913 GYP720913:GYY720913 HIL720913:HIU720913 HSH720913:HSQ720913 ICD720913:ICM720913 ILZ720913:IMI720913 IVV720913:IWE720913 JFR720913:JGA720913 JPN720913:JPW720913 JZJ720913:JZS720913 KJF720913:KJO720913 KTB720913:KTK720913 LCX720913:LDG720913 LMT720913:LNC720913 LWP720913:LWY720913 MGL720913:MGU720913 MQH720913:MQQ720913 NAD720913:NAM720913 NJZ720913:NKI720913 NTV720913:NUE720913 ODR720913:OEA720913 ONN720913:ONW720913 OXJ720913:OXS720913 PHF720913:PHO720913 PRB720913:PRK720913 QAX720913:QBG720913 QKT720913:QLC720913 QUP720913:QUY720913 REL720913:REU720913 ROH720913:ROQ720913 RYD720913:RYM720913 SHZ720913:SII720913 SRV720913:SSE720913 TBR720913:TCA720913 TLN720913:TLW720913 TVJ720913:TVS720913 UFF720913:UFO720913 UPB720913:UPK720913 UYX720913:UZG720913 VIT720913:VJC720913 VSP720913:VSY720913 WCL720913:WCU720913 WMH720913:WMQ720913 WWD720913:WWM720913 V786449:AE786449 JR786449:KA786449 TN786449:TW786449 ADJ786449:ADS786449 ANF786449:ANO786449 AXB786449:AXK786449 BGX786449:BHG786449 BQT786449:BRC786449 CAP786449:CAY786449 CKL786449:CKU786449 CUH786449:CUQ786449 DED786449:DEM786449 DNZ786449:DOI786449 DXV786449:DYE786449 EHR786449:EIA786449 ERN786449:ERW786449 FBJ786449:FBS786449 FLF786449:FLO786449 FVB786449:FVK786449 GEX786449:GFG786449 GOT786449:GPC786449 GYP786449:GYY786449 HIL786449:HIU786449 HSH786449:HSQ786449 ICD786449:ICM786449 ILZ786449:IMI786449 IVV786449:IWE786449 JFR786449:JGA786449 JPN786449:JPW786449 JZJ786449:JZS786449 KJF786449:KJO786449 KTB786449:KTK786449 LCX786449:LDG786449 LMT786449:LNC786449 LWP786449:LWY786449 MGL786449:MGU786449 MQH786449:MQQ786449 NAD786449:NAM786449 NJZ786449:NKI786449 NTV786449:NUE786449 ODR786449:OEA786449 ONN786449:ONW786449 OXJ786449:OXS786449 PHF786449:PHO786449 PRB786449:PRK786449 QAX786449:QBG786449 QKT786449:QLC786449 QUP786449:QUY786449 REL786449:REU786449 ROH786449:ROQ786449 RYD786449:RYM786449 SHZ786449:SII786449 SRV786449:SSE786449 TBR786449:TCA786449 TLN786449:TLW786449 TVJ786449:TVS786449 UFF786449:UFO786449 UPB786449:UPK786449 UYX786449:UZG786449 VIT786449:VJC786449 VSP786449:VSY786449 WCL786449:WCU786449 WMH786449:WMQ786449 WWD786449:WWM786449 V851985:AE851985 JR851985:KA851985 TN851985:TW851985 ADJ851985:ADS851985 ANF851985:ANO851985 AXB851985:AXK851985 BGX851985:BHG851985 BQT851985:BRC851985 CAP851985:CAY851985 CKL851985:CKU851985 CUH851985:CUQ851985 DED851985:DEM851985 DNZ851985:DOI851985 DXV851985:DYE851985 EHR851985:EIA851985 ERN851985:ERW851985 FBJ851985:FBS851985 FLF851985:FLO851985 FVB851985:FVK851985 GEX851985:GFG851985 GOT851985:GPC851985 GYP851985:GYY851985 HIL851985:HIU851985 HSH851985:HSQ851985 ICD851985:ICM851985 ILZ851985:IMI851985 IVV851985:IWE851985 JFR851985:JGA851985 JPN851985:JPW851985 JZJ851985:JZS851985 KJF851985:KJO851985 KTB851985:KTK851985 LCX851985:LDG851985 LMT851985:LNC851985 LWP851985:LWY851985 MGL851985:MGU851985 MQH851985:MQQ851985 NAD851985:NAM851985 NJZ851985:NKI851985 NTV851985:NUE851985 ODR851985:OEA851985 ONN851985:ONW851985 OXJ851985:OXS851985 PHF851985:PHO851985 PRB851985:PRK851985 QAX851985:QBG851985 QKT851985:QLC851985 QUP851985:QUY851985 REL851985:REU851985 ROH851985:ROQ851985 RYD851985:RYM851985 SHZ851985:SII851985 SRV851985:SSE851985 TBR851985:TCA851985 TLN851985:TLW851985 TVJ851985:TVS851985 UFF851985:UFO851985 UPB851985:UPK851985 UYX851985:UZG851985 VIT851985:VJC851985 VSP851985:VSY851985 WCL851985:WCU851985 WMH851985:WMQ851985 WWD851985:WWM851985 V917521:AE917521 JR917521:KA917521 TN917521:TW917521 ADJ917521:ADS917521 ANF917521:ANO917521 AXB917521:AXK917521 BGX917521:BHG917521 BQT917521:BRC917521 CAP917521:CAY917521 CKL917521:CKU917521 CUH917521:CUQ917521 DED917521:DEM917521 DNZ917521:DOI917521 DXV917521:DYE917521 EHR917521:EIA917521 ERN917521:ERW917521 FBJ917521:FBS917521 FLF917521:FLO917521 FVB917521:FVK917521 GEX917521:GFG917521 GOT917521:GPC917521 GYP917521:GYY917521 HIL917521:HIU917521 HSH917521:HSQ917521 ICD917521:ICM917521 ILZ917521:IMI917521 IVV917521:IWE917521 JFR917521:JGA917521 JPN917521:JPW917521 JZJ917521:JZS917521 KJF917521:KJO917521 KTB917521:KTK917521 LCX917521:LDG917521 LMT917521:LNC917521 LWP917521:LWY917521 MGL917521:MGU917521 MQH917521:MQQ917521 NAD917521:NAM917521 NJZ917521:NKI917521 NTV917521:NUE917521 ODR917521:OEA917521 ONN917521:ONW917521 OXJ917521:OXS917521 PHF917521:PHO917521 PRB917521:PRK917521 QAX917521:QBG917521 QKT917521:QLC917521 QUP917521:QUY917521 REL917521:REU917521 ROH917521:ROQ917521 RYD917521:RYM917521 SHZ917521:SII917521 SRV917521:SSE917521 TBR917521:TCA917521 TLN917521:TLW917521 TVJ917521:TVS917521 UFF917521:UFO917521 UPB917521:UPK917521 UYX917521:UZG917521 VIT917521:VJC917521 VSP917521:VSY917521 WCL917521:WCU917521 WMH917521:WMQ917521 WWD917521:WWM917521 V983057:AE983057 JR983057:KA983057 TN983057:TW983057 ADJ983057:ADS983057 ANF983057:ANO983057 AXB983057:AXK983057 BGX983057:BHG983057 BQT983057:BRC983057 CAP983057:CAY983057 CKL983057:CKU983057 CUH983057:CUQ983057 DED983057:DEM983057 DNZ983057:DOI983057 DXV983057:DYE983057 EHR983057:EIA983057 ERN983057:ERW983057 FBJ983057:FBS983057 FLF983057:FLO983057 FVB983057:FVK983057 GEX983057:GFG983057 GOT983057:GPC983057 GYP983057:GYY983057 HIL983057:HIU983057 HSH983057:HSQ983057 ICD983057:ICM983057 ILZ983057:IMI983057 IVV983057:IWE983057 JFR983057:JGA983057 JPN983057:JPW983057 JZJ983057:JZS983057 KJF983057:KJO983057 KTB983057:KTK983057 LCX983057:LDG983057 LMT983057:LNC983057 LWP983057:LWY983057 MGL983057:MGU983057 MQH983057:MQQ983057 NAD983057:NAM983057 NJZ983057:NKI983057 NTV983057:NUE983057 ODR983057:OEA983057 ONN983057:ONW983057 OXJ983057:OXS983057 PHF983057:PHO983057 PRB983057:PRK983057 QAX983057:QBG983057 QKT983057:QLC983057 QUP983057:QUY983057 REL983057:REU983057 ROH983057:ROQ983057 RYD983057:RYM983057 SHZ983057:SII983057 SRV983057:SSE983057 TBR983057:TCA983057 TLN983057:TLW983057 TVJ983057:TVS983057 UFF983057:UFO983057 UPB983057:UPK983057 UYX983057:UZG983057 VIT983057:VJC983057 VSP983057:VSY983057 WCL983057:WCU983057 WMH983057:WMQ983057 WWD983057:WWM983057 V19:AE19 JR19:KA19 TN19:TW19 ADJ19:ADS19 ANF19:ANO19 AXB19:AXK19 BGX19:BHG19 BQT19:BRC19 CAP19:CAY19 CKL19:CKU19 CUH19:CUQ19 DED19:DEM19 DNZ19:DOI19 DXV19:DYE19 EHR19:EIA19 ERN19:ERW19 FBJ19:FBS19 FLF19:FLO19 FVB19:FVK19 GEX19:GFG19 GOT19:GPC19 GYP19:GYY19 HIL19:HIU19 HSH19:HSQ19 ICD19:ICM19 ILZ19:IMI19 IVV19:IWE19 JFR19:JGA19 JPN19:JPW19 JZJ19:JZS19 KJF19:KJO19 KTB19:KTK19 LCX19:LDG19 LMT19:LNC19 LWP19:LWY19 MGL19:MGU19 MQH19:MQQ19 NAD19:NAM19 NJZ19:NKI19 NTV19:NUE19 ODR19:OEA19 ONN19:ONW19 OXJ19:OXS19 PHF19:PHO19 PRB19:PRK19 QAX19:QBG19 QKT19:QLC19 QUP19:QUY19 REL19:REU19 ROH19:ROQ19 RYD19:RYM19 SHZ19:SII19 SRV19:SSE19 TBR19:TCA19 TLN19:TLW19 TVJ19:TVS19 UFF19:UFO19 UPB19:UPK19 UYX19:UZG19 VIT19:VJC19 VSP19:VSY19 WCL19:WCU19 WMH19:WMQ19 WWD19:WWM19 V65555:AE65555 JR65555:KA65555 TN65555:TW65555 ADJ65555:ADS65555 ANF65555:ANO65555 AXB65555:AXK65555 BGX65555:BHG65555 BQT65555:BRC65555 CAP65555:CAY65555 CKL65555:CKU65555 CUH65555:CUQ65555 DED65555:DEM65555 DNZ65555:DOI65555 DXV65555:DYE65555 EHR65555:EIA65555 ERN65555:ERW65555 FBJ65555:FBS65555 FLF65555:FLO65555 FVB65555:FVK65555 GEX65555:GFG65555 GOT65555:GPC65555 GYP65555:GYY65555 HIL65555:HIU65555 HSH65555:HSQ65555 ICD65555:ICM65555 ILZ65555:IMI65555 IVV65555:IWE65555 JFR65555:JGA65555 JPN65555:JPW65555 JZJ65555:JZS65555 KJF65555:KJO65555 KTB65555:KTK65555 LCX65555:LDG65555 LMT65555:LNC65555 LWP65555:LWY65555 MGL65555:MGU65555 MQH65555:MQQ65555 NAD65555:NAM65555 NJZ65555:NKI65555 NTV65555:NUE65555 ODR65555:OEA65555 ONN65555:ONW65555 OXJ65555:OXS65555 PHF65555:PHO65555 PRB65555:PRK65555 QAX65555:QBG65555 QKT65555:QLC65555 QUP65555:QUY65555 REL65555:REU65555 ROH65555:ROQ65555 RYD65555:RYM65555 SHZ65555:SII65555 SRV65555:SSE65555 TBR65555:TCA65555 TLN65555:TLW65555 TVJ65555:TVS65555 UFF65555:UFO65555 UPB65555:UPK65555 UYX65555:UZG65555 VIT65555:VJC65555 VSP65555:VSY65555 WCL65555:WCU65555 WMH65555:WMQ65555 WWD65555:WWM65555 V131091:AE131091 JR131091:KA131091 TN131091:TW131091 ADJ131091:ADS131091 ANF131091:ANO131091 AXB131091:AXK131091 BGX131091:BHG131091 BQT131091:BRC131091 CAP131091:CAY131091 CKL131091:CKU131091 CUH131091:CUQ131091 DED131091:DEM131091 DNZ131091:DOI131091 DXV131091:DYE131091 EHR131091:EIA131091 ERN131091:ERW131091 FBJ131091:FBS131091 FLF131091:FLO131091 FVB131091:FVK131091 GEX131091:GFG131091 GOT131091:GPC131091 GYP131091:GYY131091 HIL131091:HIU131091 HSH131091:HSQ131091 ICD131091:ICM131091 ILZ131091:IMI131091 IVV131091:IWE131091 JFR131091:JGA131091 JPN131091:JPW131091 JZJ131091:JZS131091 KJF131091:KJO131091 KTB131091:KTK131091 LCX131091:LDG131091 LMT131091:LNC131091 LWP131091:LWY131091 MGL131091:MGU131091 MQH131091:MQQ131091 NAD131091:NAM131091 NJZ131091:NKI131091 NTV131091:NUE131091 ODR131091:OEA131091 ONN131091:ONW131091 OXJ131091:OXS131091 PHF131091:PHO131091 PRB131091:PRK131091 QAX131091:QBG131091 QKT131091:QLC131091 QUP131091:QUY131091 REL131091:REU131091 ROH131091:ROQ131091 RYD131091:RYM131091 SHZ131091:SII131091 SRV131091:SSE131091 TBR131091:TCA131091 TLN131091:TLW131091 TVJ131091:TVS131091 UFF131091:UFO131091 UPB131091:UPK131091 UYX131091:UZG131091 VIT131091:VJC131091 VSP131091:VSY131091 WCL131091:WCU131091 WMH131091:WMQ131091 WWD131091:WWM131091 V196627:AE196627 JR196627:KA196627 TN196627:TW196627 ADJ196627:ADS196627 ANF196627:ANO196627 AXB196627:AXK196627 BGX196627:BHG196627 BQT196627:BRC196627 CAP196627:CAY196627 CKL196627:CKU196627 CUH196627:CUQ196627 DED196627:DEM196627 DNZ196627:DOI196627 DXV196627:DYE196627 EHR196627:EIA196627 ERN196627:ERW196627 FBJ196627:FBS196627 FLF196627:FLO196627 FVB196627:FVK196627 GEX196627:GFG196627 GOT196627:GPC196627 GYP196627:GYY196627 HIL196627:HIU196627 HSH196627:HSQ196627 ICD196627:ICM196627 ILZ196627:IMI196627 IVV196627:IWE196627 JFR196627:JGA196627 JPN196627:JPW196627 JZJ196627:JZS196627 KJF196627:KJO196627 KTB196627:KTK196627 LCX196627:LDG196627 LMT196627:LNC196627 LWP196627:LWY196627 MGL196627:MGU196627 MQH196627:MQQ196627 NAD196627:NAM196627 NJZ196627:NKI196627 NTV196627:NUE196627 ODR196627:OEA196627 ONN196627:ONW196627 OXJ196627:OXS196627 PHF196627:PHO196627 PRB196627:PRK196627 QAX196627:QBG196627 QKT196627:QLC196627 QUP196627:QUY196627 REL196627:REU196627 ROH196627:ROQ196627 RYD196627:RYM196627 SHZ196627:SII196627 SRV196627:SSE196627 TBR196627:TCA196627 TLN196627:TLW196627 TVJ196627:TVS196627 UFF196627:UFO196627 UPB196627:UPK196627 UYX196627:UZG196627 VIT196627:VJC196627 VSP196627:VSY196627 WCL196627:WCU196627 WMH196627:WMQ196627 WWD196627:WWM196627 V262163:AE262163 JR262163:KA262163 TN262163:TW262163 ADJ262163:ADS262163 ANF262163:ANO262163 AXB262163:AXK262163 BGX262163:BHG262163 BQT262163:BRC262163 CAP262163:CAY262163 CKL262163:CKU262163 CUH262163:CUQ262163 DED262163:DEM262163 DNZ262163:DOI262163 DXV262163:DYE262163 EHR262163:EIA262163 ERN262163:ERW262163 FBJ262163:FBS262163 FLF262163:FLO262163 FVB262163:FVK262163 GEX262163:GFG262163 GOT262163:GPC262163 GYP262163:GYY262163 HIL262163:HIU262163 HSH262163:HSQ262163 ICD262163:ICM262163 ILZ262163:IMI262163 IVV262163:IWE262163 JFR262163:JGA262163 JPN262163:JPW262163 JZJ262163:JZS262163 KJF262163:KJO262163 KTB262163:KTK262163 LCX262163:LDG262163 LMT262163:LNC262163 LWP262163:LWY262163 MGL262163:MGU262163 MQH262163:MQQ262163 NAD262163:NAM262163 NJZ262163:NKI262163 NTV262163:NUE262163 ODR262163:OEA262163 ONN262163:ONW262163 OXJ262163:OXS262163 PHF262163:PHO262163 PRB262163:PRK262163 QAX262163:QBG262163 QKT262163:QLC262163 QUP262163:QUY262163 REL262163:REU262163 ROH262163:ROQ262163 RYD262163:RYM262163 SHZ262163:SII262163 SRV262163:SSE262163 TBR262163:TCA262163 TLN262163:TLW262163 TVJ262163:TVS262163 UFF262163:UFO262163 UPB262163:UPK262163 UYX262163:UZG262163 VIT262163:VJC262163 VSP262163:VSY262163 WCL262163:WCU262163 WMH262163:WMQ262163 WWD262163:WWM262163 V327699:AE327699 JR327699:KA327699 TN327699:TW327699 ADJ327699:ADS327699 ANF327699:ANO327699 AXB327699:AXK327699 BGX327699:BHG327699 BQT327699:BRC327699 CAP327699:CAY327699 CKL327699:CKU327699 CUH327699:CUQ327699 DED327699:DEM327699 DNZ327699:DOI327699 DXV327699:DYE327699 EHR327699:EIA327699 ERN327699:ERW327699 FBJ327699:FBS327699 FLF327699:FLO327699 FVB327699:FVK327699 GEX327699:GFG327699 GOT327699:GPC327699 GYP327699:GYY327699 HIL327699:HIU327699 HSH327699:HSQ327699 ICD327699:ICM327699 ILZ327699:IMI327699 IVV327699:IWE327699 JFR327699:JGA327699 JPN327699:JPW327699 JZJ327699:JZS327699 KJF327699:KJO327699 KTB327699:KTK327699 LCX327699:LDG327699 LMT327699:LNC327699 LWP327699:LWY327699 MGL327699:MGU327699 MQH327699:MQQ327699 NAD327699:NAM327699 NJZ327699:NKI327699 NTV327699:NUE327699 ODR327699:OEA327699 ONN327699:ONW327699 OXJ327699:OXS327699 PHF327699:PHO327699 PRB327699:PRK327699 QAX327699:QBG327699 QKT327699:QLC327699 QUP327699:QUY327699 REL327699:REU327699 ROH327699:ROQ327699 RYD327699:RYM327699 SHZ327699:SII327699 SRV327699:SSE327699 TBR327699:TCA327699 TLN327699:TLW327699 TVJ327699:TVS327699 UFF327699:UFO327699 UPB327699:UPK327699 UYX327699:UZG327699 VIT327699:VJC327699 VSP327699:VSY327699 WCL327699:WCU327699 WMH327699:WMQ327699 WWD327699:WWM327699 V393235:AE393235 JR393235:KA393235 TN393235:TW393235 ADJ393235:ADS393235 ANF393235:ANO393235 AXB393235:AXK393235 BGX393235:BHG393235 BQT393235:BRC393235 CAP393235:CAY393235 CKL393235:CKU393235 CUH393235:CUQ393235 DED393235:DEM393235 DNZ393235:DOI393235 DXV393235:DYE393235 EHR393235:EIA393235 ERN393235:ERW393235 FBJ393235:FBS393235 FLF393235:FLO393235 FVB393235:FVK393235 GEX393235:GFG393235 GOT393235:GPC393235 GYP393235:GYY393235 HIL393235:HIU393235 HSH393235:HSQ393235 ICD393235:ICM393235 ILZ393235:IMI393235 IVV393235:IWE393235 JFR393235:JGA393235 JPN393235:JPW393235 JZJ393235:JZS393235 KJF393235:KJO393235 KTB393235:KTK393235 LCX393235:LDG393235 LMT393235:LNC393235 LWP393235:LWY393235 MGL393235:MGU393235 MQH393235:MQQ393235 NAD393235:NAM393235 NJZ393235:NKI393235 NTV393235:NUE393235 ODR393235:OEA393235 ONN393235:ONW393235 OXJ393235:OXS393235 PHF393235:PHO393235 PRB393235:PRK393235 QAX393235:QBG393235 QKT393235:QLC393235 QUP393235:QUY393235 REL393235:REU393235 ROH393235:ROQ393235 RYD393235:RYM393235 SHZ393235:SII393235 SRV393235:SSE393235 TBR393235:TCA393235 TLN393235:TLW393235 TVJ393235:TVS393235 UFF393235:UFO393235 UPB393235:UPK393235 UYX393235:UZG393235 VIT393235:VJC393235 VSP393235:VSY393235 WCL393235:WCU393235 WMH393235:WMQ393235 WWD393235:WWM393235 V458771:AE458771 JR458771:KA458771 TN458771:TW458771 ADJ458771:ADS458771 ANF458771:ANO458771 AXB458771:AXK458771 BGX458771:BHG458771 BQT458771:BRC458771 CAP458771:CAY458771 CKL458771:CKU458771 CUH458771:CUQ458771 DED458771:DEM458771 DNZ458771:DOI458771 DXV458771:DYE458771 EHR458771:EIA458771 ERN458771:ERW458771 FBJ458771:FBS458771 FLF458771:FLO458771 FVB458771:FVK458771 GEX458771:GFG458771 GOT458771:GPC458771 GYP458771:GYY458771 HIL458771:HIU458771 HSH458771:HSQ458771 ICD458771:ICM458771 ILZ458771:IMI458771 IVV458771:IWE458771 JFR458771:JGA458771 JPN458771:JPW458771 JZJ458771:JZS458771 KJF458771:KJO458771 KTB458771:KTK458771 LCX458771:LDG458771 LMT458771:LNC458771 LWP458771:LWY458771 MGL458771:MGU458771 MQH458771:MQQ458771 NAD458771:NAM458771 NJZ458771:NKI458771 NTV458771:NUE458771 ODR458771:OEA458771 ONN458771:ONW458771 OXJ458771:OXS458771 PHF458771:PHO458771 PRB458771:PRK458771 QAX458771:QBG458771 QKT458771:QLC458771 QUP458771:QUY458771 REL458771:REU458771 ROH458771:ROQ458771 RYD458771:RYM458771 SHZ458771:SII458771 SRV458771:SSE458771 TBR458771:TCA458771 TLN458771:TLW458771 TVJ458771:TVS458771 UFF458771:UFO458771 UPB458771:UPK458771 UYX458771:UZG458771 VIT458771:VJC458771 VSP458771:VSY458771 WCL458771:WCU458771 WMH458771:WMQ458771 WWD458771:WWM458771 V524307:AE524307 JR524307:KA524307 TN524307:TW524307 ADJ524307:ADS524307 ANF524307:ANO524307 AXB524307:AXK524307 BGX524307:BHG524307 BQT524307:BRC524307 CAP524307:CAY524307 CKL524307:CKU524307 CUH524307:CUQ524307 DED524307:DEM524307 DNZ524307:DOI524307 DXV524307:DYE524307 EHR524307:EIA524307 ERN524307:ERW524307 FBJ524307:FBS524307 FLF524307:FLO524307 FVB524307:FVK524307 GEX524307:GFG524307 GOT524307:GPC524307 GYP524307:GYY524307 HIL524307:HIU524307 HSH524307:HSQ524307 ICD524307:ICM524307 ILZ524307:IMI524307 IVV524307:IWE524307 JFR524307:JGA524307 JPN524307:JPW524307 JZJ524307:JZS524307 KJF524307:KJO524307 KTB524307:KTK524307 LCX524307:LDG524307 LMT524307:LNC524307 LWP524307:LWY524307 MGL524307:MGU524307 MQH524307:MQQ524307 NAD524307:NAM524307 NJZ524307:NKI524307 NTV524307:NUE524307 ODR524307:OEA524307 ONN524307:ONW524307 OXJ524307:OXS524307 PHF524307:PHO524307 PRB524307:PRK524307 QAX524307:QBG524307 QKT524307:QLC524307 QUP524307:QUY524307 REL524307:REU524307 ROH524307:ROQ524307 RYD524307:RYM524307 SHZ524307:SII524307 SRV524307:SSE524307 TBR524307:TCA524307 TLN524307:TLW524307 TVJ524307:TVS524307 UFF524307:UFO524307 UPB524307:UPK524307 UYX524307:UZG524307 VIT524307:VJC524307 VSP524307:VSY524307 WCL524307:WCU524307 WMH524307:WMQ524307 WWD524307:WWM524307 V589843:AE589843 JR589843:KA589843 TN589843:TW589843 ADJ589843:ADS589843 ANF589843:ANO589843 AXB589843:AXK589843 BGX589843:BHG589843 BQT589843:BRC589843 CAP589843:CAY589843 CKL589843:CKU589843 CUH589843:CUQ589843 DED589843:DEM589843 DNZ589843:DOI589843 DXV589843:DYE589843 EHR589843:EIA589843 ERN589843:ERW589843 FBJ589843:FBS589843 FLF589843:FLO589843 FVB589843:FVK589843 GEX589843:GFG589843 GOT589843:GPC589843 GYP589843:GYY589843 HIL589843:HIU589843 HSH589843:HSQ589843 ICD589843:ICM589843 ILZ589843:IMI589843 IVV589843:IWE589843 JFR589843:JGA589843 JPN589843:JPW589843 JZJ589843:JZS589843 KJF589843:KJO589843 KTB589843:KTK589843 LCX589843:LDG589843 LMT589843:LNC589843 LWP589843:LWY589843 MGL589843:MGU589843 MQH589843:MQQ589843 NAD589843:NAM589843 NJZ589843:NKI589843 NTV589843:NUE589843 ODR589843:OEA589843 ONN589843:ONW589843 OXJ589843:OXS589843 PHF589843:PHO589843 PRB589843:PRK589843 QAX589843:QBG589843 QKT589843:QLC589843 QUP589843:QUY589843 REL589843:REU589843 ROH589843:ROQ589843 RYD589843:RYM589843 SHZ589843:SII589843 SRV589843:SSE589843 TBR589843:TCA589843 TLN589843:TLW589843 TVJ589843:TVS589843 UFF589843:UFO589843 UPB589843:UPK589843 UYX589843:UZG589843 VIT589843:VJC589843 VSP589843:VSY589843 WCL589843:WCU589843 WMH589843:WMQ589843 WWD589843:WWM589843 V655379:AE655379 JR655379:KA655379 TN655379:TW655379 ADJ655379:ADS655379 ANF655379:ANO655379 AXB655379:AXK655379 BGX655379:BHG655379 BQT655379:BRC655379 CAP655379:CAY655379 CKL655379:CKU655379 CUH655379:CUQ655379 DED655379:DEM655379 DNZ655379:DOI655379 DXV655379:DYE655379 EHR655379:EIA655379 ERN655379:ERW655379 FBJ655379:FBS655379 FLF655379:FLO655379 FVB655379:FVK655379 GEX655379:GFG655379 GOT655379:GPC655379 GYP655379:GYY655379 HIL655379:HIU655379 HSH655379:HSQ655379 ICD655379:ICM655379 ILZ655379:IMI655379 IVV655379:IWE655379 JFR655379:JGA655379 JPN655379:JPW655379 JZJ655379:JZS655379 KJF655379:KJO655379 KTB655379:KTK655379 LCX655379:LDG655379 LMT655379:LNC655379 LWP655379:LWY655379 MGL655379:MGU655379 MQH655379:MQQ655379 NAD655379:NAM655379 NJZ655379:NKI655379 NTV655379:NUE655379 ODR655379:OEA655379 ONN655379:ONW655379 OXJ655379:OXS655379 PHF655379:PHO655379 PRB655379:PRK655379 QAX655379:QBG655379 QKT655379:QLC655379 QUP655379:QUY655379 REL655379:REU655379 ROH655379:ROQ655379 RYD655379:RYM655379 SHZ655379:SII655379 SRV655379:SSE655379 TBR655379:TCA655379 TLN655379:TLW655379 TVJ655379:TVS655379 UFF655379:UFO655379 UPB655379:UPK655379 UYX655379:UZG655379 VIT655379:VJC655379 VSP655379:VSY655379 WCL655379:WCU655379 WMH655379:WMQ655379 WWD655379:WWM655379 V720915:AE720915 JR720915:KA720915 TN720915:TW720915 ADJ720915:ADS720915 ANF720915:ANO720915 AXB720915:AXK720915 BGX720915:BHG720915 BQT720915:BRC720915 CAP720915:CAY720915 CKL720915:CKU720915 CUH720915:CUQ720915 DED720915:DEM720915 DNZ720915:DOI720915 DXV720915:DYE720915 EHR720915:EIA720915 ERN720915:ERW720915 FBJ720915:FBS720915 FLF720915:FLO720915 FVB720915:FVK720915 GEX720915:GFG720915 GOT720915:GPC720915 GYP720915:GYY720915 HIL720915:HIU720915 HSH720915:HSQ720915 ICD720915:ICM720915 ILZ720915:IMI720915 IVV720915:IWE720915 JFR720915:JGA720915 JPN720915:JPW720915 JZJ720915:JZS720915 KJF720915:KJO720915 KTB720915:KTK720915 LCX720915:LDG720915 LMT720915:LNC720915 LWP720915:LWY720915 MGL720915:MGU720915 MQH720915:MQQ720915 NAD720915:NAM720915 NJZ720915:NKI720915 NTV720915:NUE720915 ODR720915:OEA720915 ONN720915:ONW720915 OXJ720915:OXS720915 PHF720915:PHO720915 PRB720915:PRK720915 QAX720915:QBG720915 QKT720915:QLC720915 QUP720915:QUY720915 REL720915:REU720915 ROH720915:ROQ720915 RYD720915:RYM720915 SHZ720915:SII720915 SRV720915:SSE720915 TBR720915:TCA720915 TLN720915:TLW720915 TVJ720915:TVS720915 UFF720915:UFO720915 UPB720915:UPK720915 UYX720915:UZG720915 VIT720915:VJC720915 VSP720915:VSY720915 WCL720915:WCU720915 WMH720915:WMQ720915 WWD720915:WWM720915 V786451:AE786451 JR786451:KA786451 TN786451:TW786451 ADJ786451:ADS786451 ANF786451:ANO786451 AXB786451:AXK786451 BGX786451:BHG786451 BQT786451:BRC786451 CAP786451:CAY786451 CKL786451:CKU786451 CUH786451:CUQ786451 DED786451:DEM786451 DNZ786451:DOI786451 DXV786451:DYE786451 EHR786451:EIA786451 ERN786451:ERW786451 FBJ786451:FBS786451 FLF786451:FLO786451 FVB786451:FVK786451 GEX786451:GFG786451 GOT786451:GPC786451 GYP786451:GYY786451 HIL786451:HIU786451 HSH786451:HSQ786451 ICD786451:ICM786451 ILZ786451:IMI786451 IVV786451:IWE786451 JFR786451:JGA786451 JPN786451:JPW786451 JZJ786451:JZS786451 KJF786451:KJO786451 KTB786451:KTK786451 LCX786451:LDG786451 LMT786451:LNC786451 LWP786451:LWY786451 MGL786451:MGU786451 MQH786451:MQQ786451 NAD786451:NAM786451 NJZ786451:NKI786451 NTV786451:NUE786451 ODR786451:OEA786451 ONN786451:ONW786451 OXJ786451:OXS786451 PHF786451:PHO786451 PRB786451:PRK786451 QAX786451:QBG786451 QKT786451:QLC786451 QUP786451:QUY786451 REL786451:REU786451 ROH786451:ROQ786451 RYD786451:RYM786451 SHZ786451:SII786451 SRV786451:SSE786451 TBR786451:TCA786451 TLN786451:TLW786451 TVJ786451:TVS786451 UFF786451:UFO786451 UPB786451:UPK786451 UYX786451:UZG786451 VIT786451:VJC786451 VSP786451:VSY786451 WCL786451:WCU786451 WMH786451:WMQ786451 WWD786451:WWM786451 V851987:AE851987 JR851987:KA851987 TN851987:TW851987 ADJ851987:ADS851987 ANF851987:ANO851987 AXB851987:AXK851987 BGX851987:BHG851987 BQT851987:BRC851987 CAP851987:CAY851987 CKL851987:CKU851987 CUH851987:CUQ851987 DED851987:DEM851987 DNZ851987:DOI851987 DXV851987:DYE851987 EHR851987:EIA851987 ERN851987:ERW851987 FBJ851987:FBS851987 FLF851987:FLO851987 FVB851987:FVK851987 GEX851987:GFG851987 GOT851987:GPC851987 GYP851987:GYY851987 HIL851987:HIU851987 HSH851987:HSQ851987 ICD851987:ICM851987 ILZ851987:IMI851987 IVV851987:IWE851987 JFR851987:JGA851987 JPN851987:JPW851987 JZJ851987:JZS851987 KJF851987:KJO851987 KTB851987:KTK851987 LCX851987:LDG851987 LMT851987:LNC851987 LWP851987:LWY851987 MGL851987:MGU851987 MQH851987:MQQ851987 NAD851987:NAM851987 NJZ851987:NKI851987 NTV851987:NUE851987 ODR851987:OEA851987 ONN851987:ONW851987 OXJ851987:OXS851987 PHF851987:PHO851987 PRB851987:PRK851987 QAX851987:QBG851987 QKT851987:QLC851987 QUP851987:QUY851987 REL851987:REU851987 ROH851987:ROQ851987 RYD851987:RYM851987 SHZ851987:SII851987 SRV851987:SSE851987 TBR851987:TCA851987 TLN851987:TLW851987 TVJ851987:TVS851987 UFF851987:UFO851987 UPB851987:UPK851987 UYX851987:UZG851987 VIT851987:VJC851987 VSP851987:VSY851987 WCL851987:WCU851987 WMH851987:WMQ851987 WWD851987:WWM851987 V917523:AE917523 JR917523:KA917523 TN917523:TW917523 ADJ917523:ADS917523 ANF917523:ANO917523 AXB917523:AXK917523 BGX917523:BHG917523 BQT917523:BRC917523 CAP917523:CAY917523 CKL917523:CKU917523 CUH917523:CUQ917523 DED917523:DEM917523 DNZ917523:DOI917523 DXV917523:DYE917523 EHR917523:EIA917523 ERN917523:ERW917523 FBJ917523:FBS917523 FLF917523:FLO917523 FVB917523:FVK917523 GEX917523:GFG917523 GOT917523:GPC917523 GYP917523:GYY917523 HIL917523:HIU917523 HSH917523:HSQ917523 ICD917523:ICM917523 ILZ917523:IMI917523 IVV917523:IWE917523 JFR917523:JGA917523 JPN917523:JPW917523 JZJ917523:JZS917523 KJF917523:KJO917523 KTB917523:KTK917523 LCX917523:LDG917523 LMT917523:LNC917523 LWP917523:LWY917523 MGL917523:MGU917523 MQH917523:MQQ917523 NAD917523:NAM917523 NJZ917523:NKI917523 NTV917523:NUE917523 ODR917523:OEA917523 ONN917523:ONW917523 OXJ917523:OXS917523 PHF917523:PHO917523 PRB917523:PRK917523 QAX917523:QBG917523 QKT917523:QLC917523 QUP917523:QUY917523 REL917523:REU917523 ROH917523:ROQ917523 RYD917523:RYM917523 SHZ917523:SII917523 SRV917523:SSE917523 TBR917523:TCA917523 TLN917523:TLW917523 TVJ917523:TVS917523 UFF917523:UFO917523 UPB917523:UPK917523 UYX917523:UZG917523 VIT917523:VJC917523 VSP917523:VSY917523 WCL917523:WCU917523 WMH917523:WMQ917523 WWD917523:WWM917523 V983059:AE983059 JR983059:KA983059 TN983059:TW983059 ADJ983059:ADS983059 ANF983059:ANO983059 AXB983059:AXK983059 BGX983059:BHG983059 BQT983059:BRC983059 CAP983059:CAY983059 CKL983059:CKU983059 CUH983059:CUQ983059 DED983059:DEM983059 DNZ983059:DOI983059 DXV983059:DYE983059 EHR983059:EIA983059 ERN983059:ERW983059 FBJ983059:FBS983059 FLF983059:FLO983059 FVB983059:FVK983059 GEX983059:GFG983059 GOT983059:GPC983059 GYP983059:GYY983059 HIL983059:HIU983059 HSH983059:HSQ983059 ICD983059:ICM983059 ILZ983059:IMI983059 IVV983059:IWE983059 JFR983059:JGA983059 JPN983059:JPW983059 JZJ983059:JZS983059 KJF983059:KJO983059 KTB983059:KTK983059 LCX983059:LDG983059 LMT983059:LNC983059 LWP983059:LWY983059 MGL983059:MGU983059 MQH983059:MQQ983059 NAD983059:NAM983059 NJZ983059:NKI983059 NTV983059:NUE983059 ODR983059:OEA983059 ONN983059:ONW983059 OXJ983059:OXS983059 PHF983059:PHO983059 PRB983059:PRK983059 QAX983059:QBG983059 QKT983059:QLC983059 QUP983059:QUY983059 REL983059:REU983059 ROH983059:ROQ983059 RYD983059:RYM983059 SHZ983059:SII983059 SRV983059:SSE983059 TBR983059:TCA983059 TLN983059:TLW983059 TVJ983059:TVS983059 UFF983059:UFO983059 UPB983059:UPK983059 UYX983059:UZG983059 VIT983059:VJC983059 VSP983059:VSY983059 WCL983059:WCU983059 WMH983059:WMQ983059 WWD983059:WWM983059">
      <formula1>Efectividad</formula1>
    </dataValidation>
    <dataValidation type="list" allowBlank="1" showInputMessage="1" showErrorMessage="1" sqref="M21:N30 JI21:JJ30 TE21:TF30 ADA21:ADB30 AMW21:AMX30 AWS21:AWT30 BGO21:BGP30 BQK21:BQL30 CAG21:CAH30 CKC21:CKD30 CTY21:CTZ30 DDU21:DDV30 DNQ21:DNR30 DXM21:DXN30 EHI21:EHJ30 ERE21:ERF30 FBA21:FBB30 FKW21:FKX30 FUS21:FUT30 GEO21:GEP30 GOK21:GOL30 GYG21:GYH30 HIC21:HID30 HRY21:HRZ30 IBU21:IBV30 ILQ21:ILR30 IVM21:IVN30 JFI21:JFJ30 JPE21:JPF30 JZA21:JZB30 KIW21:KIX30 KSS21:KST30 LCO21:LCP30 LMK21:LML30 LWG21:LWH30 MGC21:MGD30 MPY21:MPZ30 MZU21:MZV30 NJQ21:NJR30 NTM21:NTN30 ODI21:ODJ30 ONE21:ONF30 OXA21:OXB30 PGW21:PGX30 PQS21:PQT30 QAO21:QAP30 QKK21:QKL30 QUG21:QUH30 REC21:RED30 RNY21:RNZ30 RXU21:RXV30 SHQ21:SHR30 SRM21:SRN30 TBI21:TBJ30 TLE21:TLF30 TVA21:TVB30 UEW21:UEX30 UOS21:UOT30 UYO21:UYP30 VIK21:VIL30 VSG21:VSH30 WCC21:WCD30 WLY21:WLZ30 WVU21:WVV30 M65557:N65566 JI65557:JJ65566 TE65557:TF65566 ADA65557:ADB65566 AMW65557:AMX65566 AWS65557:AWT65566 BGO65557:BGP65566 BQK65557:BQL65566 CAG65557:CAH65566 CKC65557:CKD65566 CTY65557:CTZ65566 DDU65557:DDV65566 DNQ65557:DNR65566 DXM65557:DXN65566 EHI65557:EHJ65566 ERE65557:ERF65566 FBA65557:FBB65566 FKW65557:FKX65566 FUS65557:FUT65566 GEO65557:GEP65566 GOK65557:GOL65566 GYG65557:GYH65566 HIC65557:HID65566 HRY65557:HRZ65566 IBU65557:IBV65566 ILQ65557:ILR65566 IVM65557:IVN65566 JFI65557:JFJ65566 JPE65557:JPF65566 JZA65557:JZB65566 KIW65557:KIX65566 KSS65557:KST65566 LCO65557:LCP65566 LMK65557:LML65566 LWG65557:LWH65566 MGC65557:MGD65566 MPY65557:MPZ65566 MZU65557:MZV65566 NJQ65557:NJR65566 NTM65557:NTN65566 ODI65557:ODJ65566 ONE65557:ONF65566 OXA65557:OXB65566 PGW65557:PGX65566 PQS65557:PQT65566 QAO65557:QAP65566 QKK65557:QKL65566 QUG65557:QUH65566 REC65557:RED65566 RNY65557:RNZ65566 RXU65557:RXV65566 SHQ65557:SHR65566 SRM65557:SRN65566 TBI65557:TBJ65566 TLE65557:TLF65566 TVA65557:TVB65566 UEW65557:UEX65566 UOS65557:UOT65566 UYO65557:UYP65566 VIK65557:VIL65566 VSG65557:VSH65566 WCC65557:WCD65566 WLY65557:WLZ65566 WVU65557:WVV65566 M131093:N131102 JI131093:JJ131102 TE131093:TF131102 ADA131093:ADB131102 AMW131093:AMX131102 AWS131093:AWT131102 BGO131093:BGP131102 BQK131093:BQL131102 CAG131093:CAH131102 CKC131093:CKD131102 CTY131093:CTZ131102 DDU131093:DDV131102 DNQ131093:DNR131102 DXM131093:DXN131102 EHI131093:EHJ131102 ERE131093:ERF131102 FBA131093:FBB131102 FKW131093:FKX131102 FUS131093:FUT131102 GEO131093:GEP131102 GOK131093:GOL131102 GYG131093:GYH131102 HIC131093:HID131102 HRY131093:HRZ131102 IBU131093:IBV131102 ILQ131093:ILR131102 IVM131093:IVN131102 JFI131093:JFJ131102 JPE131093:JPF131102 JZA131093:JZB131102 KIW131093:KIX131102 KSS131093:KST131102 LCO131093:LCP131102 LMK131093:LML131102 LWG131093:LWH131102 MGC131093:MGD131102 MPY131093:MPZ131102 MZU131093:MZV131102 NJQ131093:NJR131102 NTM131093:NTN131102 ODI131093:ODJ131102 ONE131093:ONF131102 OXA131093:OXB131102 PGW131093:PGX131102 PQS131093:PQT131102 QAO131093:QAP131102 QKK131093:QKL131102 QUG131093:QUH131102 REC131093:RED131102 RNY131093:RNZ131102 RXU131093:RXV131102 SHQ131093:SHR131102 SRM131093:SRN131102 TBI131093:TBJ131102 TLE131093:TLF131102 TVA131093:TVB131102 UEW131093:UEX131102 UOS131093:UOT131102 UYO131093:UYP131102 VIK131093:VIL131102 VSG131093:VSH131102 WCC131093:WCD131102 WLY131093:WLZ131102 WVU131093:WVV131102 M196629:N196638 JI196629:JJ196638 TE196629:TF196638 ADA196629:ADB196638 AMW196629:AMX196638 AWS196629:AWT196638 BGO196629:BGP196638 BQK196629:BQL196638 CAG196629:CAH196638 CKC196629:CKD196638 CTY196629:CTZ196638 DDU196629:DDV196638 DNQ196629:DNR196638 DXM196629:DXN196638 EHI196629:EHJ196638 ERE196629:ERF196638 FBA196629:FBB196638 FKW196629:FKX196638 FUS196629:FUT196638 GEO196629:GEP196638 GOK196629:GOL196638 GYG196629:GYH196638 HIC196629:HID196638 HRY196629:HRZ196638 IBU196629:IBV196638 ILQ196629:ILR196638 IVM196629:IVN196638 JFI196629:JFJ196638 JPE196629:JPF196638 JZA196629:JZB196638 KIW196629:KIX196638 KSS196629:KST196638 LCO196629:LCP196638 LMK196629:LML196638 LWG196629:LWH196638 MGC196629:MGD196638 MPY196629:MPZ196638 MZU196629:MZV196638 NJQ196629:NJR196638 NTM196629:NTN196638 ODI196629:ODJ196638 ONE196629:ONF196638 OXA196629:OXB196638 PGW196629:PGX196638 PQS196629:PQT196638 QAO196629:QAP196638 QKK196629:QKL196638 QUG196629:QUH196638 REC196629:RED196638 RNY196629:RNZ196638 RXU196629:RXV196638 SHQ196629:SHR196638 SRM196629:SRN196638 TBI196629:TBJ196638 TLE196629:TLF196638 TVA196629:TVB196638 UEW196629:UEX196638 UOS196629:UOT196638 UYO196629:UYP196638 VIK196629:VIL196638 VSG196629:VSH196638 WCC196629:WCD196638 WLY196629:WLZ196638 WVU196629:WVV196638 M262165:N262174 JI262165:JJ262174 TE262165:TF262174 ADA262165:ADB262174 AMW262165:AMX262174 AWS262165:AWT262174 BGO262165:BGP262174 BQK262165:BQL262174 CAG262165:CAH262174 CKC262165:CKD262174 CTY262165:CTZ262174 DDU262165:DDV262174 DNQ262165:DNR262174 DXM262165:DXN262174 EHI262165:EHJ262174 ERE262165:ERF262174 FBA262165:FBB262174 FKW262165:FKX262174 FUS262165:FUT262174 GEO262165:GEP262174 GOK262165:GOL262174 GYG262165:GYH262174 HIC262165:HID262174 HRY262165:HRZ262174 IBU262165:IBV262174 ILQ262165:ILR262174 IVM262165:IVN262174 JFI262165:JFJ262174 JPE262165:JPF262174 JZA262165:JZB262174 KIW262165:KIX262174 KSS262165:KST262174 LCO262165:LCP262174 LMK262165:LML262174 LWG262165:LWH262174 MGC262165:MGD262174 MPY262165:MPZ262174 MZU262165:MZV262174 NJQ262165:NJR262174 NTM262165:NTN262174 ODI262165:ODJ262174 ONE262165:ONF262174 OXA262165:OXB262174 PGW262165:PGX262174 PQS262165:PQT262174 QAO262165:QAP262174 QKK262165:QKL262174 QUG262165:QUH262174 REC262165:RED262174 RNY262165:RNZ262174 RXU262165:RXV262174 SHQ262165:SHR262174 SRM262165:SRN262174 TBI262165:TBJ262174 TLE262165:TLF262174 TVA262165:TVB262174 UEW262165:UEX262174 UOS262165:UOT262174 UYO262165:UYP262174 VIK262165:VIL262174 VSG262165:VSH262174 WCC262165:WCD262174 WLY262165:WLZ262174 WVU262165:WVV262174 M327701:N327710 JI327701:JJ327710 TE327701:TF327710 ADA327701:ADB327710 AMW327701:AMX327710 AWS327701:AWT327710 BGO327701:BGP327710 BQK327701:BQL327710 CAG327701:CAH327710 CKC327701:CKD327710 CTY327701:CTZ327710 DDU327701:DDV327710 DNQ327701:DNR327710 DXM327701:DXN327710 EHI327701:EHJ327710 ERE327701:ERF327710 FBA327701:FBB327710 FKW327701:FKX327710 FUS327701:FUT327710 GEO327701:GEP327710 GOK327701:GOL327710 GYG327701:GYH327710 HIC327701:HID327710 HRY327701:HRZ327710 IBU327701:IBV327710 ILQ327701:ILR327710 IVM327701:IVN327710 JFI327701:JFJ327710 JPE327701:JPF327710 JZA327701:JZB327710 KIW327701:KIX327710 KSS327701:KST327710 LCO327701:LCP327710 LMK327701:LML327710 LWG327701:LWH327710 MGC327701:MGD327710 MPY327701:MPZ327710 MZU327701:MZV327710 NJQ327701:NJR327710 NTM327701:NTN327710 ODI327701:ODJ327710 ONE327701:ONF327710 OXA327701:OXB327710 PGW327701:PGX327710 PQS327701:PQT327710 QAO327701:QAP327710 QKK327701:QKL327710 QUG327701:QUH327710 REC327701:RED327710 RNY327701:RNZ327710 RXU327701:RXV327710 SHQ327701:SHR327710 SRM327701:SRN327710 TBI327701:TBJ327710 TLE327701:TLF327710 TVA327701:TVB327710 UEW327701:UEX327710 UOS327701:UOT327710 UYO327701:UYP327710 VIK327701:VIL327710 VSG327701:VSH327710 WCC327701:WCD327710 WLY327701:WLZ327710 WVU327701:WVV327710 M393237:N393246 JI393237:JJ393246 TE393237:TF393246 ADA393237:ADB393246 AMW393237:AMX393246 AWS393237:AWT393246 BGO393237:BGP393246 BQK393237:BQL393246 CAG393237:CAH393246 CKC393237:CKD393246 CTY393237:CTZ393246 DDU393237:DDV393246 DNQ393237:DNR393246 DXM393237:DXN393246 EHI393237:EHJ393246 ERE393237:ERF393246 FBA393237:FBB393246 FKW393237:FKX393246 FUS393237:FUT393246 GEO393237:GEP393246 GOK393237:GOL393246 GYG393237:GYH393246 HIC393237:HID393246 HRY393237:HRZ393246 IBU393237:IBV393246 ILQ393237:ILR393246 IVM393237:IVN393246 JFI393237:JFJ393246 JPE393237:JPF393246 JZA393237:JZB393246 KIW393237:KIX393246 KSS393237:KST393246 LCO393237:LCP393246 LMK393237:LML393246 LWG393237:LWH393246 MGC393237:MGD393246 MPY393237:MPZ393246 MZU393237:MZV393246 NJQ393237:NJR393246 NTM393237:NTN393246 ODI393237:ODJ393246 ONE393237:ONF393246 OXA393237:OXB393246 PGW393237:PGX393246 PQS393237:PQT393246 QAO393237:QAP393246 QKK393237:QKL393246 QUG393237:QUH393246 REC393237:RED393246 RNY393237:RNZ393246 RXU393237:RXV393246 SHQ393237:SHR393246 SRM393237:SRN393246 TBI393237:TBJ393246 TLE393237:TLF393246 TVA393237:TVB393246 UEW393237:UEX393246 UOS393237:UOT393246 UYO393237:UYP393246 VIK393237:VIL393246 VSG393237:VSH393246 WCC393237:WCD393246 WLY393237:WLZ393246 WVU393237:WVV393246 M458773:N458782 JI458773:JJ458782 TE458773:TF458782 ADA458773:ADB458782 AMW458773:AMX458782 AWS458773:AWT458782 BGO458773:BGP458782 BQK458773:BQL458782 CAG458773:CAH458782 CKC458773:CKD458782 CTY458773:CTZ458782 DDU458773:DDV458782 DNQ458773:DNR458782 DXM458773:DXN458782 EHI458773:EHJ458782 ERE458773:ERF458782 FBA458773:FBB458782 FKW458773:FKX458782 FUS458773:FUT458782 GEO458773:GEP458782 GOK458773:GOL458782 GYG458773:GYH458782 HIC458773:HID458782 HRY458773:HRZ458782 IBU458773:IBV458782 ILQ458773:ILR458782 IVM458773:IVN458782 JFI458773:JFJ458782 JPE458773:JPF458782 JZA458773:JZB458782 KIW458773:KIX458782 KSS458773:KST458782 LCO458773:LCP458782 LMK458773:LML458782 LWG458773:LWH458782 MGC458773:MGD458782 MPY458773:MPZ458782 MZU458773:MZV458782 NJQ458773:NJR458782 NTM458773:NTN458782 ODI458773:ODJ458782 ONE458773:ONF458782 OXA458773:OXB458782 PGW458773:PGX458782 PQS458773:PQT458782 QAO458773:QAP458782 QKK458773:QKL458782 QUG458773:QUH458782 REC458773:RED458782 RNY458773:RNZ458782 RXU458773:RXV458782 SHQ458773:SHR458782 SRM458773:SRN458782 TBI458773:TBJ458782 TLE458773:TLF458782 TVA458773:TVB458782 UEW458773:UEX458782 UOS458773:UOT458782 UYO458773:UYP458782 VIK458773:VIL458782 VSG458773:VSH458782 WCC458773:WCD458782 WLY458773:WLZ458782 WVU458773:WVV458782 M524309:N524318 JI524309:JJ524318 TE524309:TF524318 ADA524309:ADB524318 AMW524309:AMX524318 AWS524309:AWT524318 BGO524309:BGP524318 BQK524309:BQL524318 CAG524309:CAH524318 CKC524309:CKD524318 CTY524309:CTZ524318 DDU524309:DDV524318 DNQ524309:DNR524318 DXM524309:DXN524318 EHI524309:EHJ524318 ERE524309:ERF524318 FBA524309:FBB524318 FKW524309:FKX524318 FUS524309:FUT524318 GEO524309:GEP524318 GOK524309:GOL524318 GYG524309:GYH524318 HIC524309:HID524318 HRY524309:HRZ524318 IBU524309:IBV524318 ILQ524309:ILR524318 IVM524309:IVN524318 JFI524309:JFJ524318 JPE524309:JPF524318 JZA524309:JZB524318 KIW524309:KIX524318 KSS524309:KST524318 LCO524309:LCP524318 LMK524309:LML524318 LWG524309:LWH524318 MGC524309:MGD524318 MPY524309:MPZ524318 MZU524309:MZV524318 NJQ524309:NJR524318 NTM524309:NTN524318 ODI524309:ODJ524318 ONE524309:ONF524318 OXA524309:OXB524318 PGW524309:PGX524318 PQS524309:PQT524318 QAO524309:QAP524318 QKK524309:QKL524318 QUG524309:QUH524318 REC524309:RED524318 RNY524309:RNZ524318 RXU524309:RXV524318 SHQ524309:SHR524318 SRM524309:SRN524318 TBI524309:TBJ524318 TLE524309:TLF524318 TVA524309:TVB524318 UEW524309:UEX524318 UOS524309:UOT524318 UYO524309:UYP524318 VIK524309:VIL524318 VSG524309:VSH524318 WCC524309:WCD524318 WLY524309:WLZ524318 WVU524309:WVV524318 M589845:N589854 JI589845:JJ589854 TE589845:TF589854 ADA589845:ADB589854 AMW589845:AMX589854 AWS589845:AWT589854 BGO589845:BGP589854 BQK589845:BQL589854 CAG589845:CAH589854 CKC589845:CKD589854 CTY589845:CTZ589854 DDU589845:DDV589854 DNQ589845:DNR589854 DXM589845:DXN589854 EHI589845:EHJ589854 ERE589845:ERF589854 FBA589845:FBB589854 FKW589845:FKX589854 FUS589845:FUT589854 GEO589845:GEP589854 GOK589845:GOL589854 GYG589845:GYH589854 HIC589845:HID589854 HRY589845:HRZ589854 IBU589845:IBV589854 ILQ589845:ILR589854 IVM589845:IVN589854 JFI589845:JFJ589854 JPE589845:JPF589854 JZA589845:JZB589854 KIW589845:KIX589854 KSS589845:KST589854 LCO589845:LCP589854 LMK589845:LML589854 LWG589845:LWH589854 MGC589845:MGD589854 MPY589845:MPZ589854 MZU589845:MZV589854 NJQ589845:NJR589854 NTM589845:NTN589854 ODI589845:ODJ589854 ONE589845:ONF589854 OXA589845:OXB589854 PGW589845:PGX589854 PQS589845:PQT589854 QAO589845:QAP589854 QKK589845:QKL589854 QUG589845:QUH589854 REC589845:RED589854 RNY589845:RNZ589854 RXU589845:RXV589854 SHQ589845:SHR589854 SRM589845:SRN589854 TBI589845:TBJ589854 TLE589845:TLF589854 TVA589845:TVB589854 UEW589845:UEX589854 UOS589845:UOT589854 UYO589845:UYP589854 VIK589845:VIL589854 VSG589845:VSH589854 WCC589845:WCD589854 WLY589845:WLZ589854 WVU589845:WVV589854 M655381:N655390 JI655381:JJ655390 TE655381:TF655390 ADA655381:ADB655390 AMW655381:AMX655390 AWS655381:AWT655390 BGO655381:BGP655390 BQK655381:BQL655390 CAG655381:CAH655390 CKC655381:CKD655390 CTY655381:CTZ655390 DDU655381:DDV655390 DNQ655381:DNR655390 DXM655381:DXN655390 EHI655381:EHJ655390 ERE655381:ERF655390 FBA655381:FBB655390 FKW655381:FKX655390 FUS655381:FUT655390 GEO655381:GEP655390 GOK655381:GOL655390 GYG655381:GYH655390 HIC655381:HID655390 HRY655381:HRZ655390 IBU655381:IBV655390 ILQ655381:ILR655390 IVM655381:IVN655390 JFI655381:JFJ655390 JPE655381:JPF655390 JZA655381:JZB655390 KIW655381:KIX655390 KSS655381:KST655390 LCO655381:LCP655390 LMK655381:LML655390 LWG655381:LWH655390 MGC655381:MGD655390 MPY655381:MPZ655390 MZU655381:MZV655390 NJQ655381:NJR655390 NTM655381:NTN655390 ODI655381:ODJ655390 ONE655381:ONF655390 OXA655381:OXB655390 PGW655381:PGX655390 PQS655381:PQT655390 QAO655381:QAP655390 QKK655381:QKL655390 QUG655381:QUH655390 REC655381:RED655390 RNY655381:RNZ655390 RXU655381:RXV655390 SHQ655381:SHR655390 SRM655381:SRN655390 TBI655381:TBJ655390 TLE655381:TLF655390 TVA655381:TVB655390 UEW655381:UEX655390 UOS655381:UOT655390 UYO655381:UYP655390 VIK655381:VIL655390 VSG655381:VSH655390 WCC655381:WCD655390 WLY655381:WLZ655390 WVU655381:WVV655390 M720917:N720926 JI720917:JJ720926 TE720917:TF720926 ADA720917:ADB720926 AMW720917:AMX720926 AWS720917:AWT720926 BGO720917:BGP720926 BQK720917:BQL720926 CAG720917:CAH720926 CKC720917:CKD720926 CTY720917:CTZ720926 DDU720917:DDV720926 DNQ720917:DNR720926 DXM720917:DXN720926 EHI720917:EHJ720926 ERE720917:ERF720926 FBA720917:FBB720926 FKW720917:FKX720926 FUS720917:FUT720926 GEO720917:GEP720926 GOK720917:GOL720926 GYG720917:GYH720926 HIC720917:HID720926 HRY720917:HRZ720926 IBU720917:IBV720926 ILQ720917:ILR720926 IVM720917:IVN720926 JFI720917:JFJ720926 JPE720917:JPF720926 JZA720917:JZB720926 KIW720917:KIX720926 KSS720917:KST720926 LCO720917:LCP720926 LMK720917:LML720926 LWG720917:LWH720926 MGC720917:MGD720926 MPY720917:MPZ720926 MZU720917:MZV720926 NJQ720917:NJR720926 NTM720917:NTN720926 ODI720917:ODJ720926 ONE720917:ONF720926 OXA720917:OXB720926 PGW720917:PGX720926 PQS720917:PQT720926 QAO720917:QAP720926 QKK720917:QKL720926 QUG720917:QUH720926 REC720917:RED720926 RNY720917:RNZ720926 RXU720917:RXV720926 SHQ720917:SHR720926 SRM720917:SRN720926 TBI720917:TBJ720926 TLE720917:TLF720926 TVA720917:TVB720926 UEW720917:UEX720926 UOS720917:UOT720926 UYO720917:UYP720926 VIK720917:VIL720926 VSG720917:VSH720926 WCC720917:WCD720926 WLY720917:WLZ720926 WVU720917:WVV720926 M786453:N786462 JI786453:JJ786462 TE786453:TF786462 ADA786453:ADB786462 AMW786453:AMX786462 AWS786453:AWT786462 BGO786453:BGP786462 BQK786453:BQL786462 CAG786453:CAH786462 CKC786453:CKD786462 CTY786453:CTZ786462 DDU786453:DDV786462 DNQ786453:DNR786462 DXM786453:DXN786462 EHI786453:EHJ786462 ERE786453:ERF786462 FBA786453:FBB786462 FKW786453:FKX786462 FUS786453:FUT786462 GEO786453:GEP786462 GOK786453:GOL786462 GYG786453:GYH786462 HIC786453:HID786462 HRY786453:HRZ786462 IBU786453:IBV786462 ILQ786453:ILR786462 IVM786453:IVN786462 JFI786453:JFJ786462 JPE786453:JPF786462 JZA786453:JZB786462 KIW786453:KIX786462 KSS786453:KST786462 LCO786453:LCP786462 LMK786453:LML786462 LWG786453:LWH786462 MGC786453:MGD786462 MPY786453:MPZ786462 MZU786453:MZV786462 NJQ786453:NJR786462 NTM786453:NTN786462 ODI786453:ODJ786462 ONE786453:ONF786462 OXA786453:OXB786462 PGW786453:PGX786462 PQS786453:PQT786462 QAO786453:QAP786462 QKK786453:QKL786462 QUG786453:QUH786462 REC786453:RED786462 RNY786453:RNZ786462 RXU786453:RXV786462 SHQ786453:SHR786462 SRM786453:SRN786462 TBI786453:TBJ786462 TLE786453:TLF786462 TVA786453:TVB786462 UEW786453:UEX786462 UOS786453:UOT786462 UYO786453:UYP786462 VIK786453:VIL786462 VSG786453:VSH786462 WCC786453:WCD786462 WLY786453:WLZ786462 WVU786453:WVV786462 M851989:N851998 JI851989:JJ851998 TE851989:TF851998 ADA851989:ADB851998 AMW851989:AMX851998 AWS851989:AWT851998 BGO851989:BGP851998 BQK851989:BQL851998 CAG851989:CAH851998 CKC851989:CKD851998 CTY851989:CTZ851998 DDU851989:DDV851998 DNQ851989:DNR851998 DXM851989:DXN851998 EHI851989:EHJ851998 ERE851989:ERF851998 FBA851989:FBB851998 FKW851989:FKX851998 FUS851989:FUT851998 GEO851989:GEP851998 GOK851989:GOL851998 GYG851989:GYH851998 HIC851989:HID851998 HRY851989:HRZ851998 IBU851989:IBV851998 ILQ851989:ILR851998 IVM851989:IVN851998 JFI851989:JFJ851998 JPE851989:JPF851998 JZA851989:JZB851998 KIW851989:KIX851998 KSS851989:KST851998 LCO851989:LCP851998 LMK851989:LML851998 LWG851989:LWH851998 MGC851989:MGD851998 MPY851989:MPZ851998 MZU851989:MZV851998 NJQ851989:NJR851998 NTM851989:NTN851998 ODI851989:ODJ851998 ONE851989:ONF851998 OXA851989:OXB851998 PGW851989:PGX851998 PQS851989:PQT851998 QAO851989:QAP851998 QKK851989:QKL851998 QUG851989:QUH851998 REC851989:RED851998 RNY851989:RNZ851998 RXU851989:RXV851998 SHQ851989:SHR851998 SRM851989:SRN851998 TBI851989:TBJ851998 TLE851989:TLF851998 TVA851989:TVB851998 UEW851989:UEX851998 UOS851989:UOT851998 UYO851989:UYP851998 VIK851989:VIL851998 VSG851989:VSH851998 WCC851989:WCD851998 WLY851989:WLZ851998 WVU851989:WVV851998 M917525:N917534 JI917525:JJ917534 TE917525:TF917534 ADA917525:ADB917534 AMW917525:AMX917534 AWS917525:AWT917534 BGO917525:BGP917534 BQK917525:BQL917534 CAG917525:CAH917534 CKC917525:CKD917534 CTY917525:CTZ917534 DDU917525:DDV917534 DNQ917525:DNR917534 DXM917525:DXN917534 EHI917525:EHJ917534 ERE917525:ERF917534 FBA917525:FBB917534 FKW917525:FKX917534 FUS917525:FUT917534 GEO917525:GEP917534 GOK917525:GOL917534 GYG917525:GYH917534 HIC917525:HID917534 HRY917525:HRZ917534 IBU917525:IBV917534 ILQ917525:ILR917534 IVM917525:IVN917534 JFI917525:JFJ917534 JPE917525:JPF917534 JZA917525:JZB917534 KIW917525:KIX917534 KSS917525:KST917534 LCO917525:LCP917534 LMK917525:LML917534 LWG917525:LWH917534 MGC917525:MGD917534 MPY917525:MPZ917534 MZU917525:MZV917534 NJQ917525:NJR917534 NTM917525:NTN917534 ODI917525:ODJ917534 ONE917525:ONF917534 OXA917525:OXB917534 PGW917525:PGX917534 PQS917525:PQT917534 QAO917525:QAP917534 QKK917525:QKL917534 QUG917525:QUH917534 REC917525:RED917534 RNY917525:RNZ917534 RXU917525:RXV917534 SHQ917525:SHR917534 SRM917525:SRN917534 TBI917525:TBJ917534 TLE917525:TLF917534 TVA917525:TVB917534 UEW917525:UEX917534 UOS917525:UOT917534 UYO917525:UYP917534 VIK917525:VIL917534 VSG917525:VSH917534 WCC917525:WCD917534 WLY917525:WLZ917534 WVU917525:WVV917534 M983061:N983070 JI983061:JJ983070 TE983061:TF983070 ADA983061:ADB983070 AMW983061:AMX983070 AWS983061:AWT983070 BGO983061:BGP983070 BQK983061:BQL983070 CAG983061:CAH983070 CKC983061:CKD983070 CTY983061:CTZ983070 DDU983061:DDV983070 DNQ983061:DNR983070 DXM983061:DXN983070 EHI983061:EHJ983070 ERE983061:ERF983070 FBA983061:FBB983070 FKW983061:FKX983070 FUS983061:FUT983070 GEO983061:GEP983070 GOK983061:GOL983070 GYG983061:GYH983070 HIC983061:HID983070 HRY983061:HRZ983070 IBU983061:IBV983070 ILQ983061:ILR983070 IVM983061:IVN983070 JFI983061:JFJ983070 JPE983061:JPF983070 JZA983061:JZB983070 KIW983061:KIX983070 KSS983061:KST983070 LCO983061:LCP983070 LMK983061:LML983070 LWG983061:LWH983070 MGC983061:MGD983070 MPY983061:MPZ983070 MZU983061:MZV983070 NJQ983061:NJR983070 NTM983061:NTN983070 ODI983061:ODJ983070 ONE983061:ONF983070 OXA983061:OXB983070 PGW983061:PGX983070 PQS983061:PQT983070 QAO983061:QAP983070 QKK983061:QKL983070 QUG983061:QUH983070 REC983061:RED983070 RNY983061:RNZ983070 RXU983061:RXV983070 SHQ983061:SHR983070 SRM983061:SRN983070 TBI983061:TBJ983070 TLE983061:TLF983070 TVA983061:TVB983070 UEW983061:UEX983070 UOS983061:UOT983070 UYO983061:UYP983070 VIK983061:VIL983070 VSG983061:VSH983070 WCC983061:WCD983070 WLY983061:WLZ983070 WVU983061:WVV983070 M10:M11 JI10:JI11 TE10:TE11 ADA10:ADA11 AMW10:AMW11 AWS10:AWS11 BGO10:BGO11 BQK10:BQK11 CAG10:CAG11 CKC10:CKC11 CTY10:CTY11 DDU10:DDU11 DNQ10:DNQ11 DXM10:DXM11 EHI10:EHI11 ERE10:ERE11 FBA10:FBA11 FKW10:FKW11 FUS10:FUS11 GEO10:GEO11 GOK10:GOK11 GYG10:GYG11 HIC10:HIC11 HRY10:HRY11 IBU10:IBU11 ILQ10:ILQ11 IVM10:IVM11 JFI10:JFI11 JPE10:JPE11 JZA10:JZA11 KIW10:KIW11 KSS10:KSS11 LCO10:LCO11 LMK10:LMK11 LWG10:LWG11 MGC10:MGC11 MPY10:MPY11 MZU10:MZU11 NJQ10:NJQ11 NTM10:NTM11 ODI10:ODI11 ONE10:ONE11 OXA10:OXA11 PGW10:PGW11 PQS10:PQS11 QAO10:QAO11 QKK10:QKK11 QUG10:QUG11 REC10:REC11 RNY10:RNY11 RXU10:RXU11 SHQ10:SHQ11 SRM10:SRM11 TBI10:TBI11 TLE10:TLE11 TVA10:TVA11 UEW10:UEW11 UOS10:UOS11 UYO10:UYO11 VIK10:VIK11 VSG10:VSG11 WCC10:WCC11 WLY10:WLY11 WVU10:WVU11 M65546:M65547 JI65546:JI65547 TE65546:TE65547 ADA65546:ADA65547 AMW65546:AMW65547 AWS65546:AWS65547 BGO65546:BGO65547 BQK65546:BQK65547 CAG65546:CAG65547 CKC65546:CKC65547 CTY65546:CTY65547 DDU65546:DDU65547 DNQ65546:DNQ65547 DXM65546:DXM65547 EHI65546:EHI65547 ERE65546:ERE65547 FBA65546:FBA65547 FKW65546:FKW65547 FUS65546:FUS65547 GEO65546:GEO65547 GOK65546:GOK65547 GYG65546:GYG65547 HIC65546:HIC65547 HRY65546:HRY65547 IBU65546:IBU65547 ILQ65546:ILQ65547 IVM65546:IVM65547 JFI65546:JFI65547 JPE65546:JPE65547 JZA65546:JZA65547 KIW65546:KIW65547 KSS65546:KSS65547 LCO65546:LCO65547 LMK65546:LMK65547 LWG65546:LWG65547 MGC65546:MGC65547 MPY65546:MPY65547 MZU65546:MZU65547 NJQ65546:NJQ65547 NTM65546:NTM65547 ODI65546:ODI65547 ONE65546:ONE65547 OXA65546:OXA65547 PGW65546:PGW65547 PQS65546:PQS65547 QAO65546:QAO65547 QKK65546:QKK65547 QUG65546:QUG65547 REC65546:REC65547 RNY65546:RNY65547 RXU65546:RXU65547 SHQ65546:SHQ65547 SRM65546:SRM65547 TBI65546:TBI65547 TLE65546:TLE65547 TVA65546:TVA65547 UEW65546:UEW65547 UOS65546:UOS65547 UYO65546:UYO65547 VIK65546:VIK65547 VSG65546:VSG65547 WCC65546:WCC65547 WLY65546:WLY65547 WVU65546:WVU65547 M131082:M131083 JI131082:JI131083 TE131082:TE131083 ADA131082:ADA131083 AMW131082:AMW131083 AWS131082:AWS131083 BGO131082:BGO131083 BQK131082:BQK131083 CAG131082:CAG131083 CKC131082:CKC131083 CTY131082:CTY131083 DDU131082:DDU131083 DNQ131082:DNQ131083 DXM131082:DXM131083 EHI131082:EHI131083 ERE131082:ERE131083 FBA131082:FBA131083 FKW131082:FKW131083 FUS131082:FUS131083 GEO131082:GEO131083 GOK131082:GOK131083 GYG131082:GYG131083 HIC131082:HIC131083 HRY131082:HRY131083 IBU131082:IBU131083 ILQ131082:ILQ131083 IVM131082:IVM131083 JFI131082:JFI131083 JPE131082:JPE131083 JZA131082:JZA131083 KIW131082:KIW131083 KSS131082:KSS131083 LCO131082:LCO131083 LMK131082:LMK131083 LWG131082:LWG131083 MGC131082:MGC131083 MPY131082:MPY131083 MZU131082:MZU131083 NJQ131082:NJQ131083 NTM131082:NTM131083 ODI131082:ODI131083 ONE131082:ONE131083 OXA131082:OXA131083 PGW131082:PGW131083 PQS131082:PQS131083 QAO131082:QAO131083 QKK131082:QKK131083 QUG131082:QUG131083 REC131082:REC131083 RNY131082:RNY131083 RXU131082:RXU131083 SHQ131082:SHQ131083 SRM131082:SRM131083 TBI131082:TBI131083 TLE131082:TLE131083 TVA131082:TVA131083 UEW131082:UEW131083 UOS131082:UOS131083 UYO131082:UYO131083 VIK131082:VIK131083 VSG131082:VSG131083 WCC131082:WCC131083 WLY131082:WLY131083 WVU131082:WVU131083 M196618:M196619 JI196618:JI196619 TE196618:TE196619 ADA196618:ADA196619 AMW196618:AMW196619 AWS196618:AWS196619 BGO196618:BGO196619 BQK196618:BQK196619 CAG196618:CAG196619 CKC196618:CKC196619 CTY196618:CTY196619 DDU196618:DDU196619 DNQ196618:DNQ196619 DXM196618:DXM196619 EHI196618:EHI196619 ERE196618:ERE196619 FBA196618:FBA196619 FKW196618:FKW196619 FUS196618:FUS196619 GEO196618:GEO196619 GOK196618:GOK196619 GYG196618:GYG196619 HIC196618:HIC196619 HRY196618:HRY196619 IBU196618:IBU196619 ILQ196618:ILQ196619 IVM196618:IVM196619 JFI196618:JFI196619 JPE196618:JPE196619 JZA196618:JZA196619 KIW196618:KIW196619 KSS196618:KSS196619 LCO196618:LCO196619 LMK196618:LMK196619 LWG196618:LWG196619 MGC196618:MGC196619 MPY196618:MPY196619 MZU196618:MZU196619 NJQ196618:NJQ196619 NTM196618:NTM196619 ODI196618:ODI196619 ONE196618:ONE196619 OXA196618:OXA196619 PGW196618:PGW196619 PQS196618:PQS196619 QAO196618:QAO196619 QKK196618:QKK196619 QUG196618:QUG196619 REC196618:REC196619 RNY196618:RNY196619 RXU196618:RXU196619 SHQ196618:SHQ196619 SRM196618:SRM196619 TBI196618:TBI196619 TLE196618:TLE196619 TVA196618:TVA196619 UEW196618:UEW196619 UOS196618:UOS196619 UYO196618:UYO196619 VIK196618:VIK196619 VSG196618:VSG196619 WCC196618:WCC196619 WLY196618:WLY196619 WVU196618:WVU196619 M262154:M262155 JI262154:JI262155 TE262154:TE262155 ADA262154:ADA262155 AMW262154:AMW262155 AWS262154:AWS262155 BGO262154:BGO262155 BQK262154:BQK262155 CAG262154:CAG262155 CKC262154:CKC262155 CTY262154:CTY262155 DDU262154:DDU262155 DNQ262154:DNQ262155 DXM262154:DXM262155 EHI262154:EHI262155 ERE262154:ERE262155 FBA262154:FBA262155 FKW262154:FKW262155 FUS262154:FUS262155 GEO262154:GEO262155 GOK262154:GOK262155 GYG262154:GYG262155 HIC262154:HIC262155 HRY262154:HRY262155 IBU262154:IBU262155 ILQ262154:ILQ262155 IVM262154:IVM262155 JFI262154:JFI262155 JPE262154:JPE262155 JZA262154:JZA262155 KIW262154:KIW262155 KSS262154:KSS262155 LCO262154:LCO262155 LMK262154:LMK262155 LWG262154:LWG262155 MGC262154:MGC262155 MPY262154:MPY262155 MZU262154:MZU262155 NJQ262154:NJQ262155 NTM262154:NTM262155 ODI262154:ODI262155 ONE262154:ONE262155 OXA262154:OXA262155 PGW262154:PGW262155 PQS262154:PQS262155 QAO262154:QAO262155 QKK262154:QKK262155 QUG262154:QUG262155 REC262154:REC262155 RNY262154:RNY262155 RXU262154:RXU262155 SHQ262154:SHQ262155 SRM262154:SRM262155 TBI262154:TBI262155 TLE262154:TLE262155 TVA262154:TVA262155 UEW262154:UEW262155 UOS262154:UOS262155 UYO262154:UYO262155 VIK262154:VIK262155 VSG262154:VSG262155 WCC262154:WCC262155 WLY262154:WLY262155 WVU262154:WVU262155 M327690:M327691 JI327690:JI327691 TE327690:TE327691 ADA327690:ADA327691 AMW327690:AMW327691 AWS327690:AWS327691 BGO327690:BGO327691 BQK327690:BQK327691 CAG327690:CAG327691 CKC327690:CKC327691 CTY327690:CTY327691 DDU327690:DDU327691 DNQ327690:DNQ327691 DXM327690:DXM327691 EHI327690:EHI327691 ERE327690:ERE327691 FBA327690:FBA327691 FKW327690:FKW327691 FUS327690:FUS327691 GEO327690:GEO327691 GOK327690:GOK327691 GYG327690:GYG327691 HIC327690:HIC327691 HRY327690:HRY327691 IBU327690:IBU327691 ILQ327690:ILQ327691 IVM327690:IVM327691 JFI327690:JFI327691 JPE327690:JPE327691 JZA327690:JZA327691 KIW327690:KIW327691 KSS327690:KSS327691 LCO327690:LCO327691 LMK327690:LMK327691 LWG327690:LWG327691 MGC327690:MGC327691 MPY327690:MPY327691 MZU327690:MZU327691 NJQ327690:NJQ327691 NTM327690:NTM327691 ODI327690:ODI327691 ONE327690:ONE327691 OXA327690:OXA327691 PGW327690:PGW327691 PQS327690:PQS327691 QAO327690:QAO327691 QKK327690:QKK327691 QUG327690:QUG327691 REC327690:REC327691 RNY327690:RNY327691 RXU327690:RXU327691 SHQ327690:SHQ327691 SRM327690:SRM327691 TBI327690:TBI327691 TLE327690:TLE327691 TVA327690:TVA327691 UEW327690:UEW327691 UOS327690:UOS327691 UYO327690:UYO327691 VIK327690:VIK327691 VSG327690:VSG327691 WCC327690:WCC327691 WLY327690:WLY327691 WVU327690:WVU327691 M393226:M393227 JI393226:JI393227 TE393226:TE393227 ADA393226:ADA393227 AMW393226:AMW393227 AWS393226:AWS393227 BGO393226:BGO393227 BQK393226:BQK393227 CAG393226:CAG393227 CKC393226:CKC393227 CTY393226:CTY393227 DDU393226:DDU393227 DNQ393226:DNQ393227 DXM393226:DXM393227 EHI393226:EHI393227 ERE393226:ERE393227 FBA393226:FBA393227 FKW393226:FKW393227 FUS393226:FUS393227 GEO393226:GEO393227 GOK393226:GOK393227 GYG393226:GYG393227 HIC393226:HIC393227 HRY393226:HRY393227 IBU393226:IBU393227 ILQ393226:ILQ393227 IVM393226:IVM393227 JFI393226:JFI393227 JPE393226:JPE393227 JZA393226:JZA393227 KIW393226:KIW393227 KSS393226:KSS393227 LCO393226:LCO393227 LMK393226:LMK393227 LWG393226:LWG393227 MGC393226:MGC393227 MPY393226:MPY393227 MZU393226:MZU393227 NJQ393226:NJQ393227 NTM393226:NTM393227 ODI393226:ODI393227 ONE393226:ONE393227 OXA393226:OXA393227 PGW393226:PGW393227 PQS393226:PQS393227 QAO393226:QAO393227 QKK393226:QKK393227 QUG393226:QUG393227 REC393226:REC393227 RNY393226:RNY393227 RXU393226:RXU393227 SHQ393226:SHQ393227 SRM393226:SRM393227 TBI393226:TBI393227 TLE393226:TLE393227 TVA393226:TVA393227 UEW393226:UEW393227 UOS393226:UOS393227 UYO393226:UYO393227 VIK393226:VIK393227 VSG393226:VSG393227 WCC393226:WCC393227 WLY393226:WLY393227 WVU393226:WVU393227 M458762:M458763 JI458762:JI458763 TE458762:TE458763 ADA458762:ADA458763 AMW458762:AMW458763 AWS458762:AWS458763 BGO458762:BGO458763 BQK458762:BQK458763 CAG458762:CAG458763 CKC458762:CKC458763 CTY458762:CTY458763 DDU458762:DDU458763 DNQ458762:DNQ458763 DXM458762:DXM458763 EHI458762:EHI458763 ERE458762:ERE458763 FBA458762:FBA458763 FKW458762:FKW458763 FUS458762:FUS458763 GEO458762:GEO458763 GOK458762:GOK458763 GYG458762:GYG458763 HIC458762:HIC458763 HRY458762:HRY458763 IBU458762:IBU458763 ILQ458762:ILQ458763 IVM458762:IVM458763 JFI458762:JFI458763 JPE458762:JPE458763 JZA458762:JZA458763 KIW458762:KIW458763 KSS458762:KSS458763 LCO458762:LCO458763 LMK458762:LMK458763 LWG458762:LWG458763 MGC458762:MGC458763 MPY458762:MPY458763 MZU458762:MZU458763 NJQ458762:NJQ458763 NTM458762:NTM458763 ODI458762:ODI458763 ONE458762:ONE458763 OXA458762:OXA458763 PGW458762:PGW458763 PQS458762:PQS458763 QAO458762:QAO458763 QKK458762:QKK458763 QUG458762:QUG458763 REC458762:REC458763 RNY458762:RNY458763 RXU458762:RXU458763 SHQ458762:SHQ458763 SRM458762:SRM458763 TBI458762:TBI458763 TLE458762:TLE458763 TVA458762:TVA458763 UEW458762:UEW458763 UOS458762:UOS458763 UYO458762:UYO458763 VIK458762:VIK458763 VSG458762:VSG458763 WCC458762:WCC458763 WLY458762:WLY458763 WVU458762:WVU458763 M524298:M524299 JI524298:JI524299 TE524298:TE524299 ADA524298:ADA524299 AMW524298:AMW524299 AWS524298:AWS524299 BGO524298:BGO524299 BQK524298:BQK524299 CAG524298:CAG524299 CKC524298:CKC524299 CTY524298:CTY524299 DDU524298:DDU524299 DNQ524298:DNQ524299 DXM524298:DXM524299 EHI524298:EHI524299 ERE524298:ERE524299 FBA524298:FBA524299 FKW524298:FKW524299 FUS524298:FUS524299 GEO524298:GEO524299 GOK524298:GOK524299 GYG524298:GYG524299 HIC524298:HIC524299 HRY524298:HRY524299 IBU524298:IBU524299 ILQ524298:ILQ524299 IVM524298:IVM524299 JFI524298:JFI524299 JPE524298:JPE524299 JZA524298:JZA524299 KIW524298:KIW524299 KSS524298:KSS524299 LCO524298:LCO524299 LMK524298:LMK524299 LWG524298:LWG524299 MGC524298:MGC524299 MPY524298:MPY524299 MZU524298:MZU524299 NJQ524298:NJQ524299 NTM524298:NTM524299 ODI524298:ODI524299 ONE524298:ONE524299 OXA524298:OXA524299 PGW524298:PGW524299 PQS524298:PQS524299 QAO524298:QAO524299 QKK524298:QKK524299 QUG524298:QUG524299 REC524298:REC524299 RNY524298:RNY524299 RXU524298:RXU524299 SHQ524298:SHQ524299 SRM524298:SRM524299 TBI524298:TBI524299 TLE524298:TLE524299 TVA524298:TVA524299 UEW524298:UEW524299 UOS524298:UOS524299 UYO524298:UYO524299 VIK524298:VIK524299 VSG524298:VSG524299 WCC524298:WCC524299 WLY524298:WLY524299 WVU524298:WVU524299 M589834:M589835 JI589834:JI589835 TE589834:TE589835 ADA589834:ADA589835 AMW589834:AMW589835 AWS589834:AWS589835 BGO589834:BGO589835 BQK589834:BQK589835 CAG589834:CAG589835 CKC589834:CKC589835 CTY589834:CTY589835 DDU589834:DDU589835 DNQ589834:DNQ589835 DXM589834:DXM589835 EHI589834:EHI589835 ERE589834:ERE589835 FBA589834:FBA589835 FKW589834:FKW589835 FUS589834:FUS589835 GEO589834:GEO589835 GOK589834:GOK589835 GYG589834:GYG589835 HIC589834:HIC589835 HRY589834:HRY589835 IBU589834:IBU589835 ILQ589834:ILQ589835 IVM589834:IVM589835 JFI589834:JFI589835 JPE589834:JPE589835 JZA589834:JZA589835 KIW589834:KIW589835 KSS589834:KSS589835 LCO589834:LCO589835 LMK589834:LMK589835 LWG589834:LWG589835 MGC589834:MGC589835 MPY589834:MPY589835 MZU589834:MZU589835 NJQ589834:NJQ589835 NTM589834:NTM589835 ODI589834:ODI589835 ONE589834:ONE589835 OXA589834:OXA589835 PGW589834:PGW589835 PQS589834:PQS589835 QAO589834:QAO589835 QKK589834:QKK589835 QUG589834:QUG589835 REC589834:REC589835 RNY589834:RNY589835 RXU589834:RXU589835 SHQ589834:SHQ589835 SRM589834:SRM589835 TBI589834:TBI589835 TLE589834:TLE589835 TVA589834:TVA589835 UEW589834:UEW589835 UOS589834:UOS589835 UYO589834:UYO589835 VIK589834:VIK589835 VSG589834:VSG589835 WCC589834:WCC589835 WLY589834:WLY589835 WVU589834:WVU589835 M655370:M655371 JI655370:JI655371 TE655370:TE655371 ADA655370:ADA655371 AMW655370:AMW655371 AWS655370:AWS655371 BGO655370:BGO655371 BQK655370:BQK655371 CAG655370:CAG655371 CKC655370:CKC655371 CTY655370:CTY655371 DDU655370:DDU655371 DNQ655370:DNQ655371 DXM655370:DXM655371 EHI655370:EHI655371 ERE655370:ERE655371 FBA655370:FBA655371 FKW655370:FKW655371 FUS655370:FUS655371 GEO655370:GEO655371 GOK655370:GOK655371 GYG655370:GYG655371 HIC655370:HIC655371 HRY655370:HRY655371 IBU655370:IBU655371 ILQ655370:ILQ655371 IVM655370:IVM655371 JFI655370:JFI655371 JPE655370:JPE655371 JZA655370:JZA655371 KIW655370:KIW655371 KSS655370:KSS655371 LCO655370:LCO655371 LMK655370:LMK655371 LWG655370:LWG655371 MGC655370:MGC655371 MPY655370:MPY655371 MZU655370:MZU655371 NJQ655370:NJQ655371 NTM655370:NTM655371 ODI655370:ODI655371 ONE655370:ONE655371 OXA655370:OXA655371 PGW655370:PGW655371 PQS655370:PQS655371 QAO655370:QAO655371 QKK655370:QKK655371 QUG655370:QUG655371 REC655370:REC655371 RNY655370:RNY655371 RXU655370:RXU655371 SHQ655370:SHQ655371 SRM655370:SRM655371 TBI655370:TBI655371 TLE655370:TLE655371 TVA655370:TVA655371 UEW655370:UEW655371 UOS655370:UOS655371 UYO655370:UYO655371 VIK655370:VIK655371 VSG655370:VSG655371 WCC655370:WCC655371 WLY655370:WLY655371 WVU655370:WVU655371 M720906:M720907 JI720906:JI720907 TE720906:TE720907 ADA720906:ADA720907 AMW720906:AMW720907 AWS720906:AWS720907 BGO720906:BGO720907 BQK720906:BQK720907 CAG720906:CAG720907 CKC720906:CKC720907 CTY720906:CTY720907 DDU720906:DDU720907 DNQ720906:DNQ720907 DXM720906:DXM720907 EHI720906:EHI720907 ERE720906:ERE720907 FBA720906:FBA720907 FKW720906:FKW720907 FUS720906:FUS720907 GEO720906:GEO720907 GOK720906:GOK720907 GYG720906:GYG720907 HIC720906:HIC720907 HRY720906:HRY720907 IBU720906:IBU720907 ILQ720906:ILQ720907 IVM720906:IVM720907 JFI720906:JFI720907 JPE720906:JPE720907 JZA720906:JZA720907 KIW720906:KIW720907 KSS720906:KSS720907 LCO720906:LCO720907 LMK720906:LMK720907 LWG720906:LWG720907 MGC720906:MGC720907 MPY720906:MPY720907 MZU720906:MZU720907 NJQ720906:NJQ720907 NTM720906:NTM720907 ODI720906:ODI720907 ONE720906:ONE720907 OXA720906:OXA720907 PGW720906:PGW720907 PQS720906:PQS720907 QAO720906:QAO720907 QKK720906:QKK720907 QUG720906:QUG720907 REC720906:REC720907 RNY720906:RNY720907 RXU720906:RXU720907 SHQ720906:SHQ720907 SRM720906:SRM720907 TBI720906:TBI720907 TLE720906:TLE720907 TVA720906:TVA720907 UEW720906:UEW720907 UOS720906:UOS720907 UYO720906:UYO720907 VIK720906:VIK720907 VSG720906:VSG720907 WCC720906:WCC720907 WLY720906:WLY720907 WVU720906:WVU720907 M786442:M786443 JI786442:JI786443 TE786442:TE786443 ADA786442:ADA786443 AMW786442:AMW786443 AWS786442:AWS786443 BGO786442:BGO786443 BQK786442:BQK786443 CAG786442:CAG786443 CKC786442:CKC786443 CTY786442:CTY786443 DDU786442:DDU786443 DNQ786442:DNQ786443 DXM786442:DXM786443 EHI786442:EHI786443 ERE786442:ERE786443 FBA786442:FBA786443 FKW786442:FKW786443 FUS786442:FUS786443 GEO786442:GEO786443 GOK786442:GOK786443 GYG786442:GYG786443 HIC786442:HIC786443 HRY786442:HRY786443 IBU786442:IBU786443 ILQ786442:ILQ786443 IVM786442:IVM786443 JFI786442:JFI786443 JPE786442:JPE786443 JZA786442:JZA786443 KIW786442:KIW786443 KSS786442:KSS786443 LCO786442:LCO786443 LMK786442:LMK786443 LWG786442:LWG786443 MGC786442:MGC786443 MPY786442:MPY786443 MZU786442:MZU786443 NJQ786442:NJQ786443 NTM786442:NTM786443 ODI786442:ODI786443 ONE786442:ONE786443 OXA786442:OXA786443 PGW786442:PGW786443 PQS786442:PQS786443 QAO786442:QAO786443 QKK786442:QKK786443 QUG786442:QUG786443 REC786442:REC786443 RNY786442:RNY786443 RXU786442:RXU786443 SHQ786442:SHQ786443 SRM786442:SRM786443 TBI786442:TBI786443 TLE786442:TLE786443 TVA786442:TVA786443 UEW786442:UEW786443 UOS786442:UOS786443 UYO786442:UYO786443 VIK786442:VIK786443 VSG786442:VSG786443 WCC786442:WCC786443 WLY786442:WLY786443 WVU786442:WVU786443 M851978:M851979 JI851978:JI851979 TE851978:TE851979 ADA851978:ADA851979 AMW851978:AMW851979 AWS851978:AWS851979 BGO851978:BGO851979 BQK851978:BQK851979 CAG851978:CAG851979 CKC851978:CKC851979 CTY851978:CTY851979 DDU851978:DDU851979 DNQ851978:DNQ851979 DXM851978:DXM851979 EHI851978:EHI851979 ERE851978:ERE851979 FBA851978:FBA851979 FKW851978:FKW851979 FUS851978:FUS851979 GEO851978:GEO851979 GOK851978:GOK851979 GYG851978:GYG851979 HIC851978:HIC851979 HRY851978:HRY851979 IBU851978:IBU851979 ILQ851978:ILQ851979 IVM851978:IVM851979 JFI851978:JFI851979 JPE851978:JPE851979 JZA851978:JZA851979 KIW851978:KIW851979 KSS851978:KSS851979 LCO851978:LCO851979 LMK851978:LMK851979 LWG851978:LWG851979 MGC851978:MGC851979 MPY851978:MPY851979 MZU851978:MZU851979 NJQ851978:NJQ851979 NTM851978:NTM851979 ODI851978:ODI851979 ONE851978:ONE851979 OXA851978:OXA851979 PGW851978:PGW851979 PQS851978:PQS851979 QAO851978:QAO851979 QKK851978:QKK851979 QUG851978:QUG851979 REC851978:REC851979 RNY851978:RNY851979 RXU851978:RXU851979 SHQ851978:SHQ851979 SRM851978:SRM851979 TBI851978:TBI851979 TLE851978:TLE851979 TVA851978:TVA851979 UEW851978:UEW851979 UOS851978:UOS851979 UYO851978:UYO851979 VIK851978:VIK851979 VSG851978:VSG851979 WCC851978:WCC851979 WLY851978:WLY851979 WVU851978:WVU851979 M917514:M917515 JI917514:JI917515 TE917514:TE917515 ADA917514:ADA917515 AMW917514:AMW917515 AWS917514:AWS917515 BGO917514:BGO917515 BQK917514:BQK917515 CAG917514:CAG917515 CKC917514:CKC917515 CTY917514:CTY917515 DDU917514:DDU917515 DNQ917514:DNQ917515 DXM917514:DXM917515 EHI917514:EHI917515 ERE917514:ERE917515 FBA917514:FBA917515 FKW917514:FKW917515 FUS917514:FUS917515 GEO917514:GEO917515 GOK917514:GOK917515 GYG917514:GYG917515 HIC917514:HIC917515 HRY917514:HRY917515 IBU917514:IBU917515 ILQ917514:ILQ917515 IVM917514:IVM917515 JFI917514:JFI917515 JPE917514:JPE917515 JZA917514:JZA917515 KIW917514:KIW917515 KSS917514:KSS917515 LCO917514:LCO917515 LMK917514:LMK917515 LWG917514:LWG917515 MGC917514:MGC917515 MPY917514:MPY917515 MZU917514:MZU917515 NJQ917514:NJQ917515 NTM917514:NTM917515 ODI917514:ODI917515 ONE917514:ONE917515 OXA917514:OXA917515 PGW917514:PGW917515 PQS917514:PQS917515 QAO917514:QAO917515 QKK917514:QKK917515 QUG917514:QUG917515 REC917514:REC917515 RNY917514:RNY917515 RXU917514:RXU917515 SHQ917514:SHQ917515 SRM917514:SRM917515 TBI917514:TBI917515 TLE917514:TLE917515 TVA917514:TVA917515 UEW917514:UEW917515 UOS917514:UOS917515 UYO917514:UYO917515 VIK917514:VIK917515 VSG917514:VSG917515 WCC917514:WCC917515 WLY917514:WLY917515 WVU917514:WVU917515 M983050:M983051 JI983050:JI983051 TE983050:TE983051 ADA983050:ADA983051 AMW983050:AMW983051 AWS983050:AWS983051 BGO983050:BGO983051 BQK983050:BQK983051 CAG983050:CAG983051 CKC983050:CKC983051 CTY983050:CTY983051 DDU983050:DDU983051 DNQ983050:DNQ983051 DXM983050:DXM983051 EHI983050:EHI983051 ERE983050:ERE983051 FBA983050:FBA983051 FKW983050:FKW983051 FUS983050:FUS983051 GEO983050:GEO983051 GOK983050:GOK983051 GYG983050:GYG983051 HIC983050:HIC983051 HRY983050:HRY983051 IBU983050:IBU983051 ILQ983050:ILQ983051 IVM983050:IVM983051 JFI983050:JFI983051 JPE983050:JPE983051 JZA983050:JZA983051 KIW983050:KIW983051 KSS983050:KSS983051 LCO983050:LCO983051 LMK983050:LMK983051 LWG983050:LWG983051 MGC983050:MGC983051 MPY983050:MPY983051 MZU983050:MZU983051 NJQ983050:NJQ983051 NTM983050:NTM983051 ODI983050:ODI983051 ONE983050:ONE983051 OXA983050:OXA983051 PGW983050:PGW983051 PQS983050:PQS983051 QAO983050:QAO983051 QKK983050:QKK983051 QUG983050:QUG983051 REC983050:REC983051 RNY983050:RNY983051 RXU983050:RXU983051 SHQ983050:SHQ983051 SRM983050:SRM983051 TBI983050:TBI983051 TLE983050:TLE983051 TVA983050:TVA983051 UEW983050:UEW983051 UOS983050:UOS983051 UYO983050:UYO983051 VIK983050:VIK983051 VSG983050:VSG983051 WCC983050:WCC983051 WLY983050:WLY983051 WVU983050:WVU983051 N10:N20 JJ10:JJ20 TF10:TF20 ADB10:ADB20 AMX10:AMX20 AWT10:AWT20 BGP10:BGP20 BQL10:BQL20 CAH10:CAH20 CKD10:CKD20 CTZ10:CTZ20 DDV10:DDV20 DNR10:DNR20 DXN10:DXN20 EHJ10:EHJ20 ERF10:ERF20 FBB10:FBB20 FKX10:FKX20 FUT10:FUT20 GEP10:GEP20 GOL10:GOL20 GYH10:GYH20 HID10:HID20 HRZ10:HRZ20 IBV10:IBV20 ILR10:ILR20 IVN10:IVN20 JFJ10:JFJ20 JPF10:JPF20 JZB10:JZB20 KIX10:KIX20 KST10:KST20 LCP10:LCP20 LML10:LML20 LWH10:LWH20 MGD10:MGD20 MPZ10:MPZ20 MZV10:MZV20 NJR10:NJR20 NTN10:NTN20 ODJ10:ODJ20 ONF10:ONF20 OXB10:OXB20 PGX10:PGX20 PQT10:PQT20 QAP10:QAP20 QKL10:QKL20 QUH10:QUH20 RED10:RED20 RNZ10:RNZ20 RXV10:RXV20 SHR10:SHR20 SRN10:SRN20 TBJ10:TBJ20 TLF10:TLF20 TVB10:TVB20 UEX10:UEX20 UOT10:UOT20 UYP10:UYP20 VIL10:VIL20 VSH10:VSH20 WCD10:WCD20 WLZ10:WLZ20 WVV10:WVV20 N65546:N65556 JJ65546:JJ65556 TF65546:TF65556 ADB65546:ADB65556 AMX65546:AMX65556 AWT65546:AWT65556 BGP65546:BGP65556 BQL65546:BQL65556 CAH65546:CAH65556 CKD65546:CKD65556 CTZ65546:CTZ65556 DDV65546:DDV65556 DNR65546:DNR65556 DXN65546:DXN65556 EHJ65546:EHJ65556 ERF65546:ERF65556 FBB65546:FBB65556 FKX65546:FKX65556 FUT65546:FUT65556 GEP65546:GEP65556 GOL65546:GOL65556 GYH65546:GYH65556 HID65546:HID65556 HRZ65546:HRZ65556 IBV65546:IBV65556 ILR65546:ILR65556 IVN65546:IVN65556 JFJ65546:JFJ65556 JPF65546:JPF65556 JZB65546:JZB65556 KIX65546:KIX65556 KST65546:KST65556 LCP65546:LCP65556 LML65546:LML65556 LWH65546:LWH65556 MGD65546:MGD65556 MPZ65546:MPZ65556 MZV65546:MZV65556 NJR65546:NJR65556 NTN65546:NTN65556 ODJ65546:ODJ65556 ONF65546:ONF65556 OXB65546:OXB65556 PGX65546:PGX65556 PQT65546:PQT65556 QAP65546:QAP65556 QKL65546:QKL65556 QUH65546:QUH65556 RED65546:RED65556 RNZ65546:RNZ65556 RXV65546:RXV65556 SHR65546:SHR65556 SRN65546:SRN65556 TBJ65546:TBJ65556 TLF65546:TLF65556 TVB65546:TVB65556 UEX65546:UEX65556 UOT65546:UOT65556 UYP65546:UYP65556 VIL65546:VIL65556 VSH65546:VSH65556 WCD65546:WCD65556 WLZ65546:WLZ65556 WVV65546:WVV65556 N131082:N131092 JJ131082:JJ131092 TF131082:TF131092 ADB131082:ADB131092 AMX131082:AMX131092 AWT131082:AWT131092 BGP131082:BGP131092 BQL131082:BQL131092 CAH131082:CAH131092 CKD131082:CKD131092 CTZ131082:CTZ131092 DDV131082:DDV131092 DNR131082:DNR131092 DXN131082:DXN131092 EHJ131082:EHJ131092 ERF131082:ERF131092 FBB131082:FBB131092 FKX131082:FKX131092 FUT131082:FUT131092 GEP131082:GEP131092 GOL131082:GOL131092 GYH131082:GYH131092 HID131082:HID131092 HRZ131082:HRZ131092 IBV131082:IBV131092 ILR131082:ILR131092 IVN131082:IVN131092 JFJ131082:JFJ131092 JPF131082:JPF131092 JZB131082:JZB131092 KIX131082:KIX131092 KST131082:KST131092 LCP131082:LCP131092 LML131082:LML131092 LWH131082:LWH131092 MGD131082:MGD131092 MPZ131082:MPZ131092 MZV131082:MZV131092 NJR131082:NJR131092 NTN131082:NTN131092 ODJ131082:ODJ131092 ONF131082:ONF131092 OXB131082:OXB131092 PGX131082:PGX131092 PQT131082:PQT131092 QAP131082:QAP131092 QKL131082:QKL131092 QUH131082:QUH131092 RED131082:RED131092 RNZ131082:RNZ131092 RXV131082:RXV131092 SHR131082:SHR131092 SRN131082:SRN131092 TBJ131082:TBJ131092 TLF131082:TLF131092 TVB131082:TVB131092 UEX131082:UEX131092 UOT131082:UOT131092 UYP131082:UYP131092 VIL131082:VIL131092 VSH131082:VSH131092 WCD131082:WCD131092 WLZ131082:WLZ131092 WVV131082:WVV131092 N196618:N196628 JJ196618:JJ196628 TF196618:TF196628 ADB196618:ADB196628 AMX196618:AMX196628 AWT196618:AWT196628 BGP196618:BGP196628 BQL196618:BQL196628 CAH196618:CAH196628 CKD196618:CKD196628 CTZ196618:CTZ196628 DDV196618:DDV196628 DNR196618:DNR196628 DXN196618:DXN196628 EHJ196618:EHJ196628 ERF196618:ERF196628 FBB196618:FBB196628 FKX196618:FKX196628 FUT196618:FUT196628 GEP196618:GEP196628 GOL196618:GOL196628 GYH196618:GYH196628 HID196618:HID196628 HRZ196618:HRZ196628 IBV196618:IBV196628 ILR196618:ILR196628 IVN196618:IVN196628 JFJ196618:JFJ196628 JPF196618:JPF196628 JZB196618:JZB196628 KIX196618:KIX196628 KST196618:KST196628 LCP196618:LCP196628 LML196618:LML196628 LWH196618:LWH196628 MGD196618:MGD196628 MPZ196618:MPZ196628 MZV196618:MZV196628 NJR196618:NJR196628 NTN196618:NTN196628 ODJ196618:ODJ196628 ONF196618:ONF196628 OXB196618:OXB196628 PGX196618:PGX196628 PQT196618:PQT196628 QAP196618:QAP196628 QKL196618:QKL196628 QUH196618:QUH196628 RED196618:RED196628 RNZ196618:RNZ196628 RXV196618:RXV196628 SHR196618:SHR196628 SRN196618:SRN196628 TBJ196618:TBJ196628 TLF196618:TLF196628 TVB196618:TVB196628 UEX196618:UEX196628 UOT196618:UOT196628 UYP196618:UYP196628 VIL196618:VIL196628 VSH196618:VSH196628 WCD196618:WCD196628 WLZ196618:WLZ196628 WVV196618:WVV196628 N262154:N262164 JJ262154:JJ262164 TF262154:TF262164 ADB262154:ADB262164 AMX262154:AMX262164 AWT262154:AWT262164 BGP262154:BGP262164 BQL262154:BQL262164 CAH262154:CAH262164 CKD262154:CKD262164 CTZ262154:CTZ262164 DDV262154:DDV262164 DNR262154:DNR262164 DXN262154:DXN262164 EHJ262154:EHJ262164 ERF262154:ERF262164 FBB262154:FBB262164 FKX262154:FKX262164 FUT262154:FUT262164 GEP262154:GEP262164 GOL262154:GOL262164 GYH262154:GYH262164 HID262154:HID262164 HRZ262154:HRZ262164 IBV262154:IBV262164 ILR262154:ILR262164 IVN262154:IVN262164 JFJ262154:JFJ262164 JPF262154:JPF262164 JZB262154:JZB262164 KIX262154:KIX262164 KST262154:KST262164 LCP262154:LCP262164 LML262154:LML262164 LWH262154:LWH262164 MGD262154:MGD262164 MPZ262154:MPZ262164 MZV262154:MZV262164 NJR262154:NJR262164 NTN262154:NTN262164 ODJ262154:ODJ262164 ONF262154:ONF262164 OXB262154:OXB262164 PGX262154:PGX262164 PQT262154:PQT262164 QAP262154:QAP262164 QKL262154:QKL262164 QUH262154:QUH262164 RED262154:RED262164 RNZ262154:RNZ262164 RXV262154:RXV262164 SHR262154:SHR262164 SRN262154:SRN262164 TBJ262154:TBJ262164 TLF262154:TLF262164 TVB262154:TVB262164 UEX262154:UEX262164 UOT262154:UOT262164 UYP262154:UYP262164 VIL262154:VIL262164 VSH262154:VSH262164 WCD262154:WCD262164 WLZ262154:WLZ262164 WVV262154:WVV262164 N327690:N327700 JJ327690:JJ327700 TF327690:TF327700 ADB327690:ADB327700 AMX327690:AMX327700 AWT327690:AWT327700 BGP327690:BGP327700 BQL327690:BQL327700 CAH327690:CAH327700 CKD327690:CKD327700 CTZ327690:CTZ327700 DDV327690:DDV327700 DNR327690:DNR327700 DXN327690:DXN327700 EHJ327690:EHJ327700 ERF327690:ERF327700 FBB327690:FBB327700 FKX327690:FKX327700 FUT327690:FUT327700 GEP327690:GEP327700 GOL327690:GOL327700 GYH327690:GYH327700 HID327690:HID327700 HRZ327690:HRZ327700 IBV327690:IBV327700 ILR327690:ILR327700 IVN327690:IVN327700 JFJ327690:JFJ327700 JPF327690:JPF327700 JZB327690:JZB327700 KIX327690:KIX327700 KST327690:KST327700 LCP327690:LCP327700 LML327690:LML327700 LWH327690:LWH327700 MGD327690:MGD327700 MPZ327690:MPZ327700 MZV327690:MZV327700 NJR327690:NJR327700 NTN327690:NTN327700 ODJ327690:ODJ327700 ONF327690:ONF327700 OXB327690:OXB327700 PGX327690:PGX327700 PQT327690:PQT327700 QAP327690:QAP327700 QKL327690:QKL327700 QUH327690:QUH327700 RED327690:RED327700 RNZ327690:RNZ327700 RXV327690:RXV327700 SHR327690:SHR327700 SRN327690:SRN327700 TBJ327690:TBJ327700 TLF327690:TLF327700 TVB327690:TVB327700 UEX327690:UEX327700 UOT327690:UOT327700 UYP327690:UYP327700 VIL327690:VIL327700 VSH327690:VSH327700 WCD327690:WCD327700 WLZ327690:WLZ327700 WVV327690:WVV327700 N393226:N393236 JJ393226:JJ393236 TF393226:TF393236 ADB393226:ADB393236 AMX393226:AMX393236 AWT393226:AWT393236 BGP393226:BGP393236 BQL393226:BQL393236 CAH393226:CAH393236 CKD393226:CKD393236 CTZ393226:CTZ393236 DDV393226:DDV393236 DNR393226:DNR393236 DXN393226:DXN393236 EHJ393226:EHJ393236 ERF393226:ERF393236 FBB393226:FBB393236 FKX393226:FKX393236 FUT393226:FUT393236 GEP393226:GEP393236 GOL393226:GOL393236 GYH393226:GYH393236 HID393226:HID393236 HRZ393226:HRZ393236 IBV393226:IBV393236 ILR393226:ILR393236 IVN393226:IVN393236 JFJ393226:JFJ393236 JPF393226:JPF393236 JZB393226:JZB393236 KIX393226:KIX393236 KST393226:KST393236 LCP393226:LCP393236 LML393226:LML393236 LWH393226:LWH393236 MGD393226:MGD393236 MPZ393226:MPZ393236 MZV393226:MZV393236 NJR393226:NJR393236 NTN393226:NTN393236 ODJ393226:ODJ393236 ONF393226:ONF393236 OXB393226:OXB393236 PGX393226:PGX393236 PQT393226:PQT393236 QAP393226:QAP393236 QKL393226:QKL393236 QUH393226:QUH393236 RED393226:RED393236 RNZ393226:RNZ393236 RXV393226:RXV393236 SHR393226:SHR393236 SRN393226:SRN393236 TBJ393226:TBJ393236 TLF393226:TLF393236 TVB393226:TVB393236 UEX393226:UEX393236 UOT393226:UOT393236 UYP393226:UYP393236 VIL393226:VIL393236 VSH393226:VSH393236 WCD393226:WCD393236 WLZ393226:WLZ393236 WVV393226:WVV393236 N458762:N458772 JJ458762:JJ458772 TF458762:TF458772 ADB458762:ADB458772 AMX458762:AMX458772 AWT458762:AWT458772 BGP458762:BGP458772 BQL458762:BQL458772 CAH458762:CAH458772 CKD458762:CKD458772 CTZ458762:CTZ458772 DDV458762:DDV458772 DNR458762:DNR458772 DXN458762:DXN458772 EHJ458762:EHJ458772 ERF458762:ERF458772 FBB458762:FBB458772 FKX458762:FKX458772 FUT458762:FUT458772 GEP458762:GEP458772 GOL458762:GOL458772 GYH458762:GYH458772 HID458762:HID458772 HRZ458762:HRZ458772 IBV458762:IBV458772 ILR458762:ILR458772 IVN458762:IVN458772 JFJ458762:JFJ458772 JPF458762:JPF458772 JZB458762:JZB458772 KIX458762:KIX458772 KST458762:KST458772 LCP458762:LCP458772 LML458762:LML458772 LWH458762:LWH458772 MGD458762:MGD458772 MPZ458762:MPZ458772 MZV458762:MZV458772 NJR458762:NJR458772 NTN458762:NTN458772 ODJ458762:ODJ458772 ONF458762:ONF458772 OXB458762:OXB458772 PGX458762:PGX458772 PQT458762:PQT458772 QAP458762:QAP458772 QKL458762:QKL458772 QUH458762:QUH458772 RED458762:RED458772 RNZ458762:RNZ458772 RXV458762:RXV458772 SHR458762:SHR458772 SRN458762:SRN458772 TBJ458762:TBJ458772 TLF458762:TLF458772 TVB458762:TVB458772 UEX458762:UEX458772 UOT458762:UOT458772 UYP458762:UYP458772 VIL458762:VIL458772 VSH458762:VSH458772 WCD458762:WCD458772 WLZ458762:WLZ458772 WVV458762:WVV458772 N524298:N524308 JJ524298:JJ524308 TF524298:TF524308 ADB524298:ADB524308 AMX524298:AMX524308 AWT524298:AWT524308 BGP524298:BGP524308 BQL524298:BQL524308 CAH524298:CAH524308 CKD524298:CKD524308 CTZ524298:CTZ524308 DDV524298:DDV524308 DNR524298:DNR524308 DXN524298:DXN524308 EHJ524298:EHJ524308 ERF524298:ERF524308 FBB524298:FBB524308 FKX524298:FKX524308 FUT524298:FUT524308 GEP524298:GEP524308 GOL524298:GOL524308 GYH524298:GYH524308 HID524298:HID524308 HRZ524298:HRZ524308 IBV524298:IBV524308 ILR524298:ILR524308 IVN524298:IVN524308 JFJ524298:JFJ524308 JPF524298:JPF524308 JZB524298:JZB524308 KIX524298:KIX524308 KST524298:KST524308 LCP524298:LCP524308 LML524298:LML524308 LWH524298:LWH524308 MGD524298:MGD524308 MPZ524298:MPZ524308 MZV524298:MZV524308 NJR524298:NJR524308 NTN524298:NTN524308 ODJ524298:ODJ524308 ONF524298:ONF524308 OXB524298:OXB524308 PGX524298:PGX524308 PQT524298:PQT524308 QAP524298:QAP524308 QKL524298:QKL524308 QUH524298:QUH524308 RED524298:RED524308 RNZ524298:RNZ524308 RXV524298:RXV524308 SHR524298:SHR524308 SRN524298:SRN524308 TBJ524298:TBJ524308 TLF524298:TLF524308 TVB524298:TVB524308 UEX524298:UEX524308 UOT524298:UOT524308 UYP524298:UYP524308 VIL524298:VIL524308 VSH524298:VSH524308 WCD524298:WCD524308 WLZ524298:WLZ524308 WVV524298:WVV524308 N589834:N589844 JJ589834:JJ589844 TF589834:TF589844 ADB589834:ADB589844 AMX589834:AMX589844 AWT589834:AWT589844 BGP589834:BGP589844 BQL589834:BQL589844 CAH589834:CAH589844 CKD589834:CKD589844 CTZ589834:CTZ589844 DDV589834:DDV589844 DNR589834:DNR589844 DXN589834:DXN589844 EHJ589834:EHJ589844 ERF589834:ERF589844 FBB589834:FBB589844 FKX589834:FKX589844 FUT589834:FUT589844 GEP589834:GEP589844 GOL589834:GOL589844 GYH589834:GYH589844 HID589834:HID589844 HRZ589834:HRZ589844 IBV589834:IBV589844 ILR589834:ILR589844 IVN589834:IVN589844 JFJ589834:JFJ589844 JPF589834:JPF589844 JZB589834:JZB589844 KIX589834:KIX589844 KST589834:KST589844 LCP589834:LCP589844 LML589834:LML589844 LWH589834:LWH589844 MGD589834:MGD589844 MPZ589834:MPZ589844 MZV589834:MZV589844 NJR589834:NJR589844 NTN589834:NTN589844 ODJ589834:ODJ589844 ONF589834:ONF589844 OXB589834:OXB589844 PGX589834:PGX589844 PQT589834:PQT589844 QAP589834:QAP589844 QKL589834:QKL589844 QUH589834:QUH589844 RED589834:RED589844 RNZ589834:RNZ589844 RXV589834:RXV589844 SHR589834:SHR589844 SRN589834:SRN589844 TBJ589834:TBJ589844 TLF589834:TLF589844 TVB589834:TVB589844 UEX589834:UEX589844 UOT589834:UOT589844 UYP589834:UYP589844 VIL589834:VIL589844 VSH589834:VSH589844 WCD589834:WCD589844 WLZ589834:WLZ589844 WVV589834:WVV589844 N655370:N655380 JJ655370:JJ655380 TF655370:TF655380 ADB655370:ADB655380 AMX655370:AMX655380 AWT655370:AWT655380 BGP655370:BGP655380 BQL655370:BQL655380 CAH655370:CAH655380 CKD655370:CKD655380 CTZ655370:CTZ655380 DDV655370:DDV655380 DNR655370:DNR655380 DXN655370:DXN655380 EHJ655370:EHJ655380 ERF655370:ERF655380 FBB655370:FBB655380 FKX655370:FKX655380 FUT655370:FUT655380 GEP655370:GEP655380 GOL655370:GOL655380 GYH655370:GYH655380 HID655370:HID655380 HRZ655370:HRZ655380 IBV655370:IBV655380 ILR655370:ILR655380 IVN655370:IVN655380 JFJ655370:JFJ655380 JPF655370:JPF655380 JZB655370:JZB655380 KIX655370:KIX655380 KST655370:KST655380 LCP655370:LCP655380 LML655370:LML655380 LWH655370:LWH655380 MGD655370:MGD655380 MPZ655370:MPZ655380 MZV655370:MZV655380 NJR655370:NJR655380 NTN655370:NTN655380 ODJ655370:ODJ655380 ONF655370:ONF655380 OXB655370:OXB655380 PGX655370:PGX655380 PQT655370:PQT655380 QAP655370:QAP655380 QKL655370:QKL655380 QUH655370:QUH655380 RED655370:RED655380 RNZ655370:RNZ655380 RXV655370:RXV655380 SHR655370:SHR655380 SRN655370:SRN655380 TBJ655370:TBJ655380 TLF655370:TLF655380 TVB655370:TVB655380 UEX655370:UEX655380 UOT655370:UOT655380 UYP655370:UYP655380 VIL655370:VIL655380 VSH655370:VSH655380 WCD655370:WCD655380 WLZ655370:WLZ655380 WVV655370:WVV655380 N720906:N720916 JJ720906:JJ720916 TF720906:TF720916 ADB720906:ADB720916 AMX720906:AMX720916 AWT720906:AWT720916 BGP720906:BGP720916 BQL720906:BQL720916 CAH720906:CAH720916 CKD720906:CKD720916 CTZ720906:CTZ720916 DDV720906:DDV720916 DNR720906:DNR720916 DXN720906:DXN720916 EHJ720906:EHJ720916 ERF720906:ERF720916 FBB720906:FBB720916 FKX720906:FKX720916 FUT720906:FUT720916 GEP720906:GEP720916 GOL720906:GOL720916 GYH720906:GYH720916 HID720906:HID720916 HRZ720906:HRZ720916 IBV720906:IBV720916 ILR720906:ILR720916 IVN720906:IVN720916 JFJ720906:JFJ720916 JPF720906:JPF720916 JZB720906:JZB720916 KIX720906:KIX720916 KST720906:KST720916 LCP720906:LCP720916 LML720906:LML720916 LWH720906:LWH720916 MGD720906:MGD720916 MPZ720906:MPZ720916 MZV720906:MZV720916 NJR720906:NJR720916 NTN720906:NTN720916 ODJ720906:ODJ720916 ONF720906:ONF720916 OXB720906:OXB720916 PGX720906:PGX720916 PQT720906:PQT720916 QAP720906:QAP720916 QKL720906:QKL720916 QUH720906:QUH720916 RED720906:RED720916 RNZ720906:RNZ720916 RXV720906:RXV720916 SHR720906:SHR720916 SRN720906:SRN720916 TBJ720906:TBJ720916 TLF720906:TLF720916 TVB720906:TVB720916 UEX720906:UEX720916 UOT720906:UOT720916 UYP720906:UYP720916 VIL720906:VIL720916 VSH720906:VSH720916 WCD720906:WCD720916 WLZ720906:WLZ720916 WVV720906:WVV720916 N786442:N786452 JJ786442:JJ786452 TF786442:TF786452 ADB786442:ADB786452 AMX786442:AMX786452 AWT786442:AWT786452 BGP786442:BGP786452 BQL786442:BQL786452 CAH786442:CAH786452 CKD786442:CKD786452 CTZ786442:CTZ786452 DDV786442:DDV786452 DNR786442:DNR786452 DXN786442:DXN786452 EHJ786442:EHJ786452 ERF786442:ERF786452 FBB786442:FBB786452 FKX786442:FKX786452 FUT786442:FUT786452 GEP786442:GEP786452 GOL786442:GOL786452 GYH786442:GYH786452 HID786442:HID786452 HRZ786442:HRZ786452 IBV786442:IBV786452 ILR786442:ILR786452 IVN786442:IVN786452 JFJ786442:JFJ786452 JPF786442:JPF786452 JZB786442:JZB786452 KIX786442:KIX786452 KST786442:KST786452 LCP786442:LCP786452 LML786442:LML786452 LWH786442:LWH786452 MGD786442:MGD786452 MPZ786442:MPZ786452 MZV786442:MZV786452 NJR786442:NJR786452 NTN786442:NTN786452 ODJ786442:ODJ786452 ONF786442:ONF786452 OXB786442:OXB786452 PGX786442:PGX786452 PQT786442:PQT786452 QAP786442:QAP786452 QKL786442:QKL786452 QUH786442:QUH786452 RED786442:RED786452 RNZ786442:RNZ786452 RXV786442:RXV786452 SHR786442:SHR786452 SRN786442:SRN786452 TBJ786442:TBJ786452 TLF786442:TLF786452 TVB786442:TVB786452 UEX786442:UEX786452 UOT786442:UOT786452 UYP786442:UYP786452 VIL786442:VIL786452 VSH786442:VSH786452 WCD786442:WCD786452 WLZ786442:WLZ786452 WVV786442:WVV786452 N851978:N851988 JJ851978:JJ851988 TF851978:TF851988 ADB851978:ADB851988 AMX851978:AMX851988 AWT851978:AWT851988 BGP851978:BGP851988 BQL851978:BQL851988 CAH851978:CAH851988 CKD851978:CKD851988 CTZ851978:CTZ851988 DDV851978:DDV851988 DNR851978:DNR851988 DXN851978:DXN851988 EHJ851978:EHJ851988 ERF851978:ERF851988 FBB851978:FBB851988 FKX851978:FKX851988 FUT851978:FUT851988 GEP851978:GEP851988 GOL851978:GOL851988 GYH851978:GYH851988 HID851978:HID851988 HRZ851978:HRZ851988 IBV851978:IBV851988 ILR851978:ILR851988 IVN851978:IVN851988 JFJ851978:JFJ851988 JPF851978:JPF851988 JZB851978:JZB851988 KIX851978:KIX851988 KST851978:KST851988 LCP851978:LCP851988 LML851978:LML851988 LWH851978:LWH851988 MGD851978:MGD851988 MPZ851978:MPZ851988 MZV851978:MZV851988 NJR851978:NJR851988 NTN851978:NTN851988 ODJ851978:ODJ851988 ONF851978:ONF851988 OXB851978:OXB851988 PGX851978:PGX851988 PQT851978:PQT851988 QAP851978:QAP851988 QKL851978:QKL851988 QUH851978:QUH851988 RED851978:RED851988 RNZ851978:RNZ851988 RXV851978:RXV851988 SHR851978:SHR851988 SRN851978:SRN851988 TBJ851978:TBJ851988 TLF851978:TLF851988 TVB851978:TVB851988 UEX851978:UEX851988 UOT851978:UOT851988 UYP851978:UYP851988 VIL851978:VIL851988 VSH851978:VSH851988 WCD851978:WCD851988 WLZ851978:WLZ851988 WVV851978:WVV851988 N917514:N917524 JJ917514:JJ917524 TF917514:TF917524 ADB917514:ADB917524 AMX917514:AMX917524 AWT917514:AWT917524 BGP917514:BGP917524 BQL917514:BQL917524 CAH917514:CAH917524 CKD917514:CKD917524 CTZ917514:CTZ917524 DDV917514:DDV917524 DNR917514:DNR917524 DXN917514:DXN917524 EHJ917514:EHJ917524 ERF917514:ERF917524 FBB917514:FBB917524 FKX917514:FKX917524 FUT917514:FUT917524 GEP917514:GEP917524 GOL917514:GOL917524 GYH917514:GYH917524 HID917514:HID917524 HRZ917514:HRZ917524 IBV917514:IBV917524 ILR917514:ILR917524 IVN917514:IVN917524 JFJ917514:JFJ917524 JPF917514:JPF917524 JZB917514:JZB917524 KIX917514:KIX917524 KST917514:KST917524 LCP917514:LCP917524 LML917514:LML917524 LWH917514:LWH917524 MGD917514:MGD917524 MPZ917514:MPZ917524 MZV917514:MZV917524 NJR917514:NJR917524 NTN917514:NTN917524 ODJ917514:ODJ917524 ONF917514:ONF917524 OXB917514:OXB917524 PGX917514:PGX917524 PQT917514:PQT917524 QAP917514:QAP917524 QKL917514:QKL917524 QUH917514:QUH917524 RED917514:RED917524 RNZ917514:RNZ917524 RXV917514:RXV917524 SHR917514:SHR917524 SRN917514:SRN917524 TBJ917514:TBJ917524 TLF917514:TLF917524 TVB917514:TVB917524 UEX917514:UEX917524 UOT917514:UOT917524 UYP917514:UYP917524 VIL917514:VIL917524 VSH917514:VSH917524 WCD917514:WCD917524 WLZ917514:WLZ917524 WVV917514:WVV917524 N983050:N983060 JJ983050:JJ983060 TF983050:TF983060 ADB983050:ADB983060 AMX983050:AMX983060 AWT983050:AWT983060 BGP983050:BGP983060 BQL983050:BQL983060 CAH983050:CAH983060 CKD983050:CKD983060 CTZ983050:CTZ983060 DDV983050:DDV983060 DNR983050:DNR983060 DXN983050:DXN983060 EHJ983050:EHJ983060 ERF983050:ERF983060 FBB983050:FBB983060 FKX983050:FKX983060 FUT983050:FUT983060 GEP983050:GEP983060 GOL983050:GOL983060 GYH983050:GYH983060 HID983050:HID983060 HRZ983050:HRZ983060 IBV983050:IBV983060 ILR983050:ILR983060 IVN983050:IVN983060 JFJ983050:JFJ983060 JPF983050:JPF983060 JZB983050:JZB983060 KIX983050:KIX983060 KST983050:KST983060 LCP983050:LCP983060 LML983050:LML983060 LWH983050:LWH983060 MGD983050:MGD983060 MPZ983050:MPZ983060 MZV983050:MZV983060 NJR983050:NJR983060 NTN983050:NTN983060 ODJ983050:ODJ983060 ONF983050:ONF983060 OXB983050:OXB983060 PGX983050:PGX983060 PQT983050:PQT983060 QAP983050:QAP983060 QKL983050:QKL983060 QUH983050:QUH983060 RED983050:RED983060 RNZ983050:RNZ983060 RXV983050:RXV983060 SHR983050:SHR983060 SRN983050:SRN983060 TBJ983050:TBJ983060 TLF983050:TLF983060 TVB983050:TVB983060 UEX983050:UEX983060 UOT983050:UOT983060 UYP983050:UYP983060 VIL983050:VIL983060 VSH983050:VSH983060 WCD983050:WCD983060 WLZ983050:WLZ983060 WVV983050:WVV983060 M15 JI15 TE15 ADA15 AMW15 AWS15 BGO15 BQK15 CAG15 CKC15 CTY15 DDU15 DNQ15 DXM15 EHI15 ERE15 FBA15 FKW15 FUS15 GEO15 GOK15 GYG15 HIC15 HRY15 IBU15 ILQ15 IVM15 JFI15 JPE15 JZA15 KIW15 KSS15 LCO15 LMK15 LWG15 MGC15 MPY15 MZU15 NJQ15 NTM15 ODI15 ONE15 OXA15 PGW15 PQS15 QAO15 QKK15 QUG15 REC15 RNY15 RXU15 SHQ15 SRM15 TBI15 TLE15 TVA15 UEW15 UOS15 UYO15 VIK15 VSG15 WCC15 WLY15 WVU15 M65551 JI65551 TE65551 ADA65551 AMW65551 AWS65551 BGO65551 BQK65551 CAG65551 CKC65551 CTY65551 DDU65551 DNQ65551 DXM65551 EHI65551 ERE65551 FBA65551 FKW65551 FUS65551 GEO65551 GOK65551 GYG65551 HIC65551 HRY65551 IBU65551 ILQ65551 IVM65551 JFI65551 JPE65551 JZA65551 KIW65551 KSS65551 LCO65551 LMK65551 LWG65551 MGC65551 MPY65551 MZU65551 NJQ65551 NTM65551 ODI65551 ONE65551 OXA65551 PGW65551 PQS65551 QAO65551 QKK65551 QUG65551 REC65551 RNY65551 RXU65551 SHQ65551 SRM65551 TBI65551 TLE65551 TVA65551 UEW65551 UOS65551 UYO65551 VIK65551 VSG65551 WCC65551 WLY65551 WVU65551 M131087 JI131087 TE131087 ADA131087 AMW131087 AWS131087 BGO131087 BQK131087 CAG131087 CKC131087 CTY131087 DDU131087 DNQ131087 DXM131087 EHI131087 ERE131087 FBA131087 FKW131087 FUS131087 GEO131087 GOK131087 GYG131087 HIC131087 HRY131087 IBU131087 ILQ131087 IVM131087 JFI131087 JPE131087 JZA131087 KIW131087 KSS131087 LCO131087 LMK131087 LWG131087 MGC131087 MPY131087 MZU131087 NJQ131087 NTM131087 ODI131087 ONE131087 OXA131087 PGW131087 PQS131087 QAO131087 QKK131087 QUG131087 REC131087 RNY131087 RXU131087 SHQ131087 SRM131087 TBI131087 TLE131087 TVA131087 UEW131087 UOS131087 UYO131087 VIK131087 VSG131087 WCC131087 WLY131087 WVU131087 M196623 JI196623 TE196623 ADA196623 AMW196623 AWS196623 BGO196623 BQK196623 CAG196623 CKC196623 CTY196623 DDU196623 DNQ196623 DXM196623 EHI196623 ERE196623 FBA196623 FKW196623 FUS196623 GEO196623 GOK196623 GYG196623 HIC196623 HRY196623 IBU196623 ILQ196623 IVM196623 JFI196623 JPE196623 JZA196623 KIW196623 KSS196623 LCO196623 LMK196623 LWG196623 MGC196623 MPY196623 MZU196623 NJQ196623 NTM196623 ODI196623 ONE196623 OXA196623 PGW196623 PQS196623 QAO196623 QKK196623 QUG196623 REC196623 RNY196623 RXU196623 SHQ196623 SRM196623 TBI196623 TLE196623 TVA196623 UEW196623 UOS196623 UYO196623 VIK196623 VSG196623 WCC196623 WLY196623 WVU196623 M262159 JI262159 TE262159 ADA262159 AMW262159 AWS262159 BGO262159 BQK262159 CAG262159 CKC262159 CTY262159 DDU262159 DNQ262159 DXM262159 EHI262159 ERE262159 FBA262159 FKW262159 FUS262159 GEO262159 GOK262159 GYG262159 HIC262159 HRY262159 IBU262159 ILQ262159 IVM262159 JFI262159 JPE262159 JZA262159 KIW262159 KSS262159 LCO262159 LMK262159 LWG262159 MGC262159 MPY262159 MZU262159 NJQ262159 NTM262159 ODI262159 ONE262159 OXA262159 PGW262159 PQS262159 QAO262159 QKK262159 QUG262159 REC262159 RNY262159 RXU262159 SHQ262159 SRM262159 TBI262159 TLE262159 TVA262159 UEW262159 UOS262159 UYO262159 VIK262159 VSG262159 WCC262159 WLY262159 WVU262159 M327695 JI327695 TE327695 ADA327695 AMW327695 AWS327695 BGO327695 BQK327695 CAG327695 CKC327695 CTY327695 DDU327695 DNQ327695 DXM327695 EHI327695 ERE327695 FBA327695 FKW327695 FUS327695 GEO327695 GOK327695 GYG327695 HIC327695 HRY327695 IBU327695 ILQ327695 IVM327695 JFI327695 JPE327695 JZA327695 KIW327695 KSS327695 LCO327695 LMK327695 LWG327695 MGC327695 MPY327695 MZU327695 NJQ327695 NTM327695 ODI327695 ONE327695 OXA327695 PGW327695 PQS327695 QAO327695 QKK327695 QUG327695 REC327695 RNY327695 RXU327695 SHQ327695 SRM327695 TBI327695 TLE327695 TVA327695 UEW327695 UOS327695 UYO327695 VIK327695 VSG327695 WCC327695 WLY327695 WVU327695 M393231 JI393231 TE393231 ADA393231 AMW393231 AWS393231 BGO393231 BQK393231 CAG393231 CKC393231 CTY393231 DDU393231 DNQ393231 DXM393231 EHI393231 ERE393231 FBA393231 FKW393231 FUS393231 GEO393231 GOK393231 GYG393231 HIC393231 HRY393231 IBU393231 ILQ393231 IVM393231 JFI393231 JPE393231 JZA393231 KIW393231 KSS393231 LCO393231 LMK393231 LWG393231 MGC393231 MPY393231 MZU393231 NJQ393231 NTM393231 ODI393231 ONE393231 OXA393231 PGW393231 PQS393231 QAO393231 QKK393231 QUG393231 REC393231 RNY393231 RXU393231 SHQ393231 SRM393231 TBI393231 TLE393231 TVA393231 UEW393231 UOS393231 UYO393231 VIK393231 VSG393231 WCC393231 WLY393231 WVU393231 M458767 JI458767 TE458767 ADA458767 AMW458767 AWS458767 BGO458767 BQK458767 CAG458767 CKC458767 CTY458767 DDU458767 DNQ458767 DXM458767 EHI458767 ERE458767 FBA458767 FKW458767 FUS458767 GEO458767 GOK458767 GYG458767 HIC458767 HRY458767 IBU458767 ILQ458767 IVM458767 JFI458767 JPE458767 JZA458767 KIW458767 KSS458767 LCO458767 LMK458767 LWG458767 MGC458767 MPY458767 MZU458767 NJQ458767 NTM458767 ODI458767 ONE458767 OXA458767 PGW458767 PQS458767 QAO458767 QKK458767 QUG458767 REC458767 RNY458767 RXU458767 SHQ458767 SRM458767 TBI458767 TLE458767 TVA458767 UEW458767 UOS458767 UYO458767 VIK458767 VSG458767 WCC458767 WLY458767 WVU458767 M524303 JI524303 TE524303 ADA524303 AMW524303 AWS524303 BGO524303 BQK524303 CAG524303 CKC524303 CTY524303 DDU524303 DNQ524303 DXM524303 EHI524303 ERE524303 FBA524303 FKW524303 FUS524303 GEO524303 GOK524303 GYG524303 HIC524303 HRY524303 IBU524303 ILQ524303 IVM524303 JFI524303 JPE524303 JZA524303 KIW524303 KSS524303 LCO524303 LMK524303 LWG524303 MGC524303 MPY524303 MZU524303 NJQ524303 NTM524303 ODI524303 ONE524303 OXA524303 PGW524303 PQS524303 QAO524303 QKK524303 QUG524303 REC524303 RNY524303 RXU524303 SHQ524303 SRM524303 TBI524303 TLE524303 TVA524303 UEW524303 UOS524303 UYO524303 VIK524303 VSG524303 WCC524303 WLY524303 WVU524303 M589839 JI589839 TE589839 ADA589839 AMW589839 AWS589839 BGO589839 BQK589839 CAG589839 CKC589839 CTY589839 DDU589839 DNQ589839 DXM589839 EHI589839 ERE589839 FBA589839 FKW589839 FUS589839 GEO589839 GOK589839 GYG589839 HIC589839 HRY589839 IBU589839 ILQ589839 IVM589839 JFI589839 JPE589839 JZA589839 KIW589839 KSS589839 LCO589839 LMK589839 LWG589839 MGC589839 MPY589839 MZU589839 NJQ589839 NTM589839 ODI589839 ONE589839 OXA589839 PGW589839 PQS589839 QAO589839 QKK589839 QUG589839 REC589839 RNY589839 RXU589839 SHQ589839 SRM589839 TBI589839 TLE589839 TVA589839 UEW589839 UOS589839 UYO589839 VIK589839 VSG589839 WCC589839 WLY589839 WVU589839 M655375 JI655375 TE655375 ADA655375 AMW655375 AWS655375 BGO655375 BQK655375 CAG655375 CKC655375 CTY655375 DDU655375 DNQ655375 DXM655375 EHI655375 ERE655375 FBA655375 FKW655375 FUS655375 GEO655375 GOK655375 GYG655375 HIC655375 HRY655375 IBU655375 ILQ655375 IVM655375 JFI655375 JPE655375 JZA655375 KIW655375 KSS655375 LCO655375 LMK655375 LWG655375 MGC655375 MPY655375 MZU655375 NJQ655375 NTM655375 ODI655375 ONE655375 OXA655375 PGW655375 PQS655375 QAO655375 QKK655375 QUG655375 REC655375 RNY655375 RXU655375 SHQ655375 SRM655375 TBI655375 TLE655375 TVA655375 UEW655375 UOS655375 UYO655375 VIK655375 VSG655375 WCC655375 WLY655375 WVU655375 M720911 JI720911 TE720911 ADA720911 AMW720911 AWS720911 BGO720911 BQK720911 CAG720911 CKC720911 CTY720911 DDU720911 DNQ720911 DXM720911 EHI720911 ERE720911 FBA720911 FKW720911 FUS720911 GEO720911 GOK720911 GYG720911 HIC720911 HRY720911 IBU720911 ILQ720911 IVM720911 JFI720911 JPE720911 JZA720911 KIW720911 KSS720911 LCO720911 LMK720911 LWG720911 MGC720911 MPY720911 MZU720911 NJQ720911 NTM720911 ODI720911 ONE720911 OXA720911 PGW720911 PQS720911 QAO720911 QKK720911 QUG720911 REC720911 RNY720911 RXU720911 SHQ720911 SRM720911 TBI720911 TLE720911 TVA720911 UEW720911 UOS720911 UYO720911 VIK720911 VSG720911 WCC720911 WLY720911 WVU720911 M786447 JI786447 TE786447 ADA786447 AMW786447 AWS786447 BGO786447 BQK786447 CAG786447 CKC786447 CTY786447 DDU786447 DNQ786447 DXM786447 EHI786447 ERE786447 FBA786447 FKW786447 FUS786447 GEO786447 GOK786447 GYG786447 HIC786447 HRY786447 IBU786447 ILQ786447 IVM786447 JFI786447 JPE786447 JZA786447 KIW786447 KSS786447 LCO786447 LMK786447 LWG786447 MGC786447 MPY786447 MZU786447 NJQ786447 NTM786447 ODI786447 ONE786447 OXA786447 PGW786447 PQS786447 QAO786447 QKK786447 QUG786447 REC786447 RNY786447 RXU786447 SHQ786447 SRM786447 TBI786447 TLE786447 TVA786447 UEW786447 UOS786447 UYO786447 VIK786447 VSG786447 WCC786447 WLY786447 WVU786447 M851983 JI851983 TE851983 ADA851983 AMW851983 AWS851983 BGO851983 BQK851983 CAG851983 CKC851983 CTY851983 DDU851983 DNQ851983 DXM851983 EHI851983 ERE851983 FBA851983 FKW851983 FUS851983 GEO851983 GOK851983 GYG851983 HIC851983 HRY851983 IBU851983 ILQ851983 IVM851983 JFI851983 JPE851983 JZA851983 KIW851983 KSS851983 LCO851983 LMK851983 LWG851983 MGC851983 MPY851983 MZU851983 NJQ851983 NTM851983 ODI851983 ONE851983 OXA851983 PGW851983 PQS851983 QAO851983 QKK851983 QUG851983 REC851983 RNY851983 RXU851983 SHQ851983 SRM851983 TBI851983 TLE851983 TVA851983 UEW851983 UOS851983 UYO851983 VIK851983 VSG851983 WCC851983 WLY851983 WVU851983 M917519 JI917519 TE917519 ADA917519 AMW917519 AWS917519 BGO917519 BQK917519 CAG917519 CKC917519 CTY917519 DDU917519 DNQ917519 DXM917519 EHI917519 ERE917519 FBA917519 FKW917519 FUS917519 GEO917519 GOK917519 GYG917519 HIC917519 HRY917519 IBU917519 ILQ917519 IVM917519 JFI917519 JPE917519 JZA917519 KIW917519 KSS917519 LCO917519 LMK917519 LWG917519 MGC917519 MPY917519 MZU917519 NJQ917519 NTM917519 ODI917519 ONE917519 OXA917519 PGW917519 PQS917519 QAO917519 QKK917519 QUG917519 REC917519 RNY917519 RXU917519 SHQ917519 SRM917519 TBI917519 TLE917519 TVA917519 UEW917519 UOS917519 UYO917519 VIK917519 VSG917519 WCC917519 WLY917519 WVU917519 M983055 JI983055 TE983055 ADA983055 AMW983055 AWS983055 BGO983055 BQK983055 CAG983055 CKC983055 CTY983055 DDU983055 DNQ983055 DXM983055 EHI983055 ERE983055 FBA983055 FKW983055 FUS983055 GEO983055 GOK983055 GYG983055 HIC983055 HRY983055 IBU983055 ILQ983055 IVM983055 JFI983055 JPE983055 JZA983055 KIW983055 KSS983055 LCO983055 LMK983055 LWG983055 MGC983055 MPY983055 MZU983055 NJQ983055 NTM983055 ODI983055 ONE983055 OXA983055 PGW983055 PQS983055 QAO983055 QKK983055 QUG983055 REC983055 RNY983055 RXU983055 SHQ983055 SRM983055 TBI983055 TLE983055 TVA983055 UEW983055 UOS983055 UYO983055 VIK983055 VSG983055 WCC983055 WLY983055 WVU983055 M17 JI17 TE17 ADA17 AMW17 AWS17 BGO17 BQK17 CAG17 CKC17 CTY17 DDU17 DNQ17 DXM17 EHI17 ERE17 FBA17 FKW17 FUS17 GEO17 GOK17 GYG17 HIC17 HRY17 IBU17 ILQ17 IVM17 JFI17 JPE17 JZA17 KIW17 KSS17 LCO17 LMK17 LWG17 MGC17 MPY17 MZU17 NJQ17 NTM17 ODI17 ONE17 OXA17 PGW17 PQS17 QAO17 QKK17 QUG17 REC17 RNY17 RXU17 SHQ17 SRM17 TBI17 TLE17 TVA17 UEW17 UOS17 UYO17 VIK17 VSG17 WCC17 WLY17 WVU17 M65553 JI65553 TE65553 ADA65553 AMW65553 AWS65553 BGO65553 BQK65553 CAG65553 CKC65553 CTY65553 DDU65553 DNQ65553 DXM65553 EHI65553 ERE65553 FBA65553 FKW65553 FUS65553 GEO65553 GOK65553 GYG65553 HIC65553 HRY65553 IBU65553 ILQ65553 IVM65553 JFI65553 JPE65553 JZA65553 KIW65553 KSS65553 LCO65553 LMK65553 LWG65553 MGC65553 MPY65553 MZU65553 NJQ65553 NTM65553 ODI65553 ONE65553 OXA65553 PGW65553 PQS65553 QAO65553 QKK65553 QUG65553 REC65553 RNY65553 RXU65553 SHQ65553 SRM65553 TBI65553 TLE65553 TVA65553 UEW65553 UOS65553 UYO65553 VIK65553 VSG65553 WCC65553 WLY65553 WVU65553 M131089 JI131089 TE131089 ADA131089 AMW131089 AWS131089 BGO131089 BQK131089 CAG131089 CKC131089 CTY131089 DDU131089 DNQ131089 DXM131089 EHI131089 ERE131089 FBA131089 FKW131089 FUS131089 GEO131089 GOK131089 GYG131089 HIC131089 HRY131089 IBU131089 ILQ131089 IVM131089 JFI131089 JPE131089 JZA131089 KIW131089 KSS131089 LCO131089 LMK131089 LWG131089 MGC131089 MPY131089 MZU131089 NJQ131089 NTM131089 ODI131089 ONE131089 OXA131089 PGW131089 PQS131089 QAO131089 QKK131089 QUG131089 REC131089 RNY131089 RXU131089 SHQ131089 SRM131089 TBI131089 TLE131089 TVA131089 UEW131089 UOS131089 UYO131089 VIK131089 VSG131089 WCC131089 WLY131089 WVU131089 M196625 JI196625 TE196625 ADA196625 AMW196625 AWS196625 BGO196625 BQK196625 CAG196625 CKC196625 CTY196625 DDU196625 DNQ196625 DXM196625 EHI196625 ERE196625 FBA196625 FKW196625 FUS196625 GEO196625 GOK196625 GYG196625 HIC196625 HRY196625 IBU196625 ILQ196625 IVM196625 JFI196625 JPE196625 JZA196625 KIW196625 KSS196625 LCO196625 LMK196625 LWG196625 MGC196625 MPY196625 MZU196625 NJQ196625 NTM196625 ODI196625 ONE196625 OXA196625 PGW196625 PQS196625 QAO196625 QKK196625 QUG196625 REC196625 RNY196625 RXU196625 SHQ196625 SRM196625 TBI196625 TLE196625 TVA196625 UEW196625 UOS196625 UYO196625 VIK196625 VSG196625 WCC196625 WLY196625 WVU196625 M262161 JI262161 TE262161 ADA262161 AMW262161 AWS262161 BGO262161 BQK262161 CAG262161 CKC262161 CTY262161 DDU262161 DNQ262161 DXM262161 EHI262161 ERE262161 FBA262161 FKW262161 FUS262161 GEO262161 GOK262161 GYG262161 HIC262161 HRY262161 IBU262161 ILQ262161 IVM262161 JFI262161 JPE262161 JZA262161 KIW262161 KSS262161 LCO262161 LMK262161 LWG262161 MGC262161 MPY262161 MZU262161 NJQ262161 NTM262161 ODI262161 ONE262161 OXA262161 PGW262161 PQS262161 QAO262161 QKK262161 QUG262161 REC262161 RNY262161 RXU262161 SHQ262161 SRM262161 TBI262161 TLE262161 TVA262161 UEW262161 UOS262161 UYO262161 VIK262161 VSG262161 WCC262161 WLY262161 WVU262161 M327697 JI327697 TE327697 ADA327697 AMW327697 AWS327697 BGO327697 BQK327697 CAG327697 CKC327697 CTY327697 DDU327697 DNQ327697 DXM327697 EHI327697 ERE327697 FBA327697 FKW327697 FUS327697 GEO327697 GOK327697 GYG327697 HIC327697 HRY327697 IBU327697 ILQ327697 IVM327697 JFI327697 JPE327697 JZA327697 KIW327697 KSS327697 LCO327697 LMK327697 LWG327697 MGC327697 MPY327697 MZU327697 NJQ327697 NTM327697 ODI327697 ONE327697 OXA327697 PGW327697 PQS327697 QAO327697 QKK327697 QUG327697 REC327697 RNY327697 RXU327697 SHQ327697 SRM327697 TBI327697 TLE327697 TVA327697 UEW327697 UOS327697 UYO327697 VIK327697 VSG327697 WCC327697 WLY327697 WVU327697 M393233 JI393233 TE393233 ADA393233 AMW393233 AWS393233 BGO393233 BQK393233 CAG393233 CKC393233 CTY393233 DDU393233 DNQ393233 DXM393233 EHI393233 ERE393233 FBA393233 FKW393233 FUS393233 GEO393233 GOK393233 GYG393233 HIC393233 HRY393233 IBU393233 ILQ393233 IVM393233 JFI393233 JPE393233 JZA393233 KIW393233 KSS393233 LCO393233 LMK393233 LWG393233 MGC393233 MPY393233 MZU393233 NJQ393233 NTM393233 ODI393233 ONE393233 OXA393233 PGW393233 PQS393233 QAO393233 QKK393233 QUG393233 REC393233 RNY393233 RXU393233 SHQ393233 SRM393233 TBI393233 TLE393233 TVA393233 UEW393233 UOS393233 UYO393233 VIK393233 VSG393233 WCC393233 WLY393233 WVU393233 M458769 JI458769 TE458769 ADA458769 AMW458769 AWS458769 BGO458769 BQK458769 CAG458769 CKC458769 CTY458769 DDU458769 DNQ458769 DXM458769 EHI458769 ERE458769 FBA458769 FKW458769 FUS458769 GEO458769 GOK458769 GYG458769 HIC458769 HRY458769 IBU458769 ILQ458769 IVM458769 JFI458769 JPE458769 JZA458769 KIW458769 KSS458769 LCO458769 LMK458769 LWG458769 MGC458769 MPY458769 MZU458769 NJQ458769 NTM458769 ODI458769 ONE458769 OXA458769 PGW458769 PQS458769 QAO458769 QKK458769 QUG458769 REC458769 RNY458769 RXU458769 SHQ458769 SRM458769 TBI458769 TLE458769 TVA458769 UEW458769 UOS458769 UYO458769 VIK458769 VSG458769 WCC458769 WLY458769 WVU458769 M524305 JI524305 TE524305 ADA524305 AMW524305 AWS524305 BGO524305 BQK524305 CAG524305 CKC524305 CTY524305 DDU524305 DNQ524305 DXM524305 EHI524305 ERE524305 FBA524305 FKW524305 FUS524305 GEO524305 GOK524305 GYG524305 HIC524305 HRY524305 IBU524305 ILQ524305 IVM524305 JFI524305 JPE524305 JZA524305 KIW524305 KSS524305 LCO524305 LMK524305 LWG524305 MGC524305 MPY524305 MZU524305 NJQ524305 NTM524305 ODI524305 ONE524305 OXA524305 PGW524305 PQS524305 QAO524305 QKK524305 QUG524305 REC524305 RNY524305 RXU524305 SHQ524305 SRM524305 TBI524305 TLE524305 TVA524305 UEW524305 UOS524305 UYO524305 VIK524305 VSG524305 WCC524305 WLY524305 WVU524305 M589841 JI589841 TE589841 ADA589841 AMW589841 AWS589841 BGO589841 BQK589841 CAG589841 CKC589841 CTY589841 DDU589841 DNQ589841 DXM589841 EHI589841 ERE589841 FBA589841 FKW589841 FUS589841 GEO589841 GOK589841 GYG589841 HIC589841 HRY589841 IBU589841 ILQ589841 IVM589841 JFI589841 JPE589841 JZA589841 KIW589841 KSS589841 LCO589841 LMK589841 LWG589841 MGC589841 MPY589841 MZU589841 NJQ589841 NTM589841 ODI589841 ONE589841 OXA589841 PGW589841 PQS589841 QAO589841 QKK589841 QUG589841 REC589841 RNY589841 RXU589841 SHQ589841 SRM589841 TBI589841 TLE589841 TVA589841 UEW589841 UOS589841 UYO589841 VIK589841 VSG589841 WCC589841 WLY589841 WVU589841 M655377 JI655377 TE655377 ADA655377 AMW655377 AWS655377 BGO655377 BQK655377 CAG655377 CKC655377 CTY655377 DDU655377 DNQ655377 DXM655377 EHI655377 ERE655377 FBA655377 FKW655377 FUS655377 GEO655377 GOK655377 GYG655377 HIC655377 HRY655377 IBU655377 ILQ655377 IVM655377 JFI655377 JPE655377 JZA655377 KIW655377 KSS655377 LCO655377 LMK655377 LWG655377 MGC655377 MPY655377 MZU655377 NJQ655377 NTM655377 ODI655377 ONE655377 OXA655377 PGW655377 PQS655377 QAO655377 QKK655377 QUG655377 REC655377 RNY655377 RXU655377 SHQ655377 SRM655377 TBI655377 TLE655377 TVA655377 UEW655377 UOS655377 UYO655377 VIK655377 VSG655377 WCC655377 WLY655377 WVU655377 M720913 JI720913 TE720913 ADA720913 AMW720913 AWS720913 BGO720913 BQK720913 CAG720913 CKC720913 CTY720913 DDU720913 DNQ720913 DXM720913 EHI720913 ERE720913 FBA720913 FKW720913 FUS720913 GEO720913 GOK720913 GYG720913 HIC720913 HRY720913 IBU720913 ILQ720913 IVM720913 JFI720913 JPE720913 JZA720913 KIW720913 KSS720913 LCO720913 LMK720913 LWG720913 MGC720913 MPY720913 MZU720913 NJQ720913 NTM720913 ODI720913 ONE720913 OXA720913 PGW720913 PQS720913 QAO720913 QKK720913 QUG720913 REC720913 RNY720913 RXU720913 SHQ720913 SRM720913 TBI720913 TLE720913 TVA720913 UEW720913 UOS720913 UYO720913 VIK720913 VSG720913 WCC720913 WLY720913 WVU720913 M786449 JI786449 TE786449 ADA786449 AMW786449 AWS786449 BGO786449 BQK786449 CAG786449 CKC786449 CTY786449 DDU786449 DNQ786449 DXM786449 EHI786449 ERE786449 FBA786449 FKW786449 FUS786449 GEO786449 GOK786449 GYG786449 HIC786449 HRY786449 IBU786449 ILQ786449 IVM786449 JFI786449 JPE786449 JZA786449 KIW786449 KSS786449 LCO786449 LMK786449 LWG786449 MGC786449 MPY786449 MZU786449 NJQ786449 NTM786449 ODI786449 ONE786449 OXA786449 PGW786449 PQS786449 QAO786449 QKK786449 QUG786449 REC786449 RNY786449 RXU786449 SHQ786449 SRM786449 TBI786449 TLE786449 TVA786449 UEW786449 UOS786449 UYO786449 VIK786449 VSG786449 WCC786449 WLY786449 WVU786449 M851985 JI851985 TE851985 ADA851985 AMW851985 AWS851985 BGO851985 BQK851985 CAG851985 CKC851985 CTY851985 DDU851985 DNQ851985 DXM851985 EHI851985 ERE851985 FBA851985 FKW851985 FUS851985 GEO851985 GOK851985 GYG851985 HIC851985 HRY851985 IBU851985 ILQ851985 IVM851985 JFI851985 JPE851985 JZA851985 KIW851985 KSS851985 LCO851985 LMK851985 LWG851985 MGC851985 MPY851985 MZU851985 NJQ851985 NTM851985 ODI851985 ONE851985 OXA851985 PGW851985 PQS851985 QAO851985 QKK851985 QUG851985 REC851985 RNY851985 RXU851985 SHQ851985 SRM851985 TBI851985 TLE851985 TVA851985 UEW851985 UOS851985 UYO851985 VIK851985 VSG851985 WCC851985 WLY851985 WVU851985 M917521 JI917521 TE917521 ADA917521 AMW917521 AWS917521 BGO917521 BQK917521 CAG917521 CKC917521 CTY917521 DDU917521 DNQ917521 DXM917521 EHI917521 ERE917521 FBA917521 FKW917521 FUS917521 GEO917521 GOK917521 GYG917521 HIC917521 HRY917521 IBU917521 ILQ917521 IVM917521 JFI917521 JPE917521 JZA917521 KIW917521 KSS917521 LCO917521 LMK917521 LWG917521 MGC917521 MPY917521 MZU917521 NJQ917521 NTM917521 ODI917521 ONE917521 OXA917521 PGW917521 PQS917521 QAO917521 QKK917521 QUG917521 REC917521 RNY917521 RXU917521 SHQ917521 SRM917521 TBI917521 TLE917521 TVA917521 UEW917521 UOS917521 UYO917521 VIK917521 VSG917521 WCC917521 WLY917521 WVU917521 M983057 JI983057 TE983057 ADA983057 AMW983057 AWS983057 BGO983057 BQK983057 CAG983057 CKC983057 CTY983057 DDU983057 DNQ983057 DXM983057 EHI983057 ERE983057 FBA983057 FKW983057 FUS983057 GEO983057 GOK983057 GYG983057 HIC983057 HRY983057 IBU983057 ILQ983057 IVM983057 JFI983057 JPE983057 JZA983057 KIW983057 KSS983057 LCO983057 LMK983057 LWG983057 MGC983057 MPY983057 MZU983057 NJQ983057 NTM983057 ODI983057 ONE983057 OXA983057 PGW983057 PQS983057 QAO983057 QKK983057 QUG983057 REC983057 RNY983057 RXU983057 SHQ983057 SRM983057 TBI983057 TLE983057 TVA983057 UEW983057 UOS983057 UYO983057 VIK983057 VSG983057 WCC983057 WLY983057 WVU983057 M19 JI19 TE19 ADA19 AMW19 AWS19 BGO19 BQK19 CAG19 CKC19 CTY19 DDU19 DNQ19 DXM19 EHI19 ERE19 FBA19 FKW19 FUS19 GEO19 GOK19 GYG19 HIC19 HRY19 IBU19 ILQ19 IVM19 JFI19 JPE19 JZA19 KIW19 KSS19 LCO19 LMK19 LWG19 MGC19 MPY19 MZU19 NJQ19 NTM19 ODI19 ONE19 OXA19 PGW19 PQS19 QAO19 QKK19 QUG19 REC19 RNY19 RXU19 SHQ19 SRM19 TBI19 TLE19 TVA19 UEW19 UOS19 UYO19 VIK19 VSG19 WCC19 WLY19 WVU19 M65555 JI65555 TE65555 ADA65555 AMW65555 AWS65555 BGO65555 BQK65555 CAG65555 CKC65555 CTY65555 DDU65555 DNQ65555 DXM65555 EHI65555 ERE65555 FBA65555 FKW65555 FUS65555 GEO65555 GOK65555 GYG65555 HIC65555 HRY65555 IBU65555 ILQ65555 IVM65555 JFI65555 JPE65555 JZA65555 KIW65555 KSS65555 LCO65555 LMK65555 LWG65555 MGC65555 MPY65555 MZU65555 NJQ65555 NTM65555 ODI65555 ONE65555 OXA65555 PGW65555 PQS65555 QAO65555 QKK65555 QUG65555 REC65555 RNY65555 RXU65555 SHQ65555 SRM65555 TBI65555 TLE65555 TVA65555 UEW65555 UOS65555 UYO65555 VIK65555 VSG65555 WCC65555 WLY65555 WVU65555 M131091 JI131091 TE131091 ADA131091 AMW131091 AWS131091 BGO131091 BQK131091 CAG131091 CKC131091 CTY131091 DDU131091 DNQ131091 DXM131091 EHI131091 ERE131091 FBA131091 FKW131091 FUS131091 GEO131091 GOK131091 GYG131091 HIC131091 HRY131091 IBU131091 ILQ131091 IVM131091 JFI131091 JPE131091 JZA131091 KIW131091 KSS131091 LCO131091 LMK131091 LWG131091 MGC131091 MPY131091 MZU131091 NJQ131091 NTM131091 ODI131091 ONE131091 OXA131091 PGW131091 PQS131091 QAO131091 QKK131091 QUG131091 REC131091 RNY131091 RXU131091 SHQ131091 SRM131091 TBI131091 TLE131091 TVA131091 UEW131091 UOS131091 UYO131091 VIK131091 VSG131091 WCC131091 WLY131091 WVU131091 M196627 JI196627 TE196627 ADA196627 AMW196627 AWS196627 BGO196627 BQK196627 CAG196627 CKC196627 CTY196627 DDU196627 DNQ196627 DXM196627 EHI196627 ERE196627 FBA196627 FKW196627 FUS196627 GEO196627 GOK196627 GYG196627 HIC196627 HRY196627 IBU196627 ILQ196627 IVM196627 JFI196627 JPE196627 JZA196627 KIW196627 KSS196627 LCO196627 LMK196627 LWG196627 MGC196627 MPY196627 MZU196627 NJQ196627 NTM196627 ODI196627 ONE196627 OXA196627 PGW196627 PQS196627 QAO196627 QKK196627 QUG196627 REC196627 RNY196627 RXU196627 SHQ196627 SRM196627 TBI196627 TLE196627 TVA196627 UEW196627 UOS196627 UYO196627 VIK196627 VSG196627 WCC196627 WLY196627 WVU196627 M262163 JI262163 TE262163 ADA262163 AMW262163 AWS262163 BGO262163 BQK262163 CAG262163 CKC262163 CTY262163 DDU262163 DNQ262163 DXM262163 EHI262163 ERE262163 FBA262163 FKW262163 FUS262163 GEO262163 GOK262163 GYG262163 HIC262163 HRY262163 IBU262163 ILQ262163 IVM262163 JFI262163 JPE262163 JZA262163 KIW262163 KSS262163 LCO262163 LMK262163 LWG262163 MGC262163 MPY262163 MZU262163 NJQ262163 NTM262163 ODI262163 ONE262163 OXA262163 PGW262163 PQS262163 QAO262163 QKK262163 QUG262163 REC262163 RNY262163 RXU262163 SHQ262163 SRM262163 TBI262163 TLE262163 TVA262163 UEW262163 UOS262163 UYO262163 VIK262163 VSG262163 WCC262163 WLY262163 WVU262163 M327699 JI327699 TE327699 ADA327699 AMW327699 AWS327699 BGO327699 BQK327699 CAG327699 CKC327699 CTY327699 DDU327699 DNQ327699 DXM327699 EHI327699 ERE327699 FBA327699 FKW327699 FUS327699 GEO327699 GOK327699 GYG327699 HIC327699 HRY327699 IBU327699 ILQ327699 IVM327699 JFI327699 JPE327699 JZA327699 KIW327699 KSS327699 LCO327699 LMK327699 LWG327699 MGC327699 MPY327699 MZU327699 NJQ327699 NTM327699 ODI327699 ONE327699 OXA327699 PGW327699 PQS327699 QAO327699 QKK327699 QUG327699 REC327699 RNY327699 RXU327699 SHQ327699 SRM327699 TBI327699 TLE327699 TVA327699 UEW327699 UOS327699 UYO327699 VIK327699 VSG327699 WCC327699 WLY327699 WVU327699 M393235 JI393235 TE393235 ADA393235 AMW393235 AWS393235 BGO393235 BQK393235 CAG393235 CKC393235 CTY393235 DDU393235 DNQ393235 DXM393235 EHI393235 ERE393235 FBA393235 FKW393235 FUS393235 GEO393235 GOK393235 GYG393235 HIC393235 HRY393235 IBU393235 ILQ393235 IVM393235 JFI393235 JPE393235 JZA393235 KIW393235 KSS393235 LCO393235 LMK393235 LWG393235 MGC393235 MPY393235 MZU393235 NJQ393235 NTM393235 ODI393235 ONE393235 OXA393235 PGW393235 PQS393235 QAO393235 QKK393235 QUG393235 REC393235 RNY393235 RXU393235 SHQ393235 SRM393235 TBI393235 TLE393235 TVA393235 UEW393235 UOS393235 UYO393235 VIK393235 VSG393235 WCC393235 WLY393235 WVU393235 M458771 JI458771 TE458771 ADA458771 AMW458771 AWS458771 BGO458771 BQK458771 CAG458771 CKC458771 CTY458771 DDU458771 DNQ458771 DXM458771 EHI458771 ERE458771 FBA458771 FKW458771 FUS458771 GEO458771 GOK458771 GYG458771 HIC458771 HRY458771 IBU458771 ILQ458771 IVM458771 JFI458771 JPE458771 JZA458771 KIW458771 KSS458771 LCO458771 LMK458771 LWG458771 MGC458771 MPY458771 MZU458771 NJQ458771 NTM458771 ODI458771 ONE458771 OXA458771 PGW458771 PQS458771 QAO458771 QKK458771 QUG458771 REC458771 RNY458771 RXU458771 SHQ458771 SRM458771 TBI458771 TLE458771 TVA458771 UEW458771 UOS458771 UYO458771 VIK458771 VSG458771 WCC458771 WLY458771 WVU458771 M524307 JI524307 TE524307 ADA524307 AMW524307 AWS524307 BGO524307 BQK524307 CAG524307 CKC524307 CTY524307 DDU524307 DNQ524307 DXM524307 EHI524307 ERE524307 FBA524307 FKW524307 FUS524307 GEO524307 GOK524307 GYG524307 HIC524307 HRY524307 IBU524307 ILQ524307 IVM524307 JFI524307 JPE524307 JZA524307 KIW524307 KSS524307 LCO524307 LMK524307 LWG524307 MGC524307 MPY524307 MZU524307 NJQ524307 NTM524307 ODI524307 ONE524307 OXA524307 PGW524307 PQS524307 QAO524307 QKK524307 QUG524307 REC524307 RNY524307 RXU524307 SHQ524307 SRM524307 TBI524307 TLE524307 TVA524307 UEW524307 UOS524307 UYO524307 VIK524307 VSG524307 WCC524307 WLY524307 WVU524307 M589843 JI589843 TE589843 ADA589843 AMW589843 AWS589843 BGO589843 BQK589843 CAG589843 CKC589843 CTY589843 DDU589843 DNQ589843 DXM589843 EHI589843 ERE589843 FBA589843 FKW589843 FUS589843 GEO589843 GOK589843 GYG589843 HIC589843 HRY589843 IBU589843 ILQ589843 IVM589843 JFI589843 JPE589843 JZA589843 KIW589843 KSS589843 LCO589843 LMK589843 LWG589843 MGC589843 MPY589843 MZU589843 NJQ589843 NTM589843 ODI589843 ONE589843 OXA589843 PGW589843 PQS589843 QAO589843 QKK589843 QUG589843 REC589843 RNY589843 RXU589843 SHQ589843 SRM589843 TBI589843 TLE589843 TVA589843 UEW589843 UOS589843 UYO589843 VIK589843 VSG589843 WCC589843 WLY589843 WVU589843 M655379 JI655379 TE655379 ADA655379 AMW655379 AWS655379 BGO655379 BQK655379 CAG655379 CKC655379 CTY655379 DDU655379 DNQ655379 DXM655379 EHI655379 ERE655379 FBA655379 FKW655379 FUS655379 GEO655379 GOK655379 GYG655379 HIC655379 HRY655379 IBU655379 ILQ655379 IVM655379 JFI655379 JPE655379 JZA655379 KIW655379 KSS655379 LCO655379 LMK655379 LWG655379 MGC655379 MPY655379 MZU655379 NJQ655379 NTM655379 ODI655379 ONE655379 OXA655379 PGW655379 PQS655379 QAO655379 QKK655379 QUG655379 REC655379 RNY655379 RXU655379 SHQ655379 SRM655379 TBI655379 TLE655379 TVA655379 UEW655379 UOS655379 UYO655379 VIK655379 VSG655379 WCC655379 WLY655379 WVU655379 M720915 JI720915 TE720915 ADA720915 AMW720915 AWS720915 BGO720915 BQK720915 CAG720915 CKC720915 CTY720915 DDU720915 DNQ720915 DXM720915 EHI720915 ERE720915 FBA720915 FKW720915 FUS720915 GEO720915 GOK720915 GYG720915 HIC720915 HRY720915 IBU720915 ILQ720915 IVM720915 JFI720915 JPE720915 JZA720915 KIW720915 KSS720915 LCO720915 LMK720915 LWG720915 MGC720915 MPY720915 MZU720915 NJQ720915 NTM720915 ODI720915 ONE720915 OXA720915 PGW720915 PQS720915 QAO720915 QKK720915 QUG720915 REC720915 RNY720915 RXU720915 SHQ720915 SRM720915 TBI720915 TLE720915 TVA720915 UEW720915 UOS720915 UYO720915 VIK720915 VSG720915 WCC720915 WLY720915 WVU720915 M786451 JI786451 TE786451 ADA786451 AMW786451 AWS786451 BGO786451 BQK786451 CAG786451 CKC786451 CTY786451 DDU786451 DNQ786451 DXM786451 EHI786451 ERE786451 FBA786451 FKW786451 FUS786451 GEO786451 GOK786451 GYG786451 HIC786451 HRY786451 IBU786451 ILQ786451 IVM786451 JFI786451 JPE786451 JZA786451 KIW786451 KSS786451 LCO786451 LMK786451 LWG786451 MGC786451 MPY786451 MZU786451 NJQ786451 NTM786451 ODI786451 ONE786451 OXA786451 PGW786451 PQS786451 QAO786451 QKK786451 QUG786451 REC786451 RNY786451 RXU786451 SHQ786451 SRM786451 TBI786451 TLE786451 TVA786451 UEW786451 UOS786451 UYO786451 VIK786451 VSG786451 WCC786451 WLY786451 WVU786451 M851987 JI851987 TE851987 ADA851987 AMW851987 AWS851987 BGO851987 BQK851987 CAG851987 CKC851987 CTY851987 DDU851987 DNQ851987 DXM851987 EHI851987 ERE851987 FBA851987 FKW851987 FUS851987 GEO851987 GOK851987 GYG851987 HIC851987 HRY851987 IBU851987 ILQ851987 IVM851987 JFI851987 JPE851987 JZA851987 KIW851987 KSS851987 LCO851987 LMK851987 LWG851987 MGC851987 MPY851987 MZU851987 NJQ851987 NTM851987 ODI851987 ONE851987 OXA851987 PGW851987 PQS851987 QAO851987 QKK851987 QUG851987 REC851987 RNY851987 RXU851987 SHQ851987 SRM851987 TBI851987 TLE851987 TVA851987 UEW851987 UOS851987 UYO851987 VIK851987 VSG851987 WCC851987 WLY851987 WVU851987 M917523 JI917523 TE917523 ADA917523 AMW917523 AWS917523 BGO917523 BQK917523 CAG917523 CKC917523 CTY917523 DDU917523 DNQ917523 DXM917523 EHI917523 ERE917523 FBA917523 FKW917523 FUS917523 GEO917523 GOK917523 GYG917523 HIC917523 HRY917523 IBU917523 ILQ917523 IVM917523 JFI917523 JPE917523 JZA917523 KIW917523 KSS917523 LCO917523 LMK917523 LWG917523 MGC917523 MPY917523 MZU917523 NJQ917523 NTM917523 ODI917523 ONE917523 OXA917523 PGW917523 PQS917523 QAO917523 QKK917523 QUG917523 REC917523 RNY917523 RXU917523 SHQ917523 SRM917523 TBI917523 TLE917523 TVA917523 UEW917523 UOS917523 UYO917523 VIK917523 VSG917523 WCC917523 WLY917523 WVU917523 M983059 JI983059 TE983059 ADA983059 AMW983059 AWS983059 BGO983059 BQK983059 CAG983059 CKC983059 CTY983059 DDU983059 DNQ983059 DXM983059 EHI983059 ERE983059 FBA983059 FKW983059 FUS983059 GEO983059 GOK983059 GYG983059 HIC983059 HRY983059 IBU983059 ILQ983059 IVM983059 JFI983059 JPE983059 JZA983059 KIW983059 KSS983059 LCO983059 LMK983059 LWG983059 MGC983059 MPY983059 MZU983059 NJQ983059 NTM983059 ODI983059 ONE983059 OXA983059 PGW983059 PQS983059 QAO983059 QKK983059 QUG983059 REC983059 RNY983059 RXU983059 SHQ983059 SRM983059 TBI983059 TLE983059 TVA983059 UEW983059 UOS983059 UYO983059 VIK983059 VSG983059 WCC983059 WLY983059 WVU983059">
      <formula1>Impacto</formula1>
    </dataValidation>
    <dataValidation type="list" showInputMessage="1" showErrorMessage="1" sqref="L10:L11 JH10:JH11 TD10:TD11 ACZ10:ACZ11 AMV10:AMV11 AWR10:AWR11 BGN10:BGN11 BQJ10:BQJ11 CAF10:CAF11 CKB10:CKB11 CTX10:CTX11 DDT10:DDT11 DNP10:DNP11 DXL10:DXL11 EHH10:EHH11 ERD10:ERD11 FAZ10:FAZ11 FKV10:FKV11 FUR10:FUR11 GEN10:GEN11 GOJ10:GOJ11 GYF10:GYF11 HIB10:HIB11 HRX10:HRX11 IBT10:IBT11 ILP10:ILP11 IVL10:IVL11 JFH10:JFH11 JPD10:JPD11 JYZ10:JYZ11 KIV10:KIV11 KSR10:KSR11 LCN10:LCN11 LMJ10:LMJ11 LWF10:LWF11 MGB10:MGB11 MPX10:MPX11 MZT10:MZT11 NJP10:NJP11 NTL10:NTL11 ODH10:ODH11 OND10:OND11 OWZ10:OWZ11 PGV10:PGV11 PQR10:PQR11 QAN10:QAN11 QKJ10:QKJ11 QUF10:QUF11 REB10:REB11 RNX10:RNX11 RXT10:RXT11 SHP10:SHP11 SRL10:SRL11 TBH10:TBH11 TLD10:TLD11 TUZ10:TUZ11 UEV10:UEV11 UOR10:UOR11 UYN10:UYN11 VIJ10:VIJ11 VSF10:VSF11 WCB10:WCB11 WLX10:WLX11 WVT10:WVT11 L65546:L65547 JH65546:JH65547 TD65546:TD65547 ACZ65546:ACZ65547 AMV65546:AMV65547 AWR65546:AWR65547 BGN65546:BGN65547 BQJ65546:BQJ65547 CAF65546:CAF65547 CKB65546:CKB65547 CTX65546:CTX65547 DDT65546:DDT65547 DNP65546:DNP65547 DXL65546:DXL65547 EHH65546:EHH65547 ERD65546:ERD65547 FAZ65546:FAZ65547 FKV65546:FKV65547 FUR65546:FUR65547 GEN65546:GEN65547 GOJ65546:GOJ65547 GYF65546:GYF65547 HIB65546:HIB65547 HRX65546:HRX65547 IBT65546:IBT65547 ILP65546:ILP65547 IVL65546:IVL65547 JFH65546:JFH65547 JPD65546:JPD65547 JYZ65546:JYZ65547 KIV65546:KIV65547 KSR65546:KSR65547 LCN65546:LCN65547 LMJ65546:LMJ65547 LWF65546:LWF65547 MGB65546:MGB65547 MPX65546:MPX65547 MZT65546:MZT65547 NJP65546:NJP65547 NTL65546:NTL65547 ODH65546:ODH65547 OND65546:OND65547 OWZ65546:OWZ65547 PGV65546:PGV65547 PQR65546:PQR65547 QAN65546:QAN65547 QKJ65546:QKJ65547 QUF65546:QUF65547 REB65546:REB65547 RNX65546:RNX65547 RXT65546:RXT65547 SHP65546:SHP65547 SRL65546:SRL65547 TBH65546:TBH65547 TLD65546:TLD65547 TUZ65546:TUZ65547 UEV65546:UEV65547 UOR65546:UOR65547 UYN65546:UYN65547 VIJ65546:VIJ65547 VSF65546:VSF65547 WCB65546:WCB65547 WLX65546:WLX65547 WVT65546:WVT65547 L131082:L131083 JH131082:JH131083 TD131082:TD131083 ACZ131082:ACZ131083 AMV131082:AMV131083 AWR131082:AWR131083 BGN131082:BGN131083 BQJ131082:BQJ131083 CAF131082:CAF131083 CKB131082:CKB131083 CTX131082:CTX131083 DDT131082:DDT131083 DNP131082:DNP131083 DXL131082:DXL131083 EHH131082:EHH131083 ERD131082:ERD131083 FAZ131082:FAZ131083 FKV131082:FKV131083 FUR131082:FUR131083 GEN131082:GEN131083 GOJ131082:GOJ131083 GYF131082:GYF131083 HIB131082:HIB131083 HRX131082:HRX131083 IBT131082:IBT131083 ILP131082:ILP131083 IVL131082:IVL131083 JFH131082:JFH131083 JPD131082:JPD131083 JYZ131082:JYZ131083 KIV131082:KIV131083 KSR131082:KSR131083 LCN131082:LCN131083 LMJ131082:LMJ131083 LWF131082:LWF131083 MGB131082:MGB131083 MPX131082:MPX131083 MZT131082:MZT131083 NJP131082:NJP131083 NTL131082:NTL131083 ODH131082:ODH131083 OND131082:OND131083 OWZ131082:OWZ131083 PGV131082:PGV131083 PQR131082:PQR131083 QAN131082:QAN131083 QKJ131082:QKJ131083 QUF131082:QUF131083 REB131082:REB131083 RNX131082:RNX131083 RXT131082:RXT131083 SHP131082:SHP131083 SRL131082:SRL131083 TBH131082:TBH131083 TLD131082:TLD131083 TUZ131082:TUZ131083 UEV131082:UEV131083 UOR131082:UOR131083 UYN131082:UYN131083 VIJ131082:VIJ131083 VSF131082:VSF131083 WCB131082:WCB131083 WLX131082:WLX131083 WVT131082:WVT131083 L196618:L196619 JH196618:JH196619 TD196618:TD196619 ACZ196618:ACZ196619 AMV196618:AMV196619 AWR196618:AWR196619 BGN196618:BGN196619 BQJ196618:BQJ196619 CAF196618:CAF196619 CKB196618:CKB196619 CTX196618:CTX196619 DDT196618:DDT196619 DNP196618:DNP196619 DXL196618:DXL196619 EHH196618:EHH196619 ERD196618:ERD196619 FAZ196618:FAZ196619 FKV196618:FKV196619 FUR196618:FUR196619 GEN196618:GEN196619 GOJ196618:GOJ196619 GYF196618:GYF196619 HIB196618:HIB196619 HRX196618:HRX196619 IBT196618:IBT196619 ILP196618:ILP196619 IVL196618:IVL196619 JFH196618:JFH196619 JPD196618:JPD196619 JYZ196618:JYZ196619 KIV196618:KIV196619 KSR196618:KSR196619 LCN196618:LCN196619 LMJ196618:LMJ196619 LWF196618:LWF196619 MGB196618:MGB196619 MPX196618:MPX196619 MZT196618:MZT196619 NJP196618:NJP196619 NTL196618:NTL196619 ODH196618:ODH196619 OND196618:OND196619 OWZ196618:OWZ196619 PGV196618:PGV196619 PQR196618:PQR196619 QAN196618:QAN196619 QKJ196618:QKJ196619 QUF196618:QUF196619 REB196618:REB196619 RNX196618:RNX196619 RXT196618:RXT196619 SHP196618:SHP196619 SRL196618:SRL196619 TBH196618:TBH196619 TLD196618:TLD196619 TUZ196618:TUZ196619 UEV196618:UEV196619 UOR196618:UOR196619 UYN196618:UYN196619 VIJ196618:VIJ196619 VSF196618:VSF196619 WCB196618:WCB196619 WLX196618:WLX196619 WVT196618:WVT196619 L262154:L262155 JH262154:JH262155 TD262154:TD262155 ACZ262154:ACZ262155 AMV262154:AMV262155 AWR262154:AWR262155 BGN262154:BGN262155 BQJ262154:BQJ262155 CAF262154:CAF262155 CKB262154:CKB262155 CTX262154:CTX262155 DDT262154:DDT262155 DNP262154:DNP262155 DXL262154:DXL262155 EHH262154:EHH262155 ERD262154:ERD262155 FAZ262154:FAZ262155 FKV262154:FKV262155 FUR262154:FUR262155 GEN262154:GEN262155 GOJ262154:GOJ262155 GYF262154:GYF262155 HIB262154:HIB262155 HRX262154:HRX262155 IBT262154:IBT262155 ILP262154:ILP262155 IVL262154:IVL262155 JFH262154:JFH262155 JPD262154:JPD262155 JYZ262154:JYZ262155 KIV262154:KIV262155 KSR262154:KSR262155 LCN262154:LCN262155 LMJ262154:LMJ262155 LWF262154:LWF262155 MGB262154:MGB262155 MPX262154:MPX262155 MZT262154:MZT262155 NJP262154:NJP262155 NTL262154:NTL262155 ODH262154:ODH262155 OND262154:OND262155 OWZ262154:OWZ262155 PGV262154:PGV262155 PQR262154:PQR262155 QAN262154:QAN262155 QKJ262154:QKJ262155 QUF262154:QUF262155 REB262154:REB262155 RNX262154:RNX262155 RXT262154:RXT262155 SHP262154:SHP262155 SRL262154:SRL262155 TBH262154:TBH262155 TLD262154:TLD262155 TUZ262154:TUZ262155 UEV262154:UEV262155 UOR262154:UOR262155 UYN262154:UYN262155 VIJ262154:VIJ262155 VSF262154:VSF262155 WCB262154:WCB262155 WLX262154:WLX262155 WVT262154:WVT262155 L327690:L327691 JH327690:JH327691 TD327690:TD327691 ACZ327690:ACZ327691 AMV327690:AMV327691 AWR327690:AWR327691 BGN327690:BGN327691 BQJ327690:BQJ327691 CAF327690:CAF327691 CKB327690:CKB327691 CTX327690:CTX327691 DDT327690:DDT327691 DNP327690:DNP327691 DXL327690:DXL327691 EHH327690:EHH327691 ERD327690:ERD327691 FAZ327690:FAZ327691 FKV327690:FKV327691 FUR327690:FUR327691 GEN327690:GEN327691 GOJ327690:GOJ327691 GYF327690:GYF327691 HIB327690:HIB327691 HRX327690:HRX327691 IBT327690:IBT327691 ILP327690:ILP327691 IVL327690:IVL327691 JFH327690:JFH327691 JPD327690:JPD327691 JYZ327690:JYZ327691 KIV327690:KIV327691 KSR327690:KSR327691 LCN327690:LCN327691 LMJ327690:LMJ327691 LWF327690:LWF327691 MGB327690:MGB327691 MPX327690:MPX327691 MZT327690:MZT327691 NJP327690:NJP327691 NTL327690:NTL327691 ODH327690:ODH327691 OND327690:OND327691 OWZ327690:OWZ327691 PGV327690:PGV327691 PQR327690:PQR327691 QAN327690:QAN327691 QKJ327690:QKJ327691 QUF327690:QUF327691 REB327690:REB327691 RNX327690:RNX327691 RXT327690:RXT327691 SHP327690:SHP327691 SRL327690:SRL327691 TBH327690:TBH327691 TLD327690:TLD327691 TUZ327690:TUZ327691 UEV327690:UEV327691 UOR327690:UOR327691 UYN327690:UYN327691 VIJ327690:VIJ327691 VSF327690:VSF327691 WCB327690:WCB327691 WLX327690:WLX327691 WVT327690:WVT327691 L393226:L393227 JH393226:JH393227 TD393226:TD393227 ACZ393226:ACZ393227 AMV393226:AMV393227 AWR393226:AWR393227 BGN393226:BGN393227 BQJ393226:BQJ393227 CAF393226:CAF393227 CKB393226:CKB393227 CTX393226:CTX393227 DDT393226:DDT393227 DNP393226:DNP393227 DXL393226:DXL393227 EHH393226:EHH393227 ERD393226:ERD393227 FAZ393226:FAZ393227 FKV393226:FKV393227 FUR393226:FUR393227 GEN393226:GEN393227 GOJ393226:GOJ393227 GYF393226:GYF393227 HIB393226:HIB393227 HRX393226:HRX393227 IBT393226:IBT393227 ILP393226:ILP393227 IVL393226:IVL393227 JFH393226:JFH393227 JPD393226:JPD393227 JYZ393226:JYZ393227 KIV393226:KIV393227 KSR393226:KSR393227 LCN393226:LCN393227 LMJ393226:LMJ393227 LWF393226:LWF393227 MGB393226:MGB393227 MPX393226:MPX393227 MZT393226:MZT393227 NJP393226:NJP393227 NTL393226:NTL393227 ODH393226:ODH393227 OND393226:OND393227 OWZ393226:OWZ393227 PGV393226:PGV393227 PQR393226:PQR393227 QAN393226:QAN393227 QKJ393226:QKJ393227 QUF393226:QUF393227 REB393226:REB393227 RNX393226:RNX393227 RXT393226:RXT393227 SHP393226:SHP393227 SRL393226:SRL393227 TBH393226:TBH393227 TLD393226:TLD393227 TUZ393226:TUZ393227 UEV393226:UEV393227 UOR393226:UOR393227 UYN393226:UYN393227 VIJ393226:VIJ393227 VSF393226:VSF393227 WCB393226:WCB393227 WLX393226:WLX393227 WVT393226:WVT393227 L458762:L458763 JH458762:JH458763 TD458762:TD458763 ACZ458762:ACZ458763 AMV458762:AMV458763 AWR458762:AWR458763 BGN458762:BGN458763 BQJ458762:BQJ458763 CAF458762:CAF458763 CKB458762:CKB458763 CTX458762:CTX458763 DDT458762:DDT458763 DNP458762:DNP458763 DXL458762:DXL458763 EHH458762:EHH458763 ERD458762:ERD458763 FAZ458762:FAZ458763 FKV458762:FKV458763 FUR458762:FUR458763 GEN458762:GEN458763 GOJ458762:GOJ458763 GYF458762:GYF458763 HIB458762:HIB458763 HRX458762:HRX458763 IBT458762:IBT458763 ILP458762:ILP458763 IVL458762:IVL458763 JFH458762:JFH458763 JPD458762:JPD458763 JYZ458762:JYZ458763 KIV458762:KIV458763 KSR458762:KSR458763 LCN458762:LCN458763 LMJ458762:LMJ458763 LWF458762:LWF458763 MGB458762:MGB458763 MPX458762:MPX458763 MZT458762:MZT458763 NJP458762:NJP458763 NTL458762:NTL458763 ODH458762:ODH458763 OND458762:OND458763 OWZ458762:OWZ458763 PGV458762:PGV458763 PQR458762:PQR458763 QAN458762:QAN458763 QKJ458762:QKJ458763 QUF458762:QUF458763 REB458762:REB458763 RNX458762:RNX458763 RXT458762:RXT458763 SHP458762:SHP458763 SRL458762:SRL458763 TBH458762:TBH458763 TLD458762:TLD458763 TUZ458762:TUZ458763 UEV458762:UEV458763 UOR458762:UOR458763 UYN458762:UYN458763 VIJ458762:VIJ458763 VSF458762:VSF458763 WCB458762:WCB458763 WLX458762:WLX458763 WVT458762:WVT458763 L524298:L524299 JH524298:JH524299 TD524298:TD524299 ACZ524298:ACZ524299 AMV524298:AMV524299 AWR524298:AWR524299 BGN524298:BGN524299 BQJ524298:BQJ524299 CAF524298:CAF524299 CKB524298:CKB524299 CTX524298:CTX524299 DDT524298:DDT524299 DNP524298:DNP524299 DXL524298:DXL524299 EHH524298:EHH524299 ERD524298:ERD524299 FAZ524298:FAZ524299 FKV524298:FKV524299 FUR524298:FUR524299 GEN524298:GEN524299 GOJ524298:GOJ524299 GYF524298:GYF524299 HIB524298:HIB524299 HRX524298:HRX524299 IBT524298:IBT524299 ILP524298:ILP524299 IVL524298:IVL524299 JFH524298:JFH524299 JPD524298:JPD524299 JYZ524298:JYZ524299 KIV524298:KIV524299 KSR524298:KSR524299 LCN524298:LCN524299 LMJ524298:LMJ524299 LWF524298:LWF524299 MGB524298:MGB524299 MPX524298:MPX524299 MZT524298:MZT524299 NJP524298:NJP524299 NTL524298:NTL524299 ODH524298:ODH524299 OND524298:OND524299 OWZ524298:OWZ524299 PGV524298:PGV524299 PQR524298:PQR524299 QAN524298:QAN524299 QKJ524298:QKJ524299 QUF524298:QUF524299 REB524298:REB524299 RNX524298:RNX524299 RXT524298:RXT524299 SHP524298:SHP524299 SRL524298:SRL524299 TBH524298:TBH524299 TLD524298:TLD524299 TUZ524298:TUZ524299 UEV524298:UEV524299 UOR524298:UOR524299 UYN524298:UYN524299 VIJ524298:VIJ524299 VSF524298:VSF524299 WCB524298:WCB524299 WLX524298:WLX524299 WVT524298:WVT524299 L589834:L589835 JH589834:JH589835 TD589834:TD589835 ACZ589834:ACZ589835 AMV589834:AMV589835 AWR589834:AWR589835 BGN589834:BGN589835 BQJ589834:BQJ589835 CAF589834:CAF589835 CKB589834:CKB589835 CTX589834:CTX589835 DDT589834:DDT589835 DNP589834:DNP589835 DXL589834:DXL589835 EHH589834:EHH589835 ERD589834:ERD589835 FAZ589834:FAZ589835 FKV589834:FKV589835 FUR589834:FUR589835 GEN589834:GEN589835 GOJ589834:GOJ589835 GYF589834:GYF589835 HIB589834:HIB589835 HRX589834:HRX589835 IBT589834:IBT589835 ILP589834:ILP589835 IVL589834:IVL589835 JFH589834:JFH589835 JPD589834:JPD589835 JYZ589834:JYZ589835 KIV589834:KIV589835 KSR589834:KSR589835 LCN589834:LCN589835 LMJ589834:LMJ589835 LWF589834:LWF589835 MGB589834:MGB589835 MPX589834:MPX589835 MZT589834:MZT589835 NJP589834:NJP589835 NTL589834:NTL589835 ODH589834:ODH589835 OND589834:OND589835 OWZ589834:OWZ589835 PGV589834:PGV589835 PQR589834:PQR589835 QAN589834:QAN589835 QKJ589834:QKJ589835 QUF589834:QUF589835 REB589834:REB589835 RNX589834:RNX589835 RXT589834:RXT589835 SHP589834:SHP589835 SRL589834:SRL589835 TBH589834:TBH589835 TLD589834:TLD589835 TUZ589834:TUZ589835 UEV589834:UEV589835 UOR589834:UOR589835 UYN589834:UYN589835 VIJ589834:VIJ589835 VSF589834:VSF589835 WCB589834:WCB589835 WLX589834:WLX589835 WVT589834:WVT589835 L655370:L655371 JH655370:JH655371 TD655370:TD655371 ACZ655370:ACZ655371 AMV655370:AMV655371 AWR655370:AWR655371 BGN655370:BGN655371 BQJ655370:BQJ655371 CAF655370:CAF655371 CKB655370:CKB655371 CTX655370:CTX655371 DDT655370:DDT655371 DNP655370:DNP655371 DXL655370:DXL655371 EHH655370:EHH655371 ERD655370:ERD655371 FAZ655370:FAZ655371 FKV655370:FKV655371 FUR655370:FUR655371 GEN655370:GEN655371 GOJ655370:GOJ655371 GYF655370:GYF655371 HIB655370:HIB655371 HRX655370:HRX655371 IBT655370:IBT655371 ILP655370:ILP655371 IVL655370:IVL655371 JFH655370:JFH655371 JPD655370:JPD655371 JYZ655370:JYZ655371 KIV655370:KIV655371 KSR655370:KSR655371 LCN655370:LCN655371 LMJ655370:LMJ655371 LWF655370:LWF655371 MGB655370:MGB655371 MPX655370:MPX655371 MZT655370:MZT655371 NJP655370:NJP655371 NTL655370:NTL655371 ODH655370:ODH655371 OND655370:OND655371 OWZ655370:OWZ655371 PGV655370:PGV655371 PQR655370:PQR655371 QAN655370:QAN655371 QKJ655370:QKJ655371 QUF655370:QUF655371 REB655370:REB655371 RNX655370:RNX655371 RXT655370:RXT655371 SHP655370:SHP655371 SRL655370:SRL655371 TBH655370:TBH655371 TLD655370:TLD655371 TUZ655370:TUZ655371 UEV655370:UEV655371 UOR655370:UOR655371 UYN655370:UYN655371 VIJ655370:VIJ655371 VSF655370:VSF655371 WCB655370:WCB655371 WLX655370:WLX655371 WVT655370:WVT655371 L720906:L720907 JH720906:JH720907 TD720906:TD720907 ACZ720906:ACZ720907 AMV720906:AMV720907 AWR720906:AWR720907 BGN720906:BGN720907 BQJ720906:BQJ720907 CAF720906:CAF720907 CKB720906:CKB720907 CTX720906:CTX720907 DDT720906:DDT720907 DNP720906:DNP720907 DXL720906:DXL720907 EHH720906:EHH720907 ERD720906:ERD720907 FAZ720906:FAZ720907 FKV720906:FKV720907 FUR720906:FUR720907 GEN720906:GEN720907 GOJ720906:GOJ720907 GYF720906:GYF720907 HIB720906:HIB720907 HRX720906:HRX720907 IBT720906:IBT720907 ILP720906:ILP720907 IVL720906:IVL720907 JFH720906:JFH720907 JPD720906:JPD720907 JYZ720906:JYZ720907 KIV720906:KIV720907 KSR720906:KSR720907 LCN720906:LCN720907 LMJ720906:LMJ720907 LWF720906:LWF720907 MGB720906:MGB720907 MPX720906:MPX720907 MZT720906:MZT720907 NJP720906:NJP720907 NTL720906:NTL720907 ODH720906:ODH720907 OND720906:OND720907 OWZ720906:OWZ720907 PGV720906:PGV720907 PQR720906:PQR720907 QAN720906:QAN720907 QKJ720906:QKJ720907 QUF720906:QUF720907 REB720906:REB720907 RNX720906:RNX720907 RXT720906:RXT720907 SHP720906:SHP720907 SRL720906:SRL720907 TBH720906:TBH720907 TLD720906:TLD720907 TUZ720906:TUZ720907 UEV720906:UEV720907 UOR720906:UOR720907 UYN720906:UYN720907 VIJ720906:VIJ720907 VSF720906:VSF720907 WCB720906:WCB720907 WLX720906:WLX720907 WVT720906:WVT720907 L786442:L786443 JH786442:JH786443 TD786442:TD786443 ACZ786442:ACZ786443 AMV786442:AMV786443 AWR786442:AWR786443 BGN786442:BGN786443 BQJ786442:BQJ786443 CAF786442:CAF786443 CKB786442:CKB786443 CTX786442:CTX786443 DDT786442:DDT786443 DNP786442:DNP786443 DXL786442:DXL786443 EHH786442:EHH786443 ERD786442:ERD786443 FAZ786442:FAZ786443 FKV786442:FKV786443 FUR786442:FUR786443 GEN786442:GEN786443 GOJ786442:GOJ786443 GYF786442:GYF786443 HIB786442:HIB786443 HRX786442:HRX786443 IBT786442:IBT786443 ILP786442:ILP786443 IVL786442:IVL786443 JFH786442:JFH786443 JPD786442:JPD786443 JYZ786442:JYZ786443 KIV786442:KIV786443 KSR786442:KSR786443 LCN786442:LCN786443 LMJ786442:LMJ786443 LWF786442:LWF786443 MGB786442:MGB786443 MPX786442:MPX786443 MZT786442:MZT786443 NJP786442:NJP786443 NTL786442:NTL786443 ODH786442:ODH786443 OND786442:OND786443 OWZ786442:OWZ786443 PGV786442:PGV786443 PQR786442:PQR786443 QAN786442:QAN786443 QKJ786442:QKJ786443 QUF786442:QUF786443 REB786442:REB786443 RNX786442:RNX786443 RXT786442:RXT786443 SHP786442:SHP786443 SRL786442:SRL786443 TBH786442:TBH786443 TLD786442:TLD786443 TUZ786442:TUZ786443 UEV786442:UEV786443 UOR786442:UOR786443 UYN786442:UYN786443 VIJ786442:VIJ786443 VSF786442:VSF786443 WCB786442:WCB786443 WLX786442:WLX786443 WVT786442:WVT786443 L851978:L851979 JH851978:JH851979 TD851978:TD851979 ACZ851978:ACZ851979 AMV851978:AMV851979 AWR851978:AWR851979 BGN851978:BGN851979 BQJ851978:BQJ851979 CAF851978:CAF851979 CKB851978:CKB851979 CTX851978:CTX851979 DDT851978:DDT851979 DNP851978:DNP851979 DXL851978:DXL851979 EHH851978:EHH851979 ERD851978:ERD851979 FAZ851978:FAZ851979 FKV851978:FKV851979 FUR851978:FUR851979 GEN851978:GEN851979 GOJ851978:GOJ851979 GYF851978:GYF851979 HIB851978:HIB851979 HRX851978:HRX851979 IBT851978:IBT851979 ILP851978:ILP851979 IVL851978:IVL851979 JFH851978:JFH851979 JPD851978:JPD851979 JYZ851978:JYZ851979 KIV851978:KIV851979 KSR851978:KSR851979 LCN851978:LCN851979 LMJ851978:LMJ851979 LWF851978:LWF851979 MGB851978:MGB851979 MPX851978:MPX851979 MZT851978:MZT851979 NJP851978:NJP851979 NTL851978:NTL851979 ODH851978:ODH851979 OND851978:OND851979 OWZ851978:OWZ851979 PGV851978:PGV851979 PQR851978:PQR851979 QAN851978:QAN851979 QKJ851978:QKJ851979 QUF851978:QUF851979 REB851978:REB851979 RNX851978:RNX851979 RXT851978:RXT851979 SHP851978:SHP851979 SRL851978:SRL851979 TBH851978:TBH851979 TLD851978:TLD851979 TUZ851978:TUZ851979 UEV851978:UEV851979 UOR851978:UOR851979 UYN851978:UYN851979 VIJ851978:VIJ851979 VSF851978:VSF851979 WCB851978:WCB851979 WLX851978:WLX851979 WVT851978:WVT851979 L917514:L917515 JH917514:JH917515 TD917514:TD917515 ACZ917514:ACZ917515 AMV917514:AMV917515 AWR917514:AWR917515 BGN917514:BGN917515 BQJ917514:BQJ917515 CAF917514:CAF917515 CKB917514:CKB917515 CTX917514:CTX917515 DDT917514:DDT917515 DNP917514:DNP917515 DXL917514:DXL917515 EHH917514:EHH917515 ERD917514:ERD917515 FAZ917514:FAZ917515 FKV917514:FKV917515 FUR917514:FUR917515 GEN917514:GEN917515 GOJ917514:GOJ917515 GYF917514:GYF917515 HIB917514:HIB917515 HRX917514:HRX917515 IBT917514:IBT917515 ILP917514:ILP917515 IVL917514:IVL917515 JFH917514:JFH917515 JPD917514:JPD917515 JYZ917514:JYZ917515 KIV917514:KIV917515 KSR917514:KSR917515 LCN917514:LCN917515 LMJ917514:LMJ917515 LWF917514:LWF917515 MGB917514:MGB917515 MPX917514:MPX917515 MZT917514:MZT917515 NJP917514:NJP917515 NTL917514:NTL917515 ODH917514:ODH917515 OND917514:OND917515 OWZ917514:OWZ917515 PGV917514:PGV917515 PQR917514:PQR917515 QAN917514:QAN917515 QKJ917514:QKJ917515 QUF917514:QUF917515 REB917514:REB917515 RNX917514:RNX917515 RXT917514:RXT917515 SHP917514:SHP917515 SRL917514:SRL917515 TBH917514:TBH917515 TLD917514:TLD917515 TUZ917514:TUZ917515 UEV917514:UEV917515 UOR917514:UOR917515 UYN917514:UYN917515 VIJ917514:VIJ917515 VSF917514:VSF917515 WCB917514:WCB917515 WLX917514:WLX917515 WVT917514:WVT917515 L983050:L983051 JH983050:JH983051 TD983050:TD983051 ACZ983050:ACZ983051 AMV983050:AMV983051 AWR983050:AWR983051 BGN983050:BGN983051 BQJ983050:BQJ983051 CAF983050:CAF983051 CKB983050:CKB983051 CTX983050:CTX983051 DDT983050:DDT983051 DNP983050:DNP983051 DXL983050:DXL983051 EHH983050:EHH983051 ERD983050:ERD983051 FAZ983050:FAZ983051 FKV983050:FKV983051 FUR983050:FUR983051 GEN983050:GEN983051 GOJ983050:GOJ983051 GYF983050:GYF983051 HIB983050:HIB983051 HRX983050:HRX983051 IBT983050:IBT983051 ILP983050:ILP983051 IVL983050:IVL983051 JFH983050:JFH983051 JPD983050:JPD983051 JYZ983050:JYZ983051 KIV983050:KIV983051 KSR983050:KSR983051 LCN983050:LCN983051 LMJ983050:LMJ983051 LWF983050:LWF983051 MGB983050:MGB983051 MPX983050:MPX983051 MZT983050:MZT983051 NJP983050:NJP983051 NTL983050:NTL983051 ODH983050:ODH983051 OND983050:OND983051 OWZ983050:OWZ983051 PGV983050:PGV983051 PQR983050:PQR983051 QAN983050:QAN983051 QKJ983050:QKJ983051 QUF983050:QUF983051 REB983050:REB983051 RNX983050:RNX983051 RXT983050:RXT983051 SHP983050:SHP983051 SRL983050:SRL983051 TBH983050:TBH983051 TLD983050:TLD983051 TUZ983050:TUZ983051 UEV983050:UEV983051 UOR983050:UOR983051 UYN983050:UYN983051 VIJ983050:VIJ983051 VSF983050:VSF983051 WCB983050:WCB983051 WLX983050:WLX983051 WVT983050:WVT983051 L15 JH15 TD15 ACZ15 AMV15 AWR15 BGN15 BQJ15 CAF15 CKB15 CTX15 DDT15 DNP15 DXL15 EHH15 ERD15 FAZ15 FKV15 FUR15 GEN15 GOJ15 GYF15 HIB15 HRX15 IBT15 ILP15 IVL15 JFH15 JPD15 JYZ15 KIV15 KSR15 LCN15 LMJ15 LWF15 MGB15 MPX15 MZT15 NJP15 NTL15 ODH15 OND15 OWZ15 PGV15 PQR15 QAN15 QKJ15 QUF15 REB15 RNX15 RXT15 SHP15 SRL15 TBH15 TLD15 TUZ15 UEV15 UOR15 UYN15 VIJ15 VSF15 WCB15 WLX15 WVT15 L65551 JH65551 TD65551 ACZ65551 AMV65551 AWR65551 BGN65551 BQJ65551 CAF65551 CKB65551 CTX65551 DDT65551 DNP65551 DXL65551 EHH65551 ERD65551 FAZ65551 FKV65551 FUR65551 GEN65551 GOJ65551 GYF65551 HIB65551 HRX65551 IBT65551 ILP65551 IVL65551 JFH65551 JPD65551 JYZ65551 KIV65551 KSR65551 LCN65551 LMJ65551 LWF65551 MGB65551 MPX65551 MZT65551 NJP65551 NTL65551 ODH65551 OND65551 OWZ65551 PGV65551 PQR65551 QAN65551 QKJ65551 QUF65551 REB65551 RNX65551 RXT65551 SHP65551 SRL65551 TBH65551 TLD65551 TUZ65551 UEV65551 UOR65551 UYN65551 VIJ65551 VSF65551 WCB65551 WLX65551 WVT65551 L131087 JH131087 TD131087 ACZ131087 AMV131087 AWR131087 BGN131087 BQJ131087 CAF131087 CKB131087 CTX131087 DDT131087 DNP131087 DXL131087 EHH131087 ERD131087 FAZ131087 FKV131087 FUR131087 GEN131087 GOJ131087 GYF131087 HIB131087 HRX131087 IBT131087 ILP131087 IVL131087 JFH131087 JPD131087 JYZ131087 KIV131087 KSR131087 LCN131087 LMJ131087 LWF131087 MGB131087 MPX131087 MZT131087 NJP131087 NTL131087 ODH131087 OND131087 OWZ131087 PGV131087 PQR131087 QAN131087 QKJ131087 QUF131087 REB131087 RNX131087 RXT131087 SHP131087 SRL131087 TBH131087 TLD131087 TUZ131087 UEV131087 UOR131087 UYN131087 VIJ131087 VSF131087 WCB131087 WLX131087 WVT131087 L196623 JH196623 TD196623 ACZ196623 AMV196623 AWR196623 BGN196623 BQJ196623 CAF196623 CKB196623 CTX196623 DDT196623 DNP196623 DXL196623 EHH196623 ERD196623 FAZ196623 FKV196623 FUR196623 GEN196623 GOJ196623 GYF196623 HIB196623 HRX196623 IBT196623 ILP196623 IVL196623 JFH196623 JPD196623 JYZ196623 KIV196623 KSR196623 LCN196623 LMJ196623 LWF196623 MGB196623 MPX196623 MZT196623 NJP196623 NTL196623 ODH196623 OND196623 OWZ196623 PGV196623 PQR196623 QAN196623 QKJ196623 QUF196623 REB196623 RNX196623 RXT196623 SHP196623 SRL196623 TBH196623 TLD196623 TUZ196623 UEV196623 UOR196623 UYN196623 VIJ196623 VSF196623 WCB196623 WLX196623 WVT196623 L262159 JH262159 TD262159 ACZ262159 AMV262159 AWR262159 BGN262159 BQJ262159 CAF262159 CKB262159 CTX262159 DDT262159 DNP262159 DXL262159 EHH262159 ERD262159 FAZ262159 FKV262159 FUR262159 GEN262159 GOJ262159 GYF262159 HIB262159 HRX262159 IBT262159 ILP262159 IVL262159 JFH262159 JPD262159 JYZ262159 KIV262159 KSR262159 LCN262159 LMJ262159 LWF262159 MGB262159 MPX262159 MZT262159 NJP262159 NTL262159 ODH262159 OND262159 OWZ262159 PGV262159 PQR262159 QAN262159 QKJ262159 QUF262159 REB262159 RNX262159 RXT262159 SHP262159 SRL262159 TBH262159 TLD262159 TUZ262159 UEV262159 UOR262159 UYN262159 VIJ262159 VSF262159 WCB262159 WLX262159 WVT262159 L327695 JH327695 TD327695 ACZ327695 AMV327695 AWR327695 BGN327695 BQJ327695 CAF327695 CKB327695 CTX327695 DDT327695 DNP327695 DXL327695 EHH327695 ERD327695 FAZ327695 FKV327695 FUR327695 GEN327695 GOJ327695 GYF327695 HIB327695 HRX327695 IBT327695 ILP327695 IVL327695 JFH327695 JPD327695 JYZ327695 KIV327695 KSR327695 LCN327695 LMJ327695 LWF327695 MGB327695 MPX327695 MZT327695 NJP327695 NTL327695 ODH327695 OND327695 OWZ327695 PGV327695 PQR327695 QAN327695 QKJ327695 QUF327695 REB327695 RNX327695 RXT327695 SHP327695 SRL327695 TBH327695 TLD327695 TUZ327695 UEV327695 UOR327695 UYN327695 VIJ327695 VSF327695 WCB327695 WLX327695 WVT327695 L393231 JH393231 TD393231 ACZ393231 AMV393231 AWR393231 BGN393231 BQJ393231 CAF393231 CKB393231 CTX393231 DDT393231 DNP393231 DXL393231 EHH393231 ERD393231 FAZ393231 FKV393231 FUR393231 GEN393231 GOJ393231 GYF393231 HIB393231 HRX393231 IBT393231 ILP393231 IVL393231 JFH393231 JPD393231 JYZ393231 KIV393231 KSR393231 LCN393231 LMJ393231 LWF393231 MGB393231 MPX393231 MZT393231 NJP393231 NTL393231 ODH393231 OND393231 OWZ393231 PGV393231 PQR393231 QAN393231 QKJ393231 QUF393231 REB393231 RNX393231 RXT393231 SHP393231 SRL393231 TBH393231 TLD393231 TUZ393231 UEV393231 UOR393231 UYN393231 VIJ393231 VSF393231 WCB393231 WLX393231 WVT393231 L458767 JH458767 TD458767 ACZ458767 AMV458767 AWR458767 BGN458767 BQJ458767 CAF458767 CKB458767 CTX458767 DDT458767 DNP458767 DXL458767 EHH458767 ERD458767 FAZ458767 FKV458767 FUR458767 GEN458767 GOJ458767 GYF458767 HIB458767 HRX458767 IBT458767 ILP458767 IVL458767 JFH458767 JPD458767 JYZ458767 KIV458767 KSR458767 LCN458767 LMJ458767 LWF458767 MGB458767 MPX458767 MZT458767 NJP458767 NTL458767 ODH458767 OND458767 OWZ458767 PGV458767 PQR458767 QAN458767 QKJ458767 QUF458767 REB458767 RNX458767 RXT458767 SHP458767 SRL458767 TBH458767 TLD458767 TUZ458767 UEV458767 UOR458767 UYN458767 VIJ458767 VSF458767 WCB458767 WLX458767 WVT458767 L524303 JH524303 TD524303 ACZ524303 AMV524303 AWR524303 BGN524303 BQJ524303 CAF524303 CKB524303 CTX524303 DDT524303 DNP524303 DXL524303 EHH524303 ERD524303 FAZ524303 FKV524303 FUR524303 GEN524303 GOJ524303 GYF524303 HIB524303 HRX524303 IBT524303 ILP524303 IVL524303 JFH524303 JPD524303 JYZ524303 KIV524303 KSR524303 LCN524303 LMJ524303 LWF524303 MGB524303 MPX524303 MZT524303 NJP524303 NTL524303 ODH524303 OND524303 OWZ524303 PGV524303 PQR524303 QAN524303 QKJ524303 QUF524303 REB524303 RNX524303 RXT524303 SHP524303 SRL524303 TBH524303 TLD524303 TUZ524303 UEV524303 UOR524303 UYN524303 VIJ524303 VSF524303 WCB524303 WLX524303 WVT524303 L589839 JH589839 TD589839 ACZ589839 AMV589839 AWR589839 BGN589839 BQJ589839 CAF589839 CKB589839 CTX589839 DDT589839 DNP589839 DXL589839 EHH589839 ERD589839 FAZ589839 FKV589839 FUR589839 GEN589839 GOJ589839 GYF589839 HIB589839 HRX589839 IBT589839 ILP589839 IVL589839 JFH589839 JPD589839 JYZ589839 KIV589839 KSR589839 LCN589839 LMJ589839 LWF589839 MGB589839 MPX589839 MZT589839 NJP589839 NTL589839 ODH589839 OND589839 OWZ589839 PGV589839 PQR589839 QAN589839 QKJ589839 QUF589839 REB589839 RNX589839 RXT589839 SHP589839 SRL589839 TBH589839 TLD589839 TUZ589839 UEV589839 UOR589839 UYN589839 VIJ589839 VSF589839 WCB589839 WLX589839 WVT589839 L655375 JH655375 TD655375 ACZ655375 AMV655375 AWR655375 BGN655375 BQJ655375 CAF655375 CKB655375 CTX655375 DDT655375 DNP655375 DXL655375 EHH655375 ERD655375 FAZ655375 FKV655375 FUR655375 GEN655375 GOJ655375 GYF655375 HIB655375 HRX655375 IBT655375 ILP655375 IVL655375 JFH655375 JPD655375 JYZ655375 KIV655375 KSR655375 LCN655375 LMJ655375 LWF655375 MGB655375 MPX655375 MZT655375 NJP655375 NTL655375 ODH655375 OND655375 OWZ655375 PGV655375 PQR655375 QAN655375 QKJ655375 QUF655375 REB655375 RNX655375 RXT655375 SHP655375 SRL655375 TBH655375 TLD655375 TUZ655375 UEV655375 UOR655375 UYN655375 VIJ655375 VSF655375 WCB655375 WLX655375 WVT655375 L720911 JH720911 TD720911 ACZ720911 AMV720911 AWR720911 BGN720911 BQJ720911 CAF720911 CKB720911 CTX720911 DDT720911 DNP720911 DXL720911 EHH720911 ERD720911 FAZ720911 FKV720911 FUR720911 GEN720911 GOJ720911 GYF720911 HIB720911 HRX720911 IBT720911 ILP720911 IVL720911 JFH720911 JPD720911 JYZ720911 KIV720911 KSR720911 LCN720911 LMJ720911 LWF720911 MGB720911 MPX720911 MZT720911 NJP720911 NTL720911 ODH720911 OND720911 OWZ720911 PGV720911 PQR720911 QAN720911 QKJ720911 QUF720911 REB720911 RNX720911 RXT720911 SHP720911 SRL720911 TBH720911 TLD720911 TUZ720911 UEV720911 UOR720911 UYN720911 VIJ720911 VSF720911 WCB720911 WLX720911 WVT720911 L786447 JH786447 TD786447 ACZ786447 AMV786447 AWR786447 BGN786447 BQJ786447 CAF786447 CKB786447 CTX786447 DDT786447 DNP786447 DXL786447 EHH786447 ERD786447 FAZ786447 FKV786447 FUR786447 GEN786447 GOJ786447 GYF786447 HIB786447 HRX786447 IBT786447 ILP786447 IVL786447 JFH786447 JPD786447 JYZ786447 KIV786447 KSR786447 LCN786447 LMJ786447 LWF786447 MGB786447 MPX786447 MZT786447 NJP786447 NTL786447 ODH786447 OND786447 OWZ786447 PGV786447 PQR786447 QAN786447 QKJ786447 QUF786447 REB786447 RNX786447 RXT786447 SHP786447 SRL786447 TBH786447 TLD786447 TUZ786447 UEV786447 UOR786447 UYN786447 VIJ786447 VSF786447 WCB786447 WLX786447 WVT786447 L851983 JH851983 TD851983 ACZ851983 AMV851983 AWR851983 BGN851983 BQJ851983 CAF851983 CKB851983 CTX851983 DDT851983 DNP851983 DXL851983 EHH851983 ERD851983 FAZ851983 FKV851983 FUR851983 GEN851983 GOJ851983 GYF851983 HIB851983 HRX851983 IBT851983 ILP851983 IVL851983 JFH851983 JPD851983 JYZ851983 KIV851983 KSR851983 LCN851983 LMJ851983 LWF851983 MGB851983 MPX851983 MZT851983 NJP851983 NTL851983 ODH851983 OND851983 OWZ851983 PGV851983 PQR851983 QAN851983 QKJ851983 QUF851983 REB851983 RNX851983 RXT851983 SHP851983 SRL851983 TBH851983 TLD851983 TUZ851983 UEV851983 UOR851983 UYN851983 VIJ851983 VSF851983 WCB851983 WLX851983 WVT851983 L917519 JH917519 TD917519 ACZ917519 AMV917519 AWR917519 BGN917519 BQJ917519 CAF917519 CKB917519 CTX917519 DDT917519 DNP917519 DXL917519 EHH917519 ERD917519 FAZ917519 FKV917519 FUR917519 GEN917519 GOJ917519 GYF917519 HIB917519 HRX917519 IBT917519 ILP917519 IVL917519 JFH917519 JPD917519 JYZ917519 KIV917519 KSR917519 LCN917519 LMJ917519 LWF917519 MGB917519 MPX917519 MZT917519 NJP917519 NTL917519 ODH917519 OND917519 OWZ917519 PGV917519 PQR917519 QAN917519 QKJ917519 QUF917519 REB917519 RNX917519 RXT917519 SHP917519 SRL917519 TBH917519 TLD917519 TUZ917519 UEV917519 UOR917519 UYN917519 VIJ917519 VSF917519 WCB917519 WLX917519 WVT917519 L983055 JH983055 TD983055 ACZ983055 AMV983055 AWR983055 BGN983055 BQJ983055 CAF983055 CKB983055 CTX983055 DDT983055 DNP983055 DXL983055 EHH983055 ERD983055 FAZ983055 FKV983055 FUR983055 GEN983055 GOJ983055 GYF983055 HIB983055 HRX983055 IBT983055 ILP983055 IVL983055 JFH983055 JPD983055 JYZ983055 KIV983055 KSR983055 LCN983055 LMJ983055 LWF983055 MGB983055 MPX983055 MZT983055 NJP983055 NTL983055 ODH983055 OND983055 OWZ983055 PGV983055 PQR983055 QAN983055 QKJ983055 QUF983055 REB983055 RNX983055 RXT983055 SHP983055 SRL983055 TBH983055 TLD983055 TUZ983055 UEV983055 UOR983055 UYN983055 VIJ983055 VSF983055 WCB983055 WLX983055 WVT983055 L17 JH17 TD17 ACZ17 AMV17 AWR17 BGN17 BQJ17 CAF17 CKB17 CTX17 DDT17 DNP17 DXL17 EHH17 ERD17 FAZ17 FKV17 FUR17 GEN17 GOJ17 GYF17 HIB17 HRX17 IBT17 ILP17 IVL17 JFH17 JPD17 JYZ17 KIV17 KSR17 LCN17 LMJ17 LWF17 MGB17 MPX17 MZT17 NJP17 NTL17 ODH17 OND17 OWZ17 PGV17 PQR17 QAN17 QKJ17 QUF17 REB17 RNX17 RXT17 SHP17 SRL17 TBH17 TLD17 TUZ17 UEV17 UOR17 UYN17 VIJ17 VSF17 WCB17 WLX17 WVT17 L65553 JH65553 TD65553 ACZ65553 AMV65553 AWR65553 BGN65553 BQJ65553 CAF65553 CKB65553 CTX65553 DDT65553 DNP65553 DXL65553 EHH65553 ERD65553 FAZ65553 FKV65553 FUR65553 GEN65553 GOJ65553 GYF65553 HIB65553 HRX65553 IBT65553 ILP65553 IVL65553 JFH65553 JPD65553 JYZ65553 KIV65553 KSR65553 LCN65553 LMJ65553 LWF65553 MGB65553 MPX65553 MZT65553 NJP65553 NTL65553 ODH65553 OND65553 OWZ65553 PGV65553 PQR65553 QAN65553 QKJ65553 QUF65553 REB65553 RNX65553 RXT65553 SHP65553 SRL65553 TBH65553 TLD65553 TUZ65553 UEV65553 UOR65553 UYN65553 VIJ65553 VSF65553 WCB65553 WLX65553 WVT65553 L131089 JH131089 TD131089 ACZ131089 AMV131089 AWR131089 BGN131089 BQJ131089 CAF131089 CKB131089 CTX131089 DDT131089 DNP131089 DXL131089 EHH131089 ERD131089 FAZ131089 FKV131089 FUR131089 GEN131089 GOJ131089 GYF131089 HIB131089 HRX131089 IBT131089 ILP131089 IVL131089 JFH131089 JPD131089 JYZ131089 KIV131089 KSR131089 LCN131089 LMJ131089 LWF131089 MGB131089 MPX131089 MZT131089 NJP131089 NTL131089 ODH131089 OND131089 OWZ131089 PGV131089 PQR131089 QAN131089 QKJ131089 QUF131089 REB131089 RNX131089 RXT131089 SHP131089 SRL131089 TBH131089 TLD131089 TUZ131089 UEV131089 UOR131089 UYN131089 VIJ131089 VSF131089 WCB131089 WLX131089 WVT131089 L196625 JH196625 TD196625 ACZ196625 AMV196625 AWR196625 BGN196625 BQJ196625 CAF196625 CKB196625 CTX196625 DDT196625 DNP196625 DXL196625 EHH196625 ERD196625 FAZ196625 FKV196625 FUR196625 GEN196625 GOJ196625 GYF196625 HIB196625 HRX196625 IBT196625 ILP196625 IVL196625 JFH196625 JPD196625 JYZ196625 KIV196625 KSR196625 LCN196625 LMJ196625 LWF196625 MGB196625 MPX196625 MZT196625 NJP196625 NTL196625 ODH196625 OND196625 OWZ196625 PGV196625 PQR196625 QAN196625 QKJ196625 QUF196625 REB196625 RNX196625 RXT196625 SHP196625 SRL196625 TBH196625 TLD196625 TUZ196625 UEV196625 UOR196625 UYN196625 VIJ196625 VSF196625 WCB196625 WLX196625 WVT196625 L262161 JH262161 TD262161 ACZ262161 AMV262161 AWR262161 BGN262161 BQJ262161 CAF262161 CKB262161 CTX262161 DDT262161 DNP262161 DXL262161 EHH262161 ERD262161 FAZ262161 FKV262161 FUR262161 GEN262161 GOJ262161 GYF262161 HIB262161 HRX262161 IBT262161 ILP262161 IVL262161 JFH262161 JPD262161 JYZ262161 KIV262161 KSR262161 LCN262161 LMJ262161 LWF262161 MGB262161 MPX262161 MZT262161 NJP262161 NTL262161 ODH262161 OND262161 OWZ262161 PGV262161 PQR262161 QAN262161 QKJ262161 QUF262161 REB262161 RNX262161 RXT262161 SHP262161 SRL262161 TBH262161 TLD262161 TUZ262161 UEV262161 UOR262161 UYN262161 VIJ262161 VSF262161 WCB262161 WLX262161 WVT262161 L327697 JH327697 TD327697 ACZ327697 AMV327697 AWR327697 BGN327697 BQJ327697 CAF327697 CKB327697 CTX327697 DDT327697 DNP327697 DXL327697 EHH327697 ERD327697 FAZ327697 FKV327697 FUR327697 GEN327697 GOJ327697 GYF327697 HIB327697 HRX327697 IBT327697 ILP327697 IVL327697 JFH327697 JPD327697 JYZ327697 KIV327697 KSR327697 LCN327697 LMJ327697 LWF327697 MGB327697 MPX327697 MZT327697 NJP327697 NTL327697 ODH327697 OND327697 OWZ327697 PGV327697 PQR327697 QAN327697 QKJ327697 QUF327697 REB327697 RNX327697 RXT327697 SHP327697 SRL327697 TBH327697 TLD327697 TUZ327697 UEV327697 UOR327697 UYN327697 VIJ327697 VSF327697 WCB327697 WLX327697 WVT327697 L393233 JH393233 TD393233 ACZ393233 AMV393233 AWR393233 BGN393233 BQJ393233 CAF393233 CKB393233 CTX393233 DDT393233 DNP393233 DXL393233 EHH393233 ERD393233 FAZ393233 FKV393233 FUR393233 GEN393233 GOJ393233 GYF393233 HIB393233 HRX393233 IBT393233 ILP393233 IVL393233 JFH393233 JPD393233 JYZ393233 KIV393233 KSR393233 LCN393233 LMJ393233 LWF393233 MGB393233 MPX393233 MZT393233 NJP393233 NTL393233 ODH393233 OND393233 OWZ393233 PGV393233 PQR393233 QAN393233 QKJ393233 QUF393233 REB393233 RNX393233 RXT393233 SHP393233 SRL393233 TBH393233 TLD393233 TUZ393233 UEV393233 UOR393233 UYN393233 VIJ393233 VSF393233 WCB393233 WLX393233 WVT393233 L458769 JH458769 TD458769 ACZ458769 AMV458769 AWR458769 BGN458769 BQJ458769 CAF458769 CKB458769 CTX458769 DDT458769 DNP458769 DXL458769 EHH458769 ERD458769 FAZ458769 FKV458769 FUR458769 GEN458769 GOJ458769 GYF458769 HIB458769 HRX458769 IBT458769 ILP458769 IVL458769 JFH458769 JPD458769 JYZ458769 KIV458769 KSR458769 LCN458769 LMJ458769 LWF458769 MGB458769 MPX458769 MZT458769 NJP458769 NTL458769 ODH458769 OND458769 OWZ458769 PGV458769 PQR458769 QAN458769 QKJ458769 QUF458769 REB458769 RNX458769 RXT458769 SHP458769 SRL458769 TBH458769 TLD458769 TUZ458769 UEV458769 UOR458769 UYN458769 VIJ458769 VSF458769 WCB458769 WLX458769 WVT458769 L524305 JH524305 TD524305 ACZ524305 AMV524305 AWR524305 BGN524305 BQJ524305 CAF524305 CKB524305 CTX524305 DDT524305 DNP524305 DXL524305 EHH524305 ERD524305 FAZ524305 FKV524305 FUR524305 GEN524305 GOJ524305 GYF524305 HIB524305 HRX524305 IBT524305 ILP524305 IVL524305 JFH524305 JPD524305 JYZ524305 KIV524305 KSR524305 LCN524305 LMJ524305 LWF524305 MGB524305 MPX524305 MZT524305 NJP524305 NTL524305 ODH524305 OND524305 OWZ524305 PGV524305 PQR524305 QAN524305 QKJ524305 QUF524305 REB524305 RNX524305 RXT524305 SHP524305 SRL524305 TBH524305 TLD524305 TUZ524305 UEV524305 UOR524305 UYN524305 VIJ524305 VSF524305 WCB524305 WLX524305 WVT524305 L589841 JH589841 TD589841 ACZ589841 AMV589841 AWR589841 BGN589841 BQJ589841 CAF589841 CKB589841 CTX589841 DDT589841 DNP589841 DXL589841 EHH589841 ERD589841 FAZ589841 FKV589841 FUR589841 GEN589841 GOJ589841 GYF589841 HIB589841 HRX589841 IBT589841 ILP589841 IVL589841 JFH589841 JPD589841 JYZ589841 KIV589841 KSR589841 LCN589841 LMJ589841 LWF589841 MGB589841 MPX589841 MZT589841 NJP589841 NTL589841 ODH589841 OND589841 OWZ589841 PGV589841 PQR589841 QAN589841 QKJ589841 QUF589841 REB589841 RNX589841 RXT589841 SHP589841 SRL589841 TBH589841 TLD589841 TUZ589841 UEV589841 UOR589841 UYN589841 VIJ589841 VSF589841 WCB589841 WLX589841 WVT589841 L655377 JH655377 TD655377 ACZ655377 AMV655377 AWR655377 BGN655377 BQJ655377 CAF655377 CKB655377 CTX655377 DDT655377 DNP655377 DXL655377 EHH655377 ERD655377 FAZ655377 FKV655377 FUR655377 GEN655377 GOJ655377 GYF655377 HIB655377 HRX655377 IBT655377 ILP655377 IVL655377 JFH655377 JPD655377 JYZ655377 KIV655377 KSR655377 LCN655377 LMJ655377 LWF655377 MGB655377 MPX655377 MZT655377 NJP655377 NTL655377 ODH655377 OND655377 OWZ655377 PGV655377 PQR655377 QAN655377 QKJ655377 QUF655377 REB655377 RNX655377 RXT655377 SHP655377 SRL655377 TBH655377 TLD655377 TUZ655377 UEV655377 UOR655377 UYN655377 VIJ655377 VSF655377 WCB655377 WLX655377 WVT655377 L720913 JH720913 TD720913 ACZ720913 AMV720913 AWR720913 BGN720913 BQJ720913 CAF720913 CKB720913 CTX720913 DDT720913 DNP720913 DXL720913 EHH720913 ERD720913 FAZ720913 FKV720913 FUR720913 GEN720913 GOJ720913 GYF720913 HIB720913 HRX720913 IBT720913 ILP720913 IVL720913 JFH720913 JPD720913 JYZ720913 KIV720913 KSR720913 LCN720913 LMJ720913 LWF720913 MGB720913 MPX720913 MZT720913 NJP720913 NTL720913 ODH720913 OND720913 OWZ720913 PGV720913 PQR720913 QAN720913 QKJ720913 QUF720913 REB720913 RNX720913 RXT720913 SHP720913 SRL720913 TBH720913 TLD720913 TUZ720913 UEV720913 UOR720913 UYN720913 VIJ720913 VSF720913 WCB720913 WLX720913 WVT720913 L786449 JH786449 TD786449 ACZ786449 AMV786449 AWR786449 BGN786449 BQJ786449 CAF786449 CKB786449 CTX786449 DDT786449 DNP786449 DXL786449 EHH786449 ERD786449 FAZ786449 FKV786449 FUR786449 GEN786449 GOJ786449 GYF786449 HIB786449 HRX786449 IBT786449 ILP786449 IVL786449 JFH786449 JPD786449 JYZ786449 KIV786449 KSR786449 LCN786449 LMJ786449 LWF786449 MGB786449 MPX786449 MZT786449 NJP786449 NTL786449 ODH786449 OND786449 OWZ786449 PGV786449 PQR786449 QAN786449 QKJ786449 QUF786449 REB786449 RNX786449 RXT786449 SHP786449 SRL786449 TBH786449 TLD786449 TUZ786449 UEV786449 UOR786449 UYN786449 VIJ786449 VSF786449 WCB786449 WLX786449 WVT786449 L851985 JH851985 TD851985 ACZ851985 AMV851985 AWR851985 BGN851985 BQJ851985 CAF851985 CKB851985 CTX851985 DDT851985 DNP851985 DXL851985 EHH851985 ERD851985 FAZ851985 FKV851985 FUR851985 GEN851985 GOJ851985 GYF851985 HIB851985 HRX851985 IBT851985 ILP851985 IVL851985 JFH851985 JPD851985 JYZ851985 KIV851985 KSR851985 LCN851985 LMJ851985 LWF851985 MGB851985 MPX851985 MZT851985 NJP851985 NTL851985 ODH851985 OND851985 OWZ851985 PGV851985 PQR851985 QAN851985 QKJ851985 QUF851985 REB851985 RNX851985 RXT851985 SHP851985 SRL851985 TBH851985 TLD851985 TUZ851985 UEV851985 UOR851985 UYN851985 VIJ851985 VSF851985 WCB851985 WLX851985 WVT851985 L917521 JH917521 TD917521 ACZ917521 AMV917521 AWR917521 BGN917521 BQJ917521 CAF917521 CKB917521 CTX917521 DDT917521 DNP917521 DXL917521 EHH917521 ERD917521 FAZ917521 FKV917521 FUR917521 GEN917521 GOJ917521 GYF917521 HIB917521 HRX917521 IBT917521 ILP917521 IVL917521 JFH917521 JPD917521 JYZ917521 KIV917521 KSR917521 LCN917521 LMJ917521 LWF917521 MGB917521 MPX917521 MZT917521 NJP917521 NTL917521 ODH917521 OND917521 OWZ917521 PGV917521 PQR917521 QAN917521 QKJ917521 QUF917521 REB917521 RNX917521 RXT917521 SHP917521 SRL917521 TBH917521 TLD917521 TUZ917521 UEV917521 UOR917521 UYN917521 VIJ917521 VSF917521 WCB917521 WLX917521 WVT917521 L983057 JH983057 TD983057 ACZ983057 AMV983057 AWR983057 BGN983057 BQJ983057 CAF983057 CKB983057 CTX983057 DDT983057 DNP983057 DXL983057 EHH983057 ERD983057 FAZ983057 FKV983057 FUR983057 GEN983057 GOJ983057 GYF983057 HIB983057 HRX983057 IBT983057 ILP983057 IVL983057 JFH983057 JPD983057 JYZ983057 KIV983057 KSR983057 LCN983057 LMJ983057 LWF983057 MGB983057 MPX983057 MZT983057 NJP983057 NTL983057 ODH983057 OND983057 OWZ983057 PGV983057 PQR983057 QAN983057 QKJ983057 QUF983057 REB983057 RNX983057 RXT983057 SHP983057 SRL983057 TBH983057 TLD983057 TUZ983057 UEV983057 UOR983057 UYN983057 VIJ983057 VSF983057 WCB983057 WLX983057 WVT983057 L19 JH19 TD19 ACZ19 AMV19 AWR19 BGN19 BQJ19 CAF19 CKB19 CTX19 DDT19 DNP19 DXL19 EHH19 ERD19 FAZ19 FKV19 FUR19 GEN19 GOJ19 GYF19 HIB19 HRX19 IBT19 ILP19 IVL19 JFH19 JPD19 JYZ19 KIV19 KSR19 LCN19 LMJ19 LWF19 MGB19 MPX19 MZT19 NJP19 NTL19 ODH19 OND19 OWZ19 PGV19 PQR19 QAN19 QKJ19 QUF19 REB19 RNX19 RXT19 SHP19 SRL19 TBH19 TLD19 TUZ19 UEV19 UOR19 UYN19 VIJ19 VSF19 WCB19 WLX19 WVT19 L65555 JH65555 TD65555 ACZ65555 AMV65555 AWR65555 BGN65555 BQJ65555 CAF65555 CKB65555 CTX65555 DDT65555 DNP65555 DXL65555 EHH65555 ERD65555 FAZ65555 FKV65555 FUR65555 GEN65555 GOJ65555 GYF65555 HIB65555 HRX65555 IBT65555 ILP65555 IVL65555 JFH65555 JPD65555 JYZ65555 KIV65555 KSR65555 LCN65555 LMJ65555 LWF65555 MGB65555 MPX65555 MZT65555 NJP65555 NTL65555 ODH65555 OND65555 OWZ65555 PGV65555 PQR65555 QAN65555 QKJ65555 QUF65555 REB65555 RNX65555 RXT65555 SHP65555 SRL65555 TBH65555 TLD65555 TUZ65555 UEV65555 UOR65555 UYN65555 VIJ65555 VSF65555 WCB65555 WLX65555 WVT65555 L131091 JH131091 TD131091 ACZ131091 AMV131091 AWR131091 BGN131091 BQJ131091 CAF131091 CKB131091 CTX131091 DDT131091 DNP131091 DXL131091 EHH131091 ERD131091 FAZ131091 FKV131091 FUR131091 GEN131091 GOJ131091 GYF131091 HIB131091 HRX131091 IBT131091 ILP131091 IVL131091 JFH131091 JPD131091 JYZ131091 KIV131091 KSR131091 LCN131091 LMJ131091 LWF131091 MGB131091 MPX131091 MZT131091 NJP131091 NTL131091 ODH131091 OND131091 OWZ131091 PGV131091 PQR131091 QAN131091 QKJ131091 QUF131091 REB131091 RNX131091 RXT131091 SHP131091 SRL131091 TBH131091 TLD131091 TUZ131091 UEV131091 UOR131091 UYN131091 VIJ131091 VSF131091 WCB131091 WLX131091 WVT131091 L196627 JH196627 TD196627 ACZ196627 AMV196627 AWR196627 BGN196627 BQJ196627 CAF196627 CKB196627 CTX196627 DDT196627 DNP196627 DXL196627 EHH196627 ERD196627 FAZ196627 FKV196627 FUR196627 GEN196627 GOJ196627 GYF196627 HIB196627 HRX196627 IBT196627 ILP196627 IVL196627 JFH196627 JPD196627 JYZ196627 KIV196627 KSR196627 LCN196627 LMJ196627 LWF196627 MGB196627 MPX196627 MZT196627 NJP196627 NTL196627 ODH196627 OND196627 OWZ196627 PGV196627 PQR196627 QAN196627 QKJ196627 QUF196627 REB196627 RNX196627 RXT196627 SHP196627 SRL196627 TBH196627 TLD196627 TUZ196627 UEV196627 UOR196627 UYN196627 VIJ196627 VSF196627 WCB196627 WLX196627 WVT196627 L262163 JH262163 TD262163 ACZ262163 AMV262163 AWR262163 BGN262163 BQJ262163 CAF262163 CKB262163 CTX262163 DDT262163 DNP262163 DXL262163 EHH262163 ERD262163 FAZ262163 FKV262163 FUR262163 GEN262163 GOJ262163 GYF262163 HIB262163 HRX262163 IBT262163 ILP262163 IVL262163 JFH262163 JPD262163 JYZ262163 KIV262163 KSR262163 LCN262163 LMJ262163 LWF262163 MGB262163 MPX262163 MZT262163 NJP262163 NTL262163 ODH262163 OND262163 OWZ262163 PGV262163 PQR262163 QAN262163 QKJ262163 QUF262163 REB262163 RNX262163 RXT262163 SHP262163 SRL262163 TBH262163 TLD262163 TUZ262163 UEV262163 UOR262163 UYN262163 VIJ262163 VSF262163 WCB262163 WLX262163 WVT262163 L327699 JH327699 TD327699 ACZ327699 AMV327699 AWR327699 BGN327699 BQJ327699 CAF327699 CKB327699 CTX327699 DDT327699 DNP327699 DXL327699 EHH327699 ERD327699 FAZ327699 FKV327699 FUR327699 GEN327699 GOJ327699 GYF327699 HIB327699 HRX327699 IBT327699 ILP327699 IVL327699 JFH327699 JPD327699 JYZ327699 KIV327699 KSR327699 LCN327699 LMJ327699 LWF327699 MGB327699 MPX327699 MZT327699 NJP327699 NTL327699 ODH327699 OND327699 OWZ327699 PGV327699 PQR327699 QAN327699 QKJ327699 QUF327699 REB327699 RNX327699 RXT327699 SHP327699 SRL327699 TBH327699 TLD327699 TUZ327699 UEV327699 UOR327699 UYN327699 VIJ327699 VSF327699 WCB327699 WLX327699 WVT327699 L393235 JH393235 TD393235 ACZ393235 AMV393235 AWR393235 BGN393235 BQJ393235 CAF393235 CKB393235 CTX393235 DDT393235 DNP393235 DXL393235 EHH393235 ERD393235 FAZ393235 FKV393235 FUR393235 GEN393235 GOJ393235 GYF393235 HIB393235 HRX393235 IBT393235 ILP393235 IVL393235 JFH393235 JPD393235 JYZ393235 KIV393235 KSR393235 LCN393235 LMJ393235 LWF393235 MGB393235 MPX393235 MZT393235 NJP393235 NTL393235 ODH393235 OND393235 OWZ393235 PGV393235 PQR393235 QAN393235 QKJ393235 QUF393235 REB393235 RNX393235 RXT393235 SHP393235 SRL393235 TBH393235 TLD393235 TUZ393235 UEV393235 UOR393235 UYN393235 VIJ393235 VSF393235 WCB393235 WLX393235 WVT393235 L458771 JH458771 TD458771 ACZ458771 AMV458771 AWR458771 BGN458771 BQJ458771 CAF458771 CKB458771 CTX458771 DDT458771 DNP458771 DXL458771 EHH458771 ERD458771 FAZ458771 FKV458771 FUR458771 GEN458771 GOJ458771 GYF458771 HIB458771 HRX458771 IBT458771 ILP458771 IVL458771 JFH458771 JPD458771 JYZ458771 KIV458771 KSR458771 LCN458771 LMJ458771 LWF458771 MGB458771 MPX458771 MZT458771 NJP458771 NTL458771 ODH458771 OND458771 OWZ458771 PGV458771 PQR458771 QAN458771 QKJ458771 QUF458771 REB458771 RNX458771 RXT458771 SHP458771 SRL458771 TBH458771 TLD458771 TUZ458771 UEV458771 UOR458771 UYN458771 VIJ458771 VSF458771 WCB458771 WLX458771 WVT458771 L524307 JH524307 TD524307 ACZ524307 AMV524307 AWR524307 BGN524307 BQJ524307 CAF524307 CKB524307 CTX524307 DDT524307 DNP524307 DXL524307 EHH524307 ERD524307 FAZ524307 FKV524307 FUR524307 GEN524307 GOJ524307 GYF524307 HIB524307 HRX524307 IBT524307 ILP524307 IVL524307 JFH524307 JPD524307 JYZ524307 KIV524307 KSR524307 LCN524307 LMJ524307 LWF524307 MGB524307 MPX524307 MZT524307 NJP524307 NTL524307 ODH524307 OND524307 OWZ524307 PGV524307 PQR524307 QAN524307 QKJ524307 QUF524307 REB524307 RNX524307 RXT524307 SHP524307 SRL524307 TBH524307 TLD524307 TUZ524307 UEV524307 UOR524307 UYN524307 VIJ524307 VSF524307 WCB524307 WLX524307 WVT524307 L589843 JH589843 TD589843 ACZ589843 AMV589843 AWR589843 BGN589843 BQJ589843 CAF589843 CKB589843 CTX589843 DDT589843 DNP589843 DXL589843 EHH589843 ERD589843 FAZ589843 FKV589843 FUR589843 GEN589843 GOJ589843 GYF589843 HIB589843 HRX589843 IBT589843 ILP589843 IVL589843 JFH589843 JPD589843 JYZ589843 KIV589843 KSR589843 LCN589843 LMJ589843 LWF589843 MGB589843 MPX589843 MZT589843 NJP589843 NTL589843 ODH589843 OND589843 OWZ589843 PGV589843 PQR589843 QAN589843 QKJ589843 QUF589843 REB589843 RNX589843 RXT589843 SHP589843 SRL589843 TBH589843 TLD589843 TUZ589843 UEV589843 UOR589843 UYN589843 VIJ589843 VSF589843 WCB589843 WLX589843 WVT589843 L655379 JH655379 TD655379 ACZ655379 AMV655379 AWR655379 BGN655379 BQJ655379 CAF655379 CKB655379 CTX655379 DDT655379 DNP655379 DXL655379 EHH655379 ERD655379 FAZ655379 FKV655379 FUR655379 GEN655379 GOJ655379 GYF655379 HIB655379 HRX655379 IBT655379 ILP655379 IVL655379 JFH655379 JPD655379 JYZ655379 KIV655379 KSR655379 LCN655379 LMJ655379 LWF655379 MGB655379 MPX655379 MZT655379 NJP655379 NTL655379 ODH655379 OND655379 OWZ655379 PGV655379 PQR655379 QAN655379 QKJ655379 QUF655379 REB655379 RNX655379 RXT655379 SHP655379 SRL655379 TBH655379 TLD655379 TUZ655379 UEV655379 UOR655379 UYN655379 VIJ655379 VSF655379 WCB655379 WLX655379 WVT655379 L720915 JH720915 TD720915 ACZ720915 AMV720915 AWR720915 BGN720915 BQJ720915 CAF720915 CKB720915 CTX720915 DDT720915 DNP720915 DXL720915 EHH720915 ERD720915 FAZ720915 FKV720915 FUR720915 GEN720915 GOJ720915 GYF720915 HIB720915 HRX720915 IBT720915 ILP720915 IVL720915 JFH720915 JPD720915 JYZ720915 KIV720915 KSR720915 LCN720915 LMJ720915 LWF720915 MGB720915 MPX720915 MZT720915 NJP720915 NTL720915 ODH720915 OND720915 OWZ720915 PGV720915 PQR720915 QAN720915 QKJ720915 QUF720915 REB720915 RNX720915 RXT720915 SHP720915 SRL720915 TBH720915 TLD720915 TUZ720915 UEV720915 UOR720915 UYN720915 VIJ720915 VSF720915 WCB720915 WLX720915 WVT720915 L786451 JH786451 TD786451 ACZ786451 AMV786451 AWR786451 BGN786451 BQJ786451 CAF786451 CKB786451 CTX786451 DDT786451 DNP786451 DXL786451 EHH786451 ERD786451 FAZ786451 FKV786451 FUR786451 GEN786451 GOJ786451 GYF786451 HIB786451 HRX786451 IBT786451 ILP786451 IVL786451 JFH786451 JPD786451 JYZ786451 KIV786451 KSR786451 LCN786451 LMJ786451 LWF786451 MGB786451 MPX786451 MZT786451 NJP786451 NTL786451 ODH786451 OND786451 OWZ786451 PGV786451 PQR786451 QAN786451 QKJ786451 QUF786451 REB786451 RNX786451 RXT786451 SHP786451 SRL786451 TBH786451 TLD786451 TUZ786451 UEV786451 UOR786451 UYN786451 VIJ786451 VSF786451 WCB786451 WLX786451 WVT786451 L851987 JH851987 TD851987 ACZ851987 AMV851987 AWR851987 BGN851987 BQJ851987 CAF851987 CKB851987 CTX851987 DDT851987 DNP851987 DXL851987 EHH851987 ERD851987 FAZ851987 FKV851987 FUR851987 GEN851987 GOJ851987 GYF851987 HIB851987 HRX851987 IBT851987 ILP851987 IVL851987 JFH851987 JPD851987 JYZ851987 KIV851987 KSR851987 LCN851987 LMJ851987 LWF851987 MGB851987 MPX851987 MZT851987 NJP851987 NTL851987 ODH851987 OND851987 OWZ851987 PGV851987 PQR851987 QAN851987 QKJ851987 QUF851987 REB851987 RNX851987 RXT851987 SHP851987 SRL851987 TBH851987 TLD851987 TUZ851987 UEV851987 UOR851987 UYN851987 VIJ851987 VSF851987 WCB851987 WLX851987 WVT851987 L917523 JH917523 TD917523 ACZ917523 AMV917523 AWR917523 BGN917523 BQJ917523 CAF917523 CKB917523 CTX917523 DDT917523 DNP917523 DXL917523 EHH917523 ERD917523 FAZ917523 FKV917523 FUR917523 GEN917523 GOJ917523 GYF917523 HIB917523 HRX917523 IBT917523 ILP917523 IVL917523 JFH917523 JPD917523 JYZ917523 KIV917523 KSR917523 LCN917523 LMJ917523 LWF917523 MGB917523 MPX917523 MZT917523 NJP917523 NTL917523 ODH917523 OND917523 OWZ917523 PGV917523 PQR917523 QAN917523 QKJ917523 QUF917523 REB917523 RNX917523 RXT917523 SHP917523 SRL917523 TBH917523 TLD917523 TUZ917523 UEV917523 UOR917523 UYN917523 VIJ917523 VSF917523 WCB917523 WLX917523 WVT917523 L983059 JH983059 TD983059 ACZ983059 AMV983059 AWR983059 BGN983059 BQJ983059 CAF983059 CKB983059 CTX983059 DDT983059 DNP983059 DXL983059 EHH983059 ERD983059 FAZ983059 FKV983059 FUR983059 GEN983059 GOJ983059 GYF983059 HIB983059 HRX983059 IBT983059 ILP983059 IVL983059 JFH983059 JPD983059 JYZ983059 KIV983059 KSR983059 LCN983059 LMJ983059 LWF983059 MGB983059 MPX983059 MZT983059 NJP983059 NTL983059 ODH983059 OND983059 OWZ983059 PGV983059 PQR983059 QAN983059 QKJ983059 QUF983059 REB983059 RNX983059 RXT983059 SHP983059 SRL983059 TBH983059 TLD983059 TUZ983059 UEV983059 UOR983059 UYN983059 VIJ983059 VSF983059 WCB983059 WLX983059 WVT983059 L21:L30 JH21:JH30 TD21:TD30 ACZ21:ACZ30 AMV21:AMV30 AWR21:AWR30 BGN21:BGN30 BQJ21:BQJ30 CAF21:CAF30 CKB21:CKB30 CTX21:CTX30 DDT21:DDT30 DNP21:DNP30 DXL21:DXL30 EHH21:EHH30 ERD21:ERD30 FAZ21:FAZ30 FKV21:FKV30 FUR21:FUR30 GEN21:GEN30 GOJ21:GOJ30 GYF21:GYF30 HIB21:HIB30 HRX21:HRX30 IBT21:IBT30 ILP21:ILP30 IVL21:IVL30 JFH21:JFH30 JPD21:JPD30 JYZ21:JYZ30 KIV21:KIV30 KSR21:KSR30 LCN21:LCN30 LMJ21:LMJ30 LWF21:LWF30 MGB21:MGB30 MPX21:MPX30 MZT21:MZT30 NJP21:NJP30 NTL21:NTL30 ODH21:ODH30 OND21:OND30 OWZ21:OWZ30 PGV21:PGV30 PQR21:PQR30 QAN21:QAN30 QKJ21:QKJ30 QUF21:QUF30 REB21:REB30 RNX21:RNX30 RXT21:RXT30 SHP21:SHP30 SRL21:SRL30 TBH21:TBH30 TLD21:TLD30 TUZ21:TUZ30 UEV21:UEV30 UOR21:UOR30 UYN21:UYN30 VIJ21:VIJ30 VSF21:VSF30 WCB21:WCB30 WLX21:WLX30 WVT21:WVT30 L65557:L65566 JH65557:JH65566 TD65557:TD65566 ACZ65557:ACZ65566 AMV65557:AMV65566 AWR65557:AWR65566 BGN65557:BGN65566 BQJ65557:BQJ65566 CAF65557:CAF65566 CKB65557:CKB65566 CTX65557:CTX65566 DDT65557:DDT65566 DNP65557:DNP65566 DXL65557:DXL65566 EHH65557:EHH65566 ERD65557:ERD65566 FAZ65557:FAZ65566 FKV65557:FKV65566 FUR65557:FUR65566 GEN65557:GEN65566 GOJ65557:GOJ65566 GYF65557:GYF65566 HIB65557:HIB65566 HRX65557:HRX65566 IBT65557:IBT65566 ILP65557:ILP65566 IVL65557:IVL65566 JFH65557:JFH65566 JPD65557:JPD65566 JYZ65557:JYZ65566 KIV65557:KIV65566 KSR65557:KSR65566 LCN65557:LCN65566 LMJ65557:LMJ65566 LWF65557:LWF65566 MGB65557:MGB65566 MPX65557:MPX65566 MZT65557:MZT65566 NJP65557:NJP65566 NTL65557:NTL65566 ODH65557:ODH65566 OND65557:OND65566 OWZ65557:OWZ65566 PGV65557:PGV65566 PQR65557:PQR65566 QAN65557:QAN65566 QKJ65557:QKJ65566 QUF65557:QUF65566 REB65557:REB65566 RNX65557:RNX65566 RXT65557:RXT65566 SHP65557:SHP65566 SRL65557:SRL65566 TBH65557:TBH65566 TLD65557:TLD65566 TUZ65557:TUZ65566 UEV65557:UEV65566 UOR65557:UOR65566 UYN65557:UYN65566 VIJ65557:VIJ65566 VSF65557:VSF65566 WCB65557:WCB65566 WLX65557:WLX65566 WVT65557:WVT65566 L131093:L131102 JH131093:JH131102 TD131093:TD131102 ACZ131093:ACZ131102 AMV131093:AMV131102 AWR131093:AWR131102 BGN131093:BGN131102 BQJ131093:BQJ131102 CAF131093:CAF131102 CKB131093:CKB131102 CTX131093:CTX131102 DDT131093:DDT131102 DNP131093:DNP131102 DXL131093:DXL131102 EHH131093:EHH131102 ERD131093:ERD131102 FAZ131093:FAZ131102 FKV131093:FKV131102 FUR131093:FUR131102 GEN131093:GEN131102 GOJ131093:GOJ131102 GYF131093:GYF131102 HIB131093:HIB131102 HRX131093:HRX131102 IBT131093:IBT131102 ILP131093:ILP131102 IVL131093:IVL131102 JFH131093:JFH131102 JPD131093:JPD131102 JYZ131093:JYZ131102 KIV131093:KIV131102 KSR131093:KSR131102 LCN131093:LCN131102 LMJ131093:LMJ131102 LWF131093:LWF131102 MGB131093:MGB131102 MPX131093:MPX131102 MZT131093:MZT131102 NJP131093:NJP131102 NTL131093:NTL131102 ODH131093:ODH131102 OND131093:OND131102 OWZ131093:OWZ131102 PGV131093:PGV131102 PQR131093:PQR131102 QAN131093:QAN131102 QKJ131093:QKJ131102 QUF131093:QUF131102 REB131093:REB131102 RNX131093:RNX131102 RXT131093:RXT131102 SHP131093:SHP131102 SRL131093:SRL131102 TBH131093:TBH131102 TLD131093:TLD131102 TUZ131093:TUZ131102 UEV131093:UEV131102 UOR131093:UOR131102 UYN131093:UYN131102 VIJ131093:VIJ131102 VSF131093:VSF131102 WCB131093:WCB131102 WLX131093:WLX131102 WVT131093:WVT131102 L196629:L196638 JH196629:JH196638 TD196629:TD196638 ACZ196629:ACZ196638 AMV196629:AMV196638 AWR196629:AWR196638 BGN196629:BGN196638 BQJ196629:BQJ196638 CAF196629:CAF196638 CKB196629:CKB196638 CTX196629:CTX196638 DDT196629:DDT196638 DNP196629:DNP196638 DXL196629:DXL196638 EHH196629:EHH196638 ERD196629:ERD196638 FAZ196629:FAZ196638 FKV196629:FKV196638 FUR196629:FUR196638 GEN196629:GEN196638 GOJ196629:GOJ196638 GYF196629:GYF196638 HIB196629:HIB196638 HRX196629:HRX196638 IBT196629:IBT196638 ILP196629:ILP196638 IVL196629:IVL196638 JFH196629:JFH196638 JPD196629:JPD196638 JYZ196629:JYZ196638 KIV196629:KIV196638 KSR196629:KSR196638 LCN196629:LCN196638 LMJ196629:LMJ196638 LWF196629:LWF196638 MGB196629:MGB196638 MPX196629:MPX196638 MZT196629:MZT196638 NJP196629:NJP196638 NTL196629:NTL196638 ODH196629:ODH196638 OND196629:OND196638 OWZ196629:OWZ196638 PGV196629:PGV196638 PQR196629:PQR196638 QAN196629:QAN196638 QKJ196629:QKJ196638 QUF196629:QUF196638 REB196629:REB196638 RNX196629:RNX196638 RXT196629:RXT196638 SHP196629:SHP196638 SRL196629:SRL196638 TBH196629:TBH196638 TLD196629:TLD196638 TUZ196629:TUZ196638 UEV196629:UEV196638 UOR196629:UOR196638 UYN196629:UYN196638 VIJ196629:VIJ196638 VSF196629:VSF196638 WCB196629:WCB196638 WLX196629:WLX196638 WVT196629:WVT196638 L262165:L262174 JH262165:JH262174 TD262165:TD262174 ACZ262165:ACZ262174 AMV262165:AMV262174 AWR262165:AWR262174 BGN262165:BGN262174 BQJ262165:BQJ262174 CAF262165:CAF262174 CKB262165:CKB262174 CTX262165:CTX262174 DDT262165:DDT262174 DNP262165:DNP262174 DXL262165:DXL262174 EHH262165:EHH262174 ERD262165:ERD262174 FAZ262165:FAZ262174 FKV262165:FKV262174 FUR262165:FUR262174 GEN262165:GEN262174 GOJ262165:GOJ262174 GYF262165:GYF262174 HIB262165:HIB262174 HRX262165:HRX262174 IBT262165:IBT262174 ILP262165:ILP262174 IVL262165:IVL262174 JFH262165:JFH262174 JPD262165:JPD262174 JYZ262165:JYZ262174 KIV262165:KIV262174 KSR262165:KSR262174 LCN262165:LCN262174 LMJ262165:LMJ262174 LWF262165:LWF262174 MGB262165:MGB262174 MPX262165:MPX262174 MZT262165:MZT262174 NJP262165:NJP262174 NTL262165:NTL262174 ODH262165:ODH262174 OND262165:OND262174 OWZ262165:OWZ262174 PGV262165:PGV262174 PQR262165:PQR262174 QAN262165:QAN262174 QKJ262165:QKJ262174 QUF262165:QUF262174 REB262165:REB262174 RNX262165:RNX262174 RXT262165:RXT262174 SHP262165:SHP262174 SRL262165:SRL262174 TBH262165:TBH262174 TLD262165:TLD262174 TUZ262165:TUZ262174 UEV262165:UEV262174 UOR262165:UOR262174 UYN262165:UYN262174 VIJ262165:VIJ262174 VSF262165:VSF262174 WCB262165:WCB262174 WLX262165:WLX262174 WVT262165:WVT262174 L327701:L327710 JH327701:JH327710 TD327701:TD327710 ACZ327701:ACZ327710 AMV327701:AMV327710 AWR327701:AWR327710 BGN327701:BGN327710 BQJ327701:BQJ327710 CAF327701:CAF327710 CKB327701:CKB327710 CTX327701:CTX327710 DDT327701:DDT327710 DNP327701:DNP327710 DXL327701:DXL327710 EHH327701:EHH327710 ERD327701:ERD327710 FAZ327701:FAZ327710 FKV327701:FKV327710 FUR327701:FUR327710 GEN327701:GEN327710 GOJ327701:GOJ327710 GYF327701:GYF327710 HIB327701:HIB327710 HRX327701:HRX327710 IBT327701:IBT327710 ILP327701:ILP327710 IVL327701:IVL327710 JFH327701:JFH327710 JPD327701:JPD327710 JYZ327701:JYZ327710 KIV327701:KIV327710 KSR327701:KSR327710 LCN327701:LCN327710 LMJ327701:LMJ327710 LWF327701:LWF327710 MGB327701:MGB327710 MPX327701:MPX327710 MZT327701:MZT327710 NJP327701:NJP327710 NTL327701:NTL327710 ODH327701:ODH327710 OND327701:OND327710 OWZ327701:OWZ327710 PGV327701:PGV327710 PQR327701:PQR327710 QAN327701:QAN327710 QKJ327701:QKJ327710 QUF327701:QUF327710 REB327701:REB327710 RNX327701:RNX327710 RXT327701:RXT327710 SHP327701:SHP327710 SRL327701:SRL327710 TBH327701:TBH327710 TLD327701:TLD327710 TUZ327701:TUZ327710 UEV327701:UEV327710 UOR327701:UOR327710 UYN327701:UYN327710 VIJ327701:VIJ327710 VSF327701:VSF327710 WCB327701:WCB327710 WLX327701:WLX327710 WVT327701:WVT327710 L393237:L393246 JH393237:JH393246 TD393237:TD393246 ACZ393237:ACZ393246 AMV393237:AMV393246 AWR393237:AWR393246 BGN393237:BGN393246 BQJ393237:BQJ393246 CAF393237:CAF393246 CKB393237:CKB393246 CTX393237:CTX393246 DDT393237:DDT393246 DNP393237:DNP393246 DXL393237:DXL393246 EHH393237:EHH393246 ERD393237:ERD393246 FAZ393237:FAZ393246 FKV393237:FKV393246 FUR393237:FUR393246 GEN393237:GEN393246 GOJ393237:GOJ393246 GYF393237:GYF393246 HIB393237:HIB393246 HRX393237:HRX393246 IBT393237:IBT393246 ILP393237:ILP393246 IVL393237:IVL393246 JFH393237:JFH393246 JPD393237:JPD393246 JYZ393237:JYZ393246 KIV393237:KIV393246 KSR393237:KSR393246 LCN393237:LCN393246 LMJ393237:LMJ393246 LWF393237:LWF393246 MGB393237:MGB393246 MPX393237:MPX393246 MZT393237:MZT393246 NJP393237:NJP393246 NTL393237:NTL393246 ODH393237:ODH393246 OND393237:OND393246 OWZ393237:OWZ393246 PGV393237:PGV393246 PQR393237:PQR393246 QAN393237:QAN393246 QKJ393237:QKJ393246 QUF393237:QUF393246 REB393237:REB393246 RNX393237:RNX393246 RXT393237:RXT393246 SHP393237:SHP393246 SRL393237:SRL393246 TBH393237:TBH393246 TLD393237:TLD393246 TUZ393237:TUZ393246 UEV393237:UEV393246 UOR393237:UOR393246 UYN393237:UYN393246 VIJ393237:VIJ393246 VSF393237:VSF393246 WCB393237:WCB393246 WLX393237:WLX393246 WVT393237:WVT393246 L458773:L458782 JH458773:JH458782 TD458773:TD458782 ACZ458773:ACZ458782 AMV458773:AMV458782 AWR458773:AWR458782 BGN458773:BGN458782 BQJ458773:BQJ458782 CAF458773:CAF458782 CKB458773:CKB458782 CTX458773:CTX458782 DDT458773:DDT458782 DNP458773:DNP458782 DXL458773:DXL458782 EHH458773:EHH458782 ERD458773:ERD458782 FAZ458773:FAZ458782 FKV458773:FKV458782 FUR458773:FUR458782 GEN458773:GEN458782 GOJ458773:GOJ458782 GYF458773:GYF458782 HIB458773:HIB458782 HRX458773:HRX458782 IBT458773:IBT458782 ILP458773:ILP458782 IVL458773:IVL458782 JFH458773:JFH458782 JPD458773:JPD458782 JYZ458773:JYZ458782 KIV458773:KIV458782 KSR458773:KSR458782 LCN458773:LCN458782 LMJ458773:LMJ458782 LWF458773:LWF458782 MGB458773:MGB458782 MPX458773:MPX458782 MZT458773:MZT458782 NJP458773:NJP458782 NTL458773:NTL458782 ODH458773:ODH458782 OND458773:OND458782 OWZ458773:OWZ458782 PGV458773:PGV458782 PQR458773:PQR458782 QAN458773:QAN458782 QKJ458773:QKJ458782 QUF458773:QUF458782 REB458773:REB458782 RNX458773:RNX458782 RXT458773:RXT458782 SHP458773:SHP458782 SRL458773:SRL458782 TBH458773:TBH458782 TLD458773:TLD458782 TUZ458773:TUZ458782 UEV458773:UEV458782 UOR458773:UOR458782 UYN458773:UYN458782 VIJ458773:VIJ458782 VSF458773:VSF458782 WCB458773:WCB458782 WLX458773:WLX458782 WVT458773:WVT458782 L524309:L524318 JH524309:JH524318 TD524309:TD524318 ACZ524309:ACZ524318 AMV524309:AMV524318 AWR524309:AWR524318 BGN524309:BGN524318 BQJ524309:BQJ524318 CAF524309:CAF524318 CKB524309:CKB524318 CTX524309:CTX524318 DDT524309:DDT524318 DNP524309:DNP524318 DXL524309:DXL524318 EHH524309:EHH524318 ERD524309:ERD524318 FAZ524309:FAZ524318 FKV524309:FKV524318 FUR524309:FUR524318 GEN524309:GEN524318 GOJ524309:GOJ524318 GYF524309:GYF524318 HIB524309:HIB524318 HRX524309:HRX524318 IBT524309:IBT524318 ILP524309:ILP524318 IVL524309:IVL524318 JFH524309:JFH524318 JPD524309:JPD524318 JYZ524309:JYZ524318 KIV524309:KIV524318 KSR524309:KSR524318 LCN524309:LCN524318 LMJ524309:LMJ524318 LWF524309:LWF524318 MGB524309:MGB524318 MPX524309:MPX524318 MZT524309:MZT524318 NJP524309:NJP524318 NTL524309:NTL524318 ODH524309:ODH524318 OND524309:OND524318 OWZ524309:OWZ524318 PGV524309:PGV524318 PQR524309:PQR524318 QAN524309:QAN524318 QKJ524309:QKJ524318 QUF524309:QUF524318 REB524309:REB524318 RNX524309:RNX524318 RXT524309:RXT524318 SHP524309:SHP524318 SRL524309:SRL524318 TBH524309:TBH524318 TLD524309:TLD524318 TUZ524309:TUZ524318 UEV524309:UEV524318 UOR524309:UOR524318 UYN524309:UYN524318 VIJ524309:VIJ524318 VSF524309:VSF524318 WCB524309:WCB524318 WLX524309:WLX524318 WVT524309:WVT524318 L589845:L589854 JH589845:JH589854 TD589845:TD589854 ACZ589845:ACZ589854 AMV589845:AMV589854 AWR589845:AWR589854 BGN589845:BGN589854 BQJ589845:BQJ589854 CAF589845:CAF589854 CKB589845:CKB589854 CTX589845:CTX589854 DDT589845:DDT589854 DNP589845:DNP589854 DXL589845:DXL589854 EHH589845:EHH589854 ERD589845:ERD589854 FAZ589845:FAZ589854 FKV589845:FKV589854 FUR589845:FUR589854 GEN589845:GEN589854 GOJ589845:GOJ589854 GYF589845:GYF589854 HIB589845:HIB589854 HRX589845:HRX589854 IBT589845:IBT589854 ILP589845:ILP589854 IVL589845:IVL589854 JFH589845:JFH589854 JPD589845:JPD589854 JYZ589845:JYZ589854 KIV589845:KIV589854 KSR589845:KSR589854 LCN589845:LCN589854 LMJ589845:LMJ589854 LWF589845:LWF589854 MGB589845:MGB589854 MPX589845:MPX589854 MZT589845:MZT589854 NJP589845:NJP589854 NTL589845:NTL589854 ODH589845:ODH589854 OND589845:OND589854 OWZ589845:OWZ589854 PGV589845:PGV589854 PQR589845:PQR589854 QAN589845:QAN589854 QKJ589845:QKJ589854 QUF589845:QUF589854 REB589845:REB589854 RNX589845:RNX589854 RXT589845:RXT589854 SHP589845:SHP589854 SRL589845:SRL589854 TBH589845:TBH589854 TLD589845:TLD589854 TUZ589845:TUZ589854 UEV589845:UEV589854 UOR589845:UOR589854 UYN589845:UYN589854 VIJ589845:VIJ589854 VSF589845:VSF589854 WCB589845:WCB589854 WLX589845:WLX589854 WVT589845:WVT589854 L655381:L655390 JH655381:JH655390 TD655381:TD655390 ACZ655381:ACZ655390 AMV655381:AMV655390 AWR655381:AWR655390 BGN655381:BGN655390 BQJ655381:BQJ655390 CAF655381:CAF655390 CKB655381:CKB655390 CTX655381:CTX655390 DDT655381:DDT655390 DNP655381:DNP655390 DXL655381:DXL655390 EHH655381:EHH655390 ERD655381:ERD655390 FAZ655381:FAZ655390 FKV655381:FKV655390 FUR655381:FUR655390 GEN655381:GEN655390 GOJ655381:GOJ655390 GYF655381:GYF655390 HIB655381:HIB655390 HRX655381:HRX655390 IBT655381:IBT655390 ILP655381:ILP655390 IVL655381:IVL655390 JFH655381:JFH655390 JPD655381:JPD655390 JYZ655381:JYZ655390 KIV655381:KIV655390 KSR655381:KSR655390 LCN655381:LCN655390 LMJ655381:LMJ655390 LWF655381:LWF655390 MGB655381:MGB655390 MPX655381:MPX655390 MZT655381:MZT655390 NJP655381:NJP655390 NTL655381:NTL655390 ODH655381:ODH655390 OND655381:OND655390 OWZ655381:OWZ655390 PGV655381:PGV655390 PQR655381:PQR655390 QAN655381:QAN655390 QKJ655381:QKJ655390 QUF655381:QUF655390 REB655381:REB655390 RNX655381:RNX655390 RXT655381:RXT655390 SHP655381:SHP655390 SRL655381:SRL655390 TBH655381:TBH655390 TLD655381:TLD655390 TUZ655381:TUZ655390 UEV655381:UEV655390 UOR655381:UOR655390 UYN655381:UYN655390 VIJ655381:VIJ655390 VSF655381:VSF655390 WCB655381:WCB655390 WLX655381:WLX655390 WVT655381:WVT655390 L720917:L720926 JH720917:JH720926 TD720917:TD720926 ACZ720917:ACZ720926 AMV720917:AMV720926 AWR720917:AWR720926 BGN720917:BGN720926 BQJ720917:BQJ720926 CAF720917:CAF720926 CKB720917:CKB720926 CTX720917:CTX720926 DDT720917:DDT720926 DNP720917:DNP720926 DXL720917:DXL720926 EHH720917:EHH720926 ERD720917:ERD720926 FAZ720917:FAZ720926 FKV720917:FKV720926 FUR720917:FUR720926 GEN720917:GEN720926 GOJ720917:GOJ720926 GYF720917:GYF720926 HIB720917:HIB720926 HRX720917:HRX720926 IBT720917:IBT720926 ILP720917:ILP720926 IVL720917:IVL720926 JFH720917:JFH720926 JPD720917:JPD720926 JYZ720917:JYZ720926 KIV720917:KIV720926 KSR720917:KSR720926 LCN720917:LCN720926 LMJ720917:LMJ720926 LWF720917:LWF720926 MGB720917:MGB720926 MPX720917:MPX720926 MZT720917:MZT720926 NJP720917:NJP720926 NTL720917:NTL720926 ODH720917:ODH720926 OND720917:OND720926 OWZ720917:OWZ720926 PGV720917:PGV720926 PQR720917:PQR720926 QAN720917:QAN720926 QKJ720917:QKJ720926 QUF720917:QUF720926 REB720917:REB720926 RNX720917:RNX720926 RXT720917:RXT720926 SHP720917:SHP720926 SRL720917:SRL720926 TBH720917:TBH720926 TLD720917:TLD720926 TUZ720917:TUZ720926 UEV720917:UEV720926 UOR720917:UOR720926 UYN720917:UYN720926 VIJ720917:VIJ720926 VSF720917:VSF720926 WCB720917:WCB720926 WLX720917:WLX720926 WVT720917:WVT720926 L786453:L786462 JH786453:JH786462 TD786453:TD786462 ACZ786453:ACZ786462 AMV786453:AMV786462 AWR786453:AWR786462 BGN786453:BGN786462 BQJ786453:BQJ786462 CAF786453:CAF786462 CKB786453:CKB786462 CTX786453:CTX786462 DDT786453:DDT786462 DNP786453:DNP786462 DXL786453:DXL786462 EHH786453:EHH786462 ERD786453:ERD786462 FAZ786453:FAZ786462 FKV786453:FKV786462 FUR786453:FUR786462 GEN786453:GEN786462 GOJ786453:GOJ786462 GYF786453:GYF786462 HIB786453:HIB786462 HRX786453:HRX786462 IBT786453:IBT786462 ILP786453:ILP786462 IVL786453:IVL786462 JFH786453:JFH786462 JPD786453:JPD786462 JYZ786453:JYZ786462 KIV786453:KIV786462 KSR786453:KSR786462 LCN786453:LCN786462 LMJ786453:LMJ786462 LWF786453:LWF786462 MGB786453:MGB786462 MPX786453:MPX786462 MZT786453:MZT786462 NJP786453:NJP786462 NTL786453:NTL786462 ODH786453:ODH786462 OND786453:OND786462 OWZ786453:OWZ786462 PGV786453:PGV786462 PQR786453:PQR786462 QAN786453:QAN786462 QKJ786453:QKJ786462 QUF786453:QUF786462 REB786453:REB786462 RNX786453:RNX786462 RXT786453:RXT786462 SHP786453:SHP786462 SRL786453:SRL786462 TBH786453:TBH786462 TLD786453:TLD786462 TUZ786453:TUZ786462 UEV786453:UEV786462 UOR786453:UOR786462 UYN786453:UYN786462 VIJ786453:VIJ786462 VSF786453:VSF786462 WCB786453:WCB786462 WLX786453:WLX786462 WVT786453:WVT786462 L851989:L851998 JH851989:JH851998 TD851989:TD851998 ACZ851989:ACZ851998 AMV851989:AMV851998 AWR851989:AWR851998 BGN851989:BGN851998 BQJ851989:BQJ851998 CAF851989:CAF851998 CKB851989:CKB851998 CTX851989:CTX851998 DDT851989:DDT851998 DNP851989:DNP851998 DXL851989:DXL851998 EHH851989:EHH851998 ERD851989:ERD851998 FAZ851989:FAZ851998 FKV851989:FKV851998 FUR851989:FUR851998 GEN851989:GEN851998 GOJ851989:GOJ851998 GYF851989:GYF851998 HIB851989:HIB851998 HRX851989:HRX851998 IBT851989:IBT851998 ILP851989:ILP851998 IVL851989:IVL851998 JFH851989:JFH851998 JPD851989:JPD851998 JYZ851989:JYZ851998 KIV851989:KIV851998 KSR851989:KSR851998 LCN851989:LCN851998 LMJ851989:LMJ851998 LWF851989:LWF851998 MGB851989:MGB851998 MPX851989:MPX851998 MZT851989:MZT851998 NJP851989:NJP851998 NTL851989:NTL851998 ODH851989:ODH851998 OND851989:OND851998 OWZ851989:OWZ851998 PGV851989:PGV851998 PQR851989:PQR851998 QAN851989:QAN851998 QKJ851989:QKJ851998 QUF851989:QUF851998 REB851989:REB851998 RNX851989:RNX851998 RXT851989:RXT851998 SHP851989:SHP851998 SRL851989:SRL851998 TBH851989:TBH851998 TLD851989:TLD851998 TUZ851989:TUZ851998 UEV851989:UEV851998 UOR851989:UOR851998 UYN851989:UYN851998 VIJ851989:VIJ851998 VSF851989:VSF851998 WCB851989:WCB851998 WLX851989:WLX851998 WVT851989:WVT851998 L917525:L917534 JH917525:JH917534 TD917525:TD917534 ACZ917525:ACZ917534 AMV917525:AMV917534 AWR917525:AWR917534 BGN917525:BGN917534 BQJ917525:BQJ917534 CAF917525:CAF917534 CKB917525:CKB917534 CTX917525:CTX917534 DDT917525:DDT917534 DNP917525:DNP917534 DXL917525:DXL917534 EHH917525:EHH917534 ERD917525:ERD917534 FAZ917525:FAZ917534 FKV917525:FKV917534 FUR917525:FUR917534 GEN917525:GEN917534 GOJ917525:GOJ917534 GYF917525:GYF917534 HIB917525:HIB917534 HRX917525:HRX917534 IBT917525:IBT917534 ILP917525:ILP917534 IVL917525:IVL917534 JFH917525:JFH917534 JPD917525:JPD917534 JYZ917525:JYZ917534 KIV917525:KIV917534 KSR917525:KSR917534 LCN917525:LCN917534 LMJ917525:LMJ917534 LWF917525:LWF917534 MGB917525:MGB917534 MPX917525:MPX917534 MZT917525:MZT917534 NJP917525:NJP917534 NTL917525:NTL917534 ODH917525:ODH917534 OND917525:OND917534 OWZ917525:OWZ917534 PGV917525:PGV917534 PQR917525:PQR917534 QAN917525:QAN917534 QKJ917525:QKJ917534 QUF917525:QUF917534 REB917525:REB917534 RNX917525:RNX917534 RXT917525:RXT917534 SHP917525:SHP917534 SRL917525:SRL917534 TBH917525:TBH917534 TLD917525:TLD917534 TUZ917525:TUZ917534 UEV917525:UEV917534 UOR917525:UOR917534 UYN917525:UYN917534 VIJ917525:VIJ917534 VSF917525:VSF917534 WCB917525:WCB917534 WLX917525:WLX917534 WVT917525:WVT917534 L983061:L983070 JH983061:JH983070 TD983061:TD983070 ACZ983061:ACZ983070 AMV983061:AMV983070 AWR983061:AWR983070 BGN983061:BGN983070 BQJ983061:BQJ983070 CAF983061:CAF983070 CKB983061:CKB983070 CTX983061:CTX983070 DDT983061:DDT983070 DNP983061:DNP983070 DXL983061:DXL983070 EHH983061:EHH983070 ERD983061:ERD983070 FAZ983061:FAZ983070 FKV983061:FKV983070 FUR983061:FUR983070 GEN983061:GEN983070 GOJ983061:GOJ983070 GYF983061:GYF983070 HIB983061:HIB983070 HRX983061:HRX983070 IBT983061:IBT983070 ILP983061:ILP983070 IVL983061:IVL983070 JFH983061:JFH983070 JPD983061:JPD983070 JYZ983061:JYZ983070 KIV983061:KIV983070 KSR983061:KSR983070 LCN983061:LCN983070 LMJ983061:LMJ983070 LWF983061:LWF983070 MGB983061:MGB983070 MPX983061:MPX983070 MZT983061:MZT983070 NJP983061:NJP983070 NTL983061:NTL983070 ODH983061:ODH983070 OND983061:OND983070 OWZ983061:OWZ983070 PGV983061:PGV983070 PQR983061:PQR983070 QAN983061:QAN983070 QKJ983061:QKJ983070 QUF983061:QUF983070 REB983061:REB983070 RNX983061:RNX983070 RXT983061:RXT983070 SHP983061:SHP983070 SRL983061:SRL983070 TBH983061:TBH983070 TLD983061:TLD983070 TUZ983061:TUZ983070 UEV983061:UEV983070 UOR983061:UOR983070 UYN983061:UYN983070 VIJ983061:VIJ983070 VSF983061:VSF983070 WCB983061:WCB983070 WLX983061:WLX983070 WVT983061:WVT983070">
      <formula1>Probabilidad</formula1>
    </dataValidation>
    <dataValidation type="list" allowBlank="1" showInputMessage="1" showErrorMessage="1" sqref="L6 JH6 TD6 ACZ6 AMV6 AWR6 BGN6 BQJ6 CAF6 CKB6 CTX6 DDT6 DNP6 DXL6 EHH6 ERD6 FAZ6 FKV6 FUR6 GEN6 GOJ6 GYF6 HIB6 HRX6 IBT6 ILP6 IVL6 JFH6 JPD6 JYZ6 KIV6 KSR6 LCN6 LMJ6 LWF6 MGB6 MPX6 MZT6 NJP6 NTL6 ODH6 OND6 OWZ6 PGV6 PQR6 QAN6 QKJ6 QUF6 REB6 RNX6 RXT6 SHP6 SRL6 TBH6 TLD6 TUZ6 UEV6 UOR6 UYN6 VIJ6 VSF6 WCB6 WLX6 WVT6 L65542 JH65542 TD65542 ACZ65542 AMV65542 AWR65542 BGN65542 BQJ65542 CAF65542 CKB65542 CTX65542 DDT65542 DNP65542 DXL65542 EHH65542 ERD65542 FAZ65542 FKV65542 FUR65542 GEN65542 GOJ65542 GYF65542 HIB65542 HRX65542 IBT65542 ILP65542 IVL65542 JFH65542 JPD65542 JYZ65542 KIV65542 KSR65542 LCN65542 LMJ65542 LWF65542 MGB65542 MPX65542 MZT65542 NJP65542 NTL65542 ODH65542 OND65542 OWZ65542 PGV65542 PQR65542 QAN65542 QKJ65542 QUF65542 REB65542 RNX65542 RXT65542 SHP65542 SRL65542 TBH65542 TLD65542 TUZ65542 UEV65542 UOR65542 UYN65542 VIJ65542 VSF65542 WCB65542 WLX65542 WVT65542 L131078 JH131078 TD131078 ACZ131078 AMV131078 AWR131078 BGN131078 BQJ131078 CAF131078 CKB131078 CTX131078 DDT131078 DNP131078 DXL131078 EHH131078 ERD131078 FAZ131078 FKV131078 FUR131078 GEN131078 GOJ131078 GYF131078 HIB131078 HRX131078 IBT131078 ILP131078 IVL131078 JFH131078 JPD131078 JYZ131078 KIV131078 KSR131078 LCN131078 LMJ131078 LWF131078 MGB131078 MPX131078 MZT131078 NJP131078 NTL131078 ODH131078 OND131078 OWZ131078 PGV131078 PQR131078 QAN131078 QKJ131078 QUF131078 REB131078 RNX131078 RXT131078 SHP131078 SRL131078 TBH131078 TLD131078 TUZ131078 UEV131078 UOR131078 UYN131078 VIJ131078 VSF131078 WCB131078 WLX131078 WVT131078 L196614 JH196614 TD196614 ACZ196614 AMV196614 AWR196614 BGN196614 BQJ196614 CAF196614 CKB196614 CTX196614 DDT196614 DNP196614 DXL196614 EHH196614 ERD196614 FAZ196614 FKV196614 FUR196614 GEN196614 GOJ196614 GYF196614 HIB196614 HRX196614 IBT196614 ILP196614 IVL196614 JFH196614 JPD196614 JYZ196614 KIV196614 KSR196614 LCN196614 LMJ196614 LWF196614 MGB196614 MPX196614 MZT196614 NJP196614 NTL196614 ODH196614 OND196614 OWZ196614 PGV196614 PQR196614 QAN196614 QKJ196614 QUF196614 REB196614 RNX196614 RXT196614 SHP196614 SRL196614 TBH196614 TLD196614 TUZ196614 UEV196614 UOR196614 UYN196614 VIJ196614 VSF196614 WCB196614 WLX196614 WVT196614 L262150 JH262150 TD262150 ACZ262150 AMV262150 AWR262150 BGN262150 BQJ262150 CAF262150 CKB262150 CTX262150 DDT262150 DNP262150 DXL262150 EHH262150 ERD262150 FAZ262150 FKV262150 FUR262150 GEN262150 GOJ262150 GYF262150 HIB262150 HRX262150 IBT262150 ILP262150 IVL262150 JFH262150 JPD262150 JYZ262150 KIV262150 KSR262150 LCN262150 LMJ262150 LWF262150 MGB262150 MPX262150 MZT262150 NJP262150 NTL262150 ODH262150 OND262150 OWZ262150 PGV262150 PQR262150 QAN262150 QKJ262150 QUF262150 REB262150 RNX262150 RXT262150 SHP262150 SRL262150 TBH262150 TLD262150 TUZ262150 UEV262150 UOR262150 UYN262150 VIJ262150 VSF262150 WCB262150 WLX262150 WVT262150 L327686 JH327686 TD327686 ACZ327686 AMV327686 AWR327686 BGN327686 BQJ327686 CAF327686 CKB327686 CTX327686 DDT327686 DNP327686 DXL327686 EHH327686 ERD327686 FAZ327686 FKV327686 FUR327686 GEN327686 GOJ327686 GYF327686 HIB327686 HRX327686 IBT327686 ILP327686 IVL327686 JFH327686 JPD327686 JYZ327686 KIV327686 KSR327686 LCN327686 LMJ327686 LWF327686 MGB327686 MPX327686 MZT327686 NJP327686 NTL327686 ODH327686 OND327686 OWZ327686 PGV327686 PQR327686 QAN327686 QKJ327686 QUF327686 REB327686 RNX327686 RXT327686 SHP327686 SRL327686 TBH327686 TLD327686 TUZ327686 UEV327686 UOR327686 UYN327686 VIJ327686 VSF327686 WCB327686 WLX327686 WVT327686 L393222 JH393222 TD393222 ACZ393222 AMV393222 AWR393222 BGN393222 BQJ393222 CAF393222 CKB393222 CTX393222 DDT393222 DNP393222 DXL393222 EHH393222 ERD393222 FAZ393222 FKV393222 FUR393222 GEN393222 GOJ393222 GYF393222 HIB393222 HRX393222 IBT393222 ILP393222 IVL393222 JFH393222 JPD393222 JYZ393222 KIV393222 KSR393222 LCN393222 LMJ393222 LWF393222 MGB393222 MPX393222 MZT393222 NJP393222 NTL393222 ODH393222 OND393222 OWZ393222 PGV393222 PQR393222 QAN393222 QKJ393222 QUF393222 REB393222 RNX393222 RXT393222 SHP393222 SRL393222 TBH393222 TLD393222 TUZ393222 UEV393222 UOR393222 UYN393222 VIJ393222 VSF393222 WCB393222 WLX393222 WVT393222 L458758 JH458758 TD458758 ACZ458758 AMV458758 AWR458758 BGN458758 BQJ458758 CAF458758 CKB458758 CTX458758 DDT458758 DNP458758 DXL458758 EHH458758 ERD458758 FAZ458758 FKV458758 FUR458758 GEN458758 GOJ458758 GYF458758 HIB458758 HRX458758 IBT458758 ILP458758 IVL458758 JFH458758 JPD458758 JYZ458758 KIV458758 KSR458758 LCN458758 LMJ458758 LWF458758 MGB458758 MPX458758 MZT458758 NJP458758 NTL458758 ODH458758 OND458758 OWZ458758 PGV458758 PQR458758 QAN458758 QKJ458758 QUF458758 REB458758 RNX458758 RXT458758 SHP458758 SRL458758 TBH458758 TLD458758 TUZ458758 UEV458758 UOR458758 UYN458758 VIJ458758 VSF458758 WCB458758 WLX458758 WVT458758 L524294 JH524294 TD524294 ACZ524294 AMV524294 AWR524294 BGN524294 BQJ524294 CAF524294 CKB524294 CTX524294 DDT524294 DNP524294 DXL524294 EHH524294 ERD524294 FAZ524294 FKV524294 FUR524294 GEN524294 GOJ524294 GYF524294 HIB524294 HRX524294 IBT524294 ILP524294 IVL524294 JFH524294 JPD524294 JYZ524294 KIV524294 KSR524294 LCN524294 LMJ524294 LWF524294 MGB524294 MPX524294 MZT524294 NJP524294 NTL524294 ODH524294 OND524294 OWZ524294 PGV524294 PQR524294 QAN524294 QKJ524294 QUF524294 REB524294 RNX524294 RXT524294 SHP524294 SRL524294 TBH524294 TLD524294 TUZ524294 UEV524294 UOR524294 UYN524294 VIJ524294 VSF524294 WCB524294 WLX524294 WVT524294 L589830 JH589830 TD589830 ACZ589830 AMV589830 AWR589830 BGN589830 BQJ589830 CAF589830 CKB589830 CTX589830 DDT589830 DNP589830 DXL589830 EHH589830 ERD589830 FAZ589830 FKV589830 FUR589830 GEN589830 GOJ589830 GYF589830 HIB589830 HRX589830 IBT589830 ILP589830 IVL589830 JFH589830 JPD589830 JYZ589830 KIV589830 KSR589830 LCN589830 LMJ589830 LWF589830 MGB589830 MPX589830 MZT589830 NJP589830 NTL589830 ODH589830 OND589830 OWZ589830 PGV589830 PQR589830 QAN589830 QKJ589830 QUF589830 REB589830 RNX589830 RXT589830 SHP589830 SRL589830 TBH589830 TLD589830 TUZ589830 UEV589830 UOR589830 UYN589830 VIJ589830 VSF589830 WCB589830 WLX589830 WVT589830 L655366 JH655366 TD655366 ACZ655366 AMV655366 AWR655366 BGN655366 BQJ655366 CAF655366 CKB655366 CTX655366 DDT655366 DNP655366 DXL655366 EHH655366 ERD655366 FAZ655366 FKV655366 FUR655366 GEN655366 GOJ655366 GYF655366 HIB655366 HRX655366 IBT655366 ILP655366 IVL655366 JFH655366 JPD655366 JYZ655366 KIV655366 KSR655366 LCN655366 LMJ655366 LWF655366 MGB655366 MPX655366 MZT655366 NJP655366 NTL655366 ODH655366 OND655366 OWZ655366 PGV655366 PQR655366 QAN655366 QKJ655366 QUF655366 REB655366 RNX655366 RXT655366 SHP655366 SRL655366 TBH655366 TLD655366 TUZ655366 UEV655366 UOR655366 UYN655366 VIJ655366 VSF655366 WCB655366 WLX655366 WVT655366 L720902 JH720902 TD720902 ACZ720902 AMV720902 AWR720902 BGN720902 BQJ720902 CAF720902 CKB720902 CTX720902 DDT720902 DNP720902 DXL720902 EHH720902 ERD720902 FAZ720902 FKV720902 FUR720902 GEN720902 GOJ720902 GYF720902 HIB720902 HRX720902 IBT720902 ILP720902 IVL720902 JFH720902 JPD720902 JYZ720902 KIV720902 KSR720902 LCN720902 LMJ720902 LWF720902 MGB720902 MPX720902 MZT720902 NJP720902 NTL720902 ODH720902 OND720902 OWZ720902 PGV720902 PQR720902 QAN720902 QKJ720902 QUF720902 REB720902 RNX720902 RXT720902 SHP720902 SRL720902 TBH720902 TLD720902 TUZ720902 UEV720902 UOR720902 UYN720902 VIJ720902 VSF720902 WCB720902 WLX720902 WVT720902 L786438 JH786438 TD786438 ACZ786438 AMV786438 AWR786438 BGN786438 BQJ786438 CAF786438 CKB786438 CTX786438 DDT786438 DNP786438 DXL786438 EHH786438 ERD786438 FAZ786438 FKV786438 FUR786438 GEN786438 GOJ786438 GYF786438 HIB786438 HRX786438 IBT786438 ILP786438 IVL786438 JFH786438 JPD786438 JYZ786438 KIV786438 KSR786438 LCN786438 LMJ786438 LWF786438 MGB786438 MPX786438 MZT786438 NJP786438 NTL786438 ODH786438 OND786438 OWZ786438 PGV786438 PQR786438 QAN786438 QKJ786438 QUF786438 REB786438 RNX786438 RXT786438 SHP786438 SRL786438 TBH786438 TLD786438 TUZ786438 UEV786438 UOR786438 UYN786438 VIJ786438 VSF786438 WCB786438 WLX786438 WVT786438 L851974 JH851974 TD851974 ACZ851974 AMV851974 AWR851974 BGN851974 BQJ851974 CAF851974 CKB851974 CTX851974 DDT851974 DNP851974 DXL851974 EHH851974 ERD851974 FAZ851974 FKV851974 FUR851974 GEN851974 GOJ851974 GYF851974 HIB851974 HRX851974 IBT851974 ILP851974 IVL851974 JFH851974 JPD851974 JYZ851974 KIV851974 KSR851974 LCN851974 LMJ851974 LWF851974 MGB851974 MPX851974 MZT851974 NJP851974 NTL851974 ODH851974 OND851974 OWZ851974 PGV851974 PQR851974 QAN851974 QKJ851974 QUF851974 REB851974 RNX851974 RXT851974 SHP851974 SRL851974 TBH851974 TLD851974 TUZ851974 UEV851974 UOR851974 UYN851974 VIJ851974 VSF851974 WCB851974 WLX851974 WVT851974 L917510 JH917510 TD917510 ACZ917510 AMV917510 AWR917510 BGN917510 BQJ917510 CAF917510 CKB917510 CTX917510 DDT917510 DNP917510 DXL917510 EHH917510 ERD917510 FAZ917510 FKV917510 FUR917510 GEN917510 GOJ917510 GYF917510 HIB917510 HRX917510 IBT917510 ILP917510 IVL917510 JFH917510 JPD917510 JYZ917510 KIV917510 KSR917510 LCN917510 LMJ917510 LWF917510 MGB917510 MPX917510 MZT917510 NJP917510 NTL917510 ODH917510 OND917510 OWZ917510 PGV917510 PQR917510 QAN917510 QKJ917510 QUF917510 REB917510 RNX917510 RXT917510 SHP917510 SRL917510 TBH917510 TLD917510 TUZ917510 UEV917510 UOR917510 UYN917510 VIJ917510 VSF917510 WCB917510 WLX917510 WVT917510 L983046 JH983046 TD983046 ACZ983046 AMV983046 AWR983046 BGN983046 BQJ983046 CAF983046 CKB983046 CTX983046 DDT983046 DNP983046 DXL983046 EHH983046 ERD983046 FAZ983046 FKV983046 FUR983046 GEN983046 GOJ983046 GYF983046 HIB983046 HRX983046 IBT983046 ILP983046 IVL983046 JFH983046 JPD983046 JYZ983046 KIV983046 KSR983046 LCN983046 LMJ983046 LWF983046 MGB983046 MPX983046 MZT983046 NJP983046 NTL983046 ODH983046 OND983046 OWZ983046 PGV983046 PQR983046 QAN983046 QKJ983046 QUF983046 REB983046 RNX983046 RXT983046 SHP983046 SRL983046 TBH983046 TLD983046 TUZ983046 UEV983046 UOR983046 UYN983046 VIJ983046 VSF983046 WCB983046 WLX983046 WVT983046">
      <formula1>Proceso</formula1>
    </dataValidation>
  </dataValidations>
  <printOptions horizontalCentered="1" verticalCentered="1"/>
  <pageMargins left="0.23622047244094491" right="0.23622047244094491" top="0.74803149606299213" bottom="0.35433070866141736" header="0.31496062992125984" footer="0.31496062992125984"/>
  <pageSetup scale="57" orientation="landscape" r:id="rId1"/>
  <headerFooter>
    <oddFooter xml:space="preserve">&amp;L&amp;9Formato: FO-AC-07 Versión: 2&amp;C&amp;9Página &amp;P&amp;R&amp;9Vo.Bo: </oddFooter>
  </headerFooter>
  <drawing r:id="rId2"/>
  <legacyDrawing r:id="rId3"/>
  <extLst>
    <ext xmlns:x14="http://schemas.microsoft.com/office/spreadsheetml/2009/9/main" uri="{CCE6A557-97BC-4b89-ADB6-D9C93CAAB3DF}">
      <x14:dataValidations xmlns:xm="http://schemas.microsoft.com/office/excel/2006/main" count="1">
        <x14:dataValidation showInputMessage="1" showErrorMessage="1">
          <xm:sqref>AG21:AT30 KC21:KP30 TY21:UL30 ADU21:AEH30 ANQ21:AOD30 AXM21:AXZ30 BHI21:BHV30 BRE21:BRR30 CBA21:CBN30 CKW21:CLJ30 CUS21:CVF30 DEO21:DFB30 DOK21:DOX30 DYG21:DYT30 EIC21:EIP30 ERY21:ESL30 FBU21:FCH30 FLQ21:FMD30 FVM21:FVZ30 GFI21:GFV30 GPE21:GPR30 GZA21:GZN30 HIW21:HJJ30 HSS21:HTF30 ICO21:IDB30 IMK21:IMX30 IWG21:IWT30 JGC21:JGP30 JPY21:JQL30 JZU21:KAH30 KJQ21:KKD30 KTM21:KTZ30 LDI21:LDV30 LNE21:LNR30 LXA21:LXN30 MGW21:MHJ30 MQS21:MRF30 NAO21:NBB30 NKK21:NKX30 NUG21:NUT30 OEC21:OEP30 ONY21:OOL30 OXU21:OYH30 PHQ21:PID30 PRM21:PRZ30 QBI21:QBV30 QLE21:QLR30 QVA21:QVN30 REW21:RFJ30 ROS21:RPF30 RYO21:RZB30 SIK21:SIX30 SSG21:SST30 TCC21:TCP30 TLY21:TML30 TVU21:TWH30 UFQ21:UGD30 UPM21:UPZ30 UZI21:UZV30 VJE21:VJR30 VTA21:VTN30 WCW21:WDJ30 WMS21:WNF30 WWO21:WXB30 AG65557:AT65566 KC65557:KP65566 TY65557:UL65566 ADU65557:AEH65566 ANQ65557:AOD65566 AXM65557:AXZ65566 BHI65557:BHV65566 BRE65557:BRR65566 CBA65557:CBN65566 CKW65557:CLJ65566 CUS65557:CVF65566 DEO65557:DFB65566 DOK65557:DOX65566 DYG65557:DYT65566 EIC65557:EIP65566 ERY65557:ESL65566 FBU65557:FCH65566 FLQ65557:FMD65566 FVM65557:FVZ65566 GFI65557:GFV65566 GPE65557:GPR65566 GZA65557:GZN65566 HIW65557:HJJ65566 HSS65557:HTF65566 ICO65557:IDB65566 IMK65557:IMX65566 IWG65557:IWT65566 JGC65557:JGP65566 JPY65557:JQL65566 JZU65557:KAH65566 KJQ65557:KKD65566 KTM65557:KTZ65566 LDI65557:LDV65566 LNE65557:LNR65566 LXA65557:LXN65566 MGW65557:MHJ65566 MQS65557:MRF65566 NAO65557:NBB65566 NKK65557:NKX65566 NUG65557:NUT65566 OEC65557:OEP65566 ONY65557:OOL65566 OXU65557:OYH65566 PHQ65557:PID65566 PRM65557:PRZ65566 QBI65557:QBV65566 QLE65557:QLR65566 QVA65557:QVN65566 REW65557:RFJ65566 ROS65557:RPF65566 RYO65557:RZB65566 SIK65557:SIX65566 SSG65557:SST65566 TCC65557:TCP65566 TLY65557:TML65566 TVU65557:TWH65566 UFQ65557:UGD65566 UPM65557:UPZ65566 UZI65557:UZV65566 VJE65557:VJR65566 VTA65557:VTN65566 WCW65557:WDJ65566 WMS65557:WNF65566 WWO65557:WXB65566 AG131093:AT131102 KC131093:KP131102 TY131093:UL131102 ADU131093:AEH131102 ANQ131093:AOD131102 AXM131093:AXZ131102 BHI131093:BHV131102 BRE131093:BRR131102 CBA131093:CBN131102 CKW131093:CLJ131102 CUS131093:CVF131102 DEO131093:DFB131102 DOK131093:DOX131102 DYG131093:DYT131102 EIC131093:EIP131102 ERY131093:ESL131102 FBU131093:FCH131102 FLQ131093:FMD131102 FVM131093:FVZ131102 GFI131093:GFV131102 GPE131093:GPR131102 GZA131093:GZN131102 HIW131093:HJJ131102 HSS131093:HTF131102 ICO131093:IDB131102 IMK131093:IMX131102 IWG131093:IWT131102 JGC131093:JGP131102 JPY131093:JQL131102 JZU131093:KAH131102 KJQ131093:KKD131102 KTM131093:KTZ131102 LDI131093:LDV131102 LNE131093:LNR131102 LXA131093:LXN131102 MGW131093:MHJ131102 MQS131093:MRF131102 NAO131093:NBB131102 NKK131093:NKX131102 NUG131093:NUT131102 OEC131093:OEP131102 ONY131093:OOL131102 OXU131093:OYH131102 PHQ131093:PID131102 PRM131093:PRZ131102 QBI131093:QBV131102 QLE131093:QLR131102 QVA131093:QVN131102 REW131093:RFJ131102 ROS131093:RPF131102 RYO131093:RZB131102 SIK131093:SIX131102 SSG131093:SST131102 TCC131093:TCP131102 TLY131093:TML131102 TVU131093:TWH131102 UFQ131093:UGD131102 UPM131093:UPZ131102 UZI131093:UZV131102 VJE131093:VJR131102 VTA131093:VTN131102 WCW131093:WDJ131102 WMS131093:WNF131102 WWO131093:WXB131102 AG196629:AT196638 KC196629:KP196638 TY196629:UL196638 ADU196629:AEH196638 ANQ196629:AOD196638 AXM196629:AXZ196638 BHI196629:BHV196638 BRE196629:BRR196638 CBA196629:CBN196638 CKW196629:CLJ196638 CUS196629:CVF196638 DEO196629:DFB196638 DOK196629:DOX196638 DYG196629:DYT196638 EIC196629:EIP196638 ERY196629:ESL196638 FBU196629:FCH196638 FLQ196629:FMD196638 FVM196629:FVZ196638 GFI196629:GFV196638 GPE196629:GPR196638 GZA196629:GZN196638 HIW196629:HJJ196638 HSS196629:HTF196638 ICO196629:IDB196638 IMK196629:IMX196638 IWG196629:IWT196638 JGC196629:JGP196638 JPY196629:JQL196638 JZU196629:KAH196638 KJQ196629:KKD196638 KTM196629:KTZ196638 LDI196629:LDV196638 LNE196629:LNR196638 LXA196629:LXN196638 MGW196629:MHJ196638 MQS196629:MRF196638 NAO196629:NBB196638 NKK196629:NKX196638 NUG196629:NUT196638 OEC196629:OEP196638 ONY196629:OOL196638 OXU196629:OYH196638 PHQ196629:PID196638 PRM196629:PRZ196638 QBI196629:QBV196638 QLE196629:QLR196638 QVA196629:QVN196638 REW196629:RFJ196638 ROS196629:RPF196638 RYO196629:RZB196638 SIK196629:SIX196638 SSG196629:SST196638 TCC196629:TCP196638 TLY196629:TML196638 TVU196629:TWH196638 UFQ196629:UGD196638 UPM196629:UPZ196638 UZI196629:UZV196638 VJE196629:VJR196638 VTA196629:VTN196638 WCW196629:WDJ196638 WMS196629:WNF196638 WWO196629:WXB196638 AG262165:AT262174 KC262165:KP262174 TY262165:UL262174 ADU262165:AEH262174 ANQ262165:AOD262174 AXM262165:AXZ262174 BHI262165:BHV262174 BRE262165:BRR262174 CBA262165:CBN262174 CKW262165:CLJ262174 CUS262165:CVF262174 DEO262165:DFB262174 DOK262165:DOX262174 DYG262165:DYT262174 EIC262165:EIP262174 ERY262165:ESL262174 FBU262165:FCH262174 FLQ262165:FMD262174 FVM262165:FVZ262174 GFI262165:GFV262174 GPE262165:GPR262174 GZA262165:GZN262174 HIW262165:HJJ262174 HSS262165:HTF262174 ICO262165:IDB262174 IMK262165:IMX262174 IWG262165:IWT262174 JGC262165:JGP262174 JPY262165:JQL262174 JZU262165:KAH262174 KJQ262165:KKD262174 KTM262165:KTZ262174 LDI262165:LDV262174 LNE262165:LNR262174 LXA262165:LXN262174 MGW262165:MHJ262174 MQS262165:MRF262174 NAO262165:NBB262174 NKK262165:NKX262174 NUG262165:NUT262174 OEC262165:OEP262174 ONY262165:OOL262174 OXU262165:OYH262174 PHQ262165:PID262174 PRM262165:PRZ262174 QBI262165:QBV262174 QLE262165:QLR262174 QVA262165:QVN262174 REW262165:RFJ262174 ROS262165:RPF262174 RYO262165:RZB262174 SIK262165:SIX262174 SSG262165:SST262174 TCC262165:TCP262174 TLY262165:TML262174 TVU262165:TWH262174 UFQ262165:UGD262174 UPM262165:UPZ262174 UZI262165:UZV262174 VJE262165:VJR262174 VTA262165:VTN262174 WCW262165:WDJ262174 WMS262165:WNF262174 WWO262165:WXB262174 AG327701:AT327710 KC327701:KP327710 TY327701:UL327710 ADU327701:AEH327710 ANQ327701:AOD327710 AXM327701:AXZ327710 BHI327701:BHV327710 BRE327701:BRR327710 CBA327701:CBN327710 CKW327701:CLJ327710 CUS327701:CVF327710 DEO327701:DFB327710 DOK327701:DOX327710 DYG327701:DYT327710 EIC327701:EIP327710 ERY327701:ESL327710 FBU327701:FCH327710 FLQ327701:FMD327710 FVM327701:FVZ327710 GFI327701:GFV327710 GPE327701:GPR327710 GZA327701:GZN327710 HIW327701:HJJ327710 HSS327701:HTF327710 ICO327701:IDB327710 IMK327701:IMX327710 IWG327701:IWT327710 JGC327701:JGP327710 JPY327701:JQL327710 JZU327701:KAH327710 KJQ327701:KKD327710 KTM327701:KTZ327710 LDI327701:LDV327710 LNE327701:LNR327710 LXA327701:LXN327710 MGW327701:MHJ327710 MQS327701:MRF327710 NAO327701:NBB327710 NKK327701:NKX327710 NUG327701:NUT327710 OEC327701:OEP327710 ONY327701:OOL327710 OXU327701:OYH327710 PHQ327701:PID327710 PRM327701:PRZ327710 QBI327701:QBV327710 QLE327701:QLR327710 QVA327701:QVN327710 REW327701:RFJ327710 ROS327701:RPF327710 RYO327701:RZB327710 SIK327701:SIX327710 SSG327701:SST327710 TCC327701:TCP327710 TLY327701:TML327710 TVU327701:TWH327710 UFQ327701:UGD327710 UPM327701:UPZ327710 UZI327701:UZV327710 VJE327701:VJR327710 VTA327701:VTN327710 WCW327701:WDJ327710 WMS327701:WNF327710 WWO327701:WXB327710 AG393237:AT393246 KC393237:KP393246 TY393237:UL393246 ADU393237:AEH393246 ANQ393237:AOD393246 AXM393237:AXZ393246 BHI393237:BHV393246 BRE393237:BRR393246 CBA393237:CBN393246 CKW393237:CLJ393246 CUS393237:CVF393246 DEO393237:DFB393246 DOK393237:DOX393246 DYG393237:DYT393246 EIC393237:EIP393246 ERY393237:ESL393246 FBU393237:FCH393246 FLQ393237:FMD393246 FVM393237:FVZ393246 GFI393237:GFV393246 GPE393237:GPR393246 GZA393237:GZN393246 HIW393237:HJJ393246 HSS393237:HTF393246 ICO393237:IDB393246 IMK393237:IMX393246 IWG393237:IWT393246 JGC393237:JGP393246 JPY393237:JQL393246 JZU393237:KAH393246 KJQ393237:KKD393246 KTM393237:KTZ393246 LDI393237:LDV393246 LNE393237:LNR393246 LXA393237:LXN393246 MGW393237:MHJ393246 MQS393237:MRF393246 NAO393237:NBB393246 NKK393237:NKX393246 NUG393237:NUT393246 OEC393237:OEP393246 ONY393237:OOL393246 OXU393237:OYH393246 PHQ393237:PID393246 PRM393237:PRZ393246 QBI393237:QBV393246 QLE393237:QLR393246 QVA393237:QVN393246 REW393237:RFJ393246 ROS393237:RPF393246 RYO393237:RZB393246 SIK393237:SIX393246 SSG393237:SST393246 TCC393237:TCP393246 TLY393237:TML393246 TVU393237:TWH393246 UFQ393237:UGD393246 UPM393237:UPZ393246 UZI393237:UZV393246 VJE393237:VJR393246 VTA393237:VTN393246 WCW393237:WDJ393246 WMS393237:WNF393246 WWO393237:WXB393246 AG458773:AT458782 KC458773:KP458782 TY458773:UL458782 ADU458773:AEH458782 ANQ458773:AOD458782 AXM458773:AXZ458782 BHI458773:BHV458782 BRE458773:BRR458782 CBA458773:CBN458782 CKW458773:CLJ458782 CUS458773:CVF458782 DEO458773:DFB458782 DOK458773:DOX458782 DYG458773:DYT458782 EIC458773:EIP458782 ERY458773:ESL458782 FBU458773:FCH458782 FLQ458773:FMD458782 FVM458773:FVZ458782 GFI458773:GFV458782 GPE458773:GPR458782 GZA458773:GZN458782 HIW458773:HJJ458782 HSS458773:HTF458782 ICO458773:IDB458782 IMK458773:IMX458782 IWG458773:IWT458782 JGC458773:JGP458782 JPY458773:JQL458782 JZU458773:KAH458782 KJQ458773:KKD458782 KTM458773:KTZ458782 LDI458773:LDV458782 LNE458773:LNR458782 LXA458773:LXN458782 MGW458773:MHJ458782 MQS458773:MRF458782 NAO458773:NBB458782 NKK458773:NKX458782 NUG458773:NUT458782 OEC458773:OEP458782 ONY458773:OOL458782 OXU458773:OYH458782 PHQ458773:PID458782 PRM458773:PRZ458782 QBI458773:QBV458782 QLE458773:QLR458782 QVA458773:QVN458782 REW458773:RFJ458782 ROS458773:RPF458782 RYO458773:RZB458782 SIK458773:SIX458782 SSG458773:SST458782 TCC458773:TCP458782 TLY458773:TML458782 TVU458773:TWH458782 UFQ458773:UGD458782 UPM458773:UPZ458782 UZI458773:UZV458782 VJE458773:VJR458782 VTA458773:VTN458782 WCW458773:WDJ458782 WMS458773:WNF458782 WWO458773:WXB458782 AG524309:AT524318 KC524309:KP524318 TY524309:UL524318 ADU524309:AEH524318 ANQ524309:AOD524318 AXM524309:AXZ524318 BHI524309:BHV524318 BRE524309:BRR524318 CBA524309:CBN524318 CKW524309:CLJ524318 CUS524309:CVF524318 DEO524309:DFB524318 DOK524309:DOX524318 DYG524309:DYT524318 EIC524309:EIP524318 ERY524309:ESL524318 FBU524309:FCH524318 FLQ524309:FMD524318 FVM524309:FVZ524318 GFI524309:GFV524318 GPE524309:GPR524318 GZA524309:GZN524318 HIW524309:HJJ524318 HSS524309:HTF524318 ICO524309:IDB524318 IMK524309:IMX524318 IWG524309:IWT524318 JGC524309:JGP524318 JPY524309:JQL524318 JZU524309:KAH524318 KJQ524309:KKD524318 KTM524309:KTZ524318 LDI524309:LDV524318 LNE524309:LNR524318 LXA524309:LXN524318 MGW524309:MHJ524318 MQS524309:MRF524318 NAO524309:NBB524318 NKK524309:NKX524318 NUG524309:NUT524318 OEC524309:OEP524318 ONY524309:OOL524318 OXU524309:OYH524318 PHQ524309:PID524318 PRM524309:PRZ524318 QBI524309:QBV524318 QLE524309:QLR524318 QVA524309:QVN524318 REW524309:RFJ524318 ROS524309:RPF524318 RYO524309:RZB524318 SIK524309:SIX524318 SSG524309:SST524318 TCC524309:TCP524318 TLY524309:TML524318 TVU524309:TWH524318 UFQ524309:UGD524318 UPM524309:UPZ524318 UZI524309:UZV524318 VJE524309:VJR524318 VTA524309:VTN524318 WCW524309:WDJ524318 WMS524309:WNF524318 WWO524309:WXB524318 AG589845:AT589854 KC589845:KP589854 TY589845:UL589854 ADU589845:AEH589854 ANQ589845:AOD589854 AXM589845:AXZ589854 BHI589845:BHV589854 BRE589845:BRR589854 CBA589845:CBN589854 CKW589845:CLJ589854 CUS589845:CVF589854 DEO589845:DFB589854 DOK589845:DOX589854 DYG589845:DYT589854 EIC589845:EIP589854 ERY589845:ESL589854 FBU589845:FCH589854 FLQ589845:FMD589854 FVM589845:FVZ589854 GFI589845:GFV589854 GPE589845:GPR589854 GZA589845:GZN589854 HIW589845:HJJ589854 HSS589845:HTF589854 ICO589845:IDB589854 IMK589845:IMX589854 IWG589845:IWT589854 JGC589845:JGP589854 JPY589845:JQL589854 JZU589845:KAH589854 KJQ589845:KKD589854 KTM589845:KTZ589854 LDI589845:LDV589854 LNE589845:LNR589854 LXA589845:LXN589854 MGW589845:MHJ589854 MQS589845:MRF589854 NAO589845:NBB589854 NKK589845:NKX589854 NUG589845:NUT589854 OEC589845:OEP589854 ONY589845:OOL589854 OXU589845:OYH589854 PHQ589845:PID589854 PRM589845:PRZ589854 QBI589845:QBV589854 QLE589845:QLR589854 QVA589845:QVN589854 REW589845:RFJ589854 ROS589845:RPF589854 RYO589845:RZB589854 SIK589845:SIX589854 SSG589845:SST589854 TCC589845:TCP589854 TLY589845:TML589854 TVU589845:TWH589854 UFQ589845:UGD589854 UPM589845:UPZ589854 UZI589845:UZV589854 VJE589845:VJR589854 VTA589845:VTN589854 WCW589845:WDJ589854 WMS589845:WNF589854 WWO589845:WXB589854 AG655381:AT655390 KC655381:KP655390 TY655381:UL655390 ADU655381:AEH655390 ANQ655381:AOD655390 AXM655381:AXZ655390 BHI655381:BHV655390 BRE655381:BRR655390 CBA655381:CBN655390 CKW655381:CLJ655390 CUS655381:CVF655390 DEO655381:DFB655390 DOK655381:DOX655390 DYG655381:DYT655390 EIC655381:EIP655390 ERY655381:ESL655390 FBU655381:FCH655390 FLQ655381:FMD655390 FVM655381:FVZ655390 GFI655381:GFV655390 GPE655381:GPR655390 GZA655381:GZN655390 HIW655381:HJJ655390 HSS655381:HTF655390 ICO655381:IDB655390 IMK655381:IMX655390 IWG655381:IWT655390 JGC655381:JGP655390 JPY655381:JQL655390 JZU655381:KAH655390 KJQ655381:KKD655390 KTM655381:KTZ655390 LDI655381:LDV655390 LNE655381:LNR655390 LXA655381:LXN655390 MGW655381:MHJ655390 MQS655381:MRF655390 NAO655381:NBB655390 NKK655381:NKX655390 NUG655381:NUT655390 OEC655381:OEP655390 ONY655381:OOL655390 OXU655381:OYH655390 PHQ655381:PID655390 PRM655381:PRZ655390 QBI655381:QBV655390 QLE655381:QLR655390 QVA655381:QVN655390 REW655381:RFJ655390 ROS655381:RPF655390 RYO655381:RZB655390 SIK655381:SIX655390 SSG655381:SST655390 TCC655381:TCP655390 TLY655381:TML655390 TVU655381:TWH655390 UFQ655381:UGD655390 UPM655381:UPZ655390 UZI655381:UZV655390 VJE655381:VJR655390 VTA655381:VTN655390 WCW655381:WDJ655390 WMS655381:WNF655390 WWO655381:WXB655390 AG720917:AT720926 KC720917:KP720926 TY720917:UL720926 ADU720917:AEH720926 ANQ720917:AOD720926 AXM720917:AXZ720926 BHI720917:BHV720926 BRE720917:BRR720926 CBA720917:CBN720926 CKW720917:CLJ720926 CUS720917:CVF720926 DEO720917:DFB720926 DOK720917:DOX720926 DYG720917:DYT720926 EIC720917:EIP720926 ERY720917:ESL720926 FBU720917:FCH720926 FLQ720917:FMD720926 FVM720917:FVZ720926 GFI720917:GFV720926 GPE720917:GPR720926 GZA720917:GZN720926 HIW720917:HJJ720926 HSS720917:HTF720926 ICO720917:IDB720926 IMK720917:IMX720926 IWG720917:IWT720926 JGC720917:JGP720926 JPY720917:JQL720926 JZU720917:KAH720926 KJQ720917:KKD720926 KTM720917:KTZ720926 LDI720917:LDV720926 LNE720917:LNR720926 LXA720917:LXN720926 MGW720917:MHJ720926 MQS720917:MRF720926 NAO720917:NBB720926 NKK720917:NKX720926 NUG720917:NUT720926 OEC720917:OEP720926 ONY720917:OOL720926 OXU720917:OYH720926 PHQ720917:PID720926 PRM720917:PRZ720926 QBI720917:QBV720926 QLE720917:QLR720926 QVA720917:QVN720926 REW720917:RFJ720926 ROS720917:RPF720926 RYO720917:RZB720926 SIK720917:SIX720926 SSG720917:SST720926 TCC720917:TCP720926 TLY720917:TML720926 TVU720917:TWH720926 UFQ720917:UGD720926 UPM720917:UPZ720926 UZI720917:UZV720926 VJE720917:VJR720926 VTA720917:VTN720926 WCW720917:WDJ720926 WMS720917:WNF720926 WWO720917:WXB720926 AG786453:AT786462 KC786453:KP786462 TY786453:UL786462 ADU786453:AEH786462 ANQ786453:AOD786462 AXM786453:AXZ786462 BHI786453:BHV786462 BRE786453:BRR786462 CBA786453:CBN786462 CKW786453:CLJ786462 CUS786453:CVF786462 DEO786453:DFB786462 DOK786453:DOX786462 DYG786453:DYT786462 EIC786453:EIP786462 ERY786453:ESL786462 FBU786453:FCH786462 FLQ786453:FMD786462 FVM786453:FVZ786462 GFI786453:GFV786462 GPE786453:GPR786462 GZA786453:GZN786462 HIW786453:HJJ786462 HSS786453:HTF786462 ICO786453:IDB786462 IMK786453:IMX786462 IWG786453:IWT786462 JGC786453:JGP786462 JPY786453:JQL786462 JZU786453:KAH786462 KJQ786453:KKD786462 KTM786453:KTZ786462 LDI786453:LDV786462 LNE786453:LNR786462 LXA786453:LXN786462 MGW786453:MHJ786462 MQS786453:MRF786462 NAO786453:NBB786462 NKK786453:NKX786462 NUG786453:NUT786462 OEC786453:OEP786462 ONY786453:OOL786462 OXU786453:OYH786462 PHQ786453:PID786462 PRM786453:PRZ786462 QBI786453:QBV786462 QLE786453:QLR786462 QVA786453:QVN786462 REW786453:RFJ786462 ROS786453:RPF786462 RYO786453:RZB786462 SIK786453:SIX786462 SSG786453:SST786462 TCC786453:TCP786462 TLY786453:TML786462 TVU786453:TWH786462 UFQ786453:UGD786462 UPM786453:UPZ786462 UZI786453:UZV786462 VJE786453:VJR786462 VTA786453:VTN786462 WCW786453:WDJ786462 WMS786453:WNF786462 WWO786453:WXB786462 AG851989:AT851998 KC851989:KP851998 TY851989:UL851998 ADU851989:AEH851998 ANQ851989:AOD851998 AXM851989:AXZ851998 BHI851989:BHV851998 BRE851989:BRR851998 CBA851989:CBN851998 CKW851989:CLJ851998 CUS851989:CVF851998 DEO851989:DFB851998 DOK851989:DOX851998 DYG851989:DYT851998 EIC851989:EIP851998 ERY851989:ESL851998 FBU851989:FCH851998 FLQ851989:FMD851998 FVM851989:FVZ851998 GFI851989:GFV851998 GPE851989:GPR851998 GZA851989:GZN851998 HIW851989:HJJ851998 HSS851989:HTF851998 ICO851989:IDB851998 IMK851989:IMX851998 IWG851989:IWT851998 JGC851989:JGP851998 JPY851989:JQL851998 JZU851989:KAH851998 KJQ851989:KKD851998 KTM851989:KTZ851998 LDI851989:LDV851998 LNE851989:LNR851998 LXA851989:LXN851998 MGW851989:MHJ851998 MQS851989:MRF851998 NAO851989:NBB851998 NKK851989:NKX851998 NUG851989:NUT851998 OEC851989:OEP851998 ONY851989:OOL851998 OXU851989:OYH851998 PHQ851989:PID851998 PRM851989:PRZ851998 QBI851989:QBV851998 QLE851989:QLR851998 QVA851989:QVN851998 REW851989:RFJ851998 ROS851989:RPF851998 RYO851989:RZB851998 SIK851989:SIX851998 SSG851989:SST851998 TCC851989:TCP851998 TLY851989:TML851998 TVU851989:TWH851998 UFQ851989:UGD851998 UPM851989:UPZ851998 UZI851989:UZV851998 VJE851989:VJR851998 VTA851989:VTN851998 WCW851989:WDJ851998 WMS851989:WNF851998 WWO851989:WXB851998 AG917525:AT917534 KC917525:KP917534 TY917525:UL917534 ADU917525:AEH917534 ANQ917525:AOD917534 AXM917525:AXZ917534 BHI917525:BHV917534 BRE917525:BRR917534 CBA917525:CBN917534 CKW917525:CLJ917534 CUS917525:CVF917534 DEO917525:DFB917534 DOK917525:DOX917534 DYG917525:DYT917534 EIC917525:EIP917534 ERY917525:ESL917534 FBU917525:FCH917534 FLQ917525:FMD917534 FVM917525:FVZ917534 GFI917525:GFV917534 GPE917525:GPR917534 GZA917525:GZN917534 HIW917525:HJJ917534 HSS917525:HTF917534 ICO917525:IDB917534 IMK917525:IMX917534 IWG917525:IWT917534 JGC917525:JGP917534 JPY917525:JQL917534 JZU917525:KAH917534 KJQ917525:KKD917534 KTM917525:KTZ917534 LDI917525:LDV917534 LNE917525:LNR917534 LXA917525:LXN917534 MGW917525:MHJ917534 MQS917525:MRF917534 NAO917525:NBB917534 NKK917525:NKX917534 NUG917525:NUT917534 OEC917525:OEP917534 ONY917525:OOL917534 OXU917525:OYH917534 PHQ917525:PID917534 PRM917525:PRZ917534 QBI917525:QBV917534 QLE917525:QLR917534 QVA917525:QVN917534 REW917525:RFJ917534 ROS917525:RPF917534 RYO917525:RZB917534 SIK917525:SIX917534 SSG917525:SST917534 TCC917525:TCP917534 TLY917525:TML917534 TVU917525:TWH917534 UFQ917525:UGD917534 UPM917525:UPZ917534 UZI917525:UZV917534 VJE917525:VJR917534 VTA917525:VTN917534 WCW917525:WDJ917534 WMS917525:WNF917534 WWO917525:WXB917534 AG983061:AT983070 KC983061:KP983070 TY983061:UL983070 ADU983061:AEH983070 ANQ983061:AOD983070 AXM983061:AXZ983070 BHI983061:BHV983070 BRE983061:BRR983070 CBA983061:CBN983070 CKW983061:CLJ983070 CUS983061:CVF983070 DEO983061:DFB983070 DOK983061:DOX983070 DYG983061:DYT983070 EIC983061:EIP983070 ERY983061:ESL983070 FBU983061:FCH983070 FLQ983061:FMD983070 FVM983061:FVZ983070 GFI983061:GFV983070 GPE983061:GPR983070 GZA983061:GZN983070 HIW983061:HJJ983070 HSS983061:HTF983070 ICO983061:IDB983070 IMK983061:IMX983070 IWG983061:IWT983070 JGC983061:JGP983070 JPY983061:JQL983070 JZU983061:KAH983070 KJQ983061:KKD983070 KTM983061:KTZ983070 LDI983061:LDV983070 LNE983061:LNR983070 LXA983061:LXN983070 MGW983061:MHJ983070 MQS983061:MRF983070 NAO983061:NBB983070 NKK983061:NKX983070 NUG983061:NUT983070 OEC983061:OEP983070 ONY983061:OOL983070 OXU983061:OYH983070 PHQ983061:PID983070 PRM983061:PRZ983070 QBI983061:QBV983070 QLE983061:QLR983070 QVA983061:QVN983070 REW983061:RFJ983070 ROS983061:RPF983070 RYO983061:RZB983070 SIK983061:SIX983070 SSG983061:SST983070 TCC983061:TCP983070 TLY983061:TML983070 TVU983061:TWH983070 UFQ983061:UGD983070 UPM983061:UPZ983070 UZI983061:UZV983070 VJE983061:VJR983070 VTA983061:VTN983070 WCW983061:WDJ983070 WMS983061:WNF983070 WWO983061:WXB983070 AG10:AO20 KC10:KK20 TY10:UG20 ADU10:AEC20 ANQ10:ANY20 AXM10:AXU20 BHI10:BHQ20 BRE10:BRM20 CBA10:CBI20 CKW10:CLE20 CUS10:CVA20 DEO10:DEW20 DOK10:DOS20 DYG10:DYO20 EIC10:EIK20 ERY10:ESG20 FBU10:FCC20 FLQ10:FLY20 FVM10:FVU20 GFI10:GFQ20 GPE10:GPM20 GZA10:GZI20 HIW10:HJE20 HSS10:HTA20 ICO10:ICW20 IMK10:IMS20 IWG10:IWO20 JGC10:JGK20 JPY10:JQG20 JZU10:KAC20 KJQ10:KJY20 KTM10:KTU20 LDI10:LDQ20 LNE10:LNM20 LXA10:LXI20 MGW10:MHE20 MQS10:MRA20 NAO10:NAW20 NKK10:NKS20 NUG10:NUO20 OEC10:OEK20 ONY10:OOG20 OXU10:OYC20 PHQ10:PHY20 PRM10:PRU20 QBI10:QBQ20 QLE10:QLM20 QVA10:QVI20 REW10:RFE20 ROS10:RPA20 RYO10:RYW20 SIK10:SIS20 SSG10:SSO20 TCC10:TCK20 TLY10:TMG20 TVU10:TWC20 UFQ10:UFY20 UPM10:UPU20 UZI10:UZQ20 VJE10:VJM20 VTA10:VTI20 WCW10:WDE20 WMS10:WNA20 WWO10:WWW20 AG65546:AO65556 KC65546:KK65556 TY65546:UG65556 ADU65546:AEC65556 ANQ65546:ANY65556 AXM65546:AXU65556 BHI65546:BHQ65556 BRE65546:BRM65556 CBA65546:CBI65556 CKW65546:CLE65556 CUS65546:CVA65556 DEO65546:DEW65556 DOK65546:DOS65556 DYG65546:DYO65556 EIC65546:EIK65556 ERY65546:ESG65556 FBU65546:FCC65556 FLQ65546:FLY65556 FVM65546:FVU65556 GFI65546:GFQ65556 GPE65546:GPM65556 GZA65546:GZI65556 HIW65546:HJE65556 HSS65546:HTA65556 ICO65546:ICW65556 IMK65546:IMS65556 IWG65546:IWO65556 JGC65546:JGK65556 JPY65546:JQG65556 JZU65546:KAC65556 KJQ65546:KJY65556 KTM65546:KTU65556 LDI65546:LDQ65556 LNE65546:LNM65556 LXA65546:LXI65556 MGW65546:MHE65556 MQS65546:MRA65556 NAO65546:NAW65556 NKK65546:NKS65556 NUG65546:NUO65556 OEC65546:OEK65556 ONY65546:OOG65556 OXU65546:OYC65556 PHQ65546:PHY65556 PRM65546:PRU65556 QBI65546:QBQ65556 QLE65546:QLM65556 QVA65546:QVI65556 REW65546:RFE65556 ROS65546:RPA65556 RYO65546:RYW65556 SIK65546:SIS65556 SSG65546:SSO65556 TCC65546:TCK65556 TLY65546:TMG65556 TVU65546:TWC65556 UFQ65546:UFY65556 UPM65546:UPU65556 UZI65546:UZQ65556 VJE65546:VJM65556 VTA65546:VTI65556 WCW65546:WDE65556 WMS65546:WNA65556 WWO65546:WWW65556 AG131082:AO131092 KC131082:KK131092 TY131082:UG131092 ADU131082:AEC131092 ANQ131082:ANY131092 AXM131082:AXU131092 BHI131082:BHQ131092 BRE131082:BRM131092 CBA131082:CBI131092 CKW131082:CLE131092 CUS131082:CVA131092 DEO131082:DEW131092 DOK131082:DOS131092 DYG131082:DYO131092 EIC131082:EIK131092 ERY131082:ESG131092 FBU131082:FCC131092 FLQ131082:FLY131092 FVM131082:FVU131092 GFI131082:GFQ131092 GPE131082:GPM131092 GZA131082:GZI131092 HIW131082:HJE131092 HSS131082:HTA131092 ICO131082:ICW131092 IMK131082:IMS131092 IWG131082:IWO131092 JGC131082:JGK131092 JPY131082:JQG131092 JZU131082:KAC131092 KJQ131082:KJY131092 KTM131082:KTU131092 LDI131082:LDQ131092 LNE131082:LNM131092 LXA131082:LXI131092 MGW131082:MHE131092 MQS131082:MRA131092 NAO131082:NAW131092 NKK131082:NKS131092 NUG131082:NUO131092 OEC131082:OEK131092 ONY131082:OOG131092 OXU131082:OYC131092 PHQ131082:PHY131092 PRM131082:PRU131092 QBI131082:QBQ131092 QLE131082:QLM131092 QVA131082:QVI131092 REW131082:RFE131092 ROS131082:RPA131092 RYO131082:RYW131092 SIK131082:SIS131092 SSG131082:SSO131092 TCC131082:TCK131092 TLY131082:TMG131092 TVU131082:TWC131092 UFQ131082:UFY131092 UPM131082:UPU131092 UZI131082:UZQ131092 VJE131082:VJM131092 VTA131082:VTI131092 WCW131082:WDE131092 WMS131082:WNA131092 WWO131082:WWW131092 AG196618:AO196628 KC196618:KK196628 TY196618:UG196628 ADU196618:AEC196628 ANQ196618:ANY196628 AXM196618:AXU196628 BHI196618:BHQ196628 BRE196618:BRM196628 CBA196618:CBI196628 CKW196618:CLE196628 CUS196618:CVA196628 DEO196618:DEW196628 DOK196618:DOS196628 DYG196618:DYO196628 EIC196618:EIK196628 ERY196618:ESG196628 FBU196618:FCC196628 FLQ196618:FLY196628 FVM196618:FVU196628 GFI196618:GFQ196628 GPE196618:GPM196628 GZA196618:GZI196628 HIW196618:HJE196628 HSS196618:HTA196628 ICO196618:ICW196628 IMK196618:IMS196628 IWG196618:IWO196628 JGC196618:JGK196628 JPY196618:JQG196628 JZU196618:KAC196628 KJQ196618:KJY196628 KTM196618:KTU196628 LDI196618:LDQ196628 LNE196618:LNM196628 LXA196618:LXI196628 MGW196618:MHE196628 MQS196618:MRA196628 NAO196618:NAW196628 NKK196618:NKS196628 NUG196618:NUO196628 OEC196618:OEK196628 ONY196618:OOG196628 OXU196618:OYC196628 PHQ196618:PHY196628 PRM196618:PRU196628 QBI196618:QBQ196628 QLE196618:QLM196628 QVA196618:QVI196628 REW196618:RFE196628 ROS196618:RPA196628 RYO196618:RYW196628 SIK196618:SIS196628 SSG196618:SSO196628 TCC196618:TCK196628 TLY196618:TMG196628 TVU196618:TWC196628 UFQ196618:UFY196628 UPM196618:UPU196628 UZI196618:UZQ196628 VJE196618:VJM196628 VTA196618:VTI196628 WCW196618:WDE196628 WMS196618:WNA196628 WWO196618:WWW196628 AG262154:AO262164 KC262154:KK262164 TY262154:UG262164 ADU262154:AEC262164 ANQ262154:ANY262164 AXM262154:AXU262164 BHI262154:BHQ262164 BRE262154:BRM262164 CBA262154:CBI262164 CKW262154:CLE262164 CUS262154:CVA262164 DEO262154:DEW262164 DOK262154:DOS262164 DYG262154:DYO262164 EIC262154:EIK262164 ERY262154:ESG262164 FBU262154:FCC262164 FLQ262154:FLY262164 FVM262154:FVU262164 GFI262154:GFQ262164 GPE262154:GPM262164 GZA262154:GZI262164 HIW262154:HJE262164 HSS262154:HTA262164 ICO262154:ICW262164 IMK262154:IMS262164 IWG262154:IWO262164 JGC262154:JGK262164 JPY262154:JQG262164 JZU262154:KAC262164 KJQ262154:KJY262164 KTM262154:KTU262164 LDI262154:LDQ262164 LNE262154:LNM262164 LXA262154:LXI262164 MGW262154:MHE262164 MQS262154:MRA262164 NAO262154:NAW262164 NKK262154:NKS262164 NUG262154:NUO262164 OEC262154:OEK262164 ONY262154:OOG262164 OXU262154:OYC262164 PHQ262154:PHY262164 PRM262154:PRU262164 QBI262154:QBQ262164 QLE262154:QLM262164 QVA262154:QVI262164 REW262154:RFE262164 ROS262154:RPA262164 RYO262154:RYW262164 SIK262154:SIS262164 SSG262154:SSO262164 TCC262154:TCK262164 TLY262154:TMG262164 TVU262154:TWC262164 UFQ262154:UFY262164 UPM262154:UPU262164 UZI262154:UZQ262164 VJE262154:VJM262164 VTA262154:VTI262164 WCW262154:WDE262164 WMS262154:WNA262164 WWO262154:WWW262164 AG327690:AO327700 KC327690:KK327700 TY327690:UG327700 ADU327690:AEC327700 ANQ327690:ANY327700 AXM327690:AXU327700 BHI327690:BHQ327700 BRE327690:BRM327700 CBA327690:CBI327700 CKW327690:CLE327700 CUS327690:CVA327700 DEO327690:DEW327700 DOK327690:DOS327700 DYG327690:DYO327700 EIC327690:EIK327700 ERY327690:ESG327700 FBU327690:FCC327700 FLQ327690:FLY327700 FVM327690:FVU327700 GFI327690:GFQ327700 GPE327690:GPM327700 GZA327690:GZI327700 HIW327690:HJE327700 HSS327690:HTA327700 ICO327690:ICW327700 IMK327690:IMS327700 IWG327690:IWO327700 JGC327690:JGK327700 JPY327690:JQG327700 JZU327690:KAC327700 KJQ327690:KJY327700 KTM327690:KTU327700 LDI327690:LDQ327700 LNE327690:LNM327700 LXA327690:LXI327700 MGW327690:MHE327700 MQS327690:MRA327700 NAO327690:NAW327700 NKK327690:NKS327700 NUG327690:NUO327700 OEC327690:OEK327700 ONY327690:OOG327700 OXU327690:OYC327700 PHQ327690:PHY327700 PRM327690:PRU327700 QBI327690:QBQ327700 QLE327690:QLM327700 QVA327690:QVI327700 REW327690:RFE327700 ROS327690:RPA327700 RYO327690:RYW327700 SIK327690:SIS327700 SSG327690:SSO327700 TCC327690:TCK327700 TLY327690:TMG327700 TVU327690:TWC327700 UFQ327690:UFY327700 UPM327690:UPU327700 UZI327690:UZQ327700 VJE327690:VJM327700 VTA327690:VTI327700 WCW327690:WDE327700 WMS327690:WNA327700 WWO327690:WWW327700 AG393226:AO393236 KC393226:KK393236 TY393226:UG393236 ADU393226:AEC393236 ANQ393226:ANY393236 AXM393226:AXU393236 BHI393226:BHQ393236 BRE393226:BRM393236 CBA393226:CBI393236 CKW393226:CLE393236 CUS393226:CVA393236 DEO393226:DEW393236 DOK393226:DOS393236 DYG393226:DYO393236 EIC393226:EIK393236 ERY393226:ESG393236 FBU393226:FCC393236 FLQ393226:FLY393236 FVM393226:FVU393236 GFI393226:GFQ393236 GPE393226:GPM393236 GZA393226:GZI393236 HIW393226:HJE393236 HSS393226:HTA393236 ICO393226:ICW393236 IMK393226:IMS393236 IWG393226:IWO393236 JGC393226:JGK393236 JPY393226:JQG393236 JZU393226:KAC393236 KJQ393226:KJY393236 KTM393226:KTU393236 LDI393226:LDQ393236 LNE393226:LNM393236 LXA393226:LXI393236 MGW393226:MHE393236 MQS393226:MRA393236 NAO393226:NAW393236 NKK393226:NKS393236 NUG393226:NUO393236 OEC393226:OEK393236 ONY393226:OOG393236 OXU393226:OYC393236 PHQ393226:PHY393236 PRM393226:PRU393236 QBI393226:QBQ393236 QLE393226:QLM393236 QVA393226:QVI393236 REW393226:RFE393236 ROS393226:RPA393236 RYO393226:RYW393236 SIK393226:SIS393236 SSG393226:SSO393236 TCC393226:TCK393236 TLY393226:TMG393236 TVU393226:TWC393236 UFQ393226:UFY393236 UPM393226:UPU393236 UZI393226:UZQ393236 VJE393226:VJM393236 VTA393226:VTI393236 WCW393226:WDE393236 WMS393226:WNA393236 WWO393226:WWW393236 AG458762:AO458772 KC458762:KK458772 TY458762:UG458772 ADU458762:AEC458772 ANQ458762:ANY458772 AXM458762:AXU458772 BHI458762:BHQ458772 BRE458762:BRM458772 CBA458762:CBI458772 CKW458762:CLE458772 CUS458762:CVA458772 DEO458762:DEW458772 DOK458762:DOS458772 DYG458762:DYO458772 EIC458762:EIK458772 ERY458762:ESG458772 FBU458762:FCC458772 FLQ458762:FLY458772 FVM458762:FVU458772 GFI458762:GFQ458772 GPE458762:GPM458772 GZA458762:GZI458772 HIW458762:HJE458772 HSS458762:HTA458772 ICO458762:ICW458772 IMK458762:IMS458772 IWG458762:IWO458772 JGC458762:JGK458772 JPY458762:JQG458772 JZU458762:KAC458772 KJQ458762:KJY458772 KTM458762:KTU458772 LDI458762:LDQ458772 LNE458762:LNM458772 LXA458762:LXI458772 MGW458762:MHE458772 MQS458762:MRA458772 NAO458762:NAW458772 NKK458762:NKS458772 NUG458762:NUO458772 OEC458762:OEK458772 ONY458762:OOG458772 OXU458762:OYC458772 PHQ458762:PHY458772 PRM458762:PRU458772 QBI458762:QBQ458772 QLE458762:QLM458772 QVA458762:QVI458772 REW458762:RFE458772 ROS458762:RPA458772 RYO458762:RYW458772 SIK458762:SIS458772 SSG458762:SSO458772 TCC458762:TCK458772 TLY458762:TMG458772 TVU458762:TWC458772 UFQ458762:UFY458772 UPM458762:UPU458772 UZI458762:UZQ458772 VJE458762:VJM458772 VTA458762:VTI458772 WCW458762:WDE458772 WMS458762:WNA458772 WWO458762:WWW458772 AG524298:AO524308 KC524298:KK524308 TY524298:UG524308 ADU524298:AEC524308 ANQ524298:ANY524308 AXM524298:AXU524308 BHI524298:BHQ524308 BRE524298:BRM524308 CBA524298:CBI524308 CKW524298:CLE524308 CUS524298:CVA524308 DEO524298:DEW524308 DOK524298:DOS524308 DYG524298:DYO524308 EIC524298:EIK524308 ERY524298:ESG524308 FBU524298:FCC524308 FLQ524298:FLY524308 FVM524298:FVU524308 GFI524298:GFQ524308 GPE524298:GPM524308 GZA524298:GZI524308 HIW524298:HJE524308 HSS524298:HTA524308 ICO524298:ICW524308 IMK524298:IMS524308 IWG524298:IWO524308 JGC524298:JGK524308 JPY524298:JQG524308 JZU524298:KAC524308 KJQ524298:KJY524308 KTM524298:KTU524308 LDI524298:LDQ524308 LNE524298:LNM524308 LXA524298:LXI524308 MGW524298:MHE524308 MQS524298:MRA524308 NAO524298:NAW524308 NKK524298:NKS524308 NUG524298:NUO524308 OEC524298:OEK524308 ONY524298:OOG524308 OXU524298:OYC524308 PHQ524298:PHY524308 PRM524298:PRU524308 QBI524298:QBQ524308 QLE524298:QLM524308 QVA524298:QVI524308 REW524298:RFE524308 ROS524298:RPA524308 RYO524298:RYW524308 SIK524298:SIS524308 SSG524298:SSO524308 TCC524298:TCK524308 TLY524298:TMG524308 TVU524298:TWC524308 UFQ524298:UFY524308 UPM524298:UPU524308 UZI524298:UZQ524308 VJE524298:VJM524308 VTA524298:VTI524308 WCW524298:WDE524308 WMS524298:WNA524308 WWO524298:WWW524308 AG589834:AO589844 KC589834:KK589844 TY589834:UG589844 ADU589834:AEC589844 ANQ589834:ANY589844 AXM589834:AXU589844 BHI589834:BHQ589844 BRE589834:BRM589844 CBA589834:CBI589844 CKW589834:CLE589844 CUS589834:CVA589844 DEO589834:DEW589844 DOK589834:DOS589844 DYG589834:DYO589844 EIC589834:EIK589844 ERY589834:ESG589844 FBU589834:FCC589844 FLQ589834:FLY589844 FVM589834:FVU589844 GFI589834:GFQ589844 GPE589834:GPM589844 GZA589834:GZI589844 HIW589834:HJE589844 HSS589834:HTA589844 ICO589834:ICW589844 IMK589834:IMS589844 IWG589834:IWO589844 JGC589834:JGK589844 JPY589834:JQG589844 JZU589834:KAC589844 KJQ589834:KJY589844 KTM589834:KTU589844 LDI589834:LDQ589844 LNE589834:LNM589844 LXA589834:LXI589844 MGW589834:MHE589844 MQS589834:MRA589844 NAO589834:NAW589844 NKK589834:NKS589844 NUG589834:NUO589844 OEC589834:OEK589844 ONY589834:OOG589844 OXU589834:OYC589844 PHQ589834:PHY589844 PRM589834:PRU589844 QBI589834:QBQ589844 QLE589834:QLM589844 QVA589834:QVI589844 REW589834:RFE589844 ROS589834:RPA589844 RYO589834:RYW589844 SIK589834:SIS589844 SSG589834:SSO589844 TCC589834:TCK589844 TLY589834:TMG589844 TVU589834:TWC589844 UFQ589834:UFY589844 UPM589834:UPU589844 UZI589834:UZQ589844 VJE589834:VJM589844 VTA589834:VTI589844 WCW589834:WDE589844 WMS589834:WNA589844 WWO589834:WWW589844 AG655370:AO655380 KC655370:KK655380 TY655370:UG655380 ADU655370:AEC655380 ANQ655370:ANY655380 AXM655370:AXU655380 BHI655370:BHQ655380 BRE655370:BRM655380 CBA655370:CBI655380 CKW655370:CLE655380 CUS655370:CVA655380 DEO655370:DEW655380 DOK655370:DOS655380 DYG655370:DYO655380 EIC655370:EIK655380 ERY655370:ESG655380 FBU655370:FCC655380 FLQ655370:FLY655380 FVM655370:FVU655380 GFI655370:GFQ655380 GPE655370:GPM655380 GZA655370:GZI655380 HIW655370:HJE655380 HSS655370:HTA655380 ICO655370:ICW655380 IMK655370:IMS655380 IWG655370:IWO655380 JGC655370:JGK655380 JPY655370:JQG655380 JZU655370:KAC655380 KJQ655370:KJY655380 KTM655370:KTU655380 LDI655370:LDQ655380 LNE655370:LNM655380 LXA655370:LXI655380 MGW655370:MHE655380 MQS655370:MRA655380 NAO655370:NAW655380 NKK655370:NKS655380 NUG655370:NUO655380 OEC655370:OEK655380 ONY655370:OOG655380 OXU655370:OYC655380 PHQ655370:PHY655380 PRM655370:PRU655380 QBI655370:QBQ655380 QLE655370:QLM655380 QVA655370:QVI655380 REW655370:RFE655380 ROS655370:RPA655380 RYO655370:RYW655380 SIK655370:SIS655380 SSG655370:SSO655380 TCC655370:TCK655380 TLY655370:TMG655380 TVU655370:TWC655380 UFQ655370:UFY655380 UPM655370:UPU655380 UZI655370:UZQ655380 VJE655370:VJM655380 VTA655370:VTI655380 WCW655370:WDE655380 WMS655370:WNA655380 WWO655370:WWW655380 AG720906:AO720916 KC720906:KK720916 TY720906:UG720916 ADU720906:AEC720916 ANQ720906:ANY720916 AXM720906:AXU720916 BHI720906:BHQ720916 BRE720906:BRM720916 CBA720906:CBI720916 CKW720906:CLE720916 CUS720906:CVA720916 DEO720906:DEW720916 DOK720906:DOS720916 DYG720906:DYO720916 EIC720906:EIK720916 ERY720906:ESG720916 FBU720906:FCC720916 FLQ720906:FLY720916 FVM720906:FVU720916 GFI720906:GFQ720916 GPE720906:GPM720916 GZA720906:GZI720916 HIW720906:HJE720916 HSS720906:HTA720916 ICO720906:ICW720916 IMK720906:IMS720916 IWG720906:IWO720916 JGC720906:JGK720916 JPY720906:JQG720916 JZU720906:KAC720916 KJQ720906:KJY720916 KTM720906:KTU720916 LDI720906:LDQ720916 LNE720906:LNM720916 LXA720906:LXI720916 MGW720906:MHE720916 MQS720906:MRA720916 NAO720906:NAW720916 NKK720906:NKS720916 NUG720906:NUO720916 OEC720906:OEK720916 ONY720906:OOG720916 OXU720906:OYC720916 PHQ720906:PHY720916 PRM720906:PRU720916 QBI720906:QBQ720916 QLE720906:QLM720916 QVA720906:QVI720916 REW720906:RFE720916 ROS720906:RPA720916 RYO720906:RYW720916 SIK720906:SIS720916 SSG720906:SSO720916 TCC720906:TCK720916 TLY720906:TMG720916 TVU720906:TWC720916 UFQ720906:UFY720916 UPM720906:UPU720916 UZI720906:UZQ720916 VJE720906:VJM720916 VTA720906:VTI720916 WCW720906:WDE720916 WMS720906:WNA720916 WWO720906:WWW720916 AG786442:AO786452 KC786442:KK786452 TY786442:UG786452 ADU786442:AEC786452 ANQ786442:ANY786452 AXM786442:AXU786452 BHI786442:BHQ786452 BRE786442:BRM786452 CBA786442:CBI786452 CKW786442:CLE786452 CUS786442:CVA786452 DEO786442:DEW786452 DOK786442:DOS786452 DYG786442:DYO786452 EIC786442:EIK786452 ERY786442:ESG786452 FBU786442:FCC786452 FLQ786442:FLY786452 FVM786442:FVU786452 GFI786442:GFQ786452 GPE786442:GPM786452 GZA786442:GZI786452 HIW786442:HJE786452 HSS786442:HTA786452 ICO786442:ICW786452 IMK786442:IMS786452 IWG786442:IWO786452 JGC786442:JGK786452 JPY786442:JQG786452 JZU786442:KAC786452 KJQ786442:KJY786452 KTM786442:KTU786452 LDI786442:LDQ786452 LNE786442:LNM786452 LXA786442:LXI786452 MGW786442:MHE786452 MQS786442:MRA786452 NAO786442:NAW786452 NKK786442:NKS786452 NUG786442:NUO786452 OEC786442:OEK786452 ONY786442:OOG786452 OXU786442:OYC786452 PHQ786442:PHY786452 PRM786442:PRU786452 QBI786442:QBQ786452 QLE786442:QLM786452 QVA786442:QVI786452 REW786442:RFE786452 ROS786442:RPA786452 RYO786442:RYW786452 SIK786442:SIS786452 SSG786442:SSO786452 TCC786442:TCK786452 TLY786442:TMG786452 TVU786442:TWC786452 UFQ786442:UFY786452 UPM786442:UPU786452 UZI786442:UZQ786452 VJE786442:VJM786452 VTA786442:VTI786452 WCW786442:WDE786452 WMS786442:WNA786452 WWO786442:WWW786452 AG851978:AO851988 KC851978:KK851988 TY851978:UG851988 ADU851978:AEC851988 ANQ851978:ANY851988 AXM851978:AXU851988 BHI851978:BHQ851988 BRE851978:BRM851988 CBA851978:CBI851988 CKW851978:CLE851988 CUS851978:CVA851988 DEO851978:DEW851988 DOK851978:DOS851988 DYG851978:DYO851988 EIC851978:EIK851988 ERY851978:ESG851988 FBU851978:FCC851988 FLQ851978:FLY851988 FVM851978:FVU851988 GFI851978:GFQ851988 GPE851978:GPM851988 GZA851978:GZI851988 HIW851978:HJE851988 HSS851978:HTA851988 ICO851978:ICW851988 IMK851978:IMS851988 IWG851978:IWO851988 JGC851978:JGK851988 JPY851978:JQG851988 JZU851978:KAC851988 KJQ851978:KJY851988 KTM851978:KTU851988 LDI851978:LDQ851988 LNE851978:LNM851988 LXA851978:LXI851988 MGW851978:MHE851988 MQS851978:MRA851988 NAO851978:NAW851988 NKK851978:NKS851988 NUG851978:NUO851988 OEC851978:OEK851988 ONY851978:OOG851988 OXU851978:OYC851988 PHQ851978:PHY851988 PRM851978:PRU851988 QBI851978:QBQ851988 QLE851978:QLM851988 QVA851978:QVI851988 REW851978:RFE851988 ROS851978:RPA851988 RYO851978:RYW851988 SIK851978:SIS851988 SSG851978:SSO851988 TCC851978:TCK851988 TLY851978:TMG851988 TVU851978:TWC851988 UFQ851978:UFY851988 UPM851978:UPU851988 UZI851978:UZQ851988 VJE851978:VJM851988 VTA851978:VTI851988 WCW851978:WDE851988 WMS851978:WNA851988 WWO851978:WWW851988 AG917514:AO917524 KC917514:KK917524 TY917514:UG917524 ADU917514:AEC917524 ANQ917514:ANY917524 AXM917514:AXU917524 BHI917514:BHQ917524 BRE917514:BRM917524 CBA917514:CBI917524 CKW917514:CLE917524 CUS917514:CVA917524 DEO917514:DEW917524 DOK917514:DOS917524 DYG917514:DYO917524 EIC917514:EIK917524 ERY917514:ESG917524 FBU917514:FCC917524 FLQ917514:FLY917524 FVM917514:FVU917524 GFI917514:GFQ917524 GPE917514:GPM917524 GZA917514:GZI917524 HIW917514:HJE917524 HSS917514:HTA917524 ICO917514:ICW917524 IMK917514:IMS917524 IWG917514:IWO917524 JGC917514:JGK917524 JPY917514:JQG917524 JZU917514:KAC917524 KJQ917514:KJY917524 KTM917514:KTU917524 LDI917514:LDQ917524 LNE917514:LNM917524 LXA917514:LXI917524 MGW917514:MHE917524 MQS917514:MRA917524 NAO917514:NAW917524 NKK917514:NKS917524 NUG917514:NUO917524 OEC917514:OEK917524 ONY917514:OOG917524 OXU917514:OYC917524 PHQ917514:PHY917524 PRM917514:PRU917524 QBI917514:QBQ917524 QLE917514:QLM917524 QVA917514:QVI917524 REW917514:RFE917524 ROS917514:RPA917524 RYO917514:RYW917524 SIK917514:SIS917524 SSG917514:SSO917524 TCC917514:TCK917524 TLY917514:TMG917524 TVU917514:TWC917524 UFQ917514:UFY917524 UPM917514:UPU917524 UZI917514:UZQ917524 VJE917514:VJM917524 VTA917514:VTI917524 WCW917514:WDE917524 WMS917514:WNA917524 WWO917514:WWW917524 AG983050:AO983060 KC983050:KK983060 TY983050:UG983060 ADU983050:AEC983060 ANQ983050:ANY983060 AXM983050:AXU983060 BHI983050:BHQ983060 BRE983050:BRM983060 CBA983050:CBI983060 CKW983050:CLE983060 CUS983050:CVA983060 DEO983050:DEW983060 DOK983050:DOS983060 DYG983050:DYO983060 EIC983050:EIK983060 ERY983050:ESG983060 FBU983050:FCC983060 FLQ983050:FLY983060 FVM983050:FVU983060 GFI983050:GFQ983060 GPE983050:GPM983060 GZA983050:GZI983060 HIW983050:HJE983060 HSS983050:HTA983060 ICO983050:ICW983060 IMK983050:IMS983060 IWG983050:IWO983060 JGC983050:JGK983060 JPY983050:JQG983060 JZU983050:KAC983060 KJQ983050:KJY983060 KTM983050:KTU983060 LDI983050:LDQ983060 LNE983050:LNM983060 LXA983050:LXI983060 MGW983050:MHE983060 MQS983050:MRA983060 NAO983050:NAW983060 NKK983050:NKS983060 NUG983050:NUO983060 OEC983050:OEK983060 ONY983050:OOG983060 OXU983050:OYC983060 PHQ983050:PHY983060 PRM983050:PRU983060 QBI983050:QBQ983060 QLE983050:QLM983060 QVA983050:QVI983060 REW983050:RFE983060 ROS983050:RPA983060 RYO983050:RYW983060 SIK983050:SIS983060 SSG983050:SSO983060 TCC983050:TCK983060 TLY983050:TMG983060 TVU983050:TWC983060 UFQ983050:UFY983060 UPM983050:UPU983060 UZI983050:UZQ983060 VJE983050:VJM983060 VTA983050:VTI983060 WCW983050:WDE983060 WMS983050:WNA983060 WWO983050:WWW983060 AP10:AP11 KL10:KL11 UH10:UH11 AED10:AED11 ANZ10:ANZ11 AXV10:AXV11 BHR10:BHR11 BRN10:BRN11 CBJ10:CBJ11 CLF10:CLF11 CVB10:CVB11 DEX10:DEX11 DOT10:DOT11 DYP10:DYP11 EIL10:EIL11 ESH10:ESH11 FCD10:FCD11 FLZ10:FLZ11 FVV10:FVV11 GFR10:GFR11 GPN10:GPN11 GZJ10:GZJ11 HJF10:HJF11 HTB10:HTB11 ICX10:ICX11 IMT10:IMT11 IWP10:IWP11 JGL10:JGL11 JQH10:JQH11 KAD10:KAD11 KJZ10:KJZ11 KTV10:KTV11 LDR10:LDR11 LNN10:LNN11 LXJ10:LXJ11 MHF10:MHF11 MRB10:MRB11 NAX10:NAX11 NKT10:NKT11 NUP10:NUP11 OEL10:OEL11 OOH10:OOH11 OYD10:OYD11 PHZ10:PHZ11 PRV10:PRV11 QBR10:QBR11 QLN10:QLN11 QVJ10:QVJ11 RFF10:RFF11 RPB10:RPB11 RYX10:RYX11 SIT10:SIT11 SSP10:SSP11 TCL10:TCL11 TMH10:TMH11 TWD10:TWD11 UFZ10:UFZ11 UPV10:UPV11 UZR10:UZR11 VJN10:VJN11 VTJ10:VTJ11 WDF10:WDF11 WNB10:WNB11 WWX10:WWX11 AP65546:AP65547 KL65546:KL65547 UH65546:UH65547 AED65546:AED65547 ANZ65546:ANZ65547 AXV65546:AXV65547 BHR65546:BHR65547 BRN65546:BRN65547 CBJ65546:CBJ65547 CLF65546:CLF65547 CVB65546:CVB65547 DEX65546:DEX65547 DOT65546:DOT65547 DYP65546:DYP65547 EIL65546:EIL65547 ESH65546:ESH65547 FCD65546:FCD65547 FLZ65546:FLZ65547 FVV65546:FVV65547 GFR65546:GFR65547 GPN65546:GPN65547 GZJ65546:GZJ65547 HJF65546:HJF65547 HTB65546:HTB65547 ICX65546:ICX65547 IMT65546:IMT65547 IWP65546:IWP65547 JGL65546:JGL65547 JQH65546:JQH65547 KAD65546:KAD65547 KJZ65546:KJZ65547 KTV65546:KTV65547 LDR65546:LDR65547 LNN65546:LNN65547 LXJ65546:LXJ65547 MHF65546:MHF65547 MRB65546:MRB65547 NAX65546:NAX65547 NKT65546:NKT65547 NUP65546:NUP65547 OEL65546:OEL65547 OOH65546:OOH65547 OYD65546:OYD65547 PHZ65546:PHZ65547 PRV65546:PRV65547 QBR65546:QBR65547 QLN65546:QLN65547 QVJ65546:QVJ65547 RFF65546:RFF65547 RPB65546:RPB65547 RYX65546:RYX65547 SIT65546:SIT65547 SSP65546:SSP65547 TCL65546:TCL65547 TMH65546:TMH65547 TWD65546:TWD65547 UFZ65546:UFZ65547 UPV65546:UPV65547 UZR65546:UZR65547 VJN65546:VJN65547 VTJ65546:VTJ65547 WDF65546:WDF65547 WNB65546:WNB65547 WWX65546:WWX65547 AP131082:AP131083 KL131082:KL131083 UH131082:UH131083 AED131082:AED131083 ANZ131082:ANZ131083 AXV131082:AXV131083 BHR131082:BHR131083 BRN131082:BRN131083 CBJ131082:CBJ131083 CLF131082:CLF131083 CVB131082:CVB131083 DEX131082:DEX131083 DOT131082:DOT131083 DYP131082:DYP131083 EIL131082:EIL131083 ESH131082:ESH131083 FCD131082:FCD131083 FLZ131082:FLZ131083 FVV131082:FVV131083 GFR131082:GFR131083 GPN131082:GPN131083 GZJ131082:GZJ131083 HJF131082:HJF131083 HTB131082:HTB131083 ICX131082:ICX131083 IMT131082:IMT131083 IWP131082:IWP131083 JGL131082:JGL131083 JQH131082:JQH131083 KAD131082:KAD131083 KJZ131082:KJZ131083 KTV131082:KTV131083 LDR131082:LDR131083 LNN131082:LNN131083 LXJ131082:LXJ131083 MHF131082:MHF131083 MRB131082:MRB131083 NAX131082:NAX131083 NKT131082:NKT131083 NUP131082:NUP131083 OEL131082:OEL131083 OOH131082:OOH131083 OYD131082:OYD131083 PHZ131082:PHZ131083 PRV131082:PRV131083 QBR131082:QBR131083 QLN131082:QLN131083 QVJ131082:QVJ131083 RFF131082:RFF131083 RPB131082:RPB131083 RYX131082:RYX131083 SIT131082:SIT131083 SSP131082:SSP131083 TCL131082:TCL131083 TMH131082:TMH131083 TWD131082:TWD131083 UFZ131082:UFZ131083 UPV131082:UPV131083 UZR131082:UZR131083 VJN131082:VJN131083 VTJ131082:VTJ131083 WDF131082:WDF131083 WNB131082:WNB131083 WWX131082:WWX131083 AP196618:AP196619 KL196618:KL196619 UH196618:UH196619 AED196618:AED196619 ANZ196618:ANZ196619 AXV196618:AXV196619 BHR196618:BHR196619 BRN196618:BRN196619 CBJ196618:CBJ196619 CLF196618:CLF196619 CVB196618:CVB196619 DEX196618:DEX196619 DOT196618:DOT196619 DYP196618:DYP196619 EIL196618:EIL196619 ESH196618:ESH196619 FCD196618:FCD196619 FLZ196618:FLZ196619 FVV196618:FVV196619 GFR196618:GFR196619 GPN196618:GPN196619 GZJ196618:GZJ196619 HJF196618:HJF196619 HTB196618:HTB196619 ICX196618:ICX196619 IMT196618:IMT196619 IWP196618:IWP196619 JGL196618:JGL196619 JQH196618:JQH196619 KAD196618:KAD196619 KJZ196618:KJZ196619 KTV196618:KTV196619 LDR196618:LDR196619 LNN196618:LNN196619 LXJ196618:LXJ196619 MHF196618:MHF196619 MRB196618:MRB196619 NAX196618:NAX196619 NKT196618:NKT196619 NUP196618:NUP196619 OEL196618:OEL196619 OOH196618:OOH196619 OYD196618:OYD196619 PHZ196618:PHZ196619 PRV196618:PRV196619 QBR196618:QBR196619 QLN196618:QLN196619 QVJ196618:QVJ196619 RFF196618:RFF196619 RPB196618:RPB196619 RYX196618:RYX196619 SIT196618:SIT196619 SSP196618:SSP196619 TCL196618:TCL196619 TMH196618:TMH196619 TWD196618:TWD196619 UFZ196618:UFZ196619 UPV196618:UPV196619 UZR196618:UZR196619 VJN196618:VJN196619 VTJ196618:VTJ196619 WDF196618:WDF196619 WNB196618:WNB196619 WWX196618:WWX196619 AP262154:AP262155 KL262154:KL262155 UH262154:UH262155 AED262154:AED262155 ANZ262154:ANZ262155 AXV262154:AXV262155 BHR262154:BHR262155 BRN262154:BRN262155 CBJ262154:CBJ262155 CLF262154:CLF262155 CVB262154:CVB262155 DEX262154:DEX262155 DOT262154:DOT262155 DYP262154:DYP262155 EIL262154:EIL262155 ESH262154:ESH262155 FCD262154:FCD262155 FLZ262154:FLZ262155 FVV262154:FVV262155 GFR262154:GFR262155 GPN262154:GPN262155 GZJ262154:GZJ262155 HJF262154:HJF262155 HTB262154:HTB262155 ICX262154:ICX262155 IMT262154:IMT262155 IWP262154:IWP262155 JGL262154:JGL262155 JQH262154:JQH262155 KAD262154:KAD262155 KJZ262154:KJZ262155 KTV262154:KTV262155 LDR262154:LDR262155 LNN262154:LNN262155 LXJ262154:LXJ262155 MHF262154:MHF262155 MRB262154:MRB262155 NAX262154:NAX262155 NKT262154:NKT262155 NUP262154:NUP262155 OEL262154:OEL262155 OOH262154:OOH262155 OYD262154:OYD262155 PHZ262154:PHZ262155 PRV262154:PRV262155 QBR262154:QBR262155 QLN262154:QLN262155 QVJ262154:QVJ262155 RFF262154:RFF262155 RPB262154:RPB262155 RYX262154:RYX262155 SIT262154:SIT262155 SSP262154:SSP262155 TCL262154:TCL262155 TMH262154:TMH262155 TWD262154:TWD262155 UFZ262154:UFZ262155 UPV262154:UPV262155 UZR262154:UZR262155 VJN262154:VJN262155 VTJ262154:VTJ262155 WDF262154:WDF262155 WNB262154:WNB262155 WWX262154:WWX262155 AP327690:AP327691 KL327690:KL327691 UH327690:UH327691 AED327690:AED327691 ANZ327690:ANZ327691 AXV327690:AXV327691 BHR327690:BHR327691 BRN327690:BRN327691 CBJ327690:CBJ327691 CLF327690:CLF327691 CVB327690:CVB327691 DEX327690:DEX327691 DOT327690:DOT327691 DYP327690:DYP327691 EIL327690:EIL327691 ESH327690:ESH327691 FCD327690:FCD327691 FLZ327690:FLZ327691 FVV327690:FVV327691 GFR327690:GFR327691 GPN327690:GPN327691 GZJ327690:GZJ327691 HJF327690:HJF327691 HTB327690:HTB327691 ICX327690:ICX327691 IMT327690:IMT327691 IWP327690:IWP327691 JGL327690:JGL327691 JQH327690:JQH327691 KAD327690:KAD327691 KJZ327690:KJZ327691 KTV327690:KTV327691 LDR327690:LDR327691 LNN327690:LNN327691 LXJ327690:LXJ327691 MHF327690:MHF327691 MRB327690:MRB327691 NAX327690:NAX327691 NKT327690:NKT327691 NUP327690:NUP327691 OEL327690:OEL327691 OOH327690:OOH327691 OYD327690:OYD327691 PHZ327690:PHZ327691 PRV327690:PRV327691 QBR327690:QBR327691 QLN327690:QLN327691 QVJ327690:QVJ327691 RFF327690:RFF327691 RPB327690:RPB327691 RYX327690:RYX327691 SIT327690:SIT327691 SSP327690:SSP327691 TCL327690:TCL327691 TMH327690:TMH327691 TWD327690:TWD327691 UFZ327690:UFZ327691 UPV327690:UPV327691 UZR327690:UZR327691 VJN327690:VJN327691 VTJ327690:VTJ327691 WDF327690:WDF327691 WNB327690:WNB327691 WWX327690:WWX327691 AP393226:AP393227 KL393226:KL393227 UH393226:UH393227 AED393226:AED393227 ANZ393226:ANZ393227 AXV393226:AXV393227 BHR393226:BHR393227 BRN393226:BRN393227 CBJ393226:CBJ393227 CLF393226:CLF393227 CVB393226:CVB393227 DEX393226:DEX393227 DOT393226:DOT393227 DYP393226:DYP393227 EIL393226:EIL393227 ESH393226:ESH393227 FCD393226:FCD393227 FLZ393226:FLZ393227 FVV393226:FVV393227 GFR393226:GFR393227 GPN393226:GPN393227 GZJ393226:GZJ393227 HJF393226:HJF393227 HTB393226:HTB393227 ICX393226:ICX393227 IMT393226:IMT393227 IWP393226:IWP393227 JGL393226:JGL393227 JQH393226:JQH393227 KAD393226:KAD393227 KJZ393226:KJZ393227 KTV393226:KTV393227 LDR393226:LDR393227 LNN393226:LNN393227 LXJ393226:LXJ393227 MHF393226:MHF393227 MRB393226:MRB393227 NAX393226:NAX393227 NKT393226:NKT393227 NUP393226:NUP393227 OEL393226:OEL393227 OOH393226:OOH393227 OYD393226:OYD393227 PHZ393226:PHZ393227 PRV393226:PRV393227 QBR393226:QBR393227 QLN393226:QLN393227 QVJ393226:QVJ393227 RFF393226:RFF393227 RPB393226:RPB393227 RYX393226:RYX393227 SIT393226:SIT393227 SSP393226:SSP393227 TCL393226:TCL393227 TMH393226:TMH393227 TWD393226:TWD393227 UFZ393226:UFZ393227 UPV393226:UPV393227 UZR393226:UZR393227 VJN393226:VJN393227 VTJ393226:VTJ393227 WDF393226:WDF393227 WNB393226:WNB393227 WWX393226:WWX393227 AP458762:AP458763 KL458762:KL458763 UH458762:UH458763 AED458762:AED458763 ANZ458762:ANZ458763 AXV458762:AXV458763 BHR458762:BHR458763 BRN458762:BRN458763 CBJ458762:CBJ458763 CLF458762:CLF458763 CVB458762:CVB458763 DEX458762:DEX458763 DOT458762:DOT458763 DYP458762:DYP458763 EIL458762:EIL458763 ESH458762:ESH458763 FCD458762:FCD458763 FLZ458762:FLZ458763 FVV458762:FVV458763 GFR458762:GFR458763 GPN458762:GPN458763 GZJ458762:GZJ458763 HJF458762:HJF458763 HTB458762:HTB458763 ICX458762:ICX458763 IMT458762:IMT458763 IWP458762:IWP458763 JGL458762:JGL458763 JQH458762:JQH458763 KAD458762:KAD458763 KJZ458762:KJZ458763 KTV458762:KTV458763 LDR458762:LDR458763 LNN458762:LNN458763 LXJ458762:LXJ458763 MHF458762:MHF458763 MRB458762:MRB458763 NAX458762:NAX458763 NKT458762:NKT458763 NUP458762:NUP458763 OEL458762:OEL458763 OOH458762:OOH458763 OYD458762:OYD458763 PHZ458762:PHZ458763 PRV458762:PRV458763 QBR458762:QBR458763 QLN458762:QLN458763 QVJ458762:QVJ458763 RFF458762:RFF458763 RPB458762:RPB458763 RYX458762:RYX458763 SIT458762:SIT458763 SSP458762:SSP458763 TCL458762:TCL458763 TMH458762:TMH458763 TWD458762:TWD458763 UFZ458762:UFZ458763 UPV458762:UPV458763 UZR458762:UZR458763 VJN458762:VJN458763 VTJ458762:VTJ458763 WDF458762:WDF458763 WNB458762:WNB458763 WWX458762:WWX458763 AP524298:AP524299 KL524298:KL524299 UH524298:UH524299 AED524298:AED524299 ANZ524298:ANZ524299 AXV524298:AXV524299 BHR524298:BHR524299 BRN524298:BRN524299 CBJ524298:CBJ524299 CLF524298:CLF524299 CVB524298:CVB524299 DEX524298:DEX524299 DOT524298:DOT524299 DYP524298:DYP524299 EIL524298:EIL524299 ESH524298:ESH524299 FCD524298:FCD524299 FLZ524298:FLZ524299 FVV524298:FVV524299 GFR524298:GFR524299 GPN524298:GPN524299 GZJ524298:GZJ524299 HJF524298:HJF524299 HTB524298:HTB524299 ICX524298:ICX524299 IMT524298:IMT524299 IWP524298:IWP524299 JGL524298:JGL524299 JQH524298:JQH524299 KAD524298:KAD524299 KJZ524298:KJZ524299 KTV524298:KTV524299 LDR524298:LDR524299 LNN524298:LNN524299 LXJ524298:LXJ524299 MHF524298:MHF524299 MRB524298:MRB524299 NAX524298:NAX524299 NKT524298:NKT524299 NUP524298:NUP524299 OEL524298:OEL524299 OOH524298:OOH524299 OYD524298:OYD524299 PHZ524298:PHZ524299 PRV524298:PRV524299 QBR524298:QBR524299 QLN524298:QLN524299 QVJ524298:QVJ524299 RFF524298:RFF524299 RPB524298:RPB524299 RYX524298:RYX524299 SIT524298:SIT524299 SSP524298:SSP524299 TCL524298:TCL524299 TMH524298:TMH524299 TWD524298:TWD524299 UFZ524298:UFZ524299 UPV524298:UPV524299 UZR524298:UZR524299 VJN524298:VJN524299 VTJ524298:VTJ524299 WDF524298:WDF524299 WNB524298:WNB524299 WWX524298:WWX524299 AP589834:AP589835 KL589834:KL589835 UH589834:UH589835 AED589834:AED589835 ANZ589834:ANZ589835 AXV589834:AXV589835 BHR589834:BHR589835 BRN589834:BRN589835 CBJ589834:CBJ589835 CLF589834:CLF589835 CVB589834:CVB589835 DEX589834:DEX589835 DOT589834:DOT589835 DYP589834:DYP589835 EIL589834:EIL589835 ESH589834:ESH589835 FCD589834:FCD589835 FLZ589834:FLZ589835 FVV589834:FVV589835 GFR589834:GFR589835 GPN589834:GPN589835 GZJ589834:GZJ589835 HJF589834:HJF589835 HTB589834:HTB589835 ICX589834:ICX589835 IMT589834:IMT589835 IWP589834:IWP589835 JGL589834:JGL589835 JQH589834:JQH589835 KAD589834:KAD589835 KJZ589834:KJZ589835 KTV589834:KTV589835 LDR589834:LDR589835 LNN589834:LNN589835 LXJ589834:LXJ589835 MHF589834:MHF589835 MRB589834:MRB589835 NAX589834:NAX589835 NKT589834:NKT589835 NUP589834:NUP589835 OEL589834:OEL589835 OOH589834:OOH589835 OYD589834:OYD589835 PHZ589834:PHZ589835 PRV589834:PRV589835 QBR589834:QBR589835 QLN589834:QLN589835 QVJ589834:QVJ589835 RFF589834:RFF589835 RPB589834:RPB589835 RYX589834:RYX589835 SIT589834:SIT589835 SSP589834:SSP589835 TCL589834:TCL589835 TMH589834:TMH589835 TWD589834:TWD589835 UFZ589834:UFZ589835 UPV589834:UPV589835 UZR589834:UZR589835 VJN589834:VJN589835 VTJ589834:VTJ589835 WDF589834:WDF589835 WNB589834:WNB589835 WWX589834:WWX589835 AP655370:AP655371 KL655370:KL655371 UH655370:UH655371 AED655370:AED655371 ANZ655370:ANZ655371 AXV655370:AXV655371 BHR655370:BHR655371 BRN655370:BRN655371 CBJ655370:CBJ655371 CLF655370:CLF655371 CVB655370:CVB655371 DEX655370:DEX655371 DOT655370:DOT655371 DYP655370:DYP655371 EIL655370:EIL655371 ESH655370:ESH655371 FCD655370:FCD655371 FLZ655370:FLZ655371 FVV655370:FVV655371 GFR655370:GFR655371 GPN655370:GPN655371 GZJ655370:GZJ655371 HJF655370:HJF655371 HTB655370:HTB655371 ICX655370:ICX655371 IMT655370:IMT655371 IWP655370:IWP655371 JGL655370:JGL655371 JQH655370:JQH655371 KAD655370:KAD655371 KJZ655370:KJZ655371 KTV655370:KTV655371 LDR655370:LDR655371 LNN655370:LNN655371 LXJ655370:LXJ655371 MHF655370:MHF655371 MRB655370:MRB655371 NAX655370:NAX655371 NKT655370:NKT655371 NUP655370:NUP655371 OEL655370:OEL655371 OOH655370:OOH655371 OYD655370:OYD655371 PHZ655370:PHZ655371 PRV655370:PRV655371 QBR655370:QBR655371 QLN655370:QLN655371 QVJ655370:QVJ655371 RFF655370:RFF655371 RPB655370:RPB655371 RYX655370:RYX655371 SIT655370:SIT655371 SSP655370:SSP655371 TCL655370:TCL655371 TMH655370:TMH655371 TWD655370:TWD655371 UFZ655370:UFZ655371 UPV655370:UPV655371 UZR655370:UZR655371 VJN655370:VJN655371 VTJ655370:VTJ655371 WDF655370:WDF655371 WNB655370:WNB655371 WWX655370:WWX655371 AP720906:AP720907 KL720906:KL720907 UH720906:UH720907 AED720906:AED720907 ANZ720906:ANZ720907 AXV720906:AXV720907 BHR720906:BHR720907 BRN720906:BRN720907 CBJ720906:CBJ720907 CLF720906:CLF720907 CVB720906:CVB720907 DEX720906:DEX720907 DOT720906:DOT720907 DYP720906:DYP720907 EIL720906:EIL720907 ESH720906:ESH720907 FCD720906:FCD720907 FLZ720906:FLZ720907 FVV720906:FVV720907 GFR720906:GFR720907 GPN720906:GPN720907 GZJ720906:GZJ720907 HJF720906:HJF720907 HTB720906:HTB720907 ICX720906:ICX720907 IMT720906:IMT720907 IWP720906:IWP720907 JGL720906:JGL720907 JQH720906:JQH720907 KAD720906:KAD720907 KJZ720906:KJZ720907 KTV720906:KTV720907 LDR720906:LDR720907 LNN720906:LNN720907 LXJ720906:LXJ720907 MHF720906:MHF720907 MRB720906:MRB720907 NAX720906:NAX720907 NKT720906:NKT720907 NUP720906:NUP720907 OEL720906:OEL720907 OOH720906:OOH720907 OYD720906:OYD720907 PHZ720906:PHZ720907 PRV720906:PRV720907 QBR720906:QBR720907 QLN720906:QLN720907 QVJ720906:QVJ720907 RFF720906:RFF720907 RPB720906:RPB720907 RYX720906:RYX720907 SIT720906:SIT720907 SSP720906:SSP720907 TCL720906:TCL720907 TMH720906:TMH720907 TWD720906:TWD720907 UFZ720906:UFZ720907 UPV720906:UPV720907 UZR720906:UZR720907 VJN720906:VJN720907 VTJ720906:VTJ720907 WDF720906:WDF720907 WNB720906:WNB720907 WWX720906:WWX720907 AP786442:AP786443 KL786442:KL786443 UH786442:UH786443 AED786442:AED786443 ANZ786442:ANZ786443 AXV786442:AXV786443 BHR786442:BHR786443 BRN786442:BRN786443 CBJ786442:CBJ786443 CLF786442:CLF786443 CVB786442:CVB786443 DEX786442:DEX786443 DOT786442:DOT786443 DYP786442:DYP786443 EIL786442:EIL786443 ESH786442:ESH786443 FCD786442:FCD786443 FLZ786442:FLZ786443 FVV786442:FVV786443 GFR786442:GFR786443 GPN786442:GPN786443 GZJ786442:GZJ786443 HJF786442:HJF786443 HTB786442:HTB786443 ICX786442:ICX786443 IMT786442:IMT786443 IWP786442:IWP786443 JGL786442:JGL786443 JQH786442:JQH786443 KAD786442:KAD786443 KJZ786442:KJZ786443 KTV786442:KTV786443 LDR786442:LDR786443 LNN786442:LNN786443 LXJ786442:LXJ786443 MHF786442:MHF786443 MRB786442:MRB786443 NAX786442:NAX786443 NKT786442:NKT786443 NUP786442:NUP786443 OEL786442:OEL786443 OOH786442:OOH786443 OYD786442:OYD786443 PHZ786442:PHZ786443 PRV786442:PRV786443 QBR786442:QBR786443 QLN786442:QLN786443 QVJ786442:QVJ786443 RFF786442:RFF786443 RPB786442:RPB786443 RYX786442:RYX786443 SIT786442:SIT786443 SSP786442:SSP786443 TCL786442:TCL786443 TMH786442:TMH786443 TWD786442:TWD786443 UFZ786442:UFZ786443 UPV786442:UPV786443 UZR786442:UZR786443 VJN786442:VJN786443 VTJ786442:VTJ786443 WDF786442:WDF786443 WNB786442:WNB786443 WWX786442:WWX786443 AP851978:AP851979 KL851978:KL851979 UH851978:UH851979 AED851978:AED851979 ANZ851978:ANZ851979 AXV851978:AXV851979 BHR851978:BHR851979 BRN851978:BRN851979 CBJ851978:CBJ851979 CLF851978:CLF851979 CVB851978:CVB851979 DEX851978:DEX851979 DOT851978:DOT851979 DYP851978:DYP851979 EIL851978:EIL851979 ESH851978:ESH851979 FCD851978:FCD851979 FLZ851978:FLZ851979 FVV851978:FVV851979 GFR851978:GFR851979 GPN851978:GPN851979 GZJ851978:GZJ851979 HJF851978:HJF851979 HTB851978:HTB851979 ICX851978:ICX851979 IMT851978:IMT851979 IWP851978:IWP851979 JGL851978:JGL851979 JQH851978:JQH851979 KAD851978:KAD851979 KJZ851978:KJZ851979 KTV851978:KTV851979 LDR851978:LDR851979 LNN851978:LNN851979 LXJ851978:LXJ851979 MHF851978:MHF851979 MRB851978:MRB851979 NAX851978:NAX851979 NKT851978:NKT851979 NUP851978:NUP851979 OEL851978:OEL851979 OOH851978:OOH851979 OYD851978:OYD851979 PHZ851978:PHZ851979 PRV851978:PRV851979 QBR851978:QBR851979 QLN851978:QLN851979 QVJ851978:QVJ851979 RFF851978:RFF851979 RPB851978:RPB851979 RYX851978:RYX851979 SIT851978:SIT851979 SSP851978:SSP851979 TCL851978:TCL851979 TMH851978:TMH851979 TWD851978:TWD851979 UFZ851978:UFZ851979 UPV851978:UPV851979 UZR851978:UZR851979 VJN851978:VJN851979 VTJ851978:VTJ851979 WDF851978:WDF851979 WNB851978:WNB851979 WWX851978:WWX851979 AP917514:AP917515 KL917514:KL917515 UH917514:UH917515 AED917514:AED917515 ANZ917514:ANZ917515 AXV917514:AXV917515 BHR917514:BHR917515 BRN917514:BRN917515 CBJ917514:CBJ917515 CLF917514:CLF917515 CVB917514:CVB917515 DEX917514:DEX917515 DOT917514:DOT917515 DYP917514:DYP917515 EIL917514:EIL917515 ESH917514:ESH917515 FCD917514:FCD917515 FLZ917514:FLZ917515 FVV917514:FVV917515 GFR917514:GFR917515 GPN917514:GPN917515 GZJ917514:GZJ917515 HJF917514:HJF917515 HTB917514:HTB917515 ICX917514:ICX917515 IMT917514:IMT917515 IWP917514:IWP917515 JGL917514:JGL917515 JQH917514:JQH917515 KAD917514:KAD917515 KJZ917514:KJZ917515 KTV917514:KTV917515 LDR917514:LDR917515 LNN917514:LNN917515 LXJ917514:LXJ917515 MHF917514:MHF917515 MRB917514:MRB917515 NAX917514:NAX917515 NKT917514:NKT917515 NUP917514:NUP917515 OEL917514:OEL917515 OOH917514:OOH917515 OYD917514:OYD917515 PHZ917514:PHZ917515 PRV917514:PRV917515 QBR917514:QBR917515 QLN917514:QLN917515 QVJ917514:QVJ917515 RFF917514:RFF917515 RPB917514:RPB917515 RYX917514:RYX917515 SIT917514:SIT917515 SSP917514:SSP917515 TCL917514:TCL917515 TMH917514:TMH917515 TWD917514:TWD917515 UFZ917514:UFZ917515 UPV917514:UPV917515 UZR917514:UZR917515 VJN917514:VJN917515 VTJ917514:VTJ917515 WDF917514:WDF917515 WNB917514:WNB917515 WWX917514:WWX917515 AP983050:AP983051 KL983050:KL983051 UH983050:UH983051 AED983050:AED983051 ANZ983050:ANZ983051 AXV983050:AXV983051 BHR983050:BHR983051 BRN983050:BRN983051 CBJ983050:CBJ983051 CLF983050:CLF983051 CVB983050:CVB983051 DEX983050:DEX983051 DOT983050:DOT983051 DYP983050:DYP983051 EIL983050:EIL983051 ESH983050:ESH983051 FCD983050:FCD983051 FLZ983050:FLZ983051 FVV983050:FVV983051 GFR983050:GFR983051 GPN983050:GPN983051 GZJ983050:GZJ983051 HJF983050:HJF983051 HTB983050:HTB983051 ICX983050:ICX983051 IMT983050:IMT983051 IWP983050:IWP983051 JGL983050:JGL983051 JQH983050:JQH983051 KAD983050:KAD983051 KJZ983050:KJZ983051 KTV983050:KTV983051 LDR983050:LDR983051 LNN983050:LNN983051 LXJ983050:LXJ983051 MHF983050:MHF983051 MRB983050:MRB983051 NAX983050:NAX983051 NKT983050:NKT983051 NUP983050:NUP983051 OEL983050:OEL983051 OOH983050:OOH983051 OYD983050:OYD983051 PHZ983050:PHZ983051 PRV983050:PRV983051 QBR983050:QBR983051 QLN983050:QLN983051 QVJ983050:QVJ983051 RFF983050:RFF983051 RPB983050:RPB983051 RYX983050:RYX983051 SIT983050:SIT983051 SSP983050:SSP983051 TCL983050:TCL983051 TMH983050:TMH983051 TWD983050:TWD983051 UFZ983050:UFZ983051 UPV983050:UPV983051 UZR983050:UZR983051 VJN983050:VJN983051 VTJ983050:VTJ983051 WDF983050:WDF983051 WNB983050:WNB983051 WWX983050:WWX983051 AT19 KP19 UL19 AEH19 AOD19 AXZ19 BHV19 BRR19 CBN19 CLJ19 CVF19 DFB19 DOX19 DYT19 EIP19 ESL19 FCH19 FMD19 FVZ19 GFV19 GPR19 GZN19 HJJ19 HTF19 IDB19 IMX19 IWT19 JGP19 JQL19 KAH19 KKD19 KTZ19 LDV19 LNR19 LXN19 MHJ19 MRF19 NBB19 NKX19 NUT19 OEP19 OOL19 OYH19 PID19 PRZ19 QBV19 QLR19 QVN19 RFJ19 RPF19 RZB19 SIX19 SST19 TCP19 TML19 TWH19 UGD19 UPZ19 UZV19 VJR19 VTN19 WDJ19 WNF19 WXB19 AT65555 KP65555 UL65555 AEH65555 AOD65555 AXZ65555 BHV65555 BRR65555 CBN65555 CLJ65555 CVF65555 DFB65555 DOX65555 DYT65555 EIP65555 ESL65555 FCH65555 FMD65555 FVZ65555 GFV65555 GPR65555 GZN65555 HJJ65555 HTF65555 IDB65555 IMX65555 IWT65555 JGP65555 JQL65555 KAH65555 KKD65555 KTZ65555 LDV65555 LNR65555 LXN65555 MHJ65555 MRF65555 NBB65555 NKX65555 NUT65555 OEP65555 OOL65555 OYH65555 PID65555 PRZ65555 QBV65555 QLR65555 QVN65555 RFJ65555 RPF65555 RZB65555 SIX65555 SST65555 TCP65555 TML65555 TWH65555 UGD65555 UPZ65555 UZV65555 VJR65555 VTN65555 WDJ65555 WNF65555 WXB65555 AT131091 KP131091 UL131091 AEH131091 AOD131091 AXZ131091 BHV131091 BRR131091 CBN131091 CLJ131091 CVF131091 DFB131091 DOX131091 DYT131091 EIP131091 ESL131091 FCH131091 FMD131091 FVZ131091 GFV131091 GPR131091 GZN131091 HJJ131091 HTF131091 IDB131091 IMX131091 IWT131091 JGP131091 JQL131091 KAH131091 KKD131091 KTZ131091 LDV131091 LNR131091 LXN131091 MHJ131091 MRF131091 NBB131091 NKX131091 NUT131091 OEP131091 OOL131091 OYH131091 PID131091 PRZ131091 QBV131091 QLR131091 QVN131091 RFJ131091 RPF131091 RZB131091 SIX131091 SST131091 TCP131091 TML131091 TWH131091 UGD131091 UPZ131091 UZV131091 VJR131091 VTN131091 WDJ131091 WNF131091 WXB131091 AT196627 KP196627 UL196627 AEH196627 AOD196627 AXZ196627 BHV196627 BRR196627 CBN196627 CLJ196627 CVF196627 DFB196627 DOX196627 DYT196627 EIP196627 ESL196627 FCH196627 FMD196627 FVZ196627 GFV196627 GPR196627 GZN196627 HJJ196627 HTF196627 IDB196627 IMX196627 IWT196627 JGP196627 JQL196627 KAH196627 KKD196627 KTZ196627 LDV196627 LNR196627 LXN196627 MHJ196627 MRF196627 NBB196627 NKX196627 NUT196627 OEP196627 OOL196627 OYH196627 PID196627 PRZ196627 QBV196627 QLR196627 QVN196627 RFJ196627 RPF196627 RZB196627 SIX196627 SST196627 TCP196627 TML196627 TWH196627 UGD196627 UPZ196627 UZV196627 VJR196627 VTN196627 WDJ196627 WNF196627 WXB196627 AT262163 KP262163 UL262163 AEH262163 AOD262163 AXZ262163 BHV262163 BRR262163 CBN262163 CLJ262163 CVF262163 DFB262163 DOX262163 DYT262163 EIP262163 ESL262163 FCH262163 FMD262163 FVZ262163 GFV262163 GPR262163 GZN262163 HJJ262163 HTF262163 IDB262163 IMX262163 IWT262163 JGP262163 JQL262163 KAH262163 KKD262163 KTZ262163 LDV262163 LNR262163 LXN262163 MHJ262163 MRF262163 NBB262163 NKX262163 NUT262163 OEP262163 OOL262163 OYH262163 PID262163 PRZ262163 QBV262163 QLR262163 QVN262163 RFJ262163 RPF262163 RZB262163 SIX262163 SST262163 TCP262163 TML262163 TWH262163 UGD262163 UPZ262163 UZV262163 VJR262163 VTN262163 WDJ262163 WNF262163 WXB262163 AT327699 KP327699 UL327699 AEH327699 AOD327699 AXZ327699 BHV327699 BRR327699 CBN327699 CLJ327699 CVF327699 DFB327699 DOX327699 DYT327699 EIP327699 ESL327699 FCH327699 FMD327699 FVZ327699 GFV327699 GPR327699 GZN327699 HJJ327699 HTF327699 IDB327699 IMX327699 IWT327699 JGP327699 JQL327699 KAH327699 KKD327699 KTZ327699 LDV327699 LNR327699 LXN327699 MHJ327699 MRF327699 NBB327699 NKX327699 NUT327699 OEP327699 OOL327699 OYH327699 PID327699 PRZ327699 QBV327699 QLR327699 QVN327699 RFJ327699 RPF327699 RZB327699 SIX327699 SST327699 TCP327699 TML327699 TWH327699 UGD327699 UPZ327699 UZV327699 VJR327699 VTN327699 WDJ327699 WNF327699 WXB327699 AT393235 KP393235 UL393235 AEH393235 AOD393235 AXZ393235 BHV393235 BRR393235 CBN393235 CLJ393235 CVF393235 DFB393235 DOX393235 DYT393235 EIP393235 ESL393235 FCH393235 FMD393235 FVZ393235 GFV393235 GPR393235 GZN393235 HJJ393235 HTF393235 IDB393235 IMX393235 IWT393235 JGP393235 JQL393235 KAH393235 KKD393235 KTZ393235 LDV393235 LNR393235 LXN393235 MHJ393235 MRF393235 NBB393235 NKX393235 NUT393235 OEP393235 OOL393235 OYH393235 PID393235 PRZ393235 QBV393235 QLR393235 QVN393235 RFJ393235 RPF393235 RZB393235 SIX393235 SST393235 TCP393235 TML393235 TWH393235 UGD393235 UPZ393235 UZV393235 VJR393235 VTN393235 WDJ393235 WNF393235 WXB393235 AT458771 KP458771 UL458771 AEH458771 AOD458771 AXZ458771 BHV458771 BRR458771 CBN458771 CLJ458771 CVF458771 DFB458771 DOX458771 DYT458771 EIP458771 ESL458771 FCH458771 FMD458771 FVZ458771 GFV458771 GPR458771 GZN458771 HJJ458771 HTF458771 IDB458771 IMX458771 IWT458771 JGP458771 JQL458771 KAH458771 KKD458771 KTZ458771 LDV458771 LNR458771 LXN458771 MHJ458771 MRF458771 NBB458771 NKX458771 NUT458771 OEP458771 OOL458771 OYH458771 PID458771 PRZ458771 QBV458771 QLR458771 QVN458771 RFJ458771 RPF458771 RZB458771 SIX458771 SST458771 TCP458771 TML458771 TWH458771 UGD458771 UPZ458771 UZV458771 VJR458771 VTN458771 WDJ458771 WNF458771 WXB458771 AT524307 KP524307 UL524307 AEH524307 AOD524307 AXZ524307 BHV524307 BRR524307 CBN524307 CLJ524307 CVF524307 DFB524307 DOX524307 DYT524307 EIP524307 ESL524307 FCH524307 FMD524307 FVZ524307 GFV524307 GPR524307 GZN524307 HJJ524307 HTF524307 IDB524307 IMX524307 IWT524307 JGP524307 JQL524307 KAH524307 KKD524307 KTZ524307 LDV524307 LNR524307 LXN524307 MHJ524307 MRF524307 NBB524307 NKX524307 NUT524307 OEP524307 OOL524307 OYH524307 PID524307 PRZ524307 QBV524307 QLR524307 QVN524307 RFJ524307 RPF524307 RZB524307 SIX524307 SST524307 TCP524307 TML524307 TWH524307 UGD524307 UPZ524307 UZV524307 VJR524307 VTN524307 WDJ524307 WNF524307 WXB524307 AT589843 KP589843 UL589843 AEH589843 AOD589843 AXZ589843 BHV589843 BRR589843 CBN589843 CLJ589843 CVF589843 DFB589843 DOX589843 DYT589843 EIP589843 ESL589843 FCH589843 FMD589843 FVZ589843 GFV589843 GPR589843 GZN589843 HJJ589843 HTF589843 IDB589843 IMX589843 IWT589843 JGP589843 JQL589843 KAH589843 KKD589843 KTZ589843 LDV589843 LNR589843 LXN589843 MHJ589843 MRF589843 NBB589843 NKX589843 NUT589843 OEP589843 OOL589843 OYH589843 PID589843 PRZ589843 QBV589843 QLR589843 QVN589843 RFJ589843 RPF589843 RZB589843 SIX589843 SST589843 TCP589843 TML589843 TWH589843 UGD589843 UPZ589843 UZV589843 VJR589843 VTN589843 WDJ589843 WNF589843 WXB589843 AT655379 KP655379 UL655379 AEH655379 AOD655379 AXZ655379 BHV655379 BRR655379 CBN655379 CLJ655379 CVF655379 DFB655379 DOX655379 DYT655379 EIP655379 ESL655379 FCH655379 FMD655379 FVZ655379 GFV655379 GPR655379 GZN655379 HJJ655379 HTF655379 IDB655379 IMX655379 IWT655379 JGP655379 JQL655379 KAH655379 KKD655379 KTZ655379 LDV655379 LNR655379 LXN655379 MHJ655379 MRF655379 NBB655379 NKX655379 NUT655379 OEP655379 OOL655379 OYH655379 PID655379 PRZ655379 QBV655379 QLR655379 QVN655379 RFJ655379 RPF655379 RZB655379 SIX655379 SST655379 TCP655379 TML655379 TWH655379 UGD655379 UPZ655379 UZV655379 VJR655379 VTN655379 WDJ655379 WNF655379 WXB655379 AT720915 KP720915 UL720915 AEH720915 AOD720915 AXZ720915 BHV720915 BRR720915 CBN720915 CLJ720915 CVF720915 DFB720915 DOX720915 DYT720915 EIP720915 ESL720915 FCH720915 FMD720915 FVZ720915 GFV720915 GPR720915 GZN720915 HJJ720915 HTF720915 IDB720915 IMX720915 IWT720915 JGP720915 JQL720915 KAH720915 KKD720915 KTZ720915 LDV720915 LNR720915 LXN720915 MHJ720915 MRF720915 NBB720915 NKX720915 NUT720915 OEP720915 OOL720915 OYH720915 PID720915 PRZ720915 QBV720915 QLR720915 QVN720915 RFJ720915 RPF720915 RZB720915 SIX720915 SST720915 TCP720915 TML720915 TWH720915 UGD720915 UPZ720915 UZV720915 VJR720915 VTN720915 WDJ720915 WNF720915 WXB720915 AT786451 KP786451 UL786451 AEH786451 AOD786451 AXZ786451 BHV786451 BRR786451 CBN786451 CLJ786451 CVF786451 DFB786451 DOX786451 DYT786451 EIP786451 ESL786451 FCH786451 FMD786451 FVZ786451 GFV786451 GPR786451 GZN786451 HJJ786451 HTF786451 IDB786451 IMX786451 IWT786451 JGP786451 JQL786451 KAH786451 KKD786451 KTZ786451 LDV786451 LNR786451 LXN786451 MHJ786451 MRF786451 NBB786451 NKX786451 NUT786451 OEP786451 OOL786451 OYH786451 PID786451 PRZ786451 QBV786451 QLR786451 QVN786451 RFJ786451 RPF786451 RZB786451 SIX786451 SST786451 TCP786451 TML786451 TWH786451 UGD786451 UPZ786451 UZV786451 VJR786451 VTN786451 WDJ786451 WNF786451 WXB786451 AT851987 KP851987 UL851987 AEH851987 AOD851987 AXZ851987 BHV851987 BRR851987 CBN851987 CLJ851987 CVF851987 DFB851987 DOX851987 DYT851987 EIP851987 ESL851987 FCH851987 FMD851987 FVZ851987 GFV851987 GPR851987 GZN851987 HJJ851987 HTF851987 IDB851987 IMX851987 IWT851987 JGP851987 JQL851987 KAH851987 KKD851987 KTZ851987 LDV851987 LNR851987 LXN851987 MHJ851987 MRF851987 NBB851987 NKX851987 NUT851987 OEP851987 OOL851987 OYH851987 PID851987 PRZ851987 QBV851987 QLR851987 QVN851987 RFJ851987 RPF851987 RZB851987 SIX851987 SST851987 TCP851987 TML851987 TWH851987 UGD851987 UPZ851987 UZV851987 VJR851987 VTN851987 WDJ851987 WNF851987 WXB851987 AT917523 KP917523 UL917523 AEH917523 AOD917523 AXZ917523 BHV917523 BRR917523 CBN917523 CLJ917523 CVF917523 DFB917523 DOX917523 DYT917523 EIP917523 ESL917523 FCH917523 FMD917523 FVZ917523 GFV917523 GPR917523 GZN917523 HJJ917523 HTF917523 IDB917523 IMX917523 IWT917523 JGP917523 JQL917523 KAH917523 KKD917523 KTZ917523 LDV917523 LNR917523 LXN917523 MHJ917523 MRF917523 NBB917523 NKX917523 NUT917523 OEP917523 OOL917523 OYH917523 PID917523 PRZ917523 QBV917523 QLR917523 QVN917523 RFJ917523 RPF917523 RZB917523 SIX917523 SST917523 TCP917523 TML917523 TWH917523 UGD917523 UPZ917523 UZV917523 VJR917523 VTN917523 WDJ917523 WNF917523 WXB917523 AT983059 KP983059 UL983059 AEH983059 AOD983059 AXZ983059 BHV983059 BRR983059 CBN983059 CLJ983059 CVF983059 DFB983059 DOX983059 DYT983059 EIP983059 ESL983059 FCH983059 FMD983059 FVZ983059 GFV983059 GPR983059 GZN983059 HJJ983059 HTF983059 IDB983059 IMX983059 IWT983059 JGP983059 JQL983059 KAH983059 KKD983059 KTZ983059 LDV983059 LNR983059 LXN983059 MHJ983059 MRF983059 NBB983059 NKX983059 NUT983059 OEP983059 OOL983059 OYH983059 PID983059 PRZ983059 QBV983059 QLR983059 QVN983059 RFJ983059 RPF983059 RZB983059 SIX983059 SST983059 TCP983059 TML983059 TWH983059 UGD983059 UPZ983059 UZV983059 VJR983059 VTN983059 WDJ983059 WNF983059 WXB983059 AR10:AR11 KN10:KN11 UJ10:UJ11 AEF10:AEF11 AOB10:AOB11 AXX10:AXX11 BHT10:BHT11 BRP10:BRP11 CBL10:CBL11 CLH10:CLH11 CVD10:CVD11 DEZ10:DEZ11 DOV10:DOV11 DYR10:DYR11 EIN10:EIN11 ESJ10:ESJ11 FCF10:FCF11 FMB10:FMB11 FVX10:FVX11 GFT10:GFT11 GPP10:GPP11 GZL10:GZL11 HJH10:HJH11 HTD10:HTD11 ICZ10:ICZ11 IMV10:IMV11 IWR10:IWR11 JGN10:JGN11 JQJ10:JQJ11 KAF10:KAF11 KKB10:KKB11 KTX10:KTX11 LDT10:LDT11 LNP10:LNP11 LXL10:LXL11 MHH10:MHH11 MRD10:MRD11 NAZ10:NAZ11 NKV10:NKV11 NUR10:NUR11 OEN10:OEN11 OOJ10:OOJ11 OYF10:OYF11 PIB10:PIB11 PRX10:PRX11 QBT10:QBT11 QLP10:QLP11 QVL10:QVL11 RFH10:RFH11 RPD10:RPD11 RYZ10:RYZ11 SIV10:SIV11 SSR10:SSR11 TCN10:TCN11 TMJ10:TMJ11 TWF10:TWF11 UGB10:UGB11 UPX10:UPX11 UZT10:UZT11 VJP10:VJP11 VTL10:VTL11 WDH10:WDH11 WND10:WND11 WWZ10:WWZ11 AR65546:AR65547 KN65546:KN65547 UJ65546:UJ65547 AEF65546:AEF65547 AOB65546:AOB65547 AXX65546:AXX65547 BHT65546:BHT65547 BRP65546:BRP65547 CBL65546:CBL65547 CLH65546:CLH65547 CVD65546:CVD65547 DEZ65546:DEZ65547 DOV65546:DOV65547 DYR65546:DYR65547 EIN65546:EIN65547 ESJ65546:ESJ65547 FCF65546:FCF65547 FMB65546:FMB65547 FVX65546:FVX65547 GFT65546:GFT65547 GPP65546:GPP65547 GZL65546:GZL65547 HJH65546:HJH65547 HTD65546:HTD65547 ICZ65546:ICZ65547 IMV65546:IMV65547 IWR65546:IWR65547 JGN65546:JGN65547 JQJ65546:JQJ65547 KAF65546:KAF65547 KKB65546:KKB65547 KTX65546:KTX65547 LDT65546:LDT65547 LNP65546:LNP65547 LXL65546:LXL65547 MHH65546:MHH65547 MRD65546:MRD65547 NAZ65546:NAZ65547 NKV65546:NKV65547 NUR65546:NUR65547 OEN65546:OEN65547 OOJ65546:OOJ65547 OYF65546:OYF65547 PIB65546:PIB65547 PRX65546:PRX65547 QBT65546:QBT65547 QLP65546:QLP65547 QVL65546:QVL65547 RFH65546:RFH65547 RPD65546:RPD65547 RYZ65546:RYZ65547 SIV65546:SIV65547 SSR65546:SSR65547 TCN65546:TCN65547 TMJ65546:TMJ65547 TWF65546:TWF65547 UGB65546:UGB65547 UPX65546:UPX65547 UZT65546:UZT65547 VJP65546:VJP65547 VTL65546:VTL65547 WDH65546:WDH65547 WND65546:WND65547 WWZ65546:WWZ65547 AR131082:AR131083 KN131082:KN131083 UJ131082:UJ131083 AEF131082:AEF131083 AOB131082:AOB131083 AXX131082:AXX131083 BHT131082:BHT131083 BRP131082:BRP131083 CBL131082:CBL131083 CLH131082:CLH131083 CVD131082:CVD131083 DEZ131082:DEZ131083 DOV131082:DOV131083 DYR131082:DYR131083 EIN131082:EIN131083 ESJ131082:ESJ131083 FCF131082:FCF131083 FMB131082:FMB131083 FVX131082:FVX131083 GFT131082:GFT131083 GPP131082:GPP131083 GZL131082:GZL131083 HJH131082:HJH131083 HTD131082:HTD131083 ICZ131082:ICZ131083 IMV131082:IMV131083 IWR131082:IWR131083 JGN131082:JGN131083 JQJ131082:JQJ131083 KAF131082:KAF131083 KKB131082:KKB131083 KTX131082:KTX131083 LDT131082:LDT131083 LNP131082:LNP131083 LXL131082:LXL131083 MHH131082:MHH131083 MRD131082:MRD131083 NAZ131082:NAZ131083 NKV131082:NKV131083 NUR131082:NUR131083 OEN131082:OEN131083 OOJ131082:OOJ131083 OYF131082:OYF131083 PIB131082:PIB131083 PRX131082:PRX131083 QBT131082:QBT131083 QLP131082:QLP131083 QVL131082:QVL131083 RFH131082:RFH131083 RPD131082:RPD131083 RYZ131082:RYZ131083 SIV131082:SIV131083 SSR131082:SSR131083 TCN131082:TCN131083 TMJ131082:TMJ131083 TWF131082:TWF131083 UGB131082:UGB131083 UPX131082:UPX131083 UZT131082:UZT131083 VJP131082:VJP131083 VTL131082:VTL131083 WDH131082:WDH131083 WND131082:WND131083 WWZ131082:WWZ131083 AR196618:AR196619 KN196618:KN196619 UJ196618:UJ196619 AEF196618:AEF196619 AOB196618:AOB196619 AXX196618:AXX196619 BHT196618:BHT196619 BRP196618:BRP196619 CBL196618:CBL196619 CLH196618:CLH196619 CVD196618:CVD196619 DEZ196618:DEZ196619 DOV196618:DOV196619 DYR196618:DYR196619 EIN196618:EIN196619 ESJ196618:ESJ196619 FCF196618:FCF196619 FMB196618:FMB196619 FVX196618:FVX196619 GFT196618:GFT196619 GPP196618:GPP196619 GZL196618:GZL196619 HJH196618:HJH196619 HTD196618:HTD196619 ICZ196618:ICZ196619 IMV196618:IMV196619 IWR196618:IWR196619 JGN196618:JGN196619 JQJ196618:JQJ196619 KAF196618:KAF196619 KKB196618:KKB196619 KTX196618:KTX196619 LDT196618:LDT196619 LNP196618:LNP196619 LXL196618:LXL196619 MHH196618:MHH196619 MRD196618:MRD196619 NAZ196618:NAZ196619 NKV196618:NKV196619 NUR196618:NUR196619 OEN196618:OEN196619 OOJ196618:OOJ196619 OYF196618:OYF196619 PIB196618:PIB196619 PRX196618:PRX196619 QBT196618:QBT196619 QLP196618:QLP196619 QVL196618:QVL196619 RFH196618:RFH196619 RPD196618:RPD196619 RYZ196618:RYZ196619 SIV196618:SIV196619 SSR196618:SSR196619 TCN196618:TCN196619 TMJ196618:TMJ196619 TWF196618:TWF196619 UGB196618:UGB196619 UPX196618:UPX196619 UZT196618:UZT196619 VJP196618:VJP196619 VTL196618:VTL196619 WDH196618:WDH196619 WND196618:WND196619 WWZ196618:WWZ196619 AR262154:AR262155 KN262154:KN262155 UJ262154:UJ262155 AEF262154:AEF262155 AOB262154:AOB262155 AXX262154:AXX262155 BHT262154:BHT262155 BRP262154:BRP262155 CBL262154:CBL262155 CLH262154:CLH262155 CVD262154:CVD262155 DEZ262154:DEZ262155 DOV262154:DOV262155 DYR262154:DYR262155 EIN262154:EIN262155 ESJ262154:ESJ262155 FCF262154:FCF262155 FMB262154:FMB262155 FVX262154:FVX262155 GFT262154:GFT262155 GPP262154:GPP262155 GZL262154:GZL262155 HJH262154:HJH262155 HTD262154:HTD262155 ICZ262154:ICZ262155 IMV262154:IMV262155 IWR262154:IWR262155 JGN262154:JGN262155 JQJ262154:JQJ262155 KAF262154:KAF262155 KKB262154:KKB262155 KTX262154:KTX262155 LDT262154:LDT262155 LNP262154:LNP262155 LXL262154:LXL262155 MHH262154:MHH262155 MRD262154:MRD262155 NAZ262154:NAZ262155 NKV262154:NKV262155 NUR262154:NUR262155 OEN262154:OEN262155 OOJ262154:OOJ262155 OYF262154:OYF262155 PIB262154:PIB262155 PRX262154:PRX262155 QBT262154:QBT262155 QLP262154:QLP262155 QVL262154:QVL262155 RFH262154:RFH262155 RPD262154:RPD262155 RYZ262154:RYZ262155 SIV262154:SIV262155 SSR262154:SSR262155 TCN262154:TCN262155 TMJ262154:TMJ262155 TWF262154:TWF262155 UGB262154:UGB262155 UPX262154:UPX262155 UZT262154:UZT262155 VJP262154:VJP262155 VTL262154:VTL262155 WDH262154:WDH262155 WND262154:WND262155 WWZ262154:WWZ262155 AR327690:AR327691 KN327690:KN327691 UJ327690:UJ327691 AEF327690:AEF327691 AOB327690:AOB327691 AXX327690:AXX327691 BHT327690:BHT327691 BRP327690:BRP327691 CBL327690:CBL327691 CLH327690:CLH327691 CVD327690:CVD327691 DEZ327690:DEZ327691 DOV327690:DOV327691 DYR327690:DYR327691 EIN327690:EIN327691 ESJ327690:ESJ327691 FCF327690:FCF327691 FMB327690:FMB327691 FVX327690:FVX327691 GFT327690:GFT327691 GPP327690:GPP327691 GZL327690:GZL327691 HJH327690:HJH327691 HTD327690:HTD327691 ICZ327690:ICZ327691 IMV327690:IMV327691 IWR327690:IWR327691 JGN327690:JGN327691 JQJ327690:JQJ327691 KAF327690:KAF327691 KKB327690:KKB327691 KTX327690:KTX327691 LDT327690:LDT327691 LNP327690:LNP327691 LXL327690:LXL327691 MHH327690:MHH327691 MRD327690:MRD327691 NAZ327690:NAZ327691 NKV327690:NKV327691 NUR327690:NUR327691 OEN327690:OEN327691 OOJ327690:OOJ327691 OYF327690:OYF327691 PIB327690:PIB327691 PRX327690:PRX327691 QBT327690:QBT327691 QLP327690:QLP327691 QVL327690:QVL327691 RFH327690:RFH327691 RPD327690:RPD327691 RYZ327690:RYZ327691 SIV327690:SIV327691 SSR327690:SSR327691 TCN327690:TCN327691 TMJ327690:TMJ327691 TWF327690:TWF327691 UGB327690:UGB327691 UPX327690:UPX327691 UZT327690:UZT327691 VJP327690:VJP327691 VTL327690:VTL327691 WDH327690:WDH327691 WND327690:WND327691 WWZ327690:WWZ327691 AR393226:AR393227 KN393226:KN393227 UJ393226:UJ393227 AEF393226:AEF393227 AOB393226:AOB393227 AXX393226:AXX393227 BHT393226:BHT393227 BRP393226:BRP393227 CBL393226:CBL393227 CLH393226:CLH393227 CVD393226:CVD393227 DEZ393226:DEZ393227 DOV393226:DOV393227 DYR393226:DYR393227 EIN393226:EIN393227 ESJ393226:ESJ393227 FCF393226:FCF393227 FMB393226:FMB393227 FVX393226:FVX393227 GFT393226:GFT393227 GPP393226:GPP393227 GZL393226:GZL393227 HJH393226:HJH393227 HTD393226:HTD393227 ICZ393226:ICZ393227 IMV393226:IMV393227 IWR393226:IWR393227 JGN393226:JGN393227 JQJ393226:JQJ393227 KAF393226:KAF393227 KKB393226:KKB393227 KTX393226:KTX393227 LDT393226:LDT393227 LNP393226:LNP393227 LXL393226:LXL393227 MHH393226:MHH393227 MRD393226:MRD393227 NAZ393226:NAZ393227 NKV393226:NKV393227 NUR393226:NUR393227 OEN393226:OEN393227 OOJ393226:OOJ393227 OYF393226:OYF393227 PIB393226:PIB393227 PRX393226:PRX393227 QBT393226:QBT393227 QLP393226:QLP393227 QVL393226:QVL393227 RFH393226:RFH393227 RPD393226:RPD393227 RYZ393226:RYZ393227 SIV393226:SIV393227 SSR393226:SSR393227 TCN393226:TCN393227 TMJ393226:TMJ393227 TWF393226:TWF393227 UGB393226:UGB393227 UPX393226:UPX393227 UZT393226:UZT393227 VJP393226:VJP393227 VTL393226:VTL393227 WDH393226:WDH393227 WND393226:WND393227 WWZ393226:WWZ393227 AR458762:AR458763 KN458762:KN458763 UJ458762:UJ458763 AEF458762:AEF458763 AOB458762:AOB458763 AXX458762:AXX458763 BHT458762:BHT458763 BRP458762:BRP458763 CBL458762:CBL458763 CLH458762:CLH458763 CVD458762:CVD458763 DEZ458762:DEZ458763 DOV458762:DOV458763 DYR458762:DYR458763 EIN458762:EIN458763 ESJ458762:ESJ458763 FCF458762:FCF458763 FMB458762:FMB458763 FVX458762:FVX458763 GFT458762:GFT458763 GPP458762:GPP458763 GZL458762:GZL458763 HJH458762:HJH458763 HTD458762:HTD458763 ICZ458762:ICZ458763 IMV458762:IMV458763 IWR458762:IWR458763 JGN458762:JGN458763 JQJ458762:JQJ458763 KAF458762:KAF458763 KKB458762:KKB458763 KTX458762:KTX458763 LDT458762:LDT458763 LNP458762:LNP458763 LXL458762:LXL458763 MHH458762:MHH458763 MRD458762:MRD458763 NAZ458762:NAZ458763 NKV458762:NKV458763 NUR458762:NUR458763 OEN458762:OEN458763 OOJ458762:OOJ458763 OYF458762:OYF458763 PIB458762:PIB458763 PRX458762:PRX458763 QBT458762:QBT458763 QLP458762:QLP458763 QVL458762:QVL458763 RFH458762:RFH458763 RPD458762:RPD458763 RYZ458762:RYZ458763 SIV458762:SIV458763 SSR458762:SSR458763 TCN458762:TCN458763 TMJ458762:TMJ458763 TWF458762:TWF458763 UGB458762:UGB458763 UPX458762:UPX458763 UZT458762:UZT458763 VJP458762:VJP458763 VTL458762:VTL458763 WDH458762:WDH458763 WND458762:WND458763 WWZ458762:WWZ458763 AR524298:AR524299 KN524298:KN524299 UJ524298:UJ524299 AEF524298:AEF524299 AOB524298:AOB524299 AXX524298:AXX524299 BHT524298:BHT524299 BRP524298:BRP524299 CBL524298:CBL524299 CLH524298:CLH524299 CVD524298:CVD524299 DEZ524298:DEZ524299 DOV524298:DOV524299 DYR524298:DYR524299 EIN524298:EIN524299 ESJ524298:ESJ524299 FCF524298:FCF524299 FMB524298:FMB524299 FVX524298:FVX524299 GFT524298:GFT524299 GPP524298:GPP524299 GZL524298:GZL524299 HJH524298:HJH524299 HTD524298:HTD524299 ICZ524298:ICZ524299 IMV524298:IMV524299 IWR524298:IWR524299 JGN524298:JGN524299 JQJ524298:JQJ524299 KAF524298:KAF524299 KKB524298:KKB524299 KTX524298:KTX524299 LDT524298:LDT524299 LNP524298:LNP524299 LXL524298:LXL524299 MHH524298:MHH524299 MRD524298:MRD524299 NAZ524298:NAZ524299 NKV524298:NKV524299 NUR524298:NUR524299 OEN524298:OEN524299 OOJ524298:OOJ524299 OYF524298:OYF524299 PIB524298:PIB524299 PRX524298:PRX524299 QBT524298:QBT524299 QLP524298:QLP524299 QVL524298:QVL524299 RFH524298:RFH524299 RPD524298:RPD524299 RYZ524298:RYZ524299 SIV524298:SIV524299 SSR524298:SSR524299 TCN524298:TCN524299 TMJ524298:TMJ524299 TWF524298:TWF524299 UGB524298:UGB524299 UPX524298:UPX524299 UZT524298:UZT524299 VJP524298:VJP524299 VTL524298:VTL524299 WDH524298:WDH524299 WND524298:WND524299 WWZ524298:WWZ524299 AR589834:AR589835 KN589834:KN589835 UJ589834:UJ589835 AEF589834:AEF589835 AOB589834:AOB589835 AXX589834:AXX589835 BHT589834:BHT589835 BRP589834:BRP589835 CBL589834:CBL589835 CLH589834:CLH589835 CVD589834:CVD589835 DEZ589834:DEZ589835 DOV589834:DOV589835 DYR589834:DYR589835 EIN589834:EIN589835 ESJ589834:ESJ589835 FCF589834:FCF589835 FMB589834:FMB589835 FVX589834:FVX589835 GFT589834:GFT589835 GPP589834:GPP589835 GZL589834:GZL589835 HJH589834:HJH589835 HTD589834:HTD589835 ICZ589834:ICZ589835 IMV589834:IMV589835 IWR589834:IWR589835 JGN589834:JGN589835 JQJ589834:JQJ589835 KAF589834:KAF589835 KKB589834:KKB589835 KTX589834:KTX589835 LDT589834:LDT589835 LNP589834:LNP589835 LXL589834:LXL589835 MHH589834:MHH589835 MRD589834:MRD589835 NAZ589834:NAZ589835 NKV589834:NKV589835 NUR589834:NUR589835 OEN589834:OEN589835 OOJ589834:OOJ589835 OYF589834:OYF589835 PIB589834:PIB589835 PRX589834:PRX589835 QBT589834:QBT589835 QLP589834:QLP589835 QVL589834:QVL589835 RFH589834:RFH589835 RPD589834:RPD589835 RYZ589834:RYZ589835 SIV589834:SIV589835 SSR589834:SSR589835 TCN589834:TCN589835 TMJ589834:TMJ589835 TWF589834:TWF589835 UGB589834:UGB589835 UPX589834:UPX589835 UZT589834:UZT589835 VJP589834:VJP589835 VTL589834:VTL589835 WDH589834:WDH589835 WND589834:WND589835 WWZ589834:WWZ589835 AR655370:AR655371 KN655370:KN655371 UJ655370:UJ655371 AEF655370:AEF655371 AOB655370:AOB655371 AXX655370:AXX655371 BHT655370:BHT655371 BRP655370:BRP655371 CBL655370:CBL655371 CLH655370:CLH655371 CVD655370:CVD655371 DEZ655370:DEZ655371 DOV655370:DOV655371 DYR655370:DYR655371 EIN655370:EIN655371 ESJ655370:ESJ655371 FCF655370:FCF655371 FMB655370:FMB655371 FVX655370:FVX655371 GFT655370:GFT655371 GPP655370:GPP655371 GZL655370:GZL655371 HJH655370:HJH655371 HTD655370:HTD655371 ICZ655370:ICZ655371 IMV655370:IMV655371 IWR655370:IWR655371 JGN655370:JGN655371 JQJ655370:JQJ655371 KAF655370:KAF655371 KKB655370:KKB655371 KTX655370:KTX655371 LDT655370:LDT655371 LNP655370:LNP655371 LXL655370:LXL655371 MHH655370:MHH655371 MRD655370:MRD655371 NAZ655370:NAZ655371 NKV655370:NKV655371 NUR655370:NUR655371 OEN655370:OEN655371 OOJ655370:OOJ655371 OYF655370:OYF655371 PIB655370:PIB655371 PRX655370:PRX655371 QBT655370:QBT655371 QLP655370:QLP655371 QVL655370:QVL655371 RFH655370:RFH655371 RPD655370:RPD655371 RYZ655370:RYZ655371 SIV655370:SIV655371 SSR655370:SSR655371 TCN655370:TCN655371 TMJ655370:TMJ655371 TWF655370:TWF655371 UGB655370:UGB655371 UPX655370:UPX655371 UZT655370:UZT655371 VJP655370:VJP655371 VTL655370:VTL655371 WDH655370:WDH655371 WND655370:WND655371 WWZ655370:WWZ655371 AR720906:AR720907 KN720906:KN720907 UJ720906:UJ720907 AEF720906:AEF720907 AOB720906:AOB720907 AXX720906:AXX720907 BHT720906:BHT720907 BRP720906:BRP720907 CBL720906:CBL720907 CLH720906:CLH720907 CVD720906:CVD720907 DEZ720906:DEZ720907 DOV720906:DOV720907 DYR720906:DYR720907 EIN720906:EIN720907 ESJ720906:ESJ720907 FCF720906:FCF720907 FMB720906:FMB720907 FVX720906:FVX720907 GFT720906:GFT720907 GPP720906:GPP720907 GZL720906:GZL720907 HJH720906:HJH720907 HTD720906:HTD720907 ICZ720906:ICZ720907 IMV720906:IMV720907 IWR720906:IWR720907 JGN720906:JGN720907 JQJ720906:JQJ720907 KAF720906:KAF720907 KKB720906:KKB720907 KTX720906:KTX720907 LDT720906:LDT720907 LNP720906:LNP720907 LXL720906:LXL720907 MHH720906:MHH720907 MRD720906:MRD720907 NAZ720906:NAZ720907 NKV720906:NKV720907 NUR720906:NUR720907 OEN720906:OEN720907 OOJ720906:OOJ720907 OYF720906:OYF720907 PIB720906:PIB720907 PRX720906:PRX720907 QBT720906:QBT720907 QLP720906:QLP720907 QVL720906:QVL720907 RFH720906:RFH720907 RPD720906:RPD720907 RYZ720906:RYZ720907 SIV720906:SIV720907 SSR720906:SSR720907 TCN720906:TCN720907 TMJ720906:TMJ720907 TWF720906:TWF720907 UGB720906:UGB720907 UPX720906:UPX720907 UZT720906:UZT720907 VJP720906:VJP720907 VTL720906:VTL720907 WDH720906:WDH720907 WND720906:WND720907 WWZ720906:WWZ720907 AR786442:AR786443 KN786442:KN786443 UJ786442:UJ786443 AEF786442:AEF786443 AOB786442:AOB786443 AXX786442:AXX786443 BHT786442:BHT786443 BRP786442:BRP786443 CBL786442:CBL786443 CLH786442:CLH786443 CVD786442:CVD786443 DEZ786442:DEZ786443 DOV786442:DOV786443 DYR786442:DYR786443 EIN786442:EIN786443 ESJ786442:ESJ786443 FCF786442:FCF786443 FMB786442:FMB786443 FVX786442:FVX786443 GFT786442:GFT786443 GPP786442:GPP786443 GZL786442:GZL786443 HJH786442:HJH786443 HTD786442:HTD786443 ICZ786442:ICZ786443 IMV786442:IMV786443 IWR786442:IWR786443 JGN786442:JGN786443 JQJ786442:JQJ786443 KAF786442:KAF786443 KKB786442:KKB786443 KTX786442:KTX786443 LDT786442:LDT786443 LNP786442:LNP786443 LXL786442:LXL786443 MHH786442:MHH786443 MRD786442:MRD786443 NAZ786442:NAZ786443 NKV786442:NKV786443 NUR786442:NUR786443 OEN786442:OEN786443 OOJ786442:OOJ786443 OYF786442:OYF786443 PIB786442:PIB786443 PRX786442:PRX786443 QBT786442:QBT786443 QLP786442:QLP786443 QVL786442:QVL786443 RFH786442:RFH786443 RPD786442:RPD786443 RYZ786442:RYZ786443 SIV786442:SIV786443 SSR786442:SSR786443 TCN786442:TCN786443 TMJ786442:TMJ786443 TWF786442:TWF786443 UGB786442:UGB786443 UPX786442:UPX786443 UZT786442:UZT786443 VJP786442:VJP786443 VTL786442:VTL786443 WDH786442:WDH786443 WND786442:WND786443 WWZ786442:WWZ786443 AR851978:AR851979 KN851978:KN851979 UJ851978:UJ851979 AEF851978:AEF851979 AOB851978:AOB851979 AXX851978:AXX851979 BHT851978:BHT851979 BRP851978:BRP851979 CBL851978:CBL851979 CLH851978:CLH851979 CVD851978:CVD851979 DEZ851978:DEZ851979 DOV851978:DOV851979 DYR851978:DYR851979 EIN851978:EIN851979 ESJ851978:ESJ851979 FCF851978:FCF851979 FMB851978:FMB851979 FVX851978:FVX851979 GFT851978:GFT851979 GPP851978:GPP851979 GZL851978:GZL851979 HJH851978:HJH851979 HTD851978:HTD851979 ICZ851978:ICZ851979 IMV851978:IMV851979 IWR851978:IWR851979 JGN851978:JGN851979 JQJ851978:JQJ851979 KAF851978:KAF851979 KKB851978:KKB851979 KTX851978:KTX851979 LDT851978:LDT851979 LNP851978:LNP851979 LXL851978:LXL851979 MHH851978:MHH851979 MRD851978:MRD851979 NAZ851978:NAZ851979 NKV851978:NKV851979 NUR851978:NUR851979 OEN851978:OEN851979 OOJ851978:OOJ851979 OYF851978:OYF851979 PIB851978:PIB851979 PRX851978:PRX851979 QBT851978:QBT851979 QLP851978:QLP851979 QVL851978:QVL851979 RFH851978:RFH851979 RPD851978:RPD851979 RYZ851978:RYZ851979 SIV851978:SIV851979 SSR851978:SSR851979 TCN851978:TCN851979 TMJ851978:TMJ851979 TWF851978:TWF851979 UGB851978:UGB851979 UPX851978:UPX851979 UZT851978:UZT851979 VJP851978:VJP851979 VTL851978:VTL851979 WDH851978:WDH851979 WND851978:WND851979 WWZ851978:WWZ851979 AR917514:AR917515 KN917514:KN917515 UJ917514:UJ917515 AEF917514:AEF917515 AOB917514:AOB917515 AXX917514:AXX917515 BHT917514:BHT917515 BRP917514:BRP917515 CBL917514:CBL917515 CLH917514:CLH917515 CVD917514:CVD917515 DEZ917514:DEZ917515 DOV917514:DOV917515 DYR917514:DYR917515 EIN917514:EIN917515 ESJ917514:ESJ917515 FCF917514:FCF917515 FMB917514:FMB917515 FVX917514:FVX917515 GFT917514:GFT917515 GPP917514:GPP917515 GZL917514:GZL917515 HJH917514:HJH917515 HTD917514:HTD917515 ICZ917514:ICZ917515 IMV917514:IMV917515 IWR917514:IWR917515 JGN917514:JGN917515 JQJ917514:JQJ917515 KAF917514:KAF917515 KKB917514:KKB917515 KTX917514:KTX917515 LDT917514:LDT917515 LNP917514:LNP917515 LXL917514:LXL917515 MHH917514:MHH917515 MRD917514:MRD917515 NAZ917514:NAZ917515 NKV917514:NKV917515 NUR917514:NUR917515 OEN917514:OEN917515 OOJ917514:OOJ917515 OYF917514:OYF917515 PIB917514:PIB917515 PRX917514:PRX917515 QBT917514:QBT917515 QLP917514:QLP917515 QVL917514:QVL917515 RFH917514:RFH917515 RPD917514:RPD917515 RYZ917514:RYZ917515 SIV917514:SIV917515 SSR917514:SSR917515 TCN917514:TCN917515 TMJ917514:TMJ917515 TWF917514:TWF917515 UGB917514:UGB917515 UPX917514:UPX917515 UZT917514:UZT917515 VJP917514:VJP917515 VTL917514:VTL917515 WDH917514:WDH917515 WND917514:WND917515 WWZ917514:WWZ917515 AR983050:AR983051 KN983050:KN983051 UJ983050:UJ983051 AEF983050:AEF983051 AOB983050:AOB983051 AXX983050:AXX983051 BHT983050:BHT983051 BRP983050:BRP983051 CBL983050:CBL983051 CLH983050:CLH983051 CVD983050:CVD983051 DEZ983050:DEZ983051 DOV983050:DOV983051 DYR983050:DYR983051 EIN983050:EIN983051 ESJ983050:ESJ983051 FCF983050:FCF983051 FMB983050:FMB983051 FVX983050:FVX983051 GFT983050:GFT983051 GPP983050:GPP983051 GZL983050:GZL983051 HJH983050:HJH983051 HTD983050:HTD983051 ICZ983050:ICZ983051 IMV983050:IMV983051 IWR983050:IWR983051 JGN983050:JGN983051 JQJ983050:JQJ983051 KAF983050:KAF983051 KKB983050:KKB983051 KTX983050:KTX983051 LDT983050:LDT983051 LNP983050:LNP983051 LXL983050:LXL983051 MHH983050:MHH983051 MRD983050:MRD983051 NAZ983050:NAZ983051 NKV983050:NKV983051 NUR983050:NUR983051 OEN983050:OEN983051 OOJ983050:OOJ983051 OYF983050:OYF983051 PIB983050:PIB983051 PRX983050:PRX983051 QBT983050:QBT983051 QLP983050:QLP983051 QVL983050:QVL983051 RFH983050:RFH983051 RPD983050:RPD983051 RYZ983050:RYZ983051 SIV983050:SIV983051 SSR983050:SSR983051 TCN983050:TCN983051 TMJ983050:TMJ983051 TWF983050:TWF983051 UGB983050:UGB983051 UPX983050:UPX983051 UZT983050:UZT983051 VJP983050:VJP983051 VTL983050:VTL983051 WDH983050:WDH983051 WND983050:WND983051 WWZ983050:WWZ983051 AT10:AT11 KP10:KP11 UL10:UL11 AEH10:AEH11 AOD10:AOD11 AXZ10:AXZ11 BHV10:BHV11 BRR10:BRR11 CBN10:CBN11 CLJ10:CLJ11 CVF10:CVF11 DFB10:DFB11 DOX10:DOX11 DYT10:DYT11 EIP10:EIP11 ESL10:ESL11 FCH10:FCH11 FMD10:FMD11 FVZ10:FVZ11 GFV10:GFV11 GPR10:GPR11 GZN10:GZN11 HJJ10:HJJ11 HTF10:HTF11 IDB10:IDB11 IMX10:IMX11 IWT10:IWT11 JGP10:JGP11 JQL10:JQL11 KAH10:KAH11 KKD10:KKD11 KTZ10:KTZ11 LDV10:LDV11 LNR10:LNR11 LXN10:LXN11 MHJ10:MHJ11 MRF10:MRF11 NBB10:NBB11 NKX10:NKX11 NUT10:NUT11 OEP10:OEP11 OOL10:OOL11 OYH10:OYH11 PID10:PID11 PRZ10:PRZ11 QBV10:QBV11 QLR10:QLR11 QVN10:QVN11 RFJ10:RFJ11 RPF10:RPF11 RZB10:RZB11 SIX10:SIX11 SST10:SST11 TCP10:TCP11 TML10:TML11 TWH10:TWH11 UGD10:UGD11 UPZ10:UPZ11 UZV10:UZV11 VJR10:VJR11 VTN10:VTN11 WDJ10:WDJ11 WNF10:WNF11 WXB10:WXB11 AT65546:AT65547 KP65546:KP65547 UL65546:UL65547 AEH65546:AEH65547 AOD65546:AOD65547 AXZ65546:AXZ65547 BHV65546:BHV65547 BRR65546:BRR65547 CBN65546:CBN65547 CLJ65546:CLJ65547 CVF65546:CVF65547 DFB65546:DFB65547 DOX65546:DOX65547 DYT65546:DYT65547 EIP65546:EIP65547 ESL65546:ESL65547 FCH65546:FCH65547 FMD65546:FMD65547 FVZ65546:FVZ65547 GFV65546:GFV65547 GPR65546:GPR65547 GZN65546:GZN65547 HJJ65546:HJJ65547 HTF65546:HTF65547 IDB65546:IDB65547 IMX65546:IMX65547 IWT65546:IWT65547 JGP65546:JGP65547 JQL65546:JQL65547 KAH65546:KAH65547 KKD65546:KKD65547 KTZ65546:KTZ65547 LDV65546:LDV65547 LNR65546:LNR65547 LXN65546:LXN65547 MHJ65546:MHJ65547 MRF65546:MRF65547 NBB65546:NBB65547 NKX65546:NKX65547 NUT65546:NUT65547 OEP65546:OEP65547 OOL65546:OOL65547 OYH65546:OYH65547 PID65546:PID65547 PRZ65546:PRZ65547 QBV65546:QBV65547 QLR65546:QLR65547 QVN65546:QVN65547 RFJ65546:RFJ65547 RPF65546:RPF65547 RZB65546:RZB65547 SIX65546:SIX65547 SST65546:SST65547 TCP65546:TCP65547 TML65546:TML65547 TWH65546:TWH65547 UGD65546:UGD65547 UPZ65546:UPZ65547 UZV65546:UZV65547 VJR65546:VJR65547 VTN65546:VTN65547 WDJ65546:WDJ65547 WNF65546:WNF65547 WXB65546:WXB65547 AT131082:AT131083 KP131082:KP131083 UL131082:UL131083 AEH131082:AEH131083 AOD131082:AOD131083 AXZ131082:AXZ131083 BHV131082:BHV131083 BRR131082:BRR131083 CBN131082:CBN131083 CLJ131082:CLJ131083 CVF131082:CVF131083 DFB131082:DFB131083 DOX131082:DOX131083 DYT131082:DYT131083 EIP131082:EIP131083 ESL131082:ESL131083 FCH131082:FCH131083 FMD131082:FMD131083 FVZ131082:FVZ131083 GFV131082:GFV131083 GPR131082:GPR131083 GZN131082:GZN131083 HJJ131082:HJJ131083 HTF131082:HTF131083 IDB131082:IDB131083 IMX131082:IMX131083 IWT131082:IWT131083 JGP131082:JGP131083 JQL131082:JQL131083 KAH131082:KAH131083 KKD131082:KKD131083 KTZ131082:KTZ131083 LDV131082:LDV131083 LNR131082:LNR131083 LXN131082:LXN131083 MHJ131082:MHJ131083 MRF131082:MRF131083 NBB131082:NBB131083 NKX131082:NKX131083 NUT131082:NUT131083 OEP131082:OEP131083 OOL131082:OOL131083 OYH131082:OYH131083 PID131082:PID131083 PRZ131082:PRZ131083 QBV131082:QBV131083 QLR131082:QLR131083 QVN131082:QVN131083 RFJ131082:RFJ131083 RPF131082:RPF131083 RZB131082:RZB131083 SIX131082:SIX131083 SST131082:SST131083 TCP131082:TCP131083 TML131082:TML131083 TWH131082:TWH131083 UGD131082:UGD131083 UPZ131082:UPZ131083 UZV131082:UZV131083 VJR131082:VJR131083 VTN131082:VTN131083 WDJ131082:WDJ131083 WNF131082:WNF131083 WXB131082:WXB131083 AT196618:AT196619 KP196618:KP196619 UL196618:UL196619 AEH196618:AEH196619 AOD196618:AOD196619 AXZ196618:AXZ196619 BHV196618:BHV196619 BRR196618:BRR196619 CBN196618:CBN196619 CLJ196618:CLJ196619 CVF196618:CVF196619 DFB196618:DFB196619 DOX196618:DOX196619 DYT196618:DYT196619 EIP196618:EIP196619 ESL196618:ESL196619 FCH196618:FCH196619 FMD196618:FMD196619 FVZ196618:FVZ196619 GFV196618:GFV196619 GPR196618:GPR196619 GZN196618:GZN196619 HJJ196618:HJJ196619 HTF196618:HTF196619 IDB196618:IDB196619 IMX196618:IMX196619 IWT196618:IWT196619 JGP196618:JGP196619 JQL196618:JQL196619 KAH196618:KAH196619 KKD196618:KKD196619 KTZ196618:KTZ196619 LDV196618:LDV196619 LNR196618:LNR196619 LXN196618:LXN196619 MHJ196618:MHJ196619 MRF196618:MRF196619 NBB196618:NBB196619 NKX196618:NKX196619 NUT196618:NUT196619 OEP196618:OEP196619 OOL196618:OOL196619 OYH196618:OYH196619 PID196618:PID196619 PRZ196618:PRZ196619 QBV196618:QBV196619 QLR196618:QLR196619 QVN196618:QVN196619 RFJ196618:RFJ196619 RPF196618:RPF196619 RZB196618:RZB196619 SIX196618:SIX196619 SST196618:SST196619 TCP196618:TCP196619 TML196618:TML196619 TWH196618:TWH196619 UGD196618:UGD196619 UPZ196618:UPZ196619 UZV196618:UZV196619 VJR196618:VJR196619 VTN196618:VTN196619 WDJ196618:WDJ196619 WNF196618:WNF196619 WXB196618:WXB196619 AT262154:AT262155 KP262154:KP262155 UL262154:UL262155 AEH262154:AEH262155 AOD262154:AOD262155 AXZ262154:AXZ262155 BHV262154:BHV262155 BRR262154:BRR262155 CBN262154:CBN262155 CLJ262154:CLJ262155 CVF262154:CVF262155 DFB262154:DFB262155 DOX262154:DOX262155 DYT262154:DYT262155 EIP262154:EIP262155 ESL262154:ESL262155 FCH262154:FCH262155 FMD262154:FMD262155 FVZ262154:FVZ262155 GFV262154:GFV262155 GPR262154:GPR262155 GZN262154:GZN262155 HJJ262154:HJJ262155 HTF262154:HTF262155 IDB262154:IDB262155 IMX262154:IMX262155 IWT262154:IWT262155 JGP262154:JGP262155 JQL262154:JQL262155 KAH262154:KAH262155 KKD262154:KKD262155 KTZ262154:KTZ262155 LDV262154:LDV262155 LNR262154:LNR262155 LXN262154:LXN262155 MHJ262154:MHJ262155 MRF262154:MRF262155 NBB262154:NBB262155 NKX262154:NKX262155 NUT262154:NUT262155 OEP262154:OEP262155 OOL262154:OOL262155 OYH262154:OYH262155 PID262154:PID262155 PRZ262154:PRZ262155 QBV262154:QBV262155 QLR262154:QLR262155 QVN262154:QVN262155 RFJ262154:RFJ262155 RPF262154:RPF262155 RZB262154:RZB262155 SIX262154:SIX262155 SST262154:SST262155 TCP262154:TCP262155 TML262154:TML262155 TWH262154:TWH262155 UGD262154:UGD262155 UPZ262154:UPZ262155 UZV262154:UZV262155 VJR262154:VJR262155 VTN262154:VTN262155 WDJ262154:WDJ262155 WNF262154:WNF262155 WXB262154:WXB262155 AT327690:AT327691 KP327690:KP327691 UL327690:UL327691 AEH327690:AEH327691 AOD327690:AOD327691 AXZ327690:AXZ327691 BHV327690:BHV327691 BRR327690:BRR327691 CBN327690:CBN327691 CLJ327690:CLJ327691 CVF327690:CVF327691 DFB327690:DFB327691 DOX327690:DOX327691 DYT327690:DYT327691 EIP327690:EIP327691 ESL327690:ESL327691 FCH327690:FCH327691 FMD327690:FMD327691 FVZ327690:FVZ327691 GFV327690:GFV327691 GPR327690:GPR327691 GZN327690:GZN327691 HJJ327690:HJJ327691 HTF327690:HTF327691 IDB327690:IDB327691 IMX327690:IMX327691 IWT327690:IWT327691 JGP327690:JGP327691 JQL327690:JQL327691 KAH327690:KAH327691 KKD327690:KKD327691 KTZ327690:KTZ327691 LDV327690:LDV327691 LNR327690:LNR327691 LXN327690:LXN327691 MHJ327690:MHJ327691 MRF327690:MRF327691 NBB327690:NBB327691 NKX327690:NKX327691 NUT327690:NUT327691 OEP327690:OEP327691 OOL327690:OOL327691 OYH327690:OYH327691 PID327690:PID327691 PRZ327690:PRZ327691 QBV327690:QBV327691 QLR327690:QLR327691 QVN327690:QVN327691 RFJ327690:RFJ327691 RPF327690:RPF327691 RZB327690:RZB327691 SIX327690:SIX327691 SST327690:SST327691 TCP327690:TCP327691 TML327690:TML327691 TWH327690:TWH327691 UGD327690:UGD327691 UPZ327690:UPZ327691 UZV327690:UZV327691 VJR327690:VJR327691 VTN327690:VTN327691 WDJ327690:WDJ327691 WNF327690:WNF327691 WXB327690:WXB327691 AT393226:AT393227 KP393226:KP393227 UL393226:UL393227 AEH393226:AEH393227 AOD393226:AOD393227 AXZ393226:AXZ393227 BHV393226:BHV393227 BRR393226:BRR393227 CBN393226:CBN393227 CLJ393226:CLJ393227 CVF393226:CVF393227 DFB393226:DFB393227 DOX393226:DOX393227 DYT393226:DYT393227 EIP393226:EIP393227 ESL393226:ESL393227 FCH393226:FCH393227 FMD393226:FMD393227 FVZ393226:FVZ393227 GFV393226:GFV393227 GPR393226:GPR393227 GZN393226:GZN393227 HJJ393226:HJJ393227 HTF393226:HTF393227 IDB393226:IDB393227 IMX393226:IMX393227 IWT393226:IWT393227 JGP393226:JGP393227 JQL393226:JQL393227 KAH393226:KAH393227 KKD393226:KKD393227 KTZ393226:KTZ393227 LDV393226:LDV393227 LNR393226:LNR393227 LXN393226:LXN393227 MHJ393226:MHJ393227 MRF393226:MRF393227 NBB393226:NBB393227 NKX393226:NKX393227 NUT393226:NUT393227 OEP393226:OEP393227 OOL393226:OOL393227 OYH393226:OYH393227 PID393226:PID393227 PRZ393226:PRZ393227 QBV393226:QBV393227 QLR393226:QLR393227 QVN393226:QVN393227 RFJ393226:RFJ393227 RPF393226:RPF393227 RZB393226:RZB393227 SIX393226:SIX393227 SST393226:SST393227 TCP393226:TCP393227 TML393226:TML393227 TWH393226:TWH393227 UGD393226:UGD393227 UPZ393226:UPZ393227 UZV393226:UZV393227 VJR393226:VJR393227 VTN393226:VTN393227 WDJ393226:WDJ393227 WNF393226:WNF393227 WXB393226:WXB393227 AT458762:AT458763 KP458762:KP458763 UL458762:UL458763 AEH458762:AEH458763 AOD458762:AOD458763 AXZ458762:AXZ458763 BHV458762:BHV458763 BRR458762:BRR458763 CBN458762:CBN458763 CLJ458762:CLJ458763 CVF458762:CVF458763 DFB458762:DFB458763 DOX458762:DOX458763 DYT458762:DYT458763 EIP458762:EIP458763 ESL458762:ESL458763 FCH458762:FCH458763 FMD458762:FMD458763 FVZ458762:FVZ458763 GFV458762:GFV458763 GPR458762:GPR458763 GZN458762:GZN458763 HJJ458762:HJJ458763 HTF458762:HTF458763 IDB458762:IDB458763 IMX458762:IMX458763 IWT458762:IWT458763 JGP458762:JGP458763 JQL458762:JQL458763 KAH458762:KAH458763 KKD458762:KKD458763 KTZ458762:KTZ458763 LDV458762:LDV458763 LNR458762:LNR458763 LXN458762:LXN458763 MHJ458762:MHJ458763 MRF458762:MRF458763 NBB458762:NBB458763 NKX458762:NKX458763 NUT458762:NUT458763 OEP458762:OEP458763 OOL458762:OOL458763 OYH458762:OYH458763 PID458762:PID458763 PRZ458762:PRZ458763 QBV458762:QBV458763 QLR458762:QLR458763 QVN458762:QVN458763 RFJ458762:RFJ458763 RPF458762:RPF458763 RZB458762:RZB458763 SIX458762:SIX458763 SST458762:SST458763 TCP458762:TCP458763 TML458762:TML458763 TWH458762:TWH458763 UGD458762:UGD458763 UPZ458762:UPZ458763 UZV458762:UZV458763 VJR458762:VJR458763 VTN458762:VTN458763 WDJ458762:WDJ458763 WNF458762:WNF458763 WXB458762:WXB458763 AT524298:AT524299 KP524298:KP524299 UL524298:UL524299 AEH524298:AEH524299 AOD524298:AOD524299 AXZ524298:AXZ524299 BHV524298:BHV524299 BRR524298:BRR524299 CBN524298:CBN524299 CLJ524298:CLJ524299 CVF524298:CVF524299 DFB524298:DFB524299 DOX524298:DOX524299 DYT524298:DYT524299 EIP524298:EIP524299 ESL524298:ESL524299 FCH524298:FCH524299 FMD524298:FMD524299 FVZ524298:FVZ524299 GFV524298:GFV524299 GPR524298:GPR524299 GZN524298:GZN524299 HJJ524298:HJJ524299 HTF524298:HTF524299 IDB524298:IDB524299 IMX524298:IMX524299 IWT524298:IWT524299 JGP524298:JGP524299 JQL524298:JQL524299 KAH524298:KAH524299 KKD524298:KKD524299 KTZ524298:KTZ524299 LDV524298:LDV524299 LNR524298:LNR524299 LXN524298:LXN524299 MHJ524298:MHJ524299 MRF524298:MRF524299 NBB524298:NBB524299 NKX524298:NKX524299 NUT524298:NUT524299 OEP524298:OEP524299 OOL524298:OOL524299 OYH524298:OYH524299 PID524298:PID524299 PRZ524298:PRZ524299 QBV524298:QBV524299 QLR524298:QLR524299 QVN524298:QVN524299 RFJ524298:RFJ524299 RPF524298:RPF524299 RZB524298:RZB524299 SIX524298:SIX524299 SST524298:SST524299 TCP524298:TCP524299 TML524298:TML524299 TWH524298:TWH524299 UGD524298:UGD524299 UPZ524298:UPZ524299 UZV524298:UZV524299 VJR524298:VJR524299 VTN524298:VTN524299 WDJ524298:WDJ524299 WNF524298:WNF524299 WXB524298:WXB524299 AT589834:AT589835 KP589834:KP589835 UL589834:UL589835 AEH589834:AEH589835 AOD589834:AOD589835 AXZ589834:AXZ589835 BHV589834:BHV589835 BRR589834:BRR589835 CBN589834:CBN589835 CLJ589834:CLJ589835 CVF589834:CVF589835 DFB589834:DFB589835 DOX589834:DOX589835 DYT589834:DYT589835 EIP589834:EIP589835 ESL589834:ESL589835 FCH589834:FCH589835 FMD589834:FMD589835 FVZ589834:FVZ589835 GFV589834:GFV589835 GPR589834:GPR589835 GZN589834:GZN589835 HJJ589834:HJJ589835 HTF589834:HTF589835 IDB589834:IDB589835 IMX589834:IMX589835 IWT589834:IWT589835 JGP589834:JGP589835 JQL589834:JQL589835 KAH589834:KAH589835 KKD589834:KKD589835 KTZ589834:KTZ589835 LDV589834:LDV589835 LNR589834:LNR589835 LXN589834:LXN589835 MHJ589834:MHJ589835 MRF589834:MRF589835 NBB589834:NBB589835 NKX589834:NKX589835 NUT589834:NUT589835 OEP589834:OEP589835 OOL589834:OOL589835 OYH589834:OYH589835 PID589834:PID589835 PRZ589834:PRZ589835 QBV589834:QBV589835 QLR589834:QLR589835 QVN589834:QVN589835 RFJ589834:RFJ589835 RPF589834:RPF589835 RZB589834:RZB589835 SIX589834:SIX589835 SST589834:SST589835 TCP589834:TCP589835 TML589834:TML589835 TWH589834:TWH589835 UGD589834:UGD589835 UPZ589834:UPZ589835 UZV589834:UZV589835 VJR589834:VJR589835 VTN589834:VTN589835 WDJ589834:WDJ589835 WNF589834:WNF589835 WXB589834:WXB589835 AT655370:AT655371 KP655370:KP655371 UL655370:UL655371 AEH655370:AEH655371 AOD655370:AOD655371 AXZ655370:AXZ655371 BHV655370:BHV655371 BRR655370:BRR655371 CBN655370:CBN655371 CLJ655370:CLJ655371 CVF655370:CVF655371 DFB655370:DFB655371 DOX655370:DOX655371 DYT655370:DYT655371 EIP655370:EIP655371 ESL655370:ESL655371 FCH655370:FCH655371 FMD655370:FMD655371 FVZ655370:FVZ655371 GFV655370:GFV655371 GPR655370:GPR655371 GZN655370:GZN655371 HJJ655370:HJJ655371 HTF655370:HTF655371 IDB655370:IDB655371 IMX655370:IMX655371 IWT655370:IWT655371 JGP655370:JGP655371 JQL655370:JQL655371 KAH655370:KAH655371 KKD655370:KKD655371 KTZ655370:KTZ655371 LDV655370:LDV655371 LNR655370:LNR655371 LXN655370:LXN655371 MHJ655370:MHJ655371 MRF655370:MRF655371 NBB655370:NBB655371 NKX655370:NKX655371 NUT655370:NUT655371 OEP655370:OEP655371 OOL655370:OOL655371 OYH655370:OYH655371 PID655370:PID655371 PRZ655370:PRZ655371 QBV655370:QBV655371 QLR655370:QLR655371 QVN655370:QVN655371 RFJ655370:RFJ655371 RPF655370:RPF655371 RZB655370:RZB655371 SIX655370:SIX655371 SST655370:SST655371 TCP655370:TCP655371 TML655370:TML655371 TWH655370:TWH655371 UGD655370:UGD655371 UPZ655370:UPZ655371 UZV655370:UZV655371 VJR655370:VJR655371 VTN655370:VTN655371 WDJ655370:WDJ655371 WNF655370:WNF655371 WXB655370:WXB655371 AT720906:AT720907 KP720906:KP720907 UL720906:UL720907 AEH720906:AEH720907 AOD720906:AOD720907 AXZ720906:AXZ720907 BHV720906:BHV720907 BRR720906:BRR720907 CBN720906:CBN720907 CLJ720906:CLJ720907 CVF720906:CVF720907 DFB720906:DFB720907 DOX720906:DOX720907 DYT720906:DYT720907 EIP720906:EIP720907 ESL720906:ESL720907 FCH720906:FCH720907 FMD720906:FMD720907 FVZ720906:FVZ720907 GFV720906:GFV720907 GPR720906:GPR720907 GZN720906:GZN720907 HJJ720906:HJJ720907 HTF720906:HTF720907 IDB720906:IDB720907 IMX720906:IMX720907 IWT720906:IWT720907 JGP720906:JGP720907 JQL720906:JQL720907 KAH720906:KAH720907 KKD720906:KKD720907 KTZ720906:KTZ720907 LDV720906:LDV720907 LNR720906:LNR720907 LXN720906:LXN720907 MHJ720906:MHJ720907 MRF720906:MRF720907 NBB720906:NBB720907 NKX720906:NKX720907 NUT720906:NUT720907 OEP720906:OEP720907 OOL720906:OOL720907 OYH720906:OYH720907 PID720906:PID720907 PRZ720906:PRZ720907 QBV720906:QBV720907 QLR720906:QLR720907 QVN720906:QVN720907 RFJ720906:RFJ720907 RPF720906:RPF720907 RZB720906:RZB720907 SIX720906:SIX720907 SST720906:SST720907 TCP720906:TCP720907 TML720906:TML720907 TWH720906:TWH720907 UGD720906:UGD720907 UPZ720906:UPZ720907 UZV720906:UZV720907 VJR720906:VJR720907 VTN720906:VTN720907 WDJ720906:WDJ720907 WNF720906:WNF720907 WXB720906:WXB720907 AT786442:AT786443 KP786442:KP786443 UL786442:UL786443 AEH786442:AEH786443 AOD786442:AOD786443 AXZ786442:AXZ786443 BHV786442:BHV786443 BRR786442:BRR786443 CBN786442:CBN786443 CLJ786442:CLJ786443 CVF786442:CVF786443 DFB786442:DFB786443 DOX786442:DOX786443 DYT786442:DYT786443 EIP786442:EIP786443 ESL786442:ESL786443 FCH786442:FCH786443 FMD786442:FMD786443 FVZ786442:FVZ786443 GFV786442:GFV786443 GPR786442:GPR786443 GZN786442:GZN786443 HJJ786442:HJJ786443 HTF786442:HTF786443 IDB786442:IDB786443 IMX786442:IMX786443 IWT786442:IWT786443 JGP786442:JGP786443 JQL786442:JQL786443 KAH786442:KAH786443 KKD786442:KKD786443 KTZ786442:KTZ786443 LDV786442:LDV786443 LNR786442:LNR786443 LXN786442:LXN786443 MHJ786442:MHJ786443 MRF786442:MRF786443 NBB786442:NBB786443 NKX786442:NKX786443 NUT786442:NUT786443 OEP786442:OEP786443 OOL786442:OOL786443 OYH786442:OYH786443 PID786442:PID786443 PRZ786442:PRZ786443 QBV786442:QBV786443 QLR786442:QLR786443 QVN786442:QVN786443 RFJ786442:RFJ786443 RPF786442:RPF786443 RZB786442:RZB786443 SIX786442:SIX786443 SST786442:SST786443 TCP786442:TCP786443 TML786442:TML786443 TWH786442:TWH786443 UGD786442:UGD786443 UPZ786442:UPZ786443 UZV786442:UZV786443 VJR786442:VJR786443 VTN786442:VTN786443 WDJ786442:WDJ786443 WNF786442:WNF786443 WXB786442:WXB786443 AT851978:AT851979 KP851978:KP851979 UL851978:UL851979 AEH851978:AEH851979 AOD851978:AOD851979 AXZ851978:AXZ851979 BHV851978:BHV851979 BRR851978:BRR851979 CBN851978:CBN851979 CLJ851978:CLJ851979 CVF851978:CVF851979 DFB851978:DFB851979 DOX851978:DOX851979 DYT851978:DYT851979 EIP851978:EIP851979 ESL851978:ESL851979 FCH851978:FCH851979 FMD851978:FMD851979 FVZ851978:FVZ851979 GFV851978:GFV851979 GPR851978:GPR851979 GZN851978:GZN851979 HJJ851978:HJJ851979 HTF851978:HTF851979 IDB851978:IDB851979 IMX851978:IMX851979 IWT851978:IWT851979 JGP851978:JGP851979 JQL851978:JQL851979 KAH851978:KAH851979 KKD851978:KKD851979 KTZ851978:KTZ851979 LDV851978:LDV851979 LNR851978:LNR851979 LXN851978:LXN851979 MHJ851978:MHJ851979 MRF851978:MRF851979 NBB851978:NBB851979 NKX851978:NKX851979 NUT851978:NUT851979 OEP851978:OEP851979 OOL851978:OOL851979 OYH851978:OYH851979 PID851978:PID851979 PRZ851978:PRZ851979 QBV851978:QBV851979 QLR851978:QLR851979 QVN851978:QVN851979 RFJ851978:RFJ851979 RPF851978:RPF851979 RZB851978:RZB851979 SIX851978:SIX851979 SST851978:SST851979 TCP851978:TCP851979 TML851978:TML851979 TWH851978:TWH851979 UGD851978:UGD851979 UPZ851978:UPZ851979 UZV851978:UZV851979 VJR851978:VJR851979 VTN851978:VTN851979 WDJ851978:WDJ851979 WNF851978:WNF851979 WXB851978:WXB851979 AT917514:AT917515 KP917514:KP917515 UL917514:UL917515 AEH917514:AEH917515 AOD917514:AOD917515 AXZ917514:AXZ917515 BHV917514:BHV917515 BRR917514:BRR917515 CBN917514:CBN917515 CLJ917514:CLJ917515 CVF917514:CVF917515 DFB917514:DFB917515 DOX917514:DOX917515 DYT917514:DYT917515 EIP917514:EIP917515 ESL917514:ESL917515 FCH917514:FCH917515 FMD917514:FMD917515 FVZ917514:FVZ917515 GFV917514:GFV917515 GPR917514:GPR917515 GZN917514:GZN917515 HJJ917514:HJJ917515 HTF917514:HTF917515 IDB917514:IDB917515 IMX917514:IMX917515 IWT917514:IWT917515 JGP917514:JGP917515 JQL917514:JQL917515 KAH917514:KAH917515 KKD917514:KKD917515 KTZ917514:KTZ917515 LDV917514:LDV917515 LNR917514:LNR917515 LXN917514:LXN917515 MHJ917514:MHJ917515 MRF917514:MRF917515 NBB917514:NBB917515 NKX917514:NKX917515 NUT917514:NUT917515 OEP917514:OEP917515 OOL917514:OOL917515 OYH917514:OYH917515 PID917514:PID917515 PRZ917514:PRZ917515 QBV917514:QBV917515 QLR917514:QLR917515 QVN917514:QVN917515 RFJ917514:RFJ917515 RPF917514:RPF917515 RZB917514:RZB917515 SIX917514:SIX917515 SST917514:SST917515 TCP917514:TCP917515 TML917514:TML917515 TWH917514:TWH917515 UGD917514:UGD917515 UPZ917514:UPZ917515 UZV917514:UZV917515 VJR917514:VJR917515 VTN917514:VTN917515 WDJ917514:WDJ917515 WNF917514:WNF917515 WXB917514:WXB917515 AT983050:AT983051 KP983050:KP983051 UL983050:UL983051 AEH983050:AEH983051 AOD983050:AOD983051 AXZ983050:AXZ983051 BHV983050:BHV983051 BRR983050:BRR983051 CBN983050:CBN983051 CLJ983050:CLJ983051 CVF983050:CVF983051 DFB983050:DFB983051 DOX983050:DOX983051 DYT983050:DYT983051 EIP983050:EIP983051 ESL983050:ESL983051 FCH983050:FCH983051 FMD983050:FMD983051 FVZ983050:FVZ983051 GFV983050:GFV983051 GPR983050:GPR983051 GZN983050:GZN983051 HJJ983050:HJJ983051 HTF983050:HTF983051 IDB983050:IDB983051 IMX983050:IMX983051 IWT983050:IWT983051 JGP983050:JGP983051 JQL983050:JQL983051 KAH983050:KAH983051 KKD983050:KKD983051 KTZ983050:KTZ983051 LDV983050:LDV983051 LNR983050:LNR983051 LXN983050:LXN983051 MHJ983050:MHJ983051 MRF983050:MRF983051 NBB983050:NBB983051 NKX983050:NKX983051 NUT983050:NUT983051 OEP983050:OEP983051 OOL983050:OOL983051 OYH983050:OYH983051 PID983050:PID983051 PRZ983050:PRZ983051 QBV983050:QBV983051 QLR983050:QLR983051 QVN983050:QVN983051 RFJ983050:RFJ983051 RPF983050:RPF983051 RZB983050:RZB983051 SIX983050:SIX983051 SST983050:SST983051 TCP983050:TCP983051 TML983050:TML983051 TWH983050:TWH983051 UGD983050:UGD983051 UPZ983050:UPZ983051 UZV983050:UZV983051 VJR983050:VJR983051 VTN983050:VTN983051 WDJ983050:WDJ983051 WNF983050:WNF983051 WXB983050:WXB983051 AR19 KN19 UJ19 AEF19 AOB19 AXX19 BHT19 BRP19 CBL19 CLH19 CVD19 DEZ19 DOV19 DYR19 EIN19 ESJ19 FCF19 FMB19 FVX19 GFT19 GPP19 GZL19 HJH19 HTD19 ICZ19 IMV19 IWR19 JGN19 JQJ19 KAF19 KKB19 KTX19 LDT19 LNP19 LXL19 MHH19 MRD19 NAZ19 NKV19 NUR19 OEN19 OOJ19 OYF19 PIB19 PRX19 QBT19 QLP19 QVL19 RFH19 RPD19 RYZ19 SIV19 SSR19 TCN19 TMJ19 TWF19 UGB19 UPX19 UZT19 VJP19 VTL19 WDH19 WND19 WWZ19 AR65555 KN65555 UJ65555 AEF65555 AOB65555 AXX65555 BHT65555 BRP65555 CBL65555 CLH65555 CVD65555 DEZ65555 DOV65555 DYR65555 EIN65555 ESJ65555 FCF65555 FMB65555 FVX65555 GFT65555 GPP65555 GZL65555 HJH65555 HTD65555 ICZ65555 IMV65555 IWR65555 JGN65555 JQJ65555 KAF65555 KKB65555 KTX65555 LDT65555 LNP65555 LXL65555 MHH65555 MRD65555 NAZ65555 NKV65555 NUR65555 OEN65555 OOJ65555 OYF65555 PIB65555 PRX65555 QBT65555 QLP65555 QVL65555 RFH65555 RPD65555 RYZ65555 SIV65555 SSR65555 TCN65555 TMJ65555 TWF65555 UGB65555 UPX65555 UZT65555 VJP65555 VTL65555 WDH65555 WND65555 WWZ65555 AR131091 KN131091 UJ131091 AEF131091 AOB131091 AXX131091 BHT131091 BRP131091 CBL131091 CLH131091 CVD131091 DEZ131091 DOV131091 DYR131091 EIN131091 ESJ131091 FCF131091 FMB131091 FVX131091 GFT131091 GPP131091 GZL131091 HJH131091 HTD131091 ICZ131091 IMV131091 IWR131091 JGN131091 JQJ131091 KAF131091 KKB131091 KTX131091 LDT131091 LNP131091 LXL131091 MHH131091 MRD131091 NAZ131091 NKV131091 NUR131091 OEN131091 OOJ131091 OYF131091 PIB131091 PRX131091 QBT131091 QLP131091 QVL131091 RFH131091 RPD131091 RYZ131091 SIV131091 SSR131091 TCN131091 TMJ131091 TWF131091 UGB131091 UPX131091 UZT131091 VJP131091 VTL131091 WDH131091 WND131091 WWZ131091 AR196627 KN196627 UJ196627 AEF196627 AOB196627 AXX196627 BHT196627 BRP196627 CBL196627 CLH196627 CVD196627 DEZ196627 DOV196627 DYR196627 EIN196627 ESJ196627 FCF196627 FMB196627 FVX196627 GFT196627 GPP196627 GZL196627 HJH196627 HTD196627 ICZ196627 IMV196627 IWR196627 JGN196627 JQJ196627 KAF196627 KKB196627 KTX196627 LDT196627 LNP196627 LXL196627 MHH196627 MRD196627 NAZ196627 NKV196627 NUR196627 OEN196627 OOJ196627 OYF196627 PIB196627 PRX196627 QBT196627 QLP196627 QVL196627 RFH196627 RPD196627 RYZ196627 SIV196627 SSR196627 TCN196627 TMJ196627 TWF196627 UGB196627 UPX196627 UZT196627 VJP196627 VTL196627 WDH196627 WND196627 WWZ196627 AR262163 KN262163 UJ262163 AEF262163 AOB262163 AXX262163 BHT262163 BRP262163 CBL262163 CLH262163 CVD262163 DEZ262163 DOV262163 DYR262163 EIN262163 ESJ262163 FCF262163 FMB262163 FVX262163 GFT262163 GPP262163 GZL262163 HJH262163 HTD262163 ICZ262163 IMV262163 IWR262163 JGN262163 JQJ262163 KAF262163 KKB262163 KTX262163 LDT262163 LNP262163 LXL262163 MHH262163 MRD262163 NAZ262163 NKV262163 NUR262163 OEN262163 OOJ262163 OYF262163 PIB262163 PRX262163 QBT262163 QLP262163 QVL262163 RFH262163 RPD262163 RYZ262163 SIV262163 SSR262163 TCN262163 TMJ262163 TWF262163 UGB262163 UPX262163 UZT262163 VJP262163 VTL262163 WDH262163 WND262163 WWZ262163 AR327699 KN327699 UJ327699 AEF327699 AOB327699 AXX327699 BHT327699 BRP327699 CBL327699 CLH327699 CVD327699 DEZ327699 DOV327699 DYR327699 EIN327699 ESJ327699 FCF327699 FMB327699 FVX327699 GFT327699 GPP327699 GZL327699 HJH327699 HTD327699 ICZ327699 IMV327699 IWR327699 JGN327699 JQJ327699 KAF327699 KKB327699 KTX327699 LDT327699 LNP327699 LXL327699 MHH327699 MRD327699 NAZ327699 NKV327699 NUR327699 OEN327699 OOJ327699 OYF327699 PIB327699 PRX327699 QBT327699 QLP327699 QVL327699 RFH327699 RPD327699 RYZ327699 SIV327699 SSR327699 TCN327699 TMJ327699 TWF327699 UGB327699 UPX327699 UZT327699 VJP327699 VTL327699 WDH327699 WND327699 WWZ327699 AR393235 KN393235 UJ393235 AEF393235 AOB393235 AXX393235 BHT393235 BRP393235 CBL393235 CLH393235 CVD393235 DEZ393235 DOV393235 DYR393235 EIN393235 ESJ393235 FCF393235 FMB393235 FVX393235 GFT393235 GPP393235 GZL393235 HJH393235 HTD393235 ICZ393235 IMV393235 IWR393235 JGN393235 JQJ393235 KAF393235 KKB393235 KTX393235 LDT393235 LNP393235 LXL393235 MHH393235 MRD393235 NAZ393235 NKV393235 NUR393235 OEN393235 OOJ393235 OYF393235 PIB393235 PRX393235 QBT393235 QLP393235 QVL393235 RFH393235 RPD393235 RYZ393235 SIV393235 SSR393235 TCN393235 TMJ393235 TWF393235 UGB393235 UPX393235 UZT393235 VJP393235 VTL393235 WDH393235 WND393235 WWZ393235 AR458771 KN458771 UJ458771 AEF458771 AOB458771 AXX458771 BHT458771 BRP458771 CBL458771 CLH458771 CVD458771 DEZ458771 DOV458771 DYR458771 EIN458771 ESJ458771 FCF458771 FMB458771 FVX458771 GFT458771 GPP458771 GZL458771 HJH458771 HTD458771 ICZ458771 IMV458771 IWR458771 JGN458771 JQJ458771 KAF458771 KKB458771 KTX458771 LDT458771 LNP458771 LXL458771 MHH458771 MRD458771 NAZ458771 NKV458771 NUR458771 OEN458771 OOJ458771 OYF458771 PIB458771 PRX458771 QBT458771 QLP458771 QVL458771 RFH458771 RPD458771 RYZ458771 SIV458771 SSR458771 TCN458771 TMJ458771 TWF458771 UGB458771 UPX458771 UZT458771 VJP458771 VTL458771 WDH458771 WND458771 WWZ458771 AR524307 KN524307 UJ524307 AEF524307 AOB524307 AXX524307 BHT524307 BRP524307 CBL524307 CLH524307 CVD524307 DEZ524307 DOV524307 DYR524307 EIN524307 ESJ524307 FCF524307 FMB524307 FVX524307 GFT524307 GPP524307 GZL524307 HJH524307 HTD524307 ICZ524307 IMV524307 IWR524307 JGN524307 JQJ524307 KAF524307 KKB524307 KTX524307 LDT524307 LNP524307 LXL524307 MHH524307 MRD524307 NAZ524307 NKV524307 NUR524307 OEN524307 OOJ524307 OYF524307 PIB524307 PRX524307 QBT524307 QLP524307 QVL524307 RFH524307 RPD524307 RYZ524307 SIV524307 SSR524307 TCN524307 TMJ524307 TWF524307 UGB524307 UPX524307 UZT524307 VJP524307 VTL524307 WDH524307 WND524307 WWZ524307 AR589843 KN589843 UJ589843 AEF589843 AOB589843 AXX589843 BHT589843 BRP589843 CBL589843 CLH589843 CVD589843 DEZ589843 DOV589843 DYR589843 EIN589843 ESJ589843 FCF589843 FMB589843 FVX589843 GFT589843 GPP589843 GZL589843 HJH589843 HTD589843 ICZ589843 IMV589843 IWR589843 JGN589843 JQJ589843 KAF589843 KKB589843 KTX589843 LDT589843 LNP589843 LXL589843 MHH589843 MRD589843 NAZ589843 NKV589843 NUR589843 OEN589843 OOJ589843 OYF589843 PIB589843 PRX589843 QBT589843 QLP589843 QVL589843 RFH589843 RPD589843 RYZ589843 SIV589843 SSR589843 TCN589843 TMJ589843 TWF589843 UGB589843 UPX589843 UZT589843 VJP589843 VTL589843 WDH589843 WND589843 WWZ589843 AR655379 KN655379 UJ655379 AEF655379 AOB655379 AXX655379 BHT655379 BRP655379 CBL655379 CLH655379 CVD655379 DEZ655379 DOV655379 DYR655379 EIN655379 ESJ655379 FCF655379 FMB655379 FVX655379 GFT655379 GPP655379 GZL655379 HJH655379 HTD655379 ICZ655379 IMV655379 IWR655379 JGN655379 JQJ655379 KAF655379 KKB655379 KTX655379 LDT655379 LNP655379 LXL655379 MHH655379 MRD655379 NAZ655379 NKV655379 NUR655379 OEN655379 OOJ655379 OYF655379 PIB655379 PRX655379 QBT655379 QLP655379 QVL655379 RFH655379 RPD655379 RYZ655379 SIV655379 SSR655379 TCN655379 TMJ655379 TWF655379 UGB655379 UPX655379 UZT655379 VJP655379 VTL655379 WDH655379 WND655379 WWZ655379 AR720915 KN720915 UJ720915 AEF720915 AOB720915 AXX720915 BHT720915 BRP720915 CBL720915 CLH720915 CVD720915 DEZ720915 DOV720915 DYR720915 EIN720915 ESJ720915 FCF720915 FMB720915 FVX720915 GFT720915 GPP720915 GZL720915 HJH720915 HTD720915 ICZ720915 IMV720915 IWR720915 JGN720915 JQJ720915 KAF720915 KKB720915 KTX720915 LDT720915 LNP720915 LXL720915 MHH720915 MRD720915 NAZ720915 NKV720915 NUR720915 OEN720915 OOJ720915 OYF720915 PIB720915 PRX720915 QBT720915 QLP720915 QVL720915 RFH720915 RPD720915 RYZ720915 SIV720915 SSR720915 TCN720915 TMJ720915 TWF720915 UGB720915 UPX720915 UZT720915 VJP720915 VTL720915 WDH720915 WND720915 WWZ720915 AR786451 KN786451 UJ786451 AEF786451 AOB786451 AXX786451 BHT786451 BRP786451 CBL786451 CLH786451 CVD786451 DEZ786451 DOV786451 DYR786451 EIN786451 ESJ786451 FCF786451 FMB786451 FVX786451 GFT786451 GPP786451 GZL786451 HJH786451 HTD786451 ICZ786451 IMV786451 IWR786451 JGN786451 JQJ786451 KAF786451 KKB786451 KTX786451 LDT786451 LNP786451 LXL786451 MHH786451 MRD786451 NAZ786451 NKV786451 NUR786451 OEN786451 OOJ786451 OYF786451 PIB786451 PRX786451 QBT786451 QLP786451 QVL786451 RFH786451 RPD786451 RYZ786451 SIV786451 SSR786451 TCN786451 TMJ786451 TWF786451 UGB786451 UPX786451 UZT786451 VJP786451 VTL786451 WDH786451 WND786451 WWZ786451 AR851987 KN851987 UJ851987 AEF851987 AOB851987 AXX851987 BHT851987 BRP851987 CBL851987 CLH851987 CVD851987 DEZ851987 DOV851987 DYR851987 EIN851987 ESJ851987 FCF851987 FMB851987 FVX851987 GFT851987 GPP851987 GZL851987 HJH851987 HTD851987 ICZ851987 IMV851987 IWR851987 JGN851987 JQJ851987 KAF851987 KKB851987 KTX851987 LDT851987 LNP851987 LXL851987 MHH851987 MRD851987 NAZ851987 NKV851987 NUR851987 OEN851987 OOJ851987 OYF851987 PIB851987 PRX851987 QBT851987 QLP851987 QVL851987 RFH851987 RPD851987 RYZ851987 SIV851987 SSR851987 TCN851987 TMJ851987 TWF851987 UGB851987 UPX851987 UZT851987 VJP851987 VTL851987 WDH851987 WND851987 WWZ851987 AR917523 KN917523 UJ917523 AEF917523 AOB917523 AXX917523 BHT917523 BRP917523 CBL917523 CLH917523 CVD917523 DEZ917523 DOV917523 DYR917523 EIN917523 ESJ917523 FCF917523 FMB917523 FVX917523 GFT917523 GPP917523 GZL917523 HJH917523 HTD917523 ICZ917523 IMV917523 IWR917523 JGN917523 JQJ917523 KAF917523 KKB917523 KTX917523 LDT917523 LNP917523 LXL917523 MHH917523 MRD917523 NAZ917523 NKV917523 NUR917523 OEN917523 OOJ917523 OYF917523 PIB917523 PRX917523 QBT917523 QLP917523 QVL917523 RFH917523 RPD917523 RYZ917523 SIV917523 SSR917523 TCN917523 TMJ917523 TWF917523 UGB917523 UPX917523 UZT917523 VJP917523 VTL917523 WDH917523 WND917523 WWZ917523 AR983059 KN983059 UJ983059 AEF983059 AOB983059 AXX983059 BHT983059 BRP983059 CBL983059 CLH983059 CVD983059 DEZ983059 DOV983059 DYR983059 EIN983059 ESJ983059 FCF983059 FMB983059 FVX983059 GFT983059 GPP983059 GZL983059 HJH983059 HTD983059 ICZ983059 IMV983059 IWR983059 JGN983059 JQJ983059 KAF983059 KKB983059 KTX983059 LDT983059 LNP983059 LXL983059 MHH983059 MRD983059 NAZ983059 NKV983059 NUR983059 OEN983059 OOJ983059 OYF983059 PIB983059 PRX983059 QBT983059 QLP983059 QVL983059 RFH983059 RPD983059 RYZ983059 SIV983059 SSR983059 TCN983059 TMJ983059 TWF983059 UGB983059 UPX983059 UZT983059 VJP983059 VTL983059 WDH983059 WND983059 WWZ983059 AS10:AS20 KO10:KO20 UK10:UK20 AEG10:AEG20 AOC10:AOC20 AXY10:AXY20 BHU10:BHU20 BRQ10:BRQ20 CBM10:CBM20 CLI10:CLI20 CVE10:CVE20 DFA10:DFA20 DOW10:DOW20 DYS10:DYS20 EIO10:EIO20 ESK10:ESK20 FCG10:FCG20 FMC10:FMC20 FVY10:FVY20 GFU10:GFU20 GPQ10:GPQ20 GZM10:GZM20 HJI10:HJI20 HTE10:HTE20 IDA10:IDA20 IMW10:IMW20 IWS10:IWS20 JGO10:JGO20 JQK10:JQK20 KAG10:KAG20 KKC10:KKC20 KTY10:KTY20 LDU10:LDU20 LNQ10:LNQ20 LXM10:LXM20 MHI10:MHI20 MRE10:MRE20 NBA10:NBA20 NKW10:NKW20 NUS10:NUS20 OEO10:OEO20 OOK10:OOK20 OYG10:OYG20 PIC10:PIC20 PRY10:PRY20 QBU10:QBU20 QLQ10:QLQ20 QVM10:QVM20 RFI10:RFI20 RPE10:RPE20 RZA10:RZA20 SIW10:SIW20 SSS10:SSS20 TCO10:TCO20 TMK10:TMK20 TWG10:TWG20 UGC10:UGC20 UPY10:UPY20 UZU10:UZU20 VJQ10:VJQ20 VTM10:VTM20 WDI10:WDI20 WNE10:WNE20 WXA10:WXA20 AS65546:AS65556 KO65546:KO65556 UK65546:UK65556 AEG65546:AEG65556 AOC65546:AOC65556 AXY65546:AXY65556 BHU65546:BHU65556 BRQ65546:BRQ65556 CBM65546:CBM65556 CLI65546:CLI65556 CVE65546:CVE65556 DFA65546:DFA65556 DOW65546:DOW65556 DYS65546:DYS65556 EIO65546:EIO65556 ESK65546:ESK65556 FCG65546:FCG65556 FMC65546:FMC65556 FVY65546:FVY65556 GFU65546:GFU65556 GPQ65546:GPQ65556 GZM65546:GZM65556 HJI65546:HJI65556 HTE65546:HTE65556 IDA65546:IDA65556 IMW65546:IMW65556 IWS65546:IWS65556 JGO65546:JGO65556 JQK65546:JQK65556 KAG65546:KAG65556 KKC65546:KKC65556 KTY65546:KTY65556 LDU65546:LDU65556 LNQ65546:LNQ65556 LXM65546:LXM65556 MHI65546:MHI65556 MRE65546:MRE65556 NBA65546:NBA65556 NKW65546:NKW65556 NUS65546:NUS65556 OEO65546:OEO65556 OOK65546:OOK65556 OYG65546:OYG65556 PIC65546:PIC65556 PRY65546:PRY65556 QBU65546:QBU65556 QLQ65546:QLQ65556 QVM65546:QVM65556 RFI65546:RFI65556 RPE65546:RPE65556 RZA65546:RZA65556 SIW65546:SIW65556 SSS65546:SSS65556 TCO65546:TCO65556 TMK65546:TMK65556 TWG65546:TWG65556 UGC65546:UGC65556 UPY65546:UPY65556 UZU65546:UZU65556 VJQ65546:VJQ65556 VTM65546:VTM65556 WDI65546:WDI65556 WNE65546:WNE65556 WXA65546:WXA65556 AS131082:AS131092 KO131082:KO131092 UK131082:UK131092 AEG131082:AEG131092 AOC131082:AOC131092 AXY131082:AXY131092 BHU131082:BHU131092 BRQ131082:BRQ131092 CBM131082:CBM131092 CLI131082:CLI131092 CVE131082:CVE131092 DFA131082:DFA131092 DOW131082:DOW131092 DYS131082:DYS131092 EIO131082:EIO131092 ESK131082:ESK131092 FCG131082:FCG131092 FMC131082:FMC131092 FVY131082:FVY131092 GFU131082:GFU131092 GPQ131082:GPQ131092 GZM131082:GZM131092 HJI131082:HJI131092 HTE131082:HTE131092 IDA131082:IDA131092 IMW131082:IMW131092 IWS131082:IWS131092 JGO131082:JGO131092 JQK131082:JQK131092 KAG131082:KAG131092 KKC131082:KKC131092 KTY131082:KTY131092 LDU131082:LDU131092 LNQ131082:LNQ131092 LXM131082:LXM131092 MHI131082:MHI131092 MRE131082:MRE131092 NBA131082:NBA131092 NKW131082:NKW131092 NUS131082:NUS131092 OEO131082:OEO131092 OOK131082:OOK131092 OYG131082:OYG131092 PIC131082:PIC131092 PRY131082:PRY131092 QBU131082:QBU131092 QLQ131082:QLQ131092 QVM131082:QVM131092 RFI131082:RFI131092 RPE131082:RPE131092 RZA131082:RZA131092 SIW131082:SIW131092 SSS131082:SSS131092 TCO131082:TCO131092 TMK131082:TMK131092 TWG131082:TWG131092 UGC131082:UGC131092 UPY131082:UPY131092 UZU131082:UZU131092 VJQ131082:VJQ131092 VTM131082:VTM131092 WDI131082:WDI131092 WNE131082:WNE131092 WXA131082:WXA131092 AS196618:AS196628 KO196618:KO196628 UK196618:UK196628 AEG196618:AEG196628 AOC196618:AOC196628 AXY196618:AXY196628 BHU196618:BHU196628 BRQ196618:BRQ196628 CBM196618:CBM196628 CLI196618:CLI196628 CVE196618:CVE196628 DFA196618:DFA196628 DOW196618:DOW196628 DYS196618:DYS196628 EIO196618:EIO196628 ESK196618:ESK196628 FCG196618:FCG196628 FMC196618:FMC196628 FVY196618:FVY196628 GFU196618:GFU196628 GPQ196618:GPQ196628 GZM196618:GZM196628 HJI196618:HJI196628 HTE196618:HTE196628 IDA196618:IDA196628 IMW196618:IMW196628 IWS196618:IWS196628 JGO196618:JGO196628 JQK196618:JQK196628 KAG196618:KAG196628 KKC196618:KKC196628 KTY196618:KTY196628 LDU196618:LDU196628 LNQ196618:LNQ196628 LXM196618:LXM196628 MHI196618:MHI196628 MRE196618:MRE196628 NBA196618:NBA196628 NKW196618:NKW196628 NUS196618:NUS196628 OEO196618:OEO196628 OOK196618:OOK196628 OYG196618:OYG196628 PIC196618:PIC196628 PRY196618:PRY196628 QBU196618:QBU196628 QLQ196618:QLQ196628 QVM196618:QVM196628 RFI196618:RFI196628 RPE196618:RPE196628 RZA196618:RZA196628 SIW196618:SIW196628 SSS196618:SSS196628 TCO196618:TCO196628 TMK196618:TMK196628 TWG196618:TWG196628 UGC196618:UGC196628 UPY196618:UPY196628 UZU196618:UZU196628 VJQ196618:VJQ196628 VTM196618:VTM196628 WDI196618:WDI196628 WNE196618:WNE196628 WXA196618:WXA196628 AS262154:AS262164 KO262154:KO262164 UK262154:UK262164 AEG262154:AEG262164 AOC262154:AOC262164 AXY262154:AXY262164 BHU262154:BHU262164 BRQ262154:BRQ262164 CBM262154:CBM262164 CLI262154:CLI262164 CVE262154:CVE262164 DFA262154:DFA262164 DOW262154:DOW262164 DYS262154:DYS262164 EIO262154:EIO262164 ESK262154:ESK262164 FCG262154:FCG262164 FMC262154:FMC262164 FVY262154:FVY262164 GFU262154:GFU262164 GPQ262154:GPQ262164 GZM262154:GZM262164 HJI262154:HJI262164 HTE262154:HTE262164 IDA262154:IDA262164 IMW262154:IMW262164 IWS262154:IWS262164 JGO262154:JGO262164 JQK262154:JQK262164 KAG262154:KAG262164 KKC262154:KKC262164 KTY262154:KTY262164 LDU262154:LDU262164 LNQ262154:LNQ262164 LXM262154:LXM262164 MHI262154:MHI262164 MRE262154:MRE262164 NBA262154:NBA262164 NKW262154:NKW262164 NUS262154:NUS262164 OEO262154:OEO262164 OOK262154:OOK262164 OYG262154:OYG262164 PIC262154:PIC262164 PRY262154:PRY262164 QBU262154:QBU262164 QLQ262154:QLQ262164 QVM262154:QVM262164 RFI262154:RFI262164 RPE262154:RPE262164 RZA262154:RZA262164 SIW262154:SIW262164 SSS262154:SSS262164 TCO262154:TCO262164 TMK262154:TMK262164 TWG262154:TWG262164 UGC262154:UGC262164 UPY262154:UPY262164 UZU262154:UZU262164 VJQ262154:VJQ262164 VTM262154:VTM262164 WDI262154:WDI262164 WNE262154:WNE262164 WXA262154:WXA262164 AS327690:AS327700 KO327690:KO327700 UK327690:UK327700 AEG327690:AEG327700 AOC327690:AOC327700 AXY327690:AXY327700 BHU327690:BHU327700 BRQ327690:BRQ327700 CBM327690:CBM327700 CLI327690:CLI327700 CVE327690:CVE327700 DFA327690:DFA327700 DOW327690:DOW327700 DYS327690:DYS327700 EIO327690:EIO327700 ESK327690:ESK327700 FCG327690:FCG327700 FMC327690:FMC327700 FVY327690:FVY327700 GFU327690:GFU327700 GPQ327690:GPQ327700 GZM327690:GZM327700 HJI327690:HJI327700 HTE327690:HTE327700 IDA327690:IDA327700 IMW327690:IMW327700 IWS327690:IWS327700 JGO327690:JGO327700 JQK327690:JQK327700 KAG327690:KAG327700 KKC327690:KKC327700 KTY327690:KTY327700 LDU327690:LDU327700 LNQ327690:LNQ327700 LXM327690:LXM327700 MHI327690:MHI327700 MRE327690:MRE327700 NBA327690:NBA327700 NKW327690:NKW327700 NUS327690:NUS327700 OEO327690:OEO327700 OOK327690:OOK327700 OYG327690:OYG327700 PIC327690:PIC327700 PRY327690:PRY327700 QBU327690:QBU327700 QLQ327690:QLQ327700 QVM327690:QVM327700 RFI327690:RFI327700 RPE327690:RPE327700 RZA327690:RZA327700 SIW327690:SIW327700 SSS327690:SSS327700 TCO327690:TCO327700 TMK327690:TMK327700 TWG327690:TWG327700 UGC327690:UGC327700 UPY327690:UPY327700 UZU327690:UZU327700 VJQ327690:VJQ327700 VTM327690:VTM327700 WDI327690:WDI327700 WNE327690:WNE327700 WXA327690:WXA327700 AS393226:AS393236 KO393226:KO393236 UK393226:UK393236 AEG393226:AEG393236 AOC393226:AOC393236 AXY393226:AXY393236 BHU393226:BHU393236 BRQ393226:BRQ393236 CBM393226:CBM393236 CLI393226:CLI393236 CVE393226:CVE393236 DFA393226:DFA393236 DOW393226:DOW393236 DYS393226:DYS393236 EIO393226:EIO393236 ESK393226:ESK393236 FCG393226:FCG393236 FMC393226:FMC393236 FVY393226:FVY393236 GFU393226:GFU393236 GPQ393226:GPQ393236 GZM393226:GZM393236 HJI393226:HJI393236 HTE393226:HTE393236 IDA393226:IDA393236 IMW393226:IMW393236 IWS393226:IWS393236 JGO393226:JGO393236 JQK393226:JQK393236 KAG393226:KAG393236 KKC393226:KKC393236 KTY393226:KTY393236 LDU393226:LDU393236 LNQ393226:LNQ393236 LXM393226:LXM393236 MHI393226:MHI393236 MRE393226:MRE393236 NBA393226:NBA393236 NKW393226:NKW393236 NUS393226:NUS393236 OEO393226:OEO393236 OOK393226:OOK393236 OYG393226:OYG393236 PIC393226:PIC393236 PRY393226:PRY393236 QBU393226:QBU393236 QLQ393226:QLQ393236 QVM393226:QVM393236 RFI393226:RFI393236 RPE393226:RPE393236 RZA393226:RZA393236 SIW393226:SIW393236 SSS393226:SSS393236 TCO393226:TCO393236 TMK393226:TMK393236 TWG393226:TWG393236 UGC393226:UGC393236 UPY393226:UPY393236 UZU393226:UZU393236 VJQ393226:VJQ393236 VTM393226:VTM393236 WDI393226:WDI393236 WNE393226:WNE393236 WXA393226:WXA393236 AS458762:AS458772 KO458762:KO458772 UK458762:UK458772 AEG458762:AEG458772 AOC458762:AOC458772 AXY458762:AXY458772 BHU458762:BHU458772 BRQ458762:BRQ458772 CBM458762:CBM458772 CLI458762:CLI458772 CVE458762:CVE458772 DFA458762:DFA458772 DOW458762:DOW458772 DYS458762:DYS458772 EIO458762:EIO458772 ESK458762:ESK458772 FCG458762:FCG458772 FMC458762:FMC458772 FVY458762:FVY458772 GFU458762:GFU458772 GPQ458762:GPQ458772 GZM458762:GZM458772 HJI458762:HJI458772 HTE458762:HTE458772 IDA458762:IDA458772 IMW458762:IMW458772 IWS458762:IWS458772 JGO458762:JGO458772 JQK458762:JQK458772 KAG458762:KAG458772 KKC458762:KKC458772 KTY458762:KTY458772 LDU458762:LDU458772 LNQ458762:LNQ458772 LXM458762:LXM458772 MHI458762:MHI458772 MRE458762:MRE458772 NBA458762:NBA458772 NKW458762:NKW458772 NUS458762:NUS458772 OEO458762:OEO458772 OOK458762:OOK458772 OYG458762:OYG458772 PIC458762:PIC458772 PRY458762:PRY458772 QBU458762:QBU458772 QLQ458762:QLQ458772 QVM458762:QVM458772 RFI458762:RFI458772 RPE458762:RPE458772 RZA458762:RZA458772 SIW458762:SIW458772 SSS458762:SSS458772 TCO458762:TCO458772 TMK458762:TMK458772 TWG458762:TWG458772 UGC458762:UGC458772 UPY458762:UPY458772 UZU458762:UZU458772 VJQ458762:VJQ458772 VTM458762:VTM458772 WDI458762:WDI458772 WNE458762:WNE458772 WXA458762:WXA458772 AS524298:AS524308 KO524298:KO524308 UK524298:UK524308 AEG524298:AEG524308 AOC524298:AOC524308 AXY524298:AXY524308 BHU524298:BHU524308 BRQ524298:BRQ524308 CBM524298:CBM524308 CLI524298:CLI524308 CVE524298:CVE524308 DFA524298:DFA524308 DOW524298:DOW524308 DYS524298:DYS524308 EIO524298:EIO524308 ESK524298:ESK524308 FCG524298:FCG524308 FMC524298:FMC524308 FVY524298:FVY524308 GFU524298:GFU524308 GPQ524298:GPQ524308 GZM524298:GZM524308 HJI524298:HJI524308 HTE524298:HTE524308 IDA524298:IDA524308 IMW524298:IMW524308 IWS524298:IWS524308 JGO524298:JGO524308 JQK524298:JQK524308 KAG524298:KAG524308 KKC524298:KKC524308 KTY524298:KTY524308 LDU524298:LDU524308 LNQ524298:LNQ524308 LXM524298:LXM524308 MHI524298:MHI524308 MRE524298:MRE524308 NBA524298:NBA524308 NKW524298:NKW524308 NUS524298:NUS524308 OEO524298:OEO524308 OOK524298:OOK524308 OYG524298:OYG524308 PIC524298:PIC524308 PRY524298:PRY524308 QBU524298:QBU524308 QLQ524298:QLQ524308 QVM524298:QVM524308 RFI524298:RFI524308 RPE524298:RPE524308 RZA524298:RZA524308 SIW524298:SIW524308 SSS524298:SSS524308 TCO524298:TCO524308 TMK524298:TMK524308 TWG524298:TWG524308 UGC524298:UGC524308 UPY524298:UPY524308 UZU524298:UZU524308 VJQ524298:VJQ524308 VTM524298:VTM524308 WDI524298:WDI524308 WNE524298:WNE524308 WXA524298:WXA524308 AS589834:AS589844 KO589834:KO589844 UK589834:UK589844 AEG589834:AEG589844 AOC589834:AOC589844 AXY589834:AXY589844 BHU589834:BHU589844 BRQ589834:BRQ589844 CBM589834:CBM589844 CLI589834:CLI589844 CVE589834:CVE589844 DFA589834:DFA589844 DOW589834:DOW589844 DYS589834:DYS589844 EIO589834:EIO589844 ESK589834:ESK589844 FCG589834:FCG589844 FMC589834:FMC589844 FVY589834:FVY589844 GFU589834:GFU589844 GPQ589834:GPQ589844 GZM589834:GZM589844 HJI589834:HJI589844 HTE589834:HTE589844 IDA589834:IDA589844 IMW589834:IMW589844 IWS589834:IWS589844 JGO589834:JGO589844 JQK589834:JQK589844 KAG589834:KAG589844 KKC589834:KKC589844 KTY589834:KTY589844 LDU589834:LDU589844 LNQ589834:LNQ589844 LXM589834:LXM589844 MHI589834:MHI589844 MRE589834:MRE589844 NBA589834:NBA589844 NKW589834:NKW589844 NUS589834:NUS589844 OEO589834:OEO589844 OOK589834:OOK589844 OYG589834:OYG589844 PIC589834:PIC589844 PRY589834:PRY589844 QBU589834:QBU589844 QLQ589834:QLQ589844 QVM589834:QVM589844 RFI589834:RFI589844 RPE589834:RPE589844 RZA589834:RZA589844 SIW589834:SIW589844 SSS589834:SSS589844 TCO589834:TCO589844 TMK589834:TMK589844 TWG589834:TWG589844 UGC589834:UGC589844 UPY589834:UPY589844 UZU589834:UZU589844 VJQ589834:VJQ589844 VTM589834:VTM589844 WDI589834:WDI589844 WNE589834:WNE589844 WXA589834:WXA589844 AS655370:AS655380 KO655370:KO655380 UK655370:UK655380 AEG655370:AEG655380 AOC655370:AOC655380 AXY655370:AXY655380 BHU655370:BHU655380 BRQ655370:BRQ655380 CBM655370:CBM655380 CLI655370:CLI655380 CVE655370:CVE655380 DFA655370:DFA655380 DOW655370:DOW655380 DYS655370:DYS655380 EIO655370:EIO655380 ESK655370:ESK655380 FCG655370:FCG655380 FMC655370:FMC655380 FVY655370:FVY655380 GFU655370:GFU655380 GPQ655370:GPQ655380 GZM655370:GZM655380 HJI655370:HJI655380 HTE655370:HTE655380 IDA655370:IDA655380 IMW655370:IMW655380 IWS655370:IWS655380 JGO655370:JGO655380 JQK655370:JQK655380 KAG655370:KAG655380 KKC655370:KKC655380 KTY655370:KTY655380 LDU655370:LDU655380 LNQ655370:LNQ655380 LXM655370:LXM655380 MHI655370:MHI655380 MRE655370:MRE655380 NBA655370:NBA655380 NKW655370:NKW655380 NUS655370:NUS655380 OEO655370:OEO655380 OOK655370:OOK655380 OYG655370:OYG655380 PIC655370:PIC655380 PRY655370:PRY655380 QBU655370:QBU655380 QLQ655370:QLQ655380 QVM655370:QVM655380 RFI655370:RFI655380 RPE655370:RPE655380 RZA655370:RZA655380 SIW655370:SIW655380 SSS655370:SSS655380 TCO655370:TCO655380 TMK655370:TMK655380 TWG655370:TWG655380 UGC655370:UGC655380 UPY655370:UPY655380 UZU655370:UZU655380 VJQ655370:VJQ655380 VTM655370:VTM655380 WDI655370:WDI655380 WNE655370:WNE655380 WXA655370:WXA655380 AS720906:AS720916 KO720906:KO720916 UK720906:UK720916 AEG720906:AEG720916 AOC720906:AOC720916 AXY720906:AXY720916 BHU720906:BHU720916 BRQ720906:BRQ720916 CBM720906:CBM720916 CLI720906:CLI720916 CVE720906:CVE720916 DFA720906:DFA720916 DOW720906:DOW720916 DYS720906:DYS720916 EIO720906:EIO720916 ESK720906:ESK720916 FCG720906:FCG720916 FMC720906:FMC720916 FVY720906:FVY720916 GFU720906:GFU720916 GPQ720906:GPQ720916 GZM720906:GZM720916 HJI720906:HJI720916 HTE720906:HTE720916 IDA720906:IDA720916 IMW720906:IMW720916 IWS720906:IWS720916 JGO720906:JGO720916 JQK720906:JQK720916 KAG720906:KAG720916 KKC720906:KKC720916 KTY720906:KTY720916 LDU720906:LDU720916 LNQ720906:LNQ720916 LXM720906:LXM720916 MHI720906:MHI720916 MRE720906:MRE720916 NBA720906:NBA720916 NKW720906:NKW720916 NUS720906:NUS720916 OEO720906:OEO720916 OOK720906:OOK720916 OYG720906:OYG720916 PIC720906:PIC720916 PRY720906:PRY720916 QBU720906:QBU720916 QLQ720906:QLQ720916 QVM720906:QVM720916 RFI720906:RFI720916 RPE720906:RPE720916 RZA720906:RZA720916 SIW720906:SIW720916 SSS720906:SSS720916 TCO720906:TCO720916 TMK720906:TMK720916 TWG720906:TWG720916 UGC720906:UGC720916 UPY720906:UPY720916 UZU720906:UZU720916 VJQ720906:VJQ720916 VTM720906:VTM720916 WDI720906:WDI720916 WNE720906:WNE720916 WXA720906:WXA720916 AS786442:AS786452 KO786442:KO786452 UK786442:UK786452 AEG786442:AEG786452 AOC786442:AOC786452 AXY786442:AXY786452 BHU786442:BHU786452 BRQ786442:BRQ786452 CBM786442:CBM786452 CLI786442:CLI786452 CVE786442:CVE786452 DFA786442:DFA786452 DOW786442:DOW786452 DYS786442:DYS786452 EIO786442:EIO786452 ESK786442:ESK786452 FCG786442:FCG786452 FMC786442:FMC786452 FVY786442:FVY786452 GFU786442:GFU786452 GPQ786442:GPQ786452 GZM786442:GZM786452 HJI786442:HJI786452 HTE786442:HTE786452 IDA786442:IDA786452 IMW786442:IMW786452 IWS786442:IWS786452 JGO786442:JGO786452 JQK786442:JQK786452 KAG786442:KAG786452 KKC786442:KKC786452 KTY786442:KTY786452 LDU786442:LDU786452 LNQ786442:LNQ786452 LXM786442:LXM786452 MHI786442:MHI786452 MRE786442:MRE786452 NBA786442:NBA786452 NKW786442:NKW786452 NUS786442:NUS786452 OEO786442:OEO786452 OOK786442:OOK786452 OYG786442:OYG786452 PIC786442:PIC786452 PRY786442:PRY786452 QBU786442:QBU786452 QLQ786442:QLQ786452 QVM786442:QVM786452 RFI786442:RFI786452 RPE786442:RPE786452 RZA786442:RZA786452 SIW786442:SIW786452 SSS786442:SSS786452 TCO786442:TCO786452 TMK786442:TMK786452 TWG786442:TWG786452 UGC786442:UGC786452 UPY786442:UPY786452 UZU786442:UZU786452 VJQ786442:VJQ786452 VTM786442:VTM786452 WDI786442:WDI786452 WNE786442:WNE786452 WXA786442:WXA786452 AS851978:AS851988 KO851978:KO851988 UK851978:UK851988 AEG851978:AEG851988 AOC851978:AOC851988 AXY851978:AXY851988 BHU851978:BHU851988 BRQ851978:BRQ851988 CBM851978:CBM851988 CLI851978:CLI851988 CVE851978:CVE851988 DFA851978:DFA851988 DOW851978:DOW851988 DYS851978:DYS851988 EIO851978:EIO851988 ESK851978:ESK851988 FCG851978:FCG851988 FMC851978:FMC851988 FVY851978:FVY851988 GFU851978:GFU851988 GPQ851978:GPQ851988 GZM851978:GZM851988 HJI851978:HJI851988 HTE851978:HTE851988 IDA851978:IDA851988 IMW851978:IMW851988 IWS851978:IWS851988 JGO851978:JGO851988 JQK851978:JQK851988 KAG851978:KAG851988 KKC851978:KKC851988 KTY851978:KTY851988 LDU851978:LDU851988 LNQ851978:LNQ851988 LXM851978:LXM851988 MHI851978:MHI851988 MRE851978:MRE851988 NBA851978:NBA851988 NKW851978:NKW851988 NUS851978:NUS851988 OEO851978:OEO851988 OOK851978:OOK851988 OYG851978:OYG851988 PIC851978:PIC851988 PRY851978:PRY851988 QBU851978:QBU851988 QLQ851978:QLQ851988 QVM851978:QVM851988 RFI851978:RFI851988 RPE851978:RPE851988 RZA851978:RZA851988 SIW851978:SIW851988 SSS851978:SSS851988 TCO851978:TCO851988 TMK851978:TMK851988 TWG851978:TWG851988 UGC851978:UGC851988 UPY851978:UPY851988 UZU851978:UZU851988 VJQ851978:VJQ851988 VTM851978:VTM851988 WDI851978:WDI851988 WNE851978:WNE851988 WXA851978:WXA851988 AS917514:AS917524 KO917514:KO917524 UK917514:UK917524 AEG917514:AEG917524 AOC917514:AOC917524 AXY917514:AXY917524 BHU917514:BHU917524 BRQ917514:BRQ917524 CBM917514:CBM917524 CLI917514:CLI917524 CVE917514:CVE917524 DFA917514:DFA917524 DOW917514:DOW917524 DYS917514:DYS917524 EIO917514:EIO917524 ESK917514:ESK917524 FCG917514:FCG917524 FMC917514:FMC917524 FVY917514:FVY917524 GFU917514:GFU917524 GPQ917514:GPQ917524 GZM917514:GZM917524 HJI917514:HJI917524 HTE917514:HTE917524 IDA917514:IDA917524 IMW917514:IMW917524 IWS917514:IWS917524 JGO917514:JGO917524 JQK917514:JQK917524 KAG917514:KAG917524 KKC917514:KKC917524 KTY917514:KTY917524 LDU917514:LDU917524 LNQ917514:LNQ917524 LXM917514:LXM917524 MHI917514:MHI917524 MRE917514:MRE917524 NBA917514:NBA917524 NKW917514:NKW917524 NUS917514:NUS917524 OEO917514:OEO917524 OOK917514:OOK917524 OYG917514:OYG917524 PIC917514:PIC917524 PRY917514:PRY917524 QBU917514:QBU917524 QLQ917514:QLQ917524 QVM917514:QVM917524 RFI917514:RFI917524 RPE917514:RPE917524 RZA917514:RZA917524 SIW917514:SIW917524 SSS917514:SSS917524 TCO917514:TCO917524 TMK917514:TMK917524 TWG917514:TWG917524 UGC917514:UGC917524 UPY917514:UPY917524 UZU917514:UZU917524 VJQ917514:VJQ917524 VTM917514:VTM917524 WDI917514:WDI917524 WNE917514:WNE917524 WXA917514:WXA917524 AS983050:AS983060 KO983050:KO983060 UK983050:UK983060 AEG983050:AEG983060 AOC983050:AOC983060 AXY983050:AXY983060 BHU983050:BHU983060 BRQ983050:BRQ983060 CBM983050:CBM983060 CLI983050:CLI983060 CVE983050:CVE983060 DFA983050:DFA983060 DOW983050:DOW983060 DYS983050:DYS983060 EIO983050:EIO983060 ESK983050:ESK983060 FCG983050:FCG983060 FMC983050:FMC983060 FVY983050:FVY983060 GFU983050:GFU983060 GPQ983050:GPQ983060 GZM983050:GZM983060 HJI983050:HJI983060 HTE983050:HTE983060 IDA983050:IDA983060 IMW983050:IMW983060 IWS983050:IWS983060 JGO983050:JGO983060 JQK983050:JQK983060 KAG983050:KAG983060 KKC983050:KKC983060 KTY983050:KTY983060 LDU983050:LDU983060 LNQ983050:LNQ983060 LXM983050:LXM983060 MHI983050:MHI983060 MRE983050:MRE983060 NBA983050:NBA983060 NKW983050:NKW983060 NUS983050:NUS983060 OEO983050:OEO983060 OOK983050:OOK983060 OYG983050:OYG983060 PIC983050:PIC983060 PRY983050:PRY983060 QBU983050:QBU983060 QLQ983050:QLQ983060 QVM983050:QVM983060 RFI983050:RFI983060 RPE983050:RPE983060 RZA983050:RZA983060 SIW983050:SIW983060 SSS983050:SSS983060 TCO983050:TCO983060 TMK983050:TMK983060 TWG983050:TWG983060 UGC983050:UGC983060 UPY983050:UPY983060 UZU983050:UZU983060 VJQ983050:VJQ983060 VTM983050:VTM983060 WDI983050:WDI983060 WNE983050:WNE983060 WXA983050:WXA983060 AQ10:AQ20 KM10:KM20 UI10:UI20 AEE10:AEE20 AOA10:AOA20 AXW10:AXW20 BHS10:BHS20 BRO10:BRO20 CBK10:CBK20 CLG10:CLG20 CVC10:CVC20 DEY10:DEY20 DOU10:DOU20 DYQ10:DYQ20 EIM10:EIM20 ESI10:ESI20 FCE10:FCE20 FMA10:FMA20 FVW10:FVW20 GFS10:GFS20 GPO10:GPO20 GZK10:GZK20 HJG10:HJG20 HTC10:HTC20 ICY10:ICY20 IMU10:IMU20 IWQ10:IWQ20 JGM10:JGM20 JQI10:JQI20 KAE10:KAE20 KKA10:KKA20 KTW10:KTW20 LDS10:LDS20 LNO10:LNO20 LXK10:LXK20 MHG10:MHG20 MRC10:MRC20 NAY10:NAY20 NKU10:NKU20 NUQ10:NUQ20 OEM10:OEM20 OOI10:OOI20 OYE10:OYE20 PIA10:PIA20 PRW10:PRW20 QBS10:QBS20 QLO10:QLO20 QVK10:QVK20 RFG10:RFG20 RPC10:RPC20 RYY10:RYY20 SIU10:SIU20 SSQ10:SSQ20 TCM10:TCM20 TMI10:TMI20 TWE10:TWE20 UGA10:UGA20 UPW10:UPW20 UZS10:UZS20 VJO10:VJO20 VTK10:VTK20 WDG10:WDG20 WNC10:WNC20 WWY10:WWY20 AQ65546:AQ65556 KM65546:KM65556 UI65546:UI65556 AEE65546:AEE65556 AOA65546:AOA65556 AXW65546:AXW65556 BHS65546:BHS65556 BRO65546:BRO65556 CBK65546:CBK65556 CLG65546:CLG65556 CVC65546:CVC65556 DEY65546:DEY65556 DOU65546:DOU65556 DYQ65546:DYQ65556 EIM65546:EIM65556 ESI65546:ESI65556 FCE65546:FCE65556 FMA65546:FMA65556 FVW65546:FVW65556 GFS65546:GFS65556 GPO65546:GPO65556 GZK65546:GZK65556 HJG65546:HJG65556 HTC65546:HTC65556 ICY65546:ICY65556 IMU65546:IMU65556 IWQ65546:IWQ65556 JGM65546:JGM65556 JQI65546:JQI65556 KAE65546:KAE65556 KKA65546:KKA65556 KTW65546:KTW65556 LDS65546:LDS65556 LNO65546:LNO65556 LXK65546:LXK65556 MHG65546:MHG65556 MRC65546:MRC65556 NAY65546:NAY65556 NKU65546:NKU65556 NUQ65546:NUQ65556 OEM65546:OEM65556 OOI65546:OOI65556 OYE65546:OYE65556 PIA65546:PIA65556 PRW65546:PRW65556 QBS65546:QBS65556 QLO65546:QLO65556 QVK65546:QVK65556 RFG65546:RFG65556 RPC65546:RPC65556 RYY65546:RYY65556 SIU65546:SIU65556 SSQ65546:SSQ65556 TCM65546:TCM65556 TMI65546:TMI65556 TWE65546:TWE65556 UGA65546:UGA65556 UPW65546:UPW65556 UZS65546:UZS65556 VJO65546:VJO65556 VTK65546:VTK65556 WDG65546:WDG65556 WNC65546:WNC65556 WWY65546:WWY65556 AQ131082:AQ131092 KM131082:KM131092 UI131082:UI131092 AEE131082:AEE131092 AOA131082:AOA131092 AXW131082:AXW131092 BHS131082:BHS131092 BRO131082:BRO131092 CBK131082:CBK131092 CLG131082:CLG131092 CVC131082:CVC131092 DEY131082:DEY131092 DOU131082:DOU131092 DYQ131082:DYQ131092 EIM131082:EIM131092 ESI131082:ESI131092 FCE131082:FCE131092 FMA131082:FMA131092 FVW131082:FVW131092 GFS131082:GFS131092 GPO131082:GPO131092 GZK131082:GZK131092 HJG131082:HJG131092 HTC131082:HTC131092 ICY131082:ICY131092 IMU131082:IMU131092 IWQ131082:IWQ131092 JGM131082:JGM131092 JQI131082:JQI131092 KAE131082:KAE131092 KKA131082:KKA131092 KTW131082:KTW131092 LDS131082:LDS131092 LNO131082:LNO131092 LXK131082:LXK131092 MHG131082:MHG131092 MRC131082:MRC131092 NAY131082:NAY131092 NKU131082:NKU131092 NUQ131082:NUQ131092 OEM131082:OEM131092 OOI131082:OOI131092 OYE131082:OYE131092 PIA131082:PIA131092 PRW131082:PRW131092 QBS131082:QBS131092 QLO131082:QLO131092 QVK131082:QVK131092 RFG131082:RFG131092 RPC131082:RPC131092 RYY131082:RYY131092 SIU131082:SIU131092 SSQ131082:SSQ131092 TCM131082:TCM131092 TMI131082:TMI131092 TWE131082:TWE131092 UGA131082:UGA131092 UPW131082:UPW131092 UZS131082:UZS131092 VJO131082:VJO131092 VTK131082:VTK131092 WDG131082:WDG131092 WNC131082:WNC131092 WWY131082:WWY131092 AQ196618:AQ196628 KM196618:KM196628 UI196618:UI196628 AEE196618:AEE196628 AOA196618:AOA196628 AXW196618:AXW196628 BHS196618:BHS196628 BRO196618:BRO196628 CBK196618:CBK196628 CLG196618:CLG196628 CVC196618:CVC196628 DEY196618:DEY196628 DOU196618:DOU196628 DYQ196618:DYQ196628 EIM196618:EIM196628 ESI196618:ESI196628 FCE196618:FCE196628 FMA196618:FMA196628 FVW196618:FVW196628 GFS196618:GFS196628 GPO196618:GPO196628 GZK196618:GZK196628 HJG196618:HJG196628 HTC196618:HTC196628 ICY196618:ICY196628 IMU196618:IMU196628 IWQ196618:IWQ196628 JGM196618:JGM196628 JQI196618:JQI196628 KAE196618:KAE196628 KKA196618:KKA196628 KTW196618:KTW196628 LDS196618:LDS196628 LNO196618:LNO196628 LXK196618:LXK196628 MHG196618:MHG196628 MRC196618:MRC196628 NAY196618:NAY196628 NKU196618:NKU196628 NUQ196618:NUQ196628 OEM196618:OEM196628 OOI196618:OOI196628 OYE196618:OYE196628 PIA196618:PIA196628 PRW196618:PRW196628 QBS196618:QBS196628 QLO196618:QLO196628 QVK196618:QVK196628 RFG196618:RFG196628 RPC196618:RPC196628 RYY196618:RYY196628 SIU196618:SIU196628 SSQ196618:SSQ196628 TCM196618:TCM196628 TMI196618:TMI196628 TWE196618:TWE196628 UGA196618:UGA196628 UPW196618:UPW196628 UZS196618:UZS196628 VJO196618:VJO196628 VTK196618:VTK196628 WDG196618:WDG196628 WNC196618:WNC196628 WWY196618:WWY196628 AQ262154:AQ262164 KM262154:KM262164 UI262154:UI262164 AEE262154:AEE262164 AOA262154:AOA262164 AXW262154:AXW262164 BHS262154:BHS262164 BRO262154:BRO262164 CBK262154:CBK262164 CLG262154:CLG262164 CVC262154:CVC262164 DEY262154:DEY262164 DOU262154:DOU262164 DYQ262154:DYQ262164 EIM262154:EIM262164 ESI262154:ESI262164 FCE262154:FCE262164 FMA262154:FMA262164 FVW262154:FVW262164 GFS262154:GFS262164 GPO262154:GPO262164 GZK262154:GZK262164 HJG262154:HJG262164 HTC262154:HTC262164 ICY262154:ICY262164 IMU262154:IMU262164 IWQ262154:IWQ262164 JGM262154:JGM262164 JQI262154:JQI262164 KAE262154:KAE262164 KKA262154:KKA262164 KTW262154:KTW262164 LDS262154:LDS262164 LNO262154:LNO262164 LXK262154:LXK262164 MHG262154:MHG262164 MRC262154:MRC262164 NAY262154:NAY262164 NKU262154:NKU262164 NUQ262154:NUQ262164 OEM262154:OEM262164 OOI262154:OOI262164 OYE262154:OYE262164 PIA262154:PIA262164 PRW262154:PRW262164 QBS262154:QBS262164 QLO262154:QLO262164 QVK262154:QVK262164 RFG262154:RFG262164 RPC262154:RPC262164 RYY262154:RYY262164 SIU262154:SIU262164 SSQ262154:SSQ262164 TCM262154:TCM262164 TMI262154:TMI262164 TWE262154:TWE262164 UGA262154:UGA262164 UPW262154:UPW262164 UZS262154:UZS262164 VJO262154:VJO262164 VTK262154:VTK262164 WDG262154:WDG262164 WNC262154:WNC262164 WWY262154:WWY262164 AQ327690:AQ327700 KM327690:KM327700 UI327690:UI327700 AEE327690:AEE327700 AOA327690:AOA327700 AXW327690:AXW327700 BHS327690:BHS327700 BRO327690:BRO327700 CBK327690:CBK327700 CLG327690:CLG327700 CVC327690:CVC327700 DEY327690:DEY327700 DOU327690:DOU327700 DYQ327690:DYQ327700 EIM327690:EIM327700 ESI327690:ESI327700 FCE327690:FCE327700 FMA327690:FMA327700 FVW327690:FVW327700 GFS327690:GFS327700 GPO327690:GPO327700 GZK327690:GZK327700 HJG327690:HJG327700 HTC327690:HTC327700 ICY327690:ICY327700 IMU327690:IMU327700 IWQ327690:IWQ327700 JGM327690:JGM327700 JQI327690:JQI327700 KAE327690:KAE327700 KKA327690:KKA327700 KTW327690:KTW327700 LDS327690:LDS327700 LNO327690:LNO327700 LXK327690:LXK327700 MHG327690:MHG327700 MRC327690:MRC327700 NAY327690:NAY327700 NKU327690:NKU327700 NUQ327690:NUQ327700 OEM327690:OEM327700 OOI327690:OOI327700 OYE327690:OYE327700 PIA327690:PIA327700 PRW327690:PRW327700 QBS327690:QBS327700 QLO327690:QLO327700 QVK327690:QVK327700 RFG327690:RFG327700 RPC327690:RPC327700 RYY327690:RYY327700 SIU327690:SIU327700 SSQ327690:SSQ327700 TCM327690:TCM327700 TMI327690:TMI327700 TWE327690:TWE327700 UGA327690:UGA327700 UPW327690:UPW327700 UZS327690:UZS327700 VJO327690:VJO327700 VTK327690:VTK327700 WDG327690:WDG327700 WNC327690:WNC327700 WWY327690:WWY327700 AQ393226:AQ393236 KM393226:KM393236 UI393226:UI393236 AEE393226:AEE393236 AOA393226:AOA393236 AXW393226:AXW393236 BHS393226:BHS393236 BRO393226:BRO393236 CBK393226:CBK393236 CLG393226:CLG393236 CVC393226:CVC393236 DEY393226:DEY393236 DOU393226:DOU393236 DYQ393226:DYQ393236 EIM393226:EIM393236 ESI393226:ESI393236 FCE393226:FCE393236 FMA393226:FMA393236 FVW393226:FVW393236 GFS393226:GFS393236 GPO393226:GPO393236 GZK393226:GZK393236 HJG393226:HJG393236 HTC393226:HTC393236 ICY393226:ICY393236 IMU393226:IMU393236 IWQ393226:IWQ393236 JGM393226:JGM393236 JQI393226:JQI393236 KAE393226:KAE393236 KKA393226:KKA393236 KTW393226:KTW393236 LDS393226:LDS393236 LNO393226:LNO393236 LXK393226:LXK393236 MHG393226:MHG393236 MRC393226:MRC393236 NAY393226:NAY393236 NKU393226:NKU393236 NUQ393226:NUQ393236 OEM393226:OEM393236 OOI393226:OOI393236 OYE393226:OYE393236 PIA393226:PIA393236 PRW393226:PRW393236 QBS393226:QBS393236 QLO393226:QLO393236 QVK393226:QVK393236 RFG393226:RFG393236 RPC393226:RPC393236 RYY393226:RYY393236 SIU393226:SIU393236 SSQ393226:SSQ393236 TCM393226:TCM393236 TMI393226:TMI393236 TWE393226:TWE393236 UGA393226:UGA393236 UPW393226:UPW393236 UZS393226:UZS393236 VJO393226:VJO393236 VTK393226:VTK393236 WDG393226:WDG393236 WNC393226:WNC393236 WWY393226:WWY393236 AQ458762:AQ458772 KM458762:KM458772 UI458762:UI458772 AEE458762:AEE458772 AOA458762:AOA458772 AXW458762:AXW458772 BHS458762:BHS458772 BRO458762:BRO458772 CBK458762:CBK458772 CLG458762:CLG458772 CVC458762:CVC458772 DEY458762:DEY458772 DOU458762:DOU458772 DYQ458762:DYQ458772 EIM458762:EIM458772 ESI458762:ESI458772 FCE458762:FCE458772 FMA458762:FMA458772 FVW458762:FVW458772 GFS458762:GFS458772 GPO458762:GPO458772 GZK458762:GZK458772 HJG458762:HJG458772 HTC458762:HTC458772 ICY458762:ICY458772 IMU458762:IMU458772 IWQ458762:IWQ458772 JGM458762:JGM458772 JQI458762:JQI458772 KAE458762:KAE458772 KKA458762:KKA458772 KTW458762:KTW458772 LDS458762:LDS458772 LNO458762:LNO458772 LXK458762:LXK458772 MHG458762:MHG458772 MRC458762:MRC458772 NAY458762:NAY458772 NKU458762:NKU458772 NUQ458762:NUQ458772 OEM458762:OEM458772 OOI458762:OOI458772 OYE458762:OYE458772 PIA458762:PIA458772 PRW458762:PRW458772 QBS458762:QBS458772 QLO458762:QLO458772 QVK458762:QVK458772 RFG458762:RFG458772 RPC458762:RPC458772 RYY458762:RYY458772 SIU458762:SIU458772 SSQ458762:SSQ458772 TCM458762:TCM458772 TMI458762:TMI458772 TWE458762:TWE458772 UGA458762:UGA458772 UPW458762:UPW458772 UZS458762:UZS458772 VJO458762:VJO458772 VTK458762:VTK458772 WDG458762:WDG458772 WNC458762:WNC458772 WWY458762:WWY458772 AQ524298:AQ524308 KM524298:KM524308 UI524298:UI524308 AEE524298:AEE524308 AOA524298:AOA524308 AXW524298:AXW524308 BHS524298:BHS524308 BRO524298:BRO524308 CBK524298:CBK524308 CLG524298:CLG524308 CVC524298:CVC524308 DEY524298:DEY524308 DOU524298:DOU524308 DYQ524298:DYQ524308 EIM524298:EIM524308 ESI524298:ESI524308 FCE524298:FCE524308 FMA524298:FMA524308 FVW524298:FVW524308 GFS524298:GFS524308 GPO524298:GPO524308 GZK524298:GZK524308 HJG524298:HJG524308 HTC524298:HTC524308 ICY524298:ICY524308 IMU524298:IMU524308 IWQ524298:IWQ524308 JGM524298:JGM524308 JQI524298:JQI524308 KAE524298:KAE524308 KKA524298:KKA524308 KTW524298:KTW524308 LDS524298:LDS524308 LNO524298:LNO524308 LXK524298:LXK524308 MHG524298:MHG524308 MRC524298:MRC524308 NAY524298:NAY524308 NKU524298:NKU524308 NUQ524298:NUQ524308 OEM524298:OEM524308 OOI524298:OOI524308 OYE524298:OYE524308 PIA524298:PIA524308 PRW524298:PRW524308 QBS524298:QBS524308 QLO524298:QLO524308 QVK524298:QVK524308 RFG524298:RFG524308 RPC524298:RPC524308 RYY524298:RYY524308 SIU524298:SIU524308 SSQ524298:SSQ524308 TCM524298:TCM524308 TMI524298:TMI524308 TWE524298:TWE524308 UGA524298:UGA524308 UPW524298:UPW524308 UZS524298:UZS524308 VJO524298:VJO524308 VTK524298:VTK524308 WDG524298:WDG524308 WNC524298:WNC524308 WWY524298:WWY524308 AQ589834:AQ589844 KM589834:KM589844 UI589834:UI589844 AEE589834:AEE589844 AOA589834:AOA589844 AXW589834:AXW589844 BHS589834:BHS589844 BRO589834:BRO589844 CBK589834:CBK589844 CLG589834:CLG589844 CVC589834:CVC589844 DEY589834:DEY589844 DOU589834:DOU589844 DYQ589834:DYQ589844 EIM589834:EIM589844 ESI589834:ESI589844 FCE589834:FCE589844 FMA589834:FMA589844 FVW589834:FVW589844 GFS589834:GFS589844 GPO589834:GPO589844 GZK589834:GZK589844 HJG589834:HJG589844 HTC589834:HTC589844 ICY589834:ICY589844 IMU589834:IMU589844 IWQ589834:IWQ589844 JGM589834:JGM589844 JQI589834:JQI589844 KAE589834:KAE589844 KKA589834:KKA589844 KTW589834:KTW589844 LDS589834:LDS589844 LNO589834:LNO589844 LXK589834:LXK589844 MHG589834:MHG589844 MRC589834:MRC589844 NAY589834:NAY589844 NKU589834:NKU589844 NUQ589834:NUQ589844 OEM589834:OEM589844 OOI589834:OOI589844 OYE589834:OYE589844 PIA589834:PIA589844 PRW589834:PRW589844 QBS589834:QBS589844 QLO589834:QLO589844 QVK589834:QVK589844 RFG589834:RFG589844 RPC589834:RPC589844 RYY589834:RYY589844 SIU589834:SIU589844 SSQ589834:SSQ589844 TCM589834:TCM589844 TMI589834:TMI589844 TWE589834:TWE589844 UGA589834:UGA589844 UPW589834:UPW589844 UZS589834:UZS589844 VJO589834:VJO589844 VTK589834:VTK589844 WDG589834:WDG589844 WNC589834:WNC589844 WWY589834:WWY589844 AQ655370:AQ655380 KM655370:KM655380 UI655370:UI655380 AEE655370:AEE655380 AOA655370:AOA655380 AXW655370:AXW655380 BHS655370:BHS655380 BRO655370:BRO655380 CBK655370:CBK655380 CLG655370:CLG655380 CVC655370:CVC655380 DEY655370:DEY655380 DOU655370:DOU655380 DYQ655370:DYQ655380 EIM655370:EIM655380 ESI655370:ESI655380 FCE655370:FCE655380 FMA655370:FMA655380 FVW655370:FVW655380 GFS655370:GFS655380 GPO655370:GPO655380 GZK655370:GZK655380 HJG655370:HJG655380 HTC655370:HTC655380 ICY655370:ICY655380 IMU655370:IMU655380 IWQ655370:IWQ655380 JGM655370:JGM655380 JQI655370:JQI655380 KAE655370:KAE655380 KKA655370:KKA655380 KTW655370:KTW655380 LDS655370:LDS655380 LNO655370:LNO655380 LXK655370:LXK655380 MHG655370:MHG655380 MRC655370:MRC655380 NAY655370:NAY655380 NKU655370:NKU655380 NUQ655370:NUQ655380 OEM655370:OEM655380 OOI655370:OOI655380 OYE655370:OYE655380 PIA655370:PIA655380 PRW655370:PRW655380 QBS655370:QBS655380 QLO655370:QLO655380 QVK655370:QVK655380 RFG655370:RFG655380 RPC655370:RPC655380 RYY655370:RYY655380 SIU655370:SIU655380 SSQ655370:SSQ655380 TCM655370:TCM655380 TMI655370:TMI655380 TWE655370:TWE655380 UGA655370:UGA655380 UPW655370:UPW655380 UZS655370:UZS655380 VJO655370:VJO655380 VTK655370:VTK655380 WDG655370:WDG655380 WNC655370:WNC655380 WWY655370:WWY655380 AQ720906:AQ720916 KM720906:KM720916 UI720906:UI720916 AEE720906:AEE720916 AOA720906:AOA720916 AXW720906:AXW720916 BHS720906:BHS720916 BRO720906:BRO720916 CBK720906:CBK720916 CLG720906:CLG720916 CVC720906:CVC720916 DEY720906:DEY720916 DOU720906:DOU720916 DYQ720906:DYQ720916 EIM720906:EIM720916 ESI720906:ESI720916 FCE720906:FCE720916 FMA720906:FMA720916 FVW720906:FVW720916 GFS720906:GFS720916 GPO720906:GPO720916 GZK720906:GZK720916 HJG720906:HJG720916 HTC720906:HTC720916 ICY720906:ICY720916 IMU720906:IMU720916 IWQ720906:IWQ720916 JGM720906:JGM720916 JQI720906:JQI720916 KAE720906:KAE720916 KKA720906:KKA720916 KTW720906:KTW720916 LDS720906:LDS720916 LNO720906:LNO720916 LXK720906:LXK720916 MHG720906:MHG720916 MRC720906:MRC720916 NAY720906:NAY720916 NKU720906:NKU720916 NUQ720906:NUQ720916 OEM720906:OEM720916 OOI720906:OOI720916 OYE720906:OYE720916 PIA720906:PIA720916 PRW720906:PRW720916 QBS720906:QBS720916 QLO720906:QLO720916 QVK720906:QVK720916 RFG720906:RFG720916 RPC720906:RPC720916 RYY720906:RYY720916 SIU720906:SIU720916 SSQ720906:SSQ720916 TCM720906:TCM720916 TMI720906:TMI720916 TWE720906:TWE720916 UGA720906:UGA720916 UPW720906:UPW720916 UZS720906:UZS720916 VJO720906:VJO720916 VTK720906:VTK720916 WDG720906:WDG720916 WNC720906:WNC720916 WWY720906:WWY720916 AQ786442:AQ786452 KM786442:KM786452 UI786442:UI786452 AEE786442:AEE786452 AOA786442:AOA786452 AXW786442:AXW786452 BHS786442:BHS786452 BRO786442:BRO786452 CBK786442:CBK786452 CLG786442:CLG786452 CVC786442:CVC786452 DEY786442:DEY786452 DOU786442:DOU786452 DYQ786442:DYQ786452 EIM786442:EIM786452 ESI786442:ESI786452 FCE786442:FCE786452 FMA786442:FMA786452 FVW786442:FVW786452 GFS786442:GFS786452 GPO786442:GPO786452 GZK786442:GZK786452 HJG786442:HJG786452 HTC786442:HTC786452 ICY786442:ICY786452 IMU786442:IMU786452 IWQ786442:IWQ786452 JGM786442:JGM786452 JQI786442:JQI786452 KAE786442:KAE786452 KKA786442:KKA786452 KTW786442:KTW786452 LDS786442:LDS786452 LNO786442:LNO786452 LXK786442:LXK786452 MHG786442:MHG786452 MRC786442:MRC786452 NAY786442:NAY786452 NKU786442:NKU786452 NUQ786442:NUQ786452 OEM786442:OEM786452 OOI786442:OOI786452 OYE786442:OYE786452 PIA786442:PIA786452 PRW786442:PRW786452 QBS786442:QBS786452 QLO786442:QLO786452 QVK786442:QVK786452 RFG786442:RFG786452 RPC786442:RPC786452 RYY786442:RYY786452 SIU786442:SIU786452 SSQ786442:SSQ786452 TCM786442:TCM786452 TMI786442:TMI786452 TWE786442:TWE786452 UGA786442:UGA786452 UPW786442:UPW786452 UZS786442:UZS786452 VJO786442:VJO786452 VTK786442:VTK786452 WDG786442:WDG786452 WNC786442:WNC786452 WWY786442:WWY786452 AQ851978:AQ851988 KM851978:KM851988 UI851978:UI851988 AEE851978:AEE851988 AOA851978:AOA851988 AXW851978:AXW851988 BHS851978:BHS851988 BRO851978:BRO851988 CBK851978:CBK851988 CLG851978:CLG851988 CVC851978:CVC851988 DEY851978:DEY851988 DOU851978:DOU851988 DYQ851978:DYQ851988 EIM851978:EIM851988 ESI851978:ESI851988 FCE851978:FCE851988 FMA851978:FMA851988 FVW851978:FVW851988 GFS851978:GFS851988 GPO851978:GPO851988 GZK851978:GZK851988 HJG851978:HJG851988 HTC851978:HTC851988 ICY851978:ICY851988 IMU851978:IMU851988 IWQ851978:IWQ851988 JGM851978:JGM851988 JQI851978:JQI851988 KAE851978:KAE851988 KKA851978:KKA851988 KTW851978:KTW851988 LDS851978:LDS851988 LNO851978:LNO851988 LXK851978:LXK851988 MHG851978:MHG851988 MRC851978:MRC851988 NAY851978:NAY851988 NKU851978:NKU851988 NUQ851978:NUQ851988 OEM851978:OEM851988 OOI851978:OOI851988 OYE851978:OYE851988 PIA851978:PIA851988 PRW851978:PRW851988 QBS851978:QBS851988 QLO851978:QLO851988 QVK851978:QVK851988 RFG851978:RFG851988 RPC851978:RPC851988 RYY851978:RYY851988 SIU851978:SIU851988 SSQ851978:SSQ851988 TCM851978:TCM851988 TMI851978:TMI851988 TWE851978:TWE851988 UGA851978:UGA851988 UPW851978:UPW851988 UZS851978:UZS851988 VJO851978:VJO851988 VTK851978:VTK851988 WDG851978:WDG851988 WNC851978:WNC851988 WWY851978:WWY851988 AQ917514:AQ917524 KM917514:KM917524 UI917514:UI917524 AEE917514:AEE917524 AOA917514:AOA917524 AXW917514:AXW917524 BHS917514:BHS917524 BRO917514:BRO917524 CBK917514:CBK917524 CLG917514:CLG917524 CVC917514:CVC917524 DEY917514:DEY917524 DOU917514:DOU917524 DYQ917514:DYQ917524 EIM917514:EIM917524 ESI917514:ESI917524 FCE917514:FCE917524 FMA917514:FMA917524 FVW917514:FVW917524 GFS917514:GFS917524 GPO917514:GPO917524 GZK917514:GZK917524 HJG917514:HJG917524 HTC917514:HTC917524 ICY917514:ICY917524 IMU917514:IMU917524 IWQ917514:IWQ917524 JGM917514:JGM917524 JQI917514:JQI917524 KAE917514:KAE917524 KKA917514:KKA917524 KTW917514:KTW917524 LDS917514:LDS917524 LNO917514:LNO917524 LXK917514:LXK917524 MHG917514:MHG917524 MRC917514:MRC917524 NAY917514:NAY917524 NKU917514:NKU917524 NUQ917514:NUQ917524 OEM917514:OEM917524 OOI917514:OOI917524 OYE917514:OYE917524 PIA917514:PIA917524 PRW917514:PRW917524 QBS917514:QBS917524 QLO917514:QLO917524 QVK917514:QVK917524 RFG917514:RFG917524 RPC917514:RPC917524 RYY917514:RYY917524 SIU917514:SIU917524 SSQ917514:SSQ917524 TCM917514:TCM917524 TMI917514:TMI917524 TWE917514:TWE917524 UGA917514:UGA917524 UPW917514:UPW917524 UZS917514:UZS917524 VJO917514:VJO917524 VTK917514:VTK917524 WDG917514:WDG917524 WNC917514:WNC917524 WWY917514:WWY917524 AQ983050:AQ983060 KM983050:KM983060 UI983050:UI983060 AEE983050:AEE983060 AOA983050:AOA983060 AXW983050:AXW983060 BHS983050:BHS983060 BRO983050:BRO983060 CBK983050:CBK983060 CLG983050:CLG983060 CVC983050:CVC983060 DEY983050:DEY983060 DOU983050:DOU983060 DYQ983050:DYQ983060 EIM983050:EIM983060 ESI983050:ESI983060 FCE983050:FCE983060 FMA983050:FMA983060 FVW983050:FVW983060 GFS983050:GFS983060 GPO983050:GPO983060 GZK983050:GZK983060 HJG983050:HJG983060 HTC983050:HTC983060 ICY983050:ICY983060 IMU983050:IMU983060 IWQ983050:IWQ983060 JGM983050:JGM983060 JQI983050:JQI983060 KAE983050:KAE983060 KKA983050:KKA983060 KTW983050:KTW983060 LDS983050:LDS983060 LNO983050:LNO983060 LXK983050:LXK983060 MHG983050:MHG983060 MRC983050:MRC983060 NAY983050:NAY983060 NKU983050:NKU983060 NUQ983050:NUQ983060 OEM983050:OEM983060 OOI983050:OOI983060 OYE983050:OYE983060 PIA983050:PIA983060 PRW983050:PRW983060 QBS983050:QBS983060 QLO983050:QLO983060 QVK983050:QVK983060 RFG983050:RFG983060 RPC983050:RPC983060 RYY983050:RYY983060 SIU983050:SIU983060 SSQ983050:SSQ983060 TCM983050:TCM983060 TMI983050:TMI983060 TWE983050:TWE983060 UGA983050:UGA983060 UPW983050:UPW983060 UZS983050:UZS983060 VJO983050:VJO983060 VTK983050:VTK983060 WDG983050:WDG983060 WNC983050:WNC983060 WWY983050:WWY983060 AP15 KL15 UH15 AED15 ANZ15 AXV15 BHR15 BRN15 CBJ15 CLF15 CVB15 DEX15 DOT15 DYP15 EIL15 ESH15 FCD15 FLZ15 FVV15 GFR15 GPN15 GZJ15 HJF15 HTB15 ICX15 IMT15 IWP15 JGL15 JQH15 KAD15 KJZ15 KTV15 LDR15 LNN15 LXJ15 MHF15 MRB15 NAX15 NKT15 NUP15 OEL15 OOH15 OYD15 PHZ15 PRV15 QBR15 QLN15 QVJ15 RFF15 RPB15 RYX15 SIT15 SSP15 TCL15 TMH15 TWD15 UFZ15 UPV15 UZR15 VJN15 VTJ15 WDF15 WNB15 WWX15 AP65551 KL65551 UH65551 AED65551 ANZ65551 AXV65551 BHR65551 BRN65551 CBJ65551 CLF65551 CVB65551 DEX65551 DOT65551 DYP65551 EIL65551 ESH65551 FCD65551 FLZ65551 FVV65551 GFR65551 GPN65551 GZJ65551 HJF65551 HTB65551 ICX65551 IMT65551 IWP65551 JGL65551 JQH65551 KAD65551 KJZ65551 KTV65551 LDR65551 LNN65551 LXJ65551 MHF65551 MRB65551 NAX65551 NKT65551 NUP65551 OEL65551 OOH65551 OYD65551 PHZ65551 PRV65551 QBR65551 QLN65551 QVJ65551 RFF65551 RPB65551 RYX65551 SIT65551 SSP65551 TCL65551 TMH65551 TWD65551 UFZ65551 UPV65551 UZR65551 VJN65551 VTJ65551 WDF65551 WNB65551 WWX65551 AP131087 KL131087 UH131087 AED131087 ANZ131087 AXV131087 BHR131087 BRN131087 CBJ131087 CLF131087 CVB131087 DEX131087 DOT131087 DYP131087 EIL131087 ESH131087 FCD131087 FLZ131087 FVV131087 GFR131087 GPN131087 GZJ131087 HJF131087 HTB131087 ICX131087 IMT131087 IWP131087 JGL131087 JQH131087 KAD131087 KJZ131087 KTV131087 LDR131087 LNN131087 LXJ131087 MHF131087 MRB131087 NAX131087 NKT131087 NUP131087 OEL131087 OOH131087 OYD131087 PHZ131087 PRV131087 QBR131087 QLN131087 QVJ131087 RFF131087 RPB131087 RYX131087 SIT131087 SSP131087 TCL131087 TMH131087 TWD131087 UFZ131087 UPV131087 UZR131087 VJN131087 VTJ131087 WDF131087 WNB131087 WWX131087 AP196623 KL196623 UH196623 AED196623 ANZ196623 AXV196623 BHR196623 BRN196623 CBJ196623 CLF196623 CVB196623 DEX196623 DOT196623 DYP196623 EIL196623 ESH196623 FCD196623 FLZ196623 FVV196623 GFR196623 GPN196623 GZJ196623 HJF196623 HTB196623 ICX196623 IMT196623 IWP196623 JGL196623 JQH196623 KAD196623 KJZ196623 KTV196623 LDR196623 LNN196623 LXJ196623 MHF196623 MRB196623 NAX196623 NKT196623 NUP196623 OEL196623 OOH196623 OYD196623 PHZ196623 PRV196623 QBR196623 QLN196623 QVJ196623 RFF196623 RPB196623 RYX196623 SIT196623 SSP196623 TCL196623 TMH196623 TWD196623 UFZ196623 UPV196623 UZR196623 VJN196623 VTJ196623 WDF196623 WNB196623 WWX196623 AP262159 KL262159 UH262159 AED262159 ANZ262159 AXV262159 BHR262159 BRN262159 CBJ262159 CLF262159 CVB262159 DEX262159 DOT262159 DYP262159 EIL262159 ESH262159 FCD262159 FLZ262159 FVV262159 GFR262159 GPN262159 GZJ262159 HJF262159 HTB262159 ICX262159 IMT262159 IWP262159 JGL262159 JQH262159 KAD262159 KJZ262159 KTV262159 LDR262159 LNN262159 LXJ262159 MHF262159 MRB262159 NAX262159 NKT262159 NUP262159 OEL262159 OOH262159 OYD262159 PHZ262159 PRV262159 QBR262159 QLN262159 QVJ262159 RFF262159 RPB262159 RYX262159 SIT262159 SSP262159 TCL262159 TMH262159 TWD262159 UFZ262159 UPV262159 UZR262159 VJN262159 VTJ262159 WDF262159 WNB262159 WWX262159 AP327695 KL327695 UH327695 AED327695 ANZ327695 AXV327695 BHR327695 BRN327695 CBJ327695 CLF327695 CVB327695 DEX327695 DOT327695 DYP327695 EIL327695 ESH327695 FCD327695 FLZ327695 FVV327695 GFR327695 GPN327695 GZJ327695 HJF327695 HTB327695 ICX327695 IMT327695 IWP327695 JGL327695 JQH327695 KAD327695 KJZ327695 KTV327695 LDR327695 LNN327695 LXJ327695 MHF327695 MRB327695 NAX327695 NKT327695 NUP327695 OEL327695 OOH327695 OYD327695 PHZ327695 PRV327695 QBR327695 QLN327695 QVJ327695 RFF327695 RPB327695 RYX327695 SIT327695 SSP327695 TCL327695 TMH327695 TWD327695 UFZ327695 UPV327695 UZR327695 VJN327695 VTJ327695 WDF327695 WNB327695 WWX327695 AP393231 KL393231 UH393231 AED393231 ANZ393231 AXV393231 BHR393231 BRN393231 CBJ393231 CLF393231 CVB393231 DEX393231 DOT393231 DYP393231 EIL393231 ESH393231 FCD393231 FLZ393231 FVV393231 GFR393231 GPN393231 GZJ393231 HJF393231 HTB393231 ICX393231 IMT393231 IWP393231 JGL393231 JQH393231 KAD393231 KJZ393231 KTV393231 LDR393231 LNN393231 LXJ393231 MHF393231 MRB393231 NAX393231 NKT393231 NUP393231 OEL393231 OOH393231 OYD393231 PHZ393231 PRV393231 QBR393231 QLN393231 QVJ393231 RFF393231 RPB393231 RYX393231 SIT393231 SSP393231 TCL393231 TMH393231 TWD393231 UFZ393231 UPV393231 UZR393231 VJN393231 VTJ393231 WDF393231 WNB393231 WWX393231 AP458767 KL458767 UH458767 AED458767 ANZ458767 AXV458767 BHR458767 BRN458767 CBJ458767 CLF458767 CVB458767 DEX458767 DOT458767 DYP458767 EIL458767 ESH458767 FCD458767 FLZ458767 FVV458767 GFR458767 GPN458767 GZJ458767 HJF458767 HTB458767 ICX458767 IMT458767 IWP458767 JGL458767 JQH458767 KAD458767 KJZ458767 KTV458767 LDR458767 LNN458767 LXJ458767 MHF458767 MRB458767 NAX458767 NKT458767 NUP458767 OEL458767 OOH458767 OYD458767 PHZ458767 PRV458767 QBR458767 QLN458767 QVJ458767 RFF458767 RPB458767 RYX458767 SIT458767 SSP458767 TCL458767 TMH458767 TWD458767 UFZ458767 UPV458767 UZR458767 VJN458767 VTJ458767 WDF458767 WNB458767 WWX458767 AP524303 KL524303 UH524303 AED524303 ANZ524303 AXV524303 BHR524303 BRN524303 CBJ524303 CLF524303 CVB524303 DEX524303 DOT524303 DYP524303 EIL524303 ESH524303 FCD524303 FLZ524303 FVV524303 GFR524303 GPN524303 GZJ524303 HJF524303 HTB524303 ICX524303 IMT524303 IWP524303 JGL524303 JQH524303 KAD524303 KJZ524303 KTV524303 LDR524303 LNN524303 LXJ524303 MHF524303 MRB524303 NAX524303 NKT524303 NUP524303 OEL524303 OOH524303 OYD524303 PHZ524303 PRV524303 QBR524303 QLN524303 QVJ524303 RFF524303 RPB524303 RYX524303 SIT524303 SSP524303 TCL524303 TMH524303 TWD524303 UFZ524303 UPV524303 UZR524303 VJN524303 VTJ524303 WDF524303 WNB524303 WWX524303 AP589839 KL589839 UH589839 AED589839 ANZ589839 AXV589839 BHR589839 BRN589839 CBJ589839 CLF589839 CVB589839 DEX589839 DOT589839 DYP589839 EIL589839 ESH589839 FCD589839 FLZ589839 FVV589839 GFR589839 GPN589839 GZJ589839 HJF589839 HTB589839 ICX589839 IMT589839 IWP589839 JGL589839 JQH589839 KAD589839 KJZ589839 KTV589839 LDR589839 LNN589839 LXJ589839 MHF589839 MRB589839 NAX589839 NKT589839 NUP589839 OEL589839 OOH589839 OYD589839 PHZ589839 PRV589839 QBR589839 QLN589839 QVJ589839 RFF589839 RPB589839 RYX589839 SIT589839 SSP589839 TCL589839 TMH589839 TWD589839 UFZ589839 UPV589839 UZR589839 VJN589839 VTJ589839 WDF589839 WNB589839 WWX589839 AP655375 KL655375 UH655375 AED655375 ANZ655375 AXV655375 BHR655375 BRN655375 CBJ655375 CLF655375 CVB655375 DEX655375 DOT655375 DYP655375 EIL655375 ESH655375 FCD655375 FLZ655375 FVV655375 GFR655375 GPN655375 GZJ655375 HJF655375 HTB655375 ICX655375 IMT655375 IWP655375 JGL655375 JQH655375 KAD655375 KJZ655375 KTV655375 LDR655375 LNN655375 LXJ655375 MHF655375 MRB655375 NAX655375 NKT655375 NUP655375 OEL655375 OOH655375 OYD655375 PHZ655375 PRV655375 QBR655375 QLN655375 QVJ655375 RFF655375 RPB655375 RYX655375 SIT655375 SSP655375 TCL655375 TMH655375 TWD655375 UFZ655375 UPV655375 UZR655375 VJN655375 VTJ655375 WDF655375 WNB655375 WWX655375 AP720911 KL720911 UH720911 AED720911 ANZ720911 AXV720911 BHR720911 BRN720911 CBJ720911 CLF720911 CVB720911 DEX720911 DOT720911 DYP720911 EIL720911 ESH720911 FCD720911 FLZ720911 FVV720911 GFR720911 GPN720911 GZJ720911 HJF720911 HTB720911 ICX720911 IMT720911 IWP720911 JGL720911 JQH720911 KAD720911 KJZ720911 KTV720911 LDR720911 LNN720911 LXJ720911 MHF720911 MRB720911 NAX720911 NKT720911 NUP720911 OEL720911 OOH720911 OYD720911 PHZ720911 PRV720911 QBR720911 QLN720911 QVJ720911 RFF720911 RPB720911 RYX720911 SIT720911 SSP720911 TCL720911 TMH720911 TWD720911 UFZ720911 UPV720911 UZR720911 VJN720911 VTJ720911 WDF720911 WNB720911 WWX720911 AP786447 KL786447 UH786447 AED786447 ANZ786447 AXV786447 BHR786447 BRN786447 CBJ786447 CLF786447 CVB786447 DEX786447 DOT786447 DYP786447 EIL786447 ESH786447 FCD786447 FLZ786447 FVV786447 GFR786447 GPN786447 GZJ786447 HJF786447 HTB786447 ICX786447 IMT786447 IWP786447 JGL786447 JQH786447 KAD786447 KJZ786447 KTV786447 LDR786447 LNN786447 LXJ786447 MHF786447 MRB786447 NAX786447 NKT786447 NUP786447 OEL786447 OOH786447 OYD786447 PHZ786447 PRV786447 QBR786447 QLN786447 QVJ786447 RFF786447 RPB786447 RYX786447 SIT786447 SSP786447 TCL786447 TMH786447 TWD786447 UFZ786447 UPV786447 UZR786447 VJN786447 VTJ786447 WDF786447 WNB786447 WWX786447 AP851983 KL851983 UH851983 AED851983 ANZ851983 AXV851983 BHR851983 BRN851983 CBJ851983 CLF851983 CVB851983 DEX851983 DOT851983 DYP851983 EIL851983 ESH851983 FCD851983 FLZ851983 FVV851983 GFR851983 GPN851983 GZJ851983 HJF851983 HTB851983 ICX851983 IMT851983 IWP851983 JGL851983 JQH851983 KAD851983 KJZ851983 KTV851983 LDR851983 LNN851983 LXJ851983 MHF851983 MRB851983 NAX851983 NKT851983 NUP851983 OEL851983 OOH851983 OYD851983 PHZ851983 PRV851983 QBR851983 QLN851983 QVJ851983 RFF851983 RPB851983 RYX851983 SIT851983 SSP851983 TCL851983 TMH851983 TWD851983 UFZ851983 UPV851983 UZR851983 VJN851983 VTJ851983 WDF851983 WNB851983 WWX851983 AP917519 KL917519 UH917519 AED917519 ANZ917519 AXV917519 BHR917519 BRN917519 CBJ917519 CLF917519 CVB917519 DEX917519 DOT917519 DYP917519 EIL917519 ESH917519 FCD917519 FLZ917519 FVV917519 GFR917519 GPN917519 GZJ917519 HJF917519 HTB917519 ICX917519 IMT917519 IWP917519 JGL917519 JQH917519 KAD917519 KJZ917519 KTV917519 LDR917519 LNN917519 LXJ917519 MHF917519 MRB917519 NAX917519 NKT917519 NUP917519 OEL917519 OOH917519 OYD917519 PHZ917519 PRV917519 QBR917519 QLN917519 QVJ917519 RFF917519 RPB917519 RYX917519 SIT917519 SSP917519 TCL917519 TMH917519 TWD917519 UFZ917519 UPV917519 UZR917519 VJN917519 VTJ917519 WDF917519 WNB917519 WWX917519 AP983055 KL983055 UH983055 AED983055 ANZ983055 AXV983055 BHR983055 BRN983055 CBJ983055 CLF983055 CVB983055 DEX983055 DOT983055 DYP983055 EIL983055 ESH983055 FCD983055 FLZ983055 FVV983055 GFR983055 GPN983055 GZJ983055 HJF983055 HTB983055 ICX983055 IMT983055 IWP983055 JGL983055 JQH983055 KAD983055 KJZ983055 KTV983055 LDR983055 LNN983055 LXJ983055 MHF983055 MRB983055 NAX983055 NKT983055 NUP983055 OEL983055 OOH983055 OYD983055 PHZ983055 PRV983055 QBR983055 QLN983055 QVJ983055 RFF983055 RPB983055 RYX983055 SIT983055 SSP983055 TCL983055 TMH983055 TWD983055 UFZ983055 UPV983055 UZR983055 VJN983055 VTJ983055 WDF983055 WNB983055 WWX983055 AR15 KN15 UJ15 AEF15 AOB15 AXX15 BHT15 BRP15 CBL15 CLH15 CVD15 DEZ15 DOV15 DYR15 EIN15 ESJ15 FCF15 FMB15 FVX15 GFT15 GPP15 GZL15 HJH15 HTD15 ICZ15 IMV15 IWR15 JGN15 JQJ15 KAF15 KKB15 KTX15 LDT15 LNP15 LXL15 MHH15 MRD15 NAZ15 NKV15 NUR15 OEN15 OOJ15 OYF15 PIB15 PRX15 QBT15 QLP15 QVL15 RFH15 RPD15 RYZ15 SIV15 SSR15 TCN15 TMJ15 TWF15 UGB15 UPX15 UZT15 VJP15 VTL15 WDH15 WND15 WWZ15 AR65551 KN65551 UJ65551 AEF65551 AOB65551 AXX65551 BHT65551 BRP65551 CBL65551 CLH65551 CVD65551 DEZ65551 DOV65551 DYR65551 EIN65551 ESJ65551 FCF65551 FMB65551 FVX65551 GFT65551 GPP65551 GZL65551 HJH65551 HTD65551 ICZ65551 IMV65551 IWR65551 JGN65551 JQJ65551 KAF65551 KKB65551 KTX65551 LDT65551 LNP65551 LXL65551 MHH65551 MRD65551 NAZ65551 NKV65551 NUR65551 OEN65551 OOJ65551 OYF65551 PIB65551 PRX65551 QBT65551 QLP65551 QVL65551 RFH65551 RPD65551 RYZ65551 SIV65551 SSR65551 TCN65551 TMJ65551 TWF65551 UGB65551 UPX65551 UZT65551 VJP65551 VTL65551 WDH65551 WND65551 WWZ65551 AR131087 KN131087 UJ131087 AEF131087 AOB131087 AXX131087 BHT131087 BRP131087 CBL131087 CLH131087 CVD131087 DEZ131087 DOV131087 DYR131087 EIN131087 ESJ131087 FCF131087 FMB131087 FVX131087 GFT131087 GPP131087 GZL131087 HJH131087 HTD131087 ICZ131087 IMV131087 IWR131087 JGN131087 JQJ131087 KAF131087 KKB131087 KTX131087 LDT131087 LNP131087 LXL131087 MHH131087 MRD131087 NAZ131087 NKV131087 NUR131087 OEN131087 OOJ131087 OYF131087 PIB131087 PRX131087 QBT131087 QLP131087 QVL131087 RFH131087 RPD131087 RYZ131087 SIV131087 SSR131087 TCN131087 TMJ131087 TWF131087 UGB131087 UPX131087 UZT131087 VJP131087 VTL131087 WDH131087 WND131087 WWZ131087 AR196623 KN196623 UJ196623 AEF196623 AOB196623 AXX196623 BHT196623 BRP196623 CBL196623 CLH196623 CVD196623 DEZ196623 DOV196623 DYR196623 EIN196623 ESJ196623 FCF196623 FMB196623 FVX196623 GFT196623 GPP196623 GZL196623 HJH196623 HTD196623 ICZ196623 IMV196623 IWR196623 JGN196623 JQJ196623 KAF196623 KKB196623 KTX196623 LDT196623 LNP196623 LXL196623 MHH196623 MRD196623 NAZ196623 NKV196623 NUR196623 OEN196623 OOJ196623 OYF196623 PIB196623 PRX196623 QBT196623 QLP196623 QVL196623 RFH196623 RPD196623 RYZ196623 SIV196623 SSR196623 TCN196623 TMJ196623 TWF196623 UGB196623 UPX196623 UZT196623 VJP196623 VTL196623 WDH196623 WND196623 WWZ196623 AR262159 KN262159 UJ262159 AEF262159 AOB262159 AXX262159 BHT262159 BRP262159 CBL262159 CLH262159 CVD262159 DEZ262159 DOV262159 DYR262159 EIN262159 ESJ262159 FCF262159 FMB262159 FVX262159 GFT262159 GPP262159 GZL262159 HJH262159 HTD262159 ICZ262159 IMV262159 IWR262159 JGN262159 JQJ262159 KAF262159 KKB262159 KTX262159 LDT262159 LNP262159 LXL262159 MHH262159 MRD262159 NAZ262159 NKV262159 NUR262159 OEN262159 OOJ262159 OYF262159 PIB262159 PRX262159 QBT262159 QLP262159 QVL262159 RFH262159 RPD262159 RYZ262159 SIV262159 SSR262159 TCN262159 TMJ262159 TWF262159 UGB262159 UPX262159 UZT262159 VJP262159 VTL262159 WDH262159 WND262159 WWZ262159 AR327695 KN327695 UJ327695 AEF327695 AOB327695 AXX327695 BHT327695 BRP327695 CBL327695 CLH327695 CVD327695 DEZ327695 DOV327695 DYR327695 EIN327695 ESJ327695 FCF327695 FMB327695 FVX327695 GFT327695 GPP327695 GZL327695 HJH327695 HTD327695 ICZ327695 IMV327695 IWR327695 JGN327695 JQJ327695 KAF327695 KKB327695 KTX327695 LDT327695 LNP327695 LXL327695 MHH327695 MRD327695 NAZ327695 NKV327695 NUR327695 OEN327695 OOJ327695 OYF327695 PIB327695 PRX327695 QBT327695 QLP327695 QVL327695 RFH327695 RPD327695 RYZ327695 SIV327695 SSR327695 TCN327695 TMJ327695 TWF327695 UGB327695 UPX327695 UZT327695 VJP327695 VTL327695 WDH327695 WND327695 WWZ327695 AR393231 KN393231 UJ393231 AEF393231 AOB393231 AXX393231 BHT393231 BRP393231 CBL393231 CLH393231 CVD393231 DEZ393231 DOV393231 DYR393231 EIN393231 ESJ393231 FCF393231 FMB393231 FVX393231 GFT393231 GPP393231 GZL393231 HJH393231 HTD393231 ICZ393231 IMV393231 IWR393231 JGN393231 JQJ393231 KAF393231 KKB393231 KTX393231 LDT393231 LNP393231 LXL393231 MHH393231 MRD393231 NAZ393231 NKV393231 NUR393231 OEN393231 OOJ393231 OYF393231 PIB393231 PRX393231 QBT393231 QLP393231 QVL393231 RFH393231 RPD393231 RYZ393231 SIV393231 SSR393231 TCN393231 TMJ393231 TWF393231 UGB393231 UPX393231 UZT393231 VJP393231 VTL393231 WDH393231 WND393231 WWZ393231 AR458767 KN458767 UJ458767 AEF458767 AOB458767 AXX458767 BHT458767 BRP458767 CBL458767 CLH458767 CVD458767 DEZ458767 DOV458767 DYR458767 EIN458767 ESJ458767 FCF458767 FMB458767 FVX458767 GFT458767 GPP458767 GZL458767 HJH458767 HTD458767 ICZ458767 IMV458767 IWR458767 JGN458767 JQJ458767 KAF458767 KKB458767 KTX458767 LDT458767 LNP458767 LXL458767 MHH458767 MRD458767 NAZ458767 NKV458767 NUR458767 OEN458767 OOJ458767 OYF458767 PIB458767 PRX458767 QBT458767 QLP458767 QVL458767 RFH458767 RPD458767 RYZ458767 SIV458767 SSR458767 TCN458767 TMJ458767 TWF458767 UGB458767 UPX458767 UZT458767 VJP458767 VTL458767 WDH458767 WND458767 WWZ458767 AR524303 KN524303 UJ524303 AEF524303 AOB524303 AXX524303 BHT524303 BRP524303 CBL524303 CLH524303 CVD524303 DEZ524303 DOV524303 DYR524303 EIN524303 ESJ524303 FCF524303 FMB524303 FVX524303 GFT524303 GPP524303 GZL524303 HJH524303 HTD524303 ICZ524303 IMV524303 IWR524303 JGN524303 JQJ524303 KAF524303 KKB524303 KTX524303 LDT524303 LNP524303 LXL524303 MHH524303 MRD524303 NAZ524303 NKV524303 NUR524303 OEN524303 OOJ524303 OYF524303 PIB524303 PRX524303 QBT524303 QLP524303 QVL524303 RFH524303 RPD524303 RYZ524303 SIV524303 SSR524303 TCN524303 TMJ524303 TWF524303 UGB524303 UPX524303 UZT524303 VJP524303 VTL524303 WDH524303 WND524303 WWZ524303 AR589839 KN589839 UJ589839 AEF589839 AOB589839 AXX589839 BHT589839 BRP589839 CBL589839 CLH589839 CVD589839 DEZ589839 DOV589839 DYR589839 EIN589839 ESJ589839 FCF589839 FMB589839 FVX589839 GFT589839 GPP589839 GZL589839 HJH589839 HTD589839 ICZ589839 IMV589839 IWR589839 JGN589839 JQJ589839 KAF589839 KKB589839 KTX589839 LDT589839 LNP589839 LXL589839 MHH589839 MRD589839 NAZ589839 NKV589839 NUR589839 OEN589839 OOJ589839 OYF589839 PIB589839 PRX589839 QBT589839 QLP589839 QVL589839 RFH589839 RPD589839 RYZ589839 SIV589839 SSR589839 TCN589839 TMJ589839 TWF589839 UGB589839 UPX589839 UZT589839 VJP589839 VTL589839 WDH589839 WND589839 WWZ589839 AR655375 KN655375 UJ655375 AEF655375 AOB655375 AXX655375 BHT655375 BRP655375 CBL655375 CLH655375 CVD655375 DEZ655375 DOV655375 DYR655375 EIN655375 ESJ655375 FCF655375 FMB655375 FVX655375 GFT655375 GPP655375 GZL655375 HJH655375 HTD655375 ICZ655375 IMV655375 IWR655375 JGN655375 JQJ655375 KAF655375 KKB655375 KTX655375 LDT655375 LNP655375 LXL655375 MHH655375 MRD655375 NAZ655375 NKV655375 NUR655375 OEN655375 OOJ655375 OYF655375 PIB655375 PRX655375 QBT655375 QLP655375 QVL655375 RFH655375 RPD655375 RYZ655375 SIV655375 SSR655375 TCN655375 TMJ655375 TWF655375 UGB655375 UPX655375 UZT655375 VJP655375 VTL655375 WDH655375 WND655375 WWZ655375 AR720911 KN720911 UJ720911 AEF720911 AOB720911 AXX720911 BHT720911 BRP720911 CBL720911 CLH720911 CVD720911 DEZ720911 DOV720911 DYR720911 EIN720911 ESJ720911 FCF720911 FMB720911 FVX720911 GFT720911 GPP720911 GZL720911 HJH720911 HTD720911 ICZ720911 IMV720911 IWR720911 JGN720911 JQJ720911 KAF720911 KKB720911 KTX720911 LDT720911 LNP720911 LXL720911 MHH720911 MRD720911 NAZ720911 NKV720911 NUR720911 OEN720911 OOJ720911 OYF720911 PIB720911 PRX720911 QBT720911 QLP720911 QVL720911 RFH720911 RPD720911 RYZ720911 SIV720911 SSR720911 TCN720911 TMJ720911 TWF720911 UGB720911 UPX720911 UZT720911 VJP720911 VTL720911 WDH720911 WND720911 WWZ720911 AR786447 KN786447 UJ786447 AEF786447 AOB786447 AXX786447 BHT786447 BRP786447 CBL786447 CLH786447 CVD786447 DEZ786447 DOV786447 DYR786447 EIN786447 ESJ786447 FCF786447 FMB786447 FVX786447 GFT786447 GPP786447 GZL786447 HJH786447 HTD786447 ICZ786447 IMV786447 IWR786447 JGN786447 JQJ786447 KAF786447 KKB786447 KTX786447 LDT786447 LNP786447 LXL786447 MHH786447 MRD786447 NAZ786447 NKV786447 NUR786447 OEN786447 OOJ786447 OYF786447 PIB786447 PRX786447 QBT786447 QLP786447 QVL786447 RFH786447 RPD786447 RYZ786447 SIV786447 SSR786447 TCN786447 TMJ786447 TWF786447 UGB786447 UPX786447 UZT786447 VJP786447 VTL786447 WDH786447 WND786447 WWZ786447 AR851983 KN851983 UJ851983 AEF851983 AOB851983 AXX851983 BHT851983 BRP851983 CBL851983 CLH851983 CVD851983 DEZ851983 DOV851983 DYR851983 EIN851983 ESJ851983 FCF851983 FMB851983 FVX851983 GFT851983 GPP851983 GZL851983 HJH851983 HTD851983 ICZ851983 IMV851983 IWR851983 JGN851983 JQJ851983 KAF851983 KKB851983 KTX851983 LDT851983 LNP851983 LXL851983 MHH851983 MRD851983 NAZ851983 NKV851983 NUR851983 OEN851983 OOJ851983 OYF851983 PIB851983 PRX851983 QBT851983 QLP851983 QVL851983 RFH851983 RPD851983 RYZ851983 SIV851983 SSR851983 TCN851983 TMJ851983 TWF851983 UGB851983 UPX851983 UZT851983 VJP851983 VTL851983 WDH851983 WND851983 WWZ851983 AR917519 KN917519 UJ917519 AEF917519 AOB917519 AXX917519 BHT917519 BRP917519 CBL917519 CLH917519 CVD917519 DEZ917519 DOV917519 DYR917519 EIN917519 ESJ917519 FCF917519 FMB917519 FVX917519 GFT917519 GPP917519 GZL917519 HJH917519 HTD917519 ICZ917519 IMV917519 IWR917519 JGN917519 JQJ917519 KAF917519 KKB917519 KTX917519 LDT917519 LNP917519 LXL917519 MHH917519 MRD917519 NAZ917519 NKV917519 NUR917519 OEN917519 OOJ917519 OYF917519 PIB917519 PRX917519 QBT917519 QLP917519 QVL917519 RFH917519 RPD917519 RYZ917519 SIV917519 SSR917519 TCN917519 TMJ917519 TWF917519 UGB917519 UPX917519 UZT917519 VJP917519 VTL917519 WDH917519 WND917519 WWZ917519 AR983055 KN983055 UJ983055 AEF983055 AOB983055 AXX983055 BHT983055 BRP983055 CBL983055 CLH983055 CVD983055 DEZ983055 DOV983055 DYR983055 EIN983055 ESJ983055 FCF983055 FMB983055 FVX983055 GFT983055 GPP983055 GZL983055 HJH983055 HTD983055 ICZ983055 IMV983055 IWR983055 JGN983055 JQJ983055 KAF983055 KKB983055 KTX983055 LDT983055 LNP983055 LXL983055 MHH983055 MRD983055 NAZ983055 NKV983055 NUR983055 OEN983055 OOJ983055 OYF983055 PIB983055 PRX983055 QBT983055 QLP983055 QVL983055 RFH983055 RPD983055 RYZ983055 SIV983055 SSR983055 TCN983055 TMJ983055 TWF983055 UGB983055 UPX983055 UZT983055 VJP983055 VTL983055 WDH983055 WND983055 WWZ983055 AT15 KP15 UL15 AEH15 AOD15 AXZ15 BHV15 BRR15 CBN15 CLJ15 CVF15 DFB15 DOX15 DYT15 EIP15 ESL15 FCH15 FMD15 FVZ15 GFV15 GPR15 GZN15 HJJ15 HTF15 IDB15 IMX15 IWT15 JGP15 JQL15 KAH15 KKD15 KTZ15 LDV15 LNR15 LXN15 MHJ15 MRF15 NBB15 NKX15 NUT15 OEP15 OOL15 OYH15 PID15 PRZ15 QBV15 QLR15 QVN15 RFJ15 RPF15 RZB15 SIX15 SST15 TCP15 TML15 TWH15 UGD15 UPZ15 UZV15 VJR15 VTN15 WDJ15 WNF15 WXB15 AT65551 KP65551 UL65551 AEH65551 AOD65551 AXZ65551 BHV65551 BRR65551 CBN65551 CLJ65551 CVF65551 DFB65551 DOX65551 DYT65551 EIP65551 ESL65551 FCH65551 FMD65551 FVZ65551 GFV65551 GPR65551 GZN65551 HJJ65551 HTF65551 IDB65551 IMX65551 IWT65551 JGP65551 JQL65551 KAH65551 KKD65551 KTZ65551 LDV65551 LNR65551 LXN65551 MHJ65551 MRF65551 NBB65551 NKX65551 NUT65551 OEP65551 OOL65551 OYH65551 PID65551 PRZ65551 QBV65551 QLR65551 QVN65551 RFJ65551 RPF65551 RZB65551 SIX65551 SST65551 TCP65551 TML65551 TWH65551 UGD65551 UPZ65551 UZV65551 VJR65551 VTN65551 WDJ65551 WNF65551 WXB65551 AT131087 KP131087 UL131087 AEH131087 AOD131087 AXZ131087 BHV131087 BRR131087 CBN131087 CLJ131087 CVF131087 DFB131087 DOX131087 DYT131087 EIP131087 ESL131087 FCH131087 FMD131087 FVZ131087 GFV131087 GPR131087 GZN131087 HJJ131087 HTF131087 IDB131087 IMX131087 IWT131087 JGP131087 JQL131087 KAH131087 KKD131087 KTZ131087 LDV131087 LNR131087 LXN131087 MHJ131087 MRF131087 NBB131087 NKX131087 NUT131087 OEP131087 OOL131087 OYH131087 PID131087 PRZ131087 QBV131087 QLR131087 QVN131087 RFJ131087 RPF131087 RZB131087 SIX131087 SST131087 TCP131087 TML131087 TWH131087 UGD131087 UPZ131087 UZV131087 VJR131087 VTN131087 WDJ131087 WNF131087 WXB131087 AT196623 KP196623 UL196623 AEH196623 AOD196623 AXZ196623 BHV196623 BRR196623 CBN196623 CLJ196623 CVF196623 DFB196623 DOX196623 DYT196623 EIP196623 ESL196623 FCH196623 FMD196623 FVZ196623 GFV196623 GPR196623 GZN196623 HJJ196623 HTF196623 IDB196623 IMX196623 IWT196623 JGP196623 JQL196623 KAH196623 KKD196623 KTZ196623 LDV196623 LNR196623 LXN196623 MHJ196623 MRF196623 NBB196623 NKX196623 NUT196623 OEP196623 OOL196623 OYH196623 PID196623 PRZ196623 QBV196623 QLR196623 QVN196623 RFJ196623 RPF196623 RZB196623 SIX196623 SST196623 TCP196623 TML196623 TWH196623 UGD196623 UPZ196623 UZV196623 VJR196623 VTN196623 WDJ196623 WNF196623 WXB196623 AT262159 KP262159 UL262159 AEH262159 AOD262159 AXZ262159 BHV262159 BRR262159 CBN262159 CLJ262159 CVF262159 DFB262159 DOX262159 DYT262159 EIP262159 ESL262159 FCH262159 FMD262159 FVZ262159 GFV262159 GPR262159 GZN262159 HJJ262159 HTF262159 IDB262159 IMX262159 IWT262159 JGP262159 JQL262159 KAH262159 KKD262159 KTZ262159 LDV262159 LNR262159 LXN262159 MHJ262159 MRF262159 NBB262159 NKX262159 NUT262159 OEP262159 OOL262159 OYH262159 PID262159 PRZ262159 QBV262159 QLR262159 QVN262159 RFJ262159 RPF262159 RZB262159 SIX262159 SST262159 TCP262159 TML262159 TWH262159 UGD262159 UPZ262159 UZV262159 VJR262159 VTN262159 WDJ262159 WNF262159 WXB262159 AT327695 KP327695 UL327695 AEH327695 AOD327695 AXZ327695 BHV327695 BRR327695 CBN327695 CLJ327695 CVF327695 DFB327695 DOX327695 DYT327695 EIP327695 ESL327695 FCH327695 FMD327695 FVZ327695 GFV327695 GPR327695 GZN327695 HJJ327695 HTF327695 IDB327695 IMX327695 IWT327695 JGP327695 JQL327695 KAH327695 KKD327695 KTZ327695 LDV327695 LNR327695 LXN327695 MHJ327695 MRF327695 NBB327695 NKX327695 NUT327695 OEP327695 OOL327695 OYH327695 PID327695 PRZ327695 QBV327695 QLR327695 QVN327695 RFJ327695 RPF327695 RZB327695 SIX327695 SST327695 TCP327695 TML327695 TWH327695 UGD327695 UPZ327695 UZV327695 VJR327695 VTN327695 WDJ327695 WNF327695 WXB327695 AT393231 KP393231 UL393231 AEH393231 AOD393231 AXZ393231 BHV393231 BRR393231 CBN393231 CLJ393231 CVF393231 DFB393231 DOX393231 DYT393231 EIP393231 ESL393231 FCH393231 FMD393231 FVZ393231 GFV393231 GPR393231 GZN393231 HJJ393231 HTF393231 IDB393231 IMX393231 IWT393231 JGP393231 JQL393231 KAH393231 KKD393231 KTZ393231 LDV393231 LNR393231 LXN393231 MHJ393231 MRF393231 NBB393231 NKX393231 NUT393231 OEP393231 OOL393231 OYH393231 PID393231 PRZ393231 QBV393231 QLR393231 QVN393231 RFJ393231 RPF393231 RZB393231 SIX393231 SST393231 TCP393231 TML393231 TWH393231 UGD393231 UPZ393231 UZV393231 VJR393231 VTN393231 WDJ393231 WNF393231 WXB393231 AT458767 KP458767 UL458767 AEH458767 AOD458767 AXZ458767 BHV458767 BRR458767 CBN458767 CLJ458767 CVF458767 DFB458767 DOX458767 DYT458767 EIP458767 ESL458767 FCH458767 FMD458767 FVZ458767 GFV458767 GPR458767 GZN458767 HJJ458767 HTF458767 IDB458767 IMX458767 IWT458767 JGP458767 JQL458767 KAH458767 KKD458767 KTZ458767 LDV458767 LNR458767 LXN458767 MHJ458767 MRF458767 NBB458767 NKX458767 NUT458767 OEP458767 OOL458767 OYH458767 PID458767 PRZ458767 QBV458767 QLR458767 QVN458767 RFJ458767 RPF458767 RZB458767 SIX458767 SST458767 TCP458767 TML458767 TWH458767 UGD458767 UPZ458767 UZV458767 VJR458767 VTN458767 WDJ458767 WNF458767 WXB458767 AT524303 KP524303 UL524303 AEH524303 AOD524303 AXZ524303 BHV524303 BRR524303 CBN524303 CLJ524303 CVF524303 DFB524303 DOX524303 DYT524303 EIP524303 ESL524303 FCH524303 FMD524303 FVZ524303 GFV524303 GPR524303 GZN524303 HJJ524303 HTF524303 IDB524303 IMX524303 IWT524303 JGP524303 JQL524303 KAH524303 KKD524303 KTZ524303 LDV524303 LNR524303 LXN524303 MHJ524303 MRF524303 NBB524303 NKX524303 NUT524303 OEP524303 OOL524303 OYH524303 PID524303 PRZ524303 QBV524303 QLR524303 QVN524303 RFJ524303 RPF524303 RZB524303 SIX524303 SST524303 TCP524303 TML524303 TWH524303 UGD524303 UPZ524303 UZV524303 VJR524303 VTN524303 WDJ524303 WNF524303 WXB524303 AT589839 KP589839 UL589839 AEH589839 AOD589839 AXZ589839 BHV589839 BRR589839 CBN589839 CLJ589839 CVF589839 DFB589839 DOX589839 DYT589839 EIP589839 ESL589839 FCH589839 FMD589839 FVZ589839 GFV589839 GPR589839 GZN589839 HJJ589839 HTF589839 IDB589839 IMX589839 IWT589839 JGP589839 JQL589839 KAH589839 KKD589839 KTZ589839 LDV589839 LNR589839 LXN589839 MHJ589839 MRF589839 NBB589839 NKX589839 NUT589839 OEP589839 OOL589839 OYH589839 PID589839 PRZ589839 QBV589839 QLR589839 QVN589839 RFJ589839 RPF589839 RZB589839 SIX589839 SST589839 TCP589839 TML589839 TWH589839 UGD589839 UPZ589839 UZV589839 VJR589839 VTN589839 WDJ589839 WNF589839 WXB589839 AT655375 KP655375 UL655375 AEH655375 AOD655375 AXZ655375 BHV655375 BRR655375 CBN655375 CLJ655375 CVF655375 DFB655375 DOX655375 DYT655375 EIP655375 ESL655375 FCH655375 FMD655375 FVZ655375 GFV655375 GPR655375 GZN655375 HJJ655375 HTF655375 IDB655375 IMX655375 IWT655375 JGP655375 JQL655375 KAH655375 KKD655375 KTZ655375 LDV655375 LNR655375 LXN655375 MHJ655375 MRF655375 NBB655375 NKX655375 NUT655375 OEP655375 OOL655375 OYH655375 PID655375 PRZ655375 QBV655375 QLR655375 QVN655375 RFJ655375 RPF655375 RZB655375 SIX655375 SST655375 TCP655375 TML655375 TWH655375 UGD655375 UPZ655375 UZV655375 VJR655375 VTN655375 WDJ655375 WNF655375 WXB655375 AT720911 KP720911 UL720911 AEH720911 AOD720911 AXZ720911 BHV720911 BRR720911 CBN720911 CLJ720911 CVF720911 DFB720911 DOX720911 DYT720911 EIP720911 ESL720911 FCH720911 FMD720911 FVZ720911 GFV720911 GPR720911 GZN720911 HJJ720911 HTF720911 IDB720911 IMX720911 IWT720911 JGP720911 JQL720911 KAH720911 KKD720911 KTZ720911 LDV720911 LNR720911 LXN720911 MHJ720911 MRF720911 NBB720911 NKX720911 NUT720911 OEP720911 OOL720911 OYH720911 PID720911 PRZ720911 QBV720911 QLR720911 QVN720911 RFJ720911 RPF720911 RZB720911 SIX720911 SST720911 TCP720911 TML720911 TWH720911 UGD720911 UPZ720911 UZV720911 VJR720911 VTN720911 WDJ720911 WNF720911 WXB720911 AT786447 KP786447 UL786447 AEH786447 AOD786447 AXZ786447 BHV786447 BRR786447 CBN786447 CLJ786447 CVF786447 DFB786447 DOX786447 DYT786447 EIP786447 ESL786447 FCH786447 FMD786447 FVZ786447 GFV786447 GPR786447 GZN786447 HJJ786447 HTF786447 IDB786447 IMX786447 IWT786447 JGP786447 JQL786447 KAH786447 KKD786447 KTZ786447 LDV786447 LNR786447 LXN786447 MHJ786447 MRF786447 NBB786447 NKX786447 NUT786447 OEP786447 OOL786447 OYH786447 PID786447 PRZ786447 QBV786447 QLR786447 QVN786447 RFJ786447 RPF786447 RZB786447 SIX786447 SST786447 TCP786447 TML786447 TWH786447 UGD786447 UPZ786447 UZV786447 VJR786447 VTN786447 WDJ786447 WNF786447 WXB786447 AT851983 KP851983 UL851983 AEH851983 AOD851983 AXZ851983 BHV851983 BRR851983 CBN851983 CLJ851983 CVF851983 DFB851983 DOX851983 DYT851983 EIP851983 ESL851983 FCH851983 FMD851983 FVZ851983 GFV851983 GPR851983 GZN851983 HJJ851983 HTF851983 IDB851983 IMX851983 IWT851983 JGP851983 JQL851983 KAH851983 KKD851983 KTZ851983 LDV851983 LNR851983 LXN851983 MHJ851983 MRF851983 NBB851983 NKX851983 NUT851983 OEP851983 OOL851983 OYH851983 PID851983 PRZ851983 QBV851983 QLR851983 QVN851983 RFJ851983 RPF851983 RZB851983 SIX851983 SST851983 TCP851983 TML851983 TWH851983 UGD851983 UPZ851983 UZV851983 VJR851983 VTN851983 WDJ851983 WNF851983 WXB851983 AT917519 KP917519 UL917519 AEH917519 AOD917519 AXZ917519 BHV917519 BRR917519 CBN917519 CLJ917519 CVF917519 DFB917519 DOX917519 DYT917519 EIP917519 ESL917519 FCH917519 FMD917519 FVZ917519 GFV917519 GPR917519 GZN917519 HJJ917519 HTF917519 IDB917519 IMX917519 IWT917519 JGP917519 JQL917519 KAH917519 KKD917519 KTZ917519 LDV917519 LNR917519 LXN917519 MHJ917519 MRF917519 NBB917519 NKX917519 NUT917519 OEP917519 OOL917519 OYH917519 PID917519 PRZ917519 QBV917519 QLR917519 QVN917519 RFJ917519 RPF917519 RZB917519 SIX917519 SST917519 TCP917519 TML917519 TWH917519 UGD917519 UPZ917519 UZV917519 VJR917519 VTN917519 WDJ917519 WNF917519 WXB917519 AT983055 KP983055 UL983055 AEH983055 AOD983055 AXZ983055 BHV983055 BRR983055 CBN983055 CLJ983055 CVF983055 DFB983055 DOX983055 DYT983055 EIP983055 ESL983055 FCH983055 FMD983055 FVZ983055 GFV983055 GPR983055 GZN983055 HJJ983055 HTF983055 IDB983055 IMX983055 IWT983055 JGP983055 JQL983055 KAH983055 KKD983055 KTZ983055 LDV983055 LNR983055 LXN983055 MHJ983055 MRF983055 NBB983055 NKX983055 NUT983055 OEP983055 OOL983055 OYH983055 PID983055 PRZ983055 QBV983055 QLR983055 QVN983055 RFJ983055 RPF983055 RZB983055 SIX983055 SST983055 TCP983055 TML983055 TWH983055 UGD983055 UPZ983055 UZV983055 VJR983055 VTN983055 WDJ983055 WNF983055 WXB983055 AT17 KP17 UL17 AEH17 AOD17 AXZ17 BHV17 BRR17 CBN17 CLJ17 CVF17 DFB17 DOX17 DYT17 EIP17 ESL17 FCH17 FMD17 FVZ17 GFV17 GPR17 GZN17 HJJ17 HTF17 IDB17 IMX17 IWT17 JGP17 JQL17 KAH17 KKD17 KTZ17 LDV17 LNR17 LXN17 MHJ17 MRF17 NBB17 NKX17 NUT17 OEP17 OOL17 OYH17 PID17 PRZ17 QBV17 QLR17 QVN17 RFJ17 RPF17 RZB17 SIX17 SST17 TCP17 TML17 TWH17 UGD17 UPZ17 UZV17 VJR17 VTN17 WDJ17 WNF17 WXB17 AT65553 KP65553 UL65553 AEH65553 AOD65553 AXZ65553 BHV65553 BRR65553 CBN65553 CLJ65553 CVF65553 DFB65553 DOX65553 DYT65553 EIP65553 ESL65553 FCH65553 FMD65553 FVZ65553 GFV65553 GPR65553 GZN65553 HJJ65553 HTF65553 IDB65553 IMX65553 IWT65553 JGP65553 JQL65553 KAH65553 KKD65553 KTZ65553 LDV65553 LNR65553 LXN65553 MHJ65553 MRF65553 NBB65553 NKX65553 NUT65553 OEP65553 OOL65553 OYH65553 PID65553 PRZ65553 QBV65553 QLR65553 QVN65553 RFJ65553 RPF65553 RZB65553 SIX65553 SST65553 TCP65553 TML65553 TWH65553 UGD65553 UPZ65553 UZV65553 VJR65553 VTN65553 WDJ65553 WNF65553 WXB65553 AT131089 KP131089 UL131089 AEH131089 AOD131089 AXZ131089 BHV131089 BRR131089 CBN131089 CLJ131089 CVF131089 DFB131089 DOX131089 DYT131089 EIP131089 ESL131089 FCH131089 FMD131089 FVZ131089 GFV131089 GPR131089 GZN131089 HJJ131089 HTF131089 IDB131089 IMX131089 IWT131089 JGP131089 JQL131089 KAH131089 KKD131089 KTZ131089 LDV131089 LNR131089 LXN131089 MHJ131089 MRF131089 NBB131089 NKX131089 NUT131089 OEP131089 OOL131089 OYH131089 PID131089 PRZ131089 QBV131089 QLR131089 QVN131089 RFJ131089 RPF131089 RZB131089 SIX131089 SST131089 TCP131089 TML131089 TWH131089 UGD131089 UPZ131089 UZV131089 VJR131089 VTN131089 WDJ131089 WNF131089 WXB131089 AT196625 KP196625 UL196625 AEH196625 AOD196625 AXZ196625 BHV196625 BRR196625 CBN196625 CLJ196625 CVF196625 DFB196625 DOX196625 DYT196625 EIP196625 ESL196625 FCH196625 FMD196625 FVZ196625 GFV196625 GPR196625 GZN196625 HJJ196625 HTF196625 IDB196625 IMX196625 IWT196625 JGP196625 JQL196625 KAH196625 KKD196625 KTZ196625 LDV196625 LNR196625 LXN196625 MHJ196625 MRF196625 NBB196625 NKX196625 NUT196625 OEP196625 OOL196625 OYH196625 PID196625 PRZ196625 QBV196625 QLR196625 QVN196625 RFJ196625 RPF196625 RZB196625 SIX196625 SST196625 TCP196625 TML196625 TWH196625 UGD196625 UPZ196625 UZV196625 VJR196625 VTN196625 WDJ196625 WNF196625 WXB196625 AT262161 KP262161 UL262161 AEH262161 AOD262161 AXZ262161 BHV262161 BRR262161 CBN262161 CLJ262161 CVF262161 DFB262161 DOX262161 DYT262161 EIP262161 ESL262161 FCH262161 FMD262161 FVZ262161 GFV262161 GPR262161 GZN262161 HJJ262161 HTF262161 IDB262161 IMX262161 IWT262161 JGP262161 JQL262161 KAH262161 KKD262161 KTZ262161 LDV262161 LNR262161 LXN262161 MHJ262161 MRF262161 NBB262161 NKX262161 NUT262161 OEP262161 OOL262161 OYH262161 PID262161 PRZ262161 QBV262161 QLR262161 QVN262161 RFJ262161 RPF262161 RZB262161 SIX262161 SST262161 TCP262161 TML262161 TWH262161 UGD262161 UPZ262161 UZV262161 VJR262161 VTN262161 WDJ262161 WNF262161 WXB262161 AT327697 KP327697 UL327697 AEH327697 AOD327697 AXZ327697 BHV327697 BRR327697 CBN327697 CLJ327697 CVF327697 DFB327697 DOX327697 DYT327697 EIP327697 ESL327697 FCH327697 FMD327697 FVZ327697 GFV327697 GPR327697 GZN327697 HJJ327697 HTF327697 IDB327697 IMX327697 IWT327697 JGP327697 JQL327697 KAH327697 KKD327697 KTZ327697 LDV327697 LNR327697 LXN327697 MHJ327697 MRF327697 NBB327697 NKX327697 NUT327697 OEP327697 OOL327697 OYH327697 PID327697 PRZ327697 QBV327697 QLR327697 QVN327697 RFJ327697 RPF327697 RZB327697 SIX327697 SST327697 TCP327697 TML327697 TWH327697 UGD327697 UPZ327697 UZV327697 VJR327697 VTN327697 WDJ327697 WNF327697 WXB327697 AT393233 KP393233 UL393233 AEH393233 AOD393233 AXZ393233 BHV393233 BRR393233 CBN393233 CLJ393233 CVF393233 DFB393233 DOX393233 DYT393233 EIP393233 ESL393233 FCH393233 FMD393233 FVZ393233 GFV393233 GPR393233 GZN393233 HJJ393233 HTF393233 IDB393233 IMX393233 IWT393233 JGP393233 JQL393233 KAH393233 KKD393233 KTZ393233 LDV393233 LNR393233 LXN393233 MHJ393233 MRF393233 NBB393233 NKX393233 NUT393233 OEP393233 OOL393233 OYH393233 PID393233 PRZ393233 QBV393233 QLR393233 QVN393233 RFJ393233 RPF393233 RZB393233 SIX393233 SST393233 TCP393233 TML393233 TWH393233 UGD393233 UPZ393233 UZV393233 VJR393233 VTN393233 WDJ393233 WNF393233 WXB393233 AT458769 KP458769 UL458769 AEH458769 AOD458769 AXZ458769 BHV458769 BRR458769 CBN458769 CLJ458769 CVF458769 DFB458769 DOX458769 DYT458769 EIP458769 ESL458769 FCH458769 FMD458769 FVZ458769 GFV458769 GPR458769 GZN458769 HJJ458769 HTF458769 IDB458769 IMX458769 IWT458769 JGP458769 JQL458769 KAH458769 KKD458769 KTZ458769 LDV458769 LNR458769 LXN458769 MHJ458769 MRF458769 NBB458769 NKX458769 NUT458769 OEP458769 OOL458769 OYH458769 PID458769 PRZ458769 QBV458769 QLR458769 QVN458769 RFJ458769 RPF458769 RZB458769 SIX458769 SST458769 TCP458769 TML458769 TWH458769 UGD458769 UPZ458769 UZV458769 VJR458769 VTN458769 WDJ458769 WNF458769 WXB458769 AT524305 KP524305 UL524305 AEH524305 AOD524305 AXZ524305 BHV524305 BRR524305 CBN524305 CLJ524305 CVF524305 DFB524305 DOX524305 DYT524305 EIP524305 ESL524305 FCH524305 FMD524305 FVZ524305 GFV524305 GPR524305 GZN524305 HJJ524305 HTF524305 IDB524305 IMX524305 IWT524305 JGP524305 JQL524305 KAH524305 KKD524305 KTZ524305 LDV524305 LNR524305 LXN524305 MHJ524305 MRF524305 NBB524305 NKX524305 NUT524305 OEP524305 OOL524305 OYH524305 PID524305 PRZ524305 QBV524305 QLR524305 QVN524305 RFJ524305 RPF524305 RZB524305 SIX524305 SST524305 TCP524305 TML524305 TWH524305 UGD524305 UPZ524305 UZV524305 VJR524305 VTN524305 WDJ524305 WNF524305 WXB524305 AT589841 KP589841 UL589841 AEH589841 AOD589841 AXZ589841 BHV589841 BRR589841 CBN589841 CLJ589841 CVF589841 DFB589841 DOX589841 DYT589841 EIP589841 ESL589841 FCH589841 FMD589841 FVZ589841 GFV589841 GPR589841 GZN589841 HJJ589841 HTF589841 IDB589841 IMX589841 IWT589841 JGP589841 JQL589841 KAH589841 KKD589841 KTZ589841 LDV589841 LNR589841 LXN589841 MHJ589841 MRF589841 NBB589841 NKX589841 NUT589841 OEP589841 OOL589841 OYH589841 PID589841 PRZ589841 QBV589841 QLR589841 QVN589841 RFJ589841 RPF589841 RZB589841 SIX589841 SST589841 TCP589841 TML589841 TWH589841 UGD589841 UPZ589841 UZV589841 VJR589841 VTN589841 WDJ589841 WNF589841 WXB589841 AT655377 KP655377 UL655377 AEH655377 AOD655377 AXZ655377 BHV655377 BRR655377 CBN655377 CLJ655377 CVF655377 DFB655377 DOX655377 DYT655377 EIP655377 ESL655377 FCH655377 FMD655377 FVZ655377 GFV655377 GPR655377 GZN655377 HJJ655377 HTF655377 IDB655377 IMX655377 IWT655377 JGP655377 JQL655377 KAH655377 KKD655377 KTZ655377 LDV655377 LNR655377 LXN655377 MHJ655377 MRF655377 NBB655377 NKX655377 NUT655377 OEP655377 OOL655377 OYH655377 PID655377 PRZ655377 QBV655377 QLR655377 QVN655377 RFJ655377 RPF655377 RZB655377 SIX655377 SST655377 TCP655377 TML655377 TWH655377 UGD655377 UPZ655377 UZV655377 VJR655377 VTN655377 WDJ655377 WNF655377 WXB655377 AT720913 KP720913 UL720913 AEH720913 AOD720913 AXZ720913 BHV720913 BRR720913 CBN720913 CLJ720913 CVF720913 DFB720913 DOX720913 DYT720913 EIP720913 ESL720913 FCH720913 FMD720913 FVZ720913 GFV720913 GPR720913 GZN720913 HJJ720913 HTF720913 IDB720913 IMX720913 IWT720913 JGP720913 JQL720913 KAH720913 KKD720913 KTZ720913 LDV720913 LNR720913 LXN720913 MHJ720913 MRF720913 NBB720913 NKX720913 NUT720913 OEP720913 OOL720913 OYH720913 PID720913 PRZ720913 QBV720913 QLR720913 QVN720913 RFJ720913 RPF720913 RZB720913 SIX720913 SST720913 TCP720913 TML720913 TWH720913 UGD720913 UPZ720913 UZV720913 VJR720913 VTN720913 WDJ720913 WNF720913 WXB720913 AT786449 KP786449 UL786449 AEH786449 AOD786449 AXZ786449 BHV786449 BRR786449 CBN786449 CLJ786449 CVF786449 DFB786449 DOX786449 DYT786449 EIP786449 ESL786449 FCH786449 FMD786449 FVZ786449 GFV786449 GPR786449 GZN786449 HJJ786449 HTF786449 IDB786449 IMX786449 IWT786449 JGP786449 JQL786449 KAH786449 KKD786449 KTZ786449 LDV786449 LNR786449 LXN786449 MHJ786449 MRF786449 NBB786449 NKX786449 NUT786449 OEP786449 OOL786449 OYH786449 PID786449 PRZ786449 QBV786449 QLR786449 QVN786449 RFJ786449 RPF786449 RZB786449 SIX786449 SST786449 TCP786449 TML786449 TWH786449 UGD786449 UPZ786449 UZV786449 VJR786449 VTN786449 WDJ786449 WNF786449 WXB786449 AT851985 KP851985 UL851985 AEH851985 AOD851985 AXZ851985 BHV851985 BRR851985 CBN851985 CLJ851985 CVF851985 DFB851985 DOX851985 DYT851985 EIP851985 ESL851985 FCH851985 FMD851985 FVZ851985 GFV851985 GPR851985 GZN851985 HJJ851985 HTF851985 IDB851985 IMX851985 IWT851985 JGP851985 JQL851985 KAH851985 KKD851985 KTZ851985 LDV851985 LNR851985 LXN851985 MHJ851985 MRF851985 NBB851985 NKX851985 NUT851985 OEP851985 OOL851985 OYH851985 PID851985 PRZ851985 QBV851985 QLR851985 QVN851985 RFJ851985 RPF851985 RZB851985 SIX851985 SST851985 TCP851985 TML851985 TWH851985 UGD851985 UPZ851985 UZV851985 VJR851985 VTN851985 WDJ851985 WNF851985 WXB851985 AT917521 KP917521 UL917521 AEH917521 AOD917521 AXZ917521 BHV917521 BRR917521 CBN917521 CLJ917521 CVF917521 DFB917521 DOX917521 DYT917521 EIP917521 ESL917521 FCH917521 FMD917521 FVZ917521 GFV917521 GPR917521 GZN917521 HJJ917521 HTF917521 IDB917521 IMX917521 IWT917521 JGP917521 JQL917521 KAH917521 KKD917521 KTZ917521 LDV917521 LNR917521 LXN917521 MHJ917521 MRF917521 NBB917521 NKX917521 NUT917521 OEP917521 OOL917521 OYH917521 PID917521 PRZ917521 QBV917521 QLR917521 QVN917521 RFJ917521 RPF917521 RZB917521 SIX917521 SST917521 TCP917521 TML917521 TWH917521 UGD917521 UPZ917521 UZV917521 VJR917521 VTN917521 WDJ917521 WNF917521 WXB917521 AT983057 KP983057 UL983057 AEH983057 AOD983057 AXZ983057 BHV983057 BRR983057 CBN983057 CLJ983057 CVF983057 DFB983057 DOX983057 DYT983057 EIP983057 ESL983057 FCH983057 FMD983057 FVZ983057 GFV983057 GPR983057 GZN983057 HJJ983057 HTF983057 IDB983057 IMX983057 IWT983057 JGP983057 JQL983057 KAH983057 KKD983057 KTZ983057 LDV983057 LNR983057 LXN983057 MHJ983057 MRF983057 NBB983057 NKX983057 NUT983057 OEP983057 OOL983057 OYH983057 PID983057 PRZ983057 QBV983057 QLR983057 QVN983057 RFJ983057 RPF983057 RZB983057 SIX983057 SST983057 TCP983057 TML983057 TWH983057 UGD983057 UPZ983057 UZV983057 VJR983057 VTN983057 WDJ983057 WNF983057 WXB983057 AR17 KN17 UJ17 AEF17 AOB17 AXX17 BHT17 BRP17 CBL17 CLH17 CVD17 DEZ17 DOV17 DYR17 EIN17 ESJ17 FCF17 FMB17 FVX17 GFT17 GPP17 GZL17 HJH17 HTD17 ICZ17 IMV17 IWR17 JGN17 JQJ17 KAF17 KKB17 KTX17 LDT17 LNP17 LXL17 MHH17 MRD17 NAZ17 NKV17 NUR17 OEN17 OOJ17 OYF17 PIB17 PRX17 QBT17 QLP17 QVL17 RFH17 RPD17 RYZ17 SIV17 SSR17 TCN17 TMJ17 TWF17 UGB17 UPX17 UZT17 VJP17 VTL17 WDH17 WND17 WWZ17 AR65553 KN65553 UJ65553 AEF65553 AOB65553 AXX65553 BHT65553 BRP65553 CBL65553 CLH65553 CVD65553 DEZ65553 DOV65553 DYR65553 EIN65553 ESJ65553 FCF65553 FMB65553 FVX65553 GFT65553 GPP65553 GZL65553 HJH65553 HTD65553 ICZ65553 IMV65553 IWR65553 JGN65553 JQJ65553 KAF65553 KKB65553 KTX65553 LDT65553 LNP65553 LXL65553 MHH65553 MRD65553 NAZ65553 NKV65553 NUR65553 OEN65553 OOJ65553 OYF65553 PIB65553 PRX65553 QBT65553 QLP65553 QVL65553 RFH65553 RPD65553 RYZ65553 SIV65553 SSR65553 TCN65553 TMJ65553 TWF65553 UGB65553 UPX65553 UZT65553 VJP65553 VTL65553 WDH65553 WND65553 WWZ65553 AR131089 KN131089 UJ131089 AEF131089 AOB131089 AXX131089 BHT131089 BRP131089 CBL131089 CLH131089 CVD131089 DEZ131089 DOV131089 DYR131089 EIN131089 ESJ131089 FCF131089 FMB131089 FVX131089 GFT131089 GPP131089 GZL131089 HJH131089 HTD131089 ICZ131089 IMV131089 IWR131089 JGN131089 JQJ131089 KAF131089 KKB131089 KTX131089 LDT131089 LNP131089 LXL131089 MHH131089 MRD131089 NAZ131089 NKV131089 NUR131089 OEN131089 OOJ131089 OYF131089 PIB131089 PRX131089 QBT131089 QLP131089 QVL131089 RFH131089 RPD131089 RYZ131089 SIV131089 SSR131089 TCN131089 TMJ131089 TWF131089 UGB131089 UPX131089 UZT131089 VJP131089 VTL131089 WDH131089 WND131089 WWZ131089 AR196625 KN196625 UJ196625 AEF196625 AOB196625 AXX196625 BHT196625 BRP196625 CBL196625 CLH196625 CVD196625 DEZ196625 DOV196625 DYR196625 EIN196625 ESJ196625 FCF196625 FMB196625 FVX196625 GFT196625 GPP196625 GZL196625 HJH196625 HTD196625 ICZ196625 IMV196625 IWR196625 JGN196625 JQJ196625 KAF196625 KKB196625 KTX196625 LDT196625 LNP196625 LXL196625 MHH196625 MRD196625 NAZ196625 NKV196625 NUR196625 OEN196625 OOJ196625 OYF196625 PIB196625 PRX196625 QBT196625 QLP196625 QVL196625 RFH196625 RPD196625 RYZ196625 SIV196625 SSR196625 TCN196625 TMJ196625 TWF196625 UGB196625 UPX196625 UZT196625 VJP196625 VTL196625 WDH196625 WND196625 WWZ196625 AR262161 KN262161 UJ262161 AEF262161 AOB262161 AXX262161 BHT262161 BRP262161 CBL262161 CLH262161 CVD262161 DEZ262161 DOV262161 DYR262161 EIN262161 ESJ262161 FCF262161 FMB262161 FVX262161 GFT262161 GPP262161 GZL262161 HJH262161 HTD262161 ICZ262161 IMV262161 IWR262161 JGN262161 JQJ262161 KAF262161 KKB262161 KTX262161 LDT262161 LNP262161 LXL262161 MHH262161 MRD262161 NAZ262161 NKV262161 NUR262161 OEN262161 OOJ262161 OYF262161 PIB262161 PRX262161 QBT262161 QLP262161 QVL262161 RFH262161 RPD262161 RYZ262161 SIV262161 SSR262161 TCN262161 TMJ262161 TWF262161 UGB262161 UPX262161 UZT262161 VJP262161 VTL262161 WDH262161 WND262161 WWZ262161 AR327697 KN327697 UJ327697 AEF327697 AOB327697 AXX327697 BHT327697 BRP327697 CBL327697 CLH327697 CVD327697 DEZ327697 DOV327697 DYR327697 EIN327697 ESJ327697 FCF327697 FMB327697 FVX327697 GFT327697 GPP327697 GZL327697 HJH327697 HTD327697 ICZ327697 IMV327697 IWR327697 JGN327697 JQJ327697 KAF327697 KKB327697 KTX327697 LDT327697 LNP327697 LXL327697 MHH327697 MRD327697 NAZ327697 NKV327697 NUR327697 OEN327697 OOJ327697 OYF327697 PIB327697 PRX327697 QBT327697 QLP327697 QVL327697 RFH327697 RPD327697 RYZ327697 SIV327697 SSR327697 TCN327697 TMJ327697 TWF327697 UGB327697 UPX327697 UZT327697 VJP327697 VTL327697 WDH327697 WND327697 WWZ327697 AR393233 KN393233 UJ393233 AEF393233 AOB393233 AXX393233 BHT393233 BRP393233 CBL393233 CLH393233 CVD393233 DEZ393233 DOV393233 DYR393233 EIN393233 ESJ393233 FCF393233 FMB393233 FVX393233 GFT393233 GPP393233 GZL393233 HJH393233 HTD393233 ICZ393233 IMV393233 IWR393233 JGN393233 JQJ393233 KAF393233 KKB393233 KTX393233 LDT393233 LNP393233 LXL393233 MHH393233 MRD393233 NAZ393233 NKV393233 NUR393233 OEN393233 OOJ393233 OYF393233 PIB393233 PRX393233 QBT393233 QLP393233 QVL393233 RFH393233 RPD393233 RYZ393233 SIV393233 SSR393233 TCN393233 TMJ393233 TWF393233 UGB393233 UPX393233 UZT393233 VJP393233 VTL393233 WDH393233 WND393233 WWZ393233 AR458769 KN458769 UJ458769 AEF458769 AOB458769 AXX458769 BHT458769 BRP458769 CBL458769 CLH458769 CVD458769 DEZ458769 DOV458769 DYR458769 EIN458769 ESJ458769 FCF458769 FMB458769 FVX458769 GFT458769 GPP458769 GZL458769 HJH458769 HTD458769 ICZ458769 IMV458769 IWR458769 JGN458769 JQJ458769 KAF458769 KKB458769 KTX458769 LDT458769 LNP458769 LXL458769 MHH458769 MRD458769 NAZ458769 NKV458769 NUR458769 OEN458769 OOJ458769 OYF458769 PIB458769 PRX458769 QBT458769 QLP458769 QVL458769 RFH458769 RPD458769 RYZ458769 SIV458769 SSR458769 TCN458769 TMJ458769 TWF458769 UGB458769 UPX458769 UZT458769 VJP458769 VTL458769 WDH458769 WND458769 WWZ458769 AR524305 KN524305 UJ524305 AEF524305 AOB524305 AXX524305 BHT524305 BRP524305 CBL524305 CLH524305 CVD524305 DEZ524305 DOV524305 DYR524305 EIN524305 ESJ524305 FCF524305 FMB524305 FVX524305 GFT524305 GPP524305 GZL524305 HJH524305 HTD524305 ICZ524305 IMV524305 IWR524305 JGN524305 JQJ524305 KAF524305 KKB524305 KTX524305 LDT524305 LNP524305 LXL524305 MHH524305 MRD524305 NAZ524305 NKV524305 NUR524305 OEN524305 OOJ524305 OYF524305 PIB524305 PRX524305 QBT524305 QLP524305 QVL524305 RFH524305 RPD524305 RYZ524305 SIV524305 SSR524305 TCN524305 TMJ524305 TWF524305 UGB524305 UPX524305 UZT524305 VJP524305 VTL524305 WDH524305 WND524305 WWZ524305 AR589841 KN589841 UJ589841 AEF589841 AOB589841 AXX589841 BHT589841 BRP589841 CBL589841 CLH589841 CVD589841 DEZ589841 DOV589841 DYR589841 EIN589841 ESJ589841 FCF589841 FMB589841 FVX589841 GFT589841 GPP589841 GZL589841 HJH589841 HTD589841 ICZ589841 IMV589841 IWR589841 JGN589841 JQJ589841 KAF589841 KKB589841 KTX589841 LDT589841 LNP589841 LXL589841 MHH589841 MRD589841 NAZ589841 NKV589841 NUR589841 OEN589841 OOJ589841 OYF589841 PIB589841 PRX589841 QBT589841 QLP589841 QVL589841 RFH589841 RPD589841 RYZ589841 SIV589841 SSR589841 TCN589841 TMJ589841 TWF589841 UGB589841 UPX589841 UZT589841 VJP589841 VTL589841 WDH589841 WND589841 WWZ589841 AR655377 KN655377 UJ655377 AEF655377 AOB655377 AXX655377 BHT655377 BRP655377 CBL655377 CLH655377 CVD655377 DEZ655377 DOV655377 DYR655377 EIN655377 ESJ655377 FCF655377 FMB655377 FVX655377 GFT655377 GPP655377 GZL655377 HJH655377 HTD655377 ICZ655377 IMV655377 IWR655377 JGN655377 JQJ655377 KAF655377 KKB655377 KTX655377 LDT655377 LNP655377 LXL655377 MHH655377 MRD655377 NAZ655377 NKV655377 NUR655377 OEN655377 OOJ655377 OYF655377 PIB655377 PRX655377 QBT655377 QLP655377 QVL655377 RFH655377 RPD655377 RYZ655377 SIV655377 SSR655377 TCN655377 TMJ655377 TWF655377 UGB655377 UPX655377 UZT655377 VJP655377 VTL655377 WDH655377 WND655377 WWZ655377 AR720913 KN720913 UJ720913 AEF720913 AOB720913 AXX720913 BHT720913 BRP720913 CBL720913 CLH720913 CVD720913 DEZ720913 DOV720913 DYR720913 EIN720913 ESJ720913 FCF720913 FMB720913 FVX720913 GFT720913 GPP720913 GZL720913 HJH720913 HTD720913 ICZ720913 IMV720913 IWR720913 JGN720913 JQJ720913 KAF720913 KKB720913 KTX720913 LDT720913 LNP720913 LXL720913 MHH720913 MRD720913 NAZ720913 NKV720913 NUR720913 OEN720913 OOJ720913 OYF720913 PIB720913 PRX720913 QBT720913 QLP720913 QVL720913 RFH720913 RPD720913 RYZ720913 SIV720913 SSR720913 TCN720913 TMJ720913 TWF720913 UGB720913 UPX720913 UZT720913 VJP720913 VTL720913 WDH720913 WND720913 WWZ720913 AR786449 KN786449 UJ786449 AEF786449 AOB786449 AXX786449 BHT786449 BRP786449 CBL786449 CLH786449 CVD786449 DEZ786449 DOV786449 DYR786449 EIN786449 ESJ786449 FCF786449 FMB786449 FVX786449 GFT786449 GPP786449 GZL786449 HJH786449 HTD786449 ICZ786449 IMV786449 IWR786449 JGN786449 JQJ786449 KAF786449 KKB786449 KTX786449 LDT786449 LNP786449 LXL786449 MHH786449 MRD786449 NAZ786449 NKV786449 NUR786449 OEN786449 OOJ786449 OYF786449 PIB786449 PRX786449 QBT786449 QLP786449 QVL786449 RFH786449 RPD786449 RYZ786449 SIV786449 SSR786449 TCN786449 TMJ786449 TWF786449 UGB786449 UPX786449 UZT786449 VJP786449 VTL786449 WDH786449 WND786449 WWZ786449 AR851985 KN851985 UJ851985 AEF851985 AOB851985 AXX851985 BHT851985 BRP851985 CBL851985 CLH851985 CVD851985 DEZ851985 DOV851985 DYR851985 EIN851985 ESJ851985 FCF851985 FMB851985 FVX851985 GFT851985 GPP851985 GZL851985 HJH851985 HTD851985 ICZ851985 IMV851985 IWR851985 JGN851985 JQJ851985 KAF851985 KKB851985 KTX851985 LDT851985 LNP851985 LXL851985 MHH851985 MRD851985 NAZ851985 NKV851985 NUR851985 OEN851985 OOJ851985 OYF851985 PIB851985 PRX851985 QBT851985 QLP851985 QVL851985 RFH851985 RPD851985 RYZ851985 SIV851985 SSR851985 TCN851985 TMJ851985 TWF851985 UGB851985 UPX851985 UZT851985 VJP851985 VTL851985 WDH851985 WND851985 WWZ851985 AR917521 KN917521 UJ917521 AEF917521 AOB917521 AXX917521 BHT917521 BRP917521 CBL917521 CLH917521 CVD917521 DEZ917521 DOV917521 DYR917521 EIN917521 ESJ917521 FCF917521 FMB917521 FVX917521 GFT917521 GPP917521 GZL917521 HJH917521 HTD917521 ICZ917521 IMV917521 IWR917521 JGN917521 JQJ917521 KAF917521 KKB917521 KTX917521 LDT917521 LNP917521 LXL917521 MHH917521 MRD917521 NAZ917521 NKV917521 NUR917521 OEN917521 OOJ917521 OYF917521 PIB917521 PRX917521 QBT917521 QLP917521 QVL917521 RFH917521 RPD917521 RYZ917521 SIV917521 SSR917521 TCN917521 TMJ917521 TWF917521 UGB917521 UPX917521 UZT917521 VJP917521 VTL917521 WDH917521 WND917521 WWZ917521 AR983057 KN983057 UJ983057 AEF983057 AOB983057 AXX983057 BHT983057 BRP983057 CBL983057 CLH983057 CVD983057 DEZ983057 DOV983057 DYR983057 EIN983057 ESJ983057 FCF983057 FMB983057 FVX983057 GFT983057 GPP983057 GZL983057 HJH983057 HTD983057 ICZ983057 IMV983057 IWR983057 JGN983057 JQJ983057 KAF983057 KKB983057 KTX983057 LDT983057 LNP983057 LXL983057 MHH983057 MRD983057 NAZ983057 NKV983057 NUR983057 OEN983057 OOJ983057 OYF983057 PIB983057 PRX983057 QBT983057 QLP983057 QVL983057 RFH983057 RPD983057 RYZ983057 SIV983057 SSR983057 TCN983057 TMJ983057 TWF983057 UGB983057 UPX983057 UZT983057 VJP983057 VTL983057 WDH983057 WND983057 WWZ983057 AP17 KL17 UH17 AED17 ANZ17 AXV17 BHR17 BRN17 CBJ17 CLF17 CVB17 DEX17 DOT17 DYP17 EIL17 ESH17 FCD17 FLZ17 FVV17 GFR17 GPN17 GZJ17 HJF17 HTB17 ICX17 IMT17 IWP17 JGL17 JQH17 KAD17 KJZ17 KTV17 LDR17 LNN17 LXJ17 MHF17 MRB17 NAX17 NKT17 NUP17 OEL17 OOH17 OYD17 PHZ17 PRV17 QBR17 QLN17 QVJ17 RFF17 RPB17 RYX17 SIT17 SSP17 TCL17 TMH17 TWD17 UFZ17 UPV17 UZR17 VJN17 VTJ17 WDF17 WNB17 WWX17 AP65553 KL65553 UH65553 AED65553 ANZ65553 AXV65553 BHR65553 BRN65553 CBJ65553 CLF65553 CVB65553 DEX65553 DOT65553 DYP65553 EIL65553 ESH65553 FCD65553 FLZ65553 FVV65553 GFR65553 GPN65553 GZJ65553 HJF65553 HTB65553 ICX65553 IMT65553 IWP65553 JGL65553 JQH65553 KAD65553 KJZ65553 KTV65553 LDR65553 LNN65553 LXJ65553 MHF65553 MRB65553 NAX65553 NKT65553 NUP65553 OEL65553 OOH65553 OYD65553 PHZ65553 PRV65553 QBR65553 QLN65553 QVJ65553 RFF65553 RPB65553 RYX65553 SIT65553 SSP65553 TCL65553 TMH65553 TWD65553 UFZ65553 UPV65553 UZR65553 VJN65553 VTJ65553 WDF65553 WNB65553 WWX65553 AP131089 KL131089 UH131089 AED131089 ANZ131089 AXV131089 BHR131089 BRN131089 CBJ131089 CLF131089 CVB131089 DEX131089 DOT131089 DYP131089 EIL131089 ESH131089 FCD131089 FLZ131089 FVV131089 GFR131089 GPN131089 GZJ131089 HJF131089 HTB131089 ICX131089 IMT131089 IWP131089 JGL131089 JQH131089 KAD131089 KJZ131089 KTV131089 LDR131089 LNN131089 LXJ131089 MHF131089 MRB131089 NAX131089 NKT131089 NUP131089 OEL131089 OOH131089 OYD131089 PHZ131089 PRV131089 QBR131089 QLN131089 QVJ131089 RFF131089 RPB131089 RYX131089 SIT131089 SSP131089 TCL131089 TMH131089 TWD131089 UFZ131089 UPV131089 UZR131089 VJN131089 VTJ131089 WDF131089 WNB131089 WWX131089 AP196625 KL196625 UH196625 AED196625 ANZ196625 AXV196625 BHR196625 BRN196625 CBJ196625 CLF196625 CVB196625 DEX196625 DOT196625 DYP196625 EIL196625 ESH196625 FCD196625 FLZ196625 FVV196625 GFR196625 GPN196625 GZJ196625 HJF196625 HTB196625 ICX196625 IMT196625 IWP196625 JGL196625 JQH196625 KAD196625 KJZ196625 KTV196625 LDR196625 LNN196625 LXJ196625 MHF196625 MRB196625 NAX196625 NKT196625 NUP196625 OEL196625 OOH196625 OYD196625 PHZ196625 PRV196625 QBR196625 QLN196625 QVJ196625 RFF196625 RPB196625 RYX196625 SIT196625 SSP196625 TCL196625 TMH196625 TWD196625 UFZ196625 UPV196625 UZR196625 VJN196625 VTJ196625 WDF196625 WNB196625 WWX196625 AP262161 KL262161 UH262161 AED262161 ANZ262161 AXV262161 BHR262161 BRN262161 CBJ262161 CLF262161 CVB262161 DEX262161 DOT262161 DYP262161 EIL262161 ESH262161 FCD262161 FLZ262161 FVV262161 GFR262161 GPN262161 GZJ262161 HJF262161 HTB262161 ICX262161 IMT262161 IWP262161 JGL262161 JQH262161 KAD262161 KJZ262161 KTV262161 LDR262161 LNN262161 LXJ262161 MHF262161 MRB262161 NAX262161 NKT262161 NUP262161 OEL262161 OOH262161 OYD262161 PHZ262161 PRV262161 QBR262161 QLN262161 QVJ262161 RFF262161 RPB262161 RYX262161 SIT262161 SSP262161 TCL262161 TMH262161 TWD262161 UFZ262161 UPV262161 UZR262161 VJN262161 VTJ262161 WDF262161 WNB262161 WWX262161 AP327697 KL327697 UH327697 AED327697 ANZ327697 AXV327697 BHR327697 BRN327697 CBJ327697 CLF327697 CVB327697 DEX327697 DOT327697 DYP327697 EIL327697 ESH327697 FCD327697 FLZ327697 FVV327697 GFR327697 GPN327697 GZJ327697 HJF327697 HTB327697 ICX327697 IMT327697 IWP327697 JGL327697 JQH327697 KAD327697 KJZ327697 KTV327697 LDR327697 LNN327697 LXJ327697 MHF327697 MRB327697 NAX327697 NKT327697 NUP327697 OEL327697 OOH327697 OYD327697 PHZ327697 PRV327697 QBR327697 QLN327697 QVJ327697 RFF327697 RPB327697 RYX327697 SIT327697 SSP327697 TCL327697 TMH327697 TWD327697 UFZ327697 UPV327697 UZR327697 VJN327697 VTJ327697 WDF327697 WNB327697 WWX327697 AP393233 KL393233 UH393233 AED393233 ANZ393233 AXV393233 BHR393233 BRN393233 CBJ393233 CLF393233 CVB393233 DEX393233 DOT393233 DYP393233 EIL393233 ESH393233 FCD393233 FLZ393233 FVV393233 GFR393233 GPN393233 GZJ393233 HJF393233 HTB393233 ICX393233 IMT393233 IWP393233 JGL393233 JQH393233 KAD393233 KJZ393233 KTV393233 LDR393233 LNN393233 LXJ393233 MHF393233 MRB393233 NAX393233 NKT393233 NUP393233 OEL393233 OOH393233 OYD393233 PHZ393233 PRV393233 QBR393233 QLN393233 QVJ393233 RFF393233 RPB393233 RYX393233 SIT393233 SSP393233 TCL393233 TMH393233 TWD393233 UFZ393233 UPV393233 UZR393233 VJN393233 VTJ393233 WDF393233 WNB393233 WWX393233 AP458769 KL458769 UH458769 AED458769 ANZ458769 AXV458769 BHR458769 BRN458769 CBJ458769 CLF458769 CVB458769 DEX458769 DOT458769 DYP458769 EIL458769 ESH458769 FCD458769 FLZ458769 FVV458769 GFR458769 GPN458769 GZJ458769 HJF458769 HTB458769 ICX458769 IMT458769 IWP458769 JGL458769 JQH458769 KAD458769 KJZ458769 KTV458769 LDR458769 LNN458769 LXJ458769 MHF458769 MRB458769 NAX458769 NKT458769 NUP458769 OEL458769 OOH458769 OYD458769 PHZ458769 PRV458769 QBR458769 QLN458769 QVJ458769 RFF458769 RPB458769 RYX458769 SIT458769 SSP458769 TCL458769 TMH458769 TWD458769 UFZ458769 UPV458769 UZR458769 VJN458769 VTJ458769 WDF458769 WNB458769 WWX458769 AP524305 KL524305 UH524305 AED524305 ANZ524305 AXV524305 BHR524305 BRN524305 CBJ524305 CLF524305 CVB524305 DEX524305 DOT524305 DYP524305 EIL524305 ESH524305 FCD524305 FLZ524305 FVV524305 GFR524305 GPN524305 GZJ524305 HJF524305 HTB524305 ICX524305 IMT524305 IWP524305 JGL524305 JQH524305 KAD524305 KJZ524305 KTV524305 LDR524305 LNN524305 LXJ524305 MHF524305 MRB524305 NAX524305 NKT524305 NUP524305 OEL524305 OOH524305 OYD524305 PHZ524305 PRV524305 QBR524305 QLN524305 QVJ524305 RFF524305 RPB524305 RYX524305 SIT524305 SSP524305 TCL524305 TMH524305 TWD524305 UFZ524305 UPV524305 UZR524305 VJN524305 VTJ524305 WDF524305 WNB524305 WWX524305 AP589841 KL589841 UH589841 AED589841 ANZ589841 AXV589841 BHR589841 BRN589841 CBJ589841 CLF589841 CVB589841 DEX589841 DOT589841 DYP589841 EIL589841 ESH589841 FCD589841 FLZ589841 FVV589841 GFR589841 GPN589841 GZJ589841 HJF589841 HTB589841 ICX589841 IMT589841 IWP589841 JGL589841 JQH589841 KAD589841 KJZ589841 KTV589841 LDR589841 LNN589841 LXJ589841 MHF589841 MRB589841 NAX589841 NKT589841 NUP589841 OEL589841 OOH589841 OYD589841 PHZ589841 PRV589841 QBR589841 QLN589841 QVJ589841 RFF589841 RPB589841 RYX589841 SIT589841 SSP589841 TCL589841 TMH589841 TWD589841 UFZ589841 UPV589841 UZR589841 VJN589841 VTJ589841 WDF589841 WNB589841 WWX589841 AP655377 KL655377 UH655377 AED655377 ANZ655377 AXV655377 BHR655377 BRN655377 CBJ655377 CLF655377 CVB655377 DEX655377 DOT655377 DYP655377 EIL655377 ESH655377 FCD655377 FLZ655377 FVV655377 GFR655377 GPN655377 GZJ655377 HJF655377 HTB655377 ICX655377 IMT655377 IWP655377 JGL655377 JQH655377 KAD655377 KJZ655377 KTV655377 LDR655377 LNN655377 LXJ655377 MHF655377 MRB655377 NAX655377 NKT655377 NUP655377 OEL655377 OOH655377 OYD655377 PHZ655377 PRV655377 QBR655377 QLN655377 QVJ655377 RFF655377 RPB655377 RYX655377 SIT655377 SSP655377 TCL655377 TMH655377 TWD655377 UFZ655377 UPV655377 UZR655377 VJN655377 VTJ655377 WDF655377 WNB655377 WWX655377 AP720913 KL720913 UH720913 AED720913 ANZ720913 AXV720913 BHR720913 BRN720913 CBJ720913 CLF720913 CVB720913 DEX720913 DOT720913 DYP720913 EIL720913 ESH720913 FCD720913 FLZ720913 FVV720913 GFR720913 GPN720913 GZJ720913 HJF720913 HTB720913 ICX720913 IMT720913 IWP720913 JGL720913 JQH720913 KAD720913 KJZ720913 KTV720913 LDR720913 LNN720913 LXJ720913 MHF720913 MRB720913 NAX720913 NKT720913 NUP720913 OEL720913 OOH720913 OYD720913 PHZ720913 PRV720913 QBR720913 QLN720913 QVJ720913 RFF720913 RPB720913 RYX720913 SIT720913 SSP720913 TCL720913 TMH720913 TWD720913 UFZ720913 UPV720913 UZR720913 VJN720913 VTJ720913 WDF720913 WNB720913 WWX720913 AP786449 KL786449 UH786449 AED786449 ANZ786449 AXV786449 BHR786449 BRN786449 CBJ786449 CLF786449 CVB786449 DEX786449 DOT786449 DYP786449 EIL786449 ESH786449 FCD786449 FLZ786449 FVV786449 GFR786449 GPN786449 GZJ786449 HJF786449 HTB786449 ICX786449 IMT786449 IWP786449 JGL786449 JQH786449 KAD786449 KJZ786449 KTV786449 LDR786449 LNN786449 LXJ786449 MHF786449 MRB786449 NAX786449 NKT786449 NUP786449 OEL786449 OOH786449 OYD786449 PHZ786449 PRV786449 QBR786449 QLN786449 QVJ786449 RFF786449 RPB786449 RYX786449 SIT786449 SSP786449 TCL786449 TMH786449 TWD786449 UFZ786449 UPV786449 UZR786449 VJN786449 VTJ786449 WDF786449 WNB786449 WWX786449 AP851985 KL851985 UH851985 AED851985 ANZ851985 AXV851985 BHR851985 BRN851985 CBJ851985 CLF851985 CVB851985 DEX851985 DOT851985 DYP851985 EIL851985 ESH851985 FCD851985 FLZ851985 FVV851985 GFR851985 GPN851985 GZJ851985 HJF851985 HTB851985 ICX851985 IMT851985 IWP851985 JGL851985 JQH851985 KAD851985 KJZ851985 KTV851985 LDR851985 LNN851985 LXJ851985 MHF851985 MRB851985 NAX851985 NKT851985 NUP851985 OEL851985 OOH851985 OYD851985 PHZ851985 PRV851985 QBR851985 QLN851985 QVJ851985 RFF851985 RPB851985 RYX851985 SIT851985 SSP851985 TCL851985 TMH851985 TWD851985 UFZ851985 UPV851985 UZR851985 VJN851985 VTJ851985 WDF851985 WNB851985 WWX851985 AP917521 KL917521 UH917521 AED917521 ANZ917521 AXV917521 BHR917521 BRN917521 CBJ917521 CLF917521 CVB917521 DEX917521 DOT917521 DYP917521 EIL917521 ESH917521 FCD917521 FLZ917521 FVV917521 GFR917521 GPN917521 GZJ917521 HJF917521 HTB917521 ICX917521 IMT917521 IWP917521 JGL917521 JQH917521 KAD917521 KJZ917521 KTV917521 LDR917521 LNN917521 LXJ917521 MHF917521 MRB917521 NAX917521 NKT917521 NUP917521 OEL917521 OOH917521 OYD917521 PHZ917521 PRV917521 QBR917521 QLN917521 QVJ917521 RFF917521 RPB917521 RYX917521 SIT917521 SSP917521 TCL917521 TMH917521 TWD917521 UFZ917521 UPV917521 UZR917521 VJN917521 VTJ917521 WDF917521 WNB917521 WWX917521 AP983057 KL983057 UH983057 AED983057 ANZ983057 AXV983057 BHR983057 BRN983057 CBJ983057 CLF983057 CVB983057 DEX983057 DOT983057 DYP983057 EIL983057 ESH983057 FCD983057 FLZ983057 FVV983057 GFR983057 GPN983057 GZJ983057 HJF983057 HTB983057 ICX983057 IMT983057 IWP983057 JGL983057 JQH983057 KAD983057 KJZ983057 KTV983057 LDR983057 LNN983057 LXJ983057 MHF983057 MRB983057 NAX983057 NKT983057 NUP983057 OEL983057 OOH983057 OYD983057 PHZ983057 PRV983057 QBR983057 QLN983057 QVJ983057 RFF983057 RPB983057 RYX983057 SIT983057 SSP983057 TCL983057 TMH983057 TWD983057 UFZ983057 UPV983057 UZR983057 VJN983057 VTJ983057 WDF983057 WNB983057 WWX983057 AP19 KL19 UH19 AED19 ANZ19 AXV19 BHR19 BRN19 CBJ19 CLF19 CVB19 DEX19 DOT19 DYP19 EIL19 ESH19 FCD19 FLZ19 FVV19 GFR19 GPN19 GZJ19 HJF19 HTB19 ICX19 IMT19 IWP19 JGL19 JQH19 KAD19 KJZ19 KTV19 LDR19 LNN19 LXJ19 MHF19 MRB19 NAX19 NKT19 NUP19 OEL19 OOH19 OYD19 PHZ19 PRV19 QBR19 QLN19 QVJ19 RFF19 RPB19 RYX19 SIT19 SSP19 TCL19 TMH19 TWD19 UFZ19 UPV19 UZR19 VJN19 VTJ19 WDF19 WNB19 WWX19 AP65555 KL65555 UH65555 AED65555 ANZ65555 AXV65555 BHR65555 BRN65555 CBJ65555 CLF65555 CVB65555 DEX65555 DOT65555 DYP65555 EIL65555 ESH65555 FCD65555 FLZ65555 FVV65555 GFR65555 GPN65555 GZJ65555 HJF65555 HTB65555 ICX65555 IMT65555 IWP65555 JGL65555 JQH65555 KAD65555 KJZ65555 KTV65555 LDR65555 LNN65555 LXJ65555 MHF65555 MRB65555 NAX65555 NKT65555 NUP65555 OEL65555 OOH65555 OYD65555 PHZ65555 PRV65555 QBR65555 QLN65555 QVJ65555 RFF65555 RPB65555 RYX65555 SIT65555 SSP65555 TCL65555 TMH65555 TWD65555 UFZ65555 UPV65555 UZR65555 VJN65555 VTJ65555 WDF65555 WNB65555 WWX65555 AP131091 KL131091 UH131091 AED131091 ANZ131091 AXV131091 BHR131091 BRN131091 CBJ131091 CLF131091 CVB131091 DEX131091 DOT131091 DYP131091 EIL131091 ESH131091 FCD131091 FLZ131091 FVV131091 GFR131091 GPN131091 GZJ131091 HJF131091 HTB131091 ICX131091 IMT131091 IWP131091 JGL131091 JQH131091 KAD131091 KJZ131091 KTV131091 LDR131091 LNN131091 LXJ131091 MHF131091 MRB131091 NAX131091 NKT131091 NUP131091 OEL131091 OOH131091 OYD131091 PHZ131091 PRV131091 QBR131091 QLN131091 QVJ131091 RFF131091 RPB131091 RYX131091 SIT131091 SSP131091 TCL131091 TMH131091 TWD131091 UFZ131091 UPV131091 UZR131091 VJN131091 VTJ131091 WDF131091 WNB131091 WWX131091 AP196627 KL196627 UH196627 AED196627 ANZ196627 AXV196627 BHR196627 BRN196627 CBJ196627 CLF196627 CVB196627 DEX196627 DOT196627 DYP196627 EIL196627 ESH196627 FCD196627 FLZ196627 FVV196627 GFR196627 GPN196627 GZJ196627 HJF196627 HTB196627 ICX196627 IMT196627 IWP196627 JGL196627 JQH196627 KAD196627 KJZ196627 KTV196627 LDR196627 LNN196627 LXJ196627 MHF196627 MRB196627 NAX196627 NKT196627 NUP196627 OEL196627 OOH196627 OYD196627 PHZ196627 PRV196627 QBR196627 QLN196627 QVJ196627 RFF196627 RPB196627 RYX196627 SIT196627 SSP196627 TCL196627 TMH196627 TWD196627 UFZ196627 UPV196627 UZR196627 VJN196627 VTJ196627 WDF196627 WNB196627 WWX196627 AP262163 KL262163 UH262163 AED262163 ANZ262163 AXV262163 BHR262163 BRN262163 CBJ262163 CLF262163 CVB262163 DEX262163 DOT262163 DYP262163 EIL262163 ESH262163 FCD262163 FLZ262163 FVV262163 GFR262163 GPN262163 GZJ262163 HJF262163 HTB262163 ICX262163 IMT262163 IWP262163 JGL262163 JQH262163 KAD262163 KJZ262163 KTV262163 LDR262163 LNN262163 LXJ262163 MHF262163 MRB262163 NAX262163 NKT262163 NUP262163 OEL262163 OOH262163 OYD262163 PHZ262163 PRV262163 QBR262163 QLN262163 QVJ262163 RFF262163 RPB262163 RYX262163 SIT262163 SSP262163 TCL262163 TMH262163 TWD262163 UFZ262163 UPV262163 UZR262163 VJN262163 VTJ262163 WDF262163 WNB262163 WWX262163 AP327699 KL327699 UH327699 AED327699 ANZ327699 AXV327699 BHR327699 BRN327699 CBJ327699 CLF327699 CVB327699 DEX327699 DOT327699 DYP327699 EIL327699 ESH327699 FCD327699 FLZ327699 FVV327699 GFR327699 GPN327699 GZJ327699 HJF327699 HTB327699 ICX327699 IMT327699 IWP327699 JGL327699 JQH327699 KAD327699 KJZ327699 KTV327699 LDR327699 LNN327699 LXJ327699 MHF327699 MRB327699 NAX327699 NKT327699 NUP327699 OEL327699 OOH327699 OYD327699 PHZ327699 PRV327699 QBR327699 QLN327699 QVJ327699 RFF327699 RPB327699 RYX327699 SIT327699 SSP327699 TCL327699 TMH327699 TWD327699 UFZ327699 UPV327699 UZR327699 VJN327699 VTJ327699 WDF327699 WNB327699 WWX327699 AP393235 KL393235 UH393235 AED393235 ANZ393235 AXV393235 BHR393235 BRN393235 CBJ393235 CLF393235 CVB393235 DEX393235 DOT393235 DYP393235 EIL393235 ESH393235 FCD393235 FLZ393235 FVV393235 GFR393235 GPN393235 GZJ393235 HJF393235 HTB393235 ICX393235 IMT393235 IWP393235 JGL393235 JQH393235 KAD393235 KJZ393235 KTV393235 LDR393235 LNN393235 LXJ393235 MHF393235 MRB393235 NAX393235 NKT393235 NUP393235 OEL393235 OOH393235 OYD393235 PHZ393235 PRV393235 QBR393235 QLN393235 QVJ393235 RFF393235 RPB393235 RYX393235 SIT393235 SSP393235 TCL393235 TMH393235 TWD393235 UFZ393235 UPV393235 UZR393235 VJN393235 VTJ393235 WDF393235 WNB393235 WWX393235 AP458771 KL458771 UH458771 AED458771 ANZ458771 AXV458771 BHR458771 BRN458771 CBJ458771 CLF458771 CVB458771 DEX458771 DOT458771 DYP458771 EIL458771 ESH458771 FCD458771 FLZ458771 FVV458771 GFR458771 GPN458771 GZJ458771 HJF458771 HTB458771 ICX458771 IMT458771 IWP458771 JGL458771 JQH458771 KAD458771 KJZ458771 KTV458771 LDR458771 LNN458771 LXJ458771 MHF458771 MRB458771 NAX458771 NKT458771 NUP458771 OEL458771 OOH458771 OYD458771 PHZ458771 PRV458771 QBR458771 QLN458771 QVJ458771 RFF458771 RPB458771 RYX458771 SIT458771 SSP458771 TCL458771 TMH458771 TWD458771 UFZ458771 UPV458771 UZR458771 VJN458771 VTJ458771 WDF458771 WNB458771 WWX458771 AP524307 KL524307 UH524307 AED524307 ANZ524307 AXV524307 BHR524307 BRN524307 CBJ524307 CLF524307 CVB524307 DEX524307 DOT524307 DYP524307 EIL524307 ESH524307 FCD524307 FLZ524307 FVV524307 GFR524307 GPN524307 GZJ524307 HJF524307 HTB524307 ICX524307 IMT524307 IWP524307 JGL524307 JQH524307 KAD524307 KJZ524307 KTV524307 LDR524307 LNN524307 LXJ524307 MHF524307 MRB524307 NAX524307 NKT524307 NUP524307 OEL524307 OOH524307 OYD524307 PHZ524307 PRV524307 QBR524307 QLN524307 QVJ524307 RFF524307 RPB524307 RYX524307 SIT524307 SSP524307 TCL524307 TMH524307 TWD524307 UFZ524307 UPV524307 UZR524307 VJN524307 VTJ524307 WDF524307 WNB524307 WWX524307 AP589843 KL589843 UH589843 AED589843 ANZ589843 AXV589843 BHR589843 BRN589843 CBJ589843 CLF589843 CVB589843 DEX589843 DOT589843 DYP589843 EIL589843 ESH589843 FCD589843 FLZ589843 FVV589843 GFR589843 GPN589843 GZJ589843 HJF589843 HTB589843 ICX589843 IMT589843 IWP589843 JGL589843 JQH589843 KAD589843 KJZ589843 KTV589843 LDR589843 LNN589843 LXJ589843 MHF589843 MRB589843 NAX589843 NKT589843 NUP589843 OEL589843 OOH589843 OYD589843 PHZ589843 PRV589843 QBR589843 QLN589843 QVJ589843 RFF589843 RPB589843 RYX589843 SIT589843 SSP589843 TCL589843 TMH589843 TWD589843 UFZ589843 UPV589843 UZR589843 VJN589843 VTJ589843 WDF589843 WNB589843 WWX589843 AP655379 KL655379 UH655379 AED655379 ANZ655379 AXV655379 BHR655379 BRN655379 CBJ655379 CLF655379 CVB655379 DEX655379 DOT655379 DYP655379 EIL655379 ESH655379 FCD655379 FLZ655379 FVV655379 GFR655379 GPN655379 GZJ655379 HJF655379 HTB655379 ICX655379 IMT655379 IWP655379 JGL655379 JQH655379 KAD655379 KJZ655379 KTV655379 LDR655379 LNN655379 LXJ655379 MHF655379 MRB655379 NAX655379 NKT655379 NUP655379 OEL655379 OOH655379 OYD655379 PHZ655379 PRV655379 QBR655379 QLN655379 QVJ655379 RFF655379 RPB655379 RYX655379 SIT655379 SSP655379 TCL655379 TMH655379 TWD655379 UFZ655379 UPV655379 UZR655379 VJN655379 VTJ655379 WDF655379 WNB655379 WWX655379 AP720915 KL720915 UH720915 AED720915 ANZ720915 AXV720915 BHR720915 BRN720915 CBJ720915 CLF720915 CVB720915 DEX720915 DOT720915 DYP720915 EIL720915 ESH720915 FCD720915 FLZ720915 FVV720915 GFR720915 GPN720915 GZJ720915 HJF720915 HTB720915 ICX720915 IMT720915 IWP720915 JGL720915 JQH720915 KAD720915 KJZ720915 KTV720915 LDR720915 LNN720915 LXJ720915 MHF720915 MRB720915 NAX720915 NKT720915 NUP720915 OEL720915 OOH720915 OYD720915 PHZ720915 PRV720915 QBR720915 QLN720915 QVJ720915 RFF720915 RPB720915 RYX720915 SIT720915 SSP720915 TCL720915 TMH720915 TWD720915 UFZ720915 UPV720915 UZR720915 VJN720915 VTJ720915 WDF720915 WNB720915 WWX720915 AP786451 KL786451 UH786451 AED786451 ANZ786451 AXV786451 BHR786451 BRN786451 CBJ786451 CLF786451 CVB786451 DEX786451 DOT786451 DYP786451 EIL786451 ESH786451 FCD786451 FLZ786451 FVV786451 GFR786451 GPN786451 GZJ786451 HJF786451 HTB786451 ICX786451 IMT786451 IWP786451 JGL786451 JQH786451 KAD786451 KJZ786451 KTV786451 LDR786451 LNN786451 LXJ786451 MHF786451 MRB786451 NAX786451 NKT786451 NUP786451 OEL786451 OOH786451 OYD786451 PHZ786451 PRV786451 QBR786451 QLN786451 QVJ786451 RFF786451 RPB786451 RYX786451 SIT786451 SSP786451 TCL786451 TMH786451 TWD786451 UFZ786451 UPV786451 UZR786451 VJN786451 VTJ786451 WDF786451 WNB786451 WWX786451 AP851987 KL851987 UH851987 AED851987 ANZ851987 AXV851987 BHR851987 BRN851987 CBJ851987 CLF851987 CVB851987 DEX851987 DOT851987 DYP851987 EIL851987 ESH851987 FCD851987 FLZ851987 FVV851987 GFR851987 GPN851987 GZJ851987 HJF851987 HTB851987 ICX851987 IMT851987 IWP851987 JGL851987 JQH851987 KAD851987 KJZ851987 KTV851987 LDR851987 LNN851987 LXJ851987 MHF851987 MRB851987 NAX851987 NKT851987 NUP851987 OEL851987 OOH851987 OYD851987 PHZ851987 PRV851987 QBR851987 QLN851987 QVJ851987 RFF851987 RPB851987 RYX851987 SIT851987 SSP851987 TCL851987 TMH851987 TWD851987 UFZ851987 UPV851987 UZR851987 VJN851987 VTJ851987 WDF851987 WNB851987 WWX851987 AP917523 KL917523 UH917523 AED917523 ANZ917523 AXV917523 BHR917523 BRN917523 CBJ917523 CLF917523 CVB917523 DEX917523 DOT917523 DYP917523 EIL917523 ESH917523 FCD917523 FLZ917523 FVV917523 GFR917523 GPN917523 GZJ917523 HJF917523 HTB917523 ICX917523 IMT917523 IWP917523 JGL917523 JQH917523 KAD917523 KJZ917523 KTV917523 LDR917523 LNN917523 LXJ917523 MHF917523 MRB917523 NAX917523 NKT917523 NUP917523 OEL917523 OOH917523 OYD917523 PHZ917523 PRV917523 QBR917523 QLN917523 QVJ917523 RFF917523 RPB917523 RYX917523 SIT917523 SSP917523 TCL917523 TMH917523 TWD917523 UFZ917523 UPV917523 UZR917523 VJN917523 VTJ917523 WDF917523 WNB917523 WWX917523 AP983059 KL983059 UH983059 AED983059 ANZ983059 AXV983059 BHR983059 BRN983059 CBJ983059 CLF983059 CVB983059 DEX983059 DOT983059 DYP983059 EIL983059 ESH983059 FCD983059 FLZ983059 FVV983059 GFR983059 GPN983059 GZJ983059 HJF983059 HTB983059 ICX983059 IMT983059 IWP983059 JGL983059 JQH983059 KAD983059 KJZ983059 KTV983059 LDR983059 LNN983059 LXJ983059 MHF983059 MRB983059 NAX983059 NKT983059 NUP983059 OEL983059 OOH983059 OYD983059 PHZ983059 PRV983059 QBR983059 QLN983059 QVJ983059 RFF983059 RPB983059 RYX983059 SIT983059 SSP983059 TCL983059 TMH983059 TWD983059 UFZ983059 UPV983059 UZR983059 VJN983059 VTJ983059 WDF983059 WNB983059 WWX983059</xm:sqref>
        </x14:dataValidation>
      </x14:dataValidations>
    </ext>
  </extLst>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50">
    <pageSetUpPr fitToPage="1"/>
  </sheetPr>
  <dimension ref="A1:BD119"/>
  <sheetViews>
    <sheetView showGridLines="0" zoomScale="85" zoomScaleNormal="85" zoomScaleSheetLayoutView="115" workbookViewId="0">
      <selection sqref="A1:BD26"/>
    </sheetView>
  </sheetViews>
  <sheetFormatPr baseColWidth="10" defaultRowHeight="11.25" x14ac:dyDescent="0.2"/>
  <cols>
    <col min="1" max="1" width="1.140625" style="110" customWidth="1"/>
    <col min="2" max="4" width="5.7109375" style="110" customWidth="1"/>
    <col min="5" max="5" width="4" style="111" customWidth="1"/>
    <col min="6" max="8" width="4.28515625" style="110" customWidth="1"/>
    <col min="9" max="11" width="5.28515625" style="110" customWidth="1"/>
    <col min="12" max="13" width="3.28515625" style="112" bestFit="1" customWidth="1"/>
    <col min="14" max="14" width="0.7109375" style="112" hidden="1" customWidth="1"/>
    <col min="15" max="15" width="3" style="112" hidden="1" customWidth="1"/>
    <col min="16" max="16" width="5.140625" style="112" hidden="1" customWidth="1"/>
    <col min="17" max="17" width="3" style="112" hidden="1" customWidth="1"/>
    <col min="18" max="18" width="4.28515625" style="112" customWidth="1"/>
    <col min="19" max="21" width="8.140625" style="112" customWidth="1"/>
    <col min="22" max="24" width="2.7109375" style="111" customWidth="1"/>
    <col min="25" max="25" width="2.85546875" style="111" customWidth="1"/>
    <col min="26" max="31" width="2.7109375" style="111" customWidth="1"/>
    <col min="32" max="32" width="1.140625" style="111" hidden="1" customWidth="1"/>
    <col min="33" max="39" width="2.7109375" style="111" hidden="1" customWidth="1"/>
    <col min="40" max="41" width="5.140625" style="111" hidden="1" customWidth="1"/>
    <col min="42" max="42" width="4.28515625" style="111" customWidth="1"/>
    <col min="43" max="43" width="5.140625" style="111" hidden="1" customWidth="1"/>
    <col min="44" max="44" width="3.28515625" style="111" bestFit="1" customWidth="1"/>
    <col min="45" max="45" width="5.140625" style="111" hidden="1" customWidth="1"/>
    <col min="46" max="46" width="3.28515625" style="111" bestFit="1" customWidth="1"/>
    <col min="47" max="47" width="4.28515625" style="111" customWidth="1"/>
    <col min="48" max="48" width="4.28515625" style="112" customWidth="1"/>
    <col min="49" max="49" width="16.28515625" style="112" customWidth="1"/>
    <col min="50" max="50" width="14.5703125" style="112" customWidth="1"/>
    <col min="51" max="51" width="4" style="111" customWidth="1"/>
    <col min="52" max="54" width="7.7109375" style="110" customWidth="1"/>
    <col min="55" max="55" width="3.85546875" style="111" customWidth="1"/>
    <col min="56" max="56" width="26.28515625" style="111" customWidth="1"/>
    <col min="57" max="256" width="11.42578125" style="89"/>
    <col min="257" max="257" width="1.140625" style="89" customWidth="1"/>
    <col min="258" max="260" width="5.7109375" style="89" customWidth="1"/>
    <col min="261" max="261" width="4" style="89" customWidth="1"/>
    <col min="262" max="264" width="4.28515625" style="89" customWidth="1"/>
    <col min="265" max="267" width="5.28515625" style="89" customWidth="1"/>
    <col min="268" max="269" width="3.28515625" style="89" bestFit="1" customWidth="1"/>
    <col min="270" max="273" width="0" style="89" hidden="1" customWidth="1"/>
    <col min="274" max="274" width="4.28515625" style="89" customWidth="1"/>
    <col min="275" max="277" width="8.140625" style="89" customWidth="1"/>
    <col min="278" max="280" width="2.7109375" style="89" customWidth="1"/>
    <col min="281" max="281" width="2.85546875" style="89" customWidth="1"/>
    <col min="282" max="287" width="2.7109375" style="89" customWidth="1"/>
    <col min="288" max="297" width="0" style="89" hidden="1" customWidth="1"/>
    <col min="298" max="298" width="4.28515625" style="89" customWidth="1"/>
    <col min="299" max="299" width="0" style="89" hidden="1" customWidth="1"/>
    <col min="300" max="300" width="3.28515625" style="89" bestFit="1" customWidth="1"/>
    <col min="301" max="301" width="0" style="89" hidden="1" customWidth="1"/>
    <col min="302" max="302" width="3.28515625" style="89" bestFit="1" customWidth="1"/>
    <col min="303" max="304" width="4.28515625" style="89" customWidth="1"/>
    <col min="305" max="305" width="16.28515625" style="89" customWidth="1"/>
    <col min="306" max="306" width="14.5703125" style="89" customWidth="1"/>
    <col min="307" max="307" width="4" style="89" customWidth="1"/>
    <col min="308" max="310" width="7.7109375" style="89" customWidth="1"/>
    <col min="311" max="311" width="3.85546875" style="89" customWidth="1"/>
    <col min="312" max="312" width="26.28515625" style="89" customWidth="1"/>
    <col min="313" max="512" width="11.42578125" style="89"/>
    <col min="513" max="513" width="1.140625" style="89" customWidth="1"/>
    <col min="514" max="516" width="5.7109375" style="89" customWidth="1"/>
    <col min="517" max="517" width="4" style="89" customWidth="1"/>
    <col min="518" max="520" width="4.28515625" style="89" customWidth="1"/>
    <col min="521" max="523" width="5.28515625" style="89" customWidth="1"/>
    <col min="524" max="525" width="3.28515625" style="89" bestFit="1" customWidth="1"/>
    <col min="526" max="529" width="0" style="89" hidden="1" customWidth="1"/>
    <col min="530" max="530" width="4.28515625" style="89" customWidth="1"/>
    <col min="531" max="533" width="8.140625" style="89" customWidth="1"/>
    <col min="534" max="536" width="2.7109375" style="89" customWidth="1"/>
    <col min="537" max="537" width="2.85546875" style="89" customWidth="1"/>
    <col min="538" max="543" width="2.7109375" style="89" customWidth="1"/>
    <col min="544" max="553" width="0" style="89" hidden="1" customWidth="1"/>
    <col min="554" max="554" width="4.28515625" style="89" customWidth="1"/>
    <col min="555" max="555" width="0" style="89" hidden="1" customWidth="1"/>
    <col min="556" max="556" width="3.28515625" style="89" bestFit="1" customWidth="1"/>
    <col min="557" max="557" width="0" style="89" hidden="1" customWidth="1"/>
    <col min="558" max="558" width="3.28515625" style="89" bestFit="1" customWidth="1"/>
    <col min="559" max="560" width="4.28515625" style="89" customWidth="1"/>
    <col min="561" max="561" width="16.28515625" style="89" customWidth="1"/>
    <col min="562" max="562" width="14.5703125" style="89" customWidth="1"/>
    <col min="563" max="563" width="4" style="89" customWidth="1"/>
    <col min="564" max="566" width="7.7109375" style="89" customWidth="1"/>
    <col min="567" max="567" width="3.85546875" style="89" customWidth="1"/>
    <col min="568" max="568" width="26.28515625" style="89" customWidth="1"/>
    <col min="569" max="768" width="11.42578125" style="89"/>
    <col min="769" max="769" width="1.140625" style="89" customWidth="1"/>
    <col min="770" max="772" width="5.7109375" style="89" customWidth="1"/>
    <col min="773" max="773" width="4" style="89" customWidth="1"/>
    <col min="774" max="776" width="4.28515625" style="89" customWidth="1"/>
    <col min="777" max="779" width="5.28515625" style="89" customWidth="1"/>
    <col min="780" max="781" width="3.28515625" style="89" bestFit="1" customWidth="1"/>
    <col min="782" max="785" width="0" style="89" hidden="1" customWidth="1"/>
    <col min="786" max="786" width="4.28515625" style="89" customWidth="1"/>
    <col min="787" max="789" width="8.140625" style="89" customWidth="1"/>
    <col min="790" max="792" width="2.7109375" style="89" customWidth="1"/>
    <col min="793" max="793" width="2.85546875" style="89" customWidth="1"/>
    <col min="794" max="799" width="2.7109375" style="89" customWidth="1"/>
    <col min="800" max="809" width="0" style="89" hidden="1" customWidth="1"/>
    <col min="810" max="810" width="4.28515625" style="89" customWidth="1"/>
    <col min="811" max="811" width="0" style="89" hidden="1" customWidth="1"/>
    <col min="812" max="812" width="3.28515625" style="89" bestFit="1" customWidth="1"/>
    <col min="813" max="813" width="0" style="89" hidden="1" customWidth="1"/>
    <col min="814" max="814" width="3.28515625" style="89" bestFit="1" customWidth="1"/>
    <col min="815" max="816" width="4.28515625" style="89" customWidth="1"/>
    <col min="817" max="817" width="16.28515625" style="89" customWidth="1"/>
    <col min="818" max="818" width="14.5703125" style="89" customWidth="1"/>
    <col min="819" max="819" width="4" style="89" customWidth="1"/>
    <col min="820" max="822" width="7.7109375" style="89" customWidth="1"/>
    <col min="823" max="823" width="3.85546875" style="89" customWidth="1"/>
    <col min="824" max="824" width="26.28515625" style="89" customWidth="1"/>
    <col min="825" max="1024" width="11.42578125" style="89"/>
    <col min="1025" max="1025" width="1.140625" style="89" customWidth="1"/>
    <col min="1026" max="1028" width="5.7109375" style="89" customWidth="1"/>
    <col min="1029" max="1029" width="4" style="89" customWidth="1"/>
    <col min="1030" max="1032" width="4.28515625" style="89" customWidth="1"/>
    <col min="1033" max="1035" width="5.28515625" style="89" customWidth="1"/>
    <col min="1036" max="1037" width="3.28515625" style="89" bestFit="1" customWidth="1"/>
    <col min="1038" max="1041" width="0" style="89" hidden="1" customWidth="1"/>
    <col min="1042" max="1042" width="4.28515625" style="89" customWidth="1"/>
    <col min="1043" max="1045" width="8.140625" style="89" customWidth="1"/>
    <col min="1046" max="1048" width="2.7109375" style="89" customWidth="1"/>
    <col min="1049" max="1049" width="2.85546875" style="89" customWidth="1"/>
    <col min="1050" max="1055" width="2.7109375" style="89" customWidth="1"/>
    <col min="1056" max="1065" width="0" style="89" hidden="1" customWidth="1"/>
    <col min="1066" max="1066" width="4.28515625" style="89" customWidth="1"/>
    <col min="1067" max="1067" width="0" style="89" hidden="1" customWidth="1"/>
    <col min="1068" max="1068" width="3.28515625" style="89" bestFit="1" customWidth="1"/>
    <col min="1069" max="1069" width="0" style="89" hidden="1" customWidth="1"/>
    <col min="1070" max="1070" width="3.28515625" style="89" bestFit="1" customWidth="1"/>
    <col min="1071" max="1072" width="4.28515625" style="89" customWidth="1"/>
    <col min="1073" max="1073" width="16.28515625" style="89" customWidth="1"/>
    <col min="1074" max="1074" width="14.5703125" style="89" customWidth="1"/>
    <col min="1075" max="1075" width="4" style="89" customWidth="1"/>
    <col min="1076" max="1078" width="7.7109375" style="89" customWidth="1"/>
    <col min="1079" max="1079" width="3.85546875" style="89" customWidth="1"/>
    <col min="1080" max="1080" width="26.28515625" style="89" customWidth="1"/>
    <col min="1081" max="1280" width="11.42578125" style="89"/>
    <col min="1281" max="1281" width="1.140625" style="89" customWidth="1"/>
    <col min="1282" max="1284" width="5.7109375" style="89" customWidth="1"/>
    <col min="1285" max="1285" width="4" style="89" customWidth="1"/>
    <col min="1286" max="1288" width="4.28515625" style="89" customWidth="1"/>
    <col min="1289" max="1291" width="5.28515625" style="89" customWidth="1"/>
    <col min="1292" max="1293" width="3.28515625" style="89" bestFit="1" customWidth="1"/>
    <col min="1294" max="1297" width="0" style="89" hidden="1" customWidth="1"/>
    <col min="1298" max="1298" width="4.28515625" style="89" customWidth="1"/>
    <col min="1299" max="1301" width="8.140625" style="89" customWidth="1"/>
    <col min="1302" max="1304" width="2.7109375" style="89" customWidth="1"/>
    <col min="1305" max="1305" width="2.85546875" style="89" customWidth="1"/>
    <col min="1306" max="1311" width="2.7109375" style="89" customWidth="1"/>
    <col min="1312" max="1321" width="0" style="89" hidden="1" customWidth="1"/>
    <col min="1322" max="1322" width="4.28515625" style="89" customWidth="1"/>
    <col min="1323" max="1323" width="0" style="89" hidden="1" customWidth="1"/>
    <col min="1324" max="1324" width="3.28515625" style="89" bestFit="1" customWidth="1"/>
    <col min="1325" max="1325" width="0" style="89" hidden="1" customWidth="1"/>
    <col min="1326" max="1326" width="3.28515625" style="89" bestFit="1" customWidth="1"/>
    <col min="1327" max="1328" width="4.28515625" style="89" customWidth="1"/>
    <col min="1329" max="1329" width="16.28515625" style="89" customWidth="1"/>
    <col min="1330" max="1330" width="14.5703125" style="89" customWidth="1"/>
    <col min="1331" max="1331" width="4" style="89" customWidth="1"/>
    <col min="1332" max="1334" width="7.7109375" style="89" customWidth="1"/>
    <col min="1335" max="1335" width="3.85546875" style="89" customWidth="1"/>
    <col min="1336" max="1336" width="26.28515625" style="89" customWidth="1"/>
    <col min="1337" max="1536" width="11.42578125" style="89"/>
    <col min="1537" max="1537" width="1.140625" style="89" customWidth="1"/>
    <col min="1538" max="1540" width="5.7109375" style="89" customWidth="1"/>
    <col min="1541" max="1541" width="4" style="89" customWidth="1"/>
    <col min="1542" max="1544" width="4.28515625" style="89" customWidth="1"/>
    <col min="1545" max="1547" width="5.28515625" style="89" customWidth="1"/>
    <col min="1548" max="1549" width="3.28515625" style="89" bestFit="1" customWidth="1"/>
    <col min="1550" max="1553" width="0" style="89" hidden="1" customWidth="1"/>
    <col min="1554" max="1554" width="4.28515625" style="89" customWidth="1"/>
    <col min="1555" max="1557" width="8.140625" style="89" customWidth="1"/>
    <col min="1558" max="1560" width="2.7109375" style="89" customWidth="1"/>
    <col min="1561" max="1561" width="2.85546875" style="89" customWidth="1"/>
    <col min="1562" max="1567" width="2.7109375" style="89" customWidth="1"/>
    <col min="1568" max="1577" width="0" style="89" hidden="1" customWidth="1"/>
    <col min="1578" max="1578" width="4.28515625" style="89" customWidth="1"/>
    <col min="1579" max="1579" width="0" style="89" hidden="1" customWidth="1"/>
    <col min="1580" max="1580" width="3.28515625" style="89" bestFit="1" customWidth="1"/>
    <col min="1581" max="1581" width="0" style="89" hidden="1" customWidth="1"/>
    <col min="1582" max="1582" width="3.28515625" style="89" bestFit="1" customWidth="1"/>
    <col min="1583" max="1584" width="4.28515625" style="89" customWidth="1"/>
    <col min="1585" max="1585" width="16.28515625" style="89" customWidth="1"/>
    <col min="1586" max="1586" width="14.5703125" style="89" customWidth="1"/>
    <col min="1587" max="1587" width="4" style="89" customWidth="1"/>
    <col min="1588" max="1590" width="7.7109375" style="89" customWidth="1"/>
    <col min="1591" max="1591" width="3.85546875" style="89" customWidth="1"/>
    <col min="1592" max="1592" width="26.28515625" style="89" customWidth="1"/>
    <col min="1593" max="1792" width="11.42578125" style="89"/>
    <col min="1793" max="1793" width="1.140625" style="89" customWidth="1"/>
    <col min="1794" max="1796" width="5.7109375" style="89" customWidth="1"/>
    <col min="1797" max="1797" width="4" style="89" customWidth="1"/>
    <col min="1798" max="1800" width="4.28515625" style="89" customWidth="1"/>
    <col min="1801" max="1803" width="5.28515625" style="89" customWidth="1"/>
    <col min="1804" max="1805" width="3.28515625" style="89" bestFit="1" customWidth="1"/>
    <col min="1806" max="1809" width="0" style="89" hidden="1" customWidth="1"/>
    <col min="1810" max="1810" width="4.28515625" style="89" customWidth="1"/>
    <col min="1811" max="1813" width="8.140625" style="89" customWidth="1"/>
    <col min="1814" max="1816" width="2.7109375" style="89" customWidth="1"/>
    <col min="1817" max="1817" width="2.85546875" style="89" customWidth="1"/>
    <col min="1818" max="1823" width="2.7109375" style="89" customWidth="1"/>
    <col min="1824" max="1833" width="0" style="89" hidden="1" customWidth="1"/>
    <col min="1834" max="1834" width="4.28515625" style="89" customWidth="1"/>
    <col min="1835" max="1835" width="0" style="89" hidden="1" customWidth="1"/>
    <col min="1836" max="1836" width="3.28515625" style="89" bestFit="1" customWidth="1"/>
    <col min="1837" max="1837" width="0" style="89" hidden="1" customWidth="1"/>
    <col min="1838" max="1838" width="3.28515625" style="89" bestFit="1" customWidth="1"/>
    <col min="1839" max="1840" width="4.28515625" style="89" customWidth="1"/>
    <col min="1841" max="1841" width="16.28515625" style="89" customWidth="1"/>
    <col min="1842" max="1842" width="14.5703125" style="89" customWidth="1"/>
    <col min="1843" max="1843" width="4" style="89" customWidth="1"/>
    <col min="1844" max="1846" width="7.7109375" style="89" customWidth="1"/>
    <col min="1847" max="1847" width="3.85546875" style="89" customWidth="1"/>
    <col min="1848" max="1848" width="26.28515625" style="89" customWidth="1"/>
    <col min="1849" max="2048" width="11.42578125" style="89"/>
    <col min="2049" max="2049" width="1.140625" style="89" customWidth="1"/>
    <col min="2050" max="2052" width="5.7109375" style="89" customWidth="1"/>
    <col min="2053" max="2053" width="4" style="89" customWidth="1"/>
    <col min="2054" max="2056" width="4.28515625" style="89" customWidth="1"/>
    <col min="2057" max="2059" width="5.28515625" style="89" customWidth="1"/>
    <col min="2060" max="2061" width="3.28515625" style="89" bestFit="1" customWidth="1"/>
    <col min="2062" max="2065" width="0" style="89" hidden="1" customWidth="1"/>
    <col min="2066" max="2066" width="4.28515625" style="89" customWidth="1"/>
    <col min="2067" max="2069" width="8.140625" style="89" customWidth="1"/>
    <col min="2070" max="2072" width="2.7109375" style="89" customWidth="1"/>
    <col min="2073" max="2073" width="2.85546875" style="89" customWidth="1"/>
    <col min="2074" max="2079" width="2.7109375" style="89" customWidth="1"/>
    <col min="2080" max="2089" width="0" style="89" hidden="1" customWidth="1"/>
    <col min="2090" max="2090" width="4.28515625" style="89" customWidth="1"/>
    <col min="2091" max="2091" width="0" style="89" hidden="1" customWidth="1"/>
    <col min="2092" max="2092" width="3.28515625" style="89" bestFit="1" customWidth="1"/>
    <col min="2093" max="2093" width="0" style="89" hidden="1" customWidth="1"/>
    <col min="2094" max="2094" width="3.28515625" style="89" bestFit="1" customWidth="1"/>
    <col min="2095" max="2096" width="4.28515625" style="89" customWidth="1"/>
    <col min="2097" max="2097" width="16.28515625" style="89" customWidth="1"/>
    <col min="2098" max="2098" width="14.5703125" style="89" customWidth="1"/>
    <col min="2099" max="2099" width="4" style="89" customWidth="1"/>
    <col min="2100" max="2102" width="7.7109375" style="89" customWidth="1"/>
    <col min="2103" max="2103" width="3.85546875" style="89" customWidth="1"/>
    <col min="2104" max="2104" width="26.28515625" style="89" customWidth="1"/>
    <col min="2105" max="2304" width="11.42578125" style="89"/>
    <col min="2305" max="2305" width="1.140625" style="89" customWidth="1"/>
    <col min="2306" max="2308" width="5.7109375" style="89" customWidth="1"/>
    <col min="2309" max="2309" width="4" style="89" customWidth="1"/>
    <col min="2310" max="2312" width="4.28515625" style="89" customWidth="1"/>
    <col min="2313" max="2315" width="5.28515625" style="89" customWidth="1"/>
    <col min="2316" max="2317" width="3.28515625" style="89" bestFit="1" customWidth="1"/>
    <col min="2318" max="2321" width="0" style="89" hidden="1" customWidth="1"/>
    <col min="2322" max="2322" width="4.28515625" style="89" customWidth="1"/>
    <col min="2323" max="2325" width="8.140625" style="89" customWidth="1"/>
    <col min="2326" max="2328" width="2.7109375" style="89" customWidth="1"/>
    <col min="2329" max="2329" width="2.85546875" style="89" customWidth="1"/>
    <col min="2330" max="2335" width="2.7109375" style="89" customWidth="1"/>
    <col min="2336" max="2345" width="0" style="89" hidden="1" customWidth="1"/>
    <col min="2346" max="2346" width="4.28515625" style="89" customWidth="1"/>
    <col min="2347" max="2347" width="0" style="89" hidden="1" customWidth="1"/>
    <col min="2348" max="2348" width="3.28515625" style="89" bestFit="1" customWidth="1"/>
    <col min="2349" max="2349" width="0" style="89" hidden="1" customWidth="1"/>
    <col min="2350" max="2350" width="3.28515625" style="89" bestFit="1" customWidth="1"/>
    <col min="2351" max="2352" width="4.28515625" style="89" customWidth="1"/>
    <col min="2353" max="2353" width="16.28515625" style="89" customWidth="1"/>
    <col min="2354" max="2354" width="14.5703125" style="89" customWidth="1"/>
    <col min="2355" max="2355" width="4" style="89" customWidth="1"/>
    <col min="2356" max="2358" width="7.7109375" style="89" customWidth="1"/>
    <col min="2359" max="2359" width="3.85546875" style="89" customWidth="1"/>
    <col min="2360" max="2360" width="26.28515625" style="89" customWidth="1"/>
    <col min="2361" max="2560" width="11.42578125" style="89"/>
    <col min="2561" max="2561" width="1.140625" style="89" customWidth="1"/>
    <col min="2562" max="2564" width="5.7109375" style="89" customWidth="1"/>
    <col min="2565" max="2565" width="4" style="89" customWidth="1"/>
    <col min="2566" max="2568" width="4.28515625" style="89" customWidth="1"/>
    <col min="2569" max="2571" width="5.28515625" style="89" customWidth="1"/>
    <col min="2572" max="2573" width="3.28515625" style="89" bestFit="1" customWidth="1"/>
    <col min="2574" max="2577" width="0" style="89" hidden="1" customWidth="1"/>
    <col min="2578" max="2578" width="4.28515625" style="89" customWidth="1"/>
    <col min="2579" max="2581" width="8.140625" style="89" customWidth="1"/>
    <col min="2582" max="2584" width="2.7109375" style="89" customWidth="1"/>
    <col min="2585" max="2585" width="2.85546875" style="89" customWidth="1"/>
    <col min="2586" max="2591" width="2.7109375" style="89" customWidth="1"/>
    <col min="2592" max="2601" width="0" style="89" hidden="1" customWidth="1"/>
    <col min="2602" max="2602" width="4.28515625" style="89" customWidth="1"/>
    <col min="2603" max="2603" width="0" style="89" hidden="1" customWidth="1"/>
    <col min="2604" max="2604" width="3.28515625" style="89" bestFit="1" customWidth="1"/>
    <col min="2605" max="2605" width="0" style="89" hidden="1" customWidth="1"/>
    <col min="2606" max="2606" width="3.28515625" style="89" bestFit="1" customWidth="1"/>
    <col min="2607" max="2608" width="4.28515625" style="89" customWidth="1"/>
    <col min="2609" max="2609" width="16.28515625" style="89" customWidth="1"/>
    <col min="2610" max="2610" width="14.5703125" style="89" customWidth="1"/>
    <col min="2611" max="2611" width="4" style="89" customWidth="1"/>
    <col min="2612" max="2614" width="7.7109375" style="89" customWidth="1"/>
    <col min="2615" max="2615" width="3.85546875" style="89" customWidth="1"/>
    <col min="2616" max="2616" width="26.28515625" style="89" customWidth="1"/>
    <col min="2617" max="2816" width="11.42578125" style="89"/>
    <col min="2817" max="2817" width="1.140625" style="89" customWidth="1"/>
    <col min="2818" max="2820" width="5.7109375" style="89" customWidth="1"/>
    <col min="2821" max="2821" width="4" style="89" customWidth="1"/>
    <col min="2822" max="2824" width="4.28515625" style="89" customWidth="1"/>
    <col min="2825" max="2827" width="5.28515625" style="89" customWidth="1"/>
    <col min="2828" max="2829" width="3.28515625" style="89" bestFit="1" customWidth="1"/>
    <col min="2830" max="2833" width="0" style="89" hidden="1" customWidth="1"/>
    <col min="2834" max="2834" width="4.28515625" style="89" customWidth="1"/>
    <col min="2835" max="2837" width="8.140625" style="89" customWidth="1"/>
    <col min="2838" max="2840" width="2.7109375" style="89" customWidth="1"/>
    <col min="2841" max="2841" width="2.85546875" style="89" customWidth="1"/>
    <col min="2842" max="2847" width="2.7109375" style="89" customWidth="1"/>
    <col min="2848" max="2857" width="0" style="89" hidden="1" customWidth="1"/>
    <col min="2858" max="2858" width="4.28515625" style="89" customWidth="1"/>
    <col min="2859" max="2859" width="0" style="89" hidden="1" customWidth="1"/>
    <col min="2860" max="2860" width="3.28515625" style="89" bestFit="1" customWidth="1"/>
    <col min="2861" max="2861" width="0" style="89" hidden="1" customWidth="1"/>
    <col min="2862" max="2862" width="3.28515625" style="89" bestFit="1" customWidth="1"/>
    <col min="2863" max="2864" width="4.28515625" style="89" customWidth="1"/>
    <col min="2865" max="2865" width="16.28515625" style="89" customWidth="1"/>
    <col min="2866" max="2866" width="14.5703125" style="89" customWidth="1"/>
    <col min="2867" max="2867" width="4" style="89" customWidth="1"/>
    <col min="2868" max="2870" width="7.7109375" style="89" customWidth="1"/>
    <col min="2871" max="2871" width="3.85546875" style="89" customWidth="1"/>
    <col min="2872" max="2872" width="26.28515625" style="89" customWidth="1"/>
    <col min="2873" max="3072" width="11.42578125" style="89"/>
    <col min="3073" max="3073" width="1.140625" style="89" customWidth="1"/>
    <col min="3074" max="3076" width="5.7109375" style="89" customWidth="1"/>
    <col min="3077" max="3077" width="4" style="89" customWidth="1"/>
    <col min="3078" max="3080" width="4.28515625" style="89" customWidth="1"/>
    <col min="3081" max="3083" width="5.28515625" style="89" customWidth="1"/>
    <col min="3084" max="3085" width="3.28515625" style="89" bestFit="1" customWidth="1"/>
    <col min="3086" max="3089" width="0" style="89" hidden="1" customWidth="1"/>
    <col min="3090" max="3090" width="4.28515625" style="89" customWidth="1"/>
    <col min="3091" max="3093" width="8.140625" style="89" customWidth="1"/>
    <col min="3094" max="3096" width="2.7109375" style="89" customWidth="1"/>
    <col min="3097" max="3097" width="2.85546875" style="89" customWidth="1"/>
    <col min="3098" max="3103" width="2.7109375" style="89" customWidth="1"/>
    <col min="3104" max="3113" width="0" style="89" hidden="1" customWidth="1"/>
    <col min="3114" max="3114" width="4.28515625" style="89" customWidth="1"/>
    <col min="3115" max="3115" width="0" style="89" hidden="1" customWidth="1"/>
    <col min="3116" max="3116" width="3.28515625" style="89" bestFit="1" customWidth="1"/>
    <col min="3117" max="3117" width="0" style="89" hidden="1" customWidth="1"/>
    <col min="3118" max="3118" width="3.28515625" style="89" bestFit="1" customWidth="1"/>
    <col min="3119" max="3120" width="4.28515625" style="89" customWidth="1"/>
    <col min="3121" max="3121" width="16.28515625" style="89" customWidth="1"/>
    <col min="3122" max="3122" width="14.5703125" style="89" customWidth="1"/>
    <col min="3123" max="3123" width="4" style="89" customWidth="1"/>
    <col min="3124" max="3126" width="7.7109375" style="89" customWidth="1"/>
    <col min="3127" max="3127" width="3.85546875" style="89" customWidth="1"/>
    <col min="3128" max="3128" width="26.28515625" style="89" customWidth="1"/>
    <col min="3129" max="3328" width="11.42578125" style="89"/>
    <col min="3329" max="3329" width="1.140625" style="89" customWidth="1"/>
    <col min="3330" max="3332" width="5.7109375" style="89" customWidth="1"/>
    <col min="3333" max="3333" width="4" style="89" customWidth="1"/>
    <col min="3334" max="3336" width="4.28515625" style="89" customWidth="1"/>
    <col min="3337" max="3339" width="5.28515625" style="89" customWidth="1"/>
    <col min="3340" max="3341" width="3.28515625" style="89" bestFit="1" customWidth="1"/>
    <col min="3342" max="3345" width="0" style="89" hidden="1" customWidth="1"/>
    <col min="3346" max="3346" width="4.28515625" style="89" customWidth="1"/>
    <col min="3347" max="3349" width="8.140625" style="89" customWidth="1"/>
    <col min="3350" max="3352" width="2.7109375" style="89" customWidth="1"/>
    <col min="3353" max="3353" width="2.85546875" style="89" customWidth="1"/>
    <col min="3354" max="3359" width="2.7109375" style="89" customWidth="1"/>
    <col min="3360" max="3369" width="0" style="89" hidden="1" customWidth="1"/>
    <col min="3370" max="3370" width="4.28515625" style="89" customWidth="1"/>
    <col min="3371" max="3371" width="0" style="89" hidden="1" customWidth="1"/>
    <col min="3372" max="3372" width="3.28515625" style="89" bestFit="1" customWidth="1"/>
    <col min="3373" max="3373" width="0" style="89" hidden="1" customWidth="1"/>
    <col min="3374" max="3374" width="3.28515625" style="89" bestFit="1" customWidth="1"/>
    <col min="3375" max="3376" width="4.28515625" style="89" customWidth="1"/>
    <col min="3377" max="3377" width="16.28515625" style="89" customWidth="1"/>
    <col min="3378" max="3378" width="14.5703125" style="89" customWidth="1"/>
    <col min="3379" max="3379" width="4" style="89" customWidth="1"/>
    <col min="3380" max="3382" width="7.7109375" style="89" customWidth="1"/>
    <col min="3383" max="3383" width="3.85546875" style="89" customWidth="1"/>
    <col min="3384" max="3384" width="26.28515625" style="89" customWidth="1"/>
    <col min="3385" max="3584" width="11.42578125" style="89"/>
    <col min="3585" max="3585" width="1.140625" style="89" customWidth="1"/>
    <col min="3586" max="3588" width="5.7109375" style="89" customWidth="1"/>
    <col min="3589" max="3589" width="4" style="89" customWidth="1"/>
    <col min="3590" max="3592" width="4.28515625" style="89" customWidth="1"/>
    <col min="3593" max="3595" width="5.28515625" style="89" customWidth="1"/>
    <col min="3596" max="3597" width="3.28515625" style="89" bestFit="1" customWidth="1"/>
    <col min="3598" max="3601" width="0" style="89" hidden="1" customWidth="1"/>
    <col min="3602" max="3602" width="4.28515625" style="89" customWidth="1"/>
    <col min="3603" max="3605" width="8.140625" style="89" customWidth="1"/>
    <col min="3606" max="3608" width="2.7109375" style="89" customWidth="1"/>
    <col min="3609" max="3609" width="2.85546875" style="89" customWidth="1"/>
    <col min="3610" max="3615" width="2.7109375" style="89" customWidth="1"/>
    <col min="3616" max="3625" width="0" style="89" hidden="1" customWidth="1"/>
    <col min="3626" max="3626" width="4.28515625" style="89" customWidth="1"/>
    <col min="3627" max="3627" width="0" style="89" hidden="1" customWidth="1"/>
    <col min="3628" max="3628" width="3.28515625" style="89" bestFit="1" customWidth="1"/>
    <col min="3629" max="3629" width="0" style="89" hidden="1" customWidth="1"/>
    <col min="3630" max="3630" width="3.28515625" style="89" bestFit="1" customWidth="1"/>
    <col min="3631" max="3632" width="4.28515625" style="89" customWidth="1"/>
    <col min="3633" max="3633" width="16.28515625" style="89" customWidth="1"/>
    <col min="3634" max="3634" width="14.5703125" style="89" customWidth="1"/>
    <col min="3635" max="3635" width="4" style="89" customWidth="1"/>
    <col min="3636" max="3638" width="7.7109375" style="89" customWidth="1"/>
    <col min="3639" max="3639" width="3.85546875" style="89" customWidth="1"/>
    <col min="3640" max="3640" width="26.28515625" style="89" customWidth="1"/>
    <col min="3641" max="3840" width="11.42578125" style="89"/>
    <col min="3841" max="3841" width="1.140625" style="89" customWidth="1"/>
    <col min="3842" max="3844" width="5.7109375" style="89" customWidth="1"/>
    <col min="3845" max="3845" width="4" style="89" customWidth="1"/>
    <col min="3846" max="3848" width="4.28515625" style="89" customWidth="1"/>
    <col min="3849" max="3851" width="5.28515625" style="89" customWidth="1"/>
    <col min="3852" max="3853" width="3.28515625" style="89" bestFit="1" customWidth="1"/>
    <col min="3854" max="3857" width="0" style="89" hidden="1" customWidth="1"/>
    <col min="3858" max="3858" width="4.28515625" style="89" customWidth="1"/>
    <col min="3859" max="3861" width="8.140625" style="89" customWidth="1"/>
    <col min="3862" max="3864" width="2.7109375" style="89" customWidth="1"/>
    <col min="3865" max="3865" width="2.85546875" style="89" customWidth="1"/>
    <col min="3866" max="3871" width="2.7109375" style="89" customWidth="1"/>
    <col min="3872" max="3881" width="0" style="89" hidden="1" customWidth="1"/>
    <col min="3882" max="3882" width="4.28515625" style="89" customWidth="1"/>
    <col min="3883" max="3883" width="0" style="89" hidden="1" customWidth="1"/>
    <col min="3884" max="3884" width="3.28515625" style="89" bestFit="1" customWidth="1"/>
    <col min="3885" max="3885" width="0" style="89" hidden="1" customWidth="1"/>
    <col min="3886" max="3886" width="3.28515625" style="89" bestFit="1" customWidth="1"/>
    <col min="3887" max="3888" width="4.28515625" style="89" customWidth="1"/>
    <col min="3889" max="3889" width="16.28515625" style="89" customWidth="1"/>
    <col min="3890" max="3890" width="14.5703125" style="89" customWidth="1"/>
    <col min="3891" max="3891" width="4" style="89" customWidth="1"/>
    <col min="3892" max="3894" width="7.7109375" style="89" customWidth="1"/>
    <col min="3895" max="3895" width="3.85546875" style="89" customWidth="1"/>
    <col min="3896" max="3896" width="26.28515625" style="89" customWidth="1"/>
    <col min="3897" max="4096" width="11.42578125" style="89"/>
    <col min="4097" max="4097" width="1.140625" style="89" customWidth="1"/>
    <col min="4098" max="4100" width="5.7109375" style="89" customWidth="1"/>
    <col min="4101" max="4101" width="4" style="89" customWidth="1"/>
    <col min="4102" max="4104" width="4.28515625" style="89" customWidth="1"/>
    <col min="4105" max="4107" width="5.28515625" style="89" customWidth="1"/>
    <col min="4108" max="4109" width="3.28515625" style="89" bestFit="1" customWidth="1"/>
    <col min="4110" max="4113" width="0" style="89" hidden="1" customWidth="1"/>
    <col min="4114" max="4114" width="4.28515625" style="89" customWidth="1"/>
    <col min="4115" max="4117" width="8.140625" style="89" customWidth="1"/>
    <col min="4118" max="4120" width="2.7109375" style="89" customWidth="1"/>
    <col min="4121" max="4121" width="2.85546875" style="89" customWidth="1"/>
    <col min="4122" max="4127" width="2.7109375" style="89" customWidth="1"/>
    <col min="4128" max="4137" width="0" style="89" hidden="1" customWidth="1"/>
    <col min="4138" max="4138" width="4.28515625" style="89" customWidth="1"/>
    <col min="4139" max="4139" width="0" style="89" hidden="1" customWidth="1"/>
    <col min="4140" max="4140" width="3.28515625" style="89" bestFit="1" customWidth="1"/>
    <col min="4141" max="4141" width="0" style="89" hidden="1" customWidth="1"/>
    <col min="4142" max="4142" width="3.28515625" style="89" bestFit="1" customWidth="1"/>
    <col min="4143" max="4144" width="4.28515625" style="89" customWidth="1"/>
    <col min="4145" max="4145" width="16.28515625" style="89" customWidth="1"/>
    <col min="4146" max="4146" width="14.5703125" style="89" customWidth="1"/>
    <col min="4147" max="4147" width="4" style="89" customWidth="1"/>
    <col min="4148" max="4150" width="7.7109375" style="89" customWidth="1"/>
    <col min="4151" max="4151" width="3.85546875" style="89" customWidth="1"/>
    <col min="4152" max="4152" width="26.28515625" style="89" customWidth="1"/>
    <col min="4153" max="4352" width="11.42578125" style="89"/>
    <col min="4353" max="4353" width="1.140625" style="89" customWidth="1"/>
    <col min="4354" max="4356" width="5.7109375" style="89" customWidth="1"/>
    <col min="4357" max="4357" width="4" style="89" customWidth="1"/>
    <col min="4358" max="4360" width="4.28515625" style="89" customWidth="1"/>
    <col min="4361" max="4363" width="5.28515625" style="89" customWidth="1"/>
    <col min="4364" max="4365" width="3.28515625" style="89" bestFit="1" customWidth="1"/>
    <col min="4366" max="4369" width="0" style="89" hidden="1" customWidth="1"/>
    <col min="4370" max="4370" width="4.28515625" style="89" customWidth="1"/>
    <col min="4371" max="4373" width="8.140625" style="89" customWidth="1"/>
    <col min="4374" max="4376" width="2.7109375" style="89" customWidth="1"/>
    <col min="4377" max="4377" width="2.85546875" style="89" customWidth="1"/>
    <col min="4378" max="4383" width="2.7109375" style="89" customWidth="1"/>
    <col min="4384" max="4393" width="0" style="89" hidden="1" customWidth="1"/>
    <col min="4394" max="4394" width="4.28515625" style="89" customWidth="1"/>
    <col min="4395" max="4395" width="0" style="89" hidden="1" customWidth="1"/>
    <col min="4396" max="4396" width="3.28515625" style="89" bestFit="1" customWidth="1"/>
    <col min="4397" max="4397" width="0" style="89" hidden="1" customWidth="1"/>
    <col min="4398" max="4398" width="3.28515625" style="89" bestFit="1" customWidth="1"/>
    <col min="4399" max="4400" width="4.28515625" style="89" customWidth="1"/>
    <col min="4401" max="4401" width="16.28515625" style="89" customWidth="1"/>
    <col min="4402" max="4402" width="14.5703125" style="89" customWidth="1"/>
    <col min="4403" max="4403" width="4" style="89" customWidth="1"/>
    <col min="4404" max="4406" width="7.7109375" style="89" customWidth="1"/>
    <col min="4407" max="4407" width="3.85546875" style="89" customWidth="1"/>
    <col min="4408" max="4408" width="26.28515625" style="89" customWidth="1"/>
    <col min="4409" max="4608" width="11.42578125" style="89"/>
    <col min="4609" max="4609" width="1.140625" style="89" customWidth="1"/>
    <col min="4610" max="4612" width="5.7109375" style="89" customWidth="1"/>
    <col min="4613" max="4613" width="4" style="89" customWidth="1"/>
    <col min="4614" max="4616" width="4.28515625" style="89" customWidth="1"/>
    <col min="4617" max="4619" width="5.28515625" style="89" customWidth="1"/>
    <col min="4620" max="4621" width="3.28515625" style="89" bestFit="1" customWidth="1"/>
    <col min="4622" max="4625" width="0" style="89" hidden="1" customWidth="1"/>
    <col min="4626" max="4626" width="4.28515625" style="89" customWidth="1"/>
    <col min="4627" max="4629" width="8.140625" style="89" customWidth="1"/>
    <col min="4630" max="4632" width="2.7109375" style="89" customWidth="1"/>
    <col min="4633" max="4633" width="2.85546875" style="89" customWidth="1"/>
    <col min="4634" max="4639" width="2.7109375" style="89" customWidth="1"/>
    <col min="4640" max="4649" width="0" style="89" hidden="1" customWidth="1"/>
    <col min="4650" max="4650" width="4.28515625" style="89" customWidth="1"/>
    <col min="4651" max="4651" width="0" style="89" hidden="1" customWidth="1"/>
    <col min="4652" max="4652" width="3.28515625" style="89" bestFit="1" customWidth="1"/>
    <col min="4653" max="4653" width="0" style="89" hidden="1" customWidth="1"/>
    <col min="4654" max="4654" width="3.28515625" style="89" bestFit="1" customWidth="1"/>
    <col min="4655" max="4656" width="4.28515625" style="89" customWidth="1"/>
    <col min="4657" max="4657" width="16.28515625" style="89" customWidth="1"/>
    <col min="4658" max="4658" width="14.5703125" style="89" customWidth="1"/>
    <col min="4659" max="4659" width="4" style="89" customWidth="1"/>
    <col min="4660" max="4662" width="7.7109375" style="89" customWidth="1"/>
    <col min="4663" max="4663" width="3.85546875" style="89" customWidth="1"/>
    <col min="4664" max="4664" width="26.28515625" style="89" customWidth="1"/>
    <col min="4665" max="4864" width="11.42578125" style="89"/>
    <col min="4865" max="4865" width="1.140625" style="89" customWidth="1"/>
    <col min="4866" max="4868" width="5.7109375" style="89" customWidth="1"/>
    <col min="4869" max="4869" width="4" style="89" customWidth="1"/>
    <col min="4870" max="4872" width="4.28515625" style="89" customWidth="1"/>
    <col min="4873" max="4875" width="5.28515625" style="89" customWidth="1"/>
    <col min="4876" max="4877" width="3.28515625" style="89" bestFit="1" customWidth="1"/>
    <col min="4878" max="4881" width="0" style="89" hidden="1" customWidth="1"/>
    <col min="4882" max="4882" width="4.28515625" style="89" customWidth="1"/>
    <col min="4883" max="4885" width="8.140625" style="89" customWidth="1"/>
    <col min="4886" max="4888" width="2.7109375" style="89" customWidth="1"/>
    <col min="4889" max="4889" width="2.85546875" style="89" customWidth="1"/>
    <col min="4890" max="4895" width="2.7109375" style="89" customWidth="1"/>
    <col min="4896" max="4905" width="0" style="89" hidden="1" customWidth="1"/>
    <col min="4906" max="4906" width="4.28515625" style="89" customWidth="1"/>
    <col min="4907" max="4907" width="0" style="89" hidden="1" customWidth="1"/>
    <col min="4908" max="4908" width="3.28515625" style="89" bestFit="1" customWidth="1"/>
    <col min="4909" max="4909" width="0" style="89" hidden="1" customWidth="1"/>
    <col min="4910" max="4910" width="3.28515625" style="89" bestFit="1" customWidth="1"/>
    <col min="4911" max="4912" width="4.28515625" style="89" customWidth="1"/>
    <col min="4913" max="4913" width="16.28515625" style="89" customWidth="1"/>
    <col min="4914" max="4914" width="14.5703125" style="89" customWidth="1"/>
    <col min="4915" max="4915" width="4" style="89" customWidth="1"/>
    <col min="4916" max="4918" width="7.7109375" style="89" customWidth="1"/>
    <col min="4919" max="4919" width="3.85546875" style="89" customWidth="1"/>
    <col min="4920" max="4920" width="26.28515625" style="89" customWidth="1"/>
    <col min="4921" max="5120" width="11.42578125" style="89"/>
    <col min="5121" max="5121" width="1.140625" style="89" customWidth="1"/>
    <col min="5122" max="5124" width="5.7109375" style="89" customWidth="1"/>
    <col min="5125" max="5125" width="4" style="89" customWidth="1"/>
    <col min="5126" max="5128" width="4.28515625" style="89" customWidth="1"/>
    <col min="5129" max="5131" width="5.28515625" style="89" customWidth="1"/>
    <col min="5132" max="5133" width="3.28515625" style="89" bestFit="1" customWidth="1"/>
    <col min="5134" max="5137" width="0" style="89" hidden="1" customWidth="1"/>
    <col min="5138" max="5138" width="4.28515625" style="89" customWidth="1"/>
    <col min="5139" max="5141" width="8.140625" style="89" customWidth="1"/>
    <col min="5142" max="5144" width="2.7109375" style="89" customWidth="1"/>
    <col min="5145" max="5145" width="2.85546875" style="89" customWidth="1"/>
    <col min="5146" max="5151" width="2.7109375" style="89" customWidth="1"/>
    <col min="5152" max="5161" width="0" style="89" hidden="1" customWidth="1"/>
    <col min="5162" max="5162" width="4.28515625" style="89" customWidth="1"/>
    <col min="5163" max="5163" width="0" style="89" hidden="1" customWidth="1"/>
    <col min="5164" max="5164" width="3.28515625" style="89" bestFit="1" customWidth="1"/>
    <col min="5165" max="5165" width="0" style="89" hidden="1" customWidth="1"/>
    <col min="5166" max="5166" width="3.28515625" style="89" bestFit="1" customWidth="1"/>
    <col min="5167" max="5168" width="4.28515625" style="89" customWidth="1"/>
    <col min="5169" max="5169" width="16.28515625" style="89" customWidth="1"/>
    <col min="5170" max="5170" width="14.5703125" style="89" customWidth="1"/>
    <col min="5171" max="5171" width="4" style="89" customWidth="1"/>
    <col min="5172" max="5174" width="7.7109375" style="89" customWidth="1"/>
    <col min="5175" max="5175" width="3.85546875" style="89" customWidth="1"/>
    <col min="5176" max="5176" width="26.28515625" style="89" customWidth="1"/>
    <col min="5177" max="5376" width="11.42578125" style="89"/>
    <col min="5377" max="5377" width="1.140625" style="89" customWidth="1"/>
    <col min="5378" max="5380" width="5.7109375" style="89" customWidth="1"/>
    <col min="5381" max="5381" width="4" style="89" customWidth="1"/>
    <col min="5382" max="5384" width="4.28515625" style="89" customWidth="1"/>
    <col min="5385" max="5387" width="5.28515625" style="89" customWidth="1"/>
    <col min="5388" max="5389" width="3.28515625" style="89" bestFit="1" customWidth="1"/>
    <col min="5390" max="5393" width="0" style="89" hidden="1" customWidth="1"/>
    <col min="5394" max="5394" width="4.28515625" style="89" customWidth="1"/>
    <col min="5395" max="5397" width="8.140625" style="89" customWidth="1"/>
    <col min="5398" max="5400" width="2.7109375" style="89" customWidth="1"/>
    <col min="5401" max="5401" width="2.85546875" style="89" customWidth="1"/>
    <col min="5402" max="5407" width="2.7109375" style="89" customWidth="1"/>
    <col min="5408" max="5417" width="0" style="89" hidden="1" customWidth="1"/>
    <col min="5418" max="5418" width="4.28515625" style="89" customWidth="1"/>
    <col min="5419" max="5419" width="0" style="89" hidden="1" customWidth="1"/>
    <col min="5420" max="5420" width="3.28515625" style="89" bestFit="1" customWidth="1"/>
    <col min="5421" max="5421" width="0" style="89" hidden="1" customWidth="1"/>
    <col min="5422" max="5422" width="3.28515625" style="89" bestFit="1" customWidth="1"/>
    <col min="5423" max="5424" width="4.28515625" style="89" customWidth="1"/>
    <col min="5425" max="5425" width="16.28515625" style="89" customWidth="1"/>
    <col min="5426" max="5426" width="14.5703125" style="89" customWidth="1"/>
    <col min="5427" max="5427" width="4" style="89" customWidth="1"/>
    <col min="5428" max="5430" width="7.7109375" style="89" customWidth="1"/>
    <col min="5431" max="5431" width="3.85546875" style="89" customWidth="1"/>
    <col min="5432" max="5432" width="26.28515625" style="89" customWidth="1"/>
    <col min="5433" max="5632" width="11.42578125" style="89"/>
    <col min="5633" max="5633" width="1.140625" style="89" customWidth="1"/>
    <col min="5634" max="5636" width="5.7109375" style="89" customWidth="1"/>
    <col min="5637" max="5637" width="4" style="89" customWidth="1"/>
    <col min="5638" max="5640" width="4.28515625" style="89" customWidth="1"/>
    <col min="5641" max="5643" width="5.28515625" style="89" customWidth="1"/>
    <col min="5644" max="5645" width="3.28515625" style="89" bestFit="1" customWidth="1"/>
    <col min="5646" max="5649" width="0" style="89" hidden="1" customWidth="1"/>
    <col min="5650" max="5650" width="4.28515625" style="89" customWidth="1"/>
    <col min="5651" max="5653" width="8.140625" style="89" customWidth="1"/>
    <col min="5654" max="5656" width="2.7109375" style="89" customWidth="1"/>
    <col min="5657" max="5657" width="2.85546875" style="89" customWidth="1"/>
    <col min="5658" max="5663" width="2.7109375" style="89" customWidth="1"/>
    <col min="5664" max="5673" width="0" style="89" hidden="1" customWidth="1"/>
    <col min="5674" max="5674" width="4.28515625" style="89" customWidth="1"/>
    <col min="5675" max="5675" width="0" style="89" hidden="1" customWidth="1"/>
    <col min="5676" max="5676" width="3.28515625" style="89" bestFit="1" customWidth="1"/>
    <col min="5677" max="5677" width="0" style="89" hidden="1" customWidth="1"/>
    <col min="5678" max="5678" width="3.28515625" style="89" bestFit="1" customWidth="1"/>
    <col min="5679" max="5680" width="4.28515625" style="89" customWidth="1"/>
    <col min="5681" max="5681" width="16.28515625" style="89" customWidth="1"/>
    <col min="5682" max="5682" width="14.5703125" style="89" customWidth="1"/>
    <col min="5683" max="5683" width="4" style="89" customWidth="1"/>
    <col min="5684" max="5686" width="7.7109375" style="89" customWidth="1"/>
    <col min="5687" max="5687" width="3.85546875" style="89" customWidth="1"/>
    <col min="5688" max="5688" width="26.28515625" style="89" customWidth="1"/>
    <col min="5689" max="5888" width="11.42578125" style="89"/>
    <col min="5889" max="5889" width="1.140625" style="89" customWidth="1"/>
    <col min="5890" max="5892" width="5.7109375" style="89" customWidth="1"/>
    <col min="5893" max="5893" width="4" style="89" customWidth="1"/>
    <col min="5894" max="5896" width="4.28515625" style="89" customWidth="1"/>
    <col min="5897" max="5899" width="5.28515625" style="89" customWidth="1"/>
    <col min="5900" max="5901" width="3.28515625" style="89" bestFit="1" customWidth="1"/>
    <col min="5902" max="5905" width="0" style="89" hidden="1" customWidth="1"/>
    <col min="5906" max="5906" width="4.28515625" style="89" customWidth="1"/>
    <col min="5907" max="5909" width="8.140625" style="89" customWidth="1"/>
    <col min="5910" max="5912" width="2.7109375" style="89" customWidth="1"/>
    <col min="5913" max="5913" width="2.85546875" style="89" customWidth="1"/>
    <col min="5914" max="5919" width="2.7109375" style="89" customWidth="1"/>
    <col min="5920" max="5929" width="0" style="89" hidden="1" customWidth="1"/>
    <col min="5930" max="5930" width="4.28515625" style="89" customWidth="1"/>
    <col min="5931" max="5931" width="0" style="89" hidden="1" customWidth="1"/>
    <col min="5932" max="5932" width="3.28515625" style="89" bestFit="1" customWidth="1"/>
    <col min="5933" max="5933" width="0" style="89" hidden="1" customWidth="1"/>
    <col min="5934" max="5934" width="3.28515625" style="89" bestFit="1" customWidth="1"/>
    <col min="5935" max="5936" width="4.28515625" style="89" customWidth="1"/>
    <col min="5937" max="5937" width="16.28515625" style="89" customWidth="1"/>
    <col min="5938" max="5938" width="14.5703125" style="89" customWidth="1"/>
    <col min="5939" max="5939" width="4" style="89" customWidth="1"/>
    <col min="5940" max="5942" width="7.7109375" style="89" customWidth="1"/>
    <col min="5943" max="5943" width="3.85546875" style="89" customWidth="1"/>
    <col min="5944" max="5944" width="26.28515625" style="89" customWidth="1"/>
    <col min="5945" max="6144" width="11.42578125" style="89"/>
    <col min="6145" max="6145" width="1.140625" style="89" customWidth="1"/>
    <col min="6146" max="6148" width="5.7109375" style="89" customWidth="1"/>
    <col min="6149" max="6149" width="4" style="89" customWidth="1"/>
    <col min="6150" max="6152" width="4.28515625" style="89" customWidth="1"/>
    <col min="6153" max="6155" width="5.28515625" style="89" customWidth="1"/>
    <col min="6156" max="6157" width="3.28515625" style="89" bestFit="1" customWidth="1"/>
    <col min="6158" max="6161" width="0" style="89" hidden="1" customWidth="1"/>
    <col min="6162" max="6162" width="4.28515625" style="89" customWidth="1"/>
    <col min="6163" max="6165" width="8.140625" style="89" customWidth="1"/>
    <col min="6166" max="6168" width="2.7109375" style="89" customWidth="1"/>
    <col min="6169" max="6169" width="2.85546875" style="89" customWidth="1"/>
    <col min="6170" max="6175" width="2.7109375" style="89" customWidth="1"/>
    <col min="6176" max="6185" width="0" style="89" hidden="1" customWidth="1"/>
    <col min="6186" max="6186" width="4.28515625" style="89" customWidth="1"/>
    <col min="6187" max="6187" width="0" style="89" hidden="1" customWidth="1"/>
    <col min="6188" max="6188" width="3.28515625" style="89" bestFit="1" customWidth="1"/>
    <col min="6189" max="6189" width="0" style="89" hidden="1" customWidth="1"/>
    <col min="6190" max="6190" width="3.28515625" style="89" bestFit="1" customWidth="1"/>
    <col min="6191" max="6192" width="4.28515625" style="89" customWidth="1"/>
    <col min="6193" max="6193" width="16.28515625" style="89" customWidth="1"/>
    <col min="6194" max="6194" width="14.5703125" style="89" customWidth="1"/>
    <col min="6195" max="6195" width="4" style="89" customWidth="1"/>
    <col min="6196" max="6198" width="7.7109375" style="89" customWidth="1"/>
    <col min="6199" max="6199" width="3.85546875" style="89" customWidth="1"/>
    <col min="6200" max="6200" width="26.28515625" style="89" customWidth="1"/>
    <col min="6201" max="6400" width="11.42578125" style="89"/>
    <col min="6401" max="6401" width="1.140625" style="89" customWidth="1"/>
    <col min="6402" max="6404" width="5.7109375" style="89" customWidth="1"/>
    <col min="6405" max="6405" width="4" style="89" customWidth="1"/>
    <col min="6406" max="6408" width="4.28515625" style="89" customWidth="1"/>
    <col min="6409" max="6411" width="5.28515625" style="89" customWidth="1"/>
    <col min="6412" max="6413" width="3.28515625" style="89" bestFit="1" customWidth="1"/>
    <col min="6414" max="6417" width="0" style="89" hidden="1" customWidth="1"/>
    <col min="6418" max="6418" width="4.28515625" style="89" customWidth="1"/>
    <col min="6419" max="6421" width="8.140625" style="89" customWidth="1"/>
    <col min="6422" max="6424" width="2.7109375" style="89" customWidth="1"/>
    <col min="6425" max="6425" width="2.85546875" style="89" customWidth="1"/>
    <col min="6426" max="6431" width="2.7109375" style="89" customWidth="1"/>
    <col min="6432" max="6441" width="0" style="89" hidden="1" customWidth="1"/>
    <col min="6442" max="6442" width="4.28515625" style="89" customWidth="1"/>
    <col min="6443" max="6443" width="0" style="89" hidden="1" customWidth="1"/>
    <col min="6444" max="6444" width="3.28515625" style="89" bestFit="1" customWidth="1"/>
    <col min="6445" max="6445" width="0" style="89" hidden="1" customWidth="1"/>
    <col min="6446" max="6446" width="3.28515625" style="89" bestFit="1" customWidth="1"/>
    <col min="6447" max="6448" width="4.28515625" style="89" customWidth="1"/>
    <col min="6449" max="6449" width="16.28515625" style="89" customWidth="1"/>
    <col min="6450" max="6450" width="14.5703125" style="89" customWidth="1"/>
    <col min="6451" max="6451" width="4" style="89" customWidth="1"/>
    <col min="6452" max="6454" width="7.7109375" style="89" customWidth="1"/>
    <col min="6455" max="6455" width="3.85546875" style="89" customWidth="1"/>
    <col min="6456" max="6456" width="26.28515625" style="89" customWidth="1"/>
    <col min="6457" max="6656" width="11.42578125" style="89"/>
    <col min="6657" max="6657" width="1.140625" style="89" customWidth="1"/>
    <col min="6658" max="6660" width="5.7109375" style="89" customWidth="1"/>
    <col min="6661" max="6661" width="4" style="89" customWidth="1"/>
    <col min="6662" max="6664" width="4.28515625" style="89" customWidth="1"/>
    <col min="6665" max="6667" width="5.28515625" style="89" customWidth="1"/>
    <col min="6668" max="6669" width="3.28515625" style="89" bestFit="1" customWidth="1"/>
    <col min="6670" max="6673" width="0" style="89" hidden="1" customWidth="1"/>
    <col min="6674" max="6674" width="4.28515625" style="89" customWidth="1"/>
    <col min="6675" max="6677" width="8.140625" style="89" customWidth="1"/>
    <col min="6678" max="6680" width="2.7109375" style="89" customWidth="1"/>
    <col min="6681" max="6681" width="2.85546875" style="89" customWidth="1"/>
    <col min="6682" max="6687" width="2.7109375" style="89" customWidth="1"/>
    <col min="6688" max="6697" width="0" style="89" hidden="1" customWidth="1"/>
    <col min="6698" max="6698" width="4.28515625" style="89" customWidth="1"/>
    <col min="6699" max="6699" width="0" style="89" hidden="1" customWidth="1"/>
    <col min="6700" max="6700" width="3.28515625" style="89" bestFit="1" customWidth="1"/>
    <col min="6701" max="6701" width="0" style="89" hidden="1" customWidth="1"/>
    <col min="6702" max="6702" width="3.28515625" style="89" bestFit="1" customWidth="1"/>
    <col min="6703" max="6704" width="4.28515625" style="89" customWidth="1"/>
    <col min="6705" max="6705" width="16.28515625" style="89" customWidth="1"/>
    <col min="6706" max="6706" width="14.5703125" style="89" customWidth="1"/>
    <col min="6707" max="6707" width="4" style="89" customWidth="1"/>
    <col min="6708" max="6710" width="7.7109375" style="89" customWidth="1"/>
    <col min="6711" max="6711" width="3.85546875" style="89" customWidth="1"/>
    <col min="6712" max="6712" width="26.28515625" style="89" customWidth="1"/>
    <col min="6713" max="6912" width="11.42578125" style="89"/>
    <col min="6913" max="6913" width="1.140625" style="89" customWidth="1"/>
    <col min="6914" max="6916" width="5.7109375" style="89" customWidth="1"/>
    <col min="6917" max="6917" width="4" style="89" customWidth="1"/>
    <col min="6918" max="6920" width="4.28515625" style="89" customWidth="1"/>
    <col min="6921" max="6923" width="5.28515625" style="89" customWidth="1"/>
    <col min="6924" max="6925" width="3.28515625" style="89" bestFit="1" customWidth="1"/>
    <col min="6926" max="6929" width="0" style="89" hidden="1" customWidth="1"/>
    <col min="6930" max="6930" width="4.28515625" style="89" customWidth="1"/>
    <col min="6931" max="6933" width="8.140625" style="89" customWidth="1"/>
    <col min="6934" max="6936" width="2.7109375" style="89" customWidth="1"/>
    <col min="6937" max="6937" width="2.85546875" style="89" customWidth="1"/>
    <col min="6938" max="6943" width="2.7109375" style="89" customWidth="1"/>
    <col min="6944" max="6953" width="0" style="89" hidden="1" customWidth="1"/>
    <col min="6954" max="6954" width="4.28515625" style="89" customWidth="1"/>
    <col min="6955" max="6955" width="0" style="89" hidden="1" customWidth="1"/>
    <col min="6956" max="6956" width="3.28515625" style="89" bestFit="1" customWidth="1"/>
    <col min="6957" max="6957" width="0" style="89" hidden="1" customWidth="1"/>
    <col min="6958" max="6958" width="3.28515625" style="89" bestFit="1" customWidth="1"/>
    <col min="6959" max="6960" width="4.28515625" style="89" customWidth="1"/>
    <col min="6961" max="6961" width="16.28515625" style="89" customWidth="1"/>
    <col min="6962" max="6962" width="14.5703125" style="89" customWidth="1"/>
    <col min="6963" max="6963" width="4" style="89" customWidth="1"/>
    <col min="6964" max="6966" width="7.7109375" style="89" customWidth="1"/>
    <col min="6967" max="6967" width="3.85546875" style="89" customWidth="1"/>
    <col min="6968" max="6968" width="26.28515625" style="89" customWidth="1"/>
    <col min="6969" max="7168" width="11.42578125" style="89"/>
    <col min="7169" max="7169" width="1.140625" style="89" customWidth="1"/>
    <col min="7170" max="7172" width="5.7109375" style="89" customWidth="1"/>
    <col min="7173" max="7173" width="4" style="89" customWidth="1"/>
    <col min="7174" max="7176" width="4.28515625" style="89" customWidth="1"/>
    <col min="7177" max="7179" width="5.28515625" style="89" customWidth="1"/>
    <col min="7180" max="7181" width="3.28515625" style="89" bestFit="1" customWidth="1"/>
    <col min="7182" max="7185" width="0" style="89" hidden="1" customWidth="1"/>
    <col min="7186" max="7186" width="4.28515625" style="89" customWidth="1"/>
    <col min="7187" max="7189" width="8.140625" style="89" customWidth="1"/>
    <col min="7190" max="7192" width="2.7109375" style="89" customWidth="1"/>
    <col min="7193" max="7193" width="2.85546875" style="89" customWidth="1"/>
    <col min="7194" max="7199" width="2.7109375" style="89" customWidth="1"/>
    <col min="7200" max="7209" width="0" style="89" hidden="1" customWidth="1"/>
    <col min="7210" max="7210" width="4.28515625" style="89" customWidth="1"/>
    <col min="7211" max="7211" width="0" style="89" hidden="1" customWidth="1"/>
    <col min="7212" max="7212" width="3.28515625" style="89" bestFit="1" customWidth="1"/>
    <col min="7213" max="7213" width="0" style="89" hidden="1" customWidth="1"/>
    <col min="7214" max="7214" width="3.28515625" style="89" bestFit="1" customWidth="1"/>
    <col min="7215" max="7216" width="4.28515625" style="89" customWidth="1"/>
    <col min="7217" max="7217" width="16.28515625" style="89" customWidth="1"/>
    <col min="7218" max="7218" width="14.5703125" style="89" customWidth="1"/>
    <col min="7219" max="7219" width="4" style="89" customWidth="1"/>
    <col min="7220" max="7222" width="7.7109375" style="89" customWidth="1"/>
    <col min="7223" max="7223" width="3.85546875" style="89" customWidth="1"/>
    <col min="7224" max="7224" width="26.28515625" style="89" customWidth="1"/>
    <col min="7225" max="7424" width="11.42578125" style="89"/>
    <col min="7425" max="7425" width="1.140625" style="89" customWidth="1"/>
    <col min="7426" max="7428" width="5.7109375" style="89" customWidth="1"/>
    <col min="7429" max="7429" width="4" style="89" customWidth="1"/>
    <col min="7430" max="7432" width="4.28515625" style="89" customWidth="1"/>
    <col min="7433" max="7435" width="5.28515625" style="89" customWidth="1"/>
    <col min="7436" max="7437" width="3.28515625" style="89" bestFit="1" customWidth="1"/>
    <col min="7438" max="7441" width="0" style="89" hidden="1" customWidth="1"/>
    <col min="7442" max="7442" width="4.28515625" style="89" customWidth="1"/>
    <col min="7443" max="7445" width="8.140625" style="89" customWidth="1"/>
    <col min="7446" max="7448" width="2.7109375" style="89" customWidth="1"/>
    <col min="7449" max="7449" width="2.85546875" style="89" customWidth="1"/>
    <col min="7450" max="7455" width="2.7109375" style="89" customWidth="1"/>
    <col min="7456" max="7465" width="0" style="89" hidden="1" customWidth="1"/>
    <col min="7466" max="7466" width="4.28515625" style="89" customWidth="1"/>
    <col min="7467" max="7467" width="0" style="89" hidden="1" customWidth="1"/>
    <col min="7468" max="7468" width="3.28515625" style="89" bestFit="1" customWidth="1"/>
    <col min="7469" max="7469" width="0" style="89" hidden="1" customWidth="1"/>
    <col min="7470" max="7470" width="3.28515625" style="89" bestFit="1" customWidth="1"/>
    <col min="7471" max="7472" width="4.28515625" style="89" customWidth="1"/>
    <col min="7473" max="7473" width="16.28515625" style="89" customWidth="1"/>
    <col min="7474" max="7474" width="14.5703125" style="89" customWidth="1"/>
    <col min="7475" max="7475" width="4" style="89" customWidth="1"/>
    <col min="7476" max="7478" width="7.7109375" style="89" customWidth="1"/>
    <col min="7479" max="7479" width="3.85546875" style="89" customWidth="1"/>
    <col min="7480" max="7480" width="26.28515625" style="89" customWidth="1"/>
    <col min="7481" max="7680" width="11.42578125" style="89"/>
    <col min="7681" max="7681" width="1.140625" style="89" customWidth="1"/>
    <col min="7682" max="7684" width="5.7109375" style="89" customWidth="1"/>
    <col min="7685" max="7685" width="4" style="89" customWidth="1"/>
    <col min="7686" max="7688" width="4.28515625" style="89" customWidth="1"/>
    <col min="7689" max="7691" width="5.28515625" style="89" customWidth="1"/>
    <col min="7692" max="7693" width="3.28515625" style="89" bestFit="1" customWidth="1"/>
    <col min="7694" max="7697" width="0" style="89" hidden="1" customWidth="1"/>
    <col min="7698" max="7698" width="4.28515625" style="89" customWidth="1"/>
    <col min="7699" max="7701" width="8.140625" style="89" customWidth="1"/>
    <col min="7702" max="7704" width="2.7109375" style="89" customWidth="1"/>
    <col min="7705" max="7705" width="2.85546875" style="89" customWidth="1"/>
    <col min="7706" max="7711" width="2.7109375" style="89" customWidth="1"/>
    <col min="7712" max="7721" width="0" style="89" hidden="1" customWidth="1"/>
    <col min="7722" max="7722" width="4.28515625" style="89" customWidth="1"/>
    <col min="7723" max="7723" width="0" style="89" hidden="1" customWidth="1"/>
    <col min="7724" max="7724" width="3.28515625" style="89" bestFit="1" customWidth="1"/>
    <col min="7725" max="7725" width="0" style="89" hidden="1" customWidth="1"/>
    <col min="7726" max="7726" width="3.28515625" style="89" bestFit="1" customWidth="1"/>
    <col min="7727" max="7728" width="4.28515625" style="89" customWidth="1"/>
    <col min="7729" max="7729" width="16.28515625" style="89" customWidth="1"/>
    <col min="7730" max="7730" width="14.5703125" style="89" customWidth="1"/>
    <col min="7731" max="7731" width="4" style="89" customWidth="1"/>
    <col min="7732" max="7734" width="7.7109375" style="89" customWidth="1"/>
    <col min="7735" max="7735" width="3.85546875" style="89" customWidth="1"/>
    <col min="7736" max="7736" width="26.28515625" style="89" customWidth="1"/>
    <col min="7737" max="7936" width="11.42578125" style="89"/>
    <col min="7937" max="7937" width="1.140625" style="89" customWidth="1"/>
    <col min="7938" max="7940" width="5.7109375" style="89" customWidth="1"/>
    <col min="7941" max="7941" width="4" style="89" customWidth="1"/>
    <col min="7942" max="7944" width="4.28515625" style="89" customWidth="1"/>
    <col min="7945" max="7947" width="5.28515625" style="89" customWidth="1"/>
    <col min="7948" max="7949" width="3.28515625" style="89" bestFit="1" customWidth="1"/>
    <col min="7950" max="7953" width="0" style="89" hidden="1" customWidth="1"/>
    <col min="7954" max="7954" width="4.28515625" style="89" customWidth="1"/>
    <col min="7955" max="7957" width="8.140625" style="89" customWidth="1"/>
    <col min="7958" max="7960" width="2.7109375" style="89" customWidth="1"/>
    <col min="7961" max="7961" width="2.85546875" style="89" customWidth="1"/>
    <col min="7962" max="7967" width="2.7109375" style="89" customWidth="1"/>
    <col min="7968" max="7977" width="0" style="89" hidden="1" customWidth="1"/>
    <col min="7978" max="7978" width="4.28515625" style="89" customWidth="1"/>
    <col min="7979" max="7979" width="0" style="89" hidden="1" customWidth="1"/>
    <col min="7980" max="7980" width="3.28515625" style="89" bestFit="1" customWidth="1"/>
    <col min="7981" max="7981" width="0" style="89" hidden="1" customWidth="1"/>
    <col min="7982" max="7982" width="3.28515625" style="89" bestFit="1" customWidth="1"/>
    <col min="7983" max="7984" width="4.28515625" style="89" customWidth="1"/>
    <col min="7985" max="7985" width="16.28515625" style="89" customWidth="1"/>
    <col min="7986" max="7986" width="14.5703125" style="89" customWidth="1"/>
    <col min="7987" max="7987" width="4" style="89" customWidth="1"/>
    <col min="7988" max="7990" width="7.7109375" style="89" customWidth="1"/>
    <col min="7991" max="7991" width="3.85546875" style="89" customWidth="1"/>
    <col min="7992" max="7992" width="26.28515625" style="89" customWidth="1"/>
    <col min="7993" max="8192" width="11.42578125" style="89"/>
    <col min="8193" max="8193" width="1.140625" style="89" customWidth="1"/>
    <col min="8194" max="8196" width="5.7109375" style="89" customWidth="1"/>
    <col min="8197" max="8197" width="4" style="89" customWidth="1"/>
    <col min="8198" max="8200" width="4.28515625" style="89" customWidth="1"/>
    <col min="8201" max="8203" width="5.28515625" style="89" customWidth="1"/>
    <col min="8204" max="8205" width="3.28515625" style="89" bestFit="1" customWidth="1"/>
    <col min="8206" max="8209" width="0" style="89" hidden="1" customWidth="1"/>
    <col min="8210" max="8210" width="4.28515625" style="89" customWidth="1"/>
    <col min="8211" max="8213" width="8.140625" style="89" customWidth="1"/>
    <col min="8214" max="8216" width="2.7109375" style="89" customWidth="1"/>
    <col min="8217" max="8217" width="2.85546875" style="89" customWidth="1"/>
    <col min="8218" max="8223" width="2.7109375" style="89" customWidth="1"/>
    <col min="8224" max="8233" width="0" style="89" hidden="1" customWidth="1"/>
    <col min="8234" max="8234" width="4.28515625" style="89" customWidth="1"/>
    <col min="8235" max="8235" width="0" style="89" hidden="1" customWidth="1"/>
    <col min="8236" max="8236" width="3.28515625" style="89" bestFit="1" customWidth="1"/>
    <col min="8237" max="8237" width="0" style="89" hidden="1" customWidth="1"/>
    <col min="8238" max="8238" width="3.28515625" style="89" bestFit="1" customWidth="1"/>
    <col min="8239" max="8240" width="4.28515625" style="89" customWidth="1"/>
    <col min="8241" max="8241" width="16.28515625" style="89" customWidth="1"/>
    <col min="8242" max="8242" width="14.5703125" style="89" customWidth="1"/>
    <col min="8243" max="8243" width="4" style="89" customWidth="1"/>
    <col min="8244" max="8246" width="7.7109375" style="89" customWidth="1"/>
    <col min="8247" max="8247" width="3.85546875" style="89" customWidth="1"/>
    <col min="8248" max="8248" width="26.28515625" style="89" customWidth="1"/>
    <col min="8249" max="8448" width="11.42578125" style="89"/>
    <col min="8449" max="8449" width="1.140625" style="89" customWidth="1"/>
    <col min="8450" max="8452" width="5.7109375" style="89" customWidth="1"/>
    <col min="8453" max="8453" width="4" style="89" customWidth="1"/>
    <col min="8454" max="8456" width="4.28515625" style="89" customWidth="1"/>
    <col min="8457" max="8459" width="5.28515625" style="89" customWidth="1"/>
    <col min="8460" max="8461" width="3.28515625" style="89" bestFit="1" customWidth="1"/>
    <col min="8462" max="8465" width="0" style="89" hidden="1" customWidth="1"/>
    <col min="8466" max="8466" width="4.28515625" style="89" customWidth="1"/>
    <col min="8467" max="8469" width="8.140625" style="89" customWidth="1"/>
    <col min="8470" max="8472" width="2.7109375" style="89" customWidth="1"/>
    <col min="8473" max="8473" width="2.85546875" style="89" customWidth="1"/>
    <col min="8474" max="8479" width="2.7109375" style="89" customWidth="1"/>
    <col min="8480" max="8489" width="0" style="89" hidden="1" customWidth="1"/>
    <col min="8490" max="8490" width="4.28515625" style="89" customWidth="1"/>
    <col min="8491" max="8491" width="0" style="89" hidden="1" customWidth="1"/>
    <col min="8492" max="8492" width="3.28515625" style="89" bestFit="1" customWidth="1"/>
    <col min="8493" max="8493" width="0" style="89" hidden="1" customWidth="1"/>
    <col min="8494" max="8494" width="3.28515625" style="89" bestFit="1" customWidth="1"/>
    <col min="8495" max="8496" width="4.28515625" style="89" customWidth="1"/>
    <col min="8497" max="8497" width="16.28515625" style="89" customWidth="1"/>
    <col min="8498" max="8498" width="14.5703125" style="89" customWidth="1"/>
    <col min="8499" max="8499" width="4" style="89" customWidth="1"/>
    <col min="8500" max="8502" width="7.7109375" style="89" customWidth="1"/>
    <col min="8503" max="8503" width="3.85546875" style="89" customWidth="1"/>
    <col min="8504" max="8504" width="26.28515625" style="89" customWidth="1"/>
    <col min="8505" max="8704" width="11.42578125" style="89"/>
    <col min="8705" max="8705" width="1.140625" style="89" customWidth="1"/>
    <col min="8706" max="8708" width="5.7109375" style="89" customWidth="1"/>
    <col min="8709" max="8709" width="4" style="89" customWidth="1"/>
    <col min="8710" max="8712" width="4.28515625" style="89" customWidth="1"/>
    <col min="8713" max="8715" width="5.28515625" style="89" customWidth="1"/>
    <col min="8716" max="8717" width="3.28515625" style="89" bestFit="1" customWidth="1"/>
    <col min="8718" max="8721" width="0" style="89" hidden="1" customWidth="1"/>
    <col min="8722" max="8722" width="4.28515625" style="89" customWidth="1"/>
    <col min="8723" max="8725" width="8.140625" style="89" customWidth="1"/>
    <col min="8726" max="8728" width="2.7109375" style="89" customWidth="1"/>
    <col min="8729" max="8729" width="2.85546875" style="89" customWidth="1"/>
    <col min="8730" max="8735" width="2.7109375" style="89" customWidth="1"/>
    <col min="8736" max="8745" width="0" style="89" hidden="1" customWidth="1"/>
    <col min="8746" max="8746" width="4.28515625" style="89" customWidth="1"/>
    <col min="8747" max="8747" width="0" style="89" hidden="1" customWidth="1"/>
    <col min="8748" max="8748" width="3.28515625" style="89" bestFit="1" customWidth="1"/>
    <col min="8749" max="8749" width="0" style="89" hidden="1" customWidth="1"/>
    <col min="8750" max="8750" width="3.28515625" style="89" bestFit="1" customWidth="1"/>
    <col min="8751" max="8752" width="4.28515625" style="89" customWidth="1"/>
    <col min="8753" max="8753" width="16.28515625" style="89" customWidth="1"/>
    <col min="8754" max="8754" width="14.5703125" style="89" customWidth="1"/>
    <col min="8755" max="8755" width="4" style="89" customWidth="1"/>
    <col min="8756" max="8758" width="7.7109375" style="89" customWidth="1"/>
    <col min="8759" max="8759" width="3.85546875" style="89" customWidth="1"/>
    <col min="8760" max="8760" width="26.28515625" style="89" customWidth="1"/>
    <col min="8761" max="8960" width="11.42578125" style="89"/>
    <col min="8961" max="8961" width="1.140625" style="89" customWidth="1"/>
    <col min="8962" max="8964" width="5.7109375" style="89" customWidth="1"/>
    <col min="8965" max="8965" width="4" style="89" customWidth="1"/>
    <col min="8966" max="8968" width="4.28515625" style="89" customWidth="1"/>
    <col min="8969" max="8971" width="5.28515625" style="89" customWidth="1"/>
    <col min="8972" max="8973" width="3.28515625" style="89" bestFit="1" customWidth="1"/>
    <col min="8974" max="8977" width="0" style="89" hidden="1" customWidth="1"/>
    <col min="8978" max="8978" width="4.28515625" style="89" customWidth="1"/>
    <col min="8979" max="8981" width="8.140625" style="89" customWidth="1"/>
    <col min="8982" max="8984" width="2.7109375" style="89" customWidth="1"/>
    <col min="8985" max="8985" width="2.85546875" style="89" customWidth="1"/>
    <col min="8986" max="8991" width="2.7109375" style="89" customWidth="1"/>
    <col min="8992" max="9001" width="0" style="89" hidden="1" customWidth="1"/>
    <col min="9002" max="9002" width="4.28515625" style="89" customWidth="1"/>
    <col min="9003" max="9003" width="0" style="89" hidden="1" customWidth="1"/>
    <col min="9004" max="9004" width="3.28515625" style="89" bestFit="1" customWidth="1"/>
    <col min="9005" max="9005" width="0" style="89" hidden="1" customWidth="1"/>
    <col min="9006" max="9006" width="3.28515625" style="89" bestFit="1" customWidth="1"/>
    <col min="9007" max="9008" width="4.28515625" style="89" customWidth="1"/>
    <col min="9009" max="9009" width="16.28515625" style="89" customWidth="1"/>
    <col min="9010" max="9010" width="14.5703125" style="89" customWidth="1"/>
    <col min="9011" max="9011" width="4" style="89" customWidth="1"/>
    <col min="9012" max="9014" width="7.7109375" style="89" customWidth="1"/>
    <col min="9015" max="9015" width="3.85546875" style="89" customWidth="1"/>
    <col min="9016" max="9016" width="26.28515625" style="89" customWidth="1"/>
    <col min="9017" max="9216" width="11.42578125" style="89"/>
    <col min="9217" max="9217" width="1.140625" style="89" customWidth="1"/>
    <col min="9218" max="9220" width="5.7109375" style="89" customWidth="1"/>
    <col min="9221" max="9221" width="4" style="89" customWidth="1"/>
    <col min="9222" max="9224" width="4.28515625" style="89" customWidth="1"/>
    <col min="9225" max="9227" width="5.28515625" style="89" customWidth="1"/>
    <col min="9228" max="9229" width="3.28515625" style="89" bestFit="1" customWidth="1"/>
    <col min="9230" max="9233" width="0" style="89" hidden="1" customWidth="1"/>
    <col min="9234" max="9234" width="4.28515625" style="89" customWidth="1"/>
    <col min="9235" max="9237" width="8.140625" style="89" customWidth="1"/>
    <col min="9238" max="9240" width="2.7109375" style="89" customWidth="1"/>
    <col min="9241" max="9241" width="2.85546875" style="89" customWidth="1"/>
    <col min="9242" max="9247" width="2.7109375" style="89" customWidth="1"/>
    <col min="9248" max="9257" width="0" style="89" hidden="1" customWidth="1"/>
    <col min="9258" max="9258" width="4.28515625" style="89" customWidth="1"/>
    <col min="9259" max="9259" width="0" style="89" hidden="1" customWidth="1"/>
    <col min="9260" max="9260" width="3.28515625" style="89" bestFit="1" customWidth="1"/>
    <col min="9261" max="9261" width="0" style="89" hidden="1" customWidth="1"/>
    <col min="9262" max="9262" width="3.28515625" style="89" bestFit="1" customWidth="1"/>
    <col min="9263" max="9264" width="4.28515625" style="89" customWidth="1"/>
    <col min="9265" max="9265" width="16.28515625" style="89" customWidth="1"/>
    <col min="9266" max="9266" width="14.5703125" style="89" customWidth="1"/>
    <col min="9267" max="9267" width="4" style="89" customWidth="1"/>
    <col min="9268" max="9270" width="7.7109375" style="89" customWidth="1"/>
    <col min="9271" max="9271" width="3.85546875" style="89" customWidth="1"/>
    <col min="9272" max="9272" width="26.28515625" style="89" customWidth="1"/>
    <col min="9273" max="9472" width="11.42578125" style="89"/>
    <col min="9473" max="9473" width="1.140625" style="89" customWidth="1"/>
    <col min="9474" max="9476" width="5.7109375" style="89" customWidth="1"/>
    <col min="9477" max="9477" width="4" style="89" customWidth="1"/>
    <col min="9478" max="9480" width="4.28515625" style="89" customWidth="1"/>
    <col min="9481" max="9483" width="5.28515625" style="89" customWidth="1"/>
    <col min="9484" max="9485" width="3.28515625" style="89" bestFit="1" customWidth="1"/>
    <col min="9486" max="9489" width="0" style="89" hidden="1" customWidth="1"/>
    <col min="9490" max="9490" width="4.28515625" style="89" customWidth="1"/>
    <col min="9491" max="9493" width="8.140625" style="89" customWidth="1"/>
    <col min="9494" max="9496" width="2.7109375" style="89" customWidth="1"/>
    <col min="9497" max="9497" width="2.85546875" style="89" customWidth="1"/>
    <col min="9498" max="9503" width="2.7109375" style="89" customWidth="1"/>
    <col min="9504" max="9513" width="0" style="89" hidden="1" customWidth="1"/>
    <col min="9514" max="9514" width="4.28515625" style="89" customWidth="1"/>
    <col min="9515" max="9515" width="0" style="89" hidden="1" customWidth="1"/>
    <col min="9516" max="9516" width="3.28515625" style="89" bestFit="1" customWidth="1"/>
    <col min="9517" max="9517" width="0" style="89" hidden="1" customWidth="1"/>
    <col min="9518" max="9518" width="3.28515625" style="89" bestFit="1" customWidth="1"/>
    <col min="9519" max="9520" width="4.28515625" style="89" customWidth="1"/>
    <col min="9521" max="9521" width="16.28515625" style="89" customWidth="1"/>
    <col min="9522" max="9522" width="14.5703125" style="89" customWidth="1"/>
    <col min="9523" max="9523" width="4" style="89" customWidth="1"/>
    <col min="9524" max="9526" width="7.7109375" style="89" customWidth="1"/>
    <col min="9527" max="9527" width="3.85546875" style="89" customWidth="1"/>
    <col min="9528" max="9528" width="26.28515625" style="89" customWidth="1"/>
    <col min="9529" max="9728" width="11.42578125" style="89"/>
    <col min="9729" max="9729" width="1.140625" style="89" customWidth="1"/>
    <col min="9730" max="9732" width="5.7109375" style="89" customWidth="1"/>
    <col min="9733" max="9733" width="4" style="89" customWidth="1"/>
    <col min="9734" max="9736" width="4.28515625" style="89" customWidth="1"/>
    <col min="9737" max="9739" width="5.28515625" style="89" customWidth="1"/>
    <col min="9740" max="9741" width="3.28515625" style="89" bestFit="1" customWidth="1"/>
    <col min="9742" max="9745" width="0" style="89" hidden="1" customWidth="1"/>
    <col min="9746" max="9746" width="4.28515625" style="89" customWidth="1"/>
    <col min="9747" max="9749" width="8.140625" style="89" customWidth="1"/>
    <col min="9750" max="9752" width="2.7109375" style="89" customWidth="1"/>
    <col min="9753" max="9753" width="2.85546875" style="89" customWidth="1"/>
    <col min="9754" max="9759" width="2.7109375" style="89" customWidth="1"/>
    <col min="9760" max="9769" width="0" style="89" hidden="1" customWidth="1"/>
    <col min="9770" max="9770" width="4.28515625" style="89" customWidth="1"/>
    <col min="9771" max="9771" width="0" style="89" hidden="1" customWidth="1"/>
    <col min="9772" max="9772" width="3.28515625" style="89" bestFit="1" customWidth="1"/>
    <col min="9773" max="9773" width="0" style="89" hidden="1" customWidth="1"/>
    <col min="9774" max="9774" width="3.28515625" style="89" bestFit="1" customWidth="1"/>
    <col min="9775" max="9776" width="4.28515625" style="89" customWidth="1"/>
    <col min="9777" max="9777" width="16.28515625" style="89" customWidth="1"/>
    <col min="9778" max="9778" width="14.5703125" style="89" customWidth="1"/>
    <col min="9779" max="9779" width="4" style="89" customWidth="1"/>
    <col min="9780" max="9782" width="7.7109375" style="89" customWidth="1"/>
    <col min="9783" max="9783" width="3.85546875" style="89" customWidth="1"/>
    <col min="9784" max="9784" width="26.28515625" style="89" customWidth="1"/>
    <col min="9785" max="9984" width="11.42578125" style="89"/>
    <col min="9985" max="9985" width="1.140625" style="89" customWidth="1"/>
    <col min="9986" max="9988" width="5.7109375" style="89" customWidth="1"/>
    <col min="9989" max="9989" width="4" style="89" customWidth="1"/>
    <col min="9990" max="9992" width="4.28515625" style="89" customWidth="1"/>
    <col min="9993" max="9995" width="5.28515625" style="89" customWidth="1"/>
    <col min="9996" max="9997" width="3.28515625" style="89" bestFit="1" customWidth="1"/>
    <col min="9998" max="10001" width="0" style="89" hidden="1" customWidth="1"/>
    <col min="10002" max="10002" width="4.28515625" style="89" customWidth="1"/>
    <col min="10003" max="10005" width="8.140625" style="89" customWidth="1"/>
    <col min="10006" max="10008" width="2.7109375" style="89" customWidth="1"/>
    <col min="10009" max="10009" width="2.85546875" style="89" customWidth="1"/>
    <col min="10010" max="10015" width="2.7109375" style="89" customWidth="1"/>
    <col min="10016" max="10025" width="0" style="89" hidden="1" customWidth="1"/>
    <col min="10026" max="10026" width="4.28515625" style="89" customWidth="1"/>
    <col min="10027" max="10027" width="0" style="89" hidden="1" customWidth="1"/>
    <col min="10028" max="10028" width="3.28515625" style="89" bestFit="1" customWidth="1"/>
    <col min="10029" max="10029" width="0" style="89" hidden="1" customWidth="1"/>
    <col min="10030" max="10030" width="3.28515625" style="89" bestFit="1" customWidth="1"/>
    <col min="10031" max="10032" width="4.28515625" style="89" customWidth="1"/>
    <col min="10033" max="10033" width="16.28515625" style="89" customWidth="1"/>
    <col min="10034" max="10034" width="14.5703125" style="89" customWidth="1"/>
    <col min="10035" max="10035" width="4" style="89" customWidth="1"/>
    <col min="10036" max="10038" width="7.7109375" style="89" customWidth="1"/>
    <col min="10039" max="10039" width="3.85546875" style="89" customWidth="1"/>
    <col min="10040" max="10040" width="26.28515625" style="89" customWidth="1"/>
    <col min="10041" max="10240" width="11.42578125" style="89"/>
    <col min="10241" max="10241" width="1.140625" style="89" customWidth="1"/>
    <col min="10242" max="10244" width="5.7109375" style="89" customWidth="1"/>
    <col min="10245" max="10245" width="4" style="89" customWidth="1"/>
    <col min="10246" max="10248" width="4.28515625" style="89" customWidth="1"/>
    <col min="10249" max="10251" width="5.28515625" style="89" customWidth="1"/>
    <col min="10252" max="10253" width="3.28515625" style="89" bestFit="1" customWidth="1"/>
    <col min="10254" max="10257" width="0" style="89" hidden="1" customWidth="1"/>
    <col min="10258" max="10258" width="4.28515625" style="89" customWidth="1"/>
    <col min="10259" max="10261" width="8.140625" style="89" customWidth="1"/>
    <col min="10262" max="10264" width="2.7109375" style="89" customWidth="1"/>
    <col min="10265" max="10265" width="2.85546875" style="89" customWidth="1"/>
    <col min="10266" max="10271" width="2.7109375" style="89" customWidth="1"/>
    <col min="10272" max="10281" width="0" style="89" hidden="1" customWidth="1"/>
    <col min="10282" max="10282" width="4.28515625" style="89" customWidth="1"/>
    <col min="10283" max="10283" width="0" style="89" hidden="1" customWidth="1"/>
    <col min="10284" max="10284" width="3.28515625" style="89" bestFit="1" customWidth="1"/>
    <col min="10285" max="10285" width="0" style="89" hidden="1" customWidth="1"/>
    <col min="10286" max="10286" width="3.28515625" style="89" bestFit="1" customWidth="1"/>
    <col min="10287" max="10288" width="4.28515625" style="89" customWidth="1"/>
    <col min="10289" max="10289" width="16.28515625" style="89" customWidth="1"/>
    <col min="10290" max="10290" width="14.5703125" style="89" customWidth="1"/>
    <col min="10291" max="10291" width="4" style="89" customWidth="1"/>
    <col min="10292" max="10294" width="7.7109375" style="89" customWidth="1"/>
    <col min="10295" max="10295" width="3.85546875" style="89" customWidth="1"/>
    <col min="10296" max="10296" width="26.28515625" style="89" customWidth="1"/>
    <col min="10297" max="10496" width="11.42578125" style="89"/>
    <col min="10497" max="10497" width="1.140625" style="89" customWidth="1"/>
    <col min="10498" max="10500" width="5.7109375" style="89" customWidth="1"/>
    <col min="10501" max="10501" width="4" style="89" customWidth="1"/>
    <col min="10502" max="10504" width="4.28515625" style="89" customWidth="1"/>
    <col min="10505" max="10507" width="5.28515625" style="89" customWidth="1"/>
    <col min="10508" max="10509" width="3.28515625" style="89" bestFit="1" customWidth="1"/>
    <col min="10510" max="10513" width="0" style="89" hidden="1" customWidth="1"/>
    <col min="10514" max="10514" width="4.28515625" style="89" customWidth="1"/>
    <col min="10515" max="10517" width="8.140625" style="89" customWidth="1"/>
    <col min="10518" max="10520" width="2.7109375" style="89" customWidth="1"/>
    <col min="10521" max="10521" width="2.85546875" style="89" customWidth="1"/>
    <col min="10522" max="10527" width="2.7109375" style="89" customWidth="1"/>
    <col min="10528" max="10537" width="0" style="89" hidden="1" customWidth="1"/>
    <col min="10538" max="10538" width="4.28515625" style="89" customWidth="1"/>
    <col min="10539" max="10539" width="0" style="89" hidden="1" customWidth="1"/>
    <col min="10540" max="10540" width="3.28515625" style="89" bestFit="1" customWidth="1"/>
    <col min="10541" max="10541" width="0" style="89" hidden="1" customWidth="1"/>
    <col min="10542" max="10542" width="3.28515625" style="89" bestFit="1" customWidth="1"/>
    <col min="10543" max="10544" width="4.28515625" style="89" customWidth="1"/>
    <col min="10545" max="10545" width="16.28515625" style="89" customWidth="1"/>
    <col min="10546" max="10546" width="14.5703125" style="89" customWidth="1"/>
    <col min="10547" max="10547" width="4" style="89" customWidth="1"/>
    <col min="10548" max="10550" width="7.7109375" style="89" customWidth="1"/>
    <col min="10551" max="10551" width="3.85546875" style="89" customWidth="1"/>
    <col min="10552" max="10552" width="26.28515625" style="89" customWidth="1"/>
    <col min="10553" max="10752" width="11.42578125" style="89"/>
    <col min="10753" max="10753" width="1.140625" style="89" customWidth="1"/>
    <col min="10754" max="10756" width="5.7109375" style="89" customWidth="1"/>
    <col min="10757" max="10757" width="4" style="89" customWidth="1"/>
    <col min="10758" max="10760" width="4.28515625" style="89" customWidth="1"/>
    <col min="10761" max="10763" width="5.28515625" style="89" customWidth="1"/>
    <col min="10764" max="10765" width="3.28515625" style="89" bestFit="1" customWidth="1"/>
    <col min="10766" max="10769" width="0" style="89" hidden="1" customWidth="1"/>
    <col min="10770" max="10770" width="4.28515625" style="89" customWidth="1"/>
    <col min="10771" max="10773" width="8.140625" style="89" customWidth="1"/>
    <col min="10774" max="10776" width="2.7109375" style="89" customWidth="1"/>
    <col min="10777" max="10777" width="2.85546875" style="89" customWidth="1"/>
    <col min="10778" max="10783" width="2.7109375" style="89" customWidth="1"/>
    <col min="10784" max="10793" width="0" style="89" hidden="1" customWidth="1"/>
    <col min="10794" max="10794" width="4.28515625" style="89" customWidth="1"/>
    <col min="10795" max="10795" width="0" style="89" hidden="1" customWidth="1"/>
    <col min="10796" max="10796" width="3.28515625" style="89" bestFit="1" customWidth="1"/>
    <col min="10797" max="10797" width="0" style="89" hidden="1" customWidth="1"/>
    <col min="10798" max="10798" width="3.28515625" style="89" bestFit="1" customWidth="1"/>
    <col min="10799" max="10800" width="4.28515625" style="89" customWidth="1"/>
    <col min="10801" max="10801" width="16.28515625" style="89" customWidth="1"/>
    <col min="10802" max="10802" width="14.5703125" style="89" customWidth="1"/>
    <col min="10803" max="10803" width="4" style="89" customWidth="1"/>
    <col min="10804" max="10806" width="7.7109375" style="89" customWidth="1"/>
    <col min="10807" max="10807" width="3.85546875" style="89" customWidth="1"/>
    <col min="10808" max="10808" width="26.28515625" style="89" customWidth="1"/>
    <col min="10809" max="11008" width="11.42578125" style="89"/>
    <col min="11009" max="11009" width="1.140625" style="89" customWidth="1"/>
    <col min="11010" max="11012" width="5.7109375" style="89" customWidth="1"/>
    <col min="11013" max="11013" width="4" style="89" customWidth="1"/>
    <col min="11014" max="11016" width="4.28515625" style="89" customWidth="1"/>
    <col min="11017" max="11019" width="5.28515625" style="89" customWidth="1"/>
    <col min="11020" max="11021" width="3.28515625" style="89" bestFit="1" customWidth="1"/>
    <col min="11022" max="11025" width="0" style="89" hidden="1" customWidth="1"/>
    <col min="11026" max="11026" width="4.28515625" style="89" customWidth="1"/>
    <col min="11027" max="11029" width="8.140625" style="89" customWidth="1"/>
    <col min="11030" max="11032" width="2.7109375" style="89" customWidth="1"/>
    <col min="11033" max="11033" width="2.85546875" style="89" customWidth="1"/>
    <col min="11034" max="11039" width="2.7109375" style="89" customWidth="1"/>
    <col min="11040" max="11049" width="0" style="89" hidden="1" customWidth="1"/>
    <col min="11050" max="11050" width="4.28515625" style="89" customWidth="1"/>
    <col min="11051" max="11051" width="0" style="89" hidden="1" customWidth="1"/>
    <col min="11052" max="11052" width="3.28515625" style="89" bestFit="1" customWidth="1"/>
    <col min="11053" max="11053" width="0" style="89" hidden="1" customWidth="1"/>
    <col min="11054" max="11054" width="3.28515625" style="89" bestFit="1" customWidth="1"/>
    <col min="11055" max="11056" width="4.28515625" style="89" customWidth="1"/>
    <col min="11057" max="11057" width="16.28515625" style="89" customWidth="1"/>
    <col min="11058" max="11058" width="14.5703125" style="89" customWidth="1"/>
    <col min="11059" max="11059" width="4" style="89" customWidth="1"/>
    <col min="11060" max="11062" width="7.7109375" style="89" customWidth="1"/>
    <col min="11063" max="11063" width="3.85546875" style="89" customWidth="1"/>
    <col min="11064" max="11064" width="26.28515625" style="89" customWidth="1"/>
    <col min="11065" max="11264" width="11.42578125" style="89"/>
    <col min="11265" max="11265" width="1.140625" style="89" customWidth="1"/>
    <col min="11266" max="11268" width="5.7109375" style="89" customWidth="1"/>
    <col min="11269" max="11269" width="4" style="89" customWidth="1"/>
    <col min="11270" max="11272" width="4.28515625" style="89" customWidth="1"/>
    <col min="11273" max="11275" width="5.28515625" style="89" customWidth="1"/>
    <col min="11276" max="11277" width="3.28515625" style="89" bestFit="1" customWidth="1"/>
    <col min="11278" max="11281" width="0" style="89" hidden="1" customWidth="1"/>
    <col min="11282" max="11282" width="4.28515625" style="89" customWidth="1"/>
    <col min="11283" max="11285" width="8.140625" style="89" customWidth="1"/>
    <col min="11286" max="11288" width="2.7109375" style="89" customWidth="1"/>
    <col min="11289" max="11289" width="2.85546875" style="89" customWidth="1"/>
    <col min="11290" max="11295" width="2.7109375" style="89" customWidth="1"/>
    <col min="11296" max="11305" width="0" style="89" hidden="1" customWidth="1"/>
    <col min="11306" max="11306" width="4.28515625" style="89" customWidth="1"/>
    <col min="11307" max="11307" width="0" style="89" hidden="1" customWidth="1"/>
    <col min="11308" max="11308" width="3.28515625" style="89" bestFit="1" customWidth="1"/>
    <col min="11309" max="11309" width="0" style="89" hidden="1" customWidth="1"/>
    <col min="11310" max="11310" width="3.28515625" style="89" bestFit="1" customWidth="1"/>
    <col min="11311" max="11312" width="4.28515625" style="89" customWidth="1"/>
    <col min="11313" max="11313" width="16.28515625" style="89" customWidth="1"/>
    <col min="11314" max="11314" width="14.5703125" style="89" customWidth="1"/>
    <col min="11315" max="11315" width="4" style="89" customWidth="1"/>
    <col min="11316" max="11318" width="7.7109375" style="89" customWidth="1"/>
    <col min="11319" max="11319" width="3.85546875" style="89" customWidth="1"/>
    <col min="11320" max="11320" width="26.28515625" style="89" customWidth="1"/>
    <col min="11321" max="11520" width="11.42578125" style="89"/>
    <col min="11521" max="11521" width="1.140625" style="89" customWidth="1"/>
    <col min="11522" max="11524" width="5.7109375" style="89" customWidth="1"/>
    <col min="11525" max="11525" width="4" style="89" customWidth="1"/>
    <col min="11526" max="11528" width="4.28515625" style="89" customWidth="1"/>
    <col min="11529" max="11531" width="5.28515625" style="89" customWidth="1"/>
    <col min="11532" max="11533" width="3.28515625" style="89" bestFit="1" customWidth="1"/>
    <col min="11534" max="11537" width="0" style="89" hidden="1" customWidth="1"/>
    <col min="11538" max="11538" width="4.28515625" style="89" customWidth="1"/>
    <col min="11539" max="11541" width="8.140625" style="89" customWidth="1"/>
    <col min="11542" max="11544" width="2.7109375" style="89" customWidth="1"/>
    <col min="11545" max="11545" width="2.85546875" style="89" customWidth="1"/>
    <col min="11546" max="11551" width="2.7109375" style="89" customWidth="1"/>
    <col min="11552" max="11561" width="0" style="89" hidden="1" customWidth="1"/>
    <col min="11562" max="11562" width="4.28515625" style="89" customWidth="1"/>
    <col min="11563" max="11563" width="0" style="89" hidden="1" customWidth="1"/>
    <col min="11564" max="11564" width="3.28515625" style="89" bestFit="1" customWidth="1"/>
    <col min="11565" max="11565" width="0" style="89" hidden="1" customWidth="1"/>
    <col min="11566" max="11566" width="3.28515625" style="89" bestFit="1" customWidth="1"/>
    <col min="11567" max="11568" width="4.28515625" style="89" customWidth="1"/>
    <col min="11569" max="11569" width="16.28515625" style="89" customWidth="1"/>
    <col min="11570" max="11570" width="14.5703125" style="89" customWidth="1"/>
    <col min="11571" max="11571" width="4" style="89" customWidth="1"/>
    <col min="11572" max="11574" width="7.7109375" style="89" customWidth="1"/>
    <col min="11575" max="11575" width="3.85546875" style="89" customWidth="1"/>
    <col min="11576" max="11576" width="26.28515625" style="89" customWidth="1"/>
    <col min="11577" max="11776" width="11.42578125" style="89"/>
    <col min="11777" max="11777" width="1.140625" style="89" customWidth="1"/>
    <col min="11778" max="11780" width="5.7109375" style="89" customWidth="1"/>
    <col min="11781" max="11781" width="4" style="89" customWidth="1"/>
    <col min="11782" max="11784" width="4.28515625" style="89" customWidth="1"/>
    <col min="11785" max="11787" width="5.28515625" style="89" customWidth="1"/>
    <col min="11788" max="11789" width="3.28515625" style="89" bestFit="1" customWidth="1"/>
    <col min="11790" max="11793" width="0" style="89" hidden="1" customWidth="1"/>
    <col min="11794" max="11794" width="4.28515625" style="89" customWidth="1"/>
    <col min="11795" max="11797" width="8.140625" style="89" customWidth="1"/>
    <col min="11798" max="11800" width="2.7109375" style="89" customWidth="1"/>
    <col min="11801" max="11801" width="2.85546875" style="89" customWidth="1"/>
    <col min="11802" max="11807" width="2.7109375" style="89" customWidth="1"/>
    <col min="11808" max="11817" width="0" style="89" hidden="1" customWidth="1"/>
    <col min="11818" max="11818" width="4.28515625" style="89" customWidth="1"/>
    <col min="11819" max="11819" width="0" style="89" hidden="1" customWidth="1"/>
    <col min="11820" max="11820" width="3.28515625" style="89" bestFit="1" customWidth="1"/>
    <col min="11821" max="11821" width="0" style="89" hidden="1" customWidth="1"/>
    <col min="11822" max="11822" width="3.28515625" style="89" bestFit="1" customWidth="1"/>
    <col min="11823" max="11824" width="4.28515625" style="89" customWidth="1"/>
    <col min="11825" max="11825" width="16.28515625" style="89" customWidth="1"/>
    <col min="11826" max="11826" width="14.5703125" style="89" customWidth="1"/>
    <col min="11827" max="11827" width="4" style="89" customWidth="1"/>
    <col min="11828" max="11830" width="7.7109375" style="89" customWidth="1"/>
    <col min="11831" max="11831" width="3.85546875" style="89" customWidth="1"/>
    <col min="11832" max="11832" width="26.28515625" style="89" customWidth="1"/>
    <col min="11833" max="12032" width="11.42578125" style="89"/>
    <col min="12033" max="12033" width="1.140625" style="89" customWidth="1"/>
    <col min="12034" max="12036" width="5.7109375" style="89" customWidth="1"/>
    <col min="12037" max="12037" width="4" style="89" customWidth="1"/>
    <col min="12038" max="12040" width="4.28515625" style="89" customWidth="1"/>
    <col min="12041" max="12043" width="5.28515625" style="89" customWidth="1"/>
    <col min="12044" max="12045" width="3.28515625" style="89" bestFit="1" customWidth="1"/>
    <col min="12046" max="12049" width="0" style="89" hidden="1" customWidth="1"/>
    <col min="12050" max="12050" width="4.28515625" style="89" customWidth="1"/>
    <col min="12051" max="12053" width="8.140625" style="89" customWidth="1"/>
    <col min="12054" max="12056" width="2.7109375" style="89" customWidth="1"/>
    <col min="12057" max="12057" width="2.85546875" style="89" customWidth="1"/>
    <col min="12058" max="12063" width="2.7109375" style="89" customWidth="1"/>
    <col min="12064" max="12073" width="0" style="89" hidden="1" customWidth="1"/>
    <col min="12074" max="12074" width="4.28515625" style="89" customWidth="1"/>
    <col min="12075" max="12075" width="0" style="89" hidden="1" customWidth="1"/>
    <col min="12076" max="12076" width="3.28515625" style="89" bestFit="1" customWidth="1"/>
    <col min="12077" max="12077" width="0" style="89" hidden="1" customWidth="1"/>
    <col min="12078" max="12078" width="3.28515625" style="89" bestFit="1" customWidth="1"/>
    <col min="12079" max="12080" width="4.28515625" style="89" customWidth="1"/>
    <col min="12081" max="12081" width="16.28515625" style="89" customWidth="1"/>
    <col min="12082" max="12082" width="14.5703125" style="89" customWidth="1"/>
    <col min="12083" max="12083" width="4" style="89" customWidth="1"/>
    <col min="12084" max="12086" width="7.7109375" style="89" customWidth="1"/>
    <col min="12087" max="12087" width="3.85546875" style="89" customWidth="1"/>
    <col min="12088" max="12088" width="26.28515625" style="89" customWidth="1"/>
    <col min="12089" max="12288" width="11.42578125" style="89"/>
    <col min="12289" max="12289" width="1.140625" style="89" customWidth="1"/>
    <col min="12290" max="12292" width="5.7109375" style="89" customWidth="1"/>
    <col min="12293" max="12293" width="4" style="89" customWidth="1"/>
    <col min="12294" max="12296" width="4.28515625" style="89" customWidth="1"/>
    <col min="12297" max="12299" width="5.28515625" style="89" customWidth="1"/>
    <col min="12300" max="12301" width="3.28515625" style="89" bestFit="1" customWidth="1"/>
    <col min="12302" max="12305" width="0" style="89" hidden="1" customWidth="1"/>
    <col min="12306" max="12306" width="4.28515625" style="89" customWidth="1"/>
    <col min="12307" max="12309" width="8.140625" style="89" customWidth="1"/>
    <col min="12310" max="12312" width="2.7109375" style="89" customWidth="1"/>
    <col min="12313" max="12313" width="2.85546875" style="89" customWidth="1"/>
    <col min="12314" max="12319" width="2.7109375" style="89" customWidth="1"/>
    <col min="12320" max="12329" width="0" style="89" hidden="1" customWidth="1"/>
    <col min="12330" max="12330" width="4.28515625" style="89" customWidth="1"/>
    <col min="12331" max="12331" width="0" style="89" hidden="1" customWidth="1"/>
    <col min="12332" max="12332" width="3.28515625" style="89" bestFit="1" customWidth="1"/>
    <col min="12333" max="12333" width="0" style="89" hidden="1" customWidth="1"/>
    <col min="12334" max="12334" width="3.28515625" style="89" bestFit="1" customWidth="1"/>
    <col min="12335" max="12336" width="4.28515625" style="89" customWidth="1"/>
    <col min="12337" max="12337" width="16.28515625" style="89" customWidth="1"/>
    <col min="12338" max="12338" width="14.5703125" style="89" customWidth="1"/>
    <col min="12339" max="12339" width="4" style="89" customWidth="1"/>
    <col min="12340" max="12342" width="7.7109375" style="89" customWidth="1"/>
    <col min="12343" max="12343" width="3.85546875" style="89" customWidth="1"/>
    <col min="12344" max="12344" width="26.28515625" style="89" customWidth="1"/>
    <col min="12345" max="12544" width="11.42578125" style="89"/>
    <col min="12545" max="12545" width="1.140625" style="89" customWidth="1"/>
    <col min="12546" max="12548" width="5.7109375" style="89" customWidth="1"/>
    <col min="12549" max="12549" width="4" style="89" customWidth="1"/>
    <col min="12550" max="12552" width="4.28515625" style="89" customWidth="1"/>
    <col min="12553" max="12555" width="5.28515625" style="89" customWidth="1"/>
    <col min="12556" max="12557" width="3.28515625" style="89" bestFit="1" customWidth="1"/>
    <col min="12558" max="12561" width="0" style="89" hidden="1" customWidth="1"/>
    <col min="12562" max="12562" width="4.28515625" style="89" customWidth="1"/>
    <col min="12563" max="12565" width="8.140625" style="89" customWidth="1"/>
    <col min="12566" max="12568" width="2.7109375" style="89" customWidth="1"/>
    <col min="12569" max="12569" width="2.85546875" style="89" customWidth="1"/>
    <col min="12570" max="12575" width="2.7109375" style="89" customWidth="1"/>
    <col min="12576" max="12585" width="0" style="89" hidden="1" customWidth="1"/>
    <col min="12586" max="12586" width="4.28515625" style="89" customWidth="1"/>
    <col min="12587" max="12587" width="0" style="89" hidden="1" customWidth="1"/>
    <col min="12588" max="12588" width="3.28515625" style="89" bestFit="1" customWidth="1"/>
    <col min="12589" max="12589" width="0" style="89" hidden="1" customWidth="1"/>
    <col min="12590" max="12590" width="3.28515625" style="89" bestFit="1" customWidth="1"/>
    <col min="12591" max="12592" width="4.28515625" style="89" customWidth="1"/>
    <col min="12593" max="12593" width="16.28515625" style="89" customWidth="1"/>
    <col min="12594" max="12594" width="14.5703125" style="89" customWidth="1"/>
    <col min="12595" max="12595" width="4" style="89" customWidth="1"/>
    <col min="12596" max="12598" width="7.7109375" style="89" customWidth="1"/>
    <col min="12599" max="12599" width="3.85546875" style="89" customWidth="1"/>
    <col min="12600" max="12600" width="26.28515625" style="89" customWidth="1"/>
    <col min="12601" max="12800" width="11.42578125" style="89"/>
    <col min="12801" max="12801" width="1.140625" style="89" customWidth="1"/>
    <col min="12802" max="12804" width="5.7109375" style="89" customWidth="1"/>
    <col min="12805" max="12805" width="4" style="89" customWidth="1"/>
    <col min="12806" max="12808" width="4.28515625" style="89" customWidth="1"/>
    <col min="12809" max="12811" width="5.28515625" style="89" customWidth="1"/>
    <col min="12812" max="12813" width="3.28515625" style="89" bestFit="1" customWidth="1"/>
    <col min="12814" max="12817" width="0" style="89" hidden="1" customWidth="1"/>
    <col min="12818" max="12818" width="4.28515625" style="89" customWidth="1"/>
    <col min="12819" max="12821" width="8.140625" style="89" customWidth="1"/>
    <col min="12822" max="12824" width="2.7109375" style="89" customWidth="1"/>
    <col min="12825" max="12825" width="2.85546875" style="89" customWidth="1"/>
    <col min="12826" max="12831" width="2.7109375" style="89" customWidth="1"/>
    <col min="12832" max="12841" width="0" style="89" hidden="1" customWidth="1"/>
    <col min="12842" max="12842" width="4.28515625" style="89" customWidth="1"/>
    <col min="12843" max="12843" width="0" style="89" hidden="1" customWidth="1"/>
    <col min="12844" max="12844" width="3.28515625" style="89" bestFit="1" customWidth="1"/>
    <col min="12845" max="12845" width="0" style="89" hidden="1" customWidth="1"/>
    <col min="12846" max="12846" width="3.28515625" style="89" bestFit="1" customWidth="1"/>
    <col min="12847" max="12848" width="4.28515625" style="89" customWidth="1"/>
    <col min="12849" max="12849" width="16.28515625" style="89" customWidth="1"/>
    <col min="12850" max="12850" width="14.5703125" style="89" customWidth="1"/>
    <col min="12851" max="12851" width="4" style="89" customWidth="1"/>
    <col min="12852" max="12854" width="7.7109375" style="89" customWidth="1"/>
    <col min="12855" max="12855" width="3.85546875" style="89" customWidth="1"/>
    <col min="12856" max="12856" width="26.28515625" style="89" customWidth="1"/>
    <col min="12857" max="13056" width="11.42578125" style="89"/>
    <col min="13057" max="13057" width="1.140625" style="89" customWidth="1"/>
    <col min="13058" max="13060" width="5.7109375" style="89" customWidth="1"/>
    <col min="13061" max="13061" width="4" style="89" customWidth="1"/>
    <col min="13062" max="13064" width="4.28515625" style="89" customWidth="1"/>
    <col min="13065" max="13067" width="5.28515625" style="89" customWidth="1"/>
    <col min="13068" max="13069" width="3.28515625" style="89" bestFit="1" customWidth="1"/>
    <col min="13070" max="13073" width="0" style="89" hidden="1" customWidth="1"/>
    <col min="13074" max="13074" width="4.28515625" style="89" customWidth="1"/>
    <col min="13075" max="13077" width="8.140625" style="89" customWidth="1"/>
    <col min="13078" max="13080" width="2.7109375" style="89" customWidth="1"/>
    <col min="13081" max="13081" width="2.85546875" style="89" customWidth="1"/>
    <col min="13082" max="13087" width="2.7109375" style="89" customWidth="1"/>
    <col min="13088" max="13097" width="0" style="89" hidden="1" customWidth="1"/>
    <col min="13098" max="13098" width="4.28515625" style="89" customWidth="1"/>
    <col min="13099" max="13099" width="0" style="89" hidden="1" customWidth="1"/>
    <col min="13100" max="13100" width="3.28515625" style="89" bestFit="1" customWidth="1"/>
    <col min="13101" max="13101" width="0" style="89" hidden="1" customWidth="1"/>
    <col min="13102" max="13102" width="3.28515625" style="89" bestFit="1" customWidth="1"/>
    <col min="13103" max="13104" width="4.28515625" style="89" customWidth="1"/>
    <col min="13105" max="13105" width="16.28515625" style="89" customWidth="1"/>
    <col min="13106" max="13106" width="14.5703125" style="89" customWidth="1"/>
    <col min="13107" max="13107" width="4" style="89" customWidth="1"/>
    <col min="13108" max="13110" width="7.7109375" style="89" customWidth="1"/>
    <col min="13111" max="13111" width="3.85546875" style="89" customWidth="1"/>
    <col min="13112" max="13112" width="26.28515625" style="89" customWidth="1"/>
    <col min="13113" max="13312" width="11.42578125" style="89"/>
    <col min="13313" max="13313" width="1.140625" style="89" customWidth="1"/>
    <col min="13314" max="13316" width="5.7109375" style="89" customWidth="1"/>
    <col min="13317" max="13317" width="4" style="89" customWidth="1"/>
    <col min="13318" max="13320" width="4.28515625" style="89" customWidth="1"/>
    <col min="13321" max="13323" width="5.28515625" style="89" customWidth="1"/>
    <col min="13324" max="13325" width="3.28515625" style="89" bestFit="1" customWidth="1"/>
    <col min="13326" max="13329" width="0" style="89" hidden="1" customWidth="1"/>
    <col min="13330" max="13330" width="4.28515625" style="89" customWidth="1"/>
    <col min="13331" max="13333" width="8.140625" style="89" customWidth="1"/>
    <col min="13334" max="13336" width="2.7109375" style="89" customWidth="1"/>
    <col min="13337" max="13337" width="2.85546875" style="89" customWidth="1"/>
    <col min="13338" max="13343" width="2.7109375" style="89" customWidth="1"/>
    <col min="13344" max="13353" width="0" style="89" hidden="1" customWidth="1"/>
    <col min="13354" max="13354" width="4.28515625" style="89" customWidth="1"/>
    <col min="13355" max="13355" width="0" style="89" hidden="1" customWidth="1"/>
    <col min="13356" max="13356" width="3.28515625" style="89" bestFit="1" customWidth="1"/>
    <col min="13357" max="13357" width="0" style="89" hidden="1" customWidth="1"/>
    <col min="13358" max="13358" width="3.28515625" style="89" bestFit="1" customWidth="1"/>
    <col min="13359" max="13360" width="4.28515625" style="89" customWidth="1"/>
    <col min="13361" max="13361" width="16.28515625" style="89" customWidth="1"/>
    <col min="13362" max="13362" width="14.5703125" style="89" customWidth="1"/>
    <col min="13363" max="13363" width="4" style="89" customWidth="1"/>
    <col min="13364" max="13366" width="7.7109375" style="89" customWidth="1"/>
    <col min="13367" max="13367" width="3.85546875" style="89" customWidth="1"/>
    <col min="13368" max="13368" width="26.28515625" style="89" customWidth="1"/>
    <col min="13369" max="13568" width="11.42578125" style="89"/>
    <col min="13569" max="13569" width="1.140625" style="89" customWidth="1"/>
    <col min="13570" max="13572" width="5.7109375" style="89" customWidth="1"/>
    <col min="13573" max="13573" width="4" style="89" customWidth="1"/>
    <col min="13574" max="13576" width="4.28515625" style="89" customWidth="1"/>
    <col min="13577" max="13579" width="5.28515625" style="89" customWidth="1"/>
    <col min="13580" max="13581" width="3.28515625" style="89" bestFit="1" customWidth="1"/>
    <col min="13582" max="13585" width="0" style="89" hidden="1" customWidth="1"/>
    <col min="13586" max="13586" width="4.28515625" style="89" customWidth="1"/>
    <col min="13587" max="13589" width="8.140625" style="89" customWidth="1"/>
    <col min="13590" max="13592" width="2.7109375" style="89" customWidth="1"/>
    <col min="13593" max="13593" width="2.85546875" style="89" customWidth="1"/>
    <col min="13594" max="13599" width="2.7109375" style="89" customWidth="1"/>
    <col min="13600" max="13609" width="0" style="89" hidden="1" customWidth="1"/>
    <col min="13610" max="13610" width="4.28515625" style="89" customWidth="1"/>
    <col min="13611" max="13611" width="0" style="89" hidden="1" customWidth="1"/>
    <col min="13612" max="13612" width="3.28515625" style="89" bestFit="1" customWidth="1"/>
    <col min="13613" max="13613" width="0" style="89" hidden="1" customWidth="1"/>
    <col min="13614" max="13614" width="3.28515625" style="89" bestFit="1" customWidth="1"/>
    <col min="13615" max="13616" width="4.28515625" style="89" customWidth="1"/>
    <col min="13617" max="13617" width="16.28515625" style="89" customWidth="1"/>
    <col min="13618" max="13618" width="14.5703125" style="89" customWidth="1"/>
    <col min="13619" max="13619" width="4" style="89" customWidth="1"/>
    <col min="13620" max="13622" width="7.7109375" style="89" customWidth="1"/>
    <col min="13623" max="13623" width="3.85546875" style="89" customWidth="1"/>
    <col min="13624" max="13624" width="26.28515625" style="89" customWidth="1"/>
    <col min="13625" max="13824" width="11.42578125" style="89"/>
    <col min="13825" max="13825" width="1.140625" style="89" customWidth="1"/>
    <col min="13826" max="13828" width="5.7109375" style="89" customWidth="1"/>
    <col min="13829" max="13829" width="4" style="89" customWidth="1"/>
    <col min="13830" max="13832" width="4.28515625" style="89" customWidth="1"/>
    <col min="13833" max="13835" width="5.28515625" style="89" customWidth="1"/>
    <col min="13836" max="13837" width="3.28515625" style="89" bestFit="1" customWidth="1"/>
    <col min="13838" max="13841" width="0" style="89" hidden="1" customWidth="1"/>
    <col min="13842" max="13842" width="4.28515625" style="89" customWidth="1"/>
    <col min="13843" max="13845" width="8.140625" style="89" customWidth="1"/>
    <col min="13846" max="13848" width="2.7109375" style="89" customWidth="1"/>
    <col min="13849" max="13849" width="2.85546875" style="89" customWidth="1"/>
    <col min="13850" max="13855" width="2.7109375" style="89" customWidth="1"/>
    <col min="13856" max="13865" width="0" style="89" hidden="1" customWidth="1"/>
    <col min="13866" max="13866" width="4.28515625" style="89" customWidth="1"/>
    <col min="13867" max="13867" width="0" style="89" hidden="1" customWidth="1"/>
    <col min="13868" max="13868" width="3.28515625" style="89" bestFit="1" customWidth="1"/>
    <col min="13869" max="13869" width="0" style="89" hidden="1" customWidth="1"/>
    <col min="13870" max="13870" width="3.28515625" style="89" bestFit="1" customWidth="1"/>
    <col min="13871" max="13872" width="4.28515625" style="89" customWidth="1"/>
    <col min="13873" max="13873" width="16.28515625" style="89" customWidth="1"/>
    <col min="13874" max="13874" width="14.5703125" style="89" customWidth="1"/>
    <col min="13875" max="13875" width="4" style="89" customWidth="1"/>
    <col min="13876" max="13878" width="7.7109375" style="89" customWidth="1"/>
    <col min="13879" max="13879" width="3.85546875" style="89" customWidth="1"/>
    <col min="13880" max="13880" width="26.28515625" style="89" customWidth="1"/>
    <col min="13881" max="14080" width="11.42578125" style="89"/>
    <col min="14081" max="14081" width="1.140625" style="89" customWidth="1"/>
    <col min="14082" max="14084" width="5.7109375" style="89" customWidth="1"/>
    <col min="14085" max="14085" width="4" style="89" customWidth="1"/>
    <col min="14086" max="14088" width="4.28515625" style="89" customWidth="1"/>
    <col min="14089" max="14091" width="5.28515625" style="89" customWidth="1"/>
    <col min="14092" max="14093" width="3.28515625" style="89" bestFit="1" customWidth="1"/>
    <col min="14094" max="14097" width="0" style="89" hidden="1" customWidth="1"/>
    <col min="14098" max="14098" width="4.28515625" style="89" customWidth="1"/>
    <col min="14099" max="14101" width="8.140625" style="89" customWidth="1"/>
    <col min="14102" max="14104" width="2.7109375" style="89" customWidth="1"/>
    <col min="14105" max="14105" width="2.85546875" style="89" customWidth="1"/>
    <col min="14106" max="14111" width="2.7109375" style="89" customWidth="1"/>
    <col min="14112" max="14121" width="0" style="89" hidden="1" customWidth="1"/>
    <col min="14122" max="14122" width="4.28515625" style="89" customWidth="1"/>
    <col min="14123" max="14123" width="0" style="89" hidden="1" customWidth="1"/>
    <col min="14124" max="14124" width="3.28515625" style="89" bestFit="1" customWidth="1"/>
    <col min="14125" max="14125" width="0" style="89" hidden="1" customWidth="1"/>
    <col min="14126" max="14126" width="3.28515625" style="89" bestFit="1" customWidth="1"/>
    <col min="14127" max="14128" width="4.28515625" style="89" customWidth="1"/>
    <col min="14129" max="14129" width="16.28515625" style="89" customWidth="1"/>
    <col min="14130" max="14130" width="14.5703125" style="89" customWidth="1"/>
    <col min="14131" max="14131" width="4" style="89" customWidth="1"/>
    <col min="14132" max="14134" width="7.7109375" style="89" customWidth="1"/>
    <col min="14135" max="14135" width="3.85546875" style="89" customWidth="1"/>
    <col min="14136" max="14136" width="26.28515625" style="89" customWidth="1"/>
    <col min="14137" max="14336" width="11.42578125" style="89"/>
    <col min="14337" max="14337" width="1.140625" style="89" customWidth="1"/>
    <col min="14338" max="14340" width="5.7109375" style="89" customWidth="1"/>
    <col min="14341" max="14341" width="4" style="89" customWidth="1"/>
    <col min="14342" max="14344" width="4.28515625" style="89" customWidth="1"/>
    <col min="14345" max="14347" width="5.28515625" style="89" customWidth="1"/>
    <col min="14348" max="14349" width="3.28515625" style="89" bestFit="1" customWidth="1"/>
    <col min="14350" max="14353" width="0" style="89" hidden="1" customWidth="1"/>
    <col min="14354" max="14354" width="4.28515625" style="89" customWidth="1"/>
    <col min="14355" max="14357" width="8.140625" style="89" customWidth="1"/>
    <col min="14358" max="14360" width="2.7109375" style="89" customWidth="1"/>
    <col min="14361" max="14361" width="2.85546875" style="89" customWidth="1"/>
    <col min="14362" max="14367" width="2.7109375" style="89" customWidth="1"/>
    <col min="14368" max="14377" width="0" style="89" hidden="1" customWidth="1"/>
    <col min="14378" max="14378" width="4.28515625" style="89" customWidth="1"/>
    <col min="14379" max="14379" width="0" style="89" hidden="1" customWidth="1"/>
    <col min="14380" max="14380" width="3.28515625" style="89" bestFit="1" customWidth="1"/>
    <col min="14381" max="14381" width="0" style="89" hidden="1" customWidth="1"/>
    <col min="14382" max="14382" width="3.28515625" style="89" bestFit="1" customWidth="1"/>
    <col min="14383" max="14384" width="4.28515625" style="89" customWidth="1"/>
    <col min="14385" max="14385" width="16.28515625" style="89" customWidth="1"/>
    <col min="14386" max="14386" width="14.5703125" style="89" customWidth="1"/>
    <col min="14387" max="14387" width="4" style="89" customWidth="1"/>
    <col min="14388" max="14390" width="7.7109375" style="89" customWidth="1"/>
    <col min="14391" max="14391" width="3.85546875" style="89" customWidth="1"/>
    <col min="14392" max="14392" width="26.28515625" style="89" customWidth="1"/>
    <col min="14393" max="14592" width="11.42578125" style="89"/>
    <col min="14593" max="14593" width="1.140625" style="89" customWidth="1"/>
    <col min="14594" max="14596" width="5.7109375" style="89" customWidth="1"/>
    <col min="14597" max="14597" width="4" style="89" customWidth="1"/>
    <col min="14598" max="14600" width="4.28515625" style="89" customWidth="1"/>
    <col min="14601" max="14603" width="5.28515625" style="89" customWidth="1"/>
    <col min="14604" max="14605" width="3.28515625" style="89" bestFit="1" customWidth="1"/>
    <col min="14606" max="14609" width="0" style="89" hidden="1" customWidth="1"/>
    <col min="14610" max="14610" width="4.28515625" style="89" customWidth="1"/>
    <col min="14611" max="14613" width="8.140625" style="89" customWidth="1"/>
    <col min="14614" max="14616" width="2.7109375" style="89" customWidth="1"/>
    <col min="14617" max="14617" width="2.85546875" style="89" customWidth="1"/>
    <col min="14618" max="14623" width="2.7109375" style="89" customWidth="1"/>
    <col min="14624" max="14633" width="0" style="89" hidden="1" customWidth="1"/>
    <col min="14634" max="14634" width="4.28515625" style="89" customWidth="1"/>
    <col min="14635" max="14635" width="0" style="89" hidden="1" customWidth="1"/>
    <col min="14636" max="14636" width="3.28515625" style="89" bestFit="1" customWidth="1"/>
    <col min="14637" max="14637" width="0" style="89" hidden="1" customWidth="1"/>
    <col min="14638" max="14638" width="3.28515625" style="89" bestFit="1" customWidth="1"/>
    <col min="14639" max="14640" width="4.28515625" style="89" customWidth="1"/>
    <col min="14641" max="14641" width="16.28515625" style="89" customWidth="1"/>
    <col min="14642" max="14642" width="14.5703125" style="89" customWidth="1"/>
    <col min="14643" max="14643" width="4" style="89" customWidth="1"/>
    <col min="14644" max="14646" width="7.7109375" style="89" customWidth="1"/>
    <col min="14647" max="14647" width="3.85546875" style="89" customWidth="1"/>
    <col min="14648" max="14648" width="26.28515625" style="89" customWidth="1"/>
    <col min="14649" max="14848" width="11.42578125" style="89"/>
    <col min="14849" max="14849" width="1.140625" style="89" customWidth="1"/>
    <col min="14850" max="14852" width="5.7109375" style="89" customWidth="1"/>
    <col min="14853" max="14853" width="4" style="89" customWidth="1"/>
    <col min="14854" max="14856" width="4.28515625" style="89" customWidth="1"/>
    <col min="14857" max="14859" width="5.28515625" style="89" customWidth="1"/>
    <col min="14860" max="14861" width="3.28515625" style="89" bestFit="1" customWidth="1"/>
    <col min="14862" max="14865" width="0" style="89" hidden="1" customWidth="1"/>
    <col min="14866" max="14866" width="4.28515625" style="89" customWidth="1"/>
    <col min="14867" max="14869" width="8.140625" style="89" customWidth="1"/>
    <col min="14870" max="14872" width="2.7109375" style="89" customWidth="1"/>
    <col min="14873" max="14873" width="2.85546875" style="89" customWidth="1"/>
    <col min="14874" max="14879" width="2.7109375" style="89" customWidth="1"/>
    <col min="14880" max="14889" width="0" style="89" hidden="1" customWidth="1"/>
    <col min="14890" max="14890" width="4.28515625" style="89" customWidth="1"/>
    <col min="14891" max="14891" width="0" style="89" hidden="1" customWidth="1"/>
    <col min="14892" max="14892" width="3.28515625" style="89" bestFit="1" customWidth="1"/>
    <col min="14893" max="14893" width="0" style="89" hidden="1" customWidth="1"/>
    <col min="14894" max="14894" width="3.28515625" style="89" bestFit="1" customWidth="1"/>
    <col min="14895" max="14896" width="4.28515625" style="89" customWidth="1"/>
    <col min="14897" max="14897" width="16.28515625" style="89" customWidth="1"/>
    <col min="14898" max="14898" width="14.5703125" style="89" customWidth="1"/>
    <col min="14899" max="14899" width="4" style="89" customWidth="1"/>
    <col min="14900" max="14902" width="7.7109375" style="89" customWidth="1"/>
    <col min="14903" max="14903" width="3.85546875" style="89" customWidth="1"/>
    <col min="14904" max="14904" width="26.28515625" style="89" customWidth="1"/>
    <col min="14905" max="15104" width="11.42578125" style="89"/>
    <col min="15105" max="15105" width="1.140625" style="89" customWidth="1"/>
    <col min="15106" max="15108" width="5.7109375" style="89" customWidth="1"/>
    <col min="15109" max="15109" width="4" style="89" customWidth="1"/>
    <col min="15110" max="15112" width="4.28515625" style="89" customWidth="1"/>
    <col min="15113" max="15115" width="5.28515625" style="89" customWidth="1"/>
    <col min="15116" max="15117" width="3.28515625" style="89" bestFit="1" customWidth="1"/>
    <col min="15118" max="15121" width="0" style="89" hidden="1" customWidth="1"/>
    <col min="15122" max="15122" width="4.28515625" style="89" customWidth="1"/>
    <col min="15123" max="15125" width="8.140625" style="89" customWidth="1"/>
    <col min="15126" max="15128" width="2.7109375" style="89" customWidth="1"/>
    <col min="15129" max="15129" width="2.85546875" style="89" customWidth="1"/>
    <col min="15130" max="15135" width="2.7109375" style="89" customWidth="1"/>
    <col min="15136" max="15145" width="0" style="89" hidden="1" customWidth="1"/>
    <col min="15146" max="15146" width="4.28515625" style="89" customWidth="1"/>
    <col min="15147" max="15147" width="0" style="89" hidden="1" customWidth="1"/>
    <col min="15148" max="15148" width="3.28515625" style="89" bestFit="1" customWidth="1"/>
    <col min="15149" max="15149" width="0" style="89" hidden="1" customWidth="1"/>
    <col min="15150" max="15150" width="3.28515625" style="89" bestFit="1" customWidth="1"/>
    <col min="15151" max="15152" width="4.28515625" style="89" customWidth="1"/>
    <col min="15153" max="15153" width="16.28515625" style="89" customWidth="1"/>
    <col min="15154" max="15154" width="14.5703125" style="89" customWidth="1"/>
    <col min="15155" max="15155" width="4" style="89" customWidth="1"/>
    <col min="15156" max="15158" width="7.7109375" style="89" customWidth="1"/>
    <col min="15159" max="15159" width="3.85546875" style="89" customWidth="1"/>
    <col min="15160" max="15160" width="26.28515625" style="89" customWidth="1"/>
    <col min="15161" max="15360" width="11.42578125" style="89"/>
    <col min="15361" max="15361" width="1.140625" style="89" customWidth="1"/>
    <col min="15362" max="15364" width="5.7109375" style="89" customWidth="1"/>
    <col min="15365" max="15365" width="4" style="89" customWidth="1"/>
    <col min="15366" max="15368" width="4.28515625" style="89" customWidth="1"/>
    <col min="15369" max="15371" width="5.28515625" style="89" customWidth="1"/>
    <col min="15372" max="15373" width="3.28515625" style="89" bestFit="1" customWidth="1"/>
    <col min="15374" max="15377" width="0" style="89" hidden="1" customWidth="1"/>
    <col min="15378" max="15378" width="4.28515625" style="89" customWidth="1"/>
    <col min="15379" max="15381" width="8.140625" style="89" customWidth="1"/>
    <col min="15382" max="15384" width="2.7109375" style="89" customWidth="1"/>
    <col min="15385" max="15385" width="2.85546875" style="89" customWidth="1"/>
    <col min="15386" max="15391" width="2.7109375" style="89" customWidth="1"/>
    <col min="15392" max="15401" width="0" style="89" hidden="1" customWidth="1"/>
    <col min="15402" max="15402" width="4.28515625" style="89" customWidth="1"/>
    <col min="15403" max="15403" width="0" style="89" hidden="1" customWidth="1"/>
    <col min="15404" max="15404" width="3.28515625" style="89" bestFit="1" customWidth="1"/>
    <col min="15405" max="15405" width="0" style="89" hidden="1" customWidth="1"/>
    <col min="15406" max="15406" width="3.28515625" style="89" bestFit="1" customWidth="1"/>
    <col min="15407" max="15408" width="4.28515625" style="89" customWidth="1"/>
    <col min="15409" max="15409" width="16.28515625" style="89" customWidth="1"/>
    <col min="15410" max="15410" width="14.5703125" style="89" customWidth="1"/>
    <col min="15411" max="15411" width="4" style="89" customWidth="1"/>
    <col min="15412" max="15414" width="7.7109375" style="89" customWidth="1"/>
    <col min="15415" max="15415" width="3.85546875" style="89" customWidth="1"/>
    <col min="15416" max="15416" width="26.28515625" style="89" customWidth="1"/>
    <col min="15417" max="15616" width="11.42578125" style="89"/>
    <col min="15617" max="15617" width="1.140625" style="89" customWidth="1"/>
    <col min="15618" max="15620" width="5.7109375" style="89" customWidth="1"/>
    <col min="15621" max="15621" width="4" style="89" customWidth="1"/>
    <col min="15622" max="15624" width="4.28515625" style="89" customWidth="1"/>
    <col min="15625" max="15627" width="5.28515625" style="89" customWidth="1"/>
    <col min="15628" max="15629" width="3.28515625" style="89" bestFit="1" customWidth="1"/>
    <col min="15630" max="15633" width="0" style="89" hidden="1" customWidth="1"/>
    <col min="15634" max="15634" width="4.28515625" style="89" customWidth="1"/>
    <col min="15635" max="15637" width="8.140625" style="89" customWidth="1"/>
    <col min="15638" max="15640" width="2.7109375" style="89" customWidth="1"/>
    <col min="15641" max="15641" width="2.85546875" style="89" customWidth="1"/>
    <col min="15642" max="15647" width="2.7109375" style="89" customWidth="1"/>
    <col min="15648" max="15657" width="0" style="89" hidden="1" customWidth="1"/>
    <col min="15658" max="15658" width="4.28515625" style="89" customWidth="1"/>
    <col min="15659" max="15659" width="0" style="89" hidden="1" customWidth="1"/>
    <col min="15660" max="15660" width="3.28515625" style="89" bestFit="1" customWidth="1"/>
    <col min="15661" max="15661" width="0" style="89" hidden="1" customWidth="1"/>
    <col min="15662" max="15662" width="3.28515625" style="89" bestFit="1" customWidth="1"/>
    <col min="15663" max="15664" width="4.28515625" style="89" customWidth="1"/>
    <col min="15665" max="15665" width="16.28515625" style="89" customWidth="1"/>
    <col min="15666" max="15666" width="14.5703125" style="89" customWidth="1"/>
    <col min="15667" max="15667" width="4" style="89" customWidth="1"/>
    <col min="15668" max="15670" width="7.7109375" style="89" customWidth="1"/>
    <col min="15671" max="15671" width="3.85546875" style="89" customWidth="1"/>
    <col min="15672" max="15672" width="26.28515625" style="89" customWidth="1"/>
    <col min="15673" max="15872" width="11.42578125" style="89"/>
    <col min="15873" max="15873" width="1.140625" style="89" customWidth="1"/>
    <col min="15874" max="15876" width="5.7109375" style="89" customWidth="1"/>
    <col min="15877" max="15877" width="4" style="89" customWidth="1"/>
    <col min="15878" max="15880" width="4.28515625" style="89" customWidth="1"/>
    <col min="15881" max="15883" width="5.28515625" style="89" customWidth="1"/>
    <col min="15884" max="15885" width="3.28515625" style="89" bestFit="1" customWidth="1"/>
    <col min="15886" max="15889" width="0" style="89" hidden="1" customWidth="1"/>
    <col min="15890" max="15890" width="4.28515625" style="89" customWidth="1"/>
    <col min="15891" max="15893" width="8.140625" style="89" customWidth="1"/>
    <col min="15894" max="15896" width="2.7109375" style="89" customWidth="1"/>
    <col min="15897" max="15897" width="2.85546875" style="89" customWidth="1"/>
    <col min="15898" max="15903" width="2.7109375" style="89" customWidth="1"/>
    <col min="15904" max="15913" width="0" style="89" hidden="1" customWidth="1"/>
    <col min="15914" max="15914" width="4.28515625" style="89" customWidth="1"/>
    <col min="15915" max="15915" width="0" style="89" hidden="1" customWidth="1"/>
    <col min="15916" max="15916" width="3.28515625" style="89" bestFit="1" customWidth="1"/>
    <col min="15917" max="15917" width="0" style="89" hidden="1" customWidth="1"/>
    <col min="15918" max="15918" width="3.28515625" style="89" bestFit="1" customWidth="1"/>
    <col min="15919" max="15920" width="4.28515625" style="89" customWidth="1"/>
    <col min="15921" max="15921" width="16.28515625" style="89" customWidth="1"/>
    <col min="15922" max="15922" width="14.5703125" style="89" customWidth="1"/>
    <col min="15923" max="15923" width="4" style="89" customWidth="1"/>
    <col min="15924" max="15926" width="7.7109375" style="89" customWidth="1"/>
    <col min="15927" max="15927" width="3.85546875" style="89" customWidth="1"/>
    <col min="15928" max="15928" width="26.28515625" style="89" customWidth="1"/>
    <col min="15929" max="16128" width="11.42578125" style="89"/>
    <col min="16129" max="16129" width="1.140625" style="89" customWidth="1"/>
    <col min="16130" max="16132" width="5.7109375" style="89" customWidth="1"/>
    <col min="16133" max="16133" width="4" style="89" customWidth="1"/>
    <col min="16134" max="16136" width="4.28515625" style="89" customWidth="1"/>
    <col min="16137" max="16139" width="5.28515625" style="89" customWidth="1"/>
    <col min="16140" max="16141" width="3.28515625" style="89" bestFit="1" customWidth="1"/>
    <col min="16142" max="16145" width="0" style="89" hidden="1" customWidth="1"/>
    <col min="16146" max="16146" width="4.28515625" style="89" customWidth="1"/>
    <col min="16147" max="16149" width="8.140625" style="89" customWidth="1"/>
    <col min="16150" max="16152" width="2.7109375" style="89" customWidth="1"/>
    <col min="16153" max="16153" width="2.85546875" style="89" customWidth="1"/>
    <col min="16154" max="16159" width="2.7109375" style="89" customWidth="1"/>
    <col min="16160" max="16169" width="0" style="89" hidden="1" customWidth="1"/>
    <col min="16170" max="16170" width="4.28515625" style="89" customWidth="1"/>
    <col min="16171" max="16171" width="0" style="89" hidden="1" customWidth="1"/>
    <col min="16172" max="16172" width="3.28515625" style="89" bestFit="1" customWidth="1"/>
    <col min="16173" max="16173" width="0" style="89" hidden="1" customWidth="1"/>
    <col min="16174" max="16174" width="3.28515625" style="89" bestFit="1" customWidth="1"/>
    <col min="16175" max="16176" width="4.28515625" style="89" customWidth="1"/>
    <col min="16177" max="16177" width="16.28515625" style="89" customWidth="1"/>
    <col min="16178" max="16178" width="14.5703125" style="89" customWidth="1"/>
    <col min="16179" max="16179" width="4" style="89" customWidth="1"/>
    <col min="16180" max="16182" width="7.7109375" style="89" customWidth="1"/>
    <col min="16183" max="16183" width="3.85546875" style="89" customWidth="1"/>
    <col min="16184" max="16184" width="26.28515625" style="89" customWidth="1"/>
    <col min="16185" max="16384" width="11.42578125" style="89"/>
  </cols>
  <sheetData>
    <row r="1" spans="1:56" ht="11.25" customHeight="1" x14ac:dyDescent="0.2">
      <c r="A1" s="87"/>
      <c r="B1" s="1813" t="s">
        <v>447</v>
      </c>
      <c r="C1" s="1814"/>
      <c r="D1" s="1814"/>
      <c r="E1" s="1814"/>
      <c r="F1" s="1814"/>
      <c r="G1" s="1814"/>
      <c r="H1" s="1814"/>
      <c r="I1" s="1814"/>
      <c r="J1" s="1814"/>
      <c r="K1" s="1814"/>
      <c r="L1" s="1814"/>
      <c r="M1" s="1814"/>
      <c r="N1" s="1814"/>
      <c r="O1" s="1814"/>
      <c r="P1" s="1814"/>
      <c r="Q1" s="1814"/>
      <c r="R1" s="1814"/>
      <c r="S1" s="1814"/>
      <c r="T1" s="1814"/>
      <c r="U1" s="1814"/>
      <c r="V1" s="1814"/>
      <c r="W1" s="1814"/>
      <c r="X1" s="1814"/>
      <c r="Y1" s="1814"/>
      <c r="Z1" s="1814"/>
      <c r="AA1" s="1814"/>
      <c r="AB1" s="1814"/>
      <c r="AC1" s="1814"/>
      <c r="AD1" s="1814"/>
      <c r="AE1" s="1814"/>
      <c r="AF1" s="1814"/>
      <c r="AG1" s="1814"/>
      <c r="AH1" s="1814"/>
      <c r="AI1" s="1814"/>
      <c r="AJ1" s="1814"/>
      <c r="AK1" s="1814"/>
      <c r="AL1" s="1814"/>
      <c r="AM1" s="1814"/>
      <c r="AN1" s="1814"/>
      <c r="AO1" s="1814"/>
      <c r="AP1" s="1814"/>
      <c r="AQ1" s="1814"/>
      <c r="AR1" s="1814"/>
      <c r="AS1" s="1814"/>
      <c r="AT1" s="1814"/>
      <c r="AU1" s="1815"/>
      <c r="AV1" s="1813"/>
      <c r="AW1" s="1814"/>
      <c r="AX1" s="1815"/>
      <c r="AY1" s="88"/>
      <c r="AZ1" s="87"/>
      <c r="BA1" s="87"/>
      <c r="BB1" s="1822" t="s">
        <v>118</v>
      </c>
      <c r="BC1" s="1822"/>
      <c r="BD1" s="1822"/>
    </row>
    <row r="2" spans="1:56" ht="11.25" customHeight="1" x14ac:dyDescent="0.2">
      <c r="A2" s="87"/>
      <c r="B2" s="1823" t="s">
        <v>119</v>
      </c>
      <c r="C2" s="1824"/>
      <c r="D2" s="1824"/>
      <c r="E2" s="1824"/>
      <c r="F2" s="1824"/>
      <c r="G2" s="1824"/>
      <c r="H2" s="1824"/>
      <c r="I2" s="1824"/>
      <c r="J2" s="1824"/>
      <c r="K2" s="1824"/>
      <c r="L2" s="1824"/>
      <c r="M2" s="1824"/>
      <c r="N2" s="1824"/>
      <c r="O2" s="1824"/>
      <c r="P2" s="1824"/>
      <c r="Q2" s="1824"/>
      <c r="R2" s="1824"/>
      <c r="S2" s="1824"/>
      <c r="T2" s="1824"/>
      <c r="U2" s="1824"/>
      <c r="V2" s="1824"/>
      <c r="W2" s="1824"/>
      <c r="X2" s="1824"/>
      <c r="Y2" s="1824"/>
      <c r="Z2" s="1824"/>
      <c r="AA2" s="1824"/>
      <c r="AB2" s="1824"/>
      <c r="AC2" s="1824"/>
      <c r="AD2" s="1824"/>
      <c r="AE2" s="1824"/>
      <c r="AF2" s="1824"/>
      <c r="AG2" s="1824"/>
      <c r="AH2" s="1824"/>
      <c r="AI2" s="1824"/>
      <c r="AJ2" s="1824"/>
      <c r="AK2" s="1824"/>
      <c r="AL2" s="1824"/>
      <c r="AM2" s="1824"/>
      <c r="AN2" s="1824"/>
      <c r="AO2" s="1824"/>
      <c r="AP2" s="1824"/>
      <c r="AQ2" s="1824"/>
      <c r="AR2" s="1824"/>
      <c r="AS2" s="1824"/>
      <c r="AT2" s="1824"/>
      <c r="AU2" s="1825"/>
      <c r="AV2" s="1816"/>
      <c r="AW2" s="1817"/>
      <c r="AX2" s="1818"/>
      <c r="AY2" s="88"/>
      <c r="AZ2" s="87"/>
      <c r="BA2" s="87"/>
      <c r="BB2" s="1822"/>
      <c r="BC2" s="1822"/>
      <c r="BD2" s="1822"/>
    </row>
    <row r="3" spans="1:56" ht="12" customHeight="1" x14ac:dyDescent="0.2">
      <c r="A3" s="87"/>
      <c r="B3" s="1813" t="s">
        <v>451</v>
      </c>
      <c r="C3" s="1814"/>
      <c r="D3" s="1815"/>
      <c r="E3" s="1813" t="s">
        <v>452</v>
      </c>
      <c r="F3" s="1814"/>
      <c r="G3" s="1814"/>
      <c r="H3" s="1814"/>
      <c r="I3" s="1814"/>
      <c r="J3" s="1814"/>
      <c r="K3" s="1814"/>
      <c r="L3" s="1814"/>
      <c r="M3" s="1814"/>
      <c r="N3" s="1814"/>
      <c r="O3" s="1814"/>
      <c r="P3" s="1814"/>
      <c r="Q3" s="1814"/>
      <c r="R3" s="1814"/>
      <c r="S3" s="1814"/>
      <c r="T3" s="1814"/>
      <c r="U3" s="1814"/>
      <c r="V3" s="1814"/>
      <c r="W3" s="1814"/>
      <c r="X3" s="1814"/>
      <c r="Y3" s="1814"/>
      <c r="Z3" s="1815"/>
      <c r="AA3" s="1813" t="s">
        <v>453</v>
      </c>
      <c r="AB3" s="1814"/>
      <c r="AC3" s="1814"/>
      <c r="AD3" s="1814"/>
      <c r="AE3" s="1814"/>
      <c r="AF3" s="1814"/>
      <c r="AG3" s="1814"/>
      <c r="AH3" s="1814"/>
      <c r="AI3" s="1814"/>
      <c r="AJ3" s="1814"/>
      <c r="AK3" s="1814"/>
      <c r="AL3" s="1814"/>
      <c r="AM3" s="1814"/>
      <c r="AN3" s="1814"/>
      <c r="AO3" s="1814"/>
      <c r="AP3" s="1814"/>
      <c r="AQ3" s="1814"/>
      <c r="AR3" s="1814"/>
      <c r="AS3" s="1814"/>
      <c r="AT3" s="1814"/>
      <c r="AU3" s="1815"/>
      <c r="AV3" s="1816"/>
      <c r="AW3" s="1817"/>
      <c r="AX3" s="1818"/>
      <c r="AY3" s="88"/>
      <c r="AZ3" s="87"/>
      <c r="BA3" s="87"/>
      <c r="BB3" s="1826">
        <v>42853</v>
      </c>
      <c r="BC3" s="1826"/>
      <c r="BD3" s="1826"/>
    </row>
    <row r="4" spans="1:56" ht="12" customHeight="1" x14ac:dyDescent="0.2">
      <c r="A4" s="87"/>
      <c r="B4" s="1823" t="s">
        <v>120</v>
      </c>
      <c r="C4" s="1824"/>
      <c r="D4" s="1825"/>
      <c r="E4" s="1823" t="s">
        <v>456</v>
      </c>
      <c r="F4" s="1824"/>
      <c r="G4" s="1824"/>
      <c r="H4" s="1824"/>
      <c r="I4" s="1824"/>
      <c r="J4" s="1824"/>
      <c r="K4" s="1824"/>
      <c r="L4" s="1824"/>
      <c r="M4" s="1824"/>
      <c r="N4" s="1824"/>
      <c r="O4" s="1824"/>
      <c r="P4" s="1824"/>
      <c r="Q4" s="1824"/>
      <c r="R4" s="1824"/>
      <c r="S4" s="1824"/>
      <c r="T4" s="1824"/>
      <c r="U4" s="1824"/>
      <c r="V4" s="1824"/>
      <c r="W4" s="1824"/>
      <c r="X4" s="1824"/>
      <c r="Y4" s="1824"/>
      <c r="Z4" s="1825"/>
      <c r="AA4" s="1823">
        <v>4</v>
      </c>
      <c r="AB4" s="1824"/>
      <c r="AC4" s="1824"/>
      <c r="AD4" s="1824"/>
      <c r="AE4" s="1824"/>
      <c r="AF4" s="1824"/>
      <c r="AG4" s="1824"/>
      <c r="AH4" s="1824"/>
      <c r="AI4" s="1824"/>
      <c r="AJ4" s="1824"/>
      <c r="AK4" s="1824"/>
      <c r="AL4" s="1824"/>
      <c r="AM4" s="1824"/>
      <c r="AN4" s="1824"/>
      <c r="AO4" s="1824"/>
      <c r="AP4" s="1824"/>
      <c r="AQ4" s="1824"/>
      <c r="AR4" s="1824"/>
      <c r="AS4" s="1824"/>
      <c r="AT4" s="1824"/>
      <c r="AU4" s="1825"/>
      <c r="AV4" s="1819"/>
      <c r="AW4" s="1820"/>
      <c r="AX4" s="1821"/>
      <c r="AY4" s="88"/>
      <c r="AZ4" s="87"/>
      <c r="BA4" s="87"/>
      <c r="BB4" s="1826"/>
      <c r="BC4" s="1826"/>
      <c r="BD4" s="1826"/>
    </row>
    <row r="5" spans="1:56" ht="6" customHeight="1" x14ac:dyDescent="0.2">
      <c r="A5" s="87"/>
      <c r="B5" s="90"/>
      <c r="C5" s="90"/>
      <c r="D5" s="90"/>
      <c r="E5" s="90"/>
      <c r="F5" s="90"/>
      <c r="G5" s="90"/>
      <c r="H5" s="90"/>
      <c r="I5" s="90"/>
      <c r="J5" s="90"/>
      <c r="K5" s="90"/>
      <c r="L5" s="90"/>
      <c r="M5" s="90"/>
      <c r="N5" s="90"/>
      <c r="O5" s="90"/>
      <c r="P5" s="90"/>
      <c r="Q5" s="90"/>
      <c r="R5" s="90"/>
      <c r="S5" s="90"/>
      <c r="T5" s="90"/>
      <c r="U5" s="90"/>
      <c r="V5" s="90"/>
      <c r="W5" s="90"/>
      <c r="X5" s="90"/>
      <c r="Y5" s="90"/>
      <c r="Z5" s="90"/>
      <c r="AA5" s="90"/>
      <c r="AB5" s="90"/>
      <c r="AC5" s="90"/>
      <c r="AD5" s="90"/>
      <c r="AE5" s="90"/>
      <c r="AF5" s="90"/>
      <c r="AG5" s="90"/>
      <c r="AH5" s="90"/>
      <c r="AI5" s="90"/>
      <c r="AJ5" s="90"/>
      <c r="AK5" s="90"/>
      <c r="AL5" s="90"/>
      <c r="AM5" s="90"/>
      <c r="AN5" s="90"/>
      <c r="AO5" s="90"/>
      <c r="AP5" s="90"/>
      <c r="AQ5" s="90"/>
      <c r="AR5" s="90"/>
      <c r="AS5" s="90"/>
      <c r="AT5" s="90"/>
      <c r="AU5" s="90"/>
      <c r="AV5" s="90"/>
      <c r="AW5" s="90"/>
      <c r="AX5" s="90"/>
      <c r="AY5" s="612"/>
      <c r="AZ5" s="612"/>
      <c r="BA5" s="612"/>
      <c r="BB5" s="87"/>
      <c r="BC5" s="90"/>
      <c r="BD5" s="90"/>
    </row>
    <row r="6" spans="1:56" ht="50.25" customHeight="1" x14ac:dyDescent="0.2">
      <c r="A6" s="87"/>
      <c r="B6" s="1827" t="s">
        <v>122</v>
      </c>
      <c r="C6" s="1828"/>
      <c r="D6" s="1829" t="s">
        <v>123</v>
      </c>
      <c r="E6" s="1830"/>
      <c r="F6" s="1830"/>
      <c r="G6" s="1830"/>
      <c r="H6" s="1831"/>
      <c r="I6" s="1827" t="s">
        <v>448</v>
      </c>
      <c r="J6" s="1832"/>
      <c r="K6" s="1828"/>
      <c r="L6" s="1829" t="s">
        <v>263</v>
      </c>
      <c r="M6" s="1830"/>
      <c r="N6" s="1830"/>
      <c r="O6" s="1830"/>
      <c r="P6" s="1830"/>
      <c r="Q6" s="1830"/>
      <c r="R6" s="1830"/>
      <c r="S6" s="1830"/>
      <c r="T6" s="1830"/>
      <c r="U6" s="1831"/>
      <c r="V6" s="1827" t="s">
        <v>124</v>
      </c>
      <c r="W6" s="1832"/>
      <c r="X6" s="1832"/>
      <c r="Y6" s="1832"/>
      <c r="Z6" s="1832"/>
      <c r="AA6" s="1833" t="s">
        <v>39</v>
      </c>
      <c r="AB6" s="1833"/>
      <c r="AC6" s="1833"/>
      <c r="AD6" s="1833"/>
      <c r="AE6" s="1833"/>
      <c r="AF6" s="1833"/>
      <c r="AG6" s="1833"/>
      <c r="AH6" s="1833"/>
      <c r="AI6" s="1833"/>
      <c r="AJ6" s="1833"/>
      <c r="AK6" s="1833"/>
      <c r="AL6" s="1833"/>
      <c r="AM6" s="1833"/>
      <c r="AN6" s="1833"/>
      <c r="AO6" s="1833"/>
      <c r="AP6" s="1833"/>
      <c r="AQ6" s="1833"/>
      <c r="AR6" s="1833"/>
      <c r="AS6" s="1833"/>
      <c r="AT6" s="1833"/>
      <c r="AU6" s="1833"/>
      <c r="AV6" s="1833"/>
      <c r="AW6" s="1833"/>
      <c r="AX6" s="1834"/>
      <c r="AY6" s="91"/>
      <c r="AZ6" s="91"/>
      <c r="BA6" s="91"/>
      <c r="BB6" s="91"/>
      <c r="BC6" s="91"/>
      <c r="BD6" s="91"/>
    </row>
    <row r="7" spans="1:56" ht="6" customHeight="1" x14ac:dyDescent="0.2">
      <c r="A7" s="87"/>
      <c r="B7" s="92"/>
      <c r="C7" s="92"/>
      <c r="D7" s="92"/>
      <c r="E7" s="93"/>
      <c r="F7" s="93"/>
      <c r="G7" s="93"/>
      <c r="H7" s="93"/>
      <c r="I7" s="93"/>
      <c r="J7" s="93"/>
      <c r="K7" s="93"/>
      <c r="L7" s="93"/>
      <c r="M7" s="93"/>
      <c r="N7" s="93"/>
      <c r="O7" s="93"/>
      <c r="P7" s="93"/>
      <c r="Q7" s="93"/>
      <c r="R7" s="93"/>
      <c r="S7" s="93"/>
      <c r="T7" s="93"/>
      <c r="U7" s="93"/>
      <c r="V7" s="93"/>
      <c r="W7" s="93"/>
      <c r="X7" s="93"/>
      <c r="Y7" s="93"/>
      <c r="Z7" s="93"/>
      <c r="AA7" s="93"/>
      <c r="AB7" s="93"/>
      <c r="AC7" s="93"/>
      <c r="AD7" s="93"/>
      <c r="AE7" s="93"/>
      <c r="AF7" s="93"/>
      <c r="AG7" s="93"/>
      <c r="AH7" s="93"/>
      <c r="AI7" s="93"/>
      <c r="AJ7" s="93"/>
      <c r="AK7" s="93"/>
      <c r="AL7" s="93"/>
      <c r="AM7" s="93"/>
      <c r="AN7" s="93"/>
      <c r="AO7" s="93"/>
      <c r="AP7" s="93"/>
      <c r="AQ7" s="93"/>
      <c r="AR7" s="93"/>
      <c r="AS7" s="93"/>
      <c r="AT7" s="93"/>
      <c r="AU7" s="93"/>
      <c r="AV7" s="93"/>
      <c r="AW7" s="93"/>
      <c r="AX7" s="93"/>
      <c r="AY7" s="94"/>
      <c r="AZ7" s="94"/>
      <c r="BA7" s="94"/>
      <c r="BB7" s="94"/>
      <c r="BC7" s="94"/>
      <c r="BD7" s="94"/>
    </row>
    <row r="8" spans="1:56" ht="11.25" customHeight="1" x14ac:dyDescent="0.2">
      <c r="A8" s="95"/>
      <c r="B8" s="1835" t="s">
        <v>457</v>
      </c>
      <c r="C8" s="1836"/>
      <c r="D8" s="1836"/>
      <c r="E8" s="1836"/>
      <c r="F8" s="1836"/>
      <c r="G8" s="1836"/>
      <c r="H8" s="1836"/>
      <c r="I8" s="1836"/>
      <c r="J8" s="1836"/>
      <c r="K8" s="1837"/>
      <c r="L8" s="558" t="s">
        <v>1146</v>
      </c>
      <c r="M8" s="559"/>
      <c r="N8" s="559"/>
      <c r="O8" s="559"/>
      <c r="P8" s="559"/>
      <c r="Q8" s="559"/>
      <c r="R8" s="560"/>
      <c r="S8" s="561" t="s">
        <v>1147</v>
      </c>
      <c r="T8" s="562"/>
      <c r="U8" s="562"/>
      <c r="V8" s="562"/>
      <c r="W8" s="562"/>
      <c r="X8" s="562"/>
      <c r="Y8" s="562"/>
      <c r="Z8" s="562"/>
      <c r="AA8" s="562"/>
      <c r="AB8" s="562"/>
      <c r="AC8" s="562"/>
      <c r="AD8" s="562"/>
      <c r="AE8" s="562"/>
      <c r="AF8" s="562"/>
      <c r="AG8" s="562"/>
      <c r="AH8" s="562"/>
      <c r="AI8" s="562"/>
      <c r="AJ8" s="562"/>
      <c r="AK8" s="562"/>
      <c r="AL8" s="562"/>
      <c r="AM8" s="562"/>
      <c r="AN8" s="562"/>
      <c r="AO8" s="562"/>
      <c r="AP8" s="562"/>
      <c r="AQ8" s="562"/>
      <c r="AR8" s="562"/>
      <c r="AS8" s="562"/>
      <c r="AT8" s="562"/>
      <c r="AU8" s="562"/>
      <c r="AV8" s="562"/>
      <c r="AW8" s="562"/>
      <c r="AX8" s="563"/>
      <c r="AY8" s="1838" t="s">
        <v>1148</v>
      </c>
      <c r="AZ8" s="1838"/>
      <c r="BA8" s="1838"/>
      <c r="BB8" s="1838"/>
      <c r="BC8" s="1838"/>
      <c r="BD8" s="1838"/>
    </row>
    <row r="9" spans="1:56" ht="69" customHeight="1" x14ac:dyDescent="0.2">
      <c r="A9" s="95"/>
      <c r="B9" s="1839" t="s">
        <v>126</v>
      </c>
      <c r="C9" s="1840"/>
      <c r="D9" s="1841"/>
      <c r="E9" s="564" t="s">
        <v>451</v>
      </c>
      <c r="F9" s="1839" t="s">
        <v>1149</v>
      </c>
      <c r="G9" s="1840"/>
      <c r="H9" s="1841"/>
      <c r="I9" s="1839" t="s">
        <v>465</v>
      </c>
      <c r="J9" s="1840"/>
      <c r="K9" s="1841"/>
      <c r="L9" s="564" t="s">
        <v>1150</v>
      </c>
      <c r="M9" s="564" t="s">
        <v>1153</v>
      </c>
      <c r="N9" s="565"/>
      <c r="O9" s="566" t="s">
        <v>1151</v>
      </c>
      <c r="P9" s="566" t="s">
        <v>1152</v>
      </c>
      <c r="Q9" s="566" t="s">
        <v>1154</v>
      </c>
      <c r="R9" s="564" t="s">
        <v>1155</v>
      </c>
      <c r="S9" s="1839" t="s">
        <v>1156</v>
      </c>
      <c r="T9" s="1840"/>
      <c r="U9" s="1841"/>
      <c r="V9" s="564" t="s">
        <v>1157</v>
      </c>
      <c r="W9" s="564" t="s">
        <v>1158</v>
      </c>
      <c r="X9" s="564" t="s">
        <v>1159</v>
      </c>
      <c r="Y9" s="567" t="s">
        <v>1160</v>
      </c>
      <c r="Z9" s="567" t="s">
        <v>1162</v>
      </c>
      <c r="AA9" s="567" t="s">
        <v>1164</v>
      </c>
      <c r="AB9" s="567" t="s">
        <v>1166</v>
      </c>
      <c r="AC9" s="567" t="s">
        <v>1168</v>
      </c>
      <c r="AD9" s="567" t="s">
        <v>1170</v>
      </c>
      <c r="AE9" s="567" t="s">
        <v>129</v>
      </c>
      <c r="AF9" s="568"/>
      <c r="AG9" s="618" t="s">
        <v>1161</v>
      </c>
      <c r="AH9" s="618" t="s">
        <v>1163</v>
      </c>
      <c r="AI9" s="618" t="s">
        <v>1165</v>
      </c>
      <c r="AJ9" s="618" t="s">
        <v>1167</v>
      </c>
      <c r="AK9" s="618" t="s">
        <v>1169</v>
      </c>
      <c r="AL9" s="618" t="s">
        <v>1171</v>
      </c>
      <c r="AM9" s="618" t="s">
        <v>1172</v>
      </c>
      <c r="AN9" s="618" t="s">
        <v>1173</v>
      </c>
      <c r="AO9" s="618" t="s">
        <v>1174</v>
      </c>
      <c r="AP9" s="564" t="s">
        <v>1175</v>
      </c>
      <c r="AQ9" s="566" t="s">
        <v>1176</v>
      </c>
      <c r="AR9" s="564" t="s">
        <v>1150</v>
      </c>
      <c r="AS9" s="566" t="s">
        <v>1177</v>
      </c>
      <c r="AT9" s="564" t="s">
        <v>1153</v>
      </c>
      <c r="AU9" s="564" t="s">
        <v>1178</v>
      </c>
      <c r="AV9" s="564" t="s">
        <v>1179</v>
      </c>
      <c r="AW9" s="569" t="s">
        <v>1180</v>
      </c>
      <c r="AX9" s="569" t="s">
        <v>1181</v>
      </c>
      <c r="AY9" s="570" t="s">
        <v>1182</v>
      </c>
      <c r="AZ9" s="1838" t="s">
        <v>1183</v>
      </c>
      <c r="BA9" s="1838"/>
      <c r="BB9" s="1838"/>
      <c r="BC9" s="570" t="s">
        <v>127</v>
      </c>
      <c r="BD9" s="609" t="s">
        <v>128</v>
      </c>
    </row>
    <row r="10" spans="1:56" ht="147" customHeight="1" x14ac:dyDescent="0.2">
      <c r="A10" s="612"/>
      <c r="B10" s="1949" t="s">
        <v>1285</v>
      </c>
      <c r="C10" s="1949"/>
      <c r="D10" s="1949"/>
      <c r="E10" s="1888" t="s">
        <v>1286</v>
      </c>
      <c r="F10" s="1970" t="s">
        <v>2868</v>
      </c>
      <c r="G10" s="1971"/>
      <c r="H10" s="1972"/>
      <c r="I10" s="1957" t="s">
        <v>2869</v>
      </c>
      <c r="J10" s="1958"/>
      <c r="K10" s="1959"/>
      <c r="L10" s="2240" t="s">
        <v>1204</v>
      </c>
      <c r="M10" s="2240" t="s">
        <v>1186</v>
      </c>
      <c r="N10" s="627"/>
      <c r="O10" s="572">
        <f>VLOOKUP(L10,[45]Listas!$M$69:$N$73,2,0)</f>
        <v>1</v>
      </c>
      <c r="P10" s="572"/>
      <c r="Q10" s="572">
        <f>HLOOKUP(M10,[45]Listas!$O$67:$Q$68,2,0)</f>
        <v>10</v>
      </c>
      <c r="R10" s="2241" t="str">
        <f>INDEX([45]Listas!$O$69:$Q$73,MATCH(L10,[45]Listas!$M$69:$M$73,0),MATCH(M10,[45]Listas!$O$67:$Q$67,0))</f>
        <v>10
BAJA</v>
      </c>
      <c r="S10" s="2242" t="s">
        <v>2870</v>
      </c>
      <c r="T10" s="2243"/>
      <c r="U10" s="2244"/>
      <c r="V10" s="2245" t="s">
        <v>132</v>
      </c>
      <c r="W10" s="2245" t="s">
        <v>83</v>
      </c>
      <c r="X10" s="2245" t="s">
        <v>83</v>
      </c>
      <c r="Y10" s="2245" t="s">
        <v>132</v>
      </c>
      <c r="Z10" s="2245" t="s">
        <v>132</v>
      </c>
      <c r="AA10" s="2245" t="s">
        <v>132</v>
      </c>
      <c r="AB10" s="2245" t="s">
        <v>132</v>
      </c>
      <c r="AC10" s="2245" t="s">
        <v>132</v>
      </c>
      <c r="AD10" s="2245" t="s">
        <v>132</v>
      </c>
      <c r="AE10" s="2245" t="s">
        <v>132</v>
      </c>
      <c r="AF10" s="633"/>
      <c r="AG10" s="572">
        <f t="shared" ref="AG10:AG20" si="0">IF(Y10="SI",15,0)</f>
        <v>15</v>
      </c>
      <c r="AH10" s="572">
        <f t="shared" ref="AH10:AH20" si="1">IF(Z10="SI",5,0)</f>
        <v>5</v>
      </c>
      <c r="AI10" s="572">
        <f t="shared" ref="AI10:AI20" si="2">IF(AA10="SI",15,0)</f>
        <v>15</v>
      </c>
      <c r="AJ10" s="572">
        <f t="shared" ref="AJ10:AJ20" si="3">IF(AB10="SI",10,0)</f>
        <v>10</v>
      </c>
      <c r="AK10" s="572">
        <f t="shared" ref="AK10:AK20" si="4">IF(AC10="SI",15,0)</f>
        <v>15</v>
      </c>
      <c r="AL10" s="572">
        <f t="shared" ref="AL10:AL20" si="5">IF(AD10="SI",10,0)</f>
        <v>10</v>
      </c>
      <c r="AM10" s="572">
        <f t="shared" ref="AM10:AM20" si="6">IF(AE10="SI",30,0)</f>
        <v>30</v>
      </c>
      <c r="AN10" s="572">
        <f t="shared" ref="AN10:AN20" si="7">SUM(AG10+AH10+AI10+AJ10+AK10+AL10+AM10)</f>
        <v>100</v>
      </c>
      <c r="AO10" s="572">
        <f t="shared" ref="AO10:AO20" si="8">IF(AN10&lt;=50,0,IF(AN10&gt;=76,2,1))</f>
        <v>2</v>
      </c>
      <c r="AP10" s="2241" t="str">
        <f t="shared" ref="AP10" si="9">CONCATENATE(AN10,"- disminuye ",AO10)</f>
        <v>100- disminuye 2</v>
      </c>
      <c r="AQ10" s="572">
        <f t="shared" ref="AQ10:AQ20" si="10">IF(V10="SI",O10-AO10,O10)</f>
        <v>-1</v>
      </c>
      <c r="AR10" s="2241" t="str">
        <f>IF(AQ10&lt;=1,"Rara vez",VLOOKUP(AQ10,[45]Listas!$L$69:$M$73,2,0))</f>
        <v>Rara vez</v>
      </c>
      <c r="AS10" s="572">
        <f t="shared" ref="AS10:AS20" si="11">IF(W10="SI",Q10-AO10,Q10)</f>
        <v>10</v>
      </c>
      <c r="AT10" s="2241" t="str">
        <f t="shared" ref="AT10" si="12">IF(AS10&lt;=9,"Moderado",IF(AS10=20,"Catastrófico",IF(AS10=18,"Moderado","Mayor")))</f>
        <v>Mayor</v>
      </c>
      <c r="AU10" s="2241" t="str">
        <f>INDEX([45]Listas!$O$69:$Q$73,MATCH(AR10,[45]Listas!$M$69:$M$73,0),MATCH(AT10,[45]Listas!$O$67:$Q$67,0))</f>
        <v>10
BAJA</v>
      </c>
      <c r="AV10" s="2240" t="s">
        <v>1188</v>
      </c>
      <c r="AW10" s="1951" t="s">
        <v>2871</v>
      </c>
      <c r="AX10" s="1951" t="s">
        <v>2872</v>
      </c>
      <c r="AY10" s="2240" t="s">
        <v>1315</v>
      </c>
      <c r="AZ10" s="2094" t="s">
        <v>2873</v>
      </c>
      <c r="BA10" s="2095"/>
      <c r="BB10" s="2096"/>
      <c r="BC10" s="1883" t="s">
        <v>1454</v>
      </c>
      <c r="BD10" s="1888" t="s">
        <v>3227</v>
      </c>
    </row>
    <row r="11" spans="1:56" ht="136.5" customHeight="1" x14ac:dyDescent="0.2">
      <c r="A11" s="612"/>
      <c r="B11" s="1949" t="s">
        <v>1287</v>
      </c>
      <c r="C11" s="1949"/>
      <c r="D11" s="1949"/>
      <c r="E11" s="1950"/>
      <c r="F11" s="1973"/>
      <c r="G11" s="1974"/>
      <c r="H11" s="1975"/>
      <c r="I11" s="1960"/>
      <c r="J11" s="1961"/>
      <c r="K11" s="1962"/>
      <c r="L11" s="2246"/>
      <c r="M11" s="2246"/>
      <c r="N11" s="627"/>
      <c r="O11" s="572" t="e">
        <f>VLOOKUP(L11,[45]Listas!$M$69:$N$73,2,0)</f>
        <v>#N/A</v>
      </c>
      <c r="P11" s="572"/>
      <c r="Q11" s="572" t="e">
        <f>HLOOKUP(M11,[45]Listas!$O$67:$Q$68,2,0)</f>
        <v>#N/A</v>
      </c>
      <c r="R11" s="2247"/>
      <c r="S11" s="2248"/>
      <c r="T11" s="2249"/>
      <c r="U11" s="2250"/>
      <c r="V11" s="2251"/>
      <c r="W11" s="2251"/>
      <c r="X11" s="2251"/>
      <c r="Y11" s="2251"/>
      <c r="Z11" s="2251"/>
      <c r="AA11" s="2251"/>
      <c r="AB11" s="2251"/>
      <c r="AC11" s="2251"/>
      <c r="AD11" s="2251"/>
      <c r="AE11" s="2251"/>
      <c r="AF11" s="633"/>
      <c r="AG11" s="572">
        <f t="shared" si="0"/>
        <v>0</v>
      </c>
      <c r="AH11" s="572">
        <f t="shared" si="1"/>
        <v>0</v>
      </c>
      <c r="AI11" s="572">
        <f t="shared" si="2"/>
        <v>0</v>
      </c>
      <c r="AJ11" s="572">
        <f t="shared" si="3"/>
        <v>0</v>
      </c>
      <c r="AK11" s="572">
        <f t="shared" si="4"/>
        <v>0</v>
      </c>
      <c r="AL11" s="572">
        <f t="shared" si="5"/>
        <v>0</v>
      </c>
      <c r="AM11" s="572">
        <f t="shared" si="6"/>
        <v>0</v>
      </c>
      <c r="AN11" s="572">
        <f t="shared" si="7"/>
        <v>0</v>
      </c>
      <c r="AO11" s="572">
        <f t="shared" si="8"/>
        <v>0</v>
      </c>
      <c r="AP11" s="2247"/>
      <c r="AQ11" s="572" t="e">
        <f t="shared" si="10"/>
        <v>#N/A</v>
      </c>
      <c r="AR11" s="2247"/>
      <c r="AS11" s="572" t="e">
        <f t="shared" si="11"/>
        <v>#N/A</v>
      </c>
      <c r="AT11" s="2247"/>
      <c r="AU11" s="2247"/>
      <c r="AV11" s="2246"/>
      <c r="AW11" s="1952"/>
      <c r="AX11" s="1952"/>
      <c r="AY11" s="2246"/>
      <c r="AZ11" s="2233"/>
      <c r="BA11" s="2234"/>
      <c r="BB11" s="2235"/>
      <c r="BC11" s="1884"/>
      <c r="BD11" s="1950"/>
    </row>
    <row r="12" spans="1:56" ht="148.5" customHeight="1" x14ac:dyDescent="0.2">
      <c r="A12" s="612"/>
      <c r="B12" s="1949" t="s">
        <v>2874</v>
      </c>
      <c r="C12" s="1949"/>
      <c r="D12" s="1949"/>
      <c r="E12" s="1950"/>
      <c r="F12" s="1973"/>
      <c r="G12" s="1974"/>
      <c r="H12" s="1975"/>
      <c r="I12" s="1960"/>
      <c r="J12" s="1961"/>
      <c r="K12" s="1962"/>
      <c r="L12" s="2246"/>
      <c r="M12" s="2246"/>
      <c r="N12" s="627"/>
      <c r="O12" s="572" t="e">
        <f>VLOOKUP(L12,[45]Listas!$M$69:$N$73,2,0)</f>
        <v>#N/A</v>
      </c>
      <c r="P12" s="572"/>
      <c r="Q12" s="572" t="e">
        <f>HLOOKUP(M12,[45]Listas!$O$67:$Q$68,2,0)</f>
        <v>#N/A</v>
      </c>
      <c r="R12" s="2247"/>
      <c r="S12" s="2248"/>
      <c r="T12" s="2249"/>
      <c r="U12" s="2250"/>
      <c r="V12" s="2251"/>
      <c r="W12" s="2251"/>
      <c r="X12" s="2251"/>
      <c r="Y12" s="2251"/>
      <c r="Z12" s="2251"/>
      <c r="AA12" s="2251"/>
      <c r="AB12" s="2251"/>
      <c r="AC12" s="2251"/>
      <c r="AD12" s="2251"/>
      <c r="AE12" s="2251"/>
      <c r="AF12" s="633"/>
      <c r="AG12" s="572">
        <f t="shared" si="0"/>
        <v>0</v>
      </c>
      <c r="AH12" s="572">
        <f t="shared" si="1"/>
        <v>0</v>
      </c>
      <c r="AI12" s="572">
        <f t="shared" si="2"/>
        <v>0</v>
      </c>
      <c r="AJ12" s="572">
        <f t="shared" si="3"/>
        <v>0</v>
      </c>
      <c r="AK12" s="572">
        <f t="shared" si="4"/>
        <v>0</v>
      </c>
      <c r="AL12" s="572">
        <f t="shared" si="5"/>
        <v>0</v>
      </c>
      <c r="AM12" s="572">
        <f t="shared" si="6"/>
        <v>0</v>
      </c>
      <c r="AN12" s="572">
        <f t="shared" si="7"/>
        <v>0</v>
      </c>
      <c r="AO12" s="572">
        <f t="shared" si="8"/>
        <v>0</v>
      </c>
      <c r="AP12" s="2247"/>
      <c r="AQ12" s="572" t="e">
        <f t="shared" si="10"/>
        <v>#N/A</v>
      </c>
      <c r="AR12" s="2247"/>
      <c r="AS12" s="572" t="e">
        <f t="shared" si="11"/>
        <v>#N/A</v>
      </c>
      <c r="AT12" s="2247"/>
      <c r="AU12" s="2247"/>
      <c r="AV12" s="2246"/>
      <c r="AW12" s="1952"/>
      <c r="AX12" s="1952"/>
      <c r="AY12" s="2246"/>
      <c r="AZ12" s="2233"/>
      <c r="BA12" s="2234"/>
      <c r="BB12" s="2235"/>
      <c r="BC12" s="1884"/>
      <c r="BD12" s="1950"/>
    </row>
    <row r="13" spans="1:56" ht="52.5" customHeight="1" x14ac:dyDescent="0.2">
      <c r="A13" s="612"/>
      <c r="B13" s="1949" t="s">
        <v>41</v>
      </c>
      <c r="C13" s="1949"/>
      <c r="D13" s="1949"/>
      <c r="E13" s="1950"/>
      <c r="F13" s="1973"/>
      <c r="G13" s="1974"/>
      <c r="H13" s="1975"/>
      <c r="I13" s="1960"/>
      <c r="J13" s="1961"/>
      <c r="K13" s="1962"/>
      <c r="L13" s="2246"/>
      <c r="M13" s="2246"/>
      <c r="N13" s="627"/>
      <c r="O13" s="572" t="e">
        <f>VLOOKUP(L13,[45]Listas!$M$69:$N$73,2,0)</f>
        <v>#N/A</v>
      </c>
      <c r="P13" s="572"/>
      <c r="Q13" s="572" t="e">
        <f>HLOOKUP(M13,[45]Listas!$O$67:$Q$68,2,0)</f>
        <v>#N/A</v>
      </c>
      <c r="R13" s="2247"/>
      <c r="S13" s="2248"/>
      <c r="T13" s="2249"/>
      <c r="U13" s="2250"/>
      <c r="V13" s="2251"/>
      <c r="W13" s="2251"/>
      <c r="X13" s="2251"/>
      <c r="Y13" s="2251"/>
      <c r="Z13" s="2251"/>
      <c r="AA13" s="2251"/>
      <c r="AB13" s="2251"/>
      <c r="AC13" s="2251"/>
      <c r="AD13" s="2251"/>
      <c r="AE13" s="2251"/>
      <c r="AF13" s="633"/>
      <c r="AG13" s="572">
        <f t="shared" si="0"/>
        <v>0</v>
      </c>
      <c r="AH13" s="572">
        <f t="shared" si="1"/>
        <v>0</v>
      </c>
      <c r="AI13" s="572">
        <f t="shared" si="2"/>
        <v>0</v>
      </c>
      <c r="AJ13" s="572">
        <f t="shared" si="3"/>
        <v>0</v>
      </c>
      <c r="AK13" s="572">
        <f t="shared" si="4"/>
        <v>0</v>
      </c>
      <c r="AL13" s="572">
        <f t="shared" si="5"/>
        <v>0</v>
      </c>
      <c r="AM13" s="572">
        <f t="shared" si="6"/>
        <v>0</v>
      </c>
      <c r="AN13" s="572">
        <f t="shared" si="7"/>
        <v>0</v>
      </c>
      <c r="AO13" s="572">
        <f t="shared" si="8"/>
        <v>0</v>
      </c>
      <c r="AP13" s="2247"/>
      <c r="AQ13" s="572" t="e">
        <f t="shared" si="10"/>
        <v>#N/A</v>
      </c>
      <c r="AR13" s="2247"/>
      <c r="AS13" s="572" t="e">
        <f t="shared" si="11"/>
        <v>#N/A</v>
      </c>
      <c r="AT13" s="2247"/>
      <c r="AU13" s="2247"/>
      <c r="AV13" s="2246"/>
      <c r="AW13" s="1952"/>
      <c r="AX13" s="1952"/>
      <c r="AY13" s="2246"/>
      <c r="AZ13" s="2233"/>
      <c r="BA13" s="2234"/>
      <c r="BB13" s="2235"/>
      <c r="BC13" s="1884"/>
      <c r="BD13" s="1950"/>
    </row>
    <row r="14" spans="1:56" ht="81" customHeight="1" x14ac:dyDescent="0.2">
      <c r="A14" s="612"/>
      <c r="B14" s="1949" t="s">
        <v>2875</v>
      </c>
      <c r="C14" s="1949"/>
      <c r="D14" s="1949"/>
      <c r="E14" s="1889"/>
      <c r="F14" s="1976"/>
      <c r="G14" s="1977"/>
      <c r="H14" s="1978"/>
      <c r="I14" s="1963"/>
      <c r="J14" s="1964"/>
      <c r="K14" s="1965"/>
      <c r="L14" s="2252"/>
      <c r="M14" s="2252"/>
      <c r="N14" s="627"/>
      <c r="O14" s="572" t="e">
        <f>VLOOKUP(L14,[45]Listas!$M$69:$N$73,2,0)</f>
        <v>#N/A</v>
      </c>
      <c r="P14" s="572"/>
      <c r="Q14" s="572" t="e">
        <f>HLOOKUP(M14,[45]Listas!$O$67:$Q$68,2,0)</f>
        <v>#N/A</v>
      </c>
      <c r="R14" s="2253"/>
      <c r="S14" s="2254"/>
      <c r="T14" s="2255"/>
      <c r="U14" s="2256"/>
      <c r="V14" s="2257"/>
      <c r="W14" s="2257"/>
      <c r="X14" s="2257"/>
      <c r="Y14" s="2257"/>
      <c r="Z14" s="2257"/>
      <c r="AA14" s="2257"/>
      <c r="AB14" s="2257"/>
      <c r="AC14" s="2257"/>
      <c r="AD14" s="2257"/>
      <c r="AE14" s="2257"/>
      <c r="AF14" s="633"/>
      <c r="AG14" s="572">
        <f t="shared" si="0"/>
        <v>0</v>
      </c>
      <c r="AH14" s="572">
        <f t="shared" si="1"/>
        <v>0</v>
      </c>
      <c r="AI14" s="572">
        <f t="shared" si="2"/>
        <v>0</v>
      </c>
      <c r="AJ14" s="572">
        <f t="shared" si="3"/>
        <v>0</v>
      </c>
      <c r="AK14" s="572">
        <f t="shared" si="4"/>
        <v>0</v>
      </c>
      <c r="AL14" s="572">
        <f t="shared" si="5"/>
        <v>0</v>
      </c>
      <c r="AM14" s="572">
        <f t="shared" si="6"/>
        <v>0</v>
      </c>
      <c r="AN14" s="572">
        <f t="shared" si="7"/>
        <v>0</v>
      </c>
      <c r="AO14" s="572">
        <f t="shared" si="8"/>
        <v>0</v>
      </c>
      <c r="AP14" s="2253"/>
      <c r="AQ14" s="572" t="e">
        <f t="shared" si="10"/>
        <v>#N/A</v>
      </c>
      <c r="AR14" s="2253"/>
      <c r="AS14" s="572" t="e">
        <f t="shared" si="11"/>
        <v>#N/A</v>
      </c>
      <c r="AT14" s="2253"/>
      <c r="AU14" s="2253"/>
      <c r="AV14" s="2252"/>
      <c r="AW14" s="1953"/>
      <c r="AX14" s="1953"/>
      <c r="AY14" s="2252"/>
      <c r="AZ14" s="2236"/>
      <c r="BA14" s="2237"/>
      <c r="BB14" s="2238"/>
      <c r="BC14" s="1885"/>
      <c r="BD14" s="1889"/>
    </row>
    <row r="15" spans="1:56" ht="267.75" customHeight="1" x14ac:dyDescent="0.2">
      <c r="A15" s="612"/>
      <c r="B15" s="1908" t="s">
        <v>3240</v>
      </c>
      <c r="C15" s="1908"/>
      <c r="D15" s="1908"/>
      <c r="E15" s="608" t="s">
        <v>1288</v>
      </c>
      <c r="F15" s="1954" t="s">
        <v>2876</v>
      </c>
      <c r="G15" s="1954"/>
      <c r="H15" s="1954"/>
      <c r="I15" s="1955" t="s">
        <v>2877</v>
      </c>
      <c r="J15" s="1955"/>
      <c r="K15" s="1955"/>
      <c r="L15" s="627" t="s">
        <v>1204</v>
      </c>
      <c r="M15" s="627" t="s">
        <v>1186</v>
      </c>
      <c r="N15" s="627"/>
      <c r="O15" s="572">
        <f>VLOOKUP(L15,[45]Listas!$M$69:$N$73,2,0)</f>
        <v>1</v>
      </c>
      <c r="P15" s="572"/>
      <c r="Q15" s="572">
        <f>HLOOKUP(M15,[45]Listas!$O$67:$Q$68,2,0)</f>
        <v>10</v>
      </c>
      <c r="R15" s="573" t="str">
        <f>INDEX([45]Listas!$O$69:$Q$73,MATCH(L15,[45]Listas!$M$69:$M$73,0),MATCH(M15,[45]Listas!$O$67:$Q$67,0))</f>
        <v>10
BAJA</v>
      </c>
      <c r="S15" s="1955" t="s">
        <v>2878</v>
      </c>
      <c r="T15" s="1955"/>
      <c r="U15" s="1955"/>
      <c r="V15" s="633" t="s">
        <v>132</v>
      </c>
      <c r="W15" s="633" t="s">
        <v>83</v>
      </c>
      <c r="X15" s="633" t="s">
        <v>83</v>
      </c>
      <c r="Y15" s="633" t="s">
        <v>132</v>
      </c>
      <c r="Z15" s="633" t="s">
        <v>132</v>
      </c>
      <c r="AA15" s="633" t="s">
        <v>132</v>
      </c>
      <c r="AB15" s="633" t="s">
        <v>132</v>
      </c>
      <c r="AC15" s="633" t="s">
        <v>132</v>
      </c>
      <c r="AD15" s="633" t="s">
        <v>132</v>
      </c>
      <c r="AE15" s="633" t="s">
        <v>132</v>
      </c>
      <c r="AF15" s="633"/>
      <c r="AG15" s="572">
        <f t="shared" si="0"/>
        <v>15</v>
      </c>
      <c r="AH15" s="572">
        <f t="shared" si="1"/>
        <v>5</v>
      </c>
      <c r="AI15" s="572">
        <f t="shared" si="2"/>
        <v>15</v>
      </c>
      <c r="AJ15" s="572">
        <f t="shared" si="3"/>
        <v>10</v>
      </c>
      <c r="AK15" s="572">
        <f t="shared" si="4"/>
        <v>15</v>
      </c>
      <c r="AL15" s="572">
        <f t="shared" si="5"/>
        <v>10</v>
      </c>
      <c r="AM15" s="572">
        <f t="shared" si="6"/>
        <v>30</v>
      </c>
      <c r="AN15" s="572">
        <f t="shared" si="7"/>
        <v>100</v>
      </c>
      <c r="AO15" s="572">
        <f t="shared" si="8"/>
        <v>2</v>
      </c>
      <c r="AP15" s="573" t="str">
        <f t="shared" ref="AP15:AP20" si="13">CONCATENATE(AN15,"- disminuye ",AO15)</f>
        <v>100- disminuye 2</v>
      </c>
      <c r="AQ15" s="572">
        <f t="shared" si="10"/>
        <v>-1</v>
      </c>
      <c r="AR15" s="573" t="str">
        <f>IF(AQ15&lt;=1,"Rara vez",VLOOKUP(AQ15,[45]Listas!$L$69:$M$73,2,0))</f>
        <v>Rara vez</v>
      </c>
      <c r="AS15" s="572">
        <f t="shared" si="11"/>
        <v>10</v>
      </c>
      <c r="AT15" s="573" t="str">
        <f t="shared" ref="AT15:AT20" si="14">IF(AS15&lt;=9,"Moderado",IF(AS15=20,"Catastrófico",IF(AS15=18,"Moderado","Mayor")))</f>
        <v>Mayor</v>
      </c>
      <c r="AU15" s="573" t="str">
        <f>INDEX([45]Listas!$O$69:$Q$73,MATCH(AR15,[45]Listas!$M$69:$M$73,0),MATCH(AT15,[45]Listas!$O$67:$Q$67,0))</f>
        <v>10
BAJA</v>
      </c>
      <c r="AV15" s="627" t="s">
        <v>1188</v>
      </c>
      <c r="AW15" s="632" t="s">
        <v>1455</v>
      </c>
      <c r="AX15" s="632" t="s">
        <v>1456</v>
      </c>
      <c r="AY15" s="627" t="s">
        <v>1315</v>
      </c>
      <c r="AZ15" s="1966" t="s">
        <v>2879</v>
      </c>
      <c r="BA15" s="1966"/>
      <c r="BB15" s="1966"/>
      <c r="BC15" s="625" t="s">
        <v>1454</v>
      </c>
      <c r="BD15" s="614" t="s">
        <v>3228</v>
      </c>
    </row>
    <row r="16" spans="1:56" ht="287.25" customHeight="1" x14ac:dyDescent="0.2">
      <c r="A16" s="612"/>
      <c r="B16" s="1908" t="s">
        <v>3241</v>
      </c>
      <c r="C16" s="1908"/>
      <c r="D16" s="1908"/>
      <c r="E16" s="608" t="s">
        <v>1289</v>
      </c>
      <c r="F16" s="1954" t="s">
        <v>1290</v>
      </c>
      <c r="G16" s="1954"/>
      <c r="H16" s="1954"/>
      <c r="I16" s="1955" t="s">
        <v>2880</v>
      </c>
      <c r="J16" s="1955"/>
      <c r="K16" s="1955"/>
      <c r="L16" s="627" t="s">
        <v>1208</v>
      </c>
      <c r="M16" s="627" t="s">
        <v>1186</v>
      </c>
      <c r="N16" s="627"/>
      <c r="O16" s="572">
        <f>VLOOKUP(L16,[45]Listas!$M$69:$N$73,2,0)</f>
        <v>2</v>
      </c>
      <c r="P16" s="572"/>
      <c r="Q16" s="572">
        <f>HLOOKUP(M16,[45]Listas!$O$67:$Q$68,2,0)</f>
        <v>10</v>
      </c>
      <c r="R16" s="573" t="str">
        <f>INDEX([45]Listas!$O$69:$Q$73,MATCH(L16,[45]Listas!$M$69:$M$73,0),MATCH(M16,[45]Listas!$O$67:$Q$67,0))</f>
        <v>20
MODERADA</v>
      </c>
      <c r="S16" s="1955" t="s">
        <v>2881</v>
      </c>
      <c r="T16" s="1955"/>
      <c r="U16" s="1955"/>
      <c r="V16" s="633" t="s">
        <v>132</v>
      </c>
      <c r="W16" s="633" t="s">
        <v>132</v>
      </c>
      <c r="X16" s="633" t="s">
        <v>83</v>
      </c>
      <c r="Y16" s="633" t="s">
        <v>132</v>
      </c>
      <c r="Z16" s="633" t="s">
        <v>132</v>
      </c>
      <c r="AA16" s="633" t="s">
        <v>83</v>
      </c>
      <c r="AB16" s="633" t="s">
        <v>132</v>
      </c>
      <c r="AC16" s="633" t="s">
        <v>132</v>
      </c>
      <c r="AD16" s="633" t="s">
        <v>132</v>
      </c>
      <c r="AE16" s="633" t="s">
        <v>132</v>
      </c>
      <c r="AF16" s="633"/>
      <c r="AG16" s="572">
        <f t="shared" si="0"/>
        <v>15</v>
      </c>
      <c r="AH16" s="572">
        <f t="shared" si="1"/>
        <v>5</v>
      </c>
      <c r="AI16" s="572">
        <f t="shared" si="2"/>
        <v>0</v>
      </c>
      <c r="AJ16" s="572">
        <f t="shared" si="3"/>
        <v>10</v>
      </c>
      <c r="AK16" s="572">
        <f t="shared" si="4"/>
        <v>15</v>
      </c>
      <c r="AL16" s="572">
        <f t="shared" si="5"/>
        <v>10</v>
      </c>
      <c r="AM16" s="572">
        <f t="shared" si="6"/>
        <v>30</v>
      </c>
      <c r="AN16" s="572">
        <f t="shared" si="7"/>
        <v>85</v>
      </c>
      <c r="AO16" s="572">
        <f t="shared" si="8"/>
        <v>2</v>
      </c>
      <c r="AP16" s="573" t="str">
        <f t="shared" si="13"/>
        <v>85- disminuye 2</v>
      </c>
      <c r="AQ16" s="572">
        <f t="shared" si="10"/>
        <v>0</v>
      </c>
      <c r="AR16" s="573" t="str">
        <f>IF(AQ16&lt;=1,"Rara vez",VLOOKUP(AQ16,[45]Listas!$L$69:$M$73,2,0))</f>
        <v>Rara vez</v>
      </c>
      <c r="AS16" s="572">
        <f t="shared" si="11"/>
        <v>8</v>
      </c>
      <c r="AT16" s="573" t="str">
        <f t="shared" si="14"/>
        <v>Moderado</v>
      </c>
      <c r="AU16" s="573" t="str">
        <f>INDEX([45]Listas!$O$69:$Q$73,MATCH(AR16,[45]Listas!$M$69:$M$73,0),MATCH(AT16,[45]Listas!$O$67:$Q$67,0))</f>
        <v>5
BAJA</v>
      </c>
      <c r="AV16" s="627" t="s">
        <v>1188</v>
      </c>
      <c r="AW16" s="632" t="s">
        <v>2882</v>
      </c>
      <c r="AX16" s="632" t="s">
        <v>2883</v>
      </c>
      <c r="AY16" s="627" t="s">
        <v>1315</v>
      </c>
      <c r="AZ16" s="1966" t="s">
        <v>2884</v>
      </c>
      <c r="BA16" s="1966"/>
      <c r="BB16" s="1966"/>
      <c r="BC16" s="625" t="s">
        <v>1454</v>
      </c>
      <c r="BD16" s="608" t="s">
        <v>3229</v>
      </c>
    </row>
    <row r="17" spans="1:56" ht="237.75" customHeight="1" x14ac:dyDescent="0.2">
      <c r="A17" s="612"/>
      <c r="B17" s="1908" t="s">
        <v>1291</v>
      </c>
      <c r="C17" s="1908"/>
      <c r="D17" s="1908"/>
      <c r="E17" s="608" t="s">
        <v>1142</v>
      </c>
      <c r="F17" s="1954" t="s">
        <v>1292</v>
      </c>
      <c r="G17" s="1954"/>
      <c r="H17" s="1954"/>
      <c r="I17" s="1955" t="s">
        <v>2880</v>
      </c>
      <c r="J17" s="1955"/>
      <c r="K17" s="1955"/>
      <c r="L17" s="627" t="s">
        <v>1204</v>
      </c>
      <c r="M17" s="627" t="s">
        <v>1209</v>
      </c>
      <c r="N17" s="627"/>
      <c r="O17" s="572">
        <f>VLOOKUP(L17,[45]Listas!$M$69:$N$73,2,0)</f>
        <v>1</v>
      </c>
      <c r="P17" s="572"/>
      <c r="Q17" s="572">
        <f>HLOOKUP(M17,[45]Listas!$O$67:$Q$68,2,0)</f>
        <v>20</v>
      </c>
      <c r="R17" s="573" t="str">
        <f>INDEX([45]Listas!$O$69:$Q$73,MATCH(L17,[45]Listas!$M$69:$M$73,0),MATCH(M17,[45]Listas!$O$67:$Q$67,0))</f>
        <v>20
MODERADA</v>
      </c>
      <c r="S17" s="1955" t="s">
        <v>2885</v>
      </c>
      <c r="T17" s="1955"/>
      <c r="U17" s="1955"/>
      <c r="V17" s="633" t="s">
        <v>132</v>
      </c>
      <c r="W17" s="633" t="s">
        <v>83</v>
      </c>
      <c r="X17" s="633" t="s">
        <v>83</v>
      </c>
      <c r="Y17" s="633" t="s">
        <v>132</v>
      </c>
      <c r="Z17" s="633" t="s">
        <v>132</v>
      </c>
      <c r="AA17" s="633" t="s">
        <v>83</v>
      </c>
      <c r="AB17" s="633" t="s">
        <v>132</v>
      </c>
      <c r="AC17" s="633" t="s">
        <v>132</v>
      </c>
      <c r="AD17" s="633" t="s">
        <v>132</v>
      </c>
      <c r="AE17" s="633" t="s">
        <v>132</v>
      </c>
      <c r="AF17" s="633"/>
      <c r="AG17" s="572">
        <f t="shared" si="0"/>
        <v>15</v>
      </c>
      <c r="AH17" s="572">
        <f t="shared" si="1"/>
        <v>5</v>
      </c>
      <c r="AI17" s="572">
        <f t="shared" si="2"/>
        <v>0</v>
      </c>
      <c r="AJ17" s="572">
        <f t="shared" si="3"/>
        <v>10</v>
      </c>
      <c r="AK17" s="572">
        <f t="shared" si="4"/>
        <v>15</v>
      </c>
      <c r="AL17" s="572">
        <f t="shared" si="5"/>
        <v>10</v>
      </c>
      <c r="AM17" s="572">
        <f t="shared" si="6"/>
        <v>30</v>
      </c>
      <c r="AN17" s="572">
        <f t="shared" si="7"/>
        <v>85</v>
      </c>
      <c r="AO17" s="572">
        <f t="shared" si="8"/>
        <v>2</v>
      </c>
      <c r="AP17" s="573" t="str">
        <f t="shared" si="13"/>
        <v>85- disminuye 2</v>
      </c>
      <c r="AQ17" s="572">
        <f t="shared" si="10"/>
        <v>-1</v>
      </c>
      <c r="AR17" s="573" t="str">
        <f>IF(AQ17&lt;=1,"Rara vez",VLOOKUP(AQ17,[45]Listas!$L$69:$M$73,2,0))</f>
        <v>Rara vez</v>
      </c>
      <c r="AS17" s="572">
        <f t="shared" si="11"/>
        <v>20</v>
      </c>
      <c r="AT17" s="573" t="str">
        <f t="shared" si="14"/>
        <v>Catastrófico</v>
      </c>
      <c r="AU17" s="573" t="str">
        <f>INDEX([45]Listas!$O$69:$Q$73,MATCH(AR17,[45]Listas!$M$69:$M$73,0),MATCH(AT17,[45]Listas!$O$67:$Q$67,0))</f>
        <v>20
MODERADA</v>
      </c>
      <c r="AV17" s="627" t="s">
        <v>1188</v>
      </c>
      <c r="AW17" s="632" t="s">
        <v>2886</v>
      </c>
      <c r="AX17" s="632" t="s">
        <v>1456</v>
      </c>
      <c r="AY17" s="627" t="s">
        <v>1315</v>
      </c>
      <c r="AZ17" s="1966" t="s">
        <v>2887</v>
      </c>
      <c r="BA17" s="1966"/>
      <c r="BB17" s="1966"/>
      <c r="BC17" s="142" t="s">
        <v>1454</v>
      </c>
      <c r="BD17" s="622" t="s">
        <v>3230</v>
      </c>
    </row>
    <row r="18" spans="1:56" ht="316.5" customHeight="1" x14ac:dyDescent="0.2">
      <c r="A18" s="612"/>
      <c r="B18" s="1908" t="s">
        <v>3242</v>
      </c>
      <c r="C18" s="1908"/>
      <c r="D18" s="1908"/>
      <c r="E18" s="634" t="s">
        <v>1143</v>
      </c>
      <c r="F18" s="2239" t="s">
        <v>3231</v>
      </c>
      <c r="G18" s="2239"/>
      <c r="H18" s="2239"/>
      <c r="I18" s="1908" t="s">
        <v>2888</v>
      </c>
      <c r="J18" s="1908"/>
      <c r="K18" s="1908"/>
      <c r="L18" s="627" t="s">
        <v>1208</v>
      </c>
      <c r="M18" s="627" t="s">
        <v>1186</v>
      </c>
      <c r="N18" s="627"/>
      <c r="O18" s="572">
        <f>VLOOKUP(L18,[45]Listas!$M$69:$N$73,2,0)</f>
        <v>2</v>
      </c>
      <c r="P18" s="572"/>
      <c r="Q18" s="572">
        <f>HLOOKUP(M18,[45]Listas!$O$67:$Q$68,2,0)</f>
        <v>10</v>
      </c>
      <c r="R18" s="573" t="str">
        <f>INDEX([45]Listas!$O$69:$Q$73,MATCH(L18,[45]Listas!$M$69:$M$73,0),MATCH(M18,[45]Listas!$O$67:$Q$67,0))</f>
        <v>20
MODERADA</v>
      </c>
      <c r="S18" s="1967" t="s">
        <v>2890</v>
      </c>
      <c r="T18" s="1968"/>
      <c r="U18" s="1969"/>
      <c r="V18" s="633" t="s">
        <v>132</v>
      </c>
      <c r="W18" s="633" t="s">
        <v>83</v>
      </c>
      <c r="X18" s="633" t="s">
        <v>83</v>
      </c>
      <c r="Y18" s="633" t="s">
        <v>132</v>
      </c>
      <c r="Z18" s="633" t="s">
        <v>132</v>
      </c>
      <c r="AA18" s="633" t="s">
        <v>83</v>
      </c>
      <c r="AB18" s="633" t="s">
        <v>132</v>
      </c>
      <c r="AC18" s="633" t="s">
        <v>132</v>
      </c>
      <c r="AD18" s="633" t="s">
        <v>132</v>
      </c>
      <c r="AE18" s="633" t="s">
        <v>132</v>
      </c>
      <c r="AF18" s="633"/>
      <c r="AG18" s="572">
        <f t="shared" si="0"/>
        <v>15</v>
      </c>
      <c r="AH18" s="572">
        <f t="shared" si="1"/>
        <v>5</v>
      </c>
      <c r="AI18" s="572">
        <f t="shared" si="2"/>
        <v>0</v>
      </c>
      <c r="AJ18" s="572">
        <f t="shared" si="3"/>
        <v>10</v>
      </c>
      <c r="AK18" s="572">
        <f t="shared" si="4"/>
        <v>15</v>
      </c>
      <c r="AL18" s="572">
        <f t="shared" si="5"/>
        <v>10</v>
      </c>
      <c r="AM18" s="572">
        <f t="shared" si="6"/>
        <v>30</v>
      </c>
      <c r="AN18" s="572">
        <f t="shared" si="7"/>
        <v>85</v>
      </c>
      <c r="AO18" s="572">
        <f t="shared" si="8"/>
        <v>2</v>
      </c>
      <c r="AP18" s="573" t="str">
        <f t="shared" si="13"/>
        <v>85- disminuye 2</v>
      </c>
      <c r="AQ18" s="572">
        <f t="shared" si="10"/>
        <v>0</v>
      </c>
      <c r="AR18" s="573" t="str">
        <f>IF(AQ18&lt;=1,"Rara vez",VLOOKUP(AQ18,[45]Listas!$L$69:$M$73,2,0))</f>
        <v>Rara vez</v>
      </c>
      <c r="AS18" s="572">
        <f t="shared" si="11"/>
        <v>10</v>
      </c>
      <c r="AT18" s="573" t="str">
        <f t="shared" si="14"/>
        <v>Mayor</v>
      </c>
      <c r="AU18" s="573" t="str">
        <f>INDEX([45]Listas!$O$69:$Q$73,MATCH(AR18,[45]Listas!$M$69:$M$73,0),MATCH(AT18,[45]Listas!$O$67:$Q$67,0))</f>
        <v>10
BAJA</v>
      </c>
      <c r="AV18" s="627" t="s">
        <v>1194</v>
      </c>
      <c r="AW18" s="607" t="s">
        <v>1195</v>
      </c>
      <c r="AX18" s="623" t="s">
        <v>1293</v>
      </c>
      <c r="AY18" s="627" t="s">
        <v>1315</v>
      </c>
      <c r="AZ18" s="1957" t="s">
        <v>3232</v>
      </c>
      <c r="BA18" s="1958"/>
      <c r="BB18" s="1959"/>
      <c r="BC18" s="625" t="s">
        <v>1457</v>
      </c>
      <c r="BD18" s="607" t="s">
        <v>3233</v>
      </c>
    </row>
    <row r="19" spans="1:56" ht="283.5" customHeight="1" x14ac:dyDescent="0.2">
      <c r="A19" s="612"/>
      <c r="B19" s="1908" t="s">
        <v>3243</v>
      </c>
      <c r="C19" s="1908"/>
      <c r="D19" s="1908"/>
      <c r="E19" s="634" t="s">
        <v>1144</v>
      </c>
      <c r="F19" s="2239" t="s">
        <v>1294</v>
      </c>
      <c r="G19" s="2239"/>
      <c r="H19" s="2239"/>
      <c r="I19" s="1908" t="s">
        <v>2891</v>
      </c>
      <c r="J19" s="1908"/>
      <c r="K19" s="1908"/>
      <c r="L19" s="627" t="s">
        <v>1208</v>
      </c>
      <c r="M19" s="627" t="s">
        <v>1186</v>
      </c>
      <c r="N19" s="627"/>
      <c r="O19" s="572">
        <f>VLOOKUP(L19,[45]Listas!$M$69:$N$73,2,0)</f>
        <v>2</v>
      </c>
      <c r="P19" s="572"/>
      <c r="Q19" s="572">
        <f>HLOOKUP(M19,[45]Listas!$O$67:$Q$68,2,0)</f>
        <v>10</v>
      </c>
      <c r="R19" s="573" t="str">
        <f>INDEX([45]Listas!$O$69:$Q$73,MATCH(L19,[45]Listas!$M$69:$M$73,0),MATCH(M19,[45]Listas!$O$67:$Q$67,0))</f>
        <v>20
MODERADA</v>
      </c>
      <c r="S19" s="1908" t="s">
        <v>2892</v>
      </c>
      <c r="T19" s="1908"/>
      <c r="U19" s="1908"/>
      <c r="V19" s="633" t="s">
        <v>132</v>
      </c>
      <c r="W19" s="633" t="s">
        <v>83</v>
      </c>
      <c r="X19" s="633" t="s">
        <v>83</v>
      </c>
      <c r="Y19" s="633" t="s">
        <v>132</v>
      </c>
      <c r="Z19" s="633" t="s">
        <v>132</v>
      </c>
      <c r="AA19" s="633" t="s">
        <v>83</v>
      </c>
      <c r="AB19" s="633" t="s">
        <v>132</v>
      </c>
      <c r="AC19" s="633" t="s">
        <v>132</v>
      </c>
      <c r="AD19" s="633" t="s">
        <v>132</v>
      </c>
      <c r="AE19" s="633" t="s">
        <v>132</v>
      </c>
      <c r="AF19" s="633"/>
      <c r="AG19" s="572">
        <f t="shared" si="0"/>
        <v>15</v>
      </c>
      <c r="AH19" s="572">
        <f t="shared" si="1"/>
        <v>5</v>
      </c>
      <c r="AI19" s="572">
        <f t="shared" si="2"/>
        <v>0</v>
      </c>
      <c r="AJ19" s="572">
        <f t="shared" si="3"/>
        <v>10</v>
      </c>
      <c r="AK19" s="572">
        <f t="shared" si="4"/>
        <v>15</v>
      </c>
      <c r="AL19" s="572">
        <f t="shared" si="5"/>
        <v>10</v>
      </c>
      <c r="AM19" s="572">
        <f t="shared" si="6"/>
        <v>30</v>
      </c>
      <c r="AN19" s="572">
        <f t="shared" si="7"/>
        <v>85</v>
      </c>
      <c r="AO19" s="572">
        <f t="shared" si="8"/>
        <v>2</v>
      </c>
      <c r="AP19" s="573" t="str">
        <f t="shared" si="13"/>
        <v>85- disminuye 2</v>
      </c>
      <c r="AQ19" s="572">
        <f t="shared" si="10"/>
        <v>0</v>
      </c>
      <c r="AR19" s="573" t="str">
        <f>IF(AQ19&lt;=1,"Rara vez",VLOOKUP(AQ19,[45]Listas!$L$69:$M$73,2,0))</f>
        <v>Rara vez</v>
      </c>
      <c r="AS19" s="572">
        <f t="shared" si="11"/>
        <v>10</v>
      </c>
      <c r="AT19" s="573" t="str">
        <f t="shared" si="14"/>
        <v>Mayor</v>
      </c>
      <c r="AU19" s="573" t="str">
        <f>INDEX([45]Listas!$O$69:$Q$73,MATCH(AR19,[45]Listas!$M$69:$M$73,0),MATCH(AT19,[45]Listas!$O$67:$Q$67,0))</f>
        <v>10
BAJA</v>
      </c>
      <c r="AV19" s="627" t="s">
        <v>1188</v>
      </c>
      <c r="AW19" s="623" t="s">
        <v>1295</v>
      </c>
      <c r="AX19" s="623" t="s">
        <v>1296</v>
      </c>
      <c r="AY19" s="627" t="s">
        <v>1315</v>
      </c>
      <c r="AZ19" s="1957" t="s">
        <v>3234</v>
      </c>
      <c r="BA19" s="1958"/>
      <c r="BB19" s="1959"/>
      <c r="BC19" s="625" t="s">
        <v>1457</v>
      </c>
      <c r="BD19" s="607" t="s">
        <v>3235</v>
      </c>
    </row>
    <row r="20" spans="1:56" ht="277.5" customHeight="1" x14ac:dyDescent="0.2">
      <c r="A20" s="612"/>
      <c r="B20" s="1908" t="s">
        <v>3244</v>
      </c>
      <c r="C20" s="1908"/>
      <c r="D20" s="1908"/>
      <c r="E20" s="634" t="s">
        <v>1297</v>
      </c>
      <c r="F20" s="2239" t="s">
        <v>1298</v>
      </c>
      <c r="G20" s="2239"/>
      <c r="H20" s="2239"/>
      <c r="I20" s="1908" t="s">
        <v>2893</v>
      </c>
      <c r="J20" s="1908"/>
      <c r="K20" s="1908"/>
      <c r="L20" s="627" t="s">
        <v>1208</v>
      </c>
      <c r="M20" s="627" t="s">
        <v>1209</v>
      </c>
      <c r="N20" s="627"/>
      <c r="O20" s="572">
        <f>VLOOKUP(L20,[45]Listas!$M$69:$N$73,2,0)</f>
        <v>2</v>
      </c>
      <c r="P20" s="572"/>
      <c r="Q20" s="572">
        <f>HLOOKUP(M20,[45]Listas!$O$67:$Q$68,2,0)</f>
        <v>20</v>
      </c>
      <c r="R20" s="573" t="str">
        <f>INDEX([45]Listas!$O$69:$Q$73,MATCH(L20,[45]Listas!$M$69:$M$73,0),MATCH(M20,[45]Listas!$O$67:$Q$67,0))</f>
        <v>40
ALTA</v>
      </c>
      <c r="S20" s="1908" t="s">
        <v>1299</v>
      </c>
      <c r="T20" s="1908"/>
      <c r="U20" s="1908"/>
      <c r="V20" s="633" t="s">
        <v>132</v>
      </c>
      <c r="W20" s="633" t="s">
        <v>83</v>
      </c>
      <c r="X20" s="633" t="s">
        <v>83</v>
      </c>
      <c r="Y20" s="633" t="s">
        <v>132</v>
      </c>
      <c r="Z20" s="633" t="s">
        <v>132</v>
      </c>
      <c r="AA20" s="633" t="s">
        <v>83</v>
      </c>
      <c r="AB20" s="633" t="s">
        <v>132</v>
      </c>
      <c r="AC20" s="633" t="s">
        <v>132</v>
      </c>
      <c r="AD20" s="633" t="s">
        <v>132</v>
      </c>
      <c r="AE20" s="633" t="s">
        <v>132</v>
      </c>
      <c r="AF20" s="633"/>
      <c r="AG20" s="572">
        <f t="shared" si="0"/>
        <v>15</v>
      </c>
      <c r="AH20" s="572">
        <f t="shared" si="1"/>
        <v>5</v>
      </c>
      <c r="AI20" s="572">
        <f t="shared" si="2"/>
        <v>0</v>
      </c>
      <c r="AJ20" s="572">
        <f t="shared" si="3"/>
        <v>10</v>
      </c>
      <c r="AK20" s="572">
        <f t="shared" si="4"/>
        <v>15</v>
      </c>
      <c r="AL20" s="572">
        <f t="shared" si="5"/>
        <v>10</v>
      </c>
      <c r="AM20" s="572">
        <f t="shared" si="6"/>
        <v>30</v>
      </c>
      <c r="AN20" s="572">
        <f t="shared" si="7"/>
        <v>85</v>
      </c>
      <c r="AO20" s="572">
        <f t="shared" si="8"/>
        <v>2</v>
      </c>
      <c r="AP20" s="573" t="str">
        <f t="shared" si="13"/>
        <v>85- disminuye 2</v>
      </c>
      <c r="AQ20" s="572">
        <f t="shared" si="10"/>
        <v>0</v>
      </c>
      <c r="AR20" s="573" t="str">
        <f>IF(AQ20&lt;=1,"Rara vez",VLOOKUP(AQ20,[45]Listas!$L$69:$M$73,2,0))</f>
        <v>Rara vez</v>
      </c>
      <c r="AS20" s="572">
        <f t="shared" si="11"/>
        <v>20</v>
      </c>
      <c r="AT20" s="573" t="str">
        <f t="shared" si="14"/>
        <v>Catastrófico</v>
      </c>
      <c r="AU20" s="573" t="str">
        <f>INDEX([45]Listas!$O$69:$Q$73,MATCH(AR20,[45]Listas!$M$69:$M$73,0),MATCH(AT20,[45]Listas!$O$67:$Q$67,0))</f>
        <v>20
MODERADA</v>
      </c>
      <c r="AV20" s="627" t="s">
        <v>1194</v>
      </c>
      <c r="AW20" s="607" t="s">
        <v>1195</v>
      </c>
      <c r="AX20" s="623" t="s">
        <v>2895</v>
      </c>
      <c r="AY20" s="627" t="s">
        <v>1315</v>
      </c>
      <c r="AZ20" s="1957" t="s">
        <v>3236</v>
      </c>
      <c r="BA20" s="1958"/>
      <c r="BB20" s="1959"/>
      <c r="BC20" s="625" t="s">
        <v>1457</v>
      </c>
      <c r="BD20" s="608" t="s">
        <v>3237</v>
      </c>
    </row>
    <row r="21" spans="1:56" ht="3.75" customHeight="1" x14ac:dyDescent="0.2">
      <c r="A21" s="87"/>
      <c r="B21" s="97"/>
      <c r="C21" s="97"/>
      <c r="D21" s="97"/>
      <c r="E21" s="90"/>
      <c r="F21" s="97"/>
      <c r="G21" s="97"/>
      <c r="H21" s="97"/>
      <c r="I21" s="97"/>
      <c r="J21" s="97"/>
      <c r="K21" s="97"/>
      <c r="L21" s="90"/>
      <c r="M21" s="90"/>
      <c r="N21" s="90"/>
      <c r="O21" s="90"/>
      <c r="P21" s="90"/>
      <c r="Q21" s="90"/>
      <c r="R21" s="90"/>
      <c r="S21" s="97"/>
      <c r="T21" s="97"/>
      <c r="U21" s="97"/>
      <c r="V21" s="90"/>
      <c r="W21" s="90"/>
      <c r="X21" s="90"/>
      <c r="Y21" s="90"/>
      <c r="Z21" s="90"/>
      <c r="AA21" s="90"/>
      <c r="AB21" s="90"/>
      <c r="AC21" s="90"/>
      <c r="AD21" s="90"/>
      <c r="AE21" s="90"/>
      <c r="AF21" s="90"/>
      <c r="AG21" s="90"/>
      <c r="AH21" s="90"/>
      <c r="AI21" s="90"/>
      <c r="AJ21" s="90"/>
      <c r="AK21" s="90"/>
      <c r="AL21" s="90"/>
      <c r="AM21" s="90"/>
      <c r="AN21" s="90"/>
      <c r="AO21" s="90"/>
      <c r="AP21" s="90"/>
      <c r="AQ21" s="90"/>
      <c r="AR21" s="90"/>
      <c r="AS21" s="90"/>
      <c r="AT21" s="90"/>
      <c r="AU21" s="90"/>
      <c r="AV21" s="97"/>
      <c r="AW21" s="97"/>
      <c r="AX21" s="97"/>
      <c r="AY21" s="90"/>
      <c r="AZ21" s="98"/>
      <c r="BA21" s="98"/>
      <c r="BB21" s="98"/>
      <c r="BC21" s="99"/>
      <c r="BD21" s="100"/>
    </row>
    <row r="22" spans="1:56" ht="15" customHeight="1" x14ac:dyDescent="0.2">
      <c r="A22" s="91"/>
      <c r="B22" s="1863" t="s">
        <v>1196</v>
      </c>
      <c r="C22" s="1863"/>
      <c r="D22" s="1863"/>
      <c r="E22" s="1863"/>
      <c r="F22" s="1863"/>
      <c r="G22" s="1863"/>
      <c r="H22" s="1863"/>
      <c r="I22" s="1863"/>
      <c r="J22" s="1863"/>
      <c r="K22" s="1863"/>
      <c r="L22" s="1863"/>
      <c r="M22" s="1863"/>
      <c r="N22" s="1863"/>
      <c r="O22" s="1863"/>
      <c r="P22" s="1863"/>
      <c r="Q22" s="1863"/>
      <c r="R22" s="1863"/>
      <c r="S22" s="1863"/>
      <c r="T22" s="1863"/>
      <c r="U22" s="1863"/>
      <c r="V22" s="101"/>
      <c r="W22" s="101"/>
      <c r="X22" s="101"/>
      <c r="Y22" s="101"/>
      <c r="Z22" s="101"/>
      <c r="AA22" s="101"/>
      <c r="AB22" s="101"/>
      <c r="AC22" s="101"/>
      <c r="AD22" s="101"/>
      <c r="AE22" s="101"/>
      <c r="AF22" s="101"/>
      <c r="AG22" s="101"/>
      <c r="AH22" s="101"/>
      <c r="AI22" s="101"/>
      <c r="AJ22" s="101"/>
      <c r="AK22" s="101"/>
      <c r="AL22" s="101"/>
      <c r="AM22" s="101"/>
      <c r="AN22" s="101"/>
      <c r="AO22" s="101"/>
      <c r="AP22" s="101"/>
      <c r="AQ22" s="101"/>
      <c r="AR22" s="101"/>
      <c r="AS22" s="101"/>
      <c r="AT22" s="101"/>
      <c r="AU22" s="90"/>
      <c r="AV22" s="102"/>
      <c r="AW22" s="102"/>
      <c r="AX22" s="102"/>
      <c r="AY22" s="1864" t="s">
        <v>3034</v>
      </c>
      <c r="AZ22" s="1865"/>
      <c r="BA22" s="1865"/>
      <c r="BB22" s="1865"/>
      <c r="BC22" s="1865"/>
      <c r="BD22" s="1865"/>
    </row>
    <row r="23" spans="1:56" s="104" customFormat="1" ht="19.5" customHeight="1" x14ac:dyDescent="0.2">
      <c r="A23" s="103"/>
      <c r="B23" s="1866" t="s">
        <v>1197</v>
      </c>
      <c r="C23" s="1867"/>
      <c r="D23" s="1867"/>
      <c r="E23" s="1867"/>
      <c r="F23" s="1867"/>
      <c r="G23" s="1867"/>
      <c r="H23" s="1868"/>
      <c r="I23" s="1866" t="s">
        <v>1198</v>
      </c>
      <c r="J23" s="1867"/>
      <c r="K23" s="1867"/>
      <c r="L23" s="1867"/>
      <c r="M23" s="1867"/>
      <c r="N23" s="1867"/>
      <c r="O23" s="1867"/>
      <c r="P23" s="1867"/>
      <c r="Q23" s="1867"/>
      <c r="R23" s="1867"/>
      <c r="S23" s="1867"/>
      <c r="T23" s="1867"/>
      <c r="U23" s="1868"/>
      <c r="V23" s="1866" t="s">
        <v>604</v>
      </c>
      <c r="W23" s="1867"/>
      <c r="X23" s="1867"/>
      <c r="Y23" s="1867"/>
      <c r="Z23" s="1867"/>
      <c r="AA23" s="1867"/>
      <c r="AB23" s="1867"/>
      <c r="AC23" s="1867"/>
      <c r="AD23" s="1867"/>
      <c r="AE23" s="1867"/>
      <c r="AF23" s="1867"/>
      <c r="AG23" s="1867"/>
      <c r="AH23" s="1867"/>
      <c r="AI23" s="1867"/>
      <c r="AJ23" s="1867"/>
      <c r="AK23" s="1867"/>
      <c r="AL23" s="1867"/>
      <c r="AM23" s="1867"/>
      <c r="AN23" s="1867"/>
      <c r="AO23" s="1867"/>
      <c r="AP23" s="1868"/>
      <c r="AQ23" s="576" t="s">
        <v>605</v>
      </c>
      <c r="AR23" s="1866" t="s">
        <v>605</v>
      </c>
      <c r="AS23" s="1867"/>
      <c r="AT23" s="1867"/>
      <c r="AU23" s="1867"/>
      <c r="AV23" s="1867"/>
      <c r="AW23" s="1868"/>
      <c r="AX23" s="102"/>
      <c r="AY23" s="1865"/>
      <c r="AZ23" s="1865"/>
      <c r="BA23" s="1865"/>
      <c r="BB23" s="1865"/>
      <c r="BC23" s="1865"/>
      <c r="BD23" s="1865"/>
    </row>
    <row r="24" spans="1:56" s="104" customFormat="1" ht="25.5" customHeight="1" x14ac:dyDescent="0.2">
      <c r="A24" s="105"/>
      <c r="B24" s="1869" t="s">
        <v>1300</v>
      </c>
      <c r="C24" s="1870"/>
      <c r="D24" s="1870"/>
      <c r="E24" s="1870"/>
      <c r="F24" s="1870"/>
      <c r="G24" s="1870"/>
      <c r="H24" s="1871"/>
      <c r="I24" s="1869" t="s">
        <v>1458</v>
      </c>
      <c r="J24" s="1870"/>
      <c r="K24" s="1870"/>
      <c r="L24" s="1870"/>
      <c r="M24" s="1870"/>
      <c r="N24" s="1870"/>
      <c r="O24" s="1870"/>
      <c r="P24" s="1870"/>
      <c r="Q24" s="1870"/>
      <c r="R24" s="1870"/>
      <c r="S24" s="1870"/>
      <c r="T24" s="1870"/>
      <c r="U24" s="1871"/>
      <c r="V24" s="1869" t="s">
        <v>2011</v>
      </c>
      <c r="W24" s="1870"/>
      <c r="X24" s="1870"/>
      <c r="Y24" s="1870"/>
      <c r="Z24" s="1870"/>
      <c r="AA24" s="1870"/>
      <c r="AB24" s="1870"/>
      <c r="AC24" s="1870"/>
      <c r="AD24" s="1870"/>
      <c r="AE24" s="1870"/>
      <c r="AF24" s="1870"/>
      <c r="AG24" s="1870"/>
      <c r="AH24" s="1870"/>
      <c r="AI24" s="1870"/>
      <c r="AJ24" s="1870"/>
      <c r="AK24" s="1870"/>
      <c r="AL24" s="1870"/>
      <c r="AM24" s="1870"/>
      <c r="AN24" s="1870"/>
      <c r="AO24" s="1870"/>
      <c r="AP24" s="1871"/>
      <c r="AQ24" s="106"/>
      <c r="AR24" s="1869"/>
      <c r="AS24" s="1870"/>
      <c r="AT24" s="1870"/>
      <c r="AU24" s="1870"/>
      <c r="AV24" s="1870"/>
      <c r="AW24" s="1871"/>
      <c r="AX24" s="102"/>
      <c r="AY24" s="1865"/>
      <c r="AZ24" s="1865"/>
      <c r="BA24" s="1865"/>
      <c r="BB24" s="1865"/>
      <c r="BC24" s="1865"/>
      <c r="BD24" s="1865"/>
    </row>
    <row r="25" spans="1:56" s="104" customFormat="1" ht="25.5" customHeight="1" x14ac:dyDescent="0.2">
      <c r="A25" s="105"/>
      <c r="B25" s="1869" t="s">
        <v>1302</v>
      </c>
      <c r="C25" s="1870"/>
      <c r="D25" s="1870"/>
      <c r="E25" s="1870"/>
      <c r="F25" s="1870"/>
      <c r="G25" s="1870"/>
      <c r="H25" s="1871"/>
      <c r="I25" s="1869" t="s">
        <v>3238</v>
      </c>
      <c r="J25" s="1870"/>
      <c r="K25" s="1870"/>
      <c r="L25" s="1870"/>
      <c r="M25" s="1870"/>
      <c r="N25" s="1870"/>
      <c r="O25" s="1870"/>
      <c r="P25" s="1870"/>
      <c r="Q25" s="1870"/>
      <c r="R25" s="1870"/>
      <c r="S25" s="1870"/>
      <c r="T25" s="1870"/>
      <c r="U25" s="1871"/>
      <c r="V25" s="1869" t="s">
        <v>864</v>
      </c>
      <c r="W25" s="1870"/>
      <c r="X25" s="1870"/>
      <c r="Y25" s="1870"/>
      <c r="Z25" s="1870"/>
      <c r="AA25" s="1870"/>
      <c r="AB25" s="1870"/>
      <c r="AC25" s="1870"/>
      <c r="AD25" s="1870"/>
      <c r="AE25" s="1870"/>
      <c r="AF25" s="1870"/>
      <c r="AG25" s="1870"/>
      <c r="AH25" s="1870"/>
      <c r="AI25" s="1870"/>
      <c r="AJ25" s="1870"/>
      <c r="AK25" s="1870"/>
      <c r="AL25" s="1870"/>
      <c r="AM25" s="1870"/>
      <c r="AN25" s="1870"/>
      <c r="AO25" s="1870"/>
      <c r="AP25" s="1871"/>
      <c r="AQ25" s="106"/>
      <c r="AR25" s="1869"/>
      <c r="AS25" s="1870"/>
      <c r="AT25" s="1870"/>
      <c r="AU25" s="1870"/>
      <c r="AV25" s="1870"/>
      <c r="AW25" s="1871"/>
      <c r="AX25" s="102"/>
      <c r="AY25" s="1865"/>
      <c r="AZ25" s="1865"/>
      <c r="BA25" s="1865"/>
      <c r="BB25" s="1865"/>
      <c r="BC25" s="1865"/>
      <c r="BD25" s="1865"/>
    </row>
    <row r="26" spans="1:56" ht="25.5" customHeight="1" x14ac:dyDescent="0.2">
      <c r="A26" s="105"/>
      <c r="B26" s="1869" t="s">
        <v>1303</v>
      </c>
      <c r="C26" s="1870"/>
      <c r="D26" s="1870"/>
      <c r="E26" s="1870"/>
      <c r="F26" s="1870"/>
      <c r="G26" s="1870"/>
      <c r="H26" s="1871"/>
      <c r="I26" s="1869" t="s">
        <v>1301</v>
      </c>
      <c r="J26" s="1870"/>
      <c r="K26" s="1870"/>
      <c r="L26" s="1870"/>
      <c r="M26" s="1870"/>
      <c r="N26" s="1870"/>
      <c r="O26" s="1870"/>
      <c r="P26" s="1870"/>
      <c r="Q26" s="1870"/>
      <c r="R26" s="1870"/>
      <c r="S26" s="1870"/>
      <c r="T26" s="1870"/>
      <c r="U26" s="1871"/>
      <c r="V26" s="1869" t="s">
        <v>3239</v>
      </c>
      <c r="W26" s="1870"/>
      <c r="X26" s="1870"/>
      <c r="Y26" s="1870"/>
      <c r="Z26" s="1870"/>
      <c r="AA26" s="1870"/>
      <c r="AB26" s="1870"/>
      <c r="AC26" s="1870"/>
      <c r="AD26" s="1870"/>
      <c r="AE26" s="1870"/>
      <c r="AF26" s="1870"/>
      <c r="AG26" s="1870"/>
      <c r="AH26" s="1870"/>
      <c r="AI26" s="1870"/>
      <c r="AJ26" s="1870"/>
      <c r="AK26" s="1870"/>
      <c r="AL26" s="1870"/>
      <c r="AM26" s="1870"/>
      <c r="AN26" s="1870"/>
      <c r="AO26" s="1870"/>
      <c r="AP26" s="1871"/>
      <c r="AQ26" s="106"/>
      <c r="AR26" s="1869"/>
      <c r="AS26" s="1870"/>
      <c r="AT26" s="1870"/>
      <c r="AU26" s="1870"/>
      <c r="AV26" s="1870"/>
      <c r="AW26" s="1871"/>
      <c r="AX26" s="114"/>
      <c r="AY26" s="115"/>
      <c r="AZ26" s="116"/>
      <c r="BA26" s="116"/>
      <c r="BB26" s="116"/>
      <c r="BC26" s="115"/>
      <c r="BD26" s="108"/>
    </row>
    <row r="27" spans="1:56" x14ac:dyDescent="0.2">
      <c r="A27" s="107"/>
      <c r="B27" s="107"/>
      <c r="C27" s="107"/>
      <c r="D27" s="107"/>
      <c r="E27" s="108"/>
      <c r="F27" s="107"/>
      <c r="G27" s="107"/>
      <c r="H27" s="107"/>
      <c r="I27" s="107"/>
      <c r="J27" s="107"/>
      <c r="K27" s="107"/>
      <c r="L27" s="109"/>
      <c r="M27" s="109"/>
      <c r="N27" s="109"/>
      <c r="O27" s="109"/>
      <c r="P27" s="109"/>
      <c r="Q27" s="109"/>
      <c r="R27" s="109"/>
      <c r="S27" s="109"/>
      <c r="T27" s="109"/>
      <c r="U27" s="109"/>
      <c r="V27" s="108"/>
      <c r="W27" s="108"/>
      <c r="X27" s="108"/>
      <c r="Y27" s="108"/>
      <c r="Z27" s="108"/>
      <c r="AA27" s="108"/>
      <c r="AB27" s="108"/>
      <c r="AC27" s="108"/>
      <c r="AD27" s="108"/>
      <c r="AE27" s="108"/>
      <c r="AF27" s="108"/>
      <c r="AG27" s="108"/>
      <c r="AH27" s="108"/>
      <c r="AI27" s="108"/>
      <c r="AJ27" s="108"/>
      <c r="AK27" s="108"/>
      <c r="AL27" s="108"/>
      <c r="AM27" s="108"/>
      <c r="AN27" s="108"/>
      <c r="AO27" s="108"/>
      <c r="AP27" s="108"/>
      <c r="AQ27" s="108"/>
      <c r="AR27" s="108"/>
      <c r="AS27" s="108"/>
      <c r="AT27" s="108"/>
      <c r="AU27" s="108"/>
      <c r="AV27" s="109"/>
      <c r="AW27" s="109"/>
      <c r="AX27" s="109"/>
      <c r="AY27" s="108"/>
      <c r="AZ27" s="107"/>
      <c r="BA27" s="107"/>
      <c r="BB27" s="107"/>
      <c r="BC27" s="108"/>
      <c r="BD27" s="108"/>
    </row>
    <row r="28" spans="1:56" x14ac:dyDescent="0.2">
      <c r="A28" s="107"/>
      <c r="B28" s="107"/>
      <c r="C28" s="107"/>
      <c r="D28" s="107"/>
      <c r="E28" s="108"/>
      <c r="F28" s="107"/>
      <c r="G28" s="107"/>
      <c r="H28" s="107"/>
      <c r="I28" s="107"/>
      <c r="J28" s="107"/>
      <c r="K28" s="107"/>
      <c r="L28" s="109"/>
      <c r="M28" s="109"/>
      <c r="N28" s="109"/>
      <c r="O28" s="109"/>
      <c r="P28" s="109"/>
      <c r="Q28" s="109"/>
      <c r="R28" s="109"/>
      <c r="S28" s="109"/>
      <c r="T28" s="109"/>
      <c r="U28" s="109"/>
      <c r="V28" s="108"/>
      <c r="W28" s="108"/>
      <c r="X28" s="108"/>
      <c r="Y28" s="108"/>
      <c r="Z28" s="108"/>
      <c r="AA28" s="108"/>
      <c r="AB28" s="108"/>
      <c r="AC28" s="108"/>
      <c r="AD28" s="108"/>
      <c r="AE28" s="108"/>
      <c r="AF28" s="108"/>
      <c r="AG28" s="108"/>
      <c r="AH28" s="108"/>
      <c r="AI28" s="108"/>
      <c r="AJ28" s="108"/>
      <c r="AK28" s="108"/>
      <c r="AL28" s="108"/>
      <c r="AM28" s="108"/>
      <c r="AN28" s="108"/>
      <c r="AO28" s="108"/>
      <c r="AP28" s="108"/>
      <c r="AQ28" s="108"/>
      <c r="AR28" s="108"/>
      <c r="AS28" s="108"/>
      <c r="AT28" s="108"/>
      <c r="AU28" s="108"/>
      <c r="AV28" s="109"/>
      <c r="AW28" s="109"/>
      <c r="AX28" s="109"/>
      <c r="AY28" s="108"/>
      <c r="AZ28" s="107"/>
      <c r="BA28" s="107"/>
      <c r="BB28" s="107"/>
      <c r="BC28" s="108"/>
      <c r="BD28" s="108"/>
    </row>
    <row r="29" spans="1:56" x14ac:dyDescent="0.2">
      <c r="A29" s="107"/>
      <c r="B29" s="107"/>
      <c r="C29" s="107"/>
      <c r="D29" s="107"/>
      <c r="E29" s="108"/>
      <c r="F29" s="107"/>
      <c r="G29" s="107"/>
      <c r="H29" s="107"/>
      <c r="I29" s="107"/>
      <c r="J29" s="107"/>
      <c r="K29" s="107"/>
      <c r="L29" s="109"/>
      <c r="M29" s="109"/>
      <c r="N29" s="109"/>
      <c r="O29" s="109"/>
      <c r="P29" s="109"/>
      <c r="Q29" s="109"/>
      <c r="R29" s="109"/>
      <c r="S29" s="109"/>
      <c r="T29" s="109"/>
      <c r="U29" s="109"/>
      <c r="V29" s="108"/>
      <c r="W29" s="108"/>
      <c r="X29" s="108"/>
      <c r="Y29" s="108"/>
      <c r="Z29" s="108"/>
      <c r="AA29" s="108"/>
      <c r="AB29" s="108"/>
      <c r="AC29" s="108"/>
      <c r="AD29" s="108"/>
      <c r="AE29" s="108"/>
      <c r="AF29" s="108"/>
      <c r="AG29" s="108"/>
      <c r="AH29" s="108"/>
      <c r="AI29" s="108"/>
      <c r="AJ29" s="108"/>
      <c r="AK29" s="108"/>
      <c r="AL29" s="108"/>
      <c r="AM29" s="108"/>
      <c r="AN29" s="108"/>
      <c r="AO29" s="108"/>
      <c r="AP29" s="108"/>
      <c r="AQ29" s="108"/>
      <c r="AR29" s="108"/>
      <c r="AS29" s="108"/>
      <c r="AT29" s="108"/>
      <c r="AU29" s="108"/>
      <c r="AV29" s="109"/>
      <c r="AW29" s="109"/>
      <c r="AX29" s="109"/>
      <c r="AY29" s="108"/>
      <c r="AZ29" s="107"/>
      <c r="BA29" s="107"/>
      <c r="BB29" s="107"/>
      <c r="BC29" s="108"/>
      <c r="BD29" s="108"/>
    </row>
    <row r="30" spans="1:56" x14ac:dyDescent="0.2">
      <c r="A30" s="107"/>
      <c r="B30" s="107"/>
      <c r="C30" s="107"/>
      <c r="D30" s="107"/>
      <c r="E30" s="108"/>
      <c r="F30" s="107"/>
      <c r="G30" s="107"/>
      <c r="H30" s="107"/>
      <c r="I30" s="107"/>
      <c r="J30" s="107"/>
      <c r="K30" s="107"/>
      <c r="L30" s="109"/>
      <c r="M30" s="109"/>
      <c r="N30" s="109"/>
      <c r="O30" s="109"/>
      <c r="P30" s="109"/>
      <c r="Q30" s="109"/>
      <c r="R30" s="109"/>
      <c r="S30" s="109"/>
      <c r="T30" s="109"/>
      <c r="U30" s="109"/>
      <c r="V30" s="108"/>
      <c r="W30" s="108"/>
      <c r="X30" s="108"/>
      <c r="Y30" s="108"/>
      <c r="Z30" s="108"/>
      <c r="AA30" s="108"/>
      <c r="AB30" s="108"/>
      <c r="AC30" s="108"/>
      <c r="AD30" s="108"/>
      <c r="AE30" s="108"/>
      <c r="AF30" s="108"/>
      <c r="AG30" s="108"/>
      <c r="AH30" s="108"/>
      <c r="AI30" s="108"/>
      <c r="AJ30" s="108"/>
      <c r="AK30" s="108"/>
      <c r="AL30" s="108"/>
      <c r="AM30" s="108"/>
      <c r="AN30" s="108"/>
      <c r="AO30" s="108"/>
      <c r="AP30" s="108"/>
      <c r="AQ30" s="108"/>
      <c r="AR30" s="108"/>
      <c r="AS30" s="108"/>
      <c r="AT30" s="108"/>
      <c r="AU30" s="108"/>
      <c r="AV30" s="109"/>
      <c r="AW30" s="109"/>
      <c r="AX30" s="109"/>
      <c r="AY30" s="108"/>
      <c r="AZ30" s="107"/>
      <c r="BA30" s="107"/>
      <c r="BB30" s="107"/>
      <c r="BC30" s="108"/>
      <c r="BD30" s="108"/>
    </row>
    <row r="31" spans="1:56" x14ac:dyDescent="0.2">
      <c r="A31" s="107"/>
      <c r="B31" s="107"/>
      <c r="C31" s="107"/>
      <c r="D31" s="107"/>
      <c r="E31" s="108"/>
      <c r="F31" s="107"/>
      <c r="G31" s="107"/>
      <c r="H31" s="107"/>
      <c r="I31" s="107"/>
      <c r="J31" s="107"/>
      <c r="K31" s="107"/>
      <c r="L31" s="109"/>
      <c r="M31" s="109"/>
      <c r="N31" s="109"/>
      <c r="O31" s="109"/>
      <c r="P31" s="109"/>
      <c r="Q31" s="109"/>
      <c r="R31" s="109"/>
      <c r="S31" s="109"/>
      <c r="T31" s="109"/>
      <c r="U31" s="109"/>
      <c r="V31" s="108"/>
      <c r="W31" s="108"/>
      <c r="X31" s="108"/>
      <c r="Y31" s="108"/>
      <c r="Z31" s="108"/>
      <c r="AA31" s="108"/>
      <c r="AB31" s="108"/>
      <c r="AC31" s="108"/>
      <c r="AD31" s="108"/>
      <c r="AE31" s="108"/>
      <c r="AF31" s="108"/>
      <c r="AG31" s="108"/>
      <c r="AH31" s="108"/>
      <c r="AI31" s="108"/>
      <c r="AJ31" s="108"/>
      <c r="AK31" s="108"/>
      <c r="AL31" s="108"/>
      <c r="AM31" s="108"/>
      <c r="AN31" s="108"/>
      <c r="AO31" s="108"/>
      <c r="AP31" s="108"/>
      <c r="AQ31" s="108"/>
      <c r="AR31" s="108"/>
      <c r="AS31" s="108"/>
      <c r="AT31" s="108"/>
      <c r="AU31" s="108"/>
      <c r="AV31" s="109"/>
      <c r="AW31" s="109"/>
      <c r="AX31" s="109"/>
      <c r="AY31" s="108"/>
      <c r="AZ31" s="107"/>
      <c r="BA31" s="107"/>
      <c r="BB31" s="107"/>
      <c r="BC31" s="108"/>
      <c r="BD31" s="108"/>
    </row>
    <row r="32" spans="1:56" x14ac:dyDescent="0.2">
      <c r="A32" s="107"/>
      <c r="B32" s="107"/>
      <c r="C32" s="107"/>
      <c r="D32" s="107"/>
      <c r="E32" s="108"/>
      <c r="F32" s="107"/>
      <c r="G32" s="107"/>
      <c r="H32" s="107"/>
      <c r="I32" s="107"/>
      <c r="J32" s="107"/>
      <c r="K32" s="107"/>
      <c r="L32" s="109"/>
      <c r="M32" s="109"/>
      <c r="N32" s="109"/>
      <c r="O32" s="109"/>
      <c r="P32" s="109"/>
      <c r="Q32" s="109"/>
      <c r="R32" s="109"/>
      <c r="S32" s="109"/>
      <c r="T32" s="109"/>
      <c r="U32" s="109"/>
      <c r="V32" s="108"/>
      <c r="W32" s="108"/>
      <c r="X32" s="108"/>
      <c r="Y32" s="108"/>
      <c r="Z32" s="108"/>
      <c r="AA32" s="108"/>
      <c r="AB32" s="108"/>
      <c r="AC32" s="108"/>
      <c r="AD32" s="108"/>
      <c r="AE32" s="108"/>
      <c r="AF32" s="108"/>
      <c r="AG32" s="108"/>
      <c r="AH32" s="108"/>
      <c r="AI32" s="108"/>
      <c r="AJ32" s="108"/>
      <c r="AK32" s="108"/>
      <c r="AL32" s="108"/>
      <c r="AM32" s="108"/>
      <c r="AN32" s="108"/>
      <c r="AO32" s="108"/>
      <c r="AP32" s="108"/>
      <c r="AQ32" s="108"/>
      <c r="AR32" s="108"/>
      <c r="AS32" s="108"/>
      <c r="AT32" s="108"/>
      <c r="AU32" s="108"/>
      <c r="AV32" s="109"/>
      <c r="AW32" s="109"/>
      <c r="AX32" s="109"/>
      <c r="AY32" s="108"/>
      <c r="AZ32" s="107"/>
      <c r="BA32" s="107"/>
      <c r="BB32" s="107"/>
      <c r="BC32" s="108"/>
      <c r="BD32" s="108"/>
    </row>
    <row r="33" spans="1:56" x14ac:dyDescent="0.2">
      <c r="A33" s="107"/>
      <c r="B33" s="107"/>
      <c r="C33" s="107"/>
      <c r="D33" s="107"/>
      <c r="E33" s="108"/>
      <c r="F33" s="107"/>
      <c r="G33" s="107"/>
      <c r="H33" s="107"/>
      <c r="I33" s="107"/>
      <c r="J33" s="107"/>
      <c r="K33" s="107"/>
      <c r="L33" s="109"/>
      <c r="M33" s="109"/>
      <c r="N33" s="109"/>
      <c r="O33" s="109"/>
      <c r="P33" s="109"/>
      <c r="Q33" s="109"/>
      <c r="R33" s="109"/>
      <c r="S33" s="109"/>
      <c r="T33" s="109"/>
      <c r="U33" s="109"/>
      <c r="V33" s="108"/>
      <c r="W33" s="108"/>
      <c r="X33" s="108"/>
      <c r="Y33" s="108"/>
      <c r="Z33" s="108"/>
      <c r="AA33" s="108"/>
      <c r="AB33" s="108"/>
      <c r="AC33" s="108"/>
      <c r="AD33" s="108"/>
      <c r="AE33" s="108"/>
      <c r="AF33" s="108"/>
      <c r="AG33" s="108"/>
      <c r="AH33" s="108"/>
      <c r="AI33" s="108"/>
      <c r="AJ33" s="108"/>
      <c r="AK33" s="108"/>
      <c r="AL33" s="108"/>
      <c r="AM33" s="108"/>
      <c r="AN33" s="108"/>
      <c r="AO33" s="108"/>
      <c r="AP33" s="108"/>
      <c r="AQ33" s="108"/>
      <c r="AR33" s="108"/>
      <c r="AS33" s="108"/>
      <c r="AT33" s="108"/>
      <c r="AU33" s="108"/>
      <c r="AV33" s="109"/>
      <c r="AW33" s="109"/>
      <c r="AX33" s="109"/>
      <c r="AY33" s="108"/>
      <c r="AZ33" s="107"/>
      <c r="BA33" s="107"/>
      <c r="BB33" s="107"/>
      <c r="BC33" s="108"/>
      <c r="BD33" s="108"/>
    </row>
    <row r="34" spans="1:56" x14ac:dyDescent="0.2">
      <c r="A34" s="107"/>
      <c r="B34" s="107"/>
      <c r="C34" s="107"/>
      <c r="D34" s="107"/>
      <c r="E34" s="108"/>
      <c r="F34" s="107"/>
      <c r="G34" s="107"/>
      <c r="H34" s="107"/>
      <c r="I34" s="107"/>
      <c r="J34" s="107"/>
      <c r="K34" s="107"/>
      <c r="L34" s="109"/>
      <c r="M34" s="109"/>
      <c r="N34" s="109"/>
      <c r="O34" s="109"/>
      <c r="P34" s="109"/>
      <c r="Q34" s="109"/>
      <c r="R34" s="109"/>
      <c r="S34" s="109"/>
      <c r="T34" s="109"/>
      <c r="U34" s="109"/>
      <c r="V34" s="108"/>
      <c r="W34" s="108"/>
      <c r="X34" s="108"/>
      <c r="Y34" s="108"/>
      <c r="Z34" s="108"/>
      <c r="AA34" s="108"/>
      <c r="AB34" s="108"/>
      <c r="AC34" s="108"/>
      <c r="AD34" s="108"/>
      <c r="AE34" s="108"/>
      <c r="AF34" s="108"/>
      <c r="AG34" s="108"/>
      <c r="AH34" s="108"/>
      <c r="AI34" s="108"/>
      <c r="AJ34" s="108"/>
      <c r="AK34" s="108"/>
      <c r="AL34" s="108"/>
      <c r="AM34" s="108"/>
      <c r="AN34" s="108"/>
      <c r="AO34" s="108"/>
      <c r="AP34" s="108"/>
      <c r="AQ34" s="108"/>
      <c r="AR34" s="108"/>
      <c r="AS34" s="108"/>
      <c r="AT34" s="108"/>
      <c r="AU34" s="108"/>
      <c r="AV34" s="109"/>
      <c r="AW34" s="109"/>
      <c r="AX34" s="109"/>
      <c r="AY34" s="108"/>
      <c r="AZ34" s="107"/>
      <c r="BA34" s="107"/>
      <c r="BB34" s="107"/>
      <c r="BC34" s="108"/>
      <c r="BD34" s="108"/>
    </row>
    <row r="35" spans="1:56" x14ac:dyDescent="0.2">
      <c r="A35" s="107"/>
      <c r="B35" s="107"/>
      <c r="C35" s="107"/>
      <c r="D35" s="107"/>
      <c r="E35" s="108"/>
      <c r="F35" s="107"/>
      <c r="G35" s="107"/>
      <c r="H35" s="107"/>
      <c r="I35" s="107"/>
      <c r="J35" s="107"/>
      <c r="K35" s="107"/>
      <c r="L35" s="109"/>
      <c r="M35" s="109"/>
      <c r="N35" s="109"/>
      <c r="O35" s="109"/>
      <c r="P35" s="109"/>
      <c r="Q35" s="109"/>
      <c r="R35" s="109"/>
      <c r="S35" s="109"/>
      <c r="T35" s="109"/>
      <c r="U35" s="109"/>
      <c r="V35" s="108"/>
      <c r="W35" s="108"/>
      <c r="X35" s="108"/>
      <c r="Y35" s="108"/>
      <c r="Z35" s="108"/>
      <c r="AA35" s="108"/>
      <c r="AB35" s="108"/>
      <c r="AC35" s="108"/>
      <c r="AD35" s="108"/>
      <c r="AE35" s="108"/>
      <c r="AF35" s="108"/>
      <c r="AG35" s="108"/>
      <c r="AH35" s="108"/>
      <c r="AI35" s="108"/>
      <c r="AJ35" s="108"/>
      <c r="AK35" s="108"/>
      <c r="AL35" s="108"/>
      <c r="AM35" s="108"/>
      <c r="AN35" s="108"/>
      <c r="AO35" s="108"/>
      <c r="AP35" s="108"/>
      <c r="AQ35" s="108"/>
      <c r="AR35" s="108"/>
      <c r="AS35" s="108"/>
      <c r="AT35" s="108"/>
      <c r="AU35" s="108"/>
      <c r="AV35" s="109"/>
      <c r="AW35" s="109"/>
      <c r="AX35" s="109"/>
      <c r="AY35" s="108"/>
      <c r="AZ35" s="107"/>
      <c r="BA35" s="107"/>
      <c r="BB35" s="107"/>
      <c r="BC35" s="108"/>
      <c r="BD35" s="108"/>
    </row>
    <row r="36" spans="1:56" x14ac:dyDescent="0.2">
      <c r="A36" s="107"/>
      <c r="B36" s="107"/>
      <c r="C36" s="107"/>
      <c r="D36" s="107"/>
      <c r="E36" s="108"/>
      <c r="F36" s="107"/>
      <c r="G36" s="107"/>
      <c r="H36" s="107"/>
      <c r="I36" s="107"/>
      <c r="J36" s="107"/>
      <c r="K36" s="107"/>
      <c r="L36" s="109"/>
      <c r="M36" s="109"/>
      <c r="N36" s="109"/>
      <c r="O36" s="109"/>
      <c r="P36" s="109"/>
      <c r="Q36" s="109"/>
      <c r="R36" s="109"/>
      <c r="S36" s="109"/>
      <c r="T36" s="109"/>
      <c r="U36" s="109"/>
      <c r="V36" s="108"/>
      <c r="W36" s="108"/>
      <c r="X36" s="108"/>
      <c r="Y36" s="108"/>
      <c r="Z36" s="108"/>
      <c r="AA36" s="108"/>
      <c r="AB36" s="108"/>
      <c r="AC36" s="108"/>
      <c r="AD36" s="108"/>
      <c r="AE36" s="108"/>
      <c r="AF36" s="108"/>
      <c r="AG36" s="108"/>
      <c r="AH36" s="108"/>
      <c r="AI36" s="108"/>
      <c r="AJ36" s="108"/>
      <c r="AK36" s="108"/>
      <c r="AL36" s="108"/>
      <c r="AM36" s="108"/>
      <c r="AN36" s="108"/>
      <c r="AO36" s="108"/>
      <c r="AP36" s="108"/>
      <c r="AQ36" s="108"/>
      <c r="AR36" s="108"/>
      <c r="AS36" s="108"/>
      <c r="AT36" s="108"/>
      <c r="AU36" s="108"/>
      <c r="AV36" s="109"/>
      <c r="AW36" s="109"/>
      <c r="AX36" s="109"/>
      <c r="AY36" s="108"/>
      <c r="AZ36" s="107"/>
      <c r="BA36" s="107"/>
      <c r="BB36" s="107"/>
      <c r="BC36" s="108"/>
      <c r="BD36" s="108"/>
    </row>
    <row r="37" spans="1:56" x14ac:dyDescent="0.2">
      <c r="A37" s="107"/>
      <c r="B37" s="107"/>
      <c r="C37" s="107"/>
      <c r="D37" s="107"/>
      <c r="E37" s="108"/>
      <c r="F37" s="107"/>
      <c r="G37" s="107"/>
      <c r="H37" s="107"/>
      <c r="I37" s="107"/>
      <c r="J37" s="107"/>
      <c r="K37" s="107"/>
      <c r="L37" s="109"/>
      <c r="M37" s="109"/>
      <c r="N37" s="109"/>
      <c r="O37" s="109"/>
      <c r="P37" s="109"/>
      <c r="Q37" s="109"/>
      <c r="R37" s="109"/>
      <c r="S37" s="109"/>
      <c r="T37" s="109"/>
      <c r="U37" s="109"/>
      <c r="V37" s="108"/>
      <c r="W37" s="108"/>
      <c r="X37" s="108"/>
      <c r="Y37" s="108"/>
      <c r="Z37" s="108"/>
      <c r="AA37" s="108"/>
      <c r="AB37" s="108"/>
      <c r="AC37" s="108"/>
      <c r="AD37" s="108"/>
      <c r="AE37" s="108"/>
      <c r="AF37" s="108"/>
      <c r="AG37" s="108"/>
      <c r="AH37" s="108"/>
      <c r="AI37" s="108"/>
      <c r="AJ37" s="108"/>
      <c r="AK37" s="108"/>
      <c r="AL37" s="108"/>
      <c r="AM37" s="108"/>
      <c r="AN37" s="108"/>
      <c r="AO37" s="108"/>
      <c r="AP37" s="108"/>
      <c r="AQ37" s="108"/>
      <c r="AR37" s="108"/>
      <c r="AS37" s="108"/>
      <c r="AT37" s="108"/>
      <c r="AU37" s="108"/>
      <c r="AV37" s="109"/>
      <c r="AW37" s="109"/>
      <c r="AX37" s="109"/>
      <c r="AY37" s="108"/>
      <c r="AZ37" s="107"/>
      <c r="BA37" s="107"/>
      <c r="BB37" s="107"/>
      <c r="BC37" s="108"/>
      <c r="BD37" s="108"/>
    </row>
    <row r="38" spans="1:56" x14ac:dyDescent="0.2">
      <c r="A38" s="107"/>
      <c r="B38" s="107"/>
      <c r="C38" s="107"/>
      <c r="D38" s="107"/>
      <c r="E38" s="108"/>
      <c r="F38" s="107"/>
      <c r="G38" s="107"/>
      <c r="H38" s="107"/>
      <c r="I38" s="107"/>
      <c r="J38" s="107"/>
      <c r="K38" s="107"/>
      <c r="L38" s="109"/>
      <c r="M38" s="109"/>
      <c r="N38" s="109"/>
      <c r="O38" s="109"/>
      <c r="P38" s="109"/>
      <c r="Q38" s="109"/>
      <c r="R38" s="109"/>
      <c r="S38" s="109"/>
      <c r="T38" s="109"/>
      <c r="U38" s="109"/>
      <c r="V38" s="108"/>
      <c r="W38" s="108"/>
      <c r="X38" s="108"/>
      <c r="Y38" s="108"/>
      <c r="Z38" s="108"/>
      <c r="AA38" s="108"/>
      <c r="AB38" s="108"/>
      <c r="AC38" s="108"/>
      <c r="AD38" s="108"/>
      <c r="AE38" s="108"/>
      <c r="AF38" s="108"/>
      <c r="AG38" s="108"/>
      <c r="AH38" s="108"/>
      <c r="AI38" s="108"/>
      <c r="AJ38" s="108"/>
      <c r="AK38" s="108"/>
      <c r="AL38" s="108"/>
      <c r="AM38" s="108"/>
      <c r="AN38" s="108"/>
      <c r="AO38" s="108"/>
      <c r="AP38" s="108"/>
      <c r="AQ38" s="108"/>
      <c r="AR38" s="108"/>
      <c r="AS38" s="108"/>
      <c r="AT38" s="108"/>
      <c r="AU38" s="108"/>
      <c r="AV38" s="109"/>
      <c r="AW38" s="109"/>
      <c r="AX38" s="109"/>
      <c r="AY38" s="108"/>
      <c r="AZ38" s="107"/>
      <c r="BA38" s="107"/>
      <c r="BB38" s="107"/>
      <c r="BC38" s="108"/>
      <c r="BD38" s="108"/>
    </row>
    <row r="39" spans="1:56" x14ac:dyDescent="0.2">
      <c r="A39" s="107"/>
      <c r="B39" s="107"/>
      <c r="C39" s="107"/>
      <c r="D39" s="107"/>
      <c r="E39" s="108"/>
      <c r="F39" s="107"/>
      <c r="G39" s="107"/>
      <c r="H39" s="107"/>
      <c r="I39" s="107"/>
      <c r="J39" s="107"/>
      <c r="K39" s="107"/>
      <c r="L39" s="109"/>
      <c r="M39" s="109"/>
      <c r="N39" s="109"/>
      <c r="O39" s="109"/>
      <c r="P39" s="109"/>
      <c r="Q39" s="109"/>
      <c r="R39" s="109"/>
      <c r="S39" s="109"/>
      <c r="T39" s="109"/>
      <c r="U39" s="109"/>
      <c r="V39" s="108"/>
      <c r="W39" s="108"/>
      <c r="X39" s="108"/>
      <c r="Y39" s="108"/>
      <c r="Z39" s="108"/>
      <c r="AA39" s="108"/>
      <c r="AB39" s="108"/>
      <c r="AC39" s="108"/>
      <c r="AD39" s="108"/>
      <c r="AE39" s="108"/>
      <c r="AF39" s="108"/>
      <c r="AG39" s="108"/>
      <c r="AH39" s="108"/>
      <c r="AI39" s="108"/>
      <c r="AJ39" s="108"/>
      <c r="AK39" s="108"/>
      <c r="AL39" s="108"/>
      <c r="AM39" s="108"/>
      <c r="AN39" s="108"/>
      <c r="AO39" s="108"/>
      <c r="AP39" s="108"/>
      <c r="AQ39" s="108"/>
      <c r="AR39" s="108"/>
      <c r="AS39" s="108"/>
      <c r="AT39" s="108"/>
      <c r="AU39" s="108"/>
      <c r="AV39" s="109"/>
      <c r="AW39" s="109"/>
      <c r="AX39" s="109"/>
      <c r="AY39" s="108"/>
      <c r="AZ39" s="107"/>
      <c r="BA39" s="107"/>
      <c r="BB39" s="107"/>
      <c r="BC39" s="108"/>
      <c r="BD39" s="108"/>
    </row>
    <row r="40" spans="1:56" x14ac:dyDescent="0.2">
      <c r="A40" s="107"/>
      <c r="B40" s="107"/>
      <c r="C40" s="107"/>
      <c r="D40" s="107"/>
      <c r="E40" s="108"/>
      <c r="F40" s="107"/>
      <c r="G40" s="107"/>
      <c r="H40" s="107"/>
      <c r="I40" s="107"/>
      <c r="J40" s="107"/>
      <c r="K40" s="107"/>
      <c r="L40" s="109"/>
      <c r="M40" s="109"/>
      <c r="N40" s="109"/>
      <c r="O40" s="109"/>
      <c r="P40" s="109"/>
      <c r="Q40" s="109"/>
      <c r="R40" s="109"/>
      <c r="S40" s="109"/>
      <c r="T40" s="109"/>
      <c r="U40" s="109"/>
      <c r="V40" s="108"/>
      <c r="W40" s="108"/>
      <c r="X40" s="108"/>
      <c r="Y40" s="108"/>
      <c r="Z40" s="108"/>
      <c r="AA40" s="108"/>
      <c r="AB40" s="108"/>
      <c r="AC40" s="108"/>
      <c r="AD40" s="108"/>
      <c r="AE40" s="108"/>
      <c r="AF40" s="108"/>
      <c r="AG40" s="108"/>
      <c r="AH40" s="108"/>
      <c r="AI40" s="108"/>
      <c r="AJ40" s="108"/>
      <c r="AK40" s="108"/>
      <c r="AL40" s="108"/>
      <c r="AM40" s="108"/>
      <c r="AN40" s="108"/>
      <c r="AO40" s="108"/>
      <c r="AP40" s="108"/>
      <c r="AQ40" s="108"/>
      <c r="AR40" s="108"/>
      <c r="AS40" s="108"/>
      <c r="AT40" s="108"/>
      <c r="AU40" s="108"/>
      <c r="AV40" s="109"/>
      <c r="AW40" s="109"/>
      <c r="AX40" s="109"/>
      <c r="AY40" s="108"/>
      <c r="AZ40" s="107"/>
      <c r="BA40" s="107"/>
      <c r="BB40" s="107"/>
      <c r="BC40" s="108"/>
      <c r="BD40" s="108"/>
    </row>
    <row r="41" spans="1:56" x14ac:dyDescent="0.2">
      <c r="A41" s="107"/>
      <c r="B41" s="107"/>
      <c r="C41" s="107"/>
      <c r="D41" s="107"/>
      <c r="E41" s="108"/>
      <c r="F41" s="107"/>
      <c r="G41" s="107"/>
      <c r="H41" s="107"/>
      <c r="I41" s="107"/>
      <c r="J41" s="107"/>
      <c r="K41" s="107"/>
      <c r="L41" s="109"/>
      <c r="M41" s="109"/>
      <c r="N41" s="109"/>
      <c r="O41" s="109"/>
      <c r="P41" s="109"/>
      <c r="Q41" s="109"/>
      <c r="R41" s="109"/>
      <c r="S41" s="109"/>
      <c r="T41" s="109"/>
      <c r="U41" s="109"/>
      <c r="V41" s="108"/>
      <c r="W41" s="108"/>
      <c r="X41" s="108"/>
      <c r="Y41" s="108"/>
      <c r="Z41" s="108"/>
      <c r="AA41" s="108"/>
      <c r="AB41" s="108"/>
      <c r="AC41" s="108"/>
      <c r="AD41" s="108"/>
      <c r="AE41" s="108"/>
      <c r="AF41" s="108"/>
      <c r="AG41" s="108"/>
      <c r="AH41" s="108"/>
      <c r="AI41" s="108"/>
      <c r="AJ41" s="108"/>
      <c r="AK41" s="108"/>
      <c r="AL41" s="108"/>
      <c r="AM41" s="108"/>
      <c r="AN41" s="108"/>
      <c r="AO41" s="108"/>
      <c r="AP41" s="108"/>
      <c r="AQ41" s="108"/>
      <c r="AR41" s="108"/>
      <c r="AS41" s="108"/>
      <c r="AT41" s="108"/>
      <c r="AU41" s="108"/>
      <c r="AV41" s="109"/>
      <c r="AW41" s="109"/>
      <c r="AX41" s="109"/>
      <c r="AY41" s="108"/>
      <c r="AZ41" s="107"/>
      <c r="BA41" s="107"/>
      <c r="BB41" s="107"/>
      <c r="BC41" s="108"/>
      <c r="BD41" s="108"/>
    </row>
    <row r="42" spans="1:56" x14ac:dyDescent="0.2">
      <c r="A42" s="107"/>
      <c r="B42" s="107"/>
      <c r="C42" s="107"/>
      <c r="D42" s="107"/>
      <c r="E42" s="108"/>
      <c r="F42" s="107"/>
      <c r="G42" s="107"/>
      <c r="H42" s="107"/>
      <c r="I42" s="107"/>
      <c r="J42" s="107"/>
      <c r="K42" s="107"/>
      <c r="L42" s="109"/>
      <c r="M42" s="109"/>
      <c r="N42" s="109"/>
      <c r="O42" s="109"/>
      <c r="P42" s="109"/>
      <c r="Q42" s="109"/>
      <c r="R42" s="109"/>
      <c r="S42" s="109"/>
      <c r="T42" s="109"/>
      <c r="U42" s="109"/>
      <c r="V42" s="108"/>
      <c r="W42" s="108"/>
      <c r="X42" s="108"/>
      <c r="Y42" s="108"/>
      <c r="Z42" s="108"/>
      <c r="AA42" s="108"/>
      <c r="AB42" s="108"/>
      <c r="AC42" s="108"/>
      <c r="AD42" s="108"/>
      <c r="AE42" s="108"/>
      <c r="AF42" s="108"/>
      <c r="AG42" s="108"/>
      <c r="AH42" s="108"/>
      <c r="AI42" s="108"/>
      <c r="AJ42" s="108"/>
      <c r="AK42" s="108"/>
      <c r="AL42" s="108"/>
      <c r="AM42" s="108"/>
      <c r="AN42" s="108"/>
      <c r="AO42" s="108"/>
      <c r="AP42" s="108"/>
      <c r="AQ42" s="108"/>
      <c r="AR42" s="108"/>
      <c r="AS42" s="108"/>
      <c r="AT42" s="108"/>
      <c r="AU42" s="108"/>
      <c r="AV42" s="109"/>
      <c r="AW42" s="109"/>
      <c r="AX42" s="109"/>
      <c r="AY42" s="108"/>
      <c r="AZ42" s="107"/>
      <c r="BA42" s="107"/>
      <c r="BB42" s="107"/>
      <c r="BC42" s="108"/>
      <c r="BD42" s="108"/>
    </row>
    <row r="43" spans="1:56" x14ac:dyDescent="0.2">
      <c r="A43" s="107"/>
      <c r="B43" s="107"/>
      <c r="C43" s="107"/>
      <c r="D43" s="107"/>
      <c r="E43" s="108"/>
      <c r="F43" s="107"/>
      <c r="G43" s="107"/>
      <c r="H43" s="107"/>
      <c r="I43" s="107"/>
      <c r="J43" s="107"/>
      <c r="K43" s="107"/>
      <c r="L43" s="109"/>
      <c r="M43" s="109"/>
      <c r="N43" s="109"/>
      <c r="O43" s="109"/>
      <c r="P43" s="109"/>
      <c r="Q43" s="109"/>
      <c r="R43" s="109"/>
      <c r="S43" s="109"/>
      <c r="T43" s="109"/>
      <c r="U43" s="109"/>
      <c r="V43" s="108"/>
      <c r="W43" s="108"/>
      <c r="X43" s="108"/>
      <c r="Y43" s="108"/>
      <c r="Z43" s="108"/>
      <c r="AA43" s="108"/>
      <c r="AB43" s="108"/>
      <c r="AC43" s="108"/>
      <c r="AD43" s="108"/>
      <c r="AE43" s="108"/>
      <c r="AF43" s="108"/>
      <c r="AG43" s="108"/>
      <c r="AH43" s="108"/>
      <c r="AI43" s="108"/>
      <c r="AJ43" s="108"/>
      <c r="AK43" s="108"/>
      <c r="AL43" s="108"/>
      <c r="AM43" s="108"/>
      <c r="AN43" s="108"/>
      <c r="AO43" s="108"/>
      <c r="AP43" s="108"/>
      <c r="AQ43" s="108"/>
      <c r="AR43" s="108"/>
      <c r="AS43" s="108"/>
      <c r="AT43" s="108"/>
      <c r="AU43" s="108"/>
      <c r="AV43" s="109"/>
      <c r="AW43" s="109"/>
      <c r="AX43" s="109"/>
      <c r="AY43" s="108"/>
      <c r="AZ43" s="107"/>
      <c r="BA43" s="107"/>
      <c r="BB43" s="107"/>
      <c r="BC43" s="108"/>
      <c r="BD43" s="108"/>
    </row>
    <row r="44" spans="1:56" x14ac:dyDescent="0.2">
      <c r="A44" s="107"/>
      <c r="B44" s="107"/>
      <c r="C44" s="107"/>
      <c r="D44" s="107"/>
      <c r="E44" s="108"/>
      <c r="F44" s="107"/>
      <c r="G44" s="107"/>
      <c r="H44" s="107"/>
      <c r="I44" s="107"/>
      <c r="J44" s="107"/>
      <c r="K44" s="107"/>
      <c r="L44" s="109"/>
      <c r="M44" s="109"/>
      <c r="N44" s="109"/>
      <c r="O44" s="109"/>
      <c r="P44" s="109"/>
      <c r="Q44" s="109"/>
      <c r="R44" s="109"/>
      <c r="S44" s="109"/>
      <c r="T44" s="109"/>
      <c r="U44" s="109"/>
      <c r="V44" s="108"/>
      <c r="W44" s="108"/>
      <c r="X44" s="108"/>
      <c r="Y44" s="108"/>
      <c r="Z44" s="108"/>
      <c r="AA44" s="108"/>
      <c r="AB44" s="108"/>
      <c r="AC44" s="108"/>
      <c r="AD44" s="108"/>
      <c r="AE44" s="108"/>
      <c r="AF44" s="108"/>
      <c r="AG44" s="108"/>
      <c r="AH44" s="108"/>
      <c r="AI44" s="108"/>
      <c r="AJ44" s="108"/>
      <c r="AK44" s="108"/>
      <c r="AL44" s="108"/>
      <c r="AM44" s="108"/>
      <c r="AN44" s="108"/>
      <c r="AO44" s="108"/>
      <c r="AP44" s="108"/>
      <c r="AQ44" s="108"/>
      <c r="AR44" s="108"/>
      <c r="AS44" s="108"/>
      <c r="AT44" s="108"/>
      <c r="AU44" s="108"/>
      <c r="AV44" s="109"/>
      <c r="AW44" s="109"/>
      <c r="AX44" s="109"/>
      <c r="AY44" s="108"/>
      <c r="AZ44" s="107"/>
      <c r="BA44" s="107"/>
      <c r="BB44" s="107"/>
      <c r="BC44" s="108"/>
      <c r="BD44" s="108"/>
    </row>
    <row r="45" spans="1:56" x14ac:dyDescent="0.2">
      <c r="A45" s="107"/>
      <c r="B45" s="107"/>
      <c r="C45" s="107"/>
      <c r="D45" s="107"/>
      <c r="E45" s="108"/>
      <c r="F45" s="107"/>
      <c r="G45" s="107"/>
      <c r="H45" s="107"/>
      <c r="I45" s="107"/>
      <c r="J45" s="107"/>
      <c r="K45" s="107"/>
      <c r="L45" s="109"/>
      <c r="M45" s="109"/>
      <c r="N45" s="109"/>
      <c r="O45" s="109"/>
      <c r="P45" s="109"/>
      <c r="Q45" s="109"/>
      <c r="R45" s="109"/>
      <c r="S45" s="109"/>
      <c r="T45" s="109"/>
      <c r="U45" s="109"/>
      <c r="V45" s="108"/>
      <c r="W45" s="108"/>
      <c r="X45" s="108"/>
      <c r="Y45" s="108"/>
      <c r="Z45" s="108"/>
      <c r="AA45" s="108"/>
      <c r="AB45" s="108"/>
      <c r="AC45" s="108"/>
      <c r="AD45" s="108"/>
      <c r="AE45" s="108"/>
      <c r="AF45" s="108"/>
      <c r="AG45" s="108"/>
      <c r="AH45" s="108"/>
      <c r="AI45" s="108"/>
      <c r="AJ45" s="108"/>
      <c r="AK45" s="108"/>
      <c r="AL45" s="108"/>
      <c r="AM45" s="108"/>
      <c r="AN45" s="108"/>
      <c r="AO45" s="108"/>
      <c r="AP45" s="108"/>
      <c r="AQ45" s="108"/>
      <c r="AR45" s="108"/>
      <c r="AS45" s="108"/>
      <c r="AT45" s="108"/>
      <c r="AU45" s="108"/>
      <c r="AV45" s="109"/>
      <c r="AW45" s="109"/>
      <c r="AX45" s="109"/>
      <c r="AY45" s="108"/>
      <c r="AZ45" s="107"/>
      <c r="BA45" s="107"/>
      <c r="BB45" s="107"/>
      <c r="BC45" s="108"/>
      <c r="BD45" s="108"/>
    </row>
    <row r="46" spans="1:56" x14ac:dyDescent="0.2">
      <c r="A46" s="107"/>
      <c r="B46" s="107"/>
      <c r="C46" s="107"/>
      <c r="D46" s="107"/>
      <c r="E46" s="108"/>
      <c r="F46" s="107"/>
      <c r="G46" s="107"/>
      <c r="H46" s="107"/>
      <c r="I46" s="107"/>
      <c r="J46" s="107"/>
      <c r="K46" s="107"/>
      <c r="L46" s="109"/>
      <c r="M46" s="109"/>
      <c r="N46" s="109"/>
      <c r="O46" s="109"/>
      <c r="P46" s="109"/>
      <c r="Q46" s="109"/>
      <c r="R46" s="109"/>
      <c r="S46" s="109"/>
      <c r="T46" s="109"/>
      <c r="U46" s="109"/>
      <c r="V46" s="108"/>
      <c r="W46" s="108"/>
      <c r="X46" s="108"/>
      <c r="Y46" s="108"/>
      <c r="Z46" s="108"/>
      <c r="AA46" s="108"/>
      <c r="AB46" s="108"/>
      <c r="AC46" s="108"/>
      <c r="AD46" s="108"/>
      <c r="AE46" s="108"/>
      <c r="AF46" s="108"/>
      <c r="AG46" s="108"/>
      <c r="AH46" s="108"/>
      <c r="AI46" s="108"/>
      <c r="AJ46" s="108"/>
      <c r="AK46" s="108"/>
      <c r="AL46" s="108"/>
      <c r="AM46" s="108"/>
      <c r="AN46" s="108"/>
      <c r="AO46" s="108"/>
      <c r="AP46" s="108"/>
      <c r="AQ46" s="108"/>
      <c r="AR46" s="108"/>
      <c r="AS46" s="108"/>
      <c r="AT46" s="108"/>
      <c r="AU46" s="108"/>
      <c r="AV46" s="109"/>
      <c r="AW46" s="109"/>
      <c r="AX46" s="109"/>
      <c r="AY46" s="108"/>
      <c r="AZ46" s="107"/>
      <c r="BA46" s="107"/>
      <c r="BB46" s="107"/>
      <c r="BC46" s="108"/>
      <c r="BD46" s="108"/>
    </row>
    <row r="47" spans="1:56" x14ac:dyDescent="0.2">
      <c r="A47" s="107"/>
      <c r="B47" s="107"/>
      <c r="C47" s="107"/>
      <c r="D47" s="107"/>
      <c r="E47" s="108"/>
      <c r="F47" s="107"/>
      <c r="G47" s="107"/>
      <c r="H47" s="107"/>
      <c r="I47" s="107"/>
      <c r="J47" s="107"/>
      <c r="K47" s="107"/>
      <c r="L47" s="109"/>
      <c r="M47" s="109"/>
      <c r="N47" s="109"/>
      <c r="O47" s="109"/>
      <c r="P47" s="109"/>
      <c r="Q47" s="109"/>
      <c r="R47" s="109"/>
      <c r="S47" s="109"/>
      <c r="T47" s="109"/>
      <c r="U47" s="109"/>
      <c r="V47" s="108"/>
      <c r="W47" s="108"/>
      <c r="X47" s="108"/>
      <c r="Y47" s="108"/>
      <c r="Z47" s="108"/>
      <c r="AA47" s="108"/>
      <c r="AB47" s="108"/>
      <c r="AC47" s="108"/>
      <c r="AD47" s="108"/>
      <c r="AE47" s="108"/>
      <c r="AF47" s="108"/>
      <c r="AG47" s="108"/>
      <c r="AH47" s="108"/>
      <c r="AI47" s="108"/>
      <c r="AJ47" s="108"/>
      <c r="AK47" s="108"/>
      <c r="AL47" s="108"/>
      <c r="AM47" s="108"/>
      <c r="AN47" s="108"/>
      <c r="AO47" s="108"/>
      <c r="AP47" s="108"/>
      <c r="AQ47" s="108"/>
      <c r="AR47" s="108"/>
      <c r="AS47" s="108"/>
      <c r="AT47" s="108"/>
      <c r="AU47" s="108"/>
      <c r="AV47" s="109"/>
      <c r="AW47" s="109"/>
      <c r="AX47" s="109"/>
      <c r="AY47" s="108"/>
      <c r="AZ47" s="107"/>
      <c r="BA47" s="107"/>
      <c r="BB47" s="107"/>
      <c r="BC47" s="108"/>
      <c r="BD47" s="108"/>
    </row>
    <row r="48" spans="1:56" x14ac:dyDescent="0.2">
      <c r="A48" s="107"/>
      <c r="B48" s="107"/>
      <c r="C48" s="107"/>
      <c r="D48" s="107"/>
      <c r="E48" s="108"/>
      <c r="F48" s="107"/>
      <c r="G48" s="107"/>
      <c r="H48" s="107"/>
      <c r="I48" s="107"/>
      <c r="J48" s="107"/>
      <c r="K48" s="107"/>
      <c r="L48" s="109"/>
      <c r="M48" s="109"/>
      <c r="N48" s="109"/>
      <c r="O48" s="109"/>
      <c r="P48" s="109"/>
      <c r="Q48" s="109"/>
      <c r="R48" s="109"/>
      <c r="S48" s="109"/>
      <c r="T48" s="109"/>
      <c r="U48" s="109"/>
      <c r="V48" s="108"/>
      <c r="W48" s="108"/>
      <c r="X48" s="108"/>
      <c r="Y48" s="108"/>
      <c r="Z48" s="108"/>
      <c r="AA48" s="108"/>
      <c r="AB48" s="108"/>
      <c r="AC48" s="108"/>
      <c r="AD48" s="108"/>
      <c r="AE48" s="108"/>
      <c r="AF48" s="108"/>
      <c r="AG48" s="108"/>
      <c r="AH48" s="108"/>
      <c r="AI48" s="108"/>
      <c r="AJ48" s="108"/>
      <c r="AK48" s="108"/>
      <c r="AL48" s="108"/>
      <c r="AM48" s="108"/>
      <c r="AN48" s="108"/>
      <c r="AO48" s="108"/>
      <c r="AP48" s="108"/>
      <c r="AQ48" s="108"/>
      <c r="AR48" s="108"/>
      <c r="AS48" s="108"/>
      <c r="AT48" s="108"/>
      <c r="AU48" s="108"/>
      <c r="AV48" s="109"/>
      <c r="AW48" s="109"/>
      <c r="AX48" s="109"/>
      <c r="AY48" s="108"/>
      <c r="AZ48" s="107"/>
      <c r="BA48" s="107"/>
      <c r="BB48" s="107"/>
      <c r="BC48" s="108"/>
      <c r="BD48" s="108"/>
    </row>
    <row r="49" spans="1:56" x14ac:dyDescent="0.2">
      <c r="A49" s="107"/>
      <c r="B49" s="107"/>
      <c r="C49" s="107"/>
      <c r="D49" s="107"/>
      <c r="E49" s="108"/>
      <c r="F49" s="107"/>
      <c r="G49" s="107"/>
      <c r="H49" s="107"/>
      <c r="I49" s="107"/>
      <c r="J49" s="107"/>
      <c r="K49" s="107"/>
      <c r="L49" s="109"/>
      <c r="M49" s="109"/>
      <c r="N49" s="109"/>
      <c r="O49" s="109"/>
      <c r="P49" s="109"/>
      <c r="Q49" s="109"/>
      <c r="R49" s="109"/>
      <c r="S49" s="109"/>
      <c r="T49" s="109"/>
      <c r="U49" s="109"/>
      <c r="V49" s="108"/>
      <c r="W49" s="108"/>
      <c r="X49" s="108"/>
      <c r="Y49" s="108"/>
      <c r="Z49" s="108"/>
      <c r="AA49" s="108"/>
      <c r="AB49" s="108"/>
      <c r="AC49" s="108"/>
      <c r="AD49" s="108"/>
      <c r="AE49" s="108"/>
      <c r="AF49" s="108"/>
      <c r="AG49" s="108"/>
      <c r="AH49" s="108"/>
      <c r="AI49" s="108"/>
      <c r="AJ49" s="108"/>
      <c r="AK49" s="108"/>
      <c r="AL49" s="108"/>
      <c r="AM49" s="108"/>
      <c r="AN49" s="108"/>
      <c r="AO49" s="108"/>
      <c r="AP49" s="108"/>
      <c r="AQ49" s="108"/>
      <c r="AR49" s="108"/>
      <c r="AS49" s="108"/>
      <c r="AT49" s="108"/>
      <c r="AU49" s="108"/>
      <c r="AV49" s="109"/>
      <c r="AW49" s="109"/>
      <c r="AX49" s="109"/>
      <c r="AY49" s="108"/>
      <c r="AZ49" s="107"/>
      <c r="BA49" s="107"/>
      <c r="BB49" s="107"/>
      <c r="BC49" s="108"/>
      <c r="BD49" s="108"/>
    </row>
    <row r="50" spans="1:56" x14ac:dyDescent="0.2">
      <c r="A50" s="107"/>
      <c r="B50" s="107"/>
      <c r="C50" s="107"/>
      <c r="D50" s="107"/>
      <c r="E50" s="108"/>
      <c r="F50" s="107"/>
      <c r="G50" s="107"/>
      <c r="H50" s="107"/>
      <c r="I50" s="107"/>
      <c r="J50" s="107"/>
      <c r="K50" s="107"/>
      <c r="L50" s="109"/>
      <c r="M50" s="109"/>
      <c r="N50" s="109"/>
      <c r="O50" s="109"/>
      <c r="P50" s="109"/>
      <c r="Q50" s="109"/>
      <c r="R50" s="109"/>
      <c r="S50" s="109"/>
      <c r="T50" s="109"/>
      <c r="U50" s="109"/>
      <c r="V50" s="108"/>
      <c r="W50" s="108"/>
      <c r="X50" s="108"/>
      <c r="Y50" s="108"/>
      <c r="Z50" s="108"/>
      <c r="AA50" s="108"/>
      <c r="AB50" s="108"/>
      <c r="AC50" s="108"/>
      <c r="AD50" s="108"/>
      <c r="AE50" s="108"/>
      <c r="AF50" s="108"/>
      <c r="AG50" s="108"/>
      <c r="AH50" s="108"/>
      <c r="AI50" s="108"/>
      <c r="AJ50" s="108"/>
      <c r="AK50" s="108"/>
      <c r="AL50" s="108"/>
      <c r="AM50" s="108"/>
      <c r="AN50" s="108"/>
      <c r="AO50" s="108"/>
      <c r="AP50" s="108"/>
      <c r="AQ50" s="108"/>
      <c r="AR50" s="108"/>
      <c r="AS50" s="108"/>
      <c r="AT50" s="108"/>
      <c r="AU50" s="108"/>
      <c r="AV50" s="109"/>
      <c r="AW50" s="109"/>
      <c r="AX50" s="109"/>
      <c r="AY50" s="108"/>
      <c r="AZ50" s="107"/>
      <c r="BA50" s="107"/>
      <c r="BB50" s="107"/>
      <c r="BC50" s="108"/>
      <c r="BD50" s="108"/>
    </row>
    <row r="51" spans="1:56" x14ac:dyDescent="0.2">
      <c r="A51" s="107"/>
      <c r="B51" s="107"/>
      <c r="C51" s="107"/>
      <c r="D51" s="107"/>
      <c r="E51" s="108"/>
      <c r="F51" s="107"/>
      <c r="G51" s="107"/>
      <c r="H51" s="107"/>
      <c r="I51" s="107"/>
      <c r="J51" s="107"/>
      <c r="K51" s="107"/>
      <c r="L51" s="109"/>
      <c r="M51" s="109"/>
      <c r="N51" s="109"/>
      <c r="O51" s="109"/>
      <c r="P51" s="109"/>
      <c r="Q51" s="109"/>
      <c r="R51" s="109"/>
      <c r="S51" s="109"/>
      <c r="T51" s="109"/>
      <c r="U51" s="109"/>
      <c r="V51" s="108"/>
      <c r="W51" s="108"/>
      <c r="X51" s="108"/>
      <c r="Y51" s="108"/>
      <c r="Z51" s="108"/>
      <c r="AA51" s="108"/>
      <c r="AB51" s="108"/>
      <c r="AC51" s="108"/>
      <c r="AD51" s="108"/>
      <c r="AE51" s="108"/>
      <c r="AF51" s="108"/>
      <c r="AG51" s="108"/>
      <c r="AH51" s="108"/>
      <c r="AI51" s="108"/>
      <c r="AJ51" s="108"/>
      <c r="AK51" s="108"/>
      <c r="AL51" s="108"/>
      <c r="AM51" s="108"/>
      <c r="AN51" s="108"/>
      <c r="AO51" s="108"/>
      <c r="AP51" s="108"/>
      <c r="AQ51" s="108"/>
      <c r="AR51" s="108"/>
      <c r="AS51" s="108"/>
      <c r="AT51" s="108"/>
      <c r="AU51" s="108"/>
      <c r="AV51" s="109"/>
      <c r="AW51" s="109"/>
      <c r="AX51" s="109"/>
      <c r="AY51" s="108"/>
      <c r="AZ51" s="107"/>
      <c r="BA51" s="107"/>
      <c r="BB51" s="107"/>
      <c r="BC51" s="108"/>
      <c r="BD51" s="108"/>
    </row>
    <row r="52" spans="1:56" x14ac:dyDescent="0.2">
      <c r="A52" s="107"/>
      <c r="B52" s="107"/>
      <c r="C52" s="107"/>
      <c r="D52" s="107"/>
      <c r="E52" s="108"/>
      <c r="F52" s="107"/>
      <c r="G52" s="107"/>
      <c r="H52" s="107"/>
      <c r="I52" s="107"/>
      <c r="J52" s="107"/>
      <c r="K52" s="107"/>
      <c r="L52" s="109"/>
      <c r="M52" s="109"/>
      <c r="N52" s="109"/>
      <c r="O52" s="109"/>
      <c r="P52" s="109"/>
      <c r="Q52" s="109"/>
      <c r="R52" s="109"/>
      <c r="S52" s="109"/>
      <c r="T52" s="109"/>
      <c r="U52" s="109"/>
      <c r="V52" s="108"/>
      <c r="W52" s="108"/>
      <c r="X52" s="108"/>
      <c r="Y52" s="108"/>
      <c r="Z52" s="108"/>
      <c r="AA52" s="108"/>
      <c r="AB52" s="108"/>
      <c r="AC52" s="108"/>
      <c r="AD52" s="108"/>
      <c r="AE52" s="108"/>
      <c r="AF52" s="108"/>
      <c r="AG52" s="108"/>
      <c r="AH52" s="108"/>
      <c r="AI52" s="108"/>
      <c r="AJ52" s="108"/>
      <c r="AK52" s="108"/>
      <c r="AL52" s="108"/>
      <c r="AM52" s="108"/>
      <c r="AN52" s="108"/>
      <c r="AO52" s="108"/>
      <c r="AP52" s="108"/>
      <c r="AQ52" s="108"/>
      <c r="AR52" s="108"/>
      <c r="AS52" s="108"/>
      <c r="AT52" s="108"/>
      <c r="AU52" s="108"/>
      <c r="AV52" s="109"/>
      <c r="AW52" s="109"/>
      <c r="AX52" s="109"/>
      <c r="AY52" s="108"/>
      <c r="AZ52" s="107"/>
      <c r="BA52" s="107"/>
      <c r="BB52" s="107"/>
      <c r="BC52" s="108"/>
      <c r="BD52" s="108"/>
    </row>
    <row r="53" spans="1:56" x14ac:dyDescent="0.2">
      <c r="A53" s="107"/>
      <c r="B53" s="107"/>
      <c r="C53" s="107"/>
      <c r="D53" s="107"/>
      <c r="E53" s="108"/>
      <c r="F53" s="107"/>
      <c r="G53" s="107"/>
      <c r="H53" s="107"/>
      <c r="I53" s="107"/>
      <c r="J53" s="107"/>
      <c r="K53" s="107"/>
      <c r="L53" s="109"/>
      <c r="M53" s="109"/>
      <c r="N53" s="109"/>
      <c r="O53" s="109"/>
      <c r="P53" s="109"/>
      <c r="Q53" s="109"/>
      <c r="R53" s="109"/>
      <c r="S53" s="109"/>
      <c r="T53" s="109"/>
      <c r="U53" s="109"/>
      <c r="V53" s="108"/>
      <c r="W53" s="108"/>
      <c r="X53" s="108"/>
      <c r="Y53" s="108"/>
      <c r="Z53" s="108"/>
      <c r="AA53" s="108"/>
      <c r="AB53" s="108"/>
      <c r="AC53" s="108"/>
      <c r="AD53" s="108"/>
      <c r="AE53" s="108"/>
      <c r="AF53" s="108"/>
      <c r="AG53" s="108"/>
      <c r="AH53" s="108"/>
      <c r="AI53" s="108"/>
      <c r="AJ53" s="108"/>
      <c r="AK53" s="108"/>
      <c r="AL53" s="108"/>
      <c r="AM53" s="108"/>
      <c r="AN53" s="108"/>
      <c r="AO53" s="108"/>
      <c r="AP53" s="108"/>
      <c r="AQ53" s="108"/>
      <c r="AR53" s="108"/>
      <c r="AS53" s="108"/>
      <c r="AT53" s="108"/>
      <c r="AU53" s="108"/>
      <c r="AV53" s="109"/>
      <c r="AW53" s="109"/>
      <c r="AX53" s="109"/>
      <c r="AY53" s="108"/>
      <c r="AZ53" s="107"/>
      <c r="BA53" s="107"/>
      <c r="BB53" s="107"/>
      <c r="BC53" s="108"/>
      <c r="BD53" s="108"/>
    </row>
    <row r="54" spans="1:56" x14ac:dyDescent="0.2">
      <c r="A54" s="107"/>
      <c r="B54" s="107"/>
      <c r="C54" s="107"/>
      <c r="D54" s="107"/>
      <c r="E54" s="108"/>
      <c r="F54" s="107"/>
      <c r="G54" s="107"/>
      <c r="H54" s="107"/>
      <c r="I54" s="107"/>
      <c r="J54" s="107"/>
      <c r="K54" s="107"/>
      <c r="L54" s="109"/>
      <c r="M54" s="109"/>
      <c r="N54" s="109"/>
      <c r="O54" s="109"/>
      <c r="P54" s="109"/>
      <c r="Q54" s="109"/>
      <c r="R54" s="109"/>
      <c r="S54" s="109"/>
      <c r="T54" s="109"/>
      <c r="U54" s="109"/>
      <c r="V54" s="108"/>
      <c r="W54" s="108"/>
      <c r="X54" s="108"/>
      <c r="Y54" s="108"/>
      <c r="Z54" s="108"/>
      <c r="AA54" s="108"/>
      <c r="AB54" s="108"/>
      <c r="AC54" s="108"/>
      <c r="AD54" s="108"/>
      <c r="AE54" s="108"/>
      <c r="AF54" s="108"/>
      <c r="AG54" s="108"/>
      <c r="AH54" s="108"/>
      <c r="AI54" s="108"/>
      <c r="AJ54" s="108"/>
      <c r="AK54" s="108"/>
      <c r="AL54" s="108"/>
      <c r="AM54" s="108"/>
      <c r="AN54" s="108"/>
      <c r="AO54" s="108"/>
      <c r="AP54" s="108"/>
      <c r="AQ54" s="108"/>
      <c r="AR54" s="108"/>
      <c r="AS54" s="108"/>
      <c r="AT54" s="108"/>
      <c r="AU54" s="108"/>
      <c r="AV54" s="109"/>
      <c r="AW54" s="109"/>
      <c r="AX54" s="109"/>
      <c r="AY54" s="108"/>
      <c r="AZ54" s="107"/>
      <c r="BA54" s="107"/>
      <c r="BB54" s="107"/>
      <c r="BC54" s="108"/>
      <c r="BD54" s="108"/>
    </row>
    <row r="55" spans="1:56" x14ac:dyDescent="0.2">
      <c r="A55" s="107"/>
      <c r="B55" s="107"/>
      <c r="C55" s="107"/>
      <c r="D55" s="107"/>
      <c r="E55" s="108"/>
      <c r="F55" s="107"/>
      <c r="G55" s="107"/>
      <c r="H55" s="107"/>
      <c r="I55" s="107"/>
      <c r="J55" s="107"/>
      <c r="K55" s="107"/>
      <c r="L55" s="109"/>
      <c r="M55" s="109"/>
      <c r="N55" s="109"/>
      <c r="O55" s="109"/>
      <c r="P55" s="109"/>
      <c r="Q55" s="109"/>
      <c r="R55" s="109"/>
      <c r="S55" s="109"/>
      <c r="T55" s="109"/>
      <c r="U55" s="109"/>
      <c r="V55" s="108"/>
      <c r="W55" s="108"/>
      <c r="X55" s="108"/>
      <c r="Y55" s="108"/>
      <c r="Z55" s="108"/>
      <c r="AA55" s="108"/>
      <c r="AB55" s="108"/>
      <c r="AC55" s="108"/>
      <c r="AD55" s="108"/>
      <c r="AE55" s="108"/>
      <c r="AF55" s="108"/>
      <c r="AG55" s="108"/>
      <c r="AH55" s="108"/>
      <c r="AI55" s="108"/>
      <c r="AJ55" s="108"/>
      <c r="AK55" s="108"/>
      <c r="AL55" s="108"/>
      <c r="AM55" s="108"/>
      <c r="AN55" s="108"/>
      <c r="AO55" s="108"/>
      <c r="AP55" s="108"/>
      <c r="AQ55" s="108"/>
      <c r="AR55" s="108"/>
      <c r="AS55" s="108"/>
      <c r="AT55" s="108"/>
      <c r="AU55" s="108"/>
      <c r="AV55" s="109"/>
      <c r="AW55" s="109"/>
      <c r="AX55" s="109"/>
      <c r="AY55" s="108"/>
      <c r="AZ55" s="107"/>
      <c r="BA55" s="107"/>
      <c r="BB55" s="107"/>
      <c r="BC55" s="108"/>
      <c r="BD55" s="108"/>
    </row>
    <row r="56" spans="1:56" x14ac:dyDescent="0.2">
      <c r="A56" s="107"/>
      <c r="B56" s="107"/>
      <c r="C56" s="107"/>
      <c r="D56" s="107"/>
      <c r="E56" s="108"/>
      <c r="F56" s="107"/>
      <c r="G56" s="107"/>
      <c r="H56" s="107"/>
      <c r="I56" s="107"/>
      <c r="J56" s="107"/>
      <c r="K56" s="107"/>
      <c r="L56" s="109"/>
      <c r="M56" s="109"/>
      <c r="N56" s="109"/>
      <c r="O56" s="109"/>
      <c r="P56" s="109"/>
      <c r="Q56" s="109"/>
      <c r="R56" s="109"/>
      <c r="S56" s="109"/>
      <c r="T56" s="109"/>
      <c r="U56" s="109"/>
      <c r="V56" s="108"/>
      <c r="W56" s="108"/>
      <c r="X56" s="108"/>
      <c r="Y56" s="108"/>
      <c r="Z56" s="108"/>
      <c r="AA56" s="108"/>
      <c r="AB56" s="108"/>
      <c r="AC56" s="108"/>
      <c r="AD56" s="108"/>
      <c r="AE56" s="108"/>
      <c r="AF56" s="108"/>
      <c r="AG56" s="108"/>
      <c r="AH56" s="108"/>
      <c r="AI56" s="108"/>
      <c r="AJ56" s="108"/>
      <c r="AK56" s="108"/>
      <c r="AL56" s="108"/>
      <c r="AM56" s="108"/>
      <c r="AN56" s="108"/>
      <c r="AO56" s="108"/>
      <c r="AP56" s="108"/>
      <c r="AQ56" s="108"/>
      <c r="AR56" s="108"/>
      <c r="AS56" s="108"/>
      <c r="AT56" s="108"/>
      <c r="AU56" s="108"/>
      <c r="AV56" s="109"/>
      <c r="AW56" s="109"/>
      <c r="AX56" s="109"/>
      <c r="AY56" s="108"/>
      <c r="AZ56" s="107"/>
      <c r="BA56" s="107"/>
      <c r="BB56" s="107"/>
      <c r="BC56" s="108"/>
      <c r="BD56" s="108"/>
    </row>
    <row r="57" spans="1:56" x14ac:dyDescent="0.2">
      <c r="A57" s="107"/>
      <c r="B57" s="107"/>
      <c r="C57" s="107"/>
      <c r="D57" s="107"/>
      <c r="E57" s="108"/>
      <c r="F57" s="107"/>
      <c r="G57" s="107"/>
      <c r="H57" s="107"/>
      <c r="I57" s="107"/>
      <c r="J57" s="107"/>
      <c r="K57" s="107"/>
      <c r="L57" s="109"/>
      <c r="M57" s="109"/>
      <c r="N57" s="109"/>
      <c r="O57" s="109"/>
      <c r="P57" s="109"/>
      <c r="Q57" s="109"/>
      <c r="R57" s="109"/>
      <c r="S57" s="109"/>
      <c r="T57" s="109"/>
      <c r="U57" s="109"/>
      <c r="V57" s="108"/>
      <c r="W57" s="108"/>
      <c r="X57" s="108"/>
      <c r="Y57" s="108"/>
      <c r="Z57" s="108"/>
      <c r="AA57" s="108"/>
      <c r="AB57" s="108"/>
      <c r="AC57" s="108"/>
      <c r="AD57" s="108"/>
      <c r="AE57" s="108"/>
      <c r="AF57" s="108"/>
      <c r="AG57" s="108"/>
      <c r="AH57" s="108"/>
      <c r="AI57" s="108"/>
      <c r="AJ57" s="108"/>
      <c r="AK57" s="108"/>
      <c r="AL57" s="108"/>
      <c r="AM57" s="108"/>
      <c r="AN57" s="108"/>
      <c r="AO57" s="108"/>
      <c r="AP57" s="108"/>
      <c r="AQ57" s="108"/>
      <c r="AR57" s="108"/>
      <c r="AS57" s="108"/>
      <c r="AT57" s="108"/>
      <c r="AU57" s="108"/>
      <c r="AV57" s="109"/>
      <c r="AW57" s="109"/>
      <c r="AX57" s="109"/>
      <c r="AY57" s="108"/>
      <c r="AZ57" s="107"/>
      <c r="BA57" s="107"/>
      <c r="BB57" s="107"/>
      <c r="BC57" s="108"/>
      <c r="BD57" s="108"/>
    </row>
    <row r="58" spans="1:56" x14ac:dyDescent="0.2">
      <c r="A58" s="107"/>
      <c r="B58" s="107"/>
      <c r="C58" s="107"/>
      <c r="D58" s="107"/>
      <c r="E58" s="108"/>
      <c r="F58" s="107"/>
      <c r="G58" s="107"/>
      <c r="H58" s="107"/>
      <c r="I58" s="107"/>
      <c r="J58" s="107"/>
      <c r="K58" s="107"/>
      <c r="L58" s="109"/>
      <c r="M58" s="109"/>
      <c r="N58" s="109"/>
      <c r="O58" s="109"/>
      <c r="P58" s="109"/>
      <c r="Q58" s="109"/>
      <c r="R58" s="109"/>
      <c r="S58" s="109"/>
      <c r="T58" s="109"/>
      <c r="U58" s="109"/>
      <c r="V58" s="108"/>
      <c r="W58" s="108"/>
      <c r="X58" s="108"/>
      <c r="Y58" s="108"/>
      <c r="Z58" s="108"/>
      <c r="AA58" s="108"/>
      <c r="AB58" s="108"/>
      <c r="AC58" s="108"/>
      <c r="AD58" s="108"/>
      <c r="AE58" s="108"/>
      <c r="AF58" s="108"/>
      <c r="AG58" s="108"/>
      <c r="AH58" s="108"/>
      <c r="AI58" s="108"/>
      <c r="AJ58" s="108"/>
      <c r="AK58" s="108"/>
      <c r="AL58" s="108"/>
      <c r="AM58" s="108"/>
      <c r="AN58" s="108"/>
      <c r="AO58" s="108"/>
      <c r="AP58" s="108"/>
      <c r="AQ58" s="108"/>
      <c r="AR58" s="108"/>
      <c r="AS58" s="108"/>
      <c r="AT58" s="108"/>
      <c r="AU58" s="108"/>
      <c r="AV58" s="109"/>
      <c r="AW58" s="109"/>
      <c r="AX58" s="109"/>
      <c r="AY58" s="108"/>
      <c r="AZ58" s="107"/>
      <c r="BA58" s="107"/>
      <c r="BB58" s="107"/>
      <c r="BC58" s="108"/>
      <c r="BD58" s="108"/>
    </row>
    <row r="59" spans="1:56" x14ac:dyDescent="0.2">
      <c r="A59" s="107"/>
      <c r="B59" s="107"/>
      <c r="C59" s="107"/>
      <c r="D59" s="107"/>
      <c r="E59" s="108"/>
      <c r="F59" s="107"/>
      <c r="G59" s="107"/>
      <c r="H59" s="107"/>
      <c r="I59" s="107"/>
      <c r="J59" s="107"/>
      <c r="K59" s="107"/>
      <c r="L59" s="109"/>
      <c r="M59" s="109"/>
      <c r="N59" s="109"/>
      <c r="O59" s="109"/>
      <c r="P59" s="109"/>
      <c r="Q59" s="109"/>
      <c r="R59" s="109"/>
      <c r="S59" s="109"/>
      <c r="T59" s="109"/>
      <c r="U59" s="109"/>
      <c r="V59" s="108"/>
      <c r="W59" s="108"/>
      <c r="X59" s="108"/>
      <c r="Y59" s="108"/>
      <c r="Z59" s="108"/>
      <c r="AA59" s="108"/>
      <c r="AB59" s="108"/>
      <c r="AC59" s="108"/>
      <c r="AD59" s="108"/>
      <c r="AE59" s="108"/>
      <c r="AF59" s="108"/>
      <c r="AG59" s="108"/>
      <c r="AH59" s="108"/>
      <c r="AI59" s="108"/>
      <c r="AJ59" s="108"/>
      <c r="AK59" s="108"/>
      <c r="AL59" s="108"/>
      <c r="AM59" s="108"/>
      <c r="AN59" s="108"/>
      <c r="AO59" s="108"/>
      <c r="AP59" s="108"/>
      <c r="AQ59" s="108"/>
      <c r="AR59" s="108"/>
      <c r="AS59" s="108"/>
      <c r="AT59" s="108"/>
      <c r="AU59" s="108"/>
      <c r="AV59" s="109"/>
      <c r="AW59" s="109"/>
      <c r="AX59" s="109"/>
      <c r="AY59" s="108"/>
      <c r="AZ59" s="107"/>
      <c r="BA59" s="107"/>
      <c r="BB59" s="107"/>
      <c r="BC59" s="108"/>
      <c r="BD59" s="108"/>
    </row>
    <row r="60" spans="1:56" x14ac:dyDescent="0.2">
      <c r="A60" s="107"/>
      <c r="B60" s="107"/>
      <c r="C60" s="107"/>
      <c r="D60" s="107"/>
      <c r="E60" s="108"/>
      <c r="F60" s="107"/>
      <c r="G60" s="107"/>
      <c r="H60" s="107"/>
      <c r="I60" s="107"/>
      <c r="J60" s="107"/>
      <c r="K60" s="107"/>
      <c r="L60" s="109"/>
      <c r="M60" s="109"/>
      <c r="N60" s="109"/>
      <c r="O60" s="109"/>
      <c r="P60" s="109"/>
      <c r="Q60" s="109"/>
      <c r="R60" s="109"/>
      <c r="S60" s="109"/>
      <c r="T60" s="109"/>
      <c r="U60" s="109"/>
      <c r="V60" s="108"/>
      <c r="W60" s="108"/>
      <c r="X60" s="108"/>
      <c r="Y60" s="108"/>
      <c r="Z60" s="108"/>
      <c r="AA60" s="108"/>
      <c r="AB60" s="108"/>
      <c r="AC60" s="108"/>
      <c r="AD60" s="108"/>
      <c r="AE60" s="108"/>
      <c r="AF60" s="108"/>
      <c r="AG60" s="108"/>
      <c r="AH60" s="108"/>
      <c r="AI60" s="108"/>
      <c r="AJ60" s="108"/>
      <c r="AK60" s="108"/>
      <c r="AL60" s="108"/>
      <c r="AM60" s="108"/>
      <c r="AN60" s="108"/>
      <c r="AO60" s="108"/>
      <c r="AP60" s="108"/>
      <c r="AQ60" s="108"/>
      <c r="AR60" s="108"/>
      <c r="AS60" s="108"/>
      <c r="AT60" s="108"/>
      <c r="AU60" s="108"/>
      <c r="AV60" s="109"/>
      <c r="AW60" s="109"/>
      <c r="AX60" s="109"/>
      <c r="AY60" s="108"/>
      <c r="AZ60" s="107"/>
      <c r="BA60" s="107"/>
      <c r="BB60" s="107"/>
      <c r="BC60" s="108"/>
      <c r="BD60" s="108"/>
    </row>
    <row r="61" spans="1:56" x14ac:dyDescent="0.2">
      <c r="A61" s="107"/>
      <c r="B61" s="107"/>
      <c r="C61" s="107"/>
      <c r="D61" s="107"/>
      <c r="E61" s="108"/>
      <c r="F61" s="107"/>
      <c r="G61" s="107"/>
      <c r="H61" s="107"/>
      <c r="I61" s="107"/>
      <c r="J61" s="107"/>
      <c r="K61" s="107"/>
      <c r="L61" s="109"/>
      <c r="M61" s="109"/>
      <c r="N61" s="109"/>
      <c r="O61" s="109"/>
      <c r="P61" s="109"/>
      <c r="Q61" s="109"/>
      <c r="R61" s="109"/>
      <c r="S61" s="109"/>
      <c r="T61" s="109"/>
      <c r="U61" s="109"/>
      <c r="V61" s="108"/>
      <c r="W61" s="108"/>
      <c r="X61" s="108"/>
      <c r="Y61" s="108"/>
      <c r="Z61" s="108"/>
      <c r="AA61" s="108"/>
      <c r="AB61" s="108"/>
      <c r="AC61" s="108"/>
      <c r="AD61" s="108"/>
      <c r="AE61" s="108"/>
      <c r="AF61" s="108"/>
      <c r="AG61" s="108"/>
      <c r="AH61" s="108"/>
      <c r="AI61" s="108"/>
      <c r="AJ61" s="108"/>
      <c r="AK61" s="108"/>
      <c r="AL61" s="108"/>
      <c r="AM61" s="108"/>
      <c r="AN61" s="108"/>
      <c r="AO61" s="108"/>
      <c r="AP61" s="108"/>
      <c r="AQ61" s="108"/>
      <c r="AR61" s="108"/>
      <c r="AS61" s="108"/>
      <c r="AT61" s="108"/>
      <c r="AU61" s="108"/>
      <c r="AV61" s="109"/>
      <c r="AW61" s="109"/>
      <c r="AX61" s="109"/>
      <c r="AY61" s="108"/>
      <c r="AZ61" s="107"/>
      <c r="BA61" s="107"/>
      <c r="BB61" s="107"/>
      <c r="BC61" s="108"/>
      <c r="BD61" s="108"/>
    </row>
    <row r="62" spans="1:56" x14ac:dyDescent="0.2">
      <c r="A62" s="107"/>
      <c r="B62" s="107"/>
      <c r="C62" s="107"/>
      <c r="D62" s="107"/>
      <c r="E62" s="108"/>
      <c r="F62" s="107"/>
      <c r="G62" s="107"/>
      <c r="H62" s="107"/>
      <c r="I62" s="107"/>
      <c r="J62" s="107"/>
      <c r="K62" s="107"/>
      <c r="L62" s="109"/>
      <c r="M62" s="109"/>
      <c r="N62" s="109"/>
      <c r="O62" s="109"/>
      <c r="P62" s="109"/>
      <c r="Q62" s="109"/>
      <c r="R62" s="109"/>
      <c r="S62" s="109"/>
      <c r="T62" s="109"/>
      <c r="U62" s="109"/>
      <c r="V62" s="108"/>
      <c r="W62" s="108"/>
      <c r="X62" s="108"/>
      <c r="Y62" s="108"/>
      <c r="Z62" s="108"/>
      <c r="AA62" s="108"/>
      <c r="AB62" s="108"/>
      <c r="AC62" s="108"/>
      <c r="AD62" s="108"/>
      <c r="AE62" s="108"/>
      <c r="AF62" s="108"/>
      <c r="AG62" s="108"/>
      <c r="AH62" s="108"/>
      <c r="AI62" s="108"/>
      <c r="AJ62" s="108"/>
      <c r="AK62" s="108"/>
      <c r="AL62" s="108"/>
      <c r="AM62" s="108"/>
      <c r="AN62" s="108"/>
      <c r="AO62" s="108"/>
      <c r="AP62" s="108"/>
      <c r="AQ62" s="108"/>
      <c r="AR62" s="108"/>
      <c r="AS62" s="108"/>
      <c r="AT62" s="108"/>
      <c r="AU62" s="108"/>
      <c r="AV62" s="109"/>
      <c r="AW62" s="109"/>
      <c r="AX62" s="109"/>
      <c r="AY62" s="108"/>
      <c r="AZ62" s="107"/>
      <c r="BA62" s="107"/>
      <c r="BB62" s="107"/>
      <c r="BC62" s="108"/>
      <c r="BD62" s="108"/>
    </row>
    <row r="63" spans="1:56" x14ac:dyDescent="0.2">
      <c r="A63" s="107"/>
      <c r="B63" s="107"/>
      <c r="C63" s="107"/>
      <c r="D63" s="107"/>
      <c r="E63" s="108"/>
      <c r="F63" s="107"/>
      <c r="G63" s="107"/>
      <c r="H63" s="107"/>
      <c r="I63" s="107"/>
      <c r="J63" s="107"/>
      <c r="K63" s="107"/>
      <c r="L63" s="109"/>
      <c r="M63" s="109"/>
      <c r="N63" s="109"/>
      <c r="O63" s="109"/>
      <c r="P63" s="109"/>
      <c r="Q63" s="109"/>
      <c r="R63" s="109"/>
      <c r="S63" s="109"/>
      <c r="T63" s="109"/>
      <c r="U63" s="109"/>
      <c r="V63" s="108"/>
      <c r="W63" s="108"/>
      <c r="X63" s="108"/>
      <c r="Y63" s="108"/>
      <c r="Z63" s="108"/>
      <c r="AA63" s="108"/>
      <c r="AB63" s="108"/>
      <c r="AC63" s="108"/>
      <c r="AD63" s="108"/>
      <c r="AE63" s="108"/>
      <c r="AF63" s="108"/>
      <c r="AG63" s="108"/>
      <c r="AH63" s="108"/>
      <c r="AI63" s="108"/>
      <c r="AJ63" s="108"/>
      <c r="AK63" s="108"/>
      <c r="AL63" s="108"/>
      <c r="AM63" s="108"/>
      <c r="AN63" s="108"/>
      <c r="AO63" s="108"/>
      <c r="AP63" s="108"/>
      <c r="AQ63" s="108"/>
      <c r="AR63" s="108"/>
      <c r="AS63" s="108"/>
      <c r="AT63" s="108"/>
      <c r="AU63" s="108"/>
      <c r="AV63" s="109"/>
      <c r="AW63" s="109"/>
      <c r="AX63" s="109"/>
      <c r="AY63" s="108"/>
      <c r="AZ63" s="107"/>
      <c r="BA63" s="107"/>
      <c r="BB63" s="107"/>
      <c r="BC63" s="108"/>
      <c r="BD63" s="108"/>
    </row>
    <row r="64" spans="1:56" x14ac:dyDescent="0.2">
      <c r="A64" s="107"/>
      <c r="B64" s="107"/>
      <c r="C64" s="107"/>
      <c r="D64" s="107"/>
      <c r="E64" s="108"/>
      <c r="F64" s="107"/>
      <c r="G64" s="107"/>
      <c r="H64" s="107"/>
      <c r="I64" s="107"/>
      <c r="J64" s="107"/>
      <c r="K64" s="107"/>
      <c r="L64" s="109"/>
      <c r="M64" s="109"/>
      <c r="N64" s="109"/>
      <c r="O64" s="109"/>
      <c r="P64" s="109"/>
      <c r="Q64" s="109"/>
      <c r="R64" s="109"/>
      <c r="S64" s="109"/>
      <c r="T64" s="109"/>
      <c r="U64" s="109"/>
      <c r="V64" s="108"/>
      <c r="W64" s="108"/>
      <c r="X64" s="108"/>
      <c r="Y64" s="108"/>
      <c r="Z64" s="108"/>
      <c r="AA64" s="108"/>
      <c r="AB64" s="108"/>
      <c r="AC64" s="108"/>
      <c r="AD64" s="108"/>
      <c r="AE64" s="108"/>
      <c r="AF64" s="108"/>
      <c r="AG64" s="108"/>
      <c r="AH64" s="108"/>
      <c r="AI64" s="108"/>
      <c r="AJ64" s="108"/>
      <c r="AK64" s="108"/>
      <c r="AL64" s="108"/>
      <c r="AM64" s="108"/>
      <c r="AN64" s="108"/>
      <c r="AO64" s="108"/>
      <c r="AP64" s="108"/>
      <c r="AQ64" s="108"/>
      <c r="AR64" s="108"/>
      <c r="AS64" s="108"/>
      <c r="AT64" s="108"/>
      <c r="AU64" s="108"/>
      <c r="AV64" s="109"/>
      <c r="AW64" s="109"/>
      <c r="AX64" s="109"/>
      <c r="AY64" s="108"/>
      <c r="AZ64" s="107"/>
      <c r="BA64" s="107"/>
      <c r="BB64" s="107"/>
      <c r="BC64" s="108"/>
      <c r="BD64" s="108"/>
    </row>
    <row r="65" spans="1:56" x14ac:dyDescent="0.2">
      <c r="A65" s="107"/>
      <c r="B65" s="107"/>
      <c r="C65" s="107"/>
      <c r="D65" s="107"/>
      <c r="E65" s="108"/>
      <c r="F65" s="107"/>
      <c r="G65" s="107"/>
      <c r="H65" s="107"/>
      <c r="I65" s="107"/>
      <c r="J65" s="107"/>
      <c r="K65" s="107"/>
      <c r="L65" s="109"/>
      <c r="M65" s="109"/>
      <c r="N65" s="109"/>
      <c r="O65" s="109"/>
      <c r="P65" s="109"/>
      <c r="Q65" s="109"/>
      <c r="R65" s="109"/>
      <c r="S65" s="109"/>
      <c r="T65" s="109"/>
      <c r="U65" s="109"/>
      <c r="V65" s="108"/>
      <c r="W65" s="108"/>
      <c r="X65" s="108"/>
      <c r="Y65" s="108"/>
      <c r="Z65" s="108"/>
      <c r="AA65" s="108"/>
      <c r="AB65" s="108"/>
      <c r="AC65" s="108"/>
      <c r="AD65" s="108"/>
      <c r="AE65" s="108"/>
      <c r="AF65" s="108"/>
      <c r="AG65" s="108"/>
      <c r="AH65" s="108"/>
      <c r="AI65" s="108"/>
      <c r="AJ65" s="108"/>
      <c r="AK65" s="108"/>
      <c r="AL65" s="108"/>
      <c r="AM65" s="108"/>
      <c r="AN65" s="108"/>
      <c r="AO65" s="108"/>
      <c r="AP65" s="108"/>
      <c r="AQ65" s="108"/>
      <c r="AR65" s="108"/>
      <c r="AS65" s="108"/>
      <c r="AT65" s="108"/>
      <c r="AU65" s="108"/>
      <c r="AV65" s="109"/>
      <c r="AW65" s="109"/>
      <c r="AX65" s="109"/>
      <c r="AY65" s="108"/>
      <c r="AZ65" s="107"/>
      <c r="BA65" s="107"/>
      <c r="BB65" s="107"/>
      <c r="BC65" s="108"/>
      <c r="BD65" s="108"/>
    </row>
    <row r="66" spans="1:56" x14ac:dyDescent="0.2">
      <c r="A66" s="107"/>
      <c r="B66" s="107"/>
      <c r="C66" s="107"/>
      <c r="D66" s="107"/>
      <c r="E66" s="108"/>
      <c r="F66" s="107"/>
      <c r="G66" s="107"/>
      <c r="H66" s="107"/>
      <c r="I66" s="107"/>
      <c r="J66" s="107"/>
      <c r="K66" s="107"/>
      <c r="L66" s="109"/>
      <c r="M66" s="109"/>
      <c r="N66" s="109"/>
      <c r="O66" s="109"/>
      <c r="P66" s="109"/>
      <c r="Q66" s="109"/>
      <c r="R66" s="109"/>
      <c r="S66" s="109"/>
      <c r="T66" s="109"/>
      <c r="U66" s="109"/>
      <c r="V66" s="108"/>
      <c r="W66" s="108"/>
      <c r="X66" s="108"/>
      <c r="Y66" s="108"/>
      <c r="Z66" s="108"/>
      <c r="AA66" s="108"/>
      <c r="AB66" s="108"/>
      <c r="AC66" s="108"/>
      <c r="AD66" s="108"/>
      <c r="AE66" s="108"/>
      <c r="AF66" s="108"/>
      <c r="AG66" s="108"/>
      <c r="AH66" s="108"/>
      <c r="AI66" s="108"/>
      <c r="AJ66" s="108"/>
      <c r="AK66" s="108"/>
      <c r="AL66" s="108"/>
      <c r="AM66" s="108"/>
      <c r="AN66" s="108"/>
      <c r="AO66" s="108"/>
      <c r="AP66" s="108"/>
      <c r="AQ66" s="108"/>
      <c r="AR66" s="108"/>
      <c r="AS66" s="108"/>
      <c r="AT66" s="108"/>
      <c r="AU66" s="108"/>
      <c r="AV66" s="109"/>
      <c r="AW66" s="109"/>
      <c r="AX66" s="109"/>
      <c r="AY66" s="108"/>
      <c r="AZ66" s="107"/>
      <c r="BA66" s="107"/>
      <c r="BB66" s="107"/>
      <c r="BC66" s="108"/>
      <c r="BD66" s="108"/>
    </row>
    <row r="67" spans="1:56" x14ac:dyDescent="0.2">
      <c r="A67" s="107"/>
      <c r="B67" s="107"/>
      <c r="C67" s="107"/>
      <c r="D67" s="107"/>
      <c r="E67" s="108"/>
      <c r="F67" s="107"/>
      <c r="G67" s="107"/>
      <c r="H67" s="107"/>
      <c r="I67" s="107"/>
      <c r="J67" s="107"/>
      <c r="K67" s="107"/>
      <c r="L67" s="109"/>
      <c r="M67" s="109"/>
      <c r="N67" s="109"/>
      <c r="O67" s="109"/>
      <c r="P67" s="109"/>
      <c r="Q67" s="109"/>
      <c r="R67" s="109"/>
      <c r="S67" s="109"/>
      <c r="T67" s="109"/>
      <c r="U67" s="109"/>
      <c r="V67" s="108"/>
      <c r="W67" s="108"/>
      <c r="X67" s="108"/>
      <c r="Y67" s="108"/>
      <c r="Z67" s="108"/>
      <c r="AA67" s="108"/>
      <c r="AB67" s="108"/>
      <c r="AC67" s="108"/>
      <c r="AD67" s="108"/>
      <c r="AE67" s="108"/>
      <c r="AF67" s="108"/>
      <c r="AG67" s="108"/>
      <c r="AH67" s="108"/>
      <c r="AI67" s="108"/>
      <c r="AJ67" s="108"/>
      <c r="AK67" s="108"/>
      <c r="AL67" s="108"/>
      <c r="AM67" s="108"/>
      <c r="AN67" s="108"/>
      <c r="AO67" s="108"/>
      <c r="AP67" s="108"/>
      <c r="AQ67" s="108"/>
      <c r="AR67" s="108"/>
      <c r="AS67" s="108"/>
      <c r="AT67" s="108"/>
      <c r="AU67" s="108"/>
      <c r="AV67" s="109"/>
      <c r="AW67" s="109"/>
      <c r="AX67" s="109"/>
      <c r="AY67" s="108"/>
      <c r="AZ67" s="107"/>
      <c r="BA67" s="107"/>
      <c r="BB67" s="107"/>
      <c r="BC67" s="108"/>
      <c r="BD67" s="108"/>
    </row>
    <row r="68" spans="1:56" x14ac:dyDescent="0.2">
      <c r="A68" s="107"/>
      <c r="B68" s="107"/>
      <c r="C68" s="107"/>
      <c r="D68" s="107"/>
      <c r="E68" s="108"/>
      <c r="F68" s="107"/>
      <c r="G68" s="107"/>
      <c r="H68" s="107"/>
      <c r="I68" s="107"/>
      <c r="J68" s="107"/>
      <c r="K68" s="107"/>
      <c r="L68" s="109"/>
      <c r="M68" s="109"/>
      <c r="N68" s="109"/>
      <c r="O68" s="109"/>
      <c r="P68" s="109"/>
      <c r="Q68" s="109"/>
      <c r="R68" s="109"/>
      <c r="S68" s="109"/>
      <c r="T68" s="109"/>
      <c r="U68" s="109"/>
      <c r="V68" s="108"/>
      <c r="W68" s="108"/>
      <c r="X68" s="108"/>
      <c r="Y68" s="108"/>
      <c r="Z68" s="108"/>
      <c r="AA68" s="108"/>
      <c r="AB68" s="108"/>
      <c r="AC68" s="108"/>
      <c r="AD68" s="108"/>
      <c r="AE68" s="108"/>
      <c r="AF68" s="108"/>
      <c r="AG68" s="108"/>
      <c r="AH68" s="108"/>
      <c r="AI68" s="108"/>
      <c r="AJ68" s="108"/>
      <c r="AK68" s="108"/>
      <c r="AL68" s="108"/>
      <c r="AM68" s="108"/>
      <c r="AN68" s="108"/>
      <c r="AO68" s="108"/>
      <c r="AP68" s="108"/>
      <c r="AQ68" s="108"/>
      <c r="AR68" s="108"/>
      <c r="AS68" s="108"/>
      <c r="AT68" s="108"/>
      <c r="AU68" s="108"/>
      <c r="AV68" s="109"/>
      <c r="AW68" s="109"/>
      <c r="AX68" s="109"/>
      <c r="AY68" s="108"/>
      <c r="AZ68" s="107"/>
      <c r="BA68" s="107"/>
      <c r="BB68" s="107"/>
      <c r="BC68" s="108"/>
      <c r="BD68" s="108"/>
    </row>
    <row r="69" spans="1:56" x14ac:dyDescent="0.2">
      <c r="A69" s="107"/>
      <c r="B69" s="107"/>
      <c r="C69" s="107"/>
      <c r="D69" s="107"/>
      <c r="E69" s="108"/>
      <c r="F69" s="107"/>
      <c r="G69" s="107"/>
      <c r="H69" s="107"/>
      <c r="I69" s="107"/>
      <c r="J69" s="107"/>
      <c r="K69" s="107"/>
      <c r="L69" s="109"/>
      <c r="M69" s="109"/>
      <c r="N69" s="109"/>
      <c r="O69" s="109"/>
      <c r="P69" s="109"/>
      <c r="Q69" s="109"/>
      <c r="R69" s="109"/>
      <c r="S69" s="109"/>
      <c r="T69" s="109"/>
      <c r="U69" s="109"/>
      <c r="V69" s="108"/>
      <c r="W69" s="108"/>
      <c r="X69" s="108"/>
      <c r="Y69" s="108"/>
      <c r="Z69" s="108"/>
      <c r="AA69" s="108"/>
      <c r="AB69" s="108"/>
      <c r="AC69" s="108"/>
      <c r="AD69" s="108"/>
      <c r="AE69" s="108"/>
      <c r="AF69" s="108"/>
      <c r="AG69" s="108"/>
      <c r="AH69" s="108"/>
      <c r="AI69" s="108"/>
      <c r="AJ69" s="108"/>
      <c r="AK69" s="108"/>
      <c r="AL69" s="108"/>
      <c r="AM69" s="108"/>
      <c r="AN69" s="108"/>
      <c r="AO69" s="108"/>
      <c r="AP69" s="108"/>
      <c r="AQ69" s="108"/>
      <c r="AR69" s="108"/>
      <c r="AS69" s="108"/>
      <c r="AT69" s="108"/>
      <c r="AU69" s="108"/>
      <c r="AV69" s="109"/>
      <c r="AW69" s="109"/>
      <c r="AX69" s="109"/>
      <c r="AY69" s="108"/>
      <c r="AZ69" s="107"/>
      <c r="BA69" s="107"/>
      <c r="BB69" s="107"/>
      <c r="BC69" s="108"/>
      <c r="BD69" s="108"/>
    </row>
    <row r="70" spans="1:56" x14ac:dyDescent="0.2">
      <c r="A70" s="107"/>
      <c r="B70" s="107"/>
      <c r="C70" s="107"/>
      <c r="D70" s="107"/>
      <c r="E70" s="108"/>
      <c r="F70" s="107"/>
      <c r="G70" s="107"/>
      <c r="H70" s="107"/>
      <c r="I70" s="107"/>
      <c r="J70" s="107"/>
      <c r="K70" s="107"/>
      <c r="L70" s="109"/>
      <c r="M70" s="109"/>
      <c r="N70" s="109"/>
      <c r="O70" s="109"/>
      <c r="P70" s="109"/>
      <c r="Q70" s="109"/>
      <c r="R70" s="109"/>
      <c r="S70" s="109"/>
      <c r="T70" s="109"/>
      <c r="U70" s="109"/>
      <c r="V70" s="108"/>
      <c r="W70" s="108"/>
      <c r="X70" s="108"/>
      <c r="Y70" s="108"/>
      <c r="Z70" s="108"/>
      <c r="AA70" s="108"/>
      <c r="AB70" s="108"/>
      <c r="AC70" s="108"/>
      <c r="AD70" s="108"/>
      <c r="AE70" s="108"/>
      <c r="AF70" s="108"/>
      <c r="AG70" s="108"/>
      <c r="AH70" s="108"/>
      <c r="AI70" s="108"/>
      <c r="AJ70" s="108"/>
      <c r="AK70" s="108"/>
      <c r="AL70" s="108"/>
      <c r="AM70" s="108"/>
      <c r="AN70" s="108"/>
      <c r="AO70" s="108"/>
      <c r="AP70" s="108"/>
      <c r="AQ70" s="108"/>
      <c r="AR70" s="108"/>
      <c r="AS70" s="108"/>
      <c r="AT70" s="108"/>
      <c r="AU70" s="108"/>
      <c r="AV70" s="109"/>
      <c r="AW70" s="109"/>
      <c r="AX70" s="109"/>
      <c r="AY70" s="108"/>
      <c r="AZ70" s="107"/>
      <c r="BA70" s="107"/>
      <c r="BB70" s="107"/>
      <c r="BC70" s="108"/>
      <c r="BD70" s="108"/>
    </row>
    <row r="71" spans="1:56" x14ac:dyDescent="0.2">
      <c r="A71" s="107"/>
      <c r="B71" s="107"/>
      <c r="C71" s="107"/>
      <c r="D71" s="107"/>
      <c r="E71" s="108"/>
      <c r="F71" s="107"/>
      <c r="G71" s="107"/>
      <c r="H71" s="107"/>
      <c r="I71" s="107"/>
      <c r="J71" s="107"/>
      <c r="K71" s="107"/>
      <c r="L71" s="109"/>
      <c r="M71" s="109"/>
      <c r="N71" s="109"/>
      <c r="O71" s="109"/>
      <c r="P71" s="109"/>
      <c r="Q71" s="109"/>
      <c r="R71" s="109"/>
      <c r="S71" s="109"/>
      <c r="T71" s="109"/>
      <c r="U71" s="109"/>
      <c r="V71" s="108"/>
      <c r="W71" s="108"/>
      <c r="X71" s="108"/>
      <c r="Y71" s="108"/>
      <c r="Z71" s="108"/>
      <c r="AA71" s="108"/>
      <c r="AB71" s="108"/>
      <c r="AC71" s="108"/>
      <c r="AD71" s="108"/>
      <c r="AE71" s="108"/>
      <c r="AF71" s="108"/>
      <c r="AG71" s="108"/>
      <c r="AH71" s="108"/>
      <c r="AI71" s="108"/>
      <c r="AJ71" s="108"/>
      <c r="AK71" s="108"/>
      <c r="AL71" s="108"/>
      <c r="AM71" s="108"/>
      <c r="AN71" s="108"/>
      <c r="AO71" s="108"/>
      <c r="AP71" s="108"/>
      <c r="AQ71" s="108"/>
      <c r="AR71" s="108"/>
      <c r="AS71" s="108"/>
      <c r="AT71" s="108"/>
      <c r="AU71" s="108"/>
      <c r="AV71" s="109"/>
      <c r="AW71" s="109"/>
      <c r="AX71" s="109"/>
      <c r="AY71" s="108"/>
      <c r="AZ71" s="107"/>
      <c r="BA71" s="107"/>
      <c r="BB71" s="107"/>
      <c r="BC71" s="108"/>
      <c r="BD71" s="108"/>
    </row>
    <row r="72" spans="1:56" x14ac:dyDescent="0.2">
      <c r="A72" s="107"/>
      <c r="B72" s="107"/>
      <c r="C72" s="107"/>
      <c r="D72" s="107"/>
      <c r="E72" s="108"/>
      <c r="F72" s="107"/>
      <c r="G72" s="107"/>
      <c r="H72" s="107"/>
      <c r="I72" s="107"/>
      <c r="J72" s="107"/>
      <c r="K72" s="107"/>
      <c r="L72" s="109"/>
      <c r="M72" s="109"/>
      <c r="N72" s="109"/>
      <c r="O72" s="109"/>
      <c r="P72" s="109"/>
      <c r="Q72" s="109"/>
      <c r="R72" s="109"/>
      <c r="S72" s="109"/>
      <c r="T72" s="109"/>
      <c r="U72" s="109"/>
      <c r="V72" s="108"/>
      <c r="W72" s="108"/>
      <c r="X72" s="108"/>
      <c r="Y72" s="108"/>
      <c r="Z72" s="108"/>
      <c r="AA72" s="108"/>
      <c r="AB72" s="108"/>
      <c r="AC72" s="108"/>
      <c r="AD72" s="108"/>
      <c r="AE72" s="108"/>
      <c r="AF72" s="108"/>
      <c r="AG72" s="108"/>
      <c r="AH72" s="108"/>
      <c r="AI72" s="108"/>
      <c r="AJ72" s="108"/>
      <c r="AK72" s="108"/>
      <c r="AL72" s="108"/>
      <c r="AM72" s="108"/>
      <c r="AN72" s="108"/>
      <c r="AO72" s="108"/>
      <c r="AP72" s="108"/>
      <c r="AQ72" s="108"/>
      <c r="AR72" s="108"/>
      <c r="AS72" s="108"/>
      <c r="AT72" s="108"/>
      <c r="AU72" s="108"/>
      <c r="AV72" s="109"/>
      <c r="AW72" s="109"/>
      <c r="AX72" s="109"/>
      <c r="AY72" s="108"/>
      <c r="AZ72" s="107"/>
      <c r="BA72" s="107"/>
      <c r="BB72" s="107"/>
      <c r="BC72" s="108"/>
      <c r="BD72" s="108"/>
    </row>
    <row r="73" spans="1:56" x14ac:dyDescent="0.2">
      <c r="A73" s="107"/>
      <c r="B73" s="107"/>
      <c r="C73" s="107"/>
      <c r="D73" s="107"/>
      <c r="E73" s="108"/>
      <c r="F73" s="107"/>
      <c r="G73" s="107"/>
      <c r="H73" s="107"/>
      <c r="I73" s="107"/>
      <c r="J73" s="107"/>
      <c r="K73" s="107"/>
      <c r="L73" s="109"/>
      <c r="M73" s="109"/>
      <c r="N73" s="109"/>
      <c r="O73" s="109"/>
      <c r="P73" s="109"/>
      <c r="Q73" s="109"/>
      <c r="R73" s="109"/>
      <c r="S73" s="109"/>
      <c r="T73" s="109"/>
      <c r="U73" s="109"/>
      <c r="V73" s="108"/>
      <c r="W73" s="108"/>
      <c r="X73" s="108"/>
      <c r="Y73" s="108"/>
      <c r="Z73" s="108"/>
      <c r="AA73" s="108"/>
      <c r="AB73" s="108"/>
      <c r="AC73" s="108"/>
      <c r="AD73" s="108"/>
      <c r="AE73" s="108"/>
      <c r="AF73" s="108"/>
      <c r="AG73" s="108"/>
      <c r="AH73" s="108"/>
      <c r="AI73" s="108"/>
      <c r="AJ73" s="108"/>
      <c r="AK73" s="108"/>
      <c r="AL73" s="108"/>
      <c r="AM73" s="108"/>
      <c r="AN73" s="108"/>
      <c r="AO73" s="108"/>
      <c r="AP73" s="108"/>
      <c r="AQ73" s="108"/>
      <c r="AR73" s="108"/>
      <c r="AS73" s="108"/>
      <c r="AT73" s="108"/>
      <c r="AU73" s="108"/>
      <c r="AV73" s="109"/>
      <c r="AW73" s="109"/>
      <c r="AX73" s="109"/>
      <c r="AY73" s="108"/>
      <c r="AZ73" s="107"/>
      <c r="BA73" s="107"/>
      <c r="BB73" s="107"/>
      <c r="BC73" s="108"/>
      <c r="BD73" s="108"/>
    </row>
    <row r="74" spans="1:56" x14ac:dyDescent="0.2">
      <c r="A74" s="107"/>
      <c r="B74" s="107"/>
      <c r="C74" s="107"/>
      <c r="D74" s="107"/>
      <c r="E74" s="108"/>
      <c r="F74" s="107"/>
      <c r="G74" s="107"/>
      <c r="H74" s="107"/>
      <c r="I74" s="107"/>
      <c r="J74" s="107"/>
      <c r="K74" s="107"/>
      <c r="L74" s="109"/>
      <c r="M74" s="109"/>
      <c r="N74" s="109"/>
      <c r="O74" s="109"/>
      <c r="P74" s="109"/>
      <c r="Q74" s="109"/>
      <c r="R74" s="109"/>
      <c r="S74" s="109"/>
      <c r="T74" s="109"/>
      <c r="U74" s="109"/>
      <c r="V74" s="108"/>
      <c r="W74" s="108"/>
      <c r="X74" s="108"/>
      <c r="Y74" s="108"/>
      <c r="Z74" s="108"/>
      <c r="AA74" s="108"/>
      <c r="AB74" s="108"/>
      <c r="AC74" s="108"/>
      <c r="AD74" s="108"/>
      <c r="AE74" s="108"/>
      <c r="AF74" s="108"/>
      <c r="AG74" s="108"/>
      <c r="AH74" s="108"/>
      <c r="AI74" s="108"/>
      <c r="AJ74" s="108"/>
      <c r="AK74" s="108"/>
      <c r="AL74" s="108"/>
      <c r="AM74" s="108"/>
      <c r="AN74" s="108"/>
      <c r="AO74" s="108"/>
      <c r="AP74" s="108"/>
      <c r="AQ74" s="108"/>
      <c r="AR74" s="108"/>
      <c r="AS74" s="108"/>
      <c r="AT74" s="108"/>
      <c r="AU74" s="108"/>
      <c r="AV74" s="109"/>
      <c r="AW74" s="109"/>
      <c r="AX74" s="109"/>
      <c r="AY74" s="108"/>
      <c r="AZ74" s="107"/>
      <c r="BA74" s="107"/>
      <c r="BB74" s="107"/>
      <c r="BC74" s="108"/>
      <c r="BD74" s="108"/>
    </row>
    <row r="75" spans="1:56" x14ac:dyDescent="0.2">
      <c r="A75" s="107"/>
      <c r="B75" s="107"/>
      <c r="C75" s="107"/>
      <c r="D75" s="107"/>
      <c r="E75" s="108"/>
      <c r="F75" s="107"/>
      <c r="G75" s="107"/>
      <c r="H75" s="107"/>
      <c r="I75" s="107"/>
      <c r="J75" s="107"/>
      <c r="K75" s="107"/>
      <c r="L75" s="109"/>
      <c r="M75" s="109"/>
      <c r="N75" s="109"/>
      <c r="O75" s="109"/>
      <c r="P75" s="109"/>
      <c r="Q75" s="109"/>
      <c r="R75" s="109"/>
      <c r="S75" s="109"/>
      <c r="T75" s="109"/>
      <c r="U75" s="109"/>
      <c r="V75" s="108"/>
      <c r="W75" s="108"/>
      <c r="X75" s="108"/>
      <c r="Y75" s="108"/>
      <c r="Z75" s="108"/>
      <c r="AA75" s="108"/>
      <c r="AB75" s="108"/>
      <c r="AC75" s="108"/>
      <c r="AD75" s="108"/>
      <c r="AE75" s="108"/>
      <c r="AF75" s="108"/>
      <c r="AG75" s="108"/>
      <c r="AH75" s="108"/>
      <c r="AI75" s="108"/>
      <c r="AJ75" s="108"/>
      <c r="AK75" s="108"/>
      <c r="AL75" s="108"/>
      <c r="AM75" s="108"/>
      <c r="AN75" s="108"/>
      <c r="AO75" s="108"/>
      <c r="AP75" s="108"/>
      <c r="AQ75" s="108"/>
      <c r="AR75" s="108"/>
      <c r="AS75" s="108"/>
      <c r="AT75" s="108"/>
      <c r="AU75" s="108"/>
      <c r="AV75" s="109"/>
      <c r="AW75" s="109"/>
      <c r="AX75" s="109"/>
      <c r="AY75" s="108"/>
      <c r="AZ75" s="107"/>
      <c r="BA75" s="107"/>
      <c r="BB75" s="107"/>
      <c r="BC75" s="108"/>
      <c r="BD75" s="108"/>
    </row>
    <row r="76" spans="1:56" x14ac:dyDescent="0.2">
      <c r="A76" s="107"/>
      <c r="B76" s="107"/>
      <c r="C76" s="107"/>
      <c r="D76" s="107"/>
      <c r="E76" s="108"/>
      <c r="F76" s="107"/>
      <c r="G76" s="107"/>
      <c r="H76" s="107"/>
      <c r="I76" s="107"/>
      <c r="J76" s="107"/>
      <c r="K76" s="107"/>
      <c r="L76" s="109"/>
      <c r="M76" s="109"/>
      <c r="N76" s="109"/>
      <c r="O76" s="109"/>
      <c r="P76" s="109"/>
      <c r="Q76" s="109"/>
      <c r="R76" s="109"/>
      <c r="S76" s="109"/>
      <c r="T76" s="109"/>
      <c r="U76" s="109"/>
      <c r="V76" s="108"/>
      <c r="W76" s="108"/>
      <c r="X76" s="108"/>
      <c r="Y76" s="108"/>
      <c r="Z76" s="108"/>
      <c r="AA76" s="108"/>
      <c r="AB76" s="108"/>
      <c r="AC76" s="108"/>
      <c r="AD76" s="108"/>
      <c r="AE76" s="108"/>
      <c r="AF76" s="108"/>
      <c r="AG76" s="108"/>
      <c r="AH76" s="108"/>
      <c r="AI76" s="108"/>
      <c r="AJ76" s="108"/>
      <c r="AK76" s="108"/>
      <c r="AL76" s="108"/>
      <c r="AM76" s="108"/>
      <c r="AN76" s="108"/>
      <c r="AO76" s="108"/>
      <c r="AP76" s="108"/>
      <c r="AQ76" s="108"/>
      <c r="AR76" s="108"/>
      <c r="AS76" s="108"/>
      <c r="AT76" s="108"/>
      <c r="AU76" s="108"/>
      <c r="AV76" s="109"/>
      <c r="AW76" s="109"/>
      <c r="AX76" s="109"/>
      <c r="AY76" s="108"/>
      <c r="AZ76" s="107"/>
      <c r="BA76" s="107"/>
      <c r="BB76" s="107"/>
      <c r="BC76" s="108"/>
      <c r="BD76" s="108"/>
    </row>
    <row r="77" spans="1:56" x14ac:dyDescent="0.2">
      <c r="A77" s="107"/>
      <c r="B77" s="107"/>
      <c r="C77" s="107"/>
      <c r="D77" s="107"/>
      <c r="E77" s="108"/>
      <c r="F77" s="107"/>
      <c r="G77" s="107"/>
      <c r="H77" s="107"/>
      <c r="I77" s="107"/>
      <c r="J77" s="107"/>
      <c r="K77" s="107"/>
      <c r="L77" s="109"/>
      <c r="M77" s="109"/>
      <c r="N77" s="109"/>
      <c r="O77" s="109"/>
      <c r="P77" s="109"/>
      <c r="Q77" s="109"/>
      <c r="R77" s="109"/>
      <c r="S77" s="109"/>
      <c r="T77" s="109"/>
      <c r="U77" s="109"/>
      <c r="V77" s="108"/>
      <c r="W77" s="108"/>
      <c r="X77" s="108"/>
      <c r="Y77" s="108"/>
      <c r="Z77" s="108"/>
      <c r="AA77" s="108"/>
      <c r="AB77" s="108"/>
      <c r="AC77" s="108"/>
      <c r="AD77" s="108"/>
      <c r="AE77" s="108"/>
      <c r="AF77" s="108"/>
      <c r="AG77" s="108"/>
      <c r="AH77" s="108"/>
      <c r="AI77" s="108"/>
      <c r="AJ77" s="108"/>
      <c r="AK77" s="108"/>
      <c r="AL77" s="108"/>
      <c r="AM77" s="108"/>
      <c r="AN77" s="108"/>
      <c r="AO77" s="108"/>
      <c r="AP77" s="108"/>
      <c r="AQ77" s="108"/>
      <c r="AR77" s="108"/>
      <c r="AS77" s="108"/>
      <c r="AT77" s="108"/>
      <c r="AU77" s="108"/>
      <c r="AV77" s="109"/>
      <c r="AW77" s="109"/>
      <c r="AX77" s="109"/>
      <c r="AY77" s="108"/>
      <c r="AZ77" s="107"/>
      <c r="BA77" s="107"/>
      <c r="BB77" s="107"/>
      <c r="BC77" s="108"/>
      <c r="BD77" s="108"/>
    </row>
    <row r="78" spans="1:56" x14ac:dyDescent="0.2">
      <c r="A78" s="107"/>
      <c r="B78" s="107"/>
      <c r="C78" s="107"/>
      <c r="D78" s="107"/>
      <c r="E78" s="108"/>
      <c r="F78" s="107"/>
      <c r="G78" s="107"/>
      <c r="H78" s="107"/>
      <c r="I78" s="107"/>
      <c r="J78" s="107"/>
      <c r="K78" s="107"/>
      <c r="L78" s="109"/>
      <c r="M78" s="109"/>
      <c r="N78" s="109"/>
      <c r="O78" s="109"/>
      <c r="P78" s="109"/>
      <c r="Q78" s="109"/>
      <c r="R78" s="109"/>
      <c r="S78" s="109"/>
      <c r="T78" s="109"/>
      <c r="U78" s="109"/>
      <c r="V78" s="108"/>
      <c r="W78" s="108"/>
      <c r="X78" s="108"/>
      <c r="Y78" s="108"/>
      <c r="Z78" s="108"/>
      <c r="AA78" s="108"/>
      <c r="AB78" s="108"/>
      <c r="AC78" s="108"/>
      <c r="AD78" s="108"/>
      <c r="AE78" s="108"/>
      <c r="AF78" s="108"/>
      <c r="AG78" s="108"/>
      <c r="AH78" s="108"/>
      <c r="AI78" s="108"/>
      <c r="AJ78" s="108"/>
      <c r="AK78" s="108"/>
      <c r="AL78" s="108"/>
      <c r="AM78" s="108"/>
      <c r="AN78" s="108"/>
      <c r="AO78" s="108"/>
      <c r="AP78" s="108"/>
      <c r="AQ78" s="108"/>
      <c r="AR78" s="108"/>
      <c r="AS78" s="108"/>
      <c r="AT78" s="108"/>
      <c r="AU78" s="108"/>
      <c r="AV78" s="109"/>
      <c r="AW78" s="109"/>
      <c r="AX78" s="109"/>
      <c r="AY78" s="108"/>
      <c r="AZ78" s="107"/>
      <c r="BA78" s="107"/>
      <c r="BB78" s="107"/>
      <c r="BC78" s="108"/>
      <c r="BD78" s="108"/>
    </row>
    <row r="79" spans="1:56" x14ac:dyDescent="0.2">
      <c r="A79" s="107"/>
      <c r="B79" s="107"/>
      <c r="C79" s="107"/>
      <c r="D79" s="107"/>
      <c r="E79" s="108"/>
      <c r="F79" s="107"/>
      <c r="G79" s="107"/>
      <c r="H79" s="107"/>
      <c r="I79" s="107"/>
      <c r="J79" s="107"/>
      <c r="K79" s="107"/>
      <c r="L79" s="109"/>
      <c r="M79" s="109"/>
      <c r="N79" s="109"/>
      <c r="O79" s="109"/>
      <c r="P79" s="109"/>
      <c r="Q79" s="109"/>
      <c r="R79" s="109"/>
      <c r="S79" s="109"/>
      <c r="T79" s="109"/>
      <c r="U79" s="109"/>
      <c r="V79" s="108"/>
      <c r="W79" s="108"/>
      <c r="X79" s="108"/>
      <c r="Y79" s="108"/>
      <c r="Z79" s="108"/>
      <c r="AA79" s="108"/>
      <c r="AB79" s="108"/>
      <c r="AC79" s="108"/>
      <c r="AD79" s="108"/>
      <c r="AE79" s="108"/>
      <c r="AF79" s="108"/>
      <c r="AG79" s="108"/>
      <c r="AH79" s="108"/>
      <c r="AI79" s="108"/>
      <c r="AJ79" s="108"/>
      <c r="AK79" s="108"/>
      <c r="AL79" s="108"/>
      <c r="AM79" s="108"/>
      <c r="AN79" s="108"/>
      <c r="AO79" s="108"/>
      <c r="AP79" s="108"/>
      <c r="AQ79" s="108"/>
      <c r="AR79" s="108"/>
      <c r="AS79" s="108"/>
      <c r="AT79" s="108"/>
      <c r="AU79" s="108"/>
      <c r="AV79" s="109"/>
      <c r="AW79" s="109"/>
      <c r="AX79" s="109"/>
      <c r="AY79" s="108"/>
      <c r="AZ79" s="107"/>
      <c r="BA79" s="107"/>
      <c r="BB79" s="107"/>
      <c r="BC79" s="108"/>
      <c r="BD79" s="108"/>
    </row>
    <row r="80" spans="1:56" x14ac:dyDescent="0.2">
      <c r="A80" s="107"/>
      <c r="B80" s="107"/>
      <c r="C80" s="107"/>
      <c r="D80" s="107"/>
      <c r="E80" s="108"/>
      <c r="F80" s="107"/>
      <c r="G80" s="107"/>
      <c r="H80" s="107"/>
      <c r="I80" s="107"/>
      <c r="J80" s="107"/>
      <c r="K80" s="107"/>
      <c r="L80" s="109"/>
      <c r="M80" s="109"/>
      <c r="N80" s="109"/>
      <c r="O80" s="109"/>
      <c r="P80" s="109"/>
      <c r="Q80" s="109"/>
      <c r="R80" s="109"/>
      <c r="S80" s="109"/>
      <c r="T80" s="109"/>
      <c r="U80" s="109"/>
      <c r="V80" s="108"/>
      <c r="W80" s="108"/>
      <c r="X80" s="108"/>
      <c r="Y80" s="108"/>
      <c r="Z80" s="108"/>
      <c r="AA80" s="108"/>
      <c r="AB80" s="108"/>
      <c r="AC80" s="108"/>
      <c r="AD80" s="108"/>
      <c r="AE80" s="108"/>
      <c r="AF80" s="108"/>
      <c r="AG80" s="108"/>
      <c r="AH80" s="108"/>
      <c r="AI80" s="108"/>
      <c r="AJ80" s="108"/>
      <c r="AK80" s="108"/>
      <c r="AL80" s="108"/>
      <c r="AM80" s="108"/>
      <c r="AN80" s="108"/>
      <c r="AO80" s="108"/>
      <c r="AP80" s="108"/>
      <c r="AQ80" s="108"/>
      <c r="AR80" s="108"/>
      <c r="AS80" s="108"/>
      <c r="AT80" s="108"/>
      <c r="AU80" s="108"/>
      <c r="AV80" s="109"/>
      <c r="AW80" s="109"/>
      <c r="AX80" s="109"/>
      <c r="AY80" s="108"/>
      <c r="AZ80" s="107"/>
      <c r="BA80" s="107"/>
      <c r="BB80" s="107"/>
      <c r="BC80" s="108"/>
      <c r="BD80" s="108"/>
    </row>
    <row r="81" spans="1:56" x14ac:dyDescent="0.2">
      <c r="A81" s="107"/>
      <c r="B81" s="107"/>
      <c r="C81" s="107"/>
      <c r="D81" s="107"/>
      <c r="E81" s="108"/>
      <c r="F81" s="107"/>
      <c r="G81" s="107"/>
      <c r="H81" s="107"/>
      <c r="I81" s="107"/>
      <c r="J81" s="107"/>
      <c r="K81" s="107"/>
      <c r="L81" s="109"/>
      <c r="M81" s="109"/>
      <c r="N81" s="109"/>
      <c r="O81" s="109"/>
      <c r="P81" s="109"/>
      <c r="Q81" s="109"/>
      <c r="R81" s="109"/>
      <c r="S81" s="109"/>
      <c r="T81" s="109"/>
      <c r="U81" s="109"/>
      <c r="V81" s="108"/>
      <c r="W81" s="108"/>
      <c r="X81" s="108"/>
      <c r="Y81" s="108"/>
      <c r="Z81" s="108"/>
      <c r="AA81" s="108"/>
      <c r="AB81" s="108"/>
      <c r="AC81" s="108"/>
      <c r="AD81" s="108"/>
      <c r="AE81" s="108"/>
      <c r="AF81" s="108"/>
      <c r="AG81" s="108"/>
      <c r="AH81" s="108"/>
      <c r="AI81" s="108"/>
      <c r="AJ81" s="108"/>
      <c r="AK81" s="108"/>
      <c r="AL81" s="108"/>
      <c r="AM81" s="108"/>
      <c r="AN81" s="108"/>
      <c r="AO81" s="108"/>
      <c r="AP81" s="108"/>
      <c r="AQ81" s="108"/>
      <c r="AR81" s="108"/>
      <c r="AS81" s="108"/>
      <c r="AT81" s="108"/>
      <c r="AU81" s="108"/>
      <c r="AV81" s="109"/>
      <c r="AW81" s="109"/>
      <c r="AX81" s="109"/>
      <c r="AY81" s="108"/>
      <c r="AZ81" s="107"/>
      <c r="BA81" s="107"/>
      <c r="BB81" s="107"/>
      <c r="BC81" s="108"/>
      <c r="BD81" s="108"/>
    </row>
    <row r="82" spans="1:56" x14ac:dyDescent="0.2">
      <c r="A82" s="107"/>
      <c r="B82" s="107"/>
      <c r="C82" s="107"/>
      <c r="D82" s="107"/>
      <c r="E82" s="108"/>
      <c r="F82" s="107"/>
      <c r="G82" s="107"/>
      <c r="H82" s="107"/>
      <c r="I82" s="107"/>
      <c r="J82" s="107"/>
      <c r="K82" s="107"/>
      <c r="L82" s="109"/>
      <c r="M82" s="109"/>
      <c r="N82" s="109"/>
      <c r="O82" s="109"/>
      <c r="P82" s="109"/>
      <c r="Q82" s="109"/>
      <c r="R82" s="109"/>
      <c r="S82" s="109"/>
      <c r="T82" s="109"/>
      <c r="U82" s="109"/>
      <c r="V82" s="108"/>
      <c r="W82" s="108"/>
      <c r="X82" s="108"/>
      <c r="Y82" s="108"/>
      <c r="Z82" s="108"/>
      <c r="AA82" s="108"/>
      <c r="AB82" s="108"/>
      <c r="AC82" s="108"/>
      <c r="AD82" s="108"/>
      <c r="AE82" s="108"/>
      <c r="AF82" s="108"/>
      <c r="AG82" s="108"/>
      <c r="AH82" s="108"/>
      <c r="AI82" s="108"/>
      <c r="AJ82" s="108"/>
      <c r="AK82" s="108"/>
      <c r="AL82" s="108"/>
      <c r="AM82" s="108"/>
      <c r="AN82" s="108"/>
      <c r="AO82" s="108"/>
      <c r="AP82" s="108"/>
      <c r="AQ82" s="108"/>
      <c r="AR82" s="108"/>
      <c r="AS82" s="108"/>
      <c r="AT82" s="108"/>
      <c r="AU82" s="108"/>
      <c r="AV82" s="109"/>
      <c r="AW82" s="109"/>
      <c r="AX82" s="109"/>
      <c r="AY82" s="108"/>
      <c r="AZ82" s="107"/>
      <c r="BA82" s="107"/>
      <c r="BB82" s="107"/>
      <c r="BC82" s="108"/>
      <c r="BD82" s="108"/>
    </row>
    <row r="83" spans="1:56" x14ac:dyDescent="0.2">
      <c r="A83" s="107"/>
      <c r="B83" s="107"/>
      <c r="C83" s="107"/>
      <c r="D83" s="107"/>
      <c r="E83" s="108"/>
      <c r="F83" s="107"/>
      <c r="G83" s="107"/>
      <c r="H83" s="107"/>
      <c r="I83" s="107"/>
      <c r="J83" s="107"/>
      <c r="K83" s="107"/>
      <c r="L83" s="109"/>
      <c r="M83" s="109"/>
      <c r="N83" s="109"/>
      <c r="O83" s="109"/>
      <c r="P83" s="109"/>
      <c r="Q83" s="109"/>
      <c r="R83" s="109"/>
      <c r="S83" s="109"/>
      <c r="T83" s="109"/>
      <c r="U83" s="109"/>
      <c r="V83" s="108"/>
      <c r="W83" s="108"/>
      <c r="X83" s="108"/>
      <c r="Y83" s="108"/>
      <c r="Z83" s="108"/>
      <c r="AA83" s="108"/>
      <c r="AB83" s="108"/>
      <c r="AC83" s="108"/>
      <c r="AD83" s="108"/>
      <c r="AE83" s="108"/>
      <c r="AF83" s="108"/>
      <c r="AG83" s="108"/>
      <c r="AH83" s="108"/>
      <c r="AI83" s="108"/>
      <c r="AJ83" s="108"/>
      <c r="AK83" s="108"/>
      <c r="AL83" s="108"/>
      <c r="AM83" s="108"/>
      <c r="AN83" s="108"/>
      <c r="AO83" s="108"/>
      <c r="AP83" s="108"/>
      <c r="AQ83" s="108"/>
      <c r="AR83" s="108"/>
      <c r="AS83" s="108"/>
      <c r="AT83" s="108"/>
      <c r="AU83" s="108"/>
      <c r="AV83" s="109"/>
      <c r="AW83" s="109"/>
      <c r="AX83" s="109"/>
      <c r="AY83" s="108"/>
      <c r="AZ83" s="107"/>
      <c r="BA83" s="107"/>
      <c r="BB83" s="107"/>
      <c r="BC83" s="108"/>
      <c r="BD83" s="108"/>
    </row>
    <row r="84" spans="1:56" x14ac:dyDescent="0.2">
      <c r="A84" s="107"/>
      <c r="B84" s="107"/>
      <c r="C84" s="107"/>
      <c r="D84" s="107"/>
      <c r="E84" s="108"/>
      <c r="F84" s="107"/>
      <c r="G84" s="107"/>
      <c r="H84" s="107"/>
      <c r="I84" s="107"/>
      <c r="J84" s="107"/>
      <c r="K84" s="107"/>
      <c r="L84" s="109"/>
      <c r="M84" s="109"/>
      <c r="N84" s="109"/>
      <c r="O84" s="109"/>
      <c r="P84" s="109"/>
      <c r="Q84" s="109"/>
      <c r="R84" s="109"/>
      <c r="S84" s="109"/>
      <c r="T84" s="109"/>
      <c r="U84" s="109"/>
      <c r="V84" s="108"/>
      <c r="W84" s="108"/>
      <c r="X84" s="108"/>
      <c r="Y84" s="108"/>
      <c r="Z84" s="108"/>
      <c r="AA84" s="108"/>
      <c r="AB84" s="108"/>
      <c r="AC84" s="108"/>
      <c r="AD84" s="108"/>
      <c r="AE84" s="108"/>
      <c r="AF84" s="108"/>
      <c r="AG84" s="108"/>
      <c r="AH84" s="108"/>
      <c r="AI84" s="108"/>
      <c r="AJ84" s="108"/>
      <c r="AK84" s="108"/>
      <c r="AL84" s="108"/>
      <c r="AM84" s="108"/>
      <c r="AN84" s="108"/>
      <c r="AO84" s="108"/>
      <c r="AP84" s="108"/>
      <c r="AQ84" s="108"/>
      <c r="AR84" s="108"/>
      <c r="AS84" s="108"/>
      <c r="AT84" s="108"/>
      <c r="AU84" s="108"/>
      <c r="AV84" s="109"/>
      <c r="AW84" s="109"/>
      <c r="AX84" s="109"/>
      <c r="AY84" s="108"/>
      <c r="AZ84" s="107"/>
      <c r="BA84" s="107"/>
      <c r="BB84" s="107"/>
      <c r="BC84" s="108"/>
      <c r="BD84" s="108"/>
    </row>
    <row r="85" spans="1:56" x14ac:dyDescent="0.2">
      <c r="A85" s="107"/>
      <c r="B85" s="107"/>
      <c r="C85" s="107"/>
      <c r="D85" s="107"/>
      <c r="E85" s="108"/>
      <c r="F85" s="107"/>
      <c r="G85" s="107"/>
      <c r="H85" s="107"/>
      <c r="I85" s="107"/>
      <c r="J85" s="107"/>
      <c r="K85" s="107"/>
      <c r="L85" s="109"/>
      <c r="M85" s="109"/>
      <c r="N85" s="109"/>
      <c r="O85" s="109"/>
      <c r="P85" s="109"/>
      <c r="Q85" s="109"/>
      <c r="R85" s="109"/>
      <c r="S85" s="109"/>
      <c r="T85" s="109"/>
      <c r="U85" s="109"/>
      <c r="V85" s="108"/>
      <c r="W85" s="108"/>
      <c r="X85" s="108"/>
      <c r="Y85" s="108"/>
      <c r="Z85" s="108"/>
      <c r="AA85" s="108"/>
      <c r="AB85" s="108"/>
      <c r="AC85" s="108"/>
      <c r="AD85" s="108"/>
      <c r="AE85" s="108"/>
      <c r="AF85" s="108"/>
      <c r="AG85" s="108"/>
      <c r="AH85" s="108"/>
      <c r="AI85" s="108"/>
      <c r="AJ85" s="108"/>
      <c r="AK85" s="108"/>
      <c r="AL85" s="108"/>
      <c r="AM85" s="108"/>
      <c r="AN85" s="108"/>
      <c r="AO85" s="108"/>
      <c r="AP85" s="108"/>
      <c r="AQ85" s="108"/>
      <c r="AR85" s="108"/>
      <c r="AS85" s="108"/>
      <c r="AT85" s="108"/>
      <c r="AU85" s="108"/>
      <c r="AV85" s="109"/>
      <c r="AW85" s="109"/>
      <c r="AX85" s="109"/>
      <c r="AY85" s="108"/>
      <c r="AZ85" s="107"/>
      <c r="BA85" s="107"/>
      <c r="BB85" s="107"/>
      <c r="BC85" s="108"/>
      <c r="BD85" s="108"/>
    </row>
    <row r="86" spans="1:56" x14ac:dyDescent="0.2">
      <c r="A86" s="107"/>
      <c r="B86" s="107"/>
      <c r="C86" s="107"/>
      <c r="D86" s="107"/>
      <c r="E86" s="108"/>
      <c r="F86" s="107"/>
      <c r="G86" s="107"/>
      <c r="H86" s="107"/>
      <c r="I86" s="107"/>
      <c r="J86" s="107"/>
      <c r="K86" s="107"/>
      <c r="L86" s="109"/>
      <c r="M86" s="109"/>
      <c r="N86" s="109"/>
      <c r="O86" s="109"/>
      <c r="P86" s="109"/>
      <c r="Q86" s="109"/>
      <c r="R86" s="109"/>
      <c r="S86" s="109"/>
      <c r="T86" s="109"/>
      <c r="U86" s="109"/>
      <c r="V86" s="108"/>
      <c r="W86" s="108"/>
      <c r="X86" s="108"/>
      <c r="Y86" s="108"/>
      <c r="Z86" s="108"/>
      <c r="AA86" s="108"/>
      <c r="AB86" s="108"/>
      <c r="AC86" s="108"/>
      <c r="AD86" s="108"/>
      <c r="AE86" s="108"/>
      <c r="AF86" s="108"/>
      <c r="AG86" s="108"/>
      <c r="AH86" s="108"/>
      <c r="AI86" s="108"/>
      <c r="AJ86" s="108"/>
      <c r="AK86" s="108"/>
      <c r="AL86" s="108"/>
      <c r="AM86" s="108"/>
      <c r="AN86" s="108"/>
      <c r="AO86" s="108"/>
      <c r="AP86" s="108"/>
      <c r="AQ86" s="108"/>
      <c r="AR86" s="108"/>
      <c r="AS86" s="108"/>
      <c r="AT86" s="108"/>
      <c r="AU86" s="108"/>
      <c r="AV86" s="109"/>
      <c r="AW86" s="109"/>
      <c r="AX86" s="109"/>
      <c r="AY86" s="108"/>
      <c r="AZ86" s="107"/>
      <c r="BA86" s="107"/>
      <c r="BB86" s="107"/>
      <c r="BC86" s="108"/>
      <c r="BD86" s="108"/>
    </row>
    <row r="87" spans="1:56" x14ac:dyDescent="0.2">
      <c r="A87" s="107"/>
      <c r="B87" s="107"/>
      <c r="C87" s="107"/>
      <c r="D87" s="107"/>
      <c r="E87" s="108"/>
      <c r="F87" s="107"/>
      <c r="G87" s="107"/>
      <c r="H87" s="107"/>
      <c r="I87" s="107"/>
      <c r="J87" s="107"/>
      <c r="K87" s="107"/>
      <c r="L87" s="109"/>
      <c r="M87" s="109"/>
      <c r="N87" s="109"/>
      <c r="O87" s="109"/>
      <c r="P87" s="109"/>
      <c r="Q87" s="109"/>
      <c r="R87" s="109"/>
      <c r="S87" s="109"/>
      <c r="T87" s="109"/>
      <c r="U87" s="109"/>
      <c r="V87" s="108"/>
      <c r="W87" s="108"/>
      <c r="X87" s="108"/>
      <c r="Y87" s="108"/>
      <c r="Z87" s="108"/>
      <c r="AA87" s="108"/>
      <c r="AB87" s="108"/>
      <c r="AC87" s="108"/>
      <c r="AD87" s="108"/>
      <c r="AE87" s="108"/>
      <c r="AF87" s="108"/>
      <c r="AG87" s="108"/>
      <c r="AH87" s="108"/>
      <c r="AI87" s="108"/>
      <c r="AJ87" s="108"/>
      <c r="AK87" s="108"/>
      <c r="AL87" s="108"/>
      <c r="AM87" s="108"/>
      <c r="AN87" s="108"/>
      <c r="AO87" s="108"/>
      <c r="AP87" s="108"/>
      <c r="AQ87" s="108"/>
      <c r="AR87" s="108"/>
      <c r="AS87" s="108"/>
      <c r="AT87" s="108"/>
      <c r="AU87" s="108"/>
      <c r="AV87" s="109"/>
      <c r="AW87" s="109"/>
      <c r="AX87" s="109"/>
      <c r="AY87" s="108"/>
      <c r="AZ87" s="107"/>
      <c r="BA87" s="107"/>
      <c r="BB87" s="107"/>
      <c r="BC87" s="108"/>
      <c r="BD87" s="108"/>
    </row>
    <row r="88" spans="1:56" x14ac:dyDescent="0.2">
      <c r="A88" s="107"/>
      <c r="B88" s="107"/>
      <c r="C88" s="107"/>
      <c r="D88" s="107"/>
      <c r="E88" s="108"/>
      <c r="F88" s="107"/>
      <c r="G88" s="107"/>
      <c r="H88" s="107"/>
      <c r="I88" s="107"/>
      <c r="J88" s="107"/>
      <c r="K88" s="107"/>
      <c r="L88" s="109"/>
      <c r="M88" s="109"/>
      <c r="N88" s="109"/>
      <c r="O88" s="109"/>
      <c r="P88" s="109"/>
      <c r="Q88" s="109"/>
      <c r="R88" s="109"/>
      <c r="S88" s="109"/>
      <c r="T88" s="109"/>
      <c r="U88" s="109"/>
      <c r="V88" s="108"/>
      <c r="W88" s="108"/>
      <c r="X88" s="108"/>
      <c r="Y88" s="108"/>
      <c r="Z88" s="108"/>
      <c r="AA88" s="108"/>
      <c r="AB88" s="108"/>
      <c r="AC88" s="108"/>
      <c r="AD88" s="108"/>
      <c r="AE88" s="108"/>
      <c r="AF88" s="108"/>
      <c r="AG88" s="108"/>
      <c r="AH88" s="108"/>
      <c r="AI88" s="108"/>
      <c r="AJ88" s="108"/>
      <c r="AK88" s="108"/>
      <c r="AL88" s="108"/>
      <c r="AM88" s="108"/>
      <c r="AN88" s="108"/>
      <c r="AO88" s="108"/>
      <c r="AP88" s="108"/>
      <c r="AQ88" s="108"/>
      <c r="AR88" s="108"/>
      <c r="AS88" s="108"/>
      <c r="AT88" s="108"/>
      <c r="AU88" s="108"/>
      <c r="AV88" s="109"/>
      <c r="AW88" s="109"/>
      <c r="AX88" s="109"/>
      <c r="AY88" s="108"/>
      <c r="AZ88" s="107"/>
      <c r="BA88" s="107"/>
      <c r="BB88" s="107"/>
      <c r="BC88" s="108"/>
      <c r="BD88" s="108"/>
    </row>
    <row r="89" spans="1:56" x14ac:dyDescent="0.2">
      <c r="A89" s="107"/>
      <c r="B89" s="107"/>
      <c r="C89" s="107"/>
      <c r="D89" s="107"/>
      <c r="E89" s="108"/>
      <c r="F89" s="107"/>
      <c r="G89" s="107"/>
      <c r="H89" s="107"/>
      <c r="I89" s="107"/>
      <c r="J89" s="107"/>
      <c r="K89" s="107"/>
      <c r="L89" s="109"/>
      <c r="M89" s="109"/>
      <c r="N89" s="109"/>
      <c r="O89" s="109"/>
      <c r="P89" s="109"/>
      <c r="Q89" s="109"/>
      <c r="R89" s="109"/>
      <c r="S89" s="109"/>
      <c r="T89" s="109"/>
      <c r="U89" s="109"/>
      <c r="V89" s="108"/>
      <c r="W89" s="108"/>
      <c r="X89" s="108"/>
      <c r="Y89" s="108"/>
      <c r="Z89" s="108"/>
      <c r="AA89" s="108"/>
      <c r="AB89" s="108"/>
      <c r="AC89" s="108"/>
      <c r="AD89" s="108"/>
      <c r="AE89" s="108"/>
      <c r="AF89" s="108"/>
      <c r="AG89" s="108"/>
      <c r="AH89" s="108"/>
      <c r="AI89" s="108"/>
      <c r="AJ89" s="108"/>
      <c r="AK89" s="108"/>
      <c r="AL89" s="108"/>
      <c r="AM89" s="108"/>
      <c r="AN89" s="108"/>
      <c r="AO89" s="108"/>
      <c r="AP89" s="108"/>
      <c r="AQ89" s="108"/>
      <c r="AR89" s="108"/>
      <c r="AS89" s="108"/>
      <c r="AT89" s="108"/>
      <c r="AU89" s="108"/>
      <c r="AV89" s="109"/>
      <c r="AW89" s="109"/>
      <c r="AX89" s="109"/>
      <c r="AY89" s="108"/>
      <c r="AZ89" s="107"/>
      <c r="BA89" s="107"/>
      <c r="BB89" s="107"/>
      <c r="BC89" s="108"/>
      <c r="BD89" s="108"/>
    </row>
    <row r="90" spans="1:56" x14ac:dyDescent="0.2">
      <c r="A90" s="107"/>
      <c r="B90" s="107"/>
      <c r="C90" s="107"/>
      <c r="D90" s="107"/>
      <c r="E90" s="108"/>
      <c r="F90" s="107"/>
      <c r="G90" s="107"/>
      <c r="H90" s="107"/>
      <c r="I90" s="107"/>
      <c r="J90" s="107"/>
      <c r="K90" s="107"/>
      <c r="L90" s="109"/>
      <c r="M90" s="109"/>
      <c r="N90" s="109"/>
      <c r="O90" s="109"/>
      <c r="P90" s="109"/>
      <c r="Q90" s="109"/>
      <c r="R90" s="109"/>
      <c r="S90" s="109"/>
      <c r="T90" s="109"/>
      <c r="U90" s="109"/>
      <c r="V90" s="108"/>
      <c r="W90" s="108"/>
      <c r="X90" s="108"/>
      <c r="Y90" s="108"/>
      <c r="Z90" s="108"/>
      <c r="AA90" s="108"/>
      <c r="AB90" s="108"/>
      <c r="AC90" s="108"/>
      <c r="AD90" s="108"/>
      <c r="AE90" s="108"/>
      <c r="AF90" s="108"/>
      <c r="AG90" s="108"/>
      <c r="AH90" s="108"/>
      <c r="AI90" s="108"/>
      <c r="AJ90" s="108"/>
      <c r="AK90" s="108"/>
      <c r="AL90" s="108"/>
      <c r="AM90" s="108"/>
      <c r="AN90" s="108"/>
      <c r="AO90" s="108"/>
      <c r="AP90" s="108"/>
      <c r="AQ90" s="108"/>
      <c r="AR90" s="108"/>
      <c r="AS90" s="108"/>
      <c r="AT90" s="108"/>
      <c r="AU90" s="108"/>
      <c r="AV90" s="109"/>
      <c r="AW90" s="109"/>
      <c r="AX90" s="109"/>
      <c r="AY90" s="108"/>
      <c r="AZ90" s="107"/>
      <c r="BA90" s="107"/>
      <c r="BB90" s="107"/>
      <c r="BC90" s="108"/>
      <c r="BD90" s="108"/>
    </row>
    <row r="91" spans="1:56" x14ac:dyDescent="0.2">
      <c r="A91" s="107"/>
      <c r="B91" s="107"/>
      <c r="C91" s="107"/>
      <c r="D91" s="107"/>
      <c r="E91" s="108"/>
      <c r="F91" s="107"/>
      <c r="G91" s="107"/>
      <c r="H91" s="107"/>
      <c r="I91" s="107"/>
      <c r="J91" s="107"/>
      <c r="K91" s="107"/>
      <c r="L91" s="109"/>
      <c r="M91" s="109"/>
      <c r="N91" s="109"/>
      <c r="O91" s="109"/>
      <c r="P91" s="109"/>
      <c r="Q91" s="109"/>
      <c r="R91" s="109"/>
      <c r="S91" s="109"/>
      <c r="T91" s="109"/>
      <c r="U91" s="109"/>
      <c r="V91" s="108"/>
      <c r="W91" s="108"/>
      <c r="X91" s="108"/>
      <c r="Y91" s="108"/>
      <c r="Z91" s="108"/>
      <c r="AA91" s="108"/>
      <c r="AB91" s="108"/>
      <c r="AC91" s="108"/>
      <c r="AD91" s="108"/>
      <c r="AE91" s="108"/>
      <c r="AF91" s="108"/>
      <c r="AG91" s="108"/>
      <c r="AH91" s="108"/>
      <c r="AI91" s="108"/>
      <c r="AJ91" s="108"/>
      <c r="AK91" s="108"/>
      <c r="AL91" s="108"/>
      <c r="AM91" s="108"/>
      <c r="AN91" s="108"/>
      <c r="AO91" s="108"/>
      <c r="AP91" s="108"/>
      <c r="AQ91" s="108"/>
      <c r="AR91" s="108"/>
      <c r="AS91" s="108"/>
      <c r="AT91" s="108"/>
      <c r="AU91" s="108"/>
      <c r="AV91" s="109"/>
      <c r="AW91" s="109"/>
      <c r="AX91" s="109"/>
      <c r="AY91" s="108"/>
      <c r="AZ91" s="107"/>
      <c r="BA91" s="107"/>
      <c r="BB91" s="107"/>
      <c r="BC91" s="108"/>
      <c r="BD91" s="108"/>
    </row>
    <row r="92" spans="1:56" x14ac:dyDescent="0.2">
      <c r="A92" s="107"/>
      <c r="B92" s="107"/>
      <c r="C92" s="107"/>
      <c r="D92" s="107"/>
      <c r="E92" s="108"/>
      <c r="F92" s="107"/>
      <c r="G92" s="107"/>
      <c r="H92" s="107"/>
      <c r="I92" s="107"/>
      <c r="J92" s="107"/>
      <c r="K92" s="107"/>
      <c r="L92" s="109"/>
      <c r="M92" s="109"/>
      <c r="N92" s="109"/>
      <c r="O92" s="109"/>
      <c r="P92" s="109"/>
      <c r="Q92" s="109"/>
      <c r="R92" s="109"/>
      <c r="S92" s="109"/>
      <c r="T92" s="109"/>
      <c r="U92" s="109"/>
      <c r="V92" s="108"/>
      <c r="W92" s="108"/>
      <c r="X92" s="108"/>
      <c r="Y92" s="108"/>
      <c r="Z92" s="108"/>
      <c r="AA92" s="108"/>
      <c r="AB92" s="108"/>
      <c r="AC92" s="108"/>
      <c r="AD92" s="108"/>
      <c r="AE92" s="108"/>
      <c r="AF92" s="108"/>
      <c r="AG92" s="108"/>
      <c r="AH92" s="108"/>
      <c r="AI92" s="108"/>
      <c r="AJ92" s="108"/>
      <c r="AK92" s="108"/>
      <c r="AL92" s="108"/>
      <c r="AM92" s="108"/>
      <c r="AN92" s="108"/>
      <c r="AO92" s="108"/>
      <c r="AP92" s="108"/>
      <c r="AQ92" s="108"/>
      <c r="AR92" s="108"/>
      <c r="AS92" s="108"/>
      <c r="AT92" s="108"/>
      <c r="AU92" s="108"/>
      <c r="AV92" s="109"/>
      <c r="AW92" s="109"/>
      <c r="AX92" s="109"/>
      <c r="AY92" s="108"/>
      <c r="AZ92" s="107"/>
      <c r="BA92" s="107"/>
      <c r="BB92" s="107"/>
      <c r="BC92" s="108"/>
      <c r="BD92" s="108"/>
    </row>
    <row r="93" spans="1:56" x14ac:dyDescent="0.2">
      <c r="A93" s="107"/>
      <c r="B93" s="107"/>
      <c r="C93" s="107"/>
      <c r="D93" s="107"/>
      <c r="E93" s="108"/>
      <c r="F93" s="107"/>
      <c r="G93" s="107"/>
      <c r="H93" s="107"/>
      <c r="I93" s="107"/>
      <c r="J93" s="107"/>
      <c r="K93" s="107"/>
      <c r="L93" s="109"/>
      <c r="M93" s="109"/>
      <c r="N93" s="109"/>
      <c r="O93" s="109"/>
      <c r="P93" s="109"/>
      <c r="Q93" s="109"/>
      <c r="R93" s="109"/>
      <c r="S93" s="109"/>
      <c r="T93" s="109"/>
      <c r="U93" s="109"/>
      <c r="V93" s="108"/>
      <c r="W93" s="108"/>
      <c r="X93" s="108"/>
      <c r="Y93" s="108"/>
      <c r="Z93" s="108"/>
      <c r="AA93" s="108"/>
      <c r="AB93" s="108"/>
      <c r="AC93" s="108"/>
      <c r="AD93" s="108"/>
      <c r="AE93" s="108"/>
      <c r="AF93" s="108"/>
      <c r="AG93" s="108"/>
      <c r="AH93" s="108"/>
      <c r="AI93" s="108"/>
      <c r="AJ93" s="108"/>
      <c r="AK93" s="108"/>
      <c r="AL93" s="108"/>
      <c r="AM93" s="108"/>
      <c r="AN93" s="108"/>
      <c r="AO93" s="108"/>
      <c r="AP93" s="108"/>
      <c r="AQ93" s="108"/>
      <c r="AR93" s="108"/>
      <c r="AS93" s="108"/>
      <c r="AT93" s="108"/>
      <c r="AU93" s="108"/>
      <c r="AV93" s="109"/>
      <c r="AW93" s="109"/>
      <c r="AX93" s="109"/>
      <c r="AY93" s="108"/>
      <c r="AZ93" s="107"/>
      <c r="BA93" s="107"/>
      <c r="BB93" s="107"/>
      <c r="BC93" s="108"/>
      <c r="BD93" s="108"/>
    </row>
    <row r="94" spans="1:56" x14ac:dyDescent="0.2">
      <c r="A94" s="107"/>
      <c r="B94" s="107"/>
      <c r="C94" s="107"/>
      <c r="D94" s="107"/>
      <c r="E94" s="108"/>
      <c r="F94" s="107"/>
      <c r="G94" s="107"/>
      <c r="H94" s="107"/>
      <c r="I94" s="107"/>
      <c r="J94" s="107"/>
      <c r="K94" s="107"/>
      <c r="L94" s="109"/>
      <c r="M94" s="109"/>
      <c r="N94" s="109"/>
      <c r="O94" s="109"/>
      <c r="P94" s="109"/>
      <c r="Q94" s="109"/>
      <c r="R94" s="109"/>
      <c r="S94" s="109"/>
      <c r="T94" s="109"/>
      <c r="U94" s="109"/>
      <c r="V94" s="108"/>
      <c r="W94" s="108"/>
      <c r="X94" s="108"/>
      <c r="Y94" s="108"/>
      <c r="Z94" s="108"/>
      <c r="AA94" s="108"/>
      <c r="AB94" s="108"/>
      <c r="AC94" s="108"/>
      <c r="AD94" s="108"/>
      <c r="AE94" s="108"/>
      <c r="AF94" s="108"/>
      <c r="AG94" s="108"/>
      <c r="AH94" s="108"/>
      <c r="AI94" s="108"/>
      <c r="AJ94" s="108"/>
      <c r="AK94" s="108"/>
      <c r="AL94" s="108"/>
      <c r="AM94" s="108"/>
      <c r="AN94" s="108"/>
      <c r="AO94" s="108"/>
      <c r="AP94" s="108"/>
      <c r="AQ94" s="108"/>
      <c r="AR94" s="108"/>
      <c r="AS94" s="108"/>
      <c r="AT94" s="108"/>
      <c r="AU94" s="108"/>
      <c r="AV94" s="109"/>
      <c r="AW94" s="109"/>
      <c r="AX94" s="109"/>
      <c r="AY94" s="108"/>
      <c r="AZ94" s="107"/>
      <c r="BA94" s="107"/>
      <c r="BB94" s="107"/>
      <c r="BC94" s="108"/>
      <c r="BD94" s="108"/>
    </row>
    <row r="95" spans="1:56" x14ac:dyDescent="0.2">
      <c r="A95" s="107"/>
      <c r="B95" s="107"/>
      <c r="C95" s="107"/>
      <c r="D95" s="107"/>
      <c r="E95" s="108"/>
      <c r="F95" s="107"/>
      <c r="G95" s="107"/>
      <c r="H95" s="107"/>
      <c r="I95" s="107"/>
      <c r="J95" s="107"/>
      <c r="K95" s="107"/>
      <c r="L95" s="109"/>
      <c r="M95" s="109"/>
      <c r="N95" s="109"/>
      <c r="O95" s="109"/>
      <c r="P95" s="109"/>
      <c r="Q95" s="109"/>
      <c r="R95" s="109"/>
      <c r="S95" s="109"/>
      <c r="T95" s="109"/>
      <c r="U95" s="109"/>
      <c r="V95" s="108"/>
      <c r="W95" s="108"/>
      <c r="X95" s="108"/>
      <c r="Y95" s="108"/>
      <c r="Z95" s="108"/>
      <c r="AA95" s="108"/>
      <c r="AB95" s="108"/>
      <c r="AC95" s="108"/>
      <c r="AD95" s="108"/>
      <c r="AE95" s="108"/>
      <c r="AF95" s="108"/>
      <c r="AG95" s="108"/>
      <c r="AH95" s="108"/>
      <c r="AI95" s="108"/>
      <c r="AJ95" s="108"/>
      <c r="AK95" s="108"/>
      <c r="AL95" s="108"/>
      <c r="AM95" s="108"/>
      <c r="AN95" s="108"/>
      <c r="AO95" s="108"/>
      <c r="AP95" s="108"/>
      <c r="AQ95" s="108"/>
      <c r="AR95" s="108"/>
      <c r="AS95" s="108"/>
      <c r="AT95" s="108"/>
      <c r="AU95" s="108"/>
      <c r="AV95" s="109"/>
      <c r="AW95" s="109"/>
      <c r="AX95" s="109"/>
      <c r="AY95" s="108"/>
      <c r="AZ95" s="107"/>
      <c r="BA95" s="107"/>
      <c r="BB95" s="107"/>
      <c r="BC95" s="108"/>
      <c r="BD95" s="108"/>
    </row>
    <row r="96" spans="1:56" x14ac:dyDescent="0.2">
      <c r="A96" s="107"/>
      <c r="B96" s="107"/>
      <c r="C96" s="107"/>
      <c r="D96" s="107"/>
      <c r="E96" s="108"/>
      <c r="F96" s="107"/>
      <c r="G96" s="107"/>
      <c r="H96" s="107"/>
      <c r="I96" s="107"/>
      <c r="J96" s="107"/>
      <c r="K96" s="107"/>
      <c r="L96" s="109"/>
      <c r="M96" s="109"/>
      <c r="N96" s="109"/>
      <c r="O96" s="109"/>
      <c r="P96" s="109"/>
      <c r="Q96" s="109"/>
      <c r="R96" s="109"/>
      <c r="S96" s="109"/>
      <c r="T96" s="109"/>
      <c r="U96" s="109"/>
      <c r="V96" s="108"/>
      <c r="W96" s="108"/>
      <c r="X96" s="108"/>
      <c r="Y96" s="108"/>
      <c r="Z96" s="108"/>
      <c r="AA96" s="108"/>
      <c r="AB96" s="108"/>
      <c r="AC96" s="108"/>
      <c r="AD96" s="108"/>
      <c r="AE96" s="108"/>
      <c r="AF96" s="108"/>
      <c r="AG96" s="108"/>
      <c r="AH96" s="108"/>
      <c r="AI96" s="108"/>
      <c r="AJ96" s="108"/>
      <c r="AK96" s="108"/>
      <c r="AL96" s="108"/>
      <c r="AM96" s="108"/>
      <c r="AN96" s="108"/>
      <c r="AO96" s="108"/>
      <c r="AP96" s="108"/>
      <c r="AQ96" s="108"/>
      <c r="AR96" s="108"/>
      <c r="AS96" s="108"/>
      <c r="AT96" s="108"/>
      <c r="AU96" s="108"/>
      <c r="AV96" s="109"/>
      <c r="AW96" s="109"/>
      <c r="AX96" s="109"/>
      <c r="AY96" s="108"/>
      <c r="AZ96" s="107"/>
      <c r="BA96" s="107"/>
      <c r="BB96" s="107"/>
      <c r="BC96" s="108"/>
      <c r="BD96" s="108"/>
    </row>
    <row r="97" spans="1:56" x14ac:dyDescent="0.2">
      <c r="A97" s="107"/>
      <c r="B97" s="107"/>
      <c r="C97" s="107"/>
      <c r="D97" s="107"/>
      <c r="E97" s="108"/>
      <c r="F97" s="107"/>
      <c r="G97" s="107"/>
      <c r="H97" s="107"/>
      <c r="I97" s="107"/>
      <c r="J97" s="107"/>
      <c r="K97" s="107"/>
      <c r="L97" s="109"/>
      <c r="M97" s="109"/>
      <c r="N97" s="109"/>
      <c r="O97" s="109"/>
      <c r="P97" s="109"/>
      <c r="Q97" s="109"/>
      <c r="R97" s="109"/>
      <c r="S97" s="109"/>
      <c r="T97" s="109"/>
      <c r="U97" s="109"/>
      <c r="V97" s="108"/>
      <c r="W97" s="108"/>
      <c r="X97" s="108"/>
      <c r="Y97" s="108"/>
      <c r="Z97" s="108"/>
      <c r="AA97" s="108"/>
      <c r="AB97" s="108"/>
      <c r="AC97" s="108"/>
      <c r="AD97" s="108"/>
      <c r="AE97" s="108"/>
      <c r="AF97" s="108"/>
      <c r="AG97" s="108"/>
      <c r="AH97" s="108"/>
      <c r="AI97" s="108"/>
      <c r="AJ97" s="108"/>
      <c r="AK97" s="108"/>
      <c r="AL97" s="108"/>
      <c r="AM97" s="108"/>
      <c r="AN97" s="108"/>
      <c r="AO97" s="108"/>
      <c r="AP97" s="108"/>
      <c r="AQ97" s="108"/>
      <c r="AR97" s="108"/>
      <c r="AS97" s="108"/>
      <c r="AT97" s="108"/>
      <c r="AU97" s="108"/>
      <c r="AV97" s="109"/>
      <c r="AW97" s="109"/>
      <c r="AX97" s="109"/>
      <c r="AY97" s="108"/>
      <c r="AZ97" s="107"/>
      <c r="BA97" s="107"/>
      <c r="BB97" s="107"/>
      <c r="BC97" s="108"/>
      <c r="BD97" s="108"/>
    </row>
    <row r="98" spans="1:56" x14ac:dyDescent="0.2">
      <c r="A98" s="107"/>
      <c r="B98" s="107"/>
      <c r="C98" s="107"/>
      <c r="D98" s="107"/>
      <c r="E98" s="108"/>
      <c r="F98" s="107"/>
      <c r="G98" s="107"/>
      <c r="H98" s="107"/>
      <c r="I98" s="107"/>
      <c r="J98" s="107"/>
      <c r="K98" s="107"/>
      <c r="L98" s="109"/>
      <c r="M98" s="109"/>
      <c r="N98" s="109"/>
      <c r="O98" s="109"/>
      <c r="P98" s="109"/>
      <c r="Q98" s="109"/>
      <c r="R98" s="109"/>
      <c r="S98" s="109"/>
      <c r="T98" s="109"/>
      <c r="U98" s="109"/>
      <c r="V98" s="108"/>
      <c r="W98" s="108"/>
      <c r="X98" s="108"/>
      <c r="Y98" s="108"/>
      <c r="Z98" s="108"/>
      <c r="AA98" s="108"/>
      <c r="AB98" s="108"/>
      <c r="AC98" s="108"/>
      <c r="AD98" s="108"/>
      <c r="AE98" s="108"/>
      <c r="AF98" s="108"/>
      <c r="AG98" s="108"/>
      <c r="AH98" s="108"/>
      <c r="AI98" s="108"/>
      <c r="AJ98" s="108"/>
      <c r="AK98" s="108"/>
      <c r="AL98" s="108"/>
      <c r="AM98" s="108"/>
      <c r="AN98" s="108"/>
      <c r="AO98" s="108"/>
      <c r="AP98" s="108"/>
      <c r="AQ98" s="108"/>
      <c r="AR98" s="108"/>
      <c r="AS98" s="108"/>
      <c r="AT98" s="108"/>
      <c r="AU98" s="108"/>
      <c r="AV98" s="109"/>
      <c r="AW98" s="109"/>
      <c r="AX98" s="109"/>
      <c r="AY98" s="108"/>
      <c r="AZ98" s="107"/>
      <c r="BA98" s="107"/>
      <c r="BB98" s="107"/>
      <c r="BC98" s="108"/>
      <c r="BD98" s="108"/>
    </row>
    <row r="99" spans="1:56" x14ac:dyDescent="0.2">
      <c r="A99" s="107"/>
      <c r="B99" s="107"/>
      <c r="C99" s="107"/>
      <c r="D99" s="107"/>
      <c r="E99" s="108"/>
      <c r="F99" s="107"/>
      <c r="G99" s="107"/>
      <c r="H99" s="107"/>
      <c r="I99" s="107"/>
      <c r="J99" s="107"/>
      <c r="K99" s="107"/>
      <c r="L99" s="109"/>
      <c r="M99" s="109"/>
      <c r="N99" s="109"/>
      <c r="O99" s="109"/>
      <c r="P99" s="109"/>
      <c r="Q99" s="109"/>
      <c r="R99" s="109"/>
      <c r="S99" s="109"/>
      <c r="T99" s="109"/>
      <c r="U99" s="109"/>
      <c r="V99" s="108"/>
      <c r="W99" s="108"/>
      <c r="X99" s="108"/>
      <c r="Y99" s="108"/>
      <c r="Z99" s="108"/>
      <c r="AA99" s="108"/>
      <c r="AB99" s="108"/>
      <c r="AC99" s="108"/>
      <c r="AD99" s="108"/>
      <c r="AE99" s="108"/>
      <c r="AF99" s="108"/>
      <c r="AG99" s="108"/>
      <c r="AH99" s="108"/>
      <c r="AI99" s="108"/>
      <c r="AJ99" s="108"/>
      <c r="AK99" s="108"/>
      <c r="AL99" s="108"/>
      <c r="AM99" s="108"/>
      <c r="AN99" s="108"/>
      <c r="AO99" s="108"/>
      <c r="AP99" s="108"/>
      <c r="AQ99" s="108"/>
      <c r="AR99" s="108"/>
      <c r="AS99" s="108"/>
      <c r="AT99" s="108"/>
      <c r="AU99" s="108"/>
      <c r="AV99" s="109"/>
      <c r="AW99" s="109"/>
      <c r="AX99" s="109"/>
      <c r="AY99" s="108"/>
      <c r="AZ99" s="107"/>
      <c r="BA99" s="107"/>
      <c r="BB99" s="107"/>
      <c r="BC99" s="108"/>
      <c r="BD99" s="108"/>
    </row>
    <row r="100" spans="1:56" x14ac:dyDescent="0.2">
      <c r="A100" s="107"/>
      <c r="B100" s="107"/>
      <c r="C100" s="107"/>
      <c r="D100" s="107"/>
      <c r="E100" s="108"/>
      <c r="F100" s="107"/>
      <c r="G100" s="107"/>
      <c r="H100" s="107"/>
      <c r="I100" s="107"/>
      <c r="J100" s="107"/>
      <c r="K100" s="107"/>
      <c r="L100" s="109"/>
      <c r="M100" s="109"/>
      <c r="N100" s="109"/>
      <c r="O100" s="109"/>
      <c r="P100" s="109"/>
      <c r="Q100" s="109"/>
      <c r="R100" s="109"/>
      <c r="S100" s="109"/>
      <c r="T100" s="109"/>
      <c r="U100" s="109"/>
      <c r="V100" s="108"/>
      <c r="W100" s="108"/>
      <c r="X100" s="108"/>
      <c r="Y100" s="108"/>
      <c r="Z100" s="108"/>
      <c r="AA100" s="108"/>
      <c r="AB100" s="108"/>
      <c r="AC100" s="108"/>
      <c r="AD100" s="108"/>
      <c r="AE100" s="108"/>
      <c r="AF100" s="108"/>
      <c r="AG100" s="108"/>
      <c r="AH100" s="108"/>
      <c r="AI100" s="108"/>
      <c r="AJ100" s="108"/>
      <c r="AK100" s="108"/>
      <c r="AL100" s="108"/>
      <c r="AM100" s="108"/>
      <c r="AN100" s="108"/>
      <c r="AO100" s="108"/>
      <c r="AP100" s="108"/>
      <c r="AQ100" s="108"/>
      <c r="AR100" s="108"/>
      <c r="AS100" s="108"/>
      <c r="AT100" s="108"/>
      <c r="AU100" s="108"/>
      <c r="AV100" s="109"/>
      <c r="AW100" s="109"/>
      <c r="AX100" s="109"/>
      <c r="AY100" s="108"/>
      <c r="AZ100" s="107"/>
      <c r="BA100" s="107"/>
      <c r="BB100" s="107"/>
      <c r="BC100" s="108"/>
      <c r="BD100" s="108"/>
    </row>
    <row r="101" spans="1:56" x14ac:dyDescent="0.2">
      <c r="A101" s="107"/>
      <c r="B101" s="107"/>
      <c r="C101" s="107"/>
      <c r="D101" s="107"/>
      <c r="E101" s="108"/>
      <c r="F101" s="107"/>
      <c r="G101" s="107"/>
      <c r="H101" s="107"/>
      <c r="I101" s="107"/>
      <c r="J101" s="107"/>
      <c r="K101" s="107"/>
      <c r="L101" s="109"/>
      <c r="M101" s="109"/>
      <c r="N101" s="109"/>
      <c r="O101" s="109"/>
      <c r="P101" s="109"/>
      <c r="Q101" s="109"/>
      <c r="R101" s="109"/>
      <c r="S101" s="109"/>
      <c r="T101" s="109"/>
      <c r="U101" s="109"/>
      <c r="V101" s="108"/>
      <c r="W101" s="108"/>
      <c r="X101" s="108"/>
      <c r="Y101" s="108"/>
      <c r="Z101" s="108"/>
      <c r="AA101" s="108"/>
      <c r="AB101" s="108"/>
      <c r="AC101" s="108"/>
      <c r="AD101" s="108"/>
      <c r="AE101" s="108"/>
      <c r="AF101" s="108"/>
      <c r="AG101" s="108"/>
      <c r="AH101" s="108"/>
      <c r="AI101" s="108"/>
      <c r="AJ101" s="108"/>
      <c r="AK101" s="108"/>
      <c r="AL101" s="108"/>
      <c r="AM101" s="108"/>
      <c r="AN101" s="108"/>
      <c r="AO101" s="108"/>
      <c r="AP101" s="108"/>
      <c r="AQ101" s="108"/>
      <c r="AR101" s="108"/>
      <c r="AS101" s="108"/>
      <c r="AT101" s="108"/>
      <c r="AU101" s="108"/>
      <c r="AV101" s="109"/>
      <c r="AW101" s="109"/>
      <c r="AX101" s="109"/>
      <c r="AY101" s="108"/>
      <c r="AZ101" s="107"/>
      <c r="BA101" s="107"/>
      <c r="BB101" s="107"/>
      <c r="BC101" s="108"/>
      <c r="BD101" s="108"/>
    </row>
    <row r="102" spans="1:56" x14ac:dyDescent="0.2">
      <c r="A102" s="107"/>
      <c r="B102" s="107"/>
      <c r="C102" s="107"/>
      <c r="D102" s="107"/>
      <c r="E102" s="108"/>
      <c r="F102" s="107"/>
      <c r="G102" s="107"/>
      <c r="H102" s="107"/>
      <c r="I102" s="107"/>
      <c r="J102" s="107"/>
      <c r="K102" s="107"/>
      <c r="L102" s="109"/>
      <c r="M102" s="109"/>
      <c r="N102" s="109"/>
      <c r="O102" s="109"/>
      <c r="P102" s="109"/>
      <c r="Q102" s="109"/>
      <c r="R102" s="109"/>
      <c r="S102" s="109"/>
      <c r="T102" s="109"/>
      <c r="U102" s="109"/>
      <c r="V102" s="108"/>
      <c r="W102" s="108"/>
      <c r="X102" s="108"/>
      <c r="Y102" s="108"/>
      <c r="Z102" s="108"/>
      <c r="AA102" s="108"/>
      <c r="AB102" s="108"/>
      <c r="AC102" s="108"/>
      <c r="AD102" s="108"/>
      <c r="AE102" s="108"/>
      <c r="AF102" s="108"/>
      <c r="AG102" s="108"/>
      <c r="AH102" s="108"/>
      <c r="AI102" s="108"/>
      <c r="AJ102" s="108"/>
      <c r="AK102" s="108"/>
      <c r="AL102" s="108"/>
      <c r="AM102" s="108"/>
      <c r="AN102" s="108"/>
      <c r="AO102" s="108"/>
      <c r="AP102" s="108"/>
      <c r="AQ102" s="108"/>
      <c r="AR102" s="108"/>
      <c r="AS102" s="108"/>
      <c r="AT102" s="108"/>
      <c r="AU102" s="108"/>
      <c r="AV102" s="109"/>
      <c r="AW102" s="109"/>
      <c r="AX102" s="109"/>
      <c r="AY102" s="108"/>
      <c r="AZ102" s="107"/>
      <c r="BA102" s="107"/>
      <c r="BB102" s="107"/>
      <c r="BC102" s="108"/>
      <c r="BD102" s="108"/>
    </row>
    <row r="103" spans="1:56" x14ac:dyDescent="0.2">
      <c r="A103" s="107"/>
      <c r="B103" s="107"/>
      <c r="C103" s="107"/>
      <c r="D103" s="107"/>
      <c r="E103" s="108"/>
      <c r="F103" s="107"/>
      <c r="G103" s="107"/>
      <c r="H103" s="107"/>
      <c r="I103" s="107"/>
      <c r="J103" s="107"/>
      <c r="K103" s="107"/>
      <c r="L103" s="109"/>
      <c r="M103" s="109"/>
      <c r="N103" s="109"/>
      <c r="O103" s="109"/>
      <c r="P103" s="109"/>
      <c r="Q103" s="109"/>
      <c r="R103" s="109"/>
      <c r="S103" s="109"/>
      <c r="T103" s="109"/>
      <c r="U103" s="109"/>
      <c r="V103" s="108"/>
      <c r="W103" s="108"/>
      <c r="X103" s="108"/>
      <c r="Y103" s="108"/>
      <c r="Z103" s="108"/>
      <c r="AA103" s="108"/>
      <c r="AB103" s="108"/>
      <c r="AC103" s="108"/>
      <c r="AD103" s="108"/>
      <c r="AE103" s="108"/>
      <c r="AF103" s="108"/>
      <c r="AG103" s="108"/>
      <c r="AH103" s="108"/>
      <c r="AI103" s="108"/>
      <c r="AJ103" s="108"/>
      <c r="AK103" s="108"/>
      <c r="AL103" s="108"/>
      <c r="AM103" s="108"/>
      <c r="AN103" s="108"/>
      <c r="AO103" s="108"/>
      <c r="AP103" s="108"/>
      <c r="AQ103" s="108"/>
      <c r="AR103" s="108"/>
      <c r="AS103" s="108"/>
      <c r="AT103" s="108"/>
      <c r="AU103" s="108"/>
      <c r="AV103" s="109"/>
      <c r="AW103" s="109"/>
      <c r="AX103" s="109"/>
      <c r="AY103" s="108"/>
      <c r="AZ103" s="107"/>
      <c r="BA103" s="107"/>
      <c r="BB103" s="107"/>
      <c r="BC103" s="108"/>
      <c r="BD103" s="108"/>
    </row>
    <row r="104" spans="1:56" x14ac:dyDescent="0.2">
      <c r="A104" s="107"/>
      <c r="B104" s="107"/>
      <c r="C104" s="107"/>
      <c r="D104" s="107"/>
      <c r="E104" s="108"/>
      <c r="F104" s="107"/>
      <c r="G104" s="107"/>
      <c r="H104" s="107"/>
      <c r="I104" s="107"/>
      <c r="J104" s="107"/>
      <c r="K104" s="107"/>
      <c r="L104" s="109"/>
      <c r="M104" s="109"/>
      <c r="N104" s="109"/>
      <c r="O104" s="109"/>
      <c r="P104" s="109"/>
      <c r="Q104" s="109"/>
      <c r="R104" s="109"/>
      <c r="S104" s="109"/>
      <c r="T104" s="109"/>
      <c r="U104" s="109"/>
      <c r="V104" s="108"/>
      <c r="W104" s="108"/>
      <c r="X104" s="108"/>
      <c r="Y104" s="108"/>
      <c r="Z104" s="108"/>
      <c r="AA104" s="108"/>
      <c r="AB104" s="108"/>
      <c r="AC104" s="108"/>
      <c r="AD104" s="108"/>
      <c r="AE104" s="108"/>
      <c r="AF104" s="108"/>
      <c r="AG104" s="108"/>
      <c r="AH104" s="108"/>
      <c r="AI104" s="108"/>
      <c r="AJ104" s="108"/>
      <c r="AK104" s="108"/>
      <c r="AL104" s="108"/>
      <c r="AM104" s="108"/>
      <c r="AN104" s="108"/>
      <c r="AO104" s="108"/>
      <c r="AP104" s="108"/>
      <c r="AQ104" s="108"/>
      <c r="AR104" s="108"/>
      <c r="AS104" s="108"/>
      <c r="AT104" s="108"/>
      <c r="AU104" s="108"/>
      <c r="AV104" s="109"/>
      <c r="AW104" s="109"/>
      <c r="AX104" s="109"/>
      <c r="AY104" s="108"/>
      <c r="AZ104" s="107"/>
      <c r="BA104" s="107"/>
      <c r="BB104" s="107"/>
      <c r="BC104" s="108"/>
      <c r="BD104" s="108"/>
    </row>
    <row r="105" spans="1:56" x14ac:dyDescent="0.2">
      <c r="A105" s="107"/>
      <c r="B105" s="107"/>
      <c r="C105" s="107"/>
      <c r="D105" s="107"/>
      <c r="E105" s="108"/>
      <c r="F105" s="107"/>
      <c r="G105" s="107"/>
      <c r="H105" s="107"/>
      <c r="I105" s="107"/>
      <c r="J105" s="107"/>
      <c r="K105" s="107"/>
      <c r="L105" s="109"/>
      <c r="M105" s="109"/>
      <c r="N105" s="109"/>
      <c r="O105" s="109"/>
      <c r="P105" s="109"/>
      <c r="Q105" s="109"/>
      <c r="R105" s="109"/>
      <c r="S105" s="109"/>
      <c r="T105" s="109"/>
      <c r="U105" s="109"/>
      <c r="V105" s="108"/>
      <c r="W105" s="108"/>
      <c r="X105" s="108"/>
      <c r="Y105" s="108"/>
      <c r="Z105" s="108"/>
      <c r="AA105" s="108"/>
      <c r="AB105" s="108"/>
      <c r="AC105" s="108"/>
      <c r="AD105" s="108"/>
      <c r="AE105" s="108"/>
      <c r="AF105" s="108"/>
      <c r="AG105" s="108"/>
      <c r="AH105" s="108"/>
      <c r="AI105" s="108"/>
      <c r="AJ105" s="108"/>
      <c r="AK105" s="108"/>
      <c r="AL105" s="108"/>
      <c r="AM105" s="108"/>
      <c r="AN105" s="108"/>
      <c r="AO105" s="108"/>
      <c r="AP105" s="108"/>
      <c r="AQ105" s="108"/>
      <c r="AR105" s="108"/>
      <c r="AS105" s="108"/>
      <c r="AT105" s="108"/>
      <c r="AU105" s="108"/>
      <c r="AV105" s="109"/>
      <c r="AW105" s="109"/>
      <c r="AX105" s="109"/>
      <c r="AY105" s="108"/>
      <c r="AZ105" s="107"/>
      <c r="BA105" s="107"/>
      <c r="BB105" s="107"/>
      <c r="BC105" s="108"/>
      <c r="BD105" s="108"/>
    </row>
    <row r="106" spans="1:56" x14ac:dyDescent="0.2">
      <c r="A106" s="107"/>
      <c r="B106" s="107"/>
      <c r="C106" s="107"/>
      <c r="D106" s="107"/>
      <c r="E106" s="108"/>
      <c r="F106" s="107"/>
      <c r="G106" s="107"/>
      <c r="H106" s="107"/>
      <c r="I106" s="107"/>
      <c r="J106" s="107"/>
      <c r="K106" s="107"/>
      <c r="L106" s="109"/>
      <c r="M106" s="109"/>
      <c r="N106" s="109"/>
      <c r="O106" s="109"/>
      <c r="P106" s="109"/>
      <c r="Q106" s="109"/>
      <c r="R106" s="109"/>
      <c r="S106" s="109"/>
      <c r="T106" s="109"/>
      <c r="U106" s="109"/>
      <c r="V106" s="108"/>
      <c r="W106" s="108"/>
      <c r="X106" s="108"/>
      <c r="Y106" s="108"/>
      <c r="Z106" s="108"/>
      <c r="AA106" s="108"/>
      <c r="AB106" s="108"/>
      <c r="AC106" s="108"/>
      <c r="AD106" s="108"/>
      <c r="AE106" s="108"/>
      <c r="AF106" s="108"/>
      <c r="AG106" s="108"/>
      <c r="AH106" s="108"/>
      <c r="AI106" s="108"/>
      <c r="AJ106" s="108"/>
      <c r="AK106" s="108"/>
      <c r="AL106" s="108"/>
      <c r="AM106" s="108"/>
      <c r="AN106" s="108"/>
      <c r="AO106" s="108"/>
      <c r="AP106" s="108"/>
      <c r="AQ106" s="108"/>
      <c r="AR106" s="108"/>
      <c r="AS106" s="108"/>
      <c r="AT106" s="108"/>
      <c r="AU106" s="108"/>
      <c r="AV106" s="109"/>
      <c r="AW106" s="109"/>
      <c r="AX106" s="109"/>
      <c r="AY106" s="108"/>
      <c r="AZ106" s="107"/>
      <c r="BA106" s="107"/>
      <c r="BB106" s="107"/>
      <c r="BC106" s="108"/>
      <c r="BD106" s="108"/>
    </row>
    <row r="107" spans="1:56" x14ac:dyDescent="0.2">
      <c r="A107" s="107"/>
      <c r="B107" s="107"/>
      <c r="C107" s="107"/>
      <c r="D107" s="107"/>
      <c r="E107" s="108"/>
      <c r="F107" s="107"/>
      <c r="G107" s="107"/>
      <c r="H107" s="107"/>
      <c r="I107" s="107"/>
      <c r="J107" s="107"/>
      <c r="K107" s="107"/>
      <c r="L107" s="109"/>
      <c r="M107" s="109"/>
      <c r="N107" s="109"/>
      <c r="O107" s="109"/>
      <c r="P107" s="109"/>
      <c r="Q107" s="109"/>
      <c r="R107" s="109"/>
      <c r="S107" s="109"/>
      <c r="T107" s="109"/>
      <c r="U107" s="109"/>
      <c r="V107" s="108"/>
      <c r="W107" s="108"/>
      <c r="X107" s="108"/>
      <c r="Y107" s="108"/>
      <c r="Z107" s="108"/>
      <c r="AA107" s="108"/>
      <c r="AB107" s="108"/>
      <c r="AC107" s="108"/>
      <c r="AD107" s="108"/>
      <c r="AE107" s="108"/>
      <c r="AF107" s="108"/>
      <c r="AG107" s="108"/>
      <c r="AH107" s="108"/>
      <c r="AI107" s="108"/>
      <c r="AJ107" s="108"/>
      <c r="AK107" s="108"/>
      <c r="AL107" s="108"/>
      <c r="AM107" s="108"/>
      <c r="AN107" s="108"/>
      <c r="AO107" s="108"/>
      <c r="AP107" s="108"/>
      <c r="AQ107" s="108"/>
      <c r="AR107" s="108"/>
      <c r="AS107" s="108"/>
      <c r="AT107" s="108"/>
      <c r="AU107" s="108"/>
      <c r="AV107" s="109"/>
      <c r="AW107" s="109"/>
      <c r="AX107" s="109"/>
      <c r="AY107" s="108"/>
      <c r="AZ107" s="107"/>
      <c r="BA107" s="107"/>
      <c r="BB107" s="107"/>
      <c r="BC107" s="108"/>
      <c r="BD107" s="108"/>
    </row>
    <row r="108" spans="1:56" x14ac:dyDescent="0.2">
      <c r="A108" s="107"/>
      <c r="B108" s="107"/>
      <c r="C108" s="107"/>
      <c r="D108" s="107"/>
      <c r="E108" s="108"/>
      <c r="F108" s="107"/>
      <c r="G108" s="107"/>
      <c r="H108" s="107"/>
      <c r="I108" s="107"/>
      <c r="J108" s="107"/>
      <c r="K108" s="107"/>
      <c r="L108" s="109"/>
      <c r="M108" s="109"/>
      <c r="N108" s="109"/>
      <c r="O108" s="109"/>
      <c r="P108" s="109"/>
      <c r="Q108" s="109"/>
      <c r="R108" s="109"/>
      <c r="S108" s="109"/>
      <c r="T108" s="109"/>
      <c r="U108" s="109"/>
      <c r="V108" s="108"/>
      <c r="W108" s="108"/>
      <c r="X108" s="108"/>
      <c r="Y108" s="108"/>
      <c r="Z108" s="108"/>
      <c r="AA108" s="108"/>
      <c r="AB108" s="108"/>
      <c r="AC108" s="108"/>
      <c r="AD108" s="108"/>
      <c r="AE108" s="108"/>
      <c r="AF108" s="108"/>
      <c r="AG108" s="108"/>
      <c r="AH108" s="108"/>
      <c r="AI108" s="108"/>
      <c r="AJ108" s="108"/>
      <c r="AK108" s="108"/>
      <c r="AL108" s="108"/>
      <c r="AM108" s="108"/>
      <c r="AN108" s="108"/>
      <c r="AO108" s="108"/>
      <c r="AP108" s="108"/>
      <c r="AQ108" s="108"/>
      <c r="AR108" s="108"/>
      <c r="AS108" s="108"/>
      <c r="AT108" s="108"/>
      <c r="AU108" s="108"/>
      <c r="AV108" s="109"/>
      <c r="AW108" s="109"/>
      <c r="AX108" s="109"/>
      <c r="AY108" s="108"/>
      <c r="AZ108" s="107"/>
      <c r="BA108" s="107"/>
      <c r="BB108" s="107"/>
      <c r="BC108" s="108"/>
      <c r="BD108" s="108"/>
    </row>
    <row r="109" spans="1:56" x14ac:dyDescent="0.2">
      <c r="A109" s="107"/>
      <c r="B109" s="107"/>
      <c r="C109" s="107"/>
      <c r="D109" s="107"/>
      <c r="E109" s="108"/>
      <c r="F109" s="107"/>
      <c r="G109" s="107"/>
      <c r="H109" s="107"/>
      <c r="I109" s="107"/>
      <c r="J109" s="107"/>
      <c r="K109" s="107"/>
      <c r="L109" s="109"/>
      <c r="M109" s="109"/>
      <c r="N109" s="109"/>
      <c r="O109" s="109"/>
      <c r="P109" s="109"/>
      <c r="Q109" s="109"/>
      <c r="R109" s="109"/>
      <c r="S109" s="109"/>
      <c r="T109" s="109"/>
      <c r="U109" s="109"/>
      <c r="V109" s="108"/>
      <c r="W109" s="108"/>
      <c r="X109" s="108"/>
      <c r="Y109" s="108"/>
      <c r="Z109" s="108"/>
      <c r="AA109" s="108"/>
      <c r="AB109" s="108"/>
      <c r="AC109" s="108"/>
      <c r="AD109" s="108"/>
      <c r="AE109" s="108"/>
      <c r="AF109" s="108"/>
      <c r="AG109" s="108"/>
      <c r="AH109" s="108"/>
      <c r="AI109" s="108"/>
      <c r="AJ109" s="108"/>
      <c r="AK109" s="108"/>
      <c r="AL109" s="108"/>
      <c r="AM109" s="108"/>
      <c r="AN109" s="108"/>
      <c r="AO109" s="108"/>
      <c r="AP109" s="108"/>
      <c r="AQ109" s="108"/>
      <c r="AR109" s="108"/>
      <c r="AS109" s="108"/>
      <c r="AT109" s="108"/>
      <c r="AU109" s="108"/>
      <c r="AV109" s="109"/>
      <c r="AW109" s="109"/>
      <c r="AX109" s="109"/>
      <c r="AY109" s="108"/>
      <c r="AZ109" s="107"/>
      <c r="BA109" s="107"/>
      <c r="BB109" s="107"/>
      <c r="BC109" s="108"/>
      <c r="BD109" s="108"/>
    </row>
    <row r="110" spans="1:56" x14ac:dyDescent="0.2">
      <c r="A110" s="107"/>
      <c r="B110" s="107"/>
      <c r="C110" s="107"/>
      <c r="D110" s="107"/>
      <c r="E110" s="108"/>
      <c r="F110" s="107"/>
      <c r="G110" s="107"/>
      <c r="H110" s="107"/>
      <c r="I110" s="107"/>
      <c r="J110" s="107"/>
      <c r="K110" s="107"/>
      <c r="L110" s="109"/>
      <c r="M110" s="109"/>
      <c r="N110" s="109"/>
      <c r="O110" s="109"/>
      <c r="P110" s="109"/>
      <c r="Q110" s="109"/>
      <c r="R110" s="109"/>
      <c r="S110" s="109"/>
      <c r="T110" s="109"/>
      <c r="U110" s="109"/>
      <c r="V110" s="108"/>
      <c r="W110" s="108"/>
      <c r="X110" s="108"/>
      <c r="Y110" s="108"/>
      <c r="Z110" s="108"/>
      <c r="AA110" s="108"/>
      <c r="AB110" s="108"/>
      <c r="AC110" s="108"/>
      <c r="AD110" s="108"/>
      <c r="AE110" s="108"/>
      <c r="AF110" s="108"/>
      <c r="AG110" s="108"/>
      <c r="AH110" s="108"/>
      <c r="AI110" s="108"/>
      <c r="AJ110" s="108"/>
      <c r="AK110" s="108"/>
      <c r="AL110" s="108"/>
      <c r="AM110" s="108"/>
      <c r="AN110" s="108"/>
      <c r="AO110" s="108"/>
      <c r="AP110" s="108"/>
      <c r="AQ110" s="108"/>
      <c r="AR110" s="108"/>
      <c r="AS110" s="108"/>
      <c r="AT110" s="108"/>
      <c r="AU110" s="108"/>
      <c r="AV110" s="109"/>
      <c r="AW110" s="109"/>
      <c r="AX110" s="109"/>
      <c r="AY110" s="108"/>
      <c r="AZ110" s="107"/>
      <c r="BA110" s="107"/>
      <c r="BB110" s="107"/>
      <c r="BC110" s="108"/>
      <c r="BD110" s="108"/>
    </row>
    <row r="111" spans="1:56" x14ac:dyDescent="0.2">
      <c r="A111" s="107"/>
      <c r="B111" s="107"/>
      <c r="C111" s="107"/>
      <c r="D111" s="107"/>
      <c r="E111" s="108"/>
      <c r="F111" s="107"/>
      <c r="G111" s="107"/>
      <c r="H111" s="107"/>
      <c r="I111" s="107"/>
      <c r="J111" s="107"/>
      <c r="K111" s="107"/>
      <c r="L111" s="109"/>
      <c r="M111" s="109"/>
      <c r="N111" s="109"/>
      <c r="O111" s="109"/>
      <c r="P111" s="109"/>
      <c r="Q111" s="109"/>
      <c r="R111" s="109"/>
      <c r="S111" s="109"/>
      <c r="T111" s="109"/>
      <c r="U111" s="109"/>
      <c r="V111" s="108"/>
      <c r="W111" s="108"/>
      <c r="X111" s="108"/>
      <c r="Y111" s="108"/>
      <c r="Z111" s="108"/>
      <c r="AA111" s="108"/>
      <c r="AB111" s="108"/>
      <c r="AC111" s="108"/>
      <c r="AD111" s="108"/>
      <c r="AE111" s="108"/>
      <c r="AF111" s="108"/>
      <c r="AG111" s="108"/>
      <c r="AH111" s="108"/>
      <c r="AI111" s="108"/>
      <c r="AJ111" s="108"/>
      <c r="AK111" s="108"/>
      <c r="AL111" s="108"/>
      <c r="AM111" s="108"/>
      <c r="AN111" s="108"/>
      <c r="AO111" s="108"/>
      <c r="AP111" s="108"/>
      <c r="AQ111" s="108"/>
      <c r="AR111" s="108"/>
      <c r="AS111" s="108"/>
      <c r="AT111" s="108"/>
      <c r="AU111" s="108"/>
      <c r="AV111" s="109"/>
      <c r="AW111" s="109"/>
      <c r="AX111" s="109"/>
      <c r="AY111" s="108"/>
      <c r="AZ111" s="107"/>
      <c r="BA111" s="107"/>
      <c r="BB111" s="107"/>
      <c r="BC111" s="108"/>
      <c r="BD111" s="108"/>
    </row>
    <row r="112" spans="1:56" x14ac:dyDescent="0.2">
      <c r="A112" s="107"/>
      <c r="B112" s="107"/>
      <c r="C112" s="107"/>
      <c r="D112" s="107"/>
      <c r="E112" s="108"/>
      <c r="F112" s="107"/>
      <c r="G112" s="107"/>
      <c r="H112" s="107"/>
      <c r="I112" s="107"/>
      <c r="J112" s="107"/>
      <c r="K112" s="107"/>
      <c r="L112" s="109"/>
      <c r="M112" s="109"/>
      <c r="N112" s="109"/>
      <c r="O112" s="109"/>
      <c r="P112" s="109"/>
      <c r="Q112" s="109"/>
      <c r="R112" s="109"/>
      <c r="S112" s="109"/>
      <c r="T112" s="109"/>
      <c r="U112" s="109"/>
      <c r="V112" s="108"/>
      <c r="W112" s="108"/>
      <c r="X112" s="108"/>
      <c r="Y112" s="108"/>
      <c r="Z112" s="108"/>
      <c r="AA112" s="108"/>
      <c r="AB112" s="108"/>
      <c r="AC112" s="108"/>
      <c r="AD112" s="108"/>
      <c r="AE112" s="108"/>
      <c r="AF112" s="108"/>
      <c r="AG112" s="108"/>
      <c r="AH112" s="108"/>
      <c r="AI112" s="108"/>
      <c r="AJ112" s="108"/>
      <c r="AK112" s="108"/>
      <c r="AL112" s="108"/>
      <c r="AM112" s="108"/>
      <c r="AN112" s="108"/>
      <c r="AO112" s="108"/>
      <c r="AP112" s="108"/>
      <c r="AQ112" s="108"/>
      <c r="AR112" s="108"/>
      <c r="AS112" s="108"/>
      <c r="AT112" s="108"/>
      <c r="AU112" s="108"/>
      <c r="AV112" s="109"/>
      <c r="AW112" s="109"/>
      <c r="AX112" s="109"/>
      <c r="AY112" s="108"/>
      <c r="AZ112" s="107"/>
      <c r="BA112" s="107"/>
      <c r="BB112" s="107"/>
      <c r="BC112" s="108"/>
      <c r="BD112" s="108"/>
    </row>
    <row r="113" spans="1:56" x14ac:dyDescent="0.2">
      <c r="A113" s="107"/>
      <c r="B113" s="107"/>
      <c r="C113" s="107"/>
      <c r="D113" s="107"/>
      <c r="E113" s="108"/>
      <c r="F113" s="107"/>
      <c r="G113" s="107"/>
      <c r="H113" s="107"/>
      <c r="I113" s="107"/>
      <c r="J113" s="107"/>
      <c r="K113" s="107"/>
      <c r="L113" s="109"/>
      <c r="M113" s="109"/>
      <c r="N113" s="109"/>
      <c r="O113" s="109"/>
      <c r="P113" s="109"/>
      <c r="Q113" s="109"/>
      <c r="R113" s="109"/>
      <c r="S113" s="109"/>
      <c r="T113" s="109"/>
      <c r="U113" s="109"/>
      <c r="V113" s="108"/>
      <c r="W113" s="108"/>
      <c r="X113" s="108"/>
      <c r="Y113" s="108"/>
      <c r="Z113" s="108"/>
      <c r="AA113" s="108"/>
      <c r="AB113" s="108"/>
      <c r="AC113" s="108"/>
      <c r="AD113" s="108"/>
      <c r="AE113" s="108"/>
      <c r="AF113" s="108"/>
      <c r="AG113" s="108"/>
      <c r="AH113" s="108"/>
      <c r="AI113" s="108"/>
      <c r="AJ113" s="108"/>
      <c r="AK113" s="108"/>
      <c r="AL113" s="108"/>
      <c r="AM113" s="108"/>
      <c r="AN113" s="108"/>
      <c r="AO113" s="108"/>
      <c r="AP113" s="108"/>
      <c r="AQ113" s="108"/>
      <c r="AR113" s="108"/>
      <c r="AS113" s="108"/>
      <c r="AT113" s="108"/>
      <c r="AU113" s="108"/>
      <c r="AV113" s="109"/>
      <c r="AW113" s="109"/>
      <c r="AX113" s="109"/>
      <c r="AY113" s="108"/>
      <c r="AZ113" s="107"/>
      <c r="BA113" s="107"/>
      <c r="BB113" s="107"/>
      <c r="BC113" s="108"/>
      <c r="BD113" s="108"/>
    </row>
    <row r="114" spans="1:56" x14ac:dyDescent="0.2">
      <c r="A114" s="107"/>
      <c r="B114" s="107"/>
      <c r="C114" s="107"/>
      <c r="D114" s="107"/>
      <c r="E114" s="108"/>
      <c r="F114" s="107"/>
      <c r="G114" s="107"/>
      <c r="H114" s="107"/>
      <c r="I114" s="107"/>
      <c r="J114" s="107"/>
      <c r="K114" s="107"/>
      <c r="L114" s="109"/>
      <c r="M114" s="109"/>
      <c r="N114" s="109"/>
      <c r="O114" s="109"/>
      <c r="P114" s="109"/>
      <c r="Q114" s="109"/>
      <c r="R114" s="109"/>
      <c r="S114" s="109"/>
      <c r="T114" s="109"/>
      <c r="U114" s="109"/>
      <c r="V114" s="108"/>
      <c r="W114" s="108"/>
      <c r="X114" s="108"/>
      <c r="Y114" s="108"/>
      <c r="Z114" s="108"/>
      <c r="AA114" s="108"/>
      <c r="AB114" s="108"/>
      <c r="AC114" s="108"/>
      <c r="AD114" s="108"/>
      <c r="AE114" s="108"/>
      <c r="AF114" s="108"/>
      <c r="AG114" s="108"/>
      <c r="AH114" s="108"/>
      <c r="AI114" s="108"/>
      <c r="AJ114" s="108"/>
      <c r="AK114" s="108"/>
      <c r="AL114" s="108"/>
      <c r="AM114" s="108"/>
      <c r="AN114" s="108"/>
      <c r="AO114" s="108"/>
      <c r="AP114" s="108"/>
      <c r="AQ114" s="108"/>
      <c r="AR114" s="108"/>
      <c r="AS114" s="108"/>
      <c r="AT114" s="108"/>
      <c r="AU114" s="108"/>
      <c r="AV114" s="109"/>
      <c r="AW114" s="109"/>
      <c r="AX114" s="109"/>
      <c r="AY114" s="108"/>
      <c r="AZ114" s="107"/>
      <c r="BA114" s="107"/>
      <c r="BB114" s="107"/>
      <c r="BC114" s="108"/>
      <c r="BD114" s="108"/>
    </row>
    <row r="115" spans="1:56" x14ac:dyDescent="0.2">
      <c r="A115" s="107"/>
      <c r="B115" s="107"/>
      <c r="C115" s="107"/>
      <c r="D115" s="107"/>
      <c r="E115" s="108"/>
      <c r="F115" s="107"/>
      <c r="G115" s="107"/>
      <c r="H115" s="107"/>
      <c r="I115" s="107"/>
      <c r="J115" s="107"/>
      <c r="K115" s="107"/>
      <c r="L115" s="109"/>
      <c r="M115" s="109"/>
      <c r="N115" s="109"/>
      <c r="O115" s="109"/>
      <c r="P115" s="109"/>
      <c r="Q115" s="109"/>
      <c r="R115" s="109"/>
      <c r="S115" s="109"/>
      <c r="T115" s="109"/>
      <c r="U115" s="109"/>
      <c r="V115" s="108"/>
      <c r="W115" s="108"/>
      <c r="X115" s="108"/>
      <c r="Y115" s="108"/>
      <c r="Z115" s="108"/>
      <c r="AA115" s="108"/>
      <c r="AB115" s="108"/>
      <c r="AC115" s="108"/>
      <c r="AD115" s="108"/>
      <c r="AE115" s="108"/>
      <c r="AF115" s="108"/>
      <c r="AG115" s="108"/>
      <c r="AH115" s="108"/>
      <c r="AI115" s="108"/>
      <c r="AJ115" s="108"/>
      <c r="AK115" s="108"/>
      <c r="AL115" s="108"/>
      <c r="AM115" s="108"/>
      <c r="AN115" s="108"/>
      <c r="AO115" s="108"/>
      <c r="AP115" s="108"/>
      <c r="AQ115" s="108"/>
      <c r="AR115" s="108"/>
      <c r="AS115" s="108"/>
      <c r="AT115" s="108"/>
      <c r="AU115" s="108"/>
      <c r="AV115" s="109"/>
      <c r="AW115" s="109"/>
      <c r="AX115" s="109"/>
      <c r="AY115" s="108"/>
      <c r="AZ115" s="107"/>
      <c r="BA115" s="107"/>
      <c r="BB115" s="107"/>
      <c r="BC115" s="108"/>
      <c r="BD115" s="108"/>
    </row>
    <row r="116" spans="1:56" x14ac:dyDescent="0.2">
      <c r="A116" s="107"/>
      <c r="B116" s="107"/>
      <c r="C116" s="107"/>
      <c r="D116" s="107"/>
      <c r="E116" s="108"/>
      <c r="F116" s="107"/>
      <c r="G116" s="107"/>
      <c r="H116" s="107"/>
      <c r="I116" s="107"/>
      <c r="J116" s="107"/>
      <c r="K116" s="107"/>
      <c r="L116" s="109"/>
      <c r="M116" s="109"/>
      <c r="N116" s="109"/>
      <c r="O116" s="109"/>
      <c r="P116" s="109"/>
      <c r="Q116" s="109"/>
      <c r="R116" s="109"/>
      <c r="S116" s="109"/>
      <c r="T116" s="109"/>
      <c r="U116" s="109"/>
      <c r="V116" s="108"/>
      <c r="W116" s="108"/>
      <c r="X116" s="108"/>
      <c r="Y116" s="108"/>
      <c r="Z116" s="108"/>
      <c r="AA116" s="108"/>
      <c r="AB116" s="108"/>
      <c r="AC116" s="108"/>
      <c r="AD116" s="108"/>
      <c r="AE116" s="108"/>
      <c r="AF116" s="108"/>
      <c r="AG116" s="108"/>
      <c r="AH116" s="108"/>
      <c r="AI116" s="108"/>
      <c r="AJ116" s="108"/>
      <c r="AK116" s="108"/>
      <c r="AL116" s="108"/>
      <c r="AM116" s="108"/>
      <c r="AN116" s="108"/>
      <c r="AO116" s="108"/>
      <c r="AP116" s="108"/>
      <c r="AQ116" s="108"/>
      <c r="AR116" s="108"/>
      <c r="AS116" s="108"/>
      <c r="AT116" s="108"/>
      <c r="AU116" s="108"/>
      <c r="AV116" s="109"/>
      <c r="AW116" s="109"/>
      <c r="AX116" s="109"/>
      <c r="AY116" s="108"/>
      <c r="AZ116" s="107"/>
      <c r="BA116" s="107"/>
      <c r="BB116" s="107"/>
      <c r="BC116" s="108"/>
      <c r="BD116" s="108"/>
    </row>
    <row r="117" spans="1:56" x14ac:dyDescent="0.2">
      <c r="A117" s="107"/>
      <c r="B117" s="107"/>
      <c r="C117" s="107"/>
      <c r="D117" s="107"/>
      <c r="E117" s="108"/>
      <c r="F117" s="107"/>
      <c r="G117" s="107"/>
      <c r="H117" s="107"/>
      <c r="I117" s="107"/>
      <c r="J117" s="107"/>
      <c r="K117" s="107"/>
      <c r="L117" s="109"/>
      <c r="M117" s="109"/>
      <c r="N117" s="109"/>
      <c r="O117" s="109"/>
      <c r="P117" s="109"/>
      <c r="Q117" s="109"/>
      <c r="R117" s="109"/>
      <c r="S117" s="109"/>
      <c r="T117" s="109"/>
      <c r="U117" s="109"/>
      <c r="V117" s="108"/>
      <c r="W117" s="108"/>
      <c r="X117" s="108"/>
      <c r="Y117" s="108"/>
      <c r="Z117" s="108"/>
      <c r="AA117" s="108"/>
      <c r="AB117" s="108"/>
      <c r="AC117" s="108"/>
      <c r="AD117" s="108"/>
      <c r="AE117" s="108"/>
      <c r="AF117" s="108"/>
      <c r="AG117" s="108"/>
      <c r="AH117" s="108"/>
      <c r="AI117" s="108"/>
      <c r="AJ117" s="108"/>
      <c r="AK117" s="108"/>
      <c r="AL117" s="108"/>
      <c r="AM117" s="108"/>
      <c r="AN117" s="108"/>
      <c r="AO117" s="108"/>
      <c r="AP117" s="108"/>
      <c r="AQ117" s="108"/>
      <c r="AR117" s="108"/>
      <c r="AS117" s="108"/>
      <c r="AT117" s="108"/>
      <c r="AU117" s="108"/>
      <c r="AV117" s="109"/>
      <c r="AW117" s="109"/>
      <c r="AX117" s="109"/>
      <c r="AY117" s="108"/>
      <c r="AZ117" s="107"/>
      <c r="BA117" s="107"/>
      <c r="BB117" s="107"/>
      <c r="BC117" s="108"/>
      <c r="BD117" s="108"/>
    </row>
    <row r="118" spans="1:56" x14ac:dyDescent="0.2">
      <c r="A118" s="107"/>
      <c r="B118" s="107"/>
      <c r="C118" s="107"/>
      <c r="D118" s="107"/>
      <c r="E118" s="108"/>
      <c r="F118" s="107"/>
      <c r="G118" s="107"/>
      <c r="H118" s="107"/>
      <c r="I118" s="107"/>
      <c r="J118" s="107"/>
      <c r="K118" s="107"/>
      <c r="L118" s="109"/>
      <c r="M118" s="109"/>
      <c r="N118" s="109"/>
      <c r="O118" s="109"/>
      <c r="P118" s="109"/>
      <c r="Q118" s="109"/>
      <c r="R118" s="109"/>
      <c r="S118" s="109"/>
      <c r="T118" s="109"/>
      <c r="U118" s="109"/>
      <c r="V118" s="108"/>
      <c r="W118" s="108"/>
      <c r="X118" s="108"/>
      <c r="Y118" s="108"/>
      <c r="Z118" s="108"/>
      <c r="AA118" s="108"/>
      <c r="AB118" s="108"/>
      <c r="AC118" s="108"/>
      <c r="AD118" s="108"/>
      <c r="AE118" s="108"/>
      <c r="AF118" s="108"/>
      <c r="AG118" s="108"/>
      <c r="AH118" s="108"/>
      <c r="AI118" s="108"/>
      <c r="AJ118" s="108"/>
      <c r="AK118" s="108"/>
      <c r="AL118" s="108"/>
      <c r="AM118" s="108"/>
      <c r="AN118" s="108"/>
      <c r="AO118" s="108"/>
      <c r="AP118" s="108"/>
      <c r="AQ118" s="108"/>
      <c r="AR118" s="108"/>
      <c r="AS118" s="108"/>
      <c r="AT118" s="108"/>
      <c r="AU118" s="108"/>
      <c r="AV118" s="109"/>
      <c r="AW118" s="109"/>
      <c r="AX118" s="109"/>
      <c r="AY118" s="108"/>
      <c r="AZ118" s="107"/>
      <c r="BA118" s="107"/>
      <c r="BB118" s="107"/>
      <c r="BC118" s="108"/>
      <c r="BD118" s="108"/>
    </row>
    <row r="119" spans="1:56" x14ac:dyDescent="0.2">
      <c r="A119" s="107"/>
      <c r="B119" s="107"/>
      <c r="C119" s="107"/>
      <c r="D119" s="107"/>
      <c r="E119" s="108"/>
      <c r="F119" s="107"/>
      <c r="G119" s="107"/>
      <c r="H119" s="107"/>
      <c r="I119" s="107"/>
      <c r="J119" s="107"/>
      <c r="K119" s="107"/>
      <c r="L119" s="109"/>
      <c r="M119" s="109"/>
      <c r="N119" s="109"/>
      <c r="O119" s="109"/>
      <c r="P119" s="109"/>
      <c r="Q119" s="109"/>
      <c r="R119" s="109"/>
      <c r="S119" s="109"/>
      <c r="T119" s="109"/>
      <c r="U119" s="109"/>
      <c r="V119" s="108"/>
      <c r="W119" s="108"/>
      <c r="X119" s="108"/>
      <c r="Y119" s="108"/>
      <c r="Z119" s="108"/>
      <c r="AA119" s="108"/>
      <c r="AB119" s="108"/>
      <c r="AC119" s="108"/>
      <c r="AD119" s="108"/>
      <c r="AE119" s="108"/>
      <c r="AF119" s="108"/>
      <c r="AG119" s="108"/>
      <c r="AH119" s="108"/>
      <c r="AI119" s="108"/>
      <c r="AJ119" s="108"/>
      <c r="AK119" s="108"/>
      <c r="AL119" s="108"/>
      <c r="AM119" s="108"/>
      <c r="AN119" s="108"/>
      <c r="AO119" s="108"/>
      <c r="AP119" s="108"/>
      <c r="AQ119" s="108"/>
      <c r="AR119" s="108"/>
      <c r="AS119" s="108"/>
      <c r="AT119" s="108"/>
      <c r="AU119" s="108"/>
      <c r="AV119" s="109"/>
      <c r="AW119" s="109"/>
      <c r="AX119" s="109"/>
      <c r="AY119" s="108"/>
      <c r="AZ119" s="107"/>
      <c r="BA119" s="107"/>
      <c r="BB119" s="107"/>
      <c r="BC119" s="108"/>
      <c r="BD119" s="108"/>
    </row>
  </sheetData>
  <sheetProtection formatCells="0" formatColumns="0" formatRows="0" insertRows="0" deleteRows="0" sort="0" autoFilter="0" pivotTables="0"/>
  <mergeCells count="105">
    <mergeCell ref="B25:H25"/>
    <mergeCell ref="I25:U25"/>
    <mergeCell ref="V25:AP25"/>
    <mergeCell ref="AR25:AW25"/>
    <mergeCell ref="B26:H26"/>
    <mergeCell ref="I26:U26"/>
    <mergeCell ref="V26:AP26"/>
    <mergeCell ref="AR26:AW26"/>
    <mergeCell ref="B22:U22"/>
    <mergeCell ref="AY22:BD25"/>
    <mergeCell ref="B23:H23"/>
    <mergeCell ref="I23:U23"/>
    <mergeCell ref="V23:AP23"/>
    <mergeCell ref="AR23:AW23"/>
    <mergeCell ref="B24:H24"/>
    <mergeCell ref="I24:U24"/>
    <mergeCell ref="V24:AP24"/>
    <mergeCell ref="AR24:AW24"/>
    <mergeCell ref="B19:D19"/>
    <mergeCell ref="F19:H19"/>
    <mergeCell ref="I19:K19"/>
    <mergeCell ref="S19:U19"/>
    <mergeCell ref="AZ19:BB19"/>
    <mergeCell ref="B20:D20"/>
    <mergeCell ref="F20:H20"/>
    <mergeCell ref="I20:K20"/>
    <mergeCell ref="S20:U20"/>
    <mergeCell ref="AZ20:BB20"/>
    <mergeCell ref="B17:D17"/>
    <mergeCell ref="F17:H17"/>
    <mergeCell ref="I17:K17"/>
    <mergeCell ref="S17:U17"/>
    <mergeCell ref="AZ17:BB17"/>
    <mergeCell ref="B18:D18"/>
    <mergeCell ref="F18:H18"/>
    <mergeCell ref="I18:K18"/>
    <mergeCell ref="S18:U18"/>
    <mergeCell ref="AZ18:BB18"/>
    <mergeCell ref="B15:D15"/>
    <mergeCell ref="F15:H15"/>
    <mergeCell ref="I15:K15"/>
    <mergeCell ref="S15:U15"/>
    <mergeCell ref="AZ15:BB15"/>
    <mergeCell ref="B16:D16"/>
    <mergeCell ref="F16:H16"/>
    <mergeCell ref="I16:K16"/>
    <mergeCell ref="S16:U16"/>
    <mergeCell ref="AZ16:BB16"/>
    <mergeCell ref="AX10:AX14"/>
    <mergeCell ref="AY10:AY14"/>
    <mergeCell ref="AZ10:BB14"/>
    <mergeCell ref="BC10:BC14"/>
    <mergeCell ref="BD10:BD14"/>
    <mergeCell ref="B11:D11"/>
    <mergeCell ref="B12:D12"/>
    <mergeCell ref="B13:D13"/>
    <mergeCell ref="B14:D14"/>
    <mergeCell ref="AP10:AP14"/>
    <mergeCell ref="AR10:AR14"/>
    <mergeCell ref="AT10:AT14"/>
    <mergeCell ref="AU10:AU14"/>
    <mergeCell ref="AV10:AV14"/>
    <mergeCell ref="AW10:AW14"/>
    <mergeCell ref="Z10:Z14"/>
    <mergeCell ref="AA10:AA14"/>
    <mergeCell ref="AB10:AB14"/>
    <mergeCell ref="AC10:AC14"/>
    <mergeCell ref="AD10:AD14"/>
    <mergeCell ref="AE10:AE14"/>
    <mergeCell ref="R10:R14"/>
    <mergeCell ref="S10:U14"/>
    <mergeCell ref="V10:V14"/>
    <mergeCell ref="W10:W14"/>
    <mergeCell ref="X10:X14"/>
    <mergeCell ref="Y10:Y14"/>
    <mergeCell ref="B10:D10"/>
    <mergeCell ref="E10:E14"/>
    <mergeCell ref="F10:H14"/>
    <mergeCell ref="I10:K14"/>
    <mergeCell ref="L10:L14"/>
    <mergeCell ref="M10:M14"/>
    <mergeCell ref="B8:K8"/>
    <mergeCell ref="AY8:BD8"/>
    <mergeCell ref="B9:D9"/>
    <mergeCell ref="F9:H9"/>
    <mergeCell ref="I9:K9"/>
    <mergeCell ref="S9:U9"/>
    <mergeCell ref="AZ9:BB9"/>
    <mergeCell ref="AA4:AU4"/>
    <mergeCell ref="B6:C6"/>
    <mergeCell ref="D6:H6"/>
    <mergeCell ref="I6:K6"/>
    <mergeCell ref="L6:U6"/>
    <mergeCell ref="V6:Z6"/>
    <mergeCell ref="AA6:AX6"/>
    <mergeCell ref="B1:AU1"/>
    <mergeCell ref="AV1:AX4"/>
    <mergeCell ref="BB1:BD2"/>
    <mergeCell ref="B2:AU2"/>
    <mergeCell ref="B3:D3"/>
    <mergeCell ref="E3:Z3"/>
    <mergeCell ref="AA3:AU3"/>
    <mergeCell ref="BB3:BD4"/>
    <mergeCell ref="B4:D4"/>
    <mergeCell ref="E4:Z4"/>
  </mergeCells>
  <dataValidations count="6">
    <dataValidation type="list" allowBlank="1" showInputMessage="1" showErrorMessage="1" sqref="AY10 KU10 UQ10 AEM10 AOI10 AYE10 BIA10 BRW10 CBS10 CLO10 CVK10 DFG10 DPC10 DYY10 EIU10 ESQ10 FCM10 FMI10 FWE10 GGA10 GPW10 GZS10 HJO10 HTK10 IDG10 INC10 IWY10 JGU10 JQQ10 KAM10 KKI10 KUE10 LEA10 LNW10 LXS10 MHO10 MRK10 NBG10 NLC10 NUY10 OEU10 OOQ10 OYM10 PII10 PSE10 QCA10 QLW10 QVS10 RFO10 RPK10 RZG10 SJC10 SSY10 TCU10 TMQ10 TWM10 UGI10 UQE10 VAA10 VJW10 VTS10 WDO10 WNK10 WXG10 AY65546 KU65546 UQ65546 AEM65546 AOI65546 AYE65546 BIA65546 BRW65546 CBS65546 CLO65546 CVK65546 DFG65546 DPC65546 DYY65546 EIU65546 ESQ65546 FCM65546 FMI65546 FWE65546 GGA65546 GPW65546 GZS65546 HJO65546 HTK65546 IDG65546 INC65546 IWY65546 JGU65546 JQQ65546 KAM65546 KKI65546 KUE65546 LEA65546 LNW65546 LXS65546 MHO65546 MRK65546 NBG65546 NLC65546 NUY65546 OEU65546 OOQ65546 OYM65546 PII65546 PSE65546 QCA65546 QLW65546 QVS65546 RFO65546 RPK65546 RZG65546 SJC65546 SSY65546 TCU65546 TMQ65546 TWM65546 UGI65546 UQE65546 VAA65546 VJW65546 VTS65546 WDO65546 WNK65546 WXG65546 AY131082 KU131082 UQ131082 AEM131082 AOI131082 AYE131082 BIA131082 BRW131082 CBS131082 CLO131082 CVK131082 DFG131082 DPC131082 DYY131082 EIU131082 ESQ131082 FCM131082 FMI131082 FWE131082 GGA131082 GPW131082 GZS131082 HJO131082 HTK131082 IDG131082 INC131082 IWY131082 JGU131082 JQQ131082 KAM131082 KKI131082 KUE131082 LEA131082 LNW131082 LXS131082 MHO131082 MRK131082 NBG131082 NLC131082 NUY131082 OEU131082 OOQ131082 OYM131082 PII131082 PSE131082 QCA131082 QLW131082 QVS131082 RFO131082 RPK131082 RZG131082 SJC131082 SSY131082 TCU131082 TMQ131082 TWM131082 UGI131082 UQE131082 VAA131082 VJW131082 VTS131082 WDO131082 WNK131082 WXG131082 AY196618 KU196618 UQ196618 AEM196618 AOI196618 AYE196618 BIA196618 BRW196618 CBS196618 CLO196618 CVK196618 DFG196618 DPC196618 DYY196618 EIU196618 ESQ196618 FCM196618 FMI196618 FWE196618 GGA196618 GPW196618 GZS196618 HJO196618 HTK196618 IDG196618 INC196618 IWY196618 JGU196618 JQQ196618 KAM196618 KKI196618 KUE196618 LEA196618 LNW196618 LXS196618 MHO196618 MRK196618 NBG196618 NLC196618 NUY196618 OEU196618 OOQ196618 OYM196618 PII196618 PSE196618 QCA196618 QLW196618 QVS196618 RFO196618 RPK196618 RZG196618 SJC196618 SSY196618 TCU196618 TMQ196618 TWM196618 UGI196618 UQE196618 VAA196618 VJW196618 VTS196618 WDO196618 WNK196618 WXG196618 AY262154 KU262154 UQ262154 AEM262154 AOI262154 AYE262154 BIA262154 BRW262154 CBS262154 CLO262154 CVK262154 DFG262154 DPC262154 DYY262154 EIU262154 ESQ262154 FCM262154 FMI262154 FWE262154 GGA262154 GPW262154 GZS262154 HJO262154 HTK262154 IDG262154 INC262154 IWY262154 JGU262154 JQQ262154 KAM262154 KKI262154 KUE262154 LEA262154 LNW262154 LXS262154 MHO262154 MRK262154 NBG262154 NLC262154 NUY262154 OEU262154 OOQ262154 OYM262154 PII262154 PSE262154 QCA262154 QLW262154 QVS262154 RFO262154 RPK262154 RZG262154 SJC262154 SSY262154 TCU262154 TMQ262154 TWM262154 UGI262154 UQE262154 VAA262154 VJW262154 VTS262154 WDO262154 WNK262154 WXG262154 AY327690 KU327690 UQ327690 AEM327690 AOI327690 AYE327690 BIA327690 BRW327690 CBS327690 CLO327690 CVK327690 DFG327690 DPC327690 DYY327690 EIU327690 ESQ327690 FCM327690 FMI327690 FWE327690 GGA327690 GPW327690 GZS327690 HJO327690 HTK327690 IDG327690 INC327690 IWY327690 JGU327690 JQQ327690 KAM327690 KKI327690 KUE327690 LEA327690 LNW327690 LXS327690 MHO327690 MRK327690 NBG327690 NLC327690 NUY327690 OEU327690 OOQ327690 OYM327690 PII327690 PSE327690 QCA327690 QLW327690 QVS327690 RFO327690 RPK327690 RZG327690 SJC327690 SSY327690 TCU327690 TMQ327690 TWM327690 UGI327690 UQE327690 VAA327690 VJW327690 VTS327690 WDO327690 WNK327690 WXG327690 AY393226 KU393226 UQ393226 AEM393226 AOI393226 AYE393226 BIA393226 BRW393226 CBS393226 CLO393226 CVK393226 DFG393226 DPC393226 DYY393226 EIU393226 ESQ393226 FCM393226 FMI393226 FWE393226 GGA393226 GPW393226 GZS393226 HJO393226 HTK393226 IDG393226 INC393226 IWY393226 JGU393226 JQQ393226 KAM393226 KKI393226 KUE393226 LEA393226 LNW393226 LXS393226 MHO393226 MRK393226 NBG393226 NLC393226 NUY393226 OEU393226 OOQ393226 OYM393226 PII393226 PSE393226 QCA393226 QLW393226 QVS393226 RFO393226 RPK393226 RZG393226 SJC393226 SSY393226 TCU393226 TMQ393226 TWM393226 UGI393226 UQE393226 VAA393226 VJW393226 VTS393226 WDO393226 WNK393226 WXG393226 AY458762 KU458762 UQ458762 AEM458762 AOI458762 AYE458762 BIA458762 BRW458762 CBS458762 CLO458762 CVK458762 DFG458762 DPC458762 DYY458762 EIU458762 ESQ458762 FCM458762 FMI458762 FWE458762 GGA458762 GPW458762 GZS458762 HJO458762 HTK458762 IDG458762 INC458762 IWY458762 JGU458762 JQQ458762 KAM458762 KKI458762 KUE458762 LEA458762 LNW458762 LXS458762 MHO458762 MRK458762 NBG458762 NLC458762 NUY458762 OEU458762 OOQ458762 OYM458762 PII458762 PSE458762 QCA458762 QLW458762 QVS458762 RFO458762 RPK458762 RZG458762 SJC458762 SSY458762 TCU458762 TMQ458762 TWM458762 UGI458762 UQE458762 VAA458762 VJW458762 VTS458762 WDO458762 WNK458762 WXG458762 AY524298 KU524298 UQ524298 AEM524298 AOI524298 AYE524298 BIA524298 BRW524298 CBS524298 CLO524298 CVK524298 DFG524298 DPC524298 DYY524298 EIU524298 ESQ524298 FCM524298 FMI524298 FWE524298 GGA524298 GPW524298 GZS524298 HJO524298 HTK524298 IDG524298 INC524298 IWY524298 JGU524298 JQQ524298 KAM524298 KKI524298 KUE524298 LEA524298 LNW524298 LXS524298 MHO524298 MRK524298 NBG524298 NLC524298 NUY524298 OEU524298 OOQ524298 OYM524298 PII524298 PSE524298 QCA524298 QLW524298 QVS524298 RFO524298 RPK524298 RZG524298 SJC524298 SSY524298 TCU524298 TMQ524298 TWM524298 UGI524298 UQE524298 VAA524298 VJW524298 VTS524298 WDO524298 WNK524298 WXG524298 AY589834 KU589834 UQ589834 AEM589834 AOI589834 AYE589834 BIA589834 BRW589834 CBS589834 CLO589834 CVK589834 DFG589834 DPC589834 DYY589834 EIU589834 ESQ589834 FCM589834 FMI589834 FWE589834 GGA589834 GPW589834 GZS589834 HJO589834 HTK589834 IDG589834 INC589834 IWY589834 JGU589834 JQQ589834 KAM589834 KKI589834 KUE589834 LEA589834 LNW589834 LXS589834 MHO589834 MRK589834 NBG589834 NLC589834 NUY589834 OEU589834 OOQ589834 OYM589834 PII589834 PSE589834 QCA589834 QLW589834 QVS589834 RFO589834 RPK589834 RZG589834 SJC589834 SSY589834 TCU589834 TMQ589834 TWM589834 UGI589834 UQE589834 VAA589834 VJW589834 VTS589834 WDO589834 WNK589834 WXG589834 AY655370 KU655370 UQ655370 AEM655370 AOI655370 AYE655370 BIA655370 BRW655370 CBS655370 CLO655370 CVK655370 DFG655370 DPC655370 DYY655370 EIU655370 ESQ655370 FCM655370 FMI655370 FWE655370 GGA655370 GPW655370 GZS655370 HJO655370 HTK655370 IDG655370 INC655370 IWY655370 JGU655370 JQQ655370 KAM655370 KKI655370 KUE655370 LEA655370 LNW655370 LXS655370 MHO655370 MRK655370 NBG655370 NLC655370 NUY655370 OEU655370 OOQ655370 OYM655370 PII655370 PSE655370 QCA655370 QLW655370 QVS655370 RFO655370 RPK655370 RZG655370 SJC655370 SSY655370 TCU655370 TMQ655370 TWM655370 UGI655370 UQE655370 VAA655370 VJW655370 VTS655370 WDO655370 WNK655370 WXG655370 AY720906 KU720906 UQ720906 AEM720906 AOI720906 AYE720906 BIA720906 BRW720906 CBS720906 CLO720906 CVK720906 DFG720906 DPC720906 DYY720906 EIU720906 ESQ720906 FCM720906 FMI720906 FWE720906 GGA720906 GPW720906 GZS720906 HJO720906 HTK720906 IDG720906 INC720906 IWY720906 JGU720906 JQQ720906 KAM720906 KKI720906 KUE720906 LEA720906 LNW720906 LXS720906 MHO720906 MRK720906 NBG720906 NLC720906 NUY720906 OEU720906 OOQ720906 OYM720906 PII720906 PSE720906 QCA720906 QLW720906 QVS720906 RFO720906 RPK720906 RZG720906 SJC720906 SSY720906 TCU720906 TMQ720906 TWM720906 UGI720906 UQE720906 VAA720906 VJW720906 VTS720906 WDO720906 WNK720906 WXG720906 AY786442 KU786442 UQ786442 AEM786442 AOI786442 AYE786442 BIA786442 BRW786442 CBS786442 CLO786442 CVK786442 DFG786442 DPC786442 DYY786442 EIU786442 ESQ786442 FCM786442 FMI786442 FWE786442 GGA786442 GPW786442 GZS786442 HJO786442 HTK786442 IDG786442 INC786442 IWY786442 JGU786442 JQQ786442 KAM786442 KKI786442 KUE786442 LEA786442 LNW786442 LXS786442 MHO786442 MRK786442 NBG786442 NLC786442 NUY786442 OEU786442 OOQ786442 OYM786442 PII786442 PSE786442 QCA786442 QLW786442 QVS786442 RFO786442 RPK786442 RZG786442 SJC786442 SSY786442 TCU786442 TMQ786442 TWM786442 UGI786442 UQE786442 VAA786442 VJW786442 VTS786442 WDO786442 WNK786442 WXG786442 AY851978 KU851978 UQ851978 AEM851978 AOI851978 AYE851978 BIA851978 BRW851978 CBS851978 CLO851978 CVK851978 DFG851978 DPC851978 DYY851978 EIU851978 ESQ851978 FCM851978 FMI851978 FWE851978 GGA851978 GPW851978 GZS851978 HJO851978 HTK851978 IDG851978 INC851978 IWY851978 JGU851978 JQQ851978 KAM851978 KKI851978 KUE851978 LEA851978 LNW851978 LXS851978 MHO851978 MRK851978 NBG851978 NLC851978 NUY851978 OEU851978 OOQ851978 OYM851978 PII851978 PSE851978 QCA851978 QLW851978 QVS851978 RFO851978 RPK851978 RZG851978 SJC851978 SSY851978 TCU851978 TMQ851978 TWM851978 UGI851978 UQE851978 VAA851978 VJW851978 VTS851978 WDO851978 WNK851978 WXG851978 AY917514 KU917514 UQ917514 AEM917514 AOI917514 AYE917514 BIA917514 BRW917514 CBS917514 CLO917514 CVK917514 DFG917514 DPC917514 DYY917514 EIU917514 ESQ917514 FCM917514 FMI917514 FWE917514 GGA917514 GPW917514 GZS917514 HJO917514 HTK917514 IDG917514 INC917514 IWY917514 JGU917514 JQQ917514 KAM917514 KKI917514 KUE917514 LEA917514 LNW917514 LXS917514 MHO917514 MRK917514 NBG917514 NLC917514 NUY917514 OEU917514 OOQ917514 OYM917514 PII917514 PSE917514 QCA917514 QLW917514 QVS917514 RFO917514 RPK917514 RZG917514 SJC917514 SSY917514 TCU917514 TMQ917514 TWM917514 UGI917514 UQE917514 VAA917514 VJW917514 VTS917514 WDO917514 WNK917514 WXG917514 AY983050 KU983050 UQ983050 AEM983050 AOI983050 AYE983050 BIA983050 BRW983050 CBS983050 CLO983050 CVK983050 DFG983050 DPC983050 DYY983050 EIU983050 ESQ983050 FCM983050 FMI983050 FWE983050 GGA983050 GPW983050 GZS983050 HJO983050 HTK983050 IDG983050 INC983050 IWY983050 JGU983050 JQQ983050 KAM983050 KKI983050 KUE983050 LEA983050 LNW983050 LXS983050 MHO983050 MRK983050 NBG983050 NLC983050 NUY983050 OEU983050 OOQ983050 OYM983050 PII983050 PSE983050 QCA983050 QLW983050 QVS983050 RFO983050 RPK983050 RZG983050 SJC983050 SSY983050 TCU983050 TMQ983050 TWM983050 UGI983050 UQE983050 VAA983050 VJW983050 VTS983050 WDO983050 WNK983050 WXG983050 AY15:AY20 KU15:KU20 UQ15:UQ20 AEM15:AEM20 AOI15:AOI20 AYE15:AYE20 BIA15:BIA20 BRW15:BRW20 CBS15:CBS20 CLO15:CLO20 CVK15:CVK20 DFG15:DFG20 DPC15:DPC20 DYY15:DYY20 EIU15:EIU20 ESQ15:ESQ20 FCM15:FCM20 FMI15:FMI20 FWE15:FWE20 GGA15:GGA20 GPW15:GPW20 GZS15:GZS20 HJO15:HJO20 HTK15:HTK20 IDG15:IDG20 INC15:INC20 IWY15:IWY20 JGU15:JGU20 JQQ15:JQQ20 KAM15:KAM20 KKI15:KKI20 KUE15:KUE20 LEA15:LEA20 LNW15:LNW20 LXS15:LXS20 MHO15:MHO20 MRK15:MRK20 NBG15:NBG20 NLC15:NLC20 NUY15:NUY20 OEU15:OEU20 OOQ15:OOQ20 OYM15:OYM20 PII15:PII20 PSE15:PSE20 QCA15:QCA20 QLW15:QLW20 QVS15:QVS20 RFO15:RFO20 RPK15:RPK20 RZG15:RZG20 SJC15:SJC20 SSY15:SSY20 TCU15:TCU20 TMQ15:TMQ20 TWM15:TWM20 UGI15:UGI20 UQE15:UQE20 VAA15:VAA20 VJW15:VJW20 VTS15:VTS20 WDO15:WDO20 WNK15:WNK20 WXG15:WXG20 AY65551:AY65556 KU65551:KU65556 UQ65551:UQ65556 AEM65551:AEM65556 AOI65551:AOI65556 AYE65551:AYE65556 BIA65551:BIA65556 BRW65551:BRW65556 CBS65551:CBS65556 CLO65551:CLO65556 CVK65551:CVK65556 DFG65551:DFG65556 DPC65551:DPC65556 DYY65551:DYY65556 EIU65551:EIU65556 ESQ65551:ESQ65556 FCM65551:FCM65556 FMI65551:FMI65556 FWE65551:FWE65556 GGA65551:GGA65556 GPW65551:GPW65556 GZS65551:GZS65556 HJO65551:HJO65556 HTK65551:HTK65556 IDG65551:IDG65556 INC65551:INC65556 IWY65551:IWY65556 JGU65551:JGU65556 JQQ65551:JQQ65556 KAM65551:KAM65556 KKI65551:KKI65556 KUE65551:KUE65556 LEA65551:LEA65556 LNW65551:LNW65556 LXS65551:LXS65556 MHO65551:MHO65556 MRK65551:MRK65556 NBG65551:NBG65556 NLC65551:NLC65556 NUY65551:NUY65556 OEU65551:OEU65556 OOQ65551:OOQ65556 OYM65551:OYM65556 PII65551:PII65556 PSE65551:PSE65556 QCA65551:QCA65556 QLW65551:QLW65556 QVS65551:QVS65556 RFO65551:RFO65556 RPK65551:RPK65556 RZG65551:RZG65556 SJC65551:SJC65556 SSY65551:SSY65556 TCU65551:TCU65556 TMQ65551:TMQ65556 TWM65551:TWM65556 UGI65551:UGI65556 UQE65551:UQE65556 VAA65551:VAA65556 VJW65551:VJW65556 VTS65551:VTS65556 WDO65551:WDO65556 WNK65551:WNK65556 WXG65551:WXG65556 AY131087:AY131092 KU131087:KU131092 UQ131087:UQ131092 AEM131087:AEM131092 AOI131087:AOI131092 AYE131087:AYE131092 BIA131087:BIA131092 BRW131087:BRW131092 CBS131087:CBS131092 CLO131087:CLO131092 CVK131087:CVK131092 DFG131087:DFG131092 DPC131087:DPC131092 DYY131087:DYY131092 EIU131087:EIU131092 ESQ131087:ESQ131092 FCM131087:FCM131092 FMI131087:FMI131092 FWE131087:FWE131092 GGA131087:GGA131092 GPW131087:GPW131092 GZS131087:GZS131092 HJO131087:HJO131092 HTK131087:HTK131092 IDG131087:IDG131092 INC131087:INC131092 IWY131087:IWY131092 JGU131087:JGU131092 JQQ131087:JQQ131092 KAM131087:KAM131092 KKI131087:KKI131092 KUE131087:KUE131092 LEA131087:LEA131092 LNW131087:LNW131092 LXS131087:LXS131092 MHO131087:MHO131092 MRK131087:MRK131092 NBG131087:NBG131092 NLC131087:NLC131092 NUY131087:NUY131092 OEU131087:OEU131092 OOQ131087:OOQ131092 OYM131087:OYM131092 PII131087:PII131092 PSE131087:PSE131092 QCA131087:QCA131092 QLW131087:QLW131092 QVS131087:QVS131092 RFO131087:RFO131092 RPK131087:RPK131092 RZG131087:RZG131092 SJC131087:SJC131092 SSY131087:SSY131092 TCU131087:TCU131092 TMQ131087:TMQ131092 TWM131087:TWM131092 UGI131087:UGI131092 UQE131087:UQE131092 VAA131087:VAA131092 VJW131087:VJW131092 VTS131087:VTS131092 WDO131087:WDO131092 WNK131087:WNK131092 WXG131087:WXG131092 AY196623:AY196628 KU196623:KU196628 UQ196623:UQ196628 AEM196623:AEM196628 AOI196623:AOI196628 AYE196623:AYE196628 BIA196623:BIA196628 BRW196623:BRW196628 CBS196623:CBS196628 CLO196623:CLO196628 CVK196623:CVK196628 DFG196623:DFG196628 DPC196623:DPC196628 DYY196623:DYY196628 EIU196623:EIU196628 ESQ196623:ESQ196628 FCM196623:FCM196628 FMI196623:FMI196628 FWE196623:FWE196628 GGA196623:GGA196628 GPW196623:GPW196628 GZS196623:GZS196628 HJO196623:HJO196628 HTK196623:HTK196628 IDG196623:IDG196628 INC196623:INC196628 IWY196623:IWY196628 JGU196623:JGU196628 JQQ196623:JQQ196628 KAM196623:KAM196628 KKI196623:KKI196628 KUE196623:KUE196628 LEA196623:LEA196628 LNW196623:LNW196628 LXS196623:LXS196628 MHO196623:MHO196628 MRK196623:MRK196628 NBG196623:NBG196628 NLC196623:NLC196628 NUY196623:NUY196628 OEU196623:OEU196628 OOQ196623:OOQ196628 OYM196623:OYM196628 PII196623:PII196628 PSE196623:PSE196628 QCA196623:QCA196628 QLW196623:QLW196628 QVS196623:QVS196628 RFO196623:RFO196628 RPK196623:RPK196628 RZG196623:RZG196628 SJC196623:SJC196628 SSY196623:SSY196628 TCU196623:TCU196628 TMQ196623:TMQ196628 TWM196623:TWM196628 UGI196623:UGI196628 UQE196623:UQE196628 VAA196623:VAA196628 VJW196623:VJW196628 VTS196623:VTS196628 WDO196623:WDO196628 WNK196623:WNK196628 WXG196623:WXG196628 AY262159:AY262164 KU262159:KU262164 UQ262159:UQ262164 AEM262159:AEM262164 AOI262159:AOI262164 AYE262159:AYE262164 BIA262159:BIA262164 BRW262159:BRW262164 CBS262159:CBS262164 CLO262159:CLO262164 CVK262159:CVK262164 DFG262159:DFG262164 DPC262159:DPC262164 DYY262159:DYY262164 EIU262159:EIU262164 ESQ262159:ESQ262164 FCM262159:FCM262164 FMI262159:FMI262164 FWE262159:FWE262164 GGA262159:GGA262164 GPW262159:GPW262164 GZS262159:GZS262164 HJO262159:HJO262164 HTK262159:HTK262164 IDG262159:IDG262164 INC262159:INC262164 IWY262159:IWY262164 JGU262159:JGU262164 JQQ262159:JQQ262164 KAM262159:KAM262164 KKI262159:KKI262164 KUE262159:KUE262164 LEA262159:LEA262164 LNW262159:LNW262164 LXS262159:LXS262164 MHO262159:MHO262164 MRK262159:MRK262164 NBG262159:NBG262164 NLC262159:NLC262164 NUY262159:NUY262164 OEU262159:OEU262164 OOQ262159:OOQ262164 OYM262159:OYM262164 PII262159:PII262164 PSE262159:PSE262164 QCA262159:QCA262164 QLW262159:QLW262164 QVS262159:QVS262164 RFO262159:RFO262164 RPK262159:RPK262164 RZG262159:RZG262164 SJC262159:SJC262164 SSY262159:SSY262164 TCU262159:TCU262164 TMQ262159:TMQ262164 TWM262159:TWM262164 UGI262159:UGI262164 UQE262159:UQE262164 VAA262159:VAA262164 VJW262159:VJW262164 VTS262159:VTS262164 WDO262159:WDO262164 WNK262159:WNK262164 WXG262159:WXG262164 AY327695:AY327700 KU327695:KU327700 UQ327695:UQ327700 AEM327695:AEM327700 AOI327695:AOI327700 AYE327695:AYE327700 BIA327695:BIA327700 BRW327695:BRW327700 CBS327695:CBS327700 CLO327695:CLO327700 CVK327695:CVK327700 DFG327695:DFG327700 DPC327695:DPC327700 DYY327695:DYY327700 EIU327695:EIU327700 ESQ327695:ESQ327700 FCM327695:FCM327700 FMI327695:FMI327700 FWE327695:FWE327700 GGA327695:GGA327700 GPW327695:GPW327700 GZS327695:GZS327700 HJO327695:HJO327700 HTK327695:HTK327700 IDG327695:IDG327700 INC327695:INC327700 IWY327695:IWY327700 JGU327695:JGU327700 JQQ327695:JQQ327700 KAM327695:KAM327700 KKI327695:KKI327700 KUE327695:KUE327700 LEA327695:LEA327700 LNW327695:LNW327700 LXS327695:LXS327700 MHO327695:MHO327700 MRK327695:MRK327700 NBG327695:NBG327700 NLC327695:NLC327700 NUY327695:NUY327700 OEU327695:OEU327700 OOQ327695:OOQ327700 OYM327695:OYM327700 PII327695:PII327700 PSE327695:PSE327700 QCA327695:QCA327700 QLW327695:QLW327700 QVS327695:QVS327700 RFO327695:RFO327700 RPK327695:RPK327700 RZG327695:RZG327700 SJC327695:SJC327700 SSY327695:SSY327700 TCU327695:TCU327700 TMQ327695:TMQ327700 TWM327695:TWM327700 UGI327695:UGI327700 UQE327695:UQE327700 VAA327695:VAA327700 VJW327695:VJW327700 VTS327695:VTS327700 WDO327695:WDO327700 WNK327695:WNK327700 WXG327695:WXG327700 AY393231:AY393236 KU393231:KU393236 UQ393231:UQ393236 AEM393231:AEM393236 AOI393231:AOI393236 AYE393231:AYE393236 BIA393231:BIA393236 BRW393231:BRW393236 CBS393231:CBS393236 CLO393231:CLO393236 CVK393231:CVK393236 DFG393231:DFG393236 DPC393231:DPC393236 DYY393231:DYY393236 EIU393231:EIU393236 ESQ393231:ESQ393236 FCM393231:FCM393236 FMI393231:FMI393236 FWE393231:FWE393236 GGA393231:GGA393236 GPW393231:GPW393236 GZS393231:GZS393236 HJO393231:HJO393236 HTK393231:HTK393236 IDG393231:IDG393236 INC393231:INC393236 IWY393231:IWY393236 JGU393231:JGU393236 JQQ393231:JQQ393236 KAM393231:KAM393236 KKI393231:KKI393236 KUE393231:KUE393236 LEA393231:LEA393236 LNW393231:LNW393236 LXS393231:LXS393236 MHO393231:MHO393236 MRK393231:MRK393236 NBG393231:NBG393236 NLC393231:NLC393236 NUY393231:NUY393236 OEU393231:OEU393236 OOQ393231:OOQ393236 OYM393231:OYM393236 PII393231:PII393236 PSE393231:PSE393236 QCA393231:QCA393236 QLW393231:QLW393236 QVS393231:QVS393236 RFO393231:RFO393236 RPK393231:RPK393236 RZG393231:RZG393236 SJC393231:SJC393236 SSY393231:SSY393236 TCU393231:TCU393236 TMQ393231:TMQ393236 TWM393231:TWM393236 UGI393231:UGI393236 UQE393231:UQE393236 VAA393231:VAA393236 VJW393231:VJW393236 VTS393231:VTS393236 WDO393231:WDO393236 WNK393231:WNK393236 WXG393231:WXG393236 AY458767:AY458772 KU458767:KU458772 UQ458767:UQ458772 AEM458767:AEM458772 AOI458767:AOI458772 AYE458767:AYE458772 BIA458767:BIA458772 BRW458767:BRW458772 CBS458767:CBS458772 CLO458767:CLO458772 CVK458767:CVK458772 DFG458767:DFG458772 DPC458767:DPC458772 DYY458767:DYY458772 EIU458767:EIU458772 ESQ458767:ESQ458772 FCM458767:FCM458772 FMI458767:FMI458772 FWE458767:FWE458772 GGA458767:GGA458772 GPW458767:GPW458772 GZS458767:GZS458772 HJO458767:HJO458772 HTK458767:HTK458772 IDG458767:IDG458772 INC458767:INC458772 IWY458767:IWY458772 JGU458767:JGU458772 JQQ458767:JQQ458772 KAM458767:KAM458772 KKI458767:KKI458772 KUE458767:KUE458772 LEA458767:LEA458772 LNW458767:LNW458772 LXS458767:LXS458772 MHO458767:MHO458772 MRK458767:MRK458772 NBG458767:NBG458772 NLC458767:NLC458772 NUY458767:NUY458772 OEU458767:OEU458772 OOQ458767:OOQ458772 OYM458767:OYM458772 PII458767:PII458772 PSE458767:PSE458772 QCA458767:QCA458772 QLW458767:QLW458772 QVS458767:QVS458772 RFO458767:RFO458772 RPK458767:RPK458772 RZG458767:RZG458772 SJC458767:SJC458772 SSY458767:SSY458772 TCU458767:TCU458772 TMQ458767:TMQ458772 TWM458767:TWM458772 UGI458767:UGI458772 UQE458767:UQE458772 VAA458767:VAA458772 VJW458767:VJW458772 VTS458767:VTS458772 WDO458767:WDO458772 WNK458767:WNK458772 WXG458767:WXG458772 AY524303:AY524308 KU524303:KU524308 UQ524303:UQ524308 AEM524303:AEM524308 AOI524303:AOI524308 AYE524303:AYE524308 BIA524303:BIA524308 BRW524303:BRW524308 CBS524303:CBS524308 CLO524303:CLO524308 CVK524303:CVK524308 DFG524303:DFG524308 DPC524303:DPC524308 DYY524303:DYY524308 EIU524303:EIU524308 ESQ524303:ESQ524308 FCM524303:FCM524308 FMI524303:FMI524308 FWE524303:FWE524308 GGA524303:GGA524308 GPW524303:GPW524308 GZS524303:GZS524308 HJO524303:HJO524308 HTK524303:HTK524308 IDG524303:IDG524308 INC524303:INC524308 IWY524303:IWY524308 JGU524303:JGU524308 JQQ524303:JQQ524308 KAM524303:KAM524308 KKI524303:KKI524308 KUE524303:KUE524308 LEA524303:LEA524308 LNW524303:LNW524308 LXS524303:LXS524308 MHO524303:MHO524308 MRK524303:MRK524308 NBG524303:NBG524308 NLC524303:NLC524308 NUY524303:NUY524308 OEU524303:OEU524308 OOQ524303:OOQ524308 OYM524303:OYM524308 PII524303:PII524308 PSE524303:PSE524308 QCA524303:QCA524308 QLW524303:QLW524308 QVS524303:QVS524308 RFO524303:RFO524308 RPK524303:RPK524308 RZG524303:RZG524308 SJC524303:SJC524308 SSY524303:SSY524308 TCU524303:TCU524308 TMQ524303:TMQ524308 TWM524303:TWM524308 UGI524303:UGI524308 UQE524303:UQE524308 VAA524303:VAA524308 VJW524303:VJW524308 VTS524303:VTS524308 WDO524303:WDO524308 WNK524303:WNK524308 WXG524303:WXG524308 AY589839:AY589844 KU589839:KU589844 UQ589839:UQ589844 AEM589839:AEM589844 AOI589839:AOI589844 AYE589839:AYE589844 BIA589839:BIA589844 BRW589839:BRW589844 CBS589839:CBS589844 CLO589839:CLO589844 CVK589839:CVK589844 DFG589839:DFG589844 DPC589839:DPC589844 DYY589839:DYY589844 EIU589839:EIU589844 ESQ589839:ESQ589844 FCM589839:FCM589844 FMI589839:FMI589844 FWE589839:FWE589844 GGA589839:GGA589844 GPW589839:GPW589844 GZS589839:GZS589844 HJO589839:HJO589844 HTK589839:HTK589844 IDG589839:IDG589844 INC589839:INC589844 IWY589839:IWY589844 JGU589839:JGU589844 JQQ589839:JQQ589844 KAM589839:KAM589844 KKI589839:KKI589844 KUE589839:KUE589844 LEA589839:LEA589844 LNW589839:LNW589844 LXS589839:LXS589844 MHO589839:MHO589844 MRK589839:MRK589844 NBG589839:NBG589844 NLC589839:NLC589844 NUY589839:NUY589844 OEU589839:OEU589844 OOQ589839:OOQ589844 OYM589839:OYM589844 PII589839:PII589844 PSE589839:PSE589844 QCA589839:QCA589844 QLW589839:QLW589844 QVS589839:QVS589844 RFO589839:RFO589844 RPK589839:RPK589844 RZG589839:RZG589844 SJC589839:SJC589844 SSY589839:SSY589844 TCU589839:TCU589844 TMQ589839:TMQ589844 TWM589839:TWM589844 UGI589839:UGI589844 UQE589839:UQE589844 VAA589839:VAA589844 VJW589839:VJW589844 VTS589839:VTS589844 WDO589839:WDO589844 WNK589839:WNK589844 WXG589839:WXG589844 AY655375:AY655380 KU655375:KU655380 UQ655375:UQ655380 AEM655375:AEM655380 AOI655375:AOI655380 AYE655375:AYE655380 BIA655375:BIA655380 BRW655375:BRW655380 CBS655375:CBS655380 CLO655375:CLO655380 CVK655375:CVK655380 DFG655375:DFG655380 DPC655375:DPC655380 DYY655375:DYY655380 EIU655375:EIU655380 ESQ655375:ESQ655380 FCM655375:FCM655380 FMI655375:FMI655380 FWE655375:FWE655380 GGA655375:GGA655380 GPW655375:GPW655380 GZS655375:GZS655380 HJO655375:HJO655380 HTK655375:HTK655380 IDG655375:IDG655380 INC655375:INC655380 IWY655375:IWY655380 JGU655375:JGU655380 JQQ655375:JQQ655380 KAM655375:KAM655380 KKI655375:KKI655380 KUE655375:KUE655380 LEA655375:LEA655380 LNW655375:LNW655380 LXS655375:LXS655380 MHO655375:MHO655380 MRK655375:MRK655380 NBG655375:NBG655380 NLC655375:NLC655380 NUY655375:NUY655380 OEU655375:OEU655380 OOQ655375:OOQ655380 OYM655375:OYM655380 PII655375:PII655380 PSE655375:PSE655380 QCA655375:QCA655380 QLW655375:QLW655380 QVS655375:QVS655380 RFO655375:RFO655380 RPK655375:RPK655380 RZG655375:RZG655380 SJC655375:SJC655380 SSY655375:SSY655380 TCU655375:TCU655380 TMQ655375:TMQ655380 TWM655375:TWM655380 UGI655375:UGI655380 UQE655375:UQE655380 VAA655375:VAA655380 VJW655375:VJW655380 VTS655375:VTS655380 WDO655375:WDO655380 WNK655375:WNK655380 WXG655375:WXG655380 AY720911:AY720916 KU720911:KU720916 UQ720911:UQ720916 AEM720911:AEM720916 AOI720911:AOI720916 AYE720911:AYE720916 BIA720911:BIA720916 BRW720911:BRW720916 CBS720911:CBS720916 CLO720911:CLO720916 CVK720911:CVK720916 DFG720911:DFG720916 DPC720911:DPC720916 DYY720911:DYY720916 EIU720911:EIU720916 ESQ720911:ESQ720916 FCM720911:FCM720916 FMI720911:FMI720916 FWE720911:FWE720916 GGA720911:GGA720916 GPW720911:GPW720916 GZS720911:GZS720916 HJO720911:HJO720916 HTK720911:HTK720916 IDG720911:IDG720916 INC720911:INC720916 IWY720911:IWY720916 JGU720911:JGU720916 JQQ720911:JQQ720916 KAM720911:KAM720916 KKI720911:KKI720916 KUE720911:KUE720916 LEA720911:LEA720916 LNW720911:LNW720916 LXS720911:LXS720916 MHO720911:MHO720916 MRK720911:MRK720916 NBG720911:NBG720916 NLC720911:NLC720916 NUY720911:NUY720916 OEU720911:OEU720916 OOQ720911:OOQ720916 OYM720911:OYM720916 PII720911:PII720916 PSE720911:PSE720916 QCA720911:QCA720916 QLW720911:QLW720916 QVS720911:QVS720916 RFO720911:RFO720916 RPK720911:RPK720916 RZG720911:RZG720916 SJC720911:SJC720916 SSY720911:SSY720916 TCU720911:TCU720916 TMQ720911:TMQ720916 TWM720911:TWM720916 UGI720911:UGI720916 UQE720911:UQE720916 VAA720911:VAA720916 VJW720911:VJW720916 VTS720911:VTS720916 WDO720911:WDO720916 WNK720911:WNK720916 WXG720911:WXG720916 AY786447:AY786452 KU786447:KU786452 UQ786447:UQ786452 AEM786447:AEM786452 AOI786447:AOI786452 AYE786447:AYE786452 BIA786447:BIA786452 BRW786447:BRW786452 CBS786447:CBS786452 CLO786447:CLO786452 CVK786447:CVK786452 DFG786447:DFG786452 DPC786447:DPC786452 DYY786447:DYY786452 EIU786447:EIU786452 ESQ786447:ESQ786452 FCM786447:FCM786452 FMI786447:FMI786452 FWE786447:FWE786452 GGA786447:GGA786452 GPW786447:GPW786452 GZS786447:GZS786452 HJO786447:HJO786452 HTK786447:HTK786452 IDG786447:IDG786452 INC786447:INC786452 IWY786447:IWY786452 JGU786447:JGU786452 JQQ786447:JQQ786452 KAM786447:KAM786452 KKI786447:KKI786452 KUE786447:KUE786452 LEA786447:LEA786452 LNW786447:LNW786452 LXS786447:LXS786452 MHO786447:MHO786452 MRK786447:MRK786452 NBG786447:NBG786452 NLC786447:NLC786452 NUY786447:NUY786452 OEU786447:OEU786452 OOQ786447:OOQ786452 OYM786447:OYM786452 PII786447:PII786452 PSE786447:PSE786452 QCA786447:QCA786452 QLW786447:QLW786452 QVS786447:QVS786452 RFO786447:RFO786452 RPK786447:RPK786452 RZG786447:RZG786452 SJC786447:SJC786452 SSY786447:SSY786452 TCU786447:TCU786452 TMQ786447:TMQ786452 TWM786447:TWM786452 UGI786447:UGI786452 UQE786447:UQE786452 VAA786447:VAA786452 VJW786447:VJW786452 VTS786447:VTS786452 WDO786447:WDO786452 WNK786447:WNK786452 WXG786447:WXG786452 AY851983:AY851988 KU851983:KU851988 UQ851983:UQ851988 AEM851983:AEM851988 AOI851983:AOI851988 AYE851983:AYE851988 BIA851983:BIA851988 BRW851983:BRW851988 CBS851983:CBS851988 CLO851983:CLO851988 CVK851983:CVK851988 DFG851983:DFG851988 DPC851983:DPC851988 DYY851983:DYY851988 EIU851983:EIU851988 ESQ851983:ESQ851988 FCM851983:FCM851988 FMI851983:FMI851988 FWE851983:FWE851988 GGA851983:GGA851988 GPW851983:GPW851988 GZS851983:GZS851988 HJO851983:HJO851988 HTK851983:HTK851988 IDG851983:IDG851988 INC851983:INC851988 IWY851983:IWY851988 JGU851983:JGU851988 JQQ851983:JQQ851988 KAM851983:KAM851988 KKI851983:KKI851988 KUE851983:KUE851988 LEA851983:LEA851988 LNW851983:LNW851988 LXS851983:LXS851988 MHO851983:MHO851988 MRK851983:MRK851988 NBG851983:NBG851988 NLC851983:NLC851988 NUY851983:NUY851988 OEU851983:OEU851988 OOQ851983:OOQ851988 OYM851983:OYM851988 PII851983:PII851988 PSE851983:PSE851988 QCA851983:QCA851988 QLW851983:QLW851988 QVS851983:QVS851988 RFO851983:RFO851988 RPK851983:RPK851988 RZG851983:RZG851988 SJC851983:SJC851988 SSY851983:SSY851988 TCU851983:TCU851988 TMQ851983:TMQ851988 TWM851983:TWM851988 UGI851983:UGI851988 UQE851983:UQE851988 VAA851983:VAA851988 VJW851983:VJW851988 VTS851983:VTS851988 WDO851983:WDO851988 WNK851983:WNK851988 WXG851983:WXG851988 AY917519:AY917524 KU917519:KU917524 UQ917519:UQ917524 AEM917519:AEM917524 AOI917519:AOI917524 AYE917519:AYE917524 BIA917519:BIA917524 BRW917519:BRW917524 CBS917519:CBS917524 CLO917519:CLO917524 CVK917519:CVK917524 DFG917519:DFG917524 DPC917519:DPC917524 DYY917519:DYY917524 EIU917519:EIU917524 ESQ917519:ESQ917524 FCM917519:FCM917524 FMI917519:FMI917524 FWE917519:FWE917524 GGA917519:GGA917524 GPW917519:GPW917524 GZS917519:GZS917524 HJO917519:HJO917524 HTK917519:HTK917524 IDG917519:IDG917524 INC917519:INC917524 IWY917519:IWY917524 JGU917519:JGU917524 JQQ917519:JQQ917524 KAM917519:KAM917524 KKI917519:KKI917524 KUE917519:KUE917524 LEA917519:LEA917524 LNW917519:LNW917524 LXS917519:LXS917524 MHO917519:MHO917524 MRK917519:MRK917524 NBG917519:NBG917524 NLC917519:NLC917524 NUY917519:NUY917524 OEU917519:OEU917524 OOQ917519:OOQ917524 OYM917519:OYM917524 PII917519:PII917524 PSE917519:PSE917524 QCA917519:QCA917524 QLW917519:QLW917524 QVS917519:QVS917524 RFO917519:RFO917524 RPK917519:RPK917524 RZG917519:RZG917524 SJC917519:SJC917524 SSY917519:SSY917524 TCU917519:TCU917524 TMQ917519:TMQ917524 TWM917519:TWM917524 UGI917519:UGI917524 UQE917519:UQE917524 VAA917519:VAA917524 VJW917519:VJW917524 VTS917519:VTS917524 WDO917519:WDO917524 WNK917519:WNK917524 WXG917519:WXG917524 AY983055:AY983060 KU983055:KU983060 UQ983055:UQ983060 AEM983055:AEM983060 AOI983055:AOI983060 AYE983055:AYE983060 BIA983055:BIA983060 BRW983055:BRW983060 CBS983055:CBS983060 CLO983055:CLO983060 CVK983055:CVK983060 DFG983055:DFG983060 DPC983055:DPC983060 DYY983055:DYY983060 EIU983055:EIU983060 ESQ983055:ESQ983060 FCM983055:FCM983060 FMI983055:FMI983060 FWE983055:FWE983060 GGA983055:GGA983060 GPW983055:GPW983060 GZS983055:GZS983060 HJO983055:HJO983060 HTK983055:HTK983060 IDG983055:IDG983060 INC983055:INC983060 IWY983055:IWY983060 JGU983055:JGU983060 JQQ983055:JQQ983060 KAM983055:KAM983060 KKI983055:KKI983060 KUE983055:KUE983060 LEA983055:LEA983060 LNW983055:LNW983060 LXS983055:LXS983060 MHO983055:MHO983060 MRK983055:MRK983060 NBG983055:NBG983060 NLC983055:NLC983060 NUY983055:NUY983060 OEU983055:OEU983060 OOQ983055:OOQ983060 OYM983055:OYM983060 PII983055:PII983060 PSE983055:PSE983060 QCA983055:QCA983060 QLW983055:QLW983060 QVS983055:QVS983060 RFO983055:RFO983060 RPK983055:RPK983060 RZG983055:RZG983060 SJC983055:SJC983060 SSY983055:SSY983060 TCU983055:TCU983060 TMQ983055:TMQ983060 TWM983055:TWM983060 UGI983055:UGI983060 UQE983055:UQE983060 VAA983055:VAA983060 VJW983055:VJW983060 VTS983055:VTS983060 WDO983055:WDO983060 WNK983055:WNK983060 WXG983055:WXG983060">
      <formula1>Monitoreo</formula1>
    </dataValidation>
    <dataValidation type="list" allowBlank="1" showInputMessage="1" sqref="AV10 KR10 UN10 AEJ10 AOF10 AYB10 BHX10 BRT10 CBP10 CLL10 CVH10 DFD10 DOZ10 DYV10 EIR10 ESN10 FCJ10 FMF10 FWB10 GFX10 GPT10 GZP10 HJL10 HTH10 IDD10 IMZ10 IWV10 JGR10 JQN10 KAJ10 KKF10 KUB10 LDX10 LNT10 LXP10 MHL10 MRH10 NBD10 NKZ10 NUV10 OER10 OON10 OYJ10 PIF10 PSB10 QBX10 QLT10 QVP10 RFL10 RPH10 RZD10 SIZ10 SSV10 TCR10 TMN10 TWJ10 UGF10 UQB10 UZX10 VJT10 VTP10 WDL10 WNH10 WXD10 AV65546 KR65546 UN65546 AEJ65546 AOF65546 AYB65546 BHX65546 BRT65546 CBP65546 CLL65546 CVH65546 DFD65546 DOZ65546 DYV65546 EIR65546 ESN65546 FCJ65546 FMF65546 FWB65546 GFX65546 GPT65546 GZP65546 HJL65546 HTH65546 IDD65546 IMZ65546 IWV65546 JGR65546 JQN65546 KAJ65546 KKF65546 KUB65546 LDX65546 LNT65546 LXP65546 MHL65546 MRH65546 NBD65546 NKZ65546 NUV65546 OER65546 OON65546 OYJ65546 PIF65546 PSB65546 QBX65546 QLT65546 QVP65546 RFL65546 RPH65546 RZD65546 SIZ65546 SSV65546 TCR65546 TMN65546 TWJ65546 UGF65546 UQB65546 UZX65546 VJT65546 VTP65546 WDL65546 WNH65546 WXD65546 AV131082 KR131082 UN131082 AEJ131082 AOF131082 AYB131082 BHX131082 BRT131082 CBP131082 CLL131082 CVH131082 DFD131082 DOZ131082 DYV131082 EIR131082 ESN131082 FCJ131082 FMF131082 FWB131082 GFX131082 GPT131082 GZP131082 HJL131082 HTH131082 IDD131082 IMZ131082 IWV131082 JGR131082 JQN131082 KAJ131082 KKF131082 KUB131082 LDX131082 LNT131082 LXP131082 MHL131082 MRH131082 NBD131082 NKZ131082 NUV131082 OER131082 OON131082 OYJ131082 PIF131082 PSB131082 QBX131082 QLT131082 QVP131082 RFL131082 RPH131082 RZD131082 SIZ131082 SSV131082 TCR131082 TMN131082 TWJ131082 UGF131082 UQB131082 UZX131082 VJT131082 VTP131082 WDL131082 WNH131082 WXD131082 AV196618 KR196618 UN196618 AEJ196618 AOF196618 AYB196618 BHX196618 BRT196618 CBP196618 CLL196618 CVH196618 DFD196618 DOZ196618 DYV196618 EIR196618 ESN196618 FCJ196618 FMF196618 FWB196618 GFX196618 GPT196618 GZP196618 HJL196618 HTH196618 IDD196618 IMZ196618 IWV196618 JGR196618 JQN196618 KAJ196618 KKF196618 KUB196618 LDX196618 LNT196618 LXP196618 MHL196618 MRH196618 NBD196618 NKZ196618 NUV196618 OER196618 OON196618 OYJ196618 PIF196618 PSB196618 QBX196618 QLT196618 QVP196618 RFL196618 RPH196618 RZD196618 SIZ196618 SSV196618 TCR196618 TMN196618 TWJ196618 UGF196618 UQB196618 UZX196618 VJT196618 VTP196618 WDL196618 WNH196618 WXD196618 AV262154 KR262154 UN262154 AEJ262154 AOF262154 AYB262154 BHX262154 BRT262154 CBP262154 CLL262154 CVH262154 DFD262154 DOZ262154 DYV262154 EIR262154 ESN262154 FCJ262154 FMF262154 FWB262154 GFX262154 GPT262154 GZP262154 HJL262154 HTH262154 IDD262154 IMZ262154 IWV262154 JGR262154 JQN262154 KAJ262154 KKF262154 KUB262154 LDX262154 LNT262154 LXP262154 MHL262154 MRH262154 NBD262154 NKZ262154 NUV262154 OER262154 OON262154 OYJ262154 PIF262154 PSB262154 QBX262154 QLT262154 QVP262154 RFL262154 RPH262154 RZD262154 SIZ262154 SSV262154 TCR262154 TMN262154 TWJ262154 UGF262154 UQB262154 UZX262154 VJT262154 VTP262154 WDL262154 WNH262154 WXD262154 AV327690 KR327690 UN327690 AEJ327690 AOF327690 AYB327690 BHX327690 BRT327690 CBP327690 CLL327690 CVH327690 DFD327690 DOZ327690 DYV327690 EIR327690 ESN327690 FCJ327690 FMF327690 FWB327690 GFX327690 GPT327690 GZP327690 HJL327690 HTH327690 IDD327690 IMZ327690 IWV327690 JGR327690 JQN327690 KAJ327690 KKF327690 KUB327690 LDX327690 LNT327690 LXP327690 MHL327690 MRH327690 NBD327690 NKZ327690 NUV327690 OER327690 OON327690 OYJ327690 PIF327690 PSB327690 QBX327690 QLT327690 QVP327690 RFL327690 RPH327690 RZD327690 SIZ327690 SSV327690 TCR327690 TMN327690 TWJ327690 UGF327690 UQB327690 UZX327690 VJT327690 VTP327690 WDL327690 WNH327690 WXD327690 AV393226 KR393226 UN393226 AEJ393226 AOF393226 AYB393226 BHX393226 BRT393226 CBP393226 CLL393226 CVH393226 DFD393226 DOZ393226 DYV393226 EIR393226 ESN393226 FCJ393226 FMF393226 FWB393226 GFX393226 GPT393226 GZP393226 HJL393226 HTH393226 IDD393226 IMZ393226 IWV393226 JGR393226 JQN393226 KAJ393226 KKF393226 KUB393226 LDX393226 LNT393226 LXP393226 MHL393226 MRH393226 NBD393226 NKZ393226 NUV393226 OER393226 OON393226 OYJ393226 PIF393226 PSB393226 QBX393226 QLT393226 QVP393226 RFL393226 RPH393226 RZD393226 SIZ393226 SSV393226 TCR393226 TMN393226 TWJ393226 UGF393226 UQB393226 UZX393226 VJT393226 VTP393226 WDL393226 WNH393226 WXD393226 AV458762 KR458762 UN458762 AEJ458762 AOF458762 AYB458762 BHX458762 BRT458762 CBP458762 CLL458762 CVH458762 DFD458762 DOZ458762 DYV458762 EIR458762 ESN458762 FCJ458762 FMF458762 FWB458762 GFX458762 GPT458762 GZP458762 HJL458762 HTH458762 IDD458762 IMZ458762 IWV458762 JGR458762 JQN458762 KAJ458762 KKF458762 KUB458762 LDX458762 LNT458762 LXP458762 MHL458762 MRH458762 NBD458762 NKZ458762 NUV458762 OER458762 OON458762 OYJ458762 PIF458762 PSB458762 QBX458762 QLT458762 QVP458762 RFL458762 RPH458762 RZD458762 SIZ458762 SSV458762 TCR458762 TMN458762 TWJ458762 UGF458762 UQB458762 UZX458762 VJT458762 VTP458762 WDL458762 WNH458762 WXD458762 AV524298 KR524298 UN524298 AEJ524298 AOF524298 AYB524298 BHX524298 BRT524298 CBP524298 CLL524298 CVH524298 DFD524298 DOZ524298 DYV524298 EIR524298 ESN524298 FCJ524298 FMF524298 FWB524298 GFX524298 GPT524298 GZP524298 HJL524298 HTH524298 IDD524298 IMZ524298 IWV524298 JGR524298 JQN524298 KAJ524298 KKF524298 KUB524298 LDX524298 LNT524298 LXP524298 MHL524298 MRH524298 NBD524298 NKZ524298 NUV524298 OER524298 OON524298 OYJ524298 PIF524298 PSB524298 QBX524298 QLT524298 QVP524298 RFL524298 RPH524298 RZD524298 SIZ524298 SSV524298 TCR524298 TMN524298 TWJ524298 UGF524298 UQB524298 UZX524298 VJT524298 VTP524298 WDL524298 WNH524298 WXD524298 AV589834 KR589834 UN589834 AEJ589834 AOF589834 AYB589834 BHX589834 BRT589834 CBP589834 CLL589834 CVH589834 DFD589834 DOZ589834 DYV589834 EIR589834 ESN589834 FCJ589834 FMF589834 FWB589834 GFX589834 GPT589834 GZP589834 HJL589834 HTH589834 IDD589834 IMZ589834 IWV589834 JGR589834 JQN589834 KAJ589834 KKF589834 KUB589834 LDX589834 LNT589834 LXP589834 MHL589834 MRH589834 NBD589834 NKZ589834 NUV589834 OER589834 OON589834 OYJ589834 PIF589834 PSB589834 QBX589834 QLT589834 QVP589834 RFL589834 RPH589834 RZD589834 SIZ589834 SSV589834 TCR589834 TMN589834 TWJ589834 UGF589834 UQB589834 UZX589834 VJT589834 VTP589834 WDL589834 WNH589834 WXD589834 AV655370 KR655370 UN655370 AEJ655370 AOF655370 AYB655370 BHX655370 BRT655370 CBP655370 CLL655370 CVH655370 DFD655370 DOZ655370 DYV655370 EIR655370 ESN655370 FCJ655370 FMF655370 FWB655370 GFX655370 GPT655370 GZP655370 HJL655370 HTH655370 IDD655370 IMZ655370 IWV655370 JGR655370 JQN655370 KAJ655370 KKF655370 KUB655370 LDX655370 LNT655370 LXP655370 MHL655370 MRH655370 NBD655370 NKZ655370 NUV655370 OER655370 OON655370 OYJ655370 PIF655370 PSB655370 QBX655370 QLT655370 QVP655370 RFL655370 RPH655370 RZD655370 SIZ655370 SSV655370 TCR655370 TMN655370 TWJ655370 UGF655370 UQB655370 UZX655370 VJT655370 VTP655370 WDL655370 WNH655370 WXD655370 AV720906 KR720906 UN720906 AEJ720906 AOF720906 AYB720906 BHX720906 BRT720906 CBP720906 CLL720906 CVH720906 DFD720906 DOZ720906 DYV720906 EIR720906 ESN720906 FCJ720906 FMF720906 FWB720906 GFX720906 GPT720906 GZP720906 HJL720906 HTH720906 IDD720906 IMZ720906 IWV720906 JGR720906 JQN720906 KAJ720906 KKF720906 KUB720906 LDX720906 LNT720906 LXP720906 MHL720906 MRH720906 NBD720906 NKZ720906 NUV720906 OER720906 OON720906 OYJ720906 PIF720906 PSB720906 QBX720906 QLT720906 QVP720906 RFL720906 RPH720906 RZD720906 SIZ720906 SSV720906 TCR720906 TMN720906 TWJ720906 UGF720906 UQB720906 UZX720906 VJT720906 VTP720906 WDL720906 WNH720906 WXD720906 AV786442 KR786442 UN786442 AEJ786442 AOF786442 AYB786442 BHX786442 BRT786442 CBP786442 CLL786442 CVH786442 DFD786442 DOZ786442 DYV786442 EIR786442 ESN786442 FCJ786442 FMF786442 FWB786442 GFX786442 GPT786442 GZP786442 HJL786442 HTH786442 IDD786442 IMZ786442 IWV786442 JGR786442 JQN786442 KAJ786442 KKF786442 KUB786442 LDX786442 LNT786442 LXP786442 MHL786442 MRH786442 NBD786442 NKZ786442 NUV786442 OER786442 OON786442 OYJ786442 PIF786442 PSB786442 QBX786442 QLT786442 QVP786442 RFL786442 RPH786442 RZD786442 SIZ786442 SSV786442 TCR786442 TMN786442 TWJ786442 UGF786442 UQB786442 UZX786442 VJT786442 VTP786442 WDL786442 WNH786442 WXD786442 AV851978 KR851978 UN851978 AEJ851978 AOF851978 AYB851978 BHX851978 BRT851978 CBP851978 CLL851978 CVH851978 DFD851978 DOZ851978 DYV851978 EIR851978 ESN851978 FCJ851978 FMF851978 FWB851978 GFX851978 GPT851978 GZP851978 HJL851978 HTH851978 IDD851978 IMZ851978 IWV851978 JGR851978 JQN851978 KAJ851978 KKF851978 KUB851978 LDX851978 LNT851978 LXP851978 MHL851978 MRH851978 NBD851978 NKZ851978 NUV851978 OER851978 OON851978 OYJ851978 PIF851978 PSB851978 QBX851978 QLT851978 QVP851978 RFL851978 RPH851978 RZD851978 SIZ851978 SSV851978 TCR851978 TMN851978 TWJ851978 UGF851978 UQB851978 UZX851978 VJT851978 VTP851978 WDL851978 WNH851978 WXD851978 AV917514 KR917514 UN917514 AEJ917514 AOF917514 AYB917514 BHX917514 BRT917514 CBP917514 CLL917514 CVH917514 DFD917514 DOZ917514 DYV917514 EIR917514 ESN917514 FCJ917514 FMF917514 FWB917514 GFX917514 GPT917514 GZP917514 HJL917514 HTH917514 IDD917514 IMZ917514 IWV917514 JGR917514 JQN917514 KAJ917514 KKF917514 KUB917514 LDX917514 LNT917514 LXP917514 MHL917514 MRH917514 NBD917514 NKZ917514 NUV917514 OER917514 OON917514 OYJ917514 PIF917514 PSB917514 QBX917514 QLT917514 QVP917514 RFL917514 RPH917514 RZD917514 SIZ917514 SSV917514 TCR917514 TMN917514 TWJ917514 UGF917514 UQB917514 UZX917514 VJT917514 VTP917514 WDL917514 WNH917514 WXD917514 AV983050 KR983050 UN983050 AEJ983050 AOF983050 AYB983050 BHX983050 BRT983050 CBP983050 CLL983050 CVH983050 DFD983050 DOZ983050 DYV983050 EIR983050 ESN983050 FCJ983050 FMF983050 FWB983050 GFX983050 GPT983050 GZP983050 HJL983050 HTH983050 IDD983050 IMZ983050 IWV983050 JGR983050 JQN983050 KAJ983050 KKF983050 KUB983050 LDX983050 LNT983050 LXP983050 MHL983050 MRH983050 NBD983050 NKZ983050 NUV983050 OER983050 OON983050 OYJ983050 PIF983050 PSB983050 QBX983050 QLT983050 QVP983050 RFL983050 RPH983050 RZD983050 SIZ983050 SSV983050 TCR983050 TMN983050 TWJ983050 UGF983050 UQB983050 UZX983050 VJT983050 VTP983050 WDL983050 WNH983050 WXD983050 AV15:AV20 KR15:KR20 UN15:UN20 AEJ15:AEJ20 AOF15:AOF20 AYB15:AYB20 BHX15:BHX20 BRT15:BRT20 CBP15:CBP20 CLL15:CLL20 CVH15:CVH20 DFD15:DFD20 DOZ15:DOZ20 DYV15:DYV20 EIR15:EIR20 ESN15:ESN20 FCJ15:FCJ20 FMF15:FMF20 FWB15:FWB20 GFX15:GFX20 GPT15:GPT20 GZP15:GZP20 HJL15:HJL20 HTH15:HTH20 IDD15:IDD20 IMZ15:IMZ20 IWV15:IWV20 JGR15:JGR20 JQN15:JQN20 KAJ15:KAJ20 KKF15:KKF20 KUB15:KUB20 LDX15:LDX20 LNT15:LNT20 LXP15:LXP20 MHL15:MHL20 MRH15:MRH20 NBD15:NBD20 NKZ15:NKZ20 NUV15:NUV20 OER15:OER20 OON15:OON20 OYJ15:OYJ20 PIF15:PIF20 PSB15:PSB20 QBX15:QBX20 QLT15:QLT20 QVP15:QVP20 RFL15:RFL20 RPH15:RPH20 RZD15:RZD20 SIZ15:SIZ20 SSV15:SSV20 TCR15:TCR20 TMN15:TMN20 TWJ15:TWJ20 UGF15:UGF20 UQB15:UQB20 UZX15:UZX20 VJT15:VJT20 VTP15:VTP20 WDL15:WDL20 WNH15:WNH20 WXD15:WXD20 AV65551:AV65556 KR65551:KR65556 UN65551:UN65556 AEJ65551:AEJ65556 AOF65551:AOF65556 AYB65551:AYB65556 BHX65551:BHX65556 BRT65551:BRT65556 CBP65551:CBP65556 CLL65551:CLL65556 CVH65551:CVH65556 DFD65551:DFD65556 DOZ65551:DOZ65556 DYV65551:DYV65556 EIR65551:EIR65556 ESN65551:ESN65556 FCJ65551:FCJ65556 FMF65551:FMF65556 FWB65551:FWB65556 GFX65551:GFX65556 GPT65551:GPT65556 GZP65551:GZP65556 HJL65551:HJL65556 HTH65551:HTH65556 IDD65551:IDD65556 IMZ65551:IMZ65556 IWV65551:IWV65556 JGR65551:JGR65556 JQN65551:JQN65556 KAJ65551:KAJ65556 KKF65551:KKF65556 KUB65551:KUB65556 LDX65551:LDX65556 LNT65551:LNT65556 LXP65551:LXP65556 MHL65551:MHL65556 MRH65551:MRH65556 NBD65551:NBD65556 NKZ65551:NKZ65556 NUV65551:NUV65556 OER65551:OER65556 OON65551:OON65556 OYJ65551:OYJ65556 PIF65551:PIF65556 PSB65551:PSB65556 QBX65551:QBX65556 QLT65551:QLT65556 QVP65551:QVP65556 RFL65551:RFL65556 RPH65551:RPH65556 RZD65551:RZD65556 SIZ65551:SIZ65556 SSV65551:SSV65556 TCR65551:TCR65556 TMN65551:TMN65556 TWJ65551:TWJ65556 UGF65551:UGF65556 UQB65551:UQB65556 UZX65551:UZX65556 VJT65551:VJT65556 VTP65551:VTP65556 WDL65551:WDL65556 WNH65551:WNH65556 WXD65551:WXD65556 AV131087:AV131092 KR131087:KR131092 UN131087:UN131092 AEJ131087:AEJ131092 AOF131087:AOF131092 AYB131087:AYB131092 BHX131087:BHX131092 BRT131087:BRT131092 CBP131087:CBP131092 CLL131087:CLL131092 CVH131087:CVH131092 DFD131087:DFD131092 DOZ131087:DOZ131092 DYV131087:DYV131092 EIR131087:EIR131092 ESN131087:ESN131092 FCJ131087:FCJ131092 FMF131087:FMF131092 FWB131087:FWB131092 GFX131087:GFX131092 GPT131087:GPT131092 GZP131087:GZP131092 HJL131087:HJL131092 HTH131087:HTH131092 IDD131087:IDD131092 IMZ131087:IMZ131092 IWV131087:IWV131092 JGR131087:JGR131092 JQN131087:JQN131092 KAJ131087:KAJ131092 KKF131087:KKF131092 KUB131087:KUB131092 LDX131087:LDX131092 LNT131087:LNT131092 LXP131087:LXP131092 MHL131087:MHL131092 MRH131087:MRH131092 NBD131087:NBD131092 NKZ131087:NKZ131092 NUV131087:NUV131092 OER131087:OER131092 OON131087:OON131092 OYJ131087:OYJ131092 PIF131087:PIF131092 PSB131087:PSB131092 QBX131087:QBX131092 QLT131087:QLT131092 QVP131087:QVP131092 RFL131087:RFL131092 RPH131087:RPH131092 RZD131087:RZD131092 SIZ131087:SIZ131092 SSV131087:SSV131092 TCR131087:TCR131092 TMN131087:TMN131092 TWJ131087:TWJ131092 UGF131087:UGF131092 UQB131087:UQB131092 UZX131087:UZX131092 VJT131087:VJT131092 VTP131087:VTP131092 WDL131087:WDL131092 WNH131087:WNH131092 WXD131087:WXD131092 AV196623:AV196628 KR196623:KR196628 UN196623:UN196628 AEJ196623:AEJ196628 AOF196623:AOF196628 AYB196623:AYB196628 BHX196623:BHX196628 BRT196623:BRT196628 CBP196623:CBP196628 CLL196623:CLL196628 CVH196623:CVH196628 DFD196623:DFD196628 DOZ196623:DOZ196628 DYV196623:DYV196628 EIR196623:EIR196628 ESN196623:ESN196628 FCJ196623:FCJ196628 FMF196623:FMF196628 FWB196623:FWB196628 GFX196623:GFX196628 GPT196623:GPT196628 GZP196623:GZP196628 HJL196623:HJL196628 HTH196623:HTH196628 IDD196623:IDD196628 IMZ196623:IMZ196628 IWV196623:IWV196628 JGR196623:JGR196628 JQN196623:JQN196628 KAJ196623:KAJ196628 KKF196623:KKF196628 KUB196623:KUB196628 LDX196623:LDX196628 LNT196623:LNT196628 LXP196623:LXP196628 MHL196623:MHL196628 MRH196623:MRH196628 NBD196623:NBD196628 NKZ196623:NKZ196628 NUV196623:NUV196628 OER196623:OER196628 OON196623:OON196628 OYJ196623:OYJ196628 PIF196623:PIF196628 PSB196623:PSB196628 QBX196623:QBX196628 QLT196623:QLT196628 QVP196623:QVP196628 RFL196623:RFL196628 RPH196623:RPH196628 RZD196623:RZD196628 SIZ196623:SIZ196628 SSV196623:SSV196628 TCR196623:TCR196628 TMN196623:TMN196628 TWJ196623:TWJ196628 UGF196623:UGF196628 UQB196623:UQB196628 UZX196623:UZX196628 VJT196623:VJT196628 VTP196623:VTP196628 WDL196623:WDL196628 WNH196623:WNH196628 WXD196623:WXD196628 AV262159:AV262164 KR262159:KR262164 UN262159:UN262164 AEJ262159:AEJ262164 AOF262159:AOF262164 AYB262159:AYB262164 BHX262159:BHX262164 BRT262159:BRT262164 CBP262159:CBP262164 CLL262159:CLL262164 CVH262159:CVH262164 DFD262159:DFD262164 DOZ262159:DOZ262164 DYV262159:DYV262164 EIR262159:EIR262164 ESN262159:ESN262164 FCJ262159:FCJ262164 FMF262159:FMF262164 FWB262159:FWB262164 GFX262159:GFX262164 GPT262159:GPT262164 GZP262159:GZP262164 HJL262159:HJL262164 HTH262159:HTH262164 IDD262159:IDD262164 IMZ262159:IMZ262164 IWV262159:IWV262164 JGR262159:JGR262164 JQN262159:JQN262164 KAJ262159:KAJ262164 KKF262159:KKF262164 KUB262159:KUB262164 LDX262159:LDX262164 LNT262159:LNT262164 LXP262159:LXP262164 MHL262159:MHL262164 MRH262159:MRH262164 NBD262159:NBD262164 NKZ262159:NKZ262164 NUV262159:NUV262164 OER262159:OER262164 OON262159:OON262164 OYJ262159:OYJ262164 PIF262159:PIF262164 PSB262159:PSB262164 QBX262159:QBX262164 QLT262159:QLT262164 QVP262159:QVP262164 RFL262159:RFL262164 RPH262159:RPH262164 RZD262159:RZD262164 SIZ262159:SIZ262164 SSV262159:SSV262164 TCR262159:TCR262164 TMN262159:TMN262164 TWJ262159:TWJ262164 UGF262159:UGF262164 UQB262159:UQB262164 UZX262159:UZX262164 VJT262159:VJT262164 VTP262159:VTP262164 WDL262159:WDL262164 WNH262159:WNH262164 WXD262159:WXD262164 AV327695:AV327700 KR327695:KR327700 UN327695:UN327700 AEJ327695:AEJ327700 AOF327695:AOF327700 AYB327695:AYB327700 BHX327695:BHX327700 BRT327695:BRT327700 CBP327695:CBP327700 CLL327695:CLL327700 CVH327695:CVH327700 DFD327695:DFD327700 DOZ327695:DOZ327700 DYV327695:DYV327700 EIR327695:EIR327700 ESN327695:ESN327700 FCJ327695:FCJ327700 FMF327695:FMF327700 FWB327695:FWB327700 GFX327695:GFX327700 GPT327695:GPT327700 GZP327695:GZP327700 HJL327695:HJL327700 HTH327695:HTH327700 IDD327695:IDD327700 IMZ327695:IMZ327700 IWV327695:IWV327700 JGR327695:JGR327700 JQN327695:JQN327700 KAJ327695:KAJ327700 KKF327695:KKF327700 KUB327695:KUB327700 LDX327695:LDX327700 LNT327695:LNT327700 LXP327695:LXP327700 MHL327695:MHL327700 MRH327695:MRH327700 NBD327695:NBD327700 NKZ327695:NKZ327700 NUV327695:NUV327700 OER327695:OER327700 OON327695:OON327700 OYJ327695:OYJ327700 PIF327695:PIF327700 PSB327695:PSB327700 QBX327695:QBX327700 QLT327695:QLT327700 QVP327695:QVP327700 RFL327695:RFL327700 RPH327695:RPH327700 RZD327695:RZD327700 SIZ327695:SIZ327700 SSV327695:SSV327700 TCR327695:TCR327700 TMN327695:TMN327700 TWJ327695:TWJ327700 UGF327695:UGF327700 UQB327695:UQB327700 UZX327695:UZX327700 VJT327695:VJT327700 VTP327695:VTP327700 WDL327695:WDL327700 WNH327695:WNH327700 WXD327695:WXD327700 AV393231:AV393236 KR393231:KR393236 UN393231:UN393236 AEJ393231:AEJ393236 AOF393231:AOF393236 AYB393231:AYB393236 BHX393231:BHX393236 BRT393231:BRT393236 CBP393231:CBP393236 CLL393231:CLL393236 CVH393231:CVH393236 DFD393231:DFD393236 DOZ393231:DOZ393236 DYV393231:DYV393236 EIR393231:EIR393236 ESN393231:ESN393236 FCJ393231:FCJ393236 FMF393231:FMF393236 FWB393231:FWB393236 GFX393231:GFX393236 GPT393231:GPT393236 GZP393231:GZP393236 HJL393231:HJL393236 HTH393231:HTH393236 IDD393231:IDD393236 IMZ393231:IMZ393236 IWV393231:IWV393236 JGR393231:JGR393236 JQN393231:JQN393236 KAJ393231:KAJ393236 KKF393231:KKF393236 KUB393231:KUB393236 LDX393231:LDX393236 LNT393231:LNT393236 LXP393231:LXP393236 MHL393231:MHL393236 MRH393231:MRH393236 NBD393231:NBD393236 NKZ393231:NKZ393236 NUV393231:NUV393236 OER393231:OER393236 OON393231:OON393236 OYJ393231:OYJ393236 PIF393231:PIF393236 PSB393231:PSB393236 QBX393231:QBX393236 QLT393231:QLT393236 QVP393231:QVP393236 RFL393231:RFL393236 RPH393231:RPH393236 RZD393231:RZD393236 SIZ393231:SIZ393236 SSV393231:SSV393236 TCR393231:TCR393236 TMN393231:TMN393236 TWJ393231:TWJ393236 UGF393231:UGF393236 UQB393231:UQB393236 UZX393231:UZX393236 VJT393231:VJT393236 VTP393231:VTP393236 WDL393231:WDL393236 WNH393231:WNH393236 WXD393231:WXD393236 AV458767:AV458772 KR458767:KR458772 UN458767:UN458772 AEJ458767:AEJ458772 AOF458767:AOF458772 AYB458767:AYB458772 BHX458767:BHX458772 BRT458767:BRT458772 CBP458767:CBP458772 CLL458767:CLL458772 CVH458767:CVH458772 DFD458767:DFD458772 DOZ458767:DOZ458772 DYV458767:DYV458772 EIR458767:EIR458772 ESN458767:ESN458772 FCJ458767:FCJ458772 FMF458767:FMF458772 FWB458767:FWB458772 GFX458767:GFX458772 GPT458767:GPT458772 GZP458767:GZP458772 HJL458767:HJL458772 HTH458767:HTH458772 IDD458767:IDD458772 IMZ458767:IMZ458772 IWV458767:IWV458772 JGR458767:JGR458772 JQN458767:JQN458772 KAJ458767:KAJ458772 KKF458767:KKF458772 KUB458767:KUB458772 LDX458767:LDX458772 LNT458767:LNT458772 LXP458767:LXP458772 MHL458767:MHL458772 MRH458767:MRH458772 NBD458767:NBD458772 NKZ458767:NKZ458772 NUV458767:NUV458772 OER458767:OER458772 OON458767:OON458772 OYJ458767:OYJ458772 PIF458767:PIF458772 PSB458767:PSB458772 QBX458767:QBX458772 QLT458767:QLT458772 QVP458767:QVP458772 RFL458767:RFL458772 RPH458767:RPH458772 RZD458767:RZD458772 SIZ458767:SIZ458772 SSV458767:SSV458772 TCR458767:TCR458772 TMN458767:TMN458772 TWJ458767:TWJ458772 UGF458767:UGF458772 UQB458767:UQB458772 UZX458767:UZX458772 VJT458767:VJT458772 VTP458767:VTP458772 WDL458767:WDL458772 WNH458767:WNH458772 WXD458767:WXD458772 AV524303:AV524308 KR524303:KR524308 UN524303:UN524308 AEJ524303:AEJ524308 AOF524303:AOF524308 AYB524303:AYB524308 BHX524303:BHX524308 BRT524303:BRT524308 CBP524303:CBP524308 CLL524303:CLL524308 CVH524303:CVH524308 DFD524303:DFD524308 DOZ524303:DOZ524308 DYV524303:DYV524308 EIR524303:EIR524308 ESN524303:ESN524308 FCJ524303:FCJ524308 FMF524303:FMF524308 FWB524303:FWB524308 GFX524303:GFX524308 GPT524303:GPT524308 GZP524303:GZP524308 HJL524303:HJL524308 HTH524303:HTH524308 IDD524303:IDD524308 IMZ524303:IMZ524308 IWV524303:IWV524308 JGR524303:JGR524308 JQN524303:JQN524308 KAJ524303:KAJ524308 KKF524303:KKF524308 KUB524303:KUB524308 LDX524303:LDX524308 LNT524303:LNT524308 LXP524303:LXP524308 MHL524303:MHL524308 MRH524303:MRH524308 NBD524303:NBD524308 NKZ524303:NKZ524308 NUV524303:NUV524308 OER524303:OER524308 OON524303:OON524308 OYJ524303:OYJ524308 PIF524303:PIF524308 PSB524303:PSB524308 QBX524303:QBX524308 QLT524303:QLT524308 QVP524303:QVP524308 RFL524303:RFL524308 RPH524303:RPH524308 RZD524303:RZD524308 SIZ524303:SIZ524308 SSV524303:SSV524308 TCR524303:TCR524308 TMN524303:TMN524308 TWJ524303:TWJ524308 UGF524303:UGF524308 UQB524303:UQB524308 UZX524303:UZX524308 VJT524303:VJT524308 VTP524303:VTP524308 WDL524303:WDL524308 WNH524303:WNH524308 WXD524303:WXD524308 AV589839:AV589844 KR589839:KR589844 UN589839:UN589844 AEJ589839:AEJ589844 AOF589839:AOF589844 AYB589839:AYB589844 BHX589839:BHX589844 BRT589839:BRT589844 CBP589839:CBP589844 CLL589839:CLL589844 CVH589839:CVH589844 DFD589839:DFD589844 DOZ589839:DOZ589844 DYV589839:DYV589844 EIR589839:EIR589844 ESN589839:ESN589844 FCJ589839:FCJ589844 FMF589839:FMF589844 FWB589839:FWB589844 GFX589839:GFX589844 GPT589839:GPT589844 GZP589839:GZP589844 HJL589839:HJL589844 HTH589839:HTH589844 IDD589839:IDD589844 IMZ589839:IMZ589844 IWV589839:IWV589844 JGR589839:JGR589844 JQN589839:JQN589844 KAJ589839:KAJ589844 KKF589839:KKF589844 KUB589839:KUB589844 LDX589839:LDX589844 LNT589839:LNT589844 LXP589839:LXP589844 MHL589839:MHL589844 MRH589839:MRH589844 NBD589839:NBD589844 NKZ589839:NKZ589844 NUV589839:NUV589844 OER589839:OER589844 OON589839:OON589844 OYJ589839:OYJ589844 PIF589839:PIF589844 PSB589839:PSB589844 QBX589839:QBX589844 QLT589839:QLT589844 QVP589839:QVP589844 RFL589839:RFL589844 RPH589839:RPH589844 RZD589839:RZD589844 SIZ589839:SIZ589844 SSV589839:SSV589844 TCR589839:TCR589844 TMN589839:TMN589844 TWJ589839:TWJ589844 UGF589839:UGF589844 UQB589839:UQB589844 UZX589839:UZX589844 VJT589839:VJT589844 VTP589839:VTP589844 WDL589839:WDL589844 WNH589839:WNH589844 WXD589839:WXD589844 AV655375:AV655380 KR655375:KR655380 UN655375:UN655380 AEJ655375:AEJ655380 AOF655375:AOF655380 AYB655375:AYB655380 BHX655375:BHX655380 BRT655375:BRT655380 CBP655375:CBP655380 CLL655375:CLL655380 CVH655375:CVH655380 DFD655375:DFD655380 DOZ655375:DOZ655380 DYV655375:DYV655380 EIR655375:EIR655380 ESN655375:ESN655380 FCJ655375:FCJ655380 FMF655375:FMF655380 FWB655375:FWB655380 GFX655375:GFX655380 GPT655375:GPT655380 GZP655375:GZP655380 HJL655375:HJL655380 HTH655375:HTH655380 IDD655375:IDD655380 IMZ655375:IMZ655380 IWV655375:IWV655380 JGR655375:JGR655380 JQN655375:JQN655380 KAJ655375:KAJ655380 KKF655375:KKF655380 KUB655375:KUB655380 LDX655375:LDX655380 LNT655375:LNT655380 LXP655375:LXP655380 MHL655375:MHL655380 MRH655375:MRH655380 NBD655375:NBD655380 NKZ655375:NKZ655380 NUV655375:NUV655380 OER655375:OER655380 OON655375:OON655380 OYJ655375:OYJ655380 PIF655375:PIF655380 PSB655375:PSB655380 QBX655375:QBX655380 QLT655375:QLT655380 QVP655375:QVP655380 RFL655375:RFL655380 RPH655375:RPH655380 RZD655375:RZD655380 SIZ655375:SIZ655380 SSV655375:SSV655380 TCR655375:TCR655380 TMN655375:TMN655380 TWJ655375:TWJ655380 UGF655375:UGF655380 UQB655375:UQB655380 UZX655375:UZX655380 VJT655375:VJT655380 VTP655375:VTP655380 WDL655375:WDL655380 WNH655375:WNH655380 WXD655375:WXD655380 AV720911:AV720916 KR720911:KR720916 UN720911:UN720916 AEJ720911:AEJ720916 AOF720911:AOF720916 AYB720911:AYB720916 BHX720911:BHX720916 BRT720911:BRT720916 CBP720911:CBP720916 CLL720911:CLL720916 CVH720911:CVH720916 DFD720911:DFD720916 DOZ720911:DOZ720916 DYV720911:DYV720916 EIR720911:EIR720916 ESN720911:ESN720916 FCJ720911:FCJ720916 FMF720911:FMF720916 FWB720911:FWB720916 GFX720911:GFX720916 GPT720911:GPT720916 GZP720911:GZP720916 HJL720911:HJL720916 HTH720911:HTH720916 IDD720911:IDD720916 IMZ720911:IMZ720916 IWV720911:IWV720916 JGR720911:JGR720916 JQN720911:JQN720916 KAJ720911:KAJ720916 KKF720911:KKF720916 KUB720911:KUB720916 LDX720911:LDX720916 LNT720911:LNT720916 LXP720911:LXP720916 MHL720911:MHL720916 MRH720911:MRH720916 NBD720911:NBD720916 NKZ720911:NKZ720916 NUV720911:NUV720916 OER720911:OER720916 OON720911:OON720916 OYJ720911:OYJ720916 PIF720911:PIF720916 PSB720911:PSB720916 QBX720911:QBX720916 QLT720911:QLT720916 QVP720911:QVP720916 RFL720911:RFL720916 RPH720911:RPH720916 RZD720911:RZD720916 SIZ720911:SIZ720916 SSV720911:SSV720916 TCR720911:TCR720916 TMN720911:TMN720916 TWJ720911:TWJ720916 UGF720911:UGF720916 UQB720911:UQB720916 UZX720911:UZX720916 VJT720911:VJT720916 VTP720911:VTP720916 WDL720911:WDL720916 WNH720911:WNH720916 WXD720911:WXD720916 AV786447:AV786452 KR786447:KR786452 UN786447:UN786452 AEJ786447:AEJ786452 AOF786447:AOF786452 AYB786447:AYB786452 BHX786447:BHX786452 BRT786447:BRT786452 CBP786447:CBP786452 CLL786447:CLL786452 CVH786447:CVH786452 DFD786447:DFD786452 DOZ786447:DOZ786452 DYV786447:DYV786452 EIR786447:EIR786452 ESN786447:ESN786452 FCJ786447:FCJ786452 FMF786447:FMF786452 FWB786447:FWB786452 GFX786447:GFX786452 GPT786447:GPT786452 GZP786447:GZP786452 HJL786447:HJL786452 HTH786447:HTH786452 IDD786447:IDD786452 IMZ786447:IMZ786452 IWV786447:IWV786452 JGR786447:JGR786452 JQN786447:JQN786452 KAJ786447:KAJ786452 KKF786447:KKF786452 KUB786447:KUB786452 LDX786447:LDX786452 LNT786447:LNT786452 LXP786447:LXP786452 MHL786447:MHL786452 MRH786447:MRH786452 NBD786447:NBD786452 NKZ786447:NKZ786452 NUV786447:NUV786452 OER786447:OER786452 OON786447:OON786452 OYJ786447:OYJ786452 PIF786447:PIF786452 PSB786447:PSB786452 QBX786447:QBX786452 QLT786447:QLT786452 QVP786447:QVP786452 RFL786447:RFL786452 RPH786447:RPH786452 RZD786447:RZD786452 SIZ786447:SIZ786452 SSV786447:SSV786452 TCR786447:TCR786452 TMN786447:TMN786452 TWJ786447:TWJ786452 UGF786447:UGF786452 UQB786447:UQB786452 UZX786447:UZX786452 VJT786447:VJT786452 VTP786447:VTP786452 WDL786447:WDL786452 WNH786447:WNH786452 WXD786447:WXD786452 AV851983:AV851988 KR851983:KR851988 UN851983:UN851988 AEJ851983:AEJ851988 AOF851983:AOF851988 AYB851983:AYB851988 BHX851983:BHX851988 BRT851983:BRT851988 CBP851983:CBP851988 CLL851983:CLL851988 CVH851983:CVH851988 DFD851983:DFD851988 DOZ851983:DOZ851988 DYV851983:DYV851988 EIR851983:EIR851988 ESN851983:ESN851988 FCJ851983:FCJ851988 FMF851983:FMF851988 FWB851983:FWB851988 GFX851983:GFX851988 GPT851983:GPT851988 GZP851983:GZP851988 HJL851983:HJL851988 HTH851983:HTH851988 IDD851983:IDD851988 IMZ851983:IMZ851988 IWV851983:IWV851988 JGR851983:JGR851988 JQN851983:JQN851988 KAJ851983:KAJ851988 KKF851983:KKF851988 KUB851983:KUB851988 LDX851983:LDX851988 LNT851983:LNT851988 LXP851983:LXP851988 MHL851983:MHL851988 MRH851983:MRH851988 NBD851983:NBD851988 NKZ851983:NKZ851988 NUV851983:NUV851988 OER851983:OER851988 OON851983:OON851988 OYJ851983:OYJ851988 PIF851983:PIF851988 PSB851983:PSB851988 QBX851983:QBX851988 QLT851983:QLT851988 QVP851983:QVP851988 RFL851983:RFL851988 RPH851983:RPH851988 RZD851983:RZD851988 SIZ851983:SIZ851988 SSV851983:SSV851988 TCR851983:TCR851988 TMN851983:TMN851988 TWJ851983:TWJ851988 UGF851983:UGF851988 UQB851983:UQB851988 UZX851983:UZX851988 VJT851983:VJT851988 VTP851983:VTP851988 WDL851983:WDL851988 WNH851983:WNH851988 WXD851983:WXD851988 AV917519:AV917524 KR917519:KR917524 UN917519:UN917524 AEJ917519:AEJ917524 AOF917519:AOF917524 AYB917519:AYB917524 BHX917519:BHX917524 BRT917519:BRT917524 CBP917519:CBP917524 CLL917519:CLL917524 CVH917519:CVH917524 DFD917519:DFD917524 DOZ917519:DOZ917524 DYV917519:DYV917524 EIR917519:EIR917524 ESN917519:ESN917524 FCJ917519:FCJ917524 FMF917519:FMF917524 FWB917519:FWB917524 GFX917519:GFX917524 GPT917519:GPT917524 GZP917519:GZP917524 HJL917519:HJL917524 HTH917519:HTH917524 IDD917519:IDD917524 IMZ917519:IMZ917524 IWV917519:IWV917524 JGR917519:JGR917524 JQN917519:JQN917524 KAJ917519:KAJ917524 KKF917519:KKF917524 KUB917519:KUB917524 LDX917519:LDX917524 LNT917519:LNT917524 LXP917519:LXP917524 MHL917519:MHL917524 MRH917519:MRH917524 NBD917519:NBD917524 NKZ917519:NKZ917524 NUV917519:NUV917524 OER917519:OER917524 OON917519:OON917524 OYJ917519:OYJ917524 PIF917519:PIF917524 PSB917519:PSB917524 QBX917519:QBX917524 QLT917519:QLT917524 QVP917519:QVP917524 RFL917519:RFL917524 RPH917519:RPH917524 RZD917519:RZD917524 SIZ917519:SIZ917524 SSV917519:SSV917524 TCR917519:TCR917524 TMN917519:TMN917524 TWJ917519:TWJ917524 UGF917519:UGF917524 UQB917519:UQB917524 UZX917519:UZX917524 VJT917519:VJT917524 VTP917519:VTP917524 WDL917519:WDL917524 WNH917519:WNH917524 WXD917519:WXD917524 AV983055:AV983060 KR983055:KR983060 UN983055:UN983060 AEJ983055:AEJ983060 AOF983055:AOF983060 AYB983055:AYB983060 BHX983055:BHX983060 BRT983055:BRT983060 CBP983055:CBP983060 CLL983055:CLL983060 CVH983055:CVH983060 DFD983055:DFD983060 DOZ983055:DOZ983060 DYV983055:DYV983060 EIR983055:EIR983060 ESN983055:ESN983060 FCJ983055:FCJ983060 FMF983055:FMF983060 FWB983055:FWB983060 GFX983055:GFX983060 GPT983055:GPT983060 GZP983055:GZP983060 HJL983055:HJL983060 HTH983055:HTH983060 IDD983055:IDD983060 IMZ983055:IMZ983060 IWV983055:IWV983060 JGR983055:JGR983060 JQN983055:JQN983060 KAJ983055:KAJ983060 KKF983055:KKF983060 KUB983055:KUB983060 LDX983055:LDX983060 LNT983055:LNT983060 LXP983055:LXP983060 MHL983055:MHL983060 MRH983055:MRH983060 NBD983055:NBD983060 NKZ983055:NKZ983060 NUV983055:NUV983060 OER983055:OER983060 OON983055:OON983060 OYJ983055:OYJ983060 PIF983055:PIF983060 PSB983055:PSB983060 QBX983055:QBX983060 QLT983055:QLT983060 QVP983055:QVP983060 RFL983055:RFL983060 RPH983055:RPH983060 RZD983055:RZD983060 SIZ983055:SIZ983060 SSV983055:SSV983060 TCR983055:TCR983060 TMN983055:TMN983060 TWJ983055:TWJ983060 UGF983055:UGF983060 UQB983055:UQB983060 UZX983055:UZX983060 VJT983055:VJT983060 VTP983055:VTP983060 WDL983055:WDL983060 WNH983055:WNH983060 WXD983055:WXD983060">
      <formula1>Periodo</formula1>
    </dataValidation>
    <dataValidation type="list" showInputMessage="1" showErrorMessage="1" sqref="V10:AE10 JR10:KA10 TN10:TW10 ADJ10:ADS10 ANF10:ANO10 AXB10:AXK10 BGX10:BHG10 BQT10:BRC10 CAP10:CAY10 CKL10:CKU10 CUH10:CUQ10 DED10:DEM10 DNZ10:DOI10 DXV10:DYE10 EHR10:EIA10 ERN10:ERW10 FBJ10:FBS10 FLF10:FLO10 FVB10:FVK10 GEX10:GFG10 GOT10:GPC10 GYP10:GYY10 HIL10:HIU10 HSH10:HSQ10 ICD10:ICM10 ILZ10:IMI10 IVV10:IWE10 JFR10:JGA10 JPN10:JPW10 JZJ10:JZS10 KJF10:KJO10 KTB10:KTK10 LCX10:LDG10 LMT10:LNC10 LWP10:LWY10 MGL10:MGU10 MQH10:MQQ10 NAD10:NAM10 NJZ10:NKI10 NTV10:NUE10 ODR10:OEA10 ONN10:ONW10 OXJ10:OXS10 PHF10:PHO10 PRB10:PRK10 QAX10:QBG10 QKT10:QLC10 QUP10:QUY10 REL10:REU10 ROH10:ROQ10 RYD10:RYM10 SHZ10:SII10 SRV10:SSE10 TBR10:TCA10 TLN10:TLW10 TVJ10:TVS10 UFF10:UFO10 UPB10:UPK10 UYX10:UZG10 VIT10:VJC10 VSP10:VSY10 WCL10:WCU10 WMH10:WMQ10 WWD10:WWM10 V65546:AE65546 JR65546:KA65546 TN65546:TW65546 ADJ65546:ADS65546 ANF65546:ANO65546 AXB65546:AXK65546 BGX65546:BHG65546 BQT65546:BRC65546 CAP65546:CAY65546 CKL65546:CKU65546 CUH65546:CUQ65546 DED65546:DEM65546 DNZ65546:DOI65546 DXV65546:DYE65546 EHR65546:EIA65546 ERN65546:ERW65546 FBJ65546:FBS65546 FLF65546:FLO65546 FVB65546:FVK65546 GEX65546:GFG65546 GOT65546:GPC65546 GYP65546:GYY65546 HIL65546:HIU65546 HSH65546:HSQ65546 ICD65546:ICM65546 ILZ65546:IMI65546 IVV65546:IWE65546 JFR65546:JGA65546 JPN65546:JPW65546 JZJ65546:JZS65546 KJF65546:KJO65546 KTB65546:KTK65546 LCX65546:LDG65546 LMT65546:LNC65546 LWP65546:LWY65546 MGL65546:MGU65546 MQH65546:MQQ65546 NAD65546:NAM65546 NJZ65546:NKI65546 NTV65546:NUE65546 ODR65546:OEA65546 ONN65546:ONW65546 OXJ65546:OXS65546 PHF65546:PHO65546 PRB65546:PRK65546 QAX65546:QBG65546 QKT65546:QLC65546 QUP65546:QUY65546 REL65546:REU65546 ROH65546:ROQ65546 RYD65546:RYM65546 SHZ65546:SII65546 SRV65546:SSE65546 TBR65546:TCA65546 TLN65546:TLW65546 TVJ65546:TVS65546 UFF65546:UFO65546 UPB65546:UPK65546 UYX65546:UZG65546 VIT65546:VJC65546 VSP65546:VSY65546 WCL65546:WCU65546 WMH65546:WMQ65546 WWD65546:WWM65546 V131082:AE131082 JR131082:KA131082 TN131082:TW131082 ADJ131082:ADS131082 ANF131082:ANO131082 AXB131082:AXK131082 BGX131082:BHG131082 BQT131082:BRC131082 CAP131082:CAY131082 CKL131082:CKU131082 CUH131082:CUQ131082 DED131082:DEM131082 DNZ131082:DOI131082 DXV131082:DYE131082 EHR131082:EIA131082 ERN131082:ERW131082 FBJ131082:FBS131082 FLF131082:FLO131082 FVB131082:FVK131082 GEX131082:GFG131082 GOT131082:GPC131082 GYP131082:GYY131082 HIL131082:HIU131082 HSH131082:HSQ131082 ICD131082:ICM131082 ILZ131082:IMI131082 IVV131082:IWE131082 JFR131082:JGA131082 JPN131082:JPW131082 JZJ131082:JZS131082 KJF131082:KJO131082 KTB131082:KTK131082 LCX131082:LDG131082 LMT131082:LNC131082 LWP131082:LWY131082 MGL131082:MGU131082 MQH131082:MQQ131082 NAD131082:NAM131082 NJZ131082:NKI131082 NTV131082:NUE131082 ODR131082:OEA131082 ONN131082:ONW131082 OXJ131082:OXS131082 PHF131082:PHO131082 PRB131082:PRK131082 QAX131082:QBG131082 QKT131082:QLC131082 QUP131082:QUY131082 REL131082:REU131082 ROH131082:ROQ131082 RYD131082:RYM131082 SHZ131082:SII131082 SRV131082:SSE131082 TBR131082:TCA131082 TLN131082:TLW131082 TVJ131082:TVS131082 UFF131082:UFO131082 UPB131082:UPK131082 UYX131082:UZG131082 VIT131082:VJC131082 VSP131082:VSY131082 WCL131082:WCU131082 WMH131082:WMQ131082 WWD131082:WWM131082 V196618:AE196618 JR196618:KA196618 TN196618:TW196618 ADJ196618:ADS196618 ANF196618:ANO196618 AXB196618:AXK196618 BGX196618:BHG196618 BQT196618:BRC196618 CAP196618:CAY196618 CKL196618:CKU196618 CUH196618:CUQ196618 DED196618:DEM196618 DNZ196618:DOI196618 DXV196618:DYE196618 EHR196618:EIA196618 ERN196618:ERW196618 FBJ196618:FBS196618 FLF196618:FLO196618 FVB196618:FVK196618 GEX196618:GFG196618 GOT196618:GPC196618 GYP196618:GYY196618 HIL196618:HIU196618 HSH196618:HSQ196618 ICD196618:ICM196618 ILZ196618:IMI196618 IVV196618:IWE196618 JFR196618:JGA196618 JPN196618:JPW196618 JZJ196618:JZS196618 KJF196618:KJO196618 KTB196618:KTK196618 LCX196618:LDG196618 LMT196618:LNC196618 LWP196618:LWY196618 MGL196618:MGU196618 MQH196618:MQQ196618 NAD196618:NAM196618 NJZ196618:NKI196618 NTV196618:NUE196618 ODR196618:OEA196618 ONN196618:ONW196618 OXJ196618:OXS196618 PHF196618:PHO196618 PRB196618:PRK196618 QAX196618:QBG196618 QKT196618:QLC196618 QUP196618:QUY196618 REL196618:REU196618 ROH196618:ROQ196618 RYD196618:RYM196618 SHZ196618:SII196618 SRV196618:SSE196618 TBR196618:TCA196618 TLN196618:TLW196618 TVJ196618:TVS196618 UFF196618:UFO196618 UPB196618:UPK196618 UYX196618:UZG196618 VIT196618:VJC196618 VSP196618:VSY196618 WCL196618:WCU196618 WMH196618:WMQ196618 WWD196618:WWM196618 V262154:AE262154 JR262154:KA262154 TN262154:TW262154 ADJ262154:ADS262154 ANF262154:ANO262154 AXB262154:AXK262154 BGX262154:BHG262154 BQT262154:BRC262154 CAP262154:CAY262154 CKL262154:CKU262154 CUH262154:CUQ262154 DED262154:DEM262154 DNZ262154:DOI262154 DXV262154:DYE262154 EHR262154:EIA262154 ERN262154:ERW262154 FBJ262154:FBS262154 FLF262154:FLO262154 FVB262154:FVK262154 GEX262154:GFG262154 GOT262154:GPC262154 GYP262154:GYY262154 HIL262154:HIU262154 HSH262154:HSQ262154 ICD262154:ICM262154 ILZ262154:IMI262154 IVV262154:IWE262154 JFR262154:JGA262154 JPN262154:JPW262154 JZJ262154:JZS262154 KJF262154:KJO262154 KTB262154:KTK262154 LCX262154:LDG262154 LMT262154:LNC262154 LWP262154:LWY262154 MGL262154:MGU262154 MQH262154:MQQ262154 NAD262154:NAM262154 NJZ262154:NKI262154 NTV262154:NUE262154 ODR262154:OEA262154 ONN262154:ONW262154 OXJ262154:OXS262154 PHF262154:PHO262154 PRB262154:PRK262154 QAX262154:QBG262154 QKT262154:QLC262154 QUP262154:QUY262154 REL262154:REU262154 ROH262154:ROQ262154 RYD262154:RYM262154 SHZ262154:SII262154 SRV262154:SSE262154 TBR262154:TCA262154 TLN262154:TLW262154 TVJ262154:TVS262154 UFF262154:UFO262154 UPB262154:UPK262154 UYX262154:UZG262154 VIT262154:VJC262154 VSP262154:VSY262154 WCL262154:WCU262154 WMH262154:WMQ262154 WWD262154:WWM262154 V327690:AE327690 JR327690:KA327690 TN327690:TW327690 ADJ327690:ADS327690 ANF327690:ANO327690 AXB327690:AXK327690 BGX327690:BHG327690 BQT327690:BRC327690 CAP327690:CAY327690 CKL327690:CKU327690 CUH327690:CUQ327690 DED327690:DEM327690 DNZ327690:DOI327690 DXV327690:DYE327690 EHR327690:EIA327690 ERN327690:ERW327690 FBJ327690:FBS327690 FLF327690:FLO327690 FVB327690:FVK327690 GEX327690:GFG327690 GOT327690:GPC327690 GYP327690:GYY327690 HIL327690:HIU327690 HSH327690:HSQ327690 ICD327690:ICM327690 ILZ327690:IMI327690 IVV327690:IWE327690 JFR327690:JGA327690 JPN327690:JPW327690 JZJ327690:JZS327690 KJF327690:KJO327690 KTB327690:KTK327690 LCX327690:LDG327690 LMT327690:LNC327690 LWP327690:LWY327690 MGL327690:MGU327690 MQH327690:MQQ327690 NAD327690:NAM327690 NJZ327690:NKI327690 NTV327690:NUE327690 ODR327690:OEA327690 ONN327690:ONW327690 OXJ327690:OXS327690 PHF327690:PHO327690 PRB327690:PRK327690 QAX327690:QBG327690 QKT327690:QLC327690 QUP327690:QUY327690 REL327690:REU327690 ROH327690:ROQ327690 RYD327690:RYM327690 SHZ327690:SII327690 SRV327690:SSE327690 TBR327690:TCA327690 TLN327690:TLW327690 TVJ327690:TVS327690 UFF327690:UFO327690 UPB327690:UPK327690 UYX327690:UZG327690 VIT327690:VJC327690 VSP327690:VSY327690 WCL327690:WCU327690 WMH327690:WMQ327690 WWD327690:WWM327690 V393226:AE393226 JR393226:KA393226 TN393226:TW393226 ADJ393226:ADS393226 ANF393226:ANO393226 AXB393226:AXK393226 BGX393226:BHG393226 BQT393226:BRC393226 CAP393226:CAY393226 CKL393226:CKU393226 CUH393226:CUQ393226 DED393226:DEM393226 DNZ393226:DOI393226 DXV393226:DYE393226 EHR393226:EIA393226 ERN393226:ERW393226 FBJ393226:FBS393226 FLF393226:FLO393226 FVB393226:FVK393226 GEX393226:GFG393226 GOT393226:GPC393226 GYP393226:GYY393226 HIL393226:HIU393226 HSH393226:HSQ393226 ICD393226:ICM393226 ILZ393226:IMI393226 IVV393226:IWE393226 JFR393226:JGA393226 JPN393226:JPW393226 JZJ393226:JZS393226 KJF393226:KJO393226 KTB393226:KTK393226 LCX393226:LDG393226 LMT393226:LNC393226 LWP393226:LWY393226 MGL393226:MGU393226 MQH393226:MQQ393226 NAD393226:NAM393226 NJZ393226:NKI393226 NTV393226:NUE393226 ODR393226:OEA393226 ONN393226:ONW393226 OXJ393226:OXS393226 PHF393226:PHO393226 PRB393226:PRK393226 QAX393226:QBG393226 QKT393226:QLC393226 QUP393226:QUY393226 REL393226:REU393226 ROH393226:ROQ393226 RYD393226:RYM393226 SHZ393226:SII393226 SRV393226:SSE393226 TBR393226:TCA393226 TLN393226:TLW393226 TVJ393226:TVS393226 UFF393226:UFO393226 UPB393226:UPK393226 UYX393226:UZG393226 VIT393226:VJC393226 VSP393226:VSY393226 WCL393226:WCU393226 WMH393226:WMQ393226 WWD393226:WWM393226 V458762:AE458762 JR458762:KA458762 TN458762:TW458762 ADJ458762:ADS458762 ANF458762:ANO458762 AXB458762:AXK458762 BGX458762:BHG458762 BQT458762:BRC458762 CAP458762:CAY458762 CKL458762:CKU458762 CUH458762:CUQ458762 DED458762:DEM458762 DNZ458762:DOI458762 DXV458762:DYE458762 EHR458762:EIA458762 ERN458762:ERW458762 FBJ458762:FBS458762 FLF458762:FLO458762 FVB458762:FVK458762 GEX458762:GFG458762 GOT458762:GPC458762 GYP458762:GYY458762 HIL458762:HIU458762 HSH458762:HSQ458762 ICD458762:ICM458762 ILZ458762:IMI458762 IVV458762:IWE458762 JFR458762:JGA458762 JPN458762:JPW458762 JZJ458762:JZS458762 KJF458762:KJO458762 KTB458762:KTK458762 LCX458762:LDG458762 LMT458762:LNC458762 LWP458762:LWY458762 MGL458762:MGU458762 MQH458762:MQQ458762 NAD458762:NAM458762 NJZ458762:NKI458762 NTV458762:NUE458762 ODR458762:OEA458762 ONN458762:ONW458762 OXJ458762:OXS458762 PHF458762:PHO458762 PRB458762:PRK458762 QAX458762:QBG458762 QKT458762:QLC458762 QUP458762:QUY458762 REL458762:REU458762 ROH458762:ROQ458762 RYD458762:RYM458762 SHZ458762:SII458762 SRV458762:SSE458762 TBR458762:TCA458762 TLN458762:TLW458762 TVJ458762:TVS458762 UFF458762:UFO458762 UPB458762:UPK458762 UYX458762:UZG458762 VIT458762:VJC458762 VSP458762:VSY458762 WCL458762:WCU458762 WMH458762:WMQ458762 WWD458762:WWM458762 V524298:AE524298 JR524298:KA524298 TN524298:TW524298 ADJ524298:ADS524298 ANF524298:ANO524298 AXB524298:AXK524298 BGX524298:BHG524298 BQT524298:BRC524298 CAP524298:CAY524298 CKL524298:CKU524298 CUH524298:CUQ524298 DED524298:DEM524298 DNZ524298:DOI524298 DXV524298:DYE524298 EHR524298:EIA524298 ERN524298:ERW524298 FBJ524298:FBS524298 FLF524298:FLO524298 FVB524298:FVK524298 GEX524298:GFG524298 GOT524298:GPC524298 GYP524298:GYY524298 HIL524298:HIU524298 HSH524298:HSQ524298 ICD524298:ICM524298 ILZ524298:IMI524298 IVV524298:IWE524298 JFR524298:JGA524298 JPN524298:JPW524298 JZJ524298:JZS524298 KJF524298:KJO524298 KTB524298:KTK524298 LCX524298:LDG524298 LMT524298:LNC524298 LWP524298:LWY524298 MGL524298:MGU524298 MQH524298:MQQ524298 NAD524298:NAM524298 NJZ524298:NKI524298 NTV524298:NUE524298 ODR524298:OEA524298 ONN524298:ONW524298 OXJ524298:OXS524298 PHF524298:PHO524298 PRB524298:PRK524298 QAX524298:QBG524298 QKT524298:QLC524298 QUP524298:QUY524298 REL524298:REU524298 ROH524298:ROQ524298 RYD524298:RYM524298 SHZ524298:SII524298 SRV524298:SSE524298 TBR524298:TCA524298 TLN524298:TLW524298 TVJ524298:TVS524298 UFF524298:UFO524298 UPB524298:UPK524298 UYX524298:UZG524298 VIT524298:VJC524298 VSP524298:VSY524298 WCL524298:WCU524298 WMH524298:WMQ524298 WWD524298:WWM524298 V589834:AE589834 JR589834:KA589834 TN589834:TW589834 ADJ589834:ADS589834 ANF589834:ANO589834 AXB589834:AXK589834 BGX589834:BHG589834 BQT589834:BRC589834 CAP589834:CAY589834 CKL589834:CKU589834 CUH589834:CUQ589834 DED589834:DEM589834 DNZ589834:DOI589834 DXV589834:DYE589834 EHR589834:EIA589834 ERN589834:ERW589834 FBJ589834:FBS589834 FLF589834:FLO589834 FVB589834:FVK589834 GEX589834:GFG589834 GOT589834:GPC589834 GYP589834:GYY589834 HIL589834:HIU589834 HSH589834:HSQ589834 ICD589834:ICM589834 ILZ589834:IMI589834 IVV589834:IWE589834 JFR589834:JGA589834 JPN589834:JPW589834 JZJ589834:JZS589834 KJF589834:KJO589834 KTB589834:KTK589834 LCX589834:LDG589834 LMT589834:LNC589834 LWP589834:LWY589834 MGL589834:MGU589834 MQH589834:MQQ589834 NAD589834:NAM589834 NJZ589834:NKI589834 NTV589834:NUE589834 ODR589834:OEA589834 ONN589834:ONW589834 OXJ589834:OXS589834 PHF589834:PHO589834 PRB589834:PRK589834 QAX589834:QBG589834 QKT589834:QLC589834 QUP589834:QUY589834 REL589834:REU589834 ROH589834:ROQ589834 RYD589834:RYM589834 SHZ589834:SII589834 SRV589834:SSE589834 TBR589834:TCA589834 TLN589834:TLW589834 TVJ589834:TVS589834 UFF589834:UFO589834 UPB589834:UPK589834 UYX589834:UZG589834 VIT589834:VJC589834 VSP589834:VSY589834 WCL589834:WCU589834 WMH589834:WMQ589834 WWD589834:WWM589834 V655370:AE655370 JR655370:KA655370 TN655370:TW655370 ADJ655370:ADS655370 ANF655370:ANO655370 AXB655370:AXK655370 BGX655370:BHG655370 BQT655370:BRC655370 CAP655370:CAY655370 CKL655370:CKU655370 CUH655370:CUQ655370 DED655370:DEM655370 DNZ655370:DOI655370 DXV655370:DYE655370 EHR655370:EIA655370 ERN655370:ERW655370 FBJ655370:FBS655370 FLF655370:FLO655370 FVB655370:FVK655370 GEX655370:GFG655370 GOT655370:GPC655370 GYP655370:GYY655370 HIL655370:HIU655370 HSH655370:HSQ655370 ICD655370:ICM655370 ILZ655370:IMI655370 IVV655370:IWE655370 JFR655370:JGA655370 JPN655370:JPW655370 JZJ655370:JZS655370 KJF655370:KJO655370 KTB655370:KTK655370 LCX655370:LDG655370 LMT655370:LNC655370 LWP655370:LWY655370 MGL655370:MGU655370 MQH655370:MQQ655370 NAD655370:NAM655370 NJZ655370:NKI655370 NTV655370:NUE655370 ODR655370:OEA655370 ONN655370:ONW655370 OXJ655370:OXS655370 PHF655370:PHO655370 PRB655370:PRK655370 QAX655370:QBG655370 QKT655370:QLC655370 QUP655370:QUY655370 REL655370:REU655370 ROH655370:ROQ655370 RYD655370:RYM655370 SHZ655370:SII655370 SRV655370:SSE655370 TBR655370:TCA655370 TLN655370:TLW655370 TVJ655370:TVS655370 UFF655370:UFO655370 UPB655370:UPK655370 UYX655370:UZG655370 VIT655370:VJC655370 VSP655370:VSY655370 WCL655370:WCU655370 WMH655370:WMQ655370 WWD655370:WWM655370 V720906:AE720906 JR720906:KA720906 TN720906:TW720906 ADJ720906:ADS720906 ANF720906:ANO720906 AXB720906:AXK720906 BGX720906:BHG720906 BQT720906:BRC720906 CAP720906:CAY720906 CKL720906:CKU720906 CUH720906:CUQ720906 DED720906:DEM720906 DNZ720906:DOI720906 DXV720906:DYE720906 EHR720906:EIA720906 ERN720906:ERW720906 FBJ720906:FBS720906 FLF720906:FLO720906 FVB720906:FVK720906 GEX720906:GFG720906 GOT720906:GPC720906 GYP720906:GYY720906 HIL720906:HIU720906 HSH720906:HSQ720906 ICD720906:ICM720906 ILZ720906:IMI720906 IVV720906:IWE720906 JFR720906:JGA720906 JPN720906:JPW720906 JZJ720906:JZS720906 KJF720906:KJO720906 KTB720906:KTK720906 LCX720906:LDG720906 LMT720906:LNC720906 LWP720906:LWY720906 MGL720906:MGU720906 MQH720906:MQQ720906 NAD720906:NAM720906 NJZ720906:NKI720906 NTV720906:NUE720906 ODR720906:OEA720906 ONN720906:ONW720906 OXJ720906:OXS720906 PHF720906:PHO720906 PRB720906:PRK720906 QAX720906:QBG720906 QKT720906:QLC720906 QUP720906:QUY720906 REL720906:REU720906 ROH720906:ROQ720906 RYD720906:RYM720906 SHZ720906:SII720906 SRV720906:SSE720906 TBR720906:TCA720906 TLN720906:TLW720906 TVJ720906:TVS720906 UFF720906:UFO720906 UPB720906:UPK720906 UYX720906:UZG720906 VIT720906:VJC720906 VSP720906:VSY720906 WCL720906:WCU720906 WMH720906:WMQ720906 WWD720906:WWM720906 V786442:AE786442 JR786442:KA786442 TN786442:TW786442 ADJ786442:ADS786442 ANF786442:ANO786442 AXB786442:AXK786442 BGX786442:BHG786442 BQT786442:BRC786442 CAP786442:CAY786442 CKL786442:CKU786442 CUH786442:CUQ786442 DED786442:DEM786442 DNZ786442:DOI786442 DXV786442:DYE786442 EHR786442:EIA786442 ERN786442:ERW786442 FBJ786442:FBS786442 FLF786442:FLO786442 FVB786442:FVK786442 GEX786442:GFG786442 GOT786442:GPC786442 GYP786442:GYY786442 HIL786442:HIU786442 HSH786442:HSQ786442 ICD786442:ICM786442 ILZ786442:IMI786442 IVV786442:IWE786442 JFR786442:JGA786442 JPN786442:JPW786442 JZJ786442:JZS786442 KJF786442:KJO786442 KTB786442:KTK786442 LCX786442:LDG786442 LMT786442:LNC786442 LWP786442:LWY786442 MGL786442:MGU786442 MQH786442:MQQ786442 NAD786442:NAM786442 NJZ786442:NKI786442 NTV786442:NUE786442 ODR786442:OEA786442 ONN786442:ONW786442 OXJ786442:OXS786442 PHF786442:PHO786442 PRB786442:PRK786442 QAX786442:QBG786442 QKT786442:QLC786442 QUP786442:QUY786442 REL786442:REU786442 ROH786442:ROQ786442 RYD786442:RYM786442 SHZ786442:SII786442 SRV786442:SSE786442 TBR786442:TCA786442 TLN786442:TLW786442 TVJ786442:TVS786442 UFF786442:UFO786442 UPB786442:UPK786442 UYX786442:UZG786442 VIT786442:VJC786442 VSP786442:VSY786442 WCL786442:WCU786442 WMH786442:WMQ786442 WWD786442:WWM786442 V851978:AE851978 JR851978:KA851978 TN851978:TW851978 ADJ851978:ADS851978 ANF851978:ANO851978 AXB851978:AXK851978 BGX851978:BHG851978 BQT851978:BRC851978 CAP851978:CAY851978 CKL851978:CKU851978 CUH851978:CUQ851978 DED851978:DEM851978 DNZ851978:DOI851978 DXV851978:DYE851978 EHR851978:EIA851978 ERN851978:ERW851978 FBJ851978:FBS851978 FLF851978:FLO851978 FVB851978:FVK851978 GEX851978:GFG851978 GOT851978:GPC851978 GYP851978:GYY851978 HIL851978:HIU851978 HSH851978:HSQ851978 ICD851978:ICM851978 ILZ851978:IMI851978 IVV851978:IWE851978 JFR851978:JGA851978 JPN851978:JPW851978 JZJ851978:JZS851978 KJF851978:KJO851978 KTB851978:KTK851978 LCX851978:LDG851978 LMT851978:LNC851978 LWP851978:LWY851978 MGL851978:MGU851978 MQH851978:MQQ851978 NAD851978:NAM851978 NJZ851978:NKI851978 NTV851978:NUE851978 ODR851978:OEA851978 ONN851978:ONW851978 OXJ851978:OXS851978 PHF851978:PHO851978 PRB851978:PRK851978 QAX851978:QBG851978 QKT851978:QLC851978 QUP851978:QUY851978 REL851978:REU851978 ROH851978:ROQ851978 RYD851978:RYM851978 SHZ851978:SII851978 SRV851978:SSE851978 TBR851978:TCA851978 TLN851978:TLW851978 TVJ851978:TVS851978 UFF851978:UFO851978 UPB851978:UPK851978 UYX851978:UZG851978 VIT851978:VJC851978 VSP851978:VSY851978 WCL851978:WCU851978 WMH851978:WMQ851978 WWD851978:WWM851978 V917514:AE917514 JR917514:KA917514 TN917514:TW917514 ADJ917514:ADS917514 ANF917514:ANO917514 AXB917514:AXK917514 BGX917514:BHG917514 BQT917514:BRC917514 CAP917514:CAY917514 CKL917514:CKU917514 CUH917514:CUQ917514 DED917514:DEM917514 DNZ917514:DOI917514 DXV917514:DYE917514 EHR917514:EIA917514 ERN917514:ERW917514 FBJ917514:FBS917514 FLF917514:FLO917514 FVB917514:FVK917514 GEX917514:GFG917514 GOT917514:GPC917514 GYP917514:GYY917514 HIL917514:HIU917514 HSH917514:HSQ917514 ICD917514:ICM917514 ILZ917514:IMI917514 IVV917514:IWE917514 JFR917514:JGA917514 JPN917514:JPW917514 JZJ917514:JZS917514 KJF917514:KJO917514 KTB917514:KTK917514 LCX917514:LDG917514 LMT917514:LNC917514 LWP917514:LWY917514 MGL917514:MGU917514 MQH917514:MQQ917514 NAD917514:NAM917514 NJZ917514:NKI917514 NTV917514:NUE917514 ODR917514:OEA917514 ONN917514:ONW917514 OXJ917514:OXS917514 PHF917514:PHO917514 PRB917514:PRK917514 QAX917514:QBG917514 QKT917514:QLC917514 QUP917514:QUY917514 REL917514:REU917514 ROH917514:ROQ917514 RYD917514:RYM917514 SHZ917514:SII917514 SRV917514:SSE917514 TBR917514:TCA917514 TLN917514:TLW917514 TVJ917514:TVS917514 UFF917514:UFO917514 UPB917514:UPK917514 UYX917514:UZG917514 VIT917514:VJC917514 VSP917514:VSY917514 WCL917514:WCU917514 WMH917514:WMQ917514 WWD917514:WWM917514 V983050:AE983050 JR983050:KA983050 TN983050:TW983050 ADJ983050:ADS983050 ANF983050:ANO983050 AXB983050:AXK983050 BGX983050:BHG983050 BQT983050:BRC983050 CAP983050:CAY983050 CKL983050:CKU983050 CUH983050:CUQ983050 DED983050:DEM983050 DNZ983050:DOI983050 DXV983050:DYE983050 EHR983050:EIA983050 ERN983050:ERW983050 FBJ983050:FBS983050 FLF983050:FLO983050 FVB983050:FVK983050 GEX983050:GFG983050 GOT983050:GPC983050 GYP983050:GYY983050 HIL983050:HIU983050 HSH983050:HSQ983050 ICD983050:ICM983050 ILZ983050:IMI983050 IVV983050:IWE983050 JFR983050:JGA983050 JPN983050:JPW983050 JZJ983050:JZS983050 KJF983050:KJO983050 KTB983050:KTK983050 LCX983050:LDG983050 LMT983050:LNC983050 LWP983050:LWY983050 MGL983050:MGU983050 MQH983050:MQQ983050 NAD983050:NAM983050 NJZ983050:NKI983050 NTV983050:NUE983050 ODR983050:OEA983050 ONN983050:ONW983050 OXJ983050:OXS983050 PHF983050:PHO983050 PRB983050:PRK983050 QAX983050:QBG983050 QKT983050:QLC983050 QUP983050:QUY983050 REL983050:REU983050 ROH983050:ROQ983050 RYD983050:RYM983050 SHZ983050:SII983050 SRV983050:SSE983050 TBR983050:TCA983050 TLN983050:TLW983050 TVJ983050:TVS983050 UFF983050:UFO983050 UPB983050:UPK983050 UYX983050:UZG983050 VIT983050:VJC983050 VSP983050:VSY983050 WCL983050:WCU983050 WMH983050:WMQ983050 WWD983050:WWM983050 AF10:AF20 KB10:KB20 TX10:TX20 ADT10:ADT20 ANP10:ANP20 AXL10:AXL20 BHH10:BHH20 BRD10:BRD20 CAZ10:CAZ20 CKV10:CKV20 CUR10:CUR20 DEN10:DEN20 DOJ10:DOJ20 DYF10:DYF20 EIB10:EIB20 ERX10:ERX20 FBT10:FBT20 FLP10:FLP20 FVL10:FVL20 GFH10:GFH20 GPD10:GPD20 GYZ10:GYZ20 HIV10:HIV20 HSR10:HSR20 ICN10:ICN20 IMJ10:IMJ20 IWF10:IWF20 JGB10:JGB20 JPX10:JPX20 JZT10:JZT20 KJP10:KJP20 KTL10:KTL20 LDH10:LDH20 LND10:LND20 LWZ10:LWZ20 MGV10:MGV20 MQR10:MQR20 NAN10:NAN20 NKJ10:NKJ20 NUF10:NUF20 OEB10:OEB20 ONX10:ONX20 OXT10:OXT20 PHP10:PHP20 PRL10:PRL20 QBH10:QBH20 QLD10:QLD20 QUZ10:QUZ20 REV10:REV20 ROR10:ROR20 RYN10:RYN20 SIJ10:SIJ20 SSF10:SSF20 TCB10:TCB20 TLX10:TLX20 TVT10:TVT20 UFP10:UFP20 UPL10:UPL20 UZH10:UZH20 VJD10:VJD20 VSZ10:VSZ20 WCV10:WCV20 WMR10:WMR20 WWN10:WWN20 AF65546:AF65556 KB65546:KB65556 TX65546:TX65556 ADT65546:ADT65556 ANP65546:ANP65556 AXL65546:AXL65556 BHH65546:BHH65556 BRD65546:BRD65556 CAZ65546:CAZ65556 CKV65546:CKV65556 CUR65546:CUR65556 DEN65546:DEN65556 DOJ65546:DOJ65556 DYF65546:DYF65556 EIB65546:EIB65556 ERX65546:ERX65556 FBT65546:FBT65556 FLP65546:FLP65556 FVL65546:FVL65556 GFH65546:GFH65556 GPD65546:GPD65556 GYZ65546:GYZ65556 HIV65546:HIV65556 HSR65546:HSR65556 ICN65546:ICN65556 IMJ65546:IMJ65556 IWF65546:IWF65556 JGB65546:JGB65556 JPX65546:JPX65556 JZT65546:JZT65556 KJP65546:KJP65556 KTL65546:KTL65556 LDH65546:LDH65556 LND65546:LND65556 LWZ65546:LWZ65556 MGV65546:MGV65556 MQR65546:MQR65556 NAN65546:NAN65556 NKJ65546:NKJ65556 NUF65546:NUF65556 OEB65546:OEB65556 ONX65546:ONX65556 OXT65546:OXT65556 PHP65546:PHP65556 PRL65546:PRL65556 QBH65546:QBH65556 QLD65546:QLD65556 QUZ65546:QUZ65556 REV65546:REV65556 ROR65546:ROR65556 RYN65546:RYN65556 SIJ65546:SIJ65556 SSF65546:SSF65556 TCB65546:TCB65556 TLX65546:TLX65556 TVT65546:TVT65556 UFP65546:UFP65556 UPL65546:UPL65556 UZH65546:UZH65556 VJD65546:VJD65556 VSZ65546:VSZ65556 WCV65546:WCV65556 WMR65546:WMR65556 WWN65546:WWN65556 AF131082:AF131092 KB131082:KB131092 TX131082:TX131092 ADT131082:ADT131092 ANP131082:ANP131092 AXL131082:AXL131092 BHH131082:BHH131092 BRD131082:BRD131092 CAZ131082:CAZ131092 CKV131082:CKV131092 CUR131082:CUR131092 DEN131082:DEN131092 DOJ131082:DOJ131092 DYF131082:DYF131092 EIB131082:EIB131092 ERX131082:ERX131092 FBT131082:FBT131092 FLP131082:FLP131092 FVL131082:FVL131092 GFH131082:GFH131092 GPD131082:GPD131092 GYZ131082:GYZ131092 HIV131082:HIV131092 HSR131082:HSR131092 ICN131082:ICN131092 IMJ131082:IMJ131092 IWF131082:IWF131092 JGB131082:JGB131092 JPX131082:JPX131092 JZT131082:JZT131092 KJP131082:KJP131092 KTL131082:KTL131092 LDH131082:LDH131092 LND131082:LND131092 LWZ131082:LWZ131092 MGV131082:MGV131092 MQR131082:MQR131092 NAN131082:NAN131092 NKJ131082:NKJ131092 NUF131082:NUF131092 OEB131082:OEB131092 ONX131082:ONX131092 OXT131082:OXT131092 PHP131082:PHP131092 PRL131082:PRL131092 QBH131082:QBH131092 QLD131082:QLD131092 QUZ131082:QUZ131092 REV131082:REV131092 ROR131082:ROR131092 RYN131082:RYN131092 SIJ131082:SIJ131092 SSF131082:SSF131092 TCB131082:TCB131092 TLX131082:TLX131092 TVT131082:TVT131092 UFP131082:UFP131092 UPL131082:UPL131092 UZH131082:UZH131092 VJD131082:VJD131092 VSZ131082:VSZ131092 WCV131082:WCV131092 WMR131082:WMR131092 WWN131082:WWN131092 AF196618:AF196628 KB196618:KB196628 TX196618:TX196628 ADT196618:ADT196628 ANP196618:ANP196628 AXL196618:AXL196628 BHH196618:BHH196628 BRD196618:BRD196628 CAZ196618:CAZ196628 CKV196618:CKV196628 CUR196618:CUR196628 DEN196618:DEN196628 DOJ196618:DOJ196628 DYF196618:DYF196628 EIB196618:EIB196628 ERX196618:ERX196628 FBT196618:FBT196628 FLP196618:FLP196628 FVL196618:FVL196628 GFH196618:GFH196628 GPD196618:GPD196628 GYZ196618:GYZ196628 HIV196618:HIV196628 HSR196618:HSR196628 ICN196618:ICN196628 IMJ196618:IMJ196628 IWF196618:IWF196628 JGB196618:JGB196628 JPX196618:JPX196628 JZT196618:JZT196628 KJP196618:KJP196628 KTL196618:KTL196628 LDH196618:LDH196628 LND196618:LND196628 LWZ196618:LWZ196628 MGV196618:MGV196628 MQR196618:MQR196628 NAN196618:NAN196628 NKJ196618:NKJ196628 NUF196618:NUF196628 OEB196618:OEB196628 ONX196618:ONX196628 OXT196618:OXT196628 PHP196618:PHP196628 PRL196618:PRL196628 QBH196618:QBH196628 QLD196618:QLD196628 QUZ196618:QUZ196628 REV196618:REV196628 ROR196618:ROR196628 RYN196618:RYN196628 SIJ196618:SIJ196628 SSF196618:SSF196628 TCB196618:TCB196628 TLX196618:TLX196628 TVT196618:TVT196628 UFP196618:UFP196628 UPL196618:UPL196628 UZH196618:UZH196628 VJD196618:VJD196628 VSZ196618:VSZ196628 WCV196618:WCV196628 WMR196618:WMR196628 WWN196618:WWN196628 AF262154:AF262164 KB262154:KB262164 TX262154:TX262164 ADT262154:ADT262164 ANP262154:ANP262164 AXL262154:AXL262164 BHH262154:BHH262164 BRD262154:BRD262164 CAZ262154:CAZ262164 CKV262154:CKV262164 CUR262154:CUR262164 DEN262154:DEN262164 DOJ262154:DOJ262164 DYF262154:DYF262164 EIB262154:EIB262164 ERX262154:ERX262164 FBT262154:FBT262164 FLP262154:FLP262164 FVL262154:FVL262164 GFH262154:GFH262164 GPD262154:GPD262164 GYZ262154:GYZ262164 HIV262154:HIV262164 HSR262154:HSR262164 ICN262154:ICN262164 IMJ262154:IMJ262164 IWF262154:IWF262164 JGB262154:JGB262164 JPX262154:JPX262164 JZT262154:JZT262164 KJP262154:KJP262164 KTL262154:KTL262164 LDH262154:LDH262164 LND262154:LND262164 LWZ262154:LWZ262164 MGV262154:MGV262164 MQR262154:MQR262164 NAN262154:NAN262164 NKJ262154:NKJ262164 NUF262154:NUF262164 OEB262154:OEB262164 ONX262154:ONX262164 OXT262154:OXT262164 PHP262154:PHP262164 PRL262154:PRL262164 QBH262154:QBH262164 QLD262154:QLD262164 QUZ262154:QUZ262164 REV262154:REV262164 ROR262154:ROR262164 RYN262154:RYN262164 SIJ262154:SIJ262164 SSF262154:SSF262164 TCB262154:TCB262164 TLX262154:TLX262164 TVT262154:TVT262164 UFP262154:UFP262164 UPL262154:UPL262164 UZH262154:UZH262164 VJD262154:VJD262164 VSZ262154:VSZ262164 WCV262154:WCV262164 WMR262154:WMR262164 WWN262154:WWN262164 AF327690:AF327700 KB327690:KB327700 TX327690:TX327700 ADT327690:ADT327700 ANP327690:ANP327700 AXL327690:AXL327700 BHH327690:BHH327700 BRD327690:BRD327700 CAZ327690:CAZ327700 CKV327690:CKV327700 CUR327690:CUR327700 DEN327690:DEN327700 DOJ327690:DOJ327700 DYF327690:DYF327700 EIB327690:EIB327700 ERX327690:ERX327700 FBT327690:FBT327700 FLP327690:FLP327700 FVL327690:FVL327700 GFH327690:GFH327700 GPD327690:GPD327700 GYZ327690:GYZ327700 HIV327690:HIV327700 HSR327690:HSR327700 ICN327690:ICN327700 IMJ327690:IMJ327700 IWF327690:IWF327700 JGB327690:JGB327700 JPX327690:JPX327700 JZT327690:JZT327700 KJP327690:KJP327700 KTL327690:KTL327700 LDH327690:LDH327700 LND327690:LND327700 LWZ327690:LWZ327700 MGV327690:MGV327700 MQR327690:MQR327700 NAN327690:NAN327700 NKJ327690:NKJ327700 NUF327690:NUF327700 OEB327690:OEB327700 ONX327690:ONX327700 OXT327690:OXT327700 PHP327690:PHP327700 PRL327690:PRL327700 QBH327690:QBH327700 QLD327690:QLD327700 QUZ327690:QUZ327700 REV327690:REV327700 ROR327690:ROR327700 RYN327690:RYN327700 SIJ327690:SIJ327700 SSF327690:SSF327700 TCB327690:TCB327700 TLX327690:TLX327700 TVT327690:TVT327700 UFP327690:UFP327700 UPL327690:UPL327700 UZH327690:UZH327700 VJD327690:VJD327700 VSZ327690:VSZ327700 WCV327690:WCV327700 WMR327690:WMR327700 WWN327690:WWN327700 AF393226:AF393236 KB393226:KB393236 TX393226:TX393236 ADT393226:ADT393236 ANP393226:ANP393236 AXL393226:AXL393236 BHH393226:BHH393236 BRD393226:BRD393236 CAZ393226:CAZ393236 CKV393226:CKV393236 CUR393226:CUR393236 DEN393226:DEN393236 DOJ393226:DOJ393236 DYF393226:DYF393236 EIB393226:EIB393236 ERX393226:ERX393236 FBT393226:FBT393236 FLP393226:FLP393236 FVL393226:FVL393236 GFH393226:GFH393236 GPD393226:GPD393236 GYZ393226:GYZ393236 HIV393226:HIV393236 HSR393226:HSR393236 ICN393226:ICN393236 IMJ393226:IMJ393236 IWF393226:IWF393236 JGB393226:JGB393236 JPX393226:JPX393236 JZT393226:JZT393236 KJP393226:KJP393236 KTL393226:KTL393236 LDH393226:LDH393236 LND393226:LND393236 LWZ393226:LWZ393236 MGV393226:MGV393236 MQR393226:MQR393236 NAN393226:NAN393236 NKJ393226:NKJ393236 NUF393226:NUF393236 OEB393226:OEB393236 ONX393226:ONX393236 OXT393226:OXT393236 PHP393226:PHP393236 PRL393226:PRL393236 QBH393226:QBH393236 QLD393226:QLD393236 QUZ393226:QUZ393236 REV393226:REV393236 ROR393226:ROR393236 RYN393226:RYN393236 SIJ393226:SIJ393236 SSF393226:SSF393236 TCB393226:TCB393236 TLX393226:TLX393236 TVT393226:TVT393236 UFP393226:UFP393236 UPL393226:UPL393236 UZH393226:UZH393236 VJD393226:VJD393236 VSZ393226:VSZ393236 WCV393226:WCV393236 WMR393226:WMR393236 WWN393226:WWN393236 AF458762:AF458772 KB458762:KB458772 TX458762:TX458772 ADT458762:ADT458772 ANP458762:ANP458772 AXL458762:AXL458772 BHH458762:BHH458772 BRD458762:BRD458772 CAZ458762:CAZ458772 CKV458762:CKV458772 CUR458762:CUR458772 DEN458762:DEN458772 DOJ458762:DOJ458772 DYF458762:DYF458772 EIB458762:EIB458772 ERX458762:ERX458772 FBT458762:FBT458772 FLP458762:FLP458772 FVL458762:FVL458772 GFH458762:GFH458772 GPD458762:GPD458772 GYZ458762:GYZ458772 HIV458762:HIV458772 HSR458762:HSR458772 ICN458762:ICN458772 IMJ458762:IMJ458772 IWF458762:IWF458772 JGB458762:JGB458772 JPX458762:JPX458772 JZT458762:JZT458772 KJP458762:KJP458772 KTL458762:KTL458772 LDH458762:LDH458772 LND458762:LND458772 LWZ458762:LWZ458772 MGV458762:MGV458772 MQR458762:MQR458772 NAN458762:NAN458772 NKJ458762:NKJ458772 NUF458762:NUF458772 OEB458762:OEB458772 ONX458762:ONX458772 OXT458762:OXT458772 PHP458762:PHP458772 PRL458762:PRL458772 QBH458762:QBH458772 QLD458762:QLD458772 QUZ458762:QUZ458772 REV458762:REV458772 ROR458762:ROR458772 RYN458762:RYN458772 SIJ458762:SIJ458772 SSF458762:SSF458772 TCB458762:TCB458772 TLX458762:TLX458772 TVT458762:TVT458772 UFP458762:UFP458772 UPL458762:UPL458772 UZH458762:UZH458772 VJD458762:VJD458772 VSZ458762:VSZ458772 WCV458762:WCV458772 WMR458762:WMR458772 WWN458762:WWN458772 AF524298:AF524308 KB524298:KB524308 TX524298:TX524308 ADT524298:ADT524308 ANP524298:ANP524308 AXL524298:AXL524308 BHH524298:BHH524308 BRD524298:BRD524308 CAZ524298:CAZ524308 CKV524298:CKV524308 CUR524298:CUR524308 DEN524298:DEN524308 DOJ524298:DOJ524308 DYF524298:DYF524308 EIB524298:EIB524308 ERX524298:ERX524308 FBT524298:FBT524308 FLP524298:FLP524308 FVL524298:FVL524308 GFH524298:GFH524308 GPD524298:GPD524308 GYZ524298:GYZ524308 HIV524298:HIV524308 HSR524298:HSR524308 ICN524298:ICN524308 IMJ524298:IMJ524308 IWF524298:IWF524308 JGB524298:JGB524308 JPX524298:JPX524308 JZT524298:JZT524308 KJP524298:KJP524308 KTL524298:KTL524308 LDH524298:LDH524308 LND524298:LND524308 LWZ524298:LWZ524308 MGV524298:MGV524308 MQR524298:MQR524308 NAN524298:NAN524308 NKJ524298:NKJ524308 NUF524298:NUF524308 OEB524298:OEB524308 ONX524298:ONX524308 OXT524298:OXT524308 PHP524298:PHP524308 PRL524298:PRL524308 QBH524298:QBH524308 QLD524298:QLD524308 QUZ524298:QUZ524308 REV524298:REV524308 ROR524298:ROR524308 RYN524298:RYN524308 SIJ524298:SIJ524308 SSF524298:SSF524308 TCB524298:TCB524308 TLX524298:TLX524308 TVT524298:TVT524308 UFP524298:UFP524308 UPL524298:UPL524308 UZH524298:UZH524308 VJD524298:VJD524308 VSZ524298:VSZ524308 WCV524298:WCV524308 WMR524298:WMR524308 WWN524298:WWN524308 AF589834:AF589844 KB589834:KB589844 TX589834:TX589844 ADT589834:ADT589844 ANP589834:ANP589844 AXL589834:AXL589844 BHH589834:BHH589844 BRD589834:BRD589844 CAZ589834:CAZ589844 CKV589834:CKV589844 CUR589834:CUR589844 DEN589834:DEN589844 DOJ589834:DOJ589844 DYF589834:DYF589844 EIB589834:EIB589844 ERX589834:ERX589844 FBT589834:FBT589844 FLP589834:FLP589844 FVL589834:FVL589844 GFH589834:GFH589844 GPD589834:GPD589844 GYZ589834:GYZ589844 HIV589834:HIV589844 HSR589834:HSR589844 ICN589834:ICN589844 IMJ589834:IMJ589844 IWF589834:IWF589844 JGB589834:JGB589844 JPX589834:JPX589844 JZT589834:JZT589844 KJP589834:KJP589844 KTL589834:KTL589844 LDH589834:LDH589844 LND589834:LND589844 LWZ589834:LWZ589844 MGV589834:MGV589844 MQR589834:MQR589844 NAN589834:NAN589844 NKJ589834:NKJ589844 NUF589834:NUF589844 OEB589834:OEB589844 ONX589834:ONX589844 OXT589834:OXT589844 PHP589834:PHP589844 PRL589834:PRL589844 QBH589834:QBH589844 QLD589834:QLD589844 QUZ589834:QUZ589844 REV589834:REV589844 ROR589834:ROR589844 RYN589834:RYN589844 SIJ589834:SIJ589844 SSF589834:SSF589844 TCB589834:TCB589844 TLX589834:TLX589844 TVT589834:TVT589844 UFP589834:UFP589844 UPL589834:UPL589844 UZH589834:UZH589844 VJD589834:VJD589844 VSZ589834:VSZ589844 WCV589834:WCV589844 WMR589834:WMR589844 WWN589834:WWN589844 AF655370:AF655380 KB655370:KB655380 TX655370:TX655380 ADT655370:ADT655380 ANP655370:ANP655380 AXL655370:AXL655380 BHH655370:BHH655380 BRD655370:BRD655380 CAZ655370:CAZ655380 CKV655370:CKV655380 CUR655370:CUR655380 DEN655370:DEN655380 DOJ655370:DOJ655380 DYF655370:DYF655380 EIB655370:EIB655380 ERX655370:ERX655380 FBT655370:FBT655380 FLP655370:FLP655380 FVL655370:FVL655380 GFH655370:GFH655380 GPD655370:GPD655380 GYZ655370:GYZ655380 HIV655370:HIV655380 HSR655370:HSR655380 ICN655370:ICN655380 IMJ655370:IMJ655380 IWF655370:IWF655380 JGB655370:JGB655380 JPX655370:JPX655380 JZT655370:JZT655380 KJP655370:KJP655380 KTL655370:KTL655380 LDH655370:LDH655380 LND655370:LND655380 LWZ655370:LWZ655380 MGV655370:MGV655380 MQR655370:MQR655380 NAN655370:NAN655380 NKJ655370:NKJ655380 NUF655370:NUF655380 OEB655370:OEB655380 ONX655370:ONX655380 OXT655370:OXT655380 PHP655370:PHP655380 PRL655370:PRL655380 QBH655370:QBH655380 QLD655370:QLD655380 QUZ655370:QUZ655380 REV655370:REV655380 ROR655370:ROR655380 RYN655370:RYN655380 SIJ655370:SIJ655380 SSF655370:SSF655380 TCB655370:TCB655380 TLX655370:TLX655380 TVT655370:TVT655380 UFP655370:UFP655380 UPL655370:UPL655380 UZH655370:UZH655380 VJD655370:VJD655380 VSZ655370:VSZ655380 WCV655370:WCV655380 WMR655370:WMR655380 WWN655370:WWN655380 AF720906:AF720916 KB720906:KB720916 TX720906:TX720916 ADT720906:ADT720916 ANP720906:ANP720916 AXL720906:AXL720916 BHH720906:BHH720916 BRD720906:BRD720916 CAZ720906:CAZ720916 CKV720906:CKV720916 CUR720906:CUR720916 DEN720906:DEN720916 DOJ720906:DOJ720916 DYF720906:DYF720916 EIB720906:EIB720916 ERX720906:ERX720916 FBT720906:FBT720916 FLP720906:FLP720916 FVL720906:FVL720916 GFH720906:GFH720916 GPD720906:GPD720916 GYZ720906:GYZ720916 HIV720906:HIV720916 HSR720906:HSR720916 ICN720906:ICN720916 IMJ720906:IMJ720916 IWF720906:IWF720916 JGB720906:JGB720916 JPX720906:JPX720916 JZT720906:JZT720916 KJP720906:KJP720916 KTL720906:KTL720916 LDH720906:LDH720916 LND720906:LND720916 LWZ720906:LWZ720916 MGV720906:MGV720916 MQR720906:MQR720916 NAN720906:NAN720916 NKJ720906:NKJ720916 NUF720906:NUF720916 OEB720906:OEB720916 ONX720906:ONX720916 OXT720906:OXT720916 PHP720906:PHP720916 PRL720906:PRL720916 QBH720906:QBH720916 QLD720906:QLD720916 QUZ720906:QUZ720916 REV720906:REV720916 ROR720906:ROR720916 RYN720906:RYN720916 SIJ720906:SIJ720916 SSF720906:SSF720916 TCB720906:TCB720916 TLX720906:TLX720916 TVT720906:TVT720916 UFP720906:UFP720916 UPL720906:UPL720916 UZH720906:UZH720916 VJD720906:VJD720916 VSZ720906:VSZ720916 WCV720906:WCV720916 WMR720906:WMR720916 WWN720906:WWN720916 AF786442:AF786452 KB786442:KB786452 TX786442:TX786452 ADT786442:ADT786452 ANP786442:ANP786452 AXL786442:AXL786452 BHH786442:BHH786452 BRD786442:BRD786452 CAZ786442:CAZ786452 CKV786442:CKV786452 CUR786442:CUR786452 DEN786442:DEN786452 DOJ786442:DOJ786452 DYF786442:DYF786452 EIB786442:EIB786452 ERX786442:ERX786452 FBT786442:FBT786452 FLP786442:FLP786452 FVL786442:FVL786452 GFH786442:GFH786452 GPD786442:GPD786452 GYZ786442:GYZ786452 HIV786442:HIV786452 HSR786442:HSR786452 ICN786442:ICN786452 IMJ786442:IMJ786452 IWF786442:IWF786452 JGB786442:JGB786452 JPX786442:JPX786452 JZT786442:JZT786452 KJP786442:KJP786452 KTL786442:KTL786452 LDH786442:LDH786452 LND786442:LND786452 LWZ786442:LWZ786452 MGV786442:MGV786452 MQR786442:MQR786452 NAN786442:NAN786452 NKJ786442:NKJ786452 NUF786442:NUF786452 OEB786442:OEB786452 ONX786442:ONX786452 OXT786442:OXT786452 PHP786442:PHP786452 PRL786442:PRL786452 QBH786442:QBH786452 QLD786442:QLD786452 QUZ786442:QUZ786452 REV786442:REV786452 ROR786442:ROR786452 RYN786442:RYN786452 SIJ786442:SIJ786452 SSF786442:SSF786452 TCB786442:TCB786452 TLX786442:TLX786452 TVT786442:TVT786452 UFP786442:UFP786452 UPL786442:UPL786452 UZH786442:UZH786452 VJD786442:VJD786452 VSZ786442:VSZ786452 WCV786442:WCV786452 WMR786442:WMR786452 WWN786442:WWN786452 AF851978:AF851988 KB851978:KB851988 TX851978:TX851988 ADT851978:ADT851988 ANP851978:ANP851988 AXL851978:AXL851988 BHH851978:BHH851988 BRD851978:BRD851988 CAZ851978:CAZ851988 CKV851978:CKV851988 CUR851978:CUR851988 DEN851978:DEN851988 DOJ851978:DOJ851988 DYF851978:DYF851988 EIB851978:EIB851988 ERX851978:ERX851988 FBT851978:FBT851988 FLP851978:FLP851988 FVL851978:FVL851988 GFH851978:GFH851988 GPD851978:GPD851988 GYZ851978:GYZ851988 HIV851978:HIV851988 HSR851978:HSR851988 ICN851978:ICN851988 IMJ851978:IMJ851988 IWF851978:IWF851988 JGB851978:JGB851988 JPX851978:JPX851988 JZT851978:JZT851988 KJP851978:KJP851988 KTL851978:KTL851988 LDH851978:LDH851988 LND851978:LND851988 LWZ851978:LWZ851988 MGV851978:MGV851988 MQR851978:MQR851988 NAN851978:NAN851988 NKJ851978:NKJ851988 NUF851978:NUF851988 OEB851978:OEB851988 ONX851978:ONX851988 OXT851978:OXT851988 PHP851978:PHP851988 PRL851978:PRL851988 QBH851978:QBH851988 QLD851978:QLD851988 QUZ851978:QUZ851988 REV851978:REV851988 ROR851978:ROR851988 RYN851978:RYN851988 SIJ851978:SIJ851988 SSF851978:SSF851988 TCB851978:TCB851988 TLX851978:TLX851988 TVT851978:TVT851988 UFP851978:UFP851988 UPL851978:UPL851988 UZH851978:UZH851988 VJD851978:VJD851988 VSZ851978:VSZ851988 WCV851978:WCV851988 WMR851978:WMR851988 WWN851978:WWN851988 AF917514:AF917524 KB917514:KB917524 TX917514:TX917524 ADT917514:ADT917524 ANP917514:ANP917524 AXL917514:AXL917524 BHH917514:BHH917524 BRD917514:BRD917524 CAZ917514:CAZ917524 CKV917514:CKV917524 CUR917514:CUR917524 DEN917514:DEN917524 DOJ917514:DOJ917524 DYF917514:DYF917524 EIB917514:EIB917524 ERX917514:ERX917524 FBT917514:FBT917524 FLP917514:FLP917524 FVL917514:FVL917524 GFH917514:GFH917524 GPD917514:GPD917524 GYZ917514:GYZ917524 HIV917514:HIV917524 HSR917514:HSR917524 ICN917514:ICN917524 IMJ917514:IMJ917524 IWF917514:IWF917524 JGB917514:JGB917524 JPX917514:JPX917524 JZT917514:JZT917524 KJP917514:KJP917524 KTL917514:KTL917524 LDH917514:LDH917524 LND917514:LND917524 LWZ917514:LWZ917524 MGV917514:MGV917524 MQR917514:MQR917524 NAN917514:NAN917524 NKJ917514:NKJ917524 NUF917514:NUF917524 OEB917514:OEB917524 ONX917514:ONX917524 OXT917514:OXT917524 PHP917514:PHP917524 PRL917514:PRL917524 QBH917514:QBH917524 QLD917514:QLD917524 QUZ917514:QUZ917524 REV917514:REV917524 ROR917514:ROR917524 RYN917514:RYN917524 SIJ917514:SIJ917524 SSF917514:SSF917524 TCB917514:TCB917524 TLX917514:TLX917524 TVT917514:TVT917524 UFP917514:UFP917524 UPL917514:UPL917524 UZH917514:UZH917524 VJD917514:VJD917524 VSZ917514:VSZ917524 WCV917514:WCV917524 WMR917514:WMR917524 WWN917514:WWN917524 AF983050:AF983060 KB983050:KB983060 TX983050:TX983060 ADT983050:ADT983060 ANP983050:ANP983060 AXL983050:AXL983060 BHH983050:BHH983060 BRD983050:BRD983060 CAZ983050:CAZ983060 CKV983050:CKV983060 CUR983050:CUR983060 DEN983050:DEN983060 DOJ983050:DOJ983060 DYF983050:DYF983060 EIB983050:EIB983060 ERX983050:ERX983060 FBT983050:FBT983060 FLP983050:FLP983060 FVL983050:FVL983060 GFH983050:GFH983060 GPD983050:GPD983060 GYZ983050:GYZ983060 HIV983050:HIV983060 HSR983050:HSR983060 ICN983050:ICN983060 IMJ983050:IMJ983060 IWF983050:IWF983060 JGB983050:JGB983060 JPX983050:JPX983060 JZT983050:JZT983060 KJP983050:KJP983060 KTL983050:KTL983060 LDH983050:LDH983060 LND983050:LND983060 LWZ983050:LWZ983060 MGV983050:MGV983060 MQR983050:MQR983060 NAN983050:NAN983060 NKJ983050:NKJ983060 NUF983050:NUF983060 OEB983050:OEB983060 ONX983050:ONX983060 OXT983050:OXT983060 PHP983050:PHP983060 PRL983050:PRL983060 QBH983050:QBH983060 QLD983050:QLD983060 QUZ983050:QUZ983060 REV983050:REV983060 ROR983050:ROR983060 RYN983050:RYN983060 SIJ983050:SIJ983060 SSF983050:SSF983060 TCB983050:TCB983060 TLX983050:TLX983060 TVT983050:TVT983060 UFP983050:UFP983060 UPL983050:UPL983060 UZH983050:UZH983060 VJD983050:VJD983060 VSZ983050:VSZ983060 WCV983050:WCV983060 WMR983050:WMR983060 WWN983050:WWN983060 V15:AE20 JR15:KA20 TN15:TW20 ADJ15:ADS20 ANF15:ANO20 AXB15:AXK20 BGX15:BHG20 BQT15:BRC20 CAP15:CAY20 CKL15:CKU20 CUH15:CUQ20 DED15:DEM20 DNZ15:DOI20 DXV15:DYE20 EHR15:EIA20 ERN15:ERW20 FBJ15:FBS20 FLF15:FLO20 FVB15:FVK20 GEX15:GFG20 GOT15:GPC20 GYP15:GYY20 HIL15:HIU20 HSH15:HSQ20 ICD15:ICM20 ILZ15:IMI20 IVV15:IWE20 JFR15:JGA20 JPN15:JPW20 JZJ15:JZS20 KJF15:KJO20 KTB15:KTK20 LCX15:LDG20 LMT15:LNC20 LWP15:LWY20 MGL15:MGU20 MQH15:MQQ20 NAD15:NAM20 NJZ15:NKI20 NTV15:NUE20 ODR15:OEA20 ONN15:ONW20 OXJ15:OXS20 PHF15:PHO20 PRB15:PRK20 QAX15:QBG20 QKT15:QLC20 QUP15:QUY20 REL15:REU20 ROH15:ROQ20 RYD15:RYM20 SHZ15:SII20 SRV15:SSE20 TBR15:TCA20 TLN15:TLW20 TVJ15:TVS20 UFF15:UFO20 UPB15:UPK20 UYX15:UZG20 VIT15:VJC20 VSP15:VSY20 WCL15:WCU20 WMH15:WMQ20 WWD15:WWM20 V65551:AE65556 JR65551:KA65556 TN65551:TW65556 ADJ65551:ADS65556 ANF65551:ANO65556 AXB65551:AXK65556 BGX65551:BHG65556 BQT65551:BRC65556 CAP65551:CAY65556 CKL65551:CKU65556 CUH65551:CUQ65556 DED65551:DEM65556 DNZ65551:DOI65556 DXV65551:DYE65556 EHR65551:EIA65556 ERN65551:ERW65556 FBJ65551:FBS65556 FLF65551:FLO65556 FVB65551:FVK65556 GEX65551:GFG65556 GOT65551:GPC65556 GYP65551:GYY65556 HIL65551:HIU65556 HSH65551:HSQ65556 ICD65551:ICM65556 ILZ65551:IMI65556 IVV65551:IWE65556 JFR65551:JGA65556 JPN65551:JPW65556 JZJ65551:JZS65556 KJF65551:KJO65556 KTB65551:KTK65556 LCX65551:LDG65556 LMT65551:LNC65556 LWP65551:LWY65556 MGL65551:MGU65556 MQH65551:MQQ65556 NAD65551:NAM65556 NJZ65551:NKI65556 NTV65551:NUE65556 ODR65551:OEA65556 ONN65551:ONW65556 OXJ65551:OXS65556 PHF65551:PHO65556 PRB65551:PRK65556 QAX65551:QBG65556 QKT65551:QLC65556 QUP65551:QUY65556 REL65551:REU65556 ROH65551:ROQ65556 RYD65551:RYM65556 SHZ65551:SII65556 SRV65551:SSE65556 TBR65551:TCA65556 TLN65551:TLW65556 TVJ65551:TVS65556 UFF65551:UFO65556 UPB65551:UPK65556 UYX65551:UZG65556 VIT65551:VJC65556 VSP65551:VSY65556 WCL65551:WCU65556 WMH65551:WMQ65556 WWD65551:WWM65556 V131087:AE131092 JR131087:KA131092 TN131087:TW131092 ADJ131087:ADS131092 ANF131087:ANO131092 AXB131087:AXK131092 BGX131087:BHG131092 BQT131087:BRC131092 CAP131087:CAY131092 CKL131087:CKU131092 CUH131087:CUQ131092 DED131087:DEM131092 DNZ131087:DOI131092 DXV131087:DYE131092 EHR131087:EIA131092 ERN131087:ERW131092 FBJ131087:FBS131092 FLF131087:FLO131092 FVB131087:FVK131092 GEX131087:GFG131092 GOT131087:GPC131092 GYP131087:GYY131092 HIL131087:HIU131092 HSH131087:HSQ131092 ICD131087:ICM131092 ILZ131087:IMI131092 IVV131087:IWE131092 JFR131087:JGA131092 JPN131087:JPW131092 JZJ131087:JZS131092 KJF131087:KJO131092 KTB131087:KTK131092 LCX131087:LDG131092 LMT131087:LNC131092 LWP131087:LWY131092 MGL131087:MGU131092 MQH131087:MQQ131092 NAD131087:NAM131092 NJZ131087:NKI131092 NTV131087:NUE131092 ODR131087:OEA131092 ONN131087:ONW131092 OXJ131087:OXS131092 PHF131087:PHO131092 PRB131087:PRK131092 QAX131087:QBG131092 QKT131087:QLC131092 QUP131087:QUY131092 REL131087:REU131092 ROH131087:ROQ131092 RYD131087:RYM131092 SHZ131087:SII131092 SRV131087:SSE131092 TBR131087:TCA131092 TLN131087:TLW131092 TVJ131087:TVS131092 UFF131087:UFO131092 UPB131087:UPK131092 UYX131087:UZG131092 VIT131087:VJC131092 VSP131087:VSY131092 WCL131087:WCU131092 WMH131087:WMQ131092 WWD131087:WWM131092 V196623:AE196628 JR196623:KA196628 TN196623:TW196628 ADJ196623:ADS196628 ANF196623:ANO196628 AXB196623:AXK196628 BGX196623:BHG196628 BQT196623:BRC196628 CAP196623:CAY196628 CKL196623:CKU196628 CUH196623:CUQ196628 DED196623:DEM196628 DNZ196623:DOI196628 DXV196623:DYE196628 EHR196623:EIA196628 ERN196623:ERW196628 FBJ196623:FBS196628 FLF196623:FLO196628 FVB196623:FVK196628 GEX196623:GFG196628 GOT196623:GPC196628 GYP196623:GYY196628 HIL196623:HIU196628 HSH196623:HSQ196628 ICD196623:ICM196628 ILZ196623:IMI196628 IVV196623:IWE196628 JFR196623:JGA196628 JPN196623:JPW196628 JZJ196623:JZS196628 KJF196623:KJO196628 KTB196623:KTK196628 LCX196623:LDG196628 LMT196623:LNC196628 LWP196623:LWY196628 MGL196623:MGU196628 MQH196623:MQQ196628 NAD196623:NAM196628 NJZ196623:NKI196628 NTV196623:NUE196628 ODR196623:OEA196628 ONN196623:ONW196628 OXJ196623:OXS196628 PHF196623:PHO196628 PRB196623:PRK196628 QAX196623:QBG196628 QKT196623:QLC196628 QUP196623:QUY196628 REL196623:REU196628 ROH196623:ROQ196628 RYD196623:RYM196628 SHZ196623:SII196628 SRV196623:SSE196628 TBR196623:TCA196628 TLN196623:TLW196628 TVJ196623:TVS196628 UFF196623:UFO196628 UPB196623:UPK196628 UYX196623:UZG196628 VIT196623:VJC196628 VSP196623:VSY196628 WCL196623:WCU196628 WMH196623:WMQ196628 WWD196623:WWM196628 V262159:AE262164 JR262159:KA262164 TN262159:TW262164 ADJ262159:ADS262164 ANF262159:ANO262164 AXB262159:AXK262164 BGX262159:BHG262164 BQT262159:BRC262164 CAP262159:CAY262164 CKL262159:CKU262164 CUH262159:CUQ262164 DED262159:DEM262164 DNZ262159:DOI262164 DXV262159:DYE262164 EHR262159:EIA262164 ERN262159:ERW262164 FBJ262159:FBS262164 FLF262159:FLO262164 FVB262159:FVK262164 GEX262159:GFG262164 GOT262159:GPC262164 GYP262159:GYY262164 HIL262159:HIU262164 HSH262159:HSQ262164 ICD262159:ICM262164 ILZ262159:IMI262164 IVV262159:IWE262164 JFR262159:JGA262164 JPN262159:JPW262164 JZJ262159:JZS262164 KJF262159:KJO262164 KTB262159:KTK262164 LCX262159:LDG262164 LMT262159:LNC262164 LWP262159:LWY262164 MGL262159:MGU262164 MQH262159:MQQ262164 NAD262159:NAM262164 NJZ262159:NKI262164 NTV262159:NUE262164 ODR262159:OEA262164 ONN262159:ONW262164 OXJ262159:OXS262164 PHF262159:PHO262164 PRB262159:PRK262164 QAX262159:QBG262164 QKT262159:QLC262164 QUP262159:QUY262164 REL262159:REU262164 ROH262159:ROQ262164 RYD262159:RYM262164 SHZ262159:SII262164 SRV262159:SSE262164 TBR262159:TCA262164 TLN262159:TLW262164 TVJ262159:TVS262164 UFF262159:UFO262164 UPB262159:UPK262164 UYX262159:UZG262164 VIT262159:VJC262164 VSP262159:VSY262164 WCL262159:WCU262164 WMH262159:WMQ262164 WWD262159:WWM262164 V327695:AE327700 JR327695:KA327700 TN327695:TW327700 ADJ327695:ADS327700 ANF327695:ANO327700 AXB327695:AXK327700 BGX327695:BHG327700 BQT327695:BRC327700 CAP327695:CAY327700 CKL327695:CKU327700 CUH327695:CUQ327700 DED327695:DEM327700 DNZ327695:DOI327700 DXV327695:DYE327700 EHR327695:EIA327700 ERN327695:ERW327700 FBJ327695:FBS327700 FLF327695:FLO327700 FVB327695:FVK327700 GEX327695:GFG327700 GOT327695:GPC327700 GYP327695:GYY327700 HIL327695:HIU327700 HSH327695:HSQ327700 ICD327695:ICM327700 ILZ327695:IMI327700 IVV327695:IWE327700 JFR327695:JGA327700 JPN327695:JPW327700 JZJ327695:JZS327700 KJF327695:KJO327700 KTB327695:KTK327700 LCX327695:LDG327700 LMT327695:LNC327700 LWP327695:LWY327700 MGL327695:MGU327700 MQH327695:MQQ327700 NAD327695:NAM327700 NJZ327695:NKI327700 NTV327695:NUE327700 ODR327695:OEA327700 ONN327695:ONW327700 OXJ327695:OXS327700 PHF327695:PHO327700 PRB327695:PRK327700 QAX327695:QBG327700 QKT327695:QLC327700 QUP327695:QUY327700 REL327695:REU327700 ROH327695:ROQ327700 RYD327695:RYM327700 SHZ327695:SII327700 SRV327695:SSE327700 TBR327695:TCA327700 TLN327695:TLW327700 TVJ327695:TVS327700 UFF327695:UFO327700 UPB327695:UPK327700 UYX327695:UZG327700 VIT327695:VJC327700 VSP327695:VSY327700 WCL327695:WCU327700 WMH327695:WMQ327700 WWD327695:WWM327700 V393231:AE393236 JR393231:KA393236 TN393231:TW393236 ADJ393231:ADS393236 ANF393231:ANO393236 AXB393231:AXK393236 BGX393231:BHG393236 BQT393231:BRC393236 CAP393231:CAY393236 CKL393231:CKU393236 CUH393231:CUQ393236 DED393231:DEM393236 DNZ393231:DOI393236 DXV393231:DYE393236 EHR393231:EIA393236 ERN393231:ERW393236 FBJ393231:FBS393236 FLF393231:FLO393236 FVB393231:FVK393236 GEX393231:GFG393236 GOT393231:GPC393236 GYP393231:GYY393236 HIL393231:HIU393236 HSH393231:HSQ393236 ICD393231:ICM393236 ILZ393231:IMI393236 IVV393231:IWE393236 JFR393231:JGA393236 JPN393231:JPW393236 JZJ393231:JZS393236 KJF393231:KJO393236 KTB393231:KTK393236 LCX393231:LDG393236 LMT393231:LNC393236 LWP393231:LWY393236 MGL393231:MGU393236 MQH393231:MQQ393236 NAD393231:NAM393236 NJZ393231:NKI393236 NTV393231:NUE393236 ODR393231:OEA393236 ONN393231:ONW393236 OXJ393231:OXS393236 PHF393231:PHO393236 PRB393231:PRK393236 QAX393231:QBG393236 QKT393231:QLC393236 QUP393231:QUY393236 REL393231:REU393236 ROH393231:ROQ393236 RYD393231:RYM393236 SHZ393231:SII393236 SRV393231:SSE393236 TBR393231:TCA393236 TLN393231:TLW393236 TVJ393231:TVS393236 UFF393231:UFO393236 UPB393231:UPK393236 UYX393231:UZG393236 VIT393231:VJC393236 VSP393231:VSY393236 WCL393231:WCU393236 WMH393231:WMQ393236 WWD393231:WWM393236 V458767:AE458772 JR458767:KA458772 TN458767:TW458772 ADJ458767:ADS458772 ANF458767:ANO458772 AXB458767:AXK458772 BGX458767:BHG458772 BQT458767:BRC458772 CAP458767:CAY458772 CKL458767:CKU458772 CUH458767:CUQ458772 DED458767:DEM458772 DNZ458767:DOI458772 DXV458767:DYE458772 EHR458767:EIA458772 ERN458767:ERW458772 FBJ458767:FBS458772 FLF458767:FLO458772 FVB458767:FVK458772 GEX458767:GFG458772 GOT458767:GPC458772 GYP458767:GYY458772 HIL458767:HIU458772 HSH458767:HSQ458772 ICD458767:ICM458772 ILZ458767:IMI458772 IVV458767:IWE458772 JFR458767:JGA458772 JPN458767:JPW458772 JZJ458767:JZS458772 KJF458767:KJO458772 KTB458767:KTK458772 LCX458767:LDG458772 LMT458767:LNC458772 LWP458767:LWY458772 MGL458767:MGU458772 MQH458767:MQQ458772 NAD458767:NAM458772 NJZ458767:NKI458772 NTV458767:NUE458772 ODR458767:OEA458772 ONN458767:ONW458772 OXJ458767:OXS458772 PHF458767:PHO458772 PRB458767:PRK458772 QAX458767:QBG458772 QKT458767:QLC458772 QUP458767:QUY458772 REL458767:REU458772 ROH458767:ROQ458772 RYD458767:RYM458772 SHZ458767:SII458772 SRV458767:SSE458772 TBR458767:TCA458772 TLN458767:TLW458772 TVJ458767:TVS458772 UFF458767:UFO458772 UPB458767:UPK458772 UYX458767:UZG458772 VIT458767:VJC458772 VSP458767:VSY458772 WCL458767:WCU458772 WMH458767:WMQ458772 WWD458767:WWM458772 V524303:AE524308 JR524303:KA524308 TN524303:TW524308 ADJ524303:ADS524308 ANF524303:ANO524308 AXB524303:AXK524308 BGX524303:BHG524308 BQT524303:BRC524308 CAP524303:CAY524308 CKL524303:CKU524308 CUH524303:CUQ524308 DED524303:DEM524308 DNZ524303:DOI524308 DXV524303:DYE524308 EHR524303:EIA524308 ERN524303:ERW524308 FBJ524303:FBS524308 FLF524303:FLO524308 FVB524303:FVK524308 GEX524303:GFG524308 GOT524303:GPC524308 GYP524303:GYY524308 HIL524303:HIU524308 HSH524303:HSQ524308 ICD524303:ICM524308 ILZ524303:IMI524308 IVV524303:IWE524308 JFR524303:JGA524308 JPN524303:JPW524308 JZJ524303:JZS524308 KJF524303:KJO524308 KTB524303:KTK524308 LCX524303:LDG524308 LMT524303:LNC524308 LWP524303:LWY524308 MGL524303:MGU524308 MQH524303:MQQ524308 NAD524303:NAM524308 NJZ524303:NKI524308 NTV524303:NUE524308 ODR524303:OEA524308 ONN524303:ONW524308 OXJ524303:OXS524308 PHF524303:PHO524308 PRB524303:PRK524308 QAX524303:QBG524308 QKT524303:QLC524308 QUP524303:QUY524308 REL524303:REU524308 ROH524303:ROQ524308 RYD524303:RYM524308 SHZ524303:SII524308 SRV524303:SSE524308 TBR524303:TCA524308 TLN524303:TLW524308 TVJ524303:TVS524308 UFF524303:UFO524308 UPB524303:UPK524308 UYX524303:UZG524308 VIT524303:VJC524308 VSP524303:VSY524308 WCL524303:WCU524308 WMH524303:WMQ524308 WWD524303:WWM524308 V589839:AE589844 JR589839:KA589844 TN589839:TW589844 ADJ589839:ADS589844 ANF589839:ANO589844 AXB589839:AXK589844 BGX589839:BHG589844 BQT589839:BRC589844 CAP589839:CAY589844 CKL589839:CKU589844 CUH589839:CUQ589844 DED589839:DEM589844 DNZ589839:DOI589844 DXV589839:DYE589844 EHR589839:EIA589844 ERN589839:ERW589844 FBJ589839:FBS589844 FLF589839:FLO589844 FVB589839:FVK589844 GEX589839:GFG589844 GOT589839:GPC589844 GYP589839:GYY589844 HIL589839:HIU589844 HSH589839:HSQ589844 ICD589839:ICM589844 ILZ589839:IMI589844 IVV589839:IWE589844 JFR589839:JGA589844 JPN589839:JPW589844 JZJ589839:JZS589844 KJF589839:KJO589844 KTB589839:KTK589844 LCX589839:LDG589844 LMT589839:LNC589844 LWP589839:LWY589844 MGL589839:MGU589844 MQH589839:MQQ589844 NAD589839:NAM589844 NJZ589839:NKI589844 NTV589839:NUE589844 ODR589839:OEA589844 ONN589839:ONW589844 OXJ589839:OXS589844 PHF589839:PHO589844 PRB589839:PRK589844 QAX589839:QBG589844 QKT589839:QLC589844 QUP589839:QUY589844 REL589839:REU589844 ROH589839:ROQ589844 RYD589839:RYM589844 SHZ589839:SII589844 SRV589839:SSE589844 TBR589839:TCA589844 TLN589839:TLW589844 TVJ589839:TVS589844 UFF589839:UFO589844 UPB589839:UPK589844 UYX589839:UZG589844 VIT589839:VJC589844 VSP589839:VSY589844 WCL589839:WCU589844 WMH589839:WMQ589844 WWD589839:WWM589844 V655375:AE655380 JR655375:KA655380 TN655375:TW655380 ADJ655375:ADS655380 ANF655375:ANO655380 AXB655375:AXK655380 BGX655375:BHG655380 BQT655375:BRC655380 CAP655375:CAY655380 CKL655375:CKU655380 CUH655375:CUQ655380 DED655375:DEM655380 DNZ655375:DOI655380 DXV655375:DYE655380 EHR655375:EIA655380 ERN655375:ERW655380 FBJ655375:FBS655380 FLF655375:FLO655380 FVB655375:FVK655380 GEX655375:GFG655380 GOT655375:GPC655380 GYP655375:GYY655380 HIL655375:HIU655380 HSH655375:HSQ655380 ICD655375:ICM655380 ILZ655375:IMI655380 IVV655375:IWE655380 JFR655375:JGA655380 JPN655375:JPW655380 JZJ655375:JZS655380 KJF655375:KJO655380 KTB655375:KTK655380 LCX655375:LDG655380 LMT655375:LNC655380 LWP655375:LWY655380 MGL655375:MGU655380 MQH655375:MQQ655380 NAD655375:NAM655380 NJZ655375:NKI655380 NTV655375:NUE655380 ODR655375:OEA655380 ONN655375:ONW655380 OXJ655375:OXS655380 PHF655375:PHO655380 PRB655375:PRK655380 QAX655375:QBG655380 QKT655375:QLC655380 QUP655375:QUY655380 REL655375:REU655380 ROH655375:ROQ655380 RYD655375:RYM655380 SHZ655375:SII655380 SRV655375:SSE655380 TBR655375:TCA655380 TLN655375:TLW655380 TVJ655375:TVS655380 UFF655375:UFO655380 UPB655375:UPK655380 UYX655375:UZG655380 VIT655375:VJC655380 VSP655375:VSY655380 WCL655375:WCU655380 WMH655375:WMQ655380 WWD655375:WWM655380 V720911:AE720916 JR720911:KA720916 TN720911:TW720916 ADJ720911:ADS720916 ANF720911:ANO720916 AXB720911:AXK720916 BGX720911:BHG720916 BQT720911:BRC720916 CAP720911:CAY720916 CKL720911:CKU720916 CUH720911:CUQ720916 DED720911:DEM720916 DNZ720911:DOI720916 DXV720911:DYE720916 EHR720911:EIA720916 ERN720911:ERW720916 FBJ720911:FBS720916 FLF720911:FLO720916 FVB720911:FVK720916 GEX720911:GFG720916 GOT720911:GPC720916 GYP720911:GYY720916 HIL720911:HIU720916 HSH720911:HSQ720916 ICD720911:ICM720916 ILZ720911:IMI720916 IVV720911:IWE720916 JFR720911:JGA720916 JPN720911:JPW720916 JZJ720911:JZS720916 KJF720911:KJO720916 KTB720911:KTK720916 LCX720911:LDG720916 LMT720911:LNC720916 LWP720911:LWY720916 MGL720911:MGU720916 MQH720911:MQQ720916 NAD720911:NAM720916 NJZ720911:NKI720916 NTV720911:NUE720916 ODR720911:OEA720916 ONN720911:ONW720916 OXJ720911:OXS720916 PHF720911:PHO720916 PRB720911:PRK720916 QAX720911:QBG720916 QKT720911:QLC720916 QUP720911:QUY720916 REL720911:REU720916 ROH720911:ROQ720916 RYD720911:RYM720916 SHZ720911:SII720916 SRV720911:SSE720916 TBR720911:TCA720916 TLN720911:TLW720916 TVJ720911:TVS720916 UFF720911:UFO720916 UPB720911:UPK720916 UYX720911:UZG720916 VIT720911:VJC720916 VSP720911:VSY720916 WCL720911:WCU720916 WMH720911:WMQ720916 WWD720911:WWM720916 V786447:AE786452 JR786447:KA786452 TN786447:TW786452 ADJ786447:ADS786452 ANF786447:ANO786452 AXB786447:AXK786452 BGX786447:BHG786452 BQT786447:BRC786452 CAP786447:CAY786452 CKL786447:CKU786452 CUH786447:CUQ786452 DED786447:DEM786452 DNZ786447:DOI786452 DXV786447:DYE786452 EHR786447:EIA786452 ERN786447:ERW786452 FBJ786447:FBS786452 FLF786447:FLO786452 FVB786447:FVK786452 GEX786447:GFG786452 GOT786447:GPC786452 GYP786447:GYY786452 HIL786447:HIU786452 HSH786447:HSQ786452 ICD786447:ICM786452 ILZ786447:IMI786452 IVV786447:IWE786452 JFR786447:JGA786452 JPN786447:JPW786452 JZJ786447:JZS786452 KJF786447:KJO786452 KTB786447:KTK786452 LCX786447:LDG786452 LMT786447:LNC786452 LWP786447:LWY786452 MGL786447:MGU786452 MQH786447:MQQ786452 NAD786447:NAM786452 NJZ786447:NKI786452 NTV786447:NUE786452 ODR786447:OEA786452 ONN786447:ONW786452 OXJ786447:OXS786452 PHF786447:PHO786452 PRB786447:PRK786452 QAX786447:QBG786452 QKT786447:QLC786452 QUP786447:QUY786452 REL786447:REU786452 ROH786447:ROQ786452 RYD786447:RYM786452 SHZ786447:SII786452 SRV786447:SSE786452 TBR786447:TCA786452 TLN786447:TLW786452 TVJ786447:TVS786452 UFF786447:UFO786452 UPB786447:UPK786452 UYX786447:UZG786452 VIT786447:VJC786452 VSP786447:VSY786452 WCL786447:WCU786452 WMH786447:WMQ786452 WWD786447:WWM786452 V851983:AE851988 JR851983:KA851988 TN851983:TW851988 ADJ851983:ADS851988 ANF851983:ANO851988 AXB851983:AXK851988 BGX851983:BHG851988 BQT851983:BRC851988 CAP851983:CAY851988 CKL851983:CKU851988 CUH851983:CUQ851988 DED851983:DEM851988 DNZ851983:DOI851988 DXV851983:DYE851988 EHR851983:EIA851988 ERN851983:ERW851988 FBJ851983:FBS851988 FLF851983:FLO851988 FVB851983:FVK851988 GEX851983:GFG851988 GOT851983:GPC851988 GYP851983:GYY851988 HIL851983:HIU851988 HSH851983:HSQ851988 ICD851983:ICM851988 ILZ851983:IMI851988 IVV851983:IWE851988 JFR851983:JGA851988 JPN851983:JPW851988 JZJ851983:JZS851988 KJF851983:KJO851988 KTB851983:KTK851988 LCX851983:LDG851988 LMT851983:LNC851988 LWP851983:LWY851988 MGL851983:MGU851988 MQH851983:MQQ851988 NAD851983:NAM851988 NJZ851983:NKI851988 NTV851983:NUE851988 ODR851983:OEA851988 ONN851983:ONW851988 OXJ851983:OXS851988 PHF851983:PHO851988 PRB851983:PRK851988 QAX851983:QBG851988 QKT851983:QLC851988 QUP851983:QUY851988 REL851983:REU851988 ROH851983:ROQ851988 RYD851983:RYM851988 SHZ851983:SII851988 SRV851983:SSE851988 TBR851983:TCA851988 TLN851983:TLW851988 TVJ851983:TVS851988 UFF851983:UFO851988 UPB851983:UPK851988 UYX851983:UZG851988 VIT851983:VJC851988 VSP851983:VSY851988 WCL851983:WCU851988 WMH851983:WMQ851988 WWD851983:WWM851988 V917519:AE917524 JR917519:KA917524 TN917519:TW917524 ADJ917519:ADS917524 ANF917519:ANO917524 AXB917519:AXK917524 BGX917519:BHG917524 BQT917519:BRC917524 CAP917519:CAY917524 CKL917519:CKU917524 CUH917519:CUQ917524 DED917519:DEM917524 DNZ917519:DOI917524 DXV917519:DYE917524 EHR917519:EIA917524 ERN917519:ERW917524 FBJ917519:FBS917524 FLF917519:FLO917524 FVB917519:FVK917524 GEX917519:GFG917524 GOT917519:GPC917524 GYP917519:GYY917524 HIL917519:HIU917524 HSH917519:HSQ917524 ICD917519:ICM917524 ILZ917519:IMI917524 IVV917519:IWE917524 JFR917519:JGA917524 JPN917519:JPW917524 JZJ917519:JZS917524 KJF917519:KJO917524 KTB917519:KTK917524 LCX917519:LDG917524 LMT917519:LNC917524 LWP917519:LWY917524 MGL917519:MGU917524 MQH917519:MQQ917524 NAD917519:NAM917524 NJZ917519:NKI917524 NTV917519:NUE917524 ODR917519:OEA917524 ONN917519:ONW917524 OXJ917519:OXS917524 PHF917519:PHO917524 PRB917519:PRK917524 QAX917519:QBG917524 QKT917519:QLC917524 QUP917519:QUY917524 REL917519:REU917524 ROH917519:ROQ917524 RYD917519:RYM917524 SHZ917519:SII917524 SRV917519:SSE917524 TBR917519:TCA917524 TLN917519:TLW917524 TVJ917519:TVS917524 UFF917519:UFO917524 UPB917519:UPK917524 UYX917519:UZG917524 VIT917519:VJC917524 VSP917519:VSY917524 WCL917519:WCU917524 WMH917519:WMQ917524 WWD917519:WWM917524 V983055:AE983060 JR983055:KA983060 TN983055:TW983060 ADJ983055:ADS983060 ANF983055:ANO983060 AXB983055:AXK983060 BGX983055:BHG983060 BQT983055:BRC983060 CAP983055:CAY983060 CKL983055:CKU983060 CUH983055:CUQ983060 DED983055:DEM983060 DNZ983055:DOI983060 DXV983055:DYE983060 EHR983055:EIA983060 ERN983055:ERW983060 FBJ983055:FBS983060 FLF983055:FLO983060 FVB983055:FVK983060 GEX983055:GFG983060 GOT983055:GPC983060 GYP983055:GYY983060 HIL983055:HIU983060 HSH983055:HSQ983060 ICD983055:ICM983060 ILZ983055:IMI983060 IVV983055:IWE983060 JFR983055:JGA983060 JPN983055:JPW983060 JZJ983055:JZS983060 KJF983055:KJO983060 KTB983055:KTK983060 LCX983055:LDG983060 LMT983055:LNC983060 LWP983055:LWY983060 MGL983055:MGU983060 MQH983055:MQQ983060 NAD983055:NAM983060 NJZ983055:NKI983060 NTV983055:NUE983060 ODR983055:OEA983060 ONN983055:ONW983060 OXJ983055:OXS983060 PHF983055:PHO983060 PRB983055:PRK983060 QAX983055:QBG983060 QKT983055:QLC983060 QUP983055:QUY983060 REL983055:REU983060 ROH983055:ROQ983060 RYD983055:RYM983060 SHZ983055:SII983060 SRV983055:SSE983060 TBR983055:TCA983060 TLN983055:TLW983060 TVJ983055:TVS983060 UFF983055:UFO983060 UPB983055:UPK983060 UYX983055:UZG983060 VIT983055:VJC983060 VSP983055:VSY983060 WCL983055:WCU983060 WMH983055:WMQ983060 WWD983055:WWM983060">
      <formula1>Efectividad</formula1>
    </dataValidation>
    <dataValidation type="list" allowBlank="1" showInputMessage="1" showErrorMessage="1" sqref="N10:N20 JJ10:JJ20 TF10:TF20 ADB10:ADB20 AMX10:AMX20 AWT10:AWT20 BGP10:BGP20 BQL10:BQL20 CAH10:CAH20 CKD10:CKD20 CTZ10:CTZ20 DDV10:DDV20 DNR10:DNR20 DXN10:DXN20 EHJ10:EHJ20 ERF10:ERF20 FBB10:FBB20 FKX10:FKX20 FUT10:FUT20 GEP10:GEP20 GOL10:GOL20 GYH10:GYH20 HID10:HID20 HRZ10:HRZ20 IBV10:IBV20 ILR10:ILR20 IVN10:IVN20 JFJ10:JFJ20 JPF10:JPF20 JZB10:JZB20 KIX10:KIX20 KST10:KST20 LCP10:LCP20 LML10:LML20 LWH10:LWH20 MGD10:MGD20 MPZ10:MPZ20 MZV10:MZV20 NJR10:NJR20 NTN10:NTN20 ODJ10:ODJ20 ONF10:ONF20 OXB10:OXB20 PGX10:PGX20 PQT10:PQT20 QAP10:QAP20 QKL10:QKL20 QUH10:QUH20 RED10:RED20 RNZ10:RNZ20 RXV10:RXV20 SHR10:SHR20 SRN10:SRN20 TBJ10:TBJ20 TLF10:TLF20 TVB10:TVB20 UEX10:UEX20 UOT10:UOT20 UYP10:UYP20 VIL10:VIL20 VSH10:VSH20 WCD10:WCD20 WLZ10:WLZ20 WVV10:WVV20 N65546:N65556 JJ65546:JJ65556 TF65546:TF65556 ADB65546:ADB65556 AMX65546:AMX65556 AWT65546:AWT65556 BGP65546:BGP65556 BQL65546:BQL65556 CAH65546:CAH65556 CKD65546:CKD65556 CTZ65546:CTZ65556 DDV65546:DDV65556 DNR65546:DNR65556 DXN65546:DXN65556 EHJ65546:EHJ65556 ERF65546:ERF65556 FBB65546:FBB65556 FKX65546:FKX65556 FUT65546:FUT65556 GEP65546:GEP65556 GOL65546:GOL65556 GYH65546:GYH65556 HID65546:HID65556 HRZ65546:HRZ65556 IBV65546:IBV65556 ILR65546:ILR65556 IVN65546:IVN65556 JFJ65546:JFJ65556 JPF65546:JPF65556 JZB65546:JZB65556 KIX65546:KIX65556 KST65546:KST65556 LCP65546:LCP65556 LML65546:LML65556 LWH65546:LWH65556 MGD65546:MGD65556 MPZ65546:MPZ65556 MZV65546:MZV65556 NJR65546:NJR65556 NTN65546:NTN65556 ODJ65546:ODJ65556 ONF65546:ONF65556 OXB65546:OXB65556 PGX65546:PGX65556 PQT65546:PQT65556 QAP65546:QAP65556 QKL65546:QKL65556 QUH65546:QUH65556 RED65546:RED65556 RNZ65546:RNZ65556 RXV65546:RXV65556 SHR65546:SHR65556 SRN65546:SRN65556 TBJ65546:TBJ65556 TLF65546:TLF65556 TVB65546:TVB65556 UEX65546:UEX65556 UOT65546:UOT65556 UYP65546:UYP65556 VIL65546:VIL65556 VSH65546:VSH65556 WCD65546:WCD65556 WLZ65546:WLZ65556 WVV65546:WVV65556 N131082:N131092 JJ131082:JJ131092 TF131082:TF131092 ADB131082:ADB131092 AMX131082:AMX131092 AWT131082:AWT131092 BGP131082:BGP131092 BQL131082:BQL131092 CAH131082:CAH131092 CKD131082:CKD131092 CTZ131082:CTZ131092 DDV131082:DDV131092 DNR131082:DNR131092 DXN131082:DXN131092 EHJ131082:EHJ131092 ERF131082:ERF131092 FBB131082:FBB131092 FKX131082:FKX131092 FUT131082:FUT131092 GEP131082:GEP131092 GOL131082:GOL131092 GYH131082:GYH131092 HID131082:HID131092 HRZ131082:HRZ131092 IBV131082:IBV131092 ILR131082:ILR131092 IVN131082:IVN131092 JFJ131082:JFJ131092 JPF131082:JPF131092 JZB131082:JZB131092 KIX131082:KIX131092 KST131082:KST131092 LCP131082:LCP131092 LML131082:LML131092 LWH131082:LWH131092 MGD131082:MGD131092 MPZ131082:MPZ131092 MZV131082:MZV131092 NJR131082:NJR131092 NTN131082:NTN131092 ODJ131082:ODJ131092 ONF131082:ONF131092 OXB131082:OXB131092 PGX131082:PGX131092 PQT131082:PQT131092 QAP131082:QAP131092 QKL131082:QKL131092 QUH131082:QUH131092 RED131082:RED131092 RNZ131082:RNZ131092 RXV131082:RXV131092 SHR131082:SHR131092 SRN131082:SRN131092 TBJ131082:TBJ131092 TLF131082:TLF131092 TVB131082:TVB131092 UEX131082:UEX131092 UOT131082:UOT131092 UYP131082:UYP131092 VIL131082:VIL131092 VSH131082:VSH131092 WCD131082:WCD131092 WLZ131082:WLZ131092 WVV131082:WVV131092 N196618:N196628 JJ196618:JJ196628 TF196618:TF196628 ADB196618:ADB196628 AMX196618:AMX196628 AWT196618:AWT196628 BGP196618:BGP196628 BQL196618:BQL196628 CAH196618:CAH196628 CKD196618:CKD196628 CTZ196618:CTZ196628 DDV196618:DDV196628 DNR196618:DNR196628 DXN196618:DXN196628 EHJ196618:EHJ196628 ERF196618:ERF196628 FBB196618:FBB196628 FKX196618:FKX196628 FUT196618:FUT196628 GEP196618:GEP196628 GOL196618:GOL196628 GYH196618:GYH196628 HID196618:HID196628 HRZ196618:HRZ196628 IBV196618:IBV196628 ILR196618:ILR196628 IVN196618:IVN196628 JFJ196618:JFJ196628 JPF196618:JPF196628 JZB196618:JZB196628 KIX196618:KIX196628 KST196618:KST196628 LCP196618:LCP196628 LML196618:LML196628 LWH196618:LWH196628 MGD196618:MGD196628 MPZ196618:MPZ196628 MZV196618:MZV196628 NJR196618:NJR196628 NTN196618:NTN196628 ODJ196618:ODJ196628 ONF196618:ONF196628 OXB196618:OXB196628 PGX196618:PGX196628 PQT196618:PQT196628 QAP196618:QAP196628 QKL196618:QKL196628 QUH196618:QUH196628 RED196618:RED196628 RNZ196618:RNZ196628 RXV196618:RXV196628 SHR196618:SHR196628 SRN196618:SRN196628 TBJ196618:TBJ196628 TLF196618:TLF196628 TVB196618:TVB196628 UEX196618:UEX196628 UOT196618:UOT196628 UYP196618:UYP196628 VIL196618:VIL196628 VSH196618:VSH196628 WCD196618:WCD196628 WLZ196618:WLZ196628 WVV196618:WVV196628 N262154:N262164 JJ262154:JJ262164 TF262154:TF262164 ADB262154:ADB262164 AMX262154:AMX262164 AWT262154:AWT262164 BGP262154:BGP262164 BQL262154:BQL262164 CAH262154:CAH262164 CKD262154:CKD262164 CTZ262154:CTZ262164 DDV262154:DDV262164 DNR262154:DNR262164 DXN262154:DXN262164 EHJ262154:EHJ262164 ERF262154:ERF262164 FBB262154:FBB262164 FKX262154:FKX262164 FUT262154:FUT262164 GEP262154:GEP262164 GOL262154:GOL262164 GYH262154:GYH262164 HID262154:HID262164 HRZ262154:HRZ262164 IBV262154:IBV262164 ILR262154:ILR262164 IVN262154:IVN262164 JFJ262154:JFJ262164 JPF262154:JPF262164 JZB262154:JZB262164 KIX262154:KIX262164 KST262154:KST262164 LCP262154:LCP262164 LML262154:LML262164 LWH262154:LWH262164 MGD262154:MGD262164 MPZ262154:MPZ262164 MZV262154:MZV262164 NJR262154:NJR262164 NTN262154:NTN262164 ODJ262154:ODJ262164 ONF262154:ONF262164 OXB262154:OXB262164 PGX262154:PGX262164 PQT262154:PQT262164 QAP262154:QAP262164 QKL262154:QKL262164 QUH262154:QUH262164 RED262154:RED262164 RNZ262154:RNZ262164 RXV262154:RXV262164 SHR262154:SHR262164 SRN262154:SRN262164 TBJ262154:TBJ262164 TLF262154:TLF262164 TVB262154:TVB262164 UEX262154:UEX262164 UOT262154:UOT262164 UYP262154:UYP262164 VIL262154:VIL262164 VSH262154:VSH262164 WCD262154:WCD262164 WLZ262154:WLZ262164 WVV262154:WVV262164 N327690:N327700 JJ327690:JJ327700 TF327690:TF327700 ADB327690:ADB327700 AMX327690:AMX327700 AWT327690:AWT327700 BGP327690:BGP327700 BQL327690:BQL327700 CAH327690:CAH327700 CKD327690:CKD327700 CTZ327690:CTZ327700 DDV327690:DDV327700 DNR327690:DNR327700 DXN327690:DXN327700 EHJ327690:EHJ327700 ERF327690:ERF327700 FBB327690:FBB327700 FKX327690:FKX327700 FUT327690:FUT327700 GEP327690:GEP327700 GOL327690:GOL327700 GYH327690:GYH327700 HID327690:HID327700 HRZ327690:HRZ327700 IBV327690:IBV327700 ILR327690:ILR327700 IVN327690:IVN327700 JFJ327690:JFJ327700 JPF327690:JPF327700 JZB327690:JZB327700 KIX327690:KIX327700 KST327690:KST327700 LCP327690:LCP327700 LML327690:LML327700 LWH327690:LWH327700 MGD327690:MGD327700 MPZ327690:MPZ327700 MZV327690:MZV327700 NJR327690:NJR327700 NTN327690:NTN327700 ODJ327690:ODJ327700 ONF327690:ONF327700 OXB327690:OXB327700 PGX327690:PGX327700 PQT327690:PQT327700 QAP327690:QAP327700 QKL327690:QKL327700 QUH327690:QUH327700 RED327690:RED327700 RNZ327690:RNZ327700 RXV327690:RXV327700 SHR327690:SHR327700 SRN327690:SRN327700 TBJ327690:TBJ327700 TLF327690:TLF327700 TVB327690:TVB327700 UEX327690:UEX327700 UOT327690:UOT327700 UYP327690:UYP327700 VIL327690:VIL327700 VSH327690:VSH327700 WCD327690:WCD327700 WLZ327690:WLZ327700 WVV327690:WVV327700 N393226:N393236 JJ393226:JJ393236 TF393226:TF393236 ADB393226:ADB393236 AMX393226:AMX393236 AWT393226:AWT393236 BGP393226:BGP393236 BQL393226:BQL393236 CAH393226:CAH393236 CKD393226:CKD393236 CTZ393226:CTZ393236 DDV393226:DDV393236 DNR393226:DNR393236 DXN393226:DXN393236 EHJ393226:EHJ393236 ERF393226:ERF393236 FBB393226:FBB393236 FKX393226:FKX393236 FUT393226:FUT393236 GEP393226:GEP393236 GOL393226:GOL393236 GYH393226:GYH393236 HID393226:HID393236 HRZ393226:HRZ393236 IBV393226:IBV393236 ILR393226:ILR393236 IVN393226:IVN393236 JFJ393226:JFJ393236 JPF393226:JPF393236 JZB393226:JZB393236 KIX393226:KIX393236 KST393226:KST393236 LCP393226:LCP393236 LML393226:LML393236 LWH393226:LWH393236 MGD393226:MGD393236 MPZ393226:MPZ393236 MZV393226:MZV393236 NJR393226:NJR393236 NTN393226:NTN393236 ODJ393226:ODJ393236 ONF393226:ONF393236 OXB393226:OXB393236 PGX393226:PGX393236 PQT393226:PQT393236 QAP393226:QAP393236 QKL393226:QKL393236 QUH393226:QUH393236 RED393226:RED393236 RNZ393226:RNZ393236 RXV393226:RXV393236 SHR393226:SHR393236 SRN393226:SRN393236 TBJ393226:TBJ393236 TLF393226:TLF393236 TVB393226:TVB393236 UEX393226:UEX393236 UOT393226:UOT393236 UYP393226:UYP393236 VIL393226:VIL393236 VSH393226:VSH393236 WCD393226:WCD393236 WLZ393226:WLZ393236 WVV393226:WVV393236 N458762:N458772 JJ458762:JJ458772 TF458762:TF458772 ADB458762:ADB458772 AMX458762:AMX458772 AWT458762:AWT458772 BGP458762:BGP458772 BQL458762:BQL458772 CAH458762:CAH458772 CKD458762:CKD458772 CTZ458762:CTZ458772 DDV458762:DDV458772 DNR458762:DNR458772 DXN458762:DXN458772 EHJ458762:EHJ458772 ERF458762:ERF458772 FBB458762:FBB458772 FKX458762:FKX458772 FUT458762:FUT458772 GEP458762:GEP458772 GOL458762:GOL458772 GYH458762:GYH458772 HID458762:HID458772 HRZ458762:HRZ458772 IBV458762:IBV458772 ILR458762:ILR458772 IVN458762:IVN458772 JFJ458762:JFJ458772 JPF458762:JPF458772 JZB458762:JZB458772 KIX458762:KIX458772 KST458762:KST458772 LCP458762:LCP458772 LML458762:LML458772 LWH458762:LWH458772 MGD458762:MGD458772 MPZ458762:MPZ458772 MZV458762:MZV458772 NJR458762:NJR458772 NTN458762:NTN458772 ODJ458762:ODJ458772 ONF458762:ONF458772 OXB458762:OXB458772 PGX458762:PGX458772 PQT458762:PQT458772 QAP458762:QAP458772 QKL458762:QKL458772 QUH458762:QUH458772 RED458762:RED458772 RNZ458762:RNZ458772 RXV458762:RXV458772 SHR458762:SHR458772 SRN458762:SRN458772 TBJ458762:TBJ458772 TLF458762:TLF458772 TVB458762:TVB458772 UEX458762:UEX458772 UOT458762:UOT458772 UYP458762:UYP458772 VIL458762:VIL458772 VSH458762:VSH458772 WCD458762:WCD458772 WLZ458762:WLZ458772 WVV458762:WVV458772 N524298:N524308 JJ524298:JJ524308 TF524298:TF524308 ADB524298:ADB524308 AMX524298:AMX524308 AWT524298:AWT524308 BGP524298:BGP524308 BQL524298:BQL524308 CAH524298:CAH524308 CKD524298:CKD524308 CTZ524298:CTZ524308 DDV524298:DDV524308 DNR524298:DNR524308 DXN524298:DXN524308 EHJ524298:EHJ524308 ERF524298:ERF524308 FBB524298:FBB524308 FKX524298:FKX524308 FUT524298:FUT524308 GEP524298:GEP524308 GOL524298:GOL524308 GYH524298:GYH524308 HID524298:HID524308 HRZ524298:HRZ524308 IBV524298:IBV524308 ILR524298:ILR524308 IVN524298:IVN524308 JFJ524298:JFJ524308 JPF524298:JPF524308 JZB524298:JZB524308 KIX524298:KIX524308 KST524298:KST524308 LCP524298:LCP524308 LML524298:LML524308 LWH524298:LWH524308 MGD524298:MGD524308 MPZ524298:MPZ524308 MZV524298:MZV524308 NJR524298:NJR524308 NTN524298:NTN524308 ODJ524298:ODJ524308 ONF524298:ONF524308 OXB524298:OXB524308 PGX524298:PGX524308 PQT524298:PQT524308 QAP524298:QAP524308 QKL524298:QKL524308 QUH524298:QUH524308 RED524298:RED524308 RNZ524298:RNZ524308 RXV524298:RXV524308 SHR524298:SHR524308 SRN524298:SRN524308 TBJ524298:TBJ524308 TLF524298:TLF524308 TVB524298:TVB524308 UEX524298:UEX524308 UOT524298:UOT524308 UYP524298:UYP524308 VIL524298:VIL524308 VSH524298:VSH524308 WCD524298:WCD524308 WLZ524298:WLZ524308 WVV524298:WVV524308 N589834:N589844 JJ589834:JJ589844 TF589834:TF589844 ADB589834:ADB589844 AMX589834:AMX589844 AWT589834:AWT589844 BGP589834:BGP589844 BQL589834:BQL589844 CAH589834:CAH589844 CKD589834:CKD589844 CTZ589834:CTZ589844 DDV589834:DDV589844 DNR589834:DNR589844 DXN589834:DXN589844 EHJ589834:EHJ589844 ERF589834:ERF589844 FBB589834:FBB589844 FKX589834:FKX589844 FUT589834:FUT589844 GEP589834:GEP589844 GOL589834:GOL589844 GYH589834:GYH589844 HID589834:HID589844 HRZ589834:HRZ589844 IBV589834:IBV589844 ILR589834:ILR589844 IVN589834:IVN589844 JFJ589834:JFJ589844 JPF589834:JPF589844 JZB589834:JZB589844 KIX589834:KIX589844 KST589834:KST589844 LCP589834:LCP589844 LML589834:LML589844 LWH589834:LWH589844 MGD589834:MGD589844 MPZ589834:MPZ589844 MZV589834:MZV589844 NJR589834:NJR589844 NTN589834:NTN589844 ODJ589834:ODJ589844 ONF589834:ONF589844 OXB589834:OXB589844 PGX589834:PGX589844 PQT589834:PQT589844 QAP589834:QAP589844 QKL589834:QKL589844 QUH589834:QUH589844 RED589834:RED589844 RNZ589834:RNZ589844 RXV589834:RXV589844 SHR589834:SHR589844 SRN589834:SRN589844 TBJ589834:TBJ589844 TLF589834:TLF589844 TVB589834:TVB589844 UEX589834:UEX589844 UOT589834:UOT589844 UYP589834:UYP589844 VIL589834:VIL589844 VSH589834:VSH589844 WCD589834:WCD589844 WLZ589834:WLZ589844 WVV589834:WVV589844 N655370:N655380 JJ655370:JJ655380 TF655370:TF655380 ADB655370:ADB655380 AMX655370:AMX655380 AWT655370:AWT655380 BGP655370:BGP655380 BQL655370:BQL655380 CAH655370:CAH655380 CKD655370:CKD655380 CTZ655370:CTZ655380 DDV655370:DDV655380 DNR655370:DNR655380 DXN655370:DXN655380 EHJ655370:EHJ655380 ERF655370:ERF655380 FBB655370:FBB655380 FKX655370:FKX655380 FUT655370:FUT655380 GEP655370:GEP655380 GOL655370:GOL655380 GYH655370:GYH655380 HID655370:HID655380 HRZ655370:HRZ655380 IBV655370:IBV655380 ILR655370:ILR655380 IVN655370:IVN655380 JFJ655370:JFJ655380 JPF655370:JPF655380 JZB655370:JZB655380 KIX655370:KIX655380 KST655370:KST655380 LCP655370:LCP655380 LML655370:LML655380 LWH655370:LWH655380 MGD655370:MGD655380 MPZ655370:MPZ655380 MZV655370:MZV655380 NJR655370:NJR655380 NTN655370:NTN655380 ODJ655370:ODJ655380 ONF655370:ONF655380 OXB655370:OXB655380 PGX655370:PGX655380 PQT655370:PQT655380 QAP655370:QAP655380 QKL655370:QKL655380 QUH655370:QUH655380 RED655370:RED655380 RNZ655370:RNZ655380 RXV655370:RXV655380 SHR655370:SHR655380 SRN655370:SRN655380 TBJ655370:TBJ655380 TLF655370:TLF655380 TVB655370:TVB655380 UEX655370:UEX655380 UOT655370:UOT655380 UYP655370:UYP655380 VIL655370:VIL655380 VSH655370:VSH655380 WCD655370:WCD655380 WLZ655370:WLZ655380 WVV655370:WVV655380 N720906:N720916 JJ720906:JJ720916 TF720906:TF720916 ADB720906:ADB720916 AMX720906:AMX720916 AWT720906:AWT720916 BGP720906:BGP720916 BQL720906:BQL720916 CAH720906:CAH720916 CKD720906:CKD720916 CTZ720906:CTZ720916 DDV720906:DDV720916 DNR720906:DNR720916 DXN720906:DXN720916 EHJ720906:EHJ720916 ERF720906:ERF720916 FBB720906:FBB720916 FKX720906:FKX720916 FUT720906:FUT720916 GEP720906:GEP720916 GOL720906:GOL720916 GYH720906:GYH720916 HID720906:HID720916 HRZ720906:HRZ720916 IBV720906:IBV720916 ILR720906:ILR720916 IVN720906:IVN720916 JFJ720906:JFJ720916 JPF720906:JPF720916 JZB720906:JZB720916 KIX720906:KIX720916 KST720906:KST720916 LCP720906:LCP720916 LML720906:LML720916 LWH720906:LWH720916 MGD720906:MGD720916 MPZ720906:MPZ720916 MZV720906:MZV720916 NJR720906:NJR720916 NTN720906:NTN720916 ODJ720906:ODJ720916 ONF720906:ONF720916 OXB720906:OXB720916 PGX720906:PGX720916 PQT720906:PQT720916 QAP720906:QAP720916 QKL720906:QKL720916 QUH720906:QUH720916 RED720906:RED720916 RNZ720906:RNZ720916 RXV720906:RXV720916 SHR720906:SHR720916 SRN720906:SRN720916 TBJ720906:TBJ720916 TLF720906:TLF720916 TVB720906:TVB720916 UEX720906:UEX720916 UOT720906:UOT720916 UYP720906:UYP720916 VIL720906:VIL720916 VSH720906:VSH720916 WCD720906:WCD720916 WLZ720906:WLZ720916 WVV720906:WVV720916 N786442:N786452 JJ786442:JJ786452 TF786442:TF786452 ADB786442:ADB786452 AMX786442:AMX786452 AWT786442:AWT786452 BGP786442:BGP786452 BQL786442:BQL786452 CAH786442:CAH786452 CKD786442:CKD786452 CTZ786442:CTZ786452 DDV786442:DDV786452 DNR786442:DNR786452 DXN786442:DXN786452 EHJ786442:EHJ786452 ERF786442:ERF786452 FBB786442:FBB786452 FKX786442:FKX786452 FUT786442:FUT786452 GEP786442:GEP786452 GOL786442:GOL786452 GYH786442:GYH786452 HID786442:HID786452 HRZ786442:HRZ786452 IBV786442:IBV786452 ILR786442:ILR786452 IVN786442:IVN786452 JFJ786442:JFJ786452 JPF786442:JPF786452 JZB786442:JZB786452 KIX786442:KIX786452 KST786442:KST786452 LCP786442:LCP786452 LML786442:LML786452 LWH786442:LWH786452 MGD786442:MGD786452 MPZ786442:MPZ786452 MZV786442:MZV786452 NJR786442:NJR786452 NTN786442:NTN786452 ODJ786442:ODJ786452 ONF786442:ONF786452 OXB786442:OXB786452 PGX786442:PGX786452 PQT786442:PQT786452 QAP786442:QAP786452 QKL786442:QKL786452 QUH786442:QUH786452 RED786442:RED786452 RNZ786442:RNZ786452 RXV786442:RXV786452 SHR786442:SHR786452 SRN786442:SRN786452 TBJ786442:TBJ786452 TLF786442:TLF786452 TVB786442:TVB786452 UEX786442:UEX786452 UOT786442:UOT786452 UYP786442:UYP786452 VIL786442:VIL786452 VSH786442:VSH786452 WCD786442:WCD786452 WLZ786442:WLZ786452 WVV786442:WVV786452 N851978:N851988 JJ851978:JJ851988 TF851978:TF851988 ADB851978:ADB851988 AMX851978:AMX851988 AWT851978:AWT851988 BGP851978:BGP851988 BQL851978:BQL851988 CAH851978:CAH851988 CKD851978:CKD851988 CTZ851978:CTZ851988 DDV851978:DDV851988 DNR851978:DNR851988 DXN851978:DXN851988 EHJ851978:EHJ851988 ERF851978:ERF851988 FBB851978:FBB851988 FKX851978:FKX851988 FUT851978:FUT851988 GEP851978:GEP851988 GOL851978:GOL851988 GYH851978:GYH851988 HID851978:HID851988 HRZ851978:HRZ851988 IBV851978:IBV851988 ILR851978:ILR851988 IVN851978:IVN851988 JFJ851978:JFJ851988 JPF851978:JPF851988 JZB851978:JZB851988 KIX851978:KIX851988 KST851978:KST851988 LCP851978:LCP851988 LML851978:LML851988 LWH851978:LWH851988 MGD851978:MGD851988 MPZ851978:MPZ851988 MZV851978:MZV851988 NJR851978:NJR851988 NTN851978:NTN851988 ODJ851978:ODJ851988 ONF851978:ONF851988 OXB851978:OXB851988 PGX851978:PGX851988 PQT851978:PQT851988 QAP851978:QAP851988 QKL851978:QKL851988 QUH851978:QUH851988 RED851978:RED851988 RNZ851978:RNZ851988 RXV851978:RXV851988 SHR851978:SHR851988 SRN851978:SRN851988 TBJ851978:TBJ851988 TLF851978:TLF851988 TVB851978:TVB851988 UEX851978:UEX851988 UOT851978:UOT851988 UYP851978:UYP851988 VIL851978:VIL851988 VSH851978:VSH851988 WCD851978:WCD851988 WLZ851978:WLZ851988 WVV851978:WVV851988 N917514:N917524 JJ917514:JJ917524 TF917514:TF917524 ADB917514:ADB917524 AMX917514:AMX917524 AWT917514:AWT917524 BGP917514:BGP917524 BQL917514:BQL917524 CAH917514:CAH917524 CKD917514:CKD917524 CTZ917514:CTZ917524 DDV917514:DDV917524 DNR917514:DNR917524 DXN917514:DXN917524 EHJ917514:EHJ917524 ERF917514:ERF917524 FBB917514:FBB917524 FKX917514:FKX917524 FUT917514:FUT917524 GEP917514:GEP917524 GOL917514:GOL917524 GYH917514:GYH917524 HID917514:HID917524 HRZ917514:HRZ917524 IBV917514:IBV917524 ILR917514:ILR917524 IVN917514:IVN917524 JFJ917514:JFJ917524 JPF917514:JPF917524 JZB917514:JZB917524 KIX917514:KIX917524 KST917514:KST917524 LCP917514:LCP917524 LML917514:LML917524 LWH917514:LWH917524 MGD917514:MGD917524 MPZ917514:MPZ917524 MZV917514:MZV917524 NJR917514:NJR917524 NTN917514:NTN917524 ODJ917514:ODJ917524 ONF917514:ONF917524 OXB917514:OXB917524 PGX917514:PGX917524 PQT917514:PQT917524 QAP917514:QAP917524 QKL917514:QKL917524 QUH917514:QUH917524 RED917514:RED917524 RNZ917514:RNZ917524 RXV917514:RXV917524 SHR917514:SHR917524 SRN917514:SRN917524 TBJ917514:TBJ917524 TLF917514:TLF917524 TVB917514:TVB917524 UEX917514:UEX917524 UOT917514:UOT917524 UYP917514:UYP917524 VIL917514:VIL917524 VSH917514:VSH917524 WCD917514:WCD917524 WLZ917514:WLZ917524 WVV917514:WVV917524 N983050:N983060 JJ983050:JJ983060 TF983050:TF983060 ADB983050:ADB983060 AMX983050:AMX983060 AWT983050:AWT983060 BGP983050:BGP983060 BQL983050:BQL983060 CAH983050:CAH983060 CKD983050:CKD983060 CTZ983050:CTZ983060 DDV983050:DDV983060 DNR983050:DNR983060 DXN983050:DXN983060 EHJ983050:EHJ983060 ERF983050:ERF983060 FBB983050:FBB983060 FKX983050:FKX983060 FUT983050:FUT983060 GEP983050:GEP983060 GOL983050:GOL983060 GYH983050:GYH983060 HID983050:HID983060 HRZ983050:HRZ983060 IBV983050:IBV983060 ILR983050:ILR983060 IVN983050:IVN983060 JFJ983050:JFJ983060 JPF983050:JPF983060 JZB983050:JZB983060 KIX983050:KIX983060 KST983050:KST983060 LCP983050:LCP983060 LML983050:LML983060 LWH983050:LWH983060 MGD983050:MGD983060 MPZ983050:MPZ983060 MZV983050:MZV983060 NJR983050:NJR983060 NTN983050:NTN983060 ODJ983050:ODJ983060 ONF983050:ONF983060 OXB983050:OXB983060 PGX983050:PGX983060 PQT983050:PQT983060 QAP983050:QAP983060 QKL983050:QKL983060 QUH983050:QUH983060 RED983050:RED983060 RNZ983050:RNZ983060 RXV983050:RXV983060 SHR983050:SHR983060 SRN983050:SRN983060 TBJ983050:TBJ983060 TLF983050:TLF983060 TVB983050:TVB983060 UEX983050:UEX983060 UOT983050:UOT983060 UYP983050:UYP983060 VIL983050:VIL983060 VSH983050:VSH983060 WCD983050:WCD983060 WLZ983050:WLZ983060 WVV983050:WVV983060 M10 JI10 TE10 ADA10 AMW10 AWS10 BGO10 BQK10 CAG10 CKC10 CTY10 DDU10 DNQ10 DXM10 EHI10 ERE10 FBA10 FKW10 FUS10 GEO10 GOK10 GYG10 HIC10 HRY10 IBU10 ILQ10 IVM10 JFI10 JPE10 JZA10 KIW10 KSS10 LCO10 LMK10 LWG10 MGC10 MPY10 MZU10 NJQ10 NTM10 ODI10 ONE10 OXA10 PGW10 PQS10 QAO10 QKK10 QUG10 REC10 RNY10 RXU10 SHQ10 SRM10 TBI10 TLE10 TVA10 UEW10 UOS10 UYO10 VIK10 VSG10 WCC10 WLY10 WVU10 M65546 JI65546 TE65546 ADA65546 AMW65546 AWS65546 BGO65546 BQK65546 CAG65546 CKC65546 CTY65546 DDU65546 DNQ65546 DXM65546 EHI65546 ERE65546 FBA65546 FKW65546 FUS65546 GEO65546 GOK65546 GYG65546 HIC65546 HRY65546 IBU65546 ILQ65546 IVM65546 JFI65546 JPE65546 JZA65546 KIW65546 KSS65546 LCO65546 LMK65546 LWG65546 MGC65546 MPY65546 MZU65546 NJQ65546 NTM65546 ODI65546 ONE65546 OXA65546 PGW65546 PQS65546 QAO65546 QKK65546 QUG65546 REC65546 RNY65546 RXU65546 SHQ65546 SRM65546 TBI65546 TLE65546 TVA65546 UEW65546 UOS65546 UYO65546 VIK65546 VSG65546 WCC65546 WLY65546 WVU65546 M131082 JI131082 TE131082 ADA131082 AMW131082 AWS131082 BGO131082 BQK131082 CAG131082 CKC131082 CTY131082 DDU131082 DNQ131082 DXM131082 EHI131082 ERE131082 FBA131082 FKW131082 FUS131082 GEO131082 GOK131082 GYG131082 HIC131082 HRY131082 IBU131082 ILQ131082 IVM131082 JFI131082 JPE131082 JZA131082 KIW131082 KSS131082 LCO131082 LMK131082 LWG131082 MGC131082 MPY131082 MZU131082 NJQ131082 NTM131082 ODI131082 ONE131082 OXA131082 PGW131082 PQS131082 QAO131082 QKK131082 QUG131082 REC131082 RNY131082 RXU131082 SHQ131082 SRM131082 TBI131082 TLE131082 TVA131082 UEW131082 UOS131082 UYO131082 VIK131082 VSG131082 WCC131082 WLY131082 WVU131082 M196618 JI196618 TE196618 ADA196618 AMW196618 AWS196618 BGO196618 BQK196618 CAG196618 CKC196618 CTY196618 DDU196618 DNQ196618 DXM196618 EHI196618 ERE196618 FBA196618 FKW196618 FUS196618 GEO196618 GOK196618 GYG196618 HIC196618 HRY196618 IBU196618 ILQ196618 IVM196618 JFI196618 JPE196618 JZA196618 KIW196618 KSS196618 LCO196618 LMK196618 LWG196618 MGC196618 MPY196618 MZU196618 NJQ196618 NTM196618 ODI196618 ONE196618 OXA196618 PGW196618 PQS196618 QAO196618 QKK196618 QUG196618 REC196618 RNY196618 RXU196618 SHQ196618 SRM196618 TBI196618 TLE196618 TVA196618 UEW196618 UOS196618 UYO196618 VIK196618 VSG196618 WCC196618 WLY196618 WVU196618 M262154 JI262154 TE262154 ADA262154 AMW262154 AWS262154 BGO262154 BQK262154 CAG262154 CKC262154 CTY262154 DDU262154 DNQ262154 DXM262154 EHI262154 ERE262154 FBA262154 FKW262154 FUS262154 GEO262154 GOK262154 GYG262154 HIC262154 HRY262154 IBU262154 ILQ262154 IVM262154 JFI262154 JPE262154 JZA262154 KIW262154 KSS262154 LCO262154 LMK262154 LWG262154 MGC262154 MPY262154 MZU262154 NJQ262154 NTM262154 ODI262154 ONE262154 OXA262154 PGW262154 PQS262154 QAO262154 QKK262154 QUG262154 REC262154 RNY262154 RXU262154 SHQ262154 SRM262154 TBI262154 TLE262154 TVA262154 UEW262154 UOS262154 UYO262154 VIK262154 VSG262154 WCC262154 WLY262154 WVU262154 M327690 JI327690 TE327690 ADA327690 AMW327690 AWS327690 BGO327690 BQK327690 CAG327690 CKC327690 CTY327690 DDU327690 DNQ327690 DXM327690 EHI327690 ERE327690 FBA327690 FKW327690 FUS327690 GEO327690 GOK327690 GYG327690 HIC327690 HRY327690 IBU327690 ILQ327690 IVM327690 JFI327690 JPE327690 JZA327690 KIW327690 KSS327690 LCO327690 LMK327690 LWG327690 MGC327690 MPY327690 MZU327690 NJQ327690 NTM327690 ODI327690 ONE327690 OXA327690 PGW327690 PQS327690 QAO327690 QKK327690 QUG327690 REC327690 RNY327690 RXU327690 SHQ327690 SRM327690 TBI327690 TLE327690 TVA327690 UEW327690 UOS327690 UYO327690 VIK327690 VSG327690 WCC327690 WLY327690 WVU327690 M393226 JI393226 TE393226 ADA393226 AMW393226 AWS393226 BGO393226 BQK393226 CAG393226 CKC393226 CTY393226 DDU393226 DNQ393226 DXM393226 EHI393226 ERE393226 FBA393226 FKW393226 FUS393226 GEO393226 GOK393226 GYG393226 HIC393226 HRY393226 IBU393226 ILQ393226 IVM393226 JFI393226 JPE393226 JZA393226 KIW393226 KSS393226 LCO393226 LMK393226 LWG393226 MGC393226 MPY393226 MZU393226 NJQ393226 NTM393226 ODI393226 ONE393226 OXA393226 PGW393226 PQS393226 QAO393226 QKK393226 QUG393226 REC393226 RNY393226 RXU393226 SHQ393226 SRM393226 TBI393226 TLE393226 TVA393226 UEW393226 UOS393226 UYO393226 VIK393226 VSG393226 WCC393226 WLY393226 WVU393226 M458762 JI458762 TE458762 ADA458762 AMW458762 AWS458762 BGO458762 BQK458762 CAG458762 CKC458762 CTY458762 DDU458762 DNQ458762 DXM458762 EHI458762 ERE458762 FBA458762 FKW458762 FUS458762 GEO458762 GOK458762 GYG458762 HIC458762 HRY458762 IBU458762 ILQ458762 IVM458762 JFI458762 JPE458762 JZA458762 KIW458762 KSS458762 LCO458762 LMK458762 LWG458762 MGC458762 MPY458762 MZU458762 NJQ458762 NTM458762 ODI458762 ONE458762 OXA458762 PGW458762 PQS458762 QAO458762 QKK458762 QUG458762 REC458762 RNY458762 RXU458762 SHQ458762 SRM458762 TBI458762 TLE458762 TVA458762 UEW458762 UOS458762 UYO458762 VIK458762 VSG458762 WCC458762 WLY458762 WVU458762 M524298 JI524298 TE524298 ADA524298 AMW524298 AWS524298 BGO524298 BQK524298 CAG524298 CKC524298 CTY524298 DDU524298 DNQ524298 DXM524298 EHI524298 ERE524298 FBA524298 FKW524298 FUS524298 GEO524298 GOK524298 GYG524298 HIC524298 HRY524298 IBU524298 ILQ524298 IVM524298 JFI524298 JPE524298 JZA524298 KIW524298 KSS524298 LCO524298 LMK524298 LWG524298 MGC524298 MPY524298 MZU524298 NJQ524298 NTM524298 ODI524298 ONE524298 OXA524298 PGW524298 PQS524298 QAO524298 QKK524298 QUG524298 REC524298 RNY524298 RXU524298 SHQ524298 SRM524298 TBI524298 TLE524298 TVA524298 UEW524298 UOS524298 UYO524298 VIK524298 VSG524298 WCC524298 WLY524298 WVU524298 M589834 JI589834 TE589834 ADA589834 AMW589834 AWS589834 BGO589834 BQK589834 CAG589834 CKC589834 CTY589834 DDU589834 DNQ589834 DXM589834 EHI589834 ERE589834 FBA589834 FKW589834 FUS589834 GEO589834 GOK589834 GYG589834 HIC589834 HRY589834 IBU589834 ILQ589834 IVM589834 JFI589834 JPE589834 JZA589834 KIW589834 KSS589834 LCO589834 LMK589834 LWG589834 MGC589834 MPY589834 MZU589834 NJQ589834 NTM589834 ODI589834 ONE589834 OXA589834 PGW589834 PQS589834 QAO589834 QKK589834 QUG589834 REC589834 RNY589834 RXU589834 SHQ589834 SRM589834 TBI589834 TLE589834 TVA589834 UEW589834 UOS589834 UYO589834 VIK589834 VSG589834 WCC589834 WLY589834 WVU589834 M655370 JI655370 TE655370 ADA655370 AMW655370 AWS655370 BGO655370 BQK655370 CAG655370 CKC655370 CTY655370 DDU655370 DNQ655370 DXM655370 EHI655370 ERE655370 FBA655370 FKW655370 FUS655370 GEO655370 GOK655370 GYG655370 HIC655370 HRY655370 IBU655370 ILQ655370 IVM655370 JFI655370 JPE655370 JZA655370 KIW655370 KSS655370 LCO655370 LMK655370 LWG655370 MGC655370 MPY655370 MZU655370 NJQ655370 NTM655370 ODI655370 ONE655370 OXA655370 PGW655370 PQS655370 QAO655370 QKK655370 QUG655370 REC655370 RNY655370 RXU655370 SHQ655370 SRM655370 TBI655370 TLE655370 TVA655370 UEW655370 UOS655370 UYO655370 VIK655370 VSG655370 WCC655370 WLY655370 WVU655370 M720906 JI720906 TE720906 ADA720906 AMW720906 AWS720906 BGO720906 BQK720906 CAG720906 CKC720906 CTY720906 DDU720906 DNQ720906 DXM720906 EHI720906 ERE720906 FBA720906 FKW720906 FUS720906 GEO720906 GOK720906 GYG720906 HIC720906 HRY720906 IBU720906 ILQ720906 IVM720906 JFI720906 JPE720906 JZA720906 KIW720906 KSS720906 LCO720906 LMK720906 LWG720906 MGC720906 MPY720906 MZU720906 NJQ720906 NTM720906 ODI720906 ONE720906 OXA720906 PGW720906 PQS720906 QAO720906 QKK720906 QUG720906 REC720906 RNY720906 RXU720906 SHQ720906 SRM720906 TBI720906 TLE720906 TVA720906 UEW720906 UOS720906 UYO720906 VIK720906 VSG720906 WCC720906 WLY720906 WVU720906 M786442 JI786442 TE786442 ADA786442 AMW786442 AWS786442 BGO786442 BQK786442 CAG786442 CKC786442 CTY786442 DDU786442 DNQ786442 DXM786442 EHI786442 ERE786442 FBA786442 FKW786442 FUS786442 GEO786442 GOK786442 GYG786442 HIC786442 HRY786442 IBU786442 ILQ786442 IVM786442 JFI786442 JPE786442 JZA786442 KIW786442 KSS786442 LCO786442 LMK786442 LWG786442 MGC786442 MPY786442 MZU786442 NJQ786442 NTM786442 ODI786442 ONE786442 OXA786442 PGW786442 PQS786442 QAO786442 QKK786442 QUG786442 REC786442 RNY786442 RXU786442 SHQ786442 SRM786442 TBI786442 TLE786442 TVA786442 UEW786442 UOS786442 UYO786442 VIK786442 VSG786442 WCC786442 WLY786442 WVU786442 M851978 JI851978 TE851978 ADA851978 AMW851978 AWS851978 BGO851978 BQK851978 CAG851978 CKC851978 CTY851978 DDU851978 DNQ851978 DXM851978 EHI851978 ERE851978 FBA851978 FKW851978 FUS851978 GEO851978 GOK851978 GYG851978 HIC851978 HRY851978 IBU851978 ILQ851978 IVM851978 JFI851978 JPE851978 JZA851978 KIW851978 KSS851978 LCO851978 LMK851978 LWG851978 MGC851978 MPY851978 MZU851978 NJQ851978 NTM851978 ODI851978 ONE851978 OXA851978 PGW851978 PQS851978 QAO851978 QKK851978 QUG851978 REC851978 RNY851978 RXU851978 SHQ851978 SRM851978 TBI851978 TLE851978 TVA851978 UEW851978 UOS851978 UYO851978 VIK851978 VSG851978 WCC851978 WLY851978 WVU851978 M917514 JI917514 TE917514 ADA917514 AMW917514 AWS917514 BGO917514 BQK917514 CAG917514 CKC917514 CTY917514 DDU917514 DNQ917514 DXM917514 EHI917514 ERE917514 FBA917514 FKW917514 FUS917514 GEO917514 GOK917514 GYG917514 HIC917514 HRY917514 IBU917514 ILQ917514 IVM917514 JFI917514 JPE917514 JZA917514 KIW917514 KSS917514 LCO917514 LMK917514 LWG917514 MGC917514 MPY917514 MZU917514 NJQ917514 NTM917514 ODI917514 ONE917514 OXA917514 PGW917514 PQS917514 QAO917514 QKK917514 QUG917514 REC917514 RNY917514 RXU917514 SHQ917514 SRM917514 TBI917514 TLE917514 TVA917514 UEW917514 UOS917514 UYO917514 VIK917514 VSG917514 WCC917514 WLY917514 WVU917514 M983050 JI983050 TE983050 ADA983050 AMW983050 AWS983050 BGO983050 BQK983050 CAG983050 CKC983050 CTY983050 DDU983050 DNQ983050 DXM983050 EHI983050 ERE983050 FBA983050 FKW983050 FUS983050 GEO983050 GOK983050 GYG983050 HIC983050 HRY983050 IBU983050 ILQ983050 IVM983050 JFI983050 JPE983050 JZA983050 KIW983050 KSS983050 LCO983050 LMK983050 LWG983050 MGC983050 MPY983050 MZU983050 NJQ983050 NTM983050 ODI983050 ONE983050 OXA983050 PGW983050 PQS983050 QAO983050 QKK983050 QUG983050 REC983050 RNY983050 RXU983050 SHQ983050 SRM983050 TBI983050 TLE983050 TVA983050 UEW983050 UOS983050 UYO983050 VIK983050 VSG983050 WCC983050 WLY983050 WVU983050 M15:M20 JI15:JI20 TE15:TE20 ADA15:ADA20 AMW15:AMW20 AWS15:AWS20 BGO15:BGO20 BQK15:BQK20 CAG15:CAG20 CKC15:CKC20 CTY15:CTY20 DDU15:DDU20 DNQ15:DNQ20 DXM15:DXM20 EHI15:EHI20 ERE15:ERE20 FBA15:FBA20 FKW15:FKW20 FUS15:FUS20 GEO15:GEO20 GOK15:GOK20 GYG15:GYG20 HIC15:HIC20 HRY15:HRY20 IBU15:IBU20 ILQ15:ILQ20 IVM15:IVM20 JFI15:JFI20 JPE15:JPE20 JZA15:JZA20 KIW15:KIW20 KSS15:KSS20 LCO15:LCO20 LMK15:LMK20 LWG15:LWG20 MGC15:MGC20 MPY15:MPY20 MZU15:MZU20 NJQ15:NJQ20 NTM15:NTM20 ODI15:ODI20 ONE15:ONE20 OXA15:OXA20 PGW15:PGW20 PQS15:PQS20 QAO15:QAO20 QKK15:QKK20 QUG15:QUG20 REC15:REC20 RNY15:RNY20 RXU15:RXU20 SHQ15:SHQ20 SRM15:SRM20 TBI15:TBI20 TLE15:TLE20 TVA15:TVA20 UEW15:UEW20 UOS15:UOS20 UYO15:UYO20 VIK15:VIK20 VSG15:VSG20 WCC15:WCC20 WLY15:WLY20 WVU15:WVU20 M65551:M65556 JI65551:JI65556 TE65551:TE65556 ADA65551:ADA65556 AMW65551:AMW65556 AWS65551:AWS65556 BGO65551:BGO65556 BQK65551:BQK65556 CAG65551:CAG65556 CKC65551:CKC65556 CTY65551:CTY65556 DDU65551:DDU65556 DNQ65551:DNQ65556 DXM65551:DXM65556 EHI65551:EHI65556 ERE65551:ERE65556 FBA65551:FBA65556 FKW65551:FKW65556 FUS65551:FUS65556 GEO65551:GEO65556 GOK65551:GOK65556 GYG65551:GYG65556 HIC65551:HIC65556 HRY65551:HRY65556 IBU65551:IBU65556 ILQ65551:ILQ65556 IVM65551:IVM65556 JFI65551:JFI65556 JPE65551:JPE65556 JZA65551:JZA65556 KIW65551:KIW65556 KSS65551:KSS65556 LCO65551:LCO65556 LMK65551:LMK65556 LWG65551:LWG65556 MGC65551:MGC65556 MPY65551:MPY65556 MZU65551:MZU65556 NJQ65551:NJQ65556 NTM65551:NTM65556 ODI65551:ODI65556 ONE65551:ONE65556 OXA65551:OXA65556 PGW65551:PGW65556 PQS65551:PQS65556 QAO65551:QAO65556 QKK65551:QKK65556 QUG65551:QUG65556 REC65551:REC65556 RNY65551:RNY65556 RXU65551:RXU65556 SHQ65551:SHQ65556 SRM65551:SRM65556 TBI65551:TBI65556 TLE65551:TLE65556 TVA65551:TVA65556 UEW65551:UEW65556 UOS65551:UOS65556 UYO65551:UYO65556 VIK65551:VIK65556 VSG65551:VSG65556 WCC65551:WCC65556 WLY65551:WLY65556 WVU65551:WVU65556 M131087:M131092 JI131087:JI131092 TE131087:TE131092 ADA131087:ADA131092 AMW131087:AMW131092 AWS131087:AWS131092 BGO131087:BGO131092 BQK131087:BQK131092 CAG131087:CAG131092 CKC131087:CKC131092 CTY131087:CTY131092 DDU131087:DDU131092 DNQ131087:DNQ131092 DXM131087:DXM131092 EHI131087:EHI131092 ERE131087:ERE131092 FBA131087:FBA131092 FKW131087:FKW131092 FUS131087:FUS131092 GEO131087:GEO131092 GOK131087:GOK131092 GYG131087:GYG131092 HIC131087:HIC131092 HRY131087:HRY131092 IBU131087:IBU131092 ILQ131087:ILQ131092 IVM131087:IVM131092 JFI131087:JFI131092 JPE131087:JPE131092 JZA131087:JZA131092 KIW131087:KIW131092 KSS131087:KSS131092 LCO131087:LCO131092 LMK131087:LMK131092 LWG131087:LWG131092 MGC131087:MGC131092 MPY131087:MPY131092 MZU131087:MZU131092 NJQ131087:NJQ131092 NTM131087:NTM131092 ODI131087:ODI131092 ONE131087:ONE131092 OXA131087:OXA131092 PGW131087:PGW131092 PQS131087:PQS131092 QAO131087:QAO131092 QKK131087:QKK131092 QUG131087:QUG131092 REC131087:REC131092 RNY131087:RNY131092 RXU131087:RXU131092 SHQ131087:SHQ131092 SRM131087:SRM131092 TBI131087:TBI131092 TLE131087:TLE131092 TVA131087:TVA131092 UEW131087:UEW131092 UOS131087:UOS131092 UYO131087:UYO131092 VIK131087:VIK131092 VSG131087:VSG131092 WCC131087:WCC131092 WLY131087:WLY131092 WVU131087:WVU131092 M196623:M196628 JI196623:JI196628 TE196623:TE196628 ADA196623:ADA196628 AMW196623:AMW196628 AWS196623:AWS196628 BGO196623:BGO196628 BQK196623:BQK196628 CAG196623:CAG196628 CKC196623:CKC196628 CTY196623:CTY196628 DDU196623:DDU196628 DNQ196623:DNQ196628 DXM196623:DXM196628 EHI196623:EHI196628 ERE196623:ERE196628 FBA196623:FBA196628 FKW196623:FKW196628 FUS196623:FUS196628 GEO196623:GEO196628 GOK196623:GOK196628 GYG196623:GYG196628 HIC196623:HIC196628 HRY196623:HRY196628 IBU196623:IBU196628 ILQ196623:ILQ196628 IVM196623:IVM196628 JFI196623:JFI196628 JPE196623:JPE196628 JZA196623:JZA196628 KIW196623:KIW196628 KSS196623:KSS196628 LCO196623:LCO196628 LMK196623:LMK196628 LWG196623:LWG196628 MGC196623:MGC196628 MPY196623:MPY196628 MZU196623:MZU196628 NJQ196623:NJQ196628 NTM196623:NTM196628 ODI196623:ODI196628 ONE196623:ONE196628 OXA196623:OXA196628 PGW196623:PGW196628 PQS196623:PQS196628 QAO196623:QAO196628 QKK196623:QKK196628 QUG196623:QUG196628 REC196623:REC196628 RNY196623:RNY196628 RXU196623:RXU196628 SHQ196623:SHQ196628 SRM196623:SRM196628 TBI196623:TBI196628 TLE196623:TLE196628 TVA196623:TVA196628 UEW196623:UEW196628 UOS196623:UOS196628 UYO196623:UYO196628 VIK196623:VIK196628 VSG196623:VSG196628 WCC196623:WCC196628 WLY196623:WLY196628 WVU196623:WVU196628 M262159:M262164 JI262159:JI262164 TE262159:TE262164 ADA262159:ADA262164 AMW262159:AMW262164 AWS262159:AWS262164 BGO262159:BGO262164 BQK262159:BQK262164 CAG262159:CAG262164 CKC262159:CKC262164 CTY262159:CTY262164 DDU262159:DDU262164 DNQ262159:DNQ262164 DXM262159:DXM262164 EHI262159:EHI262164 ERE262159:ERE262164 FBA262159:FBA262164 FKW262159:FKW262164 FUS262159:FUS262164 GEO262159:GEO262164 GOK262159:GOK262164 GYG262159:GYG262164 HIC262159:HIC262164 HRY262159:HRY262164 IBU262159:IBU262164 ILQ262159:ILQ262164 IVM262159:IVM262164 JFI262159:JFI262164 JPE262159:JPE262164 JZA262159:JZA262164 KIW262159:KIW262164 KSS262159:KSS262164 LCO262159:LCO262164 LMK262159:LMK262164 LWG262159:LWG262164 MGC262159:MGC262164 MPY262159:MPY262164 MZU262159:MZU262164 NJQ262159:NJQ262164 NTM262159:NTM262164 ODI262159:ODI262164 ONE262159:ONE262164 OXA262159:OXA262164 PGW262159:PGW262164 PQS262159:PQS262164 QAO262159:QAO262164 QKK262159:QKK262164 QUG262159:QUG262164 REC262159:REC262164 RNY262159:RNY262164 RXU262159:RXU262164 SHQ262159:SHQ262164 SRM262159:SRM262164 TBI262159:TBI262164 TLE262159:TLE262164 TVA262159:TVA262164 UEW262159:UEW262164 UOS262159:UOS262164 UYO262159:UYO262164 VIK262159:VIK262164 VSG262159:VSG262164 WCC262159:WCC262164 WLY262159:WLY262164 WVU262159:WVU262164 M327695:M327700 JI327695:JI327700 TE327695:TE327700 ADA327695:ADA327700 AMW327695:AMW327700 AWS327695:AWS327700 BGO327695:BGO327700 BQK327695:BQK327700 CAG327695:CAG327700 CKC327695:CKC327700 CTY327695:CTY327700 DDU327695:DDU327700 DNQ327695:DNQ327700 DXM327695:DXM327700 EHI327695:EHI327700 ERE327695:ERE327700 FBA327695:FBA327700 FKW327695:FKW327700 FUS327695:FUS327700 GEO327695:GEO327700 GOK327695:GOK327700 GYG327695:GYG327700 HIC327695:HIC327700 HRY327695:HRY327700 IBU327695:IBU327700 ILQ327695:ILQ327700 IVM327695:IVM327700 JFI327695:JFI327700 JPE327695:JPE327700 JZA327695:JZA327700 KIW327695:KIW327700 KSS327695:KSS327700 LCO327695:LCO327700 LMK327695:LMK327700 LWG327695:LWG327700 MGC327695:MGC327700 MPY327695:MPY327700 MZU327695:MZU327700 NJQ327695:NJQ327700 NTM327695:NTM327700 ODI327695:ODI327700 ONE327695:ONE327700 OXA327695:OXA327700 PGW327695:PGW327700 PQS327695:PQS327700 QAO327695:QAO327700 QKK327695:QKK327700 QUG327695:QUG327700 REC327695:REC327700 RNY327695:RNY327700 RXU327695:RXU327700 SHQ327695:SHQ327700 SRM327695:SRM327700 TBI327695:TBI327700 TLE327695:TLE327700 TVA327695:TVA327700 UEW327695:UEW327700 UOS327695:UOS327700 UYO327695:UYO327700 VIK327695:VIK327700 VSG327695:VSG327700 WCC327695:WCC327700 WLY327695:WLY327700 WVU327695:WVU327700 M393231:M393236 JI393231:JI393236 TE393231:TE393236 ADA393231:ADA393236 AMW393231:AMW393236 AWS393231:AWS393236 BGO393231:BGO393236 BQK393231:BQK393236 CAG393231:CAG393236 CKC393231:CKC393236 CTY393231:CTY393236 DDU393231:DDU393236 DNQ393231:DNQ393236 DXM393231:DXM393236 EHI393231:EHI393236 ERE393231:ERE393236 FBA393231:FBA393236 FKW393231:FKW393236 FUS393231:FUS393236 GEO393231:GEO393236 GOK393231:GOK393236 GYG393231:GYG393236 HIC393231:HIC393236 HRY393231:HRY393236 IBU393231:IBU393236 ILQ393231:ILQ393236 IVM393231:IVM393236 JFI393231:JFI393236 JPE393231:JPE393236 JZA393231:JZA393236 KIW393231:KIW393236 KSS393231:KSS393236 LCO393231:LCO393236 LMK393231:LMK393236 LWG393231:LWG393236 MGC393231:MGC393236 MPY393231:MPY393236 MZU393231:MZU393236 NJQ393231:NJQ393236 NTM393231:NTM393236 ODI393231:ODI393236 ONE393231:ONE393236 OXA393231:OXA393236 PGW393231:PGW393236 PQS393231:PQS393236 QAO393231:QAO393236 QKK393231:QKK393236 QUG393231:QUG393236 REC393231:REC393236 RNY393231:RNY393236 RXU393231:RXU393236 SHQ393231:SHQ393236 SRM393231:SRM393236 TBI393231:TBI393236 TLE393231:TLE393236 TVA393231:TVA393236 UEW393231:UEW393236 UOS393231:UOS393236 UYO393231:UYO393236 VIK393231:VIK393236 VSG393231:VSG393236 WCC393231:WCC393236 WLY393231:WLY393236 WVU393231:WVU393236 M458767:M458772 JI458767:JI458772 TE458767:TE458772 ADA458767:ADA458772 AMW458767:AMW458772 AWS458767:AWS458772 BGO458767:BGO458772 BQK458767:BQK458772 CAG458767:CAG458772 CKC458767:CKC458772 CTY458767:CTY458772 DDU458767:DDU458772 DNQ458767:DNQ458772 DXM458767:DXM458772 EHI458767:EHI458772 ERE458767:ERE458772 FBA458767:FBA458772 FKW458767:FKW458772 FUS458767:FUS458772 GEO458767:GEO458772 GOK458767:GOK458772 GYG458767:GYG458772 HIC458767:HIC458772 HRY458767:HRY458772 IBU458767:IBU458772 ILQ458767:ILQ458772 IVM458767:IVM458772 JFI458767:JFI458772 JPE458767:JPE458772 JZA458767:JZA458772 KIW458767:KIW458772 KSS458767:KSS458772 LCO458767:LCO458772 LMK458767:LMK458772 LWG458767:LWG458772 MGC458767:MGC458772 MPY458767:MPY458772 MZU458767:MZU458772 NJQ458767:NJQ458772 NTM458767:NTM458772 ODI458767:ODI458772 ONE458767:ONE458772 OXA458767:OXA458772 PGW458767:PGW458772 PQS458767:PQS458772 QAO458767:QAO458772 QKK458767:QKK458772 QUG458767:QUG458772 REC458767:REC458772 RNY458767:RNY458772 RXU458767:RXU458772 SHQ458767:SHQ458772 SRM458767:SRM458772 TBI458767:TBI458772 TLE458767:TLE458772 TVA458767:TVA458772 UEW458767:UEW458772 UOS458767:UOS458772 UYO458767:UYO458772 VIK458767:VIK458772 VSG458767:VSG458772 WCC458767:WCC458772 WLY458767:WLY458772 WVU458767:WVU458772 M524303:M524308 JI524303:JI524308 TE524303:TE524308 ADA524303:ADA524308 AMW524303:AMW524308 AWS524303:AWS524308 BGO524303:BGO524308 BQK524303:BQK524308 CAG524303:CAG524308 CKC524303:CKC524308 CTY524303:CTY524308 DDU524303:DDU524308 DNQ524303:DNQ524308 DXM524303:DXM524308 EHI524303:EHI524308 ERE524303:ERE524308 FBA524303:FBA524308 FKW524303:FKW524308 FUS524303:FUS524308 GEO524303:GEO524308 GOK524303:GOK524308 GYG524303:GYG524308 HIC524303:HIC524308 HRY524303:HRY524308 IBU524303:IBU524308 ILQ524303:ILQ524308 IVM524303:IVM524308 JFI524303:JFI524308 JPE524303:JPE524308 JZA524303:JZA524308 KIW524303:KIW524308 KSS524303:KSS524308 LCO524303:LCO524308 LMK524303:LMK524308 LWG524303:LWG524308 MGC524303:MGC524308 MPY524303:MPY524308 MZU524303:MZU524308 NJQ524303:NJQ524308 NTM524303:NTM524308 ODI524303:ODI524308 ONE524303:ONE524308 OXA524303:OXA524308 PGW524303:PGW524308 PQS524303:PQS524308 QAO524303:QAO524308 QKK524303:QKK524308 QUG524303:QUG524308 REC524303:REC524308 RNY524303:RNY524308 RXU524303:RXU524308 SHQ524303:SHQ524308 SRM524303:SRM524308 TBI524303:TBI524308 TLE524303:TLE524308 TVA524303:TVA524308 UEW524303:UEW524308 UOS524303:UOS524308 UYO524303:UYO524308 VIK524303:VIK524308 VSG524303:VSG524308 WCC524303:WCC524308 WLY524303:WLY524308 WVU524303:WVU524308 M589839:M589844 JI589839:JI589844 TE589839:TE589844 ADA589839:ADA589844 AMW589839:AMW589844 AWS589839:AWS589844 BGO589839:BGO589844 BQK589839:BQK589844 CAG589839:CAG589844 CKC589839:CKC589844 CTY589839:CTY589844 DDU589839:DDU589844 DNQ589839:DNQ589844 DXM589839:DXM589844 EHI589839:EHI589844 ERE589839:ERE589844 FBA589839:FBA589844 FKW589839:FKW589844 FUS589839:FUS589844 GEO589839:GEO589844 GOK589839:GOK589844 GYG589839:GYG589844 HIC589839:HIC589844 HRY589839:HRY589844 IBU589839:IBU589844 ILQ589839:ILQ589844 IVM589839:IVM589844 JFI589839:JFI589844 JPE589839:JPE589844 JZA589839:JZA589844 KIW589839:KIW589844 KSS589839:KSS589844 LCO589839:LCO589844 LMK589839:LMK589844 LWG589839:LWG589844 MGC589839:MGC589844 MPY589839:MPY589844 MZU589839:MZU589844 NJQ589839:NJQ589844 NTM589839:NTM589844 ODI589839:ODI589844 ONE589839:ONE589844 OXA589839:OXA589844 PGW589839:PGW589844 PQS589839:PQS589844 QAO589839:QAO589844 QKK589839:QKK589844 QUG589839:QUG589844 REC589839:REC589844 RNY589839:RNY589844 RXU589839:RXU589844 SHQ589839:SHQ589844 SRM589839:SRM589844 TBI589839:TBI589844 TLE589839:TLE589844 TVA589839:TVA589844 UEW589839:UEW589844 UOS589839:UOS589844 UYO589839:UYO589844 VIK589839:VIK589844 VSG589839:VSG589844 WCC589839:WCC589844 WLY589839:WLY589844 WVU589839:WVU589844 M655375:M655380 JI655375:JI655380 TE655375:TE655380 ADA655375:ADA655380 AMW655375:AMW655380 AWS655375:AWS655380 BGO655375:BGO655380 BQK655375:BQK655380 CAG655375:CAG655380 CKC655375:CKC655380 CTY655375:CTY655380 DDU655375:DDU655380 DNQ655375:DNQ655380 DXM655375:DXM655380 EHI655375:EHI655380 ERE655375:ERE655380 FBA655375:FBA655380 FKW655375:FKW655380 FUS655375:FUS655380 GEO655375:GEO655380 GOK655375:GOK655380 GYG655375:GYG655380 HIC655375:HIC655380 HRY655375:HRY655380 IBU655375:IBU655380 ILQ655375:ILQ655380 IVM655375:IVM655380 JFI655375:JFI655380 JPE655375:JPE655380 JZA655375:JZA655380 KIW655375:KIW655380 KSS655375:KSS655380 LCO655375:LCO655380 LMK655375:LMK655380 LWG655375:LWG655380 MGC655375:MGC655380 MPY655375:MPY655380 MZU655375:MZU655380 NJQ655375:NJQ655380 NTM655375:NTM655380 ODI655375:ODI655380 ONE655375:ONE655380 OXA655375:OXA655380 PGW655375:PGW655380 PQS655375:PQS655380 QAO655375:QAO655380 QKK655375:QKK655380 QUG655375:QUG655380 REC655375:REC655380 RNY655375:RNY655380 RXU655375:RXU655380 SHQ655375:SHQ655380 SRM655375:SRM655380 TBI655375:TBI655380 TLE655375:TLE655380 TVA655375:TVA655380 UEW655375:UEW655380 UOS655375:UOS655380 UYO655375:UYO655380 VIK655375:VIK655380 VSG655375:VSG655380 WCC655375:WCC655380 WLY655375:WLY655380 WVU655375:WVU655380 M720911:M720916 JI720911:JI720916 TE720911:TE720916 ADA720911:ADA720916 AMW720911:AMW720916 AWS720911:AWS720916 BGO720911:BGO720916 BQK720911:BQK720916 CAG720911:CAG720916 CKC720911:CKC720916 CTY720911:CTY720916 DDU720911:DDU720916 DNQ720911:DNQ720916 DXM720911:DXM720916 EHI720911:EHI720916 ERE720911:ERE720916 FBA720911:FBA720916 FKW720911:FKW720916 FUS720911:FUS720916 GEO720911:GEO720916 GOK720911:GOK720916 GYG720911:GYG720916 HIC720911:HIC720916 HRY720911:HRY720916 IBU720911:IBU720916 ILQ720911:ILQ720916 IVM720911:IVM720916 JFI720911:JFI720916 JPE720911:JPE720916 JZA720911:JZA720916 KIW720911:KIW720916 KSS720911:KSS720916 LCO720911:LCO720916 LMK720911:LMK720916 LWG720911:LWG720916 MGC720911:MGC720916 MPY720911:MPY720916 MZU720911:MZU720916 NJQ720911:NJQ720916 NTM720911:NTM720916 ODI720911:ODI720916 ONE720911:ONE720916 OXA720911:OXA720916 PGW720911:PGW720916 PQS720911:PQS720916 QAO720911:QAO720916 QKK720911:QKK720916 QUG720911:QUG720916 REC720911:REC720916 RNY720911:RNY720916 RXU720911:RXU720916 SHQ720911:SHQ720916 SRM720911:SRM720916 TBI720911:TBI720916 TLE720911:TLE720916 TVA720911:TVA720916 UEW720911:UEW720916 UOS720911:UOS720916 UYO720911:UYO720916 VIK720911:VIK720916 VSG720911:VSG720916 WCC720911:WCC720916 WLY720911:WLY720916 WVU720911:WVU720916 M786447:M786452 JI786447:JI786452 TE786447:TE786452 ADA786447:ADA786452 AMW786447:AMW786452 AWS786447:AWS786452 BGO786447:BGO786452 BQK786447:BQK786452 CAG786447:CAG786452 CKC786447:CKC786452 CTY786447:CTY786452 DDU786447:DDU786452 DNQ786447:DNQ786452 DXM786447:DXM786452 EHI786447:EHI786452 ERE786447:ERE786452 FBA786447:FBA786452 FKW786447:FKW786452 FUS786447:FUS786452 GEO786447:GEO786452 GOK786447:GOK786452 GYG786447:GYG786452 HIC786447:HIC786452 HRY786447:HRY786452 IBU786447:IBU786452 ILQ786447:ILQ786452 IVM786447:IVM786452 JFI786447:JFI786452 JPE786447:JPE786452 JZA786447:JZA786452 KIW786447:KIW786452 KSS786447:KSS786452 LCO786447:LCO786452 LMK786447:LMK786452 LWG786447:LWG786452 MGC786447:MGC786452 MPY786447:MPY786452 MZU786447:MZU786452 NJQ786447:NJQ786452 NTM786447:NTM786452 ODI786447:ODI786452 ONE786447:ONE786452 OXA786447:OXA786452 PGW786447:PGW786452 PQS786447:PQS786452 QAO786447:QAO786452 QKK786447:QKK786452 QUG786447:QUG786452 REC786447:REC786452 RNY786447:RNY786452 RXU786447:RXU786452 SHQ786447:SHQ786452 SRM786447:SRM786452 TBI786447:TBI786452 TLE786447:TLE786452 TVA786447:TVA786452 UEW786447:UEW786452 UOS786447:UOS786452 UYO786447:UYO786452 VIK786447:VIK786452 VSG786447:VSG786452 WCC786447:WCC786452 WLY786447:WLY786452 WVU786447:WVU786452 M851983:M851988 JI851983:JI851988 TE851983:TE851988 ADA851983:ADA851988 AMW851983:AMW851988 AWS851983:AWS851988 BGO851983:BGO851988 BQK851983:BQK851988 CAG851983:CAG851988 CKC851983:CKC851988 CTY851983:CTY851988 DDU851983:DDU851988 DNQ851983:DNQ851988 DXM851983:DXM851988 EHI851983:EHI851988 ERE851983:ERE851988 FBA851983:FBA851988 FKW851983:FKW851988 FUS851983:FUS851988 GEO851983:GEO851988 GOK851983:GOK851988 GYG851983:GYG851988 HIC851983:HIC851988 HRY851983:HRY851988 IBU851983:IBU851988 ILQ851983:ILQ851988 IVM851983:IVM851988 JFI851983:JFI851988 JPE851983:JPE851988 JZA851983:JZA851988 KIW851983:KIW851988 KSS851983:KSS851988 LCO851983:LCO851988 LMK851983:LMK851988 LWG851983:LWG851988 MGC851983:MGC851988 MPY851983:MPY851988 MZU851983:MZU851988 NJQ851983:NJQ851988 NTM851983:NTM851988 ODI851983:ODI851988 ONE851983:ONE851988 OXA851983:OXA851988 PGW851983:PGW851988 PQS851983:PQS851988 QAO851983:QAO851988 QKK851983:QKK851988 QUG851983:QUG851988 REC851983:REC851988 RNY851983:RNY851988 RXU851983:RXU851988 SHQ851983:SHQ851988 SRM851983:SRM851988 TBI851983:TBI851988 TLE851983:TLE851988 TVA851983:TVA851988 UEW851983:UEW851988 UOS851983:UOS851988 UYO851983:UYO851988 VIK851983:VIK851988 VSG851983:VSG851988 WCC851983:WCC851988 WLY851983:WLY851988 WVU851983:WVU851988 M917519:M917524 JI917519:JI917524 TE917519:TE917524 ADA917519:ADA917524 AMW917519:AMW917524 AWS917519:AWS917524 BGO917519:BGO917524 BQK917519:BQK917524 CAG917519:CAG917524 CKC917519:CKC917524 CTY917519:CTY917524 DDU917519:DDU917524 DNQ917519:DNQ917524 DXM917519:DXM917524 EHI917519:EHI917524 ERE917519:ERE917524 FBA917519:FBA917524 FKW917519:FKW917524 FUS917519:FUS917524 GEO917519:GEO917524 GOK917519:GOK917524 GYG917519:GYG917524 HIC917519:HIC917524 HRY917519:HRY917524 IBU917519:IBU917524 ILQ917519:ILQ917524 IVM917519:IVM917524 JFI917519:JFI917524 JPE917519:JPE917524 JZA917519:JZA917524 KIW917519:KIW917524 KSS917519:KSS917524 LCO917519:LCO917524 LMK917519:LMK917524 LWG917519:LWG917524 MGC917519:MGC917524 MPY917519:MPY917524 MZU917519:MZU917524 NJQ917519:NJQ917524 NTM917519:NTM917524 ODI917519:ODI917524 ONE917519:ONE917524 OXA917519:OXA917524 PGW917519:PGW917524 PQS917519:PQS917524 QAO917519:QAO917524 QKK917519:QKK917524 QUG917519:QUG917524 REC917519:REC917524 RNY917519:RNY917524 RXU917519:RXU917524 SHQ917519:SHQ917524 SRM917519:SRM917524 TBI917519:TBI917524 TLE917519:TLE917524 TVA917519:TVA917524 UEW917519:UEW917524 UOS917519:UOS917524 UYO917519:UYO917524 VIK917519:VIK917524 VSG917519:VSG917524 WCC917519:WCC917524 WLY917519:WLY917524 WVU917519:WVU917524 M983055:M983060 JI983055:JI983060 TE983055:TE983060 ADA983055:ADA983060 AMW983055:AMW983060 AWS983055:AWS983060 BGO983055:BGO983060 BQK983055:BQK983060 CAG983055:CAG983060 CKC983055:CKC983060 CTY983055:CTY983060 DDU983055:DDU983060 DNQ983055:DNQ983060 DXM983055:DXM983060 EHI983055:EHI983060 ERE983055:ERE983060 FBA983055:FBA983060 FKW983055:FKW983060 FUS983055:FUS983060 GEO983055:GEO983060 GOK983055:GOK983060 GYG983055:GYG983060 HIC983055:HIC983060 HRY983055:HRY983060 IBU983055:IBU983060 ILQ983055:ILQ983060 IVM983055:IVM983060 JFI983055:JFI983060 JPE983055:JPE983060 JZA983055:JZA983060 KIW983055:KIW983060 KSS983055:KSS983060 LCO983055:LCO983060 LMK983055:LMK983060 LWG983055:LWG983060 MGC983055:MGC983060 MPY983055:MPY983060 MZU983055:MZU983060 NJQ983055:NJQ983060 NTM983055:NTM983060 ODI983055:ODI983060 ONE983055:ONE983060 OXA983055:OXA983060 PGW983055:PGW983060 PQS983055:PQS983060 QAO983055:QAO983060 QKK983055:QKK983060 QUG983055:QUG983060 REC983055:REC983060 RNY983055:RNY983060 RXU983055:RXU983060 SHQ983055:SHQ983060 SRM983055:SRM983060 TBI983055:TBI983060 TLE983055:TLE983060 TVA983055:TVA983060 UEW983055:UEW983060 UOS983055:UOS983060 UYO983055:UYO983060 VIK983055:VIK983060 VSG983055:VSG983060 WCC983055:WCC983060 WLY983055:WLY983060 WVU983055:WVU983060">
      <formula1>Impacto</formula1>
    </dataValidation>
    <dataValidation type="list" showInputMessage="1" showErrorMessage="1" sqref="L10 JH10 TD10 ACZ10 AMV10 AWR10 BGN10 BQJ10 CAF10 CKB10 CTX10 DDT10 DNP10 DXL10 EHH10 ERD10 FAZ10 FKV10 FUR10 GEN10 GOJ10 GYF10 HIB10 HRX10 IBT10 ILP10 IVL10 JFH10 JPD10 JYZ10 KIV10 KSR10 LCN10 LMJ10 LWF10 MGB10 MPX10 MZT10 NJP10 NTL10 ODH10 OND10 OWZ10 PGV10 PQR10 QAN10 QKJ10 QUF10 REB10 RNX10 RXT10 SHP10 SRL10 TBH10 TLD10 TUZ10 UEV10 UOR10 UYN10 VIJ10 VSF10 WCB10 WLX10 WVT10 L65546 JH65546 TD65546 ACZ65546 AMV65546 AWR65546 BGN65546 BQJ65546 CAF65546 CKB65546 CTX65546 DDT65546 DNP65546 DXL65546 EHH65546 ERD65546 FAZ65546 FKV65546 FUR65546 GEN65546 GOJ65546 GYF65546 HIB65546 HRX65546 IBT65546 ILP65546 IVL65546 JFH65546 JPD65546 JYZ65546 KIV65546 KSR65546 LCN65546 LMJ65546 LWF65546 MGB65546 MPX65546 MZT65546 NJP65546 NTL65546 ODH65546 OND65546 OWZ65546 PGV65546 PQR65546 QAN65546 QKJ65546 QUF65546 REB65546 RNX65546 RXT65546 SHP65546 SRL65546 TBH65546 TLD65546 TUZ65546 UEV65546 UOR65546 UYN65546 VIJ65546 VSF65546 WCB65546 WLX65546 WVT65546 L131082 JH131082 TD131082 ACZ131082 AMV131082 AWR131082 BGN131082 BQJ131082 CAF131082 CKB131082 CTX131082 DDT131082 DNP131082 DXL131082 EHH131082 ERD131082 FAZ131082 FKV131082 FUR131082 GEN131082 GOJ131082 GYF131082 HIB131082 HRX131082 IBT131082 ILP131082 IVL131082 JFH131082 JPD131082 JYZ131082 KIV131082 KSR131082 LCN131082 LMJ131082 LWF131082 MGB131082 MPX131082 MZT131082 NJP131082 NTL131082 ODH131082 OND131082 OWZ131082 PGV131082 PQR131082 QAN131082 QKJ131082 QUF131082 REB131082 RNX131082 RXT131082 SHP131082 SRL131082 TBH131082 TLD131082 TUZ131082 UEV131082 UOR131082 UYN131082 VIJ131082 VSF131082 WCB131082 WLX131082 WVT131082 L196618 JH196618 TD196618 ACZ196618 AMV196618 AWR196618 BGN196618 BQJ196618 CAF196618 CKB196618 CTX196618 DDT196618 DNP196618 DXL196618 EHH196618 ERD196618 FAZ196618 FKV196618 FUR196618 GEN196618 GOJ196618 GYF196618 HIB196618 HRX196618 IBT196618 ILP196618 IVL196618 JFH196618 JPD196618 JYZ196618 KIV196618 KSR196618 LCN196618 LMJ196618 LWF196618 MGB196618 MPX196618 MZT196618 NJP196618 NTL196618 ODH196618 OND196618 OWZ196618 PGV196618 PQR196618 QAN196618 QKJ196618 QUF196618 REB196618 RNX196618 RXT196618 SHP196618 SRL196618 TBH196618 TLD196618 TUZ196618 UEV196618 UOR196618 UYN196618 VIJ196618 VSF196618 WCB196618 WLX196618 WVT196618 L262154 JH262154 TD262154 ACZ262154 AMV262154 AWR262154 BGN262154 BQJ262154 CAF262154 CKB262154 CTX262154 DDT262154 DNP262154 DXL262154 EHH262154 ERD262154 FAZ262154 FKV262154 FUR262154 GEN262154 GOJ262154 GYF262154 HIB262154 HRX262154 IBT262154 ILP262154 IVL262154 JFH262154 JPD262154 JYZ262154 KIV262154 KSR262154 LCN262154 LMJ262154 LWF262154 MGB262154 MPX262154 MZT262154 NJP262154 NTL262154 ODH262154 OND262154 OWZ262154 PGV262154 PQR262154 QAN262154 QKJ262154 QUF262154 REB262154 RNX262154 RXT262154 SHP262154 SRL262154 TBH262154 TLD262154 TUZ262154 UEV262154 UOR262154 UYN262154 VIJ262154 VSF262154 WCB262154 WLX262154 WVT262154 L327690 JH327690 TD327690 ACZ327690 AMV327690 AWR327690 BGN327690 BQJ327690 CAF327690 CKB327690 CTX327690 DDT327690 DNP327690 DXL327690 EHH327690 ERD327690 FAZ327690 FKV327690 FUR327690 GEN327690 GOJ327690 GYF327690 HIB327690 HRX327690 IBT327690 ILP327690 IVL327690 JFH327690 JPD327690 JYZ327690 KIV327690 KSR327690 LCN327690 LMJ327690 LWF327690 MGB327690 MPX327690 MZT327690 NJP327690 NTL327690 ODH327690 OND327690 OWZ327690 PGV327690 PQR327690 QAN327690 QKJ327690 QUF327690 REB327690 RNX327690 RXT327690 SHP327690 SRL327690 TBH327690 TLD327690 TUZ327690 UEV327690 UOR327690 UYN327690 VIJ327690 VSF327690 WCB327690 WLX327690 WVT327690 L393226 JH393226 TD393226 ACZ393226 AMV393226 AWR393226 BGN393226 BQJ393226 CAF393226 CKB393226 CTX393226 DDT393226 DNP393226 DXL393226 EHH393226 ERD393226 FAZ393226 FKV393226 FUR393226 GEN393226 GOJ393226 GYF393226 HIB393226 HRX393226 IBT393226 ILP393226 IVL393226 JFH393226 JPD393226 JYZ393226 KIV393226 KSR393226 LCN393226 LMJ393226 LWF393226 MGB393226 MPX393226 MZT393226 NJP393226 NTL393226 ODH393226 OND393226 OWZ393226 PGV393226 PQR393226 QAN393226 QKJ393226 QUF393226 REB393226 RNX393226 RXT393226 SHP393226 SRL393226 TBH393226 TLD393226 TUZ393226 UEV393226 UOR393226 UYN393226 VIJ393226 VSF393226 WCB393226 WLX393226 WVT393226 L458762 JH458762 TD458762 ACZ458762 AMV458762 AWR458762 BGN458762 BQJ458762 CAF458762 CKB458762 CTX458762 DDT458762 DNP458762 DXL458762 EHH458762 ERD458762 FAZ458762 FKV458762 FUR458762 GEN458762 GOJ458762 GYF458762 HIB458762 HRX458762 IBT458762 ILP458762 IVL458762 JFH458762 JPD458762 JYZ458762 KIV458762 KSR458762 LCN458762 LMJ458762 LWF458762 MGB458762 MPX458762 MZT458762 NJP458762 NTL458762 ODH458762 OND458762 OWZ458762 PGV458762 PQR458762 QAN458762 QKJ458762 QUF458762 REB458762 RNX458762 RXT458762 SHP458762 SRL458762 TBH458762 TLD458762 TUZ458762 UEV458762 UOR458762 UYN458762 VIJ458762 VSF458762 WCB458762 WLX458762 WVT458762 L524298 JH524298 TD524298 ACZ524298 AMV524298 AWR524298 BGN524298 BQJ524298 CAF524298 CKB524298 CTX524298 DDT524298 DNP524298 DXL524298 EHH524298 ERD524298 FAZ524298 FKV524298 FUR524298 GEN524298 GOJ524298 GYF524298 HIB524298 HRX524298 IBT524298 ILP524298 IVL524298 JFH524298 JPD524298 JYZ524298 KIV524298 KSR524298 LCN524298 LMJ524298 LWF524298 MGB524298 MPX524298 MZT524298 NJP524298 NTL524298 ODH524298 OND524298 OWZ524298 PGV524298 PQR524298 QAN524298 QKJ524298 QUF524298 REB524298 RNX524298 RXT524298 SHP524298 SRL524298 TBH524298 TLD524298 TUZ524298 UEV524298 UOR524298 UYN524298 VIJ524298 VSF524298 WCB524298 WLX524298 WVT524298 L589834 JH589834 TD589834 ACZ589834 AMV589834 AWR589834 BGN589834 BQJ589834 CAF589834 CKB589834 CTX589834 DDT589834 DNP589834 DXL589834 EHH589834 ERD589834 FAZ589834 FKV589834 FUR589834 GEN589834 GOJ589834 GYF589834 HIB589834 HRX589834 IBT589834 ILP589834 IVL589834 JFH589834 JPD589834 JYZ589834 KIV589834 KSR589834 LCN589834 LMJ589834 LWF589834 MGB589834 MPX589834 MZT589834 NJP589834 NTL589834 ODH589834 OND589834 OWZ589834 PGV589834 PQR589834 QAN589834 QKJ589834 QUF589834 REB589834 RNX589834 RXT589834 SHP589834 SRL589834 TBH589834 TLD589834 TUZ589834 UEV589834 UOR589834 UYN589834 VIJ589834 VSF589834 WCB589834 WLX589834 WVT589834 L655370 JH655370 TD655370 ACZ655370 AMV655370 AWR655370 BGN655370 BQJ655370 CAF655370 CKB655370 CTX655370 DDT655370 DNP655370 DXL655370 EHH655370 ERD655370 FAZ655370 FKV655370 FUR655370 GEN655370 GOJ655370 GYF655370 HIB655370 HRX655370 IBT655370 ILP655370 IVL655370 JFH655370 JPD655370 JYZ655370 KIV655370 KSR655370 LCN655370 LMJ655370 LWF655370 MGB655370 MPX655370 MZT655370 NJP655370 NTL655370 ODH655370 OND655370 OWZ655370 PGV655370 PQR655370 QAN655370 QKJ655370 QUF655370 REB655370 RNX655370 RXT655370 SHP655370 SRL655370 TBH655370 TLD655370 TUZ655370 UEV655370 UOR655370 UYN655370 VIJ655370 VSF655370 WCB655370 WLX655370 WVT655370 L720906 JH720906 TD720906 ACZ720906 AMV720906 AWR720906 BGN720906 BQJ720906 CAF720906 CKB720906 CTX720906 DDT720906 DNP720906 DXL720906 EHH720906 ERD720906 FAZ720906 FKV720906 FUR720906 GEN720906 GOJ720906 GYF720906 HIB720906 HRX720906 IBT720906 ILP720906 IVL720906 JFH720906 JPD720906 JYZ720906 KIV720906 KSR720906 LCN720906 LMJ720906 LWF720906 MGB720906 MPX720906 MZT720906 NJP720906 NTL720906 ODH720906 OND720906 OWZ720906 PGV720906 PQR720906 QAN720906 QKJ720906 QUF720906 REB720906 RNX720906 RXT720906 SHP720906 SRL720906 TBH720906 TLD720906 TUZ720906 UEV720906 UOR720906 UYN720906 VIJ720906 VSF720906 WCB720906 WLX720906 WVT720906 L786442 JH786442 TD786442 ACZ786442 AMV786442 AWR786442 BGN786442 BQJ786442 CAF786442 CKB786442 CTX786442 DDT786442 DNP786442 DXL786442 EHH786442 ERD786442 FAZ786442 FKV786442 FUR786442 GEN786442 GOJ786442 GYF786442 HIB786442 HRX786442 IBT786442 ILP786442 IVL786442 JFH786442 JPD786442 JYZ786442 KIV786442 KSR786442 LCN786442 LMJ786442 LWF786442 MGB786442 MPX786442 MZT786442 NJP786442 NTL786442 ODH786442 OND786442 OWZ786442 PGV786442 PQR786442 QAN786442 QKJ786442 QUF786442 REB786442 RNX786442 RXT786442 SHP786442 SRL786442 TBH786442 TLD786442 TUZ786442 UEV786442 UOR786442 UYN786442 VIJ786442 VSF786442 WCB786442 WLX786442 WVT786442 L851978 JH851978 TD851978 ACZ851978 AMV851978 AWR851978 BGN851978 BQJ851978 CAF851978 CKB851978 CTX851978 DDT851978 DNP851978 DXL851978 EHH851978 ERD851978 FAZ851978 FKV851978 FUR851978 GEN851978 GOJ851978 GYF851978 HIB851978 HRX851978 IBT851978 ILP851978 IVL851978 JFH851978 JPD851978 JYZ851978 KIV851978 KSR851978 LCN851978 LMJ851978 LWF851978 MGB851978 MPX851978 MZT851978 NJP851978 NTL851978 ODH851978 OND851978 OWZ851978 PGV851978 PQR851978 QAN851978 QKJ851978 QUF851978 REB851978 RNX851978 RXT851978 SHP851978 SRL851978 TBH851978 TLD851978 TUZ851978 UEV851978 UOR851978 UYN851978 VIJ851978 VSF851978 WCB851978 WLX851978 WVT851978 L917514 JH917514 TD917514 ACZ917514 AMV917514 AWR917514 BGN917514 BQJ917514 CAF917514 CKB917514 CTX917514 DDT917514 DNP917514 DXL917514 EHH917514 ERD917514 FAZ917514 FKV917514 FUR917514 GEN917514 GOJ917514 GYF917514 HIB917514 HRX917514 IBT917514 ILP917514 IVL917514 JFH917514 JPD917514 JYZ917514 KIV917514 KSR917514 LCN917514 LMJ917514 LWF917514 MGB917514 MPX917514 MZT917514 NJP917514 NTL917514 ODH917514 OND917514 OWZ917514 PGV917514 PQR917514 QAN917514 QKJ917514 QUF917514 REB917514 RNX917514 RXT917514 SHP917514 SRL917514 TBH917514 TLD917514 TUZ917514 UEV917514 UOR917514 UYN917514 VIJ917514 VSF917514 WCB917514 WLX917514 WVT917514 L983050 JH983050 TD983050 ACZ983050 AMV983050 AWR983050 BGN983050 BQJ983050 CAF983050 CKB983050 CTX983050 DDT983050 DNP983050 DXL983050 EHH983050 ERD983050 FAZ983050 FKV983050 FUR983050 GEN983050 GOJ983050 GYF983050 HIB983050 HRX983050 IBT983050 ILP983050 IVL983050 JFH983050 JPD983050 JYZ983050 KIV983050 KSR983050 LCN983050 LMJ983050 LWF983050 MGB983050 MPX983050 MZT983050 NJP983050 NTL983050 ODH983050 OND983050 OWZ983050 PGV983050 PQR983050 QAN983050 QKJ983050 QUF983050 REB983050 RNX983050 RXT983050 SHP983050 SRL983050 TBH983050 TLD983050 TUZ983050 UEV983050 UOR983050 UYN983050 VIJ983050 VSF983050 WCB983050 WLX983050 WVT983050 L15:L20 JH15:JH20 TD15:TD20 ACZ15:ACZ20 AMV15:AMV20 AWR15:AWR20 BGN15:BGN20 BQJ15:BQJ20 CAF15:CAF20 CKB15:CKB20 CTX15:CTX20 DDT15:DDT20 DNP15:DNP20 DXL15:DXL20 EHH15:EHH20 ERD15:ERD20 FAZ15:FAZ20 FKV15:FKV20 FUR15:FUR20 GEN15:GEN20 GOJ15:GOJ20 GYF15:GYF20 HIB15:HIB20 HRX15:HRX20 IBT15:IBT20 ILP15:ILP20 IVL15:IVL20 JFH15:JFH20 JPD15:JPD20 JYZ15:JYZ20 KIV15:KIV20 KSR15:KSR20 LCN15:LCN20 LMJ15:LMJ20 LWF15:LWF20 MGB15:MGB20 MPX15:MPX20 MZT15:MZT20 NJP15:NJP20 NTL15:NTL20 ODH15:ODH20 OND15:OND20 OWZ15:OWZ20 PGV15:PGV20 PQR15:PQR20 QAN15:QAN20 QKJ15:QKJ20 QUF15:QUF20 REB15:REB20 RNX15:RNX20 RXT15:RXT20 SHP15:SHP20 SRL15:SRL20 TBH15:TBH20 TLD15:TLD20 TUZ15:TUZ20 UEV15:UEV20 UOR15:UOR20 UYN15:UYN20 VIJ15:VIJ20 VSF15:VSF20 WCB15:WCB20 WLX15:WLX20 WVT15:WVT20 L65551:L65556 JH65551:JH65556 TD65551:TD65556 ACZ65551:ACZ65556 AMV65551:AMV65556 AWR65551:AWR65556 BGN65551:BGN65556 BQJ65551:BQJ65556 CAF65551:CAF65556 CKB65551:CKB65556 CTX65551:CTX65556 DDT65551:DDT65556 DNP65551:DNP65556 DXL65551:DXL65556 EHH65551:EHH65556 ERD65551:ERD65556 FAZ65551:FAZ65556 FKV65551:FKV65556 FUR65551:FUR65556 GEN65551:GEN65556 GOJ65551:GOJ65556 GYF65551:GYF65556 HIB65551:HIB65556 HRX65551:HRX65556 IBT65551:IBT65556 ILP65551:ILP65556 IVL65551:IVL65556 JFH65551:JFH65556 JPD65551:JPD65556 JYZ65551:JYZ65556 KIV65551:KIV65556 KSR65551:KSR65556 LCN65551:LCN65556 LMJ65551:LMJ65556 LWF65551:LWF65556 MGB65551:MGB65556 MPX65551:MPX65556 MZT65551:MZT65556 NJP65551:NJP65556 NTL65551:NTL65556 ODH65551:ODH65556 OND65551:OND65556 OWZ65551:OWZ65556 PGV65551:PGV65556 PQR65551:PQR65556 QAN65551:QAN65556 QKJ65551:QKJ65556 QUF65551:QUF65556 REB65551:REB65556 RNX65551:RNX65556 RXT65551:RXT65556 SHP65551:SHP65556 SRL65551:SRL65556 TBH65551:TBH65556 TLD65551:TLD65556 TUZ65551:TUZ65556 UEV65551:UEV65556 UOR65551:UOR65556 UYN65551:UYN65556 VIJ65551:VIJ65556 VSF65551:VSF65556 WCB65551:WCB65556 WLX65551:WLX65556 WVT65551:WVT65556 L131087:L131092 JH131087:JH131092 TD131087:TD131092 ACZ131087:ACZ131092 AMV131087:AMV131092 AWR131087:AWR131092 BGN131087:BGN131092 BQJ131087:BQJ131092 CAF131087:CAF131092 CKB131087:CKB131092 CTX131087:CTX131092 DDT131087:DDT131092 DNP131087:DNP131092 DXL131087:DXL131092 EHH131087:EHH131092 ERD131087:ERD131092 FAZ131087:FAZ131092 FKV131087:FKV131092 FUR131087:FUR131092 GEN131087:GEN131092 GOJ131087:GOJ131092 GYF131087:GYF131092 HIB131087:HIB131092 HRX131087:HRX131092 IBT131087:IBT131092 ILP131087:ILP131092 IVL131087:IVL131092 JFH131087:JFH131092 JPD131087:JPD131092 JYZ131087:JYZ131092 KIV131087:KIV131092 KSR131087:KSR131092 LCN131087:LCN131092 LMJ131087:LMJ131092 LWF131087:LWF131092 MGB131087:MGB131092 MPX131087:MPX131092 MZT131087:MZT131092 NJP131087:NJP131092 NTL131087:NTL131092 ODH131087:ODH131092 OND131087:OND131092 OWZ131087:OWZ131092 PGV131087:PGV131092 PQR131087:PQR131092 QAN131087:QAN131092 QKJ131087:QKJ131092 QUF131087:QUF131092 REB131087:REB131092 RNX131087:RNX131092 RXT131087:RXT131092 SHP131087:SHP131092 SRL131087:SRL131092 TBH131087:TBH131092 TLD131087:TLD131092 TUZ131087:TUZ131092 UEV131087:UEV131092 UOR131087:UOR131092 UYN131087:UYN131092 VIJ131087:VIJ131092 VSF131087:VSF131092 WCB131087:WCB131092 WLX131087:WLX131092 WVT131087:WVT131092 L196623:L196628 JH196623:JH196628 TD196623:TD196628 ACZ196623:ACZ196628 AMV196623:AMV196628 AWR196623:AWR196628 BGN196623:BGN196628 BQJ196623:BQJ196628 CAF196623:CAF196628 CKB196623:CKB196628 CTX196623:CTX196628 DDT196623:DDT196628 DNP196623:DNP196628 DXL196623:DXL196628 EHH196623:EHH196628 ERD196623:ERD196628 FAZ196623:FAZ196628 FKV196623:FKV196628 FUR196623:FUR196628 GEN196623:GEN196628 GOJ196623:GOJ196628 GYF196623:GYF196628 HIB196623:HIB196628 HRX196623:HRX196628 IBT196623:IBT196628 ILP196623:ILP196628 IVL196623:IVL196628 JFH196623:JFH196628 JPD196623:JPD196628 JYZ196623:JYZ196628 KIV196623:KIV196628 KSR196623:KSR196628 LCN196623:LCN196628 LMJ196623:LMJ196628 LWF196623:LWF196628 MGB196623:MGB196628 MPX196623:MPX196628 MZT196623:MZT196628 NJP196623:NJP196628 NTL196623:NTL196628 ODH196623:ODH196628 OND196623:OND196628 OWZ196623:OWZ196628 PGV196623:PGV196628 PQR196623:PQR196628 QAN196623:QAN196628 QKJ196623:QKJ196628 QUF196623:QUF196628 REB196623:REB196628 RNX196623:RNX196628 RXT196623:RXT196628 SHP196623:SHP196628 SRL196623:SRL196628 TBH196623:TBH196628 TLD196623:TLD196628 TUZ196623:TUZ196628 UEV196623:UEV196628 UOR196623:UOR196628 UYN196623:UYN196628 VIJ196623:VIJ196628 VSF196623:VSF196628 WCB196623:WCB196628 WLX196623:WLX196628 WVT196623:WVT196628 L262159:L262164 JH262159:JH262164 TD262159:TD262164 ACZ262159:ACZ262164 AMV262159:AMV262164 AWR262159:AWR262164 BGN262159:BGN262164 BQJ262159:BQJ262164 CAF262159:CAF262164 CKB262159:CKB262164 CTX262159:CTX262164 DDT262159:DDT262164 DNP262159:DNP262164 DXL262159:DXL262164 EHH262159:EHH262164 ERD262159:ERD262164 FAZ262159:FAZ262164 FKV262159:FKV262164 FUR262159:FUR262164 GEN262159:GEN262164 GOJ262159:GOJ262164 GYF262159:GYF262164 HIB262159:HIB262164 HRX262159:HRX262164 IBT262159:IBT262164 ILP262159:ILP262164 IVL262159:IVL262164 JFH262159:JFH262164 JPD262159:JPD262164 JYZ262159:JYZ262164 KIV262159:KIV262164 KSR262159:KSR262164 LCN262159:LCN262164 LMJ262159:LMJ262164 LWF262159:LWF262164 MGB262159:MGB262164 MPX262159:MPX262164 MZT262159:MZT262164 NJP262159:NJP262164 NTL262159:NTL262164 ODH262159:ODH262164 OND262159:OND262164 OWZ262159:OWZ262164 PGV262159:PGV262164 PQR262159:PQR262164 QAN262159:QAN262164 QKJ262159:QKJ262164 QUF262159:QUF262164 REB262159:REB262164 RNX262159:RNX262164 RXT262159:RXT262164 SHP262159:SHP262164 SRL262159:SRL262164 TBH262159:TBH262164 TLD262159:TLD262164 TUZ262159:TUZ262164 UEV262159:UEV262164 UOR262159:UOR262164 UYN262159:UYN262164 VIJ262159:VIJ262164 VSF262159:VSF262164 WCB262159:WCB262164 WLX262159:WLX262164 WVT262159:WVT262164 L327695:L327700 JH327695:JH327700 TD327695:TD327700 ACZ327695:ACZ327700 AMV327695:AMV327700 AWR327695:AWR327700 BGN327695:BGN327700 BQJ327695:BQJ327700 CAF327695:CAF327700 CKB327695:CKB327700 CTX327695:CTX327700 DDT327695:DDT327700 DNP327695:DNP327700 DXL327695:DXL327700 EHH327695:EHH327700 ERD327695:ERD327700 FAZ327695:FAZ327700 FKV327695:FKV327700 FUR327695:FUR327700 GEN327695:GEN327700 GOJ327695:GOJ327700 GYF327695:GYF327700 HIB327695:HIB327700 HRX327695:HRX327700 IBT327695:IBT327700 ILP327695:ILP327700 IVL327695:IVL327700 JFH327695:JFH327700 JPD327695:JPD327700 JYZ327695:JYZ327700 KIV327695:KIV327700 KSR327695:KSR327700 LCN327695:LCN327700 LMJ327695:LMJ327700 LWF327695:LWF327700 MGB327695:MGB327700 MPX327695:MPX327700 MZT327695:MZT327700 NJP327695:NJP327700 NTL327695:NTL327700 ODH327695:ODH327700 OND327695:OND327700 OWZ327695:OWZ327700 PGV327695:PGV327700 PQR327695:PQR327700 QAN327695:QAN327700 QKJ327695:QKJ327700 QUF327695:QUF327700 REB327695:REB327700 RNX327695:RNX327700 RXT327695:RXT327700 SHP327695:SHP327700 SRL327695:SRL327700 TBH327695:TBH327700 TLD327695:TLD327700 TUZ327695:TUZ327700 UEV327695:UEV327700 UOR327695:UOR327700 UYN327695:UYN327700 VIJ327695:VIJ327700 VSF327695:VSF327700 WCB327695:WCB327700 WLX327695:WLX327700 WVT327695:WVT327700 L393231:L393236 JH393231:JH393236 TD393231:TD393236 ACZ393231:ACZ393236 AMV393231:AMV393236 AWR393231:AWR393236 BGN393231:BGN393236 BQJ393231:BQJ393236 CAF393231:CAF393236 CKB393231:CKB393236 CTX393231:CTX393236 DDT393231:DDT393236 DNP393231:DNP393236 DXL393231:DXL393236 EHH393231:EHH393236 ERD393231:ERD393236 FAZ393231:FAZ393236 FKV393231:FKV393236 FUR393231:FUR393236 GEN393231:GEN393236 GOJ393231:GOJ393236 GYF393231:GYF393236 HIB393231:HIB393236 HRX393231:HRX393236 IBT393231:IBT393236 ILP393231:ILP393236 IVL393231:IVL393236 JFH393231:JFH393236 JPD393231:JPD393236 JYZ393231:JYZ393236 KIV393231:KIV393236 KSR393231:KSR393236 LCN393231:LCN393236 LMJ393231:LMJ393236 LWF393231:LWF393236 MGB393231:MGB393236 MPX393231:MPX393236 MZT393231:MZT393236 NJP393231:NJP393236 NTL393231:NTL393236 ODH393231:ODH393236 OND393231:OND393236 OWZ393231:OWZ393236 PGV393231:PGV393236 PQR393231:PQR393236 QAN393231:QAN393236 QKJ393231:QKJ393236 QUF393231:QUF393236 REB393231:REB393236 RNX393231:RNX393236 RXT393231:RXT393236 SHP393231:SHP393236 SRL393231:SRL393236 TBH393231:TBH393236 TLD393231:TLD393236 TUZ393231:TUZ393236 UEV393231:UEV393236 UOR393231:UOR393236 UYN393231:UYN393236 VIJ393231:VIJ393236 VSF393231:VSF393236 WCB393231:WCB393236 WLX393231:WLX393236 WVT393231:WVT393236 L458767:L458772 JH458767:JH458772 TD458767:TD458772 ACZ458767:ACZ458772 AMV458767:AMV458772 AWR458767:AWR458772 BGN458767:BGN458772 BQJ458767:BQJ458772 CAF458767:CAF458772 CKB458767:CKB458772 CTX458767:CTX458772 DDT458767:DDT458772 DNP458767:DNP458772 DXL458767:DXL458772 EHH458767:EHH458772 ERD458767:ERD458772 FAZ458767:FAZ458772 FKV458767:FKV458772 FUR458767:FUR458772 GEN458767:GEN458772 GOJ458767:GOJ458772 GYF458767:GYF458772 HIB458767:HIB458772 HRX458767:HRX458772 IBT458767:IBT458772 ILP458767:ILP458772 IVL458767:IVL458772 JFH458767:JFH458772 JPD458767:JPD458772 JYZ458767:JYZ458772 KIV458767:KIV458772 KSR458767:KSR458772 LCN458767:LCN458772 LMJ458767:LMJ458772 LWF458767:LWF458772 MGB458767:MGB458772 MPX458767:MPX458772 MZT458767:MZT458772 NJP458767:NJP458772 NTL458767:NTL458772 ODH458767:ODH458772 OND458767:OND458772 OWZ458767:OWZ458772 PGV458767:PGV458772 PQR458767:PQR458772 QAN458767:QAN458772 QKJ458767:QKJ458772 QUF458767:QUF458772 REB458767:REB458772 RNX458767:RNX458772 RXT458767:RXT458772 SHP458767:SHP458772 SRL458767:SRL458772 TBH458767:TBH458772 TLD458767:TLD458772 TUZ458767:TUZ458772 UEV458767:UEV458772 UOR458767:UOR458772 UYN458767:UYN458772 VIJ458767:VIJ458772 VSF458767:VSF458772 WCB458767:WCB458772 WLX458767:WLX458772 WVT458767:WVT458772 L524303:L524308 JH524303:JH524308 TD524303:TD524308 ACZ524303:ACZ524308 AMV524303:AMV524308 AWR524303:AWR524308 BGN524303:BGN524308 BQJ524303:BQJ524308 CAF524303:CAF524308 CKB524303:CKB524308 CTX524303:CTX524308 DDT524303:DDT524308 DNP524303:DNP524308 DXL524303:DXL524308 EHH524303:EHH524308 ERD524303:ERD524308 FAZ524303:FAZ524308 FKV524303:FKV524308 FUR524303:FUR524308 GEN524303:GEN524308 GOJ524303:GOJ524308 GYF524303:GYF524308 HIB524303:HIB524308 HRX524303:HRX524308 IBT524303:IBT524308 ILP524303:ILP524308 IVL524303:IVL524308 JFH524303:JFH524308 JPD524303:JPD524308 JYZ524303:JYZ524308 KIV524303:KIV524308 KSR524303:KSR524308 LCN524303:LCN524308 LMJ524303:LMJ524308 LWF524303:LWF524308 MGB524303:MGB524308 MPX524303:MPX524308 MZT524303:MZT524308 NJP524303:NJP524308 NTL524303:NTL524308 ODH524303:ODH524308 OND524303:OND524308 OWZ524303:OWZ524308 PGV524303:PGV524308 PQR524303:PQR524308 QAN524303:QAN524308 QKJ524303:QKJ524308 QUF524303:QUF524308 REB524303:REB524308 RNX524303:RNX524308 RXT524303:RXT524308 SHP524303:SHP524308 SRL524303:SRL524308 TBH524303:TBH524308 TLD524303:TLD524308 TUZ524303:TUZ524308 UEV524303:UEV524308 UOR524303:UOR524308 UYN524303:UYN524308 VIJ524303:VIJ524308 VSF524303:VSF524308 WCB524303:WCB524308 WLX524303:WLX524308 WVT524303:WVT524308 L589839:L589844 JH589839:JH589844 TD589839:TD589844 ACZ589839:ACZ589844 AMV589839:AMV589844 AWR589839:AWR589844 BGN589839:BGN589844 BQJ589839:BQJ589844 CAF589839:CAF589844 CKB589839:CKB589844 CTX589839:CTX589844 DDT589839:DDT589844 DNP589839:DNP589844 DXL589839:DXL589844 EHH589839:EHH589844 ERD589839:ERD589844 FAZ589839:FAZ589844 FKV589839:FKV589844 FUR589839:FUR589844 GEN589839:GEN589844 GOJ589839:GOJ589844 GYF589839:GYF589844 HIB589839:HIB589844 HRX589839:HRX589844 IBT589839:IBT589844 ILP589839:ILP589844 IVL589839:IVL589844 JFH589839:JFH589844 JPD589839:JPD589844 JYZ589839:JYZ589844 KIV589839:KIV589844 KSR589839:KSR589844 LCN589839:LCN589844 LMJ589839:LMJ589844 LWF589839:LWF589844 MGB589839:MGB589844 MPX589839:MPX589844 MZT589839:MZT589844 NJP589839:NJP589844 NTL589839:NTL589844 ODH589839:ODH589844 OND589839:OND589844 OWZ589839:OWZ589844 PGV589839:PGV589844 PQR589839:PQR589844 QAN589839:QAN589844 QKJ589839:QKJ589844 QUF589839:QUF589844 REB589839:REB589844 RNX589839:RNX589844 RXT589839:RXT589844 SHP589839:SHP589844 SRL589839:SRL589844 TBH589839:TBH589844 TLD589839:TLD589844 TUZ589839:TUZ589844 UEV589839:UEV589844 UOR589839:UOR589844 UYN589839:UYN589844 VIJ589839:VIJ589844 VSF589839:VSF589844 WCB589839:WCB589844 WLX589839:WLX589844 WVT589839:WVT589844 L655375:L655380 JH655375:JH655380 TD655375:TD655380 ACZ655375:ACZ655380 AMV655375:AMV655380 AWR655375:AWR655380 BGN655375:BGN655380 BQJ655375:BQJ655380 CAF655375:CAF655380 CKB655375:CKB655380 CTX655375:CTX655380 DDT655375:DDT655380 DNP655375:DNP655380 DXL655375:DXL655380 EHH655375:EHH655380 ERD655375:ERD655380 FAZ655375:FAZ655380 FKV655375:FKV655380 FUR655375:FUR655380 GEN655375:GEN655380 GOJ655375:GOJ655380 GYF655375:GYF655380 HIB655375:HIB655380 HRX655375:HRX655380 IBT655375:IBT655380 ILP655375:ILP655380 IVL655375:IVL655380 JFH655375:JFH655380 JPD655375:JPD655380 JYZ655375:JYZ655380 KIV655375:KIV655380 KSR655375:KSR655380 LCN655375:LCN655380 LMJ655375:LMJ655380 LWF655375:LWF655380 MGB655375:MGB655380 MPX655375:MPX655380 MZT655375:MZT655380 NJP655375:NJP655380 NTL655375:NTL655380 ODH655375:ODH655380 OND655375:OND655380 OWZ655375:OWZ655380 PGV655375:PGV655380 PQR655375:PQR655380 QAN655375:QAN655380 QKJ655375:QKJ655380 QUF655375:QUF655380 REB655375:REB655380 RNX655375:RNX655380 RXT655375:RXT655380 SHP655375:SHP655380 SRL655375:SRL655380 TBH655375:TBH655380 TLD655375:TLD655380 TUZ655375:TUZ655380 UEV655375:UEV655380 UOR655375:UOR655380 UYN655375:UYN655380 VIJ655375:VIJ655380 VSF655375:VSF655380 WCB655375:WCB655380 WLX655375:WLX655380 WVT655375:WVT655380 L720911:L720916 JH720911:JH720916 TD720911:TD720916 ACZ720911:ACZ720916 AMV720911:AMV720916 AWR720911:AWR720916 BGN720911:BGN720916 BQJ720911:BQJ720916 CAF720911:CAF720916 CKB720911:CKB720916 CTX720911:CTX720916 DDT720911:DDT720916 DNP720911:DNP720916 DXL720911:DXL720916 EHH720911:EHH720916 ERD720911:ERD720916 FAZ720911:FAZ720916 FKV720911:FKV720916 FUR720911:FUR720916 GEN720911:GEN720916 GOJ720911:GOJ720916 GYF720911:GYF720916 HIB720911:HIB720916 HRX720911:HRX720916 IBT720911:IBT720916 ILP720911:ILP720916 IVL720911:IVL720916 JFH720911:JFH720916 JPD720911:JPD720916 JYZ720911:JYZ720916 KIV720911:KIV720916 KSR720911:KSR720916 LCN720911:LCN720916 LMJ720911:LMJ720916 LWF720911:LWF720916 MGB720911:MGB720916 MPX720911:MPX720916 MZT720911:MZT720916 NJP720911:NJP720916 NTL720911:NTL720916 ODH720911:ODH720916 OND720911:OND720916 OWZ720911:OWZ720916 PGV720911:PGV720916 PQR720911:PQR720916 QAN720911:QAN720916 QKJ720911:QKJ720916 QUF720911:QUF720916 REB720911:REB720916 RNX720911:RNX720916 RXT720911:RXT720916 SHP720911:SHP720916 SRL720911:SRL720916 TBH720911:TBH720916 TLD720911:TLD720916 TUZ720911:TUZ720916 UEV720911:UEV720916 UOR720911:UOR720916 UYN720911:UYN720916 VIJ720911:VIJ720916 VSF720911:VSF720916 WCB720911:WCB720916 WLX720911:WLX720916 WVT720911:WVT720916 L786447:L786452 JH786447:JH786452 TD786447:TD786452 ACZ786447:ACZ786452 AMV786447:AMV786452 AWR786447:AWR786452 BGN786447:BGN786452 BQJ786447:BQJ786452 CAF786447:CAF786452 CKB786447:CKB786452 CTX786447:CTX786452 DDT786447:DDT786452 DNP786447:DNP786452 DXL786447:DXL786452 EHH786447:EHH786452 ERD786447:ERD786452 FAZ786447:FAZ786452 FKV786447:FKV786452 FUR786447:FUR786452 GEN786447:GEN786452 GOJ786447:GOJ786452 GYF786447:GYF786452 HIB786447:HIB786452 HRX786447:HRX786452 IBT786447:IBT786452 ILP786447:ILP786452 IVL786447:IVL786452 JFH786447:JFH786452 JPD786447:JPD786452 JYZ786447:JYZ786452 KIV786447:KIV786452 KSR786447:KSR786452 LCN786447:LCN786452 LMJ786447:LMJ786452 LWF786447:LWF786452 MGB786447:MGB786452 MPX786447:MPX786452 MZT786447:MZT786452 NJP786447:NJP786452 NTL786447:NTL786452 ODH786447:ODH786452 OND786447:OND786452 OWZ786447:OWZ786452 PGV786447:PGV786452 PQR786447:PQR786452 QAN786447:QAN786452 QKJ786447:QKJ786452 QUF786447:QUF786452 REB786447:REB786452 RNX786447:RNX786452 RXT786447:RXT786452 SHP786447:SHP786452 SRL786447:SRL786452 TBH786447:TBH786452 TLD786447:TLD786452 TUZ786447:TUZ786452 UEV786447:UEV786452 UOR786447:UOR786452 UYN786447:UYN786452 VIJ786447:VIJ786452 VSF786447:VSF786452 WCB786447:WCB786452 WLX786447:WLX786452 WVT786447:WVT786452 L851983:L851988 JH851983:JH851988 TD851983:TD851988 ACZ851983:ACZ851988 AMV851983:AMV851988 AWR851983:AWR851988 BGN851983:BGN851988 BQJ851983:BQJ851988 CAF851983:CAF851988 CKB851983:CKB851988 CTX851983:CTX851988 DDT851983:DDT851988 DNP851983:DNP851988 DXL851983:DXL851988 EHH851983:EHH851988 ERD851983:ERD851988 FAZ851983:FAZ851988 FKV851983:FKV851988 FUR851983:FUR851988 GEN851983:GEN851988 GOJ851983:GOJ851988 GYF851983:GYF851988 HIB851983:HIB851988 HRX851983:HRX851988 IBT851983:IBT851988 ILP851983:ILP851988 IVL851983:IVL851988 JFH851983:JFH851988 JPD851983:JPD851988 JYZ851983:JYZ851988 KIV851983:KIV851988 KSR851983:KSR851988 LCN851983:LCN851988 LMJ851983:LMJ851988 LWF851983:LWF851988 MGB851983:MGB851988 MPX851983:MPX851988 MZT851983:MZT851988 NJP851983:NJP851988 NTL851983:NTL851988 ODH851983:ODH851988 OND851983:OND851988 OWZ851983:OWZ851988 PGV851983:PGV851988 PQR851983:PQR851988 QAN851983:QAN851988 QKJ851983:QKJ851988 QUF851983:QUF851988 REB851983:REB851988 RNX851983:RNX851988 RXT851983:RXT851988 SHP851983:SHP851988 SRL851983:SRL851988 TBH851983:TBH851988 TLD851983:TLD851988 TUZ851983:TUZ851988 UEV851983:UEV851988 UOR851983:UOR851988 UYN851983:UYN851988 VIJ851983:VIJ851988 VSF851983:VSF851988 WCB851983:WCB851988 WLX851983:WLX851988 WVT851983:WVT851988 L917519:L917524 JH917519:JH917524 TD917519:TD917524 ACZ917519:ACZ917524 AMV917519:AMV917524 AWR917519:AWR917524 BGN917519:BGN917524 BQJ917519:BQJ917524 CAF917519:CAF917524 CKB917519:CKB917524 CTX917519:CTX917524 DDT917519:DDT917524 DNP917519:DNP917524 DXL917519:DXL917524 EHH917519:EHH917524 ERD917519:ERD917524 FAZ917519:FAZ917524 FKV917519:FKV917524 FUR917519:FUR917524 GEN917519:GEN917524 GOJ917519:GOJ917524 GYF917519:GYF917524 HIB917519:HIB917524 HRX917519:HRX917524 IBT917519:IBT917524 ILP917519:ILP917524 IVL917519:IVL917524 JFH917519:JFH917524 JPD917519:JPD917524 JYZ917519:JYZ917524 KIV917519:KIV917524 KSR917519:KSR917524 LCN917519:LCN917524 LMJ917519:LMJ917524 LWF917519:LWF917524 MGB917519:MGB917524 MPX917519:MPX917524 MZT917519:MZT917524 NJP917519:NJP917524 NTL917519:NTL917524 ODH917519:ODH917524 OND917519:OND917524 OWZ917519:OWZ917524 PGV917519:PGV917524 PQR917519:PQR917524 QAN917519:QAN917524 QKJ917519:QKJ917524 QUF917519:QUF917524 REB917519:REB917524 RNX917519:RNX917524 RXT917519:RXT917524 SHP917519:SHP917524 SRL917519:SRL917524 TBH917519:TBH917524 TLD917519:TLD917524 TUZ917519:TUZ917524 UEV917519:UEV917524 UOR917519:UOR917524 UYN917519:UYN917524 VIJ917519:VIJ917524 VSF917519:VSF917524 WCB917519:WCB917524 WLX917519:WLX917524 WVT917519:WVT917524 L983055:L983060 JH983055:JH983060 TD983055:TD983060 ACZ983055:ACZ983060 AMV983055:AMV983060 AWR983055:AWR983060 BGN983055:BGN983060 BQJ983055:BQJ983060 CAF983055:CAF983060 CKB983055:CKB983060 CTX983055:CTX983060 DDT983055:DDT983060 DNP983055:DNP983060 DXL983055:DXL983060 EHH983055:EHH983060 ERD983055:ERD983060 FAZ983055:FAZ983060 FKV983055:FKV983060 FUR983055:FUR983060 GEN983055:GEN983060 GOJ983055:GOJ983060 GYF983055:GYF983060 HIB983055:HIB983060 HRX983055:HRX983060 IBT983055:IBT983060 ILP983055:ILP983060 IVL983055:IVL983060 JFH983055:JFH983060 JPD983055:JPD983060 JYZ983055:JYZ983060 KIV983055:KIV983060 KSR983055:KSR983060 LCN983055:LCN983060 LMJ983055:LMJ983060 LWF983055:LWF983060 MGB983055:MGB983060 MPX983055:MPX983060 MZT983055:MZT983060 NJP983055:NJP983060 NTL983055:NTL983060 ODH983055:ODH983060 OND983055:OND983060 OWZ983055:OWZ983060 PGV983055:PGV983060 PQR983055:PQR983060 QAN983055:QAN983060 QKJ983055:QKJ983060 QUF983055:QUF983060 REB983055:REB983060 RNX983055:RNX983060 RXT983055:RXT983060 SHP983055:SHP983060 SRL983055:SRL983060 TBH983055:TBH983060 TLD983055:TLD983060 TUZ983055:TUZ983060 UEV983055:UEV983060 UOR983055:UOR983060 UYN983055:UYN983060 VIJ983055:VIJ983060 VSF983055:VSF983060 WCB983055:WCB983060 WLX983055:WLX983060 WVT983055:WVT983060">
      <formula1>Probabilidad</formula1>
    </dataValidation>
    <dataValidation type="list" allowBlank="1" showInputMessage="1" showErrorMessage="1" sqref="L6 JH6 TD6 ACZ6 AMV6 AWR6 BGN6 BQJ6 CAF6 CKB6 CTX6 DDT6 DNP6 DXL6 EHH6 ERD6 FAZ6 FKV6 FUR6 GEN6 GOJ6 GYF6 HIB6 HRX6 IBT6 ILP6 IVL6 JFH6 JPD6 JYZ6 KIV6 KSR6 LCN6 LMJ6 LWF6 MGB6 MPX6 MZT6 NJP6 NTL6 ODH6 OND6 OWZ6 PGV6 PQR6 QAN6 QKJ6 QUF6 REB6 RNX6 RXT6 SHP6 SRL6 TBH6 TLD6 TUZ6 UEV6 UOR6 UYN6 VIJ6 VSF6 WCB6 WLX6 WVT6 L65542 JH65542 TD65542 ACZ65542 AMV65542 AWR65542 BGN65542 BQJ65542 CAF65542 CKB65542 CTX65542 DDT65542 DNP65542 DXL65542 EHH65542 ERD65542 FAZ65542 FKV65542 FUR65542 GEN65542 GOJ65542 GYF65542 HIB65542 HRX65542 IBT65542 ILP65542 IVL65542 JFH65542 JPD65542 JYZ65542 KIV65542 KSR65542 LCN65542 LMJ65542 LWF65542 MGB65542 MPX65542 MZT65542 NJP65542 NTL65542 ODH65542 OND65542 OWZ65542 PGV65542 PQR65542 QAN65542 QKJ65542 QUF65542 REB65542 RNX65542 RXT65542 SHP65542 SRL65542 TBH65542 TLD65542 TUZ65542 UEV65542 UOR65542 UYN65542 VIJ65542 VSF65542 WCB65542 WLX65542 WVT65542 L131078 JH131078 TD131078 ACZ131078 AMV131078 AWR131078 BGN131078 BQJ131078 CAF131078 CKB131078 CTX131078 DDT131078 DNP131078 DXL131078 EHH131078 ERD131078 FAZ131078 FKV131078 FUR131078 GEN131078 GOJ131078 GYF131078 HIB131078 HRX131078 IBT131078 ILP131078 IVL131078 JFH131078 JPD131078 JYZ131078 KIV131078 KSR131078 LCN131078 LMJ131078 LWF131078 MGB131078 MPX131078 MZT131078 NJP131078 NTL131078 ODH131078 OND131078 OWZ131078 PGV131078 PQR131078 QAN131078 QKJ131078 QUF131078 REB131078 RNX131078 RXT131078 SHP131078 SRL131078 TBH131078 TLD131078 TUZ131078 UEV131078 UOR131078 UYN131078 VIJ131078 VSF131078 WCB131078 WLX131078 WVT131078 L196614 JH196614 TD196614 ACZ196614 AMV196614 AWR196614 BGN196614 BQJ196614 CAF196614 CKB196614 CTX196614 DDT196614 DNP196614 DXL196614 EHH196614 ERD196614 FAZ196614 FKV196614 FUR196614 GEN196614 GOJ196614 GYF196614 HIB196614 HRX196614 IBT196614 ILP196614 IVL196614 JFH196614 JPD196614 JYZ196614 KIV196614 KSR196614 LCN196614 LMJ196614 LWF196614 MGB196614 MPX196614 MZT196614 NJP196614 NTL196614 ODH196614 OND196614 OWZ196614 PGV196614 PQR196614 QAN196614 QKJ196614 QUF196614 REB196614 RNX196614 RXT196614 SHP196614 SRL196614 TBH196614 TLD196614 TUZ196614 UEV196614 UOR196614 UYN196614 VIJ196614 VSF196614 WCB196614 WLX196614 WVT196614 L262150 JH262150 TD262150 ACZ262150 AMV262150 AWR262150 BGN262150 BQJ262150 CAF262150 CKB262150 CTX262150 DDT262150 DNP262150 DXL262150 EHH262150 ERD262150 FAZ262150 FKV262150 FUR262150 GEN262150 GOJ262150 GYF262150 HIB262150 HRX262150 IBT262150 ILP262150 IVL262150 JFH262150 JPD262150 JYZ262150 KIV262150 KSR262150 LCN262150 LMJ262150 LWF262150 MGB262150 MPX262150 MZT262150 NJP262150 NTL262150 ODH262150 OND262150 OWZ262150 PGV262150 PQR262150 QAN262150 QKJ262150 QUF262150 REB262150 RNX262150 RXT262150 SHP262150 SRL262150 TBH262150 TLD262150 TUZ262150 UEV262150 UOR262150 UYN262150 VIJ262150 VSF262150 WCB262150 WLX262150 WVT262150 L327686 JH327686 TD327686 ACZ327686 AMV327686 AWR327686 BGN327686 BQJ327686 CAF327686 CKB327686 CTX327686 DDT327686 DNP327686 DXL327686 EHH327686 ERD327686 FAZ327686 FKV327686 FUR327686 GEN327686 GOJ327686 GYF327686 HIB327686 HRX327686 IBT327686 ILP327686 IVL327686 JFH327686 JPD327686 JYZ327686 KIV327686 KSR327686 LCN327686 LMJ327686 LWF327686 MGB327686 MPX327686 MZT327686 NJP327686 NTL327686 ODH327686 OND327686 OWZ327686 PGV327686 PQR327686 QAN327686 QKJ327686 QUF327686 REB327686 RNX327686 RXT327686 SHP327686 SRL327686 TBH327686 TLD327686 TUZ327686 UEV327686 UOR327686 UYN327686 VIJ327686 VSF327686 WCB327686 WLX327686 WVT327686 L393222 JH393222 TD393222 ACZ393222 AMV393222 AWR393222 BGN393222 BQJ393222 CAF393222 CKB393222 CTX393222 DDT393222 DNP393222 DXL393222 EHH393222 ERD393222 FAZ393222 FKV393222 FUR393222 GEN393222 GOJ393222 GYF393222 HIB393222 HRX393222 IBT393222 ILP393222 IVL393222 JFH393222 JPD393222 JYZ393222 KIV393222 KSR393222 LCN393222 LMJ393222 LWF393222 MGB393222 MPX393222 MZT393222 NJP393222 NTL393222 ODH393222 OND393222 OWZ393222 PGV393222 PQR393222 QAN393222 QKJ393222 QUF393222 REB393222 RNX393222 RXT393222 SHP393222 SRL393222 TBH393222 TLD393222 TUZ393222 UEV393222 UOR393222 UYN393222 VIJ393222 VSF393222 WCB393222 WLX393222 WVT393222 L458758 JH458758 TD458758 ACZ458758 AMV458758 AWR458758 BGN458758 BQJ458758 CAF458758 CKB458758 CTX458758 DDT458758 DNP458758 DXL458758 EHH458758 ERD458758 FAZ458758 FKV458758 FUR458758 GEN458758 GOJ458758 GYF458758 HIB458758 HRX458758 IBT458758 ILP458758 IVL458758 JFH458758 JPD458758 JYZ458758 KIV458758 KSR458758 LCN458758 LMJ458758 LWF458758 MGB458758 MPX458758 MZT458758 NJP458758 NTL458758 ODH458758 OND458758 OWZ458758 PGV458758 PQR458758 QAN458758 QKJ458758 QUF458758 REB458758 RNX458758 RXT458758 SHP458758 SRL458758 TBH458758 TLD458758 TUZ458758 UEV458758 UOR458758 UYN458758 VIJ458758 VSF458758 WCB458758 WLX458758 WVT458758 L524294 JH524294 TD524294 ACZ524294 AMV524294 AWR524294 BGN524294 BQJ524294 CAF524294 CKB524294 CTX524294 DDT524294 DNP524294 DXL524294 EHH524294 ERD524294 FAZ524294 FKV524294 FUR524294 GEN524294 GOJ524294 GYF524294 HIB524294 HRX524294 IBT524294 ILP524294 IVL524294 JFH524294 JPD524294 JYZ524294 KIV524294 KSR524294 LCN524294 LMJ524294 LWF524294 MGB524294 MPX524294 MZT524294 NJP524294 NTL524294 ODH524294 OND524294 OWZ524294 PGV524294 PQR524294 QAN524294 QKJ524294 QUF524294 REB524294 RNX524294 RXT524294 SHP524294 SRL524294 TBH524294 TLD524294 TUZ524294 UEV524294 UOR524294 UYN524294 VIJ524294 VSF524294 WCB524294 WLX524294 WVT524294 L589830 JH589830 TD589830 ACZ589830 AMV589830 AWR589830 BGN589830 BQJ589830 CAF589830 CKB589830 CTX589830 DDT589830 DNP589830 DXL589830 EHH589830 ERD589830 FAZ589830 FKV589830 FUR589830 GEN589830 GOJ589830 GYF589830 HIB589830 HRX589830 IBT589830 ILP589830 IVL589830 JFH589830 JPD589830 JYZ589830 KIV589830 KSR589830 LCN589830 LMJ589830 LWF589830 MGB589830 MPX589830 MZT589830 NJP589830 NTL589830 ODH589830 OND589830 OWZ589830 PGV589830 PQR589830 QAN589830 QKJ589830 QUF589830 REB589830 RNX589830 RXT589830 SHP589830 SRL589830 TBH589830 TLD589830 TUZ589830 UEV589830 UOR589830 UYN589830 VIJ589830 VSF589830 WCB589830 WLX589830 WVT589830 L655366 JH655366 TD655366 ACZ655366 AMV655366 AWR655366 BGN655366 BQJ655366 CAF655366 CKB655366 CTX655366 DDT655366 DNP655366 DXL655366 EHH655366 ERD655366 FAZ655366 FKV655366 FUR655366 GEN655366 GOJ655366 GYF655366 HIB655366 HRX655366 IBT655366 ILP655366 IVL655366 JFH655366 JPD655366 JYZ655366 KIV655366 KSR655366 LCN655366 LMJ655366 LWF655366 MGB655366 MPX655366 MZT655366 NJP655366 NTL655366 ODH655366 OND655366 OWZ655366 PGV655366 PQR655366 QAN655366 QKJ655366 QUF655366 REB655366 RNX655366 RXT655366 SHP655366 SRL655366 TBH655366 TLD655366 TUZ655366 UEV655366 UOR655366 UYN655366 VIJ655366 VSF655366 WCB655366 WLX655366 WVT655366 L720902 JH720902 TD720902 ACZ720902 AMV720902 AWR720902 BGN720902 BQJ720902 CAF720902 CKB720902 CTX720902 DDT720902 DNP720902 DXL720902 EHH720902 ERD720902 FAZ720902 FKV720902 FUR720902 GEN720902 GOJ720902 GYF720902 HIB720902 HRX720902 IBT720902 ILP720902 IVL720902 JFH720902 JPD720902 JYZ720902 KIV720902 KSR720902 LCN720902 LMJ720902 LWF720902 MGB720902 MPX720902 MZT720902 NJP720902 NTL720902 ODH720902 OND720902 OWZ720902 PGV720902 PQR720902 QAN720902 QKJ720902 QUF720902 REB720902 RNX720902 RXT720902 SHP720902 SRL720902 TBH720902 TLD720902 TUZ720902 UEV720902 UOR720902 UYN720902 VIJ720902 VSF720902 WCB720902 WLX720902 WVT720902 L786438 JH786438 TD786438 ACZ786438 AMV786438 AWR786438 BGN786438 BQJ786438 CAF786438 CKB786438 CTX786438 DDT786438 DNP786438 DXL786438 EHH786438 ERD786438 FAZ786438 FKV786438 FUR786438 GEN786438 GOJ786438 GYF786438 HIB786438 HRX786438 IBT786438 ILP786438 IVL786438 JFH786438 JPD786438 JYZ786438 KIV786438 KSR786438 LCN786438 LMJ786438 LWF786438 MGB786438 MPX786438 MZT786438 NJP786438 NTL786438 ODH786438 OND786438 OWZ786438 PGV786438 PQR786438 QAN786438 QKJ786438 QUF786438 REB786438 RNX786438 RXT786438 SHP786438 SRL786438 TBH786438 TLD786438 TUZ786438 UEV786438 UOR786438 UYN786438 VIJ786438 VSF786438 WCB786438 WLX786438 WVT786438 L851974 JH851974 TD851974 ACZ851974 AMV851974 AWR851974 BGN851974 BQJ851974 CAF851974 CKB851974 CTX851974 DDT851974 DNP851974 DXL851974 EHH851974 ERD851974 FAZ851974 FKV851974 FUR851974 GEN851974 GOJ851974 GYF851974 HIB851974 HRX851974 IBT851974 ILP851974 IVL851974 JFH851974 JPD851974 JYZ851974 KIV851974 KSR851974 LCN851974 LMJ851974 LWF851974 MGB851974 MPX851974 MZT851974 NJP851974 NTL851974 ODH851974 OND851974 OWZ851974 PGV851974 PQR851974 QAN851974 QKJ851974 QUF851974 REB851974 RNX851974 RXT851974 SHP851974 SRL851974 TBH851974 TLD851974 TUZ851974 UEV851974 UOR851974 UYN851974 VIJ851974 VSF851974 WCB851974 WLX851974 WVT851974 L917510 JH917510 TD917510 ACZ917510 AMV917510 AWR917510 BGN917510 BQJ917510 CAF917510 CKB917510 CTX917510 DDT917510 DNP917510 DXL917510 EHH917510 ERD917510 FAZ917510 FKV917510 FUR917510 GEN917510 GOJ917510 GYF917510 HIB917510 HRX917510 IBT917510 ILP917510 IVL917510 JFH917510 JPD917510 JYZ917510 KIV917510 KSR917510 LCN917510 LMJ917510 LWF917510 MGB917510 MPX917510 MZT917510 NJP917510 NTL917510 ODH917510 OND917510 OWZ917510 PGV917510 PQR917510 QAN917510 QKJ917510 QUF917510 REB917510 RNX917510 RXT917510 SHP917510 SRL917510 TBH917510 TLD917510 TUZ917510 UEV917510 UOR917510 UYN917510 VIJ917510 VSF917510 WCB917510 WLX917510 WVT917510 L983046 JH983046 TD983046 ACZ983046 AMV983046 AWR983046 BGN983046 BQJ983046 CAF983046 CKB983046 CTX983046 DDT983046 DNP983046 DXL983046 EHH983046 ERD983046 FAZ983046 FKV983046 FUR983046 GEN983046 GOJ983046 GYF983046 HIB983046 HRX983046 IBT983046 ILP983046 IVL983046 JFH983046 JPD983046 JYZ983046 KIV983046 KSR983046 LCN983046 LMJ983046 LWF983046 MGB983046 MPX983046 MZT983046 NJP983046 NTL983046 ODH983046 OND983046 OWZ983046 PGV983046 PQR983046 QAN983046 QKJ983046 QUF983046 REB983046 RNX983046 RXT983046 SHP983046 SRL983046 TBH983046 TLD983046 TUZ983046 UEV983046 UOR983046 UYN983046 VIJ983046 VSF983046 WCB983046 WLX983046 WVT983046">
      <formula1>Proceso</formula1>
    </dataValidation>
  </dataValidations>
  <printOptions horizontalCentered="1" verticalCentered="1"/>
  <pageMargins left="0.23622047244094491" right="0.23622047244094491" top="0.74803149606299213" bottom="0.35433070866141736" header="0.31496062992125984" footer="0.31496062992125984"/>
  <pageSetup scale="57" orientation="landscape" r:id="rId1"/>
  <headerFooter>
    <oddFooter xml:space="preserve">&amp;L&amp;9Formato: FO-AC-07 Versión: 2&amp;C&amp;9Página &amp;P&amp;R&amp;9Vo.Bo: </oddFooter>
  </headerFooter>
  <drawing r:id="rId2"/>
  <legacyDrawing r:id="rId3"/>
  <extLst>
    <ext xmlns:x14="http://schemas.microsoft.com/office/spreadsheetml/2009/9/main" uri="{CCE6A557-97BC-4b89-ADB6-D9C93CAAB3DF}">
      <x14:dataValidations xmlns:xm="http://schemas.microsoft.com/office/excel/2006/main" count="1">
        <x14:dataValidation showInputMessage="1" showErrorMessage="1">
          <xm:sqref>AG10:AO20 KC10:KK20 TY10:UG20 ADU10:AEC20 ANQ10:ANY20 AXM10:AXU20 BHI10:BHQ20 BRE10:BRM20 CBA10:CBI20 CKW10:CLE20 CUS10:CVA20 DEO10:DEW20 DOK10:DOS20 DYG10:DYO20 EIC10:EIK20 ERY10:ESG20 FBU10:FCC20 FLQ10:FLY20 FVM10:FVU20 GFI10:GFQ20 GPE10:GPM20 GZA10:GZI20 HIW10:HJE20 HSS10:HTA20 ICO10:ICW20 IMK10:IMS20 IWG10:IWO20 JGC10:JGK20 JPY10:JQG20 JZU10:KAC20 KJQ10:KJY20 KTM10:KTU20 LDI10:LDQ20 LNE10:LNM20 LXA10:LXI20 MGW10:MHE20 MQS10:MRA20 NAO10:NAW20 NKK10:NKS20 NUG10:NUO20 OEC10:OEK20 ONY10:OOG20 OXU10:OYC20 PHQ10:PHY20 PRM10:PRU20 QBI10:QBQ20 QLE10:QLM20 QVA10:QVI20 REW10:RFE20 ROS10:RPA20 RYO10:RYW20 SIK10:SIS20 SSG10:SSO20 TCC10:TCK20 TLY10:TMG20 TVU10:TWC20 UFQ10:UFY20 UPM10:UPU20 UZI10:UZQ20 VJE10:VJM20 VTA10:VTI20 WCW10:WDE20 WMS10:WNA20 WWO10:WWW20 AG65546:AO65556 KC65546:KK65556 TY65546:UG65556 ADU65546:AEC65556 ANQ65546:ANY65556 AXM65546:AXU65556 BHI65546:BHQ65556 BRE65546:BRM65556 CBA65546:CBI65556 CKW65546:CLE65556 CUS65546:CVA65556 DEO65546:DEW65556 DOK65546:DOS65556 DYG65546:DYO65556 EIC65546:EIK65556 ERY65546:ESG65556 FBU65546:FCC65556 FLQ65546:FLY65556 FVM65546:FVU65556 GFI65546:GFQ65556 GPE65546:GPM65556 GZA65546:GZI65556 HIW65546:HJE65556 HSS65546:HTA65556 ICO65546:ICW65556 IMK65546:IMS65556 IWG65546:IWO65556 JGC65546:JGK65556 JPY65546:JQG65556 JZU65546:KAC65556 KJQ65546:KJY65556 KTM65546:KTU65556 LDI65546:LDQ65556 LNE65546:LNM65556 LXA65546:LXI65556 MGW65546:MHE65556 MQS65546:MRA65556 NAO65546:NAW65556 NKK65546:NKS65556 NUG65546:NUO65556 OEC65546:OEK65556 ONY65546:OOG65556 OXU65546:OYC65556 PHQ65546:PHY65556 PRM65546:PRU65556 QBI65546:QBQ65556 QLE65546:QLM65556 QVA65546:QVI65556 REW65546:RFE65556 ROS65546:RPA65556 RYO65546:RYW65556 SIK65546:SIS65556 SSG65546:SSO65556 TCC65546:TCK65556 TLY65546:TMG65556 TVU65546:TWC65556 UFQ65546:UFY65556 UPM65546:UPU65556 UZI65546:UZQ65556 VJE65546:VJM65556 VTA65546:VTI65556 WCW65546:WDE65556 WMS65546:WNA65556 WWO65546:WWW65556 AG131082:AO131092 KC131082:KK131092 TY131082:UG131092 ADU131082:AEC131092 ANQ131082:ANY131092 AXM131082:AXU131092 BHI131082:BHQ131092 BRE131082:BRM131092 CBA131082:CBI131092 CKW131082:CLE131092 CUS131082:CVA131092 DEO131082:DEW131092 DOK131082:DOS131092 DYG131082:DYO131092 EIC131082:EIK131092 ERY131082:ESG131092 FBU131082:FCC131092 FLQ131082:FLY131092 FVM131082:FVU131092 GFI131082:GFQ131092 GPE131082:GPM131092 GZA131082:GZI131092 HIW131082:HJE131092 HSS131082:HTA131092 ICO131082:ICW131092 IMK131082:IMS131092 IWG131082:IWO131092 JGC131082:JGK131092 JPY131082:JQG131092 JZU131082:KAC131092 KJQ131082:KJY131092 KTM131082:KTU131092 LDI131082:LDQ131092 LNE131082:LNM131092 LXA131082:LXI131092 MGW131082:MHE131092 MQS131082:MRA131092 NAO131082:NAW131092 NKK131082:NKS131092 NUG131082:NUO131092 OEC131082:OEK131092 ONY131082:OOG131092 OXU131082:OYC131092 PHQ131082:PHY131092 PRM131082:PRU131092 QBI131082:QBQ131092 QLE131082:QLM131092 QVA131082:QVI131092 REW131082:RFE131092 ROS131082:RPA131092 RYO131082:RYW131092 SIK131082:SIS131092 SSG131082:SSO131092 TCC131082:TCK131092 TLY131082:TMG131092 TVU131082:TWC131092 UFQ131082:UFY131092 UPM131082:UPU131092 UZI131082:UZQ131092 VJE131082:VJM131092 VTA131082:VTI131092 WCW131082:WDE131092 WMS131082:WNA131092 WWO131082:WWW131092 AG196618:AO196628 KC196618:KK196628 TY196618:UG196628 ADU196618:AEC196628 ANQ196618:ANY196628 AXM196618:AXU196628 BHI196618:BHQ196628 BRE196618:BRM196628 CBA196618:CBI196628 CKW196618:CLE196628 CUS196618:CVA196628 DEO196618:DEW196628 DOK196618:DOS196628 DYG196618:DYO196628 EIC196618:EIK196628 ERY196618:ESG196628 FBU196618:FCC196628 FLQ196618:FLY196628 FVM196618:FVU196628 GFI196618:GFQ196628 GPE196618:GPM196628 GZA196618:GZI196628 HIW196618:HJE196628 HSS196618:HTA196628 ICO196618:ICW196628 IMK196618:IMS196628 IWG196618:IWO196628 JGC196618:JGK196628 JPY196618:JQG196628 JZU196618:KAC196628 KJQ196618:KJY196628 KTM196618:KTU196628 LDI196618:LDQ196628 LNE196618:LNM196628 LXA196618:LXI196628 MGW196618:MHE196628 MQS196618:MRA196628 NAO196618:NAW196628 NKK196618:NKS196628 NUG196618:NUO196628 OEC196618:OEK196628 ONY196618:OOG196628 OXU196618:OYC196628 PHQ196618:PHY196628 PRM196618:PRU196628 QBI196618:QBQ196628 QLE196618:QLM196628 QVA196618:QVI196628 REW196618:RFE196628 ROS196618:RPA196628 RYO196618:RYW196628 SIK196618:SIS196628 SSG196618:SSO196628 TCC196618:TCK196628 TLY196618:TMG196628 TVU196618:TWC196628 UFQ196618:UFY196628 UPM196618:UPU196628 UZI196618:UZQ196628 VJE196618:VJM196628 VTA196618:VTI196628 WCW196618:WDE196628 WMS196618:WNA196628 WWO196618:WWW196628 AG262154:AO262164 KC262154:KK262164 TY262154:UG262164 ADU262154:AEC262164 ANQ262154:ANY262164 AXM262154:AXU262164 BHI262154:BHQ262164 BRE262154:BRM262164 CBA262154:CBI262164 CKW262154:CLE262164 CUS262154:CVA262164 DEO262154:DEW262164 DOK262154:DOS262164 DYG262154:DYO262164 EIC262154:EIK262164 ERY262154:ESG262164 FBU262154:FCC262164 FLQ262154:FLY262164 FVM262154:FVU262164 GFI262154:GFQ262164 GPE262154:GPM262164 GZA262154:GZI262164 HIW262154:HJE262164 HSS262154:HTA262164 ICO262154:ICW262164 IMK262154:IMS262164 IWG262154:IWO262164 JGC262154:JGK262164 JPY262154:JQG262164 JZU262154:KAC262164 KJQ262154:KJY262164 KTM262154:KTU262164 LDI262154:LDQ262164 LNE262154:LNM262164 LXA262154:LXI262164 MGW262154:MHE262164 MQS262154:MRA262164 NAO262154:NAW262164 NKK262154:NKS262164 NUG262154:NUO262164 OEC262154:OEK262164 ONY262154:OOG262164 OXU262154:OYC262164 PHQ262154:PHY262164 PRM262154:PRU262164 QBI262154:QBQ262164 QLE262154:QLM262164 QVA262154:QVI262164 REW262154:RFE262164 ROS262154:RPA262164 RYO262154:RYW262164 SIK262154:SIS262164 SSG262154:SSO262164 TCC262154:TCK262164 TLY262154:TMG262164 TVU262154:TWC262164 UFQ262154:UFY262164 UPM262154:UPU262164 UZI262154:UZQ262164 VJE262154:VJM262164 VTA262154:VTI262164 WCW262154:WDE262164 WMS262154:WNA262164 WWO262154:WWW262164 AG327690:AO327700 KC327690:KK327700 TY327690:UG327700 ADU327690:AEC327700 ANQ327690:ANY327700 AXM327690:AXU327700 BHI327690:BHQ327700 BRE327690:BRM327700 CBA327690:CBI327700 CKW327690:CLE327700 CUS327690:CVA327700 DEO327690:DEW327700 DOK327690:DOS327700 DYG327690:DYO327700 EIC327690:EIK327700 ERY327690:ESG327700 FBU327690:FCC327700 FLQ327690:FLY327700 FVM327690:FVU327700 GFI327690:GFQ327700 GPE327690:GPM327700 GZA327690:GZI327700 HIW327690:HJE327700 HSS327690:HTA327700 ICO327690:ICW327700 IMK327690:IMS327700 IWG327690:IWO327700 JGC327690:JGK327700 JPY327690:JQG327700 JZU327690:KAC327700 KJQ327690:KJY327700 KTM327690:KTU327700 LDI327690:LDQ327700 LNE327690:LNM327700 LXA327690:LXI327700 MGW327690:MHE327700 MQS327690:MRA327700 NAO327690:NAW327700 NKK327690:NKS327700 NUG327690:NUO327700 OEC327690:OEK327700 ONY327690:OOG327700 OXU327690:OYC327700 PHQ327690:PHY327700 PRM327690:PRU327700 QBI327690:QBQ327700 QLE327690:QLM327700 QVA327690:QVI327700 REW327690:RFE327700 ROS327690:RPA327700 RYO327690:RYW327700 SIK327690:SIS327700 SSG327690:SSO327700 TCC327690:TCK327700 TLY327690:TMG327700 TVU327690:TWC327700 UFQ327690:UFY327700 UPM327690:UPU327700 UZI327690:UZQ327700 VJE327690:VJM327700 VTA327690:VTI327700 WCW327690:WDE327700 WMS327690:WNA327700 WWO327690:WWW327700 AG393226:AO393236 KC393226:KK393236 TY393226:UG393236 ADU393226:AEC393236 ANQ393226:ANY393236 AXM393226:AXU393236 BHI393226:BHQ393236 BRE393226:BRM393236 CBA393226:CBI393236 CKW393226:CLE393236 CUS393226:CVA393236 DEO393226:DEW393236 DOK393226:DOS393236 DYG393226:DYO393236 EIC393226:EIK393236 ERY393226:ESG393236 FBU393226:FCC393236 FLQ393226:FLY393236 FVM393226:FVU393236 GFI393226:GFQ393236 GPE393226:GPM393236 GZA393226:GZI393236 HIW393226:HJE393236 HSS393226:HTA393236 ICO393226:ICW393236 IMK393226:IMS393236 IWG393226:IWO393236 JGC393226:JGK393236 JPY393226:JQG393236 JZU393226:KAC393236 KJQ393226:KJY393236 KTM393226:KTU393236 LDI393226:LDQ393236 LNE393226:LNM393236 LXA393226:LXI393236 MGW393226:MHE393236 MQS393226:MRA393236 NAO393226:NAW393236 NKK393226:NKS393236 NUG393226:NUO393236 OEC393226:OEK393236 ONY393226:OOG393236 OXU393226:OYC393236 PHQ393226:PHY393236 PRM393226:PRU393236 QBI393226:QBQ393236 QLE393226:QLM393236 QVA393226:QVI393236 REW393226:RFE393236 ROS393226:RPA393236 RYO393226:RYW393236 SIK393226:SIS393236 SSG393226:SSO393236 TCC393226:TCK393236 TLY393226:TMG393236 TVU393226:TWC393236 UFQ393226:UFY393236 UPM393226:UPU393236 UZI393226:UZQ393236 VJE393226:VJM393236 VTA393226:VTI393236 WCW393226:WDE393236 WMS393226:WNA393236 WWO393226:WWW393236 AG458762:AO458772 KC458762:KK458772 TY458762:UG458772 ADU458762:AEC458772 ANQ458762:ANY458772 AXM458762:AXU458772 BHI458762:BHQ458772 BRE458762:BRM458772 CBA458762:CBI458772 CKW458762:CLE458772 CUS458762:CVA458772 DEO458762:DEW458772 DOK458762:DOS458772 DYG458762:DYO458772 EIC458762:EIK458772 ERY458762:ESG458772 FBU458762:FCC458772 FLQ458762:FLY458772 FVM458762:FVU458772 GFI458762:GFQ458772 GPE458762:GPM458772 GZA458762:GZI458772 HIW458762:HJE458772 HSS458762:HTA458772 ICO458762:ICW458772 IMK458762:IMS458772 IWG458762:IWO458772 JGC458762:JGK458772 JPY458762:JQG458772 JZU458762:KAC458772 KJQ458762:KJY458772 KTM458762:KTU458772 LDI458762:LDQ458772 LNE458762:LNM458772 LXA458762:LXI458772 MGW458762:MHE458772 MQS458762:MRA458772 NAO458762:NAW458772 NKK458762:NKS458772 NUG458762:NUO458772 OEC458762:OEK458772 ONY458762:OOG458772 OXU458762:OYC458772 PHQ458762:PHY458772 PRM458762:PRU458772 QBI458762:QBQ458772 QLE458762:QLM458772 QVA458762:QVI458772 REW458762:RFE458772 ROS458762:RPA458772 RYO458762:RYW458772 SIK458762:SIS458772 SSG458762:SSO458772 TCC458762:TCK458772 TLY458762:TMG458772 TVU458762:TWC458772 UFQ458762:UFY458772 UPM458762:UPU458772 UZI458762:UZQ458772 VJE458762:VJM458772 VTA458762:VTI458772 WCW458762:WDE458772 WMS458762:WNA458772 WWO458762:WWW458772 AG524298:AO524308 KC524298:KK524308 TY524298:UG524308 ADU524298:AEC524308 ANQ524298:ANY524308 AXM524298:AXU524308 BHI524298:BHQ524308 BRE524298:BRM524308 CBA524298:CBI524308 CKW524298:CLE524308 CUS524298:CVA524308 DEO524298:DEW524308 DOK524298:DOS524308 DYG524298:DYO524308 EIC524298:EIK524308 ERY524298:ESG524308 FBU524298:FCC524308 FLQ524298:FLY524308 FVM524298:FVU524308 GFI524298:GFQ524308 GPE524298:GPM524308 GZA524298:GZI524308 HIW524298:HJE524308 HSS524298:HTA524308 ICO524298:ICW524308 IMK524298:IMS524308 IWG524298:IWO524308 JGC524298:JGK524308 JPY524298:JQG524308 JZU524298:KAC524308 KJQ524298:KJY524308 KTM524298:KTU524308 LDI524298:LDQ524308 LNE524298:LNM524308 LXA524298:LXI524308 MGW524298:MHE524308 MQS524298:MRA524308 NAO524298:NAW524308 NKK524298:NKS524308 NUG524298:NUO524308 OEC524298:OEK524308 ONY524298:OOG524308 OXU524298:OYC524308 PHQ524298:PHY524308 PRM524298:PRU524308 QBI524298:QBQ524308 QLE524298:QLM524308 QVA524298:QVI524308 REW524298:RFE524308 ROS524298:RPA524308 RYO524298:RYW524308 SIK524298:SIS524308 SSG524298:SSO524308 TCC524298:TCK524308 TLY524298:TMG524308 TVU524298:TWC524308 UFQ524298:UFY524308 UPM524298:UPU524308 UZI524298:UZQ524308 VJE524298:VJM524308 VTA524298:VTI524308 WCW524298:WDE524308 WMS524298:WNA524308 WWO524298:WWW524308 AG589834:AO589844 KC589834:KK589844 TY589834:UG589844 ADU589834:AEC589844 ANQ589834:ANY589844 AXM589834:AXU589844 BHI589834:BHQ589844 BRE589834:BRM589844 CBA589834:CBI589844 CKW589834:CLE589844 CUS589834:CVA589844 DEO589834:DEW589844 DOK589834:DOS589844 DYG589834:DYO589844 EIC589834:EIK589844 ERY589834:ESG589844 FBU589834:FCC589844 FLQ589834:FLY589844 FVM589834:FVU589844 GFI589834:GFQ589844 GPE589834:GPM589844 GZA589834:GZI589844 HIW589834:HJE589844 HSS589834:HTA589844 ICO589834:ICW589844 IMK589834:IMS589844 IWG589834:IWO589844 JGC589834:JGK589844 JPY589834:JQG589844 JZU589834:KAC589844 KJQ589834:KJY589844 KTM589834:KTU589844 LDI589834:LDQ589844 LNE589834:LNM589844 LXA589834:LXI589844 MGW589834:MHE589844 MQS589834:MRA589844 NAO589834:NAW589844 NKK589834:NKS589844 NUG589834:NUO589844 OEC589834:OEK589844 ONY589834:OOG589844 OXU589834:OYC589844 PHQ589834:PHY589844 PRM589834:PRU589844 QBI589834:QBQ589844 QLE589834:QLM589844 QVA589834:QVI589844 REW589834:RFE589844 ROS589834:RPA589844 RYO589834:RYW589844 SIK589834:SIS589844 SSG589834:SSO589844 TCC589834:TCK589844 TLY589834:TMG589844 TVU589834:TWC589844 UFQ589834:UFY589844 UPM589834:UPU589844 UZI589834:UZQ589844 VJE589834:VJM589844 VTA589834:VTI589844 WCW589834:WDE589844 WMS589834:WNA589844 WWO589834:WWW589844 AG655370:AO655380 KC655370:KK655380 TY655370:UG655380 ADU655370:AEC655380 ANQ655370:ANY655380 AXM655370:AXU655380 BHI655370:BHQ655380 BRE655370:BRM655380 CBA655370:CBI655380 CKW655370:CLE655380 CUS655370:CVA655380 DEO655370:DEW655380 DOK655370:DOS655380 DYG655370:DYO655380 EIC655370:EIK655380 ERY655370:ESG655380 FBU655370:FCC655380 FLQ655370:FLY655380 FVM655370:FVU655380 GFI655370:GFQ655380 GPE655370:GPM655380 GZA655370:GZI655380 HIW655370:HJE655380 HSS655370:HTA655380 ICO655370:ICW655380 IMK655370:IMS655380 IWG655370:IWO655380 JGC655370:JGK655380 JPY655370:JQG655380 JZU655370:KAC655380 KJQ655370:KJY655380 KTM655370:KTU655380 LDI655370:LDQ655380 LNE655370:LNM655380 LXA655370:LXI655380 MGW655370:MHE655380 MQS655370:MRA655380 NAO655370:NAW655380 NKK655370:NKS655380 NUG655370:NUO655380 OEC655370:OEK655380 ONY655370:OOG655380 OXU655370:OYC655380 PHQ655370:PHY655380 PRM655370:PRU655380 QBI655370:QBQ655380 QLE655370:QLM655380 QVA655370:QVI655380 REW655370:RFE655380 ROS655370:RPA655380 RYO655370:RYW655380 SIK655370:SIS655380 SSG655370:SSO655380 TCC655370:TCK655380 TLY655370:TMG655380 TVU655370:TWC655380 UFQ655370:UFY655380 UPM655370:UPU655380 UZI655370:UZQ655380 VJE655370:VJM655380 VTA655370:VTI655380 WCW655370:WDE655380 WMS655370:WNA655380 WWO655370:WWW655380 AG720906:AO720916 KC720906:KK720916 TY720906:UG720916 ADU720906:AEC720916 ANQ720906:ANY720916 AXM720906:AXU720916 BHI720906:BHQ720916 BRE720906:BRM720916 CBA720906:CBI720916 CKW720906:CLE720916 CUS720906:CVA720916 DEO720906:DEW720916 DOK720906:DOS720916 DYG720906:DYO720916 EIC720906:EIK720916 ERY720906:ESG720916 FBU720906:FCC720916 FLQ720906:FLY720916 FVM720906:FVU720916 GFI720906:GFQ720916 GPE720906:GPM720916 GZA720906:GZI720916 HIW720906:HJE720916 HSS720906:HTA720916 ICO720906:ICW720916 IMK720906:IMS720916 IWG720906:IWO720916 JGC720906:JGK720916 JPY720906:JQG720916 JZU720906:KAC720916 KJQ720906:KJY720916 KTM720906:KTU720916 LDI720906:LDQ720916 LNE720906:LNM720916 LXA720906:LXI720916 MGW720906:MHE720916 MQS720906:MRA720916 NAO720906:NAW720916 NKK720906:NKS720916 NUG720906:NUO720916 OEC720906:OEK720916 ONY720906:OOG720916 OXU720906:OYC720916 PHQ720906:PHY720916 PRM720906:PRU720916 QBI720906:QBQ720916 QLE720906:QLM720916 QVA720906:QVI720916 REW720906:RFE720916 ROS720906:RPA720916 RYO720906:RYW720916 SIK720906:SIS720916 SSG720906:SSO720916 TCC720906:TCK720916 TLY720906:TMG720916 TVU720906:TWC720916 UFQ720906:UFY720916 UPM720906:UPU720916 UZI720906:UZQ720916 VJE720906:VJM720916 VTA720906:VTI720916 WCW720906:WDE720916 WMS720906:WNA720916 WWO720906:WWW720916 AG786442:AO786452 KC786442:KK786452 TY786442:UG786452 ADU786442:AEC786452 ANQ786442:ANY786452 AXM786442:AXU786452 BHI786442:BHQ786452 BRE786442:BRM786452 CBA786442:CBI786452 CKW786442:CLE786452 CUS786442:CVA786452 DEO786442:DEW786452 DOK786442:DOS786452 DYG786442:DYO786452 EIC786442:EIK786452 ERY786442:ESG786452 FBU786442:FCC786452 FLQ786442:FLY786452 FVM786442:FVU786452 GFI786442:GFQ786452 GPE786442:GPM786452 GZA786442:GZI786452 HIW786442:HJE786452 HSS786442:HTA786452 ICO786442:ICW786452 IMK786442:IMS786452 IWG786442:IWO786452 JGC786442:JGK786452 JPY786442:JQG786452 JZU786442:KAC786452 KJQ786442:KJY786452 KTM786442:KTU786452 LDI786442:LDQ786452 LNE786442:LNM786452 LXA786442:LXI786452 MGW786442:MHE786452 MQS786442:MRA786452 NAO786442:NAW786452 NKK786442:NKS786452 NUG786442:NUO786452 OEC786442:OEK786452 ONY786442:OOG786452 OXU786442:OYC786452 PHQ786442:PHY786452 PRM786442:PRU786452 QBI786442:QBQ786452 QLE786442:QLM786452 QVA786442:QVI786452 REW786442:RFE786452 ROS786442:RPA786452 RYO786442:RYW786452 SIK786442:SIS786452 SSG786442:SSO786452 TCC786442:TCK786452 TLY786442:TMG786452 TVU786442:TWC786452 UFQ786442:UFY786452 UPM786442:UPU786452 UZI786442:UZQ786452 VJE786442:VJM786452 VTA786442:VTI786452 WCW786442:WDE786452 WMS786442:WNA786452 WWO786442:WWW786452 AG851978:AO851988 KC851978:KK851988 TY851978:UG851988 ADU851978:AEC851988 ANQ851978:ANY851988 AXM851978:AXU851988 BHI851978:BHQ851988 BRE851978:BRM851988 CBA851978:CBI851988 CKW851978:CLE851988 CUS851978:CVA851988 DEO851978:DEW851988 DOK851978:DOS851988 DYG851978:DYO851988 EIC851978:EIK851988 ERY851978:ESG851988 FBU851978:FCC851988 FLQ851978:FLY851988 FVM851978:FVU851988 GFI851978:GFQ851988 GPE851978:GPM851988 GZA851978:GZI851988 HIW851978:HJE851988 HSS851978:HTA851988 ICO851978:ICW851988 IMK851978:IMS851988 IWG851978:IWO851988 JGC851978:JGK851988 JPY851978:JQG851988 JZU851978:KAC851988 KJQ851978:KJY851988 KTM851978:KTU851988 LDI851978:LDQ851988 LNE851978:LNM851988 LXA851978:LXI851988 MGW851978:MHE851988 MQS851978:MRA851988 NAO851978:NAW851988 NKK851978:NKS851988 NUG851978:NUO851988 OEC851978:OEK851988 ONY851978:OOG851988 OXU851978:OYC851988 PHQ851978:PHY851988 PRM851978:PRU851988 QBI851978:QBQ851988 QLE851978:QLM851988 QVA851978:QVI851988 REW851978:RFE851988 ROS851978:RPA851988 RYO851978:RYW851988 SIK851978:SIS851988 SSG851978:SSO851988 TCC851978:TCK851988 TLY851978:TMG851988 TVU851978:TWC851988 UFQ851978:UFY851988 UPM851978:UPU851988 UZI851978:UZQ851988 VJE851978:VJM851988 VTA851978:VTI851988 WCW851978:WDE851988 WMS851978:WNA851988 WWO851978:WWW851988 AG917514:AO917524 KC917514:KK917524 TY917514:UG917524 ADU917514:AEC917524 ANQ917514:ANY917524 AXM917514:AXU917524 BHI917514:BHQ917524 BRE917514:BRM917524 CBA917514:CBI917524 CKW917514:CLE917524 CUS917514:CVA917524 DEO917514:DEW917524 DOK917514:DOS917524 DYG917514:DYO917524 EIC917514:EIK917524 ERY917514:ESG917524 FBU917514:FCC917524 FLQ917514:FLY917524 FVM917514:FVU917524 GFI917514:GFQ917524 GPE917514:GPM917524 GZA917514:GZI917524 HIW917514:HJE917524 HSS917514:HTA917524 ICO917514:ICW917524 IMK917514:IMS917524 IWG917514:IWO917524 JGC917514:JGK917524 JPY917514:JQG917524 JZU917514:KAC917524 KJQ917514:KJY917524 KTM917514:KTU917524 LDI917514:LDQ917524 LNE917514:LNM917524 LXA917514:LXI917524 MGW917514:MHE917524 MQS917514:MRA917524 NAO917514:NAW917524 NKK917514:NKS917524 NUG917514:NUO917524 OEC917514:OEK917524 ONY917514:OOG917524 OXU917514:OYC917524 PHQ917514:PHY917524 PRM917514:PRU917524 QBI917514:QBQ917524 QLE917514:QLM917524 QVA917514:QVI917524 REW917514:RFE917524 ROS917514:RPA917524 RYO917514:RYW917524 SIK917514:SIS917524 SSG917514:SSO917524 TCC917514:TCK917524 TLY917514:TMG917524 TVU917514:TWC917524 UFQ917514:UFY917524 UPM917514:UPU917524 UZI917514:UZQ917524 VJE917514:VJM917524 VTA917514:VTI917524 WCW917514:WDE917524 WMS917514:WNA917524 WWO917514:WWW917524 AG983050:AO983060 KC983050:KK983060 TY983050:UG983060 ADU983050:AEC983060 ANQ983050:ANY983060 AXM983050:AXU983060 BHI983050:BHQ983060 BRE983050:BRM983060 CBA983050:CBI983060 CKW983050:CLE983060 CUS983050:CVA983060 DEO983050:DEW983060 DOK983050:DOS983060 DYG983050:DYO983060 EIC983050:EIK983060 ERY983050:ESG983060 FBU983050:FCC983060 FLQ983050:FLY983060 FVM983050:FVU983060 GFI983050:GFQ983060 GPE983050:GPM983060 GZA983050:GZI983060 HIW983050:HJE983060 HSS983050:HTA983060 ICO983050:ICW983060 IMK983050:IMS983060 IWG983050:IWO983060 JGC983050:JGK983060 JPY983050:JQG983060 JZU983050:KAC983060 KJQ983050:KJY983060 KTM983050:KTU983060 LDI983050:LDQ983060 LNE983050:LNM983060 LXA983050:LXI983060 MGW983050:MHE983060 MQS983050:MRA983060 NAO983050:NAW983060 NKK983050:NKS983060 NUG983050:NUO983060 OEC983050:OEK983060 ONY983050:OOG983060 OXU983050:OYC983060 PHQ983050:PHY983060 PRM983050:PRU983060 QBI983050:QBQ983060 QLE983050:QLM983060 QVA983050:QVI983060 REW983050:RFE983060 ROS983050:RPA983060 RYO983050:RYW983060 SIK983050:SIS983060 SSG983050:SSO983060 TCC983050:TCK983060 TLY983050:TMG983060 TVU983050:TWC983060 UFQ983050:UFY983060 UPM983050:UPU983060 UZI983050:UZQ983060 VJE983050:VJM983060 VTA983050:VTI983060 WCW983050:WDE983060 WMS983050:WNA983060 WWO983050:WWW983060 AP15:AP20 KL15:KL20 UH15:UH20 AED15:AED20 ANZ15:ANZ20 AXV15:AXV20 BHR15:BHR20 BRN15:BRN20 CBJ15:CBJ20 CLF15:CLF20 CVB15:CVB20 DEX15:DEX20 DOT15:DOT20 DYP15:DYP20 EIL15:EIL20 ESH15:ESH20 FCD15:FCD20 FLZ15:FLZ20 FVV15:FVV20 GFR15:GFR20 GPN15:GPN20 GZJ15:GZJ20 HJF15:HJF20 HTB15:HTB20 ICX15:ICX20 IMT15:IMT20 IWP15:IWP20 JGL15:JGL20 JQH15:JQH20 KAD15:KAD20 KJZ15:KJZ20 KTV15:KTV20 LDR15:LDR20 LNN15:LNN20 LXJ15:LXJ20 MHF15:MHF20 MRB15:MRB20 NAX15:NAX20 NKT15:NKT20 NUP15:NUP20 OEL15:OEL20 OOH15:OOH20 OYD15:OYD20 PHZ15:PHZ20 PRV15:PRV20 QBR15:QBR20 QLN15:QLN20 QVJ15:QVJ20 RFF15:RFF20 RPB15:RPB20 RYX15:RYX20 SIT15:SIT20 SSP15:SSP20 TCL15:TCL20 TMH15:TMH20 TWD15:TWD20 UFZ15:UFZ20 UPV15:UPV20 UZR15:UZR20 VJN15:VJN20 VTJ15:VTJ20 WDF15:WDF20 WNB15:WNB20 WWX15:WWX20 AP65551:AP65556 KL65551:KL65556 UH65551:UH65556 AED65551:AED65556 ANZ65551:ANZ65556 AXV65551:AXV65556 BHR65551:BHR65556 BRN65551:BRN65556 CBJ65551:CBJ65556 CLF65551:CLF65556 CVB65551:CVB65556 DEX65551:DEX65556 DOT65551:DOT65556 DYP65551:DYP65556 EIL65551:EIL65556 ESH65551:ESH65556 FCD65551:FCD65556 FLZ65551:FLZ65556 FVV65551:FVV65556 GFR65551:GFR65556 GPN65551:GPN65556 GZJ65551:GZJ65556 HJF65551:HJF65556 HTB65551:HTB65556 ICX65551:ICX65556 IMT65551:IMT65556 IWP65551:IWP65556 JGL65551:JGL65556 JQH65551:JQH65556 KAD65551:KAD65556 KJZ65551:KJZ65556 KTV65551:KTV65556 LDR65551:LDR65556 LNN65551:LNN65556 LXJ65551:LXJ65556 MHF65551:MHF65556 MRB65551:MRB65556 NAX65551:NAX65556 NKT65551:NKT65556 NUP65551:NUP65556 OEL65551:OEL65556 OOH65551:OOH65556 OYD65551:OYD65556 PHZ65551:PHZ65556 PRV65551:PRV65556 QBR65551:QBR65556 QLN65551:QLN65556 QVJ65551:QVJ65556 RFF65551:RFF65556 RPB65551:RPB65556 RYX65551:RYX65556 SIT65551:SIT65556 SSP65551:SSP65556 TCL65551:TCL65556 TMH65551:TMH65556 TWD65551:TWD65556 UFZ65551:UFZ65556 UPV65551:UPV65556 UZR65551:UZR65556 VJN65551:VJN65556 VTJ65551:VTJ65556 WDF65551:WDF65556 WNB65551:WNB65556 WWX65551:WWX65556 AP131087:AP131092 KL131087:KL131092 UH131087:UH131092 AED131087:AED131092 ANZ131087:ANZ131092 AXV131087:AXV131092 BHR131087:BHR131092 BRN131087:BRN131092 CBJ131087:CBJ131092 CLF131087:CLF131092 CVB131087:CVB131092 DEX131087:DEX131092 DOT131087:DOT131092 DYP131087:DYP131092 EIL131087:EIL131092 ESH131087:ESH131092 FCD131087:FCD131092 FLZ131087:FLZ131092 FVV131087:FVV131092 GFR131087:GFR131092 GPN131087:GPN131092 GZJ131087:GZJ131092 HJF131087:HJF131092 HTB131087:HTB131092 ICX131087:ICX131092 IMT131087:IMT131092 IWP131087:IWP131092 JGL131087:JGL131092 JQH131087:JQH131092 KAD131087:KAD131092 KJZ131087:KJZ131092 KTV131087:KTV131092 LDR131087:LDR131092 LNN131087:LNN131092 LXJ131087:LXJ131092 MHF131087:MHF131092 MRB131087:MRB131092 NAX131087:NAX131092 NKT131087:NKT131092 NUP131087:NUP131092 OEL131087:OEL131092 OOH131087:OOH131092 OYD131087:OYD131092 PHZ131087:PHZ131092 PRV131087:PRV131092 QBR131087:QBR131092 QLN131087:QLN131092 QVJ131087:QVJ131092 RFF131087:RFF131092 RPB131087:RPB131092 RYX131087:RYX131092 SIT131087:SIT131092 SSP131087:SSP131092 TCL131087:TCL131092 TMH131087:TMH131092 TWD131087:TWD131092 UFZ131087:UFZ131092 UPV131087:UPV131092 UZR131087:UZR131092 VJN131087:VJN131092 VTJ131087:VTJ131092 WDF131087:WDF131092 WNB131087:WNB131092 WWX131087:WWX131092 AP196623:AP196628 KL196623:KL196628 UH196623:UH196628 AED196623:AED196628 ANZ196623:ANZ196628 AXV196623:AXV196628 BHR196623:BHR196628 BRN196623:BRN196628 CBJ196623:CBJ196628 CLF196623:CLF196628 CVB196623:CVB196628 DEX196623:DEX196628 DOT196623:DOT196628 DYP196623:DYP196628 EIL196623:EIL196628 ESH196623:ESH196628 FCD196623:FCD196628 FLZ196623:FLZ196628 FVV196623:FVV196628 GFR196623:GFR196628 GPN196623:GPN196628 GZJ196623:GZJ196628 HJF196623:HJF196628 HTB196623:HTB196628 ICX196623:ICX196628 IMT196623:IMT196628 IWP196623:IWP196628 JGL196623:JGL196628 JQH196623:JQH196628 KAD196623:KAD196628 KJZ196623:KJZ196628 KTV196623:KTV196628 LDR196623:LDR196628 LNN196623:LNN196628 LXJ196623:LXJ196628 MHF196623:MHF196628 MRB196623:MRB196628 NAX196623:NAX196628 NKT196623:NKT196628 NUP196623:NUP196628 OEL196623:OEL196628 OOH196623:OOH196628 OYD196623:OYD196628 PHZ196623:PHZ196628 PRV196623:PRV196628 QBR196623:QBR196628 QLN196623:QLN196628 QVJ196623:QVJ196628 RFF196623:RFF196628 RPB196623:RPB196628 RYX196623:RYX196628 SIT196623:SIT196628 SSP196623:SSP196628 TCL196623:TCL196628 TMH196623:TMH196628 TWD196623:TWD196628 UFZ196623:UFZ196628 UPV196623:UPV196628 UZR196623:UZR196628 VJN196623:VJN196628 VTJ196623:VTJ196628 WDF196623:WDF196628 WNB196623:WNB196628 WWX196623:WWX196628 AP262159:AP262164 KL262159:KL262164 UH262159:UH262164 AED262159:AED262164 ANZ262159:ANZ262164 AXV262159:AXV262164 BHR262159:BHR262164 BRN262159:BRN262164 CBJ262159:CBJ262164 CLF262159:CLF262164 CVB262159:CVB262164 DEX262159:DEX262164 DOT262159:DOT262164 DYP262159:DYP262164 EIL262159:EIL262164 ESH262159:ESH262164 FCD262159:FCD262164 FLZ262159:FLZ262164 FVV262159:FVV262164 GFR262159:GFR262164 GPN262159:GPN262164 GZJ262159:GZJ262164 HJF262159:HJF262164 HTB262159:HTB262164 ICX262159:ICX262164 IMT262159:IMT262164 IWP262159:IWP262164 JGL262159:JGL262164 JQH262159:JQH262164 KAD262159:KAD262164 KJZ262159:KJZ262164 KTV262159:KTV262164 LDR262159:LDR262164 LNN262159:LNN262164 LXJ262159:LXJ262164 MHF262159:MHF262164 MRB262159:MRB262164 NAX262159:NAX262164 NKT262159:NKT262164 NUP262159:NUP262164 OEL262159:OEL262164 OOH262159:OOH262164 OYD262159:OYD262164 PHZ262159:PHZ262164 PRV262159:PRV262164 QBR262159:QBR262164 QLN262159:QLN262164 QVJ262159:QVJ262164 RFF262159:RFF262164 RPB262159:RPB262164 RYX262159:RYX262164 SIT262159:SIT262164 SSP262159:SSP262164 TCL262159:TCL262164 TMH262159:TMH262164 TWD262159:TWD262164 UFZ262159:UFZ262164 UPV262159:UPV262164 UZR262159:UZR262164 VJN262159:VJN262164 VTJ262159:VTJ262164 WDF262159:WDF262164 WNB262159:WNB262164 WWX262159:WWX262164 AP327695:AP327700 KL327695:KL327700 UH327695:UH327700 AED327695:AED327700 ANZ327695:ANZ327700 AXV327695:AXV327700 BHR327695:BHR327700 BRN327695:BRN327700 CBJ327695:CBJ327700 CLF327695:CLF327700 CVB327695:CVB327700 DEX327695:DEX327700 DOT327695:DOT327700 DYP327695:DYP327700 EIL327695:EIL327700 ESH327695:ESH327700 FCD327695:FCD327700 FLZ327695:FLZ327700 FVV327695:FVV327700 GFR327695:GFR327700 GPN327695:GPN327700 GZJ327695:GZJ327700 HJF327695:HJF327700 HTB327695:HTB327700 ICX327695:ICX327700 IMT327695:IMT327700 IWP327695:IWP327700 JGL327695:JGL327700 JQH327695:JQH327700 KAD327695:KAD327700 KJZ327695:KJZ327700 KTV327695:KTV327700 LDR327695:LDR327700 LNN327695:LNN327700 LXJ327695:LXJ327700 MHF327695:MHF327700 MRB327695:MRB327700 NAX327695:NAX327700 NKT327695:NKT327700 NUP327695:NUP327700 OEL327695:OEL327700 OOH327695:OOH327700 OYD327695:OYD327700 PHZ327695:PHZ327700 PRV327695:PRV327700 QBR327695:QBR327700 QLN327695:QLN327700 QVJ327695:QVJ327700 RFF327695:RFF327700 RPB327695:RPB327700 RYX327695:RYX327700 SIT327695:SIT327700 SSP327695:SSP327700 TCL327695:TCL327700 TMH327695:TMH327700 TWD327695:TWD327700 UFZ327695:UFZ327700 UPV327695:UPV327700 UZR327695:UZR327700 VJN327695:VJN327700 VTJ327695:VTJ327700 WDF327695:WDF327700 WNB327695:WNB327700 WWX327695:WWX327700 AP393231:AP393236 KL393231:KL393236 UH393231:UH393236 AED393231:AED393236 ANZ393231:ANZ393236 AXV393231:AXV393236 BHR393231:BHR393236 BRN393231:BRN393236 CBJ393231:CBJ393236 CLF393231:CLF393236 CVB393231:CVB393236 DEX393231:DEX393236 DOT393231:DOT393236 DYP393231:DYP393236 EIL393231:EIL393236 ESH393231:ESH393236 FCD393231:FCD393236 FLZ393231:FLZ393236 FVV393231:FVV393236 GFR393231:GFR393236 GPN393231:GPN393236 GZJ393231:GZJ393236 HJF393231:HJF393236 HTB393231:HTB393236 ICX393231:ICX393236 IMT393231:IMT393236 IWP393231:IWP393236 JGL393231:JGL393236 JQH393231:JQH393236 KAD393231:KAD393236 KJZ393231:KJZ393236 KTV393231:KTV393236 LDR393231:LDR393236 LNN393231:LNN393236 LXJ393231:LXJ393236 MHF393231:MHF393236 MRB393231:MRB393236 NAX393231:NAX393236 NKT393231:NKT393236 NUP393231:NUP393236 OEL393231:OEL393236 OOH393231:OOH393236 OYD393231:OYD393236 PHZ393231:PHZ393236 PRV393231:PRV393236 QBR393231:QBR393236 QLN393231:QLN393236 QVJ393231:QVJ393236 RFF393231:RFF393236 RPB393231:RPB393236 RYX393231:RYX393236 SIT393231:SIT393236 SSP393231:SSP393236 TCL393231:TCL393236 TMH393231:TMH393236 TWD393231:TWD393236 UFZ393231:UFZ393236 UPV393231:UPV393236 UZR393231:UZR393236 VJN393231:VJN393236 VTJ393231:VTJ393236 WDF393231:WDF393236 WNB393231:WNB393236 WWX393231:WWX393236 AP458767:AP458772 KL458767:KL458772 UH458767:UH458772 AED458767:AED458772 ANZ458767:ANZ458772 AXV458767:AXV458772 BHR458767:BHR458772 BRN458767:BRN458772 CBJ458767:CBJ458772 CLF458767:CLF458772 CVB458767:CVB458772 DEX458767:DEX458772 DOT458767:DOT458772 DYP458767:DYP458772 EIL458767:EIL458772 ESH458767:ESH458772 FCD458767:FCD458772 FLZ458767:FLZ458772 FVV458767:FVV458772 GFR458767:GFR458772 GPN458767:GPN458772 GZJ458767:GZJ458772 HJF458767:HJF458772 HTB458767:HTB458772 ICX458767:ICX458772 IMT458767:IMT458772 IWP458767:IWP458772 JGL458767:JGL458772 JQH458767:JQH458772 KAD458767:KAD458772 KJZ458767:KJZ458772 KTV458767:KTV458772 LDR458767:LDR458772 LNN458767:LNN458772 LXJ458767:LXJ458772 MHF458767:MHF458772 MRB458767:MRB458772 NAX458767:NAX458772 NKT458767:NKT458772 NUP458767:NUP458772 OEL458767:OEL458772 OOH458767:OOH458772 OYD458767:OYD458772 PHZ458767:PHZ458772 PRV458767:PRV458772 QBR458767:QBR458772 QLN458767:QLN458772 QVJ458767:QVJ458772 RFF458767:RFF458772 RPB458767:RPB458772 RYX458767:RYX458772 SIT458767:SIT458772 SSP458767:SSP458772 TCL458767:TCL458772 TMH458767:TMH458772 TWD458767:TWD458772 UFZ458767:UFZ458772 UPV458767:UPV458772 UZR458767:UZR458772 VJN458767:VJN458772 VTJ458767:VTJ458772 WDF458767:WDF458772 WNB458767:WNB458772 WWX458767:WWX458772 AP524303:AP524308 KL524303:KL524308 UH524303:UH524308 AED524303:AED524308 ANZ524303:ANZ524308 AXV524303:AXV524308 BHR524303:BHR524308 BRN524303:BRN524308 CBJ524303:CBJ524308 CLF524303:CLF524308 CVB524303:CVB524308 DEX524303:DEX524308 DOT524303:DOT524308 DYP524303:DYP524308 EIL524303:EIL524308 ESH524303:ESH524308 FCD524303:FCD524308 FLZ524303:FLZ524308 FVV524303:FVV524308 GFR524303:GFR524308 GPN524303:GPN524308 GZJ524303:GZJ524308 HJF524303:HJF524308 HTB524303:HTB524308 ICX524303:ICX524308 IMT524303:IMT524308 IWP524303:IWP524308 JGL524303:JGL524308 JQH524303:JQH524308 KAD524303:KAD524308 KJZ524303:KJZ524308 KTV524303:KTV524308 LDR524303:LDR524308 LNN524303:LNN524308 LXJ524303:LXJ524308 MHF524303:MHF524308 MRB524303:MRB524308 NAX524303:NAX524308 NKT524303:NKT524308 NUP524303:NUP524308 OEL524303:OEL524308 OOH524303:OOH524308 OYD524303:OYD524308 PHZ524303:PHZ524308 PRV524303:PRV524308 QBR524303:QBR524308 QLN524303:QLN524308 QVJ524303:QVJ524308 RFF524303:RFF524308 RPB524303:RPB524308 RYX524303:RYX524308 SIT524303:SIT524308 SSP524303:SSP524308 TCL524303:TCL524308 TMH524303:TMH524308 TWD524303:TWD524308 UFZ524303:UFZ524308 UPV524303:UPV524308 UZR524303:UZR524308 VJN524303:VJN524308 VTJ524303:VTJ524308 WDF524303:WDF524308 WNB524303:WNB524308 WWX524303:WWX524308 AP589839:AP589844 KL589839:KL589844 UH589839:UH589844 AED589839:AED589844 ANZ589839:ANZ589844 AXV589839:AXV589844 BHR589839:BHR589844 BRN589839:BRN589844 CBJ589839:CBJ589844 CLF589839:CLF589844 CVB589839:CVB589844 DEX589839:DEX589844 DOT589839:DOT589844 DYP589839:DYP589844 EIL589839:EIL589844 ESH589839:ESH589844 FCD589839:FCD589844 FLZ589839:FLZ589844 FVV589839:FVV589844 GFR589839:GFR589844 GPN589839:GPN589844 GZJ589839:GZJ589844 HJF589839:HJF589844 HTB589839:HTB589844 ICX589839:ICX589844 IMT589839:IMT589844 IWP589839:IWP589844 JGL589839:JGL589844 JQH589839:JQH589844 KAD589839:KAD589844 KJZ589839:KJZ589844 KTV589839:KTV589844 LDR589839:LDR589844 LNN589839:LNN589844 LXJ589839:LXJ589844 MHF589839:MHF589844 MRB589839:MRB589844 NAX589839:NAX589844 NKT589839:NKT589844 NUP589839:NUP589844 OEL589839:OEL589844 OOH589839:OOH589844 OYD589839:OYD589844 PHZ589839:PHZ589844 PRV589839:PRV589844 QBR589839:QBR589844 QLN589839:QLN589844 QVJ589839:QVJ589844 RFF589839:RFF589844 RPB589839:RPB589844 RYX589839:RYX589844 SIT589839:SIT589844 SSP589839:SSP589844 TCL589839:TCL589844 TMH589839:TMH589844 TWD589839:TWD589844 UFZ589839:UFZ589844 UPV589839:UPV589844 UZR589839:UZR589844 VJN589839:VJN589844 VTJ589839:VTJ589844 WDF589839:WDF589844 WNB589839:WNB589844 WWX589839:WWX589844 AP655375:AP655380 KL655375:KL655380 UH655375:UH655380 AED655375:AED655380 ANZ655375:ANZ655380 AXV655375:AXV655380 BHR655375:BHR655380 BRN655375:BRN655380 CBJ655375:CBJ655380 CLF655375:CLF655380 CVB655375:CVB655380 DEX655375:DEX655380 DOT655375:DOT655380 DYP655375:DYP655380 EIL655375:EIL655380 ESH655375:ESH655380 FCD655375:FCD655380 FLZ655375:FLZ655380 FVV655375:FVV655380 GFR655375:GFR655380 GPN655375:GPN655380 GZJ655375:GZJ655380 HJF655375:HJF655380 HTB655375:HTB655380 ICX655375:ICX655380 IMT655375:IMT655380 IWP655375:IWP655380 JGL655375:JGL655380 JQH655375:JQH655380 KAD655375:KAD655380 KJZ655375:KJZ655380 KTV655375:KTV655380 LDR655375:LDR655380 LNN655375:LNN655380 LXJ655375:LXJ655380 MHF655375:MHF655380 MRB655375:MRB655380 NAX655375:NAX655380 NKT655375:NKT655380 NUP655375:NUP655380 OEL655375:OEL655380 OOH655375:OOH655380 OYD655375:OYD655380 PHZ655375:PHZ655380 PRV655375:PRV655380 QBR655375:QBR655380 QLN655375:QLN655380 QVJ655375:QVJ655380 RFF655375:RFF655380 RPB655375:RPB655380 RYX655375:RYX655380 SIT655375:SIT655380 SSP655375:SSP655380 TCL655375:TCL655380 TMH655375:TMH655380 TWD655375:TWD655380 UFZ655375:UFZ655380 UPV655375:UPV655380 UZR655375:UZR655380 VJN655375:VJN655380 VTJ655375:VTJ655380 WDF655375:WDF655380 WNB655375:WNB655380 WWX655375:WWX655380 AP720911:AP720916 KL720911:KL720916 UH720911:UH720916 AED720911:AED720916 ANZ720911:ANZ720916 AXV720911:AXV720916 BHR720911:BHR720916 BRN720911:BRN720916 CBJ720911:CBJ720916 CLF720911:CLF720916 CVB720911:CVB720916 DEX720911:DEX720916 DOT720911:DOT720916 DYP720911:DYP720916 EIL720911:EIL720916 ESH720911:ESH720916 FCD720911:FCD720916 FLZ720911:FLZ720916 FVV720911:FVV720916 GFR720911:GFR720916 GPN720911:GPN720916 GZJ720911:GZJ720916 HJF720911:HJF720916 HTB720911:HTB720916 ICX720911:ICX720916 IMT720911:IMT720916 IWP720911:IWP720916 JGL720911:JGL720916 JQH720911:JQH720916 KAD720911:KAD720916 KJZ720911:KJZ720916 KTV720911:KTV720916 LDR720911:LDR720916 LNN720911:LNN720916 LXJ720911:LXJ720916 MHF720911:MHF720916 MRB720911:MRB720916 NAX720911:NAX720916 NKT720911:NKT720916 NUP720911:NUP720916 OEL720911:OEL720916 OOH720911:OOH720916 OYD720911:OYD720916 PHZ720911:PHZ720916 PRV720911:PRV720916 QBR720911:QBR720916 QLN720911:QLN720916 QVJ720911:QVJ720916 RFF720911:RFF720916 RPB720911:RPB720916 RYX720911:RYX720916 SIT720911:SIT720916 SSP720911:SSP720916 TCL720911:TCL720916 TMH720911:TMH720916 TWD720911:TWD720916 UFZ720911:UFZ720916 UPV720911:UPV720916 UZR720911:UZR720916 VJN720911:VJN720916 VTJ720911:VTJ720916 WDF720911:WDF720916 WNB720911:WNB720916 WWX720911:WWX720916 AP786447:AP786452 KL786447:KL786452 UH786447:UH786452 AED786447:AED786452 ANZ786447:ANZ786452 AXV786447:AXV786452 BHR786447:BHR786452 BRN786447:BRN786452 CBJ786447:CBJ786452 CLF786447:CLF786452 CVB786447:CVB786452 DEX786447:DEX786452 DOT786447:DOT786452 DYP786447:DYP786452 EIL786447:EIL786452 ESH786447:ESH786452 FCD786447:FCD786452 FLZ786447:FLZ786452 FVV786447:FVV786452 GFR786447:GFR786452 GPN786447:GPN786452 GZJ786447:GZJ786452 HJF786447:HJF786452 HTB786447:HTB786452 ICX786447:ICX786452 IMT786447:IMT786452 IWP786447:IWP786452 JGL786447:JGL786452 JQH786447:JQH786452 KAD786447:KAD786452 KJZ786447:KJZ786452 KTV786447:KTV786452 LDR786447:LDR786452 LNN786447:LNN786452 LXJ786447:LXJ786452 MHF786447:MHF786452 MRB786447:MRB786452 NAX786447:NAX786452 NKT786447:NKT786452 NUP786447:NUP786452 OEL786447:OEL786452 OOH786447:OOH786452 OYD786447:OYD786452 PHZ786447:PHZ786452 PRV786447:PRV786452 QBR786447:QBR786452 QLN786447:QLN786452 QVJ786447:QVJ786452 RFF786447:RFF786452 RPB786447:RPB786452 RYX786447:RYX786452 SIT786447:SIT786452 SSP786447:SSP786452 TCL786447:TCL786452 TMH786447:TMH786452 TWD786447:TWD786452 UFZ786447:UFZ786452 UPV786447:UPV786452 UZR786447:UZR786452 VJN786447:VJN786452 VTJ786447:VTJ786452 WDF786447:WDF786452 WNB786447:WNB786452 WWX786447:WWX786452 AP851983:AP851988 KL851983:KL851988 UH851983:UH851988 AED851983:AED851988 ANZ851983:ANZ851988 AXV851983:AXV851988 BHR851983:BHR851988 BRN851983:BRN851988 CBJ851983:CBJ851988 CLF851983:CLF851988 CVB851983:CVB851988 DEX851983:DEX851988 DOT851983:DOT851988 DYP851983:DYP851988 EIL851983:EIL851988 ESH851983:ESH851988 FCD851983:FCD851988 FLZ851983:FLZ851988 FVV851983:FVV851988 GFR851983:GFR851988 GPN851983:GPN851988 GZJ851983:GZJ851988 HJF851983:HJF851988 HTB851983:HTB851988 ICX851983:ICX851988 IMT851983:IMT851988 IWP851983:IWP851988 JGL851983:JGL851988 JQH851983:JQH851988 KAD851983:KAD851988 KJZ851983:KJZ851988 KTV851983:KTV851988 LDR851983:LDR851988 LNN851983:LNN851988 LXJ851983:LXJ851988 MHF851983:MHF851988 MRB851983:MRB851988 NAX851983:NAX851988 NKT851983:NKT851988 NUP851983:NUP851988 OEL851983:OEL851988 OOH851983:OOH851988 OYD851983:OYD851988 PHZ851983:PHZ851988 PRV851983:PRV851988 QBR851983:QBR851988 QLN851983:QLN851988 QVJ851983:QVJ851988 RFF851983:RFF851988 RPB851983:RPB851988 RYX851983:RYX851988 SIT851983:SIT851988 SSP851983:SSP851988 TCL851983:TCL851988 TMH851983:TMH851988 TWD851983:TWD851988 UFZ851983:UFZ851988 UPV851983:UPV851988 UZR851983:UZR851988 VJN851983:VJN851988 VTJ851983:VTJ851988 WDF851983:WDF851988 WNB851983:WNB851988 WWX851983:WWX851988 AP917519:AP917524 KL917519:KL917524 UH917519:UH917524 AED917519:AED917524 ANZ917519:ANZ917524 AXV917519:AXV917524 BHR917519:BHR917524 BRN917519:BRN917524 CBJ917519:CBJ917524 CLF917519:CLF917524 CVB917519:CVB917524 DEX917519:DEX917524 DOT917519:DOT917524 DYP917519:DYP917524 EIL917519:EIL917524 ESH917519:ESH917524 FCD917519:FCD917524 FLZ917519:FLZ917524 FVV917519:FVV917524 GFR917519:GFR917524 GPN917519:GPN917524 GZJ917519:GZJ917524 HJF917519:HJF917524 HTB917519:HTB917524 ICX917519:ICX917524 IMT917519:IMT917524 IWP917519:IWP917524 JGL917519:JGL917524 JQH917519:JQH917524 KAD917519:KAD917524 KJZ917519:KJZ917524 KTV917519:KTV917524 LDR917519:LDR917524 LNN917519:LNN917524 LXJ917519:LXJ917524 MHF917519:MHF917524 MRB917519:MRB917524 NAX917519:NAX917524 NKT917519:NKT917524 NUP917519:NUP917524 OEL917519:OEL917524 OOH917519:OOH917524 OYD917519:OYD917524 PHZ917519:PHZ917524 PRV917519:PRV917524 QBR917519:QBR917524 QLN917519:QLN917524 QVJ917519:QVJ917524 RFF917519:RFF917524 RPB917519:RPB917524 RYX917519:RYX917524 SIT917519:SIT917524 SSP917519:SSP917524 TCL917519:TCL917524 TMH917519:TMH917524 TWD917519:TWD917524 UFZ917519:UFZ917524 UPV917519:UPV917524 UZR917519:UZR917524 VJN917519:VJN917524 VTJ917519:VTJ917524 WDF917519:WDF917524 WNB917519:WNB917524 WWX917519:WWX917524 AP983055:AP983060 KL983055:KL983060 UH983055:UH983060 AED983055:AED983060 ANZ983055:ANZ983060 AXV983055:AXV983060 BHR983055:BHR983060 BRN983055:BRN983060 CBJ983055:CBJ983060 CLF983055:CLF983060 CVB983055:CVB983060 DEX983055:DEX983060 DOT983055:DOT983060 DYP983055:DYP983060 EIL983055:EIL983060 ESH983055:ESH983060 FCD983055:FCD983060 FLZ983055:FLZ983060 FVV983055:FVV983060 GFR983055:GFR983060 GPN983055:GPN983060 GZJ983055:GZJ983060 HJF983055:HJF983060 HTB983055:HTB983060 ICX983055:ICX983060 IMT983055:IMT983060 IWP983055:IWP983060 JGL983055:JGL983060 JQH983055:JQH983060 KAD983055:KAD983060 KJZ983055:KJZ983060 KTV983055:KTV983060 LDR983055:LDR983060 LNN983055:LNN983060 LXJ983055:LXJ983060 MHF983055:MHF983060 MRB983055:MRB983060 NAX983055:NAX983060 NKT983055:NKT983060 NUP983055:NUP983060 OEL983055:OEL983060 OOH983055:OOH983060 OYD983055:OYD983060 PHZ983055:PHZ983060 PRV983055:PRV983060 QBR983055:QBR983060 QLN983055:QLN983060 QVJ983055:QVJ983060 RFF983055:RFF983060 RPB983055:RPB983060 RYX983055:RYX983060 SIT983055:SIT983060 SSP983055:SSP983060 TCL983055:TCL983060 TMH983055:TMH983060 TWD983055:TWD983060 UFZ983055:UFZ983060 UPV983055:UPV983060 UZR983055:UZR983060 VJN983055:VJN983060 VTJ983055:VTJ983060 WDF983055:WDF983060 WNB983055:WNB983060 WWX983055:WWX983060 AP10 KL10 UH10 AED10 ANZ10 AXV10 BHR10 BRN10 CBJ10 CLF10 CVB10 DEX10 DOT10 DYP10 EIL10 ESH10 FCD10 FLZ10 FVV10 GFR10 GPN10 GZJ10 HJF10 HTB10 ICX10 IMT10 IWP10 JGL10 JQH10 KAD10 KJZ10 KTV10 LDR10 LNN10 LXJ10 MHF10 MRB10 NAX10 NKT10 NUP10 OEL10 OOH10 OYD10 PHZ10 PRV10 QBR10 QLN10 QVJ10 RFF10 RPB10 RYX10 SIT10 SSP10 TCL10 TMH10 TWD10 UFZ10 UPV10 UZR10 VJN10 VTJ10 WDF10 WNB10 WWX10 AP65546 KL65546 UH65546 AED65546 ANZ65546 AXV65546 BHR65546 BRN65546 CBJ65546 CLF65546 CVB65546 DEX65546 DOT65546 DYP65546 EIL65546 ESH65546 FCD65546 FLZ65546 FVV65546 GFR65546 GPN65546 GZJ65546 HJF65546 HTB65546 ICX65546 IMT65546 IWP65546 JGL65546 JQH65546 KAD65546 KJZ65546 KTV65546 LDR65546 LNN65546 LXJ65546 MHF65546 MRB65546 NAX65546 NKT65546 NUP65546 OEL65546 OOH65546 OYD65546 PHZ65546 PRV65546 QBR65546 QLN65546 QVJ65546 RFF65546 RPB65546 RYX65546 SIT65546 SSP65546 TCL65546 TMH65546 TWD65546 UFZ65546 UPV65546 UZR65546 VJN65546 VTJ65546 WDF65546 WNB65546 WWX65546 AP131082 KL131082 UH131082 AED131082 ANZ131082 AXV131082 BHR131082 BRN131082 CBJ131082 CLF131082 CVB131082 DEX131082 DOT131082 DYP131082 EIL131082 ESH131082 FCD131082 FLZ131082 FVV131082 GFR131082 GPN131082 GZJ131082 HJF131082 HTB131082 ICX131082 IMT131082 IWP131082 JGL131082 JQH131082 KAD131082 KJZ131082 KTV131082 LDR131082 LNN131082 LXJ131082 MHF131082 MRB131082 NAX131082 NKT131082 NUP131082 OEL131082 OOH131082 OYD131082 PHZ131082 PRV131082 QBR131082 QLN131082 QVJ131082 RFF131082 RPB131082 RYX131082 SIT131082 SSP131082 TCL131082 TMH131082 TWD131082 UFZ131082 UPV131082 UZR131082 VJN131082 VTJ131082 WDF131082 WNB131082 WWX131082 AP196618 KL196618 UH196618 AED196618 ANZ196618 AXV196618 BHR196618 BRN196618 CBJ196618 CLF196618 CVB196618 DEX196618 DOT196618 DYP196618 EIL196618 ESH196618 FCD196618 FLZ196618 FVV196618 GFR196618 GPN196618 GZJ196618 HJF196618 HTB196618 ICX196618 IMT196618 IWP196618 JGL196618 JQH196618 KAD196618 KJZ196618 KTV196618 LDR196618 LNN196618 LXJ196618 MHF196618 MRB196618 NAX196618 NKT196618 NUP196618 OEL196618 OOH196618 OYD196618 PHZ196618 PRV196618 QBR196618 QLN196618 QVJ196618 RFF196618 RPB196618 RYX196618 SIT196618 SSP196618 TCL196618 TMH196618 TWD196618 UFZ196618 UPV196618 UZR196618 VJN196618 VTJ196618 WDF196618 WNB196618 WWX196618 AP262154 KL262154 UH262154 AED262154 ANZ262154 AXV262154 BHR262154 BRN262154 CBJ262154 CLF262154 CVB262154 DEX262154 DOT262154 DYP262154 EIL262154 ESH262154 FCD262154 FLZ262154 FVV262154 GFR262154 GPN262154 GZJ262154 HJF262154 HTB262154 ICX262154 IMT262154 IWP262154 JGL262154 JQH262154 KAD262154 KJZ262154 KTV262154 LDR262154 LNN262154 LXJ262154 MHF262154 MRB262154 NAX262154 NKT262154 NUP262154 OEL262154 OOH262154 OYD262154 PHZ262154 PRV262154 QBR262154 QLN262154 QVJ262154 RFF262154 RPB262154 RYX262154 SIT262154 SSP262154 TCL262154 TMH262154 TWD262154 UFZ262154 UPV262154 UZR262154 VJN262154 VTJ262154 WDF262154 WNB262154 WWX262154 AP327690 KL327690 UH327690 AED327690 ANZ327690 AXV327690 BHR327690 BRN327690 CBJ327690 CLF327690 CVB327690 DEX327690 DOT327690 DYP327690 EIL327690 ESH327690 FCD327690 FLZ327690 FVV327690 GFR327690 GPN327690 GZJ327690 HJF327690 HTB327690 ICX327690 IMT327690 IWP327690 JGL327690 JQH327690 KAD327690 KJZ327690 KTV327690 LDR327690 LNN327690 LXJ327690 MHF327690 MRB327690 NAX327690 NKT327690 NUP327690 OEL327690 OOH327690 OYD327690 PHZ327690 PRV327690 QBR327690 QLN327690 QVJ327690 RFF327690 RPB327690 RYX327690 SIT327690 SSP327690 TCL327690 TMH327690 TWD327690 UFZ327690 UPV327690 UZR327690 VJN327690 VTJ327690 WDF327690 WNB327690 WWX327690 AP393226 KL393226 UH393226 AED393226 ANZ393226 AXV393226 BHR393226 BRN393226 CBJ393226 CLF393226 CVB393226 DEX393226 DOT393226 DYP393226 EIL393226 ESH393226 FCD393226 FLZ393226 FVV393226 GFR393226 GPN393226 GZJ393226 HJF393226 HTB393226 ICX393226 IMT393226 IWP393226 JGL393226 JQH393226 KAD393226 KJZ393226 KTV393226 LDR393226 LNN393226 LXJ393226 MHF393226 MRB393226 NAX393226 NKT393226 NUP393226 OEL393226 OOH393226 OYD393226 PHZ393226 PRV393226 QBR393226 QLN393226 QVJ393226 RFF393226 RPB393226 RYX393226 SIT393226 SSP393226 TCL393226 TMH393226 TWD393226 UFZ393226 UPV393226 UZR393226 VJN393226 VTJ393226 WDF393226 WNB393226 WWX393226 AP458762 KL458762 UH458762 AED458762 ANZ458762 AXV458762 BHR458762 BRN458762 CBJ458762 CLF458762 CVB458762 DEX458762 DOT458762 DYP458762 EIL458762 ESH458762 FCD458762 FLZ458762 FVV458762 GFR458762 GPN458762 GZJ458762 HJF458762 HTB458762 ICX458762 IMT458762 IWP458762 JGL458762 JQH458762 KAD458762 KJZ458762 KTV458762 LDR458762 LNN458762 LXJ458762 MHF458762 MRB458762 NAX458762 NKT458762 NUP458762 OEL458762 OOH458762 OYD458762 PHZ458762 PRV458762 QBR458762 QLN458762 QVJ458762 RFF458762 RPB458762 RYX458762 SIT458762 SSP458762 TCL458762 TMH458762 TWD458762 UFZ458762 UPV458762 UZR458762 VJN458762 VTJ458762 WDF458762 WNB458762 WWX458762 AP524298 KL524298 UH524298 AED524298 ANZ524298 AXV524298 BHR524298 BRN524298 CBJ524298 CLF524298 CVB524298 DEX524298 DOT524298 DYP524298 EIL524298 ESH524298 FCD524298 FLZ524298 FVV524298 GFR524298 GPN524298 GZJ524298 HJF524298 HTB524298 ICX524298 IMT524298 IWP524298 JGL524298 JQH524298 KAD524298 KJZ524298 KTV524298 LDR524298 LNN524298 LXJ524298 MHF524298 MRB524298 NAX524298 NKT524298 NUP524298 OEL524298 OOH524298 OYD524298 PHZ524298 PRV524298 QBR524298 QLN524298 QVJ524298 RFF524298 RPB524298 RYX524298 SIT524298 SSP524298 TCL524298 TMH524298 TWD524298 UFZ524298 UPV524298 UZR524298 VJN524298 VTJ524298 WDF524298 WNB524298 WWX524298 AP589834 KL589834 UH589834 AED589834 ANZ589834 AXV589834 BHR589834 BRN589834 CBJ589834 CLF589834 CVB589834 DEX589834 DOT589834 DYP589834 EIL589834 ESH589834 FCD589834 FLZ589834 FVV589834 GFR589834 GPN589834 GZJ589834 HJF589834 HTB589834 ICX589834 IMT589834 IWP589834 JGL589834 JQH589834 KAD589834 KJZ589834 KTV589834 LDR589834 LNN589834 LXJ589834 MHF589834 MRB589834 NAX589834 NKT589834 NUP589834 OEL589834 OOH589834 OYD589834 PHZ589834 PRV589834 QBR589834 QLN589834 QVJ589834 RFF589834 RPB589834 RYX589834 SIT589834 SSP589834 TCL589834 TMH589834 TWD589834 UFZ589834 UPV589834 UZR589834 VJN589834 VTJ589834 WDF589834 WNB589834 WWX589834 AP655370 KL655370 UH655370 AED655370 ANZ655370 AXV655370 BHR655370 BRN655370 CBJ655370 CLF655370 CVB655370 DEX655370 DOT655370 DYP655370 EIL655370 ESH655370 FCD655370 FLZ655370 FVV655370 GFR655370 GPN655370 GZJ655370 HJF655370 HTB655370 ICX655370 IMT655370 IWP655370 JGL655370 JQH655370 KAD655370 KJZ655370 KTV655370 LDR655370 LNN655370 LXJ655370 MHF655370 MRB655370 NAX655370 NKT655370 NUP655370 OEL655370 OOH655370 OYD655370 PHZ655370 PRV655370 QBR655370 QLN655370 QVJ655370 RFF655370 RPB655370 RYX655370 SIT655370 SSP655370 TCL655370 TMH655370 TWD655370 UFZ655370 UPV655370 UZR655370 VJN655370 VTJ655370 WDF655370 WNB655370 WWX655370 AP720906 KL720906 UH720906 AED720906 ANZ720906 AXV720906 BHR720906 BRN720906 CBJ720906 CLF720906 CVB720906 DEX720906 DOT720906 DYP720906 EIL720906 ESH720906 FCD720906 FLZ720906 FVV720906 GFR720906 GPN720906 GZJ720906 HJF720906 HTB720906 ICX720906 IMT720906 IWP720906 JGL720906 JQH720906 KAD720906 KJZ720906 KTV720906 LDR720906 LNN720906 LXJ720906 MHF720906 MRB720906 NAX720906 NKT720906 NUP720906 OEL720906 OOH720906 OYD720906 PHZ720906 PRV720906 QBR720906 QLN720906 QVJ720906 RFF720906 RPB720906 RYX720906 SIT720906 SSP720906 TCL720906 TMH720906 TWD720906 UFZ720906 UPV720906 UZR720906 VJN720906 VTJ720906 WDF720906 WNB720906 WWX720906 AP786442 KL786442 UH786442 AED786442 ANZ786442 AXV786442 BHR786442 BRN786442 CBJ786442 CLF786442 CVB786442 DEX786442 DOT786442 DYP786442 EIL786442 ESH786442 FCD786442 FLZ786442 FVV786442 GFR786442 GPN786442 GZJ786442 HJF786442 HTB786442 ICX786442 IMT786442 IWP786442 JGL786442 JQH786442 KAD786442 KJZ786442 KTV786442 LDR786442 LNN786442 LXJ786442 MHF786442 MRB786442 NAX786442 NKT786442 NUP786442 OEL786442 OOH786442 OYD786442 PHZ786442 PRV786442 QBR786442 QLN786442 QVJ786442 RFF786442 RPB786442 RYX786442 SIT786442 SSP786442 TCL786442 TMH786442 TWD786442 UFZ786442 UPV786442 UZR786442 VJN786442 VTJ786442 WDF786442 WNB786442 WWX786442 AP851978 KL851978 UH851978 AED851978 ANZ851978 AXV851978 BHR851978 BRN851978 CBJ851978 CLF851978 CVB851978 DEX851978 DOT851978 DYP851978 EIL851978 ESH851978 FCD851978 FLZ851978 FVV851978 GFR851978 GPN851978 GZJ851978 HJF851978 HTB851978 ICX851978 IMT851978 IWP851978 JGL851978 JQH851978 KAD851978 KJZ851978 KTV851978 LDR851978 LNN851978 LXJ851978 MHF851978 MRB851978 NAX851978 NKT851978 NUP851978 OEL851978 OOH851978 OYD851978 PHZ851978 PRV851978 QBR851978 QLN851978 QVJ851978 RFF851978 RPB851978 RYX851978 SIT851978 SSP851978 TCL851978 TMH851978 TWD851978 UFZ851978 UPV851978 UZR851978 VJN851978 VTJ851978 WDF851978 WNB851978 WWX851978 AP917514 KL917514 UH917514 AED917514 ANZ917514 AXV917514 BHR917514 BRN917514 CBJ917514 CLF917514 CVB917514 DEX917514 DOT917514 DYP917514 EIL917514 ESH917514 FCD917514 FLZ917514 FVV917514 GFR917514 GPN917514 GZJ917514 HJF917514 HTB917514 ICX917514 IMT917514 IWP917514 JGL917514 JQH917514 KAD917514 KJZ917514 KTV917514 LDR917514 LNN917514 LXJ917514 MHF917514 MRB917514 NAX917514 NKT917514 NUP917514 OEL917514 OOH917514 OYD917514 PHZ917514 PRV917514 QBR917514 QLN917514 QVJ917514 RFF917514 RPB917514 RYX917514 SIT917514 SSP917514 TCL917514 TMH917514 TWD917514 UFZ917514 UPV917514 UZR917514 VJN917514 VTJ917514 WDF917514 WNB917514 WWX917514 AP983050 KL983050 UH983050 AED983050 ANZ983050 AXV983050 BHR983050 BRN983050 CBJ983050 CLF983050 CVB983050 DEX983050 DOT983050 DYP983050 EIL983050 ESH983050 FCD983050 FLZ983050 FVV983050 GFR983050 GPN983050 GZJ983050 HJF983050 HTB983050 ICX983050 IMT983050 IWP983050 JGL983050 JQH983050 KAD983050 KJZ983050 KTV983050 LDR983050 LNN983050 LXJ983050 MHF983050 MRB983050 NAX983050 NKT983050 NUP983050 OEL983050 OOH983050 OYD983050 PHZ983050 PRV983050 QBR983050 QLN983050 QVJ983050 RFF983050 RPB983050 RYX983050 SIT983050 SSP983050 TCL983050 TMH983050 TWD983050 UFZ983050 UPV983050 UZR983050 VJN983050 VTJ983050 WDF983050 WNB983050 WWX983050 AQ10:AQ20 KM10:KM20 UI10:UI20 AEE10:AEE20 AOA10:AOA20 AXW10:AXW20 BHS10:BHS20 BRO10:BRO20 CBK10:CBK20 CLG10:CLG20 CVC10:CVC20 DEY10:DEY20 DOU10:DOU20 DYQ10:DYQ20 EIM10:EIM20 ESI10:ESI20 FCE10:FCE20 FMA10:FMA20 FVW10:FVW20 GFS10:GFS20 GPO10:GPO20 GZK10:GZK20 HJG10:HJG20 HTC10:HTC20 ICY10:ICY20 IMU10:IMU20 IWQ10:IWQ20 JGM10:JGM20 JQI10:JQI20 KAE10:KAE20 KKA10:KKA20 KTW10:KTW20 LDS10:LDS20 LNO10:LNO20 LXK10:LXK20 MHG10:MHG20 MRC10:MRC20 NAY10:NAY20 NKU10:NKU20 NUQ10:NUQ20 OEM10:OEM20 OOI10:OOI20 OYE10:OYE20 PIA10:PIA20 PRW10:PRW20 QBS10:QBS20 QLO10:QLO20 QVK10:QVK20 RFG10:RFG20 RPC10:RPC20 RYY10:RYY20 SIU10:SIU20 SSQ10:SSQ20 TCM10:TCM20 TMI10:TMI20 TWE10:TWE20 UGA10:UGA20 UPW10:UPW20 UZS10:UZS20 VJO10:VJO20 VTK10:VTK20 WDG10:WDG20 WNC10:WNC20 WWY10:WWY20 AQ65546:AQ65556 KM65546:KM65556 UI65546:UI65556 AEE65546:AEE65556 AOA65546:AOA65556 AXW65546:AXW65556 BHS65546:BHS65556 BRO65546:BRO65556 CBK65546:CBK65556 CLG65546:CLG65556 CVC65546:CVC65556 DEY65546:DEY65556 DOU65546:DOU65556 DYQ65546:DYQ65556 EIM65546:EIM65556 ESI65546:ESI65556 FCE65546:FCE65556 FMA65546:FMA65556 FVW65546:FVW65556 GFS65546:GFS65556 GPO65546:GPO65556 GZK65546:GZK65556 HJG65546:HJG65556 HTC65546:HTC65556 ICY65546:ICY65556 IMU65546:IMU65556 IWQ65546:IWQ65556 JGM65546:JGM65556 JQI65546:JQI65556 KAE65546:KAE65556 KKA65546:KKA65556 KTW65546:KTW65556 LDS65546:LDS65556 LNO65546:LNO65556 LXK65546:LXK65556 MHG65546:MHG65556 MRC65546:MRC65556 NAY65546:NAY65556 NKU65546:NKU65556 NUQ65546:NUQ65556 OEM65546:OEM65556 OOI65546:OOI65556 OYE65546:OYE65556 PIA65546:PIA65556 PRW65546:PRW65556 QBS65546:QBS65556 QLO65546:QLO65556 QVK65546:QVK65556 RFG65546:RFG65556 RPC65546:RPC65556 RYY65546:RYY65556 SIU65546:SIU65556 SSQ65546:SSQ65556 TCM65546:TCM65556 TMI65546:TMI65556 TWE65546:TWE65556 UGA65546:UGA65556 UPW65546:UPW65556 UZS65546:UZS65556 VJO65546:VJO65556 VTK65546:VTK65556 WDG65546:WDG65556 WNC65546:WNC65556 WWY65546:WWY65556 AQ131082:AQ131092 KM131082:KM131092 UI131082:UI131092 AEE131082:AEE131092 AOA131082:AOA131092 AXW131082:AXW131092 BHS131082:BHS131092 BRO131082:BRO131092 CBK131082:CBK131092 CLG131082:CLG131092 CVC131082:CVC131092 DEY131082:DEY131092 DOU131082:DOU131092 DYQ131082:DYQ131092 EIM131082:EIM131092 ESI131082:ESI131092 FCE131082:FCE131092 FMA131082:FMA131092 FVW131082:FVW131092 GFS131082:GFS131092 GPO131082:GPO131092 GZK131082:GZK131092 HJG131082:HJG131092 HTC131082:HTC131092 ICY131082:ICY131092 IMU131082:IMU131092 IWQ131082:IWQ131092 JGM131082:JGM131092 JQI131082:JQI131092 KAE131082:KAE131092 KKA131082:KKA131092 KTW131082:KTW131092 LDS131082:LDS131092 LNO131082:LNO131092 LXK131082:LXK131092 MHG131082:MHG131092 MRC131082:MRC131092 NAY131082:NAY131092 NKU131082:NKU131092 NUQ131082:NUQ131092 OEM131082:OEM131092 OOI131082:OOI131092 OYE131082:OYE131092 PIA131082:PIA131092 PRW131082:PRW131092 QBS131082:QBS131092 QLO131082:QLO131092 QVK131082:QVK131092 RFG131082:RFG131092 RPC131082:RPC131092 RYY131082:RYY131092 SIU131082:SIU131092 SSQ131082:SSQ131092 TCM131082:TCM131092 TMI131082:TMI131092 TWE131082:TWE131092 UGA131082:UGA131092 UPW131082:UPW131092 UZS131082:UZS131092 VJO131082:VJO131092 VTK131082:VTK131092 WDG131082:WDG131092 WNC131082:WNC131092 WWY131082:WWY131092 AQ196618:AQ196628 KM196618:KM196628 UI196618:UI196628 AEE196618:AEE196628 AOA196618:AOA196628 AXW196618:AXW196628 BHS196618:BHS196628 BRO196618:BRO196628 CBK196618:CBK196628 CLG196618:CLG196628 CVC196618:CVC196628 DEY196618:DEY196628 DOU196618:DOU196628 DYQ196618:DYQ196628 EIM196618:EIM196628 ESI196618:ESI196628 FCE196618:FCE196628 FMA196618:FMA196628 FVW196618:FVW196628 GFS196618:GFS196628 GPO196618:GPO196628 GZK196618:GZK196628 HJG196618:HJG196628 HTC196618:HTC196628 ICY196618:ICY196628 IMU196618:IMU196628 IWQ196618:IWQ196628 JGM196618:JGM196628 JQI196618:JQI196628 KAE196618:KAE196628 KKA196618:KKA196628 KTW196618:KTW196628 LDS196618:LDS196628 LNO196618:LNO196628 LXK196618:LXK196628 MHG196618:MHG196628 MRC196618:MRC196628 NAY196618:NAY196628 NKU196618:NKU196628 NUQ196618:NUQ196628 OEM196618:OEM196628 OOI196618:OOI196628 OYE196618:OYE196628 PIA196618:PIA196628 PRW196618:PRW196628 QBS196618:QBS196628 QLO196618:QLO196628 QVK196618:QVK196628 RFG196618:RFG196628 RPC196618:RPC196628 RYY196618:RYY196628 SIU196618:SIU196628 SSQ196618:SSQ196628 TCM196618:TCM196628 TMI196618:TMI196628 TWE196618:TWE196628 UGA196618:UGA196628 UPW196618:UPW196628 UZS196618:UZS196628 VJO196618:VJO196628 VTK196618:VTK196628 WDG196618:WDG196628 WNC196618:WNC196628 WWY196618:WWY196628 AQ262154:AQ262164 KM262154:KM262164 UI262154:UI262164 AEE262154:AEE262164 AOA262154:AOA262164 AXW262154:AXW262164 BHS262154:BHS262164 BRO262154:BRO262164 CBK262154:CBK262164 CLG262154:CLG262164 CVC262154:CVC262164 DEY262154:DEY262164 DOU262154:DOU262164 DYQ262154:DYQ262164 EIM262154:EIM262164 ESI262154:ESI262164 FCE262154:FCE262164 FMA262154:FMA262164 FVW262154:FVW262164 GFS262154:GFS262164 GPO262154:GPO262164 GZK262154:GZK262164 HJG262154:HJG262164 HTC262154:HTC262164 ICY262154:ICY262164 IMU262154:IMU262164 IWQ262154:IWQ262164 JGM262154:JGM262164 JQI262154:JQI262164 KAE262154:KAE262164 KKA262154:KKA262164 KTW262154:KTW262164 LDS262154:LDS262164 LNO262154:LNO262164 LXK262154:LXK262164 MHG262154:MHG262164 MRC262154:MRC262164 NAY262154:NAY262164 NKU262154:NKU262164 NUQ262154:NUQ262164 OEM262154:OEM262164 OOI262154:OOI262164 OYE262154:OYE262164 PIA262154:PIA262164 PRW262154:PRW262164 QBS262154:QBS262164 QLO262154:QLO262164 QVK262154:QVK262164 RFG262154:RFG262164 RPC262154:RPC262164 RYY262154:RYY262164 SIU262154:SIU262164 SSQ262154:SSQ262164 TCM262154:TCM262164 TMI262154:TMI262164 TWE262154:TWE262164 UGA262154:UGA262164 UPW262154:UPW262164 UZS262154:UZS262164 VJO262154:VJO262164 VTK262154:VTK262164 WDG262154:WDG262164 WNC262154:WNC262164 WWY262154:WWY262164 AQ327690:AQ327700 KM327690:KM327700 UI327690:UI327700 AEE327690:AEE327700 AOA327690:AOA327700 AXW327690:AXW327700 BHS327690:BHS327700 BRO327690:BRO327700 CBK327690:CBK327700 CLG327690:CLG327700 CVC327690:CVC327700 DEY327690:DEY327700 DOU327690:DOU327700 DYQ327690:DYQ327700 EIM327690:EIM327700 ESI327690:ESI327700 FCE327690:FCE327700 FMA327690:FMA327700 FVW327690:FVW327700 GFS327690:GFS327700 GPO327690:GPO327700 GZK327690:GZK327700 HJG327690:HJG327700 HTC327690:HTC327700 ICY327690:ICY327700 IMU327690:IMU327700 IWQ327690:IWQ327700 JGM327690:JGM327700 JQI327690:JQI327700 KAE327690:KAE327700 KKA327690:KKA327700 KTW327690:KTW327700 LDS327690:LDS327700 LNO327690:LNO327700 LXK327690:LXK327700 MHG327690:MHG327700 MRC327690:MRC327700 NAY327690:NAY327700 NKU327690:NKU327700 NUQ327690:NUQ327700 OEM327690:OEM327700 OOI327690:OOI327700 OYE327690:OYE327700 PIA327690:PIA327700 PRW327690:PRW327700 QBS327690:QBS327700 QLO327690:QLO327700 QVK327690:QVK327700 RFG327690:RFG327700 RPC327690:RPC327700 RYY327690:RYY327700 SIU327690:SIU327700 SSQ327690:SSQ327700 TCM327690:TCM327700 TMI327690:TMI327700 TWE327690:TWE327700 UGA327690:UGA327700 UPW327690:UPW327700 UZS327690:UZS327700 VJO327690:VJO327700 VTK327690:VTK327700 WDG327690:WDG327700 WNC327690:WNC327700 WWY327690:WWY327700 AQ393226:AQ393236 KM393226:KM393236 UI393226:UI393236 AEE393226:AEE393236 AOA393226:AOA393236 AXW393226:AXW393236 BHS393226:BHS393236 BRO393226:BRO393236 CBK393226:CBK393236 CLG393226:CLG393236 CVC393226:CVC393236 DEY393226:DEY393236 DOU393226:DOU393236 DYQ393226:DYQ393236 EIM393226:EIM393236 ESI393226:ESI393236 FCE393226:FCE393236 FMA393226:FMA393236 FVW393226:FVW393236 GFS393226:GFS393236 GPO393226:GPO393236 GZK393226:GZK393236 HJG393226:HJG393236 HTC393226:HTC393236 ICY393226:ICY393236 IMU393226:IMU393236 IWQ393226:IWQ393236 JGM393226:JGM393236 JQI393226:JQI393236 KAE393226:KAE393236 KKA393226:KKA393236 KTW393226:KTW393236 LDS393226:LDS393236 LNO393226:LNO393236 LXK393226:LXK393236 MHG393226:MHG393236 MRC393226:MRC393236 NAY393226:NAY393236 NKU393226:NKU393236 NUQ393226:NUQ393236 OEM393226:OEM393236 OOI393226:OOI393236 OYE393226:OYE393236 PIA393226:PIA393236 PRW393226:PRW393236 QBS393226:QBS393236 QLO393226:QLO393236 QVK393226:QVK393236 RFG393226:RFG393236 RPC393226:RPC393236 RYY393226:RYY393236 SIU393226:SIU393236 SSQ393226:SSQ393236 TCM393226:TCM393236 TMI393226:TMI393236 TWE393226:TWE393236 UGA393226:UGA393236 UPW393226:UPW393236 UZS393226:UZS393236 VJO393226:VJO393236 VTK393226:VTK393236 WDG393226:WDG393236 WNC393226:WNC393236 WWY393226:WWY393236 AQ458762:AQ458772 KM458762:KM458772 UI458762:UI458772 AEE458762:AEE458772 AOA458762:AOA458772 AXW458762:AXW458772 BHS458762:BHS458772 BRO458762:BRO458772 CBK458762:CBK458772 CLG458762:CLG458772 CVC458762:CVC458772 DEY458762:DEY458772 DOU458762:DOU458772 DYQ458762:DYQ458772 EIM458762:EIM458772 ESI458762:ESI458772 FCE458762:FCE458772 FMA458762:FMA458772 FVW458762:FVW458772 GFS458762:GFS458772 GPO458762:GPO458772 GZK458762:GZK458772 HJG458762:HJG458772 HTC458762:HTC458772 ICY458762:ICY458772 IMU458762:IMU458772 IWQ458762:IWQ458772 JGM458762:JGM458772 JQI458762:JQI458772 KAE458762:KAE458772 KKA458762:KKA458772 KTW458762:KTW458772 LDS458762:LDS458772 LNO458762:LNO458772 LXK458762:LXK458772 MHG458762:MHG458772 MRC458762:MRC458772 NAY458762:NAY458772 NKU458762:NKU458772 NUQ458762:NUQ458772 OEM458762:OEM458772 OOI458762:OOI458772 OYE458762:OYE458772 PIA458762:PIA458772 PRW458762:PRW458772 QBS458762:QBS458772 QLO458762:QLO458772 QVK458762:QVK458772 RFG458762:RFG458772 RPC458762:RPC458772 RYY458762:RYY458772 SIU458762:SIU458772 SSQ458762:SSQ458772 TCM458762:TCM458772 TMI458762:TMI458772 TWE458762:TWE458772 UGA458762:UGA458772 UPW458762:UPW458772 UZS458762:UZS458772 VJO458762:VJO458772 VTK458762:VTK458772 WDG458762:WDG458772 WNC458762:WNC458772 WWY458762:WWY458772 AQ524298:AQ524308 KM524298:KM524308 UI524298:UI524308 AEE524298:AEE524308 AOA524298:AOA524308 AXW524298:AXW524308 BHS524298:BHS524308 BRO524298:BRO524308 CBK524298:CBK524308 CLG524298:CLG524308 CVC524298:CVC524308 DEY524298:DEY524308 DOU524298:DOU524308 DYQ524298:DYQ524308 EIM524298:EIM524308 ESI524298:ESI524308 FCE524298:FCE524308 FMA524298:FMA524308 FVW524298:FVW524308 GFS524298:GFS524308 GPO524298:GPO524308 GZK524298:GZK524308 HJG524298:HJG524308 HTC524298:HTC524308 ICY524298:ICY524308 IMU524298:IMU524308 IWQ524298:IWQ524308 JGM524298:JGM524308 JQI524298:JQI524308 KAE524298:KAE524308 KKA524298:KKA524308 KTW524298:KTW524308 LDS524298:LDS524308 LNO524298:LNO524308 LXK524298:LXK524308 MHG524298:MHG524308 MRC524298:MRC524308 NAY524298:NAY524308 NKU524298:NKU524308 NUQ524298:NUQ524308 OEM524298:OEM524308 OOI524298:OOI524308 OYE524298:OYE524308 PIA524298:PIA524308 PRW524298:PRW524308 QBS524298:QBS524308 QLO524298:QLO524308 QVK524298:QVK524308 RFG524298:RFG524308 RPC524298:RPC524308 RYY524298:RYY524308 SIU524298:SIU524308 SSQ524298:SSQ524308 TCM524298:TCM524308 TMI524298:TMI524308 TWE524298:TWE524308 UGA524298:UGA524308 UPW524298:UPW524308 UZS524298:UZS524308 VJO524298:VJO524308 VTK524298:VTK524308 WDG524298:WDG524308 WNC524298:WNC524308 WWY524298:WWY524308 AQ589834:AQ589844 KM589834:KM589844 UI589834:UI589844 AEE589834:AEE589844 AOA589834:AOA589844 AXW589834:AXW589844 BHS589834:BHS589844 BRO589834:BRO589844 CBK589834:CBK589844 CLG589834:CLG589844 CVC589834:CVC589844 DEY589834:DEY589844 DOU589834:DOU589844 DYQ589834:DYQ589844 EIM589834:EIM589844 ESI589834:ESI589844 FCE589834:FCE589844 FMA589834:FMA589844 FVW589834:FVW589844 GFS589834:GFS589844 GPO589834:GPO589844 GZK589834:GZK589844 HJG589834:HJG589844 HTC589834:HTC589844 ICY589834:ICY589844 IMU589834:IMU589844 IWQ589834:IWQ589844 JGM589834:JGM589844 JQI589834:JQI589844 KAE589834:KAE589844 KKA589834:KKA589844 KTW589834:KTW589844 LDS589834:LDS589844 LNO589834:LNO589844 LXK589834:LXK589844 MHG589834:MHG589844 MRC589834:MRC589844 NAY589834:NAY589844 NKU589834:NKU589844 NUQ589834:NUQ589844 OEM589834:OEM589844 OOI589834:OOI589844 OYE589834:OYE589844 PIA589834:PIA589844 PRW589834:PRW589844 QBS589834:QBS589844 QLO589834:QLO589844 QVK589834:QVK589844 RFG589834:RFG589844 RPC589834:RPC589844 RYY589834:RYY589844 SIU589834:SIU589844 SSQ589834:SSQ589844 TCM589834:TCM589844 TMI589834:TMI589844 TWE589834:TWE589844 UGA589834:UGA589844 UPW589834:UPW589844 UZS589834:UZS589844 VJO589834:VJO589844 VTK589834:VTK589844 WDG589834:WDG589844 WNC589834:WNC589844 WWY589834:WWY589844 AQ655370:AQ655380 KM655370:KM655380 UI655370:UI655380 AEE655370:AEE655380 AOA655370:AOA655380 AXW655370:AXW655380 BHS655370:BHS655380 BRO655370:BRO655380 CBK655370:CBK655380 CLG655370:CLG655380 CVC655370:CVC655380 DEY655370:DEY655380 DOU655370:DOU655380 DYQ655370:DYQ655380 EIM655370:EIM655380 ESI655370:ESI655380 FCE655370:FCE655380 FMA655370:FMA655380 FVW655370:FVW655380 GFS655370:GFS655380 GPO655370:GPO655380 GZK655370:GZK655380 HJG655370:HJG655380 HTC655370:HTC655380 ICY655370:ICY655380 IMU655370:IMU655380 IWQ655370:IWQ655380 JGM655370:JGM655380 JQI655370:JQI655380 KAE655370:KAE655380 KKA655370:KKA655380 KTW655370:KTW655380 LDS655370:LDS655380 LNO655370:LNO655380 LXK655370:LXK655380 MHG655370:MHG655380 MRC655370:MRC655380 NAY655370:NAY655380 NKU655370:NKU655380 NUQ655370:NUQ655380 OEM655370:OEM655380 OOI655370:OOI655380 OYE655370:OYE655380 PIA655370:PIA655380 PRW655370:PRW655380 QBS655370:QBS655380 QLO655370:QLO655380 QVK655370:QVK655380 RFG655370:RFG655380 RPC655370:RPC655380 RYY655370:RYY655380 SIU655370:SIU655380 SSQ655370:SSQ655380 TCM655370:TCM655380 TMI655370:TMI655380 TWE655370:TWE655380 UGA655370:UGA655380 UPW655370:UPW655380 UZS655370:UZS655380 VJO655370:VJO655380 VTK655370:VTK655380 WDG655370:WDG655380 WNC655370:WNC655380 WWY655370:WWY655380 AQ720906:AQ720916 KM720906:KM720916 UI720906:UI720916 AEE720906:AEE720916 AOA720906:AOA720916 AXW720906:AXW720916 BHS720906:BHS720916 BRO720906:BRO720916 CBK720906:CBK720916 CLG720906:CLG720916 CVC720906:CVC720916 DEY720906:DEY720916 DOU720906:DOU720916 DYQ720906:DYQ720916 EIM720906:EIM720916 ESI720906:ESI720916 FCE720906:FCE720916 FMA720906:FMA720916 FVW720906:FVW720916 GFS720906:GFS720916 GPO720906:GPO720916 GZK720906:GZK720916 HJG720906:HJG720916 HTC720906:HTC720916 ICY720906:ICY720916 IMU720906:IMU720916 IWQ720906:IWQ720916 JGM720906:JGM720916 JQI720906:JQI720916 KAE720906:KAE720916 KKA720906:KKA720916 KTW720906:KTW720916 LDS720906:LDS720916 LNO720906:LNO720916 LXK720906:LXK720916 MHG720906:MHG720916 MRC720906:MRC720916 NAY720906:NAY720916 NKU720906:NKU720916 NUQ720906:NUQ720916 OEM720906:OEM720916 OOI720906:OOI720916 OYE720906:OYE720916 PIA720906:PIA720916 PRW720906:PRW720916 QBS720906:QBS720916 QLO720906:QLO720916 QVK720906:QVK720916 RFG720906:RFG720916 RPC720906:RPC720916 RYY720906:RYY720916 SIU720906:SIU720916 SSQ720906:SSQ720916 TCM720906:TCM720916 TMI720906:TMI720916 TWE720906:TWE720916 UGA720906:UGA720916 UPW720906:UPW720916 UZS720906:UZS720916 VJO720906:VJO720916 VTK720906:VTK720916 WDG720906:WDG720916 WNC720906:WNC720916 WWY720906:WWY720916 AQ786442:AQ786452 KM786442:KM786452 UI786442:UI786452 AEE786442:AEE786452 AOA786442:AOA786452 AXW786442:AXW786452 BHS786442:BHS786452 BRO786442:BRO786452 CBK786442:CBK786452 CLG786442:CLG786452 CVC786442:CVC786452 DEY786442:DEY786452 DOU786442:DOU786452 DYQ786442:DYQ786452 EIM786442:EIM786452 ESI786442:ESI786452 FCE786442:FCE786452 FMA786442:FMA786452 FVW786442:FVW786452 GFS786442:GFS786452 GPO786442:GPO786452 GZK786442:GZK786452 HJG786442:HJG786452 HTC786442:HTC786452 ICY786442:ICY786452 IMU786442:IMU786452 IWQ786442:IWQ786452 JGM786442:JGM786452 JQI786442:JQI786452 KAE786442:KAE786452 KKA786442:KKA786452 KTW786442:KTW786452 LDS786442:LDS786452 LNO786442:LNO786452 LXK786442:LXK786452 MHG786442:MHG786452 MRC786442:MRC786452 NAY786442:NAY786452 NKU786442:NKU786452 NUQ786442:NUQ786452 OEM786442:OEM786452 OOI786442:OOI786452 OYE786442:OYE786452 PIA786442:PIA786452 PRW786442:PRW786452 QBS786442:QBS786452 QLO786442:QLO786452 QVK786442:QVK786452 RFG786442:RFG786452 RPC786442:RPC786452 RYY786442:RYY786452 SIU786442:SIU786452 SSQ786442:SSQ786452 TCM786442:TCM786452 TMI786442:TMI786452 TWE786442:TWE786452 UGA786442:UGA786452 UPW786442:UPW786452 UZS786442:UZS786452 VJO786442:VJO786452 VTK786442:VTK786452 WDG786442:WDG786452 WNC786442:WNC786452 WWY786442:WWY786452 AQ851978:AQ851988 KM851978:KM851988 UI851978:UI851988 AEE851978:AEE851988 AOA851978:AOA851988 AXW851978:AXW851988 BHS851978:BHS851988 BRO851978:BRO851988 CBK851978:CBK851988 CLG851978:CLG851988 CVC851978:CVC851988 DEY851978:DEY851988 DOU851978:DOU851988 DYQ851978:DYQ851988 EIM851978:EIM851988 ESI851978:ESI851988 FCE851978:FCE851988 FMA851978:FMA851988 FVW851978:FVW851988 GFS851978:GFS851988 GPO851978:GPO851988 GZK851978:GZK851988 HJG851978:HJG851988 HTC851978:HTC851988 ICY851978:ICY851988 IMU851978:IMU851988 IWQ851978:IWQ851988 JGM851978:JGM851988 JQI851978:JQI851988 KAE851978:KAE851988 KKA851978:KKA851988 KTW851978:KTW851988 LDS851978:LDS851988 LNO851978:LNO851988 LXK851978:LXK851988 MHG851978:MHG851988 MRC851978:MRC851988 NAY851978:NAY851988 NKU851978:NKU851988 NUQ851978:NUQ851988 OEM851978:OEM851988 OOI851978:OOI851988 OYE851978:OYE851988 PIA851978:PIA851988 PRW851978:PRW851988 QBS851978:QBS851988 QLO851978:QLO851988 QVK851978:QVK851988 RFG851978:RFG851988 RPC851978:RPC851988 RYY851978:RYY851988 SIU851978:SIU851988 SSQ851978:SSQ851988 TCM851978:TCM851988 TMI851978:TMI851988 TWE851978:TWE851988 UGA851978:UGA851988 UPW851978:UPW851988 UZS851978:UZS851988 VJO851978:VJO851988 VTK851978:VTK851988 WDG851978:WDG851988 WNC851978:WNC851988 WWY851978:WWY851988 AQ917514:AQ917524 KM917514:KM917524 UI917514:UI917524 AEE917514:AEE917524 AOA917514:AOA917524 AXW917514:AXW917524 BHS917514:BHS917524 BRO917514:BRO917524 CBK917514:CBK917524 CLG917514:CLG917524 CVC917514:CVC917524 DEY917514:DEY917524 DOU917514:DOU917524 DYQ917514:DYQ917524 EIM917514:EIM917524 ESI917514:ESI917524 FCE917514:FCE917524 FMA917514:FMA917524 FVW917514:FVW917524 GFS917514:GFS917524 GPO917514:GPO917524 GZK917514:GZK917524 HJG917514:HJG917524 HTC917514:HTC917524 ICY917514:ICY917524 IMU917514:IMU917524 IWQ917514:IWQ917524 JGM917514:JGM917524 JQI917514:JQI917524 KAE917514:KAE917524 KKA917514:KKA917524 KTW917514:KTW917524 LDS917514:LDS917524 LNO917514:LNO917524 LXK917514:LXK917524 MHG917514:MHG917524 MRC917514:MRC917524 NAY917514:NAY917524 NKU917514:NKU917524 NUQ917514:NUQ917524 OEM917514:OEM917524 OOI917514:OOI917524 OYE917514:OYE917524 PIA917514:PIA917524 PRW917514:PRW917524 QBS917514:QBS917524 QLO917514:QLO917524 QVK917514:QVK917524 RFG917514:RFG917524 RPC917514:RPC917524 RYY917514:RYY917524 SIU917514:SIU917524 SSQ917514:SSQ917524 TCM917514:TCM917524 TMI917514:TMI917524 TWE917514:TWE917524 UGA917514:UGA917524 UPW917514:UPW917524 UZS917514:UZS917524 VJO917514:VJO917524 VTK917514:VTK917524 WDG917514:WDG917524 WNC917514:WNC917524 WWY917514:WWY917524 AQ983050:AQ983060 KM983050:KM983060 UI983050:UI983060 AEE983050:AEE983060 AOA983050:AOA983060 AXW983050:AXW983060 BHS983050:BHS983060 BRO983050:BRO983060 CBK983050:CBK983060 CLG983050:CLG983060 CVC983050:CVC983060 DEY983050:DEY983060 DOU983050:DOU983060 DYQ983050:DYQ983060 EIM983050:EIM983060 ESI983050:ESI983060 FCE983050:FCE983060 FMA983050:FMA983060 FVW983050:FVW983060 GFS983050:GFS983060 GPO983050:GPO983060 GZK983050:GZK983060 HJG983050:HJG983060 HTC983050:HTC983060 ICY983050:ICY983060 IMU983050:IMU983060 IWQ983050:IWQ983060 JGM983050:JGM983060 JQI983050:JQI983060 KAE983050:KAE983060 KKA983050:KKA983060 KTW983050:KTW983060 LDS983050:LDS983060 LNO983050:LNO983060 LXK983050:LXK983060 MHG983050:MHG983060 MRC983050:MRC983060 NAY983050:NAY983060 NKU983050:NKU983060 NUQ983050:NUQ983060 OEM983050:OEM983060 OOI983050:OOI983060 OYE983050:OYE983060 PIA983050:PIA983060 PRW983050:PRW983060 QBS983050:QBS983060 QLO983050:QLO983060 QVK983050:QVK983060 RFG983050:RFG983060 RPC983050:RPC983060 RYY983050:RYY983060 SIU983050:SIU983060 SSQ983050:SSQ983060 TCM983050:TCM983060 TMI983050:TMI983060 TWE983050:TWE983060 UGA983050:UGA983060 UPW983050:UPW983060 UZS983050:UZS983060 VJO983050:VJO983060 VTK983050:VTK983060 WDG983050:WDG983060 WNC983050:WNC983060 WWY983050:WWY983060 AR15:AR20 KN15:KN20 UJ15:UJ20 AEF15:AEF20 AOB15:AOB20 AXX15:AXX20 BHT15:BHT20 BRP15:BRP20 CBL15:CBL20 CLH15:CLH20 CVD15:CVD20 DEZ15:DEZ20 DOV15:DOV20 DYR15:DYR20 EIN15:EIN20 ESJ15:ESJ20 FCF15:FCF20 FMB15:FMB20 FVX15:FVX20 GFT15:GFT20 GPP15:GPP20 GZL15:GZL20 HJH15:HJH20 HTD15:HTD20 ICZ15:ICZ20 IMV15:IMV20 IWR15:IWR20 JGN15:JGN20 JQJ15:JQJ20 KAF15:KAF20 KKB15:KKB20 KTX15:KTX20 LDT15:LDT20 LNP15:LNP20 LXL15:LXL20 MHH15:MHH20 MRD15:MRD20 NAZ15:NAZ20 NKV15:NKV20 NUR15:NUR20 OEN15:OEN20 OOJ15:OOJ20 OYF15:OYF20 PIB15:PIB20 PRX15:PRX20 QBT15:QBT20 QLP15:QLP20 QVL15:QVL20 RFH15:RFH20 RPD15:RPD20 RYZ15:RYZ20 SIV15:SIV20 SSR15:SSR20 TCN15:TCN20 TMJ15:TMJ20 TWF15:TWF20 UGB15:UGB20 UPX15:UPX20 UZT15:UZT20 VJP15:VJP20 VTL15:VTL20 WDH15:WDH20 WND15:WND20 WWZ15:WWZ20 AR65551:AR65556 KN65551:KN65556 UJ65551:UJ65556 AEF65551:AEF65556 AOB65551:AOB65556 AXX65551:AXX65556 BHT65551:BHT65556 BRP65551:BRP65556 CBL65551:CBL65556 CLH65551:CLH65556 CVD65551:CVD65556 DEZ65551:DEZ65556 DOV65551:DOV65556 DYR65551:DYR65556 EIN65551:EIN65556 ESJ65551:ESJ65556 FCF65551:FCF65556 FMB65551:FMB65556 FVX65551:FVX65556 GFT65551:GFT65556 GPP65551:GPP65556 GZL65551:GZL65556 HJH65551:HJH65556 HTD65551:HTD65556 ICZ65551:ICZ65556 IMV65551:IMV65556 IWR65551:IWR65556 JGN65551:JGN65556 JQJ65551:JQJ65556 KAF65551:KAF65556 KKB65551:KKB65556 KTX65551:KTX65556 LDT65551:LDT65556 LNP65551:LNP65556 LXL65551:LXL65556 MHH65551:MHH65556 MRD65551:MRD65556 NAZ65551:NAZ65556 NKV65551:NKV65556 NUR65551:NUR65556 OEN65551:OEN65556 OOJ65551:OOJ65556 OYF65551:OYF65556 PIB65551:PIB65556 PRX65551:PRX65556 QBT65551:QBT65556 QLP65551:QLP65556 QVL65551:QVL65556 RFH65551:RFH65556 RPD65551:RPD65556 RYZ65551:RYZ65556 SIV65551:SIV65556 SSR65551:SSR65556 TCN65551:TCN65556 TMJ65551:TMJ65556 TWF65551:TWF65556 UGB65551:UGB65556 UPX65551:UPX65556 UZT65551:UZT65556 VJP65551:VJP65556 VTL65551:VTL65556 WDH65551:WDH65556 WND65551:WND65556 WWZ65551:WWZ65556 AR131087:AR131092 KN131087:KN131092 UJ131087:UJ131092 AEF131087:AEF131092 AOB131087:AOB131092 AXX131087:AXX131092 BHT131087:BHT131092 BRP131087:BRP131092 CBL131087:CBL131092 CLH131087:CLH131092 CVD131087:CVD131092 DEZ131087:DEZ131092 DOV131087:DOV131092 DYR131087:DYR131092 EIN131087:EIN131092 ESJ131087:ESJ131092 FCF131087:FCF131092 FMB131087:FMB131092 FVX131087:FVX131092 GFT131087:GFT131092 GPP131087:GPP131092 GZL131087:GZL131092 HJH131087:HJH131092 HTD131087:HTD131092 ICZ131087:ICZ131092 IMV131087:IMV131092 IWR131087:IWR131092 JGN131087:JGN131092 JQJ131087:JQJ131092 KAF131087:KAF131092 KKB131087:KKB131092 KTX131087:KTX131092 LDT131087:LDT131092 LNP131087:LNP131092 LXL131087:LXL131092 MHH131087:MHH131092 MRD131087:MRD131092 NAZ131087:NAZ131092 NKV131087:NKV131092 NUR131087:NUR131092 OEN131087:OEN131092 OOJ131087:OOJ131092 OYF131087:OYF131092 PIB131087:PIB131092 PRX131087:PRX131092 QBT131087:QBT131092 QLP131087:QLP131092 QVL131087:QVL131092 RFH131087:RFH131092 RPD131087:RPD131092 RYZ131087:RYZ131092 SIV131087:SIV131092 SSR131087:SSR131092 TCN131087:TCN131092 TMJ131087:TMJ131092 TWF131087:TWF131092 UGB131087:UGB131092 UPX131087:UPX131092 UZT131087:UZT131092 VJP131087:VJP131092 VTL131087:VTL131092 WDH131087:WDH131092 WND131087:WND131092 WWZ131087:WWZ131092 AR196623:AR196628 KN196623:KN196628 UJ196623:UJ196628 AEF196623:AEF196628 AOB196623:AOB196628 AXX196623:AXX196628 BHT196623:BHT196628 BRP196623:BRP196628 CBL196623:CBL196628 CLH196623:CLH196628 CVD196623:CVD196628 DEZ196623:DEZ196628 DOV196623:DOV196628 DYR196623:DYR196628 EIN196623:EIN196628 ESJ196623:ESJ196628 FCF196623:FCF196628 FMB196623:FMB196628 FVX196623:FVX196628 GFT196623:GFT196628 GPP196623:GPP196628 GZL196623:GZL196628 HJH196623:HJH196628 HTD196623:HTD196628 ICZ196623:ICZ196628 IMV196623:IMV196628 IWR196623:IWR196628 JGN196623:JGN196628 JQJ196623:JQJ196628 KAF196623:KAF196628 KKB196623:KKB196628 KTX196623:KTX196628 LDT196623:LDT196628 LNP196623:LNP196628 LXL196623:LXL196628 MHH196623:MHH196628 MRD196623:MRD196628 NAZ196623:NAZ196628 NKV196623:NKV196628 NUR196623:NUR196628 OEN196623:OEN196628 OOJ196623:OOJ196628 OYF196623:OYF196628 PIB196623:PIB196628 PRX196623:PRX196628 QBT196623:QBT196628 QLP196623:QLP196628 QVL196623:QVL196628 RFH196623:RFH196628 RPD196623:RPD196628 RYZ196623:RYZ196628 SIV196623:SIV196628 SSR196623:SSR196628 TCN196623:TCN196628 TMJ196623:TMJ196628 TWF196623:TWF196628 UGB196623:UGB196628 UPX196623:UPX196628 UZT196623:UZT196628 VJP196623:VJP196628 VTL196623:VTL196628 WDH196623:WDH196628 WND196623:WND196628 WWZ196623:WWZ196628 AR262159:AR262164 KN262159:KN262164 UJ262159:UJ262164 AEF262159:AEF262164 AOB262159:AOB262164 AXX262159:AXX262164 BHT262159:BHT262164 BRP262159:BRP262164 CBL262159:CBL262164 CLH262159:CLH262164 CVD262159:CVD262164 DEZ262159:DEZ262164 DOV262159:DOV262164 DYR262159:DYR262164 EIN262159:EIN262164 ESJ262159:ESJ262164 FCF262159:FCF262164 FMB262159:FMB262164 FVX262159:FVX262164 GFT262159:GFT262164 GPP262159:GPP262164 GZL262159:GZL262164 HJH262159:HJH262164 HTD262159:HTD262164 ICZ262159:ICZ262164 IMV262159:IMV262164 IWR262159:IWR262164 JGN262159:JGN262164 JQJ262159:JQJ262164 KAF262159:KAF262164 KKB262159:KKB262164 KTX262159:KTX262164 LDT262159:LDT262164 LNP262159:LNP262164 LXL262159:LXL262164 MHH262159:MHH262164 MRD262159:MRD262164 NAZ262159:NAZ262164 NKV262159:NKV262164 NUR262159:NUR262164 OEN262159:OEN262164 OOJ262159:OOJ262164 OYF262159:OYF262164 PIB262159:PIB262164 PRX262159:PRX262164 QBT262159:QBT262164 QLP262159:QLP262164 QVL262159:QVL262164 RFH262159:RFH262164 RPD262159:RPD262164 RYZ262159:RYZ262164 SIV262159:SIV262164 SSR262159:SSR262164 TCN262159:TCN262164 TMJ262159:TMJ262164 TWF262159:TWF262164 UGB262159:UGB262164 UPX262159:UPX262164 UZT262159:UZT262164 VJP262159:VJP262164 VTL262159:VTL262164 WDH262159:WDH262164 WND262159:WND262164 WWZ262159:WWZ262164 AR327695:AR327700 KN327695:KN327700 UJ327695:UJ327700 AEF327695:AEF327700 AOB327695:AOB327700 AXX327695:AXX327700 BHT327695:BHT327700 BRP327695:BRP327700 CBL327695:CBL327700 CLH327695:CLH327700 CVD327695:CVD327700 DEZ327695:DEZ327700 DOV327695:DOV327700 DYR327695:DYR327700 EIN327695:EIN327700 ESJ327695:ESJ327700 FCF327695:FCF327700 FMB327695:FMB327700 FVX327695:FVX327700 GFT327695:GFT327700 GPP327695:GPP327700 GZL327695:GZL327700 HJH327695:HJH327700 HTD327695:HTD327700 ICZ327695:ICZ327700 IMV327695:IMV327700 IWR327695:IWR327700 JGN327695:JGN327700 JQJ327695:JQJ327700 KAF327695:KAF327700 KKB327695:KKB327700 KTX327695:KTX327700 LDT327695:LDT327700 LNP327695:LNP327700 LXL327695:LXL327700 MHH327695:MHH327700 MRD327695:MRD327700 NAZ327695:NAZ327700 NKV327695:NKV327700 NUR327695:NUR327700 OEN327695:OEN327700 OOJ327695:OOJ327700 OYF327695:OYF327700 PIB327695:PIB327700 PRX327695:PRX327700 QBT327695:QBT327700 QLP327695:QLP327700 QVL327695:QVL327700 RFH327695:RFH327700 RPD327695:RPD327700 RYZ327695:RYZ327700 SIV327695:SIV327700 SSR327695:SSR327700 TCN327695:TCN327700 TMJ327695:TMJ327700 TWF327695:TWF327700 UGB327695:UGB327700 UPX327695:UPX327700 UZT327695:UZT327700 VJP327695:VJP327700 VTL327695:VTL327700 WDH327695:WDH327700 WND327695:WND327700 WWZ327695:WWZ327700 AR393231:AR393236 KN393231:KN393236 UJ393231:UJ393236 AEF393231:AEF393236 AOB393231:AOB393236 AXX393231:AXX393236 BHT393231:BHT393236 BRP393231:BRP393236 CBL393231:CBL393236 CLH393231:CLH393236 CVD393231:CVD393236 DEZ393231:DEZ393236 DOV393231:DOV393236 DYR393231:DYR393236 EIN393231:EIN393236 ESJ393231:ESJ393236 FCF393231:FCF393236 FMB393231:FMB393236 FVX393231:FVX393236 GFT393231:GFT393236 GPP393231:GPP393236 GZL393231:GZL393236 HJH393231:HJH393236 HTD393231:HTD393236 ICZ393231:ICZ393236 IMV393231:IMV393236 IWR393231:IWR393236 JGN393231:JGN393236 JQJ393231:JQJ393236 KAF393231:KAF393236 KKB393231:KKB393236 KTX393231:KTX393236 LDT393231:LDT393236 LNP393231:LNP393236 LXL393231:LXL393236 MHH393231:MHH393236 MRD393231:MRD393236 NAZ393231:NAZ393236 NKV393231:NKV393236 NUR393231:NUR393236 OEN393231:OEN393236 OOJ393231:OOJ393236 OYF393231:OYF393236 PIB393231:PIB393236 PRX393231:PRX393236 QBT393231:QBT393236 QLP393231:QLP393236 QVL393231:QVL393236 RFH393231:RFH393236 RPD393231:RPD393236 RYZ393231:RYZ393236 SIV393231:SIV393236 SSR393231:SSR393236 TCN393231:TCN393236 TMJ393231:TMJ393236 TWF393231:TWF393236 UGB393231:UGB393236 UPX393231:UPX393236 UZT393231:UZT393236 VJP393231:VJP393236 VTL393231:VTL393236 WDH393231:WDH393236 WND393231:WND393236 WWZ393231:WWZ393236 AR458767:AR458772 KN458767:KN458772 UJ458767:UJ458772 AEF458767:AEF458772 AOB458767:AOB458772 AXX458767:AXX458772 BHT458767:BHT458772 BRP458767:BRP458772 CBL458767:CBL458772 CLH458767:CLH458772 CVD458767:CVD458772 DEZ458767:DEZ458772 DOV458767:DOV458772 DYR458767:DYR458772 EIN458767:EIN458772 ESJ458767:ESJ458772 FCF458767:FCF458772 FMB458767:FMB458772 FVX458767:FVX458772 GFT458767:GFT458772 GPP458767:GPP458772 GZL458767:GZL458772 HJH458767:HJH458772 HTD458767:HTD458772 ICZ458767:ICZ458772 IMV458767:IMV458772 IWR458767:IWR458772 JGN458767:JGN458772 JQJ458767:JQJ458772 KAF458767:KAF458772 KKB458767:KKB458772 KTX458767:KTX458772 LDT458767:LDT458772 LNP458767:LNP458772 LXL458767:LXL458772 MHH458767:MHH458772 MRD458767:MRD458772 NAZ458767:NAZ458772 NKV458767:NKV458772 NUR458767:NUR458772 OEN458767:OEN458772 OOJ458767:OOJ458772 OYF458767:OYF458772 PIB458767:PIB458772 PRX458767:PRX458772 QBT458767:QBT458772 QLP458767:QLP458772 QVL458767:QVL458772 RFH458767:RFH458772 RPD458767:RPD458772 RYZ458767:RYZ458772 SIV458767:SIV458772 SSR458767:SSR458772 TCN458767:TCN458772 TMJ458767:TMJ458772 TWF458767:TWF458772 UGB458767:UGB458772 UPX458767:UPX458772 UZT458767:UZT458772 VJP458767:VJP458772 VTL458767:VTL458772 WDH458767:WDH458772 WND458767:WND458772 WWZ458767:WWZ458772 AR524303:AR524308 KN524303:KN524308 UJ524303:UJ524308 AEF524303:AEF524308 AOB524303:AOB524308 AXX524303:AXX524308 BHT524303:BHT524308 BRP524303:BRP524308 CBL524303:CBL524308 CLH524303:CLH524308 CVD524303:CVD524308 DEZ524303:DEZ524308 DOV524303:DOV524308 DYR524303:DYR524308 EIN524303:EIN524308 ESJ524303:ESJ524308 FCF524303:FCF524308 FMB524303:FMB524308 FVX524303:FVX524308 GFT524303:GFT524308 GPP524303:GPP524308 GZL524303:GZL524308 HJH524303:HJH524308 HTD524303:HTD524308 ICZ524303:ICZ524308 IMV524303:IMV524308 IWR524303:IWR524308 JGN524303:JGN524308 JQJ524303:JQJ524308 KAF524303:KAF524308 KKB524303:KKB524308 KTX524303:KTX524308 LDT524303:LDT524308 LNP524303:LNP524308 LXL524303:LXL524308 MHH524303:MHH524308 MRD524303:MRD524308 NAZ524303:NAZ524308 NKV524303:NKV524308 NUR524303:NUR524308 OEN524303:OEN524308 OOJ524303:OOJ524308 OYF524303:OYF524308 PIB524303:PIB524308 PRX524303:PRX524308 QBT524303:QBT524308 QLP524303:QLP524308 QVL524303:QVL524308 RFH524303:RFH524308 RPD524303:RPD524308 RYZ524303:RYZ524308 SIV524303:SIV524308 SSR524303:SSR524308 TCN524303:TCN524308 TMJ524303:TMJ524308 TWF524303:TWF524308 UGB524303:UGB524308 UPX524303:UPX524308 UZT524303:UZT524308 VJP524303:VJP524308 VTL524303:VTL524308 WDH524303:WDH524308 WND524303:WND524308 WWZ524303:WWZ524308 AR589839:AR589844 KN589839:KN589844 UJ589839:UJ589844 AEF589839:AEF589844 AOB589839:AOB589844 AXX589839:AXX589844 BHT589839:BHT589844 BRP589839:BRP589844 CBL589839:CBL589844 CLH589839:CLH589844 CVD589839:CVD589844 DEZ589839:DEZ589844 DOV589839:DOV589844 DYR589839:DYR589844 EIN589839:EIN589844 ESJ589839:ESJ589844 FCF589839:FCF589844 FMB589839:FMB589844 FVX589839:FVX589844 GFT589839:GFT589844 GPP589839:GPP589844 GZL589839:GZL589844 HJH589839:HJH589844 HTD589839:HTD589844 ICZ589839:ICZ589844 IMV589839:IMV589844 IWR589839:IWR589844 JGN589839:JGN589844 JQJ589839:JQJ589844 KAF589839:KAF589844 KKB589839:KKB589844 KTX589839:KTX589844 LDT589839:LDT589844 LNP589839:LNP589844 LXL589839:LXL589844 MHH589839:MHH589844 MRD589839:MRD589844 NAZ589839:NAZ589844 NKV589839:NKV589844 NUR589839:NUR589844 OEN589839:OEN589844 OOJ589839:OOJ589844 OYF589839:OYF589844 PIB589839:PIB589844 PRX589839:PRX589844 QBT589839:QBT589844 QLP589839:QLP589844 QVL589839:QVL589844 RFH589839:RFH589844 RPD589839:RPD589844 RYZ589839:RYZ589844 SIV589839:SIV589844 SSR589839:SSR589844 TCN589839:TCN589844 TMJ589839:TMJ589844 TWF589839:TWF589844 UGB589839:UGB589844 UPX589839:UPX589844 UZT589839:UZT589844 VJP589839:VJP589844 VTL589839:VTL589844 WDH589839:WDH589844 WND589839:WND589844 WWZ589839:WWZ589844 AR655375:AR655380 KN655375:KN655380 UJ655375:UJ655380 AEF655375:AEF655380 AOB655375:AOB655380 AXX655375:AXX655380 BHT655375:BHT655380 BRP655375:BRP655380 CBL655375:CBL655380 CLH655375:CLH655380 CVD655375:CVD655380 DEZ655375:DEZ655380 DOV655375:DOV655380 DYR655375:DYR655380 EIN655375:EIN655380 ESJ655375:ESJ655380 FCF655375:FCF655380 FMB655375:FMB655380 FVX655375:FVX655380 GFT655375:GFT655380 GPP655375:GPP655380 GZL655375:GZL655380 HJH655375:HJH655380 HTD655375:HTD655380 ICZ655375:ICZ655380 IMV655375:IMV655380 IWR655375:IWR655380 JGN655375:JGN655380 JQJ655375:JQJ655380 KAF655375:KAF655380 KKB655375:KKB655380 KTX655375:KTX655380 LDT655375:LDT655380 LNP655375:LNP655380 LXL655375:LXL655380 MHH655375:MHH655380 MRD655375:MRD655380 NAZ655375:NAZ655380 NKV655375:NKV655380 NUR655375:NUR655380 OEN655375:OEN655380 OOJ655375:OOJ655380 OYF655375:OYF655380 PIB655375:PIB655380 PRX655375:PRX655380 QBT655375:QBT655380 QLP655375:QLP655380 QVL655375:QVL655380 RFH655375:RFH655380 RPD655375:RPD655380 RYZ655375:RYZ655380 SIV655375:SIV655380 SSR655375:SSR655380 TCN655375:TCN655380 TMJ655375:TMJ655380 TWF655375:TWF655380 UGB655375:UGB655380 UPX655375:UPX655380 UZT655375:UZT655380 VJP655375:VJP655380 VTL655375:VTL655380 WDH655375:WDH655380 WND655375:WND655380 WWZ655375:WWZ655380 AR720911:AR720916 KN720911:KN720916 UJ720911:UJ720916 AEF720911:AEF720916 AOB720911:AOB720916 AXX720911:AXX720916 BHT720911:BHT720916 BRP720911:BRP720916 CBL720911:CBL720916 CLH720911:CLH720916 CVD720911:CVD720916 DEZ720911:DEZ720916 DOV720911:DOV720916 DYR720911:DYR720916 EIN720911:EIN720916 ESJ720911:ESJ720916 FCF720911:FCF720916 FMB720911:FMB720916 FVX720911:FVX720916 GFT720911:GFT720916 GPP720911:GPP720916 GZL720911:GZL720916 HJH720911:HJH720916 HTD720911:HTD720916 ICZ720911:ICZ720916 IMV720911:IMV720916 IWR720911:IWR720916 JGN720911:JGN720916 JQJ720911:JQJ720916 KAF720911:KAF720916 KKB720911:KKB720916 KTX720911:KTX720916 LDT720911:LDT720916 LNP720911:LNP720916 LXL720911:LXL720916 MHH720911:MHH720916 MRD720911:MRD720916 NAZ720911:NAZ720916 NKV720911:NKV720916 NUR720911:NUR720916 OEN720911:OEN720916 OOJ720911:OOJ720916 OYF720911:OYF720916 PIB720911:PIB720916 PRX720911:PRX720916 QBT720911:QBT720916 QLP720911:QLP720916 QVL720911:QVL720916 RFH720911:RFH720916 RPD720911:RPD720916 RYZ720911:RYZ720916 SIV720911:SIV720916 SSR720911:SSR720916 TCN720911:TCN720916 TMJ720911:TMJ720916 TWF720911:TWF720916 UGB720911:UGB720916 UPX720911:UPX720916 UZT720911:UZT720916 VJP720911:VJP720916 VTL720911:VTL720916 WDH720911:WDH720916 WND720911:WND720916 WWZ720911:WWZ720916 AR786447:AR786452 KN786447:KN786452 UJ786447:UJ786452 AEF786447:AEF786452 AOB786447:AOB786452 AXX786447:AXX786452 BHT786447:BHT786452 BRP786447:BRP786452 CBL786447:CBL786452 CLH786447:CLH786452 CVD786447:CVD786452 DEZ786447:DEZ786452 DOV786447:DOV786452 DYR786447:DYR786452 EIN786447:EIN786452 ESJ786447:ESJ786452 FCF786447:FCF786452 FMB786447:FMB786452 FVX786447:FVX786452 GFT786447:GFT786452 GPP786447:GPP786452 GZL786447:GZL786452 HJH786447:HJH786452 HTD786447:HTD786452 ICZ786447:ICZ786452 IMV786447:IMV786452 IWR786447:IWR786452 JGN786447:JGN786452 JQJ786447:JQJ786452 KAF786447:KAF786452 KKB786447:KKB786452 KTX786447:KTX786452 LDT786447:LDT786452 LNP786447:LNP786452 LXL786447:LXL786452 MHH786447:MHH786452 MRD786447:MRD786452 NAZ786447:NAZ786452 NKV786447:NKV786452 NUR786447:NUR786452 OEN786447:OEN786452 OOJ786447:OOJ786452 OYF786447:OYF786452 PIB786447:PIB786452 PRX786447:PRX786452 QBT786447:QBT786452 QLP786447:QLP786452 QVL786447:QVL786452 RFH786447:RFH786452 RPD786447:RPD786452 RYZ786447:RYZ786452 SIV786447:SIV786452 SSR786447:SSR786452 TCN786447:TCN786452 TMJ786447:TMJ786452 TWF786447:TWF786452 UGB786447:UGB786452 UPX786447:UPX786452 UZT786447:UZT786452 VJP786447:VJP786452 VTL786447:VTL786452 WDH786447:WDH786452 WND786447:WND786452 WWZ786447:WWZ786452 AR851983:AR851988 KN851983:KN851988 UJ851983:UJ851988 AEF851983:AEF851988 AOB851983:AOB851988 AXX851983:AXX851988 BHT851983:BHT851988 BRP851983:BRP851988 CBL851983:CBL851988 CLH851983:CLH851988 CVD851983:CVD851988 DEZ851983:DEZ851988 DOV851983:DOV851988 DYR851983:DYR851988 EIN851983:EIN851988 ESJ851983:ESJ851988 FCF851983:FCF851988 FMB851983:FMB851988 FVX851983:FVX851988 GFT851983:GFT851988 GPP851983:GPP851988 GZL851983:GZL851988 HJH851983:HJH851988 HTD851983:HTD851988 ICZ851983:ICZ851988 IMV851983:IMV851988 IWR851983:IWR851988 JGN851983:JGN851988 JQJ851983:JQJ851988 KAF851983:KAF851988 KKB851983:KKB851988 KTX851983:KTX851988 LDT851983:LDT851988 LNP851983:LNP851988 LXL851983:LXL851988 MHH851983:MHH851988 MRD851983:MRD851988 NAZ851983:NAZ851988 NKV851983:NKV851988 NUR851983:NUR851988 OEN851983:OEN851988 OOJ851983:OOJ851988 OYF851983:OYF851988 PIB851983:PIB851988 PRX851983:PRX851988 QBT851983:QBT851988 QLP851983:QLP851988 QVL851983:QVL851988 RFH851983:RFH851988 RPD851983:RPD851988 RYZ851983:RYZ851988 SIV851983:SIV851988 SSR851983:SSR851988 TCN851983:TCN851988 TMJ851983:TMJ851988 TWF851983:TWF851988 UGB851983:UGB851988 UPX851983:UPX851988 UZT851983:UZT851988 VJP851983:VJP851988 VTL851983:VTL851988 WDH851983:WDH851988 WND851983:WND851988 WWZ851983:WWZ851988 AR917519:AR917524 KN917519:KN917524 UJ917519:UJ917524 AEF917519:AEF917524 AOB917519:AOB917524 AXX917519:AXX917524 BHT917519:BHT917524 BRP917519:BRP917524 CBL917519:CBL917524 CLH917519:CLH917524 CVD917519:CVD917524 DEZ917519:DEZ917524 DOV917519:DOV917524 DYR917519:DYR917524 EIN917519:EIN917524 ESJ917519:ESJ917524 FCF917519:FCF917524 FMB917519:FMB917524 FVX917519:FVX917524 GFT917519:GFT917524 GPP917519:GPP917524 GZL917519:GZL917524 HJH917519:HJH917524 HTD917519:HTD917524 ICZ917519:ICZ917524 IMV917519:IMV917524 IWR917519:IWR917524 JGN917519:JGN917524 JQJ917519:JQJ917524 KAF917519:KAF917524 KKB917519:KKB917524 KTX917519:KTX917524 LDT917519:LDT917524 LNP917519:LNP917524 LXL917519:LXL917524 MHH917519:MHH917524 MRD917519:MRD917524 NAZ917519:NAZ917524 NKV917519:NKV917524 NUR917519:NUR917524 OEN917519:OEN917524 OOJ917519:OOJ917524 OYF917519:OYF917524 PIB917519:PIB917524 PRX917519:PRX917524 QBT917519:QBT917524 QLP917519:QLP917524 QVL917519:QVL917524 RFH917519:RFH917524 RPD917519:RPD917524 RYZ917519:RYZ917524 SIV917519:SIV917524 SSR917519:SSR917524 TCN917519:TCN917524 TMJ917519:TMJ917524 TWF917519:TWF917524 UGB917519:UGB917524 UPX917519:UPX917524 UZT917519:UZT917524 VJP917519:VJP917524 VTL917519:VTL917524 WDH917519:WDH917524 WND917519:WND917524 WWZ917519:WWZ917524 AR983055:AR983060 KN983055:KN983060 UJ983055:UJ983060 AEF983055:AEF983060 AOB983055:AOB983060 AXX983055:AXX983060 BHT983055:BHT983060 BRP983055:BRP983060 CBL983055:CBL983060 CLH983055:CLH983060 CVD983055:CVD983060 DEZ983055:DEZ983060 DOV983055:DOV983060 DYR983055:DYR983060 EIN983055:EIN983060 ESJ983055:ESJ983060 FCF983055:FCF983060 FMB983055:FMB983060 FVX983055:FVX983060 GFT983055:GFT983060 GPP983055:GPP983060 GZL983055:GZL983060 HJH983055:HJH983060 HTD983055:HTD983060 ICZ983055:ICZ983060 IMV983055:IMV983060 IWR983055:IWR983060 JGN983055:JGN983060 JQJ983055:JQJ983060 KAF983055:KAF983060 KKB983055:KKB983060 KTX983055:KTX983060 LDT983055:LDT983060 LNP983055:LNP983060 LXL983055:LXL983060 MHH983055:MHH983060 MRD983055:MRD983060 NAZ983055:NAZ983060 NKV983055:NKV983060 NUR983055:NUR983060 OEN983055:OEN983060 OOJ983055:OOJ983060 OYF983055:OYF983060 PIB983055:PIB983060 PRX983055:PRX983060 QBT983055:QBT983060 QLP983055:QLP983060 QVL983055:QVL983060 RFH983055:RFH983060 RPD983055:RPD983060 RYZ983055:RYZ983060 SIV983055:SIV983060 SSR983055:SSR983060 TCN983055:TCN983060 TMJ983055:TMJ983060 TWF983055:TWF983060 UGB983055:UGB983060 UPX983055:UPX983060 UZT983055:UZT983060 VJP983055:VJP983060 VTL983055:VTL983060 WDH983055:WDH983060 WND983055:WND983060 WWZ983055:WWZ983060 AR10 KN10 UJ10 AEF10 AOB10 AXX10 BHT10 BRP10 CBL10 CLH10 CVD10 DEZ10 DOV10 DYR10 EIN10 ESJ10 FCF10 FMB10 FVX10 GFT10 GPP10 GZL10 HJH10 HTD10 ICZ10 IMV10 IWR10 JGN10 JQJ10 KAF10 KKB10 KTX10 LDT10 LNP10 LXL10 MHH10 MRD10 NAZ10 NKV10 NUR10 OEN10 OOJ10 OYF10 PIB10 PRX10 QBT10 QLP10 QVL10 RFH10 RPD10 RYZ10 SIV10 SSR10 TCN10 TMJ10 TWF10 UGB10 UPX10 UZT10 VJP10 VTL10 WDH10 WND10 WWZ10 AR65546 KN65546 UJ65546 AEF65546 AOB65546 AXX65546 BHT65546 BRP65546 CBL65546 CLH65546 CVD65546 DEZ65546 DOV65546 DYR65546 EIN65546 ESJ65546 FCF65546 FMB65546 FVX65546 GFT65546 GPP65546 GZL65546 HJH65546 HTD65546 ICZ65546 IMV65546 IWR65546 JGN65546 JQJ65546 KAF65546 KKB65546 KTX65546 LDT65546 LNP65546 LXL65546 MHH65546 MRD65546 NAZ65546 NKV65546 NUR65546 OEN65546 OOJ65546 OYF65546 PIB65546 PRX65546 QBT65546 QLP65546 QVL65546 RFH65546 RPD65546 RYZ65546 SIV65546 SSR65546 TCN65546 TMJ65546 TWF65546 UGB65546 UPX65546 UZT65546 VJP65546 VTL65546 WDH65546 WND65546 WWZ65546 AR131082 KN131082 UJ131082 AEF131082 AOB131082 AXX131082 BHT131082 BRP131082 CBL131082 CLH131082 CVD131082 DEZ131082 DOV131082 DYR131082 EIN131082 ESJ131082 FCF131082 FMB131082 FVX131082 GFT131082 GPP131082 GZL131082 HJH131082 HTD131082 ICZ131082 IMV131082 IWR131082 JGN131082 JQJ131082 KAF131082 KKB131082 KTX131082 LDT131082 LNP131082 LXL131082 MHH131082 MRD131082 NAZ131082 NKV131082 NUR131082 OEN131082 OOJ131082 OYF131082 PIB131082 PRX131082 QBT131082 QLP131082 QVL131082 RFH131082 RPD131082 RYZ131082 SIV131082 SSR131082 TCN131082 TMJ131082 TWF131082 UGB131082 UPX131082 UZT131082 VJP131082 VTL131082 WDH131082 WND131082 WWZ131082 AR196618 KN196618 UJ196618 AEF196618 AOB196618 AXX196618 BHT196618 BRP196618 CBL196618 CLH196618 CVD196618 DEZ196618 DOV196618 DYR196618 EIN196618 ESJ196618 FCF196618 FMB196618 FVX196618 GFT196618 GPP196618 GZL196618 HJH196618 HTD196618 ICZ196618 IMV196618 IWR196618 JGN196618 JQJ196618 KAF196618 KKB196618 KTX196618 LDT196618 LNP196618 LXL196618 MHH196618 MRD196618 NAZ196618 NKV196618 NUR196618 OEN196618 OOJ196618 OYF196618 PIB196618 PRX196618 QBT196618 QLP196618 QVL196618 RFH196618 RPD196618 RYZ196618 SIV196618 SSR196618 TCN196618 TMJ196618 TWF196618 UGB196618 UPX196618 UZT196618 VJP196618 VTL196618 WDH196618 WND196618 WWZ196618 AR262154 KN262154 UJ262154 AEF262154 AOB262154 AXX262154 BHT262154 BRP262154 CBL262154 CLH262154 CVD262154 DEZ262154 DOV262154 DYR262154 EIN262154 ESJ262154 FCF262154 FMB262154 FVX262154 GFT262154 GPP262154 GZL262154 HJH262154 HTD262154 ICZ262154 IMV262154 IWR262154 JGN262154 JQJ262154 KAF262154 KKB262154 KTX262154 LDT262154 LNP262154 LXL262154 MHH262154 MRD262154 NAZ262154 NKV262154 NUR262154 OEN262154 OOJ262154 OYF262154 PIB262154 PRX262154 QBT262154 QLP262154 QVL262154 RFH262154 RPD262154 RYZ262154 SIV262154 SSR262154 TCN262154 TMJ262154 TWF262154 UGB262154 UPX262154 UZT262154 VJP262154 VTL262154 WDH262154 WND262154 WWZ262154 AR327690 KN327690 UJ327690 AEF327690 AOB327690 AXX327690 BHT327690 BRP327690 CBL327690 CLH327690 CVD327690 DEZ327690 DOV327690 DYR327690 EIN327690 ESJ327690 FCF327690 FMB327690 FVX327690 GFT327690 GPP327690 GZL327690 HJH327690 HTD327690 ICZ327690 IMV327690 IWR327690 JGN327690 JQJ327690 KAF327690 KKB327690 KTX327690 LDT327690 LNP327690 LXL327690 MHH327690 MRD327690 NAZ327690 NKV327690 NUR327690 OEN327690 OOJ327690 OYF327690 PIB327690 PRX327690 QBT327690 QLP327690 QVL327690 RFH327690 RPD327690 RYZ327690 SIV327690 SSR327690 TCN327690 TMJ327690 TWF327690 UGB327690 UPX327690 UZT327690 VJP327690 VTL327690 WDH327690 WND327690 WWZ327690 AR393226 KN393226 UJ393226 AEF393226 AOB393226 AXX393226 BHT393226 BRP393226 CBL393226 CLH393226 CVD393226 DEZ393226 DOV393226 DYR393226 EIN393226 ESJ393226 FCF393226 FMB393226 FVX393226 GFT393226 GPP393226 GZL393226 HJH393226 HTD393226 ICZ393226 IMV393226 IWR393226 JGN393226 JQJ393226 KAF393226 KKB393226 KTX393226 LDT393226 LNP393226 LXL393226 MHH393226 MRD393226 NAZ393226 NKV393226 NUR393226 OEN393226 OOJ393226 OYF393226 PIB393226 PRX393226 QBT393226 QLP393226 QVL393226 RFH393226 RPD393226 RYZ393226 SIV393226 SSR393226 TCN393226 TMJ393226 TWF393226 UGB393226 UPX393226 UZT393226 VJP393226 VTL393226 WDH393226 WND393226 WWZ393226 AR458762 KN458762 UJ458762 AEF458762 AOB458762 AXX458762 BHT458762 BRP458762 CBL458762 CLH458762 CVD458762 DEZ458762 DOV458762 DYR458762 EIN458762 ESJ458762 FCF458762 FMB458762 FVX458762 GFT458762 GPP458762 GZL458762 HJH458762 HTD458762 ICZ458762 IMV458762 IWR458762 JGN458762 JQJ458762 KAF458762 KKB458762 KTX458762 LDT458762 LNP458762 LXL458762 MHH458762 MRD458762 NAZ458762 NKV458762 NUR458762 OEN458762 OOJ458762 OYF458762 PIB458762 PRX458762 QBT458762 QLP458762 QVL458762 RFH458762 RPD458762 RYZ458762 SIV458762 SSR458762 TCN458762 TMJ458762 TWF458762 UGB458762 UPX458762 UZT458762 VJP458762 VTL458762 WDH458762 WND458762 WWZ458762 AR524298 KN524298 UJ524298 AEF524298 AOB524298 AXX524298 BHT524298 BRP524298 CBL524298 CLH524298 CVD524298 DEZ524298 DOV524298 DYR524298 EIN524298 ESJ524298 FCF524298 FMB524298 FVX524298 GFT524298 GPP524298 GZL524298 HJH524298 HTD524298 ICZ524298 IMV524298 IWR524298 JGN524298 JQJ524298 KAF524298 KKB524298 KTX524298 LDT524298 LNP524298 LXL524298 MHH524298 MRD524298 NAZ524298 NKV524298 NUR524298 OEN524298 OOJ524298 OYF524298 PIB524298 PRX524298 QBT524298 QLP524298 QVL524298 RFH524298 RPD524298 RYZ524298 SIV524298 SSR524298 TCN524298 TMJ524298 TWF524298 UGB524298 UPX524298 UZT524298 VJP524298 VTL524298 WDH524298 WND524298 WWZ524298 AR589834 KN589834 UJ589834 AEF589834 AOB589834 AXX589834 BHT589834 BRP589834 CBL589834 CLH589834 CVD589834 DEZ589834 DOV589834 DYR589834 EIN589834 ESJ589834 FCF589834 FMB589834 FVX589834 GFT589834 GPP589834 GZL589834 HJH589834 HTD589834 ICZ589834 IMV589834 IWR589834 JGN589834 JQJ589834 KAF589834 KKB589834 KTX589834 LDT589834 LNP589834 LXL589834 MHH589834 MRD589834 NAZ589834 NKV589834 NUR589834 OEN589834 OOJ589834 OYF589834 PIB589834 PRX589834 QBT589834 QLP589834 QVL589834 RFH589834 RPD589834 RYZ589834 SIV589834 SSR589834 TCN589834 TMJ589834 TWF589834 UGB589834 UPX589834 UZT589834 VJP589834 VTL589834 WDH589834 WND589834 WWZ589834 AR655370 KN655370 UJ655370 AEF655370 AOB655370 AXX655370 BHT655370 BRP655370 CBL655370 CLH655370 CVD655370 DEZ655370 DOV655370 DYR655370 EIN655370 ESJ655370 FCF655370 FMB655370 FVX655370 GFT655370 GPP655370 GZL655370 HJH655370 HTD655370 ICZ655370 IMV655370 IWR655370 JGN655370 JQJ655370 KAF655370 KKB655370 KTX655370 LDT655370 LNP655370 LXL655370 MHH655370 MRD655370 NAZ655370 NKV655370 NUR655370 OEN655370 OOJ655370 OYF655370 PIB655370 PRX655370 QBT655370 QLP655370 QVL655370 RFH655370 RPD655370 RYZ655370 SIV655370 SSR655370 TCN655370 TMJ655370 TWF655370 UGB655370 UPX655370 UZT655370 VJP655370 VTL655370 WDH655370 WND655370 WWZ655370 AR720906 KN720906 UJ720906 AEF720906 AOB720906 AXX720906 BHT720906 BRP720906 CBL720906 CLH720906 CVD720906 DEZ720906 DOV720906 DYR720906 EIN720906 ESJ720906 FCF720906 FMB720906 FVX720906 GFT720906 GPP720906 GZL720906 HJH720906 HTD720906 ICZ720906 IMV720906 IWR720906 JGN720906 JQJ720906 KAF720906 KKB720906 KTX720906 LDT720906 LNP720906 LXL720906 MHH720906 MRD720906 NAZ720906 NKV720906 NUR720906 OEN720906 OOJ720906 OYF720906 PIB720906 PRX720906 QBT720906 QLP720906 QVL720906 RFH720906 RPD720906 RYZ720906 SIV720906 SSR720906 TCN720906 TMJ720906 TWF720906 UGB720906 UPX720906 UZT720906 VJP720906 VTL720906 WDH720906 WND720906 WWZ720906 AR786442 KN786442 UJ786442 AEF786442 AOB786442 AXX786442 BHT786442 BRP786442 CBL786442 CLH786442 CVD786442 DEZ786442 DOV786442 DYR786442 EIN786442 ESJ786442 FCF786442 FMB786442 FVX786442 GFT786442 GPP786442 GZL786442 HJH786442 HTD786442 ICZ786442 IMV786442 IWR786442 JGN786442 JQJ786442 KAF786442 KKB786442 KTX786442 LDT786442 LNP786442 LXL786442 MHH786442 MRD786442 NAZ786442 NKV786442 NUR786442 OEN786442 OOJ786442 OYF786442 PIB786442 PRX786442 QBT786442 QLP786442 QVL786442 RFH786442 RPD786442 RYZ786442 SIV786442 SSR786442 TCN786442 TMJ786442 TWF786442 UGB786442 UPX786442 UZT786442 VJP786442 VTL786442 WDH786442 WND786442 WWZ786442 AR851978 KN851978 UJ851978 AEF851978 AOB851978 AXX851978 BHT851978 BRP851978 CBL851978 CLH851978 CVD851978 DEZ851978 DOV851978 DYR851978 EIN851978 ESJ851978 FCF851978 FMB851978 FVX851978 GFT851978 GPP851978 GZL851978 HJH851978 HTD851978 ICZ851978 IMV851978 IWR851978 JGN851978 JQJ851978 KAF851978 KKB851978 KTX851978 LDT851978 LNP851978 LXL851978 MHH851978 MRD851978 NAZ851978 NKV851978 NUR851978 OEN851978 OOJ851978 OYF851978 PIB851978 PRX851978 QBT851978 QLP851978 QVL851978 RFH851978 RPD851978 RYZ851978 SIV851978 SSR851978 TCN851978 TMJ851978 TWF851978 UGB851978 UPX851978 UZT851978 VJP851978 VTL851978 WDH851978 WND851978 WWZ851978 AR917514 KN917514 UJ917514 AEF917514 AOB917514 AXX917514 BHT917514 BRP917514 CBL917514 CLH917514 CVD917514 DEZ917514 DOV917514 DYR917514 EIN917514 ESJ917514 FCF917514 FMB917514 FVX917514 GFT917514 GPP917514 GZL917514 HJH917514 HTD917514 ICZ917514 IMV917514 IWR917514 JGN917514 JQJ917514 KAF917514 KKB917514 KTX917514 LDT917514 LNP917514 LXL917514 MHH917514 MRD917514 NAZ917514 NKV917514 NUR917514 OEN917514 OOJ917514 OYF917514 PIB917514 PRX917514 QBT917514 QLP917514 QVL917514 RFH917514 RPD917514 RYZ917514 SIV917514 SSR917514 TCN917514 TMJ917514 TWF917514 UGB917514 UPX917514 UZT917514 VJP917514 VTL917514 WDH917514 WND917514 WWZ917514 AR983050 KN983050 UJ983050 AEF983050 AOB983050 AXX983050 BHT983050 BRP983050 CBL983050 CLH983050 CVD983050 DEZ983050 DOV983050 DYR983050 EIN983050 ESJ983050 FCF983050 FMB983050 FVX983050 GFT983050 GPP983050 GZL983050 HJH983050 HTD983050 ICZ983050 IMV983050 IWR983050 JGN983050 JQJ983050 KAF983050 KKB983050 KTX983050 LDT983050 LNP983050 LXL983050 MHH983050 MRD983050 NAZ983050 NKV983050 NUR983050 OEN983050 OOJ983050 OYF983050 PIB983050 PRX983050 QBT983050 QLP983050 QVL983050 RFH983050 RPD983050 RYZ983050 SIV983050 SSR983050 TCN983050 TMJ983050 TWF983050 UGB983050 UPX983050 UZT983050 VJP983050 VTL983050 WDH983050 WND983050 WWZ983050 AS10:AS20 KO10:KO20 UK10:UK20 AEG10:AEG20 AOC10:AOC20 AXY10:AXY20 BHU10:BHU20 BRQ10:BRQ20 CBM10:CBM20 CLI10:CLI20 CVE10:CVE20 DFA10:DFA20 DOW10:DOW20 DYS10:DYS20 EIO10:EIO20 ESK10:ESK20 FCG10:FCG20 FMC10:FMC20 FVY10:FVY20 GFU10:GFU20 GPQ10:GPQ20 GZM10:GZM20 HJI10:HJI20 HTE10:HTE20 IDA10:IDA20 IMW10:IMW20 IWS10:IWS20 JGO10:JGO20 JQK10:JQK20 KAG10:KAG20 KKC10:KKC20 KTY10:KTY20 LDU10:LDU20 LNQ10:LNQ20 LXM10:LXM20 MHI10:MHI20 MRE10:MRE20 NBA10:NBA20 NKW10:NKW20 NUS10:NUS20 OEO10:OEO20 OOK10:OOK20 OYG10:OYG20 PIC10:PIC20 PRY10:PRY20 QBU10:QBU20 QLQ10:QLQ20 QVM10:QVM20 RFI10:RFI20 RPE10:RPE20 RZA10:RZA20 SIW10:SIW20 SSS10:SSS20 TCO10:TCO20 TMK10:TMK20 TWG10:TWG20 UGC10:UGC20 UPY10:UPY20 UZU10:UZU20 VJQ10:VJQ20 VTM10:VTM20 WDI10:WDI20 WNE10:WNE20 WXA10:WXA20 AS65546:AS65556 KO65546:KO65556 UK65546:UK65556 AEG65546:AEG65556 AOC65546:AOC65556 AXY65546:AXY65556 BHU65546:BHU65556 BRQ65546:BRQ65556 CBM65546:CBM65556 CLI65546:CLI65556 CVE65546:CVE65556 DFA65546:DFA65556 DOW65546:DOW65556 DYS65546:DYS65556 EIO65546:EIO65556 ESK65546:ESK65556 FCG65546:FCG65556 FMC65546:FMC65556 FVY65546:FVY65556 GFU65546:GFU65556 GPQ65546:GPQ65556 GZM65546:GZM65556 HJI65546:HJI65556 HTE65546:HTE65556 IDA65546:IDA65556 IMW65546:IMW65556 IWS65546:IWS65556 JGO65546:JGO65556 JQK65546:JQK65556 KAG65546:KAG65556 KKC65546:KKC65556 KTY65546:KTY65556 LDU65546:LDU65556 LNQ65546:LNQ65556 LXM65546:LXM65556 MHI65546:MHI65556 MRE65546:MRE65556 NBA65546:NBA65556 NKW65546:NKW65556 NUS65546:NUS65556 OEO65546:OEO65556 OOK65546:OOK65556 OYG65546:OYG65556 PIC65546:PIC65556 PRY65546:PRY65556 QBU65546:QBU65556 QLQ65546:QLQ65556 QVM65546:QVM65556 RFI65546:RFI65556 RPE65546:RPE65556 RZA65546:RZA65556 SIW65546:SIW65556 SSS65546:SSS65556 TCO65546:TCO65556 TMK65546:TMK65556 TWG65546:TWG65556 UGC65546:UGC65556 UPY65546:UPY65556 UZU65546:UZU65556 VJQ65546:VJQ65556 VTM65546:VTM65556 WDI65546:WDI65556 WNE65546:WNE65556 WXA65546:WXA65556 AS131082:AS131092 KO131082:KO131092 UK131082:UK131092 AEG131082:AEG131092 AOC131082:AOC131092 AXY131082:AXY131092 BHU131082:BHU131092 BRQ131082:BRQ131092 CBM131082:CBM131092 CLI131082:CLI131092 CVE131082:CVE131092 DFA131082:DFA131092 DOW131082:DOW131092 DYS131082:DYS131092 EIO131082:EIO131092 ESK131082:ESK131092 FCG131082:FCG131092 FMC131082:FMC131092 FVY131082:FVY131092 GFU131082:GFU131092 GPQ131082:GPQ131092 GZM131082:GZM131092 HJI131082:HJI131092 HTE131082:HTE131092 IDA131082:IDA131092 IMW131082:IMW131092 IWS131082:IWS131092 JGO131082:JGO131092 JQK131082:JQK131092 KAG131082:KAG131092 KKC131082:KKC131092 KTY131082:KTY131092 LDU131082:LDU131092 LNQ131082:LNQ131092 LXM131082:LXM131092 MHI131082:MHI131092 MRE131082:MRE131092 NBA131082:NBA131092 NKW131082:NKW131092 NUS131082:NUS131092 OEO131082:OEO131092 OOK131082:OOK131092 OYG131082:OYG131092 PIC131082:PIC131092 PRY131082:PRY131092 QBU131082:QBU131092 QLQ131082:QLQ131092 QVM131082:QVM131092 RFI131082:RFI131092 RPE131082:RPE131092 RZA131082:RZA131092 SIW131082:SIW131092 SSS131082:SSS131092 TCO131082:TCO131092 TMK131082:TMK131092 TWG131082:TWG131092 UGC131082:UGC131092 UPY131082:UPY131092 UZU131082:UZU131092 VJQ131082:VJQ131092 VTM131082:VTM131092 WDI131082:WDI131092 WNE131082:WNE131092 WXA131082:WXA131092 AS196618:AS196628 KO196618:KO196628 UK196618:UK196628 AEG196618:AEG196628 AOC196618:AOC196628 AXY196618:AXY196628 BHU196618:BHU196628 BRQ196618:BRQ196628 CBM196618:CBM196628 CLI196618:CLI196628 CVE196618:CVE196628 DFA196618:DFA196628 DOW196618:DOW196628 DYS196618:DYS196628 EIO196618:EIO196628 ESK196618:ESK196628 FCG196618:FCG196628 FMC196618:FMC196628 FVY196618:FVY196628 GFU196618:GFU196628 GPQ196618:GPQ196628 GZM196618:GZM196628 HJI196618:HJI196628 HTE196618:HTE196628 IDA196618:IDA196628 IMW196618:IMW196628 IWS196618:IWS196628 JGO196618:JGO196628 JQK196618:JQK196628 KAG196618:KAG196628 KKC196618:KKC196628 KTY196618:KTY196628 LDU196618:LDU196628 LNQ196618:LNQ196628 LXM196618:LXM196628 MHI196618:MHI196628 MRE196618:MRE196628 NBA196618:NBA196628 NKW196618:NKW196628 NUS196618:NUS196628 OEO196618:OEO196628 OOK196618:OOK196628 OYG196618:OYG196628 PIC196618:PIC196628 PRY196618:PRY196628 QBU196618:QBU196628 QLQ196618:QLQ196628 QVM196618:QVM196628 RFI196618:RFI196628 RPE196618:RPE196628 RZA196618:RZA196628 SIW196618:SIW196628 SSS196618:SSS196628 TCO196618:TCO196628 TMK196618:TMK196628 TWG196618:TWG196628 UGC196618:UGC196628 UPY196618:UPY196628 UZU196618:UZU196628 VJQ196618:VJQ196628 VTM196618:VTM196628 WDI196618:WDI196628 WNE196618:WNE196628 WXA196618:WXA196628 AS262154:AS262164 KO262154:KO262164 UK262154:UK262164 AEG262154:AEG262164 AOC262154:AOC262164 AXY262154:AXY262164 BHU262154:BHU262164 BRQ262154:BRQ262164 CBM262154:CBM262164 CLI262154:CLI262164 CVE262154:CVE262164 DFA262154:DFA262164 DOW262154:DOW262164 DYS262154:DYS262164 EIO262154:EIO262164 ESK262154:ESK262164 FCG262154:FCG262164 FMC262154:FMC262164 FVY262154:FVY262164 GFU262154:GFU262164 GPQ262154:GPQ262164 GZM262154:GZM262164 HJI262154:HJI262164 HTE262154:HTE262164 IDA262154:IDA262164 IMW262154:IMW262164 IWS262154:IWS262164 JGO262154:JGO262164 JQK262154:JQK262164 KAG262154:KAG262164 KKC262154:KKC262164 KTY262154:KTY262164 LDU262154:LDU262164 LNQ262154:LNQ262164 LXM262154:LXM262164 MHI262154:MHI262164 MRE262154:MRE262164 NBA262154:NBA262164 NKW262154:NKW262164 NUS262154:NUS262164 OEO262154:OEO262164 OOK262154:OOK262164 OYG262154:OYG262164 PIC262154:PIC262164 PRY262154:PRY262164 QBU262154:QBU262164 QLQ262154:QLQ262164 QVM262154:QVM262164 RFI262154:RFI262164 RPE262154:RPE262164 RZA262154:RZA262164 SIW262154:SIW262164 SSS262154:SSS262164 TCO262154:TCO262164 TMK262154:TMK262164 TWG262154:TWG262164 UGC262154:UGC262164 UPY262154:UPY262164 UZU262154:UZU262164 VJQ262154:VJQ262164 VTM262154:VTM262164 WDI262154:WDI262164 WNE262154:WNE262164 WXA262154:WXA262164 AS327690:AS327700 KO327690:KO327700 UK327690:UK327700 AEG327690:AEG327700 AOC327690:AOC327700 AXY327690:AXY327700 BHU327690:BHU327700 BRQ327690:BRQ327700 CBM327690:CBM327700 CLI327690:CLI327700 CVE327690:CVE327700 DFA327690:DFA327700 DOW327690:DOW327700 DYS327690:DYS327700 EIO327690:EIO327700 ESK327690:ESK327700 FCG327690:FCG327700 FMC327690:FMC327700 FVY327690:FVY327700 GFU327690:GFU327700 GPQ327690:GPQ327700 GZM327690:GZM327700 HJI327690:HJI327700 HTE327690:HTE327700 IDA327690:IDA327700 IMW327690:IMW327700 IWS327690:IWS327700 JGO327690:JGO327700 JQK327690:JQK327700 KAG327690:KAG327700 KKC327690:KKC327700 KTY327690:KTY327700 LDU327690:LDU327700 LNQ327690:LNQ327700 LXM327690:LXM327700 MHI327690:MHI327700 MRE327690:MRE327700 NBA327690:NBA327700 NKW327690:NKW327700 NUS327690:NUS327700 OEO327690:OEO327700 OOK327690:OOK327700 OYG327690:OYG327700 PIC327690:PIC327700 PRY327690:PRY327700 QBU327690:QBU327700 QLQ327690:QLQ327700 QVM327690:QVM327700 RFI327690:RFI327700 RPE327690:RPE327700 RZA327690:RZA327700 SIW327690:SIW327700 SSS327690:SSS327700 TCO327690:TCO327700 TMK327690:TMK327700 TWG327690:TWG327700 UGC327690:UGC327700 UPY327690:UPY327700 UZU327690:UZU327700 VJQ327690:VJQ327700 VTM327690:VTM327700 WDI327690:WDI327700 WNE327690:WNE327700 WXA327690:WXA327700 AS393226:AS393236 KO393226:KO393236 UK393226:UK393236 AEG393226:AEG393236 AOC393226:AOC393236 AXY393226:AXY393236 BHU393226:BHU393236 BRQ393226:BRQ393236 CBM393226:CBM393236 CLI393226:CLI393236 CVE393226:CVE393236 DFA393226:DFA393236 DOW393226:DOW393236 DYS393226:DYS393236 EIO393226:EIO393236 ESK393226:ESK393236 FCG393226:FCG393236 FMC393226:FMC393236 FVY393226:FVY393236 GFU393226:GFU393236 GPQ393226:GPQ393236 GZM393226:GZM393236 HJI393226:HJI393236 HTE393226:HTE393236 IDA393226:IDA393236 IMW393226:IMW393236 IWS393226:IWS393236 JGO393226:JGO393236 JQK393226:JQK393236 KAG393226:KAG393236 KKC393226:KKC393236 KTY393226:KTY393236 LDU393226:LDU393236 LNQ393226:LNQ393236 LXM393226:LXM393236 MHI393226:MHI393236 MRE393226:MRE393236 NBA393226:NBA393236 NKW393226:NKW393236 NUS393226:NUS393236 OEO393226:OEO393236 OOK393226:OOK393236 OYG393226:OYG393236 PIC393226:PIC393236 PRY393226:PRY393236 QBU393226:QBU393236 QLQ393226:QLQ393236 QVM393226:QVM393236 RFI393226:RFI393236 RPE393226:RPE393236 RZA393226:RZA393236 SIW393226:SIW393236 SSS393226:SSS393236 TCO393226:TCO393236 TMK393226:TMK393236 TWG393226:TWG393236 UGC393226:UGC393236 UPY393226:UPY393236 UZU393226:UZU393236 VJQ393226:VJQ393236 VTM393226:VTM393236 WDI393226:WDI393236 WNE393226:WNE393236 WXA393226:WXA393236 AS458762:AS458772 KO458762:KO458772 UK458762:UK458772 AEG458762:AEG458772 AOC458762:AOC458772 AXY458762:AXY458772 BHU458762:BHU458772 BRQ458762:BRQ458772 CBM458762:CBM458772 CLI458762:CLI458772 CVE458762:CVE458772 DFA458762:DFA458772 DOW458762:DOW458772 DYS458762:DYS458772 EIO458762:EIO458772 ESK458762:ESK458772 FCG458762:FCG458772 FMC458762:FMC458772 FVY458762:FVY458772 GFU458762:GFU458772 GPQ458762:GPQ458772 GZM458762:GZM458772 HJI458762:HJI458772 HTE458762:HTE458772 IDA458762:IDA458772 IMW458762:IMW458772 IWS458762:IWS458772 JGO458762:JGO458772 JQK458762:JQK458772 KAG458762:KAG458772 KKC458762:KKC458772 KTY458762:KTY458772 LDU458762:LDU458772 LNQ458762:LNQ458772 LXM458762:LXM458772 MHI458762:MHI458772 MRE458762:MRE458772 NBA458762:NBA458772 NKW458762:NKW458772 NUS458762:NUS458772 OEO458762:OEO458772 OOK458762:OOK458772 OYG458762:OYG458772 PIC458762:PIC458772 PRY458762:PRY458772 QBU458762:QBU458772 QLQ458762:QLQ458772 QVM458762:QVM458772 RFI458762:RFI458772 RPE458762:RPE458772 RZA458762:RZA458772 SIW458762:SIW458772 SSS458762:SSS458772 TCO458762:TCO458772 TMK458762:TMK458772 TWG458762:TWG458772 UGC458762:UGC458772 UPY458762:UPY458772 UZU458762:UZU458772 VJQ458762:VJQ458772 VTM458762:VTM458772 WDI458762:WDI458772 WNE458762:WNE458772 WXA458762:WXA458772 AS524298:AS524308 KO524298:KO524308 UK524298:UK524308 AEG524298:AEG524308 AOC524298:AOC524308 AXY524298:AXY524308 BHU524298:BHU524308 BRQ524298:BRQ524308 CBM524298:CBM524308 CLI524298:CLI524308 CVE524298:CVE524308 DFA524298:DFA524308 DOW524298:DOW524308 DYS524298:DYS524308 EIO524298:EIO524308 ESK524298:ESK524308 FCG524298:FCG524308 FMC524298:FMC524308 FVY524298:FVY524308 GFU524298:GFU524308 GPQ524298:GPQ524308 GZM524298:GZM524308 HJI524298:HJI524308 HTE524298:HTE524308 IDA524298:IDA524308 IMW524298:IMW524308 IWS524298:IWS524308 JGO524298:JGO524308 JQK524298:JQK524308 KAG524298:KAG524308 KKC524298:KKC524308 KTY524298:KTY524308 LDU524298:LDU524308 LNQ524298:LNQ524308 LXM524298:LXM524308 MHI524298:MHI524308 MRE524298:MRE524308 NBA524298:NBA524308 NKW524298:NKW524308 NUS524298:NUS524308 OEO524298:OEO524308 OOK524298:OOK524308 OYG524298:OYG524308 PIC524298:PIC524308 PRY524298:PRY524308 QBU524298:QBU524308 QLQ524298:QLQ524308 QVM524298:QVM524308 RFI524298:RFI524308 RPE524298:RPE524308 RZA524298:RZA524308 SIW524298:SIW524308 SSS524298:SSS524308 TCO524298:TCO524308 TMK524298:TMK524308 TWG524298:TWG524308 UGC524298:UGC524308 UPY524298:UPY524308 UZU524298:UZU524308 VJQ524298:VJQ524308 VTM524298:VTM524308 WDI524298:WDI524308 WNE524298:WNE524308 WXA524298:WXA524308 AS589834:AS589844 KO589834:KO589844 UK589834:UK589844 AEG589834:AEG589844 AOC589834:AOC589844 AXY589834:AXY589844 BHU589834:BHU589844 BRQ589834:BRQ589844 CBM589834:CBM589844 CLI589834:CLI589844 CVE589834:CVE589844 DFA589834:DFA589844 DOW589834:DOW589844 DYS589834:DYS589844 EIO589834:EIO589844 ESK589834:ESK589844 FCG589834:FCG589844 FMC589834:FMC589844 FVY589834:FVY589844 GFU589834:GFU589844 GPQ589834:GPQ589844 GZM589834:GZM589844 HJI589834:HJI589844 HTE589834:HTE589844 IDA589834:IDA589844 IMW589834:IMW589844 IWS589834:IWS589844 JGO589834:JGO589844 JQK589834:JQK589844 KAG589834:KAG589844 KKC589834:KKC589844 KTY589834:KTY589844 LDU589834:LDU589844 LNQ589834:LNQ589844 LXM589834:LXM589844 MHI589834:MHI589844 MRE589834:MRE589844 NBA589834:NBA589844 NKW589834:NKW589844 NUS589834:NUS589844 OEO589834:OEO589844 OOK589834:OOK589844 OYG589834:OYG589844 PIC589834:PIC589844 PRY589834:PRY589844 QBU589834:QBU589844 QLQ589834:QLQ589844 QVM589834:QVM589844 RFI589834:RFI589844 RPE589834:RPE589844 RZA589834:RZA589844 SIW589834:SIW589844 SSS589834:SSS589844 TCO589834:TCO589844 TMK589834:TMK589844 TWG589834:TWG589844 UGC589834:UGC589844 UPY589834:UPY589844 UZU589834:UZU589844 VJQ589834:VJQ589844 VTM589834:VTM589844 WDI589834:WDI589844 WNE589834:WNE589844 WXA589834:WXA589844 AS655370:AS655380 KO655370:KO655380 UK655370:UK655380 AEG655370:AEG655380 AOC655370:AOC655380 AXY655370:AXY655380 BHU655370:BHU655380 BRQ655370:BRQ655380 CBM655370:CBM655380 CLI655370:CLI655380 CVE655370:CVE655380 DFA655370:DFA655380 DOW655370:DOW655380 DYS655370:DYS655380 EIO655370:EIO655380 ESK655370:ESK655380 FCG655370:FCG655380 FMC655370:FMC655380 FVY655370:FVY655380 GFU655370:GFU655380 GPQ655370:GPQ655380 GZM655370:GZM655380 HJI655370:HJI655380 HTE655370:HTE655380 IDA655370:IDA655380 IMW655370:IMW655380 IWS655370:IWS655380 JGO655370:JGO655380 JQK655370:JQK655380 KAG655370:KAG655380 KKC655370:KKC655380 KTY655370:KTY655380 LDU655370:LDU655380 LNQ655370:LNQ655380 LXM655370:LXM655380 MHI655370:MHI655380 MRE655370:MRE655380 NBA655370:NBA655380 NKW655370:NKW655380 NUS655370:NUS655380 OEO655370:OEO655380 OOK655370:OOK655380 OYG655370:OYG655380 PIC655370:PIC655380 PRY655370:PRY655380 QBU655370:QBU655380 QLQ655370:QLQ655380 QVM655370:QVM655380 RFI655370:RFI655380 RPE655370:RPE655380 RZA655370:RZA655380 SIW655370:SIW655380 SSS655370:SSS655380 TCO655370:TCO655380 TMK655370:TMK655380 TWG655370:TWG655380 UGC655370:UGC655380 UPY655370:UPY655380 UZU655370:UZU655380 VJQ655370:VJQ655380 VTM655370:VTM655380 WDI655370:WDI655380 WNE655370:WNE655380 WXA655370:WXA655380 AS720906:AS720916 KO720906:KO720916 UK720906:UK720916 AEG720906:AEG720916 AOC720906:AOC720916 AXY720906:AXY720916 BHU720906:BHU720916 BRQ720906:BRQ720916 CBM720906:CBM720916 CLI720906:CLI720916 CVE720906:CVE720916 DFA720906:DFA720916 DOW720906:DOW720916 DYS720906:DYS720916 EIO720906:EIO720916 ESK720906:ESK720916 FCG720906:FCG720916 FMC720906:FMC720916 FVY720906:FVY720916 GFU720906:GFU720916 GPQ720906:GPQ720916 GZM720906:GZM720916 HJI720906:HJI720916 HTE720906:HTE720916 IDA720906:IDA720916 IMW720906:IMW720916 IWS720906:IWS720916 JGO720906:JGO720916 JQK720906:JQK720916 KAG720906:KAG720916 KKC720906:KKC720916 KTY720906:KTY720916 LDU720906:LDU720916 LNQ720906:LNQ720916 LXM720906:LXM720916 MHI720906:MHI720916 MRE720906:MRE720916 NBA720906:NBA720916 NKW720906:NKW720916 NUS720906:NUS720916 OEO720906:OEO720916 OOK720906:OOK720916 OYG720906:OYG720916 PIC720906:PIC720916 PRY720906:PRY720916 QBU720906:QBU720916 QLQ720906:QLQ720916 QVM720906:QVM720916 RFI720906:RFI720916 RPE720906:RPE720916 RZA720906:RZA720916 SIW720906:SIW720916 SSS720906:SSS720916 TCO720906:TCO720916 TMK720906:TMK720916 TWG720906:TWG720916 UGC720906:UGC720916 UPY720906:UPY720916 UZU720906:UZU720916 VJQ720906:VJQ720916 VTM720906:VTM720916 WDI720906:WDI720916 WNE720906:WNE720916 WXA720906:WXA720916 AS786442:AS786452 KO786442:KO786452 UK786442:UK786452 AEG786442:AEG786452 AOC786442:AOC786452 AXY786442:AXY786452 BHU786442:BHU786452 BRQ786442:BRQ786452 CBM786442:CBM786452 CLI786442:CLI786452 CVE786442:CVE786452 DFA786442:DFA786452 DOW786442:DOW786452 DYS786442:DYS786452 EIO786442:EIO786452 ESK786442:ESK786452 FCG786442:FCG786452 FMC786442:FMC786452 FVY786442:FVY786452 GFU786442:GFU786452 GPQ786442:GPQ786452 GZM786442:GZM786452 HJI786442:HJI786452 HTE786442:HTE786452 IDA786442:IDA786452 IMW786442:IMW786452 IWS786442:IWS786452 JGO786442:JGO786452 JQK786442:JQK786452 KAG786442:KAG786452 KKC786442:KKC786452 KTY786442:KTY786452 LDU786442:LDU786452 LNQ786442:LNQ786452 LXM786442:LXM786452 MHI786442:MHI786452 MRE786442:MRE786452 NBA786442:NBA786452 NKW786442:NKW786452 NUS786442:NUS786452 OEO786442:OEO786452 OOK786442:OOK786452 OYG786442:OYG786452 PIC786442:PIC786452 PRY786442:PRY786452 QBU786442:QBU786452 QLQ786442:QLQ786452 QVM786442:QVM786452 RFI786442:RFI786452 RPE786442:RPE786452 RZA786442:RZA786452 SIW786442:SIW786452 SSS786442:SSS786452 TCO786442:TCO786452 TMK786442:TMK786452 TWG786442:TWG786452 UGC786442:UGC786452 UPY786442:UPY786452 UZU786442:UZU786452 VJQ786442:VJQ786452 VTM786442:VTM786452 WDI786442:WDI786452 WNE786442:WNE786452 WXA786442:WXA786452 AS851978:AS851988 KO851978:KO851988 UK851978:UK851988 AEG851978:AEG851988 AOC851978:AOC851988 AXY851978:AXY851988 BHU851978:BHU851988 BRQ851978:BRQ851988 CBM851978:CBM851988 CLI851978:CLI851988 CVE851978:CVE851988 DFA851978:DFA851988 DOW851978:DOW851988 DYS851978:DYS851988 EIO851978:EIO851988 ESK851978:ESK851988 FCG851978:FCG851988 FMC851978:FMC851988 FVY851978:FVY851988 GFU851978:GFU851988 GPQ851978:GPQ851988 GZM851978:GZM851988 HJI851978:HJI851988 HTE851978:HTE851988 IDA851978:IDA851988 IMW851978:IMW851988 IWS851978:IWS851988 JGO851978:JGO851988 JQK851978:JQK851988 KAG851978:KAG851988 KKC851978:KKC851988 KTY851978:KTY851988 LDU851978:LDU851988 LNQ851978:LNQ851988 LXM851978:LXM851988 MHI851978:MHI851988 MRE851978:MRE851988 NBA851978:NBA851988 NKW851978:NKW851988 NUS851978:NUS851988 OEO851978:OEO851988 OOK851978:OOK851988 OYG851978:OYG851988 PIC851978:PIC851988 PRY851978:PRY851988 QBU851978:QBU851988 QLQ851978:QLQ851988 QVM851978:QVM851988 RFI851978:RFI851988 RPE851978:RPE851988 RZA851978:RZA851988 SIW851978:SIW851988 SSS851978:SSS851988 TCO851978:TCO851988 TMK851978:TMK851988 TWG851978:TWG851988 UGC851978:UGC851988 UPY851978:UPY851988 UZU851978:UZU851988 VJQ851978:VJQ851988 VTM851978:VTM851988 WDI851978:WDI851988 WNE851978:WNE851988 WXA851978:WXA851988 AS917514:AS917524 KO917514:KO917524 UK917514:UK917524 AEG917514:AEG917524 AOC917514:AOC917524 AXY917514:AXY917524 BHU917514:BHU917524 BRQ917514:BRQ917524 CBM917514:CBM917524 CLI917514:CLI917524 CVE917514:CVE917524 DFA917514:DFA917524 DOW917514:DOW917524 DYS917514:DYS917524 EIO917514:EIO917524 ESK917514:ESK917524 FCG917514:FCG917524 FMC917514:FMC917524 FVY917514:FVY917524 GFU917514:GFU917524 GPQ917514:GPQ917524 GZM917514:GZM917524 HJI917514:HJI917524 HTE917514:HTE917524 IDA917514:IDA917524 IMW917514:IMW917524 IWS917514:IWS917524 JGO917514:JGO917524 JQK917514:JQK917524 KAG917514:KAG917524 KKC917514:KKC917524 KTY917514:KTY917524 LDU917514:LDU917524 LNQ917514:LNQ917524 LXM917514:LXM917524 MHI917514:MHI917524 MRE917514:MRE917524 NBA917514:NBA917524 NKW917514:NKW917524 NUS917514:NUS917524 OEO917514:OEO917524 OOK917514:OOK917524 OYG917514:OYG917524 PIC917514:PIC917524 PRY917514:PRY917524 QBU917514:QBU917524 QLQ917514:QLQ917524 QVM917514:QVM917524 RFI917514:RFI917524 RPE917514:RPE917524 RZA917514:RZA917524 SIW917514:SIW917524 SSS917514:SSS917524 TCO917514:TCO917524 TMK917514:TMK917524 TWG917514:TWG917524 UGC917514:UGC917524 UPY917514:UPY917524 UZU917514:UZU917524 VJQ917514:VJQ917524 VTM917514:VTM917524 WDI917514:WDI917524 WNE917514:WNE917524 WXA917514:WXA917524 AS983050:AS983060 KO983050:KO983060 UK983050:UK983060 AEG983050:AEG983060 AOC983050:AOC983060 AXY983050:AXY983060 BHU983050:BHU983060 BRQ983050:BRQ983060 CBM983050:CBM983060 CLI983050:CLI983060 CVE983050:CVE983060 DFA983050:DFA983060 DOW983050:DOW983060 DYS983050:DYS983060 EIO983050:EIO983060 ESK983050:ESK983060 FCG983050:FCG983060 FMC983050:FMC983060 FVY983050:FVY983060 GFU983050:GFU983060 GPQ983050:GPQ983060 GZM983050:GZM983060 HJI983050:HJI983060 HTE983050:HTE983060 IDA983050:IDA983060 IMW983050:IMW983060 IWS983050:IWS983060 JGO983050:JGO983060 JQK983050:JQK983060 KAG983050:KAG983060 KKC983050:KKC983060 KTY983050:KTY983060 LDU983050:LDU983060 LNQ983050:LNQ983060 LXM983050:LXM983060 MHI983050:MHI983060 MRE983050:MRE983060 NBA983050:NBA983060 NKW983050:NKW983060 NUS983050:NUS983060 OEO983050:OEO983060 OOK983050:OOK983060 OYG983050:OYG983060 PIC983050:PIC983060 PRY983050:PRY983060 QBU983050:QBU983060 QLQ983050:QLQ983060 QVM983050:QVM983060 RFI983050:RFI983060 RPE983050:RPE983060 RZA983050:RZA983060 SIW983050:SIW983060 SSS983050:SSS983060 TCO983050:TCO983060 TMK983050:TMK983060 TWG983050:TWG983060 UGC983050:UGC983060 UPY983050:UPY983060 UZU983050:UZU983060 VJQ983050:VJQ983060 VTM983050:VTM983060 WDI983050:WDI983060 WNE983050:WNE983060 WXA983050:WXA983060 AT10 KP10 UL10 AEH10 AOD10 AXZ10 BHV10 BRR10 CBN10 CLJ10 CVF10 DFB10 DOX10 DYT10 EIP10 ESL10 FCH10 FMD10 FVZ10 GFV10 GPR10 GZN10 HJJ10 HTF10 IDB10 IMX10 IWT10 JGP10 JQL10 KAH10 KKD10 KTZ10 LDV10 LNR10 LXN10 MHJ10 MRF10 NBB10 NKX10 NUT10 OEP10 OOL10 OYH10 PID10 PRZ10 QBV10 QLR10 QVN10 RFJ10 RPF10 RZB10 SIX10 SST10 TCP10 TML10 TWH10 UGD10 UPZ10 UZV10 VJR10 VTN10 WDJ10 WNF10 WXB10 AT65546 KP65546 UL65546 AEH65546 AOD65546 AXZ65546 BHV65546 BRR65546 CBN65546 CLJ65546 CVF65546 DFB65546 DOX65546 DYT65546 EIP65546 ESL65546 FCH65546 FMD65546 FVZ65546 GFV65546 GPR65546 GZN65546 HJJ65546 HTF65546 IDB65546 IMX65546 IWT65546 JGP65546 JQL65546 KAH65546 KKD65546 KTZ65546 LDV65546 LNR65546 LXN65546 MHJ65546 MRF65546 NBB65546 NKX65546 NUT65546 OEP65546 OOL65546 OYH65546 PID65546 PRZ65546 QBV65546 QLR65546 QVN65546 RFJ65546 RPF65546 RZB65546 SIX65546 SST65546 TCP65546 TML65546 TWH65546 UGD65546 UPZ65546 UZV65546 VJR65546 VTN65546 WDJ65546 WNF65546 WXB65546 AT131082 KP131082 UL131082 AEH131082 AOD131082 AXZ131082 BHV131082 BRR131082 CBN131082 CLJ131082 CVF131082 DFB131082 DOX131082 DYT131082 EIP131082 ESL131082 FCH131082 FMD131082 FVZ131082 GFV131082 GPR131082 GZN131082 HJJ131082 HTF131082 IDB131082 IMX131082 IWT131082 JGP131082 JQL131082 KAH131082 KKD131082 KTZ131082 LDV131082 LNR131082 LXN131082 MHJ131082 MRF131082 NBB131082 NKX131082 NUT131082 OEP131082 OOL131082 OYH131082 PID131082 PRZ131082 QBV131082 QLR131082 QVN131082 RFJ131082 RPF131082 RZB131082 SIX131082 SST131082 TCP131082 TML131082 TWH131082 UGD131082 UPZ131082 UZV131082 VJR131082 VTN131082 WDJ131082 WNF131082 WXB131082 AT196618 KP196618 UL196618 AEH196618 AOD196618 AXZ196618 BHV196618 BRR196618 CBN196618 CLJ196618 CVF196618 DFB196618 DOX196618 DYT196618 EIP196618 ESL196618 FCH196618 FMD196618 FVZ196618 GFV196618 GPR196618 GZN196618 HJJ196618 HTF196618 IDB196618 IMX196618 IWT196618 JGP196618 JQL196618 KAH196618 KKD196618 KTZ196618 LDV196618 LNR196618 LXN196618 MHJ196618 MRF196618 NBB196618 NKX196618 NUT196618 OEP196618 OOL196618 OYH196618 PID196618 PRZ196618 QBV196618 QLR196618 QVN196618 RFJ196618 RPF196618 RZB196618 SIX196618 SST196618 TCP196618 TML196618 TWH196618 UGD196618 UPZ196618 UZV196618 VJR196618 VTN196618 WDJ196618 WNF196618 WXB196618 AT262154 KP262154 UL262154 AEH262154 AOD262154 AXZ262154 BHV262154 BRR262154 CBN262154 CLJ262154 CVF262154 DFB262154 DOX262154 DYT262154 EIP262154 ESL262154 FCH262154 FMD262154 FVZ262154 GFV262154 GPR262154 GZN262154 HJJ262154 HTF262154 IDB262154 IMX262154 IWT262154 JGP262154 JQL262154 KAH262154 KKD262154 KTZ262154 LDV262154 LNR262154 LXN262154 MHJ262154 MRF262154 NBB262154 NKX262154 NUT262154 OEP262154 OOL262154 OYH262154 PID262154 PRZ262154 QBV262154 QLR262154 QVN262154 RFJ262154 RPF262154 RZB262154 SIX262154 SST262154 TCP262154 TML262154 TWH262154 UGD262154 UPZ262154 UZV262154 VJR262154 VTN262154 WDJ262154 WNF262154 WXB262154 AT327690 KP327690 UL327690 AEH327690 AOD327690 AXZ327690 BHV327690 BRR327690 CBN327690 CLJ327690 CVF327690 DFB327690 DOX327690 DYT327690 EIP327690 ESL327690 FCH327690 FMD327690 FVZ327690 GFV327690 GPR327690 GZN327690 HJJ327690 HTF327690 IDB327690 IMX327690 IWT327690 JGP327690 JQL327690 KAH327690 KKD327690 KTZ327690 LDV327690 LNR327690 LXN327690 MHJ327690 MRF327690 NBB327690 NKX327690 NUT327690 OEP327690 OOL327690 OYH327690 PID327690 PRZ327690 QBV327690 QLR327690 QVN327690 RFJ327690 RPF327690 RZB327690 SIX327690 SST327690 TCP327690 TML327690 TWH327690 UGD327690 UPZ327690 UZV327690 VJR327690 VTN327690 WDJ327690 WNF327690 WXB327690 AT393226 KP393226 UL393226 AEH393226 AOD393226 AXZ393226 BHV393226 BRR393226 CBN393226 CLJ393226 CVF393226 DFB393226 DOX393226 DYT393226 EIP393226 ESL393226 FCH393226 FMD393226 FVZ393226 GFV393226 GPR393226 GZN393226 HJJ393226 HTF393226 IDB393226 IMX393226 IWT393226 JGP393226 JQL393226 KAH393226 KKD393226 KTZ393226 LDV393226 LNR393226 LXN393226 MHJ393226 MRF393226 NBB393226 NKX393226 NUT393226 OEP393226 OOL393226 OYH393226 PID393226 PRZ393226 QBV393226 QLR393226 QVN393226 RFJ393226 RPF393226 RZB393226 SIX393226 SST393226 TCP393226 TML393226 TWH393226 UGD393226 UPZ393226 UZV393226 VJR393226 VTN393226 WDJ393226 WNF393226 WXB393226 AT458762 KP458762 UL458762 AEH458762 AOD458762 AXZ458762 BHV458762 BRR458762 CBN458762 CLJ458762 CVF458762 DFB458762 DOX458762 DYT458762 EIP458762 ESL458762 FCH458762 FMD458762 FVZ458762 GFV458762 GPR458762 GZN458762 HJJ458762 HTF458762 IDB458762 IMX458762 IWT458762 JGP458762 JQL458762 KAH458762 KKD458762 KTZ458762 LDV458762 LNR458762 LXN458762 MHJ458762 MRF458762 NBB458762 NKX458762 NUT458762 OEP458762 OOL458762 OYH458762 PID458762 PRZ458762 QBV458762 QLR458762 QVN458762 RFJ458762 RPF458762 RZB458762 SIX458762 SST458762 TCP458762 TML458762 TWH458762 UGD458762 UPZ458762 UZV458762 VJR458762 VTN458762 WDJ458762 WNF458762 WXB458762 AT524298 KP524298 UL524298 AEH524298 AOD524298 AXZ524298 BHV524298 BRR524298 CBN524298 CLJ524298 CVF524298 DFB524298 DOX524298 DYT524298 EIP524298 ESL524298 FCH524298 FMD524298 FVZ524298 GFV524298 GPR524298 GZN524298 HJJ524298 HTF524298 IDB524298 IMX524298 IWT524298 JGP524298 JQL524298 KAH524298 KKD524298 KTZ524298 LDV524298 LNR524298 LXN524298 MHJ524298 MRF524298 NBB524298 NKX524298 NUT524298 OEP524298 OOL524298 OYH524298 PID524298 PRZ524298 QBV524298 QLR524298 QVN524298 RFJ524298 RPF524298 RZB524298 SIX524298 SST524298 TCP524298 TML524298 TWH524298 UGD524298 UPZ524298 UZV524298 VJR524298 VTN524298 WDJ524298 WNF524298 WXB524298 AT589834 KP589834 UL589834 AEH589834 AOD589834 AXZ589834 BHV589834 BRR589834 CBN589834 CLJ589834 CVF589834 DFB589834 DOX589834 DYT589834 EIP589834 ESL589834 FCH589834 FMD589834 FVZ589834 GFV589834 GPR589834 GZN589834 HJJ589834 HTF589834 IDB589834 IMX589834 IWT589834 JGP589834 JQL589834 KAH589834 KKD589834 KTZ589834 LDV589834 LNR589834 LXN589834 MHJ589834 MRF589834 NBB589834 NKX589834 NUT589834 OEP589834 OOL589834 OYH589834 PID589834 PRZ589834 QBV589834 QLR589834 QVN589834 RFJ589834 RPF589834 RZB589834 SIX589834 SST589834 TCP589834 TML589834 TWH589834 UGD589834 UPZ589834 UZV589834 VJR589834 VTN589834 WDJ589834 WNF589834 WXB589834 AT655370 KP655370 UL655370 AEH655370 AOD655370 AXZ655370 BHV655370 BRR655370 CBN655370 CLJ655370 CVF655370 DFB655370 DOX655370 DYT655370 EIP655370 ESL655370 FCH655370 FMD655370 FVZ655370 GFV655370 GPR655370 GZN655370 HJJ655370 HTF655370 IDB655370 IMX655370 IWT655370 JGP655370 JQL655370 KAH655370 KKD655370 KTZ655370 LDV655370 LNR655370 LXN655370 MHJ655370 MRF655370 NBB655370 NKX655370 NUT655370 OEP655370 OOL655370 OYH655370 PID655370 PRZ655370 QBV655370 QLR655370 QVN655370 RFJ655370 RPF655370 RZB655370 SIX655370 SST655370 TCP655370 TML655370 TWH655370 UGD655370 UPZ655370 UZV655370 VJR655370 VTN655370 WDJ655370 WNF655370 WXB655370 AT720906 KP720906 UL720906 AEH720906 AOD720906 AXZ720906 BHV720906 BRR720906 CBN720906 CLJ720906 CVF720906 DFB720906 DOX720906 DYT720906 EIP720906 ESL720906 FCH720906 FMD720906 FVZ720906 GFV720906 GPR720906 GZN720906 HJJ720906 HTF720906 IDB720906 IMX720906 IWT720906 JGP720906 JQL720906 KAH720906 KKD720906 KTZ720906 LDV720906 LNR720906 LXN720906 MHJ720906 MRF720906 NBB720906 NKX720906 NUT720906 OEP720906 OOL720906 OYH720906 PID720906 PRZ720906 QBV720906 QLR720906 QVN720906 RFJ720906 RPF720906 RZB720906 SIX720906 SST720906 TCP720906 TML720906 TWH720906 UGD720906 UPZ720906 UZV720906 VJR720906 VTN720906 WDJ720906 WNF720906 WXB720906 AT786442 KP786442 UL786442 AEH786442 AOD786442 AXZ786442 BHV786442 BRR786442 CBN786442 CLJ786442 CVF786442 DFB786442 DOX786442 DYT786442 EIP786442 ESL786442 FCH786442 FMD786442 FVZ786442 GFV786442 GPR786442 GZN786442 HJJ786442 HTF786442 IDB786442 IMX786442 IWT786442 JGP786442 JQL786442 KAH786442 KKD786442 KTZ786442 LDV786442 LNR786442 LXN786442 MHJ786442 MRF786442 NBB786442 NKX786442 NUT786442 OEP786442 OOL786442 OYH786442 PID786442 PRZ786442 QBV786442 QLR786442 QVN786442 RFJ786442 RPF786442 RZB786442 SIX786442 SST786442 TCP786442 TML786442 TWH786442 UGD786442 UPZ786442 UZV786442 VJR786442 VTN786442 WDJ786442 WNF786442 WXB786442 AT851978 KP851978 UL851978 AEH851978 AOD851978 AXZ851978 BHV851978 BRR851978 CBN851978 CLJ851978 CVF851978 DFB851978 DOX851978 DYT851978 EIP851978 ESL851978 FCH851978 FMD851978 FVZ851978 GFV851978 GPR851978 GZN851978 HJJ851978 HTF851978 IDB851978 IMX851978 IWT851978 JGP851978 JQL851978 KAH851978 KKD851978 KTZ851978 LDV851978 LNR851978 LXN851978 MHJ851978 MRF851978 NBB851978 NKX851978 NUT851978 OEP851978 OOL851978 OYH851978 PID851978 PRZ851978 QBV851978 QLR851978 QVN851978 RFJ851978 RPF851978 RZB851978 SIX851978 SST851978 TCP851978 TML851978 TWH851978 UGD851978 UPZ851978 UZV851978 VJR851978 VTN851978 WDJ851978 WNF851978 WXB851978 AT917514 KP917514 UL917514 AEH917514 AOD917514 AXZ917514 BHV917514 BRR917514 CBN917514 CLJ917514 CVF917514 DFB917514 DOX917514 DYT917514 EIP917514 ESL917514 FCH917514 FMD917514 FVZ917514 GFV917514 GPR917514 GZN917514 HJJ917514 HTF917514 IDB917514 IMX917514 IWT917514 JGP917514 JQL917514 KAH917514 KKD917514 KTZ917514 LDV917514 LNR917514 LXN917514 MHJ917514 MRF917514 NBB917514 NKX917514 NUT917514 OEP917514 OOL917514 OYH917514 PID917514 PRZ917514 QBV917514 QLR917514 QVN917514 RFJ917514 RPF917514 RZB917514 SIX917514 SST917514 TCP917514 TML917514 TWH917514 UGD917514 UPZ917514 UZV917514 VJR917514 VTN917514 WDJ917514 WNF917514 WXB917514 AT983050 KP983050 UL983050 AEH983050 AOD983050 AXZ983050 BHV983050 BRR983050 CBN983050 CLJ983050 CVF983050 DFB983050 DOX983050 DYT983050 EIP983050 ESL983050 FCH983050 FMD983050 FVZ983050 GFV983050 GPR983050 GZN983050 HJJ983050 HTF983050 IDB983050 IMX983050 IWT983050 JGP983050 JQL983050 KAH983050 KKD983050 KTZ983050 LDV983050 LNR983050 LXN983050 MHJ983050 MRF983050 NBB983050 NKX983050 NUT983050 OEP983050 OOL983050 OYH983050 PID983050 PRZ983050 QBV983050 QLR983050 QVN983050 RFJ983050 RPF983050 RZB983050 SIX983050 SST983050 TCP983050 TML983050 TWH983050 UGD983050 UPZ983050 UZV983050 VJR983050 VTN983050 WDJ983050 WNF983050 WXB983050 AT15:AT20 KP15:KP20 UL15:UL20 AEH15:AEH20 AOD15:AOD20 AXZ15:AXZ20 BHV15:BHV20 BRR15:BRR20 CBN15:CBN20 CLJ15:CLJ20 CVF15:CVF20 DFB15:DFB20 DOX15:DOX20 DYT15:DYT20 EIP15:EIP20 ESL15:ESL20 FCH15:FCH20 FMD15:FMD20 FVZ15:FVZ20 GFV15:GFV20 GPR15:GPR20 GZN15:GZN20 HJJ15:HJJ20 HTF15:HTF20 IDB15:IDB20 IMX15:IMX20 IWT15:IWT20 JGP15:JGP20 JQL15:JQL20 KAH15:KAH20 KKD15:KKD20 KTZ15:KTZ20 LDV15:LDV20 LNR15:LNR20 LXN15:LXN20 MHJ15:MHJ20 MRF15:MRF20 NBB15:NBB20 NKX15:NKX20 NUT15:NUT20 OEP15:OEP20 OOL15:OOL20 OYH15:OYH20 PID15:PID20 PRZ15:PRZ20 QBV15:QBV20 QLR15:QLR20 QVN15:QVN20 RFJ15:RFJ20 RPF15:RPF20 RZB15:RZB20 SIX15:SIX20 SST15:SST20 TCP15:TCP20 TML15:TML20 TWH15:TWH20 UGD15:UGD20 UPZ15:UPZ20 UZV15:UZV20 VJR15:VJR20 VTN15:VTN20 WDJ15:WDJ20 WNF15:WNF20 WXB15:WXB20 AT65551:AT65556 KP65551:KP65556 UL65551:UL65556 AEH65551:AEH65556 AOD65551:AOD65556 AXZ65551:AXZ65556 BHV65551:BHV65556 BRR65551:BRR65556 CBN65551:CBN65556 CLJ65551:CLJ65556 CVF65551:CVF65556 DFB65551:DFB65556 DOX65551:DOX65556 DYT65551:DYT65556 EIP65551:EIP65556 ESL65551:ESL65556 FCH65551:FCH65556 FMD65551:FMD65556 FVZ65551:FVZ65556 GFV65551:GFV65556 GPR65551:GPR65556 GZN65551:GZN65556 HJJ65551:HJJ65556 HTF65551:HTF65556 IDB65551:IDB65556 IMX65551:IMX65556 IWT65551:IWT65556 JGP65551:JGP65556 JQL65551:JQL65556 KAH65551:KAH65556 KKD65551:KKD65556 KTZ65551:KTZ65556 LDV65551:LDV65556 LNR65551:LNR65556 LXN65551:LXN65556 MHJ65551:MHJ65556 MRF65551:MRF65556 NBB65551:NBB65556 NKX65551:NKX65556 NUT65551:NUT65556 OEP65551:OEP65556 OOL65551:OOL65556 OYH65551:OYH65556 PID65551:PID65556 PRZ65551:PRZ65556 QBV65551:QBV65556 QLR65551:QLR65556 QVN65551:QVN65556 RFJ65551:RFJ65556 RPF65551:RPF65556 RZB65551:RZB65556 SIX65551:SIX65556 SST65551:SST65556 TCP65551:TCP65556 TML65551:TML65556 TWH65551:TWH65556 UGD65551:UGD65556 UPZ65551:UPZ65556 UZV65551:UZV65556 VJR65551:VJR65556 VTN65551:VTN65556 WDJ65551:WDJ65556 WNF65551:WNF65556 WXB65551:WXB65556 AT131087:AT131092 KP131087:KP131092 UL131087:UL131092 AEH131087:AEH131092 AOD131087:AOD131092 AXZ131087:AXZ131092 BHV131087:BHV131092 BRR131087:BRR131092 CBN131087:CBN131092 CLJ131087:CLJ131092 CVF131087:CVF131092 DFB131087:DFB131092 DOX131087:DOX131092 DYT131087:DYT131092 EIP131087:EIP131092 ESL131087:ESL131092 FCH131087:FCH131092 FMD131087:FMD131092 FVZ131087:FVZ131092 GFV131087:GFV131092 GPR131087:GPR131092 GZN131087:GZN131092 HJJ131087:HJJ131092 HTF131087:HTF131092 IDB131087:IDB131092 IMX131087:IMX131092 IWT131087:IWT131092 JGP131087:JGP131092 JQL131087:JQL131092 KAH131087:KAH131092 KKD131087:KKD131092 KTZ131087:KTZ131092 LDV131087:LDV131092 LNR131087:LNR131092 LXN131087:LXN131092 MHJ131087:MHJ131092 MRF131087:MRF131092 NBB131087:NBB131092 NKX131087:NKX131092 NUT131087:NUT131092 OEP131087:OEP131092 OOL131087:OOL131092 OYH131087:OYH131092 PID131087:PID131092 PRZ131087:PRZ131092 QBV131087:QBV131092 QLR131087:QLR131092 QVN131087:QVN131092 RFJ131087:RFJ131092 RPF131087:RPF131092 RZB131087:RZB131092 SIX131087:SIX131092 SST131087:SST131092 TCP131087:TCP131092 TML131087:TML131092 TWH131087:TWH131092 UGD131087:UGD131092 UPZ131087:UPZ131092 UZV131087:UZV131092 VJR131087:VJR131092 VTN131087:VTN131092 WDJ131087:WDJ131092 WNF131087:WNF131092 WXB131087:WXB131092 AT196623:AT196628 KP196623:KP196628 UL196623:UL196628 AEH196623:AEH196628 AOD196623:AOD196628 AXZ196623:AXZ196628 BHV196623:BHV196628 BRR196623:BRR196628 CBN196623:CBN196628 CLJ196623:CLJ196628 CVF196623:CVF196628 DFB196623:DFB196628 DOX196623:DOX196628 DYT196623:DYT196628 EIP196623:EIP196628 ESL196623:ESL196628 FCH196623:FCH196628 FMD196623:FMD196628 FVZ196623:FVZ196628 GFV196623:GFV196628 GPR196623:GPR196628 GZN196623:GZN196628 HJJ196623:HJJ196628 HTF196623:HTF196628 IDB196623:IDB196628 IMX196623:IMX196628 IWT196623:IWT196628 JGP196623:JGP196628 JQL196623:JQL196628 KAH196623:KAH196628 KKD196623:KKD196628 KTZ196623:KTZ196628 LDV196623:LDV196628 LNR196623:LNR196628 LXN196623:LXN196628 MHJ196623:MHJ196628 MRF196623:MRF196628 NBB196623:NBB196628 NKX196623:NKX196628 NUT196623:NUT196628 OEP196623:OEP196628 OOL196623:OOL196628 OYH196623:OYH196628 PID196623:PID196628 PRZ196623:PRZ196628 QBV196623:QBV196628 QLR196623:QLR196628 QVN196623:QVN196628 RFJ196623:RFJ196628 RPF196623:RPF196628 RZB196623:RZB196628 SIX196623:SIX196628 SST196623:SST196628 TCP196623:TCP196628 TML196623:TML196628 TWH196623:TWH196628 UGD196623:UGD196628 UPZ196623:UPZ196628 UZV196623:UZV196628 VJR196623:VJR196628 VTN196623:VTN196628 WDJ196623:WDJ196628 WNF196623:WNF196628 WXB196623:WXB196628 AT262159:AT262164 KP262159:KP262164 UL262159:UL262164 AEH262159:AEH262164 AOD262159:AOD262164 AXZ262159:AXZ262164 BHV262159:BHV262164 BRR262159:BRR262164 CBN262159:CBN262164 CLJ262159:CLJ262164 CVF262159:CVF262164 DFB262159:DFB262164 DOX262159:DOX262164 DYT262159:DYT262164 EIP262159:EIP262164 ESL262159:ESL262164 FCH262159:FCH262164 FMD262159:FMD262164 FVZ262159:FVZ262164 GFV262159:GFV262164 GPR262159:GPR262164 GZN262159:GZN262164 HJJ262159:HJJ262164 HTF262159:HTF262164 IDB262159:IDB262164 IMX262159:IMX262164 IWT262159:IWT262164 JGP262159:JGP262164 JQL262159:JQL262164 KAH262159:KAH262164 KKD262159:KKD262164 KTZ262159:KTZ262164 LDV262159:LDV262164 LNR262159:LNR262164 LXN262159:LXN262164 MHJ262159:MHJ262164 MRF262159:MRF262164 NBB262159:NBB262164 NKX262159:NKX262164 NUT262159:NUT262164 OEP262159:OEP262164 OOL262159:OOL262164 OYH262159:OYH262164 PID262159:PID262164 PRZ262159:PRZ262164 QBV262159:QBV262164 QLR262159:QLR262164 QVN262159:QVN262164 RFJ262159:RFJ262164 RPF262159:RPF262164 RZB262159:RZB262164 SIX262159:SIX262164 SST262159:SST262164 TCP262159:TCP262164 TML262159:TML262164 TWH262159:TWH262164 UGD262159:UGD262164 UPZ262159:UPZ262164 UZV262159:UZV262164 VJR262159:VJR262164 VTN262159:VTN262164 WDJ262159:WDJ262164 WNF262159:WNF262164 WXB262159:WXB262164 AT327695:AT327700 KP327695:KP327700 UL327695:UL327700 AEH327695:AEH327700 AOD327695:AOD327700 AXZ327695:AXZ327700 BHV327695:BHV327700 BRR327695:BRR327700 CBN327695:CBN327700 CLJ327695:CLJ327700 CVF327695:CVF327700 DFB327695:DFB327700 DOX327695:DOX327700 DYT327695:DYT327700 EIP327695:EIP327700 ESL327695:ESL327700 FCH327695:FCH327700 FMD327695:FMD327700 FVZ327695:FVZ327700 GFV327695:GFV327700 GPR327695:GPR327700 GZN327695:GZN327700 HJJ327695:HJJ327700 HTF327695:HTF327700 IDB327695:IDB327700 IMX327695:IMX327700 IWT327695:IWT327700 JGP327695:JGP327700 JQL327695:JQL327700 KAH327695:KAH327700 KKD327695:KKD327700 KTZ327695:KTZ327700 LDV327695:LDV327700 LNR327695:LNR327700 LXN327695:LXN327700 MHJ327695:MHJ327700 MRF327695:MRF327700 NBB327695:NBB327700 NKX327695:NKX327700 NUT327695:NUT327700 OEP327695:OEP327700 OOL327695:OOL327700 OYH327695:OYH327700 PID327695:PID327700 PRZ327695:PRZ327700 QBV327695:QBV327700 QLR327695:QLR327700 QVN327695:QVN327700 RFJ327695:RFJ327700 RPF327695:RPF327700 RZB327695:RZB327700 SIX327695:SIX327700 SST327695:SST327700 TCP327695:TCP327700 TML327695:TML327700 TWH327695:TWH327700 UGD327695:UGD327700 UPZ327695:UPZ327700 UZV327695:UZV327700 VJR327695:VJR327700 VTN327695:VTN327700 WDJ327695:WDJ327700 WNF327695:WNF327700 WXB327695:WXB327700 AT393231:AT393236 KP393231:KP393236 UL393231:UL393236 AEH393231:AEH393236 AOD393231:AOD393236 AXZ393231:AXZ393236 BHV393231:BHV393236 BRR393231:BRR393236 CBN393231:CBN393236 CLJ393231:CLJ393236 CVF393231:CVF393236 DFB393231:DFB393236 DOX393231:DOX393236 DYT393231:DYT393236 EIP393231:EIP393236 ESL393231:ESL393236 FCH393231:FCH393236 FMD393231:FMD393236 FVZ393231:FVZ393236 GFV393231:GFV393236 GPR393231:GPR393236 GZN393231:GZN393236 HJJ393231:HJJ393236 HTF393231:HTF393236 IDB393231:IDB393236 IMX393231:IMX393236 IWT393231:IWT393236 JGP393231:JGP393236 JQL393231:JQL393236 KAH393231:KAH393236 KKD393231:KKD393236 KTZ393231:KTZ393236 LDV393231:LDV393236 LNR393231:LNR393236 LXN393231:LXN393236 MHJ393231:MHJ393236 MRF393231:MRF393236 NBB393231:NBB393236 NKX393231:NKX393236 NUT393231:NUT393236 OEP393231:OEP393236 OOL393231:OOL393236 OYH393231:OYH393236 PID393231:PID393236 PRZ393231:PRZ393236 QBV393231:QBV393236 QLR393231:QLR393236 QVN393231:QVN393236 RFJ393231:RFJ393236 RPF393231:RPF393236 RZB393231:RZB393236 SIX393231:SIX393236 SST393231:SST393236 TCP393231:TCP393236 TML393231:TML393236 TWH393231:TWH393236 UGD393231:UGD393236 UPZ393231:UPZ393236 UZV393231:UZV393236 VJR393231:VJR393236 VTN393231:VTN393236 WDJ393231:WDJ393236 WNF393231:WNF393236 WXB393231:WXB393236 AT458767:AT458772 KP458767:KP458772 UL458767:UL458772 AEH458767:AEH458772 AOD458767:AOD458772 AXZ458767:AXZ458772 BHV458767:BHV458772 BRR458767:BRR458772 CBN458767:CBN458772 CLJ458767:CLJ458772 CVF458767:CVF458772 DFB458767:DFB458772 DOX458767:DOX458772 DYT458767:DYT458772 EIP458767:EIP458772 ESL458767:ESL458772 FCH458767:FCH458772 FMD458767:FMD458772 FVZ458767:FVZ458772 GFV458767:GFV458772 GPR458767:GPR458772 GZN458767:GZN458772 HJJ458767:HJJ458772 HTF458767:HTF458772 IDB458767:IDB458772 IMX458767:IMX458772 IWT458767:IWT458772 JGP458767:JGP458772 JQL458767:JQL458772 KAH458767:KAH458772 KKD458767:KKD458772 KTZ458767:KTZ458772 LDV458767:LDV458772 LNR458767:LNR458772 LXN458767:LXN458772 MHJ458767:MHJ458772 MRF458767:MRF458772 NBB458767:NBB458772 NKX458767:NKX458772 NUT458767:NUT458772 OEP458767:OEP458772 OOL458767:OOL458772 OYH458767:OYH458772 PID458767:PID458772 PRZ458767:PRZ458772 QBV458767:QBV458772 QLR458767:QLR458772 QVN458767:QVN458772 RFJ458767:RFJ458772 RPF458767:RPF458772 RZB458767:RZB458772 SIX458767:SIX458772 SST458767:SST458772 TCP458767:TCP458772 TML458767:TML458772 TWH458767:TWH458772 UGD458767:UGD458772 UPZ458767:UPZ458772 UZV458767:UZV458772 VJR458767:VJR458772 VTN458767:VTN458772 WDJ458767:WDJ458772 WNF458767:WNF458772 WXB458767:WXB458772 AT524303:AT524308 KP524303:KP524308 UL524303:UL524308 AEH524303:AEH524308 AOD524303:AOD524308 AXZ524303:AXZ524308 BHV524303:BHV524308 BRR524303:BRR524308 CBN524303:CBN524308 CLJ524303:CLJ524308 CVF524303:CVF524308 DFB524303:DFB524308 DOX524303:DOX524308 DYT524303:DYT524308 EIP524303:EIP524308 ESL524303:ESL524308 FCH524303:FCH524308 FMD524303:FMD524308 FVZ524303:FVZ524308 GFV524303:GFV524308 GPR524303:GPR524308 GZN524303:GZN524308 HJJ524303:HJJ524308 HTF524303:HTF524308 IDB524303:IDB524308 IMX524303:IMX524308 IWT524303:IWT524308 JGP524303:JGP524308 JQL524303:JQL524308 KAH524303:KAH524308 KKD524303:KKD524308 KTZ524303:KTZ524308 LDV524303:LDV524308 LNR524303:LNR524308 LXN524303:LXN524308 MHJ524303:MHJ524308 MRF524303:MRF524308 NBB524303:NBB524308 NKX524303:NKX524308 NUT524303:NUT524308 OEP524303:OEP524308 OOL524303:OOL524308 OYH524303:OYH524308 PID524303:PID524308 PRZ524303:PRZ524308 QBV524303:QBV524308 QLR524303:QLR524308 QVN524303:QVN524308 RFJ524303:RFJ524308 RPF524303:RPF524308 RZB524303:RZB524308 SIX524303:SIX524308 SST524303:SST524308 TCP524303:TCP524308 TML524303:TML524308 TWH524303:TWH524308 UGD524303:UGD524308 UPZ524303:UPZ524308 UZV524303:UZV524308 VJR524303:VJR524308 VTN524303:VTN524308 WDJ524303:WDJ524308 WNF524303:WNF524308 WXB524303:WXB524308 AT589839:AT589844 KP589839:KP589844 UL589839:UL589844 AEH589839:AEH589844 AOD589839:AOD589844 AXZ589839:AXZ589844 BHV589839:BHV589844 BRR589839:BRR589844 CBN589839:CBN589844 CLJ589839:CLJ589844 CVF589839:CVF589844 DFB589839:DFB589844 DOX589839:DOX589844 DYT589839:DYT589844 EIP589839:EIP589844 ESL589839:ESL589844 FCH589839:FCH589844 FMD589839:FMD589844 FVZ589839:FVZ589844 GFV589839:GFV589844 GPR589839:GPR589844 GZN589839:GZN589844 HJJ589839:HJJ589844 HTF589839:HTF589844 IDB589839:IDB589844 IMX589839:IMX589844 IWT589839:IWT589844 JGP589839:JGP589844 JQL589839:JQL589844 KAH589839:KAH589844 KKD589839:KKD589844 KTZ589839:KTZ589844 LDV589839:LDV589844 LNR589839:LNR589844 LXN589839:LXN589844 MHJ589839:MHJ589844 MRF589839:MRF589844 NBB589839:NBB589844 NKX589839:NKX589844 NUT589839:NUT589844 OEP589839:OEP589844 OOL589839:OOL589844 OYH589839:OYH589844 PID589839:PID589844 PRZ589839:PRZ589844 QBV589839:QBV589844 QLR589839:QLR589844 QVN589839:QVN589844 RFJ589839:RFJ589844 RPF589839:RPF589844 RZB589839:RZB589844 SIX589839:SIX589844 SST589839:SST589844 TCP589839:TCP589844 TML589839:TML589844 TWH589839:TWH589844 UGD589839:UGD589844 UPZ589839:UPZ589844 UZV589839:UZV589844 VJR589839:VJR589844 VTN589839:VTN589844 WDJ589839:WDJ589844 WNF589839:WNF589844 WXB589839:WXB589844 AT655375:AT655380 KP655375:KP655380 UL655375:UL655380 AEH655375:AEH655380 AOD655375:AOD655380 AXZ655375:AXZ655380 BHV655375:BHV655380 BRR655375:BRR655380 CBN655375:CBN655380 CLJ655375:CLJ655380 CVF655375:CVF655380 DFB655375:DFB655380 DOX655375:DOX655380 DYT655375:DYT655380 EIP655375:EIP655380 ESL655375:ESL655380 FCH655375:FCH655380 FMD655375:FMD655380 FVZ655375:FVZ655380 GFV655375:GFV655380 GPR655375:GPR655380 GZN655375:GZN655380 HJJ655375:HJJ655380 HTF655375:HTF655380 IDB655375:IDB655380 IMX655375:IMX655380 IWT655375:IWT655380 JGP655375:JGP655380 JQL655375:JQL655380 KAH655375:KAH655380 KKD655375:KKD655380 KTZ655375:KTZ655380 LDV655375:LDV655380 LNR655375:LNR655380 LXN655375:LXN655380 MHJ655375:MHJ655380 MRF655375:MRF655380 NBB655375:NBB655380 NKX655375:NKX655380 NUT655375:NUT655380 OEP655375:OEP655380 OOL655375:OOL655380 OYH655375:OYH655380 PID655375:PID655380 PRZ655375:PRZ655380 QBV655375:QBV655380 QLR655375:QLR655380 QVN655375:QVN655380 RFJ655375:RFJ655380 RPF655375:RPF655380 RZB655375:RZB655380 SIX655375:SIX655380 SST655375:SST655380 TCP655375:TCP655380 TML655375:TML655380 TWH655375:TWH655380 UGD655375:UGD655380 UPZ655375:UPZ655380 UZV655375:UZV655380 VJR655375:VJR655380 VTN655375:VTN655380 WDJ655375:WDJ655380 WNF655375:WNF655380 WXB655375:WXB655380 AT720911:AT720916 KP720911:KP720916 UL720911:UL720916 AEH720911:AEH720916 AOD720911:AOD720916 AXZ720911:AXZ720916 BHV720911:BHV720916 BRR720911:BRR720916 CBN720911:CBN720916 CLJ720911:CLJ720916 CVF720911:CVF720916 DFB720911:DFB720916 DOX720911:DOX720916 DYT720911:DYT720916 EIP720911:EIP720916 ESL720911:ESL720916 FCH720911:FCH720916 FMD720911:FMD720916 FVZ720911:FVZ720916 GFV720911:GFV720916 GPR720911:GPR720916 GZN720911:GZN720916 HJJ720911:HJJ720916 HTF720911:HTF720916 IDB720911:IDB720916 IMX720911:IMX720916 IWT720911:IWT720916 JGP720911:JGP720916 JQL720911:JQL720916 KAH720911:KAH720916 KKD720911:KKD720916 KTZ720911:KTZ720916 LDV720911:LDV720916 LNR720911:LNR720916 LXN720911:LXN720916 MHJ720911:MHJ720916 MRF720911:MRF720916 NBB720911:NBB720916 NKX720911:NKX720916 NUT720911:NUT720916 OEP720911:OEP720916 OOL720911:OOL720916 OYH720911:OYH720916 PID720911:PID720916 PRZ720911:PRZ720916 QBV720911:QBV720916 QLR720911:QLR720916 QVN720911:QVN720916 RFJ720911:RFJ720916 RPF720911:RPF720916 RZB720911:RZB720916 SIX720911:SIX720916 SST720911:SST720916 TCP720911:TCP720916 TML720911:TML720916 TWH720911:TWH720916 UGD720911:UGD720916 UPZ720911:UPZ720916 UZV720911:UZV720916 VJR720911:VJR720916 VTN720911:VTN720916 WDJ720911:WDJ720916 WNF720911:WNF720916 WXB720911:WXB720916 AT786447:AT786452 KP786447:KP786452 UL786447:UL786452 AEH786447:AEH786452 AOD786447:AOD786452 AXZ786447:AXZ786452 BHV786447:BHV786452 BRR786447:BRR786452 CBN786447:CBN786452 CLJ786447:CLJ786452 CVF786447:CVF786452 DFB786447:DFB786452 DOX786447:DOX786452 DYT786447:DYT786452 EIP786447:EIP786452 ESL786447:ESL786452 FCH786447:FCH786452 FMD786447:FMD786452 FVZ786447:FVZ786452 GFV786447:GFV786452 GPR786447:GPR786452 GZN786447:GZN786452 HJJ786447:HJJ786452 HTF786447:HTF786452 IDB786447:IDB786452 IMX786447:IMX786452 IWT786447:IWT786452 JGP786447:JGP786452 JQL786447:JQL786452 KAH786447:KAH786452 KKD786447:KKD786452 KTZ786447:KTZ786452 LDV786447:LDV786452 LNR786447:LNR786452 LXN786447:LXN786452 MHJ786447:MHJ786452 MRF786447:MRF786452 NBB786447:NBB786452 NKX786447:NKX786452 NUT786447:NUT786452 OEP786447:OEP786452 OOL786447:OOL786452 OYH786447:OYH786452 PID786447:PID786452 PRZ786447:PRZ786452 QBV786447:QBV786452 QLR786447:QLR786452 QVN786447:QVN786452 RFJ786447:RFJ786452 RPF786447:RPF786452 RZB786447:RZB786452 SIX786447:SIX786452 SST786447:SST786452 TCP786447:TCP786452 TML786447:TML786452 TWH786447:TWH786452 UGD786447:UGD786452 UPZ786447:UPZ786452 UZV786447:UZV786452 VJR786447:VJR786452 VTN786447:VTN786452 WDJ786447:WDJ786452 WNF786447:WNF786452 WXB786447:WXB786452 AT851983:AT851988 KP851983:KP851988 UL851983:UL851988 AEH851983:AEH851988 AOD851983:AOD851988 AXZ851983:AXZ851988 BHV851983:BHV851988 BRR851983:BRR851988 CBN851983:CBN851988 CLJ851983:CLJ851988 CVF851983:CVF851988 DFB851983:DFB851988 DOX851983:DOX851988 DYT851983:DYT851988 EIP851983:EIP851988 ESL851983:ESL851988 FCH851983:FCH851988 FMD851983:FMD851988 FVZ851983:FVZ851988 GFV851983:GFV851988 GPR851983:GPR851988 GZN851983:GZN851988 HJJ851983:HJJ851988 HTF851983:HTF851988 IDB851983:IDB851988 IMX851983:IMX851988 IWT851983:IWT851988 JGP851983:JGP851988 JQL851983:JQL851988 KAH851983:KAH851988 KKD851983:KKD851988 KTZ851983:KTZ851988 LDV851983:LDV851988 LNR851983:LNR851988 LXN851983:LXN851988 MHJ851983:MHJ851988 MRF851983:MRF851988 NBB851983:NBB851988 NKX851983:NKX851988 NUT851983:NUT851988 OEP851983:OEP851988 OOL851983:OOL851988 OYH851983:OYH851988 PID851983:PID851988 PRZ851983:PRZ851988 QBV851983:QBV851988 QLR851983:QLR851988 QVN851983:QVN851988 RFJ851983:RFJ851988 RPF851983:RPF851988 RZB851983:RZB851988 SIX851983:SIX851988 SST851983:SST851988 TCP851983:TCP851988 TML851983:TML851988 TWH851983:TWH851988 UGD851983:UGD851988 UPZ851983:UPZ851988 UZV851983:UZV851988 VJR851983:VJR851988 VTN851983:VTN851988 WDJ851983:WDJ851988 WNF851983:WNF851988 WXB851983:WXB851988 AT917519:AT917524 KP917519:KP917524 UL917519:UL917524 AEH917519:AEH917524 AOD917519:AOD917524 AXZ917519:AXZ917524 BHV917519:BHV917524 BRR917519:BRR917524 CBN917519:CBN917524 CLJ917519:CLJ917524 CVF917519:CVF917524 DFB917519:DFB917524 DOX917519:DOX917524 DYT917519:DYT917524 EIP917519:EIP917524 ESL917519:ESL917524 FCH917519:FCH917524 FMD917519:FMD917524 FVZ917519:FVZ917524 GFV917519:GFV917524 GPR917519:GPR917524 GZN917519:GZN917524 HJJ917519:HJJ917524 HTF917519:HTF917524 IDB917519:IDB917524 IMX917519:IMX917524 IWT917519:IWT917524 JGP917519:JGP917524 JQL917519:JQL917524 KAH917519:KAH917524 KKD917519:KKD917524 KTZ917519:KTZ917524 LDV917519:LDV917524 LNR917519:LNR917524 LXN917519:LXN917524 MHJ917519:MHJ917524 MRF917519:MRF917524 NBB917519:NBB917524 NKX917519:NKX917524 NUT917519:NUT917524 OEP917519:OEP917524 OOL917519:OOL917524 OYH917519:OYH917524 PID917519:PID917524 PRZ917519:PRZ917524 QBV917519:QBV917524 QLR917519:QLR917524 QVN917519:QVN917524 RFJ917519:RFJ917524 RPF917519:RPF917524 RZB917519:RZB917524 SIX917519:SIX917524 SST917519:SST917524 TCP917519:TCP917524 TML917519:TML917524 TWH917519:TWH917524 UGD917519:UGD917524 UPZ917519:UPZ917524 UZV917519:UZV917524 VJR917519:VJR917524 VTN917519:VTN917524 WDJ917519:WDJ917524 WNF917519:WNF917524 WXB917519:WXB917524 AT983055:AT983060 KP983055:KP983060 UL983055:UL983060 AEH983055:AEH983060 AOD983055:AOD983060 AXZ983055:AXZ983060 BHV983055:BHV983060 BRR983055:BRR983060 CBN983055:CBN983060 CLJ983055:CLJ983060 CVF983055:CVF983060 DFB983055:DFB983060 DOX983055:DOX983060 DYT983055:DYT983060 EIP983055:EIP983060 ESL983055:ESL983060 FCH983055:FCH983060 FMD983055:FMD983060 FVZ983055:FVZ983060 GFV983055:GFV983060 GPR983055:GPR983060 GZN983055:GZN983060 HJJ983055:HJJ983060 HTF983055:HTF983060 IDB983055:IDB983060 IMX983055:IMX983060 IWT983055:IWT983060 JGP983055:JGP983060 JQL983055:JQL983060 KAH983055:KAH983060 KKD983055:KKD983060 KTZ983055:KTZ983060 LDV983055:LDV983060 LNR983055:LNR983060 LXN983055:LXN983060 MHJ983055:MHJ983060 MRF983055:MRF983060 NBB983055:NBB983060 NKX983055:NKX983060 NUT983055:NUT983060 OEP983055:OEP983060 OOL983055:OOL983060 OYH983055:OYH983060 PID983055:PID983060 PRZ983055:PRZ983060 QBV983055:QBV983060 QLR983055:QLR983060 QVN983055:QVN983060 RFJ983055:RFJ983060 RPF983055:RPF983060 RZB983055:RZB983060 SIX983055:SIX983060 SST983055:SST983060 TCP983055:TCP983060 TML983055:TML983060 TWH983055:TWH983060 UGD983055:UGD983060 UPZ983055:UPZ983060 UZV983055:UZV983060 VJR983055:VJR983060 VTN983055:VTN983060 WDJ983055:WDJ983060 WNF983055:WNF983060 WXB983055:WXB983060</xm:sqref>
        </x14:dataValidation>
      </x14:dataValidations>
    </ext>
  </extLst>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BD117"/>
  <sheetViews>
    <sheetView showGridLines="0" zoomScaleNormal="100" zoomScaleSheetLayoutView="115" workbookViewId="0"/>
  </sheetViews>
  <sheetFormatPr baseColWidth="10" defaultRowHeight="11.25" x14ac:dyDescent="0.2"/>
  <cols>
    <col min="1" max="1" width="1.140625" style="110" customWidth="1"/>
    <col min="2" max="4" width="5.7109375" style="110" customWidth="1"/>
    <col min="5" max="5" width="4" style="111" customWidth="1"/>
    <col min="6" max="8" width="3.7109375" style="110" customWidth="1"/>
    <col min="9" max="11" width="4.5703125" style="110" customWidth="1"/>
    <col min="12" max="13" width="3.28515625" style="112" bestFit="1" customWidth="1"/>
    <col min="14" max="14" width="0.7109375" style="112" hidden="1" customWidth="1"/>
    <col min="15" max="15" width="3" style="112" hidden="1" customWidth="1"/>
    <col min="16" max="16" width="5.140625" style="112" hidden="1" customWidth="1"/>
    <col min="17" max="17" width="3" style="112" hidden="1" customWidth="1"/>
    <col min="18" max="18" width="4.28515625" style="112" customWidth="1"/>
    <col min="19" max="21" width="5.7109375" style="112" customWidth="1"/>
    <col min="22" max="24" width="2.7109375" style="111" customWidth="1"/>
    <col min="25" max="25" width="2.85546875" style="111" customWidth="1"/>
    <col min="26" max="31" width="2.7109375" style="111" customWidth="1"/>
    <col min="32" max="32" width="1.140625" style="111" hidden="1" customWidth="1"/>
    <col min="33" max="39" width="2.7109375" style="111" hidden="1" customWidth="1"/>
    <col min="40" max="41" width="5.140625" style="111" hidden="1" customWidth="1"/>
    <col min="42" max="42" width="4.28515625" style="111" customWidth="1"/>
    <col min="43" max="43" width="5.140625" style="111" hidden="1" customWidth="1"/>
    <col min="44" max="44" width="3.28515625" style="111" bestFit="1" customWidth="1"/>
    <col min="45" max="45" width="5.140625" style="111" hidden="1" customWidth="1"/>
    <col min="46" max="46" width="3.28515625" style="111" bestFit="1" customWidth="1"/>
    <col min="47" max="47" width="4.28515625" style="111" customWidth="1"/>
    <col min="48" max="48" width="4.28515625" style="112" customWidth="1"/>
    <col min="49" max="50" width="14.5703125" style="112" customWidth="1"/>
    <col min="51" max="51" width="4" style="111" customWidth="1"/>
    <col min="52" max="54" width="8.28515625" style="110" customWidth="1"/>
    <col min="55" max="55" width="3.85546875" style="111" customWidth="1"/>
    <col min="56" max="56" width="20.42578125" style="111" customWidth="1"/>
    <col min="57" max="256" width="11.42578125" style="89"/>
    <col min="257" max="257" width="1.140625" style="89" customWidth="1"/>
    <col min="258" max="260" width="5.7109375" style="89" customWidth="1"/>
    <col min="261" max="261" width="4" style="89" customWidth="1"/>
    <col min="262" max="264" width="3.7109375" style="89" customWidth="1"/>
    <col min="265" max="267" width="4.5703125" style="89" customWidth="1"/>
    <col min="268" max="269" width="3.28515625" style="89" bestFit="1" customWidth="1"/>
    <col min="270" max="273" width="0" style="89" hidden="1" customWidth="1"/>
    <col min="274" max="274" width="4.28515625" style="89" customWidth="1"/>
    <col min="275" max="277" width="5.7109375" style="89" customWidth="1"/>
    <col min="278" max="280" width="2.7109375" style="89" customWidth="1"/>
    <col min="281" max="281" width="2.85546875" style="89" customWidth="1"/>
    <col min="282" max="287" width="2.7109375" style="89" customWidth="1"/>
    <col min="288" max="297" width="0" style="89" hidden="1" customWidth="1"/>
    <col min="298" max="298" width="4.28515625" style="89" customWidth="1"/>
    <col min="299" max="299" width="0" style="89" hidden="1" customWidth="1"/>
    <col min="300" max="300" width="3.28515625" style="89" bestFit="1" customWidth="1"/>
    <col min="301" max="301" width="0" style="89" hidden="1" customWidth="1"/>
    <col min="302" max="302" width="3.28515625" style="89" bestFit="1" customWidth="1"/>
    <col min="303" max="304" width="4.28515625" style="89" customWidth="1"/>
    <col min="305" max="306" width="14.5703125" style="89" customWidth="1"/>
    <col min="307" max="307" width="4" style="89" customWidth="1"/>
    <col min="308" max="310" width="8.28515625" style="89" customWidth="1"/>
    <col min="311" max="311" width="3.85546875" style="89" customWidth="1"/>
    <col min="312" max="312" width="20.42578125" style="89" customWidth="1"/>
    <col min="313" max="512" width="11.42578125" style="89"/>
    <col min="513" max="513" width="1.140625" style="89" customWidth="1"/>
    <col min="514" max="516" width="5.7109375" style="89" customWidth="1"/>
    <col min="517" max="517" width="4" style="89" customWidth="1"/>
    <col min="518" max="520" width="3.7109375" style="89" customWidth="1"/>
    <col min="521" max="523" width="4.5703125" style="89" customWidth="1"/>
    <col min="524" max="525" width="3.28515625" style="89" bestFit="1" customWidth="1"/>
    <col min="526" max="529" width="0" style="89" hidden="1" customWidth="1"/>
    <col min="530" max="530" width="4.28515625" style="89" customWidth="1"/>
    <col min="531" max="533" width="5.7109375" style="89" customWidth="1"/>
    <col min="534" max="536" width="2.7109375" style="89" customWidth="1"/>
    <col min="537" max="537" width="2.85546875" style="89" customWidth="1"/>
    <col min="538" max="543" width="2.7109375" style="89" customWidth="1"/>
    <col min="544" max="553" width="0" style="89" hidden="1" customWidth="1"/>
    <col min="554" max="554" width="4.28515625" style="89" customWidth="1"/>
    <col min="555" max="555" width="0" style="89" hidden="1" customWidth="1"/>
    <col min="556" max="556" width="3.28515625" style="89" bestFit="1" customWidth="1"/>
    <col min="557" max="557" width="0" style="89" hidden="1" customWidth="1"/>
    <col min="558" max="558" width="3.28515625" style="89" bestFit="1" customWidth="1"/>
    <col min="559" max="560" width="4.28515625" style="89" customWidth="1"/>
    <col min="561" max="562" width="14.5703125" style="89" customWidth="1"/>
    <col min="563" max="563" width="4" style="89" customWidth="1"/>
    <col min="564" max="566" width="8.28515625" style="89" customWidth="1"/>
    <col min="567" max="567" width="3.85546875" style="89" customWidth="1"/>
    <col min="568" max="568" width="20.42578125" style="89" customWidth="1"/>
    <col min="569" max="768" width="11.42578125" style="89"/>
    <col min="769" max="769" width="1.140625" style="89" customWidth="1"/>
    <col min="770" max="772" width="5.7109375" style="89" customWidth="1"/>
    <col min="773" max="773" width="4" style="89" customWidth="1"/>
    <col min="774" max="776" width="3.7109375" style="89" customWidth="1"/>
    <col min="777" max="779" width="4.5703125" style="89" customWidth="1"/>
    <col min="780" max="781" width="3.28515625" style="89" bestFit="1" customWidth="1"/>
    <col min="782" max="785" width="0" style="89" hidden="1" customWidth="1"/>
    <col min="786" max="786" width="4.28515625" style="89" customWidth="1"/>
    <col min="787" max="789" width="5.7109375" style="89" customWidth="1"/>
    <col min="790" max="792" width="2.7109375" style="89" customWidth="1"/>
    <col min="793" max="793" width="2.85546875" style="89" customWidth="1"/>
    <col min="794" max="799" width="2.7109375" style="89" customWidth="1"/>
    <col min="800" max="809" width="0" style="89" hidden="1" customWidth="1"/>
    <col min="810" max="810" width="4.28515625" style="89" customWidth="1"/>
    <col min="811" max="811" width="0" style="89" hidden="1" customWidth="1"/>
    <col min="812" max="812" width="3.28515625" style="89" bestFit="1" customWidth="1"/>
    <col min="813" max="813" width="0" style="89" hidden="1" customWidth="1"/>
    <col min="814" max="814" width="3.28515625" style="89" bestFit="1" customWidth="1"/>
    <col min="815" max="816" width="4.28515625" style="89" customWidth="1"/>
    <col min="817" max="818" width="14.5703125" style="89" customWidth="1"/>
    <col min="819" max="819" width="4" style="89" customWidth="1"/>
    <col min="820" max="822" width="8.28515625" style="89" customWidth="1"/>
    <col min="823" max="823" width="3.85546875" style="89" customWidth="1"/>
    <col min="824" max="824" width="20.42578125" style="89" customWidth="1"/>
    <col min="825" max="1024" width="11.42578125" style="89"/>
    <col min="1025" max="1025" width="1.140625" style="89" customWidth="1"/>
    <col min="1026" max="1028" width="5.7109375" style="89" customWidth="1"/>
    <col min="1029" max="1029" width="4" style="89" customWidth="1"/>
    <col min="1030" max="1032" width="3.7109375" style="89" customWidth="1"/>
    <col min="1033" max="1035" width="4.5703125" style="89" customWidth="1"/>
    <col min="1036" max="1037" width="3.28515625" style="89" bestFit="1" customWidth="1"/>
    <col min="1038" max="1041" width="0" style="89" hidden="1" customWidth="1"/>
    <col min="1042" max="1042" width="4.28515625" style="89" customWidth="1"/>
    <col min="1043" max="1045" width="5.7109375" style="89" customWidth="1"/>
    <col min="1046" max="1048" width="2.7109375" style="89" customWidth="1"/>
    <col min="1049" max="1049" width="2.85546875" style="89" customWidth="1"/>
    <col min="1050" max="1055" width="2.7109375" style="89" customWidth="1"/>
    <col min="1056" max="1065" width="0" style="89" hidden="1" customWidth="1"/>
    <col min="1066" max="1066" width="4.28515625" style="89" customWidth="1"/>
    <col min="1067" max="1067" width="0" style="89" hidden="1" customWidth="1"/>
    <col min="1068" max="1068" width="3.28515625" style="89" bestFit="1" customWidth="1"/>
    <col min="1069" max="1069" width="0" style="89" hidden="1" customWidth="1"/>
    <col min="1070" max="1070" width="3.28515625" style="89" bestFit="1" customWidth="1"/>
    <col min="1071" max="1072" width="4.28515625" style="89" customWidth="1"/>
    <col min="1073" max="1074" width="14.5703125" style="89" customWidth="1"/>
    <col min="1075" max="1075" width="4" style="89" customWidth="1"/>
    <col min="1076" max="1078" width="8.28515625" style="89" customWidth="1"/>
    <col min="1079" max="1079" width="3.85546875" style="89" customWidth="1"/>
    <col min="1080" max="1080" width="20.42578125" style="89" customWidth="1"/>
    <col min="1081" max="1280" width="11.42578125" style="89"/>
    <col min="1281" max="1281" width="1.140625" style="89" customWidth="1"/>
    <col min="1282" max="1284" width="5.7109375" style="89" customWidth="1"/>
    <col min="1285" max="1285" width="4" style="89" customWidth="1"/>
    <col min="1286" max="1288" width="3.7109375" style="89" customWidth="1"/>
    <col min="1289" max="1291" width="4.5703125" style="89" customWidth="1"/>
    <col min="1292" max="1293" width="3.28515625" style="89" bestFit="1" customWidth="1"/>
    <col min="1294" max="1297" width="0" style="89" hidden="1" customWidth="1"/>
    <col min="1298" max="1298" width="4.28515625" style="89" customWidth="1"/>
    <col min="1299" max="1301" width="5.7109375" style="89" customWidth="1"/>
    <col min="1302" max="1304" width="2.7109375" style="89" customWidth="1"/>
    <col min="1305" max="1305" width="2.85546875" style="89" customWidth="1"/>
    <col min="1306" max="1311" width="2.7109375" style="89" customWidth="1"/>
    <col min="1312" max="1321" width="0" style="89" hidden="1" customWidth="1"/>
    <col min="1322" max="1322" width="4.28515625" style="89" customWidth="1"/>
    <col min="1323" max="1323" width="0" style="89" hidden="1" customWidth="1"/>
    <col min="1324" max="1324" width="3.28515625" style="89" bestFit="1" customWidth="1"/>
    <col min="1325" max="1325" width="0" style="89" hidden="1" customWidth="1"/>
    <col min="1326" max="1326" width="3.28515625" style="89" bestFit="1" customWidth="1"/>
    <col min="1327" max="1328" width="4.28515625" style="89" customWidth="1"/>
    <col min="1329" max="1330" width="14.5703125" style="89" customWidth="1"/>
    <col min="1331" max="1331" width="4" style="89" customWidth="1"/>
    <col min="1332" max="1334" width="8.28515625" style="89" customWidth="1"/>
    <col min="1335" max="1335" width="3.85546875" style="89" customWidth="1"/>
    <col min="1336" max="1336" width="20.42578125" style="89" customWidth="1"/>
    <col min="1337" max="1536" width="11.42578125" style="89"/>
    <col min="1537" max="1537" width="1.140625" style="89" customWidth="1"/>
    <col min="1538" max="1540" width="5.7109375" style="89" customWidth="1"/>
    <col min="1541" max="1541" width="4" style="89" customWidth="1"/>
    <col min="1542" max="1544" width="3.7109375" style="89" customWidth="1"/>
    <col min="1545" max="1547" width="4.5703125" style="89" customWidth="1"/>
    <col min="1548" max="1549" width="3.28515625" style="89" bestFit="1" customWidth="1"/>
    <col min="1550" max="1553" width="0" style="89" hidden="1" customWidth="1"/>
    <col min="1554" max="1554" width="4.28515625" style="89" customWidth="1"/>
    <col min="1555" max="1557" width="5.7109375" style="89" customWidth="1"/>
    <col min="1558" max="1560" width="2.7109375" style="89" customWidth="1"/>
    <col min="1561" max="1561" width="2.85546875" style="89" customWidth="1"/>
    <col min="1562" max="1567" width="2.7109375" style="89" customWidth="1"/>
    <col min="1568" max="1577" width="0" style="89" hidden="1" customWidth="1"/>
    <col min="1578" max="1578" width="4.28515625" style="89" customWidth="1"/>
    <col min="1579" max="1579" width="0" style="89" hidden="1" customWidth="1"/>
    <col min="1580" max="1580" width="3.28515625" style="89" bestFit="1" customWidth="1"/>
    <col min="1581" max="1581" width="0" style="89" hidden="1" customWidth="1"/>
    <col min="1582" max="1582" width="3.28515625" style="89" bestFit="1" customWidth="1"/>
    <col min="1583" max="1584" width="4.28515625" style="89" customWidth="1"/>
    <col min="1585" max="1586" width="14.5703125" style="89" customWidth="1"/>
    <col min="1587" max="1587" width="4" style="89" customWidth="1"/>
    <col min="1588" max="1590" width="8.28515625" style="89" customWidth="1"/>
    <col min="1591" max="1591" width="3.85546875" style="89" customWidth="1"/>
    <col min="1592" max="1592" width="20.42578125" style="89" customWidth="1"/>
    <col min="1593" max="1792" width="11.42578125" style="89"/>
    <col min="1793" max="1793" width="1.140625" style="89" customWidth="1"/>
    <col min="1794" max="1796" width="5.7109375" style="89" customWidth="1"/>
    <col min="1797" max="1797" width="4" style="89" customWidth="1"/>
    <col min="1798" max="1800" width="3.7109375" style="89" customWidth="1"/>
    <col min="1801" max="1803" width="4.5703125" style="89" customWidth="1"/>
    <col min="1804" max="1805" width="3.28515625" style="89" bestFit="1" customWidth="1"/>
    <col min="1806" max="1809" width="0" style="89" hidden="1" customWidth="1"/>
    <col min="1810" max="1810" width="4.28515625" style="89" customWidth="1"/>
    <col min="1811" max="1813" width="5.7109375" style="89" customWidth="1"/>
    <col min="1814" max="1816" width="2.7109375" style="89" customWidth="1"/>
    <col min="1817" max="1817" width="2.85546875" style="89" customWidth="1"/>
    <col min="1818" max="1823" width="2.7109375" style="89" customWidth="1"/>
    <col min="1824" max="1833" width="0" style="89" hidden="1" customWidth="1"/>
    <col min="1834" max="1834" width="4.28515625" style="89" customWidth="1"/>
    <col min="1835" max="1835" width="0" style="89" hidden="1" customWidth="1"/>
    <col min="1836" max="1836" width="3.28515625" style="89" bestFit="1" customWidth="1"/>
    <col min="1837" max="1837" width="0" style="89" hidden="1" customWidth="1"/>
    <col min="1838" max="1838" width="3.28515625" style="89" bestFit="1" customWidth="1"/>
    <col min="1839" max="1840" width="4.28515625" style="89" customWidth="1"/>
    <col min="1841" max="1842" width="14.5703125" style="89" customWidth="1"/>
    <col min="1843" max="1843" width="4" style="89" customWidth="1"/>
    <col min="1844" max="1846" width="8.28515625" style="89" customWidth="1"/>
    <col min="1847" max="1847" width="3.85546875" style="89" customWidth="1"/>
    <col min="1848" max="1848" width="20.42578125" style="89" customWidth="1"/>
    <col min="1849" max="2048" width="11.42578125" style="89"/>
    <col min="2049" max="2049" width="1.140625" style="89" customWidth="1"/>
    <col min="2050" max="2052" width="5.7109375" style="89" customWidth="1"/>
    <col min="2053" max="2053" width="4" style="89" customWidth="1"/>
    <col min="2054" max="2056" width="3.7109375" style="89" customWidth="1"/>
    <col min="2057" max="2059" width="4.5703125" style="89" customWidth="1"/>
    <col min="2060" max="2061" width="3.28515625" style="89" bestFit="1" customWidth="1"/>
    <col min="2062" max="2065" width="0" style="89" hidden="1" customWidth="1"/>
    <col min="2066" max="2066" width="4.28515625" style="89" customWidth="1"/>
    <col min="2067" max="2069" width="5.7109375" style="89" customWidth="1"/>
    <col min="2070" max="2072" width="2.7109375" style="89" customWidth="1"/>
    <col min="2073" max="2073" width="2.85546875" style="89" customWidth="1"/>
    <col min="2074" max="2079" width="2.7109375" style="89" customWidth="1"/>
    <col min="2080" max="2089" width="0" style="89" hidden="1" customWidth="1"/>
    <col min="2090" max="2090" width="4.28515625" style="89" customWidth="1"/>
    <col min="2091" max="2091" width="0" style="89" hidden="1" customWidth="1"/>
    <col min="2092" max="2092" width="3.28515625" style="89" bestFit="1" customWidth="1"/>
    <col min="2093" max="2093" width="0" style="89" hidden="1" customWidth="1"/>
    <col min="2094" max="2094" width="3.28515625" style="89" bestFit="1" customWidth="1"/>
    <col min="2095" max="2096" width="4.28515625" style="89" customWidth="1"/>
    <col min="2097" max="2098" width="14.5703125" style="89" customWidth="1"/>
    <col min="2099" max="2099" width="4" style="89" customWidth="1"/>
    <col min="2100" max="2102" width="8.28515625" style="89" customWidth="1"/>
    <col min="2103" max="2103" width="3.85546875" style="89" customWidth="1"/>
    <col min="2104" max="2104" width="20.42578125" style="89" customWidth="1"/>
    <col min="2105" max="2304" width="11.42578125" style="89"/>
    <col min="2305" max="2305" width="1.140625" style="89" customWidth="1"/>
    <col min="2306" max="2308" width="5.7109375" style="89" customWidth="1"/>
    <col min="2309" max="2309" width="4" style="89" customWidth="1"/>
    <col min="2310" max="2312" width="3.7109375" style="89" customWidth="1"/>
    <col min="2313" max="2315" width="4.5703125" style="89" customWidth="1"/>
    <col min="2316" max="2317" width="3.28515625" style="89" bestFit="1" customWidth="1"/>
    <col min="2318" max="2321" width="0" style="89" hidden="1" customWidth="1"/>
    <col min="2322" max="2322" width="4.28515625" style="89" customWidth="1"/>
    <col min="2323" max="2325" width="5.7109375" style="89" customWidth="1"/>
    <col min="2326" max="2328" width="2.7109375" style="89" customWidth="1"/>
    <col min="2329" max="2329" width="2.85546875" style="89" customWidth="1"/>
    <col min="2330" max="2335" width="2.7109375" style="89" customWidth="1"/>
    <col min="2336" max="2345" width="0" style="89" hidden="1" customWidth="1"/>
    <col min="2346" max="2346" width="4.28515625" style="89" customWidth="1"/>
    <col min="2347" max="2347" width="0" style="89" hidden="1" customWidth="1"/>
    <col min="2348" max="2348" width="3.28515625" style="89" bestFit="1" customWidth="1"/>
    <col min="2349" max="2349" width="0" style="89" hidden="1" customWidth="1"/>
    <col min="2350" max="2350" width="3.28515625" style="89" bestFit="1" customWidth="1"/>
    <col min="2351" max="2352" width="4.28515625" style="89" customWidth="1"/>
    <col min="2353" max="2354" width="14.5703125" style="89" customWidth="1"/>
    <col min="2355" max="2355" width="4" style="89" customWidth="1"/>
    <col min="2356" max="2358" width="8.28515625" style="89" customWidth="1"/>
    <col min="2359" max="2359" width="3.85546875" style="89" customWidth="1"/>
    <col min="2360" max="2360" width="20.42578125" style="89" customWidth="1"/>
    <col min="2361" max="2560" width="11.42578125" style="89"/>
    <col min="2561" max="2561" width="1.140625" style="89" customWidth="1"/>
    <col min="2562" max="2564" width="5.7109375" style="89" customWidth="1"/>
    <col min="2565" max="2565" width="4" style="89" customWidth="1"/>
    <col min="2566" max="2568" width="3.7109375" style="89" customWidth="1"/>
    <col min="2569" max="2571" width="4.5703125" style="89" customWidth="1"/>
    <col min="2572" max="2573" width="3.28515625" style="89" bestFit="1" customWidth="1"/>
    <col min="2574" max="2577" width="0" style="89" hidden="1" customWidth="1"/>
    <col min="2578" max="2578" width="4.28515625" style="89" customWidth="1"/>
    <col min="2579" max="2581" width="5.7109375" style="89" customWidth="1"/>
    <col min="2582" max="2584" width="2.7109375" style="89" customWidth="1"/>
    <col min="2585" max="2585" width="2.85546875" style="89" customWidth="1"/>
    <col min="2586" max="2591" width="2.7109375" style="89" customWidth="1"/>
    <col min="2592" max="2601" width="0" style="89" hidden="1" customWidth="1"/>
    <col min="2602" max="2602" width="4.28515625" style="89" customWidth="1"/>
    <col min="2603" max="2603" width="0" style="89" hidden="1" customWidth="1"/>
    <col min="2604" max="2604" width="3.28515625" style="89" bestFit="1" customWidth="1"/>
    <col min="2605" max="2605" width="0" style="89" hidden="1" customWidth="1"/>
    <col min="2606" max="2606" width="3.28515625" style="89" bestFit="1" customWidth="1"/>
    <col min="2607" max="2608" width="4.28515625" style="89" customWidth="1"/>
    <col min="2609" max="2610" width="14.5703125" style="89" customWidth="1"/>
    <col min="2611" max="2611" width="4" style="89" customWidth="1"/>
    <col min="2612" max="2614" width="8.28515625" style="89" customWidth="1"/>
    <col min="2615" max="2615" width="3.85546875" style="89" customWidth="1"/>
    <col min="2616" max="2616" width="20.42578125" style="89" customWidth="1"/>
    <col min="2617" max="2816" width="11.42578125" style="89"/>
    <col min="2817" max="2817" width="1.140625" style="89" customWidth="1"/>
    <col min="2818" max="2820" width="5.7109375" style="89" customWidth="1"/>
    <col min="2821" max="2821" width="4" style="89" customWidth="1"/>
    <col min="2822" max="2824" width="3.7109375" style="89" customWidth="1"/>
    <col min="2825" max="2827" width="4.5703125" style="89" customWidth="1"/>
    <col min="2828" max="2829" width="3.28515625" style="89" bestFit="1" customWidth="1"/>
    <col min="2830" max="2833" width="0" style="89" hidden="1" customWidth="1"/>
    <col min="2834" max="2834" width="4.28515625" style="89" customWidth="1"/>
    <col min="2835" max="2837" width="5.7109375" style="89" customWidth="1"/>
    <col min="2838" max="2840" width="2.7109375" style="89" customWidth="1"/>
    <col min="2841" max="2841" width="2.85546875" style="89" customWidth="1"/>
    <col min="2842" max="2847" width="2.7109375" style="89" customWidth="1"/>
    <col min="2848" max="2857" width="0" style="89" hidden="1" customWidth="1"/>
    <col min="2858" max="2858" width="4.28515625" style="89" customWidth="1"/>
    <col min="2859" max="2859" width="0" style="89" hidden="1" customWidth="1"/>
    <col min="2860" max="2860" width="3.28515625" style="89" bestFit="1" customWidth="1"/>
    <col min="2861" max="2861" width="0" style="89" hidden="1" customWidth="1"/>
    <col min="2862" max="2862" width="3.28515625" style="89" bestFit="1" customWidth="1"/>
    <col min="2863" max="2864" width="4.28515625" style="89" customWidth="1"/>
    <col min="2865" max="2866" width="14.5703125" style="89" customWidth="1"/>
    <col min="2867" max="2867" width="4" style="89" customWidth="1"/>
    <col min="2868" max="2870" width="8.28515625" style="89" customWidth="1"/>
    <col min="2871" max="2871" width="3.85546875" style="89" customWidth="1"/>
    <col min="2872" max="2872" width="20.42578125" style="89" customWidth="1"/>
    <col min="2873" max="3072" width="11.42578125" style="89"/>
    <col min="3073" max="3073" width="1.140625" style="89" customWidth="1"/>
    <col min="3074" max="3076" width="5.7109375" style="89" customWidth="1"/>
    <col min="3077" max="3077" width="4" style="89" customWidth="1"/>
    <col min="3078" max="3080" width="3.7109375" style="89" customWidth="1"/>
    <col min="3081" max="3083" width="4.5703125" style="89" customWidth="1"/>
    <col min="3084" max="3085" width="3.28515625" style="89" bestFit="1" customWidth="1"/>
    <col min="3086" max="3089" width="0" style="89" hidden="1" customWidth="1"/>
    <col min="3090" max="3090" width="4.28515625" style="89" customWidth="1"/>
    <col min="3091" max="3093" width="5.7109375" style="89" customWidth="1"/>
    <col min="3094" max="3096" width="2.7109375" style="89" customWidth="1"/>
    <col min="3097" max="3097" width="2.85546875" style="89" customWidth="1"/>
    <col min="3098" max="3103" width="2.7109375" style="89" customWidth="1"/>
    <col min="3104" max="3113" width="0" style="89" hidden="1" customWidth="1"/>
    <col min="3114" max="3114" width="4.28515625" style="89" customWidth="1"/>
    <col min="3115" max="3115" width="0" style="89" hidden="1" customWidth="1"/>
    <col min="3116" max="3116" width="3.28515625" style="89" bestFit="1" customWidth="1"/>
    <col min="3117" max="3117" width="0" style="89" hidden="1" customWidth="1"/>
    <col min="3118" max="3118" width="3.28515625" style="89" bestFit="1" customWidth="1"/>
    <col min="3119" max="3120" width="4.28515625" style="89" customWidth="1"/>
    <col min="3121" max="3122" width="14.5703125" style="89" customWidth="1"/>
    <col min="3123" max="3123" width="4" style="89" customWidth="1"/>
    <col min="3124" max="3126" width="8.28515625" style="89" customWidth="1"/>
    <col min="3127" max="3127" width="3.85546875" style="89" customWidth="1"/>
    <col min="3128" max="3128" width="20.42578125" style="89" customWidth="1"/>
    <col min="3129" max="3328" width="11.42578125" style="89"/>
    <col min="3329" max="3329" width="1.140625" style="89" customWidth="1"/>
    <col min="3330" max="3332" width="5.7109375" style="89" customWidth="1"/>
    <col min="3333" max="3333" width="4" style="89" customWidth="1"/>
    <col min="3334" max="3336" width="3.7109375" style="89" customWidth="1"/>
    <col min="3337" max="3339" width="4.5703125" style="89" customWidth="1"/>
    <col min="3340" max="3341" width="3.28515625" style="89" bestFit="1" customWidth="1"/>
    <col min="3342" max="3345" width="0" style="89" hidden="1" customWidth="1"/>
    <col min="3346" max="3346" width="4.28515625" style="89" customWidth="1"/>
    <col min="3347" max="3349" width="5.7109375" style="89" customWidth="1"/>
    <col min="3350" max="3352" width="2.7109375" style="89" customWidth="1"/>
    <col min="3353" max="3353" width="2.85546875" style="89" customWidth="1"/>
    <col min="3354" max="3359" width="2.7109375" style="89" customWidth="1"/>
    <col min="3360" max="3369" width="0" style="89" hidden="1" customWidth="1"/>
    <col min="3370" max="3370" width="4.28515625" style="89" customWidth="1"/>
    <col min="3371" max="3371" width="0" style="89" hidden="1" customWidth="1"/>
    <col min="3372" max="3372" width="3.28515625" style="89" bestFit="1" customWidth="1"/>
    <col min="3373" max="3373" width="0" style="89" hidden="1" customWidth="1"/>
    <col min="3374" max="3374" width="3.28515625" style="89" bestFit="1" customWidth="1"/>
    <col min="3375" max="3376" width="4.28515625" style="89" customWidth="1"/>
    <col min="3377" max="3378" width="14.5703125" style="89" customWidth="1"/>
    <col min="3379" max="3379" width="4" style="89" customWidth="1"/>
    <col min="3380" max="3382" width="8.28515625" style="89" customWidth="1"/>
    <col min="3383" max="3383" width="3.85546875" style="89" customWidth="1"/>
    <col min="3384" max="3384" width="20.42578125" style="89" customWidth="1"/>
    <col min="3385" max="3584" width="11.42578125" style="89"/>
    <col min="3585" max="3585" width="1.140625" style="89" customWidth="1"/>
    <col min="3586" max="3588" width="5.7109375" style="89" customWidth="1"/>
    <col min="3589" max="3589" width="4" style="89" customWidth="1"/>
    <col min="3590" max="3592" width="3.7109375" style="89" customWidth="1"/>
    <col min="3593" max="3595" width="4.5703125" style="89" customWidth="1"/>
    <col min="3596" max="3597" width="3.28515625" style="89" bestFit="1" customWidth="1"/>
    <col min="3598" max="3601" width="0" style="89" hidden="1" customWidth="1"/>
    <col min="3602" max="3602" width="4.28515625" style="89" customWidth="1"/>
    <col min="3603" max="3605" width="5.7109375" style="89" customWidth="1"/>
    <col min="3606" max="3608" width="2.7109375" style="89" customWidth="1"/>
    <col min="3609" max="3609" width="2.85546875" style="89" customWidth="1"/>
    <col min="3610" max="3615" width="2.7109375" style="89" customWidth="1"/>
    <col min="3616" max="3625" width="0" style="89" hidden="1" customWidth="1"/>
    <col min="3626" max="3626" width="4.28515625" style="89" customWidth="1"/>
    <col min="3627" max="3627" width="0" style="89" hidden="1" customWidth="1"/>
    <col min="3628" max="3628" width="3.28515625" style="89" bestFit="1" customWidth="1"/>
    <col min="3629" max="3629" width="0" style="89" hidden="1" customWidth="1"/>
    <col min="3630" max="3630" width="3.28515625" style="89" bestFit="1" customWidth="1"/>
    <col min="3631" max="3632" width="4.28515625" style="89" customWidth="1"/>
    <col min="3633" max="3634" width="14.5703125" style="89" customWidth="1"/>
    <col min="3635" max="3635" width="4" style="89" customWidth="1"/>
    <col min="3636" max="3638" width="8.28515625" style="89" customWidth="1"/>
    <col min="3639" max="3639" width="3.85546875" style="89" customWidth="1"/>
    <col min="3640" max="3640" width="20.42578125" style="89" customWidth="1"/>
    <col min="3641" max="3840" width="11.42578125" style="89"/>
    <col min="3841" max="3841" width="1.140625" style="89" customWidth="1"/>
    <col min="3842" max="3844" width="5.7109375" style="89" customWidth="1"/>
    <col min="3845" max="3845" width="4" style="89" customWidth="1"/>
    <col min="3846" max="3848" width="3.7109375" style="89" customWidth="1"/>
    <col min="3849" max="3851" width="4.5703125" style="89" customWidth="1"/>
    <col min="3852" max="3853" width="3.28515625" style="89" bestFit="1" customWidth="1"/>
    <col min="3854" max="3857" width="0" style="89" hidden="1" customWidth="1"/>
    <col min="3858" max="3858" width="4.28515625" style="89" customWidth="1"/>
    <col min="3859" max="3861" width="5.7109375" style="89" customWidth="1"/>
    <col min="3862" max="3864" width="2.7109375" style="89" customWidth="1"/>
    <col min="3865" max="3865" width="2.85546875" style="89" customWidth="1"/>
    <col min="3866" max="3871" width="2.7109375" style="89" customWidth="1"/>
    <col min="3872" max="3881" width="0" style="89" hidden="1" customWidth="1"/>
    <col min="3882" max="3882" width="4.28515625" style="89" customWidth="1"/>
    <col min="3883" max="3883" width="0" style="89" hidden="1" customWidth="1"/>
    <col min="3884" max="3884" width="3.28515625" style="89" bestFit="1" customWidth="1"/>
    <col min="3885" max="3885" width="0" style="89" hidden="1" customWidth="1"/>
    <col min="3886" max="3886" width="3.28515625" style="89" bestFit="1" customWidth="1"/>
    <col min="3887" max="3888" width="4.28515625" style="89" customWidth="1"/>
    <col min="3889" max="3890" width="14.5703125" style="89" customWidth="1"/>
    <col min="3891" max="3891" width="4" style="89" customWidth="1"/>
    <col min="3892" max="3894" width="8.28515625" style="89" customWidth="1"/>
    <col min="3895" max="3895" width="3.85546875" style="89" customWidth="1"/>
    <col min="3896" max="3896" width="20.42578125" style="89" customWidth="1"/>
    <col min="3897" max="4096" width="11.42578125" style="89"/>
    <col min="4097" max="4097" width="1.140625" style="89" customWidth="1"/>
    <col min="4098" max="4100" width="5.7109375" style="89" customWidth="1"/>
    <col min="4101" max="4101" width="4" style="89" customWidth="1"/>
    <col min="4102" max="4104" width="3.7109375" style="89" customWidth="1"/>
    <col min="4105" max="4107" width="4.5703125" style="89" customWidth="1"/>
    <col min="4108" max="4109" width="3.28515625" style="89" bestFit="1" customWidth="1"/>
    <col min="4110" max="4113" width="0" style="89" hidden="1" customWidth="1"/>
    <col min="4114" max="4114" width="4.28515625" style="89" customWidth="1"/>
    <col min="4115" max="4117" width="5.7109375" style="89" customWidth="1"/>
    <col min="4118" max="4120" width="2.7109375" style="89" customWidth="1"/>
    <col min="4121" max="4121" width="2.85546875" style="89" customWidth="1"/>
    <col min="4122" max="4127" width="2.7109375" style="89" customWidth="1"/>
    <col min="4128" max="4137" width="0" style="89" hidden="1" customWidth="1"/>
    <col min="4138" max="4138" width="4.28515625" style="89" customWidth="1"/>
    <col min="4139" max="4139" width="0" style="89" hidden="1" customWidth="1"/>
    <col min="4140" max="4140" width="3.28515625" style="89" bestFit="1" customWidth="1"/>
    <col min="4141" max="4141" width="0" style="89" hidden="1" customWidth="1"/>
    <col min="4142" max="4142" width="3.28515625" style="89" bestFit="1" customWidth="1"/>
    <col min="4143" max="4144" width="4.28515625" style="89" customWidth="1"/>
    <col min="4145" max="4146" width="14.5703125" style="89" customWidth="1"/>
    <col min="4147" max="4147" width="4" style="89" customWidth="1"/>
    <col min="4148" max="4150" width="8.28515625" style="89" customWidth="1"/>
    <col min="4151" max="4151" width="3.85546875" style="89" customWidth="1"/>
    <col min="4152" max="4152" width="20.42578125" style="89" customWidth="1"/>
    <col min="4153" max="4352" width="11.42578125" style="89"/>
    <col min="4353" max="4353" width="1.140625" style="89" customWidth="1"/>
    <col min="4354" max="4356" width="5.7109375" style="89" customWidth="1"/>
    <col min="4357" max="4357" width="4" style="89" customWidth="1"/>
    <col min="4358" max="4360" width="3.7109375" style="89" customWidth="1"/>
    <col min="4361" max="4363" width="4.5703125" style="89" customWidth="1"/>
    <col min="4364" max="4365" width="3.28515625" style="89" bestFit="1" customWidth="1"/>
    <col min="4366" max="4369" width="0" style="89" hidden="1" customWidth="1"/>
    <col min="4370" max="4370" width="4.28515625" style="89" customWidth="1"/>
    <col min="4371" max="4373" width="5.7109375" style="89" customWidth="1"/>
    <col min="4374" max="4376" width="2.7109375" style="89" customWidth="1"/>
    <col min="4377" max="4377" width="2.85546875" style="89" customWidth="1"/>
    <col min="4378" max="4383" width="2.7109375" style="89" customWidth="1"/>
    <col min="4384" max="4393" width="0" style="89" hidden="1" customWidth="1"/>
    <col min="4394" max="4394" width="4.28515625" style="89" customWidth="1"/>
    <col min="4395" max="4395" width="0" style="89" hidden="1" customWidth="1"/>
    <col min="4396" max="4396" width="3.28515625" style="89" bestFit="1" customWidth="1"/>
    <col min="4397" max="4397" width="0" style="89" hidden="1" customWidth="1"/>
    <col min="4398" max="4398" width="3.28515625" style="89" bestFit="1" customWidth="1"/>
    <col min="4399" max="4400" width="4.28515625" style="89" customWidth="1"/>
    <col min="4401" max="4402" width="14.5703125" style="89" customWidth="1"/>
    <col min="4403" max="4403" width="4" style="89" customWidth="1"/>
    <col min="4404" max="4406" width="8.28515625" style="89" customWidth="1"/>
    <col min="4407" max="4407" width="3.85546875" style="89" customWidth="1"/>
    <col min="4408" max="4408" width="20.42578125" style="89" customWidth="1"/>
    <col min="4409" max="4608" width="11.42578125" style="89"/>
    <col min="4609" max="4609" width="1.140625" style="89" customWidth="1"/>
    <col min="4610" max="4612" width="5.7109375" style="89" customWidth="1"/>
    <col min="4613" max="4613" width="4" style="89" customWidth="1"/>
    <col min="4614" max="4616" width="3.7109375" style="89" customWidth="1"/>
    <col min="4617" max="4619" width="4.5703125" style="89" customWidth="1"/>
    <col min="4620" max="4621" width="3.28515625" style="89" bestFit="1" customWidth="1"/>
    <col min="4622" max="4625" width="0" style="89" hidden="1" customWidth="1"/>
    <col min="4626" max="4626" width="4.28515625" style="89" customWidth="1"/>
    <col min="4627" max="4629" width="5.7109375" style="89" customWidth="1"/>
    <col min="4630" max="4632" width="2.7109375" style="89" customWidth="1"/>
    <col min="4633" max="4633" width="2.85546875" style="89" customWidth="1"/>
    <col min="4634" max="4639" width="2.7109375" style="89" customWidth="1"/>
    <col min="4640" max="4649" width="0" style="89" hidden="1" customWidth="1"/>
    <col min="4650" max="4650" width="4.28515625" style="89" customWidth="1"/>
    <col min="4651" max="4651" width="0" style="89" hidden="1" customWidth="1"/>
    <col min="4652" max="4652" width="3.28515625" style="89" bestFit="1" customWidth="1"/>
    <col min="4653" max="4653" width="0" style="89" hidden="1" customWidth="1"/>
    <col min="4654" max="4654" width="3.28515625" style="89" bestFit="1" customWidth="1"/>
    <col min="4655" max="4656" width="4.28515625" style="89" customWidth="1"/>
    <col min="4657" max="4658" width="14.5703125" style="89" customWidth="1"/>
    <col min="4659" max="4659" width="4" style="89" customWidth="1"/>
    <col min="4660" max="4662" width="8.28515625" style="89" customWidth="1"/>
    <col min="4663" max="4663" width="3.85546875" style="89" customWidth="1"/>
    <col min="4664" max="4664" width="20.42578125" style="89" customWidth="1"/>
    <col min="4665" max="4864" width="11.42578125" style="89"/>
    <col min="4865" max="4865" width="1.140625" style="89" customWidth="1"/>
    <col min="4866" max="4868" width="5.7109375" style="89" customWidth="1"/>
    <col min="4869" max="4869" width="4" style="89" customWidth="1"/>
    <col min="4870" max="4872" width="3.7109375" style="89" customWidth="1"/>
    <col min="4873" max="4875" width="4.5703125" style="89" customWidth="1"/>
    <col min="4876" max="4877" width="3.28515625" style="89" bestFit="1" customWidth="1"/>
    <col min="4878" max="4881" width="0" style="89" hidden="1" customWidth="1"/>
    <col min="4882" max="4882" width="4.28515625" style="89" customWidth="1"/>
    <col min="4883" max="4885" width="5.7109375" style="89" customWidth="1"/>
    <col min="4886" max="4888" width="2.7109375" style="89" customWidth="1"/>
    <col min="4889" max="4889" width="2.85546875" style="89" customWidth="1"/>
    <col min="4890" max="4895" width="2.7109375" style="89" customWidth="1"/>
    <col min="4896" max="4905" width="0" style="89" hidden="1" customWidth="1"/>
    <col min="4906" max="4906" width="4.28515625" style="89" customWidth="1"/>
    <col min="4907" max="4907" width="0" style="89" hidden="1" customWidth="1"/>
    <col min="4908" max="4908" width="3.28515625" style="89" bestFit="1" customWidth="1"/>
    <col min="4909" max="4909" width="0" style="89" hidden="1" customWidth="1"/>
    <col min="4910" max="4910" width="3.28515625" style="89" bestFit="1" customWidth="1"/>
    <col min="4911" max="4912" width="4.28515625" style="89" customWidth="1"/>
    <col min="4913" max="4914" width="14.5703125" style="89" customWidth="1"/>
    <col min="4915" max="4915" width="4" style="89" customWidth="1"/>
    <col min="4916" max="4918" width="8.28515625" style="89" customWidth="1"/>
    <col min="4919" max="4919" width="3.85546875" style="89" customWidth="1"/>
    <col min="4920" max="4920" width="20.42578125" style="89" customWidth="1"/>
    <col min="4921" max="5120" width="11.42578125" style="89"/>
    <col min="5121" max="5121" width="1.140625" style="89" customWidth="1"/>
    <col min="5122" max="5124" width="5.7109375" style="89" customWidth="1"/>
    <col min="5125" max="5125" width="4" style="89" customWidth="1"/>
    <col min="5126" max="5128" width="3.7109375" style="89" customWidth="1"/>
    <col min="5129" max="5131" width="4.5703125" style="89" customWidth="1"/>
    <col min="5132" max="5133" width="3.28515625" style="89" bestFit="1" customWidth="1"/>
    <col min="5134" max="5137" width="0" style="89" hidden="1" customWidth="1"/>
    <col min="5138" max="5138" width="4.28515625" style="89" customWidth="1"/>
    <col min="5139" max="5141" width="5.7109375" style="89" customWidth="1"/>
    <col min="5142" max="5144" width="2.7109375" style="89" customWidth="1"/>
    <col min="5145" max="5145" width="2.85546875" style="89" customWidth="1"/>
    <col min="5146" max="5151" width="2.7109375" style="89" customWidth="1"/>
    <col min="5152" max="5161" width="0" style="89" hidden="1" customWidth="1"/>
    <col min="5162" max="5162" width="4.28515625" style="89" customWidth="1"/>
    <col min="5163" max="5163" width="0" style="89" hidden="1" customWidth="1"/>
    <col min="5164" max="5164" width="3.28515625" style="89" bestFit="1" customWidth="1"/>
    <col min="5165" max="5165" width="0" style="89" hidden="1" customWidth="1"/>
    <col min="5166" max="5166" width="3.28515625" style="89" bestFit="1" customWidth="1"/>
    <col min="5167" max="5168" width="4.28515625" style="89" customWidth="1"/>
    <col min="5169" max="5170" width="14.5703125" style="89" customWidth="1"/>
    <col min="5171" max="5171" width="4" style="89" customWidth="1"/>
    <col min="5172" max="5174" width="8.28515625" style="89" customWidth="1"/>
    <col min="5175" max="5175" width="3.85546875" style="89" customWidth="1"/>
    <col min="5176" max="5176" width="20.42578125" style="89" customWidth="1"/>
    <col min="5177" max="5376" width="11.42578125" style="89"/>
    <col min="5377" max="5377" width="1.140625" style="89" customWidth="1"/>
    <col min="5378" max="5380" width="5.7109375" style="89" customWidth="1"/>
    <col min="5381" max="5381" width="4" style="89" customWidth="1"/>
    <col min="5382" max="5384" width="3.7109375" style="89" customWidth="1"/>
    <col min="5385" max="5387" width="4.5703125" style="89" customWidth="1"/>
    <col min="5388" max="5389" width="3.28515625" style="89" bestFit="1" customWidth="1"/>
    <col min="5390" max="5393" width="0" style="89" hidden="1" customWidth="1"/>
    <col min="5394" max="5394" width="4.28515625" style="89" customWidth="1"/>
    <col min="5395" max="5397" width="5.7109375" style="89" customWidth="1"/>
    <col min="5398" max="5400" width="2.7109375" style="89" customWidth="1"/>
    <col min="5401" max="5401" width="2.85546875" style="89" customWidth="1"/>
    <col min="5402" max="5407" width="2.7109375" style="89" customWidth="1"/>
    <col min="5408" max="5417" width="0" style="89" hidden="1" customWidth="1"/>
    <col min="5418" max="5418" width="4.28515625" style="89" customWidth="1"/>
    <col min="5419" max="5419" width="0" style="89" hidden="1" customWidth="1"/>
    <col min="5420" max="5420" width="3.28515625" style="89" bestFit="1" customWidth="1"/>
    <col min="5421" max="5421" width="0" style="89" hidden="1" customWidth="1"/>
    <col min="5422" max="5422" width="3.28515625" style="89" bestFit="1" customWidth="1"/>
    <col min="5423" max="5424" width="4.28515625" style="89" customWidth="1"/>
    <col min="5425" max="5426" width="14.5703125" style="89" customWidth="1"/>
    <col min="5427" max="5427" width="4" style="89" customWidth="1"/>
    <col min="5428" max="5430" width="8.28515625" style="89" customWidth="1"/>
    <col min="5431" max="5431" width="3.85546875" style="89" customWidth="1"/>
    <col min="5432" max="5432" width="20.42578125" style="89" customWidth="1"/>
    <col min="5433" max="5632" width="11.42578125" style="89"/>
    <col min="5633" max="5633" width="1.140625" style="89" customWidth="1"/>
    <col min="5634" max="5636" width="5.7109375" style="89" customWidth="1"/>
    <col min="5637" max="5637" width="4" style="89" customWidth="1"/>
    <col min="5638" max="5640" width="3.7109375" style="89" customWidth="1"/>
    <col min="5641" max="5643" width="4.5703125" style="89" customWidth="1"/>
    <col min="5644" max="5645" width="3.28515625" style="89" bestFit="1" customWidth="1"/>
    <col min="5646" max="5649" width="0" style="89" hidden="1" customWidth="1"/>
    <col min="5650" max="5650" width="4.28515625" style="89" customWidth="1"/>
    <col min="5651" max="5653" width="5.7109375" style="89" customWidth="1"/>
    <col min="5654" max="5656" width="2.7109375" style="89" customWidth="1"/>
    <col min="5657" max="5657" width="2.85546875" style="89" customWidth="1"/>
    <col min="5658" max="5663" width="2.7109375" style="89" customWidth="1"/>
    <col min="5664" max="5673" width="0" style="89" hidden="1" customWidth="1"/>
    <col min="5674" max="5674" width="4.28515625" style="89" customWidth="1"/>
    <col min="5675" max="5675" width="0" style="89" hidden="1" customWidth="1"/>
    <col min="5676" max="5676" width="3.28515625" style="89" bestFit="1" customWidth="1"/>
    <col min="5677" max="5677" width="0" style="89" hidden="1" customWidth="1"/>
    <col min="5678" max="5678" width="3.28515625" style="89" bestFit="1" customWidth="1"/>
    <col min="5679" max="5680" width="4.28515625" style="89" customWidth="1"/>
    <col min="5681" max="5682" width="14.5703125" style="89" customWidth="1"/>
    <col min="5683" max="5683" width="4" style="89" customWidth="1"/>
    <col min="5684" max="5686" width="8.28515625" style="89" customWidth="1"/>
    <col min="5687" max="5687" width="3.85546875" style="89" customWidth="1"/>
    <col min="5688" max="5688" width="20.42578125" style="89" customWidth="1"/>
    <col min="5689" max="5888" width="11.42578125" style="89"/>
    <col min="5889" max="5889" width="1.140625" style="89" customWidth="1"/>
    <col min="5890" max="5892" width="5.7109375" style="89" customWidth="1"/>
    <col min="5893" max="5893" width="4" style="89" customWidth="1"/>
    <col min="5894" max="5896" width="3.7109375" style="89" customWidth="1"/>
    <col min="5897" max="5899" width="4.5703125" style="89" customWidth="1"/>
    <col min="5900" max="5901" width="3.28515625" style="89" bestFit="1" customWidth="1"/>
    <col min="5902" max="5905" width="0" style="89" hidden="1" customWidth="1"/>
    <col min="5906" max="5906" width="4.28515625" style="89" customWidth="1"/>
    <col min="5907" max="5909" width="5.7109375" style="89" customWidth="1"/>
    <col min="5910" max="5912" width="2.7109375" style="89" customWidth="1"/>
    <col min="5913" max="5913" width="2.85546875" style="89" customWidth="1"/>
    <col min="5914" max="5919" width="2.7109375" style="89" customWidth="1"/>
    <col min="5920" max="5929" width="0" style="89" hidden="1" customWidth="1"/>
    <col min="5930" max="5930" width="4.28515625" style="89" customWidth="1"/>
    <col min="5931" max="5931" width="0" style="89" hidden="1" customWidth="1"/>
    <col min="5932" max="5932" width="3.28515625" style="89" bestFit="1" customWidth="1"/>
    <col min="5933" max="5933" width="0" style="89" hidden="1" customWidth="1"/>
    <col min="5934" max="5934" width="3.28515625" style="89" bestFit="1" customWidth="1"/>
    <col min="5935" max="5936" width="4.28515625" style="89" customWidth="1"/>
    <col min="5937" max="5938" width="14.5703125" style="89" customWidth="1"/>
    <col min="5939" max="5939" width="4" style="89" customWidth="1"/>
    <col min="5940" max="5942" width="8.28515625" style="89" customWidth="1"/>
    <col min="5943" max="5943" width="3.85546875" style="89" customWidth="1"/>
    <col min="5944" max="5944" width="20.42578125" style="89" customWidth="1"/>
    <col min="5945" max="6144" width="11.42578125" style="89"/>
    <col min="6145" max="6145" width="1.140625" style="89" customWidth="1"/>
    <col min="6146" max="6148" width="5.7109375" style="89" customWidth="1"/>
    <col min="6149" max="6149" width="4" style="89" customWidth="1"/>
    <col min="6150" max="6152" width="3.7109375" style="89" customWidth="1"/>
    <col min="6153" max="6155" width="4.5703125" style="89" customWidth="1"/>
    <col min="6156" max="6157" width="3.28515625" style="89" bestFit="1" customWidth="1"/>
    <col min="6158" max="6161" width="0" style="89" hidden="1" customWidth="1"/>
    <col min="6162" max="6162" width="4.28515625" style="89" customWidth="1"/>
    <col min="6163" max="6165" width="5.7109375" style="89" customWidth="1"/>
    <col min="6166" max="6168" width="2.7109375" style="89" customWidth="1"/>
    <col min="6169" max="6169" width="2.85546875" style="89" customWidth="1"/>
    <col min="6170" max="6175" width="2.7109375" style="89" customWidth="1"/>
    <col min="6176" max="6185" width="0" style="89" hidden="1" customWidth="1"/>
    <col min="6186" max="6186" width="4.28515625" style="89" customWidth="1"/>
    <col min="6187" max="6187" width="0" style="89" hidden="1" customWidth="1"/>
    <col min="6188" max="6188" width="3.28515625" style="89" bestFit="1" customWidth="1"/>
    <col min="6189" max="6189" width="0" style="89" hidden="1" customWidth="1"/>
    <col min="6190" max="6190" width="3.28515625" style="89" bestFit="1" customWidth="1"/>
    <col min="6191" max="6192" width="4.28515625" style="89" customWidth="1"/>
    <col min="6193" max="6194" width="14.5703125" style="89" customWidth="1"/>
    <col min="6195" max="6195" width="4" style="89" customWidth="1"/>
    <col min="6196" max="6198" width="8.28515625" style="89" customWidth="1"/>
    <col min="6199" max="6199" width="3.85546875" style="89" customWidth="1"/>
    <col min="6200" max="6200" width="20.42578125" style="89" customWidth="1"/>
    <col min="6201" max="6400" width="11.42578125" style="89"/>
    <col min="6401" max="6401" width="1.140625" style="89" customWidth="1"/>
    <col min="6402" max="6404" width="5.7109375" style="89" customWidth="1"/>
    <col min="6405" max="6405" width="4" style="89" customWidth="1"/>
    <col min="6406" max="6408" width="3.7109375" style="89" customWidth="1"/>
    <col min="6409" max="6411" width="4.5703125" style="89" customWidth="1"/>
    <col min="6412" max="6413" width="3.28515625" style="89" bestFit="1" customWidth="1"/>
    <col min="6414" max="6417" width="0" style="89" hidden="1" customWidth="1"/>
    <col min="6418" max="6418" width="4.28515625" style="89" customWidth="1"/>
    <col min="6419" max="6421" width="5.7109375" style="89" customWidth="1"/>
    <col min="6422" max="6424" width="2.7109375" style="89" customWidth="1"/>
    <col min="6425" max="6425" width="2.85546875" style="89" customWidth="1"/>
    <col min="6426" max="6431" width="2.7109375" style="89" customWidth="1"/>
    <col min="6432" max="6441" width="0" style="89" hidden="1" customWidth="1"/>
    <col min="6442" max="6442" width="4.28515625" style="89" customWidth="1"/>
    <col min="6443" max="6443" width="0" style="89" hidden="1" customWidth="1"/>
    <col min="6444" max="6444" width="3.28515625" style="89" bestFit="1" customWidth="1"/>
    <col min="6445" max="6445" width="0" style="89" hidden="1" customWidth="1"/>
    <col min="6446" max="6446" width="3.28515625" style="89" bestFit="1" customWidth="1"/>
    <col min="6447" max="6448" width="4.28515625" style="89" customWidth="1"/>
    <col min="6449" max="6450" width="14.5703125" style="89" customWidth="1"/>
    <col min="6451" max="6451" width="4" style="89" customWidth="1"/>
    <col min="6452" max="6454" width="8.28515625" style="89" customWidth="1"/>
    <col min="6455" max="6455" width="3.85546875" style="89" customWidth="1"/>
    <col min="6456" max="6456" width="20.42578125" style="89" customWidth="1"/>
    <col min="6457" max="6656" width="11.42578125" style="89"/>
    <col min="6657" max="6657" width="1.140625" style="89" customWidth="1"/>
    <col min="6658" max="6660" width="5.7109375" style="89" customWidth="1"/>
    <col min="6661" max="6661" width="4" style="89" customWidth="1"/>
    <col min="6662" max="6664" width="3.7109375" style="89" customWidth="1"/>
    <col min="6665" max="6667" width="4.5703125" style="89" customWidth="1"/>
    <col min="6668" max="6669" width="3.28515625" style="89" bestFit="1" customWidth="1"/>
    <col min="6670" max="6673" width="0" style="89" hidden="1" customWidth="1"/>
    <col min="6674" max="6674" width="4.28515625" style="89" customWidth="1"/>
    <col min="6675" max="6677" width="5.7109375" style="89" customWidth="1"/>
    <col min="6678" max="6680" width="2.7109375" style="89" customWidth="1"/>
    <col min="6681" max="6681" width="2.85546875" style="89" customWidth="1"/>
    <col min="6682" max="6687" width="2.7109375" style="89" customWidth="1"/>
    <col min="6688" max="6697" width="0" style="89" hidden="1" customWidth="1"/>
    <col min="6698" max="6698" width="4.28515625" style="89" customWidth="1"/>
    <col min="6699" max="6699" width="0" style="89" hidden="1" customWidth="1"/>
    <col min="6700" max="6700" width="3.28515625" style="89" bestFit="1" customWidth="1"/>
    <col min="6701" max="6701" width="0" style="89" hidden="1" customWidth="1"/>
    <col min="6702" max="6702" width="3.28515625" style="89" bestFit="1" customWidth="1"/>
    <col min="6703" max="6704" width="4.28515625" style="89" customWidth="1"/>
    <col min="6705" max="6706" width="14.5703125" style="89" customWidth="1"/>
    <col min="6707" max="6707" width="4" style="89" customWidth="1"/>
    <col min="6708" max="6710" width="8.28515625" style="89" customWidth="1"/>
    <col min="6711" max="6711" width="3.85546875" style="89" customWidth="1"/>
    <col min="6712" max="6712" width="20.42578125" style="89" customWidth="1"/>
    <col min="6713" max="6912" width="11.42578125" style="89"/>
    <col min="6913" max="6913" width="1.140625" style="89" customWidth="1"/>
    <col min="6914" max="6916" width="5.7109375" style="89" customWidth="1"/>
    <col min="6917" max="6917" width="4" style="89" customWidth="1"/>
    <col min="6918" max="6920" width="3.7109375" style="89" customWidth="1"/>
    <col min="6921" max="6923" width="4.5703125" style="89" customWidth="1"/>
    <col min="6924" max="6925" width="3.28515625" style="89" bestFit="1" customWidth="1"/>
    <col min="6926" max="6929" width="0" style="89" hidden="1" customWidth="1"/>
    <col min="6930" max="6930" width="4.28515625" style="89" customWidth="1"/>
    <col min="6931" max="6933" width="5.7109375" style="89" customWidth="1"/>
    <col min="6934" max="6936" width="2.7109375" style="89" customWidth="1"/>
    <col min="6937" max="6937" width="2.85546875" style="89" customWidth="1"/>
    <col min="6938" max="6943" width="2.7109375" style="89" customWidth="1"/>
    <col min="6944" max="6953" width="0" style="89" hidden="1" customWidth="1"/>
    <col min="6954" max="6954" width="4.28515625" style="89" customWidth="1"/>
    <col min="6955" max="6955" width="0" style="89" hidden="1" customWidth="1"/>
    <col min="6956" max="6956" width="3.28515625" style="89" bestFit="1" customWidth="1"/>
    <col min="6957" max="6957" width="0" style="89" hidden="1" customWidth="1"/>
    <col min="6958" max="6958" width="3.28515625" style="89" bestFit="1" customWidth="1"/>
    <col min="6959" max="6960" width="4.28515625" style="89" customWidth="1"/>
    <col min="6961" max="6962" width="14.5703125" style="89" customWidth="1"/>
    <col min="6963" max="6963" width="4" style="89" customWidth="1"/>
    <col min="6964" max="6966" width="8.28515625" style="89" customWidth="1"/>
    <col min="6967" max="6967" width="3.85546875" style="89" customWidth="1"/>
    <col min="6968" max="6968" width="20.42578125" style="89" customWidth="1"/>
    <col min="6969" max="7168" width="11.42578125" style="89"/>
    <col min="7169" max="7169" width="1.140625" style="89" customWidth="1"/>
    <col min="7170" max="7172" width="5.7109375" style="89" customWidth="1"/>
    <col min="7173" max="7173" width="4" style="89" customWidth="1"/>
    <col min="7174" max="7176" width="3.7109375" style="89" customWidth="1"/>
    <col min="7177" max="7179" width="4.5703125" style="89" customWidth="1"/>
    <col min="7180" max="7181" width="3.28515625" style="89" bestFit="1" customWidth="1"/>
    <col min="7182" max="7185" width="0" style="89" hidden="1" customWidth="1"/>
    <col min="7186" max="7186" width="4.28515625" style="89" customWidth="1"/>
    <col min="7187" max="7189" width="5.7109375" style="89" customWidth="1"/>
    <col min="7190" max="7192" width="2.7109375" style="89" customWidth="1"/>
    <col min="7193" max="7193" width="2.85546875" style="89" customWidth="1"/>
    <col min="7194" max="7199" width="2.7109375" style="89" customWidth="1"/>
    <col min="7200" max="7209" width="0" style="89" hidden="1" customWidth="1"/>
    <col min="7210" max="7210" width="4.28515625" style="89" customWidth="1"/>
    <col min="7211" max="7211" width="0" style="89" hidden="1" customWidth="1"/>
    <col min="7212" max="7212" width="3.28515625" style="89" bestFit="1" customWidth="1"/>
    <col min="7213" max="7213" width="0" style="89" hidden="1" customWidth="1"/>
    <col min="7214" max="7214" width="3.28515625" style="89" bestFit="1" customWidth="1"/>
    <col min="7215" max="7216" width="4.28515625" style="89" customWidth="1"/>
    <col min="7217" max="7218" width="14.5703125" style="89" customWidth="1"/>
    <col min="7219" max="7219" width="4" style="89" customWidth="1"/>
    <col min="7220" max="7222" width="8.28515625" style="89" customWidth="1"/>
    <col min="7223" max="7223" width="3.85546875" style="89" customWidth="1"/>
    <col min="7224" max="7224" width="20.42578125" style="89" customWidth="1"/>
    <col min="7225" max="7424" width="11.42578125" style="89"/>
    <col min="7425" max="7425" width="1.140625" style="89" customWidth="1"/>
    <col min="7426" max="7428" width="5.7109375" style="89" customWidth="1"/>
    <col min="7429" max="7429" width="4" style="89" customWidth="1"/>
    <col min="7430" max="7432" width="3.7109375" style="89" customWidth="1"/>
    <col min="7433" max="7435" width="4.5703125" style="89" customWidth="1"/>
    <col min="7436" max="7437" width="3.28515625" style="89" bestFit="1" customWidth="1"/>
    <col min="7438" max="7441" width="0" style="89" hidden="1" customWidth="1"/>
    <col min="7442" max="7442" width="4.28515625" style="89" customWidth="1"/>
    <col min="7443" max="7445" width="5.7109375" style="89" customWidth="1"/>
    <col min="7446" max="7448" width="2.7109375" style="89" customWidth="1"/>
    <col min="7449" max="7449" width="2.85546875" style="89" customWidth="1"/>
    <col min="7450" max="7455" width="2.7109375" style="89" customWidth="1"/>
    <col min="7456" max="7465" width="0" style="89" hidden="1" customWidth="1"/>
    <col min="7466" max="7466" width="4.28515625" style="89" customWidth="1"/>
    <col min="7467" max="7467" width="0" style="89" hidden="1" customWidth="1"/>
    <col min="7468" max="7468" width="3.28515625" style="89" bestFit="1" customWidth="1"/>
    <col min="7469" max="7469" width="0" style="89" hidden="1" customWidth="1"/>
    <col min="7470" max="7470" width="3.28515625" style="89" bestFit="1" customWidth="1"/>
    <col min="7471" max="7472" width="4.28515625" style="89" customWidth="1"/>
    <col min="7473" max="7474" width="14.5703125" style="89" customWidth="1"/>
    <col min="7475" max="7475" width="4" style="89" customWidth="1"/>
    <col min="7476" max="7478" width="8.28515625" style="89" customWidth="1"/>
    <col min="7479" max="7479" width="3.85546875" style="89" customWidth="1"/>
    <col min="7480" max="7480" width="20.42578125" style="89" customWidth="1"/>
    <col min="7481" max="7680" width="11.42578125" style="89"/>
    <col min="7681" max="7681" width="1.140625" style="89" customWidth="1"/>
    <col min="7682" max="7684" width="5.7109375" style="89" customWidth="1"/>
    <col min="7685" max="7685" width="4" style="89" customWidth="1"/>
    <col min="7686" max="7688" width="3.7109375" style="89" customWidth="1"/>
    <col min="7689" max="7691" width="4.5703125" style="89" customWidth="1"/>
    <col min="7692" max="7693" width="3.28515625" style="89" bestFit="1" customWidth="1"/>
    <col min="7694" max="7697" width="0" style="89" hidden="1" customWidth="1"/>
    <col min="7698" max="7698" width="4.28515625" style="89" customWidth="1"/>
    <col min="7699" max="7701" width="5.7109375" style="89" customWidth="1"/>
    <col min="7702" max="7704" width="2.7109375" style="89" customWidth="1"/>
    <col min="7705" max="7705" width="2.85546875" style="89" customWidth="1"/>
    <col min="7706" max="7711" width="2.7109375" style="89" customWidth="1"/>
    <col min="7712" max="7721" width="0" style="89" hidden="1" customWidth="1"/>
    <col min="7722" max="7722" width="4.28515625" style="89" customWidth="1"/>
    <col min="7723" max="7723" width="0" style="89" hidden="1" customWidth="1"/>
    <col min="7724" max="7724" width="3.28515625" style="89" bestFit="1" customWidth="1"/>
    <col min="7725" max="7725" width="0" style="89" hidden="1" customWidth="1"/>
    <col min="7726" max="7726" width="3.28515625" style="89" bestFit="1" customWidth="1"/>
    <col min="7727" max="7728" width="4.28515625" style="89" customWidth="1"/>
    <col min="7729" max="7730" width="14.5703125" style="89" customWidth="1"/>
    <col min="7731" max="7731" width="4" style="89" customWidth="1"/>
    <col min="7732" max="7734" width="8.28515625" style="89" customWidth="1"/>
    <col min="7735" max="7735" width="3.85546875" style="89" customWidth="1"/>
    <col min="7736" max="7736" width="20.42578125" style="89" customWidth="1"/>
    <col min="7737" max="7936" width="11.42578125" style="89"/>
    <col min="7937" max="7937" width="1.140625" style="89" customWidth="1"/>
    <col min="7938" max="7940" width="5.7109375" style="89" customWidth="1"/>
    <col min="7941" max="7941" width="4" style="89" customWidth="1"/>
    <col min="7942" max="7944" width="3.7109375" style="89" customWidth="1"/>
    <col min="7945" max="7947" width="4.5703125" style="89" customWidth="1"/>
    <col min="7948" max="7949" width="3.28515625" style="89" bestFit="1" customWidth="1"/>
    <col min="7950" max="7953" width="0" style="89" hidden="1" customWidth="1"/>
    <col min="7954" max="7954" width="4.28515625" style="89" customWidth="1"/>
    <col min="7955" max="7957" width="5.7109375" style="89" customWidth="1"/>
    <col min="7958" max="7960" width="2.7109375" style="89" customWidth="1"/>
    <col min="7961" max="7961" width="2.85546875" style="89" customWidth="1"/>
    <col min="7962" max="7967" width="2.7109375" style="89" customWidth="1"/>
    <col min="7968" max="7977" width="0" style="89" hidden="1" customWidth="1"/>
    <col min="7978" max="7978" width="4.28515625" style="89" customWidth="1"/>
    <col min="7979" max="7979" width="0" style="89" hidden="1" customWidth="1"/>
    <col min="7980" max="7980" width="3.28515625" style="89" bestFit="1" customWidth="1"/>
    <col min="7981" max="7981" width="0" style="89" hidden="1" customWidth="1"/>
    <col min="7982" max="7982" width="3.28515625" style="89" bestFit="1" customWidth="1"/>
    <col min="7983" max="7984" width="4.28515625" style="89" customWidth="1"/>
    <col min="7985" max="7986" width="14.5703125" style="89" customWidth="1"/>
    <col min="7987" max="7987" width="4" style="89" customWidth="1"/>
    <col min="7988" max="7990" width="8.28515625" style="89" customWidth="1"/>
    <col min="7991" max="7991" width="3.85546875" style="89" customWidth="1"/>
    <col min="7992" max="7992" width="20.42578125" style="89" customWidth="1"/>
    <col min="7993" max="8192" width="11.42578125" style="89"/>
    <col min="8193" max="8193" width="1.140625" style="89" customWidth="1"/>
    <col min="8194" max="8196" width="5.7109375" style="89" customWidth="1"/>
    <col min="8197" max="8197" width="4" style="89" customWidth="1"/>
    <col min="8198" max="8200" width="3.7109375" style="89" customWidth="1"/>
    <col min="8201" max="8203" width="4.5703125" style="89" customWidth="1"/>
    <col min="8204" max="8205" width="3.28515625" style="89" bestFit="1" customWidth="1"/>
    <col min="8206" max="8209" width="0" style="89" hidden="1" customWidth="1"/>
    <col min="8210" max="8210" width="4.28515625" style="89" customWidth="1"/>
    <col min="8211" max="8213" width="5.7109375" style="89" customWidth="1"/>
    <col min="8214" max="8216" width="2.7109375" style="89" customWidth="1"/>
    <col min="8217" max="8217" width="2.85546875" style="89" customWidth="1"/>
    <col min="8218" max="8223" width="2.7109375" style="89" customWidth="1"/>
    <col min="8224" max="8233" width="0" style="89" hidden="1" customWidth="1"/>
    <col min="8234" max="8234" width="4.28515625" style="89" customWidth="1"/>
    <col min="8235" max="8235" width="0" style="89" hidden="1" customWidth="1"/>
    <col min="8236" max="8236" width="3.28515625" style="89" bestFit="1" customWidth="1"/>
    <col min="8237" max="8237" width="0" style="89" hidden="1" customWidth="1"/>
    <col min="8238" max="8238" width="3.28515625" style="89" bestFit="1" customWidth="1"/>
    <col min="8239" max="8240" width="4.28515625" style="89" customWidth="1"/>
    <col min="8241" max="8242" width="14.5703125" style="89" customWidth="1"/>
    <col min="8243" max="8243" width="4" style="89" customWidth="1"/>
    <col min="8244" max="8246" width="8.28515625" style="89" customWidth="1"/>
    <col min="8247" max="8247" width="3.85546875" style="89" customWidth="1"/>
    <col min="8248" max="8248" width="20.42578125" style="89" customWidth="1"/>
    <col min="8249" max="8448" width="11.42578125" style="89"/>
    <col min="8449" max="8449" width="1.140625" style="89" customWidth="1"/>
    <col min="8450" max="8452" width="5.7109375" style="89" customWidth="1"/>
    <col min="8453" max="8453" width="4" style="89" customWidth="1"/>
    <col min="8454" max="8456" width="3.7109375" style="89" customWidth="1"/>
    <col min="8457" max="8459" width="4.5703125" style="89" customWidth="1"/>
    <col min="8460" max="8461" width="3.28515625" style="89" bestFit="1" customWidth="1"/>
    <col min="8462" max="8465" width="0" style="89" hidden="1" customWidth="1"/>
    <col min="8466" max="8466" width="4.28515625" style="89" customWidth="1"/>
    <col min="8467" max="8469" width="5.7109375" style="89" customWidth="1"/>
    <col min="8470" max="8472" width="2.7109375" style="89" customWidth="1"/>
    <col min="8473" max="8473" width="2.85546875" style="89" customWidth="1"/>
    <col min="8474" max="8479" width="2.7109375" style="89" customWidth="1"/>
    <col min="8480" max="8489" width="0" style="89" hidden="1" customWidth="1"/>
    <col min="8490" max="8490" width="4.28515625" style="89" customWidth="1"/>
    <col min="8491" max="8491" width="0" style="89" hidden="1" customWidth="1"/>
    <col min="8492" max="8492" width="3.28515625" style="89" bestFit="1" customWidth="1"/>
    <col min="8493" max="8493" width="0" style="89" hidden="1" customWidth="1"/>
    <col min="8494" max="8494" width="3.28515625" style="89" bestFit="1" customWidth="1"/>
    <col min="8495" max="8496" width="4.28515625" style="89" customWidth="1"/>
    <col min="8497" max="8498" width="14.5703125" style="89" customWidth="1"/>
    <col min="8499" max="8499" width="4" style="89" customWidth="1"/>
    <col min="8500" max="8502" width="8.28515625" style="89" customWidth="1"/>
    <col min="8503" max="8503" width="3.85546875" style="89" customWidth="1"/>
    <col min="8504" max="8504" width="20.42578125" style="89" customWidth="1"/>
    <col min="8505" max="8704" width="11.42578125" style="89"/>
    <col min="8705" max="8705" width="1.140625" style="89" customWidth="1"/>
    <col min="8706" max="8708" width="5.7109375" style="89" customWidth="1"/>
    <col min="8709" max="8709" width="4" style="89" customWidth="1"/>
    <col min="8710" max="8712" width="3.7109375" style="89" customWidth="1"/>
    <col min="8713" max="8715" width="4.5703125" style="89" customWidth="1"/>
    <col min="8716" max="8717" width="3.28515625" style="89" bestFit="1" customWidth="1"/>
    <col min="8718" max="8721" width="0" style="89" hidden="1" customWidth="1"/>
    <col min="8722" max="8722" width="4.28515625" style="89" customWidth="1"/>
    <col min="8723" max="8725" width="5.7109375" style="89" customWidth="1"/>
    <col min="8726" max="8728" width="2.7109375" style="89" customWidth="1"/>
    <col min="8729" max="8729" width="2.85546875" style="89" customWidth="1"/>
    <col min="8730" max="8735" width="2.7109375" style="89" customWidth="1"/>
    <col min="8736" max="8745" width="0" style="89" hidden="1" customWidth="1"/>
    <col min="8746" max="8746" width="4.28515625" style="89" customWidth="1"/>
    <col min="8747" max="8747" width="0" style="89" hidden="1" customWidth="1"/>
    <col min="8748" max="8748" width="3.28515625" style="89" bestFit="1" customWidth="1"/>
    <col min="8749" max="8749" width="0" style="89" hidden="1" customWidth="1"/>
    <col min="8750" max="8750" width="3.28515625" style="89" bestFit="1" customWidth="1"/>
    <col min="8751" max="8752" width="4.28515625" style="89" customWidth="1"/>
    <col min="8753" max="8754" width="14.5703125" style="89" customWidth="1"/>
    <col min="8755" max="8755" width="4" style="89" customWidth="1"/>
    <col min="8756" max="8758" width="8.28515625" style="89" customWidth="1"/>
    <col min="8759" max="8759" width="3.85546875" style="89" customWidth="1"/>
    <col min="8760" max="8760" width="20.42578125" style="89" customWidth="1"/>
    <col min="8761" max="8960" width="11.42578125" style="89"/>
    <col min="8961" max="8961" width="1.140625" style="89" customWidth="1"/>
    <col min="8962" max="8964" width="5.7109375" style="89" customWidth="1"/>
    <col min="8965" max="8965" width="4" style="89" customWidth="1"/>
    <col min="8966" max="8968" width="3.7109375" style="89" customWidth="1"/>
    <col min="8969" max="8971" width="4.5703125" style="89" customWidth="1"/>
    <col min="8972" max="8973" width="3.28515625" style="89" bestFit="1" customWidth="1"/>
    <col min="8974" max="8977" width="0" style="89" hidden="1" customWidth="1"/>
    <col min="8978" max="8978" width="4.28515625" style="89" customWidth="1"/>
    <col min="8979" max="8981" width="5.7109375" style="89" customWidth="1"/>
    <col min="8982" max="8984" width="2.7109375" style="89" customWidth="1"/>
    <col min="8985" max="8985" width="2.85546875" style="89" customWidth="1"/>
    <col min="8986" max="8991" width="2.7109375" style="89" customWidth="1"/>
    <col min="8992" max="9001" width="0" style="89" hidden="1" customWidth="1"/>
    <col min="9002" max="9002" width="4.28515625" style="89" customWidth="1"/>
    <col min="9003" max="9003" width="0" style="89" hidden="1" customWidth="1"/>
    <col min="9004" max="9004" width="3.28515625" style="89" bestFit="1" customWidth="1"/>
    <col min="9005" max="9005" width="0" style="89" hidden="1" customWidth="1"/>
    <col min="9006" max="9006" width="3.28515625" style="89" bestFit="1" customWidth="1"/>
    <col min="9007" max="9008" width="4.28515625" style="89" customWidth="1"/>
    <col min="9009" max="9010" width="14.5703125" style="89" customWidth="1"/>
    <col min="9011" max="9011" width="4" style="89" customWidth="1"/>
    <col min="9012" max="9014" width="8.28515625" style="89" customWidth="1"/>
    <col min="9015" max="9015" width="3.85546875" style="89" customWidth="1"/>
    <col min="9016" max="9016" width="20.42578125" style="89" customWidth="1"/>
    <col min="9017" max="9216" width="11.42578125" style="89"/>
    <col min="9217" max="9217" width="1.140625" style="89" customWidth="1"/>
    <col min="9218" max="9220" width="5.7109375" style="89" customWidth="1"/>
    <col min="9221" max="9221" width="4" style="89" customWidth="1"/>
    <col min="9222" max="9224" width="3.7109375" style="89" customWidth="1"/>
    <col min="9225" max="9227" width="4.5703125" style="89" customWidth="1"/>
    <col min="9228" max="9229" width="3.28515625" style="89" bestFit="1" customWidth="1"/>
    <col min="9230" max="9233" width="0" style="89" hidden="1" customWidth="1"/>
    <col min="9234" max="9234" width="4.28515625" style="89" customWidth="1"/>
    <col min="9235" max="9237" width="5.7109375" style="89" customWidth="1"/>
    <col min="9238" max="9240" width="2.7109375" style="89" customWidth="1"/>
    <col min="9241" max="9241" width="2.85546875" style="89" customWidth="1"/>
    <col min="9242" max="9247" width="2.7109375" style="89" customWidth="1"/>
    <col min="9248" max="9257" width="0" style="89" hidden="1" customWidth="1"/>
    <col min="9258" max="9258" width="4.28515625" style="89" customWidth="1"/>
    <col min="9259" max="9259" width="0" style="89" hidden="1" customWidth="1"/>
    <col min="9260" max="9260" width="3.28515625" style="89" bestFit="1" customWidth="1"/>
    <col min="9261" max="9261" width="0" style="89" hidden="1" customWidth="1"/>
    <col min="9262" max="9262" width="3.28515625" style="89" bestFit="1" customWidth="1"/>
    <col min="9263" max="9264" width="4.28515625" style="89" customWidth="1"/>
    <col min="9265" max="9266" width="14.5703125" style="89" customWidth="1"/>
    <col min="9267" max="9267" width="4" style="89" customWidth="1"/>
    <col min="9268" max="9270" width="8.28515625" style="89" customWidth="1"/>
    <col min="9271" max="9271" width="3.85546875" style="89" customWidth="1"/>
    <col min="9272" max="9272" width="20.42578125" style="89" customWidth="1"/>
    <col min="9273" max="9472" width="11.42578125" style="89"/>
    <col min="9473" max="9473" width="1.140625" style="89" customWidth="1"/>
    <col min="9474" max="9476" width="5.7109375" style="89" customWidth="1"/>
    <col min="9477" max="9477" width="4" style="89" customWidth="1"/>
    <col min="9478" max="9480" width="3.7109375" style="89" customWidth="1"/>
    <col min="9481" max="9483" width="4.5703125" style="89" customWidth="1"/>
    <col min="9484" max="9485" width="3.28515625" style="89" bestFit="1" customWidth="1"/>
    <col min="9486" max="9489" width="0" style="89" hidden="1" customWidth="1"/>
    <col min="9490" max="9490" width="4.28515625" style="89" customWidth="1"/>
    <col min="9491" max="9493" width="5.7109375" style="89" customWidth="1"/>
    <col min="9494" max="9496" width="2.7109375" style="89" customWidth="1"/>
    <col min="9497" max="9497" width="2.85546875" style="89" customWidth="1"/>
    <col min="9498" max="9503" width="2.7109375" style="89" customWidth="1"/>
    <col min="9504" max="9513" width="0" style="89" hidden="1" customWidth="1"/>
    <col min="9514" max="9514" width="4.28515625" style="89" customWidth="1"/>
    <col min="9515" max="9515" width="0" style="89" hidden="1" customWidth="1"/>
    <col min="9516" max="9516" width="3.28515625" style="89" bestFit="1" customWidth="1"/>
    <col min="9517" max="9517" width="0" style="89" hidden="1" customWidth="1"/>
    <col min="9518" max="9518" width="3.28515625" style="89" bestFit="1" customWidth="1"/>
    <col min="9519" max="9520" width="4.28515625" style="89" customWidth="1"/>
    <col min="9521" max="9522" width="14.5703125" style="89" customWidth="1"/>
    <col min="9523" max="9523" width="4" style="89" customWidth="1"/>
    <col min="9524" max="9526" width="8.28515625" style="89" customWidth="1"/>
    <col min="9527" max="9527" width="3.85546875" style="89" customWidth="1"/>
    <col min="9528" max="9528" width="20.42578125" style="89" customWidth="1"/>
    <col min="9529" max="9728" width="11.42578125" style="89"/>
    <col min="9729" max="9729" width="1.140625" style="89" customWidth="1"/>
    <col min="9730" max="9732" width="5.7109375" style="89" customWidth="1"/>
    <col min="9733" max="9733" width="4" style="89" customWidth="1"/>
    <col min="9734" max="9736" width="3.7109375" style="89" customWidth="1"/>
    <col min="9737" max="9739" width="4.5703125" style="89" customWidth="1"/>
    <col min="9740" max="9741" width="3.28515625" style="89" bestFit="1" customWidth="1"/>
    <col min="9742" max="9745" width="0" style="89" hidden="1" customWidth="1"/>
    <col min="9746" max="9746" width="4.28515625" style="89" customWidth="1"/>
    <col min="9747" max="9749" width="5.7109375" style="89" customWidth="1"/>
    <col min="9750" max="9752" width="2.7109375" style="89" customWidth="1"/>
    <col min="9753" max="9753" width="2.85546875" style="89" customWidth="1"/>
    <col min="9754" max="9759" width="2.7109375" style="89" customWidth="1"/>
    <col min="9760" max="9769" width="0" style="89" hidden="1" customWidth="1"/>
    <col min="9770" max="9770" width="4.28515625" style="89" customWidth="1"/>
    <col min="9771" max="9771" width="0" style="89" hidden="1" customWidth="1"/>
    <col min="9772" max="9772" width="3.28515625" style="89" bestFit="1" customWidth="1"/>
    <col min="9773" max="9773" width="0" style="89" hidden="1" customWidth="1"/>
    <col min="9774" max="9774" width="3.28515625" style="89" bestFit="1" customWidth="1"/>
    <col min="9775" max="9776" width="4.28515625" style="89" customWidth="1"/>
    <col min="9777" max="9778" width="14.5703125" style="89" customWidth="1"/>
    <col min="9779" max="9779" width="4" style="89" customWidth="1"/>
    <col min="9780" max="9782" width="8.28515625" style="89" customWidth="1"/>
    <col min="9783" max="9783" width="3.85546875" style="89" customWidth="1"/>
    <col min="9784" max="9784" width="20.42578125" style="89" customWidth="1"/>
    <col min="9785" max="9984" width="11.42578125" style="89"/>
    <col min="9985" max="9985" width="1.140625" style="89" customWidth="1"/>
    <col min="9986" max="9988" width="5.7109375" style="89" customWidth="1"/>
    <col min="9989" max="9989" width="4" style="89" customWidth="1"/>
    <col min="9990" max="9992" width="3.7109375" style="89" customWidth="1"/>
    <col min="9993" max="9995" width="4.5703125" style="89" customWidth="1"/>
    <col min="9996" max="9997" width="3.28515625" style="89" bestFit="1" customWidth="1"/>
    <col min="9998" max="10001" width="0" style="89" hidden="1" customWidth="1"/>
    <col min="10002" max="10002" width="4.28515625" style="89" customWidth="1"/>
    <col min="10003" max="10005" width="5.7109375" style="89" customWidth="1"/>
    <col min="10006" max="10008" width="2.7109375" style="89" customWidth="1"/>
    <col min="10009" max="10009" width="2.85546875" style="89" customWidth="1"/>
    <col min="10010" max="10015" width="2.7109375" style="89" customWidth="1"/>
    <col min="10016" max="10025" width="0" style="89" hidden="1" customWidth="1"/>
    <col min="10026" max="10026" width="4.28515625" style="89" customWidth="1"/>
    <col min="10027" max="10027" width="0" style="89" hidden="1" customWidth="1"/>
    <col min="10028" max="10028" width="3.28515625" style="89" bestFit="1" customWidth="1"/>
    <col min="10029" max="10029" width="0" style="89" hidden="1" customWidth="1"/>
    <col min="10030" max="10030" width="3.28515625" style="89" bestFit="1" customWidth="1"/>
    <col min="10031" max="10032" width="4.28515625" style="89" customWidth="1"/>
    <col min="10033" max="10034" width="14.5703125" style="89" customWidth="1"/>
    <col min="10035" max="10035" width="4" style="89" customWidth="1"/>
    <col min="10036" max="10038" width="8.28515625" style="89" customWidth="1"/>
    <col min="10039" max="10039" width="3.85546875" style="89" customWidth="1"/>
    <col min="10040" max="10040" width="20.42578125" style="89" customWidth="1"/>
    <col min="10041" max="10240" width="11.42578125" style="89"/>
    <col min="10241" max="10241" width="1.140625" style="89" customWidth="1"/>
    <col min="10242" max="10244" width="5.7109375" style="89" customWidth="1"/>
    <col min="10245" max="10245" width="4" style="89" customWidth="1"/>
    <col min="10246" max="10248" width="3.7109375" style="89" customWidth="1"/>
    <col min="10249" max="10251" width="4.5703125" style="89" customWidth="1"/>
    <col min="10252" max="10253" width="3.28515625" style="89" bestFit="1" customWidth="1"/>
    <col min="10254" max="10257" width="0" style="89" hidden="1" customWidth="1"/>
    <col min="10258" max="10258" width="4.28515625" style="89" customWidth="1"/>
    <col min="10259" max="10261" width="5.7109375" style="89" customWidth="1"/>
    <col min="10262" max="10264" width="2.7109375" style="89" customWidth="1"/>
    <col min="10265" max="10265" width="2.85546875" style="89" customWidth="1"/>
    <col min="10266" max="10271" width="2.7109375" style="89" customWidth="1"/>
    <col min="10272" max="10281" width="0" style="89" hidden="1" customWidth="1"/>
    <col min="10282" max="10282" width="4.28515625" style="89" customWidth="1"/>
    <col min="10283" max="10283" width="0" style="89" hidden="1" customWidth="1"/>
    <col min="10284" max="10284" width="3.28515625" style="89" bestFit="1" customWidth="1"/>
    <col min="10285" max="10285" width="0" style="89" hidden="1" customWidth="1"/>
    <col min="10286" max="10286" width="3.28515625" style="89" bestFit="1" customWidth="1"/>
    <col min="10287" max="10288" width="4.28515625" style="89" customWidth="1"/>
    <col min="10289" max="10290" width="14.5703125" style="89" customWidth="1"/>
    <col min="10291" max="10291" width="4" style="89" customWidth="1"/>
    <col min="10292" max="10294" width="8.28515625" style="89" customWidth="1"/>
    <col min="10295" max="10295" width="3.85546875" style="89" customWidth="1"/>
    <col min="10296" max="10296" width="20.42578125" style="89" customWidth="1"/>
    <col min="10297" max="10496" width="11.42578125" style="89"/>
    <col min="10497" max="10497" width="1.140625" style="89" customWidth="1"/>
    <col min="10498" max="10500" width="5.7109375" style="89" customWidth="1"/>
    <col min="10501" max="10501" width="4" style="89" customWidth="1"/>
    <col min="10502" max="10504" width="3.7109375" style="89" customWidth="1"/>
    <col min="10505" max="10507" width="4.5703125" style="89" customWidth="1"/>
    <col min="10508" max="10509" width="3.28515625" style="89" bestFit="1" customWidth="1"/>
    <col min="10510" max="10513" width="0" style="89" hidden="1" customWidth="1"/>
    <col min="10514" max="10514" width="4.28515625" style="89" customWidth="1"/>
    <col min="10515" max="10517" width="5.7109375" style="89" customWidth="1"/>
    <col min="10518" max="10520" width="2.7109375" style="89" customWidth="1"/>
    <col min="10521" max="10521" width="2.85546875" style="89" customWidth="1"/>
    <col min="10522" max="10527" width="2.7109375" style="89" customWidth="1"/>
    <col min="10528" max="10537" width="0" style="89" hidden="1" customWidth="1"/>
    <col min="10538" max="10538" width="4.28515625" style="89" customWidth="1"/>
    <col min="10539" max="10539" width="0" style="89" hidden="1" customWidth="1"/>
    <col min="10540" max="10540" width="3.28515625" style="89" bestFit="1" customWidth="1"/>
    <col min="10541" max="10541" width="0" style="89" hidden="1" customWidth="1"/>
    <col min="10542" max="10542" width="3.28515625" style="89" bestFit="1" customWidth="1"/>
    <col min="10543" max="10544" width="4.28515625" style="89" customWidth="1"/>
    <col min="10545" max="10546" width="14.5703125" style="89" customWidth="1"/>
    <col min="10547" max="10547" width="4" style="89" customWidth="1"/>
    <col min="10548" max="10550" width="8.28515625" style="89" customWidth="1"/>
    <col min="10551" max="10551" width="3.85546875" style="89" customWidth="1"/>
    <col min="10552" max="10552" width="20.42578125" style="89" customWidth="1"/>
    <col min="10553" max="10752" width="11.42578125" style="89"/>
    <col min="10753" max="10753" width="1.140625" style="89" customWidth="1"/>
    <col min="10754" max="10756" width="5.7109375" style="89" customWidth="1"/>
    <col min="10757" max="10757" width="4" style="89" customWidth="1"/>
    <col min="10758" max="10760" width="3.7109375" style="89" customWidth="1"/>
    <col min="10761" max="10763" width="4.5703125" style="89" customWidth="1"/>
    <col min="10764" max="10765" width="3.28515625" style="89" bestFit="1" customWidth="1"/>
    <col min="10766" max="10769" width="0" style="89" hidden="1" customWidth="1"/>
    <col min="10770" max="10770" width="4.28515625" style="89" customWidth="1"/>
    <col min="10771" max="10773" width="5.7109375" style="89" customWidth="1"/>
    <col min="10774" max="10776" width="2.7109375" style="89" customWidth="1"/>
    <col min="10777" max="10777" width="2.85546875" style="89" customWidth="1"/>
    <col min="10778" max="10783" width="2.7109375" style="89" customWidth="1"/>
    <col min="10784" max="10793" width="0" style="89" hidden="1" customWidth="1"/>
    <col min="10794" max="10794" width="4.28515625" style="89" customWidth="1"/>
    <col min="10795" max="10795" width="0" style="89" hidden="1" customWidth="1"/>
    <col min="10796" max="10796" width="3.28515625" style="89" bestFit="1" customWidth="1"/>
    <col min="10797" max="10797" width="0" style="89" hidden="1" customWidth="1"/>
    <col min="10798" max="10798" width="3.28515625" style="89" bestFit="1" customWidth="1"/>
    <col min="10799" max="10800" width="4.28515625" style="89" customWidth="1"/>
    <col min="10801" max="10802" width="14.5703125" style="89" customWidth="1"/>
    <col min="10803" max="10803" width="4" style="89" customWidth="1"/>
    <col min="10804" max="10806" width="8.28515625" style="89" customWidth="1"/>
    <col min="10807" max="10807" width="3.85546875" style="89" customWidth="1"/>
    <col min="10808" max="10808" width="20.42578125" style="89" customWidth="1"/>
    <col min="10809" max="11008" width="11.42578125" style="89"/>
    <col min="11009" max="11009" width="1.140625" style="89" customWidth="1"/>
    <col min="11010" max="11012" width="5.7109375" style="89" customWidth="1"/>
    <col min="11013" max="11013" width="4" style="89" customWidth="1"/>
    <col min="11014" max="11016" width="3.7109375" style="89" customWidth="1"/>
    <col min="11017" max="11019" width="4.5703125" style="89" customWidth="1"/>
    <col min="11020" max="11021" width="3.28515625" style="89" bestFit="1" customWidth="1"/>
    <col min="11022" max="11025" width="0" style="89" hidden="1" customWidth="1"/>
    <col min="11026" max="11026" width="4.28515625" style="89" customWidth="1"/>
    <col min="11027" max="11029" width="5.7109375" style="89" customWidth="1"/>
    <col min="11030" max="11032" width="2.7109375" style="89" customWidth="1"/>
    <col min="11033" max="11033" width="2.85546875" style="89" customWidth="1"/>
    <col min="11034" max="11039" width="2.7109375" style="89" customWidth="1"/>
    <col min="11040" max="11049" width="0" style="89" hidden="1" customWidth="1"/>
    <col min="11050" max="11050" width="4.28515625" style="89" customWidth="1"/>
    <col min="11051" max="11051" width="0" style="89" hidden="1" customWidth="1"/>
    <col min="11052" max="11052" width="3.28515625" style="89" bestFit="1" customWidth="1"/>
    <col min="11053" max="11053" width="0" style="89" hidden="1" customWidth="1"/>
    <col min="11054" max="11054" width="3.28515625" style="89" bestFit="1" customWidth="1"/>
    <col min="11055" max="11056" width="4.28515625" style="89" customWidth="1"/>
    <col min="11057" max="11058" width="14.5703125" style="89" customWidth="1"/>
    <col min="11059" max="11059" width="4" style="89" customWidth="1"/>
    <col min="11060" max="11062" width="8.28515625" style="89" customWidth="1"/>
    <col min="11063" max="11063" width="3.85546875" style="89" customWidth="1"/>
    <col min="11064" max="11064" width="20.42578125" style="89" customWidth="1"/>
    <col min="11065" max="11264" width="11.42578125" style="89"/>
    <col min="11265" max="11265" width="1.140625" style="89" customWidth="1"/>
    <col min="11266" max="11268" width="5.7109375" style="89" customWidth="1"/>
    <col min="11269" max="11269" width="4" style="89" customWidth="1"/>
    <col min="11270" max="11272" width="3.7109375" style="89" customWidth="1"/>
    <col min="11273" max="11275" width="4.5703125" style="89" customWidth="1"/>
    <col min="11276" max="11277" width="3.28515625" style="89" bestFit="1" customWidth="1"/>
    <col min="11278" max="11281" width="0" style="89" hidden="1" customWidth="1"/>
    <col min="11282" max="11282" width="4.28515625" style="89" customWidth="1"/>
    <col min="11283" max="11285" width="5.7109375" style="89" customWidth="1"/>
    <col min="11286" max="11288" width="2.7109375" style="89" customWidth="1"/>
    <col min="11289" max="11289" width="2.85546875" style="89" customWidth="1"/>
    <col min="11290" max="11295" width="2.7109375" style="89" customWidth="1"/>
    <col min="11296" max="11305" width="0" style="89" hidden="1" customWidth="1"/>
    <col min="11306" max="11306" width="4.28515625" style="89" customWidth="1"/>
    <col min="11307" max="11307" width="0" style="89" hidden="1" customWidth="1"/>
    <col min="11308" max="11308" width="3.28515625" style="89" bestFit="1" customWidth="1"/>
    <col min="11309" max="11309" width="0" style="89" hidden="1" customWidth="1"/>
    <col min="11310" max="11310" width="3.28515625" style="89" bestFit="1" customWidth="1"/>
    <col min="11311" max="11312" width="4.28515625" style="89" customWidth="1"/>
    <col min="11313" max="11314" width="14.5703125" style="89" customWidth="1"/>
    <col min="11315" max="11315" width="4" style="89" customWidth="1"/>
    <col min="11316" max="11318" width="8.28515625" style="89" customWidth="1"/>
    <col min="11319" max="11319" width="3.85546875" style="89" customWidth="1"/>
    <col min="11320" max="11320" width="20.42578125" style="89" customWidth="1"/>
    <col min="11321" max="11520" width="11.42578125" style="89"/>
    <col min="11521" max="11521" width="1.140625" style="89" customWidth="1"/>
    <col min="11522" max="11524" width="5.7109375" style="89" customWidth="1"/>
    <col min="11525" max="11525" width="4" style="89" customWidth="1"/>
    <col min="11526" max="11528" width="3.7109375" style="89" customWidth="1"/>
    <col min="11529" max="11531" width="4.5703125" style="89" customWidth="1"/>
    <col min="11532" max="11533" width="3.28515625" style="89" bestFit="1" customWidth="1"/>
    <col min="11534" max="11537" width="0" style="89" hidden="1" customWidth="1"/>
    <col min="11538" max="11538" width="4.28515625" style="89" customWidth="1"/>
    <col min="11539" max="11541" width="5.7109375" style="89" customWidth="1"/>
    <col min="11542" max="11544" width="2.7109375" style="89" customWidth="1"/>
    <col min="11545" max="11545" width="2.85546875" style="89" customWidth="1"/>
    <col min="11546" max="11551" width="2.7109375" style="89" customWidth="1"/>
    <col min="11552" max="11561" width="0" style="89" hidden="1" customWidth="1"/>
    <col min="11562" max="11562" width="4.28515625" style="89" customWidth="1"/>
    <col min="11563" max="11563" width="0" style="89" hidden="1" customWidth="1"/>
    <col min="11564" max="11564" width="3.28515625" style="89" bestFit="1" customWidth="1"/>
    <col min="11565" max="11565" width="0" style="89" hidden="1" customWidth="1"/>
    <col min="11566" max="11566" width="3.28515625" style="89" bestFit="1" customWidth="1"/>
    <col min="11567" max="11568" width="4.28515625" style="89" customWidth="1"/>
    <col min="11569" max="11570" width="14.5703125" style="89" customWidth="1"/>
    <col min="11571" max="11571" width="4" style="89" customWidth="1"/>
    <col min="11572" max="11574" width="8.28515625" style="89" customWidth="1"/>
    <col min="11575" max="11575" width="3.85546875" style="89" customWidth="1"/>
    <col min="11576" max="11576" width="20.42578125" style="89" customWidth="1"/>
    <col min="11577" max="11776" width="11.42578125" style="89"/>
    <col min="11777" max="11777" width="1.140625" style="89" customWidth="1"/>
    <col min="11778" max="11780" width="5.7109375" style="89" customWidth="1"/>
    <col min="11781" max="11781" width="4" style="89" customWidth="1"/>
    <col min="11782" max="11784" width="3.7109375" style="89" customWidth="1"/>
    <col min="11785" max="11787" width="4.5703125" style="89" customWidth="1"/>
    <col min="11788" max="11789" width="3.28515625" style="89" bestFit="1" customWidth="1"/>
    <col min="11790" max="11793" width="0" style="89" hidden="1" customWidth="1"/>
    <col min="11794" max="11794" width="4.28515625" style="89" customWidth="1"/>
    <col min="11795" max="11797" width="5.7109375" style="89" customWidth="1"/>
    <col min="11798" max="11800" width="2.7109375" style="89" customWidth="1"/>
    <col min="11801" max="11801" width="2.85546875" style="89" customWidth="1"/>
    <col min="11802" max="11807" width="2.7109375" style="89" customWidth="1"/>
    <col min="11808" max="11817" width="0" style="89" hidden="1" customWidth="1"/>
    <col min="11818" max="11818" width="4.28515625" style="89" customWidth="1"/>
    <col min="11819" max="11819" width="0" style="89" hidden="1" customWidth="1"/>
    <col min="11820" max="11820" width="3.28515625" style="89" bestFit="1" customWidth="1"/>
    <col min="11821" max="11821" width="0" style="89" hidden="1" customWidth="1"/>
    <col min="11822" max="11822" width="3.28515625" style="89" bestFit="1" customWidth="1"/>
    <col min="11823" max="11824" width="4.28515625" style="89" customWidth="1"/>
    <col min="11825" max="11826" width="14.5703125" style="89" customWidth="1"/>
    <col min="11827" max="11827" width="4" style="89" customWidth="1"/>
    <col min="11828" max="11830" width="8.28515625" style="89" customWidth="1"/>
    <col min="11831" max="11831" width="3.85546875" style="89" customWidth="1"/>
    <col min="11832" max="11832" width="20.42578125" style="89" customWidth="1"/>
    <col min="11833" max="12032" width="11.42578125" style="89"/>
    <col min="12033" max="12033" width="1.140625" style="89" customWidth="1"/>
    <col min="12034" max="12036" width="5.7109375" style="89" customWidth="1"/>
    <col min="12037" max="12037" width="4" style="89" customWidth="1"/>
    <col min="12038" max="12040" width="3.7109375" style="89" customWidth="1"/>
    <col min="12041" max="12043" width="4.5703125" style="89" customWidth="1"/>
    <col min="12044" max="12045" width="3.28515625" style="89" bestFit="1" customWidth="1"/>
    <col min="12046" max="12049" width="0" style="89" hidden="1" customWidth="1"/>
    <col min="12050" max="12050" width="4.28515625" style="89" customWidth="1"/>
    <col min="12051" max="12053" width="5.7109375" style="89" customWidth="1"/>
    <col min="12054" max="12056" width="2.7109375" style="89" customWidth="1"/>
    <col min="12057" max="12057" width="2.85546875" style="89" customWidth="1"/>
    <col min="12058" max="12063" width="2.7109375" style="89" customWidth="1"/>
    <col min="12064" max="12073" width="0" style="89" hidden="1" customWidth="1"/>
    <col min="12074" max="12074" width="4.28515625" style="89" customWidth="1"/>
    <col min="12075" max="12075" width="0" style="89" hidden="1" customWidth="1"/>
    <col min="12076" max="12076" width="3.28515625" style="89" bestFit="1" customWidth="1"/>
    <col min="12077" max="12077" width="0" style="89" hidden="1" customWidth="1"/>
    <col min="12078" max="12078" width="3.28515625" style="89" bestFit="1" customWidth="1"/>
    <col min="12079" max="12080" width="4.28515625" style="89" customWidth="1"/>
    <col min="12081" max="12082" width="14.5703125" style="89" customWidth="1"/>
    <col min="12083" max="12083" width="4" style="89" customWidth="1"/>
    <col min="12084" max="12086" width="8.28515625" style="89" customWidth="1"/>
    <col min="12087" max="12087" width="3.85546875" style="89" customWidth="1"/>
    <col min="12088" max="12088" width="20.42578125" style="89" customWidth="1"/>
    <col min="12089" max="12288" width="11.42578125" style="89"/>
    <col min="12289" max="12289" width="1.140625" style="89" customWidth="1"/>
    <col min="12290" max="12292" width="5.7109375" style="89" customWidth="1"/>
    <col min="12293" max="12293" width="4" style="89" customWidth="1"/>
    <col min="12294" max="12296" width="3.7109375" style="89" customWidth="1"/>
    <col min="12297" max="12299" width="4.5703125" style="89" customWidth="1"/>
    <col min="12300" max="12301" width="3.28515625" style="89" bestFit="1" customWidth="1"/>
    <col min="12302" max="12305" width="0" style="89" hidden="1" customWidth="1"/>
    <col min="12306" max="12306" width="4.28515625" style="89" customWidth="1"/>
    <col min="12307" max="12309" width="5.7109375" style="89" customWidth="1"/>
    <col min="12310" max="12312" width="2.7109375" style="89" customWidth="1"/>
    <col min="12313" max="12313" width="2.85546875" style="89" customWidth="1"/>
    <col min="12314" max="12319" width="2.7109375" style="89" customWidth="1"/>
    <col min="12320" max="12329" width="0" style="89" hidden="1" customWidth="1"/>
    <col min="12330" max="12330" width="4.28515625" style="89" customWidth="1"/>
    <col min="12331" max="12331" width="0" style="89" hidden="1" customWidth="1"/>
    <col min="12332" max="12332" width="3.28515625" style="89" bestFit="1" customWidth="1"/>
    <col min="12333" max="12333" width="0" style="89" hidden="1" customWidth="1"/>
    <col min="12334" max="12334" width="3.28515625" style="89" bestFit="1" customWidth="1"/>
    <col min="12335" max="12336" width="4.28515625" style="89" customWidth="1"/>
    <col min="12337" max="12338" width="14.5703125" style="89" customWidth="1"/>
    <col min="12339" max="12339" width="4" style="89" customWidth="1"/>
    <col min="12340" max="12342" width="8.28515625" style="89" customWidth="1"/>
    <col min="12343" max="12343" width="3.85546875" style="89" customWidth="1"/>
    <col min="12344" max="12344" width="20.42578125" style="89" customWidth="1"/>
    <col min="12345" max="12544" width="11.42578125" style="89"/>
    <col min="12545" max="12545" width="1.140625" style="89" customWidth="1"/>
    <col min="12546" max="12548" width="5.7109375" style="89" customWidth="1"/>
    <col min="12549" max="12549" width="4" style="89" customWidth="1"/>
    <col min="12550" max="12552" width="3.7109375" style="89" customWidth="1"/>
    <col min="12553" max="12555" width="4.5703125" style="89" customWidth="1"/>
    <col min="12556" max="12557" width="3.28515625" style="89" bestFit="1" customWidth="1"/>
    <col min="12558" max="12561" width="0" style="89" hidden="1" customWidth="1"/>
    <col min="12562" max="12562" width="4.28515625" style="89" customWidth="1"/>
    <col min="12563" max="12565" width="5.7109375" style="89" customWidth="1"/>
    <col min="12566" max="12568" width="2.7109375" style="89" customWidth="1"/>
    <col min="12569" max="12569" width="2.85546875" style="89" customWidth="1"/>
    <col min="12570" max="12575" width="2.7109375" style="89" customWidth="1"/>
    <col min="12576" max="12585" width="0" style="89" hidden="1" customWidth="1"/>
    <col min="12586" max="12586" width="4.28515625" style="89" customWidth="1"/>
    <col min="12587" max="12587" width="0" style="89" hidden="1" customWidth="1"/>
    <col min="12588" max="12588" width="3.28515625" style="89" bestFit="1" customWidth="1"/>
    <col min="12589" max="12589" width="0" style="89" hidden="1" customWidth="1"/>
    <col min="12590" max="12590" width="3.28515625" style="89" bestFit="1" customWidth="1"/>
    <col min="12591" max="12592" width="4.28515625" style="89" customWidth="1"/>
    <col min="12593" max="12594" width="14.5703125" style="89" customWidth="1"/>
    <col min="12595" max="12595" width="4" style="89" customWidth="1"/>
    <col min="12596" max="12598" width="8.28515625" style="89" customWidth="1"/>
    <col min="12599" max="12599" width="3.85546875" style="89" customWidth="1"/>
    <col min="12600" max="12600" width="20.42578125" style="89" customWidth="1"/>
    <col min="12601" max="12800" width="11.42578125" style="89"/>
    <col min="12801" max="12801" width="1.140625" style="89" customWidth="1"/>
    <col min="12802" max="12804" width="5.7109375" style="89" customWidth="1"/>
    <col min="12805" max="12805" width="4" style="89" customWidth="1"/>
    <col min="12806" max="12808" width="3.7109375" style="89" customWidth="1"/>
    <col min="12809" max="12811" width="4.5703125" style="89" customWidth="1"/>
    <col min="12812" max="12813" width="3.28515625" style="89" bestFit="1" customWidth="1"/>
    <col min="12814" max="12817" width="0" style="89" hidden="1" customWidth="1"/>
    <col min="12818" max="12818" width="4.28515625" style="89" customWidth="1"/>
    <col min="12819" max="12821" width="5.7109375" style="89" customWidth="1"/>
    <col min="12822" max="12824" width="2.7109375" style="89" customWidth="1"/>
    <col min="12825" max="12825" width="2.85546875" style="89" customWidth="1"/>
    <col min="12826" max="12831" width="2.7109375" style="89" customWidth="1"/>
    <col min="12832" max="12841" width="0" style="89" hidden="1" customWidth="1"/>
    <col min="12842" max="12842" width="4.28515625" style="89" customWidth="1"/>
    <col min="12843" max="12843" width="0" style="89" hidden="1" customWidth="1"/>
    <col min="12844" max="12844" width="3.28515625" style="89" bestFit="1" customWidth="1"/>
    <col min="12845" max="12845" width="0" style="89" hidden="1" customWidth="1"/>
    <col min="12846" max="12846" width="3.28515625" style="89" bestFit="1" customWidth="1"/>
    <col min="12847" max="12848" width="4.28515625" style="89" customWidth="1"/>
    <col min="12849" max="12850" width="14.5703125" style="89" customWidth="1"/>
    <col min="12851" max="12851" width="4" style="89" customWidth="1"/>
    <col min="12852" max="12854" width="8.28515625" style="89" customWidth="1"/>
    <col min="12855" max="12855" width="3.85546875" style="89" customWidth="1"/>
    <col min="12856" max="12856" width="20.42578125" style="89" customWidth="1"/>
    <col min="12857" max="13056" width="11.42578125" style="89"/>
    <col min="13057" max="13057" width="1.140625" style="89" customWidth="1"/>
    <col min="13058" max="13060" width="5.7109375" style="89" customWidth="1"/>
    <col min="13061" max="13061" width="4" style="89" customWidth="1"/>
    <col min="13062" max="13064" width="3.7109375" style="89" customWidth="1"/>
    <col min="13065" max="13067" width="4.5703125" style="89" customWidth="1"/>
    <col min="13068" max="13069" width="3.28515625" style="89" bestFit="1" customWidth="1"/>
    <col min="13070" max="13073" width="0" style="89" hidden="1" customWidth="1"/>
    <col min="13074" max="13074" width="4.28515625" style="89" customWidth="1"/>
    <col min="13075" max="13077" width="5.7109375" style="89" customWidth="1"/>
    <col min="13078" max="13080" width="2.7109375" style="89" customWidth="1"/>
    <col min="13081" max="13081" width="2.85546875" style="89" customWidth="1"/>
    <col min="13082" max="13087" width="2.7109375" style="89" customWidth="1"/>
    <col min="13088" max="13097" width="0" style="89" hidden="1" customWidth="1"/>
    <col min="13098" max="13098" width="4.28515625" style="89" customWidth="1"/>
    <col min="13099" max="13099" width="0" style="89" hidden="1" customWidth="1"/>
    <col min="13100" max="13100" width="3.28515625" style="89" bestFit="1" customWidth="1"/>
    <col min="13101" max="13101" width="0" style="89" hidden="1" customWidth="1"/>
    <col min="13102" max="13102" width="3.28515625" style="89" bestFit="1" customWidth="1"/>
    <col min="13103" max="13104" width="4.28515625" style="89" customWidth="1"/>
    <col min="13105" max="13106" width="14.5703125" style="89" customWidth="1"/>
    <col min="13107" max="13107" width="4" style="89" customWidth="1"/>
    <col min="13108" max="13110" width="8.28515625" style="89" customWidth="1"/>
    <col min="13111" max="13111" width="3.85546875" style="89" customWidth="1"/>
    <col min="13112" max="13112" width="20.42578125" style="89" customWidth="1"/>
    <col min="13113" max="13312" width="11.42578125" style="89"/>
    <col min="13313" max="13313" width="1.140625" style="89" customWidth="1"/>
    <col min="13314" max="13316" width="5.7109375" style="89" customWidth="1"/>
    <col min="13317" max="13317" width="4" style="89" customWidth="1"/>
    <col min="13318" max="13320" width="3.7109375" style="89" customWidth="1"/>
    <col min="13321" max="13323" width="4.5703125" style="89" customWidth="1"/>
    <col min="13324" max="13325" width="3.28515625" style="89" bestFit="1" customWidth="1"/>
    <col min="13326" max="13329" width="0" style="89" hidden="1" customWidth="1"/>
    <col min="13330" max="13330" width="4.28515625" style="89" customWidth="1"/>
    <col min="13331" max="13333" width="5.7109375" style="89" customWidth="1"/>
    <col min="13334" max="13336" width="2.7109375" style="89" customWidth="1"/>
    <col min="13337" max="13337" width="2.85546875" style="89" customWidth="1"/>
    <col min="13338" max="13343" width="2.7109375" style="89" customWidth="1"/>
    <col min="13344" max="13353" width="0" style="89" hidden="1" customWidth="1"/>
    <col min="13354" max="13354" width="4.28515625" style="89" customWidth="1"/>
    <col min="13355" max="13355" width="0" style="89" hidden="1" customWidth="1"/>
    <col min="13356" max="13356" width="3.28515625" style="89" bestFit="1" customWidth="1"/>
    <col min="13357" max="13357" width="0" style="89" hidden="1" customWidth="1"/>
    <col min="13358" max="13358" width="3.28515625" style="89" bestFit="1" customWidth="1"/>
    <col min="13359" max="13360" width="4.28515625" style="89" customWidth="1"/>
    <col min="13361" max="13362" width="14.5703125" style="89" customWidth="1"/>
    <col min="13363" max="13363" width="4" style="89" customWidth="1"/>
    <col min="13364" max="13366" width="8.28515625" style="89" customWidth="1"/>
    <col min="13367" max="13367" width="3.85546875" style="89" customWidth="1"/>
    <col min="13368" max="13368" width="20.42578125" style="89" customWidth="1"/>
    <col min="13369" max="13568" width="11.42578125" style="89"/>
    <col min="13569" max="13569" width="1.140625" style="89" customWidth="1"/>
    <col min="13570" max="13572" width="5.7109375" style="89" customWidth="1"/>
    <col min="13573" max="13573" width="4" style="89" customWidth="1"/>
    <col min="13574" max="13576" width="3.7109375" style="89" customWidth="1"/>
    <col min="13577" max="13579" width="4.5703125" style="89" customWidth="1"/>
    <col min="13580" max="13581" width="3.28515625" style="89" bestFit="1" customWidth="1"/>
    <col min="13582" max="13585" width="0" style="89" hidden="1" customWidth="1"/>
    <col min="13586" max="13586" width="4.28515625" style="89" customWidth="1"/>
    <col min="13587" max="13589" width="5.7109375" style="89" customWidth="1"/>
    <col min="13590" max="13592" width="2.7109375" style="89" customWidth="1"/>
    <col min="13593" max="13593" width="2.85546875" style="89" customWidth="1"/>
    <col min="13594" max="13599" width="2.7109375" style="89" customWidth="1"/>
    <col min="13600" max="13609" width="0" style="89" hidden="1" customWidth="1"/>
    <col min="13610" max="13610" width="4.28515625" style="89" customWidth="1"/>
    <col min="13611" max="13611" width="0" style="89" hidden="1" customWidth="1"/>
    <col min="13612" max="13612" width="3.28515625" style="89" bestFit="1" customWidth="1"/>
    <col min="13613" max="13613" width="0" style="89" hidden="1" customWidth="1"/>
    <col min="13614" max="13614" width="3.28515625" style="89" bestFit="1" customWidth="1"/>
    <col min="13615" max="13616" width="4.28515625" style="89" customWidth="1"/>
    <col min="13617" max="13618" width="14.5703125" style="89" customWidth="1"/>
    <col min="13619" max="13619" width="4" style="89" customWidth="1"/>
    <col min="13620" max="13622" width="8.28515625" style="89" customWidth="1"/>
    <col min="13623" max="13623" width="3.85546875" style="89" customWidth="1"/>
    <col min="13624" max="13624" width="20.42578125" style="89" customWidth="1"/>
    <col min="13625" max="13824" width="11.42578125" style="89"/>
    <col min="13825" max="13825" width="1.140625" style="89" customWidth="1"/>
    <col min="13826" max="13828" width="5.7109375" style="89" customWidth="1"/>
    <col min="13829" max="13829" width="4" style="89" customWidth="1"/>
    <col min="13830" max="13832" width="3.7109375" style="89" customWidth="1"/>
    <col min="13833" max="13835" width="4.5703125" style="89" customWidth="1"/>
    <col min="13836" max="13837" width="3.28515625" style="89" bestFit="1" customWidth="1"/>
    <col min="13838" max="13841" width="0" style="89" hidden="1" customWidth="1"/>
    <col min="13842" max="13842" width="4.28515625" style="89" customWidth="1"/>
    <col min="13843" max="13845" width="5.7109375" style="89" customWidth="1"/>
    <col min="13846" max="13848" width="2.7109375" style="89" customWidth="1"/>
    <col min="13849" max="13849" width="2.85546875" style="89" customWidth="1"/>
    <col min="13850" max="13855" width="2.7109375" style="89" customWidth="1"/>
    <col min="13856" max="13865" width="0" style="89" hidden="1" customWidth="1"/>
    <col min="13866" max="13866" width="4.28515625" style="89" customWidth="1"/>
    <col min="13867" max="13867" width="0" style="89" hidden="1" customWidth="1"/>
    <col min="13868" max="13868" width="3.28515625" style="89" bestFit="1" customWidth="1"/>
    <col min="13869" max="13869" width="0" style="89" hidden="1" customWidth="1"/>
    <col min="13870" max="13870" width="3.28515625" style="89" bestFit="1" customWidth="1"/>
    <col min="13871" max="13872" width="4.28515625" style="89" customWidth="1"/>
    <col min="13873" max="13874" width="14.5703125" style="89" customWidth="1"/>
    <col min="13875" max="13875" width="4" style="89" customWidth="1"/>
    <col min="13876" max="13878" width="8.28515625" style="89" customWidth="1"/>
    <col min="13879" max="13879" width="3.85546875" style="89" customWidth="1"/>
    <col min="13880" max="13880" width="20.42578125" style="89" customWidth="1"/>
    <col min="13881" max="14080" width="11.42578125" style="89"/>
    <col min="14081" max="14081" width="1.140625" style="89" customWidth="1"/>
    <col min="14082" max="14084" width="5.7109375" style="89" customWidth="1"/>
    <col min="14085" max="14085" width="4" style="89" customWidth="1"/>
    <col min="14086" max="14088" width="3.7109375" style="89" customWidth="1"/>
    <col min="14089" max="14091" width="4.5703125" style="89" customWidth="1"/>
    <col min="14092" max="14093" width="3.28515625" style="89" bestFit="1" customWidth="1"/>
    <col min="14094" max="14097" width="0" style="89" hidden="1" customWidth="1"/>
    <col min="14098" max="14098" width="4.28515625" style="89" customWidth="1"/>
    <col min="14099" max="14101" width="5.7109375" style="89" customWidth="1"/>
    <col min="14102" max="14104" width="2.7109375" style="89" customWidth="1"/>
    <col min="14105" max="14105" width="2.85546875" style="89" customWidth="1"/>
    <col min="14106" max="14111" width="2.7109375" style="89" customWidth="1"/>
    <col min="14112" max="14121" width="0" style="89" hidden="1" customWidth="1"/>
    <col min="14122" max="14122" width="4.28515625" style="89" customWidth="1"/>
    <col min="14123" max="14123" width="0" style="89" hidden="1" customWidth="1"/>
    <col min="14124" max="14124" width="3.28515625" style="89" bestFit="1" customWidth="1"/>
    <col min="14125" max="14125" width="0" style="89" hidden="1" customWidth="1"/>
    <col min="14126" max="14126" width="3.28515625" style="89" bestFit="1" customWidth="1"/>
    <col min="14127" max="14128" width="4.28515625" style="89" customWidth="1"/>
    <col min="14129" max="14130" width="14.5703125" style="89" customWidth="1"/>
    <col min="14131" max="14131" width="4" style="89" customWidth="1"/>
    <col min="14132" max="14134" width="8.28515625" style="89" customWidth="1"/>
    <col min="14135" max="14135" width="3.85546875" style="89" customWidth="1"/>
    <col min="14136" max="14136" width="20.42578125" style="89" customWidth="1"/>
    <col min="14137" max="14336" width="11.42578125" style="89"/>
    <col min="14337" max="14337" width="1.140625" style="89" customWidth="1"/>
    <col min="14338" max="14340" width="5.7109375" style="89" customWidth="1"/>
    <col min="14341" max="14341" width="4" style="89" customWidth="1"/>
    <col min="14342" max="14344" width="3.7109375" style="89" customWidth="1"/>
    <col min="14345" max="14347" width="4.5703125" style="89" customWidth="1"/>
    <col min="14348" max="14349" width="3.28515625" style="89" bestFit="1" customWidth="1"/>
    <col min="14350" max="14353" width="0" style="89" hidden="1" customWidth="1"/>
    <col min="14354" max="14354" width="4.28515625" style="89" customWidth="1"/>
    <col min="14355" max="14357" width="5.7109375" style="89" customWidth="1"/>
    <col min="14358" max="14360" width="2.7109375" style="89" customWidth="1"/>
    <col min="14361" max="14361" width="2.85546875" style="89" customWidth="1"/>
    <col min="14362" max="14367" width="2.7109375" style="89" customWidth="1"/>
    <col min="14368" max="14377" width="0" style="89" hidden="1" customWidth="1"/>
    <col min="14378" max="14378" width="4.28515625" style="89" customWidth="1"/>
    <col min="14379" max="14379" width="0" style="89" hidden="1" customWidth="1"/>
    <col min="14380" max="14380" width="3.28515625" style="89" bestFit="1" customWidth="1"/>
    <col min="14381" max="14381" width="0" style="89" hidden="1" customWidth="1"/>
    <col min="14382" max="14382" width="3.28515625" style="89" bestFit="1" customWidth="1"/>
    <col min="14383" max="14384" width="4.28515625" style="89" customWidth="1"/>
    <col min="14385" max="14386" width="14.5703125" style="89" customWidth="1"/>
    <col min="14387" max="14387" width="4" style="89" customWidth="1"/>
    <col min="14388" max="14390" width="8.28515625" style="89" customWidth="1"/>
    <col min="14391" max="14391" width="3.85546875" style="89" customWidth="1"/>
    <col min="14392" max="14392" width="20.42578125" style="89" customWidth="1"/>
    <col min="14393" max="14592" width="11.42578125" style="89"/>
    <col min="14593" max="14593" width="1.140625" style="89" customWidth="1"/>
    <col min="14594" max="14596" width="5.7109375" style="89" customWidth="1"/>
    <col min="14597" max="14597" width="4" style="89" customWidth="1"/>
    <col min="14598" max="14600" width="3.7109375" style="89" customWidth="1"/>
    <col min="14601" max="14603" width="4.5703125" style="89" customWidth="1"/>
    <col min="14604" max="14605" width="3.28515625" style="89" bestFit="1" customWidth="1"/>
    <col min="14606" max="14609" width="0" style="89" hidden="1" customWidth="1"/>
    <col min="14610" max="14610" width="4.28515625" style="89" customWidth="1"/>
    <col min="14611" max="14613" width="5.7109375" style="89" customWidth="1"/>
    <col min="14614" max="14616" width="2.7109375" style="89" customWidth="1"/>
    <col min="14617" max="14617" width="2.85546875" style="89" customWidth="1"/>
    <col min="14618" max="14623" width="2.7109375" style="89" customWidth="1"/>
    <col min="14624" max="14633" width="0" style="89" hidden="1" customWidth="1"/>
    <col min="14634" max="14634" width="4.28515625" style="89" customWidth="1"/>
    <col min="14635" max="14635" width="0" style="89" hidden="1" customWidth="1"/>
    <col min="14636" max="14636" width="3.28515625" style="89" bestFit="1" customWidth="1"/>
    <col min="14637" max="14637" width="0" style="89" hidden="1" customWidth="1"/>
    <col min="14638" max="14638" width="3.28515625" style="89" bestFit="1" customWidth="1"/>
    <col min="14639" max="14640" width="4.28515625" style="89" customWidth="1"/>
    <col min="14641" max="14642" width="14.5703125" style="89" customWidth="1"/>
    <col min="14643" max="14643" width="4" style="89" customWidth="1"/>
    <col min="14644" max="14646" width="8.28515625" style="89" customWidth="1"/>
    <col min="14647" max="14647" width="3.85546875" style="89" customWidth="1"/>
    <col min="14648" max="14648" width="20.42578125" style="89" customWidth="1"/>
    <col min="14649" max="14848" width="11.42578125" style="89"/>
    <col min="14849" max="14849" width="1.140625" style="89" customWidth="1"/>
    <col min="14850" max="14852" width="5.7109375" style="89" customWidth="1"/>
    <col min="14853" max="14853" width="4" style="89" customWidth="1"/>
    <col min="14854" max="14856" width="3.7109375" style="89" customWidth="1"/>
    <col min="14857" max="14859" width="4.5703125" style="89" customWidth="1"/>
    <col min="14860" max="14861" width="3.28515625" style="89" bestFit="1" customWidth="1"/>
    <col min="14862" max="14865" width="0" style="89" hidden="1" customWidth="1"/>
    <col min="14866" max="14866" width="4.28515625" style="89" customWidth="1"/>
    <col min="14867" max="14869" width="5.7109375" style="89" customWidth="1"/>
    <col min="14870" max="14872" width="2.7109375" style="89" customWidth="1"/>
    <col min="14873" max="14873" width="2.85546875" style="89" customWidth="1"/>
    <col min="14874" max="14879" width="2.7109375" style="89" customWidth="1"/>
    <col min="14880" max="14889" width="0" style="89" hidden="1" customWidth="1"/>
    <col min="14890" max="14890" width="4.28515625" style="89" customWidth="1"/>
    <col min="14891" max="14891" width="0" style="89" hidden="1" customWidth="1"/>
    <col min="14892" max="14892" width="3.28515625" style="89" bestFit="1" customWidth="1"/>
    <col min="14893" max="14893" width="0" style="89" hidden="1" customWidth="1"/>
    <col min="14894" max="14894" width="3.28515625" style="89" bestFit="1" customWidth="1"/>
    <col min="14895" max="14896" width="4.28515625" style="89" customWidth="1"/>
    <col min="14897" max="14898" width="14.5703125" style="89" customWidth="1"/>
    <col min="14899" max="14899" width="4" style="89" customWidth="1"/>
    <col min="14900" max="14902" width="8.28515625" style="89" customWidth="1"/>
    <col min="14903" max="14903" width="3.85546875" style="89" customWidth="1"/>
    <col min="14904" max="14904" width="20.42578125" style="89" customWidth="1"/>
    <col min="14905" max="15104" width="11.42578125" style="89"/>
    <col min="15105" max="15105" width="1.140625" style="89" customWidth="1"/>
    <col min="15106" max="15108" width="5.7109375" style="89" customWidth="1"/>
    <col min="15109" max="15109" width="4" style="89" customWidth="1"/>
    <col min="15110" max="15112" width="3.7109375" style="89" customWidth="1"/>
    <col min="15113" max="15115" width="4.5703125" style="89" customWidth="1"/>
    <col min="15116" max="15117" width="3.28515625" style="89" bestFit="1" customWidth="1"/>
    <col min="15118" max="15121" width="0" style="89" hidden="1" customWidth="1"/>
    <col min="15122" max="15122" width="4.28515625" style="89" customWidth="1"/>
    <col min="15123" max="15125" width="5.7109375" style="89" customWidth="1"/>
    <col min="15126" max="15128" width="2.7109375" style="89" customWidth="1"/>
    <col min="15129" max="15129" width="2.85546875" style="89" customWidth="1"/>
    <col min="15130" max="15135" width="2.7109375" style="89" customWidth="1"/>
    <col min="15136" max="15145" width="0" style="89" hidden="1" customWidth="1"/>
    <col min="15146" max="15146" width="4.28515625" style="89" customWidth="1"/>
    <col min="15147" max="15147" width="0" style="89" hidden="1" customWidth="1"/>
    <col min="15148" max="15148" width="3.28515625" style="89" bestFit="1" customWidth="1"/>
    <col min="15149" max="15149" width="0" style="89" hidden="1" customWidth="1"/>
    <col min="15150" max="15150" width="3.28515625" style="89" bestFit="1" customWidth="1"/>
    <col min="15151" max="15152" width="4.28515625" style="89" customWidth="1"/>
    <col min="15153" max="15154" width="14.5703125" style="89" customWidth="1"/>
    <col min="15155" max="15155" width="4" style="89" customWidth="1"/>
    <col min="15156" max="15158" width="8.28515625" style="89" customWidth="1"/>
    <col min="15159" max="15159" width="3.85546875" style="89" customWidth="1"/>
    <col min="15160" max="15160" width="20.42578125" style="89" customWidth="1"/>
    <col min="15161" max="15360" width="11.42578125" style="89"/>
    <col min="15361" max="15361" width="1.140625" style="89" customWidth="1"/>
    <col min="15362" max="15364" width="5.7109375" style="89" customWidth="1"/>
    <col min="15365" max="15365" width="4" style="89" customWidth="1"/>
    <col min="15366" max="15368" width="3.7109375" style="89" customWidth="1"/>
    <col min="15369" max="15371" width="4.5703125" style="89" customWidth="1"/>
    <col min="15372" max="15373" width="3.28515625" style="89" bestFit="1" customWidth="1"/>
    <col min="15374" max="15377" width="0" style="89" hidden="1" customWidth="1"/>
    <col min="15378" max="15378" width="4.28515625" style="89" customWidth="1"/>
    <col min="15379" max="15381" width="5.7109375" style="89" customWidth="1"/>
    <col min="15382" max="15384" width="2.7109375" style="89" customWidth="1"/>
    <col min="15385" max="15385" width="2.85546875" style="89" customWidth="1"/>
    <col min="15386" max="15391" width="2.7109375" style="89" customWidth="1"/>
    <col min="15392" max="15401" width="0" style="89" hidden="1" customWidth="1"/>
    <col min="15402" max="15402" width="4.28515625" style="89" customWidth="1"/>
    <col min="15403" max="15403" width="0" style="89" hidden="1" customWidth="1"/>
    <col min="15404" max="15404" width="3.28515625" style="89" bestFit="1" customWidth="1"/>
    <col min="15405" max="15405" width="0" style="89" hidden="1" customWidth="1"/>
    <col min="15406" max="15406" width="3.28515625" style="89" bestFit="1" customWidth="1"/>
    <col min="15407" max="15408" width="4.28515625" style="89" customWidth="1"/>
    <col min="15409" max="15410" width="14.5703125" style="89" customWidth="1"/>
    <col min="15411" max="15411" width="4" style="89" customWidth="1"/>
    <col min="15412" max="15414" width="8.28515625" style="89" customWidth="1"/>
    <col min="15415" max="15415" width="3.85546875" style="89" customWidth="1"/>
    <col min="15416" max="15416" width="20.42578125" style="89" customWidth="1"/>
    <col min="15417" max="15616" width="11.42578125" style="89"/>
    <col min="15617" max="15617" width="1.140625" style="89" customWidth="1"/>
    <col min="15618" max="15620" width="5.7109375" style="89" customWidth="1"/>
    <col min="15621" max="15621" width="4" style="89" customWidth="1"/>
    <col min="15622" max="15624" width="3.7109375" style="89" customWidth="1"/>
    <col min="15625" max="15627" width="4.5703125" style="89" customWidth="1"/>
    <col min="15628" max="15629" width="3.28515625" style="89" bestFit="1" customWidth="1"/>
    <col min="15630" max="15633" width="0" style="89" hidden="1" customWidth="1"/>
    <col min="15634" max="15634" width="4.28515625" style="89" customWidth="1"/>
    <col min="15635" max="15637" width="5.7109375" style="89" customWidth="1"/>
    <col min="15638" max="15640" width="2.7109375" style="89" customWidth="1"/>
    <col min="15641" max="15641" width="2.85546875" style="89" customWidth="1"/>
    <col min="15642" max="15647" width="2.7109375" style="89" customWidth="1"/>
    <col min="15648" max="15657" width="0" style="89" hidden="1" customWidth="1"/>
    <col min="15658" max="15658" width="4.28515625" style="89" customWidth="1"/>
    <col min="15659" max="15659" width="0" style="89" hidden="1" customWidth="1"/>
    <col min="15660" max="15660" width="3.28515625" style="89" bestFit="1" customWidth="1"/>
    <col min="15661" max="15661" width="0" style="89" hidden="1" customWidth="1"/>
    <col min="15662" max="15662" width="3.28515625" style="89" bestFit="1" customWidth="1"/>
    <col min="15663" max="15664" width="4.28515625" style="89" customWidth="1"/>
    <col min="15665" max="15666" width="14.5703125" style="89" customWidth="1"/>
    <col min="15667" max="15667" width="4" style="89" customWidth="1"/>
    <col min="15668" max="15670" width="8.28515625" style="89" customWidth="1"/>
    <col min="15671" max="15671" width="3.85546875" style="89" customWidth="1"/>
    <col min="15672" max="15672" width="20.42578125" style="89" customWidth="1"/>
    <col min="15673" max="15872" width="11.42578125" style="89"/>
    <col min="15873" max="15873" width="1.140625" style="89" customWidth="1"/>
    <col min="15874" max="15876" width="5.7109375" style="89" customWidth="1"/>
    <col min="15877" max="15877" width="4" style="89" customWidth="1"/>
    <col min="15878" max="15880" width="3.7109375" style="89" customWidth="1"/>
    <col min="15881" max="15883" width="4.5703125" style="89" customWidth="1"/>
    <col min="15884" max="15885" width="3.28515625" style="89" bestFit="1" customWidth="1"/>
    <col min="15886" max="15889" width="0" style="89" hidden="1" customWidth="1"/>
    <col min="15890" max="15890" width="4.28515625" style="89" customWidth="1"/>
    <col min="15891" max="15893" width="5.7109375" style="89" customWidth="1"/>
    <col min="15894" max="15896" width="2.7109375" style="89" customWidth="1"/>
    <col min="15897" max="15897" width="2.85546875" style="89" customWidth="1"/>
    <col min="15898" max="15903" width="2.7109375" style="89" customWidth="1"/>
    <col min="15904" max="15913" width="0" style="89" hidden="1" customWidth="1"/>
    <col min="15914" max="15914" width="4.28515625" style="89" customWidth="1"/>
    <col min="15915" max="15915" width="0" style="89" hidden="1" customWidth="1"/>
    <col min="15916" max="15916" width="3.28515625" style="89" bestFit="1" customWidth="1"/>
    <col min="15917" max="15917" width="0" style="89" hidden="1" customWidth="1"/>
    <col min="15918" max="15918" width="3.28515625" style="89" bestFit="1" customWidth="1"/>
    <col min="15919" max="15920" width="4.28515625" style="89" customWidth="1"/>
    <col min="15921" max="15922" width="14.5703125" style="89" customWidth="1"/>
    <col min="15923" max="15923" width="4" style="89" customWidth="1"/>
    <col min="15924" max="15926" width="8.28515625" style="89" customWidth="1"/>
    <col min="15927" max="15927" width="3.85546875" style="89" customWidth="1"/>
    <col min="15928" max="15928" width="20.42578125" style="89" customWidth="1"/>
    <col min="15929" max="16128" width="11.42578125" style="89"/>
    <col min="16129" max="16129" width="1.140625" style="89" customWidth="1"/>
    <col min="16130" max="16132" width="5.7109375" style="89" customWidth="1"/>
    <col min="16133" max="16133" width="4" style="89" customWidth="1"/>
    <col min="16134" max="16136" width="3.7109375" style="89" customWidth="1"/>
    <col min="16137" max="16139" width="4.5703125" style="89" customWidth="1"/>
    <col min="16140" max="16141" width="3.28515625" style="89" bestFit="1" customWidth="1"/>
    <col min="16142" max="16145" width="0" style="89" hidden="1" customWidth="1"/>
    <col min="16146" max="16146" width="4.28515625" style="89" customWidth="1"/>
    <col min="16147" max="16149" width="5.7109375" style="89" customWidth="1"/>
    <col min="16150" max="16152" width="2.7109375" style="89" customWidth="1"/>
    <col min="16153" max="16153" width="2.85546875" style="89" customWidth="1"/>
    <col min="16154" max="16159" width="2.7109375" style="89" customWidth="1"/>
    <col min="16160" max="16169" width="0" style="89" hidden="1" customWidth="1"/>
    <col min="16170" max="16170" width="4.28515625" style="89" customWidth="1"/>
    <col min="16171" max="16171" width="0" style="89" hidden="1" customWidth="1"/>
    <col min="16172" max="16172" width="3.28515625" style="89" bestFit="1" customWidth="1"/>
    <col min="16173" max="16173" width="0" style="89" hidden="1" customWidth="1"/>
    <col min="16174" max="16174" width="3.28515625" style="89" bestFit="1" customWidth="1"/>
    <col min="16175" max="16176" width="4.28515625" style="89" customWidth="1"/>
    <col min="16177" max="16178" width="14.5703125" style="89" customWidth="1"/>
    <col min="16179" max="16179" width="4" style="89" customWidth="1"/>
    <col min="16180" max="16182" width="8.28515625" style="89" customWidth="1"/>
    <col min="16183" max="16183" width="3.85546875" style="89" customWidth="1"/>
    <col min="16184" max="16184" width="20.42578125" style="89" customWidth="1"/>
    <col min="16185" max="16384" width="11.42578125" style="89"/>
  </cols>
  <sheetData>
    <row r="1" spans="1:56" ht="11.25" customHeight="1" x14ac:dyDescent="0.2">
      <c r="A1" s="87"/>
      <c r="B1" s="1813" t="s">
        <v>447</v>
      </c>
      <c r="C1" s="1814"/>
      <c r="D1" s="1814"/>
      <c r="E1" s="1814"/>
      <c r="F1" s="1814"/>
      <c r="G1" s="1814"/>
      <c r="H1" s="1814"/>
      <c r="I1" s="1814"/>
      <c r="J1" s="1814"/>
      <c r="K1" s="1814"/>
      <c r="L1" s="1814"/>
      <c r="M1" s="1814"/>
      <c r="N1" s="1814"/>
      <c r="O1" s="1814"/>
      <c r="P1" s="1814"/>
      <c r="Q1" s="1814"/>
      <c r="R1" s="1814"/>
      <c r="S1" s="1814"/>
      <c r="T1" s="1814"/>
      <c r="U1" s="1814"/>
      <c r="V1" s="1814"/>
      <c r="W1" s="1814"/>
      <c r="X1" s="1814"/>
      <c r="Y1" s="1814"/>
      <c r="Z1" s="1814"/>
      <c r="AA1" s="1814"/>
      <c r="AB1" s="1814"/>
      <c r="AC1" s="1814"/>
      <c r="AD1" s="1814"/>
      <c r="AE1" s="1814"/>
      <c r="AF1" s="1814"/>
      <c r="AG1" s="1814"/>
      <c r="AH1" s="1814"/>
      <c r="AI1" s="1814"/>
      <c r="AJ1" s="1814"/>
      <c r="AK1" s="1814"/>
      <c r="AL1" s="1814"/>
      <c r="AM1" s="1814"/>
      <c r="AN1" s="1814"/>
      <c r="AO1" s="1814"/>
      <c r="AP1" s="1814"/>
      <c r="AQ1" s="1814"/>
      <c r="AR1" s="1814"/>
      <c r="AS1" s="1814"/>
      <c r="AT1" s="1814"/>
      <c r="AU1" s="1815"/>
      <c r="AV1" s="1813"/>
      <c r="AW1" s="1814"/>
      <c r="AX1" s="1815"/>
      <c r="AY1" s="88"/>
      <c r="AZ1" s="87"/>
      <c r="BA1" s="87"/>
      <c r="BB1" s="1822" t="s">
        <v>118</v>
      </c>
      <c r="BC1" s="1822"/>
      <c r="BD1" s="1822"/>
    </row>
    <row r="2" spans="1:56" ht="11.25" customHeight="1" x14ac:dyDescent="0.2">
      <c r="A2" s="87"/>
      <c r="B2" s="1823" t="s">
        <v>119</v>
      </c>
      <c r="C2" s="1824"/>
      <c r="D2" s="1824"/>
      <c r="E2" s="1824"/>
      <c r="F2" s="1824"/>
      <c r="G2" s="1824"/>
      <c r="H2" s="1824"/>
      <c r="I2" s="1824"/>
      <c r="J2" s="1824"/>
      <c r="K2" s="1824"/>
      <c r="L2" s="1824"/>
      <c r="M2" s="1824"/>
      <c r="N2" s="1824"/>
      <c r="O2" s="1824"/>
      <c r="P2" s="1824"/>
      <c r="Q2" s="1824"/>
      <c r="R2" s="1824"/>
      <c r="S2" s="1824"/>
      <c r="T2" s="1824"/>
      <c r="U2" s="1824"/>
      <c r="V2" s="1824"/>
      <c r="W2" s="1824"/>
      <c r="X2" s="1824"/>
      <c r="Y2" s="1824"/>
      <c r="Z2" s="1824"/>
      <c r="AA2" s="1824"/>
      <c r="AB2" s="1824"/>
      <c r="AC2" s="1824"/>
      <c r="AD2" s="1824"/>
      <c r="AE2" s="1824"/>
      <c r="AF2" s="1824"/>
      <c r="AG2" s="1824"/>
      <c r="AH2" s="1824"/>
      <c r="AI2" s="1824"/>
      <c r="AJ2" s="1824"/>
      <c r="AK2" s="1824"/>
      <c r="AL2" s="1824"/>
      <c r="AM2" s="1824"/>
      <c r="AN2" s="1824"/>
      <c r="AO2" s="1824"/>
      <c r="AP2" s="1824"/>
      <c r="AQ2" s="1824"/>
      <c r="AR2" s="1824"/>
      <c r="AS2" s="1824"/>
      <c r="AT2" s="1824"/>
      <c r="AU2" s="1825"/>
      <c r="AV2" s="1816"/>
      <c r="AW2" s="1817"/>
      <c r="AX2" s="1818"/>
      <c r="AY2" s="88"/>
      <c r="AZ2" s="87"/>
      <c r="BA2" s="87"/>
      <c r="BB2" s="1822"/>
      <c r="BC2" s="1822"/>
      <c r="BD2" s="1822"/>
    </row>
    <row r="3" spans="1:56" ht="12" customHeight="1" x14ac:dyDescent="0.2">
      <c r="A3" s="87"/>
      <c r="B3" s="1813" t="s">
        <v>451</v>
      </c>
      <c r="C3" s="1814"/>
      <c r="D3" s="1815"/>
      <c r="E3" s="1813" t="s">
        <v>452</v>
      </c>
      <c r="F3" s="1814"/>
      <c r="G3" s="1814"/>
      <c r="H3" s="1814"/>
      <c r="I3" s="1814"/>
      <c r="J3" s="1814"/>
      <c r="K3" s="1814"/>
      <c r="L3" s="1814"/>
      <c r="M3" s="1814"/>
      <c r="N3" s="1814"/>
      <c r="O3" s="1814"/>
      <c r="P3" s="1814"/>
      <c r="Q3" s="1814"/>
      <c r="R3" s="1814"/>
      <c r="S3" s="1814"/>
      <c r="T3" s="1814"/>
      <c r="U3" s="1814"/>
      <c r="V3" s="1814"/>
      <c r="W3" s="1814"/>
      <c r="X3" s="1814"/>
      <c r="Y3" s="1814"/>
      <c r="Z3" s="1815"/>
      <c r="AA3" s="1813" t="s">
        <v>453</v>
      </c>
      <c r="AB3" s="1814"/>
      <c r="AC3" s="1814"/>
      <c r="AD3" s="1814"/>
      <c r="AE3" s="1814"/>
      <c r="AF3" s="1814"/>
      <c r="AG3" s="1814"/>
      <c r="AH3" s="1814"/>
      <c r="AI3" s="1814"/>
      <c r="AJ3" s="1814"/>
      <c r="AK3" s="1814"/>
      <c r="AL3" s="1814"/>
      <c r="AM3" s="1814"/>
      <c r="AN3" s="1814"/>
      <c r="AO3" s="1814"/>
      <c r="AP3" s="1814"/>
      <c r="AQ3" s="1814"/>
      <c r="AR3" s="1814"/>
      <c r="AS3" s="1814"/>
      <c r="AT3" s="1814"/>
      <c r="AU3" s="1815"/>
      <c r="AV3" s="1816"/>
      <c r="AW3" s="1817"/>
      <c r="AX3" s="1818"/>
      <c r="AY3" s="88"/>
      <c r="AZ3" s="87"/>
      <c r="BA3" s="87"/>
      <c r="BB3" s="1826">
        <v>42853</v>
      </c>
      <c r="BC3" s="1826"/>
      <c r="BD3" s="1826"/>
    </row>
    <row r="4" spans="1:56" ht="12" customHeight="1" x14ac:dyDescent="0.2">
      <c r="A4" s="87"/>
      <c r="B4" s="1823" t="s">
        <v>120</v>
      </c>
      <c r="C4" s="1824"/>
      <c r="D4" s="1825"/>
      <c r="E4" s="1823" t="s">
        <v>456</v>
      </c>
      <c r="F4" s="1824"/>
      <c r="G4" s="1824"/>
      <c r="H4" s="1824"/>
      <c r="I4" s="1824"/>
      <c r="J4" s="1824"/>
      <c r="K4" s="1824"/>
      <c r="L4" s="1824"/>
      <c r="M4" s="1824"/>
      <c r="N4" s="1824"/>
      <c r="O4" s="1824"/>
      <c r="P4" s="1824"/>
      <c r="Q4" s="1824"/>
      <c r="R4" s="1824"/>
      <c r="S4" s="1824"/>
      <c r="T4" s="1824"/>
      <c r="U4" s="1824"/>
      <c r="V4" s="1824"/>
      <c r="W4" s="1824"/>
      <c r="X4" s="1824"/>
      <c r="Y4" s="1824"/>
      <c r="Z4" s="1825"/>
      <c r="AA4" s="1823">
        <v>4</v>
      </c>
      <c r="AB4" s="1824"/>
      <c r="AC4" s="1824"/>
      <c r="AD4" s="1824"/>
      <c r="AE4" s="1824"/>
      <c r="AF4" s="1824"/>
      <c r="AG4" s="1824"/>
      <c r="AH4" s="1824"/>
      <c r="AI4" s="1824"/>
      <c r="AJ4" s="1824"/>
      <c r="AK4" s="1824"/>
      <c r="AL4" s="1824"/>
      <c r="AM4" s="1824"/>
      <c r="AN4" s="1824"/>
      <c r="AO4" s="1824"/>
      <c r="AP4" s="1824"/>
      <c r="AQ4" s="1824"/>
      <c r="AR4" s="1824"/>
      <c r="AS4" s="1824"/>
      <c r="AT4" s="1824"/>
      <c r="AU4" s="1825"/>
      <c r="AV4" s="1819"/>
      <c r="AW4" s="1820"/>
      <c r="AX4" s="1821"/>
      <c r="AY4" s="88"/>
      <c r="AZ4" s="87"/>
      <c r="BA4" s="87"/>
      <c r="BB4" s="1826"/>
      <c r="BC4" s="1826"/>
      <c r="BD4" s="1826"/>
    </row>
    <row r="5" spans="1:56" ht="6" customHeight="1" x14ac:dyDescent="0.2">
      <c r="A5" s="87"/>
      <c r="B5" s="90"/>
      <c r="C5" s="90"/>
      <c r="D5" s="90"/>
      <c r="E5" s="90"/>
      <c r="F5" s="90"/>
      <c r="G5" s="90"/>
      <c r="H5" s="90"/>
      <c r="I5" s="90"/>
      <c r="J5" s="90"/>
      <c r="K5" s="90"/>
      <c r="L5" s="90"/>
      <c r="M5" s="90"/>
      <c r="N5" s="90"/>
      <c r="O5" s="90"/>
      <c r="P5" s="90"/>
      <c r="Q5" s="90"/>
      <c r="R5" s="90"/>
      <c r="S5" s="90"/>
      <c r="T5" s="90"/>
      <c r="U5" s="90"/>
      <c r="V5" s="90"/>
      <c r="W5" s="90"/>
      <c r="X5" s="90"/>
      <c r="Y5" s="90"/>
      <c r="Z5" s="90"/>
      <c r="AA5" s="90"/>
      <c r="AB5" s="90"/>
      <c r="AC5" s="90"/>
      <c r="AD5" s="90"/>
      <c r="AE5" s="90"/>
      <c r="AF5" s="90"/>
      <c r="AG5" s="90"/>
      <c r="AH5" s="90"/>
      <c r="AI5" s="90"/>
      <c r="AJ5" s="90"/>
      <c r="AK5" s="90"/>
      <c r="AL5" s="90"/>
      <c r="AM5" s="90"/>
      <c r="AN5" s="90"/>
      <c r="AO5" s="90"/>
      <c r="AP5" s="90"/>
      <c r="AQ5" s="90"/>
      <c r="AR5" s="90"/>
      <c r="AS5" s="90"/>
      <c r="AT5" s="90"/>
      <c r="AU5" s="90"/>
      <c r="AV5" s="90"/>
      <c r="AW5" s="90"/>
      <c r="AX5" s="90"/>
      <c r="AY5" s="612"/>
      <c r="AZ5" s="612"/>
      <c r="BA5" s="612"/>
      <c r="BB5" s="87"/>
      <c r="BC5" s="90"/>
      <c r="BD5" s="90"/>
    </row>
    <row r="6" spans="1:56" ht="31.5" customHeight="1" x14ac:dyDescent="0.2">
      <c r="A6" s="87"/>
      <c r="B6" s="1827" t="s">
        <v>122</v>
      </c>
      <c r="C6" s="1828"/>
      <c r="D6" s="1829" t="s">
        <v>123</v>
      </c>
      <c r="E6" s="1830"/>
      <c r="F6" s="1830"/>
      <c r="G6" s="1830"/>
      <c r="H6" s="1831"/>
      <c r="I6" s="1827" t="s">
        <v>448</v>
      </c>
      <c r="J6" s="1832"/>
      <c r="K6" s="1828"/>
      <c r="L6" s="1829" t="s">
        <v>276</v>
      </c>
      <c r="M6" s="1830"/>
      <c r="N6" s="1830"/>
      <c r="O6" s="1830"/>
      <c r="P6" s="1830"/>
      <c r="Q6" s="1830"/>
      <c r="R6" s="1830"/>
      <c r="S6" s="1830"/>
      <c r="T6" s="1830"/>
      <c r="U6" s="1831"/>
      <c r="V6" s="1827" t="s">
        <v>124</v>
      </c>
      <c r="W6" s="1832"/>
      <c r="X6" s="1832"/>
      <c r="Y6" s="1832"/>
      <c r="Z6" s="1832"/>
      <c r="AA6" s="1830" t="s">
        <v>74</v>
      </c>
      <c r="AB6" s="1830"/>
      <c r="AC6" s="1830"/>
      <c r="AD6" s="1830"/>
      <c r="AE6" s="1830"/>
      <c r="AF6" s="1830"/>
      <c r="AG6" s="1830"/>
      <c r="AH6" s="1830"/>
      <c r="AI6" s="1830"/>
      <c r="AJ6" s="1830"/>
      <c r="AK6" s="1830"/>
      <c r="AL6" s="1830"/>
      <c r="AM6" s="1830"/>
      <c r="AN6" s="1830"/>
      <c r="AO6" s="1830"/>
      <c r="AP6" s="1830"/>
      <c r="AQ6" s="1830"/>
      <c r="AR6" s="1830"/>
      <c r="AS6" s="1830"/>
      <c r="AT6" s="1830"/>
      <c r="AU6" s="1830"/>
      <c r="AV6" s="1830"/>
      <c r="AW6" s="1830"/>
      <c r="AX6" s="1831"/>
      <c r="AY6" s="91"/>
      <c r="AZ6" s="91"/>
      <c r="BA6" s="91"/>
      <c r="BB6" s="91"/>
      <c r="BC6" s="91"/>
      <c r="BD6" s="91"/>
    </row>
    <row r="7" spans="1:56" ht="6" customHeight="1" x14ac:dyDescent="0.2">
      <c r="A7" s="87"/>
      <c r="B7" s="92"/>
      <c r="C7" s="92"/>
      <c r="D7" s="92"/>
      <c r="E7" s="93"/>
      <c r="F7" s="93"/>
      <c r="G7" s="93"/>
      <c r="H7" s="93"/>
      <c r="I7" s="93"/>
      <c r="J7" s="93"/>
      <c r="K7" s="93"/>
      <c r="L7" s="93"/>
      <c r="M7" s="93"/>
      <c r="N7" s="93"/>
      <c r="O7" s="93"/>
      <c r="P7" s="93"/>
      <c r="Q7" s="93"/>
      <c r="R7" s="93"/>
      <c r="S7" s="93"/>
      <c r="T7" s="93"/>
      <c r="U7" s="93"/>
      <c r="V7" s="93"/>
      <c r="W7" s="93"/>
      <c r="X7" s="93"/>
      <c r="Y7" s="93"/>
      <c r="Z7" s="93"/>
      <c r="AA7" s="93"/>
      <c r="AB7" s="93"/>
      <c r="AC7" s="93"/>
      <c r="AD7" s="93"/>
      <c r="AE7" s="93"/>
      <c r="AF7" s="93"/>
      <c r="AG7" s="93"/>
      <c r="AH7" s="93"/>
      <c r="AI7" s="93"/>
      <c r="AJ7" s="93"/>
      <c r="AK7" s="93"/>
      <c r="AL7" s="93"/>
      <c r="AM7" s="93"/>
      <c r="AN7" s="93"/>
      <c r="AO7" s="93"/>
      <c r="AP7" s="93"/>
      <c r="AQ7" s="93"/>
      <c r="AR7" s="93"/>
      <c r="AS7" s="93"/>
      <c r="AT7" s="93"/>
      <c r="AU7" s="93"/>
      <c r="AV7" s="93"/>
      <c r="AW7" s="93"/>
      <c r="AX7" s="93"/>
      <c r="AY7" s="94"/>
      <c r="AZ7" s="94"/>
      <c r="BA7" s="94"/>
      <c r="BB7" s="94"/>
      <c r="BC7" s="94"/>
      <c r="BD7" s="94"/>
    </row>
    <row r="8" spans="1:56" ht="11.25" customHeight="1" x14ac:dyDescent="0.2">
      <c r="A8" s="95"/>
      <c r="B8" s="1835" t="s">
        <v>457</v>
      </c>
      <c r="C8" s="1836"/>
      <c r="D8" s="1836"/>
      <c r="E8" s="1836"/>
      <c r="F8" s="1836"/>
      <c r="G8" s="1836"/>
      <c r="H8" s="1836"/>
      <c r="I8" s="1836"/>
      <c r="J8" s="1836"/>
      <c r="K8" s="1837"/>
      <c r="L8" s="558" t="s">
        <v>1146</v>
      </c>
      <c r="M8" s="559"/>
      <c r="N8" s="559"/>
      <c r="O8" s="559"/>
      <c r="P8" s="559"/>
      <c r="Q8" s="559"/>
      <c r="R8" s="560"/>
      <c r="S8" s="561" t="s">
        <v>1147</v>
      </c>
      <c r="T8" s="562"/>
      <c r="U8" s="562"/>
      <c r="V8" s="562"/>
      <c r="W8" s="562"/>
      <c r="X8" s="562"/>
      <c r="Y8" s="562"/>
      <c r="Z8" s="562"/>
      <c r="AA8" s="562"/>
      <c r="AB8" s="562"/>
      <c r="AC8" s="562"/>
      <c r="AD8" s="562"/>
      <c r="AE8" s="562"/>
      <c r="AF8" s="562"/>
      <c r="AG8" s="562"/>
      <c r="AH8" s="562"/>
      <c r="AI8" s="562"/>
      <c r="AJ8" s="562"/>
      <c r="AK8" s="562"/>
      <c r="AL8" s="562"/>
      <c r="AM8" s="562"/>
      <c r="AN8" s="562"/>
      <c r="AO8" s="562"/>
      <c r="AP8" s="562"/>
      <c r="AQ8" s="562"/>
      <c r="AR8" s="562"/>
      <c r="AS8" s="562"/>
      <c r="AT8" s="562"/>
      <c r="AU8" s="562"/>
      <c r="AV8" s="562"/>
      <c r="AW8" s="562"/>
      <c r="AX8" s="563"/>
      <c r="AY8" s="1838" t="s">
        <v>1148</v>
      </c>
      <c r="AZ8" s="1838"/>
      <c r="BA8" s="1838"/>
      <c r="BB8" s="1838"/>
      <c r="BC8" s="1838"/>
      <c r="BD8" s="1838"/>
    </row>
    <row r="9" spans="1:56" ht="69" customHeight="1" x14ac:dyDescent="0.2">
      <c r="A9" s="95"/>
      <c r="B9" s="1839" t="s">
        <v>126</v>
      </c>
      <c r="C9" s="1840"/>
      <c r="D9" s="1841"/>
      <c r="E9" s="564" t="s">
        <v>451</v>
      </c>
      <c r="F9" s="1839" t="s">
        <v>1149</v>
      </c>
      <c r="G9" s="1840"/>
      <c r="H9" s="1841"/>
      <c r="I9" s="1839" t="s">
        <v>465</v>
      </c>
      <c r="J9" s="1840"/>
      <c r="K9" s="1841"/>
      <c r="L9" s="564" t="s">
        <v>1150</v>
      </c>
      <c r="M9" s="564" t="s">
        <v>1153</v>
      </c>
      <c r="N9" s="565"/>
      <c r="O9" s="566" t="s">
        <v>1151</v>
      </c>
      <c r="P9" s="566" t="s">
        <v>1152</v>
      </c>
      <c r="Q9" s="566" t="s">
        <v>1154</v>
      </c>
      <c r="R9" s="564" t="s">
        <v>1155</v>
      </c>
      <c r="S9" s="1839" t="s">
        <v>1156</v>
      </c>
      <c r="T9" s="1840"/>
      <c r="U9" s="1841"/>
      <c r="V9" s="564" t="s">
        <v>1157</v>
      </c>
      <c r="W9" s="564" t="s">
        <v>1158</v>
      </c>
      <c r="X9" s="564" t="s">
        <v>1159</v>
      </c>
      <c r="Y9" s="567" t="s">
        <v>1160</v>
      </c>
      <c r="Z9" s="567" t="s">
        <v>1162</v>
      </c>
      <c r="AA9" s="567" t="s">
        <v>1164</v>
      </c>
      <c r="AB9" s="567" t="s">
        <v>1166</v>
      </c>
      <c r="AC9" s="567" t="s">
        <v>1168</v>
      </c>
      <c r="AD9" s="567" t="s">
        <v>1170</v>
      </c>
      <c r="AE9" s="567" t="s">
        <v>129</v>
      </c>
      <c r="AF9" s="568"/>
      <c r="AG9" s="618" t="s">
        <v>1161</v>
      </c>
      <c r="AH9" s="618" t="s">
        <v>1163</v>
      </c>
      <c r="AI9" s="618" t="s">
        <v>1165</v>
      </c>
      <c r="AJ9" s="618" t="s">
        <v>1167</v>
      </c>
      <c r="AK9" s="618" t="s">
        <v>1169</v>
      </c>
      <c r="AL9" s="618" t="s">
        <v>1171</v>
      </c>
      <c r="AM9" s="618" t="s">
        <v>1172</v>
      </c>
      <c r="AN9" s="618" t="s">
        <v>1173</v>
      </c>
      <c r="AO9" s="618" t="s">
        <v>1174</v>
      </c>
      <c r="AP9" s="564" t="s">
        <v>1175</v>
      </c>
      <c r="AQ9" s="566" t="s">
        <v>1176</v>
      </c>
      <c r="AR9" s="564" t="s">
        <v>1150</v>
      </c>
      <c r="AS9" s="566" t="s">
        <v>1177</v>
      </c>
      <c r="AT9" s="564" t="s">
        <v>1153</v>
      </c>
      <c r="AU9" s="564" t="s">
        <v>1178</v>
      </c>
      <c r="AV9" s="564" t="s">
        <v>1179</v>
      </c>
      <c r="AW9" s="569" t="s">
        <v>1180</v>
      </c>
      <c r="AX9" s="569" t="s">
        <v>1181</v>
      </c>
      <c r="AY9" s="570" t="s">
        <v>1182</v>
      </c>
      <c r="AZ9" s="1838" t="s">
        <v>1183</v>
      </c>
      <c r="BA9" s="1838"/>
      <c r="BB9" s="1838"/>
      <c r="BC9" s="570" t="s">
        <v>127</v>
      </c>
      <c r="BD9" s="609" t="s">
        <v>128</v>
      </c>
    </row>
    <row r="10" spans="1:56" ht="330.75" customHeight="1" x14ac:dyDescent="0.2">
      <c r="A10" s="612"/>
      <c r="B10" s="1842" t="s">
        <v>3245</v>
      </c>
      <c r="C10" s="1842"/>
      <c r="D10" s="1842"/>
      <c r="E10" s="608" t="s">
        <v>1304</v>
      </c>
      <c r="F10" s="1897" t="s">
        <v>1305</v>
      </c>
      <c r="G10" s="1897"/>
      <c r="H10" s="1897"/>
      <c r="I10" s="1842" t="s">
        <v>1306</v>
      </c>
      <c r="J10" s="1842"/>
      <c r="K10" s="1842"/>
      <c r="L10" s="627" t="s">
        <v>1208</v>
      </c>
      <c r="M10" s="627" t="s">
        <v>1209</v>
      </c>
      <c r="N10" s="627"/>
      <c r="O10" s="572">
        <f>VLOOKUP(L10,[46]Listas!$M$69:$N$73,2,0)</f>
        <v>2</v>
      </c>
      <c r="P10" s="572"/>
      <c r="Q10" s="572">
        <f>HLOOKUP(M10,[46]Listas!$O$67:$Q$68,2,0)</f>
        <v>20</v>
      </c>
      <c r="R10" s="573" t="str">
        <f>INDEX([46]Listas!$O$69:$Q$73,MATCH(L10,[46]Listas!$M$69:$M$73,0),MATCH(M10,[46]Listas!$O$67:$Q$67,0))</f>
        <v>40
ALTA</v>
      </c>
      <c r="S10" s="1842" t="s">
        <v>2896</v>
      </c>
      <c r="T10" s="1842"/>
      <c r="U10" s="1842"/>
      <c r="V10" s="633" t="s">
        <v>132</v>
      </c>
      <c r="W10" s="633" t="s">
        <v>83</v>
      </c>
      <c r="X10" s="633" t="s">
        <v>83</v>
      </c>
      <c r="Y10" s="633" t="s">
        <v>132</v>
      </c>
      <c r="Z10" s="633" t="s">
        <v>132</v>
      </c>
      <c r="AA10" s="633" t="s">
        <v>83</v>
      </c>
      <c r="AB10" s="633" t="s">
        <v>132</v>
      </c>
      <c r="AC10" s="633" t="s">
        <v>132</v>
      </c>
      <c r="AD10" s="633" t="s">
        <v>132</v>
      </c>
      <c r="AE10" s="633" t="s">
        <v>132</v>
      </c>
      <c r="AF10" s="633"/>
      <c r="AG10" s="572">
        <f t="shared" ref="AG10:AG19" si="0">IF(Y10="SI",15,0)</f>
        <v>15</v>
      </c>
      <c r="AH10" s="572">
        <f t="shared" ref="AH10:AH19" si="1">IF(Z10="SI",5,0)</f>
        <v>5</v>
      </c>
      <c r="AI10" s="572">
        <f t="shared" ref="AI10:AI19" si="2">IF(AA10="SI",15,0)</f>
        <v>0</v>
      </c>
      <c r="AJ10" s="572">
        <f t="shared" ref="AJ10:AJ19" si="3">IF(AB10="SI",10,0)</f>
        <v>10</v>
      </c>
      <c r="AK10" s="572">
        <f t="shared" ref="AK10:AK19" si="4">IF(AC10="SI",15,0)</f>
        <v>15</v>
      </c>
      <c r="AL10" s="572">
        <f t="shared" ref="AL10:AL19" si="5">IF(AD10="SI",10,0)</f>
        <v>10</v>
      </c>
      <c r="AM10" s="572">
        <f t="shared" ref="AM10:AM19" si="6">IF(AE10="SI",30,0)</f>
        <v>30</v>
      </c>
      <c r="AN10" s="572">
        <f t="shared" ref="AN10:AN19" si="7">SUM(AG10+AH10+AI10+AJ10+AK10+AL10+AM10)</f>
        <v>85</v>
      </c>
      <c r="AO10" s="572">
        <f t="shared" ref="AO10:AO19" si="8">IF(AN10&lt;=50,0,IF(AN10&gt;=76,2,1))</f>
        <v>2</v>
      </c>
      <c r="AP10" s="573" t="str">
        <f t="shared" ref="AP10:AP19" si="9">CONCATENATE(AN10,"- disminuye ",AO10)</f>
        <v>85- disminuye 2</v>
      </c>
      <c r="AQ10" s="572">
        <f t="shared" ref="AQ10:AQ19" si="10">IF(V10="SI",O10-AO10,O10)</f>
        <v>0</v>
      </c>
      <c r="AR10" s="573" t="str">
        <f>IF(AQ10&lt;=1,"Rara vez",VLOOKUP(AQ10,[46]Listas!$L$69:$M$73,2,0))</f>
        <v>Rara vez</v>
      </c>
      <c r="AS10" s="572">
        <f t="shared" ref="AS10:AS19" si="11">IF(W10="SI",Q10-AO10,Q10)</f>
        <v>20</v>
      </c>
      <c r="AT10" s="573" t="str">
        <f t="shared" ref="AT10:AT19" si="12">IF(AS10&lt;=9,"Moderado",IF(AS10=20,"Catastrófico",IF(AS10=18,"Moderado","Mayor")))</f>
        <v>Catastrófico</v>
      </c>
      <c r="AU10" s="573" t="str">
        <f>INDEX([46]Listas!$O$69:$Q$73,MATCH(AR10,[46]Listas!$M$69:$M$73,0),MATCH(AT10,[46]Listas!$O$67:$Q$67,0))</f>
        <v>20
MODERADA</v>
      </c>
      <c r="AV10" s="627" t="s">
        <v>1188</v>
      </c>
      <c r="AW10" s="608" t="s">
        <v>2897</v>
      </c>
      <c r="AX10" s="608" t="s">
        <v>2937</v>
      </c>
      <c r="AY10" s="627" t="s">
        <v>1315</v>
      </c>
      <c r="AZ10" s="1862" t="s">
        <v>2938</v>
      </c>
      <c r="BA10" s="1862"/>
      <c r="BB10" s="1862"/>
      <c r="BC10" s="617" t="s">
        <v>1459</v>
      </c>
      <c r="BD10" s="118" t="s">
        <v>2939</v>
      </c>
    </row>
    <row r="11" spans="1:56" ht="188.25" hidden="1" customHeight="1" x14ac:dyDescent="0.2">
      <c r="A11" s="612"/>
      <c r="B11" s="2258"/>
      <c r="C11" s="2259"/>
      <c r="D11" s="2260"/>
      <c r="E11" s="2261"/>
      <c r="F11" s="2262"/>
      <c r="G11" s="2263"/>
      <c r="H11" s="2264"/>
      <c r="I11" s="2265"/>
      <c r="J11" s="2266"/>
      <c r="K11" s="2267"/>
      <c r="L11" s="2268"/>
      <c r="M11" s="2268"/>
      <c r="N11" s="2268"/>
      <c r="O11" s="2269" t="e">
        <f>VLOOKUP(L11,[46]Listas!$M$69:$N$73,2,0)</f>
        <v>#N/A</v>
      </c>
      <c r="P11" s="2269"/>
      <c r="Q11" s="2269" t="e">
        <f>HLOOKUP(M11,[46]Listas!$O$67:$Q$68,2,0)</f>
        <v>#N/A</v>
      </c>
      <c r="R11" s="2270" t="e">
        <f>INDEX([46]Listas!$O$69:$Q$73,MATCH(L11,[46]Listas!$M$69:$M$73,0),MATCH(M11,[46]Listas!$O$67:$Q$67,0))</f>
        <v>#N/A</v>
      </c>
      <c r="S11" s="2271"/>
      <c r="T11" s="2271"/>
      <c r="U11" s="2271"/>
      <c r="V11" s="2272"/>
      <c r="W11" s="2272"/>
      <c r="X11" s="2272"/>
      <c r="Y11" s="2272"/>
      <c r="Z11" s="2272"/>
      <c r="AA11" s="2272"/>
      <c r="AB11" s="2272"/>
      <c r="AC11" s="2272"/>
      <c r="AD11" s="2272"/>
      <c r="AE11" s="2272"/>
      <c r="AF11" s="2272"/>
      <c r="AG11" s="2269">
        <f t="shared" si="0"/>
        <v>0</v>
      </c>
      <c r="AH11" s="2269">
        <f t="shared" si="1"/>
        <v>0</v>
      </c>
      <c r="AI11" s="2269">
        <f t="shared" si="2"/>
        <v>0</v>
      </c>
      <c r="AJ11" s="2269">
        <f t="shared" si="3"/>
        <v>0</v>
      </c>
      <c r="AK11" s="2269">
        <f t="shared" si="4"/>
        <v>0</v>
      </c>
      <c r="AL11" s="2269">
        <f t="shared" si="5"/>
        <v>0</v>
      </c>
      <c r="AM11" s="2269">
        <f t="shared" si="6"/>
        <v>0</v>
      </c>
      <c r="AN11" s="2269">
        <f t="shared" si="7"/>
        <v>0</v>
      </c>
      <c r="AO11" s="2269">
        <f t="shared" si="8"/>
        <v>0</v>
      </c>
      <c r="AP11" s="2270" t="str">
        <f t="shared" si="9"/>
        <v>0- disminuye 0</v>
      </c>
      <c r="AQ11" s="2269" t="e">
        <f t="shared" si="10"/>
        <v>#N/A</v>
      </c>
      <c r="AR11" s="2270" t="e">
        <f>IF(AQ11&lt;=1,"Rara vez",VLOOKUP(AQ11,[46]Listas!$L$69:$M$73,2,0))</f>
        <v>#N/A</v>
      </c>
      <c r="AS11" s="2269" t="e">
        <f t="shared" si="11"/>
        <v>#N/A</v>
      </c>
      <c r="AT11" s="2270" t="e">
        <f t="shared" si="12"/>
        <v>#N/A</v>
      </c>
      <c r="AU11" s="2270" t="e">
        <f>INDEX([46]Listas!$O$69:$Q$73,MATCH(AR11,[46]Listas!$M$69:$M$73,0),MATCH(AT11,[46]Listas!$O$67:$Q$67,0))</f>
        <v>#N/A</v>
      </c>
      <c r="AV11" s="2268" t="s">
        <v>1188</v>
      </c>
      <c r="AW11" s="2273"/>
      <c r="AX11" s="2273"/>
      <c r="AY11" s="2268" t="s">
        <v>1315</v>
      </c>
      <c r="AZ11" s="98"/>
      <c r="BA11" s="98"/>
      <c r="BB11" s="98"/>
      <c r="BC11" s="99"/>
      <c r="BD11" s="2274"/>
    </row>
    <row r="12" spans="1:56" ht="176.25" hidden="1" customHeight="1" x14ac:dyDescent="0.2">
      <c r="A12" s="612"/>
      <c r="B12" s="1930"/>
      <c r="C12" s="1931"/>
      <c r="D12" s="1932"/>
      <c r="E12" s="525"/>
      <c r="F12" s="1924"/>
      <c r="G12" s="1925"/>
      <c r="H12" s="1926"/>
      <c r="I12" s="1920"/>
      <c r="J12" s="1921"/>
      <c r="K12" s="1922"/>
      <c r="L12" s="627"/>
      <c r="M12" s="627"/>
      <c r="N12" s="627"/>
      <c r="O12" s="572" t="e">
        <f>VLOOKUP(L12,[46]Listas!$M$69:$N$73,2,0)</f>
        <v>#N/A</v>
      </c>
      <c r="P12" s="572"/>
      <c r="Q12" s="572" t="e">
        <f>HLOOKUP(M12,[46]Listas!$O$67:$Q$68,2,0)</f>
        <v>#N/A</v>
      </c>
      <c r="R12" s="573" t="e">
        <f>INDEX([46]Listas!$O$69:$Q$73,MATCH(L12,[46]Listas!$M$69:$M$73,0),MATCH(M12,[46]Listas!$O$67:$Q$67,0))</f>
        <v>#N/A</v>
      </c>
      <c r="S12" s="2046"/>
      <c r="T12" s="2046"/>
      <c r="U12" s="2046"/>
      <c r="V12" s="633"/>
      <c r="W12" s="633"/>
      <c r="X12" s="633"/>
      <c r="Y12" s="633"/>
      <c r="Z12" s="633"/>
      <c r="AA12" s="633"/>
      <c r="AB12" s="633"/>
      <c r="AC12" s="633"/>
      <c r="AD12" s="633"/>
      <c r="AE12" s="633"/>
      <c r="AF12" s="633"/>
      <c r="AG12" s="572">
        <f t="shared" si="0"/>
        <v>0</v>
      </c>
      <c r="AH12" s="572">
        <f t="shared" si="1"/>
        <v>0</v>
      </c>
      <c r="AI12" s="572">
        <f t="shared" si="2"/>
        <v>0</v>
      </c>
      <c r="AJ12" s="572">
        <f t="shared" si="3"/>
        <v>0</v>
      </c>
      <c r="AK12" s="572">
        <f t="shared" si="4"/>
        <v>0</v>
      </c>
      <c r="AL12" s="572">
        <f t="shared" si="5"/>
        <v>0</v>
      </c>
      <c r="AM12" s="572">
        <f t="shared" si="6"/>
        <v>0</v>
      </c>
      <c r="AN12" s="572">
        <f t="shared" si="7"/>
        <v>0</v>
      </c>
      <c r="AO12" s="572">
        <f t="shared" si="8"/>
        <v>0</v>
      </c>
      <c r="AP12" s="573" t="str">
        <f t="shared" si="9"/>
        <v>0- disminuye 0</v>
      </c>
      <c r="AQ12" s="572" t="e">
        <f t="shared" si="10"/>
        <v>#N/A</v>
      </c>
      <c r="AR12" s="573" t="e">
        <f>IF(AQ12&lt;=1,"Rara vez",VLOOKUP(AQ12,[46]Listas!$L$69:$M$73,2,0))</f>
        <v>#N/A</v>
      </c>
      <c r="AS12" s="572" t="e">
        <f t="shared" si="11"/>
        <v>#N/A</v>
      </c>
      <c r="AT12" s="573" t="e">
        <f t="shared" si="12"/>
        <v>#N/A</v>
      </c>
      <c r="AU12" s="573" t="e">
        <f>INDEX([46]Listas!$O$69:$Q$73,MATCH(AR12,[46]Listas!$M$69:$M$73,0),MATCH(AT12,[46]Listas!$O$67:$Q$67,0))</f>
        <v>#N/A</v>
      </c>
      <c r="AV12" s="627" t="s">
        <v>1194</v>
      </c>
      <c r="AW12" s="2049"/>
      <c r="AX12" s="2049"/>
      <c r="AY12" s="627" t="s">
        <v>1315</v>
      </c>
      <c r="AZ12" s="2050"/>
      <c r="BA12" s="2051"/>
      <c r="BB12" s="2052"/>
      <c r="BC12" s="2053"/>
      <c r="BD12" s="624"/>
    </row>
    <row r="13" spans="1:56" ht="59.25" hidden="1" customHeight="1" x14ac:dyDescent="0.2">
      <c r="A13" s="612"/>
      <c r="B13" s="1923"/>
      <c r="C13" s="1923"/>
      <c r="D13" s="1923"/>
      <c r="E13" s="525"/>
      <c r="F13" s="1917"/>
      <c r="G13" s="1918"/>
      <c r="H13" s="1919"/>
      <c r="I13" s="1920"/>
      <c r="J13" s="1921"/>
      <c r="K13" s="1922"/>
      <c r="L13" s="617"/>
      <c r="M13" s="631"/>
      <c r="N13" s="574"/>
      <c r="O13" s="96" t="e">
        <f>VLOOKUP(L13,[46]Listas!$M$69:$N$73,2,0)</f>
        <v>#N/A</v>
      </c>
      <c r="P13" s="96"/>
      <c r="Q13" s="96" t="e">
        <f>HLOOKUP(M13,[46]Listas!$O$67:$Q$68,2,0)</f>
        <v>#N/A</v>
      </c>
      <c r="R13" s="618" t="e">
        <f>INDEX([46]Listas!$O$69:$Q$73,MATCH(L13,[46]Listas!$M$69:$M$73,0),MATCH(M13,[46]Listas!$O$67:$Q$67,0))</f>
        <v>#N/A</v>
      </c>
      <c r="S13" s="1829"/>
      <c r="T13" s="1830"/>
      <c r="U13" s="1831"/>
      <c r="V13" s="607"/>
      <c r="W13" s="607"/>
      <c r="X13" s="607"/>
      <c r="Y13" s="607"/>
      <c r="Z13" s="607"/>
      <c r="AA13" s="607"/>
      <c r="AB13" s="607"/>
      <c r="AC13" s="607"/>
      <c r="AD13" s="607"/>
      <c r="AE13" s="607"/>
      <c r="AF13" s="575"/>
      <c r="AG13" s="96">
        <f t="shared" si="0"/>
        <v>0</v>
      </c>
      <c r="AH13" s="96">
        <f t="shared" si="1"/>
        <v>0</v>
      </c>
      <c r="AI13" s="96">
        <f t="shared" si="2"/>
        <v>0</v>
      </c>
      <c r="AJ13" s="96">
        <f t="shared" si="3"/>
        <v>0</v>
      </c>
      <c r="AK13" s="96">
        <f t="shared" si="4"/>
        <v>0</v>
      </c>
      <c r="AL13" s="96">
        <f t="shared" si="5"/>
        <v>0</v>
      </c>
      <c r="AM13" s="96">
        <f t="shared" si="6"/>
        <v>0</v>
      </c>
      <c r="AN13" s="96">
        <f t="shared" si="7"/>
        <v>0</v>
      </c>
      <c r="AO13" s="96">
        <f t="shared" si="8"/>
        <v>0</v>
      </c>
      <c r="AP13" s="618" t="str">
        <f t="shared" si="9"/>
        <v>0- disminuye 0</v>
      </c>
      <c r="AQ13" s="96" t="e">
        <f t="shared" si="10"/>
        <v>#N/A</v>
      </c>
      <c r="AR13" s="618" t="e">
        <f>IF(AQ13&lt;=1,"Rara vez",VLOOKUP(AQ13,[46]Listas!$L$69:$M$73,2,0))</f>
        <v>#N/A</v>
      </c>
      <c r="AS13" s="96" t="e">
        <f t="shared" si="11"/>
        <v>#N/A</v>
      </c>
      <c r="AT13" s="618" t="e">
        <f t="shared" si="12"/>
        <v>#N/A</v>
      </c>
      <c r="AU13" s="618" t="e">
        <f>INDEX([46]Listas!$O$69:$Q$73,MATCH(AR13,[46]Listas!$M$69:$M$73,0),MATCH(AT13,[46]Listas!$O$67:$Q$67,0))</f>
        <v>#N/A</v>
      </c>
      <c r="AV13" s="617"/>
      <c r="AW13" s="608"/>
      <c r="AX13" s="608"/>
      <c r="AY13" s="617"/>
      <c r="AZ13" s="1862" t="s">
        <v>1190</v>
      </c>
      <c r="BA13" s="1862"/>
      <c r="BB13" s="1862"/>
      <c r="BC13" s="607"/>
      <c r="BD13" s="607"/>
    </row>
    <row r="14" spans="1:56" ht="198.75" hidden="1" customHeight="1" x14ac:dyDescent="0.2">
      <c r="A14" s="612"/>
      <c r="B14" s="1923"/>
      <c r="C14" s="1923"/>
      <c r="D14" s="1923"/>
      <c r="E14" s="525"/>
      <c r="F14" s="1917"/>
      <c r="G14" s="1918"/>
      <c r="H14" s="1919"/>
      <c r="I14" s="1920"/>
      <c r="J14" s="1921"/>
      <c r="K14" s="1922"/>
      <c r="L14" s="627"/>
      <c r="M14" s="627"/>
      <c r="N14" s="627"/>
      <c r="O14" s="572" t="e">
        <f>VLOOKUP(L14,[46]Listas!$M$69:$N$73,2,0)</f>
        <v>#N/A</v>
      </c>
      <c r="P14" s="572"/>
      <c r="Q14" s="572" t="e">
        <f>HLOOKUP(M14,[46]Listas!$O$67:$Q$68,2,0)</f>
        <v>#N/A</v>
      </c>
      <c r="R14" s="573" t="e">
        <f>INDEX([46]Listas!$O$69:$Q$73,MATCH(L14,[46]Listas!$M$69:$M$73,0),MATCH(M14,[46]Listas!$O$67:$Q$67,0))</f>
        <v>#N/A</v>
      </c>
      <c r="S14" s="2046"/>
      <c r="T14" s="2046"/>
      <c r="U14" s="2046"/>
      <c r="V14" s="633"/>
      <c r="W14" s="633"/>
      <c r="X14" s="633"/>
      <c r="Y14" s="633"/>
      <c r="Z14" s="633"/>
      <c r="AA14" s="633"/>
      <c r="AB14" s="633"/>
      <c r="AC14" s="633"/>
      <c r="AD14" s="633"/>
      <c r="AE14" s="633"/>
      <c r="AF14" s="633"/>
      <c r="AG14" s="572">
        <f t="shared" si="0"/>
        <v>0</v>
      </c>
      <c r="AH14" s="572">
        <f t="shared" si="1"/>
        <v>0</v>
      </c>
      <c r="AI14" s="572">
        <f t="shared" si="2"/>
        <v>0</v>
      </c>
      <c r="AJ14" s="572">
        <f t="shared" si="3"/>
        <v>0</v>
      </c>
      <c r="AK14" s="572">
        <f t="shared" si="4"/>
        <v>0</v>
      </c>
      <c r="AL14" s="572">
        <f t="shared" si="5"/>
        <v>0</v>
      </c>
      <c r="AM14" s="572">
        <f t="shared" si="6"/>
        <v>0</v>
      </c>
      <c r="AN14" s="572">
        <f t="shared" si="7"/>
        <v>0</v>
      </c>
      <c r="AO14" s="572">
        <f t="shared" si="8"/>
        <v>0</v>
      </c>
      <c r="AP14" s="573" t="str">
        <f t="shared" si="9"/>
        <v>0- disminuye 0</v>
      </c>
      <c r="AQ14" s="572" t="e">
        <f t="shared" si="10"/>
        <v>#N/A</v>
      </c>
      <c r="AR14" s="573" t="e">
        <f>IF(AQ14&lt;=1,"Rara vez",VLOOKUP(AQ14,[46]Listas!$L$69:$M$73,2,0))</f>
        <v>#N/A</v>
      </c>
      <c r="AS14" s="572" t="e">
        <f t="shared" si="11"/>
        <v>#N/A</v>
      </c>
      <c r="AT14" s="573" t="e">
        <f t="shared" si="12"/>
        <v>#N/A</v>
      </c>
      <c r="AU14" s="573" t="e">
        <f>INDEX([46]Listas!$O$69:$Q$73,MATCH(AR14,[46]Listas!$M$69:$M$73,0),MATCH(AT14,[46]Listas!$O$67:$Q$67,0))</f>
        <v>#N/A</v>
      </c>
      <c r="AV14" s="627" t="s">
        <v>1188</v>
      </c>
      <c r="AW14" s="2049"/>
      <c r="AX14" s="2049"/>
      <c r="AY14" s="627" t="s">
        <v>1315</v>
      </c>
      <c r="AZ14" s="2050"/>
      <c r="BA14" s="2051"/>
      <c r="BB14" s="2052"/>
      <c r="BC14" s="2053"/>
      <c r="BD14" s="624"/>
    </row>
    <row r="15" spans="1:56" ht="167.25" hidden="1" customHeight="1" x14ac:dyDescent="0.2">
      <c r="A15" s="612"/>
      <c r="B15" s="1914"/>
      <c r="C15" s="1915"/>
      <c r="D15" s="1916"/>
      <c r="E15" s="525"/>
      <c r="F15" s="1917"/>
      <c r="G15" s="1918"/>
      <c r="H15" s="1919"/>
      <c r="I15" s="1920"/>
      <c r="J15" s="1921"/>
      <c r="K15" s="1922"/>
      <c r="L15" s="627"/>
      <c r="M15" s="627"/>
      <c r="N15" s="627"/>
      <c r="O15" s="572" t="e">
        <f>VLOOKUP(L15,[46]Listas!$M$69:$N$73,2,0)</f>
        <v>#N/A</v>
      </c>
      <c r="P15" s="572"/>
      <c r="Q15" s="572" t="e">
        <f>HLOOKUP(M15,[46]Listas!$O$67:$Q$68,2,0)</f>
        <v>#N/A</v>
      </c>
      <c r="R15" s="573" t="e">
        <f>INDEX([46]Listas!$O$69:$Q$73,MATCH(L15,[46]Listas!$M$69:$M$73,0),MATCH(M15,[46]Listas!$O$67:$Q$67,0))</f>
        <v>#N/A</v>
      </c>
      <c r="S15" s="2046"/>
      <c r="T15" s="2046"/>
      <c r="U15" s="2046"/>
      <c r="V15" s="633"/>
      <c r="W15" s="633"/>
      <c r="X15" s="633"/>
      <c r="Y15" s="633"/>
      <c r="Z15" s="633"/>
      <c r="AA15" s="633"/>
      <c r="AB15" s="633"/>
      <c r="AC15" s="633"/>
      <c r="AD15" s="633"/>
      <c r="AE15" s="633"/>
      <c r="AF15" s="633"/>
      <c r="AG15" s="572">
        <f t="shared" si="0"/>
        <v>0</v>
      </c>
      <c r="AH15" s="572">
        <f t="shared" si="1"/>
        <v>0</v>
      </c>
      <c r="AI15" s="572">
        <f t="shared" si="2"/>
        <v>0</v>
      </c>
      <c r="AJ15" s="572">
        <f t="shared" si="3"/>
        <v>0</v>
      </c>
      <c r="AK15" s="572">
        <f t="shared" si="4"/>
        <v>0</v>
      </c>
      <c r="AL15" s="572">
        <f t="shared" si="5"/>
        <v>0</v>
      </c>
      <c r="AM15" s="572">
        <f t="shared" si="6"/>
        <v>0</v>
      </c>
      <c r="AN15" s="572">
        <f t="shared" si="7"/>
        <v>0</v>
      </c>
      <c r="AO15" s="572">
        <f t="shared" si="8"/>
        <v>0</v>
      </c>
      <c r="AP15" s="573" t="str">
        <f t="shared" si="9"/>
        <v>0- disminuye 0</v>
      </c>
      <c r="AQ15" s="572" t="e">
        <f t="shared" si="10"/>
        <v>#N/A</v>
      </c>
      <c r="AR15" s="573" t="e">
        <f>IF(AQ15&lt;=1,"Rara vez",VLOOKUP(AQ15,[46]Listas!$L$69:$M$73,2,0))</f>
        <v>#N/A</v>
      </c>
      <c r="AS15" s="572" t="e">
        <f t="shared" si="11"/>
        <v>#N/A</v>
      </c>
      <c r="AT15" s="573" t="e">
        <f t="shared" si="12"/>
        <v>#N/A</v>
      </c>
      <c r="AU15" s="573" t="e">
        <f>INDEX([46]Listas!$O$69:$Q$73,MATCH(AR15,[46]Listas!$M$69:$M$73,0),MATCH(AT15,[46]Listas!$O$67:$Q$67,0))</f>
        <v>#N/A</v>
      </c>
      <c r="AV15" s="627" t="s">
        <v>1188</v>
      </c>
      <c r="AW15" s="2049"/>
      <c r="AX15" s="2049"/>
      <c r="AY15" s="627" t="s">
        <v>1315</v>
      </c>
      <c r="AZ15" s="2050"/>
      <c r="BA15" s="2051"/>
      <c r="BB15" s="2052"/>
      <c r="BC15" s="2053"/>
      <c r="BD15" s="624"/>
    </row>
    <row r="16" spans="1:56" ht="285.75" hidden="1" customHeight="1" x14ac:dyDescent="0.2">
      <c r="A16" s="612"/>
      <c r="B16" s="2046"/>
      <c r="C16" s="2046"/>
      <c r="D16" s="2046"/>
      <c r="E16" s="2047"/>
      <c r="F16" s="2048"/>
      <c r="G16" s="2048"/>
      <c r="H16" s="2048"/>
      <c r="I16" s="2046"/>
      <c r="J16" s="2046"/>
      <c r="K16" s="2046"/>
      <c r="L16" s="627"/>
      <c r="M16" s="627"/>
      <c r="N16" s="627"/>
      <c r="O16" s="572" t="e">
        <f>VLOOKUP(L16,[46]Listas!$M$69:$N$73,2,0)</f>
        <v>#N/A</v>
      </c>
      <c r="P16" s="572"/>
      <c r="Q16" s="572" t="e">
        <f>HLOOKUP(M16,[46]Listas!$O$67:$Q$68,2,0)</f>
        <v>#N/A</v>
      </c>
      <c r="R16" s="573" t="e">
        <f>INDEX([46]Listas!$O$69:$Q$73,MATCH(L16,[46]Listas!$M$69:$M$73,0),MATCH(M16,[46]Listas!$O$67:$Q$67,0))</f>
        <v>#N/A</v>
      </c>
      <c r="S16" s="2046"/>
      <c r="T16" s="2046"/>
      <c r="U16" s="2046"/>
      <c r="V16" s="633"/>
      <c r="W16" s="633"/>
      <c r="X16" s="633"/>
      <c r="Y16" s="633"/>
      <c r="Z16" s="633"/>
      <c r="AA16" s="633"/>
      <c r="AB16" s="633"/>
      <c r="AC16" s="633"/>
      <c r="AD16" s="633"/>
      <c r="AE16" s="633"/>
      <c r="AF16" s="633"/>
      <c r="AG16" s="572">
        <f t="shared" si="0"/>
        <v>0</v>
      </c>
      <c r="AH16" s="572">
        <f t="shared" si="1"/>
        <v>0</v>
      </c>
      <c r="AI16" s="572">
        <f t="shared" si="2"/>
        <v>0</v>
      </c>
      <c r="AJ16" s="572">
        <f t="shared" si="3"/>
        <v>0</v>
      </c>
      <c r="AK16" s="572">
        <f t="shared" si="4"/>
        <v>0</v>
      </c>
      <c r="AL16" s="572">
        <f t="shared" si="5"/>
        <v>0</v>
      </c>
      <c r="AM16" s="572">
        <f t="shared" si="6"/>
        <v>0</v>
      </c>
      <c r="AN16" s="572">
        <f t="shared" si="7"/>
        <v>0</v>
      </c>
      <c r="AO16" s="572">
        <f t="shared" si="8"/>
        <v>0</v>
      </c>
      <c r="AP16" s="573" t="str">
        <f t="shared" si="9"/>
        <v>0- disminuye 0</v>
      </c>
      <c r="AQ16" s="572" t="e">
        <f t="shared" si="10"/>
        <v>#N/A</v>
      </c>
      <c r="AR16" s="573" t="e">
        <f>IF(AQ16&lt;=1,"Rara vez",VLOOKUP(AQ16,[46]Listas!$L$69:$M$73,2,0))</f>
        <v>#N/A</v>
      </c>
      <c r="AS16" s="572" t="e">
        <f t="shared" si="11"/>
        <v>#N/A</v>
      </c>
      <c r="AT16" s="573" t="e">
        <f t="shared" si="12"/>
        <v>#N/A</v>
      </c>
      <c r="AU16" s="573" t="e">
        <f>INDEX([46]Listas!$O$69:$Q$73,MATCH(AR16,[46]Listas!$M$69:$M$73,0),MATCH(AT16,[46]Listas!$O$67:$Q$67,0))</f>
        <v>#N/A</v>
      </c>
      <c r="AV16" s="627" t="s">
        <v>1188</v>
      </c>
      <c r="AW16" s="2049"/>
      <c r="AX16" s="2049"/>
      <c r="AY16" s="627" t="s">
        <v>1315</v>
      </c>
      <c r="AZ16" s="2050"/>
      <c r="BA16" s="2051"/>
      <c r="BB16" s="2052"/>
      <c r="BC16" s="2053"/>
      <c r="BD16" s="624"/>
    </row>
    <row r="17" spans="1:56" ht="188.25" hidden="1" customHeight="1" x14ac:dyDescent="0.2">
      <c r="A17" s="612"/>
      <c r="B17" s="2046"/>
      <c r="C17" s="2046"/>
      <c r="D17" s="2046"/>
      <c r="E17" s="2047"/>
      <c r="F17" s="2048"/>
      <c r="G17" s="2048"/>
      <c r="H17" s="2048"/>
      <c r="I17" s="2046"/>
      <c r="J17" s="2046"/>
      <c r="K17" s="2046"/>
      <c r="L17" s="627"/>
      <c r="M17" s="627"/>
      <c r="N17" s="627"/>
      <c r="O17" s="572" t="e">
        <f>VLOOKUP(L17,[46]Listas!$M$69:$N$73,2,0)</f>
        <v>#N/A</v>
      </c>
      <c r="P17" s="572"/>
      <c r="Q17" s="572" t="e">
        <f>HLOOKUP(M17,[46]Listas!$O$67:$Q$68,2,0)</f>
        <v>#N/A</v>
      </c>
      <c r="R17" s="573" t="e">
        <f>INDEX([46]Listas!$O$69:$Q$73,MATCH(L17,[46]Listas!$M$69:$M$73,0),MATCH(M17,[46]Listas!$O$67:$Q$67,0))</f>
        <v>#N/A</v>
      </c>
      <c r="S17" s="2046"/>
      <c r="T17" s="2046"/>
      <c r="U17" s="2046"/>
      <c r="V17" s="633"/>
      <c r="W17" s="633"/>
      <c r="X17" s="633"/>
      <c r="Y17" s="633"/>
      <c r="Z17" s="633"/>
      <c r="AA17" s="633"/>
      <c r="AB17" s="633"/>
      <c r="AC17" s="633"/>
      <c r="AD17" s="633"/>
      <c r="AE17" s="633"/>
      <c r="AF17" s="633"/>
      <c r="AG17" s="572">
        <f t="shared" si="0"/>
        <v>0</v>
      </c>
      <c r="AH17" s="572">
        <f t="shared" si="1"/>
        <v>0</v>
      </c>
      <c r="AI17" s="572">
        <f t="shared" si="2"/>
        <v>0</v>
      </c>
      <c r="AJ17" s="572">
        <f t="shared" si="3"/>
        <v>0</v>
      </c>
      <c r="AK17" s="572">
        <f t="shared" si="4"/>
        <v>0</v>
      </c>
      <c r="AL17" s="572">
        <f t="shared" si="5"/>
        <v>0</v>
      </c>
      <c r="AM17" s="572">
        <f t="shared" si="6"/>
        <v>0</v>
      </c>
      <c r="AN17" s="572">
        <f t="shared" si="7"/>
        <v>0</v>
      </c>
      <c r="AO17" s="572">
        <f t="shared" si="8"/>
        <v>0</v>
      </c>
      <c r="AP17" s="573" t="str">
        <f t="shared" si="9"/>
        <v>0- disminuye 0</v>
      </c>
      <c r="AQ17" s="572" t="e">
        <f t="shared" si="10"/>
        <v>#N/A</v>
      </c>
      <c r="AR17" s="573" t="e">
        <f>IF(AQ17&lt;=1,"Rara vez",VLOOKUP(AQ17,[46]Listas!$L$69:$M$73,2,0))</f>
        <v>#N/A</v>
      </c>
      <c r="AS17" s="572" t="e">
        <f t="shared" si="11"/>
        <v>#N/A</v>
      </c>
      <c r="AT17" s="573" t="e">
        <f t="shared" si="12"/>
        <v>#N/A</v>
      </c>
      <c r="AU17" s="573" t="e">
        <f>INDEX([46]Listas!$O$69:$Q$73,MATCH(AR17,[46]Listas!$M$69:$M$73,0),MATCH(AT17,[46]Listas!$O$67:$Q$67,0))</f>
        <v>#N/A</v>
      </c>
      <c r="AV17" s="627" t="s">
        <v>1188</v>
      </c>
      <c r="AW17" s="2049"/>
      <c r="AX17" s="2049"/>
      <c r="AY17" s="627" t="s">
        <v>1315</v>
      </c>
      <c r="AZ17" s="2050"/>
      <c r="BA17" s="2051"/>
      <c r="BB17" s="2052"/>
      <c r="BC17" s="2053"/>
      <c r="BD17" s="624"/>
    </row>
    <row r="18" spans="1:56" ht="176.25" hidden="1" customHeight="1" x14ac:dyDescent="0.2">
      <c r="A18" s="612"/>
      <c r="B18" s="2046"/>
      <c r="C18" s="2046"/>
      <c r="D18" s="2046"/>
      <c r="E18" s="2047"/>
      <c r="F18" s="2048"/>
      <c r="G18" s="2048"/>
      <c r="H18" s="2048"/>
      <c r="I18" s="2046"/>
      <c r="J18" s="2046"/>
      <c r="K18" s="2046"/>
      <c r="L18" s="627"/>
      <c r="M18" s="627"/>
      <c r="N18" s="627"/>
      <c r="O18" s="572" t="e">
        <f>VLOOKUP(L18,[46]Listas!$M$69:$N$73,2,0)</f>
        <v>#N/A</v>
      </c>
      <c r="P18" s="572"/>
      <c r="Q18" s="572" t="e">
        <f>HLOOKUP(M18,[46]Listas!$O$67:$Q$68,2,0)</f>
        <v>#N/A</v>
      </c>
      <c r="R18" s="573" t="e">
        <f>INDEX([46]Listas!$O$69:$Q$73,MATCH(L18,[46]Listas!$M$69:$M$73,0),MATCH(M18,[46]Listas!$O$67:$Q$67,0))</f>
        <v>#N/A</v>
      </c>
      <c r="S18" s="2046"/>
      <c r="T18" s="2046"/>
      <c r="U18" s="2046"/>
      <c r="V18" s="633"/>
      <c r="W18" s="633"/>
      <c r="X18" s="633"/>
      <c r="Y18" s="633"/>
      <c r="Z18" s="633"/>
      <c r="AA18" s="633"/>
      <c r="AB18" s="633"/>
      <c r="AC18" s="633"/>
      <c r="AD18" s="633"/>
      <c r="AE18" s="633"/>
      <c r="AF18" s="633"/>
      <c r="AG18" s="572">
        <f t="shared" si="0"/>
        <v>0</v>
      </c>
      <c r="AH18" s="572">
        <f t="shared" si="1"/>
        <v>0</v>
      </c>
      <c r="AI18" s="572">
        <f t="shared" si="2"/>
        <v>0</v>
      </c>
      <c r="AJ18" s="572">
        <f t="shared" si="3"/>
        <v>0</v>
      </c>
      <c r="AK18" s="572">
        <f t="shared" si="4"/>
        <v>0</v>
      </c>
      <c r="AL18" s="572">
        <f t="shared" si="5"/>
        <v>0</v>
      </c>
      <c r="AM18" s="572">
        <f t="shared" si="6"/>
        <v>0</v>
      </c>
      <c r="AN18" s="572">
        <f t="shared" si="7"/>
        <v>0</v>
      </c>
      <c r="AO18" s="572">
        <f t="shared" si="8"/>
        <v>0</v>
      </c>
      <c r="AP18" s="573" t="str">
        <f t="shared" si="9"/>
        <v>0- disminuye 0</v>
      </c>
      <c r="AQ18" s="572" t="e">
        <f t="shared" si="10"/>
        <v>#N/A</v>
      </c>
      <c r="AR18" s="573" t="e">
        <f>IF(AQ18&lt;=1,"Rara vez",VLOOKUP(AQ18,[46]Listas!$L$69:$M$73,2,0))</f>
        <v>#N/A</v>
      </c>
      <c r="AS18" s="572" t="e">
        <f t="shared" si="11"/>
        <v>#N/A</v>
      </c>
      <c r="AT18" s="573" t="e">
        <f t="shared" si="12"/>
        <v>#N/A</v>
      </c>
      <c r="AU18" s="573" t="e">
        <f>INDEX([46]Listas!$O$69:$Q$73,MATCH(AR18,[46]Listas!$M$69:$M$73,0),MATCH(AT18,[46]Listas!$O$67:$Q$67,0))</f>
        <v>#N/A</v>
      </c>
      <c r="AV18" s="627" t="s">
        <v>1194</v>
      </c>
      <c r="AW18" s="2049"/>
      <c r="AX18" s="2049"/>
      <c r="AY18" s="627" t="s">
        <v>1315</v>
      </c>
      <c r="AZ18" s="2050"/>
      <c r="BA18" s="2051"/>
      <c r="BB18" s="2052"/>
      <c r="BC18" s="2053"/>
      <c r="BD18" s="624"/>
    </row>
    <row r="19" spans="1:56" ht="59.25" hidden="1" customHeight="1" x14ac:dyDescent="0.2">
      <c r="A19" s="612"/>
      <c r="B19" s="1829"/>
      <c r="C19" s="1830"/>
      <c r="D19" s="1831"/>
      <c r="E19" s="608"/>
      <c r="F19" s="1843"/>
      <c r="G19" s="1844"/>
      <c r="H19" s="1845"/>
      <c r="I19" s="1829"/>
      <c r="J19" s="1830"/>
      <c r="K19" s="1831"/>
      <c r="L19" s="617"/>
      <c r="M19" s="631"/>
      <c r="N19" s="574"/>
      <c r="O19" s="96" t="e">
        <f>VLOOKUP(L19,[46]Listas!$M$69:$N$73,2,0)</f>
        <v>#N/A</v>
      </c>
      <c r="P19" s="96"/>
      <c r="Q19" s="96" t="e">
        <f>HLOOKUP(M19,[46]Listas!$O$67:$Q$68,2,0)</f>
        <v>#N/A</v>
      </c>
      <c r="R19" s="618" t="e">
        <f>INDEX([46]Listas!$O$69:$Q$73,MATCH(L19,[46]Listas!$M$69:$M$73,0),MATCH(M19,[46]Listas!$O$67:$Q$67,0))</f>
        <v>#N/A</v>
      </c>
      <c r="S19" s="1829"/>
      <c r="T19" s="1830"/>
      <c r="U19" s="1831"/>
      <c r="V19" s="607"/>
      <c r="W19" s="607"/>
      <c r="X19" s="607"/>
      <c r="Y19" s="607"/>
      <c r="Z19" s="607"/>
      <c r="AA19" s="607"/>
      <c r="AB19" s="607"/>
      <c r="AC19" s="607"/>
      <c r="AD19" s="607"/>
      <c r="AE19" s="607"/>
      <c r="AF19" s="575"/>
      <c r="AG19" s="96">
        <f t="shared" si="0"/>
        <v>0</v>
      </c>
      <c r="AH19" s="96">
        <f t="shared" si="1"/>
        <v>0</v>
      </c>
      <c r="AI19" s="96">
        <f t="shared" si="2"/>
        <v>0</v>
      </c>
      <c r="AJ19" s="96">
        <f t="shared" si="3"/>
        <v>0</v>
      </c>
      <c r="AK19" s="96">
        <f t="shared" si="4"/>
        <v>0</v>
      </c>
      <c r="AL19" s="96">
        <f t="shared" si="5"/>
        <v>0</v>
      </c>
      <c r="AM19" s="96">
        <f t="shared" si="6"/>
        <v>0</v>
      </c>
      <c r="AN19" s="96">
        <f t="shared" si="7"/>
        <v>0</v>
      </c>
      <c r="AO19" s="96">
        <f t="shared" si="8"/>
        <v>0</v>
      </c>
      <c r="AP19" s="618" t="str">
        <f t="shared" si="9"/>
        <v>0- disminuye 0</v>
      </c>
      <c r="AQ19" s="96" t="e">
        <f t="shared" si="10"/>
        <v>#N/A</v>
      </c>
      <c r="AR19" s="618" t="e">
        <f>IF(AQ19&lt;=1,"Rara vez",VLOOKUP(AQ19,[46]Listas!$L$69:$M$73,2,0))</f>
        <v>#N/A</v>
      </c>
      <c r="AS19" s="96" t="e">
        <f t="shared" si="11"/>
        <v>#N/A</v>
      </c>
      <c r="AT19" s="618" t="e">
        <f t="shared" si="12"/>
        <v>#N/A</v>
      </c>
      <c r="AU19" s="618" t="e">
        <f>INDEX([46]Listas!$O$69:$Q$73,MATCH(AR19,[46]Listas!$M$69:$M$73,0),MATCH(AT19,[46]Listas!$O$67:$Q$67,0))</f>
        <v>#N/A</v>
      </c>
      <c r="AV19" s="617"/>
      <c r="AW19" s="608"/>
      <c r="AX19" s="608"/>
      <c r="AY19" s="617"/>
      <c r="AZ19" s="1862" t="s">
        <v>1190</v>
      </c>
      <c r="BA19" s="1862"/>
      <c r="BB19" s="1862"/>
      <c r="BC19" s="607"/>
      <c r="BD19" s="607"/>
    </row>
    <row r="20" spans="1:56" ht="3.75" customHeight="1" x14ac:dyDescent="0.2">
      <c r="A20" s="87"/>
      <c r="B20" s="97"/>
      <c r="C20" s="97"/>
      <c r="D20" s="97"/>
      <c r="E20" s="90"/>
      <c r="F20" s="97"/>
      <c r="G20" s="97"/>
      <c r="H20" s="97"/>
      <c r="I20" s="97"/>
      <c r="J20" s="97"/>
      <c r="K20" s="97"/>
      <c r="L20" s="90"/>
      <c r="M20" s="90"/>
      <c r="N20" s="90"/>
      <c r="O20" s="90"/>
      <c r="P20" s="90"/>
      <c r="Q20" s="90"/>
      <c r="R20" s="90"/>
      <c r="S20" s="97"/>
      <c r="T20" s="97"/>
      <c r="U20" s="97"/>
      <c r="V20" s="90"/>
      <c r="W20" s="90"/>
      <c r="X20" s="90"/>
      <c r="Y20" s="90"/>
      <c r="Z20" s="90"/>
      <c r="AA20" s="90"/>
      <c r="AB20" s="90"/>
      <c r="AC20" s="90"/>
      <c r="AD20" s="90"/>
      <c r="AE20" s="90"/>
      <c r="AF20" s="90"/>
      <c r="AG20" s="90"/>
      <c r="AH20" s="90"/>
      <c r="AI20" s="90"/>
      <c r="AJ20" s="90"/>
      <c r="AK20" s="90"/>
      <c r="AL20" s="90"/>
      <c r="AM20" s="90"/>
      <c r="AN20" s="90"/>
      <c r="AO20" s="90"/>
      <c r="AP20" s="90"/>
      <c r="AQ20" s="90"/>
      <c r="AR20" s="90"/>
      <c r="AS20" s="90"/>
      <c r="AT20" s="90"/>
      <c r="AU20" s="90"/>
      <c r="AV20" s="97"/>
      <c r="AW20" s="97"/>
      <c r="AX20" s="97"/>
      <c r="AY20" s="90"/>
      <c r="AZ20" s="98"/>
      <c r="BA20" s="98"/>
      <c r="BB20" s="98"/>
      <c r="BC20" s="99"/>
      <c r="BD20" s="100"/>
    </row>
    <row r="21" spans="1:56" ht="15" customHeight="1" x14ac:dyDescent="0.2">
      <c r="A21" s="91"/>
      <c r="B21" s="1863" t="s">
        <v>1196</v>
      </c>
      <c r="C21" s="1863"/>
      <c r="D21" s="1863"/>
      <c r="E21" s="1863"/>
      <c r="F21" s="1863"/>
      <c r="G21" s="1863"/>
      <c r="H21" s="1863"/>
      <c r="I21" s="1863"/>
      <c r="J21" s="1863"/>
      <c r="K21" s="1863"/>
      <c r="L21" s="1863"/>
      <c r="M21" s="1863"/>
      <c r="N21" s="1863"/>
      <c r="O21" s="1863"/>
      <c r="P21" s="1863"/>
      <c r="Q21" s="1863"/>
      <c r="R21" s="1863"/>
      <c r="S21" s="1863"/>
      <c r="T21" s="1863"/>
      <c r="U21" s="1863"/>
      <c r="V21" s="101"/>
      <c r="W21" s="101"/>
      <c r="X21" s="101"/>
      <c r="Y21" s="101"/>
      <c r="Z21" s="101"/>
      <c r="AA21" s="101"/>
      <c r="AB21" s="101"/>
      <c r="AC21" s="101"/>
      <c r="AD21" s="101"/>
      <c r="AE21" s="101"/>
      <c r="AF21" s="101"/>
      <c r="AG21" s="101"/>
      <c r="AH21" s="101"/>
      <c r="AI21" s="101"/>
      <c r="AJ21" s="101"/>
      <c r="AK21" s="101"/>
      <c r="AL21" s="101"/>
      <c r="AM21" s="101"/>
      <c r="AN21" s="101"/>
      <c r="AO21" s="101"/>
      <c r="AP21" s="101"/>
      <c r="AQ21" s="101"/>
      <c r="AR21" s="101"/>
      <c r="AS21" s="101"/>
      <c r="AT21" s="101"/>
      <c r="AU21" s="90"/>
      <c r="AV21" s="102"/>
      <c r="AW21" s="102"/>
      <c r="AX21" s="102"/>
      <c r="AY21" s="1864" t="s">
        <v>3034</v>
      </c>
      <c r="AZ21" s="1865"/>
      <c r="BA21" s="1865"/>
      <c r="BB21" s="1865"/>
      <c r="BC21" s="1865"/>
      <c r="BD21" s="1865"/>
    </row>
    <row r="22" spans="1:56" s="104" customFormat="1" ht="19.5" customHeight="1" x14ac:dyDescent="0.2">
      <c r="A22" s="103"/>
      <c r="B22" s="1866" t="s">
        <v>1197</v>
      </c>
      <c r="C22" s="1867"/>
      <c r="D22" s="1867"/>
      <c r="E22" s="1867"/>
      <c r="F22" s="1867"/>
      <c r="G22" s="1867"/>
      <c r="H22" s="1868"/>
      <c r="I22" s="1866" t="s">
        <v>1198</v>
      </c>
      <c r="J22" s="1867"/>
      <c r="K22" s="1867"/>
      <c r="L22" s="1867"/>
      <c r="M22" s="1867"/>
      <c r="N22" s="1867"/>
      <c r="O22" s="1867"/>
      <c r="P22" s="1867"/>
      <c r="Q22" s="1867"/>
      <c r="R22" s="1867"/>
      <c r="S22" s="1867"/>
      <c r="T22" s="1867"/>
      <c r="U22" s="1868"/>
      <c r="V22" s="1866" t="s">
        <v>604</v>
      </c>
      <c r="W22" s="1867"/>
      <c r="X22" s="1867"/>
      <c r="Y22" s="1867"/>
      <c r="Z22" s="1867"/>
      <c r="AA22" s="1867"/>
      <c r="AB22" s="1867"/>
      <c r="AC22" s="1867"/>
      <c r="AD22" s="1867"/>
      <c r="AE22" s="1867"/>
      <c r="AF22" s="1867"/>
      <c r="AG22" s="1867"/>
      <c r="AH22" s="1867"/>
      <c r="AI22" s="1867"/>
      <c r="AJ22" s="1867"/>
      <c r="AK22" s="1867"/>
      <c r="AL22" s="1867"/>
      <c r="AM22" s="1867"/>
      <c r="AN22" s="1867"/>
      <c r="AO22" s="1867"/>
      <c r="AP22" s="1868"/>
      <c r="AQ22" s="576" t="s">
        <v>605</v>
      </c>
      <c r="AR22" s="1866" t="s">
        <v>605</v>
      </c>
      <c r="AS22" s="1867"/>
      <c r="AT22" s="1867"/>
      <c r="AU22" s="1867"/>
      <c r="AV22" s="1867"/>
      <c r="AW22" s="1868"/>
      <c r="AX22" s="102"/>
      <c r="AY22" s="1865"/>
      <c r="AZ22" s="1865"/>
      <c r="BA22" s="1865"/>
      <c r="BB22" s="1865"/>
      <c r="BC22" s="1865"/>
      <c r="BD22" s="1865"/>
    </row>
    <row r="23" spans="1:56" s="104" customFormat="1" ht="25.5" customHeight="1" x14ac:dyDescent="0.2">
      <c r="A23" s="105"/>
      <c r="B23" s="1872" t="s">
        <v>1307</v>
      </c>
      <c r="C23" s="1872"/>
      <c r="D23" s="1872"/>
      <c r="E23" s="1872"/>
      <c r="F23" s="1872"/>
      <c r="G23" s="1872"/>
      <c r="H23" s="1872"/>
      <c r="I23" s="1869" t="s">
        <v>1308</v>
      </c>
      <c r="J23" s="1870"/>
      <c r="K23" s="1870"/>
      <c r="L23" s="1870"/>
      <c r="M23" s="1870"/>
      <c r="N23" s="1870"/>
      <c r="O23" s="1870"/>
      <c r="P23" s="1870"/>
      <c r="Q23" s="1870"/>
      <c r="R23" s="1870"/>
      <c r="S23" s="1870"/>
      <c r="T23" s="1870"/>
      <c r="U23" s="1871"/>
      <c r="V23" s="1869" t="s">
        <v>1309</v>
      </c>
      <c r="W23" s="1870"/>
      <c r="X23" s="1870"/>
      <c r="Y23" s="1870"/>
      <c r="Z23" s="1870"/>
      <c r="AA23" s="1870"/>
      <c r="AB23" s="1870"/>
      <c r="AC23" s="1870"/>
      <c r="AD23" s="1870"/>
      <c r="AE23" s="1870"/>
      <c r="AF23" s="1870"/>
      <c r="AG23" s="1870"/>
      <c r="AH23" s="1870"/>
      <c r="AI23" s="1870"/>
      <c r="AJ23" s="1870"/>
      <c r="AK23" s="1870"/>
      <c r="AL23" s="1870"/>
      <c r="AM23" s="1870"/>
      <c r="AN23" s="1870"/>
      <c r="AO23" s="1870"/>
      <c r="AP23" s="1871"/>
      <c r="AQ23" s="106"/>
      <c r="AR23" s="1869"/>
      <c r="AS23" s="1870"/>
      <c r="AT23" s="1870"/>
      <c r="AU23" s="1870"/>
      <c r="AV23" s="1870"/>
      <c r="AW23" s="1871"/>
      <c r="AX23" s="102"/>
      <c r="AY23" s="1865"/>
      <c r="AZ23" s="1865"/>
      <c r="BA23" s="1865"/>
      <c r="BB23" s="1865"/>
      <c r="BC23" s="1865"/>
      <c r="BD23" s="1865"/>
    </row>
    <row r="24" spans="1:56" s="104" customFormat="1" ht="25.5" customHeight="1" x14ac:dyDescent="0.2">
      <c r="A24" s="105"/>
      <c r="B24" s="1872" t="s">
        <v>1310</v>
      </c>
      <c r="C24" s="1872"/>
      <c r="D24" s="1872"/>
      <c r="E24" s="1872"/>
      <c r="F24" s="1872"/>
      <c r="G24" s="1872"/>
      <c r="H24" s="1872"/>
      <c r="I24" s="1869" t="s">
        <v>1460</v>
      </c>
      <c r="J24" s="1870"/>
      <c r="K24" s="1870"/>
      <c r="L24" s="1870"/>
      <c r="M24" s="1870"/>
      <c r="N24" s="1870"/>
      <c r="O24" s="1870"/>
      <c r="P24" s="1870"/>
      <c r="Q24" s="1870"/>
      <c r="R24" s="1870"/>
      <c r="S24" s="1870"/>
      <c r="T24" s="1870"/>
      <c r="U24" s="1871"/>
      <c r="V24" s="1869" t="s">
        <v>1249</v>
      </c>
      <c r="W24" s="1870"/>
      <c r="X24" s="1870"/>
      <c r="Y24" s="1870"/>
      <c r="Z24" s="1870"/>
      <c r="AA24" s="1870"/>
      <c r="AB24" s="1870"/>
      <c r="AC24" s="1870"/>
      <c r="AD24" s="1870"/>
      <c r="AE24" s="1870"/>
      <c r="AF24" s="1870"/>
      <c r="AG24" s="1870"/>
      <c r="AH24" s="1870"/>
      <c r="AI24" s="1870"/>
      <c r="AJ24" s="1870"/>
      <c r="AK24" s="1870"/>
      <c r="AL24" s="1870"/>
      <c r="AM24" s="1870"/>
      <c r="AN24" s="1870"/>
      <c r="AO24" s="1870"/>
      <c r="AP24" s="1871"/>
      <c r="AQ24" s="106"/>
      <c r="AR24" s="1869"/>
      <c r="AS24" s="1870"/>
      <c r="AT24" s="1870"/>
      <c r="AU24" s="1870"/>
      <c r="AV24" s="1870"/>
      <c r="AW24" s="1871"/>
      <c r="AX24" s="102"/>
      <c r="AY24" s="1865"/>
      <c r="AZ24" s="1865"/>
      <c r="BA24" s="1865"/>
      <c r="BB24" s="1865"/>
      <c r="BC24" s="1865"/>
      <c r="BD24" s="1865"/>
    </row>
    <row r="25" spans="1:56" x14ac:dyDescent="0.2">
      <c r="A25" s="107"/>
      <c r="B25" s="107"/>
      <c r="C25" s="107"/>
      <c r="D25" s="107"/>
      <c r="E25" s="108"/>
      <c r="F25" s="107"/>
      <c r="G25" s="107"/>
      <c r="H25" s="107"/>
      <c r="I25" s="107"/>
      <c r="J25" s="107"/>
      <c r="K25" s="107"/>
      <c r="L25" s="109"/>
      <c r="M25" s="109"/>
      <c r="N25" s="109"/>
      <c r="O25" s="109"/>
      <c r="P25" s="109"/>
      <c r="Q25" s="109"/>
      <c r="R25" s="109"/>
      <c r="S25" s="109"/>
      <c r="T25" s="109"/>
      <c r="U25" s="109"/>
      <c r="V25" s="108"/>
      <c r="W25" s="108"/>
      <c r="X25" s="108"/>
      <c r="Y25" s="108"/>
      <c r="Z25" s="108"/>
      <c r="AA25" s="108"/>
      <c r="AB25" s="108"/>
      <c r="AC25" s="108"/>
      <c r="AD25" s="108"/>
      <c r="AE25" s="108"/>
      <c r="AF25" s="108"/>
      <c r="AG25" s="108"/>
      <c r="AH25" s="108"/>
      <c r="AI25" s="108"/>
      <c r="AJ25" s="108"/>
      <c r="AK25" s="108"/>
      <c r="AL25" s="108"/>
      <c r="AM25" s="108"/>
      <c r="AN25" s="108"/>
      <c r="AO25" s="108"/>
      <c r="AP25" s="108"/>
      <c r="AQ25" s="108"/>
      <c r="AR25" s="108"/>
      <c r="AS25" s="108"/>
      <c r="AT25" s="108"/>
      <c r="AU25" s="108"/>
      <c r="AV25" s="109"/>
      <c r="AW25" s="109"/>
      <c r="AX25" s="109"/>
      <c r="AY25" s="108"/>
      <c r="AZ25" s="107"/>
      <c r="BA25" s="107"/>
      <c r="BB25" s="107"/>
      <c r="BC25" s="108"/>
      <c r="BD25" s="108"/>
    </row>
    <row r="26" spans="1:56" x14ac:dyDescent="0.2">
      <c r="A26" s="107"/>
      <c r="B26" s="107"/>
      <c r="C26" s="107"/>
      <c r="D26" s="107"/>
      <c r="E26" s="108"/>
      <c r="F26" s="107"/>
      <c r="G26" s="107"/>
      <c r="H26" s="107"/>
      <c r="I26" s="107"/>
      <c r="J26" s="107"/>
      <c r="K26" s="107"/>
      <c r="L26" s="109"/>
      <c r="M26" s="109"/>
      <c r="N26" s="109"/>
      <c r="O26" s="109"/>
      <c r="P26" s="109"/>
      <c r="Q26" s="109"/>
      <c r="R26" s="109"/>
      <c r="S26" s="109"/>
      <c r="T26" s="109"/>
      <c r="U26" s="109"/>
      <c r="V26" s="108"/>
      <c r="W26" s="108"/>
      <c r="X26" s="108"/>
      <c r="Y26" s="108"/>
      <c r="Z26" s="108"/>
      <c r="AA26" s="108"/>
      <c r="AB26" s="108"/>
      <c r="AC26" s="108"/>
      <c r="AD26" s="108"/>
      <c r="AE26" s="108"/>
      <c r="AF26" s="108"/>
      <c r="AG26" s="108"/>
      <c r="AH26" s="108"/>
      <c r="AI26" s="108"/>
      <c r="AJ26" s="108"/>
      <c r="AK26" s="108"/>
      <c r="AL26" s="108"/>
      <c r="AM26" s="108"/>
      <c r="AN26" s="108"/>
      <c r="AO26" s="108"/>
      <c r="AP26" s="108"/>
      <c r="AQ26" s="108"/>
      <c r="AR26" s="108"/>
      <c r="AS26" s="108"/>
      <c r="AT26" s="108"/>
      <c r="AU26" s="108"/>
      <c r="AV26" s="109"/>
      <c r="AW26" s="109"/>
      <c r="AX26" s="109"/>
      <c r="AY26" s="108"/>
      <c r="AZ26" s="107"/>
      <c r="BA26" s="107"/>
      <c r="BB26" s="107"/>
      <c r="BC26" s="108"/>
      <c r="BD26" s="108"/>
    </row>
    <row r="27" spans="1:56" x14ac:dyDescent="0.2">
      <c r="A27" s="107"/>
      <c r="B27" s="107"/>
      <c r="C27" s="107"/>
      <c r="D27" s="107"/>
      <c r="E27" s="108"/>
      <c r="F27" s="107"/>
      <c r="G27" s="107"/>
      <c r="H27" s="107"/>
      <c r="I27" s="107"/>
      <c r="J27" s="107"/>
      <c r="K27" s="107"/>
      <c r="L27" s="109"/>
      <c r="M27" s="109"/>
      <c r="N27" s="109"/>
      <c r="O27" s="109"/>
      <c r="P27" s="109"/>
      <c r="Q27" s="109"/>
      <c r="R27" s="109"/>
      <c r="S27" s="109"/>
      <c r="T27" s="109"/>
      <c r="U27" s="109"/>
      <c r="V27" s="108"/>
      <c r="W27" s="108"/>
      <c r="X27" s="108"/>
      <c r="Y27" s="108"/>
      <c r="Z27" s="108"/>
      <c r="AA27" s="108"/>
      <c r="AB27" s="108"/>
      <c r="AC27" s="108"/>
      <c r="AD27" s="108"/>
      <c r="AE27" s="108"/>
      <c r="AF27" s="108"/>
      <c r="AG27" s="108"/>
      <c r="AH27" s="108"/>
      <c r="AI27" s="108"/>
      <c r="AJ27" s="108"/>
      <c r="AK27" s="108"/>
      <c r="AL27" s="108"/>
      <c r="AM27" s="108"/>
      <c r="AN27" s="108"/>
      <c r="AO27" s="108"/>
      <c r="AP27" s="108"/>
      <c r="AQ27" s="108"/>
      <c r="AR27" s="108"/>
      <c r="AS27" s="108"/>
      <c r="AT27" s="108"/>
      <c r="AU27" s="108"/>
      <c r="AV27" s="109"/>
      <c r="AW27" s="109"/>
      <c r="AX27" s="109"/>
      <c r="AY27" s="108"/>
      <c r="AZ27" s="107"/>
      <c r="BA27" s="107"/>
      <c r="BB27" s="107"/>
      <c r="BC27" s="108"/>
      <c r="BD27" s="108"/>
    </row>
    <row r="28" spans="1:56" x14ac:dyDescent="0.2">
      <c r="A28" s="107"/>
      <c r="B28" s="107"/>
      <c r="C28" s="107"/>
      <c r="D28" s="107"/>
      <c r="E28" s="108"/>
      <c r="F28" s="107"/>
      <c r="G28" s="107"/>
      <c r="H28" s="107"/>
      <c r="I28" s="107"/>
      <c r="J28" s="107"/>
      <c r="K28" s="107"/>
      <c r="L28" s="109"/>
      <c r="M28" s="109"/>
      <c r="N28" s="109"/>
      <c r="O28" s="109"/>
      <c r="P28" s="109"/>
      <c r="Q28" s="109"/>
      <c r="R28" s="109"/>
      <c r="S28" s="109"/>
      <c r="T28" s="109"/>
      <c r="U28" s="109"/>
      <c r="V28" s="108"/>
      <c r="W28" s="108"/>
      <c r="X28" s="108"/>
      <c r="Y28" s="108"/>
      <c r="Z28" s="108"/>
      <c r="AA28" s="108"/>
      <c r="AB28" s="108"/>
      <c r="AC28" s="108"/>
      <c r="AD28" s="108"/>
      <c r="AE28" s="108"/>
      <c r="AF28" s="108"/>
      <c r="AG28" s="108"/>
      <c r="AH28" s="108"/>
      <c r="AI28" s="108"/>
      <c r="AJ28" s="108"/>
      <c r="AK28" s="108"/>
      <c r="AL28" s="108"/>
      <c r="AM28" s="108"/>
      <c r="AN28" s="108"/>
      <c r="AO28" s="108"/>
      <c r="AP28" s="108"/>
      <c r="AQ28" s="108"/>
      <c r="AR28" s="108"/>
      <c r="AS28" s="108"/>
      <c r="AT28" s="108"/>
      <c r="AU28" s="108"/>
      <c r="AV28" s="109"/>
      <c r="AW28" s="109"/>
      <c r="AX28" s="109"/>
      <c r="AY28" s="108"/>
      <c r="AZ28" s="107"/>
      <c r="BA28" s="107"/>
      <c r="BB28" s="107"/>
      <c r="BC28" s="108"/>
      <c r="BD28" s="108"/>
    </row>
    <row r="29" spans="1:56" x14ac:dyDescent="0.2">
      <c r="A29" s="107"/>
      <c r="B29" s="107"/>
      <c r="C29" s="107"/>
      <c r="D29" s="107"/>
      <c r="E29" s="108"/>
      <c r="F29" s="107"/>
      <c r="G29" s="107"/>
      <c r="H29" s="107"/>
      <c r="I29" s="107"/>
      <c r="J29" s="107"/>
      <c r="K29" s="107"/>
      <c r="L29" s="109"/>
      <c r="M29" s="109"/>
      <c r="N29" s="109"/>
      <c r="O29" s="109"/>
      <c r="P29" s="109"/>
      <c r="Q29" s="109"/>
      <c r="R29" s="109"/>
      <c r="S29" s="109"/>
      <c r="T29" s="109"/>
      <c r="U29" s="109"/>
      <c r="V29" s="108"/>
      <c r="W29" s="108"/>
      <c r="X29" s="108"/>
      <c r="Y29" s="108"/>
      <c r="Z29" s="108"/>
      <c r="AA29" s="108"/>
      <c r="AB29" s="108"/>
      <c r="AC29" s="108"/>
      <c r="AD29" s="108"/>
      <c r="AE29" s="108"/>
      <c r="AF29" s="108"/>
      <c r="AG29" s="108"/>
      <c r="AH29" s="108"/>
      <c r="AI29" s="108"/>
      <c r="AJ29" s="108"/>
      <c r="AK29" s="108"/>
      <c r="AL29" s="108"/>
      <c r="AM29" s="108"/>
      <c r="AN29" s="108"/>
      <c r="AO29" s="108"/>
      <c r="AP29" s="108"/>
      <c r="AQ29" s="108"/>
      <c r="AR29" s="108"/>
      <c r="AS29" s="108"/>
      <c r="AT29" s="108"/>
      <c r="AU29" s="108"/>
      <c r="AV29" s="109"/>
      <c r="AW29" s="109"/>
      <c r="AX29" s="109"/>
      <c r="AY29" s="108"/>
      <c r="AZ29" s="107"/>
      <c r="BA29" s="107"/>
      <c r="BB29" s="107"/>
      <c r="BC29" s="108"/>
      <c r="BD29" s="108"/>
    </row>
    <row r="30" spans="1:56" x14ac:dyDescent="0.2">
      <c r="A30" s="107"/>
      <c r="B30" s="107"/>
      <c r="C30" s="107"/>
      <c r="D30" s="107"/>
      <c r="E30" s="108"/>
      <c r="F30" s="107"/>
      <c r="G30" s="107"/>
      <c r="H30" s="107"/>
      <c r="I30" s="107"/>
      <c r="J30" s="107"/>
      <c r="K30" s="107"/>
      <c r="L30" s="109"/>
      <c r="M30" s="109"/>
      <c r="N30" s="109"/>
      <c r="O30" s="109"/>
      <c r="P30" s="109"/>
      <c r="Q30" s="109"/>
      <c r="R30" s="109"/>
      <c r="S30" s="109"/>
      <c r="T30" s="109"/>
      <c r="U30" s="109"/>
      <c r="V30" s="108"/>
      <c r="W30" s="108"/>
      <c r="X30" s="108"/>
      <c r="Y30" s="108"/>
      <c r="Z30" s="108"/>
      <c r="AA30" s="108"/>
      <c r="AB30" s="108"/>
      <c r="AC30" s="108"/>
      <c r="AD30" s="108"/>
      <c r="AE30" s="108"/>
      <c r="AF30" s="108"/>
      <c r="AG30" s="108"/>
      <c r="AH30" s="108"/>
      <c r="AI30" s="108"/>
      <c r="AJ30" s="108"/>
      <c r="AK30" s="108"/>
      <c r="AL30" s="108"/>
      <c r="AM30" s="108"/>
      <c r="AN30" s="108"/>
      <c r="AO30" s="108"/>
      <c r="AP30" s="108"/>
      <c r="AQ30" s="108"/>
      <c r="AR30" s="108"/>
      <c r="AS30" s="108"/>
      <c r="AT30" s="108"/>
      <c r="AU30" s="108"/>
      <c r="AV30" s="109"/>
      <c r="AW30" s="109"/>
      <c r="AX30" s="109"/>
      <c r="AY30" s="108"/>
      <c r="AZ30" s="107"/>
      <c r="BA30" s="107"/>
      <c r="BB30" s="107"/>
      <c r="BC30" s="108"/>
      <c r="BD30" s="108"/>
    </row>
    <row r="31" spans="1:56" x14ac:dyDescent="0.2">
      <c r="A31" s="107"/>
      <c r="B31" s="107"/>
      <c r="C31" s="107"/>
      <c r="D31" s="107"/>
      <c r="E31" s="108"/>
      <c r="F31" s="107"/>
      <c r="G31" s="107"/>
      <c r="H31" s="107"/>
      <c r="I31" s="107"/>
      <c r="J31" s="107"/>
      <c r="K31" s="107"/>
      <c r="L31" s="109"/>
      <c r="M31" s="109"/>
      <c r="N31" s="109"/>
      <c r="O31" s="109"/>
      <c r="P31" s="109"/>
      <c r="Q31" s="109"/>
      <c r="R31" s="109"/>
      <c r="S31" s="109"/>
      <c r="T31" s="109"/>
      <c r="U31" s="109"/>
      <c r="V31" s="108"/>
      <c r="W31" s="108"/>
      <c r="X31" s="108"/>
      <c r="Y31" s="108"/>
      <c r="Z31" s="108"/>
      <c r="AA31" s="108"/>
      <c r="AB31" s="108"/>
      <c r="AC31" s="108"/>
      <c r="AD31" s="108"/>
      <c r="AE31" s="108"/>
      <c r="AF31" s="108"/>
      <c r="AG31" s="108"/>
      <c r="AH31" s="108"/>
      <c r="AI31" s="108"/>
      <c r="AJ31" s="108"/>
      <c r="AK31" s="108"/>
      <c r="AL31" s="108"/>
      <c r="AM31" s="108"/>
      <c r="AN31" s="108"/>
      <c r="AO31" s="108"/>
      <c r="AP31" s="108"/>
      <c r="AQ31" s="108"/>
      <c r="AR31" s="108"/>
      <c r="AS31" s="108"/>
      <c r="AT31" s="108"/>
      <c r="AU31" s="108"/>
      <c r="AV31" s="109"/>
      <c r="AW31" s="109"/>
      <c r="AX31" s="109"/>
      <c r="AY31" s="108"/>
      <c r="AZ31" s="107"/>
      <c r="BA31" s="107"/>
      <c r="BB31" s="107"/>
      <c r="BC31" s="108"/>
      <c r="BD31" s="108"/>
    </row>
    <row r="32" spans="1:56" x14ac:dyDescent="0.2">
      <c r="A32" s="107"/>
      <c r="B32" s="107"/>
      <c r="C32" s="107"/>
      <c r="D32" s="107"/>
      <c r="E32" s="108"/>
      <c r="F32" s="107"/>
      <c r="G32" s="107"/>
      <c r="H32" s="107"/>
      <c r="I32" s="107"/>
      <c r="J32" s="107"/>
      <c r="K32" s="107"/>
      <c r="L32" s="109"/>
      <c r="M32" s="109"/>
      <c r="N32" s="109"/>
      <c r="O32" s="109"/>
      <c r="P32" s="109"/>
      <c r="Q32" s="109"/>
      <c r="R32" s="109"/>
      <c r="S32" s="109"/>
      <c r="T32" s="109"/>
      <c r="U32" s="109"/>
      <c r="V32" s="108"/>
      <c r="W32" s="108"/>
      <c r="X32" s="108"/>
      <c r="Y32" s="108"/>
      <c r="Z32" s="108"/>
      <c r="AA32" s="108"/>
      <c r="AB32" s="108"/>
      <c r="AC32" s="108"/>
      <c r="AD32" s="108"/>
      <c r="AE32" s="108"/>
      <c r="AF32" s="108"/>
      <c r="AG32" s="108"/>
      <c r="AH32" s="108"/>
      <c r="AI32" s="108"/>
      <c r="AJ32" s="108"/>
      <c r="AK32" s="108"/>
      <c r="AL32" s="108"/>
      <c r="AM32" s="108"/>
      <c r="AN32" s="108"/>
      <c r="AO32" s="108"/>
      <c r="AP32" s="108"/>
      <c r="AQ32" s="108"/>
      <c r="AR32" s="108"/>
      <c r="AS32" s="108"/>
      <c r="AT32" s="108"/>
      <c r="AU32" s="108"/>
      <c r="AV32" s="109"/>
      <c r="AW32" s="109"/>
      <c r="AX32" s="109"/>
      <c r="AY32" s="108"/>
      <c r="AZ32" s="107"/>
      <c r="BA32" s="107"/>
      <c r="BB32" s="107"/>
      <c r="BC32" s="108"/>
      <c r="BD32" s="108"/>
    </row>
    <row r="33" spans="1:56" x14ac:dyDescent="0.2">
      <c r="A33" s="107"/>
      <c r="B33" s="107"/>
      <c r="C33" s="107"/>
      <c r="D33" s="107"/>
      <c r="E33" s="108"/>
      <c r="F33" s="107"/>
      <c r="G33" s="107"/>
      <c r="H33" s="107"/>
      <c r="I33" s="107"/>
      <c r="J33" s="107"/>
      <c r="K33" s="107"/>
      <c r="L33" s="109"/>
      <c r="M33" s="109"/>
      <c r="N33" s="109"/>
      <c r="O33" s="109"/>
      <c r="P33" s="109"/>
      <c r="Q33" s="109"/>
      <c r="R33" s="109"/>
      <c r="S33" s="109"/>
      <c r="T33" s="109"/>
      <c r="U33" s="109"/>
      <c r="V33" s="108"/>
      <c r="W33" s="108"/>
      <c r="X33" s="108"/>
      <c r="Y33" s="108"/>
      <c r="Z33" s="108"/>
      <c r="AA33" s="108"/>
      <c r="AB33" s="108"/>
      <c r="AC33" s="108"/>
      <c r="AD33" s="108"/>
      <c r="AE33" s="108"/>
      <c r="AF33" s="108"/>
      <c r="AG33" s="108"/>
      <c r="AH33" s="108"/>
      <c r="AI33" s="108"/>
      <c r="AJ33" s="108"/>
      <c r="AK33" s="108"/>
      <c r="AL33" s="108"/>
      <c r="AM33" s="108"/>
      <c r="AN33" s="108"/>
      <c r="AO33" s="108"/>
      <c r="AP33" s="108"/>
      <c r="AQ33" s="108"/>
      <c r="AR33" s="108"/>
      <c r="AS33" s="108"/>
      <c r="AT33" s="108"/>
      <c r="AU33" s="108"/>
      <c r="AV33" s="109"/>
      <c r="AW33" s="109"/>
      <c r="AX33" s="109"/>
      <c r="AY33" s="108"/>
      <c r="AZ33" s="107"/>
      <c r="BA33" s="107"/>
      <c r="BB33" s="107"/>
      <c r="BC33" s="108"/>
      <c r="BD33" s="108"/>
    </row>
    <row r="34" spans="1:56" x14ac:dyDescent="0.2">
      <c r="A34" s="107"/>
      <c r="B34" s="107"/>
      <c r="C34" s="107"/>
      <c r="D34" s="107"/>
      <c r="E34" s="108"/>
      <c r="F34" s="107"/>
      <c r="G34" s="107"/>
      <c r="H34" s="107"/>
      <c r="I34" s="107"/>
      <c r="J34" s="107"/>
      <c r="K34" s="107"/>
      <c r="L34" s="109"/>
      <c r="M34" s="109"/>
      <c r="N34" s="109"/>
      <c r="O34" s="109"/>
      <c r="P34" s="109"/>
      <c r="Q34" s="109"/>
      <c r="R34" s="109"/>
      <c r="S34" s="109"/>
      <c r="T34" s="109"/>
      <c r="U34" s="109"/>
      <c r="V34" s="108"/>
      <c r="W34" s="108"/>
      <c r="X34" s="108"/>
      <c r="Y34" s="108"/>
      <c r="Z34" s="108"/>
      <c r="AA34" s="108"/>
      <c r="AB34" s="108"/>
      <c r="AC34" s="108"/>
      <c r="AD34" s="108"/>
      <c r="AE34" s="108"/>
      <c r="AF34" s="108"/>
      <c r="AG34" s="108"/>
      <c r="AH34" s="108"/>
      <c r="AI34" s="108"/>
      <c r="AJ34" s="108"/>
      <c r="AK34" s="108"/>
      <c r="AL34" s="108"/>
      <c r="AM34" s="108"/>
      <c r="AN34" s="108"/>
      <c r="AO34" s="108"/>
      <c r="AP34" s="108"/>
      <c r="AQ34" s="108"/>
      <c r="AR34" s="108"/>
      <c r="AS34" s="108"/>
      <c r="AT34" s="108"/>
      <c r="AU34" s="108"/>
      <c r="AV34" s="109"/>
      <c r="AW34" s="109"/>
      <c r="AX34" s="109"/>
      <c r="AY34" s="108"/>
      <c r="AZ34" s="107"/>
      <c r="BA34" s="107"/>
      <c r="BB34" s="107"/>
      <c r="BC34" s="108"/>
      <c r="BD34" s="108"/>
    </row>
    <row r="35" spans="1:56" x14ac:dyDescent="0.2">
      <c r="A35" s="107"/>
      <c r="B35" s="107"/>
      <c r="C35" s="107"/>
      <c r="D35" s="107"/>
      <c r="E35" s="108"/>
      <c r="F35" s="107"/>
      <c r="G35" s="107"/>
      <c r="H35" s="107"/>
      <c r="I35" s="107"/>
      <c r="J35" s="107"/>
      <c r="K35" s="107"/>
      <c r="L35" s="109"/>
      <c r="M35" s="109"/>
      <c r="N35" s="109"/>
      <c r="O35" s="109"/>
      <c r="P35" s="109"/>
      <c r="Q35" s="109"/>
      <c r="R35" s="109"/>
      <c r="S35" s="109"/>
      <c r="T35" s="109"/>
      <c r="U35" s="109"/>
      <c r="V35" s="108"/>
      <c r="W35" s="108"/>
      <c r="X35" s="108"/>
      <c r="Y35" s="108"/>
      <c r="Z35" s="108"/>
      <c r="AA35" s="108"/>
      <c r="AB35" s="108"/>
      <c r="AC35" s="108"/>
      <c r="AD35" s="108"/>
      <c r="AE35" s="108"/>
      <c r="AF35" s="108"/>
      <c r="AG35" s="108"/>
      <c r="AH35" s="108"/>
      <c r="AI35" s="108"/>
      <c r="AJ35" s="108"/>
      <c r="AK35" s="108"/>
      <c r="AL35" s="108"/>
      <c r="AM35" s="108"/>
      <c r="AN35" s="108"/>
      <c r="AO35" s="108"/>
      <c r="AP35" s="108"/>
      <c r="AQ35" s="108"/>
      <c r="AR35" s="108"/>
      <c r="AS35" s="108"/>
      <c r="AT35" s="108"/>
      <c r="AU35" s="108"/>
      <c r="AV35" s="109"/>
      <c r="AW35" s="109"/>
      <c r="AX35" s="109"/>
      <c r="AY35" s="108"/>
      <c r="AZ35" s="107"/>
      <c r="BA35" s="107"/>
      <c r="BB35" s="107"/>
      <c r="BC35" s="108"/>
      <c r="BD35" s="108"/>
    </row>
    <row r="36" spans="1:56" x14ac:dyDescent="0.2">
      <c r="A36" s="107"/>
      <c r="B36" s="107"/>
      <c r="C36" s="107"/>
      <c r="D36" s="107"/>
      <c r="E36" s="108"/>
      <c r="F36" s="107"/>
      <c r="G36" s="107"/>
      <c r="H36" s="107"/>
      <c r="I36" s="107"/>
      <c r="J36" s="107"/>
      <c r="K36" s="107"/>
      <c r="L36" s="109"/>
      <c r="M36" s="109"/>
      <c r="N36" s="109"/>
      <c r="O36" s="109"/>
      <c r="P36" s="109"/>
      <c r="Q36" s="109"/>
      <c r="R36" s="109"/>
      <c r="S36" s="109"/>
      <c r="T36" s="109"/>
      <c r="U36" s="109"/>
      <c r="V36" s="108"/>
      <c r="W36" s="108"/>
      <c r="X36" s="108"/>
      <c r="Y36" s="108"/>
      <c r="Z36" s="108"/>
      <c r="AA36" s="108"/>
      <c r="AB36" s="108"/>
      <c r="AC36" s="108"/>
      <c r="AD36" s="108"/>
      <c r="AE36" s="108"/>
      <c r="AF36" s="108"/>
      <c r="AG36" s="108"/>
      <c r="AH36" s="108"/>
      <c r="AI36" s="108"/>
      <c r="AJ36" s="108"/>
      <c r="AK36" s="108"/>
      <c r="AL36" s="108"/>
      <c r="AM36" s="108"/>
      <c r="AN36" s="108"/>
      <c r="AO36" s="108"/>
      <c r="AP36" s="108"/>
      <c r="AQ36" s="108"/>
      <c r="AR36" s="108"/>
      <c r="AS36" s="108"/>
      <c r="AT36" s="108"/>
      <c r="AU36" s="108"/>
      <c r="AV36" s="109"/>
      <c r="AW36" s="109"/>
      <c r="AX36" s="109"/>
      <c r="AY36" s="108"/>
      <c r="AZ36" s="107"/>
      <c r="BA36" s="107"/>
      <c r="BB36" s="107"/>
      <c r="BC36" s="108"/>
      <c r="BD36" s="108"/>
    </row>
    <row r="37" spans="1:56" x14ac:dyDescent="0.2">
      <c r="A37" s="107"/>
      <c r="B37" s="107"/>
      <c r="C37" s="107"/>
      <c r="D37" s="107"/>
      <c r="E37" s="108"/>
      <c r="F37" s="107"/>
      <c r="G37" s="107"/>
      <c r="H37" s="107"/>
      <c r="I37" s="107"/>
      <c r="J37" s="107"/>
      <c r="K37" s="107"/>
      <c r="L37" s="109"/>
      <c r="M37" s="109"/>
      <c r="N37" s="109"/>
      <c r="O37" s="109"/>
      <c r="P37" s="109"/>
      <c r="Q37" s="109"/>
      <c r="R37" s="109"/>
      <c r="S37" s="109"/>
      <c r="T37" s="109"/>
      <c r="U37" s="109"/>
      <c r="V37" s="108"/>
      <c r="W37" s="108"/>
      <c r="X37" s="108"/>
      <c r="Y37" s="108"/>
      <c r="Z37" s="108"/>
      <c r="AA37" s="108"/>
      <c r="AB37" s="108"/>
      <c r="AC37" s="108"/>
      <c r="AD37" s="108"/>
      <c r="AE37" s="108"/>
      <c r="AF37" s="108"/>
      <c r="AG37" s="108"/>
      <c r="AH37" s="108"/>
      <c r="AI37" s="108"/>
      <c r="AJ37" s="108"/>
      <c r="AK37" s="108"/>
      <c r="AL37" s="108"/>
      <c r="AM37" s="108"/>
      <c r="AN37" s="108"/>
      <c r="AO37" s="108"/>
      <c r="AP37" s="108"/>
      <c r="AQ37" s="108"/>
      <c r="AR37" s="108"/>
      <c r="AS37" s="108"/>
      <c r="AT37" s="108"/>
      <c r="AU37" s="108"/>
      <c r="AV37" s="109"/>
      <c r="AW37" s="109"/>
      <c r="AX37" s="109"/>
      <c r="AY37" s="108"/>
      <c r="AZ37" s="107"/>
      <c r="BA37" s="107"/>
      <c r="BB37" s="107"/>
      <c r="BC37" s="108"/>
      <c r="BD37" s="108"/>
    </row>
    <row r="38" spans="1:56" x14ac:dyDescent="0.2">
      <c r="A38" s="107"/>
      <c r="B38" s="107"/>
      <c r="C38" s="107"/>
      <c r="D38" s="107"/>
      <c r="E38" s="108"/>
      <c r="F38" s="107"/>
      <c r="G38" s="107"/>
      <c r="H38" s="107"/>
      <c r="I38" s="107"/>
      <c r="J38" s="107"/>
      <c r="K38" s="107"/>
      <c r="L38" s="109"/>
      <c r="M38" s="109"/>
      <c r="N38" s="109"/>
      <c r="O38" s="109"/>
      <c r="P38" s="109"/>
      <c r="Q38" s="109"/>
      <c r="R38" s="109"/>
      <c r="S38" s="109"/>
      <c r="T38" s="109"/>
      <c r="U38" s="109"/>
      <c r="V38" s="108"/>
      <c r="W38" s="108"/>
      <c r="X38" s="108"/>
      <c r="Y38" s="108"/>
      <c r="Z38" s="108"/>
      <c r="AA38" s="108"/>
      <c r="AB38" s="108"/>
      <c r="AC38" s="108"/>
      <c r="AD38" s="108"/>
      <c r="AE38" s="108"/>
      <c r="AF38" s="108"/>
      <c r="AG38" s="108"/>
      <c r="AH38" s="108"/>
      <c r="AI38" s="108"/>
      <c r="AJ38" s="108"/>
      <c r="AK38" s="108"/>
      <c r="AL38" s="108"/>
      <c r="AM38" s="108"/>
      <c r="AN38" s="108"/>
      <c r="AO38" s="108"/>
      <c r="AP38" s="108"/>
      <c r="AQ38" s="108"/>
      <c r="AR38" s="108"/>
      <c r="AS38" s="108"/>
      <c r="AT38" s="108"/>
      <c r="AU38" s="108"/>
      <c r="AV38" s="109"/>
      <c r="AW38" s="109"/>
      <c r="AX38" s="109"/>
      <c r="AY38" s="108"/>
      <c r="AZ38" s="107"/>
      <c r="BA38" s="107"/>
      <c r="BB38" s="107"/>
      <c r="BC38" s="108"/>
      <c r="BD38" s="108"/>
    </row>
    <row r="39" spans="1:56" x14ac:dyDescent="0.2">
      <c r="A39" s="107"/>
      <c r="B39" s="107"/>
      <c r="C39" s="107"/>
      <c r="D39" s="107"/>
      <c r="E39" s="108"/>
      <c r="F39" s="107"/>
      <c r="G39" s="107"/>
      <c r="H39" s="107"/>
      <c r="I39" s="107"/>
      <c r="J39" s="107"/>
      <c r="K39" s="107"/>
      <c r="L39" s="109"/>
      <c r="M39" s="109"/>
      <c r="N39" s="109"/>
      <c r="O39" s="109"/>
      <c r="P39" s="109"/>
      <c r="Q39" s="109"/>
      <c r="R39" s="109"/>
      <c r="S39" s="109"/>
      <c r="T39" s="109"/>
      <c r="U39" s="109"/>
      <c r="V39" s="108"/>
      <c r="W39" s="108"/>
      <c r="X39" s="108"/>
      <c r="Y39" s="108"/>
      <c r="Z39" s="108"/>
      <c r="AA39" s="108"/>
      <c r="AB39" s="108"/>
      <c r="AC39" s="108"/>
      <c r="AD39" s="108"/>
      <c r="AE39" s="108"/>
      <c r="AF39" s="108"/>
      <c r="AG39" s="108"/>
      <c r="AH39" s="108"/>
      <c r="AI39" s="108"/>
      <c r="AJ39" s="108"/>
      <c r="AK39" s="108"/>
      <c r="AL39" s="108"/>
      <c r="AM39" s="108"/>
      <c r="AN39" s="108"/>
      <c r="AO39" s="108"/>
      <c r="AP39" s="108"/>
      <c r="AQ39" s="108"/>
      <c r="AR39" s="108"/>
      <c r="AS39" s="108"/>
      <c r="AT39" s="108"/>
      <c r="AU39" s="108"/>
      <c r="AV39" s="109"/>
      <c r="AW39" s="109"/>
      <c r="AX39" s="109"/>
      <c r="AY39" s="108"/>
      <c r="AZ39" s="107"/>
      <c r="BA39" s="107"/>
      <c r="BB39" s="107"/>
      <c r="BC39" s="108"/>
      <c r="BD39" s="108"/>
    </row>
    <row r="40" spans="1:56" x14ac:dyDescent="0.2">
      <c r="A40" s="107"/>
      <c r="B40" s="107"/>
      <c r="C40" s="107"/>
      <c r="D40" s="107"/>
      <c r="E40" s="108"/>
      <c r="F40" s="107"/>
      <c r="G40" s="107"/>
      <c r="H40" s="107"/>
      <c r="I40" s="107"/>
      <c r="J40" s="107"/>
      <c r="K40" s="107"/>
      <c r="L40" s="109"/>
      <c r="M40" s="109"/>
      <c r="N40" s="109"/>
      <c r="O40" s="109"/>
      <c r="P40" s="109"/>
      <c r="Q40" s="109"/>
      <c r="R40" s="109"/>
      <c r="S40" s="109"/>
      <c r="T40" s="109"/>
      <c r="U40" s="109"/>
      <c r="V40" s="108"/>
      <c r="W40" s="108"/>
      <c r="X40" s="108"/>
      <c r="Y40" s="108"/>
      <c r="Z40" s="108"/>
      <c r="AA40" s="108"/>
      <c r="AB40" s="108"/>
      <c r="AC40" s="108"/>
      <c r="AD40" s="108"/>
      <c r="AE40" s="108"/>
      <c r="AF40" s="108"/>
      <c r="AG40" s="108"/>
      <c r="AH40" s="108"/>
      <c r="AI40" s="108"/>
      <c r="AJ40" s="108"/>
      <c r="AK40" s="108"/>
      <c r="AL40" s="108"/>
      <c r="AM40" s="108"/>
      <c r="AN40" s="108"/>
      <c r="AO40" s="108"/>
      <c r="AP40" s="108"/>
      <c r="AQ40" s="108"/>
      <c r="AR40" s="108"/>
      <c r="AS40" s="108"/>
      <c r="AT40" s="108"/>
      <c r="AU40" s="108"/>
      <c r="AV40" s="109"/>
      <c r="AW40" s="109"/>
      <c r="AX40" s="109"/>
      <c r="AY40" s="108"/>
      <c r="AZ40" s="107"/>
      <c r="BA40" s="107"/>
      <c r="BB40" s="107"/>
      <c r="BC40" s="108"/>
      <c r="BD40" s="108"/>
    </row>
    <row r="41" spans="1:56" x14ac:dyDescent="0.2">
      <c r="A41" s="107"/>
      <c r="B41" s="107"/>
      <c r="C41" s="107"/>
      <c r="D41" s="107"/>
      <c r="E41" s="108"/>
      <c r="F41" s="107"/>
      <c r="G41" s="107"/>
      <c r="H41" s="107"/>
      <c r="I41" s="107"/>
      <c r="J41" s="107"/>
      <c r="K41" s="107"/>
      <c r="L41" s="109"/>
      <c r="M41" s="109"/>
      <c r="N41" s="109"/>
      <c r="O41" s="109"/>
      <c r="P41" s="109"/>
      <c r="Q41" s="109"/>
      <c r="R41" s="109"/>
      <c r="S41" s="109"/>
      <c r="T41" s="109"/>
      <c r="U41" s="109"/>
      <c r="V41" s="108"/>
      <c r="W41" s="108"/>
      <c r="X41" s="108"/>
      <c r="Y41" s="108"/>
      <c r="Z41" s="108"/>
      <c r="AA41" s="108"/>
      <c r="AB41" s="108"/>
      <c r="AC41" s="108"/>
      <c r="AD41" s="108"/>
      <c r="AE41" s="108"/>
      <c r="AF41" s="108"/>
      <c r="AG41" s="108"/>
      <c r="AH41" s="108"/>
      <c r="AI41" s="108"/>
      <c r="AJ41" s="108"/>
      <c r="AK41" s="108"/>
      <c r="AL41" s="108"/>
      <c r="AM41" s="108"/>
      <c r="AN41" s="108"/>
      <c r="AO41" s="108"/>
      <c r="AP41" s="108"/>
      <c r="AQ41" s="108"/>
      <c r="AR41" s="108"/>
      <c r="AS41" s="108"/>
      <c r="AT41" s="108"/>
      <c r="AU41" s="108"/>
      <c r="AV41" s="109"/>
      <c r="AW41" s="109"/>
      <c r="AX41" s="109"/>
      <c r="AY41" s="108"/>
      <c r="AZ41" s="107"/>
      <c r="BA41" s="107"/>
      <c r="BB41" s="107"/>
      <c r="BC41" s="108"/>
      <c r="BD41" s="108"/>
    </row>
    <row r="42" spans="1:56" x14ac:dyDescent="0.2">
      <c r="A42" s="107"/>
      <c r="B42" s="107"/>
      <c r="C42" s="107"/>
      <c r="D42" s="107"/>
      <c r="E42" s="108"/>
      <c r="F42" s="107"/>
      <c r="G42" s="107"/>
      <c r="H42" s="107"/>
      <c r="I42" s="107"/>
      <c r="J42" s="107"/>
      <c r="K42" s="107"/>
      <c r="L42" s="109"/>
      <c r="M42" s="109"/>
      <c r="N42" s="109"/>
      <c r="O42" s="109"/>
      <c r="P42" s="109"/>
      <c r="Q42" s="109"/>
      <c r="R42" s="109"/>
      <c r="S42" s="109"/>
      <c r="T42" s="109"/>
      <c r="U42" s="109"/>
      <c r="V42" s="108"/>
      <c r="W42" s="108"/>
      <c r="X42" s="108"/>
      <c r="Y42" s="108"/>
      <c r="Z42" s="108"/>
      <c r="AA42" s="108"/>
      <c r="AB42" s="108"/>
      <c r="AC42" s="108"/>
      <c r="AD42" s="108"/>
      <c r="AE42" s="108"/>
      <c r="AF42" s="108"/>
      <c r="AG42" s="108"/>
      <c r="AH42" s="108"/>
      <c r="AI42" s="108"/>
      <c r="AJ42" s="108"/>
      <c r="AK42" s="108"/>
      <c r="AL42" s="108"/>
      <c r="AM42" s="108"/>
      <c r="AN42" s="108"/>
      <c r="AO42" s="108"/>
      <c r="AP42" s="108"/>
      <c r="AQ42" s="108"/>
      <c r="AR42" s="108"/>
      <c r="AS42" s="108"/>
      <c r="AT42" s="108"/>
      <c r="AU42" s="108"/>
      <c r="AV42" s="109"/>
      <c r="AW42" s="109"/>
      <c r="AX42" s="109"/>
      <c r="AY42" s="108"/>
      <c r="AZ42" s="107"/>
      <c r="BA42" s="107"/>
      <c r="BB42" s="107"/>
      <c r="BC42" s="108"/>
      <c r="BD42" s="108"/>
    </row>
    <row r="43" spans="1:56" x14ac:dyDescent="0.2">
      <c r="A43" s="107"/>
      <c r="B43" s="107"/>
      <c r="C43" s="107"/>
      <c r="D43" s="107"/>
      <c r="E43" s="108"/>
      <c r="F43" s="107"/>
      <c r="G43" s="107"/>
      <c r="H43" s="107"/>
      <c r="I43" s="107"/>
      <c r="J43" s="107"/>
      <c r="K43" s="107"/>
      <c r="L43" s="109"/>
      <c r="M43" s="109"/>
      <c r="N43" s="109"/>
      <c r="O43" s="109"/>
      <c r="P43" s="109"/>
      <c r="Q43" s="109"/>
      <c r="R43" s="109"/>
      <c r="S43" s="109"/>
      <c r="T43" s="109"/>
      <c r="U43" s="109"/>
      <c r="V43" s="108"/>
      <c r="W43" s="108"/>
      <c r="X43" s="108"/>
      <c r="Y43" s="108"/>
      <c r="Z43" s="108"/>
      <c r="AA43" s="108"/>
      <c r="AB43" s="108"/>
      <c r="AC43" s="108"/>
      <c r="AD43" s="108"/>
      <c r="AE43" s="108"/>
      <c r="AF43" s="108"/>
      <c r="AG43" s="108"/>
      <c r="AH43" s="108"/>
      <c r="AI43" s="108"/>
      <c r="AJ43" s="108"/>
      <c r="AK43" s="108"/>
      <c r="AL43" s="108"/>
      <c r="AM43" s="108"/>
      <c r="AN43" s="108"/>
      <c r="AO43" s="108"/>
      <c r="AP43" s="108"/>
      <c r="AQ43" s="108"/>
      <c r="AR43" s="108"/>
      <c r="AS43" s="108"/>
      <c r="AT43" s="108"/>
      <c r="AU43" s="108"/>
      <c r="AV43" s="109"/>
      <c r="AW43" s="109"/>
      <c r="AX43" s="109"/>
      <c r="AY43" s="108"/>
      <c r="AZ43" s="107"/>
      <c r="BA43" s="107"/>
      <c r="BB43" s="107"/>
      <c r="BC43" s="108"/>
      <c r="BD43" s="108"/>
    </row>
    <row r="44" spans="1:56" x14ac:dyDescent="0.2">
      <c r="A44" s="107"/>
      <c r="B44" s="107"/>
      <c r="C44" s="107"/>
      <c r="D44" s="107"/>
      <c r="E44" s="108"/>
      <c r="F44" s="107"/>
      <c r="G44" s="107"/>
      <c r="H44" s="107"/>
      <c r="I44" s="107"/>
      <c r="J44" s="107"/>
      <c r="K44" s="107"/>
      <c r="L44" s="109"/>
      <c r="M44" s="109"/>
      <c r="N44" s="109"/>
      <c r="O44" s="109"/>
      <c r="P44" s="109"/>
      <c r="Q44" s="109"/>
      <c r="R44" s="109"/>
      <c r="S44" s="109"/>
      <c r="T44" s="109"/>
      <c r="U44" s="109"/>
      <c r="V44" s="108"/>
      <c r="W44" s="108"/>
      <c r="X44" s="108"/>
      <c r="Y44" s="108"/>
      <c r="Z44" s="108"/>
      <c r="AA44" s="108"/>
      <c r="AB44" s="108"/>
      <c r="AC44" s="108"/>
      <c r="AD44" s="108"/>
      <c r="AE44" s="108"/>
      <c r="AF44" s="108"/>
      <c r="AG44" s="108"/>
      <c r="AH44" s="108"/>
      <c r="AI44" s="108"/>
      <c r="AJ44" s="108"/>
      <c r="AK44" s="108"/>
      <c r="AL44" s="108"/>
      <c r="AM44" s="108"/>
      <c r="AN44" s="108"/>
      <c r="AO44" s="108"/>
      <c r="AP44" s="108"/>
      <c r="AQ44" s="108"/>
      <c r="AR44" s="108"/>
      <c r="AS44" s="108"/>
      <c r="AT44" s="108"/>
      <c r="AU44" s="108"/>
      <c r="AV44" s="109"/>
      <c r="AW44" s="109"/>
      <c r="AX44" s="109"/>
      <c r="AY44" s="108"/>
      <c r="AZ44" s="107"/>
      <c r="BA44" s="107"/>
      <c r="BB44" s="107"/>
      <c r="BC44" s="108"/>
      <c r="BD44" s="108"/>
    </row>
    <row r="45" spans="1:56" x14ac:dyDescent="0.2">
      <c r="A45" s="107"/>
      <c r="B45" s="107"/>
      <c r="C45" s="107"/>
      <c r="D45" s="107"/>
      <c r="E45" s="108"/>
      <c r="F45" s="107"/>
      <c r="G45" s="107"/>
      <c r="H45" s="107"/>
      <c r="I45" s="107"/>
      <c r="J45" s="107"/>
      <c r="K45" s="107"/>
      <c r="L45" s="109"/>
      <c r="M45" s="109"/>
      <c r="N45" s="109"/>
      <c r="O45" s="109"/>
      <c r="P45" s="109"/>
      <c r="Q45" s="109"/>
      <c r="R45" s="109"/>
      <c r="S45" s="109"/>
      <c r="T45" s="109"/>
      <c r="U45" s="109"/>
      <c r="V45" s="108"/>
      <c r="W45" s="108"/>
      <c r="X45" s="108"/>
      <c r="Y45" s="108"/>
      <c r="Z45" s="108"/>
      <c r="AA45" s="108"/>
      <c r="AB45" s="108"/>
      <c r="AC45" s="108"/>
      <c r="AD45" s="108"/>
      <c r="AE45" s="108"/>
      <c r="AF45" s="108"/>
      <c r="AG45" s="108"/>
      <c r="AH45" s="108"/>
      <c r="AI45" s="108"/>
      <c r="AJ45" s="108"/>
      <c r="AK45" s="108"/>
      <c r="AL45" s="108"/>
      <c r="AM45" s="108"/>
      <c r="AN45" s="108"/>
      <c r="AO45" s="108"/>
      <c r="AP45" s="108"/>
      <c r="AQ45" s="108"/>
      <c r="AR45" s="108"/>
      <c r="AS45" s="108"/>
      <c r="AT45" s="108"/>
      <c r="AU45" s="108"/>
      <c r="AV45" s="109"/>
      <c r="AW45" s="109"/>
      <c r="AX45" s="109"/>
      <c r="AY45" s="108"/>
      <c r="AZ45" s="107"/>
      <c r="BA45" s="107"/>
      <c r="BB45" s="107"/>
      <c r="BC45" s="108"/>
      <c r="BD45" s="108"/>
    </row>
    <row r="46" spans="1:56" x14ac:dyDescent="0.2">
      <c r="A46" s="107"/>
      <c r="B46" s="107"/>
      <c r="C46" s="107"/>
      <c r="D46" s="107"/>
      <c r="E46" s="108"/>
      <c r="F46" s="107"/>
      <c r="G46" s="107"/>
      <c r="H46" s="107"/>
      <c r="I46" s="107"/>
      <c r="J46" s="107"/>
      <c r="K46" s="107"/>
      <c r="L46" s="109"/>
      <c r="M46" s="109"/>
      <c r="N46" s="109"/>
      <c r="O46" s="109"/>
      <c r="P46" s="109"/>
      <c r="Q46" s="109"/>
      <c r="R46" s="109"/>
      <c r="S46" s="109"/>
      <c r="T46" s="109"/>
      <c r="U46" s="109"/>
      <c r="V46" s="108"/>
      <c r="W46" s="108"/>
      <c r="X46" s="108"/>
      <c r="Y46" s="108"/>
      <c r="Z46" s="108"/>
      <c r="AA46" s="108"/>
      <c r="AB46" s="108"/>
      <c r="AC46" s="108"/>
      <c r="AD46" s="108"/>
      <c r="AE46" s="108"/>
      <c r="AF46" s="108"/>
      <c r="AG46" s="108"/>
      <c r="AH46" s="108"/>
      <c r="AI46" s="108"/>
      <c r="AJ46" s="108"/>
      <c r="AK46" s="108"/>
      <c r="AL46" s="108"/>
      <c r="AM46" s="108"/>
      <c r="AN46" s="108"/>
      <c r="AO46" s="108"/>
      <c r="AP46" s="108"/>
      <c r="AQ46" s="108"/>
      <c r="AR46" s="108"/>
      <c r="AS46" s="108"/>
      <c r="AT46" s="108"/>
      <c r="AU46" s="108"/>
      <c r="AV46" s="109"/>
      <c r="AW46" s="109"/>
      <c r="AX46" s="109"/>
      <c r="AY46" s="108"/>
      <c r="AZ46" s="107"/>
      <c r="BA46" s="107"/>
      <c r="BB46" s="107"/>
      <c r="BC46" s="108"/>
      <c r="BD46" s="108"/>
    </row>
    <row r="47" spans="1:56" x14ac:dyDescent="0.2">
      <c r="A47" s="107"/>
      <c r="B47" s="107"/>
      <c r="C47" s="107"/>
      <c r="D47" s="107"/>
      <c r="E47" s="108"/>
      <c r="F47" s="107"/>
      <c r="G47" s="107"/>
      <c r="H47" s="107"/>
      <c r="I47" s="107"/>
      <c r="J47" s="107"/>
      <c r="K47" s="107"/>
      <c r="L47" s="109"/>
      <c r="M47" s="109"/>
      <c r="N47" s="109"/>
      <c r="O47" s="109"/>
      <c r="P47" s="109"/>
      <c r="Q47" s="109"/>
      <c r="R47" s="109"/>
      <c r="S47" s="109"/>
      <c r="T47" s="109"/>
      <c r="U47" s="109"/>
      <c r="V47" s="108"/>
      <c r="W47" s="108"/>
      <c r="X47" s="108"/>
      <c r="Y47" s="108"/>
      <c r="Z47" s="108"/>
      <c r="AA47" s="108"/>
      <c r="AB47" s="108"/>
      <c r="AC47" s="108"/>
      <c r="AD47" s="108"/>
      <c r="AE47" s="108"/>
      <c r="AF47" s="108"/>
      <c r="AG47" s="108"/>
      <c r="AH47" s="108"/>
      <c r="AI47" s="108"/>
      <c r="AJ47" s="108"/>
      <c r="AK47" s="108"/>
      <c r="AL47" s="108"/>
      <c r="AM47" s="108"/>
      <c r="AN47" s="108"/>
      <c r="AO47" s="108"/>
      <c r="AP47" s="108"/>
      <c r="AQ47" s="108"/>
      <c r="AR47" s="108"/>
      <c r="AS47" s="108"/>
      <c r="AT47" s="108"/>
      <c r="AU47" s="108"/>
      <c r="AV47" s="109"/>
      <c r="AW47" s="109"/>
      <c r="AX47" s="109"/>
      <c r="AY47" s="108"/>
      <c r="AZ47" s="107"/>
      <c r="BA47" s="107"/>
      <c r="BB47" s="107"/>
      <c r="BC47" s="108"/>
      <c r="BD47" s="108"/>
    </row>
    <row r="48" spans="1:56" x14ac:dyDescent="0.2">
      <c r="A48" s="107"/>
      <c r="B48" s="107"/>
      <c r="C48" s="107"/>
      <c r="D48" s="107"/>
      <c r="E48" s="108"/>
      <c r="F48" s="107"/>
      <c r="G48" s="107"/>
      <c r="H48" s="107"/>
      <c r="I48" s="107"/>
      <c r="J48" s="107"/>
      <c r="K48" s="107"/>
      <c r="L48" s="109"/>
      <c r="M48" s="109"/>
      <c r="N48" s="109"/>
      <c r="O48" s="109"/>
      <c r="P48" s="109"/>
      <c r="Q48" s="109"/>
      <c r="R48" s="109"/>
      <c r="S48" s="109"/>
      <c r="T48" s="109"/>
      <c r="U48" s="109"/>
      <c r="V48" s="108"/>
      <c r="W48" s="108"/>
      <c r="X48" s="108"/>
      <c r="Y48" s="108"/>
      <c r="Z48" s="108"/>
      <c r="AA48" s="108"/>
      <c r="AB48" s="108"/>
      <c r="AC48" s="108"/>
      <c r="AD48" s="108"/>
      <c r="AE48" s="108"/>
      <c r="AF48" s="108"/>
      <c r="AG48" s="108"/>
      <c r="AH48" s="108"/>
      <c r="AI48" s="108"/>
      <c r="AJ48" s="108"/>
      <c r="AK48" s="108"/>
      <c r="AL48" s="108"/>
      <c r="AM48" s="108"/>
      <c r="AN48" s="108"/>
      <c r="AO48" s="108"/>
      <c r="AP48" s="108"/>
      <c r="AQ48" s="108"/>
      <c r="AR48" s="108"/>
      <c r="AS48" s="108"/>
      <c r="AT48" s="108"/>
      <c r="AU48" s="108"/>
      <c r="AV48" s="109"/>
      <c r="AW48" s="109"/>
      <c r="AX48" s="109"/>
      <c r="AY48" s="108"/>
      <c r="AZ48" s="107"/>
      <c r="BA48" s="107"/>
      <c r="BB48" s="107"/>
      <c r="BC48" s="108"/>
      <c r="BD48" s="108"/>
    </row>
    <row r="49" spans="1:56" x14ac:dyDescent="0.2">
      <c r="A49" s="107"/>
      <c r="B49" s="107"/>
      <c r="C49" s="107"/>
      <c r="D49" s="107"/>
      <c r="E49" s="108"/>
      <c r="F49" s="107"/>
      <c r="G49" s="107"/>
      <c r="H49" s="107"/>
      <c r="I49" s="107"/>
      <c r="J49" s="107"/>
      <c r="K49" s="107"/>
      <c r="L49" s="109"/>
      <c r="M49" s="109"/>
      <c r="N49" s="109"/>
      <c r="O49" s="109"/>
      <c r="P49" s="109"/>
      <c r="Q49" s="109"/>
      <c r="R49" s="109"/>
      <c r="S49" s="109"/>
      <c r="T49" s="109"/>
      <c r="U49" s="109"/>
      <c r="V49" s="108"/>
      <c r="W49" s="108"/>
      <c r="X49" s="108"/>
      <c r="Y49" s="108"/>
      <c r="Z49" s="108"/>
      <c r="AA49" s="108"/>
      <c r="AB49" s="108"/>
      <c r="AC49" s="108"/>
      <c r="AD49" s="108"/>
      <c r="AE49" s="108"/>
      <c r="AF49" s="108"/>
      <c r="AG49" s="108"/>
      <c r="AH49" s="108"/>
      <c r="AI49" s="108"/>
      <c r="AJ49" s="108"/>
      <c r="AK49" s="108"/>
      <c r="AL49" s="108"/>
      <c r="AM49" s="108"/>
      <c r="AN49" s="108"/>
      <c r="AO49" s="108"/>
      <c r="AP49" s="108"/>
      <c r="AQ49" s="108"/>
      <c r="AR49" s="108"/>
      <c r="AS49" s="108"/>
      <c r="AT49" s="108"/>
      <c r="AU49" s="108"/>
      <c r="AV49" s="109"/>
      <c r="AW49" s="109"/>
      <c r="AX49" s="109"/>
      <c r="AY49" s="108"/>
      <c r="AZ49" s="107"/>
      <c r="BA49" s="107"/>
      <c r="BB49" s="107"/>
      <c r="BC49" s="108"/>
      <c r="BD49" s="108"/>
    </row>
    <row r="50" spans="1:56" x14ac:dyDescent="0.2">
      <c r="A50" s="107"/>
      <c r="B50" s="107"/>
      <c r="C50" s="107"/>
      <c r="D50" s="107"/>
      <c r="E50" s="108"/>
      <c r="F50" s="107"/>
      <c r="G50" s="107"/>
      <c r="H50" s="107"/>
      <c r="I50" s="107"/>
      <c r="J50" s="107"/>
      <c r="K50" s="107"/>
      <c r="L50" s="109"/>
      <c r="M50" s="109"/>
      <c r="N50" s="109"/>
      <c r="O50" s="109"/>
      <c r="P50" s="109"/>
      <c r="Q50" s="109"/>
      <c r="R50" s="109"/>
      <c r="S50" s="109"/>
      <c r="T50" s="109"/>
      <c r="U50" s="109"/>
      <c r="V50" s="108"/>
      <c r="W50" s="108"/>
      <c r="X50" s="108"/>
      <c r="Y50" s="108"/>
      <c r="Z50" s="108"/>
      <c r="AA50" s="108"/>
      <c r="AB50" s="108"/>
      <c r="AC50" s="108"/>
      <c r="AD50" s="108"/>
      <c r="AE50" s="108"/>
      <c r="AF50" s="108"/>
      <c r="AG50" s="108"/>
      <c r="AH50" s="108"/>
      <c r="AI50" s="108"/>
      <c r="AJ50" s="108"/>
      <c r="AK50" s="108"/>
      <c r="AL50" s="108"/>
      <c r="AM50" s="108"/>
      <c r="AN50" s="108"/>
      <c r="AO50" s="108"/>
      <c r="AP50" s="108"/>
      <c r="AQ50" s="108"/>
      <c r="AR50" s="108"/>
      <c r="AS50" s="108"/>
      <c r="AT50" s="108"/>
      <c r="AU50" s="108"/>
      <c r="AV50" s="109"/>
      <c r="AW50" s="109"/>
      <c r="AX50" s="109"/>
      <c r="AY50" s="108"/>
      <c r="AZ50" s="107"/>
      <c r="BA50" s="107"/>
      <c r="BB50" s="107"/>
      <c r="BC50" s="108"/>
      <c r="BD50" s="108"/>
    </row>
    <row r="51" spans="1:56" x14ac:dyDescent="0.2">
      <c r="A51" s="107"/>
      <c r="B51" s="107"/>
      <c r="C51" s="107"/>
      <c r="D51" s="107"/>
      <c r="E51" s="108"/>
      <c r="F51" s="107"/>
      <c r="G51" s="107"/>
      <c r="H51" s="107"/>
      <c r="I51" s="107"/>
      <c r="J51" s="107"/>
      <c r="K51" s="107"/>
      <c r="L51" s="109"/>
      <c r="M51" s="109"/>
      <c r="N51" s="109"/>
      <c r="O51" s="109"/>
      <c r="P51" s="109"/>
      <c r="Q51" s="109"/>
      <c r="R51" s="109"/>
      <c r="S51" s="109"/>
      <c r="T51" s="109"/>
      <c r="U51" s="109"/>
      <c r="V51" s="108"/>
      <c r="W51" s="108"/>
      <c r="X51" s="108"/>
      <c r="Y51" s="108"/>
      <c r="Z51" s="108"/>
      <c r="AA51" s="108"/>
      <c r="AB51" s="108"/>
      <c r="AC51" s="108"/>
      <c r="AD51" s="108"/>
      <c r="AE51" s="108"/>
      <c r="AF51" s="108"/>
      <c r="AG51" s="108"/>
      <c r="AH51" s="108"/>
      <c r="AI51" s="108"/>
      <c r="AJ51" s="108"/>
      <c r="AK51" s="108"/>
      <c r="AL51" s="108"/>
      <c r="AM51" s="108"/>
      <c r="AN51" s="108"/>
      <c r="AO51" s="108"/>
      <c r="AP51" s="108"/>
      <c r="AQ51" s="108"/>
      <c r="AR51" s="108"/>
      <c r="AS51" s="108"/>
      <c r="AT51" s="108"/>
      <c r="AU51" s="108"/>
      <c r="AV51" s="109"/>
      <c r="AW51" s="109"/>
      <c r="AX51" s="109"/>
      <c r="AY51" s="108"/>
      <c r="AZ51" s="107"/>
      <c r="BA51" s="107"/>
      <c r="BB51" s="107"/>
      <c r="BC51" s="108"/>
      <c r="BD51" s="108"/>
    </row>
    <row r="52" spans="1:56" x14ac:dyDescent="0.2">
      <c r="A52" s="107"/>
      <c r="B52" s="107"/>
      <c r="C52" s="107"/>
      <c r="D52" s="107"/>
      <c r="E52" s="108"/>
      <c r="F52" s="107"/>
      <c r="G52" s="107"/>
      <c r="H52" s="107"/>
      <c r="I52" s="107"/>
      <c r="J52" s="107"/>
      <c r="K52" s="107"/>
      <c r="L52" s="109"/>
      <c r="M52" s="109"/>
      <c r="N52" s="109"/>
      <c r="O52" s="109"/>
      <c r="P52" s="109"/>
      <c r="Q52" s="109"/>
      <c r="R52" s="109"/>
      <c r="S52" s="109"/>
      <c r="T52" s="109"/>
      <c r="U52" s="109"/>
      <c r="V52" s="108"/>
      <c r="W52" s="108"/>
      <c r="X52" s="108"/>
      <c r="Y52" s="108"/>
      <c r="Z52" s="108"/>
      <c r="AA52" s="108"/>
      <c r="AB52" s="108"/>
      <c r="AC52" s="108"/>
      <c r="AD52" s="108"/>
      <c r="AE52" s="108"/>
      <c r="AF52" s="108"/>
      <c r="AG52" s="108"/>
      <c r="AH52" s="108"/>
      <c r="AI52" s="108"/>
      <c r="AJ52" s="108"/>
      <c r="AK52" s="108"/>
      <c r="AL52" s="108"/>
      <c r="AM52" s="108"/>
      <c r="AN52" s="108"/>
      <c r="AO52" s="108"/>
      <c r="AP52" s="108"/>
      <c r="AQ52" s="108"/>
      <c r="AR52" s="108"/>
      <c r="AS52" s="108"/>
      <c r="AT52" s="108"/>
      <c r="AU52" s="108"/>
      <c r="AV52" s="109"/>
      <c r="AW52" s="109"/>
      <c r="AX52" s="109"/>
      <c r="AY52" s="108"/>
      <c r="AZ52" s="107"/>
      <c r="BA52" s="107"/>
      <c r="BB52" s="107"/>
      <c r="BC52" s="108"/>
      <c r="BD52" s="108"/>
    </row>
    <row r="53" spans="1:56" x14ac:dyDescent="0.2">
      <c r="A53" s="107"/>
      <c r="B53" s="107"/>
      <c r="C53" s="107"/>
      <c r="D53" s="107"/>
      <c r="E53" s="108"/>
      <c r="F53" s="107"/>
      <c r="G53" s="107"/>
      <c r="H53" s="107"/>
      <c r="I53" s="107"/>
      <c r="J53" s="107"/>
      <c r="K53" s="107"/>
      <c r="L53" s="109"/>
      <c r="M53" s="109"/>
      <c r="N53" s="109"/>
      <c r="O53" s="109"/>
      <c r="P53" s="109"/>
      <c r="Q53" s="109"/>
      <c r="R53" s="109"/>
      <c r="S53" s="109"/>
      <c r="T53" s="109"/>
      <c r="U53" s="109"/>
      <c r="V53" s="108"/>
      <c r="W53" s="108"/>
      <c r="X53" s="108"/>
      <c r="Y53" s="108"/>
      <c r="Z53" s="108"/>
      <c r="AA53" s="108"/>
      <c r="AB53" s="108"/>
      <c r="AC53" s="108"/>
      <c r="AD53" s="108"/>
      <c r="AE53" s="108"/>
      <c r="AF53" s="108"/>
      <c r="AG53" s="108"/>
      <c r="AH53" s="108"/>
      <c r="AI53" s="108"/>
      <c r="AJ53" s="108"/>
      <c r="AK53" s="108"/>
      <c r="AL53" s="108"/>
      <c r="AM53" s="108"/>
      <c r="AN53" s="108"/>
      <c r="AO53" s="108"/>
      <c r="AP53" s="108"/>
      <c r="AQ53" s="108"/>
      <c r="AR53" s="108"/>
      <c r="AS53" s="108"/>
      <c r="AT53" s="108"/>
      <c r="AU53" s="108"/>
      <c r="AV53" s="109"/>
      <c r="AW53" s="109"/>
      <c r="AX53" s="109"/>
      <c r="AY53" s="108"/>
      <c r="AZ53" s="107"/>
      <c r="BA53" s="107"/>
      <c r="BB53" s="107"/>
      <c r="BC53" s="108"/>
      <c r="BD53" s="108"/>
    </row>
    <row r="54" spans="1:56" x14ac:dyDescent="0.2">
      <c r="A54" s="107"/>
      <c r="B54" s="107"/>
      <c r="C54" s="107"/>
      <c r="D54" s="107"/>
      <c r="E54" s="108"/>
      <c r="F54" s="107"/>
      <c r="G54" s="107"/>
      <c r="H54" s="107"/>
      <c r="I54" s="107"/>
      <c r="J54" s="107"/>
      <c r="K54" s="107"/>
      <c r="L54" s="109"/>
      <c r="M54" s="109"/>
      <c r="N54" s="109"/>
      <c r="O54" s="109"/>
      <c r="P54" s="109"/>
      <c r="Q54" s="109"/>
      <c r="R54" s="109"/>
      <c r="S54" s="109"/>
      <c r="T54" s="109"/>
      <c r="U54" s="109"/>
      <c r="V54" s="108"/>
      <c r="W54" s="108"/>
      <c r="X54" s="108"/>
      <c r="Y54" s="108"/>
      <c r="Z54" s="108"/>
      <c r="AA54" s="108"/>
      <c r="AB54" s="108"/>
      <c r="AC54" s="108"/>
      <c r="AD54" s="108"/>
      <c r="AE54" s="108"/>
      <c r="AF54" s="108"/>
      <c r="AG54" s="108"/>
      <c r="AH54" s="108"/>
      <c r="AI54" s="108"/>
      <c r="AJ54" s="108"/>
      <c r="AK54" s="108"/>
      <c r="AL54" s="108"/>
      <c r="AM54" s="108"/>
      <c r="AN54" s="108"/>
      <c r="AO54" s="108"/>
      <c r="AP54" s="108"/>
      <c r="AQ54" s="108"/>
      <c r="AR54" s="108"/>
      <c r="AS54" s="108"/>
      <c r="AT54" s="108"/>
      <c r="AU54" s="108"/>
      <c r="AV54" s="109"/>
      <c r="AW54" s="109"/>
      <c r="AX54" s="109"/>
      <c r="AY54" s="108"/>
      <c r="AZ54" s="107"/>
      <c r="BA54" s="107"/>
      <c r="BB54" s="107"/>
      <c r="BC54" s="108"/>
      <c r="BD54" s="108"/>
    </row>
    <row r="55" spans="1:56" x14ac:dyDescent="0.2">
      <c r="A55" s="107"/>
      <c r="B55" s="107"/>
      <c r="C55" s="107"/>
      <c r="D55" s="107"/>
      <c r="E55" s="108"/>
      <c r="F55" s="107"/>
      <c r="G55" s="107"/>
      <c r="H55" s="107"/>
      <c r="I55" s="107"/>
      <c r="J55" s="107"/>
      <c r="K55" s="107"/>
      <c r="L55" s="109"/>
      <c r="M55" s="109"/>
      <c r="N55" s="109"/>
      <c r="O55" s="109"/>
      <c r="P55" s="109"/>
      <c r="Q55" s="109"/>
      <c r="R55" s="109"/>
      <c r="S55" s="109"/>
      <c r="T55" s="109"/>
      <c r="U55" s="109"/>
      <c r="V55" s="108"/>
      <c r="W55" s="108"/>
      <c r="X55" s="108"/>
      <c r="Y55" s="108"/>
      <c r="Z55" s="108"/>
      <c r="AA55" s="108"/>
      <c r="AB55" s="108"/>
      <c r="AC55" s="108"/>
      <c r="AD55" s="108"/>
      <c r="AE55" s="108"/>
      <c r="AF55" s="108"/>
      <c r="AG55" s="108"/>
      <c r="AH55" s="108"/>
      <c r="AI55" s="108"/>
      <c r="AJ55" s="108"/>
      <c r="AK55" s="108"/>
      <c r="AL55" s="108"/>
      <c r="AM55" s="108"/>
      <c r="AN55" s="108"/>
      <c r="AO55" s="108"/>
      <c r="AP55" s="108"/>
      <c r="AQ55" s="108"/>
      <c r="AR55" s="108"/>
      <c r="AS55" s="108"/>
      <c r="AT55" s="108"/>
      <c r="AU55" s="108"/>
      <c r="AV55" s="109"/>
      <c r="AW55" s="109"/>
      <c r="AX55" s="109"/>
      <c r="AY55" s="108"/>
      <c r="AZ55" s="107"/>
      <c r="BA55" s="107"/>
      <c r="BB55" s="107"/>
      <c r="BC55" s="108"/>
      <c r="BD55" s="108"/>
    </row>
    <row r="56" spans="1:56" x14ac:dyDescent="0.2">
      <c r="A56" s="107"/>
      <c r="B56" s="107"/>
      <c r="C56" s="107"/>
      <c r="D56" s="107"/>
      <c r="E56" s="108"/>
      <c r="F56" s="107"/>
      <c r="G56" s="107"/>
      <c r="H56" s="107"/>
      <c r="I56" s="107"/>
      <c r="J56" s="107"/>
      <c r="K56" s="107"/>
      <c r="L56" s="109"/>
      <c r="M56" s="109"/>
      <c r="N56" s="109"/>
      <c r="O56" s="109"/>
      <c r="P56" s="109"/>
      <c r="Q56" s="109"/>
      <c r="R56" s="109"/>
      <c r="S56" s="109"/>
      <c r="T56" s="109"/>
      <c r="U56" s="109"/>
      <c r="V56" s="108"/>
      <c r="W56" s="108"/>
      <c r="X56" s="108"/>
      <c r="Y56" s="108"/>
      <c r="Z56" s="108"/>
      <c r="AA56" s="108"/>
      <c r="AB56" s="108"/>
      <c r="AC56" s="108"/>
      <c r="AD56" s="108"/>
      <c r="AE56" s="108"/>
      <c r="AF56" s="108"/>
      <c r="AG56" s="108"/>
      <c r="AH56" s="108"/>
      <c r="AI56" s="108"/>
      <c r="AJ56" s="108"/>
      <c r="AK56" s="108"/>
      <c r="AL56" s="108"/>
      <c r="AM56" s="108"/>
      <c r="AN56" s="108"/>
      <c r="AO56" s="108"/>
      <c r="AP56" s="108"/>
      <c r="AQ56" s="108"/>
      <c r="AR56" s="108"/>
      <c r="AS56" s="108"/>
      <c r="AT56" s="108"/>
      <c r="AU56" s="108"/>
      <c r="AV56" s="109"/>
      <c r="AW56" s="109"/>
      <c r="AX56" s="109"/>
      <c r="AY56" s="108"/>
      <c r="AZ56" s="107"/>
      <c r="BA56" s="107"/>
      <c r="BB56" s="107"/>
      <c r="BC56" s="108"/>
      <c r="BD56" s="108"/>
    </row>
    <row r="57" spans="1:56" x14ac:dyDescent="0.2">
      <c r="A57" s="107"/>
      <c r="B57" s="107"/>
      <c r="C57" s="107"/>
      <c r="D57" s="107"/>
      <c r="E57" s="108"/>
      <c r="F57" s="107"/>
      <c r="G57" s="107"/>
      <c r="H57" s="107"/>
      <c r="I57" s="107"/>
      <c r="J57" s="107"/>
      <c r="K57" s="107"/>
      <c r="L57" s="109"/>
      <c r="M57" s="109"/>
      <c r="N57" s="109"/>
      <c r="O57" s="109"/>
      <c r="P57" s="109"/>
      <c r="Q57" s="109"/>
      <c r="R57" s="109"/>
      <c r="S57" s="109"/>
      <c r="T57" s="109"/>
      <c r="U57" s="109"/>
      <c r="V57" s="108"/>
      <c r="W57" s="108"/>
      <c r="X57" s="108"/>
      <c r="Y57" s="108"/>
      <c r="Z57" s="108"/>
      <c r="AA57" s="108"/>
      <c r="AB57" s="108"/>
      <c r="AC57" s="108"/>
      <c r="AD57" s="108"/>
      <c r="AE57" s="108"/>
      <c r="AF57" s="108"/>
      <c r="AG57" s="108"/>
      <c r="AH57" s="108"/>
      <c r="AI57" s="108"/>
      <c r="AJ57" s="108"/>
      <c r="AK57" s="108"/>
      <c r="AL57" s="108"/>
      <c r="AM57" s="108"/>
      <c r="AN57" s="108"/>
      <c r="AO57" s="108"/>
      <c r="AP57" s="108"/>
      <c r="AQ57" s="108"/>
      <c r="AR57" s="108"/>
      <c r="AS57" s="108"/>
      <c r="AT57" s="108"/>
      <c r="AU57" s="108"/>
      <c r="AV57" s="109"/>
      <c r="AW57" s="109"/>
      <c r="AX57" s="109"/>
      <c r="AY57" s="108"/>
      <c r="AZ57" s="107"/>
      <c r="BA57" s="107"/>
      <c r="BB57" s="107"/>
      <c r="BC57" s="108"/>
      <c r="BD57" s="108"/>
    </row>
    <row r="58" spans="1:56" x14ac:dyDescent="0.2">
      <c r="A58" s="107"/>
      <c r="B58" s="107"/>
      <c r="C58" s="107"/>
      <c r="D58" s="107"/>
      <c r="E58" s="108"/>
      <c r="F58" s="107"/>
      <c r="G58" s="107"/>
      <c r="H58" s="107"/>
      <c r="I58" s="107"/>
      <c r="J58" s="107"/>
      <c r="K58" s="107"/>
      <c r="L58" s="109"/>
      <c r="M58" s="109"/>
      <c r="N58" s="109"/>
      <c r="O58" s="109"/>
      <c r="P58" s="109"/>
      <c r="Q58" s="109"/>
      <c r="R58" s="109"/>
      <c r="S58" s="109"/>
      <c r="T58" s="109"/>
      <c r="U58" s="109"/>
      <c r="V58" s="108"/>
      <c r="W58" s="108"/>
      <c r="X58" s="108"/>
      <c r="Y58" s="108"/>
      <c r="Z58" s="108"/>
      <c r="AA58" s="108"/>
      <c r="AB58" s="108"/>
      <c r="AC58" s="108"/>
      <c r="AD58" s="108"/>
      <c r="AE58" s="108"/>
      <c r="AF58" s="108"/>
      <c r="AG58" s="108"/>
      <c r="AH58" s="108"/>
      <c r="AI58" s="108"/>
      <c r="AJ58" s="108"/>
      <c r="AK58" s="108"/>
      <c r="AL58" s="108"/>
      <c r="AM58" s="108"/>
      <c r="AN58" s="108"/>
      <c r="AO58" s="108"/>
      <c r="AP58" s="108"/>
      <c r="AQ58" s="108"/>
      <c r="AR58" s="108"/>
      <c r="AS58" s="108"/>
      <c r="AT58" s="108"/>
      <c r="AU58" s="108"/>
      <c r="AV58" s="109"/>
      <c r="AW58" s="109"/>
      <c r="AX58" s="109"/>
      <c r="AY58" s="108"/>
      <c r="AZ58" s="107"/>
      <c r="BA58" s="107"/>
      <c r="BB58" s="107"/>
      <c r="BC58" s="108"/>
      <c r="BD58" s="108"/>
    </row>
    <row r="59" spans="1:56" x14ac:dyDescent="0.2">
      <c r="A59" s="107"/>
      <c r="B59" s="107"/>
      <c r="C59" s="107"/>
      <c r="D59" s="107"/>
      <c r="E59" s="108"/>
      <c r="F59" s="107"/>
      <c r="G59" s="107"/>
      <c r="H59" s="107"/>
      <c r="I59" s="107"/>
      <c r="J59" s="107"/>
      <c r="K59" s="107"/>
      <c r="L59" s="109"/>
      <c r="M59" s="109"/>
      <c r="N59" s="109"/>
      <c r="O59" s="109"/>
      <c r="P59" s="109"/>
      <c r="Q59" s="109"/>
      <c r="R59" s="109"/>
      <c r="S59" s="109"/>
      <c r="T59" s="109"/>
      <c r="U59" s="109"/>
      <c r="V59" s="108"/>
      <c r="W59" s="108"/>
      <c r="X59" s="108"/>
      <c r="Y59" s="108"/>
      <c r="Z59" s="108"/>
      <c r="AA59" s="108"/>
      <c r="AB59" s="108"/>
      <c r="AC59" s="108"/>
      <c r="AD59" s="108"/>
      <c r="AE59" s="108"/>
      <c r="AF59" s="108"/>
      <c r="AG59" s="108"/>
      <c r="AH59" s="108"/>
      <c r="AI59" s="108"/>
      <c r="AJ59" s="108"/>
      <c r="AK59" s="108"/>
      <c r="AL59" s="108"/>
      <c r="AM59" s="108"/>
      <c r="AN59" s="108"/>
      <c r="AO59" s="108"/>
      <c r="AP59" s="108"/>
      <c r="AQ59" s="108"/>
      <c r="AR59" s="108"/>
      <c r="AS59" s="108"/>
      <c r="AT59" s="108"/>
      <c r="AU59" s="108"/>
      <c r="AV59" s="109"/>
      <c r="AW59" s="109"/>
      <c r="AX59" s="109"/>
      <c r="AY59" s="108"/>
      <c r="AZ59" s="107"/>
      <c r="BA59" s="107"/>
      <c r="BB59" s="107"/>
      <c r="BC59" s="108"/>
      <c r="BD59" s="108"/>
    </row>
    <row r="60" spans="1:56" x14ac:dyDescent="0.2">
      <c r="A60" s="107"/>
      <c r="B60" s="107"/>
      <c r="C60" s="107"/>
      <c r="D60" s="107"/>
      <c r="E60" s="108"/>
      <c r="F60" s="107"/>
      <c r="G60" s="107"/>
      <c r="H60" s="107"/>
      <c r="I60" s="107"/>
      <c r="J60" s="107"/>
      <c r="K60" s="107"/>
      <c r="L60" s="109"/>
      <c r="M60" s="109"/>
      <c r="N60" s="109"/>
      <c r="O60" s="109"/>
      <c r="P60" s="109"/>
      <c r="Q60" s="109"/>
      <c r="R60" s="109"/>
      <c r="S60" s="109"/>
      <c r="T60" s="109"/>
      <c r="U60" s="109"/>
      <c r="V60" s="108"/>
      <c r="W60" s="108"/>
      <c r="X60" s="108"/>
      <c r="Y60" s="108"/>
      <c r="Z60" s="108"/>
      <c r="AA60" s="108"/>
      <c r="AB60" s="108"/>
      <c r="AC60" s="108"/>
      <c r="AD60" s="108"/>
      <c r="AE60" s="108"/>
      <c r="AF60" s="108"/>
      <c r="AG60" s="108"/>
      <c r="AH60" s="108"/>
      <c r="AI60" s="108"/>
      <c r="AJ60" s="108"/>
      <c r="AK60" s="108"/>
      <c r="AL60" s="108"/>
      <c r="AM60" s="108"/>
      <c r="AN60" s="108"/>
      <c r="AO60" s="108"/>
      <c r="AP60" s="108"/>
      <c r="AQ60" s="108"/>
      <c r="AR60" s="108"/>
      <c r="AS60" s="108"/>
      <c r="AT60" s="108"/>
      <c r="AU60" s="108"/>
      <c r="AV60" s="109"/>
      <c r="AW60" s="109"/>
      <c r="AX60" s="109"/>
      <c r="AY60" s="108"/>
      <c r="AZ60" s="107"/>
      <c r="BA60" s="107"/>
      <c r="BB60" s="107"/>
      <c r="BC60" s="108"/>
      <c r="BD60" s="108"/>
    </row>
    <row r="61" spans="1:56" x14ac:dyDescent="0.2">
      <c r="A61" s="107"/>
      <c r="B61" s="107"/>
      <c r="C61" s="107"/>
      <c r="D61" s="107"/>
      <c r="E61" s="108"/>
      <c r="F61" s="107"/>
      <c r="G61" s="107"/>
      <c r="H61" s="107"/>
      <c r="I61" s="107"/>
      <c r="J61" s="107"/>
      <c r="K61" s="107"/>
      <c r="L61" s="109"/>
      <c r="M61" s="109"/>
      <c r="N61" s="109"/>
      <c r="O61" s="109"/>
      <c r="P61" s="109"/>
      <c r="Q61" s="109"/>
      <c r="R61" s="109"/>
      <c r="S61" s="109"/>
      <c r="T61" s="109"/>
      <c r="U61" s="109"/>
      <c r="V61" s="108"/>
      <c r="W61" s="108"/>
      <c r="X61" s="108"/>
      <c r="Y61" s="108"/>
      <c r="Z61" s="108"/>
      <c r="AA61" s="108"/>
      <c r="AB61" s="108"/>
      <c r="AC61" s="108"/>
      <c r="AD61" s="108"/>
      <c r="AE61" s="108"/>
      <c r="AF61" s="108"/>
      <c r="AG61" s="108"/>
      <c r="AH61" s="108"/>
      <c r="AI61" s="108"/>
      <c r="AJ61" s="108"/>
      <c r="AK61" s="108"/>
      <c r="AL61" s="108"/>
      <c r="AM61" s="108"/>
      <c r="AN61" s="108"/>
      <c r="AO61" s="108"/>
      <c r="AP61" s="108"/>
      <c r="AQ61" s="108"/>
      <c r="AR61" s="108"/>
      <c r="AS61" s="108"/>
      <c r="AT61" s="108"/>
      <c r="AU61" s="108"/>
      <c r="AV61" s="109"/>
      <c r="AW61" s="109"/>
      <c r="AX61" s="109"/>
      <c r="AY61" s="108"/>
      <c r="AZ61" s="107"/>
      <c r="BA61" s="107"/>
      <c r="BB61" s="107"/>
      <c r="BC61" s="108"/>
      <c r="BD61" s="108"/>
    </row>
    <row r="62" spans="1:56" x14ac:dyDescent="0.2">
      <c r="A62" s="107"/>
      <c r="B62" s="107"/>
      <c r="C62" s="107"/>
      <c r="D62" s="107"/>
      <c r="E62" s="108"/>
      <c r="F62" s="107"/>
      <c r="G62" s="107"/>
      <c r="H62" s="107"/>
      <c r="I62" s="107"/>
      <c r="J62" s="107"/>
      <c r="K62" s="107"/>
      <c r="L62" s="109"/>
      <c r="M62" s="109"/>
      <c r="N62" s="109"/>
      <c r="O62" s="109"/>
      <c r="P62" s="109"/>
      <c r="Q62" s="109"/>
      <c r="R62" s="109"/>
      <c r="S62" s="109"/>
      <c r="T62" s="109"/>
      <c r="U62" s="109"/>
      <c r="V62" s="108"/>
      <c r="W62" s="108"/>
      <c r="X62" s="108"/>
      <c r="Y62" s="108"/>
      <c r="Z62" s="108"/>
      <c r="AA62" s="108"/>
      <c r="AB62" s="108"/>
      <c r="AC62" s="108"/>
      <c r="AD62" s="108"/>
      <c r="AE62" s="108"/>
      <c r="AF62" s="108"/>
      <c r="AG62" s="108"/>
      <c r="AH62" s="108"/>
      <c r="AI62" s="108"/>
      <c r="AJ62" s="108"/>
      <c r="AK62" s="108"/>
      <c r="AL62" s="108"/>
      <c r="AM62" s="108"/>
      <c r="AN62" s="108"/>
      <c r="AO62" s="108"/>
      <c r="AP62" s="108"/>
      <c r="AQ62" s="108"/>
      <c r="AR62" s="108"/>
      <c r="AS62" s="108"/>
      <c r="AT62" s="108"/>
      <c r="AU62" s="108"/>
      <c r="AV62" s="109"/>
      <c r="AW62" s="109"/>
      <c r="AX62" s="109"/>
      <c r="AY62" s="108"/>
      <c r="AZ62" s="107"/>
      <c r="BA62" s="107"/>
      <c r="BB62" s="107"/>
      <c r="BC62" s="108"/>
      <c r="BD62" s="108"/>
    </row>
    <row r="63" spans="1:56" x14ac:dyDescent="0.2">
      <c r="A63" s="107"/>
      <c r="B63" s="107"/>
      <c r="C63" s="107"/>
      <c r="D63" s="107"/>
      <c r="E63" s="108"/>
      <c r="F63" s="107"/>
      <c r="G63" s="107"/>
      <c r="H63" s="107"/>
      <c r="I63" s="107"/>
      <c r="J63" s="107"/>
      <c r="K63" s="107"/>
      <c r="L63" s="109"/>
      <c r="M63" s="109"/>
      <c r="N63" s="109"/>
      <c r="O63" s="109"/>
      <c r="P63" s="109"/>
      <c r="Q63" s="109"/>
      <c r="R63" s="109"/>
      <c r="S63" s="109"/>
      <c r="T63" s="109"/>
      <c r="U63" s="109"/>
      <c r="V63" s="108"/>
      <c r="W63" s="108"/>
      <c r="X63" s="108"/>
      <c r="Y63" s="108"/>
      <c r="Z63" s="108"/>
      <c r="AA63" s="108"/>
      <c r="AB63" s="108"/>
      <c r="AC63" s="108"/>
      <c r="AD63" s="108"/>
      <c r="AE63" s="108"/>
      <c r="AF63" s="108"/>
      <c r="AG63" s="108"/>
      <c r="AH63" s="108"/>
      <c r="AI63" s="108"/>
      <c r="AJ63" s="108"/>
      <c r="AK63" s="108"/>
      <c r="AL63" s="108"/>
      <c r="AM63" s="108"/>
      <c r="AN63" s="108"/>
      <c r="AO63" s="108"/>
      <c r="AP63" s="108"/>
      <c r="AQ63" s="108"/>
      <c r="AR63" s="108"/>
      <c r="AS63" s="108"/>
      <c r="AT63" s="108"/>
      <c r="AU63" s="108"/>
      <c r="AV63" s="109"/>
      <c r="AW63" s="109"/>
      <c r="AX63" s="109"/>
      <c r="AY63" s="108"/>
      <c r="AZ63" s="107"/>
      <c r="BA63" s="107"/>
      <c r="BB63" s="107"/>
      <c r="BC63" s="108"/>
      <c r="BD63" s="108"/>
    </row>
    <row r="64" spans="1:56" x14ac:dyDescent="0.2">
      <c r="A64" s="107"/>
      <c r="B64" s="107"/>
      <c r="C64" s="107"/>
      <c r="D64" s="107"/>
      <c r="E64" s="108"/>
      <c r="F64" s="107"/>
      <c r="G64" s="107"/>
      <c r="H64" s="107"/>
      <c r="I64" s="107"/>
      <c r="J64" s="107"/>
      <c r="K64" s="107"/>
      <c r="L64" s="109"/>
      <c r="M64" s="109"/>
      <c r="N64" s="109"/>
      <c r="O64" s="109"/>
      <c r="P64" s="109"/>
      <c r="Q64" s="109"/>
      <c r="R64" s="109"/>
      <c r="S64" s="109"/>
      <c r="T64" s="109"/>
      <c r="U64" s="109"/>
      <c r="V64" s="108"/>
      <c r="W64" s="108"/>
      <c r="X64" s="108"/>
      <c r="Y64" s="108"/>
      <c r="Z64" s="108"/>
      <c r="AA64" s="108"/>
      <c r="AB64" s="108"/>
      <c r="AC64" s="108"/>
      <c r="AD64" s="108"/>
      <c r="AE64" s="108"/>
      <c r="AF64" s="108"/>
      <c r="AG64" s="108"/>
      <c r="AH64" s="108"/>
      <c r="AI64" s="108"/>
      <c r="AJ64" s="108"/>
      <c r="AK64" s="108"/>
      <c r="AL64" s="108"/>
      <c r="AM64" s="108"/>
      <c r="AN64" s="108"/>
      <c r="AO64" s="108"/>
      <c r="AP64" s="108"/>
      <c r="AQ64" s="108"/>
      <c r="AR64" s="108"/>
      <c r="AS64" s="108"/>
      <c r="AT64" s="108"/>
      <c r="AU64" s="108"/>
      <c r="AV64" s="109"/>
      <c r="AW64" s="109"/>
      <c r="AX64" s="109"/>
      <c r="AY64" s="108"/>
      <c r="AZ64" s="107"/>
      <c r="BA64" s="107"/>
      <c r="BB64" s="107"/>
      <c r="BC64" s="108"/>
      <c r="BD64" s="108"/>
    </row>
    <row r="65" spans="1:56" x14ac:dyDescent="0.2">
      <c r="A65" s="107"/>
      <c r="B65" s="107"/>
      <c r="C65" s="107"/>
      <c r="D65" s="107"/>
      <c r="E65" s="108"/>
      <c r="F65" s="107"/>
      <c r="G65" s="107"/>
      <c r="H65" s="107"/>
      <c r="I65" s="107"/>
      <c r="J65" s="107"/>
      <c r="K65" s="107"/>
      <c r="L65" s="109"/>
      <c r="M65" s="109"/>
      <c r="N65" s="109"/>
      <c r="O65" s="109"/>
      <c r="P65" s="109"/>
      <c r="Q65" s="109"/>
      <c r="R65" s="109"/>
      <c r="S65" s="109"/>
      <c r="T65" s="109"/>
      <c r="U65" s="109"/>
      <c r="V65" s="108"/>
      <c r="W65" s="108"/>
      <c r="X65" s="108"/>
      <c r="Y65" s="108"/>
      <c r="Z65" s="108"/>
      <c r="AA65" s="108"/>
      <c r="AB65" s="108"/>
      <c r="AC65" s="108"/>
      <c r="AD65" s="108"/>
      <c r="AE65" s="108"/>
      <c r="AF65" s="108"/>
      <c r="AG65" s="108"/>
      <c r="AH65" s="108"/>
      <c r="AI65" s="108"/>
      <c r="AJ65" s="108"/>
      <c r="AK65" s="108"/>
      <c r="AL65" s="108"/>
      <c r="AM65" s="108"/>
      <c r="AN65" s="108"/>
      <c r="AO65" s="108"/>
      <c r="AP65" s="108"/>
      <c r="AQ65" s="108"/>
      <c r="AR65" s="108"/>
      <c r="AS65" s="108"/>
      <c r="AT65" s="108"/>
      <c r="AU65" s="108"/>
      <c r="AV65" s="109"/>
      <c r="AW65" s="109"/>
      <c r="AX65" s="109"/>
      <c r="AY65" s="108"/>
      <c r="AZ65" s="107"/>
      <c r="BA65" s="107"/>
      <c r="BB65" s="107"/>
      <c r="BC65" s="108"/>
      <c r="BD65" s="108"/>
    </row>
    <row r="66" spans="1:56" x14ac:dyDescent="0.2">
      <c r="A66" s="107"/>
      <c r="B66" s="107"/>
      <c r="C66" s="107"/>
      <c r="D66" s="107"/>
      <c r="E66" s="108"/>
      <c r="F66" s="107"/>
      <c r="G66" s="107"/>
      <c r="H66" s="107"/>
      <c r="I66" s="107"/>
      <c r="J66" s="107"/>
      <c r="K66" s="107"/>
      <c r="L66" s="109"/>
      <c r="M66" s="109"/>
      <c r="N66" s="109"/>
      <c r="O66" s="109"/>
      <c r="P66" s="109"/>
      <c r="Q66" s="109"/>
      <c r="R66" s="109"/>
      <c r="S66" s="109"/>
      <c r="T66" s="109"/>
      <c r="U66" s="109"/>
      <c r="V66" s="108"/>
      <c r="W66" s="108"/>
      <c r="X66" s="108"/>
      <c r="Y66" s="108"/>
      <c r="Z66" s="108"/>
      <c r="AA66" s="108"/>
      <c r="AB66" s="108"/>
      <c r="AC66" s="108"/>
      <c r="AD66" s="108"/>
      <c r="AE66" s="108"/>
      <c r="AF66" s="108"/>
      <c r="AG66" s="108"/>
      <c r="AH66" s="108"/>
      <c r="AI66" s="108"/>
      <c r="AJ66" s="108"/>
      <c r="AK66" s="108"/>
      <c r="AL66" s="108"/>
      <c r="AM66" s="108"/>
      <c r="AN66" s="108"/>
      <c r="AO66" s="108"/>
      <c r="AP66" s="108"/>
      <c r="AQ66" s="108"/>
      <c r="AR66" s="108"/>
      <c r="AS66" s="108"/>
      <c r="AT66" s="108"/>
      <c r="AU66" s="108"/>
      <c r="AV66" s="109"/>
      <c r="AW66" s="109"/>
      <c r="AX66" s="109"/>
      <c r="AY66" s="108"/>
      <c r="AZ66" s="107"/>
      <c r="BA66" s="107"/>
      <c r="BB66" s="107"/>
      <c r="BC66" s="108"/>
      <c r="BD66" s="108"/>
    </row>
    <row r="67" spans="1:56" x14ac:dyDescent="0.2">
      <c r="A67" s="107"/>
      <c r="B67" s="107"/>
      <c r="C67" s="107"/>
      <c r="D67" s="107"/>
      <c r="E67" s="108"/>
      <c r="F67" s="107"/>
      <c r="G67" s="107"/>
      <c r="H67" s="107"/>
      <c r="I67" s="107"/>
      <c r="J67" s="107"/>
      <c r="K67" s="107"/>
      <c r="L67" s="109"/>
      <c r="M67" s="109"/>
      <c r="N67" s="109"/>
      <c r="O67" s="109"/>
      <c r="P67" s="109"/>
      <c r="Q67" s="109"/>
      <c r="R67" s="109"/>
      <c r="S67" s="109"/>
      <c r="T67" s="109"/>
      <c r="U67" s="109"/>
      <c r="V67" s="108"/>
      <c r="W67" s="108"/>
      <c r="X67" s="108"/>
      <c r="Y67" s="108"/>
      <c r="Z67" s="108"/>
      <c r="AA67" s="108"/>
      <c r="AB67" s="108"/>
      <c r="AC67" s="108"/>
      <c r="AD67" s="108"/>
      <c r="AE67" s="108"/>
      <c r="AF67" s="108"/>
      <c r="AG67" s="108"/>
      <c r="AH67" s="108"/>
      <c r="AI67" s="108"/>
      <c r="AJ67" s="108"/>
      <c r="AK67" s="108"/>
      <c r="AL67" s="108"/>
      <c r="AM67" s="108"/>
      <c r="AN67" s="108"/>
      <c r="AO67" s="108"/>
      <c r="AP67" s="108"/>
      <c r="AQ67" s="108"/>
      <c r="AR67" s="108"/>
      <c r="AS67" s="108"/>
      <c r="AT67" s="108"/>
      <c r="AU67" s="108"/>
      <c r="AV67" s="109"/>
      <c r="AW67" s="109"/>
      <c r="AX67" s="109"/>
      <c r="AY67" s="108"/>
      <c r="AZ67" s="107"/>
      <c r="BA67" s="107"/>
      <c r="BB67" s="107"/>
      <c r="BC67" s="108"/>
      <c r="BD67" s="108"/>
    </row>
    <row r="68" spans="1:56" x14ac:dyDescent="0.2">
      <c r="A68" s="107"/>
      <c r="B68" s="107"/>
      <c r="C68" s="107"/>
      <c r="D68" s="107"/>
      <c r="E68" s="108"/>
      <c r="F68" s="107"/>
      <c r="G68" s="107"/>
      <c r="H68" s="107"/>
      <c r="I68" s="107"/>
      <c r="J68" s="107"/>
      <c r="K68" s="107"/>
      <c r="L68" s="109"/>
      <c r="M68" s="109"/>
      <c r="N68" s="109"/>
      <c r="O68" s="109"/>
      <c r="P68" s="109"/>
      <c r="Q68" s="109"/>
      <c r="R68" s="109"/>
      <c r="S68" s="109"/>
      <c r="T68" s="109"/>
      <c r="U68" s="109"/>
      <c r="V68" s="108"/>
      <c r="W68" s="108"/>
      <c r="X68" s="108"/>
      <c r="Y68" s="108"/>
      <c r="Z68" s="108"/>
      <c r="AA68" s="108"/>
      <c r="AB68" s="108"/>
      <c r="AC68" s="108"/>
      <c r="AD68" s="108"/>
      <c r="AE68" s="108"/>
      <c r="AF68" s="108"/>
      <c r="AG68" s="108"/>
      <c r="AH68" s="108"/>
      <c r="AI68" s="108"/>
      <c r="AJ68" s="108"/>
      <c r="AK68" s="108"/>
      <c r="AL68" s="108"/>
      <c r="AM68" s="108"/>
      <c r="AN68" s="108"/>
      <c r="AO68" s="108"/>
      <c r="AP68" s="108"/>
      <c r="AQ68" s="108"/>
      <c r="AR68" s="108"/>
      <c r="AS68" s="108"/>
      <c r="AT68" s="108"/>
      <c r="AU68" s="108"/>
      <c r="AV68" s="109"/>
      <c r="AW68" s="109"/>
      <c r="AX68" s="109"/>
      <c r="AY68" s="108"/>
      <c r="AZ68" s="107"/>
      <c r="BA68" s="107"/>
      <c r="BB68" s="107"/>
      <c r="BC68" s="108"/>
      <c r="BD68" s="108"/>
    </row>
    <row r="69" spans="1:56" x14ac:dyDescent="0.2">
      <c r="A69" s="107"/>
      <c r="B69" s="107"/>
      <c r="C69" s="107"/>
      <c r="D69" s="107"/>
      <c r="E69" s="108"/>
      <c r="F69" s="107"/>
      <c r="G69" s="107"/>
      <c r="H69" s="107"/>
      <c r="I69" s="107"/>
      <c r="J69" s="107"/>
      <c r="K69" s="107"/>
      <c r="L69" s="109"/>
      <c r="M69" s="109"/>
      <c r="N69" s="109"/>
      <c r="O69" s="109"/>
      <c r="P69" s="109"/>
      <c r="Q69" s="109"/>
      <c r="R69" s="109"/>
      <c r="S69" s="109"/>
      <c r="T69" s="109"/>
      <c r="U69" s="109"/>
      <c r="V69" s="108"/>
      <c r="W69" s="108"/>
      <c r="X69" s="108"/>
      <c r="Y69" s="108"/>
      <c r="Z69" s="108"/>
      <c r="AA69" s="108"/>
      <c r="AB69" s="108"/>
      <c r="AC69" s="108"/>
      <c r="AD69" s="108"/>
      <c r="AE69" s="108"/>
      <c r="AF69" s="108"/>
      <c r="AG69" s="108"/>
      <c r="AH69" s="108"/>
      <c r="AI69" s="108"/>
      <c r="AJ69" s="108"/>
      <c r="AK69" s="108"/>
      <c r="AL69" s="108"/>
      <c r="AM69" s="108"/>
      <c r="AN69" s="108"/>
      <c r="AO69" s="108"/>
      <c r="AP69" s="108"/>
      <c r="AQ69" s="108"/>
      <c r="AR69" s="108"/>
      <c r="AS69" s="108"/>
      <c r="AT69" s="108"/>
      <c r="AU69" s="108"/>
      <c r="AV69" s="109"/>
      <c r="AW69" s="109"/>
      <c r="AX69" s="109"/>
      <c r="AY69" s="108"/>
      <c r="AZ69" s="107"/>
      <c r="BA69" s="107"/>
      <c r="BB69" s="107"/>
      <c r="BC69" s="108"/>
      <c r="BD69" s="108"/>
    </row>
    <row r="70" spans="1:56" x14ac:dyDescent="0.2">
      <c r="A70" s="107"/>
      <c r="B70" s="107"/>
      <c r="C70" s="107"/>
      <c r="D70" s="107"/>
      <c r="E70" s="108"/>
      <c r="F70" s="107"/>
      <c r="G70" s="107"/>
      <c r="H70" s="107"/>
      <c r="I70" s="107"/>
      <c r="J70" s="107"/>
      <c r="K70" s="107"/>
      <c r="L70" s="109"/>
      <c r="M70" s="109"/>
      <c r="N70" s="109"/>
      <c r="O70" s="109"/>
      <c r="P70" s="109"/>
      <c r="Q70" s="109"/>
      <c r="R70" s="109"/>
      <c r="S70" s="109"/>
      <c r="T70" s="109"/>
      <c r="U70" s="109"/>
      <c r="V70" s="108"/>
      <c r="W70" s="108"/>
      <c r="X70" s="108"/>
      <c r="Y70" s="108"/>
      <c r="Z70" s="108"/>
      <c r="AA70" s="108"/>
      <c r="AB70" s="108"/>
      <c r="AC70" s="108"/>
      <c r="AD70" s="108"/>
      <c r="AE70" s="108"/>
      <c r="AF70" s="108"/>
      <c r="AG70" s="108"/>
      <c r="AH70" s="108"/>
      <c r="AI70" s="108"/>
      <c r="AJ70" s="108"/>
      <c r="AK70" s="108"/>
      <c r="AL70" s="108"/>
      <c r="AM70" s="108"/>
      <c r="AN70" s="108"/>
      <c r="AO70" s="108"/>
      <c r="AP70" s="108"/>
      <c r="AQ70" s="108"/>
      <c r="AR70" s="108"/>
      <c r="AS70" s="108"/>
      <c r="AT70" s="108"/>
      <c r="AU70" s="108"/>
      <c r="AV70" s="109"/>
      <c r="AW70" s="109"/>
      <c r="AX70" s="109"/>
      <c r="AY70" s="108"/>
      <c r="AZ70" s="107"/>
      <c r="BA70" s="107"/>
      <c r="BB70" s="107"/>
      <c r="BC70" s="108"/>
      <c r="BD70" s="108"/>
    </row>
    <row r="71" spans="1:56" x14ac:dyDescent="0.2">
      <c r="A71" s="107"/>
      <c r="B71" s="107"/>
      <c r="C71" s="107"/>
      <c r="D71" s="107"/>
      <c r="E71" s="108"/>
      <c r="F71" s="107"/>
      <c r="G71" s="107"/>
      <c r="H71" s="107"/>
      <c r="I71" s="107"/>
      <c r="J71" s="107"/>
      <c r="K71" s="107"/>
      <c r="L71" s="109"/>
      <c r="M71" s="109"/>
      <c r="N71" s="109"/>
      <c r="O71" s="109"/>
      <c r="P71" s="109"/>
      <c r="Q71" s="109"/>
      <c r="R71" s="109"/>
      <c r="S71" s="109"/>
      <c r="T71" s="109"/>
      <c r="U71" s="109"/>
      <c r="V71" s="108"/>
      <c r="W71" s="108"/>
      <c r="X71" s="108"/>
      <c r="Y71" s="108"/>
      <c r="Z71" s="108"/>
      <c r="AA71" s="108"/>
      <c r="AB71" s="108"/>
      <c r="AC71" s="108"/>
      <c r="AD71" s="108"/>
      <c r="AE71" s="108"/>
      <c r="AF71" s="108"/>
      <c r="AG71" s="108"/>
      <c r="AH71" s="108"/>
      <c r="AI71" s="108"/>
      <c r="AJ71" s="108"/>
      <c r="AK71" s="108"/>
      <c r="AL71" s="108"/>
      <c r="AM71" s="108"/>
      <c r="AN71" s="108"/>
      <c r="AO71" s="108"/>
      <c r="AP71" s="108"/>
      <c r="AQ71" s="108"/>
      <c r="AR71" s="108"/>
      <c r="AS71" s="108"/>
      <c r="AT71" s="108"/>
      <c r="AU71" s="108"/>
      <c r="AV71" s="109"/>
      <c r="AW71" s="109"/>
      <c r="AX71" s="109"/>
      <c r="AY71" s="108"/>
      <c r="AZ71" s="107"/>
      <c r="BA71" s="107"/>
      <c r="BB71" s="107"/>
      <c r="BC71" s="108"/>
      <c r="BD71" s="108"/>
    </row>
    <row r="72" spans="1:56" x14ac:dyDescent="0.2">
      <c r="A72" s="107"/>
      <c r="B72" s="107"/>
      <c r="C72" s="107"/>
      <c r="D72" s="107"/>
      <c r="E72" s="108"/>
      <c r="F72" s="107"/>
      <c r="G72" s="107"/>
      <c r="H72" s="107"/>
      <c r="I72" s="107"/>
      <c r="J72" s="107"/>
      <c r="K72" s="107"/>
      <c r="L72" s="109"/>
      <c r="M72" s="109"/>
      <c r="N72" s="109"/>
      <c r="O72" s="109"/>
      <c r="P72" s="109"/>
      <c r="Q72" s="109"/>
      <c r="R72" s="109"/>
      <c r="S72" s="109"/>
      <c r="T72" s="109"/>
      <c r="U72" s="109"/>
      <c r="V72" s="108"/>
      <c r="W72" s="108"/>
      <c r="X72" s="108"/>
      <c r="Y72" s="108"/>
      <c r="Z72" s="108"/>
      <c r="AA72" s="108"/>
      <c r="AB72" s="108"/>
      <c r="AC72" s="108"/>
      <c r="AD72" s="108"/>
      <c r="AE72" s="108"/>
      <c r="AF72" s="108"/>
      <c r="AG72" s="108"/>
      <c r="AH72" s="108"/>
      <c r="AI72" s="108"/>
      <c r="AJ72" s="108"/>
      <c r="AK72" s="108"/>
      <c r="AL72" s="108"/>
      <c r="AM72" s="108"/>
      <c r="AN72" s="108"/>
      <c r="AO72" s="108"/>
      <c r="AP72" s="108"/>
      <c r="AQ72" s="108"/>
      <c r="AR72" s="108"/>
      <c r="AS72" s="108"/>
      <c r="AT72" s="108"/>
      <c r="AU72" s="108"/>
      <c r="AV72" s="109"/>
      <c r="AW72" s="109"/>
      <c r="AX72" s="109"/>
      <c r="AY72" s="108"/>
      <c r="AZ72" s="107"/>
      <c r="BA72" s="107"/>
      <c r="BB72" s="107"/>
      <c r="BC72" s="108"/>
      <c r="BD72" s="108"/>
    </row>
    <row r="73" spans="1:56" x14ac:dyDescent="0.2">
      <c r="A73" s="107"/>
      <c r="B73" s="107"/>
      <c r="C73" s="107"/>
      <c r="D73" s="107"/>
      <c r="E73" s="108"/>
      <c r="F73" s="107"/>
      <c r="G73" s="107"/>
      <c r="H73" s="107"/>
      <c r="I73" s="107"/>
      <c r="J73" s="107"/>
      <c r="K73" s="107"/>
      <c r="L73" s="109"/>
      <c r="M73" s="109"/>
      <c r="N73" s="109"/>
      <c r="O73" s="109"/>
      <c r="P73" s="109"/>
      <c r="Q73" s="109"/>
      <c r="R73" s="109"/>
      <c r="S73" s="109"/>
      <c r="T73" s="109"/>
      <c r="U73" s="109"/>
      <c r="V73" s="108"/>
      <c r="W73" s="108"/>
      <c r="X73" s="108"/>
      <c r="Y73" s="108"/>
      <c r="Z73" s="108"/>
      <c r="AA73" s="108"/>
      <c r="AB73" s="108"/>
      <c r="AC73" s="108"/>
      <c r="AD73" s="108"/>
      <c r="AE73" s="108"/>
      <c r="AF73" s="108"/>
      <c r="AG73" s="108"/>
      <c r="AH73" s="108"/>
      <c r="AI73" s="108"/>
      <c r="AJ73" s="108"/>
      <c r="AK73" s="108"/>
      <c r="AL73" s="108"/>
      <c r="AM73" s="108"/>
      <c r="AN73" s="108"/>
      <c r="AO73" s="108"/>
      <c r="AP73" s="108"/>
      <c r="AQ73" s="108"/>
      <c r="AR73" s="108"/>
      <c r="AS73" s="108"/>
      <c r="AT73" s="108"/>
      <c r="AU73" s="108"/>
      <c r="AV73" s="109"/>
      <c r="AW73" s="109"/>
      <c r="AX73" s="109"/>
      <c r="AY73" s="108"/>
      <c r="AZ73" s="107"/>
      <c r="BA73" s="107"/>
      <c r="BB73" s="107"/>
      <c r="BC73" s="108"/>
      <c r="BD73" s="108"/>
    </row>
    <row r="74" spans="1:56" x14ac:dyDescent="0.2">
      <c r="A74" s="107"/>
      <c r="B74" s="107"/>
      <c r="C74" s="107"/>
      <c r="D74" s="107"/>
      <c r="E74" s="108"/>
      <c r="F74" s="107"/>
      <c r="G74" s="107"/>
      <c r="H74" s="107"/>
      <c r="I74" s="107"/>
      <c r="J74" s="107"/>
      <c r="K74" s="107"/>
      <c r="L74" s="109"/>
      <c r="M74" s="109"/>
      <c r="N74" s="109"/>
      <c r="O74" s="109"/>
      <c r="P74" s="109"/>
      <c r="Q74" s="109"/>
      <c r="R74" s="109"/>
      <c r="S74" s="109"/>
      <c r="T74" s="109"/>
      <c r="U74" s="109"/>
      <c r="V74" s="108"/>
      <c r="W74" s="108"/>
      <c r="X74" s="108"/>
      <c r="Y74" s="108"/>
      <c r="Z74" s="108"/>
      <c r="AA74" s="108"/>
      <c r="AB74" s="108"/>
      <c r="AC74" s="108"/>
      <c r="AD74" s="108"/>
      <c r="AE74" s="108"/>
      <c r="AF74" s="108"/>
      <c r="AG74" s="108"/>
      <c r="AH74" s="108"/>
      <c r="AI74" s="108"/>
      <c r="AJ74" s="108"/>
      <c r="AK74" s="108"/>
      <c r="AL74" s="108"/>
      <c r="AM74" s="108"/>
      <c r="AN74" s="108"/>
      <c r="AO74" s="108"/>
      <c r="AP74" s="108"/>
      <c r="AQ74" s="108"/>
      <c r="AR74" s="108"/>
      <c r="AS74" s="108"/>
      <c r="AT74" s="108"/>
      <c r="AU74" s="108"/>
      <c r="AV74" s="109"/>
      <c r="AW74" s="109"/>
      <c r="AX74" s="109"/>
      <c r="AY74" s="108"/>
      <c r="AZ74" s="107"/>
      <c r="BA74" s="107"/>
      <c r="BB74" s="107"/>
      <c r="BC74" s="108"/>
      <c r="BD74" s="108"/>
    </row>
    <row r="75" spans="1:56" x14ac:dyDescent="0.2">
      <c r="A75" s="107"/>
      <c r="B75" s="107"/>
      <c r="C75" s="107"/>
      <c r="D75" s="107"/>
      <c r="E75" s="108"/>
      <c r="F75" s="107"/>
      <c r="G75" s="107"/>
      <c r="H75" s="107"/>
      <c r="I75" s="107"/>
      <c r="J75" s="107"/>
      <c r="K75" s="107"/>
      <c r="L75" s="109"/>
      <c r="M75" s="109"/>
      <c r="N75" s="109"/>
      <c r="O75" s="109"/>
      <c r="P75" s="109"/>
      <c r="Q75" s="109"/>
      <c r="R75" s="109"/>
      <c r="S75" s="109"/>
      <c r="T75" s="109"/>
      <c r="U75" s="109"/>
      <c r="V75" s="108"/>
      <c r="W75" s="108"/>
      <c r="X75" s="108"/>
      <c r="Y75" s="108"/>
      <c r="Z75" s="108"/>
      <c r="AA75" s="108"/>
      <c r="AB75" s="108"/>
      <c r="AC75" s="108"/>
      <c r="AD75" s="108"/>
      <c r="AE75" s="108"/>
      <c r="AF75" s="108"/>
      <c r="AG75" s="108"/>
      <c r="AH75" s="108"/>
      <c r="AI75" s="108"/>
      <c r="AJ75" s="108"/>
      <c r="AK75" s="108"/>
      <c r="AL75" s="108"/>
      <c r="AM75" s="108"/>
      <c r="AN75" s="108"/>
      <c r="AO75" s="108"/>
      <c r="AP75" s="108"/>
      <c r="AQ75" s="108"/>
      <c r="AR75" s="108"/>
      <c r="AS75" s="108"/>
      <c r="AT75" s="108"/>
      <c r="AU75" s="108"/>
      <c r="AV75" s="109"/>
      <c r="AW75" s="109"/>
      <c r="AX75" s="109"/>
      <c r="AY75" s="108"/>
      <c r="AZ75" s="107"/>
      <c r="BA75" s="107"/>
      <c r="BB75" s="107"/>
      <c r="BC75" s="108"/>
      <c r="BD75" s="108"/>
    </row>
    <row r="76" spans="1:56" x14ac:dyDescent="0.2">
      <c r="A76" s="107"/>
      <c r="B76" s="107"/>
      <c r="C76" s="107"/>
      <c r="D76" s="107"/>
      <c r="E76" s="108"/>
      <c r="F76" s="107"/>
      <c r="G76" s="107"/>
      <c r="H76" s="107"/>
      <c r="I76" s="107"/>
      <c r="J76" s="107"/>
      <c r="K76" s="107"/>
      <c r="L76" s="109"/>
      <c r="M76" s="109"/>
      <c r="N76" s="109"/>
      <c r="O76" s="109"/>
      <c r="P76" s="109"/>
      <c r="Q76" s="109"/>
      <c r="R76" s="109"/>
      <c r="S76" s="109"/>
      <c r="T76" s="109"/>
      <c r="U76" s="109"/>
      <c r="V76" s="108"/>
      <c r="W76" s="108"/>
      <c r="X76" s="108"/>
      <c r="Y76" s="108"/>
      <c r="Z76" s="108"/>
      <c r="AA76" s="108"/>
      <c r="AB76" s="108"/>
      <c r="AC76" s="108"/>
      <c r="AD76" s="108"/>
      <c r="AE76" s="108"/>
      <c r="AF76" s="108"/>
      <c r="AG76" s="108"/>
      <c r="AH76" s="108"/>
      <c r="AI76" s="108"/>
      <c r="AJ76" s="108"/>
      <c r="AK76" s="108"/>
      <c r="AL76" s="108"/>
      <c r="AM76" s="108"/>
      <c r="AN76" s="108"/>
      <c r="AO76" s="108"/>
      <c r="AP76" s="108"/>
      <c r="AQ76" s="108"/>
      <c r="AR76" s="108"/>
      <c r="AS76" s="108"/>
      <c r="AT76" s="108"/>
      <c r="AU76" s="108"/>
      <c r="AV76" s="109"/>
      <c r="AW76" s="109"/>
      <c r="AX76" s="109"/>
      <c r="AY76" s="108"/>
      <c r="AZ76" s="107"/>
      <c r="BA76" s="107"/>
      <c r="BB76" s="107"/>
      <c r="BC76" s="108"/>
      <c r="BD76" s="108"/>
    </row>
    <row r="77" spans="1:56" x14ac:dyDescent="0.2">
      <c r="A77" s="107"/>
      <c r="B77" s="107"/>
      <c r="C77" s="107"/>
      <c r="D77" s="107"/>
      <c r="E77" s="108"/>
      <c r="F77" s="107"/>
      <c r="G77" s="107"/>
      <c r="H77" s="107"/>
      <c r="I77" s="107"/>
      <c r="J77" s="107"/>
      <c r="K77" s="107"/>
      <c r="L77" s="109"/>
      <c r="M77" s="109"/>
      <c r="N77" s="109"/>
      <c r="O77" s="109"/>
      <c r="P77" s="109"/>
      <c r="Q77" s="109"/>
      <c r="R77" s="109"/>
      <c r="S77" s="109"/>
      <c r="T77" s="109"/>
      <c r="U77" s="109"/>
      <c r="V77" s="108"/>
      <c r="W77" s="108"/>
      <c r="X77" s="108"/>
      <c r="Y77" s="108"/>
      <c r="Z77" s="108"/>
      <c r="AA77" s="108"/>
      <c r="AB77" s="108"/>
      <c r="AC77" s="108"/>
      <c r="AD77" s="108"/>
      <c r="AE77" s="108"/>
      <c r="AF77" s="108"/>
      <c r="AG77" s="108"/>
      <c r="AH77" s="108"/>
      <c r="AI77" s="108"/>
      <c r="AJ77" s="108"/>
      <c r="AK77" s="108"/>
      <c r="AL77" s="108"/>
      <c r="AM77" s="108"/>
      <c r="AN77" s="108"/>
      <c r="AO77" s="108"/>
      <c r="AP77" s="108"/>
      <c r="AQ77" s="108"/>
      <c r="AR77" s="108"/>
      <c r="AS77" s="108"/>
      <c r="AT77" s="108"/>
      <c r="AU77" s="108"/>
      <c r="AV77" s="109"/>
      <c r="AW77" s="109"/>
      <c r="AX77" s="109"/>
      <c r="AY77" s="108"/>
      <c r="AZ77" s="107"/>
      <c r="BA77" s="107"/>
      <c r="BB77" s="107"/>
      <c r="BC77" s="108"/>
      <c r="BD77" s="108"/>
    </row>
    <row r="78" spans="1:56" x14ac:dyDescent="0.2">
      <c r="A78" s="107"/>
      <c r="B78" s="107"/>
      <c r="C78" s="107"/>
      <c r="D78" s="107"/>
      <c r="E78" s="108"/>
      <c r="F78" s="107"/>
      <c r="G78" s="107"/>
      <c r="H78" s="107"/>
      <c r="I78" s="107"/>
      <c r="J78" s="107"/>
      <c r="K78" s="107"/>
      <c r="L78" s="109"/>
      <c r="M78" s="109"/>
      <c r="N78" s="109"/>
      <c r="O78" s="109"/>
      <c r="P78" s="109"/>
      <c r="Q78" s="109"/>
      <c r="R78" s="109"/>
      <c r="S78" s="109"/>
      <c r="T78" s="109"/>
      <c r="U78" s="109"/>
      <c r="V78" s="108"/>
      <c r="W78" s="108"/>
      <c r="X78" s="108"/>
      <c r="Y78" s="108"/>
      <c r="Z78" s="108"/>
      <c r="AA78" s="108"/>
      <c r="AB78" s="108"/>
      <c r="AC78" s="108"/>
      <c r="AD78" s="108"/>
      <c r="AE78" s="108"/>
      <c r="AF78" s="108"/>
      <c r="AG78" s="108"/>
      <c r="AH78" s="108"/>
      <c r="AI78" s="108"/>
      <c r="AJ78" s="108"/>
      <c r="AK78" s="108"/>
      <c r="AL78" s="108"/>
      <c r="AM78" s="108"/>
      <c r="AN78" s="108"/>
      <c r="AO78" s="108"/>
      <c r="AP78" s="108"/>
      <c r="AQ78" s="108"/>
      <c r="AR78" s="108"/>
      <c r="AS78" s="108"/>
      <c r="AT78" s="108"/>
      <c r="AU78" s="108"/>
      <c r="AV78" s="109"/>
      <c r="AW78" s="109"/>
      <c r="AX78" s="109"/>
      <c r="AY78" s="108"/>
      <c r="AZ78" s="107"/>
      <c r="BA78" s="107"/>
      <c r="BB78" s="107"/>
      <c r="BC78" s="108"/>
      <c r="BD78" s="108"/>
    </row>
    <row r="79" spans="1:56" x14ac:dyDescent="0.2">
      <c r="A79" s="107"/>
      <c r="B79" s="107"/>
      <c r="C79" s="107"/>
      <c r="D79" s="107"/>
      <c r="E79" s="108"/>
      <c r="F79" s="107"/>
      <c r="G79" s="107"/>
      <c r="H79" s="107"/>
      <c r="I79" s="107"/>
      <c r="J79" s="107"/>
      <c r="K79" s="107"/>
      <c r="L79" s="109"/>
      <c r="M79" s="109"/>
      <c r="N79" s="109"/>
      <c r="O79" s="109"/>
      <c r="P79" s="109"/>
      <c r="Q79" s="109"/>
      <c r="R79" s="109"/>
      <c r="S79" s="109"/>
      <c r="T79" s="109"/>
      <c r="U79" s="109"/>
      <c r="V79" s="108"/>
      <c r="W79" s="108"/>
      <c r="X79" s="108"/>
      <c r="Y79" s="108"/>
      <c r="Z79" s="108"/>
      <c r="AA79" s="108"/>
      <c r="AB79" s="108"/>
      <c r="AC79" s="108"/>
      <c r="AD79" s="108"/>
      <c r="AE79" s="108"/>
      <c r="AF79" s="108"/>
      <c r="AG79" s="108"/>
      <c r="AH79" s="108"/>
      <c r="AI79" s="108"/>
      <c r="AJ79" s="108"/>
      <c r="AK79" s="108"/>
      <c r="AL79" s="108"/>
      <c r="AM79" s="108"/>
      <c r="AN79" s="108"/>
      <c r="AO79" s="108"/>
      <c r="AP79" s="108"/>
      <c r="AQ79" s="108"/>
      <c r="AR79" s="108"/>
      <c r="AS79" s="108"/>
      <c r="AT79" s="108"/>
      <c r="AU79" s="108"/>
      <c r="AV79" s="109"/>
      <c r="AW79" s="109"/>
      <c r="AX79" s="109"/>
      <c r="AY79" s="108"/>
      <c r="AZ79" s="107"/>
      <c r="BA79" s="107"/>
      <c r="BB79" s="107"/>
      <c r="BC79" s="108"/>
      <c r="BD79" s="108"/>
    </row>
    <row r="80" spans="1:56" x14ac:dyDescent="0.2">
      <c r="A80" s="107"/>
      <c r="B80" s="107"/>
      <c r="C80" s="107"/>
      <c r="D80" s="107"/>
      <c r="E80" s="108"/>
      <c r="F80" s="107"/>
      <c r="G80" s="107"/>
      <c r="H80" s="107"/>
      <c r="I80" s="107"/>
      <c r="J80" s="107"/>
      <c r="K80" s="107"/>
      <c r="L80" s="109"/>
      <c r="M80" s="109"/>
      <c r="N80" s="109"/>
      <c r="O80" s="109"/>
      <c r="P80" s="109"/>
      <c r="Q80" s="109"/>
      <c r="R80" s="109"/>
      <c r="S80" s="109"/>
      <c r="T80" s="109"/>
      <c r="U80" s="109"/>
      <c r="V80" s="108"/>
      <c r="W80" s="108"/>
      <c r="X80" s="108"/>
      <c r="Y80" s="108"/>
      <c r="Z80" s="108"/>
      <c r="AA80" s="108"/>
      <c r="AB80" s="108"/>
      <c r="AC80" s="108"/>
      <c r="AD80" s="108"/>
      <c r="AE80" s="108"/>
      <c r="AF80" s="108"/>
      <c r="AG80" s="108"/>
      <c r="AH80" s="108"/>
      <c r="AI80" s="108"/>
      <c r="AJ80" s="108"/>
      <c r="AK80" s="108"/>
      <c r="AL80" s="108"/>
      <c r="AM80" s="108"/>
      <c r="AN80" s="108"/>
      <c r="AO80" s="108"/>
      <c r="AP80" s="108"/>
      <c r="AQ80" s="108"/>
      <c r="AR80" s="108"/>
      <c r="AS80" s="108"/>
      <c r="AT80" s="108"/>
      <c r="AU80" s="108"/>
      <c r="AV80" s="109"/>
      <c r="AW80" s="109"/>
      <c r="AX80" s="109"/>
      <c r="AY80" s="108"/>
      <c r="AZ80" s="107"/>
      <c r="BA80" s="107"/>
      <c r="BB80" s="107"/>
      <c r="BC80" s="108"/>
      <c r="BD80" s="108"/>
    </row>
    <row r="81" spans="1:56" x14ac:dyDescent="0.2">
      <c r="A81" s="107"/>
      <c r="B81" s="107"/>
      <c r="C81" s="107"/>
      <c r="D81" s="107"/>
      <c r="E81" s="108"/>
      <c r="F81" s="107"/>
      <c r="G81" s="107"/>
      <c r="H81" s="107"/>
      <c r="I81" s="107"/>
      <c r="J81" s="107"/>
      <c r="K81" s="107"/>
      <c r="L81" s="109"/>
      <c r="M81" s="109"/>
      <c r="N81" s="109"/>
      <c r="O81" s="109"/>
      <c r="P81" s="109"/>
      <c r="Q81" s="109"/>
      <c r="R81" s="109"/>
      <c r="S81" s="109"/>
      <c r="T81" s="109"/>
      <c r="U81" s="109"/>
      <c r="V81" s="108"/>
      <c r="W81" s="108"/>
      <c r="X81" s="108"/>
      <c r="Y81" s="108"/>
      <c r="Z81" s="108"/>
      <c r="AA81" s="108"/>
      <c r="AB81" s="108"/>
      <c r="AC81" s="108"/>
      <c r="AD81" s="108"/>
      <c r="AE81" s="108"/>
      <c r="AF81" s="108"/>
      <c r="AG81" s="108"/>
      <c r="AH81" s="108"/>
      <c r="AI81" s="108"/>
      <c r="AJ81" s="108"/>
      <c r="AK81" s="108"/>
      <c r="AL81" s="108"/>
      <c r="AM81" s="108"/>
      <c r="AN81" s="108"/>
      <c r="AO81" s="108"/>
      <c r="AP81" s="108"/>
      <c r="AQ81" s="108"/>
      <c r="AR81" s="108"/>
      <c r="AS81" s="108"/>
      <c r="AT81" s="108"/>
      <c r="AU81" s="108"/>
      <c r="AV81" s="109"/>
      <c r="AW81" s="109"/>
      <c r="AX81" s="109"/>
      <c r="AY81" s="108"/>
      <c r="AZ81" s="107"/>
      <c r="BA81" s="107"/>
      <c r="BB81" s="107"/>
      <c r="BC81" s="108"/>
      <c r="BD81" s="108"/>
    </row>
    <row r="82" spans="1:56" x14ac:dyDescent="0.2">
      <c r="A82" s="107"/>
      <c r="B82" s="107"/>
      <c r="C82" s="107"/>
      <c r="D82" s="107"/>
      <c r="E82" s="108"/>
      <c r="F82" s="107"/>
      <c r="G82" s="107"/>
      <c r="H82" s="107"/>
      <c r="I82" s="107"/>
      <c r="J82" s="107"/>
      <c r="K82" s="107"/>
      <c r="L82" s="109"/>
      <c r="M82" s="109"/>
      <c r="N82" s="109"/>
      <c r="O82" s="109"/>
      <c r="P82" s="109"/>
      <c r="Q82" s="109"/>
      <c r="R82" s="109"/>
      <c r="S82" s="109"/>
      <c r="T82" s="109"/>
      <c r="U82" s="109"/>
      <c r="V82" s="108"/>
      <c r="W82" s="108"/>
      <c r="X82" s="108"/>
      <c r="Y82" s="108"/>
      <c r="Z82" s="108"/>
      <c r="AA82" s="108"/>
      <c r="AB82" s="108"/>
      <c r="AC82" s="108"/>
      <c r="AD82" s="108"/>
      <c r="AE82" s="108"/>
      <c r="AF82" s="108"/>
      <c r="AG82" s="108"/>
      <c r="AH82" s="108"/>
      <c r="AI82" s="108"/>
      <c r="AJ82" s="108"/>
      <c r="AK82" s="108"/>
      <c r="AL82" s="108"/>
      <c r="AM82" s="108"/>
      <c r="AN82" s="108"/>
      <c r="AO82" s="108"/>
      <c r="AP82" s="108"/>
      <c r="AQ82" s="108"/>
      <c r="AR82" s="108"/>
      <c r="AS82" s="108"/>
      <c r="AT82" s="108"/>
      <c r="AU82" s="108"/>
      <c r="AV82" s="109"/>
      <c r="AW82" s="109"/>
      <c r="AX82" s="109"/>
      <c r="AY82" s="108"/>
      <c r="AZ82" s="107"/>
      <c r="BA82" s="107"/>
      <c r="BB82" s="107"/>
      <c r="BC82" s="108"/>
      <c r="BD82" s="108"/>
    </row>
    <row r="83" spans="1:56" x14ac:dyDescent="0.2">
      <c r="A83" s="107"/>
      <c r="B83" s="107"/>
      <c r="C83" s="107"/>
      <c r="D83" s="107"/>
      <c r="E83" s="108"/>
      <c r="F83" s="107"/>
      <c r="G83" s="107"/>
      <c r="H83" s="107"/>
      <c r="I83" s="107"/>
      <c r="J83" s="107"/>
      <c r="K83" s="107"/>
      <c r="L83" s="109"/>
      <c r="M83" s="109"/>
      <c r="N83" s="109"/>
      <c r="O83" s="109"/>
      <c r="P83" s="109"/>
      <c r="Q83" s="109"/>
      <c r="R83" s="109"/>
      <c r="S83" s="109"/>
      <c r="T83" s="109"/>
      <c r="U83" s="109"/>
      <c r="V83" s="108"/>
      <c r="W83" s="108"/>
      <c r="X83" s="108"/>
      <c r="Y83" s="108"/>
      <c r="Z83" s="108"/>
      <c r="AA83" s="108"/>
      <c r="AB83" s="108"/>
      <c r="AC83" s="108"/>
      <c r="AD83" s="108"/>
      <c r="AE83" s="108"/>
      <c r="AF83" s="108"/>
      <c r="AG83" s="108"/>
      <c r="AH83" s="108"/>
      <c r="AI83" s="108"/>
      <c r="AJ83" s="108"/>
      <c r="AK83" s="108"/>
      <c r="AL83" s="108"/>
      <c r="AM83" s="108"/>
      <c r="AN83" s="108"/>
      <c r="AO83" s="108"/>
      <c r="AP83" s="108"/>
      <c r="AQ83" s="108"/>
      <c r="AR83" s="108"/>
      <c r="AS83" s="108"/>
      <c r="AT83" s="108"/>
      <c r="AU83" s="108"/>
      <c r="AV83" s="109"/>
      <c r="AW83" s="109"/>
      <c r="AX83" s="109"/>
      <c r="AY83" s="108"/>
      <c r="AZ83" s="107"/>
      <c r="BA83" s="107"/>
      <c r="BB83" s="107"/>
      <c r="BC83" s="108"/>
      <c r="BD83" s="108"/>
    </row>
    <row r="84" spans="1:56" x14ac:dyDescent="0.2">
      <c r="A84" s="107"/>
      <c r="B84" s="107"/>
      <c r="C84" s="107"/>
      <c r="D84" s="107"/>
      <c r="E84" s="108"/>
      <c r="F84" s="107"/>
      <c r="G84" s="107"/>
      <c r="H84" s="107"/>
      <c r="I84" s="107"/>
      <c r="J84" s="107"/>
      <c r="K84" s="107"/>
      <c r="L84" s="109"/>
      <c r="M84" s="109"/>
      <c r="N84" s="109"/>
      <c r="O84" s="109"/>
      <c r="P84" s="109"/>
      <c r="Q84" s="109"/>
      <c r="R84" s="109"/>
      <c r="S84" s="109"/>
      <c r="T84" s="109"/>
      <c r="U84" s="109"/>
      <c r="V84" s="108"/>
      <c r="W84" s="108"/>
      <c r="X84" s="108"/>
      <c r="Y84" s="108"/>
      <c r="Z84" s="108"/>
      <c r="AA84" s="108"/>
      <c r="AB84" s="108"/>
      <c r="AC84" s="108"/>
      <c r="AD84" s="108"/>
      <c r="AE84" s="108"/>
      <c r="AF84" s="108"/>
      <c r="AG84" s="108"/>
      <c r="AH84" s="108"/>
      <c r="AI84" s="108"/>
      <c r="AJ84" s="108"/>
      <c r="AK84" s="108"/>
      <c r="AL84" s="108"/>
      <c r="AM84" s="108"/>
      <c r="AN84" s="108"/>
      <c r="AO84" s="108"/>
      <c r="AP84" s="108"/>
      <c r="AQ84" s="108"/>
      <c r="AR84" s="108"/>
      <c r="AS84" s="108"/>
      <c r="AT84" s="108"/>
      <c r="AU84" s="108"/>
      <c r="AV84" s="109"/>
      <c r="AW84" s="109"/>
      <c r="AX84" s="109"/>
      <c r="AY84" s="108"/>
      <c r="AZ84" s="107"/>
      <c r="BA84" s="107"/>
      <c r="BB84" s="107"/>
      <c r="BC84" s="108"/>
      <c r="BD84" s="108"/>
    </row>
    <row r="85" spans="1:56" x14ac:dyDescent="0.2">
      <c r="A85" s="107"/>
      <c r="B85" s="107"/>
      <c r="C85" s="107"/>
      <c r="D85" s="107"/>
      <c r="E85" s="108"/>
      <c r="F85" s="107"/>
      <c r="G85" s="107"/>
      <c r="H85" s="107"/>
      <c r="I85" s="107"/>
      <c r="J85" s="107"/>
      <c r="K85" s="107"/>
      <c r="L85" s="109"/>
      <c r="M85" s="109"/>
      <c r="N85" s="109"/>
      <c r="O85" s="109"/>
      <c r="P85" s="109"/>
      <c r="Q85" s="109"/>
      <c r="R85" s="109"/>
      <c r="S85" s="109"/>
      <c r="T85" s="109"/>
      <c r="U85" s="109"/>
      <c r="V85" s="108"/>
      <c r="W85" s="108"/>
      <c r="X85" s="108"/>
      <c r="Y85" s="108"/>
      <c r="Z85" s="108"/>
      <c r="AA85" s="108"/>
      <c r="AB85" s="108"/>
      <c r="AC85" s="108"/>
      <c r="AD85" s="108"/>
      <c r="AE85" s="108"/>
      <c r="AF85" s="108"/>
      <c r="AG85" s="108"/>
      <c r="AH85" s="108"/>
      <c r="AI85" s="108"/>
      <c r="AJ85" s="108"/>
      <c r="AK85" s="108"/>
      <c r="AL85" s="108"/>
      <c r="AM85" s="108"/>
      <c r="AN85" s="108"/>
      <c r="AO85" s="108"/>
      <c r="AP85" s="108"/>
      <c r="AQ85" s="108"/>
      <c r="AR85" s="108"/>
      <c r="AS85" s="108"/>
      <c r="AT85" s="108"/>
      <c r="AU85" s="108"/>
      <c r="AV85" s="109"/>
      <c r="AW85" s="109"/>
      <c r="AX85" s="109"/>
      <c r="AY85" s="108"/>
      <c r="AZ85" s="107"/>
      <c r="BA85" s="107"/>
      <c r="BB85" s="107"/>
      <c r="BC85" s="108"/>
      <c r="BD85" s="108"/>
    </row>
    <row r="86" spans="1:56" x14ac:dyDescent="0.2">
      <c r="A86" s="107"/>
      <c r="B86" s="107"/>
      <c r="C86" s="107"/>
      <c r="D86" s="107"/>
      <c r="E86" s="108"/>
      <c r="F86" s="107"/>
      <c r="G86" s="107"/>
      <c r="H86" s="107"/>
      <c r="I86" s="107"/>
      <c r="J86" s="107"/>
      <c r="K86" s="107"/>
      <c r="L86" s="109"/>
      <c r="M86" s="109"/>
      <c r="N86" s="109"/>
      <c r="O86" s="109"/>
      <c r="P86" s="109"/>
      <c r="Q86" s="109"/>
      <c r="R86" s="109"/>
      <c r="S86" s="109"/>
      <c r="T86" s="109"/>
      <c r="U86" s="109"/>
      <c r="V86" s="108"/>
      <c r="W86" s="108"/>
      <c r="X86" s="108"/>
      <c r="Y86" s="108"/>
      <c r="Z86" s="108"/>
      <c r="AA86" s="108"/>
      <c r="AB86" s="108"/>
      <c r="AC86" s="108"/>
      <c r="AD86" s="108"/>
      <c r="AE86" s="108"/>
      <c r="AF86" s="108"/>
      <c r="AG86" s="108"/>
      <c r="AH86" s="108"/>
      <c r="AI86" s="108"/>
      <c r="AJ86" s="108"/>
      <c r="AK86" s="108"/>
      <c r="AL86" s="108"/>
      <c r="AM86" s="108"/>
      <c r="AN86" s="108"/>
      <c r="AO86" s="108"/>
      <c r="AP86" s="108"/>
      <c r="AQ86" s="108"/>
      <c r="AR86" s="108"/>
      <c r="AS86" s="108"/>
      <c r="AT86" s="108"/>
      <c r="AU86" s="108"/>
      <c r="AV86" s="109"/>
      <c r="AW86" s="109"/>
      <c r="AX86" s="109"/>
      <c r="AY86" s="108"/>
      <c r="AZ86" s="107"/>
      <c r="BA86" s="107"/>
      <c r="BB86" s="107"/>
      <c r="BC86" s="108"/>
      <c r="BD86" s="108"/>
    </row>
    <row r="87" spans="1:56" x14ac:dyDescent="0.2">
      <c r="A87" s="107"/>
      <c r="B87" s="107"/>
      <c r="C87" s="107"/>
      <c r="D87" s="107"/>
      <c r="E87" s="108"/>
      <c r="F87" s="107"/>
      <c r="G87" s="107"/>
      <c r="H87" s="107"/>
      <c r="I87" s="107"/>
      <c r="J87" s="107"/>
      <c r="K87" s="107"/>
      <c r="L87" s="109"/>
      <c r="M87" s="109"/>
      <c r="N87" s="109"/>
      <c r="O87" s="109"/>
      <c r="P87" s="109"/>
      <c r="Q87" s="109"/>
      <c r="R87" s="109"/>
      <c r="S87" s="109"/>
      <c r="T87" s="109"/>
      <c r="U87" s="109"/>
      <c r="V87" s="108"/>
      <c r="W87" s="108"/>
      <c r="X87" s="108"/>
      <c r="Y87" s="108"/>
      <c r="Z87" s="108"/>
      <c r="AA87" s="108"/>
      <c r="AB87" s="108"/>
      <c r="AC87" s="108"/>
      <c r="AD87" s="108"/>
      <c r="AE87" s="108"/>
      <c r="AF87" s="108"/>
      <c r="AG87" s="108"/>
      <c r="AH87" s="108"/>
      <c r="AI87" s="108"/>
      <c r="AJ87" s="108"/>
      <c r="AK87" s="108"/>
      <c r="AL87" s="108"/>
      <c r="AM87" s="108"/>
      <c r="AN87" s="108"/>
      <c r="AO87" s="108"/>
      <c r="AP87" s="108"/>
      <c r="AQ87" s="108"/>
      <c r="AR87" s="108"/>
      <c r="AS87" s="108"/>
      <c r="AT87" s="108"/>
      <c r="AU87" s="108"/>
      <c r="AV87" s="109"/>
      <c r="AW87" s="109"/>
      <c r="AX87" s="109"/>
      <c r="AY87" s="108"/>
      <c r="AZ87" s="107"/>
      <c r="BA87" s="107"/>
      <c r="BB87" s="107"/>
      <c r="BC87" s="108"/>
      <c r="BD87" s="108"/>
    </row>
    <row r="88" spans="1:56" x14ac:dyDescent="0.2">
      <c r="A88" s="107"/>
      <c r="B88" s="107"/>
      <c r="C88" s="107"/>
      <c r="D88" s="107"/>
      <c r="E88" s="108"/>
      <c r="F88" s="107"/>
      <c r="G88" s="107"/>
      <c r="H88" s="107"/>
      <c r="I88" s="107"/>
      <c r="J88" s="107"/>
      <c r="K88" s="107"/>
      <c r="L88" s="109"/>
      <c r="M88" s="109"/>
      <c r="N88" s="109"/>
      <c r="O88" s="109"/>
      <c r="P88" s="109"/>
      <c r="Q88" s="109"/>
      <c r="R88" s="109"/>
      <c r="S88" s="109"/>
      <c r="T88" s="109"/>
      <c r="U88" s="109"/>
      <c r="V88" s="108"/>
      <c r="W88" s="108"/>
      <c r="X88" s="108"/>
      <c r="Y88" s="108"/>
      <c r="Z88" s="108"/>
      <c r="AA88" s="108"/>
      <c r="AB88" s="108"/>
      <c r="AC88" s="108"/>
      <c r="AD88" s="108"/>
      <c r="AE88" s="108"/>
      <c r="AF88" s="108"/>
      <c r="AG88" s="108"/>
      <c r="AH88" s="108"/>
      <c r="AI88" s="108"/>
      <c r="AJ88" s="108"/>
      <c r="AK88" s="108"/>
      <c r="AL88" s="108"/>
      <c r="AM88" s="108"/>
      <c r="AN88" s="108"/>
      <c r="AO88" s="108"/>
      <c r="AP88" s="108"/>
      <c r="AQ88" s="108"/>
      <c r="AR88" s="108"/>
      <c r="AS88" s="108"/>
      <c r="AT88" s="108"/>
      <c r="AU88" s="108"/>
      <c r="AV88" s="109"/>
      <c r="AW88" s="109"/>
      <c r="AX88" s="109"/>
      <c r="AY88" s="108"/>
      <c r="AZ88" s="107"/>
      <c r="BA88" s="107"/>
      <c r="BB88" s="107"/>
      <c r="BC88" s="108"/>
      <c r="BD88" s="108"/>
    </row>
    <row r="89" spans="1:56" x14ac:dyDescent="0.2">
      <c r="A89" s="107"/>
      <c r="B89" s="107"/>
      <c r="C89" s="107"/>
      <c r="D89" s="107"/>
      <c r="E89" s="108"/>
      <c r="F89" s="107"/>
      <c r="G89" s="107"/>
      <c r="H89" s="107"/>
      <c r="I89" s="107"/>
      <c r="J89" s="107"/>
      <c r="K89" s="107"/>
      <c r="L89" s="109"/>
      <c r="M89" s="109"/>
      <c r="N89" s="109"/>
      <c r="O89" s="109"/>
      <c r="P89" s="109"/>
      <c r="Q89" s="109"/>
      <c r="R89" s="109"/>
      <c r="S89" s="109"/>
      <c r="T89" s="109"/>
      <c r="U89" s="109"/>
      <c r="V89" s="108"/>
      <c r="W89" s="108"/>
      <c r="X89" s="108"/>
      <c r="Y89" s="108"/>
      <c r="Z89" s="108"/>
      <c r="AA89" s="108"/>
      <c r="AB89" s="108"/>
      <c r="AC89" s="108"/>
      <c r="AD89" s="108"/>
      <c r="AE89" s="108"/>
      <c r="AF89" s="108"/>
      <c r="AG89" s="108"/>
      <c r="AH89" s="108"/>
      <c r="AI89" s="108"/>
      <c r="AJ89" s="108"/>
      <c r="AK89" s="108"/>
      <c r="AL89" s="108"/>
      <c r="AM89" s="108"/>
      <c r="AN89" s="108"/>
      <c r="AO89" s="108"/>
      <c r="AP89" s="108"/>
      <c r="AQ89" s="108"/>
      <c r="AR89" s="108"/>
      <c r="AS89" s="108"/>
      <c r="AT89" s="108"/>
      <c r="AU89" s="108"/>
      <c r="AV89" s="109"/>
      <c r="AW89" s="109"/>
      <c r="AX89" s="109"/>
      <c r="AY89" s="108"/>
      <c r="AZ89" s="107"/>
      <c r="BA89" s="107"/>
      <c r="BB89" s="107"/>
      <c r="BC89" s="108"/>
      <c r="BD89" s="108"/>
    </row>
    <row r="90" spans="1:56" x14ac:dyDescent="0.2">
      <c r="A90" s="107"/>
      <c r="B90" s="107"/>
      <c r="C90" s="107"/>
      <c r="D90" s="107"/>
      <c r="E90" s="108"/>
      <c r="F90" s="107"/>
      <c r="G90" s="107"/>
      <c r="H90" s="107"/>
      <c r="I90" s="107"/>
      <c r="J90" s="107"/>
      <c r="K90" s="107"/>
      <c r="L90" s="109"/>
      <c r="M90" s="109"/>
      <c r="N90" s="109"/>
      <c r="O90" s="109"/>
      <c r="P90" s="109"/>
      <c r="Q90" s="109"/>
      <c r="R90" s="109"/>
      <c r="S90" s="109"/>
      <c r="T90" s="109"/>
      <c r="U90" s="109"/>
      <c r="V90" s="108"/>
      <c r="W90" s="108"/>
      <c r="X90" s="108"/>
      <c r="Y90" s="108"/>
      <c r="Z90" s="108"/>
      <c r="AA90" s="108"/>
      <c r="AB90" s="108"/>
      <c r="AC90" s="108"/>
      <c r="AD90" s="108"/>
      <c r="AE90" s="108"/>
      <c r="AF90" s="108"/>
      <c r="AG90" s="108"/>
      <c r="AH90" s="108"/>
      <c r="AI90" s="108"/>
      <c r="AJ90" s="108"/>
      <c r="AK90" s="108"/>
      <c r="AL90" s="108"/>
      <c r="AM90" s="108"/>
      <c r="AN90" s="108"/>
      <c r="AO90" s="108"/>
      <c r="AP90" s="108"/>
      <c r="AQ90" s="108"/>
      <c r="AR90" s="108"/>
      <c r="AS90" s="108"/>
      <c r="AT90" s="108"/>
      <c r="AU90" s="108"/>
      <c r="AV90" s="109"/>
      <c r="AW90" s="109"/>
      <c r="AX90" s="109"/>
      <c r="AY90" s="108"/>
      <c r="AZ90" s="107"/>
      <c r="BA90" s="107"/>
      <c r="BB90" s="107"/>
      <c r="BC90" s="108"/>
      <c r="BD90" s="108"/>
    </row>
    <row r="91" spans="1:56" x14ac:dyDescent="0.2">
      <c r="A91" s="107"/>
      <c r="B91" s="107"/>
      <c r="C91" s="107"/>
      <c r="D91" s="107"/>
      <c r="E91" s="108"/>
      <c r="F91" s="107"/>
      <c r="G91" s="107"/>
      <c r="H91" s="107"/>
      <c r="I91" s="107"/>
      <c r="J91" s="107"/>
      <c r="K91" s="107"/>
      <c r="L91" s="109"/>
      <c r="M91" s="109"/>
      <c r="N91" s="109"/>
      <c r="O91" s="109"/>
      <c r="P91" s="109"/>
      <c r="Q91" s="109"/>
      <c r="R91" s="109"/>
      <c r="S91" s="109"/>
      <c r="T91" s="109"/>
      <c r="U91" s="109"/>
      <c r="V91" s="108"/>
      <c r="W91" s="108"/>
      <c r="X91" s="108"/>
      <c r="Y91" s="108"/>
      <c r="Z91" s="108"/>
      <c r="AA91" s="108"/>
      <c r="AB91" s="108"/>
      <c r="AC91" s="108"/>
      <c r="AD91" s="108"/>
      <c r="AE91" s="108"/>
      <c r="AF91" s="108"/>
      <c r="AG91" s="108"/>
      <c r="AH91" s="108"/>
      <c r="AI91" s="108"/>
      <c r="AJ91" s="108"/>
      <c r="AK91" s="108"/>
      <c r="AL91" s="108"/>
      <c r="AM91" s="108"/>
      <c r="AN91" s="108"/>
      <c r="AO91" s="108"/>
      <c r="AP91" s="108"/>
      <c r="AQ91" s="108"/>
      <c r="AR91" s="108"/>
      <c r="AS91" s="108"/>
      <c r="AT91" s="108"/>
      <c r="AU91" s="108"/>
      <c r="AV91" s="109"/>
      <c r="AW91" s="109"/>
      <c r="AX91" s="109"/>
      <c r="AY91" s="108"/>
      <c r="AZ91" s="107"/>
      <c r="BA91" s="107"/>
      <c r="BB91" s="107"/>
      <c r="BC91" s="108"/>
      <c r="BD91" s="108"/>
    </row>
    <row r="92" spans="1:56" x14ac:dyDescent="0.2">
      <c r="A92" s="107"/>
      <c r="B92" s="107"/>
      <c r="C92" s="107"/>
      <c r="D92" s="107"/>
      <c r="E92" s="108"/>
      <c r="F92" s="107"/>
      <c r="G92" s="107"/>
      <c r="H92" s="107"/>
      <c r="I92" s="107"/>
      <c r="J92" s="107"/>
      <c r="K92" s="107"/>
      <c r="L92" s="109"/>
      <c r="M92" s="109"/>
      <c r="N92" s="109"/>
      <c r="O92" s="109"/>
      <c r="P92" s="109"/>
      <c r="Q92" s="109"/>
      <c r="R92" s="109"/>
      <c r="S92" s="109"/>
      <c r="T92" s="109"/>
      <c r="U92" s="109"/>
      <c r="V92" s="108"/>
      <c r="W92" s="108"/>
      <c r="X92" s="108"/>
      <c r="Y92" s="108"/>
      <c r="Z92" s="108"/>
      <c r="AA92" s="108"/>
      <c r="AB92" s="108"/>
      <c r="AC92" s="108"/>
      <c r="AD92" s="108"/>
      <c r="AE92" s="108"/>
      <c r="AF92" s="108"/>
      <c r="AG92" s="108"/>
      <c r="AH92" s="108"/>
      <c r="AI92" s="108"/>
      <c r="AJ92" s="108"/>
      <c r="AK92" s="108"/>
      <c r="AL92" s="108"/>
      <c r="AM92" s="108"/>
      <c r="AN92" s="108"/>
      <c r="AO92" s="108"/>
      <c r="AP92" s="108"/>
      <c r="AQ92" s="108"/>
      <c r="AR92" s="108"/>
      <c r="AS92" s="108"/>
      <c r="AT92" s="108"/>
      <c r="AU92" s="108"/>
      <c r="AV92" s="109"/>
      <c r="AW92" s="109"/>
      <c r="AX92" s="109"/>
      <c r="AY92" s="108"/>
      <c r="AZ92" s="107"/>
      <c r="BA92" s="107"/>
      <c r="BB92" s="107"/>
      <c r="BC92" s="108"/>
      <c r="BD92" s="108"/>
    </row>
    <row r="93" spans="1:56" x14ac:dyDescent="0.2">
      <c r="A93" s="107"/>
      <c r="B93" s="107"/>
      <c r="C93" s="107"/>
      <c r="D93" s="107"/>
      <c r="E93" s="108"/>
      <c r="F93" s="107"/>
      <c r="G93" s="107"/>
      <c r="H93" s="107"/>
      <c r="I93" s="107"/>
      <c r="J93" s="107"/>
      <c r="K93" s="107"/>
      <c r="L93" s="109"/>
      <c r="M93" s="109"/>
      <c r="N93" s="109"/>
      <c r="O93" s="109"/>
      <c r="P93" s="109"/>
      <c r="Q93" s="109"/>
      <c r="R93" s="109"/>
      <c r="S93" s="109"/>
      <c r="T93" s="109"/>
      <c r="U93" s="109"/>
      <c r="V93" s="108"/>
      <c r="W93" s="108"/>
      <c r="X93" s="108"/>
      <c r="Y93" s="108"/>
      <c r="Z93" s="108"/>
      <c r="AA93" s="108"/>
      <c r="AB93" s="108"/>
      <c r="AC93" s="108"/>
      <c r="AD93" s="108"/>
      <c r="AE93" s="108"/>
      <c r="AF93" s="108"/>
      <c r="AG93" s="108"/>
      <c r="AH93" s="108"/>
      <c r="AI93" s="108"/>
      <c r="AJ93" s="108"/>
      <c r="AK93" s="108"/>
      <c r="AL93" s="108"/>
      <c r="AM93" s="108"/>
      <c r="AN93" s="108"/>
      <c r="AO93" s="108"/>
      <c r="AP93" s="108"/>
      <c r="AQ93" s="108"/>
      <c r="AR93" s="108"/>
      <c r="AS93" s="108"/>
      <c r="AT93" s="108"/>
      <c r="AU93" s="108"/>
      <c r="AV93" s="109"/>
      <c r="AW93" s="109"/>
      <c r="AX93" s="109"/>
      <c r="AY93" s="108"/>
      <c r="AZ93" s="107"/>
      <c r="BA93" s="107"/>
      <c r="BB93" s="107"/>
      <c r="BC93" s="108"/>
      <c r="BD93" s="108"/>
    </row>
    <row r="94" spans="1:56" x14ac:dyDescent="0.2">
      <c r="A94" s="107"/>
      <c r="B94" s="107"/>
      <c r="C94" s="107"/>
      <c r="D94" s="107"/>
      <c r="E94" s="108"/>
      <c r="F94" s="107"/>
      <c r="G94" s="107"/>
      <c r="H94" s="107"/>
      <c r="I94" s="107"/>
      <c r="J94" s="107"/>
      <c r="K94" s="107"/>
      <c r="L94" s="109"/>
      <c r="M94" s="109"/>
      <c r="N94" s="109"/>
      <c r="O94" s="109"/>
      <c r="P94" s="109"/>
      <c r="Q94" s="109"/>
      <c r="R94" s="109"/>
      <c r="S94" s="109"/>
      <c r="T94" s="109"/>
      <c r="U94" s="109"/>
      <c r="V94" s="108"/>
      <c r="W94" s="108"/>
      <c r="X94" s="108"/>
      <c r="Y94" s="108"/>
      <c r="Z94" s="108"/>
      <c r="AA94" s="108"/>
      <c r="AB94" s="108"/>
      <c r="AC94" s="108"/>
      <c r="AD94" s="108"/>
      <c r="AE94" s="108"/>
      <c r="AF94" s="108"/>
      <c r="AG94" s="108"/>
      <c r="AH94" s="108"/>
      <c r="AI94" s="108"/>
      <c r="AJ94" s="108"/>
      <c r="AK94" s="108"/>
      <c r="AL94" s="108"/>
      <c r="AM94" s="108"/>
      <c r="AN94" s="108"/>
      <c r="AO94" s="108"/>
      <c r="AP94" s="108"/>
      <c r="AQ94" s="108"/>
      <c r="AR94" s="108"/>
      <c r="AS94" s="108"/>
      <c r="AT94" s="108"/>
      <c r="AU94" s="108"/>
      <c r="AV94" s="109"/>
      <c r="AW94" s="109"/>
      <c r="AX94" s="109"/>
      <c r="AY94" s="108"/>
      <c r="AZ94" s="107"/>
      <c r="BA94" s="107"/>
      <c r="BB94" s="107"/>
      <c r="BC94" s="108"/>
      <c r="BD94" s="108"/>
    </row>
    <row r="95" spans="1:56" x14ac:dyDescent="0.2">
      <c r="A95" s="107"/>
      <c r="B95" s="107"/>
      <c r="C95" s="107"/>
      <c r="D95" s="107"/>
      <c r="E95" s="108"/>
      <c r="F95" s="107"/>
      <c r="G95" s="107"/>
      <c r="H95" s="107"/>
      <c r="I95" s="107"/>
      <c r="J95" s="107"/>
      <c r="K95" s="107"/>
      <c r="L95" s="109"/>
      <c r="M95" s="109"/>
      <c r="N95" s="109"/>
      <c r="O95" s="109"/>
      <c r="P95" s="109"/>
      <c r="Q95" s="109"/>
      <c r="R95" s="109"/>
      <c r="S95" s="109"/>
      <c r="T95" s="109"/>
      <c r="U95" s="109"/>
      <c r="V95" s="108"/>
      <c r="W95" s="108"/>
      <c r="X95" s="108"/>
      <c r="Y95" s="108"/>
      <c r="Z95" s="108"/>
      <c r="AA95" s="108"/>
      <c r="AB95" s="108"/>
      <c r="AC95" s="108"/>
      <c r="AD95" s="108"/>
      <c r="AE95" s="108"/>
      <c r="AF95" s="108"/>
      <c r="AG95" s="108"/>
      <c r="AH95" s="108"/>
      <c r="AI95" s="108"/>
      <c r="AJ95" s="108"/>
      <c r="AK95" s="108"/>
      <c r="AL95" s="108"/>
      <c r="AM95" s="108"/>
      <c r="AN95" s="108"/>
      <c r="AO95" s="108"/>
      <c r="AP95" s="108"/>
      <c r="AQ95" s="108"/>
      <c r="AR95" s="108"/>
      <c r="AS95" s="108"/>
      <c r="AT95" s="108"/>
      <c r="AU95" s="108"/>
      <c r="AV95" s="109"/>
      <c r="AW95" s="109"/>
      <c r="AX95" s="109"/>
      <c r="AY95" s="108"/>
      <c r="AZ95" s="107"/>
      <c r="BA95" s="107"/>
      <c r="BB95" s="107"/>
      <c r="BC95" s="108"/>
      <c r="BD95" s="108"/>
    </row>
    <row r="96" spans="1:56" x14ac:dyDescent="0.2">
      <c r="A96" s="107"/>
      <c r="B96" s="107"/>
      <c r="C96" s="107"/>
      <c r="D96" s="107"/>
      <c r="E96" s="108"/>
      <c r="F96" s="107"/>
      <c r="G96" s="107"/>
      <c r="H96" s="107"/>
      <c r="I96" s="107"/>
      <c r="J96" s="107"/>
      <c r="K96" s="107"/>
      <c r="L96" s="109"/>
      <c r="M96" s="109"/>
      <c r="N96" s="109"/>
      <c r="O96" s="109"/>
      <c r="P96" s="109"/>
      <c r="Q96" s="109"/>
      <c r="R96" s="109"/>
      <c r="S96" s="109"/>
      <c r="T96" s="109"/>
      <c r="U96" s="109"/>
      <c r="V96" s="108"/>
      <c r="W96" s="108"/>
      <c r="X96" s="108"/>
      <c r="Y96" s="108"/>
      <c r="Z96" s="108"/>
      <c r="AA96" s="108"/>
      <c r="AB96" s="108"/>
      <c r="AC96" s="108"/>
      <c r="AD96" s="108"/>
      <c r="AE96" s="108"/>
      <c r="AF96" s="108"/>
      <c r="AG96" s="108"/>
      <c r="AH96" s="108"/>
      <c r="AI96" s="108"/>
      <c r="AJ96" s="108"/>
      <c r="AK96" s="108"/>
      <c r="AL96" s="108"/>
      <c r="AM96" s="108"/>
      <c r="AN96" s="108"/>
      <c r="AO96" s="108"/>
      <c r="AP96" s="108"/>
      <c r="AQ96" s="108"/>
      <c r="AR96" s="108"/>
      <c r="AS96" s="108"/>
      <c r="AT96" s="108"/>
      <c r="AU96" s="108"/>
      <c r="AV96" s="109"/>
      <c r="AW96" s="109"/>
      <c r="AX96" s="109"/>
      <c r="AY96" s="108"/>
      <c r="AZ96" s="107"/>
      <c r="BA96" s="107"/>
      <c r="BB96" s="107"/>
      <c r="BC96" s="108"/>
      <c r="BD96" s="108"/>
    </row>
    <row r="97" spans="1:56" x14ac:dyDescent="0.2">
      <c r="A97" s="107"/>
      <c r="B97" s="107"/>
      <c r="C97" s="107"/>
      <c r="D97" s="107"/>
      <c r="E97" s="108"/>
      <c r="F97" s="107"/>
      <c r="G97" s="107"/>
      <c r="H97" s="107"/>
      <c r="I97" s="107"/>
      <c r="J97" s="107"/>
      <c r="K97" s="107"/>
      <c r="L97" s="109"/>
      <c r="M97" s="109"/>
      <c r="N97" s="109"/>
      <c r="O97" s="109"/>
      <c r="P97" s="109"/>
      <c r="Q97" s="109"/>
      <c r="R97" s="109"/>
      <c r="S97" s="109"/>
      <c r="T97" s="109"/>
      <c r="U97" s="109"/>
      <c r="V97" s="108"/>
      <c r="W97" s="108"/>
      <c r="X97" s="108"/>
      <c r="Y97" s="108"/>
      <c r="Z97" s="108"/>
      <c r="AA97" s="108"/>
      <c r="AB97" s="108"/>
      <c r="AC97" s="108"/>
      <c r="AD97" s="108"/>
      <c r="AE97" s="108"/>
      <c r="AF97" s="108"/>
      <c r="AG97" s="108"/>
      <c r="AH97" s="108"/>
      <c r="AI97" s="108"/>
      <c r="AJ97" s="108"/>
      <c r="AK97" s="108"/>
      <c r="AL97" s="108"/>
      <c r="AM97" s="108"/>
      <c r="AN97" s="108"/>
      <c r="AO97" s="108"/>
      <c r="AP97" s="108"/>
      <c r="AQ97" s="108"/>
      <c r="AR97" s="108"/>
      <c r="AS97" s="108"/>
      <c r="AT97" s="108"/>
      <c r="AU97" s="108"/>
      <c r="AV97" s="109"/>
      <c r="AW97" s="109"/>
      <c r="AX97" s="109"/>
      <c r="AY97" s="108"/>
      <c r="AZ97" s="107"/>
      <c r="BA97" s="107"/>
      <c r="BB97" s="107"/>
      <c r="BC97" s="108"/>
      <c r="BD97" s="108"/>
    </row>
    <row r="98" spans="1:56" x14ac:dyDescent="0.2">
      <c r="A98" s="107"/>
      <c r="B98" s="107"/>
      <c r="C98" s="107"/>
      <c r="D98" s="107"/>
      <c r="E98" s="108"/>
      <c r="F98" s="107"/>
      <c r="G98" s="107"/>
      <c r="H98" s="107"/>
      <c r="I98" s="107"/>
      <c r="J98" s="107"/>
      <c r="K98" s="107"/>
      <c r="L98" s="109"/>
      <c r="M98" s="109"/>
      <c r="N98" s="109"/>
      <c r="O98" s="109"/>
      <c r="P98" s="109"/>
      <c r="Q98" s="109"/>
      <c r="R98" s="109"/>
      <c r="S98" s="109"/>
      <c r="T98" s="109"/>
      <c r="U98" s="109"/>
      <c r="V98" s="108"/>
      <c r="W98" s="108"/>
      <c r="X98" s="108"/>
      <c r="Y98" s="108"/>
      <c r="Z98" s="108"/>
      <c r="AA98" s="108"/>
      <c r="AB98" s="108"/>
      <c r="AC98" s="108"/>
      <c r="AD98" s="108"/>
      <c r="AE98" s="108"/>
      <c r="AF98" s="108"/>
      <c r="AG98" s="108"/>
      <c r="AH98" s="108"/>
      <c r="AI98" s="108"/>
      <c r="AJ98" s="108"/>
      <c r="AK98" s="108"/>
      <c r="AL98" s="108"/>
      <c r="AM98" s="108"/>
      <c r="AN98" s="108"/>
      <c r="AO98" s="108"/>
      <c r="AP98" s="108"/>
      <c r="AQ98" s="108"/>
      <c r="AR98" s="108"/>
      <c r="AS98" s="108"/>
      <c r="AT98" s="108"/>
      <c r="AU98" s="108"/>
      <c r="AV98" s="109"/>
      <c r="AW98" s="109"/>
      <c r="AX98" s="109"/>
      <c r="AY98" s="108"/>
      <c r="AZ98" s="107"/>
      <c r="BA98" s="107"/>
      <c r="BB98" s="107"/>
      <c r="BC98" s="108"/>
      <c r="BD98" s="108"/>
    </row>
    <row r="99" spans="1:56" x14ac:dyDescent="0.2">
      <c r="A99" s="107"/>
      <c r="B99" s="107"/>
      <c r="C99" s="107"/>
      <c r="D99" s="107"/>
      <c r="E99" s="108"/>
      <c r="F99" s="107"/>
      <c r="G99" s="107"/>
      <c r="H99" s="107"/>
      <c r="I99" s="107"/>
      <c r="J99" s="107"/>
      <c r="K99" s="107"/>
      <c r="L99" s="109"/>
      <c r="M99" s="109"/>
      <c r="N99" s="109"/>
      <c r="O99" s="109"/>
      <c r="P99" s="109"/>
      <c r="Q99" s="109"/>
      <c r="R99" s="109"/>
      <c r="S99" s="109"/>
      <c r="T99" s="109"/>
      <c r="U99" s="109"/>
      <c r="V99" s="108"/>
      <c r="W99" s="108"/>
      <c r="X99" s="108"/>
      <c r="Y99" s="108"/>
      <c r="Z99" s="108"/>
      <c r="AA99" s="108"/>
      <c r="AB99" s="108"/>
      <c r="AC99" s="108"/>
      <c r="AD99" s="108"/>
      <c r="AE99" s="108"/>
      <c r="AF99" s="108"/>
      <c r="AG99" s="108"/>
      <c r="AH99" s="108"/>
      <c r="AI99" s="108"/>
      <c r="AJ99" s="108"/>
      <c r="AK99" s="108"/>
      <c r="AL99" s="108"/>
      <c r="AM99" s="108"/>
      <c r="AN99" s="108"/>
      <c r="AO99" s="108"/>
      <c r="AP99" s="108"/>
      <c r="AQ99" s="108"/>
      <c r="AR99" s="108"/>
      <c r="AS99" s="108"/>
      <c r="AT99" s="108"/>
      <c r="AU99" s="108"/>
      <c r="AV99" s="109"/>
      <c r="AW99" s="109"/>
      <c r="AX99" s="109"/>
      <c r="AY99" s="108"/>
      <c r="AZ99" s="107"/>
      <c r="BA99" s="107"/>
      <c r="BB99" s="107"/>
      <c r="BC99" s="108"/>
      <c r="BD99" s="108"/>
    </row>
    <row r="100" spans="1:56" x14ac:dyDescent="0.2">
      <c r="A100" s="107"/>
      <c r="B100" s="107"/>
      <c r="C100" s="107"/>
      <c r="D100" s="107"/>
      <c r="E100" s="108"/>
      <c r="F100" s="107"/>
      <c r="G100" s="107"/>
      <c r="H100" s="107"/>
      <c r="I100" s="107"/>
      <c r="J100" s="107"/>
      <c r="K100" s="107"/>
      <c r="L100" s="109"/>
      <c r="M100" s="109"/>
      <c r="N100" s="109"/>
      <c r="O100" s="109"/>
      <c r="P100" s="109"/>
      <c r="Q100" s="109"/>
      <c r="R100" s="109"/>
      <c r="S100" s="109"/>
      <c r="T100" s="109"/>
      <c r="U100" s="109"/>
      <c r="V100" s="108"/>
      <c r="W100" s="108"/>
      <c r="X100" s="108"/>
      <c r="Y100" s="108"/>
      <c r="Z100" s="108"/>
      <c r="AA100" s="108"/>
      <c r="AB100" s="108"/>
      <c r="AC100" s="108"/>
      <c r="AD100" s="108"/>
      <c r="AE100" s="108"/>
      <c r="AF100" s="108"/>
      <c r="AG100" s="108"/>
      <c r="AH100" s="108"/>
      <c r="AI100" s="108"/>
      <c r="AJ100" s="108"/>
      <c r="AK100" s="108"/>
      <c r="AL100" s="108"/>
      <c r="AM100" s="108"/>
      <c r="AN100" s="108"/>
      <c r="AO100" s="108"/>
      <c r="AP100" s="108"/>
      <c r="AQ100" s="108"/>
      <c r="AR100" s="108"/>
      <c r="AS100" s="108"/>
      <c r="AT100" s="108"/>
      <c r="AU100" s="108"/>
      <c r="AV100" s="109"/>
      <c r="AW100" s="109"/>
      <c r="AX100" s="109"/>
      <c r="AY100" s="108"/>
      <c r="AZ100" s="107"/>
      <c r="BA100" s="107"/>
      <c r="BB100" s="107"/>
      <c r="BC100" s="108"/>
      <c r="BD100" s="108"/>
    </row>
    <row r="101" spans="1:56" x14ac:dyDescent="0.2">
      <c r="A101" s="107"/>
      <c r="B101" s="107"/>
      <c r="C101" s="107"/>
      <c r="D101" s="107"/>
      <c r="E101" s="108"/>
      <c r="F101" s="107"/>
      <c r="G101" s="107"/>
      <c r="H101" s="107"/>
      <c r="I101" s="107"/>
      <c r="J101" s="107"/>
      <c r="K101" s="107"/>
      <c r="L101" s="109"/>
      <c r="M101" s="109"/>
      <c r="N101" s="109"/>
      <c r="O101" s="109"/>
      <c r="P101" s="109"/>
      <c r="Q101" s="109"/>
      <c r="R101" s="109"/>
      <c r="S101" s="109"/>
      <c r="T101" s="109"/>
      <c r="U101" s="109"/>
      <c r="V101" s="108"/>
      <c r="W101" s="108"/>
      <c r="X101" s="108"/>
      <c r="Y101" s="108"/>
      <c r="Z101" s="108"/>
      <c r="AA101" s="108"/>
      <c r="AB101" s="108"/>
      <c r="AC101" s="108"/>
      <c r="AD101" s="108"/>
      <c r="AE101" s="108"/>
      <c r="AF101" s="108"/>
      <c r="AG101" s="108"/>
      <c r="AH101" s="108"/>
      <c r="AI101" s="108"/>
      <c r="AJ101" s="108"/>
      <c r="AK101" s="108"/>
      <c r="AL101" s="108"/>
      <c r="AM101" s="108"/>
      <c r="AN101" s="108"/>
      <c r="AO101" s="108"/>
      <c r="AP101" s="108"/>
      <c r="AQ101" s="108"/>
      <c r="AR101" s="108"/>
      <c r="AS101" s="108"/>
      <c r="AT101" s="108"/>
      <c r="AU101" s="108"/>
      <c r="AV101" s="109"/>
      <c r="AW101" s="109"/>
      <c r="AX101" s="109"/>
      <c r="AY101" s="108"/>
      <c r="AZ101" s="107"/>
      <c r="BA101" s="107"/>
      <c r="BB101" s="107"/>
      <c r="BC101" s="108"/>
      <c r="BD101" s="108"/>
    </row>
    <row r="102" spans="1:56" x14ac:dyDescent="0.2">
      <c r="A102" s="107"/>
      <c r="B102" s="107"/>
      <c r="C102" s="107"/>
      <c r="D102" s="107"/>
      <c r="E102" s="108"/>
      <c r="F102" s="107"/>
      <c r="G102" s="107"/>
      <c r="H102" s="107"/>
      <c r="I102" s="107"/>
      <c r="J102" s="107"/>
      <c r="K102" s="107"/>
      <c r="L102" s="109"/>
      <c r="M102" s="109"/>
      <c r="N102" s="109"/>
      <c r="O102" s="109"/>
      <c r="P102" s="109"/>
      <c r="Q102" s="109"/>
      <c r="R102" s="109"/>
      <c r="S102" s="109"/>
      <c r="T102" s="109"/>
      <c r="U102" s="109"/>
      <c r="V102" s="108"/>
      <c r="W102" s="108"/>
      <c r="X102" s="108"/>
      <c r="Y102" s="108"/>
      <c r="Z102" s="108"/>
      <c r="AA102" s="108"/>
      <c r="AB102" s="108"/>
      <c r="AC102" s="108"/>
      <c r="AD102" s="108"/>
      <c r="AE102" s="108"/>
      <c r="AF102" s="108"/>
      <c r="AG102" s="108"/>
      <c r="AH102" s="108"/>
      <c r="AI102" s="108"/>
      <c r="AJ102" s="108"/>
      <c r="AK102" s="108"/>
      <c r="AL102" s="108"/>
      <c r="AM102" s="108"/>
      <c r="AN102" s="108"/>
      <c r="AO102" s="108"/>
      <c r="AP102" s="108"/>
      <c r="AQ102" s="108"/>
      <c r="AR102" s="108"/>
      <c r="AS102" s="108"/>
      <c r="AT102" s="108"/>
      <c r="AU102" s="108"/>
      <c r="AV102" s="109"/>
      <c r="AW102" s="109"/>
      <c r="AX102" s="109"/>
      <c r="AY102" s="108"/>
      <c r="AZ102" s="107"/>
      <c r="BA102" s="107"/>
      <c r="BB102" s="107"/>
      <c r="BC102" s="108"/>
      <c r="BD102" s="108"/>
    </row>
    <row r="103" spans="1:56" x14ac:dyDescent="0.2">
      <c r="A103" s="107"/>
      <c r="B103" s="107"/>
      <c r="C103" s="107"/>
      <c r="D103" s="107"/>
      <c r="E103" s="108"/>
      <c r="F103" s="107"/>
      <c r="G103" s="107"/>
      <c r="H103" s="107"/>
      <c r="I103" s="107"/>
      <c r="J103" s="107"/>
      <c r="K103" s="107"/>
      <c r="L103" s="109"/>
      <c r="M103" s="109"/>
      <c r="N103" s="109"/>
      <c r="O103" s="109"/>
      <c r="P103" s="109"/>
      <c r="Q103" s="109"/>
      <c r="R103" s="109"/>
      <c r="S103" s="109"/>
      <c r="T103" s="109"/>
      <c r="U103" s="109"/>
      <c r="V103" s="108"/>
      <c r="W103" s="108"/>
      <c r="X103" s="108"/>
      <c r="Y103" s="108"/>
      <c r="Z103" s="108"/>
      <c r="AA103" s="108"/>
      <c r="AB103" s="108"/>
      <c r="AC103" s="108"/>
      <c r="AD103" s="108"/>
      <c r="AE103" s="108"/>
      <c r="AF103" s="108"/>
      <c r="AG103" s="108"/>
      <c r="AH103" s="108"/>
      <c r="AI103" s="108"/>
      <c r="AJ103" s="108"/>
      <c r="AK103" s="108"/>
      <c r="AL103" s="108"/>
      <c r="AM103" s="108"/>
      <c r="AN103" s="108"/>
      <c r="AO103" s="108"/>
      <c r="AP103" s="108"/>
      <c r="AQ103" s="108"/>
      <c r="AR103" s="108"/>
      <c r="AS103" s="108"/>
      <c r="AT103" s="108"/>
      <c r="AU103" s="108"/>
      <c r="AV103" s="109"/>
      <c r="AW103" s="109"/>
      <c r="AX103" s="109"/>
      <c r="AY103" s="108"/>
      <c r="AZ103" s="107"/>
      <c r="BA103" s="107"/>
      <c r="BB103" s="107"/>
      <c r="BC103" s="108"/>
      <c r="BD103" s="108"/>
    </row>
    <row r="104" spans="1:56" x14ac:dyDescent="0.2">
      <c r="A104" s="107"/>
      <c r="B104" s="107"/>
      <c r="C104" s="107"/>
      <c r="D104" s="107"/>
      <c r="E104" s="108"/>
      <c r="F104" s="107"/>
      <c r="G104" s="107"/>
      <c r="H104" s="107"/>
      <c r="I104" s="107"/>
      <c r="J104" s="107"/>
      <c r="K104" s="107"/>
      <c r="L104" s="109"/>
      <c r="M104" s="109"/>
      <c r="N104" s="109"/>
      <c r="O104" s="109"/>
      <c r="P104" s="109"/>
      <c r="Q104" s="109"/>
      <c r="R104" s="109"/>
      <c r="S104" s="109"/>
      <c r="T104" s="109"/>
      <c r="U104" s="109"/>
      <c r="V104" s="108"/>
      <c r="W104" s="108"/>
      <c r="X104" s="108"/>
      <c r="Y104" s="108"/>
      <c r="Z104" s="108"/>
      <c r="AA104" s="108"/>
      <c r="AB104" s="108"/>
      <c r="AC104" s="108"/>
      <c r="AD104" s="108"/>
      <c r="AE104" s="108"/>
      <c r="AF104" s="108"/>
      <c r="AG104" s="108"/>
      <c r="AH104" s="108"/>
      <c r="AI104" s="108"/>
      <c r="AJ104" s="108"/>
      <c r="AK104" s="108"/>
      <c r="AL104" s="108"/>
      <c r="AM104" s="108"/>
      <c r="AN104" s="108"/>
      <c r="AO104" s="108"/>
      <c r="AP104" s="108"/>
      <c r="AQ104" s="108"/>
      <c r="AR104" s="108"/>
      <c r="AS104" s="108"/>
      <c r="AT104" s="108"/>
      <c r="AU104" s="108"/>
      <c r="AV104" s="109"/>
      <c r="AW104" s="109"/>
      <c r="AX104" s="109"/>
      <c r="AY104" s="108"/>
      <c r="AZ104" s="107"/>
      <c r="BA104" s="107"/>
      <c r="BB104" s="107"/>
      <c r="BC104" s="108"/>
      <c r="BD104" s="108"/>
    </row>
    <row r="105" spans="1:56" x14ac:dyDescent="0.2">
      <c r="A105" s="107"/>
      <c r="B105" s="107"/>
      <c r="C105" s="107"/>
      <c r="D105" s="107"/>
      <c r="E105" s="108"/>
      <c r="F105" s="107"/>
      <c r="G105" s="107"/>
      <c r="H105" s="107"/>
      <c r="I105" s="107"/>
      <c r="J105" s="107"/>
      <c r="K105" s="107"/>
      <c r="L105" s="109"/>
      <c r="M105" s="109"/>
      <c r="N105" s="109"/>
      <c r="O105" s="109"/>
      <c r="P105" s="109"/>
      <c r="Q105" s="109"/>
      <c r="R105" s="109"/>
      <c r="S105" s="109"/>
      <c r="T105" s="109"/>
      <c r="U105" s="109"/>
      <c r="V105" s="108"/>
      <c r="W105" s="108"/>
      <c r="X105" s="108"/>
      <c r="Y105" s="108"/>
      <c r="Z105" s="108"/>
      <c r="AA105" s="108"/>
      <c r="AB105" s="108"/>
      <c r="AC105" s="108"/>
      <c r="AD105" s="108"/>
      <c r="AE105" s="108"/>
      <c r="AF105" s="108"/>
      <c r="AG105" s="108"/>
      <c r="AH105" s="108"/>
      <c r="AI105" s="108"/>
      <c r="AJ105" s="108"/>
      <c r="AK105" s="108"/>
      <c r="AL105" s="108"/>
      <c r="AM105" s="108"/>
      <c r="AN105" s="108"/>
      <c r="AO105" s="108"/>
      <c r="AP105" s="108"/>
      <c r="AQ105" s="108"/>
      <c r="AR105" s="108"/>
      <c r="AS105" s="108"/>
      <c r="AT105" s="108"/>
      <c r="AU105" s="108"/>
      <c r="AV105" s="109"/>
      <c r="AW105" s="109"/>
      <c r="AX105" s="109"/>
      <c r="AY105" s="108"/>
      <c r="AZ105" s="107"/>
      <c r="BA105" s="107"/>
      <c r="BB105" s="107"/>
      <c r="BC105" s="108"/>
      <c r="BD105" s="108"/>
    </row>
    <row r="106" spans="1:56" x14ac:dyDescent="0.2">
      <c r="A106" s="107"/>
      <c r="B106" s="107"/>
      <c r="C106" s="107"/>
      <c r="D106" s="107"/>
      <c r="E106" s="108"/>
      <c r="F106" s="107"/>
      <c r="G106" s="107"/>
      <c r="H106" s="107"/>
      <c r="I106" s="107"/>
      <c r="J106" s="107"/>
      <c r="K106" s="107"/>
      <c r="L106" s="109"/>
      <c r="M106" s="109"/>
      <c r="N106" s="109"/>
      <c r="O106" s="109"/>
      <c r="P106" s="109"/>
      <c r="Q106" s="109"/>
      <c r="R106" s="109"/>
      <c r="S106" s="109"/>
      <c r="T106" s="109"/>
      <c r="U106" s="109"/>
      <c r="V106" s="108"/>
      <c r="W106" s="108"/>
      <c r="X106" s="108"/>
      <c r="Y106" s="108"/>
      <c r="Z106" s="108"/>
      <c r="AA106" s="108"/>
      <c r="AB106" s="108"/>
      <c r="AC106" s="108"/>
      <c r="AD106" s="108"/>
      <c r="AE106" s="108"/>
      <c r="AF106" s="108"/>
      <c r="AG106" s="108"/>
      <c r="AH106" s="108"/>
      <c r="AI106" s="108"/>
      <c r="AJ106" s="108"/>
      <c r="AK106" s="108"/>
      <c r="AL106" s="108"/>
      <c r="AM106" s="108"/>
      <c r="AN106" s="108"/>
      <c r="AO106" s="108"/>
      <c r="AP106" s="108"/>
      <c r="AQ106" s="108"/>
      <c r="AR106" s="108"/>
      <c r="AS106" s="108"/>
      <c r="AT106" s="108"/>
      <c r="AU106" s="108"/>
      <c r="AV106" s="109"/>
      <c r="AW106" s="109"/>
      <c r="AX106" s="109"/>
      <c r="AY106" s="108"/>
      <c r="AZ106" s="107"/>
      <c r="BA106" s="107"/>
      <c r="BB106" s="107"/>
      <c r="BC106" s="108"/>
      <c r="BD106" s="108"/>
    </row>
    <row r="107" spans="1:56" x14ac:dyDescent="0.2">
      <c r="A107" s="107"/>
      <c r="B107" s="107"/>
      <c r="C107" s="107"/>
      <c r="D107" s="107"/>
      <c r="E107" s="108"/>
      <c r="F107" s="107"/>
      <c r="G107" s="107"/>
      <c r="H107" s="107"/>
      <c r="I107" s="107"/>
      <c r="J107" s="107"/>
      <c r="K107" s="107"/>
      <c r="L107" s="109"/>
      <c r="M107" s="109"/>
      <c r="N107" s="109"/>
      <c r="O107" s="109"/>
      <c r="P107" s="109"/>
      <c r="Q107" s="109"/>
      <c r="R107" s="109"/>
      <c r="S107" s="109"/>
      <c r="T107" s="109"/>
      <c r="U107" s="109"/>
      <c r="V107" s="108"/>
      <c r="W107" s="108"/>
      <c r="X107" s="108"/>
      <c r="Y107" s="108"/>
      <c r="Z107" s="108"/>
      <c r="AA107" s="108"/>
      <c r="AB107" s="108"/>
      <c r="AC107" s="108"/>
      <c r="AD107" s="108"/>
      <c r="AE107" s="108"/>
      <c r="AF107" s="108"/>
      <c r="AG107" s="108"/>
      <c r="AH107" s="108"/>
      <c r="AI107" s="108"/>
      <c r="AJ107" s="108"/>
      <c r="AK107" s="108"/>
      <c r="AL107" s="108"/>
      <c r="AM107" s="108"/>
      <c r="AN107" s="108"/>
      <c r="AO107" s="108"/>
      <c r="AP107" s="108"/>
      <c r="AQ107" s="108"/>
      <c r="AR107" s="108"/>
      <c r="AS107" s="108"/>
      <c r="AT107" s="108"/>
      <c r="AU107" s="108"/>
      <c r="AV107" s="109"/>
      <c r="AW107" s="109"/>
      <c r="AX107" s="109"/>
      <c r="AY107" s="108"/>
      <c r="AZ107" s="107"/>
      <c r="BA107" s="107"/>
      <c r="BB107" s="107"/>
      <c r="BC107" s="108"/>
      <c r="BD107" s="108"/>
    </row>
    <row r="108" spans="1:56" x14ac:dyDescent="0.2">
      <c r="A108" s="107"/>
      <c r="B108" s="107"/>
      <c r="C108" s="107"/>
      <c r="D108" s="107"/>
      <c r="E108" s="108"/>
      <c r="F108" s="107"/>
      <c r="G108" s="107"/>
      <c r="H108" s="107"/>
      <c r="I108" s="107"/>
      <c r="J108" s="107"/>
      <c r="K108" s="107"/>
      <c r="L108" s="109"/>
      <c r="M108" s="109"/>
      <c r="N108" s="109"/>
      <c r="O108" s="109"/>
      <c r="P108" s="109"/>
      <c r="Q108" s="109"/>
      <c r="R108" s="109"/>
      <c r="S108" s="109"/>
      <c r="T108" s="109"/>
      <c r="U108" s="109"/>
      <c r="V108" s="108"/>
      <c r="W108" s="108"/>
      <c r="X108" s="108"/>
      <c r="Y108" s="108"/>
      <c r="Z108" s="108"/>
      <c r="AA108" s="108"/>
      <c r="AB108" s="108"/>
      <c r="AC108" s="108"/>
      <c r="AD108" s="108"/>
      <c r="AE108" s="108"/>
      <c r="AF108" s="108"/>
      <c r="AG108" s="108"/>
      <c r="AH108" s="108"/>
      <c r="AI108" s="108"/>
      <c r="AJ108" s="108"/>
      <c r="AK108" s="108"/>
      <c r="AL108" s="108"/>
      <c r="AM108" s="108"/>
      <c r="AN108" s="108"/>
      <c r="AO108" s="108"/>
      <c r="AP108" s="108"/>
      <c r="AQ108" s="108"/>
      <c r="AR108" s="108"/>
      <c r="AS108" s="108"/>
      <c r="AT108" s="108"/>
      <c r="AU108" s="108"/>
      <c r="AV108" s="109"/>
      <c r="AW108" s="109"/>
      <c r="AX108" s="109"/>
      <c r="AY108" s="108"/>
      <c r="AZ108" s="107"/>
      <c r="BA108" s="107"/>
      <c r="BB108" s="107"/>
      <c r="BC108" s="108"/>
      <c r="BD108" s="108"/>
    </row>
    <row r="109" spans="1:56" x14ac:dyDescent="0.2">
      <c r="A109" s="107"/>
      <c r="B109" s="107"/>
      <c r="C109" s="107"/>
      <c r="D109" s="107"/>
      <c r="E109" s="108"/>
      <c r="F109" s="107"/>
      <c r="G109" s="107"/>
      <c r="H109" s="107"/>
      <c r="I109" s="107"/>
      <c r="J109" s="107"/>
      <c r="K109" s="107"/>
      <c r="L109" s="109"/>
      <c r="M109" s="109"/>
      <c r="N109" s="109"/>
      <c r="O109" s="109"/>
      <c r="P109" s="109"/>
      <c r="Q109" s="109"/>
      <c r="R109" s="109"/>
      <c r="S109" s="109"/>
      <c r="T109" s="109"/>
      <c r="U109" s="109"/>
      <c r="V109" s="108"/>
      <c r="W109" s="108"/>
      <c r="X109" s="108"/>
      <c r="Y109" s="108"/>
      <c r="Z109" s="108"/>
      <c r="AA109" s="108"/>
      <c r="AB109" s="108"/>
      <c r="AC109" s="108"/>
      <c r="AD109" s="108"/>
      <c r="AE109" s="108"/>
      <c r="AF109" s="108"/>
      <c r="AG109" s="108"/>
      <c r="AH109" s="108"/>
      <c r="AI109" s="108"/>
      <c r="AJ109" s="108"/>
      <c r="AK109" s="108"/>
      <c r="AL109" s="108"/>
      <c r="AM109" s="108"/>
      <c r="AN109" s="108"/>
      <c r="AO109" s="108"/>
      <c r="AP109" s="108"/>
      <c r="AQ109" s="108"/>
      <c r="AR109" s="108"/>
      <c r="AS109" s="108"/>
      <c r="AT109" s="108"/>
      <c r="AU109" s="108"/>
      <c r="AV109" s="109"/>
      <c r="AW109" s="109"/>
      <c r="AX109" s="109"/>
      <c r="AY109" s="108"/>
      <c r="AZ109" s="107"/>
      <c r="BA109" s="107"/>
      <c r="BB109" s="107"/>
      <c r="BC109" s="108"/>
      <c r="BD109" s="108"/>
    </row>
    <row r="110" spans="1:56" x14ac:dyDescent="0.2">
      <c r="A110" s="107"/>
      <c r="B110" s="107"/>
      <c r="C110" s="107"/>
      <c r="D110" s="107"/>
      <c r="E110" s="108"/>
      <c r="F110" s="107"/>
      <c r="G110" s="107"/>
      <c r="H110" s="107"/>
      <c r="I110" s="107"/>
      <c r="J110" s="107"/>
      <c r="K110" s="107"/>
      <c r="L110" s="109"/>
      <c r="M110" s="109"/>
      <c r="N110" s="109"/>
      <c r="O110" s="109"/>
      <c r="P110" s="109"/>
      <c r="Q110" s="109"/>
      <c r="R110" s="109"/>
      <c r="S110" s="109"/>
      <c r="T110" s="109"/>
      <c r="U110" s="109"/>
      <c r="V110" s="108"/>
      <c r="W110" s="108"/>
      <c r="X110" s="108"/>
      <c r="Y110" s="108"/>
      <c r="Z110" s="108"/>
      <c r="AA110" s="108"/>
      <c r="AB110" s="108"/>
      <c r="AC110" s="108"/>
      <c r="AD110" s="108"/>
      <c r="AE110" s="108"/>
      <c r="AF110" s="108"/>
      <c r="AG110" s="108"/>
      <c r="AH110" s="108"/>
      <c r="AI110" s="108"/>
      <c r="AJ110" s="108"/>
      <c r="AK110" s="108"/>
      <c r="AL110" s="108"/>
      <c r="AM110" s="108"/>
      <c r="AN110" s="108"/>
      <c r="AO110" s="108"/>
      <c r="AP110" s="108"/>
      <c r="AQ110" s="108"/>
      <c r="AR110" s="108"/>
      <c r="AS110" s="108"/>
      <c r="AT110" s="108"/>
      <c r="AU110" s="108"/>
      <c r="AV110" s="109"/>
      <c r="AW110" s="109"/>
      <c r="AX110" s="109"/>
      <c r="AY110" s="108"/>
      <c r="AZ110" s="107"/>
      <c r="BA110" s="107"/>
      <c r="BB110" s="107"/>
      <c r="BC110" s="108"/>
      <c r="BD110" s="108"/>
    </row>
    <row r="111" spans="1:56" x14ac:dyDescent="0.2">
      <c r="A111" s="107"/>
      <c r="B111" s="107"/>
      <c r="C111" s="107"/>
      <c r="D111" s="107"/>
      <c r="E111" s="108"/>
      <c r="F111" s="107"/>
      <c r="G111" s="107"/>
      <c r="H111" s="107"/>
      <c r="I111" s="107"/>
      <c r="J111" s="107"/>
      <c r="K111" s="107"/>
      <c r="L111" s="109"/>
      <c r="M111" s="109"/>
      <c r="N111" s="109"/>
      <c r="O111" s="109"/>
      <c r="P111" s="109"/>
      <c r="Q111" s="109"/>
      <c r="R111" s="109"/>
      <c r="S111" s="109"/>
      <c r="T111" s="109"/>
      <c r="U111" s="109"/>
      <c r="V111" s="108"/>
      <c r="W111" s="108"/>
      <c r="X111" s="108"/>
      <c r="Y111" s="108"/>
      <c r="Z111" s="108"/>
      <c r="AA111" s="108"/>
      <c r="AB111" s="108"/>
      <c r="AC111" s="108"/>
      <c r="AD111" s="108"/>
      <c r="AE111" s="108"/>
      <c r="AF111" s="108"/>
      <c r="AG111" s="108"/>
      <c r="AH111" s="108"/>
      <c r="AI111" s="108"/>
      <c r="AJ111" s="108"/>
      <c r="AK111" s="108"/>
      <c r="AL111" s="108"/>
      <c r="AM111" s="108"/>
      <c r="AN111" s="108"/>
      <c r="AO111" s="108"/>
      <c r="AP111" s="108"/>
      <c r="AQ111" s="108"/>
      <c r="AR111" s="108"/>
      <c r="AS111" s="108"/>
      <c r="AT111" s="108"/>
      <c r="AU111" s="108"/>
      <c r="AV111" s="109"/>
      <c r="AW111" s="109"/>
      <c r="AX111" s="109"/>
      <c r="AY111" s="108"/>
      <c r="AZ111" s="107"/>
      <c r="BA111" s="107"/>
      <c r="BB111" s="107"/>
      <c r="BC111" s="108"/>
      <c r="BD111" s="108"/>
    </row>
    <row r="112" spans="1:56" x14ac:dyDescent="0.2">
      <c r="A112" s="107"/>
      <c r="B112" s="107"/>
      <c r="C112" s="107"/>
      <c r="D112" s="107"/>
      <c r="E112" s="108"/>
      <c r="F112" s="107"/>
      <c r="G112" s="107"/>
      <c r="H112" s="107"/>
      <c r="I112" s="107"/>
      <c r="J112" s="107"/>
      <c r="K112" s="107"/>
      <c r="L112" s="109"/>
      <c r="M112" s="109"/>
      <c r="N112" s="109"/>
      <c r="O112" s="109"/>
      <c r="P112" s="109"/>
      <c r="Q112" s="109"/>
      <c r="R112" s="109"/>
      <c r="S112" s="109"/>
      <c r="T112" s="109"/>
      <c r="U112" s="109"/>
      <c r="V112" s="108"/>
      <c r="W112" s="108"/>
      <c r="X112" s="108"/>
      <c r="Y112" s="108"/>
      <c r="Z112" s="108"/>
      <c r="AA112" s="108"/>
      <c r="AB112" s="108"/>
      <c r="AC112" s="108"/>
      <c r="AD112" s="108"/>
      <c r="AE112" s="108"/>
      <c r="AF112" s="108"/>
      <c r="AG112" s="108"/>
      <c r="AH112" s="108"/>
      <c r="AI112" s="108"/>
      <c r="AJ112" s="108"/>
      <c r="AK112" s="108"/>
      <c r="AL112" s="108"/>
      <c r="AM112" s="108"/>
      <c r="AN112" s="108"/>
      <c r="AO112" s="108"/>
      <c r="AP112" s="108"/>
      <c r="AQ112" s="108"/>
      <c r="AR112" s="108"/>
      <c r="AS112" s="108"/>
      <c r="AT112" s="108"/>
      <c r="AU112" s="108"/>
      <c r="AV112" s="109"/>
      <c r="AW112" s="109"/>
      <c r="AX112" s="109"/>
      <c r="AY112" s="108"/>
      <c r="AZ112" s="107"/>
      <c r="BA112" s="107"/>
      <c r="BB112" s="107"/>
      <c r="BC112" s="108"/>
      <c r="BD112" s="108"/>
    </row>
    <row r="113" spans="1:56" x14ac:dyDescent="0.2">
      <c r="A113" s="107"/>
      <c r="B113" s="107"/>
      <c r="C113" s="107"/>
      <c r="D113" s="107"/>
      <c r="E113" s="108"/>
      <c r="F113" s="107"/>
      <c r="G113" s="107"/>
      <c r="H113" s="107"/>
      <c r="I113" s="107"/>
      <c r="J113" s="107"/>
      <c r="K113" s="107"/>
      <c r="L113" s="109"/>
      <c r="M113" s="109"/>
      <c r="N113" s="109"/>
      <c r="O113" s="109"/>
      <c r="P113" s="109"/>
      <c r="Q113" s="109"/>
      <c r="R113" s="109"/>
      <c r="S113" s="109"/>
      <c r="T113" s="109"/>
      <c r="U113" s="109"/>
      <c r="V113" s="108"/>
      <c r="W113" s="108"/>
      <c r="X113" s="108"/>
      <c r="Y113" s="108"/>
      <c r="Z113" s="108"/>
      <c r="AA113" s="108"/>
      <c r="AB113" s="108"/>
      <c r="AC113" s="108"/>
      <c r="AD113" s="108"/>
      <c r="AE113" s="108"/>
      <c r="AF113" s="108"/>
      <c r="AG113" s="108"/>
      <c r="AH113" s="108"/>
      <c r="AI113" s="108"/>
      <c r="AJ113" s="108"/>
      <c r="AK113" s="108"/>
      <c r="AL113" s="108"/>
      <c r="AM113" s="108"/>
      <c r="AN113" s="108"/>
      <c r="AO113" s="108"/>
      <c r="AP113" s="108"/>
      <c r="AQ113" s="108"/>
      <c r="AR113" s="108"/>
      <c r="AS113" s="108"/>
      <c r="AT113" s="108"/>
      <c r="AU113" s="108"/>
      <c r="AV113" s="109"/>
      <c r="AW113" s="109"/>
      <c r="AX113" s="109"/>
      <c r="AY113" s="108"/>
      <c r="AZ113" s="107"/>
      <c r="BA113" s="107"/>
      <c r="BB113" s="107"/>
      <c r="BC113" s="108"/>
      <c r="BD113" s="108"/>
    </row>
    <row r="114" spans="1:56" x14ac:dyDescent="0.2">
      <c r="A114" s="107"/>
      <c r="B114" s="107"/>
      <c r="C114" s="107"/>
      <c r="D114" s="107"/>
      <c r="E114" s="108"/>
      <c r="F114" s="107"/>
      <c r="G114" s="107"/>
      <c r="H114" s="107"/>
      <c r="I114" s="107"/>
      <c r="J114" s="107"/>
      <c r="K114" s="107"/>
      <c r="L114" s="109"/>
      <c r="M114" s="109"/>
      <c r="N114" s="109"/>
      <c r="O114" s="109"/>
      <c r="P114" s="109"/>
      <c r="Q114" s="109"/>
      <c r="R114" s="109"/>
      <c r="S114" s="109"/>
      <c r="T114" s="109"/>
      <c r="U114" s="109"/>
      <c r="V114" s="108"/>
      <c r="W114" s="108"/>
      <c r="X114" s="108"/>
      <c r="Y114" s="108"/>
      <c r="Z114" s="108"/>
      <c r="AA114" s="108"/>
      <c r="AB114" s="108"/>
      <c r="AC114" s="108"/>
      <c r="AD114" s="108"/>
      <c r="AE114" s="108"/>
      <c r="AF114" s="108"/>
      <c r="AG114" s="108"/>
      <c r="AH114" s="108"/>
      <c r="AI114" s="108"/>
      <c r="AJ114" s="108"/>
      <c r="AK114" s="108"/>
      <c r="AL114" s="108"/>
      <c r="AM114" s="108"/>
      <c r="AN114" s="108"/>
      <c r="AO114" s="108"/>
      <c r="AP114" s="108"/>
      <c r="AQ114" s="108"/>
      <c r="AR114" s="108"/>
      <c r="AS114" s="108"/>
      <c r="AT114" s="108"/>
      <c r="AU114" s="108"/>
      <c r="AV114" s="109"/>
      <c r="AW114" s="109"/>
      <c r="AX114" s="109"/>
      <c r="AY114" s="108"/>
      <c r="AZ114" s="107"/>
      <c r="BA114" s="107"/>
      <c r="BB114" s="107"/>
      <c r="BC114" s="108"/>
      <c r="BD114" s="108"/>
    </row>
    <row r="115" spans="1:56" x14ac:dyDescent="0.2">
      <c r="A115" s="107"/>
      <c r="B115" s="107"/>
      <c r="C115" s="107"/>
      <c r="D115" s="107"/>
      <c r="E115" s="108"/>
      <c r="F115" s="107"/>
      <c r="G115" s="107"/>
      <c r="H115" s="107"/>
      <c r="I115" s="107"/>
      <c r="J115" s="107"/>
      <c r="K115" s="107"/>
      <c r="L115" s="109"/>
      <c r="M115" s="109"/>
      <c r="N115" s="109"/>
      <c r="O115" s="109"/>
      <c r="P115" s="109"/>
      <c r="Q115" s="109"/>
      <c r="R115" s="109"/>
      <c r="S115" s="109"/>
      <c r="T115" s="109"/>
      <c r="U115" s="109"/>
      <c r="V115" s="108"/>
      <c r="W115" s="108"/>
      <c r="X115" s="108"/>
      <c r="Y115" s="108"/>
      <c r="Z115" s="108"/>
      <c r="AA115" s="108"/>
      <c r="AB115" s="108"/>
      <c r="AC115" s="108"/>
      <c r="AD115" s="108"/>
      <c r="AE115" s="108"/>
      <c r="AF115" s="108"/>
      <c r="AG115" s="108"/>
      <c r="AH115" s="108"/>
      <c r="AI115" s="108"/>
      <c r="AJ115" s="108"/>
      <c r="AK115" s="108"/>
      <c r="AL115" s="108"/>
      <c r="AM115" s="108"/>
      <c r="AN115" s="108"/>
      <c r="AO115" s="108"/>
      <c r="AP115" s="108"/>
      <c r="AQ115" s="108"/>
      <c r="AR115" s="108"/>
      <c r="AS115" s="108"/>
      <c r="AT115" s="108"/>
      <c r="AU115" s="108"/>
      <c r="AV115" s="109"/>
      <c r="AW115" s="109"/>
      <c r="AX115" s="109"/>
      <c r="AY115" s="108"/>
      <c r="AZ115" s="107"/>
      <c r="BA115" s="107"/>
      <c r="BB115" s="107"/>
      <c r="BC115" s="108"/>
      <c r="BD115" s="108"/>
    </row>
    <row r="116" spans="1:56" x14ac:dyDescent="0.2">
      <c r="A116" s="107"/>
      <c r="B116" s="107"/>
      <c r="C116" s="107"/>
      <c r="D116" s="107"/>
      <c r="E116" s="108"/>
      <c r="F116" s="107"/>
      <c r="G116" s="107"/>
      <c r="H116" s="107"/>
      <c r="I116" s="107"/>
      <c r="J116" s="107"/>
      <c r="K116" s="107"/>
      <c r="L116" s="109"/>
      <c r="M116" s="109"/>
      <c r="N116" s="109"/>
      <c r="O116" s="109"/>
      <c r="P116" s="109"/>
      <c r="Q116" s="109"/>
      <c r="R116" s="109"/>
      <c r="S116" s="109"/>
      <c r="T116" s="109"/>
      <c r="U116" s="109"/>
      <c r="V116" s="108"/>
      <c r="W116" s="108"/>
      <c r="X116" s="108"/>
      <c r="Y116" s="108"/>
      <c r="Z116" s="108"/>
      <c r="AA116" s="108"/>
      <c r="AB116" s="108"/>
      <c r="AC116" s="108"/>
      <c r="AD116" s="108"/>
      <c r="AE116" s="108"/>
      <c r="AF116" s="108"/>
      <c r="AG116" s="108"/>
      <c r="AH116" s="108"/>
      <c r="AI116" s="108"/>
      <c r="AJ116" s="108"/>
      <c r="AK116" s="108"/>
      <c r="AL116" s="108"/>
      <c r="AM116" s="108"/>
      <c r="AN116" s="108"/>
      <c r="AO116" s="108"/>
      <c r="AP116" s="108"/>
      <c r="AQ116" s="108"/>
      <c r="AR116" s="108"/>
      <c r="AS116" s="108"/>
      <c r="AT116" s="108"/>
      <c r="AU116" s="108"/>
      <c r="AV116" s="109"/>
      <c r="AW116" s="109"/>
      <c r="AX116" s="109"/>
      <c r="AY116" s="108"/>
      <c r="AZ116" s="107"/>
      <c r="BA116" s="107"/>
      <c r="BB116" s="107"/>
      <c r="BC116" s="108"/>
      <c r="BD116" s="108"/>
    </row>
    <row r="117" spans="1:56" x14ac:dyDescent="0.2">
      <c r="A117" s="107"/>
      <c r="B117" s="107"/>
      <c r="C117" s="107"/>
      <c r="D117" s="107"/>
      <c r="E117" s="108"/>
      <c r="F117" s="107"/>
      <c r="G117" s="107"/>
      <c r="H117" s="107"/>
      <c r="I117" s="107"/>
      <c r="J117" s="107"/>
      <c r="K117" s="107"/>
      <c r="L117" s="109"/>
      <c r="M117" s="109"/>
      <c r="N117" s="109"/>
      <c r="O117" s="109"/>
      <c r="P117" s="109"/>
      <c r="Q117" s="109"/>
      <c r="R117" s="109"/>
      <c r="S117" s="109"/>
      <c r="T117" s="109"/>
      <c r="U117" s="109"/>
      <c r="V117" s="108"/>
      <c r="W117" s="108"/>
      <c r="X117" s="108"/>
      <c r="Y117" s="108"/>
      <c r="Z117" s="108"/>
      <c r="AA117" s="108"/>
      <c r="AB117" s="108"/>
      <c r="AC117" s="108"/>
      <c r="AD117" s="108"/>
      <c r="AE117" s="108"/>
      <c r="AF117" s="108"/>
      <c r="AG117" s="108"/>
      <c r="AH117" s="108"/>
      <c r="AI117" s="108"/>
      <c r="AJ117" s="108"/>
      <c r="AK117" s="108"/>
      <c r="AL117" s="108"/>
      <c r="AM117" s="108"/>
      <c r="AN117" s="108"/>
      <c r="AO117" s="108"/>
      <c r="AP117" s="108"/>
      <c r="AQ117" s="108"/>
      <c r="AR117" s="108"/>
      <c r="AS117" s="108"/>
      <c r="AT117" s="108"/>
      <c r="AU117" s="108"/>
      <c r="AV117" s="109"/>
      <c r="AW117" s="109"/>
      <c r="AX117" s="109"/>
      <c r="AY117" s="108"/>
      <c r="AZ117" s="107"/>
      <c r="BA117" s="107"/>
      <c r="BB117" s="107"/>
      <c r="BC117" s="108"/>
      <c r="BD117" s="108"/>
    </row>
  </sheetData>
  <sheetProtection formatCells="0" formatColumns="0" formatRows="0" insertRows="0" deleteRows="0" sort="0" autoFilter="0" pivotTables="0"/>
  <mergeCells count="87">
    <mergeCell ref="B24:H24"/>
    <mergeCell ref="I24:U24"/>
    <mergeCell ref="V24:AP24"/>
    <mergeCell ref="AR24:AW24"/>
    <mergeCell ref="B21:U21"/>
    <mergeCell ref="AY21:BD24"/>
    <mergeCell ref="B22:H22"/>
    <mergeCell ref="I22:U22"/>
    <mergeCell ref="V22:AP22"/>
    <mergeCell ref="AR22:AW22"/>
    <mergeCell ref="B23:H23"/>
    <mergeCell ref="I23:U23"/>
    <mergeCell ref="V23:AP23"/>
    <mergeCell ref="AR23:AW23"/>
    <mergeCell ref="B18:D18"/>
    <mergeCell ref="F18:H18"/>
    <mergeCell ref="I18:K18"/>
    <mergeCell ref="S18:U18"/>
    <mergeCell ref="AZ18:BB18"/>
    <mergeCell ref="B19:D19"/>
    <mergeCell ref="F19:H19"/>
    <mergeCell ref="I19:K19"/>
    <mergeCell ref="S19:U19"/>
    <mergeCell ref="AZ19:BB19"/>
    <mergeCell ref="B16:D16"/>
    <mergeCell ref="F16:H16"/>
    <mergeCell ref="I16:K16"/>
    <mergeCell ref="S16:U16"/>
    <mergeCell ref="AZ16:BB16"/>
    <mergeCell ref="B17:D17"/>
    <mergeCell ref="F17:H17"/>
    <mergeCell ref="I17:K17"/>
    <mergeCell ref="S17:U17"/>
    <mergeCell ref="AZ17:BB17"/>
    <mergeCell ref="B14:D14"/>
    <mergeCell ref="F14:H14"/>
    <mergeCell ref="I14:K14"/>
    <mergeCell ref="S14:U14"/>
    <mergeCell ref="AZ14:BB14"/>
    <mergeCell ref="B15:D15"/>
    <mergeCell ref="F15:H15"/>
    <mergeCell ref="I15:K15"/>
    <mergeCell ref="S15:U15"/>
    <mergeCell ref="AZ15:BB15"/>
    <mergeCell ref="B12:D12"/>
    <mergeCell ref="F12:H12"/>
    <mergeCell ref="I12:K12"/>
    <mergeCell ref="S12:U12"/>
    <mergeCell ref="AZ12:BB12"/>
    <mergeCell ref="B13:D13"/>
    <mergeCell ref="F13:H13"/>
    <mergeCell ref="I13:K13"/>
    <mergeCell ref="S13:U13"/>
    <mergeCell ref="AZ13:BB13"/>
    <mergeCell ref="B10:D10"/>
    <mergeCell ref="F10:H10"/>
    <mergeCell ref="I10:K10"/>
    <mergeCell ref="S10:U10"/>
    <mergeCell ref="AZ10:BB10"/>
    <mergeCell ref="B11:D11"/>
    <mergeCell ref="F11:H11"/>
    <mergeCell ref="I11:K11"/>
    <mergeCell ref="S11:U11"/>
    <mergeCell ref="B8:K8"/>
    <mergeCell ref="AY8:BD8"/>
    <mergeCell ref="B9:D9"/>
    <mergeCell ref="F9:H9"/>
    <mergeCell ref="I9:K9"/>
    <mergeCell ref="S9:U9"/>
    <mergeCell ref="AZ9:BB9"/>
    <mergeCell ref="AA4:AU4"/>
    <mergeCell ref="B6:C6"/>
    <mergeCell ref="D6:H6"/>
    <mergeCell ref="I6:K6"/>
    <mergeCell ref="L6:U6"/>
    <mergeCell ref="V6:Z6"/>
    <mergeCell ref="AA6:AX6"/>
    <mergeCell ref="B1:AU1"/>
    <mergeCell ref="AV1:AX4"/>
    <mergeCell ref="BB1:BD2"/>
    <mergeCell ref="B2:AU2"/>
    <mergeCell ref="B3:D3"/>
    <mergeCell ref="E3:Z3"/>
    <mergeCell ref="AA3:AU3"/>
    <mergeCell ref="BB3:BD4"/>
    <mergeCell ref="B4:D4"/>
    <mergeCell ref="E4:Z4"/>
  </mergeCells>
  <dataValidations count="7">
    <dataValidation type="list" allowBlank="1" showInputMessage="1" showErrorMessage="1" sqref="AY10:AY19 KU10:KU19 UQ10:UQ19 AEM10:AEM19 AOI10:AOI19 AYE10:AYE19 BIA10:BIA19 BRW10:BRW19 CBS10:CBS19 CLO10:CLO19 CVK10:CVK19 DFG10:DFG19 DPC10:DPC19 DYY10:DYY19 EIU10:EIU19 ESQ10:ESQ19 FCM10:FCM19 FMI10:FMI19 FWE10:FWE19 GGA10:GGA19 GPW10:GPW19 GZS10:GZS19 HJO10:HJO19 HTK10:HTK19 IDG10:IDG19 INC10:INC19 IWY10:IWY19 JGU10:JGU19 JQQ10:JQQ19 KAM10:KAM19 KKI10:KKI19 KUE10:KUE19 LEA10:LEA19 LNW10:LNW19 LXS10:LXS19 MHO10:MHO19 MRK10:MRK19 NBG10:NBG19 NLC10:NLC19 NUY10:NUY19 OEU10:OEU19 OOQ10:OOQ19 OYM10:OYM19 PII10:PII19 PSE10:PSE19 QCA10:QCA19 QLW10:QLW19 QVS10:QVS19 RFO10:RFO19 RPK10:RPK19 RZG10:RZG19 SJC10:SJC19 SSY10:SSY19 TCU10:TCU19 TMQ10:TMQ19 TWM10:TWM19 UGI10:UGI19 UQE10:UQE19 VAA10:VAA19 VJW10:VJW19 VTS10:VTS19 WDO10:WDO19 WNK10:WNK19 WXG10:WXG19 AY65544:AY65553 KU65544:KU65553 UQ65544:UQ65553 AEM65544:AEM65553 AOI65544:AOI65553 AYE65544:AYE65553 BIA65544:BIA65553 BRW65544:BRW65553 CBS65544:CBS65553 CLO65544:CLO65553 CVK65544:CVK65553 DFG65544:DFG65553 DPC65544:DPC65553 DYY65544:DYY65553 EIU65544:EIU65553 ESQ65544:ESQ65553 FCM65544:FCM65553 FMI65544:FMI65553 FWE65544:FWE65553 GGA65544:GGA65553 GPW65544:GPW65553 GZS65544:GZS65553 HJO65544:HJO65553 HTK65544:HTK65553 IDG65544:IDG65553 INC65544:INC65553 IWY65544:IWY65553 JGU65544:JGU65553 JQQ65544:JQQ65553 KAM65544:KAM65553 KKI65544:KKI65553 KUE65544:KUE65553 LEA65544:LEA65553 LNW65544:LNW65553 LXS65544:LXS65553 MHO65544:MHO65553 MRK65544:MRK65553 NBG65544:NBG65553 NLC65544:NLC65553 NUY65544:NUY65553 OEU65544:OEU65553 OOQ65544:OOQ65553 OYM65544:OYM65553 PII65544:PII65553 PSE65544:PSE65553 QCA65544:QCA65553 QLW65544:QLW65553 QVS65544:QVS65553 RFO65544:RFO65553 RPK65544:RPK65553 RZG65544:RZG65553 SJC65544:SJC65553 SSY65544:SSY65553 TCU65544:TCU65553 TMQ65544:TMQ65553 TWM65544:TWM65553 UGI65544:UGI65553 UQE65544:UQE65553 VAA65544:VAA65553 VJW65544:VJW65553 VTS65544:VTS65553 WDO65544:WDO65553 WNK65544:WNK65553 WXG65544:WXG65553 AY131080:AY131089 KU131080:KU131089 UQ131080:UQ131089 AEM131080:AEM131089 AOI131080:AOI131089 AYE131080:AYE131089 BIA131080:BIA131089 BRW131080:BRW131089 CBS131080:CBS131089 CLO131080:CLO131089 CVK131080:CVK131089 DFG131080:DFG131089 DPC131080:DPC131089 DYY131080:DYY131089 EIU131080:EIU131089 ESQ131080:ESQ131089 FCM131080:FCM131089 FMI131080:FMI131089 FWE131080:FWE131089 GGA131080:GGA131089 GPW131080:GPW131089 GZS131080:GZS131089 HJO131080:HJO131089 HTK131080:HTK131089 IDG131080:IDG131089 INC131080:INC131089 IWY131080:IWY131089 JGU131080:JGU131089 JQQ131080:JQQ131089 KAM131080:KAM131089 KKI131080:KKI131089 KUE131080:KUE131089 LEA131080:LEA131089 LNW131080:LNW131089 LXS131080:LXS131089 MHO131080:MHO131089 MRK131080:MRK131089 NBG131080:NBG131089 NLC131080:NLC131089 NUY131080:NUY131089 OEU131080:OEU131089 OOQ131080:OOQ131089 OYM131080:OYM131089 PII131080:PII131089 PSE131080:PSE131089 QCA131080:QCA131089 QLW131080:QLW131089 QVS131080:QVS131089 RFO131080:RFO131089 RPK131080:RPK131089 RZG131080:RZG131089 SJC131080:SJC131089 SSY131080:SSY131089 TCU131080:TCU131089 TMQ131080:TMQ131089 TWM131080:TWM131089 UGI131080:UGI131089 UQE131080:UQE131089 VAA131080:VAA131089 VJW131080:VJW131089 VTS131080:VTS131089 WDO131080:WDO131089 WNK131080:WNK131089 WXG131080:WXG131089 AY196616:AY196625 KU196616:KU196625 UQ196616:UQ196625 AEM196616:AEM196625 AOI196616:AOI196625 AYE196616:AYE196625 BIA196616:BIA196625 BRW196616:BRW196625 CBS196616:CBS196625 CLO196616:CLO196625 CVK196616:CVK196625 DFG196616:DFG196625 DPC196616:DPC196625 DYY196616:DYY196625 EIU196616:EIU196625 ESQ196616:ESQ196625 FCM196616:FCM196625 FMI196616:FMI196625 FWE196616:FWE196625 GGA196616:GGA196625 GPW196616:GPW196625 GZS196616:GZS196625 HJO196616:HJO196625 HTK196616:HTK196625 IDG196616:IDG196625 INC196616:INC196625 IWY196616:IWY196625 JGU196616:JGU196625 JQQ196616:JQQ196625 KAM196616:KAM196625 KKI196616:KKI196625 KUE196616:KUE196625 LEA196616:LEA196625 LNW196616:LNW196625 LXS196616:LXS196625 MHO196616:MHO196625 MRK196616:MRK196625 NBG196616:NBG196625 NLC196616:NLC196625 NUY196616:NUY196625 OEU196616:OEU196625 OOQ196616:OOQ196625 OYM196616:OYM196625 PII196616:PII196625 PSE196616:PSE196625 QCA196616:QCA196625 QLW196616:QLW196625 QVS196616:QVS196625 RFO196616:RFO196625 RPK196616:RPK196625 RZG196616:RZG196625 SJC196616:SJC196625 SSY196616:SSY196625 TCU196616:TCU196625 TMQ196616:TMQ196625 TWM196616:TWM196625 UGI196616:UGI196625 UQE196616:UQE196625 VAA196616:VAA196625 VJW196616:VJW196625 VTS196616:VTS196625 WDO196616:WDO196625 WNK196616:WNK196625 WXG196616:WXG196625 AY262152:AY262161 KU262152:KU262161 UQ262152:UQ262161 AEM262152:AEM262161 AOI262152:AOI262161 AYE262152:AYE262161 BIA262152:BIA262161 BRW262152:BRW262161 CBS262152:CBS262161 CLO262152:CLO262161 CVK262152:CVK262161 DFG262152:DFG262161 DPC262152:DPC262161 DYY262152:DYY262161 EIU262152:EIU262161 ESQ262152:ESQ262161 FCM262152:FCM262161 FMI262152:FMI262161 FWE262152:FWE262161 GGA262152:GGA262161 GPW262152:GPW262161 GZS262152:GZS262161 HJO262152:HJO262161 HTK262152:HTK262161 IDG262152:IDG262161 INC262152:INC262161 IWY262152:IWY262161 JGU262152:JGU262161 JQQ262152:JQQ262161 KAM262152:KAM262161 KKI262152:KKI262161 KUE262152:KUE262161 LEA262152:LEA262161 LNW262152:LNW262161 LXS262152:LXS262161 MHO262152:MHO262161 MRK262152:MRK262161 NBG262152:NBG262161 NLC262152:NLC262161 NUY262152:NUY262161 OEU262152:OEU262161 OOQ262152:OOQ262161 OYM262152:OYM262161 PII262152:PII262161 PSE262152:PSE262161 QCA262152:QCA262161 QLW262152:QLW262161 QVS262152:QVS262161 RFO262152:RFO262161 RPK262152:RPK262161 RZG262152:RZG262161 SJC262152:SJC262161 SSY262152:SSY262161 TCU262152:TCU262161 TMQ262152:TMQ262161 TWM262152:TWM262161 UGI262152:UGI262161 UQE262152:UQE262161 VAA262152:VAA262161 VJW262152:VJW262161 VTS262152:VTS262161 WDO262152:WDO262161 WNK262152:WNK262161 WXG262152:WXG262161 AY327688:AY327697 KU327688:KU327697 UQ327688:UQ327697 AEM327688:AEM327697 AOI327688:AOI327697 AYE327688:AYE327697 BIA327688:BIA327697 BRW327688:BRW327697 CBS327688:CBS327697 CLO327688:CLO327697 CVK327688:CVK327697 DFG327688:DFG327697 DPC327688:DPC327697 DYY327688:DYY327697 EIU327688:EIU327697 ESQ327688:ESQ327697 FCM327688:FCM327697 FMI327688:FMI327697 FWE327688:FWE327697 GGA327688:GGA327697 GPW327688:GPW327697 GZS327688:GZS327697 HJO327688:HJO327697 HTK327688:HTK327697 IDG327688:IDG327697 INC327688:INC327697 IWY327688:IWY327697 JGU327688:JGU327697 JQQ327688:JQQ327697 KAM327688:KAM327697 KKI327688:KKI327697 KUE327688:KUE327697 LEA327688:LEA327697 LNW327688:LNW327697 LXS327688:LXS327697 MHO327688:MHO327697 MRK327688:MRK327697 NBG327688:NBG327697 NLC327688:NLC327697 NUY327688:NUY327697 OEU327688:OEU327697 OOQ327688:OOQ327697 OYM327688:OYM327697 PII327688:PII327697 PSE327688:PSE327697 QCA327688:QCA327697 QLW327688:QLW327697 QVS327688:QVS327697 RFO327688:RFO327697 RPK327688:RPK327697 RZG327688:RZG327697 SJC327688:SJC327697 SSY327688:SSY327697 TCU327688:TCU327697 TMQ327688:TMQ327697 TWM327688:TWM327697 UGI327688:UGI327697 UQE327688:UQE327697 VAA327688:VAA327697 VJW327688:VJW327697 VTS327688:VTS327697 WDO327688:WDO327697 WNK327688:WNK327697 WXG327688:WXG327697 AY393224:AY393233 KU393224:KU393233 UQ393224:UQ393233 AEM393224:AEM393233 AOI393224:AOI393233 AYE393224:AYE393233 BIA393224:BIA393233 BRW393224:BRW393233 CBS393224:CBS393233 CLO393224:CLO393233 CVK393224:CVK393233 DFG393224:DFG393233 DPC393224:DPC393233 DYY393224:DYY393233 EIU393224:EIU393233 ESQ393224:ESQ393233 FCM393224:FCM393233 FMI393224:FMI393233 FWE393224:FWE393233 GGA393224:GGA393233 GPW393224:GPW393233 GZS393224:GZS393233 HJO393224:HJO393233 HTK393224:HTK393233 IDG393224:IDG393233 INC393224:INC393233 IWY393224:IWY393233 JGU393224:JGU393233 JQQ393224:JQQ393233 KAM393224:KAM393233 KKI393224:KKI393233 KUE393224:KUE393233 LEA393224:LEA393233 LNW393224:LNW393233 LXS393224:LXS393233 MHO393224:MHO393233 MRK393224:MRK393233 NBG393224:NBG393233 NLC393224:NLC393233 NUY393224:NUY393233 OEU393224:OEU393233 OOQ393224:OOQ393233 OYM393224:OYM393233 PII393224:PII393233 PSE393224:PSE393233 QCA393224:QCA393233 QLW393224:QLW393233 QVS393224:QVS393233 RFO393224:RFO393233 RPK393224:RPK393233 RZG393224:RZG393233 SJC393224:SJC393233 SSY393224:SSY393233 TCU393224:TCU393233 TMQ393224:TMQ393233 TWM393224:TWM393233 UGI393224:UGI393233 UQE393224:UQE393233 VAA393224:VAA393233 VJW393224:VJW393233 VTS393224:VTS393233 WDO393224:WDO393233 WNK393224:WNK393233 WXG393224:WXG393233 AY458760:AY458769 KU458760:KU458769 UQ458760:UQ458769 AEM458760:AEM458769 AOI458760:AOI458769 AYE458760:AYE458769 BIA458760:BIA458769 BRW458760:BRW458769 CBS458760:CBS458769 CLO458760:CLO458769 CVK458760:CVK458769 DFG458760:DFG458769 DPC458760:DPC458769 DYY458760:DYY458769 EIU458760:EIU458769 ESQ458760:ESQ458769 FCM458760:FCM458769 FMI458760:FMI458769 FWE458760:FWE458769 GGA458760:GGA458769 GPW458760:GPW458769 GZS458760:GZS458769 HJO458760:HJO458769 HTK458760:HTK458769 IDG458760:IDG458769 INC458760:INC458769 IWY458760:IWY458769 JGU458760:JGU458769 JQQ458760:JQQ458769 KAM458760:KAM458769 KKI458760:KKI458769 KUE458760:KUE458769 LEA458760:LEA458769 LNW458760:LNW458769 LXS458760:LXS458769 MHO458760:MHO458769 MRK458760:MRK458769 NBG458760:NBG458769 NLC458760:NLC458769 NUY458760:NUY458769 OEU458760:OEU458769 OOQ458760:OOQ458769 OYM458760:OYM458769 PII458760:PII458769 PSE458760:PSE458769 QCA458760:QCA458769 QLW458760:QLW458769 QVS458760:QVS458769 RFO458760:RFO458769 RPK458760:RPK458769 RZG458760:RZG458769 SJC458760:SJC458769 SSY458760:SSY458769 TCU458760:TCU458769 TMQ458760:TMQ458769 TWM458760:TWM458769 UGI458760:UGI458769 UQE458760:UQE458769 VAA458760:VAA458769 VJW458760:VJW458769 VTS458760:VTS458769 WDO458760:WDO458769 WNK458760:WNK458769 WXG458760:WXG458769 AY524296:AY524305 KU524296:KU524305 UQ524296:UQ524305 AEM524296:AEM524305 AOI524296:AOI524305 AYE524296:AYE524305 BIA524296:BIA524305 BRW524296:BRW524305 CBS524296:CBS524305 CLO524296:CLO524305 CVK524296:CVK524305 DFG524296:DFG524305 DPC524296:DPC524305 DYY524296:DYY524305 EIU524296:EIU524305 ESQ524296:ESQ524305 FCM524296:FCM524305 FMI524296:FMI524305 FWE524296:FWE524305 GGA524296:GGA524305 GPW524296:GPW524305 GZS524296:GZS524305 HJO524296:HJO524305 HTK524296:HTK524305 IDG524296:IDG524305 INC524296:INC524305 IWY524296:IWY524305 JGU524296:JGU524305 JQQ524296:JQQ524305 KAM524296:KAM524305 KKI524296:KKI524305 KUE524296:KUE524305 LEA524296:LEA524305 LNW524296:LNW524305 LXS524296:LXS524305 MHO524296:MHO524305 MRK524296:MRK524305 NBG524296:NBG524305 NLC524296:NLC524305 NUY524296:NUY524305 OEU524296:OEU524305 OOQ524296:OOQ524305 OYM524296:OYM524305 PII524296:PII524305 PSE524296:PSE524305 QCA524296:QCA524305 QLW524296:QLW524305 QVS524296:QVS524305 RFO524296:RFO524305 RPK524296:RPK524305 RZG524296:RZG524305 SJC524296:SJC524305 SSY524296:SSY524305 TCU524296:TCU524305 TMQ524296:TMQ524305 TWM524296:TWM524305 UGI524296:UGI524305 UQE524296:UQE524305 VAA524296:VAA524305 VJW524296:VJW524305 VTS524296:VTS524305 WDO524296:WDO524305 WNK524296:WNK524305 WXG524296:WXG524305 AY589832:AY589841 KU589832:KU589841 UQ589832:UQ589841 AEM589832:AEM589841 AOI589832:AOI589841 AYE589832:AYE589841 BIA589832:BIA589841 BRW589832:BRW589841 CBS589832:CBS589841 CLO589832:CLO589841 CVK589832:CVK589841 DFG589832:DFG589841 DPC589832:DPC589841 DYY589832:DYY589841 EIU589832:EIU589841 ESQ589832:ESQ589841 FCM589832:FCM589841 FMI589832:FMI589841 FWE589832:FWE589841 GGA589832:GGA589841 GPW589832:GPW589841 GZS589832:GZS589841 HJO589832:HJO589841 HTK589832:HTK589841 IDG589832:IDG589841 INC589832:INC589841 IWY589832:IWY589841 JGU589832:JGU589841 JQQ589832:JQQ589841 KAM589832:KAM589841 KKI589832:KKI589841 KUE589832:KUE589841 LEA589832:LEA589841 LNW589832:LNW589841 LXS589832:LXS589841 MHO589832:MHO589841 MRK589832:MRK589841 NBG589832:NBG589841 NLC589832:NLC589841 NUY589832:NUY589841 OEU589832:OEU589841 OOQ589832:OOQ589841 OYM589832:OYM589841 PII589832:PII589841 PSE589832:PSE589841 QCA589832:QCA589841 QLW589832:QLW589841 QVS589832:QVS589841 RFO589832:RFO589841 RPK589832:RPK589841 RZG589832:RZG589841 SJC589832:SJC589841 SSY589832:SSY589841 TCU589832:TCU589841 TMQ589832:TMQ589841 TWM589832:TWM589841 UGI589832:UGI589841 UQE589832:UQE589841 VAA589832:VAA589841 VJW589832:VJW589841 VTS589832:VTS589841 WDO589832:WDO589841 WNK589832:WNK589841 WXG589832:WXG589841 AY655368:AY655377 KU655368:KU655377 UQ655368:UQ655377 AEM655368:AEM655377 AOI655368:AOI655377 AYE655368:AYE655377 BIA655368:BIA655377 BRW655368:BRW655377 CBS655368:CBS655377 CLO655368:CLO655377 CVK655368:CVK655377 DFG655368:DFG655377 DPC655368:DPC655377 DYY655368:DYY655377 EIU655368:EIU655377 ESQ655368:ESQ655377 FCM655368:FCM655377 FMI655368:FMI655377 FWE655368:FWE655377 GGA655368:GGA655377 GPW655368:GPW655377 GZS655368:GZS655377 HJO655368:HJO655377 HTK655368:HTK655377 IDG655368:IDG655377 INC655368:INC655377 IWY655368:IWY655377 JGU655368:JGU655377 JQQ655368:JQQ655377 KAM655368:KAM655377 KKI655368:KKI655377 KUE655368:KUE655377 LEA655368:LEA655377 LNW655368:LNW655377 LXS655368:LXS655377 MHO655368:MHO655377 MRK655368:MRK655377 NBG655368:NBG655377 NLC655368:NLC655377 NUY655368:NUY655377 OEU655368:OEU655377 OOQ655368:OOQ655377 OYM655368:OYM655377 PII655368:PII655377 PSE655368:PSE655377 QCA655368:QCA655377 QLW655368:QLW655377 QVS655368:QVS655377 RFO655368:RFO655377 RPK655368:RPK655377 RZG655368:RZG655377 SJC655368:SJC655377 SSY655368:SSY655377 TCU655368:TCU655377 TMQ655368:TMQ655377 TWM655368:TWM655377 UGI655368:UGI655377 UQE655368:UQE655377 VAA655368:VAA655377 VJW655368:VJW655377 VTS655368:VTS655377 WDO655368:WDO655377 WNK655368:WNK655377 WXG655368:WXG655377 AY720904:AY720913 KU720904:KU720913 UQ720904:UQ720913 AEM720904:AEM720913 AOI720904:AOI720913 AYE720904:AYE720913 BIA720904:BIA720913 BRW720904:BRW720913 CBS720904:CBS720913 CLO720904:CLO720913 CVK720904:CVK720913 DFG720904:DFG720913 DPC720904:DPC720913 DYY720904:DYY720913 EIU720904:EIU720913 ESQ720904:ESQ720913 FCM720904:FCM720913 FMI720904:FMI720913 FWE720904:FWE720913 GGA720904:GGA720913 GPW720904:GPW720913 GZS720904:GZS720913 HJO720904:HJO720913 HTK720904:HTK720913 IDG720904:IDG720913 INC720904:INC720913 IWY720904:IWY720913 JGU720904:JGU720913 JQQ720904:JQQ720913 KAM720904:KAM720913 KKI720904:KKI720913 KUE720904:KUE720913 LEA720904:LEA720913 LNW720904:LNW720913 LXS720904:LXS720913 MHO720904:MHO720913 MRK720904:MRK720913 NBG720904:NBG720913 NLC720904:NLC720913 NUY720904:NUY720913 OEU720904:OEU720913 OOQ720904:OOQ720913 OYM720904:OYM720913 PII720904:PII720913 PSE720904:PSE720913 QCA720904:QCA720913 QLW720904:QLW720913 QVS720904:QVS720913 RFO720904:RFO720913 RPK720904:RPK720913 RZG720904:RZG720913 SJC720904:SJC720913 SSY720904:SSY720913 TCU720904:TCU720913 TMQ720904:TMQ720913 TWM720904:TWM720913 UGI720904:UGI720913 UQE720904:UQE720913 VAA720904:VAA720913 VJW720904:VJW720913 VTS720904:VTS720913 WDO720904:WDO720913 WNK720904:WNK720913 WXG720904:WXG720913 AY786440:AY786449 KU786440:KU786449 UQ786440:UQ786449 AEM786440:AEM786449 AOI786440:AOI786449 AYE786440:AYE786449 BIA786440:BIA786449 BRW786440:BRW786449 CBS786440:CBS786449 CLO786440:CLO786449 CVK786440:CVK786449 DFG786440:DFG786449 DPC786440:DPC786449 DYY786440:DYY786449 EIU786440:EIU786449 ESQ786440:ESQ786449 FCM786440:FCM786449 FMI786440:FMI786449 FWE786440:FWE786449 GGA786440:GGA786449 GPW786440:GPW786449 GZS786440:GZS786449 HJO786440:HJO786449 HTK786440:HTK786449 IDG786440:IDG786449 INC786440:INC786449 IWY786440:IWY786449 JGU786440:JGU786449 JQQ786440:JQQ786449 KAM786440:KAM786449 KKI786440:KKI786449 KUE786440:KUE786449 LEA786440:LEA786449 LNW786440:LNW786449 LXS786440:LXS786449 MHO786440:MHO786449 MRK786440:MRK786449 NBG786440:NBG786449 NLC786440:NLC786449 NUY786440:NUY786449 OEU786440:OEU786449 OOQ786440:OOQ786449 OYM786440:OYM786449 PII786440:PII786449 PSE786440:PSE786449 QCA786440:QCA786449 QLW786440:QLW786449 QVS786440:QVS786449 RFO786440:RFO786449 RPK786440:RPK786449 RZG786440:RZG786449 SJC786440:SJC786449 SSY786440:SSY786449 TCU786440:TCU786449 TMQ786440:TMQ786449 TWM786440:TWM786449 UGI786440:UGI786449 UQE786440:UQE786449 VAA786440:VAA786449 VJW786440:VJW786449 VTS786440:VTS786449 WDO786440:WDO786449 WNK786440:WNK786449 WXG786440:WXG786449 AY851976:AY851985 KU851976:KU851985 UQ851976:UQ851985 AEM851976:AEM851985 AOI851976:AOI851985 AYE851976:AYE851985 BIA851976:BIA851985 BRW851976:BRW851985 CBS851976:CBS851985 CLO851976:CLO851985 CVK851976:CVK851985 DFG851976:DFG851985 DPC851976:DPC851985 DYY851976:DYY851985 EIU851976:EIU851985 ESQ851976:ESQ851985 FCM851976:FCM851985 FMI851976:FMI851985 FWE851976:FWE851985 GGA851976:GGA851985 GPW851976:GPW851985 GZS851976:GZS851985 HJO851976:HJO851985 HTK851976:HTK851985 IDG851976:IDG851985 INC851976:INC851985 IWY851976:IWY851985 JGU851976:JGU851985 JQQ851976:JQQ851985 KAM851976:KAM851985 KKI851976:KKI851985 KUE851976:KUE851985 LEA851976:LEA851985 LNW851976:LNW851985 LXS851976:LXS851985 MHO851976:MHO851985 MRK851976:MRK851985 NBG851976:NBG851985 NLC851976:NLC851985 NUY851976:NUY851985 OEU851976:OEU851985 OOQ851976:OOQ851985 OYM851976:OYM851985 PII851976:PII851985 PSE851976:PSE851985 QCA851976:QCA851985 QLW851976:QLW851985 QVS851976:QVS851985 RFO851976:RFO851985 RPK851976:RPK851985 RZG851976:RZG851985 SJC851976:SJC851985 SSY851976:SSY851985 TCU851976:TCU851985 TMQ851976:TMQ851985 TWM851976:TWM851985 UGI851976:UGI851985 UQE851976:UQE851985 VAA851976:VAA851985 VJW851976:VJW851985 VTS851976:VTS851985 WDO851976:WDO851985 WNK851976:WNK851985 WXG851976:WXG851985 AY917512:AY917521 KU917512:KU917521 UQ917512:UQ917521 AEM917512:AEM917521 AOI917512:AOI917521 AYE917512:AYE917521 BIA917512:BIA917521 BRW917512:BRW917521 CBS917512:CBS917521 CLO917512:CLO917521 CVK917512:CVK917521 DFG917512:DFG917521 DPC917512:DPC917521 DYY917512:DYY917521 EIU917512:EIU917521 ESQ917512:ESQ917521 FCM917512:FCM917521 FMI917512:FMI917521 FWE917512:FWE917521 GGA917512:GGA917521 GPW917512:GPW917521 GZS917512:GZS917521 HJO917512:HJO917521 HTK917512:HTK917521 IDG917512:IDG917521 INC917512:INC917521 IWY917512:IWY917521 JGU917512:JGU917521 JQQ917512:JQQ917521 KAM917512:KAM917521 KKI917512:KKI917521 KUE917512:KUE917521 LEA917512:LEA917521 LNW917512:LNW917521 LXS917512:LXS917521 MHO917512:MHO917521 MRK917512:MRK917521 NBG917512:NBG917521 NLC917512:NLC917521 NUY917512:NUY917521 OEU917512:OEU917521 OOQ917512:OOQ917521 OYM917512:OYM917521 PII917512:PII917521 PSE917512:PSE917521 QCA917512:QCA917521 QLW917512:QLW917521 QVS917512:QVS917521 RFO917512:RFO917521 RPK917512:RPK917521 RZG917512:RZG917521 SJC917512:SJC917521 SSY917512:SSY917521 TCU917512:TCU917521 TMQ917512:TMQ917521 TWM917512:TWM917521 UGI917512:UGI917521 UQE917512:UQE917521 VAA917512:VAA917521 VJW917512:VJW917521 VTS917512:VTS917521 WDO917512:WDO917521 WNK917512:WNK917521 WXG917512:WXG917521 AY983048:AY983057 KU983048:KU983057 UQ983048:UQ983057 AEM983048:AEM983057 AOI983048:AOI983057 AYE983048:AYE983057 BIA983048:BIA983057 BRW983048:BRW983057 CBS983048:CBS983057 CLO983048:CLO983057 CVK983048:CVK983057 DFG983048:DFG983057 DPC983048:DPC983057 DYY983048:DYY983057 EIU983048:EIU983057 ESQ983048:ESQ983057 FCM983048:FCM983057 FMI983048:FMI983057 FWE983048:FWE983057 GGA983048:GGA983057 GPW983048:GPW983057 GZS983048:GZS983057 HJO983048:HJO983057 HTK983048:HTK983057 IDG983048:IDG983057 INC983048:INC983057 IWY983048:IWY983057 JGU983048:JGU983057 JQQ983048:JQQ983057 KAM983048:KAM983057 KKI983048:KKI983057 KUE983048:KUE983057 LEA983048:LEA983057 LNW983048:LNW983057 LXS983048:LXS983057 MHO983048:MHO983057 MRK983048:MRK983057 NBG983048:NBG983057 NLC983048:NLC983057 NUY983048:NUY983057 OEU983048:OEU983057 OOQ983048:OOQ983057 OYM983048:OYM983057 PII983048:PII983057 PSE983048:PSE983057 QCA983048:QCA983057 QLW983048:QLW983057 QVS983048:QVS983057 RFO983048:RFO983057 RPK983048:RPK983057 RZG983048:RZG983057 SJC983048:SJC983057 SSY983048:SSY983057 TCU983048:TCU983057 TMQ983048:TMQ983057 TWM983048:TWM983057 UGI983048:UGI983057 UQE983048:UQE983057 VAA983048:VAA983057 VJW983048:VJW983057 VTS983048:VTS983057 WDO983048:WDO983057 WNK983048:WNK983057 WXG983048:WXG983057">
      <formula1>Monitoreo</formula1>
    </dataValidation>
    <dataValidation type="list" allowBlank="1" showInputMessage="1" sqref="AV10:AV19 KR10:KR19 UN10:UN19 AEJ10:AEJ19 AOF10:AOF19 AYB10:AYB19 BHX10:BHX19 BRT10:BRT19 CBP10:CBP19 CLL10:CLL19 CVH10:CVH19 DFD10:DFD19 DOZ10:DOZ19 DYV10:DYV19 EIR10:EIR19 ESN10:ESN19 FCJ10:FCJ19 FMF10:FMF19 FWB10:FWB19 GFX10:GFX19 GPT10:GPT19 GZP10:GZP19 HJL10:HJL19 HTH10:HTH19 IDD10:IDD19 IMZ10:IMZ19 IWV10:IWV19 JGR10:JGR19 JQN10:JQN19 KAJ10:KAJ19 KKF10:KKF19 KUB10:KUB19 LDX10:LDX19 LNT10:LNT19 LXP10:LXP19 MHL10:MHL19 MRH10:MRH19 NBD10:NBD19 NKZ10:NKZ19 NUV10:NUV19 OER10:OER19 OON10:OON19 OYJ10:OYJ19 PIF10:PIF19 PSB10:PSB19 QBX10:QBX19 QLT10:QLT19 QVP10:QVP19 RFL10:RFL19 RPH10:RPH19 RZD10:RZD19 SIZ10:SIZ19 SSV10:SSV19 TCR10:TCR19 TMN10:TMN19 TWJ10:TWJ19 UGF10:UGF19 UQB10:UQB19 UZX10:UZX19 VJT10:VJT19 VTP10:VTP19 WDL10:WDL19 WNH10:WNH19 WXD10:WXD19 AV65544:AV65553 KR65544:KR65553 UN65544:UN65553 AEJ65544:AEJ65553 AOF65544:AOF65553 AYB65544:AYB65553 BHX65544:BHX65553 BRT65544:BRT65553 CBP65544:CBP65553 CLL65544:CLL65553 CVH65544:CVH65553 DFD65544:DFD65553 DOZ65544:DOZ65553 DYV65544:DYV65553 EIR65544:EIR65553 ESN65544:ESN65553 FCJ65544:FCJ65553 FMF65544:FMF65553 FWB65544:FWB65553 GFX65544:GFX65553 GPT65544:GPT65553 GZP65544:GZP65553 HJL65544:HJL65553 HTH65544:HTH65553 IDD65544:IDD65553 IMZ65544:IMZ65553 IWV65544:IWV65553 JGR65544:JGR65553 JQN65544:JQN65553 KAJ65544:KAJ65553 KKF65544:KKF65553 KUB65544:KUB65553 LDX65544:LDX65553 LNT65544:LNT65553 LXP65544:LXP65553 MHL65544:MHL65553 MRH65544:MRH65553 NBD65544:NBD65553 NKZ65544:NKZ65553 NUV65544:NUV65553 OER65544:OER65553 OON65544:OON65553 OYJ65544:OYJ65553 PIF65544:PIF65553 PSB65544:PSB65553 QBX65544:QBX65553 QLT65544:QLT65553 QVP65544:QVP65553 RFL65544:RFL65553 RPH65544:RPH65553 RZD65544:RZD65553 SIZ65544:SIZ65553 SSV65544:SSV65553 TCR65544:TCR65553 TMN65544:TMN65553 TWJ65544:TWJ65553 UGF65544:UGF65553 UQB65544:UQB65553 UZX65544:UZX65553 VJT65544:VJT65553 VTP65544:VTP65553 WDL65544:WDL65553 WNH65544:WNH65553 WXD65544:WXD65553 AV131080:AV131089 KR131080:KR131089 UN131080:UN131089 AEJ131080:AEJ131089 AOF131080:AOF131089 AYB131080:AYB131089 BHX131080:BHX131089 BRT131080:BRT131089 CBP131080:CBP131089 CLL131080:CLL131089 CVH131080:CVH131089 DFD131080:DFD131089 DOZ131080:DOZ131089 DYV131080:DYV131089 EIR131080:EIR131089 ESN131080:ESN131089 FCJ131080:FCJ131089 FMF131080:FMF131089 FWB131080:FWB131089 GFX131080:GFX131089 GPT131080:GPT131089 GZP131080:GZP131089 HJL131080:HJL131089 HTH131080:HTH131089 IDD131080:IDD131089 IMZ131080:IMZ131089 IWV131080:IWV131089 JGR131080:JGR131089 JQN131080:JQN131089 KAJ131080:KAJ131089 KKF131080:KKF131089 KUB131080:KUB131089 LDX131080:LDX131089 LNT131080:LNT131089 LXP131080:LXP131089 MHL131080:MHL131089 MRH131080:MRH131089 NBD131080:NBD131089 NKZ131080:NKZ131089 NUV131080:NUV131089 OER131080:OER131089 OON131080:OON131089 OYJ131080:OYJ131089 PIF131080:PIF131089 PSB131080:PSB131089 QBX131080:QBX131089 QLT131080:QLT131089 QVP131080:QVP131089 RFL131080:RFL131089 RPH131080:RPH131089 RZD131080:RZD131089 SIZ131080:SIZ131089 SSV131080:SSV131089 TCR131080:TCR131089 TMN131080:TMN131089 TWJ131080:TWJ131089 UGF131080:UGF131089 UQB131080:UQB131089 UZX131080:UZX131089 VJT131080:VJT131089 VTP131080:VTP131089 WDL131080:WDL131089 WNH131080:WNH131089 WXD131080:WXD131089 AV196616:AV196625 KR196616:KR196625 UN196616:UN196625 AEJ196616:AEJ196625 AOF196616:AOF196625 AYB196616:AYB196625 BHX196616:BHX196625 BRT196616:BRT196625 CBP196616:CBP196625 CLL196616:CLL196625 CVH196616:CVH196625 DFD196616:DFD196625 DOZ196616:DOZ196625 DYV196616:DYV196625 EIR196616:EIR196625 ESN196616:ESN196625 FCJ196616:FCJ196625 FMF196616:FMF196625 FWB196616:FWB196625 GFX196616:GFX196625 GPT196616:GPT196625 GZP196616:GZP196625 HJL196616:HJL196625 HTH196616:HTH196625 IDD196616:IDD196625 IMZ196616:IMZ196625 IWV196616:IWV196625 JGR196616:JGR196625 JQN196616:JQN196625 KAJ196616:KAJ196625 KKF196616:KKF196625 KUB196616:KUB196625 LDX196616:LDX196625 LNT196616:LNT196625 LXP196616:LXP196625 MHL196616:MHL196625 MRH196616:MRH196625 NBD196616:NBD196625 NKZ196616:NKZ196625 NUV196616:NUV196625 OER196616:OER196625 OON196616:OON196625 OYJ196616:OYJ196625 PIF196616:PIF196625 PSB196616:PSB196625 QBX196616:QBX196625 QLT196616:QLT196625 QVP196616:QVP196625 RFL196616:RFL196625 RPH196616:RPH196625 RZD196616:RZD196625 SIZ196616:SIZ196625 SSV196616:SSV196625 TCR196616:TCR196625 TMN196616:TMN196625 TWJ196616:TWJ196625 UGF196616:UGF196625 UQB196616:UQB196625 UZX196616:UZX196625 VJT196616:VJT196625 VTP196616:VTP196625 WDL196616:WDL196625 WNH196616:WNH196625 WXD196616:WXD196625 AV262152:AV262161 KR262152:KR262161 UN262152:UN262161 AEJ262152:AEJ262161 AOF262152:AOF262161 AYB262152:AYB262161 BHX262152:BHX262161 BRT262152:BRT262161 CBP262152:CBP262161 CLL262152:CLL262161 CVH262152:CVH262161 DFD262152:DFD262161 DOZ262152:DOZ262161 DYV262152:DYV262161 EIR262152:EIR262161 ESN262152:ESN262161 FCJ262152:FCJ262161 FMF262152:FMF262161 FWB262152:FWB262161 GFX262152:GFX262161 GPT262152:GPT262161 GZP262152:GZP262161 HJL262152:HJL262161 HTH262152:HTH262161 IDD262152:IDD262161 IMZ262152:IMZ262161 IWV262152:IWV262161 JGR262152:JGR262161 JQN262152:JQN262161 KAJ262152:KAJ262161 KKF262152:KKF262161 KUB262152:KUB262161 LDX262152:LDX262161 LNT262152:LNT262161 LXP262152:LXP262161 MHL262152:MHL262161 MRH262152:MRH262161 NBD262152:NBD262161 NKZ262152:NKZ262161 NUV262152:NUV262161 OER262152:OER262161 OON262152:OON262161 OYJ262152:OYJ262161 PIF262152:PIF262161 PSB262152:PSB262161 QBX262152:QBX262161 QLT262152:QLT262161 QVP262152:QVP262161 RFL262152:RFL262161 RPH262152:RPH262161 RZD262152:RZD262161 SIZ262152:SIZ262161 SSV262152:SSV262161 TCR262152:TCR262161 TMN262152:TMN262161 TWJ262152:TWJ262161 UGF262152:UGF262161 UQB262152:UQB262161 UZX262152:UZX262161 VJT262152:VJT262161 VTP262152:VTP262161 WDL262152:WDL262161 WNH262152:WNH262161 WXD262152:WXD262161 AV327688:AV327697 KR327688:KR327697 UN327688:UN327697 AEJ327688:AEJ327697 AOF327688:AOF327697 AYB327688:AYB327697 BHX327688:BHX327697 BRT327688:BRT327697 CBP327688:CBP327697 CLL327688:CLL327697 CVH327688:CVH327697 DFD327688:DFD327697 DOZ327688:DOZ327697 DYV327688:DYV327697 EIR327688:EIR327697 ESN327688:ESN327697 FCJ327688:FCJ327697 FMF327688:FMF327697 FWB327688:FWB327697 GFX327688:GFX327697 GPT327688:GPT327697 GZP327688:GZP327697 HJL327688:HJL327697 HTH327688:HTH327697 IDD327688:IDD327697 IMZ327688:IMZ327697 IWV327688:IWV327697 JGR327688:JGR327697 JQN327688:JQN327697 KAJ327688:KAJ327697 KKF327688:KKF327697 KUB327688:KUB327697 LDX327688:LDX327697 LNT327688:LNT327697 LXP327688:LXP327697 MHL327688:MHL327697 MRH327688:MRH327697 NBD327688:NBD327697 NKZ327688:NKZ327697 NUV327688:NUV327697 OER327688:OER327697 OON327688:OON327697 OYJ327688:OYJ327697 PIF327688:PIF327697 PSB327688:PSB327697 QBX327688:QBX327697 QLT327688:QLT327697 QVP327688:QVP327697 RFL327688:RFL327697 RPH327688:RPH327697 RZD327688:RZD327697 SIZ327688:SIZ327697 SSV327688:SSV327697 TCR327688:TCR327697 TMN327688:TMN327697 TWJ327688:TWJ327697 UGF327688:UGF327697 UQB327688:UQB327697 UZX327688:UZX327697 VJT327688:VJT327697 VTP327688:VTP327697 WDL327688:WDL327697 WNH327688:WNH327697 WXD327688:WXD327697 AV393224:AV393233 KR393224:KR393233 UN393224:UN393233 AEJ393224:AEJ393233 AOF393224:AOF393233 AYB393224:AYB393233 BHX393224:BHX393233 BRT393224:BRT393233 CBP393224:CBP393233 CLL393224:CLL393233 CVH393224:CVH393233 DFD393224:DFD393233 DOZ393224:DOZ393233 DYV393224:DYV393233 EIR393224:EIR393233 ESN393224:ESN393233 FCJ393224:FCJ393233 FMF393224:FMF393233 FWB393224:FWB393233 GFX393224:GFX393233 GPT393224:GPT393233 GZP393224:GZP393233 HJL393224:HJL393233 HTH393224:HTH393233 IDD393224:IDD393233 IMZ393224:IMZ393233 IWV393224:IWV393233 JGR393224:JGR393233 JQN393224:JQN393233 KAJ393224:KAJ393233 KKF393224:KKF393233 KUB393224:KUB393233 LDX393224:LDX393233 LNT393224:LNT393233 LXP393224:LXP393233 MHL393224:MHL393233 MRH393224:MRH393233 NBD393224:NBD393233 NKZ393224:NKZ393233 NUV393224:NUV393233 OER393224:OER393233 OON393224:OON393233 OYJ393224:OYJ393233 PIF393224:PIF393233 PSB393224:PSB393233 QBX393224:QBX393233 QLT393224:QLT393233 QVP393224:QVP393233 RFL393224:RFL393233 RPH393224:RPH393233 RZD393224:RZD393233 SIZ393224:SIZ393233 SSV393224:SSV393233 TCR393224:TCR393233 TMN393224:TMN393233 TWJ393224:TWJ393233 UGF393224:UGF393233 UQB393224:UQB393233 UZX393224:UZX393233 VJT393224:VJT393233 VTP393224:VTP393233 WDL393224:WDL393233 WNH393224:WNH393233 WXD393224:WXD393233 AV458760:AV458769 KR458760:KR458769 UN458760:UN458769 AEJ458760:AEJ458769 AOF458760:AOF458769 AYB458760:AYB458769 BHX458760:BHX458769 BRT458760:BRT458769 CBP458760:CBP458769 CLL458760:CLL458769 CVH458760:CVH458769 DFD458760:DFD458769 DOZ458760:DOZ458769 DYV458760:DYV458769 EIR458760:EIR458769 ESN458760:ESN458769 FCJ458760:FCJ458769 FMF458760:FMF458769 FWB458760:FWB458769 GFX458760:GFX458769 GPT458760:GPT458769 GZP458760:GZP458769 HJL458760:HJL458769 HTH458760:HTH458769 IDD458760:IDD458769 IMZ458760:IMZ458769 IWV458760:IWV458769 JGR458760:JGR458769 JQN458760:JQN458769 KAJ458760:KAJ458769 KKF458760:KKF458769 KUB458760:KUB458769 LDX458760:LDX458769 LNT458760:LNT458769 LXP458760:LXP458769 MHL458760:MHL458769 MRH458760:MRH458769 NBD458760:NBD458769 NKZ458760:NKZ458769 NUV458760:NUV458769 OER458760:OER458769 OON458760:OON458769 OYJ458760:OYJ458769 PIF458760:PIF458769 PSB458760:PSB458769 QBX458760:QBX458769 QLT458760:QLT458769 QVP458760:QVP458769 RFL458760:RFL458769 RPH458760:RPH458769 RZD458760:RZD458769 SIZ458760:SIZ458769 SSV458760:SSV458769 TCR458760:TCR458769 TMN458760:TMN458769 TWJ458760:TWJ458769 UGF458760:UGF458769 UQB458760:UQB458769 UZX458760:UZX458769 VJT458760:VJT458769 VTP458760:VTP458769 WDL458760:WDL458769 WNH458760:WNH458769 WXD458760:WXD458769 AV524296:AV524305 KR524296:KR524305 UN524296:UN524305 AEJ524296:AEJ524305 AOF524296:AOF524305 AYB524296:AYB524305 BHX524296:BHX524305 BRT524296:BRT524305 CBP524296:CBP524305 CLL524296:CLL524305 CVH524296:CVH524305 DFD524296:DFD524305 DOZ524296:DOZ524305 DYV524296:DYV524305 EIR524296:EIR524305 ESN524296:ESN524305 FCJ524296:FCJ524305 FMF524296:FMF524305 FWB524296:FWB524305 GFX524296:GFX524305 GPT524296:GPT524305 GZP524296:GZP524305 HJL524296:HJL524305 HTH524296:HTH524305 IDD524296:IDD524305 IMZ524296:IMZ524305 IWV524296:IWV524305 JGR524296:JGR524305 JQN524296:JQN524305 KAJ524296:KAJ524305 KKF524296:KKF524305 KUB524296:KUB524305 LDX524296:LDX524305 LNT524296:LNT524305 LXP524296:LXP524305 MHL524296:MHL524305 MRH524296:MRH524305 NBD524296:NBD524305 NKZ524296:NKZ524305 NUV524296:NUV524305 OER524296:OER524305 OON524296:OON524305 OYJ524296:OYJ524305 PIF524296:PIF524305 PSB524296:PSB524305 QBX524296:QBX524305 QLT524296:QLT524305 QVP524296:QVP524305 RFL524296:RFL524305 RPH524296:RPH524305 RZD524296:RZD524305 SIZ524296:SIZ524305 SSV524296:SSV524305 TCR524296:TCR524305 TMN524296:TMN524305 TWJ524296:TWJ524305 UGF524296:UGF524305 UQB524296:UQB524305 UZX524296:UZX524305 VJT524296:VJT524305 VTP524296:VTP524305 WDL524296:WDL524305 WNH524296:WNH524305 WXD524296:WXD524305 AV589832:AV589841 KR589832:KR589841 UN589832:UN589841 AEJ589832:AEJ589841 AOF589832:AOF589841 AYB589832:AYB589841 BHX589832:BHX589841 BRT589832:BRT589841 CBP589832:CBP589841 CLL589832:CLL589841 CVH589832:CVH589841 DFD589832:DFD589841 DOZ589832:DOZ589841 DYV589832:DYV589841 EIR589832:EIR589841 ESN589832:ESN589841 FCJ589832:FCJ589841 FMF589832:FMF589841 FWB589832:FWB589841 GFX589832:GFX589841 GPT589832:GPT589841 GZP589832:GZP589841 HJL589832:HJL589841 HTH589832:HTH589841 IDD589832:IDD589841 IMZ589832:IMZ589841 IWV589832:IWV589841 JGR589832:JGR589841 JQN589832:JQN589841 KAJ589832:KAJ589841 KKF589832:KKF589841 KUB589832:KUB589841 LDX589832:LDX589841 LNT589832:LNT589841 LXP589832:LXP589841 MHL589832:MHL589841 MRH589832:MRH589841 NBD589832:NBD589841 NKZ589832:NKZ589841 NUV589832:NUV589841 OER589832:OER589841 OON589832:OON589841 OYJ589832:OYJ589841 PIF589832:PIF589841 PSB589832:PSB589841 QBX589832:QBX589841 QLT589832:QLT589841 QVP589832:QVP589841 RFL589832:RFL589841 RPH589832:RPH589841 RZD589832:RZD589841 SIZ589832:SIZ589841 SSV589832:SSV589841 TCR589832:TCR589841 TMN589832:TMN589841 TWJ589832:TWJ589841 UGF589832:UGF589841 UQB589832:UQB589841 UZX589832:UZX589841 VJT589832:VJT589841 VTP589832:VTP589841 WDL589832:WDL589841 WNH589832:WNH589841 WXD589832:WXD589841 AV655368:AV655377 KR655368:KR655377 UN655368:UN655377 AEJ655368:AEJ655377 AOF655368:AOF655377 AYB655368:AYB655377 BHX655368:BHX655377 BRT655368:BRT655377 CBP655368:CBP655377 CLL655368:CLL655377 CVH655368:CVH655377 DFD655368:DFD655377 DOZ655368:DOZ655377 DYV655368:DYV655377 EIR655368:EIR655377 ESN655368:ESN655377 FCJ655368:FCJ655377 FMF655368:FMF655377 FWB655368:FWB655377 GFX655368:GFX655377 GPT655368:GPT655377 GZP655368:GZP655377 HJL655368:HJL655377 HTH655368:HTH655377 IDD655368:IDD655377 IMZ655368:IMZ655377 IWV655368:IWV655377 JGR655368:JGR655377 JQN655368:JQN655377 KAJ655368:KAJ655377 KKF655368:KKF655377 KUB655368:KUB655377 LDX655368:LDX655377 LNT655368:LNT655377 LXP655368:LXP655377 MHL655368:MHL655377 MRH655368:MRH655377 NBD655368:NBD655377 NKZ655368:NKZ655377 NUV655368:NUV655377 OER655368:OER655377 OON655368:OON655377 OYJ655368:OYJ655377 PIF655368:PIF655377 PSB655368:PSB655377 QBX655368:QBX655377 QLT655368:QLT655377 QVP655368:QVP655377 RFL655368:RFL655377 RPH655368:RPH655377 RZD655368:RZD655377 SIZ655368:SIZ655377 SSV655368:SSV655377 TCR655368:TCR655377 TMN655368:TMN655377 TWJ655368:TWJ655377 UGF655368:UGF655377 UQB655368:UQB655377 UZX655368:UZX655377 VJT655368:VJT655377 VTP655368:VTP655377 WDL655368:WDL655377 WNH655368:WNH655377 WXD655368:WXD655377 AV720904:AV720913 KR720904:KR720913 UN720904:UN720913 AEJ720904:AEJ720913 AOF720904:AOF720913 AYB720904:AYB720913 BHX720904:BHX720913 BRT720904:BRT720913 CBP720904:CBP720913 CLL720904:CLL720913 CVH720904:CVH720913 DFD720904:DFD720913 DOZ720904:DOZ720913 DYV720904:DYV720913 EIR720904:EIR720913 ESN720904:ESN720913 FCJ720904:FCJ720913 FMF720904:FMF720913 FWB720904:FWB720913 GFX720904:GFX720913 GPT720904:GPT720913 GZP720904:GZP720913 HJL720904:HJL720913 HTH720904:HTH720913 IDD720904:IDD720913 IMZ720904:IMZ720913 IWV720904:IWV720913 JGR720904:JGR720913 JQN720904:JQN720913 KAJ720904:KAJ720913 KKF720904:KKF720913 KUB720904:KUB720913 LDX720904:LDX720913 LNT720904:LNT720913 LXP720904:LXP720913 MHL720904:MHL720913 MRH720904:MRH720913 NBD720904:NBD720913 NKZ720904:NKZ720913 NUV720904:NUV720913 OER720904:OER720913 OON720904:OON720913 OYJ720904:OYJ720913 PIF720904:PIF720913 PSB720904:PSB720913 QBX720904:QBX720913 QLT720904:QLT720913 QVP720904:QVP720913 RFL720904:RFL720913 RPH720904:RPH720913 RZD720904:RZD720913 SIZ720904:SIZ720913 SSV720904:SSV720913 TCR720904:TCR720913 TMN720904:TMN720913 TWJ720904:TWJ720913 UGF720904:UGF720913 UQB720904:UQB720913 UZX720904:UZX720913 VJT720904:VJT720913 VTP720904:VTP720913 WDL720904:WDL720913 WNH720904:WNH720913 WXD720904:WXD720913 AV786440:AV786449 KR786440:KR786449 UN786440:UN786449 AEJ786440:AEJ786449 AOF786440:AOF786449 AYB786440:AYB786449 BHX786440:BHX786449 BRT786440:BRT786449 CBP786440:CBP786449 CLL786440:CLL786449 CVH786440:CVH786449 DFD786440:DFD786449 DOZ786440:DOZ786449 DYV786440:DYV786449 EIR786440:EIR786449 ESN786440:ESN786449 FCJ786440:FCJ786449 FMF786440:FMF786449 FWB786440:FWB786449 GFX786440:GFX786449 GPT786440:GPT786449 GZP786440:GZP786449 HJL786440:HJL786449 HTH786440:HTH786449 IDD786440:IDD786449 IMZ786440:IMZ786449 IWV786440:IWV786449 JGR786440:JGR786449 JQN786440:JQN786449 KAJ786440:KAJ786449 KKF786440:KKF786449 KUB786440:KUB786449 LDX786440:LDX786449 LNT786440:LNT786449 LXP786440:LXP786449 MHL786440:MHL786449 MRH786440:MRH786449 NBD786440:NBD786449 NKZ786440:NKZ786449 NUV786440:NUV786449 OER786440:OER786449 OON786440:OON786449 OYJ786440:OYJ786449 PIF786440:PIF786449 PSB786440:PSB786449 QBX786440:QBX786449 QLT786440:QLT786449 QVP786440:QVP786449 RFL786440:RFL786449 RPH786440:RPH786449 RZD786440:RZD786449 SIZ786440:SIZ786449 SSV786440:SSV786449 TCR786440:TCR786449 TMN786440:TMN786449 TWJ786440:TWJ786449 UGF786440:UGF786449 UQB786440:UQB786449 UZX786440:UZX786449 VJT786440:VJT786449 VTP786440:VTP786449 WDL786440:WDL786449 WNH786440:WNH786449 WXD786440:WXD786449 AV851976:AV851985 KR851976:KR851985 UN851976:UN851985 AEJ851976:AEJ851985 AOF851976:AOF851985 AYB851976:AYB851985 BHX851976:BHX851985 BRT851976:BRT851985 CBP851976:CBP851985 CLL851976:CLL851985 CVH851976:CVH851985 DFD851976:DFD851985 DOZ851976:DOZ851985 DYV851976:DYV851985 EIR851976:EIR851985 ESN851976:ESN851985 FCJ851976:FCJ851985 FMF851976:FMF851985 FWB851976:FWB851985 GFX851976:GFX851985 GPT851976:GPT851985 GZP851976:GZP851985 HJL851976:HJL851985 HTH851976:HTH851985 IDD851976:IDD851985 IMZ851976:IMZ851985 IWV851976:IWV851985 JGR851976:JGR851985 JQN851976:JQN851985 KAJ851976:KAJ851985 KKF851976:KKF851985 KUB851976:KUB851985 LDX851976:LDX851985 LNT851976:LNT851985 LXP851976:LXP851985 MHL851976:MHL851985 MRH851976:MRH851985 NBD851976:NBD851985 NKZ851976:NKZ851985 NUV851976:NUV851985 OER851976:OER851985 OON851976:OON851985 OYJ851976:OYJ851985 PIF851976:PIF851985 PSB851976:PSB851985 QBX851976:QBX851985 QLT851976:QLT851985 QVP851976:QVP851985 RFL851976:RFL851985 RPH851976:RPH851985 RZD851976:RZD851985 SIZ851976:SIZ851985 SSV851976:SSV851985 TCR851976:TCR851985 TMN851976:TMN851985 TWJ851976:TWJ851985 UGF851976:UGF851985 UQB851976:UQB851985 UZX851976:UZX851985 VJT851976:VJT851985 VTP851976:VTP851985 WDL851976:WDL851985 WNH851976:WNH851985 WXD851976:WXD851985 AV917512:AV917521 KR917512:KR917521 UN917512:UN917521 AEJ917512:AEJ917521 AOF917512:AOF917521 AYB917512:AYB917521 BHX917512:BHX917521 BRT917512:BRT917521 CBP917512:CBP917521 CLL917512:CLL917521 CVH917512:CVH917521 DFD917512:DFD917521 DOZ917512:DOZ917521 DYV917512:DYV917521 EIR917512:EIR917521 ESN917512:ESN917521 FCJ917512:FCJ917521 FMF917512:FMF917521 FWB917512:FWB917521 GFX917512:GFX917521 GPT917512:GPT917521 GZP917512:GZP917521 HJL917512:HJL917521 HTH917512:HTH917521 IDD917512:IDD917521 IMZ917512:IMZ917521 IWV917512:IWV917521 JGR917512:JGR917521 JQN917512:JQN917521 KAJ917512:KAJ917521 KKF917512:KKF917521 KUB917512:KUB917521 LDX917512:LDX917521 LNT917512:LNT917521 LXP917512:LXP917521 MHL917512:MHL917521 MRH917512:MRH917521 NBD917512:NBD917521 NKZ917512:NKZ917521 NUV917512:NUV917521 OER917512:OER917521 OON917512:OON917521 OYJ917512:OYJ917521 PIF917512:PIF917521 PSB917512:PSB917521 QBX917512:QBX917521 QLT917512:QLT917521 QVP917512:QVP917521 RFL917512:RFL917521 RPH917512:RPH917521 RZD917512:RZD917521 SIZ917512:SIZ917521 SSV917512:SSV917521 TCR917512:TCR917521 TMN917512:TMN917521 TWJ917512:TWJ917521 UGF917512:UGF917521 UQB917512:UQB917521 UZX917512:UZX917521 VJT917512:VJT917521 VTP917512:VTP917521 WDL917512:WDL917521 WNH917512:WNH917521 WXD917512:WXD917521 AV983048:AV983057 KR983048:KR983057 UN983048:UN983057 AEJ983048:AEJ983057 AOF983048:AOF983057 AYB983048:AYB983057 BHX983048:BHX983057 BRT983048:BRT983057 CBP983048:CBP983057 CLL983048:CLL983057 CVH983048:CVH983057 DFD983048:DFD983057 DOZ983048:DOZ983057 DYV983048:DYV983057 EIR983048:EIR983057 ESN983048:ESN983057 FCJ983048:FCJ983057 FMF983048:FMF983057 FWB983048:FWB983057 GFX983048:GFX983057 GPT983048:GPT983057 GZP983048:GZP983057 HJL983048:HJL983057 HTH983048:HTH983057 IDD983048:IDD983057 IMZ983048:IMZ983057 IWV983048:IWV983057 JGR983048:JGR983057 JQN983048:JQN983057 KAJ983048:KAJ983057 KKF983048:KKF983057 KUB983048:KUB983057 LDX983048:LDX983057 LNT983048:LNT983057 LXP983048:LXP983057 MHL983048:MHL983057 MRH983048:MRH983057 NBD983048:NBD983057 NKZ983048:NKZ983057 NUV983048:NUV983057 OER983048:OER983057 OON983048:OON983057 OYJ983048:OYJ983057 PIF983048:PIF983057 PSB983048:PSB983057 QBX983048:QBX983057 QLT983048:QLT983057 QVP983048:QVP983057 RFL983048:RFL983057 RPH983048:RPH983057 RZD983048:RZD983057 SIZ983048:SIZ983057 SSV983048:SSV983057 TCR983048:TCR983057 TMN983048:TMN983057 TWJ983048:TWJ983057 UGF983048:UGF983057 UQB983048:UQB983057 UZX983048:UZX983057 VJT983048:VJT983057 VTP983048:VTP983057 WDL983048:WDL983057 WNH983048:WNH983057 WXD983048:WXD983057">
      <formula1>Periodo</formula1>
    </dataValidation>
    <dataValidation type="list" showInputMessage="1" showErrorMessage="1" sqref="V10:AF19 JR10:KB19 TN10:TX19 ADJ10:ADT19 ANF10:ANP19 AXB10:AXL19 BGX10:BHH19 BQT10:BRD19 CAP10:CAZ19 CKL10:CKV19 CUH10:CUR19 DED10:DEN19 DNZ10:DOJ19 DXV10:DYF19 EHR10:EIB19 ERN10:ERX19 FBJ10:FBT19 FLF10:FLP19 FVB10:FVL19 GEX10:GFH19 GOT10:GPD19 GYP10:GYZ19 HIL10:HIV19 HSH10:HSR19 ICD10:ICN19 ILZ10:IMJ19 IVV10:IWF19 JFR10:JGB19 JPN10:JPX19 JZJ10:JZT19 KJF10:KJP19 KTB10:KTL19 LCX10:LDH19 LMT10:LND19 LWP10:LWZ19 MGL10:MGV19 MQH10:MQR19 NAD10:NAN19 NJZ10:NKJ19 NTV10:NUF19 ODR10:OEB19 ONN10:ONX19 OXJ10:OXT19 PHF10:PHP19 PRB10:PRL19 QAX10:QBH19 QKT10:QLD19 QUP10:QUZ19 REL10:REV19 ROH10:ROR19 RYD10:RYN19 SHZ10:SIJ19 SRV10:SSF19 TBR10:TCB19 TLN10:TLX19 TVJ10:TVT19 UFF10:UFP19 UPB10:UPL19 UYX10:UZH19 VIT10:VJD19 VSP10:VSZ19 WCL10:WCV19 WMH10:WMR19 WWD10:WWN19 V65544:AF65553 JR65544:KB65553 TN65544:TX65553 ADJ65544:ADT65553 ANF65544:ANP65553 AXB65544:AXL65553 BGX65544:BHH65553 BQT65544:BRD65553 CAP65544:CAZ65553 CKL65544:CKV65553 CUH65544:CUR65553 DED65544:DEN65553 DNZ65544:DOJ65553 DXV65544:DYF65553 EHR65544:EIB65553 ERN65544:ERX65553 FBJ65544:FBT65553 FLF65544:FLP65553 FVB65544:FVL65553 GEX65544:GFH65553 GOT65544:GPD65553 GYP65544:GYZ65553 HIL65544:HIV65553 HSH65544:HSR65553 ICD65544:ICN65553 ILZ65544:IMJ65553 IVV65544:IWF65553 JFR65544:JGB65553 JPN65544:JPX65553 JZJ65544:JZT65553 KJF65544:KJP65553 KTB65544:KTL65553 LCX65544:LDH65553 LMT65544:LND65553 LWP65544:LWZ65553 MGL65544:MGV65553 MQH65544:MQR65553 NAD65544:NAN65553 NJZ65544:NKJ65553 NTV65544:NUF65553 ODR65544:OEB65553 ONN65544:ONX65553 OXJ65544:OXT65553 PHF65544:PHP65553 PRB65544:PRL65553 QAX65544:QBH65553 QKT65544:QLD65553 QUP65544:QUZ65553 REL65544:REV65553 ROH65544:ROR65553 RYD65544:RYN65553 SHZ65544:SIJ65553 SRV65544:SSF65553 TBR65544:TCB65553 TLN65544:TLX65553 TVJ65544:TVT65553 UFF65544:UFP65553 UPB65544:UPL65553 UYX65544:UZH65553 VIT65544:VJD65553 VSP65544:VSZ65553 WCL65544:WCV65553 WMH65544:WMR65553 WWD65544:WWN65553 V131080:AF131089 JR131080:KB131089 TN131080:TX131089 ADJ131080:ADT131089 ANF131080:ANP131089 AXB131080:AXL131089 BGX131080:BHH131089 BQT131080:BRD131089 CAP131080:CAZ131089 CKL131080:CKV131089 CUH131080:CUR131089 DED131080:DEN131089 DNZ131080:DOJ131089 DXV131080:DYF131089 EHR131080:EIB131089 ERN131080:ERX131089 FBJ131080:FBT131089 FLF131080:FLP131089 FVB131080:FVL131089 GEX131080:GFH131089 GOT131080:GPD131089 GYP131080:GYZ131089 HIL131080:HIV131089 HSH131080:HSR131089 ICD131080:ICN131089 ILZ131080:IMJ131089 IVV131080:IWF131089 JFR131080:JGB131089 JPN131080:JPX131089 JZJ131080:JZT131089 KJF131080:KJP131089 KTB131080:KTL131089 LCX131080:LDH131089 LMT131080:LND131089 LWP131080:LWZ131089 MGL131080:MGV131089 MQH131080:MQR131089 NAD131080:NAN131089 NJZ131080:NKJ131089 NTV131080:NUF131089 ODR131080:OEB131089 ONN131080:ONX131089 OXJ131080:OXT131089 PHF131080:PHP131089 PRB131080:PRL131089 QAX131080:QBH131089 QKT131080:QLD131089 QUP131080:QUZ131089 REL131080:REV131089 ROH131080:ROR131089 RYD131080:RYN131089 SHZ131080:SIJ131089 SRV131080:SSF131089 TBR131080:TCB131089 TLN131080:TLX131089 TVJ131080:TVT131089 UFF131080:UFP131089 UPB131080:UPL131089 UYX131080:UZH131089 VIT131080:VJD131089 VSP131080:VSZ131089 WCL131080:WCV131089 WMH131080:WMR131089 WWD131080:WWN131089 V196616:AF196625 JR196616:KB196625 TN196616:TX196625 ADJ196616:ADT196625 ANF196616:ANP196625 AXB196616:AXL196625 BGX196616:BHH196625 BQT196616:BRD196625 CAP196616:CAZ196625 CKL196616:CKV196625 CUH196616:CUR196625 DED196616:DEN196625 DNZ196616:DOJ196625 DXV196616:DYF196625 EHR196616:EIB196625 ERN196616:ERX196625 FBJ196616:FBT196625 FLF196616:FLP196625 FVB196616:FVL196625 GEX196616:GFH196625 GOT196616:GPD196625 GYP196616:GYZ196625 HIL196616:HIV196625 HSH196616:HSR196625 ICD196616:ICN196625 ILZ196616:IMJ196625 IVV196616:IWF196625 JFR196616:JGB196625 JPN196616:JPX196625 JZJ196616:JZT196625 KJF196616:KJP196625 KTB196616:KTL196625 LCX196616:LDH196625 LMT196616:LND196625 LWP196616:LWZ196625 MGL196616:MGV196625 MQH196616:MQR196625 NAD196616:NAN196625 NJZ196616:NKJ196625 NTV196616:NUF196625 ODR196616:OEB196625 ONN196616:ONX196625 OXJ196616:OXT196625 PHF196616:PHP196625 PRB196616:PRL196625 QAX196616:QBH196625 QKT196616:QLD196625 QUP196616:QUZ196625 REL196616:REV196625 ROH196616:ROR196625 RYD196616:RYN196625 SHZ196616:SIJ196625 SRV196616:SSF196625 TBR196616:TCB196625 TLN196616:TLX196625 TVJ196616:TVT196625 UFF196616:UFP196625 UPB196616:UPL196625 UYX196616:UZH196625 VIT196616:VJD196625 VSP196616:VSZ196625 WCL196616:WCV196625 WMH196616:WMR196625 WWD196616:WWN196625 V262152:AF262161 JR262152:KB262161 TN262152:TX262161 ADJ262152:ADT262161 ANF262152:ANP262161 AXB262152:AXL262161 BGX262152:BHH262161 BQT262152:BRD262161 CAP262152:CAZ262161 CKL262152:CKV262161 CUH262152:CUR262161 DED262152:DEN262161 DNZ262152:DOJ262161 DXV262152:DYF262161 EHR262152:EIB262161 ERN262152:ERX262161 FBJ262152:FBT262161 FLF262152:FLP262161 FVB262152:FVL262161 GEX262152:GFH262161 GOT262152:GPD262161 GYP262152:GYZ262161 HIL262152:HIV262161 HSH262152:HSR262161 ICD262152:ICN262161 ILZ262152:IMJ262161 IVV262152:IWF262161 JFR262152:JGB262161 JPN262152:JPX262161 JZJ262152:JZT262161 KJF262152:KJP262161 KTB262152:KTL262161 LCX262152:LDH262161 LMT262152:LND262161 LWP262152:LWZ262161 MGL262152:MGV262161 MQH262152:MQR262161 NAD262152:NAN262161 NJZ262152:NKJ262161 NTV262152:NUF262161 ODR262152:OEB262161 ONN262152:ONX262161 OXJ262152:OXT262161 PHF262152:PHP262161 PRB262152:PRL262161 QAX262152:QBH262161 QKT262152:QLD262161 QUP262152:QUZ262161 REL262152:REV262161 ROH262152:ROR262161 RYD262152:RYN262161 SHZ262152:SIJ262161 SRV262152:SSF262161 TBR262152:TCB262161 TLN262152:TLX262161 TVJ262152:TVT262161 UFF262152:UFP262161 UPB262152:UPL262161 UYX262152:UZH262161 VIT262152:VJD262161 VSP262152:VSZ262161 WCL262152:WCV262161 WMH262152:WMR262161 WWD262152:WWN262161 V327688:AF327697 JR327688:KB327697 TN327688:TX327697 ADJ327688:ADT327697 ANF327688:ANP327697 AXB327688:AXL327697 BGX327688:BHH327697 BQT327688:BRD327697 CAP327688:CAZ327697 CKL327688:CKV327697 CUH327688:CUR327697 DED327688:DEN327697 DNZ327688:DOJ327697 DXV327688:DYF327697 EHR327688:EIB327697 ERN327688:ERX327697 FBJ327688:FBT327697 FLF327688:FLP327697 FVB327688:FVL327697 GEX327688:GFH327697 GOT327688:GPD327697 GYP327688:GYZ327697 HIL327688:HIV327697 HSH327688:HSR327697 ICD327688:ICN327697 ILZ327688:IMJ327697 IVV327688:IWF327697 JFR327688:JGB327697 JPN327688:JPX327697 JZJ327688:JZT327697 KJF327688:KJP327697 KTB327688:KTL327697 LCX327688:LDH327697 LMT327688:LND327697 LWP327688:LWZ327697 MGL327688:MGV327697 MQH327688:MQR327697 NAD327688:NAN327697 NJZ327688:NKJ327697 NTV327688:NUF327697 ODR327688:OEB327697 ONN327688:ONX327697 OXJ327688:OXT327697 PHF327688:PHP327697 PRB327688:PRL327697 QAX327688:QBH327697 QKT327688:QLD327697 QUP327688:QUZ327697 REL327688:REV327697 ROH327688:ROR327697 RYD327688:RYN327697 SHZ327688:SIJ327697 SRV327688:SSF327697 TBR327688:TCB327697 TLN327688:TLX327697 TVJ327688:TVT327697 UFF327688:UFP327697 UPB327688:UPL327697 UYX327688:UZH327697 VIT327688:VJD327697 VSP327688:VSZ327697 WCL327688:WCV327697 WMH327688:WMR327697 WWD327688:WWN327697 V393224:AF393233 JR393224:KB393233 TN393224:TX393233 ADJ393224:ADT393233 ANF393224:ANP393233 AXB393224:AXL393233 BGX393224:BHH393233 BQT393224:BRD393233 CAP393224:CAZ393233 CKL393224:CKV393233 CUH393224:CUR393233 DED393224:DEN393233 DNZ393224:DOJ393233 DXV393224:DYF393233 EHR393224:EIB393233 ERN393224:ERX393233 FBJ393224:FBT393233 FLF393224:FLP393233 FVB393224:FVL393233 GEX393224:GFH393233 GOT393224:GPD393233 GYP393224:GYZ393233 HIL393224:HIV393233 HSH393224:HSR393233 ICD393224:ICN393233 ILZ393224:IMJ393233 IVV393224:IWF393233 JFR393224:JGB393233 JPN393224:JPX393233 JZJ393224:JZT393233 KJF393224:KJP393233 KTB393224:KTL393233 LCX393224:LDH393233 LMT393224:LND393233 LWP393224:LWZ393233 MGL393224:MGV393233 MQH393224:MQR393233 NAD393224:NAN393233 NJZ393224:NKJ393233 NTV393224:NUF393233 ODR393224:OEB393233 ONN393224:ONX393233 OXJ393224:OXT393233 PHF393224:PHP393233 PRB393224:PRL393233 QAX393224:QBH393233 QKT393224:QLD393233 QUP393224:QUZ393233 REL393224:REV393233 ROH393224:ROR393233 RYD393224:RYN393233 SHZ393224:SIJ393233 SRV393224:SSF393233 TBR393224:TCB393233 TLN393224:TLX393233 TVJ393224:TVT393233 UFF393224:UFP393233 UPB393224:UPL393233 UYX393224:UZH393233 VIT393224:VJD393233 VSP393224:VSZ393233 WCL393224:WCV393233 WMH393224:WMR393233 WWD393224:WWN393233 V458760:AF458769 JR458760:KB458769 TN458760:TX458769 ADJ458760:ADT458769 ANF458760:ANP458769 AXB458760:AXL458769 BGX458760:BHH458769 BQT458760:BRD458769 CAP458760:CAZ458769 CKL458760:CKV458769 CUH458760:CUR458769 DED458760:DEN458769 DNZ458760:DOJ458769 DXV458760:DYF458769 EHR458760:EIB458769 ERN458760:ERX458769 FBJ458760:FBT458769 FLF458760:FLP458769 FVB458760:FVL458769 GEX458760:GFH458769 GOT458760:GPD458769 GYP458760:GYZ458769 HIL458760:HIV458769 HSH458760:HSR458769 ICD458760:ICN458769 ILZ458760:IMJ458769 IVV458760:IWF458769 JFR458760:JGB458769 JPN458760:JPX458769 JZJ458760:JZT458769 KJF458760:KJP458769 KTB458760:KTL458769 LCX458760:LDH458769 LMT458760:LND458769 LWP458760:LWZ458769 MGL458760:MGV458769 MQH458760:MQR458769 NAD458760:NAN458769 NJZ458760:NKJ458769 NTV458760:NUF458769 ODR458760:OEB458769 ONN458760:ONX458769 OXJ458760:OXT458769 PHF458760:PHP458769 PRB458760:PRL458769 QAX458760:QBH458769 QKT458760:QLD458769 QUP458760:QUZ458769 REL458760:REV458769 ROH458760:ROR458769 RYD458760:RYN458769 SHZ458760:SIJ458769 SRV458760:SSF458769 TBR458760:TCB458769 TLN458760:TLX458769 TVJ458760:TVT458769 UFF458760:UFP458769 UPB458760:UPL458769 UYX458760:UZH458769 VIT458760:VJD458769 VSP458760:VSZ458769 WCL458760:WCV458769 WMH458760:WMR458769 WWD458760:WWN458769 V524296:AF524305 JR524296:KB524305 TN524296:TX524305 ADJ524296:ADT524305 ANF524296:ANP524305 AXB524296:AXL524305 BGX524296:BHH524305 BQT524296:BRD524305 CAP524296:CAZ524305 CKL524296:CKV524305 CUH524296:CUR524305 DED524296:DEN524305 DNZ524296:DOJ524305 DXV524296:DYF524305 EHR524296:EIB524305 ERN524296:ERX524305 FBJ524296:FBT524305 FLF524296:FLP524305 FVB524296:FVL524305 GEX524296:GFH524305 GOT524296:GPD524305 GYP524296:GYZ524305 HIL524296:HIV524305 HSH524296:HSR524305 ICD524296:ICN524305 ILZ524296:IMJ524305 IVV524296:IWF524305 JFR524296:JGB524305 JPN524296:JPX524305 JZJ524296:JZT524305 KJF524296:KJP524305 KTB524296:KTL524305 LCX524296:LDH524305 LMT524296:LND524305 LWP524296:LWZ524305 MGL524296:MGV524305 MQH524296:MQR524305 NAD524296:NAN524305 NJZ524296:NKJ524305 NTV524296:NUF524305 ODR524296:OEB524305 ONN524296:ONX524305 OXJ524296:OXT524305 PHF524296:PHP524305 PRB524296:PRL524305 QAX524296:QBH524305 QKT524296:QLD524305 QUP524296:QUZ524305 REL524296:REV524305 ROH524296:ROR524305 RYD524296:RYN524305 SHZ524296:SIJ524305 SRV524296:SSF524305 TBR524296:TCB524305 TLN524296:TLX524305 TVJ524296:TVT524305 UFF524296:UFP524305 UPB524296:UPL524305 UYX524296:UZH524305 VIT524296:VJD524305 VSP524296:VSZ524305 WCL524296:WCV524305 WMH524296:WMR524305 WWD524296:WWN524305 V589832:AF589841 JR589832:KB589841 TN589832:TX589841 ADJ589832:ADT589841 ANF589832:ANP589841 AXB589832:AXL589841 BGX589832:BHH589841 BQT589832:BRD589841 CAP589832:CAZ589841 CKL589832:CKV589841 CUH589832:CUR589841 DED589832:DEN589841 DNZ589832:DOJ589841 DXV589832:DYF589841 EHR589832:EIB589841 ERN589832:ERX589841 FBJ589832:FBT589841 FLF589832:FLP589841 FVB589832:FVL589841 GEX589832:GFH589841 GOT589832:GPD589841 GYP589832:GYZ589841 HIL589832:HIV589841 HSH589832:HSR589841 ICD589832:ICN589841 ILZ589832:IMJ589841 IVV589832:IWF589841 JFR589832:JGB589841 JPN589832:JPX589841 JZJ589832:JZT589841 KJF589832:KJP589841 KTB589832:KTL589841 LCX589832:LDH589841 LMT589832:LND589841 LWP589832:LWZ589841 MGL589832:MGV589841 MQH589832:MQR589841 NAD589832:NAN589841 NJZ589832:NKJ589841 NTV589832:NUF589841 ODR589832:OEB589841 ONN589832:ONX589841 OXJ589832:OXT589841 PHF589832:PHP589841 PRB589832:PRL589841 QAX589832:QBH589841 QKT589832:QLD589841 QUP589832:QUZ589841 REL589832:REV589841 ROH589832:ROR589841 RYD589832:RYN589841 SHZ589832:SIJ589841 SRV589832:SSF589841 TBR589832:TCB589841 TLN589832:TLX589841 TVJ589832:TVT589841 UFF589832:UFP589841 UPB589832:UPL589841 UYX589832:UZH589841 VIT589832:VJD589841 VSP589832:VSZ589841 WCL589832:WCV589841 WMH589832:WMR589841 WWD589832:WWN589841 V655368:AF655377 JR655368:KB655377 TN655368:TX655377 ADJ655368:ADT655377 ANF655368:ANP655377 AXB655368:AXL655377 BGX655368:BHH655377 BQT655368:BRD655377 CAP655368:CAZ655377 CKL655368:CKV655377 CUH655368:CUR655377 DED655368:DEN655377 DNZ655368:DOJ655377 DXV655368:DYF655377 EHR655368:EIB655377 ERN655368:ERX655377 FBJ655368:FBT655377 FLF655368:FLP655377 FVB655368:FVL655377 GEX655368:GFH655377 GOT655368:GPD655377 GYP655368:GYZ655377 HIL655368:HIV655377 HSH655368:HSR655377 ICD655368:ICN655377 ILZ655368:IMJ655377 IVV655368:IWF655377 JFR655368:JGB655377 JPN655368:JPX655377 JZJ655368:JZT655377 KJF655368:KJP655377 KTB655368:KTL655377 LCX655368:LDH655377 LMT655368:LND655377 LWP655368:LWZ655377 MGL655368:MGV655377 MQH655368:MQR655377 NAD655368:NAN655377 NJZ655368:NKJ655377 NTV655368:NUF655377 ODR655368:OEB655377 ONN655368:ONX655377 OXJ655368:OXT655377 PHF655368:PHP655377 PRB655368:PRL655377 QAX655368:QBH655377 QKT655368:QLD655377 QUP655368:QUZ655377 REL655368:REV655377 ROH655368:ROR655377 RYD655368:RYN655377 SHZ655368:SIJ655377 SRV655368:SSF655377 TBR655368:TCB655377 TLN655368:TLX655377 TVJ655368:TVT655377 UFF655368:UFP655377 UPB655368:UPL655377 UYX655368:UZH655377 VIT655368:VJD655377 VSP655368:VSZ655377 WCL655368:WCV655377 WMH655368:WMR655377 WWD655368:WWN655377 V720904:AF720913 JR720904:KB720913 TN720904:TX720913 ADJ720904:ADT720913 ANF720904:ANP720913 AXB720904:AXL720913 BGX720904:BHH720913 BQT720904:BRD720913 CAP720904:CAZ720913 CKL720904:CKV720913 CUH720904:CUR720913 DED720904:DEN720913 DNZ720904:DOJ720913 DXV720904:DYF720913 EHR720904:EIB720913 ERN720904:ERX720913 FBJ720904:FBT720913 FLF720904:FLP720913 FVB720904:FVL720913 GEX720904:GFH720913 GOT720904:GPD720913 GYP720904:GYZ720913 HIL720904:HIV720913 HSH720904:HSR720913 ICD720904:ICN720913 ILZ720904:IMJ720913 IVV720904:IWF720913 JFR720904:JGB720913 JPN720904:JPX720913 JZJ720904:JZT720913 KJF720904:KJP720913 KTB720904:KTL720913 LCX720904:LDH720913 LMT720904:LND720913 LWP720904:LWZ720913 MGL720904:MGV720913 MQH720904:MQR720913 NAD720904:NAN720913 NJZ720904:NKJ720913 NTV720904:NUF720913 ODR720904:OEB720913 ONN720904:ONX720913 OXJ720904:OXT720913 PHF720904:PHP720913 PRB720904:PRL720913 QAX720904:QBH720913 QKT720904:QLD720913 QUP720904:QUZ720913 REL720904:REV720913 ROH720904:ROR720913 RYD720904:RYN720913 SHZ720904:SIJ720913 SRV720904:SSF720913 TBR720904:TCB720913 TLN720904:TLX720913 TVJ720904:TVT720913 UFF720904:UFP720913 UPB720904:UPL720913 UYX720904:UZH720913 VIT720904:VJD720913 VSP720904:VSZ720913 WCL720904:WCV720913 WMH720904:WMR720913 WWD720904:WWN720913 V786440:AF786449 JR786440:KB786449 TN786440:TX786449 ADJ786440:ADT786449 ANF786440:ANP786449 AXB786440:AXL786449 BGX786440:BHH786449 BQT786440:BRD786449 CAP786440:CAZ786449 CKL786440:CKV786449 CUH786440:CUR786449 DED786440:DEN786449 DNZ786440:DOJ786449 DXV786440:DYF786449 EHR786440:EIB786449 ERN786440:ERX786449 FBJ786440:FBT786449 FLF786440:FLP786449 FVB786440:FVL786449 GEX786440:GFH786449 GOT786440:GPD786449 GYP786440:GYZ786449 HIL786440:HIV786449 HSH786440:HSR786449 ICD786440:ICN786449 ILZ786440:IMJ786449 IVV786440:IWF786449 JFR786440:JGB786449 JPN786440:JPX786449 JZJ786440:JZT786449 KJF786440:KJP786449 KTB786440:KTL786449 LCX786440:LDH786449 LMT786440:LND786449 LWP786440:LWZ786449 MGL786440:MGV786449 MQH786440:MQR786449 NAD786440:NAN786449 NJZ786440:NKJ786449 NTV786440:NUF786449 ODR786440:OEB786449 ONN786440:ONX786449 OXJ786440:OXT786449 PHF786440:PHP786449 PRB786440:PRL786449 QAX786440:QBH786449 QKT786440:QLD786449 QUP786440:QUZ786449 REL786440:REV786449 ROH786440:ROR786449 RYD786440:RYN786449 SHZ786440:SIJ786449 SRV786440:SSF786449 TBR786440:TCB786449 TLN786440:TLX786449 TVJ786440:TVT786449 UFF786440:UFP786449 UPB786440:UPL786449 UYX786440:UZH786449 VIT786440:VJD786449 VSP786440:VSZ786449 WCL786440:WCV786449 WMH786440:WMR786449 WWD786440:WWN786449 V851976:AF851985 JR851976:KB851985 TN851976:TX851985 ADJ851976:ADT851985 ANF851976:ANP851985 AXB851976:AXL851985 BGX851976:BHH851985 BQT851976:BRD851985 CAP851976:CAZ851985 CKL851976:CKV851985 CUH851976:CUR851985 DED851976:DEN851985 DNZ851976:DOJ851985 DXV851976:DYF851985 EHR851976:EIB851985 ERN851976:ERX851985 FBJ851976:FBT851985 FLF851976:FLP851985 FVB851976:FVL851985 GEX851976:GFH851985 GOT851976:GPD851985 GYP851976:GYZ851985 HIL851976:HIV851985 HSH851976:HSR851985 ICD851976:ICN851985 ILZ851976:IMJ851985 IVV851976:IWF851985 JFR851976:JGB851985 JPN851976:JPX851985 JZJ851976:JZT851985 KJF851976:KJP851985 KTB851976:KTL851985 LCX851976:LDH851985 LMT851976:LND851985 LWP851976:LWZ851985 MGL851976:MGV851985 MQH851976:MQR851985 NAD851976:NAN851985 NJZ851976:NKJ851985 NTV851976:NUF851985 ODR851976:OEB851985 ONN851976:ONX851985 OXJ851976:OXT851985 PHF851976:PHP851985 PRB851976:PRL851985 QAX851976:QBH851985 QKT851976:QLD851985 QUP851976:QUZ851985 REL851976:REV851985 ROH851976:ROR851985 RYD851976:RYN851985 SHZ851976:SIJ851985 SRV851976:SSF851985 TBR851976:TCB851985 TLN851976:TLX851985 TVJ851976:TVT851985 UFF851976:UFP851985 UPB851976:UPL851985 UYX851976:UZH851985 VIT851976:VJD851985 VSP851976:VSZ851985 WCL851976:WCV851985 WMH851976:WMR851985 WWD851976:WWN851985 V917512:AF917521 JR917512:KB917521 TN917512:TX917521 ADJ917512:ADT917521 ANF917512:ANP917521 AXB917512:AXL917521 BGX917512:BHH917521 BQT917512:BRD917521 CAP917512:CAZ917521 CKL917512:CKV917521 CUH917512:CUR917521 DED917512:DEN917521 DNZ917512:DOJ917521 DXV917512:DYF917521 EHR917512:EIB917521 ERN917512:ERX917521 FBJ917512:FBT917521 FLF917512:FLP917521 FVB917512:FVL917521 GEX917512:GFH917521 GOT917512:GPD917521 GYP917512:GYZ917521 HIL917512:HIV917521 HSH917512:HSR917521 ICD917512:ICN917521 ILZ917512:IMJ917521 IVV917512:IWF917521 JFR917512:JGB917521 JPN917512:JPX917521 JZJ917512:JZT917521 KJF917512:KJP917521 KTB917512:KTL917521 LCX917512:LDH917521 LMT917512:LND917521 LWP917512:LWZ917521 MGL917512:MGV917521 MQH917512:MQR917521 NAD917512:NAN917521 NJZ917512:NKJ917521 NTV917512:NUF917521 ODR917512:OEB917521 ONN917512:ONX917521 OXJ917512:OXT917521 PHF917512:PHP917521 PRB917512:PRL917521 QAX917512:QBH917521 QKT917512:QLD917521 QUP917512:QUZ917521 REL917512:REV917521 ROH917512:ROR917521 RYD917512:RYN917521 SHZ917512:SIJ917521 SRV917512:SSF917521 TBR917512:TCB917521 TLN917512:TLX917521 TVJ917512:TVT917521 UFF917512:UFP917521 UPB917512:UPL917521 UYX917512:UZH917521 VIT917512:VJD917521 VSP917512:VSZ917521 WCL917512:WCV917521 WMH917512:WMR917521 WWD917512:WWN917521 V983048:AF983057 JR983048:KB983057 TN983048:TX983057 ADJ983048:ADT983057 ANF983048:ANP983057 AXB983048:AXL983057 BGX983048:BHH983057 BQT983048:BRD983057 CAP983048:CAZ983057 CKL983048:CKV983057 CUH983048:CUR983057 DED983048:DEN983057 DNZ983048:DOJ983057 DXV983048:DYF983057 EHR983048:EIB983057 ERN983048:ERX983057 FBJ983048:FBT983057 FLF983048:FLP983057 FVB983048:FVL983057 GEX983048:GFH983057 GOT983048:GPD983057 GYP983048:GYZ983057 HIL983048:HIV983057 HSH983048:HSR983057 ICD983048:ICN983057 ILZ983048:IMJ983057 IVV983048:IWF983057 JFR983048:JGB983057 JPN983048:JPX983057 JZJ983048:JZT983057 KJF983048:KJP983057 KTB983048:KTL983057 LCX983048:LDH983057 LMT983048:LND983057 LWP983048:LWZ983057 MGL983048:MGV983057 MQH983048:MQR983057 NAD983048:NAN983057 NJZ983048:NKJ983057 NTV983048:NUF983057 ODR983048:OEB983057 ONN983048:ONX983057 OXJ983048:OXT983057 PHF983048:PHP983057 PRB983048:PRL983057 QAX983048:QBH983057 QKT983048:QLD983057 QUP983048:QUZ983057 REL983048:REV983057 ROH983048:ROR983057 RYD983048:RYN983057 SHZ983048:SIJ983057 SRV983048:SSF983057 TBR983048:TCB983057 TLN983048:TLX983057 TVJ983048:TVT983057 UFF983048:UFP983057 UPB983048:UPL983057 UYX983048:UZH983057 VIT983048:VJD983057 VSP983048:VSZ983057 WCL983048:WCV983057 WMH983048:WMR983057 WWD983048:WWN983057">
      <formula1>Efectividad</formula1>
    </dataValidation>
    <dataValidation showInputMessage="1" showErrorMessage="1" sqref="AG10:AT19 KC10:KP19 TY10:UL19 ADU10:AEH19 ANQ10:AOD19 AXM10:AXZ19 BHI10:BHV19 BRE10:BRR19 CBA10:CBN19 CKW10:CLJ19 CUS10:CVF19 DEO10:DFB19 DOK10:DOX19 DYG10:DYT19 EIC10:EIP19 ERY10:ESL19 FBU10:FCH19 FLQ10:FMD19 FVM10:FVZ19 GFI10:GFV19 GPE10:GPR19 GZA10:GZN19 HIW10:HJJ19 HSS10:HTF19 ICO10:IDB19 IMK10:IMX19 IWG10:IWT19 JGC10:JGP19 JPY10:JQL19 JZU10:KAH19 KJQ10:KKD19 KTM10:KTZ19 LDI10:LDV19 LNE10:LNR19 LXA10:LXN19 MGW10:MHJ19 MQS10:MRF19 NAO10:NBB19 NKK10:NKX19 NUG10:NUT19 OEC10:OEP19 ONY10:OOL19 OXU10:OYH19 PHQ10:PID19 PRM10:PRZ19 QBI10:QBV19 QLE10:QLR19 QVA10:QVN19 REW10:RFJ19 ROS10:RPF19 RYO10:RZB19 SIK10:SIX19 SSG10:SST19 TCC10:TCP19 TLY10:TML19 TVU10:TWH19 UFQ10:UGD19 UPM10:UPZ19 UZI10:UZV19 VJE10:VJR19 VTA10:VTN19 WCW10:WDJ19 WMS10:WNF19 WWO10:WXB19 AG65544:AT65553 KC65544:KP65553 TY65544:UL65553 ADU65544:AEH65553 ANQ65544:AOD65553 AXM65544:AXZ65553 BHI65544:BHV65553 BRE65544:BRR65553 CBA65544:CBN65553 CKW65544:CLJ65553 CUS65544:CVF65553 DEO65544:DFB65553 DOK65544:DOX65553 DYG65544:DYT65553 EIC65544:EIP65553 ERY65544:ESL65553 FBU65544:FCH65553 FLQ65544:FMD65553 FVM65544:FVZ65553 GFI65544:GFV65553 GPE65544:GPR65553 GZA65544:GZN65553 HIW65544:HJJ65553 HSS65544:HTF65553 ICO65544:IDB65553 IMK65544:IMX65553 IWG65544:IWT65553 JGC65544:JGP65553 JPY65544:JQL65553 JZU65544:KAH65553 KJQ65544:KKD65553 KTM65544:KTZ65553 LDI65544:LDV65553 LNE65544:LNR65553 LXA65544:LXN65553 MGW65544:MHJ65553 MQS65544:MRF65553 NAO65544:NBB65553 NKK65544:NKX65553 NUG65544:NUT65553 OEC65544:OEP65553 ONY65544:OOL65553 OXU65544:OYH65553 PHQ65544:PID65553 PRM65544:PRZ65553 QBI65544:QBV65553 QLE65544:QLR65553 QVA65544:QVN65553 REW65544:RFJ65553 ROS65544:RPF65553 RYO65544:RZB65553 SIK65544:SIX65553 SSG65544:SST65553 TCC65544:TCP65553 TLY65544:TML65553 TVU65544:TWH65553 UFQ65544:UGD65553 UPM65544:UPZ65553 UZI65544:UZV65553 VJE65544:VJR65553 VTA65544:VTN65553 WCW65544:WDJ65553 WMS65544:WNF65553 WWO65544:WXB65553 AG131080:AT131089 KC131080:KP131089 TY131080:UL131089 ADU131080:AEH131089 ANQ131080:AOD131089 AXM131080:AXZ131089 BHI131080:BHV131089 BRE131080:BRR131089 CBA131080:CBN131089 CKW131080:CLJ131089 CUS131080:CVF131089 DEO131080:DFB131089 DOK131080:DOX131089 DYG131080:DYT131089 EIC131080:EIP131089 ERY131080:ESL131089 FBU131080:FCH131089 FLQ131080:FMD131089 FVM131080:FVZ131089 GFI131080:GFV131089 GPE131080:GPR131089 GZA131080:GZN131089 HIW131080:HJJ131089 HSS131080:HTF131089 ICO131080:IDB131089 IMK131080:IMX131089 IWG131080:IWT131089 JGC131080:JGP131089 JPY131080:JQL131089 JZU131080:KAH131089 KJQ131080:KKD131089 KTM131080:KTZ131089 LDI131080:LDV131089 LNE131080:LNR131089 LXA131080:LXN131089 MGW131080:MHJ131089 MQS131080:MRF131089 NAO131080:NBB131089 NKK131080:NKX131089 NUG131080:NUT131089 OEC131080:OEP131089 ONY131080:OOL131089 OXU131080:OYH131089 PHQ131080:PID131089 PRM131080:PRZ131089 QBI131080:QBV131089 QLE131080:QLR131089 QVA131080:QVN131089 REW131080:RFJ131089 ROS131080:RPF131089 RYO131080:RZB131089 SIK131080:SIX131089 SSG131080:SST131089 TCC131080:TCP131089 TLY131080:TML131089 TVU131080:TWH131089 UFQ131080:UGD131089 UPM131080:UPZ131089 UZI131080:UZV131089 VJE131080:VJR131089 VTA131080:VTN131089 WCW131080:WDJ131089 WMS131080:WNF131089 WWO131080:WXB131089 AG196616:AT196625 KC196616:KP196625 TY196616:UL196625 ADU196616:AEH196625 ANQ196616:AOD196625 AXM196616:AXZ196625 BHI196616:BHV196625 BRE196616:BRR196625 CBA196616:CBN196625 CKW196616:CLJ196625 CUS196616:CVF196625 DEO196616:DFB196625 DOK196616:DOX196625 DYG196616:DYT196625 EIC196616:EIP196625 ERY196616:ESL196625 FBU196616:FCH196625 FLQ196616:FMD196625 FVM196616:FVZ196625 GFI196616:GFV196625 GPE196616:GPR196625 GZA196616:GZN196625 HIW196616:HJJ196625 HSS196616:HTF196625 ICO196616:IDB196625 IMK196616:IMX196625 IWG196616:IWT196625 JGC196616:JGP196625 JPY196616:JQL196625 JZU196616:KAH196625 KJQ196616:KKD196625 KTM196616:KTZ196625 LDI196616:LDV196625 LNE196616:LNR196625 LXA196616:LXN196625 MGW196616:MHJ196625 MQS196616:MRF196625 NAO196616:NBB196625 NKK196616:NKX196625 NUG196616:NUT196625 OEC196616:OEP196625 ONY196616:OOL196625 OXU196616:OYH196625 PHQ196616:PID196625 PRM196616:PRZ196625 QBI196616:QBV196625 QLE196616:QLR196625 QVA196616:QVN196625 REW196616:RFJ196625 ROS196616:RPF196625 RYO196616:RZB196625 SIK196616:SIX196625 SSG196616:SST196625 TCC196616:TCP196625 TLY196616:TML196625 TVU196616:TWH196625 UFQ196616:UGD196625 UPM196616:UPZ196625 UZI196616:UZV196625 VJE196616:VJR196625 VTA196616:VTN196625 WCW196616:WDJ196625 WMS196616:WNF196625 WWO196616:WXB196625 AG262152:AT262161 KC262152:KP262161 TY262152:UL262161 ADU262152:AEH262161 ANQ262152:AOD262161 AXM262152:AXZ262161 BHI262152:BHV262161 BRE262152:BRR262161 CBA262152:CBN262161 CKW262152:CLJ262161 CUS262152:CVF262161 DEO262152:DFB262161 DOK262152:DOX262161 DYG262152:DYT262161 EIC262152:EIP262161 ERY262152:ESL262161 FBU262152:FCH262161 FLQ262152:FMD262161 FVM262152:FVZ262161 GFI262152:GFV262161 GPE262152:GPR262161 GZA262152:GZN262161 HIW262152:HJJ262161 HSS262152:HTF262161 ICO262152:IDB262161 IMK262152:IMX262161 IWG262152:IWT262161 JGC262152:JGP262161 JPY262152:JQL262161 JZU262152:KAH262161 KJQ262152:KKD262161 KTM262152:KTZ262161 LDI262152:LDV262161 LNE262152:LNR262161 LXA262152:LXN262161 MGW262152:MHJ262161 MQS262152:MRF262161 NAO262152:NBB262161 NKK262152:NKX262161 NUG262152:NUT262161 OEC262152:OEP262161 ONY262152:OOL262161 OXU262152:OYH262161 PHQ262152:PID262161 PRM262152:PRZ262161 QBI262152:QBV262161 QLE262152:QLR262161 QVA262152:QVN262161 REW262152:RFJ262161 ROS262152:RPF262161 RYO262152:RZB262161 SIK262152:SIX262161 SSG262152:SST262161 TCC262152:TCP262161 TLY262152:TML262161 TVU262152:TWH262161 UFQ262152:UGD262161 UPM262152:UPZ262161 UZI262152:UZV262161 VJE262152:VJR262161 VTA262152:VTN262161 WCW262152:WDJ262161 WMS262152:WNF262161 WWO262152:WXB262161 AG327688:AT327697 KC327688:KP327697 TY327688:UL327697 ADU327688:AEH327697 ANQ327688:AOD327697 AXM327688:AXZ327697 BHI327688:BHV327697 BRE327688:BRR327697 CBA327688:CBN327697 CKW327688:CLJ327697 CUS327688:CVF327697 DEO327688:DFB327697 DOK327688:DOX327697 DYG327688:DYT327697 EIC327688:EIP327697 ERY327688:ESL327697 FBU327688:FCH327697 FLQ327688:FMD327697 FVM327688:FVZ327697 GFI327688:GFV327697 GPE327688:GPR327697 GZA327688:GZN327697 HIW327688:HJJ327697 HSS327688:HTF327697 ICO327688:IDB327697 IMK327688:IMX327697 IWG327688:IWT327697 JGC327688:JGP327697 JPY327688:JQL327697 JZU327688:KAH327697 KJQ327688:KKD327697 KTM327688:KTZ327697 LDI327688:LDV327697 LNE327688:LNR327697 LXA327688:LXN327697 MGW327688:MHJ327697 MQS327688:MRF327697 NAO327688:NBB327697 NKK327688:NKX327697 NUG327688:NUT327697 OEC327688:OEP327697 ONY327688:OOL327697 OXU327688:OYH327697 PHQ327688:PID327697 PRM327688:PRZ327697 QBI327688:QBV327697 QLE327688:QLR327697 QVA327688:QVN327697 REW327688:RFJ327697 ROS327688:RPF327697 RYO327688:RZB327697 SIK327688:SIX327697 SSG327688:SST327697 TCC327688:TCP327697 TLY327688:TML327697 TVU327688:TWH327697 UFQ327688:UGD327697 UPM327688:UPZ327697 UZI327688:UZV327697 VJE327688:VJR327697 VTA327688:VTN327697 WCW327688:WDJ327697 WMS327688:WNF327697 WWO327688:WXB327697 AG393224:AT393233 KC393224:KP393233 TY393224:UL393233 ADU393224:AEH393233 ANQ393224:AOD393233 AXM393224:AXZ393233 BHI393224:BHV393233 BRE393224:BRR393233 CBA393224:CBN393233 CKW393224:CLJ393233 CUS393224:CVF393233 DEO393224:DFB393233 DOK393224:DOX393233 DYG393224:DYT393233 EIC393224:EIP393233 ERY393224:ESL393233 FBU393224:FCH393233 FLQ393224:FMD393233 FVM393224:FVZ393233 GFI393224:GFV393233 GPE393224:GPR393233 GZA393224:GZN393233 HIW393224:HJJ393233 HSS393224:HTF393233 ICO393224:IDB393233 IMK393224:IMX393233 IWG393224:IWT393233 JGC393224:JGP393233 JPY393224:JQL393233 JZU393224:KAH393233 KJQ393224:KKD393233 KTM393224:KTZ393233 LDI393224:LDV393233 LNE393224:LNR393233 LXA393224:LXN393233 MGW393224:MHJ393233 MQS393224:MRF393233 NAO393224:NBB393233 NKK393224:NKX393233 NUG393224:NUT393233 OEC393224:OEP393233 ONY393224:OOL393233 OXU393224:OYH393233 PHQ393224:PID393233 PRM393224:PRZ393233 QBI393224:QBV393233 QLE393224:QLR393233 QVA393224:QVN393233 REW393224:RFJ393233 ROS393224:RPF393233 RYO393224:RZB393233 SIK393224:SIX393233 SSG393224:SST393233 TCC393224:TCP393233 TLY393224:TML393233 TVU393224:TWH393233 UFQ393224:UGD393233 UPM393224:UPZ393233 UZI393224:UZV393233 VJE393224:VJR393233 VTA393224:VTN393233 WCW393224:WDJ393233 WMS393224:WNF393233 WWO393224:WXB393233 AG458760:AT458769 KC458760:KP458769 TY458760:UL458769 ADU458760:AEH458769 ANQ458760:AOD458769 AXM458760:AXZ458769 BHI458760:BHV458769 BRE458760:BRR458769 CBA458760:CBN458769 CKW458760:CLJ458769 CUS458760:CVF458769 DEO458760:DFB458769 DOK458760:DOX458769 DYG458760:DYT458769 EIC458760:EIP458769 ERY458760:ESL458769 FBU458760:FCH458769 FLQ458760:FMD458769 FVM458760:FVZ458769 GFI458760:GFV458769 GPE458760:GPR458769 GZA458760:GZN458769 HIW458760:HJJ458769 HSS458760:HTF458769 ICO458760:IDB458769 IMK458760:IMX458769 IWG458760:IWT458769 JGC458760:JGP458769 JPY458760:JQL458769 JZU458760:KAH458769 KJQ458760:KKD458769 KTM458760:KTZ458769 LDI458760:LDV458769 LNE458760:LNR458769 LXA458760:LXN458769 MGW458760:MHJ458769 MQS458760:MRF458769 NAO458760:NBB458769 NKK458760:NKX458769 NUG458760:NUT458769 OEC458760:OEP458769 ONY458760:OOL458769 OXU458760:OYH458769 PHQ458760:PID458769 PRM458760:PRZ458769 QBI458760:QBV458769 QLE458760:QLR458769 QVA458760:QVN458769 REW458760:RFJ458769 ROS458760:RPF458769 RYO458760:RZB458769 SIK458760:SIX458769 SSG458760:SST458769 TCC458760:TCP458769 TLY458760:TML458769 TVU458760:TWH458769 UFQ458760:UGD458769 UPM458760:UPZ458769 UZI458760:UZV458769 VJE458760:VJR458769 VTA458760:VTN458769 WCW458760:WDJ458769 WMS458760:WNF458769 WWO458760:WXB458769 AG524296:AT524305 KC524296:KP524305 TY524296:UL524305 ADU524296:AEH524305 ANQ524296:AOD524305 AXM524296:AXZ524305 BHI524296:BHV524305 BRE524296:BRR524305 CBA524296:CBN524305 CKW524296:CLJ524305 CUS524296:CVF524305 DEO524296:DFB524305 DOK524296:DOX524305 DYG524296:DYT524305 EIC524296:EIP524305 ERY524296:ESL524305 FBU524296:FCH524305 FLQ524296:FMD524305 FVM524296:FVZ524305 GFI524296:GFV524305 GPE524296:GPR524305 GZA524296:GZN524305 HIW524296:HJJ524305 HSS524296:HTF524305 ICO524296:IDB524305 IMK524296:IMX524305 IWG524296:IWT524305 JGC524296:JGP524305 JPY524296:JQL524305 JZU524296:KAH524305 KJQ524296:KKD524305 KTM524296:KTZ524305 LDI524296:LDV524305 LNE524296:LNR524305 LXA524296:LXN524305 MGW524296:MHJ524305 MQS524296:MRF524305 NAO524296:NBB524305 NKK524296:NKX524305 NUG524296:NUT524305 OEC524296:OEP524305 ONY524296:OOL524305 OXU524296:OYH524305 PHQ524296:PID524305 PRM524296:PRZ524305 QBI524296:QBV524305 QLE524296:QLR524305 QVA524296:QVN524305 REW524296:RFJ524305 ROS524296:RPF524305 RYO524296:RZB524305 SIK524296:SIX524305 SSG524296:SST524305 TCC524296:TCP524305 TLY524296:TML524305 TVU524296:TWH524305 UFQ524296:UGD524305 UPM524296:UPZ524305 UZI524296:UZV524305 VJE524296:VJR524305 VTA524296:VTN524305 WCW524296:WDJ524305 WMS524296:WNF524305 WWO524296:WXB524305 AG589832:AT589841 KC589832:KP589841 TY589832:UL589841 ADU589832:AEH589841 ANQ589832:AOD589841 AXM589832:AXZ589841 BHI589832:BHV589841 BRE589832:BRR589841 CBA589832:CBN589841 CKW589832:CLJ589841 CUS589832:CVF589841 DEO589832:DFB589841 DOK589832:DOX589841 DYG589832:DYT589841 EIC589832:EIP589841 ERY589832:ESL589841 FBU589832:FCH589841 FLQ589832:FMD589841 FVM589832:FVZ589841 GFI589832:GFV589841 GPE589832:GPR589841 GZA589832:GZN589841 HIW589832:HJJ589841 HSS589832:HTF589841 ICO589832:IDB589841 IMK589832:IMX589841 IWG589832:IWT589841 JGC589832:JGP589841 JPY589832:JQL589841 JZU589832:KAH589841 KJQ589832:KKD589841 KTM589832:KTZ589841 LDI589832:LDV589841 LNE589832:LNR589841 LXA589832:LXN589841 MGW589832:MHJ589841 MQS589832:MRF589841 NAO589832:NBB589841 NKK589832:NKX589841 NUG589832:NUT589841 OEC589832:OEP589841 ONY589832:OOL589841 OXU589832:OYH589841 PHQ589832:PID589841 PRM589832:PRZ589841 QBI589832:QBV589841 QLE589832:QLR589841 QVA589832:QVN589841 REW589832:RFJ589841 ROS589832:RPF589841 RYO589832:RZB589841 SIK589832:SIX589841 SSG589832:SST589841 TCC589832:TCP589841 TLY589832:TML589841 TVU589832:TWH589841 UFQ589832:UGD589841 UPM589832:UPZ589841 UZI589832:UZV589841 VJE589832:VJR589841 VTA589832:VTN589841 WCW589832:WDJ589841 WMS589832:WNF589841 WWO589832:WXB589841 AG655368:AT655377 KC655368:KP655377 TY655368:UL655377 ADU655368:AEH655377 ANQ655368:AOD655377 AXM655368:AXZ655377 BHI655368:BHV655377 BRE655368:BRR655377 CBA655368:CBN655377 CKW655368:CLJ655377 CUS655368:CVF655377 DEO655368:DFB655377 DOK655368:DOX655377 DYG655368:DYT655377 EIC655368:EIP655377 ERY655368:ESL655377 FBU655368:FCH655377 FLQ655368:FMD655377 FVM655368:FVZ655377 GFI655368:GFV655377 GPE655368:GPR655377 GZA655368:GZN655377 HIW655368:HJJ655377 HSS655368:HTF655377 ICO655368:IDB655377 IMK655368:IMX655377 IWG655368:IWT655377 JGC655368:JGP655377 JPY655368:JQL655377 JZU655368:KAH655377 KJQ655368:KKD655377 KTM655368:KTZ655377 LDI655368:LDV655377 LNE655368:LNR655377 LXA655368:LXN655377 MGW655368:MHJ655377 MQS655368:MRF655377 NAO655368:NBB655377 NKK655368:NKX655377 NUG655368:NUT655377 OEC655368:OEP655377 ONY655368:OOL655377 OXU655368:OYH655377 PHQ655368:PID655377 PRM655368:PRZ655377 QBI655368:QBV655377 QLE655368:QLR655377 QVA655368:QVN655377 REW655368:RFJ655377 ROS655368:RPF655377 RYO655368:RZB655377 SIK655368:SIX655377 SSG655368:SST655377 TCC655368:TCP655377 TLY655368:TML655377 TVU655368:TWH655377 UFQ655368:UGD655377 UPM655368:UPZ655377 UZI655368:UZV655377 VJE655368:VJR655377 VTA655368:VTN655377 WCW655368:WDJ655377 WMS655368:WNF655377 WWO655368:WXB655377 AG720904:AT720913 KC720904:KP720913 TY720904:UL720913 ADU720904:AEH720913 ANQ720904:AOD720913 AXM720904:AXZ720913 BHI720904:BHV720913 BRE720904:BRR720913 CBA720904:CBN720913 CKW720904:CLJ720913 CUS720904:CVF720913 DEO720904:DFB720913 DOK720904:DOX720913 DYG720904:DYT720913 EIC720904:EIP720913 ERY720904:ESL720913 FBU720904:FCH720913 FLQ720904:FMD720913 FVM720904:FVZ720913 GFI720904:GFV720913 GPE720904:GPR720913 GZA720904:GZN720913 HIW720904:HJJ720913 HSS720904:HTF720913 ICO720904:IDB720913 IMK720904:IMX720913 IWG720904:IWT720913 JGC720904:JGP720913 JPY720904:JQL720913 JZU720904:KAH720913 KJQ720904:KKD720913 KTM720904:KTZ720913 LDI720904:LDV720913 LNE720904:LNR720913 LXA720904:LXN720913 MGW720904:MHJ720913 MQS720904:MRF720913 NAO720904:NBB720913 NKK720904:NKX720913 NUG720904:NUT720913 OEC720904:OEP720913 ONY720904:OOL720913 OXU720904:OYH720913 PHQ720904:PID720913 PRM720904:PRZ720913 QBI720904:QBV720913 QLE720904:QLR720913 QVA720904:QVN720913 REW720904:RFJ720913 ROS720904:RPF720913 RYO720904:RZB720913 SIK720904:SIX720913 SSG720904:SST720913 TCC720904:TCP720913 TLY720904:TML720913 TVU720904:TWH720913 UFQ720904:UGD720913 UPM720904:UPZ720913 UZI720904:UZV720913 VJE720904:VJR720913 VTA720904:VTN720913 WCW720904:WDJ720913 WMS720904:WNF720913 WWO720904:WXB720913 AG786440:AT786449 KC786440:KP786449 TY786440:UL786449 ADU786440:AEH786449 ANQ786440:AOD786449 AXM786440:AXZ786449 BHI786440:BHV786449 BRE786440:BRR786449 CBA786440:CBN786449 CKW786440:CLJ786449 CUS786440:CVF786449 DEO786440:DFB786449 DOK786440:DOX786449 DYG786440:DYT786449 EIC786440:EIP786449 ERY786440:ESL786449 FBU786440:FCH786449 FLQ786440:FMD786449 FVM786440:FVZ786449 GFI786440:GFV786449 GPE786440:GPR786449 GZA786440:GZN786449 HIW786440:HJJ786449 HSS786440:HTF786449 ICO786440:IDB786449 IMK786440:IMX786449 IWG786440:IWT786449 JGC786440:JGP786449 JPY786440:JQL786449 JZU786440:KAH786449 KJQ786440:KKD786449 KTM786440:KTZ786449 LDI786440:LDV786449 LNE786440:LNR786449 LXA786440:LXN786449 MGW786440:MHJ786449 MQS786440:MRF786449 NAO786440:NBB786449 NKK786440:NKX786449 NUG786440:NUT786449 OEC786440:OEP786449 ONY786440:OOL786449 OXU786440:OYH786449 PHQ786440:PID786449 PRM786440:PRZ786449 QBI786440:QBV786449 QLE786440:QLR786449 QVA786440:QVN786449 REW786440:RFJ786449 ROS786440:RPF786449 RYO786440:RZB786449 SIK786440:SIX786449 SSG786440:SST786449 TCC786440:TCP786449 TLY786440:TML786449 TVU786440:TWH786449 UFQ786440:UGD786449 UPM786440:UPZ786449 UZI786440:UZV786449 VJE786440:VJR786449 VTA786440:VTN786449 WCW786440:WDJ786449 WMS786440:WNF786449 WWO786440:WXB786449 AG851976:AT851985 KC851976:KP851985 TY851976:UL851985 ADU851976:AEH851985 ANQ851976:AOD851985 AXM851976:AXZ851985 BHI851976:BHV851985 BRE851976:BRR851985 CBA851976:CBN851985 CKW851976:CLJ851985 CUS851976:CVF851985 DEO851976:DFB851985 DOK851976:DOX851985 DYG851976:DYT851985 EIC851976:EIP851985 ERY851976:ESL851985 FBU851976:FCH851985 FLQ851976:FMD851985 FVM851976:FVZ851985 GFI851976:GFV851985 GPE851976:GPR851985 GZA851976:GZN851985 HIW851976:HJJ851985 HSS851976:HTF851985 ICO851976:IDB851985 IMK851976:IMX851985 IWG851976:IWT851985 JGC851976:JGP851985 JPY851976:JQL851985 JZU851976:KAH851985 KJQ851976:KKD851985 KTM851976:KTZ851985 LDI851976:LDV851985 LNE851976:LNR851985 LXA851976:LXN851985 MGW851976:MHJ851985 MQS851976:MRF851985 NAO851976:NBB851985 NKK851976:NKX851985 NUG851976:NUT851985 OEC851976:OEP851985 ONY851976:OOL851985 OXU851976:OYH851985 PHQ851976:PID851985 PRM851976:PRZ851985 QBI851976:QBV851985 QLE851976:QLR851985 QVA851976:QVN851985 REW851976:RFJ851985 ROS851976:RPF851985 RYO851976:RZB851985 SIK851976:SIX851985 SSG851976:SST851985 TCC851976:TCP851985 TLY851976:TML851985 TVU851976:TWH851985 UFQ851976:UGD851985 UPM851976:UPZ851985 UZI851976:UZV851985 VJE851976:VJR851985 VTA851976:VTN851985 WCW851976:WDJ851985 WMS851976:WNF851985 WWO851976:WXB851985 AG917512:AT917521 KC917512:KP917521 TY917512:UL917521 ADU917512:AEH917521 ANQ917512:AOD917521 AXM917512:AXZ917521 BHI917512:BHV917521 BRE917512:BRR917521 CBA917512:CBN917521 CKW917512:CLJ917521 CUS917512:CVF917521 DEO917512:DFB917521 DOK917512:DOX917521 DYG917512:DYT917521 EIC917512:EIP917521 ERY917512:ESL917521 FBU917512:FCH917521 FLQ917512:FMD917521 FVM917512:FVZ917521 GFI917512:GFV917521 GPE917512:GPR917521 GZA917512:GZN917521 HIW917512:HJJ917521 HSS917512:HTF917521 ICO917512:IDB917521 IMK917512:IMX917521 IWG917512:IWT917521 JGC917512:JGP917521 JPY917512:JQL917521 JZU917512:KAH917521 KJQ917512:KKD917521 KTM917512:KTZ917521 LDI917512:LDV917521 LNE917512:LNR917521 LXA917512:LXN917521 MGW917512:MHJ917521 MQS917512:MRF917521 NAO917512:NBB917521 NKK917512:NKX917521 NUG917512:NUT917521 OEC917512:OEP917521 ONY917512:OOL917521 OXU917512:OYH917521 PHQ917512:PID917521 PRM917512:PRZ917521 QBI917512:QBV917521 QLE917512:QLR917521 QVA917512:QVN917521 REW917512:RFJ917521 ROS917512:RPF917521 RYO917512:RZB917521 SIK917512:SIX917521 SSG917512:SST917521 TCC917512:TCP917521 TLY917512:TML917521 TVU917512:TWH917521 UFQ917512:UGD917521 UPM917512:UPZ917521 UZI917512:UZV917521 VJE917512:VJR917521 VTA917512:VTN917521 WCW917512:WDJ917521 WMS917512:WNF917521 WWO917512:WXB917521 AG983048:AT983057 KC983048:KP983057 TY983048:UL983057 ADU983048:AEH983057 ANQ983048:AOD983057 AXM983048:AXZ983057 BHI983048:BHV983057 BRE983048:BRR983057 CBA983048:CBN983057 CKW983048:CLJ983057 CUS983048:CVF983057 DEO983048:DFB983057 DOK983048:DOX983057 DYG983048:DYT983057 EIC983048:EIP983057 ERY983048:ESL983057 FBU983048:FCH983057 FLQ983048:FMD983057 FVM983048:FVZ983057 GFI983048:GFV983057 GPE983048:GPR983057 GZA983048:GZN983057 HIW983048:HJJ983057 HSS983048:HTF983057 ICO983048:IDB983057 IMK983048:IMX983057 IWG983048:IWT983057 JGC983048:JGP983057 JPY983048:JQL983057 JZU983048:KAH983057 KJQ983048:KKD983057 KTM983048:KTZ983057 LDI983048:LDV983057 LNE983048:LNR983057 LXA983048:LXN983057 MGW983048:MHJ983057 MQS983048:MRF983057 NAO983048:NBB983057 NKK983048:NKX983057 NUG983048:NUT983057 OEC983048:OEP983057 ONY983048:OOL983057 OXU983048:OYH983057 PHQ983048:PID983057 PRM983048:PRZ983057 QBI983048:QBV983057 QLE983048:QLR983057 QVA983048:QVN983057 REW983048:RFJ983057 ROS983048:RPF983057 RYO983048:RZB983057 SIK983048:SIX983057 SSG983048:SST983057 TCC983048:TCP983057 TLY983048:TML983057 TVU983048:TWH983057 UFQ983048:UGD983057 UPM983048:UPZ983057 UZI983048:UZV983057 VJE983048:VJR983057 VTA983048:VTN983057 WCW983048:WDJ983057 WMS983048:WNF983057 WWO983048:WXB983057"/>
    <dataValidation type="list" allowBlank="1" showInputMessage="1" showErrorMessage="1" sqref="M10:N19 JI10:JJ19 TE10:TF19 ADA10:ADB19 AMW10:AMX19 AWS10:AWT19 BGO10:BGP19 BQK10:BQL19 CAG10:CAH19 CKC10:CKD19 CTY10:CTZ19 DDU10:DDV19 DNQ10:DNR19 DXM10:DXN19 EHI10:EHJ19 ERE10:ERF19 FBA10:FBB19 FKW10:FKX19 FUS10:FUT19 GEO10:GEP19 GOK10:GOL19 GYG10:GYH19 HIC10:HID19 HRY10:HRZ19 IBU10:IBV19 ILQ10:ILR19 IVM10:IVN19 JFI10:JFJ19 JPE10:JPF19 JZA10:JZB19 KIW10:KIX19 KSS10:KST19 LCO10:LCP19 LMK10:LML19 LWG10:LWH19 MGC10:MGD19 MPY10:MPZ19 MZU10:MZV19 NJQ10:NJR19 NTM10:NTN19 ODI10:ODJ19 ONE10:ONF19 OXA10:OXB19 PGW10:PGX19 PQS10:PQT19 QAO10:QAP19 QKK10:QKL19 QUG10:QUH19 REC10:RED19 RNY10:RNZ19 RXU10:RXV19 SHQ10:SHR19 SRM10:SRN19 TBI10:TBJ19 TLE10:TLF19 TVA10:TVB19 UEW10:UEX19 UOS10:UOT19 UYO10:UYP19 VIK10:VIL19 VSG10:VSH19 WCC10:WCD19 WLY10:WLZ19 WVU10:WVV19 M65544:N65553 JI65544:JJ65553 TE65544:TF65553 ADA65544:ADB65553 AMW65544:AMX65553 AWS65544:AWT65553 BGO65544:BGP65553 BQK65544:BQL65553 CAG65544:CAH65553 CKC65544:CKD65553 CTY65544:CTZ65553 DDU65544:DDV65553 DNQ65544:DNR65553 DXM65544:DXN65553 EHI65544:EHJ65553 ERE65544:ERF65553 FBA65544:FBB65553 FKW65544:FKX65553 FUS65544:FUT65553 GEO65544:GEP65553 GOK65544:GOL65553 GYG65544:GYH65553 HIC65544:HID65553 HRY65544:HRZ65553 IBU65544:IBV65553 ILQ65544:ILR65553 IVM65544:IVN65553 JFI65544:JFJ65553 JPE65544:JPF65553 JZA65544:JZB65553 KIW65544:KIX65553 KSS65544:KST65553 LCO65544:LCP65553 LMK65544:LML65553 LWG65544:LWH65553 MGC65544:MGD65553 MPY65544:MPZ65553 MZU65544:MZV65553 NJQ65544:NJR65553 NTM65544:NTN65553 ODI65544:ODJ65553 ONE65544:ONF65553 OXA65544:OXB65553 PGW65544:PGX65553 PQS65544:PQT65553 QAO65544:QAP65553 QKK65544:QKL65553 QUG65544:QUH65553 REC65544:RED65553 RNY65544:RNZ65553 RXU65544:RXV65553 SHQ65544:SHR65553 SRM65544:SRN65553 TBI65544:TBJ65553 TLE65544:TLF65553 TVA65544:TVB65553 UEW65544:UEX65553 UOS65544:UOT65553 UYO65544:UYP65553 VIK65544:VIL65553 VSG65544:VSH65553 WCC65544:WCD65553 WLY65544:WLZ65553 WVU65544:WVV65553 M131080:N131089 JI131080:JJ131089 TE131080:TF131089 ADA131080:ADB131089 AMW131080:AMX131089 AWS131080:AWT131089 BGO131080:BGP131089 BQK131080:BQL131089 CAG131080:CAH131089 CKC131080:CKD131089 CTY131080:CTZ131089 DDU131080:DDV131089 DNQ131080:DNR131089 DXM131080:DXN131089 EHI131080:EHJ131089 ERE131080:ERF131089 FBA131080:FBB131089 FKW131080:FKX131089 FUS131080:FUT131089 GEO131080:GEP131089 GOK131080:GOL131089 GYG131080:GYH131089 HIC131080:HID131089 HRY131080:HRZ131089 IBU131080:IBV131089 ILQ131080:ILR131089 IVM131080:IVN131089 JFI131080:JFJ131089 JPE131080:JPF131089 JZA131080:JZB131089 KIW131080:KIX131089 KSS131080:KST131089 LCO131080:LCP131089 LMK131080:LML131089 LWG131080:LWH131089 MGC131080:MGD131089 MPY131080:MPZ131089 MZU131080:MZV131089 NJQ131080:NJR131089 NTM131080:NTN131089 ODI131080:ODJ131089 ONE131080:ONF131089 OXA131080:OXB131089 PGW131080:PGX131089 PQS131080:PQT131089 QAO131080:QAP131089 QKK131080:QKL131089 QUG131080:QUH131089 REC131080:RED131089 RNY131080:RNZ131089 RXU131080:RXV131089 SHQ131080:SHR131089 SRM131080:SRN131089 TBI131080:TBJ131089 TLE131080:TLF131089 TVA131080:TVB131089 UEW131080:UEX131089 UOS131080:UOT131089 UYO131080:UYP131089 VIK131080:VIL131089 VSG131080:VSH131089 WCC131080:WCD131089 WLY131080:WLZ131089 WVU131080:WVV131089 M196616:N196625 JI196616:JJ196625 TE196616:TF196625 ADA196616:ADB196625 AMW196616:AMX196625 AWS196616:AWT196625 BGO196616:BGP196625 BQK196616:BQL196625 CAG196616:CAH196625 CKC196616:CKD196625 CTY196616:CTZ196625 DDU196616:DDV196625 DNQ196616:DNR196625 DXM196616:DXN196625 EHI196616:EHJ196625 ERE196616:ERF196625 FBA196616:FBB196625 FKW196616:FKX196625 FUS196616:FUT196625 GEO196616:GEP196625 GOK196616:GOL196625 GYG196616:GYH196625 HIC196616:HID196625 HRY196616:HRZ196625 IBU196616:IBV196625 ILQ196616:ILR196625 IVM196616:IVN196625 JFI196616:JFJ196625 JPE196616:JPF196625 JZA196616:JZB196625 KIW196616:KIX196625 KSS196616:KST196625 LCO196616:LCP196625 LMK196616:LML196625 LWG196616:LWH196625 MGC196616:MGD196625 MPY196616:MPZ196625 MZU196616:MZV196625 NJQ196616:NJR196625 NTM196616:NTN196625 ODI196616:ODJ196625 ONE196616:ONF196625 OXA196616:OXB196625 PGW196616:PGX196625 PQS196616:PQT196625 QAO196616:QAP196625 QKK196616:QKL196625 QUG196616:QUH196625 REC196616:RED196625 RNY196616:RNZ196625 RXU196616:RXV196625 SHQ196616:SHR196625 SRM196616:SRN196625 TBI196616:TBJ196625 TLE196616:TLF196625 TVA196616:TVB196625 UEW196616:UEX196625 UOS196616:UOT196625 UYO196616:UYP196625 VIK196616:VIL196625 VSG196616:VSH196625 WCC196616:WCD196625 WLY196616:WLZ196625 WVU196616:WVV196625 M262152:N262161 JI262152:JJ262161 TE262152:TF262161 ADA262152:ADB262161 AMW262152:AMX262161 AWS262152:AWT262161 BGO262152:BGP262161 BQK262152:BQL262161 CAG262152:CAH262161 CKC262152:CKD262161 CTY262152:CTZ262161 DDU262152:DDV262161 DNQ262152:DNR262161 DXM262152:DXN262161 EHI262152:EHJ262161 ERE262152:ERF262161 FBA262152:FBB262161 FKW262152:FKX262161 FUS262152:FUT262161 GEO262152:GEP262161 GOK262152:GOL262161 GYG262152:GYH262161 HIC262152:HID262161 HRY262152:HRZ262161 IBU262152:IBV262161 ILQ262152:ILR262161 IVM262152:IVN262161 JFI262152:JFJ262161 JPE262152:JPF262161 JZA262152:JZB262161 KIW262152:KIX262161 KSS262152:KST262161 LCO262152:LCP262161 LMK262152:LML262161 LWG262152:LWH262161 MGC262152:MGD262161 MPY262152:MPZ262161 MZU262152:MZV262161 NJQ262152:NJR262161 NTM262152:NTN262161 ODI262152:ODJ262161 ONE262152:ONF262161 OXA262152:OXB262161 PGW262152:PGX262161 PQS262152:PQT262161 QAO262152:QAP262161 QKK262152:QKL262161 QUG262152:QUH262161 REC262152:RED262161 RNY262152:RNZ262161 RXU262152:RXV262161 SHQ262152:SHR262161 SRM262152:SRN262161 TBI262152:TBJ262161 TLE262152:TLF262161 TVA262152:TVB262161 UEW262152:UEX262161 UOS262152:UOT262161 UYO262152:UYP262161 VIK262152:VIL262161 VSG262152:VSH262161 WCC262152:WCD262161 WLY262152:WLZ262161 WVU262152:WVV262161 M327688:N327697 JI327688:JJ327697 TE327688:TF327697 ADA327688:ADB327697 AMW327688:AMX327697 AWS327688:AWT327697 BGO327688:BGP327697 BQK327688:BQL327697 CAG327688:CAH327697 CKC327688:CKD327697 CTY327688:CTZ327697 DDU327688:DDV327697 DNQ327688:DNR327697 DXM327688:DXN327697 EHI327688:EHJ327697 ERE327688:ERF327697 FBA327688:FBB327697 FKW327688:FKX327697 FUS327688:FUT327697 GEO327688:GEP327697 GOK327688:GOL327697 GYG327688:GYH327697 HIC327688:HID327697 HRY327688:HRZ327697 IBU327688:IBV327697 ILQ327688:ILR327697 IVM327688:IVN327697 JFI327688:JFJ327697 JPE327688:JPF327697 JZA327688:JZB327697 KIW327688:KIX327697 KSS327688:KST327697 LCO327688:LCP327697 LMK327688:LML327697 LWG327688:LWH327697 MGC327688:MGD327697 MPY327688:MPZ327697 MZU327688:MZV327697 NJQ327688:NJR327697 NTM327688:NTN327697 ODI327688:ODJ327697 ONE327688:ONF327697 OXA327688:OXB327697 PGW327688:PGX327697 PQS327688:PQT327697 QAO327688:QAP327697 QKK327688:QKL327697 QUG327688:QUH327697 REC327688:RED327697 RNY327688:RNZ327697 RXU327688:RXV327697 SHQ327688:SHR327697 SRM327688:SRN327697 TBI327688:TBJ327697 TLE327688:TLF327697 TVA327688:TVB327697 UEW327688:UEX327697 UOS327688:UOT327697 UYO327688:UYP327697 VIK327688:VIL327697 VSG327688:VSH327697 WCC327688:WCD327697 WLY327688:WLZ327697 WVU327688:WVV327697 M393224:N393233 JI393224:JJ393233 TE393224:TF393233 ADA393224:ADB393233 AMW393224:AMX393233 AWS393224:AWT393233 BGO393224:BGP393233 BQK393224:BQL393233 CAG393224:CAH393233 CKC393224:CKD393233 CTY393224:CTZ393233 DDU393224:DDV393233 DNQ393224:DNR393233 DXM393224:DXN393233 EHI393224:EHJ393233 ERE393224:ERF393233 FBA393224:FBB393233 FKW393224:FKX393233 FUS393224:FUT393233 GEO393224:GEP393233 GOK393224:GOL393233 GYG393224:GYH393233 HIC393224:HID393233 HRY393224:HRZ393233 IBU393224:IBV393233 ILQ393224:ILR393233 IVM393224:IVN393233 JFI393224:JFJ393233 JPE393224:JPF393233 JZA393224:JZB393233 KIW393224:KIX393233 KSS393224:KST393233 LCO393224:LCP393233 LMK393224:LML393233 LWG393224:LWH393233 MGC393224:MGD393233 MPY393224:MPZ393233 MZU393224:MZV393233 NJQ393224:NJR393233 NTM393224:NTN393233 ODI393224:ODJ393233 ONE393224:ONF393233 OXA393224:OXB393233 PGW393224:PGX393233 PQS393224:PQT393233 QAO393224:QAP393233 QKK393224:QKL393233 QUG393224:QUH393233 REC393224:RED393233 RNY393224:RNZ393233 RXU393224:RXV393233 SHQ393224:SHR393233 SRM393224:SRN393233 TBI393224:TBJ393233 TLE393224:TLF393233 TVA393224:TVB393233 UEW393224:UEX393233 UOS393224:UOT393233 UYO393224:UYP393233 VIK393224:VIL393233 VSG393224:VSH393233 WCC393224:WCD393233 WLY393224:WLZ393233 WVU393224:WVV393233 M458760:N458769 JI458760:JJ458769 TE458760:TF458769 ADA458760:ADB458769 AMW458760:AMX458769 AWS458760:AWT458769 BGO458760:BGP458769 BQK458760:BQL458769 CAG458760:CAH458769 CKC458760:CKD458769 CTY458760:CTZ458769 DDU458760:DDV458769 DNQ458760:DNR458769 DXM458760:DXN458769 EHI458760:EHJ458769 ERE458760:ERF458769 FBA458760:FBB458769 FKW458760:FKX458769 FUS458760:FUT458769 GEO458760:GEP458769 GOK458760:GOL458769 GYG458760:GYH458769 HIC458760:HID458769 HRY458760:HRZ458769 IBU458760:IBV458769 ILQ458760:ILR458769 IVM458760:IVN458769 JFI458760:JFJ458769 JPE458760:JPF458769 JZA458760:JZB458769 KIW458760:KIX458769 KSS458760:KST458769 LCO458760:LCP458769 LMK458760:LML458769 LWG458760:LWH458769 MGC458760:MGD458769 MPY458760:MPZ458769 MZU458760:MZV458769 NJQ458760:NJR458769 NTM458760:NTN458769 ODI458760:ODJ458769 ONE458760:ONF458769 OXA458760:OXB458769 PGW458760:PGX458769 PQS458760:PQT458769 QAO458760:QAP458769 QKK458760:QKL458769 QUG458760:QUH458769 REC458760:RED458769 RNY458760:RNZ458769 RXU458760:RXV458769 SHQ458760:SHR458769 SRM458760:SRN458769 TBI458760:TBJ458769 TLE458760:TLF458769 TVA458760:TVB458769 UEW458760:UEX458769 UOS458760:UOT458769 UYO458760:UYP458769 VIK458760:VIL458769 VSG458760:VSH458769 WCC458760:WCD458769 WLY458760:WLZ458769 WVU458760:WVV458769 M524296:N524305 JI524296:JJ524305 TE524296:TF524305 ADA524296:ADB524305 AMW524296:AMX524305 AWS524296:AWT524305 BGO524296:BGP524305 BQK524296:BQL524305 CAG524296:CAH524305 CKC524296:CKD524305 CTY524296:CTZ524305 DDU524296:DDV524305 DNQ524296:DNR524305 DXM524296:DXN524305 EHI524296:EHJ524305 ERE524296:ERF524305 FBA524296:FBB524305 FKW524296:FKX524305 FUS524296:FUT524305 GEO524296:GEP524305 GOK524296:GOL524305 GYG524296:GYH524305 HIC524296:HID524305 HRY524296:HRZ524305 IBU524296:IBV524305 ILQ524296:ILR524305 IVM524296:IVN524305 JFI524296:JFJ524305 JPE524296:JPF524305 JZA524296:JZB524305 KIW524296:KIX524305 KSS524296:KST524305 LCO524296:LCP524305 LMK524296:LML524305 LWG524296:LWH524305 MGC524296:MGD524305 MPY524296:MPZ524305 MZU524296:MZV524305 NJQ524296:NJR524305 NTM524296:NTN524305 ODI524296:ODJ524305 ONE524296:ONF524305 OXA524296:OXB524305 PGW524296:PGX524305 PQS524296:PQT524305 QAO524296:QAP524305 QKK524296:QKL524305 QUG524296:QUH524305 REC524296:RED524305 RNY524296:RNZ524305 RXU524296:RXV524305 SHQ524296:SHR524305 SRM524296:SRN524305 TBI524296:TBJ524305 TLE524296:TLF524305 TVA524296:TVB524305 UEW524296:UEX524305 UOS524296:UOT524305 UYO524296:UYP524305 VIK524296:VIL524305 VSG524296:VSH524305 WCC524296:WCD524305 WLY524296:WLZ524305 WVU524296:WVV524305 M589832:N589841 JI589832:JJ589841 TE589832:TF589841 ADA589832:ADB589841 AMW589832:AMX589841 AWS589832:AWT589841 BGO589832:BGP589841 BQK589832:BQL589841 CAG589832:CAH589841 CKC589832:CKD589841 CTY589832:CTZ589841 DDU589832:DDV589841 DNQ589832:DNR589841 DXM589832:DXN589841 EHI589832:EHJ589841 ERE589832:ERF589841 FBA589832:FBB589841 FKW589832:FKX589841 FUS589832:FUT589841 GEO589832:GEP589841 GOK589832:GOL589841 GYG589832:GYH589841 HIC589832:HID589841 HRY589832:HRZ589841 IBU589832:IBV589841 ILQ589832:ILR589841 IVM589832:IVN589841 JFI589832:JFJ589841 JPE589832:JPF589841 JZA589832:JZB589841 KIW589832:KIX589841 KSS589832:KST589841 LCO589832:LCP589841 LMK589832:LML589841 LWG589832:LWH589841 MGC589832:MGD589841 MPY589832:MPZ589841 MZU589832:MZV589841 NJQ589832:NJR589841 NTM589832:NTN589841 ODI589832:ODJ589841 ONE589832:ONF589841 OXA589832:OXB589841 PGW589832:PGX589841 PQS589832:PQT589841 QAO589832:QAP589841 QKK589832:QKL589841 QUG589832:QUH589841 REC589832:RED589841 RNY589832:RNZ589841 RXU589832:RXV589841 SHQ589832:SHR589841 SRM589832:SRN589841 TBI589832:TBJ589841 TLE589832:TLF589841 TVA589832:TVB589841 UEW589832:UEX589841 UOS589832:UOT589841 UYO589832:UYP589841 VIK589832:VIL589841 VSG589832:VSH589841 WCC589832:WCD589841 WLY589832:WLZ589841 WVU589832:WVV589841 M655368:N655377 JI655368:JJ655377 TE655368:TF655377 ADA655368:ADB655377 AMW655368:AMX655377 AWS655368:AWT655377 BGO655368:BGP655377 BQK655368:BQL655377 CAG655368:CAH655377 CKC655368:CKD655377 CTY655368:CTZ655377 DDU655368:DDV655377 DNQ655368:DNR655377 DXM655368:DXN655377 EHI655368:EHJ655377 ERE655368:ERF655377 FBA655368:FBB655377 FKW655368:FKX655377 FUS655368:FUT655377 GEO655368:GEP655377 GOK655368:GOL655377 GYG655368:GYH655377 HIC655368:HID655377 HRY655368:HRZ655377 IBU655368:IBV655377 ILQ655368:ILR655377 IVM655368:IVN655377 JFI655368:JFJ655377 JPE655368:JPF655377 JZA655368:JZB655377 KIW655368:KIX655377 KSS655368:KST655377 LCO655368:LCP655377 LMK655368:LML655377 LWG655368:LWH655377 MGC655368:MGD655377 MPY655368:MPZ655377 MZU655368:MZV655377 NJQ655368:NJR655377 NTM655368:NTN655377 ODI655368:ODJ655377 ONE655368:ONF655377 OXA655368:OXB655377 PGW655368:PGX655377 PQS655368:PQT655377 QAO655368:QAP655377 QKK655368:QKL655377 QUG655368:QUH655377 REC655368:RED655377 RNY655368:RNZ655377 RXU655368:RXV655377 SHQ655368:SHR655377 SRM655368:SRN655377 TBI655368:TBJ655377 TLE655368:TLF655377 TVA655368:TVB655377 UEW655368:UEX655377 UOS655368:UOT655377 UYO655368:UYP655377 VIK655368:VIL655377 VSG655368:VSH655377 WCC655368:WCD655377 WLY655368:WLZ655377 WVU655368:WVV655377 M720904:N720913 JI720904:JJ720913 TE720904:TF720913 ADA720904:ADB720913 AMW720904:AMX720913 AWS720904:AWT720913 BGO720904:BGP720913 BQK720904:BQL720913 CAG720904:CAH720913 CKC720904:CKD720913 CTY720904:CTZ720913 DDU720904:DDV720913 DNQ720904:DNR720913 DXM720904:DXN720913 EHI720904:EHJ720913 ERE720904:ERF720913 FBA720904:FBB720913 FKW720904:FKX720913 FUS720904:FUT720913 GEO720904:GEP720913 GOK720904:GOL720913 GYG720904:GYH720913 HIC720904:HID720913 HRY720904:HRZ720913 IBU720904:IBV720913 ILQ720904:ILR720913 IVM720904:IVN720913 JFI720904:JFJ720913 JPE720904:JPF720913 JZA720904:JZB720913 KIW720904:KIX720913 KSS720904:KST720913 LCO720904:LCP720913 LMK720904:LML720913 LWG720904:LWH720913 MGC720904:MGD720913 MPY720904:MPZ720913 MZU720904:MZV720913 NJQ720904:NJR720913 NTM720904:NTN720913 ODI720904:ODJ720913 ONE720904:ONF720913 OXA720904:OXB720913 PGW720904:PGX720913 PQS720904:PQT720913 QAO720904:QAP720913 QKK720904:QKL720913 QUG720904:QUH720913 REC720904:RED720913 RNY720904:RNZ720913 RXU720904:RXV720913 SHQ720904:SHR720913 SRM720904:SRN720913 TBI720904:TBJ720913 TLE720904:TLF720913 TVA720904:TVB720913 UEW720904:UEX720913 UOS720904:UOT720913 UYO720904:UYP720913 VIK720904:VIL720913 VSG720904:VSH720913 WCC720904:WCD720913 WLY720904:WLZ720913 WVU720904:WVV720913 M786440:N786449 JI786440:JJ786449 TE786440:TF786449 ADA786440:ADB786449 AMW786440:AMX786449 AWS786440:AWT786449 BGO786440:BGP786449 BQK786440:BQL786449 CAG786440:CAH786449 CKC786440:CKD786449 CTY786440:CTZ786449 DDU786440:DDV786449 DNQ786440:DNR786449 DXM786440:DXN786449 EHI786440:EHJ786449 ERE786440:ERF786449 FBA786440:FBB786449 FKW786440:FKX786449 FUS786440:FUT786449 GEO786440:GEP786449 GOK786440:GOL786449 GYG786440:GYH786449 HIC786440:HID786449 HRY786440:HRZ786449 IBU786440:IBV786449 ILQ786440:ILR786449 IVM786440:IVN786449 JFI786440:JFJ786449 JPE786440:JPF786449 JZA786440:JZB786449 KIW786440:KIX786449 KSS786440:KST786449 LCO786440:LCP786449 LMK786440:LML786449 LWG786440:LWH786449 MGC786440:MGD786449 MPY786440:MPZ786449 MZU786440:MZV786449 NJQ786440:NJR786449 NTM786440:NTN786449 ODI786440:ODJ786449 ONE786440:ONF786449 OXA786440:OXB786449 PGW786440:PGX786449 PQS786440:PQT786449 QAO786440:QAP786449 QKK786440:QKL786449 QUG786440:QUH786449 REC786440:RED786449 RNY786440:RNZ786449 RXU786440:RXV786449 SHQ786440:SHR786449 SRM786440:SRN786449 TBI786440:TBJ786449 TLE786440:TLF786449 TVA786440:TVB786449 UEW786440:UEX786449 UOS786440:UOT786449 UYO786440:UYP786449 VIK786440:VIL786449 VSG786440:VSH786449 WCC786440:WCD786449 WLY786440:WLZ786449 WVU786440:WVV786449 M851976:N851985 JI851976:JJ851985 TE851976:TF851985 ADA851976:ADB851985 AMW851976:AMX851985 AWS851976:AWT851985 BGO851976:BGP851985 BQK851976:BQL851985 CAG851976:CAH851985 CKC851976:CKD851985 CTY851976:CTZ851985 DDU851976:DDV851985 DNQ851976:DNR851985 DXM851976:DXN851985 EHI851976:EHJ851985 ERE851976:ERF851985 FBA851976:FBB851985 FKW851976:FKX851985 FUS851976:FUT851985 GEO851976:GEP851985 GOK851976:GOL851985 GYG851976:GYH851985 HIC851976:HID851985 HRY851976:HRZ851985 IBU851976:IBV851985 ILQ851976:ILR851985 IVM851976:IVN851985 JFI851976:JFJ851985 JPE851976:JPF851985 JZA851976:JZB851985 KIW851976:KIX851985 KSS851976:KST851985 LCO851976:LCP851985 LMK851976:LML851985 LWG851976:LWH851985 MGC851976:MGD851985 MPY851976:MPZ851985 MZU851976:MZV851985 NJQ851976:NJR851985 NTM851976:NTN851985 ODI851976:ODJ851985 ONE851976:ONF851985 OXA851976:OXB851985 PGW851976:PGX851985 PQS851976:PQT851985 QAO851976:QAP851985 QKK851976:QKL851985 QUG851976:QUH851985 REC851976:RED851985 RNY851976:RNZ851985 RXU851976:RXV851985 SHQ851976:SHR851985 SRM851976:SRN851985 TBI851976:TBJ851985 TLE851976:TLF851985 TVA851976:TVB851985 UEW851976:UEX851985 UOS851976:UOT851985 UYO851976:UYP851985 VIK851976:VIL851985 VSG851976:VSH851985 WCC851976:WCD851985 WLY851976:WLZ851985 WVU851976:WVV851985 M917512:N917521 JI917512:JJ917521 TE917512:TF917521 ADA917512:ADB917521 AMW917512:AMX917521 AWS917512:AWT917521 BGO917512:BGP917521 BQK917512:BQL917521 CAG917512:CAH917521 CKC917512:CKD917521 CTY917512:CTZ917521 DDU917512:DDV917521 DNQ917512:DNR917521 DXM917512:DXN917521 EHI917512:EHJ917521 ERE917512:ERF917521 FBA917512:FBB917521 FKW917512:FKX917521 FUS917512:FUT917521 GEO917512:GEP917521 GOK917512:GOL917521 GYG917512:GYH917521 HIC917512:HID917521 HRY917512:HRZ917521 IBU917512:IBV917521 ILQ917512:ILR917521 IVM917512:IVN917521 JFI917512:JFJ917521 JPE917512:JPF917521 JZA917512:JZB917521 KIW917512:KIX917521 KSS917512:KST917521 LCO917512:LCP917521 LMK917512:LML917521 LWG917512:LWH917521 MGC917512:MGD917521 MPY917512:MPZ917521 MZU917512:MZV917521 NJQ917512:NJR917521 NTM917512:NTN917521 ODI917512:ODJ917521 ONE917512:ONF917521 OXA917512:OXB917521 PGW917512:PGX917521 PQS917512:PQT917521 QAO917512:QAP917521 QKK917512:QKL917521 QUG917512:QUH917521 REC917512:RED917521 RNY917512:RNZ917521 RXU917512:RXV917521 SHQ917512:SHR917521 SRM917512:SRN917521 TBI917512:TBJ917521 TLE917512:TLF917521 TVA917512:TVB917521 UEW917512:UEX917521 UOS917512:UOT917521 UYO917512:UYP917521 VIK917512:VIL917521 VSG917512:VSH917521 WCC917512:WCD917521 WLY917512:WLZ917521 WVU917512:WVV917521 M983048:N983057 JI983048:JJ983057 TE983048:TF983057 ADA983048:ADB983057 AMW983048:AMX983057 AWS983048:AWT983057 BGO983048:BGP983057 BQK983048:BQL983057 CAG983048:CAH983057 CKC983048:CKD983057 CTY983048:CTZ983057 DDU983048:DDV983057 DNQ983048:DNR983057 DXM983048:DXN983057 EHI983048:EHJ983057 ERE983048:ERF983057 FBA983048:FBB983057 FKW983048:FKX983057 FUS983048:FUT983057 GEO983048:GEP983057 GOK983048:GOL983057 GYG983048:GYH983057 HIC983048:HID983057 HRY983048:HRZ983057 IBU983048:IBV983057 ILQ983048:ILR983057 IVM983048:IVN983057 JFI983048:JFJ983057 JPE983048:JPF983057 JZA983048:JZB983057 KIW983048:KIX983057 KSS983048:KST983057 LCO983048:LCP983057 LMK983048:LML983057 LWG983048:LWH983057 MGC983048:MGD983057 MPY983048:MPZ983057 MZU983048:MZV983057 NJQ983048:NJR983057 NTM983048:NTN983057 ODI983048:ODJ983057 ONE983048:ONF983057 OXA983048:OXB983057 PGW983048:PGX983057 PQS983048:PQT983057 QAO983048:QAP983057 QKK983048:QKL983057 QUG983048:QUH983057 REC983048:RED983057 RNY983048:RNZ983057 RXU983048:RXV983057 SHQ983048:SHR983057 SRM983048:SRN983057 TBI983048:TBJ983057 TLE983048:TLF983057 TVA983048:TVB983057 UEW983048:UEX983057 UOS983048:UOT983057 UYO983048:UYP983057 VIK983048:VIL983057 VSG983048:VSH983057 WCC983048:WCD983057 WLY983048:WLZ983057 WVU983048:WVV983057">
      <formula1>Impacto</formula1>
    </dataValidation>
    <dataValidation type="list" showInputMessage="1" showErrorMessage="1" sqref="L10:L19 JH10:JH19 TD10:TD19 ACZ10:ACZ19 AMV10:AMV19 AWR10:AWR19 BGN10:BGN19 BQJ10:BQJ19 CAF10:CAF19 CKB10:CKB19 CTX10:CTX19 DDT10:DDT19 DNP10:DNP19 DXL10:DXL19 EHH10:EHH19 ERD10:ERD19 FAZ10:FAZ19 FKV10:FKV19 FUR10:FUR19 GEN10:GEN19 GOJ10:GOJ19 GYF10:GYF19 HIB10:HIB19 HRX10:HRX19 IBT10:IBT19 ILP10:ILP19 IVL10:IVL19 JFH10:JFH19 JPD10:JPD19 JYZ10:JYZ19 KIV10:KIV19 KSR10:KSR19 LCN10:LCN19 LMJ10:LMJ19 LWF10:LWF19 MGB10:MGB19 MPX10:MPX19 MZT10:MZT19 NJP10:NJP19 NTL10:NTL19 ODH10:ODH19 OND10:OND19 OWZ10:OWZ19 PGV10:PGV19 PQR10:PQR19 QAN10:QAN19 QKJ10:QKJ19 QUF10:QUF19 REB10:REB19 RNX10:RNX19 RXT10:RXT19 SHP10:SHP19 SRL10:SRL19 TBH10:TBH19 TLD10:TLD19 TUZ10:TUZ19 UEV10:UEV19 UOR10:UOR19 UYN10:UYN19 VIJ10:VIJ19 VSF10:VSF19 WCB10:WCB19 WLX10:WLX19 WVT10:WVT19 L65544:L65553 JH65544:JH65553 TD65544:TD65553 ACZ65544:ACZ65553 AMV65544:AMV65553 AWR65544:AWR65553 BGN65544:BGN65553 BQJ65544:BQJ65553 CAF65544:CAF65553 CKB65544:CKB65553 CTX65544:CTX65553 DDT65544:DDT65553 DNP65544:DNP65553 DXL65544:DXL65553 EHH65544:EHH65553 ERD65544:ERD65553 FAZ65544:FAZ65553 FKV65544:FKV65553 FUR65544:FUR65553 GEN65544:GEN65553 GOJ65544:GOJ65553 GYF65544:GYF65553 HIB65544:HIB65553 HRX65544:HRX65553 IBT65544:IBT65553 ILP65544:ILP65553 IVL65544:IVL65553 JFH65544:JFH65553 JPD65544:JPD65553 JYZ65544:JYZ65553 KIV65544:KIV65553 KSR65544:KSR65553 LCN65544:LCN65553 LMJ65544:LMJ65553 LWF65544:LWF65553 MGB65544:MGB65553 MPX65544:MPX65553 MZT65544:MZT65553 NJP65544:NJP65553 NTL65544:NTL65553 ODH65544:ODH65553 OND65544:OND65553 OWZ65544:OWZ65553 PGV65544:PGV65553 PQR65544:PQR65553 QAN65544:QAN65553 QKJ65544:QKJ65553 QUF65544:QUF65553 REB65544:REB65553 RNX65544:RNX65553 RXT65544:RXT65553 SHP65544:SHP65553 SRL65544:SRL65553 TBH65544:TBH65553 TLD65544:TLD65553 TUZ65544:TUZ65553 UEV65544:UEV65553 UOR65544:UOR65553 UYN65544:UYN65553 VIJ65544:VIJ65553 VSF65544:VSF65553 WCB65544:WCB65553 WLX65544:WLX65553 WVT65544:WVT65553 L131080:L131089 JH131080:JH131089 TD131080:TD131089 ACZ131080:ACZ131089 AMV131080:AMV131089 AWR131080:AWR131089 BGN131080:BGN131089 BQJ131080:BQJ131089 CAF131080:CAF131089 CKB131080:CKB131089 CTX131080:CTX131089 DDT131080:DDT131089 DNP131080:DNP131089 DXL131080:DXL131089 EHH131080:EHH131089 ERD131080:ERD131089 FAZ131080:FAZ131089 FKV131080:FKV131089 FUR131080:FUR131089 GEN131080:GEN131089 GOJ131080:GOJ131089 GYF131080:GYF131089 HIB131080:HIB131089 HRX131080:HRX131089 IBT131080:IBT131089 ILP131080:ILP131089 IVL131080:IVL131089 JFH131080:JFH131089 JPD131080:JPD131089 JYZ131080:JYZ131089 KIV131080:KIV131089 KSR131080:KSR131089 LCN131080:LCN131089 LMJ131080:LMJ131089 LWF131080:LWF131089 MGB131080:MGB131089 MPX131080:MPX131089 MZT131080:MZT131089 NJP131080:NJP131089 NTL131080:NTL131089 ODH131080:ODH131089 OND131080:OND131089 OWZ131080:OWZ131089 PGV131080:PGV131089 PQR131080:PQR131089 QAN131080:QAN131089 QKJ131080:QKJ131089 QUF131080:QUF131089 REB131080:REB131089 RNX131080:RNX131089 RXT131080:RXT131089 SHP131080:SHP131089 SRL131080:SRL131089 TBH131080:TBH131089 TLD131080:TLD131089 TUZ131080:TUZ131089 UEV131080:UEV131089 UOR131080:UOR131089 UYN131080:UYN131089 VIJ131080:VIJ131089 VSF131080:VSF131089 WCB131080:WCB131089 WLX131080:WLX131089 WVT131080:WVT131089 L196616:L196625 JH196616:JH196625 TD196616:TD196625 ACZ196616:ACZ196625 AMV196616:AMV196625 AWR196616:AWR196625 BGN196616:BGN196625 BQJ196616:BQJ196625 CAF196616:CAF196625 CKB196616:CKB196625 CTX196616:CTX196625 DDT196616:DDT196625 DNP196616:DNP196625 DXL196616:DXL196625 EHH196616:EHH196625 ERD196616:ERD196625 FAZ196616:FAZ196625 FKV196616:FKV196625 FUR196616:FUR196625 GEN196616:GEN196625 GOJ196616:GOJ196625 GYF196616:GYF196625 HIB196616:HIB196625 HRX196616:HRX196625 IBT196616:IBT196625 ILP196616:ILP196625 IVL196616:IVL196625 JFH196616:JFH196625 JPD196616:JPD196625 JYZ196616:JYZ196625 KIV196616:KIV196625 KSR196616:KSR196625 LCN196616:LCN196625 LMJ196616:LMJ196625 LWF196616:LWF196625 MGB196616:MGB196625 MPX196616:MPX196625 MZT196616:MZT196625 NJP196616:NJP196625 NTL196616:NTL196625 ODH196616:ODH196625 OND196616:OND196625 OWZ196616:OWZ196625 PGV196616:PGV196625 PQR196616:PQR196625 QAN196616:QAN196625 QKJ196616:QKJ196625 QUF196616:QUF196625 REB196616:REB196625 RNX196616:RNX196625 RXT196616:RXT196625 SHP196616:SHP196625 SRL196616:SRL196625 TBH196616:TBH196625 TLD196616:TLD196625 TUZ196616:TUZ196625 UEV196616:UEV196625 UOR196616:UOR196625 UYN196616:UYN196625 VIJ196616:VIJ196625 VSF196616:VSF196625 WCB196616:WCB196625 WLX196616:WLX196625 WVT196616:WVT196625 L262152:L262161 JH262152:JH262161 TD262152:TD262161 ACZ262152:ACZ262161 AMV262152:AMV262161 AWR262152:AWR262161 BGN262152:BGN262161 BQJ262152:BQJ262161 CAF262152:CAF262161 CKB262152:CKB262161 CTX262152:CTX262161 DDT262152:DDT262161 DNP262152:DNP262161 DXL262152:DXL262161 EHH262152:EHH262161 ERD262152:ERD262161 FAZ262152:FAZ262161 FKV262152:FKV262161 FUR262152:FUR262161 GEN262152:GEN262161 GOJ262152:GOJ262161 GYF262152:GYF262161 HIB262152:HIB262161 HRX262152:HRX262161 IBT262152:IBT262161 ILP262152:ILP262161 IVL262152:IVL262161 JFH262152:JFH262161 JPD262152:JPD262161 JYZ262152:JYZ262161 KIV262152:KIV262161 KSR262152:KSR262161 LCN262152:LCN262161 LMJ262152:LMJ262161 LWF262152:LWF262161 MGB262152:MGB262161 MPX262152:MPX262161 MZT262152:MZT262161 NJP262152:NJP262161 NTL262152:NTL262161 ODH262152:ODH262161 OND262152:OND262161 OWZ262152:OWZ262161 PGV262152:PGV262161 PQR262152:PQR262161 QAN262152:QAN262161 QKJ262152:QKJ262161 QUF262152:QUF262161 REB262152:REB262161 RNX262152:RNX262161 RXT262152:RXT262161 SHP262152:SHP262161 SRL262152:SRL262161 TBH262152:TBH262161 TLD262152:TLD262161 TUZ262152:TUZ262161 UEV262152:UEV262161 UOR262152:UOR262161 UYN262152:UYN262161 VIJ262152:VIJ262161 VSF262152:VSF262161 WCB262152:WCB262161 WLX262152:WLX262161 WVT262152:WVT262161 L327688:L327697 JH327688:JH327697 TD327688:TD327697 ACZ327688:ACZ327697 AMV327688:AMV327697 AWR327688:AWR327697 BGN327688:BGN327697 BQJ327688:BQJ327697 CAF327688:CAF327697 CKB327688:CKB327697 CTX327688:CTX327697 DDT327688:DDT327697 DNP327688:DNP327697 DXL327688:DXL327697 EHH327688:EHH327697 ERD327688:ERD327697 FAZ327688:FAZ327697 FKV327688:FKV327697 FUR327688:FUR327697 GEN327688:GEN327697 GOJ327688:GOJ327697 GYF327688:GYF327697 HIB327688:HIB327697 HRX327688:HRX327697 IBT327688:IBT327697 ILP327688:ILP327697 IVL327688:IVL327697 JFH327688:JFH327697 JPD327688:JPD327697 JYZ327688:JYZ327697 KIV327688:KIV327697 KSR327688:KSR327697 LCN327688:LCN327697 LMJ327688:LMJ327697 LWF327688:LWF327697 MGB327688:MGB327697 MPX327688:MPX327697 MZT327688:MZT327697 NJP327688:NJP327697 NTL327688:NTL327697 ODH327688:ODH327697 OND327688:OND327697 OWZ327688:OWZ327697 PGV327688:PGV327697 PQR327688:PQR327697 QAN327688:QAN327697 QKJ327688:QKJ327697 QUF327688:QUF327697 REB327688:REB327697 RNX327688:RNX327697 RXT327688:RXT327697 SHP327688:SHP327697 SRL327688:SRL327697 TBH327688:TBH327697 TLD327688:TLD327697 TUZ327688:TUZ327697 UEV327688:UEV327697 UOR327688:UOR327697 UYN327688:UYN327697 VIJ327688:VIJ327697 VSF327688:VSF327697 WCB327688:WCB327697 WLX327688:WLX327697 WVT327688:WVT327697 L393224:L393233 JH393224:JH393233 TD393224:TD393233 ACZ393224:ACZ393233 AMV393224:AMV393233 AWR393224:AWR393233 BGN393224:BGN393233 BQJ393224:BQJ393233 CAF393224:CAF393233 CKB393224:CKB393233 CTX393224:CTX393233 DDT393224:DDT393233 DNP393224:DNP393233 DXL393224:DXL393233 EHH393224:EHH393233 ERD393224:ERD393233 FAZ393224:FAZ393233 FKV393224:FKV393233 FUR393224:FUR393233 GEN393224:GEN393233 GOJ393224:GOJ393233 GYF393224:GYF393233 HIB393224:HIB393233 HRX393224:HRX393233 IBT393224:IBT393233 ILP393224:ILP393233 IVL393224:IVL393233 JFH393224:JFH393233 JPD393224:JPD393233 JYZ393224:JYZ393233 KIV393224:KIV393233 KSR393224:KSR393233 LCN393224:LCN393233 LMJ393224:LMJ393233 LWF393224:LWF393233 MGB393224:MGB393233 MPX393224:MPX393233 MZT393224:MZT393233 NJP393224:NJP393233 NTL393224:NTL393233 ODH393224:ODH393233 OND393224:OND393233 OWZ393224:OWZ393233 PGV393224:PGV393233 PQR393224:PQR393233 QAN393224:QAN393233 QKJ393224:QKJ393233 QUF393224:QUF393233 REB393224:REB393233 RNX393224:RNX393233 RXT393224:RXT393233 SHP393224:SHP393233 SRL393224:SRL393233 TBH393224:TBH393233 TLD393224:TLD393233 TUZ393224:TUZ393233 UEV393224:UEV393233 UOR393224:UOR393233 UYN393224:UYN393233 VIJ393224:VIJ393233 VSF393224:VSF393233 WCB393224:WCB393233 WLX393224:WLX393233 WVT393224:WVT393233 L458760:L458769 JH458760:JH458769 TD458760:TD458769 ACZ458760:ACZ458769 AMV458760:AMV458769 AWR458760:AWR458769 BGN458760:BGN458769 BQJ458760:BQJ458769 CAF458760:CAF458769 CKB458760:CKB458769 CTX458760:CTX458769 DDT458760:DDT458769 DNP458760:DNP458769 DXL458760:DXL458769 EHH458760:EHH458769 ERD458760:ERD458769 FAZ458760:FAZ458769 FKV458760:FKV458769 FUR458760:FUR458769 GEN458760:GEN458769 GOJ458760:GOJ458769 GYF458760:GYF458769 HIB458760:HIB458769 HRX458760:HRX458769 IBT458760:IBT458769 ILP458760:ILP458769 IVL458760:IVL458769 JFH458760:JFH458769 JPD458760:JPD458769 JYZ458760:JYZ458769 KIV458760:KIV458769 KSR458760:KSR458769 LCN458760:LCN458769 LMJ458760:LMJ458769 LWF458760:LWF458769 MGB458760:MGB458769 MPX458760:MPX458769 MZT458760:MZT458769 NJP458760:NJP458769 NTL458760:NTL458769 ODH458760:ODH458769 OND458760:OND458769 OWZ458760:OWZ458769 PGV458760:PGV458769 PQR458760:PQR458769 QAN458760:QAN458769 QKJ458760:QKJ458769 QUF458760:QUF458769 REB458760:REB458769 RNX458760:RNX458769 RXT458760:RXT458769 SHP458760:SHP458769 SRL458760:SRL458769 TBH458760:TBH458769 TLD458760:TLD458769 TUZ458760:TUZ458769 UEV458760:UEV458769 UOR458760:UOR458769 UYN458760:UYN458769 VIJ458760:VIJ458769 VSF458760:VSF458769 WCB458760:WCB458769 WLX458760:WLX458769 WVT458760:WVT458769 L524296:L524305 JH524296:JH524305 TD524296:TD524305 ACZ524296:ACZ524305 AMV524296:AMV524305 AWR524296:AWR524305 BGN524296:BGN524305 BQJ524296:BQJ524305 CAF524296:CAF524305 CKB524296:CKB524305 CTX524296:CTX524305 DDT524296:DDT524305 DNP524296:DNP524305 DXL524296:DXL524305 EHH524296:EHH524305 ERD524296:ERD524305 FAZ524296:FAZ524305 FKV524296:FKV524305 FUR524296:FUR524305 GEN524296:GEN524305 GOJ524296:GOJ524305 GYF524296:GYF524305 HIB524296:HIB524305 HRX524296:HRX524305 IBT524296:IBT524305 ILP524296:ILP524305 IVL524296:IVL524305 JFH524296:JFH524305 JPD524296:JPD524305 JYZ524296:JYZ524305 KIV524296:KIV524305 KSR524296:KSR524305 LCN524296:LCN524305 LMJ524296:LMJ524305 LWF524296:LWF524305 MGB524296:MGB524305 MPX524296:MPX524305 MZT524296:MZT524305 NJP524296:NJP524305 NTL524296:NTL524305 ODH524296:ODH524305 OND524296:OND524305 OWZ524296:OWZ524305 PGV524296:PGV524305 PQR524296:PQR524305 QAN524296:QAN524305 QKJ524296:QKJ524305 QUF524296:QUF524305 REB524296:REB524305 RNX524296:RNX524305 RXT524296:RXT524305 SHP524296:SHP524305 SRL524296:SRL524305 TBH524296:TBH524305 TLD524296:TLD524305 TUZ524296:TUZ524305 UEV524296:UEV524305 UOR524296:UOR524305 UYN524296:UYN524305 VIJ524296:VIJ524305 VSF524296:VSF524305 WCB524296:WCB524305 WLX524296:WLX524305 WVT524296:WVT524305 L589832:L589841 JH589832:JH589841 TD589832:TD589841 ACZ589832:ACZ589841 AMV589832:AMV589841 AWR589832:AWR589841 BGN589832:BGN589841 BQJ589832:BQJ589841 CAF589832:CAF589841 CKB589832:CKB589841 CTX589832:CTX589841 DDT589832:DDT589841 DNP589832:DNP589841 DXL589832:DXL589841 EHH589832:EHH589841 ERD589832:ERD589841 FAZ589832:FAZ589841 FKV589832:FKV589841 FUR589832:FUR589841 GEN589832:GEN589841 GOJ589832:GOJ589841 GYF589832:GYF589841 HIB589832:HIB589841 HRX589832:HRX589841 IBT589832:IBT589841 ILP589832:ILP589841 IVL589832:IVL589841 JFH589832:JFH589841 JPD589832:JPD589841 JYZ589832:JYZ589841 KIV589832:KIV589841 KSR589832:KSR589841 LCN589832:LCN589841 LMJ589832:LMJ589841 LWF589832:LWF589841 MGB589832:MGB589841 MPX589832:MPX589841 MZT589832:MZT589841 NJP589832:NJP589841 NTL589832:NTL589841 ODH589832:ODH589841 OND589832:OND589841 OWZ589832:OWZ589841 PGV589832:PGV589841 PQR589832:PQR589841 QAN589832:QAN589841 QKJ589832:QKJ589841 QUF589832:QUF589841 REB589832:REB589841 RNX589832:RNX589841 RXT589832:RXT589841 SHP589832:SHP589841 SRL589832:SRL589841 TBH589832:TBH589841 TLD589832:TLD589841 TUZ589832:TUZ589841 UEV589832:UEV589841 UOR589832:UOR589841 UYN589832:UYN589841 VIJ589832:VIJ589841 VSF589832:VSF589841 WCB589832:WCB589841 WLX589832:WLX589841 WVT589832:WVT589841 L655368:L655377 JH655368:JH655377 TD655368:TD655377 ACZ655368:ACZ655377 AMV655368:AMV655377 AWR655368:AWR655377 BGN655368:BGN655377 BQJ655368:BQJ655377 CAF655368:CAF655377 CKB655368:CKB655377 CTX655368:CTX655377 DDT655368:DDT655377 DNP655368:DNP655377 DXL655368:DXL655377 EHH655368:EHH655377 ERD655368:ERD655377 FAZ655368:FAZ655377 FKV655368:FKV655377 FUR655368:FUR655377 GEN655368:GEN655377 GOJ655368:GOJ655377 GYF655368:GYF655377 HIB655368:HIB655377 HRX655368:HRX655377 IBT655368:IBT655377 ILP655368:ILP655377 IVL655368:IVL655377 JFH655368:JFH655377 JPD655368:JPD655377 JYZ655368:JYZ655377 KIV655368:KIV655377 KSR655368:KSR655377 LCN655368:LCN655377 LMJ655368:LMJ655377 LWF655368:LWF655377 MGB655368:MGB655377 MPX655368:MPX655377 MZT655368:MZT655377 NJP655368:NJP655377 NTL655368:NTL655377 ODH655368:ODH655377 OND655368:OND655377 OWZ655368:OWZ655377 PGV655368:PGV655377 PQR655368:PQR655377 QAN655368:QAN655377 QKJ655368:QKJ655377 QUF655368:QUF655377 REB655368:REB655377 RNX655368:RNX655377 RXT655368:RXT655377 SHP655368:SHP655377 SRL655368:SRL655377 TBH655368:TBH655377 TLD655368:TLD655377 TUZ655368:TUZ655377 UEV655368:UEV655377 UOR655368:UOR655377 UYN655368:UYN655377 VIJ655368:VIJ655377 VSF655368:VSF655377 WCB655368:WCB655377 WLX655368:WLX655377 WVT655368:WVT655377 L720904:L720913 JH720904:JH720913 TD720904:TD720913 ACZ720904:ACZ720913 AMV720904:AMV720913 AWR720904:AWR720913 BGN720904:BGN720913 BQJ720904:BQJ720913 CAF720904:CAF720913 CKB720904:CKB720913 CTX720904:CTX720913 DDT720904:DDT720913 DNP720904:DNP720913 DXL720904:DXL720913 EHH720904:EHH720913 ERD720904:ERD720913 FAZ720904:FAZ720913 FKV720904:FKV720913 FUR720904:FUR720913 GEN720904:GEN720913 GOJ720904:GOJ720913 GYF720904:GYF720913 HIB720904:HIB720913 HRX720904:HRX720913 IBT720904:IBT720913 ILP720904:ILP720913 IVL720904:IVL720913 JFH720904:JFH720913 JPD720904:JPD720913 JYZ720904:JYZ720913 KIV720904:KIV720913 KSR720904:KSR720913 LCN720904:LCN720913 LMJ720904:LMJ720913 LWF720904:LWF720913 MGB720904:MGB720913 MPX720904:MPX720913 MZT720904:MZT720913 NJP720904:NJP720913 NTL720904:NTL720913 ODH720904:ODH720913 OND720904:OND720913 OWZ720904:OWZ720913 PGV720904:PGV720913 PQR720904:PQR720913 QAN720904:QAN720913 QKJ720904:QKJ720913 QUF720904:QUF720913 REB720904:REB720913 RNX720904:RNX720913 RXT720904:RXT720913 SHP720904:SHP720913 SRL720904:SRL720913 TBH720904:TBH720913 TLD720904:TLD720913 TUZ720904:TUZ720913 UEV720904:UEV720913 UOR720904:UOR720913 UYN720904:UYN720913 VIJ720904:VIJ720913 VSF720904:VSF720913 WCB720904:WCB720913 WLX720904:WLX720913 WVT720904:WVT720913 L786440:L786449 JH786440:JH786449 TD786440:TD786449 ACZ786440:ACZ786449 AMV786440:AMV786449 AWR786440:AWR786449 BGN786440:BGN786449 BQJ786440:BQJ786449 CAF786440:CAF786449 CKB786440:CKB786449 CTX786440:CTX786449 DDT786440:DDT786449 DNP786440:DNP786449 DXL786440:DXL786449 EHH786440:EHH786449 ERD786440:ERD786449 FAZ786440:FAZ786449 FKV786440:FKV786449 FUR786440:FUR786449 GEN786440:GEN786449 GOJ786440:GOJ786449 GYF786440:GYF786449 HIB786440:HIB786449 HRX786440:HRX786449 IBT786440:IBT786449 ILP786440:ILP786449 IVL786440:IVL786449 JFH786440:JFH786449 JPD786440:JPD786449 JYZ786440:JYZ786449 KIV786440:KIV786449 KSR786440:KSR786449 LCN786440:LCN786449 LMJ786440:LMJ786449 LWF786440:LWF786449 MGB786440:MGB786449 MPX786440:MPX786449 MZT786440:MZT786449 NJP786440:NJP786449 NTL786440:NTL786449 ODH786440:ODH786449 OND786440:OND786449 OWZ786440:OWZ786449 PGV786440:PGV786449 PQR786440:PQR786449 QAN786440:QAN786449 QKJ786440:QKJ786449 QUF786440:QUF786449 REB786440:REB786449 RNX786440:RNX786449 RXT786440:RXT786449 SHP786440:SHP786449 SRL786440:SRL786449 TBH786440:TBH786449 TLD786440:TLD786449 TUZ786440:TUZ786449 UEV786440:UEV786449 UOR786440:UOR786449 UYN786440:UYN786449 VIJ786440:VIJ786449 VSF786440:VSF786449 WCB786440:WCB786449 WLX786440:WLX786449 WVT786440:WVT786449 L851976:L851985 JH851976:JH851985 TD851976:TD851985 ACZ851976:ACZ851985 AMV851976:AMV851985 AWR851976:AWR851985 BGN851976:BGN851985 BQJ851976:BQJ851985 CAF851976:CAF851985 CKB851976:CKB851985 CTX851976:CTX851985 DDT851976:DDT851985 DNP851976:DNP851985 DXL851976:DXL851985 EHH851976:EHH851985 ERD851976:ERD851985 FAZ851976:FAZ851985 FKV851976:FKV851985 FUR851976:FUR851985 GEN851976:GEN851985 GOJ851976:GOJ851985 GYF851976:GYF851985 HIB851976:HIB851985 HRX851976:HRX851985 IBT851976:IBT851985 ILP851976:ILP851985 IVL851976:IVL851985 JFH851976:JFH851985 JPD851976:JPD851985 JYZ851976:JYZ851985 KIV851976:KIV851985 KSR851976:KSR851985 LCN851976:LCN851985 LMJ851976:LMJ851985 LWF851976:LWF851985 MGB851976:MGB851985 MPX851976:MPX851985 MZT851976:MZT851985 NJP851976:NJP851985 NTL851976:NTL851985 ODH851976:ODH851985 OND851976:OND851985 OWZ851976:OWZ851985 PGV851976:PGV851985 PQR851976:PQR851985 QAN851976:QAN851985 QKJ851976:QKJ851985 QUF851976:QUF851985 REB851976:REB851985 RNX851976:RNX851985 RXT851976:RXT851985 SHP851976:SHP851985 SRL851976:SRL851985 TBH851976:TBH851985 TLD851976:TLD851985 TUZ851976:TUZ851985 UEV851976:UEV851985 UOR851976:UOR851985 UYN851976:UYN851985 VIJ851976:VIJ851985 VSF851976:VSF851985 WCB851976:WCB851985 WLX851976:WLX851985 WVT851976:WVT851985 L917512:L917521 JH917512:JH917521 TD917512:TD917521 ACZ917512:ACZ917521 AMV917512:AMV917521 AWR917512:AWR917521 BGN917512:BGN917521 BQJ917512:BQJ917521 CAF917512:CAF917521 CKB917512:CKB917521 CTX917512:CTX917521 DDT917512:DDT917521 DNP917512:DNP917521 DXL917512:DXL917521 EHH917512:EHH917521 ERD917512:ERD917521 FAZ917512:FAZ917521 FKV917512:FKV917521 FUR917512:FUR917521 GEN917512:GEN917521 GOJ917512:GOJ917521 GYF917512:GYF917521 HIB917512:HIB917521 HRX917512:HRX917521 IBT917512:IBT917521 ILP917512:ILP917521 IVL917512:IVL917521 JFH917512:JFH917521 JPD917512:JPD917521 JYZ917512:JYZ917521 KIV917512:KIV917521 KSR917512:KSR917521 LCN917512:LCN917521 LMJ917512:LMJ917521 LWF917512:LWF917521 MGB917512:MGB917521 MPX917512:MPX917521 MZT917512:MZT917521 NJP917512:NJP917521 NTL917512:NTL917521 ODH917512:ODH917521 OND917512:OND917521 OWZ917512:OWZ917521 PGV917512:PGV917521 PQR917512:PQR917521 QAN917512:QAN917521 QKJ917512:QKJ917521 QUF917512:QUF917521 REB917512:REB917521 RNX917512:RNX917521 RXT917512:RXT917521 SHP917512:SHP917521 SRL917512:SRL917521 TBH917512:TBH917521 TLD917512:TLD917521 TUZ917512:TUZ917521 UEV917512:UEV917521 UOR917512:UOR917521 UYN917512:UYN917521 VIJ917512:VIJ917521 VSF917512:VSF917521 WCB917512:WCB917521 WLX917512:WLX917521 WVT917512:WVT917521 L983048:L983057 JH983048:JH983057 TD983048:TD983057 ACZ983048:ACZ983057 AMV983048:AMV983057 AWR983048:AWR983057 BGN983048:BGN983057 BQJ983048:BQJ983057 CAF983048:CAF983057 CKB983048:CKB983057 CTX983048:CTX983057 DDT983048:DDT983057 DNP983048:DNP983057 DXL983048:DXL983057 EHH983048:EHH983057 ERD983048:ERD983057 FAZ983048:FAZ983057 FKV983048:FKV983057 FUR983048:FUR983057 GEN983048:GEN983057 GOJ983048:GOJ983057 GYF983048:GYF983057 HIB983048:HIB983057 HRX983048:HRX983057 IBT983048:IBT983057 ILP983048:ILP983057 IVL983048:IVL983057 JFH983048:JFH983057 JPD983048:JPD983057 JYZ983048:JYZ983057 KIV983048:KIV983057 KSR983048:KSR983057 LCN983048:LCN983057 LMJ983048:LMJ983057 LWF983048:LWF983057 MGB983048:MGB983057 MPX983048:MPX983057 MZT983048:MZT983057 NJP983048:NJP983057 NTL983048:NTL983057 ODH983048:ODH983057 OND983048:OND983057 OWZ983048:OWZ983057 PGV983048:PGV983057 PQR983048:PQR983057 QAN983048:QAN983057 QKJ983048:QKJ983057 QUF983048:QUF983057 REB983048:REB983057 RNX983048:RNX983057 RXT983048:RXT983057 SHP983048:SHP983057 SRL983048:SRL983057 TBH983048:TBH983057 TLD983048:TLD983057 TUZ983048:TUZ983057 UEV983048:UEV983057 UOR983048:UOR983057 UYN983048:UYN983057 VIJ983048:VIJ983057 VSF983048:VSF983057 WCB983048:WCB983057 WLX983048:WLX983057 WVT983048:WVT983057">
      <formula1>Probabilidad</formula1>
    </dataValidation>
    <dataValidation type="list" allowBlank="1" showInputMessage="1" showErrorMessage="1" sqref="L6 JH6 TD6 ACZ6 AMV6 AWR6 BGN6 BQJ6 CAF6 CKB6 CTX6 DDT6 DNP6 DXL6 EHH6 ERD6 FAZ6 FKV6 FUR6 GEN6 GOJ6 GYF6 HIB6 HRX6 IBT6 ILP6 IVL6 JFH6 JPD6 JYZ6 KIV6 KSR6 LCN6 LMJ6 LWF6 MGB6 MPX6 MZT6 NJP6 NTL6 ODH6 OND6 OWZ6 PGV6 PQR6 QAN6 QKJ6 QUF6 REB6 RNX6 RXT6 SHP6 SRL6 TBH6 TLD6 TUZ6 UEV6 UOR6 UYN6 VIJ6 VSF6 WCB6 WLX6 WVT6 L65540 JH65540 TD65540 ACZ65540 AMV65540 AWR65540 BGN65540 BQJ65540 CAF65540 CKB65540 CTX65540 DDT65540 DNP65540 DXL65540 EHH65540 ERD65540 FAZ65540 FKV65540 FUR65540 GEN65540 GOJ65540 GYF65540 HIB65540 HRX65540 IBT65540 ILP65540 IVL65540 JFH65540 JPD65540 JYZ65540 KIV65540 KSR65540 LCN65540 LMJ65540 LWF65540 MGB65540 MPX65540 MZT65540 NJP65540 NTL65540 ODH65540 OND65540 OWZ65540 PGV65540 PQR65540 QAN65540 QKJ65540 QUF65540 REB65540 RNX65540 RXT65540 SHP65540 SRL65540 TBH65540 TLD65540 TUZ65540 UEV65540 UOR65540 UYN65540 VIJ65540 VSF65540 WCB65540 WLX65540 WVT65540 L131076 JH131076 TD131076 ACZ131076 AMV131076 AWR131076 BGN131076 BQJ131076 CAF131076 CKB131076 CTX131076 DDT131076 DNP131076 DXL131076 EHH131076 ERD131076 FAZ131076 FKV131076 FUR131076 GEN131076 GOJ131076 GYF131076 HIB131076 HRX131076 IBT131076 ILP131076 IVL131076 JFH131076 JPD131076 JYZ131076 KIV131076 KSR131076 LCN131076 LMJ131076 LWF131076 MGB131076 MPX131076 MZT131076 NJP131076 NTL131076 ODH131076 OND131076 OWZ131076 PGV131076 PQR131076 QAN131076 QKJ131076 QUF131076 REB131076 RNX131076 RXT131076 SHP131076 SRL131076 TBH131076 TLD131076 TUZ131076 UEV131076 UOR131076 UYN131076 VIJ131076 VSF131076 WCB131076 WLX131076 WVT131076 L196612 JH196612 TD196612 ACZ196612 AMV196612 AWR196612 BGN196612 BQJ196612 CAF196612 CKB196612 CTX196612 DDT196612 DNP196612 DXL196612 EHH196612 ERD196612 FAZ196612 FKV196612 FUR196612 GEN196612 GOJ196612 GYF196612 HIB196612 HRX196612 IBT196612 ILP196612 IVL196612 JFH196612 JPD196612 JYZ196612 KIV196612 KSR196612 LCN196612 LMJ196612 LWF196612 MGB196612 MPX196612 MZT196612 NJP196612 NTL196612 ODH196612 OND196612 OWZ196612 PGV196612 PQR196612 QAN196612 QKJ196612 QUF196612 REB196612 RNX196612 RXT196612 SHP196612 SRL196612 TBH196612 TLD196612 TUZ196612 UEV196612 UOR196612 UYN196612 VIJ196612 VSF196612 WCB196612 WLX196612 WVT196612 L262148 JH262148 TD262148 ACZ262148 AMV262148 AWR262148 BGN262148 BQJ262148 CAF262148 CKB262148 CTX262148 DDT262148 DNP262148 DXL262148 EHH262148 ERD262148 FAZ262148 FKV262148 FUR262148 GEN262148 GOJ262148 GYF262148 HIB262148 HRX262148 IBT262148 ILP262148 IVL262148 JFH262148 JPD262148 JYZ262148 KIV262148 KSR262148 LCN262148 LMJ262148 LWF262148 MGB262148 MPX262148 MZT262148 NJP262148 NTL262148 ODH262148 OND262148 OWZ262148 PGV262148 PQR262148 QAN262148 QKJ262148 QUF262148 REB262148 RNX262148 RXT262148 SHP262148 SRL262148 TBH262148 TLD262148 TUZ262148 UEV262148 UOR262148 UYN262148 VIJ262148 VSF262148 WCB262148 WLX262148 WVT262148 L327684 JH327684 TD327684 ACZ327684 AMV327684 AWR327684 BGN327684 BQJ327684 CAF327684 CKB327684 CTX327684 DDT327684 DNP327684 DXL327684 EHH327684 ERD327684 FAZ327684 FKV327684 FUR327684 GEN327684 GOJ327684 GYF327684 HIB327684 HRX327684 IBT327684 ILP327684 IVL327684 JFH327684 JPD327684 JYZ327684 KIV327684 KSR327684 LCN327684 LMJ327684 LWF327684 MGB327684 MPX327684 MZT327684 NJP327684 NTL327684 ODH327684 OND327684 OWZ327684 PGV327684 PQR327684 QAN327684 QKJ327684 QUF327684 REB327684 RNX327684 RXT327684 SHP327684 SRL327684 TBH327684 TLD327684 TUZ327684 UEV327684 UOR327684 UYN327684 VIJ327684 VSF327684 WCB327684 WLX327684 WVT327684 L393220 JH393220 TD393220 ACZ393220 AMV393220 AWR393220 BGN393220 BQJ393220 CAF393220 CKB393220 CTX393220 DDT393220 DNP393220 DXL393220 EHH393220 ERD393220 FAZ393220 FKV393220 FUR393220 GEN393220 GOJ393220 GYF393220 HIB393220 HRX393220 IBT393220 ILP393220 IVL393220 JFH393220 JPD393220 JYZ393220 KIV393220 KSR393220 LCN393220 LMJ393220 LWF393220 MGB393220 MPX393220 MZT393220 NJP393220 NTL393220 ODH393220 OND393220 OWZ393220 PGV393220 PQR393220 QAN393220 QKJ393220 QUF393220 REB393220 RNX393220 RXT393220 SHP393220 SRL393220 TBH393220 TLD393220 TUZ393220 UEV393220 UOR393220 UYN393220 VIJ393220 VSF393220 WCB393220 WLX393220 WVT393220 L458756 JH458756 TD458756 ACZ458756 AMV458756 AWR458756 BGN458756 BQJ458756 CAF458756 CKB458756 CTX458756 DDT458756 DNP458756 DXL458756 EHH458756 ERD458756 FAZ458756 FKV458756 FUR458756 GEN458756 GOJ458756 GYF458756 HIB458756 HRX458756 IBT458756 ILP458756 IVL458756 JFH458756 JPD458756 JYZ458756 KIV458756 KSR458756 LCN458756 LMJ458756 LWF458756 MGB458756 MPX458756 MZT458756 NJP458756 NTL458756 ODH458756 OND458756 OWZ458756 PGV458756 PQR458756 QAN458756 QKJ458756 QUF458756 REB458756 RNX458756 RXT458756 SHP458756 SRL458756 TBH458756 TLD458756 TUZ458756 UEV458756 UOR458756 UYN458756 VIJ458756 VSF458756 WCB458756 WLX458756 WVT458756 L524292 JH524292 TD524292 ACZ524292 AMV524292 AWR524292 BGN524292 BQJ524292 CAF524292 CKB524292 CTX524292 DDT524292 DNP524292 DXL524292 EHH524292 ERD524292 FAZ524292 FKV524292 FUR524292 GEN524292 GOJ524292 GYF524292 HIB524292 HRX524292 IBT524292 ILP524292 IVL524292 JFH524292 JPD524292 JYZ524292 KIV524292 KSR524292 LCN524292 LMJ524292 LWF524292 MGB524292 MPX524292 MZT524292 NJP524292 NTL524292 ODH524292 OND524292 OWZ524292 PGV524292 PQR524292 QAN524292 QKJ524292 QUF524292 REB524292 RNX524292 RXT524292 SHP524292 SRL524292 TBH524292 TLD524292 TUZ524292 UEV524292 UOR524292 UYN524292 VIJ524292 VSF524292 WCB524292 WLX524292 WVT524292 L589828 JH589828 TD589828 ACZ589828 AMV589828 AWR589828 BGN589828 BQJ589828 CAF589828 CKB589828 CTX589828 DDT589828 DNP589828 DXL589828 EHH589828 ERD589828 FAZ589828 FKV589828 FUR589828 GEN589828 GOJ589828 GYF589828 HIB589828 HRX589828 IBT589828 ILP589828 IVL589828 JFH589828 JPD589828 JYZ589828 KIV589828 KSR589828 LCN589828 LMJ589828 LWF589828 MGB589828 MPX589828 MZT589828 NJP589828 NTL589828 ODH589828 OND589828 OWZ589828 PGV589828 PQR589828 QAN589828 QKJ589828 QUF589828 REB589828 RNX589828 RXT589828 SHP589828 SRL589828 TBH589828 TLD589828 TUZ589828 UEV589828 UOR589828 UYN589828 VIJ589828 VSF589828 WCB589828 WLX589828 WVT589828 L655364 JH655364 TD655364 ACZ655364 AMV655364 AWR655364 BGN655364 BQJ655364 CAF655364 CKB655364 CTX655364 DDT655364 DNP655364 DXL655364 EHH655364 ERD655364 FAZ655364 FKV655364 FUR655364 GEN655364 GOJ655364 GYF655364 HIB655364 HRX655364 IBT655364 ILP655364 IVL655364 JFH655364 JPD655364 JYZ655364 KIV655364 KSR655364 LCN655364 LMJ655364 LWF655364 MGB655364 MPX655364 MZT655364 NJP655364 NTL655364 ODH655364 OND655364 OWZ655364 PGV655364 PQR655364 QAN655364 QKJ655364 QUF655364 REB655364 RNX655364 RXT655364 SHP655364 SRL655364 TBH655364 TLD655364 TUZ655364 UEV655364 UOR655364 UYN655364 VIJ655364 VSF655364 WCB655364 WLX655364 WVT655364 L720900 JH720900 TD720900 ACZ720900 AMV720900 AWR720900 BGN720900 BQJ720900 CAF720900 CKB720900 CTX720900 DDT720900 DNP720900 DXL720900 EHH720900 ERD720900 FAZ720900 FKV720900 FUR720900 GEN720900 GOJ720900 GYF720900 HIB720900 HRX720900 IBT720900 ILP720900 IVL720900 JFH720900 JPD720900 JYZ720900 KIV720900 KSR720900 LCN720900 LMJ720900 LWF720900 MGB720900 MPX720900 MZT720900 NJP720900 NTL720900 ODH720900 OND720900 OWZ720900 PGV720900 PQR720900 QAN720900 QKJ720900 QUF720900 REB720900 RNX720900 RXT720900 SHP720900 SRL720900 TBH720900 TLD720900 TUZ720900 UEV720900 UOR720900 UYN720900 VIJ720900 VSF720900 WCB720900 WLX720900 WVT720900 L786436 JH786436 TD786436 ACZ786436 AMV786436 AWR786436 BGN786436 BQJ786436 CAF786436 CKB786436 CTX786436 DDT786436 DNP786436 DXL786436 EHH786436 ERD786436 FAZ786436 FKV786436 FUR786436 GEN786436 GOJ786436 GYF786436 HIB786436 HRX786436 IBT786436 ILP786436 IVL786436 JFH786436 JPD786436 JYZ786436 KIV786436 KSR786436 LCN786436 LMJ786436 LWF786436 MGB786436 MPX786436 MZT786436 NJP786436 NTL786436 ODH786436 OND786436 OWZ786436 PGV786436 PQR786436 QAN786436 QKJ786436 QUF786436 REB786436 RNX786436 RXT786436 SHP786436 SRL786436 TBH786436 TLD786436 TUZ786436 UEV786436 UOR786436 UYN786436 VIJ786436 VSF786436 WCB786436 WLX786436 WVT786436 L851972 JH851972 TD851972 ACZ851972 AMV851972 AWR851972 BGN851972 BQJ851972 CAF851972 CKB851972 CTX851972 DDT851972 DNP851972 DXL851972 EHH851972 ERD851972 FAZ851972 FKV851972 FUR851972 GEN851972 GOJ851972 GYF851972 HIB851972 HRX851972 IBT851972 ILP851972 IVL851972 JFH851972 JPD851972 JYZ851972 KIV851972 KSR851972 LCN851972 LMJ851972 LWF851972 MGB851972 MPX851972 MZT851972 NJP851972 NTL851972 ODH851972 OND851972 OWZ851972 PGV851972 PQR851972 QAN851972 QKJ851972 QUF851972 REB851972 RNX851972 RXT851972 SHP851972 SRL851972 TBH851972 TLD851972 TUZ851972 UEV851972 UOR851972 UYN851972 VIJ851972 VSF851972 WCB851972 WLX851972 WVT851972 L917508 JH917508 TD917508 ACZ917508 AMV917508 AWR917508 BGN917508 BQJ917508 CAF917508 CKB917508 CTX917508 DDT917508 DNP917508 DXL917508 EHH917508 ERD917508 FAZ917508 FKV917508 FUR917508 GEN917508 GOJ917508 GYF917508 HIB917508 HRX917508 IBT917508 ILP917508 IVL917508 JFH917508 JPD917508 JYZ917508 KIV917508 KSR917508 LCN917508 LMJ917508 LWF917508 MGB917508 MPX917508 MZT917508 NJP917508 NTL917508 ODH917508 OND917508 OWZ917508 PGV917508 PQR917508 QAN917508 QKJ917508 QUF917508 REB917508 RNX917508 RXT917508 SHP917508 SRL917508 TBH917508 TLD917508 TUZ917508 UEV917508 UOR917508 UYN917508 VIJ917508 VSF917508 WCB917508 WLX917508 WVT917508 L983044 JH983044 TD983044 ACZ983044 AMV983044 AWR983044 BGN983044 BQJ983044 CAF983044 CKB983044 CTX983044 DDT983044 DNP983044 DXL983044 EHH983044 ERD983044 FAZ983044 FKV983044 FUR983044 GEN983044 GOJ983044 GYF983044 HIB983044 HRX983044 IBT983044 ILP983044 IVL983044 JFH983044 JPD983044 JYZ983044 KIV983044 KSR983044 LCN983044 LMJ983044 LWF983044 MGB983044 MPX983044 MZT983044 NJP983044 NTL983044 ODH983044 OND983044 OWZ983044 PGV983044 PQR983044 QAN983044 QKJ983044 QUF983044 REB983044 RNX983044 RXT983044 SHP983044 SRL983044 TBH983044 TLD983044 TUZ983044 UEV983044 UOR983044 UYN983044 VIJ983044 VSF983044 WCB983044 WLX983044 WVT983044">
      <formula1>Proceso</formula1>
    </dataValidation>
  </dataValidations>
  <printOptions horizontalCentered="1" verticalCentered="1"/>
  <pageMargins left="0.23622047244094491" right="0.23622047244094491" top="0.74803149606299213" bottom="0.35433070866141736" header="0.31496062992125984" footer="0.31496062992125984"/>
  <pageSetup scale="57" orientation="landscape" r:id="rId1"/>
  <headerFooter>
    <oddFooter xml:space="preserve">&amp;L&amp;9Formato: FO-AC-07 Versión: 2&amp;C&amp;9Página &amp;P&amp;R&amp;9Vo.Bo: </oddFooter>
  </headerFooter>
  <drawing r:id="rId2"/>
  <legacyDrawing r:id="rId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38">
    <pageSetUpPr fitToPage="1"/>
  </sheetPr>
  <dimension ref="A1:BD114"/>
  <sheetViews>
    <sheetView showGridLines="0" zoomScaleNormal="100" zoomScaleSheetLayoutView="115" workbookViewId="0"/>
  </sheetViews>
  <sheetFormatPr baseColWidth="10" defaultRowHeight="11.25" x14ac:dyDescent="0.2"/>
  <cols>
    <col min="1" max="1" width="1.140625" style="110" customWidth="1"/>
    <col min="2" max="4" width="5.7109375" style="110" customWidth="1"/>
    <col min="5" max="5" width="4" style="111" customWidth="1"/>
    <col min="6" max="8" width="3.7109375" style="110" customWidth="1"/>
    <col min="9" max="11" width="4.5703125" style="110" customWidth="1"/>
    <col min="12" max="13" width="3.28515625" style="112" bestFit="1" customWidth="1"/>
    <col min="14" max="14" width="0.7109375" style="112" hidden="1" customWidth="1"/>
    <col min="15" max="15" width="3" style="112" hidden="1" customWidth="1"/>
    <col min="16" max="16" width="5.140625" style="112" hidden="1" customWidth="1"/>
    <col min="17" max="17" width="3" style="112" hidden="1" customWidth="1"/>
    <col min="18" max="18" width="4.28515625" style="112" customWidth="1"/>
    <col min="19" max="21" width="7.42578125" style="112" customWidth="1"/>
    <col min="22" max="24" width="2.7109375" style="111" customWidth="1"/>
    <col min="25" max="25" width="2.85546875" style="111" customWidth="1"/>
    <col min="26" max="31" width="2.7109375" style="111" customWidth="1"/>
    <col min="32" max="32" width="1.140625" style="111" hidden="1" customWidth="1"/>
    <col min="33" max="39" width="2.7109375" style="111" hidden="1" customWidth="1"/>
    <col min="40" max="41" width="5.140625" style="111" hidden="1" customWidth="1"/>
    <col min="42" max="42" width="4.28515625" style="111" customWidth="1"/>
    <col min="43" max="43" width="5.140625" style="111" hidden="1" customWidth="1"/>
    <col min="44" max="44" width="3.28515625" style="111" bestFit="1" customWidth="1"/>
    <col min="45" max="45" width="5.140625" style="111" hidden="1" customWidth="1"/>
    <col min="46" max="46" width="3.28515625" style="111" bestFit="1" customWidth="1"/>
    <col min="47" max="47" width="4.28515625" style="111" customWidth="1"/>
    <col min="48" max="48" width="4.28515625" style="112" customWidth="1"/>
    <col min="49" max="50" width="14.5703125" style="112" customWidth="1"/>
    <col min="51" max="51" width="4" style="111" customWidth="1"/>
    <col min="52" max="54" width="6.5703125" style="110" customWidth="1"/>
    <col min="55" max="55" width="5" style="111" customWidth="1"/>
    <col min="56" max="56" width="18.28515625" style="111" customWidth="1"/>
    <col min="57" max="256" width="11.42578125" style="89"/>
    <col min="257" max="257" width="1.140625" style="89" customWidth="1"/>
    <col min="258" max="260" width="5.7109375" style="89" customWidth="1"/>
    <col min="261" max="261" width="4" style="89" customWidth="1"/>
    <col min="262" max="264" width="3.7109375" style="89" customWidth="1"/>
    <col min="265" max="267" width="4.5703125" style="89" customWidth="1"/>
    <col min="268" max="269" width="3.28515625" style="89" bestFit="1" customWidth="1"/>
    <col min="270" max="273" width="0" style="89" hidden="1" customWidth="1"/>
    <col min="274" max="274" width="4.28515625" style="89" customWidth="1"/>
    <col min="275" max="277" width="7.42578125" style="89" customWidth="1"/>
    <col min="278" max="280" width="2.7109375" style="89" customWidth="1"/>
    <col min="281" max="281" width="2.85546875" style="89" customWidth="1"/>
    <col min="282" max="287" width="2.7109375" style="89" customWidth="1"/>
    <col min="288" max="297" width="0" style="89" hidden="1" customWidth="1"/>
    <col min="298" max="298" width="4.28515625" style="89" customWidth="1"/>
    <col min="299" max="299" width="0" style="89" hidden="1" customWidth="1"/>
    <col min="300" max="300" width="3.28515625" style="89" bestFit="1" customWidth="1"/>
    <col min="301" max="301" width="0" style="89" hidden="1" customWidth="1"/>
    <col min="302" max="302" width="3.28515625" style="89" bestFit="1" customWidth="1"/>
    <col min="303" max="304" width="4.28515625" style="89" customWidth="1"/>
    <col min="305" max="306" width="14.5703125" style="89" customWidth="1"/>
    <col min="307" max="307" width="4" style="89" customWidth="1"/>
    <col min="308" max="310" width="6.5703125" style="89" customWidth="1"/>
    <col min="311" max="311" width="5" style="89" customWidth="1"/>
    <col min="312" max="312" width="18.28515625" style="89" customWidth="1"/>
    <col min="313" max="512" width="11.42578125" style="89"/>
    <col min="513" max="513" width="1.140625" style="89" customWidth="1"/>
    <col min="514" max="516" width="5.7109375" style="89" customWidth="1"/>
    <col min="517" max="517" width="4" style="89" customWidth="1"/>
    <col min="518" max="520" width="3.7109375" style="89" customWidth="1"/>
    <col min="521" max="523" width="4.5703125" style="89" customWidth="1"/>
    <col min="524" max="525" width="3.28515625" style="89" bestFit="1" customWidth="1"/>
    <col min="526" max="529" width="0" style="89" hidden="1" customWidth="1"/>
    <col min="530" max="530" width="4.28515625" style="89" customWidth="1"/>
    <col min="531" max="533" width="7.42578125" style="89" customWidth="1"/>
    <col min="534" max="536" width="2.7109375" style="89" customWidth="1"/>
    <col min="537" max="537" width="2.85546875" style="89" customWidth="1"/>
    <col min="538" max="543" width="2.7109375" style="89" customWidth="1"/>
    <col min="544" max="553" width="0" style="89" hidden="1" customWidth="1"/>
    <col min="554" max="554" width="4.28515625" style="89" customWidth="1"/>
    <col min="555" max="555" width="0" style="89" hidden="1" customWidth="1"/>
    <col min="556" max="556" width="3.28515625" style="89" bestFit="1" customWidth="1"/>
    <col min="557" max="557" width="0" style="89" hidden="1" customWidth="1"/>
    <col min="558" max="558" width="3.28515625" style="89" bestFit="1" customWidth="1"/>
    <col min="559" max="560" width="4.28515625" style="89" customWidth="1"/>
    <col min="561" max="562" width="14.5703125" style="89" customWidth="1"/>
    <col min="563" max="563" width="4" style="89" customWidth="1"/>
    <col min="564" max="566" width="6.5703125" style="89" customWidth="1"/>
    <col min="567" max="567" width="5" style="89" customWidth="1"/>
    <col min="568" max="568" width="18.28515625" style="89" customWidth="1"/>
    <col min="569" max="768" width="11.42578125" style="89"/>
    <col min="769" max="769" width="1.140625" style="89" customWidth="1"/>
    <col min="770" max="772" width="5.7109375" style="89" customWidth="1"/>
    <col min="773" max="773" width="4" style="89" customWidth="1"/>
    <col min="774" max="776" width="3.7109375" style="89" customWidth="1"/>
    <col min="777" max="779" width="4.5703125" style="89" customWidth="1"/>
    <col min="780" max="781" width="3.28515625" style="89" bestFit="1" customWidth="1"/>
    <col min="782" max="785" width="0" style="89" hidden="1" customWidth="1"/>
    <col min="786" max="786" width="4.28515625" style="89" customWidth="1"/>
    <col min="787" max="789" width="7.42578125" style="89" customWidth="1"/>
    <col min="790" max="792" width="2.7109375" style="89" customWidth="1"/>
    <col min="793" max="793" width="2.85546875" style="89" customWidth="1"/>
    <col min="794" max="799" width="2.7109375" style="89" customWidth="1"/>
    <col min="800" max="809" width="0" style="89" hidden="1" customWidth="1"/>
    <col min="810" max="810" width="4.28515625" style="89" customWidth="1"/>
    <col min="811" max="811" width="0" style="89" hidden="1" customWidth="1"/>
    <col min="812" max="812" width="3.28515625" style="89" bestFit="1" customWidth="1"/>
    <col min="813" max="813" width="0" style="89" hidden="1" customWidth="1"/>
    <col min="814" max="814" width="3.28515625" style="89" bestFit="1" customWidth="1"/>
    <col min="815" max="816" width="4.28515625" style="89" customWidth="1"/>
    <col min="817" max="818" width="14.5703125" style="89" customWidth="1"/>
    <col min="819" max="819" width="4" style="89" customWidth="1"/>
    <col min="820" max="822" width="6.5703125" style="89" customWidth="1"/>
    <col min="823" max="823" width="5" style="89" customWidth="1"/>
    <col min="824" max="824" width="18.28515625" style="89" customWidth="1"/>
    <col min="825" max="1024" width="11.42578125" style="89"/>
    <col min="1025" max="1025" width="1.140625" style="89" customWidth="1"/>
    <col min="1026" max="1028" width="5.7109375" style="89" customWidth="1"/>
    <col min="1029" max="1029" width="4" style="89" customWidth="1"/>
    <col min="1030" max="1032" width="3.7109375" style="89" customWidth="1"/>
    <col min="1033" max="1035" width="4.5703125" style="89" customWidth="1"/>
    <col min="1036" max="1037" width="3.28515625" style="89" bestFit="1" customWidth="1"/>
    <col min="1038" max="1041" width="0" style="89" hidden="1" customWidth="1"/>
    <col min="1042" max="1042" width="4.28515625" style="89" customWidth="1"/>
    <col min="1043" max="1045" width="7.42578125" style="89" customWidth="1"/>
    <col min="1046" max="1048" width="2.7109375" style="89" customWidth="1"/>
    <col min="1049" max="1049" width="2.85546875" style="89" customWidth="1"/>
    <col min="1050" max="1055" width="2.7109375" style="89" customWidth="1"/>
    <col min="1056" max="1065" width="0" style="89" hidden="1" customWidth="1"/>
    <col min="1066" max="1066" width="4.28515625" style="89" customWidth="1"/>
    <col min="1067" max="1067" width="0" style="89" hidden="1" customWidth="1"/>
    <col min="1068" max="1068" width="3.28515625" style="89" bestFit="1" customWidth="1"/>
    <col min="1069" max="1069" width="0" style="89" hidden="1" customWidth="1"/>
    <col min="1070" max="1070" width="3.28515625" style="89" bestFit="1" customWidth="1"/>
    <col min="1071" max="1072" width="4.28515625" style="89" customWidth="1"/>
    <col min="1073" max="1074" width="14.5703125" style="89" customWidth="1"/>
    <col min="1075" max="1075" width="4" style="89" customWidth="1"/>
    <col min="1076" max="1078" width="6.5703125" style="89" customWidth="1"/>
    <col min="1079" max="1079" width="5" style="89" customWidth="1"/>
    <col min="1080" max="1080" width="18.28515625" style="89" customWidth="1"/>
    <col min="1081" max="1280" width="11.42578125" style="89"/>
    <col min="1281" max="1281" width="1.140625" style="89" customWidth="1"/>
    <col min="1282" max="1284" width="5.7109375" style="89" customWidth="1"/>
    <col min="1285" max="1285" width="4" style="89" customWidth="1"/>
    <col min="1286" max="1288" width="3.7109375" style="89" customWidth="1"/>
    <col min="1289" max="1291" width="4.5703125" style="89" customWidth="1"/>
    <col min="1292" max="1293" width="3.28515625" style="89" bestFit="1" customWidth="1"/>
    <col min="1294" max="1297" width="0" style="89" hidden="1" customWidth="1"/>
    <col min="1298" max="1298" width="4.28515625" style="89" customWidth="1"/>
    <col min="1299" max="1301" width="7.42578125" style="89" customWidth="1"/>
    <col min="1302" max="1304" width="2.7109375" style="89" customWidth="1"/>
    <col min="1305" max="1305" width="2.85546875" style="89" customWidth="1"/>
    <col min="1306" max="1311" width="2.7109375" style="89" customWidth="1"/>
    <col min="1312" max="1321" width="0" style="89" hidden="1" customWidth="1"/>
    <col min="1322" max="1322" width="4.28515625" style="89" customWidth="1"/>
    <col min="1323" max="1323" width="0" style="89" hidden="1" customWidth="1"/>
    <col min="1324" max="1324" width="3.28515625" style="89" bestFit="1" customWidth="1"/>
    <col min="1325" max="1325" width="0" style="89" hidden="1" customWidth="1"/>
    <col min="1326" max="1326" width="3.28515625" style="89" bestFit="1" customWidth="1"/>
    <col min="1327" max="1328" width="4.28515625" style="89" customWidth="1"/>
    <col min="1329" max="1330" width="14.5703125" style="89" customWidth="1"/>
    <col min="1331" max="1331" width="4" style="89" customWidth="1"/>
    <col min="1332" max="1334" width="6.5703125" style="89" customWidth="1"/>
    <col min="1335" max="1335" width="5" style="89" customWidth="1"/>
    <col min="1336" max="1336" width="18.28515625" style="89" customWidth="1"/>
    <col min="1337" max="1536" width="11.42578125" style="89"/>
    <col min="1537" max="1537" width="1.140625" style="89" customWidth="1"/>
    <col min="1538" max="1540" width="5.7109375" style="89" customWidth="1"/>
    <col min="1541" max="1541" width="4" style="89" customWidth="1"/>
    <col min="1542" max="1544" width="3.7109375" style="89" customWidth="1"/>
    <col min="1545" max="1547" width="4.5703125" style="89" customWidth="1"/>
    <col min="1548" max="1549" width="3.28515625" style="89" bestFit="1" customWidth="1"/>
    <col min="1550" max="1553" width="0" style="89" hidden="1" customWidth="1"/>
    <col min="1554" max="1554" width="4.28515625" style="89" customWidth="1"/>
    <col min="1555" max="1557" width="7.42578125" style="89" customWidth="1"/>
    <col min="1558" max="1560" width="2.7109375" style="89" customWidth="1"/>
    <col min="1561" max="1561" width="2.85546875" style="89" customWidth="1"/>
    <col min="1562" max="1567" width="2.7109375" style="89" customWidth="1"/>
    <col min="1568" max="1577" width="0" style="89" hidden="1" customWidth="1"/>
    <col min="1578" max="1578" width="4.28515625" style="89" customWidth="1"/>
    <col min="1579" max="1579" width="0" style="89" hidden="1" customWidth="1"/>
    <col min="1580" max="1580" width="3.28515625" style="89" bestFit="1" customWidth="1"/>
    <col min="1581" max="1581" width="0" style="89" hidden="1" customWidth="1"/>
    <col min="1582" max="1582" width="3.28515625" style="89" bestFit="1" customWidth="1"/>
    <col min="1583" max="1584" width="4.28515625" style="89" customWidth="1"/>
    <col min="1585" max="1586" width="14.5703125" style="89" customWidth="1"/>
    <col min="1587" max="1587" width="4" style="89" customWidth="1"/>
    <col min="1588" max="1590" width="6.5703125" style="89" customWidth="1"/>
    <col min="1591" max="1591" width="5" style="89" customWidth="1"/>
    <col min="1592" max="1592" width="18.28515625" style="89" customWidth="1"/>
    <col min="1593" max="1792" width="11.42578125" style="89"/>
    <col min="1793" max="1793" width="1.140625" style="89" customWidth="1"/>
    <col min="1794" max="1796" width="5.7109375" style="89" customWidth="1"/>
    <col min="1797" max="1797" width="4" style="89" customWidth="1"/>
    <col min="1798" max="1800" width="3.7109375" style="89" customWidth="1"/>
    <col min="1801" max="1803" width="4.5703125" style="89" customWidth="1"/>
    <col min="1804" max="1805" width="3.28515625" style="89" bestFit="1" customWidth="1"/>
    <col min="1806" max="1809" width="0" style="89" hidden="1" customWidth="1"/>
    <col min="1810" max="1810" width="4.28515625" style="89" customWidth="1"/>
    <col min="1811" max="1813" width="7.42578125" style="89" customWidth="1"/>
    <col min="1814" max="1816" width="2.7109375" style="89" customWidth="1"/>
    <col min="1817" max="1817" width="2.85546875" style="89" customWidth="1"/>
    <col min="1818" max="1823" width="2.7109375" style="89" customWidth="1"/>
    <col min="1824" max="1833" width="0" style="89" hidden="1" customWidth="1"/>
    <col min="1834" max="1834" width="4.28515625" style="89" customWidth="1"/>
    <col min="1835" max="1835" width="0" style="89" hidden="1" customWidth="1"/>
    <col min="1836" max="1836" width="3.28515625" style="89" bestFit="1" customWidth="1"/>
    <col min="1837" max="1837" width="0" style="89" hidden="1" customWidth="1"/>
    <col min="1838" max="1838" width="3.28515625" style="89" bestFit="1" customWidth="1"/>
    <col min="1839" max="1840" width="4.28515625" style="89" customWidth="1"/>
    <col min="1841" max="1842" width="14.5703125" style="89" customWidth="1"/>
    <col min="1843" max="1843" width="4" style="89" customWidth="1"/>
    <col min="1844" max="1846" width="6.5703125" style="89" customWidth="1"/>
    <col min="1847" max="1847" width="5" style="89" customWidth="1"/>
    <col min="1848" max="1848" width="18.28515625" style="89" customWidth="1"/>
    <col min="1849" max="2048" width="11.42578125" style="89"/>
    <col min="2049" max="2049" width="1.140625" style="89" customWidth="1"/>
    <col min="2050" max="2052" width="5.7109375" style="89" customWidth="1"/>
    <col min="2053" max="2053" width="4" style="89" customWidth="1"/>
    <col min="2054" max="2056" width="3.7109375" style="89" customWidth="1"/>
    <col min="2057" max="2059" width="4.5703125" style="89" customWidth="1"/>
    <col min="2060" max="2061" width="3.28515625" style="89" bestFit="1" customWidth="1"/>
    <col min="2062" max="2065" width="0" style="89" hidden="1" customWidth="1"/>
    <col min="2066" max="2066" width="4.28515625" style="89" customWidth="1"/>
    <col min="2067" max="2069" width="7.42578125" style="89" customWidth="1"/>
    <col min="2070" max="2072" width="2.7109375" style="89" customWidth="1"/>
    <col min="2073" max="2073" width="2.85546875" style="89" customWidth="1"/>
    <col min="2074" max="2079" width="2.7109375" style="89" customWidth="1"/>
    <col min="2080" max="2089" width="0" style="89" hidden="1" customWidth="1"/>
    <col min="2090" max="2090" width="4.28515625" style="89" customWidth="1"/>
    <col min="2091" max="2091" width="0" style="89" hidden="1" customWidth="1"/>
    <col min="2092" max="2092" width="3.28515625" style="89" bestFit="1" customWidth="1"/>
    <col min="2093" max="2093" width="0" style="89" hidden="1" customWidth="1"/>
    <col min="2094" max="2094" width="3.28515625" style="89" bestFit="1" customWidth="1"/>
    <col min="2095" max="2096" width="4.28515625" style="89" customWidth="1"/>
    <col min="2097" max="2098" width="14.5703125" style="89" customWidth="1"/>
    <col min="2099" max="2099" width="4" style="89" customWidth="1"/>
    <col min="2100" max="2102" width="6.5703125" style="89" customWidth="1"/>
    <col min="2103" max="2103" width="5" style="89" customWidth="1"/>
    <col min="2104" max="2104" width="18.28515625" style="89" customWidth="1"/>
    <col min="2105" max="2304" width="11.42578125" style="89"/>
    <col min="2305" max="2305" width="1.140625" style="89" customWidth="1"/>
    <col min="2306" max="2308" width="5.7109375" style="89" customWidth="1"/>
    <col min="2309" max="2309" width="4" style="89" customWidth="1"/>
    <col min="2310" max="2312" width="3.7109375" style="89" customWidth="1"/>
    <col min="2313" max="2315" width="4.5703125" style="89" customWidth="1"/>
    <col min="2316" max="2317" width="3.28515625" style="89" bestFit="1" customWidth="1"/>
    <col min="2318" max="2321" width="0" style="89" hidden="1" customWidth="1"/>
    <col min="2322" max="2322" width="4.28515625" style="89" customWidth="1"/>
    <col min="2323" max="2325" width="7.42578125" style="89" customWidth="1"/>
    <col min="2326" max="2328" width="2.7109375" style="89" customWidth="1"/>
    <col min="2329" max="2329" width="2.85546875" style="89" customWidth="1"/>
    <col min="2330" max="2335" width="2.7109375" style="89" customWidth="1"/>
    <col min="2336" max="2345" width="0" style="89" hidden="1" customWidth="1"/>
    <col min="2346" max="2346" width="4.28515625" style="89" customWidth="1"/>
    <col min="2347" max="2347" width="0" style="89" hidden="1" customWidth="1"/>
    <col min="2348" max="2348" width="3.28515625" style="89" bestFit="1" customWidth="1"/>
    <col min="2349" max="2349" width="0" style="89" hidden="1" customWidth="1"/>
    <col min="2350" max="2350" width="3.28515625" style="89" bestFit="1" customWidth="1"/>
    <col min="2351" max="2352" width="4.28515625" style="89" customWidth="1"/>
    <col min="2353" max="2354" width="14.5703125" style="89" customWidth="1"/>
    <col min="2355" max="2355" width="4" style="89" customWidth="1"/>
    <col min="2356" max="2358" width="6.5703125" style="89" customWidth="1"/>
    <col min="2359" max="2359" width="5" style="89" customWidth="1"/>
    <col min="2360" max="2360" width="18.28515625" style="89" customWidth="1"/>
    <col min="2361" max="2560" width="11.42578125" style="89"/>
    <col min="2561" max="2561" width="1.140625" style="89" customWidth="1"/>
    <col min="2562" max="2564" width="5.7109375" style="89" customWidth="1"/>
    <col min="2565" max="2565" width="4" style="89" customWidth="1"/>
    <col min="2566" max="2568" width="3.7109375" style="89" customWidth="1"/>
    <col min="2569" max="2571" width="4.5703125" style="89" customWidth="1"/>
    <col min="2572" max="2573" width="3.28515625" style="89" bestFit="1" customWidth="1"/>
    <col min="2574" max="2577" width="0" style="89" hidden="1" customWidth="1"/>
    <col min="2578" max="2578" width="4.28515625" style="89" customWidth="1"/>
    <col min="2579" max="2581" width="7.42578125" style="89" customWidth="1"/>
    <col min="2582" max="2584" width="2.7109375" style="89" customWidth="1"/>
    <col min="2585" max="2585" width="2.85546875" style="89" customWidth="1"/>
    <col min="2586" max="2591" width="2.7109375" style="89" customWidth="1"/>
    <col min="2592" max="2601" width="0" style="89" hidden="1" customWidth="1"/>
    <col min="2602" max="2602" width="4.28515625" style="89" customWidth="1"/>
    <col min="2603" max="2603" width="0" style="89" hidden="1" customWidth="1"/>
    <col min="2604" max="2604" width="3.28515625" style="89" bestFit="1" customWidth="1"/>
    <col min="2605" max="2605" width="0" style="89" hidden="1" customWidth="1"/>
    <col min="2606" max="2606" width="3.28515625" style="89" bestFit="1" customWidth="1"/>
    <col min="2607" max="2608" width="4.28515625" style="89" customWidth="1"/>
    <col min="2609" max="2610" width="14.5703125" style="89" customWidth="1"/>
    <col min="2611" max="2611" width="4" style="89" customWidth="1"/>
    <col min="2612" max="2614" width="6.5703125" style="89" customWidth="1"/>
    <col min="2615" max="2615" width="5" style="89" customWidth="1"/>
    <col min="2616" max="2616" width="18.28515625" style="89" customWidth="1"/>
    <col min="2617" max="2816" width="11.42578125" style="89"/>
    <col min="2817" max="2817" width="1.140625" style="89" customWidth="1"/>
    <col min="2818" max="2820" width="5.7109375" style="89" customWidth="1"/>
    <col min="2821" max="2821" width="4" style="89" customWidth="1"/>
    <col min="2822" max="2824" width="3.7109375" style="89" customWidth="1"/>
    <col min="2825" max="2827" width="4.5703125" style="89" customWidth="1"/>
    <col min="2828" max="2829" width="3.28515625" style="89" bestFit="1" customWidth="1"/>
    <col min="2830" max="2833" width="0" style="89" hidden="1" customWidth="1"/>
    <col min="2834" max="2834" width="4.28515625" style="89" customWidth="1"/>
    <col min="2835" max="2837" width="7.42578125" style="89" customWidth="1"/>
    <col min="2838" max="2840" width="2.7109375" style="89" customWidth="1"/>
    <col min="2841" max="2841" width="2.85546875" style="89" customWidth="1"/>
    <col min="2842" max="2847" width="2.7109375" style="89" customWidth="1"/>
    <col min="2848" max="2857" width="0" style="89" hidden="1" customWidth="1"/>
    <col min="2858" max="2858" width="4.28515625" style="89" customWidth="1"/>
    <col min="2859" max="2859" width="0" style="89" hidden="1" customWidth="1"/>
    <col min="2860" max="2860" width="3.28515625" style="89" bestFit="1" customWidth="1"/>
    <col min="2861" max="2861" width="0" style="89" hidden="1" customWidth="1"/>
    <col min="2862" max="2862" width="3.28515625" style="89" bestFit="1" customWidth="1"/>
    <col min="2863" max="2864" width="4.28515625" style="89" customWidth="1"/>
    <col min="2865" max="2866" width="14.5703125" style="89" customWidth="1"/>
    <col min="2867" max="2867" width="4" style="89" customWidth="1"/>
    <col min="2868" max="2870" width="6.5703125" style="89" customWidth="1"/>
    <col min="2871" max="2871" width="5" style="89" customWidth="1"/>
    <col min="2872" max="2872" width="18.28515625" style="89" customWidth="1"/>
    <col min="2873" max="3072" width="11.42578125" style="89"/>
    <col min="3073" max="3073" width="1.140625" style="89" customWidth="1"/>
    <col min="3074" max="3076" width="5.7109375" style="89" customWidth="1"/>
    <col min="3077" max="3077" width="4" style="89" customWidth="1"/>
    <col min="3078" max="3080" width="3.7109375" style="89" customWidth="1"/>
    <col min="3081" max="3083" width="4.5703125" style="89" customWidth="1"/>
    <col min="3084" max="3085" width="3.28515625" style="89" bestFit="1" customWidth="1"/>
    <col min="3086" max="3089" width="0" style="89" hidden="1" customWidth="1"/>
    <col min="3090" max="3090" width="4.28515625" style="89" customWidth="1"/>
    <col min="3091" max="3093" width="7.42578125" style="89" customWidth="1"/>
    <col min="3094" max="3096" width="2.7109375" style="89" customWidth="1"/>
    <col min="3097" max="3097" width="2.85546875" style="89" customWidth="1"/>
    <col min="3098" max="3103" width="2.7109375" style="89" customWidth="1"/>
    <col min="3104" max="3113" width="0" style="89" hidden="1" customWidth="1"/>
    <col min="3114" max="3114" width="4.28515625" style="89" customWidth="1"/>
    <col min="3115" max="3115" width="0" style="89" hidden="1" customWidth="1"/>
    <col min="3116" max="3116" width="3.28515625" style="89" bestFit="1" customWidth="1"/>
    <col min="3117" max="3117" width="0" style="89" hidden="1" customWidth="1"/>
    <col min="3118" max="3118" width="3.28515625" style="89" bestFit="1" customWidth="1"/>
    <col min="3119" max="3120" width="4.28515625" style="89" customWidth="1"/>
    <col min="3121" max="3122" width="14.5703125" style="89" customWidth="1"/>
    <col min="3123" max="3123" width="4" style="89" customWidth="1"/>
    <col min="3124" max="3126" width="6.5703125" style="89" customWidth="1"/>
    <col min="3127" max="3127" width="5" style="89" customWidth="1"/>
    <col min="3128" max="3128" width="18.28515625" style="89" customWidth="1"/>
    <col min="3129" max="3328" width="11.42578125" style="89"/>
    <col min="3329" max="3329" width="1.140625" style="89" customWidth="1"/>
    <col min="3330" max="3332" width="5.7109375" style="89" customWidth="1"/>
    <col min="3333" max="3333" width="4" style="89" customWidth="1"/>
    <col min="3334" max="3336" width="3.7109375" style="89" customWidth="1"/>
    <col min="3337" max="3339" width="4.5703125" style="89" customWidth="1"/>
    <col min="3340" max="3341" width="3.28515625" style="89" bestFit="1" customWidth="1"/>
    <col min="3342" max="3345" width="0" style="89" hidden="1" customWidth="1"/>
    <col min="3346" max="3346" width="4.28515625" style="89" customWidth="1"/>
    <col min="3347" max="3349" width="7.42578125" style="89" customWidth="1"/>
    <col min="3350" max="3352" width="2.7109375" style="89" customWidth="1"/>
    <col min="3353" max="3353" width="2.85546875" style="89" customWidth="1"/>
    <col min="3354" max="3359" width="2.7109375" style="89" customWidth="1"/>
    <col min="3360" max="3369" width="0" style="89" hidden="1" customWidth="1"/>
    <col min="3370" max="3370" width="4.28515625" style="89" customWidth="1"/>
    <col min="3371" max="3371" width="0" style="89" hidden="1" customWidth="1"/>
    <col min="3372" max="3372" width="3.28515625" style="89" bestFit="1" customWidth="1"/>
    <col min="3373" max="3373" width="0" style="89" hidden="1" customWidth="1"/>
    <col min="3374" max="3374" width="3.28515625" style="89" bestFit="1" customWidth="1"/>
    <col min="3375" max="3376" width="4.28515625" style="89" customWidth="1"/>
    <col min="3377" max="3378" width="14.5703125" style="89" customWidth="1"/>
    <col min="3379" max="3379" width="4" style="89" customWidth="1"/>
    <col min="3380" max="3382" width="6.5703125" style="89" customWidth="1"/>
    <col min="3383" max="3383" width="5" style="89" customWidth="1"/>
    <col min="3384" max="3384" width="18.28515625" style="89" customWidth="1"/>
    <col min="3385" max="3584" width="11.42578125" style="89"/>
    <col min="3585" max="3585" width="1.140625" style="89" customWidth="1"/>
    <col min="3586" max="3588" width="5.7109375" style="89" customWidth="1"/>
    <col min="3589" max="3589" width="4" style="89" customWidth="1"/>
    <col min="3590" max="3592" width="3.7109375" style="89" customWidth="1"/>
    <col min="3593" max="3595" width="4.5703125" style="89" customWidth="1"/>
    <col min="3596" max="3597" width="3.28515625" style="89" bestFit="1" customWidth="1"/>
    <col min="3598" max="3601" width="0" style="89" hidden="1" customWidth="1"/>
    <col min="3602" max="3602" width="4.28515625" style="89" customWidth="1"/>
    <col min="3603" max="3605" width="7.42578125" style="89" customWidth="1"/>
    <col min="3606" max="3608" width="2.7109375" style="89" customWidth="1"/>
    <col min="3609" max="3609" width="2.85546875" style="89" customWidth="1"/>
    <col min="3610" max="3615" width="2.7109375" style="89" customWidth="1"/>
    <col min="3616" max="3625" width="0" style="89" hidden="1" customWidth="1"/>
    <col min="3626" max="3626" width="4.28515625" style="89" customWidth="1"/>
    <col min="3627" max="3627" width="0" style="89" hidden="1" customWidth="1"/>
    <col min="3628" max="3628" width="3.28515625" style="89" bestFit="1" customWidth="1"/>
    <col min="3629" max="3629" width="0" style="89" hidden="1" customWidth="1"/>
    <col min="3630" max="3630" width="3.28515625" style="89" bestFit="1" customWidth="1"/>
    <col min="3631" max="3632" width="4.28515625" style="89" customWidth="1"/>
    <col min="3633" max="3634" width="14.5703125" style="89" customWidth="1"/>
    <col min="3635" max="3635" width="4" style="89" customWidth="1"/>
    <col min="3636" max="3638" width="6.5703125" style="89" customWidth="1"/>
    <col min="3639" max="3639" width="5" style="89" customWidth="1"/>
    <col min="3640" max="3640" width="18.28515625" style="89" customWidth="1"/>
    <col min="3641" max="3840" width="11.42578125" style="89"/>
    <col min="3841" max="3841" width="1.140625" style="89" customWidth="1"/>
    <col min="3842" max="3844" width="5.7109375" style="89" customWidth="1"/>
    <col min="3845" max="3845" width="4" style="89" customWidth="1"/>
    <col min="3846" max="3848" width="3.7109375" style="89" customWidth="1"/>
    <col min="3849" max="3851" width="4.5703125" style="89" customWidth="1"/>
    <col min="3852" max="3853" width="3.28515625" style="89" bestFit="1" customWidth="1"/>
    <col min="3854" max="3857" width="0" style="89" hidden="1" customWidth="1"/>
    <col min="3858" max="3858" width="4.28515625" style="89" customWidth="1"/>
    <col min="3859" max="3861" width="7.42578125" style="89" customWidth="1"/>
    <col min="3862" max="3864" width="2.7109375" style="89" customWidth="1"/>
    <col min="3865" max="3865" width="2.85546875" style="89" customWidth="1"/>
    <col min="3866" max="3871" width="2.7109375" style="89" customWidth="1"/>
    <col min="3872" max="3881" width="0" style="89" hidden="1" customWidth="1"/>
    <col min="3882" max="3882" width="4.28515625" style="89" customWidth="1"/>
    <col min="3883" max="3883" width="0" style="89" hidden="1" customWidth="1"/>
    <col min="3884" max="3884" width="3.28515625" style="89" bestFit="1" customWidth="1"/>
    <col min="3885" max="3885" width="0" style="89" hidden="1" customWidth="1"/>
    <col min="3886" max="3886" width="3.28515625" style="89" bestFit="1" customWidth="1"/>
    <col min="3887" max="3888" width="4.28515625" style="89" customWidth="1"/>
    <col min="3889" max="3890" width="14.5703125" style="89" customWidth="1"/>
    <col min="3891" max="3891" width="4" style="89" customWidth="1"/>
    <col min="3892" max="3894" width="6.5703125" style="89" customWidth="1"/>
    <col min="3895" max="3895" width="5" style="89" customWidth="1"/>
    <col min="3896" max="3896" width="18.28515625" style="89" customWidth="1"/>
    <col min="3897" max="4096" width="11.42578125" style="89"/>
    <col min="4097" max="4097" width="1.140625" style="89" customWidth="1"/>
    <col min="4098" max="4100" width="5.7109375" style="89" customWidth="1"/>
    <col min="4101" max="4101" width="4" style="89" customWidth="1"/>
    <col min="4102" max="4104" width="3.7109375" style="89" customWidth="1"/>
    <col min="4105" max="4107" width="4.5703125" style="89" customWidth="1"/>
    <col min="4108" max="4109" width="3.28515625" style="89" bestFit="1" customWidth="1"/>
    <col min="4110" max="4113" width="0" style="89" hidden="1" customWidth="1"/>
    <col min="4114" max="4114" width="4.28515625" style="89" customWidth="1"/>
    <col min="4115" max="4117" width="7.42578125" style="89" customWidth="1"/>
    <col min="4118" max="4120" width="2.7109375" style="89" customWidth="1"/>
    <col min="4121" max="4121" width="2.85546875" style="89" customWidth="1"/>
    <col min="4122" max="4127" width="2.7109375" style="89" customWidth="1"/>
    <col min="4128" max="4137" width="0" style="89" hidden="1" customWidth="1"/>
    <col min="4138" max="4138" width="4.28515625" style="89" customWidth="1"/>
    <col min="4139" max="4139" width="0" style="89" hidden="1" customWidth="1"/>
    <col min="4140" max="4140" width="3.28515625" style="89" bestFit="1" customWidth="1"/>
    <col min="4141" max="4141" width="0" style="89" hidden="1" customWidth="1"/>
    <col min="4142" max="4142" width="3.28515625" style="89" bestFit="1" customWidth="1"/>
    <col min="4143" max="4144" width="4.28515625" style="89" customWidth="1"/>
    <col min="4145" max="4146" width="14.5703125" style="89" customWidth="1"/>
    <col min="4147" max="4147" width="4" style="89" customWidth="1"/>
    <col min="4148" max="4150" width="6.5703125" style="89" customWidth="1"/>
    <col min="4151" max="4151" width="5" style="89" customWidth="1"/>
    <col min="4152" max="4152" width="18.28515625" style="89" customWidth="1"/>
    <col min="4153" max="4352" width="11.42578125" style="89"/>
    <col min="4353" max="4353" width="1.140625" style="89" customWidth="1"/>
    <col min="4354" max="4356" width="5.7109375" style="89" customWidth="1"/>
    <col min="4357" max="4357" width="4" style="89" customWidth="1"/>
    <col min="4358" max="4360" width="3.7109375" style="89" customWidth="1"/>
    <col min="4361" max="4363" width="4.5703125" style="89" customWidth="1"/>
    <col min="4364" max="4365" width="3.28515625" style="89" bestFit="1" customWidth="1"/>
    <col min="4366" max="4369" width="0" style="89" hidden="1" customWidth="1"/>
    <col min="4370" max="4370" width="4.28515625" style="89" customWidth="1"/>
    <col min="4371" max="4373" width="7.42578125" style="89" customWidth="1"/>
    <col min="4374" max="4376" width="2.7109375" style="89" customWidth="1"/>
    <col min="4377" max="4377" width="2.85546875" style="89" customWidth="1"/>
    <col min="4378" max="4383" width="2.7109375" style="89" customWidth="1"/>
    <col min="4384" max="4393" width="0" style="89" hidden="1" customWidth="1"/>
    <col min="4394" max="4394" width="4.28515625" style="89" customWidth="1"/>
    <col min="4395" max="4395" width="0" style="89" hidden="1" customWidth="1"/>
    <col min="4396" max="4396" width="3.28515625" style="89" bestFit="1" customWidth="1"/>
    <col min="4397" max="4397" width="0" style="89" hidden="1" customWidth="1"/>
    <col min="4398" max="4398" width="3.28515625" style="89" bestFit="1" customWidth="1"/>
    <col min="4399" max="4400" width="4.28515625" style="89" customWidth="1"/>
    <col min="4401" max="4402" width="14.5703125" style="89" customWidth="1"/>
    <col min="4403" max="4403" width="4" style="89" customWidth="1"/>
    <col min="4404" max="4406" width="6.5703125" style="89" customWidth="1"/>
    <col min="4407" max="4407" width="5" style="89" customWidth="1"/>
    <col min="4408" max="4408" width="18.28515625" style="89" customWidth="1"/>
    <col min="4409" max="4608" width="11.42578125" style="89"/>
    <col min="4609" max="4609" width="1.140625" style="89" customWidth="1"/>
    <col min="4610" max="4612" width="5.7109375" style="89" customWidth="1"/>
    <col min="4613" max="4613" width="4" style="89" customWidth="1"/>
    <col min="4614" max="4616" width="3.7109375" style="89" customWidth="1"/>
    <col min="4617" max="4619" width="4.5703125" style="89" customWidth="1"/>
    <col min="4620" max="4621" width="3.28515625" style="89" bestFit="1" customWidth="1"/>
    <col min="4622" max="4625" width="0" style="89" hidden="1" customWidth="1"/>
    <col min="4626" max="4626" width="4.28515625" style="89" customWidth="1"/>
    <col min="4627" max="4629" width="7.42578125" style="89" customWidth="1"/>
    <col min="4630" max="4632" width="2.7109375" style="89" customWidth="1"/>
    <col min="4633" max="4633" width="2.85546875" style="89" customWidth="1"/>
    <col min="4634" max="4639" width="2.7109375" style="89" customWidth="1"/>
    <col min="4640" max="4649" width="0" style="89" hidden="1" customWidth="1"/>
    <col min="4650" max="4650" width="4.28515625" style="89" customWidth="1"/>
    <col min="4651" max="4651" width="0" style="89" hidden="1" customWidth="1"/>
    <col min="4652" max="4652" width="3.28515625" style="89" bestFit="1" customWidth="1"/>
    <col min="4653" max="4653" width="0" style="89" hidden="1" customWidth="1"/>
    <col min="4654" max="4654" width="3.28515625" style="89" bestFit="1" customWidth="1"/>
    <col min="4655" max="4656" width="4.28515625" style="89" customWidth="1"/>
    <col min="4657" max="4658" width="14.5703125" style="89" customWidth="1"/>
    <col min="4659" max="4659" width="4" style="89" customWidth="1"/>
    <col min="4660" max="4662" width="6.5703125" style="89" customWidth="1"/>
    <col min="4663" max="4663" width="5" style="89" customWidth="1"/>
    <col min="4664" max="4664" width="18.28515625" style="89" customWidth="1"/>
    <col min="4665" max="4864" width="11.42578125" style="89"/>
    <col min="4865" max="4865" width="1.140625" style="89" customWidth="1"/>
    <col min="4866" max="4868" width="5.7109375" style="89" customWidth="1"/>
    <col min="4869" max="4869" width="4" style="89" customWidth="1"/>
    <col min="4870" max="4872" width="3.7109375" style="89" customWidth="1"/>
    <col min="4873" max="4875" width="4.5703125" style="89" customWidth="1"/>
    <col min="4876" max="4877" width="3.28515625" style="89" bestFit="1" customWidth="1"/>
    <col min="4878" max="4881" width="0" style="89" hidden="1" customWidth="1"/>
    <col min="4882" max="4882" width="4.28515625" style="89" customWidth="1"/>
    <col min="4883" max="4885" width="7.42578125" style="89" customWidth="1"/>
    <col min="4886" max="4888" width="2.7109375" style="89" customWidth="1"/>
    <col min="4889" max="4889" width="2.85546875" style="89" customWidth="1"/>
    <col min="4890" max="4895" width="2.7109375" style="89" customWidth="1"/>
    <col min="4896" max="4905" width="0" style="89" hidden="1" customWidth="1"/>
    <col min="4906" max="4906" width="4.28515625" style="89" customWidth="1"/>
    <col min="4907" max="4907" width="0" style="89" hidden="1" customWidth="1"/>
    <col min="4908" max="4908" width="3.28515625" style="89" bestFit="1" customWidth="1"/>
    <col min="4909" max="4909" width="0" style="89" hidden="1" customWidth="1"/>
    <col min="4910" max="4910" width="3.28515625" style="89" bestFit="1" customWidth="1"/>
    <col min="4911" max="4912" width="4.28515625" style="89" customWidth="1"/>
    <col min="4913" max="4914" width="14.5703125" style="89" customWidth="1"/>
    <col min="4915" max="4915" width="4" style="89" customWidth="1"/>
    <col min="4916" max="4918" width="6.5703125" style="89" customWidth="1"/>
    <col min="4919" max="4919" width="5" style="89" customWidth="1"/>
    <col min="4920" max="4920" width="18.28515625" style="89" customWidth="1"/>
    <col min="4921" max="5120" width="11.42578125" style="89"/>
    <col min="5121" max="5121" width="1.140625" style="89" customWidth="1"/>
    <col min="5122" max="5124" width="5.7109375" style="89" customWidth="1"/>
    <col min="5125" max="5125" width="4" style="89" customWidth="1"/>
    <col min="5126" max="5128" width="3.7109375" style="89" customWidth="1"/>
    <col min="5129" max="5131" width="4.5703125" style="89" customWidth="1"/>
    <col min="5132" max="5133" width="3.28515625" style="89" bestFit="1" customWidth="1"/>
    <col min="5134" max="5137" width="0" style="89" hidden="1" customWidth="1"/>
    <col min="5138" max="5138" width="4.28515625" style="89" customWidth="1"/>
    <col min="5139" max="5141" width="7.42578125" style="89" customWidth="1"/>
    <col min="5142" max="5144" width="2.7109375" style="89" customWidth="1"/>
    <col min="5145" max="5145" width="2.85546875" style="89" customWidth="1"/>
    <col min="5146" max="5151" width="2.7109375" style="89" customWidth="1"/>
    <col min="5152" max="5161" width="0" style="89" hidden="1" customWidth="1"/>
    <col min="5162" max="5162" width="4.28515625" style="89" customWidth="1"/>
    <col min="5163" max="5163" width="0" style="89" hidden="1" customWidth="1"/>
    <col min="5164" max="5164" width="3.28515625" style="89" bestFit="1" customWidth="1"/>
    <col min="5165" max="5165" width="0" style="89" hidden="1" customWidth="1"/>
    <col min="5166" max="5166" width="3.28515625" style="89" bestFit="1" customWidth="1"/>
    <col min="5167" max="5168" width="4.28515625" style="89" customWidth="1"/>
    <col min="5169" max="5170" width="14.5703125" style="89" customWidth="1"/>
    <col min="5171" max="5171" width="4" style="89" customWidth="1"/>
    <col min="5172" max="5174" width="6.5703125" style="89" customWidth="1"/>
    <col min="5175" max="5175" width="5" style="89" customWidth="1"/>
    <col min="5176" max="5176" width="18.28515625" style="89" customWidth="1"/>
    <col min="5177" max="5376" width="11.42578125" style="89"/>
    <col min="5377" max="5377" width="1.140625" style="89" customWidth="1"/>
    <col min="5378" max="5380" width="5.7109375" style="89" customWidth="1"/>
    <col min="5381" max="5381" width="4" style="89" customWidth="1"/>
    <col min="5382" max="5384" width="3.7109375" style="89" customWidth="1"/>
    <col min="5385" max="5387" width="4.5703125" style="89" customWidth="1"/>
    <col min="5388" max="5389" width="3.28515625" style="89" bestFit="1" customWidth="1"/>
    <col min="5390" max="5393" width="0" style="89" hidden="1" customWidth="1"/>
    <col min="5394" max="5394" width="4.28515625" style="89" customWidth="1"/>
    <col min="5395" max="5397" width="7.42578125" style="89" customWidth="1"/>
    <col min="5398" max="5400" width="2.7109375" style="89" customWidth="1"/>
    <col min="5401" max="5401" width="2.85546875" style="89" customWidth="1"/>
    <col min="5402" max="5407" width="2.7109375" style="89" customWidth="1"/>
    <col min="5408" max="5417" width="0" style="89" hidden="1" customWidth="1"/>
    <col min="5418" max="5418" width="4.28515625" style="89" customWidth="1"/>
    <col min="5419" max="5419" width="0" style="89" hidden="1" customWidth="1"/>
    <col min="5420" max="5420" width="3.28515625" style="89" bestFit="1" customWidth="1"/>
    <col min="5421" max="5421" width="0" style="89" hidden="1" customWidth="1"/>
    <col min="5422" max="5422" width="3.28515625" style="89" bestFit="1" customWidth="1"/>
    <col min="5423" max="5424" width="4.28515625" style="89" customWidth="1"/>
    <col min="5425" max="5426" width="14.5703125" style="89" customWidth="1"/>
    <col min="5427" max="5427" width="4" style="89" customWidth="1"/>
    <col min="5428" max="5430" width="6.5703125" style="89" customWidth="1"/>
    <col min="5431" max="5431" width="5" style="89" customWidth="1"/>
    <col min="5432" max="5432" width="18.28515625" style="89" customWidth="1"/>
    <col min="5433" max="5632" width="11.42578125" style="89"/>
    <col min="5633" max="5633" width="1.140625" style="89" customWidth="1"/>
    <col min="5634" max="5636" width="5.7109375" style="89" customWidth="1"/>
    <col min="5637" max="5637" width="4" style="89" customWidth="1"/>
    <col min="5638" max="5640" width="3.7109375" style="89" customWidth="1"/>
    <col min="5641" max="5643" width="4.5703125" style="89" customWidth="1"/>
    <col min="5644" max="5645" width="3.28515625" style="89" bestFit="1" customWidth="1"/>
    <col min="5646" max="5649" width="0" style="89" hidden="1" customWidth="1"/>
    <col min="5650" max="5650" width="4.28515625" style="89" customWidth="1"/>
    <col min="5651" max="5653" width="7.42578125" style="89" customWidth="1"/>
    <col min="5654" max="5656" width="2.7109375" style="89" customWidth="1"/>
    <col min="5657" max="5657" width="2.85546875" style="89" customWidth="1"/>
    <col min="5658" max="5663" width="2.7109375" style="89" customWidth="1"/>
    <col min="5664" max="5673" width="0" style="89" hidden="1" customWidth="1"/>
    <col min="5674" max="5674" width="4.28515625" style="89" customWidth="1"/>
    <col min="5675" max="5675" width="0" style="89" hidden="1" customWidth="1"/>
    <col min="5676" max="5676" width="3.28515625" style="89" bestFit="1" customWidth="1"/>
    <col min="5677" max="5677" width="0" style="89" hidden="1" customWidth="1"/>
    <col min="5678" max="5678" width="3.28515625" style="89" bestFit="1" customWidth="1"/>
    <col min="5679" max="5680" width="4.28515625" style="89" customWidth="1"/>
    <col min="5681" max="5682" width="14.5703125" style="89" customWidth="1"/>
    <col min="5683" max="5683" width="4" style="89" customWidth="1"/>
    <col min="5684" max="5686" width="6.5703125" style="89" customWidth="1"/>
    <col min="5687" max="5687" width="5" style="89" customWidth="1"/>
    <col min="5688" max="5688" width="18.28515625" style="89" customWidth="1"/>
    <col min="5689" max="5888" width="11.42578125" style="89"/>
    <col min="5889" max="5889" width="1.140625" style="89" customWidth="1"/>
    <col min="5890" max="5892" width="5.7109375" style="89" customWidth="1"/>
    <col min="5893" max="5893" width="4" style="89" customWidth="1"/>
    <col min="5894" max="5896" width="3.7109375" style="89" customWidth="1"/>
    <col min="5897" max="5899" width="4.5703125" style="89" customWidth="1"/>
    <col min="5900" max="5901" width="3.28515625" style="89" bestFit="1" customWidth="1"/>
    <col min="5902" max="5905" width="0" style="89" hidden="1" customWidth="1"/>
    <col min="5906" max="5906" width="4.28515625" style="89" customWidth="1"/>
    <col min="5907" max="5909" width="7.42578125" style="89" customWidth="1"/>
    <col min="5910" max="5912" width="2.7109375" style="89" customWidth="1"/>
    <col min="5913" max="5913" width="2.85546875" style="89" customWidth="1"/>
    <col min="5914" max="5919" width="2.7109375" style="89" customWidth="1"/>
    <col min="5920" max="5929" width="0" style="89" hidden="1" customWidth="1"/>
    <col min="5930" max="5930" width="4.28515625" style="89" customWidth="1"/>
    <col min="5931" max="5931" width="0" style="89" hidden="1" customWidth="1"/>
    <col min="5932" max="5932" width="3.28515625" style="89" bestFit="1" customWidth="1"/>
    <col min="5933" max="5933" width="0" style="89" hidden="1" customWidth="1"/>
    <col min="5934" max="5934" width="3.28515625" style="89" bestFit="1" customWidth="1"/>
    <col min="5935" max="5936" width="4.28515625" style="89" customWidth="1"/>
    <col min="5937" max="5938" width="14.5703125" style="89" customWidth="1"/>
    <col min="5939" max="5939" width="4" style="89" customWidth="1"/>
    <col min="5940" max="5942" width="6.5703125" style="89" customWidth="1"/>
    <col min="5943" max="5943" width="5" style="89" customWidth="1"/>
    <col min="5944" max="5944" width="18.28515625" style="89" customWidth="1"/>
    <col min="5945" max="6144" width="11.42578125" style="89"/>
    <col min="6145" max="6145" width="1.140625" style="89" customWidth="1"/>
    <col min="6146" max="6148" width="5.7109375" style="89" customWidth="1"/>
    <col min="6149" max="6149" width="4" style="89" customWidth="1"/>
    <col min="6150" max="6152" width="3.7109375" style="89" customWidth="1"/>
    <col min="6153" max="6155" width="4.5703125" style="89" customWidth="1"/>
    <col min="6156" max="6157" width="3.28515625" style="89" bestFit="1" customWidth="1"/>
    <col min="6158" max="6161" width="0" style="89" hidden="1" customWidth="1"/>
    <col min="6162" max="6162" width="4.28515625" style="89" customWidth="1"/>
    <col min="6163" max="6165" width="7.42578125" style="89" customWidth="1"/>
    <col min="6166" max="6168" width="2.7109375" style="89" customWidth="1"/>
    <col min="6169" max="6169" width="2.85546875" style="89" customWidth="1"/>
    <col min="6170" max="6175" width="2.7109375" style="89" customWidth="1"/>
    <col min="6176" max="6185" width="0" style="89" hidden="1" customWidth="1"/>
    <col min="6186" max="6186" width="4.28515625" style="89" customWidth="1"/>
    <col min="6187" max="6187" width="0" style="89" hidden="1" customWidth="1"/>
    <col min="6188" max="6188" width="3.28515625" style="89" bestFit="1" customWidth="1"/>
    <col min="6189" max="6189" width="0" style="89" hidden="1" customWidth="1"/>
    <col min="6190" max="6190" width="3.28515625" style="89" bestFit="1" customWidth="1"/>
    <col min="6191" max="6192" width="4.28515625" style="89" customWidth="1"/>
    <col min="6193" max="6194" width="14.5703125" style="89" customWidth="1"/>
    <col min="6195" max="6195" width="4" style="89" customWidth="1"/>
    <col min="6196" max="6198" width="6.5703125" style="89" customWidth="1"/>
    <col min="6199" max="6199" width="5" style="89" customWidth="1"/>
    <col min="6200" max="6200" width="18.28515625" style="89" customWidth="1"/>
    <col min="6201" max="6400" width="11.42578125" style="89"/>
    <col min="6401" max="6401" width="1.140625" style="89" customWidth="1"/>
    <col min="6402" max="6404" width="5.7109375" style="89" customWidth="1"/>
    <col min="6405" max="6405" width="4" style="89" customWidth="1"/>
    <col min="6406" max="6408" width="3.7109375" style="89" customWidth="1"/>
    <col min="6409" max="6411" width="4.5703125" style="89" customWidth="1"/>
    <col min="6412" max="6413" width="3.28515625" style="89" bestFit="1" customWidth="1"/>
    <col min="6414" max="6417" width="0" style="89" hidden="1" customWidth="1"/>
    <col min="6418" max="6418" width="4.28515625" style="89" customWidth="1"/>
    <col min="6419" max="6421" width="7.42578125" style="89" customWidth="1"/>
    <col min="6422" max="6424" width="2.7109375" style="89" customWidth="1"/>
    <col min="6425" max="6425" width="2.85546875" style="89" customWidth="1"/>
    <col min="6426" max="6431" width="2.7109375" style="89" customWidth="1"/>
    <col min="6432" max="6441" width="0" style="89" hidden="1" customWidth="1"/>
    <col min="6442" max="6442" width="4.28515625" style="89" customWidth="1"/>
    <col min="6443" max="6443" width="0" style="89" hidden="1" customWidth="1"/>
    <col min="6444" max="6444" width="3.28515625" style="89" bestFit="1" customWidth="1"/>
    <col min="6445" max="6445" width="0" style="89" hidden="1" customWidth="1"/>
    <col min="6446" max="6446" width="3.28515625" style="89" bestFit="1" customWidth="1"/>
    <col min="6447" max="6448" width="4.28515625" style="89" customWidth="1"/>
    <col min="6449" max="6450" width="14.5703125" style="89" customWidth="1"/>
    <col min="6451" max="6451" width="4" style="89" customWidth="1"/>
    <col min="6452" max="6454" width="6.5703125" style="89" customWidth="1"/>
    <col min="6455" max="6455" width="5" style="89" customWidth="1"/>
    <col min="6456" max="6456" width="18.28515625" style="89" customWidth="1"/>
    <col min="6457" max="6656" width="11.42578125" style="89"/>
    <col min="6657" max="6657" width="1.140625" style="89" customWidth="1"/>
    <col min="6658" max="6660" width="5.7109375" style="89" customWidth="1"/>
    <col min="6661" max="6661" width="4" style="89" customWidth="1"/>
    <col min="6662" max="6664" width="3.7109375" style="89" customWidth="1"/>
    <col min="6665" max="6667" width="4.5703125" style="89" customWidth="1"/>
    <col min="6668" max="6669" width="3.28515625" style="89" bestFit="1" customWidth="1"/>
    <col min="6670" max="6673" width="0" style="89" hidden="1" customWidth="1"/>
    <col min="6674" max="6674" width="4.28515625" style="89" customWidth="1"/>
    <col min="6675" max="6677" width="7.42578125" style="89" customWidth="1"/>
    <col min="6678" max="6680" width="2.7109375" style="89" customWidth="1"/>
    <col min="6681" max="6681" width="2.85546875" style="89" customWidth="1"/>
    <col min="6682" max="6687" width="2.7109375" style="89" customWidth="1"/>
    <col min="6688" max="6697" width="0" style="89" hidden="1" customWidth="1"/>
    <col min="6698" max="6698" width="4.28515625" style="89" customWidth="1"/>
    <col min="6699" max="6699" width="0" style="89" hidden="1" customWidth="1"/>
    <col min="6700" max="6700" width="3.28515625" style="89" bestFit="1" customWidth="1"/>
    <col min="6701" max="6701" width="0" style="89" hidden="1" customWidth="1"/>
    <col min="6702" max="6702" width="3.28515625" style="89" bestFit="1" customWidth="1"/>
    <col min="6703" max="6704" width="4.28515625" style="89" customWidth="1"/>
    <col min="6705" max="6706" width="14.5703125" style="89" customWidth="1"/>
    <col min="6707" max="6707" width="4" style="89" customWidth="1"/>
    <col min="6708" max="6710" width="6.5703125" style="89" customWidth="1"/>
    <col min="6711" max="6711" width="5" style="89" customWidth="1"/>
    <col min="6712" max="6712" width="18.28515625" style="89" customWidth="1"/>
    <col min="6713" max="6912" width="11.42578125" style="89"/>
    <col min="6913" max="6913" width="1.140625" style="89" customWidth="1"/>
    <col min="6914" max="6916" width="5.7109375" style="89" customWidth="1"/>
    <col min="6917" max="6917" width="4" style="89" customWidth="1"/>
    <col min="6918" max="6920" width="3.7109375" style="89" customWidth="1"/>
    <col min="6921" max="6923" width="4.5703125" style="89" customWidth="1"/>
    <col min="6924" max="6925" width="3.28515625" style="89" bestFit="1" customWidth="1"/>
    <col min="6926" max="6929" width="0" style="89" hidden="1" customWidth="1"/>
    <col min="6930" max="6930" width="4.28515625" style="89" customWidth="1"/>
    <col min="6931" max="6933" width="7.42578125" style="89" customWidth="1"/>
    <col min="6934" max="6936" width="2.7109375" style="89" customWidth="1"/>
    <col min="6937" max="6937" width="2.85546875" style="89" customWidth="1"/>
    <col min="6938" max="6943" width="2.7109375" style="89" customWidth="1"/>
    <col min="6944" max="6953" width="0" style="89" hidden="1" customWidth="1"/>
    <col min="6954" max="6954" width="4.28515625" style="89" customWidth="1"/>
    <col min="6955" max="6955" width="0" style="89" hidden="1" customWidth="1"/>
    <col min="6956" max="6956" width="3.28515625" style="89" bestFit="1" customWidth="1"/>
    <col min="6957" max="6957" width="0" style="89" hidden="1" customWidth="1"/>
    <col min="6958" max="6958" width="3.28515625" style="89" bestFit="1" customWidth="1"/>
    <col min="6959" max="6960" width="4.28515625" style="89" customWidth="1"/>
    <col min="6961" max="6962" width="14.5703125" style="89" customWidth="1"/>
    <col min="6963" max="6963" width="4" style="89" customWidth="1"/>
    <col min="6964" max="6966" width="6.5703125" style="89" customWidth="1"/>
    <col min="6967" max="6967" width="5" style="89" customWidth="1"/>
    <col min="6968" max="6968" width="18.28515625" style="89" customWidth="1"/>
    <col min="6969" max="7168" width="11.42578125" style="89"/>
    <col min="7169" max="7169" width="1.140625" style="89" customWidth="1"/>
    <col min="7170" max="7172" width="5.7109375" style="89" customWidth="1"/>
    <col min="7173" max="7173" width="4" style="89" customWidth="1"/>
    <col min="7174" max="7176" width="3.7109375" style="89" customWidth="1"/>
    <col min="7177" max="7179" width="4.5703125" style="89" customWidth="1"/>
    <col min="7180" max="7181" width="3.28515625" style="89" bestFit="1" customWidth="1"/>
    <col min="7182" max="7185" width="0" style="89" hidden="1" customWidth="1"/>
    <col min="7186" max="7186" width="4.28515625" style="89" customWidth="1"/>
    <col min="7187" max="7189" width="7.42578125" style="89" customWidth="1"/>
    <col min="7190" max="7192" width="2.7109375" style="89" customWidth="1"/>
    <col min="7193" max="7193" width="2.85546875" style="89" customWidth="1"/>
    <col min="7194" max="7199" width="2.7109375" style="89" customWidth="1"/>
    <col min="7200" max="7209" width="0" style="89" hidden="1" customWidth="1"/>
    <col min="7210" max="7210" width="4.28515625" style="89" customWidth="1"/>
    <col min="7211" max="7211" width="0" style="89" hidden="1" customWidth="1"/>
    <col min="7212" max="7212" width="3.28515625" style="89" bestFit="1" customWidth="1"/>
    <col min="7213" max="7213" width="0" style="89" hidden="1" customWidth="1"/>
    <col min="7214" max="7214" width="3.28515625" style="89" bestFit="1" customWidth="1"/>
    <col min="7215" max="7216" width="4.28515625" style="89" customWidth="1"/>
    <col min="7217" max="7218" width="14.5703125" style="89" customWidth="1"/>
    <col min="7219" max="7219" width="4" style="89" customWidth="1"/>
    <col min="7220" max="7222" width="6.5703125" style="89" customWidth="1"/>
    <col min="7223" max="7223" width="5" style="89" customWidth="1"/>
    <col min="7224" max="7224" width="18.28515625" style="89" customWidth="1"/>
    <col min="7225" max="7424" width="11.42578125" style="89"/>
    <col min="7425" max="7425" width="1.140625" style="89" customWidth="1"/>
    <col min="7426" max="7428" width="5.7109375" style="89" customWidth="1"/>
    <col min="7429" max="7429" width="4" style="89" customWidth="1"/>
    <col min="7430" max="7432" width="3.7109375" style="89" customWidth="1"/>
    <col min="7433" max="7435" width="4.5703125" style="89" customWidth="1"/>
    <col min="7436" max="7437" width="3.28515625" style="89" bestFit="1" customWidth="1"/>
    <col min="7438" max="7441" width="0" style="89" hidden="1" customWidth="1"/>
    <col min="7442" max="7442" width="4.28515625" style="89" customWidth="1"/>
    <col min="7443" max="7445" width="7.42578125" style="89" customWidth="1"/>
    <col min="7446" max="7448" width="2.7109375" style="89" customWidth="1"/>
    <col min="7449" max="7449" width="2.85546875" style="89" customWidth="1"/>
    <col min="7450" max="7455" width="2.7109375" style="89" customWidth="1"/>
    <col min="7456" max="7465" width="0" style="89" hidden="1" customWidth="1"/>
    <col min="7466" max="7466" width="4.28515625" style="89" customWidth="1"/>
    <col min="7467" max="7467" width="0" style="89" hidden="1" customWidth="1"/>
    <col min="7468" max="7468" width="3.28515625" style="89" bestFit="1" customWidth="1"/>
    <col min="7469" max="7469" width="0" style="89" hidden="1" customWidth="1"/>
    <col min="7470" max="7470" width="3.28515625" style="89" bestFit="1" customWidth="1"/>
    <col min="7471" max="7472" width="4.28515625" style="89" customWidth="1"/>
    <col min="7473" max="7474" width="14.5703125" style="89" customWidth="1"/>
    <col min="7475" max="7475" width="4" style="89" customWidth="1"/>
    <col min="7476" max="7478" width="6.5703125" style="89" customWidth="1"/>
    <col min="7479" max="7479" width="5" style="89" customWidth="1"/>
    <col min="7480" max="7480" width="18.28515625" style="89" customWidth="1"/>
    <col min="7481" max="7680" width="11.42578125" style="89"/>
    <col min="7681" max="7681" width="1.140625" style="89" customWidth="1"/>
    <col min="7682" max="7684" width="5.7109375" style="89" customWidth="1"/>
    <col min="7685" max="7685" width="4" style="89" customWidth="1"/>
    <col min="7686" max="7688" width="3.7109375" style="89" customWidth="1"/>
    <col min="7689" max="7691" width="4.5703125" style="89" customWidth="1"/>
    <col min="7692" max="7693" width="3.28515625" style="89" bestFit="1" customWidth="1"/>
    <col min="7694" max="7697" width="0" style="89" hidden="1" customWidth="1"/>
    <col min="7698" max="7698" width="4.28515625" style="89" customWidth="1"/>
    <col min="7699" max="7701" width="7.42578125" style="89" customWidth="1"/>
    <col min="7702" max="7704" width="2.7109375" style="89" customWidth="1"/>
    <col min="7705" max="7705" width="2.85546875" style="89" customWidth="1"/>
    <col min="7706" max="7711" width="2.7109375" style="89" customWidth="1"/>
    <col min="7712" max="7721" width="0" style="89" hidden="1" customWidth="1"/>
    <col min="7722" max="7722" width="4.28515625" style="89" customWidth="1"/>
    <col min="7723" max="7723" width="0" style="89" hidden="1" customWidth="1"/>
    <col min="7724" max="7724" width="3.28515625" style="89" bestFit="1" customWidth="1"/>
    <col min="7725" max="7725" width="0" style="89" hidden="1" customWidth="1"/>
    <col min="7726" max="7726" width="3.28515625" style="89" bestFit="1" customWidth="1"/>
    <col min="7727" max="7728" width="4.28515625" style="89" customWidth="1"/>
    <col min="7729" max="7730" width="14.5703125" style="89" customWidth="1"/>
    <col min="7731" max="7731" width="4" style="89" customWidth="1"/>
    <col min="7732" max="7734" width="6.5703125" style="89" customWidth="1"/>
    <col min="7735" max="7735" width="5" style="89" customWidth="1"/>
    <col min="7736" max="7736" width="18.28515625" style="89" customWidth="1"/>
    <col min="7737" max="7936" width="11.42578125" style="89"/>
    <col min="7937" max="7937" width="1.140625" style="89" customWidth="1"/>
    <col min="7938" max="7940" width="5.7109375" style="89" customWidth="1"/>
    <col min="7941" max="7941" width="4" style="89" customWidth="1"/>
    <col min="7942" max="7944" width="3.7109375" style="89" customWidth="1"/>
    <col min="7945" max="7947" width="4.5703125" style="89" customWidth="1"/>
    <col min="7948" max="7949" width="3.28515625" style="89" bestFit="1" customWidth="1"/>
    <col min="7950" max="7953" width="0" style="89" hidden="1" customWidth="1"/>
    <col min="7954" max="7954" width="4.28515625" style="89" customWidth="1"/>
    <col min="7955" max="7957" width="7.42578125" style="89" customWidth="1"/>
    <col min="7958" max="7960" width="2.7109375" style="89" customWidth="1"/>
    <col min="7961" max="7961" width="2.85546875" style="89" customWidth="1"/>
    <col min="7962" max="7967" width="2.7109375" style="89" customWidth="1"/>
    <col min="7968" max="7977" width="0" style="89" hidden="1" customWidth="1"/>
    <col min="7978" max="7978" width="4.28515625" style="89" customWidth="1"/>
    <col min="7979" max="7979" width="0" style="89" hidden="1" customWidth="1"/>
    <col min="7980" max="7980" width="3.28515625" style="89" bestFit="1" customWidth="1"/>
    <col min="7981" max="7981" width="0" style="89" hidden="1" customWidth="1"/>
    <col min="7982" max="7982" width="3.28515625" style="89" bestFit="1" customWidth="1"/>
    <col min="7983" max="7984" width="4.28515625" style="89" customWidth="1"/>
    <col min="7985" max="7986" width="14.5703125" style="89" customWidth="1"/>
    <col min="7987" max="7987" width="4" style="89" customWidth="1"/>
    <col min="7988" max="7990" width="6.5703125" style="89" customWidth="1"/>
    <col min="7991" max="7991" width="5" style="89" customWidth="1"/>
    <col min="7992" max="7992" width="18.28515625" style="89" customWidth="1"/>
    <col min="7993" max="8192" width="11.42578125" style="89"/>
    <col min="8193" max="8193" width="1.140625" style="89" customWidth="1"/>
    <col min="8194" max="8196" width="5.7109375" style="89" customWidth="1"/>
    <col min="8197" max="8197" width="4" style="89" customWidth="1"/>
    <col min="8198" max="8200" width="3.7109375" style="89" customWidth="1"/>
    <col min="8201" max="8203" width="4.5703125" style="89" customWidth="1"/>
    <col min="8204" max="8205" width="3.28515625" style="89" bestFit="1" customWidth="1"/>
    <col min="8206" max="8209" width="0" style="89" hidden="1" customWidth="1"/>
    <col min="8210" max="8210" width="4.28515625" style="89" customWidth="1"/>
    <col min="8211" max="8213" width="7.42578125" style="89" customWidth="1"/>
    <col min="8214" max="8216" width="2.7109375" style="89" customWidth="1"/>
    <col min="8217" max="8217" width="2.85546875" style="89" customWidth="1"/>
    <col min="8218" max="8223" width="2.7109375" style="89" customWidth="1"/>
    <col min="8224" max="8233" width="0" style="89" hidden="1" customWidth="1"/>
    <col min="8234" max="8234" width="4.28515625" style="89" customWidth="1"/>
    <col min="8235" max="8235" width="0" style="89" hidden="1" customWidth="1"/>
    <col min="8236" max="8236" width="3.28515625" style="89" bestFit="1" customWidth="1"/>
    <col min="8237" max="8237" width="0" style="89" hidden="1" customWidth="1"/>
    <col min="8238" max="8238" width="3.28515625" style="89" bestFit="1" customWidth="1"/>
    <col min="8239" max="8240" width="4.28515625" style="89" customWidth="1"/>
    <col min="8241" max="8242" width="14.5703125" style="89" customWidth="1"/>
    <col min="8243" max="8243" width="4" style="89" customWidth="1"/>
    <col min="8244" max="8246" width="6.5703125" style="89" customWidth="1"/>
    <col min="8247" max="8247" width="5" style="89" customWidth="1"/>
    <col min="8248" max="8248" width="18.28515625" style="89" customWidth="1"/>
    <col min="8249" max="8448" width="11.42578125" style="89"/>
    <col min="8449" max="8449" width="1.140625" style="89" customWidth="1"/>
    <col min="8450" max="8452" width="5.7109375" style="89" customWidth="1"/>
    <col min="8453" max="8453" width="4" style="89" customWidth="1"/>
    <col min="8454" max="8456" width="3.7109375" style="89" customWidth="1"/>
    <col min="8457" max="8459" width="4.5703125" style="89" customWidth="1"/>
    <col min="8460" max="8461" width="3.28515625" style="89" bestFit="1" customWidth="1"/>
    <col min="8462" max="8465" width="0" style="89" hidden="1" customWidth="1"/>
    <col min="8466" max="8466" width="4.28515625" style="89" customWidth="1"/>
    <col min="8467" max="8469" width="7.42578125" style="89" customWidth="1"/>
    <col min="8470" max="8472" width="2.7109375" style="89" customWidth="1"/>
    <col min="8473" max="8473" width="2.85546875" style="89" customWidth="1"/>
    <col min="8474" max="8479" width="2.7109375" style="89" customWidth="1"/>
    <col min="8480" max="8489" width="0" style="89" hidden="1" customWidth="1"/>
    <col min="8490" max="8490" width="4.28515625" style="89" customWidth="1"/>
    <col min="8491" max="8491" width="0" style="89" hidden="1" customWidth="1"/>
    <col min="8492" max="8492" width="3.28515625" style="89" bestFit="1" customWidth="1"/>
    <col min="8493" max="8493" width="0" style="89" hidden="1" customWidth="1"/>
    <col min="8494" max="8494" width="3.28515625" style="89" bestFit="1" customWidth="1"/>
    <col min="8495" max="8496" width="4.28515625" style="89" customWidth="1"/>
    <col min="8497" max="8498" width="14.5703125" style="89" customWidth="1"/>
    <col min="8499" max="8499" width="4" style="89" customWidth="1"/>
    <col min="8500" max="8502" width="6.5703125" style="89" customWidth="1"/>
    <col min="8503" max="8503" width="5" style="89" customWidth="1"/>
    <col min="8504" max="8504" width="18.28515625" style="89" customWidth="1"/>
    <col min="8505" max="8704" width="11.42578125" style="89"/>
    <col min="8705" max="8705" width="1.140625" style="89" customWidth="1"/>
    <col min="8706" max="8708" width="5.7109375" style="89" customWidth="1"/>
    <col min="8709" max="8709" width="4" style="89" customWidth="1"/>
    <col min="8710" max="8712" width="3.7109375" style="89" customWidth="1"/>
    <col min="8713" max="8715" width="4.5703125" style="89" customWidth="1"/>
    <col min="8716" max="8717" width="3.28515625" style="89" bestFit="1" customWidth="1"/>
    <col min="8718" max="8721" width="0" style="89" hidden="1" customWidth="1"/>
    <col min="8722" max="8722" width="4.28515625" style="89" customWidth="1"/>
    <col min="8723" max="8725" width="7.42578125" style="89" customWidth="1"/>
    <col min="8726" max="8728" width="2.7109375" style="89" customWidth="1"/>
    <col min="8729" max="8729" width="2.85546875" style="89" customWidth="1"/>
    <col min="8730" max="8735" width="2.7109375" style="89" customWidth="1"/>
    <col min="8736" max="8745" width="0" style="89" hidden="1" customWidth="1"/>
    <col min="8746" max="8746" width="4.28515625" style="89" customWidth="1"/>
    <col min="8747" max="8747" width="0" style="89" hidden="1" customWidth="1"/>
    <col min="8748" max="8748" width="3.28515625" style="89" bestFit="1" customWidth="1"/>
    <col min="8749" max="8749" width="0" style="89" hidden="1" customWidth="1"/>
    <col min="8750" max="8750" width="3.28515625" style="89" bestFit="1" customWidth="1"/>
    <col min="8751" max="8752" width="4.28515625" style="89" customWidth="1"/>
    <col min="8753" max="8754" width="14.5703125" style="89" customWidth="1"/>
    <col min="8755" max="8755" width="4" style="89" customWidth="1"/>
    <col min="8756" max="8758" width="6.5703125" style="89" customWidth="1"/>
    <col min="8759" max="8759" width="5" style="89" customWidth="1"/>
    <col min="8760" max="8760" width="18.28515625" style="89" customWidth="1"/>
    <col min="8761" max="8960" width="11.42578125" style="89"/>
    <col min="8961" max="8961" width="1.140625" style="89" customWidth="1"/>
    <col min="8962" max="8964" width="5.7109375" style="89" customWidth="1"/>
    <col min="8965" max="8965" width="4" style="89" customWidth="1"/>
    <col min="8966" max="8968" width="3.7109375" style="89" customWidth="1"/>
    <col min="8969" max="8971" width="4.5703125" style="89" customWidth="1"/>
    <col min="8972" max="8973" width="3.28515625" style="89" bestFit="1" customWidth="1"/>
    <col min="8974" max="8977" width="0" style="89" hidden="1" customWidth="1"/>
    <col min="8978" max="8978" width="4.28515625" style="89" customWidth="1"/>
    <col min="8979" max="8981" width="7.42578125" style="89" customWidth="1"/>
    <col min="8982" max="8984" width="2.7109375" style="89" customWidth="1"/>
    <col min="8985" max="8985" width="2.85546875" style="89" customWidth="1"/>
    <col min="8986" max="8991" width="2.7109375" style="89" customWidth="1"/>
    <col min="8992" max="9001" width="0" style="89" hidden="1" customWidth="1"/>
    <col min="9002" max="9002" width="4.28515625" style="89" customWidth="1"/>
    <col min="9003" max="9003" width="0" style="89" hidden="1" customWidth="1"/>
    <col min="9004" max="9004" width="3.28515625" style="89" bestFit="1" customWidth="1"/>
    <col min="9005" max="9005" width="0" style="89" hidden="1" customWidth="1"/>
    <col min="9006" max="9006" width="3.28515625" style="89" bestFit="1" customWidth="1"/>
    <col min="9007" max="9008" width="4.28515625" style="89" customWidth="1"/>
    <col min="9009" max="9010" width="14.5703125" style="89" customWidth="1"/>
    <col min="9011" max="9011" width="4" style="89" customWidth="1"/>
    <col min="9012" max="9014" width="6.5703125" style="89" customWidth="1"/>
    <col min="9015" max="9015" width="5" style="89" customWidth="1"/>
    <col min="9016" max="9016" width="18.28515625" style="89" customWidth="1"/>
    <col min="9017" max="9216" width="11.42578125" style="89"/>
    <col min="9217" max="9217" width="1.140625" style="89" customWidth="1"/>
    <col min="9218" max="9220" width="5.7109375" style="89" customWidth="1"/>
    <col min="9221" max="9221" width="4" style="89" customWidth="1"/>
    <col min="9222" max="9224" width="3.7109375" style="89" customWidth="1"/>
    <col min="9225" max="9227" width="4.5703125" style="89" customWidth="1"/>
    <col min="9228" max="9229" width="3.28515625" style="89" bestFit="1" customWidth="1"/>
    <col min="9230" max="9233" width="0" style="89" hidden="1" customWidth="1"/>
    <col min="9234" max="9234" width="4.28515625" style="89" customWidth="1"/>
    <col min="9235" max="9237" width="7.42578125" style="89" customWidth="1"/>
    <col min="9238" max="9240" width="2.7109375" style="89" customWidth="1"/>
    <col min="9241" max="9241" width="2.85546875" style="89" customWidth="1"/>
    <col min="9242" max="9247" width="2.7109375" style="89" customWidth="1"/>
    <col min="9248" max="9257" width="0" style="89" hidden="1" customWidth="1"/>
    <col min="9258" max="9258" width="4.28515625" style="89" customWidth="1"/>
    <col min="9259" max="9259" width="0" style="89" hidden="1" customWidth="1"/>
    <col min="9260" max="9260" width="3.28515625" style="89" bestFit="1" customWidth="1"/>
    <col min="9261" max="9261" width="0" style="89" hidden="1" customWidth="1"/>
    <col min="9262" max="9262" width="3.28515625" style="89" bestFit="1" customWidth="1"/>
    <col min="9263" max="9264" width="4.28515625" style="89" customWidth="1"/>
    <col min="9265" max="9266" width="14.5703125" style="89" customWidth="1"/>
    <col min="9267" max="9267" width="4" style="89" customWidth="1"/>
    <col min="9268" max="9270" width="6.5703125" style="89" customWidth="1"/>
    <col min="9271" max="9271" width="5" style="89" customWidth="1"/>
    <col min="9272" max="9272" width="18.28515625" style="89" customWidth="1"/>
    <col min="9273" max="9472" width="11.42578125" style="89"/>
    <col min="9473" max="9473" width="1.140625" style="89" customWidth="1"/>
    <col min="9474" max="9476" width="5.7109375" style="89" customWidth="1"/>
    <col min="9477" max="9477" width="4" style="89" customWidth="1"/>
    <col min="9478" max="9480" width="3.7109375" style="89" customWidth="1"/>
    <col min="9481" max="9483" width="4.5703125" style="89" customWidth="1"/>
    <col min="9484" max="9485" width="3.28515625" style="89" bestFit="1" customWidth="1"/>
    <col min="9486" max="9489" width="0" style="89" hidden="1" customWidth="1"/>
    <col min="9490" max="9490" width="4.28515625" style="89" customWidth="1"/>
    <col min="9491" max="9493" width="7.42578125" style="89" customWidth="1"/>
    <col min="9494" max="9496" width="2.7109375" style="89" customWidth="1"/>
    <col min="9497" max="9497" width="2.85546875" style="89" customWidth="1"/>
    <col min="9498" max="9503" width="2.7109375" style="89" customWidth="1"/>
    <col min="9504" max="9513" width="0" style="89" hidden="1" customWidth="1"/>
    <col min="9514" max="9514" width="4.28515625" style="89" customWidth="1"/>
    <col min="9515" max="9515" width="0" style="89" hidden="1" customWidth="1"/>
    <col min="9516" max="9516" width="3.28515625" style="89" bestFit="1" customWidth="1"/>
    <col min="9517" max="9517" width="0" style="89" hidden="1" customWidth="1"/>
    <col min="9518" max="9518" width="3.28515625" style="89" bestFit="1" customWidth="1"/>
    <col min="9519" max="9520" width="4.28515625" style="89" customWidth="1"/>
    <col min="9521" max="9522" width="14.5703125" style="89" customWidth="1"/>
    <col min="9523" max="9523" width="4" style="89" customWidth="1"/>
    <col min="9524" max="9526" width="6.5703125" style="89" customWidth="1"/>
    <col min="9527" max="9527" width="5" style="89" customWidth="1"/>
    <col min="9528" max="9528" width="18.28515625" style="89" customWidth="1"/>
    <col min="9529" max="9728" width="11.42578125" style="89"/>
    <col min="9729" max="9729" width="1.140625" style="89" customWidth="1"/>
    <col min="9730" max="9732" width="5.7109375" style="89" customWidth="1"/>
    <col min="9733" max="9733" width="4" style="89" customWidth="1"/>
    <col min="9734" max="9736" width="3.7109375" style="89" customWidth="1"/>
    <col min="9737" max="9739" width="4.5703125" style="89" customWidth="1"/>
    <col min="9740" max="9741" width="3.28515625" style="89" bestFit="1" customWidth="1"/>
    <col min="9742" max="9745" width="0" style="89" hidden="1" customWidth="1"/>
    <col min="9746" max="9746" width="4.28515625" style="89" customWidth="1"/>
    <col min="9747" max="9749" width="7.42578125" style="89" customWidth="1"/>
    <col min="9750" max="9752" width="2.7109375" style="89" customWidth="1"/>
    <col min="9753" max="9753" width="2.85546875" style="89" customWidth="1"/>
    <col min="9754" max="9759" width="2.7109375" style="89" customWidth="1"/>
    <col min="9760" max="9769" width="0" style="89" hidden="1" customWidth="1"/>
    <col min="9770" max="9770" width="4.28515625" style="89" customWidth="1"/>
    <col min="9771" max="9771" width="0" style="89" hidden="1" customWidth="1"/>
    <col min="9772" max="9772" width="3.28515625" style="89" bestFit="1" customWidth="1"/>
    <col min="9773" max="9773" width="0" style="89" hidden="1" customWidth="1"/>
    <col min="9774" max="9774" width="3.28515625" style="89" bestFit="1" customWidth="1"/>
    <col min="9775" max="9776" width="4.28515625" style="89" customWidth="1"/>
    <col min="9777" max="9778" width="14.5703125" style="89" customWidth="1"/>
    <col min="9779" max="9779" width="4" style="89" customWidth="1"/>
    <col min="9780" max="9782" width="6.5703125" style="89" customWidth="1"/>
    <col min="9783" max="9783" width="5" style="89" customWidth="1"/>
    <col min="9784" max="9784" width="18.28515625" style="89" customWidth="1"/>
    <col min="9785" max="9984" width="11.42578125" style="89"/>
    <col min="9985" max="9985" width="1.140625" style="89" customWidth="1"/>
    <col min="9986" max="9988" width="5.7109375" style="89" customWidth="1"/>
    <col min="9989" max="9989" width="4" style="89" customWidth="1"/>
    <col min="9990" max="9992" width="3.7109375" style="89" customWidth="1"/>
    <col min="9993" max="9995" width="4.5703125" style="89" customWidth="1"/>
    <col min="9996" max="9997" width="3.28515625" style="89" bestFit="1" customWidth="1"/>
    <col min="9998" max="10001" width="0" style="89" hidden="1" customWidth="1"/>
    <col min="10002" max="10002" width="4.28515625" style="89" customWidth="1"/>
    <col min="10003" max="10005" width="7.42578125" style="89" customWidth="1"/>
    <col min="10006" max="10008" width="2.7109375" style="89" customWidth="1"/>
    <col min="10009" max="10009" width="2.85546875" style="89" customWidth="1"/>
    <col min="10010" max="10015" width="2.7109375" style="89" customWidth="1"/>
    <col min="10016" max="10025" width="0" style="89" hidden="1" customWidth="1"/>
    <col min="10026" max="10026" width="4.28515625" style="89" customWidth="1"/>
    <col min="10027" max="10027" width="0" style="89" hidden="1" customWidth="1"/>
    <col min="10028" max="10028" width="3.28515625" style="89" bestFit="1" customWidth="1"/>
    <col min="10029" max="10029" width="0" style="89" hidden="1" customWidth="1"/>
    <col min="10030" max="10030" width="3.28515625" style="89" bestFit="1" customWidth="1"/>
    <col min="10031" max="10032" width="4.28515625" style="89" customWidth="1"/>
    <col min="10033" max="10034" width="14.5703125" style="89" customWidth="1"/>
    <col min="10035" max="10035" width="4" style="89" customWidth="1"/>
    <col min="10036" max="10038" width="6.5703125" style="89" customWidth="1"/>
    <col min="10039" max="10039" width="5" style="89" customWidth="1"/>
    <col min="10040" max="10040" width="18.28515625" style="89" customWidth="1"/>
    <col min="10041" max="10240" width="11.42578125" style="89"/>
    <col min="10241" max="10241" width="1.140625" style="89" customWidth="1"/>
    <col min="10242" max="10244" width="5.7109375" style="89" customWidth="1"/>
    <col min="10245" max="10245" width="4" style="89" customWidth="1"/>
    <col min="10246" max="10248" width="3.7109375" style="89" customWidth="1"/>
    <col min="10249" max="10251" width="4.5703125" style="89" customWidth="1"/>
    <col min="10252" max="10253" width="3.28515625" style="89" bestFit="1" customWidth="1"/>
    <col min="10254" max="10257" width="0" style="89" hidden="1" customWidth="1"/>
    <col min="10258" max="10258" width="4.28515625" style="89" customWidth="1"/>
    <col min="10259" max="10261" width="7.42578125" style="89" customWidth="1"/>
    <col min="10262" max="10264" width="2.7109375" style="89" customWidth="1"/>
    <col min="10265" max="10265" width="2.85546875" style="89" customWidth="1"/>
    <col min="10266" max="10271" width="2.7109375" style="89" customWidth="1"/>
    <col min="10272" max="10281" width="0" style="89" hidden="1" customWidth="1"/>
    <col min="10282" max="10282" width="4.28515625" style="89" customWidth="1"/>
    <col min="10283" max="10283" width="0" style="89" hidden="1" customWidth="1"/>
    <col min="10284" max="10284" width="3.28515625" style="89" bestFit="1" customWidth="1"/>
    <col min="10285" max="10285" width="0" style="89" hidden="1" customWidth="1"/>
    <col min="10286" max="10286" width="3.28515625" style="89" bestFit="1" customWidth="1"/>
    <col min="10287" max="10288" width="4.28515625" style="89" customWidth="1"/>
    <col min="10289" max="10290" width="14.5703125" style="89" customWidth="1"/>
    <col min="10291" max="10291" width="4" style="89" customWidth="1"/>
    <col min="10292" max="10294" width="6.5703125" style="89" customWidth="1"/>
    <col min="10295" max="10295" width="5" style="89" customWidth="1"/>
    <col min="10296" max="10296" width="18.28515625" style="89" customWidth="1"/>
    <col min="10297" max="10496" width="11.42578125" style="89"/>
    <col min="10497" max="10497" width="1.140625" style="89" customWidth="1"/>
    <col min="10498" max="10500" width="5.7109375" style="89" customWidth="1"/>
    <col min="10501" max="10501" width="4" style="89" customWidth="1"/>
    <col min="10502" max="10504" width="3.7109375" style="89" customWidth="1"/>
    <col min="10505" max="10507" width="4.5703125" style="89" customWidth="1"/>
    <col min="10508" max="10509" width="3.28515625" style="89" bestFit="1" customWidth="1"/>
    <col min="10510" max="10513" width="0" style="89" hidden="1" customWidth="1"/>
    <col min="10514" max="10514" width="4.28515625" style="89" customWidth="1"/>
    <col min="10515" max="10517" width="7.42578125" style="89" customWidth="1"/>
    <col min="10518" max="10520" width="2.7109375" style="89" customWidth="1"/>
    <col min="10521" max="10521" width="2.85546875" style="89" customWidth="1"/>
    <col min="10522" max="10527" width="2.7109375" style="89" customWidth="1"/>
    <col min="10528" max="10537" width="0" style="89" hidden="1" customWidth="1"/>
    <col min="10538" max="10538" width="4.28515625" style="89" customWidth="1"/>
    <col min="10539" max="10539" width="0" style="89" hidden="1" customWidth="1"/>
    <col min="10540" max="10540" width="3.28515625" style="89" bestFit="1" customWidth="1"/>
    <col min="10541" max="10541" width="0" style="89" hidden="1" customWidth="1"/>
    <col min="10542" max="10542" width="3.28515625" style="89" bestFit="1" customWidth="1"/>
    <col min="10543" max="10544" width="4.28515625" style="89" customWidth="1"/>
    <col min="10545" max="10546" width="14.5703125" style="89" customWidth="1"/>
    <col min="10547" max="10547" width="4" style="89" customWidth="1"/>
    <col min="10548" max="10550" width="6.5703125" style="89" customWidth="1"/>
    <col min="10551" max="10551" width="5" style="89" customWidth="1"/>
    <col min="10552" max="10552" width="18.28515625" style="89" customWidth="1"/>
    <col min="10553" max="10752" width="11.42578125" style="89"/>
    <col min="10753" max="10753" width="1.140625" style="89" customWidth="1"/>
    <col min="10754" max="10756" width="5.7109375" style="89" customWidth="1"/>
    <col min="10757" max="10757" width="4" style="89" customWidth="1"/>
    <col min="10758" max="10760" width="3.7109375" style="89" customWidth="1"/>
    <col min="10761" max="10763" width="4.5703125" style="89" customWidth="1"/>
    <col min="10764" max="10765" width="3.28515625" style="89" bestFit="1" customWidth="1"/>
    <col min="10766" max="10769" width="0" style="89" hidden="1" customWidth="1"/>
    <col min="10770" max="10770" width="4.28515625" style="89" customWidth="1"/>
    <col min="10771" max="10773" width="7.42578125" style="89" customWidth="1"/>
    <col min="10774" max="10776" width="2.7109375" style="89" customWidth="1"/>
    <col min="10777" max="10777" width="2.85546875" style="89" customWidth="1"/>
    <col min="10778" max="10783" width="2.7109375" style="89" customWidth="1"/>
    <col min="10784" max="10793" width="0" style="89" hidden="1" customWidth="1"/>
    <col min="10794" max="10794" width="4.28515625" style="89" customWidth="1"/>
    <col min="10795" max="10795" width="0" style="89" hidden="1" customWidth="1"/>
    <col min="10796" max="10796" width="3.28515625" style="89" bestFit="1" customWidth="1"/>
    <col min="10797" max="10797" width="0" style="89" hidden="1" customWidth="1"/>
    <col min="10798" max="10798" width="3.28515625" style="89" bestFit="1" customWidth="1"/>
    <col min="10799" max="10800" width="4.28515625" style="89" customWidth="1"/>
    <col min="10801" max="10802" width="14.5703125" style="89" customWidth="1"/>
    <col min="10803" max="10803" width="4" style="89" customWidth="1"/>
    <col min="10804" max="10806" width="6.5703125" style="89" customWidth="1"/>
    <col min="10807" max="10807" width="5" style="89" customWidth="1"/>
    <col min="10808" max="10808" width="18.28515625" style="89" customWidth="1"/>
    <col min="10809" max="11008" width="11.42578125" style="89"/>
    <col min="11009" max="11009" width="1.140625" style="89" customWidth="1"/>
    <col min="11010" max="11012" width="5.7109375" style="89" customWidth="1"/>
    <col min="11013" max="11013" width="4" style="89" customWidth="1"/>
    <col min="11014" max="11016" width="3.7109375" style="89" customWidth="1"/>
    <col min="11017" max="11019" width="4.5703125" style="89" customWidth="1"/>
    <col min="11020" max="11021" width="3.28515625" style="89" bestFit="1" customWidth="1"/>
    <col min="11022" max="11025" width="0" style="89" hidden="1" customWidth="1"/>
    <col min="11026" max="11026" width="4.28515625" style="89" customWidth="1"/>
    <col min="11027" max="11029" width="7.42578125" style="89" customWidth="1"/>
    <col min="11030" max="11032" width="2.7109375" style="89" customWidth="1"/>
    <col min="11033" max="11033" width="2.85546875" style="89" customWidth="1"/>
    <col min="11034" max="11039" width="2.7109375" style="89" customWidth="1"/>
    <col min="11040" max="11049" width="0" style="89" hidden="1" customWidth="1"/>
    <col min="11050" max="11050" width="4.28515625" style="89" customWidth="1"/>
    <col min="11051" max="11051" width="0" style="89" hidden="1" customWidth="1"/>
    <col min="11052" max="11052" width="3.28515625" style="89" bestFit="1" customWidth="1"/>
    <col min="11053" max="11053" width="0" style="89" hidden="1" customWidth="1"/>
    <col min="11054" max="11054" width="3.28515625" style="89" bestFit="1" customWidth="1"/>
    <col min="11055" max="11056" width="4.28515625" style="89" customWidth="1"/>
    <col min="11057" max="11058" width="14.5703125" style="89" customWidth="1"/>
    <col min="11059" max="11059" width="4" style="89" customWidth="1"/>
    <col min="11060" max="11062" width="6.5703125" style="89" customWidth="1"/>
    <col min="11063" max="11063" width="5" style="89" customWidth="1"/>
    <col min="11064" max="11064" width="18.28515625" style="89" customWidth="1"/>
    <col min="11065" max="11264" width="11.42578125" style="89"/>
    <col min="11265" max="11265" width="1.140625" style="89" customWidth="1"/>
    <col min="11266" max="11268" width="5.7109375" style="89" customWidth="1"/>
    <col min="11269" max="11269" width="4" style="89" customWidth="1"/>
    <col min="11270" max="11272" width="3.7109375" style="89" customWidth="1"/>
    <col min="11273" max="11275" width="4.5703125" style="89" customWidth="1"/>
    <col min="11276" max="11277" width="3.28515625" style="89" bestFit="1" customWidth="1"/>
    <col min="11278" max="11281" width="0" style="89" hidden="1" customWidth="1"/>
    <col min="11282" max="11282" width="4.28515625" style="89" customWidth="1"/>
    <col min="11283" max="11285" width="7.42578125" style="89" customWidth="1"/>
    <col min="11286" max="11288" width="2.7109375" style="89" customWidth="1"/>
    <col min="11289" max="11289" width="2.85546875" style="89" customWidth="1"/>
    <col min="11290" max="11295" width="2.7109375" style="89" customWidth="1"/>
    <col min="11296" max="11305" width="0" style="89" hidden="1" customWidth="1"/>
    <col min="11306" max="11306" width="4.28515625" style="89" customWidth="1"/>
    <col min="11307" max="11307" width="0" style="89" hidden="1" customWidth="1"/>
    <col min="11308" max="11308" width="3.28515625" style="89" bestFit="1" customWidth="1"/>
    <col min="11309" max="11309" width="0" style="89" hidden="1" customWidth="1"/>
    <col min="11310" max="11310" width="3.28515625" style="89" bestFit="1" customWidth="1"/>
    <col min="11311" max="11312" width="4.28515625" style="89" customWidth="1"/>
    <col min="11313" max="11314" width="14.5703125" style="89" customWidth="1"/>
    <col min="11315" max="11315" width="4" style="89" customWidth="1"/>
    <col min="11316" max="11318" width="6.5703125" style="89" customWidth="1"/>
    <col min="11319" max="11319" width="5" style="89" customWidth="1"/>
    <col min="11320" max="11320" width="18.28515625" style="89" customWidth="1"/>
    <col min="11321" max="11520" width="11.42578125" style="89"/>
    <col min="11521" max="11521" width="1.140625" style="89" customWidth="1"/>
    <col min="11522" max="11524" width="5.7109375" style="89" customWidth="1"/>
    <col min="11525" max="11525" width="4" style="89" customWidth="1"/>
    <col min="11526" max="11528" width="3.7109375" style="89" customWidth="1"/>
    <col min="11529" max="11531" width="4.5703125" style="89" customWidth="1"/>
    <col min="11532" max="11533" width="3.28515625" style="89" bestFit="1" customWidth="1"/>
    <col min="11534" max="11537" width="0" style="89" hidden="1" customWidth="1"/>
    <col min="11538" max="11538" width="4.28515625" style="89" customWidth="1"/>
    <col min="11539" max="11541" width="7.42578125" style="89" customWidth="1"/>
    <col min="11542" max="11544" width="2.7109375" style="89" customWidth="1"/>
    <col min="11545" max="11545" width="2.85546875" style="89" customWidth="1"/>
    <col min="11546" max="11551" width="2.7109375" style="89" customWidth="1"/>
    <col min="11552" max="11561" width="0" style="89" hidden="1" customWidth="1"/>
    <col min="11562" max="11562" width="4.28515625" style="89" customWidth="1"/>
    <col min="11563" max="11563" width="0" style="89" hidden="1" customWidth="1"/>
    <col min="11564" max="11564" width="3.28515625" style="89" bestFit="1" customWidth="1"/>
    <col min="11565" max="11565" width="0" style="89" hidden="1" customWidth="1"/>
    <col min="11566" max="11566" width="3.28515625" style="89" bestFit="1" customWidth="1"/>
    <col min="11567" max="11568" width="4.28515625" style="89" customWidth="1"/>
    <col min="11569" max="11570" width="14.5703125" style="89" customWidth="1"/>
    <col min="11571" max="11571" width="4" style="89" customWidth="1"/>
    <col min="11572" max="11574" width="6.5703125" style="89" customWidth="1"/>
    <col min="11575" max="11575" width="5" style="89" customWidth="1"/>
    <col min="11576" max="11576" width="18.28515625" style="89" customWidth="1"/>
    <col min="11577" max="11776" width="11.42578125" style="89"/>
    <col min="11777" max="11777" width="1.140625" style="89" customWidth="1"/>
    <col min="11778" max="11780" width="5.7109375" style="89" customWidth="1"/>
    <col min="11781" max="11781" width="4" style="89" customWidth="1"/>
    <col min="11782" max="11784" width="3.7109375" style="89" customWidth="1"/>
    <col min="11785" max="11787" width="4.5703125" style="89" customWidth="1"/>
    <col min="11788" max="11789" width="3.28515625" style="89" bestFit="1" customWidth="1"/>
    <col min="11790" max="11793" width="0" style="89" hidden="1" customWidth="1"/>
    <col min="11794" max="11794" width="4.28515625" style="89" customWidth="1"/>
    <col min="11795" max="11797" width="7.42578125" style="89" customWidth="1"/>
    <col min="11798" max="11800" width="2.7109375" style="89" customWidth="1"/>
    <col min="11801" max="11801" width="2.85546875" style="89" customWidth="1"/>
    <col min="11802" max="11807" width="2.7109375" style="89" customWidth="1"/>
    <col min="11808" max="11817" width="0" style="89" hidden="1" customWidth="1"/>
    <col min="11818" max="11818" width="4.28515625" style="89" customWidth="1"/>
    <col min="11819" max="11819" width="0" style="89" hidden="1" customWidth="1"/>
    <col min="11820" max="11820" width="3.28515625" style="89" bestFit="1" customWidth="1"/>
    <col min="11821" max="11821" width="0" style="89" hidden="1" customWidth="1"/>
    <col min="11822" max="11822" width="3.28515625" style="89" bestFit="1" customWidth="1"/>
    <col min="11823" max="11824" width="4.28515625" style="89" customWidth="1"/>
    <col min="11825" max="11826" width="14.5703125" style="89" customWidth="1"/>
    <col min="11827" max="11827" width="4" style="89" customWidth="1"/>
    <col min="11828" max="11830" width="6.5703125" style="89" customWidth="1"/>
    <col min="11831" max="11831" width="5" style="89" customWidth="1"/>
    <col min="11832" max="11832" width="18.28515625" style="89" customWidth="1"/>
    <col min="11833" max="12032" width="11.42578125" style="89"/>
    <col min="12033" max="12033" width="1.140625" style="89" customWidth="1"/>
    <col min="12034" max="12036" width="5.7109375" style="89" customWidth="1"/>
    <col min="12037" max="12037" width="4" style="89" customWidth="1"/>
    <col min="12038" max="12040" width="3.7109375" style="89" customWidth="1"/>
    <col min="12041" max="12043" width="4.5703125" style="89" customWidth="1"/>
    <col min="12044" max="12045" width="3.28515625" style="89" bestFit="1" customWidth="1"/>
    <col min="12046" max="12049" width="0" style="89" hidden="1" customWidth="1"/>
    <col min="12050" max="12050" width="4.28515625" style="89" customWidth="1"/>
    <col min="12051" max="12053" width="7.42578125" style="89" customWidth="1"/>
    <col min="12054" max="12056" width="2.7109375" style="89" customWidth="1"/>
    <col min="12057" max="12057" width="2.85546875" style="89" customWidth="1"/>
    <col min="12058" max="12063" width="2.7109375" style="89" customWidth="1"/>
    <col min="12064" max="12073" width="0" style="89" hidden="1" customWidth="1"/>
    <col min="12074" max="12074" width="4.28515625" style="89" customWidth="1"/>
    <col min="12075" max="12075" width="0" style="89" hidden="1" customWidth="1"/>
    <col min="12076" max="12076" width="3.28515625" style="89" bestFit="1" customWidth="1"/>
    <col min="12077" max="12077" width="0" style="89" hidden="1" customWidth="1"/>
    <col min="12078" max="12078" width="3.28515625" style="89" bestFit="1" customWidth="1"/>
    <col min="12079" max="12080" width="4.28515625" style="89" customWidth="1"/>
    <col min="12081" max="12082" width="14.5703125" style="89" customWidth="1"/>
    <col min="12083" max="12083" width="4" style="89" customWidth="1"/>
    <col min="12084" max="12086" width="6.5703125" style="89" customWidth="1"/>
    <col min="12087" max="12087" width="5" style="89" customWidth="1"/>
    <col min="12088" max="12088" width="18.28515625" style="89" customWidth="1"/>
    <col min="12089" max="12288" width="11.42578125" style="89"/>
    <col min="12289" max="12289" width="1.140625" style="89" customWidth="1"/>
    <col min="12290" max="12292" width="5.7109375" style="89" customWidth="1"/>
    <col min="12293" max="12293" width="4" style="89" customWidth="1"/>
    <col min="12294" max="12296" width="3.7109375" style="89" customWidth="1"/>
    <col min="12297" max="12299" width="4.5703125" style="89" customWidth="1"/>
    <col min="12300" max="12301" width="3.28515625" style="89" bestFit="1" customWidth="1"/>
    <col min="12302" max="12305" width="0" style="89" hidden="1" customWidth="1"/>
    <col min="12306" max="12306" width="4.28515625" style="89" customWidth="1"/>
    <col min="12307" max="12309" width="7.42578125" style="89" customWidth="1"/>
    <col min="12310" max="12312" width="2.7109375" style="89" customWidth="1"/>
    <col min="12313" max="12313" width="2.85546875" style="89" customWidth="1"/>
    <col min="12314" max="12319" width="2.7109375" style="89" customWidth="1"/>
    <col min="12320" max="12329" width="0" style="89" hidden="1" customWidth="1"/>
    <col min="12330" max="12330" width="4.28515625" style="89" customWidth="1"/>
    <col min="12331" max="12331" width="0" style="89" hidden="1" customWidth="1"/>
    <col min="12332" max="12332" width="3.28515625" style="89" bestFit="1" customWidth="1"/>
    <col min="12333" max="12333" width="0" style="89" hidden="1" customWidth="1"/>
    <col min="12334" max="12334" width="3.28515625" style="89" bestFit="1" customWidth="1"/>
    <col min="12335" max="12336" width="4.28515625" style="89" customWidth="1"/>
    <col min="12337" max="12338" width="14.5703125" style="89" customWidth="1"/>
    <col min="12339" max="12339" width="4" style="89" customWidth="1"/>
    <col min="12340" max="12342" width="6.5703125" style="89" customWidth="1"/>
    <col min="12343" max="12343" width="5" style="89" customWidth="1"/>
    <col min="12344" max="12344" width="18.28515625" style="89" customWidth="1"/>
    <col min="12345" max="12544" width="11.42578125" style="89"/>
    <col min="12545" max="12545" width="1.140625" style="89" customWidth="1"/>
    <col min="12546" max="12548" width="5.7109375" style="89" customWidth="1"/>
    <col min="12549" max="12549" width="4" style="89" customWidth="1"/>
    <col min="12550" max="12552" width="3.7109375" style="89" customWidth="1"/>
    <col min="12553" max="12555" width="4.5703125" style="89" customWidth="1"/>
    <col min="12556" max="12557" width="3.28515625" style="89" bestFit="1" customWidth="1"/>
    <col min="12558" max="12561" width="0" style="89" hidden="1" customWidth="1"/>
    <col min="12562" max="12562" width="4.28515625" style="89" customWidth="1"/>
    <col min="12563" max="12565" width="7.42578125" style="89" customWidth="1"/>
    <col min="12566" max="12568" width="2.7109375" style="89" customWidth="1"/>
    <col min="12569" max="12569" width="2.85546875" style="89" customWidth="1"/>
    <col min="12570" max="12575" width="2.7109375" style="89" customWidth="1"/>
    <col min="12576" max="12585" width="0" style="89" hidden="1" customWidth="1"/>
    <col min="12586" max="12586" width="4.28515625" style="89" customWidth="1"/>
    <col min="12587" max="12587" width="0" style="89" hidden="1" customWidth="1"/>
    <col min="12588" max="12588" width="3.28515625" style="89" bestFit="1" customWidth="1"/>
    <col min="12589" max="12589" width="0" style="89" hidden="1" customWidth="1"/>
    <col min="12590" max="12590" width="3.28515625" style="89" bestFit="1" customWidth="1"/>
    <col min="12591" max="12592" width="4.28515625" style="89" customWidth="1"/>
    <col min="12593" max="12594" width="14.5703125" style="89" customWidth="1"/>
    <col min="12595" max="12595" width="4" style="89" customWidth="1"/>
    <col min="12596" max="12598" width="6.5703125" style="89" customWidth="1"/>
    <col min="12599" max="12599" width="5" style="89" customWidth="1"/>
    <col min="12600" max="12600" width="18.28515625" style="89" customWidth="1"/>
    <col min="12601" max="12800" width="11.42578125" style="89"/>
    <col min="12801" max="12801" width="1.140625" style="89" customWidth="1"/>
    <col min="12802" max="12804" width="5.7109375" style="89" customWidth="1"/>
    <col min="12805" max="12805" width="4" style="89" customWidth="1"/>
    <col min="12806" max="12808" width="3.7109375" style="89" customWidth="1"/>
    <col min="12809" max="12811" width="4.5703125" style="89" customWidth="1"/>
    <col min="12812" max="12813" width="3.28515625" style="89" bestFit="1" customWidth="1"/>
    <col min="12814" max="12817" width="0" style="89" hidden="1" customWidth="1"/>
    <col min="12818" max="12818" width="4.28515625" style="89" customWidth="1"/>
    <col min="12819" max="12821" width="7.42578125" style="89" customWidth="1"/>
    <col min="12822" max="12824" width="2.7109375" style="89" customWidth="1"/>
    <col min="12825" max="12825" width="2.85546875" style="89" customWidth="1"/>
    <col min="12826" max="12831" width="2.7109375" style="89" customWidth="1"/>
    <col min="12832" max="12841" width="0" style="89" hidden="1" customWidth="1"/>
    <col min="12842" max="12842" width="4.28515625" style="89" customWidth="1"/>
    <col min="12843" max="12843" width="0" style="89" hidden="1" customWidth="1"/>
    <col min="12844" max="12844" width="3.28515625" style="89" bestFit="1" customWidth="1"/>
    <col min="12845" max="12845" width="0" style="89" hidden="1" customWidth="1"/>
    <col min="12846" max="12846" width="3.28515625" style="89" bestFit="1" customWidth="1"/>
    <col min="12847" max="12848" width="4.28515625" style="89" customWidth="1"/>
    <col min="12849" max="12850" width="14.5703125" style="89" customWidth="1"/>
    <col min="12851" max="12851" width="4" style="89" customWidth="1"/>
    <col min="12852" max="12854" width="6.5703125" style="89" customWidth="1"/>
    <col min="12855" max="12855" width="5" style="89" customWidth="1"/>
    <col min="12856" max="12856" width="18.28515625" style="89" customWidth="1"/>
    <col min="12857" max="13056" width="11.42578125" style="89"/>
    <col min="13057" max="13057" width="1.140625" style="89" customWidth="1"/>
    <col min="13058" max="13060" width="5.7109375" style="89" customWidth="1"/>
    <col min="13061" max="13061" width="4" style="89" customWidth="1"/>
    <col min="13062" max="13064" width="3.7109375" style="89" customWidth="1"/>
    <col min="13065" max="13067" width="4.5703125" style="89" customWidth="1"/>
    <col min="13068" max="13069" width="3.28515625" style="89" bestFit="1" customWidth="1"/>
    <col min="13070" max="13073" width="0" style="89" hidden="1" customWidth="1"/>
    <col min="13074" max="13074" width="4.28515625" style="89" customWidth="1"/>
    <col min="13075" max="13077" width="7.42578125" style="89" customWidth="1"/>
    <col min="13078" max="13080" width="2.7109375" style="89" customWidth="1"/>
    <col min="13081" max="13081" width="2.85546875" style="89" customWidth="1"/>
    <col min="13082" max="13087" width="2.7109375" style="89" customWidth="1"/>
    <col min="13088" max="13097" width="0" style="89" hidden="1" customWidth="1"/>
    <col min="13098" max="13098" width="4.28515625" style="89" customWidth="1"/>
    <col min="13099" max="13099" width="0" style="89" hidden="1" customWidth="1"/>
    <col min="13100" max="13100" width="3.28515625" style="89" bestFit="1" customWidth="1"/>
    <col min="13101" max="13101" width="0" style="89" hidden="1" customWidth="1"/>
    <col min="13102" max="13102" width="3.28515625" style="89" bestFit="1" customWidth="1"/>
    <col min="13103" max="13104" width="4.28515625" style="89" customWidth="1"/>
    <col min="13105" max="13106" width="14.5703125" style="89" customWidth="1"/>
    <col min="13107" max="13107" width="4" style="89" customWidth="1"/>
    <col min="13108" max="13110" width="6.5703125" style="89" customWidth="1"/>
    <col min="13111" max="13111" width="5" style="89" customWidth="1"/>
    <col min="13112" max="13112" width="18.28515625" style="89" customWidth="1"/>
    <col min="13113" max="13312" width="11.42578125" style="89"/>
    <col min="13313" max="13313" width="1.140625" style="89" customWidth="1"/>
    <col min="13314" max="13316" width="5.7109375" style="89" customWidth="1"/>
    <col min="13317" max="13317" width="4" style="89" customWidth="1"/>
    <col min="13318" max="13320" width="3.7109375" style="89" customWidth="1"/>
    <col min="13321" max="13323" width="4.5703125" style="89" customWidth="1"/>
    <col min="13324" max="13325" width="3.28515625" style="89" bestFit="1" customWidth="1"/>
    <col min="13326" max="13329" width="0" style="89" hidden="1" customWidth="1"/>
    <col min="13330" max="13330" width="4.28515625" style="89" customWidth="1"/>
    <col min="13331" max="13333" width="7.42578125" style="89" customWidth="1"/>
    <col min="13334" max="13336" width="2.7109375" style="89" customWidth="1"/>
    <col min="13337" max="13337" width="2.85546875" style="89" customWidth="1"/>
    <col min="13338" max="13343" width="2.7109375" style="89" customWidth="1"/>
    <col min="13344" max="13353" width="0" style="89" hidden="1" customWidth="1"/>
    <col min="13354" max="13354" width="4.28515625" style="89" customWidth="1"/>
    <col min="13355" max="13355" width="0" style="89" hidden="1" customWidth="1"/>
    <col min="13356" max="13356" width="3.28515625" style="89" bestFit="1" customWidth="1"/>
    <col min="13357" max="13357" width="0" style="89" hidden="1" customWidth="1"/>
    <col min="13358" max="13358" width="3.28515625" style="89" bestFit="1" customWidth="1"/>
    <col min="13359" max="13360" width="4.28515625" style="89" customWidth="1"/>
    <col min="13361" max="13362" width="14.5703125" style="89" customWidth="1"/>
    <col min="13363" max="13363" width="4" style="89" customWidth="1"/>
    <col min="13364" max="13366" width="6.5703125" style="89" customWidth="1"/>
    <col min="13367" max="13367" width="5" style="89" customWidth="1"/>
    <col min="13368" max="13368" width="18.28515625" style="89" customWidth="1"/>
    <col min="13369" max="13568" width="11.42578125" style="89"/>
    <col min="13569" max="13569" width="1.140625" style="89" customWidth="1"/>
    <col min="13570" max="13572" width="5.7109375" style="89" customWidth="1"/>
    <col min="13573" max="13573" width="4" style="89" customWidth="1"/>
    <col min="13574" max="13576" width="3.7109375" style="89" customWidth="1"/>
    <col min="13577" max="13579" width="4.5703125" style="89" customWidth="1"/>
    <col min="13580" max="13581" width="3.28515625" style="89" bestFit="1" customWidth="1"/>
    <col min="13582" max="13585" width="0" style="89" hidden="1" customWidth="1"/>
    <col min="13586" max="13586" width="4.28515625" style="89" customWidth="1"/>
    <col min="13587" max="13589" width="7.42578125" style="89" customWidth="1"/>
    <col min="13590" max="13592" width="2.7109375" style="89" customWidth="1"/>
    <col min="13593" max="13593" width="2.85546875" style="89" customWidth="1"/>
    <col min="13594" max="13599" width="2.7109375" style="89" customWidth="1"/>
    <col min="13600" max="13609" width="0" style="89" hidden="1" customWidth="1"/>
    <col min="13610" max="13610" width="4.28515625" style="89" customWidth="1"/>
    <col min="13611" max="13611" width="0" style="89" hidden="1" customWidth="1"/>
    <col min="13612" max="13612" width="3.28515625" style="89" bestFit="1" customWidth="1"/>
    <col min="13613" max="13613" width="0" style="89" hidden="1" customWidth="1"/>
    <col min="13614" max="13614" width="3.28515625" style="89" bestFit="1" customWidth="1"/>
    <col min="13615" max="13616" width="4.28515625" style="89" customWidth="1"/>
    <col min="13617" max="13618" width="14.5703125" style="89" customWidth="1"/>
    <col min="13619" max="13619" width="4" style="89" customWidth="1"/>
    <col min="13620" max="13622" width="6.5703125" style="89" customWidth="1"/>
    <col min="13623" max="13623" width="5" style="89" customWidth="1"/>
    <col min="13624" max="13624" width="18.28515625" style="89" customWidth="1"/>
    <col min="13625" max="13824" width="11.42578125" style="89"/>
    <col min="13825" max="13825" width="1.140625" style="89" customWidth="1"/>
    <col min="13826" max="13828" width="5.7109375" style="89" customWidth="1"/>
    <col min="13829" max="13829" width="4" style="89" customWidth="1"/>
    <col min="13830" max="13832" width="3.7109375" style="89" customWidth="1"/>
    <col min="13833" max="13835" width="4.5703125" style="89" customWidth="1"/>
    <col min="13836" max="13837" width="3.28515625" style="89" bestFit="1" customWidth="1"/>
    <col min="13838" max="13841" width="0" style="89" hidden="1" customWidth="1"/>
    <col min="13842" max="13842" width="4.28515625" style="89" customWidth="1"/>
    <col min="13843" max="13845" width="7.42578125" style="89" customWidth="1"/>
    <col min="13846" max="13848" width="2.7109375" style="89" customWidth="1"/>
    <col min="13849" max="13849" width="2.85546875" style="89" customWidth="1"/>
    <col min="13850" max="13855" width="2.7109375" style="89" customWidth="1"/>
    <col min="13856" max="13865" width="0" style="89" hidden="1" customWidth="1"/>
    <col min="13866" max="13866" width="4.28515625" style="89" customWidth="1"/>
    <col min="13867" max="13867" width="0" style="89" hidden="1" customWidth="1"/>
    <col min="13868" max="13868" width="3.28515625" style="89" bestFit="1" customWidth="1"/>
    <col min="13869" max="13869" width="0" style="89" hidden="1" customWidth="1"/>
    <col min="13870" max="13870" width="3.28515625" style="89" bestFit="1" customWidth="1"/>
    <col min="13871" max="13872" width="4.28515625" style="89" customWidth="1"/>
    <col min="13873" max="13874" width="14.5703125" style="89" customWidth="1"/>
    <col min="13875" max="13875" width="4" style="89" customWidth="1"/>
    <col min="13876" max="13878" width="6.5703125" style="89" customWidth="1"/>
    <col min="13879" max="13879" width="5" style="89" customWidth="1"/>
    <col min="13880" max="13880" width="18.28515625" style="89" customWidth="1"/>
    <col min="13881" max="14080" width="11.42578125" style="89"/>
    <col min="14081" max="14081" width="1.140625" style="89" customWidth="1"/>
    <col min="14082" max="14084" width="5.7109375" style="89" customWidth="1"/>
    <col min="14085" max="14085" width="4" style="89" customWidth="1"/>
    <col min="14086" max="14088" width="3.7109375" style="89" customWidth="1"/>
    <col min="14089" max="14091" width="4.5703125" style="89" customWidth="1"/>
    <col min="14092" max="14093" width="3.28515625" style="89" bestFit="1" customWidth="1"/>
    <col min="14094" max="14097" width="0" style="89" hidden="1" customWidth="1"/>
    <col min="14098" max="14098" width="4.28515625" style="89" customWidth="1"/>
    <col min="14099" max="14101" width="7.42578125" style="89" customWidth="1"/>
    <col min="14102" max="14104" width="2.7109375" style="89" customWidth="1"/>
    <col min="14105" max="14105" width="2.85546875" style="89" customWidth="1"/>
    <col min="14106" max="14111" width="2.7109375" style="89" customWidth="1"/>
    <col min="14112" max="14121" width="0" style="89" hidden="1" customWidth="1"/>
    <col min="14122" max="14122" width="4.28515625" style="89" customWidth="1"/>
    <col min="14123" max="14123" width="0" style="89" hidden="1" customWidth="1"/>
    <col min="14124" max="14124" width="3.28515625" style="89" bestFit="1" customWidth="1"/>
    <col min="14125" max="14125" width="0" style="89" hidden="1" customWidth="1"/>
    <col min="14126" max="14126" width="3.28515625" style="89" bestFit="1" customWidth="1"/>
    <col min="14127" max="14128" width="4.28515625" style="89" customWidth="1"/>
    <col min="14129" max="14130" width="14.5703125" style="89" customWidth="1"/>
    <col min="14131" max="14131" width="4" style="89" customWidth="1"/>
    <col min="14132" max="14134" width="6.5703125" style="89" customWidth="1"/>
    <col min="14135" max="14135" width="5" style="89" customWidth="1"/>
    <col min="14136" max="14136" width="18.28515625" style="89" customWidth="1"/>
    <col min="14137" max="14336" width="11.42578125" style="89"/>
    <col min="14337" max="14337" width="1.140625" style="89" customWidth="1"/>
    <col min="14338" max="14340" width="5.7109375" style="89" customWidth="1"/>
    <col min="14341" max="14341" width="4" style="89" customWidth="1"/>
    <col min="14342" max="14344" width="3.7109375" style="89" customWidth="1"/>
    <col min="14345" max="14347" width="4.5703125" style="89" customWidth="1"/>
    <col min="14348" max="14349" width="3.28515625" style="89" bestFit="1" customWidth="1"/>
    <col min="14350" max="14353" width="0" style="89" hidden="1" customWidth="1"/>
    <col min="14354" max="14354" width="4.28515625" style="89" customWidth="1"/>
    <col min="14355" max="14357" width="7.42578125" style="89" customWidth="1"/>
    <col min="14358" max="14360" width="2.7109375" style="89" customWidth="1"/>
    <col min="14361" max="14361" width="2.85546875" style="89" customWidth="1"/>
    <col min="14362" max="14367" width="2.7109375" style="89" customWidth="1"/>
    <col min="14368" max="14377" width="0" style="89" hidden="1" customWidth="1"/>
    <col min="14378" max="14378" width="4.28515625" style="89" customWidth="1"/>
    <col min="14379" max="14379" width="0" style="89" hidden="1" customWidth="1"/>
    <col min="14380" max="14380" width="3.28515625" style="89" bestFit="1" customWidth="1"/>
    <col min="14381" max="14381" width="0" style="89" hidden="1" customWidth="1"/>
    <col min="14382" max="14382" width="3.28515625" style="89" bestFit="1" customWidth="1"/>
    <col min="14383" max="14384" width="4.28515625" style="89" customWidth="1"/>
    <col min="14385" max="14386" width="14.5703125" style="89" customWidth="1"/>
    <col min="14387" max="14387" width="4" style="89" customWidth="1"/>
    <col min="14388" max="14390" width="6.5703125" style="89" customWidth="1"/>
    <col min="14391" max="14391" width="5" style="89" customWidth="1"/>
    <col min="14392" max="14392" width="18.28515625" style="89" customWidth="1"/>
    <col min="14393" max="14592" width="11.42578125" style="89"/>
    <col min="14593" max="14593" width="1.140625" style="89" customWidth="1"/>
    <col min="14594" max="14596" width="5.7109375" style="89" customWidth="1"/>
    <col min="14597" max="14597" width="4" style="89" customWidth="1"/>
    <col min="14598" max="14600" width="3.7109375" style="89" customWidth="1"/>
    <col min="14601" max="14603" width="4.5703125" style="89" customWidth="1"/>
    <col min="14604" max="14605" width="3.28515625" style="89" bestFit="1" customWidth="1"/>
    <col min="14606" max="14609" width="0" style="89" hidden="1" customWidth="1"/>
    <col min="14610" max="14610" width="4.28515625" style="89" customWidth="1"/>
    <col min="14611" max="14613" width="7.42578125" style="89" customWidth="1"/>
    <col min="14614" max="14616" width="2.7109375" style="89" customWidth="1"/>
    <col min="14617" max="14617" width="2.85546875" style="89" customWidth="1"/>
    <col min="14618" max="14623" width="2.7109375" style="89" customWidth="1"/>
    <col min="14624" max="14633" width="0" style="89" hidden="1" customWidth="1"/>
    <col min="14634" max="14634" width="4.28515625" style="89" customWidth="1"/>
    <col min="14635" max="14635" width="0" style="89" hidden="1" customWidth="1"/>
    <col min="14636" max="14636" width="3.28515625" style="89" bestFit="1" customWidth="1"/>
    <col min="14637" max="14637" width="0" style="89" hidden="1" customWidth="1"/>
    <col min="14638" max="14638" width="3.28515625" style="89" bestFit="1" customWidth="1"/>
    <col min="14639" max="14640" width="4.28515625" style="89" customWidth="1"/>
    <col min="14641" max="14642" width="14.5703125" style="89" customWidth="1"/>
    <col min="14643" max="14643" width="4" style="89" customWidth="1"/>
    <col min="14644" max="14646" width="6.5703125" style="89" customWidth="1"/>
    <col min="14647" max="14647" width="5" style="89" customWidth="1"/>
    <col min="14648" max="14648" width="18.28515625" style="89" customWidth="1"/>
    <col min="14649" max="14848" width="11.42578125" style="89"/>
    <col min="14849" max="14849" width="1.140625" style="89" customWidth="1"/>
    <col min="14850" max="14852" width="5.7109375" style="89" customWidth="1"/>
    <col min="14853" max="14853" width="4" style="89" customWidth="1"/>
    <col min="14854" max="14856" width="3.7109375" style="89" customWidth="1"/>
    <col min="14857" max="14859" width="4.5703125" style="89" customWidth="1"/>
    <col min="14860" max="14861" width="3.28515625" style="89" bestFit="1" customWidth="1"/>
    <col min="14862" max="14865" width="0" style="89" hidden="1" customWidth="1"/>
    <col min="14866" max="14866" width="4.28515625" style="89" customWidth="1"/>
    <col min="14867" max="14869" width="7.42578125" style="89" customWidth="1"/>
    <col min="14870" max="14872" width="2.7109375" style="89" customWidth="1"/>
    <col min="14873" max="14873" width="2.85546875" style="89" customWidth="1"/>
    <col min="14874" max="14879" width="2.7109375" style="89" customWidth="1"/>
    <col min="14880" max="14889" width="0" style="89" hidden="1" customWidth="1"/>
    <col min="14890" max="14890" width="4.28515625" style="89" customWidth="1"/>
    <col min="14891" max="14891" width="0" style="89" hidden="1" customWidth="1"/>
    <col min="14892" max="14892" width="3.28515625" style="89" bestFit="1" customWidth="1"/>
    <col min="14893" max="14893" width="0" style="89" hidden="1" customWidth="1"/>
    <col min="14894" max="14894" width="3.28515625" style="89" bestFit="1" customWidth="1"/>
    <col min="14895" max="14896" width="4.28515625" style="89" customWidth="1"/>
    <col min="14897" max="14898" width="14.5703125" style="89" customWidth="1"/>
    <col min="14899" max="14899" width="4" style="89" customWidth="1"/>
    <col min="14900" max="14902" width="6.5703125" style="89" customWidth="1"/>
    <col min="14903" max="14903" width="5" style="89" customWidth="1"/>
    <col min="14904" max="14904" width="18.28515625" style="89" customWidth="1"/>
    <col min="14905" max="15104" width="11.42578125" style="89"/>
    <col min="15105" max="15105" width="1.140625" style="89" customWidth="1"/>
    <col min="15106" max="15108" width="5.7109375" style="89" customWidth="1"/>
    <col min="15109" max="15109" width="4" style="89" customWidth="1"/>
    <col min="15110" max="15112" width="3.7109375" style="89" customWidth="1"/>
    <col min="15113" max="15115" width="4.5703125" style="89" customWidth="1"/>
    <col min="15116" max="15117" width="3.28515625" style="89" bestFit="1" customWidth="1"/>
    <col min="15118" max="15121" width="0" style="89" hidden="1" customWidth="1"/>
    <col min="15122" max="15122" width="4.28515625" style="89" customWidth="1"/>
    <col min="15123" max="15125" width="7.42578125" style="89" customWidth="1"/>
    <col min="15126" max="15128" width="2.7109375" style="89" customWidth="1"/>
    <col min="15129" max="15129" width="2.85546875" style="89" customWidth="1"/>
    <col min="15130" max="15135" width="2.7109375" style="89" customWidth="1"/>
    <col min="15136" max="15145" width="0" style="89" hidden="1" customWidth="1"/>
    <col min="15146" max="15146" width="4.28515625" style="89" customWidth="1"/>
    <col min="15147" max="15147" width="0" style="89" hidden="1" customWidth="1"/>
    <col min="15148" max="15148" width="3.28515625" style="89" bestFit="1" customWidth="1"/>
    <col min="15149" max="15149" width="0" style="89" hidden="1" customWidth="1"/>
    <col min="15150" max="15150" width="3.28515625" style="89" bestFit="1" customWidth="1"/>
    <col min="15151" max="15152" width="4.28515625" style="89" customWidth="1"/>
    <col min="15153" max="15154" width="14.5703125" style="89" customWidth="1"/>
    <col min="15155" max="15155" width="4" style="89" customWidth="1"/>
    <col min="15156" max="15158" width="6.5703125" style="89" customWidth="1"/>
    <col min="15159" max="15159" width="5" style="89" customWidth="1"/>
    <col min="15160" max="15160" width="18.28515625" style="89" customWidth="1"/>
    <col min="15161" max="15360" width="11.42578125" style="89"/>
    <col min="15361" max="15361" width="1.140625" style="89" customWidth="1"/>
    <col min="15362" max="15364" width="5.7109375" style="89" customWidth="1"/>
    <col min="15365" max="15365" width="4" style="89" customWidth="1"/>
    <col min="15366" max="15368" width="3.7109375" style="89" customWidth="1"/>
    <col min="15369" max="15371" width="4.5703125" style="89" customWidth="1"/>
    <col min="15372" max="15373" width="3.28515625" style="89" bestFit="1" customWidth="1"/>
    <col min="15374" max="15377" width="0" style="89" hidden="1" customWidth="1"/>
    <col min="15378" max="15378" width="4.28515625" style="89" customWidth="1"/>
    <col min="15379" max="15381" width="7.42578125" style="89" customWidth="1"/>
    <col min="15382" max="15384" width="2.7109375" style="89" customWidth="1"/>
    <col min="15385" max="15385" width="2.85546875" style="89" customWidth="1"/>
    <col min="15386" max="15391" width="2.7109375" style="89" customWidth="1"/>
    <col min="15392" max="15401" width="0" style="89" hidden="1" customWidth="1"/>
    <col min="15402" max="15402" width="4.28515625" style="89" customWidth="1"/>
    <col min="15403" max="15403" width="0" style="89" hidden="1" customWidth="1"/>
    <col min="15404" max="15404" width="3.28515625" style="89" bestFit="1" customWidth="1"/>
    <col min="15405" max="15405" width="0" style="89" hidden="1" customWidth="1"/>
    <col min="15406" max="15406" width="3.28515625" style="89" bestFit="1" customWidth="1"/>
    <col min="15407" max="15408" width="4.28515625" style="89" customWidth="1"/>
    <col min="15409" max="15410" width="14.5703125" style="89" customWidth="1"/>
    <col min="15411" max="15411" width="4" style="89" customWidth="1"/>
    <col min="15412" max="15414" width="6.5703125" style="89" customWidth="1"/>
    <col min="15415" max="15415" width="5" style="89" customWidth="1"/>
    <col min="15416" max="15416" width="18.28515625" style="89" customWidth="1"/>
    <col min="15417" max="15616" width="11.42578125" style="89"/>
    <col min="15617" max="15617" width="1.140625" style="89" customWidth="1"/>
    <col min="15618" max="15620" width="5.7109375" style="89" customWidth="1"/>
    <col min="15621" max="15621" width="4" style="89" customWidth="1"/>
    <col min="15622" max="15624" width="3.7109375" style="89" customWidth="1"/>
    <col min="15625" max="15627" width="4.5703125" style="89" customWidth="1"/>
    <col min="15628" max="15629" width="3.28515625" style="89" bestFit="1" customWidth="1"/>
    <col min="15630" max="15633" width="0" style="89" hidden="1" customWidth="1"/>
    <col min="15634" max="15634" width="4.28515625" style="89" customWidth="1"/>
    <col min="15635" max="15637" width="7.42578125" style="89" customWidth="1"/>
    <col min="15638" max="15640" width="2.7109375" style="89" customWidth="1"/>
    <col min="15641" max="15641" width="2.85546875" style="89" customWidth="1"/>
    <col min="15642" max="15647" width="2.7109375" style="89" customWidth="1"/>
    <col min="15648" max="15657" width="0" style="89" hidden="1" customWidth="1"/>
    <col min="15658" max="15658" width="4.28515625" style="89" customWidth="1"/>
    <col min="15659" max="15659" width="0" style="89" hidden="1" customWidth="1"/>
    <col min="15660" max="15660" width="3.28515625" style="89" bestFit="1" customWidth="1"/>
    <col min="15661" max="15661" width="0" style="89" hidden="1" customWidth="1"/>
    <col min="15662" max="15662" width="3.28515625" style="89" bestFit="1" customWidth="1"/>
    <col min="15663" max="15664" width="4.28515625" style="89" customWidth="1"/>
    <col min="15665" max="15666" width="14.5703125" style="89" customWidth="1"/>
    <col min="15667" max="15667" width="4" style="89" customWidth="1"/>
    <col min="15668" max="15670" width="6.5703125" style="89" customWidth="1"/>
    <col min="15671" max="15671" width="5" style="89" customWidth="1"/>
    <col min="15672" max="15672" width="18.28515625" style="89" customWidth="1"/>
    <col min="15673" max="15872" width="11.42578125" style="89"/>
    <col min="15873" max="15873" width="1.140625" style="89" customWidth="1"/>
    <col min="15874" max="15876" width="5.7109375" style="89" customWidth="1"/>
    <col min="15877" max="15877" width="4" style="89" customWidth="1"/>
    <col min="15878" max="15880" width="3.7109375" style="89" customWidth="1"/>
    <col min="15881" max="15883" width="4.5703125" style="89" customWidth="1"/>
    <col min="15884" max="15885" width="3.28515625" style="89" bestFit="1" customWidth="1"/>
    <col min="15886" max="15889" width="0" style="89" hidden="1" customWidth="1"/>
    <col min="15890" max="15890" width="4.28515625" style="89" customWidth="1"/>
    <col min="15891" max="15893" width="7.42578125" style="89" customWidth="1"/>
    <col min="15894" max="15896" width="2.7109375" style="89" customWidth="1"/>
    <col min="15897" max="15897" width="2.85546875" style="89" customWidth="1"/>
    <col min="15898" max="15903" width="2.7109375" style="89" customWidth="1"/>
    <col min="15904" max="15913" width="0" style="89" hidden="1" customWidth="1"/>
    <col min="15914" max="15914" width="4.28515625" style="89" customWidth="1"/>
    <col min="15915" max="15915" width="0" style="89" hidden="1" customWidth="1"/>
    <col min="15916" max="15916" width="3.28515625" style="89" bestFit="1" customWidth="1"/>
    <col min="15917" max="15917" width="0" style="89" hidden="1" customWidth="1"/>
    <col min="15918" max="15918" width="3.28515625" style="89" bestFit="1" customWidth="1"/>
    <col min="15919" max="15920" width="4.28515625" style="89" customWidth="1"/>
    <col min="15921" max="15922" width="14.5703125" style="89" customWidth="1"/>
    <col min="15923" max="15923" width="4" style="89" customWidth="1"/>
    <col min="15924" max="15926" width="6.5703125" style="89" customWidth="1"/>
    <col min="15927" max="15927" width="5" style="89" customWidth="1"/>
    <col min="15928" max="15928" width="18.28515625" style="89" customWidth="1"/>
    <col min="15929" max="16128" width="11.42578125" style="89"/>
    <col min="16129" max="16129" width="1.140625" style="89" customWidth="1"/>
    <col min="16130" max="16132" width="5.7109375" style="89" customWidth="1"/>
    <col min="16133" max="16133" width="4" style="89" customWidth="1"/>
    <col min="16134" max="16136" width="3.7109375" style="89" customWidth="1"/>
    <col min="16137" max="16139" width="4.5703125" style="89" customWidth="1"/>
    <col min="16140" max="16141" width="3.28515625" style="89" bestFit="1" customWidth="1"/>
    <col min="16142" max="16145" width="0" style="89" hidden="1" customWidth="1"/>
    <col min="16146" max="16146" width="4.28515625" style="89" customWidth="1"/>
    <col min="16147" max="16149" width="7.42578125" style="89" customWidth="1"/>
    <col min="16150" max="16152" width="2.7109375" style="89" customWidth="1"/>
    <col min="16153" max="16153" width="2.85546875" style="89" customWidth="1"/>
    <col min="16154" max="16159" width="2.7109375" style="89" customWidth="1"/>
    <col min="16160" max="16169" width="0" style="89" hidden="1" customWidth="1"/>
    <col min="16170" max="16170" width="4.28515625" style="89" customWidth="1"/>
    <col min="16171" max="16171" width="0" style="89" hidden="1" customWidth="1"/>
    <col min="16172" max="16172" width="3.28515625" style="89" bestFit="1" customWidth="1"/>
    <col min="16173" max="16173" width="0" style="89" hidden="1" customWidth="1"/>
    <col min="16174" max="16174" width="3.28515625" style="89" bestFit="1" customWidth="1"/>
    <col min="16175" max="16176" width="4.28515625" style="89" customWidth="1"/>
    <col min="16177" max="16178" width="14.5703125" style="89" customWidth="1"/>
    <col min="16179" max="16179" width="4" style="89" customWidth="1"/>
    <col min="16180" max="16182" width="6.5703125" style="89" customWidth="1"/>
    <col min="16183" max="16183" width="5" style="89" customWidth="1"/>
    <col min="16184" max="16184" width="18.28515625" style="89" customWidth="1"/>
    <col min="16185" max="16384" width="11.42578125" style="89"/>
  </cols>
  <sheetData>
    <row r="1" spans="1:56" ht="11.25" customHeight="1" x14ac:dyDescent="0.2">
      <c r="A1" s="87"/>
      <c r="B1" s="1813" t="s">
        <v>447</v>
      </c>
      <c r="C1" s="1814"/>
      <c r="D1" s="1814"/>
      <c r="E1" s="1814"/>
      <c r="F1" s="1814"/>
      <c r="G1" s="1814"/>
      <c r="H1" s="1814"/>
      <c r="I1" s="1814"/>
      <c r="J1" s="1814"/>
      <c r="K1" s="1814"/>
      <c r="L1" s="1814"/>
      <c r="M1" s="1814"/>
      <c r="N1" s="1814"/>
      <c r="O1" s="1814"/>
      <c r="P1" s="1814"/>
      <c r="Q1" s="1814"/>
      <c r="R1" s="1814"/>
      <c r="S1" s="1814"/>
      <c r="T1" s="1814"/>
      <c r="U1" s="1814"/>
      <c r="V1" s="1814"/>
      <c r="W1" s="1814"/>
      <c r="X1" s="1814"/>
      <c r="Y1" s="1814"/>
      <c r="Z1" s="1814"/>
      <c r="AA1" s="1814"/>
      <c r="AB1" s="1814"/>
      <c r="AC1" s="1814"/>
      <c r="AD1" s="1814"/>
      <c r="AE1" s="1814"/>
      <c r="AF1" s="1814"/>
      <c r="AG1" s="1814"/>
      <c r="AH1" s="1814"/>
      <c r="AI1" s="1814"/>
      <c r="AJ1" s="1814"/>
      <c r="AK1" s="1814"/>
      <c r="AL1" s="1814"/>
      <c r="AM1" s="1814"/>
      <c r="AN1" s="1814"/>
      <c r="AO1" s="1814"/>
      <c r="AP1" s="1814"/>
      <c r="AQ1" s="1814"/>
      <c r="AR1" s="1814"/>
      <c r="AS1" s="1814"/>
      <c r="AT1" s="1814"/>
      <c r="AU1" s="1815"/>
      <c r="AV1" s="1813"/>
      <c r="AW1" s="1814"/>
      <c r="AX1" s="1815"/>
      <c r="AY1" s="88"/>
      <c r="AZ1" s="87"/>
      <c r="BA1" s="87"/>
      <c r="BB1" s="1822" t="s">
        <v>118</v>
      </c>
      <c r="BC1" s="1822"/>
      <c r="BD1" s="1822"/>
    </row>
    <row r="2" spans="1:56" ht="11.25" customHeight="1" x14ac:dyDescent="0.2">
      <c r="A2" s="87"/>
      <c r="B2" s="1823" t="s">
        <v>119</v>
      </c>
      <c r="C2" s="1824"/>
      <c r="D2" s="1824"/>
      <c r="E2" s="1824"/>
      <c r="F2" s="1824"/>
      <c r="G2" s="1824"/>
      <c r="H2" s="1824"/>
      <c r="I2" s="1824"/>
      <c r="J2" s="1824"/>
      <c r="K2" s="1824"/>
      <c r="L2" s="1824"/>
      <c r="M2" s="1824"/>
      <c r="N2" s="1824"/>
      <c r="O2" s="1824"/>
      <c r="P2" s="1824"/>
      <c r="Q2" s="1824"/>
      <c r="R2" s="1824"/>
      <c r="S2" s="1824"/>
      <c r="T2" s="1824"/>
      <c r="U2" s="1824"/>
      <c r="V2" s="1824"/>
      <c r="W2" s="1824"/>
      <c r="X2" s="1824"/>
      <c r="Y2" s="1824"/>
      <c r="Z2" s="1824"/>
      <c r="AA2" s="1824"/>
      <c r="AB2" s="1824"/>
      <c r="AC2" s="1824"/>
      <c r="AD2" s="1824"/>
      <c r="AE2" s="1824"/>
      <c r="AF2" s="1824"/>
      <c r="AG2" s="1824"/>
      <c r="AH2" s="1824"/>
      <c r="AI2" s="1824"/>
      <c r="AJ2" s="1824"/>
      <c r="AK2" s="1824"/>
      <c r="AL2" s="1824"/>
      <c r="AM2" s="1824"/>
      <c r="AN2" s="1824"/>
      <c r="AO2" s="1824"/>
      <c r="AP2" s="1824"/>
      <c r="AQ2" s="1824"/>
      <c r="AR2" s="1824"/>
      <c r="AS2" s="1824"/>
      <c r="AT2" s="1824"/>
      <c r="AU2" s="1825"/>
      <c r="AV2" s="1816"/>
      <c r="AW2" s="1817"/>
      <c r="AX2" s="1818"/>
      <c r="AY2" s="88"/>
      <c r="AZ2" s="87"/>
      <c r="BA2" s="87"/>
      <c r="BB2" s="1822"/>
      <c r="BC2" s="1822"/>
      <c r="BD2" s="1822"/>
    </row>
    <row r="3" spans="1:56" ht="12" customHeight="1" x14ac:dyDescent="0.2">
      <c r="A3" s="87"/>
      <c r="B3" s="1813" t="s">
        <v>451</v>
      </c>
      <c r="C3" s="1814"/>
      <c r="D3" s="1815"/>
      <c r="E3" s="1813" t="s">
        <v>452</v>
      </c>
      <c r="F3" s="1814"/>
      <c r="G3" s="1814"/>
      <c r="H3" s="1814"/>
      <c r="I3" s="1814"/>
      <c r="J3" s="1814"/>
      <c r="K3" s="1814"/>
      <c r="L3" s="1814"/>
      <c r="M3" s="1814"/>
      <c r="N3" s="1814"/>
      <c r="O3" s="1814"/>
      <c r="P3" s="1814"/>
      <c r="Q3" s="1814"/>
      <c r="R3" s="1814"/>
      <c r="S3" s="1814"/>
      <c r="T3" s="1814"/>
      <c r="U3" s="1814"/>
      <c r="V3" s="1814"/>
      <c r="W3" s="1814"/>
      <c r="X3" s="1814"/>
      <c r="Y3" s="1814"/>
      <c r="Z3" s="1815"/>
      <c r="AA3" s="1813" t="s">
        <v>453</v>
      </c>
      <c r="AB3" s="1814"/>
      <c r="AC3" s="1814"/>
      <c r="AD3" s="1814"/>
      <c r="AE3" s="1814"/>
      <c r="AF3" s="1814"/>
      <c r="AG3" s="1814"/>
      <c r="AH3" s="1814"/>
      <c r="AI3" s="1814"/>
      <c r="AJ3" s="1814"/>
      <c r="AK3" s="1814"/>
      <c r="AL3" s="1814"/>
      <c r="AM3" s="1814"/>
      <c r="AN3" s="1814"/>
      <c r="AO3" s="1814"/>
      <c r="AP3" s="1814"/>
      <c r="AQ3" s="1814"/>
      <c r="AR3" s="1814"/>
      <c r="AS3" s="1814"/>
      <c r="AT3" s="1814"/>
      <c r="AU3" s="1815"/>
      <c r="AV3" s="1816"/>
      <c r="AW3" s="1817"/>
      <c r="AX3" s="1818"/>
      <c r="AY3" s="88"/>
      <c r="AZ3" s="87"/>
      <c r="BA3" s="87"/>
      <c r="BB3" s="1826">
        <v>42853</v>
      </c>
      <c r="BC3" s="1826"/>
      <c r="BD3" s="1826"/>
    </row>
    <row r="4" spans="1:56" ht="12" customHeight="1" x14ac:dyDescent="0.2">
      <c r="A4" s="87"/>
      <c r="B4" s="1823" t="s">
        <v>120</v>
      </c>
      <c r="C4" s="1824"/>
      <c r="D4" s="1825"/>
      <c r="E4" s="1823" t="s">
        <v>456</v>
      </c>
      <c r="F4" s="1824"/>
      <c r="G4" s="1824"/>
      <c r="H4" s="1824"/>
      <c r="I4" s="1824"/>
      <c r="J4" s="1824"/>
      <c r="K4" s="1824"/>
      <c r="L4" s="1824"/>
      <c r="M4" s="1824"/>
      <c r="N4" s="1824"/>
      <c r="O4" s="1824"/>
      <c r="P4" s="1824"/>
      <c r="Q4" s="1824"/>
      <c r="R4" s="1824"/>
      <c r="S4" s="1824"/>
      <c r="T4" s="1824"/>
      <c r="U4" s="1824"/>
      <c r="V4" s="1824"/>
      <c r="W4" s="1824"/>
      <c r="X4" s="1824"/>
      <c r="Y4" s="1824"/>
      <c r="Z4" s="1825"/>
      <c r="AA4" s="1823">
        <v>4</v>
      </c>
      <c r="AB4" s="1824"/>
      <c r="AC4" s="1824"/>
      <c r="AD4" s="1824"/>
      <c r="AE4" s="1824"/>
      <c r="AF4" s="1824"/>
      <c r="AG4" s="1824"/>
      <c r="AH4" s="1824"/>
      <c r="AI4" s="1824"/>
      <c r="AJ4" s="1824"/>
      <c r="AK4" s="1824"/>
      <c r="AL4" s="1824"/>
      <c r="AM4" s="1824"/>
      <c r="AN4" s="1824"/>
      <c r="AO4" s="1824"/>
      <c r="AP4" s="1824"/>
      <c r="AQ4" s="1824"/>
      <c r="AR4" s="1824"/>
      <c r="AS4" s="1824"/>
      <c r="AT4" s="1824"/>
      <c r="AU4" s="1825"/>
      <c r="AV4" s="1819"/>
      <c r="AW4" s="1820"/>
      <c r="AX4" s="1821"/>
      <c r="AY4" s="88"/>
      <c r="AZ4" s="87"/>
      <c r="BA4" s="87"/>
      <c r="BB4" s="1826"/>
      <c r="BC4" s="1826"/>
      <c r="BD4" s="1826"/>
    </row>
    <row r="5" spans="1:56" ht="6" customHeight="1" x14ac:dyDescent="0.2">
      <c r="A5" s="87"/>
      <c r="B5" s="90"/>
      <c r="C5" s="90"/>
      <c r="D5" s="90"/>
      <c r="E5" s="90"/>
      <c r="F5" s="90"/>
      <c r="G5" s="90"/>
      <c r="H5" s="90"/>
      <c r="I5" s="90"/>
      <c r="J5" s="90"/>
      <c r="K5" s="90"/>
      <c r="L5" s="90"/>
      <c r="M5" s="90"/>
      <c r="N5" s="90"/>
      <c r="O5" s="90"/>
      <c r="P5" s="90"/>
      <c r="Q5" s="90"/>
      <c r="R5" s="90"/>
      <c r="S5" s="90"/>
      <c r="T5" s="90"/>
      <c r="U5" s="90"/>
      <c r="V5" s="90"/>
      <c r="W5" s="90"/>
      <c r="X5" s="90"/>
      <c r="Y5" s="90"/>
      <c r="Z5" s="90"/>
      <c r="AA5" s="90"/>
      <c r="AB5" s="90"/>
      <c r="AC5" s="90"/>
      <c r="AD5" s="90"/>
      <c r="AE5" s="90"/>
      <c r="AF5" s="90"/>
      <c r="AG5" s="90"/>
      <c r="AH5" s="90"/>
      <c r="AI5" s="90"/>
      <c r="AJ5" s="90"/>
      <c r="AK5" s="90"/>
      <c r="AL5" s="90"/>
      <c r="AM5" s="90"/>
      <c r="AN5" s="90"/>
      <c r="AO5" s="90"/>
      <c r="AP5" s="90"/>
      <c r="AQ5" s="90"/>
      <c r="AR5" s="90"/>
      <c r="AS5" s="90"/>
      <c r="AT5" s="90"/>
      <c r="AU5" s="90"/>
      <c r="AV5" s="90"/>
      <c r="AW5" s="90"/>
      <c r="AX5" s="90"/>
      <c r="AY5" s="612"/>
      <c r="AZ5" s="612"/>
      <c r="BA5" s="612"/>
      <c r="BB5" s="87"/>
      <c r="BC5" s="90"/>
      <c r="BD5" s="90"/>
    </row>
    <row r="6" spans="1:56" ht="45.75" customHeight="1" x14ac:dyDescent="0.2">
      <c r="A6" s="87"/>
      <c r="B6" s="1827" t="s">
        <v>122</v>
      </c>
      <c r="C6" s="1828"/>
      <c r="D6" s="1829" t="s">
        <v>123</v>
      </c>
      <c r="E6" s="1830"/>
      <c r="F6" s="1830"/>
      <c r="G6" s="1830"/>
      <c r="H6" s="1831"/>
      <c r="I6" s="1827" t="s">
        <v>448</v>
      </c>
      <c r="J6" s="1832"/>
      <c r="K6" s="1828"/>
      <c r="L6" s="1829" t="s">
        <v>1311</v>
      </c>
      <c r="M6" s="1830"/>
      <c r="N6" s="1830"/>
      <c r="O6" s="1830"/>
      <c r="P6" s="1830"/>
      <c r="Q6" s="1830"/>
      <c r="R6" s="1830"/>
      <c r="S6" s="1830"/>
      <c r="T6" s="1830"/>
      <c r="U6" s="1831"/>
      <c r="V6" s="1827" t="s">
        <v>124</v>
      </c>
      <c r="W6" s="1832"/>
      <c r="X6" s="1832"/>
      <c r="Y6" s="1832"/>
      <c r="Z6" s="1832"/>
      <c r="AA6" s="1833" t="s">
        <v>3027</v>
      </c>
      <c r="AB6" s="1833"/>
      <c r="AC6" s="1833"/>
      <c r="AD6" s="1833"/>
      <c r="AE6" s="1833"/>
      <c r="AF6" s="1833"/>
      <c r="AG6" s="1833"/>
      <c r="AH6" s="1833"/>
      <c r="AI6" s="1833"/>
      <c r="AJ6" s="1833"/>
      <c r="AK6" s="1833"/>
      <c r="AL6" s="1833"/>
      <c r="AM6" s="1833"/>
      <c r="AN6" s="1833"/>
      <c r="AO6" s="1833"/>
      <c r="AP6" s="1833"/>
      <c r="AQ6" s="1833"/>
      <c r="AR6" s="1833"/>
      <c r="AS6" s="1833"/>
      <c r="AT6" s="1833"/>
      <c r="AU6" s="1833"/>
      <c r="AV6" s="1833"/>
      <c r="AW6" s="1833"/>
      <c r="AX6" s="1834"/>
      <c r="AY6" s="91"/>
      <c r="AZ6" s="91"/>
      <c r="BA6" s="91"/>
      <c r="BB6" s="91"/>
      <c r="BC6" s="91"/>
      <c r="BD6" s="91"/>
    </row>
    <row r="7" spans="1:56" ht="6" customHeight="1" x14ac:dyDescent="0.2">
      <c r="A7" s="87"/>
      <c r="B7" s="92"/>
      <c r="C7" s="92"/>
      <c r="D7" s="92"/>
      <c r="E7" s="93"/>
      <c r="F7" s="93"/>
      <c r="G7" s="93"/>
      <c r="H7" s="93"/>
      <c r="I7" s="93"/>
      <c r="J7" s="93"/>
      <c r="K7" s="93"/>
      <c r="L7" s="93"/>
      <c r="M7" s="93"/>
      <c r="N7" s="93"/>
      <c r="O7" s="93"/>
      <c r="P7" s="93"/>
      <c r="Q7" s="93"/>
      <c r="R7" s="93"/>
      <c r="S7" s="93"/>
      <c r="T7" s="93"/>
      <c r="U7" s="93"/>
      <c r="V7" s="93"/>
      <c r="W7" s="93"/>
      <c r="X7" s="93"/>
      <c r="Y7" s="93"/>
      <c r="Z7" s="93"/>
      <c r="AA7" s="93"/>
      <c r="AB7" s="93"/>
      <c r="AC7" s="93"/>
      <c r="AD7" s="93"/>
      <c r="AE7" s="93"/>
      <c r="AF7" s="93"/>
      <c r="AG7" s="93"/>
      <c r="AH7" s="93"/>
      <c r="AI7" s="93"/>
      <c r="AJ7" s="93"/>
      <c r="AK7" s="93"/>
      <c r="AL7" s="93"/>
      <c r="AM7" s="93"/>
      <c r="AN7" s="93"/>
      <c r="AO7" s="93"/>
      <c r="AP7" s="93"/>
      <c r="AQ7" s="93"/>
      <c r="AR7" s="93"/>
      <c r="AS7" s="93"/>
      <c r="AT7" s="93"/>
      <c r="AU7" s="93"/>
      <c r="AV7" s="93"/>
      <c r="AW7" s="93"/>
      <c r="AX7" s="93"/>
      <c r="AY7" s="94"/>
      <c r="AZ7" s="94"/>
      <c r="BA7" s="94"/>
      <c r="BB7" s="94"/>
      <c r="BC7" s="94"/>
      <c r="BD7" s="94"/>
    </row>
    <row r="8" spans="1:56" ht="11.25" customHeight="1" x14ac:dyDescent="0.2">
      <c r="A8" s="95"/>
      <c r="B8" s="1835" t="s">
        <v>457</v>
      </c>
      <c r="C8" s="1836"/>
      <c r="D8" s="1836"/>
      <c r="E8" s="1836"/>
      <c r="F8" s="1836"/>
      <c r="G8" s="1836"/>
      <c r="H8" s="1836"/>
      <c r="I8" s="1836"/>
      <c r="J8" s="1836"/>
      <c r="K8" s="1837"/>
      <c r="L8" s="2039" t="s">
        <v>1146</v>
      </c>
      <c r="M8" s="2040"/>
      <c r="N8" s="2040"/>
      <c r="O8" s="2040"/>
      <c r="P8" s="2040"/>
      <c r="Q8" s="2040"/>
      <c r="R8" s="2041"/>
      <c r="S8" s="2042" t="s">
        <v>1147</v>
      </c>
      <c r="T8" s="2043"/>
      <c r="U8" s="2043"/>
      <c r="V8" s="2043"/>
      <c r="W8" s="2043"/>
      <c r="X8" s="2043"/>
      <c r="Y8" s="2043"/>
      <c r="Z8" s="2043"/>
      <c r="AA8" s="2043"/>
      <c r="AB8" s="2043"/>
      <c r="AC8" s="2043"/>
      <c r="AD8" s="2043"/>
      <c r="AE8" s="2043"/>
      <c r="AF8" s="2043"/>
      <c r="AG8" s="2043"/>
      <c r="AH8" s="2043"/>
      <c r="AI8" s="2043"/>
      <c r="AJ8" s="2043"/>
      <c r="AK8" s="2043"/>
      <c r="AL8" s="2043"/>
      <c r="AM8" s="2043"/>
      <c r="AN8" s="2043"/>
      <c r="AO8" s="2043"/>
      <c r="AP8" s="2043"/>
      <c r="AQ8" s="2043"/>
      <c r="AR8" s="2043"/>
      <c r="AS8" s="2043"/>
      <c r="AT8" s="2043"/>
      <c r="AU8" s="2043"/>
      <c r="AV8" s="2043"/>
      <c r="AW8" s="2043"/>
      <c r="AX8" s="2044"/>
      <c r="AY8" s="1838" t="s">
        <v>1148</v>
      </c>
      <c r="AZ8" s="1838"/>
      <c r="BA8" s="1838"/>
      <c r="BB8" s="1838"/>
      <c r="BC8" s="1838"/>
      <c r="BD8" s="1838"/>
    </row>
    <row r="9" spans="1:56" ht="69" customHeight="1" x14ac:dyDescent="0.2">
      <c r="A9" s="95"/>
      <c r="B9" s="1839" t="s">
        <v>126</v>
      </c>
      <c r="C9" s="1840"/>
      <c r="D9" s="1841"/>
      <c r="E9" s="564" t="s">
        <v>451</v>
      </c>
      <c r="F9" s="1839" t="s">
        <v>1149</v>
      </c>
      <c r="G9" s="1840"/>
      <c r="H9" s="1841"/>
      <c r="I9" s="1839" t="s">
        <v>465</v>
      </c>
      <c r="J9" s="1840"/>
      <c r="K9" s="1841"/>
      <c r="L9" s="564" t="s">
        <v>1150</v>
      </c>
      <c r="M9" s="564" t="s">
        <v>1153</v>
      </c>
      <c r="N9" s="565"/>
      <c r="O9" s="566" t="s">
        <v>1151</v>
      </c>
      <c r="P9" s="566" t="s">
        <v>1152</v>
      </c>
      <c r="Q9" s="566" t="s">
        <v>1154</v>
      </c>
      <c r="R9" s="564" t="s">
        <v>1155</v>
      </c>
      <c r="S9" s="1839" t="s">
        <v>1156</v>
      </c>
      <c r="T9" s="1840"/>
      <c r="U9" s="1841"/>
      <c r="V9" s="564" t="s">
        <v>1157</v>
      </c>
      <c r="W9" s="564" t="s">
        <v>1158</v>
      </c>
      <c r="X9" s="564" t="s">
        <v>1159</v>
      </c>
      <c r="Y9" s="567" t="s">
        <v>1160</v>
      </c>
      <c r="Z9" s="567" t="s">
        <v>1162</v>
      </c>
      <c r="AA9" s="567" t="s">
        <v>1164</v>
      </c>
      <c r="AB9" s="567" t="s">
        <v>1166</v>
      </c>
      <c r="AC9" s="567" t="s">
        <v>1168</v>
      </c>
      <c r="AD9" s="567" t="s">
        <v>1170</v>
      </c>
      <c r="AE9" s="567" t="s">
        <v>129</v>
      </c>
      <c r="AF9" s="568"/>
      <c r="AG9" s="618" t="s">
        <v>1161</v>
      </c>
      <c r="AH9" s="618" t="s">
        <v>1163</v>
      </c>
      <c r="AI9" s="618" t="s">
        <v>1165</v>
      </c>
      <c r="AJ9" s="618" t="s">
        <v>1167</v>
      </c>
      <c r="AK9" s="618" t="s">
        <v>1169</v>
      </c>
      <c r="AL9" s="618" t="s">
        <v>1171</v>
      </c>
      <c r="AM9" s="618" t="s">
        <v>1172</v>
      </c>
      <c r="AN9" s="618" t="s">
        <v>1173</v>
      </c>
      <c r="AO9" s="618" t="s">
        <v>1174</v>
      </c>
      <c r="AP9" s="564" t="s">
        <v>1175</v>
      </c>
      <c r="AQ9" s="566" t="s">
        <v>1176</v>
      </c>
      <c r="AR9" s="564" t="s">
        <v>1150</v>
      </c>
      <c r="AS9" s="566" t="s">
        <v>1177</v>
      </c>
      <c r="AT9" s="564" t="s">
        <v>1153</v>
      </c>
      <c r="AU9" s="564" t="s">
        <v>1178</v>
      </c>
      <c r="AV9" s="564" t="s">
        <v>1179</v>
      </c>
      <c r="AW9" s="569" t="s">
        <v>1180</v>
      </c>
      <c r="AX9" s="569" t="s">
        <v>1181</v>
      </c>
      <c r="AY9" s="570" t="s">
        <v>1182</v>
      </c>
      <c r="AZ9" s="1838" t="s">
        <v>1183</v>
      </c>
      <c r="BA9" s="1838"/>
      <c r="BB9" s="1838"/>
      <c r="BC9" s="570" t="s">
        <v>127</v>
      </c>
      <c r="BD9" s="609" t="s">
        <v>128</v>
      </c>
    </row>
    <row r="10" spans="1:56" ht="333.75" customHeight="1" x14ac:dyDescent="0.2">
      <c r="A10" s="612"/>
      <c r="B10" s="2045" t="s">
        <v>3028</v>
      </c>
      <c r="C10" s="2045"/>
      <c r="D10" s="2045"/>
      <c r="E10" s="617" t="s">
        <v>1312</v>
      </c>
      <c r="F10" s="1897" t="s">
        <v>1313</v>
      </c>
      <c r="G10" s="1897"/>
      <c r="H10" s="1897"/>
      <c r="I10" s="1842" t="s">
        <v>1314</v>
      </c>
      <c r="J10" s="1842"/>
      <c r="K10" s="1842"/>
      <c r="L10" s="627" t="s">
        <v>1204</v>
      </c>
      <c r="M10" s="627" t="s">
        <v>1186</v>
      </c>
      <c r="N10" s="627"/>
      <c r="O10" s="572">
        <f>VLOOKUP(L10,[34]Listas!$M$69:$N$73,2,0)</f>
        <v>1</v>
      </c>
      <c r="P10" s="572"/>
      <c r="Q10" s="572">
        <f>HLOOKUP(M10,[34]Listas!$O$67:$Q$68,2,0)</f>
        <v>10</v>
      </c>
      <c r="R10" s="626" t="str">
        <f>INDEX([34]Listas!$O$69:$Q$73,MATCH(L10,[34]Listas!$M$69:$M$73,0),MATCH(M10,[34]Listas!$O$67:$Q$67,0))</f>
        <v>10
BAJA</v>
      </c>
      <c r="S10" s="1842" t="s">
        <v>3029</v>
      </c>
      <c r="T10" s="1842"/>
      <c r="U10" s="1842"/>
      <c r="V10" s="633" t="s">
        <v>132</v>
      </c>
      <c r="W10" s="633" t="s">
        <v>83</v>
      </c>
      <c r="X10" s="633" t="s">
        <v>83</v>
      </c>
      <c r="Y10" s="633" t="s">
        <v>132</v>
      </c>
      <c r="Z10" s="633" t="s">
        <v>132</v>
      </c>
      <c r="AA10" s="633" t="s">
        <v>83</v>
      </c>
      <c r="AB10" s="633" t="s">
        <v>132</v>
      </c>
      <c r="AC10" s="633" t="s">
        <v>132</v>
      </c>
      <c r="AD10" s="633" t="s">
        <v>132</v>
      </c>
      <c r="AE10" s="633" t="s">
        <v>132</v>
      </c>
      <c r="AF10" s="633"/>
      <c r="AG10" s="572">
        <f>IF(Y10="SI",15,0)</f>
        <v>15</v>
      </c>
      <c r="AH10" s="572">
        <f>IF(Z10="SI",5,0)</f>
        <v>5</v>
      </c>
      <c r="AI10" s="572">
        <f>IF(AA10="SI",15,0)</f>
        <v>0</v>
      </c>
      <c r="AJ10" s="572">
        <f>IF(AB10="SI",10,0)</f>
        <v>10</v>
      </c>
      <c r="AK10" s="572">
        <f>IF(AC10="SI",15,0)</f>
        <v>15</v>
      </c>
      <c r="AL10" s="572">
        <f>IF(AD10="SI",10,0)</f>
        <v>10</v>
      </c>
      <c r="AM10" s="572">
        <f>IF(AE10="SI",30,0)</f>
        <v>30</v>
      </c>
      <c r="AN10" s="572">
        <f>SUM(AG10+AH10+AI10+AJ10+AK10+AL10+AM10)</f>
        <v>85</v>
      </c>
      <c r="AO10" s="572">
        <f>IF(AN10&lt;=50,0,IF(AN10&gt;=76,2,1))</f>
        <v>2</v>
      </c>
      <c r="AP10" s="626" t="str">
        <f>CONCATENATE(AN10,"- disminuye ",AO10)</f>
        <v>85- disminuye 2</v>
      </c>
      <c r="AQ10" s="125">
        <f>IF(V10="SI",O10-AO10,O10)</f>
        <v>-1</v>
      </c>
      <c r="AR10" s="626" t="str">
        <f>IF(AQ10&lt;=1,"Rara vez",VLOOKUP(AQ10,[34]Listas!$L$69:$M$73,2,0))</f>
        <v>Rara vez</v>
      </c>
      <c r="AS10" s="125">
        <f>IF(W10="SI",Q10-AO10,Q10)</f>
        <v>10</v>
      </c>
      <c r="AT10" s="626" t="str">
        <f>IF(AS10&lt;=9,"Moderado",IF(AS10=20,"Catastrófico",IF(AS10=18,"Moderado","Mayor")))</f>
        <v>Mayor</v>
      </c>
      <c r="AU10" s="626" t="str">
        <f>INDEX([34]Listas!$O$69:$Q$73,MATCH(AR10,[34]Listas!$M$69:$M$73,0),MATCH(AT10,[34]Listas!$O$67:$Q$67,0))</f>
        <v>10
BAJA</v>
      </c>
      <c r="AV10" s="124" t="s">
        <v>1188</v>
      </c>
      <c r="AW10" s="608" t="s">
        <v>3030</v>
      </c>
      <c r="AX10" s="608" t="s">
        <v>3031</v>
      </c>
      <c r="AY10" s="627" t="s">
        <v>1315</v>
      </c>
      <c r="AZ10" s="1862" t="s">
        <v>3032</v>
      </c>
      <c r="BA10" s="1862"/>
      <c r="BB10" s="1862"/>
      <c r="BC10" s="625" t="s">
        <v>1461</v>
      </c>
      <c r="BD10" s="607" t="s">
        <v>3033</v>
      </c>
    </row>
    <row r="11" spans="1:56" ht="285.75" hidden="1" customHeight="1" x14ac:dyDescent="0.2">
      <c r="A11" s="612"/>
      <c r="B11" s="2046"/>
      <c r="C11" s="2046"/>
      <c r="D11" s="2046"/>
      <c r="E11" s="2047"/>
      <c r="F11" s="2048"/>
      <c r="G11" s="2048"/>
      <c r="H11" s="2048"/>
      <c r="I11" s="2046"/>
      <c r="J11" s="2046"/>
      <c r="K11" s="2046"/>
      <c r="L11" s="627"/>
      <c r="M11" s="627"/>
      <c r="N11" s="627"/>
      <c r="O11" s="572" t="e">
        <f>VLOOKUP(L11,[34]Listas!$M$69:$N$73,2,0)</f>
        <v>#N/A</v>
      </c>
      <c r="P11" s="572"/>
      <c r="Q11" s="572" t="e">
        <f>HLOOKUP(M11,[34]Listas!$O$67:$Q$68,2,0)</f>
        <v>#N/A</v>
      </c>
      <c r="R11" s="573" t="e">
        <f>INDEX([34]Listas!$O$69:$Q$73,MATCH(L11,[34]Listas!$M$69:$M$73,0),MATCH(M11,[34]Listas!$O$67:$Q$67,0))</f>
        <v>#N/A</v>
      </c>
      <c r="S11" s="2046"/>
      <c r="T11" s="2046"/>
      <c r="U11" s="2046"/>
      <c r="V11" s="633"/>
      <c r="W11" s="633"/>
      <c r="X11" s="633"/>
      <c r="Y11" s="633"/>
      <c r="Z11" s="633"/>
      <c r="AA11" s="633"/>
      <c r="AB11" s="633"/>
      <c r="AC11" s="633"/>
      <c r="AD11" s="633"/>
      <c r="AE11" s="633"/>
      <c r="AF11" s="633"/>
      <c r="AG11" s="572">
        <f>IF(Y11="SI",15,0)</f>
        <v>0</v>
      </c>
      <c r="AH11" s="572">
        <f>IF(Z11="SI",5,0)</f>
        <v>0</v>
      </c>
      <c r="AI11" s="572">
        <f>IF(AA11="SI",15,0)</f>
        <v>0</v>
      </c>
      <c r="AJ11" s="572">
        <f>IF(AB11="SI",10,0)</f>
        <v>0</v>
      </c>
      <c r="AK11" s="572">
        <f>IF(AC11="SI",15,0)</f>
        <v>0</v>
      </c>
      <c r="AL11" s="572">
        <f>IF(AD11="SI",10,0)</f>
        <v>0</v>
      </c>
      <c r="AM11" s="572">
        <f>IF(AE11="SI",30,0)</f>
        <v>0</v>
      </c>
      <c r="AN11" s="572">
        <f>SUM(AG11+AH11+AI11+AJ11+AK11+AL11+AM11)</f>
        <v>0</v>
      </c>
      <c r="AO11" s="572">
        <f>IF(AN11&lt;=50,0,IF(AN11&gt;=76,2,1))</f>
        <v>0</v>
      </c>
      <c r="AP11" s="573" t="str">
        <f>CONCATENATE(AN11,"- disminuye ",AO11)</f>
        <v>0- disminuye 0</v>
      </c>
      <c r="AQ11" s="572" t="e">
        <f>IF(V11="SI",O11-AO11,O11)</f>
        <v>#N/A</v>
      </c>
      <c r="AR11" s="573" t="e">
        <f>IF(AQ11&lt;=1,"Rara vez",VLOOKUP(AQ11,[34]Listas!$L$69:$M$73,2,0))</f>
        <v>#N/A</v>
      </c>
      <c r="AS11" s="572" t="e">
        <f>IF(W11="SI",Q11-AO11,Q11)</f>
        <v>#N/A</v>
      </c>
      <c r="AT11" s="573" t="e">
        <f>IF(AS11&lt;=9,"Moderado",IF(AS11=20,"Catastrófico",IF(AS11=18,"Moderado","Mayor")))</f>
        <v>#N/A</v>
      </c>
      <c r="AU11" s="573" t="e">
        <f>INDEX([34]Listas!$O$69:$Q$73,MATCH(AR11,[34]Listas!$M$69:$M$73,0),MATCH(AT11,[34]Listas!$O$67:$Q$67,0))</f>
        <v>#N/A</v>
      </c>
      <c r="AV11" s="627" t="s">
        <v>1188</v>
      </c>
      <c r="AW11" s="2049"/>
      <c r="AX11" s="2049"/>
      <c r="AY11" s="627" t="s">
        <v>1315</v>
      </c>
      <c r="AZ11" s="2050"/>
      <c r="BA11" s="2051"/>
      <c r="BB11" s="2052"/>
      <c r="BC11" s="2053"/>
      <c r="BD11" s="624"/>
    </row>
    <row r="12" spans="1:56" ht="188.25" hidden="1" customHeight="1" x14ac:dyDescent="0.2">
      <c r="A12" s="612"/>
      <c r="B12" s="2046"/>
      <c r="C12" s="2046"/>
      <c r="D12" s="2046"/>
      <c r="E12" s="2047"/>
      <c r="F12" s="2048"/>
      <c r="G12" s="2048"/>
      <c r="H12" s="2048"/>
      <c r="I12" s="2046"/>
      <c r="J12" s="2046"/>
      <c r="K12" s="2046"/>
      <c r="L12" s="627"/>
      <c r="M12" s="627"/>
      <c r="N12" s="627"/>
      <c r="O12" s="572" t="e">
        <f>VLOOKUP(L12,[34]Listas!$M$69:$N$73,2,0)</f>
        <v>#N/A</v>
      </c>
      <c r="P12" s="572"/>
      <c r="Q12" s="572" t="e">
        <f>HLOOKUP(M12,[34]Listas!$O$67:$Q$68,2,0)</f>
        <v>#N/A</v>
      </c>
      <c r="R12" s="573" t="e">
        <f>INDEX([34]Listas!$O$69:$Q$73,MATCH(L12,[34]Listas!$M$69:$M$73,0),MATCH(M12,[34]Listas!$O$67:$Q$67,0))</f>
        <v>#N/A</v>
      </c>
      <c r="S12" s="2046"/>
      <c r="T12" s="2046"/>
      <c r="U12" s="2046"/>
      <c r="V12" s="633"/>
      <c r="W12" s="633"/>
      <c r="X12" s="633"/>
      <c r="Y12" s="633"/>
      <c r="Z12" s="633"/>
      <c r="AA12" s="633"/>
      <c r="AB12" s="633"/>
      <c r="AC12" s="633"/>
      <c r="AD12" s="633"/>
      <c r="AE12" s="633"/>
      <c r="AF12" s="633"/>
      <c r="AG12" s="572">
        <f>IF(Y12="SI",15,0)</f>
        <v>0</v>
      </c>
      <c r="AH12" s="572">
        <f>IF(Z12="SI",5,0)</f>
        <v>0</v>
      </c>
      <c r="AI12" s="572">
        <f>IF(AA12="SI",15,0)</f>
        <v>0</v>
      </c>
      <c r="AJ12" s="572">
        <f>IF(AB12="SI",10,0)</f>
        <v>0</v>
      </c>
      <c r="AK12" s="572">
        <f>IF(AC12="SI",15,0)</f>
        <v>0</v>
      </c>
      <c r="AL12" s="572">
        <f>IF(AD12="SI",10,0)</f>
        <v>0</v>
      </c>
      <c r="AM12" s="572">
        <f>IF(AE12="SI",30,0)</f>
        <v>0</v>
      </c>
      <c r="AN12" s="572">
        <f>SUM(AG12+AH12+AI12+AJ12+AK12+AL12+AM12)</f>
        <v>0</v>
      </c>
      <c r="AO12" s="572">
        <f>IF(AN12&lt;=50,0,IF(AN12&gt;=76,2,1))</f>
        <v>0</v>
      </c>
      <c r="AP12" s="573" t="str">
        <f>CONCATENATE(AN12,"- disminuye ",AO12)</f>
        <v>0- disminuye 0</v>
      </c>
      <c r="AQ12" s="572" t="e">
        <f>IF(V12="SI",O12-AO12,O12)</f>
        <v>#N/A</v>
      </c>
      <c r="AR12" s="573" t="e">
        <f>IF(AQ12&lt;=1,"Rara vez",VLOOKUP(AQ12,[34]Listas!$L$69:$M$73,2,0))</f>
        <v>#N/A</v>
      </c>
      <c r="AS12" s="572" t="e">
        <f>IF(W12="SI",Q12-AO12,Q12)</f>
        <v>#N/A</v>
      </c>
      <c r="AT12" s="573" t="e">
        <f>IF(AS12&lt;=9,"Moderado",IF(AS12=20,"Catastrófico",IF(AS12=18,"Moderado","Mayor")))</f>
        <v>#N/A</v>
      </c>
      <c r="AU12" s="573" t="e">
        <f>INDEX([34]Listas!$O$69:$Q$73,MATCH(AR12,[34]Listas!$M$69:$M$73,0),MATCH(AT12,[34]Listas!$O$67:$Q$67,0))</f>
        <v>#N/A</v>
      </c>
      <c r="AV12" s="627" t="s">
        <v>1188</v>
      </c>
      <c r="AW12" s="2049"/>
      <c r="AX12" s="2049"/>
      <c r="AY12" s="627" t="s">
        <v>1315</v>
      </c>
      <c r="AZ12" s="2050"/>
      <c r="BA12" s="2051"/>
      <c r="BB12" s="2052"/>
      <c r="BC12" s="2053"/>
      <c r="BD12" s="624"/>
    </row>
    <row r="13" spans="1:56" ht="176.25" hidden="1" customHeight="1" x14ac:dyDescent="0.2">
      <c r="A13" s="612"/>
      <c r="B13" s="2046"/>
      <c r="C13" s="2046"/>
      <c r="D13" s="2046"/>
      <c r="E13" s="2047"/>
      <c r="F13" s="2048"/>
      <c r="G13" s="2048"/>
      <c r="H13" s="2048"/>
      <c r="I13" s="2046"/>
      <c r="J13" s="2046"/>
      <c r="K13" s="2046"/>
      <c r="L13" s="627"/>
      <c r="M13" s="627"/>
      <c r="N13" s="627"/>
      <c r="O13" s="572" t="e">
        <f>VLOOKUP(L13,[34]Listas!$M$69:$N$73,2,0)</f>
        <v>#N/A</v>
      </c>
      <c r="P13" s="572"/>
      <c r="Q13" s="572" t="e">
        <f>HLOOKUP(M13,[34]Listas!$O$67:$Q$68,2,0)</f>
        <v>#N/A</v>
      </c>
      <c r="R13" s="573" t="e">
        <f>INDEX([34]Listas!$O$69:$Q$73,MATCH(L13,[34]Listas!$M$69:$M$73,0),MATCH(M13,[34]Listas!$O$67:$Q$67,0))</f>
        <v>#N/A</v>
      </c>
      <c r="S13" s="2046"/>
      <c r="T13" s="2046"/>
      <c r="U13" s="2046"/>
      <c r="V13" s="633"/>
      <c r="W13" s="633"/>
      <c r="X13" s="633"/>
      <c r="Y13" s="633"/>
      <c r="Z13" s="633"/>
      <c r="AA13" s="633"/>
      <c r="AB13" s="633"/>
      <c r="AC13" s="633"/>
      <c r="AD13" s="633"/>
      <c r="AE13" s="633"/>
      <c r="AF13" s="633"/>
      <c r="AG13" s="572">
        <f>IF(Y13="SI",15,0)</f>
        <v>0</v>
      </c>
      <c r="AH13" s="572">
        <f>IF(Z13="SI",5,0)</f>
        <v>0</v>
      </c>
      <c r="AI13" s="572">
        <f>IF(AA13="SI",15,0)</f>
        <v>0</v>
      </c>
      <c r="AJ13" s="572">
        <f>IF(AB13="SI",10,0)</f>
        <v>0</v>
      </c>
      <c r="AK13" s="572">
        <f>IF(AC13="SI",15,0)</f>
        <v>0</v>
      </c>
      <c r="AL13" s="572">
        <f>IF(AD13="SI",10,0)</f>
        <v>0</v>
      </c>
      <c r="AM13" s="572">
        <f>IF(AE13="SI",30,0)</f>
        <v>0</v>
      </c>
      <c r="AN13" s="572">
        <f>SUM(AG13+AH13+AI13+AJ13+AK13+AL13+AM13)</f>
        <v>0</v>
      </c>
      <c r="AO13" s="572">
        <f>IF(AN13&lt;=50,0,IF(AN13&gt;=76,2,1))</f>
        <v>0</v>
      </c>
      <c r="AP13" s="573" t="str">
        <f>CONCATENATE(AN13,"- disminuye ",AO13)</f>
        <v>0- disminuye 0</v>
      </c>
      <c r="AQ13" s="572" t="e">
        <f>IF(V13="SI",O13-AO13,O13)</f>
        <v>#N/A</v>
      </c>
      <c r="AR13" s="573" t="e">
        <f>IF(AQ13&lt;=1,"Rara vez",VLOOKUP(AQ13,[34]Listas!$L$69:$M$73,2,0))</f>
        <v>#N/A</v>
      </c>
      <c r="AS13" s="572" t="e">
        <f>IF(W13="SI",Q13-AO13,Q13)</f>
        <v>#N/A</v>
      </c>
      <c r="AT13" s="573" t="e">
        <f>IF(AS13&lt;=9,"Moderado",IF(AS13=20,"Catastrófico",IF(AS13=18,"Moderado","Mayor")))</f>
        <v>#N/A</v>
      </c>
      <c r="AU13" s="573" t="e">
        <f>INDEX([34]Listas!$O$69:$Q$73,MATCH(AR13,[34]Listas!$M$69:$M$73,0),MATCH(AT13,[34]Listas!$O$67:$Q$67,0))</f>
        <v>#N/A</v>
      </c>
      <c r="AV13" s="627" t="s">
        <v>1194</v>
      </c>
      <c r="AW13" s="2049"/>
      <c r="AX13" s="2049"/>
      <c r="AY13" s="627" t="s">
        <v>1315</v>
      </c>
      <c r="AZ13" s="2050"/>
      <c r="BA13" s="2051"/>
      <c r="BB13" s="2052"/>
      <c r="BC13" s="2053"/>
      <c r="BD13" s="624"/>
    </row>
    <row r="14" spans="1:56" ht="59.25" hidden="1" customHeight="1" x14ac:dyDescent="0.2">
      <c r="A14" s="612"/>
      <c r="B14" s="1829"/>
      <c r="C14" s="1830"/>
      <c r="D14" s="1831"/>
      <c r="E14" s="608"/>
      <c r="F14" s="1843"/>
      <c r="G14" s="1844"/>
      <c r="H14" s="1845"/>
      <c r="I14" s="1829"/>
      <c r="J14" s="1830"/>
      <c r="K14" s="1831"/>
      <c r="L14" s="617"/>
      <c r="M14" s="631"/>
      <c r="N14" s="574"/>
      <c r="O14" s="96" t="e">
        <f>VLOOKUP(L14,[34]Listas!$M$69:$N$73,2,0)</f>
        <v>#N/A</v>
      </c>
      <c r="P14" s="96"/>
      <c r="Q14" s="96" t="e">
        <f>HLOOKUP(M14,[34]Listas!$O$67:$Q$68,2,0)</f>
        <v>#N/A</v>
      </c>
      <c r="R14" s="618" t="e">
        <f>INDEX([34]Listas!$O$69:$Q$73,MATCH(L14,[34]Listas!$M$69:$M$73,0),MATCH(M14,[34]Listas!$O$67:$Q$67,0))</f>
        <v>#N/A</v>
      </c>
      <c r="S14" s="1829"/>
      <c r="T14" s="1830"/>
      <c r="U14" s="1831"/>
      <c r="V14" s="607"/>
      <c r="W14" s="607"/>
      <c r="X14" s="607"/>
      <c r="Y14" s="607"/>
      <c r="Z14" s="607"/>
      <c r="AA14" s="607"/>
      <c r="AB14" s="607"/>
      <c r="AC14" s="607"/>
      <c r="AD14" s="607"/>
      <c r="AE14" s="607"/>
      <c r="AF14" s="575"/>
      <c r="AG14" s="96">
        <f>IF(Y14="SI",15,0)</f>
        <v>0</v>
      </c>
      <c r="AH14" s="96">
        <f>IF(Z14="SI",5,0)</f>
        <v>0</v>
      </c>
      <c r="AI14" s="96">
        <f>IF(AA14="SI",15,0)</f>
        <v>0</v>
      </c>
      <c r="AJ14" s="96">
        <f>IF(AB14="SI",10,0)</f>
        <v>0</v>
      </c>
      <c r="AK14" s="96">
        <f>IF(AC14="SI",15,0)</f>
        <v>0</v>
      </c>
      <c r="AL14" s="96">
        <f>IF(AD14="SI",10,0)</f>
        <v>0</v>
      </c>
      <c r="AM14" s="96">
        <f>IF(AE14="SI",30,0)</f>
        <v>0</v>
      </c>
      <c r="AN14" s="96">
        <f>SUM(AG14+AH14+AI14+AJ14+AK14+AL14+AM14)</f>
        <v>0</v>
      </c>
      <c r="AO14" s="96">
        <f>IF(AN14&lt;=50,0,IF(AN14&gt;=76,2,1))</f>
        <v>0</v>
      </c>
      <c r="AP14" s="618" t="str">
        <f>CONCATENATE(AN14,"- disminuye ",AO14)</f>
        <v>0- disminuye 0</v>
      </c>
      <c r="AQ14" s="96" t="e">
        <f>IF(V14="SI",O14-AO14,O14)</f>
        <v>#N/A</v>
      </c>
      <c r="AR14" s="618" t="e">
        <f>IF(AQ14&lt;=1,"Rara vez",VLOOKUP(AQ14,[34]Listas!$L$69:$M$73,2,0))</f>
        <v>#N/A</v>
      </c>
      <c r="AS14" s="96" t="e">
        <f>IF(W14="SI",Q14-AO14,Q14)</f>
        <v>#N/A</v>
      </c>
      <c r="AT14" s="618" t="e">
        <f>IF(AS14&lt;=9,"Moderado",IF(AS14=20,"Catastrófico",IF(AS14=18,"Moderado","Mayor")))</f>
        <v>#N/A</v>
      </c>
      <c r="AU14" s="618" t="e">
        <f>INDEX([34]Listas!$O$69:$Q$73,MATCH(AR14,[34]Listas!$M$69:$M$73,0),MATCH(AT14,[34]Listas!$O$67:$Q$67,0))</f>
        <v>#N/A</v>
      </c>
      <c r="AV14" s="617"/>
      <c r="AW14" s="608"/>
      <c r="AX14" s="608"/>
      <c r="AY14" s="617"/>
      <c r="AZ14" s="1862" t="s">
        <v>1190</v>
      </c>
      <c r="BA14" s="1862"/>
      <c r="BB14" s="1862"/>
      <c r="BC14" s="607"/>
      <c r="BD14" s="607"/>
    </row>
    <row r="15" spans="1:56" ht="3.75" customHeight="1" x14ac:dyDescent="0.2">
      <c r="A15" s="87"/>
      <c r="B15" s="97"/>
      <c r="C15" s="97"/>
      <c r="D15" s="97"/>
      <c r="E15" s="90"/>
      <c r="F15" s="97"/>
      <c r="G15" s="97"/>
      <c r="H15" s="97"/>
      <c r="I15" s="97"/>
      <c r="J15" s="97"/>
      <c r="K15" s="97"/>
      <c r="L15" s="90"/>
      <c r="M15" s="90"/>
      <c r="N15" s="90"/>
      <c r="O15" s="90"/>
      <c r="P15" s="90"/>
      <c r="Q15" s="90"/>
      <c r="R15" s="90"/>
      <c r="S15" s="97"/>
      <c r="T15" s="97"/>
      <c r="U15" s="97"/>
      <c r="V15" s="90"/>
      <c r="W15" s="90"/>
      <c r="X15" s="90"/>
      <c r="Y15" s="90"/>
      <c r="Z15" s="90"/>
      <c r="AA15" s="90"/>
      <c r="AB15" s="90"/>
      <c r="AC15" s="90"/>
      <c r="AD15" s="90"/>
      <c r="AE15" s="90"/>
      <c r="AF15" s="90"/>
      <c r="AG15" s="90"/>
      <c r="AH15" s="90"/>
      <c r="AI15" s="90"/>
      <c r="AJ15" s="90"/>
      <c r="AK15" s="90"/>
      <c r="AL15" s="90"/>
      <c r="AM15" s="90"/>
      <c r="AN15" s="90"/>
      <c r="AO15" s="90"/>
      <c r="AP15" s="90"/>
      <c r="AQ15" s="90"/>
      <c r="AR15" s="90"/>
      <c r="AS15" s="90"/>
      <c r="AT15" s="90"/>
      <c r="AU15" s="90"/>
      <c r="AV15" s="97"/>
      <c r="AW15" s="97"/>
      <c r="AX15" s="97"/>
      <c r="AY15" s="90"/>
      <c r="AZ15" s="98"/>
      <c r="BA15" s="98"/>
      <c r="BB15" s="98"/>
      <c r="BC15" s="99"/>
      <c r="BD15" s="100"/>
    </row>
    <row r="16" spans="1:56" ht="15" customHeight="1" x14ac:dyDescent="0.2">
      <c r="A16" s="91"/>
      <c r="B16" s="1863" t="s">
        <v>1196</v>
      </c>
      <c r="C16" s="1863"/>
      <c r="D16" s="1863"/>
      <c r="E16" s="1863"/>
      <c r="F16" s="1863"/>
      <c r="G16" s="1863"/>
      <c r="H16" s="1863"/>
      <c r="I16" s="1863"/>
      <c r="J16" s="1863"/>
      <c r="K16" s="1863"/>
      <c r="L16" s="1863"/>
      <c r="M16" s="1863"/>
      <c r="N16" s="1863"/>
      <c r="O16" s="1863"/>
      <c r="P16" s="1863"/>
      <c r="Q16" s="1863"/>
      <c r="R16" s="1863"/>
      <c r="S16" s="1863"/>
      <c r="T16" s="1863"/>
      <c r="U16" s="1863"/>
      <c r="V16" s="101"/>
      <c r="W16" s="101"/>
      <c r="X16" s="101"/>
      <c r="Y16" s="101"/>
      <c r="Z16" s="101"/>
      <c r="AA16" s="101"/>
      <c r="AB16" s="101"/>
      <c r="AC16" s="101"/>
      <c r="AD16" s="101"/>
      <c r="AE16" s="101"/>
      <c r="AF16" s="101"/>
      <c r="AG16" s="101"/>
      <c r="AH16" s="101"/>
      <c r="AI16" s="101"/>
      <c r="AJ16" s="101"/>
      <c r="AK16" s="101"/>
      <c r="AL16" s="101"/>
      <c r="AM16" s="101"/>
      <c r="AN16" s="101"/>
      <c r="AO16" s="101"/>
      <c r="AP16" s="101"/>
      <c r="AQ16" s="101"/>
      <c r="AR16" s="101"/>
      <c r="AS16" s="101"/>
      <c r="AT16" s="101"/>
      <c r="AU16" s="90"/>
      <c r="AV16" s="102"/>
      <c r="AW16" s="102"/>
      <c r="AX16" s="102"/>
      <c r="AY16" s="1864" t="s">
        <v>3034</v>
      </c>
      <c r="AZ16" s="1865"/>
      <c r="BA16" s="1865"/>
      <c r="BB16" s="1865"/>
      <c r="BC16" s="1865"/>
      <c r="BD16" s="1865"/>
    </row>
    <row r="17" spans="1:56" s="104" customFormat="1" ht="19.5" customHeight="1" x14ac:dyDescent="0.2">
      <c r="A17" s="103"/>
      <c r="B17" s="1866" t="s">
        <v>1197</v>
      </c>
      <c r="C17" s="1867"/>
      <c r="D17" s="1867"/>
      <c r="E17" s="1867"/>
      <c r="F17" s="1867"/>
      <c r="G17" s="1867"/>
      <c r="H17" s="1868"/>
      <c r="I17" s="1866" t="s">
        <v>1198</v>
      </c>
      <c r="J17" s="1867"/>
      <c r="K17" s="1867"/>
      <c r="L17" s="1867"/>
      <c r="M17" s="1867"/>
      <c r="N17" s="1867"/>
      <c r="O17" s="1867"/>
      <c r="P17" s="1867"/>
      <c r="Q17" s="1867"/>
      <c r="R17" s="1867"/>
      <c r="S17" s="1867"/>
      <c r="T17" s="1867"/>
      <c r="U17" s="1868"/>
      <c r="V17" s="1866" t="s">
        <v>604</v>
      </c>
      <c r="W17" s="1867"/>
      <c r="X17" s="1867"/>
      <c r="Y17" s="1867"/>
      <c r="Z17" s="1867"/>
      <c r="AA17" s="1867"/>
      <c r="AB17" s="1867"/>
      <c r="AC17" s="1867"/>
      <c r="AD17" s="1867"/>
      <c r="AE17" s="1867"/>
      <c r="AF17" s="1867"/>
      <c r="AG17" s="1867"/>
      <c r="AH17" s="1867"/>
      <c r="AI17" s="1867"/>
      <c r="AJ17" s="1867"/>
      <c r="AK17" s="1867"/>
      <c r="AL17" s="1867"/>
      <c r="AM17" s="1867"/>
      <c r="AN17" s="1867"/>
      <c r="AO17" s="1867"/>
      <c r="AP17" s="1868"/>
      <c r="AQ17" s="576" t="s">
        <v>605</v>
      </c>
      <c r="AR17" s="1866" t="s">
        <v>605</v>
      </c>
      <c r="AS17" s="1867"/>
      <c r="AT17" s="1867"/>
      <c r="AU17" s="1867"/>
      <c r="AV17" s="1867"/>
      <c r="AW17" s="1868"/>
      <c r="AX17" s="102"/>
      <c r="AY17" s="1865"/>
      <c r="AZ17" s="1865"/>
      <c r="BA17" s="1865"/>
      <c r="BB17" s="1865"/>
      <c r="BC17" s="1865"/>
      <c r="BD17" s="1865"/>
    </row>
    <row r="18" spans="1:56" s="104" customFormat="1" ht="25.5" customHeight="1" x14ac:dyDescent="0.2">
      <c r="A18" s="105"/>
      <c r="B18" s="1872" t="s">
        <v>1227</v>
      </c>
      <c r="C18" s="1872"/>
      <c r="D18" s="1872"/>
      <c r="E18" s="1872"/>
      <c r="F18" s="1872"/>
      <c r="G18" s="1872"/>
      <c r="H18" s="1872"/>
      <c r="I18" s="1872" t="s">
        <v>2867</v>
      </c>
      <c r="J18" s="1872"/>
      <c r="K18" s="1872"/>
      <c r="L18" s="1872"/>
      <c r="M18" s="1872"/>
      <c r="N18" s="1872"/>
      <c r="O18" s="1872"/>
      <c r="P18" s="1872"/>
      <c r="Q18" s="1872"/>
      <c r="R18" s="1872"/>
      <c r="S18" s="1872"/>
      <c r="T18" s="1872"/>
      <c r="U18" s="1872"/>
      <c r="V18" s="1872" t="s">
        <v>2051</v>
      </c>
      <c r="W18" s="1872"/>
      <c r="X18" s="1872"/>
      <c r="Y18" s="1872"/>
      <c r="Z18" s="1872"/>
      <c r="AA18" s="1872"/>
      <c r="AB18" s="1872"/>
      <c r="AC18" s="1872"/>
      <c r="AD18" s="1872"/>
      <c r="AE18" s="1872"/>
      <c r="AF18" s="1872"/>
      <c r="AG18" s="1872"/>
      <c r="AH18" s="1872"/>
      <c r="AI18" s="1872"/>
      <c r="AJ18" s="1872"/>
      <c r="AK18" s="1872"/>
      <c r="AL18" s="1872"/>
      <c r="AM18" s="1872"/>
      <c r="AN18" s="1872"/>
      <c r="AO18" s="1872"/>
      <c r="AP18" s="1872"/>
      <c r="AQ18" s="106"/>
      <c r="AR18" s="1872"/>
      <c r="AS18" s="1872"/>
      <c r="AT18" s="1872"/>
      <c r="AU18" s="1872"/>
      <c r="AV18" s="1872"/>
      <c r="AW18" s="1872"/>
      <c r="AX18" s="102"/>
      <c r="AY18" s="1865"/>
      <c r="AZ18" s="1865"/>
      <c r="BA18" s="1865"/>
      <c r="BB18" s="1865"/>
      <c r="BC18" s="1865"/>
      <c r="BD18" s="1865"/>
    </row>
    <row r="19" spans="1:56" s="104" customFormat="1" ht="25.5" customHeight="1" x14ac:dyDescent="0.2">
      <c r="A19" s="105"/>
      <c r="B19" s="1872" t="s">
        <v>1316</v>
      </c>
      <c r="C19" s="1872"/>
      <c r="D19" s="1872"/>
      <c r="E19" s="1872"/>
      <c r="F19" s="1872"/>
      <c r="G19" s="1872"/>
      <c r="H19" s="1872"/>
      <c r="I19" s="1872" t="s">
        <v>1317</v>
      </c>
      <c r="J19" s="1872"/>
      <c r="K19" s="1872"/>
      <c r="L19" s="1872"/>
      <c r="M19" s="1872"/>
      <c r="N19" s="1872"/>
      <c r="O19" s="1872"/>
      <c r="P19" s="1872"/>
      <c r="Q19" s="1872"/>
      <c r="R19" s="1872"/>
      <c r="S19" s="1872"/>
      <c r="T19" s="1872"/>
      <c r="U19" s="1872"/>
      <c r="V19" s="1872" t="s">
        <v>2051</v>
      </c>
      <c r="W19" s="1872"/>
      <c r="X19" s="1872"/>
      <c r="Y19" s="1872"/>
      <c r="Z19" s="1872"/>
      <c r="AA19" s="1872"/>
      <c r="AB19" s="1872"/>
      <c r="AC19" s="1872"/>
      <c r="AD19" s="1872"/>
      <c r="AE19" s="1872"/>
      <c r="AF19" s="1872"/>
      <c r="AG19" s="1872"/>
      <c r="AH19" s="1872"/>
      <c r="AI19" s="1872"/>
      <c r="AJ19" s="1872"/>
      <c r="AK19" s="1872"/>
      <c r="AL19" s="1872"/>
      <c r="AM19" s="1872"/>
      <c r="AN19" s="1872"/>
      <c r="AO19" s="1872"/>
      <c r="AP19" s="1872"/>
      <c r="AQ19" s="106"/>
      <c r="AR19" s="1872"/>
      <c r="AS19" s="1872"/>
      <c r="AT19" s="1872"/>
      <c r="AU19" s="1872"/>
      <c r="AV19" s="1872"/>
      <c r="AW19" s="1872"/>
      <c r="AX19" s="102"/>
      <c r="AY19" s="1865"/>
      <c r="AZ19" s="1865"/>
      <c r="BA19" s="1865"/>
      <c r="BB19" s="1865"/>
      <c r="BC19" s="1865"/>
      <c r="BD19" s="1865"/>
    </row>
    <row r="20" spans="1:56" ht="25.5" customHeight="1" x14ac:dyDescent="0.2">
      <c r="A20" s="105"/>
      <c r="B20" s="1869" t="s">
        <v>1199</v>
      </c>
      <c r="C20" s="1870"/>
      <c r="D20" s="1870"/>
      <c r="E20" s="1870"/>
      <c r="F20" s="1870"/>
      <c r="G20" s="1870"/>
      <c r="H20" s="1871"/>
      <c r="I20" s="1872" t="s">
        <v>1200</v>
      </c>
      <c r="J20" s="1872"/>
      <c r="K20" s="1872"/>
      <c r="L20" s="1872"/>
      <c r="M20" s="1872"/>
      <c r="N20" s="1872"/>
      <c r="O20" s="1872"/>
      <c r="P20" s="1872"/>
      <c r="Q20" s="1872"/>
      <c r="R20" s="1872"/>
      <c r="S20" s="1872"/>
      <c r="T20" s="1872"/>
      <c r="U20" s="1872"/>
      <c r="V20" s="1872" t="s">
        <v>3035</v>
      </c>
      <c r="W20" s="1872"/>
      <c r="X20" s="1872"/>
      <c r="Y20" s="1872"/>
      <c r="Z20" s="1872"/>
      <c r="AA20" s="1872"/>
      <c r="AB20" s="1872"/>
      <c r="AC20" s="1872"/>
      <c r="AD20" s="1872"/>
      <c r="AE20" s="1872"/>
      <c r="AF20" s="1872"/>
      <c r="AG20" s="1872"/>
      <c r="AH20" s="1872"/>
      <c r="AI20" s="1872"/>
      <c r="AJ20" s="1872"/>
      <c r="AK20" s="1872"/>
      <c r="AL20" s="1872"/>
      <c r="AM20" s="1872"/>
      <c r="AN20" s="1872"/>
      <c r="AO20" s="1872"/>
      <c r="AP20" s="1872"/>
      <c r="AQ20" s="106"/>
      <c r="AR20" s="1872"/>
      <c r="AS20" s="1872"/>
      <c r="AT20" s="1872"/>
      <c r="AU20" s="1872"/>
      <c r="AV20" s="1872"/>
      <c r="AW20" s="1872"/>
      <c r="AX20" s="114"/>
      <c r="AY20" s="115"/>
      <c r="AZ20" s="116"/>
      <c r="BA20" s="116"/>
      <c r="BB20" s="116"/>
      <c r="BC20" s="115"/>
      <c r="BD20" s="108"/>
    </row>
    <row r="21" spans="1:56" ht="25.5" customHeight="1" x14ac:dyDescent="0.2">
      <c r="A21" s="105"/>
      <c r="B21" s="1872" t="s">
        <v>241</v>
      </c>
      <c r="C21" s="1872"/>
      <c r="D21" s="1872"/>
      <c r="E21" s="1872"/>
      <c r="F21" s="1872"/>
      <c r="G21" s="1872"/>
      <c r="H21" s="1872"/>
      <c r="I21" s="1869" t="s">
        <v>727</v>
      </c>
      <c r="J21" s="1870"/>
      <c r="K21" s="1870"/>
      <c r="L21" s="1870"/>
      <c r="M21" s="1870"/>
      <c r="N21" s="1870"/>
      <c r="O21" s="1870"/>
      <c r="P21" s="1870"/>
      <c r="Q21" s="1870"/>
      <c r="R21" s="1870"/>
      <c r="S21" s="1870"/>
      <c r="T21" s="1870"/>
      <c r="U21" s="1871"/>
      <c r="V21" s="1869" t="s">
        <v>1246</v>
      </c>
      <c r="W21" s="1870"/>
      <c r="X21" s="1870"/>
      <c r="Y21" s="1870"/>
      <c r="Z21" s="1870"/>
      <c r="AA21" s="1870"/>
      <c r="AB21" s="1870"/>
      <c r="AC21" s="1870"/>
      <c r="AD21" s="1870"/>
      <c r="AE21" s="1870"/>
      <c r="AF21" s="1870"/>
      <c r="AG21" s="1870"/>
      <c r="AH21" s="1870"/>
      <c r="AI21" s="1870"/>
      <c r="AJ21" s="1870"/>
      <c r="AK21" s="1870"/>
      <c r="AL21" s="1870"/>
      <c r="AM21" s="1870"/>
      <c r="AN21" s="1870"/>
      <c r="AO21" s="1870"/>
      <c r="AP21" s="1871"/>
      <c r="AQ21" s="106"/>
      <c r="AR21" s="1869"/>
      <c r="AS21" s="1870"/>
      <c r="AT21" s="1870"/>
      <c r="AU21" s="1870"/>
      <c r="AV21" s="1870"/>
      <c r="AW21" s="1871"/>
      <c r="AX21" s="117"/>
      <c r="AY21" s="115"/>
      <c r="AZ21" s="116"/>
      <c r="BA21" s="116"/>
      <c r="BB21" s="116"/>
      <c r="BC21" s="115"/>
      <c r="BD21" s="108"/>
    </row>
    <row r="22" spans="1:56" x14ac:dyDescent="0.2">
      <c r="A22" s="107"/>
      <c r="B22" s="107"/>
      <c r="C22" s="107"/>
      <c r="D22" s="107"/>
      <c r="E22" s="108"/>
      <c r="F22" s="107"/>
      <c r="G22" s="107"/>
      <c r="H22" s="107"/>
      <c r="I22" s="107"/>
      <c r="J22" s="107"/>
      <c r="K22" s="107"/>
      <c r="L22" s="109"/>
      <c r="M22" s="109"/>
      <c r="N22" s="109"/>
      <c r="O22" s="109"/>
      <c r="P22" s="109"/>
      <c r="Q22" s="109"/>
      <c r="R22" s="109"/>
      <c r="S22" s="109"/>
      <c r="T22" s="109"/>
      <c r="U22" s="109"/>
      <c r="V22" s="108"/>
      <c r="W22" s="108"/>
      <c r="X22" s="108"/>
      <c r="Y22" s="108"/>
      <c r="Z22" s="108"/>
      <c r="AA22" s="108"/>
      <c r="AB22" s="108"/>
      <c r="AC22" s="108"/>
      <c r="AD22" s="108"/>
      <c r="AE22" s="108"/>
      <c r="AF22" s="108"/>
      <c r="AG22" s="108"/>
      <c r="AH22" s="108"/>
      <c r="AI22" s="108"/>
      <c r="AJ22" s="108"/>
      <c r="AK22" s="108"/>
      <c r="AL22" s="108"/>
      <c r="AM22" s="108"/>
      <c r="AN22" s="108"/>
      <c r="AO22" s="108"/>
      <c r="AP22" s="108"/>
      <c r="AQ22" s="108"/>
      <c r="AR22" s="108"/>
      <c r="AS22" s="108"/>
      <c r="AT22" s="108"/>
      <c r="AU22" s="108"/>
      <c r="AV22" s="109"/>
      <c r="AW22" s="109"/>
      <c r="AX22" s="109"/>
      <c r="AY22" s="108"/>
      <c r="AZ22" s="107"/>
      <c r="BA22" s="107"/>
      <c r="BB22" s="107"/>
      <c r="BC22" s="108"/>
      <c r="BD22" s="108"/>
    </row>
    <row r="23" spans="1:56" x14ac:dyDescent="0.2">
      <c r="A23" s="107"/>
      <c r="B23" s="89"/>
      <c r="C23" s="89"/>
      <c r="D23" s="89"/>
      <c r="E23" s="89"/>
      <c r="F23" s="89"/>
      <c r="G23" s="89"/>
      <c r="H23" s="89"/>
      <c r="I23" s="89"/>
      <c r="J23" s="89"/>
      <c r="K23" s="89"/>
      <c r="L23" s="89"/>
      <c r="M23" s="89"/>
      <c r="N23" s="89"/>
      <c r="O23" s="89"/>
      <c r="P23" s="89"/>
      <c r="Q23" s="89"/>
      <c r="R23" s="89"/>
      <c r="S23" s="89"/>
      <c r="T23" s="89"/>
      <c r="U23" s="89"/>
      <c r="V23" s="108"/>
      <c r="W23" s="108"/>
      <c r="X23" s="108"/>
      <c r="Y23" s="108"/>
      <c r="Z23" s="108"/>
      <c r="AA23" s="108"/>
      <c r="AB23" s="108"/>
      <c r="AC23" s="108"/>
      <c r="AD23" s="108"/>
      <c r="AE23" s="108"/>
      <c r="AF23" s="108"/>
      <c r="AG23" s="108"/>
      <c r="AH23" s="108"/>
      <c r="AI23" s="108"/>
      <c r="AJ23" s="108"/>
      <c r="AK23" s="108"/>
      <c r="AL23" s="108"/>
      <c r="AM23" s="108"/>
      <c r="AN23" s="108"/>
      <c r="AO23" s="108"/>
      <c r="AP23" s="108"/>
      <c r="AQ23" s="108"/>
      <c r="AR23" s="108"/>
      <c r="AS23" s="108"/>
      <c r="AT23" s="108"/>
      <c r="AU23" s="108"/>
      <c r="AV23" s="109"/>
      <c r="AW23" s="109"/>
      <c r="AX23" s="109"/>
      <c r="AY23" s="108"/>
      <c r="AZ23" s="107"/>
      <c r="BA23" s="107"/>
      <c r="BB23" s="107"/>
      <c r="BC23" s="108"/>
      <c r="BD23" s="108"/>
    </row>
    <row r="24" spans="1:56" x14ac:dyDescent="0.2">
      <c r="A24" s="107"/>
      <c r="B24" s="107"/>
      <c r="C24" s="107"/>
      <c r="D24" s="107"/>
      <c r="E24" s="108"/>
      <c r="F24" s="107"/>
      <c r="G24" s="107"/>
      <c r="H24" s="107"/>
      <c r="I24" s="107"/>
      <c r="J24" s="107"/>
      <c r="K24" s="107"/>
      <c r="L24" s="109"/>
      <c r="M24" s="109"/>
      <c r="N24" s="109"/>
      <c r="O24" s="109"/>
      <c r="P24" s="109"/>
      <c r="Q24" s="109"/>
      <c r="R24" s="109"/>
      <c r="S24" s="109"/>
      <c r="T24" s="109"/>
      <c r="U24" s="109"/>
      <c r="V24" s="108"/>
      <c r="W24" s="108"/>
      <c r="X24" s="108"/>
      <c r="Y24" s="108"/>
      <c r="Z24" s="108"/>
      <c r="AA24" s="108"/>
      <c r="AB24" s="108"/>
      <c r="AC24" s="108"/>
      <c r="AD24" s="108"/>
      <c r="AE24" s="108"/>
      <c r="AF24" s="108"/>
      <c r="AG24" s="108"/>
      <c r="AH24" s="108"/>
      <c r="AI24" s="108"/>
      <c r="AJ24" s="108"/>
      <c r="AK24" s="108"/>
      <c r="AL24" s="108"/>
      <c r="AM24" s="108"/>
      <c r="AN24" s="108"/>
      <c r="AO24" s="108"/>
      <c r="AP24" s="108"/>
      <c r="AQ24" s="108"/>
      <c r="AR24" s="108"/>
      <c r="AS24" s="108"/>
      <c r="AT24" s="108"/>
      <c r="AU24" s="108"/>
      <c r="AV24" s="109"/>
      <c r="AW24" s="109"/>
      <c r="AX24" s="109"/>
      <c r="AY24" s="108"/>
      <c r="AZ24" s="107"/>
      <c r="BA24" s="107"/>
      <c r="BB24" s="107"/>
      <c r="BC24" s="108"/>
      <c r="BD24" s="108"/>
    </row>
    <row r="25" spans="1:56" x14ac:dyDescent="0.2">
      <c r="A25" s="107"/>
      <c r="B25" s="107"/>
      <c r="C25" s="107"/>
      <c r="D25" s="107"/>
      <c r="E25" s="108"/>
      <c r="F25" s="107"/>
      <c r="G25" s="107"/>
      <c r="H25" s="107"/>
      <c r="I25" s="107"/>
      <c r="J25" s="107"/>
      <c r="K25" s="107"/>
      <c r="L25" s="109"/>
      <c r="M25" s="109"/>
      <c r="N25" s="109"/>
      <c r="O25" s="109"/>
      <c r="P25" s="109"/>
      <c r="Q25" s="109"/>
      <c r="R25" s="109"/>
      <c r="S25" s="109"/>
      <c r="T25" s="109"/>
      <c r="U25" s="109"/>
      <c r="V25" s="108"/>
      <c r="W25" s="108"/>
      <c r="X25" s="108"/>
      <c r="Y25" s="108"/>
      <c r="Z25" s="108"/>
      <c r="AA25" s="108"/>
      <c r="AB25" s="108"/>
      <c r="AC25" s="108"/>
      <c r="AD25" s="108"/>
      <c r="AE25" s="108"/>
      <c r="AF25" s="108"/>
      <c r="AG25" s="108"/>
      <c r="AH25" s="108"/>
      <c r="AI25" s="108"/>
      <c r="AJ25" s="108"/>
      <c r="AK25" s="108"/>
      <c r="AL25" s="108"/>
      <c r="AM25" s="108"/>
      <c r="AN25" s="108"/>
      <c r="AO25" s="108"/>
      <c r="AP25" s="108"/>
      <c r="AQ25" s="108"/>
      <c r="AR25" s="108"/>
      <c r="AS25" s="108"/>
      <c r="AT25" s="108"/>
      <c r="AU25" s="108"/>
      <c r="AV25" s="109"/>
      <c r="AW25" s="109"/>
      <c r="AX25" s="109"/>
      <c r="AY25" s="108"/>
      <c r="AZ25" s="107"/>
      <c r="BA25" s="107"/>
      <c r="BB25" s="107"/>
      <c r="BC25" s="108"/>
      <c r="BD25" s="108"/>
    </row>
    <row r="26" spans="1:56" x14ac:dyDescent="0.2">
      <c r="A26" s="107"/>
      <c r="B26" s="107"/>
      <c r="C26" s="107"/>
      <c r="D26" s="107"/>
      <c r="E26" s="108"/>
      <c r="F26" s="107"/>
      <c r="G26" s="107"/>
      <c r="H26" s="107"/>
      <c r="I26" s="107"/>
      <c r="J26" s="107"/>
      <c r="K26" s="107"/>
      <c r="L26" s="109"/>
      <c r="M26" s="109"/>
      <c r="N26" s="109"/>
      <c r="O26" s="109"/>
      <c r="P26" s="109"/>
      <c r="Q26" s="109"/>
      <c r="R26" s="109"/>
      <c r="S26" s="109"/>
      <c r="T26" s="109"/>
      <c r="U26" s="109"/>
      <c r="V26" s="108"/>
      <c r="W26" s="108"/>
      <c r="X26" s="108"/>
      <c r="Y26" s="108"/>
      <c r="Z26" s="108"/>
      <c r="AA26" s="108"/>
      <c r="AB26" s="108"/>
      <c r="AC26" s="108"/>
      <c r="AD26" s="108"/>
      <c r="AE26" s="108"/>
      <c r="AF26" s="108"/>
      <c r="AG26" s="108"/>
      <c r="AH26" s="108"/>
      <c r="AI26" s="108"/>
      <c r="AJ26" s="108"/>
      <c r="AK26" s="108"/>
      <c r="AL26" s="108"/>
      <c r="AM26" s="108"/>
      <c r="AN26" s="108"/>
      <c r="AO26" s="108"/>
      <c r="AP26" s="108"/>
      <c r="AQ26" s="108"/>
      <c r="AR26" s="108"/>
      <c r="AS26" s="108"/>
      <c r="AT26" s="108"/>
      <c r="AU26" s="108"/>
      <c r="AV26" s="109"/>
      <c r="AW26" s="109"/>
      <c r="AX26" s="109"/>
      <c r="AY26" s="108"/>
      <c r="AZ26" s="107"/>
      <c r="BA26" s="107"/>
      <c r="BB26" s="107"/>
      <c r="BC26" s="108"/>
      <c r="BD26" s="108"/>
    </row>
    <row r="27" spans="1:56" x14ac:dyDescent="0.2">
      <c r="A27" s="107"/>
      <c r="B27" s="107"/>
      <c r="C27" s="107"/>
      <c r="D27" s="107"/>
      <c r="E27" s="108"/>
      <c r="F27" s="107"/>
      <c r="G27" s="107"/>
      <c r="H27" s="107"/>
      <c r="I27" s="107"/>
      <c r="J27" s="107"/>
      <c r="K27" s="107"/>
      <c r="L27" s="109"/>
      <c r="M27" s="109"/>
      <c r="N27" s="109"/>
      <c r="O27" s="109"/>
      <c r="P27" s="109"/>
      <c r="Q27" s="109"/>
      <c r="R27" s="109"/>
      <c r="S27" s="109"/>
      <c r="T27" s="109"/>
      <c r="U27" s="109"/>
      <c r="V27" s="108"/>
      <c r="W27" s="108"/>
      <c r="X27" s="108"/>
      <c r="Y27" s="108"/>
      <c r="Z27" s="108"/>
      <c r="AA27" s="108"/>
      <c r="AB27" s="108"/>
      <c r="AC27" s="108"/>
      <c r="AD27" s="108"/>
      <c r="AE27" s="108"/>
      <c r="AF27" s="108"/>
      <c r="AG27" s="108"/>
      <c r="AH27" s="108"/>
      <c r="AI27" s="108"/>
      <c r="AJ27" s="108"/>
      <c r="AK27" s="108"/>
      <c r="AL27" s="108"/>
      <c r="AM27" s="108"/>
      <c r="AN27" s="108"/>
      <c r="AO27" s="108"/>
      <c r="AP27" s="108"/>
      <c r="AQ27" s="108"/>
      <c r="AR27" s="108"/>
      <c r="AS27" s="108"/>
      <c r="AT27" s="108"/>
      <c r="AU27" s="108"/>
      <c r="AV27" s="109"/>
      <c r="AW27" s="109"/>
      <c r="AX27" s="109"/>
      <c r="AY27" s="108"/>
      <c r="AZ27" s="107"/>
      <c r="BA27" s="107"/>
      <c r="BB27" s="107"/>
      <c r="BC27" s="108"/>
      <c r="BD27" s="108"/>
    </row>
    <row r="28" spans="1:56" x14ac:dyDescent="0.2">
      <c r="A28" s="107"/>
      <c r="B28" s="107"/>
      <c r="C28" s="107"/>
      <c r="D28" s="107"/>
      <c r="E28" s="108"/>
      <c r="F28" s="107"/>
      <c r="G28" s="107"/>
      <c r="H28" s="107"/>
      <c r="I28" s="107"/>
      <c r="J28" s="107"/>
      <c r="K28" s="107"/>
      <c r="L28" s="109"/>
      <c r="M28" s="109"/>
      <c r="N28" s="109"/>
      <c r="O28" s="109"/>
      <c r="P28" s="109"/>
      <c r="Q28" s="109"/>
      <c r="R28" s="109"/>
      <c r="S28" s="109"/>
      <c r="T28" s="109"/>
      <c r="U28" s="109"/>
      <c r="V28" s="108"/>
      <c r="W28" s="108"/>
      <c r="X28" s="108"/>
      <c r="Y28" s="108"/>
      <c r="Z28" s="108"/>
      <c r="AA28" s="108"/>
      <c r="AB28" s="108"/>
      <c r="AC28" s="108"/>
      <c r="AD28" s="108"/>
      <c r="AE28" s="108"/>
      <c r="AF28" s="108"/>
      <c r="AG28" s="108"/>
      <c r="AH28" s="108"/>
      <c r="AI28" s="108"/>
      <c r="AJ28" s="108"/>
      <c r="AK28" s="108"/>
      <c r="AL28" s="108"/>
      <c r="AM28" s="108"/>
      <c r="AN28" s="108"/>
      <c r="AO28" s="108"/>
      <c r="AP28" s="108"/>
      <c r="AQ28" s="108"/>
      <c r="AR28" s="108"/>
      <c r="AS28" s="108"/>
      <c r="AT28" s="108"/>
      <c r="AU28" s="108"/>
      <c r="AV28" s="109"/>
      <c r="AW28" s="109"/>
      <c r="AX28" s="109"/>
      <c r="AY28" s="108"/>
      <c r="AZ28" s="107"/>
      <c r="BA28" s="107"/>
      <c r="BB28" s="107"/>
      <c r="BC28" s="108"/>
      <c r="BD28" s="108"/>
    </row>
    <row r="29" spans="1:56" x14ac:dyDescent="0.2">
      <c r="A29" s="107"/>
      <c r="B29" s="107"/>
      <c r="C29" s="107"/>
      <c r="D29" s="107"/>
      <c r="E29" s="108"/>
      <c r="F29" s="107"/>
      <c r="G29" s="107"/>
      <c r="H29" s="107"/>
      <c r="I29" s="107"/>
      <c r="J29" s="107"/>
      <c r="K29" s="107"/>
      <c r="L29" s="109"/>
      <c r="M29" s="109"/>
      <c r="N29" s="109"/>
      <c r="O29" s="109"/>
      <c r="P29" s="109"/>
      <c r="Q29" s="109"/>
      <c r="R29" s="109"/>
      <c r="S29" s="109"/>
      <c r="T29" s="109"/>
      <c r="U29" s="109"/>
      <c r="V29" s="108"/>
      <c r="W29" s="108"/>
      <c r="X29" s="108"/>
      <c r="Y29" s="108"/>
      <c r="Z29" s="108"/>
      <c r="AA29" s="108"/>
      <c r="AB29" s="108"/>
      <c r="AC29" s="108"/>
      <c r="AD29" s="108"/>
      <c r="AE29" s="108"/>
      <c r="AF29" s="108"/>
      <c r="AG29" s="108"/>
      <c r="AH29" s="108"/>
      <c r="AI29" s="108"/>
      <c r="AJ29" s="108"/>
      <c r="AK29" s="108"/>
      <c r="AL29" s="108"/>
      <c r="AM29" s="108"/>
      <c r="AN29" s="108"/>
      <c r="AO29" s="108"/>
      <c r="AP29" s="108"/>
      <c r="AQ29" s="108"/>
      <c r="AR29" s="108"/>
      <c r="AS29" s="108"/>
      <c r="AT29" s="108"/>
      <c r="AU29" s="108"/>
      <c r="AV29" s="109"/>
      <c r="AW29" s="109"/>
      <c r="AX29" s="109"/>
      <c r="AY29" s="108"/>
      <c r="AZ29" s="107"/>
      <c r="BA29" s="107"/>
      <c r="BB29" s="107"/>
      <c r="BC29" s="108"/>
      <c r="BD29" s="108"/>
    </row>
    <row r="30" spans="1:56" x14ac:dyDescent="0.2">
      <c r="A30" s="107"/>
      <c r="B30" s="107"/>
      <c r="C30" s="107"/>
      <c r="D30" s="107"/>
      <c r="E30" s="108"/>
      <c r="F30" s="107"/>
      <c r="G30" s="107"/>
      <c r="H30" s="107"/>
      <c r="I30" s="107"/>
      <c r="J30" s="107"/>
      <c r="K30" s="107"/>
      <c r="L30" s="109"/>
      <c r="M30" s="109"/>
      <c r="N30" s="109"/>
      <c r="O30" s="109"/>
      <c r="P30" s="109"/>
      <c r="Q30" s="109"/>
      <c r="R30" s="109"/>
      <c r="S30" s="109"/>
      <c r="T30" s="109"/>
      <c r="U30" s="109"/>
      <c r="V30" s="108"/>
      <c r="W30" s="108"/>
      <c r="X30" s="108"/>
      <c r="Y30" s="108"/>
      <c r="Z30" s="108"/>
      <c r="AA30" s="108"/>
      <c r="AB30" s="108"/>
      <c r="AC30" s="108"/>
      <c r="AD30" s="108"/>
      <c r="AE30" s="108"/>
      <c r="AF30" s="108"/>
      <c r="AG30" s="108"/>
      <c r="AH30" s="108"/>
      <c r="AI30" s="108"/>
      <c r="AJ30" s="108"/>
      <c r="AK30" s="108"/>
      <c r="AL30" s="108"/>
      <c r="AM30" s="108"/>
      <c r="AN30" s="108"/>
      <c r="AO30" s="108"/>
      <c r="AP30" s="108"/>
      <c r="AQ30" s="108"/>
      <c r="AR30" s="108"/>
      <c r="AS30" s="108"/>
      <c r="AT30" s="108"/>
      <c r="AU30" s="108"/>
      <c r="AV30" s="109"/>
      <c r="AW30" s="109"/>
      <c r="AX30" s="109"/>
      <c r="AY30" s="108"/>
      <c r="AZ30" s="107"/>
      <c r="BA30" s="107"/>
      <c r="BB30" s="107"/>
      <c r="BC30" s="108"/>
      <c r="BD30" s="108"/>
    </row>
    <row r="31" spans="1:56" x14ac:dyDescent="0.2">
      <c r="A31" s="107"/>
      <c r="B31" s="107"/>
      <c r="C31" s="107"/>
      <c r="D31" s="107"/>
      <c r="E31" s="108"/>
      <c r="F31" s="107"/>
      <c r="G31" s="107"/>
      <c r="H31" s="107"/>
      <c r="I31" s="107"/>
      <c r="J31" s="107"/>
      <c r="K31" s="107"/>
      <c r="L31" s="109"/>
      <c r="M31" s="109"/>
      <c r="N31" s="109"/>
      <c r="O31" s="109"/>
      <c r="P31" s="109"/>
      <c r="Q31" s="109"/>
      <c r="R31" s="109"/>
      <c r="S31" s="109"/>
      <c r="T31" s="109"/>
      <c r="U31" s="109"/>
      <c r="V31" s="108"/>
      <c r="W31" s="108"/>
      <c r="X31" s="108"/>
      <c r="Y31" s="108"/>
      <c r="Z31" s="108"/>
      <c r="AA31" s="108"/>
      <c r="AB31" s="108"/>
      <c r="AC31" s="108"/>
      <c r="AD31" s="108"/>
      <c r="AE31" s="108"/>
      <c r="AF31" s="108"/>
      <c r="AG31" s="108"/>
      <c r="AH31" s="108"/>
      <c r="AI31" s="108"/>
      <c r="AJ31" s="108"/>
      <c r="AK31" s="108"/>
      <c r="AL31" s="108"/>
      <c r="AM31" s="108"/>
      <c r="AN31" s="108"/>
      <c r="AO31" s="108"/>
      <c r="AP31" s="108"/>
      <c r="AQ31" s="108"/>
      <c r="AR31" s="108"/>
      <c r="AS31" s="108"/>
      <c r="AT31" s="108"/>
      <c r="AU31" s="108"/>
      <c r="AV31" s="109"/>
      <c r="AW31" s="109"/>
      <c r="AX31" s="109"/>
      <c r="AY31" s="108"/>
      <c r="AZ31" s="107"/>
      <c r="BA31" s="107"/>
      <c r="BB31" s="107"/>
      <c r="BC31" s="108"/>
      <c r="BD31" s="108"/>
    </row>
    <row r="32" spans="1:56" x14ac:dyDescent="0.2">
      <c r="A32" s="107"/>
      <c r="B32" s="107"/>
      <c r="C32" s="107"/>
      <c r="D32" s="107"/>
      <c r="E32" s="108"/>
      <c r="F32" s="107"/>
      <c r="G32" s="107"/>
      <c r="H32" s="107"/>
      <c r="I32" s="107"/>
      <c r="J32" s="107"/>
      <c r="K32" s="107"/>
      <c r="L32" s="109"/>
      <c r="M32" s="109"/>
      <c r="N32" s="109"/>
      <c r="O32" s="109"/>
      <c r="P32" s="109"/>
      <c r="Q32" s="109"/>
      <c r="R32" s="109"/>
      <c r="S32" s="109"/>
      <c r="T32" s="109"/>
      <c r="U32" s="109"/>
      <c r="V32" s="108"/>
      <c r="W32" s="108"/>
      <c r="X32" s="108"/>
      <c r="Y32" s="108"/>
      <c r="Z32" s="108"/>
      <c r="AA32" s="108"/>
      <c r="AB32" s="108"/>
      <c r="AC32" s="108"/>
      <c r="AD32" s="108"/>
      <c r="AE32" s="108"/>
      <c r="AF32" s="108"/>
      <c r="AG32" s="108"/>
      <c r="AH32" s="108"/>
      <c r="AI32" s="108"/>
      <c r="AJ32" s="108"/>
      <c r="AK32" s="108"/>
      <c r="AL32" s="108"/>
      <c r="AM32" s="108"/>
      <c r="AN32" s="108"/>
      <c r="AO32" s="108"/>
      <c r="AP32" s="108"/>
      <c r="AQ32" s="108"/>
      <c r="AR32" s="108"/>
      <c r="AS32" s="108"/>
      <c r="AT32" s="108"/>
      <c r="AU32" s="108"/>
      <c r="AV32" s="109"/>
      <c r="AW32" s="109"/>
      <c r="AX32" s="109"/>
      <c r="AY32" s="108"/>
      <c r="AZ32" s="107"/>
      <c r="BA32" s="107"/>
      <c r="BB32" s="107"/>
      <c r="BC32" s="108"/>
      <c r="BD32" s="108"/>
    </row>
    <row r="33" spans="1:56" x14ac:dyDescent="0.2">
      <c r="A33" s="107"/>
      <c r="B33" s="107"/>
      <c r="C33" s="107"/>
      <c r="D33" s="107"/>
      <c r="E33" s="108"/>
      <c r="F33" s="107"/>
      <c r="G33" s="107"/>
      <c r="H33" s="107"/>
      <c r="I33" s="107"/>
      <c r="J33" s="107"/>
      <c r="K33" s="107"/>
      <c r="L33" s="109"/>
      <c r="M33" s="109"/>
      <c r="N33" s="109"/>
      <c r="O33" s="109"/>
      <c r="P33" s="109"/>
      <c r="Q33" s="109"/>
      <c r="R33" s="109"/>
      <c r="S33" s="109"/>
      <c r="T33" s="109"/>
      <c r="U33" s="109"/>
      <c r="V33" s="108"/>
      <c r="W33" s="108"/>
      <c r="X33" s="108"/>
      <c r="Y33" s="108"/>
      <c r="Z33" s="108"/>
      <c r="AA33" s="108"/>
      <c r="AB33" s="108"/>
      <c r="AC33" s="108"/>
      <c r="AD33" s="108"/>
      <c r="AE33" s="108"/>
      <c r="AF33" s="108"/>
      <c r="AG33" s="108"/>
      <c r="AH33" s="108"/>
      <c r="AI33" s="108"/>
      <c r="AJ33" s="108"/>
      <c r="AK33" s="108"/>
      <c r="AL33" s="108"/>
      <c r="AM33" s="108"/>
      <c r="AN33" s="108"/>
      <c r="AO33" s="108"/>
      <c r="AP33" s="108"/>
      <c r="AQ33" s="108"/>
      <c r="AR33" s="108"/>
      <c r="AS33" s="108"/>
      <c r="AT33" s="108"/>
      <c r="AU33" s="108"/>
      <c r="AV33" s="109"/>
      <c r="AW33" s="109"/>
      <c r="AX33" s="109"/>
      <c r="AY33" s="108"/>
      <c r="AZ33" s="107"/>
      <c r="BA33" s="107"/>
      <c r="BB33" s="107"/>
      <c r="BC33" s="108"/>
      <c r="BD33" s="108"/>
    </row>
    <row r="34" spans="1:56" x14ac:dyDescent="0.2">
      <c r="A34" s="107"/>
      <c r="B34" s="107"/>
      <c r="C34" s="107"/>
      <c r="D34" s="107"/>
      <c r="E34" s="108"/>
      <c r="F34" s="107"/>
      <c r="G34" s="107"/>
      <c r="H34" s="107"/>
      <c r="I34" s="107"/>
      <c r="J34" s="107"/>
      <c r="K34" s="107"/>
      <c r="L34" s="109"/>
      <c r="M34" s="109"/>
      <c r="N34" s="109"/>
      <c r="O34" s="109"/>
      <c r="P34" s="109"/>
      <c r="Q34" s="109"/>
      <c r="R34" s="109"/>
      <c r="S34" s="109"/>
      <c r="T34" s="109"/>
      <c r="U34" s="109"/>
      <c r="V34" s="108"/>
      <c r="W34" s="108"/>
      <c r="X34" s="108"/>
      <c r="Y34" s="108"/>
      <c r="Z34" s="108"/>
      <c r="AA34" s="108"/>
      <c r="AB34" s="108"/>
      <c r="AC34" s="108"/>
      <c r="AD34" s="108"/>
      <c r="AE34" s="108"/>
      <c r="AF34" s="108"/>
      <c r="AG34" s="108"/>
      <c r="AH34" s="108"/>
      <c r="AI34" s="108"/>
      <c r="AJ34" s="108"/>
      <c r="AK34" s="108"/>
      <c r="AL34" s="108"/>
      <c r="AM34" s="108"/>
      <c r="AN34" s="108"/>
      <c r="AO34" s="108"/>
      <c r="AP34" s="108"/>
      <c r="AQ34" s="108"/>
      <c r="AR34" s="108"/>
      <c r="AS34" s="108"/>
      <c r="AT34" s="108"/>
      <c r="AU34" s="108"/>
      <c r="AV34" s="109"/>
      <c r="AW34" s="109"/>
      <c r="AX34" s="109"/>
      <c r="AY34" s="108"/>
      <c r="AZ34" s="107"/>
      <c r="BA34" s="107"/>
      <c r="BB34" s="107"/>
      <c r="BC34" s="108"/>
      <c r="BD34" s="108"/>
    </row>
    <row r="35" spans="1:56" x14ac:dyDescent="0.2">
      <c r="A35" s="107"/>
      <c r="B35" s="107"/>
      <c r="C35" s="107"/>
      <c r="D35" s="107"/>
      <c r="E35" s="108"/>
      <c r="F35" s="107"/>
      <c r="G35" s="107"/>
      <c r="H35" s="107"/>
      <c r="I35" s="107"/>
      <c r="J35" s="107"/>
      <c r="K35" s="107"/>
      <c r="L35" s="109"/>
      <c r="M35" s="109"/>
      <c r="N35" s="109"/>
      <c r="O35" s="109"/>
      <c r="P35" s="109"/>
      <c r="Q35" s="109"/>
      <c r="R35" s="109"/>
      <c r="S35" s="109"/>
      <c r="T35" s="109"/>
      <c r="U35" s="109"/>
      <c r="V35" s="108"/>
      <c r="W35" s="108"/>
      <c r="X35" s="108"/>
      <c r="Y35" s="108"/>
      <c r="Z35" s="108"/>
      <c r="AA35" s="108"/>
      <c r="AB35" s="108"/>
      <c r="AC35" s="108"/>
      <c r="AD35" s="108"/>
      <c r="AE35" s="108"/>
      <c r="AF35" s="108"/>
      <c r="AG35" s="108"/>
      <c r="AH35" s="108"/>
      <c r="AI35" s="108"/>
      <c r="AJ35" s="108"/>
      <c r="AK35" s="108"/>
      <c r="AL35" s="108"/>
      <c r="AM35" s="108"/>
      <c r="AN35" s="108"/>
      <c r="AO35" s="108"/>
      <c r="AP35" s="108"/>
      <c r="AQ35" s="108"/>
      <c r="AR35" s="108"/>
      <c r="AS35" s="108"/>
      <c r="AT35" s="108"/>
      <c r="AU35" s="108"/>
      <c r="AV35" s="109"/>
      <c r="AW35" s="109"/>
      <c r="AX35" s="109"/>
      <c r="AY35" s="108"/>
      <c r="AZ35" s="107"/>
      <c r="BA35" s="107"/>
      <c r="BB35" s="107"/>
      <c r="BC35" s="108"/>
      <c r="BD35" s="108"/>
    </row>
    <row r="36" spans="1:56" x14ac:dyDescent="0.2">
      <c r="A36" s="107"/>
      <c r="B36" s="107"/>
      <c r="C36" s="107"/>
      <c r="D36" s="107"/>
      <c r="E36" s="108"/>
      <c r="F36" s="107"/>
      <c r="G36" s="107"/>
      <c r="H36" s="107"/>
      <c r="I36" s="107"/>
      <c r="J36" s="107"/>
      <c r="K36" s="107"/>
      <c r="L36" s="109"/>
      <c r="M36" s="109"/>
      <c r="N36" s="109"/>
      <c r="O36" s="109"/>
      <c r="P36" s="109"/>
      <c r="Q36" s="109"/>
      <c r="R36" s="109"/>
      <c r="S36" s="109"/>
      <c r="T36" s="109"/>
      <c r="U36" s="109"/>
      <c r="V36" s="108"/>
      <c r="W36" s="108"/>
      <c r="X36" s="108"/>
      <c r="Y36" s="108"/>
      <c r="Z36" s="108"/>
      <c r="AA36" s="108"/>
      <c r="AB36" s="108"/>
      <c r="AC36" s="108"/>
      <c r="AD36" s="108"/>
      <c r="AE36" s="108"/>
      <c r="AF36" s="108"/>
      <c r="AG36" s="108"/>
      <c r="AH36" s="108"/>
      <c r="AI36" s="108"/>
      <c r="AJ36" s="108"/>
      <c r="AK36" s="108"/>
      <c r="AL36" s="108"/>
      <c r="AM36" s="108"/>
      <c r="AN36" s="108"/>
      <c r="AO36" s="108"/>
      <c r="AP36" s="108"/>
      <c r="AQ36" s="108"/>
      <c r="AR36" s="108"/>
      <c r="AS36" s="108"/>
      <c r="AT36" s="108"/>
      <c r="AU36" s="108"/>
      <c r="AV36" s="109"/>
      <c r="AW36" s="109"/>
      <c r="AX36" s="109"/>
      <c r="AY36" s="108"/>
      <c r="AZ36" s="107"/>
      <c r="BA36" s="107"/>
      <c r="BB36" s="107"/>
      <c r="BC36" s="108"/>
      <c r="BD36" s="108"/>
    </row>
    <row r="37" spans="1:56" x14ac:dyDescent="0.2">
      <c r="A37" s="107"/>
      <c r="B37" s="107"/>
      <c r="C37" s="107"/>
      <c r="D37" s="107"/>
      <c r="E37" s="108"/>
      <c r="F37" s="107"/>
      <c r="G37" s="107"/>
      <c r="H37" s="107"/>
      <c r="I37" s="107"/>
      <c r="J37" s="107"/>
      <c r="K37" s="107"/>
      <c r="L37" s="109"/>
      <c r="M37" s="109"/>
      <c r="N37" s="109"/>
      <c r="O37" s="109"/>
      <c r="P37" s="109"/>
      <c r="Q37" s="109"/>
      <c r="R37" s="109"/>
      <c r="S37" s="109"/>
      <c r="T37" s="109"/>
      <c r="U37" s="109"/>
      <c r="V37" s="108"/>
      <c r="W37" s="108"/>
      <c r="X37" s="108"/>
      <c r="Y37" s="108"/>
      <c r="Z37" s="108"/>
      <c r="AA37" s="108"/>
      <c r="AB37" s="108"/>
      <c r="AC37" s="108"/>
      <c r="AD37" s="108"/>
      <c r="AE37" s="108"/>
      <c r="AF37" s="108"/>
      <c r="AG37" s="108"/>
      <c r="AH37" s="108"/>
      <c r="AI37" s="108"/>
      <c r="AJ37" s="108"/>
      <c r="AK37" s="108"/>
      <c r="AL37" s="108"/>
      <c r="AM37" s="108"/>
      <c r="AN37" s="108"/>
      <c r="AO37" s="108"/>
      <c r="AP37" s="108"/>
      <c r="AQ37" s="108"/>
      <c r="AR37" s="108"/>
      <c r="AS37" s="108"/>
      <c r="AT37" s="108"/>
      <c r="AU37" s="108"/>
      <c r="AV37" s="109"/>
      <c r="AW37" s="109"/>
      <c r="AX37" s="109"/>
      <c r="AY37" s="108"/>
      <c r="AZ37" s="107"/>
      <c r="BA37" s="107"/>
      <c r="BB37" s="107"/>
      <c r="BC37" s="108"/>
      <c r="BD37" s="108"/>
    </row>
    <row r="38" spans="1:56" x14ac:dyDescent="0.2">
      <c r="A38" s="107"/>
      <c r="B38" s="107"/>
      <c r="C38" s="107"/>
      <c r="D38" s="107"/>
      <c r="E38" s="108"/>
      <c r="F38" s="107"/>
      <c r="G38" s="107"/>
      <c r="H38" s="107"/>
      <c r="I38" s="107"/>
      <c r="J38" s="107"/>
      <c r="K38" s="107"/>
      <c r="L38" s="109"/>
      <c r="M38" s="109"/>
      <c r="N38" s="109"/>
      <c r="O38" s="109"/>
      <c r="P38" s="109"/>
      <c r="Q38" s="109"/>
      <c r="R38" s="109"/>
      <c r="S38" s="109"/>
      <c r="T38" s="109"/>
      <c r="U38" s="109"/>
      <c r="V38" s="108"/>
      <c r="W38" s="108"/>
      <c r="X38" s="108"/>
      <c r="Y38" s="108"/>
      <c r="Z38" s="108"/>
      <c r="AA38" s="108"/>
      <c r="AB38" s="108"/>
      <c r="AC38" s="108"/>
      <c r="AD38" s="108"/>
      <c r="AE38" s="108"/>
      <c r="AF38" s="108"/>
      <c r="AG38" s="108"/>
      <c r="AH38" s="108"/>
      <c r="AI38" s="108"/>
      <c r="AJ38" s="108"/>
      <c r="AK38" s="108"/>
      <c r="AL38" s="108"/>
      <c r="AM38" s="108"/>
      <c r="AN38" s="108"/>
      <c r="AO38" s="108"/>
      <c r="AP38" s="108"/>
      <c r="AQ38" s="108"/>
      <c r="AR38" s="108"/>
      <c r="AS38" s="108"/>
      <c r="AT38" s="108"/>
      <c r="AU38" s="108"/>
      <c r="AV38" s="109"/>
      <c r="AW38" s="109"/>
      <c r="AX38" s="109"/>
      <c r="AY38" s="108"/>
      <c r="AZ38" s="107"/>
      <c r="BA38" s="107"/>
      <c r="BB38" s="107"/>
      <c r="BC38" s="108"/>
      <c r="BD38" s="108"/>
    </row>
    <row r="39" spans="1:56" x14ac:dyDescent="0.2">
      <c r="A39" s="107"/>
      <c r="B39" s="107"/>
      <c r="C39" s="107"/>
      <c r="D39" s="107"/>
      <c r="E39" s="108"/>
      <c r="F39" s="107"/>
      <c r="G39" s="107"/>
      <c r="H39" s="107"/>
      <c r="I39" s="107"/>
      <c r="J39" s="107"/>
      <c r="K39" s="107"/>
      <c r="L39" s="109"/>
      <c r="M39" s="109"/>
      <c r="N39" s="109"/>
      <c r="O39" s="109"/>
      <c r="P39" s="109"/>
      <c r="Q39" s="109"/>
      <c r="R39" s="109"/>
      <c r="S39" s="109"/>
      <c r="T39" s="109"/>
      <c r="U39" s="109"/>
      <c r="V39" s="108"/>
      <c r="W39" s="108"/>
      <c r="X39" s="108"/>
      <c r="Y39" s="108"/>
      <c r="Z39" s="108"/>
      <c r="AA39" s="108"/>
      <c r="AB39" s="108"/>
      <c r="AC39" s="108"/>
      <c r="AD39" s="108"/>
      <c r="AE39" s="108"/>
      <c r="AF39" s="108"/>
      <c r="AG39" s="108"/>
      <c r="AH39" s="108"/>
      <c r="AI39" s="108"/>
      <c r="AJ39" s="108"/>
      <c r="AK39" s="108"/>
      <c r="AL39" s="108"/>
      <c r="AM39" s="108"/>
      <c r="AN39" s="108"/>
      <c r="AO39" s="108"/>
      <c r="AP39" s="108"/>
      <c r="AQ39" s="108"/>
      <c r="AR39" s="108"/>
      <c r="AS39" s="108"/>
      <c r="AT39" s="108"/>
      <c r="AU39" s="108"/>
      <c r="AV39" s="109"/>
      <c r="AW39" s="109"/>
      <c r="AX39" s="109"/>
      <c r="AY39" s="108"/>
      <c r="AZ39" s="107"/>
      <c r="BA39" s="107"/>
      <c r="BB39" s="107"/>
      <c r="BC39" s="108"/>
      <c r="BD39" s="108"/>
    </row>
    <row r="40" spans="1:56" x14ac:dyDescent="0.2">
      <c r="A40" s="107"/>
      <c r="B40" s="107"/>
      <c r="C40" s="107"/>
      <c r="D40" s="107"/>
      <c r="E40" s="108"/>
      <c r="F40" s="107"/>
      <c r="G40" s="107"/>
      <c r="H40" s="107"/>
      <c r="I40" s="107"/>
      <c r="J40" s="107"/>
      <c r="K40" s="107"/>
      <c r="L40" s="109"/>
      <c r="M40" s="109"/>
      <c r="N40" s="109"/>
      <c r="O40" s="109"/>
      <c r="P40" s="109"/>
      <c r="Q40" s="109"/>
      <c r="R40" s="109"/>
      <c r="S40" s="109"/>
      <c r="T40" s="109"/>
      <c r="U40" s="109"/>
      <c r="V40" s="108"/>
      <c r="W40" s="108"/>
      <c r="X40" s="108"/>
      <c r="Y40" s="108"/>
      <c r="Z40" s="108"/>
      <c r="AA40" s="108"/>
      <c r="AB40" s="108"/>
      <c r="AC40" s="108"/>
      <c r="AD40" s="108"/>
      <c r="AE40" s="108"/>
      <c r="AF40" s="108"/>
      <c r="AG40" s="108"/>
      <c r="AH40" s="108"/>
      <c r="AI40" s="108"/>
      <c r="AJ40" s="108"/>
      <c r="AK40" s="108"/>
      <c r="AL40" s="108"/>
      <c r="AM40" s="108"/>
      <c r="AN40" s="108"/>
      <c r="AO40" s="108"/>
      <c r="AP40" s="108"/>
      <c r="AQ40" s="108"/>
      <c r="AR40" s="108"/>
      <c r="AS40" s="108"/>
      <c r="AT40" s="108"/>
      <c r="AU40" s="108"/>
      <c r="AV40" s="109"/>
      <c r="AW40" s="109"/>
      <c r="AX40" s="109"/>
      <c r="AY40" s="108"/>
      <c r="AZ40" s="107"/>
      <c r="BA40" s="107"/>
      <c r="BB40" s="107"/>
      <c r="BC40" s="108"/>
      <c r="BD40" s="108"/>
    </row>
    <row r="41" spans="1:56" x14ac:dyDescent="0.2">
      <c r="A41" s="107"/>
      <c r="B41" s="107"/>
      <c r="C41" s="107"/>
      <c r="D41" s="107"/>
      <c r="E41" s="108"/>
      <c r="F41" s="107"/>
      <c r="G41" s="107"/>
      <c r="H41" s="107"/>
      <c r="I41" s="107"/>
      <c r="J41" s="107"/>
      <c r="K41" s="107"/>
      <c r="L41" s="109"/>
      <c r="M41" s="109"/>
      <c r="N41" s="109"/>
      <c r="O41" s="109"/>
      <c r="P41" s="109"/>
      <c r="Q41" s="109"/>
      <c r="R41" s="109"/>
      <c r="S41" s="109"/>
      <c r="T41" s="109"/>
      <c r="U41" s="109"/>
      <c r="V41" s="108"/>
      <c r="W41" s="108"/>
      <c r="X41" s="108"/>
      <c r="Y41" s="108"/>
      <c r="Z41" s="108"/>
      <c r="AA41" s="108"/>
      <c r="AB41" s="108"/>
      <c r="AC41" s="108"/>
      <c r="AD41" s="108"/>
      <c r="AE41" s="108"/>
      <c r="AF41" s="108"/>
      <c r="AG41" s="108"/>
      <c r="AH41" s="108"/>
      <c r="AI41" s="108"/>
      <c r="AJ41" s="108"/>
      <c r="AK41" s="108"/>
      <c r="AL41" s="108"/>
      <c r="AM41" s="108"/>
      <c r="AN41" s="108"/>
      <c r="AO41" s="108"/>
      <c r="AP41" s="108"/>
      <c r="AQ41" s="108"/>
      <c r="AR41" s="108"/>
      <c r="AS41" s="108"/>
      <c r="AT41" s="108"/>
      <c r="AU41" s="108"/>
      <c r="AV41" s="109"/>
      <c r="AW41" s="109"/>
      <c r="AX41" s="109"/>
      <c r="AY41" s="108"/>
      <c r="AZ41" s="107"/>
      <c r="BA41" s="107"/>
      <c r="BB41" s="107"/>
      <c r="BC41" s="108"/>
      <c r="BD41" s="108"/>
    </row>
    <row r="42" spans="1:56" x14ac:dyDescent="0.2">
      <c r="A42" s="107"/>
      <c r="B42" s="107"/>
      <c r="C42" s="107"/>
      <c r="D42" s="107"/>
      <c r="E42" s="108"/>
      <c r="F42" s="107"/>
      <c r="G42" s="107"/>
      <c r="H42" s="107"/>
      <c r="I42" s="107"/>
      <c r="J42" s="107"/>
      <c r="K42" s="107"/>
      <c r="L42" s="109"/>
      <c r="M42" s="109"/>
      <c r="N42" s="109"/>
      <c r="O42" s="109"/>
      <c r="P42" s="109"/>
      <c r="Q42" s="109"/>
      <c r="R42" s="109"/>
      <c r="S42" s="109"/>
      <c r="T42" s="109"/>
      <c r="U42" s="109"/>
      <c r="V42" s="108"/>
      <c r="W42" s="108"/>
      <c r="X42" s="108"/>
      <c r="Y42" s="108"/>
      <c r="Z42" s="108"/>
      <c r="AA42" s="108"/>
      <c r="AB42" s="108"/>
      <c r="AC42" s="108"/>
      <c r="AD42" s="108"/>
      <c r="AE42" s="108"/>
      <c r="AF42" s="108"/>
      <c r="AG42" s="108"/>
      <c r="AH42" s="108"/>
      <c r="AI42" s="108"/>
      <c r="AJ42" s="108"/>
      <c r="AK42" s="108"/>
      <c r="AL42" s="108"/>
      <c r="AM42" s="108"/>
      <c r="AN42" s="108"/>
      <c r="AO42" s="108"/>
      <c r="AP42" s="108"/>
      <c r="AQ42" s="108"/>
      <c r="AR42" s="108"/>
      <c r="AS42" s="108"/>
      <c r="AT42" s="108"/>
      <c r="AU42" s="108"/>
      <c r="AV42" s="109"/>
      <c r="AW42" s="109"/>
      <c r="AX42" s="109"/>
      <c r="AY42" s="108"/>
      <c r="AZ42" s="107"/>
      <c r="BA42" s="107"/>
      <c r="BB42" s="107"/>
      <c r="BC42" s="108"/>
      <c r="BD42" s="108"/>
    </row>
    <row r="43" spans="1:56" x14ac:dyDescent="0.2">
      <c r="A43" s="107"/>
      <c r="B43" s="107"/>
      <c r="C43" s="107"/>
      <c r="D43" s="107"/>
      <c r="E43" s="108"/>
      <c r="F43" s="107"/>
      <c r="G43" s="107"/>
      <c r="H43" s="107"/>
      <c r="I43" s="107"/>
      <c r="J43" s="107"/>
      <c r="K43" s="107"/>
      <c r="L43" s="109"/>
      <c r="M43" s="109"/>
      <c r="N43" s="109"/>
      <c r="O43" s="109"/>
      <c r="P43" s="109"/>
      <c r="Q43" s="109"/>
      <c r="R43" s="109"/>
      <c r="S43" s="109"/>
      <c r="T43" s="109"/>
      <c r="U43" s="109"/>
      <c r="V43" s="108"/>
      <c r="W43" s="108"/>
      <c r="X43" s="108"/>
      <c r="Y43" s="108"/>
      <c r="Z43" s="108"/>
      <c r="AA43" s="108"/>
      <c r="AB43" s="108"/>
      <c r="AC43" s="108"/>
      <c r="AD43" s="108"/>
      <c r="AE43" s="108"/>
      <c r="AF43" s="108"/>
      <c r="AG43" s="108"/>
      <c r="AH43" s="108"/>
      <c r="AI43" s="108"/>
      <c r="AJ43" s="108"/>
      <c r="AK43" s="108"/>
      <c r="AL43" s="108"/>
      <c r="AM43" s="108"/>
      <c r="AN43" s="108"/>
      <c r="AO43" s="108"/>
      <c r="AP43" s="108"/>
      <c r="AQ43" s="108"/>
      <c r="AR43" s="108"/>
      <c r="AS43" s="108"/>
      <c r="AT43" s="108"/>
      <c r="AU43" s="108"/>
      <c r="AV43" s="109"/>
      <c r="AW43" s="109"/>
      <c r="AX43" s="109"/>
      <c r="AY43" s="108"/>
      <c r="AZ43" s="107"/>
      <c r="BA43" s="107"/>
      <c r="BB43" s="107"/>
      <c r="BC43" s="108"/>
      <c r="BD43" s="108"/>
    </row>
    <row r="44" spans="1:56" x14ac:dyDescent="0.2">
      <c r="A44" s="107"/>
      <c r="B44" s="107"/>
      <c r="C44" s="107"/>
      <c r="D44" s="107"/>
      <c r="E44" s="108"/>
      <c r="F44" s="107"/>
      <c r="G44" s="107"/>
      <c r="H44" s="107"/>
      <c r="I44" s="107"/>
      <c r="J44" s="107"/>
      <c r="K44" s="107"/>
      <c r="L44" s="109"/>
      <c r="M44" s="109"/>
      <c r="N44" s="109"/>
      <c r="O44" s="109"/>
      <c r="P44" s="109"/>
      <c r="Q44" s="109"/>
      <c r="R44" s="109"/>
      <c r="S44" s="109"/>
      <c r="T44" s="109"/>
      <c r="U44" s="109"/>
      <c r="V44" s="108"/>
      <c r="W44" s="108"/>
      <c r="X44" s="108"/>
      <c r="Y44" s="108"/>
      <c r="Z44" s="108"/>
      <c r="AA44" s="108"/>
      <c r="AB44" s="108"/>
      <c r="AC44" s="108"/>
      <c r="AD44" s="108"/>
      <c r="AE44" s="108"/>
      <c r="AF44" s="108"/>
      <c r="AG44" s="108"/>
      <c r="AH44" s="108"/>
      <c r="AI44" s="108"/>
      <c r="AJ44" s="108"/>
      <c r="AK44" s="108"/>
      <c r="AL44" s="108"/>
      <c r="AM44" s="108"/>
      <c r="AN44" s="108"/>
      <c r="AO44" s="108"/>
      <c r="AP44" s="108"/>
      <c r="AQ44" s="108"/>
      <c r="AR44" s="108"/>
      <c r="AS44" s="108"/>
      <c r="AT44" s="108"/>
      <c r="AU44" s="108"/>
      <c r="AV44" s="109"/>
      <c r="AW44" s="109"/>
      <c r="AX44" s="109"/>
      <c r="AY44" s="108"/>
      <c r="AZ44" s="107"/>
      <c r="BA44" s="107"/>
      <c r="BB44" s="107"/>
      <c r="BC44" s="108"/>
      <c r="BD44" s="108"/>
    </row>
    <row r="45" spans="1:56" x14ac:dyDescent="0.2">
      <c r="A45" s="107"/>
      <c r="B45" s="107"/>
      <c r="C45" s="107"/>
      <c r="D45" s="107"/>
      <c r="E45" s="108"/>
      <c r="F45" s="107"/>
      <c r="G45" s="107"/>
      <c r="H45" s="107"/>
      <c r="I45" s="107"/>
      <c r="J45" s="107"/>
      <c r="K45" s="107"/>
      <c r="L45" s="109"/>
      <c r="M45" s="109"/>
      <c r="N45" s="109"/>
      <c r="O45" s="109"/>
      <c r="P45" s="109"/>
      <c r="Q45" s="109"/>
      <c r="R45" s="109"/>
      <c r="S45" s="109"/>
      <c r="T45" s="109"/>
      <c r="U45" s="109"/>
      <c r="V45" s="108"/>
      <c r="W45" s="108"/>
      <c r="X45" s="108"/>
      <c r="Y45" s="108"/>
      <c r="Z45" s="108"/>
      <c r="AA45" s="108"/>
      <c r="AB45" s="108"/>
      <c r="AC45" s="108"/>
      <c r="AD45" s="108"/>
      <c r="AE45" s="108"/>
      <c r="AF45" s="108"/>
      <c r="AG45" s="108"/>
      <c r="AH45" s="108"/>
      <c r="AI45" s="108"/>
      <c r="AJ45" s="108"/>
      <c r="AK45" s="108"/>
      <c r="AL45" s="108"/>
      <c r="AM45" s="108"/>
      <c r="AN45" s="108"/>
      <c r="AO45" s="108"/>
      <c r="AP45" s="108"/>
      <c r="AQ45" s="108"/>
      <c r="AR45" s="108"/>
      <c r="AS45" s="108"/>
      <c r="AT45" s="108"/>
      <c r="AU45" s="108"/>
      <c r="AV45" s="109"/>
      <c r="AW45" s="109"/>
      <c r="AX45" s="109"/>
      <c r="AY45" s="108"/>
      <c r="AZ45" s="107"/>
      <c r="BA45" s="107"/>
      <c r="BB45" s="107"/>
      <c r="BC45" s="108"/>
      <c r="BD45" s="108"/>
    </row>
    <row r="46" spans="1:56" x14ac:dyDescent="0.2">
      <c r="A46" s="107"/>
      <c r="B46" s="107"/>
      <c r="C46" s="107"/>
      <c r="D46" s="107"/>
      <c r="E46" s="108"/>
      <c r="F46" s="107"/>
      <c r="G46" s="107"/>
      <c r="H46" s="107"/>
      <c r="I46" s="107"/>
      <c r="J46" s="107"/>
      <c r="K46" s="107"/>
      <c r="L46" s="109"/>
      <c r="M46" s="109"/>
      <c r="N46" s="109"/>
      <c r="O46" s="109"/>
      <c r="P46" s="109"/>
      <c r="Q46" s="109"/>
      <c r="R46" s="109"/>
      <c r="S46" s="109"/>
      <c r="T46" s="109"/>
      <c r="U46" s="109"/>
      <c r="V46" s="108"/>
      <c r="W46" s="108"/>
      <c r="X46" s="108"/>
      <c r="Y46" s="108"/>
      <c r="Z46" s="108"/>
      <c r="AA46" s="108"/>
      <c r="AB46" s="108"/>
      <c r="AC46" s="108"/>
      <c r="AD46" s="108"/>
      <c r="AE46" s="108"/>
      <c r="AF46" s="108"/>
      <c r="AG46" s="108"/>
      <c r="AH46" s="108"/>
      <c r="AI46" s="108"/>
      <c r="AJ46" s="108"/>
      <c r="AK46" s="108"/>
      <c r="AL46" s="108"/>
      <c r="AM46" s="108"/>
      <c r="AN46" s="108"/>
      <c r="AO46" s="108"/>
      <c r="AP46" s="108"/>
      <c r="AQ46" s="108"/>
      <c r="AR46" s="108"/>
      <c r="AS46" s="108"/>
      <c r="AT46" s="108"/>
      <c r="AU46" s="108"/>
      <c r="AV46" s="109"/>
      <c r="AW46" s="109"/>
      <c r="AX46" s="109"/>
      <c r="AY46" s="108"/>
      <c r="AZ46" s="107"/>
      <c r="BA46" s="107"/>
      <c r="BB46" s="107"/>
      <c r="BC46" s="108"/>
      <c r="BD46" s="108"/>
    </row>
    <row r="47" spans="1:56" x14ac:dyDescent="0.2">
      <c r="A47" s="107"/>
      <c r="B47" s="107"/>
      <c r="C47" s="107"/>
      <c r="D47" s="107"/>
      <c r="E47" s="108"/>
      <c r="F47" s="107"/>
      <c r="G47" s="107"/>
      <c r="H47" s="107"/>
      <c r="I47" s="107"/>
      <c r="J47" s="107"/>
      <c r="K47" s="107"/>
      <c r="L47" s="109"/>
      <c r="M47" s="109"/>
      <c r="N47" s="109"/>
      <c r="O47" s="109"/>
      <c r="P47" s="109"/>
      <c r="Q47" s="109"/>
      <c r="R47" s="109"/>
      <c r="S47" s="109"/>
      <c r="T47" s="109"/>
      <c r="U47" s="109"/>
      <c r="V47" s="108"/>
      <c r="W47" s="108"/>
      <c r="X47" s="108"/>
      <c r="Y47" s="108"/>
      <c r="Z47" s="108"/>
      <c r="AA47" s="108"/>
      <c r="AB47" s="108"/>
      <c r="AC47" s="108"/>
      <c r="AD47" s="108"/>
      <c r="AE47" s="108"/>
      <c r="AF47" s="108"/>
      <c r="AG47" s="108"/>
      <c r="AH47" s="108"/>
      <c r="AI47" s="108"/>
      <c r="AJ47" s="108"/>
      <c r="AK47" s="108"/>
      <c r="AL47" s="108"/>
      <c r="AM47" s="108"/>
      <c r="AN47" s="108"/>
      <c r="AO47" s="108"/>
      <c r="AP47" s="108"/>
      <c r="AQ47" s="108"/>
      <c r="AR47" s="108"/>
      <c r="AS47" s="108"/>
      <c r="AT47" s="108"/>
      <c r="AU47" s="108"/>
      <c r="AV47" s="109"/>
      <c r="AW47" s="109"/>
      <c r="AX47" s="109"/>
      <c r="AY47" s="108"/>
      <c r="AZ47" s="107"/>
      <c r="BA47" s="107"/>
      <c r="BB47" s="107"/>
      <c r="BC47" s="108"/>
      <c r="BD47" s="108"/>
    </row>
    <row r="48" spans="1:56" x14ac:dyDescent="0.2">
      <c r="A48" s="107"/>
      <c r="B48" s="107"/>
      <c r="C48" s="107"/>
      <c r="D48" s="107"/>
      <c r="E48" s="108"/>
      <c r="F48" s="107"/>
      <c r="G48" s="107"/>
      <c r="H48" s="107"/>
      <c r="I48" s="107"/>
      <c r="J48" s="107"/>
      <c r="K48" s="107"/>
      <c r="L48" s="109"/>
      <c r="M48" s="109"/>
      <c r="N48" s="109"/>
      <c r="O48" s="109"/>
      <c r="P48" s="109"/>
      <c r="Q48" s="109"/>
      <c r="R48" s="109"/>
      <c r="S48" s="109"/>
      <c r="T48" s="109"/>
      <c r="U48" s="109"/>
      <c r="V48" s="108"/>
      <c r="W48" s="108"/>
      <c r="X48" s="108"/>
      <c r="Y48" s="108"/>
      <c r="Z48" s="108"/>
      <c r="AA48" s="108"/>
      <c r="AB48" s="108"/>
      <c r="AC48" s="108"/>
      <c r="AD48" s="108"/>
      <c r="AE48" s="108"/>
      <c r="AF48" s="108"/>
      <c r="AG48" s="108"/>
      <c r="AH48" s="108"/>
      <c r="AI48" s="108"/>
      <c r="AJ48" s="108"/>
      <c r="AK48" s="108"/>
      <c r="AL48" s="108"/>
      <c r="AM48" s="108"/>
      <c r="AN48" s="108"/>
      <c r="AO48" s="108"/>
      <c r="AP48" s="108"/>
      <c r="AQ48" s="108"/>
      <c r="AR48" s="108"/>
      <c r="AS48" s="108"/>
      <c r="AT48" s="108"/>
      <c r="AU48" s="108"/>
      <c r="AV48" s="109"/>
      <c r="AW48" s="109"/>
      <c r="AX48" s="109"/>
      <c r="AY48" s="108"/>
      <c r="AZ48" s="107"/>
      <c r="BA48" s="107"/>
      <c r="BB48" s="107"/>
      <c r="BC48" s="108"/>
      <c r="BD48" s="108"/>
    </row>
    <row r="49" spans="1:56" x14ac:dyDescent="0.2">
      <c r="A49" s="107"/>
      <c r="B49" s="107"/>
      <c r="C49" s="107"/>
      <c r="D49" s="107"/>
      <c r="E49" s="108"/>
      <c r="F49" s="107"/>
      <c r="G49" s="107"/>
      <c r="H49" s="107"/>
      <c r="I49" s="107"/>
      <c r="J49" s="107"/>
      <c r="K49" s="107"/>
      <c r="L49" s="109"/>
      <c r="M49" s="109"/>
      <c r="N49" s="109"/>
      <c r="O49" s="109"/>
      <c r="P49" s="109"/>
      <c r="Q49" s="109"/>
      <c r="R49" s="109"/>
      <c r="S49" s="109"/>
      <c r="T49" s="109"/>
      <c r="U49" s="109"/>
      <c r="V49" s="108"/>
      <c r="W49" s="108"/>
      <c r="X49" s="108"/>
      <c r="Y49" s="108"/>
      <c r="Z49" s="108"/>
      <c r="AA49" s="108"/>
      <c r="AB49" s="108"/>
      <c r="AC49" s="108"/>
      <c r="AD49" s="108"/>
      <c r="AE49" s="108"/>
      <c r="AF49" s="108"/>
      <c r="AG49" s="108"/>
      <c r="AH49" s="108"/>
      <c r="AI49" s="108"/>
      <c r="AJ49" s="108"/>
      <c r="AK49" s="108"/>
      <c r="AL49" s="108"/>
      <c r="AM49" s="108"/>
      <c r="AN49" s="108"/>
      <c r="AO49" s="108"/>
      <c r="AP49" s="108"/>
      <c r="AQ49" s="108"/>
      <c r="AR49" s="108"/>
      <c r="AS49" s="108"/>
      <c r="AT49" s="108"/>
      <c r="AU49" s="108"/>
      <c r="AV49" s="109"/>
      <c r="AW49" s="109"/>
      <c r="AX49" s="109"/>
      <c r="AY49" s="108"/>
      <c r="AZ49" s="107"/>
      <c r="BA49" s="107"/>
      <c r="BB49" s="107"/>
      <c r="BC49" s="108"/>
      <c r="BD49" s="108"/>
    </row>
    <row r="50" spans="1:56" x14ac:dyDescent="0.2">
      <c r="A50" s="107"/>
      <c r="B50" s="107"/>
      <c r="C50" s="107"/>
      <c r="D50" s="107"/>
      <c r="E50" s="108"/>
      <c r="F50" s="107"/>
      <c r="G50" s="107"/>
      <c r="H50" s="107"/>
      <c r="I50" s="107"/>
      <c r="J50" s="107"/>
      <c r="K50" s="107"/>
      <c r="L50" s="109"/>
      <c r="M50" s="109"/>
      <c r="N50" s="109"/>
      <c r="O50" s="109"/>
      <c r="P50" s="109"/>
      <c r="Q50" s="109"/>
      <c r="R50" s="109"/>
      <c r="S50" s="109"/>
      <c r="T50" s="109"/>
      <c r="U50" s="109"/>
      <c r="V50" s="108"/>
      <c r="W50" s="108"/>
      <c r="X50" s="108"/>
      <c r="Y50" s="108"/>
      <c r="Z50" s="108"/>
      <c r="AA50" s="108"/>
      <c r="AB50" s="108"/>
      <c r="AC50" s="108"/>
      <c r="AD50" s="108"/>
      <c r="AE50" s="108"/>
      <c r="AF50" s="108"/>
      <c r="AG50" s="108"/>
      <c r="AH50" s="108"/>
      <c r="AI50" s="108"/>
      <c r="AJ50" s="108"/>
      <c r="AK50" s="108"/>
      <c r="AL50" s="108"/>
      <c r="AM50" s="108"/>
      <c r="AN50" s="108"/>
      <c r="AO50" s="108"/>
      <c r="AP50" s="108"/>
      <c r="AQ50" s="108"/>
      <c r="AR50" s="108"/>
      <c r="AS50" s="108"/>
      <c r="AT50" s="108"/>
      <c r="AU50" s="108"/>
      <c r="AV50" s="109"/>
      <c r="AW50" s="109"/>
      <c r="AX50" s="109"/>
      <c r="AY50" s="108"/>
      <c r="AZ50" s="107"/>
      <c r="BA50" s="107"/>
      <c r="BB50" s="107"/>
      <c r="BC50" s="108"/>
      <c r="BD50" s="108"/>
    </row>
    <row r="51" spans="1:56" x14ac:dyDescent="0.2">
      <c r="A51" s="107"/>
      <c r="B51" s="107"/>
      <c r="C51" s="107"/>
      <c r="D51" s="107"/>
      <c r="E51" s="108"/>
      <c r="F51" s="107"/>
      <c r="G51" s="107"/>
      <c r="H51" s="107"/>
      <c r="I51" s="107"/>
      <c r="J51" s="107"/>
      <c r="K51" s="107"/>
      <c r="L51" s="109"/>
      <c r="M51" s="109"/>
      <c r="N51" s="109"/>
      <c r="O51" s="109"/>
      <c r="P51" s="109"/>
      <c r="Q51" s="109"/>
      <c r="R51" s="109"/>
      <c r="S51" s="109"/>
      <c r="T51" s="109"/>
      <c r="U51" s="109"/>
      <c r="V51" s="108"/>
      <c r="W51" s="108"/>
      <c r="X51" s="108"/>
      <c r="Y51" s="108"/>
      <c r="Z51" s="108"/>
      <c r="AA51" s="108"/>
      <c r="AB51" s="108"/>
      <c r="AC51" s="108"/>
      <c r="AD51" s="108"/>
      <c r="AE51" s="108"/>
      <c r="AF51" s="108"/>
      <c r="AG51" s="108"/>
      <c r="AH51" s="108"/>
      <c r="AI51" s="108"/>
      <c r="AJ51" s="108"/>
      <c r="AK51" s="108"/>
      <c r="AL51" s="108"/>
      <c r="AM51" s="108"/>
      <c r="AN51" s="108"/>
      <c r="AO51" s="108"/>
      <c r="AP51" s="108"/>
      <c r="AQ51" s="108"/>
      <c r="AR51" s="108"/>
      <c r="AS51" s="108"/>
      <c r="AT51" s="108"/>
      <c r="AU51" s="108"/>
      <c r="AV51" s="109"/>
      <c r="AW51" s="109"/>
      <c r="AX51" s="109"/>
      <c r="AY51" s="108"/>
      <c r="AZ51" s="107"/>
      <c r="BA51" s="107"/>
      <c r="BB51" s="107"/>
      <c r="BC51" s="108"/>
      <c r="BD51" s="108"/>
    </row>
    <row r="52" spans="1:56" x14ac:dyDescent="0.2">
      <c r="A52" s="107"/>
      <c r="B52" s="107"/>
      <c r="C52" s="107"/>
      <c r="D52" s="107"/>
      <c r="E52" s="108"/>
      <c r="F52" s="107"/>
      <c r="G52" s="107"/>
      <c r="H52" s="107"/>
      <c r="I52" s="107"/>
      <c r="J52" s="107"/>
      <c r="K52" s="107"/>
      <c r="L52" s="109"/>
      <c r="M52" s="109"/>
      <c r="N52" s="109"/>
      <c r="O52" s="109"/>
      <c r="P52" s="109"/>
      <c r="Q52" s="109"/>
      <c r="R52" s="109"/>
      <c r="S52" s="109"/>
      <c r="T52" s="109"/>
      <c r="U52" s="109"/>
      <c r="V52" s="108"/>
      <c r="W52" s="108"/>
      <c r="X52" s="108"/>
      <c r="Y52" s="108"/>
      <c r="Z52" s="108"/>
      <c r="AA52" s="108"/>
      <c r="AB52" s="108"/>
      <c r="AC52" s="108"/>
      <c r="AD52" s="108"/>
      <c r="AE52" s="108"/>
      <c r="AF52" s="108"/>
      <c r="AG52" s="108"/>
      <c r="AH52" s="108"/>
      <c r="AI52" s="108"/>
      <c r="AJ52" s="108"/>
      <c r="AK52" s="108"/>
      <c r="AL52" s="108"/>
      <c r="AM52" s="108"/>
      <c r="AN52" s="108"/>
      <c r="AO52" s="108"/>
      <c r="AP52" s="108"/>
      <c r="AQ52" s="108"/>
      <c r="AR52" s="108"/>
      <c r="AS52" s="108"/>
      <c r="AT52" s="108"/>
      <c r="AU52" s="108"/>
      <c r="AV52" s="109"/>
      <c r="AW52" s="109"/>
      <c r="AX52" s="109"/>
      <c r="AY52" s="108"/>
      <c r="AZ52" s="107"/>
      <c r="BA52" s="107"/>
      <c r="BB52" s="107"/>
      <c r="BC52" s="108"/>
      <c r="BD52" s="108"/>
    </row>
    <row r="53" spans="1:56" x14ac:dyDescent="0.2">
      <c r="A53" s="107"/>
      <c r="B53" s="107"/>
      <c r="C53" s="107"/>
      <c r="D53" s="107"/>
      <c r="E53" s="108"/>
      <c r="F53" s="107"/>
      <c r="G53" s="107"/>
      <c r="H53" s="107"/>
      <c r="I53" s="107"/>
      <c r="J53" s="107"/>
      <c r="K53" s="107"/>
      <c r="L53" s="109"/>
      <c r="M53" s="109"/>
      <c r="N53" s="109"/>
      <c r="O53" s="109"/>
      <c r="P53" s="109"/>
      <c r="Q53" s="109"/>
      <c r="R53" s="109"/>
      <c r="S53" s="109"/>
      <c r="T53" s="109"/>
      <c r="U53" s="109"/>
      <c r="V53" s="108"/>
      <c r="W53" s="108"/>
      <c r="X53" s="108"/>
      <c r="Y53" s="108"/>
      <c r="Z53" s="108"/>
      <c r="AA53" s="108"/>
      <c r="AB53" s="108"/>
      <c r="AC53" s="108"/>
      <c r="AD53" s="108"/>
      <c r="AE53" s="108"/>
      <c r="AF53" s="108"/>
      <c r="AG53" s="108"/>
      <c r="AH53" s="108"/>
      <c r="AI53" s="108"/>
      <c r="AJ53" s="108"/>
      <c r="AK53" s="108"/>
      <c r="AL53" s="108"/>
      <c r="AM53" s="108"/>
      <c r="AN53" s="108"/>
      <c r="AO53" s="108"/>
      <c r="AP53" s="108"/>
      <c r="AQ53" s="108"/>
      <c r="AR53" s="108"/>
      <c r="AS53" s="108"/>
      <c r="AT53" s="108"/>
      <c r="AU53" s="108"/>
      <c r="AV53" s="109"/>
      <c r="AW53" s="109"/>
      <c r="AX53" s="109"/>
      <c r="AY53" s="108"/>
      <c r="AZ53" s="107"/>
      <c r="BA53" s="107"/>
      <c r="BB53" s="107"/>
      <c r="BC53" s="108"/>
      <c r="BD53" s="108"/>
    </row>
    <row r="54" spans="1:56" x14ac:dyDescent="0.2">
      <c r="A54" s="107"/>
      <c r="B54" s="107"/>
      <c r="C54" s="107"/>
      <c r="D54" s="107"/>
      <c r="E54" s="108"/>
      <c r="F54" s="107"/>
      <c r="G54" s="107"/>
      <c r="H54" s="107"/>
      <c r="I54" s="107"/>
      <c r="J54" s="107"/>
      <c r="K54" s="107"/>
      <c r="L54" s="109"/>
      <c r="M54" s="109"/>
      <c r="N54" s="109"/>
      <c r="O54" s="109"/>
      <c r="P54" s="109"/>
      <c r="Q54" s="109"/>
      <c r="R54" s="109"/>
      <c r="S54" s="109"/>
      <c r="T54" s="109"/>
      <c r="U54" s="109"/>
      <c r="V54" s="108"/>
      <c r="W54" s="108"/>
      <c r="X54" s="108"/>
      <c r="Y54" s="108"/>
      <c r="Z54" s="108"/>
      <c r="AA54" s="108"/>
      <c r="AB54" s="108"/>
      <c r="AC54" s="108"/>
      <c r="AD54" s="108"/>
      <c r="AE54" s="108"/>
      <c r="AF54" s="108"/>
      <c r="AG54" s="108"/>
      <c r="AH54" s="108"/>
      <c r="AI54" s="108"/>
      <c r="AJ54" s="108"/>
      <c r="AK54" s="108"/>
      <c r="AL54" s="108"/>
      <c r="AM54" s="108"/>
      <c r="AN54" s="108"/>
      <c r="AO54" s="108"/>
      <c r="AP54" s="108"/>
      <c r="AQ54" s="108"/>
      <c r="AR54" s="108"/>
      <c r="AS54" s="108"/>
      <c r="AT54" s="108"/>
      <c r="AU54" s="108"/>
      <c r="AV54" s="109"/>
      <c r="AW54" s="109"/>
      <c r="AX54" s="109"/>
      <c r="AY54" s="108"/>
      <c r="AZ54" s="107"/>
      <c r="BA54" s="107"/>
      <c r="BB54" s="107"/>
      <c r="BC54" s="108"/>
      <c r="BD54" s="108"/>
    </row>
    <row r="55" spans="1:56" x14ac:dyDescent="0.2">
      <c r="A55" s="107"/>
      <c r="B55" s="107"/>
      <c r="C55" s="107"/>
      <c r="D55" s="107"/>
      <c r="E55" s="108"/>
      <c r="F55" s="107"/>
      <c r="G55" s="107"/>
      <c r="H55" s="107"/>
      <c r="I55" s="107"/>
      <c r="J55" s="107"/>
      <c r="K55" s="107"/>
      <c r="L55" s="109"/>
      <c r="M55" s="109"/>
      <c r="N55" s="109"/>
      <c r="O55" s="109"/>
      <c r="P55" s="109"/>
      <c r="Q55" s="109"/>
      <c r="R55" s="109"/>
      <c r="S55" s="109"/>
      <c r="T55" s="109"/>
      <c r="U55" s="109"/>
      <c r="V55" s="108"/>
      <c r="W55" s="108"/>
      <c r="X55" s="108"/>
      <c r="Y55" s="108"/>
      <c r="Z55" s="108"/>
      <c r="AA55" s="108"/>
      <c r="AB55" s="108"/>
      <c r="AC55" s="108"/>
      <c r="AD55" s="108"/>
      <c r="AE55" s="108"/>
      <c r="AF55" s="108"/>
      <c r="AG55" s="108"/>
      <c r="AH55" s="108"/>
      <c r="AI55" s="108"/>
      <c r="AJ55" s="108"/>
      <c r="AK55" s="108"/>
      <c r="AL55" s="108"/>
      <c r="AM55" s="108"/>
      <c r="AN55" s="108"/>
      <c r="AO55" s="108"/>
      <c r="AP55" s="108"/>
      <c r="AQ55" s="108"/>
      <c r="AR55" s="108"/>
      <c r="AS55" s="108"/>
      <c r="AT55" s="108"/>
      <c r="AU55" s="108"/>
      <c r="AV55" s="109"/>
      <c r="AW55" s="109"/>
      <c r="AX55" s="109"/>
      <c r="AY55" s="108"/>
      <c r="AZ55" s="107"/>
      <c r="BA55" s="107"/>
      <c r="BB55" s="107"/>
      <c r="BC55" s="108"/>
      <c r="BD55" s="108"/>
    </row>
    <row r="56" spans="1:56" x14ac:dyDescent="0.2">
      <c r="A56" s="107"/>
      <c r="B56" s="107"/>
      <c r="C56" s="107"/>
      <c r="D56" s="107"/>
      <c r="E56" s="108"/>
      <c r="F56" s="107"/>
      <c r="G56" s="107"/>
      <c r="H56" s="107"/>
      <c r="I56" s="107"/>
      <c r="J56" s="107"/>
      <c r="K56" s="107"/>
      <c r="L56" s="109"/>
      <c r="M56" s="109"/>
      <c r="N56" s="109"/>
      <c r="O56" s="109"/>
      <c r="P56" s="109"/>
      <c r="Q56" s="109"/>
      <c r="R56" s="109"/>
      <c r="S56" s="109"/>
      <c r="T56" s="109"/>
      <c r="U56" s="109"/>
      <c r="V56" s="108"/>
      <c r="W56" s="108"/>
      <c r="X56" s="108"/>
      <c r="Y56" s="108"/>
      <c r="Z56" s="108"/>
      <c r="AA56" s="108"/>
      <c r="AB56" s="108"/>
      <c r="AC56" s="108"/>
      <c r="AD56" s="108"/>
      <c r="AE56" s="108"/>
      <c r="AF56" s="108"/>
      <c r="AG56" s="108"/>
      <c r="AH56" s="108"/>
      <c r="AI56" s="108"/>
      <c r="AJ56" s="108"/>
      <c r="AK56" s="108"/>
      <c r="AL56" s="108"/>
      <c r="AM56" s="108"/>
      <c r="AN56" s="108"/>
      <c r="AO56" s="108"/>
      <c r="AP56" s="108"/>
      <c r="AQ56" s="108"/>
      <c r="AR56" s="108"/>
      <c r="AS56" s="108"/>
      <c r="AT56" s="108"/>
      <c r="AU56" s="108"/>
      <c r="AV56" s="109"/>
      <c r="AW56" s="109"/>
      <c r="AX56" s="109"/>
      <c r="AY56" s="108"/>
      <c r="AZ56" s="107"/>
      <c r="BA56" s="107"/>
      <c r="BB56" s="107"/>
      <c r="BC56" s="108"/>
      <c r="BD56" s="108"/>
    </row>
    <row r="57" spans="1:56" x14ac:dyDescent="0.2">
      <c r="A57" s="107"/>
      <c r="B57" s="107"/>
      <c r="C57" s="107"/>
      <c r="D57" s="107"/>
      <c r="E57" s="108"/>
      <c r="F57" s="107"/>
      <c r="G57" s="107"/>
      <c r="H57" s="107"/>
      <c r="I57" s="107"/>
      <c r="J57" s="107"/>
      <c r="K57" s="107"/>
      <c r="L57" s="109"/>
      <c r="M57" s="109"/>
      <c r="N57" s="109"/>
      <c r="O57" s="109"/>
      <c r="P57" s="109"/>
      <c r="Q57" s="109"/>
      <c r="R57" s="109"/>
      <c r="S57" s="109"/>
      <c r="T57" s="109"/>
      <c r="U57" s="109"/>
      <c r="V57" s="108"/>
      <c r="W57" s="108"/>
      <c r="X57" s="108"/>
      <c r="Y57" s="108"/>
      <c r="Z57" s="108"/>
      <c r="AA57" s="108"/>
      <c r="AB57" s="108"/>
      <c r="AC57" s="108"/>
      <c r="AD57" s="108"/>
      <c r="AE57" s="108"/>
      <c r="AF57" s="108"/>
      <c r="AG57" s="108"/>
      <c r="AH57" s="108"/>
      <c r="AI57" s="108"/>
      <c r="AJ57" s="108"/>
      <c r="AK57" s="108"/>
      <c r="AL57" s="108"/>
      <c r="AM57" s="108"/>
      <c r="AN57" s="108"/>
      <c r="AO57" s="108"/>
      <c r="AP57" s="108"/>
      <c r="AQ57" s="108"/>
      <c r="AR57" s="108"/>
      <c r="AS57" s="108"/>
      <c r="AT57" s="108"/>
      <c r="AU57" s="108"/>
      <c r="AV57" s="109"/>
      <c r="AW57" s="109"/>
      <c r="AX57" s="109"/>
      <c r="AY57" s="108"/>
      <c r="AZ57" s="107"/>
      <c r="BA57" s="107"/>
      <c r="BB57" s="107"/>
      <c r="BC57" s="108"/>
      <c r="BD57" s="108"/>
    </row>
    <row r="58" spans="1:56" x14ac:dyDescent="0.2">
      <c r="A58" s="107"/>
      <c r="B58" s="107"/>
      <c r="C58" s="107"/>
      <c r="D58" s="107"/>
      <c r="E58" s="108"/>
      <c r="F58" s="107"/>
      <c r="G58" s="107"/>
      <c r="H58" s="107"/>
      <c r="I58" s="107"/>
      <c r="J58" s="107"/>
      <c r="K58" s="107"/>
      <c r="L58" s="109"/>
      <c r="M58" s="109"/>
      <c r="N58" s="109"/>
      <c r="O58" s="109"/>
      <c r="P58" s="109"/>
      <c r="Q58" s="109"/>
      <c r="R58" s="109"/>
      <c r="S58" s="109"/>
      <c r="T58" s="109"/>
      <c r="U58" s="109"/>
      <c r="V58" s="108"/>
      <c r="W58" s="108"/>
      <c r="X58" s="108"/>
      <c r="Y58" s="108"/>
      <c r="Z58" s="108"/>
      <c r="AA58" s="108"/>
      <c r="AB58" s="108"/>
      <c r="AC58" s="108"/>
      <c r="AD58" s="108"/>
      <c r="AE58" s="108"/>
      <c r="AF58" s="108"/>
      <c r="AG58" s="108"/>
      <c r="AH58" s="108"/>
      <c r="AI58" s="108"/>
      <c r="AJ58" s="108"/>
      <c r="AK58" s="108"/>
      <c r="AL58" s="108"/>
      <c r="AM58" s="108"/>
      <c r="AN58" s="108"/>
      <c r="AO58" s="108"/>
      <c r="AP58" s="108"/>
      <c r="AQ58" s="108"/>
      <c r="AR58" s="108"/>
      <c r="AS58" s="108"/>
      <c r="AT58" s="108"/>
      <c r="AU58" s="108"/>
      <c r="AV58" s="109"/>
      <c r="AW58" s="109"/>
      <c r="AX58" s="109"/>
      <c r="AY58" s="108"/>
      <c r="AZ58" s="107"/>
      <c r="BA58" s="107"/>
      <c r="BB58" s="107"/>
      <c r="BC58" s="108"/>
      <c r="BD58" s="108"/>
    </row>
    <row r="59" spans="1:56" x14ac:dyDescent="0.2">
      <c r="A59" s="107"/>
      <c r="B59" s="107"/>
      <c r="C59" s="107"/>
      <c r="D59" s="107"/>
      <c r="E59" s="108"/>
      <c r="F59" s="107"/>
      <c r="G59" s="107"/>
      <c r="H59" s="107"/>
      <c r="I59" s="107"/>
      <c r="J59" s="107"/>
      <c r="K59" s="107"/>
      <c r="L59" s="109"/>
      <c r="M59" s="109"/>
      <c r="N59" s="109"/>
      <c r="O59" s="109"/>
      <c r="P59" s="109"/>
      <c r="Q59" s="109"/>
      <c r="R59" s="109"/>
      <c r="S59" s="109"/>
      <c r="T59" s="109"/>
      <c r="U59" s="109"/>
      <c r="V59" s="108"/>
      <c r="W59" s="108"/>
      <c r="X59" s="108"/>
      <c r="Y59" s="108"/>
      <c r="Z59" s="108"/>
      <c r="AA59" s="108"/>
      <c r="AB59" s="108"/>
      <c r="AC59" s="108"/>
      <c r="AD59" s="108"/>
      <c r="AE59" s="108"/>
      <c r="AF59" s="108"/>
      <c r="AG59" s="108"/>
      <c r="AH59" s="108"/>
      <c r="AI59" s="108"/>
      <c r="AJ59" s="108"/>
      <c r="AK59" s="108"/>
      <c r="AL59" s="108"/>
      <c r="AM59" s="108"/>
      <c r="AN59" s="108"/>
      <c r="AO59" s="108"/>
      <c r="AP59" s="108"/>
      <c r="AQ59" s="108"/>
      <c r="AR59" s="108"/>
      <c r="AS59" s="108"/>
      <c r="AT59" s="108"/>
      <c r="AU59" s="108"/>
      <c r="AV59" s="109"/>
      <c r="AW59" s="109"/>
      <c r="AX59" s="109"/>
      <c r="AY59" s="108"/>
      <c r="AZ59" s="107"/>
      <c r="BA59" s="107"/>
      <c r="BB59" s="107"/>
      <c r="BC59" s="108"/>
      <c r="BD59" s="108"/>
    </row>
    <row r="60" spans="1:56" x14ac:dyDescent="0.2">
      <c r="A60" s="107"/>
      <c r="B60" s="107"/>
      <c r="C60" s="107"/>
      <c r="D60" s="107"/>
      <c r="E60" s="108"/>
      <c r="F60" s="107"/>
      <c r="G60" s="107"/>
      <c r="H60" s="107"/>
      <c r="I60" s="107"/>
      <c r="J60" s="107"/>
      <c r="K60" s="107"/>
      <c r="L60" s="109"/>
      <c r="M60" s="109"/>
      <c r="N60" s="109"/>
      <c r="O60" s="109"/>
      <c r="P60" s="109"/>
      <c r="Q60" s="109"/>
      <c r="R60" s="109"/>
      <c r="S60" s="109"/>
      <c r="T60" s="109"/>
      <c r="U60" s="109"/>
      <c r="V60" s="108"/>
      <c r="W60" s="108"/>
      <c r="X60" s="108"/>
      <c r="Y60" s="108"/>
      <c r="Z60" s="108"/>
      <c r="AA60" s="108"/>
      <c r="AB60" s="108"/>
      <c r="AC60" s="108"/>
      <c r="AD60" s="108"/>
      <c r="AE60" s="108"/>
      <c r="AF60" s="108"/>
      <c r="AG60" s="108"/>
      <c r="AH60" s="108"/>
      <c r="AI60" s="108"/>
      <c r="AJ60" s="108"/>
      <c r="AK60" s="108"/>
      <c r="AL60" s="108"/>
      <c r="AM60" s="108"/>
      <c r="AN60" s="108"/>
      <c r="AO60" s="108"/>
      <c r="AP60" s="108"/>
      <c r="AQ60" s="108"/>
      <c r="AR60" s="108"/>
      <c r="AS60" s="108"/>
      <c r="AT60" s="108"/>
      <c r="AU60" s="108"/>
      <c r="AV60" s="109"/>
      <c r="AW60" s="109"/>
      <c r="AX60" s="109"/>
      <c r="AY60" s="108"/>
      <c r="AZ60" s="107"/>
      <c r="BA60" s="107"/>
      <c r="BB60" s="107"/>
      <c r="BC60" s="108"/>
      <c r="BD60" s="108"/>
    </row>
    <row r="61" spans="1:56" x14ac:dyDescent="0.2">
      <c r="A61" s="107"/>
      <c r="B61" s="107"/>
      <c r="C61" s="107"/>
      <c r="D61" s="107"/>
      <c r="E61" s="108"/>
      <c r="F61" s="107"/>
      <c r="G61" s="107"/>
      <c r="H61" s="107"/>
      <c r="I61" s="107"/>
      <c r="J61" s="107"/>
      <c r="K61" s="107"/>
      <c r="L61" s="109"/>
      <c r="M61" s="109"/>
      <c r="N61" s="109"/>
      <c r="O61" s="109"/>
      <c r="P61" s="109"/>
      <c r="Q61" s="109"/>
      <c r="R61" s="109"/>
      <c r="S61" s="109"/>
      <c r="T61" s="109"/>
      <c r="U61" s="109"/>
      <c r="V61" s="108"/>
      <c r="W61" s="108"/>
      <c r="X61" s="108"/>
      <c r="Y61" s="108"/>
      <c r="Z61" s="108"/>
      <c r="AA61" s="108"/>
      <c r="AB61" s="108"/>
      <c r="AC61" s="108"/>
      <c r="AD61" s="108"/>
      <c r="AE61" s="108"/>
      <c r="AF61" s="108"/>
      <c r="AG61" s="108"/>
      <c r="AH61" s="108"/>
      <c r="AI61" s="108"/>
      <c r="AJ61" s="108"/>
      <c r="AK61" s="108"/>
      <c r="AL61" s="108"/>
      <c r="AM61" s="108"/>
      <c r="AN61" s="108"/>
      <c r="AO61" s="108"/>
      <c r="AP61" s="108"/>
      <c r="AQ61" s="108"/>
      <c r="AR61" s="108"/>
      <c r="AS61" s="108"/>
      <c r="AT61" s="108"/>
      <c r="AU61" s="108"/>
      <c r="AV61" s="109"/>
      <c r="AW61" s="109"/>
      <c r="AX61" s="109"/>
      <c r="AY61" s="108"/>
      <c r="AZ61" s="107"/>
      <c r="BA61" s="107"/>
      <c r="BB61" s="107"/>
      <c r="BC61" s="108"/>
      <c r="BD61" s="108"/>
    </row>
    <row r="62" spans="1:56" x14ac:dyDescent="0.2">
      <c r="A62" s="107"/>
      <c r="B62" s="107"/>
      <c r="C62" s="107"/>
      <c r="D62" s="107"/>
      <c r="E62" s="108"/>
      <c r="F62" s="107"/>
      <c r="G62" s="107"/>
      <c r="H62" s="107"/>
      <c r="I62" s="107"/>
      <c r="J62" s="107"/>
      <c r="K62" s="107"/>
      <c r="L62" s="109"/>
      <c r="M62" s="109"/>
      <c r="N62" s="109"/>
      <c r="O62" s="109"/>
      <c r="P62" s="109"/>
      <c r="Q62" s="109"/>
      <c r="R62" s="109"/>
      <c r="S62" s="109"/>
      <c r="T62" s="109"/>
      <c r="U62" s="109"/>
      <c r="V62" s="108"/>
      <c r="W62" s="108"/>
      <c r="X62" s="108"/>
      <c r="Y62" s="108"/>
      <c r="Z62" s="108"/>
      <c r="AA62" s="108"/>
      <c r="AB62" s="108"/>
      <c r="AC62" s="108"/>
      <c r="AD62" s="108"/>
      <c r="AE62" s="108"/>
      <c r="AF62" s="108"/>
      <c r="AG62" s="108"/>
      <c r="AH62" s="108"/>
      <c r="AI62" s="108"/>
      <c r="AJ62" s="108"/>
      <c r="AK62" s="108"/>
      <c r="AL62" s="108"/>
      <c r="AM62" s="108"/>
      <c r="AN62" s="108"/>
      <c r="AO62" s="108"/>
      <c r="AP62" s="108"/>
      <c r="AQ62" s="108"/>
      <c r="AR62" s="108"/>
      <c r="AS62" s="108"/>
      <c r="AT62" s="108"/>
      <c r="AU62" s="108"/>
      <c r="AV62" s="109"/>
      <c r="AW62" s="109"/>
      <c r="AX62" s="109"/>
      <c r="AY62" s="108"/>
      <c r="AZ62" s="107"/>
      <c r="BA62" s="107"/>
      <c r="BB62" s="107"/>
      <c r="BC62" s="108"/>
      <c r="BD62" s="108"/>
    </row>
    <row r="63" spans="1:56" x14ac:dyDescent="0.2">
      <c r="A63" s="107"/>
      <c r="B63" s="107"/>
      <c r="C63" s="107"/>
      <c r="D63" s="107"/>
      <c r="E63" s="108"/>
      <c r="F63" s="107"/>
      <c r="G63" s="107"/>
      <c r="H63" s="107"/>
      <c r="I63" s="107"/>
      <c r="J63" s="107"/>
      <c r="K63" s="107"/>
      <c r="L63" s="109"/>
      <c r="M63" s="109"/>
      <c r="N63" s="109"/>
      <c r="O63" s="109"/>
      <c r="P63" s="109"/>
      <c r="Q63" s="109"/>
      <c r="R63" s="109"/>
      <c r="S63" s="109"/>
      <c r="T63" s="109"/>
      <c r="U63" s="109"/>
      <c r="V63" s="108"/>
      <c r="W63" s="108"/>
      <c r="X63" s="108"/>
      <c r="Y63" s="108"/>
      <c r="Z63" s="108"/>
      <c r="AA63" s="108"/>
      <c r="AB63" s="108"/>
      <c r="AC63" s="108"/>
      <c r="AD63" s="108"/>
      <c r="AE63" s="108"/>
      <c r="AF63" s="108"/>
      <c r="AG63" s="108"/>
      <c r="AH63" s="108"/>
      <c r="AI63" s="108"/>
      <c r="AJ63" s="108"/>
      <c r="AK63" s="108"/>
      <c r="AL63" s="108"/>
      <c r="AM63" s="108"/>
      <c r="AN63" s="108"/>
      <c r="AO63" s="108"/>
      <c r="AP63" s="108"/>
      <c r="AQ63" s="108"/>
      <c r="AR63" s="108"/>
      <c r="AS63" s="108"/>
      <c r="AT63" s="108"/>
      <c r="AU63" s="108"/>
      <c r="AV63" s="109"/>
      <c r="AW63" s="109"/>
      <c r="AX63" s="109"/>
      <c r="AY63" s="108"/>
      <c r="AZ63" s="107"/>
      <c r="BA63" s="107"/>
      <c r="BB63" s="107"/>
      <c r="BC63" s="108"/>
      <c r="BD63" s="108"/>
    </row>
    <row r="64" spans="1:56" x14ac:dyDescent="0.2">
      <c r="A64" s="107"/>
      <c r="B64" s="107"/>
      <c r="C64" s="107"/>
      <c r="D64" s="107"/>
      <c r="E64" s="108"/>
      <c r="F64" s="107"/>
      <c r="G64" s="107"/>
      <c r="H64" s="107"/>
      <c r="I64" s="107"/>
      <c r="J64" s="107"/>
      <c r="K64" s="107"/>
      <c r="L64" s="109"/>
      <c r="M64" s="109"/>
      <c r="N64" s="109"/>
      <c r="O64" s="109"/>
      <c r="P64" s="109"/>
      <c r="Q64" s="109"/>
      <c r="R64" s="109"/>
      <c r="S64" s="109"/>
      <c r="T64" s="109"/>
      <c r="U64" s="109"/>
      <c r="V64" s="108"/>
      <c r="W64" s="108"/>
      <c r="X64" s="108"/>
      <c r="Y64" s="108"/>
      <c r="Z64" s="108"/>
      <c r="AA64" s="108"/>
      <c r="AB64" s="108"/>
      <c r="AC64" s="108"/>
      <c r="AD64" s="108"/>
      <c r="AE64" s="108"/>
      <c r="AF64" s="108"/>
      <c r="AG64" s="108"/>
      <c r="AH64" s="108"/>
      <c r="AI64" s="108"/>
      <c r="AJ64" s="108"/>
      <c r="AK64" s="108"/>
      <c r="AL64" s="108"/>
      <c r="AM64" s="108"/>
      <c r="AN64" s="108"/>
      <c r="AO64" s="108"/>
      <c r="AP64" s="108"/>
      <c r="AQ64" s="108"/>
      <c r="AR64" s="108"/>
      <c r="AS64" s="108"/>
      <c r="AT64" s="108"/>
      <c r="AU64" s="108"/>
      <c r="AV64" s="109"/>
      <c r="AW64" s="109"/>
      <c r="AX64" s="109"/>
      <c r="AY64" s="108"/>
      <c r="AZ64" s="107"/>
      <c r="BA64" s="107"/>
      <c r="BB64" s="107"/>
      <c r="BC64" s="108"/>
      <c r="BD64" s="108"/>
    </row>
    <row r="65" spans="1:56" x14ac:dyDescent="0.2">
      <c r="A65" s="107"/>
      <c r="B65" s="107"/>
      <c r="C65" s="107"/>
      <c r="D65" s="107"/>
      <c r="E65" s="108"/>
      <c r="F65" s="107"/>
      <c r="G65" s="107"/>
      <c r="H65" s="107"/>
      <c r="I65" s="107"/>
      <c r="J65" s="107"/>
      <c r="K65" s="107"/>
      <c r="L65" s="109"/>
      <c r="M65" s="109"/>
      <c r="N65" s="109"/>
      <c r="O65" s="109"/>
      <c r="P65" s="109"/>
      <c r="Q65" s="109"/>
      <c r="R65" s="109"/>
      <c r="S65" s="109"/>
      <c r="T65" s="109"/>
      <c r="U65" s="109"/>
      <c r="V65" s="108"/>
      <c r="W65" s="108"/>
      <c r="X65" s="108"/>
      <c r="Y65" s="108"/>
      <c r="Z65" s="108"/>
      <c r="AA65" s="108"/>
      <c r="AB65" s="108"/>
      <c r="AC65" s="108"/>
      <c r="AD65" s="108"/>
      <c r="AE65" s="108"/>
      <c r="AF65" s="108"/>
      <c r="AG65" s="108"/>
      <c r="AH65" s="108"/>
      <c r="AI65" s="108"/>
      <c r="AJ65" s="108"/>
      <c r="AK65" s="108"/>
      <c r="AL65" s="108"/>
      <c r="AM65" s="108"/>
      <c r="AN65" s="108"/>
      <c r="AO65" s="108"/>
      <c r="AP65" s="108"/>
      <c r="AQ65" s="108"/>
      <c r="AR65" s="108"/>
      <c r="AS65" s="108"/>
      <c r="AT65" s="108"/>
      <c r="AU65" s="108"/>
      <c r="AV65" s="109"/>
      <c r="AW65" s="109"/>
      <c r="AX65" s="109"/>
      <c r="AY65" s="108"/>
      <c r="AZ65" s="107"/>
      <c r="BA65" s="107"/>
      <c r="BB65" s="107"/>
      <c r="BC65" s="108"/>
      <c r="BD65" s="108"/>
    </row>
    <row r="66" spans="1:56" x14ac:dyDescent="0.2">
      <c r="A66" s="107"/>
      <c r="B66" s="107"/>
      <c r="C66" s="107"/>
      <c r="D66" s="107"/>
      <c r="E66" s="108"/>
      <c r="F66" s="107"/>
      <c r="G66" s="107"/>
      <c r="H66" s="107"/>
      <c r="I66" s="107"/>
      <c r="J66" s="107"/>
      <c r="K66" s="107"/>
      <c r="L66" s="109"/>
      <c r="M66" s="109"/>
      <c r="N66" s="109"/>
      <c r="O66" s="109"/>
      <c r="P66" s="109"/>
      <c r="Q66" s="109"/>
      <c r="R66" s="109"/>
      <c r="S66" s="109"/>
      <c r="T66" s="109"/>
      <c r="U66" s="109"/>
      <c r="V66" s="108"/>
      <c r="W66" s="108"/>
      <c r="X66" s="108"/>
      <c r="Y66" s="108"/>
      <c r="Z66" s="108"/>
      <c r="AA66" s="108"/>
      <c r="AB66" s="108"/>
      <c r="AC66" s="108"/>
      <c r="AD66" s="108"/>
      <c r="AE66" s="108"/>
      <c r="AF66" s="108"/>
      <c r="AG66" s="108"/>
      <c r="AH66" s="108"/>
      <c r="AI66" s="108"/>
      <c r="AJ66" s="108"/>
      <c r="AK66" s="108"/>
      <c r="AL66" s="108"/>
      <c r="AM66" s="108"/>
      <c r="AN66" s="108"/>
      <c r="AO66" s="108"/>
      <c r="AP66" s="108"/>
      <c r="AQ66" s="108"/>
      <c r="AR66" s="108"/>
      <c r="AS66" s="108"/>
      <c r="AT66" s="108"/>
      <c r="AU66" s="108"/>
      <c r="AV66" s="109"/>
      <c r="AW66" s="109"/>
      <c r="AX66" s="109"/>
      <c r="AY66" s="108"/>
      <c r="AZ66" s="107"/>
      <c r="BA66" s="107"/>
      <c r="BB66" s="107"/>
      <c r="BC66" s="108"/>
      <c r="BD66" s="108"/>
    </row>
    <row r="67" spans="1:56" x14ac:dyDescent="0.2">
      <c r="A67" s="107"/>
      <c r="B67" s="107"/>
      <c r="C67" s="107"/>
      <c r="D67" s="107"/>
      <c r="E67" s="108"/>
      <c r="F67" s="107"/>
      <c r="G67" s="107"/>
      <c r="H67" s="107"/>
      <c r="I67" s="107"/>
      <c r="J67" s="107"/>
      <c r="K67" s="107"/>
      <c r="L67" s="109"/>
      <c r="M67" s="109"/>
      <c r="N67" s="109"/>
      <c r="O67" s="109"/>
      <c r="P67" s="109"/>
      <c r="Q67" s="109"/>
      <c r="R67" s="109"/>
      <c r="S67" s="109"/>
      <c r="T67" s="109"/>
      <c r="U67" s="109"/>
      <c r="V67" s="108"/>
      <c r="W67" s="108"/>
      <c r="X67" s="108"/>
      <c r="Y67" s="108"/>
      <c r="Z67" s="108"/>
      <c r="AA67" s="108"/>
      <c r="AB67" s="108"/>
      <c r="AC67" s="108"/>
      <c r="AD67" s="108"/>
      <c r="AE67" s="108"/>
      <c r="AF67" s="108"/>
      <c r="AG67" s="108"/>
      <c r="AH67" s="108"/>
      <c r="AI67" s="108"/>
      <c r="AJ67" s="108"/>
      <c r="AK67" s="108"/>
      <c r="AL67" s="108"/>
      <c r="AM67" s="108"/>
      <c r="AN67" s="108"/>
      <c r="AO67" s="108"/>
      <c r="AP67" s="108"/>
      <c r="AQ67" s="108"/>
      <c r="AR67" s="108"/>
      <c r="AS67" s="108"/>
      <c r="AT67" s="108"/>
      <c r="AU67" s="108"/>
      <c r="AV67" s="109"/>
      <c r="AW67" s="109"/>
      <c r="AX67" s="109"/>
      <c r="AY67" s="108"/>
      <c r="AZ67" s="107"/>
      <c r="BA67" s="107"/>
      <c r="BB67" s="107"/>
      <c r="BC67" s="108"/>
      <c r="BD67" s="108"/>
    </row>
    <row r="68" spans="1:56" x14ac:dyDescent="0.2">
      <c r="A68" s="107"/>
      <c r="B68" s="107"/>
      <c r="C68" s="107"/>
      <c r="D68" s="107"/>
      <c r="E68" s="108"/>
      <c r="F68" s="107"/>
      <c r="G68" s="107"/>
      <c r="H68" s="107"/>
      <c r="I68" s="107"/>
      <c r="J68" s="107"/>
      <c r="K68" s="107"/>
      <c r="L68" s="109"/>
      <c r="M68" s="109"/>
      <c r="N68" s="109"/>
      <c r="O68" s="109"/>
      <c r="P68" s="109"/>
      <c r="Q68" s="109"/>
      <c r="R68" s="109"/>
      <c r="S68" s="109"/>
      <c r="T68" s="109"/>
      <c r="U68" s="109"/>
      <c r="V68" s="108"/>
      <c r="W68" s="108"/>
      <c r="X68" s="108"/>
      <c r="Y68" s="108"/>
      <c r="Z68" s="108"/>
      <c r="AA68" s="108"/>
      <c r="AB68" s="108"/>
      <c r="AC68" s="108"/>
      <c r="AD68" s="108"/>
      <c r="AE68" s="108"/>
      <c r="AF68" s="108"/>
      <c r="AG68" s="108"/>
      <c r="AH68" s="108"/>
      <c r="AI68" s="108"/>
      <c r="AJ68" s="108"/>
      <c r="AK68" s="108"/>
      <c r="AL68" s="108"/>
      <c r="AM68" s="108"/>
      <c r="AN68" s="108"/>
      <c r="AO68" s="108"/>
      <c r="AP68" s="108"/>
      <c r="AQ68" s="108"/>
      <c r="AR68" s="108"/>
      <c r="AS68" s="108"/>
      <c r="AT68" s="108"/>
      <c r="AU68" s="108"/>
      <c r="AV68" s="109"/>
      <c r="AW68" s="109"/>
      <c r="AX68" s="109"/>
      <c r="AY68" s="108"/>
      <c r="AZ68" s="107"/>
      <c r="BA68" s="107"/>
      <c r="BB68" s="107"/>
      <c r="BC68" s="108"/>
      <c r="BD68" s="108"/>
    </row>
    <row r="69" spans="1:56" x14ac:dyDescent="0.2">
      <c r="A69" s="107"/>
      <c r="B69" s="107"/>
      <c r="C69" s="107"/>
      <c r="D69" s="107"/>
      <c r="E69" s="108"/>
      <c r="F69" s="107"/>
      <c r="G69" s="107"/>
      <c r="H69" s="107"/>
      <c r="I69" s="107"/>
      <c r="J69" s="107"/>
      <c r="K69" s="107"/>
      <c r="L69" s="109"/>
      <c r="M69" s="109"/>
      <c r="N69" s="109"/>
      <c r="O69" s="109"/>
      <c r="P69" s="109"/>
      <c r="Q69" s="109"/>
      <c r="R69" s="109"/>
      <c r="S69" s="109"/>
      <c r="T69" s="109"/>
      <c r="U69" s="109"/>
      <c r="V69" s="108"/>
      <c r="W69" s="108"/>
      <c r="X69" s="108"/>
      <c r="Y69" s="108"/>
      <c r="Z69" s="108"/>
      <c r="AA69" s="108"/>
      <c r="AB69" s="108"/>
      <c r="AC69" s="108"/>
      <c r="AD69" s="108"/>
      <c r="AE69" s="108"/>
      <c r="AF69" s="108"/>
      <c r="AG69" s="108"/>
      <c r="AH69" s="108"/>
      <c r="AI69" s="108"/>
      <c r="AJ69" s="108"/>
      <c r="AK69" s="108"/>
      <c r="AL69" s="108"/>
      <c r="AM69" s="108"/>
      <c r="AN69" s="108"/>
      <c r="AO69" s="108"/>
      <c r="AP69" s="108"/>
      <c r="AQ69" s="108"/>
      <c r="AR69" s="108"/>
      <c r="AS69" s="108"/>
      <c r="AT69" s="108"/>
      <c r="AU69" s="108"/>
      <c r="AV69" s="109"/>
      <c r="AW69" s="109"/>
      <c r="AX69" s="109"/>
      <c r="AY69" s="108"/>
      <c r="AZ69" s="107"/>
      <c r="BA69" s="107"/>
      <c r="BB69" s="107"/>
      <c r="BC69" s="108"/>
      <c r="BD69" s="108"/>
    </row>
    <row r="70" spans="1:56" x14ac:dyDescent="0.2">
      <c r="A70" s="107"/>
      <c r="B70" s="107"/>
      <c r="C70" s="107"/>
      <c r="D70" s="107"/>
      <c r="E70" s="108"/>
      <c r="F70" s="107"/>
      <c r="G70" s="107"/>
      <c r="H70" s="107"/>
      <c r="I70" s="107"/>
      <c r="J70" s="107"/>
      <c r="K70" s="107"/>
      <c r="L70" s="109"/>
      <c r="M70" s="109"/>
      <c r="N70" s="109"/>
      <c r="O70" s="109"/>
      <c r="P70" s="109"/>
      <c r="Q70" s="109"/>
      <c r="R70" s="109"/>
      <c r="S70" s="109"/>
      <c r="T70" s="109"/>
      <c r="U70" s="109"/>
      <c r="V70" s="108"/>
      <c r="W70" s="108"/>
      <c r="X70" s="108"/>
      <c r="Y70" s="108"/>
      <c r="Z70" s="108"/>
      <c r="AA70" s="108"/>
      <c r="AB70" s="108"/>
      <c r="AC70" s="108"/>
      <c r="AD70" s="108"/>
      <c r="AE70" s="108"/>
      <c r="AF70" s="108"/>
      <c r="AG70" s="108"/>
      <c r="AH70" s="108"/>
      <c r="AI70" s="108"/>
      <c r="AJ70" s="108"/>
      <c r="AK70" s="108"/>
      <c r="AL70" s="108"/>
      <c r="AM70" s="108"/>
      <c r="AN70" s="108"/>
      <c r="AO70" s="108"/>
      <c r="AP70" s="108"/>
      <c r="AQ70" s="108"/>
      <c r="AR70" s="108"/>
      <c r="AS70" s="108"/>
      <c r="AT70" s="108"/>
      <c r="AU70" s="108"/>
      <c r="AV70" s="109"/>
      <c r="AW70" s="109"/>
      <c r="AX70" s="109"/>
      <c r="AY70" s="108"/>
      <c r="AZ70" s="107"/>
      <c r="BA70" s="107"/>
      <c r="BB70" s="107"/>
      <c r="BC70" s="108"/>
      <c r="BD70" s="108"/>
    </row>
    <row r="71" spans="1:56" x14ac:dyDescent="0.2">
      <c r="A71" s="107"/>
      <c r="B71" s="107"/>
      <c r="C71" s="107"/>
      <c r="D71" s="107"/>
      <c r="E71" s="108"/>
      <c r="F71" s="107"/>
      <c r="G71" s="107"/>
      <c r="H71" s="107"/>
      <c r="I71" s="107"/>
      <c r="J71" s="107"/>
      <c r="K71" s="107"/>
      <c r="L71" s="109"/>
      <c r="M71" s="109"/>
      <c r="N71" s="109"/>
      <c r="O71" s="109"/>
      <c r="P71" s="109"/>
      <c r="Q71" s="109"/>
      <c r="R71" s="109"/>
      <c r="S71" s="109"/>
      <c r="T71" s="109"/>
      <c r="U71" s="109"/>
      <c r="V71" s="108"/>
      <c r="W71" s="108"/>
      <c r="X71" s="108"/>
      <c r="Y71" s="108"/>
      <c r="Z71" s="108"/>
      <c r="AA71" s="108"/>
      <c r="AB71" s="108"/>
      <c r="AC71" s="108"/>
      <c r="AD71" s="108"/>
      <c r="AE71" s="108"/>
      <c r="AF71" s="108"/>
      <c r="AG71" s="108"/>
      <c r="AH71" s="108"/>
      <c r="AI71" s="108"/>
      <c r="AJ71" s="108"/>
      <c r="AK71" s="108"/>
      <c r="AL71" s="108"/>
      <c r="AM71" s="108"/>
      <c r="AN71" s="108"/>
      <c r="AO71" s="108"/>
      <c r="AP71" s="108"/>
      <c r="AQ71" s="108"/>
      <c r="AR71" s="108"/>
      <c r="AS71" s="108"/>
      <c r="AT71" s="108"/>
      <c r="AU71" s="108"/>
      <c r="AV71" s="109"/>
      <c r="AW71" s="109"/>
      <c r="AX71" s="109"/>
      <c r="AY71" s="108"/>
      <c r="AZ71" s="107"/>
      <c r="BA71" s="107"/>
      <c r="BB71" s="107"/>
      <c r="BC71" s="108"/>
      <c r="BD71" s="108"/>
    </row>
    <row r="72" spans="1:56" x14ac:dyDescent="0.2">
      <c r="A72" s="107"/>
      <c r="B72" s="107"/>
      <c r="C72" s="107"/>
      <c r="D72" s="107"/>
      <c r="E72" s="108"/>
      <c r="F72" s="107"/>
      <c r="G72" s="107"/>
      <c r="H72" s="107"/>
      <c r="I72" s="107"/>
      <c r="J72" s="107"/>
      <c r="K72" s="107"/>
      <c r="L72" s="109"/>
      <c r="M72" s="109"/>
      <c r="N72" s="109"/>
      <c r="O72" s="109"/>
      <c r="P72" s="109"/>
      <c r="Q72" s="109"/>
      <c r="R72" s="109"/>
      <c r="S72" s="109"/>
      <c r="T72" s="109"/>
      <c r="U72" s="109"/>
      <c r="V72" s="108"/>
      <c r="W72" s="108"/>
      <c r="X72" s="108"/>
      <c r="Y72" s="108"/>
      <c r="Z72" s="108"/>
      <c r="AA72" s="108"/>
      <c r="AB72" s="108"/>
      <c r="AC72" s="108"/>
      <c r="AD72" s="108"/>
      <c r="AE72" s="108"/>
      <c r="AF72" s="108"/>
      <c r="AG72" s="108"/>
      <c r="AH72" s="108"/>
      <c r="AI72" s="108"/>
      <c r="AJ72" s="108"/>
      <c r="AK72" s="108"/>
      <c r="AL72" s="108"/>
      <c r="AM72" s="108"/>
      <c r="AN72" s="108"/>
      <c r="AO72" s="108"/>
      <c r="AP72" s="108"/>
      <c r="AQ72" s="108"/>
      <c r="AR72" s="108"/>
      <c r="AS72" s="108"/>
      <c r="AT72" s="108"/>
      <c r="AU72" s="108"/>
      <c r="AV72" s="109"/>
      <c r="AW72" s="109"/>
      <c r="AX72" s="109"/>
      <c r="AY72" s="108"/>
      <c r="AZ72" s="107"/>
      <c r="BA72" s="107"/>
      <c r="BB72" s="107"/>
      <c r="BC72" s="108"/>
      <c r="BD72" s="108"/>
    </row>
    <row r="73" spans="1:56" x14ac:dyDescent="0.2">
      <c r="A73" s="107"/>
      <c r="B73" s="107"/>
      <c r="C73" s="107"/>
      <c r="D73" s="107"/>
      <c r="E73" s="108"/>
      <c r="F73" s="107"/>
      <c r="G73" s="107"/>
      <c r="H73" s="107"/>
      <c r="I73" s="107"/>
      <c r="J73" s="107"/>
      <c r="K73" s="107"/>
      <c r="L73" s="109"/>
      <c r="M73" s="109"/>
      <c r="N73" s="109"/>
      <c r="O73" s="109"/>
      <c r="P73" s="109"/>
      <c r="Q73" s="109"/>
      <c r="R73" s="109"/>
      <c r="S73" s="109"/>
      <c r="T73" s="109"/>
      <c r="U73" s="109"/>
      <c r="V73" s="108"/>
      <c r="W73" s="108"/>
      <c r="X73" s="108"/>
      <c r="Y73" s="108"/>
      <c r="Z73" s="108"/>
      <c r="AA73" s="108"/>
      <c r="AB73" s="108"/>
      <c r="AC73" s="108"/>
      <c r="AD73" s="108"/>
      <c r="AE73" s="108"/>
      <c r="AF73" s="108"/>
      <c r="AG73" s="108"/>
      <c r="AH73" s="108"/>
      <c r="AI73" s="108"/>
      <c r="AJ73" s="108"/>
      <c r="AK73" s="108"/>
      <c r="AL73" s="108"/>
      <c r="AM73" s="108"/>
      <c r="AN73" s="108"/>
      <c r="AO73" s="108"/>
      <c r="AP73" s="108"/>
      <c r="AQ73" s="108"/>
      <c r="AR73" s="108"/>
      <c r="AS73" s="108"/>
      <c r="AT73" s="108"/>
      <c r="AU73" s="108"/>
      <c r="AV73" s="109"/>
      <c r="AW73" s="109"/>
      <c r="AX73" s="109"/>
      <c r="AY73" s="108"/>
      <c r="AZ73" s="107"/>
      <c r="BA73" s="107"/>
      <c r="BB73" s="107"/>
      <c r="BC73" s="108"/>
      <c r="BD73" s="108"/>
    </row>
    <row r="74" spans="1:56" x14ac:dyDescent="0.2">
      <c r="A74" s="107"/>
      <c r="B74" s="107"/>
      <c r="C74" s="107"/>
      <c r="D74" s="107"/>
      <c r="E74" s="108"/>
      <c r="F74" s="107"/>
      <c r="G74" s="107"/>
      <c r="H74" s="107"/>
      <c r="I74" s="107"/>
      <c r="J74" s="107"/>
      <c r="K74" s="107"/>
      <c r="L74" s="109"/>
      <c r="M74" s="109"/>
      <c r="N74" s="109"/>
      <c r="O74" s="109"/>
      <c r="P74" s="109"/>
      <c r="Q74" s="109"/>
      <c r="R74" s="109"/>
      <c r="S74" s="109"/>
      <c r="T74" s="109"/>
      <c r="U74" s="109"/>
      <c r="V74" s="108"/>
      <c r="W74" s="108"/>
      <c r="X74" s="108"/>
      <c r="Y74" s="108"/>
      <c r="Z74" s="108"/>
      <c r="AA74" s="108"/>
      <c r="AB74" s="108"/>
      <c r="AC74" s="108"/>
      <c r="AD74" s="108"/>
      <c r="AE74" s="108"/>
      <c r="AF74" s="108"/>
      <c r="AG74" s="108"/>
      <c r="AH74" s="108"/>
      <c r="AI74" s="108"/>
      <c r="AJ74" s="108"/>
      <c r="AK74" s="108"/>
      <c r="AL74" s="108"/>
      <c r="AM74" s="108"/>
      <c r="AN74" s="108"/>
      <c r="AO74" s="108"/>
      <c r="AP74" s="108"/>
      <c r="AQ74" s="108"/>
      <c r="AR74" s="108"/>
      <c r="AS74" s="108"/>
      <c r="AT74" s="108"/>
      <c r="AU74" s="108"/>
      <c r="AV74" s="109"/>
      <c r="AW74" s="109"/>
      <c r="AX74" s="109"/>
      <c r="AY74" s="108"/>
      <c r="AZ74" s="107"/>
      <c r="BA74" s="107"/>
      <c r="BB74" s="107"/>
      <c r="BC74" s="108"/>
      <c r="BD74" s="108"/>
    </row>
    <row r="75" spans="1:56" x14ac:dyDescent="0.2">
      <c r="A75" s="107"/>
      <c r="B75" s="107"/>
      <c r="C75" s="107"/>
      <c r="D75" s="107"/>
      <c r="E75" s="108"/>
      <c r="F75" s="107"/>
      <c r="G75" s="107"/>
      <c r="H75" s="107"/>
      <c r="I75" s="107"/>
      <c r="J75" s="107"/>
      <c r="K75" s="107"/>
      <c r="L75" s="109"/>
      <c r="M75" s="109"/>
      <c r="N75" s="109"/>
      <c r="O75" s="109"/>
      <c r="P75" s="109"/>
      <c r="Q75" s="109"/>
      <c r="R75" s="109"/>
      <c r="S75" s="109"/>
      <c r="T75" s="109"/>
      <c r="U75" s="109"/>
      <c r="V75" s="108"/>
      <c r="W75" s="108"/>
      <c r="X75" s="108"/>
      <c r="Y75" s="108"/>
      <c r="Z75" s="108"/>
      <c r="AA75" s="108"/>
      <c r="AB75" s="108"/>
      <c r="AC75" s="108"/>
      <c r="AD75" s="108"/>
      <c r="AE75" s="108"/>
      <c r="AF75" s="108"/>
      <c r="AG75" s="108"/>
      <c r="AH75" s="108"/>
      <c r="AI75" s="108"/>
      <c r="AJ75" s="108"/>
      <c r="AK75" s="108"/>
      <c r="AL75" s="108"/>
      <c r="AM75" s="108"/>
      <c r="AN75" s="108"/>
      <c r="AO75" s="108"/>
      <c r="AP75" s="108"/>
      <c r="AQ75" s="108"/>
      <c r="AR75" s="108"/>
      <c r="AS75" s="108"/>
      <c r="AT75" s="108"/>
      <c r="AU75" s="108"/>
      <c r="AV75" s="109"/>
      <c r="AW75" s="109"/>
      <c r="AX75" s="109"/>
      <c r="AY75" s="108"/>
      <c r="AZ75" s="107"/>
      <c r="BA75" s="107"/>
      <c r="BB75" s="107"/>
      <c r="BC75" s="108"/>
      <c r="BD75" s="108"/>
    </row>
    <row r="76" spans="1:56" x14ac:dyDescent="0.2">
      <c r="A76" s="107"/>
      <c r="B76" s="107"/>
      <c r="C76" s="107"/>
      <c r="D76" s="107"/>
      <c r="E76" s="108"/>
      <c r="F76" s="107"/>
      <c r="G76" s="107"/>
      <c r="H76" s="107"/>
      <c r="I76" s="107"/>
      <c r="J76" s="107"/>
      <c r="K76" s="107"/>
      <c r="L76" s="109"/>
      <c r="M76" s="109"/>
      <c r="N76" s="109"/>
      <c r="O76" s="109"/>
      <c r="P76" s="109"/>
      <c r="Q76" s="109"/>
      <c r="R76" s="109"/>
      <c r="S76" s="109"/>
      <c r="T76" s="109"/>
      <c r="U76" s="109"/>
      <c r="V76" s="108"/>
      <c r="W76" s="108"/>
      <c r="X76" s="108"/>
      <c r="Y76" s="108"/>
      <c r="Z76" s="108"/>
      <c r="AA76" s="108"/>
      <c r="AB76" s="108"/>
      <c r="AC76" s="108"/>
      <c r="AD76" s="108"/>
      <c r="AE76" s="108"/>
      <c r="AF76" s="108"/>
      <c r="AG76" s="108"/>
      <c r="AH76" s="108"/>
      <c r="AI76" s="108"/>
      <c r="AJ76" s="108"/>
      <c r="AK76" s="108"/>
      <c r="AL76" s="108"/>
      <c r="AM76" s="108"/>
      <c r="AN76" s="108"/>
      <c r="AO76" s="108"/>
      <c r="AP76" s="108"/>
      <c r="AQ76" s="108"/>
      <c r="AR76" s="108"/>
      <c r="AS76" s="108"/>
      <c r="AT76" s="108"/>
      <c r="AU76" s="108"/>
      <c r="AV76" s="109"/>
      <c r="AW76" s="109"/>
      <c r="AX76" s="109"/>
      <c r="AY76" s="108"/>
      <c r="AZ76" s="107"/>
      <c r="BA76" s="107"/>
      <c r="BB76" s="107"/>
      <c r="BC76" s="108"/>
      <c r="BD76" s="108"/>
    </row>
    <row r="77" spans="1:56" x14ac:dyDescent="0.2">
      <c r="A77" s="107"/>
      <c r="B77" s="107"/>
      <c r="C77" s="107"/>
      <c r="D77" s="107"/>
      <c r="E77" s="108"/>
      <c r="F77" s="107"/>
      <c r="G77" s="107"/>
      <c r="H77" s="107"/>
      <c r="I77" s="107"/>
      <c r="J77" s="107"/>
      <c r="K77" s="107"/>
      <c r="L77" s="109"/>
      <c r="M77" s="109"/>
      <c r="N77" s="109"/>
      <c r="O77" s="109"/>
      <c r="P77" s="109"/>
      <c r="Q77" s="109"/>
      <c r="R77" s="109"/>
      <c r="S77" s="109"/>
      <c r="T77" s="109"/>
      <c r="U77" s="109"/>
      <c r="V77" s="108"/>
      <c r="W77" s="108"/>
      <c r="X77" s="108"/>
      <c r="Y77" s="108"/>
      <c r="Z77" s="108"/>
      <c r="AA77" s="108"/>
      <c r="AB77" s="108"/>
      <c r="AC77" s="108"/>
      <c r="AD77" s="108"/>
      <c r="AE77" s="108"/>
      <c r="AF77" s="108"/>
      <c r="AG77" s="108"/>
      <c r="AH77" s="108"/>
      <c r="AI77" s="108"/>
      <c r="AJ77" s="108"/>
      <c r="AK77" s="108"/>
      <c r="AL77" s="108"/>
      <c r="AM77" s="108"/>
      <c r="AN77" s="108"/>
      <c r="AO77" s="108"/>
      <c r="AP77" s="108"/>
      <c r="AQ77" s="108"/>
      <c r="AR77" s="108"/>
      <c r="AS77" s="108"/>
      <c r="AT77" s="108"/>
      <c r="AU77" s="108"/>
      <c r="AV77" s="109"/>
      <c r="AW77" s="109"/>
      <c r="AX77" s="109"/>
      <c r="AY77" s="108"/>
      <c r="AZ77" s="107"/>
      <c r="BA77" s="107"/>
      <c r="BB77" s="107"/>
      <c r="BC77" s="108"/>
      <c r="BD77" s="108"/>
    </row>
    <row r="78" spans="1:56" x14ac:dyDescent="0.2">
      <c r="A78" s="107"/>
      <c r="B78" s="107"/>
      <c r="C78" s="107"/>
      <c r="D78" s="107"/>
      <c r="E78" s="108"/>
      <c r="F78" s="107"/>
      <c r="G78" s="107"/>
      <c r="H78" s="107"/>
      <c r="I78" s="107"/>
      <c r="J78" s="107"/>
      <c r="K78" s="107"/>
      <c r="L78" s="109"/>
      <c r="M78" s="109"/>
      <c r="N78" s="109"/>
      <c r="O78" s="109"/>
      <c r="P78" s="109"/>
      <c r="Q78" s="109"/>
      <c r="R78" s="109"/>
      <c r="S78" s="109"/>
      <c r="T78" s="109"/>
      <c r="U78" s="109"/>
      <c r="V78" s="108"/>
      <c r="W78" s="108"/>
      <c r="X78" s="108"/>
      <c r="Y78" s="108"/>
      <c r="Z78" s="108"/>
      <c r="AA78" s="108"/>
      <c r="AB78" s="108"/>
      <c r="AC78" s="108"/>
      <c r="AD78" s="108"/>
      <c r="AE78" s="108"/>
      <c r="AF78" s="108"/>
      <c r="AG78" s="108"/>
      <c r="AH78" s="108"/>
      <c r="AI78" s="108"/>
      <c r="AJ78" s="108"/>
      <c r="AK78" s="108"/>
      <c r="AL78" s="108"/>
      <c r="AM78" s="108"/>
      <c r="AN78" s="108"/>
      <c r="AO78" s="108"/>
      <c r="AP78" s="108"/>
      <c r="AQ78" s="108"/>
      <c r="AR78" s="108"/>
      <c r="AS78" s="108"/>
      <c r="AT78" s="108"/>
      <c r="AU78" s="108"/>
      <c r="AV78" s="109"/>
      <c r="AW78" s="109"/>
      <c r="AX78" s="109"/>
      <c r="AY78" s="108"/>
      <c r="AZ78" s="107"/>
      <c r="BA78" s="107"/>
      <c r="BB78" s="107"/>
      <c r="BC78" s="108"/>
      <c r="BD78" s="108"/>
    </row>
    <row r="79" spans="1:56" x14ac:dyDescent="0.2">
      <c r="A79" s="107"/>
      <c r="B79" s="107"/>
      <c r="C79" s="107"/>
      <c r="D79" s="107"/>
      <c r="E79" s="108"/>
      <c r="F79" s="107"/>
      <c r="G79" s="107"/>
      <c r="H79" s="107"/>
      <c r="I79" s="107"/>
      <c r="J79" s="107"/>
      <c r="K79" s="107"/>
      <c r="L79" s="109"/>
      <c r="M79" s="109"/>
      <c r="N79" s="109"/>
      <c r="O79" s="109"/>
      <c r="P79" s="109"/>
      <c r="Q79" s="109"/>
      <c r="R79" s="109"/>
      <c r="S79" s="109"/>
      <c r="T79" s="109"/>
      <c r="U79" s="109"/>
      <c r="V79" s="108"/>
      <c r="W79" s="108"/>
      <c r="X79" s="108"/>
      <c r="Y79" s="108"/>
      <c r="Z79" s="108"/>
      <c r="AA79" s="108"/>
      <c r="AB79" s="108"/>
      <c r="AC79" s="108"/>
      <c r="AD79" s="108"/>
      <c r="AE79" s="108"/>
      <c r="AF79" s="108"/>
      <c r="AG79" s="108"/>
      <c r="AH79" s="108"/>
      <c r="AI79" s="108"/>
      <c r="AJ79" s="108"/>
      <c r="AK79" s="108"/>
      <c r="AL79" s="108"/>
      <c r="AM79" s="108"/>
      <c r="AN79" s="108"/>
      <c r="AO79" s="108"/>
      <c r="AP79" s="108"/>
      <c r="AQ79" s="108"/>
      <c r="AR79" s="108"/>
      <c r="AS79" s="108"/>
      <c r="AT79" s="108"/>
      <c r="AU79" s="108"/>
      <c r="AV79" s="109"/>
      <c r="AW79" s="109"/>
      <c r="AX79" s="109"/>
      <c r="AY79" s="108"/>
      <c r="AZ79" s="107"/>
      <c r="BA79" s="107"/>
      <c r="BB79" s="107"/>
      <c r="BC79" s="108"/>
      <c r="BD79" s="108"/>
    </row>
    <row r="80" spans="1:56" x14ac:dyDescent="0.2">
      <c r="A80" s="107"/>
      <c r="B80" s="107"/>
      <c r="C80" s="107"/>
      <c r="D80" s="107"/>
      <c r="E80" s="108"/>
      <c r="F80" s="107"/>
      <c r="G80" s="107"/>
      <c r="H80" s="107"/>
      <c r="I80" s="107"/>
      <c r="J80" s="107"/>
      <c r="K80" s="107"/>
      <c r="L80" s="109"/>
      <c r="M80" s="109"/>
      <c r="N80" s="109"/>
      <c r="O80" s="109"/>
      <c r="P80" s="109"/>
      <c r="Q80" s="109"/>
      <c r="R80" s="109"/>
      <c r="S80" s="109"/>
      <c r="T80" s="109"/>
      <c r="U80" s="109"/>
      <c r="V80" s="108"/>
      <c r="W80" s="108"/>
      <c r="X80" s="108"/>
      <c r="Y80" s="108"/>
      <c r="Z80" s="108"/>
      <c r="AA80" s="108"/>
      <c r="AB80" s="108"/>
      <c r="AC80" s="108"/>
      <c r="AD80" s="108"/>
      <c r="AE80" s="108"/>
      <c r="AF80" s="108"/>
      <c r="AG80" s="108"/>
      <c r="AH80" s="108"/>
      <c r="AI80" s="108"/>
      <c r="AJ80" s="108"/>
      <c r="AK80" s="108"/>
      <c r="AL80" s="108"/>
      <c r="AM80" s="108"/>
      <c r="AN80" s="108"/>
      <c r="AO80" s="108"/>
      <c r="AP80" s="108"/>
      <c r="AQ80" s="108"/>
      <c r="AR80" s="108"/>
      <c r="AS80" s="108"/>
      <c r="AT80" s="108"/>
      <c r="AU80" s="108"/>
      <c r="AV80" s="109"/>
      <c r="AW80" s="109"/>
      <c r="AX80" s="109"/>
      <c r="AY80" s="108"/>
      <c r="AZ80" s="107"/>
      <c r="BA80" s="107"/>
      <c r="BB80" s="107"/>
      <c r="BC80" s="108"/>
      <c r="BD80" s="108"/>
    </row>
    <row r="81" spans="1:56" x14ac:dyDescent="0.2">
      <c r="A81" s="107"/>
      <c r="B81" s="107"/>
      <c r="C81" s="107"/>
      <c r="D81" s="107"/>
      <c r="E81" s="108"/>
      <c r="F81" s="107"/>
      <c r="G81" s="107"/>
      <c r="H81" s="107"/>
      <c r="I81" s="107"/>
      <c r="J81" s="107"/>
      <c r="K81" s="107"/>
      <c r="L81" s="109"/>
      <c r="M81" s="109"/>
      <c r="N81" s="109"/>
      <c r="O81" s="109"/>
      <c r="P81" s="109"/>
      <c r="Q81" s="109"/>
      <c r="R81" s="109"/>
      <c r="S81" s="109"/>
      <c r="T81" s="109"/>
      <c r="U81" s="109"/>
      <c r="V81" s="108"/>
      <c r="W81" s="108"/>
      <c r="X81" s="108"/>
      <c r="Y81" s="108"/>
      <c r="Z81" s="108"/>
      <c r="AA81" s="108"/>
      <c r="AB81" s="108"/>
      <c r="AC81" s="108"/>
      <c r="AD81" s="108"/>
      <c r="AE81" s="108"/>
      <c r="AF81" s="108"/>
      <c r="AG81" s="108"/>
      <c r="AH81" s="108"/>
      <c r="AI81" s="108"/>
      <c r="AJ81" s="108"/>
      <c r="AK81" s="108"/>
      <c r="AL81" s="108"/>
      <c r="AM81" s="108"/>
      <c r="AN81" s="108"/>
      <c r="AO81" s="108"/>
      <c r="AP81" s="108"/>
      <c r="AQ81" s="108"/>
      <c r="AR81" s="108"/>
      <c r="AS81" s="108"/>
      <c r="AT81" s="108"/>
      <c r="AU81" s="108"/>
      <c r="AV81" s="109"/>
      <c r="AW81" s="109"/>
      <c r="AX81" s="109"/>
      <c r="AY81" s="108"/>
      <c r="AZ81" s="107"/>
      <c r="BA81" s="107"/>
      <c r="BB81" s="107"/>
      <c r="BC81" s="108"/>
      <c r="BD81" s="108"/>
    </row>
    <row r="82" spans="1:56" x14ac:dyDescent="0.2">
      <c r="A82" s="107"/>
      <c r="B82" s="107"/>
      <c r="C82" s="107"/>
      <c r="D82" s="107"/>
      <c r="E82" s="108"/>
      <c r="F82" s="107"/>
      <c r="G82" s="107"/>
      <c r="H82" s="107"/>
      <c r="I82" s="107"/>
      <c r="J82" s="107"/>
      <c r="K82" s="107"/>
      <c r="L82" s="109"/>
      <c r="M82" s="109"/>
      <c r="N82" s="109"/>
      <c r="O82" s="109"/>
      <c r="P82" s="109"/>
      <c r="Q82" s="109"/>
      <c r="R82" s="109"/>
      <c r="S82" s="109"/>
      <c r="T82" s="109"/>
      <c r="U82" s="109"/>
      <c r="V82" s="108"/>
      <c r="W82" s="108"/>
      <c r="X82" s="108"/>
      <c r="Y82" s="108"/>
      <c r="Z82" s="108"/>
      <c r="AA82" s="108"/>
      <c r="AB82" s="108"/>
      <c r="AC82" s="108"/>
      <c r="AD82" s="108"/>
      <c r="AE82" s="108"/>
      <c r="AF82" s="108"/>
      <c r="AG82" s="108"/>
      <c r="AH82" s="108"/>
      <c r="AI82" s="108"/>
      <c r="AJ82" s="108"/>
      <c r="AK82" s="108"/>
      <c r="AL82" s="108"/>
      <c r="AM82" s="108"/>
      <c r="AN82" s="108"/>
      <c r="AO82" s="108"/>
      <c r="AP82" s="108"/>
      <c r="AQ82" s="108"/>
      <c r="AR82" s="108"/>
      <c r="AS82" s="108"/>
      <c r="AT82" s="108"/>
      <c r="AU82" s="108"/>
      <c r="AV82" s="109"/>
      <c r="AW82" s="109"/>
      <c r="AX82" s="109"/>
      <c r="AY82" s="108"/>
      <c r="AZ82" s="107"/>
      <c r="BA82" s="107"/>
      <c r="BB82" s="107"/>
      <c r="BC82" s="108"/>
      <c r="BD82" s="108"/>
    </row>
    <row r="83" spans="1:56" x14ac:dyDescent="0.2">
      <c r="A83" s="107"/>
      <c r="B83" s="107"/>
      <c r="C83" s="107"/>
      <c r="D83" s="107"/>
      <c r="E83" s="108"/>
      <c r="F83" s="107"/>
      <c r="G83" s="107"/>
      <c r="H83" s="107"/>
      <c r="I83" s="107"/>
      <c r="J83" s="107"/>
      <c r="K83" s="107"/>
      <c r="L83" s="109"/>
      <c r="M83" s="109"/>
      <c r="N83" s="109"/>
      <c r="O83" s="109"/>
      <c r="P83" s="109"/>
      <c r="Q83" s="109"/>
      <c r="R83" s="109"/>
      <c r="S83" s="109"/>
      <c r="T83" s="109"/>
      <c r="U83" s="109"/>
      <c r="V83" s="108"/>
      <c r="W83" s="108"/>
      <c r="X83" s="108"/>
      <c r="Y83" s="108"/>
      <c r="Z83" s="108"/>
      <c r="AA83" s="108"/>
      <c r="AB83" s="108"/>
      <c r="AC83" s="108"/>
      <c r="AD83" s="108"/>
      <c r="AE83" s="108"/>
      <c r="AF83" s="108"/>
      <c r="AG83" s="108"/>
      <c r="AH83" s="108"/>
      <c r="AI83" s="108"/>
      <c r="AJ83" s="108"/>
      <c r="AK83" s="108"/>
      <c r="AL83" s="108"/>
      <c r="AM83" s="108"/>
      <c r="AN83" s="108"/>
      <c r="AO83" s="108"/>
      <c r="AP83" s="108"/>
      <c r="AQ83" s="108"/>
      <c r="AR83" s="108"/>
      <c r="AS83" s="108"/>
      <c r="AT83" s="108"/>
      <c r="AU83" s="108"/>
      <c r="AV83" s="109"/>
      <c r="AW83" s="109"/>
      <c r="AX83" s="109"/>
      <c r="AY83" s="108"/>
      <c r="AZ83" s="107"/>
      <c r="BA83" s="107"/>
      <c r="BB83" s="107"/>
      <c r="BC83" s="108"/>
      <c r="BD83" s="108"/>
    </row>
    <row r="84" spans="1:56" x14ac:dyDescent="0.2">
      <c r="A84" s="107"/>
      <c r="B84" s="107"/>
      <c r="C84" s="107"/>
      <c r="D84" s="107"/>
      <c r="E84" s="108"/>
      <c r="F84" s="107"/>
      <c r="G84" s="107"/>
      <c r="H84" s="107"/>
      <c r="I84" s="107"/>
      <c r="J84" s="107"/>
      <c r="K84" s="107"/>
      <c r="L84" s="109"/>
      <c r="M84" s="109"/>
      <c r="N84" s="109"/>
      <c r="O84" s="109"/>
      <c r="P84" s="109"/>
      <c r="Q84" s="109"/>
      <c r="R84" s="109"/>
      <c r="S84" s="109"/>
      <c r="T84" s="109"/>
      <c r="U84" s="109"/>
      <c r="V84" s="108"/>
      <c r="W84" s="108"/>
      <c r="X84" s="108"/>
      <c r="Y84" s="108"/>
      <c r="Z84" s="108"/>
      <c r="AA84" s="108"/>
      <c r="AB84" s="108"/>
      <c r="AC84" s="108"/>
      <c r="AD84" s="108"/>
      <c r="AE84" s="108"/>
      <c r="AF84" s="108"/>
      <c r="AG84" s="108"/>
      <c r="AH84" s="108"/>
      <c r="AI84" s="108"/>
      <c r="AJ84" s="108"/>
      <c r="AK84" s="108"/>
      <c r="AL84" s="108"/>
      <c r="AM84" s="108"/>
      <c r="AN84" s="108"/>
      <c r="AO84" s="108"/>
      <c r="AP84" s="108"/>
      <c r="AQ84" s="108"/>
      <c r="AR84" s="108"/>
      <c r="AS84" s="108"/>
      <c r="AT84" s="108"/>
      <c r="AU84" s="108"/>
      <c r="AV84" s="109"/>
      <c r="AW84" s="109"/>
      <c r="AX84" s="109"/>
      <c r="AY84" s="108"/>
      <c r="AZ84" s="107"/>
      <c r="BA84" s="107"/>
      <c r="BB84" s="107"/>
      <c r="BC84" s="108"/>
      <c r="BD84" s="108"/>
    </row>
    <row r="85" spans="1:56" x14ac:dyDescent="0.2">
      <c r="A85" s="107"/>
      <c r="B85" s="107"/>
      <c r="C85" s="107"/>
      <c r="D85" s="107"/>
      <c r="E85" s="108"/>
      <c r="F85" s="107"/>
      <c r="G85" s="107"/>
      <c r="H85" s="107"/>
      <c r="I85" s="107"/>
      <c r="J85" s="107"/>
      <c r="K85" s="107"/>
      <c r="L85" s="109"/>
      <c r="M85" s="109"/>
      <c r="N85" s="109"/>
      <c r="O85" s="109"/>
      <c r="P85" s="109"/>
      <c r="Q85" s="109"/>
      <c r="R85" s="109"/>
      <c r="S85" s="109"/>
      <c r="T85" s="109"/>
      <c r="U85" s="109"/>
      <c r="V85" s="108"/>
      <c r="W85" s="108"/>
      <c r="X85" s="108"/>
      <c r="Y85" s="108"/>
      <c r="Z85" s="108"/>
      <c r="AA85" s="108"/>
      <c r="AB85" s="108"/>
      <c r="AC85" s="108"/>
      <c r="AD85" s="108"/>
      <c r="AE85" s="108"/>
      <c r="AF85" s="108"/>
      <c r="AG85" s="108"/>
      <c r="AH85" s="108"/>
      <c r="AI85" s="108"/>
      <c r="AJ85" s="108"/>
      <c r="AK85" s="108"/>
      <c r="AL85" s="108"/>
      <c r="AM85" s="108"/>
      <c r="AN85" s="108"/>
      <c r="AO85" s="108"/>
      <c r="AP85" s="108"/>
      <c r="AQ85" s="108"/>
      <c r="AR85" s="108"/>
      <c r="AS85" s="108"/>
      <c r="AT85" s="108"/>
      <c r="AU85" s="108"/>
      <c r="AV85" s="109"/>
      <c r="AW85" s="109"/>
      <c r="AX85" s="109"/>
      <c r="AY85" s="108"/>
      <c r="AZ85" s="107"/>
      <c r="BA85" s="107"/>
      <c r="BB85" s="107"/>
      <c r="BC85" s="108"/>
      <c r="BD85" s="108"/>
    </row>
    <row r="86" spans="1:56" x14ac:dyDescent="0.2">
      <c r="A86" s="107"/>
      <c r="B86" s="107"/>
      <c r="C86" s="107"/>
      <c r="D86" s="107"/>
      <c r="E86" s="108"/>
      <c r="F86" s="107"/>
      <c r="G86" s="107"/>
      <c r="H86" s="107"/>
      <c r="I86" s="107"/>
      <c r="J86" s="107"/>
      <c r="K86" s="107"/>
      <c r="L86" s="109"/>
      <c r="M86" s="109"/>
      <c r="N86" s="109"/>
      <c r="O86" s="109"/>
      <c r="P86" s="109"/>
      <c r="Q86" s="109"/>
      <c r="R86" s="109"/>
      <c r="S86" s="109"/>
      <c r="T86" s="109"/>
      <c r="U86" s="109"/>
      <c r="V86" s="108"/>
      <c r="W86" s="108"/>
      <c r="X86" s="108"/>
      <c r="Y86" s="108"/>
      <c r="Z86" s="108"/>
      <c r="AA86" s="108"/>
      <c r="AB86" s="108"/>
      <c r="AC86" s="108"/>
      <c r="AD86" s="108"/>
      <c r="AE86" s="108"/>
      <c r="AF86" s="108"/>
      <c r="AG86" s="108"/>
      <c r="AH86" s="108"/>
      <c r="AI86" s="108"/>
      <c r="AJ86" s="108"/>
      <c r="AK86" s="108"/>
      <c r="AL86" s="108"/>
      <c r="AM86" s="108"/>
      <c r="AN86" s="108"/>
      <c r="AO86" s="108"/>
      <c r="AP86" s="108"/>
      <c r="AQ86" s="108"/>
      <c r="AR86" s="108"/>
      <c r="AS86" s="108"/>
      <c r="AT86" s="108"/>
      <c r="AU86" s="108"/>
      <c r="AV86" s="109"/>
      <c r="AW86" s="109"/>
      <c r="AX86" s="109"/>
      <c r="AY86" s="108"/>
      <c r="AZ86" s="107"/>
      <c r="BA86" s="107"/>
      <c r="BB86" s="107"/>
      <c r="BC86" s="108"/>
      <c r="BD86" s="108"/>
    </row>
    <row r="87" spans="1:56" x14ac:dyDescent="0.2">
      <c r="A87" s="107"/>
      <c r="B87" s="107"/>
      <c r="C87" s="107"/>
      <c r="D87" s="107"/>
      <c r="E87" s="108"/>
      <c r="F87" s="107"/>
      <c r="G87" s="107"/>
      <c r="H87" s="107"/>
      <c r="I87" s="107"/>
      <c r="J87" s="107"/>
      <c r="K87" s="107"/>
      <c r="L87" s="109"/>
      <c r="M87" s="109"/>
      <c r="N87" s="109"/>
      <c r="O87" s="109"/>
      <c r="P87" s="109"/>
      <c r="Q87" s="109"/>
      <c r="R87" s="109"/>
      <c r="S87" s="109"/>
      <c r="T87" s="109"/>
      <c r="U87" s="109"/>
      <c r="V87" s="108"/>
      <c r="W87" s="108"/>
      <c r="X87" s="108"/>
      <c r="Y87" s="108"/>
      <c r="Z87" s="108"/>
      <c r="AA87" s="108"/>
      <c r="AB87" s="108"/>
      <c r="AC87" s="108"/>
      <c r="AD87" s="108"/>
      <c r="AE87" s="108"/>
      <c r="AF87" s="108"/>
      <c r="AG87" s="108"/>
      <c r="AH87" s="108"/>
      <c r="AI87" s="108"/>
      <c r="AJ87" s="108"/>
      <c r="AK87" s="108"/>
      <c r="AL87" s="108"/>
      <c r="AM87" s="108"/>
      <c r="AN87" s="108"/>
      <c r="AO87" s="108"/>
      <c r="AP87" s="108"/>
      <c r="AQ87" s="108"/>
      <c r="AR87" s="108"/>
      <c r="AS87" s="108"/>
      <c r="AT87" s="108"/>
      <c r="AU87" s="108"/>
      <c r="AV87" s="109"/>
      <c r="AW87" s="109"/>
      <c r="AX87" s="109"/>
      <c r="AY87" s="108"/>
      <c r="AZ87" s="107"/>
      <c r="BA87" s="107"/>
      <c r="BB87" s="107"/>
      <c r="BC87" s="108"/>
      <c r="BD87" s="108"/>
    </row>
    <row r="88" spans="1:56" x14ac:dyDescent="0.2">
      <c r="A88" s="107"/>
      <c r="B88" s="107"/>
      <c r="C88" s="107"/>
      <c r="D88" s="107"/>
      <c r="E88" s="108"/>
      <c r="F88" s="107"/>
      <c r="G88" s="107"/>
      <c r="H88" s="107"/>
      <c r="I88" s="107"/>
      <c r="J88" s="107"/>
      <c r="K88" s="107"/>
      <c r="L88" s="109"/>
      <c r="M88" s="109"/>
      <c r="N88" s="109"/>
      <c r="O88" s="109"/>
      <c r="P88" s="109"/>
      <c r="Q88" s="109"/>
      <c r="R88" s="109"/>
      <c r="S88" s="109"/>
      <c r="T88" s="109"/>
      <c r="U88" s="109"/>
      <c r="V88" s="108"/>
      <c r="W88" s="108"/>
      <c r="X88" s="108"/>
      <c r="Y88" s="108"/>
      <c r="Z88" s="108"/>
      <c r="AA88" s="108"/>
      <c r="AB88" s="108"/>
      <c r="AC88" s="108"/>
      <c r="AD88" s="108"/>
      <c r="AE88" s="108"/>
      <c r="AF88" s="108"/>
      <c r="AG88" s="108"/>
      <c r="AH88" s="108"/>
      <c r="AI88" s="108"/>
      <c r="AJ88" s="108"/>
      <c r="AK88" s="108"/>
      <c r="AL88" s="108"/>
      <c r="AM88" s="108"/>
      <c r="AN88" s="108"/>
      <c r="AO88" s="108"/>
      <c r="AP88" s="108"/>
      <c r="AQ88" s="108"/>
      <c r="AR88" s="108"/>
      <c r="AS88" s="108"/>
      <c r="AT88" s="108"/>
      <c r="AU88" s="108"/>
      <c r="AV88" s="109"/>
      <c r="AW88" s="109"/>
      <c r="AX88" s="109"/>
      <c r="AY88" s="108"/>
      <c r="AZ88" s="107"/>
      <c r="BA88" s="107"/>
      <c r="BB88" s="107"/>
      <c r="BC88" s="108"/>
      <c r="BD88" s="108"/>
    </row>
    <row r="89" spans="1:56" x14ac:dyDescent="0.2">
      <c r="A89" s="107"/>
      <c r="B89" s="107"/>
      <c r="C89" s="107"/>
      <c r="D89" s="107"/>
      <c r="E89" s="108"/>
      <c r="F89" s="107"/>
      <c r="G89" s="107"/>
      <c r="H89" s="107"/>
      <c r="I89" s="107"/>
      <c r="J89" s="107"/>
      <c r="K89" s="107"/>
      <c r="L89" s="109"/>
      <c r="M89" s="109"/>
      <c r="N89" s="109"/>
      <c r="O89" s="109"/>
      <c r="P89" s="109"/>
      <c r="Q89" s="109"/>
      <c r="R89" s="109"/>
      <c r="S89" s="109"/>
      <c r="T89" s="109"/>
      <c r="U89" s="109"/>
      <c r="V89" s="108"/>
      <c r="W89" s="108"/>
      <c r="X89" s="108"/>
      <c r="Y89" s="108"/>
      <c r="Z89" s="108"/>
      <c r="AA89" s="108"/>
      <c r="AB89" s="108"/>
      <c r="AC89" s="108"/>
      <c r="AD89" s="108"/>
      <c r="AE89" s="108"/>
      <c r="AF89" s="108"/>
      <c r="AG89" s="108"/>
      <c r="AH89" s="108"/>
      <c r="AI89" s="108"/>
      <c r="AJ89" s="108"/>
      <c r="AK89" s="108"/>
      <c r="AL89" s="108"/>
      <c r="AM89" s="108"/>
      <c r="AN89" s="108"/>
      <c r="AO89" s="108"/>
      <c r="AP89" s="108"/>
      <c r="AQ89" s="108"/>
      <c r="AR89" s="108"/>
      <c r="AS89" s="108"/>
      <c r="AT89" s="108"/>
      <c r="AU89" s="108"/>
      <c r="AV89" s="109"/>
      <c r="AW89" s="109"/>
      <c r="AX89" s="109"/>
      <c r="AY89" s="108"/>
      <c r="AZ89" s="107"/>
      <c r="BA89" s="107"/>
      <c r="BB89" s="107"/>
      <c r="BC89" s="108"/>
      <c r="BD89" s="108"/>
    </row>
    <row r="90" spans="1:56" x14ac:dyDescent="0.2">
      <c r="A90" s="107"/>
      <c r="B90" s="107"/>
      <c r="C90" s="107"/>
      <c r="D90" s="107"/>
      <c r="E90" s="108"/>
      <c r="F90" s="107"/>
      <c r="G90" s="107"/>
      <c r="H90" s="107"/>
      <c r="I90" s="107"/>
      <c r="J90" s="107"/>
      <c r="K90" s="107"/>
      <c r="L90" s="109"/>
      <c r="M90" s="109"/>
      <c r="N90" s="109"/>
      <c r="O90" s="109"/>
      <c r="P90" s="109"/>
      <c r="Q90" s="109"/>
      <c r="R90" s="109"/>
      <c r="S90" s="109"/>
      <c r="T90" s="109"/>
      <c r="U90" s="109"/>
      <c r="V90" s="108"/>
      <c r="W90" s="108"/>
      <c r="X90" s="108"/>
      <c r="Y90" s="108"/>
      <c r="Z90" s="108"/>
      <c r="AA90" s="108"/>
      <c r="AB90" s="108"/>
      <c r="AC90" s="108"/>
      <c r="AD90" s="108"/>
      <c r="AE90" s="108"/>
      <c r="AF90" s="108"/>
      <c r="AG90" s="108"/>
      <c r="AH90" s="108"/>
      <c r="AI90" s="108"/>
      <c r="AJ90" s="108"/>
      <c r="AK90" s="108"/>
      <c r="AL90" s="108"/>
      <c r="AM90" s="108"/>
      <c r="AN90" s="108"/>
      <c r="AO90" s="108"/>
      <c r="AP90" s="108"/>
      <c r="AQ90" s="108"/>
      <c r="AR90" s="108"/>
      <c r="AS90" s="108"/>
      <c r="AT90" s="108"/>
      <c r="AU90" s="108"/>
      <c r="AV90" s="109"/>
      <c r="AW90" s="109"/>
      <c r="AX90" s="109"/>
      <c r="AY90" s="108"/>
      <c r="AZ90" s="107"/>
      <c r="BA90" s="107"/>
      <c r="BB90" s="107"/>
      <c r="BC90" s="108"/>
      <c r="BD90" s="108"/>
    </row>
    <row r="91" spans="1:56" x14ac:dyDescent="0.2">
      <c r="A91" s="107"/>
      <c r="B91" s="107"/>
      <c r="C91" s="107"/>
      <c r="D91" s="107"/>
      <c r="E91" s="108"/>
      <c r="F91" s="107"/>
      <c r="G91" s="107"/>
      <c r="H91" s="107"/>
      <c r="I91" s="107"/>
      <c r="J91" s="107"/>
      <c r="K91" s="107"/>
      <c r="L91" s="109"/>
      <c r="M91" s="109"/>
      <c r="N91" s="109"/>
      <c r="O91" s="109"/>
      <c r="P91" s="109"/>
      <c r="Q91" s="109"/>
      <c r="R91" s="109"/>
      <c r="S91" s="109"/>
      <c r="T91" s="109"/>
      <c r="U91" s="109"/>
      <c r="V91" s="108"/>
      <c r="W91" s="108"/>
      <c r="X91" s="108"/>
      <c r="Y91" s="108"/>
      <c r="Z91" s="108"/>
      <c r="AA91" s="108"/>
      <c r="AB91" s="108"/>
      <c r="AC91" s="108"/>
      <c r="AD91" s="108"/>
      <c r="AE91" s="108"/>
      <c r="AF91" s="108"/>
      <c r="AG91" s="108"/>
      <c r="AH91" s="108"/>
      <c r="AI91" s="108"/>
      <c r="AJ91" s="108"/>
      <c r="AK91" s="108"/>
      <c r="AL91" s="108"/>
      <c r="AM91" s="108"/>
      <c r="AN91" s="108"/>
      <c r="AO91" s="108"/>
      <c r="AP91" s="108"/>
      <c r="AQ91" s="108"/>
      <c r="AR91" s="108"/>
      <c r="AS91" s="108"/>
      <c r="AT91" s="108"/>
      <c r="AU91" s="108"/>
      <c r="AV91" s="109"/>
      <c r="AW91" s="109"/>
      <c r="AX91" s="109"/>
      <c r="AY91" s="108"/>
      <c r="AZ91" s="107"/>
      <c r="BA91" s="107"/>
      <c r="BB91" s="107"/>
      <c r="BC91" s="108"/>
      <c r="BD91" s="108"/>
    </row>
    <row r="92" spans="1:56" x14ac:dyDescent="0.2">
      <c r="A92" s="107"/>
      <c r="B92" s="107"/>
      <c r="C92" s="107"/>
      <c r="D92" s="107"/>
      <c r="E92" s="108"/>
      <c r="F92" s="107"/>
      <c r="G92" s="107"/>
      <c r="H92" s="107"/>
      <c r="I92" s="107"/>
      <c r="J92" s="107"/>
      <c r="K92" s="107"/>
      <c r="L92" s="109"/>
      <c r="M92" s="109"/>
      <c r="N92" s="109"/>
      <c r="O92" s="109"/>
      <c r="P92" s="109"/>
      <c r="Q92" s="109"/>
      <c r="R92" s="109"/>
      <c r="S92" s="109"/>
      <c r="T92" s="109"/>
      <c r="U92" s="109"/>
      <c r="V92" s="108"/>
      <c r="W92" s="108"/>
      <c r="X92" s="108"/>
      <c r="Y92" s="108"/>
      <c r="Z92" s="108"/>
      <c r="AA92" s="108"/>
      <c r="AB92" s="108"/>
      <c r="AC92" s="108"/>
      <c r="AD92" s="108"/>
      <c r="AE92" s="108"/>
      <c r="AF92" s="108"/>
      <c r="AG92" s="108"/>
      <c r="AH92" s="108"/>
      <c r="AI92" s="108"/>
      <c r="AJ92" s="108"/>
      <c r="AK92" s="108"/>
      <c r="AL92" s="108"/>
      <c r="AM92" s="108"/>
      <c r="AN92" s="108"/>
      <c r="AO92" s="108"/>
      <c r="AP92" s="108"/>
      <c r="AQ92" s="108"/>
      <c r="AR92" s="108"/>
      <c r="AS92" s="108"/>
      <c r="AT92" s="108"/>
      <c r="AU92" s="108"/>
      <c r="AV92" s="109"/>
      <c r="AW92" s="109"/>
      <c r="AX92" s="109"/>
      <c r="AY92" s="108"/>
      <c r="AZ92" s="107"/>
      <c r="BA92" s="107"/>
      <c r="BB92" s="107"/>
      <c r="BC92" s="108"/>
      <c r="BD92" s="108"/>
    </row>
    <row r="93" spans="1:56" x14ac:dyDescent="0.2">
      <c r="A93" s="107"/>
      <c r="B93" s="107"/>
      <c r="C93" s="107"/>
      <c r="D93" s="107"/>
      <c r="E93" s="108"/>
      <c r="F93" s="107"/>
      <c r="G93" s="107"/>
      <c r="H93" s="107"/>
      <c r="I93" s="107"/>
      <c r="J93" s="107"/>
      <c r="K93" s="107"/>
      <c r="L93" s="109"/>
      <c r="M93" s="109"/>
      <c r="N93" s="109"/>
      <c r="O93" s="109"/>
      <c r="P93" s="109"/>
      <c r="Q93" s="109"/>
      <c r="R93" s="109"/>
      <c r="S93" s="109"/>
      <c r="T93" s="109"/>
      <c r="U93" s="109"/>
      <c r="V93" s="108"/>
      <c r="W93" s="108"/>
      <c r="X93" s="108"/>
      <c r="Y93" s="108"/>
      <c r="Z93" s="108"/>
      <c r="AA93" s="108"/>
      <c r="AB93" s="108"/>
      <c r="AC93" s="108"/>
      <c r="AD93" s="108"/>
      <c r="AE93" s="108"/>
      <c r="AF93" s="108"/>
      <c r="AG93" s="108"/>
      <c r="AH93" s="108"/>
      <c r="AI93" s="108"/>
      <c r="AJ93" s="108"/>
      <c r="AK93" s="108"/>
      <c r="AL93" s="108"/>
      <c r="AM93" s="108"/>
      <c r="AN93" s="108"/>
      <c r="AO93" s="108"/>
      <c r="AP93" s="108"/>
      <c r="AQ93" s="108"/>
      <c r="AR93" s="108"/>
      <c r="AS93" s="108"/>
      <c r="AT93" s="108"/>
      <c r="AU93" s="108"/>
      <c r="AV93" s="109"/>
      <c r="AW93" s="109"/>
      <c r="AX93" s="109"/>
      <c r="AY93" s="108"/>
      <c r="AZ93" s="107"/>
      <c r="BA93" s="107"/>
      <c r="BB93" s="107"/>
      <c r="BC93" s="108"/>
      <c r="BD93" s="108"/>
    </row>
    <row r="94" spans="1:56" x14ac:dyDescent="0.2">
      <c r="A94" s="107"/>
      <c r="B94" s="107"/>
      <c r="C94" s="107"/>
      <c r="D94" s="107"/>
      <c r="E94" s="108"/>
      <c r="F94" s="107"/>
      <c r="G94" s="107"/>
      <c r="H94" s="107"/>
      <c r="I94" s="107"/>
      <c r="J94" s="107"/>
      <c r="K94" s="107"/>
      <c r="L94" s="109"/>
      <c r="M94" s="109"/>
      <c r="N94" s="109"/>
      <c r="O94" s="109"/>
      <c r="P94" s="109"/>
      <c r="Q94" s="109"/>
      <c r="R94" s="109"/>
      <c r="S94" s="109"/>
      <c r="T94" s="109"/>
      <c r="U94" s="109"/>
      <c r="V94" s="108"/>
      <c r="W94" s="108"/>
      <c r="X94" s="108"/>
      <c r="Y94" s="108"/>
      <c r="Z94" s="108"/>
      <c r="AA94" s="108"/>
      <c r="AB94" s="108"/>
      <c r="AC94" s="108"/>
      <c r="AD94" s="108"/>
      <c r="AE94" s="108"/>
      <c r="AF94" s="108"/>
      <c r="AG94" s="108"/>
      <c r="AH94" s="108"/>
      <c r="AI94" s="108"/>
      <c r="AJ94" s="108"/>
      <c r="AK94" s="108"/>
      <c r="AL94" s="108"/>
      <c r="AM94" s="108"/>
      <c r="AN94" s="108"/>
      <c r="AO94" s="108"/>
      <c r="AP94" s="108"/>
      <c r="AQ94" s="108"/>
      <c r="AR94" s="108"/>
      <c r="AS94" s="108"/>
      <c r="AT94" s="108"/>
      <c r="AU94" s="108"/>
      <c r="AV94" s="109"/>
      <c r="AW94" s="109"/>
      <c r="AX94" s="109"/>
      <c r="AY94" s="108"/>
      <c r="AZ94" s="107"/>
      <c r="BA94" s="107"/>
      <c r="BB94" s="107"/>
      <c r="BC94" s="108"/>
      <c r="BD94" s="108"/>
    </row>
    <row r="95" spans="1:56" x14ac:dyDescent="0.2">
      <c r="A95" s="107"/>
      <c r="B95" s="107"/>
      <c r="C95" s="107"/>
      <c r="D95" s="107"/>
      <c r="E95" s="108"/>
      <c r="F95" s="107"/>
      <c r="G95" s="107"/>
      <c r="H95" s="107"/>
      <c r="I95" s="107"/>
      <c r="J95" s="107"/>
      <c r="K95" s="107"/>
      <c r="L95" s="109"/>
      <c r="M95" s="109"/>
      <c r="N95" s="109"/>
      <c r="O95" s="109"/>
      <c r="P95" s="109"/>
      <c r="Q95" s="109"/>
      <c r="R95" s="109"/>
      <c r="S95" s="109"/>
      <c r="T95" s="109"/>
      <c r="U95" s="109"/>
      <c r="V95" s="108"/>
      <c r="W95" s="108"/>
      <c r="X95" s="108"/>
      <c r="Y95" s="108"/>
      <c r="Z95" s="108"/>
      <c r="AA95" s="108"/>
      <c r="AB95" s="108"/>
      <c r="AC95" s="108"/>
      <c r="AD95" s="108"/>
      <c r="AE95" s="108"/>
      <c r="AF95" s="108"/>
      <c r="AG95" s="108"/>
      <c r="AH95" s="108"/>
      <c r="AI95" s="108"/>
      <c r="AJ95" s="108"/>
      <c r="AK95" s="108"/>
      <c r="AL95" s="108"/>
      <c r="AM95" s="108"/>
      <c r="AN95" s="108"/>
      <c r="AO95" s="108"/>
      <c r="AP95" s="108"/>
      <c r="AQ95" s="108"/>
      <c r="AR95" s="108"/>
      <c r="AS95" s="108"/>
      <c r="AT95" s="108"/>
      <c r="AU95" s="108"/>
      <c r="AV95" s="109"/>
      <c r="AW95" s="109"/>
      <c r="AX95" s="109"/>
      <c r="AY95" s="108"/>
      <c r="AZ95" s="107"/>
      <c r="BA95" s="107"/>
      <c r="BB95" s="107"/>
      <c r="BC95" s="108"/>
      <c r="BD95" s="108"/>
    </row>
    <row r="96" spans="1:56" x14ac:dyDescent="0.2">
      <c r="A96" s="107"/>
      <c r="B96" s="107"/>
      <c r="C96" s="107"/>
      <c r="D96" s="107"/>
      <c r="E96" s="108"/>
      <c r="F96" s="107"/>
      <c r="G96" s="107"/>
      <c r="H96" s="107"/>
      <c r="I96" s="107"/>
      <c r="J96" s="107"/>
      <c r="K96" s="107"/>
      <c r="L96" s="109"/>
      <c r="M96" s="109"/>
      <c r="N96" s="109"/>
      <c r="O96" s="109"/>
      <c r="P96" s="109"/>
      <c r="Q96" s="109"/>
      <c r="R96" s="109"/>
      <c r="S96" s="109"/>
      <c r="T96" s="109"/>
      <c r="U96" s="109"/>
      <c r="V96" s="108"/>
      <c r="W96" s="108"/>
      <c r="X96" s="108"/>
      <c r="Y96" s="108"/>
      <c r="Z96" s="108"/>
      <c r="AA96" s="108"/>
      <c r="AB96" s="108"/>
      <c r="AC96" s="108"/>
      <c r="AD96" s="108"/>
      <c r="AE96" s="108"/>
      <c r="AF96" s="108"/>
      <c r="AG96" s="108"/>
      <c r="AH96" s="108"/>
      <c r="AI96" s="108"/>
      <c r="AJ96" s="108"/>
      <c r="AK96" s="108"/>
      <c r="AL96" s="108"/>
      <c r="AM96" s="108"/>
      <c r="AN96" s="108"/>
      <c r="AO96" s="108"/>
      <c r="AP96" s="108"/>
      <c r="AQ96" s="108"/>
      <c r="AR96" s="108"/>
      <c r="AS96" s="108"/>
      <c r="AT96" s="108"/>
      <c r="AU96" s="108"/>
      <c r="AV96" s="109"/>
      <c r="AW96" s="109"/>
      <c r="AX96" s="109"/>
      <c r="AY96" s="108"/>
      <c r="AZ96" s="107"/>
      <c r="BA96" s="107"/>
      <c r="BB96" s="107"/>
      <c r="BC96" s="108"/>
      <c r="BD96" s="108"/>
    </row>
    <row r="97" spans="1:56" x14ac:dyDescent="0.2">
      <c r="A97" s="107"/>
      <c r="B97" s="107"/>
      <c r="C97" s="107"/>
      <c r="D97" s="107"/>
      <c r="E97" s="108"/>
      <c r="F97" s="107"/>
      <c r="G97" s="107"/>
      <c r="H97" s="107"/>
      <c r="I97" s="107"/>
      <c r="J97" s="107"/>
      <c r="K97" s="107"/>
      <c r="L97" s="109"/>
      <c r="M97" s="109"/>
      <c r="N97" s="109"/>
      <c r="O97" s="109"/>
      <c r="P97" s="109"/>
      <c r="Q97" s="109"/>
      <c r="R97" s="109"/>
      <c r="S97" s="109"/>
      <c r="T97" s="109"/>
      <c r="U97" s="109"/>
      <c r="V97" s="108"/>
      <c r="W97" s="108"/>
      <c r="X97" s="108"/>
      <c r="Y97" s="108"/>
      <c r="Z97" s="108"/>
      <c r="AA97" s="108"/>
      <c r="AB97" s="108"/>
      <c r="AC97" s="108"/>
      <c r="AD97" s="108"/>
      <c r="AE97" s="108"/>
      <c r="AF97" s="108"/>
      <c r="AG97" s="108"/>
      <c r="AH97" s="108"/>
      <c r="AI97" s="108"/>
      <c r="AJ97" s="108"/>
      <c r="AK97" s="108"/>
      <c r="AL97" s="108"/>
      <c r="AM97" s="108"/>
      <c r="AN97" s="108"/>
      <c r="AO97" s="108"/>
      <c r="AP97" s="108"/>
      <c r="AQ97" s="108"/>
      <c r="AR97" s="108"/>
      <c r="AS97" s="108"/>
      <c r="AT97" s="108"/>
      <c r="AU97" s="108"/>
      <c r="AV97" s="109"/>
      <c r="AW97" s="109"/>
      <c r="AX97" s="109"/>
      <c r="AY97" s="108"/>
      <c r="AZ97" s="107"/>
      <c r="BA97" s="107"/>
      <c r="BB97" s="107"/>
      <c r="BC97" s="108"/>
      <c r="BD97" s="108"/>
    </row>
    <row r="98" spans="1:56" x14ac:dyDescent="0.2">
      <c r="A98" s="107"/>
      <c r="B98" s="107"/>
      <c r="C98" s="107"/>
      <c r="D98" s="107"/>
      <c r="E98" s="108"/>
      <c r="F98" s="107"/>
      <c r="G98" s="107"/>
      <c r="H98" s="107"/>
      <c r="I98" s="107"/>
      <c r="J98" s="107"/>
      <c r="K98" s="107"/>
      <c r="L98" s="109"/>
      <c r="M98" s="109"/>
      <c r="N98" s="109"/>
      <c r="O98" s="109"/>
      <c r="P98" s="109"/>
      <c r="Q98" s="109"/>
      <c r="R98" s="109"/>
      <c r="S98" s="109"/>
      <c r="T98" s="109"/>
      <c r="U98" s="109"/>
      <c r="V98" s="108"/>
      <c r="W98" s="108"/>
      <c r="X98" s="108"/>
      <c r="Y98" s="108"/>
      <c r="Z98" s="108"/>
      <c r="AA98" s="108"/>
      <c r="AB98" s="108"/>
      <c r="AC98" s="108"/>
      <c r="AD98" s="108"/>
      <c r="AE98" s="108"/>
      <c r="AF98" s="108"/>
      <c r="AG98" s="108"/>
      <c r="AH98" s="108"/>
      <c r="AI98" s="108"/>
      <c r="AJ98" s="108"/>
      <c r="AK98" s="108"/>
      <c r="AL98" s="108"/>
      <c r="AM98" s="108"/>
      <c r="AN98" s="108"/>
      <c r="AO98" s="108"/>
      <c r="AP98" s="108"/>
      <c r="AQ98" s="108"/>
      <c r="AR98" s="108"/>
      <c r="AS98" s="108"/>
      <c r="AT98" s="108"/>
      <c r="AU98" s="108"/>
      <c r="AV98" s="109"/>
      <c r="AW98" s="109"/>
      <c r="AX98" s="109"/>
      <c r="AY98" s="108"/>
      <c r="AZ98" s="107"/>
      <c r="BA98" s="107"/>
      <c r="BB98" s="107"/>
      <c r="BC98" s="108"/>
      <c r="BD98" s="108"/>
    </row>
    <row r="99" spans="1:56" x14ac:dyDescent="0.2">
      <c r="A99" s="107"/>
      <c r="B99" s="107"/>
      <c r="C99" s="107"/>
      <c r="D99" s="107"/>
      <c r="E99" s="108"/>
      <c r="F99" s="107"/>
      <c r="G99" s="107"/>
      <c r="H99" s="107"/>
      <c r="I99" s="107"/>
      <c r="J99" s="107"/>
      <c r="K99" s="107"/>
      <c r="L99" s="109"/>
      <c r="M99" s="109"/>
      <c r="N99" s="109"/>
      <c r="O99" s="109"/>
      <c r="P99" s="109"/>
      <c r="Q99" s="109"/>
      <c r="R99" s="109"/>
      <c r="S99" s="109"/>
      <c r="T99" s="109"/>
      <c r="U99" s="109"/>
      <c r="V99" s="108"/>
      <c r="W99" s="108"/>
      <c r="X99" s="108"/>
      <c r="Y99" s="108"/>
      <c r="Z99" s="108"/>
      <c r="AA99" s="108"/>
      <c r="AB99" s="108"/>
      <c r="AC99" s="108"/>
      <c r="AD99" s="108"/>
      <c r="AE99" s="108"/>
      <c r="AF99" s="108"/>
      <c r="AG99" s="108"/>
      <c r="AH99" s="108"/>
      <c r="AI99" s="108"/>
      <c r="AJ99" s="108"/>
      <c r="AK99" s="108"/>
      <c r="AL99" s="108"/>
      <c r="AM99" s="108"/>
      <c r="AN99" s="108"/>
      <c r="AO99" s="108"/>
      <c r="AP99" s="108"/>
      <c r="AQ99" s="108"/>
      <c r="AR99" s="108"/>
      <c r="AS99" s="108"/>
      <c r="AT99" s="108"/>
      <c r="AU99" s="108"/>
      <c r="AV99" s="109"/>
      <c r="AW99" s="109"/>
      <c r="AX99" s="109"/>
      <c r="AY99" s="108"/>
      <c r="AZ99" s="107"/>
      <c r="BA99" s="107"/>
      <c r="BB99" s="107"/>
      <c r="BC99" s="108"/>
      <c r="BD99" s="108"/>
    </row>
    <row r="100" spans="1:56" x14ac:dyDescent="0.2">
      <c r="A100" s="107"/>
      <c r="B100" s="107"/>
      <c r="C100" s="107"/>
      <c r="D100" s="107"/>
      <c r="E100" s="108"/>
      <c r="F100" s="107"/>
      <c r="G100" s="107"/>
      <c r="H100" s="107"/>
      <c r="I100" s="107"/>
      <c r="J100" s="107"/>
      <c r="K100" s="107"/>
      <c r="L100" s="109"/>
      <c r="M100" s="109"/>
      <c r="N100" s="109"/>
      <c r="O100" s="109"/>
      <c r="P100" s="109"/>
      <c r="Q100" s="109"/>
      <c r="R100" s="109"/>
      <c r="S100" s="109"/>
      <c r="T100" s="109"/>
      <c r="U100" s="109"/>
      <c r="V100" s="108"/>
      <c r="W100" s="108"/>
      <c r="X100" s="108"/>
      <c r="Y100" s="108"/>
      <c r="Z100" s="108"/>
      <c r="AA100" s="108"/>
      <c r="AB100" s="108"/>
      <c r="AC100" s="108"/>
      <c r="AD100" s="108"/>
      <c r="AE100" s="108"/>
      <c r="AF100" s="108"/>
      <c r="AG100" s="108"/>
      <c r="AH100" s="108"/>
      <c r="AI100" s="108"/>
      <c r="AJ100" s="108"/>
      <c r="AK100" s="108"/>
      <c r="AL100" s="108"/>
      <c r="AM100" s="108"/>
      <c r="AN100" s="108"/>
      <c r="AO100" s="108"/>
      <c r="AP100" s="108"/>
      <c r="AQ100" s="108"/>
      <c r="AR100" s="108"/>
      <c r="AS100" s="108"/>
      <c r="AT100" s="108"/>
      <c r="AU100" s="108"/>
      <c r="AV100" s="109"/>
      <c r="AW100" s="109"/>
      <c r="AX100" s="109"/>
      <c r="AY100" s="108"/>
      <c r="AZ100" s="107"/>
      <c r="BA100" s="107"/>
      <c r="BB100" s="107"/>
      <c r="BC100" s="108"/>
      <c r="BD100" s="108"/>
    </row>
    <row r="101" spans="1:56" x14ac:dyDescent="0.2">
      <c r="A101" s="107"/>
      <c r="B101" s="107"/>
      <c r="C101" s="107"/>
      <c r="D101" s="107"/>
      <c r="E101" s="108"/>
      <c r="F101" s="107"/>
      <c r="G101" s="107"/>
      <c r="H101" s="107"/>
      <c r="I101" s="107"/>
      <c r="J101" s="107"/>
      <c r="K101" s="107"/>
      <c r="L101" s="109"/>
      <c r="M101" s="109"/>
      <c r="N101" s="109"/>
      <c r="O101" s="109"/>
      <c r="P101" s="109"/>
      <c r="Q101" s="109"/>
      <c r="R101" s="109"/>
      <c r="S101" s="109"/>
      <c r="T101" s="109"/>
      <c r="U101" s="109"/>
      <c r="V101" s="108"/>
      <c r="W101" s="108"/>
      <c r="X101" s="108"/>
      <c r="Y101" s="108"/>
      <c r="Z101" s="108"/>
      <c r="AA101" s="108"/>
      <c r="AB101" s="108"/>
      <c r="AC101" s="108"/>
      <c r="AD101" s="108"/>
      <c r="AE101" s="108"/>
      <c r="AF101" s="108"/>
      <c r="AG101" s="108"/>
      <c r="AH101" s="108"/>
      <c r="AI101" s="108"/>
      <c r="AJ101" s="108"/>
      <c r="AK101" s="108"/>
      <c r="AL101" s="108"/>
      <c r="AM101" s="108"/>
      <c r="AN101" s="108"/>
      <c r="AO101" s="108"/>
      <c r="AP101" s="108"/>
      <c r="AQ101" s="108"/>
      <c r="AR101" s="108"/>
      <c r="AS101" s="108"/>
      <c r="AT101" s="108"/>
      <c r="AU101" s="108"/>
      <c r="AV101" s="109"/>
      <c r="AW101" s="109"/>
      <c r="AX101" s="109"/>
      <c r="AY101" s="108"/>
      <c r="AZ101" s="107"/>
      <c r="BA101" s="107"/>
      <c r="BB101" s="107"/>
      <c r="BC101" s="108"/>
      <c r="BD101" s="108"/>
    </row>
    <row r="102" spans="1:56" x14ac:dyDescent="0.2">
      <c r="A102" s="107"/>
      <c r="B102" s="107"/>
      <c r="C102" s="107"/>
      <c r="D102" s="107"/>
      <c r="E102" s="108"/>
      <c r="F102" s="107"/>
      <c r="G102" s="107"/>
      <c r="H102" s="107"/>
      <c r="I102" s="107"/>
      <c r="J102" s="107"/>
      <c r="K102" s="107"/>
      <c r="L102" s="109"/>
      <c r="M102" s="109"/>
      <c r="N102" s="109"/>
      <c r="O102" s="109"/>
      <c r="P102" s="109"/>
      <c r="Q102" s="109"/>
      <c r="R102" s="109"/>
      <c r="S102" s="109"/>
      <c r="T102" s="109"/>
      <c r="U102" s="109"/>
      <c r="V102" s="108"/>
      <c r="W102" s="108"/>
      <c r="X102" s="108"/>
      <c r="Y102" s="108"/>
      <c r="Z102" s="108"/>
      <c r="AA102" s="108"/>
      <c r="AB102" s="108"/>
      <c r="AC102" s="108"/>
      <c r="AD102" s="108"/>
      <c r="AE102" s="108"/>
      <c r="AF102" s="108"/>
      <c r="AG102" s="108"/>
      <c r="AH102" s="108"/>
      <c r="AI102" s="108"/>
      <c r="AJ102" s="108"/>
      <c r="AK102" s="108"/>
      <c r="AL102" s="108"/>
      <c r="AM102" s="108"/>
      <c r="AN102" s="108"/>
      <c r="AO102" s="108"/>
      <c r="AP102" s="108"/>
      <c r="AQ102" s="108"/>
      <c r="AR102" s="108"/>
      <c r="AS102" s="108"/>
      <c r="AT102" s="108"/>
      <c r="AU102" s="108"/>
      <c r="AV102" s="109"/>
      <c r="AW102" s="109"/>
      <c r="AX102" s="109"/>
      <c r="AY102" s="108"/>
      <c r="AZ102" s="107"/>
      <c r="BA102" s="107"/>
      <c r="BB102" s="107"/>
      <c r="BC102" s="108"/>
      <c r="BD102" s="108"/>
    </row>
    <row r="103" spans="1:56" x14ac:dyDescent="0.2">
      <c r="A103" s="107"/>
      <c r="B103" s="107"/>
      <c r="C103" s="107"/>
      <c r="D103" s="107"/>
      <c r="E103" s="108"/>
      <c r="F103" s="107"/>
      <c r="G103" s="107"/>
      <c r="H103" s="107"/>
      <c r="I103" s="107"/>
      <c r="J103" s="107"/>
      <c r="K103" s="107"/>
      <c r="L103" s="109"/>
      <c r="M103" s="109"/>
      <c r="N103" s="109"/>
      <c r="O103" s="109"/>
      <c r="P103" s="109"/>
      <c r="Q103" s="109"/>
      <c r="R103" s="109"/>
      <c r="S103" s="109"/>
      <c r="T103" s="109"/>
      <c r="U103" s="109"/>
      <c r="V103" s="108"/>
      <c r="W103" s="108"/>
      <c r="X103" s="108"/>
      <c r="Y103" s="108"/>
      <c r="Z103" s="108"/>
      <c r="AA103" s="108"/>
      <c r="AB103" s="108"/>
      <c r="AC103" s="108"/>
      <c r="AD103" s="108"/>
      <c r="AE103" s="108"/>
      <c r="AF103" s="108"/>
      <c r="AG103" s="108"/>
      <c r="AH103" s="108"/>
      <c r="AI103" s="108"/>
      <c r="AJ103" s="108"/>
      <c r="AK103" s="108"/>
      <c r="AL103" s="108"/>
      <c r="AM103" s="108"/>
      <c r="AN103" s="108"/>
      <c r="AO103" s="108"/>
      <c r="AP103" s="108"/>
      <c r="AQ103" s="108"/>
      <c r="AR103" s="108"/>
      <c r="AS103" s="108"/>
      <c r="AT103" s="108"/>
      <c r="AU103" s="108"/>
      <c r="AV103" s="109"/>
      <c r="AW103" s="109"/>
      <c r="AX103" s="109"/>
      <c r="AY103" s="108"/>
      <c r="AZ103" s="107"/>
      <c r="BA103" s="107"/>
      <c r="BB103" s="107"/>
      <c r="BC103" s="108"/>
      <c r="BD103" s="108"/>
    </row>
    <row r="104" spans="1:56" x14ac:dyDescent="0.2">
      <c r="A104" s="107"/>
      <c r="B104" s="107"/>
      <c r="C104" s="107"/>
      <c r="D104" s="107"/>
      <c r="E104" s="108"/>
      <c r="F104" s="107"/>
      <c r="G104" s="107"/>
      <c r="H104" s="107"/>
      <c r="I104" s="107"/>
      <c r="J104" s="107"/>
      <c r="K104" s="107"/>
      <c r="L104" s="109"/>
      <c r="M104" s="109"/>
      <c r="N104" s="109"/>
      <c r="O104" s="109"/>
      <c r="P104" s="109"/>
      <c r="Q104" s="109"/>
      <c r="R104" s="109"/>
      <c r="S104" s="109"/>
      <c r="T104" s="109"/>
      <c r="U104" s="109"/>
      <c r="V104" s="108"/>
      <c r="W104" s="108"/>
      <c r="X104" s="108"/>
      <c r="Y104" s="108"/>
      <c r="Z104" s="108"/>
      <c r="AA104" s="108"/>
      <c r="AB104" s="108"/>
      <c r="AC104" s="108"/>
      <c r="AD104" s="108"/>
      <c r="AE104" s="108"/>
      <c r="AF104" s="108"/>
      <c r="AG104" s="108"/>
      <c r="AH104" s="108"/>
      <c r="AI104" s="108"/>
      <c r="AJ104" s="108"/>
      <c r="AK104" s="108"/>
      <c r="AL104" s="108"/>
      <c r="AM104" s="108"/>
      <c r="AN104" s="108"/>
      <c r="AO104" s="108"/>
      <c r="AP104" s="108"/>
      <c r="AQ104" s="108"/>
      <c r="AR104" s="108"/>
      <c r="AS104" s="108"/>
      <c r="AT104" s="108"/>
      <c r="AU104" s="108"/>
      <c r="AV104" s="109"/>
      <c r="AW104" s="109"/>
      <c r="AX104" s="109"/>
      <c r="AY104" s="108"/>
      <c r="AZ104" s="107"/>
      <c r="BA104" s="107"/>
      <c r="BB104" s="107"/>
      <c r="BC104" s="108"/>
      <c r="BD104" s="108"/>
    </row>
    <row r="105" spans="1:56" x14ac:dyDescent="0.2">
      <c r="A105" s="107"/>
      <c r="B105" s="107"/>
      <c r="C105" s="107"/>
      <c r="D105" s="107"/>
      <c r="E105" s="108"/>
      <c r="F105" s="107"/>
      <c r="G105" s="107"/>
      <c r="H105" s="107"/>
      <c r="I105" s="107"/>
      <c r="J105" s="107"/>
      <c r="K105" s="107"/>
      <c r="L105" s="109"/>
      <c r="M105" s="109"/>
      <c r="N105" s="109"/>
      <c r="O105" s="109"/>
      <c r="P105" s="109"/>
      <c r="Q105" s="109"/>
      <c r="R105" s="109"/>
      <c r="S105" s="109"/>
      <c r="T105" s="109"/>
      <c r="U105" s="109"/>
      <c r="V105" s="108"/>
      <c r="W105" s="108"/>
      <c r="X105" s="108"/>
      <c r="Y105" s="108"/>
      <c r="Z105" s="108"/>
      <c r="AA105" s="108"/>
      <c r="AB105" s="108"/>
      <c r="AC105" s="108"/>
      <c r="AD105" s="108"/>
      <c r="AE105" s="108"/>
      <c r="AF105" s="108"/>
      <c r="AG105" s="108"/>
      <c r="AH105" s="108"/>
      <c r="AI105" s="108"/>
      <c r="AJ105" s="108"/>
      <c r="AK105" s="108"/>
      <c r="AL105" s="108"/>
      <c r="AM105" s="108"/>
      <c r="AN105" s="108"/>
      <c r="AO105" s="108"/>
      <c r="AP105" s="108"/>
      <c r="AQ105" s="108"/>
      <c r="AR105" s="108"/>
      <c r="AS105" s="108"/>
      <c r="AT105" s="108"/>
      <c r="AU105" s="108"/>
      <c r="AV105" s="109"/>
      <c r="AW105" s="109"/>
      <c r="AX105" s="109"/>
      <c r="AY105" s="108"/>
      <c r="AZ105" s="107"/>
      <c r="BA105" s="107"/>
      <c r="BB105" s="107"/>
      <c r="BC105" s="108"/>
      <c r="BD105" s="108"/>
    </row>
    <row r="106" spans="1:56" x14ac:dyDescent="0.2">
      <c r="A106" s="107"/>
      <c r="B106" s="107"/>
      <c r="C106" s="107"/>
      <c r="D106" s="107"/>
      <c r="E106" s="108"/>
      <c r="F106" s="107"/>
      <c r="G106" s="107"/>
      <c r="H106" s="107"/>
      <c r="I106" s="107"/>
      <c r="J106" s="107"/>
      <c r="K106" s="107"/>
      <c r="L106" s="109"/>
      <c r="M106" s="109"/>
      <c r="N106" s="109"/>
      <c r="O106" s="109"/>
      <c r="P106" s="109"/>
      <c r="Q106" s="109"/>
      <c r="R106" s="109"/>
      <c r="S106" s="109"/>
      <c r="T106" s="109"/>
      <c r="U106" s="109"/>
      <c r="V106" s="108"/>
      <c r="W106" s="108"/>
      <c r="X106" s="108"/>
      <c r="Y106" s="108"/>
      <c r="Z106" s="108"/>
      <c r="AA106" s="108"/>
      <c r="AB106" s="108"/>
      <c r="AC106" s="108"/>
      <c r="AD106" s="108"/>
      <c r="AE106" s="108"/>
      <c r="AF106" s="108"/>
      <c r="AG106" s="108"/>
      <c r="AH106" s="108"/>
      <c r="AI106" s="108"/>
      <c r="AJ106" s="108"/>
      <c r="AK106" s="108"/>
      <c r="AL106" s="108"/>
      <c r="AM106" s="108"/>
      <c r="AN106" s="108"/>
      <c r="AO106" s="108"/>
      <c r="AP106" s="108"/>
      <c r="AQ106" s="108"/>
      <c r="AR106" s="108"/>
      <c r="AS106" s="108"/>
      <c r="AT106" s="108"/>
      <c r="AU106" s="108"/>
      <c r="AV106" s="109"/>
      <c r="AW106" s="109"/>
      <c r="AX106" s="109"/>
      <c r="AY106" s="108"/>
      <c r="AZ106" s="107"/>
      <c r="BA106" s="107"/>
      <c r="BB106" s="107"/>
      <c r="BC106" s="108"/>
      <c r="BD106" s="108"/>
    </row>
    <row r="107" spans="1:56" x14ac:dyDescent="0.2">
      <c r="A107" s="107"/>
      <c r="B107" s="107"/>
      <c r="C107" s="107"/>
      <c r="D107" s="107"/>
      <c r="E107" s="108"/>
      <c r="F107" s="107"/>
      <c r="G107" s="107"/>
      <c r="H107" s="107"/>
      <c r="I107" s="107"/>
      <c r="J107" s="107"/>
      <c r="K107" s="107"/>
      <c r="L107" s="109"/>
      <c r="M107" s="109"/>
      <c r="N107" s="109"/>
      <c r="O107" s="109"/>
      <c r="P107" s="109"/>
      <c r="Q107" s="109"/>
      <c r="R107" s="109"/>
      <c r="S107" s="109"/>
      <c r="T107" s="109"/>
      <c r="U107" s="109"/>
      <c r="V107" s="108"/>
      <c r="W107" s="108"/>
      <c r="X107" s="108"/>
      <c r="Y107" s="108"/>
      <c r="Z107" s="108"/>
      <c r="AA107" s="108"/>
      <c r="AB107" s="108"/>
      <c r="AC107" s="108"/>
      <c r="AD107" s="108"/>
      <c r="AE107" s="108"/>
      <c r="AF107" s="108"/>
      <c r="AG107" s="108"/>
      <c r="AH107" s="108"/>
      <c r="AI107" s="108"/>
      <c r="AJ107" s="108"/>
      <c r="AK107" s="108"/>
      <c r="AL107" s="108"/>
      <c r="AM107" s="108"/>
      <c r="AN107" s="108"/>
      <c r="AO107" s="108"/>
      <c r="AP107" s="108"/>
      <c r="AQ107" s="108"/>
      <c r="AR107" s="108"/>
      <c r="AS107" s="108"/>
      <c r="AT107" s="108"/>
      <c r="AU107" s="108"/>
      <c r="AV107" s="109"/>
      <c r="AW107" s="109"/>
      <c r="AX107" s="109"/>
      <c r="AY107" s="108"/>
      <c r="AZ107" s="107"/>
      <c r="BA107" s="107"/>
      <c r="BB107" s="107"/>
      <c r="BC107" s="108"/>
      <c r="BD107" s="108"/>
    </row>
    <row r="108" spans="1:56" x14ac:dyDescent="0.2">
      <c r="A108" s="107"/>
      <c r="B108" s="107"/>
      <c r="C108" s="107"/>
      <c r="D108" s="107"/>
      <c r="E108" s="108"/>
      <c r="F108" s="107"/>
      <c r="G108" s="107"/>
      <c r="H108" s="107"/>
      <c r="I108" s="107"/>
      <c r="J108" s="107"/>
      <c r="K108" s="107"/>
      <c r="L108" s="109"/>
      <c r="M108" s="109"/>
      <c r="N108" s="109"/>
      <c r="O108" s="109"/>
      <c r="P108" s="109"/>
      <c r="Q108" s="109"/>
      <c r="R108" s="109"/>
      <c r="S108" s="109"/>
      <c r="T108" s="109"/>
      <c r="U108" s="109"/>
      <c r="V108" s="108"/>
      <c r="W108" s="108"/>
      <c r="X108" s="108"/>
      <c r="Y108" s="108"/>
      <c r="Z108" s="108"/>
      <c r="AA108" s="108"/>
      <c r="AB108" s="108"/>
      <c r="AC108" s="108"/>
      <c r="AD108" s="108"/>
      <c r="AE108" s="108"/>
      <c r="AF108" s="108"/>
      <c r="AG108" s="108"/>
      <c r="AH108" s="108"/>
      <c r="AI108" s="108"/>
      <c r="AJ108" s="108"/>
      <c r="AK108" s="108"/>
      <c r="AL108" s="108"/>
      <c r="AM108" s="108"/>
      <c r="AN108" s="108"/>
      <c r="AO108" s="108"/>
      <c r="AP108" s="108"/>
      <c r="AQ108" s="108"/>
      <c r="AR108" s="108"/>
      <c r="AS108" s="108"/>
      <c r="AT108" s="108"/>
      <c r="AU108" s="108"/>
      <c r="AV108" s="109"/>
      <c r="AW108" s="109"/>
      <c r="AX108" s="109"/>
      <c r="AY108" s="108"/>
      <c r="AZ108" s="107"/>
      <c r="BA108" s="107"/>
      <c r="BB108" s="107"/>
      <c r="BC108" s="108"/>
      <c r="BD108" s="108"/>
    </row>
    <row r="109" spans="1:56" x14ac:dyDescent="0.2">
      <c r="A109" s="107"/>
      <c r="B109" s="107"/>
      <c r="C109" s="107"/>
      <c r="D109" s="107"/>
      <c r="E109" s="108"/>
      <c r="F109" s="107"/>
      <c r="G109" s="107"/>
      <c r="H109" s="107"/>
      <c r="I109" s="107"/>
      <c r="J109" s="107"/>
      <c r="K109" s="107"/>
      <c r="L109" s="109"/>
      <c r="M109" s="109"/>
      <c r="N109" s="109"/>
      <c r="O109" s="109"/>
      <c r="P109" s="109"/>
      <c r="Q109" s="109"/>
      <c r="R109" s="109"/>
      <c r="S109" s="109"/>
      <c r="T109" s="109"/>
      <c r="U109" s="109"/>
      <c r="V109" s="108"/>
      <c r="W109" s="108"/>
      <c r="X109" s="108"/>
      <c r="Y109" s="108"/>
      <c r="Z109" s="108"/>
      <c r="AA109" s="108"/>
      <c r="AB109" s="108"/>
      <c r="AC109" s="108"/>
      <c r="AD109" s="108"/>
      <c r="AE109" s="108"/>
      <c r="AF109" s="108"/>
      <c r="AG109" s="108"/>
      <c r="AH109" s="108"/>
      <c r="AI109" s="108"/>
      <c r="AJ109" s="108"/>
      <c r="AK109" s="108"/>
      <c r="AL109" s="108"/>
      <c r="AM109" s="108"/>
      <c r="AN109" s="108"/>
      <c r="AO109" s="108"/>
      <c r="AP109" s="108"/>
      <c r="AQ109" s="108"/>
      <c r="AR109" s="108"/>
      <c r="AS109" s="108"/>
      <c r="AT109" s="108"/>
      <c r="AU109" s="108"/>
      <c r="AV109" s="109"/>
      <c r="AW109" s="109"/>
      <c r="AX109" s="109"/>
      <c r="AY109" s="108"/>
      <c r="AZ109" s="107"/>
      <c r="BA109" s="107"/>
      <c r="BB109" s="107"/>
      <c r="BC109" s="108"/>
      <c r="BD109" s="108"/>
    </row>
    <row r="110" spans="1:56" x14ac:dyDescent="0.2">
      <c r="A110" s="107"/>
      <c r="B110" s="107"/>
      <c r="C110" s="107"/>
      <c r="D110" s="107"/>
      <c r="E110" s="108"/>
      <c r="F110" s="107"/>
      <c r="G110" s="107"/>
      <c r="H110" s="107"/>
      <c r="I110" s="107"/>
      <c r="J110" s="107"/>
      <c r="K110" s="107"/>
      <c r="L110" s="109"/>
      <c r="M110" s="109"/>
      <c r="N110" s="109"/>
      <c r="O110" s="109"/>
      <c r="P110" s="109"/>
      <c r="Q110" s="109"/>
      <c r="R110" s="109"/>
      <c r="S110" s="109"/>
      <c r="T110" s="109"/>
      <c r="U110" s="109"/>
      <c r="V110" s="108"/>
      <c r="W110" s="108"/>
      <c r="X110" s="108"/>
      <c r="Y110" s="108"/>
      <c r="Z110" s="108"/>
      <c r="AA110" s="108"/>
      <c r="AB110" s="108"/>
      <c r="AC110" s="108"/>
      <c r="AD110" s="108"/>
      <c r="AE110" s="108"/>
      <c r="AF110" s="108"/>
      <c r="AG110" s="108"/>
      <c r="AH110" s="108"/>
      <c r="AI110" s="108"/>
      <c r="AJ110" s="108"/>
      <c r="AK110" s="108"/>
      <c r="AL110" s="108"/>
      <c r="AM110" s="108"/>
      <c r="AN110" s="108"/>
      <c r="AO110" s="108"/>
      <c r="AP110" s="108"/>
      <c r="AQ110" s="108"/>
      <c r="AR110" s="108"/>
      <c r="AS110" s="108"/>
      <c r="AT110" s="108"/>
      <c r="AU110" s="108"/>
      <c r="AV110" s="109"/>
      <c r="AW110" s="109"/>
      <c r="AX110" s="109"/>
      <c r="AY110" s="108"/>
      <c r="AZ110" s="107"/>
      <c r="BA110" s="107"/>
      <c r="BB110" s="107"/>
      <c r="BC110" s="108"/>
      <c r="BD110" s="108"/>
    </row>
    <row r="111" spans="1:56" x14ac:dyDescent="0.2">
      <c r="A111" s="107"/>
      <c r="B111" s="107"/>
      <c r="C111" s="107"/>
      <c r="D111" s="107"/>
      <c r="E111" s="108"/>
      <c r="F111" s="107"/>
      <c r="G111" s="107"/>
      <c r="H111" s="107"/>
      <c r="I111" s="107"/>
      <c r="J111" s="107"/>
      <c r="K111" s="107"/>
      <c r="L111" s="109"/>
      <c r="M111" s="109"/>
      <c r="N111" s="109"/>
      <c r="O111" s="109"/>
      <c r="P111" s="109"/>
      <c r="Q111" s="109"/>
      <c r="R111" s="109"/>
      <c r="S111" s="109"/>
      <c r="T111" s="109"/>
      <c r="U111" s="109"/>
      <c r="V111" s="108"/>
      <c r="W111" s="108"/>
      <c r="X111" s="108"/>
      <c r="Y111" s="108"/>
      <c r="Z111" s="108"/>
      <c r="AA111" s="108"/>
      <c r="AB111" s="108"/>
      <c r="AC111" s="108"/>
      <c r="AD111" s="108"/>
      <c r="AE111" s="108"/>
      <c r="AF111" s="108"/>
      <c r="AG111" s="108"/>
      <c r="AH111" s="108"/>
      <c r="AI111" s="108"/>
      <c r="AJ111" s="108"/>
      <c r="AK111" s="108"/>
      <c r="AL111" s="108"/>
      <c r="AM111" s="108"/>
      <c r="AN111" s="108"/>
      <c r="AO111" s="108"/>
      <c r="AP111" s="108"/>
      <c r="AQ111" s="108"/>
      <c r="AR111" s="108"/>
      <c r="AS111" s="108"/>
      <c r="AT111" s="108"/>
      <c r="AU111" s="108"/>
      <c r="AV111" s="109"/>
      <c r="AW111" s="109"/>
      <c r="AX111" s="109"/>
      <c r="AY111" s="108"/>
      <c r="AZ111" s="107"/>
      <c r="BA111" s="107"/>
      <c r="BB111" s="107"/>
      <c r="BC111" s="108"/>
      <c r="BD111" s="108"/>
    </row>
    <row r="112" spans="1:56" x14ac:dyDescent="0.2">
      <c r="A112" s="107"/>
      <c r="B112" s="107"/>
      <c r="C112" s="107"/>
      <c r="D112" s="107"/>
      <c r="E112" s="108"/>
      <c r="F112" s="107"/>
      <c r="G112" s="107"/>
      <c r="H112" s="107"/>
      <c r="I112" s="107"/>
      <c r="J112" s="107"/>
      <c r="K112" s="107"/>
      <c r="L112" s="109"/>
      <c r="M112" s="109"/>
      <c r="N112" s="109"/>
      <c r="O112" s="109"/>
      <c r="P112" s="109"/>
      <c r="Q112" s="109"/>
      <c r="R112" s="109"/>
      <c r="S112" s="109"/>
      <c r="T112" s="109"/>
      <c r="U112" s="109"/>
      <c r="V112" s="108"/>
      <c r="W112" s="108"/>
      <c r="X112" s="108"/>
      <c r="Y112" s="108"/>
      <c r="Z112" s="108"/>
      <c r="AA112" s="108"/>
      <c r="AB112" s="108"/>
      <c r="AC112" s="108"/>
      <c r="AD112" s="108"/>
      <c r="AE112" s="108"/>
      <c r="AF112" s="108"/>
      <c r="AG112" s="108"/>
      <c r="AH112" s="108"/>
      <c r="AI112" s="108"/>
      <c r="AJ112" s="108"/>
      <c r="AK112" s="108"/>
      <c r="AL112" s="108"/>
      <c r="AM112" s="108"/>
      <c r="AN112" s="108"/>
      <c r="AO112" s="108"/>
      <c r="AP112" s="108"/>
      <c r="AQ112" s="108"/>
      <c r="AR112" s="108"/>
      <c r="AS112" s="108"/>
      <c r="AT112" s="108"/>
      <c r="AU112" s="108"/>
      <c r="AV112" s="109"/>
      <c r="AW112" s="109"/>
      <c r="AX112" s="109"/>
      <c r="AY112" s="108"/>
      <c r="AZ112" s="107"/>
      <c r="BA112" s="107"/>
      <c r="BB112" s="107"/>
      <c r="BC112" s="108"/>
      <c r="BD112" s="108"/>
    </row>
    <row r="113" spans="1:56" x14ac:dyDescent="0.2">
      <c r="A113" s="107"/>
      <c r="B113" s="107"/>
      <c r="C113" s="107"/>
      <c r="D113" s="107"/>
      <c r="E113" s="108"/>
      <c r="F113" s="107"/>
      <c r="G113" s="107"/>
      <c r="H113" s="107"/>
      <c r="I113" s="107"/>
      <c r="J113" s="107"/>
      <c r="K113" s="107"/>
      <c r="L113" s="109"/>
      <c r="M113" s="109"/>
      <c r="N113" s="109"/>
      <c r="O113" s="109"/>
      <c r="P113" s="109"/>
      <c r="Q113" s="109"/>
      <c r="R113" s="109"/>
      <c r="S113" s="109"/>
      <c r="T113" s="109"/>
      <c r="U113" s="109"/>
      <c r="V113" s="108"/>
      <c r="W113" s="108"/>
      <c r="X113" s="108"/>
      <c r="Y113" s="108"/>
      <c r="Z113" s="108"/>
      <c r="AA113" s="108"/>
      <c r="AB113" s="108"/>
      <c r="AC113" s="108"/>
      <c r="AD113" s="108"/>
      <c r="AE113" s="108"/>
      <c r="AF113" s="108"/>
      <c r="AG113" s="108"/>
      <c r="AH113" s="108"/>
      <c r="AI113" s="108"/>
      <c r="AJ113" s="108"/>
      <c r="AK113" s="108"/>
      <c r="AL113" s="108"/>
      <c r="AM113" s="108"/>
      <c r="AN113" s="108"/>
      <c r="AO113" s="108"/>
      <c r="AP113" s="108"/>
      <c r="AQ113" s="108"/>
      <c r="AR113" s="108"/>
      <c r="AS113" s="108"/>
      <c r="AT113" s="108"/>
      <c r="AU113" s="108"/>
      <c r="AV113" s="109"/>
      <c r="AW113" s="109"/>
      <c r="AX113" s="109"/>
      <c r="AY113" s="108"/>
      <c r="AZ113" s="107"/>
      <c r="BA113" s="107"/>
      <c r="BB113" s="107"/>
      <c r="BC113" s="108"/>
      <c r="BD113" s="108"/>
    </row>
    <row r="114" spans="1:56" x14ac:dyDescent="0.2">
      <c r="A114" s="107"/>
      <c r="B114" s="107"/>
      <c r="C114" s="107"/>
      <c r="D114" s="107"/>
      <c r="E114" s="108"/>
      <c r="F114" s="107"/>
      <c r="G114" s="107"/>
      <c r="H114" s="107"/>
      <c r="I114" s="107"/>
      <c r="J114" s="107"/>
      <c r="K114" s="107"/>
      <c r="L114" s="109"/>
      <c r="M114" s="109"/>
      <c r="N114" s="109"/>
      <c r="O114" s="109"/>
      <c r="P114" s="109"/>
      <c r="Q114" s="109"/>
      <c r="R114" s="109"/>
      <c r="S114" s="109"/>
      <c r="T114" s="109"/>
      <c r="U114" s="109"/>
      <c r="V114" s="108"/>
      <c r="W114" s="108"/>
      <c r="X114" s="108"/>
      <c r="Y114" s="108"/>
      <c r="Z114" s="108"/>
      <c r="AA114" s="108"/>
      <c r="AB114" s="108"/>
      <c r="AC114" s="108"/>
      <c r="AD114" s="108"/>
      <c r="AE114" s="108"/>
      <c r="AF114" s="108"/>
      <c r="AG114" s="108"/>
      <c r="AH114" s="108"/>
      <c r="AI114" s="108"/>
      <c r="AJ114" s="108"/>
      <c r="AK114" s="108"/>
      <c r="AL114" s="108"/>
      <c r="AM114" s="108"/>
      <c r="AN114" s="108"/>
      <c r="AO114" s="108"/>
      <c r="AP114" s="108"/>
      <c r="AQ114" s="108"/>
      <c r="AR114" s="108"/>
      <c r="AS114" s="108"/>
      <c r="AT114" s="108"/>
      <c r="AU114" s="108"/>
      <c r="AV114" s="109"/>
      <c r="AW114" s="109"/>
      <c r="AX114" s="109"/>
      <c r="AY114" s="108"/>
      <c r="AZ114" s="107"/>
      <c r="BA114" s="107"/>
      <c r="BB114" s="107"/>
      <c r="BC114" s="108"/>
      <c r="BD114" s="108"/>
    </row>
  </sheetData>
  <sheetProtection formatCells="0" formatColumns="0" formatRows="0" insertRows="0" deleteRows="0" sort="0" autoFilter="0" pivotTables="0"/>
  <mergeCells count="73">
    <mergeCell ref="B20:H20"/>
    <mergeCell ref="I20:U20"/>
    <mergeCell ref="V20:AP20"/>
    <mergeCell ref="AR20:AW20"/>
    <mergeCell ref="B21:H21"/>
    <mergeCell ref="I21:U21"/>
    <mergeCell ref="V21:AP21"/>
    <mergeCell ref="AR21:AW21"/>
    <mergeCell ref="AR17:AW17"/>
    <mergeCell ref="B18:H18"/>
    <mergeCell ref="I18:U18"/>
    <mergeCell ref="V18:AP18"/>
    <mergeCell ref="AR18:AW18"/>
    <mergeCell ref="B19:H19"/>
    <mergeCell ref="I19:U19"/>
    <mergeCell ref="V19:AP19"/>
    <mergeCell ref="AR19:AW19"/>
    <mergeCell ref="B14:D14"/>
    <mergeCell ref="F14:H14"/>
    <mergeCell ref="I14:K14"/>
    <mergeCell ref="S14:U14"/>
    <mergeCell ref="AZ14:BB14"/>
    <mergeCell ref="B16:U16"/>
    <mergeCell ref="AY16:BD19"/>
    <mergeCell ref="B17:H17"/>
    <mergeCell ref="I17:U17"/>
    <mergeCell ref="V17:AP17"/>
    <mergeCell ref="B12:D12"/>
    <mergeCell ref="F12:H12"/>
    <mergeCell ref="I12:K12"/>
    <mergeCell ref="S12:U12"/>
    <mergeCell ref="AZ12:BB12"/>
    <mergeCell ref="B13:D13"/>
    <mergeCell ref="F13:H13"/>
    <mergeCell ref="I13:K13"/>
    <mergeCell ref="S13:U13"/>
    <mergeCell ref="AZ13:BB13"/>
    <mergeCell ref="B10:D10"/>
    <mergeCell ref="F10:H10"/>
    <mergeCell ref="I10:K10"/>
    <mergeCell ref="S10:U10"/>
    <mergeCell ref="AZ10:BB10"/>
    <mergeCell ref="B11:D11"/>
    <mergeCell ref="F11:H11"/>
    <mergeCell ref="I11:K11"/>
    <mergeCell ref="S11:U11"/>
    <mergeCell ref="AZ11:BB11"/>
    <mergeCell ref="B8:K8"/>
    <mergeCell ref="L8:R8"/>
    <mergeCell ref="S8:AX8"/>
    <mergeCell ref="AY8:BD8"/>
    <mergeCell ref="B9:D9"/>
    <mergeCell ref="F9:H9"/>
    <mergeCell ref="I9:K9"/>
    <mergeCell ref="S9:U9"/>
    <mergeCell ref="AZ9:BB9"/>
    <mergeCell ref="AA4:AU4"/>
    <mergeCell ref="B6:C6"/>
    <mergeCell ref="D6:H6"/>
    <mergeCell ref="I6:K6"/>
    <mergeCell ref="L6:U6"/>
    <mergeCell ref="V6:Z6"/>
    <mergeCell ref="AA6:AX6"/>
    <mergeCell ref="B1:AU1"/>
    <mergeCell ref="AV1:AX4"/>
    <mergeCell ref="BB1:BD2"/>
    <mergeCell ref="B2:AU2"/>
    <mergeCell ref="B3:D3"/>
    <mergeCell ref="E3:Z3"/>
    <mergeCell ref="AA3:AU3"/>
    <mergeCell ref="BB3:BD4"/>
    <mergeCell ref="B4:D4"/>
    <mergeCell ref="E4:Z4"/>
  </mergeCells>
  <dataValidations count="7">
    <dataValidation type="list" allowBlank="1" showInputMessage="1" showErrorMessage="1" sqref="AY10:AY14 KU10:KU14 UQ10:UQ14 AEM10:AEM14 AOI10:AOI14 AYE10:AYE14 BIA10:BIA14 BRW10:BRW14 CBS10:CBS14 CLO10:CLO14 CVK10:CVK14 DFG10:DFG14 DPC10:DPC14 DYY10:DYY14 EIU10:EIU14 ESQ10:ESQ14 FCM10:FCM14 FMI10:FMI14 FWE10:FWE14 GGA10:GGA14 GPW10:GPW14 GZS10:GZS14 HJO10:HJO14 HTK10:HTK14 IDG10:IDG14 INC10:INC14 IWY10:IWY14 JGU10:JGU14 JQQ10:JQQ14 KAM10:KAM14 KKI10:KKI14 KUE10:KUE14 LEA10:LEA14 LNW10:LNW14 LXS10:LXS14 MHO10:MHO14 MRK10:MRK14 NBG10:NBG14 NLC10:NLC14 NUY10:NUY14 OEU10:OEU14 OOQ10:OOQ14 OYM10:OYM14 PII10:PII14 PSE10:PSE14 QCA10:QCA14 QLW10:QLW14 QVS10:QVS14 RFO10:RFO14 RPK10:RPK14 RZG10:RZG14 SJC10:SJC14 SSY10:SSY14 TCU10:TCU14 TMQ10:TMQ14 TWM10:TWM14 UGI10:UGI14 UQE10:UQE14 VAA10:VAA14 VJW10:VJW14 VTS10:VTS14 WDO10:WDO14 WNK10:WNK14 WXG10:WXG14 AY65546:AY65550 KU65546:KU65550 UQ65546:UQ65550 AEM65546:AEM65550 AOI65546:AOI65550 AYE65546:AYE65550 BIA65546:BIA65550 BRW65546:BRW65550 CBS65546:CBS65550 CLO65546:CLO65550 CVK65546:CVK65550 DFG65546:DFG65550 DPC65546:DPC65550 DYY65546:DYY65550 EIU65546:EIU65550 ESQ65546:ESQ65550 FCM65546:FCM65550 FMI65546:FMI65550 FWE65546:FWE65550 GGA65546:GGA65550 GPW65546:GPW65550 GZS65546:GZS65550 HJO65546:HJO65550 HTK65546:HTK65550 IDG65546:IDG65550 INC65546:INC65550 IWY65546:IWY65550 JGU65546:JGU65550 JQQ65546:JQQ65550 KAM65546:KAM65550 KKI65546:KKI65550 KUE65546:KUE65550 LEA65546:LEA65550 LNW65546:LNW65550 LXS65546:LXS65550 MHO65546:MHO65550 MRK65546:MRK65550 NBG65546:NBG65550 NLC65546:NLC65550 NUY65546:NUY65550 OEU65546:OEU65550 OOQ65546:OOQ65550 OYM65546:OYM65550 PII65546:PII65550 PSE65546:PSE65550 QCA65546:QCA65550 QLW65546:QLW65550 QVS65546:QVS65550 RFO65546:RFO65550 RPK65546:RPK65550 RZG65546:RZG65550 SJC65546:SJC65550 SSY65546:SSY65550 TCU65546:TCU65550 TMQ65546:TMQ65550 TWM65546:TWM65550 UGI65546:UGI65550 UQE65546:UQE65550 VAA65546:VAA65550 VJW65546:VJW65550 VTS65546:VTS65550 WDO65546:WDO65550 WNK65546:WNK65550 WXG65546:WXG65550 AY131082:AY131086 KU131082:KU131086 UQ131082:UQ131086 AEM131082:AEM131086 AOI131082:AOI131086 AYE131082:AYE131086 BIA131082:BIA131086 BRW131082:BRW131086 CBS131082:CBS131086 CLO131082:CLO131086 CVK131082:CVK131086 DFG131082:DFG131086 DPC131082:DPC131086 DYY131082:DYY131086 EIU131082:EIU131086 ESQ131082:ESQ131086 FCM131082:FCM131086 FMI131082:FMI131086 FWE131082:FWE131086 GGA131082:GGA131086 GPW131082:GPW131086 GZS131082:GZS131086 HJO131082:HJO131086 HTK131082:HTK131086 IDG131082:IDG131086 INC131082:INC131086 IWY131082:IWY131086 JGU131082:JGU131086 JQQ131082:JQQ131086 KAM131082:KAM131086 KKI131082:KKI131086 KUE131082:KUE131086 LEA131082:LEA131086 LNW131082:LNW131086 LXS131082:LXS131086 MHO131082:MHO131086 MRK131082:MRK131086 NBG131082:NBG131086 NLC131082:NLC131086 NUY131082:NUY131086 OEU131082:OEU131086 OOQ131082:OOQ131086 OYM131082:OYM131086 PII131082:PII131086 PSE131082:PSE131086 QCA131082:QCA131086 QLW131082:QLW131086 QVS131082:QVS131086 RFO131082:RFO131086 RPK131082:RPK131086 RZG131082:RZG131086 SJC131082:SJC131086 SSY131082:SSY131086 TCU131082:TCU131086 TMQ131082:TMQ131086 TWM131082:TWM131086 UGI131082:UGI131086 UQE131082:UQE131086 VAA131082:VAA131086 VJW131082:VJW131086 VTS131082:VTS131086 WDO131082:WDO131086 WNK131082:WNK131086 WXG131082:WXG131086 AY196618:AY196622 KU196618:KU196622 UQ196618:UQ196622 AEM196618:AEM196622 AOI196618:AOI196622 AYE196618:AYE196622 BIA196618:BIA196622 BRW196618:BRW196622 CBS196618:CBS196622 CLO196618:CLO196622 CVK196618:CVK196622 DFG196618:DFG196622 DPC196618:DPC196622 DYY196618:DYY196622 EIU196618:EIU196622 ESQ196618:ESQ196622 FCM196618:FCM196622 FMI196618:FMI196622 FWE196618:FWE196622 GGA196618:GGA196622 GPW196618:GPW196622 GZS196618:GZS196622 HJO196618:HJO196622 HTK196618:HTK196622 IDG196618:IDG196622 INC196618:INC196622 IWY196618:IWY196622 JGU196618:JGU196622 JQQ196618:JQQ196622 KAM196618:KAM196622 KKI196618:KKI196622 KUE196618:KUE196622 LEA196618:LEA196622 LNW196618:LNW196622 LXS196618:LXS196622 MHO196618:MHO196622 MRK196618:MRK196622 NBG196618:NBG196622 NLC196618:NLC196622 NUY196618:NUY196622 OEU196618:OEU196622 OOQ196618:OOQ196622 OYM196618:OYM196622 PII196618:PII196622 PSE196618:PSE196622 QCA196618:QCA196622 QLW196618:QLW196622 QVS196618:QVS196622 RFO196618:RFO196622 RPK196618:RPK196622 RZG196618:RZG196622 SJC196618:SJC196622 SSY196618:SSY196622 TCU196618:TCU196622 TMQ196618:TMQ196622 TWM196618:TWM196622 UGI196618:UGI196622 UQE196618:UQE196622 VAA196618:VAA196622 VJW196618:VJW196622 VTS196618:VTS196622 WDO196618:WDO196622 WNK196618:WNK196622 WXG196618:WXG196622 AY262154:AY262158 KU262154:KU262158 UQ262154:UQ262158 AEM262154:AEM262158 AOI262154:AOI262158 AYE262154:AYE262158 BIA262154:BIA262158 BRW262154:BRW262158 CBS262154:CBS262158 CLO262154:CLO262158 CVK262154:CVK262158 DFG262154:DFG262158 DPC262154:DPC262158 DYY262154:DYY262158 EIU262154:EIU262158 ESQ262154:ESQ262158 FCM262154:FCM262158 FMI262154:FMI262158 FWE262154:FWE262158 GGA262154:GGA262158 GPW262154:GPW262158 GZS262154:GZS262158 HJO262154:HJO262158 HTK262154:HTK262158 IDG262154:IDG262158 INC262154:INC262158 IWY262154:IWY262158 JGU262154:JGU262158 JQQ262154:JQQ262158 KAM262154:KAM262158 KKI262154:KKI262158 KUE262154:KUE262158 LEA262154:LEA262158 LNW262154:LNW262158 LXS262154:LXS262158 MHO262154:MHO262158 MRK262154:MRK262158 NBG262154:NBG262158 NLC262154:NLC262158 NUY262154:NUY262158 OEU262154:OEU262158 OOQ262154:OOQ262158 OYM262154:OYM262158 PII262154:PII262158 PSE262154:PSE262158 QCA262154:QCA262158 QLW262154:QLW262158 QVS262154:QVS262158 RFO262154:RFO262158 RPK262154:RPK262158 RZG262154:RZG262158 SJC262154:SJC262158 SSY262154:SSY262158 TCU262154:TCU262158 TMQ262154:TMQ262158 TWM262154:TWM262158 UGI262154:UGI262158 UQE262154:UQE262158 VAA262154:VAA262158 VJW262154:VJW262158 VTS262154:VTS262158 WDO262154:WDO262158 WNK262154:WNK262158 WXG262154:WXG262158 AY327690:AY327694 KU327690:KU327694 UQ327690:UQ327694 AEM327690:AEM327694 AOI327690:AOI327694 AYE327690:AYE327694 BIA327690:BIA327694 BRW327690:BRW327694 CBS327690:CBS327694 CLO327690:CLO327694 CVK327690:CVK327694 DFG327690:DFG327694 DPC327690:DPC327694 DYY327690:DYY327694 EIU327690:EIU327694 ESQ327690:ESQ327694 FCM327690:FCM327694 FMI327690:FMI327694 FWE327690:FWE327694 GGA327690:GGA327694 GPW327690:GPW327694 GZS327690:GZS327694 HJO327690:HJO327694 HTK327690:HTK327694 IDG327690:IDG327694 INC327690:INC327694 IWY327690:IWY327694 JGU327690:JGU327694 JQQ327690:JQQ327694 KAM327690:KAM327694 KKI327690:KKI327694 KUE327690:KUE327694 LEA327690:LEA327694 LNW327690:LNW327694 LXS327690:LXS327694 MHO327690:MHO327694 MRK327690:MRK327694 NBG327690:NBG327694 NLC327690:NLC327694 NUY327690:NUY327694 OEU327690:OEU327694 OOQ327690:OOQ327694 OYM327690:OYM327694 PII327690:PII327694 PSE327690:PSE327694 QCA327690:QCA327694 QLW327690:QLW327694 QVS327690:QVS327694 RFO327690:RFO327694 RPK327690:RPK327694 RZG327690:RZG327694 SJC327690:SJC327694 SSY327690:SSY327694 TCU327690:TCU327694 TMQ327690:TMQ327694 TWM327690:TWM327694 UGI327690:UGI327694 UQE327690:UQE327694 VAA327690:VAA327694 VJW327690:VJW327694 VTS327690:VTS327694 WDO327690:WDO327694 WNK327690:WNK327694 WXG327690:WXG327694 AY393226:AY393230 KU393226:KU393230 UQ393226:UQ393230 AEM393226:AEM393230 AOI393226:AOI393230 AYE393226:AYE393230 BIA393226:BIA393230 BRW393226:BRW393230 CBS393226:CBS393230 CLO393226:CLO393230 CVK393226:CVK393230 DFG393226:DFG393230 DPC393226:DPC393230 DYY393226:DYY393230 EIU393226:EIU393230 ESQ393226:ESQ393230 FCM393226:FCM393230 FMI393226:FMI393230 FWE393226:FWE393230 GGA393226:GGA393230 GPW393226:GPW393230 GZS393226:GZS393230 HJO393226:HJO393230 HTK393226:HTK393230 IDG393226:IDG393230 INC393226:INC393230 IWY393226:IWY393230 JGU393226:JGU393230 JQQ393226:JQQ393230 KAM393226:KAM393230 KKI393226:KKI393230 KUE393226:KUE393230 LEA393226:LEA393230 LNW393226:LNW393230 LXS393226:LXS393230 MHO393226:MHO393230 MRK393226:MRK393230 NBG393226:NBG393230 NLC393226:NLC393230 NUY393226:NUY393230 OEU393226:OEU393230 OOQ393226:OOQ393230 OYM393226:OYM393230 PII393226:PII393230 PSE393226:PSE393230 QCA393226:QCA393230 QLW393226:QLW393230 QVS393226:QVS393230 RFO393226:RFO393230 RPK393226:RPK393230 RZG393226:RZG393230 SJC393226:SJC393230 SSY393226:SSY393230 TCU393226:TCU393230 TMQ393226:TMQ393230 TWM393226:TWM393230 UGI393226:UGI393230 UQE393226:UQE393230 VAA393226:VAA393230 VJW393226:VJW393230 VTS393226:VTS393230 WDO393226:WDO393230 WNK393226:WNK393230 WXG393226:WXG393230 AY458762:AY458766 KU458762:KU458766 UQ458762:UQ458766 AEM458762:AEM458766 AOI458762:AOI458766 AYE458762:AYE458766 BIA458762:BIA458766 BRW458762:BRW458766 CBS458762:CBS458766 CLO458762:CLO458766 CVK458762:CVK458766 DFG458762:DFG458766 DPC458762:DPC458766 DYY458762:DYY458766 EIU458762:EIU458766 ESQ458762:ESQ458766 FCM458762:FCM458766 FMI458762:FMI458766 FWE458762:FWE458766 GGA458762:GGA458766 GPW458762:GPW458766 GZS458762:GZS458766 HJO458762:HJO458766 HTK458762:HTK458766 IDG458762:IDG458766 INC458762:INC458766 IWY458762:IWY458766 JGU458762:JGU458766 JQQ458762:JQQ458766 KAM458762:KAM458766 KKI458762:KKI458766 KUE458762:KUE458766 LEA458762:LEA458766 LNW458762:LNW458766 LXS458762:LXS458766 MHO458762:MHO458766 MRK458762:MRK458766 NBG458762:NBG458766 NLC458762:NLC458766 NUY458762:NUY458766 OEU458762:OEU458766 OOQ458762:OOQ458766 OYM458762:OYM458766 PII458762:PII458766 PSE458762:PSE458766 QCA458762:QCA458766 QLW458762:QLW458766 QVS458762:QVS458766 RFO458762:RFO458766 RPK458762:RPK458766 RZG458762:RZG458766 SJC458762:SJC458766 SSY458762:SSY458766 TCU458762:TCU458766 TMQ458762:TMQ458766 TWM458762:TWM458766 UGI458762:UGI458766 UQE458762:UQE458766 VAA458762:VAA458766 VJW458762:VJW458766 VTS458762:VTS458766 WDO458762:WDO458766 WNK458762:WNK458766 WXG458762:WXG458766 AY524298:AY524302 KU524298:KU524302 UQ524298:UQ524302 AEM524298:AEM524302 AOI524298:AOI524302 AYE524298:AYE524302 BIA524298:BIA524302 BRW524298:BRW524302 CBS524298:CBS524302 CLO524298:CLO524302 CVK524298:CVK524302 DFG524298:DFG524302 DPC524298:DPC524302 DYY524298:DYY524302 EIU524298:EIU524302 ESQ524298:ESQ524302 FCM524298:FCM524302 FMI524298:FMI524302 FWE524298:FWE524302 GGA524298:GGA524302 GPW524298:GPW524302 GZS524298:GZS524302 HJO524298:HJO524302 HTK524298:HTK524302 IDG524298:IDG524302 INC524298:INC524302 IWY524298:IWY524302 JGU524298:JGU524302 JQQ524298:JQQ524302 KAM524298:KAM524302 KKI524298:KKI524302 KUE524298:KUE524302 LEA524298:LEA524302 LNW524298:LNW524302 LXS524298:LXS524302 MHO524298:MHO524302 MRK524298:MRK524302 NBG524298:NBG524302 NLC524298:NLC524302 NUY524298:NUY524302 OEU524298:OEU524302 OOQ524298:OOQ524302 OYM524298:OYM524302 PII524298:PII524302 PSE524298:PSE524302 QCA524298:QCA524302 QLW524298:QLW524302 QVS524298:QVS524302 RFO524298:RFO524302 RPK524298:RPK524302 RZG524298:RZG524302 SJC524298:SJC524302 SSY524298:SSY524302 TCU524298:TCU524302 TMQ524298:TMQ524302 TWM524298:TWM524302 UGI524298:UGI524302 UQE524298:UQE524302 VAA524298:VAA524302 VJW524298:VJW524302 VTS524298:VTS524302 WDO524298:WDO524302 WNK524298:WNK524302 WXG524298:WXG524302 AY589834:AY589838 KU589834:KU589838 UQ589834:UQ589838 AEM589834:AEM589838 AOI589834:AOI589838 AYE589834:AYE589838 BIA589834:BIA589838 BRW589834:BRW589838 CBS589834:CBS589838 CLO589834:CLO589838 CVK589834:CVK589838 DFG589834:DFG589838 DPC589834:DPC589838 DYY589834:DYY589838 EIU589834:EIU589838 ESQ589834:ESQ589838 FCM589834:FCM589838 FMI589834:FMI589838 FWE589834:FWE589838 GGA589834:GGA589838 GPW589834:GPW589838 GZS589834:GZS589838 HJO589834:HJO589838 HTK589834:HTK589838 IDG589834:IDG589838 INC589834:INC589838 IWY589834:IWY589838 JGU589834:JGU589838 JQQ589834:JQQ589838 KAM589834:KAM589838 KKI589834:KKI589838 KUE589834:KUE589838 LEA589834:LEA589838 LNW589834:LNW589838 LXS589834:LXS589838 MHO589834:MHO589838 MRK589834:MRK589838 NBG589834:NBG589838 NLC589834:NLC589838 NUY589834:NUY589838 OEU589834:OEU589838 OOQ589834:OOQ589838 OYM589834:OYM589838 PII589834:PII589838 PSE589834:PSE589838 QCA589834:QCA589838 QLW589834:QLW589838 QVS589834:QVS589838 RFO589834:RFO589838 RPK589834:RPK589838 RZG589834:RZG589838 SJC589834:SJC589838 SSY589834:SSY589838 TCU589834:TCU589838 TMQ589834:TMQ589838 TWM589834:TWM589838 UGI589834:UGI589838 UQE589834:UQE589838 VAA589834:VAA589838 VJW589834:VJW589838 VTS589834:VTS589838 WDO589834:WDO589838 WNK589834:WNK589838 WXG589834:WXG589838 AY655370:AY655374 KU655370:KU655374 UQ655370:UQ655374 AEM655370:AEM655374 AOI655370:AOI655374 AYE655370:AYE655374 BIA655370:BIA655374 BRW655370:BRW655374 CBS655370:CBS655374 CLO655370:CLO655374 CVK655370:CVK655374 DFG655370:DFG655374 DPC655370:DPC655374 DYY655370:DYY655374 EIU655370:EIU655374 ESQ655370:ESQ655374 FCM655370:FCM655374 FMI655370:FMI655374 FWE655370:FWE655374 GGA655370:GGA655374 GPW655370:GPW655374 GZS655370:GZS655374 HJO655370:HJO655374 HTK655370:HTK655374 IDG655370:IDG655374 INC655370:INC655374 IWY655370:IWY655374 JGU655370:JGU655374 JQQ655370:JQQ655374 KAM655370:KAM655374 KKI655370:KKI655374 KUE655370:KUE655374 LEA655370:LEA655374 LNW655370:LNW655374 LXS655370:LXS655374 MHO655370:MHO655374 MRK655370:MRK655374 NBG655370:NBG655374 NLC655370:NLC655374 NUY655370:NUY655374 OEU655370:OEU655374 OOQ655370:OOQ655374 OYM655370:OYM655374 PII655370:PII655374 PSE655370:PSE655374 QCA655370:QCA655374 QLW655370:QLW655374 QVS655370:QVS655374 RFO655370:RFO655374 RPK655370:RPK655374 RZG655370:RZG655374 SJC655370:SJC655374 SSY655370:SSY655374 TCU655370:TCU655374 TMQ655370:TMQ655374 TWM655370:TWM655374 UGI655370:UGI655374 UQE655370:UQE655374 VAA655370:VAA655374 VJW655370:VJW655374 VTS655370:VTS655374 WDO655370:WDO655374 WNK655370:WNK655374 WXG655370:WXG655374 AY720906:AY720910 KU720906:KU720910 UQ720906:UQ720910 AEM720906:AEM720910 AOI720906:AOI720910 AYE720906:AYE720910 BIA720906:BIA720910 BRW720906:BRW720910 CBS720906:CBS720910 CLO720906:CLO720910 CVK720906:CVK720910 DFG720906:DFG720910 DPC720906:DPC720910 DYY720906:DYY720910 EIU720906:EIU720910 ESQ720906:ESQ720910 FCM720906:FCM720910 FMI720906:FMI720910 FWE720906:FWE720910 GGA720906:GGA720910 GPW720906:GPW720910 GZS720906:GZS720910 HJO720906:HJO720910 HTK720906:HTK720910 IDG720906:IDG720910 INC720906:INC720910 IWY720906:IWY720910 JGU720906:JGU720910 JQQ720906:JQQ720910 KAM720906:KAM720910 KKI720906:KKI720910 KUE720906:KUE720910 LEA720906:LEA720910 LNW720906:LNW720910 LXS720906:LXS720910 MHO720906:MHO720910 MRK720906:MRK720910 NBG720906:NBG720910 NLC720906:NLC720910 NUY720906:NUY720910 OEU720906:OEU720910 OOQ720906:OOQ720910 OYM720906:OYM720910 PII720906:PII720910 PSE720906:PSE720910 QCA720906:QCA720910 QLW720906:QLW720910 QVS720906:QVS720910 RFO720906:RFO720910 RPK720906:RPK720910 RZG720906:RZG720910 SJC720906:SJC720910 SSY720906:SSY720910 TCU720906:TCU720910 TMQ720906:TMQ720910 TWM720906:TWM720910 UGI720906:UGI720910 UQE720906:UQE720910 VAA720906:VAA720910 VJW720906:VJW720910 VTS720906:VTS720910 WDO720906:WDO720910 WNK720906:WNK720910 WXG720906:WXG720910 AY786442:AY786446 KU786442:KU786446 UQ786442:UQ786446 AEM786442:AEM786446 AOI786442:AOI786446 AYE786442:AYE786446 BIA786442:BIA786446 BRW786442:BRW786446 CBS786442:CBS786446 CLO786442:CLO786446 CVK786442:CVK786446 DFG786442:DFG786446 DPC786442:DPC786446 DYY786442:DYY786446 EIU786442:EIU786446 ESQ786442:ESQ786446 FCM786442:FCM786446 FMI786442:FMI786446 FWE786442:FWE786446 GGA786442:GGA786446 GPW786442:GPW786446 GZS786442:GZS786446 HJO786442:HJO786446 HTK786442:HTK786446 IDG786442:IDG786446 INC786442:INC786446 IWY786442:IWY786446 JGU786442:JGU786446 JQQ786442:JQQ786446 KAM786442:KAM786446 KKI786442:KKI786446 KUE786442:KUE786446 LEA786442:LEA786446 LNW786442:LNW786446 LXS786442:LXS786446 MHO786442:MHO786446 MRK786442:MRK786446 NBG786442:NBG786446 NLC786442:NLC786446 NUY786442:NUY786446 OEU786442:OEU786446 OOQ786442:OOQ786446 OYM786442:OYM786446 PII786442:PII786446 PSE786442:PSE786446 QCA786442:QCA786446 QLW786442:QLW786446 QVS786442:QVS786446 RFO786442:RFO786446 RPK786442:RPK786446 RZG786442:RZG786446 SJC786442:SJC786446 SSY786442:SSY786446 TCU786442:TCU786446 TMQ786442:TMQ786446 TWM786442:TWM786446 UGI786442:UGI786446 UQE786442:UQE786446 VAA786442:VAA786446 VJW786442:VJW786446 VTS786442:VTS786446 WDO786442:WDO786446 WNK786442:WNK786446 WXG786442:WXG786446 AY851978:AY851982 KU851978:KU851982 UQ851978:UQ851982 AEM851978:AEM851982 AOI851978:AOI851982 AYE851978:AYE851982 BIA851978:BIA851982 BRW851978:BRW851982 CBS851978:CBS851982 CLO851978:CLO851982 CVK851978:CVK851982 DFG851978:DFG851982 DPC851978:DPC851982 DYY851978:DYY851982 EIU851978:EIU851982 ESQ851978:ESQ851982 FCM851978:FCM851982 FMI851978:FMI851982 FWE851978:FWE851982 GGA851978:GGA851982 GPW851978:GPW851982 GZS851978:GZS851982 HJO851978:HJO851982 HTK851978:HTK851982 IDG851978:IDG851982 INC851978:INC851982 IWY851978:IWY851982 JGU851978:JGU851982 JQQ851978:JQQ851982 KAM851978:KAM851982 KKI851978:KKI851982 KUE851978:KUE851982 LEA851978:LEA851982 LNW851978:LNW851982 LXS851978:LXS851982 MHO851978:MHO851982 MRK851978:MRK851982 NBG851978:NBG851982 NLC851978:NLC851982 NUY851978:NUY851982 OEU851978:OEU851982 OOQ851978:OOQ851982 OYM851978:OYM851982 PII851978:PII851982 PSE851978:PSE851982 QCA851978:QCA851982 QLW851978:QLW851982 QVS851978:QVS851982 RFO851978:RFO851982 RPK851978:RPK851982 RZG851978:RZG851982 SJC851978:SJC851982 SSY851978:SSY851982 TCU851978:TCU851982 TMQ851978:TMQ851982 TWM851978:TWM851982 UGI851978:UGI851982 UQE851978:UQE851982 VAA851978:VAA851982 VJW851978:VJW851982 VTS851978:VTS851982 WDO851978:WDO851982 WNK851978:WNK851982 WXG851978:WXG851982 AY917514:AY917518 KU917514:KU917518 UQ917514:UQ917518 AEM917514:AEM917518 AOI917514:AOI917518 AYE917514:AYE917518 BIA917514:BIA917518 BRW917514:BRW917518 CBS917514:CBS917518 CLO917514:CLO917518 CVK917514:CVK917518 DFG917514:DFG917518 DPC917514:DPC917518 DYY917514:DYY917518 EIU917514:EIU917518 ESQ917514:ESQ917518 FCM917514:FCM917518 FMI917514:FMI917518 FWE917514:FWE917518 GGA917514:GGA917518 GPW917514:GPW917518 GZS917514:GZS917518 HJO917514:HJO917518 HTK917514:HTK917518 IDG917514:IDG917518 INC917514:INC917518 IWY917514:IWY917518 JGU917514:JGU917518 JQQ917514:JQQ917518 KAM917514:KAM917518 KKI917514:KKI917518 KUE917514:KUE917518 LEA917514:LEA917518 LNW917514:LNW917518 LXS917514:LXS917518 MHO917514:MHO917518 MRK917514:MRK917518 NBG917514:NBG917518 NLC917514:NLC917518 NUY917514:NUY917518 OEU917514:OEU917518 OOQ917514:OOQ917518 OYM917514:OYM917518 PII917514:PII917518 PSE917514:PSE917518 QCA917514:QCA917518 QLW917514:QLW917518 QVS917514:QVS917518 RFO917514:RFO917518 RPK917514:RPK917518 RZG917514:RZG917518 SJC917514:SJC917518 SSY917514:SSY917518 TCU917514:TCU917518 TMQ917514:TMQ917518 TWM917514:TWM917518 UGI917514:UGI917518 UQE917514:UQE917518 VAA917514:VAA917518 VJW917514:VJW917518 VTS917514:VTS917518 WDO917514:WDO917518 WNK917514:WNK917518 WXG917514:WXG917518 AY983050:AY983054 KU983050:KU983054 UQ983050:UQ983054 AEM983050:AEM983054 AOI983050:AOI983054 AYE983050:AYE983054 BIA983050:BIA983054 BRW983050:BRW983054 CBS983050:CBS983054 CLO983050:CLO983054 CVK983050:CVK983054 DFG983050:DFG983054 DPC983050:DPC983054 DYY983050:DYY983054 EIU983050:EIU983054 ESQ983050:ESQ983054 FCM983050:FCM983054 FMI983050:FMI983054 FWE983050:FWE983054 GGA983050:GGA983054 GPW983050:GPW983054 GZS983050:GZS983054 HJO983050:HJO983054 HTK983050:HTK983054 IDG983050:IDG983054 INC983050:INC983054 IWY983050:IWY983054 JGU983050:JGU983054 JQQ983050:JQQ983054 KAM983050:KAM983054 KKI983050:KKI983054 KUE983050:KUE983054 LEA983050:LEA983054 LNW983050:LNW983054 LXS983050:LXS983054 MHO983050:MHO983054 MRK983050:MRK983054 NBG983050:NBG983054 NLC983050:NLC983054 NUY983050:NUY983054 OEU983050:OEU983054 OOQ983050:OOQ983054 OYM983050:OYM983054 PII983050:PII983054 PSE983050:PSE983054 QCA983050:QCA983054 QLW983050:QLW983054 QVS983050:QVS983054 RFO983050:RFO983054 RPK983050:RPK983054 RZG983050:RZG983054 SJC983050:SJC983054 SSY983050:SSY983054 TCU983050:TCU983054 TMQ983050:TMQ983054 TWM983050:TWM983054 UGI983050:UGI983054 UQE983050:UQE983054 VAA983050:VAA983054 VJW983050:VJW983054 VTS983050:VTS983054 WDO983050:WDO983054 WNK983050:WNK983054 WXG983050:WXG983054">
      <formula1>Monitoreo</formula1>
    </dataValidation>
    <dataValidation type="list" allowBlank="1" showInputMessage="1" sqref="AV10:AV14 KR10:KR14 UN10:UN14 AEJ10:AEJ14 AOF10:AOF14 AYB10:AYB14 BHX10:BHX14 BRT10:BRT14 CBP10:CBP14 CLL10:CLL14 CVH10:CVH14 DFD10:DFD14 DOZ10:DOZ14 DYV10:DYV14 EIR10:EIR14 ESN10:ESN14 FCJ10:FCJ14 FMF10:FMF14 FWB10:FWB14 GFX10:GFX14 GPT10:GPT14 GZP10:GZP14 HJL10:HJL14 HTH10:HTH14 IDD10:IDD14 IMZ10:IMZ14 IWV10:IWV14 JGR10:JGR14 JQN10:JQN14 KAJ10:KAJ14 KKF10:KKF14 KUB10:KUB14 LDX10:LDX14 LNT10:LNT14 LXP10:LXP14 MHL10:MHL14 MRH10:MRH14 NBD10:NBD14 NKZ10:NKZ14 NUV10:NUV14 OER10:OER14 OON10:OON14 OYJ10:OYJ14 PIF10:PIF14 PSB10:PSB14 QBX10:QBX14 QLT10:QLT14 QVP10:QVP14 RFL10:RFL14 RPH10:RPH14 RZD10:RZD14 SIZ10:SIZ14 SSV10:SSV14 TCR10:TCR14 TMN10:TMN14 TWJ10:TWJ14 UGF10:UGF14 UQB10:UQB14 UZX10:UZX14 VJT10:VJT14 VTP10:VTP14 WDL10:WDL14 WNH10:WNH14 WXD10:WXD14 AV65546:AV65550 KR65546:KR65550 UN65546:UN65550 AEJ65546:AEJ65550 AOF65546:AOF65550 AYB65546:AYB65550 BHX65546:BHX65550 BRT65546:BRT65550 CBP65546:CBP65550 CLL65546:CLL65550 CVH65546:CVH65550 DFD65546:DFD65550 DOZ65546:DOZ65550 DYV65546:DYV65550 EIR65546:EIR65550 ESN65546:ESN65550 FCJ65546:FCJ65550 FMF65546:FMF65550 FWB65546:FWB65550 GFX65546:GFX65550 GPT65546:GPT65550 GZP65546:GZP65550 HJL65546:HJL65550 HTH65546:HTH65550 IDD65546:IDD65550 IMZ65546:IMZ65550 IWV65546:IWV65550 JGR65546:JGR65550 JQN65546:JQN65550 KAJ65546:KAJ65550 KKF65546:KKF65550 KUB65546:KUB65550 LDX65546:LDX65550 LNT65546:LNT65550 LXP65546:LXP65550 MHL65546:MHL65550 MRH65546:MRH65550 NBD65546:NBD65550 NKZ65546:NKZ65550 NUV65546:NUV65550 OER65546:OER65550 OON65546:OON65550 OYJ65546:OYJ65550 PIF65546:PIF65550 PSB65546:PSB65550 QBX65546:QBX65550 QLT65546:QLT65550 QVP65546:QVP65550 RFL65546:RFL65550 RPH65546:RPH65550 RZD65546:RZD65550 SIZ65546:SIZ65550 SSV65546:SSV65550 TCR65546:TCR65550 TMN65546:TMN65550 TWJ65546:TWJ65550 UGF65546:UGF65550 UQB65546:UQB65550 UZX65546:UZX65550 VJT65546:VJT65550 VTP65546:VTP65550 WDL65546:WDL65550 WNH65546:WNH65550 WXD65546:WXD65550 AV131082:AV131086 KR131082:KR131086 UN131082:UN131086 AEJ131082:AEJ131086 AOF131082:AOF131086 AYB131082:AYB131086 BHX131082:BHX131086 BRT131082:BRT131086 CBP131082:CBP131086 CLL131082:CLL131086 CVH131082:CVH131086 DFD131082:DFD131086 DOZ131082:DOZ131086 DYV131082:DYV131086 EIR131082:EIR131086 ESN131082:ESN131086 FCJ131082:FCJ131086 FMF131082:FMF131086 FWB131082:FWB131086 GFX131082:GFX131086 GPT131082:GPT131086 GZP131082:GZP131086 HJL131082:HJL131086 HTH131082:HTH131086 IDD131082:IDD131086 IMZ131082:IMZ131086 IWV131082:IWV131086 JGR131082:JGR131086 JQN131082:JQN131086 KAJ131082:KAJ131086 KKF131082:KKF131086 KUB131082:KUB131086 LDX131082:LDX131086 LNT131082:LNT131086 LXP131082:LXP131086 MHL131082:MHL131086 MRH131082:MRH131086 NBD131082:NBD131086 NKZ131082:NKZ131086 NUV131082:NUV131086 OER131082:OER131086 OON131082:OON131086 OYJ131082:OYJ131086 PIF131082:PIF131086 PSB131082:PSB131086 QBX131082:QBX131086 QLT131082:QLT131086 QVP131082:QVP131086 RFL131082:RFL131086 RPH131082:RPH131086 RZD131082:RZD131086 SIZ131082:SIZ131086 SSV131082:SSV131086 TCR131082:TCR131086 TMN131082:TMN131086 TWJ131082:TWJ131086 UGF131082:UGF131086 UQB131082:UQB131086 UZX131082:UZX131086 VJT131082:VJT131086 VTP131082:VTP131086 WDL131082:WDL131086 WNH131082:WNH131086 WXD131082:WXD131086 AV196618:AV196622 KR196618:KR196622 UN196618:UN196622 AEJ196618:AEJ196622 AOF196618:AOF196622 AYB196618:AYB196622 BHX196618:BHX196622 BRT196618:BRT196622 CBP196618:CBP196622 CLL196618:CLL196622 CVH196618:CVH196622 DFD196618:DFD196622 DOZ196618:DOZ196622 DYV196618:DYV196622 EIR196618:EIR196622 ESN196618:ESN196622 FCJ196618:FCJ196622 FMF196618:FMF196622 FWB196618:FWB196622 GFX196618:GFX196622 GPT196618:GPT196622 GZP196618:GZP196622 HJL196618:HJL196622 HTH196618:HTH196622 IDD196618:IDD196622 IMZ196618:IMZ196622 IWV196618:IWV196622 JGR196618:JGR196622 JQN196618:JQN196622 KAJ196618:KAJ196622 KKF196618:KKF196622 KUB196618:KUB196622 LDX196618:LDX196622 LNT196618:LNT196622 LXP196618:LXP196622 MHL196618:MHL196622 MRH196618:MRH196622 NBD196618:NBD196622 NKZ196618:NKZ196622 NUV196618:NUV196622 OER196618:OER196622 OON196618:OON196622 OYJ196618:OYJ196622 PIF196618:PIF196622 PSB196618:PSB196622 QBX196618:QBX196622 QLT196618:QLT196622 QVP196618:QVP196622 RFL196618:RFL196622 RPH196618:RPH196622 RZD196618:RZD196622 SIZ196618:SIZ196622 SSV196618:SSV196622 TCR196618:TCR196622 TMN196618:TMN196622 TWJ196618:TWJ196622 UGF196618:UGF196622 UQB196618:UQB196622 UZX196618:UZX196622 VJT196618:VJT196622 VTP196618:VTP196622 WDL196618:WDL196622 WNH196618:WNH196622 WXD196618:WXD196622 AV262154:AV262158 KR262154:KR262158 UN262154:UN262158 AEJ262154:AEJ262158 AOF262154:AOF262158 AYB262154:AYB262158 BHX262154:BHX262158 BRT262154:BRT262158 CBP262154:CBP262158 CLL262154:CLL262158 CVH262154:CVH262158 DFD262154:DFD262158 DOZ262154:DOZ262158 DYV262154:DYV262158 EIR262154:EIR262158 ESN262154:ESN262158 FCJ262154:FCJ262158 FMF262154:FMF262158 FWB262154:FWB262158 GFX262154:GFX262158 GPT262154:GPT262158 GZP262154:GZP262158 HJL262154:HJL262158 HTH262154:HTH262158 IDD262154:IDD262158 IMZ262154:IMZ262158 IWV262154:IWV262158 JGR262154:JGR262158 JQN262154:JQN262158 KAJ262154:KAJ262158 KKF262154:KKF262158 KUB262154:KUB262158 LDX262154:LDX262158 LNT262154:LNT262158 LXP262154:LXP262158 MHL262154:MHL262158 MRH262154:MRH262158 NBD262154:NBD262158 NKZ262154:NKZ262158 NUV262154:NUV262158 OER262154:OER262158 OON262154:OON262158 OYJ262154:OYJ262158 PIF262154:PIF262158 PSB262154:PSB262158 QBX262154:QBX262158 QLT262154:QLT262158 QVP262154:QVP262158 RFL262154:RFL262158 RPH262154:RPH262158 RZD262154:RZD262158 SIZ262154:SIZ262158 SSV262154:SSV262158 TCR262154:TCR262158 TMN262154:TMN262158 TWJ262154:TWJ262158 UGF262154:UGF262158 UQB262154:UQB262158 UZX262154:UZX262158 VJT262154:VJT262158 VTP262154:VTP262158 WDL262154:WDL262158 WNH262154:WNH262158 WXD262154:WXD262158 AV327690:AV327694 KR327690:KR327694 UN327690:UN327694 AEJ327690:AEJ327694 AOF327690:AOF327694 AYB327690:AYB327694 BHX327690:BHX327694 BRT327690:BRT327694 CBP327690:CBP327694 CLL327690:CLL327694 CVH327690:CVH327694 DFD327690:DFD327694 DOZ327690:DOZ327694 DYV327690:DYV327694 EIR327690:EIR327694 ESN327690:ESN327694 FCJ327690:FCJ327694 FMF327690:FMF327694 FWB327690:FWB327694 GFX327690:GFX327694 GPT327690:GPT327694 GZP327690:GZP327694 HJL327690:HJL327694 HTH327690:HTH327694 IDD327690:IDD327694 IMZ327690:IMZ327694 IWV327690:IWV327694 JGR327690:JGR327694 JQN327690:JQN327694 KAJ327690:KAJ327694 KKF327690:KKF327694 KUB327690:KUB327694 LDX327690:LDX327694 LNT327690:LNT327694 LXP327690:LXP327694 MHL327690:MHL327694 MRH327690:MRH327694 NBD327690:NBD327694 NKZ327690:NKZ327694 NUV327690:NUV327694 OER327690:OER327694 OON327690:OON327694 OYJ327690:OYJ327694 PIF327690:PIF327694 PSB327690:PSB327694 QBX327690:QBX327694 QLT327690:QLT327694 QVP327690:QVP327694 RFL327690:RFL327694 RPH327690:RPH327694 RZD327690:RZD327694 SIZ327690:SIZ327694 SSV327690:SSV327694 TCR327690:TCR327694 TMN327690:TMN327694 TWJ327690:TWJ327694 UGF327690:UGF327694 UQB327690:UQB327694 UZX327690:UZX327694 VJT327690:VJT327694 VTP327690:VTP327694 WDL327690:WDL327694 WNH327690:WNH327694 WXD327690:WXD327694 AV393226:AV393230 KR393226:KR393230 UN393226:UN393230 AEJ393226:AEJ393230 AOF393226:AOF393230 AYB393226:AYB393230 BHX393226:BHX393230 BRT393226:BRT393230 CBP393226:CBP393230 CLL393226:CLL393230 CVH393226:CVH393230 DFD393226:DFD393230 DOZ393226:DOZ393230 DYV393226:DYV393230 EIR393226:EIR393230 ESN393226:ESN393230 FCJ393226:FCJ393230 FMF393226:FMF393230 FWB393226:FWB393230 GFX393226:GFX393230 GPT393226:GPT393230 GZP393226:GZP393230 HJL393226:HJL393230 HTH393226:HTH393230 IDD393226:IDD393230 IMZ393226:IMZ393230 IWV393226:IWV393230 JGR393226:JGR393230 JQN393226:JQN393230 KAJ393226:KAJ393230 KKF393226:KKF393230 KUB393226:KUB393230 LDX393226:LDX393230 LNT393226:LNT393230 LXP393226:LXP393230 MHL393226:MHL393230 MRH393226:MRH393230 NBD393226:NBD393230 NKZ393226:NKZ393230 NUV393226:NUV393230 OER393226:OER393230 OON393226:OON393230 OYJ393226:OYJ393230 PIF393226:PIF393230 PSB393226:PSB393230 QBX393226:QBX393230 QLT393226:QLT393230 QVP393226:QVP393230 RFL393226:RFL393230 RPH393226:RPH393230 RZD393226:RZD393230 SIZ393226:SIZ393230 SSV393226:SSV393230 TCR393226:TCR393230 TMN393226:TMN393230 TWJ393226:TWJ393230 UGF393226:UGF393230 UQB393226:UQB393230 UZX393226:UZX393230 VJT393226:VJT393230 VTP393226:VTP393230 WDL393226:WDL393230 WNH393226:WNH393230 WXD393226:WXD393230 AV458762:AV458766 KR458762:KR458766 UN458762:UN458766 AEJ458762:AEJ458766 AOF458762:AOF458766 AYB458762:AYB458766 BHX458762:BHX458766 BRT458762:BRT458766 CBP458762:CBP458766 CLL458762:CLL458766 CVH458762:CVH458766 DFD458762:DFD458766 DOZ458762:DOZ458766 DYV458762:DYV458766 EIR458762:EIR458766 ESN458762:ESN458766 FCJ458762:FCJ458766 FMF458762:FMF458766 FWB458762:FWB458766 GFX458762:GFX458766 GPT458762:GPT458766 GZP458762:GZP458766 HJL458762:HJL458766 HTH458762:HTH458766 IDD458762:IDD458766 IMZ458762:IMZ458766 IWV458762:IWV458766 JGR458762:JGR458766 JQN458762:JQN458766 KAJ458762:KAJ458766 KKF458762:KKF458766 KUB458762:KUB458766 LDX458762:LDX458766 LNT458762:LNT458766 LXP458762:LXP458766 MHL458762:MHL458766 MRH458762:MRH458766 NBD458762:NBD458766 NKZ458762:NKZ458766 NUV458762:NUV458766 OER458762:OER458766 OON458762:OON458766 OYJ458762:OYJ458766 PIF458762:PIF458766 PSB458762:PSB458766 QBX458762:QBX458766 QLT458762:QLT458766 QVP458762:QVP458766 RFL458762:RFL458766 RPH458762:RPH458766 RZD458762:RZD458766 SIZ458762:SIZ458766 SSV458762:SSV458766 TCR458762:TCR458766 TMN458762:TMN458766 TWJ458762:TWJ458766 UGF458762:UGF458766 UQB458762:UQB458766 UZX458762:UZX458766 VJT458762:VJT458766 VTP458762:VTP458766 WDL458762:WDL458766 WNH458762:WNH458766 WXD458762:WXD458766 AV524298:AV524302 KR524298:KR524302 UN524298:UN524302 AEJ524298:AEJ524302 AOF524298:AOF524302 AYB524298:AYB524302 BHX524298:BHX524302 BRT524298:BRT524302 CBP524298:CBP524302 CLL524298:CLL524302 CVH524298:CVH524302 DFD524298:DFD524302 DOZ524298:DOZ524302 DYV524298:DYV524302 EIR524298:EIR524302 ESN524298:ESN524302 FCJ524298:FCJ524302 FMF524298:FMF524302 FWB524298:FWB524302 GFX524298:GFX524302 GPT524298:GPT524302 GZP524298:GZP524302 HJL524298:HJL524302 HTH524298:HTH524302 IDD524298:IDD524302 IMZ524298:IMZ524302 IWV524298:IWV524302 JGR524298:JGR524302 JQN524298:JQN524302 KAJ524298:KAJ524302 KKF524298:KKF524302 KUB524298:KUB524302 LDX524298:LDX524302 LNT524298:LNT524302 LXP524298:LXP524302 MHL524298:MHL524302 MRH524298:MRH524302 NBD524298:NBD524302 NKZ524298:NKZ524302 NUV524298:NUV524302 OER524298:OER524302 OON524298:OON524302 OYJ524298:OYJ524302 PIF524298:PIF524302 PSB524298:PSB524302 QBX524298:QBX524302 QLT524298:QLT524302 QVP524298:QVP524302 RFL524298:RFL524302 RPH524298:RPH524302 RZD524298:RZD524302 SIZ524298:SIZ524302 SSV524298:SSV524302 TCR524298:TCR524302 TMN524298:TMN524302 TWJ524298:TWJ524302 UGF524298:UGF524302 UQB524298:UQB524302 UZX524298:UZX524302 VJT524298:VJT524302 VTP524298:VTP524302 WDL524298:WDL524302 WNH524298:WNH524302 WXD524298:WXD524302 AV589834:AV589838 KR589834:KR589838 UN589834:UN589838 AEJ589834:AEJ589838 AOF589834:AOF589838 AYB589834:AYB589838 BHX589834:BHX589838 BRT589834:BRT589838 CBP589834:CBP589838 CLL589834:CLL589838 CVH589834:CVH589838 DFD589834:DFD589838 DOZ589834:DOZ589838 DYV589834:DYV589838 EIR589834:EIR589838 ESN589834:ESN589838 FCJ589834:FCJ589838 FMF589834:FMF589838 FWB589834:FWB589838 GFX589834:GFX589838 GPT589834:GPT589838 GZP589834:GZP589838 HJL589834:HJL589838 HTH589834:HTH589838 IDD589834:IDD589838 IMZ589834:IMZ589838 IWV589834:IWV589838 JGR589834:JGR589838 JQN589834:JQN589838 KAJ589834:KAJ589838 KKF589834:KKF589838 KUB589834:KUB589838 LDX589834:LDX589838 LNT589834:LNT589838 LXP589834:LXP589838 MHL589834:MHL589838 MRH589834:MRH589838 NBD589834:NBD589838 NKZ589834:NKZ589838 NUV589834:NUV589838 OER589834:OER589838 OON589834:OON589838 OYJ589834:OYJ589838 PIF589834:PIF589838 PSB589834:PSB589838 QBX589834:QBX589838 QLT589834:QLT589838 QVP589834:QVP589838 RFL589834:RFL589838 RPH589834:RPH589838 RZD589834:RZD589838 SIZ589834:SIZ589838 SSV589834:SSV589838 TCR589834:TCR589838 TMN589834:TMN589838 TWJ589834:TWJ589838 UGF589834:UGF589838 UQB589834:UQB589838 UZX589834:UZX589838 VJT589834:VJT589838 VTP589834:VTP589838 WDL589834:WDL589838 WNH589834:WNH589838 WXD589834:WXD589838 AV655370:AV655374 KR655370:KR655374 UN655370:UN655374 AEJ655370:AEJ655374 AOF655370:AOF655374 AYB655370:AYB655374 BHX655370:BHX655374 BRT655370:BRT655374 CBP655370:CBP655374 CLL655370:CLL655374 CVH655370:CVH655374 DFD655370:DFD655374 DOZ655370:DOZ655374 DYV655370:DYV655374 EIR655370:EIR655374 ESN655370:ESN655374 FCJ655370:FCJ655374 FMF655370:FMF655374 FWB655370:FWB655374 GFX655370:GFX655374 GPT655370:GPT655374 GZP655370:GZP655374 HJL655370:HJL655374 HTH655370:HTH655374 IDD655370:IDD655374 IMZ655370:IMZ655374 IWV655370:IWV655374 JGR655370:JGR655374 JQN655370:JQN655374 KAJ655370:KAJ655374 KKF655370:KKF655374 KUB655370:KUB655374 LDX655370:LDX655374 LNT655370:LNT655374 LXP655370:LXP655374 MHL655370:MHL655374 MRH655370:MRH655374 NBD655370:NBD655374 NKZ655370:NKZ655374 NUV655370:NUV655374 OER655370:OER655374 OON655370:OON655374 OYJ655370:OYJ655374 PIF655370:PIF655374 PSB655370:PSB655374 QBX655370:QBX655374 QLT655370:QLT655374 QVP655370:QVP655374 RFL655370:RFL655374 RPH655370:RPH655374 RZD655370:RZD655374 SIZ655370:SIZ655374 SSV655370:SSV655374 TCR655370:TCR655374 TMN655370:TMN655374 TWJ655370:TWJ655374 UGF655370:UGF655374 UQB655370:UQB655374 UZX655370:UZX655374 VJT655370:VJT655374 VTP655370:VTP655374 WDL655370:WDL655374 WNH655370:WNH655374 WXD655370:WXD655374 AV720906:AV720910 KR720906:KR720910 UN720906:UN720910 AEJ720906:AEJ720910 AOF720906:AOF720910 AYB720906:AYB720910 BHX720906:BHX720910 BRT720906:BRT720910 CBP720906:CBP720910 CLL720906:CLL720910 CVH720906:CVH720910 DFD720906:DFD720910 DOZ720906:DOZ720910 DYV720906:DYV720910 EIR720906:EIR720910 ESN720906:ESN720910 FCJ720906:FCJ720910 FMF720906:FMF720910 FWB720906:FWB720910 GFX720906:GFX720910 GPT720906:GPT720910 GZP720906:GZP720910 HJL720906:HJL720910 HTH720906:HTH720910 IDD720906:IDD720910 IMZ720906:IMZ720910 IWV720906:IWV720910 JGR720906:JGR720910 JQN720906:JQN720910 KAJ720906:KAJ720910 KKF720906:KKF720910 KUB720906:KUB720910 LDX720906:LDX720910 LNT720906:LNT720910 LXP720906:LXP720910 MHL720906:MHL720910 MRH720906:MRH720910 NBD720906:NBD720910 NKZ720906:NKZ720910 NUV720906:NUV720910 OER720906:OER720910 OON720906:OON720910 OYJ720906:OYJ720910 PIF720906:PIF720910 PSB720906:PSB720910 QBX720906:QBX720910 QLT720906:QLT720910 QVP720906:QVP720910 RFL720906:RFL720910 RPH720906:RPH720910 RZD720906:RZD720910 SIZ720906:SIZ720910 SSV720906:SSV720910 TCR720906:TCR720910 TMN720906:TMN720910 TWJ720906:TWJ720910 UGF720906:UGF720910 UQB720906:UQB720910 UZX720906:UZX720910 VJT720906:VJT720910 VTP720906:VTP720910 WDL720906:WDL720910 WNH720906:WNH720910 WXD720906:WXD720910 AV786442:AV786446 KR786442:KR786446 UN786442:UN786446 AEJ786442:AEJ786446 AOF786442:AOF786446 AYB786442:AYB786446 BHX786442:BHX786446 BRT786442:BRT786446 CBP786442:CBP786446 CLL786442:CLL786446 CVH786442:CVH786446 DFD786442:DFD786446 DOZ786442:DOZ786446 DYV786442:DYV786446 EIR786442:EIR786446 ESN786442:ESN786446 FCJ786442:FCJ786446 FMF786442:FMF786446 FWB786442:FWB786446 GFX786442:GFX786446 GPT786442:GPT786446 GZP786442:GZP786446 HJL786442:HJL786446 HTH786442:HTH786446 IDD786442:IDD786446 IMZ786442:IMZ786446 IWV786442:IWV786446 JGR786442:JGR786446 JQN786442:JQN786446 KAJ786442:KAJ786446 KKF786442:KKF786446 KUB786442:KUB786446 LDX786442:LDX786446 LNT786442:LNT786446 LXP786442:LXP786446 MHL786442:MHL786446 MRH786442:MRH786446 NBD786442:NBD786446 NKZ786442:NKZ786446 NUV786442:NUV786446 OER786442:OER786446 OON786442:OON786446 OYJ786442:OYJ786446 PIF786442:PIF786446 PSB786442:PSB786446 QBX786442:QBX786446 QLT786442:QLT786446 QVP786442:QVP786446 RFL786442:RFL786446 RPH786442:RPH786446 RZD786442:RZD786446 SIZ786442:SIZ786446 SSV786442:SSV786446 TCR786442:TCR786446 TMN786442:TMN786446 TWJ786442:TWJ786446 UGF786442:UGF786446 UQB786442:UQB786446 UZX786442:UZX786446 VJT786442:VJT786446 VTP786442:VTP786446 WDL786442:WDL786446 WNH786442:WNH786446 WXD786442:WXD786446 AV851978:AV851982 KR851978:KR851982 UN851978:UN851982 AEJ851978:AEJ851982 AOF851978:AOF851982 AYB851978:AYB851982 BHX851978:BHX851982 BRT851978:BRT851982 CBP851978:CBP851982 CLL851978:CLL851982 CVH851978:CVH851982 DFD851978:DFD851982 DOZ851978:DOZ851982 DYV851978:DYV851982 EIR851978:EIR851982 ESN851978:ESN851982 FCJ851978:FCJ851982 FMF851978:FMF851982 FWB851978:FWB851982 GFX851978:GFX851982 GPT851978:GPT851982 GZP851978:GZP851982 HJL851978:HJL851982 HTH851978:HTH851982 IDD851978:IDD851982 IMZ851978:IMZ851982 IWV851978:IWV851982 JGR851978:JGR851982 JQN851978:JQN851982 KAJ851978:KAJ851982 KKF851978:KKF851982 KUB851978:KUB851982 LDX851978:LDX851982 LNT851978:LNT851982 LXP851978:LXP851982 MHL851978:MHL851982 MRH851978:MRH851982 NBD851978:NBD851982 NKZ851978:NKZ851982 NUV851978:NUV851982 OER851978:OER851982 OON851978:OON851982 OYJ851978:OYJ851982 PIF851978:PIF851982 PSB851978:PSB851982 QBX851978:QBX851982 QLT851978:QLT851982 QVP851978:QVP851982 RFL851978:RFL851982 RPH851978:RPH851982 RZD851978:RZD851982 SIZ851978:SIZ851982 SSV851978:SSV851982 TCR851978:TCR851982 TMN851978:TMN851982 TWJ851978:TWJ851982 UGF851978:UGF851982 UQB851978:UQB851982 UZX851978:UZX851982 VJT851978:VJT851982 VTP851978:VTP851982 WDL851978:WDL851982 WNH851978:WNH851982 WXD851978:WXD851982 AV917514:AV917518 KR917514:KR917518 UN917514:UN917518 AEJ917514:AEJ917518 AOF917514:AOF917518 AYB917514:AYB917518 BHX917514:BHX917518 BRT917514:BRT917518 CBP917514:CBP917518 CLL917514:CLL917518 CVH917514:CVH917518 DFD917514:DFD917518 DOZ917514:DOZ917518 DYV917514:DYV917518 EIR917514:EIR917518 ESN917514:ESN917518 FCJ917514:FCJ917518 FMF917514:FMF917518 FWB917514:FWB917518 GFX917514:GFX917518 GPT917514:GPT917518 GZP917514:GZP917518 HJL917514:HJL917518 HTH917514:HTH917518 IDD917514:IDD917518 IMZ917514:IMZ917518 IWV917514:IWV917518 JGR917514:JGR917518 JQN917514:JQN917518 KAJ917514:KAJ917518 KKF917514:KKF917518 KUB917514:KUB917518 LDX917514:LDX917518 LNT917514:LNT917518 LXP917514:LXP917518 MHL917514:MHL917518 MRH917514:MRH917518 NBD917514:NBD917518 NKZ917514:NKZ917518 NUV917514:NUV917518 OER917514:OER917518 OON917514:OON917518 OYJ917514:OYJ917518 PIF917514:PIF917518 PSB917514:PSB917518 QBX917514:QBX917518 QLT917514:QLT917518 QVP917514:QVP917518 RFL917514:RFL917518 RPH917514:RPH917518 RZD917514:RZD917518 SIZ917514:SIZ917518 SSV917514:SSV917518 TCR917514:TCR917518 TMN917514:TMN917518 TWJ917514:TWJ917518 UGF917514:UGF917518 UQB917514:UQB917518 UZX917514:UZX917518 VJT917514:VJT917518 VTP917514:VTP917518 WDL917514:WDL917518 WNH917514:WNH917518 WXD917514:WXD917518 AV983050:AV983054 KR983050:KR983054 UN983050:UN983054 AEJ983050:AEJ983054 AOF983050:AOF983054 AYB983050:AYB983054 BHX983050:BHX983054 BRT983050:BRT983054 CBP983050:CBP983054 CLL983050:CLL983054 CVH983050:CVH983054 DFD983050:DFD983054 DOZ983050:DOZ983054 DYV983050:DYV983054 EIR983050:EIR983054 ESN983050:ESN983054 FCJ983050:FCJ983054 FMF983050:FMF983054 FWB983050:FWB983054 GFX983050:GFX983054 GPT983050:GPT983054 GZP983050:GZP983054 HJL983050:HJL983054 HTH983050:HTH983054 IDD983050:IDD983054 IMZ983050:IMZ983054 IWV983050:IWV983054 JGR983050:JGR983054 JQN983050:JQN983054 KAJ983050:KAJ983054 KKF983050:KKF983054 KUB983050:KUB983054 LDX983050:LDX983054 LNT983050:LNT983054 LXP983050:LXP983054 MHL983050:MHL983054 MRH983050:MRH983054 NBD983050:NBD983054 NKZ983050:NKZ983054 NUV983050:NUV983054 OER983050:OER983054 OON983050:OON983054 OYJ983050:OYJ983054 PIF983050:PIF983054 PSB983050:PSB983054 QBX983050:QBX983054 QLT983050:QLT983054 QVP983050:QVP983054 RFL983050:RFL983054 RPH983050:RPH983054 RZD983050:RZD983054 SIZ983050:SIZ983054 SSV983050:SSV983054 TCR983050:TCR983054 TMN983050:TMN983054 TWJ983050:TWJ983054 UGF983050:UGF983054 UQB983050:UQB983054 UZX983050:UZX983054 VJT983050:VJT983054 VTP983050:VTP983054 WDL983050:WDL983054 WNH983050:WNH983054 WXD983050:WXD983054">
      <formula1>Periodo</formula1>
    </dataValidation>
    <dataValidation type="list" showInputMessage="1" showErrorMessage="1" sqref="V10:AF14 JR10:KB14 TN10:TX14 ADJ10:ADT14 ANF10:ANP14 AXB10:AXL14 BGX10:BHH14 BQT10:BRD14 CAP10:CAZ14 CKL10:CKV14 CUH10:CUR14 DED10:DEN14 DNZ10:DOJ14 DXV10:DYF14 EHR10:EIB14 ERN10:ERX14 FBJ10:FBT14 FLF10:FLP14 FVB10:FVL14 GEX10:GFH14 GOT10:GPD14 GYP10:GYZ14 HIL10:HIV14 HSH10:HSR14 ICD10:ICN14 ILZ10:IMJ14 IVV10:IWF14 JFR10:JGB14 JPN10:JPX14 JZJ10:JZT14 KJF10:KJP14 KTB10:KTL14 LCX10:LDH14 LMT10:LND14 LWP10:LWZ14 MGL10:MGV14 MQH10:MQR14 NAD10:NAN14 NJZ10:NKJ14 NTV10:NUF14 ODR10:OEB14 ONN10:ONX14 OXJ10:OXT14 PHF10:PHP14 PRB10:PRL14 QAX10:QBH14 QKT10:QLD14 QUP10:QUZ14 REL10:REV14 ROH10:ROR14 RYD10:RYN14 SHZ10:SIJ14 SRV10:SSF14 TBR10:TCB14 TLN10:TLX14 TVJ10:TVT14 UFF10:UFP14 UPB10:UPL14 UYX10:UZH14 VIT10:VJD14 VSP10:VSZ14 WCL10:WCV14 WMH10:WMR14 WWD10:WWN14 V65546:AF65550 JR65546:KB65550 TN65546:TX65550 ADJ65546:ADT65550 ANF65546:ANP65550 AXB65546:AXL65550 BGX65546:BHH65550 BQT65546:BRD65550 CAP65546:CAZ65550 CKL65546:CKV65550 CUH65546:CUR65550 DED65546:DEN65550 DNZ65546:DOJ65550 DXV65546:DYF65550 EHR65546:EIB65550 ERN65546:ERX65550 FBJ65546:FBT65550 FLF65546:FLP65550 FVB65546:FVL65550 GEX65546:GFH65550 GOT65546:GPD65550 GYP65546:GYZ65550 HIL65546:HIV65550 HSH65546:HSR65550 ICD65546:ICN65550 ILZ65546:IMJ65550 IVV65546:IWF65550 JFR65546:JGB65550 JPN65546:JPX65550 JZJ65546:JZT65550 KJF65546:KJP65550 KTB65546:KTL65550 LCX65546:LDH65550 LMT65546:LND65550 LWP65546:LWZ65550 MGL65546:MGV65550 MQH65546:MQR65550 NAD65546:NAN65550 NJZ65546:NKJ65550 NTV65546:NUF65550 ODR65546:OEB65550 ONN65546:ONX65550 OXJ65546:OXT65550 PHF65546:PHP65550 PRB65546:PRL65550 QAX65546:QBH65550 QKT65546:QLD65550 QUP65546:QUZ65550 REL65546:REV65550 ROH65546:ROR65550 RYD65546:RYN65550 SHZ65546:SIJ65550 SRV65546:SSF65550 TBR65546:TCB65550 TLN65546:TLX65550 TVJ65546:TVT65550 UFF65546:UFP65550 UPB65546:UPL65550 UYX65546:UZH65550 VIT65546:VJD65550 VSP65546:VSZ65550 WCL65546:WCV65550 WMH65546:WMR65550 WWD65546:WWN65550 V131082:AF131086 JR131082:KB131086 TN131082:TX131086 ADJ131082:ADT131086 ANF131082:ANP131086 AXB131082:AXL131086 BGX131082:BHH131086 BQT131082:BRD131086 CAP131082:CAZ131086 CKL131082:CKV131086 CUH131082:CUR131086 DED131082:DEN131086 DNZ131082:DOJ131086 DXV131082:DYF131086 EHR131082:EIB131086 ERN131082:ERX131086 FBJ131082:FBT131086 FLF131082:FLP131086 FVB131082:FVL131086 GEX131082:GFH131086 GOT131082:GPD131086 GYP131082:GYZ131086 HIL131082:HIV131086 HSH131082:HSR131086 ICD131082:ICN131086 ILZ131082:IMJ131086 IVV131082:IWF131086 JFR131082:JGB131086 JPN131082:JPX131086 JZJ131082:JZT131086 KJF131082:KJP131086 KTB131082:KTL131086 LCX131082:LDH131086 LMT131082:LND131086 LWP131082:LWZ131086 MGL131082:MGV131086 MQH131082:MQR131086 NAD131082:NAN131086 NJZ131082:NKJ131086 NTV131082:NUF131086 ODR131082:OEB131086 ONN131082:ONX131086 OXJ131082:OXT131086 PHF131082:PHP131086 PRB131082:PRL131086 QAX131082:QBH131086 QKT131082:QLD131086 QUP131082:QUZ131086 REL131082:REV131086 ROH131082:ROR131086 RYD131082:RYN131086 SHZ131082:SIJ131086 SRV131082:SSF131086 TBR131082:TCB131086 TLN131082:TLX131086 TVJ131082:TVT131086 UFF131082:UFP131086 UPB131082:UPL131086 UYX131082:UZH131086 VIT131082:VJD131086 VSP131082:VSZ131086 WCL131082:WCV131086 WMH131082:WMR131086 WWD131082:WWN131086 V196618:AF196622 JR196618:KB196622 TN196618:TX196622 ADJ196618:ADT196622 ANF196618:ANP196622 AXB196618:AXL196622 BGX196618:BHH196622 BQT196618:BRD196622 CAP196618:CAZ196622 CKL196618:CKV196622 CUH196618:CUR196622 DED196618:DEN196622 DNZ196618:DOJ196622 DXV196618:DYF196622 EHR196618:EIB196622 ERN196618:ERX196622 FBJ196618:FBT196622 FLF196618:FLP196622 FVB196618:FVL196622 GEX196618:GFH196622 GOT196618:GPD196622 GYP196618:GYZ196622 HIL196618:HIV196622 HSH196618:HSR196622 ICD196618:ICN196622 ILZ196618:IMJ196622 IVV196618:IWF196622 JFR196618:JGB196622 JPN196618:JPX196622 JZJ196618:JZT196622 KJF196618:KJP196622 KTB196618:KTL196622 LCX196618:LDH196622 LMT196618:LND196622 LWP196618:LWZ196622 MGL196618:MGV196622 MQH196618:MQR196622 NAD196618:NAN196622 NJZ196618:NKJ196622 NTV196618:NUF196622 ODR196618:OEB196622 ONN196618:ONX196622 OXJ196618:OXT196622 PHF196618:PHP196622 PRB196618:PRL196622 QAX196618:QBH196622 QKT196618:QLD196622 QUP196618:QUZ196622 REL196618:REV196622 ROH196618:ROR196622 RYD196618:RYN196622 SHZ196618:SIJ196622 SRV196618:SSF196622 TBR196618:TCB196622 TLN196618:TLX196622 TVJ196618:TVT196622 UFF196618:UFP196622 UPB196618:UPL196622 UYX196618:UZH196622 VIT196618:VJD196622 VSP196618:VSZ196622 WCL196618:WCV196622 WMH196618:WMR196622 WWD196618:WWN196622 V262154:AF262158 JR262154:KB262158 TN262154:TX262158 ADJ262154:ADT262158 ANF262154:ANP262158 AXB262154:AXL262158 BGX262154:BHH262158 BQT262154:BRD262158 CAP262154:CAZ262158 CKL262154:CKV262158 CUH262154:CUR262158 DED262154:DEN262158 DNZ262154:DOJ262158 DXV262154:DYF262158 EHR262154:EIB262158 ERN262154:ERX262158 FBJ262154:FBT262158 FLF262154:FLP262158 FVB262154:FVL262158 GEX262154:GFH262158 GOT262154:GPD262158 GYP262154:GYZ262158 HIL262154:HIV262158 HSH262154:HSR262158 ICD262154:ICN262158 ILZ262154:IMJ262158 IVV262154:IWF262158 JFR262154:JGB262158 JPN262154:JPX262158 JZJ262154:JZT262158 KJF262154:KJP262158 KTB262154:KTL262158 LCX262154:LDH262158 LMT262154:LND262158 LWP262154:LWZ262158 MGL262154:MGV262158 MQH262154:MQR262158 NAD262154:NAN262158 NJZ262154:NKJ262158 NTV262154:NUF262158 ODR262154:OEB262158 ONN262154:ONX262158 OXJ262154:OXT262158 PHF262154:PHP262158 PRB262154:PRL262158 QAX262154:QBH262158 QKT262154:QLD262158 QUP262154:QUZ262158 REL262154:REV262158 ROH262154:ROR262158 RYD262154:RYN262158 SHZ262154:SIJ262158 SRV262154:SSF262158 TBR262154:TCB262158 TLN262154:TLX262158 TVJ262154:TVT262158 UFF262154:UFP262158 UPB262154:UPL262158 UYX262154:UZH262158 VIT262154:VJD262158 VSP262154:VSZ262158 WCL262154:WCV262158 WMH262154:WMR262158 WWD262154:WWN262158 V327690:AF327694 JR327690:KB327694 TN327690:TX327694 ADJ327690:ADT327694 ANF327690:ANP327694 AXB327690:AXL327694 BGX327690:BHH327694 BQT327690:BRD327694 CAP327690:CAZ327694 CKL327690:CKV327694 CUH327690:CUR327694 DED327690:DEN327694 DNZ327690:DOJ327694 DXV327690:DYF327694 EHR327690:EIB327694 ERN327690:ERX327694 FBJ327690:FBT327694 FLF327690:FLP327694 FVB327690:FVL327694 GEX327690:GFH327694 GOT327690:GPD327694 GYP327690:GYZ327694 HIL327690:HIV327694 HSH327690:HSR327694 ICD327690:ICN327694 ILZ327690:IMJ327694 IVV327690:IWF327694 JFR327690:JGB327694 JPN327690:JPX327694 JZJ327690:JZT327694 KJF327690:KJP327694 KTB327690:KTL327694 LCX327690:LDH327694 LMT327690:LND327694 LWP327690:LWZ327694 MGL327690:MGV327694 MQH327690:MQR327694 NAD327690:NAN327694 NJZ327690:NKJ327694 NTV327690:NUF327694 ODR327690:OEB327694 ONN327690:ONX327694 OXJ327690:OXT327694 PHF327690:PHP327694 PRB327690:PRL327694 QAX327690:QBH327694 QKT327690:QLD327694 QUP327690:QUZ327694 REL327690:REV327694 ROH327690:ROR327694 RYD327690:RYN327694 SHZ327690:SIJ327694 SRV327690:SSF327694 TBR327690:TCB327694 TLN327690:TLX327694 TVJ327690:TVT327694 UFF327690:UFP327694 UPB327690:UPL327694 UYX327690:UZH327694 VIT327690:VJD327694 VSP327690:VSZ327694 WCL327690:WCV327694 WMH327690:WMR327694 WWD327690:WWN327694 V393226:AF393230 JR393226:KB393230 TN393226:TX393230 ADJ393226:ADT393230 ANF393226:ANP393230 AXB393226:AXL393230 BGX393226:BHH393230 BQT393226:BRD393230 CAP393226:CAZ393230 CKL393226:CKV393230 CUH393226:CUR393230 DED393226:DEN393230 DNZ393226:DOJ393230 DXV393226:DYF393230 EHR393226:EIB393230 ERN393226:ERX393230 FBJ393226:FBT393230 FLF393226:FLP393230 FVB393226:FVL393230 GEX393226:GFH393230 GOT393226:GPD393230 GYP393226:GYZ393230 HIL393226:HIV393230 HSH393226:HSR393230 ICD393226:ICN393230 ILZ393226:IMJ393230 IVV393226:IWF393230 JFR393226:JGB393230 JPN393226:JPX393230 JZJ393226:JZT393230 KJF393226:KJP393230 KTB393226:KTL393230 LCX393226:LDH393230 LMT393226:LND393230 LWP393226:LWZ393230 MGL393226:MGV393230 MQH393226:MQR393230 NAD393226:NAN393230 NJZ393226:NKJ393230 NTV393226:NUF393230 ODR393226:OEB393230 ONN393226:ONX393230 OXJ393226:OXT393230 PHF393226:PHP393230 PRB393226:PRL393230 QAX393226:QBH393230 QKT393226:QLD393230 QUP393226:QUZ393230 REL393226:REV393230 ROH393226:ROR393230 RYD393226:RYN393230 SHZ393226:SIJ393230 SRV393226:SSF393230 TBR393226:TCB393230 TLN393226:TLX393230 TVJ393226:TVT393230 UFF393226:UFP393230 UPB393226:UPL393230 UYX393226:UZH393230 VIT393226:VJD393230 VSP393226:VSZ393230 WCL393226:WCV393230 WMH393226:WMR393230 WWD393226:WWN393230 V458762:AF458766 JR458762:KB458766 TN458762:TX458766 ADJ458762:ADT458766 ANF458762:ANP458766 AXB458762:AXL458766 BGX458762:BHH458766 BQT458762:BRD458766 CAP458762:CAZ458766 CKL458762:CKV458766 CUH458762:CUR458766 DED458762:DEN458766 DNZ458762:DOJ458766 DXV458762:DYF458766 EHR458762:EIB458766 ERN458762:ERX458766 FBJ458762:FBT458766 FLF458762:FLP458766 FVB458762:FVL458766 GEX458762:GFH458766 GOT458762:GPD458766 GYP458762:GYZ458766 HIL458762:HIV458766 HSH458762:HSR458766 ICD458762:ICN458766 ILZ458762:IMJ458766 IVV458762:IWF458766 JFR458762:JGB458766 JPN458762:JPX458766 JZJ458762:JZT458766 KJF458762:KJP458766 KTB458762:KTL458766 LCX458762:LDH458766 LMT458762:LND458766 LWP458762:LWZ458766 MGL458762:MGV458766 MQH458762:MQR458766 NAD458762:NAN458766 NJZ458762:NKJ458766 NTV458762:NUF458766 ODR458762:OEB458766 ONN458762:ONX458766 OXJ458762:OXT458766 PHF458762:PHP458766 PRB458762:PRL458766 QAX458762:QBH458766 QKT458762:QLD458766 QUP458762:QUZ458766 REL458762:REV458766 ROH458762:ROR458766 RYD458762:RYN458766 SHZ458762:SIJ458766 SRV458762:SSF458766 TBR458762:TCB458766 TLN458762:TLX458766 TVJ458762:TVT458766 UFF458762:UFP458766 UPB458762:UPL458766 UYX458762:UZH458766 VIT458762:VJD458766 VSP458762:VSZ458766 WCL458762:WCV458766 WMH458762:WMR458766 WWD458762:WWN458766 V524298:AF524302 JR524298:KB524302 TN524298:TX524302 ADJ524298:ADT524302 ANF524298:ANP524302 AXB524298:AXL524302 BGX524298:BHH524302 BQT524298:BRD524302 CAP524298:CAZ524302 CKL524298:CKV524302 CUH524298:CUR524302 DED524298:DEN524302 DNZ524298:DOJ524302 DXV524298:DYF524302 EHR524298:EIB524302 ERN524298:ERX524302 FBJ524298:FBT524302 FLF524298:FLP524302 FVB524298:FVL524302 GEX524298:GFH524302 GOT524298:GPD524302 GYP524298:GYZ524302 HIL524298:HIV524302 HSH524298:HSR524302 ICD524298:ICN524302 ILZ524298:IMJ524302 IVV524298:IWF524302 JFR524298:JGB524302 JPN524298:JPX524302 JZJ524298:JZT524302 KJF524298:KJP524302 KTB524298:KTL524302 LCX524298:LDH524302 LMT524298:LND524302 LWP524298:LWZ524302 MGL524298:MGV524302 MQH524298:MQR524302 NAD524298:NAN524302 NJZ524298:NKJ524302 NTV524298:NUF524302 ODR524298:OEB524302 ONN524298:ONX524302 OXJ524298:OXT524302 PHF524298:PHP524302 PRB524298:PRL524302 QAX524298:QBH524302 QKT524298:QLD524302 QUP524298:QUZ524302 REL524298:REV524302 ROH524298:ROR524302 RYD524298:RYN524302 SHZ524298:SIJ524302 SRV524298:SSF524302 TBR524298:TCB524302 TLN524298:TLX524302 TVJ524298:TVT524302 UFF524298:UFP524302 UPB524298:UPL524302 UYX524298:UZH524302 VIT524298:VJD524302 VSP524298:VSZ524302 WCL524298:WCV524302 WMH524298:WMR524302 WWD524298:WWN524302 V589834:AF589838 JR589834:KB589838 TN589834:TX589838 ADJ589834:ADT589838 ANF589834:ANP589838 AXB589834:AXL589838 BGX589834:BHH589838 BQT589834:BRD589838 CAP589834:CAZ589838 CKL589834:CKV589838 CUH589834:CUR589838 DED589834:DEN589838 DNZ589834:DOJ589838 DXV589834:DYF589838 EHR589834:EIB589838 ERN589834:ERX589838 FBJ589834:FBT589838 FLF589834:FLP589838 FVB589834:FVL589838 GEX589834:GFH589838 GOT589834:GPD589838 GYP589834:GYZ589838 HIL589834:HIV589838 HSH589834:HSR589838 ICD589834:ICN589838 ILZ589834:IMJ589838 IVV589834:IWF589838 JFR589834:JGB589838 JPN589834:JPX589838 JZJ589834:JZT589838 KJF589834:KJP589838 KTB589834:KTL589838 LCX589834:LDH589838 LMT589834:LND589838 LWP589834:LWZ589838 MGL589834:MGV589838 MQH589834:MQR589838 NAD589834:NAN589838 NJZ589834:NKJ589838 NTV589834:NUF589838 ODR589834:OEB589838 ONN589834:ONX589838 OXJ589834:OXT589838 PHF589834:PHP589838 PRB589834:PRL589838 QAX589834:QBH589838 QKT589834:QLD589838 QUP589834:QUZ589838 REL589834:REV589838 ROH589834:ROR589838 RYD589834:RYN589838 SHZ589834:SIJ589838 SRV589834:SSF589838 TBR589834:TCB589838 TLN589834:TLX589838 TVJ589834:TVT589838 UFF589834:UFP589838 UPB589834:UPL589838 UYX589834:UZH589838 VIT589834:VJD589838 VSP589834:VSZ589838 WCL589834:WCV589838 WMH589834:WMR589838 WWD589834:WWN589838 V655370:AF655374 JR655370:KB655374 TN655370:TX655374 ADJ655370:ADT655374 ANF655370:ANP655374 AXB655370:AXL655374 BGX655370:BHH655374 BQT655370:BRD655374 CAP655370:CAZ655374 CKL655370:CKV655374 CUH655370:CUR655374 DED655370:DEN655374 DNZ655370:DOJ655374 DXV655370:DYF655374 EHR655370:EIB655374 ERN655370:ERX655374 FBJ655370:FBT655374 FLF655370:FLP655374 FVB655370:FVL655374 GEX655370:GFH655374 GOT655370:GPD655374 GYP655370:GYZ655374 HIL655370:HIV655374 HSH655370:HSR655374 ICD655370:ICN655374 ILZ655370:IMJ655374 IVV655370:IWF655374 JFR655370:JGB655374 JPN655370:JPX655374 JZJ655370:JZT655374 KJF655370:KJP655374 KTB655370:KTL655374 LCX655370:LDH655374 LMT655370:LND655374 LWP655370:LWZ655374 MGL655370:MGV655374 MQH655370:MQR655374 NAD655370:NAN655374 NJZ655370:NKJ655374 NTV655370:NUF655374 ODR655370:OEB655374 ONN655370:ONX655374 OXJ655370:OXT655374 PHF655370:PHP655374 PRB655370:PRL655374 QAX655370:QBH655374 QKT655370:QLD655374 QUP655370:QUZ655374 REL655370:REV655374 ROH655370:ROR655374 RYD655370:RYN655374 SHZ655370:SIJ655374 SRV655370:SSF655374 TBR655370:TCB655374 TLN655370:TLX655374 TVJ655370:TVT655374 UFF655370:UFP655374 UPB655370:UPL655374 UYX655370:UZH655374 VIT655370:VJD655374 VSP655370:VSZ655374 WCL655370:WCV655374 WMH655370:WMR655374 WWD655370:WWN655374 V720906:AF720910 JR720906:KB720910 TN720906:TX720910 ADJ720906:ADT720910 ANF720906:ANP720910 AXB720906:AXL720910 BGX720906:BHH720910 BQT720906:BRD720910 CAP720906:CAZ720910 CKL720906:CKV720910 CUH720906:CUR720910 DED720906:DEN720910 DNZ720906:DOJ720910 DXV720906:DYF720910 EHR720906:EIB720910 ERN720906:ERX720910 FBJ720906:FBT720910 FLF720906:FLP720910 FVB720906:FVL720910 GEX720906:GFH720910 GOT720906:GPD720910 GYP720906:GYZ720910 HIL720906:HIV720910 HSH720906:HSR720910 ICD720906:ICN720910 ILZ720906:IMJ720910 IVV720906:IWF720910 JFR720906:JGB720910 JPN720906:JPX720910 JZJ720906:JZT720910 KJF720906:KJP720910 KTB720906:KTL720910 LCX720906:LDH720910 LMT720906:LND720910 LWP720906:LWZ720910 MGL720906:MGV720910 MQH720906:MQR720910 NAD720906:NAN720910 NJZ720906:NKJ720910 NTV720906:NUF720910 ODR720906:OEB720910 ONN720906:ONX720910 OXJ720906:OXT720910 PHF720906:PHP720910 PRB720906:PRL720910 QAX720906:QBH720910 QKT720906:QLD720910 QUP720906:QUZ720910 REL720906:REV720910 ROH720906:ROR720910 RYD720906:RYN720910 SHZ720906:SIJ720910 SRV720906:SSF720910 TBR720906:TCB720910 TLN720906:TLX720910 TVJ720906:TVT720910 UFF720906:UFP720910 UPB720906:UPL720910 UYX720906:UZH720910 VIT720906:VJD720910 VSP720906:VSZ720910 WCL720906:WCV720910 WMH720906:WMR720910 WWD720906:WWN720910 V786442:AF786446 JR786442:KB786446 TN786442:TX786446 ADJ786442:ADT786446 ANF786442:ANP786446 AXB786442:AXL786446 BGX786442:BHH786446 BQT786442:BRD786446 CAP786442:CAZ786446 CKL786442:CKV786446 CUH786442:CUR786446 DED786442:DEN786446 DNZ786442:DOJ786446 DXV786442:DYF786446 EHR786442:EIB786446 ERN786442:ERX786446 FBJ786442:FBT786446 FLF786442:FLP786446 FVB786442:FVL786446 GEX786442:GFH786446 GOT786442:GPD786446 GYP786442:GYZ786446 HIL786442:HIV786446 HSH786442:HSR786446 ICD786442:ICN786446 ILZ786442:IMJ786446 IVV786442:IWF786446 JFR786442:JGB786446 JPN786442:JPX786446 JZJ786442:JZT786446 KJF786442:KJP786446 KTB786442:KTL786446 LCX786442:LDH786446 LMT786442:LND786446 LWP786442:LWZ786446 MGL786442:MGV786446 MQH786442:MQR786446 NAD786442:NAN786446 NJZ786442:NKJ786446 NTV786442:NUF786446 ODR786442:OEB786446 ONN786442:ONX786446 OXJ786442:OXT786446 PHF786442:PHP786446 PRB786442:PRL786446 QAX786442:QBH786446 QKT786442:QLD786446 QUP786442:QUZ786446 REL786442:REV786446 ROH786442:ROR786446 RYD786442:RYN786446 SHZ786442:SIJ786446 SRV786442:SSF786446 TBR786442:TCB786446 TLN786442:TLX786446 TVJ786442:TVT786446 UFF786442:UFP786446 UPB786442:UPL786446 UYX786442:UZH786446 VIT786442:VJD786446 VSP786442:VSZ786446 WCL786442:WCV786446 WMH786442:WMR786446 WWD786442:WWN786446 V851978:AF851982 JR851978:KB851982 TN851978:TX851982 ADJ851978:ADT851982 ANF851978:ANP851982 AXB851978:AXL851982 BGX851978:BHH851982 BQT851978:BRD851982 CAP851978:CAZ851982 CKL851978:CKV851982 CUH851978:CUR851982 DED851978:DEN851982 DNZ851978:DOJ851982 DXV851978:DYF851982 EHR851978:EIB851982 ERN851978:ERX851982 FBJ851978:FBT851982 FLF851978:FLP851982 FVB851978:FVL851982 GEX851978:GFH851982 GOT851978:GPD851982 GYP851978:GYZ851982 HIL851978:HIV851982 HSH851978:HSR851982 ICD851978:ICN851982 ILZ851978:IMJ851982 IVV851978:IWF851982 JFR851978:JGB851982 JPN851978:JPX851982 JZJ851978:JZT851982 KJF851978:KJP851982 KTB851978:KTL851982 LCX851978:LDH851982 LMT851978:LND851982 LWP851978:LWZ851982 MGL851978:MGV851982 MQH851978:MQR851982 NAD851978:NAN851982 NJZ851978:NKJ851982 NTV851978:NUF851982 ODR851978:OEB851982 ONN851978:ONX851982 OXJ851978:OXT851982 PHF851978:PHP851982 PRB851978:PRL851982 QAX851978:QBH851982 QKT851978:QLD851982 QUP851978:QUZ851982 REL851978:REV851982 ROH851978:ROR851982 RYD851978:RYN851982 SHZ851978:SIJ851982 SRV851978:SSF851982 TBR851978:TCB851982 TLN851978:TLX851982 TVJ851978:TVT851982 UFF851978:UFP851982 UPB851978:UPL851982 UYX851978:UZH851982 VIT851978:VJD851982 VSP851978:VSZ851982 WCL851978:WCV851982 WMH851978:WMR851982 WWD851978:WWN851982 V917514:AF917518 JR917514:KB917518 TN917514:TX917518 ADJ917514:ADT917518 ANF917514:ANP917518 AXB917514:AXL917518 BGX917514:BHH917518 BQT917514:BRD917518 CAP917514:CAZ917518 CKL917514:CKV917518 CUH917514:CUR917518 DED917514:DEN917518 DNZ917514:DOJ917518 DXV917514:DYF917518 EHR917514:EIB917518 ERN917514:ERX917518 FBJ917514:FBT917518 FLF917514:FLP917518 FVB917514:FVL917518 GEX917514:GFH917518 GOT917514:GPD917518 GYP917514:GYZ917518 HIL917514:HIV917518 HSH917514:HSR917518 ICD917514:ICN917518 ILZ917514:IMJ917518 IVV917514:IWF917518 JFR917514:JGB917518 JPN917514:JPX917518 JZJ917514:JZT917518 KJF917514:KJP917518 KTB917514:KTL917518 LCX917514:LDH917518 LMT917514:LND917518 LWP917514:LWZ917518 MGL917514:MGV917518 MQH917514:MQR917518 NAD917514:NAN917518 NJZ917514:NKJ917518 NTV917514:NUF917518 ODR917514:OEB917518 ONN917514:ONX917518 OXJ917514:OXT917518 PHF917514:PHP917518 PRB917514:PRL917518 QAX917514:QBH917518 QKT917514:QLD917518 QUP917514:QUZ917518 REL917514:REV917518 ROH917514:ROR917518 RYD917514:RYN917518 SHZ917514:SIJ917518 SRV917514:SSF917518 TBR917514:TCB917518 TLN917514:TLX917518 TVJ917514:TVT917518 UFF917514:UFP917518 UPB917514:UPL917518 UYX917514:UZH917518 VIT917514:VJD917518 VSP917514:VSZ917518 WCL917514:WCV917518 WMH917514:WMR917518 WWD917514:WWN917518 V983050:AF983054 JR983050:KB983054 TN983050:TX983054 ADJ983050:ADT983054 ANF983050:ANP983054 AXB983050:AXL983054 BGX983050:BHH983054 BQT983050:BRD983054 CAP983050:CAZ983054 CKL983050:CKV983054 CUH983050:CUR983054 DED983050:DEN983054 DNZ983050:DOJ983054 DXV983050:DYF983054 EHR983050:EIB983054 ERN983050:ERX983054 FBJ983050:FBT983054 FLF983050:FLP983054 FVB983050:FVL983054 GEX983050:GFH983054 GOT983050:GPD983054 GYP983050:GYZ983054 HIL983050:HIV983054 HSH983050:HSR983054 ICD983050:ICN983054 ILZ983050:IMJ983054 IVV983050:IWF983054 JFR983050:JGB983054 JPN983050:JPX983054 JZJ983050:JZT983054 KJF983050:KJP983054 KTB983050:KTL983054 LCX983050:LDH983054 LMT983050:LND983054 LWP983050:LWZ983054 MGL983050:MGV983054 MQH983050:MQR983054 NAD983050:NAN983054 NJZ983050:NKJ983054 NTV983050:NUF983054 ODR983050:OEB983054 ONN983050:ONX983054 OXJ983050:OXT983054 PHF983050:PHP983054 PRB983050:PRL983054 QAX983050:QBH983054 QKT983050:QLD983054 QUP983050:QUZ983054 REL983050:REV983054 ROH983050:ROR983054 RYD983050:RYN983054 SHZ983050:SIJ983054 SRV983050:SSF983054 TBR983050:TCB983054 TLN983050:TLX983054 TVJ983050:TVT983054 UFF983050:UFP983054 UPB983050:UPL983054 UYX983050:UZH983054 VIT983050:VJD983054 VSP983050:VSZ983054 WCL983050:WCV983054 WMH983050:WMR983054 WWD983050:WWN983054">
      <formula1>Efectividad</formula1>
    </dataValidation>
    <dataValidation showInputMessage="1" showErrorMessage="1" sqref="AG10:AT14 KC10:KP14 TY10:UL14 ADU10:AEH14 ANQ10:AOD14 AXM10:AXZ14 BHI10:BHV14 BRE10:BRR14 CBA10:CBN14 CKW10:CLJ14 CUS10:CVF14 DEO10:DFB14 DOK10:DOX14 DYG10:DYT14 EIC10:EIP14 ERY10:ESL14 FBU10:FCH14 FLQ10:FMD14 FVM10:FVZ14 GFI10:GFV14 GPE10:GPR14 GZA10:GZN14 HIW10:HJJ14 HSS10:HTF14 ICO10:IDB14 IMK10:IMX14 IWG10:IWT14 JGC10:JGP14 JPY10:JQL14 JZU10:KAH14 KJQ10:KKD14 KTM10:KTZ14 LDI10:LDV14 LNE10:LNR14 LXA10:LXN14 MGW10:MHJ14 MQS10:MRF14 NAO10:NBB14 NKK10:NKX14 NUG10:NUT14 OEC10:OEP14 ONY10:OOL14 OXU10:OYH14 PHQ10:PID14 PRM10:PRZ14 QBI10:QBV14 QLE10:QLR14 QVA10:QVN14 REW10:RFJ14 ROS10:RPF14 RYO10:RZB14 SIK10:SIX14 SSG10:SST14 TCC10:TCP14 TLY10:TML14 TVU10:TWH14 UFQ10:UGD14 UPM10:UPZ14 UZI10:UZV14 VJE10:VJR14 VTA10:VTN14 WCW10:WDJ14 WMS10:WNF14 WWO10:WXB14 AG65546:AT65550 KC65546:KP65550 TY65546:UL65550 ADU65546:AEH65550 ANQ65546:AOD65550 AXM65546:AXZ65550 BHI65546:BHV65550 BRE65546:BRR65550 CBA65546:CBN65550 CKW65546:CLJ65550 CUS65546:CVF65550 DEO65546:DFB65550 DOK65546:DOX65550 DYG65546:DYT65550 EIC65546:EIP65550 ERY65546:ESL65550 FBU65546:FCH65550 FLQ65546:FMD65550 FVM65546:FVZ65550 GFI65546:GFV65550 GPE65546:GPR65550 GZA65546:GZN65550 HIW65546:HJJ65550 HSS65546:HTF65550 ICO65546:IDB65550 IMK65546:IMX65550 IWG65546:IWT65550 JGC65546:JGP65550 JPY65546:JQL65550 JZU65546:KAH65550 KJQ65546:KKD65550 KTM65546:KTZ65550 LDI65546:LDV65550 LNE65546:LNR65550 LXA65546:LXN65550 MGW65546:MHJ65550 MQS65546:MRF65550 NAO65546:NBB65550 NKK65546:NKX65550 NUG65546:NUT65550 OEC65546:OEP65550 ONY65546:OOL65550 OXU65546:OYH65550 PHQ65546:PID65550 PRM65546:PRZ65550 QBI65546:QBV65550 QLE65546:QLR65550 QVA65546:QVN65550 REW65546:RFJ65550 ROS65546:RPF65550 RYO65546:RZB65550 SIK65546:SIX65550 SSG65546:SST65550 TCC65546:TCP65550 TLY65546:TML65550 TVU65546:TWH65550 UFQ65546:UGD65550 UPM65546:UPZ65550 UZI65546:UZV65550 VJE65546:VJR65550 VTA65546:VTN65550 WCW65546:WDJ65550 WMS65546:WNF65550 WWO65546:WXB65550 AG131082:AT131086 KC131082:KP131086 TY131082:UL131086 ADU131082:AEH131086 ANQ131082:AOD131086 AXM131082:AXZ131086 BHI131082:BHV131086 BRE131082:BRR131086 CBA131082:CBN131086 CKW131082:CLJ131086 CUS131082:CVF131086 DEO131082:DFB131086 DOK131082:DOX131086 DYG131082:DYT131086 EIC131082:EIP131086 ERY131082:ESL131086 FBU131082:FCH131086 FLQ131082:FMD131086 FVM131082:FVZ131086 GFI131082:GFV131086 GPE131082:GPR131086 GZA131082:GZN131086 HIW131082:HJJ131086 HSS131082:HTF131086 ICO131082:IDB131086 IMK131082:IMX131086 IWG131082:IWT131086 JGC131082:JGP131086 JPY131082:JQL131086 JZU131082:KAH131086 KJQ131082:KKD131086 KTM131082:KTZ131086 LDI131082:LDV131086 LNE131082:LNR131086 LXA131082:LXN131086 MGW131082:MHJ131086 MQS131082:MRF131086 NAO131082:NBB131086 NKK131082:NKX131086 NUG131082:NUT131086 OEC131082:OEP131086 ONY131082:OOL131086 OXU131082:OYH131086 PHQ131082:PID131086 PRM131082:PRZ131086 QBI131082:QBV131086 QLE131082:QLR131086 QVA131082:QVN131086 REW131082:RFJ131086 ROS131082:RPF131086 RYO131082:RZB131086 SIK131082:SIX131086 SSG131082:SST131086 TCC131082:TCP131086 TLY131082:TML131086 TVU131082:TWH131086 UFQ131082:UGD131086 UPM131082:UPZ131086 UZI131082:UZV131086 VJE131082:VJR131086 VTA131082:VTN131086 WCW131082:WDJ131086 WMS131082:WNF131086 WWO131082:WXB131086 AG196618:AT196622 KC196618:KP196622 TY196618:UL196622 ADU196618:AEH196622 ANQ196618:AOD196622 AXM196618:AXZ196622 BHI196618:BHV196622 BRE196618:BRR196622 CBA196618:CBN196622 CKW196618:CLJ196622 CUS196618:CVF196622 DEO196618:DFB196622 DOK196618:DOX196622 DYG196618:DYT196622 EIC196618:EIP196622 ERY196618:ESL196622 FBU196618:FCH196622 FLQ196618:FMD196622 FVM196618:FVZ196622 GFI196618:GFV196622 GPE196618:GPR196622 GZA196618:GZN196622 HIW196618:HJJ196622 HSS196618:HTF196622 ICO196618:IDB196622 IMK196618:IMX196622 IWG196618:IWT196622 JGC196618:JGP196622 JPY196618:JQL196622 JZU196618:KAH196622 KJQ196618:KKD196622 KTM196618:KTZ196622 LDI196618:LDV196622 LNE196618:LNR196622 LXA196618:LXN196622 MGW196618:MHJ196622 MQS196618:MRF196622 NAO196618:NBB196622 NKK196618:NKX196622 NUG196618:NUT196622 OEC196618:OEP196622 ONY196618:OOL196622 OXU196618:OYH196622 PHQ196618:PID196622 PRM196618:PRZ196622 QBI196618:QBV196622 QLE196618:QLR196622 QVA196618:QVN196622 REW196618:RFJ196622 ROS196618:RPF196622 RYO196618:RZB196622 SIK196618:SIX196622 SSG196618:SST196622 TCC196618:TCP196622 TLY196618:TML196622 TVU196618:TWH196622 UFQ196618:UGD196622 UPM196618:UPZ196622 UZI196618:UZV196622 VJE196618:VJR196622 VTA196618:VTN196622 WCW196618:WDJ196622 WMS196618:WNF196622 WWO196618:WXB196622 AG262154:AT262158 KC262154:KP262158 TY262154:UL262158 ADU262154:AEH262158 ANQ262154:AOD262158 AXM262154:AXZ262158 BHI262154:BHV262158 BRE262154:BRR262158 CBA262154:CBN262158 CKW262154:CLJ262158 CUS262154:CVF262158 DEO262154:DFB262158 DOK262154:DOX262158 DYG262154:DYT262158 EIC262154:EIP262158 ERY262154:ESL262158 FBU262154:FCH262158 FLQ262154:FMD262158 FVM262154:FVZ262158 GFI262154:GFV262158 GPE262154:GPR262158 GZA262154:GZN262158 HIW262154:HJJ262158 HSS262154:HTF262158 ICO262154:IDB262158 IMK262154:IMX262158 IWG262154:IWT262158 JGC262154:JGP262158 JPY262154:JQL262158 JZU262154:KAH262158 KJQ262154:KKD262158 KTM262154:KTZ262158 LDI262154:LDV262158 LNE262154:LNR262158 LXA262154:LXN262158 MGW262154:MHJ262158 MQS262154:MRF262158 NAO262154:NBB262158 NKK262154:NKX262158 NUG262154:NUT262158 OEC262154:OEP262158 ONY262154:OOL262158 OXU262154:OYH262158 PHQ262154:PID262158 PRM262154:PRZ262158 QBI262154:QBV262158 QLE262154:QLR262158 QVA262154:QVN262158 REW262154:RFJ262158 ROS262154:RPF262158 RYO262154:RZB262158 SIK262154:SIX262158 SSG262154:SST262158 TCC262154:TCP262158 TLY262154:TML262158 TVU262154:TWH262158 UFQ262154:UGD262158 UPM262154:UPZ262158 UZI262154:UZV262158 VJE262154:VJR262158 VTA262154:VTN262158 WCW262154:WDJ262158 WMS262154:WNF262158 WWO262154:WXB262158 AG327690:AT327694 KC327690:KP327694 TY327690:UL327694 ADU327690:AEH327694 ANQ327690:AOD327694 AXM327690:AXZ327694 BHI327690:BHV327694 BRE327690:BRR327694 CBA327690:CBN327694 CKW327690:CLJ327694 CUS327690:CVF327694 DEO327690:DFB327694 DOK327690:DOX327694 DYG327690:DYT327694 EIC327690:EIP327694 ERY327690:ESL327694 FBU327690:FCH327694 FLQ327690:FMD327694 FVM327690:FVZ327694 GFI327690:GFV327694 GPE327690:GPR327694 GZA327690:GZN327694 HIW327690:HJJ327694 HSS327690:HTF327694 ICO327690:IDB327694 IMK327690:IMX327694 IWG327690:IWT327694 JGC327690:JGP327694 JPY327690:JQL327694 JZU327690:KAH327694 KJQ327690:KKD327694 KTM327690:KTZ327694 LDI327690:LDV327694 LNE327690:LNR327694 LXA327690:LXN327694 MGW327690:MHJ327694 MQS327690:MRF327694 NAO327690:NBB327694 NKK327690:NKX327694 NUG327690:NUT327694 OEC327690:OEP327694 ONY327690:OOL327694 OXU327690:OYH327694 PHQ327690:PID327694 PRM327690:PRZ327694 QBI327690:QBV327694 QLE327690:QLR327694 QVA327690:QVN327694 REW327690:RFJ327694 ROS327690:RPF327694 RYO327690:RZB327694 SIK327690:SIX327694 SSG327690:SST327694 TCC327690:TCP327694 TLY327690:TML327694 TVU327690:TWH327694 UFQ327690:UGD327694 UPM327690:UPZ327694 UZI327690:UZV327694 VJE327690:VJR327694 VTA327690:VTN327694 WCW327690:WDJ327694 WMS327690:WNF327694 WWO327690:WXB327694 AG393226:AT393230 KC393226:KP393230 TY393226:UL393230 ADU393226:AEH393230 ANQ393226:AOD393230 AXM393226:AXZ393230 BHI393226:BHV393230 BRE393226:BRR393230 CBA393226:CBN393230 CKW393226:CLJ393230 CUS393226:CVF393230 DEO393226:DFB393230 DOK393226:DOX393230 DYG393226:DYT393230 EIC393226:EIP393230 ERY393226:ESL393230 FBU393226:FCH393230 FLQ393226:FMD393230 FVM393226:FVZ393230 GFI393226:GFV393230 GPE393226:GPR393230 GZA393226:GZN393230 HIW393226:HJJ393230 HSS393226:HTF393230 ICO393226:IDB393230 IMK393226:IMX393230 IWG393226:IWT393230 JGC393226:JGP393230 JPY393226:JQL393230 JZU393226:KAH393230 KJQ393226:KKD393230 KTM393226:KTZ393230 LDI393226:LDV393230 LNE393226:LNR393230 LXA393226:LXN393230 MGW393226:MHJ393230 MQS393226:MRF393230 NAO393226:NBB393230 NKK393226:NKX393230 NUG393226:NUT393230 OEC393226:OEP393230 ONY393226:OOL393230 OXU393226:OYH393230 PHQ393226:PID393230 PRM393226:PRZ393230 QBI393226:QBV393230 QLE393226:QLR393230 QVA393226:QVN393230 REW393226:RFJ393230 ROS393226:RPF393230 RYO393226:RZB393230 SIK393226:SIX393230 SSG393226:SST393230 TCC393226:TCP393230 TLY393226:TML393230 TVU393226:TWH393230 UFQ393226:UGD393230 UPM393226:UPZ393230 UZI393226:UZV393230 VJE393226:VJR393230 VTA393226:VTN393230 WCW393226:WDJ393230 WMS393226:WNF393230 WWO393226:WXB393230 AG458762:AT458766 KC458762:KP458766 TY458762:UL458766 ADU458762:AEH458766 ANQ458762:AOD458766 AXM458762:AXZ458766 BHI458762:BHV458766 BRE458762:BRR458766 CBA458762:CBN458766 CKW458762:CLJ458766 CUS458762:CVF458766 DEO458762:DFB458766 DOK458762:DOX458766 DYG458762:DYT458766 EIC458762:EIP458766 ERY458762:ESL458766 FBU458762:FCH458766 FLQ458762:FMD458766 FVM458762:FVZ458766 GFI458762:GFV458766 GPE458762:GPR458766 GZA458762:GZN458766 HIW458762:HJJ458766 HSS458762:HTF458766 ICO458762:IDB458766 IMK458762:IMX458766 IWG458762:IWT458766 JGC458762:JGP458766 JPY458762:JQL458766 JZU458762:KAH458766 KJQ458762:KKD458766 KTM458762:KTZ458766 LDI458762:LDV458766 LNE458762:LNR458766 LXA458762:LXN458766 MGW458762:MHJ458766 MQS458762:MRF458766 NAO458762:NBB458766 NKK458762:NKX458766 NUG458762:NUT458766 OEC458762:OEP458766 ONY458762:OOL458766 OXU458762:OYH458766 PHQ458762:PID458766 PRM458762:PRZ458766 QBI458762:QBV458766 QLE458762:QLR458766 QVA458762:QVN458766 REW458762:RFJ458766 ROS458762:RPF458766 RYO458762:RZB458766 SIK458762:SIX458766 SSG458762:SST458766 TCC458762:TCP458766 TLY458762:TML458766 TVU458762:TWH458766 UFQ458762:UGD458766 UPM458762:UPZ458766 UZI458762:UZV458766 VJE458762:VJR458766 VTA458762:VTN458766 WCW458762:WDJ458766 WMS458762:WNF458766 WWO458762:WXB458766 AG524298:AT524302 KC524298:KP524302 TY524298:UL524302 ADU524298:AEH524302 ANQ524298:AOD524302 AXM524298:AXZ524302 BHI524298:BHV524302 BRE524298:BRR524302 CBA524298:CBN524302 CKW524298:CLJ524302 CUS524298:CVF524302 DEO524298:DFB524302 DOK524298:DOX524302 DYG524298:DYT524302 EIC524298:EIP524302 ERY524298:ESL524302 FBU524298:FCH524302 FLQ524298:FMD524302 FVM524298:FVZ524302 GFI524298:GFV524302 GPE524298:GPR524302 GZA524298:GZN524302 HIW524298:HJJ524302 HSS524298:HTF524302 ICO524298:IDB524302 IMK524298:IMX524302 IWG524298:IWT524302 JGC524298:JGP524302 JPY524298:JQL524302 JZU524298:KAH524302 KJQ524298:KKD524302 KTM524298:KTZ524302 LDI524298:LDV524302 LNE524298:LNR524302 LXA524298:LXN524302 MGW524298:MHJ524302 MQS524298:MRF524302 NAO524298:NBB524302 NKK524298:NKX524302 NUG524298:NUT524302 OEC524298:OEP524302 ONY524298:OOL524302 OXU524298:OYH524302 PHQ524298:PID524302 PRM524298:PRZ524302 QBI524298:QBV524302 QLE524298:QLR524302 QVA524298:QVN524302 REW524298:RFJ524302 ROS524298:RPF524302 RYO524298:RZB524302 SIK524298:SIX524302 SSG524298:SST524302 TCC524298:TCP524302 TLY524298:TML524302 TVU524298:TWH524302 UFQ524298:UGD524302 UPM524298:UPZ524302 UZI524298:UZV524302 VJE524298:VJR524302 VTA524298:VTN524302 WCW524298:WDJ524302 WMS524298:WNF524302 WWO524298:WXB524302 AG589834:AT589838 KC589834:KP589838 TY589834:UL589838 ADU589834:AEH589838 ANQ589834:AOD589838 AXM589834:AXZ589838 BHI589834:BHV589838 BRE589834:BRR589838 CBA589834:CBN589838 CKW589834:CLJ589838 CUS589834:CVF589838 DEO589834:DFB589838 DOK589834:DOX589838 DYG589834:DYT589838 EIC589834:EIP589838 ERY589834:ESL589838 FBU589834:FCH589838 FLQ589834:FMD589838 FVM589834:FVZ589838 GFI589834:GFV589838 GPE589834:GPR589838 GZA589834:GZN589838 HIW589834:HJJ589838 HSS589834:HTF589838 ICO589834:IDB589838 IMK589834:IMX589838 IWG589834:IWT589838 JGC589834:JGP589838 JPY589834:JQL589838 JZU589834:KAH589838 KJQ589834:KKD589838 KTM589834:KTZ589838 LDI589834:LDV589838 LNE589834:LNR589838 LXA589834:LXN589838 MGW589834:MHJ589838 MQS589834:MRF589838 NAO589834:NBB589838 NKK589834:NKX589838 NUG589834:NUT589838 OEC589834:OEP589838 ONY589834:OOL589838 OXU589834:OYH589838 PHQ589834:PID589838 PRM589834:PRZ589838 QBI589834:QBV589838 QLE589834:QLR589838 QVA589834:QVN589838 REW589834:RFJ589838 ROS589834:RPF589838 RYO589834:RZB589838 SIK589834:SIX589838 SSG589834:SST589838 TCC589834:TCP589838 TLY589834:TML589838 TVU589834:TWH589838 UFQ589834:UGD589838 UPM589834:UPZ589838 UZI589834:UZV589838 VJE589834:VJR589838 VTA589834:VTN589838 WCW589834:WDJ589838 WMS589834:WNF589838 WWO589834:WXB589838 AG655370:AT655374 KC655370:KP655374 TY655370:UL655374 ADU655370:AEH655374 ANQ655370:AOD655374 AXM655370:AXZ655374 BHI655370:BHV655374 BRE655370:BRR655374 CBA655370:CBN655374 CKW655370:CLJ655374 CUS655370:CVF655374 DEO655370:DFB655374 DOK655370:DOX655374 DYG655370:DYT655374 EIC655370:EIP655374 ERY655370:ESL655374 FBU655370:FCH655374 FLQ655370:FMD655374 FVM655370:FVZ655374 GFI655370:GFV655374 GPE655370:GPR655374 GZA655370:GZN655374 HIW655370:HJJ655374 HSS655370:HTF655374 ICO655370:IDB655374 IMK655370:IMX655374 IWG655370:IWT655374 JGC655370:JGP655374 JPY655370:JQL655374 JZU655370:KAH655374 KJQ655370:KKD655374 KTM655370:KTZ655374 LDI655370:LDV655374 LNE655370:LNR655374 LXA655370:LXN655374 MGW655370:MHJ655374 MQS655370:MRF655374 NAO655370:NBB655374 NKK655370:NKX655374 NUG655370:NUT655374 OEC655370:OEP655374 ONY655370:OOL655374 OXU655370:OYH655374 PHQ655370:PID655374 PRM655370:PRZ655374 QBI655370:QBV655374 QLE655370:QLR655374 QVA655370:QVN655374 REW655370:RFJ655374 ROS655370:RPF655374 RYO655370:RZB655374 SIK655370:SIX655374 SSG655370:SST655374 TCC655370:TCP655374 TLY655370:TML655374 TVU655370:TWH655374 UFQ655370:UGD655374 UPM655370:UPZ655374 UZI655370:UZV655374 VJE655370:VJR655374 VTA655370:VTN655374 WCW655370:WDJ655374 WMS655370:WNF655374 WWO655370:WXB655374 AG720906:AT720910 KC720906:KP720910 TY720906:UL720910 ADU720906:AEH720910 ANQ720906:AOD720910 AXM720906:AXZ720910 BHI720906:BHV720910 BRE720906:BRR720910 CBA720906:CBN720910 CKW720906:CLJ720910 CUS720906:CVF720910 DEO720906:DFB720910 DOK720906:DOX720910 DYG720906:DYT720910 EIC720906:EIP720910 ERY720906:ESL720910 FBU720906:FCH720910 FLQ720906:FMD720910 FVM720906:FVZ720910 GFI720906:GFV720910 GPE720906:GPR720910 GZA720906:GZN720910 HIW720906:HJJ720910 HSS720906:HTF720910 ICO720906:IDB720910 IMK720906:IMX720910 IWG720906:IWT720910 JGC720906:JGP720910 JPY720906:JQL720910 JZU720906:KAH720910 KJQ720906:KKD720910 KTM720906:KTZ720910 LDI720906:LDV720910 LNE720906:LNR720910 LXA720906:LXN720910 MGW720906:MHJ720910 MQS720906:MRF720910 NAO720906:NBB720910 NKK720906:NKX720910 NUG720906:NUT720910 OEC720906:OEP720910 ONY720906:OOL720910 OXU720906:OYH720910 PHQ720906:PID720910 PRM720906:PRZ720910 QBI720906:QBV720910 QLE720906:QLR720910 QVA720906:QVN720910 REW720906:RFJ720910 ROS720906:RPF720910 RYO720906:RZB720910 SIK720906:SIX720910 SSG720906:SST720910 TCC720906:TCP720910 TLY720906:TML720910 TVU720906:TWH720910 UFQ720906:UGD720910 UPM720906:UPZ720910 UZI720906:UZV720910 VJE720906:VJR720910 VTA720906:VTN720910 WCW720906:WDJ720910 WMS720906:WNF720910 WWO720906:WXB720910 AG786442:AT786446 KC786442:KP786446 TY786442:UL786446 ADU786442:AEH786446 ANQ786442:AOD786446 AXM786442:AXZ786446 BHI786442:BHV786446 BRE786442:BRR786446 CBA786442:CBN786446 CKW786442:CLJ786446 CUS786442:CVF786446 DEO786442:DFB786446 DOK786442:DOX786446 DYG786442:DYT786446 EIC786442:EIP786446 ERY786442:ESL786446 FBU786442:FCH786446 FLQ786442:FMD786446 FVM786442:FVZ786446 GFI786442:GFV786446 GPE786442:GPR786446 GZA786442:GZN786446 HIW786442:HJJ786446 HSS786442:HTF786446 ICO786442:IDB786446 IMK786442:IMX786446 IWG786442:IWT786446 JGC786442:JGP786446 JPY786442:JQL786446 JZU786442:KAH786446 KJQ786442:KKD786446 KTM786442:KTZ786446 LDI786442:LDV786446 LNE786442:LNR786446 LXA786442:LXN786446 MGW786442:MHJ786446 MQS786442:MRF786446 NAO786442:NBB786446 NKK786442:NKX786446 NUG786442:NUT786446 OEC786442:OEP786446 ONY786442:OOL786446 OXU786442:OYH786446 PHQ786442:PID786446 PRM786442:PRZ786446 QBI786442:QBV786446 QLE786442:QLR786446 QVA786442:QVN786446 REW786442:RFJ786446 ROS786442:RPF786446 RYO786442:RZB786446 SIK786442:SIX786446 SSG786442:SST786446 TCC786442:TCP786446 TLY786442:TML786446 TVU786442:TWH786446 UFQ786442:UGD786446 UPM786442:UPZ786446 UZI786442:UZV786446 VJE786442:VJR786446 VTA786442:VTN786446 WCW786442:WDJ786446 WMS786442:WNF786446 WWO786442:WXB786446 AG851978:AT851982 KC851978:KP851982 TY851978:UL851982 ADU851978:AEH851982 ANQ851978:AOD851982 AXM851978:AXZ851982 BHI851978:BHV851982 BRE851978:BRR851982 CBA851978:CBN851982 CKW851978:CLJ851982 CUS851978:CVF851982 DEO851978:DFB851982 DOK851978:DOX851982 DYG851978:DYT851982 EIC851978:EIP851982 ERY851978:ESL851982 FBU851978:FCH851982 FLQ851978:FMD851982 FVM851978:FVZ851982 GFI851978:GFV851982 GPE851978:GPR851982 GZA851978:GZN851982 HIW851978:HJJ851982 HSS851978:HTF851982 ICO851978:IDB851982 IMK851978:IMX851982 IWG851978:IWT851982 JGC851978:JGP851982 JPY851978:JQL851982 JZU851978:KAH851982 KJQ851978:KKD851982 KTM851978:KTZ851982 LDI851978:LDV851982 LNE851978:LNR851982 LXA851978:LXN851982 MGW851978:MHJ851982 MQS851978:MRF851982 NAO851978:NBB851982 NKK851978:NKX851982 NUG851978:NUT851982 OEC851978:OEP851982 ONY851978:OOL851982 OXU851978:OYH851982 PHQ851978:PID851982 PRM851978:PRZ851982 QBI851978:QBV851982 QLE851978:QLR851982 QVA851978:QVN851982 REW851978:RFJ851982 ROS851978:RPF851982 RYO851978:RZB851982 SIK851978:SIX851982 SSG851978:SST851982 TCC851978:TCP851982 TLY851978:TML851982 TVU851978:TWH851982 UFQ851978:UGD851982 UPM851978:UPZ851982 UZI851978:UZV851982 VJE851978:VJR851982 VTA851978:VTN851982 WCW851978:WDJ851982 WMS851978:WNF851982 WWO851978:WXB851982 AG917514:AT917518 KC917514:KP917518 TY917514:UL917518 ADU917514:AEH917518 ANQ917514:AOD917518 AXM917514:AXZ917518 BHI917514:BHV917518 BRE917514:BRR917518 CBA917514:CBN917518 CKW917514:CLJ917518 CUS917514:CVF917518 DEO917514:DFB917518 DOK917514:DOX917518 DYG917514:DYT917518 EIC917514:EIP917518 ERY917514:ESL917518 FBU917514:FCH917518 FLQ917514:FMD917518 FVM917514:FVZ917518 GFI917514:GFV917518 GPE917514:GPR917518 GZA917514:GZN917518 HIW917514:HJJ917518 HSS917514:HTF917518 ICO917514:IDB917518 IMK917514:IMX917518 IWG917514:IWT917518 JGC917514:JGP917518 JPY917514:JQL917518 JZU917514:KAH917518 KJQ917514:KKD917518 KTM917514:KTZ917518 LDI917514:LDV917518 LNE917514:LNR917518 LXA917514:LXN917518 MGW917514:MHJ917518 MQS917514:MRF917518 NAO917514:NBB917518 NKK917514:NKX917518 NUG917514:NUT917518 OEC917514:OEP917518 ONY917514:OOL917518 OXU917514:OYH917518 PHQ917514:PID917518 PRM917514:PRZ917518 QBI917514:QBV917518 QLE917514:QLR917518 QVA917514:QVN917518 REW917514:RFJ917518 ROS917514:RPF917518 RYO917514:RZB917518 SIK917514:SIX917518 SSG917514:SST917518 TCC917514:TCP917518 TLY917514:TML917518 TVU917514:TWH917518 UFQ917514:UGD917518 UPM917514:UPZ917518 UZI917514:UZV917518 VJE917514:VJR917518 VTA917514:VTN917518 WCW917514:WDJ917518 WMS917514:WNF917518 WWO917514:WXB917518 AG983050:AT983054 KC983050:KP983054 TY983050:UL983054 ADU983050:AEH983054 ANQ983050:AOD983054 AXM983050:AXZ983054 BHI983050:BHV983054 BRE983050:BRR983054 CBA983050:CBN983054 CKW983050:CLJ983054 CUS983050:CVF983054 DEO983050:DFB983054 DOK983050:DOX983054 DYG983050:DYT983054 EIC983050:EIP983054 ERY983050:ESL983054 FBU983050:FCH983054 FLQ983050:FMD983054 FVM983050:FVZ983054 GFI983050:GFV983054 GPE983050:GPR983054 GZA983050:GZN983054 HIW983050:HJJ983054 HSS983050:HTF983054 ICO983050:IDB983054 IMK983050:IMX983054 IWG983050:IWT983054 JGC983050:JGP983054 JPY983050:JQL983054 JZU983050:KAH983054 KJQ983050:KKD983054 KTM983050:KTZ983054 LDI983050:LDV983054 LNE983050:LNR983054 LXA983050:LXN983054 MGW983050:MHJ983054 MQS983050:MRF983054 NAO983050:NBB983054 NKK983050:NKX983054 NUG983050:NUT983054 OEC983050:OEP983054 ONY983050:OOL983054 OXU983050:OYH983054 PHQ983050:PID983054 PRM983050:PRZ983054 QBI983050:QBV983054 QLE983050:QLR983054 QVA983050:QVN983054 REW983050:RFJ983054 ROS983050:RPF983054 RYO983050:RZB983054 SIK983050:SIX983054 SSG983050:SST983054 TCC983050:TCP983054 TLY983050:TML983054 TVU983050:TWH983054 UFQ983050:UGD983054 UPM983050:UPZ983054 UZI983050:UZV983054 VJE983050:VJR983054 VTA983050:VTN983054 WCW983050:WDJ983054 WMS983050:WNF983054 WWO983050:WXB983054"/>
    <dataValidation type="list" allowBlank="1" showInputMessage="1" showErrorMessage="1" sqref="M10:N14 JI10:JJ14 TE10:TF14 ADA10:ADB14 AMW10:AMX14 AWS10:AWT14 BGO10:BGP14 BQK10:BQL14 CAG10:CAH14 CKC10:CKD14 CTY10:CTZ14 DDU10:DDV14 DNQ10:DNR14 DXM10:DXN14 EHI10:EHJ14 ERE10:ERF14 FBA10:FBB14 FKW10:FKX14 FUS10:FUT14 GEO10:GEP14 GOK10:GOL14 GYG10:GYH14 HIC10:HID14 HRY10:HRZ14 IBU10:IBV14 ILQ10:ILR14 IVM10:IVN14 JFI10:JFJ14 JPE10:JPF14 JZA10:JZB14 KIW10:KIX14 KSS10:KST14 LCO10:LCP14 LMK10:LML14 LWG10:LWH14 MGC10:MGD14 MPY10:MPZ14 MZU10:MZV14 NJQ10:NJR14 NTM10:NTN14 ODI10:ODJ14 ONE10:ONF14 OXA10:OXB14 PGW10:PGX14 PQS10:PQT14 QAO10:QAP14 QKK10:QKL14 QUG10:QUH14 REC10:RED14 RNY10:RNZ14 RXU10:RXV14 SHQ10:SHR14 SRM10:SRN14 TBI10:TBJ14 TLE10:TLF14 TVA10:TVB14 UEW10:UEX14 UOS10:UOT14 UYO10:UYP14 VIK10:VIL14 VSG10:VSH14 WCC10:WCD14 WLY10:WLZ14 WVU10:WVV14 M65546:N65550 JI65546:JJ65550 TE65546:TF65550 ADA65546:ADB65550 AMW65546:AMX65550 AWS65546:AWT65550 BGO65546:BGP65550 BQK65546:BQL65550 CAG65546:CAH65550 CKC65546:CKD65550 CTY65546:CTZ65550 DDU65546:DDV65550 DNQ65546:DNR65550 DXM65546:DXN65550 EHI65546:EHJ65550 ERE65546:ERF65550 FBA65546:FBB65550 FKW65546:FKX65550 FUS65546:FUT65550 GEO65546:GEP65550 GOK65546:GOL65550 GYG65546:GYH65550 HIC65546:HID65550 HRY65546:HRZ65550 IBU65546:IBV65550 ILQ65546:ILR65550 IVM65546:IVN65550 JFI65546:JFJ65550 JPE65546:JPF65550 JZA65546:JZB65550 KIW65546:KIX65550 KSS65546:KST65550 LCO65546:LCP65550 LMK65546:LML65550 LWG65546:LWH65550 MGC65546:MGD65550 MPY65546:MPZ65550 MZU65546:MZV65550 NJQ65546:NJR65550 NTM65546:NTN65550 ODI65546:ODJ65550 ONE65546:ONF65550 OXA65546:OXB65550 PGW65546:PGX65550 PQS65546:PQT65550 QAO65546:QAP65550 QKK65546:QKL65550 QUG65546:QUH65550 REC65546:RED65550 RNY65546:RNZ65550 RXU65546:RXV65550 SHQ65546:SHR65550 SRM65546:SRN65550 TBI65546:TBJ65550 TLE65546:TLF65550 TVA65546:TVB65550 UEW65546:UEX65550 UOS65546:UOT65550 UYO65546:UYP65550 VIK65546:VIL65550 VSG65546:VSH65550 WCC65546:WCD65550 WLY65546:WLZ65550 WVU65546:WVV65550 M131082:N131086 JI131082:JJ131086 TE131082:TF131086 ADA131082:ADB131086 AMW131082:AMX131086 AWS131082:AWT131086 BGO131082:BGP131086 BQK131082:BQL131086 CAG131082:CAH131086 CKC131082:CKD131086 CTY131082:CTZ131086 DDU131082:DDV131086 DNQ131082:DNR131086 DXM131082:DXN131086 EHI131082:EHJ131086 ERE131082:ERF131086 FBA131082:FBB131086 FKW131082:FKX131086 FUS131082:FUT131086 GEO131082:GEP131086 GOK131082:GOL131086 GYG131082:GYH131086 HIC131082:HID131086 HRY131082:HRZ131086 IBU131082:IBV131086 ILQ131082:ILR131086 IVM131082:IVN131086 JFI131082:JFJ131086 JPE131082:JPF131086 JZA131082:JZB131086 KIW131082:KIX131086 KSS131082:KST131086 LCO131082:LCP131086 LMK131082:LML131086 LWG131082:LWH131086 MGC131082:MGD131086 MPY131082:MPZ131086 MZU131082:MZV131086 NJQ131082:NJR131086 NTM131082:NTN131086 ODI131082:ODJ131086 ONE131082:ONF131086 OXA131082:OXB131086 PGW131082:PGX131086 PQS131082:PQT131086 QAO131082:QAP131086 QKK131082:QKL131086 QUG131082:QUH131086 REC131082:RED131086 RNY131082:RNZ131086 RXU131082:RXV131086 SHQ131082:SHR131086 SRM131082:SRN131086 TBI131082:TBJ131086 TLE131082:TLF131086 TVA131082:TVB131086 UEW131082:UEX131086 UOS131082:UOT131086 UYO131082:UYP131086 VIK131082:VIL131086 VSG131082:VSH131086 WCC131082:WCD131086 WLY131082:WLZ131086 WVU131082:WVV131086 M196618:N196622 JI196618:JJ196622 TE196618:TF196622 ADA196618:ADB196622 AMW196618:AMX196622 AWS196618:AWT196622 BGO196618:BGP196622 BQK196618:BQL196622 CAG196618:CAH196622 CKC196618:CKD196622 CTY196618:CTZ196622 DDU196618:DDV196622 DNQ196618:DNR196622 DXM196618:DXN196622 EHI196618:EHJ196622 ERE196618:ERF196622 FBA196618:FBB196622 FKW196618:FKX196622 FUS196618:FUT196622 GEO196618:GEP196622 GOK196618:GOL196622 GYG196618:GYH196622 HIC196618:HID196622 HRY196618:HRZ196622 IBU196618:IBV196622 ILQ196618:ILR196622 IVM196618:IVN196622 JFI196618:JFJ196622 JPE196618:JPF196622 JZA196618:JZB196622 KIW196618:KIX196622 KSS196618:KST196622 LCO196618:LCP196622 LMK196618:LML196622 LWG196618:LWH196622 MGC196618:MGD196622 MPY196618:MPZ196622 MZU196618:MZV196622 NJQ196618:NJR196622 NTM196618:NTN196622 ODI196618:ODJ196622 ONE196618:ONF196622 OXA196618:OXB196622 PGW196618:PGX196622 PQS196618:PQT196622 QAO196618:QAP196622 QKK196618:QKL196622 QUG196618:QUH196622 REC196618:RED196622 RNY196618:RNZ196622 RXU196618:RXV196622 SHQ196618:SHR196622 SRM196618:SRN196622 TBI196618:TBJ196622 TLE196618:TLF196622 TVA196618:TVB196622 UEW196618:UEX196622 UOS196618:UOT196622 UYO196618:UYP196622 VIK196618:VIL196622 VSG196618:VSH196622 WCC196618:WCD196622 WLY196618:WLZ196622 WVU196618:WVV196622 M262154:N262158 JI262154:JJ262158 TE262154:TF262158 ADA262154:ADB262158 AMW262154:AMX262158 AWS262154:AWT262158 BGO262154:BGP262158 BQK262154:BQL262158 CAG262154:CAH262158 CKC262154:CKD262158 CTY262154:CTZ262158 DDU262154:DDV262158 DNQ262154:DNR262158 DXM262154:DXN262158 EHI262154:EHJ262158 ERE262154:ERF262158 FBA262154:FBB262158 FKW262154:FKX262158 FUS262154:FUT262158 GEO262154:GEP262158 GOK262154:GOL262158 GYG262154:GYH262158 HIC262154:HID262158 HRY262154:HRZ262158 IBU262154:IBV262158 ILQ262154:ILR262158 IVM262154:IVN262158 JFI262154:JFJ262158 JPE262154:JPF262158 JZA262154:JZB262158 KIW262154:KIX262158 KSS262154:KST262158 LCO262154:LCP262158 LMK262154:LML262158 LWG262154:LWH262158 MGC262154:MGD262158 MPY262154:MPZ262158 MZU262154:MZV262158 NJQ262154:NJR262158 NTM262154:NTN262158 ODI262154:ODJ262158 ONE262154:ONF262158 OXA262154:OXB262158 PGW262154:PGX262158 PQS262154:PQT262158 QAO262154:QAP262158 QKK262154:QKL262158 QUG262154:QUH262158 REC262154:RED262158 RNY262154:RNZ262158 RXU262154:RXV262158 SHQ262154:SHR262158 SRM262154:SRN262158 TBI262154:TBJ262158 TLE262154:TLF262158 TVA262154:TVB262158 UEW262154:UEX262158 UOS262154:UOT262158 UYO262154:UYP262158 VIK262154:VIL262158 VSG262154:VSH262158 WCC262154:WCD262158 WLY262154:WLZ262158 WVU262154:WVV262158 M327690:N327694 JI327690:JJ327694 TE327690:TF327694 ADA327690:ADB327694 AMW327690:AMX327694 AWS327690:AWT327694 BGO327690:BGP327694 BQK327690:BQL327694 CAG327690:CAH327694 CKC327690:CKD327694 CTY327690:CTZ327694 DDU327690:DDV327694 DNQ327690:DNR327694 DXM327690:DXN327694 EHI327690:EHJ327694 ERE327690:ERF327694 FBA327690:FBB327694 FKW327690:FKX327694 FUS327690:FUT327694 GEO327690:GEP327694 GOK327690:GOL327694 GYG327690:GYH327694 HIC327690:HID327694 HRY327690:HRZ327694 IBU327690:IBV327694 ILQ327690:ILR327694 IVM327690:IVN327694 JFI327690:JFJ327694 JPE327690:JPF327694 JZA327690:JZB327694 KIW327690:KIX327694 KSS327690:KST327694 LCO327690:LCP327694 LMK327690:LML327694 LWG327690:LWH327694 MGC327690:MGD327694 MPY327690:MPZ327694 MZU327690:MZV327694 NJQ327690:NJR327694 NTM327690:NTN327694 ODI327690:ODJ327694 ONE327690:ONF327694 OXA327690:OXB327694 PGW327690:PGX327694 PQS327690:PQT327694 QAO327690:QAP327694 QKK327690:QKL327694 QUG327690:QUH327694 REC327690:RED327694 RNY327690:RNZ327694 RXU327690:RXV327694 SHQ327690:SHR327694 SRM327690:SRN327694 TBI327690:TBJ327694 TLE327690:TLF327694 TVA327690:TVB327694 UEW327690:UEX327694 UOS327690:UOT327694 UYO327690:UYP327694 VIK327690:VIL327694 VSG327690:VSH327694 WCC327690:WCD327694 WLY327690:WLZ327694 WVU327690:WVV327694 M393226:N393230 JI393226:JJ393230 TE393226:TF393230 ADA393226:ADB393230 AMW393226:AMX393230 AWS393226:AWT393230 BGO393226:BGP393230 BQK393226:BQL393230 CAG393226:CAH393230 CKC393226:CKD393230 CTY393226:CTZ393230 DDU393226:DDV393230 DNQ393226:DNR393230 DXM393226:DXN393230 EHI393226:EHJ393230 ERE393226:ERF393230 FBA393226:FBB393230 FKW393226:FKX393230 FUS393226:FUT393230 GEO393226:GEP393230 GOK393226:GOL393230 GYG393226:GYH393230 HIC393226:HID393230 HRY393226:HRZ393230 IBU393226:IBV393230 ILQ393226:ILR393230 IVM393226:IVN393230 JFI393226:JFJ393230 JPE393226:JPF393230 JZA393226:JZB393230 KIW393226:KIX393230 KSS393226:KST393230 LCO393226:LCP393230 LMK393226:LML393230 LWG393226:LWH393230 MGC393226:MGD393230 MPY393226:MPZ393230 MZU393226:MZV393230 NJQ393226:NJR393230 NTM393226:NTN393230 ODI393226:ODJ393230 ONE393226:ONF393230 OXA393226:OXB393230 PGW393226:PGX393230 PQS393226:PQT393230 QAO393226:QAP393230 QKK393226:QKL393230 QUG393226:QUH393230 REC393226:RED393230 RNY393226:RNZ393230 RXU393226:RXV393230 SHQ393226:SHR393230 SRM393226:SRN393230 TBI393226:TBJ393230 TLE393226:TLF393230 TVA393226:TVB393230 UEW393226:UEX393230 UOS393226:UOT393230 UYO393226:UYP393230 VIK393226:VIL393230 VSG393226:VSH393230 WCC393226:WCD393230 WLY393226:WLZ393230 WVU393226:WVV393230 M458762:N458766 JI458762:JJ458766 TE458762:TF458766 ADA458762:ADB458766 AMW458762:AMX458766 AWS458762:AWT458766 BGO458762:BGP458766 BQK458762:BQL458766 CAG458762:CAH458766 CKC458762:CKD458766 CTY458762:CTZ458766 DDU458762:DDV458766 DNQ458762:DNR458766 DXM458762:DXN458766 EHI458762:EHJ458766 ERE458762:ERF458766 FBA458762:FBB458766 FKW458762:FKX458766 FUS458762:FUT458766 GEO458762:GEP458766 GOK458762:GOL458766 GYG458762:GYH458766 HIC458762:HID458766 HRY458762:HRZ458766 IBU458762:IBV458766 ILQ458762:ILR458766 IVM458762:IVN458766 JFI458762:JFJ458766 JPE458762:JPF458766 JZA458762:JZB458766 KIW458762:KIX458766 KSS458762:KST458766 LCO458762:LCP458766 LMK458762:LML458766 LWG458762:LWH458766 MGC458762:MGD458766 MPY458762:MPZ458766 MZU458762:MZV458766 NJQ458762:NJR458766 NTM458762:NTN458766 ODI458762:ODJ458766 ONE458762:ONF458766 OXA458762:OXB458766 PGW458762:PGX458766 PQS458762:PQT458766 QAO458762:QAP458766 QKK458762:QKL458766 QUG458762:QUH458766 REC458762:RED458766 RNY458762:RNZ458766 RXU458762:RXV458766 SHQ458762:SHR458766 SRM458762:SRN458766 TBI458762:TBJ458766 TLE458762:TLF458766 TVA458762:TVB458766 UEW458762:UEX458766 UOS458762:UOT458766 UYO458762:UYP458766 VIK458762:VIL458766 VSG458762:VSH458766 WCC458762:WCD458766 WLY458762:WLZ458766 WVU458762:WVV458766 M524298:N524302 JI524298:JJ524302 TE524298:TF524302 ADA524298:ADB524302 AMW524298:AMX524302 AWS524298:AWT524302 BGO524298:BGP524302 BQK524298:BQL524302 CAG524298:CAH524302 CKC524298:CKD524302 CTY524298:CTZ524302 DDU524298:DDV524302 DNQ524298:DNR524302 DXM524298:DXN524302 EHI524298:EHJ524302 ERE524298:ERF524302 FBA524298:FBB524302 FKW524298:FKX524302 FUS524298:FUT524302 GEO524298:GEP524302 GOK524298:GOL524302 GYG524298:GYH524302 HIC524298:HID524302 HRY524298:HRZ524302 IBU524298:IBV524302 ILQ524298:ILR524302 IVM524298:IVN524302 JFI524298:JFJ524302 JPE524298:JPF524302 JZA524298:JZB524302 KIW524298:KIX524302 KSS524298:KST524302 LCO524298:LCP524302 LMK524298:LML524302 LWG524298:LWH524302 MGC524298:MGD524302 MPY524298:MPZ524302 MZU524298:MZV524302 NJQ524298:NJR524302 NTM524298:NTN524302 ODI524298:ODJ524302 ONE524298:ONF524302 OXA524298:OXB524302 PGW524298:PGX524302 PQS524298:PQT524302 QAO524298:QAP524302 QKK524298:QKL524302 QUG524298:QUH524302 REC524298:RED524302 RNY524298:RNZ524302 RXU524298:RXV524302 SHQ524298:SHR524302 SRM524298:SRN524302 TBI524298:TBJ524302 TLE524298:TLF524302 TVA524298:TVB524302 UEW524298:UEX524302 UOS524298:UOT524302 UYO524298:UYP524302 VIK524298:VIL524302 VSG524298:VSH524302 WCC524298:WCD524302 WLY524298:WLZ524302 WVU524298:WVV524302 M589834:N589838 JI589834:JJ589838 TE589834:TF589838 ADA589834:ADB589838 AMW589834:AMX589838 AWS589834:AWT589838 BGO589834:BGP589838 BQK589834:BQL589838 CAG589834:CAH589838 CKC589834:CKD589838 CTY589834:CTZ589838 DDU589834:DDV589838 DNQ589834:DNR589838 DXM589834:DXN589838 EHI589834:EHJ589838 ERE589834:ERF589838 FBA589834:FBB589838 FKW589834:FKX589838 FUS589834:FUT589838 GEO589834:GEP589838 GOK589834:GOL589838 GYG589834:GYH589838 HIC589834:HID589838 HRY589834:HRZ589838 IBU589834:IBV589838 ILQ589834:ILR589838 IVM589834:IVN589838 JFI589834:JFJ589838 JPE589834:JPF589838 JZA589834:JZB589838 KIW589834:KIX589838 KSS589834:KST589838 LCO589834:LCP589838 LMK589834:LML589838 LWG589834:LWH589838 MGC589834:MGD589838 MPY589834:MPZ589838 MZU589834:MZV589838 NJQ589834:NJR589838 NTM589834:NTN589838 ODI589834:ODJ589838 ONE589834:ONF589838 OXA589834:OXB589838 PGW589834:PGX589838 PQS589834:PQT589838 QAO589834:QAP589838 QKK589834:QKL589838 QUG589834:QUH589838 REC589834:RED589838 RNY589834:RNZ589838 RXU589834:RXV589838 SHQ589834:SHR589838 SRM589834:SRN589838 TBI589834:TBJ589838 TLE589834:TLF589838 TVA589834:TVB589838 UEW589834:UEX589838 UOS589834:UOT589838 UYO589834:UYP589838 VIK589834:VIL589838 VSG589834:VSH589838 WCC589834:WCD589838 WLY589834:WLZ589838 WVU589834:WVV589838 M655370:N655374 JI655370:JJ655374 TE655370:TF655374 ADA655370:ADB655374 AMW655370:AMX655374 AWS655370:AWT655374 BGO655370:BGP655374 BQK655370:BQL655374 CAG655370:CAH655374 CKC655370:CKD655374 CTY655370:CTZ655374 DDU655370:DDV655374 DNQ655370:DNR655374 DXM655370:DXN655374 EHI655370:EHJ655374 ERE655370:ERF655374 FBA655370:FBB655374 FKW655370:FKX655374 FUS655370:FUT655374 GEO655370:GEP655374 GOK655370:GOL655374 GYG655370:GYH655374 HIC655370:HID655374 HRY655370:HRZ655374 IBU655370:IBV655374 ILQ655370:ILR655374 IVM655370:IVN655374 JFI655370:JFJ655374 JPE655370:JPF655374 JZA655370:JZB655374 KIW655370:KIX655374 KSS655370:KST655374 LCO655370:LCP655374 LMK655370:LML655374 LWG655370:LWH655374 MGC655370:MGD655374 MPY655370:MPZ655374 MZU655370:MZV655374 NJQ655370:NJR655374 NTM655370:NTN655374 ODI655370:ODJ655374 ONE655370:ONF655374 OXA655370:OXB655374 PGW655370:PGX655374 PQS655370:PQT655374 QAO655370:QAP655374 QKK655370:QKL655374 QUG655370:QUH655374 REC655370:RED655374 RNY655370:RNZ655374 RXU655370:RXV655374 SHQ655370:SHR655374 SRM655370:SRN655374 TBI655370:TBJ655374 TLE655370:TLF655374 TVA655370:TVB655374 UEW655370:UEX655374 UOS655370:UOT655374 UYO655370:UYP655374 VIK655370:VIL655374 VSG655370:VSH655374 WCC655370:WCD655374 WLY655370:WLZ655374 WVU655370:WVV655374 M720906:N720910 JI720906:JJ720910 TE720906:TF720910 ADA720906:ADB720910 AMW720906:AMX720910 AWS720906:AWT720910 BGO720906:BGP720910 BQK720906:BQL720910 CAG720906:CAH720910 CKC720906:CKD720910 CTY720906:CTZ720910 DDU720906:DDV720910 DNQ720906:DNR720910 DXM720906:DXN720910 EHI720906:EHJ720910 ERE720906:ERF720910 FBA720906:FBB720910 FKW720906:FKX720910 FUS720906:FUT720910 GEO720906:GEP720910 GOK720906:GOL720910 GYG720906:GYH720910 HIC720906:HID720910 HRY720906:HRZ720910 IBU720906:IBV720910 ILQ720906:ILR720910 IVM720906:IVN720910 JFI720906:JFJ720910 JPE720906:JPF720910 JZA720906:JZB720910 KIW720906:KIX720910 KSS720906:KST720910 LCO720906:LCP720910 LMK720906:LML720910 LWG720906:LWH720910 MGC720906:MGD720910 MPY720906:MPZ720910 MZU720906:MZV720910 NJQ720906:NJR720910 NTM720906:NTN720910 ODI720906:ODJ720910 ONE720906:ONF720910 OXA720906:OXB720910 PGW720906:PGX720910 PQS720906:PQT720910 QAO720906:QAP720910 QKK720906:QKL720910 QUG720906:QUH720910 REC720906:RED720910 RNY720906:RNZ720910 RXU720906:RXV720910 SHQ720906:SHR720910 SRM720906:SRN720910 TBI720906:TBJ720910 TLE720906:TLF720910 TVA720906:TVB720910 UEW720906:UEX720910 UOS720906:UOT720910 UYO720906:UYP720910 VIK720906:VIL720910 VSG720906:VSH720910 WCC720906:WCD720910 WLY720906:WLZ720910 WVU720906:WVV720910 M786442:N786446 JI786442:JJ786446 TE786442:TF786446 ADA786442:ADB786446 AMW786442:AMX786446 AWS786442:AWT786446 BGO786442:BGP786446 BQK786442:BQL786446 CAG786442:CAH786446 CKC786442:CKD786446 CTY786442:CTZ786446 DDU786442:DDV786446 DNQ786442:DNR786446 DXM786442:DXN786446 EHI786442:EHJ786446 ERE786442:ERF786446 FBA786442:FBB786446 FKW786442:FKX786446 FUS786442:FUT786446 GEO786442:GEP786446 GOK786442:GOL786446 GYG786442:GYH786446 HIC786442:HID786446 HRY786442:HRZ786446 IBU786442:IBV786446 ILQ786442:ILR786446 IVM786442:IVN786446 JFI786442:JFJ786446 JPE786442:JPF786446 JZA786442:JZB786446 KIW786442:KIX786446 KSS786442:KST786446 LCO786442:LCP786446 LMK786442:LML786446 LWG786442:LWH786446 MGC786442:MGD786446 MPY786442:MPZ786446 MZU786442:MZV786446 NJQ786442:NJR786446 NTM786442:NTN786446 ODI786442:ODJ786446 ONE786442:ONF786446 OXA786442:OXB786446 PGW786442:PGX786446 PQS786442:PQT786446 QAO786442:QAP786446 QKK786442:QKL786446 QUG786442:QUH786446 REC786442:RED786446 RNY786442:RNZ786446 RXU786442:RXV786446 SHQ786442:SHR786446 SRM786442:SRN786446 TBI786442:TBJ786446 TLE786442:TLF786446 TVA786442:TVB786446 UEW786442:UEX786446 UOS786442:UOT786446 UYO786442:UYP786446 VIK786442:VIL786446 VSG786442:VSH786446 WCC786442:WCD786446 WLY786442:WLZ786446 WVU786442:WVV786446 M851978:N851982 JI851978:JJ851982 TE851978:TF851982 ADA851978:ADB851982 AMW851978:AMX851982 AWS851978:AWT851982 BGO851978:BGP851982 BQK851978:BQL851982 CAG851978:CAH851982 CKC851978:CKD851982 CTY851978:CTZ851982 DDU851978:DDV851982 DNQ851978:DNR851982 DXM851978:DXN851982 EHI851978:EHJ851982 ERE851978:ERF851982 FBA851978:FBB851982 FKW851978:FKX851982 FUS851978:FUT851982 GEO851978:GEP851982 GOK851978:GOL851982 GYG851978:GYH851982 HIC851978:HID851982 HRY851978:HRZ851982 IBU851978:IBV851982 ILQ851978:ILR851982 IVM851978:IVN851982 JFI851978:JFJ851982 JPE851978:JPF851982 JZA851978:JZB851982 KIW851978:KIX851982 KSS851978:KST851982 LCO851978:LCP851982 LMK851978:LML851982 LWG851978:LWH851982 MGC851978:MGD851982 MPY851978:MPZ851982 MZU851978:MZV851982 NJQ851978:NJR851982 NTM851978:NTN851982 ODI851978:ODJ851982 ONE851978:ONF851982 OXA851978:OXB851982 PGW851978:PGX851982 PQS851978:PQT851982 QAO851978:QAP851982 QKK851978:QKL851982 QUG851978:QUH851982 REC851978:RED851982 RNY851978:RNZ851982 RXU851978:RXV851982 SHQ851978:SHR851982 SRM851978:SRN851982 TBI851978:TBJ851982 TLE851978:TLF851982 TVA851978:TVB851982 UEW851978:UEX851982 UOS851978:UOT851982 UYO851978:UYP851982 VIK851978:VIL851982 VSG851978:VSH851982 WCC851978:WCD851982 WLY851978:WLZ851982 WVU851978:WVV851982 M917514:N917518 JI917514:JJ917518 TE917514:TF917518 ADA917514:ADB917518 AMW917514:AMX917518 AWS917514:AWT917518 BGO917514:BGP917518 BQK917514:BQL917518 CAG917514:CAH917518 CKC917514:CKD917518 CTY917514:CTZ917518 DDU917514:DDV917518 DNQ917514:DNR917518 DXM917514:DXN917518 EHI917514:EHJ917518 ERE917514:ERF917518 FBA917514:FBB917518 FKW917514:FKX917518 FUS917514:FUT917518 GEO917514:GEP917518 GOK917514:GOL917518 GYG917514:GYH917518 HIC917514:HID917518 HRY917514:HRZ917518 IBU917514:IBV917518 ILQ917514:ILR917518 IVM917514:IVN917518 JFI917514:JFJ917518 JPE917514:JPF917518 JZA917514:JZB917518 KIW917514:KIX917518 KSS917514:KST917518 LCO917514:LCP917518 LMK917514:LML917518 LWG917514:LWH917518 MGC917514:MGD917518 MPY917514:MPZ917518 MZU917514:MZV917518 NJQ917514:NJR917518 NTM917514:NTN917518 ODI917514:ODJ917518 ONE917514:ONF917518 OXA917514:OXB917518 PGW917514:PGX917518 PQS917514:PQT917518 QAO917514:QAP917518 QKK917514:QKL917518 QUG917514:QUH917518 REC917514:RED917518 RNY917514:RNZ917518 RXU917514:RXV917518 SHQ917514:SHR917518 SRM917514:SRN917518 TBI917514:TBJ917518 TLE917514:TLF917518 TVA917514:TVB917518 UEW917514:UEX917518 UOS917514:UOT917518 UYO917514:UYP917518 VIK917514:VIL917518 VSG917514:VSH917518 WCC917514:WCD917518 WLY917514:WLZ917518 WVU917514:WVV917518 M983050:N983054 JI983050:JJ983054 TE983050:TF983054 ADA983050:ADB983054 AMW983050:AMX983054 AWS983050:AWT983054 BGO983050:BGP983054 BQK983050:BQL983054 CAG983050:CAH983054 CKC983050:CKD983054 CTY983050:CTZ983054 DDU983050:DDV983054 DNQ983050:DNR983054 DXM983050:DXN983054 EHI983050:EHJ983054 ERE983050:ERF983054 FBA983050:FBB983054 FKW983050:FKX983054 FUS983050:FUT983054 GEO983050:GEP983054 GOK983050:GOL983054 GYG983050:GYH983054 HIC983050:HID983054 HRY983050:HRZ983054 IBU983050:IBV983054 ILQ983050:ILR983054 IVM983050:IVN983054 JFI983050:JFJ983054 JPE983050:JPF983054 JZA983050:JZB983054 KIW983050:KIX983054 KSS983050:KST983054 LCO983050:LCP983054 LMK983050:LML983054 LWG983050:LWH983054 MGC983050:MGD983054 MPY983050:MPZ983054 MZU983050:MZV983054 NJQ983050:NJR983054 NTM983050:NTN983054 ODI983050:ODJ983054 ONE983050:ONF983054 OXA983050:OXB983054 PGW983050:PGX983054 PQS983050:PQT983054 QAO983050:QAP983054 QKK983050:QKL983054 QUG983050:QUH983054 REC983050:RED983054 RNY983050:RNZ983054 RXU983050:RXV983054 SHQ983050:SHR983054 SRM983050:SRN983054 TBI983050:TBJ983054 TLE983050:TLF983054 TVA983050:TVB983054 UEW983050:UEX983054 UOS983050:UOT983054 UYO983050:UYP983054 VIK983050:VIL983054 VSG983050:VSH983054 WCC983050:WCD983054 WLY983050:WLZ983054 WVU983050:WVV983054">
      <formula1>Impacto</formula1>
    </dataValidation>
    <dataValidation type="list" showInputMessage="1" showErrorMessage="1" sqref="L10:L14 JH10:JH14 TD10:TD14 ACZ10:ACZ14 AMV10:AMV14 AWR10:AWR14 BGN10:BGN14 BQJ10:BQJ14 CAF10:CAF14 CKB10:CKB14 CTX10:CTX14 DDT10:DDT14 DNP10:DNP14 DXL10:DXL14 EHH10:EHH14 ERD10:ERD14 FAZ10:FAZ14 FKV10:FKV14 FUR10:FUR14 GEN10:GEN14 GOJ10:GOJ14 GYF10:GYF14 HIB10:HIB14 HRX10:HRX14 IBT10:IBT14 ILP10:ILP14 IVL10:IVL14 JFH10:JFH14 JPD10:JPD14 JYZ10:JYZ14 KIV10:KIV14 KSR10:KSR14 LCN10:LCN14 LMJ10:LMJ14 LWF10:LWF14 MGB10:MGB14 MPX10:MPX14 MZT10:MZT14 NJP10:NJP14 NTL10:NTL14 ODH10:ODH14 OND10:OND14 OWZ10:OWZ14 PGV10:PGV14 PQR10:PQR14 QAN10:QAN14 QKJ10:QKJ14 QUF10:QUF14 REB10:REB14 RNX10:RNX14 RXT10:RXT14 SHP10:SHP14 SRL10:SRL14 TBH10:TBH14 TLD10:TLD14 TUZ10:TUZ14 UEV10:UEV14 UOR10:UOR14 UYN10:UYN14 VIJ10:VIJ14 VSF10:VSF14 WCB10:WCB14 WLX10:WLX14 WVT10:WVT14 L65546:L65550 JH65546:JH65550 TD65546:TD65550 ACZ65546:ACZ65550 AMV65546:AMV65550 AWR65546:AWR65550 BGN65546:BGN65550 BQJ65546:BQJ65550 CAF65546:CAF65550 CKB65546:CKB65550 CTX65546:CTX65550 DDT65546:DDT65550 DNP65546:DNP65550 DXL65546:DXL65550 EHH65546:EHH65550 ERD65546:ERD65550 FAZ65546:FAZ65550 FKV65546:FKV65550 FUR65546:FUR65550 GEN65546:GEN65550 GOJ65546:GOJ65550 GYF65546:GYF65550 HIB65546:HIB65550 HRX65546:HRX65550 IBT65546:IBT65550 ILP65546:ILP65550 IVL65546:IVL65550 JFH65546:JFH65550 JPD65546:JPD65550 JYZ65546:JYZ65550 KIV65546:KIV65550 KSR65546:KSR65550 LCN65546:LCN65550 LMJ65546:LMJ65550 LWF65546:LWF65550 MGB65546:MGB65550 MPX65546:MPX65550 MZT65546:MZT65550 NJP65546:NJP65550 NTL65546:NTL65550 ODH65546:ODH65550 OND65546:OND65550 OWZ65546:OWZ65550 PGV65546:PGV65550 PQR65546:PQR65550 QAN65546:QAN65550 QKJ65546:QKJ65550 QUF65546:QUF65550 REB65546:REB65550 RNX65546:RNX65550 RXT65546:RXT65550 SHP65546:SHP65550 SRL65546:SRL65550 TBH65546:TBH65550 TLD65546:TLD65550 TUZ65546:TUZ65550 UEV65546:UEV65550 UOR65546:UOR65550 UYN65546:UYN65550 VIJ65546:VIJ65550 VSF65546:VSF65550 WCB65546:WCB65550 WLX65546:WLX65550 WVT65546:WVT65550 L131082:L131086 JH131082:JH131086 TD131082:TD131086 ACZ131082:ACZ131086 AMV131082:AMV131086 AWR131082:AWR131086 BGN131082:BGN131086 BQJ131082:BQJ131086 CAF131082:CAF131086 CKB131082:CKB131086 CTX131082:CTX131086 DDT131082:DDT131086 DNP131082:DNP131086 DXL131082:DXL131086 EHH131082:EHH131086 ERD131082:ERD131086 FAZ131082:FAZ131086 FKV131082:FKV131086 FUR131082:FUR131086 GEN131082:GEN131086 GOJ131082:GOJ131086 GYF131082:GYF131086 HIB131082:HIB131086 HRX131082:HRX131086 IBT131082:IBT131086 ILP131082:ILP131086 IVL131082:IVL131086 JFH131082:JFH131086 JPD131082:JPD131086 JYZ131082:JYZ131086 KIV131082:KIV131086 KSR131082:KSR131086 LCN131082:LCN131086 LMJ131082:LMJ131086 LWF131082:LWF131086 MGB131082:MGB131086 MPX131082:MPX131086 MZT131082:MZT131086 NJP131082:NJP131086 NTL131082:NTL131086 ODH131082:ODH131086 OND131082:OND131086 OWZ131082:OWZ131086 PGV131082:PGV131086 PQR131082:PQR131086 QAN131082:QAN131086 QKJ131082:QKJ131086 QUF131082:QUF131086 REB131082:REB131086 RNX131082:RNX131086 RXT131082:RXT131086 SHP131082:SHP131086 SRL131082:SRL131086 TBH131082:TBH131086 TLD131082:TLD131086 TUZ131082:TUZ131086 UEV131082:UEV131086 UOR131082:UOR131086 UYN131082:UYN131086 VIJ131082:VIJ131086 VSF131082:VSF131086 WCB131082:WCB131086 WLX131082:WLX131086 WVT131082:WVT131086 L196618:L196622 JH196618:JH196622 TD196618:TD196622 ACZ196618:ACZ196622 AMV196618:AMV196622 AWR196618:AWR196622 BGN196618:BGN196622 BQJ196618:BQJ196622 CAF196618:CAF196622 CKB196618:CKB196622 CTX196618:CTX196622 DDT196618:DDT196622 DNP196618:DNP196622 DXL196618:DXL196622 EHH196618:EHH196622 ERD196618:ERD196622 FAZ196618:FAZ196622 FKV196618:FKV196622 FUR196618:FUR196622 GEN196618:GEN196622 GOJ196618:GOJ196622 GYF196618:GYF196622 HIB196618:HIB196622 HRX196618:HRX196622 IBT196618:IBT196622 ILP196618:ILP196622 IVL196618:IVL196622 JFH196618:JFH196622 JPD196618:JPD196622 JYZ196618:JYZ196622 KIV196618:KIV196622 KSR196618:KSR196622 LCN196618:LCN196622 LMJ196618:LMJ196622 LWF196618:LWF196622 MGB196618:MGB196622 MPX196618:MPX196622 MZT196618:MZT196622 NJP196618:NJP196622 NTL196618:NTL196622 ODH196618:ODH196622 OND196618:OND196622 OWZ196618:OWZ196622 PGV196618:PGV196622 PQR196618:PQR196622 QAN196618:QAN196622 QKJ196618:QKJ196622 QUF196618:QUF196622 REB196618:REB196622 RNX196618:RNX196622 RXT196618:RXT196622 SHP196618:SHP196622 SRL196618:SRL196622 TBH196618:TBH196622 TLD196618:TLD196622 TUZ196618:TUZ196622 UEV196618:UEV196622 UOR196618:UOR196622 UYN196618:UYN196622 VIJ196618:VIJ196622 VSF196618:VSF196622 WCB196618:WCB196622 WLX196618:WLX196622 WVT196618:WVT196622 L262154:L262158 JH262154:JH262158 TD262154:TD262158 ACZ262154:ACZ262158 AMV262154:AMV262158 AWR262154:AWR262158 BGN262154:BGN262158 BQJ262154:BQJ262158 CAF262154:CAF262158 CKB262154:CKB262158 CTX262154:CTX262158 DDT262154:DDT262158 DNP262154:DNP262158 DXL262154:DXL262158 EHH262154:EHH262158 ERD262154:ERD262158 FAZ262154:FAZ262158 FKV262154:FKV262158 FUR262154:FUR262158 GEN262154:GEN262158 GOJ262154:GOJ262158 GYF262154:GYF262158 HIB262154:HIB262158 HRX262154:HRX262158 IBT262154:IBT262158 ILP262154:ILP262158 IVL262154:IVL262158 JFH262154:JFH262158 JPD262154:JPD262158 JYZ262154:JYZ262158 KIV262154:KIV262158 KSR262154:KSR262158 LCN262154:LCN262158 LMJ262154:LMJ262158 LWF262154:LWF262158 MGB262154:MGB262158 MPX262154:MPX262158 MZT262154:MZT262158 NJP262154:NJP262158 NTL262154:NTL262158 ODH262154:ODH262158 OND262154:OND262158 OWZ262154:OWZ262158 PGV262154:PGV262158 PQR262154:PQR262158 QAN262154:QAN262158 QKJ262154:QKJ262158 QUF262154:QUF262158 REB262154:REB262158 RNX262154:RNX262158 RXT262154:RXT262158 SHP262154:SHP262158 SRL262154:SRL262158 TBH262154:TBH262158 TLD262154:TLD262158 TUZ262154:TUZ262158 UEV262154:UEV262158 UOR262154:UOR262158 UYN262154:UYN262158 VIJ262154:VIJ262158 VSF262154:VSF262158 WCB262154:WCB262158 WLX262154:WLX262158 WVT262154:WVT262158 L327690:L327694 JH327690:JH327694 TD327690:TD327694 ACZ327690:ACZ327694 AMV327690:AMV327694 AWR327690:AWR327694 BGN327690:BGN327694 BQJ327690:BQJ327694 CAF327690:CAF327694 CKB327690:CKB327694 CTX327690:CTX327694 DDT327690:DDT327694 DNP327690:DNP327694 DXL327690:DXL327694 EHH327690:EHH327694 ERD327690:ERD327694 FAZ327690:FAZ327694 FKV327690:FKV327694 FUR327690:FUR327694 GEN327690:GEN327694 GOJ327690:GOJ327694 GYF327690:GYF327694 HIB327690:HIB327694 HRX327690:HRX327694 IBT327690:IBT327694 ILP327690:ILP327694 IVL327690:IVL327694 JFH327690:JFH327694 JPD327690:JPD327694 JYZ327690:JYZ327694 KIV327690:KIV327694 KSR327690:KSR327694 LCN327690:LCN327694 LMJ327690:LMJ327694 LWF327690:LWF327694 MGB327690:MGB327694 MPX327690:MPX327694 MZT327690:MZT327694 NJP327690:NJP327694 NTL327690:NTL327694 ODH327690:ODH327694 OND327690:OND327694 OWZ327690:OWZ327694 PGV327690:PGV327694 PQR327690:PQR327694 QAN327690:QAN327694 QKJ327690:QKJ327694 QUF327690:QUF327694 REB327690:REB327694 RNX327690:RNX327694 RXT327690:RXT327694 SHP327690:SHP327694 SRL327690:SRL327694 TBH327690:TBH327694 TLD327690:TLD327694 TUZ327690:TUZ327694 UEV327690:UEV327694 UOR327690:UOR327694 UYN327690:UYN327694 VIJ327690:VIJ327694 VSF327690:VSF327694 WCB327690:WCB327694 WLX327690:WLX327694 WVT327690:WVT327694 L393226:L393230 JH393226:JH393230 TD393226:TD393230 ACZ393226:ACZ393230 AMV393226:AMV393230 AWR393226:AWR393230 BGN393226:BGN393230 BQJ393226:BQJ393230 CAF393226:CAF393230 CKB393226:CKB393230 CTX393226:CTX393230 DDT393226:DDT393230 DNP393226:DNP393230 DXL393226:DXL393230 EHH393226:EHH393230 ERD393226:ERD393230 FAZ393226:FAZ393230 FKV393226:FKV393230 FUR393226:FUR393230 GEN393226:GEN393230 GOJ393226:GOJ393230 GYF393226:GYF393230 HIB393226:HIB393230 HRX393226:HRX393230 IBT393226:IBT393230 ILP393226:ILP393230 IVL393226:IVL393230 JFH393226:JFH393230 JPD393226:JPD393230 JYZ393226:JYZ393230 KIV393226:KIV393230 KSR393226:KSR393230 LCN393226:LCN393230 LMJ393226:LMJ393230 LWF393226:LWF393230 MGB393226:MGB393230 MPX393226:MPX393230 MZT393226:MZT393230 NJP393226:NJP393230 NTL393226:NTL393230 ODH393226:ODH393230 OND393226:OND393230 OWZ393226:OWZ393230 PGV393226:PGV393230 PQR393226:PQR393230 QAN393226:QAN393230 QKJ393226:QKJ393230 QUF393226:QUF393230 REB393226:REB393230 RNX393226:RNX393230 RXT393226:RXT393230 SHP393226:SHP393230 SRL393226:SRL393230 TBH393226:TBH393230 TLD393226:TLD393230 TUZ393226:TUZ393230 UEV393226:UEV393230 UOR393226:UOR393230 UYN393226:UYN393230 VIJ393226:VIJ393230 VSF393226:VSF393230 WCB393226:WCB393230 WLX393226:WLX393230 WVT393226:WVT393230 L458762:L458766 JH458762:JH458766 TD458762:TD458766 ACZ458762:ACZ458766 AMV458762:AMV458766 AWR458762:AWR458766 BGN458762:BGN458766 BQJ458762:BQJ458766 CAF458762:CAF458766 CKB458762:CKB458766 CTX458762:CTX458766 DDT458762:DDT458766 DNP458762:DNP458766 DXL458762:DXL458766 EHH458762:EHH458766 ERD458762:ERD458766 FAZ458762:FAZ458766 FKV458762:FKV458766 FUR458762:FUR458766 GEN458762:GEN458766 GOJ458762:GOJ458766 GYF458762:GYF458766 HIB458762:HIB458766 HRX458762:HRX458766 IBT458762:IBT458766 ILP458762:ILP458766 IVL458762:IVL458766 JFH458762:JFH458766 JPD458762:JPD458766 JYZ458762:JYZ458766 KIV458762:KIV458766 KSR458762:KSR458766 LCN458762:LCN458766 LMJ458762:LMJ458766 LWF458762:LWF458766 MGB458762:MGB458766 MPX458762:MPX458766 MZT458762:MZT458766 NJP458762:NJP458766 NTL458762:NTL458766 ODH458762:ODH458766 OND458762:OND458766 OWZ458762:OWZ458766 PGV458762:PGV458766 PQR458762:PQR458766 QAN458762:QAN458766 QKJ458762:QKJ458766 QUF458762:QUF458766 REB458762:REB458766 RNX458762:RNX458766 RXT458762:RXT458766 SHP458762:SHP458766 SRL458762:SRL458766 TBH458762:TBH458766 TLD458762:TLD458766 TUZ458762:TUZ458766 UEV458762:UEV458766 UOR458762:UOR458766 UYN458762:UYN458766 VIJ458762:VIJ458766 VSF458762:VSF458766 WCB458762:WCB458766 WLX458762:WLX458766 WVT458762:WVT458766 L524298:L524302 JH524298:JH524302 TD524298:TD524302 ACZ524298:ACZ524302 AMV524298:AMV524302 AWR524298:AWR524302 BGN524298:BGN524302 BQJ524298:BQJ524302 CAF524298:CAF524302 CKB524298:CKB524302 CTX524298:CTX524302 DDT524298:DDT524302 DNP524298:DNP524302 DXL524298:DXL524302 EHH524298:EHH524302 ERD524298:ERD524302 FAZ524298:FAZ524302 FKV524298:FKV524302 FUR524298:FUR524302 GEN524298:GEN524302 GOJ524298:GOJ524302 GYF524298:GYF524302 HIB524298:HIB524302 HRX524298:HRX524302 IBT524298:IBT524302 ILP524298:ILP524302 IVL524298:IVL524302 JFH524298:JFH524302 JPD524298:JPD524302 JYZ524298:JYZ524302 KIV524298:KIV524302 KSR524298:KSR524302 LCN524298:LCN524302 LMJ524298:LMJ524302 LWF524298:LWF524302 MGB524298:MGB524302 MPX524298:MPX524302 MZT524298:MZT524302 NJP524298:NJP524302 NTL524298:NTL524302 ODH524298:ODH524302 OND524298:OND524302 OWZ524298:OWZ524302 PGV524298:PGV524302 PQR524298:PQR524302 QAN524298:QAN524302 QKJ524298:QKJ524302 QUF524298:QUF524302 REB524298:REB524302 RNX524298:RNX524302 RXT524298:RXT524302 SHP524298:SHP524302 SRL524298:SRL524302 TBH524298:TBH524302 TLD524298:TLD524302 TUZ524298:TUZ524302 UEV524298:UEV524302 UOR524298:UOR524302 UYN524298:UYN524302 VIJ524298:VIJ524302 VSF524298:VSF524302 WCB524298:WCB524302 WLX524298:WLX524302 WVT524298:WVT524302 L589834:L589838 JH589834:JH589838 TD589834:TD589838 ACZ589834:ACZ589838 AMV589834:AMV589838 AWR589834:AWR589838 BGN589834:BGN589838 BQJ589834:BQJ589838 CAF589834:CAF589838 CKB589834:CKB589838 CTX589834:CTX589838 DDT589834:DDT589838 DNP589834:DNP589838 DXL589834:DXL589838 EHH589834:EHH589838 ERD589834:ERD589838 FAZ589834:FAZ589838 FKV589834:FKV589838 FUR589834:FUR589838 GEN589834:GEN589838 GOJ589834:GOJ589838 GYF589834:GYF589838 HIB589834:HIB589838 HRX589834:HRX589838 IBT589834:IBT589838 ILP589834:ILP589838 IVL589834:IVL589838 JFH589834:JFH589838 JPD589834:JPD589838 JYZ589834:JYZ589838 KIV589834:KIV589838 KSR589834:KSR589838 LCN589834:LCN589838 LMJ589834:LMJ589838 LWF589834:LWF589838 MGB589834:MGB589838 MPX589834:MPX589838 MZT589834:MZT589838 NJP589834:NJP589838 NTL589834:NTL589838 ODH589834:ODH589838 OND589834:OND589838 OWZ589834:OWZ589838 PGV589834:PGV589838 PQR589834:PQR589838 QAN589834:QAN589838 QKJ589834:QKJ589838 QUF589834:QUF589838 REB589834:REB589838 RNX589834:RNX589838 RXT589834:RXT589838 SHP589834:SHP589838 SRL589834:SRL589838 TBH589834:TBH589838 TLD589834:TLD589838 TUZ589834:TUZ589838 UEV589834:UEV589838 UOR589834:UOR589838 UYN589834:UYN589838 VIJ589834:VIJ589838 VSF589834:VSF589838 WCB589834:WCB589838 WLX589834:WLX589838 WVT589834:WVT589838 L655370:L655374 JH655370:JH655374 TD655370:TD655374 ACZ655370:ACZ655374 AMV655370:AMV655374 AWR655370:AWR655374 BGN655370:BGN655374 BQJ655370:BQJ655374 CAF655370:CAF655374 CKB655370:CKB655374 CTX655370:CTX655374 DDT655370:DDT655374 DNP655370:DNP655374 DXL655370:DXL655374 EHH655370:EHH655374 ERD655370:ERD655374 FAZ655370:FAZ655374 FKV655370:FKV655374 FUR655370:FUR655374 GEN655370:GEN655374 GOJ655370:GOJ655374 GYF655370:GYF655374 HIB655370:HIB655374 HRX655370:HRX655374 IBT655370:IBT655374 ILP655370:ILP655374 IVL655370:IVL655374 JFH655370:JFH655374 JPD655370:JPD655374 JYZ655370:JYZ655374 KIV655370:KIV655374 KSR655370:KSR655374 LCN655370:LCN655374 LMJ655370:LMJ655374 LWF655370:LWF655374 MGB655370:MGB655374 MPX655370:MPX655374 MZT655370:MZT655374 NJP655370:NJP655374 NTL655370:NTL655374 ODH655370:ODH655374 OND655370:OND655374 OWZ655370:OWZ655374 PGV655370:PGV655374 PQR655370:PQR655374 QAN655370:QAN655374 QKJ655370:QKJ655374 QUF655370:QUF655374 REB655370:REB655374 RNX655370:RNX655374 RXT655370:RXT655374 SHP655370:SHP655374 SRL655370:SRL655374 TBH655370:TBH655374 TLD655370:TLD655374 TUZ655370:TUZ655374 UEV655370:UEV655374 UOR655370:UOR655374 UYN655370:UYN655374 VIJ655370:VIJ655374 VSF655370:VSF655374 WCB655370:WCB655374 WLX655370:WLX655374 WVT655370:WVT655374 L720906:L720910 JH720906:JH720910 TD720906:TD720910 ACZ720906:ACZ720910 AMV720906:AMV720910 AWR720906:AWR720910 BGN720906:BGN720910 BQJ720906:BQJ720910 CAF720906:CAF720910 CKB720906:CKB720910 CTX720906:CTX720910 DDT720906:DDT720910 DNP720906:DNP720910 DXL720906:DXL720910 EHH720906:EHH720910 ERD720906:ERD720910 FAZ720906:FAZ720910 FKV720906:FKV720910 FUR720906:FUR720910 GEN720906:GEN720910 GOJ720906:GOJ720910 GYF720906:GYF720910 HIB720906:HIB720910 HRX720906:HRX720910 IBT720906:IBT720910 ILP720906:ILP720910 IVL720906:IVL720910 JFH720906:JFH720910 JPD720906:JPD720910 JYZ720906:JYZ720910 KIV720906:KIV720910 KSR720906:KSR720910 LCN720906:LCN720910 LMJ720906:LMJ720910 LWF720906:LWF720910 MGB720906:MGB720910 MPX720906:MPX720910 MZT720906:MZT720910 NJP720906:NJP720910 NTL720906:NTL720910 ODH720906:ODH720910 OND720906:OND720910 OWZ720906:OWZ720910 PGV720906:PGV720910 PQR720906:PQR720910 QAN720906:QAN720910 QKJ720906:QKJ720910 QUF720906:QUF720910 REB720906:REB720910 RNX720906:RNX720910 RXT720906:RXT720910 SHP720906:SHP720910 SRL720906:SRL720910 TBH720906:TBH720910 TLD720906:TLD720910 TUZ720906:TUZ720910 UEV720906:UEV720910 UOR720906:UOR720910 UYN720906:UYN720910 VIJ720906:VIJ720910 VSF720906:VSF720910 WCB720906:WCB720910 WLX720906:WLX720910 WVT720906:WVT720910 L786442:L786446 JH786442:JH786446 TD786442:TD786446 ACZ786442:ACZ786446 AMV786442:AMV786446 AWR786442:AWR786446 BGN786442:BGN786446 BQJ786442:BQJ786446 CAF786442:CAF786446 CKB786442:CKB786446 CTX786442:CTX786446 DDT786442:DDT786446 DNP786442:DNP786446 DXL786442:DXL786446 EHH786442:EHH786446 ERD786442:ERD786446 FAZ786442:FAZ786446 FKV786442:FKV786446 FUR786442:FUR786446 GEN786442:GEN786446 GOJ786442:GOJ786446 GYF786442:GYF786446 HIB786442:HIB786446 HRX786442:HRX786446 IBT786442:IBT786446 ILP786442:ILP786446 IVL786442:IVL786446 JFH786442:JFH786446 JPD786442:JPD786446 JYZ786442:JYZ786446 KIV786442:KIV786446 KSR786442:KSR786446 LCN786442:LCN786446 LMJ786442:LMJ786446 LWF786442:LWF786446 MGB786442:MGB786446 MPX786442:MPX786446 MZT786442:MZT786446 NJP786442:NJP786446 NTL786442:NTL786446 ODH786442:ODH786446 OND786442:OND786446 OWZ786442:OWZ786446 PGV786442:PGV786446 PQR786442:PQR786446 QAN786442:QAN786446 QKJ786442:QKJ786446 QUF786442:QUF786446 REB786442:REB786446 RNX786442:RNX786446 RXT786442:RXT786446 SHP786442:SHP786446 SRL786442:SRL786446 TBH786442:TBH786446 TLD786442:TLD786446 TUZ786442:TUZ786446 UEV786442:UEV786446 UOR786442:UOR786446 UYN786442:UYN786446 VIJ786442:VIJ786446 VSF786442:VSF786446 WCB786442:WCB786446 WLX786442:WLX786446 WVT786442:WVT786446 L851978:L851982 JH851978:JH851982 TD851978:TD851982 ACZ851978:ACZ851982 AMV851978:AMV851982 AWR851978:AWR851982 BGN851978:BGN851982 BQJ851978:BQJ851982 CAF851978:CAF851982 CKB851978:CKB851982 CTX851978:CTX851982 DDT851978:DDT851982 DNP851978:DNP851982 DXL851978:DXL851982 EHH851978:EHH851982 ERD851978:ERD851982 FAZ851978:FAZ851982 FKV851978:FKV851982 FUR851978:FUR851982 GEN851978:GEN851982 GOJ851978:GOJ851982 GYF851978:GYF851982 HIB851978:HIB851982 HRX851978:HRX851982 IBT851978:IBT851982 ILP851978:ILP851982 IVL851978:IVL851982 JFH851978:JFH851982 JPD851978:JPD851982 JYZ851978:JYZ851982 KIV851978:KIV851982 KSR851978:KSR851982 LCN851978:LCN851982 LMJ851978:LMJ851982 LWF851978:LWF851982 MGB851978:MGB851982 MPX851978:MPX851982 MZT851978:MZT851982 NJP851978:NJP851982 NTL851978:NTL851982 ODH851978:ODH851982 OND851978:OND851982 OWZ851978:OWZ851982 PGV851978:PGV851982 PQR851978:PQR851982 QAN851978:QAN851982 QKJ851978:QKJ851982 QUF851978:QUF851982 REB851978:REB851982 RNX851978:RNX851982 RXT851978:RXT851982 SHP851978:SHP851982 SRL851978:SRL851982 TBH851978:TBH851982 TLD851978:TLD851982 TUZ851978:TUZ851982 UEV851978:UEV851982 UOR851978:UOR851982 UYN851978:UYN851982 VIJ851978:VIJ851982 VSF851978:VSF851982 WCB851978:WCB851982 WLX851978:WLX851982 WVT851978:WVT851982 L917514:L917518 JH917514:JH917518 TD917514:TD917518 ACZ917514:ACZ917518 AMV917514:AMV917518 AWR917514:AWR917518 BGN917514:BGN917518 BQJ917514:BQJ917518 CAF917514:CAF917518 CKB917514:CKB917518 CTX917514:CTX917518 DDT917514:DDT917518 DNP917514:DNP917518 DXL917514:DXL917518 EHH917514:EHH917518 ERD917514:ERD917518 FAZ917514:FAZ917518 FKV917514:FKV917518 FUR917514:FUR917518 GEN917514:GEN917518 GOJ917514:GOJ917518 GYF917514:GYF917518 HIB917514:HIB917518 HRX917514:HRX917518 IBT917514:IBT917518 ILP917514:ILP917518 IVL917514:IVL917518 JFH917514:JFH917518 JPD917514:JPD917518 JYZ917514:JYZ917518 KIV917514:KIV917518 KSR917514:KSR917518 LCN917514:LCN917518 LMJ917514:LMJ917518 LWF917514:LWF917518 MGB917514:MGB917518 MPX917514:MPX917518 MZT917514:MZT917518 NJP917514:NJP917518 NTL917514:NTL917518 ODH917514:ODH917518 OND917514:OND917518 OWZ917514:OWZ917518 PGV917514:PGV917518 PQR917514:PQR917518 QAN917514:QAN917518 QKJ917514:QKJ917518 QUF917514:QUF917518 REB917514:REB917518 RNX917514:RNX917518 RXT917514:RXT917518 SHP917514:SHP917518 SRL917514:SRL917518 TBH917514:TBH917518 TLD917514:TLD917518 TUZ917514:TUZ917518 UEV917514:UEV917518 UOR917514:UOR917518 UYN917514:UYN917518 VIJ917514:VIJ917518 VSF917514:VSF917518 WCB917514:WCB917518 WLX917514:WLX917518 WVT917514:WVT917518 L983050:L983054 JH983050:JH983054 TD983050:TD983054 ACZ983050:ACZ983054 AMV983050:AMV983054 AWR983050:AWR983054 BGN983050:BGN983054 BQJ983050:BQJ983054 CAF983050:CAF983054 CKB983050:CKB983054 CTX983050:CTX983054 DDT983050:DDT983054 DNP983050:DNP983054 DXL983050:DXL983054 EHH983050:EHH983054 ERD983050:ERD983054 FAZ983050:FAZ983054 FKV983050:FKV983054 FUR983050:FUR983054 GEN983050:GEN983054 GOJ983050:GOJ983054 GYF983050:GYF983054 HIB983050:HIB983054 HRX983050:HRX983054 IBT983050:IBT983054 ILP983050:ILP983054 IVL983050:IVL983054 JFH983050:JFH983054 JPD983050:JPD983054 JYZ983050:JYZ983054 KIV983050:KIV983054 KSR983050:KSR983054 LCN983050:LCN983054 LMJ983050:LMJ983054 LWF983050:LWF983054 MGB983050:MGB983054 MPX983050:MPX983054 MZT983050:MZT983054 NJP983050:NJP983054 NTL983050:NTL983054 ODH983050:ODH983054 OND983050:OND983054 OWZ983050:OWZ983054 PGV983050:PGV983054 PQR983050:PQR983054 QAN983050:QAN983054 QKJ983050:QKJ983054 QUF983050:QUF983054 REB983050:REB983054 RNX983050:RNX983054 RXT983050:RXT983054 SHP983050:SHP983054 SRL983050:SRL983054 TBH983050:TBH983054 TLD983050:TLD983054 TUZ983050:TUZ983054 UEV983050:UEV983054 UOR983050:UOR983054 UYN983050:UYN983054 VIJ983050:VIJ983054 VSF983050:VSF983054 WCB983050:WCB983054 WLX983050:WLX983054 WVT983050:WVT983054">
      <formula1>Probabilidad</formula1>
    </dataValidation>
    <dataValidation type="list" allowBlank="1" showInputMessage="1" showErrorMessage="1" sqref="L6 JH6 TD6 ACZ6 AMV6 AWR6 BGN6 BQJ6 CAF6 CKB6 CTX6 DDT6 DNP6 DXL6 EHH6 ERD6 FAZ6 FKV6 FUR6 GEN6 GOJ6 GYF6 HIB6 HRX6 IBT6 ILP6 IVL6 JFH6 JPD6 JYZ6 KIV6 KSR6 LCN6 LMJ6 LWF6 MGB6 MPX6 MZT6 NJP6 NTL6 ODH6 OND6 OWZ6 PGV6 PQR6 QAN6 QKJ6 QUF6 REB6 RNX6 RXT6 SHP6 SRL6 TBH6 TLD6 TUZ6 UEV6 UOR6 UYN6 VIJ6 VSF6 WCB6 WLX6 WVT6 L65542 JH65542 TD65542 ACZ65542 AMV65542 AWR65542 BGN65542 BQJ65542 CAF65542 CKB65542 CTX65542 DDT65542 DNP65542 DXL65542 EHH65542 ERD65542 FAZ65542 FKV65542 FUR65542 GEN65542 GOJ65542 GYF65542 HIB65542 HRX65542 IBT65542 ILP65542 IVL65542 JFH65542 JPD65542 JYZ65542 KIV65542 KSR65542 LCN65542 LMJ65542 LWF65542 MGB65542 MPX65542 MZT65542 NJP65542 NTL65542 ODH65542 OND65542 OWZ65542 PGV65542 PQR65542 QAN65542 QKJ65542 QUF65542 REB65542 RNX65542 RXT65542 SHP65542 SRL65542 TBH65542 TLD65542 TUZ65542 UEV65542 UOR65542 UYN65542 VIJ65542 VSF65542 WCB65542 WLX65542 WVT65542 L131078 JH131078 TD131078 ACZ131078 AMV131078 AWR131078 BGN131078 BQJ131078 CAF131078 CKB131078 CTX131078 DDT131078 DNP131078 DXL131078 EHH131078 ERD131078 FAZ131078 FKV131078 FUR131078 GEN131078 GOJ131078 GYF131078 HIB131078 HRX131078 IBT131078 ILP131078 IVL131078 JFH131078 JPD131078 JYZ131078 KIV131078 KSR131078 LCN131078 LMJ131078 LWF131078 MGB131078 MPX131078 MZT131078 NJP131078 NTL131078 ODH131078 OND131078 OWZ131078 PGV131078 PQR131078 QAN131078 QKJ131078 QUF131078 REB131078 RNX131078 RXT131078 SHP131078 SRL131078 TBH131078 TLD131078 TUZ131078 UEV131078 UOR131078 UYN131078 VIJ131078 VSF131078 WCB131078 WLX131078 WVT131078 L196614 JH196614 TD196614 ACZ196614 AMV196614 AWR196614 BGN196614 BQJ196614 CAF196614 CKB196614 CTX196614 DDT196614 DNP196614 DXL196614 EHH196614 ERD196614 FAZ196614 FKV196614 FUR196614 GEN196614 GOJ196614 GYF196614 HIB196614 HRX196614 IBT196614 ILP196614 IVL196614 JFH196614 JPD196614 JYZ196614 KIV196614 KSR196614 LCN196614 LMJ196614 LWF196614 MGB196614 MPX196614 MZT196614 NJP196614 NTL196614 ODH196614 OND196614 OWZ196614 PGV196614 PQR196614 QAN196614 QKJ196614 QUF196614 REB196614 RNX196614 RXT196614 SHP196614 SRL196614 TBH196614 TLD196614 TUZ196614 UEV196614 UOR196614 UYN196614 VIJ196614 VSF196614 WCB196614 WLX196614 WVT196614 L262150 JH262150 TD262150 ACZ262150 AMV262150 AWR262150 BGN262150 BQJ262150 CAF262150 CKB262150 CTX262150 DDT262150 DNP262150 DXL262150 EHH262150 ERD262150 FAZ262150 FKV262150 FUR262150 GEN262150 GOJ262150 GYF262150 HIB262150 HRX262150 IBT262150 ILP262150 IVL262150 JFH262150 JPD262150 JYZ262150 KIV262150 KSR262150 LCN262150 LMJ262150 LWF262150 MGB262150 MPX262150 MZT262150 NJP262150 NTL262150 ODH262150 OND262150 OWZ262150 PGV262150 PQR262150 QAN262150 QKJ262150 QUF262150 REB262150 RNX262150 RXT262150 SHP262150 SRL262150 TBH262150 TLD262150 TUZ262150 UEV262150 UOR262150 UYN262150 VIJ262150 VSF262150 WCB262150 WLX262150 WVT262150 L327686 JH327686 TD327686 ACZ327686 AMV327686 AWR327686 BGN327686 BQJ327686 CAF327686 CKB327686 CTX327686 DDT327686 DNP327686 DXL327686 EHH327686 ERD327686 FAZ327686 FKV327686 FUR327686 GEN327686 GOJ327686 GYF327686 HIB327686 HRX327686 IBT327686 ILP327686 IVL327686 JFH327686 JPD327686 JYZ327686 KIV327686 KSR327686 LCN327686 LMJ327686 LWF327686 MGB327686 MPX327686 MZT327686 NJP327686 NTL327686 ODH327686 OND327686 OWZ327686 PGV327686 PQR327686 QAN327686 QKJ327686 QUF327686 REB327686 RNX327686 RXT327686 SHP327686 SRL327686 TBH327686 TLD327686 TUZ327686 UEV327686 UOR327686 UYN327686 VIJ327686 VSF327686 WCB327686 WLX327686 WVT327686 L393222 JH393222 TD393222 ACZ393222 AMV393222 AWR393222 BGN393222 BQJ393222 CAF393222 CKB393222 CTX393222 DDT393222 DNP393222 DXL393222 EHH393222 ERD393222 FAZ393222 FKV393222 FUR393222 GEN393222 GOJ393222 GYF393222 HIB393222 HRX393222 IBT393222 ILP393222 IVL393222 JFH393222 JPD393222 JYZ393222 KIV393222 KSR393222 LCN393222 LMJ393222 LWF393222 MGB393222 MPX393222 MZT393222 NJP393222 NTL393222 ODH393222 OND393222 OWZ393222 PGV393222 PQR393222 QAN393222 QKJ393222 QUF393222 REB393222 RNX393222 RXT393222 SHP393222 SRL393222 TBH393222 TLD393222 TUZ393222 UEV393222 UOR393222 UYN393222 VIJ393222 VSF393222 WCB393222 WLX393222 WVT393222 L458758 JH458758 TD458758 ACZ458758 AMV458758 AWR458758 BGN458758 BQJ458758 CAF458758 CKB458758 CTX458758 DDT458758 DNP458758 DXL458758 EHH458758 ERD458758 FAZ458758 FKV458758 FUR458758 GEN458758 GOJ458758 GYF458758 HIB458758 HRX458758 IBT458758 ILP458758 IVL458758 JFH458758 JPD458758 JYZ458758 KIV458758 KSR458758 LCN458758 LMJ458758 LWF458758 MGB458758 MPX458758 MZT458758 NJP458758 NTL458758 ODH458758 OND458758 OWZ458758 PGV458758 PQR458758 QAN458758 QKJ458758 QUF458758 REB458758 RNX458758 RXT458758 SHP458758 SRL458758 TBH458758 TLD458758 TUZ458758 UEV458758 UOR458758 UYN458758 VIJ458758 VSF458758 WCB458758 WLX458758 WVT458758 L524294 JH524294 TD524294 ACZ524294 AMV524294 AWR524294 BGN524294 BQJ524294 CAF524294 CKB524294 CTX524294 DDT524294 DNP524294 DXL524294 EHH524294 ERD524294 FAZ524294 FKV524294 FUR524294 GEN524294 GOJ524294 GYF524294 HIB524294 HRX524294 IBT524294 ILP524294 IVL524294 JFH524294 JPD524294 JYZ524294 KIV524294 KSR524294 LCN524294 LMJ524294 LWF524294 MGB524294 MPX524294 MZT524294 NJP524294 NTL524294 ODH524294 OND524294 OWZ524294 PGV524294 PQR524294 QAN524294 QKJ524294 QUF524294 REB524294 RNX524294 RXT524294 SHP524294 SRL524294 TBH524294 TLD524294 TUZ524294 UEV524294 UOR524294 UYN524294 VIJ524294 VSF524294 WCB524294 WLX524294 WVT524294 L589830 JH589830 TD589830 ACZ589830 AMV589830 AWR589830 BGN589830 BQJ589830 CAF589830 CKB589830 CTX589830 DDT589830 DNP589830 DXL589830 EHH589830 ERD589830 FAZ589830 FKV589830 FUR589830 GEN589830 GOJ589830 GYF589830 HIB589830 HRX589830 IBT589830 ILP589830 IVL589830 JFH589830 JPD589830 JYZ589830 KIV589830 KSR589830 LCN589830 LMJ589830 LWF589830 MGB589830 MPX589830 MZT589830 NJP589830 NTL589830 ODH589830 OND589830 OWZ589830 PGV589830 PQR589830 QAN589830 QKJ589830 QUF589830 REB589830 RNX589830 RXT589830 SHP589830 SRL589830 TBH589830 TLD589830 TUZ589830 UEV589830 UOR589830 UYN589830 VIJ589830 VSF589830 WCB589830 WLX589830 WVT589830 L655366 JH655366 TD655366 ACZ655366 AMV655366 AWR655366 BGN655366 BQJ655366 CAF655366 CKB655366 CTX655366 DDT655366 DNP655366 DXL655366 EHH655366 ERD655366 FAZ655366 FKV655366 FUR655366 GEN655366 GOJ655366 GYF655366 HIB655366 HRX655366 IBT655366 ILP655366 IVL655366 JFH655366 JPD655366 JYZ655366 KIV655366 KSR655366 LCN655366 LMJ655366 LWF655366 MGB655366 MPX655366 MZT655366 NJP655366 NTL655366 ODH655366 OND655366 OWZ655366 PGV655366 PQR655366 QAN655366 QKJ655366 QUF655366 REB655366 RNX655366 RXT655366 SHP655366 SRL655366 TBH655366 TLD655366 TUZ655366 UEV655366 UOR655366 UYN655366 VIJ655366 VSF655366 WCB655366 WLX655366 WVT655366 L720902 JH720902 TD720902 ACZ720902 AMV720902 AWR720902 BGN720902 BQJ720902 CAF720902 CKB720902 CTX720902 DDT720902 DNP720902 DXL720902 EHH720902 ERD720902 FAZ720902 FKV720902 FUR720902 GEN720902 GOJ720902 GYF720902 HIB720902 HRX720902 IBT720902 ILP720902 IVL720902 JFH720902 JPD720902 JYZ720902 KIV720902 KSR720902 LCN720902 LMJ720902 LWF720902 MGB720902 MPX720902 MZT720902 NJP720902 NTL720902 ODH720902 OND720902 OWZ720902 PGV720902 PQR720902 QAN720902 QKJ720902 QUF720902 REB720902 RNX720902 RXT720902 SHP720902 SRL720902 TBH720902 TLD720902 TUZ720902 UEV720902 UOR720902 UYN720902 VIJ720902 VSF720902 WCB720902 WLX720902 WVT720902 L786438 JH786438 TD786438 ACZ786438 AMV786438 AWR786438 BGN786438 BQJ786438 CAF786438 CKB786438 CTX786438 DDT786438 DNP786438 DXL786438 EHH786438 ERD786438 FAZ786438 FKV786438 FUR786438 GEN786438 GOJ786438 GYF786438 HIB786438 HRX786438 IBT786438 ILP786438 IVL786438 JFH786438 JPD786438 JYZ786438 KIV786438 KSR786438 LCN786438 LMJ786438 LWF786438 MGB786438 MPX786438 MZT786438 NJP786438 NTL786438 ODH786438 OND786438 OWZ786438 PGV786438 PQR786438 QAN786438 QKJ786438 QUF786438 REB786438 RNX786438 RXT786438 SHP786438 SRL786438 TBH786438 TLD786438 TUZ786438 UEV786438 UOR786438 UYN786438 VIJ786438 VSF786438 WCB786438 WLX786438 WVT786438 L851974 JH851974 TD851974 ACZ851974 AMV851974 AWR851974 BGN851974 BQJ851974 CAF851974 CKB851974 CTX851974 DDT851974 DNP851974 DXL851974 EHH851974 ERD851974 FAZ851974 FKV851974 FUR851974 GEN851974 GOJ851974 GYF851974 HIB851974 HRX851974 IBT851974 ILP851974 IVL851974 JFH851974 JPD851974 JYZ851974 KIV851974 KSR851974 LCN851974 LMJ851974 LWF851974 MGB851974 MPX851974 MZT851974 NJP851974 NTL851974 ODH851974 OND851974 OWZ851974 PGV851974 PQR851974 QAN851974 QKJ851974 QUF851974 REB851974 RNX851974 RXT851974 SHP851974 SRL851974 TBH851974 TLD851974 TUZ851974 UEV851974 UOR851974 UYN851974 VIJ851974 VSF851974 WCB851974 WLX851974 WVT851974 L917510 JH917510 TD917510 ACZ917510 AMV917510 AWR917510 BGN917510 BQJ917510 CAF917510 CKB917510 CTX917510 DDT917510 DNP917510 DXL917510 EHH917510 ERD917510 FAZ917510 FKV917510 FUR917510 GEN917510 GOJ917510 GYF917510 HIB917510 HRX917510 IBT917510 ILP917510 IVL917510 JFH917510 JPD917510 JYZ917510 KIV917510 KSR917510 LCN917510 LMJ917510 LWF917510 MGB917510 MPX917510 MZT917510 NJP917510 NTL917510 ODH917510 OND917510 OWZ917510 PGV917510 PQR917510 QAN917510 QKJ917510 QUF917510 REB917510 RNX917510 RXT917510 SHP917510 SRL917510 TBH917510 TLD917510 TUZ917510 UEV917510 UOR917510 UYN917510 VIJ917510 VSF917510 WCB917510 WLX917510 WVT917510 L983046 JH983046 TD983046 ACZ983046 AMV983046 AWR983046 BGN983046 BQJ983046 CAF983046 CKB983046 CTX983046 DDT983046 DNP983046 DXL983046 EHH983046 ERD983046 FAZ983046 FKV983046 FUR983046 GEN983046 GOJ983046 GYF983046 HIB983046 HRX983046 IBT983046 ILP983046 IVL983046 JFH983046 JPD983046 JYZ983046 KIV983046 KSR983046 LCN983046 LMJ983046 LWF983046 MGB983046 MPX983046 MZT983046 NJP983046 NTL983046 ODH983046 OND983046 OWZ983046 PGV983046 PQR983046 QAN983046 QKJ983046 QUF983046 REB983046 RNX983046 RXT983046 SHP983046 SRL983046 TBH983046 TLD983046 TUZ983046 UEV983046 UOR983046 UYN983046 VIJ983046 VSF983046 WCB983046 WLX983046 WVT983046">
      <formula1>Proceso</formula1>
    </dataValidation>
  </dataValidations>
  <printOptions horizontalCentered="1" verticalCentered="1"/>
  <pageMargins left="0.23622047244094491" right="0.23622047244094491" top="0.74803149606299213" bottom="0.35433070866141736" header="0.31496062992125984" footer="0.31496062992125984"/>
  <pageSetup scale="57" orientation="landscape" r:id="rId1"/>
  <headerFooter>
    <oddFooter xml:space="preserve">&amp;L&amp;9Formato: FO-AC-07 Versión: 2&amp;C&amp;9Página &amp;P&amp;R&amp;9Vo.Bo: </oddFooter>
  </headerFooter>
  <drawing r:id="rId2"/>
  <legacyDrawing r:id="rId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BD115"/>
  <sheetViews>
    <sheetView showGridLines="0" zoomScaleNormal="100" zoomScaleSheetLayoutView="115" workbookViewId="0"/>
  </sheetViews>
  <sheetFormatPr baseColWidth="10" defaultRowHeight="11.25" x14ac:dyDescent="0.2"/>
  <cols>
    <col min="1" max="1" width="1.140625" style="110" customWidth="1"/>
    <col min="2" max="4" width="5.7109375" style="110" customWidth="1"/>
    <col min="5" max="5" width="3.7109375" style="111" customWidth="1"/>
    <col min="6" max="8" width="3.7109375" style="110" customWidth="1"/>
    <col min="9" max="11" width="4.5703125" style="110" customWidth="1"/>
    <col min="12" max="13" width="3.28515625" style="112" bestFit="1" customWidth="1"/>
    <col min="14" max="14" width="0.7109375" style="112" hidden="1" customWidth="1"/>
    <col min="15" max="15" width="3" style="112" hidden="1" customWidth="1"/>
    <col min="16" max="16" width="5.140625" style="112" hidden="1" customWidth="1"/>
    <col min="17" max="17" width="3" style="112" hidden="1" customWidth="1"/>
    <col min="18" max="18" width="4.28515625" style="112" customWidth="1"/>
    <col min="19" max="21" width="5.7109375" style="112" customWidth="1"/>
    <col min="22" max="24" width="2.7109375" style="111" customWidth="1"/>
    <col min="25" max="25" width="2.85546875" style="111" customWidth="1"/>
    <col min="26" max="31" width="2.7109375" style="111" customWidth="1"/>
    <col min="32" max="32" width="1.140625" style="111" hidden="1" customWidth="1"/>
    <col min="33" max="39" width="2.7109375" style="111" hidden="1" customWidth="1"/>
    <col min="40" max="41" width="5.140625" style="111" hidden="1" customWidth="1"/>
    <col min="42" max="42" width="4.28515625" style="111" customWidth="1"/>
    <col min="43" max="43" width="5.140625" style="111" hidden="1" customWidth="1"/>
    <col min="44" max="44" width="3.28515625" style="111" bestFit="1" customWidth="1"/>
    <col min="45" max="45" width="5.140625" style="111" hidden="1" customWidth="1"/>
    <col min="46" max="46" width="3.28515625" style="111" bestFit="1" customWidth="1"/>
    <col min="47" max="47" width="4.28515625" style="111" customWidth="1"/>
    <col min="48" max="48" width="4.28515625" style="112" customWidth="1"/>
    <col min="49" max="49" width="19.85546875" style="112" customWidth="1"/>
    <col min="50" max="50" width="18.28515625" style="112" customWidth="1"/>
    <col min="51" max="51" width="5" style="111" customWidth="1"/>
    <col min="52" max="54" width="8.28515625" style="110" customWidth="1"/>
    <col min="55" max="55" width="5.28515625" style="111" customWidth="1"/>
    <col min="56" max="56" width="21.28515625" style="111" customWidth="1"/>
    <col min="57" max="256" width="11.42578125" style="89"/>
    <col min="257" max="257" width="1.140625" style="89" customWidth="1"/>
    <col min="258" max="260" width="5.7109375" style="89" customWidth="1"/>
    <col min="261" max="264" width="3.7109375" style="89" customWidth="1"/>
    <col min="265" max="267" width="4.5703125" style="89" customWidth="1"/>
    <col min="268" max="269" width="3.28515625" style="89" bestFit="1" customWidth="1"/>
    <col min="270" max="273" width="0" style="89" hidden="1" customWidth="1"/>
    <col min="274" max="274" width="4.28515625" style="89" customWidth="1"/>
    <col min="275" max="277" width="5.7109375" style="89" customWidth="1"/>
    <col min="278" max="280" width="2.7109375" style="89" customWidth="1"/>
    <col min="281" max="281" width="2.85546875" style="89" customWidth="1"/>
    <col min="282" max="287" width="2.7109375" style="89" customWidth="1"/>
    <col min="288" max="297" width="0" style="89" hidden="1" customWidth="1"/>
    <col min="298" max="298" width="4.28515625" style="89" customWidth="1"/>
    <col min="299" max="299" width="0" style="89" hidden="1" customWidth="1"/>
    <col min="300" max="300" width="3.28515625" style="89" bestFit="1" customWidth="1"/>
    <col min="301" max="301" width="0" style="89" hidden="1" customWidth="1"/>
    <col min="302" max="302" width="3.28515625" style="89" bestFit="1" customWidth="1"/>
    <col min="303" max="304" width="4.28515625" style="89" customWidth="1"/>
    <col min="305" max="305" width="19.85546875" style="89" customWidth="1"/>
    <col min="306" max="306" width="18.28515625" style="89" customWidth="1"/>
    <col min="307" max="307" width="5" style="89" customWidth="1"/>
    <col min="308" max="310" width="8.28515625" style="89" customWidth="1"/>
    <col min="311" max="311" width="5.28515625" style="89" customWidth="1"/>
    <col min="312" max="312" width="21.28515625" style="89" customWidth="1"/>
    <col min="313" max="512" width="11.42578125" style="89"/>
    <col min="513" max="513" width="1.140625" style="89" customWidth="1"/>
    <col min="514" max="516" width="5.7109375" style="89" customWidth="1"/>
    <col min="517" max="520" width="3.7109375" style="89" customWidth="1"/>
    <col min="521" max="523" width="4.5703125" style="89" customWidth="1"/>
    <col min="524" max="525" width="3.28515625" style="89" bestFit="1" customWidth="1"/>
    <col min="526" max="529" width="0" style="89" hidden="1" customWidth="1"/>
    <col min="530" max="530" width="4.28515625" style="89" customWidth="1"/>
    <col min="531" max="533" width="5.7109375" style="89" customWidth="1"/>
    <col min="534" max="536" width="2.7109375" style="89" customWidth="1"/>
    <col min="537" max="537" width="2.85546875" style="89" customWidth="1"/>
    <col min="538" max="543" width="2.7109375" style="89" customWidth="1"/>
    <col min="544" max="553" width="0" style="89" hidden="1" customWidth="1"/>
    <col min="554" max="554" width="4.28515625" style="89" customWidth="1"/>
    <col min="555" max="555" width="0" style="89" hidden="1" customWidth="1"/>
    <col min="556" max="556" width="3.28515625" style="89" bestFit="1" customWidth="1"/>
    <col min="557" max="557" width="0" style="89" hidden="1" customWidth="1"/>
    <col min="558" max="558" width="3.28515625" style="89" bestFit="1" customWidth="1"/>
    <col min="559" max="560" width="4.28515625" style="89" customWidth="1"/>
    <col min="561" max="561" width="19.85546875" style="89" customWidth="1"/>
    <col min="562" max="562" width="18.28515625" style="89" customWidth="1"/>
    <col min="563" max="563" width="5" style="89" customWidth="1"/>
    <col min="564" max="566" width="8.28515625" style="89" customWidth="1"/>
    <col min="567" max="567" width="5.28515625" style="89" customWidth="1"/>
    <col min="568" max="568" width="21.28515625" style="89" customWidth="1"/>
    <col min="569" max="768" width="11.42578125" style="89"/>
    <col min="769" max="769" width="1.140625" style="89" customWidth="1"/>
    <col min="770" max="772" width="5.7109375" style="89" customWidth="1"/>
    <col min="773" max="776" width="3.7109375" style="89" customWidth="1"/>
    <col min="777" max="779" width="4.5703125" style="89" customWidth="1"/>
    <col min="780" max="781" width="3.28515625" style="89" bestFit="1" customWidth="1"/>
    <col min="782" max="785" width="0" style="89" hidden="1" customWidth="1"/>
    <col min="786" max="786" width="4.28515625" style="89" customWidth="1"/>
    <col min="787" max="789" width="5.7109375" style="89" customWidth="1"/>
    <col min="790" max="792" width="2.7109375" style="89" customWidth="1"/>
    <col min="793" max="793" width="2.85546875" style="89" customWidth="1"/>
    <col min="794" max="799" width="2.7109375" style="89" customWidth="1"/>
    <col min="800" max="809" width="0" style="89" hidden="1" customWidth="1"/>
    <col min="810" max="810" width="4.28515625" style="89" customWidth="1"/>
    <col min="811" max="811" width="0" style="89" hidden="1" customWidth="1"/>
    <col min="812" max="812" width="3.28515625" style="89" bestFit="1" customWidth="1"/>
    <col min="813" max="813" width="0" style="89" hidden="1" customWidth="1"/>
    <col min="814" max="814" width="3.28515625" style="89" bestFit="1" customWidth="1"/>
    <col min="815" max="816" width="4.28515625" style="89" customWidth="1"/>
    <col min="817" max="817" width="19.85546875" style="89" customWidth="1"/>
    <col min="818" max="818" width="18.28515625" style="89" customWidth="1"/>
    <col min="819" max="819" width="5" style="89" customWidth="1"/>
    <col min="820" max="822" width="8.28515625" style="89" customWidth="1"/>
    <col min="823" max="823" width="5.28515625" style="89" customWidth="1"/>
    <col min="824" max="824" width="21.28515625" style="89" customWidth="1"/>
    <col min="825" max="1024" width="11.42578125" style="89"/>
    <col min="1025" max="1025" width="1.140625" style="89" customWidth="1"/>
    <col min="1026" max="1028" width="5.7109375" style="89" customWidth="1"/>
    <col min="1029" max="1032" width="3.7109375" style="89" customWidth="1"/>
    <col min="1033" max="1035" width="4.5703125" style="89" customWidth="1"/>
    <col min="1036" max="1037" width="3.28515625" style="89" bestFit="1" customWidth="1"/>
    <col min="1038" max="1041" width="0" style="89" hidden="1" customWidth="1"/>
    <col min="1042" max="1042" width="4.28515625" style="89" customWidth="1"/>
    <col min="1043" max="1045" width="5.7109375" style="89" customWidth="1"/>
    <col min="1046" max="1048" width="2.7109375" style="89" customWidth="1"/>
    <col min="1049" max="1049" width="2.85546875" style="89" customWidth="1"/>
    <col min="1050" max="1055" width="2.7109375" style="89" customWidth="1"/>
    <col min="1056" max="1065" width="0" style="89" hidden="1" customWidth="1"/>
    <col min="1066" max="1066" width="4.28515625" style="89" customWidth="1"/>
    <col min="1067" max="1067" width="0" style="89" hidden="1" customWidth="1"/>
    <col min="1068" max="1068" width="3.28515625" style="89" bestFit="1" customWidth="1"/>
    <col min="1069" max="1069" width="0" style="89" hidden="1" customWidth="1"/>
    <col min="1070" max="1070" width="3.28515625" style="89" bestFit="1" customWidth="1"/>
    <col min="1071" max="1072" width="4.28515625" style="89" customWidth="1"/>
    <col min="1073" max="1073" width="19.85546875" style="89" customWidth="1"/>
    <col min="1074" max="1074" width="18.28515625" style="89" customWidth="1"/>
    <col min="1075" max="1075" width="5" style="89" customWidth="1"/>
    <col min="1076" max="1078" width="8.28515625" style="89" customWidth="1"/>
    <col min="1079" max="1079" width="5.28515625" style="89" customWidth="1"/>
    <col min="1080" max="1080" width="21.28515625" style="89" customWidth="1"/>
    <col min="1081" max="1280" width="11.42578125" style="89"/>
    <col min="1281" max="1281" width="1.140625" style="89" customWidth="1"/>
    <col min="1282" max="1284" width="5.7109375" style="89" customWidth="1"/>
    <col min="1285" max="1288" width="3.7109375" style="89" customWidth="1"/>
    <col min="1289" max="1291" width="4.5703125" style="89" customWidth="1"/>
    <col min="1292" max="1293" width="3.28515625" style="89" bestFit="1" customWidth="1"/>
    <col min="1294" max="1297" width="0" style="89" hidden="1" customWidth="1"/>
    <col min="1298" max="1298" width="4.28515625" style="89" customWidth="1"/>
    <col min="1299" max="1301" width="5.7109375" style="89" customWidth="1"/>
    <col min="1302" max="1304" width="2.7109375" style="89" customWidth="1"/>
    <col min="1305" max="1305" width="2.85546875" style="89" customWidth="1"/>
    <col min="1306" max="1311" width="2.7109375" style="89" customWidth="1"/>
    <col min="1312" max="1321" width="0" style="89" hidden="1" customWidth="1"/>
    <col min="1322" max="1322" width="4.28515625" style="89" customWidth="1"/>
    <col min="1323" max="1323" width="0" style="89" hidden="1" customWidth="1"/>
    <col min="1324" max="1324" width="3.28515625" style="89" bestFit="1" customWidth="1"/>
    <col min="1325" max="1325" width="0" style="89" hidden="1" customWidth="1"/>
    <col min="1326" max="1326" width="3.28515625" style="89" bestFit="1" customWidth="1"/>
    <col min="1327" max="1328" width="4.28515625" style="89" customWidth="1"/>
    <col min="1329" max="1329" width="19.85546875" style="89" customWidth="1"/>
    <col min="1330" max="1330" width="18.28515625" style="89" customWidth="1"/>
    <col min="1331" max="1331" width="5" style="89" customWidth="1"/>
    <col min="1332" max="1334" width="8.28515625" style="89" customWidth="1"/>
    <col min="1335" max="1335" width="5.28515625" style="89" customWidth="1"/>
    <col min="1336" max="1336" width="21.28515625" style="89" customWidth="1"/>
    <col min="1337" max="1536" width="11.42578125" style="89"/>
    <col min="1537" max="1537" width="1.140625" style="89" customWidth="1"/>
    <col min="1538" max="1540" width="5.7109375" style="89" customWidth="1"/>
    <col min="1541" max="1544" width="3.7109375" style="89" customWidth="1"/>
    <col min="1545" max="1547" width="4.5703125" style="89" customWidth="1"/>
    <col min="1548" max="1549" width="3.28515625" style="89" bestFit="1" customWidth="1"/>
    <col min="1550" max="1553" width="0" style="89" hidden="1" customWidth="1"/>
    <col min="1554" max="1554" width="4.28515625" style="89" customWidth="1"/>
    <col min="1555" max="1557" width="5.7109375" style="89" customWidth="1"/>
    <col min="1558" max="1560" width="2.7109375" style="89" customWidth="1"/>
    <col min="1561" max="1561" width="2.85546875" style="89" customWidth="1"/>
    <col min="1562" max="1567" width="2.7109375" style="89" customWidth="1"/>
    <col min="1568" max="1577" width="0" style="89" hidden="1" customWidth="1"/>
    <col min="1578" max="1578" width="4.28515625" style="89" customWidth="1"/>
    <col min="1579" max="1579" width="0" style="89" hidden="1" customWidth="1"/>
    <col min="1580" max="1580" width="3.28515625" style="89" bestFit="1" customWidth="1"/>
    <col min="1581" max="1581" width="0" style="89" hidden="1" customWidth="1"/>
    <col min="1582" max="1582" width="3.28515625" style="89" bestFit="1" customWidth="1"/>
    <col min="1583" max="1584" width="4.28515625" style="89" customWidth="1"/>
    <col min="1585" max="1585" width="19.85546875" style="89" customWidth="1"/>
    <col min="1586" max="1586" width="18.28515625" style="89" customWidth="1"/>
    <col min="1587" max="1587" width="5" style="89" customWidth="1"/>
    <col min="1588" max="1590" width="8.28515625" style="89" customWidth="1"/>
    <col min="1591" max="1591" width="5.28515625" style="89" customWidth="1"/>
    <col min="1592" max="1592" width="21.28515625" style="89" customWidth="1"/>
    <col min="1593" max="1792" width="11.42578125" style="89"/>
    <col min="1793" max="1793" width="1.140625" style="89" customWidth="1"/>
    <col min="1794" max="1796" width="5.7109375" style="89" customWidth="1"/>
    <col min="1797" max="1800" width="3.7109375" style="89" customWidth="1"/>
    <col min="1801" max="1803" width="4.5703125" style="89" customWidth="1"/>
    <col min="1804" max="1805" width="3.28515625" style="89" bestFit="1" customWidth="1"/>
    <col min="1806" max="1809" width="0" style="89" hidden="1" customWidth="1"/>
    <col min="1810" max="1810" width="4.28515625" style="89" customWidth="1"/>
    <col min="1811" max="1813" width="5.7109375" style="89" customWidth="1"/>
    <col min="1814" max="1816" width="2.7109375" style="89" customWidth="1"/>
    <col min="1817" max="1817" width="2.85546875" style="89" customWidth="1"/>
    <col min="1818" max="1823" width="2.7109375" style="89" customWidth="1"/>
    <col min="1824" max="1833" width="0" style="89" hidden="1" customWidth="1"/>
    <col min="1834" max="1834" width="4.28515625" style="89" customWidth="1"/>
    <col min="1835" max="1835" width="0" style="89" hidden="1" customWidth="1"/>
    <col min="1836" max="1836" width="3.28515625" style="89" bestFit="1" customWidth="1"/>
    <col min="1837" max="1837" width="0" style="89" hidden="1" customWidth="1"/>
    <col min="1838" max="1838" width="3.28515625" style="89" bestFit="1" customWidth="1"/>
    <col min="1839" max="1840" width="4.28515625" style="89" customWidth="1"/>
    <col min="1841" max="1841" width="19.85546875" style="89" customWidth="1"/>
    <col min="1842" max="1842" width="18.28515625" style="89" customWidth="1"/>
    <col min="1843" max="1843" width="5" style="89" customWidth="1"/>
    <col min="1844" max="1846" width="8.28515625" style="89" customWidth="1"/>
    <col min="1847" max="1847" width="5.28515625" style="89" customWidth="1"/>
    <col min="1848" max="1848" width="21.28515625" style="89" customWidth="1"/>
    <col min="1849" max="2048" width="11.42578125" style="89"/>
    <col min="2049" max="2049" width="1.140625" style="89" customWidth="1"/>
    <col min="2050" max="2052" width="5.7109375" style="89" customWidth="1"/>
    <col min="2053" max="2056" width="3.7109375" style="89" customWidth="1"/>
    <col min="2057" max="2059" width="4.5703125" style="89" customWidth="1"/>
    <col min="2060" max="2061" width="3.28515625" style="89" bestFit="1" customWidth="1"/>
    <col min="2062" max="2065" width="0" style="89" hidden="1" customWidth="1"/>
    <col min="2066" max="2066" width="4.28515625" style="89" customWidth="1"/>
    <col min="2067" max="2069" width="5.7109375" style="89" customWidth="1"/>
    <col min="2070" max="2072" width="2.7109375" style="89" customWidth="1"/>
    <col min="2073" max="2073" width="2.85546875" style="89" customWidth="1"/>
    <col min="2074" max="2079" width="2.7109375" style="89" customWidth="1"/>
    <col min="2080" max="2089" width="0" style="89" hidden="1" customWidth="1"/>
    <col min="2090" max="2090" width="4.28515625" style="89" customWidth="1"/>
    <col min="2091" max="2091" width="0" style="89" hidden="1" customWidth="1"/>
    <col min="2092" max="2092" width="3.28515625" style="89" bestFit="1" customWidth="1"/>
    <col min="2093" max="2093" width="0" style="89" hidden="1" customWidth="1"/>
    <col min="2094" max="2094" width="3.28515625" style="89" bestFit="1" customWidth="1"/>
    <col min="2095" max="2096" width="4.28515625" style="89" customWidth="1"/>
    <col min="2097" max="2097" width="19.85546875" style="89" customWidth="1"/>
    <col min="2098" max="2098" width="18.28515625" style="89" customWidth="1"/>
    <col min="2099" max="2099" width="5" style="89" customWidth="1"/>
    <col min="2100" max="2102" width="8.28515625" style="89" customWidth="1"/>
    <col min="2103" max="2103" width="5.28515625" style="89" customWidth="1"/>
    <col min="2104" max="2104" width="21.28515625" style="89" customWidth="1"/>
    <col min="2105" max="2304" width="11.42578125" style="89"/>
    <col min="2305" max="2305" width="1.140625" style="89" customWidth="1"/>
    <col min="2306" max="2308" width="5.7109375" style="89" customWidth="1"/>
    <col min="2309" max="2312" width="3.7109375" style="89" customWidth="1"/>
    <col min="2313" max="2315" width="4.5703125" style="89" customWidth="1"/>
    <col min="2316" max="2317" width="3.28515625" style="89" bestFit="1" customWidth="1"/>
    <col min="2318" max="2321" width="0" style="89" hidden="1" customWidth="1"/>
    <col min="2322" max="2322" width="4.28515625" style="89" customWidth="1"/>
    <col min="2323" max="2325" width="5.7109375" style="89" customWidth="1"/>
    <col min="2326" max="2328" width="2.7109375" style="89" customWidth="1"/>
    <col min="2329" max="2329" width="2.85546875" style="89" customWidth="1"/>
    <col min="2330" max="2335" width="2.7109375" style="89" customWidth="1"/>
    <col min="2336" max="2345" width="0" style="89" hidden="1" customWidth="1"/>
    <col min="2346" max="2346" width="4.28515625" style="89" customWidth="1"/>
    <col min="2347" max="2347" width="0" style="89" hidden="1" customWidth="1"/>
    <col min="2348" max="2348" width="3.28515625" style="89" bestFit="1" customWidth="1"/>
    <col min="2349" max="2349" width="0" style="89" hidden="1" customWidth="1"/>
    <col min="2350" max="2350" width="3.28515625" style="89" bestFit="1" customWidth="1"/>
    <col min="2351" max="2352" width="4.28515625" style="89" customWidth="1"/>
    <col min="2353" max="2353" width="19.85546875" style="89" customWidth="1"/>
    <col min="2354" max="2354" width="18.28515625" style="89" customWidth="1"/>
    <col min="2355" max="2355" width="5" style="89" customWidth="1"/>
    <col min="2356" max="2358" width="8.28515625" style="89" customWidth="1"/>
    <col min="2359" max="2359" width="5.28515625" style="89" customWidth="1"/>
    <col min="2360" max="2360" width="21.28515625" style="89" customWidth="1"/>
    <col min="2361" max="2560" width="11.42578125" style="89"/>
    <col min="2561" max="2561" width="1.140625" style="89" customWidth="1"/>
    <col min="2562" max="2564" width="5.7109375" style="89" customWidth="1"/>
    <col min="2565" max="2568" width="3.7109375" style="89" customWidth="1"/>
    <col min="2569" max="2571" width="4.5703125" style="89" customWidth="1"/>
    <col min="2572" max="2573" width="3.28515625" style="89" bestFit="1" customWidth="1"/>
    <col min="2574" max="2577" width="0" style="89" hidden="1" customWidth="1"/>
    <col min="2578" max="2578" width="4.28515625" style="89" customWidth="1"/>
    <col min="2579" max="2581" width="5.7109375" style="89" customWidth="1"/>
    <col min="2582" max="2584" width="2.7109375" style="89" customWidth="1"/>
    <col min="2585" max="2585" width="2.85546875" style="89" customWidth="1"/>
    <col min="2586" max="2591" width="2.7109375" style="89" customWidth="1"/>
    <col min="2592" max="2601" width="0" style="89" hidden="1" customWidth="1"/>
    <col min="2602" max="2602" width="4.28515625" style="89" customWidth="1"/>
    <col min="2603" max="2603" width="0" style="89" hidden="1" customWidth="1"/>
    <col min="2604" max="2604" width="3.28515625" style="89" bestFit="1" customWidth="1"/>
    <col min="2605" max="2605" width="0" style="89" hidden="1" customWidth="1"/>
    <col min="2606" max="2606" width="3.28515625" style="89" bestFit="1" customWidth="1"/>
    <col min="2607" max="2608" width="4.28515625" style="89" customWidth="1"/>
    <col min="2609" max="2609" width="19.85546875" style="89" customWidth="1"/>
    <col min="2610" max="2610" width="18.28515625" style="89" customWidth="1"/>
    <col min="2611" max="2611" width="5" style="89" customWidth="1"/>
    <col min="2612" max="2614" width="8.28515625" style="89" customWidth="1"/>
    <col min="2615" max="2615" width="5.28515625" style="89" customWidth="1"/>
    <col min="2616" max="2616" width="21.28515625" style="89" customWidth="1"/>
    <col min="2617" max="2816" width="11.42578125" style="89"/>
    <col min="2817" max="2817" width="1.140625" style="89" customWidth="1"/>
    <col min="2818" max="2820" width="5.7109375" style="89" customWidth="1"/>
    <col min="2821" max="2824" width="3.7109375" style="89" customWidth="1"/>
    <col min="2825" max="2827" width="4.5703125" style="89" customWidth="1"/>
    <col min="2828" max="2829" width="3.28515625" style="89" bestFit="1" customWidth="1"/>
    <col min="2830" max="2833" width="0" style="89" hidden="1" customWidth="1"/>
    <col min="2834" max="2834" width="4.28515625" style="89" customWidth="1"/>
    <col min="2835" max="2837" width="5.7109375" style="89" customWidth="1"/>
    <col min="2838" max="2840" width="2.7109375" style="89" customWidth="1"/>
    <col min="2841" max="2841" width="2.85546875" style="89" customWidth="1"/>
    <col min="2842" max="2847" width="2.7109375" style="89" customWidth="1"/>
    <col min="2848" max="2857" width="0" style="89" hidden="1" customWidth="1"/>
    <col min="2858" max="2858" width="4.28515625" style="89" customWidth="1"/>
    <col min="2859" max="2859" width="0" style="89" hidden="1" customWidth="1"/>
    <col min="2860" max="2860" width="3.28515625" style="89" bestFit="1" customWidth="1"/>
    <col min="2861" max="2861" width="0" style="89" hidden="1" customWidth="1"/>
    <col min="2862" max="2862" width="3.28515625" style="89" bestFit="1" customWidth="1"/>
    <col min="2863" max="2864" width="4.28515625" style="89" customWidth="1"/>
    <col min="2865" max="2865" width="19.85546875" style="89" customWidth="1"/>
    <col min="2866" max="2866" width="18.28515625" style="89" customWidth="1"/>
    <col min="2867" max="2867" width="5" style="89" customWidth="1"/>
    <col min="2868" max="2870" width="8.28515625" style="89" customWidth="1"/>
    <col min="2871" max="2871" width="5.28515625" style="89" customWidth="1"/>
    <col min="2872" max="2872" width="21.28515625" style="89" customWidth="1"/>
    <col min="2873" max="3072" width="11.42578125" style="89"/>
    <col min="3073" max="3073" width="1.140625" style="89" customWidth="1"/>
    <col min="3074" max="3076" width="5.7109375" style="89" customWidth="1"/>
    <col min="3077" max="3080" width="3.7109375" style="89" customWidth="1"/>
    <col min="3081" max="3083" width="4.5703125" style="89" customWidth="1"/>
    <col min="3084" max="3085" width="3.28515625" style="89" bestFit="1" customWidth="1"/>
    <col min="3086" max="3089" width="0" style="89" hidden="1" customWidth="1"/>
    <col min="3090" max="3090" width="4.28515625" style="89" customWidth="1"/>
    <col min="3091" max="3093" width="5.7109375" style="89" customWidth="1"/>
    <col min="3094" max="3096" width="2.7109375" style="89" customWidth="1"/>
    <col min="3097" max="3097" width="2.85546875" style="89" customWidth="1"/>
    <col min="3098" max="3103" width="2.7109375" style="89" customWidth="1"/>
    <col min="3104" max="3113" width="0" style="89" hidden="1" customWidth="1"/>
    <col min="3114" max="3114" width="4.28515625" style="89" customWidth="1"/>
    <col min="3115" max="3115" width="0" style="89" hidden="1" customWidth="1"/>
    <col min="3116" max="3116" width="3.28515625" style="89" bestFit="1" customWidth="1"/>
    <col min="3117" max="3117" width="0" style="89" hidden="1" customWidth="1"/>
    <col min="3118" max="3118" width="3.28515625" style="89" bestFit="1" customWidth="1"/>
    <col min="3119" max="3120" width="4.28515625" style="89" customWidth="1"/>
    <col min="3121" max="3121" width="19.85546875" style="89" customWidth="1"/>
    <col min="3122" max="3122" width="18.28515625" style="89" customWidth="1"/>
    <col min="3123" max="3123" width="5" style="89" customWidth="1"/>
    <col min="3124" max="3126" width="8.28515625" style="89" customWidth="1"/>
    <col min="3127" max="3127" width="5.28515625" style="89" customWidth="1"/>
    <col min="3128" max="3128" width="21.28515625" style="89" customWidth="1"/>
    <col min="3129" max="3328" width="11.42578125" style="89"/>
    <col min="3329" max="3329" width="1.140625" style="89" customWidth="1"/>
    <col min="3330" max="3332" width="5.7109375" style="89" customWidth="1"/>
    <col min="3333" max="3336" width="3.7109375" style="89" customWidth="1"/>
    <col min="3337" max="3339" width="4.5703125" style="89" customWidth="1"/>
    <col min="3340" max="3341" width="3.28515625" style="89" bestFit="1" customWidth="1"/>
    <col min="3342" max="3345" width="0" style="89" hidden="1" customWidth="1"/>
    <col min="3346" max="3346" width="4.28515625" style="89" customWidth="1"/>
    <col min="3347" max="3349" width="5.7109375" style="89" customWidth="1"/>
    <col min="3350" max="3352" width="2.7109375" style="89" customWidth="1"/>
    <col min="3353" max="3353" width="2.85546875" style="89" customWidth="1"/>
    <col min="3354" max="3359" width="2.7109375" style="89" customWidth="1"/>
    <col min="3360" max="3369" width="0" style="89" hidden="1" customWidth="1"/>
    <col min="3370" max="3370" width="4.28515625" style="89" customWidth="1"/>
    <col min="3371" max="3371" width="0" style="89" hidden="1" customWidth="1"/>
    <col min="3372" max="3372" width="3.28515625" style="89" bestFit="1" customWidth="1"/>
    <col min="3373" max="3373" width="0" style="89" hidden="1" customWidth="1"/>
    <col min="3374" max="3374" width="3.28515625" style="89" bestFit="1" customWidth="1"/>
    <col min="3375" max="3376" width="4.28515625" style="89" customWidth="1"/>
    <col min="3377" max="3377" width="19.85546875" style="89" customWidth="1"/>
    <col min="3378" max="3378" width="18.28515625" style="89" customWidth="1"/>
    <col min="3379" max="3379" width="5" style="89" customWidth="1"/>
    <col min="3380" max="3382" width="8.28515625" style="89" customWidth="1"/>
    <col min="3383" max="3383" width="5.28515625" style="89" customWidth="1"/>
    <col min="3384" max="3384" width="21.28515625" style="89" customWidth="1"/>
    <col min="3385" max="3584" width="11.42578125" style="89"/>
    <col min="3585" max="3585" width="1.140625" style="89" customWidth="1"/>
    <col min="3586" max="3588" width="5.7109375" style="89" customWidth="1"/>
    <col min="3589" max="3592" width="3.7109375" style="89" customWidth="1"/>
    <col min="3593" max="3595" width="4.5703125" style="89" customWidth="1"/>
    <col min="3596" max="3597" width="3.28515625" style="89" bestFit="1" customWidth="1"/>
    <col min="3598" max="3601" width="0" style="89" hidden="1" customWidth="1"/>
    <col min="3602" max="3602" width="4.28515625" style="89" customWidth="1"/>
    <col min="3603" max="3605" width="5.7109375" style="89" customWidth="1"/>
    <col min="3606" max="3608" width="2.7109375" style="89" customWidth="1"/>
    <col min="3609" max="3609" width="2.85546875" style="89" customWidth="1"/>
    <col min="3610" max="3615" width="2.7109375" style="89" customWidth="1"/>
    <col min="3616" max="3625" width="0" style="89" hidden="1" customWidth="1"/>
    <col min="3626" max="3626" width="4.28515625" style="89" customWidth="1"/>
    <col min="3627" max="3627" width="0" style="89" hidden="1" customWidth="1"/>
    <col min="3628" max="3628" width="3.28515625" style="89" bestFit="1" customWidth="1"/>
    <col min="3629" max="3629" width="0" style="89" hidden="1" customWidth="1"/>
    <col min="3630" max="3630" width="3.28515625" style="89" bestFit="1" customWidth="1"/>
    <col min="3631" max="3632" width="4.28515625" style="89" customWidth="1"/>
    <col min="3633" max="3633" width="19.85546875" style="89" customWidth="1"/>
    <col min="3634" max="3634" width="18.28515625" style="89" customWidth="1"/>
    <col min="3635" max="3635" width="5" style="89" customWidth="1"/>
    <col min="3636" max="3638" width="8.28515625" style="89" customWidth="1"/>
    <col min="3639" max="3639" width="5.28515625" style="89" customWidth="1"/>
    <col min="3640" max="3640" width="21.28515625" style="89" customWidth="1"/>
    <col min="3641" max="3840" width="11.42578125" style="89"/>
    <col min="3841" max="3841" width="1.140625" style="89" customWidth="1"/>
    <col min="3842" max="3844" width="5.7109375" style="89" customWidth="1"/>
    <col min="3845" max="3848" width="3.7109375" style="89" customWidth="1"/>
    <col min="3849" max="3851" width="4.5703125" style="89" customWidth="1"/>
    <col min="3852" max="3853" width="3.28515625" style="89" bestFit="1" customWidth="1"/>
    <col min="3854" max="3857" width="0" style="89" hidden="1" customWidth="1"/>
    <col min="3858" max="3858" width="4.28515625" style="89" customWidth="1"/>
    <col min="3859" max="3861" width="5.7109375" style="89" customWidth="1"/>
    <col min="3862" max="3864" width="2.7109375" style="89" customWidth="1"/>
    <col min="3865" max="3865" width="2.85546875" style="89" customWidth="1"/>
    <col min="3866" max="3871" width="2.7109375" style="89" customWidth="1"/>
    <col min="3872" max="3881" width="0" style="89" hidden="1" customWidth="1"/>
    <col min="3882" max="3882" width="4.28515625" style="89" customWidth="1"/>
    <col min="3883" max="3883" width="0" style="89" hidden="1" customWidth="1"/>
    <col min="3884" max="3884" width="3.28515625" style="89" bestFit="1" customWidth="1"/>
    <col min="3885" max="3885" width="0" style="89" hidden="1" customWidth="1"/>
    <col min="3886" max="3886" width="3.28515625" style="89" bestFit="1" customWidth="1"/>
    <col min="3887" max="3888" width="4.28515625" style="89" customWidth="1"/>
    <col min="3889" max="3889" width="19.85546875" style="89" customWidth="1"/>
    <col min="3890" max="3890" width="18.28515625" style="89" customWidth="1"/>
    <col min="3891" max="3891" width="5" style="89" customWidth="1"/>
    <col min="3892" max="3894" width="8.28515625" style="89" customWidth="1"/>
    <col min="3895" max="3895" width="5.28515625" style="89" customWidth="1"/>
    <col min="3896" max="3896" width="21.28515625" style="89" customWidth="1"/>
    <col min="3897" max="4096" width="11.42578125" style="89"/>
    <col min="4097" max="4097" width="1.140625" style="89" customWidth="1"/>
    <col min="4098" max="4100" width="5.7109375" style="89" customWidth="1"/>
    <col min="4101" max="4104" width="3.7109375" style="89" customWidth="1"/>
    <col min="4105" max="4107" width="4.5703125" style="89" customWidth="1"/>
    <col min="4108" max="4109" width="3.28515625" style="89" bestFit="1" customWidth="1"/>
    <col min="4110" max="4113" width="0" style="89" hidden="1" customWidth="1"/>
    <col min="4114" max="4114" width="4.28515625" style="89" customWidth="1"/>
    <col min="4115" max="4117" width="5.7109375" style="89" customWidth="1"/>
    <col min="4118" max="4120" width="2.7109375" style="89" customWidth="1"/>
    <col min="4121" max="4121" width="2.85546875" style="89" customWidth="1"/>
    <col min="4122" max="4127" width="2.7109375" style="89" customWidth="1"/>
    <col min="4128" max="4137" width="0" style="89" hidden="1" customWidth="1"/>
    <col min="4138" max="4138" width="4.28515625" style="89" customWidth="1"/>
    <col min="4139" max="4139" width="0" style="89" hidden="1" customWidth="1"/>
    <col min="4140" max="4140" width="3.28515625" style="89" bestFit="1" customWidth="1"/>
    <col min="4141" max="4141" width="0" style="89" hidden="1" customWidth="1"/>
    <col min="4142" max="4142" width="3.28515625" style="89" bestFit="1" customWidth="1"/>
    <col min="4143" max="4144" width="4.28515625" style="89" customWidth="1"/>
    <col min="4145" max="4145" width="19.85546875" style="89" customWidth="1"/>
    <col min="4146" max="4146" width="18.28515625" style="89" customWidth="1"/>
    <col min="4147" max="4147" width="5" style="89" customWidth="1"/>
    <col min="4148" max="4150" width="8.28515625" style="89" customWidth="1"/>
    <col min="4151" max="4151" width="5.28515625" style="89" customWidth="1"/>
    <col min="4152" max="4152" width="21.28515625" style="89" customWidth="1"/>
    <col min="4153" max="4352" width="11.42578125" style="89"/>
    <col min="4353" max="4353" width="1.140625" style="89" customWidth="1"/>
    <col min="4354" max="4356" width="5.7109375" style="89" customWidth="1"/>
    <col min="4357" max="4360" width="3.7109375" style="89" customWidth="1"/>
    <col min="4361" max="4363" width="4.5703125" style="89" customWidth="1"/>
    <col min="4364" max="4365" width="3.28515625" style="89" bestFit="1" customWidth="1"/>
    <col min="4366" max="4369" width="0" style="89" hidden="1" customWidth="1"/>
    <col min="4370" max="4370" width="4.28515625" style="89" customWidth="1"/>
    <col min="4371" max="4373" width="5.7109375" style="89" customWidth="1"/>
    <col min="4374" max="4376" width="2.7109375" style="89" customWidth="1"/>
    <col min="4377" max="4377" width="2.85546875" style="89" customWidth="1"/>
    <col min="4378" max="4383" width="2.7109375" style="89" customWidth="1"/>
    <col min="4384" max="4393" width="0" style="89" hidden="1" customWidth="1"/>
    <col min="4394" max="4394" width="4.28515625" style="89" customWidth="1"/>
    <col min="4395" max="4395" width="0" style="89" hidden="1" customWidth="1"/>
    <col min="4396" max="4396" width="3.28515625" style="89" bestFit="1" customWidth="1"/>
    <col min="4397" max="4397" width="0" style="89" hidden="1" customWidth="1"/>
    <col min="4398" max="4398" width="3.28515625" style="89" bestFit="1" customWidth="1"/>
    <col min="4399" max="4400" width="4.28515625" style="89" customWidth="1"/>
    <col min="4401" max="4401" width="19.85546875" style="89" customWidth="1"/>
    <col min="4402" max="4402" width="18.28515625" style="89" customWidth="1"/>
    <col min="4403" max="4403" width="5" style="89" customWidth="1"/>
    <col min="4404" max="4406" width="8.28515625" style="89" customWidth="1"/>
    <col min="4407" max="4407" width="5.28515625" style="89" customWidth="1"/>
    <col min="4408" max="4408" width="21.28515625" style="89" customWidth="1"/>
    <col min="4409" max="4608" width="11.42578125" style="89"/>
    <col min="4609" max="4609" width="1.140625" style="89" customWidth="1"/>
    <col min="4610" max="4612" width="5.7109375" style="89" customWidth="1"/>
    <col min="4613" max="4616" width="3.7109375" style="89" customWidth="1"/>
    <col min="4617" max="4619" width="4.5703125" style="89" customWidth="1"/>
    <col min="4620" max="4621" width="3.28515625" style="89" bestFit="1" customWidth="1"/>
    <col min="4622" max="4625" width="0" style="89" hidden="1" customWidth="1"/>
    <col min="4626" max="4626" width="4.28515625" style="89" customWidth="1"/>
    <col min="4627" max="4629" width="5.7109375" style="89" customWidth="1"/>
    <col min="4630" max="4632" width="2.7109375" style="89" customWidth="1"/>
    <col min="4633" max="4633" width="2.85546875" style="89" customWidth="1"/>
    <col min="4634" max="4639" width="2.7109375" style="89" customWidth="1"/>
    <col min="4640" max="4649" width="0" style="89" hidden="1" customWidth="1"/>
    <col min="4650" max="4650" width="4.28515625" style="89" customWidth="1"/>
    <col min="4651" max="4651" width="0" style="89" hidden="1" customWidth="1"/>
    <col min="4652" max="4652" width="3.28515625" style="89" bestFit="1" customWidth="1"/>
    <col min="4653" max="4653" width="0" style="89" hidden="1" customWidth="1"/>
    <col min="4654" max="4654" width="3.28515625" style="89" bestFit="1" customWidth="1"/>
    <col min="4655" max="4656" width="4.28515625" style="89" customWidth="1"/>
    <col min="4657" max="4657" width="19.85546875" style="89" customWidth="1"/>
    <col min="4658" max="4658" width="18.28515625" style="89" customWidth="1"/>
    <col min="4659" max="4659" width="5" style="89" customWidth="1"/>
    <col min="4660" max="4662" width="8.28515625" style="89" customWidth="1"/>
    <col min="4663" max="4663" width="5.28515625" style="89" customWidth="1"/>
    <col min="4664" max="4664" width="21.28515625" style="89" customWidth="1"/>
    <col min="4665" max="4864" width="11.42578125" style="89"/>
    <col min="4865" max="4865" width="1.140625" style="89" customWidth="1"/>
    <col min="4866" max="4868" width="5.7109375" style="89" customWidth="1"/>
    <col min="4869" max="4872" width="3.7109375" style="89" customWidth="1"/>
    <col min="4873" max="4875" width="4.5703125" style="89" customWidth="1"/>
    <col min="4876" max="4877" width="3.28515625" style="89" bestFit="1" customWidth="1"/>
    <col min="4878" max="4881" width="0" style="89" hidden="1" customWidth="1"/>
    <col min="4882" max="4882" width="4.28515625" style="89" customWidth="1"/>
    <col min="4883" max="4885" width="5.7109375" style="89" customWidth="1"/>
    <col min="4886" max="4888" width="2.7109375" style="89" customWidth="1"/>
    <col min="4889" max="4889" width="2.85546875" style="89" customWidth="1"/>
    <col min="4890" max="4895" width="2.7109375" style="89" customWidth="1"/>
    <col min="4896" max="4905" width="0" style="89" hidden="1" customWidth="1"/>
    <col min="4906" max="4906" width="4.28515625" style="89" customWidth="1"/>
    <col min="4907" max="4907" width="0" style="89" hidden="1" customWidth="1"/>
    <col min="4908" max="4908" width="3.28515625" style="89" bestFit="1" customWidth="1"/>
    <col min="4909" max="4909" width="0" style="89" hidden="1" customWidth="1"/>
    <col min="4910" max="4910" width="3.28515625" style="89" bestFit="1" customWidth="1"/>
    <col min="4911" max="4912" width="4.28515625" style="89" customWidth="1"/>
    <col min="4913" max="4913" width="19.85546875" style="89" customWidth="1"/>
    <col min="4914" max="4914" width="18.28515625" style="89" customWidth="1"/>
    <col min="4915" max="4915" width="5" style="89" customWidth="1"/>
    <col min="4916" max="4918" width="8.28515625" style="89" customWidth="1"/>
    <col min="4919" max="4919" width="5.28515625" style="89" customWidth="1"/>
    <col min="4920" max="4920" width="21.28515625" style="89" customWidth="1"/>
    <col min="4921" max="5120" width="11.42578125" style="89"/>
    <col min="5121" max="5121" width="1.140625" style="89" customWidth="1"/>
    <col min="5122" max="5124" width="5.7109375" style="89" customWidth="1"/>
    <col min="5125" max="5128" width="3.7109375" style="89" customWidth="1"/>
    <col min="5129" max="5131" width="4.5703125" style="89" customWidth="1"/>
    <col min="5132" max="5133" width="3.28515625" style="89" bestFit="1" customWidth="1"/>
    <col min="5134" max="5137" width="0" style="89" hidden="1" customWidth="1"/>
    <col min="5138" max="5138" width="4.28515625" style="89" customWidth="1"/>
    <col min="5139" max="5141" width="5.7109375" style="89" customWidth="1"/>
    <col min="5142" max="5144" width="2.7109375" style="89" customWidth="1"/>
    <col min="5145" max="5145" width="2.85546875" style="89" customWidth="1"/>
    <col min="5146" max="5151" width="2.7109375" style="89" customWidth="1"/>
    <col min="5152" max="5161" width="0" style="89" hidden="1" customWidth="1"/>
    <col min="5162" max="5162" width="4.28515625" style="89" customWidth="1"/>
    <col min="5163" max="5163" width="0" style="89" hidden="1" customWidth="1"/>
    <col min="5164" max="5164" width="3.28515625" style="89" bestFit="1" customWidth="1"/>
    <col min="5165" max="5165" width="0" style="89" hidden="1" customWidth="1"/>
    <col min="5166" max="5166" width="3.28515625" style="89" bestFit="1" customWidth="1"/>
    <col min="5167" max="5168" width="4.28515625" style="89" customWidth="1"/>
    <col min="5169" max="5169" width="19.85546875" style="89" customWidth="1"/>
    <col min="5170" max="5170" width="18.28515625" style="89" customWidth="1"/>
    <col min="5171" max="5171" width="5" style="89" customWidth="1"/>
    <col min="5172" max="5174" width="8.28515625" style="89" customWidth="1"/>
    <col min="5175" max="5175" width="5.28515625" style="89" customWidth="1"/>
    <col min="5176" max="5176" width="21.28515625" style="89" customWidth="1"/>
    <col min="5177" max="5376" width="11.42578125" style="89"/>
    <col min="5377" max="5377" width="1.140625" style="89" customWidth="1"/>
    <col min="5378" max="5380" width="5.7109375" style="89" customWidth="1"/>
    <col min="5381" max="5384" width="3.7109375" style="89" customWidth="1"/>
    <col min="5385" max="5387" width="4.5703125" style="89" customWidth="1"/>
    <col min="5388" max="5389" width="3.28515625" style="89" bestFit="1" customWidth="1"/>
    <col min="5390" max="5393" width="0" style="89" hidden="1" customWidth="1"/>
    <col min="5394" max="5394" width="4.28515625" style="89" customWidth="1"/>
    <col min="5395" max="5397" width="5.7109375" style="89" customWidth="1"/>
    <col min="5398" max="5400" width="2.7109375" style="89" customWidth="1"/>
    <col min="5401" max="5401" width="2.85546875" style="89" customWidth="1"/>
    <col min="5402" max="5407" width="2.7109375" style="89" customWidth="1"/>
    <col min="5408" max="5417" width="0" style="89" hidden="1" customWidth="1"/>
    <col min="5418" max="5418" width="4.28515625" style="89" customWidth="1"/>
    <col min="5419" max="5419" width="0" style="89" hidden="1" customWidth="1"/>
    <col min="5420" max="5420" width="3.28515625" style="89" bestFit="1" customWidth="1"/>
    <col min="5421" max="5421" width="0" style="89" hidden="1" customWidth="1"/>
    <col min="5422" max="5422" width="3.28515625" style="89" bestFit="1" customWidth="1"/>
    <col min="5423" max="5424" width="4.28515625" style="89" customWidth="1"/>
    <col min="5425" max="5425" width="19.85546875" style="89" customWidth="1"/>
    <col min="5426" max="5426" width="18.28515625" style="89" customWidth="1"/>
    <col min="5427" max="5427" width="5" style="89" customWidth="1"/>
    <col min="5428" max="5430" width="8.28515625" style="89" customWidth="1"/>
    <col min="5431" max="5431" width="5.28515625" style="89" customWidth="1"/>
    <col min="5432" max="5432" width="21.28515625" style="89" customWidth="1"/>
    <col min="5433" max="5632" width="11.42578125" style="89"/>
    <col min="5633" max="5633" width="1.140625" style="89" customWidth="1"/>
    <col min="5634" max="5636" width="5.7109375" style="89" customWidth="1"/>
    <col min="5637" max="5640" width="3.7109375" style="89" customWidth="1"/>
    <col min="5641" max="5643" width="4.5703125" style="89" customWidth="1"/>
    <col min="5644" max="5645" width="3.28515625" style="89" bestFit="1" customWidth="1"/>
    <col min="5646" max="5649" width="0" style="89" hidden="1" customWidth="1"/>
    <col min="5650" max="5650" width="4.28515625" style="89" customWidth="1"/>
    <col min="5651" max="5653" width="5.7109375" style="89" customWidth="1"/>
    <col min="5654" max="5656" width="2.7109375" style="89" customWidth="1"/>
    <col min="5657" max="5657" width="2.85546875" style="89" customWidth="1"/>
    <col min="5658" max="5663" width="2.7109375" style="89" customWidth="1"/>
    <col min="5664" max="5673" width="0" style="89" hidden="1" customWidth="1"/>
    <col min="5674" max="5674" width="4.28515625" style="89" customWidth="1"/>
    <col min="5675" max="5675" width="0" style="89" hidden="1" customWidth="1"/>
    <col min="5676" max="5676" width="3.28515625" style="89" bestFit="1" customWidth="1"/>
    <col min="5677" max="5677" width="0" style="89" hidden="1" customWidth="1"/>
    <col min="5678" max="5678" width="3.28515625" style="89" bestFit="1" customWidth="1"/>
    <col min="5679" max="5680" width="4.28515625" style="89" customWidth="1"/>
    <col min="5681" max="5681" width="19.85546875" style="89" customWidth="1"/>
    <col min="5682" max="5682" width="18.28515625" style="89" customWidth="1"/>
    <col min="5683" max="5683" width="5" style="89" customWidth="1"/>
    <col min="5684" max="5686" width="8.28515625" style="89" customWidth="1"/>
    <col min="5687" max="5687" width="5.28515625" style="89" customWidth="1"/>
    <col min="5688" max="5688" width="21.28515625" style="89" customWidth="1"/>
    <col min="5689" max="5888" width="11.42578125" style="89"/>
    <col min="5889" max="5889" width="1.140625" style="89" customWidth="1"/>
    <col min="5890" max="5892" width="5.7109375" style="89" customWidth="1"/>
    <col min="5893" max="5896" width="3.7109375" style="89" customWidth="1"/>
    <col min="5897" max="5899" width="4.5703125" style="89" customWidth="1"/>
    <col min="5900" max="5901" width="3.28515625" style="89" bestFit="1" customWidth="1"/>
    <col min="5902" max="5905" width="0" style="89" hidden="1" customWidth="1"/>
    <col min="5906" max="5906" width="4.28515625" style="89" customWidth="1"/>
    <col min="5907" max="5909" width="5.7109375" style="89" customWidth="1"/>
    <col min="5910" max="5912" width="2.7109375" style="89" customWidth="1"/>
    <col min="5913" max="5913" width="2.85546875" style="89" customWidth="1"/>
    <col min="5914" max="5919" width="2.7109375" style="89" customWidth="1"/>
    <col min="5920" max="5929" width="0" style="89" hidden="1" customWidth="1"/>
    <col min="5930" max="5930" width="4.28515625" style="89" customWidth="1"/>
    <col min="5931" max="5931" width="0" style="89" hidden="1" customWidth="1"/>
    <col min="5932" max="5932" width="3.28515625" style="89" bestFit="1" customWidth="1"/>
    <col min="5933" max="5933" width="0" style="89" hidden="1" customWidth="1"/>
    <col min="5934" max="5934" width="3.28515625" style="89" bestFit="1" customWidth="1"/>
    <col min="5935" max="5936" width="4.28515625" style="89" customWidth="1"/>
    <col min="5937" max="5937" width="19.85546875" style="89" customWidth="1"/>
    <col min="5938" max="5938" width="18.28515625" style="89" customWidth="1"/>
    <col min="5939" max="5939" width="5" style="89" customWidth="1"/>
    <col min="5940" max="5942" width="8.28515625" style="89" customWidth="1"/>
    <col min="5943" max="5943" width="5.28515625" style="89" customWidth="1"/>
    <col min="5944" max="5944" width="21.28515625" style="89" customWidth="1"/>
    <col min="5945" max="6144" width="11.42578125" style="89"/>
    <col min="6145" max="6145" width="1.140625" style="89" customWidth="1"/>
    <col min="6146" max="6148" width="5.7109375" style="89" customWidth="1"/>
    <col min="6149" max="6152" width="3.7109375" style="89" customWidth="1"/>
    <col min="6153" max="6155" width="4.5703125" style="89" customWidth="1"/>
    <col min="6156" max="6157" width="3.28515625" style="89" bestFit="1" customWidth="1"/>
    <col min="6158" max="6161" width="0" style="89" hidden="1" customWidth="1"/>
    <col min="6162" max="6162" width="4.28515625" style="89" customWidth="1"/>
    <col min="6163" max="6165" width="5.7109375" style="89" customWidth="1"/>
    <col min="6166" max="6168" width="2.7109375" style="89" customWidth="1"/>
    <col min="6169" max="6169" width="2.85546875" style="89" customWidth="1"/>
    <col min="6170" max="6175" width="2.7109375" style="89" customWidth="1"/>
    <col min="6176" max="6185" width="0" style="89" hidden="1" customWidth="1"/>
    <col min="6186" max="6186" width="4.28515625" style="89" customWidth="1"/>
    <col min="6187" max="6187" width="0" style="89" hidden="1" customWidth="1"/>
    <col min="6188" max="6188" width="3.28515625" style="89" bestFit="1" customWidth="1"/>
    <col min="6189" max="6189" width="0" style="89" hidden="1" customWidth="1"/>
    <col min="6190" max="6190" width="3.28515625" style="89" bestFit="1" customWidth="1"/>
    <col min="6191" max="6192" width="4.28515625" style="89" customWidth="1"/>
    <col min="6193" max="6193" width="19.85546875" style="89" customWidth="1"/>
    <col min="6194" max="6194" width="18.28515625" style="89" customWidth="1"/>
    <col min="6195" max="6195" width="5" style="89" customWidth="1"/>
    <col min="6196" max="6198" width="8.28515625" style="89" customWidth="1"/>
    <col min="6199" max="6199" width="5.28515625" style="89" customWidth="1"/>
    <col min="6200" max="6200" width="21.28515625" style="89" customWidth="1"/>
    <col min="6201" max="6400" width="11.42578125" style="89"/>
    <col min="6401" max="6401" width="1.140625" style="89" customWidth="1"/>
    <col min="6402" max="6404" width="5.7109375" style="89" customWidth="1"/>
    <col min="6405" max="6408" width="3.7109375" style="89" customWidth="1"/>
    <col min="6409" max="6411" width="4.5703125" style="89" customWidth="1"/>
    <col min="6412" max="6413" width="3.28515625" style="89" bestFit="1" customWidth="1"/>
    <col min="6414" max="6417" width="0" style="89" hidden="1" customWidth="1"/>
    <col min="6418" max="6418" width="4.28515625" style="89" customWidth="1"/>
    <col min="6419" max="6421" width="5.7109375" style="89" customWidth="1"/>
    <col min="6422" max="6424" width="2.7109375" style="89" customWidth="1"/>
    <col min="6425" max="6425" width="2.85546875" style="89" customWidth="1"/>
    <col min="6426" max="6431" width="2.7109375" style="89" customWidth="1"/>
    <col min="6432" max="6441" width="0" style="89" hidden="1" customWidth="1"/>
    <col min="6442" max="6442" width="4.28515625" style="89" customWidth="1"/>
    <col min="6443" max="6443" width="0" style="89" hidden="1" customWidth="1"/>
    <col min="6444" max="6444" width="3.28515625" style="89" bestFit="1" customWidth="1"/>
    <col min="6445" max="6445" width="0" style="89" hidden="1" customWidth="1"/>
    <col min="6446" max="6446" width="3.28515625" style="89" bestFit="1" customWidth="1"/>
    <col min="6447" max="6448" width="4.28515625" style="89" customWidth="1"/>
    <col min="6449" max="6449" width="19.85546875" style="89" customWidth="1"/>
    <col min="6450" max="6450" width="18.28515625" style="89" customWidth="1"/>
    <col min="6451" max="6451" width="5" style="89" customWidth="1"/>
    <col min="6452" max="6454" width="8.28515625" style="89" customWidth="1"/>
    <col min="6455" max="6455" width="5.28515625" style="89" customWidth="1"/>
    <col min="6456" max="6456" width="21.28515625" style="89" customWidth="1"/>
    <col min="6457" max="6656" width="11.42578125" style="89"/>
    <col min="6657" max="6657" width="1.140625" style="89" customWidth="1"/>
    <col min="6658" max="6660" width="5.7109375" style="89" customWidth="1"/>
    <col min="6661" max="6664" width="3.7109375" style="89" customWidth="1"/>
    <col min="6665" max="6667" width="4.5703125" style="89" customWidth="1"/>
    <col min="6668" max="6669" width="3.28515625" style="89" bestFit="1" customWidth="1"/>
    <col min="6670" max="6673" width="0" style="89" hidden="1" customWidth="1"/>
    <col min="6674" max="6674" width="4.28515625" style="89" customWidth="1"/>
    <col min="6675" max="6677" width="5.7109375" style="89" customWidth="1"/>
    <col min="6678" max="6680" width="2.7109375" style="89" customWidth="1"/>
    <col min="6681" max="6681" width="2.85546875" style="89" customWidth="1"/>
    <col min="6682" max="6687" width="2.7109375" style="89" customWidth="1"/>
    <col min="6688" max="6697" width="0" style="89" hidden="1" customWidth="1"/>
    <col min="6698" max="6698" width="4.28515625" style="89" customWidth="1"/>
    <col min="6699" max="6699" width="0" style="89" hidden="1" customWidth="1"/>
    <col min="6700" max="6700" width="3.28515625" style="89" bestFit="1" customWidth="1"/>
    <col min="6701" max="6701" width="0" style="89" hidden="1" customWidth="1"/>
    <col min="6702" max="6702" width="3.28515625" style="89" bestFit="1" customWidth="1"/>
    <col min="6703" max="6704" width="4.28515625" style="89" customWidth="1"/>
    <col min="6705" max="6705" width="19.85546875" style="89" customWidth="1"/>
    <col min="6706" max="6706" width="18.28515625" style="89" customWidth="1"/>
    <col min="6707" max="6707" width="5" style="89" customWidth="1"/>
    <col min="6708" max="6710" width="8.28515625" style="89" customWidth="1"/>
    <col min="6711" max="6711" width="5.28515625" style="89" customWidth="1"/>
    <col min="6712" max="6712" width="21.28515625" style="89" customWidth="1"/>
    <col min="6713" max="6912" width="11.42578125" style="89"/>
    <col min="6913" max="6913" width="1.140625" style="89" customWidth="1"/>
    <col min="6914" max="6916" width="5.7109375" style="89" customWidth="1"/>
    <col min="6917" max="6920" width="3.7109375" style="89" customWidth="1"/>
    <col min="6921" max="6923" width="4.5703125" style="89" customWidth="1"/>
    <col min="6924" max="6925" width="3.28515625" style="89" bestFit="1" customWidth="1"/>
    <col min="6926" max="6929" width="0" style="89" hidden="1" customWidth="1"/>
    <col min="6930" max="6930" width="4.28515625" style="89" customWidth="1"/>
    <col min="6931" max="6933" width="5.7109375" style="89" customWidth="1"/>
    <col min="6934" max="6936" width="2.7109375" style="89" customWidth="1"/>
    <col min="6937" max="6937" width="2.85546875" style="89" customWidth="1"/>
    <col min="6938" max="6943" width="2.7109375" style="89" customWidth="1"/>
    <col min="6944" max="6953" width="0" style="89" hidden="1" customWidth="1"/>
    <col min="6954" max="6954" width="4.28515625" style="89" customWidth="1"/>
    <col min="6955" max="6955" width="0" style="89" hidden="1" customWidth="1"/>
    <col min="6956" max="6956" width="3.28515625" style="89" bestFit="1" customWidth="1"/>
    <col min="6957" max="6957" width="0" style="89" hidden="1" customWidth="1"/>
    <col min="6958" max="6958" width="3.28515625" style="89" bestFit="1" customWidth="1"/>
    <col min="6959" max="6960" width="4.28515625" style="89" customWidth="1"/>
    <col min="6961" max="6961" width="19.85546875" style="89" customWidth="1"/>
    <col min="6962" max="6962" width="18.28515625" style="89" customWidth="1"/>
    <col min="6963" max="6963" width="5" style="89" customWidth="1"/>
    <col min="6964" max="6966" width="8.28515625" style="89" customWidth="1"/>
    <col min="6967" max="6967" width="5.28515625" style="89" customWidth="1"/>
    <col min="6968" max="6968" width="21.28515625" style="89" customWidth="1"/>
    <col min="6969" max="7168" width="11.42578125" style="89"/>
    <col min="7169" max="7169" width="1.140625" style="89" customWidth="1"/>
    <col min="7170" max="7172" width="5.7109375" style="89" customWidth="1"/>
    <col min="7173" max="7176" width="3.7109375" style="89" customWidth="1"/>
    <col min="7177" max="7179" width="4.5703125" style="89" customWidth="1"/>
    <col min="7180" max="7181" width="3.28515625" style="89" bestFit="1" customWidth="1"/>
    <col min="7182" max="7185" width="0" style="89" hidden="1" customWidth="1"/>
    <col min="7186" max="7186" width="4.28515625" style="89" customWidth="1"/>
    <col min="7187" max="7189" width="5.7109375" style="89" customWidth="1"/>
    <col min="7190" max="7192" width="2.7109375" style="89" customWidth="1"/>
    <col min="7193" max="7193" width="2.85546875" style="89" customWidth="1"/>
    <col min="7194" max="7199" width="2.7109375" style="89" customWidth="1"/>
    <col min="7200" max="7209" width="0" style="89" hidden="1" customWidth="1"/>
    <col min="7210" max="7210" width="4.28515625" style="89" customWidth="1"/>
    <col min="7211" max="7211" width="0" style="89" hidden="1" customWidth="1"/>
    <col min="7212" max="7212" width="3.28515625" style="89" bestFit="1" customWidth="1"/>
    <col min="7213" max="7213" width="0" style="89" hidden="1" customWidth="1"/>
    <col min="7214" max="7214" width="3.28515625" style="89" bestFit="1" customWidth="1"/>
    <col min="7215" max="7216" width="4.28515625" style="89" customWidth="1"/>
    <col min="7217" max="7217" width="19.85546875" style="89" customWidth="1"/>
    <col min="7218" max="7218" width="18.28515625" style="89" customWidth="1"/>
    <col min="7219" max="7219" width="5" style="89" customWidth="1"/>
    <col min="7220" max="7222" width="8.28515625" style="89" customWidth="1"/>
    <col min="7223" max="7223" width="5.28515625" style="89" customWidth="1"/>
    <col min="7224" max="7224" width="21.28515625" style="89" customWidth="1"/>
    <col min="7225" max="7424" width="11.42578125" style="89"/>
    <col min="7425" max="7425" width="1.140625" style="89" customWidth="1"/>
    <col min="7426" max="7428" width="5.7109375" style="89" customWidth="1"/>
    <col min="7429" max="7432" width="3.7109375" style="89" customWidth="1"/>
    <col min="7433" max="7435" width="4.5703125" style="89" customWidth="1"/>
    <col min="7436" max="7437" width="3.28515625" style="89" bestFit="1" customWidth="1"/>
    <col min="7438" max="7441" width="0" style="89" hidden="1" customWidth="1"/>
    <col min="7442" max="7442" width="4.28515625" style="89" customWidth="1"/>
    <col min="7443" max="7445" width="5.7109375" style="89" customWidth="1"/>
    <col min="7446" max="7448" width="2.7109375" style="89" customWidth="1"/>
    <col min="7449" max="7449" width="2.85546875" style="89" customWidth="1"/>
    <col min="7450" max="7455" width="2.7109375" style="89" customWidth="1"/>
    <col min="7456" max="7465" width="0" style="89" hidden="1" customWidth="1"/>
    <col min="7466" max="7466" width="4.28515625" style="89" customWidth="1"/>
    <col min="7467" max="7467" width="0" style="89" hidden="1" customWidth="1"/>
    <col min="7468" max="7468" width="3.28515625" style="89" bestFit="1" customWidth="1"/>
    <col min="7469" max="7469" width="0" style="89" hidden="1" customWidth="1"/>
    <col min="7470" max="7470" width="3.28515625" style="89" bestFit="1" customWidth="1"/>
    <col min="7471" max="7472" width="4.28515625" style="89" customWidth="1"/>
    <col min="7473" max="7473" width="19.85546875" style="89" customWidth="1"/>
    <col min="7474" max="7474" width="18.28515625" style="89" customWidth="1"/>
    <col min="7475" max="7475" width="5" style="89" customWidth="1"/>
    <col min="7476" max="7478" width="8.28515625" style="89" customWidth="1"/>
    <col min="7479" max="7479" width="5.28515625" style="89" customWidth="1"/>
    <col min="7480" max="7480" width="21.28515625" style="89" customWidth="1"/>
    <col min="7481" max="7680" width="11.42578125" style="89"/>
    <col min="7681" max="7681" width="1.140625" style="89" customWidth="1"/>
    <col min="7682" max="7684" width="5.7109375" style="89" customWidth="1"/>
    <col min="7685" max="7688" width="3.7109375" style="89" customWidth="1"/>
    <col min="7689" max="7691" width="4.5703125" style="89" customWidth="1"/>
    <col min="7692" max="7693" width="3.28515625" style="89" bestFit="1" customWidth="1"/>
    <col min="7694" max="7697" width="0" style="89" hidden="1" customWidth="1"/>
    <col min="7698" max="7698" width="4.28515625" style="89" customWidth="1"/>
    <col min="7699" max="7701" width="5.7109375" style="89" customWidth="1"/>
    <col min="7702" max="7704" width="2.7109375" style="89" customWidth="1"/>
    <col min="7705" max="7705" width="2.85546875" style="89" customWidth="1"/>
    <col min="7706" max="7711" width="2.7109375" style="89" customWidth="1"/>
    <col min="7712" max="7721" width="0" style="89" hidden="1" customWidth="1"/>
    <col min="7722" max="7722" width="4.28515625" style="89" customWidth="1"/>
    <col min="7723" max="7723" width="0" style="89" hidden="1" customWidth="1"/>
    <col min="7724" max="7724" width="3.28515625" style="89" bestFit="1" customWidth="1"/>
    <col min="7725" max="7725" width="0" style="89" hidden="1" customWidth="1"/>
    <col min="7726" max="7726" width="3.28515625" style="89" bestFit="1" customWidth="1"/>
    <col min="7727" max="7728" width="4.28515625" style="89" customWidth="1"/>
    <col min="7729" max="7729" width="19.85546875" style="89" customWidth="1"/>
    <col min="7730" max="7730" width="18.28515625" style="89" customWidth="1"/>
    <col min="7731" max="7731" width="5" style="89" customWidth="1"/>
    <col min="7732" max="7734" width="8.28515625" style="89" customWidth="1"/>
    <col min="7735" max="7735" width="5.28515625" style="89" customWidth="1"/>
    <col min="7736" max="7736" width="21.28515625" style="89" customWidth="1"/>
    <col min="7737" max="7936" width="11.42578125" style="89"/>
    <col min="7937" max="7937" width="1.140625" style="89" customWidth="1"/>
    <col min="7938" max="7940" width="5.7109375" style="89" customWidth="1"/>
    <col min="7941" max="7944" width="3.7109375" style="89" customWidth="1"/>
    <col min="7945" max="7947" width="4.5703125" style="89" customWidth="1"/>
    <col min="7948" max="7949" width="3.28515625" style="89" bestFit="1" customWidth="1"/>
    <col min="7950" max="7953" width="0" style="89" hidden="1" customWidth="1"/>
    <col min="7954" max="7954" width="4.28515625" style="89" customWidth="1"/>
    <col min="7955" max="7957" width="5.7109375" style="89" customWidth="1"/>
    <col min="7958" max="7960" width="2.7109375" style="89" customWidth="1"/>
    <col min="7961" max="7961" width="2.85546875" style="89" customWidth="1"/>
    <col min="7962" max="7967" width="2.7109375" style="89" customWidth="1"/>
    <col min="7968" max="7977" width="0" style="89" hidden="1" customWidth="1"/>
    <col min="7978" max="7978" width="4.28515625" style="89" customWidth="1"/>
    <col min="7979" max="7979" width="0" style="89" hidden="1" customWidth="1"/>
    <col min="7980" max="7980" width="3.28515625" style="89" bestFit="1" customWidth="1"/>
    <col min="7981" max="7981" width="0" style="89" hidden="1" customWidth="1"/>
    <col min="7982" max="7982" width="3.28515625" style="89" bestFit="1" customWidth="1"/>
    <col min="7983" max="7984" width="4.28515625" style="89" customWidth="1"/>
    <col min="7985" max="7985" width="19.85546875" style="89" customWidth="1"/>
    <col min="7986" max="7986" width="18.28515625" style="89" customWidth="1"/>
    <col min="7987" max="7987" width="5" style="89" customWidth="1"/>
    <col min="7988" max="7990" width="8.28515625" style="89" customWidth="1"/>
    <col min="7991" max="7991" width="5.28515625" style="89" customWidth="1"/>
    <col min="7992" max="7992" width="21.28515625" style="89" customWidth="1"/>
    <col min="7993" max="8192" width="11.42578125" style="89"/>
    <col min="8193" max="8193" width="1.140625" style="89" customWidth="1"/>
    <col min="8194" max="8196" width="5.7109375" style="89" customWidth="1"/>
    <col min="8197" max="8200" width="3.7109375" style="89" customWidth="1"/>
    <col min="8201" max="8203" width="4.5703125" style="89" customWidth="1"/>
    <col min="8204" max="8205" width="3.28515625" style="89" bestFit="1" customWidth="1"/>
    <col min="8206" max="8209" width="0" style="89" hidden="1" customWidth="1"/>
    <col min="8210" max="8210" width="4.28515625" style="89" customWidth="1"/>
    <col min="8211" max="8213" width="5.7109375" style="89" customWidth="1"/>
    <col min="8214" max="8216" width="2.7109375" style="89" customWidth="1"/>
    <col min="8217" max="8217" width="2.85546875" style="89" customWidth="1"/>
    <col min="8218" max="8223" width="2.7109375" style="89" customWidth="1"/>
    <col min="8224" max="8233" width="0" style="89" hidden="1" customWidth="1"/>
    <col min="8234" max="8234" width="4.28515625" style="89" customWidth="1"/>
    <col min="8235" max="8235" width="0" style="89" hidden="1" customWidth="1"/>
    <col min="8236" max="8236" width="3.28515625" style="89" bestFit="1" customWidth="1"/>
    <col min="8237" max="8237" width="0" style="89" hidden="1" customWidth="1"/>
    <col min="8238" max="8238" width="3.28515625" style="89" bestFit="1" customWidth="1"/>
    <col min="8239" max="8240" width="4.28515625" style="89" customWidth="1"/>
    <col min="8241" max="8241" width="19.85546875" style="89" customWidth="1"/>
    <col min="8242" max="8242" width="18.28515625" style="89" customWidth="1"/>
    <col min="8243" max="8243" width="5" style="89" customWidth="1"/>
    <col min="8244" max="8246" width="8.28515625" style="89" customWidth="1"/>
    <col min="8247" max="8247" width="5.28515625" style="89" customWidth="1"/>
    <col min="8248" max="8248" width="21.28515625" style="89" customWidth="1"/>
    <col min="8249" max="8448" width="11.42578125" style="89"/>
    <col min="8449" max="8449" width="1.140625" style="89" customWidth="1"/>
    <col min="8450" max="8452" width="5.7109375" style="89" customWidth="1"/>
    <col min="8453" max="8456" width="3.7109375" style="89" customWidth="1"/>
    <col min="8457" max="8459" width="4.5703125" style="89" customWidth="1"/>
    <col min="8460" max="8461" width="3.28515625" style="89" bestFit="1" customWidth="1"/>
    <col min="8462" max="8465" width="0" style="89" hidden="1" customWidth="1"/>
    <col min="8466" max="8466" width="4.28515625" style="89" customWidth="1"/>
    <col min="8467" max="8469" width="5.7109375" style="89" customWidth="1"/>
    <col min="8470" max="8472" width="2.7109375" style="89" customWidth="1"/>
    <col min="8473" max="8473" width="2.85546875" style="89" customWidth="1"/>
    <col min="8474" max="8479" width="2.7109375" style="89" customWidth="1"/>
    <col min="8480" max="8489" width="0" style="89" hidden="1" customWidth="1"/>
    <col min="8490" max="8490" width="4.28515625" style="89" customWidth="1"/>
    <col min="8491" max="8491" width="0" style="89" hidden="1" customWidth="1"/>
    <col min="8492" max="8492" width="3.28515625" style="89" bestFit="1" customWidth="1"/>
    <col min="8493" max="8493" width="0" style="89" hidden="1" customWidth="1"/>
    <col min="8494" max="8494" width="3.28515625" style="89" bestFit="1" customWidth="1"/>
    <col min="8495" max="8496" width="4.28515625" style="89" customWidth="1"/>
    <col min="8497" max="8497" width="19.85546875" style="89" customWidth="1"/>
    <col min="8498" max="8498" width="18.28515625" style="89" customWidth="1"/>
    <col min="8499" max="8499" width="5" style="89" customWidth="1"/>
    <col min="8500" max="8502" width="8.28515625" style="89" customWidth="1"/>
    <col min="8503" max="8503" width="5.28515625" style="89" customWidth="1"/>
    <col min="8504" max="8504" width="21.28515625" style="89" customWidth="1"/>
    <col min="8505" max="8704" width="11.42578125" style="89"/>
    <col min="8705" max="8705" width="1.140625" style="89" customWidth="1"/>
    <col min="8706" max="8708" width="5.7109375" style="89" customWidth="1"/>
    <col min="8709" max="8712" width="3.7109375" style="89" customWidth="1"/>
    <col min="8713" max="8715" width="4.5703125" style="89" customWidth="1"/>
    <col min="8716" max="8717" width="3.28515625" style="89" bestFit="1" customWidth="1"/>
    <col min="8718" max="8721" width="0" style="89" hidden="1" customWidth="1"/>
    <col min="8722" max="8722" width="4.28515625" style="89" customWidth="1"/>
    <col min="8723" max="8725" width="5.7109375" style="89" customWidth="1"/>
    <col min="8726" max="8728" width="2.7109375" style="89" customWidth="1"/>
    <col min="8729" max="8729" width="2.85546875" style="89" customWidth="1"/>
    <col min="8730" max="8735" width="2.7109375" style="89" customWidth="1"/>
    <col min="8736" max="8745" width="0" style="89" hidden="1" customWidth="1"/>
    <col min="8746" max="8746" width="4.28515625" style="89" customWidth="1"/>
    <col min="8747" max="8747" width="0" style="89" hidden="1" customWidth="1"/>
    <col min="8748" max="8748" width="3.28515625" style="89" bestFit="1" customWidth="1"/>
    <col min="8749" max="8749" width="0" style="89" hidden="1" customWidth="1"/>
    <col min="8750" max="8750" width="3.28515625" style="89" bestFit="1" customWidth="1"/>
    <col min="8751" max="8752" width="4.28515625" style="89" customWidth="1"/>
    <col min="8753" max="8753" width="19.85546875" style="89" customWidth="1"/>
    <col min="8754" max="8754" width="18.28515625" style="89" customWidth="1"/>
    <col min="8755" max="8755" width="5" style="89" customWidth="1"/>
    <col min="8756" max="8758" width="8.28515625" style="89" customWidth="1"/>
    <col min="8759" max="8759" width="5.28515625" style="89" customWidth="1"/>
    <col min="8760" max="8760" width="21.28515625" style="89" customWidth="1"/>
    <col min="8761" max="8960" width="11.42578125" style="89"/>
    <col min="8961" max="8961" width="1.140625" style="89" customWidth="1"/>
    <col min="8962" max="8964" width="5.7109375" style="89" customWidth="1"/>
    <col min="8965" max="8968" width="3.7109375" style="89" customWidth="1"/>
    <col min="8969" max="8971" width="4.5703125" style="89" customWidth="1"/>
    <col min="8972" max="8973" width="3.28515625" style="89" bestFit="1" customWidth="1"/>
    <col min="8974" max="8977" width="0" style="89" hidden="1" customWidth="1"/>
    <col min="8978" max="8978" width="4.28515625" style="89" customWidth="1"/>
    <col min="8979" max="8981" width="5.7109375" style="89" customWidth="1"/>
    <col min="8982" max="8984" width="2.7109375" style="89" customWidth="1"/>
    <col min="8985" max="8985" width="2.85546875" style="89" customWidth="1"/>
    <col min="8986" max="8991" width="2.7109375" style="89" customWidth="1"/>
    <col min="8992" max="9001" width="0" style="89" hidden="1" customWidth="1"/>
    <col min="9002" max="9002" width="4.28515625" style="89" customWidth="1"/>
    <col min="9003" max="9003" width="0" style="89" hidden="1" customWidth="1"/>
    <col min="9004" max="9004" width="3.28515625" style="89" bestFit="1" customWidth="1"/>
    <col min="9005" max="9005" width="0" style="89" hidden="1" customWidth="1"/>
    <col min="9006" max="9006" width="3.28515625" style="89" bestFit="1" customWidth="1"/>
    <col min="9007" max="9008" width="4.28515625" style="89" customWidth="1"/>
    <col min="9009" max="9009" width="19.85546875" style="89" customWidth="1"/>
    <col min="9010" max="9010" width="18.28515625" style="89" customWidth="1"/>
    <col min="9011" max="9011" width="5" style="89" customWidth="1"/>
    <col min="9012" max="9014" width="8.28515625" style="89" customWidth="1"/>
    <col min="9015" max="9015" width="5.28515625" style="89" customWidth="1"/>
    <col min="9016" max="9016" width="21.28515625" style="89" customWidth="1"/>
    <col min="9017" max="9216" width="11.42578125" style="89"/>
    <col min="9217" max="9217" width="1.140625" style="89" customWidth="1"/>
    <col min="9218" max="9220" width="5.7109375" style="89" customWidth="1"/>
    <col min="9221" max="9224" width="3.7109375" style="89" customWidth="1"/>
    <col min="9225" max="9227" width="4.5703125" style="89" customWidth="1"/>
    <col min="9228" max="9229" width="3.28515625" style="89" bestFit="1" customWidth="1"/>
    <col min="9230" max="9233" width="0" style="89" hidden="1" customWidth="1"/>
    <col min="9234" max="9234" width="4.28515625" style="89" customWidth="1"/>
    <col min="9235" max="9237" width="5.7109375" style="89" customWidth="1"/>
    <col min="9238" max="9240" width="2.7109375" style="89" customWidth="1"/>
    <col min="9241" max="9241" width="2.85546875" style="89" customWidth="1"/>
    <col min="9242" max="9247" width="2.7109375" style="89" customWidth="1"/>
    <col min="9248" max="9257" width="0" style="89" hidden="1" customWidth="1"/>
    <col min="9258" max="9258" width="4.28515625" style="89" customWidth="1"/>
    <col min="9259" max="9259" width="0" style="89" hidden="1" customWidth="1"/>
    <col min="9260" max="9260" width="3.28515625" style="89" bestFit="1" customWidth="1"/>
    <col min="9261" max="9261" width="0" style="89" hidden="1" customWidth="1"/>
    <col min="9262" max="9262" width="3.28515625" style="89" bestFit="1" customWidth="1"/>
    <col min="9263" max="9264" width="4.28515625" style="89" customWidth="1"/>
    <col min="9265" max="9265" width="19.85546875" style="89" customWidth="1"/>
    <col min="9266" max="9266" width="18.28515625" style="89" customWidth="1"/>
    <col min="9267" max="9267" width="5" style="89" customWidth="1"/>
    <col min="9268" max="9270" width="8.28515625" style="89" customWidth="1"/>
    <col min="9271" max="9271" width="5.28515625" style="89" customWidth="1"/>
    <col min="9272" max="9272" width="21.28515625" style="89" customWidth="1"/>
    <col min="9273" max="9472" width="11.42578125" style="89"/>
    <col min="9473" max="9473" width="1.140625" style="89" customWidth="1"/>
    <col min="9474" max="9476" width="5.7109375" style="89" customWidth="1"/>
    <col min="9477" max="9480" width="3.7109375" style="89" customWidth="1"/>
    <col min="9481" max="9483" width="4.5703125" style="89" customWidth="1"/>
    <col min="9484" max="9485" width="3.28515625" style="89" bestFit="1" customWidth="1"/>
    <col min="9486" max="9489" width="0" style="89" hidden="1" customWidth="1"/>
    <col min="9490" max="9490" width="4.28515625" style="89" customWidth="1"/>
    <col min="9491" max="9493" width="5.7109375" style="89" customWidth="1"/>
    <col min="9494" max="9496" width="2.7109375" style="89" customWidth="1"/>
    <col min="9497" max="9497" width="2.85546875" style="89" customWidth="1"/>
    <col min="9498" max="9503" width="2.7109375" style="89" customWidth="1"/>
    <col min="9504" max="9513" width="0" style="89" hidden="1" customWidth="1"/>
    <col min="9514" max="9514" width="4.28515625" style="89" customWidth="1"/>
    <col min="9515" max="9515" width="0" style="89" hidden="1" customWidth="1"/>
    <col min="9516" max="9516" width="3.28515625" style="89" bestFit="1" customWidth="1"/>
    <col min="9517" max="9517" width="0" style="89" hidden="1" customWidth="1"/>
    <col min="9518" max="9518" width="3.28515625" style="89" bestFit="1" customWidth="1"/>
    <col min="9519" max="9520" width="4.28515625" style="89" customWidth="1"/>
    <col min="9521" max="9521" width="19.85546875" style="89" customWidth="1"/>
    <col min="9522" max="9522" width="18.28515625" style="89" customWidth="1"/>
    <col min="9523" max="9523" width="5" style="89" customWidth="1"/>
    <col min="9524" max="9526" width="8.28515625" style="89" customWidth="1"/>
    <col min="9527" max="9527" width="5.28515625" style="89" customWidth="1"/>
    <col min="9528" max="9528" width="21.28515625" style="89" customWidth="1"/>
    <col min="9529" max="9728" width="11.42578125" style="89"/>
    <col min="9729" max="9729" width="1.140625" style="89" customWidth="1"/>
    <col min="9730" max="9732" width="5.7109375" style="89" customWidth="1"/>
    <col min="9733" max="9736" width="3.7109375" style="89" customWidth="1"/>
    <col min="9737" max="9739" width="4.5703125" style="89" customWidth="1"/>
    <col min="9740" max="9741" width="3.28515625" style="89" bestFit="1" customWidth="1"/>
    <col min="9742" max="9745" width="0" style="89" hidden="1" customWidth="1"/>
    <col min="9746" max="9746" width="4.28515625" style="89" customWidth="1"/>
    <col min="9747" max="9749" width="5.7109375" style="89" customWidth="1"/>
    <col min="9750" max="9752" width="2.7109375" style="89" customWidth="1"/>
    <col min="9753" max="9753" width="2.85546875" style="89" customWidth="1"/>
    <col min="9754" max="9759" width="2.7109375" style="89" customWidth="1"/>
    <col min="9760" max="9769" width="0" style="89" hidden="1" customWidth="1"/>
    <col min="9770" max="9770" width="4.28515625" style="89" customWidth="1"/>
    <col min="9771" max="9771" width="0" style="89" hidden="1" customWidth="1"/>
    <col min="9772" max="9772" width="3.28515625" style="89" bestFit="1" customWidth="1"/>
    <col min="9773" max="9773" width="0" style="89" hidden="1" customWidth="1"/>
    <col min="9774" max="9774" width="3.28515625" style="89" bestFit="1" customWidth="1"/>
    <col min="9775" max="9776" width="4.28515625" style="89" customWidth="1"/>
    <col min="9777" max="9777" width="19.85546875" style="89" customWidth="1"/>
    <col min="9778" max="9778" width="18.28515625" style="89" customWidth="1"/>
    <col min="9779" max="9779" width="5" style="89" customWidth="1"/>
    <col min="9780" max="9782" width="8.28515625" style="89" customWidth="1"/>
    <col min="9783" max="9783" width="5.28515625" style="89" customWidth="1"/>
    <col min="9784" max="9784" width="21.28515625" style="89" customWidth="1"/>
    <col min="9785" max="9984" width="11.42578125" style="89"/>
    <col min="9985" max="9985" width="1.140625" style="89" customWidth="1"/>
    <col min="9986" max="9988" width="5.7109375" style="89" customWidth="1"/>
    <col min="9989" max="9992" width="3.7109375" style="89" customWidth="1"/>
    <col min="9993" max="9995" width="4.5703125" style="89" customWidth="1"/>
    <col min="9996" max="9997" width="3.28515625" style="89" bestFit="1" customWidth="1"/>
    <col min="9998" max="10001" width="0" style="89" hidden="1" customWidth="1"/>
    <col min="10002" max="10002" width="4.28515625" style="89" customWidth="1"/>
    <col min="10003" max="10005" width="5.7109375" style="89" customWidth="1"/>
    <col min="10006" max="10008" width="2.7109375" style="89" customWidth="1"/>
    <col min="10009" max="10009" width="2.85546875" style="89" customWidth="1"/>
    <col min="10010" max="10015" width="2.7109375" style="89" customWidth="1"/>
    <col min="10016" max="10025" width="0" style="89" hidden="1" customWidth="1"/>
    <col min="10026" max="10026" width="4.28515625" style="89" customWidth="1"/>
    <col min="10027" max="10027" width="0" style="89" hidden="1" customWidth="1"/>
    <col min="10028" max="10028" width="3.28515625" style="89" bestFit="1" customWidth="1"/>
    <col min="10029" max="10029" width="0" style="89" hidden="1" customWidth="1"/>
    <col min="10030" max="10030" width="3.28515625" style="89" bestFit="1" customWidth="1"/>
    <col min="10031" max="10032" width="4.28515625" style="89" customWidth="1"/>
    <col min="10033" max="10033" width="19.85546875" style="89" customWidth="1"/>
    <col min="10034" max="10034" width="18.28515625" style="89" customWidth="1"/>
    <col min="10035" max="10035" width="5" style="89" customWidth="1"/>
    <col min="10036" max="10038" width="8.28515625" style="89" customWidth="1"/>
    <col min="10039" max="10039" width="5.28515625" style="89" customWidth="1"/>
    <col min="10040" max="10040" width="21.28515625" style="89" customWidth="1"/>
    <col min="10041" max="10240" width="11.42578125" style="89"/>
    <col min="10241" max="10241" width="1.140625" style="89" customWidth="1"/>
    <col min="10242" max="10244" width="5.7109375" style="89" customWidth="1"/>
    <col min="10245" max="10248" width="3.7109375" style="89" customWidth="1"/>
    <col min="10249" max="10251" width="4.5703125" style="89" customWidth="1"/>
    <col min="10252" max="10253" width="3.28515625" style="89" bestFit="1" customWidth="1"/>
    <col min="10254" max="10257" width="0" style="89" hidden="1" customWidth="1"/>
    <col min="10258" max="10258" width="4.28515625" style="89" customWidth="1"/>
    <col min="10259" max="10261" width="5.7109375" style="89" customWidth="1"/>
    <col min="10262" max="10264" width="2.7109375" style="89" customWidth="1"/>
    <col min="10265" max="10265" width="2.85546875" style="89" customWidth="1"/>
    <col min="10266" max="10271" width="2.7109375" style="89" customWidth="1"/>
    <col min="10272" max="10281" width="0" style="89" hidden="1" customWidth="1"/>
    <col min="10282" max="10282" width="4.28515625" style="89" customWidth="1"/>
    <col min="10283" max="10283" width="0" style="89" hidden="1" customWidth="1"/>
    <col min="10284" max="10284" width="3.28515625" style="89" bestFit="1" customWidth="1"/>
    <col min="10285" max="10285" width="0" style="89" hidden="1" customWidth="1"/>
    <col min="10286" max="10286" width="3.28515625" style="89" bestFit="1" customWidth="1"/>
    <col min="10287" max="10288" width="4.28515625" style="89" customWidth="1"/>
    <col min="10289" max="10289" width="19.85546875" style="89" customWidth="1"/>
    <col min="10290" max="10290" width="18.28515625" style="89" customWidth="1"/>
    <col min="10291" max="10291" width="5" style="89" customWidth="1"/>
    <col min="10292" max="10294" width="8.28515625" style="89" customWidth="1"/>
    <col min="10295" max="10295" width="5.28515625" style="89" customWidth="1"/>
    <col min="10296" max="10296" width="21.28515625" style="89" customWidth="1"/>
    <col min="10297" max="10496" width="11.42578125" style="89"/>
    <col min="10497" max="10497" width="1.140625" style="89" customWidth="1"/>
    <col min="10498" max="10500" width="5.7109375" style="89" customWidth="1"/>
    <col min="10501" max="10504" width="3.7109375" style="89" customWidth="1"/>
    <col min="10505" max="10507" width="4.5703125" style="89" customWidth="1"/>
    <col min="10508" max="10509" width="3.28515625" style="89" bestFit="1" customWidth="1"/>
    <col min="10510" max="10513" width="0" style="89" hidden="1" customWidth="1"/>
    <col min="10514" max="10514" width="4.28515625" style="89" customWidth="1"/>
    <col min="10515" max="10517" width="5.7109375" style="89" customWidth="1"/>
    <col min="10518" max="10520" width="2.7109375" style="89" customWidth="1"/>
    <col min="10521" max="10521" width="2.85546875" style="89" customWidth="1"/>
    <col min="10522" max="10527" width="2.7109375" style="89" customWidth="1"/>
    <col min="10528" max="10537" width="0" style="89" hidden="1" customWidth="1"/>
    <col min="10538" max="10538" width="4.28515625" style="89" customWidth="1"/>
    <col min="10539" max="10539" width="0" style="89" hidden="1" customWidth="1"/>
    <col min="10540" max="10540" width="3.28515625" style="89" bestFit="1" customWidth="1"/>
    <col min="10541" max="10541" width="0" style="89" hidden="1" customWidth="1"/>
    <col min="10542" max="10542" width="3.28515625" style="89" bestFit="1" customWidth="1"/>
    <col min="10543" max="10544" width="4.28515625" style="89" customWidth="1"/>
    <col min="10545" max="10545" width="19.85546875" style="89" customWidth="1"/>
    <col min="10546" max="10546" width="18.28515625" style="89" customWidth="1"/>
    <col min="10547" max="10547" width="5" style="89" customWidth="1"/>
    <col min="10548" max="10550" width="8.28515625" style="89" customWidth="1"/>
    <col min="10551" max="10551" width="5.28515625" style="89" customWidth="1"/>
    <col min="10552" max="10552" width="21.28515625" style="89" customWidth="1"/>
    <col min="10553" max="10752" width="11.42578125" style="89"/>
    <col min="10753" max="10753" width="1.140625" style="89" customWidth="1"/>
    <col min="10754" max="10756" width="5.7109375" style="89" customWidth="1"/>
    <col min="10757" max="10760" width="3.7109375" style="89" customWidth="1"/>
    <col min="10761" max="10763" width="4.5703125" style="89" customWidth="1"/>
    <col min="10764" max="10765" width="3.28515625" style="89" bestFit="1" customWidth="1"/>
    <col min="10766" max="10769" width="0" style="89" hidden="1" customWidth="1"/>
    <col min="10770" max="10770" width="4.28515625" style="89" customWidth="1"/>
    <col min="10771" max="10773" width="5.7109375" style="89" customWidth="1"/>
    <col min="10774" max="10776" width="2.7109375" style="89" customWidth="1"/>
    <col min="10777" max="10777" width="2.85546875" style="89" customWidth="1"/>
    <col min="10778" max="10783" width="2.7109375" style="89" customWidth="1"/>
    <col min="10784" max="10793" width="0" style="89" hidden="1" customWidth="1"/>
    <col min="10794" max="10794" width="4.28515625" style="89" customWidth="1"/>
    <col min="10795" max="10795" width="0" style="89" hidden="1" customWidth="1"/>
    <col min="10796" max="10796" width="3.28515625" style="89" bestFit="1" customWidth="1"/>
    <col min="10797" max="10797" width="0" style="89" hidden="1" customWidth="1"/>
    <col min="10798" max="10798" width="3.28515625" style="89" bestFit="1" customWidth="1"/>
    <col min="10799" max="10800" width="4.28515625" style="89" customWidth="1"/>
    <col min="10801" max="10801" width="19.85546875" style="89" customWidth="1"/>
    <col min="10802" max="10802" width="18.28515625" style="89" customWidth="1"/>
    <col min="10803" max="10803" width="5" style="89" customWidth="1"/>
    <col min="10804" max="10806" width="8.28515625" style="89" customWidth="1"/>
    <col min="10807" max="10807" width="5.28515625" style="89" customWidth="1"/>
    <col min="10808" max="10808" width="21.28515625" style="89" customWidth="1"/>
    <col min="10809" max="11008" width="11.42578125" style="89"/>
    <col min="11009" max="11009" width="1.140625" style="89" customWidth="1"/>
    <col min="11010" max="11012" width="5.7109375" style="89" customWidth="1"/>
    <col min="11013" max="11016" width="3.7109375" style="89" customWidth="1"/>
    <col min="11017" max="11019" width="4.5703125" style="89" customWidth="1"/>
    <col min="11020" max="11021" width="3.28515625" style="89" bestFit="1" customWidth="1"/>
    <col min="11022" max="11025" width="0" style="89" hidden="1" customWidth="1"/>
    <col min="11026" max="11026" width="4.28515625" style="89" customWidth="1"/>
    <col min="11027" max="11029" width="5.7109375" style="89" customWidth="1"/>
    <col min="11030" max="11032" width="2.7109375" style="89" customWidth="1"/>
    <col min="11033" max="11033" width="2.85546875" style="89" customWidth="1"/>
    <col min="11034" max="11039" width="2.7109375" style="89" customWidth="1"/>
    <col min="11040" max="11049" width="0" style="89" hidden="1" customWidth="1"/>
    <col min="11050" max="11050" width="4.28515625" style="89" customWidth="1"/>
    <col min="11051" max="11051" width="0" style="89" hidden="1" customWidth="1"/>
    <col min="11052" max="11052" width="3.28515625" style="89" bestFit="1" customWidth="1"/>
    <col min="11053" max="11053" width="0" style="89" hidden="1" customWidth="1"/>
    <col min="11054" max="11054" width="3.28515625" style="89" bestFit="1" customWidth="1"/>
    <col min="11055" max="11056" width="4.28515625" style="89" customWidth="1"/>
    <col min="11057" max="11057" width="19.85546875" style="89" customWidth="1"/>
    <col min="11058" max="11058" width="18.28515625" style="89" customWidth="1"/>
    <col min="11059" max="11059" width="5" style="89" customWidth="1"/>
    <col min="11060" max="11062" width="8.28515625" style="89" customWidth="1"/>
    <col min="11063" max="11063" width="5.28515625" style="89" customWidth="1"/>
    <col min="11064" max="11064" width="21.28515625" style="89" customWidth="1"/>
    <col min="11065" max="11264" width="11.42578125" style="89"/>
    <col min="11265" max="11265" width="1.140625" style="89" customWidth="1"/>
    <col min="11266" max="11268" width="5.7109375" style="89" customWidth="1"/>
    <col min="11269" max="11272" width="3.7109375" style="89" customWidth="1"/>
    <col min="11273" max="11275" width="4.5703125" style="89" customWidth="1"/>
    <col min="11276" max="11277" width="3.28515625" style="89" bestFit="1" customWidth="1"/>
    <col min="11278" max="11281" width="0" style="89" hidden="1" customWidth="1"/>
    <col min="11282" max="11282" width="4.28515625" style="89" customWidth="1"/>
    <col min="11283" max="11285" width="5.7109375" style="89" customWidth="1"/>
    <col min="11286" max="11288" width="2.7109375" style="89" customWidth="1"/>
    <col min="11289" max="11289" width="2.85546875" style="89" customWidth="1"/>
    <col min="11290" max="11295" width="2.7109375" style="89" customWidth="1"/>
    <col min="11296" max="11305" width="0" style="89" hidden="1" customWidth="1"/>
    <col min="11306" max="11306" width="4.28515625" style="89" customWidth="1"/>
    <col min="11307" max="11307" width="0" style="89" hidden="1" customWidth="1"/>
    <col min="11308" max="11308" width="3.28515625" style="89" bestFit="1" customWidth="1"/>
    <col min="11309" max="11309" width="0" style="89" hidden="1" customWidth="1"/>
    <col min="11310" max="11310" width="3.28515625" style="89" bestFit="1" customWidth="1"/>
    <col min="11311" max="11312" width="4.28515625" style="89" customWidth="1"/>
    <col min="11313" max="11313" width="19.85546875" style="89" customWidth="1"/>
    <col min="11314" max="11314" width="18.28515625" style="89" customWidth="1"/>
    <col min="11315" max="11315" width="5" style="89" customWidth="1"/>
    <col min="11316" max="11318" width="8.28515625" style="89" customWidth="1"/>
    <col min="11319" max="11319" width="5.28515625" style="89" customWidth="1"/>
    <col min="11320" max="11320" width="21.28515625" style="89" customWidth="1"/>
    <col min="11321" max="11520" width="11.42578125" style="89"/>
    <col min="11521" max="11521" width="1.140625" style="89" customWidth="1"/>
    <col min="11522" max="11524" width="5.7109375" style="89" customWidth="1"/>
    <col min="11525" max="11528" width="3.7109375" style="89" customWidth="1"/>
    <col min="11529" max="11531" width="4.5703125" style="89" customWidth="1"/>
    <col min="11532" max="11533" width="3.28515625" style="89" bestFit="1" customWidth="1"/>
    <col min="11534" max="11537" width="0" style="89" hidden="1" customWidth="1"/>
    <col min="11538" max="11538" width="4.28515625" style="89" customWidth="1"/>
    <col min="11539" max="11541" width="5.7109375" style="89" customWidth="1"/>
    <col min="11542" max="11544" width="2.7109375" style="89" customWidth="1"/>
    <col min="11545" max="11545" width="2.85546875" style="89" customWidth="1"/>
    <col min="11546" max="11551" width="2.7109375" style="89" customWidth="1"/>
    <col min="11552" max="11561" width="0" style="89" hidden="1" customWidth="1"/>
    <col min="11562" max="11562" width="4.28515625" style="89" customWidth="1"/>
    <col min="11563" max="11563" width="0" style="89" hidden="1" customWidth="1"/>
    <col min="11564" max="11564" width="3.28515625" style="89" bestFit="1" customWidth="1"/>
    <col min="11565" max="11565" width="0" style="89" hidden="1" customWidth="1"/>
    <col min="11566" max="11566" width="3.28515625" style="89" bestFit="1" customWidth="1"/>
    <col min="11567" max="11568" width="4.28515625" style="89" customWidth="1"/>
    <col min="11569" max="11569" width="19.85546875" style="89" customWidth="1"/>
    <col min="11570" max="11570" width="18.28515625" style="89" customWidth="1"/>
    <col min="11571" max="11571" width="5" style="89" customWidth="1"/>
    <col min="11572" max="11574" width="8.28515625" style="89" customWidth="1"/>
    <col min="11575" max="11575" width="5.28515625" style="89" customWidth="1"/>
    <col min="11576" max="11576" width="21.28515625" style="89" customWidth="1"/>
    <col min="11577" max="11776" width="11.42578125" style="89"/>
    <col min="11777" max="11777" width="1.140625" style="89" customWidth="1"/>
    <col min="11778" max="11780" width="5.7109375" style="89" customWidth="1"/>
    <col min="11781" max="11784" width="3.7109375" style="89" customWidth="1"/>
    <col min="11785" max="11787" width="4.5703125" style="89" customWidth="1"/>
    <col min="11788" max="11789" width="3.28515625" style="89" bestFit="1" customWidth="1"/>
    <col min="11790" max="11793" width="0" style="89" hidden="1" customWidth="1"/>
    <col min="11794" max="11794" width="4.28515625" style="89" customWidth="1"/>
    <col min="11795" max="11797" width="5.7109375" style="89" customWidth="1"/>
    <col min="11798" max="11800" width="2.7109375" style="89" customWidth="1"/>
    <col min="11801" max="11801" width="2.85546875" style="89" customWidth="1"/>
    <col min="11802" max="11807" width="2.7109375" style="89" customWidth="1"/>
    <col min="11808" max="11817" width="0" style="89" hidden="1" customWidth="1"/>
    <col min="11818" max="11818" width="4.28515625" style="89" customWidth="1"/>
    <col min="11819" max="11819" width="0" style="89" hidden="1" customWidth="1"/>
    <col min="11820" max="11820" width="3.28515625" style="89" bestFit="1" customWidth="1"/>
    <col min="11821" max="11821" width="0" style="89" hidden="1" customWidth="1"/>
    <col min="11822" max="11822" width="3.28515625" style="89" bestFit="1" customWidth="1"/>
    <col min="11823" max="11824" width="4.28515625" style="89" customWidth="1"/>
    <col min="11825" max="11825" width="19.85546875" style="89" customWidth="1"/>
    <col min="11826" max="11826" width="18.28515625" style="89" customWidth="1"/>
    <col min="11827" max="11827" width="5" style="89" customWidth="1"/>
    <col min="11828" max="11830" width="8.28515625" style="89" customWidth="1"/>
    <col min="11831" max="11831" width="5.28515625" style="89" customWidth="1"/>
    <col min="11832" max="11832" width="21.28515625" style="89" customWidth="1"/>
    <col min="11833" max="12032" width="11.42578125" style="89"/>
    <col min="12033" max="12033" width="1.140625" style="89" customWidth="1"/>
    <col min="12034" max="12036" width="5.7109375" style="89" customWidth="1"/>
    <col min="12037" max="12040" width="3.7109375" style="89" customWidth="1"/>
    <col min="12041" max="12043" width="4.5703125" style="89" customWidth="1"/>
    <col min="12044" max="12045" width="3.28515625" style="89" bestFit="1" customWidth="1"/>
    <col min="12046" max="12049" width="0" style="89" hidden="1" customWidth="1"/>
    <col min="12050" max="12050" width="4.28515625" style="89" customWidth="1"/>
    <col min="12051" max="12053" width="5.7109375" style="89" customWidth="1"/>
    <col min="12054" max="12056" width="2.7109375" style="89" customWidth="1"/>
    <col min="12057" max="12057" width="2.85546875" style="89" customWidth="1"/>
    <col min="12058" max="12063" width="2.7109375" style="89" customWidth="1"/>
    <col min="12064" max="12073" width="0" style="89" hidden="1" customWidth="1"/>
    <col min="12074" max="12074" width="4.28515625" style="89" customWidth="1"/>
    <col min="12075" max="12075" width="0" style="89" hidden="1" customWidth="1"/>
    <col min="12076" max="12076" width="3.28515625" style="89" bestFit="1" customWidth="1"/>
    <col min="12077" max="12077" width="0" style="89" hidden="1" customWidth="1"/>
    <col min="12078" max="12078" width="3.28515625" style="89" bestFit="1" customWidth="1"/>
    <col min="12079" max="12080" width="4.28515625" style="89" customWidth="1"/>
    <col min="12081" max="12081" width="19.85546875" style="89" customWidth="1"/>
    <col min="12082" max="12082" width="18.28515625" style="89" customWidth="1"/>
    <col min="12083" max="12083" width="5" style="89" customWidth="1"/>
    <col min="12084" max="12086" width="8.28515625" style="89" customWidth="1"/>
    <col min="12087" max="12087" width="5.28515625" style="89" customWidth="1"/>
    <col min="12088" max="12088" width="21.28515625" style="89" customWidth="1"/>
    <col min="12089" max="12288" width="11.42578125" style="89"/>
    <col min="12289" max="12289" width="1.140625" style="89" customWidth="1"/>
    <col min="12290" max="12292" width="5.7109375" style="89" customWidth="1"/>
    <col min="12293" max="12296" width="3.7109375" style="89" customWidth="1"/>
    <col min="12297" max="12299" width="4.5703125" style="89" customWidth="1"/>
    <col min="12300" max="12301" width="3.28515625" style="89" bestFit="1" customWidth="1"/>
    <col min="12302" max="12305" width="0" style="89" hidden="1" customWidth="1"/>
    <col min="12306" max="12306" width="4.28515625" style="89" customWidth="1"/>
    <col min="12307" max="12309" width="5.7109375" style="89" customWidth="1"/>
    <col min="12310" max="12312" width="2.7109375" style="89" customWidth="1"/>
    <col min="12313" max="12313" width="2.85546875" style="89" customWidth="1"/>
    <col min="12314" max="12319" width="2.7109375" style="89" customWidth="1"/>
    <col min="12320" max="12329" width="0" style="89" hidden="1" customWidth="1"/>
    <col min="12330" max="12330" width="4.28515625" style="89" customWidth="1"/>
    <col min="12331" max="12331" width="0" style="89" hidden="1" customWidth="1"/>
    <col min="12332" max="12332" width="3.28515625" style="89" bestFit="1" customWidth="1"/>
    <col min="12333" max="12333" width="0" style="89" hidden="1" customWidth="1"/>
    <col min="12334" max="12334" width="3.28515625" style="89" bestFit="1" customWidth="1"/>
    <col min="12335" max="12336" width="4.28515625" style="89" customWidth="1"/>
    <col min="12337" max="12337" width="19.85546875" style="89" customWidth="1"/>
    <col min="12338" max="12338" width="18.28515625" style="89" customWidth="1"/>
    <col min="12339" max="12339" width="5" style="89" customWidth="1"/>
    <col min="12340" max="12342" width="8.28515625" style="89" customWidth="1"/>
    <col min="12343" max="12343" width="5.28515625" style="89" customWidth="1"/>
    <col min="12344" max="12344" width="21.28515625" style="89" customWidth="1"/>
    <col min="12345" max="12544" width="11.42578125" style="89"/>
    <col min="12545" max="12545" width="1.140625" style="89" customWidth="1"/>
    <col min="12546" max="12548" width="5.7109375" style="89" customWidth="1"/>
    <col min="12549" max="12552" width="3.7109375" style="89" customWidth="1"/>
    <col min="12553" max="12555" width="4.5703125" style="89" customWidth="1"/>
    <col min="12556" max="12557" width="3.28515625" style="89" bestFit="1" customWidth="1"/>
    <col min="12558" max="12561" width="0" style="89" hidden="1" customWidth="1"/>
    <col min="12562" max="12562" width="4.28515625" style="89" customWidth="1"/>
    <col min="12563" max="12565" width="5.7109375" style="89" customWidth="1"/>
    <col min="12566" max="12568" width="2.7109375" style="89" customWidth="1"/>
    <col min="12569" max="12569" width="2.85546875" style="89" customWidth="1"/>
    <col min="12570" max="12575" width="2.7109375" style="89" customWidth="1"/>
    <col min="12576" max="12585" width="0" style="89" hidden="1" customWidth="1"/>
    <col min="12586" max="12586" width="4.28515625" style="89" customWidth="1"/>
    <col min="12587" max="12587" width="0" style="89" hidden="1" customWidth="1"/>
    <col min="12588" max="12588" width="3.28515625" style="89" bestFit="1" customWidth="1"/>
    <col min="12589" max="12589" width="0" style="89" hidden="1" customWidth="1"/>
    <col min="12590" max="12590" width="3.28515625" style="89" bestFit="1" customWidth="1"/>
    <col min="12591" max="12592" width="4.28515625" style="89" customWidth="1"/>
    <col min="12593" max="12593" width="19.85546875" style="89" customWidth="1"/>
    <col min="12594" max="12594" width="18.28515625" style="89" customWidth="1"/>
    <col min="12595" max="12595" width="5" style="89" customWidth="1"/>
    <col min="12596" max="12598" width="8.28515625" style="89" customWidth="1"/>
    <col min="12599" max="12599" width="5.28515625" style="89" customWidth="1"/>
    <col min="12600" max="12600" width="21.28515625" style="89" customWidth="1"/>
    <col min="12601" max="12800" width="11.42578125" style="89"/>
    <col min="12801" max="12801" width="1.140625" style="89" customWidth="1"/>
    <col min="12802" max="12804" width="5.7109375" style="89" customWidth="1"/>
    <col min="12805" max="12808" width="3.7109375" style="89" customWidth="1"/>
    <col min="12809" max="12811" width="4.5703125" style="89" customWidth="1"/>
    <col min="12812" max="12813" width="3.28515625" style="89" bestFit="1" customWidth="1"/>
    <col min="12814" max="12817" width="0" style="89" hidden="1" customWidth="1"/>
    <col min="12818" max="12818" width="4.28515625" style="89" customWidth="1"/>
    <col min="12819" max="12821" width="5.7109375" style="89" customWidth="1"/>
    <col min="12822" max="12824" width="2.7109375" style="89" customWidth="1"/>
    <col min="12825" max="12825" width="2.85546875" style="89" customWidth="1"/>
    <col min="12826" max="12831" width="2.7109375" style="89" customWidth="1"/>
    <col min="12832" max="12841" width="0" style="89" hidden="1" customWidth="1"/>
    <col min="12842" max="12842" width="4.28515625" style="89" customWidth="1"/>
    <col min="12843" max="12843" width="0" style="89" hidden="1" customWidth="1"/>
    <col min="12844" max="12844" width="3.28515625" style="89" bestFit="1" customWidth="1"/>
    <col min="12845" max="12845" width="0" style="89" hidden="1" customWidth="1"/>
    <col min="12846" max="12846" width="3.28515625" style="89" bestFit="1" customWidth="1"/>
    <col min="12847" max="12848" width="4.28515625" style="89" customWidth="1"/>
    <col min="12849" max="12849" width="19.85546875" style="89" customWidth="1"/>
    <col min="12850" max="12850" width="18.28515625" style="89" customWidth="1"/>
    <col min="12851" max="12851" width="5" style="89" customWidth="1"/>
    <col min="12852" max="12854" width="8.28515625" style="89" customWidth="1"/>
    <col min="12855" max="12855" width="5.28515625" style="89" customWidth="1"/>
    <col min="12856" max="12856" width="21.28515625" style="89" customWidth="1"/>
    <col min="12857" max="13056" width="11.42578125" style="89"/>
    <col min="13057" max="13057" width="1.140625" style="89" customWidth="1"/>
    <col min="13058" max="13060" width="5.7109375" style="89" customWidth="1"/>
    <col min="13061" max="13064" width="3.7109375" style="89" customWidth="1"/>
    <col min="13065" max="13067" width="4.5703125" style="89" customWidth="1"/>
    <col min="13068" max="13069" width="3.28515625" style="89" bestFit="1" customWidth="1"/>
    <col min="13070" max="13073" width="0" style="89" hidden="1" customWidth="1"/>
    <col min="13074" max="13074" width="4.28515625" style="89" customWidth="1"/>
    <col min="13075" max="13077" width="5.7109375" style="89" customWidth="1"/>
    <col min="13078" max="13080" width="2.7109375" style="89" customWidth="1"/>
    <col min="13081" max="13081" width="2.85546875" style="89" customWidth="1"/>
    <col min="13082" max="13087" width="2.7109375" style="89" customWidth="1"/>
    <col min="13088" max="13097" width="0" style="89" hidden="1" customWidth="1"/>
    <col min="13098" max="13098" width="4.28515625" style="89" customWidth="1"/>
    <col min="13099" max="13099" width="0" style="89" hidden="1" customWidth="1"/>
    <col min="13100" max="13100" width="3.28515625" style="89" bestFit="1" customWidth="1"/>
    <col min="13101" max="13101" width="0" style="89" hidden="1" customWidth="1"/>
    <col min="13102" max="13102" width="3.28515625" style="89" bestFit="1" customWidth="1"/>
    <col min="13103" max="13104" width="4.28515625" style="89" customWidth="1"/>
    <col min="13105" max="13105" width="19.85546875" style="89" customWidth="1"/>
    <col min="13106" max="13106" width="18.28515625" style="89" customWidth="1"/>
    <col min="13107" max="13107" width="5" style="89" customWidth="1"/>
    <col min="13108" max="13110" width="8.28515625" style="89" customWidth="1"/>
    <col min="13111" max="13111" width="5.28515625" style="89" customWidth="1"/>
    <col min="13112" max="13112" width="21.28515625" style="89" customWidth="1"/>
    <col min="13113" max="13312" width="11.42578125" style="89"/>
    <col min="13313" max="13313" width="1.140625" style="89" customWidth="1"/>
    <col min="13314" max="13316" width="5.7109375" style="89" customWidth="1"/>
    <col min="13317" max="13320" width="3.7109375" style="89" customWidth="1"/>
    <col min="13321" max="13323" width="4.5703125" style="89" customWidth="1"/>
    <col min="13324" max="13325" width="3.28515625" style="89" bestFit="1" customWidth="1"/>
    <col min="13326" max="13329" width="0" style="89" hidden="1" customWidth="1"/>
    <col min="13330" max="13330" width="4.28515625" style="89" customWidth="1"/>
    <col min="13331" max="13333" width="5.7109375" style="89" customWidth="1"/>
    <col min="13334" max="13336" width="2.7109375" style="89" customWidth="1"/>
    <col min="13337" max="13337" width="2.85546875" style="89" customWidth="1"/>
    <col min="13338" max="13343" width="2.7109375" style="89" customWidth="1"/>
    <col min="13344" max="13353" width="0" style="89" hidden="1" customWidth="1"/>
    <col min="13354" max="13354" width="4.28515625" style="89" customWidth="1"/>
    <col min="13355" max="13355" width="0" style="89" hidden="1" customWidth="1"/>
    <col min="13356" max="13356" width="3.28515625" style="89" bestFit="1" customWidth="1"/>
    <col min="13357" max="13357" width="0" style="89" hidden="1" customWidth="1"/>
    <col min="13358" max="13358" width="3.28515625" style="89" bestFit="1" customWidth="1"/>
    <col min="13359" max="13360" width="4.28515625" style="89" customWidth="1"/>
    <col min="13361" max="13361" width="19.85546875" style="89" customWidth="1"/>
    <col min="13362" max="13362" width="18.28515625" style="89" customWidth="1"/>
    <col min="13363" max="13363" width="5" style="89" customWidth="1"/>
    <col min="13364" max="13366" width="8.28515625" style="89" customWidth="1"/>
    <col min="13367" max="13367" width="5.28515625" style="89" customWidth="1"/>
    <col min="13368" max="13368" width="21.28515625" style="89" customWidth="1"/>
    <col min="13369" max="13568" width="11.42578125" style="89"/>
    <col min="13569" max="13569" width="1.140625" style="89" customWidth="1"/>
    <col min="13570" max="13572" width="5.7109375" style="89" customWidth="1"/>
    <col min="13573" max="13576" width="3.7109375" style="89" customWidth="1"/>
    <col min="13577" max="13579" width="4.5703125" style="89" customWidth="1"/>
    <col min="13580" max="13581" width="3.28515625" style="89" bestFit="1" customWidth="1"/>
    <col min="13582" max="13585" width="0" style="89" hidden="1" customWidth="1"/>
    <col min="13586" max="13586" width="4.28515625" style="89" customWidth="1"/>
    <col min="13587" max="13589" width="5.7109375" style="89" customWidth="1"/>
    <col min="13590" max="13592" width="2.7109375" style="89" customWidth="1"/>
    <col min="13593" max="13593" width="2.85546875" style="89" customWidth="1"/>
    <col min="13594" max="13599" width="2.7109375" style="89" customWidth="1"/>
    <col min="13600" max="13609" width="0" style="89" hidden="1" customWidth="1"/>
    <col min="13610" max="13610" width="4.28515625" style="89" customWidth="1"/>
    <col min="13611" max="13611" width="0" style="89" hidden="1" customWidth="1"/>
    <col min="13612" max="13612" width="3.28515625" style="89" bestFit="1" customWidth="1"/>
    <col min="13613" max="13613" width="0" style="89" hidden="1" customWidth="1"/>
    <col min="13614" max="13614" width="3.28515625" style="89" bestFit="1" customWidth="1"/>
    <col min="13615" max="13616" width="4.28515625" style="89" customWidth="1"/>
    <col min="13617" max="13617" width="19.85546875" style="89" customWidth="1"/>
    <col min="13618" max="13618" width="18.28515625" style="89" customWidth="1"/>
    <col min="13619" max="13619" width="5" style="89" customWidth="1"/>
    <col min="13620" max="13622" width="8.28515625" style="89" customWidth="1"/>
    <col min="13623" max="13623" width="5.28515625" style="89" customWidth="1"/>
    <col min="13624" max="13624" width="21.28515625" style="89" customWidth="1"/>
    <col min="13625" max="13824" width="11.42578125" style="89"/>
    <col min="13825" max="13825" width="1.140625" style="89" customWidth="1"/>
    <col min="13826" max="13828" width="5.7109375" style="89" customWidth="1"/>
    <col min="13829" max="13832" width="3.7109375" style="89" customWidth="1"/>
    <col min="13833" max="13835" width="4.5703125" style="89" customWidth="1"/>
    <col min="13836" max="13837" width="3.28515625" style="89" bestFit="1" customWidth="1"/>
    <col min="13838" max="13841" width="0" style="89" hidden="1" customWidth="1"/>
    <col min="13842" max="13842" width="4.28515625" style="89" customWidth="1"/>
    <col min="13843" max="13845" width="5.7109375" style="89" customWidth="1"/>
    <col min="13846" max="13848" width="2.7109375" style="89" customWidth="1"/>
    <col min="13849" max="13849" width="2.85546875" style="89" customWidth="1"/>
    <col min="13850" max="13855" width="2.7109375" style="89" customWidth="1"/>
    <col min="13856" max="13865" width="0" style="89" hidden="1" customWidth="1"/>
    <col min="13866" max="13866" width="4.28515625" style="89" customWidth="1"/>
    <col min="13867" max="13867" width="0" style="89" hidden="1" customWidth="1"/>
    <col min="13868" max="13868" width="3.28515625" style="89" bestFit="1" customWidth="1"/>
    <col min="13869" max="13869" width="0" style="89" hidden="1" customWidth="1"/>
    <col min="13870" max="13870" width="3.28515625" style="89" bestFit="1" customWidth="1"/>
    <col min="13871" max="13872" width="4.28515625" style="89" customWidth="1"/>
    <col min="13873" max="13873" width="19.85546875" style="89" customWidth="1"/>
    <col min="13874" max="13874" width="18.28515625" style="89" customWidth="1"/>
    <col min="13875" max="13875" width="5" style="89" customWidth="1"/>
    <col min="13876" max="13878" width="8.28515625" style="89" customWidth="1"/>
    <col min="13879" max="13879" width="5.28515625" style="89" customWidth="1"/>
    <col min="13880" max="13880" width="21.28515625" style="89" customWidth="1"/>
    <col min="13881" max="14080" width="11.42578125" style="89"/>
    <col min="14081" max="14081" width="1.140625" style="89" customWidth="1"/>
    <col min="14082" max="14084" width="5.7109375" style="89" customWidth="1"/>
    <col min="14085" max="14088" width="3.7109375" style="89" customWidth="1"/>
    <col min="14089" max="14091" width="4.5703125" style="89" customWidth="1"/>
    <col min="14092" max="14093" width="3.28515625" style="89" bestFit="1" customWidth="1"/>
    <col min="14094" max="14097" width="0" style="89" hidden="1" customWidth="1"/>
    <col min="14098" max="14098" width="4.28515625" style="89" customWidth="1"/>
    <col min="14099" max="14101" width="5.7109375" style="89" customWidth="1"/>
    <col min="14102" max="14104" width="2.7109375" style="89" customWidth="1"/>
    <col min="14105" max="14105" width="2.85546875" style="89" customWidth="1"/>
    <col min="14106" max="14111" width="2.7109375" style="89" customWidth="1"/>
    <col min="14112" max="14121" width="0" style="89" hidden="1" customWidth="1"/>
    <col min="14122" max="14122" width="4.28515625" style="89" customWidth="1"/>
    <col min="14123" max="14123" width="0" style="89" hidden="1" customWidth="1"/>
    <col min="14124" max="14124" width="3.28515625" style="89" bestFit="1" customWidth="1"/>
    <col min="14125" max="14125" width="0" style="89" hidden="1" customWidth="1"/>
    <col min="14126" max="14126" width="3.28515625" style="89" bestFit="1" customWidth="1"/>
    <col min="14127" max="14128" width="4.28515625" style="89" customWidth="1"/>
    <col min="14129" max="14129" width="19.85546875" style="89" customWidth="1"/>
    <col min="14130" max="14130" width="18.28515625" style="89" customWidth="1"/>
    <col min="14131" max="14131" width="5" style="89" customWidth="1"/>
    <col min="14132" max="14134" width="8.28515625" style="89" customWidth="1"/>
    <col min="14135" max="14135" width="5.28515625" style="89" customWidth="1"/>
    <col min="14136" max="14136" width="21.28515625" style="89" customWidth="1"/>
    <col min="14137" max="14336" width="11.42578125" style="89"/>
    <col min="14337" max="14337" width="1.140625" style="89" customWidth="1"/>
    <col min="14338" max="14340" width="5.7109375" style="89" customWidth="1"/>
    <col min="14341" max="14344" width="3.7109375" style="89" customWidth="1"/>
    <col min="14345" max="14347" width="4.5703125" style="89" customWidth="1"/>
    <col min="14348" max="14349" width="3.28515625" style="89" bestFit="1" customWidth="1"/>
    <col min="14350" max="14353" width="0" style="89" hidden="1" customWidth="1"/>
    <col min="14354" max="14354" width="4.28515625" style="89" customWidth="1"/>
    <col min="14355" max="14357" width="5.7109375" style="89" customWidth="1"/>
    <col min="14358" max="14360" width="2.7109375" style="89" customWidth="1"/>
    <col min="14361" max="14361" width="2.85546875" style="89" customWidth="1"/>
    <col min="14362" max="14367" width="2.7109375" style="89" customWidth="1"/>
    <col min="14368" max="14377" width="0" style="89" hidden="1" customWidth="1"/>
    <col min="14378" max="14378" width="4.28515625" style="89" customWidth="1"/>
    <col min="14379" max="14379" width="0" style="89" hidden="1" customWidth="1"/>
    <col min="14380" max="14380" width="3.28515625" style="89" bestFit="1" customWidth="1"/>
    <col min="14381" max="14381" width="0" style="89" hidden="1" customWidth="1"/>
    <col min="14382" max="14382" width="3.28515625" style="89" bestFit="1" customWidth="1"/>
    <col min="14383" max="14384" width="4.28515625" style="89" customWidth="1"/>
    <col min="14385" max="14385" width="19.85546875" style="89" customWidth="1"/>
    <col min="14386" max="14386" width="18.28515625" style="89" customWidth="1"/>
    <col min="14387" max="14387" width="5" style="89" customWidth="1"/>
    <col min="14388" max="14390" width="8.28515625" style="89" customWidth="1"/>
    <col min="14391" max="14391" width="5.28515625" style="89" customWidth="1"/>
    <col min="14392" max="14392" width="21.28515625" style="89" customWidth="1"/>
    <col min="14393" max="14592" width="11.42578125" style="89"/>
    <col min="14593" max="14593" width="1.140625" style="89" customWidth="1"/>
    <col min="14594" max="14596" width="5.7109375" style="89" customWidth="1"/>
    <col min="14597" max="14600" width="3.7109375" style="89" customWidth="1"/>
    <col min="14601" max="14603" width="4.5703125" style="89" customWidth="1"/>
    <col min="14604" max="14605" width="3.28515625" style="89" bestFit="1" customWidth="1"/>
    <col min="14606" max="14609" width="0" style="89" hidden="1" customWidth="1"/>
    <col min="14610" max="14610" width="4.28515625" style="89" customWidth="1"/>
    <col min="14611" max="14613" width="5.7109375" style="89" customWidth="1"/>
    <col min="14614" max="14616" width="2.7109375" style="89" customWidth="1"/>
    <col min="14617" max="14617" width="2.85546875" style="89" customWidth="1"/>
    <col min="14618" max="14623" width="2.7109375" style="89" customWidth="1"/>
    <col min="14624" max="14633" width="0" style="89" hidden="1" customWidth="1"/>
    <col min="14634" max="14634" width="4.28515625" style="89" customWidth="1"/>
    <col min="14635" max="14635" width="0" style="89" hidden="1" customWidth="1"/>
    <col min="14636" max="14636" width="3.28515625" style="89" bestFit="1" customWidth="1"/>
    <col min="14637" max="14637" width="0" style="89" hidden="1" customWidth="1"/>
    <col min="14638" max="14638" width="3.28515625" style="89" bestFit="1" customWidth="1"/>
    <col min="14639" max="14640" width="4.28515625" style="89" customWidth="1"/>
    <col min="14641" max="14641" width="19.85546875" style="89" customWidth="1"/>
    <col min="14642" max="14642" width="18.28515625" style="89" customWidth="1"/>
    <col min="14643" max="14643" width="5" style="89" customWidth="1"/>
    <col min="14644" max="14646" width="8.28515625" style="89" customWidth="1"/>
    <col min="14647" max="14647" width="5.28515625" style="89" customWidth="1"/>
    <col min="14648" max="14648" width="21.28515625" style="89" customWidth="1"/>
    <col min="14649" max="14848" width="11.42578125" style="89"/>
    <col min="14849" max="14849" width="1.140625" style="89" customWidth="1"/>
    <col min="14850" max="14852" width="5.7109375" style="89" customWidth="1"/>
    <col min="14853" max="14856" width="3.7109375" style="89" customWidth="1"/>
    <col min="14857" max="14859" width="4.5703125" style="89" customWidth="1"/>
    <col min="14860" max="14861" width="3.28515625" style="89" bestFit="1" customWidth="1"/>
    <col min="14862" max="14865" width="0" style="89" hidden="1" customWidth="1"/>
    <col min="14866" max="14866" width="4.28515625" style="89" customWidth="1"/>
    <col min="14867" max="14869" width="5.7109375" style="89" customWidth="1"/>
    <col min="14870" max="14872" width="2.7109375" style="89" customWidth="1"/>
    <col min="14873" max="14873" width="2.85546875" style="89" customWidth="1"/>
    <col min="14874" max="14879" width="2.7109375" style="89" customWidth="1"/>
    <col min="14880" max="14889" width="0" style="89" hidden="1" customWidth="1"/>
    <col min="14890" max="14890" width="4.28515625" style="89" customWidth="1"/>
    <col min="14891" max="14891" width="0" style="89" hidden="1" customWidth="1"/>
    <col min="14892" max="14892" width="3.28515625" style="89" bestFit="1" customWidth="1"/>
    <col min="14893" max="14893" width="0" style="89" hidden="1" customWidth="1"/>
    <col min="14894" max="14894" width="3.28515625" style="89" bestFit="1" customWidth="1"/>
    <col min="14895" max="14896" width="4.28515625" style="89" customWidth="1"/>
    <col min="14897" max="14897" width="19.85546875" style="89" customWidth="1"/>
    <col min="14898" max="14898" width="18.28515625" style="89" customWidth="1"/>
    <col min="14899" max="14899" width="5" style="89" customWidth="1"/>
    <col min="14900" max="14902" width="8.28515625" style="89" customWidth="1"/>
    <col min="14903" max="14903" width="5.28515625" style="89" customWidth="1"/>
    <col min="14904" max="14904" width="21.28515625" style="89" customWidth="1"/>
    <col min="14905" max="15104" width="11.42578125" style="89"/>
    <col min="15105" max="15105" width="1.140625" style="89" customWidth="1"/>
    <col min="15106" max="15108" width="5.7109375" style="89" customWidth="1"/>
    <col min="15109" max="15112" width="3.7109375" style="89" customWidth="1"/>
    <col min="15113" max="15115" width="4.5703125" style="89" customWidth="1"/>
    <col min="15116" max="15117" width="3.28515625" style="89" bestFit="1" customWidth="1"/>
    <col min="15118" max="15121" width="0" style="89" hidden="1" customWidth="1"/>
    <col min="15122" max="15122" width="4.28515625" style="89" customWidth="1"/>
    <col min="15123" max="15125" width="5.7109375" style="89" customWidth="1"/>
    <col min="15126" max="15128" width="2.7109375" style="89" customWidth="1"/>
    <col min="15129" max="15129" width="2.85546875" style="89" customWidth="1"/>
    <col min="15130" max="15135" width="2.7109375" style="89" customWidth="1"/>
    <col min="15136" max="15145" width="0" style="89" hidden="1" customWidth="1"/>
    <col min="15146" max="15146" width="4.28515625" style="89" customWidth="1"/>
    <col min="15147" max="15147" width="0" style="89" hidden="1" customWidth="1"/>
    <col min="15148" max="15148" width="3.28515625" style="89" bestFit="1" customWidth="1"/>
    <col min="15149" max="15149" width="0" style="89" hidden="1" customWidth="1"/>
    <col min="15150" max="15150" width="3.28515625" style="89" bestFit="1" customWidth="1"/>
    <col min="15151" max="15152" width="4.28515625" style="89" customWidth="1"/>
    <col min="15153" max="15153" width="19.85546875" style="89" customWidth="1"/>
    <col min="15154" max="15154" width="18.28515625" style="89" customWidth="1"/>
    <col min="15155" max="15155" width="5" style="89" customWidth="1"/>
    <col min="15156" max="15158" width="8.28515625" style="89" customWidth="1"/>
    <col min="15159" max="15159" width="5.28515625" style="89" customWidth="1"/>
    <col min="15160" max="15160" width="21.28515625" style="89" customWidth="1"/>
    <col min="15161" max="15360" width="11.42578125" style="89"/>
    <col min="15361" max="15361" width="1.140625" style="89" customWidth="1"/>
    <col min="15362" max="15364" width="5.7109375" style="89" customWidth="1"/>
    <col min="15365" max="15368" width="3.7109375" style="89" customWidth="1"/>
    <col min="15369" max="15371" width="4.5703125" style="89" customWidth="1"/>
    <col min="15372" max="15373" width="3.28515625" style="89" bestFit="1" customWidth="1"/>
    <col min="15374" max="15377" width="0" style="89" hidden="1" customWidth="1"/>
    <col min="15378" max="15378" width="4.28515625" style="89" customWidth="1"/>
    <col min="15379" max="15381" width="5.7109375" style="89" customWidth="1"/>
    <col min="15382" max="15384" width="2.7109375" style="89" customWidth="1"/>
    <col min="15385" max="15385" width="2.85546875" style="89" customWidth="1"/>
    <col min="15386" max="15391" width="2.7109375" style="89" customWidth="1"/>
    <col min="15392" max="15401" width="0" style="89" hidden="1" customWidth="1"/>
    <col min="15402" max="15402" width="4.28515625" style="89" customWidth="1"/>
    <col min="15403" max="15403" width="0" style="89" hidden="1" customWidth="1"/>
    <col min="15404" max="15404" width="3.28515625" style="89" bestFit="1" customWidth="1"/>
    <col min="15405" max="15405" width="0" style="89" hidden="1" customWidth="1"/>
    <col min="15406" max="15406" width="3.28515625" style="89" bestFit="1" customWidth="1"/>
    <col min="15407" max="15408" width="4.28515625" style="89" customWidth="1"/>
    <col min="15409" max="15409" width="19.85546875" style="89" customWidth="1"/>
    <col min="15410" max="15410" width="18.28515625" style="89" customWidth="1"/>
    <col min="15411" max="15411" width="5" style="89" customWidth="1"/>
    <col min="15412" max="15414" width="8.28515625" style="89" customWidth="1"/>
    <col min="15415" max="15415" width="5.28515625" style="89" customWidth="1"/>
    <col min="15416" max="15416" width="21.28515625" style="89" customWidth="1"/>
    <col min="15417" max="15616" width="11.42578125" style="89"/>
    <col min="15617" max="15617" width="1.140625" style="89" customWidth="1"/>
    <col min="15618" max="15620" width="5.7109375" style="89" customWidth="1"/>
    <col min="15621" max="15624" width="3.7109375" style="89" customWidth="1"/>
    <col min="15625" max="15627" width="4.5703125" style="89" customWidth="1"/>
    <col min="15628" max="15629" width="3.28515625" style="89" bestFit="1" customWidth="1"/>
    <col min="15630" max="15633" width="0" style="89" hidden="1" customWidth="1"/>
    <col min="15634" max="15634" width="4.28515625" style="89" customWidth="1"/>
    <col min="15635" max="15637" width="5.7109375" style="89" customWidth="1"/>
    <col min="15638" max="15640" width="2.7109375" style="89" customWidth="1"/>
    <col min="15641" max="15641" width="2.85546875" style="89" customWidth="1"/>
    <col min="15642" max="15647" width="2.7109375" style="89" customWidth="1"/>
    <col min="15648" max="15657" width="0" style="89" hidden="1" customWidth="1"/>
    <col min="15658" max="15658" width="4.28515625" style="89" customWidth="1"/>
    <col min="15659" max="15659" width="0" style="89" hidden="1" customWidth="1"/>
    <col min="15660" max="15660" width="3.28515625" style="89" bestFit="1" customWidth="1"/>
    <col min="15661" max="15661" width="0" style="89" hidden="1" customWidth="1"/>
    <col min="15662" max="15662" width="3.28515625" style="89" bestFit="1" customWidth="1"/>
    <col min="15663" max="15664" width="4.28515625" style="89" customWidth="1"/>
    <col min="15665" max="15665" width="19.85546875" style="89" customWidth="1"/>
    <col min="15666" max="15666" width="18.28515625" style="89" customWidth="1"/>
    <col min="15667" max="15667" width="5" style="89" customWidth="1"/>
    <col min="15668" max="15670" width="8.28515625" style="89" customWidth="1"/>
    <col min="15671" max="15671" width="5.28515625" style="89" customWidth="1"/>
    <col min="15672" max="15672" width="21.28515625" style="89" customWidth="1"/>
    <col min="15673" max="15872" width="11.42578125" style="89"/>
    <col min="15873" max="15873" width="1.140625" style="89" customWidth="1"/>
    <col min="15874" max="15876" width="5.7109375" style="89" customWidth="1"/>
    <col min="15877" max="15880" width="3.7109375" style="89" customWidth="1"/>
    <col min="15881" max="15883" width="4.5703125" style="89" customWidth="1"/>
    <col min="15884" max="15885" width="3.28515625" style="89" bestFit="1" customWidth="1"/>
    <col min="15886" max="15889" width="0" style="89" hidden="1" customWidth="1"/>
    <col min="15890" max="15890" width="4.28515625" style="89" customWidth="1"/>
    <col min="15891" max="15893" width="5.7109375" style="89" customWidth="1"/>
    <col min="15894" max="15896" width="2.7109375" style="89" customWidth="1"/>
    <col min="15897" max="15897" width="2.85546875" style="89" customWidth="1"/>
    <col min="15898" max="15903" width="2.7109375" style="89" customWidth="1"/>
    <col min="15904" max="15913" width="0" style="89" hidden="1" customWidth="1"/>
    <col min="15914" max="15914" width="4.28515625" style="89" customWidth="1"/>
    <col min="15915" max="15915" width="0" style="89" hidden="1" customWidth="1"/>
    <col min="15916" max="15916" width="3.28515625" style="89" bestFit="1" customWidth="1"/>
    <col min="15917" max="15917" width="0" style="89" hidden="1" customWidth="1"/>
    <col min="15918" max="15918" width="3.28515625" style="89" bestFit="1" customWidth="1"/>
    <col min="15919" max="15920" width="4.28515625" style="89" customWidth="1"/>
    <col min="15921" max="15921" width="19.85546875" style="89" customWidth="1"/>
    <col min="15922" max="15922" width="18.28515625" style="89" customWidth="1"/>
    <col min="15923" max="15923" width="5" style="89" customWidth="1"/>
    <col min="15924" max="15926" width="8.28515625" style="89" customWidth="1"/>
    <col min="15927" max="15927" width="5.28515625" style="89" customWidth="1"/>
    <col min="15928" max="15928" width="21.28515625" style="89" customWidth="1"/>
    <col min="15929" max="16128" width="11.42578125" style="89"/>
    <col min="16129" max="16129" width="1.140625" style="89" customWidth="1"/>
    <col min="16130" max="16132" width="5.7109375" style="89" customWidth="1"/>
    <col min="16133" max="16136" width="3.7109375" style="89" customWidth="1"/>
    <col min="16137" max="16139" width="4.5703125" style="89" customWidth="1"/>
    <col min="16140" max="16141" width="3.28515625" style="89" bestFit="1" customWidth="1"/>
    <col min="16142" max="16145" width="0" style="89" hidden="1" customWidth="1"/>
    <col min="16146" max="16146" width="4.28515625" style="89" customWidth="1"/>
    <col min="16147" max="16149" width="5.7109375" style="89" customWidth="1"/>
    <col min="16150" max="16152" width="2.7109375" style="89" customWidth="1"/>
    <col min="16153" max="16153" width="2.85546875" style="89" customWidth="1"/>
    <col min="16154" max="16159" width="2.7109375" style="89" customWidth="1"/>
    <col min="16160" max="16169" width="0" style="89" hidden="1" customWidth="1"/>
    <col min="16170" max="16170" width="4.28515625" style="89" customWidth="1"/>
    <col min="16171" max="16171" width="0" style="89" hidden="1" customWidth="1"/>
    <col min="16172" max="16172" width="3.28515625" style="89" bestFit="1" customWidth="1"/>
    <col min="16173" max="16173" width="0" style="89" hidden="1" customWidth="1"/>
    <col min="16174" max="16174" width="3.28515625" style="89" bestFit="1" customWidth="1"/>
    <col min="16175" max="16176" width="4.28515625" style="89" customWidth="1"/>
    <col min="16177" max="16177" width="19.85546875" style="89" customWidth="1"/>
    <col min="16178" max="16178" width="18.28515625" style="89" customWidth="1"/>
    <col min="16179" max="16179" width="5" style="89" customWidth="1"/>
    <col min="16180" max="16182" width="8.28515625" style="89" customWidth="1"/>
    <col min="16183" max="16183" width="5.28515625" style="89" customWidth="1"/>
    <col min="16184" max="16184" width="21.28515625" style="89" customWidth="1"/>
    <col min="16185" max="16384" width="11.42578125" style="89"/>
  </cols>
  <sheetData>
    <row r="1" spans="1:56" ht="11.25" customHeight="1" x14ac:dyDescent="0.2">
      <c r="A1" s="87"/>
      <c r="B1" s="1813" t="s">
        <v>447</v>
      </c>
      <c r="C1" s="1814"/>
      <c r="D1" s="1814"/>
      <c r="E1" s="1814"/>
      <c r="F1" s="1814"/>
      <c r="G1" s="1814"/>
      <c r="H1" s="1814"/>
      <c r="I1" s="1814"/>
      <c r="J1" s="1814"/>
      <c r="K1" s="1814"/>
      <c r="L1" s="1814"/>
      <c r="M1" s="1814"/>
      <c r="N1" s="1814"/>
      <c r="O1" s="1814"/>
      <c r="P1" s="1814"/>
      <c r="Q1" s="1814"/>
      <c r="R1" s="1814"/>
      <c r="S1" s="1814"/>
      <c r="T1" s="1814"/>
      <c r="U1" s="1814"/>
      <c r="V1" s="1814"/>
      <c r="W1" s="1814"/>
      <c r="X1" s="1814"/>
      <c r="Y1" s="1814"/>
      <c r="Z1" s="1814"/>
      <c r="AA1" s="1814"/>
      <c r="AB1" s="1814"/>
      <c r="AC1" s="1814"/>
      <c r="AD1" s="1814"/>
      <c r="AE1" s="1814"/>
      <c r="AF1" s="1814"/>
      <c r="AG1" s="1814"/>
      <c r="AH1" s="1814"/>
      <c r="AI1" s="1814"/>
      <c r="AJ1" s="1814"/>
      <c r="AK1" s="1814"/>
      <c r="AL1" s="1814"/>
      <c r="AM1" s="1814"/>
      <c r="AN1" s="1814"/>
      <c r="AO1" s="1814"/>
      <c r="AP1" s="1814"/>
      <c r="AQ1" s="1814"/>
      <c r="AR1" s="1814"/>
      <c r="AS1" s="1814"/>
      <c r="AT1" s="1814"/>
      <c r="AU1" s="1815"/>
      <c r="AV1" s="1813"/>
      <c r="AW1" s="1814"/>
      <c r="AX1" s="1815"/>
      <c r="AY1" s="88"/>
      <c r="AZ1" s="87"/>
      <c r="BA1" s="87"/>
      <c r="BB1" s="1822" t="s">
        <v>118</v>
      </c>
      <c r="BC1" s="1822"/>
      <c r="BD1" s="1822"/>
    </row>
    <row r="2" spans="1:56" ht="11.25" customHeight="1" x14ac:dyDescent="0.2">
      <c r="A2" s="87"/>
      <c r="B2" s="1823" t="s">
        <v>119</v>
      </c>
      <c r="C2" s="1824"/>
      <c r="D2" s="1824"/>
      <c r="E2" s="1824"/>
      <c r="F2" s="1824"/>
      <c r="G2" s="1824"/>
      <c r="H2" s="1824"/>
      <c r="I2" s="1824"/>
      <c r="J2" s="1824"/>
      <c r="K2" s="1824"/>
      <c r="L2" s="1824"/>
      <c r="M2" s="1824"/>
      <c r="N2" s="1824"/>
      <c r="O2" s="1824"/>
      <c r="P2" s="1824"/>
      <c r="Q2" s="1824"/>
      <c r="R2" s="1824"/>
      <c r="S2" s="1824"/>
      <c r="T2" s="1824"/>
      <c r="U2" s="1824"/>
      <c r="V2" s="1824"/>
      <c r="W2" s="1824"/>
      <c r="X2" s="1824"/>
      <c r="Y2" s="1824"/>
      <c r="Z2" s="1824"/>
      <c r="AA2" s="1824"/>
      <c r="AB2" s="1824"/>
      <c r="AC2" s="1824"/>
      <c r="AD2" s="1824"/>
      <c r="AE2" s="1824"/>
      <c r="AF2" s="1824"/>
      <c r="AG2" s="1824"/>
      <c r="AH2" s="1824"/>
      <c r="AI2" s="1824"/>
      <c r="AJ2" s="1824"/>
      <c r="AK2" s="1824"/>
      <c r="AL2" s="1824"/>
      <c r="AM2" s="1824"/>
      <c r="AN2" s="1824"/>
      <c r="AO2" s="1824"/>
      <c r="AP2" s="1824"/>
      <c r="AQ2" s="1824"/>
      <c r="AR2" s="1824"/>
      <c r="AS2" s="1824"/>
      <c r="AT2" s="1824"/>
      <c r="AU2" s="1825"/>
      <c r="AV2" s="1816"/>
      <c r="AW2" s="1817"/>
      <c r="AX2" s="1818"/>
      <c r="AY2" s="88"/>
      <c r="AZ2" s="87"/>
      <c r="BA2" s="87"/>
      <c r="BB2" s="1822"/>
      <c r="BC2" s="1822"/>
      <c r="BD2" s="1822"/>
    </row>
    <row r="3" spans="1:56" ht="12" customHeight="1" x14ac:dyDescent="0.2">
      <c r="A3" s="87"/>
      <c r="B3" s="1813" t="s">
        <v>451</v>
      </c>
      <c r="C3" s="1814"/>
      <c r="D3" s="1815"/>
      <c r="E3" s="1813" t="s">
        <v>452</v>
      </c>
      <c r="F3" s="1814"/>
      <c r="G3" s="1814"/>
      <c r="H3" s="1814"/>
      <c r="I3" s="1814"/>
      <c r="J3" s="1814"/>
      <c r="K3" s="1814"/>
      <c r="L3" s="1814"/>
      <c r="M3" s="1814"/>
      <c r="N3" s="1814"/>
      <c r="O3" s="1814"/>
      <c r="P3" s="1814"/>
      <c r="Q3" s="1814"/>
      <c r="R3" s="1814"/>
      <c r="S3" s="1814"/>
      <c r="T3" s="1814"/>
      <c r="U3" s="1814"/>
      <c r="V3" s="1814"/>
      <c r="W3" s="1814"/>
      <c r="X3" s="1814"/>
      <c r="Y3" s="1814"/>
      <c r="Z3" s="1815"/>
      <c r="AA3" s="1813" t="s">
        <v>453</v>
      </c>
      <c r="AB3" s="1814"/>
      <c r="AC3" s="1814"/>
      <c r="AD3" s="1814"/>
      <c r="AE3" s="1814"/>
      <c r="AF3" s="1814"/>
      <c r="AG3" s="1814"/>
      <c r="AH3" s="1814"/>
      <c r="AI3" s="1814"/>
      <c r="AJ3" s="1814"/>
      <c r="AK3" s="1814"/>
      <c r="AL3" s="1814"/>
      <c r="AM3" s="1814"/>
      <c r="AN3" s="1814"/>
      <c r="AO3" s="1814"/>
      <c r="AP3" s="1814"/>
      <c r="AQ3" s="1814"/>
      <c r="AR3" s="1814"/>
      <c r="AS3" s="1814"/>
      <c r="AT3" s="1814"/>
      <c r="AU3" s="1815"/>
      <c r="AV3" s="1816"/>
      <c r="AW3" s="1817"/>
      <c r="AX3" s="1818"/>
      <c r="AY3" s="88"/>
      <c r="AZ3" s="87"/>
      <c r="BA3" s="87"/>
      <c r="BB3" s="1826">
        <v>42852</v>
      </c>
      <c r="BC3" s="1826"/>
      <c r="BD3" s="1826"/>
    </row>
    <row r="4" spans="1:56" ht="12" customHeight="1" x14ac:dyDescent="0.2">
      <c r="A4" s="87"/>
      <c r="B4" s="1823" t="s">
        <v>120</v>
      </c>
      <c r="C4" s="1824"/>
      <c r="D4" s="1825"/>
      <c r="E4" s="1823" t="s">
        <v>456</v>
      </c>
      <c r="F4" s="1824"/>
      <c r="G4" s="1824"/>
      <c r="H4" s="1824"/>
      <c r="I4" s="1824"/>
      <c r="J4" s="1824"/>
      <c r="K4" s="1824"/>
      <c r="L4" s="1824"/>
      <c r="M4" s="1824"/>
      <c r="N4" s="1824"/>
      <c r="O4" s="1824"/>
      <c r="P4" s="1824"/>
      <c r="Q4" s="1824"/>
      <c r="R4" s="1824"/>
      <c r="S4" s="1824"/>
      <c r="T4" s="1824"/>
      <c r="U4" s="1824"/>
      <c r="V4" s="1824"/>
      <c r="W4" s="1824"/>
      <c r="X4" s="1824"/>
      <c r="Y4" s="1824"/>
      <c r="Z4" s="1825"/>
      <c r="AA4" s="1823">
        <v>4</v>
      </c>
      <c r="AB4" s="1824"/>
      <c r="AC4" s="1824"/>
      <c r="AD4" s="1824"/>
      <c r="AE4" s="1824"/>
      <c r="AF4" s="1824"/>
      <c r="AG4" s="1824"/>
      <c r="AH4" s="1824"/>
      <c r="AI4" s="1824"/>
      <c r="AJ4" s="1824"/>
      <c r="AK4" s="1824"/>
      <c r="AL4" s="1824"/>
      <c r="AM4" s="1824"/>
      <c r="AN4" s="1824"/>
      <c r="AO4" s="1824"/>
      <c r="AP4" s="1824"/>
      <c r="AQ4" s="1824"/>
      <c r="AR4" s="1824"/>
      <c r="AS4" s="1824"/>
      <c r="AT4" s="1824"/>
      <c r="AU4" s="1825"/>
      <c r="AV4" s="1819"/>
      <c r="AW4" s="1820"/>
      <c r="AX4" s="1821"/>
      <c r="AY4" s="88"/>
      <c r="AZ4" s="87"/>
      <c r="BA4" s="87"/>
      <c r="BB4" s="1826"/>
      <c r="BC4" s="1826"/>
      <c r="BD4" s="1826"/>
    </row>
    <row r="5" spans="1:56" ht="6" customHeight="1" x14ac:dyDescent="0.2">
      <c r="A5" s="87"/>
      <c r="B5" s="90"/>
      <c r="C5" s="90"/>
      <c r="D5" s="90"/>
      <c r="E5" s="90"/>
      <c r="F5" s="90"/>
      <c r="G5" s="90"/>
      <c r="H5" s="90"/>
      <c r="I5" s="90"/>
      <c r="J5" s="90"/>
      <c r="K5" s="90"/>
      <c r="L5" s="90"/>
      <c r="M5" s="90"/>
      <c r="N5" s="90"/>
      <c r="O5" s="90"/>
      <c r="P5" s="90"/>
      <c r="Q5" s="90"/>
      <c r="R5" s="90"/>
      <c r="S5" s="90"/>
      <c r="T5" s="90"/>
      <c r="U5" s="90"/>
      <c r="V5" s="90"/>
      <c r="W5" s="90"/>
      <c r="X5" s="90"/>
      <c r="Y5" s="90"/>
      <c r="Z5" s="90"/>
      <c r="AA5" s="90"/>
      <c r="AB5" s="90"/>
      <c r="AC5" s="90"/>
      <c r="AD5" s="90"/>
      <c r="AE5" s="90"/>
      <c r="AF5" s="90"/>
      <c r="AG5" s="90"/>
      <c r="AH5" s="90"/>
      <c r="AI5" s="90"/>
      <c r="AJ5" s="90"/>
      <c r="AK5" s="90"/>
      <c r="AL5" s="90"/>
      <c r="AM5" s="90"/>
      <c r="AN5" s="90"/>
      <c r="AO5" s="90"/>
      <c r="AP5" s="90"/>
      <c r="AQ5" s="90"/>
      <c r="AR5" s="90"/>
      <c r="AS5" s="90"/>
      <c r="AT5" s="90"/>
      <c r="AU5" s="90"/>
      <c r="AV5" s="90"/>
      <c r="AW5" s="90"/>
      <c r="AX5" s="90"/>
      <c r="AY5" s="612"/>
      <c r="AZ5" s="612"/>
      <c r="BA5" s="612"/>
      <c r="BB5" s="87"/>
      <c r="BC5" s="90"/>
      <c r="BD5" s="90"/>
    </row>
    <row r="6" spans="1:56" ht="27" customHeight="1" x14ac:dyDescent="0.2">
      <c r="A6" s="87"/>
      <c r="B6" s="1827" t="s">
        <v>122</v>
      </c>
      <c r="C6" s="1828"/>
      <c r="D6" s="1829" t="s">
        <v>123</v>
      </c>
      <c r="E6" s="1830"/>
      <c r="F6" s="1830"/>
      <c r="G6" s="1830"/>
      <c r="H6" s="1831"/>
      <c r="I6" s="1827" t="s">
        <v>448</v>
      </c>
      <c r="J6" s="1832"/>
      <c r="K6" s="1828"/>
      <c r="L6" s="1829" t="s">
        <v>301</v>
      </c>
      <c r="M6" s="1830"/>
      <c r="N6" s="1830"/>
      <c r="O6" s="1830"/>
      <c r="P6" s="1830"/>
      <c r="Q6" s="1830"/>
      <c r="R6" s="1830"/>
      <c r="S6" s="1830"/>
      <c r="T6" s="1830"/>
      <c r="U6" s="1831"/>
      <c r="V6" s="1827" t="s">
        <v>124</v>
      </c>
      <c r="W6" s="1832"/>
      <c r="X6" s="1832"/>
      <c r="Y6" s="1832"/>
      <c r="Z6" s="1832"/>
      <c r="AA6" s="1833" t="s">
        <v>1318</v>
      </c>
      <c r="AB6" s="1833"/>
      <c r="AC6" s="1833"/>
      <c r="AD6" s="1833"/>
      <c r="AE6" s="1833"/>
      <c r="AF6" s="1833"/>
      <c r="AG6" s="1833"/>
      <c r="AH6" s="1833"/>
      <c r="AI6" s="1833"/>
      <c r="AJ6" s="1833"/>
      <c r="AK6" s="1833"/>
      <c r="AL6" s="1833"/>
      <c r="AM6" s="1833"/>
      <c r="AN6" s="1833"/>
      <c r="AO6" s="1833"/>
      <c r="AP6" s="1833"/>
      <c r="AQ6" s="1833"/>
      <c r="AR6" s="1833"/>
      <c r="AS6" s="1833"/>
      <c r="AT6" s="1833"/>
      <c r="AU6" s="1833"/>
      <c r="AV6" s="1833"/>
      <c r="AW6" s="1833"/>
      <c r="AX6" s="1834"/>
      <c r="AY6" s="91"/>
      <c r="AZ6" s="91"/>
      <c r="BA6" s="91"/>
      <c r="BB6" s="91"/>
      <c r="BC6" s="612"/>
      <c r="BD6" s="91"/>
    </row>
    <row r="7" spans="1:56" ht="6" customHeight="1" x14ac:dyDescent="0.2">
      <c r="A7" s="87"/>
      <c r="B7" s="92"/>
      <c r="C7" s="92"/>
      <c r="D7" s="92"/>
      <c r="E7" s="93"/>
      <c r="F7" s="93"/>
      <c r="G7" s="93"/>
      <c r="H7" s="93"/>
      <c r="I7" s="93"/>
      <c r="J7" s="93"/>
      <c r="K7" s="93"/>
      <c r="L7" s="93"/>
      <c r="M7" s="93"/>
      <c r="N7" s="93"/>
      <c r="O7" s="93"/>
      <c r="P7" s="93"/>
      <c r="Q7" s="93"/>
      <c r="R7" s="93"/>
      <c r="S7" s="93"/>
      <c r="T7" s="93"/>
      <c r="U7" s="93"/>
      <c r="V7" s="93"/>
      <c r="W7" s="93"/>
      <c r="X7" s="93"/>
      <c r="Y7" s="93"/>
      <c r="Z7" s="93"/>
      <c r="AA7" s="93"/>
      <c r="AB7" s="93"/>
      <c r="AC7" s="93"/>
      <c r="AD7" s="93"/>
      <c r="AE7" s="93"/>
      <c r="AF7" s="93"/>
      <c r="AG7" s="93"/>
      <c r="AH7" s="93"/>
      <c r="AI7" s="93"/>
      <c r="AJ7" s="93"/>
      <c r="AK7" s="93"/>
      <c r="AL7" s="93"/>
      <c r="AM7" s="93"/>
      <c r="AN7" s="93"/>
      <c r="AO7" s="93"/>
      <c r="AP7" s="93"/>
      <c r="AQ7" s="93"/>
      <c r="AR7" s="93"/>
      <c r="AS7" s="93"/>
      <c r="AT7" s="93"/>
      <c r="AU7" s="93"/>
      <c r="AV7" s="93"/>
      <c r="AW7" s="93"/>
      <c r="AX7" s="93"/>
      <c r="AY7" s="94"/>
      <c r="AZ7" s="94"/>
      <c r="BA7" s="94"/>
      <c r="BB7" s="94"/>
      <c r="BC7" s="94"/>
      <c r="BD7" s="94"/>
    </row>
    <row r="8" spans="1:56" ht="11.25" customHeight="1" x14ac:dyDescent="0.2">
      <c r="A8" s="95"/>
      <c r="B8" s="1835" t="s">
        <v>457</v>
      </c>
      <c r="C8" s="1836"/>
      <c r="D8" s="1836"/>
      <c r="E8" s="1836"/>
      <c r="F8" s="1836"/>
      <c r="G8" s="1836"/>
      <c r="H8" s="1836"/>
      <c r="I8" s="1836"/>
      <c r="J8" s="1836"/>
      <c r="K8" s="1837"/>
      <c r="L8" s="558" t="s">
        <v>1146</v>
      </c>
      <c r="M8" s="559"/>
      <c r="N8" s="559"/>
      <c r="O8" s="559"/>
      <c r="P8" s="559"/>
      <c r="Q8" s="559"/>
      <c r="R8" s="560"/>
      <c r="S8" s="561" t="s">
        <v>1147</v>
      </c>
      <c r="T8" s="562"/>
      <c r="U8" s="562"/>
      <c r="V8" s="562"/>
      <c r="W8" s="562"/>
      <c r="X8" s="562"/>
      <c r="Y8" s="562"/>
      <c r="Z8" s="562"/>
      <c r="AA8" s="562"/>
      <c r="AB8" s="562"/>
      <c r="AC8" s="562"/>
      <c r="AD8" s="562"/>
      <c r="AE8" s="562"/>
      <c r="AF8" s="562"/>
      <c r="AG8" s="562"/>
      <c r="AH8" s="562"/>
      <c r="AI8" s="562"/>
      <c r="AJ8" s="562"/>
      <c r="AK8" s="562"/>
      <c r="AL8" s="562"/>
      <c r="AM8" s="562"/>
      <c r="AN8" s="562"/>
      <c r="AO8" s="562"/>
      <c r="AP8" s="562"/>
      <c r="AQ8" s="562"/>
      <c r="AR8" s="562"/>
      <c r="AS8" s="562"/>
      <c r="AT8" s="562"/>
      <c r="AU8" s="562"/>
      <c r="AV8" s="562"/>
      <c r="AW8" s="562"/>
      <c r="AX8" s="563"/>
      <c r="AY8" s="1838" t="s">
        <v>1148</v>
      </c>
      <c r="AZ8" s="1838"/>
      <c r="BA8" s="1838"/>
      <c r="BB8" s="1838"/>
      <c r="BC8" s="1838"/>
      <c r="BD8" s="1838"/>
    </row>
    <row r="9" spans="1:56" ht="69" customHeight="1" x14ac:dyDescent="0.2">
      <c r="A9" s="95"/>
      <c r="B9" s="1839" t="s">
        <v>126</v>
      </c>
      <c r="C9" s="1840"/>
      <c r="D9" s="1841"/>
      <c r="E9" s="564" t="s">
        <v>451</v>
      </c>
      <c r="F9" s="1839" t="s">
        <v>1149</v>
      </c>
      <c r="G9" s="1840"/>
      <c r="H9" s="1841"/>
      <c r="I9" s="1839" t="s">
        <v>465</v>
      </c>
      <c r="J9" s="1840"/>
      <c r="K9" s="1841"/>
      <c r="L9" s="564" t="s">
        <v>1150</v>
      </c>
      <c r="M9" s="564" t="s">
        <v>1153</v>
      </c>
      <c r="N9" s="565"/>
      <c r="O9" s="566" t="s">
        <v>1151</v>
      </c>
      <c r="P9" s="566" t="s">
        <v>1152</v>
      </c>
      <c r="Q9" s="566" t="s">
        <v>1154</v>
      </c>
      <c r="R9" s="564" t="s">
        <v>1155</v>
      </c>
      <c r="S9" s="1839" t="s">
        <v>1156</v>
      </c>
      <c r="T9" s="1840"/>
      <c r="U9" s="1841"/>
      <c r="V9" s="564" t="s">
        <v>1157</v>
      </c>
      <c r="W9" s="564" t="s">
        <v>1158</v>
      </c>
      <c r="X9" s="564" t="s">
        <v>1159</v>
      </c>
      <c r="Y9" s="567" t="s">
        <v>1160</v>
      </c>
      <c r="Z9" s="567" t="s">
        <v>1162</v>
      </c>
      <c r="AA9" s="567" t="s">
        <v>1164</v>
      </c>
      <c r="AB9" s="567" t="s">
        <v>1166</v>
      </c>
      <c r="AC9" s="567" t="s">
        <v>1168</v>
      </c>
      <c r="AD9" s="567" t="s">
        <v>1170</v>
      </c>
      <c r="AE9" s="567" t="s">
        <v>129</v>
      </c>
      <c r="AF9" s="568"/>
      <c r="AG9" s="618" t="s">
        <v>1161</v>
      </c>
      <c r="AH9" s="618" t="s">
        <v>1163</v>
      </c>
      <c r="AI9" s="618" t="s">
        <v>1165</v>
      </c>
      <c r="AJ9" s="618" t="s">
        <v>1167</v>
      </c>
      <c r="AK9" s="618" t="s">
        <v>1169</v>
      </c>
      <c r="AL9" s="618" t="s">
        <v>1171</v>
      </c>
      <c r="AM9" s="618" t="s">
        <v>1172</v>
      </c>
      <c r="AN9" s="618" t="s">
        <v>1173</v>
      </c>
      <c r="AO9" s="618" t="s">
        <v>1174</v>
      </c>
      <c r="AP9" s="564" t="s">
        <v>1175</v>
      </c>
      <c r="AQ9" s="566" t="s">
        <v>1176</v>
      </c>
      <c r="AR9" s="564" t="s">
        <v>1150</v>
      </c>
      <c r="AS9" s="566" t="s">
        <v>1177</v>
      </c>
      <c r="AT9" s="564" t="s">
        <v>1153</v>
      </c>
      <c r="AU9" s="564" t="s">
        <v>1178</v>
      </c>
      <c r="AV9" s="564" t="s">
        <v>1179</v>
      </c>
      <c r="AW9" s="569" t="s">
        <v>1180</v>
      </c>
      <c r="AX9" s="569" t="s">
        <v>1181</v>
      </c>
      <c r="AY9" s="570" t="s">
        <v>1182</v>
      </c>
      <c r="AZ9" s="1838" t="s">
        <v>1183</v>
      </c>
      <c r="BA9" s="1838"/>
      <c r="BB9" s="1838"/>
      <c r="BC9" s="570" t="s">
        <v>127</v>
      </c>
      <c r="BD9" s="609" t="s">
        <v>128</v>
      </c>
    </row>
    <row r="10" spans="1:56" ht="290.10000000000002" customHeight="1" x14ac:dyDescent="0.2">
      <c r="A10" s="612"/>
      <c r="B10" s="1992" t="s">
        <v>3285</v>
      </c>
      <c r="C10" s="1992"/>
      <c r="D10" s="1992"/>
      <c r="E10" s="2281" t="s">
        <v>76</v>
      </c>
      <c r="F10" s="1897" t="s">
        <v>1319</v>
      </c>
      <c r="G10" s="1897"/>
      <c r="H10" s="1897"/>
      <c r="I10" s="1994" t="s">
        <v>3286</v>
      </c>
      <c r="J10" s="1994"/>
      <c r="K10" s="1994"/>
      <c r="L10" s="617" t="s">
        <v>1204</v>
      </c>
      <c r="M10" s="631" t="s">
        <v>1193</v>
      </c>
      <c r="N10" s="574"/>
      <c r="O10" s="96">
        <f>VLOOKUP(L10,[49]Listas!$M$69:$N$73,2,0)</f>
        <v>1</v>
      </c>
      <c r="P10" s="96"/>
      <c r="Q10" s="96">
        <f>HLOOKUP(M10,[49]Listas!$O$67:$Q$68,2,0)</f>
        <v>5</v>
      </c>
      <c r="R10" s="618" t="str">
        <f>INDEX([49]Listas!$O$69:$Q$73,MATCH(L10,[49]Listas!$M$69:$M$73,0),MATCH(M10,[49]Listas!$O$67:$Q$67,0))</f>
        <v>5
BAJA</v>
      </c>
      <c r="S10" s="1992" t="s">
        <v>3287</v>
      </c>
      <c r="T10" s="1992"/>
      <c r="U10" s="1992"/>
      <c r="V10" s="607" t="s">
        <v>132</v>
      </c>
      <c r="W10" s="607" t="s">
        <v>132</v>
      </c>
      <c r="X10" s="607" t="s">
        <v>132</v>
      </c>
      <c r="Y10" s="607" t="s">
        <v>132</v>
      </c>
      <c r="Z10" s="607" t="s">
        <v>132</v>
      </c>
      <c r="AA10" s="607" t="s">
        <v>83</v>
      </c>
      <c r="AB10" s="607" t="s">
        <v>132</v>
      </c>
      <c r="AC10" s="607" t="s">
        <v>132</v>
      </c>
      <c r="AD10" s="607" t="s">
        <v>132</v>
      </c>
      <c r="AE10" s="607" t="s">
        <v>132</v>
      </c>
      <c r="AF10" s="575"/>
      <c r="AG10" s="96">
        <f t="shared" ref="AG10:AG16" si="0">IF(Y10="SI",15,0)</f>
        <v>15</v>
      </c>
      <c r="AH10" s="96">
        <f t="shared" ref="AH10:AH16" si="1">IF(Z10="SI",5,0)</f>
        <v>5</v>
      </c>
      <c r="AI10" s="96">
        <f t="shared" ref="AI10:AI16" si="2">IF(AA10="SI",15,0)</f>
        <v>0</v>
      </c>
      <c r="AJ10" s="96">
        <f t="shared" ref="AJ10:AJ16" si="3">IF(AB10="SI",10,0)</f>
        <v>10</v>
      </c>
      <c r="AK10" s="96">
        <f t="shared" ref="AK10:AK16" si="4">IF(AC10="SI",15,0)</f>
        <v>15</v>
      </c>
      <c r="AL10" s="96">
        <f t="shared" ref="AL10:AL16" si="5">IF(AD10="SI",10,0)</f>
        <v>10</v>
      </c>
      <c r="AM10" s="96">
        <f t="shared" ref="AM10:AM16" si="6">IF(AE10="SI",30,0)</f>
        <v>30</v>
      </c>
      <c r="AN10" s="96">
        <f t="shared" ref="AN10:AN16" si="7">SUM(AG10+AH10+AI10+AJ10+AK10+AL10+AM10)</f>
        <v>85</v>
      </c>
      <c r="AO10" s="96">
        <f t="shared" ref="AO10:AO16" si="8">IF(AN10&lt;=50,0,IF(AN10&gt;=76,2,1))</f>
        <v>2</v>
      </c>
      <c r="AP10" s="618" t="str">
        <f t="shared" ref="AP10:AP16" si="9">CONCATENATE(AN10,"- disminuye ",AO10)</f>
        <v>85- disminuye 2</v>
      </c>
      <c r="AQ10" s="96">
        <f t="shared" ref="AQ10:AQ16" si="10">IF(V10="SI",O10-AO10,O10)</f>
        <v>-1</v>
      </c>
      <c r="AR10" s="618" t="str">
        <f>IF(AQ10&lt;=1,"Rara vez",VLOOKUP(AQ10,[49]Listas!$L$69:$M$73,2,0))</f>
        <v>Rara vez</v>
      </c>
      <c r="AS10" s="96">
        <f t="shared" ref="AS10:AS16" si="11">IF(W10="SI",Q10-AO10,Q10)</f>
        <v>3</v>
      </c>
      <c r="AT10" s="618" t="str">
        <f t="shared" ref="AT10:AT16" si="12">IF(AS10&lt;=9,"Moderado",IF(AS10=20,"Catastrófico",IF(AS10=18,"Moderado","Mayor")))</f>
        <v>Moderado</v>
      </c>
      <c r="AU10" s="618" t="str">
        <f>INDEX([49]Listas!$O$69:$Q$73,MATCH(AR10,[49]Listas!$M$69:$M$73,0),MATCH(AT10,[49]Listas!$O$67:$Q$67,0))</f>
        <v>5
BAJA</v>
      </c>
      <c r="AV10" s="617" t="s">
        <v>1188</v>
      </c>
      <c r="AW10" s="634" t="s">
        <v>3288</v>
      </c>
      <c r="AX10" s="634" t="s">
        <v>3289</v>
      </c>
      <c r="AY10" s="617" t="s">
        <v>1315</v>
      </c>
      <c r="AZ10" s="2282" t="s">
        <v>3290</v>
      </c>
      <c r="BA10" s="2282"/>
      <c r="BB10" s="2282"/>
      <c r="BC10" s="625" t="s">
        <v>1462</v>
      </c>
      <c r="BD10" s="2110" t="s">
        <v>3291</v>
      </c>
    </row>
    <row r="11" spans="1:56" ht="328.5" customHeight="1" x14ac:dyDescent="0.2">
      <c r="A11" s="612"/>
      <c r="B11" s="1992" t="s">
        <v>3292</v>
      </c>
      <c r="C11" s="1992"/>
      <c r="D11" s="1992"/>
      <c r="E11" s="2281" t="s">
        <v>77</v>
      </c>
      <c r="F11" s="1897" t="s">
        <v>1320</v>
      </c>
      <c r="G11" s="1897"/>
      <c r="H11" s="1897"/>
      <c r="I11" s="1994" t="s">
        <v>3293</v>
      </c>
      <c r="J11" s="1994"/>
      <c r="K11" s="1994"/>
      <c r="L11" s="617" t="s">
        <v>1204</v>
      </c>
      <c r="M11" s="631" t="s">
        <v>1209</v>
      </c>
      <c r="N11" s="574"/>
      <c r="O11" s="96">
        <f>VLOOKUP(L11,[49]Listas!$M$69:$N$73,2,0)</f>
        <v>1</v>
      </c>
      <c r="P11" s="96"/>
      <c r="Q11" s="96">
        <f>HLOOKUP(M11,[49]Listas!$O$67:$Q$68,2,0)</f>
        <v>20</v>
      </c>
      <c r="R11" s="618" t="str">
        <f>INDEX([49]Listas!$O$69:$Q$73,MATCH(L11,[49]Listas!$M$69:$M$73,0),MATCH(M11,[49]Listas!$O$67:$Q$67,0))</f>
        <v>20
MODERADA</v>
      </c>
      <c r="S11" s="2283" t="s">
        <v>3294</v>
      </c>
      <c r="T11" s="2283"/>
      <c r="U11" s="2283"/>
      <c r="V11" s="607" t="s">
        <v>132</v>
      </c>
      <c r="W11" s="607" t="s">
        <v>83</v>
      </c>
      <c r="X11" s="607" t="s">
        <v>132</v>
      </c>
      <c r="Y11" s="607" t="s">
        <v>132</v>
      </c>
      <c r="Z11" s="607" t="s">
        <v>132</v>
      </c>
      <c r="AA11" s="607" t="s">
        <v>83</v>
      </c>
      <c r="AB11" s="607" t="s">
        <v>132</v>
      </c>
      <c r="AC11" s="607" t="s">
        <v>132</v>
      </c>
      <c r="AD11" s="607" t="s">
        <v>132</v>
      </c>
      <c r="AE11" s="607" t="s">
        <v>132</v>
      </c>
      <c r="AF11" s="575"/>
      <c r="AG11" s="96">
        <f t="shared" si="0"/>
        <v>15</v>
      </c>
      <c r="AH11" s="96">
        <f t="shared" si="1"/>
        <v>5</v>
      </c>
      <c r="AI11" s="96">
        <f t="shared" si="2"/>
        <v>0</v>
      </c>
      <c r="AJ11" s="96">
        <f t="shared" si="3"/>
        <v>10</v>
      </c>
      <c r="AK11" s="96">
        <f t="shared" si="4"/>
        <v>15</v>
      </c>
      <c r="AL11" s="96">
        <f t="shared" si="5"/>
        <v>10</v>
      </c>
      <c r="AM11" s="96">
        <f t="shared" si="6"/>
        <v>30</v>
      </c>
      <c r="AN11" s="96">
        <f t="shared" si="7"/>
        <v>85</v>
      </c>
      <c r="AO11" s="96">
        <f t="shared" si="8"/>
        <v>2</v>
      </c>
      <c r="AP11" s="618" t="str">
        <f t="shared" si="9"/>
        <v>85- disminuye 2</v>
      </c>
      <c r="AQ11" s="96">
        <f t="shared" si="10"/>
        <v>-1</v>
      </c>
      <c r="AR11" s="618" t="str">
        <f>IF(AQ11&lt;=1,"Rara vez",VLOOKUP(AQ11,[49]Listas!$L$69:$M$73,2,0))</f>
        <v>Rara vez</v>
      </c>
      <c r="AS11" s="96">
        <f t="shared" si="11"/>
        <v>20</v>
      </c>
      <c r="AT11" s="618" t="str">
        <f t="shared" si="12"/>
        <v>Catastrófico</v>
      </c>
      <c r="AU11" s="618" t="str">
        <f>INDEX([49]Listas!$O$69:$Q$73,MATCH(AR11,[49]Listas!$M$69:$M$73,0),MATCH(AT11,[49]Listas!$O$67:$Q$67,0))</f>
        <v>20
MODERADA</v>
      </c>
      <c r="AV11" s="617" t="s">
        <v>1188</v>
      </c>
      <c r="AW11" s="634" t="s">
        <v>3295</v>
      </c>
      <c r="AX11" s="634" t="s">
        <v>1321</v>
      </c>
      <c r="AY11" s="617" t="s">
        <v>1315</v>
      </c>
      <c r="AZ11" s="2284" t="s">
        <v>3296</v>
      </c>
      <c r="BA11" s="2284"/>
      <c r="BB11" s="2284"/>
      <c r="BC11" s="625" t="s">
        <v>1463</v>
      </c>
      <c r="BD11" s="2110" t="s">
        <v>3297</v>
      </c>
    </row>
    <row r="12" spans="1:56" ht="409.5" customHeight="1" x14ac:dyDescent="0.2">
      <c r="A12" s="612"/>
      <c r="B12" s="1988" t="s">
        <v>3298</v>
      </c>
      <c r="C12" s="1988"/>
      <c r="D12" s="1988"/>
      <c r="E12" s="2281" t="s">
        <v>78</v>
      </c>
      <c r="F12" s="1897" t="s">
        <v>2898</v>
      </c>
      <c r="G12" s="1897"/>
      <c r="H12" s="1897"/>
      <c r="I12" s="1994" t="s">
        <v>3299</v>
      </c>
      <c r="J12" s="1994"/>
      <c r="K12" s="1994"/>
      <c r="L12" s="617" t="s">
        <v>1204</v>
      </c>
      <c r="M12" s="631" t="s">
        <v>1186</v>
      </c>
      <c r="N12" s="574"/>
      <c r="O12" s="96">
        <f>VLOOKUP(L12,[49]Listas!$M$69:$N$73,2,0)</f>
        <v>1</v>
      </c>
      <c r="P12" s="96"/>
      <c r="Q12" s="96">
        <f>HLOOKUP(M12,[49]Listas!$O$67:$Q$68,2,0)</f>
        <v>10</v>
      </c>
      <c r="R12" s="618" t="str">
        <f>INDEX([49]Listas!$O$69:$Q$73,MATCH(L12,[49]Listas!$M$69:$M$73,0),MATCH(M12,[49]Listas!$O$67:$Q$67,0))</f>
        <v>10
BAJA</v>
      </c>
      <c r="S12" s="1992" t="s">
        <v>3300</v>
      </c>
      <c r="T12" s="1992"/>
      <c r="U12" s="1992"/>
      <c r="V12" s="607" t="s">
        <v>132</v>
      </c>
      <c r="W12" s="607" t="s">
        <v>132</v>
      </c>
      <c r="X12" s="607" t="s">
        <v>132</v>
      </c>
      <c r="Y12" s="607" t="s">
        <v>132</v>
      </c>
      <c r="Z12" s="607" t="s">
        <v>132</v>
      </c>
      <c r="AA12" s="607" t="s">
        <v>83</v>
      </c>
      <c r="AB12" s="607" t="s">
        <v>132</v>
      </c>
      <c r="AC12" s="607" t="s">
        <v>132</v>
      </c>
      <c r="AD12" s="607" t="s">
        <v>132</v>
      </c>
      <c r="AE12" s="607" t="s">
        <v>132</v>
      </c>
      <c r="AF12" s="575"/>
      <c r="AG12" s="96">
        <f t="shared" si="0"/>
        <v>15</v>
      </c>
      <c r="AH12" s="96">
        <f t="shared" si="1"/>
        <v>5</v>
      </c>
      <c r="AI12" s="96">
        <f t="shared" si="2"/>
        <v>0</v>
      </c>
      <c r="AJ12" s="96">
        <f t="shared" si="3"/>
        <v>10</v>
      </c>
      <c r="AK12" s="96">
        <f t="shared" si="4"/>
        <v>15</v>
      </c>
      <c r="AL12" s="96">
        <f t="shared" si="5"/>
        <v>10</v>
      </c>
      <c r="AM12" s="96">
        <f t="shared" si="6"/>
        <v>30</v>
      </c>
      <c r="AN12" s="96">
        <f t="shared" si="7"/>
        <v>85</v>
      </c>
      <c r="AO12" s="96">
        <f t="shared" si="8"/>
        <v>2</v>
      </c>
      <c r="AP12" s="618" t="str">
        <f t="shared" si="9"/>
        <v>85- disminuye 2</v>
      </c>
      <c r="AQ12" s="96">
        <f t="shared" si="10"/>
        <v>-1</v>
      </c>
      <c r="AR12" s="618" t="str">
        <f>IF(AQ12&lt;=1,"Rara vez",VLOOKUP(AQ12,[49]Listas!$L$69:$M$73,2,0))</f>
        <v>Rara vez</v>
      </c>
      <c r="AS12" s="96">
        <f t="shared" si="11"/>
        <v>8</v>
      </c>
      <c r="AT12" s="618" t="str">
        <f t="shared" si="12"/>
        <v>Moderado</v>
      </c>
      <c r="AU12" s="618" t="str">
        <f>INDEX([49]Listas!$O$69:$Q$73,MATCH(AR12,[49]Listas!$M$69:$M$73,0),MATCH(AT12,[49]Listas!$O$67:$Q$67,0))</f>
        <v>5
BAJA</v>
      </c>
      <c r="AV12" s="617" t="s">
        <v>1188</v>
      </c>
      <c r="AW12" s="642" t="s">
        <v>3301</v>
      </c>
      <c r="AX12" s="642" t="s">
        <v>3302</v>
      </c>
      <c r="AY12" s="617" t="s">
        <v>1315</v>
      </c>
      <c r="AZ12" s="2282" t="s">
        <v>3303</v>
      </c>
      <c r="BA12" s="2282"/>
      <c r="BB12" s="2282"/>
      <c r="BC12" s="617" t="s">
        <v>1463</v>
      </c>
      <c r="BD12" s="2110" t="s">
        <v>2899</v>
      </c>
    </row>
    <row r="13" spans="1:56" ht="290.25" customHeight="1" x14ac:dyDescent="0.2">
      <c r="A13" s="612"/>
      <c r="B13" s="1988" t="s">
        <v>1322</v>
      </c>
      <c r="C13" s="1988"/>
      <c r="D13" s="1988"/>
      <c r="E13" s="2285" t="s">
        <v>79</v>
      </c>
      <c r="F13" s="1897" t="s">
        <v>2900</v>
      </c>
      <c r="G13" s="1897"/>
      <c r="H13" s="1897"/>
      <c r="I13" s="1994" t="s">
        <v>1323</v>
      </c>
      <c r="J13" s="1994"/>
      <c r="K13" s="1994"/>
      <c r="L13" s="617" t="s">
        <v>1204</v>
      </c>
      <c r="M13" s="631" t="s">
        <v>1186</v>
      </c>
      <c r="N13" s="574"/>
      <c r="O13" s="96">
        <f>VLOOKUP(L13,[49]Listas!$M$69:$N$73,2,0)</f>
        <v>1</v>
      </c>
      <c r="P13" s="96"/>
      <c r="Q13" s="96">
        <f>HLOOKUP(M13,[49]Listas!$O$67:$Q$68,2,0)</f>
        <v>10</v>
      </c>
      <c r="R13" s="618" t="str">
        <f>INDEX([49]Listas!$O$69:$Q$73,MATCH(L13,[49]Listas!$M$69:$M$73,0),MATCH(M13,[49]Listas!$O$67:$Q$67,0))</f>
        <v>10
BAJA</v>
      </c>
      <c r="S13" s="1986" t="s">
        <v>1324</v>
      </c>
      <c r="T13" s="1986"/>
      <c r="U13" s="1986"/>
      <c r="V13" s="607" t="s">
        <v>132</v>
      </c>
      <c r="W13" s="607" t="s">
        <v>132</v>
      </c>
      <c r="X13" s="607" t="s">
        <v>132</v>
      </c>
      <c r="Y13" s="607" t="s">
        <v>132</v>
      </c>
      <c r="Z13" s="607" t="s">
        <v>132</v>
      </c>
      <c r="AA13" s="607" t="s">
        <v>83</v>
      </c>
      <c r="AB13" s="607" t="s">
        <v>132</v>
      </c>
      <c r="AC13" s="607" t="s">
        <v>132</v>
      </c>
      <c r="AD13" s="607" t="s">
        <v>132</v>
      </c>
      <c r="AE13" s="607" t="s">
        <v>132</v>
      </c>
      <c r="AF13" s="575"/>
      <c r="AG13" s="96">
        <f t="shared" si="0"/>
        <v>15</v>
      </c>
      <c r="AH13" s="96">
        <f t="shared" si="1"/>
        <v>5</v>
      </c>
      <c r="AI13" s="96">
        <f t="shared" si="2"/>
        <v>0</v>
      </c>
      <c r="AJ13" s="96">
        <f t="shared" si="3"/>
        <v>10</v>
      </c>
      <c r="AK13" s="96">
        <f t="shared" si="4"/>
        <v>15</v>
      </c>
      <c r="AL13" s="96">
        <f t="shared" si="5"/>
        <v>10</v>
      </c>
      <c r="AM13" s="96">
        <f t="shared" si="6"/>
        <v>30</v>
      </c>
      <c r="AN13" s="96">
        <f t="shared" si="7"/>
        <v>85</v>
      </c>
      <c r="AO13" s="96">
        <f t="shared" si="8"/>
        <v>2</v>
      </c>
      <c r="AP13" s="618" t="str">
        <f t="shared" si="9"/>
        <v>85- disminuye 2</v>
      </c>
      <c r="AQ13" s="96">
        <f t="shared" si="10"/>
        <v>-1</v>
      </c>
      <c r="AR13" s="618" t="str">
        <f>IF(AQ13&lt;=1,"Rara vez",VLOOKUP(AQ13,[49]Listas!$L$69:$M$73,2,0))</f>
        <v>Rara vez</v>
      </c>
      <c r="AS13" s="96">
        <f t="shared" si="11"/>
        <v>8</v>
      </c>
      <c r="AT13" s="618" t="str">
        <f t="shared" si="12"/>
        <v>Moderado</v>
      </c>
      <c r="AU13" s="618" t="str">
        <f>INDEX([49]Listas!$O$69:$Q$73,MATCH(AR13,[49]Listas!$M$69:$M$73,0),MATCH(AT13,[49]Listas!$O$67:$Q$67,0))</f>
        <v>5
BAJA</v>
      </c>
      <c r="AV13" s="617" t="s">
        <v>1188</v>
      </c>
      <c r="AW13" s="634" t="s">
        <v>1464</v>
      </c>
      <c r="AX13" s="634" t="s">
        <v>1325</v>
      </c>
      <c r="AY13" s="617" t="s">
        <v>1315</v>
      </c>
      <c r="AZ13" s="2282" t="s">
        <v>3304</v>
      </c>
      <c r="BA13" s="2282"/>
      <c r="BB13" s="2282"/>
      <c r="BC13" s="625" t="s">
        <v>1463</v>
      </c>
      <c r="BD13" s="106" t="s">
        <v>3305</v>
      </c>
    </row>
    <row r="14" spans="1:56" ht="267.75" customHeight="1" x14ac:dyDescent="0.2">
      <c r="A14" s="612"/>
      <c r="B14" s="1988" t="s">
        <v>1326</v>
      </c>
      <c r="C14" s="1988"/>
      <c r="D14" s="1988"/>
      <c r="E14" s="2285" t="s">
        <v>80</v>
      </c>
      <c r="F14" s="1897" t="s">
        <v>1327</v>
      </c>
      <c r="G14" s="1897"/>
      <c r="H14" s="1897"/>
      <c r="I14" s="1994" t="s">
        <v>1328</v>
      </c>
      <c r="J14" s="1994"/>
      <c r="K14" s="1994"/>
      <c r="L14" s="617" t="s">
        <v>1204</v>
      </c>
      <c r="M14" s="631" t="s">
        <v>1193</v>
      </c>
      <c r="N14" s="574"/>
      <c r="O14" s="96">
        <f>VLOOKUP(L14,[49]Listas!$M$69:$N$73,2,0)</f>
        <v>1</v>
      </c>
      <c r="P14" s="96"/>
      <c r="Q14" s="96">
        <f>HLOOKUP(M14,[49]Listas!$O$67:$Q$68,2,0)</f>
        <v>5</v>
      </c>
      <c r="R14" s="618" t="str">
        <f>INDEX([49]Listas!$O$69:$Q$73,MATCH(L14,[49]Listas!$M$69:$M$73,0),MATCH(M14,[49]Listas!$O$67:$Q$67,0))</f>
        <v>5
BAJA</v>
      </c>
      <c r="S14" s="1986" t="s">
        <v>1329</v>
      </c>
      <c r="T14" s="1986"/>
      <c r="U14" s="1986"/>
      <c r="V14" s="607" t="s">
        <v>132</v>
      </c>
      <c r="W14" s="607" t="s">
        <v>83</v>
      </c>
      <c r="X14" s="607" t="s">
        <v>132</v>
      </c>
      <c r="Y14" s="607" t="s">
        <v>132</v>
      </c>
      <c r="Z14" s="607" t="s">
        <v>132</v>
      </c>
      <c r="AA14" s="607" t="s">
        <v>83</v>
      </c>
      <c r="AB14" s="607" t="s">
        <v>132</v>
      </c>
      <c r="AC14" s="607" t="s">
        <v>132</v>
      </c>
      <c r="AD14" s="607" t="s">
        <v>132</v>
      </c>
      <c r="AE14" s="607" t="s">
        <v>132</v>
      </c>
      <c r="AF14" s="575"/>
      <c r="AG14" s="96">
        <f t="shared" si="0"/>
        <v>15</v>
      </c>
      <c r="AH14" s="96">
        <f t="shared" si="1"/>
        <v>5</v>
      </c>
      <c r="AI14" s="96">
        <f t="shared" si="2"/>
        <v>0</v>
      </c>
      <c r="AJ14" s="96">
        <f t="shared" si="3"/>
        <v>10</v>
      </c>
      <c r="AK14" s="96">
        <f t="shared" si="4"/>
        <v>15</v>
      </c>
      <c r="AL14" s="96">
        <f t="shared" si="5"/>
        <v>10</v>
      </c>
      <c r="AM14" s="96">
        <f t="shared" si="6"/>
        <v>30</v>
      </c>
      <c r="AN14" s="96">
        <f t="shared" si="7"/>
        <v>85</v>
      </c>
      <c r="AO14" s="96">
        <f t="shared" si="8"/>
        <v>2</v>
      </c>
      <c r="AP14" s="618" t="str">
        <f t="shared" si="9"/>
        <v>85- disminuye 2</v>
      </c>
      <c r="AQ14" s="96">
        <f t="shared" si="10"/>
        <v>-1</v>
      </c>
      <c r="AR14" s="618" t="str">
        <f>IF(AQ14&lt;=1,"Rara vez",VLOOKUP(AQ14,[49]Listas!$L$69:$M$73,2,0))</f>
        <v>Rara vez</v>
      </c>
      <c r="AS14" s="96">
        <f t="shared" si="11"/>
        <v>5</v>
      </c>
      <c r="AT14" s="618" t="str">
        <f t="shared" si="12"/>
        <v>Moderado</v>
      </c>
      <c r="AU14" s="618" t="str">
        <f>INDEX([49]Listas!$O$69:$Q$73,MATCH(AR14,[49]Listas!$M$69:$M$73,0),MATCH(AT14,[49]Listas!$O$67:$Q$67,0))</f>
        <v>5
BAJA</v>
      </c>
      <c r="AV14" s="617" t="s">
        <v>1188</v>
      </c>
      <c r="AW14" s="634" t="s">
        <v>2901</v>
      </c>
      <c r="AX14" s="634" t="s">
        <v>1330</v>
      </c>
      <c r="AY14" s="617" t="s">
        <v>1315</v>
      </c>
      <c r="AZ14" s="2282" t="s">
        <v>2902</v>
      </c>
      <c r="BA14" s="2282"/>
      <c r="BB14" s="2282"/>
      <c r="BC14" s="625" t="s">
        <v>1463</v>
      </c>
      <c r="BD14" s="2110" t="s">
        <v>3306</v>
      </c>
    </row>
    <row r="15" spans="1:56" ht="240.75" customHeight="1" x14ac:dyDescent="0.2">
      <c r="A15" s="612"/>
      <c r="B15" s="1988" t="s">
        <v>3307</v>
      </c>
      <c r="C15" s="1988"/>
      <c r="D15" s="1988"/>
      <c r="E15" s="2281" t="s">
        <v>1331</v>
      </c>
      <c r="F15" s="1897" t="s">
        <v>1332</v>
      </c>
      <c r="G15" s="1897"/>
      <c r="H15" s="1897"/>
      <c r="I15" s="1994" t="s">
        <v>3308</v>
      </c>
      <c r="J15" s="1994"/>
      <c r="K15" s="1994"/>
      <c r="L15" s="617" t="s">
        <v>1208</v>
      </c>
      <c r="M15" s="631" t="s">
        <v>1186</v>
      </c>
      <c r="N15" s="574"/>
      <c r="O15" s="96">
        <f>VLOOKUP(L15,[49]Listas!$M$69:$N$73,2,0)</f>
        <v>2</v>
      </c>
      <c r="P15" s="96"/>
      <c r="Q15" s="96">
        <f>HLOOKUP(M15,[49]Listas!$O$67:$Q$68,2,0)</f>
        <v>10</v>
      </c>
      <c r="R15" s="618" t="str">
        <f>INDEX([49]Listas!$O$69:$Q$73,MATCH(L15,[49]Listas!$M$69:$M$73,0),MATCH(M15,[49]Listas!$O$67:$Q$67,0))</f>
        <v>20
MODERADA</v>
      </c>
      <c r="S15" s="1986" t="s">
        <v>1333</v>
      </c>
      <c r="T15" s="1986"/>
      <c r="U15" s="1986"/>
      <c r="V15" s="607" t="s">
        <v>132</v>
      </c>
      <c r="W15" s="607" t="s">
        <v>83</v>
      </c>
      <c r="X15" s="607" t="s">
        <v>83</v>
      </c>
      <c r="Y15" s="607" t="s">
        <v>132</v>
      </c>
      <c r="Z15" s="607" t="s">
        <v>132</v>
      </c>
      <c r="AA15" s="607" t="s">
        <v>83</v>
      </c>
      <c r="AB15" s="607" t="s">
        <v>132</v>
      </c>
      <c r="AC15" s="607" t="s">
        <v>132</v>
      </c>
      <c r="AD15" s="607" t="s">
        <v>132</v>
      </c>
      <c r="AE15" s="607" t="s">
        <v>132</v>
      </c>
      <c r="AF15" s="575"/>
      <c r="AG15" s="96">
        <f t="shared" si="0"/>
        <v>15</v>
      </c>
      <c r="AH15" s="96">
        <f t="shared" si="1"/>
        <v>5</v>
      </c>
      <c r="AI15" s="96">
        <f t="shared" si="2"/>
        <v>0</v>
      </c>
      <c r="AJ15" s="96">
        <f t="shared" si="3"/>
        <v>10</v>
      </c>
      <c r="AK15" s="96">
        <f t="shared" si="4"/>
        <v>15</v>
      </c>
      <c r="AL15" s="96">
        <f t="shared" si="5"/>
        <v>10</v>
      </c>
      <c r="AM15" s="96">
        <f t="shared" si="6"/>
        <v>30</v>
      </c>
      <c r="AN15" s="96">
        <f t="shared" si="7"/>
        <v>85</v>
      </c>
      <c r="AO15" s="96">
        <f t="shared" si="8"/>
        <v>2</v>
      </c>
      <c r="AP15" s="618" t="str">
        <f t="shared" si="9"/>
        <v>85- disminuye 2</v>
      </c>
      <c r="AQ15" s="96">
        <f t="shared" si="10"/>
        <v>0</v>
      </c>
      <c r="AR15" s="618" t="str">
        <f>IF(AQ15&lt;=1,"Rara vez",VLOOKUP(AQ15,[49]Listas!$L$69:$M$73,2,0))</f>
        <v>Rara vez</v>
      </c>
      <c r="AS15" s="96">
        <f t="shared" si="11"/>
        <v>10</v>
      </c>
      <c r="AT15" s="618" t="str">
        <f t="shared" si="12"/>
        <v>Mayor</v>
      </c>
      <c r="AU15" s="618" t="str">
        <f>INDEX([49]Listas!$O$69:$Q$73,MATCH(AR15,[49]Listas!$M$69:$M$73,0),MATCH(AT15,[49]Listas!$O$67:$Q$67,0))</f>
        <v>10
BAJA</v>
      </c>
      <c r="AV15" s="617" t="s">
        <v>1194</v>
      </c>
      <c r="AW15" s="634" t="s">
        <v>2903</v>
      </c>
      <c r="AX15" s="634" t="s">
        <v>2904</v>
      </c>
      <c r="AY15" s="617" t="s">
        <v>1315</v>
      </c>
      <c r="AZ15" s="2282" t="s">
        <v>2905</v>
      </c>
      <c r="BA15" s="2282"/>
      <c r="BB15" s="2282"/>
      <c r="BC15" s="625" t="s">
        <v>1463</v>
      </c>
      <c r="BD15" s="2110" t="s">
        <v>2906</v>
      </c>
    </row>
    <row r="16" spans="1:56" ht="279" customHeight="1" x14ac:dyDescent="0.2">
      <c r="A16" s="612"/>
      <c r="B16" s="1988" t="s">
        <v>3309</v>
      </c>
      <c r="C16" s="1988"/>
      <c r="D16" s="1988"/>
      <c r="E16" s="2285" t="s">
        <v>1334</v>
      </c>
      <c r="F16" s="1897" t="s">
        <v>1335</v>
      </c>
      <c r="G16" s="1897"/>
      <c r="H16" s="1897"/>
      <c r="I16" s="1994" t="s">
        <v>3310</v>
      </c>
      <c r="J16" s="1994"/>
      <c r="K16" s="1994"/>
      <c r="L16" s="617" t="s">
        <v>1204</v>
      </c>
      <c r="M16" s="631" t="s">
        <v>1186</v>
      </c>
      <c r="N16" s="574"/>
      <c r="O16" s="96">
        <f>VLOOKUP(L16,[49]Listas!$M$69:$N$73,2,0)</f>
        <v>1</v>
      </c>
      <c r="P16" s="96"/>
      <c r="Q16" s="96">
        <f>HLOOKUP(M16,[49]Listas!$O$67:$Q$68,2,0)</f>
        <v>10</v>
      </c>
      <c r="R16" s="618" t="str">
        <f>INDEX([49]Listas!$O$69:$Q$73,MATCH(L16,[49]Listas!$M$69:$M$73,0),MATCH(M16,[49]Listas!$O$67:$Q$67,0))</f>
        <v>10
BAJA</v>
      </c>
      <c r="S16" s="1986" t="s">
        <v>2907</v>
      </c>
      <c r="T16" s="1986"/>
      <c r="U16" s="1986"/>
      <c r="V16" s="607" t="s">
        <v>132</v>
      </c>
      <c r="W16" s="607" t="s">
        <v>132</v>
      </c>
      <c r="X16" s="607" t="s">
        <v>132</v>
      </c>
      <c r="Y16" s="607" t="s">
        <v>132</v>
      </c>
      <c r="Z16" s="607" t="s">
        <v>132</v>
      </c>
      <c r="AA16" s="607" t="s">
        <v>83</v>
      </c>
      <c r="AB16" s="607" t="s">
        <v>132</v>
      </c>
      <c r="AC16" s="607" t="s">
        <v>132</v>
      </c>
      <c r="AD16" s="607" t="s">
        <v>132</v>
      </c>
      <c r="AE16" s="607" t="s">
        <v>132</v>
      </c>
      <c r="AF16" s="575"/>
      <c r="AG16" s="96">
        <f t="shared" si="0"/>
        <v>15</v>
      </c>
      <c r="AH16" s="96">
        <f t="shared" si="1"/>
        <v>5</v>
      </c>
      <c r="AI16" s="96">
        <f t="shared" si="2"/>
        <v>0</v>
      </c>
      <c r="AJ16" s="96">
        <f t="shared" si="3"/>
        <v>10</v>
      </c>
      <c r="AK16" s="96">
        <f t="shared" si="4"/>
        <v>15</v>
      </c>
      <c r="AL16" s="96">
        <f t="shared" si="5"/>
        <v>10</v>
      </c>
      <c r="AM16" s="96">
        <f t="shared" si="6"/>
        <v>30</v>
      </c>
      <c r="AN16" s="96">
        <f t="shared" si="7"/>
        <v>85</v>
      </c>
      <c r="AO16" s="96">
        <f t="shared" si="8"/>
        <v>2</v>
      </c>
      <c r="AP16" s="618" t="str">
        <f t="shared" si="9"/>
        <v>85- disminuye 2</v>
      </c>
      <c r="AQ16" s="96">
        <f t="shared" si="10"/>
        <v>-1</v>
      </c>
      <c r="AR16" s="618" t="str">
        <f>IF(AQ16&lt;=1,"Rara vez",VLOOKUP(AQ16,[49]Listas!$L$69:$M$73,2,0))</f>
        <v>Rara vez</v>
      </c>
      <c r="AS16" s="96">
        <f t="shared" si="11"/>
        <v>8</v>
      </c>
      <c r="AT16" s="618" t="str">
        <f t="shared" si="12"/>
        <v>Moderado</v>
      </c>
      <c r="AU16" s="618" t="str">
        <f>INDEX([49]Listas!$O$69:$Q$73,MATCH(AR16,[49]Listas!$M$69:$M$73,0),MATCH(AT16,[49]Listas!$O$67:$Q$67,0))</f>
        <v>5
BAJA</v>
      </c>
      <c r="AV16" s="617" t="s">
        <v>1188</v>
      </c>
      <c r="AW16" s="152" t="s">
        <v>3311</v>
      </c>
      <c r="AX16" s="152" t="s">
        <v>2908</v>
      </c>
      <c r="AY16" s="617" t="s">
        <v>1315</v>
      </c>
      <c r="AZ16" s="2282" t="s">
        <v>3312</v>
      </c>
      <c r="BA16" s="2282"/>
      <c r="BB16" s="2282"/>
      <c r="BC16" s="625" t="s">
        <v>1463</v>
      </c>
      <c r="BD16" s="2110" t="s">
        <v>3313</v>
      </c>
    </row>
    <row r="17" spans="1:56" ht="3.75" customHeight="1" x14ac:dyDescent="0.2">
      <c r="A17" s="87"/>
      <c r="B17" s="97"/>
      <c r="C17" s="97"/>
      <c r="D17" s="97"/>
      <c r="E17" s="90"/>
      <c r="F17" s="97"/>
      <c r="G17" s="97"/>
      <c r="H17" s="97"/>
      <c r="I17" s="97"/>
      <c r="J17" s="97"/>
      <c r="K17" s="97"/>
      <c r="L17" s="90"/>
      <c r="M17" s="90"/>
      <c r="N17" s="90"/>
      <c r="O17" s="90"/>
      <c r="P17" s="90"/>
      <c r="Q17" s="90"/>
      <c r="R17" s="90"/>
      <c r="S17" s="97"/>
      <c r="T17" s="97"/>
      <c r="U17" s="97"/>
      <c r="V17" s="90"/>
      <c r="W17" s="90"/>
      <c r="X17" s="90"/>
      <c r="Y17" s="90"/>
      <c r="Z17" s="90"/>
      <c r="AA17" s="90"/>
      <c r="AB17" s="90"/>
      <c r="AC17" s="90"/>
      <c r="AD17" s="90"/>
      <c r="AE17" s="90"/>
      <c r="AF17" s="90"/>
      <c r="AG17" s="90"/>
      <c r="AH17" s="90"/>
      <c r="AI17" s="90"/>
      <c r="AJ17" s="90"/>
      <c r="AK17" s="90"/>
      <c r="AL17" s="90"/>
      <c r="AM17" s="90"/>
      <c r="AN17" s="90"/>
      <c r="AO17" s="90"/>
      <c r="AP17" s="90"/>
      <c r="AQ17" s="90"/>
      <c r="AR17" s="90"/>
      <c r="AS17" s="90"/>
      <c r="AT17" s="90"/>
      <c r="AU17" s="90"/>
      <c r="AV17" s="97"/>
      <c r="AW17" s="97"/>
      <c r="AX17" s="97"/>
      <c r="AY17" s="90"/>
      <c r="AZ17" s="98"/>
      <c r="BA17" s="98"/>
      <c r="BB17" s="98"/>
      <c r="BC17" s="2286"/>
      <c r="BD17" s="100"/>
    </row>
    <row r="18" spans="1:56" ht="15" customHeight="1" x14ac:dyDescent="0.2">
      <c r="A18" s="91"/>
      <c r="B18" s="1863" t="s">
        <v>1196</v>
      </c>
      <c r="C18" s="1863"/>
      <c r="D18" s="1863"/>
      <c r="E18" s="1863"/>
      <c r="F18" s="1863"/>
      <c r="G18" s="1863"/>
      <c r="H18" s="1863"/>
      <c r="I18" s="1863"/>
      <c r="J18" s="1863"/>
      <c r="K18" s="1863"/>
      <c r="L18" s="1863"/>
      <c r="M18" s="1863"/>
      <c r="N18" s="1863"/>
      <c r="O18" s="1863"/>
      <c r="P18" s="1863"/>
      <c r="Q18" s="1863"/>
      <c r="R18" s="1863"/>
      <c r="S18" s="1863"/>
      <c r="T18" s="1863"/>
      <c r="U18" s="1863"/>
      <c r="V18" s="101"/>
      <c r="W18" s="101"/>
      <c r="X18" s="101"/>
      <c r="Y18" s="101"/>
      <c r="Z18" s="101"/>
      <c r="AA18" s="101"/>
      <c r="AB18" s="101"/>
      <c r="AC18" s="101"/>
      <c r="AD18" s="101"/>
      <c r="AE18" s="101"/>
      <c r="AF18" s="101"/>
      <c r="AG18" s="101"/>
      <c r="AH18" s="101"/>
      <c r="AI18" s="101"/>
      <c r="AJ18" s="101"/>
      <c r="AK18" s="101"/>
      <c r="AL18" s="101"/>
      <c r="AM18" s="101"/>
      <c r="AN18" s="101"/>
      <c r="AO18" s="101"/>
      <c r="AP18" s="101"/>
      <c r="AQ18" s="101"/>
      <c r="AR18" s="101"/>
      <c r="AS18" s="101"/>
      <c r="AT18" s="101"/>
      <c r="AU18" s="90"/>
      <c r="AV18" s="102"/>
      <c r="AW18" s="102"/>
      <c r="AX18" s="102"/>
      <c r="AY18" s="1864" t="s">
        <v>3034</v>
      </c>
      <c r="AZ18" s="1865"/>
      <c r="BA18" s="1865"/>
      <c r="BB18" s="1865"/>
      <c r="BC18" s="1865"/>
      <c r="BD18" s="1865"/>
    </row>
    <row r="19" spans="1:56" s="104" customFormat="1" ht="19.5" customHeight="1" x14ac:dyDescent="0.2">
      <c r="A19" s="103"/>
      <c r="B19" s="1866" t="s">
        <v>1197</v>
      </c>
      <c r="C19" s="1867"/>
      <c r="D19" s="1867"/>
      <c r="E19" s="1867"/>
      <c r="F19" s="1867"/>
      <c r="G19" s="1867"/>
      <c r="H19" s="1868"/>
      <c r="I19" s="1866" t="s">
        <v>1198</v>
      </c>
      <c r="J19" s="1867"/>
      <c r="K19" s="1867"/>
      <c r="L19" s="1867"/>
      <c r="M19" s="1867"/>
      <c r="N19" s="1867"/>
      <c r="O19" s="1867"/>
      <c r="P19" s="1867"/>
      <c r="Q19" s="1867"/>
      <c r="R19" s="1867"/>
      <c r="S19" s="1867"/>
      <c r="T19" s="1867"/>
      <c r="U19" s="1868"/>
      <c r="V19" s="1866" t="s">
        <v>604</v>
      </c>
      <c r="W19" s="1867"/>
      <c r="X19" s="1867"/>
      <c r="Y19" s="1867"/>
      <c r="Z19" s="1867"/>
      <c r="AA19" s="1867"/>
      <c r="AB19" s="1867"/>
      <c r="AC19" s="1867"/>
      <c r="AD19" s="1867"/>
      <c r="AE19" s="1867"/>
      <c r="AF19" s="1867"/>
      <c r="AG19" s="1867"/>
      <c r="AH19" s="1867"/>
      <c r="AI19" s="1867"/>
      <c r="AJ19" s="1867"/>
      <c r="AK19" s="1867"/>
      <c r="AL19" s="1867"/>
      <c r="AM19" s="1867"/>
      <c r="AN19" s="1867"/>
      <c r="AO19" s="1867"/>
      <c r="AP19" s="1868"/>
      <c r="AQ19" s="576" t="s">
        <v>605</v>
      </c>
      <c r="AR19" s="1866" t="s">
        <v>605</v>
      </c>
      <c r="AS19" s="1867"/>
      <c r="AT19" s="1867"/>
      <c r="AU19" s="1867"/>
      <c r="AV19" s="1867"/>
      <c r="AW19" s="1868"/>
      <c r="AX19" s="102"/>
      <c r="AY19" s="1865"/>
      <c r="AZ19" s="1865"/>
      <c r="BA19" s="1865"/>
      <c r="BB19" s="1865"/>
      <c r="BC19" s="1865"/>
      <c r="BD19" s="1865"/>
    </row>
    <row r="20" spans="1:56" s="104" customFormat="1" ht="25.5" customHeight="1" x14ac:dyDescent="0.2">
      <c r="A20" s="105"/>
      <c r="B20" s="1869" t="s">
        <v>1316</v>
      </c>
      <c r="C20" s="1870"/>
      <c r="D20" s="1870"/>
      <c r="E20" s="1870"/>
      <c r="F20" s="1870"/>
      <c r="G20" s="1870"/>
      <c r="H20" s="1871"/>
      <c r="I20" s="1869" t="s">
        <v>1317</v>
      </c>
      <c r="J20" s="1870"/>
      <c r="K20" s="1870"/>
      <c r="L20" s="1870"/>
      <c r="M20" s="1870"/>
      <c r="N20" s="1870"/>
      <c r="O20" s="1870"/>
      <c r="P20" s="1870"/>
      <c r="Q20" s="1870"/>
      <c r="R20" s="1870"/>
      <c r="S20" s="1870"/>
      <c r="T20" s="1870"/>
      <c r="U20" s="1871"/>
      <c r="V20" s="1869" t="s">
        <v>2548</v>
      </c>
      <c r="W20" s="1870"/>
      <c r="X20" s="1870"/>
      <c r="Y20" s="1870"/>
      <c r="Z20" s="1870"/>
      <c r="AA20" s="1870"/>
      <c r="AB20" s="1870"/>
      <c r="AC20" s="1870"/>
      <c r="AD20" s="1870"/>
      <c r="AE20" s="1870"/>
      <c r="AF20" s="1870"/>
      <c r="AG20" s="1870"/>
      <c r="AH20" s="1870"/>
      <c r="AI20" s="1870"/>
      <c r="AJ20" s="1870"/>
      <c r="AK20" s="1870"/>
      <c r="AL20" s="1870"/>
      <c r="AM20" s="1870"/>
      <c r="AN20" s="1870"/>
      <c r="AO20" s="1870"/>
      <c r="AP20" s="1871"/>
      <c r="AQ20" s="106"/>
      <c r="AR20" s="1869"/>
      <c r="AS20" s="1870"/>
      <c r="AT20" s="1870"/>
      <c r="AU20" s="1870"/>
      <c r="AV20" s="1870"/>
      <c r="AW20" s="1871"/>
      <c r="AX20" s="102"/>
      <c r="AY20" s="1865"/>
      <c r="AZ20" s="1865"/>
      <c r="BA20" s="1865"/>
      <c r="BB20" s="1865"/>
      <c r="BC20" s="1865"/>
      <c r="BD20" s="1865"/>
    </row>
    <row r="21" spans="1:56" s="104" customFormat="1" ht="25.5" customHeight="1" x14ac:dyDescent="0.2">
      <c r="A21" s="105"/>
      <c r="B21" s="1869" t="s">
        <v>1338</v>
      </c>
      <c r="C21" s="1870"/>
      <c r="D21" s="1870"/>
      <c r="E21" s="1870"/>
      <c r="F21" s="1870"/>
      <c r="G21" s="1870"/>
      <c r="H21" s="1871"/>
      <c r="I21" s="1869" t="s">
        <v>3266</v>
      </c>
      <c r="J21" s="1870"/>
      <c r="K21" s="1870"/>
      <c r="L21" s="1870"/>
      <c r="M21" s="1870"/>
      <c r="N21" s="1870"/>
      <c r="O21" s="1870"/>
      <c r="P21" s="1870"/>
      <c r="Q21" s="1870"/>
      <c r="R21" s="1870"/>
      <c r="S21" s="1870"/>
      <c r="T21" s="1870"/>
      <c r="U21" s="1871"/>
      <c r="V21" s="1869" t="s">
        <v>806</v>
      </c>
      <c r="W21" s="1870"/>
      <c r="X21" s="1870"/>
      <c r="Y21" s="1870"/>
      <c r="Z21" s="1870"/>
      <c r="AA21" s="1870"/>
      <c r="AB21" s="1870"/>
      <c r="AC21" s="1870"/>
      <c r="AD21" s="1870"/>
      <c r="AE21" s="1870"/>
      <c r="AF21" s="1870"/>
      <c r="AG21" s="1870"/>
      <c r="AH21" s="1870"/>
      <c r="AI21" s="1870"/>
      <c r="AJ21" s="1870"/>
      <c r="AK21" s="1870"/>
      <c r="AL21" s="1870"/>
      <c r="AM21" s="1870"/>
      <c r="AN21" s="1870"/>
      <c r="AO21" s="1870"/>
      <c r="AP21" s="1871"/>
      <c r="AQ21" s="106"/>
      <c r="AR21" s="1869"/>
      <c r="AS21" s="1870"/>
      <c r="AT21" s="1870"/>
      <c r="AU21" s="1870"/>
      <c r="AV21" s="1870"/>
      <c r="AW21" s="1871"/>
      <c r="AX21" s="102"/>
      <c r="AY21" s="1865"/>
      <c r="AZ21" s="1865"/>
      <c r="BA21" s="1865"/>
      <c r="BB21" s="1865"/>
      <c r="BC21" s="1865"/>
      <c r="BD21" s="1865"/>
    </row>
    <row r="22" spans="1:56" ht="25.5" customHeight="1" x14ac:dyDescent="0.2">
      <c r="A22" s="105"/>
      <c r="B22" s="1869" t="s">
        <v>866</v>
      </c>
      <c r="C22" s="1870"/>
      <c r="D22" s="1870"/>
      <c r="E22" s="1870"/>
      <c r="F22" s="1870"/>
      <c r="G22" s="1870"/>
      <c r="H22" s="1871"/>
      <c r="I22" s="1869" t="s">
        <v>1336</v>
      </c>
      <c r="J22" s="1870"/>
      <c r="K22" s="1870"/>
      <c r="L22" s="1870"/>
      <c r="M22" s="1870"/>
      <c r="N22" s="1870"/>
      <c r="O22" s="1870"/>
      <c r="P22" s="1870"/>
      <c r="Q22" s="1870"/>
      <c r="R22" s="1870"/>
      <c r="S22" s="1870"/>
      <c r="T22" s="1870"/>
      <c r="U22" s="1871"/>
      <c r="V22" s="1869" t="s">
        <v>1337</v>
      </c>
      <c r="W22" s="1870"/>
      <c r="X22" s="1870"/>
      <c r="Y22" s="1870"/>
      <c r="Z22" s="1870"/>
      <c r="AA22" s="1870"/>
      <c r="AB22" s="1870"/>
      <c r="AC22" s="1870"/>
      <c r="AD22" s="1870"/>
      <c r="AE22" s="1870"/>
      <c r="AF22" s="1870"/>
      <c r="AG22" s="1870"/>
      <c r="AH22" s="1870"/>
      <c r="AI22" s="1870"/>
      <c r="AJ22" s="1870"/>
      <c r="AK22" s="1870"/>
      <c r="AL22" s="1870"/>
      <c r="AM22" s="1870"/>
      <c r="AN22" s="1870"/>
      <c r="AO22" s="1870"/>
      <c r="AP22" s="1871"/>
      <c r="AQ22" s="106"/>
      <c r="AR22" s="1869"/>
      <c r="AS22" s="1870"/>
      <c r="AT22" s="1870"/>
      <c r="AU22" s="1870"/>
      <c r="AV22" s="1870"/>
      <c r="AW22" s="1871"/>
      <c r="AX22" s="114"/>
      <c r="AY22" s="115"/>
      <c r="AZ22" s="116"/>
      <c r="BA22" s="116"/>
      <c r="BB22" s="116"/>
      <c r="BC22" s="115"/>
      <c r="BD22" s="108"/>
    </row>
    <row r="23" spans="1:56" x14ac:dyDescent="0.2">
      <c r="A23" s="107"/>
      <c r="B23" s="107"/>
      <c r="C23" s="107"/>
      <c r="D23" s="107"/>
      <c r="E23" s="108"/>
      <c r="F23" s="107"/>
      <c r="G23" s="107"/>
      <c r="H23" s="107"/>
      <c r="I23" s="107"/>
      <c r="J23" s="107"/>
      <c r="K23" s="107"/>
      <c r="L23" s="109"/>
      <c r="M23" s="109"/>
      <c r="N23" s="109"/>
      <c r="O23" s="109"/>
      <c r="P23" s="109"/>
      <c r="Q23" s="109"/>
      <c r="R23" s="109"/>
      <c r="S23" s="109"/>
      <c r="T23" s="109"/>
      <c r="U23" s="109"/>
      <c r="V23" s="108"/>
      <c r="W23" s="108"/>
      <c r="X23" s="108"/>
      <c r="Y23" s="108"/>
      <c r="Z23" s="108"/>
      <c r="AA23" s="108"/>
      <c r="AB23" s="108"/>
      <c r="AC23" s="108"/>
      <c r="AD23" s="108"/>
      <c r="AE23" s="108"/>
      <c r="AF23" s="108"/>
      <c r="AG23" s="108"/>
      <c r="AH23" s="108"/>
      <c r="AI23" s="108"/>
      <c r="AJ23" s="108"/>
      <c r="AK23" s="108"/>
      <c r="AL23" s="108"/>
      <c r="AM23" s="108"/>
      <c r="AN23" s="108"/>
      <c r="AO23" s="108"/>
      <c r="AP23" s="108"/>
      <c r="AQ23" s="108"/>
      <c r="AR23" s="108"/>
      <c r="AS23" s="108"/>
      <c r="AT23" s="108"/>
      <c r="AU23" s="108"/>
      <c r="AV23" s="109"/>
      <c r="AW23" s="109"/>
      <c r="AX23" s="109"/>
      <c r="AY23" s="108"/>
      <c r="AZ23" s="107"/>
      <c r="BA23" s="107"/>
      <c r="BB23" s="107"/>
      <c r="BC23" s="108"/>
      <c r="BD23" s="108"/>
    </row>
    <row r="24" spans="1:56" x14ac:dyDescent="0.2">
      <c r="A24" s="107"/>
      <c r="B24" s="107"/>
      <c r="C24" s="107"/>
      <c r="D24" s="107"/>
      <c r="E24" s="108"/>
      <c r="F24" s="107"/>
      <c r="G24" s="107"/>
      <c r="H24" s="107"/>
      <c r="I24" s="107"/>
      <c r="J24" s="107"/>
      <c r="K24" s="107"/>
      <c r="L24" s="109"/>
      <c r="M24" s="109"/>
      <c r="N24" s="109"/>
      <c r="O24" s="109"/>
      <c r="P24" s="109"/>
      <c r="Q24" s="109"/>
      <c r="R24" s="109"/>
      <c r="S24" s="109"/>
      <c r="T24" s="109"/>
      <c r="U24" s="109"/>
      <c r="V24" s="108"/>
      <c r="W24" s="108"/>
      <c r="X24" s="108"/>
      <c r="Y24" s="108"/>
      <c r="Z24" s="108"/>
      <c r="AA24" s="108"/>
      <c r="AB24" s="108"/>
      <c r="AC24" s="108"/>
      <c r="AD24" s="108"/>
      <c r="AE24" s="108"/>
      <c r="AF24" s="108"/>
      <c r="AG24" s="108"/>
      <c r="AH24" s="108"/>
      <c r="AI24" s="108"/>
      <c r="AJ24" s="108"/>
      <c r="AK24" s="108"/>
      <c r="AL24" s="108"/>
      <c r="AM24" s="108"/>
      <c r="AN24" s="108"/>
      <c r="AO24" s="108"/>
      <c r="AP24" s="108"/>
      <c r="AQ24" s="108"/>
      <c r="AR24" s="108"/>
      <c r="AS24" s="108"/>
      <c r="AT24" s="108"/>
      <c r="AU24" s="108"/>
      <c r="AV24" s="109"/>
      <c r="AW24" s="109"/>
      <c r="AX24" s="109"/>
      <c r="AY24" s="108"/>
      <c r="AZ24" s="107"/>
      <c r="BA24" s="107"/>
      <c r="BB24" s="107"/>
      <c r="BC24" s="108"/>
      <c r="BD24" s="108"/>
    </row>
    <row r="25" spans="1:56" x14ac:dyDescent="0.2">
      <c r="A25" s="107"/>
      <c r="B25" s="107"/>
      <c r="C25" s="107"/>
      <c r="D25" s="107"/>
      <c r="E25" s="108"/>
      <c r="F25" s="107"/>
      <c r="G25" s="107"/>
      <c r="H25" s="107"/>
      <c r="I25" s="107"/>
      <c r="J25" s="107"/>
      <c r="K25" s="107"/>
      <c r="L25" s="109"/>
      <c r="M25" s="109"/>
      <c r="N25" s="109"/>
      <c r="O25" s="109"/>
      <c r="P25" s="109"/>
      <c r="Q25" s="109"/>
      <c r="R25" s="109"/>
      <c r="S25" s="109"/>
      <c r="T25" s="109"/>
      <c r="U25" s="109"/>
      <c r="V25" s="108"/>
      <c r="W25" s="108"/>
      <c r="X25" s="108"/>
      <c r="Y25" s="108"/>
      <c r="Z25" s="108"/>
      <c r="AA25" s="108"/>
      <c r="AB25" s="108"/>
      <c r="AC25" s="108"/>
      <c r="AD25" s="108"/>
      <c r="AE25" s="108"/>
      <c r="AF25" s="108"/>
      <c r="AG25" s="108"/>
      <c r="AH25" s="108"/>
      <c r="AI25" s="108"/>
      <c r="AJ25" s="108"/>
      <c r="AK25" s="108"/>
      <c r="AL25" s="108"/>
      <c r="AM25" s="108"/>
      <c r="AN25" s="108"/>
      <c r="AO25" s="108"/>
      <c r="AP25" s="108"/>
      <c r="AQ25" s="108"/>
      <c r="AR25" s="108"/>
      <c r="AS25" s="108"/>
      <c r="AT25" s="108"/>
      <c r="AU25" s="108"/>
      <c r="AV25" s="109"/>
      <c r="AW25" s="109"/>
      <c r="AX25" s="109"/>
      <c r="AY25" s="108"/>
      <c r="AZ25" s="107"/>
      <c r="BA25" s="107"/>
      <c r="BB25" s="107"/>
      <c r="BC25" s="108"/>
      <c r="BD25" s="108"/>
    </row>
    <row r="26" spans="1:56" x14ac:dyDescent="0.2">
      <c r="A26" s="107"/>
      <c r="B26" s="107"/>
      <c r="C26" s="107"/>
      <c r="D26" s="107"/>
      <c r="E26" s="108"/>
      <c r="F26" s="107"/>
      <c r="G26" s="107"/>
      <c r="H26" s="107"/>
      <c r="I26" s="107"/>
      <c r="J26" s="107"/>
      <c r="K26" s="107"/>
      <c r="L26" s="109"/>
      <c r="M26" s="109"/>
      <c r="N26" s="109"/>
      <c r="O26" s="109"/>
      <c r="P26" s="109"/>
      <c r="Q26" s="109"/>
      <c r="R26" s="109"/>
      <c r="S26" s="109"/>
      <c r="T26" s="109"/>
      <c r="U26" s="109"/>
      <c r="V26" s="108"/>
      <c r="W26" s="108"/>
      <c r="X26" s="108"/>
      <c r="Y26" s="108"/>
      <c r="Z26" s="108"/>
      <c r="AA26" s="108"/>
      <c r="AB26" s="108"/>
      <c r="AC26" s="108"/>
      <c r="AD26" s="108"/>
      <c r="AE26" s="108"/>
      <c r="AF26" s="108"/>
      <c r="AG26" s="108"/>
      <c r="AH26" s="108"/>
      <c r="AI26" s="108"/>
      <c r="AJ26" s="108"/>
      <c r="AK26" s="108"/>
      <c r="AL26" s="108"/>
      <c r="AM26" s="108"/>
      <c r="AN26" s="108"/>
      <c r="AO26" s="108"/>
      <c r="AP26" s="108"/>
      <c r="AQ26" s="108"/>
      <c r="AR26" s="108"/>
      <c r="AS26" s="108"/>
      <c r="AT26" s="108"/>
      <c r="AU26" s="108"/>
      <c r="AV26" s="109"/>
      <c r="AW26" s="109"/>
      <c r="AX26" s="109"/>
      <c r="AY26" s="108"/>
      <c r="AZ26" s="107"/>
      <c r="BA26" s="107"/>
      <c r="BB26" s="107"/>
      <c r="BC26" s="108"/>
      <c r="BD26" s="108"/>
    </row>
    <row r="27" spans="1:56" x14ac:dyDescent="0.2">
      <c r="A27" s="107"/>
      <c r="B27" s="107"/>
      <c r="C27" s="107"/>
      <c r="D27" s="107"/>
      <c r="E27" s="108"/>
      <c r="F27" s="107"/>
      <c r="G27" s="107"/>
      <c r="H27" s="107"/>
      <c r="I27" s="107"/>
      <c r="J27" s="107"/>
      <c r="K27" s="107"/>
      <c r="L27" s="109"/>
      <c r="M27" s="109"/>
      <c r="N27" s="109"/>
      <c r="O27" s="109"/>
      <c r="P27" s="109"/>
      <c r="Q27" s="109"/>
      <c r="R27" s="109"/>
      <c r="S27" s="109"/>
      <c r="T27" s="109"/>
      <c r="U27" s="109"/>
      <c r="V27" s="108"/>
      <c r="W27" s="108"/>
      <c r="X27" s="108"/>
      <c r="Y27" s="108"/>
      <c r="Z27" s="108"/>
      <c r="AA27" s="108"/>
      <c r="AB27" s="108"/>
      <c r="AC27" s="108"/>
      <c r="AD27" s="108"/>
      <c r="AE27" s="108"/>
      <c r="AF27" s="108"/>
      <c r="AG27" s="108"/>
      <c r="AH27" s="108"/>
      <c r="AI27" s="108"/>
      <c r="AJ27" s="108"/>
      <c r="AK27" s="108"/>
      <c r="AL27" s="108"/>
      <c r="AM27" s="108"/>
      <c r="AN27" s="108"/>
      <c r="AO27" s="108"/>
      <c r="AP27" s="108"/>
      <c r="AQ27" s="108"/>
      <c r="AR27" s="108"/>
      <c r="AS27" s="108"/>
      <c r="AT27" s="108"/>
      <c r="AU27" s="108"/>
      <c r="AV27" s="109"/>
      <c r="AW27" s="109"/>
      <c r="AX27" s="109"/>
      <c r="AY27" s="108"/>
      <c r="AZ27" s="107"/>
      <c r="BA27" s="107"/>
      <c r="BB27" s="107"/>
      <c r="BC27" s="108"/>
      <c r="BD27" s="108"/>
    </row>
    <row r="28" spans="1:56" x14ac:dyDescent="0.2">
      <c r="A28" s="107"/>
      <c r="B28" s="107"/>
      <c r="C28" s="107"/>
      <c r="D28" s="107"/>
      <c r="E28" s="108"/>
      <c r="F28" s="107"/>
      <c r="G28" s="107"/>
      <c r="H28" s="107"/>
      <c r="I28" s="107"/>
      <c r="J28" s="107"/>
      <c r="K28" s="107"/>
      <c r="L28" s="109"/>
      <c r="M28" s="109"/>
      <c r="N28" s="109"/>
      <c r="O28" s="109"/>
      <c r="P28" s="109"/>
      <c r="Q28" s="109"/>
      <c r="R28" s="109"/>
      <c r="S28" s="109"/>
      <c r="T28" s="109"/>
      <c r="U28" s="109"/>
      <c r="V28" s="108"/>
      <c r="W28" s="108"/>
      <c r="X28" s="108"/>
      <c r="Y28" s="108"/>
      <c r="Z28" s="108"/>
      <c r="AA28" s="108"/>
      <c r="AB28" s="108"/>
      <c r="AC28" s="108"/>
      <c r="AD28" s="108"/>
      <c r="AE28" s="108"/>
      <c r="AF28" s="108"/>
      <c r="AG28" s="108"/>
      <c r="AH28" s="108"/>
      <c r="AI28" s="108"/>
      <c r="AJ28" s="108"/>
      <c r="AK28" s="108"/>
      <c r="AL28" s="108"/>
      <c r="AM28" s="108"/>
      <c r="AN28" s="108"/>
      <c r="AO28" s="108"/>
      <c r="AP28" s="108"/>
      <c r="AQ28" s="108"/>
      <c r="AR28" s="108"/>
      <c r="AS28" s="108"/>
      <c r="AT28" s="108"/>
      <c r="AU28" s="108"/>
      <c r="AV28" s="109"/>
      <c r="AW28" s="109"/>
      <c r="AX28" s="109"/>
      <c r="AY28" s="108"/>
      <c r="AZ28" s="107"/>
      <c r="BA28" s="107"/>
      <c r="BB28" s="107"/>
      <c r="BC28" s="108"/>
      <c r="BD28" s="108"/>
    </row>
    <row r="29" spans="1:56" x14ac:dyDescent="0.2">
      <c r="A29" s="107"/>
      <c r="B29" s="107"/>
      <c r="C29" s="107"/>
      <c r="D29" s="107"/>
      <c r="E29" s="108"/>
      <c r="F29" s="107"/>
      <c r="G29" s="107"/>
      <c r="H29" s="107"/>
      <c r="I29" s="107"/>
      <c r="J29" s="107"/>
      <c r="K29" s="107"/>
      <c r="L29" s="109"/>
      <c r="M29" s="109"/>
      <c r="N29" s="109"/>
      <c r="O29" s="109"/>
      <c r="P29" s="109"/>
      <c r="Q29" s="109"/>
      <c r="R29" s="109"/>
      <c r="S29" s="109"/>
      <c r="T29" s="109"/>
      <c r="U29" s="109"/>
      <c r="V29" s="108"/>
      <c r="W29" s="108"/>
      <c r="X29" s="108"/>
      <c r="Y29" s="108"/>
      <c r="Z29" s="108"/>
      <c r="AA29" s="108"/>
      <c r="AB29" s="108"/>
      <c r="AC29" s="108"/>
      <c r="AD29" s="108"/>
      <c r="AE29" s="108"/>
      <c r="AF29" s="108"/>
      <c r="AG29" s="108"/>
      <c r="AH29" s="108"/>
      <c r="AI29" s="108"/>
      <c r="AJ29" s="108"/>
      <c r="AK29" s="108"/>
      <c r="AL29" s="108"/>
      <c r="AM29" s="108"/>
      <c r="AN29" s="108"/>
      <c r="AO29" s="108"/>
      <c r="AP29" s="108"/>
      <c r="AQ29" s="108"/>
      <c r="AR29" s="108"/>
      <c r="AS29" s="108"/>
      <c r="AT29" s="108"/>
      <c r="AU29" s="108"/>
      <c r="AV29" s="109"/>
      <c r="AW29" s="109"/>
      <c r="AX29" s="109"/>
      <c r="AY29" s="108"/>
      <c r="AZ29" s="107"/>
      <c r="BA29" s="107"/>
      <c r="BB29" s="107"/>
      <c r="BC29" s="108"/>
      <c r="BD29" s="108"/>
    </row>
    <row r="30" spans="1:56" x14ac:dyDescent="0.2">
      <c r="A30" s="107"/>
      <c r="B30" s="107"/>
      <c r="C30" s="107"/>
      <c r="D30" s="107"/>
      <c r="E30" s="108"/>
      <c r="F30" s="107"/>
      <c r="G30" s="107"/>
      <c r="H30" s="107"/>
      <c r="I30" s="107"/>
      <c r="J30" s="107"/>
      <c r="K30" s="107"/>
      <c r="L30" s="109"/>
      <c r="M30" s="109"/>
      <c r="N30" s="109"/>
      <c r="O30" s="109"/>
      <c r="P30" s="109"/>
      <c r="Q30" s="109"/>
      <c r="R30" s="109"/>
      <c r="S30" s="109"/>
      <c r="T30" s="109"/>
      <c r="U30" s="109"/>
      <c r="V30" s="108"/>
      <c r="W30" s="108"/>
      <c r="X30" s="108"/>
      <c r="Y30" s="108"/>
      <c r="Z30" s="108"/>
      <c r="AA30" s="108"/>
      <c r="AB30" s="108"/>
      <c r="AC30" s="108"/>
      <c r="AD30" s="108"/>
      <c r="AE30" s="108"/>
      <c r="AF30" s="108"/>
      <c r="AG30" s="108"/>
      <c r="AH30" s="108"/>
      <c r="AI30" s="108"/>
      <c r="AJ30" s="108"/>
      <c r="AK30" s="108"/>
      <c r="AL30" s="108"/>
      <c r="AM30" s="108"/>
      <c r="AN30" s="108"/>
      <c r="AO30" s="108"/>
      <c r="AP30" s="108"/>
      <c r="AQ30" s="108"/>
      <c r="AR30" s="108"/>
      <c r="AS30" s="108"/>
      <c r="AT30" s="108"/>
      <c r="AU30" s="108"/>
      <c r="AV30" s="109"/>
      <c r="AW30" s="109"/>
      <c r="AX30" s="109"/>
      <c r="AY30" s="108"/>
      <c r="AZ30" s="107"/>
      <c r="BA30" s="107"/>
      <c r="BB30" s="107"/>
      <c r="BC30" s="108"/>
      <c r="BD30" s="108"/>
    </row>
    <row r="31" spans="1:56" x14ac:dyDescent="0.2">
      <c r="A31" s="107"/>
      <c r="B31" s="107"/>
      <c r="C31" s="107"/>
      <c r="D31" s="107"/>
      <c r="E31" s="108"/>
      <c r="F31" s="107"/>
      <c r="G31" s="107"/>
      <c r="H31" s="107"/>
      <c r="I31" s="107"/>
      <c r="J31" s="107"/>
      <c r="K31" s="107"/>
      <c r="L31" s="109"/>
      <c r="M31" s="109"/>
      <c r="N31" s="109"/>
      <c r="O31" s="109"/>
      <c r="P31" s="109"/>
      <c r="Q31" s="109"/>
      <c r="R31" s="109"/>
      <c r="S31" s="109"/>
      <c r="T31" s="109"/>
      <c r="U31" s="109"/>
      <c r="V31" s="108"/>
      <c r="W31" s="108"/>
      <c r="X31" s="108"/>
      <c r="Y31" s="108"/>
      <c r="Z31" s="108"/>
      <c r="AA31" s="108"/>
      <c r="AB31" s="108"/>
      <c r="AC31" s="108"/>
      <c r="AD31" s="108"/>
      <c r="AE31" s="108"/>
      <c r="AF31" s="108"/>
      <c r="AG31" s="108"/>
      <c r="AH31" s="108"/>
      <c r="AI31" s="108"/>
      <c r="AJ31" s="108"/>
      <c r="AK31" s="108"/>
      <c r="AL31" s="108"/>
      <c r="AM31" s="108"/>
      <c r="AN31" s="108"/>
      <c r="AO31" s="108"/>
      <c r="AP31" s="108"/>
      <c r="AQ31" s="108"/>
      <c r="AR31" s="108"/>
      <c r="AS31" s="108"/>
      <c r="AT31" s="108"/>
      <c r="AU31" s="108"/>
      <c r="AV31" s="109"/>
      <c r="AW31" s="109"/>
      <c r="AX31" s="109"/>
      <c r="AY31" s="108"/>
      <c r="AZ31" s="107"/>
      <c r="BA31" s="107"/>
      <c r="BB31" s="107"/>
      <c r="BC31" s="108"/>
      <c r="BD31" s="108"/>
    </row>
    <row r="32" spans="1:56" x14ac:dyDescent="0.2">
      <c r="A32" s="107"/>
      <c r="B32" s="107"/>
      <c r="C32" s="107"/>
      <c r="D32" s="107"/>
      <c r="E32" s="108"/>
      <c r="F32" s="107"/>
      <c r="G32" s="107"/>
      <c r="H32" s="107"/>
      <c r="I32" s="107"/>
      <c r="J32" s="107"/>
      <c r="K32" s="107"/>
      <c r="L32" s="109"/>
      <c r="M32" s="109"/>
      <c r="N32" s="109"/>
      <c r="O32" s="109"/>
      <c r="P32" s="109"/>
      <c r="Q32" s="109"/>
      <c r="R32" s="109"/>
      <c r="S32" s="109"/>
      <c r="T32" s="109"/>
      <c r="U32" s="109"/>
      <c r="V32" s="108"/>
      <c r="W32" s="108"/>
      <c r="X32" s="108"/>
      <c r="Y32" s="108"/>
      <c r="Z32" s="108"/>
      <c r="AA32" s="108"/>
      <c r="AB32" s="108"/>
      <c r="AC32" s="108"/>
      <c r="AD32" s="108"/>
      <c r="AE32" s="108"/>
      <c r="AF32" s="108"/>
      <c r="AG32" s="108"/>
      <c r="AH32" s="108"/>
      <c r="AI32" s="108"/>
      <c r="AJ32" s="108"/>
      <c r="AK32" s="108"/>
      <c r="AL32" s="108"/>
      <c r="AM32" s="108"/>
      <c r="AN32" s="108"/>
      <c r="AO32" s="108"/>
      <c r="AP32" s="108"/>
      <c r="AQ32" s="108"/>
      <c r="AR32" s="108"/>
      <c r="AS32" s="108"/>
      <c r="AT32" s="108"/>
      <c r="AU32" s="108"/>
      <c r="AV32" s="109"/>
      <c r="AW32" s="109"/>
      <c r="AX32" s="109"/>
      <c r="AY32" s="108"/>
      <c r="AZ32" s="107"/>
      <c r="BA32" s="107"/>
      <c r="BB32" s="107"/>
      <c r="BC32" s="108"/>
      <c r="BD32" s="108"/>
    </row>
    <row r="33" spans="1:56" x14ac:dyDescent="0.2">
      <c r="A33" s="107"/>
      <c r="B33" s="107"/>
      <c r="C33" s="107"/>
      <c r="D33" s="107"/>
      <c r="E33" s="108"/>
      <c r="F33" s="107"/>
      <c r="G33" s="107"/>
      <c r="H33" s="107"/>
      <c r="I33" s="107"/>
      <c r="J33" s="107"/>
      <c r="K33" s="107"/>
      <c r="L33" s="109"/>
      <c r="M33" s="109"/>
      <c r="N33" s="109"/>
      <c r="O33" s="109"/>
      <c r="P33" s="109"/>
      <c r="Q33" s="109"/>
      <c r="R33" s="109"/>
      <c r="S33" s="109"/>
      <c r="T33" s="109"/>
      <c r="U33" s="109"/>
      <c r="V33" s="108"/>
      <c r="W33" s="108"/>
      <c r="X33" s="108"/>
      <c r="Y33" s="108"/>
      <c r="Z33" s="108"/>
      <c r="AA33" s="108"/>
      <c r="AB33" s="108"/>
      <c r="AC33" s="108"/>
      <c r="AD33" s="108"/>
      <c r="AE33" s="108"/>
      <c r="AF33" s="108"/>
      <c r="AG33" s="108"/>
      <c r="AH33" s="108"/>
      <c r="AI33" s="108"/>
      <c r="AJ33" s="108"/>
      <c r="AK33" s="108"/>
      <c r="AL33" s="108"/>
      <c r="AM33" s="108"/>
      <c r="AN33" s="108"/>
      <c r="AO33" s="108"/>
      <c r="AP33" s="108"/>
      <c r="AQ33" s="108"/>
      <c r="AR33" s="108"/>
      <c r="AS33" s="108"/>
      <c r="AT33" s="108"/>
      <c r="AU33" s="108"/>
      <c r="AV33" s="109"/>
      <c r="AW33" s="109"/>
      <c r="AX33" s="109"/>
      <c r="AY33" s="108"/>
      <c r="AZ33" s="107"/>
      <c r="BA33" s="107"/>
      <c r="BB33" s="107"/>
      <c r="BC33" s="108"/>
      <c r="BD33" s="108"/>
    </row>
    <row r="34" spans="1:56" x14ac:dyDescent="0.2">
      <c r="A34" s="107"/>
      <c r="B34" s="107"/>
      <c r="C34" s="107"/>
      <c r="D34" s="107"/>
      <c r="E34" s="108"/>
      <c r="F34" s="107"/>
      <c r="G34" s="107"/>
      <c r="H34" s="107"/>
      <c r="I34" s="107"/>
      <c r="J34" s="107"/>
      <c r="K34" s="107"/>
      <c r="L34" s="109"/>
      <c r="M34" s="109"/>
      <c r="N34" s="109"/>
      <c r="O34" s="109"/>
      <c r="P34" s="109"/>
      <c r="Q34" s="109"/>
      <c r="R34" s="109"/>
      <c r="S34" s="109"/>
      <c r="T34" s="109"/>
      <c r="U34" s="109"/>
      <c r="V34" s="108"/>
      <c r="W34" s="108"/>
      <c r="X34" s="108"/>
      <c r="Y34" s="108"/>
      <c r="Z34" s="108"/>
      <c r="AA34" s="108"/>
      <c r="AB34" s="108"/>
      <c r="AC34" s="108"/>
      <c r="AD34" s="108"/>
      <c r="AE34" s="108"/>
      <c r="AF34" s="108"/>
      <c r="AG34" s="108"/>
      <c r="AH34" s="108"/>
      <c r="AI34" s="108"/>
      <c r="AJ34" s="108"/>
      <c r="AK34" s="108"/>
      <c r="AL34" s="108"/>
      <c r="AM34" s="108"/>
      <c r="AN34" s="108"/>
      <c r="AO34" s="108"/>
      <c r="AP34" s="108"/>
      <c r="AQ34" s="108"/>
      <c r="AR34" s="108"/>
      <c r="AS34" s="108"/>
      <c r="AT34" s="108"/>
      <c r="AU34" s="108"/>
      <c r="AV34" s="109"/>
      <c r="AW34" s="109"/>
      <c r="AX34" s="109"/>
      <c r="AY34" s="108"/>
      <c r="AZ34" s="107"/>
      <c r="BA34" s="107"/>
      <c r="BB34" s="107"/>
      <c r="BC34" s="108"/>
      <c r="BD34" s="108"/>
    </row>
    <row r="35" spans="1:56" x14ac:dyDescent="0.2">
      <c r="A35" s="107"/>
      <c r="B35" s="107"/>
      <c r="C35" s="107"/>
      <c r="D35" s="107"/>
      <c r="E35" s="108"/>
      <c r="F35" s="107"/>
      <c r="G35" s="107"/>
      <c r="H35" s="107"/>
      <c r="I35" s="107"/>
      <c r="J35" s="107"/>
      <c r="K35" s="107"/>
      <c r="L35" s="109"/>
      <c r="M35" s="109"/>
      <c r="N35" s="109"/>
      <c r="O35" s="109"/>
      <c r="P35" s="109"/>
      <c r="Q35" s="109"/>
      <c r="R35" s="109"/>
      <c r="S35" s="109"/>
      <c r="T35" s="109"/>
      <c r="U35" s="109"/>
      <c r="V35" s="108"/>
      <c r="W35" s="108"/>
      <c r="X35" s="108"/>
      <c r="Y35" s="108"/>
      <c r="Z35" s="108"/>
      <c r="AA35" s="108"/>
      <c r="AB35" s="108"/>
      <c r="AC35" s="108"/>
      <c r="AD35" s="108"/>
      <c r="AE35" s="108"/>
      <c r="AF35" s="108"/>
      <c r="AG35" s="108"/>
      <c r="AH35" s="108"/>
      <c r="AI35" s="108"/>
      <c r="AJ35" s="108"/>
      <c r="AK35" s="108"/>
      <c r="AL35" s="108"/>
      <c r="AM35" s="108"/>
      <c r="AN35" s="108"/>
      <c r="AO35" s="108"/>
      <c r="AP35" s="108"/>
      <c r="AQ35" s="108"/>
      <c r="AR35" s="108"/>
      <c r="AS35" s="108"/>
      <c r="AT35" s="108"/>
      <c r="AU35" s="108"/>
      <c r="AV35" s="109"/>
      <c r="AW35" s="109"/>
      <c r="AX35" s="109"/>
      <c r="AY35" s="108"/>
      <c r="AZ35" s="107"/>
      <c r="BA35" s="107"/>
      <c r="BB35" s="107"/>
      <c r="BC35" s="108"/>
      <c r="BD35" s="108"/>
    </row>
    <row r="36" spans="1:56" x14ac:dyDescent="0.2">
      <c r="A36" s="107"/>
      <c r="B36" s="107"/>
      <c r="C36" s="107"/>
      <c r="D36" s="107"/>
      <c r="E36" s="108"/>
      <c r="F36" s="107"/>
      <c r="G36" s="107"/>
      <c r="H36" s="107"/>
      <c r="I36" s="107"/>
      <c r="J36" s="107"/>
      <c r="K36" s="107"/>
      <c r="L36" s="109"/>
      <c r="M36" s="109"/>
      <c r="N36" s="109"/>
      <c r="O36" s="109"/>
      <c r="P36" s="109"/>
      <c r="Q36" s="109"/>
      <c r="R36" s="109"/>
      <c r="S36" s="109"/>
      <c r="T36" s="109"/>
      <c r="U36" s="109"/>
      <c r="V36" s="108"/>
      <c r="W36" s="108"/>
      <c r="X36" s="108"/>
      <c r="Y36" s="108"/>
      <c r="Z36" s="108"/>
      <c r="AA36" s="108"/>
      <c r="AB36" s="108"/>
      <c r="AC36" s="108"/>
      <c r="AD36" s="108"/>
      <c r="AE36" s="108"/>
      <c r="AF36" s="108"/>
      <c r="AG36" s="108"/>
      <c r="AH36" s="108"/>
      <c r="AI36" s="108"/>
      <c r="AJ36" s="108"/>
      <c r="AK36" s="108"/>
      <c r="AL36" s="108"/>
      <c r="AM36" s="108"/>
      <c r="AN36" s="108"/>
      <c r="AO36" s="108"/>
      <c r="AP36" s="108"/>
      <c r="AQ36" s="108"/>
      <c r="AR36" s="108"/>
      <c r="AS36" s="108"/>
      <c r="AT36" s="108"/>
      <c r="AU36" s="108"/>
      <c r="AV36" s="109"/>
      <c r="AW36" s="109"/>
      <c r="AX36" s="109"/>
      <c r="AY36" s="108"/>
      <c r="AZ36" s="107"/>
      <c r="BA36" s="107"/>
      <c r="BB36" s="107"/>
      <c r="BC36" s="108"/>
      <c r="BD36" s="108"/>
    </row>
    <row r="37" spans="1:56" x14ac:dyDescent="0.2">
      <c r="A37" s="107"/>
      <c r="B37" s="107"/>
      <c r="C37" s="107"/>
      <c r="D37" s="107"/>
      <c r="E37" s="108"/>
      <c r="F37" s="107"/>
      <c r="G37" s="107"/>
      <c r="H37" s="107"/>
      <c r="I37" s="107"/>
      <c r="J37" s="107"/>
      <c r="K37" s="107"/>
      <c r="L37" s="109"/>
      <c r="M37" s="109"/>
      <c r="N37" s="109"/>
      <c r="O37" s="109"/>
      <c r="P37" s="109"/>
      <c r="Q37" s="109"/>
      <c r="R37" s="109"/>
      <c r="S37" s="109"/>
      <c r="T37" s="109"/>
      <c r="U37" s="109"/>
      <c r="V37" s="108"/>
      <c r="W37" s="108"/>
      <c r="X37" s="108"/>
      <c r="Y37" s="108"/>
      <c r="Z37" s="108"/>
      <c r="AA37" s="108"/>
      <c r="AB37" s="108"/>
      <c r="AC37" s="108"/>
      <c r="AD37" s="108"/>
      <c r="AE37" s="108"/>
      <c r="AF37" s="108"/>
      <c r="AG37" s="108"/>
      <c r="AH37" s="108"/>
      <c r="AI37" s="108"/>
      <c r="AJ37" s="108"/>
      <c r="AK37" s="108"/>
      <c r="AL37" s="108"/>
      <c r="AM37" s="108"/>
      <c r="AN37" s="108"/>
      <c r="AO37" s="108"/>
      <c r="AP37" s="108"/>
      <c r="AQ37" s="108"/>
      <c r="AR37" s="108"/>
      <c r="AS37" s="108"/>
      <c r="AT37" s="108"/>
      <c r="AU37" s="108"/>
      <c r="AV37" s="109"/>
      <c r="AW37" s="109"/>
      <c r="AX37" s="109"/>
      <c r="AY37" s="108"/>
      <c r="AZ37" s="107"/>
      <c r="BA37" s="107"/>
      <c r="BB37" s="107"/>
      <c r="BC37" s="108"/>
      <c r="BD37" s="108"/>
    </row>
    <row r="38" spans="1:56" x14ac:dyDescent="0.2">
      <c r="A38" s="107"/>
      <c r="B38" s="107"/>
      <c r="C38" s="107"/>
      <c r="D38" s="107"/>
      <c r="E38" s="108"/>
      <c r="F38" s="107"/>
      <c r="G38" s="107"/>
      <c r="H38" s="107"/>
      <c r="I38" s="107"/>
      <c r="J38" s="107"/>
      <c r="K38" s="107"/>
      <c r="L38" s="109"/>
      <c r="M38" s="109"/>
      <c r="N38" s="109"/>
      <c r="O38" s="109"/>
      <c r="P38" s="109"/>
      <c r="Q38" s="109"/>
      <c r="R38" s="109"/>
      <c r="S38" s="109"/>
      <c r="T38" s="109"/>
      <c r="U38" s="109"/>
      <c r="V38" s="108"/>
      <c r="W38" s="108"/>
      <c r="X38" s="108"/>
      <c r="Y38" s="108"/>
      <c r="Z38" s="108"/>
      <c r="AA38" s="108"/>
      <c r="AB38" s="108"/>
      <c r="AC38" s="108"/>
      <c r="AD38" s="108"/>
      <c r="AE38" s="108"/>
      <c r="AF38" s="108"/>
      <c r="AG38" s="108"/>
      <c r="AH38" s="108"/>
      <c r="AI38" s="108"/>
      <c r="AJ38" s="108"/>
      <c r="AK38" s="108"/>
      <c r="AL38" s="108"/>
      <c r="AM38" s="108"/>
      <c r="AN38" s="108"/>
      <c r="AO38" s="108"/>
      <c r="AP38" s="108"/>
      <c r="AQ38" s="108"/>
      <c r="AR38" s="108"/>
      <c r="AS38" s="108"/>
      <c r="AT38" s="108"/>
      <c r="AU38" s="108"/>
      <c r="AV38" s="109"/>
      <c r="AW38" s="109"/>
      <c r="AX38" s="109"/>
      <c r="AY38" s="108"/>
      <c r="AZ38" s="107"/>
      <c r="BA38" s="107"/>
      <c r="BB38" s="107"/>
      <c r="BC38" s="108"/>
      <c r="BD38" s="108"/>
    </row>
    <row r="39" spans="1:56" x14ac:dyDescent="0.2">
      <c r="A39" s="107"/>
      <c r="B39" s="107"/>
      <c r="C39" s="107"/>
      <c r="D39" s="107"/>
      <c r="E39" s="108"/>
      <c r="F39" s="107"/>
      <c r="G39" s="107"/>
      <c r="H39" s="107"/>
      <c r="I39" s="107"/>
      <c r="J39" s="107"/>
      <c r="K39" s="107"/>
      <c r="L39" s="109"/>
      <c r="M39" s="109"/>
      <c r="N39" s="109"/>
      <c r="O39" s="109"/>
      <c r="P39" s="109"/>
      <c r="Q39" s="109"/>
      <c r="R39" s="109"/>
      <c r="S39" s="109"/>
      <c r="T39" s="109"/>
      <c r="U39" s="109"/>
      <c r="V39" s="108"/>
      <c r="W39" s="108"/>
      <c r="X39" s="108"/>
      <c r="Y39" s="108"/>
      <c r="Z39" s="108"/>
      <c r="AA39" s="108"/>
      <c r="AB39" s="108"/>
      <c r="AC39" s="108"/>
      <c r="AD39" s="108"/>
      <c r="AE39" s="108"/>
      <c r="AF39" s="108"/>
      <c r="AG39" s="108"/>
      <c r="AH39" s="108"/>
      <c r="AI39" s="108"/>
      <c r="AJ39" s="108"/>
      <c r="AK39" s="108"/>
      <c r="AL39" s="108"/>
      <c r="AM39" s="108"/>
      <c r="AN39" s="108"/>
      <c r="AO39" s="108"/>
      <c r="AP39" s="108"/>
      <c r="AQ39" s="108"/>
      <c r="AR39" s="108"/>
      <c r="AS39" s="108"/>
      <c r="AT39" s="108"/>
      <c r="AU39" s="108"/>
      <c r="AV39" s="109"/>
      <c r="AW39" s="109"/>
      <c r="AX39" s="109"/>
      <c r="AY39" s="108"/>
      <c r="AZ39" s="107"/>
      <c r="BA39" s="107"/>
      <c r="BB39" s="107"/>
      <c r="BC39" s="108"/>
      <c r="BD39" s="108"/>
    </row>
    <row r="40" spans="1:56" x14ac:dyDescent="0.2">
      <c r="A40" s="107"/>
      <c r="B40" s="107"/>
      <c r="C40" s="107"/>
      <c r="D40" s="107"/>
      <c r="E40" s="108"/>
      <c r="F40" s="107"/>
      <c r="G40" s="107"/>
      <c r="H40" s="107"/>
      <c r="I40" s="107"/>
      <c r="J40" s="107"/>
      <c r="K40" s="107"/>
      <c r="L40" s="109"/>
      <c r="M40" s="109"/>
      <c r="N40" s="109"/>
      <c r="O40" s="109"/>
      <c r="P40" s="109"/>
      <c r="Q40" s="109"/>
      <c r="R40" s="109"/>
      <c r="S40" s="109"/>
      <c r="T40" s="109"/>
      <c r="U40" s="109"/>
      <c r="V40" s="108"/>
      <c r="W40" s="108"/>
      <c r="X40" s="108"/>
      <c r="Y40" s="108"/>
      <c r="Z40" s="108"/>
      <c r="AA40" s="108"/>
      <c r="AB40" s="108"/>
      <c r="AC40" s="108"/>
      <c r="AD40" s="108"/>
      <c r="AE40" s="108"/>
      <c r="AF40" s="108"/>
      <c r="AG40" s="108"/>
      <c r="AH40" s="108"/>
      <c r="AI40" s="108"/>
      <c r="AJ40" s="108"/>
      <c r="AK40" s="108"/>
      <c r="AL40" s="108"/>
      <c r="AM40" s="108"/>
      <c r="AN40" s="108"/>
      <c r="AO40" s="108"/>
      <c r="AP40" s="108"/>
      <c r="AQ40" s="108"/>
      <c r="AR40" s="108"/>
      <c r="AS40" s="108"/>
      <c r="AT40" s="108"/>
      <c r="AU40" s="108"/>
      <c r="AV40" s="109"/>
      <c r="AW40" s="109"/>
      <c r="AX40" s="109"/>
      <c r="AY40" s="108"/>
      <c r="AZ40" s="107"/>
      <c r="BA40" s="107"/>
      <c r="BB40" s="107"/>
      <c r="BC40" s="108"/>
      <c r="BD40" s="108"/>
    </row>
    <row r="41" spans="1:56" x14ac:dyDescent="0.2">
      <c r="A41" s="107"/>
      <c r="B41" s="107"/>
      <c r="C41" s="107"/>
      <c r="D41" s="107"/>
      <c r="E41" s="108"/>
      <c r="F41" s="107"/>
      <c r="G41" s="107"/>
      <c r="H41" s="107"/>
      <c r="I41" s="107"/>
      <c r="J41" s="107"/>
      <c r="K41" s="107"/>
      <c r="L41" s="109"/>
      <c r="M41" s="109"/>
      <c r="N41" s="109"/>
      <c r="O41" s="109"/>
      <c r="P41" s="109"/>
      <c r="Q41" s="109"/>
      <c r="R41" s="109"/>
      <c r="S41" s="109"/>
      <c r="T41" s="109"/>
      <c r="U41" s="109"/>
      <c r="V41" s="108"/>
      <c r="W41" s="108"/>
      <c r="X41" s="108"/>
      <c r="Y41" s="108"/>
      <c r="Z41" s="108"/>
      <c r="AA41" s="108"/>
      <c r="AB41" s="108"/>
      <c r="AC41" s="108"/>
      <c r="AD41" s="108"/>
      <c r="AE41" s="108"/>
      <c r="AF41" s="108"/>
      <c r="AG41" s="108"/>
      <c r="AH41" s="108"/>
      <c r="AI41" s="108"/>
      <c r="AJ41" s="108"/>
      <c r="AK41" s="108"/>
      <c r="AL41" s="108"/>
      <c r="AM41" s="108"/>
      <c r="AN41" s="108"/>
      <c r="AO41" s="108"/>
      <c r="AP41" s="108"/>
      <c r="AQ41" s="108"/>
      <c r="AR41" s="108"/>
      <c r="AS41" s="108"/>
      <c r="AT41" s="108"/>
      <c r="AU41" s="108"/>
      <c r="AV41" s="109"/>
      <c r="AW41" s="109"/>
      <c r="AX41" s="109"/>
      <c r="AY41" s="108"/>
      <c r="AZ41" s="107"/>
      <c r="BA41" s="107"/>
      <c r="BB41" s="107"/>
      <c r="BC41" s="108"/>
      <c r="BD41" s="108"/>
    </row>
    <row r="42" spans="1:56" x14ac:dyDescent="0.2">
      <c r="A42" s="107"/>
      <c r="B42" s="107"/>
      <c r="C42" s="107"/>
      <c r="D42" s="107"/>
      <c r="E42" s="108"/>
      <c r="F42" s="107"/>
      <c r="G42" s="107"/>
      <c r="H42" s="107"/>
      <c r="I42" s="107"/>
      <c r="J42" s="107"/>
      <c r="K42" s="107"/>
      <c r="L42" s="109"/>
      <c r="M42" s="109"/>
      <c r="N42" s="109"/>
      <c r="O42" s="109"/>
      <c r="P42" s="109"/>
      <c r="Q42" s="109"/>
      <c r="R42" s="109"/>
      <c r="S42" s="109"/>
      <c r="T42" s="109"/>
      <c r="U42" s="109"/>
      <c r="V42" s="108"/>
      <c r="W42" s="108"/>
      <c r="X42" s="108"/>
      <c r="Y42" s="108"/>
      <c r="Z42" s="108"/>
      <c r="AA42" s="108"/>
      <c r="AB42" s="108"/>
      <c r="AC42" s="108"/>
      <c r="AD42" s="108"/>
      <c r="AE42" s="108"/>
      <c r="AF42" s="108"/>
      <c r="AG42" s="108"/>
      <c r="AH42" s="108"/>
      <c r="AI42" s="108"/>
      <c r="AJ42" s="108"/>
      <c r="AK42" s="108"/>
      <c r="AL42" s="108"/>
      <c r="AM42" s="108"/>
      <c r="AN42" s="108"/>
      <c r="AO42" s="108"/>
      <c r="AP42" s="108"/>
      <c r="AQ42" s="108"/>
      <c r="AR42" s="108"/>
      <c r="AS42" s="108"/>
      <c r="AT42" s="108"/>
      <c r="AU42" s="108"/>
      <c r="AV42" s="109"/>
      <c r="AW42" s="109"/>
      <c r="AX42" s="109"/>
      <c r="AY42" s="108"/>
      <c r="AZ42" s="107"/>
      <c r="BA42" s="107"/>
      <c r="BB42" s="107"/>
      <c r="BC42" s="108"/>
      <c r="BD42" s="108"/>
    </row>
    <row r="43" spans="1:56" x14ac:dyDescent="0.2">
      <c r="A43" s="107"/>
      <c r="B43" s="107"/>
      <c r="C43" s="107"/>
      <c r="D43" s="107"/>
      <c r="E43" s="108"/>
      <c r="F43" s="107"/>
      <c r="G43" s="107"/>
      <c r="H43" s="107"/>
      <c r="I43" s="107"/>
      <c r="J43" s="107"/>
      <c r="K43" s="107"/>
      <c r="L43" s="109"/>
      <c r="M43" s="109"/>
      <c r="N43" s="109"/>
      <c r="O43" s="109"/>
      <c r="P43" s="109"/>
      <c r="Q43" s="109"/>
      <c r="R43" s="109"/>
      <c r="S43" s="109"/>
      <c r="T43" s="109"/>
      <c r="U43" s="109"/>
      <c r="V43" s="108"/>
      <c r="W43" s="108"/>
      <c r="X43" s="108"/>
      <c r="Y43" s="108"/>
      <c r="Z43" s="108"/>
      <c r="AA43" s="108"/>
      <c r="AB43" s="108"/>
      <c r="AC43" s="108"/>
      <c r="AD43" s="108"/>
      <c r="AE43" s="108"/>
      <c r="AF43" s="108"/>
      <c r="AG43" s="108"/>
      <c r="AH43" s="108"/>
      <c r="AI43" s="108"/>
      <c r="AJ43" s="108"/>
      <c r="AK43" s="108"/>
      <c r="AL43" s="108"/>
      <c r="AM43" s="108"/>
      <c r="AN43" s="108"/>
      <c r="AO43" s="108"/>
      <c r="AP43" s="108"/>
      <c r="AQ43" s="108"/>
      <c r="AR43" s="108"/>
      <c r="AS43" s="108"/>
      <c r="AT43" s="108"/>
      <c r="AU43" s="108"/>
      <c r="AV43" s="109"/>
      <c r="AW43" s="109"/>
      <c r="AX43" s="109"/>
      <c r="AY43" s="108"/>
      <c r="AZ43" s="107"/>
      <c r="BA43" s="107"/>
      <c r="BB43" s="107"/>
      <c r="BC43" s="108"/>
      <c r="BD43" s="108"/>
    </row>
    <row r="44" spans="1:56" x14ac:dyDescent="0.2">
      <c r="A44" s="107"/>
      <c r="B44" s="107"/>
      <c r="C44" s="107"/>
      <c r="D44" s="107"/>
      <c r="E44" s="108"/>
      <c r="F44" s="107"/>
      <c r="G44" s="107"/>
      <c r="H44" s="107"/>
      <c r="I44" s="107"/>
      <c r="J44" s="107"/>
      <c r="K44" s="107"/>
      <c r="L44" s="109"/>
      <c r="M44" s="109"/>
      <c r="N44" s="109"/>
      <c r="O44" s="109"/>
      <c r="P44" s="109"/>
      <c r="Q44" s="109"/>
      <c r="R44" s="109"/>
      <c r="S44" s="109"/>
      <c r="T44" s="109"/>
      <c r="U44" s="109"/>
      <c r="V44" s="108"/>
      <c r="W44" s="108"/>
      <c r="X44" s="108"/>
      <c r="Y44" s="108"/>
      <c r="Z44" s="108"/>
      <c r="AA44" s="108"/>
      <c r="AB44" s="108"/>
      <c r="AC44" s="108"/>
      <c r="AD44" s="108"/>
      <c r="AE44" s="108"/>
      <c r="AF44" s="108"/>
      <c r="AG44" s="108"/>
      <c r="AH44" s="108"/>
      <c r="AI44" s="108"/>
      <c r="AJ44" s="108"/>
      <c r="AK44" s="108"/>
      <c r="AL44" s="108"/>
      <c r="AM44" s="108"/>
      <c r="AN44" s="108"/>
      <c r="AO44" s="108"/>
      <c r="AP44" s="108"/>
      <c r="AQ44" s="108"/>
      <c r="AR44" s="108"/>
      <c r="AS44" s="108"/>
      <c r="AT44" s="108"/>
      <c r="AU44" s="108"/>
      <c r="AV44" s="109"/>
      <c r="AW44" s="109"/>
      <c r="AX44" s="109"/>
      <c r="AY44" s="108"/>
      <c r="AZ44" s="107"/>
      <c r="BA44" s="107"/>
      <c r="BB44" s="107"/>
      <c r="BC44" s="108"/>
      <c r="BD44" s="108"/>
    </row>
    <row r="45" spans="1:56" x14ac:dyDescent="0.2">
      <c r="A45" s="107"/>
      <c r="B45" s="107"/>
      <c r="C45" s="107"/>
      <c r="D45" s="107"/>
      <c r="E45" s="108"/>
      <c r="F45" s="107"/>
      <c r="G45" s="107"/>
      <c r="H45" s="107"/>
      <c r="I45" s="107"/>
      <c r="J45" s="107"/>
      <c r="K45" s="107"/>
      <c r="L45" s="109"/>
      <c r="M45" s="109"/>
      <c r="N45" s="109"/>
      <c r="O45" s="109"/>
      <c r="P45" s="109"/>
      <c r="Q45" s="109"/>
      <c r="R45" s="109"/>
      <c r="S45" s="109"/>
      <c r="T45" s="109"/>
      <c r="U45" s="109"/>
      <c r="V45" s="108"/>
      <c r="W45" s="108"/>
      <c r="X45" s="108"/>
      <c r="Y45" s="108"/>
      <c r="Z45" s="108"/>
      <c r="AA45" s="108"/>
      <c r="AB45" s="108"/>
      <c r="AC45" s="108"/>
      <c r="AD45" s="108"/>
      <c r="AE45" s="108"/>
      <c r="AF45" s="108"/>
      <c r="AG45" s="108"/>
      <c r="AH45" s="108"/>
      <c r="AI45" s="108"/>
      <c r="AJ45" s="108"/>
      <c r="AK45" s="108"/>
      <c r="AL45" s="108"/>
      <c r="AM45" s="108"/>
      <c r="AN45" s="108"/>
      <c r="AO45" s="108"/>
      <c r="AP45" s="108"/>
      <c r="AQ45" s="108"/>
      <c r="AR45" s="108"/>
      <c r="AS45" s="108"/>
      <c r="AT45" s="108"/>
      <c r="AU45" s="108"/>
      <c r="AV45" s="109"/>
      <c r="AW45" s="109"/>
      <c r="AX45" s="109"/>
      <c r="AY45" s="108"/>
      <c r="AZ45" s="107"/>
      <c r="BA45" s="107"/>
      <c r="BB45" s="107"/>
      <c r="BC45" s="108"/>
      <c r="BD45" s="108"/>
    </row>
    <row r="46" spans="1:56" x14ac:dyDescent="0.2">
      <c r="A46" s="107"/>
      <c r="B46" s="107"/>
      <c r="C46" s="107"/>
      <c r="D46" s="107"/>
      <c r="E46" s="108"/>
      <c r="F46" s="107"/>
      <c r="G46" s="107"/>
      <c r="H46" s="107"/>
      <c r="I46" s="107"/>
      <c r="J46" s="107"/>
      <c r="K46" s="107"/>
      <c r="L46" s="109"/>
      <c r="M46" s="109"/>
      <c r="N46" s="109"/>
      <c r="O46" s="109"/>
      <c r="P46" s="109"/>
      <c r="Q46" s="109"/>
      <c r="R46" s="109"/>
      <c r="S46" s="109"/>
      <c r="T46" s="109"/>
      <c r="U46" s="109"/>
      <c r="V46" s="108"/>
      <c r="W46" s="108"/>
      <c r="X46" s="108"/>
      <c r="Y46" s="108"/>
      <c r="Z46" s="108"/>
      <c r="AA46" s="108"/>
      <c r="AB46" s="108"/>
      <c r="AC46" s="108"/>
      <c r="AD46" s="108"/>
      <c r="AE46" s="108"/>
      <c r="AF46" s="108"/>
      <c r="AG46" s="108"/>
      <c r="AH46" s="108"/>
      <c r="AI46" s="108"/>
      <c r="AJ46" s="108"/>
      <c r="AK46" s="108"/>
      <c r="AL46" s="108"/>
      <c r="AM46" s="108"/>
      <c r="AN46" s="108"/>
      <c r="AO46" s="108"/>
      <c r="AP46" s="108"/>
      <c r="AQ46" s="108"/>
      <c r="AR46" s="108"/>
      <c r="AS46" s="108"/>
      <c r="AT46" s="108"/>
      <c r="AU46" s="108"/>
      <c r="AV46" s="109"/>
      <c r="AW46" s="109"/>
      <c r="AX46" s="109"/>
      <c r="AY46" s="108"/>
      <c r="AZ46" s="107"/>
      <c r="BA46" s="107"/>
      <c r="BB46" s="107"/>
      <c r="BC46" s="108"/>
      <c r="BD46" s="108"/>
    </row>
    <row r="47" spans="1:56" x14ac:dyDescent="0.2">
      <c r="A47" s="107"/>
      <c r="B47" s="107"/>
      <c r="C47" s="107"/>
      <c r="D47" s="107"/>
      <c r="E47" s="108"/>
      <c r="F47" s="107"/>
      <c r="G47" s="107"/>
      <c r="H47" s="107"/>
      <c r="I47" s="107"/>
      <c r="J47" s="107"/>
      <c r="K47" s="107"/>
      <c r="L47" s="109"/>
      <c r="M47" s="109"/>
      <c r="N47" s="109"/>
      <c r="O47" s="109"/>
      <c r="P47" s="109"/>
      <c r="Q47" s="109"/>
      <c r="R47" s="109"/>
      <c r="S47" s="109"/>
      <c r="T47" s="109"/>
      <c r="U47" s="109"/>
      <c r="V47" s="108"/>
      <c r="W47" s="108"/>
      <c r="X47" s="108"/>
      <c r="Y47" s="108"/>
      <c r="Z47" s="108"/>
      <c r="AA47" s="108"/>
      <c r="AB47" s="108"/>
      <c r="AC47" s="108"/>
      <c r="AD47" s="108"/>
      <c r="AE47" s="108"/>
      <c r="AF47" s="108"/>
      <c r="AG47" s="108"/>
      <c r="AH47" s="108"/>
      <c r="AI47" s="108"/>
      <c r="AJ47" s="108"/>
      <c r="AK47" s="108"/>
      <c r="AL47" s="108"/>
      <c r="AM47" s="108"/>
      <c r="AN47" s="108"/>
      <c r="AO47" s="108"/>
      <c r="AP47" s="108"/>
      <c r="AQ47" s="108"/>
      <c r="AR47" s="108"/>
      <c r="AS47" s="108"/>
      <c r="AT47" s="108"/>
      <c r="AU47" s="108"/>
      <c r="AV47" s="109"/>
      <c r="AW47" s="109"/>
      <c r="AX47" s="109"/>
      <c r="AY47" s="108"/>
      <c r="AZ47" s="107"/>
      <c r="BA47" s="107"/>
      <c r="BB47" s="107"/>
      <c r="BC47" s="108"/>
      <c r="BD47" s="108"/>
    </row>
    <row r="48" spans="1:56" x14ac:dyDescent="0.2">
      <c r="A48" s="107"/>
      <c r="B48" s="107"/>
      <c r="C48" s="107"/>
      <c r="D48" s="107"/>
      <c r="E48" s="108"/>
      <c r="F48" s="107"/>
      <c r="G48" s="107"/>
      <c r="H48" s="107"/>
      <c r="I48" s="107"/>
      <c r="J48" s="107"/>
      <c r="K48" s="107"/>
      <c r="L48" s="109"/>
      <c r="M48" s="109"/>
      <c r="N48" s="109"/>
      <c r="O48" s="109"/>
      <c r="P48" s="109"/>
      <c r="Q48" s="109"/>
      <c r="R48" s="109"/>
      <c r="S48" s="109"/>
      <c r="T48" s="109"/>
      <c r="U48" s="109"/>
      <c r="V48" s="108"/>
      <c r="W48" s="108"/>
      <c r="X48" s="108"/>
      <c r="Y48" s="108"/>
      <c r="Z48" s="108"/>
      <c r="AA48" s="108"/>
      <c r="AB48" s="108"/>
      <c r="AC48" s="108"/>
      <c r="AD48" s="108"/>
      <c r="AE48" s="108"/>
      <c r="AF48" s="108"/>
      <c r="AG48" s="108"/>
      <c r="AH48" s="108"/>
      <c r="AI48" s="108"/>
      <c r="AJ48" s="108"/>
      <c r="AK48" s="108"/>
      <c r="AL48" s="108"/>
      <c r="AM48" s="108"/>
      <c r="AN48" s="108"/>
      <c r="AO48" s="108"/>
      <c r="AP48" s="108"/>
      <c r="AQ48" s="108"/>
      <c r="AR48" s="108"/>
      <c r="AS48" s="108"/>
      <c r="AT48" s="108"/>
      <c r="AU48" s="108"/>
      <c r="AV48" s="109"/>
      <c r="AW48" s="109"/>
      <c r="AX48" s="109"/>
      <c r="AY48" s="108"/>
      <c r="AZ48" s="107"/>
      <c r="BA48" s="107"/>
      <c r="BB48" s="107"/>
      <c r="BC48" s="108"/>
      <c r="BD48" s="108"/>
    </row>
    <row r="49" spans="1:56" x14ac:dyDescent="0.2">
      <c r="A49" s="107"/>
      <c r="B49" s="107"/>
      <c r="C49" s="107"/>
      <c r="D49" s="107"/>
      <c r="E49" s="108"/>
      <c r="F49" s="107"/>
      <c r="G49" s="107"/>
      <c r="H49" s="107"/>
      <c r="I49" s="107"/>
      <c r="J49" s="107"/>
      <c r="K49" s="107"/>
      <c r="L49" s="109"/>
      <c r="M49" s="109"/>
      <c r="N49" s="109"/>
      <c r="O49" s="109"/>
      <c r="P49" s="109"/>
      <c r="Q49" s="109"/>
      <c r="R49" s="109"/>
      <c r="S49" s="109"/>
      <c r="T49" s="109"/>
      <c r="U49" s="109"/>
      <c r="V49" s="108"/>
      <c r="W49" s="108"/>
      <c r="X49" s="108"/>
      <c r="Y49" s="108"/>
      <c r="Z49" s="108"/>
      <c r="AA49" s="108"/>
      <c r="AB49" s="108"/>
      <c r="AC49" s="108"/>
      <c r="AD49" s="108"/>
      <c r="AE49" s="108"/>
      <c r="AF49" s="108"/>
      <c r="AG49" s="108"/>
      <c r="AH49" s="108"/>
      <c r="AI49" s="108"/>
      <c r="AJ49" s="108"/>
      <c r="AK49" s="108"/>
      <c r="AL49" s="108"/>
      <c r="AM49" s="108"/>
      <c r="AN49" s="108"/>
      <c r="AO49" s="108"/>
      <c r="AP49" s="108"/>
      <c r="AQ49" s="108"/>
      <c r="AR49" s="108"/>
      <c r="AS49" s="108"/>
      <c r="AT49" s="108"/>
      <c r="AU49" s="108"/>
      <c r="AV49" s="109"/>
      <c r="AW49" s="109"/>
      <c r="AX49" s="109"/>
      <c r="AY49" s="108"/>
      <c r="AZ49" s="107"/>
      <c r="BA49" s="107"/>
      <c r="BB49" s="107"/>
      <c r="BC49" s="108"/>
      <c r="BD49" s="108"/>
    </row>
    <row r="50" spans="1:56" x14ac:dyDescent="0.2">
      <c r="A50" s="107"/>
      <c r="B50" s="107"/>
      <c r="C50" s="107"/>
      <c r="D50" s="107"/>
      <c r="E50" s="108"/>
      <c r="F50" s="107"/>
      <c r="G50" s="107"/>
      <c r="H50" s="107"/>
      <c r="I50" s="107"/>
      <c r="J50" s="107"/>
      <c r="K50" s="107"/>
      <c r="L50" s="109"/>
      <c r="M50" s="109"/>
      <c r="N50" s="109"/>
      <c r="O50" s="109"/>
      <c r="P50" s="109"/>
      <c r="Q50" s="109"/>
      <c r="R50" s="109"/>
      <c r="S50" s="109"/>
      <c r="T50" s="109"/>
      <c r="U50" s="109"/>
      <c r="V50" s="108"/>
      <c r="W50" s="108"/>
      <c r="X50" s="108"/>
      <c r="Y50" s="108"/>
      <c r="Z50" s="108"/>
      <c r="AA50" s="108"/>
      <c r="AB50" s="108"/>
      <c r="AC50" s="108"/>
      <c r="AD50" s="108"/>
      <c r="AE50" s="108"/>
      <c r="AF50" s="108"/>
      <c r="AG50" s="108"/>
      <c r="AH50" s="108"/>
      <c r="AI50" s="108"/>
      <c r="AJ50" s="108"/>
      <c r="AK50" s="108"/>
      <c r="AL50" s="108"/>
      <c r="AM50" s="108"/>
      <c r="AN50" s="108"/>
      <c r="AO50" s="108"/>
      <c r="AP50" s="108"/>
      <c r="AQ50" s="108"/>
      <c r="AR50" s="108"/>
      <c r="AS50" s="108"/>
      <c r="AT50" s="108"/>
      <c r="AU50" s="108"/>
      <c r="AV50" s="109"/>
      <c r="AW50" s="109"/>
      <c r="AX50" s="109"/>
      <c r="AY50" s="108"/>
      <c r="AZ50" s="107"/>
      <c r="BA50" s="107"/>
      <c r="BB50" s="107"/>
      <c r="BC50" s="108"/>
      <c r="BD50" s="108"/>
    </row>
    <row r="51" spans="1:56" x14ac:dyDescent="0.2">
      <c r="A51" s="107"/>
      <c r="B51" s="107"/>
      <c r="C51" s="107"/>
      <c r="D51" s="107"/>
      <c r="E51" s="108"/>
      <c r="F51" s="107"/>
      <c r="G51" s="107"/>
      <c r="H51" s="107"/>
      <c r="I51" s="107"/>
      <c r="J51" s="107"/>
      <c r="K51" s="107"/>
      <c r="L51" s="109"/>
      <c r="M51" s="109"/>
      <c r="N51" s="109"/>
      <c r="O51" s="109"/>
      <c r="P51" s="109"/>
      <c r="Q51" s="109"/>
      <c r="R51" s="109"/>
      <c r="S51" s="109"/>
      <c r="T51" s="109"/>
      <c r="U51" s="109"/>
      <c r="V51" s="108"/>
      <c r="W51" s="108"/>
      <c r="X51" s="108"/>
      <c r="Y51" s="108"/>
      <c r="Z51" s="108"/>
      <c r="AA51" s="108"/>
      <c r="AB51" s="108"/>
      <c r="AC51" s="108"/>
      <c r="AD51" s="108"/>
      <c r="AE51" s="108"/>
      <c r="AF51" s="108"/>
      <c r="AG51" s="108"/>
      <c r="AH51" s="108"/>
      <c r="AI51" s="108"/>
      <c r="AJ51" s="108"/>
      <c r="AK51" s="108"/>
      <c r="AL51" s="108"/>
      <c r="AM51" s="108"/>
      <c r="AN51" s="108"/>
      <c r="AO51" s="108"/>
      <c r="AP51" s="108"/>
      <c r="AQ51" s="108"/>
      <c r="AR51" s="108"/>
      <c r="AS51" s="108"/>
      <c r="AT51" s="108"/>
      <c r="AU51" s="108"/>
      <c r="AV51" s="109"/>
      <c r="AW51" s="109"/>
      <c r="AX51" s="109"/>
      <c r="AY51" s="108"/>
      <c r="AZ51" s="107"/>
      <c r="BA51" s="107"/>
      <c r="BB51" s="107"/>
      <c r="BC51" s="108"/>
      <c r="BD51" s="108"/>
    </row>
    <row r="52" spans="1:56" x14ac:dyDescent="0.2">
      <c r="A52" s="107"/>
      <c r="B52" s="107"/>
      <c r="C52" s="107"/>
      <c r="D52" s="107"/>
      <c r="E52" s="108"/>
      <c r="F52" s="107"/>
      <c r="G52" s="107"/>
      <c r="H52" s="107"/>
      <c r="I52" s="107"/>
      <c r="J52" s="107"/>
      <c r="K52" s="107"/>
      <c r="L52" s="109"/>
      <c r="M52" s="109"/>
      <c r="N52" s="109"/>
      <c r="O52" s="109"/>
      <c r="P52" s="109"/>
      <c r="Q52" s="109"/>
      <c r="R52" s="109"/>
      <c r="S52" s="109"/>
      <c r="T52" s="109"/>
      <c r="U52" s="109"/>
      <c r="V52" s="108"/>
      <c r="W52" s="108"/>
      <c r="X52" s="108"/>
      <c r="Y52" s="108"/>
      <c r="Z52" s="108"/>
      <c r="AA52" s="108"/>
      <c r="AB52" s="108"/>
      <c r="AC52" s="108"/>
      <c r="AD52" s="108"/>
      <c r="AE52" s="108"/>
      <c r="AF52" s="108"/>
      <c r="AG52" s="108"/>
      <c r="AH52" s="108"/>
      <c r="AI52" s="108"/>
      <c r="AJ52" s="108"/>
      <c r="AK52" s="108"/>
      <c r="AL52" s="108"/>
      <c r="AM52" s="108"/>
      <c r="AN52" s="108"/>
      <c r="AO52" s="108"/>
      <c r="AP52" s="108"/>
      <c r="AQ52" s="108"/>
      <c r="AR52" s="108"/>
      <c r="AS52" s="108"/>
      <c r="AT52" s="108"/>
      <c r="AU52" s="108"/>
      <c r="AV52" s="109"/>
      <c r="AW52" s="109"/>
      <c r="AX52" s="109"/>
      <c r="AY52" s="108"/>
      <c r="AZ52" s="107"/>
      <c r="BA52" s="107"/>
      <c r="BB52" s="107"/>
      <c r="BC52" s="108"/>
      <c r="BD52" s="108"/>
    </row>
    <row r="53" spans="1:56" x14ac:dyDescent="0.2">
      <c r="A53" s="107"/>
      <c r="B53" s="107"/>
      <c r="C53" s="107"/>
      <c r="D53" s="107"/>
      <c r="E53" s="108"/>
      <c r="F53" s="107"/>
      <c r="G53" s="107"/>
      <c r="H53" s="107"/>
      <c r="I53" s="107"/>
      <c r="J53" s="107"/>
      <c r="K53" s="107"/>
      <c r="L53" s="109"/>
      <c r="M53" s="109"/>
      <c r="N53" s="109"/>
      <c r="O53" s="109"/>
      <c r="P53" s="109"/>
      <c r="Q53" s="109"/>
      <c r="R53" s="109"/>
      <c r="S53" s="109"/>
      <c r="T53" s="109"/>
      <c r="U53" s="109"/>
      <c r="V53" s="108"/>
      <c r="W53" s="108"/>
      <c r="X53" s="108"/>
      <c r="Y53" s="108"/>
      <c r="Z53" s="108"/>
      <c r="AA53" s="108"/>
      <c r="AB53" s="108"/>
      <c r="AC53" s="108"/>
      <c r="AD53" s="108"/>
      <c r="AE53" s="108"/>
      <c r="AF53" s="108"/>
      <c r="AG53" s="108"/>
      <c r="AH53" s="108"/>
      <c r="AI53" s="108"/>
      <c r="AJ53" s="108"/>
      <c r="AK53" s="108"/>
      <c r="AL53" s="108"/>
      <c r="AM53" s="108"/>
      <c r="AN53" s="108"/>
      <c r="AO53" s="108"/>
      <c r="AP53" s="108"/>
      <c r="AQ53" s="108"/>
      <c r="AR53" s="108"/>
      <c r="AS53" s="108"/>
      <c r="AT53" s="108"/>
      <c r="AU53" s="108"/>
      <c r="AV53" s="109"/>
      <c r="AW53" s="109"/>
      <c r="AX53" s="109"/>
      <c r="AY53" s="108"/>
      <c r="AZ53" s="107"/>
      <c r="BA53" s="107"/>
      <c r="BB53" s="107"/>
      <c r="BC53" s="108"/>
      <c r="BD53" s="108"/>
    </row>
    <row r="54" spans="1:56" x14ac:dyDescent="0.2">
      <c r="A54" s="107"/>
      <c r="B54" s="107"/>
      <c r="C54" s="107"/>
      <c r="D54" s="107"/>
      <c r="E54" s="108"/>
      <c r="F54" s="107"/>
      <c r="G54" s="107"/>
      <c r="H54" s="107"/>
      <c r="I54" s="107"/>
      <c r="J54" s="107"/>
      <c r="K54" s="107"/>
      <c r="L54" s="109"/>
      <c r="M54" s="109"/>
      <c r="N54" s="109"/>
      <c r="O54" s="109"/>
      <c r="P54" s="109"/>
      <c r="Q54" s="109"/>
      <c r="R54" s="109"/>
      <c r="S54" s="109"/>
      <c r="T54" s="109"/>
      <c r="U54" s="109"/>
      <c r="V54" s="108"/>
      <c r="W54" s="108"/>
      <c r="X54" s="108"/>
      <c r="Y54" s="108"/>
      <c r="Z54" s="108"/>
      <c r="AA54" s="108"/>
      <c r="AB54" s="108"/>
      <c r="AC54" s="108"/>
      <c r="AD54" s="108"/>
      <c r="AE54" s="108"/>
      <c r="AF54" s="108"/>
      <c r="AG54" s="108"/>
      <c r="AH54" s="108"/>
      <c r="AI54" s="108"/>
      <c r="AJ54" s="108"/>
      <c r="AK54" s="108"/>
      <c r="AL54" s="108"/>
      <c r="AM54" s="108"/>
      <c r="AN54" s="108"/>
      <c r="AO54" s="108"/>
      <c r="AP54" s="108"/>
      <c r="AQ54" s="108"/>
      <c r="AR54" s="108"/>
      <c r="AS54" s="108"/>
      <c r="AT54" s="108"/>
      <c r="AU54" s="108"/>
      <c r="AV54" s="109"/>
      <c r="AW54" s="109"/>
      <c r="AX54" s="109"/>
      <c r="AY54" s="108"/>
      <c r="AZ54" s="107"/>
      <c r="BA54" s="107"/>
      <c r="BB54" s="107"/>
      <c r="BC54" s="108"/>
      <c r="BD54" s="108"/>
    </row>
    <row r="55" spans="1:56" x14ac:dyDescent="0.2">
      <c r="A55" s="107"/>
      <c r="B55" s="107"/>
      <c r="C55" s="107"/>
      <c r="D55" s="107"/>
      <c r="E55" s="108"/>
      <c r="F55" s="107"/>
      <c r="G55" s="107"/>
      <c r="H55" s="107"/>
      <c r="I55" s="107"/>
      <c r="J55" s="107"/>
      <c r="K55" s="107"/>
      <c r="L55" s="109"/>
      <c r="M55" s="109"/>
      <c r="N55" s="109"/>
      <c r="O55" s="109"/>
      <c r="P55" s="109"/>
      <c r="Q55" s="109"/>
      <c r="R55" s="109"/>
      <c r="S55" s="109"/>
      <c r="T55" s="109"/>
      <c r="U55" s="109"/>
      <c r="V55" s="108"/>
      <c r="W55" s="108"/>
      <c r="X55" s="108"/>
      <c r="Y55" s="108"/>
      <c r="Z55" s="108"/>
      <c r="AA55" s="108"/>
      <c r="AB55" s="108"/>
      <c r="AC55" s="108"/>
      <c r="AD55" s="108"/>
      <c r="AE55" s="108"/>
      <c r="AF55" s="108"/>
      <c r="AG55" s="108"/>
      <c r="AH55" s="108"/>
      <c r="AI55" s="108"/>
      <c r="AJ55" s="108"/>
      <c r="AK55" s="108"/>
      <c r="AL55" s="108"/>
      <c r="AM55" s="108"/>
      <c r="AN55" s="108"/>
      <c r="AO55" s="108"/>
      <c r="AP55" s="108"/>
      <c r="AQ55" s="108"/>
      <c r="AR55" s="108"/>
      <c r="AS55" s="108"/>
      <c r="AT55" s="108"/>
      <c r="AU55" s="108"/>
      <c r="AV55" s="109"/>
      <c r="AW55" s="109"/>
      <c r="AX55" s="109"/>
      <c r="AY55" s="108"/>
      <c r="AZ55" s="107"/>
      <c r="BA55" s="107"/>
      <c r="BB55" s="107"/>
      <c r="BC55" s="108"/>
      <c r="BD55" s="108"/>
    </row>
    <row r="56" spans="1:56" x14ac:dyDescent="0.2">
      <c r="A56" s="107"/>
      <c r="B56" s="107"/>
      <c r="C56" s="107"/>
      <c r="D56" s="107"/>
      <c r="E56" s="108"/>
      <c r="F56" s="107"/>
      <c r="G56" s="107"/>
      <c r="H56" s="107"/>
      <c r="I56" s="107"/>
      <c r="J56" s="107"/>
      <c r="K56" s="107"/>
      <c r="L56" s="109"/>
      <c r="M56" s="109"/>
      <c r="N56" s="109"/>
      <c r="O56" s="109"/>
      <c r="P56" s="109"/>
      <c r="Q56" s="109"/>
      <c r="R56" s="109"/>
      <c r="S56" s="109"/>
      <c r="T56" s="109"/>
      <c r="U56" s="109"/>
      <c r="V56" s="108"/>
      <c r="W56" s="108"/>
      <c r="X56" s="108"/>
      <c r="Y56" s="108"/>
      <c r="Z56" s="108"/>
      <c r="AA56" s="108"/>
      <c r="AB56" s="108"/>
      <c r="AC56" s="108"/>
      <c r="AD56" s="108"/>
      <c r="AE56" s="108"/>
      <c r="AF56" s="108"/>
      <c r="AG56" s="108"/>
      <c r="AH56" s="108"/>
      <c r="AI56" s="108"/>
      <c r="AJ56" s="108"/>
      <c r="AK56" s="108"/>
      <c r="AL56" s="108"/>
      <c r="AM56" s="108"/>
      <c r="AN56" s="108"/>
      <c r="AO56" s="108"/>
      <c r="AP56" s="108"/>
      <c r="AQ56" s="108"/>
      <c r="AR56" s="108"/>
      <c r="AS56" s="108"/>
      <c r="AT56" s="108"/>
      <c r="AU56" s="108"/>
      <c r="AV56" s="109"/>
      <c r="AW56" s="109"/>
      <c r="AX56" s="109"/>
      <c r="AY56" s="108"/>
      <c r="AZ56" s="107"/>
      <c r="BA56" s="107"/>
      <c r="BB56" s="107"/>
      <c r="BC56" s="108"/>
      <c r="BD56" s="108"/>
    </row>
    <row r="57" spans="1:56" x14ac:dyDescent="0.2">
      <c r="A57" s="107"/>
      <c r="B57" s="107"/>
      <c r="C57" s="107"/>
      <c r="D57" s="107"/>
      <c r="E57" s="108"/>
      <c r="F57" s="107"/>
      <c r="G57" s="107"/>
      <c r="H57" s="107"/>
      <c r="I57" s="107"/>
      <c r="J57" s="107"/>
      <c r="K57" s="107"/>
      <c r="L57" s="109"/>
      <c r="M57" s="109"/>
      <c r="N57" s="109"/>
      <c r="O57" s="109"/>
      <c r="P57" s="109"/>
      <c r="Q57" s="109"/>
      <c r="R57" s="109"/>
      <c r="S57" s="109"/>
      <c r="T57" s="109"/>
      <c r="U57" s="109"/>
      <c r="V57" s="108"/>
      <c r="W57" s="108"/>
      <c r="X57" s="108"/>
      <c r="Y57" s="108"/>
      <c r="Z57" s="108"/>
      <c r="AA57" s="108"/>
      <c r="AB57" s="108"/>
      <c r="AC57" s="108"/>
      <c r="AD57" s="108"/>
      <c r="AE57" s="108"/>
      <c r="AF57" s="108"/>
      <c r="AG57" s="108"/>
      <c r="AH57" s="108"/>
      <c r="AI57" s="108"/>
      <c r="AJ57" s="108"/>
      <c r="AK57" s="108"/>
      <c r="AL57" s="108"/>
      <c r="AM57" s="108"/>
      <c r="AN57" s="108"/>
      <c r="AO57" s="108"/>
      <c r="AP57" s="108"/>
      <c r="AQ57" s="108"/>
      <c r="AR57" s="108"/>
      <c r="AS57" s="108"/>
      <c r="AT57" s="108"/>
      <c r="AU57" s="108"/>
      <c r="AV57" s="109"/>
      <c r="AW57" s="109"/>
      <c r="AX57" s="109"/>
      <c r="AY57" s="108"/>
      <c r="AZ57" s="107"/>
      <c r="BA57" s="107"/>
      <c r="BB57" s="107"/>
      <c r="BC57" s="108"/>
      <c r="BD57" s="108"/>
    </row>
    <row r="58" spans="1:56" x14ac:dyDescent="0.2">
      <c r="A58" s="107"/>
      <c r="B58" s="107"/>
      <c r="C58" s="107"/>
      <c r="D58" s="107"/>
      <c r="E58" s="108"/>
      <c r="F58" s="107"/>
      <c r="G58" s="107"/>
      <c r="H58" s="107"/>
      <c r="I58" s="107"/>
      <c r="J58" s="107"/>
      <c r="K58" s="107"/>
      <c r="L58" s="109"/>
      <c r="M58" s="109"/>
      <c r="N58" s="109"/>
      <c r="O58" s="109"/>
      <c r="P58" s="109"/>
      <c r="Q58" s="109"/>
      <c r="R58" s="109"/>
      <c r="S58" s="109"/>
      <c r="T58" s="109"/>
      <c r="U58" s="109"/>
      <c r="V58" s="108"/>
      <c r="W58" s="108"/>
      <c r="X58" s="108"/>
      <c r="Y58" s="108"/>
      <c r="Z58" s="108"/>
      <c r="AA58" s="108"/>
      <c r="AB58" s="108"/>
      <c r="AC58" s="108"/>
      <c r="AD58" s="108"/>
      <c r="AE58" s="108"/>
      <c r="AF58" s="108"/>
      <c r="AG58" s="108"/>
      <c r="AH58" s="108"/>
      <c r="AI58" s="108"/>
      <c r="AJ58" s="108"/>
      <c r="AK58" s="108"/>
      <c r="AL58" s="108"/>
      <c r="AM58" s="108"/>
      <c r="AN58" s="108"/>
      <c r="AO58" s="108"/>
      <c r="AP58" s="108"/>
      <c r="AQ58" s="108"/>
      <c r="AR58" s="108"/>
      <c r="AS58" s="108"/>
      <c r="AT58" s="108"/>
      <c r="AU58" s="108"/>
      <c r="AV58" s="109"/>
      <c r="AW58" s="109"/>
      <c r="AX58" s="109"/>
      <c r="AY58" s="108"/>
      <c r="AZ58" s="107"/>
      <c r="BA58" s="107"/>
      <c r="BB58" s="107"/>
      <c r="BC58" s="108"/>
      <c r="BD58" s="108"/>
    </row>
    <row r="59" spans="1:56" x14ac:dyDescent="0.2">
      <c r="A59" s="107"/>
      <c r="B59" s="107"/>
      <c r="C59" s="107"/>
      <c r="D59" s="107"/>
      <c r="E59" s="108"/>
      <c r="F59" s="107"/>
      <c r="G59" s="107"/>
      <c r="H59" s="107"/>
      <c r="I59" s="107"/>
      <c r="J59" s="107"/>
      <c r="K59" s="107"/>
      <c r="L59" s="109"/>
      <c r="M59" s="109"/>
      <c r="N59" s="109"/>
      <c r="O59" s="109"/>
      <c r="P59" s="109"/>
      <c r="Q59" s="109"/>
      <c r="R59" s="109"/>
      <c r="S59" s="109"/>
      <c r="T59" s="109"/>
      <c r="U59" s="109"/>
      <c r="V59" s="108"/>
      <c r="W59" s="108"/>
      <c r="X59" s="108"/>
      <c r="Y59" s="108"/>
      <c r="Z59" s="108"/>
      <c r="AA59" s="108"/>
      <c r="AB59" s="108"/>
      <c r="AC59" s="108"/>
      <c r="AD59" s="108"/>
      <c r="AE59" s="108"/>
      <c r="AF59" s="108"/>
      <c r="AG59" s="108"/>
      <c r="AH59" s="108"/>
      <c r="AI59" s="108"/>
      <c r="AJ59" s="108"/>
      <c r="AK59" s="108"/>
      <c r="AL59" s="108"/>
      <c r="AM59" s="108"/>
      <c r="AN59" s="108"/>
      <c r="AO59" s="108"/>
      <c r="AP59" s="108"/>
      <c r="AQ59" s="108"/>
      <c r="AR59" s="108"/>
      <c r="AS59" s="108"/>
      <c r="AT59" s="108"/>
      <c r="AU59" s="108"/>
      <c r="AV59" s="109"/>
      <c r="AW59" s="109"/>
      <c r="AX59" s="109"/>
      <c r="AY59" s="108"/>
      <c r="AZ59" s="107"/>
      <c r="BA59" s="107"/>
      <c r="BB59" s="107"/>
      <c r="BC59" s="108"/>
      <c r="BD59" s="108"/>
    </row>
    <row r="60" spans="1:56" x14ac:dyDescent="0.2">
      <c r="A60" s="107"/>
      <c r="B60" s="107"/>
      <c r="C60" s="107"/>
      <c r="D60" s="107"/>
      <c r="E60" s="108"/>
      <c r="F60" s="107"/>
      <c r="G60" s="107"/>
      <c r="H60" s="107"/>
      <c r="I60" s="107"/>
      <c r="J60" s="107"/>
      <c r="K60" s="107"/>
      <c r="L60" s="109"/>
      <c r="M60" s="109"/>
      <c r="N60" s="109"/>
      <c r="O60" s="109"/>
      <c r="P60" s="109"/>
      <c r="Q60" s="109"/>
      <c r="R60" s="109"/>
      <c r="S60" s="109"/>
      <c r="T60" s="109"/>
      <c r="U60" s="109"/>
      <c r="V60" s="108"/>
      <c r="W60" s="108"/>
      <c r="X60" s="108"/>
      <c r="Y60" s="108"/>
      <c r="Z60" s="108"/>
      <c r="AA60" s="108"/>
      <c r="AB60" s="108"/>
      <c r="AC60" s="108"/>
      <c r="AD60" s="108"/>
      <c r="AE60" s="108"/>
      <c r="AF60" s="108"/>
      <c r="AG60" s="108"/>
      <c r="AH60" s="108"/>
      <c r="AI60" s="108"/>
      <c r="AJ60" s="108"/>
      <c r="AK60" s="108"/>
      <c r="AL60" s="108"/>
      <c r="AM60" s="108"/>
      <c r="AN60" s="108"/>
      <c r="AO60" s="108"/>
      <c r="AP60" s="108"/>
      <c r="AQ60" s="108"/>
      <c r="AR60" s="108"/>
      <c r="AS60" s="108"/>
      <c r="AT60" s="108"/>
      <c r="AU60" s="108"/>
      <c r="AV60" s="109"/>
      <c r="AW60" s="109"/>
      <c r="AX60" s="109"/>
      <c r="AY60" s="108"/>
      <c r="AZ60" s="107"/>
      <c r="BA60" s="107"/>
      <c r="BB60" s="107"/>
      <c r="BC60" s="108"/>
      <c r="BD60" s="108"/>
    </row>
    <row r="61" spans="1:56" x14ac:dyDescent="0.2">
      <c r="A61" s="107"/>
      <c r="B61" s="107"/>
      <c r="C61" s="107"/>
      <c r="D61" s="107"/>
      <c r="E61" s="108"/>
      <c r="F61" s="107"/>
      <c r="G61" s="107"/>
      <c r="H61" s="107"/>
      <c r="I61" s="107"/>
      <c r="J61" s="107"/>
      <c r="K61" s="107"/>
      <c r="L61" s="109"/>
      <c r="M61" s="109"/>
      <c r="N61" s="109"/>
      <c r="O61" s="109"/>
      <c r="P61" s="109"/>
      <c r="Q61" s="109"/>
      <c r="R61" s="109"/>
      <c r="S61" s="109"/>
      <c r="T61" s="109"/>
      <c r="U61" s="109"/>
      <c r="V61" s="108"/>
      <c r="W61" s="108"/>
      <c r="X61" s="108"/>
      <c r="Y61" s="108"/>
      <c r="Z61" s="108"/>
      <c r="AA61" s="108"/>
      <c r="AB61" s="108"/>
      <c r="AC61" s="108"/>
      <c r="AD61" s="108"/>
      <c r="AE61" s="108"/>
      <c r="AF61" s="108"/>
      <c r="AG61" s="108"/>
      <c r="AH61" s="108"/>
      <c r="AI61" s="108"/>
      <c r="AJ61" s="108"/>
      <c r="AK61" s="108"/>
      <c r="AL61" s="108"/>
      <c r="AM61" s="108"/>
      <c r="AN61" s="108"/>
      <c r="AO61" s="108"/>
      <c r="AP61" s="108"/>
      <c r="AQ61" s="108"/>
      <c r="AR61" s="108"/>
      <c r="AS61" s="108"/>
      <c r="AT61" s="108"/>
      <c r="AU61" s="108"/>
      <c r="AV61" s="109"/>
      <c r="AW61" s="109"/>
      <c r="AX61" s="109"/>
      <c r="AY61" s="108"/>
      <c r="AZ61" s="107"/>
      <c r="BA61" s="107"/>
      <c r="BB61" s="107"/>
      <c r="BC61" s="108"/>
      <c r="BD61" s="108"/>
    </row>
    <row r="62" spans="1:56" x14ac:dyDescent="0.2">
      <c r="A62" s="107"/>
      <c r="B62" s="107"/>
      <c r="C62" s="107"/>
      <c r="D62" s="107"/>
      <c r="E62" s="108"/>
      <c r="F62" s="107"/>
      <c r="G62" s="107"/>
      <c r="H62" s="107"/>
      <c r="I62" s="107"/>
      <c r="J62" s="107"/>
      <c r="K62" s="107"/>
      <c r="L62" s="109"/>
      <c r="M62" s="109"/>
      <c r="N62" s="109"/>
      <c r="O62" s="109"/>
      <c r="P62" s="109"/>
      <c r="Q62" s="109"/>
      <c r="R62" s="109"/>
      <c r="S62" s="109"/>
      <c r="T62" s="109"/>
      <c r="U62" s="109"/>
      <c r="V62" s="108"/>
      <c r="W62" s="108"/>
      <c r="X62" s="108"/>
      <c r="Y62" s="108"/>
      <c r="Z62" s="108"/>
      <c r="AA62" s="108"/>
      <c r="AB62" s="108"/>
      <c r="AC62" s="108"/>
      <c r="AD62" s="108"/>
      <c r="AE62" s="108"/>
      <c r="AF62" s="108"/>
      <c r="AG62" s="108"/>
      <c r="AH62" s="108"/>
      <c r="AI62" s="108"/>
      <c r="AJ62" s="108"/>
      <c r="AK62" s="108"/>
      <c r="AL62" s="108"/>
      <c r="AM62" s="108"/>
      <c r="AN62" s="108"/>
      <c r="AO62" s="108"/>
      <c r="AP62" s="108"/>
      <c r="AQ62" s="108"/>
      <c r="AR62" s="108"/>
      <c r="AS62" s="108"/>
      <c r="AT62" s="108"/>
      <c r="AU62" s="108"/>
      <c r="AV62" s="109"/>
      <c r="AW62" s="109"/>
      <c r="AX62" s="109"/>
      <c r="AY62" s="108"/>
      <c r="AZ62" s="107"/>
      <c r="BA62" s="107"/>
      <c r="BB62" s="107"/>
      <c r="BC62" s="108"/>
      <c r="BD62" s="108"/>
    </row>
    <row r="63" spans="1:56" x14ac:dyDescent="0.2">
      <c r="A63" s="107"/>
      <c r="B63" s="107"/>
      <c r="C63" s="107"/>
      <c r="D63" s="107"/>
      <c r="E63" s="108"/>
      <c r="F63" s="107"/>
      <c r="G63" s="107"/>
      <c r="H63" s="107"/>
      <c r="I63" s="107"/>
      <c r="J63" s="107"/>
      <c r="K63" s="107"/>
      <c r="L63" s="109"/>
      <c r="M63" s="109"/>
      <c r="N63" s="109"/>
      <c r="O63" s="109"/>
      <c r="P63" s="109"/>
      <c r="Q63" s="109"/>
      <c r="R63" s="109"/>
      <c r="S63" s="109"/>
      <c r="T63" s="109"/>
      <c r="U63" s="109"/>
      <c r="V63" s="108"/>
      <c r="W63" s="108"/>
      <c r="X63" s="108"/>
      <c r="Y63" s="108"/>
      <c r="Z63" s="108"/>
      <c r="AA63" s="108"/>
      <c r="AB63" s="108"/>
      <c r="AC63" s="108"/>
      <c r="AD63" s="108"/>
      <c r="AE63" s="108"/>
      <c r="AF63" s="108"/>
      <c r="AG63" s="108"/>
      <c r="AH63" s="108"/>
      <c r="AI63" s="108"/>
      <c r="AJ63" s="108"/>
      <c r="AK63" s="108"/>
      <c r="AL63" s="108"/>
      <c r="AM63" s="108"/>
      <c r="AN63" s="108"/>
      <c r="AO63" s="108"/>
      <c r="AP63" s="108"/>
      <c r="AQ63" s="108"/>
      <c r="AR63" s="108"/>
      <c r="AS63" s="108"/>
      <c r="AT63" s="108"/>
      <c r="AU63" s="108"/>
      <c r="AV63" s="109"/>
      <c r="AW63" s="109"/>
      <c r="AX63" s="109"/>
      <c r="AY63" s="108"/>
      <c r="AZ63" s="107"/>
      <c r="BA63" s="107"/>
      <c r="BB63" s="107"/>
      <c r="BC63" s="108"/>
      <c r="BD63" s="108"/>
    </row>
    <row r="64" spans="1:56" x14ac:dyDescent="0.2">
      <c r="A64" s="107"/>
      <c r="B64" s="107"/>
      <c r="C64" s="107"/>
      <c r="D64" s="107"/>
      <c r="E64" s="108"/>
      <c r="F64" s="107"/>
      <c r="G64" s="107"/>
      <c r="H64" s="107"/>
      <c r="I64" s="107"/>
      <c r="J64" s="107"/>
      <c r="K64" s="107"/>
      <c r="L64" s="109"/>
      <c r="M64" s="109"/>
      <c r="N64" s="109"/>
      <c r="O64" s="109"/>
      <c r="P64" s="109"/>
      <c r="Q64" s="109"/>
      <c r="R64" s="109"/>
      <c r="S64" s="109"/>
      <c r="T64" s="109"/>
      <c r="U64" s="109"/>
      <c r="V64" s="108"/>
      <c r="W64" s="108"/>
      <c r="X64" s="108"/>
      <c r="Y64" s="108"/>
      <c r="Z64" s="108"/>
      <c r="AA64" s="108"/>
      <c r="AB64" s="108"/>
      <c r="AC64" s="108"/>
      <c r="AD64" s="108"/>
      <c r="AE64" s="108"/>
      <c r="AF64" s="108"/>
      <c r="AG64" s="108"/>
      <c r="AH64" s="108"/>
      <c r="AI64" s="108"/>
      <c r="AJ64" s="108"/>
      <c r="AK64" s="108"/>
      <c r="AL64" s="108"/>
      <c r="AM64" s="108"/>
      <c r="AN64" s="108"/>
      <c r="AO64" s="108"/>
      <c r="AP64" s="108"/>
      <c r="AQ64" s="108"/>
      <c r="AR64" s="108"/>
      <c r="AS64" s="108"/>
      <c r="AT64" s="108"/>
      <c r="AU64" s="108"/>
      <c r="AV64" s="109"/>
      <c r="AW64" s="109"/>
      <c r="AX64" s="109"/>
      <c r="AY64" s="108"/>
      <c r="AZ64" s="107"/>
      <c r="BA64" s="107"/>
      <c r="BB64" s="107"/>
      <c r="BC64" s="108"/>
      <c r="BD64" s="108"/>
    </row>
    <row r="65" spans="1:56" x14ac:dyDescent="0.2">
      <c r="A65" s="107"/>
      <c r="B65" s="107"/>
      <c r="C65" s="107"/>
      <c r="D65" s="107"/>
      <c r="E65" s="108"/>
      <c r="F65" s="107"/>
      <c r="G65" s="107"/>
      <c r="H65" s="107"/>
      <c r="I65" s="107"/>
      <c r="J65" s="107"/>
      <c r="K65" s="107"/>
      <c r="L65" s="109"/>
      <c r="M65" s="109"/>
      <c r="N65" s="109"/>
      <c r="O65" s="109"/>
      <c r="P65" s="109"/>
      <c r="Q65" s="109"/>
      <c r="R65" s="109"/>
      <c r="S65" s="109"/>
      <c r="T65" s="109"/>
      <c r="U65" s="109"/>
      <c r="V65" s="108"/>
      <c r="W65" s="108"/>
      <c r="X65" s="108"/>
      <c r="Y65" s="108"/>
      <c r="Z65" s="108"/>
      <c r="AA65" s="108"/>
      <c r="AB65" s="108"/>
      <c r="AC65" s="108"/>
      <c r="AD65" s="108"/>
      <c r="AE65" s="108"/>
      <c r="AF65" s="108"/>
      <c r="AG65" s="108"/>
      <c r="AH65" s="108"/>
      <c r="AI65" s="108"/>
      <c r="AJ65" s="108"/>
      <c r="AK65" s="108"/>
      <c r="AL65" s="108"/>
      <c r="AM65" s="108"/>
      <c r="AN65" s="108"/>
      <c r="AO65" s="108"/>
      <c r="AP65" s="108"/>
      <c r="AQ65" s="108"/>
      <c r="AR65" s="108"/>
      <c r="AS65" s="108"/>
      <c r="AT65" s="108"/>
      <c r="AU65" s="108"/>
      <c r="AV65" s="109"/>
      <c r="AW65" s="109"/>
      <c r="AX65" s="109"/>
      <c r="AY65" s="108"/>
      <c r="AZ65" s="107"/>
      <c r="BA65" s="107"/>
      <c r="BB65" s="107"/>
      <c r="BC65" s="108"/>
      <c r="BD65" s="108"/>
    </row>
    <row r="66" spans="1:56" x14ac:dyDescent="0.2">
      <c r="A66" s="107"/>
      <c r="B66" s="107"/>
      <c r="C66" s="107"/>
      <c r="D66" s="107"/>
      <c r="E66" s="108"/>
      <c r="F66" s="107"/>
      <c r="G66" s="107"/>
      <c r="H66" s="107"/>
      <c r="I66" s="107"/>
      <c r="J66" s="107"/>
      <c r="K66" s="107"/>
      <c r="L66" s="109"/>
      <c r="M66" s="109"/>
      <c r="N66" s="109"/>
      <c r="O66" s="109"/>
      <c r="P66" s="109"/>
      <c r="Q66" s="109"/>
      <c r="R66" s="109"/>
      <c r="S66" s="109"/>
      <c r="T66" s="109"/>
      <c r="U66" s="109"/>
      <c r="V66" s="108"/>
      <c r="W66" s="108"/>
      <c r="X66" s="108"/>
      <c r="Y66" s="108"/>
      <c r="Z66" s="108"/>
      <c r="AA66" s="108"/>
      <c r="AB66" s="108"/>
      <c r="AC66" s="108"/>
      <c r="AD66" s="108"/>
      <c r="AE66" s="108"/>
      <c r="AF66" s="108"/>
      <c r="AG66" s="108"/>
      <c r="AH66" s="108"/>
      <c r="AI66" s="108"/>
      <c r="AJ66" s="108"/>
      <c r="AK66" s="108"/>
      <c r="AL66" s="108"/>
      <c r="AM66" s="108"/>
      <c r="AN66" s="108"/>
      <c r="AO66" s="108"/>
      <c r="AP66" s="108"/>
      <c r="AQ66" s="108"/>
      <c r="AR66" s="108"/>
      <c r="AS66" s="108"/>
      <c r="AT66" s="108"/>
      <c r="AU66" s="108"/>
      <c r="AV66" s="109"/>
      <c r="AW66" s="109"/>
      <c r="AX66" s="109"/>
      <c r="AY66" s="108"/>
      <c r="AZ66" s="107"/>
      <c r="BA66" s="107"/>
      <c r="BB66" s="107"/>
      <c r="BC66" s="108"/>
      <c r="BD66" s="108"/>
    </row>
    <row r="67" spans="1:56" x14ac:dyDescent="0.2">
      <c r="A67" s="107"/>
      <c r="B67" s="107"/>
      <c r="C67" s="107"/>
      <c r="D67" s="107"/>
      <c r="E67" s="108"/>
      <c r="F67" s="107"/>
      <c r="G67" s="107"/>
      <c r="H67" s="107"/>
      <c r="I67" s="107"/>
      <c r="J67" s="107"/>
      <c r="K67" s="107"/>
      <c r="L67" s="109"/>
      <c r="M67" s="109"/>
      <c r="N67" s="109"/>
      <c r="O67" s="109"/>
      <c r="P67" s="109"/>
      <c r="Q67" s="109"/>
      <c r="R67" s="109"/>
      <c r="S67" s="109"/>
      <c r="T67" s="109"/>
      <c r="U67" s="109"/>
      <c r="V67" s="108"/>
      <c r="W67" s="108"/>
      <c r="X67" s="108"/>
      <c r="Y67" s="108"/>
      <c r="Z67" s="108"/>
      <c r="AA67" s="108"/>
      <c r="AB67" s="108"/>
      <c r="AC67" s="108"/>
      <c r="AD67" s="108"/>
      <c r="AE67" s="108"/>
      <c r="AF67" s="108"/>
      <c r="AG67" s="108"/>
      <c r="AH67" s="108"/>
      <c r="AI67" s="108"/>
      <c r="AJ67" s="108"/>
      <c r="AK67" s="108"/>
      <c r="AL67" s="108"/>
      <c r="AM67" s="108"/>
      <c r="AN67" s="108"/>
      <c r="AO67" s="108"/>
      <c r="AP67" s="108"/>
      <c r="AQ67" s="108"/>
      <c r="AR67" s="108"/>
      <c r="AS67" s="108"/>
      <c r="AT67" s="108"/>
      <c r="AU67" s="108"/>
      <c r="AV67" s="109"/>
      <c r="AW67" s="109"/>
      <c r="AX67" s="109"/>
      <c r="AY67" s="108"/>
      <c r="AZ67" s="107"/>
      <c r="BA67" s="107"/>
      <c r="BB67" s="107"/>
      <c r="BC67" s="108"/>
      <c r="BD67" s="108"/>
    </row>
    <row r="68" spans="1:56" x14ac:dyDescent="0.2">
      <c r="A68" s="107"/>
      <c r="B68" s="107"/>
      <c r="C68" s="107"/>
      <c r="D68" s="107"/>
      <c r="E68" s="108"/>
      <c r="F68" s="107"/>
      <c r="G68" s="107"/>
      <c r="H68" s="107"/>
      <c r="I68" s="107"/>
      <c r="J68" s="107"/>
      <c r="K68" s="107"/>
      <c r="L68" s="109"/>
      <c r="M68" s="109"/>
      <c r="N68" s="109"/>
      <c r="O68" s="109"/>
      <c r="P68" s="109"/>
      <c r="Q68" s="109"/>
      <c r="R68" s="109"/>
      <c r="S68" s="109"/>
      <c r="T68" s="109"/>
      <c r="U68" s="109"/>
      <c r="V68" s="108"/>
      <c r="W68" s="108"/>
      <c r="X68" s="108"/>
      <c r="Y68" s="108"/>
      <c r="Z68" s="108"/>
      <c r="AA68" s="108"/>
      <c r="AB68" s="108"/>
      <c r="AC68" s="108"/>
      <c r="AD68" s="108"/>
      <c r="AE68" s="108"/>
      <c r="AF68" s="108"/>
      <c r="AG68" s="108"/>
      <c r="AH68" s="108"/>
      <c r="AI68" s="108"/>
      <c r="AJ68" s="108"/>
      <c r="AK68" s="108"/>
      <c r="AL68" s="108"/>
      <c r="AM68" s="108"/>
      <c r="AN68" s="108"/>
      <c r="AO68" s="108"/>
      <c r="AP68" s="108"/>
      <c r="AQ68" s="108"/>
      <c r="AR68" s="108"/>
      <c r="AS68" s="108"/>
      <c r="AT68" s="108"/>
      <c r="AU68" s="108"/>
      <c r="AV68" s="109"/>
      <c r="AW68" s="109"/>
      <c r="AX68" s="109"/>
      <c r="AY68" s="108"/>
      <c r="AZ68" s="107"/>
      <c r="BA68" s="107"/>
      <c r="BB68" s="107"/>
      <c r="BC68" s="108"/>
      <c r="BD68" s="108"/>
    </row>
    <row r="69" spans="1:56" x14ac:dyDescent="0.2">
      <c r="A69" s="107"/>
      <c r="B69" s="107"/>
      <c r="C69" s="107"/>
      <c r="D69" s="107"/>
      <c r="E69" s="108"/>
      <c r="F69" s="107"/>
      <c r="G69" s="107"/>
      <c r="H69" s="107"/>
      <c r="I69" s="107"/>
      <c r="J69" s="107"/>
      <c r="K69" s="107"/>
      <c r="L69" s="109"/>
      <c r="M69" s="109"/>
      <c r="N69" s="109"/>
      <c r="O69" s="109"/>
      <c r="P69" s="109"/>
      <c r="Q69" s="109"/>
      <c r="R69" s="109"/>
      <c r="S69" s="109"/>
      <c r="T69" s="109"/>
      <c r="U69" s="109"/>
      <c r="V69" s="108"/>
      <c r="W69" s="108"/>
      <c r="X69" s="108"/>
      <c r="Y69" s="108"/>
      <c r="Z69" s="108"/>
      <c r="AA69" s="108"/>
      <c r="AB69" s="108"/>
      <c r="AC69" s="108"/>
      <c r="AD69" s="108"/>
      <c r="AE69" s="108"/>
      <c r="AF69" s="108"/>
      <c r="AG69" s="108"/>
      <c r="AH69" s="108"/>
      <c r="AI69" s="108"/>
      <c r="AJ69" s="108"/>
      <c r="AK69" s="108"/>
      <c r="AL69" s="108"/>
      <c r="AM69" s="108"/>
      <c r="AN69" s="108"/>
      <c r="AO69" s="108"/>
      <c r="AP69" s="108"/>
      <c r="AQ69" s="108"/>
      <c r="AR69" s="108"/>
      <c r="AS69" s="108"/>
      <c r="AT69" s="108"/>
      <c r="AU69" s="108"/>
      <c r="AV69" s="109"/>
      <c r="AW69" s="109"/>
      <c r="AX69" s="109"/>
      <c r="AY69" s="108"/>
      <c r="AZ69" s="107"/>
      <c r="BA69" s="107"/>
      <c r="BB69" s="107"/>
      <c r="BC69" s="108"/>
      <c r="BD69" s="108"/>
    </row>
    <row r="70" spans="1:56" x14ac:dyDescent="0.2">
      <c r="A70" s="107"/>
      <c r="B70" s="107"/>
      <c r="C70" s="107"/>
      <c r="D70" s="107"/>
      <c r="E70" s="108"/>
      <c r="F70" s="107"/>
      <c r="G70" s="107"/>
      <c r="H70" s="107"/>
      <c r="I70" s="107"/>
      <c r="J70" s="107"/>
      <c r="K70" s="107"/>
      <c r="L70" s="109"/>
      <c r="M70" s="109"/>
      <c r="N70" s="109"/>
      <c r="O70" s="109"/>
      <c r="P70" s="109"/>
      <c r="Q70" s="109"/>
      <c r="R70" s="109"/>
      <c r="S70" s="109"/>
      <c r="T70" s="109"/>
      <c r="U70" s="109"/>
      <c r="V70" s="108"/>
      <c r="W70" s="108"/>
      <c r="X70" s="108"/>
      <c r="Y70" s="108"/>
      <c r="Z70" s="108"/>
      <c r="AA70" s="108"/>
      <c r="AB70" s="108"/>
      <c r="AC70" s="108"/>
      <c r="AD70" s="108"/>
      <c r="AE70" s="108"/>
      <c r="AF70" s="108"/>
      <c r="AG70" s="108"/>
      <c r="AH70" s="108"/>
      <c r="AI70" s="108"/>
      <c r="AJ70" s="108"/>
      <c r="AK70" s="108"/>
      <c r="AL70" s="108"/>
      <c r="AM70" s="108"/>
      <c r="AN70" s="108"/>
      <c r="AO70" s="108"/>
      <c r="AP70" s="108"/>
      <c r="AQ70" s="108"/>
      <c r="AR70" s="108"/>
      <c r="AS70" s="108"/>
      <c r="AT70" s="108"/>
      <c r="AU70" s="108"/>
      <c r="AV70" s="109"/>
      <c r="AW70" s="109"/>
      <c r="AX70" s="109"/>
      <c r="AY70" s="108"/>
      <c r="AZ70" s="107"/>
      <c r="BA70" s="107"/>
      <c r="BB70" s="107"/>
      <c r="BC70" s="108"/>
      <c r="BD70" s="108"/>
    </row>
    <row r="71" spans="1:56" x14ac:dyDescent="0.2">
      <c r="A71" s="107"/>
      <c r="B71" s="107"/>
      <c r="C71" s="107"/>
      <c r="D71" s="107"/>
      <c r="E71" s="108"/>
      <c r="F71" s="107"/>
      <c r="G71" s="107"/>
      <c r="H71" s="107"/>
      <c r="I71" s="107"/>
      <c r="J71" s="107"/>
      <c r="K71" s="107"/>
      <c r="L71" s="109"/>
      <c r="M71" s="109"/>
      <c r="N71" s="109"/>
      <c r="O71" s="109"/>
      <c r="P71" s="109"/>
      <c r="Q71" s="109"/>
      <c r="R71" s="109"/>
      <c r="S71" s="109"/>
      <c r="T71" s="109"/>
      <c r="U71" s="109"/>
      <c r="V71" s="108"/>
      <c r="W71" s="108"/>
      <c r="X71" s="108"/>
      <c r="Y71" s="108"/>
      <c r="Z71" s="108"/>
      <c r="AA71" s="108"/>
      <c r="AB71" s="108"/>
      <c r="AC71" s="108"/>
      <c r="AD71" s="108"/>
      <c r="AE71" s="108"/>
      <c r="AF71" s="108"/>
      <c r="AG71" s="108"/>
      <c r="AH71" s="108"/>
      <c r="AI71" s="108"/>
      <c r="AJ71" s="108"/>
      <c r="AK71" s="108"/>
      <c r="AL71" s="108"/>
      <c r="AM71" s="108"/>
      <c r="AN71" s="108"/>
      <c r="AO71" s="108"/>
      <c r="AP71" s="108"/>
      <c r="AQ71" s="108"/>
      <c r="AR71" s="108"/>
      <c r="AS71" s="108"/>
      <c r="AT71" s="108"/>
      <c r="AU71" s="108"/>
      <c r="AV71" s="109"/>
      <c r="AW71" s="109"/>
      <c r="AX71" s="109"/>
      <c r="AY71" s="108"/>
      <c r="AZ71" s="107"/>
      <c r="BA71" s="107"/>
      <c r="BB71" s="107"/>
      <c r="BC71" s="108"/>
      <c r="BD71" s="108"/>
    </row>
    <row r="72" spans="1:56" x14ac:dyDescent="0.2">
      <c r="A72" s="107"/>
      <c r="B72" s="107"/>
      <c r="C72" s="107"/>
      <c r="D72" s="107"/>
      <c r="E72" s="108"/>
      <c r="F72" s="107"/>
      <c r="G72" s="107"/>
      <c r="H72" s="107"/>
      <c r="I72" s="107"/>
      <c r="J72" s="107"/>
      <c r="K72" s="107"/>
      <c r="L72" s="109"/>
      <c r="M72" s="109"/>
      <c r="N72" s="109"/>
      <c r="O72" s="109"/>
      <c r="P72" s="109"/>
      <c r="Q72" s="109"/>
      <c r="R72" s="109"/>
      <c r="S72" s="109"/>
      <c r="T72" s="109"/>
      <c r="U72" s="109"/>
      <c r="V72" s="108"/>
      <c r="W72" s="108"/>
      <c r="X72" s="108"/>
      <c r="Y72" s="108"/>
      <c r="Z72" s="108"/>
      <c r="AA72" s="108"/>
      <c r="AB72" s="108"/>
      <c r="AC72" s="108"/>
      <c r="AD72" s="108"/>
      <c r="AE72" s="108"/>
      <c r="AF72" s="108"/>
      <c r="AG72" s="108"/>
      <c r="AH72" s="108"/>
      <c r="AI72" s="108"/>
      <c r="AJ72" s="108"/>
      <c r="AK72" s="108"/>
      <c r="AL72" s="108"/>
      <c r="AM72" s="108"/>
      <c r="AN72" s="108"/>
      <c r="AO72" s="108"/>
      <c r="AP72" s="108"/>
      <c r="AQ72" s="108"/>
      <c r="AR72" s="108"/>
      <c r="AS72" s="108"/>
      <c r="AT72" s="108"/>
      <c r="AU72" s="108"/>
      <c r="AV72" s="109"/>
      <c r="AW72" s="109"/>
      <c r="AX72" s="109"/>
      <c r="AY72" s="108"/>
      <c r="AZ72" s="107"/>
      <c r="BA72" s="107"/>
      <c r="BB72" s="107"/>
      <c r="BC72" s="108"/>
      <c r="BD72" s="108"/>
    </row>
    <row r="73" spans="1:56" x14ac:dyDescent="0.2">
      <c r="A73" s="107"/>
      <c r="B73" s="107"/>
      <c r="C73" s="107"/>
      <c r="D73" s="107"/>
      <c r="E73" s="108"/>
      <c r="F73" s="107"/>
      <c r="G73" s="107"/>
      <c r="H73" s="107"/>
      <c r="I73" s="107"/>
      <c r="J73" s="107"/>
      <c r="K73" s="107"/>
      <c r="L73" s="109"/>
      <c r="M73" s="109"/>
      <c r="N73" s="109"/>
      <c r="O73" s="109"/>
      <c r="P73" s="109"/>
      <c r="Q73" s="109"/>
      <c r="R73" s="109"/>
      <c r="S73" s="109"/>
      <c r="T73" s="109"/>
      <c r="U73" s="109"/>
      <c r="V73" s="108"/>
      <c r="W73" s="108"/>
      <c r="X73" s="108"/>
      <c r="Y73" s="108"/>
      <c r="Z73" s="108"/>
      <c r="AA73" s="108"/>
      <c r="AB73" s="108"/>
      <c r="AC73" s="108"/>
      <c r="AD73" s="108"/>
      <c r="AE73" s="108"/>
      <c r="AF73" s="108"/>
      <c r="AG73" s="108"/>
      <c r="AH73" s="108"/>
      <c r="AI73" s="108"/>
      <c r="AJ73" s="108"/>
      <c r="AK73" s="108"/>
      <c r="AL73" s="108"/>
      <c r="AM73" s="108"/>
      <c r="AN73" s="108"/>
      <c r="AO73" s="108"/>
      <c r="AP73" s="108"/>
      <c r="AQ73" s="108"/>
      <c r="AR73" s="108"/>
      <c r="AS73" s="108"/>
      <c r="AT73" s="108"/>
      <c r="AU73" s="108"/>
      <c r="AV73" s="109"/>
      <c r="AW73" s="109"/>
      <c r="AX73" s="109"/>
      <c r="AY73" s="108"/>
      <c r="AZ73" s="107"/>
      <c r="BA73" s="107"/>
      <c r="BB73" s="107"/>
      <c r="BC73" s="108"/>
      <c r="BD73" s="108"/>
    </row>
    <row r="74" spans="1:56" x14ac:dyDescent="0.2">
      <c r="A74" s="107"/>
      <c r="B74" s="107"/>
      <c r="C74" s="107"/>
      <c r="D74" s="107"/>
      <c r="E74" s="108"/>
      <c r="F74" s="107"/>
      <c r="G74" s="107"/>
      <c r="H74" s="107"/>
      <c r="I74" s="107"/>
      <c r="J74" s="107"/>
      <c r="K74" s="107"/>
      <c r="L74" s="109"/>
      <c r="M74" s="109"/>
      <c r="N74" s="109"/>
      <c r="O74" s="109"/>
      <c r="P74" s="109"/>
      <c r="Q74" s="109"/>
      <c r="R74" s="109"/>
      <c r="S74" s="109"/>
      <c r="T74" s="109"/>
      <c r="U74" s="109"/>
      <c r="V74" s="108"/>
      <c r="W74" s="108"/>
      <c r="X74" s="108"/>
      <c r="Y74" s="108"/>
      <c r="Z74" s="108"/>
      <c r="AA74" s="108"/>
      <c r="AB74" s="108"/>
      <c r="AC74" s="108"/>
      <c r="AD74" s="108"/>
      <c r="AE74" s="108"/>
      <c r="AF74" s="108"/>
      <c r="AG74" s="108"/>
      <c r="AH74" s="108"/>
      <c r="AI74" s="108"/>
      <c r="AJ74" s="108"/>
      <c r="AK74" s="108"/>
      <c r="AL74" s="108"/>
      <c r="AM74" s="108"/>
      <c r="AN74" s="108"/>
      <c r="AO74" s="108"/>
      <c r="AP74" s="108"/>
      <c r="AQ74" s="108"/>
      <c r="AR74" s="108"/>
      <c r="AS74" s="108"/>
      <c r="AT74" s="108"/>
      <c r="AU74" s="108"/>
      <c r="AV74" s="109"/>
      <c r="AW74" s="109"/>
      <c r="AX74" s="109"/>
      <c r="AY74" s="108"/>
      <c r="AZ74" s="107"/>
      <c r="BA74" s="107"/>
      <c r="BB74" s="107"/>
      <c r="BC74" s="108"/>
      <c r="BD74" s="108"/>
    </row>
    <row r="75" spans="1:56" x14ac:dyDescent="0.2">
      <c r="A75" s="107"/>
      <c r="B75" s="107"/>
      <c r="C75" s="107"/>
      <c r="D75" s="107"/>
      <c r="E75" s="108"/>
      <c r="F75" s="107"/>
      <c r="G75" s="107"/>
      <c r="H75" s="107"/>
      <c r="I75" s="107"/>
      <c r="J75" s="107"/>
      <c r="K75" s="107"/>
      <c r="L75" s="109"/>
      <c r="M75" s="109"/>
      <c r="N75" s="109"/>
      <c r="O75" s="109"/>
      <c r="P75" s="109"/>
      <c r="Q75" s="109"/>
      <c r="R75" s="109"/>
      <c r="S75" s="109"/>
      <c r="T75" s="109"/>
      <c r="U75" s="109"/>
      <c r="V75" s="108"/>
      <c r="W75" s="108"/>
      <c r="X75" s="108"/>
      <c r="Y75" s="108"/>
      <c r="Z75" s="108"/>
      <c r="AA75" s="108"/>
      <c r="AB75" s="108"/>
      <c r="AC75" s="108"/>
      <c r="AD75" s="108"/>
      <c r="AE75" s="108"/>
      <c r="AF75" s="108"/>
      <c r="AG75" s="108"/>
      <c r="AH75" s="108"/>
      <c r="AI75" s="108"/>
      <c r="AJ75" s="108"/>
      <c r="AK75" s="108"/>
      <c r="AL75" s="108"/>
      <c r="AM75" s="108"/>
      <c r="AN75" s="108"/>
      <c r="AO75" s="108"/>
      <c r="AP75" s="108"/>
      <c r="AQ75" s="108"/>
      <c r="AR75" s="108"/>
      <c r="AS75" s="108"/>
      <c r="AT75" s="108"/>
      <c r="AU75" s="108"/>
      <c r="AV75" s="109"/>
      <c r="AW75" s="109"/>
      <c r="AX75" s="109"/>
      <c r="AY75" s="108"/>
      <c r="AZ75" s="107"/>
      <c r="BA75" s="107"/>
      <c r="BB75" s="107"/>
      <c r="BC75" s="108"/>
      <c r="BD75" s="108"/>
    </row>
    <row r="76" spans="1:56" x14ac:dyDescent="0.2">
      <c r="A76" s="107"/>
      <c r="B76" s="107"/>
      <c r="C76" s="107"/>
      <c r="D76" s="107"/>
      <c r="E76" s="108"/>
      <c r="F76" s="107"/>
      <c r="G76" s="107"/>
      <c r="H76" s="107"/>
      <c r="I76" s="107"/>
      <c r="J76" s="107"/>
      <c r="K76" s="107"/>
      <c r="L76" s="109"/>
      <c r="M76" s="109"/>
      <c r="N76" s="109"/>
      <c r="O76" s="109"/>
      <c r="P76" s="109"/>
      <c r="Q76" s="109"/>
      <c r="R76" s="109"/>
      <c r="S76" s="109"/>
      <c r="T76" s="109"/>
      <c r="U76" s="109"/>
      <c r="V76" s="108"/>
      <c r="W76" s="108"/>
      <c r="X76" s="108"/>
      <c r="Y76" s="108"/>
      <c r="Z76" s="108"/>
      <c r="AA76" s="108"/>
      <c r="AB76" s="108"/>
      <c r="AC76" s="108"/>
      <c r="AD76" s="108"/>
      <c r="AE76" s="108"/>
      <c r="AF76" s="108"/>
      <c r="AG76" s="108"/>
      <c r="AH76" s="108"/>
      <c r="AI76" s="108"/>
      <c r="AJ76" s="108"/>
      <c r="AK76" s="108"/>
      <c r="AL76" s="108"/>
      <c r="AM76" s="108"/>
      <c r="AN76" s="108"/>
      <c r="AO76" s="108"/>
      <c r="AP76" s="108"/>
      <c r="AQ76" s="108"/>
      <c r="AR76" s="108"/>
      <c r="AS76" s="108"/>
      <c r="AT76" s="108"/>
      <c r="AU76" s="108"/>
      <c r="AV76" s="109"/>
      <c r="AW76" s="109"/>
      <c r="AX76" s="109"/>
      <c r="AY76" s="108"/>
      <c r="AZ76" s="107"/>
      <c r="BA76" s="107"/>
      <c r="BB76" s="107"/>
      <c r="BC76" s="108"/>
      <c r="BD76" s="108"/>
    </row>
    <row r="77" spans="1:56" x14ac:dyDescent="0.2">
      <c r="A77" s="107"/>
      <c r="B77" s="107"/>
      <c r="C77" s="107"/>
      <c r="D77" s="107"/>
      <c r="E77" s="108"/>
      <c r="F77" s="107"/>
      <c r="G77" s="107"/>
      <c r="H77" s="107"/>
      <c r="I77" s="107"/>
      <c r="J77" s="107"/>
      <c r="K77" s="107"/>
      <c r="L77" s="109"/>
      <c r="M77" s="109"/>
      <c r="N77" s="109"/>
      <c r="O77" s="109"/>
      <c r="P77" s="109"/>
      <c r="Q77" s="109"/>
      <c r="R77" s="109"/>
      <c r="S77" s="109"/>
      <c r="T77" s="109"/>
      <c r="U77" s="109"/>
      <c r="V77" s="108"/>
      <c r="W77" s="108"/>
      <c r="X77" s="108"/>
      <c r="Y77" s="108"/>
      <c r="Z77" s="108"/>
      <c r="AA77" s="108"/>
      <c r="AB77" s="108"/>
      <c r="AC77" s="108"/>
      <c r="AD77" s="108"/>
      <c r="AE77" s="108"/>
      <c r="AF77" s="108"/>
      <c r="AG77" s="108"/>
      <c r="AH77" s="108"/>
      <c r="AI77" s="108"/>
      <c r="AJ77" s="108"/>
      <c r="AK77" s="108"/>
      <c r="AL77" s="108"/>
      <c r="AM77" s="108"/>
      <c r="AN77" s="108"/>
      <c r="AO77" s="108"/>
      <c r="AP77" s="108"/>
      <c r="AQ77" s="108"/>
      <c r="AR77" s="108"/>
      <c r="AS77" s="108"/>
      <c r="AT77" s="108"/>
      <c r="AU77" s="108"/>
      <c r="AV77" s="109"/>
      <c r="AW77" s="109"/>
      <c r="AX77" s="109"/>
      <c r="AY77" s="108"/>
      <c r="AZ77" s="107"/>
      <c r="BA77" s="107"/>
      <c r="BB77" s="107"/>
      <c r="BC77" s="108"/>
      <c r="BD77" s="108"/>
    </row>
    <row r="78" spans="1:56" x14ac:dyDescent="0.2">
      <c r="A78" s="107"/>
      <c r="B78" s="107"/>
      <c r="C78" s="107"/>
      <c r="D78" s="107"/>
      <c r="E78" s="108"/>
      <c r="F78" s="107"/>
      <c r="G78" s="107"/>
      <c r="H78" s="107"/>
      <c r="I78" s="107"/>
      <c r="J78" s="107"/>
      <c r="K78" s="107"/>
      <c r="L78" s="109"/>
      <c r="M78" s="109"/>
      <c r="N78" s="109"/>
      <c r="O78" s="109"/>
      <c r="P78" s="109"/>
      <c r="Q78" s="109"/>
      <c r="R78" s="109"/>
      <c r="S78" s="109"/>
      <c r="T78" s="109"/>
      <c r="U78" s="109"/>
      <c r="V78" s="108"/>
      <c r="W78" s="108"/>
      <c r="X78" s="108"/>
      <c r="Y78" s="108"/>
      <c r="Z78" s="108"/>
      <c r="AA78" s="108"/>
      <c r="AB78" s="108"/>
      <c r="AC78" s="108"/>
      <c r="AD78" s="108"/>
      <c r="AE78" s="108"/>
      <c r="AF78" s="108"/>
      <c r="AG78" s="108"/>
      <c r="AH78" s="108"/>
      <c r="AI78" s="108"/>
      <c r="AJ78" s="108"/>
      <c r="AK78" s="108"/>
      <c r="AL78" s="108"/>
      <c r="AM78" s="108"/>
      <c r="AN78" s="108"/>
      <c r="AO78" s="108"/>
      <c r="AP78" s="108"/>
      <c r="AQ78" s="108"/>
      <c r="AR78" s="108"/>
      <c r="AS78" s="108"/>
      <c r="AT78" s="108"/>
      <c r="AU78" s="108"/>
      <c r="AV78" s="109"/>
      <c r="AW78" s="109"/>
      <c r="AX78" s="109"/>
      <c r="AY78" s="108"/>
      <c r="AZ78" s="107"/>
      <c r="BA78" s="107"/>
      <c r="BB78" s="107"/>
      <c r="BC78" s="108"/>
      <c r="BD78" s="108"/>
    </row>
    <row r="79" spans="1:56" x14ac:dyDescent="0.2">
      <c r="A79" s="107"/>
      <c r="B79" s="107"/>
      <c r="C79" s="107"/>
      <c r="D79" s="107"/>
      <c r="E79" s="108"/>
      <c r="F79" s="107"/>
      <c r="G79" s="107"/>
      <c r="H79" s="107"/>
      <c r="I79" s="107"/>
      <c r="J79" s="107"/>
      <c r="K79" s="107"/>
      <c r="L79" s="109"/>
      <c r="M79" s="109"/>
      <c r="N79" s="109"/>
      <c r="O79" s="109"/>
      <c r="P79" s="109"/>
      <c r="Q79" s="109"/>
      <c r="R79" s="109"/>
      <c r="S79" s="109"/>
      <c r="T79" s="109"/>
      <c r="U79" s="109"/>
      <c r="V79" s="108"/>
      <c r="W79" s="108"/>
      <c r="X79" s="108"/>
      <c r="Y79" s="108"/>
      <c r="Z79" s="108"/>
      <c r="AA79" s="108"/>
      <c r="AB79" s="108"/>
      <c r="AC79" s="108"/>
      <c r="AD79" s="108"/>
      <c r="AE79" s="108"/>
      <c r="AF79" s="108"/>
      <c r="AG79" s="108"/>
      <c r="AH79" s="108"/>
      <c r="AI79" s="108"/>
      <c r="AJ79" s="108"/>
      <c r="AK79" s="108"/>
      <c r="AL79" s="108"/>
      <c r="AM79" s="108"/>
      <c r="AN79" s="108"/>
      <c r="AO79" s="108"/>
      <c r="AP79" s="108"/>
      <c r="AQ79" s="108"/>
      <c r="AR79" s="108"/>
      <c r="AS79" s="108"/>
      <c r="AT79" s="108"/>
      <c r="AU79" s="108"/>
      <c r="AV79" s="109"/>
      <c r="AW79" s="109"/>
      <c r="AX79" s="109"/>
      <c r="AY79" s="108"/>
      <c r="AZ79" s="107"/>
      <c r="BA79" s="107"/>
      <c r="BB79" s="107"/>
      <c r="BC79" s="108"/>
      <c r="BD79" s="108"/>
    </row>
    <row r="80" spans="1:56" x14ac:dyDescent="0.2">
      <c r="A80" s="107"/>
      <c r="B80" s="107"/>
      <c r="C80" s="107"/>
      <c r="D80" s="107"/>
      <c r="E80" s="108"/>
      <c r="F80" s="107"/>
      <c r="G80" s="107"/>
      <c r="H80" s="107"/>
      <c r="I80" s="107"/>
      <c r="J80" s="107"/>
      <c r="K80" s="107"/>
      <c r="L80" s="109"/>
      <c r="M80" s="109"/>
      <c r="N80" s="109"/>
      <c r="O80" s="109"/>
      <c r="P80" s="109"/>
      <c r="Q80" s="109"/>
      <c r="R80" s="109"/>
      <c r="S80" s="109"/>
      <c r="T80" s="109"/>
      <c r="U80" s="109"/>
      <c r="V80" s="108"/>
      <c r="W80" s="108"/>
      <c r="X80" s="108"/>
      <c r="Y80" s="108"/>
      <c r="Z80" s="108"/>
      <c r="AA80" s="108"/>
      <c r="AB80" s="108"/>
      <c r="AC80" s="108"/>
      <c r="AD80" s="108"/>
      <c r="AE80" s="108"/>
      <c r="AF80" s="108"/>
      <c r="AG80" s="108"/>
      <c r="AH80" s="108"/>
      <c r="AI80" s="108"/>
      <c r="AJ80" s="108"/>
      <c r="AK80" s="108"/>
      <c r="AL80" s="108"/>
      <c r="AM80" s="108"/>
      <c r="AN80" s="108"/>
      <c r="AO80" s="108"/>
      <c r="AP80" s="108"/>
      <c r="AQ80" s="108"/>
      <c r="AR80" s="108"/>
      <c r="AS80" s="108"/>
      <c r="AT80" s="108"/>
      <c r="AU80" s="108"/>
      <c r="AV80" s="109"/>
      <c r="AW80" s="109"/>
      <c r="AX80" s="109"/>
      <c r="AY80" s="108"/>
      <c r="AZ80" s="107"/>
      <c r="BA80" s="107"/>
      <c r="BB80" s="107"/>
      <c r="BC80" s="108"/>
      <c r="BD80" s="108"/>
    </row>
    <row r="81" spans="1:56" x14ac:dyDescent="0.2">
      <c r="A81" s="107"/>
      <c r="B81" s="107"/>
      <c r="C81" s="107"/>
      <c r="D81" s="107"/>
      <c r="E81" s="108"/>
      <c r="F81" s="107"/>
      <c r="G81" s="107"/>
      <c r="H81" s="107"/>
      <c r="I81" s="107"/>
      <c r="J81" s="107"/>
      <c r="K81" s="107"/>
      <c r="L81" s="109"/>
      <c r="M81" s="109"/>
      <c r="N81" s="109"/>
      <c r="O81" s="109"/>
      <c r="P81" s="109"/>
      <c r="Q81" s="109"/>
      <c r="R81" s="109"/>
      <c r="S81" s="109"/>
      <c r="T81" s="109"/>
      <c r="U81" s="109"/>
      <c r="V81" s="108"/>
      <c r="W81" s="108"/>
      <c r="X81" s="108"/>
      <c r="Y81" s="108"/>
      <c r="Z81" s="108"/>
      <c r="AA81" s="108"/>
      <c r="AB81" s="108"/>
      <c r="AC81" s="108"/>
      <c r="AD81" s="108"/>
      <c r="AE81" s="108"/>
      <c r="AF81" s="108"/>
      <c r="AG81" s="108"/>
      <c r="AH81" s="108"/>
      <c r="AI81" s="108"/>
      <c r="AJ81" s="108"/>
      <c r="AK81" s="108"/>
      <c r="AL81" s="108"/>
      <c r="AM81" s="108"/>
      <c r="AN81" s="108"/>
      <c r="AO81" s="108"/>
      <c r="AP81" s="108"/>
      <c r="AQ81" s="108"/>
      <c r="AR81" s="108"/>
      <c r="AS81" s="108"/>
      <c r="AT81" s="108"/>
      <c r="AU81" s="108"/>
      <c r="AV81" s="109"/>
      <c r="AW81" s="109"/>
      <c r="AX81" s="109"/>
      <c r="AY81" s="108"/>
      <c r="AZ81" s="107"/>
      <c r="BA81" s="107"/>
      <c r="BB81" s="107"/>
      <c r="BC81" s="108"/>
      <c r="BD81" s="108"/>
    </row>
    <row r="82" spans="1:56" x14ac:dyDescent="0.2">
      <c r="A82" s="107"/>
      <c r="B82" s="107"/>
      <c r="C82" s="107"/>
      <c r="D82" s="107"/>
      <c r="E82" s="108"/>
      <c r="F82" s="107"/>
      <c r="G82" s="107"/>
      <c r="H82" s="107"/>
      <c r="I82" s="107"/>
      <c r="J82" s="107"/>
      <c r="K82" s="107"/>
      <c r="L82" s="109"/>
      <c r="M82" s="109"/>
      <c r="N82" s="109"/>
      <c r="O82" s="109"/>
      <c r="P82" s="109"/>
      <c r="Q82" s="109"/>
      <c r="R82" s="109"/>
      <c r="S82" s="109"/>
      <c r="T82" s="109"/>
      <c r="U82" s="109"/>
      <c r="V82" s="108"/>
      <c r="W82" s="108"/>
      <c r="X82" s="108"/>
      <c r="Y82" s="108"/>
      <c r="Z82" s="108"/>
      <c r="AA82" s="108"/>
      <c r="AB82" s="108"/>
      <c r="AC82" s="108"/>
      <c r="AD82" s="108"/>
      <c r="AE82" s="108"/>
      <c r="AF82" s="108"/>
      <c r="AG82" s="108"/>
      <c r="AH82" s="108"/>
      <c r="AI82" s="108"/>
      <c r="AJ82" s="108"/>
      <c r="AK82" s="108"/>
      <c r="AL82" s="108"/>
      <c r="AM82" s="108"/>
      <c r="AN82" s="108"/>
      <c r="AO82" s="108"/>
      <c r="AP82" s="108"/>
      <c r="AQ82" s="108"/>
      <c r="AR82" s="108"/>
      <c r="AS82" s="108"/>
      <c r="AT82" s="108"/>
      <c r="AU82" s="108"/>
      <c r="AV82" s="109"/>
      <c r="AW82" s="109"/>
      <c r="AX82" s="109"/>
      <c r="AY82" s="108"/>
      <c r="AZ82" s="107"/>
      <c r="BA82" s="107"/>
      <c r="BB82" s="107"/>
      <c r="BC82" s="108"/>
      <c r="BD82" s="108"/>
    </row>
    <row r="83" spans="1:56" x14ac:dyDescent="0.2">
      <c r="A83" s="107"/>
      <c r="B83" s="107"/>
      <c r="C83" s="107"/>
      <c r="D83" s="107"/>
      <c r="E83" s="108"/>
      <c r="F83" s="107"/>
      <c r="G83" s="107"/>
      <c r="H83" s="107"/>
      <c r="I83" s="107"/>
      <c r="J83" s="107"/>
      <c r="K83" s="107"/>
      <c r="L83" s="109"/>
      <c r="M83" s="109"/>
      <c r="N83" s="109"/>
      <c r="O83" s="109"/>
      <c r="P83" s="109"/>
      <c r="Q83" s="109"/>
      <c r="R83" s="109"/>
      <c r="S83" s="109"/>
      <c r="T83" s="109"/>
      <c r="U83" s="109"/>
      <c r="V83" s="108"/>
      <c r="W83" s="108"/>
      <c r="X83" s="108"/>
      <c r="Y83" s="108"/>
      <c r="Z83" s="108"/>
      <c r="AA83" s="108"/>
      <c r="AB83" s="108"/>
      <c r="AC83" s="108"/>
      <c r="AD83" s="108"/>
      <c r="AE83" s="108"/>
      <c r="AF83" s="108"/>
      <c r="AG83" s="108"/>
      <c r="AH83" s="108"/>
      <c r="AI83" s="108"/>
      <c r="AJ83" s="108"/>
      <c r="AK83" s="108"/>
      <c r="AL83" s="108"/>
      <c r="AM83" s="108"/>
      <c r="AN83" s="108"/>
      <c r="AO83" s="108"/>
      <c r="AP83" s="108"/>
      <c r="AQ83" s="108"/>
      <c r="AR83" s="108"/>
      <c r="AS83" s="108"/>
      <c r="AT83" s="108"/>
      <c r="AU83" s="108"/>
      <c r="AV83" s="109"/>
      <c r="AW83" s="109"/>
      <c r="AX83" s="109"/>
      <c r="AY83" s="108"/>
      <c r="AZ83" s="107"/>
      <c r="BA83" s="107"/>
      <c r="BB83" s="107"/>
      <c r="BC83" s="108"/>
      <c r="BD83" s="108"/>
    </row>
    <row r="84" spans="1:56" x14ac:dyDescent="0.2">
      <c r="A84" s="107"/>
      <c r="B84" s="107"/>
      <c r="C84" s="107"/>
      <c r="D84" s="107"/>
      <c r="E84" s="108"/>
      <c r="F84" s="107"/>
      <c r="G84" s="107"/>
      <c r="H84" s="107"/>
      <c r="I84" s="107"/>
      <c r="J84" s="107"/>
      <c r="K84" s="107"/>
      <c r="L84" s="109"/>
      <c r="M84" s="109"/>
      <c r="N84" s="109"/>
      <c r="O84" s="109"/>
      <c r="P84" s="109"/>
      <c r="Q84" s="109"/>
      <c r="R84" s="109"/>
      <c r="S84" s="109"/>
      <c r="T84" s="109"/>
      <c r="U84" s="109"/>
      <c r="V84" s="108"/>
      <c r="W84" s="108"/>
      <c r="X84" s="108"/>
      <c r="Y84" s="108"/>
      <c r="Z84" s="108"/>
      <c r="AA84" s="108"/>
      <c r="AB84" s="108"/>
      <c r="AC84" s="108"/>
      <c r="AD84" s="108"/>
      <c r="AE84" s="108"/>
      <c r="AF84" s="108"/>
      <c r="AG84" s="108"/>
      <c r="AH84" s="108"/>
      <c r="AI84" s="108"/>
      <c r="AJ84" s="108"/>
      <c r="AK84" s="108"/>
      <c r="AL84" s="108"/>
      <c r="AM84" s="108"/>
      <c r="AN84" s="108"/>
      <c r="AO84" s="108"/>
      <c r="AP84" s="108"/>
      <c r="AQ84" s="108"/>
      <c r="AR84" s="108"/>
      <c r="AS84" s="108"/>
      <c r="AT84" s="108"/>
      <c r="AU84" s="108"/>
      <c r="AV84" s="109"/>
      <c r="AW84" s="109"/>
      <c r="AX84" s="109"/>
      <c r="AY84" s="108"/>
      <c r="AZ84" s="107"/>
      <c r="BA84" s="107"/>
      <c r="BB84" s="107"/>
      <c r="BC84" s="108"/>
      <c r="BD84" s="108"/>
    </row>
    <row r="85" spans="1:56" x14ac:dyDescent="0.2">
      <c r="A85" s="107"/>
      <c r="B85" s="107"/>
      <c r="C85" s="107"/>
      <c r="D85" s="107"/>
      <c r="E85" s="108"/>
      <c r="F85" s="107"/>
      <c r="G85" s="107"/>
      <c r="H85" s="107"/>
      <c r="I85" s="107"/>
      <c r="J85" s="107"/>
      <c r="K85" s="107"/>
      <c r="L85" s="109"/>
      <c r="M85" s="109"/>
      <c r="N85" s="109"/>
      <c r="O85" s="109"/>
      <c r="P85" s="109"/>
      <c r="Q85" s="109"/>
      <c r="R85" s="109"/>
      <c r="S85" s="109"/>
      <c r="T85" s="109"/>
      <c r="U85" s="109"/>
      <c r="V85" s="108"/>
      <c r="W85" s="108"/>
      <c r="X85" s="108"/>
      <c r="Y85" s="108"/>
      <c r="Z85" s="108"/>
      <c r="AA85" s="108"/>
      <c r="AB85" s="108"/>
      <c r="AC85" s="108"/>
      <c r="AD85" s="108"/>
      <c r="AE85" s="108"/>
      <c r="AF85" s="108"/>
      <c r="AG85" s="108"/>
      <c r="AH85" s="108"/>
      <c r="AI85" s="108"/>
      <c r="AJ85" s="108"/>
      <c r="AK85" s="108"/>
      <c r="AL85" s="108"/>
      <c r="AM85" s="108"/>
      <c r="AN85" s="108"/>
      <c r="AO85" s="108"/>
      <c r="AP85" s="108"/>
      <c r="AQ85" s="108"/>
      <c r="AR85" s="108"/>
      <c r="AS85" s="108"/>
      <c r="AT85" s="108"/>
      <c r="AU85" s="108"/>
      <c r="AV85" s="109"/>
      <c r="AW85" s="109"/>
      <c r="AX85" s="109"/>
      <c r="AY85" s="108"/>
      <c r="AZ85" s="107"/>
      <c r="BA85" s="107"/>
      <c r="BB85" s="107"/>
      <c r="BC85" s="108"/>
      <c r="BD85" s="108"/>
    </row>
    <row r="86" spans="1:56" x14ac:dyDescent="0.2">
      <c r="A86" s="107"/>
      <c r="B86" s="107"/>
      <c r="C86" s="107"/>
      <c r="D86" s="107"/>
      <c r="E86" s="108"/>
      <c r="F86" s="107"/>
      <c r="G86" s="107"/>
      <c r="H86" s="107"/>
      <c r="I86" s="107"/>
      <c r="J86" s="107"/>
      <c r="K86" s="107"/>
      <c r="L86" s="109"/>
      <c r="M86" s="109"/>
      <c r="N86" s="109"/>
      <c r="O86" s="109"/>
      <c r="P86" s="109"/>
      <c r="Q86" s="109"/>
      <c r="R86" s="109"/>
      <c r="S86" s="109"/>
      <c r="T86" s="109"/>
      <c r="U86" s="109"/>
      <c r="V86" s="108"/>
      <c r="W86" s="108"/>
      <c r="X86" s="108"/>
      <c r="Y86" s="108"/>
      <c r="Z86" s="108"/>
      <c r="AA86" s="108"/>
      <c r="AB86" s="108"/>
      <c r="AC86" s="108"/>
      <c r="AD86" s="108"/>
      <c r="AE86" s="108"/>
      <c r="AF86" s="108"/>
      <c r="AG86" s="108"/>
      <c r="AH86" s="108"/>
      <c r="AI86" s="108"/>
      <c r="AJ86" s="108"/>
      <c r="AK86" s="108"/>
      <c r="AL86" s="108"/>
      <c r="AM86" s="108"/>
      <c r="AN86" s="108"/>
      <c r="AO86" s="108"/>
      <c r="AP86" s="108"/>
      <c r="AQ86" s="108"/>
      <c r="AR86" s="108"/>
      <c r="AS86" s="108"/>
      <c r="AT86" s="108"/>
      <c r="AU86" s="108"/>
      <c r="AV86" s="109"/>
      <c r="AW86" s="109"/>
      <c r="AX86" s="109"/>
      <c r="AY86" s="108"/>
      <c r="AZ86" s="107"/>
      <c r="BA86" s="107"/>
      <c r="BB86" s="107"/>
      <c r="BC86" s="108"/>
      <c r="BD86" s="108"/>
    </row>
    <row r="87" spans="1:56" x14ac:dyDescent="0.2">
      <c r="A87" s="107"/>
      <c r="B87" s="107"/>
      <c r="C87" s="107"/>
      <c r="D87" s="107"/>
      <c r="E87" s="108"/>
      <c r="F87" s="107"/>
      <c r="G87" s="107"/>
      <c r="H87" s="107"/>
      <c r="I87" s="107"/>
      <c r="J87" s="107"/>
      <c r="K87" s="107"/>
      <c r="L87" s="109"/>
      <c r="M87" s="109"/>
      <c r="N87" s="109"/>
      <c r="O87" s="109"/>
      <c r="P87" s="109"/>
      <c r="Q87" s="109"/>
      <c r="R87" s="109"/>
      <c r="S87" s="109"/>
      <c r="T87" s="109"/>
      <c r="U87" s="109"/>
      <c r="V87" s="108"/>
      <c r="W87" s="108"/>
      <c r="X87" s="108"/>
      <c r="Y87" s="108"/>
      <c r="Z87" s="108"/>
      <c r="AA87" s="108"/>
      <c r="AB87" s="108"/>
      <c r="AC87" s="108"/>
      <c r="AD87" s="108"/>
      <c r="AE87" s="108"/>
      <c r="AF87" s="108"/>
      <c r="AG87" s="108"/>
      <c r="AH87" s="108"/>
      <c r="AI87" s="108"/>
      <c r="AJ87" s="108"/>
      <c r="AK87" s="108"/>
      <c r="AL87" s="108"/>
      <c r="AM87" s="108"/>
      <c r="AN87" s="108"/>
      <c r="AO87" s="108"/>
      <c r="AP87" s="108"/>
      <c r="AQ87" s="108"/>
      <c r="AR87" s="108"/>
      <c r="AS87" s="108"/>
      <c r="AT87" s="108"/>
      <c r="AU87" s="108"/>
      <c r="AV87" s="109"/>
      <c r="AW87" s="109"/>
      <c r="AX87" s="109"/>
      <c r="AY87" s="108"/>
      <c r="AZ87" s="107"/>
      <c r="BA87" s="107"/>
      <c r="BB87" s="107"/>
      <c r="BC87" s="108"/>
      <c r="BD87" s="108"/>
    </row>
    <row r="88" spans="1:56" x14ac:dyDescent="0.2">
      <c r="A88" s="107"/>
      <c r="B88" s="107"/>
      <c r="C88" s="107"/>
      <c r="D88" s="107"/>
      <c r="E88" s="108"/>
      <c r="F88" s="107"/>
      <c r="G88" s="107"/>
      <c r="H88" s="107"/>
      <c r="I88" s="107"/>
      <c r="J88" s="107"/>
      <c r="K88" s="107"/>
      <c r="L88" s="109"/>
      <c r="M88" s="109"/>
      <c r="N88" s="109"/>
      <c r="O88" s="109"/>
      <c r="P88" s="109"/>
      <c r="Q88" s="109"/>
      <c r="R88" s="109"/>
      <c r="S88" s="109"/>
      <c r="T88" s="109"/>
      <c r="U88" s="109"/>
      <c r="V88" s="108"/>
      <c r="W88" s="108"/>
      <c r="X88" s="108"/>
      <c r="Y88" s="108"/>
      <c r="Z88" s="108"/>
      <c r="AA88" s="108"/>
      <c r="AB88" s="108"/>
      <c r="AC88" s="108"/>
      <c r="AD88" s="108"/>
      <c r="AE88" s="108"/>
      <c r="AF88" s="108"/>
      <c r="AG88" s="108"/>
      <c r="AH88" s="108"/>
      <c r="AI88" s="108"/>
      <c r="AJ88" s="108"/>
      <c r="AK88" s="108"/>
      <c r="AL88" s="108"/>
      <c r="AM88" s="108"/>
      <c r="AN88" s="108"/>
      <c r="AO88" s="108"/>
      <c r="AP88" s="108"/>
      <c r="AQ88" s="108"/>
      <c r="AR88" s="108"/>
      <c r="AS88" s="108"/>
      <c r="AT88" s="108"/>
      <c r="AU88" s="108"/>
      <c r="AV88" s="109"/>
      <c r="AW88" s="109"/>
      <c r="AX88" s="109"/>
      <c r="AY88" s="108"/>
      <c r="AZ88" s="107"/>
      <c r="BA88" s="107"/>
      <c r="BB88" s="107"/>
      <c r="BC88" s="108"/>
      <c r="BD88" s="108"/>
    </row>
    <row r="89" spans="1:56" x14ac:dyDescent="0.2">
      <c r="A89" s="107"/>
      <c r="B89" s="107"/>
      <c r="C89" s="107"/>
      <c r="D89" s="107"/>
      <c r="E89" s="108"/>
      <c r="F89" s="107"/>
      <c r="G89" s="107"/>
      <c r="H89" s="107"/>
      <c r="I89" s="107"/>
      <c r="J89" s="107"/>
      <c r="K89" s="107"/>
      <c r="L89" s="109"/>
      <c r="M89" s="109"/>
      <c r="N89" s="109"/>
      <c r="O89" s="109"/>
      <c r="P89" s="109"/>
      <c r="Q89" s="109"/>
      <c r="R89" s="109"/>
      <c r="S89" s="109"/>
      <c r="T89" s="109"/>
      <c r="U89" s="109"/>
      <c r="V89" s="108"/>
      <c r="W89" s="108"/>
      <c r="X89" s="108"/>
      <c r="Y89" s="108"/>
      <c r="Z89" s="108"/>
      <c r="AA89" s="108"/>
      <c r="AB89" s="108"/>
      <c r="AC89" s="108"/>
      <c r="AD89" s="108"/>
      <c r="AE89" s="108"/>
      <c r="AF89" s="108"/>
      <c r="AG89" s="108"/>
      <c r="AH89" s="108"/>
      <c r="AI89" s="108"/>
      <c r="AJ89" s="108"/>
      <c r="AK89" s="108"/>
      <c r="AL89" s="108"/>
      <c r="AM89" s="108"/>
      <c r="AN89" s="108"/>
      <c r="AO89" s="108"/>
      <c r="AP89" s="108"/>
      <c r="AQ89" s="108"/>
      <c r="AR89" s="108"/>
      <c r="AS89" s="108"/>
      <c r="AT89" s="108"/>
      <c r="AU89" s="108"/>
      <c r="AV89" s="109"/>
      <c r="AW89" s="109"/>
      <c r="AX89" s="109"/>
      <c r="AY89" s="108"/>
      <c r="AZ89" s="107"/>
      <c r="BA89" s="107"/>
      <c r="BB89" s="107"/>
      <c r="BC89" s="108"/>
      <c r="BD89" s="108"/>
    </row>
    <row r="90" spans="1:56" x14ac:dyDescent="0.2">
      <c r="A90" s="107"/>
      <c r="B90" s="107"/>
      <c r="C90" s="107"/>
      <c r="D90" s="107"/>
      <c r="E90" s="108"/>
      <c r="F90" s="107"/>
      <c r="G90" s="107"/>
      <c r="H90" s="107"/>
      <c r="I90" s="107"/>
      <c r="J90" s="107"/>
      <c r="K90" s="107"/>
      <c r="L90" s="109"/>
      <c r="M90" s="109"/>
      <c r="N90" s="109"/>
      <c r="O90" s="109"/>
      <c r="P90" s="109"/>
      <c r="Q90" s="109"/>
      <c r="R90" s="109"/>
      <c r="S90" s="109"/>
      <c r="T90" s="109"/>
      <c r="U90" s="109"/>
      <c r="V90" s="108"/>
      <c r="W90" s="108"/>
      <c r="X90" s="108"/>
      <c r="Y90" s="108"/>
      <c r="Z90" s="108"/>
      <c r="AA90" s="108"/>
      <c r="AB90" s="108"/>
      <c r="AC90" s="108"/>
      <c r="AD90" s="108"/>
      <c r="AE90" s="108"/>
      <c r="AF90" s="108"/>
      <c r="AG90" s="108"/>
      <c r="AH90" s="108"/>
      <c r="AI90" s="108"/>
      <c r="AJ90" s="108"/>
      <c r="AK90" s="108"/>
      <c r="AL90" s="108"/>
      <c r="AM90" s="108"/>
      <c r="AN90" s="108"/>
      <c r="AO90" s="108"/>
      <c r="AP90" s="108"/>
      <c r="AQ90" s="108"/>
      <c r="AR90" s="108"/>
      <c r="AS90" s="108"/>
      <c r="AT90" s="108"/>
      <c r="AU90" s="108"/>
      <c r="AV90" s="109"/>
      <c r="AW90" s="109"/>
      <c r="AX90" s="109"/>
      <c r="AY90" s="108"/>
      <c r="AZ90" s="107"/>
      <c r="BA90" s="107"/>
      <c r="BB90" s="107"/>
      <c r="BC90" s="108"/>
      <c r="BD90" s="108"/>
    </row>
    <row r="91" spans="1:56" x14ac:dyDescent="0.2">
      <c r="A91" s="107"/>
      <c r="B91" s="107"/>
      <c r="C91" s="107"/>
      <c r="D91" s="107"/>
      <c r="E91" s="108"/>
      <c r="F91" s="107"/>
      <c r="G91" s="107"/>
      <c r="H91" s="107"/>
      <c r="I91" s="107"/>
      <c r="J91" s="107"/>
      <c r="K91" s="107"/>
      <c r="L91" s="109"/>
      <c r="M91" s="109"/>
      <c r="N91" s="109"/>
      <c r="O91" s="109"/>
      <c r="P91" s="109"/>
      <c r="Q91" s="109"/>
      <c r="R91" s="109"/>
      <c r="S91" s="109"/>
      <c r="T91" s="109"/>
      <c r="U91" s="109"/>
      <c r="V91" s="108"/>
      <c r="W91" s="108"/>
      <c r="X91" s="108"/>
      <c r="Y91" s="108"/>
      <c r="Z91" s="108"/>
      <c r="AA91" s="108"/>
      <c r="AB91" s="108"/>
      <c r="AC91" s="108"/>
      <c r="AD91" s="108"/>
      <c r="AE91" s="108"/>
      <c r="AF91" s="108"/>
      <c r="AG91" s="108"/>
      <c r="AH91" s="108"/>
      <c r="AI91" s="108"/>
      <c r="AJ91" s="108"/>
      <c r="AK91" s="108"/>
      <c r="AL91" s="108"/>
      <c r="AM91" s="108"/>
      <c r="AN91" s="108"/>
      <c r="AO91" s="108"/>
      <c r="AP91" s="108"/>
      <c r="AQ91" s="108"/>
      <c r="AR91" s="108"/>
      <c r="AS91" s="108"/>
      <c r="AT91" s="108"/>
      <c r="AU91" s="108"/>
      <c r="AV91" s="109"/>
      <c r="AW91" s="109"/>
      <c r="AX91" s="109"/>
      <c r="AY91" s="108"/>
      <c r="AZ91" s="107"/>
      <c r="BA91" s="107"/>
      <c r="BB91" s="107"/>
      <c r="BC91" s="108"/>
      <c r="BD91" s="108"/>
    </row>
    <row r="92" spans="1:56" x14ac:dyDescent="0.2">
      <c r="A92" s="107"/>
      <c r="B92" s="107"/>
      <c r="C92" s="107"/>
      <c r="D92" s="107"/>
      <c r="E92" s="108"/>
      <c r="F92" s="107"/>
      <c r="G92" s="107"/>
      <c r="H92" s="107"/>
      <c r="I92" s="107"/>
      <c r="J92" s="107"/>
      <c r="K92" s="107"/>
      <c r="L92" s="109"/>
      <c r="M92" s="109"/>
      <c r="N92" s="109"/>
      <c r="O92" s="109"/>
      <c r="P92" s="109"/>
      <c r="Q92" s="109"/>
      <c r="R92" s="109"/>
      <c r="S92" s="109"/>
      <c r="T92" s="109"/>
      <c r="U92" s="109"/>
      <c r="V92" s="108"/>
      <c r="W92" s="108"/>
      <c r="X92" s="108"/>
      <c r="Y92" s="108"/>
      <c r="Z92" s="108"/>
      <c r="AA92" s="108"/>
      <c r="AB92" s="108"/>
      <c r="AC92" s="108"/>
      <c r="AD92" s="108"/>
      <c r="AE92" s="108"/>
      <c r="AF92" s="108"/>
      <c r="AG92" s="108"/>
      <c r="AH92" s="108"/>
      <c r="AI92" s="108"/>
      <c r="AJ92" s="108"/>
      <c r="AK92" s="108"/>
      <c r="AL92" s="108"/>
      <c r="AM92" s="108"/>
      <c r="AN92" s="108"/>
      <c r="AO92" s="108"/>
      <c r="AP92" s="108"/>
      <c r="AQ92" s="108"/>
      <c r="AR92" s="108"/>
      <c r="AS92" s="108"/>
      <c r="AT92" s="108"/>
      <c r="AU92" s="108"/>
      <c r="AV92" s="109"/>
      <c r="AW92" s="109"/>
      <c r="AX92" s="109"/>
      <c r="AY92" s="108"/>
      <c r="AZ92" s="107"/>
      <c r="BA92" s="107"/>
      <c r="BB92" s="107"/>
      <c r="BC92" s="108"/>
      <c r="BD92" s="108"/>
    </row>
    <row r="93" spans="1:56" x14ac:dyDescent="0.2">
      <c r="A93" s="107"/>
      <c r="B93" s="107"/>
      <c r="C93" s="107"/>
      <c r="D93" s="107"/>
      <c r="E93" s="108"/>
      <c r="F93" s="107"/>
      <c r="G93" s="107"/>
      <c r="H93" s="107"/>
      <c r="I93" s="107"/>
      <c r="J93" s="107"/>
      <c r="K93" s="107"/>
      <c r="L93" s="109"/>
      <c r="M93" s="109"/>
      <c r="N93" s="109"/>
      <c r="O93" s="109"/>
      <c r="P93" s="109"/>
      <c r="Q93" s="109"/>
      <c r="R93" s="109"/>
      <c r="S93" s="109"/>
      <c r="T93" s="109"/>
      <c r="U93" s="109"/>
      <c r="V93" s="108"/>
      <c r="W93" s="108"/>
      <c r="X93" s="108"/>
      <c r="Y93" s="108"/>
      <c r="Z93" s="108"/>
      <c r="AA93" s="108"/>
      <c r="AB93" s="108"/>
      <c r="AC93" s="108"/>
      <c r="AD93" s="108"/>
      <c r="AE93" s="108"/>
      <c r="AF93" s="108"/>
      <c r="AG93" s="108"/>
      <c r="AH93" s="108"/>
      <c r="AI93" s="108"/>
      <c r="AJ93" s="108"/>
      <c r="AK93" s="108"/>
      <c r="AL93" s="108"/>
      <c r="AM93" s="108"/>
      <c r="AN93" s="108"/>
      <c r="AO93" s="108"/>
      <c r="AP93" s="108"/>
      <c r="AQ93" s="108"/>
      <c r="AR93" s="108"/>
      <c r="AS93" s="108"/>
      <c r="AT93" s="108"/>
      <c r="AU93" s="108"/>
      <c r="AV93" s="109"/>
      <c r="AW93" s="109"/>
      <c r="AX93" s="109"/>
      <c r="AY93" s="108"/>
      <c r="AZ93" s="107"/>
      <c r="BA93" s="107"/>
      <c r="BB93" s="107"/>
      <c r="BC93" s="108"/>
      <c r="BD93" s="108"/>
    </row>
    <row r="94" spans="1:56" x14ac:dyDescent="0.2">
      <c r="A94" s="107"/>
      <c r="B94" s="107"/>
      <c r="C94" s="107"/>
      <c r="D94" s="107"/>
      <c r="E94" s="108"/>
      <c r="F94" s="107"/>
      <c r="G94" s="107"/>
      <c r="H94" s="107"/>
      <c r="I94" s="107"/>
      <c r="J94" s="107"/>
      <c r="K94" s="107"/>
      <c r="L94" s="109"/>
      <c r="M94" s="109"/>
      <c r="N94" s="109"/>
      <c r="O94" s="109"/>
      <c r="P94" s="109"/>
      <c r="Q94" s="109"/>
      <c r="R94" s="109"/>
      <c r="S94" s="109"/>
      <c r="T94" s="109"/>
      <c r="U94" s="109"/>
      <c r="V94" s="108"/>
      <c r="W94" s="108"/>
      <c r="X94" s="108"/>
      <c r="Y94" s="108"/>
      <c r="Z94" s="108"/>
      <c r="AA94" s="108"/>
      <c r="AB94" s="108"/>
      <c r="AC94" s="108"/>
      <c r="AD94" s="108"/>
      <c r="AE94" s="108"/>
      <c r="AF94" s="108"/>
      <c r="AG94" s="108"/>
      <c r="AH94" s="108"/>
      <c r="AI94" s="108"/>
      <c r="AJ94" s="108"/>
      <c r="AK94" s="108"/>
      <c r="AL94" s="108"/>
      <c r="AM94" s="108"/>
      <c r="AN94" s="108"/>
      <c r="AO94" s="108"/>
      <c r="AP94" s="108"/>
      <c r="AQ94" s="108"/>
      <c r="AR94" s="108"/>
      <c r="AS94" s="108"/>
      <c r="AT94" s="108"/>
      <c r="AU94" s="108"/>
      <c r="AV94" s="109"/>
      <c r="AW94" s="109"/>
      <c r="AX94" s="109"/>
      <c r="AY94" s="108"/>
      <c r="AZ94" s="107"/>
      <c r="BA94" s="107"/>
      <c r="BB94" s="107"/>
      <c r="BC94" s="108"/>
      <c r="BD94" s="108"/>
    </row>
    <row r="95" spans="1:56" x14ac:dyDescent="0.2">
      <c r="A95" s="107"/>
      <c r="B95" s="107"/>
      <c r="C95" s="107"/>
      <c r="D95" s="107"/>
      <c r="E95" s="108"/>
      <c r="F95" s="107"/>
      <c r="G95" s="107"/>
      <c r="H95" s="107"/>
      <c r="I95" s="107"/>
      <c r="J95" s="107"/>
      <c r="K95" s="107"/>
      <c r="L95" s="109"/>
      <c r="M95" s="109"/>
      <c r="N95" s="109"/>
      <c r="O95" s="109"/>
      <c r="P95" s="109"/>
      <c r="Q95" s="109"/>
      <c r="R95" s="109"/>
      <c r="S95" s="109"/>
      <c r="T95" s="109"/>
      <c r="U95" s="109"/>
      <c r="V95" s="108"/>
      <c r="W95" s="108"/>
      <c r="X95" s="108"/>
      <c r="Y95" s="108"/>
      <c r="Z95" s="108"/>
      <c r="AA95" s="108"/>
      <c r="AB95" s="108"/>
      <c r="AC95" s="108"/>
      <c r="AD95" s="108"/>
      <c r="AE95" s="108"/>
      <c r="AF95" s="108"/>
      <c r="AG95" s="108"/>
      <c r="AH95" s="108"/>
      <c r="AI95" s="108"/>
      <c r="AJ95" s="108"/>
      <c r="AK95" s="108"/>
      <c r="AL95" s="108"/>
      <c r="AM95" s="108"/>
      <c r="AN95" s="108"/>
      <c r="AO95" s="108"/>
      <c r="AP95" s="108"/>
      <c r="AQ95" s="108"/>
      <c r="AR95" s="108"/>
      <c r="AS95" s="108"/>
      <c r="AT95" s="108"/>
      <c r="AU95" s="108"/>
      <c r="AV95" s="109"/>
      <c r="AW95" s="109"/>
      <c r="AX95" s="109"/>
      <c r="AY95" s="108"/>
      <c r="AZ95" s="107"/>
      <c r="BA95" s="107"/>
      <c r="BB95" s="107"/>
      <c r="BC95" s="108"/>
      <c r="BD95" s="108"/>
    </row>
    <row r="96" spans="1:56" x14ac:dyDescent="0.2">
      <c r="A96" s="107"/>
      <c r="B96" s="107"/>
      <c r="C96" s="107"/>
      <c r="D96" s="107"/>
      <c r="E96" s="108"/>
      <c r="F96" s="107"/>
      <c r="G96" s="107"/>
      <c r="H96" s="107"/>
      <c r="I96" s="107"/>
      <c r="J96" s="107"/>
      <c r="K96" s="107"/>
      <c r="L96" s="109"/>
      <c r="M96" s="109"/>
      <c r="N96" s="109"/>
      <c r="O96" s="109"/>
      <c r="P96" s="109"/>
      <c r="Q96" s="109"/>
      <c r="R96" s="109"/>
      <c r="S96" s="109"/>
      <c r="T96" s="109"/>
      <c r="U96" s="109"/>
      <c r="V96" s="108"/>
      <c r="W96" s="108"/>
      <c r="X96" s="108"/>
      <c r="Y96" s="108"/>
      <c r="Z96" s="108"/>
      <c r="AA96" s="108"/>
      <c r="AB96" s="108"/>
      <c r="AC96" s="108"/>
      <c r="AD96" s="108"/>
      <c r="AE96" s="108"/>
      <c r="AF96" s="108"/>
      <c r="AG96" s="108"/>
      <c r="AH96" s="108"/>
      <c r="AI96" s="108"/>
      <c r="AJ96" s="108"/>
      <c r="AK96" s="108"/>
      <c r="AL96" s="108"/>
      <c r="AM96" s="108"/>
      <c r="AN96" s="108"/>
      <c r="AO96" s="108"/>
      <c r="AP96" s="108"/>
      <c r="AQ96" s="108"/>
      <c r="AR96" s="108"/>
      <c r="AS96" s="108"/>
      <c r="AT96" s="108"/>
      <c r="AU96" s="108"/>
      <c r="AV96" s="109"/>
      <c r="AW96" s="109"/>
      <c r="AX96" s="109"/>
      <c r="AY96" s="108"/>
      <c r="AZ96" s="107"/>
      <c r="BA96" s="107"/>
      <c r="BB96" s="107"/>
      <c r="BC96" s="108"/>
      <c r="BD96" s="108"/>
    </row>
    <row r="97" spans="1:56" x14ac:dyDescent="0.2">
      <c r="A97" s="107"/>
      <c r="B97" s="107"/>
      <c r="C97" s="107"/>
      <c r="D97" s="107"/>
      <c r="E97" s="108"/>
      <c r="F97" s="107"/>
      <c r="G97" s="107"/>
      <c r="H97" s="107"/>
      <c r="I97" s="107"/>
      <c r="J97" s="107"/>
      <c r="K97" s="107"/>
      <c r="L97" s="109"/>
      <c r="M97" s="109"/>
      <c r="N97" s="109"/>
      <c r="O97" s="109"/>
      <c r="P97" s="109"/>
      <c r="Q97" s="109"/>
      <c r="R97" s="109"/>
      <c r="S97" s="109"/>
      <c r="T97" s="109"/>
      <c r="U97" s="109"/>
      <c r="V97" s="108"/>
      <c r="W97" s="108"/>
      <c r="X97" s="108"/>
      <c r="Y97" s="108"/>
      <c r="Z97" s="108"/>
      <c r="AA97" s="108"/>
      <c r="AB97" s="108"/>
      <c r="AC97" s="108"/>
      <c r="AD97" s="108"/>
      <c r="AE97" s="108"/>
      <c r="AF97" s="108"/>
      <c r="AG97" s="108"/>
      <c r="AH97" s="108"/>
      <c r="AI97" s="108"/>
      <c r="AJ97" s="108"/>
      <c r="AK97" s="108"/>
      <c r="AL97" s="108"/>
      <c r="AM97" s="108"/>
      <c r="AN97" s="108"/>
      <c r="AO97" s="108"/>
      <c r="AP97" s="108"/>
      <c r="AQ97" s="108"/>
      <c r="AR97" s="108"/>
      <c r="AS97" s="108"/>
      <c r="AT97" s="108"/>
      <c r="AU97" s="108"/>
      <c r="AV97" s="109"/>
      <c r="AW97" s="109"/>
      <c r="AX97" s="109"/>
      <c r="AY97" s="108"/>
      <c r="AZ97" s="107"/>
      <c r="BA97" s="107"/>
      <c r="BB97" s="107"/>
      <c r="BC97" s="108"/>
      <c r="BD97" s="108"/>
    </row>
    <row r="98" spans="1:56" x14ac:dyDescent="0.2">
      <c r="A98" s="107"/>
      <c r="B98" s="107"/>
      <c r="C98" s="107"/>
      <c r="D98" s="107"/>
      <c r="E98" s="108"/>
      <c r="F98" s="107"/>
      <c r="G98" s="107"/>
      <c r="H98" s="107"/>
      <c r="I98" s="107"/>
      <c r="J98" s="107"/>
      <c r="K98" s="107"/>
      <c r="L98" s="109"/>
      <c r="M98" s="109"/>
      <c r="N98" s="109"/>
      <c r="O98" s="109"/>
      <c r="P98" s="109"/>
      <c r="Q98" s="109"/>
      <c r="R98" s="109"/>
      <c r="S98" s="109"/>
      <c r="T98" s="109"/>
      <c r="U98" s="109"/>
      <c r="V98" s="108"/>
      <c r="W98" s="108"/>
      <c r="X98" s="108"/>
      <c r="Y98" s="108"/>
      <c r="Z98" s="108"/>
      <c r="AA98" s="108"/>
      <c r="AB98" s="108"/>
      <c r="AC98" s="108"/>
      <c r="AD98" s="108"/>
      <c r="AE98" s="108"/>
      <c r="AF98" s="108"/>
      <c r="AG98" s="108"/>
      <c r="AH98" s="108"/>
      <c r="AI98" s="108"/>
      <c r="AJ98" s="108"/>
      <c r="AK98" s="108"/>
      <c r="AL98" s="108"/>
      <c r="AM98" s="108"/>
      <c r="AN98" s="108"/>
      <c r="AO98" s="108"/>
      <c r="AP98" s="108"/>
      <c r="AQ98" s="108"/>
      <c r="AR98" s="108"/>
      <c r="AS98" s="108"/>
      <c r="AT98" s="108"/>
      <c r="AU98" s="108"/>
      <c r="AV98" s="109"/>
      <c r="AW98" s="109"/>
      <c r="AX98" s="109"/>
      <c r="AY98" s="108"/>
      <c r="AZ98" s="107"/>
      <c r="BA98" s="107"/>
      <c r="BB98" s="107"/>
      <c r="BC98" s="108"/>
      <c r="BD98" s="108"/>
    </row>
    <row r="99" spans="1:56" x14ac:dyDescent="0.2">
      <c r="A99" s="107"/>
      <c r="B99" s="107"/>
      <c r="C99" s="107"/>
      <c r="D99" s="107"/>
      <c r="E99" s="108"/>
      <c r="F99" s="107"/>
      <c r="G99" s="107"/>
      <c r="H99" s="107"/>
      <c r="I99" s="107"/>
      <c r="J99" s="107"/>
      <c r="K99" s="107"/>
      <c r="L99" s="109"/>
      <c r="M99" s="109"/>
      <c r="N99" s="109"/>
      <c r="O99" s="109"/>
      <c r="P99" s="109"/>
      <c r="Q99" s="109"/>
      <c r="R99" s="109"/>
      <c r="S99" s="109"/>
      <c r="T99" s="109"/>
      <c r="U99" s="109"/>
      <c r="V99" s="108"/>
      <c r="W99" s="108"/>
      <c r="X99" s="108"/>
      <c r="Y99" s="108"/>
      <c r="Z99" s="108"/>
      <c r="AA99" s="108"/>
      <c r="AB99" s="108"/>
      <c r="AC99" s="108"/>
      <c r="AD99" s="108"/>
      <c r="AE99" s="108"/>
      <c r="AF99" s="108"/>
      <c r="AG99" s="108"/>
      <c r="AH99" s="108"/>
      <c r="AI99" s="108"/>
      <c r="AJ99" s="108"/>
      <c r="AK99" s="108"/>
      <c r="AL99" s="108"/>
      <c r="AM99" s="108"/>
      <c r="AN99" s="108"/>
      <c r="AO99" s="108"/>
      <c r="AP99" s="108"/>
      <c r="AQ99" s="108"/>
      <c r="AR99" s="108"/>
      <c r="AS99" s="108"/>
      <c r="AT99" s="108"/>
      <c r="AU99" s="108"/>
      <c r="AV99" s="109"/>
      <c r="AW99" s="109"/>
      <c r="AX99" s="109"/>
      <c r="AY99" s="108"/>
      <c r="AZ99" s="107"/>
      <c r="BA99" s="107"/>
      <c r="BB99" s="107"/>
      <c r="BC99" s="108"/>
      <c r="BD99" s="108"/>
    </row>
    <row r="100" spans="1:56" x14ac:dyDescent="0.2">
      <c r="A100" s="107"/>
      <c r="B100" s="107"/>
      <c r="C100" s="107"/>
      <c r="D100" s="107"/>
      <c r="E100" s="108"/>
      <c r="F100" s="107"/>
      <c r="G100" s="107"/>
      <c r="H100" s="107"/>
      <c r="I100" s="107"/>
      <c r="J100" s="107"/>
      <c r="K100" s="107"/>
      <c r="L100" s="109"/>
      <c r="M100" s="109"/>
      <c r="N100" s="109"/>
      <c r="O100" s="109"/>
      <c r="P100" s="109"/>
      <c r="Q100" s="109"/>
      <c r="R100" s="109"/>
      <c r="S100" s="109"/>
      <c r="T100" s="109"/>
      <c r="U100" s="109"/>
      <c r="V100" s="108"/>
      <c r="W100" s="108"/>
      <c r="X100" s="108"/>
      <c r="Y100" s="108"/>
      <c r="Z100" s="108"/>
      <c r="AA100" s="108"/>
      <c r="AB100" s="108"/>
      <c r="AC100" s="108"/>
      <c r="AD100" s="108"/>
      <c r="AE100" s="108"/>
      <c r="AF100" s="108"/>
      <c r="AG100" s="108"/>
      <c r="AH100" s="108"/>
      <c r="AI100" s="108"/>
      <c r="AJ100" s="108"/>
      <c r="AK100" s="108"/>
      <c r="AL100" s="108"/>
      <c r="AM100" s="108"/>
      <c r="AN100" s="108"/>
      <c r="AO100" s="108"/>
      <c r="AP100" s="108"/>
      <c r="AQ100" s="108"/>
      <c r="AR100" s="108"/>
      <c r="AS100" s="108"/>
      <c r="AT100" s="108"/>
      <c r="AU100" s="108"/>
      <c r="AV100" s="109"/>
      <c r="AW100" s="109"/>
      <c r="AX100" s="109"/>
      <c r="AY100" s="108"/>
      <c r="AZ100" s="107"/>
      <c r="BA100" s="107"/>
      <c r="BB100" s="107"/>
      <c r="BC100" s="108"/>
      <c r="BD100" s="108"/>
    </row>
    <row r="101" spans="1:56" x14ac:dyDescent="0.2">
      <c r="A101" s="107"/>
      <c r="B101" s="107"/>
      <c r="C101" s="107"/>
      <c r="D101" s="107"/>
      <c r="E101" s="108"/>
      <c r="F101" s="107"/>
      <c r="G101" s="107"/>
      <c r="H101" s="107"/>
      <c r="I101" s="107"/>
      <c r="J101" s="107"/>
      <c r="K101" s="107"/>
      <c r="L101" s="109"/>
      <c r="M101" s="109"/>
      <c r="N101" s="109"/>
      <c r="O101" s="109"/>
      <c r="P101" s="109"/>
      <c r="Q101" s="109"/>
      <c r="R101" s="109"/>
      <c r="S101" s="109"/>
      <c r="T101" s="109"/>
      <c r="U101" s="109"/>
      <c r="V101" s="108"/>
      <c r="W101" s="108"/>
      <c r="X101" s="108"/>
      <c r="Y101" s="108"/>
      <c r="Z101" s="108"/>
      <c r="AA101" s="108"/>
      <c r="AB101" s="108"/>
      <c r="AC101" s="108"/>
      <c r="AD101" s="108"/>
      <c r="AE101" s="108"/>
      <c r="AF101" s="108"/>
      <c r="AG101" s="108"/>
      <c r="AH101" s="108"/>
      <c r="AI101" s="108"/>
      <c r="AJ101" s="108"/>
      <c r="AK101" s="108"/>
      <c r="AL101" s="108"/>
      <c r="AM101" s="108"/>
      <c r="AN101" s="108"/>
      <c r="AO101" s="108"/>
      <c r="AP101" s="108"/>
      <c r="AQ101" s="108"/>
      <c r="AR101" s="108"/>
      <c r="AS101" s="108"/>
      <c r="AT101" s="108"/>
      <c r="AU101" s="108"/>
      <c r="AV101" s="109"/>
      <c r="AW101" s="109"/>
      <c r="AX101" s="109"/>
      <c r="AY101" s="108"/>
      <c r="AZ101" s="107"/>
      <c r="BA101" s="107"/>
      <c r="BB101" s="107"/>
      <c r="BC101" s="108"/>
      <c r="BD101" s="108"/>
    </row>
    <row r="102" spans="1:56" x14ac:dyDescent="0.2">
      <c r="A102" s="107"/>
      <c r="B102" s="107"/>
      <c r="C102" s="107"/>
      <c r="D102" s="107"/>
      <c r="E102" s="108"/>
      <c r="F102" s="107"/>
      <c r="G102" s="107"/>
      <c r="H102" s="107"/>
      <c r="I102" s="107"/>
      <c r="J102" s="107"/>
      <c r="K102" s="107"/>
      <c r="L102" s="109"/>
      <c r="M102" s="109"/>
      <c r="N102" s="109"/>
      <c r="O102" s="109"/>
      <c r="P102" s="109"/>
      <c r="Q102" s="109"/>
      <c r="R102" s="109"/>
      <c r="S102" s="109"/>
      <c r="T102" s="109"/>
      <c r="U102" s="109"/>
      <c r="V102" s="108"/>
      <c r="W102" s="108"/>
      <c r="X102" s="108"/>
      <c r="Y102" s="108"/>
      <c r="Z102" s="108"/>
      <c r="AA102" s="108"/>
      <c r="AB102" s="108"/>
      <c r="AC102" s="108"/>
      <c r="AD102" s="108"/>
      <c r="AE102" s="108"/>
      <c r="AF102" s="108"/>
      <c r="AG102" s="108"/>
      <c r="AH102" s="108"/>
      <c r="AI102" s="108"/>
      <c r="AJ102" s="108"/>
      <c r="AK102" s="108"/>
      <c r="AL102" s="108"/>
      <c r="AM102" s="108"/>
      <c r="AN102" s="108"/>
      <c r="AO102" s="108"/>
      <c r="AP102" s="108"/>
      <c r="AQ102" s="108"/>
      <c r="AR102" s="108"/>
      <c r="AS102" s="108"/>
      <c r="AT102" s="108"/>
      <c r="AU102" s="108"/>
      <c r="AV102" s="109"/>
      <c r="AW102" s="109"/>
      <c r="AX102" s="109"/>
      <c r="AY102" s="108"/>
      <c r="AZ102" s="107"/>
      <c r="BA102" s="107"/>
      <c r="BB102" s="107"/>
      <c r="BC102" s="108"/>
      <c r="BD102" s="108"/>
    </row>
    <row r="103" spans="1:56" x14ac:dyDescent="0.2">
      <c r="A103" s="107"/>
      <c r="B103" s="107"/>
      <c r="C103" s="107"/>
      <c r="D103" s="107"/>
      <c r="E103" s="108"/>
      <c r="F103" s="107"/>
      <c r="G103" s="107"/>
      <c r="H103" s="107"/>
      <c r="I103" s="107"/>
      <c r="J103" s="107"/>
      <c r="K103" s="107"/>
      <c r="L103" s="109"/>
      <c r="M103" s="109"/>
      <c r="N103" s="109"/>
      <c r="O103" s="109"/>
      <c r="P103" s="109"/>
      <c r="Q103" s="109"/>
      <c r="R103" s="109"/>
      <c r="S103" s="109"/>
      <c r="T103" s="109"/>
      <c r="U103" s="109"/>
      <c r="V103" s="108"/>
      <c r="W103" s="108"/>
      <c r="X103" s="108"/>
      <c r="Y103" s="108"/>
      <c r="Z103" s="108"/>
      <c r="AA103" s="108"/>
      <c r="AB103" s="108"/>
      <c r="AC103" s="108"/>
      <c r="AD103" s="108"/>
      <c r="AE103" s="108"/>
      <c r="AF103" s="108"/>
      <c r="AG103" s="108"/>
      <c r="AH103" s="108"/>
      <c r="AI103" s="108"/>
      <c r="AJ103" s="108"/>
      <c r="AK103" s="108"/>
      <c r="AL103" s="108"/>
      <c r="AM103" s="108"/>
      <c r="AN103" s="108"/>
      <c r="AO103" s="108"/>
      <c r="AP103" s="108"/>
      <c r="AQ103" s="108"/>
      <c r="AR103" s="108"/>
      <c r="AS103" s="108"/>
      <c r="AT103" s="108"/>
      <c r="AU103" s="108"/>
      <c r="AV103" s="109"/>
      <c r="AW103" s="109"/>
      <c r="AX103" s="109"/>
      <c r="AY103" s="108"/>
      <c r="AZ103" s="107"/>
      <c r="BA103" s="107"/>
      <c r="BB103" s="107"/>
      <c r="BC103" s="108"/>
      <c r="BD103" s="108"/>
    </row>
    <row r="104" spans="1:56" x14ac:dyDescent="0.2">
      <c r="A104" s="107"/>
      <c r="B104" s="107"/>
      <c r="C104" s="107"/>
      <c r="D104" s="107"/>
      <c r="E104" s="108"/>
      <c r="F104" s="107"/>
      <c r="G104" s="107"/>
      <c r="H104" s="107"/>
      <c r="I104" s="107"/>
      <c r="J104" s="107"/>
      <c r="K104" s="107"/>
      <c r="L104" s="109"/>
      <c r="M104" s="109"/>
      <c r="N104" s="109"/>
      <c r="O104" s="109"/>
      <c r="P104" s="109"/>
      <c r="Q104" s="109"/>
      <c r="R104" s="109"/>
      <c r="S104" s="109"/>
      <c r="T104" s="109"/>
      <c r="U104" s="109"/>
      <c r="V104" s="108"/>
      <c r="W104" s="108"/>
      <c r="X104" s="108"/>
      <c r="Y104" s="108"/>
      <c r="Z104" s="108"/>
      <c r="AA104" s="108"/>
      <c r="AB104" s="108"/>
      <c r="AC104" s="108"/>
      <c r="AD104" s="108"/>
      <c r="AE104" s="108"/>
      <c r="AF104" s="108"/>
      <c r="AG104" s="108"/>
      <c r="AH104" s="108"/>
      <c r="AI104" s="108"/>
      <c r="AJ104" s="108"/>
      <c r="AK104" s="108"/>
      <c r="AL104" s="108"/>
      <c r="AM104" s="108"/>
      <c r="AN104" s="108"/>
      <c r="AO104" s="108"/>
      <c r="AP104" s="108"/>
      <c r="AQ104" s="108"/>
      <c r="AR104" s="108"/>
      <c r="AS104" s="108"/>
      <c r="AT104" s="108"/>
      <c r="AU104" s="108"/>
      <c r="AV104" s="109"/>
      <c r="AW104" s="109"/>
      <c r="AX104" s="109"/>
      <c r="AY104" s="108"/>
      <c r="AZ104" s="107"/>
      <c r="BA104" s="107"/>
      <c r="BB104" s="107"/>
      <c r="BC104" s="108"/>
      <c r="BD104" s="108"/>
    </row>
    <row r="105" spans="1:56" x14ac:dyDescent="0.2">
      <c r="A105" s="107"/>
      <c r="B105" s="107"/>
      <c r="C105" s="107"/>
      <c r="D105" s="107"/>
      <c r="E105" s="108"/>
      <c r="F105" s="107"/>
      <c r="G105" s="107"/>
      <c r="H105" s="107"/>
      <c r="I105" s="107"/>
      <c r="J105" s="107"/>
      <c r="K105" s="107"/>
      <c r="L105" s="109"/>
      <c r="M105" s="109"/>
      <c r="N105" s="109"/>
      <c r="O105" s="109"/>
      <c r="P105" s="109"/>
      <c r="Q105" s="109"/>
      <c r="R105" s="109"/>
      <c r="S105" s="109"/>
      <c r="T105" s="109"/>
      <c r="U105" s="109"/>
      <c r="V105" s="108"/>
      <c r="W105" s="108"/>
      <c r="X105" s="108"/>
      <c r="Y105" s="108"/>
      <c r="Z105" s="108"/>
      <c r="AA105" s="108"/>
      <c r="AB105" s="108"/>
      <c r="AC105" s="108"/>
      <c r="AD105" s="108"/>
      <c r="AE105" s="108"/>
      <c r="AF105" s="108"/>
      <c r="AG105" s="108"/>
      <c r="AH105" s="108"/>
      <c r="AI105" s="108"/>
      <c r="AJ105" s="108"/>
      <c r="AK105" s="108"/>
      <c r="AL105" s="108"/>
      <c r="AM105" s="108"/>
      <c r="AN105" s="108"/>
      <c r="AO105" s="108"/>
      <c r="AP105" s="108"/>
      <c r="AQ105" s="108"/>
      <c r="AR105" s="108"/>
      <c r="AS105" s="108"/>
      <c r="AT105" s="108"/>
      <c r="AU105" s="108"/>
      <c r="AV105" s="109"/>
      <c r="AW105" s="109"/>
      <c r="AX105" s="109"/>
      <c r="AY105" s="108"/>
      <c r="AZ105" s="107"/>
      <c r="BA105" s="107"/>
      <c r="BB105" s="107"/>
      <c r="BC105" s="108"/>
      <c r="BD105" s="108"/>
    </row>
    <row r="106" spans="1:56" x14ac:dyDescent="0.2">
      <c r="A106" s="107"/>
      <c r="B106" s="107"/>
      <c r="C106" s="107"/>
      <c r="D106" s="107"/>
      <c r="E106" s="108"/>
      <c r="F106" s="107"/>
      <c r="G106" s="107"/>
      <c r="H106" s="107"/>
      <c r="I106" s="107"/>
      <c r="J106" s="107"/>
      <c r="K106" s="107"/>
      <c r="L106" s="109"/>
      <c r="M106" s="109"/>
      <c r="N106" s="109"/>
      <c r="O106" s="109"/>
      <c r="P106" s="109"/>
      <c r="Q106" s="109"/>
      <c r="R106" s="109"/>
      <c r="S106" s="109"/>
      <c r="T106" s="109"/>
      <c r="U106" s="109"/>
      <c r="V106" s="108"/>
      <c r="W106" s="108"/>
      <c r="X106" s="108"/>
      <c r="Y106" s="108"/>
      <c r="Z106" s="108"/>
      <c r="AA106" s="108"/>
      <c r="AB106" s="108"/>
      <c r="AC106" s="108"/>
      <c r="AD106" s="108"/>
      <c r="AE106" s="108"/>
      <c r="AF106" s="108"/>
      <c r="AG106" s="108"/>
      <c r="AH106" s="108"/>
      <c r="AI106" s="108"/>
      <c r="AJ106" s="108"/>
      <c r="AK106" s="108"/>
      <c r="AL106" s="108"/>
      <c r="AM106" s="108"/>
      <c r="AN106" s="108"/>
      <c r="AO106" s="108"/>
      <c r="AP106" s="108"/>
      <c r="AQ106" s="108"/>
      <c r="AR106" s="108"/>
      <c r="AS106" s="108"/>
      <c r="AT106" s="108"/>
      <c r="AU106" s="108"/>
      <c r="AV106" s="109"/>
      <c r="AW106" s="109"/>
      <c r="AX106" s="109"/>
      <c r="AY106" s="108"/>
      <c r="AZ106" s="107"/>
      <c r="BA106" s="107"/>
      <c r="BB106" s="107"/>
      <c r="BC106" s="108"/>
      <c r="BD106" s="108"/>
    </row>
    <row r="107" spans="1:56" x14ac:dyDescent="0.2">
      <c r="A107" s="107"/>
      <c r="B107" s="107"/>
      <c r="C107" s="107"/>
      <c r="D107" s="107"/>
      <c r="E107" s="108"/>
      <c r="F107" s="107"/>
      <c r="G107" s="107"/>
      <c r="H107" s="107"/>
      <c r="I107" s="107"/>
      <c r="J107" s="107"/>
      <c r="K107" s="107"/>
      <c r="L107" s="109"/>
      <c r="M107" s="109"/>
      <c r="N107" s="109"/>
      <c r="O107" s="109"/>
      <c r="P107" s="109"/>
      <c r="Q107" s="109"/>
      <c r="R107" s="109"/>
      <c r="S107" s="109"/>
      <c r="T107" s="109"/>
      <c r="U107" s="109"/>
      <c r="V107" s="108"/>
      <c r="W107" s="108"/>
      <c r="X107" s="108"/>
      <c r="Y107" s="108"/>
      <c r="Z107" s="108"/>
      <c r="AA107" s="108"/>
      <c r="AB107" s="108"/>
      <c r="AC107" s="108"/>
      <c r="AD107" s="108"/>
      <c r="AE107" s="108"/>
      <c r="AF107" s="108"/>
      <c r="AG107" s="108"/>
      <c r="AH107" s="108"/>
      <c r="AI107" s="108"/>
      <c r="AJ107" s="108"/>
      <c r="AK107" s="108"/>
      <c r="AL107" s="108"/>
      <c r="AM107" s="108"/>
      <c r="AN107" s="108"/>
      <c r="AO107" s="108"/>
      <c r="AP107" s="108"/>
      <c r="AQ107" s="108"/>
      <c r="AR107" s="108"/>
      <c r="AS107" s="108"/>
      <c r="AT107" s="108"/>
      <c r="AU107" s="108"/>
      <c r="AV107" s="109"/>
      <c r="AW107" s="109"/>
      <c r="AX107" s="109"/>
      <c r="AY107" s="108"/>
      <c r="AZ107" s="107"/>
      <c r="BA107" s="107"/>
      <c r="BB107" s="107"/>
      <c r="BC107" s="108"/>
      <c r="BD107" s="108"/>
    </row>
    <row r="108" spans="1:56" x14ac:dyDescent="0.2">
      <c r="A108" s="107"/>
      <c r="B108" s="107"/>
      <c r="C108" s="107"/>
      <c r="D108" s="107"/>
      <c r="E108" s="108"/>
      <c r="F108" s="107"/>
      <c r="G108" s="107"/>
      <c r="H108" s="107"/>
      <c r="I108" s="107"/>
      <c r="J108" s="107"/>
      <c r="K108" s="107"/>
      <c r="L108" s="109"/>
      <c r="M108" s="109"/>
      <c r="N108" s="109"/>
      <c r="O108" s="109"/>
      <c r="P108" s="109"/>
      <c r="Q108" s="109"/>
      <c r="R108" s="109"/>
      <c r="S108" s="109"/>
      <c r="T108" s="109"/>
      <c r="U108" s="109"/>
      <c r="V108" s="108"/>
      <c r="W108" s="108"/>
      <c r="X108" s="108"/>
      <c r="Y108" s="108"/>
      <c r="Z108" s="108"/>
      <c r="AA108" s="108"/>
      <c r="AB108" s="108"/>
      <c r="AC108" s="108"/>
      <c r="AD108" s="108"/>
      <c r="AE108" s="108"/>
      <c r="AF108" s="108"/>
      <c r="AG108" s="108"/>
      <c r="AH108" s="108"/>
      <c r="AI108" s="108"/>
      <c r="AJ108" s="108"/>
      <c r="AK108" s="108"/>
      <c r="AL108" s="108"/>
      <c r="AM108" s="108"/>
      <c r="AN108" s="108"/>
      <c r="AO108" s="108"/>
      <c r="AP108" s="108"/>
      <c r="AQ108" s="108"/>
      <c r="AR108" s="108"/>
      <c r="AS108" s="108"/>
      <c r="AT108" s="108"/>
      <c r="AU108" s="108"/>
      <c r="AV108" s="109"/>
      <c r="AW108" s="109"/>
      <c r="AX108" s="109"/>
      <c r="AY108" s="108"/>
      <c r="AZ108" s="107"/>
      <c r="BA108" s="107"/>
      <c r="BB108" s="107"/>
      <c r="BC108" s="108"/>
      <c r="BD108" s="108"/>
    </row>
    <row r="109" spans="1:56" x14ac:dyDescent="0.2">
      <c r="A109" s="107"/>
      <c r="B109" s="107"/>
      <c r="C109" s="107"/>
      <c r="D109" s="107"/>
      <c r="E109" s="108"/>
      <c r="F109" s="107"/>
      <c r="G109" s="107"/>
      <c r="H109" s="107"/>
      <c r="I109" s="107"/>
      <c r="J109" s="107"/>
      <c r="K109" s="107"/>
      <c r="L109" s="109"/>
      <c r="M109" s="109"/>
      <c r="N109" s="109"/>
      <c r="O109" s="109"/>
      <c r="P109" s="109"/>
      <c r="Q109" s="109"/>
      <c r="R109" s="109"/>
      <c r="S109" s="109"/>
      <c r="T109" s="109"/>
      <c r="U109" s="109"/>
      <c r="V109" s="108"/>
      <c r="W109" s="108"/>
      <c r="X109" s="108"/>
      <c r="Y109" s="108"/>
      <c r="Z109" s="108"/>
      <c r="AA109" s="108"/>
      <c r="AB109" s="108"/>
      <c r="AC109" s="108"/>
      <c r="AD109" s="108"/>
      <c r="AE109" s="108"/>
      <c r="AF109" s="108"/>
      <c r="AG109" s="108"/>
      <c r="AH109" s="108"/>
      <c r="AI109" s="108"/>
      <c r="AJ109" s="108"/>
      <c r="AK109" s="108"/>
      <c r="AL109" s="108"/>
      <c r="AM109" s="108"/>
      <c r="AN109" s="108"/>
      <c r="AO109" s="108"/>
      <c r="AP109" s="108"/>
      <c r="AQ109" s="108"/>
      <c r="AR109" s="108"/>
      <c r="AS109" s="108"/>
      <c r="AT109" s="108"/>
      <c r="AU109" s="108"/>
      <c r="AV109" s="109"/>
      <c r="AW109" s="109"/>
      <c r="AX109" s="109"/>
      <c r="AY109" s="108"/>
      <c r="AZ109" s="107"/>
      <c r="BA109" s="107"/>
      <c r="BB109" s="107"/>
      <c r="BC109" s="108"/>
      <c r="BD109" s="108"/>
    </row>
    <row r="110" spans="1:56" x14ac:dyDescent="0.2">
      <c r="A110" s="107"/>
      <c r="B110" s="107"/>
      <c r="C110" s="107"/>
      <c r="D110" s="107"/>
      <c r="E110" s="108"/>
      <c r="F110" s="107"/>
      <c r="G110" s="107"/>
      <c r="H110" s="107"/>
      <c r="I110" s="107"/>
      <c r="J110" s="107"/>
      <c r="K110" s="107"/>
      <c r="L110" s="109"/>
      <c r="M110" s="109"/>
      <c r="N110" s="109"/>
      <c r="O110" s="109"/>
      <c r="P110" s="109"/>
      <c r="Q110" s="109"/>
      <c r="R110" s="109"/>
      <c r="S110" s="109"/>
      <c r="T110" s="109"/>
      <c r="U110" s="109"/>
      <c r="V110" s="108"/>
      <c r="W110" s="108"/>
      <c r="X110" s="108"/>
      <c r="Y110" s="108"/>
      <c r="Z110" s="108"/>
      <c r="AA110" s="108"/>
      <c r="AB110" s="108"/>
      <c r="AC110" s="108"/>
      <c r="AD110" s="108"/>
      <c r="AE110" s="108"/>
      <c r="AF110" s="108"/>
      <c r="AG110" s="108"/>
      <c r="AH110" s="108"/>
      <c r="AI110" s="108"/>
      <c r="AJ110" s="108"/>
      <c r="AK110" s="108"/>
      <c r="AL110" s="108"/>
      <c r="AM110" s="108"/>
      <c r="AN110" s="108"/>
      <c r="AO110" s="108"/>
      <c r="AP110" s="108"/>
      <c r="AQ110" s="108"/>
      <c r="AR110" s="108"/>
      <c r="AS110" s="108"/>
      <c r="AT110" s="108"/>
      <c r="AU110" s="108"/>
      <c r="AV110" s="109"/>
      <c r="AW110" s="109"/>
      <c r="AX110" s="109"/>
      <c r="AY110" s="108"/>
      <c r="AZ110" s="107"/>
      <c r="BA110" s="107"/>
      <c r="BB110" s="107"/>
      <c r="BC110" s="108"/>
      <c r="BD110" s="108"/>
    </row>
    <row r="111" spans="1:56" x14ac:dyDescent="0.2">
      <c r="A111" s="107"/>
      <c r="B111" s="107"/>
      <c r="C111" s="107"/>
      <c r="D111" s="107"/>
      <c r="E111" s="108"/>
      <c r="F111" s="107"/>
      <c r="G111" s="107"/>
      <c r="H111" s="107"/>
      <c r="I111" s="107"/>
      <c r="J111" s="107"/>
      <c r="K111" s="107"/>
      <c r="L111" s="109"/>
      <c r="M111" s="109"/>
      <c r="N111" s="109"/>
      <c r="O111" s="109"/>
      <c r="P111" s="109"/>
      <c r="Q111" s="109"/>
      <c r="R111" s="109"/>
      <c r="S111" s="109"/>
      <c r="T111" s="109"/>
      <c r="U111" s="109"/>
      <c r="V111" s="108"/>
      <c r="W111" s="108"/>
      <c r="X111" s="108"/>
      <c r="Y111" s="108"/>
      <c r="Z111" s="108"/>
      <c r="AA111" s="108"/>
      <c r="AB111" s="108"/>
      <c r="AC111" s="108"/>
      <c r="AD111" s="108"/>
      <c r="AE111" s="108"/>
      <c r="AF111" s="108"/>
      <c r="AG111" s="108"/>
      <c r="AH111" s="108"/>
      <c r="AI111" s="108"/>
      <c r="AJ111" s="108"/>
      <c r="AK111" s="108"/>
      <c r="AL111" s="108"/>
      <c r="AM111" s="108"/>
      <c r="AN111" s="108"/>
      <c r="AO111" s="108"/>
      <c r="AP111" s="108"/>
      <c r="AQ111" s="108"/>
      <c r="AR111" s="108"/>
      <c r="AS111" s="108"/>
      <c r="AT111" s="108"/>
      <c r="AU111" s="108"/>
      <c r="AV111" s="109"/>
      <c r="AW111" s="109"/>
      <c r="AX111" s="109"/>
      <c r="AY111" s="108"/>
      <c r="AZ111" s="107"/>
      <c r="BA111" s="107"/>
      <c r="BB111" s="107"/>
      <c r="BC111" s="108"/>
      <c r="BD111" s="108"/>
    </row>
    <row r="112" spans="1:56" x14ac:dyDescent="0.2">
      <c r="A112" s="107"/>
      <c r="B112" s="107"/>
      <c r="C112" s="107"/>
      <c r="D112" s="107"/>
      <c r="E112" s="108"/>
      <c r="F112" s="107"/>
      <c r="G112" s="107"/>
      <c r="H112" s="107"/>
      <c r="I112" s="107"/>
      <c r="J112" s="107"/>
      <c r="K112" s="107"/>
      <c r="L112" s="109"/>
      <c r="M112" s="109"/>
      <c r="N112" s="109"/>
      <c r="O112" s="109"/>
      <c r="P112" s="109"/>
      <c r="Q112" s="109"/>
      <c r="R112" s="109"/>
      <c r="S112" s="109"/>
      <c r="T112" s="109"/>
      <c r="U112" s="109"/>
      <c r="V112" s="108"/>
      <c r="W112" s="108"/>
      <c r="X112" s="108"/>
      <c r="Y112" s="108"/>
      <c r="Z112" s="108"/>
      <c r="AA112" s="108"/>
      <c r="AB112" s="108"/>
      <c r="AC112" s="108"/>
      <c r="AD112" s="108"/>
      <c r="AE112" s="108"/>
      <c r="AF112" s="108"/>
      <c r="AG112" s="108"/>
      <c r="AH112" s="108"/>
      <c r="AI112" s="108"/>
      <c r="AJ112" s="108"/>
      <c r="AK112" s="108"/>
      <c r="AL112" s="108"/>
      <c r="AM112" s="108"/>
      <c r="AN112" s="108"/>
      <c r="AO112" s="108"/>
      <c r="AP112" s="108"/>
      <c r="AQ112" s="108"/>
      <c r="AR112" s="108"/>
      <c r="AS112" s="108"/>
      <c r="AT112" s="108"/>
      <c r="AU112" s="108"/>
      <c r="AV112" s="109"/>
      <c r="AW112" s="109"/>
      <c r="AX112" s="109"/>
      <c r="AY112" s="108"/>
      <c r="AZ112" s="107"/>
      <c r="BA112" s="107"/>
      <c r="BB112" s="107"/>
      <c r="BC112" s="108"/>
      <c r="BD112" s="108"/>
    </row>
    <row r="113" spans="1:56" x14ac:dyDescent="0.2">
      <c r="A113" s="107"/>
      <c r="B113" s="107"/>
      <c r="C113" s="107"/>
      <c r="D113" s="107"/>
      <c r="E113" s="108"/>
      <c r="F113" s="107"/>
      <c r="G113" s="107"/>
      <c r="H113" s="107"/>
      <c r="I113" s="107"/>
      <c r="J113" s="107"/>
      <c r="K113" s="107"/>
      <c r="L113" s="109"/>
      <c r="M113" s="109"/>
      <c r="N113" s="109"/>
      <c r="O113" s="109"/>
      <c r="P113" s="109"/>
      <c r="Q113" s="109"/>
      <c r="R113" s="109"/>
      <c r="S113" s="109"/>
      <c r="T113" s="109"/>
      <c r="U113" s="109"/>
      <c r="V113" s="108"/>
      <c r="W113" s="108"/>
      <c r="X113" s="108"/>
      <c r="Y113" s="108"/>
      <c r="Z113" s="108"/>
      <c r="AA113" s="108"/>
      <c r="AB113" s="108"/>
      <c r="AC113" s="108"/>
      <c r="AD113" s="108"/>
      <c r="AE113" s="108"/>
      <c r="AF113" s="108"/>
      <c r="AG113" s="108"/>
      <c r="AH113" s="108"/>
      <c r="AI113" s="108"/>
      <c r="AJ113" s="108"/>
      <c r="AK113" s="108"/>
      <c r="AL113" s="108"/>
      <c r="AM113" s="108"/>
      <c r="AN113" s="108"/>
      <c r="AO113" s="108"/>
      <c r="AP113" s="108"/>
      <c r="AQ113" s="108"/>
      <c r="AR113" s="108"/>
      <c r="AS113" s="108"/>
      <c r="AT113" s="108"/>
      <c r="AU113" s="108"/>
      <c r="AV113" s="109"/>
      <c r="AW113" s="109"/>
      <c r="AX113" s="109"/>
      <c r="AY113" s="108"/>
      <c r="AZ113" s="107"/>
      <c r="BA113" s="107"/>
      <c r="BB113" s="107"/>
      <c r="BC113" s="108"/>
      <c r="BD113" s="108"/>
    </row>
    <row r="114" spans="1:56" x14ac:dyDescent="0.2">
      <c r="A114" s="107"/>
      <c r="B114" s="107"/>
      <c r="C114" s="107"/>
      <c r="D114" s="107"/>
      <c r="E114" s="108"/>
      <c r="F114" s="107"/>
      <c r="G114" s="107"/>
      <c r="H114" s="107"/>
      <c r="I114" s="107"/>
      <c r="J114" s="107"/>
      <c r="K114" s="107"/>
      <c r="L114" s="109"/>
      <c r="M114" s="109"/>
      <c r="N114" s="109"/>
      <c r="O114" s="109"/>
      <c r="P114" s="109"/>
      <c r="Q114" s="109"/>
      <c r="R114" s="109"/>
      <c r="S114" s="109"/>
      <c r="T114" s="109"/>
      <c r="U114" s="109"/>
      <c r="V114" s="108"/>
      <c r="W114" s="108"/>
      <c r="X114" s="108"/>
      <c r="Y114" s="108"/>
      <c r="Z114" s="108"/>
      <c r="AA114" s="108"/>
      <c r="AB114" s="108"/>
      <c r="AC114" s="108"/>
      <c r="AD114" s="108"/>
      <c r="AE114" s="108"/>
      <c r="AF114" s="108"/>
      <c r="AG114" s="108"/>
      <c r="AH114" s="108"/>
      <c r="AI114" s="108"/>
      <c r="AJ114" s="108"/>
      <c r="AK114" s="108"/>
      <c r="AL114" s="108"/>
      <c r="AM114" s="108"/>
      <c r="AN114" s="108"/>
      <c r="AO114" s="108"/>
      <c r="AP114" s="108"/>
      <c r="AQ114" s="108"/>
      <c r="AR114" s="108"/>
      <c r="AS114" s="108"/>
      <c r="AT114" s="108"/>
      <c r="AU114" s="108"/>
      <c r="AV114" s="109"/>
      <c r="AW114" s="109"/>
      <c r="AX114" s="109"/>
      <c r="AY114" s="108"/>
      <c r="AZ114" s="107"/>
      <c r="BA114" s="107"/>
      <c r="BB114" s="107"/>
      <c r="BC114" s="108"/>
      <c r="BD114" s="108"/>
    </row>
    <row r="115" spans="1:56" x14ac:dyDescent="0.2">
      <c r="A115" s="107"/>
      <c r="B115" s="107"/>
      <c r="C115" s="107"/>
      <c r="D115" s="107"/>
      <c r="E115" s="108"/>
      <c r="F115" s="107"/>
      <c r="G115" s="107"/>
      <c r="H115" s="107"/>
      <c r="I115" s="107"/>
      <c r="J115" s="107"/>
      <c r="K115" s="107"/>
      <c r="L115" s="109"/>
      <c r="M115" s="109"/>
      <c r="N115" s="109"/>
      <c r="O115" s="109"/>
      <c r="P115" s="109"/>
      <c r="Q115" s="109"/>
      <c r="R115" s="109"/>
      <c r="S115" s="109"/>
      <c r="T115" s="109"/>
      <c r="U115" s="109"/>
      <c r="V115" s="108"/>
      <c r="W115" s="108"/>
      <c r="X115" s="108"/>
      <c r="Y115" s="108"/>
      <c r="Z115" s="108"/>
      <c r="AA115" s="108"/>
      <c r="AB115" s="108"/>
      <c r="AC115" s="108"/>
      <c r="AD115" s="108"/>
      <c r="AE115" s="108"/>
      <c r="AF115" s="108"/>
      <c r="AG115" s="108"/>
      <c r="AH115" s="108"/>
      <c r="AI115" s="108"/>
      <c r="AJ115" s="108"/>
      <c r="AK115" s="108"/>
      <c r="AL115" s="108"/>
      <c r="AM115" s="108"/>
      <c r="AN115" s="108"/>
      <c r="AO115" s="108"/>
      <c r="AP115" s="108"/>
      <c r="AQ115" s="108"/>
      <c r="AR115" s="108"/>
      <c r="AS115" s="108"/>
      <c r="AT115" s="108"/>
      <c r="AU115" s="108"/>
      <c r="AV115" s="109"/>
      <c r="AW115" s="109"/>
      <c r="AX115" s="109"/>
      <c r="AY115" s="108"/>
      <c r="AZ115" s="107"/>
      <c r="BA115" s="107"/>
      <c r="BB115" s="107"/>
      <c r="BC115" s="108"/>
      <c r="BD115" s="108"/>
    </row>
  </sheetData>
  <sheetProtection formatCells="0" formatColumns="0" formatRows="0" insertRows="0" deleteRows="0" sort="0" autoFilter="0" pivotTables="0"/>
  <mergeCells count="77">
    <mergeCell ref="B22:H22"/>
    <mergeCell ref="I22:U22"/>
    <mergeCell ref="V22:AP22"/>
    <mergeCell ref="AR22:AW22"/>
    <mergeCell ref="AR19:AW19"/>
    <mergeCell ref="B20:H20"/>
    <mergeCell ref="I20:U20"/>
    <mergeCell ref="V20:AP20"/>
    <mergeCell ref="AR20:AW20"/>
    <mergeCell ref="B21:H21"/>
    <mergeCell ref="I21:U21"/>
    <mergeCell ref="V21:AP21"/>
    <mergeCell ref="AR21:AW21"/>
    <mergeCell ref="B16:D16"/>
    <mergeCell ref="F16:H16"/>
    <mergeCell ref="I16:K16"/>
    <mergeCell ref="S16:U16"/>
    <mergeCell ref="AZ16:BB16"/>
    <mergeCell ref="B18:U18"/>
    <mergeCell ref="AY18:BD21"/>
    <mergeCell ref="B19:H19"/>
    <mergeCell ref="I19:U19"/>
    <mergeCell ref="V19:AP19"/>
    <mergeCell ref="B14:D14"/>
    <mergeCell ref="F14:H14"/>
    <mergeCell ref="I14:K14"/>
    <mergeCell ref="S14:U14"/>
    <mergeCell ref="AZ14:BB14"/>
    <mergeCell ref="B15:D15"/>
    <mergeCell ref="F15:H15"/>
    <mergeCell ref="I15:K15"/>
    <mergeCell ref="S15:U15"/>
    <mergeCell ref="AZ15:BB15"/>
    <mergeCell ref="B12:D12"/>
    <mergeCell ref="F12:H12"/>
    <mergeCell ref="I12:K12"/>
    <mergeCell ref="S12:U12"/>
    <mergeCell ref="AZ12:BB12"/>
    <mergeCell ref="B13:D13"/>
    <mergeCell ref="F13:H13"/>
    <mergeCell ref="I13:K13"/>
    <mergeCell ref="S13:U13"/>
    <mergeCell ref="AZ13:BB13"/>
    <mergeCell ref="B10:D10"/>
    <mergeCell ref="F10:H10"/>
    <mergeCell ref="I10:K10"/>
    <mergeCell ref="S10:U10"/>
    <mergeCell ref="AZ10:BB10"/>
    <mergeCell ref="B11:D11"/>
    <mergeCell ref="F11:H11"/>
    <mergeCell ref="I11:K11"/>
    <mergeCell ref="S11:U11"/>
    <mergeCell ref="AZ11:BB11"/>
    <mergeCell ref="B8:K8"/>
    <mergeCell ref="AY8:BD8"/>
    <mergeCell ref="B9:D9"/>
    <mergeCell ref="F9:H9"/>
    <mergeCell ref="I9:K9"/>
    <mergeCell ref="S9:U9"/>
    <mergeCell ref="AZ9:BB9"/>
    <mergeCell ref="AA4:AU4"/>
    <mergeCell ref="B6:C6"/>
    <mergeCell ref="D6:H6"/>
    <mergeCell ref="I6:K6"/>
    <mergeCell ref="L6:U6"/>
    <mergeCell ref="V6:Z6"/>
    <mergeCell ref="AA6:AX6"/>
    <mergeCell ref="B1:AU1"/>
    <mergeCell ref="AV1:AX4"/>
    <mergeCell ref="BB1:BD2"/>
    <mergeCell ref="B2:AU2"/>
    <mergeCell ref="B3:D3"/>
    <mergeCell ref="E3:Z3"/>
    <mergeCell ref="AA3:AU3"/>
    <mergeCell ref="BB3:BD4"/>
    <mergeCell ref="B4:D4"/>
    <mergeCell ref="E4:Z4"/>
  </mergeCells>
  <dataValidations count="7">
    <dataValidation type="list" allowBlank="1" showInputMessage="1" showErrorMessage="1" sqref="AY10:AY16 KU10:KU16 UQ10:UQ16 AEM10:AEM16 AOI10:AOI16 AYE10:AYE16 BIA10:BIA16 BRW10:BRW16 CBS10:CBS16 CLO10:CLO16 CVK10:CVK16 DFG10:DFG16 DPC10:DPC16 DYY10:DYY16 EIU10:EIU16 ESQ10:ESQ16 FCM10:FCM16 FMI10:FMI16 FWE10:FWE16 GGA10:GGA16 GPW10:GPW16 GZS10:GZS16 HJO10:HJO16 HTK10:HTK16 IDG10:IDG16 INC10:INC16 IWY10:IWY16 JGU10:JGU16 JQQ10:JQQ16 KAM10:KAM16 KKI10:KKI16 KUE10:KUE16 LEA10:LEA16 LNW10:LNW16 LXS10:LXS16 MHO10:MHO16 MRK10:MRK16 NBG10:NBG16 NLC10:NLC16 NUY10:NUY16 OEU10:OEU16 OOQ10:OOQ16 OYM10:OYM16 PII10:PII16 PSE10:PSE16 QCA10:QCA16 QLW10:QLW16 QVS10:QVS16 RFO10:RFO16 RPK10:RPK16 RZG10:RZG16 SJC10:SJC16 SSY10:SSY16 TCU10:TCU16 TMQ10:TMQ16 TWM10:TWM16 UGI10:UGI16 UQE10:UQE16 VAA10:VAA16 VJW10:VJW16 VTS10:VTS16 WDO10:WDO16 WNK10:WNK16 WXG10:WXG16 AY65546:AY65552 KU65546:KU65552 UQ65546:UQ65552 AEM65546:AEM65552 AOI65546:AOI65552 AYE65546:AYE65552 BIA65546:BIA65552 BRW65546:BRW65552 CBS65546:CBS65552 CLO65546:CLO65552 CVK65546:CVK65552 DFG65546:DFG65552 DPC65546:DPC65552 DYY65546:DYY65552 EIU65546:EIU65552 ESQ65546:ESQ65552 FCM65546:FCM65552 FMI65546:FMI65552 FWE65546:FWE65552 GGA65546:GGA65552 GPW65546:GPW65552 GZS65546:GZS65552 HJO65546:HJO65552 HTK65546:HTK65552 IDG65546:IDG65552 INC65546:INC65552 IWY65546:IWY65552 JGU65546:JGU65552 JQQ65546:JQQ65552 KAM65546:KAM65552 KKI65546:KKI65552 KUE65546:KUE65552 LEA65546:LEA65552 LNW65546:LNW65552 LXS65546:LXS65552 MHO65546:MHO65552 MRK65546:MRK65552 NBG65546:NBG65552 NLC65546:NLC65552 NUY65546:NUY65552 OEU65546:OEU65552 OOQ65546:OOQ65552 OYM65546:OYM65552 PII65546:PII65552 PSE65546:PSE65552 QCA65546:QCA65552 QLW65546:QLW65552 QVS65546:QVS65552 RFO65546:RFO65552 RPK65546:RPK65552 RZG65546:RZG65552 SJC65546:SJC65552 SSY65546:SSY65552 TCU65546:TCU65552 TMQ65546:TMQ65552 TWM65546:TWM65552 UGI65546:UGI65552 UQE65546:UQE65552 VAA65546:VAA65552 VJW65546:VJW65552 VTS65546:VTS65552 WDO65546:WDO65552 WNK65546:WNK65552 WXG65546:WXG65552 AY131082:AY131088 KU131082:KU131088 UQ131082:UQ131088 AEM131082:AEM131088 AOI131082:AOI131088 AYE131082:AYE131088 BIA131082:BIA131088 BRW131082:BRW131088 CBS131082:CBS131088 CLO131082:CLO131088 CVK131082:CVK131088 DFG131082:DFG131088 DPC131082:DPC131088 DYY131082:DYY131088 EIU131082:EIU131088 ESQ131082:ESQ131088 FCM131082:FCM131088 FMI131082:FMI131088 FWE131082:FWE131088 GGA131082:GGA131088 GPW131082:GPW131088 GZS131082:GZS131088 HJO131082:HJO131088 HTK131082:HTK131088 IDG131082:IDG131088 INC131082:INC131088 IWY131082:IWY131088 JGU131082:JGU131088 JQQ131082:JQQ131088 KAM131082:KAM131088 KKI131082:KKI131088 KUE131082:KUE131088 LEA131082:LEA131088 LNW131082:LNW131088 LXS131082:LXS131088 MHO131082:MHO131088 MRK131082:MRK131088 NBG131082:NBG131088 NLC131082:NLC131088 NUY131082:NUY131088 OEU131082:OEU131088 OOQ131082:OOQ131088 OYM131082:OYM131088 PII131082:PII131088 PSE131082:PSE131088 QCA131082:QCA131088 QLW131082:QLW131088 QVS131082:QVS131088 RFO131082:RFO131088 RPK131082:RPK131088 RZG131082:RZG131088 SJC131082:SJC131088 SSY131082:SSY131088 TCU131082:TCU131088 TMQ131082:TMQ131088 TWM131082:TWM131088 UGI131082:UGI131088 UQE131082:UQE131088 VAA131082:VAA131088 VJW131082:VJW131088 VTS131082:VTS131088 WDO131082:WDO131088 WNK131082:WNK131088 WXG131082:WXG131088 AY196618:AY196624 KU196618:KU196624 UQ196618:UQ196624 AEM196618:AEM196624 AOI196618:AOI196624 AYE196618:AYE196624 BIA196618:BIA196624 BRW196618:BRW196624 CBS196618:CBS196624 CLO196618:CLO196624 CVK196618:CVK196624 DFG196618:DFG196624 DPC196618:DPC196624 DYY196618:DYY196624 EIU196618:EIU196624 ESQ196618:ESQ196624 FCM196618:FCM196624 FMI196618:FMI196624 FWE196618:FWE196624 GGA196618:GGA196624 GPW196618:GPW196624 GZS196618:GZS196624 HJO196618:HJO196624 HTK196618:HTK196624 IDG196618:IDG196624 INC196618:INC196624 IWY196618:IWY196624 JGU196618:JGU196624 JQQ196618:JQQ196624 KAM196618:KAM196624 KKI196618:KKI196624 KUE196618:KUE196624 LEA196618:LEA196624 LNW196618:LNW196624 LXS196618:LXS196624 MHO196618:MHO196624 MRK196618:MRK196624 NBG196618:NBG196624 NLC196618:NLC196624 NUY196618:NUY196624 OEU196618:OEU196624 OOQ196618:OOQ196624 OYM196618:OYM196624 PII196618:PII196624 PSE196618:PSE196624 QCA196618:QCA196624 QLW196618:QLW196624 QVS196618:QVS196624 RFO196618:RFO196624 RPK196618:RPK196624 RZG196618:RZG196624 SJC196618:SJC196624 SSY196618:SSY196624 TCU196618:TCU196624 TMQ196618:TMQ196624 TWM196618:TWM196624 UGI196618:UGI196624 UQE196618:UQE196624 VAA196618:VAA196624 VJW196618:VJW196624 VTS196618:VTS196624 WDO196618:WDO196624 WNK196618:WNK196624 WXG196618:WXG196624 AY262154:AY262160 KU262154:KU262160 UQ262154:UQ262160 AEM262154:AEM262160 AOI262154:AOI262160 AYE262154:AYE262160 BIA262154:BIA262160 BRW262154:BRW262160 CBS262154:CBS262160 CLO262154:CLO262160 CVK262154:CVK262160 DFG262154:DFG262160 DPC262154:DPC262160 DYY262154:DYY262160 EIU262154:EIU262160 ESQ262154:ESQ262160 FCM262154:FCM262160 FMI262154:FMI262160 FWE262154:FWE262160 GGA262154:GGA262160 GPW262154:GPW262160 GZS262154:GZS262160 HJO262154:HJO262160 HTK262154:HTK262160 IDG262154:IDG262160 INC262154:INC262160 IWY262154:IWY262160 JGU262154:JGU262160 JQQ262154:JQQ262160 KAM262154:KAM262160 KKI262154:KKI262160 KUE262154:KUE262160 LEA262154:LEA262160 LNW262154:LNW262160 LXS262154:LXS262160 MHO262154:MHO262160 MRK262154:MRK262160 NBG262154:NBG262160 NLC262154:NLC262160 NUY262154:NUY262160 OEU262154:OEU262160 OOQ262154:OOQ262160 OYM262154:OYM262160 PII262154:PII262160 PSE262154:PSE262160 QCA262154:QCA262160 QLW262154:QLW262160 QVS262154:QVS262160 RFO262154:RFO262160 RPK262154:RPK262160 RZG262154:RZG262160 SJC262154:SJC262160 SSY262154:SSY262160 TCU262154:TCU262160 TMQ262154:TMQ262160 TWM262154:TWM262160 UGI262154:UGI262160 UQE262154:UQE262160 VAA262154:VAA262160 VJW262154:VJW262160 VTS262154:VTS262160 WDO262154:WDO262160 WNK262154:WNK262160 WXG262154:WXG262160 AY327690:AY327696 KU327690:KU327696 UQ327690:UQ327696 AEM327690:AEM327696 AOI327690:AOI327696 AYE327690:AYE327696 BIA327690:BIA327696 BRW327690:BRW327696 CBS327690:CBS327696 CLO327690:CLO327696 CVK327690:CVK327696 DFG327690:DFG327696 DPC327690:DPC327696 DYY327690:DYY327696 EIU327690:EIU327696 ESQ327690:ESQ327696 FCM327690:FCM327696 FMI327690:FMI327696 FWE327690:FWE327696 GGA327690:GGA327696 GPW327690:GPW327696 GZS327690:GZS327696 HJO327690:HJO327696 HTK327690:HTK327696 IDG327690:IDG327696 INC327690:INC327696 IWY327690:IWY327696 JGU327690:JGU327696 JQQ327690:JQQ327696 KAM327690:KAM327696 KKI327690:KKI327696 KUE327690:KUE327696 LEA327690:LEA327696 LNW327690:LNW327696 LXS327690:LXS327696 MHO327690:MHO327696 MRK327690:MRK327696 NBG327690:NBG327696 NLC327690:NLC327696 NUY327690:NUY327696 OEU327690:OEU327696 OOQ327690:OOQ327696 OYM327690:OYM327696 PII327690:PII327696 PSE327690:PSE327696 QCA327690:QCA327696 QLW327690:QLW327696 QVS327690:QVS327696 RFO327690:RFO327696 RPK327690:RPK327696 RZG327690:RZG327696 SJC327690:SJC327696 SSY327690:SSY327696 TCU327690:TCU327696 TMQ327690:TMQ327696 TWM327690:TWM327696 UGI327690:UGI327696 UQE327690:UQE327696 VAA327690:VAA327696 VJW327690:VJW327696 VTS327690:VTS327696 WDO327690:WDO327696 WNK327690:WNK327696 WXG327690:WXG327696 AY393226:AY393232 KU393226:KU393232 UQ393226:UQ393232 AEM393226:AEM393232 AOI393226:AOI393232 AYE393226:AYE393232 BIA393226:BIA393232 BRW393226:BRW393232 CBS393226:CBS393232 CLO393226:CLO393232 CVK393226:CVK393232 DFG393226:DFG393232 DPC393226:DPC393232 DYY393226:DYY393232 EIU393226:EIU393232 ESQ393226:ESQ393232 FCM393226:FCM393232 FMI393226:FMI393232 FWE393226:FWE393232 GGA393226:GGA393232 GPW393226:GPW393232 GZS393226:GZS393232 HJO393226:HJO393232 HTK393226:HTK393232 IDG393226:IDG393232 INC393226:INC393232 IWY393226:IWY393232 JGU393226:JGU393232 JQQ393226:JQQ393232 KAM393226:KAM393232 KKI393226:KKI393232 KUE393226:KUE393232 LEA393226:LEA393232 LNW393226:LNW393232 LXS393226:LXS393232 MHO393226:MHO393232 MRK393226:MRK393232 NBG393226:NBG393232 NLC393226:NLC393232 NUY393226:NUY393232 OEU393226:OEU393232 OOQ393226:OOQ393232 OYM393226:OYM393232 PII393226:PII393232 PSE393226:PSE393232 QCA393226:QCA393232 QLW393226:QLW393232 QVS393226:QVS393232 RFO393226:RFO393232 RPK393226:RPK393232 RZG393226:RZG393232 SJC393226:SJC393232 SSY393226:SSY393232 TCU393226:TCU393232 TMQ393226:TMQ393232 TWM393226:TWM393232 UGI393226:UGI393232 UQE393226:UQE393232 VAA393226:VAA393232 VJW393226:VJW393232 VTS393226:VTS393232 WDO393226:WDO393232 WNK393226:WNK393232 WXG393226:WXG393232 AY458762:AY458768 KU458762:KU458768 UQ458762:UQ458768 AEM458762:AEM458768 AOI458762:AOI458768 AYE458762:AYE458768 BIA458762:BIA458768 BRW458762:BRW458768 CBS458762:CBS458768 CLO458762:CLO458768 CVK458762:CVK458768 DFG458762:DFG458768 DPC458762:DPC458768 DYY458762:DYY458768 EIU458762:EIU458768 ESQ458762:ESQ458768 FCM458762:FCM458768 FMI458762:FMI458768 FWE458762:FWE458768 GGA458762:GGA458768 GPW458762:GPW458768 GZS458762:GZS458768 HJO458762:HJO458768 HTK458762:HTK458768 IDG458762:IDG458768 INC458762:INC458768 IWY458762:IWY458768 JGU458762:JGU458768 JQQ458762:JQQ458768 KAM458762:KAM458768 KKI458762:KKI458768 KUE458762:KUE458768 LEA458762:LEA458768 LNW458762:LNW458768 LXS458762:LXS458768 MHO458762:MHO458768 MRK458762:MRK458768 NBG458762:NBG458768 NLC458762:NLC458768 NUY458762:NUY458768 OEU458762:OEU458768 OOQ458762:OOQ458768 OYM458762:OYM458768 PII458762:PII458768 PSE458762:PSE458768 QCA458762:QCA458768 QLW458762:QLW458768 QVS458762:QVS458768 RFO458762:RFO458768 RPK458762:RPK458768 RZG458762:RZG458768 SJC458762:SJC458768 SSY458762:SSY458768 TCU458762:TCU458768 TMQ458762:TMQ458768 TWM458762:TWM458768 UGI458762:UGI458768 UQE458762:UQE458768 VAA458762:VAA458768 VJW458762:VJW458768 VTS458762:VTS458768 WDO458762:WDO458768 WNK458762:WNK458768 WXG458762:WXG458768 AY524298:AY524304 KU524298:KU524304 UQ524298:UQ524304 AEM524298:AEM524304 AOI524298:AOI524304 AYE524298:AYE524304 BIA524298:BIA524304 BRW524298:BRW524304 CBS524298:CBS524304 CLO524298:CLO524304 CVK524298:CVK524304 DFG524298:DFG524304 DPC524298:DPC524304 DYY524298:DYY524304 EIU524298:EIU524304 ESQ524298:ESQ524304 FCM524298:FCM524304 FMI524298:FMI524304 FWE524298:FWE524304 GGA524298:GGA524304 GPW524298:GPW524304 GZS524298:GZS524304 HJO524298:HJO524304 HTK524298:HTK524304 IDG524298:IDG524304 INC524298:INC524304 IWY524298:IWY524304 JGU524298:JGU524304 JQQ524298:JQQ524304 KAM524298:KAM524304 KKI524298:KKI524304 KUE524298:KUE524304 LEA524298:LEA524304 LNW524298:LNW524304 LXS524298:LXS524304 MHO524298:MHO524304 MRK524298:MRK524304 NBG524298:NBG524304 NLC524298:NLC524304 NUY524298:NUY524304 OEU524298:OEU524304 OOQ524298:OOQ524304 OYM524298:OYM524304 PII524298:PII524304 PSE524298:PSE524304 QCA524298:QCA524304 QLW524298:QLW524304 QVS524298:QVS524304 RFO524298:RFO524304 RPK524298:RPK524304 RZG524298:RZG524304 SJC524298:SJC524304 SSY524298:SSY524304 TCU524298:TCU524304 TMQ524298:TMQ524304 TWM524298:TWM524304 UGI524298:UGI524304 UQE524298:UQE524304 VAA524298:VAA524304 VJW524298:VJW524304 VTS524298:VTS524304 WDO524298:WDO524304 WNK524298:WNK524304 WXG524298:WXG524304 AY589834:AY589840 KU589834:KU589840 UQ589834:UQ589840 AEM589834:AEM589840 AOI589834:AOI589840 AYE589834:AYE589840 BIA589834:BIA589840 BRW589834:BRW589840 CBS589834:CBS589840 CLO589834:CLO589840 CVK589834:CVK589840 DFG589834:DFG589840 DPC589834:DPC589840 DYY589834:DYY589840 EIU589834:EIU589840 ESQ589834:ESQ589840 FCM589834:FCM589840 FMI589834:FMI589840 FWE589834:FWE589840 GGA589834:GGA589840 GPW589834:GPW589840 GZS589834:GZS589840 HJO589834:HJO589840 HTK589834:HTK589840 IDG589834:IDG589840 INC589834:INC589840 IWY589834:IWY589840 JGU589834:JGU589840 JQQ589834:JQQ589840 KAM589834:KAM589840 KKI589834:KKI589840 KUE589834:KUE589840 LEA589834:LEA589840 LNW589834:LNW589840 LXS589834:LXS589840 MHO589834:MHO589840 MRK589834:MRK589840 NBG589834:NBG589840 NLC589834:NLC589840 NUY589834:NUY589840 OEU589834:OEU589840 OOQ589834:OOQ589840 OYM589834:OYM589840 PII589834:PII589840 PSE589834:PSE589840 QCA589834:QCA589840 QLW589834:QLW589840 QVS589834:QVS589840 RFO589834:RFO589840 RPK589834:RPK589840 RZG589834:RZG589840 SJC589834:SJC589840 SSY589834:SSY589840 TCU589834:TCU589840 TMQ589834:TMQ589840 TWM589834:TWM589840 UGI589834:UGI589840 UQE589834:UQE589840 VAA589834:VAA589840 VJW589834:VJW589840 VTS589834:VTS589840 WDO589834:WDO589840 WNK589834:WNK589840 WXG589834:WXG589840 AY655370:AY655376 KU655370:KU655376 UQ655370:UQ655376 AEM655370:AEM655376 AOI655370:AOI655376 AYE655370:AYE655376 BIA655370:BIA655376 BRW655370:BRW655376 CBS655370:CBS655376 CLO655370:CLO655376 CVK655370:CVK655376 DFG655370:DFG655376 DPC655370:DPC655376 DYY655370:DYY655376 EIU655370:EIU655376 ESQ655370:ESQ655376 FCM655370:FCM655376 FMI655370:FMI655376 FWE655370:FWE655376 GGA655370:GGA655376 GPW655370:GPW655376 GZS655370:GZS655376 HJO655370:HJO655376 HTK655370:HTK655376 IDG655370:IDG655376 INC655370:INC655376 IWY655370:IWY655376 JGU655370:JGU655376 JQQ655370:JQQ655376 KAM655370:KAM655376 KKI655370:KKI655376 KUE655370:KUE655376 LEA655370:LEA655376 LNW655370:LNW655376 LXS655370:LXS655376 MHO655370:MHO655376 MRK655370:MRK655376 NBG655370:NBG655376 NLC655370:NLC655376 NUY655370:NUY655376 OEU655370:OEU655376 OOQ655370:OOQ655376 OYM655370:OYM655376 PII655370:PII655376 PSE655370:PSE655376 QCA655370:QCA655376 QLW655370:QLW655376 QVS655370:QVS655376 RFO655370:RFO655376 RPK655370:RPK655376 RZG655370:RZG655376 SJC655370:SJC655376 SSY655370:SSY655376 TCU655370:TCU655376 TMQ655370:TMQ655376 TWM655370:TWM655376 UGI655370:UGI655376 UQE655370:UQE655376 VAA655370:VAA655376 VJW655370:VJW655376 VTS655370:VTS655376 WDO655370:WDO655376 WNK655370:WNK655376 WXG655370:WXG655376 AY720906:AY720912 KU720906:KU720912 UQ720906:UQ720912 AEM720906:AEM720912 AOI720906:AOI720912 AYE720906:AYE720912 BIA720906:BIA720912 BRW720906:BRW720912 CBS720906:CBS720912 CLO720906:CLO720912 CVK720906:CVK720912 DFG720906:DFG720912 DPC720906:DPC720912 DYY720906:DYY720912 EIU720906:EIU720912 ESQ720906:ESQ720912 FCM720906:FCM720912 FMI720906:FMI720912 FWE720906:FWE720912 GGA720906:GGA720912 GPW720906:GPW720912 GZS720906:GZS720912 HJO720906:HJO720912 HTK720906:HTK720912 IDG720906:IDG720912 INC720906:INC720912 IWY720906:IWY720912 JGU720906:JGU720912 JQQ720906:JQQ720912 KAM720906:KAM720912 KKI720906:KKI720912 KUE720906:KUE720912 LEA720906:LEA720912 LNW720906:LNW720912 LXS720906:LXS720912 MHO720906:MHO720912 MRK720906:MRK720912 NBG720906:NBG720912 NLC720906:NLC720912 NUY720906:NUY720912 OEU720906:OEU720912 OOQ720906:OOQ720912 OYM720906:OYM720912 PII720906:PII720912 PSE720906:PSE720912 QCA720906:QCA720912 QLW720906:QLW720912 QVS720906:QVS720912 RFO720906:RFO720912 RPK720906:RPK720912 RZG720906:RZG720912 SJC720906:SJC720912 SSY720906:SSY720912 TCU720906:TCU720912 TMQ720906:TMQ720912 TWM720906:TWM720912 UGI720906:UGI720912 UQE720906:UQE720912 VAA720906:VAA720912 VJW720906:VJW720912 VTS720906:VTS720912 WDO720906:WDO720912 WNK720906:WNK720912 WXG720906:WXG720912 AY786442:AY786448 KU786442:KU786448 UQ786442:UQ786448 AEM786442:AEM786448 AOI786442:AOI786448 AYE786442:AYE786448 BIA786442:BIA786448 BRW786442:BRW786448 CBS786442:CBS786448 CLO786442:CLO786448 CVK786442:CVK786448 DFG786442:DFG786448 DPC786442:DPC786448 DYY786442:DYY786448 EIU786442:EIU786448 ESQ786442:ESQ786448 FCM786442:FCM786448 FMI786442:FMI786448 FWE786442:FWE786448 GGA786442:GGA786448 GPW786442:GPW786448 GZS786442:GZS786448 HJO786442:HJO786448 HTK786442:HTK786448 IDG786442:IDG786448 INC786442:INC786448 IWY786442:IWY786448 JGU786442:JGU786448 JQQ786442:JQQ786448 KAM786442:KAM786448 KKI786442:KKI786448 KUE786442:KUE786448 LEA786442:LEA786448 LNW786442:LNW786448 LXS786442:LXS786448 MHO786442:MHO786448 MRK786442:MRK786448 NBG786442:NBG786448 NLC786442:NLC786448 NUY786442:NUY786448 OEU786442:OEU786448 OOQ786442:OOQ786448 OYM786442:OYM786448 PII786442:PII786448 PSE786442:PSE786448 QCA786442:QCA786448 QLW786442:QLW786448 QVS786442:QVS786448 RFO786442:RFO786448 RPK786442:RPK786448 RZG786442:RZG786448 SJC786442:SJC786448 SSY786442:SSY786448 TCU786442:TCU786448 TMQ786442:TMQ786448 TWM786442:TWM786448 UGI786442:UGI786448 UQE786442:UQE786448 VAA786442:VAA786448 VJW786442:VJW786448 VTS786442:VTS786448 WDO786442:WDO786448 WNK786442:WNK786448 WXG786442:WXG786448 AY851978:AY851984 KU851978:KU851984 UQ851978:UQ851984 AEM851978:AEM851984 AOI851978:AOI851984 AYE851978:AYE851984 BIA851978:BIA851984 BRW851978:BRW851984 CBS851978:CBS851984 CLO851978:CLO851984 CVK851978:CVK851984 DFG851978:DFG851984 DPC851978:DPC851984 DYY851978:DYY851984 EIU851978:EIU851984 ESQ851978:ESQ851984 FCM851978:FCM851984 FMI851978:FMI851984 FWE851978:FWE851984 GGA851978:GGA851984 GPW851978:GPW851984 GZS851978:GZS851984 HJO851978:HJO851984 HTK851978:HTK851984 IDG851978:IDG851984 INC851978:INC851984 IWY851978:IWY851984 JGU851978:JGU851984 JQQ851978:JQQ851984 KAM851978:KAM851984 KKI851978:KKI851984 KUE851978:KUE851984 LEA851978:LEA851984 LNW851978:LNW851984 LXS851978:LXS851984 MHO851978:MHO851984 MRK851978:MRK851984 NBG851978:NBG851984 NLC851978:NLC851984 NUY851978:NUY851984 OEU851978:OEU851984 OOQ851978:OOQ851984 OYM851978:OYM851984 PII851978:PII851984 PSE851978:PSE851984 QCA851978:QCA851984 QLW851978:QLW851984 QVS851978:QVS851984 RFO851978:RFO851984 RPK851978:RPK851984 RZG851978:RZG851984 SJC851978:SJC851984 SSY851978:SSY851984 TCU851978:TCU851984 TMQ851978:TMQ851984 TWM851978:TWM851984 UGI851978:UGI851984 UQE851978:UQE851984 VAA851978:VAA851984 VJW851978:VJW851984 VTS851978:VTS851984 WDO851978:WDO851984 WNK851978:WNK851984 WXG851978:WXG851984 AY917514:AY917520 KU917514:KU917520 UQ917514:UQ917520 AEM917514:AEM917520 AOI917514:AOI917520 AYE917514:AYE917520 BIA917514:BIA917520 BRW917514:BRW917520 CBS917514:CBS917520 CLO917514:CLO917520 CVK917514:CVK917520 DFG917514:DFG917520 DPC917514:DPC917520 DYY917514:DYY917520 EIU917514:EIU917520 ESQ917514:ESQ917520 FCM917514:FCM917520 FMI917514:FMI917520 FWE917514:FWE917520 GGA917514:GGA917520 GPW917514:GPW917520 GZS917514:GZS917520 HJO917514:HJO917520 HTK917514:HTK917520 IDG917514:IDG917520 INC917514:INC917520 IWY917514:IWY917520 JGU917514:JGU917520 JQQ917514:JQQ917520 KAM917514:KAM917520 KKI917514:KKI917520 KUE917514:KUE917520 LEA917514:LEA917520 LNW917514:LNW917520 LXS917514:LXS917520 MHO917514:MHO917520 MRK917514:MRK917520 NBG917514:NBG917520 NLC917514:NLC917520 NUY917514:NUY917520 OEU917514:OEU917520 OOQ917514:OOQ917520 OYM917514:OYM917520 PII917514:PII917520 PSE917514:PSE917520 QCA917514:QCA917520 QLW917514:QLW917520 QVS917514:QVS917520 RFO917514:RFO917520 RPK917514:RPK917520 RZG917514:RZG917520 SJC917514:SJC917520 SSY917514:SSY917520 TCU917514:TCU917520 TMQ917514:TMQ917520 TWM917514:TWM917520 UGI917514:UGI917520 UQE917514:UQE917520 VAA917514:VAA917520 VJW917514:VJW917520 VTS917514:VTS917520 WDO917514:WDO917520 WNK917514:WNK917520 WXG917514:WXG917520 AY983050:AY983056 KU983050:KU983056 UQ983050:UQ983056 AEM983050:AEM983056 AOI983050:AOI983056 AYE983050:AYE983056 BIA983050:BIA983056 BRW983050:BRW983056 CBS983050:CBS983056 CLO983050:CLO983056 CVK983050:CVK983056 DFG983050:DFG983056 DPC983050:DPC983056 DYY983050:DYY983056 EIU983050:EIU983056 ESQ983050:ESQ983056 FCM983050:FCM983056 FMI983050:FMI983056 FWE983050:FWE983056 GGA983050:GGA983056 GPW983050:GPW983056 GZS983050:GZS983056 HJO983050:HJO983056 HTK983050:HTK983056 IDG983050:IDG983056 INC983050:INC983056 IWY983050:IWY983056 JGU983050:JGU983056 JQQ983050:JQQ983056 KAM983050:KAM983056 KKI983050:KKI983056 KUE983050:KUE983056 LEA983050:LEA983056 LNW983050:LNW983056 LXS983050:LXS983056 MHO983050:MHO983056 MRK983050:MRK983056 NBG983050:NBG983056 NLC983050:NLC983056 NUY983050:NUY983056 OEU983050:OEU983056 OOQ983050:OOQ983056 OYM983050:OYM983056 PII983050:PII983056 PSE983050:PSE983056 QCA983050:QCA983056 QLW983050:QLW983056 QVS983050:QVS983056 RFO983050:RFO983056 RPK983050:RPK983056 RZG983050:RZG983056 SJC983050:SJC983056 SSY983050:SSY983056 TCU983050:TCU983056 TMQ983050:TMQ983056 TWM983050:TWM983056 UGI983050:UGI983056 UQE983050:UQE983056 VAA983050:VAA983056 VJW983050:VJW983056 VTS983050:VTS983056 WDO983050:WDO983056 WNK983050:WNK983056 WXG983050:WXG983056">
      <formula1>Monitoreo</formula1>
    </dataValidation>
    <dataValidation type="list" allowBlank="1" showInputMessage="1" sqref="AV10:AV16 KR10:KR16 UN10:UN16 AEJ10:AEJ16 AOF10:AOF16 AYB10:AYB16 BHX10:BHX16 BRT10:BRT16 CBP10:CBP16 CLL10:CLL16 CVH10:CVH16 DFD10:DFD16 DOZ10:DOZ16 DYV10:DYV16 EIR10:EIR16 ESN10:ESN16 FCJ10:FCJ16 FMF10:FMF16 FWB10:FWB16 GFX10:GFX16 GPT10:GPT16 GZP10:GZP16 HJL10:HJL16 HTH10:HTH16 IDD10:IDD16 IMZ10:IMZ16 IWV10:IWV16 JGR10:JGR16 JQN10:JQN16 KAJ10:KAJ16 KKF10:KKF16 KUB10:KUB16 LDX10:LDX16 LNT10:LNT16 LXP10:LXP16 MHL10:MHL16 MRH10:MRH16 NBD10:NBD16 NKZ10:NKZ16 NUV10:NUV16 OER10:OER16 OON10:OON16 OYJ10:OYJ16 PIF10:PIF16 PSB10:PSB16 QBX10:QBX16 QLT10:QLT16 QVP10:QVP16 RFL10:RFL16 RPH10:RPH16 RZD10:RZD16 SIZ10:SIZ16 SSV10:SSV16 TCR10:TCR16 TMN10:TMN16 TWJ10:TWJ16 UGF10:UGF16 UQB10:UQB16 UZX10:UZX16 VJT10:VJT16 VTP10:VTP16 WDL10:WDL16 WNH10:WNH16 WXD10:WXD16 AV65546:AV65552 KR65546:KR65552 UN65546:UN65552 AEJ65546:AEJ65552 AOF65546:AOF65552 AYB65546:AYB65552 BHX65546:BHX65552 BRT65546:BRT65552 CBP65546:CBP65552 CLL65546:CLL65552 CVH65546:CVH65552 DFD65546:DFD65552 DOZ65546:DOZ65552 DYV65546:DYV65552 EIR65546:EIR65552 ESN65546:ESN65552 FCJ65546:FCJ65552 FMF65546:FMF65552 FWB65546:FWB65552 GFX65546:GFX65552 GPT65546:GPT65552 GZP65546:GZP65552 HJL65546:HJL65552 HTH65546:HTH65552 IDD65546:IDD65552 IMZ65546:IMZ65552 IWV65546:IWV65552 JGR65546:JGR65552 JQN65546:JQN65552 KAJ65546:KAJ65552 KKF65546:KKF65552 KUB65546:KUB65552 LDX65546:LDX65552 LNT65546:LNT65552 LXP65546:LXP65552 MHL65546:MHL65552 MRH65546:MRH65552 NBD65546:NBD65552 NKZ65546:NKZ65552 NUV65546:NUV65552 OER65546:OER65552 OON65546:OON65552 OYJ65546:OYJ65552 PIF65546:PIF65552 PSB65546:PSB65552 QBX65546:QBX65552 QLT65546:QLT65552 QVP65546:QVP65552 RFL65546:RFL65552 RPH65546:RPH65552 RZD65546:RZD65552 SIZ65546:SIZ65552 SSV65546:SSV65552 TCR65546:TCR65552 TMN65546:TMN65552 TWJ65546:TWJ65552 UGF65546:UGF65552 UQB65546:UQB65552 UZX65546:UZX65552 VJT65546:VJT65552 VTP65546:VTP65552 WDL65546:WDL65552 WNH65546:WNH65552 WXD65546:WXD65552 AV131082:AV131088 KR131082:KR131088 UN131082:UN131088 AEJ131082:AEJ131088 AOF131082:AOF131088 AYB131082:AYB131088 BHX131082:BHX131088 BRT131082:BRT131088 CBP131082:CBP131088 CLL131082:CLL131088 CVH131082:CVH131088 DFD131082:DFD131088 DOZ131082:DOZ131088 DYV131082:DYV131088 EIR131082:EIR131088 ESN131082:ESN131088 FCJ131082:FCJ131088 FMF131082:FMF131088 FWB131082:FWB131088 GFX131082:GFX131088 GPT131082:GPT131088 GZP131082:GZP131088 HJL131082:HJL131088 HTH131082:HTH131088 IDD131082:IDD131088 IMZ131082:IMZ131088 IWV131082:IWV131088 JGR131082:JGR131088 JQN131082:JQN131088 KAJ131082:KAJ131088 KKF131082:KKF131088 KUB131082:KUB131088 LDX131082:LDX131088 LNT131082:LNT131088 LXP131082:LXP131088 MHL131082:MHL131088 MRH131082:MRH131088 NBD131082:NBD131088 NKZ131082:NKZ131088 NUV131082:NUV131088 OER131082:OER131088 OON131082:OON131088 OYJ131082:OYJ131088 PIF131082:PIF131088 PSB131082:PSB131088 QBX131082:QBX131088 QLT131082:QLT131088 QVP131082:QVP131088 RFL131082:RFL131088 RPH131082:RPH131088 RZD131082:RZD131088 SIZ131082:SIZ131088 SSV131082:SSV131088 TCR131082:TCR131088 TMN131082:TMN131088 TWJ131082:TWJ131088 UGF131082:UGF131088 UQB131082:UQB131088 UZX131082:UZX131088 VJT131082:VJT131088 VTP131082:VTP131088 WDL131082:WDL131088 WNH131082:WNH131088 WXD131082:WXD131088 AV196618:AV196624 KR196618:KR196624 UN196618:UN196624 AEJ196618:AEJ196624 AOF196618:AOF196624 AYB196618:AYB196624 BHX196618:BHX196624 BRT196618:BRT196624 CBP196618:CBP196624 CLL196618:CLL196624 CVH196618:CVH196624 DFD196618:DFD196624 DOZ196618:DOZ196624 DYV196618:DYV196624 EIR196618:EIR196624 ESN196618:ESN196624 FCJ196618:FCJ196624 FMF196618:FMF196624 FWB196618:FWB196624 GFX196618:GFX196624 GPT196618:GPT196624 GZP196618:GZP196624 HJL196618:HJL196624 HTH196618:HTH196624 IDD196618:IDD196624 IMZ196618:IMZ196624 IWV196618:IWV196624 JGR196618:JGR196624 JQN196618:JQN196624 KAJ196618:KAJ196624 KKF196618:KKF196624 KUB196618:KUB196624 LDX196618:LDX196624 LNT196618:LNT196624 LXP196618:LXP196624 MHL196618:MHL196624 MRH196618:MRH196624 NBD196618:NBD196624 NKZ196618:NKZ196624 NUV196618:NUV196624 OER196618:OER196624 OON196618:OON196624 OYJ196618:OYJ196624 PIF196618:PIF196624 PSB196618:PSB196624 QBX196618:QBX196624 QLT196618:QLT196624 QVP196618:QVP196624 RFL196618:RFL196624 RPH196618:RPH196624 RZD196618:RZD196624 SIZ196618:SIZ196624 SSV196618:SSV196624 TCR196618:TCR196624 TMN196618:TMN196624 TWJ196618:TWJ196624 UGF196618:UGF196624 UQB196618:UQB196624 UZX196618:UZX196624 VJT196618:VJT196624 VTP196618:VTP196624 WDL196618:WDL196624 WNH196618:WNH196624 WXD196618:WXD196624 AV262154:AV262160 KR262154:KR262160 UN262154:UN262160 AEJ262154:AEJ262160 AOF262154:AOF262160 AYB262154:AYB262160 BHX262154:BHX262160 BRT262154:BRT262160 CBP262154:CBP262160 CLL262154:CLL262160 CVH262154:CVH262160 DFD262154:DFD262160 DOZ262154:DOZ262160 DYV262154:DYV262160 EIR262154:EIR262160 ESN262154:ESN262160 FCJ262154:FCJ262160 FMF262154:FMF262160 FWB262154:FWB262160 GFX262154:GFX262160 GPT262154:GPT262160 GZP262154:GZP262160 HJL262154:HJL262160 HTH262154:HTH262160 IDD262154:IDD262160 IMZ262154:IMZ262160 IWV262154:IWV262160 JGR262154:JGR262160 JQN262154:JQN262160 KAJ262154:KAJ262160 KKF262154:KKF262160 KUB262154:KUB262160 LDX262154:LDX262160 LNT262154:LNT262160 LXP262154:LXP262160 MHL262154:MHL262160 MRH262154:MRH262160 NBD262154:NBD262160 NKZ262154:NKZ262160 NUV262154:NUV262160 OER262154:OER262160 OON262154:OON262160 OYJ262154:OYJ262160 PIF262154:PIF262160 PSB262154:PSB262160 QBX262154:QBX262160 QLT262154:QLT262160 QVP262154:QVP262160 RFL262154:RFL262160 RPH262154:RPH262160 RZD262154:RZD262160 SIZ262154:SIZ262160 SSV262154:SSV262160 TCR262154:TCR262160 TMN262154:TMN262160 TWJ262154:TWJ262160 UGF262154:UGF262160 UQB262154:UQB262160 UZX262154:UZX262160 VJT262154:VJT262160 VTP262154:VTP262160 WDL262154:WDL262160 WNH262154:WNH262160 WXD262154:WXD262160 AV327690:AV327696 KR327690:KR327696 UN327690:UN327696 AEJ327690:AEJ327696 AOF327690:AOF327696 AYB327690:AYB327696 BHX327690:BHX327696 BRT327690:BRT327696 CBP327690:CBP327696 CLL327690:CLL327696 CVH327690:CVH327696 DFD327690:DFD327696 DOZ327690:DOZ327696 DYV327690:DYV327696 EIR327690:EIR327696 ESN327690:ESN327696 FCJ327690:FCJ327696 FMF327690:FMF327696 FWB327690:FWB327696 GFX327690:GFX327696 GPT327690:GPT327696 GZP327690:GZP327696 HJL327690:HJL327696 HTH327690:HTH327696 IDD327690:IDD327696 IMZ327690:IMZ327696 IWV327690:IWV327696 JGR327690:JGR327696 JQN327690:JQN327696 KAJ327690:KAJ327696 KKF327690:KKF327696 KUB327690:KUB327696 LDX327690:LDX327696 LNT327690:LNT327696 LXP327690:LXP327696 MHL327690:MHL327696 MRH327690:MRH327696 NBD327690:NBD327696 NKZ327690:NKZ327696 NUV327690:NUV327696 OER327690:OER327696 OON327690:OON327696 OYJ327690:OYJ327696 PIF327690:PIF327696 PSB327690:PSB327696 QBX327690:QBX327696 QLT327690:QLT327696 QVP327690:QVP327696 RFL327690:RFL327696 RPH327690:RPH327696 RZD327690:RZD327696 SIZ327690:SIZ327696 SSV327690:SSV327696 TCR327690:TCR327696 TMN327690:TMN327696 TWJ327690:TWJ327696 UGF327690:UGF327696 UQB327690:UQB327696 UZX327690:UZX327696 VJT327690:VJT327696 VTP327690:VTP327696 WDL327690:WDL327696 WNH327690:WNH327696 WXD327690:WXD327696 AV393226:AV393232 KR393226:KR393232 UN393226:UN393232 AEJ393226:AEJ393232 AOF393226:AOF393232 AYB393226:AYB393232 BHX393226:BHX393232 BRT393226:BRT393232 CBP393226:CBP393232 CLL393226:CLL393232 CVH393226:CVH393232 DFD393226:DFD393232 DOZ393226:DOZ393232 DYV393226:DYV393232 EIR393226:EIR393232 ESN393226:ESN393232 FCJ393226:FCJ393232 FMF393226:FMF393232 FWB393226:FWB393232 GFX393226:GFX393232 GPT393226:GPT393232 GZP393226:GZP393232 HJL393226:HJL393232 HTH393226:HTH393232 IDD393226:IDD393232 IMZ393226:IMZ393232 IWV393226:IWV393232 JGR393226:JGR393232 JQN393226:JQN393232 KAJ393226:KAJ393232 KKF393226:KKF393232 KUB393226:KUB393232 LDX393226:LDX393232 LNT393226:LNT393232 LXP393226:LXP393232 MHL393226:MHL393232 MRH393226:MRH393232 NBD393226:NBD393232 NKZ393226:NKZ393232 NUV393226:NUV393232 OER393226:OER393232 OON393226:OON393232 OYJ393226:OYJ393232 PIF393226:PIF393232 PSB393226:PSB393232 QBX393226:QBX393232 QLT393226:QLT393232 QVP393226:QVP393232 RFL393226:RFL393232 RPH393226:RPH393232 RZD393226:RZD393232 SIZ393226:SIZ393232 SSV393226:SSV393232 TCR393226:TCR393232 TMN393226:TMN393232 TWJ393226:TWJ393232 UGF393226:UGF393232 UQB393226:UQB393232 UZX393226:UZX393232 VJT393226:VJT393232 VTP393226:VTP393232 WDL393226:WDL393232 WNH393226:WNH393232 WXD393226:WXD393232 AV458762:AV458768 KR458762:KR458768 UN458762:UN458768 AEJ458762:AEJ458768 AOF458762:AOF458768 AYB458762:AYB458768 BHX458762:BHX458768 BRT458762:BRT458768 CBP458762:CBP458768 CLL458762:CLL458768 CVH458762:CVH458768 DFD458762:DFD458768 DOZ458762:DOZ458768 DYV458762:DYV458768 EIR458762:EIR458768 ESN458762:ESN458768 FCJ458762:FCJ458768 FMF458762:FMF458768 FWB458762:FWB458768 GFX458762:GFX458768 GPT458762:GPT458768 GZP458762:GZP458768 HJL458762:HJL458768 HTH458762:HTH458768 IDD458762:IDD458768 IMZ458762:IMZ458768 IWV458762:IWV458768 JGR458762:JGR458768 JQN458762:JQN458768 KAJ458762:KAJ458768 KKF458762:KKF458768 KUB458762:KUB458768 LDX458762:LDX458768 LNT458762:LNT458768 LXP458762:LXP458768 MHL458762:MHL458768 MRH458762:MRH458768 NBD458762:NBD458768 NKZ458762:NKZ458768 NUV458762:NUV458768 OER458762:OER458768 OON458762:OON458768 OYJ458762:OYJ458768 PIF458762:PIF458768 PSB458762:PSB458768 QBX458762:QBX458768 QLT458762:QLT458768 QVP458762:QVP458768 RFL458762:RFL458768 RPH458762:RPH458768 RZD458762:RZD458768 SIZ458762:SIZ458768 SSV458762:SSV458768 TCR458762:TCR458768 TMN458762:TMN458768 TWJ458762:TWJ458768 UGF458762:UGF458768 UQB458762:UQB458768 UZX458762:UZX458768 VJT458762:VJT458768 VTP458762:VTP458768 WDL458762:WDL458768 WNH458762:WNH458768 WXD458762:WXD458768 AV524298:AV524304 KR524298:KR524304 UN524298:UN524304 AEJ524298:AEJ524304 AOF524298:AOF524304 AYB524298:AYB524304 BHX524298:BHX524304 BRT524298:BRT524304 CBP524298:CBP524304 CLL524298:CLL524304 CVH524298:CVH524304 DFD524298:DFD524304 DOZ524298:DOZ524304 DYV524298:DYV524304 EIR524298:EIR524304 ESN524298:ESN524304 FCJ524298:FCJ524304 FMF524298:FMF524304 FWB524298:FWB524304 GFX524298:GFX524304 GPT524298:GPT524304 GZP524298:GZP524304 HJL524298:HJL524304 HTH524298:HTH524304 IDD524298:IDD524304 IMZ524298:IMZ524304 IWV524298:IWV524304 JGR524298:JGR524304 JQN524298:JQN524304 KAJ524298:KAJ524304 KKF524298:KKF524304 KUB524298:KUB524304 LDX524298:LDX524304 LNT524298:LNT524304 LXP524298:LXP524304 MHL524298:MHL524304 MRH524298:MRH524304 NBD524298:NBD524304 NKZ524298:NKZ524304 NUV524298:NUV524304 OER524298:OER524304 OON524298:OON524304 OYJ524298:OYJ524304 PIF524298:PIF524304 PSB524298:PSB524304 QBX524298:QBX524304 QLT524298:QLT524304 QVP524298:QVP524304 RFL524298:RFL524304 RPH524298:RPH524304 RZD524298:RZD524304 SIZ524298:SIZ524304 SSV524298:SSV524304 TCR524298:TCR524304 TMN524298:TMN524304 TWJ524298:TWJ524304 UGF524298:UGF524304 UQB524298:UQB524304 UZX524298:UZX524304 VJT524298:VJT524304 VTP524298:VTP524304 WDL524298:WDL524304 WNH524298:WNH524304 WXD524298:WXD524304 AV589834:AV589840 KR589834:KR589840 UN589834:UN589840 AEJ589834:AEJ589840 AOF589834:AOF589840 AYB589834:AYB589840 BHX589834:BHX589840 BRT589834:BRT589840 CBP589834:CBP589840 CLL589834:CLL589840 CVH589834:CVH589840 DFD589834:DFD589840 DOZ589834:DOZ589840 DYV589834:DYV589840 EIR589834:EIR589840 ESN589834:ESN589840 FCJ589834:FCJ589840 FMF589834:FMF589840 FWB589834:FWB589840 GFX589834:GFX589840 GPT589834:GPT589840 GZP589834:GZP589840 HJL589834:HJL589840 HTH589834:HTH589840 IDD589834:IDD589840 IMZ589834:IMZ589840 IWV589834:IWV589840 JGR589834:JGR589840 JQN589834:JQN589840 KAJ589834:KAJ589840 KKF589834:KKF589840 KUB589834:KUB589840 LDX589834:LDX589840 LNT589834:LNT589840 LXP589834:LXP589840 MHL589834:MHL589840 MRH589834:MRH589840 NBD589834:NBD589840 NKZ589834:NKZ589840 NUV589834:NUV589840 OER589834:OER589840 OON589834:OON589840 OYJ589834:OYJ589840 PIF589834:PIF589840 PSB589834:PSB589840 QBX589834:QBX589840 QLT589834:QLT589840 QVP589834:QVP589840 RFL589834:RFL589840 RPH589834:RPH589840 RZD589834:RZD589840 SIZ589834:SIZ589840 SSV589834:SSV589840 TCR589834:TCR589840 TMN589834:TMN589840 TWJ589834:TWJ589840 UGF589834:UGF589840 UQB589834:UQB589840 UZX589834:UZX589840 VJT589834:VJT589840 VTP589834:VTP589840 WDL589834:WDL589840 WNH589834:WNH589840 WXD589834:WXD589840 AV655370:AV655376 KR655370:KR655376 UN655370:UN655376 AEJ655370:AEJ655376 AOF655370:AOF655376 AYB655370:AYB655376 BHX655370:BHX655376 BRT655370:BRT655376 CBP655370:CBP655376 CLL655370:CLL655376 CVH655370:CVH655376 DFD655370:DFD655376 DOZ655370:DOZ655376 DYV655370:DYV655376 EIR655370:EIR655376 ESN655370:ESN655376 FCJ655370:FCJ655376 FMF655370:FMF655376 FWB655370:FWB655376 GFX655370:GFX655376 GPT655370:GPT655376 GZP655370:GZP655376 HJL655370:HJL655376 HTH655370:HTH655376 IDD655370:IDD655376 IMZ655370:IMZ655376 IWV655370:IWV655376 JGR655370:JGR655376 JQN655370:JQN655376 KAJ655370:KAJ655376 KKF655370:KKF655376 KUB655370:KUB655376 LDX655370:LDX655376 LNT655370:LNT655376 LXP655370:LXP655376 MHL655370:MHL655376 MRH655370:MRH655376 NBD655370:NBD655376 NKZ655370:NKZ655376 NUV655370:NUV655376 OER655370:OER655376 OON655370:OON655376 OYJ655370:OYJ655376 PIF655370:PIF655376 PSB655370:PSB655376 QBX655370:QBX655376 QLT655370:QLT655376 QVP655370:QVP655376 RFL655370:RFL655376 RPH655370:RPH655376 RZD655370:RZD655376 SIZ655370:SIZ655376 SSV655370:SSV655376 TCR655370:TCR655376 TMN655370:TMN655376 TWJ655370:TWJ655376 UGF655370:UGF655376 UQB655370:UQB655376 UZX655370:UZX655376 VJT655370:VJT655376 VTP655370:VTP655376 WDL655370:WDL655376 WNH655370:WNH655376 WXD655370:WXD655376 AV720906:AV720912 KR720906:KR720912 UN720906:UN720912 AEJ720906:AEJ720912 AOF720906:AOF720912 AYB720906:AYB720912 BHX720906:BHX720912 BRT720906:BRT720912 CBP720906:CBP720912 CLL720906:CLL720912 CVH720906:CVH720912 DFD720906:DFD720912 DOZ720906:DOZ720912 DYV720906:DYV720912 EIR720906:EIR720912 ESN720906:ESN720912 FCJ720906:FCJ720912 FMF720906:FMF720912 FWB720906:FWB720912 GFX720906:GFX720912 GPT720906:GPT720912 GZP720906:GZP720912 HJL720906:HJL720912 HTH720906:HTH720912 IDD720906:IDD720912 IMZ720906:IMZ720912 IWV720906:IWV720912 JGR720906:JGR720912 JQN720906:JQN720912 KAJ720906:KAJ720912 KKF720906:KKF720912 KUB720906:KUB720912 LDX720906:LDX720912 LNT720906:LNT720912 LXP720906:LXP720912 MHL720906:MHL720912 MRH720906:MRH720912 NBD720906:NBD720912 NKZ720906:NKZ720912 NUV720906:NUV720912 OER720906:OER720912 OON720906:OON720912 OYJ720906:OYJ720912 PIF720906:PIF720912 PSB720906:PSB720912 QBX720906:QBX720912 QLT720906:QLT720912 QVP720906:QVP720912 RFL720906:RFL720912 RPH720906:RPH720912 RZD720906:RZD720912 SIZ720906:SIZ720912 SSV720906:SSV720912 TCR720906:TCR720912 TMN720906:TMN720912 TWJ720906:TWJ720912 UGF720906:UGF720912 UQB720906:UQB720912 UZX720906:UZX720912 VJT720906:VJT720912 VTP720906:VTP720912 WDL720906:WDL720912 WNH720906:WNH720912 WXD720906:WXD720912 AV786442:AV786448 KR786442:KR786448 UN786442:UN786448 AEJ786442:AEJ786448 AOF786442:AOF786448 AYB786442:AYB786448 BHX786442:BHX786448 BRT786442:BRT786448 CBP786442:CBP786448 CLL786442:CLL786448 CVH786442:CVH786448 DFD786442:DFD786448 DOZ786442:DOZ786448 DYV786442:DYV786448 EIR786442:EIR786448 ESN786442:ESN786448 FCJ786442:FCJ786448 FMF786442:FMF786448 FWB786442:FWB786448 GFX786442:GFX786448 GPT786442:GPT786448 GZP786442:GZP786448 HJL786442:HJL786448 HTH786442:HTH786448 IDD786442:IDD786448 IMZ786442:IMZ786448 IWV786442:IWV786448 JGR786442:JGR786448 JQN786442:JQN786448 KAJ786442:KAJ786448 KKF786442:KKF786448 KUB786442:KUB786448 LDX786442:LDX786448 LNT786442:LNT786448 LXP786442:LXP786448 MHL786442:MHL786448 MRH786442:MRH786448 NBD786442:NBD786448 NKZ786442:NKZ786448 NUV786442:NUV786448 OER786442:OER786448 OON786442:OON786448 OYJ786442:OYJ786448 PIF786442:PIF786448 PSB786442:PSB786448 QBX786442:QBX786448 QLT786442:QLT786448 QVP786442:QVP786448 RFL786442:RFL786448 RPH786442:RPH786448 RZD786442:RZD786448 SIZ786442:SIZ786448 SSV786442:SSV786448 TCR786442:TCR786448 TMN786442:TMN786448 TWJ786442:TWJ786448 UGF786442:UGF786448 UQB786442:UQB786448 UZX786442:UZX786448 VJT786442:VJT786448 VTP786442:VTP786448 WDL786442:WDL786448 WNH786442:WNH786448 WXD786442:WXD786448 AV851978:AV851984 KR851978:KR851984 UN851978:UN851984 AEJ851978:AEJ851984 AOF851978:AOF851984 AYB851978:AYB851984 BHX851978:BHX851984 BRT851978:BRT851984 CBP851978:CBP851984 CLL851978:CLL851984 CVH851978:CVH851984 DFD851978:DFD851984 DOZ851978:DOZ851984 DYV851978:DYV851984 EIR851978:EIR851984 ESN851978:ESN851984 FCJ851978:FCJ851984 FMF851978:FMF851984 FWB851978:FWB851984 GFX851978:GFX851984 GPT851978:GPT851984 GZP851978:GZP851984 HJL851978:HJL851984 HTH851978:HTH851984 IDD851978:IDD851984 IMZ851978:IMZ851984 IWV851978:IWV851984 JGR851978:JGR851984 JQN851978:JQN851984 KAJ851978:KAJ851984 KKF851978:KKF851984 KUB851978:KUB851984 LDX851978:LDX851984 LNT851978:LNT851984 LXP851978:LXP851984 MHL851978:MHL851984 MRH851978:MRH851984 NBD851978:NBD851984 NKZ851978:NKZ851984 NUV851978:NUV851984 OER851978:OER851984 OON851978:OON851984 OYJ851978:OYJ851984 PIF851978:PIF851984 PSB851978:PSB851984 QBX851978:QBX851984 QLT851978:QLT851984 QVP851978:QVP851984 RFL851978:RFL851984 RPH851978:RPH851984 RZD851978:RZD851984 SIZ851978:SIZ851984 SSV851978:SSV851984 TCR851978:TCR851984 TMN851978:TMN851984 TWJ851978:TWJ851984 UGF851978:UGF851984 UQB851978:UQB851984 UZX851978:UZX851984 VJT851978:VJT851984 VTP851978:VTP851984 WDL851978:WDL851984 WNH851978:WNH851984 WXD851978:WXD851984 AV917514:AV917520 KR917514:KR917520 UN917514:UN917520 AEJ917514:AEJ917520 AOF917514:AOF917520 AYB917514:AYB917520 BHX917514:BHX917520 BRT917514:BRT917520 CBP917514:CBP917520 CLL917514:CLL917520 CVH917514:CVH917520 DFD917514:DFD917520 DOZ917514:DOZ917520 DYV917514:DYV917520 EIR917514:EIR917520 ESN917514:ESN917520 FCJ917514:FCJ917520 FMF917514:FMF917520 FWB917514:FWB917520 GFX917514:GFX917520 GPT917514:GPT917520 GZP917514:GZP917520 HJL917514:HJL917520 HTH917514:HTH917520 IDD917514:IDD917520 IMZ917514:IMZ917520 IWV917514:IWV917520 JGR917514:JGR917520 JQN917514:JQN917520 KAJ917514:KAJ917520 KKF917514:KKF917520 KUB917514:KUB917520 LDX917514:LDX917520 LNT917514:LNT917520 LXP917514:LXP917520 MHL917514:MHL917520 MRH917514:MRH917520 NBD917514:NBD917520 NKZ917514:NKZ917520 NUV917514:NUV917520 OER917514:OER917520 OON917514:OON917520 OYJ917514:OYJ917520 PIF917514:PIF917520 PSB917514:PSB917520 QBX917514:QBX917520 QLT917514:QLT917520 QVP917514:QVP917520 RFL917514:RFL917520 RPH917514:RPH917520 RZD917514:RZD917520 SIZ917514:SIZ917520 SSV917514:SSV917520 TCR917514:TCR917520 TMN917514:TMN917520 TWJ917514:TWJ917520 UGF917514:UGF917520 UQB917514:UQB917520 UZX917514:UZX917520 VJT917514:VJT917520 VTP917514:VTP917520 WDL917514:WDL917520 WNH917514:WNH917520 WXD917514:WXD917520 AV983050:AV983056 KR983050:KR983056 UN983050:UN983056 AEJ983050:AEJ983056 AOF983050:AOF983056 AYB983050:AYB983056 BHX983050:BHX983056 BRT983050:BRT983056 CBP983050:CBP983056 CLL983050:CLL983056 CVH983050:CVH983056 DFD983050:DFD983056 DOZ983050:DOZ983056 DYV983050:DYV983056 EIR983050:EIR983056 ESN983050:ESN983056 FCJ983050:FCJ983056 FMF983050:FMF983056 FWB983050:FWB983056 GFX983050:GFX983056 GPT983050:GPT983056 GZP983050:GZP983056 HJL983050:HJL983056 HTH983050:HTH983056 IDD983050:IDD983056 IMZ983050:IMZ983056 IWV983050:IWV983056 JGR983050:JGR983056 JQN983050:JQN983056 KAJ983050:KAJ983056 KKF983050:KKF983056 KUB983050:KUB983056 LDX983050:LDX983056 LNT983050:LNT983056 LXP983050:LXP983056 MHL983050:MHL983056 MRH983050:MRH983056 NBD983050:NBD983056 NKZ983050:NKZ983056 NUV983050:NUV983056 OER983050:OER983056 OON983050:OON983056 OYJ983050:OYJ983056 PIF983050:PIF983056 PSB983050:PSB983056 QBX983050:QBX983056 QLT983050:QLT983056 QVP983050:QVP983056 RFL983050:RFL983056 RPH983050:RPH983056 RZD983050:RZD983056 SIZ983050:SIZ983056 SSV983050:SSV983056 TCR983050:TCR983056 TMN983050:TMN983056 TWJ983050:TWJ983056 UGF983050:UGF983056 UQB983050:UQB983056 UZX983050:UZX983056 VJT983050:VJT983056 VTP983050:VTP983056 WDL983050:WDL983056 WNH983050:WNH983056 WXD983050:WXD983056">
      <formula1>Periodo</formula1>
    </dataValidation>
    <dataValidation type="list" showInputMessage="1" showErrorMessage="1" sqref="V10:AF16 JR10:KB16 TN10:TX16 ADJ10:ADT16 ANF10:ANP16 AXB10:AXL16 BGX10:BHH16 BQT10:BRD16 CAP10:CAZ16 CKL10:CKV16 CUH10:CUR16 DED10:DEN16 DNZ10:DOJ16 DXV10:DYF16 EHR10:EIB16 ERN10:ERX16 FBJ10:FBT16 FLF10:FLP16 FVB10:FVL16 GEX10:GFH16 GOT10:GPD16 GYP10:GYZ16 HIL10:HIV16 HSH10:HSR16 ICD10:ICN16 ILZ10:IMJ16 IVV10:IWF16 JFR10:JGB16 JPN10:JPX16 JZJ10:JZT16 KJF10:KJP16 KTB10:KTL16 LCX10:LDH16 LMT10:LND16 LWP10:LWZ16 MGL10:MGV16 MQH10:MQR16 NAD10:NAN16 NJZ10:NKJ16 NTV10:NUF16 ODR10:OEB16 ONN10:ONX16 OXJ10:OXT16 PHF10:PHP16 PRB10:PRL16 QAX10:QBH16 QKT10:QLD16 QUP10:QUZ16 REL10:REV16 ROH10:ROR16 RYD10:RYN16 SHZ10:SIJ16 SRV10:SSF16 TBR10:TCB16 TLN10:TLX16 TVJ10:TVT16 UFF10:UFP16 UPB10:UPL16 UYX10:UZH16 VIT10:VJD16 VSP10:VSZ16 WCL10:WCV16 WMH10:WMR16 WWD10:WWN16 V65546:AF65552 JR65546:KB65552 TN65546:TX65552 ADJ65546:ADT65552 ANF65546:ANP65552 AXB65546:AXL65552 BGX65546:BHH65552 BQT65546:BRD65552 CAP65546:CAZ65552 CKL65546:CKV65552 CUH65546:CUR65552 DED65546:DEN65552 DNZ65546:DOJ65552 DXV65546:DYF65552 EHR65546:EIB65552 ERN65546:ERX65552 FBJ65546:FBT65552 FLF65546:FLP65552 FVB65546:FVL65552 GEX65546:GFH65552 GOT65546:GPD65552 GYP65546:GYZ65552 HIL65546:HIV65552 HSH65546:HSR65552 ICD65546:ICN65552 ILZ65546:IMJ65552 IVV65546:IWF65552 JFR65546:JGB65552 JPN65546:JPX65552 JZJ65546:JZT65552 KJF65546:KJP65552 KTB65546:KTL65552 LCX65546:LDH65552 LMT65546:LND65552 LWP65546:LWZ65552 MGL65546:MGV65552 MQH65546:MQR65552 NAD65546:NAN65552 NJZ65546:NKJ65552 NTV65546:NUF65552 ODR65546:OEB65552 ONN65546:ONX65552 OXJ65546:OXT65552 PHF65546:PHP65552 PRB65546:PRL65552 QAX65546:QBH65552 QKT65546:QLD65552 QUP65546:QUZ65552 REL65546:REV65552 ROH65546:ROR65552 RYD65546:RYN65552 SHZ65546:SIJ65552 SRV65546:SSF65552 TBR65546:TCB65552 TLN65546:TLX65552 TVJ65546:TVT65552 UFF65546:UFP65552 UPB65546:UPL65552 UYX65546:UZH65552 VIT65546:VJD65552 VSP65546:VSZ65552 WCL65546:WCV65552 WMH65546:WMR65552 WWD65546:WWN65552 V131082:AF131088 JR131082:KB131088 TN131082:TX131088 ADJ131082:ADT131088 ANF131082:ANP131088 AXB131082:AXL131088 BGX131082:BHH131088 BQT131082:BRD131088 CAP131082:CAZ131088 CKL131082:CKV131088 CUH131082:CUR131088 DED131082:DEN131088 DNZ131082:DOJ131088 DXV131082:DYF131088 EHR131082:EIB131088 ERN131082:ERX131088 FBJ131082:FBT131088 FLF131082:FLP131088 FVB131082:FVL131088 GEX131082:GFH131088 GOT131082:GPD131088 GYP131082:GYZ131088 HIL131082:HIV131088 HSH131082:HSR131088 ICD131082:ICN131088 ILZ131082:IMJ131088 IVV131082:IWF131088 JFR131082:JGB131088 JPN131082:JPX131088 JZJ131082:JZT131088 KJF131082:KJP131088 KTB131082:KTL131088 LCX131082:LDH131088 LMT131082:LND131088 LWP131082:LWZ131088 MGL131082:MGV131088 MQH131082:MQR131088 NAD131082:NAN131088 NJZ131082:NKJ131088 NTV131082:NUF131088 ODR131082:OEB131088 ONN131082:ONX131088 OXJ131082:OXT131088 PHF131082:PHP131088 PRB131082:PRL131088 QAX131082:QBH131088 QKT131082:QLD131088 QUP131082:QUZ131088 REL131082:REV131088 ROH131082:ROR131088 RYD131082:RYN131088 SHZ131082:SIJ131088 SRV131082:SSF131088 TBR131082:TCB131088 TLN131082:TLX131088 TVJ131082:TVT131088 UFF131082:UFP131088 UPB131082:UPL131088 UYX131082:UZH131088 VIT131082:VJD131088 VSP131082:VSZ131088 WCL131082:WCV131088 WMH131082:WMR131088 WWD131082:WWN131088 V196618:AF196624 JR196618:KB196624 TN196618:TX196624 ADJ196618:ADT196624 ANF196618:ANP196624 AXB196618:AXL196624 BGX196618:BHH196624 BQT196618:BRD196624 CAP196618:CAZ196624 CKL196618:CKV196624 CUH196618:CUR196624 DED196618:DEN196624 DNZ196618:DOJ196624 DXV196618:DYF196624 EHR196618:EIB196624 ERN196618:ERX196624 FBJ196618:FBT196624 FLF196618:FLP196624 FVB196618:FVL196624 GEX196618:GFH196624 GOT196618:GPD196624 GYP196618:GYZ196624 HIL196618:HIV196624 HSH196618:HSR196624 ICD196618:ICN196624 ILZ196618:IMJ196624 IVV196618:IWF196624 JFR196618:JGB196624 JPN196618:JPX196624 JZJ196618:JZT196624 KJF196618:KJP196624 KTB196618:KTL196624 LCX196618:LDH196624 LMT196618:LND196624 LWP196618:LWZ196624 MGL196618:MGV196624 MQH196618:MQR196624 NAD196618:NAN196624 NJZ196618:NKJ196624 NTV196618:NUF196624 ODR196618:OEB196624 ONN196618:ONX196624 OXJ196618:OXT196624 PHF196618:PHP196624 PRB196618:PRL196624 QAX196618:QBH196624 QKT196618:QLD196624 QUP196618:QUZ196624 REL196618:REV196624 ROH196618:ROR196624 RYD196618:RYN196624 SHZ196618:SIJ196624 SRV196618:SSF196624 TBR196618:TCB196624 TLN196618:TLX196624 TVJ196618:TVT196624 UFF196618:UFP196624 UPB196618:UPL196624 UYX196618:UZH196624 VIT196618:VJD196624 VSP196618:VSZ196624 WCL196618:WCV196624 WMH196618:WMR196624 WWD196618:WWN196624 V262154:AF262160 JR262154:KB262160 TN262154:TX262160 ADJ262154:ADT262160 ANF262154:ANP262160 AXB262154:AXL262160 BGX262154:BHH262160 BQT262154:BRD262160 CAP262154:CAZ262160 CKL262154:CKV262160 CUH262154:CUR262160 DED262154:DEN262160 DNZ262154:DOJ262160 DXV262154:DYF262160 EHR262154:EIB262160 ERN262154:ERX262160 FBJ262154:FBT262160 FLF262154:FLP262160 FVB262154:FVL262160 GEX262154:GFH262160 GOT262154:GPD262160 GYP262154:GYZ262160 HIL262154:HIV262160 HSH262154:HSR262160 ICD262154:ICN262160 ILZ262154:IMJ262160 IVV262154:IWF262160 JFR262154:JGB262160 JPN262154:JPX262160 JZJ262154:JZT262160 KJF262154:KJP262160 KTB262154:KTL262160 LCX262154:LDH262160 LMT262154:LND262160 LWP262154:LWZ262160 MGL262154:MGV262160 MQH262154:MQR262160 NAD262154:NAN262160 NJZ262154:NKJ262160 NTV262154:NUF262160 ODR262154:OEB262160 ONN262154:ONX262160 OXJ262154:OXT262160 PHF262154:PHP262160 PRB262154:PRL262160 QAX262154:QBH262160 QKT262154:QLD262160 QUP262154:QUZ262160 REL262154:REV262160 ROH262154:ROR262160 RYD262154:RYN262160 SHZ262154:SIJ262160 SRV262154:SSF262160 TBR262154:TCB262160 TLN262154:TLX262160 TVJ262154:TVT262160 UFF262154:UFP262160 UPB262154:UPL262160 UYX262154:UZH262160 VIT262154:VJD262160 VSP262154:VSZ262160 WCL262154:WCV262160 WMH262154:WMR262160 WWD262154:WWN262160 V327690:AF327696 JR327690:KB327696 TN327690:TX327696 ADJ327690:ADT327696 ANF327690:ANP327696 AXB327690:AXL327696 BGX327690:BHH327696 BQT327690:BRD327696 CAP327690:CAZ327696 CKL327690:CKV327696 CUH327690:CUR327696 DED327690:DEN327696 DNZ327690:DOJ327696 DXV327690:DYF327696 EHR327690:EIB327696 ERN327690:ERX327696 FBJ327690:FBT327696 FLF327690:FLP327696 FVB327690:FVL327696 GEX327690:GFH327696 GOT327690:GPD327696 GYP327690:GYZ327696 HIL327690:HIV327696 HSH327690:HSR327696 ICD327690:ICN327696 ILZ327690:IMJ327696 IVV327690:IWF327696 JFR327690:JGB327696 JPN327690:JPX327696 JZJ327690:JZT327696 KJF327690:KJP327696 KTB327690:KTL327696 LCX327690:LDH327696 LMT327690:LND327696 LWP327690:LWZ327696 MGL327690:MGV327696 MQH327690:MQR327696 NAD327690:NAN327696 NJZ327690:NKJ327696 NTV327690:NUF327696 ODR327690:OEB327696 ONN327690:ONX327696 OXJ327690:OXT327696 PHF327690:PHP327696 PRB327690:PRL327696 QAX327690:QBH327696 QKT327690:QLD327696 QUP327690:QUZ327696 REL327690:REV327696 ROH327690:ROR327696 RYD327690:RYN327696 SHZ327690:SIJ327696 SRV327690:SSF327696 TBR327690:TCB327696 TLN327690:TLX327696 TVJ327690:TVT327696 UFF327690:UFP327696 UPB327690:UPL327696 UYX327690:UZH327696 VIT327690:VJD327696 VSP327690:VSZ327696 WCL327690:WCV327696 WMH327690:WMR327696 WWD327690:WWN327696 V393226:AF393232 JR393226:KB393232 TN393226:TX393232 ADJ393226:ADT393232 ANF393226:ANP393232 AXB393226:AXL393232 BGX393226:BHH393232 BQT393226:BRD393232 CAP393226:CAZ393232 CKL393226:CKV393232 CUH393226:CUR393232 DED393226:DEN393232 DNZ393226:DOJ393232 DXV393226:DYF393232 EHR393226:EIB393232 ERN393226:ERX393232 FBJ393226:FBT393232 FLF393226:FLP393232 FVB393226:FVL393232 GEX393226:GFH393232 GOT393226:GPD393232 GYP393226:GYZ393232 HIL393226:HIV393232 HSH393226:HSR393232 ICD393226:ICN393232 ILZ393226:IMJ393232 IVV393226:IWF393232 JFR393226:JGB393232 JPN393226:JPX393232 JZJ393226:JZT393232 KJF393226:KJP393232 KTB393226:KTL393232 LCX393226:LDH393232 LMT393226:LND393232 LWP393226:LWZ393232 MGL393226:MGV393232 MQH393226:MQR393232 NAD393226:NAN393232 NJZ393226:NKJ393232 NTV393226:NUF393232 ODR393226:OEB393232 ONN393226:ONX393232 OXJ393226:OXT393232 PHF393226:PHP393232 PRB393226:PRL393232 QAX393226:QBH393232 QKT393226:QLD393232 QUP393226:QUZ393232 REL393226:REV393232 ROH393226:ROR393232 RYD393226:RYN393232 SHZ393226:SIJ393232 SRV393226:SSF393232 TBR393226:TCB393232 TLN393226:TLX393232 TVJ393226:TVT393232 UFF393226:UFP393232 UPB393226:UPL393232 UYX393226:UZH393232 VIT393226:VJD393232 VSP393226:VSZ393232 WCL393226:WCV393232 WMH393226:WMR393232 WWD393226:WWN393232 V458762:AF458768 JR458762:KB458768 TN458762:TX458768 ADJ458762:ADT458768 ANF458762:ANP458768 AXB458762:AXL458768 BGX458762:BHH458768 BQT458762:BRD458768 CAP458762:CAZ458768 CKL458762:CKV458768 CUH458762:CUR458768 DED458762:DEN458768 DNZ458762:DOJ458768 DXV458762:DYF458768 EHR458762:EIB458768 ERN458762:ERX458768 FBJ458762:FBT458768 FLF458762:FLP458768 FVB458762:FVL458768 GEX458762:GFH458768 GOT458762:GPD458768 GYP458762:GYZ458768 HIL458762:HIV458768 HSH458762:HSR458768 ICD458762:ICN458768 ILZ458762:IMJ458768 IVV458762:IWF458768 JFR458762:JGB458768 JPN458762:JPX458768 JZJ458762:JZT458768 KJF458762:KJP458768 KTB458762:KTL458768 LCX458762:LDH458768 LMT458762:LND458768 LWP458762:LWZ458768 MGL458762:MGV458768 MQH458762:MQR458768 NAD458762:NAN458768 NJZ458762:NKJ458768 NTV458762:NUF458768 ODR458762:OEB458768 ONN458762:ONX458768 OXJ458762:OXT458768 PHF458762:PHP458768 PRB458762:PRL458768 QAX458762:QBH458768 QKT458762:QLD458768 QUP458762:QUZ458768 REL458762:REV458768 ROH458762:ROR458768 RYD458762:RYN458768 SHZ458762:SIJ458768 SRV458762:SSF458768 TBR458762:TCB458768 TLN458762:TLX458768 TVJ458762:TVT458768 UFF458762:UFP458768 UPB458762:UPL458768 UYX458762:UZH458768 VIT458762:VJD458768 VSP458762:VSZ458768 WCL458762:WCV458768 WMH458762:WMR458768 WWD458762:WWN458768 V524298:AF524304 JR524298:KB524304 TN524298:TX524304 ADJ524298:ADT524304 ANF524298:ANP524304 AXB524298:AXL524304 BGX524298:BHH524304 BQT524298:BRD524304 CAP524298:CAZ524304 CKL524298:CKV524304 CUH524298:CUR524304 DED524298:DEN524304 DNZ524298:DOJ524304 DXV524298:DYF524304 EHR524298:EIB524304 ERN524298:ERX524304 FBJ524298:FBT524304 FLF524298:FLP524304 FVB524298:FVL524304 GEX524298:GFH524304 GOT524298:GPD524304 GYP524298:GYZ524304 HIL524298:HIV524304 HSH524298:HSR524304 ICD524298:ICN524304 ILZ524298:IMJ524304 IVV524298:IWF524304 JFR524298:JGB524304 JPN524298:JPX524304 JZJ524298:JZT524304 KJF524298:KJP524304 KTB524298:KTL524304 LCX524298:LDH524304 LMT524298:LND524304 LWP524298:LWZ524304 MGL524298:MGV524304 MQH524298:MQR524304 NAD524298:NAN524304 NJZ524298:NKJ524304 NTV524298:NUF524304 ODR524298:OEB524304 ONN524298:ONX524304 OXJ524298:OXT524304 PHF524298:PHP524304 PRB524298:PRL524304 QAX524298:QBH524304 QKT524298:QLD524304 QUP524298:QUZ524304 REL524298:REV524304 ROH524298:ROR524304 RYD524298:RYN524304 SHZ524298:SIJ524304 SRV524298:SSF524304 TBR524298:TCB524304 TLN524298:TLX524304 TVJ524298:TVT524304 UFF524298:UFP524304 UPB524298:UPL524304 UYX524298:UZH524304 VIT524298:VJD524304 VSP524298:VSZ524304 WCL524298:WCV524304 WMH524298:WMR524304 WWD524298:WWN524304 V589834:AF589840 JR589834:KB589840 TN589834:TX589840 ADJ589834:ADT589840 ANF589834:ANP589840 AXB589834:AXL589840 BGX589834:BHH589840 BQT589834:BRD589840 CAP589834:CAZ589840 CKL589834:CKV589840 CUH589834:CUR589840 DED589834:DEN589840 DNZ589834:DOJ589840 DXV589834:DYF589840 EHR589834:EIB589840 ERN589834:ERX589840 FBJ589834:FBT589840 FLF589834:FLP589840 FVB589834:FVL589840 GEX589834:GFH589840 GOT589834:GPD589840 GYP589834:GYZ589840 HIL589834:HIV589840 HSH589834:HSR589840 ICD589834:ICN589840 ILZ589834:IMJ589840 IVV589834:IWF589840 JFR589834:JGB589840 JPN589834:JPX589840 JZJ589834:JZT589840 KJF589834:KJP589840 KTB589834:KTL589840 LCX589834:LDH589840 LMT589834:LND589840 LWP589834:LWZ589840 MGL589834:MGV589840 MQH589834:MQR589840 NAD589834:NAN589840 NJZ589834:NKJ589840 NTV589834:NUF589840 ODR589834:OEB589840 ONN589834:ONX589840 OXJ589834:OXT589840 PHF589834:PHP589840 PRB589834:PRL589840 QAX589834:QBH589840 QKT589834:QLD589840 QUP589834:QUZ589840 REL589834:REV589840 ROH589834:ROR589840 RYD589834:RYN589840 SHZ589834:SIJ589840 SRV589834:SSF589840 TBR589834:TCB589840 TLN589834:TLX589840 TVJ589834:TVT589840 UFF589834:UFP589840 UPB589834:UPL589840 UYX589834:UZH589840 VIT589834:VJD589840 VSP589834:VSZ589840 WCL589834:WCV589840 WMH589834:WMR589840 WWD589834:WWN589840 V655370:AF655376 JR655370:KB655376 TN655370:TX655376 ADJ655370:ADT655376 ANF655370:ANP655376 AXB655370:AXL655376 BGX655370:BHH655376 BQT655370:BRD655376 CAP655370:CAZ655376 CKL655370:CKV655376 CUH655370:CUR655376 DED655370:DEN655376 DNZ655370:DOJ655376 DXV655370:DYF655376 EHR655370:EIB655376 ERN655370:ERX655376 FBJ655370:FBT655376 FLF655370:FLP655376 FVB655370:FVL655376 GEX655370:GFH655376 GOT655370:GPD655376 GYP655370:GYZ655376 HIL655370:HIV655376 HSH655370:HSR655376 ICD655370:ICN655376 ILZ655370:IMJ655376 IVV655370:IWF655376 JFR655370:JGB655376 JPN655370:JPX655376 JZJ655370:JZT655376 KJF655370:KJP655376 KTB655370:KTL655376 LCX655370:LDH655376 LMT655370:LND655376 LWP655370:LWZ655376 MGL655370:MGV655376 MQH655370:MQR655376 NAD655370:NAN655376 NJZ655370:NKJ655376 NTV655370:NUF655376 ODR655370:OEB655376 ONN655370:ONX655376 OXJ655370:OXT655376 PHF655370:PHP655376 PRB655370:PRL655376 QAX655370:QBH655376 QKT655370:QLD655376 QUP655370:QUZ655376 REL655370:REV655376 ROH655370:ROR655376 RYD655370:RYN655376 SHZ655370:SIJ655376 SRV655370:SSF655376 TBR655370:TCB655376 TLN655370:TLX655376 TVJ655370:TVT655376 UFF655370:UFP655376 UPB655370:UPL655376 UYX655370:UZH655376 VIT655370:VJD655376 VSP655370:VSZ655376 WCL655370:WCV655376 WMH655370:WMR655376 WWD655370:WWN655376 V720906:AF720912 JR720906:KB720912 TN720906:TX720912 ADJ720906:ADT720912 ANF720906:ANP720912 AXB720906:AXL720912 BGX720906:BHH720912 BQT720906:BRD720912 CAP720906:CAZ720912 CKL720906:CKV720912 CUH720906:CUR720912 DED720906:DEN720912 DNZ720906:DOJ720912 DXV720906:DYF720912 EHR720906:EIB720912 ERN720906:ERX720912 FBJ720906:FBT720912 FLF720906:FLP720912 FVB720906:FVL720912 GEX720906:GFH720912 GOT720906:GPD720912 GYP720906:GYZ720912 HIL720906:HIV720912 HSH720906:HSR720912 ICD720906:ICN720912 ILZ720906:IMJ720912 IVV720906:IWF720912 JFR720906:JGB720912 JPN720906:JPX720912 JZJ720906:JZT720912 KJF720906:KJP720912 KTB720906:KTL720912 LCX720906:LDH720912 LMT720906:LND720912 LWP720906:LWZ720912 MGL720906:MGV720912 MQH720906:MQR720912 NAD720906:NAN720912 NJZ720906:NKJ720912 NTV720906:NUF720912 ODR720906:OEB720912 ONN720906:ONX720912 OXJ720906:OXT720912 PHF720906:PHP720912 PRB720906:PRL720912 QAX720906:QBH720912 QKT720906:QLD720912 QUP720906:QUZ720912 REL720906:REV720912 ROH720906:ROR720912 RYD720906:RYN720912 SHZ720906:SIJ720912 SRV720906:SSF720912 TBR720906:TCB720912 TLN720906:TLX720912 TVJ720906:TVT720912 UFF720906:UFP720912 UPB720906:UPL720912 UYX720906:UZH720912 VIT720906:VJD720912 VSP720906:VSZ720912 WCL720906:WCV720912 WMH720906:WMR720912 WWD720906:WWN720912 V786442:AF786448 JR786442:KB786448 TN786442:TX786448 ADJ786442:ADT786448 ANF786442:ANP786448 AXB786442:AXL786448 BGX786442:BHH786448 BQT786442:BRD786448 CAP786442:CAZ786448 CKL786442:CKV786448 CUH786442:CUR786448 DED786442:DEN786448 DNZ786442:DOJ786448 DXV786442:DYF786448 EHR786442:EIB786448 ERN786442:ERX786448 FBJ786442:FBT786448 FLF786442:FLP786448 FVB786442:FVL786448 GEX786442:GFH786448 GOT786442:GPD786448 GYP786442:GYZ786448 HIL786442:HIV786448 HSH786442:HSR786448 ICD786442:ICN786448 ILZ786442:IMJ786448 IVV786442:IWF786448 JFR786442:JGB786448 JPN786442:JPX786448 JZJ786442:JZT786448 KJF786442:KJP786448 KTB786442:KTL786448 LCX786442:LDH786448 LMT786442:LND786448 LWP786442:LWZ786448 MGL786442:MGV786448 MQH786442:MQR786448 NAD786442:NAN786448 NJZ786442:NKJ786448 NTV786442:NUF786448 ODR786442:OEB786448 ONN786442:ONX786448 OXJ786442:OXT786448 PHF786442:PHP786448 PRB786442:PRL786448 QAX786442:QBH786448 QKT786442:QLD786448 QUP786442:QUZ786448 REL786442:REV786448 ROH786442:ROR786448 RYD786442:RYN786448 SHZ786442:SIJ786448 SRV786442:SSF786448 TBR786442:TCB786448 TLN786442:TLX786448 TVJ786442:TVT786448 UFF786442:UFP786448 UPB786442:UPL786448 UYX786442:UZH786448 VIT786442:VJD786448 VSP786442:VSZ786448 WCL786442:WCV786448 WMH786442:WMR786448 WWD786442:WWN786448 V851978:AF851984 JR851978:KB851984 TN851978:TX851984 ADJ851978:ADT851984 ANF851978:ANP851984 AXB851978:AXL851984 BGX851978:BHH851984 BQT851978:BRD851984 CAP851978:CAZ851984 CKL851978:CKV851984 CUH851978:CUR851984 DED851978:DEN851984 DNZ851978:DOJ851984 DXV851978:DYF851984 EHR851978:EIB851984 ERN851978:ERX851984 FBJ851978:FBT851984 FLF851978:FLP851984 FVB851978:FVL851984 GEX851978:GFH851984 GOT851978:GPD851984 GYP851978:GYZ851984 HIL851978:HIV851984 HSH851978:HSR851984 ICD851978:ICN851984 ILZ851978:IMJ851984 IVV851978:IWF851984 JFR851978:JGB851984 JPN851978:JPX851984 JZJ851978:JZT851984 KJF851978:KJP851984 KTB851978:KTL851984 LCX851978:LDH851984 LMT851978:LND851984 LWP851978:LWZ851984 MGL851978:MGV851984 MQH851978:MQR851984 NAD851978:NAN851984 NJZ851978:NKJ851984 NTV851978:NUF851984 ODR851978:OEB851984 ONN851978:ONX851984 OXJ851978:OXT851984 PHF851978:PHP851984 PRB851978:PRL851984 QAX851978:QBH851984 QKT851978:QLD851984 QUP851978:QUZ851984 REL851978:REV851984 ROH851978:ROR851984 RYD851978:RYN851984 SHZ851978:SIJ851984 SRV851978:SSF851984 TBR851978:TCB851984 TLN851978:TLX851984 TVJ851978:TVT851984 UFF851978:UFP851984 UPB851978:UPL851984 UYX851978:UZH851984 VIT851978:VJD851984 VSP851978:VSZ851984 WCL851978:WCV851984 WMH851978:WMR851984 WWD851978:WWN851984 V917514:AF917520 JR917514:KB917520 TN917514:TX917520 ADJ917514:ADT917520 ANF917514:ANP917520 AXB917514:AXL917520 BGX917514:BHH917520 BQT917514:BRD917520 CAP917514:CAZ917520 CKL917514:CKV917520 CUH917514:CUR917520 DED917514:DEN917520 DNZ917514:DOJ917520 DXV917514:DYF917520 EHR917514:EIB917520 ERN917514:ERX917520 FBJ917514:FBT917520 FLF917514:FLP917520 FVB917514:FVL917520 GEX917514:GFH917520 GOT917514:GPD917520 GYP917514:GYZ917520 HIL917514:HIV917520 HSH917514:HSR917520 ICD917514:ICN917520 ILZ917514:IMJ917520 IVV917514:IWF917520 JFR917514:JGB917520 JPN917514:JPX917520 JZJ917514:JZT917520 KJF917514:KJP917520 KTB917514:KTL917520 LCX917514:LDH917520 LMT917514:LND917520 LWP917514:LWZ917520 MGL917514:MGV917520 MQH917514:MQR917520 NAD917514:NAN917520 NJZ917514:NKJ917520 NTV917514:NUF917520 ODR917514:OEB917520 ONN917514:ONX917520 OXJ917514:OXT917520 PHF917514:PHP917520 PRB917514:PRL917520 QAX917514:QBH917520 QKT917514:QLD917520 QUP917514:QUZ917520 REL917514:REV917520 ROH917514:ROR917520 RYD917514:RYN917520 SHZ917514:SIJ917520 SRV917514:SSF917520 TBR917514:TCB917520 TLN917514:TLX917520 TVJ917514:TVT917520 UFF917514:UFP917520 UPB917514:UPL917520 UYX917514:UZH917520 VIT917514:VJD917520 VSP917514:VSZ917520 WCL917514:WCV917520 WMH917514:WMR917520 WWD917514:WWN917520 V983050:AF983056 JR983050:KB983056 TN983050:TX983056 ADJ983050:ADT983056 ANF983050:ANP983056 AXB983050:AXL983056 BGX983050:BHH983056 BQT983050:BRD983056 CAP983050:CAZ983056 CKL983050:CKV983056 CUH983050:CUR983056 DED983050:DEN983056 DNZ983050:DOJ983056 DXV983050:DYF983056 EHR983050:EIB983056 ERN983050:ERX983056 FBJ983050:FBT983056 FLF983050:FLP983056 FVB983050:FVL983056 GEX983050:GFH983056 GOT983050:GPD983056 GYP983050:GYZ983056 HIL983050:HIV983056 HSH983050:HSR983056 ICD983050:ICN983056 ILZ983050:IMJ983056 IVV983050:IWF983056 JFR983050:JGB983056 JPN983050:JPX983056 JZJ983050:JZT983056 KJF983050:KJP983056 KTB983050:KTL983056 LCX983050:LDH983056 LMT983050:LND983056 LWP983050:LWZ983056 MGL983050:MGV983056 MQH983050:MQR983056 NAD983050:NAN983056 NJZ983050:NKJ983056 NTV983050:NUF983056 ODR983050:OEB983056 ONN983050:ONX983056 OXJ983050:OXT983056 PHF983050:PHP983056 PRB983050:PRL983056 QAX983050:QBH983056 QKT983050:QLD983056 QUP983050:QUZ983056 REL983050:REV983056 ROH983050:ROR983056 RYD983050:RYN983056 SHZ983050:SIJ983056 SRV983050:SSF983056 TBR983050:TCB983056 TLN983050:TLX983056 TVJ983050:TVT983056 UFF983050:UFP983056 UPB983050:UPL983056 UYX983050:UZH983056 VIT983050:VJD983056 VSP983050:VSZ983056 WCL983050:WCV983056 WMH983050:WMR983056 WWD983050:WWN983056">
      <formula1>Efectividad</formula1>
    </dataValidation>
    <dataValidation showInputMessage="1" showErrorMessage="1" sqref="AG10:AT16 KC10:KP16 TY10:UL16 ADU10:AEH16 ANQ10:AOD16 AXM10:AXZ16 BHI10:BHV16 BRE10:BRR16 CBA10:CBN16 CKW10:CLJ16 CUS10:CVF16 DEO10:DFB16 DOK10:DOX16 DYG10:DYT16 EIC10:EIP16 ERY10:ESL16 FBU10:FCH16 FLQ10:FMD16 FVM10:FVZ16 GFI10:GFV16 GPE10:GPR16 GZA10:GZN16 HIW10:HJJ16 HSS10:HTF16 ICO10:IDB16 IMK10:IMX16 IWG10:IWT16 JGC10:JGP16 JPY10:JQL16 JZU10:KAH16 KJQ10:KKD16 KTM10:KTZ16 LDI10:LDV16 LNE10:LNR16 LXA10:LXN16 MGW10:MHJ16 MQS10:MRF16 NAO10:NBB16 NKK10:NKX16 NUG10:NUT16 OEC10:OEP16 ONY10:OOL16 OXU10:OYH16 PHQ10:PID16 PRM10:PRZ16 QBI10:QBV16 QLE10:QLR16 QVA10:QVN16 REW10:RFJ16 ROS10:RPF16 RYO10:RZB16 SIK10:SIX16 SSG10:SST16 TCC10:TCP16 TLY10:TML16 TVU10:TWH16 UFQ10:UGD16 UPM10:UPZ16 UZI10:UZV16 VJE10:VJR16 VTA10:VTN16 WCW10:WDJ16 WMS10:WNF16 WWO10:WXB16 AG65546:AT65552 KC65546:KP65552 TY65546:UL65552 ADU65546:AEH65552 ANQ65546:AOD65552 AXM65546:AXZ65552 BHI65546:BHV65552 BRE65546:BRR65552 CBA65546:CBN65552 CKW65546:CLJ65552 CUS65546:CVF65552 DEO65546:DFB65552 DOK65546:DOX65552 DYG65546:DYT65552 EIC65546:EIP65552 ERY65546:ESL65552 FBU65546:FCH65552 FLQ65546:FMD65552 FVM65546:FVZ65552 GFI65546:GFV65552 GPE65546:GPR65552 GZA65546:GZN65552 HIW65546:HJJ65552 HSS65546:HTF65552 ICO65546:IDB65552 IMK65546:IMX65552 IWG65546:IWT65552 JGC65546:JGP65552 JPY65546:JQL65552 JZU65546:KAH65552 KJQ65546:KKD65552 KTM65546:KTZ65552 LDI65546:LDV65552 LNE65546:LNR65552 LXA65546:LXN65552 MGW65546:MHJ65552 MQS65546:MRF65552 NAO65546:NBB65552 NKK65546:NKX65552 NUG65546:NUT65552 OEC65546:OEP65552 ONY65546:OOL65552 OXU65546:OYH65552 PHQ65546:PID65552 PRM65546:PRZ65552 QBI65546:QBV65552 QLE65546:QLR65552 QVA65546:QVN65552 REW65546:RFJ65552 ROS65546:RPF65552 RYO65546:RZB65552 SIK65546:SIX65552 SSG65546:SST65552 TCC65546:TCP65552 TLY65546:TML65552 TVU65546:TWH65552 UFQ65546:UGD65552 UPM65546:UPZ65552 UZI65546:UZV65552 VJE65546:VJR65552 VTA65546:VTN65552 WCW65546:WDJ65552 WMS65546:WNF65552 WWO65546:WXB65552 AG131082:AT131088 KC131082:KP131088 TY131082:UL131088 ADU131082:AEH131088 ANQ131082:AOD131088 AXM131082:AXZ131088 BHI131082:BHV131088 BRE131082:BRR131088 CBA131082:CBN131088 CKW131082:CLJ131088 CUS131082:CVF131088 DEO131082:DFB131088 DOK131082:DOX131088 DYG131082:DYT131088 EIC131082:EIP131088 ERY131082:ESL131088 FBU131082:FCH131088 FLQ131082:FMD131088 FVM131082:FVZ131088 GFI131082:GFV131088 GPE131082:GPR131088 GZA131082:GZN131088 HIW131082:HJJ131088 HSS131082:HTF131088 ICO131082:IDB131088 IMK131082:IMX131088 IWG131082:IWT131088 JGC131082:JGP131088 JPY131082:JQL131088 JZU131082:KAH131088 KJQ131082:KKD131088 KTM131082:KTZ131088 LDI131082:LDV131088 LNE131082:LNR131088 LXA131082:LXN131088 MGW131082:MHJ131088 MQS131082:MRF131088 NAO131082:NBB131088 NKK131082:NKX131088 NUG131082:NUT131088 OEC131082:OEP131088 ONY131082:OOL131088 OXU131082:OYH131088 PHQ131082:PID131088 PRM131082:PRZ131088 QBI131082:QBV131088 QLE131082:QLR131088 QVA131082:QVN131088 REW131082:RFJ131088 ROS131082:RPF131088 RYO131082:RZB131088 SIK131082:SIX131088 SSG131082:SST131088 TCC131082:TCP131088 TLY131082:TML131088 TVU131082:TWH131088 UFQ131082:UGD131088 UPM131082:UPZ131088 UZI131082:UZV131088 VJE131082:VJR131088 VTA131082:VTN131088 WCW131082:WDJ131088 WMS131082:WNF131088 WWO131082:WXB131088 AG196618:AT196624 KC196618:KP196624 TY196618:UL196624 ADU196618:AEH196624 ANQ196618:AOD196624 AXM196618:AXZ196624 BHI196618:BHV196624 BRE196618:BRR196624 CBA196618:CBN196624 CKW196618:CLJ196624 CUS196618:CVF196624 DEO196618:DFB196624 DOK196618:DOX196624 DYG196618:DYT196624 EIC196618:EIP196624 ERY196618:ESL196624 FBU196618:FCH196624 FLQ196618:FMD196624 FVM196618:FVZ196624 GFI196618:GFV196624 GPE196618:GPR196624 GZA196618:GZN196624 HIW196618:HJJ196624 HSS196618:HTF196624 ICO196618:IDB196624 IMK196618:IMX196624 IWG196618:IWT196624 JGC196618:JGP196624 JPY196618:JQL196624 JZU196618:KAH196624 KJQ196618:KKD196624 KTM196618:KTZ196624 LDI196618:LDV196624 LNE196618:LNR196624 LXA196618:LXN196624 MGW196618:MHJ196624 MQS196618:MRF196624 NAO196618:NBB196624 NKK196618:NKX196624 NUG196618:NUT196624 OEC196618:OEP196624 ONY196618:OOL196624 OXU196618:OYH196624 PHQ196618:PID196624 PRM196618:PRZ196624 QBI196618:QBV196624 QLE196618:QLR196624 QVA196618:QVN196624 REW196618:RFJ196624 ROS196618:RPF196624 RYO196618:RZB196624 SIK196618:SIX196624 SSG196618:SST196624 TCC196618:TCP196624 TLY196618:TML196624 TVU196618:TWH196624 UFQ196618:UGD196624 UPM196618:UPZ196624 UZI196618:UZV196624 VJE196618:VJR196624 VTA196618:VTN196624 WCW196618:WDJ196624 WMS196618:WNF196624 WWO196618:WXB196624 AG262154:AT262160 KC262154:KP262160 TY262154:UL262160 ADU262154:AEH262160 ANQ262154:AOD262160 AXM262154:AXZ262160 BHI262154:BHV262160 BRE262154:BRR262160 CBA262154:CBN262160 CKW262154:CLJ262160 CUS262154:CVF262160 DEO262154:DFB262160 DOK262154:DOX262160 DYG262154:DYT262160 EIC262154:EIP262160 ERY262154:ESL262160 FBU262154:FCH262160 FLQ262154:FMD262160 FVM262154:FVZ262160 GFI262154:GFV262160 GPE262154:GPR262160 GZA262154:GZN262160 HIW262154:HJJ262160 HSS262154:HTF262160 ICO262154:IDB262160 IMK262154:IMX262160 IWG262154:IWT262160 JGC262154:JGP262160 JPY262154:JQL262160 JZU262154:KAH262160 KJQ262154:KKD262160 KTM262154:KTZ262160 LDI262154:LDV262160 LNE262154:LNR262160 LXA262154:LXN262160 MGW262154:MHJ262160 MQS262154:MRF262160 NAO262154:NBB262160 NKK262154:NKX262160 NUG262154:NUT262160 OEC262154:OEP262160 ONY262154:OOL262160 OXU262154:OYH262160 PHQ262154:PID262160 PRM262154:PRZ262160 QBI262154:QBV262160 QLE262154:QLR262160 QVA262154:QVN262160 REW262154:RFJ262160 ROS262154:RPF262160 RYO262154:RZB262160 SIK262154:SIX262160 SSG262154:SST262160 TCC262154:TCP262160 TLY262154:TML262160 TVU262154:TWH262160 UFQ262154:UGD262160 UPM262154:UPZ262160 UZI262154:UZV262160 VJE262154:VJR262160 VTA262154:VTN262160 WCW262154:WDJ262160 WMS262154:WNF262160 WWO262154:WXB262160 AG327690:AT327696 KC327690:KP327696 TY327690:UL327696 ADU327690:AEH327696 ANQ327690:AOD327696 AXM327690:AXZ327696 BHI327690:BHV327696 BRE327690:BRR327696 CBA327690:CBN327696 CKW327690:CLJ327696 CUS327690:CVF327696 DEO327690:DFB327696 DOK327690:DOX327696 DYG327690:DYT327696 EIC327690:EIP327696 ERY327690:ESL327696 FBU327690:FCH327696 FLQ327690:FMD327696 FVM327690:FVZ327696 GFI327690:GFV327696 GPE327690:GPR327696 GZA327690:GZN327696 HIW327690:HJJ327696 HSS327690:HTF327696 ICO327690:IDB327696 IMK327690:IMX327696 IWG327690:IWT327696 JGC327690:JGP327696 JPY327690:JQL327696 JZU327690:KAH327696 KJQ327690:KKD327696 KTM327690:KTZ327696 LDI327690:LDV327696 LNE327690:LNR327696 LXA327690:LXN327696 MGW327690:MHJ327696 MQS327690:MRF327696 NAO327690:NBB327696 NKK327690:NKX327696 NUG327690:NUT327696 OEC327690:OEP327696 ONY327690:OOL327696 OXU327690:OYH327696 PHQ327690:PID327696 PRM327690:PRZ327696 QBI327690:QBV327696 QLE327690:QLR327696 QVA327690:QVN327696 REW327690:RFJ327696 ROS327690:RPF327696 RYO327690:RZB327696 SIK327690:SIX327696 SSG327690:SST327696 TCC327690:TCP327696 TLY327690:TML327696 TVU327690:TWH327696 UFQ327690:UGD327696 UPM327690:UPZ327696 UZI327690:UZV327696 VJE327690:VJR327696 VTA327690:VTN327696 WCW327690:WDJ327696 WMS327690:WNF327696 WWO327690:WXB327696 AG393226:AT393232 KC393226:KP393232 TY393226:UL393232 ADU393226:AEH393232 ANQ393226:AOD393232 AXM393226:AXZ393232 BHI393226:BHV393232 BRE393226:BRR393232 CBA393226:CBN393232 CKW393226:CLJ393232 CUS393226:CVF393232 DEO393226:DFB393232 DOK393226:DOX393232 DYG393226:DYT393232 EIC393226:EIP393232 ERY393226:ESL393232 FBU393226:FCH393232 FLQ393226:FMD393232 FVM393226:FVZ393232 GFI393226:GFV393232 GPE393226:GPR393232 GZA393226:GZN393232 HIW393226:HJJ393232 HSS393226:HTF393232 ICO393226:IDB393232 IMK393226:IMX393232 IWG393226:IWT393232 JGC393226:JGP393232 JPY393226:JQL393232 JZU393226:KAH393232 KJQ393226:KKD393232 KTM393226:KTZ393232 LDI393226:LDV393232 LNE393226:LNR393232 LXA393226:LXN393232 MGW393226:MHJ393232 MQS393226:MRF393232 NAO393226:NBB393232 NKK393226:NKX393232 NUG393226:NUT393232 OEC393226:OEP393232 ONY393226:OOL393232 OXU393226:OYH393232 PHQ393226:PID393232 PRM393226:PRZ393232 QBI393226:QBV393232 QLE393226:QLR393232 QVA393226:QVN393232 REW393226:RFJ393232 ROS393226:RPF393232 RYO393226:RZB393232 SIK393226:SIX393232 SSG393226:SST393232 TCC393226:TCP393232 TLY393226:TML393232 TVU393226:TWH393232 UFQ393226:UGD393232 UPM393226:UPZ393232 UZI393226:UZV393232 VJE393226:VJR393232 VTA393226:VTN393232 WCW393226:WDJ393232 WMS393226:WNF393232 WWO393226:WXB393232 AG458762:AT458768 KC458762:KP458768 TY458762:UL458768 ADU458762:AEH458768 ANQ458762:AOD458768 AXM458762:AXZ458768 BHI458762:BHV458768 BRE458762:BRR458768 CBA458762:CBN458768 CKW458762:CLJ458768 CUS458762:CVF458768 DEO458762:DFB458768 DOK458762:DOX458768 DYG458762:DYT458768 EIC458762:EIP458768 ERY458762:ESL458768 FBU458762:FCH458768 FLQ458762:FMD458768 FVM458762:FVZ458768 GFI458762:GFV458768 GPE458762:GPR458768 GZA458762:GZN458768 HIW458762:HJJ458768 HSS458762:HTF458768 ICO458762:IDB458768 IMK458762:IMX458768 IWG458762:IWT458768 JGC458762:JGP458768 JPY458762:JQL458768 JZU458762:KAH458768 KJQ458762:KKD458768 KTM458762:KTZ458768 LDI458762:LDV458768 LNE458762:LNR458768 LXA458762:LXN458768 MGW458762:MHJ458768 MQS458762:MRF458768 NAO458762:NBB458768 NKK458762:NKX458768 NUG458762:NUT458768 OEC458762:OEP458768 ONY458762:OOL458768 OXU458762:OYH458768 PHQ458762:PID458768 PRM458762:PRZ458768 QBI458762:QBV458768 QLE458762:QLR458768 QVA458762:QVN458768 REW458762:RFJ458768 ROS458762:RPF458768 RYO458762:RZB458768 SIK458762:SIX458768 SSG458762:SST458768 TCC458762:TCP458768 TLY458762:TML458768 TVU458762:TWH458768 UFQ458762:UGD458768 UPM458762:UPZ458768 UZI458762:UZV458768 VJE458762:VJR458768 VTA458762:VTN458768 WCW458762:WDJ458768 WMS458762:WNF458768 WWO458762:WXB458768 AG524298:AT524304 KC524298:KP524304 TY524298:UL524304 ADU524298:AEH524304 ANQ524298:AOD524304 AXM524298:AXZ524304 BHI524298:BHV524304 BRE524298:BRR524304 CBA524298:CBN524304 CKW524298:CLJ524304 CUS524298:CVF524304 DEO524298:DFB524304 DOK524298:DOX524304 DYG524298:DYT524304 EIC524298:EIP524304 ERY524298:ESL524304 FBU524298:FCH524304 FLQ524298:FMD524304 FVM524298:FVZ524304 GFI524298:GFV524304 GPE524298:GPR524304 GZA524298:GZN524304 HIW524298:HJJ524304 HSS524298:HTF524304 ICO524298:IDB524304 IMK524298:IMX524304 IWG524298:IWT524304 JGC524298:JGP524304 JPY524298:JQL524304 JZU524298:KAH524304 KJQ524298:KKD524304 KTM524298:KTZ524304 LDI524298:LDV524304 LNE524298:LNR524304 LXA524298:LXN524304 MGW524298:MHJ524304 MQS524298:MRF524304 NAO524298:NBB524304 NKK524298:NKX524304 NUG524298:NUT524304 OEC524298:OEP524304 ONY524298:OOL524304 OXU524298:OYH524304 PHQ524298:PID524304 PRM524298:PRZ524304 QBI524298:QBV524304 QLE524298:QLR524304 QVA524298:QVN524304 REW524298:RFJ524304 ROS524298:RPF524304 RYO524298:RZB524304 SIK524298:SIX524304 SSG524298:SST524304 TCC524298:TCP524304 TLY524298:TML524304 TVU524298:TWH524304 UFQ524298:UGD524304 UPM524298:UPZ524304 UZI524298:UZV524304 VJE524298:VJR524304 VTA524298:VTN524304 WCW524298:WDJ524304 WMS524298:WNF524304 WWO524298:WXB524304 AG589834:AT589840 KC589834:KP589840 TY589834:UL589840 ADU589834:AEH589840 ANQ589834:AOD589840 AXM589834:AXZ589840 BHI589834:BHV589840 BRE589834:BRR589840 CBA589834:CBN589840 CKW589834:CLJ589840 CUS589834:CVF589840 DEO589834:DFB589840 DOK589834:DOX589840 DYG589834:DYT589840 EIC589834:EIP589840 ERY589834:ESL589840 FBU589834:FCH589840 FLQ589834:FMD589840 FVM589834:FVZ589840 GFI589834:GFV589840 GPE589834:GPR589840 GZA589834:GZN589840 HIW589834:HJJ589840 HSS589834:HTF589840 ICO589834:IDB589840 IMK589834:IMX589840 IWG589834:IWT589840 JGC589834:JGP589840 JPY589834:JQL589840 JZU589834:KAH589840 KJQ589834:KKD589840 KTM589834:KTZ589840 LDI589834:LDV589840 LNE589834:LNR589840 LXA589834:LXN589840 MGW589834:MHJ589840 MQS589834:MRF589840 NAO589834:NBB589840 NKK589834:NKX589840 NUG589834:NUT589840 OEC589834:OEP589840 ONY589834:OOL589840 OXU589834:OYH589840 PHQ589834:PID589840 PRM589834:PRZ589840 QBI589834:QBV589840 QLE589834:QLR589840 QVA589834:QVN589840 REW589834:RFJ589840 ROS589834:RPF589840 RYO589834:RZB589840 SIK589834:SIX589840 SSG589834:SST589840 TCC589834:TCP589840 TLY589834:TML589840 TVU589834:TWH589840 UFQ589834:UGD589840 UPM589834:UPZ589840 UZI589834:UZV589840 VJE589834:VJR589840 VTA589834:VTN589840 WCW589834:WDJ589840 WMS589834:WNF589840 WWO589834:WXB589840 AG655370:AT655376 KC655370:KP655376 TY655370:UL655376 ADU655370:AEH655376 ANQ655370:AOD655376 AXM655370:AXZ655376 BHI655370:BHV655376 BRE655370:BRR655376 CBA655370:CBN655376 CKW655370:CLJ655376 CUS655370:CVF655376 DEO655370:DFB655376 DOK655370:DOX655376 DYG655370:DYT655376 EIC655370:EIP655376 ERY655370:ESL655376 FBU655370:FCH655376 FLQ655370:FMD655376 FVM655370:FVZ655376 GFI655370:GFV655376 GPE655370:GPR655376 GZA655370:GZN655376 HIW655370:HJJ655376 HSS655370:HTF655376 ICO655370:IDB655376 IMK655370:IMX655376 IWG655370:IWT655376 JGC655370:JGP655376 JPY655370:JQL655376 JZU655370:KAH655376 KJQ655370:KKD655376 KTM655370:KTZ655376 LDI655370:LDV655376 LNE655370:LNR655376 LXA655370:LXN655376 MGW655370:MHJ655376 MQS655370:MRF655376 NAO655370:NBB655376 NKK655370:NKX655376 NUG655370:NUT655376 OEC655370:OEP655376 ONY655370:OOL655376 OXU655370:OYH655376 PHQ655370:PID655376 PRM655370:PRZ655376 QBI655370:QBV655376 QLE655370:QLR655376 QVA655370:QVN655376 REW655370:RFJ655376 ROS655370:RPF655376 RYO655370:RZB655376 SIK655370:SIX655376 SSG655370:SST655376 TCC655370:TCP655376 TLY655370:TML655376 TVU655370:TWH655376 UFQ655370:UGD655376 UPM655370:UPZ655376 UZI655370:UZV655376 VJE655370:VJR655376 VTA655370:VTN655376 WCW655370:WDJ655376 WMS655370:WNF655376 WWO655370:WXB655376 AG720906:AT720912 KC720906:KP720912 TY720906:UL720912 ADU720906:AEH720912 ANQ720906:AOD720912 AXM720906:AXZ720912 BHI720906:BHV720912 BRE720906:BRR720912 CBA720906:CBN720912 CKW720906:CLJ720912 CUS720906:CVF720912 DEO720906:DFB720912 DOK720906:DOX720912 DYG720906:DYT720912 EIC720906:EIP720912 ERY720906:ESL720912 FBU720906:FCH720912 FLQ720906:FMD720912 FVM720906:FVZ720912 GFI720906:GFV720912 GPE720906:GPR720912 GZA720906:GZN720912 HIW720906:HJJ720912 HSS720906:HTF720912 ICO720906:IDB720912 IMK720906:IMX720912 IWG720906:IWT720912 JGC720906:JGP720912 JPY720906:JQL720912 JZU720906:KAH720912 KJQ720906:KKD720912 KTM720906:KTZ720912 LDI720906:LDV720912 LNE720906:LNR720912 LXA720906:LXN720912 MGW720906:MHJ720912 MQS720906:MRF720912 NAO720906:NBB720912 NKK720906:NKX720912 NUG720906:NUT720912 OEC720906:OEP720912 ONY720906:OOL720912 OXU720906:OYH720912 PHQ720906:PID720912 PRM720906:PRZ720912 QBI720906:QBV720912 QLE720906:QLR720912 QVA720906:QVN720912 REW720906:RFJ720912 ROS720906:RPF720912 RYO720906:RZB720912 SIK720906:SIX720912 SSG720906:SST720912 TCC720906:TCP720912 TLY720906:TML720912 TVU720906:TWH720912 UFQ720906:UGD720912 UPM720906:UPZ720912 UZI720906:UZV720912 VJE720906:VJR720912 VTA720906:VTN720912 WCW720906:WDJ720912 WMS720906:WNF720912 WWO720906:WXB720912 AG786442:AT786448 KC786442:KP786448 TY786442:UL786448 ADU786442:AEH786448 ANQ786442:AOD786448 AXM786442:AXZ786448 BHI786442:BHV786448 BRE786442:BRR786448 CBA786442:CBN786448 CKW786442:CLJ786448 CUS786442:CVF786448 DEO786442:DFB786448 DOK786442:DOX786448 DYG786442:DYT786448 EIC786442:EIP786448 ERY786442:ESL786448 FBU786442:FCH786448 FLQ786442:FMD786448 FVM786442:FVZ786448 GFI786442:GFV786448 GPE786442:GPR786448 GZA786442:GZN786448 HIW786442:HJJ786448 HSS786442:HTF786448 ICO786442:IDB786448 IMK786442:IMX786448 IWG786442:IWT786448 JGC786442:JGP786448 JPY786442:JQL786448 JZU786442:KAH786448 KJQ786442:KKD786448 KTM786442:KTZ786448 LDI786442:LDV786448 LNE786442:LNR786448 LXA786442:LXN786448 MGW786442:MHJ786448 MQS786442:MRF786448 NAO786442:NBB786448 NKK786442:NKX786448 NUG786442:NUT786448 OEC786442:OEP786448 ONY786442:OOL786448 OXU786442:OYH786448 PHQ786442:PID786448 PRM786442:PRZ786448 QBI786442:QBV786448 QLE786442:QLR786448 QVA786442:QVN786448 REW786442:RFJ786448 ROS786442:RPF786448 RYO786442:RZB786448 SIK786442:SIX786448 SSG786442:SST786448 TCC786442:TCP786448 TLY786442:TML786448 TVU786442:TWH786448 UFQ786442:UGD786448 UPM786442:UPZ786448 UZI786442:UZV786448 VJE786442:VJR786448 VTA786442:VTN786448 WCW786442:WDJ786448 WMS786442:WNF786448 WWO786442:WXB786448 AG851978:AT851984 KC851978:KP851984 TY851978:UL851984 ADU851978:AEH851984 ANQ851978:AOD851984 AXM851978:AXZ851984 BHI851978:BHV851984 BRE851978:BRR851984 CBA851978:CBN851984 CKW851978:CLJ851984 CUS851978:CVF851984 DEO851978:DFB851984 DOK851978:DOX851984 DYG851978:DYT851984 EIC851978:EIP851984 ERY851978:ESL851984 FBU851978:FCH851984 FLQ851978:FMD851984 FVM851978:FVZ851984 GFI851978:GFV851984 GPE851978:GPR851984 GZA851978:GZN851984 HIW851978:HJJ851984 HSS851978:HTF851984 ICO851978:IDB851984 IMK851978:IMX851984 IWG851978:IWT851984 JGC851978:JGP851984 JPY851978:JQL851984 JZU851978:KAH851984 KJQ851978:KKD851984 KTM851978:KTZ851984 LDI851978:LDV851984 LNE851978:LNR851984 LXA851978:LXN851984 MGW851978:MHJ851984 MQS851978:MRF851984 NAO851978:NBB851984 NKK851978:NKX851984 NUG851978:NUT851984 OEC851978:OEP851984 ONY851978:OOL851984 OXU851978:OYH851984 PHQ851978:PID851984 PRM851978:PRZ851984 QBI851978:QBV851984 QLE851978:QLR851984 QVA851978:QVN851984 REW851978:RFJ851984 ROS851978:RPF851984 RYO851978:RZB851984 SIK851978:SIX851984 SSG851978:SST851984 TCC851978:TCP851984 TLY851978:TML851984 TVU851978:TWH851984 UFQ851978:UGD851984 UPM851978:UPZ851984 UZI851978:UZV851984 VJE851978:VJR851984 VTA851978:VTN851984 WCW851978:WDJ851984 WMS851978:WNF851984 WWO851978:WXB851984 AG917514:AT917520 KC917514:KP917520 TY917514:UL917520 ADU917514:AEH917520 ANQ917514:AOD917520 AXM917514:AXZ917520 BHI917514:BHV917520 BRE917514:BRR917520 CBA917514:CBN917520 CKW917514:CLJ917520 CUS917514:CVF917520 DEO917514:DFB917520 DOK917514:DOX917520 DYG917514:DYT917520 EIC917514:EIP917520 ERY917514:ESL917520 FBU917514:FCH917520 FLQ917514:FMD917520 FVM917514:FVZ917520 GFI917514:GFV917520 GPE917514:GPR917520 GZA917514:GZN917520 HIW917514:HJJ917520 HSS917514:HTF917520 ICO917514:IDB917520 IMK917514:IMX917520 IWG917514:IWT917520 JGC917514:JGP917520 JPY917514:JQL917520 JZU917514:KAH917520 KJQ917514:KKD917520 KTM917514:KTZ917520 LDI917514:LDV917520 LNE917514:LNR917520 LXA917514:LXN917520 MGW917514:MHJ917520 MQS917514:MRF917520 NAO917514:NBB917520 NKK917514:NKX917520 NUG917514:NUT917520 OEC917514:OEP917520 ONY917514:OOL917520 OXU917514:OYH917520 PHQ917514:PID917520 PRM917514:PRZ917520 QBI917514:QBV917520 QLE917514:QLR917520 QVA917514:QVN917520 REW917514:RFJ917520 ROS917514:RPF917520 RYO917514:RZB917520 SIK917514:SIX917520 SSG917514:SST917520 TCC917514:TCP917520 TLY917514:TML917520 TVU917514:TWH917520 UFQ917514:UGD917520 UPM917514:UPZ917520 UZI917514:UZV917520 VJE917514:VJR917520 VTA917514:VTN917520 WCW917514:WDJ917520 WMS917514:WNF917520 WWO917514:WXB917520 AG983050:AT983056 KC983050:KP983056 TY983050:UL983056 ADU983050:AEH983056 ANQ983050:AOD983056 AXM983050:AXZ983056 BHI983050:BHV983056 BRE983050:BRR983056 CBA983050:CBN983056 CKW983050:CLJ983056 CUS983050:CVF983056 DEO983050:DFB983056 DOK983050:DOX983056 DYG983050:DYT983056 EIC983050:EIP983056 ERY983050:ESL983056 FBU983050:FCH983056 FLQ983050:FMD983056 FVM983050:FVZ983056 GFI983050:GFV983056 GPE983050:GPR983056 GZA983050:GZN983056 HIW983050:HJJ983056 HSS983050:HTF983056 ICO983050:IDB983056 IMK983050:IMX983056 IWG983050:IWT983056 JGC983050:JGP983056 JPY983050:JQL983056 JZU983050:KAH983056 KJQ983050:KKD983056 KTM983050:KTZ983056 LDI983050:LDV983056 LNE983050:LNR983056 LXA983050:LXN983056 MGW983050:MHJ983056 MQS983050:MRF983056 NAO983050:NBB983056 NKK983050:NKX983056 NUG983050:NUT983056 OEC983050:OEP983056 ONY983050:OOL983056 OXU983050:OYH983056 PHQ983050:PID983056 PRM983050:PRZ983056 QBI983050:QBV983056 QLE983050:QLR983056 QVA983050:QVN983056 REW983050:RFJ983056 ROS983050:RPF983056 RYO983050:RZB983056 SIK983050:SIX983056 SSG983050:SST983056 TCC983050:TCP983056 TLY983050:TML983056 TVU983050:TWH983056 UFQ983050:UGD983056 UPM983050:UPZ983056 UZI983050:UZV983056 VJE983050:VJR983056 VTA983050:VTN983056 WCW983050:WDJ983056 WMS983050:WNF983056 WWO983050:WXB983056"/>
    <dataValidation type="list" allowBlank="1" showInputMessage="1" showErrorMessage="1" sqref="M10:N16 JI10:JJ16 TE10:TF16 ADA10:ADB16 AMW10:AMX16 AWS10:AWT16 BGO10:BGP16 BQK10:BQL16 CAG10:CAH16 CKC10:CKD16 CTY10:CTZ16 DDU10:DDV16 DNQ10:DNR16 DXM10:DXN16 EHI10:EHJ16 ERE10:ERF16 FBA10:FBB16 FKW10:FKX16 FUS10:FUT16 GEO10:GEP16 GOK10:GOL16 GYG10:GYH16 HIC10:HID16 HRY10:HRZ16 IBU10:IBV16 ILQ10:ILR16 IVM10:IVN16 JFI10:JFJ16 JPE10:JPF16 JZA10:JZB16 KIW10:KIX16 KSS10:KST16 LCO10:LCP16 LMK10:LML16 LWG10:LWH16 MGC10:MGD16 MPY10:MPZ16 MZU10:MZV16 NJQ10:NJR16 NTM10:NTN16 ODI10:ODJ16 ONE10:ONF16 OXA10:OXB16 PGW10:PGX16 PQS10:PQT16 QAO10:QAP16 QKK10:QKL16 QUG10:QUH16 REC10:RED16 RNY10:RNZ16 RXU10:RXV16 SHQ10:SHR16 SRM10:SRN16 TBI10:TBJ16 TLE10:TLF16 TVA10:TVB16 UEW10:UEX16 UOS10:UOT16 UYO10:UYP16 VIK10:VIL16 VSG10:VSH16 WCC10:WCD16 WLY10:WLZ16 WVU10:WVV16 M65546:N65552 JI65546:JJ65552 TE65546:TF65552 ADA65546:ADB65552 AMW65546:AMX65552 AWS65546:AWT65552 BGO65546:BGP65552 BQK65546:BQL65552 CAG65546:CAH65552 CKC65546:CKD65552 CTY65546:CTZ65552 DDU65546:DDV65552 DNQ65546:DNR65552 DXM65546:DXN65552 EHI65546:EHJ65552 ERE65546:ERF65552 FBA65546:FBB65552 FKW65546:FKX65552 FUS65546:FUT65552 GEO65546:GEP65552 GOK65546:GOL65552 GYG65546:GYH65552 HIC65546:HID65552 HRY65546:HRZ65552 IBU65546:IBV65552 ILQ65546:ILR65552 IVM65546:IVN65552 JFI65546:JFJ65552 JPE65546:JPF65552 JZA65546:JZB65552 KIW65546:KIX65552 KSS65546:KST65552 LCO65546:LCP65552 LMK65546:LML65552 LWG65546:LWH65552 MGC65546:MGD65552 MPY65546:MPZ65552 MZU65546:MZV65552 NJQ65546:NJR65552 NTM65546:NTN65552 ODI65546:ODJ65552 ONE65546:ONF65552 OXA65546:OXB65552 PGW65546:PGX65552 PQS65546:PQT65552 QAO65546:QAP65552 QKK65546:QKL65552 QUG65546:QUH65552 REC65546:RED65552 RNY65546:RNZ65552 RXU65546:RXV65552 SHQ65546:SHR65552 SRM65546:SRN65552 TBI65546:TBJ65552 TLE65546:TLF65552 TVA65546:TVB65552 UEW65546:UEX65552 UOS65546:UOT65552 UYO65546:UYP65552 VIK65546:VIL65552 VSG65546:VSH65552 WCC65546:WCD65552 WLY65546:WLZ65552 WVU65546:WVV65552 M131082:N131088 JI131082:JJ131088 TE131082:TF131088 ADA131082:ADB131088 AMW131082:AMX131088 AWS131082:AWT131088 BGO131082:BGP131088 BQK131082:BQL131088 CAG131082:CAH131088 CKC131082:CKD131088 CTY131082:CTZ131088 DDU131082:DDV131088 DNQ131082:DNR131088 DXM131082:DXN131088 EHI131082:EHJ131088 ERE131082:ERF131088 FBA131082:FBB131088 FKW131082:FKX131088 FUS131082:FUT131088 GEO131082:GEP131088 GOK131082:GOL131088 GYG131082:GYH131088 HIC131082:HID131088 HRY131082:HRZ131088 IBU131082:IBV131088 ILQ131082:ILR131088 IVM131082:IVN131088 JFI131082:JFJ131088 JPE131082:JPF131088 JZA131082:JZB131088 KIW131082:KIX131088 KSS131082:KST131088 LCO131082:LCP131088 LMK131082:LML131088 LWG131082:LWH131088 MGC131082:MGD131088 MPY131082:MPZ131088 MZU131082:MZV131088 NJQ131082:NJR131088 NTM131082:NTN131088 ODI131082:ODJ131088 ONE131082:ONF131088 OXA131082:OXB131088 PGW131082:PGX131088 PQS131082:PQT131088 QAO131082:QAP131088 QKK131082:QKL131088 QUG131082:QUH131088 REC131082:RED131088 RNY131082:RNZ131088 RXU131082:RXV131088 SHQ131082:SHR131088 SRM131082:SRN131088 TBI131082:TBJ131088 TLE131082:TLF131088 TVA131082:TVB131088 UEW131082:UEX131088 UOS131082:UOT131088 UYO131082:UYP131088 VIK131082:VIL131088 VSG131082:VSH131088 WCC131082:WCD131088 WLY131082:WLZ131088 WVU131082:WVV131088 M196618:N196624 JI196618:JJ196624 TE196618:TF196624 ADA196618:ADB196624 AMW196618:AMX196624 AWS196618:AWT196624 BGO196618:BGP196624 BQK196618:BQL196624 CAG196618:CAH196624 CKC196618:CKD196624 CTY196618:CTZ196624 DDU196618:DDV196624 DNQ196618:DNR196624 DXM196618:DXN196624 EHI196618:EHJ196624 ERE196618:ERF196624 FBA196618:FBB196624 FKW196618:FKX196624 FUS196618:FUT196624 GEO196618:GEP196624 GOK196618:GOL196624 GYG196618:GYH196624 HIC196618:HID196624 HRY196618:HRZ196624 IBU196618:IBV196624 ILQ196618:ILR196624 IVM196618:IVN196624 JFI196618:JFJ196624 JPE196618:JPF196624 JZA196618:JZB196624 KIW196618:KIX196624 KSS196618:KST196624 LCO196618:LCP196624 LMK196618:LML196624 LWG196618:LWH196624 MGC196618:MGD196624 MPY196618:MPZ196624 MZU196618:MZV196624 NJQ196618:NJR196624 NTM196618:NTN196624 ODI196618:ODJ196624 ONE196618:ONF196624 OXA196618:OXB196624 PGW196618:PGX196624 PQS196618:PQT196624 QAO196618:QAP196624 QKK196618:QKL196624 QUG196618:QUH196624 REC196618:RED196624 RNY196618:RNZ196624 RXU196618:RXV196624 SHQ196618:SHR196624 SRM196618:SRN196624 TBI196618:TBJ196624 TLE196618:TLF196624 TVA196618:TVB196624 UEW196618:UEX196624 UOS196618:UOT196624 UYO196618:UYP196624 VIK196618:VIL196624 VSG196618:VSH196624 WCC196618:WCD196624 WLY196618:WLZ196624 WVU196618:WVV196624 M262154:N262160 JI262154:JJ262160 TE262154:TF262160 ADA262154:ADB262160 AMW262154:AMX262160 AWS262154:AWT262160 BGO262154:BGP262160 BQK262154:BQL262160 CAG262154:CAH262160 CKC262154:CKD262160 CTY262154:CTZ262160 DDU262154:DDV262160 DNQ262154:DNR262160 DXM262154:DXN262160 EHI262154:EHJ262160 ERE262154:ERF262160 FBA262154:FBB262160 FKW262154:FKX262160 FUS262154:FUT262160 GEO262154:GEP262160 GOK262154:GOL262160 GYG262154:GYH262160 HIC262154:HID262160 HRY262154:HRZ262160 IBU262154:IBV262160 ILQ262154:ILR262160 IVM262154:IVN262160 JFI262154:JFJ262160 JPE262154:JPF262160 JZA262154:JZB262160 KIW262154:KIX262160 KSS262154:KST262160 LCO262154:LCP262160 LMK262154:LML262160 LWG262154:LWH262160 MGC262154:MGD262160 MPY262154:MPZ262160 MZU262154:MZV262160 NJQ262154:NJR262160 NTM262154:NTN262160 ODI262154:ODJ262160 ONE262154:ONF262160 OXA262154:OXB262160 PGW262154:PGX262160 PQS262154:PQT262160 QAO262154:QAP262160 QKK262154:QKL262160 QUG262154:QUH262160 REC262154:RED262160 RNY262154:RNZ262160 RXU262154:RXV262160 SHQ262154:SHR262160 SRM262154:SRN262160 TBI262154:TBJ262160 TLE262154:TLF262160 TVA262154:TVB262160 UEW262154:UEX262160 UOS262154:UOT262160 UYO262154:UYP262160 VIK262154:VIL262160 VSG262154:VSH262160 WCC262154:WCD262160 WLY262154:WLZ262160 WVU262154:WVV262160 M327690:N327696 JI327690:JJ327696 TE327690:TF327696 ADA327690:ADB327696 AMW327690:AMX327696 AWS327690:AWT327696 BGO327690:BGP327696 BQK327690:BQL327696 CAG327690:CAH327696 CKC327690:CKD327696 CTY327690:CTZ327696 DDU327690:DDV327696 DNQ327690:DNR327696 DXM327690:DXN327696 EHI327690:EHJ327696 ERE327690:ERF327696 FBA327690:FBB327696 FKW327690:FKX327696 FUS327690:FUT327696 GEO327690:GEP327696 GOK327690:GOL327696 GYG327690:GYH327696 HIC327690:HID327696 HRY327690:HRZ327696 IBU327690:IBV327696 ILQ327690:ILR327696 IVM327690:IVN327696 JFI327690:JFJ327696 JPE327690:JPF327696 JZA327690:JZB327696 KIW327690:KIX327696 KSS327690:KST327696 LCO327690:LCP327696 LMK327690:LML327696 LWG327690:LWH327696 MGC327690:MGD327696 MPY327690:MPZ327696 MZU327690:MZV327696 NJQ327690:NJR327696 NTM327690:NTN327696 ODI327690:ODJ327696 ONE327690:ONF327696 OXA327690:OXB327696 PGW327690:PGX327696 PQS327690:PQT327696 QAO327690:QAP327696 QKK327690:QKL327696 QUG327690:QUH327696 REC327690:RED327696 RNY327690:RNZ327696 RXU327690:RXV327696 SHQ327690:SHR327696 SRM327690:SRN327696 TBI327690:TBJ327696 TLE327690:TLF327696 TVA327690:TVB327696 UEW327690:UEX327696 UOS327690:UOT327696 UYO327690:UYP327696 VIK327690:VIL327696 VSG327690:VSH327696 WCC327690:WCD327696 WLY327690:WLZ327696 WVU327690:WVV327696 M393226:N393232 JI393226:JJ393232 TE393226:TF393232 ADA393226:ADB393232 AMW393226:AMX393232 AWS393226:AWT393232 BGO393226:BGP393232 BQK393226:BQL393232 CAG393226:CAH393232 CKC393226:CKD393232 CTY393226:CTZ393232 DDU393226:DDV393232 DNQ393226:DNR393232 DXM393226:DXN393232 EHI393226:EHJ393232 ERE393226:ERF393232 FBA393226:FBB393232 FKW393226:FKX393232 FUS393226:FUT393232 GEO393226:GEP393232 GOK393226:GOL393232 GYG393226:GYH393232 HIC393226:HID393232 HRY393226:HRZ393232 IBU393226:IBV393232 ILQ393226:ILR393232 IVM393226:IVN393232 JFI393226:JFJ393232 JPE393226:JPF393232 JZA393226:JZB393232 KIW393226:KIX393232 KSS393226:KST393232 LCO393226:LCP393232 LMK393226:LML393232 LWG393226:LWH393232 MGC393226:MGD393232 MPY393226:MPZ393232 MZU393226:MZV393232 NJQ393226:NJR393232 NTM393226:NTN393232 ODI393226:ODJ393232 ONE393226:ONF393232 OXA393226:OXB393232 PGW393226:PGX393232 PQS393226:PQT393232 QAO393226:QAP393232 QKK393226:QKL393232 QUG393226:QUH393232 REC393226:RED393232 RNY393226:RNZ393232 RXU393226:RXV393232 SHQ393226:SHR393232 SRM393226:SRN393232 TBI393226:TBJ393232 TLE393226:TLF393232 TVA393226:TVB393232 UEW393226:UEX393232 UOS393226:UOT393232 UYO393226:UYP393232 VIK393226:VIL393232 VSG393226:VSH393232 WCC393226:WCD393232 WLY393226:WLZ393232 WVU393226:WVV393232 M458762:N458768 JI458762:JJ458768 TE458762:TF458768 ADA458762:ADB458768 AMW458762:AMX458768 AWS458762:AWT458768 BGO458762:BGP458768 BQK458762:BQL458768 CAG458762:CAH458768 CKC458762:CKD458768 CTY458762:CTZ458768 DDU458762:DDV458768 DNQ458762:DNR458768 DXM458762:DXN458768 EHI458762:EHJ458768 ERE458762:ERF458768 FBA458762:FBB458768 FKW458762:FKX458768 FUS458762:FUT458768 GEO458762:GEP458768 GOK458762:GOL458768 GYG458762:GYH458768 HIC458762:HID458768 HRY458762:HRZ458768 IBU458762:IBV458768 ILQ458762:ILR458768 IVM458762:IVN458768 JFI458762:JFJ458768 JPE458762:JPF458768 JZA458762:JZB458768 KIW458762:KIX458768 KSS458762:KST458768 LCO458762:LCP458768 LMK458762:LML458768 LWG458762:LWH458768 MGC458762:MGD458768 MPY458762:MPZ458768 MZU458762:MZV458768 NJQ458762:NJR458768 NTM458762:NTN458768 ODI458762:ODJ458768 ONE458762:ONF458768 OXA458762:OXB458768 PGW458762:PGX458768 PQS458762:PQT458768 QAO458762:QAP458768 QKK458762:QKL458768 QUG458762:QUH458768 REC458762:RED458768 RNY458762:RNZ458768 RXU458762:RXV458768 SHQ458762:SHR458768 SRM458762:SRN458768 TBI458762:TBJ458768 TLE458762:TLF458768 TVA458762:TVB458768 UEW458762:UEX458768 UOS458762:UOT458768 UYO458762:UYP458768 VIK458762:VIL458768 VSG458762:VSH458768 WCC458762:WCD458768 WLY458762:WLZ458768 WVU458762:WVV458768 M524298:N524304 JI524298:JJ524304 TE524298:TF524304 ADA524298:ADB524304 AMW524298:AMX524304 AWS524298:AWT524304 BGO524298:BGP524304 BQK524298:BQL524304 CAG524298:CAH524304 CKC524298:CKD524304 CTY524298:CTZ524304 DDU524298:DDV524304 DNQ524298:DNR524304 DXM524298:DXN524304 EHI524298:EHJ524304 ERE524298:ERF524304 FBA524298:FBB524304 FKW524298:FKX524304 FUS524298:FUT524304 GEO524298:GEP524304 GOK524298:GOL524304 GYG524298:GYH524304 HIC524298:HID524304 HRY524298:HRZ524304 IBU524298:IBV524304 ILQ524298:ILR524304 IVM524298:IVN524304 JFI524298:JFJ524304 JPE524298:JPF524304 JZA524298:JZB524304 KIW524298:KIX524304 KSS524298:KST524304 LCO524298:LCP524304 LMK524298:LML524304 LWG524298:LWH524304 MGC524298:MGD524304 MPY524298:MPZ524304 MZU524298:MZV524304 NJQ524298:NJR524304 NTM524298:NTN524304 ODI524298:ODJ524304 ONE524298:ONF524304 OXA524298:OXB524304 PGW524298:PGX524304 PQS524298:PQT524304 QAO524298:QAP524304 QKK524298:QKL524304 QUG524298:QUH524304 REC524298:RED524304 RNY524298:RNZ524304 RXU524298:RXV524304 SHQ524298:SHR524304 SRM524298:SRN524304 TBI524298:TBJ524304 TLE524298:TLF524304 TVA524298:TVB524304 UEW524298:UEX524304 UOS524298:UOT524304 UYO524298:UYP524304 VIK524298:VIL524304 VSG524298:VSH524304 WCC524298:WCD524304 WLY524298:WLZ524304 WVU524298:WVV524304 M589834:N589840 JI589834:JJ589840 TE589834:TF589840 ADA589834:ADB589840 AMW589834:AMX589840 AWS589834:AWT589840 BGO589834:BGP589840 BQK589834:BQL589840 CAG589834:CAH589840 CKC589834:CKD589840 CTY589834:CTZ589840 DDU589834:DDV589840 DNQ589834:DNR589840 DXM589834:DXN589840 EHI589834:EHJ589840 ERE589834:ERF589840 FBA589834:FBB589840 FKW589834:FKX589840 FUS589834:FUT589840 GEO589834:GEP589840 GOK589834:GOL589840 GYG589834:GYH589840 HIC589834:HID589840 HRY589834:HRZ589840 IBU589834:IBV589840 ILQ589834:ILR589840 IVM589834:IVN589840 JFI589834:JFJ589840 JPE589834:JPF589840 JZA589834:JZB589840 KIW589834:KIX589840 KSS589834:KST589840 LCO589834:LCP589840 LMK589834:LML589840 LWG589834:LWH589840 MGC589834:MGD589840 MPY589834:MPZ589840 MZU589834:MZV589840 NJQ589834:NJR589840 NTM589834:NTN589840 ODI589834:ODJ589840 ONE589834:ONF589840 OXA589834:OXB589840 PGW589834:PGX589840 PQS589834:PQT589840 QAO589834:QAP589840 QKK589834:QKL589840 QUG589834:QUH589840 REC589834:RED589840 RNY589834:RNZ589840 RXU589834:RXV589840 SHQ589834:SHR589840 SRM589834:SRN589840 TBI589834:TBJ589840 TLE589834:TLF589840 TVA589834:TVB589840 UEW589834:UEX589840 UOS589834:UOT589840 UYO589834:UYP589840 VIK589834:VIL589840 VSG589834:VSH589840 WCC589834:WCD589840 WLY589834:WLZ589840 WVU589834:WVV589840 M655370:N655376 JI655370:JJ655376 TE655370:TF655376 ADA655370:ADB655376 AMW655370:AMX655376 AWS655370:AWT655376 BGO655370:BGP655376 BQK655370:BQL655376 CAG655370:CAH655376 CKC655370:CKD655376 CTY655370:CTZ655376 DDU655370:DDV655376 DNQ655370:DNR655376 DXM655370:DXN655376 EHI655370:EHJ655376 ERE655370:ERF655376 FBA655370:FBB655376 FKW655370:FKX655376 FUS655370:FUT655376 GEO655370:GEP655376 GOK655370:GOL655376 GYG655370:GYH655376 HIC655370:HID655376 HRY655370:HRZ655376 IBU655370:IBV655376 ILQ655370:ILR655376 IVM655370:IVN655376 JFI655370:JFJ655376 JPE655370:JPF655376 JZA655370:JZB655376 KIW655370:KIX655376 KSS655370:KST655376 LCO655370:LCP655376 LMK655370:LML655376 LWG655370:LWH655376 MGC655370:MGD655376 MPY655370:MPZ655376 MZU655370:MZV655376 NJQ655370:NJR655376 NTM655370:NTN655376 ODI655370:ODJ655376 ONE655370:ONF655376 OXA655370:OXB655376 PGW655370:PGX655376 PQS655370:PQT655376 QAO655370:QAP655376 QKK655370:QKL655376 QUG655370:QUH655376 REC655370:RED655376 RNY655370:RNZ655376 RXU655370:RXV655376 SHQ655370:SHR655376 SRM655370:SRN655376 TBI655370:TBJ655376 TLE655370:TLF655376 TVA655370:TVB655376 UEW655370:UEX655376 UOS655370:UOT655376 UYO655370:UYP655376 VIK655370:VIL655376 VSG655370:VSH655376 WCC655370:WCD655376 WLY655370:WLZ655376 WVU655370:WVV655376 M720906:N720912 JI720906:JJ720912 TE720906:TF720912 ADA720906:ADB720912 AMW720906:AMX720912 AWS720906:AWT720912 BGO720906:BGP720912 BQK720906:BQL720912 CAG720906:CAH720912 CKC720906:CKD720912 CTY720906:CTZ720912 DDU720906:DDV720912 DNQ720906:DNR720912 DXM720906:DXN720912 EHI720906:EHJ720912 ERE720906:ERF720912 FBA720906:FBB720912 FKW720906:FKX720912 FUS720906:FUT720912 GEO720906:GEP720912 GOK720906:GOL720912 GYG720906:GYH720912 HIC720906:HID720912 HRY720906:HRZ720912 IBU720906:IBV720912 ILQ720906:ILR720912 IVM720906:IVN720912 JFI720906:JFJ720912 JPE720906:JPF720912 JZA720906:JZB720912 KIW720906:KIX720912 KSS720906:KST720912 LCO720906:LCP720912 LMK720906:LML720912 LWG720906:LWH720912 MGC720906:MGD720912 MPY720906:MPZ720912 MZU720906:MZV720912 NJQ720906:NJR720912 NTM720906:NTN720912 ODI720906:ODJ720912 ONE720906:ONF720912 OXA720906:OXB720912 PGW720906:PGX720912 PQS720906:PQT720912 QAO720906:QAP720912 QKK720906:QKL720912 QUG720906:QUH720912 REC720906:RED720912 RNY720906:RNZ720912 RXU720906:RXV720912 SHQ720906:SHR720912 SRM720906:SRN720912 TBI720906:TBJ720912 TLE720906:TLF720912 TVA720906:TVB720912 UEW720906:UEX720912 UOS720906:UOT720912 UYO720906:UYP720912 VIK720906:VIL720912 VSG720906:VSH720912 WCC720906:WCD720912 WLY720906:WLZ720912 WVU720906:WVV720912 M786442:N786448 JI786442:JJ786448 TE786442:TF786448 ADA786442:ADB786448 AMW786442:AMX786448 AWS786442:AWT786448 BGO786442:BGP786448 BQK786442:BQL786448 CAG786442:CAH786448 CKC786442:CKD786448 CTY786442:CTZ786448 DDU786442:DDV786448 DNQ786442:DNR786448 DXM786442:DXN786448 EHI786442:EHJ786448 ERE786442:ERF786448 FBA786442:FBB786448 FKW786442:FKX786448 FUS786442:FUT786448 GEO786442:GEP786448 GOK786442:GOL786448 GYG786442:GYH786448 HIC786442:HID786448 HRY786442:HRZ786448 IBU786442:IBV786448 ILQ786442:ILR786448 IVM786442:IVN786448 JFI786442:JFJ786448 JPE786442:JPF786448 JZA786442:JZB786448 KIW786442:KIX786448 KSS786442:KST786448 LCO786442:LCP786448 LMK786442:LML786448 LWG786442:LWH786448 MGC786442:MGD786448 MPY786442:MPZ786448 MZU786442:MZV786448 NJQ786442:NJR786448 NTM786442:NTN786448 ODI786442:ODJ786448 ONE786442:ONF786448 OXA786442:OXB786448 PGW786442:PGX786448 PQS786442:PQT786448 QAO786442:QAP786448 QKK786442:QKL786448 QUG786442:QUH786448 REC786442:RED786448 RNY786442:RNZ786448 RXU786442:RXV786448 SHQ786442:SHR786448 SRM786442:SRN786448 TBI786442:TBJ786448 TLE786442:TLF786448 TVA786442:TVB786448 UEW786442:UEX786448 UOS786442:UOT786448 UYO786442:UYP786448 VIK786442:VIL786448 VSG786442:VSH786448 WCC786442:WCD786448 WLY786442:WLZ786448 WVU786442:WVV786448 M851978:N851984 JI851978:JJ851984 TE851978:TF851984 ADA851978:ADB851984 AMW851978:AMX851984 AWS851978:AWT851984 BGO851978:BGP851984 BQK851978:BQL851984 CAG851978:CAH851984 CKC851978:CKD851984 CTY851978:CTZ851984 DDU851978:DDV851984 DNQ851978:DNR851984 DXM851978:DXN851984 EHI851978:EHJ851984 ERE851978:ERF851984 FBA851978:FBB851984 FKW851978:FKX851984 FUS851978:FUT851984 GEO851978:GEP851984 GOK851978:GOL851984 GYG851978:GYH851984 HIC851978:HID851984 HRY851978:HRZ851984 IBU851978:IBV851984 ILQ851978:ILR851984 IVM851978:IVN851984 JFI851978:JFJ851984 JPE851978:JPF851984 JZA851978:JZB851984 KIW851978:KIX851984 KSS851978:KST851984 LCO851978:LCP851984 LMK851978:LML851984 LWG851978:LWH851984 MGC851978:MGD851984 MPY851978:MPZ851984 MZU851978:MZV851984 NJQ851978:NJR851984 NTM851978:NTN851984 ODI851978:ODJ851984 ONE851978:ONF851984 OXA851978:OXB851984 PGW851978:PGX851984 PQS851978:PQT851984 QAO851978:QAP851984 QKK851978:QKL851984 QUG851978:QUH851984 REC851978:RED851984 RNY851978:RNZ851984 RXU851978:RXV851984 SHQ851978:SHR851984 SRM851978:SRN851984 TBI851978:TBJ851984 TLE851978:TLF851984 TVA851978:TVB851984 UEW851978:UEX851984 UOS851978:UOT851984 UYO851978:UYP851984 VIK851978:VIL851984 VSG851978:VSH851984 WCC851978:WCD851984 WLY851978:WLZ851984 WVU851978:WVV851984 M917514:N917520 JI917514:JJ917520 TE917514:TF917520 ADA917514:ADB917520 AMW917514:AMX917520 AWS917514:AWT917520 BGO917514:BGP917520 BQK917514:BQL917520 CAG917514:CAH917520 CKC917514:CKD917520 CTY917514:CTZ917520 DDU917514:DDV917520 DNQ917514:DNR917520 DXM917514:DXN917520 EHI917514:EHJ917520 ERE917514:ERF917520 FBA917514:FBB917520 FKW917514:FKX917520 FUS917514:FUT917520 GEO917514:GEP917520 GOK917514:GOL917520 GYG917514:GYH917520 HIC917514:HID917520 HRY917514:HRZ917520 IBU917514:IBV917520 ILQ917514:ILR917520 IVM917514:IVN917520 JFI917514:JFJ917520 JPE917514:JPF917520 JZA917514:JZB917520 KIW917514:KIX917520 KSS917514:KST917520 LCO917514:LCP917520 LMK917514:LML917520 LWG917514:LWH917520 MGC917514:MGD917520 MPY917514:MPZ917520 MZU917514:MZV917520 NJQ917514:NJR917520 NTM917514:NTN917520 ODI917514:ODJ917520 ONE917514:ONF917520 OXA917514:OXB917520 PGW917514:PGX917520 PQS917514:PQT917520 QAO917514:QAP917520 QKK917514:QKL917520 QUG917514:QUH917520 REC917514:RED917520 RNY917514:RNZ917520 RXU917514:RXV917520 SHQ917514:SHR917520 SRM917514:SRN917520 TBI917514:TBJ917520 TLE917514:TLF917520 TVA917514:TVB917520 UEW917514:UEX917520 UOS917514:UOT917520 UYO917514:UYP917520 VIK917514:VIL917520 VSG917514:VSH917520 WCC917514:WCD917520 WLY917514:WLZ917520 WVU917514:WVV917520 M983050:N983056 JI983050:JJ983056 TE983050:TF983056 ADA983050:ADB983056 AMW983050:AMX983056 AWS983050:AWT983056 BGO983050:BGP983056 BQK983050:BQL983056 CAG983050:CAH983056 CKC983050:CKD983056 CTY983050:CTZ983056 DDU983050:DDV983056 DNQ983050:DNR983056 DXM983050:DXN983056 EHI983050:EHJ983056 ERE983050:ERF983056 FBA983050:FBB983056 FKW983050:FKX983056 FUS983050:FUT983056 GEO983050:GEP983056 GOK983050:GOL983056 GYG983050:GYH983056 HIC983050:HID983056 HRY983050:HRZ983056 IBU983050:IBV983056 ILQ983050:ILR983056 IVM983050:IVN983056 JFI983050:JFJ983056 JPE983050:JPF983056 JZA983050:JZB983056 KIW983050:KIX983056 KSS983050:KST983056 LCO983050:LCP983056 LMK983050:LML983056 LWG983050:LWH983056 MGC983050:MGD983056 MPY983050:MPZ983056 MZU983050:MZV983056 NJQ983050:NJR983056 NTM983050:NTN983056 ODI983050:ODJ983056 ONE983050:ONF983056 OXA983050:OXB983056 PGW983050:PGX983056 PQS983050:PQT983056 QAO983050:QAP983056 QKK983050:QKL983056 QUG983050:QUH983056 REC983050:RED983056 RNY983050:RNZ983056 RXU983050:RXV983056 SHQ983050:SHR983056 SRM983050:SRN983056 TBI983050:TBJ983056 TLE983050:TLF983056 TVA983050:TVB983056 UEW983050:UEX983056 UOS983050:UOT983056 UYO983050:UYP983056 VIK983050:VIL983056 VSG983050:VSH983056 WCC983050:WCD983056 WLY983050:WLZ983056 WVU983050:WVV983056">
      <formula1>Impacto</formula1>
    </dataValidation>
    <dataValidation type="list" showInputMessage="1" showErrorMessage="1" sqref="L10:L16 JH10:JH16 TD10:TD16 ACZ10:ACZ16 AMV10:AMV16 AWR10:AWR16 BGN10:BGN16 BQJ10:BQJ16 CAF10:CAF16 CKB10:CKB16 CTX10:CTX16 DDT10:DDT16 DNP10:DNP16 DXL10:DXL16 EHH10:EHH16 ERD10:ERD16 FAZ10:FAZ16 FKV10:FKV16 FUR10:FUR16 GEN10:GEN16 GOJ10:GOJ16 GYF10:GYF16 HIB10:HIB16 HRX10:HRX16 IBT10:IBT16 ILP10:ILP16 IVL10:IVL16 JFH10:JFH16 JPD10:JPD16 JYZ10:JYZ16 KIV10:KIV16 KSR10:KSR16 LCN10:LCN16 LMJ10:LMJ16 LWF10:LWF16 MGB10:MGB16 MPX10:MPX16 MZT10:MZT16 NJP10:NJP16 NTL10:NTL16 ODH10:ODH16 OND10:OND16 OWZ10:OWZ16 PGV10:PGV16 PQR10:PQR16 QAN10:QAN16 QKJ10:QKJ16 QUF10:QUF16 REB10:REB16 RNX10:RNX16 RXT10:RXT16 SHP10:SHP16 SRL10:SRL16 TBH10:TBH16 TLD10:TLD16 TUZ10:TUZ16 UEV10:UEV16 UOR10:UOR16 UYN10:UYN16 VIJ10:VIJ16 VSF10:VSF16 WCB10:WCB16 WLX10:WLX16 WVT10:WVT16 L65546:L65552 JH65546:JH65552 TD65546:TD65552 ACZ65546:ACZ65552 AMV65546:AMV65552 AWR65546:AWR65552 BGN65546:BGN65552 BQJ65546:BQJ65552 CAF65546:CAF65552 CKB65546:CKB65552 CTX65546:CTX65552 DDT65546:DDT65552 DNP65546:DNP65552 DXL65546:DXL65552 EHH65546:EHH65552 ERD65546:ERD65552 FAZ65546:FAZ65552 FKV65546:FKV65552 FUR65546:FUR65552 GEN65546:GEN65552 GOJ65546:GOJ65552 GYF65546:GYF65552 HIB65546:HIB65552 HRX65546:HRX65552 IBT65546:IBT65552 ILP65546:ILP65552 IVL65546:IVL65552 JFH65546:JFH65552 JPD65546:JPD65552 JYZ65546:JYZ65552 KIV65546:KIV65552 KSR65546:KSR65552 LCN65546:LCN65552 LMJ65546:LMJ65552 LWF65546:LWF65552 MGB65546:MGB65552 MPX65546:MPX65552 MZT65546:MZT65552 NJP65546:NJP65552 NTL65546:NTL65552 ODH65546:ODH65552 OND65546:OND65552 OWZ65546:OWZ65552 PGV65546:PGV65552 PQR65546:PQR65552 QAN65546:QAN65552 QKJ65546:QKJ65552 QUF65546:QUF65552 REB65546:REB65552 RNX65546:RNX65552 RXT65546:RXT65552 SHP65546:SHP65552 SRL65546:SRL65552 TBH65546:TBH65552 TLD65546:TLD65552 TUZ65546:TUZ65552 UEV65546:UEV65552 UOR65546:UOR65552 UYN65546:UYN65552 VIJ65546:VIJ65552 VSF65546:VSF65552 WCB65546:WCB65552 WLX65546:WLX65552 WVT65546:WVT65552 L131082:L131088 JH131082:JH131088 TD131082:TD131088 ACZ131082:ACZ131088 AMV131082:AMV131088 AWR131082:AWR131088 BGN131082:BGN131088 BQJ131082:BQJ131088 CAF131082:CAF131088 CKB131082:CKB131088 CTX131082:CTX131088 DDT131082:DDT131088 DNP131082:DNP131088 DXL131082:DXL131088 EHH131082:EHH131088 ERD131082:ERD131088 FAZ131082:FAZ131088 FKV131082:FKV131088 FUR131082:FUR131088 GEN131082:GEN131088 GOJ131082:GOJ131088 GYF131082:GYF131088 HIB131082:HIB131088 HRX131082:HRX131088 IBT131082:IBT131088 ILP131082:ILP131088 IVL131082:IVL131088 JFH131082:JFH131088 JPD131082:JPD131088 JYZ131082:JYZ131088 KIV131082:KIV131088 KSR131082:KSR131088 LCN131082:LCN131088 LMJ131082:LMJ131088 LWF131082:LWF131088 MGB131082:MGB131088 MPX131082:MPX131088 MZT131082:MZT131088 NJP131082:NJP131088 NTL131082:NTL131088 ODH131082:ODH131088 OND131082:OND131088 OWZ131082:OWZ131088 PGV131082:PGV131088 PQR131082:PQR131088 QAN131082:QAN131088 QKJ131082:QKJ131088 QUF131082:QUF131088 REB131082:REB131088 RNX131082:RNX131088 RXT131082:RXT131088 SHP131082:SHP131088 SRL131082:SRL131088 TBH131082:TBH131088 TLD131082:TLD131088 TUZ131082:TUZ131088 UEV131082:UEV131088 UOR131082:UOR131088 UYN131082:UYN131088 VIJ131082:VIJ131088 VSF131082:VSF131088 WCB131082:WCB131088 WLX131082:WLX131088 WVT131082:WVT131088 L196618:L196624 JH196618:JH196624 TD196618:TD196624 ACZ196618:ACZ196624 AMV196618:AMV196624 AWR196618:AWR196624 BGN196618:BGN196624 BQJ196618:BQJ196624 CAF196618:CAF196624 CKB196618:CKB196624 CTX196618:CTX196624 DDT196618:DDT196624 DNP196618:DNP196624 DXL196618:DXL196624 EHH196618:EHH196624 ERD196618:ERD196624 FAZ196618:FAZ196624 FKV196618:FKV196624 FUR196618:FUR196624 GEN196618:GEN196624 GOJ196618:GOJ196624 GYF196618:GYF196624 HIB196618:HIB196624 HRX196618:HRX196624 IBT196618:IBT196624 ILP196618:ILP196624 IVL196618:IVL196624 JFH196618:JFH196624 JPD196618:JPD196624 JYZ196618:JYZ196624 KIV196618:KIV196624 KSR196618:KSR196624 LCN196618:LCN196624 LMJ196618:LMJ196624 LWF196618:LWF196624 MGB196618:MGB196624 MPX196618:MPX196624 MZT196618:MZT196624 NJP196618:NJP196624 NTL196618:NTL196624 ODH196618:ODH196624 OND196618:OND196624 OWZ196618:OWZ196624 PGV196618:PGV196624 PQR196618:PQR196624 QAN196618:QAN196624 QKJ196618:QKJ196624 QUF196618:QUF196624 REB196618:REB196624 RNX196618:RNX196624 RXT196618:RXT196624 SHP196618:SHP196624 SRL196618:SRL196624 TBH196618:TBH196624 TLD196618:TLD196624 TUZ196618:TUZ196624 UEV196618:UEV196624 UOR196618:UOR196624 UYN196618:UYN196624 VIJ196618:VIJ196624 VSF196618:VSF196624 WCB196618:WCB196624 WLX196618:WLX196624 WVT196618:WVT196624 L262154:L262160 JH262154:JH262160 TD262154:TD262160 ACZ262154:ACZ262160 AMV262154:AMV262160 AWR262154:AWR262160 BGN262154:BGN262160 BQJ262154:BQJ262160 CAF262154:CAF262160 CKB262154:CKB262160 CTX262154:CTX262160 DDT262154:DDT262160 DNP262154:DNP262160 DXL262154:DXL262160 EHH262154:EHH262160 ERD262154:ERD262160 FAZ262154:FAZ262160 FKV262154:FKV262160 FUR262154:FUR262160 GEN262154:GEN262160 GOJ262154:GOJ262160 GYF262154:GYF262160 HIB262154:HIB262160 HRX262154:HRX262160 IBT262154:IBT262160 ILP262154:ILP262160 IVL262154:IVL262160 JFH262154:JFH262160 JPD262154:JPD262160 JYZ262154:JYZ262160 KIV262154:KIV262160 KSR262154:KSR262160 LCN262154:LCN262160 LMJ262154:LMJ262160 LWF262154:LWF262160 MGB262154:MGB262160 MPX262154:MPX262160 MZT262154:MZT262160 NJP262154:NJP262160 NTL262154:NTL262160 ODH262154:ODH262160 OND262154:OND262160 OWZ262154:OWZ262160 PGV262154:PGV262160 PQR262154:PQR262160 QAN262154:QAN262160 QKJ262154:QKJ262160 QUF262154:QUF262160 REB262154:REB262160 RNX262154:RNX262160 RXT262154:RXT262160 SHP262154:SHP262160 SRL262154:SRL262160 TBH262154:TBH262160 TLD262154:TLD262160 TUZ262154:TUZ262160 UEV262154:UEV262160 UOR262154:UOR262160 UYN262154:UYN262160 VIJ262154:VIJ262160 VSF262154:VSF262160 WCB262154:WCB262160 WLX262154:WLX262160 WVT262154:WVT262160 L327690:L327696 JH327690:JH327696 TD327690:TD327696 ACZ327690:ACZ327696 AMV327690:AMV327696 AWR327690:AWR327696 BGN327690:BGN327696 BQJ327690:BQJ327696 CAF327690:CAF327696 CKB327690:CKB327696 CTX327690:CTX327696 DDT327690:DDT327696 DNP327690:DNP327696 DXL327690:DXL327696 EHH327690:EHH327696 ERD327690:ERD327696 FAZ327690:FAZ327696 FKV327690:FKV327696 FUR327690:FUR327696 GEN327690:GEN327696 GOJ327690:GOJ327696 GYF327690:GYF327696 HIB327690:HIB327696 HRX327690:HRX327696 IBT327690:IBT327696 ILP327690:ILP327696 IVL327690:IVL327696 JFH327690:JFH327696 JPD327690:JPD327696 JYZ327690:JYZ327696 KIV327690:KIV327696 KSR327690:KSR327696 LCN327690:LCN327696 LMJ327690:LMJ327696 LWF327690:LWF327696 MGB327690:MGB327696 MPX327690:MPX327696 MZT327690:MZT327696 NJP327690:NJP327696 NTL327690:NTL327696 ODH327690:ODH327696 OND327690:OND327696 OWZ327690:OWZ327696 PGV327690:PGV327696 PQR327690:PQR327696 QAN327690:QAN327696 QKJ327690:QKJ327696 QUF327690:QUF327696 REB327690:REB327696 RNX327690:RNX327696 RXT327690:RXT327696 SHP327690:SHP327696 SRL327690:SRL327696 TBH327690:TBH327696 TLD327690:TLD327696 TUZ327690:TUZ327696 UEV327690:UEV327696 UOR327690:UOR327696 UYN327690:UYN327696 VIJ327690:VIJ327696 VSF327690:VSF327696 WCB327690:WCB327696 WLX327690:WLX327696 WVT327690:WVT327696 L393226:L393232 JH393226:JH393232 TD393226:TD393232 ACZ393226:ACZ393232 AMV393226:AMV393232 AWR393226:AWR393232 BGN393226:BGN393232 BQJ393226:BQJ393232 CAF393226:CAF393232 CKB393226:CKB393232 CTX393226:CTX393232 DDT393226:DDT393232 DNP393226:DNP393232 DXL393226:DXL393232 EHH393226:EHH393232 ERD393226:ERD393232 FAZ393226:FAZ393232 FKV393226:FKV393232 FUR393226:FUR393232 GEN393226:GEN393232 GOJ393226:GOJ393232 GYF393226:GYF393232 HIB393226:HIB393232 HRX393226:HRX393232 IBT393226:IBT393232 ILP393226:ILP393232 IVL393226:IVL393232 JFH393226:JFH393232 JPD393226:JPD393232 JYZ393226:JYZ393232 KIV393226:KIV393232 KSR393226:KSR393232 LCN393226:LCN393232 LMJ393226:LMJ393232 LWF393226:LWF393232 MGB393226:MGB393232 MPX393226:MPX393232 MZT393226:MZT393232 NJP393226:NJP393232 NTL393226:NTL393232 ODH393226:ODH393232 OND393226:OND393232 OWZ393226:OWZ393232 PGV393226:PGV393232 PQR393226:PQR393232 QAN393226:QAN393232 QKJ393226:QKJ393232 QUF393226:QUF393232 REB393226:REB393232 RNX393226:RNX393232 RXT393226:RXT393232 SHP393226:SHP393232 SRL393226:SRL393232 TBH393226:TBH393232 TLD393226:TLD393232 TUZ393226:TUZ393232 UEV393226:UEV393232 UOR393226:UOR393232 UYN393226:UYN393232 VIJ393226:VIJ393232 VSF393226:VSF393232 WCB393226:WCB393232 WLX393226:WLX393232 WVT393226:WVT393232 L458762:L458768 JH458762:JH458768 TD458762:TD458768 ACZ458762:ACZ458768 AMV458762:AMV458768 AWR458762:AWR458768 BGN458762:BGN458768 BQJ458762:BQJ458768 CAF458762:CAF458768 CKB458762:CKB458768 CTX458762:CTX458768 DDT458762:DDT458768 DNP458762:DNP458768 DXL458762:DXL458768 EHH458762:EHH458768 ERD458762:ERD458768 FAZ458762:FAZ458768 FKV458762:FKV458768 FUR458762:FUR458768 GEN458762:GEN458768 GOJ458762:GOJ458768 GYF458762:GYF458768 HIB458762:HIB458768 HRX458762:HRX458768 IBT458762:IBT458768 ILP458762:ILP458768 IVL458762:IVL458768 JFH458762:JFH458768 JPD458762:JPD458768 JYZ458762:JYZ458768 KIV458762:KIV458768 KSR458762:KSR458768 LCN458762:LCN458768 LMJ458762:LMJ458768 LWF458762:LWF458768 MGB458762:MGB458768 MPX458762:MPX458768 MZT458762:MZT458768 NJP458762:NJP458768 NTL458762:NTL458768 ODH458762:ODH458768 OND458762:OND458768 OWZ458762:OWZ458768 PGV458762:PGV458768 PQR458762:PQR458768 QAN458762:QAN458768 QKJ458762:QKJ458768 QUF458762:QUF458768 REB458762:REB458768 RNX458762:RNX458768 RXT458762:RXT458768 SHP458762:SHP458768 SRL458762:SRL458768 TBH458762:TBH458768 TLD458762:TLD458768 TUZ458762:TUZ458768 UEV458762:UEV458768 UOR458762:UOR458768 UYN458762:UYN458768 VIJ458762:VIJ458768 VSF458762:VSF458768 WCB458762:WCB458768 WLX458762:WLX458768 WVT458762:WVT458768 L524298:L524304 JH524298:JH524304 TD524298:TD524304 ACZ524298:ACZ524304 AMV524298:AMV524304 AWR524298:AWR524304 BGN524298:BGN524304 BQJ524298:BQJ524304 CAF524298:CAF524304 CKB524298:CKB524304 CTX524298:CTX524304 DDT524298:DDT524304 DNP524298:DNP524304 DXL524298:DXL524304 EHH524298:EHH524304 ERD524298:ERD524304 FAZ524298:FAZ524304 FKV524298:FKV524304 FUR524298:FUR524304 GEN524298:GEN524304 GOJ524298:GOJ524304 GYF524298:GYF524304 HIB524298:HIB524304 HRX524298:HRX524304 IBT524298:IBT524304 ILP524298:ILP524304 IVL524298:IVL524304 JFH524298:JFH524304 JPD524298:JPD524304 JYZ524298:JYZ524304 KIV524298:KIV524304 KSR524298:KSR524304 LCN524298:LCN524304 LMJ524298:LMJ524304 LWF524298:LWF524304 MGB524298:MGB524304 MPX524298:MPX524304 MZT524298:MZT524304 NJP524298:NJP524304 NTL524298:NTL524304 ODH524298:ODH524304 OND524298:OND524304 OWZ524298:OWZ524304 PGV524298:PGV524304 PQR524298:PQR524304 QAN524298:QAN524304 QKJ524298:QKJ524304 QUF524298:QUF524304 REB524298:REB524304 RNX524298:RNX524304 RXT524298:RXT524304 SHP524298:SHP524304 SRL524298:SRL524304 TBH524298:TBH524304 TLD524298:TLD524304 TUZ524298:TUZ524304 UEV524298:UEV524304 UOR524298:UOR524304 UYN524298:UYN524304 VIJ524298:VIJ524304 VSF524298:VSF524304 WCB524298:WCB524304 WLX524298:WLX524304 WVT524298:WVT524304 L589834:L589840 JH589834:JH589840 TD589834:TD589840 ACZ589834:ACZ589840 AMV589834:AMV589840 AWR589834:AWR589840 BGN589834:BGN589840 BQJ589834:BQJ589840 CAF589834:CAF589840 CKB589834:CKB589840 CTX589834:CTX589840 DDT589834:DDT589840 DNP589834:DNP589840 DXL589834:DXL589840 EHH589834:EHH589840 ERD589834:ERD589840 FAZ589834:FAZ589840 FKV589834:FKV589840 FUR589834:FUR589840 GEN589834:GEN589840 GOJ589834:GOJ589840 GYF589834:GYF589840 HIB589834:HIB589840 HRX589834:HRX589840 IBT589834:IBT589840 ILP589834:ILP589840 IVL589834:IVL589840 JFH589834:JFH589840 JPD589834:JPD589840 JYZ589834:JYZ589840 KIV589834:KIV589840 KSR589834:KSR589840 LCN589834:LCN589840 LMJ589834:LMJ589840 LWF589834:LWF589840 MGB589834:MGB589840 MPX589834:MPX589840 MZT589834:MZT589840 NJP589834:NJP589840 NTL589834:NTL589840 ODH589834:ODH589840 OND589834:OND589840 OWZ589834:OWZ589840 PGV589834:PGV589840 PQR589834:PQR589840 QAN589834:QAN589840 QKJ589834:QKJ589840 QUF589834:QUF589840 REB589834:REB589840 RNX589834:RNX589840 RXT589834:RXT589840 SHP589834:SHP589840 SRL589834:SRL589840 TBH589834:TBH589840 TLD589834:TLD589840 TUZ589834:TUZ589840 UEV589834:UEV589840 UOR589834:UOR589840 UYN589834:UYN589840 VIJ589834:VIJ589840 VSF589834:VSF589840 WCB589834:WCB589840 WLX589834:WLX589840 WVT589834:WVT589840 L655370:L655376 JH655370:JH655376 TD655370:TD655376 ACZ655370:ACZ655376 AMV655370:AMV655376 AWR655370:AWR655376 BGN655370:BGN655376 BQJ655370:BQJ655376 CAF655370:CAF655376 CKB655370:CKB655376 CTX655370:CTX655376 DDT655370:DDT655376 DNP655370:DNP655376 DXL655370:DXL655376 EHH655370:EHH655376 ERD655370:ERD655376 FAZ655370:FAZ655376 FKV655370:FKV655376 FUR655370:FUR655376 GEN655370:GEN655376 GOJ655370:GOJ655376 GYF655370:GYF655376 HIB655370:HIB655376 HRX655370:HRX655376 IBT655370:IBT655376 ILP655370:ILP655376 IVL655370:IVL655376 JFH655370:JFH655376 JPD655370:JPD655376 JYZ655370:JYZ655376 KIV655370:KIV655376 KSR655370:KSR655376 LCN655370:LCN655376 LMJ655370:LMJ655376 LWF655370:LWF655376 MGB655370:MGB655376 MPX655370:MPX655376 MZT655370:MZT655376 NJP655370:NJP655376 NTL655370:NTL655376 ODH655370:ODH655376 OND655370:OND655376 OWZ655370:OWZ655376 PGV655370:PGV655376 PQR655370:PQR655376 QAN655370:QAN655376 QKJ655370:QKJ655376 QUF655370:QUF655376 REB655370:REB655376 RNX655370:RNX655376 RXT655370:RXT655376 SHP655370:SHP655376 SRL655370:SRL655376 TBH655370:TBH655376 TLD655370:TLD655376 TUZ655370:TUZ655376 UEV655370:UEV655376 UOR655370:UOR655376 UYN655370:UYN655376 VIJ655370:VIJ655376 VSF655370:VSF655376 WCB655370:WCB655376 WLX655370:WLX655376 WVT655370:WVT655376 L720906:L720912 JH720906:JH720912 TD720906:TD720912 ACZ720906:ACZ720912 AMV720906:AMV720912 AWR720906:AWR720912 BGN720906:BGN720912 BQJ720906:BQJ720912 CAF720906:CAF720912 CKB720906:CKB720912 CTX720906:CTX720912 DDT720906:DDT720912 DNP720906:DNP720912 DXL720906:DXL720912 EHH720906:EHH720912 ERD720906:ERD720912 FAZ720906:FAZ720912 FKV720906:FKV720912 FUR720906:FUR720912 GEN720906:GEN720912 GOJ720906:GOJ720912 GYF720906:GYF720912 HIB720906:HIB720912 HRX720906:HRX720912 IBT720906:IBT720912 ILP720906:ILP720912 IVL720906:IVL720912 JFH720906:JFH720912 JPD720906:JPD720912 JYZ720906:JYZ720912 KIV720906:KIV720912 KSR720906:KSR720912 LCN720906:LCN720912 LMJ720906:LMJ720912 LWF720906:LWF720912 MGB720906:MGB720912 MPX720906:MPX720912 MZT720906:MZT720912 NJP720906:NJP720912 NTL720906:NTL720912 ODH720906:ODH720912 OND720906:OND720912 OWZ720906:OWZ720912 PGV720906:PGV720912 PQR720906:PQR720912 QAN720906:QAN720912 QKJ720906:QKJ720912 QUF720906:QUF720912 REB720906:REB720912 RNX720906:RNX720912 RXT720906:RXT720912 SHP720906:SHP720912 SRL720906:SRL720912 TBH720906:TBH720912 TLD720906:TLD720912 TUZ720906:TUZ720912 UEV720906:UEV720912 UOR720906:UOR720912 UYN720906:UYN720912 VIJ720906:VIJ720912 VSF720906:VSF720912 WCB720906:WCB720912 WLX720906:WLX720912 WVT720906:WVT720912 L786442:L786448 JH786442:JH786448 TD786442:TD786448 ACZ786442:ACZ786448 AMV786442:AMV786448 AWR786442:AWR786448 BGN786442:BGN786448 BQJ786442:BQJ786448 CAF786442:CAF786448 CKB786442:CKB786448 CTX786442:CTX786448 DDT786442:DDT786448 DNP786442:DNP786448 DXL786442:DXL786448 EHH786442:EHH786448 ERD786442:ERD786448 FAZ786442:FAZ786448 FKV786442:FKV786448 FUR786442:FUR786448 GEN786442:GEN786448 GOJ786442:GOJ786448 GYF786442:GYF786448 HIB786442:HIB786448 HRX786442:HRX786448 IBT786442:IBT786448 ILP786442:ILP786448 IVL786442:IVL786448 JFH786442:JFH786448 JPD786442:JPD786448 JYZ786442:JYZ786448 KIV786442:KIV786448 KSR786442:KSR786448 LCN786442:LCN786448 LMJ786442:LMJ786448 LWF786442:LWF786448 MGB786442:MGB786448 MPX786442:MPX786448 MZT786442:MZT786448 NJP786442:NJP786448 NTL786442:NTL786448 ODH786442:ODH786448 OND786442:OND786448 OWZ786442:OWZ786448 PGV786442:PGV786448 PQR786442:PQR786448 QAN786442:QAN786448 QKJ786442:QKJ786448 QUF786442:QUF786448 REB786442:REB786448 RNX786442:RNX786448 RXT786442:RXT786448 SHP786442:SHP786448 SRL786442:SRL786448 TBH786442:TBH786448 TLD786442:TLD786448 TUZ786442:TUZ786448 UEV786442:UEV786448 UOR786442:UOR786448 UYN786442:UYN786448 VIJ786442:VIJ786448 VSF786442:VSF786448 WCB786442:WCB786448 WLX786442:WLX786448 WVT786442:WVT786448 L851978:L851984 JH851978:JH851984 TD851978:TD851984 ACZ851978:ACZ851984 AMV851978:AMV851984 AWR851978:AWR851984 BGN851978:BGN851984 BQJ851978:BQJ851984 CAF851978:CAF851984 CKB851978:CKB851984 CTX851978:CTX851984 DDT851978:DDT851984 DNP851978:DNP851984 DXL851978:DXL851984 EHH851978:EHH851984 ERD851978:ERD851984 FAZ851978:FAZ851984 FKV851978:FKV851984 FUR851978:FUR851984 GEN851978:GEN851984 GOJ851978:GOJ851984 GYF851978:GYF851984 HIB851978:HIB851984 HRX851978:HRX851984 IBT851978:IBT851984 ILP851978:ILP851984 IVL851978:IVL851984 JFH851978:JFH851984 JPD851978:JPD851984 JYZ851978:JYZ851984 KIV851978:KIV851984 KSR851978:KSR851984 LCN851978:LCN851984 LMJ851978:LMJ851984 LWF851978:LWF851984 MGB851978:MGB851984 MPX851978:MPX851984 MZT851978:MZT851984 NJP851978:NJP851984 NTL851978:NTL851984 ODH851978:ODH851984 OND851978:OND851984 OWZ851978:OWZ851984 PGV851978:PGV851984 PQR851978:PQR851984 QAN851978:QAN851984 QKJ851978:QKJ851984 QUF851978:QUF851984 REB851978:REB851984 RNX851978:RNX851984 RXT851978:RXT851984 SHP851978:SHP851984 SRL851978:SRL851984 TBH851978:TBH851984 TLD851978:TLD851984 TUZ851978:TUZ851984 UEV851978:UEV851984 UOR851978:UOR851984 UYN851978:UYN851984 VIJ851978:VIJ851984 VSF851978:VSF851984 WCB851978:WCB851984 WLX851978:WLX851984 WVT851978:WVT851984 L917514:L917520 JH917514:JH917520 TD917514:TD917520 ACZ917514:ACZ917520 AMV917514:AMV917520 AWR917514:AWR917520 BGN917514:BGN917520 BQJ917514:BQJ917520 CAF917514:CAF917520 CKB917514:CKB917520 CTX917514:CTX917520 DDT917514:DDT917520 DNP917514:DNP917520 DXL917514:DXL917520 EHH917514:EHH917520 ERD917514:ERD917520 FAZ917514:FAZ917520 FKV917514:FKV917520 FUR917514:FUR917520 GEN917514:GEN917520 GOJ917514:GOJ917520 GYF917514:GYF917520 HIB917514:HIB917520 HRX917514:HRX917520 IBT917514:IBT917520 ILP917514:ILP917520 IVL917514:IVL917520 JFH917514:JFH917520 JPD917514:JPD917520 JYZ917514:JYZ917520 KIV917514:KIV917520 KSR917514:KSR917520 LCN917514:LCN917520 LMJ917514:LMJ917520 LWF917514:LWF917520 MGB917514:MGB917520 MPX917514:MPX917520 MZT917514:MZT917520 NJP917514:NJP917520 NTL917514:NTL917520 ODH917514:ODH917520 OND917514:OND917520 OWZ917514:OWZ917520 PGV917514:PGV917520 PQR917514:PQR917520 QAN917514:QAN917520 QKJ917514:QKJ917520 QUF917514:QUF917520 REB917514:REB917520 RNX917514:RNX917520 RXT917514:RXT917520 SHP917514:SHP917520 SRL917514:SRL917520 TBH917514:TBH917520 TLD917514:TLD917520 TUZ917514:TUZ917520 UEV917514:UEV917520 UOR917514:UOR917520 UYN917514:UYN917520 VIJ917514:VIJ917520 VSF917514:VSF917520 WCB917514:WCB917520 WLX917514:WLX917520 WVT917514:WVT917520 L983050:L983056 JH983050:JH983056 TD983050:TD983056 ACZ983050:ACZ983056 AMV983050:AMV983056 AWR983050:AWR983056 BGN983050:BGN983056 BQJ983050:BQJ983056 CAF983050:CAF983056 CKB983050:CKB983056 CTX983050:CTX983056 DDT983050:DDT983056 DNP983050:DNP983056 DXL983050:DXL983056 EHH983050:EHH983056 ERD983050:ERD983056 FAZ983050:FAZ983056 FKV983050:FKV983056 FUR983050:FUR983056 GEN983050:GEN983056 GOJ983050:GOJ983056 GYF983050:GYF983056 HIB983050:HIB983056 HRX983050:HRX983056 IBT983050:IBT983056 ILP983050:ILP983056 IVL983050:IVL983056 JFH983050:JFH983056 JPD983050:JPD983056 JYZ983050:JYZ983056 KIV983050:KIV983056 KSR983050:KSR983056 LCN983050:LCN983056 LMJ983050:LMJ983056 LWF983050:LWF983056 MGB983050:MGB983056 MPX983050:MPX983056 MZT983050:MZT983056 NJP983050:NJP983056 NTL983050:NTL983056 ODH983050:ODH983056 OND983050:OND983056 OWZ983050:OWZ983056 PGV983050:PGV983056 PQR983050:PQR983056 QAN983050:QAN983056 QKJ983050:QKJ983056 QUF983050:QUF983056 REB983050:REB983056 RNX983050:RNX983056 RXT983050:RXT983056 SHP983050:SHP983056 SRL983050:SRL983056 TBH983050:TBH983056 TLD983050:TLD983056 TUZ983050:TUZ983056 UEV983050:UEV983056 UOR983050:UOR983056 UYN983050:UYN983056 VIJ983050:VIJ983056 VSF983050:VSF983056 WCB983050:WCB983056 WLX983050:WLX983056 WVT983050:WVT983056">
      <formula1>Probabilidad</formula1>
    </dataValidation>
    <dataValidation type="list" allowBlank="1" showInputMessage="1" showErrorMessage="1" sqref="L6 JH6 TD6 ACZ6 AMV6 AWR6 BGN6 BQJ6 CAF6 CKB6 CTX6 DDT6 DNP6 DXL6 EHH6 ERD6 FAZ6 FKV6 FUR6 GEN6 GOJ6 GYF6 HIB6 HRX6 IBT6 ILP6 IVL6 JFH6 JPD6 JYZ6 KIV6 KSR6 LCN6 LMJ6 LWF6 MGB6 MPX6 MZT6 NJP6 NTL6 ODH6 OND6 OWZ6 PGV6 PQR6 QAN6 QKJ6 QUF6 REB6 RNX6 RXT6 SHP6 SRL6 TBH6 TLD6 TUZ6 UEV6 UOR6 UYN6 VIJ6 VSF6 WCB6 WLX6 WVT6 L65542 JH65542 TD65542 ACZ65542 AMV65542 AWR65542 BGN65542 BQJ65542 CAF65542 CKB65542 CTX65542 DDT65542 DNP65542 DXL65542 EHH65542 ERD65542 FAZ65542 FKV65542 FUR65542 GEN65542 GOJ65542 GYF65542 HIB65542 HRX65542 IBT65542 ILP65542 IVL65542 JFH65542 JPD65542 JYZ65542 KIV65542 KSR65542 LCN65542 LMJ65542 LWF65542 MGB65542 MPX65542 MZT65542 NJP65542 NTL65542 ODH65542 OND65542 OWZ65542 PGV65542 PQR65542 QAN65542 QKJ65542 QUF65542 REB65542 RNX65542 RXT65542 SHP65542 SRL65542 TBH65542 TLD65542 TUZ65542 UEV65542 UOR65542 UYN65542 VIJ65542 VSF65542 WCB65542 WLX65542 WVT65542 L131078 JH131078 TD131078 ACZ131078 AMV131078 AWR131078 BGN131078 BQJ131078 CAF131078 CKB131078 CTX131078 DDT131078 DNP131078 DXL131078 EHH131078 ERD131078 FAZ131078 FKV131078 FUR131078 GEN131078 GOJ131078 GYF131078 HIB131078 HRX131078 IBT131078 ILP131078 IVL131078 JFH131078 JPD131078 JYZ131078 KIV131078 KSR131078 LCN131078 LMJ131078 LWF131078 MGB131078 MPX131078 MZT131078 NJP131078 NTL131078 ODH131078 OND131078 OWZ131078 PGV131078 PQR131078 QAN131078 QKJ131078 QUF131078 REB131078 RNX131078 RXT131078 SHP131078 SRL131078 TBH131078 TLD131078 TUZ131078 UEV131078 UOR131078 UYN131078 VIJ131078 VSF131078 WCB131078 WLX131078 WVT131078 L196614 JH196614 TD196614 ACZ196614 AMV196614 AWR196614 BGN196614 BQJ196614 CAF196614 CKB196614 CTX196614 DDT196614 DNP196614 DXL196614 EHH196614 ERD196614 FAZ196614 FKV196614 FUR196614 GEN196614 GOJ196614 GYF196614 HIB196614 HRX196614 IBT196614 ILP196614 IVL196614 JFH196614 JPD196614 JYZ196614 KIV196614 KSR196614 LCN196614 LMJ196614 LWF196614 MGB196614 MPX196614 MZT196614 NJP196614 NTL196614 ODH196614 OND196614 OWZ196614 PGV196614 PQR196614 QAN196614 QKJ196614 QUF196614 REB196614 RNX196614 RXT196614 SHP196614 SRL196614 TBH196614 TLD196614 TUZ196614 UEV196614 UOR196614 UYN196614 VIJ196614 VSF196614 WCB196614 WLX196614 WVT196614 L262150 JH262150 TD262150 ACZ262150 AMV262150 AWR262150 BGN262150 BQJ262150 CAF262150 CKB262150 CTX262150 DDT262150 DNP262150 DXL262150 EHH262150 ERD262150 FAZ262150 FKV262150 FUR262150 GEN262150 GOJ262150 GYF262150 HIB262150 HRX262150 IBT262150 ILP262150 IVL262150 JFH262150 JPD262150 JYZ262150 KIV262150 KSR262150 LCN262150 LMJ262150 LWF262150 MGB262150 MPX262150 MZT262150 NJP262150 NTL262150 ODH262150 OND262150 OWZ262150 PGV262150 PQR262150 QAN262150 QKJ262150 QUF262150 REB262150 RNX262150 RXT262150 SHP262150 SRL262150 TBH262150 TLD262150 TUZ262150 UEV262150 UOR262150 UYN262150 VIJ262150 VSF262150 WCB262150 WLX262150 WVT262150 L327686 JH327686 TD327686 ACZ327686 AMV327686 AWR327686 BGN327686 BQJ327686 CAF327686 CKB327686 CTX327686 DDT327686 DNP327686 DXL327686 EHH327686 ERD327686 FAZ327686 FKV327686 FUR327686 GEN327686 GOJ327686 GYF327686 HIB327686 HRX327686 IBT327686 ILP327686 IVL327686 JFH327686 JPD327686 JYZ327686 KIV327686 KSR327686 LCN327686 LMJ327686 LWF327686 MGB327686 MPX327686 MZT327686 NJP327686 NTL327686 ODH327686 OND327686 OWZ327686 PGV327686 PQR327686 QAN327686 QKJ327686 QUF327686 REB327686 RNX327686 RXT327686 SHP327686 SRL327686 TBH327686 TLD327686 TUZ327686 UEV327686 UOR327686 UYN327686 VIJ327686 VSF327686 WCB327686 WLX327686 WVT327686 L393222 JH393222 TD393222 ACZ393222 AMV393222 AWR393222 BGN393222 BQJ393222 CAF393222 CKB393222 CTX393222 DDT393222 DNP393222 DXL393222 EHH393222 ERD393222 FAZ393222 FKV393222 FUR393222 GEN393222 GOJ393222 GYF393222 HIB393222 HRX393222 IBT393222 ILP393222 IVL393222 JFH393222 JPD393222 JYZ393222 KIV393222 KSR393222 LCN393222 LMJ393222 LWF393222 MGB393222 MPX393222 MZT393222 NJP393222 NTL393222 ODH393222 OND393222 OWZ393222 PGV393222 PQR393222 QAN393222 QKJ393222 QUF393222 REB393222 RNX393222 RXT393222 SHP393222 SRL393222 TBH393222 TLD393222 TUZ393222 UEV393222 UOR393222 UYN393222 VIJ393222 VSF393222 WCB393222 WLX393222 WVT393222 L458758 JH458758 TD458758 ACZ458758 AMV458758 AWR458758 BGN458758 BQJ458758 CAF458758 CKB458758 CTX458758 DDT458758 DNP458758 DXL458758 EHH458758 ERD458758 FAZ458758 FKV458758 FUR458758 GEN458758 GOJ458758 GYF458758 HIB458758 HRX458758 IBT458758 ILP458758 IVL458758 JFH458758 JPD458758 JYZ458758 KIV458758 KSR458758 LCN458758 LMJ458758 LWF458758 MGB458758 MPX458758 MZT458758 NJP458758 NTL458758 ODH458758 OND458758 OWZ458758 PGV458758 PQR458758 QAN458758 QKJ458758 QUF458758 REB458758 RNX458758 RXT458758 SHP458758 SRL458758 TBH458758 TLD458758 TUZ458758 UEV458758 UOR458758 UYN458758 VIJ458758 VSF458758 WCB458758 WLX458758 WVT458758 L524294 JH524294 TD524294 ACZ524294 AMV524294 AWR524294 BGN524294 BQJ524294 CAF524294 CKB524294 CTX524294 DDT524294 DNP524294 DXL524294 EHH524294 ERD524294 FAZ524294 FKV524294 FUR524294 GEN524294 GOJ524294 GYF524294 HIB524294 HRX524294 IBT524294 ILP524294 IVL524294 JFH524294 JPD524294 JYZ524294 KIV524294 KSR524294 LCN524294 LMJ524294 LWF524294 MGB524294 MPX524294 MZT524294 NJP524294 NTL524294 ODH524294 OND524294 OWZ524294 PGV524294 PQR524294 QAN524294 QKJ524294 QUF524294 REB524294 RNX524294 RXT524294 SHP524294 SRL524294 TBH524294 TLD524294 TUZ524294 UEV524294 UOR524294 UYN524294 VIJ524294 VSF524294 WCB524294 WLX524294 WVT524294 L589830 JH589830 TD589830 ACZ589830 AMV589830 AWR589830 BGN589830 BQJ589830 CAF589830 CKB589830 CTX589830 DDT589830 DNP589830 DXL589830 EHH589830 ERD589830 FAZ589830 FKV589830 FUR589830 GEN589830 GOJ589830 GYF589830 HIB589830 HRX589830 IBT589830 ILP589830 IVL589830 JFH589830 JPD589830 JYZ589830 KIV589830 KSR589830 LCN589830 LMJ589830 LWF589830 MGB589830 MPX589830 MZT589830 NJP589830 NTL589830 ODH589830 OND589830 OWZ589830 PGV589830 PQR589830 QAN589830 QKJ589830 QUF589830 REB589830 RNX589830 RXT589830 SHP589830 SRL589830 TBH589830 TLD589830 TUZ589830 UEV589830 UOR589830 UYN589830 VIJ589830 VSF589830 WCB589830 WLX589830 WVT589830 L655366 JH655366 TD655366 ACZ655366 AMV655366 AWR655366 BGN655366 BQJ655366 CAF655366 CKB655366 CTX655366 DDT655366 DNP655366 DXL655366 EHH655366 ERD655366 FAZ655366 FKV655366 FUR655366 GEN655366 GOJ655366 GYF655366 HIB655366 HRX655366 IBT655366 ILP655366 IVL655366 JFH655366 JPD655366 JYZ655366 KIV655366 KSR655366 LCN655366 LMJ655366 LWF655366 MGB655366 MPX655366 MZT655366 NJP655366 NTL655366 ODH655366 OND655366 OWZ655366 PGV655366 PQR655366 QAN655366 QKJ655366 QUF655366 REB655366 RNX655366 RXT655366 SHP655366 SRL655366 TBH655366 TLD655366 TUZ655366 UEV655366 UOR655366 UYN655366 VIJ655366 VSF655366 WCB655366 WLX655366 WVT655366 L720902 JH720902 TD720902 ACZ720902 AMV720902 AWR720902 BGN720902 BQJ720902 CAF720902 CKB720902 CTX720902 DDT720902 DNP720902 DXL720902 EHH720902 ERD720902 FAZ720902 FKV720902 FUR720902 GEN720902 GOJ720902 GYF720902 HIB720902 HRX720902 IBT720902 ILP720902 IVL720902 JFH720902 JPD720902 JYZ720902 KIV720902 KSR720902 LCN720902 LMJ720902 LWF720902 MGB720902 MPX720902 MZT720902 NJP720902 NTL720902 ODH720902 OND720902 OWZ720902 PGV720902 PQR720902 QAN720902 QKJ720902 QUF720902 REB720902 RNX720902 RXT720902 SHP720902 SRL720902 TBH720902 TLD720902 TUZ720902 UEV720902 UOR720902 UYN720902 VIJ720902 VSF720902 WCB720902 WLX720902 WVT720902 L786438 JH786438 TD786438 ACZ786438 AMV786438 AWR786438 BGN786438 BQJ786438 CAF786438 CKB786438 CTX786438 DDT786438 DNP786438 DXL786438 EHH786438 ERD786438 FAZ786438 FKV786438 FUR786438 GEN786438 GOJ786438 GYF786438 HIB786438 HRX786438 IBT786438 ILP786438 IVL786438 JFH786438 JPD786438 JYZ786438 KIV786438 KSR786438 LCN786438 LMJ786438 LWF786438 MGB786438 MPX786438 MZT786438 NJP786438 NTL786438 ODH786438 OND786438 OWZ786438 PGV786438 PQR786438 QAN786438 QKJ786438 QUF786438 REB786438 RNX786438 RXT786438 SHP786438 SRL786438 TBH786438 TLD786438 TUZ786438 UEV786438 UOR786438 UYN786438 VIJ786438 VSF786438 WCB786438 WLX786438 WVT786438 L851974 JH851974 TD851974 ACZ851974 AMV851974 AWR851974 BGN851974 BQJ851974 CAF851974 CKB851974 CTX851974 DDT851974 DNP851974 DXL851974 EHH851974 ERD851974 FAZ851974 FKV851974 FUR851974 GEN851974 GOJ851974 GYF851974 HIB851974 HRX851974 IBT851974 ILP851974 IVL851974 JFH851974 JPD851974 JYZ851974 KIV851974 KSR851974 LCN851974 LMJ851974 LWF851974 MGB851974 MPX851974 MZT851974 NJP851974 NTL851974 ODH851974 OND851974 OWZ851974 PGV851974 PQR851974 QAN851974 QKJ851974 QUF851974 REB851974 RNX851974 RXT851974 SHP851974 SRL851974 TBH851974 TLD851974 TUZ851974 UEV851974 UOR851974 UYN851974 VIJ851974 VSF851974 WCB851974 WLX851974 WVT851974 L917510 JH917510 TD917510 ACZ917510 AMV917510 AWR917510 BGN917510 BQJ917510 CAF917510 CKB917510 CTX917510 DDT917510 DNP917510 DXL917510 EHH917510 ERD917510 FAZ917510 FKV917510 FUR917510 GEN917510 GOJ917510 GYF917510 HIB917510 HRX917510 IBT917510 ILP917510 IVL917510 JFH917510 JPD917510 JYZ917510 KIV917510 KSR917510 LCN917510 LMJ917510 LWF917510 MGB917510 MPX917510 MZT917510 NJP917510 NTL917510 ODH917510 OND917510 OWZ917510 PGV917510 PQR917510 QAN917510 QKJ917510 QUF917510 REB917510 RNX917510 RXT917510 SHP917510 SRL917510 TBH917510 TLD917510 TUZ917510 UEV917510 UOR917510 UYN917510 VIJ917510 VSF917510 WCB917510 WLX917510 WVT917510 L983046 JH983046 TD983046 ACZ983046 AMV983046 AWR983046 BGN983046 BQJ983046 CAF983046 CKB983046 CTX983046 DDT983046 DNP983046 DXL983046 EHH983046 ERD983046 FAZ983046 FKV983046 FUR983046 GEN983046 GOJ983046 GYF983046 HIB983046 HRX983046 IBT983046 ILP983046 IVL983046 JFH983046 JPD983046 JYZ983046 KIV983046 KSR983046 LCN983046 LMJ983046 LWF983046 MGB983046 MPX983046 MZT983046 NJP983046 NTL983046 ODH983046 OND983046 OWZ983046 PGV983046 PQR983046 QAN983046 QKJ983046 QUF983046 REB983046 RNX983046 RXT983046 SHP983046 SRL983046 TBH983046 TLD983046 TUZ983046 UEV983046 UOR983046 UYN983046 VIJ983046 VSF983046 WCB983046 WLX983046 WVT983046">
      <formula1>Proceso</formula1>
    </dataValidation>
  </dataValidations>
  <printOptions horizontalCentered="1" verticalCentered="1"/>
  <pageMargins left="0.23622047244094491" right="0.23622047244094491" top="0.74803149606299213" bottom="0.35433070866141736" header="0.31496062992125984" footer="0.31496062992125984"/>
  <pageSetup scale="57" orientation="landscape" r:id="rId1"/>
  <headerFooter>
    <oddFooter xml:space="preserve">&amp;L&amp;9Formato: FO-AC-07 Versión: 2&amp;C&amp;9Página &amp;P&amp;R&amp;9Vo.Bo: </oddFooter>
  </headerFooter>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EA83"/>
  <sheetViews>
    <sheetView showGridLines="0" view="pageBreakPreview" zoomScale="85" zoomScaleNormal="85" zoomScaleSheetLayoutView="85" workbookViewId="0">
      <selection sqref="A1:K1"/>
    </sheetView>
  </sheetViews>
  <sheetFormatPr baseColWidth="10" defaultRowHeight="11.25" x14ac:dyDescent="0.2"/>
  <cols>
    <col min="1" max="1" width="14.42578125" style="285" customWidth="1"/>
    <col min="2" max="2" width="13.7109375" style="284" customWidth="1"/>
    <col min="3" max="3" width="7.5703125" style="284" customWidth="1"/>
    <col min="4" max="5" width="6.140625" style="285" customWidth="1"/>
    <col min="6" max="6" width="5.5703125" style="285" customWidth="1"/>
    <col min="7" max="7" width="9.42578125" style="284" customWidth="1"/>
    <col min="8" max="8" width="2.7109375" style="284" bestFit="1" customWidth="1"/>
    <col min="9" max="9" width="12.42578125" style="286" customWidth="1"/>
    <col min="10" max="10" width="8.85546875" style="286" customWidth="1"/>
    <col min="11" max="11" width="8" style="286" customWidth="1"/>
    <col min="12" max="13" width="7.7109375" style="284" customWidth="1"/>
    <col min="14" max="14" width="6.42578125" style="284" customWidth="1"/>
    <col min="15" max="15" width="5.7109375" style="284" customWidth="1"/>
    <col min="16" max="16" width="3.5703125" style="284" customWidth="1"/>
    <col min="17" max="17" width="5.7109375" style="284" customWidth="1"/>
    <col min="18" max="18" width="4.7109375" style="284" customWidth="1"/>
    <col min="19" max="19" width="4.140625" style="287" hidden="1" customWidth="1"/>
    <col min="20" max="20" width="3.85546875" style="287" hidden="1" customWidth="1"/>
    <col min="21" max="21" width="4.140625" style="287" hidden="1" customWidth="1"/>
    <col min="22" max="22" width="3.85546875" style="287" hidden="1" customWidth="1"/>
    <col min="23" max="23" width="4.140625" style="287" hidden="1" customWidth="1"/>
    <col min="24" max="24" width="3.85546875" style="287" hidden="1" customWidth="1"/>
    <col min="25" max="25" width="4.140625" style="287" hidden="1" customWidth="1"/>
    <col min="26" max="26" width="3.85546875" style="287" hidden="1" customWidth="1"/>
    <col min="27" max="27" width="4.140625" style="287" hidden="1" customWidth="1"/>
    <col min="28" max="28" width="3.85546875" style="287" hidden="1" customWidth="1"/>
    <col min="29" max="29" width="4.140625" style="287" hidden="1" customWidth="1"/>
    <col min="30" max="30" width="3.85546875" style="287" hidden="1" customWidth="1"/>
    <col min="31" max="31" width="4.140625" style="287" hidden="1" customWidth="1"/>
    <col min="32" max="32" width="3.85546875" style="287" hidden="1" customWidth="1"/>
    <col min="33" max="33" width="4.140625" style="287" hidden="1" customWidth="1"/>
    <col min="34" max="34" width="3.85546875" style="287" hidden="1" customWidth="1"/>
    <col min="35" max="35" width="4.140625" style="287" hidden="1" customWidth="1"/>
    <col min="36" max="36" width="3.85546875" style="287" hidden="1" customWidth="1"/>
    <col min="37" max="37" width="4.140625" style="287" hidden="1" customWidth="1"/>
    <col min="38" max="38" width="3.85546875" style="284" hidden="1" customWidth="1"/>
    <col min="39" max="39" width="4.140625" style="284" hidden="1" customWidth="1"/>
    <col min="40" max="40" width="3.85546875" style="284" hidden="1" customWidth="1"/>
    <col min="41" max="41" width="4.140625" style="284" hidden="1" customWidth="1"/>
    <col min="42" max="42" width="3.85546875" style="284" hidden="1" customWidth="1"/>
    <col min="43" max="43" width="4.140625" style="284" hidden="1" customWidth="1"/>
    <col min="44" max="44" width="3.85546875" style="284" hidden="1" customWidth="1"/>
    <col min="45" max="45" width="4.140625" style="284" hidden="1" customWidth="1"/>
    <col min="46" max="46" width="3.85546875" style="284" hidden="1" customWidth="1"/>
    <col min="47" max="47" width="4.140625" style="284" hidden="1" customWidth="1"/>
    <col min="48" max="48" width="3.85546875" style="284" hidden="1" customWidth="1"/>
    <col min="49" max="49" width="4.140625" style="284" hidden="1" customWidth="1"/>
    <col min="50" max="50" width="3.85546875" style="284" hidden="1" customWidth="1"/>
    <col min="51" max="51" width="4.140625" style="284" hidden="1" customWidth="1"/>
    <col min="52" max="52" width="3.85546875" style="284" hidden="1" customWidth="1"/>
    <col min="53" max="53" width="4.140625" style="284" hidden="1" customWidth="1"/>
    <col min="54" max="54" width="4.5703125" style="284" hidden="1" customWidth="1"/>
    <col min="55" max="57" width="3.7109375" style="284" customWidth="1"/>
    <col min="58" max="58" width="3.140625" style="284" customWidth="1"/>
    <col min="59" max="59" width="3.7109375" style="284" customWidth="1"/>
    <col min="60" max="60" width="17.28515625" style="286" customWidth="1"/>
    <col min="61" max="61" width="12.85546875" style="286" customWidth="1"/>
    <col min="62" max="62" width="12" style="286" customWidth="1"/>
    <col min="63" max="63" width="15.5703125" style="284" customWidth="1"/>
    <col min="64" max="64" width="6.42578125" style="284" customWidth="1"/>
    <col min="65" max="65" width="6.5703125" style="284" bestFit="1" customWidth="1"/>
    <col min="66" max="66" width="8.7109375" style="284" customWidth="1"/>
    <col min="67" max="67" width="6" style="284" customWidth="1"/>
    <col min="68" max="68" width="5.140625" style="284" customWidth="1"/>
    <col min="69" max="70" width="4.5703125" style="284" customWidth="1"/>
    <col min="71" max="71" width="4" style="284" customWidth="1"/>
    <col min="72" max="72" width="9.42578125" style="284" bestFit="1" customWidth="1"/>
    <col min="73" max="73" width="4.140625" style="21" customWidth="1"/>
    <col min="74" max="256" width="11.42578125" style="21"/>
    <col min="257" max="257" width="14.42578125" style="21" customWidth="1"/>
    <col min="258" max="258" width="13.7109375" style="21" customWidth="1"/>
    <col min="259" max="259" width="7.5703125" style="21" customWidth="1"/>
    <col min="260" max="261" width="6.140625" style="21" customWidth="1"/>
    <col min="262" max="262" width="5.5703125" style="21" customWidth="1"/>
    <col min="263" max="263" width="9.42578125" style="21" customWidth="1"/>
    <col min="264" max="264" width="2.7109375" style="21" bestFit="1" customWidth="1"/>
    <col min="265" max="265" width="12.42578125" style="21" customWidth="1"/>
    <col min="266" max="266" width="8.85546875" style="21" customWidth="1"/>
    <col min="267" max="267" width="8" style="21" customWidth="1"/>
    <col min="268" max="269" width="7.7109375" style="21" customWidth="1"/>
    <col min="270" max="270" width="6.42578125" style="21" customWidth="1"/>
    <col min="271" max="271" width="4.7109375" style="21" customWidth="1"/>
    <col min="272" max="272" width="3.7109375" style="21" customWidth="1"/>
    <col min="273" max="273" width="4.42578125" style="21" customWidth="1"/>
    <col min="274" max="274" width="4.7109375" style="21" customWidth="1"/>
    <col min="275" max="310" width="0" style="21" hidden="1" customWidth="1"/>
    <col min="311" max="313" width="3.7109375" style="21" customWidth="1"/>
    <col min="314" max="314" width="3.140625" style="21" customWidth="1"/>
    <col min="315" max="315" width="3.7109375" style="21" customWidth="1"/>
    <col min="316" max="316" width="17.28515625" style="21" customWidth="1"/>
    <col min="317" max="317" width="12.85546875" style="21" customWidth="1"/>
    <col min="318" max="319" width="15.5703125" style="21" customWidth="1"/>
    <col min="320" max="320" width="6.42578125" style="21" customWidth="1"/>
    <col min="321" max="321" width="6.5703125" style="21" bestFit="1" customWidth="1"/>
    <col min="322" max="322" width="8.7109375" style="21" customWidth="1"/>
    <col min="323" max="323" width="6" style="21" customWidth="1"/>
    <col min="324" max="324" width="5.140625" style="21" customWidth="1"/>
    <col min="325" max="326" width="4.5703125" style="21" customWidth="1"/>
    <col min="327" max="327" width="4" style="21" customWidth="1"/>
    <col min="328" max="328" width="9.42578125" style="21" bestFit="1" customWidth="1"/>
    <col min="329" max="329" width="4.140625" style="21" customWidth="1"/>
    <col min="330" max="512" width="11.42578125" style="21"/>
    <col min="513" max="513" width="14.42578125" style="21" customWidth="1"/>
    <col min="514" max="514" width="13.7109375" style="21" customWidth="1"/>
    <col min="515" max="515" width="7.5703125" style="21" customWidth="1"/>
    <col min="516" max="517" width="6.140625" style="21" customWidth="1"/>
    <col min="518" max="518" width="5.5703125" style="21" customWidth="1"/>
    <col min="519" max="519" width="9.42578125" style="21" customWidth="1"/>
    <col min="520" max="520" width="2.7109375" style="21" bestFit="1" customWidth="1"/>
    <col min="521" max="521" width="12.42578125" style="21" customWidth="1"/>
    <col min="522" max="522" width="8.85546875" style="21" customWidth="1"/>
    <col min="523" max="523" width="8" style="21" customWidth="1"/>
    <col min="524" max="525" width="7.7109375" style="21" customWidth="1"/>
    <col min="526" max="526" width="6.42578125" style="21" customWidth="1"/>
    <col min="527" max="527" width="4.7109375" style="21" customWidth="1"/>
    <col min="528" max="528" width="3.7109375" style="21" customWidth="1"/>
    <col min="529" max="529" width="4.42578125" style="21" customWidth="1"/>
    <col min="530" max="530" width="4.7109375" style="21" customWidth="1"/>
    <col min="531" max="566" width="0" style="21" hidden="1" customWidth="1"/>
    <col min="567" max="569" width="3.7109375" style="21" customWidth="1"/>
    <col min="570" max="570" width="3.140625" style="21" customWidth="1"/>
    <col min="571" max="571" width="3.7109375" style="21" customWidth="1"/>
    <col min="572" max="572" width="17.28515625" style="21" customWidth="1"/>
    <col min="573" max="573" width="12.85546875" style="21" customWidth="1"/>
    <col min="574" max="575" width="15.5703125" style="21" customWidth="1"/>
    <col min="576" max="576" width="6.42578125" style="21" customWidth="1"/>
    <col min="577" max="577" width="6.5703125" style="21" bestFit="1" customWidth="1"/>
    <col min="578" max="578" width="8.7109375" style="21" customWidth="1"/>
    <col min="579" max="579" width="6" style="21" customWidth="1"/>
    <col min="580" max="580" width="5.140625" style="21" customWidth="1"/>
    <col min="581" max="582" width="4.5703125" style="21" customWidth="1"/>
    <col min="583" max="583" width="4" style="21" customWidth="1"/>
    <col min="584" max="584" width="9.42578125" style="21" bestFit="1" customWidth="1"/>
    <col min="585" max="585" width="4.140625" style="21" customWidth="1"/>
    <col min="586" max="768" width="11.42578125" style="21"/>
    <col min="769" max="769" width="14.42578125" style="21" customWidth="1"/>
    <col min="770" max="770" width="13.7109375" style="21" customWidth="1"/>
    <col min="771" max="771" width="7.5703125" style="21" customWidth="1"/>
    <col min="772" max="773" width="6.140625" style="21" customWidth="1"/>
    <col min="774" max="774" width="5.5703125" style="21" customWidth="1"/>
    <col min="775" max="775" width="9.42578125" style="21" customWidth="1"/>
    <col min="776" max="776" width="2.7109375" style="21" bestFit="1" customWidth="1"/>
    <col min="777" max="777" width="12.42578125" style="21" customWidth="1"/>
    <col min="778" max="778" width="8.85546875" style="21" customWidth="1"/>
    <col min="779" max="779" width="8" style="21" customWidth="1"/>
    <col min="780" max="781" width="7.7109375" style="21" customWidth="1"/>
    <col min="782" max="782" width="6.42578125" style="21" customWidth="1"/>
    <col min="783" max="783" width="4.7109375" style="21" customWidth="1"/>
    <col min="784" max="784" width="3.7109375" style="21" customWidth="1"/>
    <col min="785" max="785" width="4.42578125" style="21" customWidth="1"/>
    <col min="786" max="786" width="4.7109375" style="21" customWidth="1"/>
    <col min="787" max="822" width="0" style="21" hidden="1" customWidth="1"/>
    <col min="823" max="825" width="3.7109375" style="21" customWidth="1"/>
    <col min="826" max="826" width="3.140625" style="21" customWidth="1"/>
    <col min="827" max="827" width="3.7109375" style="21" customWidth="1"/>
    <col min="828" max="828" width="17.28515625" style="21" customWidth="1"/>
    <col min="829" max="829" width="12.85546875" style="21" customWidth="1"/>
    <col min="830" max="831" width="15.5703125" style="21" customWidth="1"/>
    <col min="832" max="832" width="6.42578125" style="21" customWidth="1"/>
    <col min="833" max="833" width="6.5703125" style="21" bestFit="1" customWidth="1"/>
    <col min="834" max="834" width="8.7109375" style="21" customWidth="1"/>
    <col min="835" max="835" width="6" style="21" customWidth="1"/>
    <col min="836" max="836" width="5.140625" style="21" customWidth="1"/>
    <col min="837" max="838" width="4.5703125" style="21" customWidth="1"/>
    <col min="839" max="839" width="4" style="21" customWidth="1"/>
    <col min="840" max="840" width="9.42578125" style="21" bestFit="1" customWidth="1"/>
    <col min="841" max="841" width="4.140625" style="21" customWidth="1"/>
    <col min="842" max="1024" width="11.42578125" style="21"/>
    <col min="1025" max="1025" width="14.42578125" style="21" customWidth="1"/>
    <col min="1026" max="1026" width="13.7109375" style="21" customWidth="1"/>
    <col min="1027" max="1027" width="7.5703125" style="21" customWidth="1"/>
    <col min="1028" max="1029" width="6.140625" style="21" customWidth="1"/>
    <col min="1030" max="1030" width="5.5703125" style="21" customWidth="1"/>
    <col min="1031" max="1031" width="9.42578125" style="21" customWidth="1"/>
    <col min="1032" max="1032" width="2.7109375" style="21" bestFit="1" customWidth="1"/>
    <col min="1033" max="1033" width="12.42578125" style="21" customWidth="1"/>
    <col min="1034" max="1034" width="8.85546875" style="21" customWidth="1"/>
    <col min="1035" max="1035" width="8" style="21" customWidth="1"/>
    <col min="1036" max="1037" width="7.7109375" style="21" customWidth="1"/>
    <col min="1038" max="1038" width="6.42578125" style="21" customWidth="1"/>
    <col min="1039" max="1039" width="4.7109375" style="21" customWidth="1"/>
    <col min="1040" max="1040" width="3.7109375" style="21" customWidth="1"/>
    <col min="1041" max="1041" width="4.42578125" style="21" customWidth="1"/>
    <col min="1042" max="1042" width="4.7109375" style="21" customWidth="1"/>
    <col min="1043" max="1078" width="0" style="21" hidden="1" customWidth="1"/>
    <col min="1079" max="1081" width="3.7109375" style="21" customWidth="1"/>
    <col min="1082" max="1082" width="3.140625" style="21" customWidth="1"/>
    <col min="1083" max="1083" width="3.7109375" style="21" customWidth="1"/>
    <col min="1084" max="1084" width="17.28515625" style="21" customWidth="1"/>
    <col min="1085" max="1085" width="12.85546875" style="21" customWidth="1"/>
    <col min="1086" max="1087" width="15.5703125" style="21" customWidth="1"/>
    <col min="1088" max="1088" width="6.42578125" style="21" customWidth="1"/>
    <col min="1089" max="1089" width="6.5703125" style="21" bestFit="1" customWidth="1"/>
    <col min="1090" max="1090" width="8.7109375" style="21" customWidth="1"/>
    <col min="1091" max="1091" width="6" style="21" customWidth="1"/>
    <col min="1092" max="1092" width="5.140625" style="21" customWidth="1"/>
    <col min="1093" max="1094" width="4.5703125" style="21" customWidth="1"/>
    <col min="1095" max="1095" width="4" style="21" customWidth="1"/>
    <col min="1096" max="1096" width="9.42578125" style="21" bestFit="1" customWidth="1"/>
    <col min="1097" max="1097" width="4.140625" style="21" customWidth="1"/>
    <col min="1098" max="1280" width="11.42578125" style="21"/>
    <col min="1281" max="1281" width="14.42578125" style="21" customWidth="1"/>
    <col min="1282" max="1282" width="13.7109375" style="21" customWidth="1"/>
    <col min="1283" max="1283" width="7.5703125" style="21" customWidth="1"/>
    <col min="1284" max="1285" width="6.140625" style="21" customWidth="1"/>
    <col min="1286" max="1286" width="5.5703125" style="21" customWidth="1"/>
    <col min="1287" max="1287" width="9.42578125" style="21" customWidth="1"/>
    <col min="1288" max="1288" width="2.7109375" style="21" bestFit="1" customWidth="1"/>
    <col min="1289" max="1289" width="12.42578125" style="21" customWidth="1"/>
    <col min="1290" max="1290" width="8.85546875" style="21" customWidth="1"/>
    <col min="1291" max="1291" width="8" style="21" customWidth="1"/>
    <col min="1292" max="1293" width="7.7109375" style="21" customWidth="1"/>
    <col min="1294" max="1294" width="6.42578125" style="21" customWidth="1"/>
    <col min="1295" max="1295" width="4.7109375" style="21" customWidth="1"/>
    <col min="1296" max="1296" width="3.7109375" style="21" customWidth="1"/>
    <col min="1297" max="1297" width="4.42578125" style="21" customWidth="1"/>
    <col min="1298" max="1298" width="4.7109375" style="21" customWidth="1"/>
    <col min="1299" max="1334" width="0" style="21" hidden="1" customWidth="1"/>
    <col min="1335" max="1337" width="3.7109375" style="21" customWidth="1"/>
    <col min="1338" max="1338" width="3.140625" style="21" customWidth="1"/>
    <col min="1339" max="1339" width="3.7109375" style="21" customWidth="1"/>
    <col min="1340" max="1340" width="17.28515625" style="21" customWidth="1"/>
    <col min="1341" max="1341" width="12.85546875" style="21" customWidth="1"/>
    <col min="1342" max="1343" width="15.5703125" style="21" customWidth="1"/>
    <col min="1344" max="1344" width="6.42578125" style="21" customWidth="1"/>
    <col min="1345" max="1345" width="6.5703125" style="21" bestFit="1" customWidth="1"/>
    <col min="1346" max="1346" width="8.7109375" style="21" customWidth="1"/>
    <col min="1347" max="1347" width="6" style="21" customWidth="1"/>
    <col min="1348" max="1348" width="5.140625" style="21" customWidth="1"/>
    <col min="1349" max="1350" width="4.5703125" style="21" customWidth="1"/>
    <col min="1351" max="1351" width="4" style="21" customWidth="1"/>
    <col min="1352" max="1352" width="9.42578125" style="21" bestFit="1" customWidth="1"/>
    <col min="1353" max="1353" width="4.140625" style="21" customWidth="1"/>
    <col min="1354" max="1536" width="11.42578125" style="21"/>
    <col min="1537" max="1537" width="14.42578125" style="21" customWidth="1"/>
    <col min="1538" max="1538" width="13.7109375" style="21" customWidth="1"/>
    <col min="1539" max="1539" width="7.5703125" style="21" customWidth="1"/>
    <col min="1540" max="1541" width="6.140625" style="21" customWidth="1"/>
    <col min="1542" max="1542" width="5.5703125" style="21" customWidth="1"/>
    <col min="1543" max="1543" width="9.42578125" style="21" customWidth="1"/>
    <col min="1544" max="1544" width="2.7109375" style="21" bestFit="1" customWidth="1"/>
    <col min="1545" max="1545" width="12.42578125" style="21" customWidth="1"/>
    <col min="1546" max="1546" width="8.85546875" style="21" customWidth="1"/>
    <col min="1547" max="1547" width="8" style="21" customWidth="1"/>
    <col min="1548" max="1549" width="7.7109375" style="21" customWidth="1"/>
    <col min="1550" max="1550" width="6.42578125" style="21" customWidth="1"/>
    <col min="1551" max="1551" width="4.7109375" style="21" customWidth="1"/>
    <col min="1552" max="1552" width="3.7109375" style="21" customWidth="1"/>
    <col min="1553" max="1553" width="4.42578125" style="21" customWidth="1"/>
    <col min="1554" max="1554" width="4.7109375" style="21" customWidth="1"/>
    <col min="1555" max="1590" width="0" style="21" hidden="1" customWidth="1"/>
    <col min="1591" max="1593" width="3.7109375" style="21" customWidth="1"/>
    <col min="1594" max="1594" width="3.140625" style="21" customWidth="1"/>
    <col min="1595" max="1595" width="3.7109375" style="21" customWidth="1"/>
    <col min="1596" max="1596" width="17.28515625" style="21" customWidth="1"/>
    <col min="1597" max="1597" width="12.85546875" style="21" customWidth="1"/>
    <col min="1598" max="1599" width="15.5703125" style="21" customWidth="1"/>
    <col min="1600" max="1600" width="6.42578125" style="21" customWidth="1"/>
    <col min="1601" max="1601" width="6.5703125" style="21" bestFit="1" customWidth="1"/>
    <col min="1602" max="1602" width="8.7109375" style="21" customWidth="1"/>
    <col min="1603" max="1603" width="6" style="21" customWidth="1"/>
    <col min="1604" max="1604" width="5.140625" style="21" customWidth="1"/>
    <col min="1605" max="1606" width="4.5703125" style="21" customWidth="1"/>
    <col min="1607" max="1607" width="4" style="21" customWidth="1"/>
    <col min="1608" max="1608" width="9.42578125" style="21" bestFit="1" customWidth="1"/>
    <col min="1609" max="1609" width="4.140625" style="21" customWidth="1"/>
    <col min="1610" max="1792" width="11.42578125" style="21"/>
    <col min="1793" max="1793" width="14.42578125" style="21" customWidth="1"/>
    <col min="1794" max="1794" width="13.7109375" style="21" customWidth="1"/>
    <col min="1795" max="1795" width="7.5703125" style="21" customWidth="1"/>
    <col min="1796" max="1797" width="6.140625" style="21" customWidth="1"/>
    <col min="1798" max="1798" width="5.5703125" style="21" customWidth="1"/>
    <col min="1799" max="1799" width="9.42578125" style="21" customWidth="1"/>
    <col min="1800" max="1800" width="2.7109375" style="21" bestFit="1" customWidth="1"/>
    <col min="1801" max="1801" width="12.42578125" style="21" customWidth="1"/>
    <col min="1802" max="1802" width="8.85546875" style="21" customWidth="1"/>
    <col min="1803" max="1803" width="8" style="21" customWidth="1"/>
    <col min="1804" max="1805" width="7.7109375" style="21" customWidth="1"/>
    <col min="1806" max="1806" width="6.42578125" style="21" customWidth="1"/>
    <col min="1807" max="1807" width="4.7109375" style="21" customWidth="1"/>
    <col min="1808" max="1808" width="3.7109375" style="21" customWidth="1"/>
    <col min="1809" max="1809" width="4.42578125" style="21" customWidth="1"/>
    <col min="1810" max="1810" width="4.7109375" style="21" customWidth="1"/>
    <col min="1811" max="1846" width="0" style="21" hidden="1" customWidth="1"/>
    <col min="1847" max="1849" width="3.7109375" style="21" customWidth="1"/>
    <col min="1850" max="1850" width="3.140625" style="21" customWidth="1"/>
    <col min="1851" max="1851" width="3.7109375" style="21" customWidth="1"/>
    <col min="1852" max="1852" width="17.28515625" style="21" customWidth="1"/>
    <col min="1853" max="1853" width="12.85546875" style="21" customWidth="1"/>
    <col min="1854" max="1855" width="15.5703125" style="21" customWidth="1"/>
    <col min="1856" max="1856" width="6.42578125" style="21" customWidth="1"/>
    <col min="1857" max="1857" width="6.5703125" style="21" bestFit="1" customWidth="1"/>
    <col min="1858" max="1858" width="8.7109375" style="21" customWidth="1"/>
    <col min="1859" max="1859" width="6" style="21" customWidth="1"/>
    <col min="1860" max="1860" width="5.140625" style="21" customWidth="1"/>
    <col min="1861" max="1862" width="4.5703125" style="21" customWidth="1"/>
    <col min="1863" max="1863" width="4" style="21" customWidth="1"/>
    <col min="1864" max="1864" width="9.42578125" style="21" bestFit="1" customWidth="1"/>
    <col min="1865" max="1865" width="4.140625" style="21" customWidth="1"/>
    <col min="1866" max="2048" width="11.42578125" style="21"/>
    <col min="2049" max="2049" width="14.42578125" style="21" customWidth="1"/>
    <col min="2050" max="2050" width="13.7109375" style="21" customWidth="1"/>
    <col min="2051" max="2051" width="7.5703125" style="21" customWidth="1"/>
    <col min="2052" max="2053" width="6.140625" style="21" customWidth="1"/>
    <col min="2054" max="2054" width="5.5703125" style="21" customWidth="1"/>
    <col min="2055" max="2055" width="9.42578125" style="21" customWidth="1"/>
    <col min="2056" max="2056" width="2.7109375" style="21" bestFit="1" customWidth="1"/>
    <col min="2057" max="2057" width="12.42578125" style="21" customWidth="1"/>
    <col min="2058" max="2058" width="8.85546875" style="21" customWidth="1"/>
    <col min="2059" max="2059" width="8" style="21" customWidth="1"/>
    <col min="2060" max="2061" width="7.7109375" style="21" customWidth="1"/>
    <col min="2062" max="2062" width="6.42578125" style="21" customWidth="1"/>
    <col min="2063" max="2063" width="4.7109375" style="21" customWidth="1"/>
    <col min="2064" max="2064" width="3.7109375" style="21" customWidth="1"/>
    <col min="2065" max="2065" width="4.42578125" style="21" customWidth="1"/>
    <col min="2066" max="2066" width="4.7109375" style="21" customWidth="1"/>
    <col min="2067" max="2102" width="0" style="21" hidden="1" customWidth="1"/>
    <col min="2103" max="2105" width="3.7109375" style="21" customWidth="1"/>
    <col min="2106" max="2106" width="3.140625" style="21" customWidth="1"/>
    <col min="2107" max="2107" width="3.7109375" style="21" customWidth="1"/>
    <col min="2108" max="2108" width="17.28515625" style="21" customWidth="1"/>
    <col min="2109" max="2109" width="12.85546875" style="21" customWidth="1"/>
    <col min="2110" max="2111" width="15.5703125" style="21" customWidth="1"/>
    <col min="2112" max="2112" width="6.42578125" style="21" customWidth="1"/>
    <col min="2113" max="2113" width="6.5703125" style="21" bestFit="1" customWidth="1"/>
    <col min="2114" max="2114" width="8.7109375" style="21" customWidth="1"/>
    <col min="2115" max="2115" width="6" style="21" customWidth="1"/>
    <col min="2116" max="2116" width="5.140625" style="21" customWidth="1"/>
    <col min="2117" max="2118" width="4.5703125" style="21" customWidth="1"/>
    <col min="2119" max="2119" width="4" style="21" customWidth="1"/>
    <col min="2120" max="2120" width="9.42578125" style="21" bestFit="1" customWidth="1"/>
    <col min="2121" max="2121" width="4.140625" style="21" customWidth="1"/>
    <col min="2122" max="2304" width="11.42578125" style="21"/>
    <col min="2305" max="2305" width="14.42578125" style="21" customWidth="1"/>
    <col min="2306" max="2306" width="13.7109375" style="21" customWidth="1"/>
    <col min="2307" max="2307" width="7.5703125" style="21" customWidth="1"/>
    <col min="2308" max="2309" width="6.140625" style="21" customWidth="1"/>
    <col min="2310" max="2310" width="5.5703125" style="21" customWidth="1"/>
    <col min="2311" max="2311" width="9.42578125" style="21" customWidth="1"/>
    <col min="2312" max="2312" width="2.7109375" style="21" bestFit="1" customWidth="1"/>
    <col min="2313" max="2313" width="12.42578125" style="21" customWidth="1"/>
    <col min="2314" max="2314" width="8.85546875" style="21" customWidth="1"/>
    <col min="2315" max="2315" width="8" style="21" customWidth="1"/>
    <col min="2316" max="2317" width="7.7109375" style="21" customWidth="1"/>
    <col min="2318" max="2318" width="6.42578125" style="21" customWidth="1"/>
    <col min="2319" max="2319" width="4.7109375" style="21" customWidth="1"/>
    <col min="2320" max="2320" width="3.7109375" style="21" customWidth="1"/>
    <col min="2321" max="2321" width="4.42578125" style="21" customWidth="1"/>
    <col min="2322" max="2322" width="4.7109375" style="21" customWidth="1"/>
    <col min="2323" max="2358" width="0" style="21" hidden="1" customWidth="1"/>
    <col min="2359" max="2361" width="3.7109375" style="21" customWidth="1"/>
    <col min="2362" max="2362" width="3.140625" style="21" customWidth="1"/>
    <col min="2363" max="2363" width="3.7109375" style="21" customWidth="1"/>
    <col min="2364" max="2364" width="17.28515625" style="21" customWidth="1"/>
    <col min="2365" max="2365" width="12.85546875" style="21" customWidth="1"/>
    <col min="2366" max="2367" width="15.5703125" style="21" customWidth="1"/>
    <col min="2368" max="2368" width="6.42578125" style="21" customWidth="1"/>
    <col min="2369" max="2369" width="6.5703125" style="21" bestFit="1" customWidth="1"/>
    <col min="2370" max="2370" width="8.7109375" style="21" customWidth="1"/>
    <col min="2371" max="2371" width="6" style="21" customWidth="1"/>
    <col min="2372" max="2372" width="5.140625" style="21" customWidth="1"/>
    <col min="2373" max="2374" width="4.5703125" style="21" customWidth="1"/>
    <col min="2375" max="2375" width="4" style="21" customWidth="1"/>
    <col min="2376" max="2376" width="9.42578125" style="21" bestFit="1" customWidth="1"/>
    <col min="2377" max="2377" width="4.140625" style="21" customWidth="1"/>
    <col min="2378" max="2560" width="11.42578125" style="21"/>
    <col min="2561" max="2561" width="14.42578125" style="21" customWidth="1"/>
    <col min="2562" max="2562" width="13.7109375" style="21" customWidth="1"/>
    <col min="2563" max="2563" width="7.5703125" style="21" customWidth="1"/>
    <col min="2564" max="2565" width="6.140625" style="21" customWidth="1"/>
    <col min="2566" max="2566" width="5.5703125" style="21" customWidth="1"/>
    <col min="2567" max="2567" width="9.42578125" style="21" customWidth="1"/>
    <col min="2568" max="2568" width="2.7109375" style="21" bestFit="1" customWidth="1"/>
    <col min="2569" max="2569" width="12.42578125" style="21" customWidth="1"/>
    <col min="2570" max="2570" width="8.85546875" style="21" customWidth="1"/>
    <col min="2571" max="2571" width="8" style="21" customWidth="1"/>
    <col min="2572" max="2573" width="7.7109375" style="21" customWidth="1"/>
    <col min="2574" max="2574" width="6.42578125" style="21" customWidth="1"/>
    <col min="2575" max="2575" width="4.7109375" style="21" customWidth="1"/>
    <col min="2576" max="2576" width="3.7109375" style="21" customWidth="1"/>
    <col min="2577" max="2577" width="4.42578125" style="21" customWidth="1"/>
    <col min="2578" max="2578" width="4.7109375" style="21" customWidth="1"/>
    <col min="2579" max="2614" width="0" style="21" hidden="1" customWidth="1"/>
    <col min="2615" max="2617" width="3.7109375" style="21" customWidth="1"/>
    <col min="2618" max="2618" width="3.140625" style="21" customWidth="1"/>
    <col min="2619" max="2619" width="3.7109375" style="21" customWidth="1"/>
    <col min="2620" max="2620" width="17.28515625" style="21" customWidth="1"/>
    <col min="2621" max="2621" width="12.85546875" style="21" customWidth="1"/>
    <col min="2622" max="2623" width="15.5703125" style="21" customWidth="1"/>
    <col min="2624" max="2624" width="6.42578125" style="21" customWidth="1"/>
    <col min="2625" max="2625" width="6.5703125" style="21" bestFit="1" customWidth="1"/>
    <col min="2626" max="2626" width="8.7109375" style="21" customWidth="1"/>
    <col min="2627" max="2627" width="6" style="21" customWidth="1"/>
    <col min="2628" max="2628" width="5.140625" style="21" customWidth="1"/>
    <col min="2629" max="2630" width="4.5703125" style="21" customWidth="1"/>
    <col min="2631" max="2631" width="4" style="21" customWidth="1"/>
    <col min="2632" max="2632" width="9.42578125" style="21" bestFit="1" customWidth="1"/>
    <col min="2633" max="2633" width="4.140625" style="21" customWidth="1"/>
    <col min="2634" max="2816" width="11.42578125" style="21"/>
    <col min="2817" max="2817" width="14.42578125" style="21" customWidth="1"/>
    <col min="2818" max="2818" width="13.7109375" style="21" customWidth="1"/>
    <col min="2819" max="2819" width="7.5703125" style="21" customWidth="1"/>
    <col min="2820" max="2821" width="6.140625" style="21" customWidth="1"/>
    <col min="2822" max="2822" width="5.5703125" style="21" customWidth="1"/>
    <col min="2823" max="2823" width="9.42578125" style="21" customWidth="1"/>
    <col min="2824" max="2824" width="2.7109375" style="21" bestFit="1" customWidth="1"/>
    <col min="2825" max="2825" width="12.42578125" style="21" customWidth="1"/>
    <col min="2826" max="2826" width="8.85546875" style="21" customWidth="1"/>
    <col min="2827" max="2827" width="8" style="21" customWidth="1"/>
    <col min="2828" max="2829" width="7.7109375" style="21" customWidth="1"/>
    <col min="2830" max="2830" width="6.42578125" style="21" customWidth="1"/>
    <col min="2831" max="2831" width="4.7109375" style="21" customWidth="1"/>
    <col min="2832" max="2832" width="3.7109375" style="21" customWidth="1"/>
    <col min="2833" max="2833" width="4.42578125" style="21" customWidth="1"/>
    <col min="2834" max="2834" width="4.7109375" style="21" customWidth="1"/>
    <col min="2835" max="2870" width="0" style="21" hidden="1" customWidth="1"/>
    <col min="2871" max="2873" width="3.7109375" style="21" customWidth="1"/>
    <col min="2874" max="2874" width="3.140625" style="21" customWidth="1"/>
    <col min="2875" max="2875" width="3.7109375" style="21" customWidth="1"/>
    <col min="2876" max="2876" width="17.28515625" style="21" customWidth="1"/>
    <col min="2877" max="2877" width="12.85546875" style="21" customWidth="1"/>
    <col min="2878" max="2879" width="15.5703125" style="21" customWidth="1"/>
    <col min="2880" max="2880" width="6.42578125" style="21" customWidth="1"/>
    <col min="2881" max="2881" width="6.5703125" style="21" bestFit="1" customWidth="1"/>
    <col min="2882" max="2882" width="8.7109375" style="21" customWidth="1"/>
    <col min="2883" max="2883" width="6" style="21" customWidth="1"/>
    <col min="2884" max="2884" width="5.140625" style="21" customWidth="1"/>
    <col min="2885" max="2886" width="4.5703125" style="21" customWidth="1"/>
    <col min="2887" max="2887" width="4" style="21" customWidth="1"/>
    <col min="2888" max="2888" width="9.42578125" style="21" bestFit="1" customWidth="1"/>
    <col min="2889" max="2889" width="4.140625" style="21" customWidth="1"/>
    <col min="2890" max="3072" width="11.42578125" style="21"/>
    <col min="3073" max="3073" width="14.42578125" style="21" customWidth="1"/>
    <col min="3074" max="3074" width="13.7109375" style="21" customWidth="1"/>
    <col min="3075" max="3075" width="7.5703125" style="21" customWidth="1"/>
    <col min="3076" max="3077" width="6.140625" style="21" customWidth="1"/>
    <col min="3078" max="3078" width="5.5703125" style="21" customWidth="1"/>
    <col min="3079" max="3079" width="9.42578125" style="21" customWidth="1"/>
    <col min="3080" max="3080" width="2.7109375" style="21" bestFit="1" customWidth="1"/>
    <col min="3081" max="3081" width="12.42578125" style="21" customWidth="1"/>
    <col min="3082" max="3082" width="8.85546875" style="21" customWidth="1"/>
    <col min="3083" max="3083" width="8" style="21" customWidth="1"/>
    <col min="3084" max="3085" width="7.7109375" style="21" customWidth="1"/>
    <col min="3086" max="3086" width="6.42578125" style="21" customWidth="1"/>
    <col min="3087" max="3087" width="4.7109375" style="21" customWidth="1"/>
    <col min="3088" max="3088" width="3.7109375" style="21" customWidth="1"/>
    <col min="3089" max="3089" width="4.42578125" style="21" customWidth="1"/>
    <col min="3090" max="3090" width="4.7109375" style="21" customWidth="1"/>
    <col min="3091" max="3126" width="0" style="21" hidden="1" customWidth="1"/>
    <col min="3127" max="3129" width="3.7109375" style="21" customWidth="1"/>
    <col min="3130" max="3130" width="3.140625" style="21" customWidth="1"/>
    <col min="3131" max="3131" width="3.7109375" style="21" customWidth="1"/>
    <col min="3132" max="3132" width="17.28515625" style="21" customWidth="1"/>
    <col min="3133" max="3133" width="12.85546875" style="21" customWidth="1"/>
    <col min="3134" max="3135" width="15.5703125" style="21" customWidth="1"/>
    <col min="3136" max="3136" width="6.42578125" style="21" customWidth="1"/>
    <col min="3137" max="3137" width="6.5703125" style="21" bestFit="1" customWidth="1"/>
    <col min="3138" max="3138" width="8.7109375" style="21" customWidth="1"/>
    <col min="3139" max="3139" width="6" style="21" customWidth="1"/>
    <col min="3140" max="3140" width="5.140625" style="21" customWidth="1"/>
    <col min="3141" max="3142" width="4.5703125" style="21" customWidth="1"/>
    <col min="3143" max="3143" width="4" style="21" customWidth="1"/>
    <col min="3144" max="3144" width="9.42578125" style="21" bestFit="1" customWidth="1"/>
    <col min="3145" max="3145" width="4.140625" style="21" customWidth="1"/>
    <col min="3146" max="3328" width="11.42578125" style="21"/>
    <col min="3329" max="3329" width="14.42578125" style="21" customWidth="1"/>
    <col min="3330" max="3330" width="13.7109375" style="21" customWidth="1"/>
    <col min="3331" max="3331" width="7.5703125" style="21" customWidth="1"/>
    <col min="3332" max="3333" width="6.140625" style="21" customWidth="1"/>
    <col min="3334" max="3334" width="5.5703125" style="21" customWidth="1"/>
    <col min="3335" max="3335" width="9.42578125" style="21" customWidth="1"/>
    <col min="3336" max="3336" width="2.7109375" style="21" bestFit="1" customWidth="1"/>
    <col min="3337" max="3337" width="12.42578125" style="21" customWidth="1"/>
    <col min="3338" max="3338" width="8.85546875" style="21" customWidth="1"/>
    <col min="3339" max="3339" width="8" style="21" customWidth="1"/>
    <col min="3340" max="3341" width="7.7109375" style="21" customWidth="1"/>
    <col min="3342" max="3342" width="6.42578125" style="21" customWidth="1"/>
    <col min="3343" max="3343" width="4.7109375" style="21" customWidth="1"/>
    <col min="3344" max="3344" width="3.7109375" style="21" customWidth="1"/>
    <col min="3345" max="3345" width="4.42578125" style="21" customWidth="1"/>
    <col min="3346" max="3346" width="4.7109375" style="21" customWidth="1"/>
    <col min="3347" max="3382" width="0" style="21" hidden="1" customWidth="1"/>
    <col min="3383" max="3385" width="3.7109375" style="21" customWidth="1"/>
    <col min="3386" max="3386" width="3.140625" style="21" customWidth="1"/>
    <col min="3387" max="3387" width="3.7109375" style="21" customWidth="1"/>
    <col min="3388" max="3388" width="17.28515625" style="21" customWidth="1"/>
    <col min="3389" max="3389" width="12.85546875" style="21" customWidth="1"/>
    <col min="3390" max="3391" width="15.5703125" style="21" customWidth="1"/>
    <col min="3392" max="3392" width="6.42578125" style="21" customWidth="1"/>
    <col min="3393" max="3393" width="6.5703125" style="21" bestFit="1" customWidth="1"/>
    <col min="3394" max="3394" width="8.7109375" style="21" customWidth="1"/>
    <col min="3395" max="3395" width="6" style="21" customWidth="1"/>
    <col min="3396" max="3396" width="5.140625" style="21" customWidth="1"/>
    <col min="3397" max="3398" width="4.5703125" style="21" customWidth="1"/>
    <col min="3399" max="3399" width="4" style="21" customWidth="1"/>
    <col min="3400" max="3400" width="9.42578125" style="21" bestFit="1" customWidth="1"/>
    <col min="3401" max="3401" width="4.140625" style="21" customWidth="1"/>
    <col min="3402" max="3584" width="11.42578125" style="21"/>
    <col min="3585" max="3585" width="14.42578125" style="21" customWidth="1"/>
    <col min="3586" max="3586" width="13.7109375" style="21" customWidth="1"/>
    <col min="3587" max="3587" width="7.5703125" style="21" customWidth="1"/>
    <col min="3588" max="3589" width="6.140625" style="21" customWidth="1"/>
    <col min="3590" max="3590" width="5.5703125" style="21" customWidth="1"/>
    <col min="3591" max="3591" width="9.42578125" style="21" customWidth="1"/>
    <col min="3592" max="3592" width="2.7109375" style="21" bestFit="1" customWidth="1"/>
    <col min="3593" max="3593" width="12.42578125" style="21" customWidth="1"/>
    <col min="3594" max="3594" width="8.85546875" style="21" customWidth="1"/>
    <col min="3595" max="3595" width="8" style="21" customWidth="1"/>
    <col min="3596" max="3597" width="7.7109375" style="21" customWidth="1"/>
    <col min="3598" max="3598" width="6.42578125" style="21" customWidth="1"/>
    <col min="3599" max="3599" width="4.7109375" style="21" customWidth="1"/>
    <col min="3600" max="3600" width="3.7109375" style="21" customWidth="1"/>
    <col min="3601" max="3601" width="4.42578125" style="21" customWidth="1"/>
    <col min="3602" max="3602" width="4.7109375" style="21" customWidth="1"/>
    <col min="3603" max="3638" width="0" style="21" hidden="1" customWidth="1"/>
    <col min="3639" max="3641" width="3.7109375" style="21" customWidth="1"/>
    <col min="3642" max="3642" width="3.140625" style="21" customWidth="1"/>
    <col min="3643" max="3643" width="3.7109375" style="21" customWidth="1"/>
    <col min="3644" max="3644" width="17.28515625" style="21" customWidth="1"/>
    <col min="3645" max="3645" width="12.85546875" style="21" customWidth="1"/>
    <col min="3646" max="3647" width="15.5703125" style="21" customWidth="1"/>
    <col min="3648" max="3648" width="6.42578125" style="21" customWidth="1"/>
    <col min="3649" max="3649" width="6.5703125" style="21" bestFit="1" customWidth="1"/>
    <col min="3650" max="3650" width="8.7109375" style="21" customWidth="1"/>
    <col min="3651" max="3651" width="6" style="21" customWidth="1"/>
    <col min="3652" max="3652" width="5.140625" style="21" customWidth="1"/>
    <col min="3653" max="3654" width="4.5703125" style="21" customWidth="1"/>
    <col min="3655" max="3655" width="4" style="21" customWidth="1"/>
    <col min="3656" max="3656" width="9.42578125" style="21" bestFit="1" customWidth="1"/>
    <col min="3657" max="3657" width="4.140625" style="21" customWidth="1"/>
    <col min="3658" max="3840" width="11.42578125" style="21"/>
    <col min="3841" max="3841" width="14.42578125" style="21" customWidth="1"/>
    <col min="3842" max="3842" width="13.7109375" style="21" customWidth="1"/>
    <col min="3843" max="3843" width="7.5703125" style="21" customWidth="1"/>
    <col min="3844" max="3845" width="6.140625" style="21" customWidth="1"/>
    <col min="3846" max="3846" width="5.5703125" style="21" customWidth="1"/>
    <col min="3847" max="3847" width="9.42578125" style="21" customWidth="1"/>
    <col min="3848" max="3848" width="2.7109375" style="21" bestFit="1" customWidth="1"/>
    <col min="3849" max="3849" width="12.42578125" style="21" customWidth="1"/>
    <col min="3850" max="3850" width="8.85546875" style="21" customWidth="1"/>
    <col min="3851" max="3851" width="8" style="21" customWidth="1"/>
    <col min="3852" max="3853" width="7.7109375" style="21" customWidth="1"/>
    <col min="3854" max="3854" width="6.42578125" style="21" customWidth="1"/>
    <col min="3855" max="3855" width="4.7109375" style="21" customWidth="1"/>
    <col min="3856" max="3856" width="3.7109375" style="21" customWidth="1"/>
    <col min="3857" max="3857" width="4.42578125" style="21" customWidth="1"/>
    <col min="3858" max="3858" width="4.7109375" style="21" customWidth="1"/>
    <col min="3859" max="3894" width="0" style="21" hidden="1" customWidth="1"/>
    <col min="3895" max="3897" width="3.7109375" style="21" customWidth="1"/>
    <col min="3898" max="3898" width="3.140625" style="21" customWidth="1"/>
    <col min="3899" max="3899" width="3.7109375" style="21" customWidth="1"/>
    <col min="3900" max="3900" width="17.28515625" style="21" customWidth="1"/>
    <col min="3901" max="3901" width="12.85546875" style="21" customWidth="1"/>
    <col min="3902" max="3903" width="15.5703125" style="21" customWidth="1"/>
    <col min="3904" max="3904" width="6.42578125" style="21" customWidth="1"/>
    <col min="3905" max="3905" width="6.5703125" style="21" bestFit="1" customWidth="1"/>
    <col min="3906" max="3906" width="8.7109375" style="21" customWidth="1"/>
    <col min="3907" max="3907" width="6" style="21" customWidth="1"/>
    <col min="3908" max="3908" width="5.140625" style="21" customWidth="1"/>
    <col min="3909" max="3910" width="4.5703125" style="21" customWidth="1"/>
    <col min="3911" max="3911" width="4" style="21" customWidth="1"/>
    <col min="3912" max="3912" width="9.42578125" style="21" bestFit="1" customWidth="1"/>
    <col min="3913" max="3913" width="4.140625" style="21" customWidth="1"/>
    <col min="3914" max="4096" width="11.42578125" style="21"/>
    <col min="4097" max="4097" width="14.42578125" style="21" customWidth="1"/>
    <col min="4098" max="4098" width="13.7109375" style="21" customWidth="1"/>
    <col min="4099" max="4099" width="7.5703125" style="21" customWidth="1"/>
    <col min="4100" max="4101" width="6.140625" style="21" customWidth="1"/>
    <col min="4102" max="4102" width="5.5703125" style="21" customWidth="1"/>
    <col min="4103" max="4103" width="9.42578125" style="21" customWidth="1"/>
    <col min="4104" max="4104" width="2.7109375" style="21" bestFit="1" customWidth="1"/>
    <col min="4105" max="4105" width="12.42578125" style="21" customWidth="1"/>
    <col min="4106" max="4106" width="8.85546875" style="21" customWidth="1"/>
    <col min="4107" max="4107" width="8" style="21" customWidth="1"/>
    <col min="4108" max="4109" width="7.7109375" style="21" customWidth="1"/>
    <col min="4110" max="4110" width="6.42578125" style="21" customWidth="1"/>
    <col min="4111" max="4111" width="4.7109375" style="21" customWidth="1"/>
    <col min="4112" max="4112" width="3.7109375" style="21" customWidth="1"/>
    <col min="4113" max="4113" width="4.42578125" style="21" customWidth="1"/>
    <col min="4114" max="4114" width="4.7109375" style="21" customWidth="1"/>
    <col min="4115" max="4150" width="0" style="21" hidden="1" customWidth="1"/>
    <col min="4151" max="4153" width="3.7109375" style="21" customWidth="1"/>
    <col min="4154" max="4154" width="3.140625" style="21" customWidth="1"/>
    <col min="4155" max="4155" width="3.7109375" style="21" customWidth="1"/>
    <col min="4156" max="4156" width="17.28515625" style="21" customWidth="1"/>
    <col min="4157" max="4157" width="12.85546875" style="21" customWidth="1"/>
    <col min="4158" max="4159" width="15.5703125" style="21" customWidth="1"/>
    <col min="4160" max="4160" width="6.42578125" style="21" customWidth="1"/>
    <col min="4161" max="4161" width="6.5703125" style="21" bestFit="1" customWidth="1"/>
    <col min="4162" max="4162" width="8.7109375" style="21" customWidth="1"/>
    <col min="4163" max="4163" width="6" style="21" customWidth="1"/>
    <col min="4164" max="4164" width="5.140625" style="21" customWidth="1"/>
    <col min="4165" max="4166" width="4.5703125" style="21" customWidth="1"/>
    <col min="4167" max="4167" width="4" style="21" customWidth="1"/>
    <col min="4168" max="4168" width="9.42578125" style="21" bestFit="1" customWidth="1"/>
    <col min="4169" max="4169" width="4.140625" style="21" customWidth="1"/>
    <col min="4170" max="4352" width="11.42578125" style="21"/>
    <col min="4353" max="4353" width="14.42578125" style="21" customWidth="1"/>
    <col min="4354" max="4354" width="13.7109375" style="21" customWidth="1"/>
    <col min="4355" max="4355" width="7.5703125" style="21" customWidth="1"/>
    <col min="4356" max="4357" width="6.140625" style="21" customWidth="1"/>
    <col min="4358" max="4358" width="5.5703125" style="21" customWidth="1"/>
    <col min="4359" max="4359" width="9.42578125" style="21" customWidth="1"/>
    <col min="4360" max="4360" width="2.7109375" style="21" bestFit="1" customWidth="1"/>
    <col min="4361" max="4361" width="12.42578125" style="21" customWidth="1"/>
    <col min="4362" max="4362" width="8.85546875" style="21" customWidth="1"/>
    <col min="4363" max="4363" width="8" style="21" customWidth="1"/>
    <col min="4364" max="4365" width="7.7109375" style="21" customWidth="1"/>
    <col min="4366" max="4366" width="6.42578125" style="21" customWidth="1"/>
    <col min="4367" max="4367" width="4.7109375" style="21" customWidth="1"/>
    <col min="4368" max="4368" width="3.7109375" style="21" customWidth="1"/>
    <col min="4369" max="4369" width="4.42578125" style="21" customWidth="1"/>
    <col min="4370" max="4370" width="4.7109375" style="21" customWidth="1"/>
    <col min="4371" max="4406" width="0" style="21" hidden="1" customWidth="1"/>
    <col min="4407" max="4409" width="3.7109375" style="21" customWidth="1"/>
    <col min="4410" max="4410" width="3.140625" style="21" customWidth="1"/>
    <col min="4411" max="4411" width="3.7109375" style="21" customWidth="1"/>
    <col min="4412" max="4412" width="17.28515625" style="21" customWidth="1"/>
    <col min="4413" max="4413" width="12.85546875" style="21" customWidth="1"/>
    <col min="4414" max="4415" width="15.5703125" style="21" customWidth="1"/>
    <col min="4416" max="4416" width="6.42578125" style="21" customWidth="1"/>
    <col min="4417" max="4417" width="6.5703125" style="21" bestFit="1" customWidth="1"/>
    <col min="4418" max="4418" width="8.7109375" style="21" customWidth="1"/>
    <col min="4419" max="4419" width="6" style="21" customWidth="1"/>
    <col min="4420" max="4420" width="5.140625" style="21" customWidth="1"/>
    <col min="4421" max="4422" width="4.5703125" style="21" customWidth="1"/>
    <col min="4423" max="4423" width="4" style="21" customWidth="1"/>
    <col min="4424" max="4424" width="9.42578125" style="21" bestFit="1" customWidth="1"/>
    <col min="4425" max="4425" width="4.140625" style="21" customWidth="1"/>
    <col min="4426" max="4608" width="11.42578125" style="21"/>
    <col min="4609" max="4609" width="14.42578125" style="21" customWidth="1"/>
    <col min="4610" max="4610" width="13.7109375" style="21" customWidth="1"/>
    <col min="4611" max="4611" width="7.5703125" style="21" customWidth="1"/>
    <col min="4612" max="4613" width="6.140625" style="21" customWidth="1"/>
    <col min="4614" max="4614" width="5.5703125" style="21" customWidth="1"/>
    <col min="4615" max="4615" width="9.42578125" style="21" customWidth="1"/>
    <col min="4616" max="4616" width="2.7109375" style="21" bestFit="1" customWidth="1"/>
    <col min="4617" max="4617" width="12.42578125" style="21" customWidth="1"/>
    <col min="4618" max="4618" width="8.85546875" style="21" customWidth="1"/>
    <col min="4619" max="4619" width="8" style="21" customWidth="1"/>
    <col min="4620" max="4621" width="7.7109375" style="21" customWidth="1"/>
    <col min="4622" max="4622" width="6.42578125" style="21" customWidth="1"/>
    <col min="4623" max="4623" width="4.7109375" style="21" customWidth="1"/>
    <col min="4624" max="4624" width="3.7109375" style="21" customWidth="1"/>
    <col min="4625" max="4625" width="4.42578125" style="21" customWidth="1"/>
    <col min="4626" max="4626" width="4.7109375" style="21" customWidth="1"/>
    <col min="4627" max="4662" width="0" style="21" hidden="1" customWidth="1"/>
    <col min="4663" max="4665" width="3.7109375" style="21" customWidth="1"/>
    <col min="4666" max="4666" width="3.140625" style="21" customWidth="1"/>
    <col min="4667" max="4667" width="3.7109375" style="21" customWidth="1"/>
    <col min="4668" max="4668" width="17.28515625" style="21" customWidth="1"/>
    <col min="4669" max="4669" width="12.85546875" style="21" customWidth="1"/>
    <col min="4670" max="4671" width="15.5703125" style="21" customWidth="1"/>
    <col min="4672" max="4672" width="6.42578125" style="21" customWidth="1"/>
    <col min="4673" max="4673" width="6.5703125" style="21" bestFit="1" customWidth="1"/>
    <col min="4674" max="4674" width="8.7109375" style="21" customWidth="1"/>
    <col min="4675" max="4675" width="6" style="21" customWidth="1"/>
    <col min="4676" max="4676" width="5.140625" style="21" customWidth="1"/>
    <col min="4677" max="4678" width="4.5703125" style="21" customWidth="1"/>
    <col min="4679" max="4679" width="4" style="21" customWidth="1"/>
    <col min="4680" max="4680" width="9.42578125" style="21" bestFit="1" customWidth="1"/>
    <col min="4681" max="4681" width="4.140625" style="21" customWidth="1"/>
    <col min="4682" max="4864" width="11.42578125" style="21"/>
    <col min="4865" max="4865" width="14.42578125" style="21" customWidth="1"/>
    <col min="4866" max="4866" width="13.7109375" style="21" customWidth="1"/>
    <col min="4867" max="4867" width="7.5703125" style="21" customWidth="1"/>
    <col min="4868" max="4869" width="6.140625" style="21" customWidth="1"/>
    <col min="4870" max="4870" width="5.5703125" style="21" customWidth="1"/>
    <col min="4871" max="4871" width="9.42578125" style="21" customWidth="1"/>
    <col min="4872" max="4872" width="2.7109375" style="21" bestFit="1" customWidth="1"/>
    <col min="4873" max="4873" width="12.42578125" style="21" customWidth="1"/>
    <col min="4874" max="4874" width="8.85546875" style="21" customWidth="1"/>
    <col min="4875" max="4875" width="8" style="21" customWidth="1"/>
    <col min="4876" max="4877" width="7.7109375" style="21" customWidth="1"/>
    <col min="4878" max="4878" width="6.42578125" style="21" customWidth="1"/>
    <col min="4879" max="4879" width="4.7109375" style="21" customWidth="1"/>
    <col min="4880" max="4880" width="3.7109375" style="21" customWidth="1"/>
    <col min="4881" max="4881" width="4.42578125" style="21" customWidth="1"/>
    <col min="4882" max="4882" width="4.7109375" style="21" customWidth="1"/>
    <col min="4883" max="4918" width="0" style="21" hidden="1" customWidth="1"/>
    <col min="4919" max="4921" width="3.7109375" style="21" customWidth="1"/>
    <col min="4922" max="4922" width="3.140625" style="21" customWidth="1"/>
    <col min="4923" max="4923" width="3.7109375" style="21" customWidth="1"/>
    <col min="4924" max="4924" width="17.28515625" style="21" customWidth="1"/>
    <col min="4925" max="4925" width="12.85546875" style="21" customWidth="1"/>
    <col min="4926" max="4927" width="15.5703125" style="21" customWidth="1"/>
    <col min="4928" max="4928" width="6.42578125" style="21" customWidth="1"/>
    <col min="4929" max="4929" width="6.5703125" style="21" bestFit="1" customWidth="1"/>
    <col min="4930" max="4930" width="8.7109375" style="21" customWidth="1"/>
    <col min="4931" max="4931" width="6" style="21" customWidth="1"/>
    <col min="4932" max="4932" width="5.140625" style="21" customWidth="1"/>
    <col min="4933" max="4934" width="4.5703125" style="21" customWidth="1"/>
    <col min="4935" max="4935" width="4" style="21" customWidth="1"/>
    <col min="4936" max="4936" width="9.42578125" style="21" bestFit="1" customWidth="1"/>
    <col min="4937" max="4937" width="4.140625" style="21" customWidth="1"/>
    <col min="4938" max="5120" width="11.42578125" style="21"/>
    <col min="5121" max="5121" width="14.42578125" style="21" customWidth="1"/>
    <col min="5122" max="5122" width="13.7109375" style="21" customWidth="1"/>
    <col min="5123" max="5123" width="7.5703125" style="21" customWidth="1"/>
    <col min="5124" max="5125" width="6.140625" style="21" customWidth="1"/>
    <col min="5126" max="5126" width="5.5703125" style="21" customWidth="1"/>
    <col min="5127" max="5127" width="9.42578125" style="21" customWidth="1"/>
    <col min="5128" max="5128" width="2.7109375" style="21" bestFit="1" customWidth="1"/>
    <col min="5129" max="5129" width="12.42578125" style="21" customWidth="1"/>
    <col min="5130" max="5130" width="8.85546875" style="21" customWidth="1"/>
    <col min="5131" max="5131" width="8" style="21" customWidth="1"/>
    <col min="5132" max="5133" width="7.7109375" style="21" customWidth="1"/>
    <col min="5134" max="5134" width="6.42578125" style="21" customWidth="1"/>
    <col min="5135" max="5135" width="4.7109375" style="21" customWidth="1"/>
    <col min="5136" max="5136" width="3.7109375" style="21" customWidth="1"/>
    <col min="5137" max="5137" width="4.42578125" style="21" customWidth="1"/>
    <col min="5138" max="5138" width="4.7109375" style="21" customWidth="1"/>
    <col min="5139" max="5174" width="0" style="21" hidden="1" customWidth="1"/>
    <col min="5175" max="5177" width="3.7109375" style="21" customWidth="1"/>
    <col min="5178" max="5178" width="3.140625" style="21" customWidth="1"/>
    <col min="5179" max="5179" width="3.7109375" style="21" customWidth="1"/>
    <col min="5180" max="5180" width="17.28515625" style="21" customWidth="1"/>
    <col min="5181" max="5181" width="12.85546875" style="21" customWidth="1"/>
    <col min="5182" max="5183" width="15.5703125" style="21" customWidth="1"/>
    <col min="5184" max="5184" width="6.42578125" style="21" customWidth="1"/>
    <col min="5185" max="5185" width="6.5703125" style="21" bestFit="1" customWidth="1"/>
    <col min="5186" max="5186" width="8.7109375" style="21" customWidth="1"/>
    <col min="5187" max="5187" width="6" style="21" customWidth="1"/>
    <col min="5188" max="5188" width="5.140625" style="21" customWidth="1"/>
    <col min="5189" max="5190" width="4.5703125" style="21" customWidth="1"/>
    <col min="5191" max="5191" width="4" style="21" customWidth="1"/>
    <col min="5192" max="5192" width="9.42578125" style="21" bestFit="1" customWidth="1"/>
    <col min="5193" max="5193" width="4.140625" style="21" customWidth="1"/>
    <col min="5194" max="5376" width="11.42578125" style="21"/>
    <col min="5377" max="5377" width="14.42578125" style="21" customWidth="1"/>
    <col min="5378" max="5378" width="13.7109375" style="21" customWidth="1"/>
    <col min="5379" max="5379" width="7.5703125" style="21" customWidth="1"/>
    <col min="5380" max="5381" width="6.140625" style="21" customWidth="1"/>
    <col min="5382" max="5382" width="5.5703125" style="21" customWidth="1"/>
    <col min="5383" max="5383" width="9.42578125" style="21" customWidth="1"/>
    <col min="5384" max="5384" width="2.7109375" style="21" bestFit="1" customWidth="1"/>
    <col min="5385" max="5385" width="12.42578125" style="21" customWidth="1"/>
    <col min="5386" max="5386" width="8.85546875" style="21" customWidth="1"/>
    <col min="5387" max="5387" width="8" style="21" customWidth="1"/>
    <col min="5388" max="5389" width="7.7109375" style="21" customWidth="1"/>
    <col min="5390" max="5390" width="6.42578125" style="21" customWidth="1"/>
    <col min="5391" max="5391" width="4.7109375" style="21" customWidth="1"/>
    <col min="5392" max="5392" width="3.7109375" style="21" customWidth="1"/>
    <col min="5393" max="5393" width="4.42578125" style="21" customWidth="1"/>
    <col min="5394" max="5394" width="4.7109375" style="21" customWidth="1"/>
    <col min="5395" max="5430" width="0" style="21" hidden="1" customWidth="1"/>
    <col min="5431" max="5433" width="3.7109375" style="21" customWidth="1"/>
    <col min="5434" max="5434" width="3.140625" style="21" customWidth="1"/>
    <col min="5435" max="5435" width="3.7109375" style="21" customWidth="1"/>
    <col min="5436" max="5436" width="17.28515625" style="21" customWidth="1"/>
    <col min="5437" max="5437" width="12.85546875" style="21" customWidth="1"/>
    <col min="5438" max="5439" width="15.5703125" style="21" customWidth="1"/>
    <col min="5440" max="5440" width="6.42578125" style="21" customWidth="1"/>
    <col min="5441" max="5441" width="6.5703125" style="21" bestFit="1" customWidth="1"/>
    <col min="5442" max="5442" width="8.7109375" style="21" customWidth="1"/>
    <col min="5443" max="5443" width="6" style="21" customWidth="1"/>
    <col min="5444" max="5444" width="5.140625" style="21" customWidth="1"/>
    <col min="5445" max="5446" width="4.5703125" style="21" customWidth="1"/>
    <col min="5447" max="5447" width="4" style="21" customWidth="1"/>
    <col min="5448" max="5448" width="9.42578125" style="21" bestFit="1" customWidth="1"/>
    <col min="5449" max="5449" width="4.140625" style="21" customWidth="1"/>
    <col min="5450" max="5632" width="11.42578125" style="21"/>
    <col min="5633" max="5633" width="14.42578125" style="21" customWidth="1"/>
    <col min="5634" max="5634" width="13.7109375" style="21" customWidth="1"/>
    <col min="5635" max="5635" width="7.5703125" style="21" customWidth="1"/>
    <col min="5636" max="5637" width="6.140625" style="21" customWidth="1"/>
    <col min="5638" max="5638" width="5.5703125" style="21" customWidth="1"/>
    <col min="5639" max="5639" width="9.42578125" style="21" customWidth="1"/>
    <col min="5640" max="5640" width="2.7109375" style="21" bestFit="1" customWidth="1"/>
    <col min="5641" max="5641" width="12.42578125" style="21" customWidth="1"/>
    <col min="5642" max="5642" width="8.85546875" style="21" customWidth="1"/>
    <col min="5643" max="5643" width="8" style="21" customWidth="1"/>
    <col min="5644" max="5645" width="7.7109375" style="21" customWidth="1"/>
    <col min="5646" max="5646" width="6.42578125" style="21" customWidth="1"/>
    <col min="5647" max="5647" width="4.7109375" style="21" customWidth="1"/>
    <col min="5648" max="5648" width="3.7109375" style="21" customWidth="1"/>
    <col min="5649" max="5649" width="4.42578125" style="21" customWidth="1"/>
    <col min="5650" max="5650" width="4.7109375" style="21" customWidth="1"/>
    <col min="5651" max="5686" width="0" style="21" hidden="1" customWidth="1"/>
    <col min="5687" max="5689" width="3.7109375" style="21" customWidth="1"/>
    <col min="5690" max="5690" width="3.140625" style="21" customWidth="1"/>
    <col min="5691" max="5691" width="3.7109375" style="21" customWidth="1"/>
    <col min="5692" max="5692" width="17.28515625" style="21" customWidth="1"/>
    <col min="5693" max="5693" width="12.85546875" style="21" customWidth="1"/>
    <col min="5694" max="5695" width="15.5703125" style="21" customWidth="1"/>
    <col min="5696" max="5696" width="6.42578125" style="21" customWidth="1"/>
    <col min="5697" max="5697" width="6.5703125" style="21" bestFit="1" customWidth="1"/>
    <col min="5698" max="5698" width="8.7109375" style="21" customWidth="1"/>
    <col min="5699" max="5699" width="6" style="21" customWidth="1"/>
    <col min="5700" max="5700" width="5.140625" style="21" customWidth="1"/>
    <col min="5701" max="5702" width="4.5703125" style="21" customWidth="1"/>
    <col min="5703" max="5703" width="4" style="21" customWidth="1"/>
    <col min="5704" max="5704" width="9.42578125" style="21" bestFit="1" customWidth="1"/>
    <col min="5705" max="5705" width="4.140625" style="21" customWidth="1"/>
    <col min="5706" max="5888" width="11.42578125" style="21"/>
    <col min="5889" max="5889" width="14.42578125" style="21" customWidth="1"/>
    <col min="5890" max="5890" width="13.7109375" style="21" customWidth="1"/>
    <col min="5891" max="5891" width="7.5703125" style="21" customWidth="1"/>
    <col min="5892" max="5893" width="6.140625" style="21" customWidth="1"/>
    <col min="5894" max="5894" width="5.5703125" style="21" customWidth="1"/>
    <col min="5895" max="5895" width="9.42578125" style="21" customWidth="1"/>
    <col min="5896" max="5896" width="2.7109375" style="21" bestFit="1" customWidth="1"/>
    <col min="5897" max="5897" width="12.42578125" style="21" customWidth="1"/>
    <col min="5898" max="5898" width="8.85546875" style="21" customWidth="1"/>
    <col min="5899" max="5899" width="8" style="21" customWidth="1"/>
    <col min="5900" max="5901" width="7.7109375" style="21" customWidth="1"/>
    <col min="5902" max="5902" width="6.42578125" style="21" customWidth="1"/>
    <col min="5903" max="5903" width="4.7109375" style="21" customWidth="1"/>
    <col min="5904" max="5904" width="3.7109375" style="21" customWidth="1"/>
    <col min="5905" max="5905" width="4.42578125" style="21" customWidth="1"/>
    <col min="5906" max="5906" width="4.7109375" style="21" customWidth="1"/>
    <col min="5907" max="5942" width="0" style="21" hidden="1" customWidth="1"/>
    <col min="5943" max="5945" width="3.7109375" style="21" customWidth="1"/>
    <col min="5946" max="5946" width="3.140625" style="21" customWidth="1"/>
    <col min="5947" max="5947" width="3.7109375" style="21" customWidth="1"/>
    <col min="5948" max="5948" width="17.28515625" style="21" customWidth="1"/>
    <col min="5949" max="5949" width="12.85546875" style="21" customWidth="1"/>
    <col min="5950" max="5951" width="15.5703125" style="21" customWidth="1"/>
    <col min="5952" max="5952" width="6.42578125" style="21" customWidth="1"/>
    <col min="5953" max="5953" width="6.5703125" style="21" bestFit="1" customWidth="1"/>
    <col min="5954" max="5954" width="8.7109375" style="21" customWidth="1"/>
    <col min="5955" max="5955" width="6" style="21" customWidth="1"/>
    <col min="5956" max="5956" width="5.140625" style="21" customWidth="1"/>
    <col min="5957" max="5958" width="4.5703125" style="21" customWidth="1"/>
    <col min="5959" max="5959" width="4" style="21" customWidth="1"/>
    <col min="5960" max="5960" width="9.42578125" style="21" bestFit="1" customWidth="1"/>
    <col min="5961" max="5961" width="4.140625" style="21" customWidth="1"/>
    <col min="5962" max="6144" width="11.42578125" style="21"/>
    <col min="6145" max="6145" width="14.42578125" style="21" customWidth="1"/>
    <col min="6146" max="6146" width="13.7109375" style="21" customWidth="1"/>
    <col min="6147" max="6147" width="7.5703125" style="21" customWidth="1"/>
    <col min="6148" max="6149" width="6.140625" style="21" customWidth="1"/>
    <col min="6150" max="6150" width="5.5703125" style="21" customWidth="1"/>
    <col min="6151" max="6151" width="9.42578125" style="21" customWidth="1"/>
    <col min="6152" max="6152" width="2.7109375" style="21" bestFit="1" customWidth="1"/>
    <col min="6153" max="6153" width="12.42578125" style="21" customWidth="1"/>
    <col min="6154" max="6154" width="8.85546875" style="21" customWidth="1"/>
    <col min="6155" max="6155" width="8" style="21" customWidth="1"/>
    <col min="6156" max="6157" width="7.7109375" style="21" customWidth="1"/>
    <col min="6158" max="6158" width="6.42578125" style="21" customWidth="1"/>
    <col min="6159" max="6159" width="4.7109375" style="21" customWidth="1"/>
    <col min="6160" max="6160" width="3.7109375" style="21" customWidth="1"/>
    <col min="6161" max="6161" width="4.42578125" style="21" customWidth="1"/>
    <col min="6162" max="6162" width="4.7109375" style="21" customWidth="1"/>
    <col min="6163" max="6198" width="0" style="21" hidden="1" customWidth="1"/>
    <col min="6199" max="6201" width="3.7109375" style="21" customWidth="1"/>
    <col min="6202" max="6202" width="3.140625" style="21" customWidth="1"/>
    <col min="6203" max="6203" width="3.7109375" style="21" customWidth="1"/>
    <col min="6204" max="6204" width="17.28515625" style="21" customWidth="1"/>
    <col min="6205" max="6205" width="12.85546875" style="21" customWidth="1"/>
    <col min="6206" max="6207" width="15.5703125" style="21" customWidth="1"/>
    <col min="6208" max="6208" width="6.42578125" style="21" customWidth="1"/>
    <col min="6209" max="6209" width="6.5703125" style="21" bestFit="1" customWidth="1"/>
    <col min="6210" max="6210" width="8.7109375" style="21" customWidth="1"/>
    <col min="6211" max="6211" width="6" style="21" customWidth="1"/>
    <col min="6212" max="6212" width="5.140625" style="21" customWidth="1"/>
    <col min="6213" max="6214" width="4.5703125" style="21" customWidth="1"/>
    <col min="6215" max="6215" width="4" style="21" customWidth="1"/>
    <col min="6216" max="6216" width="9.42578125" style="21" bestFit="1" customWidth="1"/>
    <col min="6217" max="6217" width="4.140625" style="21" customWidth="1"/>
    <col min="6218" max="6400" width="11.42578125" style="21"/>
    <col min="6401" max="6401" width="14.42578125" style="21" customWidth="1"/>
    <col min="6402" max="6402" width="13.7109375" style="21" customWidth="1"/>
    <col min="6403" max="6403" width="7.5703125" style="21" customWidth="1"/>
    <col min="6404" max="6405" width="6.140625" style="21" customWidth="1"/>
    <col min="6406" max="6406" width="5.5703125" style="21" customWidth="1"/>
    <col min="6407" max="6407" width="9.42578125" style="21" customWidth="1"/>
    <col min="6408" max="6408" width="2.7109375" style="21" bestFit="1" customWidth="1"/>
    <col min="6409" max="6409" width="12.42578125" style="21" customWidth="1"/>
    <col min="6410" max="6410" width="8.85546875" style="21" customWidth="1"/>
    <col min="6411" max="6411" width="8" style="21" customWidth="1"/>
    <col min="6412" max="6413" width="7.7109375" style="21" customWidth="1"/>
    <col min="6414" max="6414" width="6.42578125" style="21" customWidth="1"/>
    <col min="6415" max="6415" width="4.7109375" style="21" customWidth="1"/>
    <col min="6416" max="6416" width="3.7109375" style="21" customWidth="1"/>
    <col min="6417" max="6417" width="4.42578125" style="21" customWidth="1"/>
    <col min="6418" max="6418" width="4.7109375" style="21" customWidth="1"/>
    <col min="6419" max="6454" width="0" style="21" hidden="1" customWidth="1"/>
    <col min="6455" max="6457" width="3.7109375" style="21" customWidth="1"/>
    <col min="6458" max="6458" width="3.140625" style="21" customWidth="1"/>
    <col min="6459" max="6459" width="3.7109375" style="21" customWidth="1"/>
    <col min="6460" max="6460" width="17.28515625" style="21" customWidth="1"/>
    <col min="6461" max="6461" width="12.85546875" style="21" customWidth="1"/>
    <col min="6462" max="6463" width="15.5703125" style="21" customWidth="1"/>
    <col min="6464" max="6464" width="6.42578125" style="21" customWidth="1"/>
    <col min="6465" max="6465" width="6.5703125" style="21" bestFit="1" customWidth="1"/>
    <col min="6466" max="6466" width="8.7109375" style="21" customWidth="1"/>
    <col min="6467" max="6467" width="6" style="21" customWidth="1"/>
    <col min="6468" max="6468" width="5.140625" style="21" customWidth="1"/>
    <col min="6469" max="6470" width="4.5703125" style="21" customWidth="1"/>
    <col min="6471" max="6471" width="4" style="21" customWidth="1"/>
    <col min="6472" max="6472" width="9.42578125" style="21" bestFit="1" customWidth="1"/>
    <col min="6473" max="6473" width="4.140625" style="21" customWidth="1"/>
    <col min="6474" max="6656" width="11.42578125" style="21"/>
    <col min="6657" max="6657" width="14.42578125" style="21" customWidth="1"/>
    <col min="6658" max="6658" width="13.7109375" style="21" customWidth="1"/>
    <col min="6659" max="6659" width="7.5703125" style="21" customWidth="1"/>
    <col min="6660" max="6661" width="6.140625" style="21" customWidth="1"/>
    <col min="6662" max="6662" width="5.5703125" style="21" customWidth="1"/>
    <col min="6663" max="6663" width="9.42578125" style="21" customWidth="1"/>
    <col min="6664" max="6664" width="2.7109375" style="21" bestFit="1" customWidth="1"/>
    <col min="6665" max="6665" width="12.42578125" style="21" customWidth="1"/>
    <col min="6666" max="6666" width="8.85546875" style="21" customWidth="1"/>
    <col min="6667" max="6667" width="8" style="21" customWidth="1"/>
    <col min="6668" max="6669" width="7.7109375" style="21" customWidth="1"/>
    <col min="6670" max="6670" width="6.42578125" style="21" customWidth="1"/>
    <col min="6671" max="6671" width="4.7109375" style="21" customWidth="1"/>
    <col min="6672" max="6672" width="3.7109375" style="21" customWidth="1"/>
    <col min="6673" max="6673" width="4.42578125" style="21" customWidth="1"/>
    <col min="6674" max="6674" width="4.7109375" style="21" customWidth="1"/>
    <col min="6675" max="6710" width="0" style="21" hidden="1" customWidth="1"/>
    <col min="6711" max="6713" width="3.7109375" style="21" customWidth="1"/>
    <col min="6714" max="6714" width="3.140625" style="21" customWidth="1"/>
    <col min="6715" max="6715" width="3.7109375" style="21" customWidth="1"/>
    <col min="6716" max="6716" width="17.28515625" style="21" customWidth="1"/>
    <col min="6717" max="6717" width="12.85546875" style="21" customWidth="1"/>
    <col min="6718" max="6719" width="15.5703125" style="21" customWidth="1"/>
    <col min="6720" max="6720" width="6.42578125" style="21" customWidth="1"/>
    <col min="6721" max="6721" width="6.5703125" style="21" bestFit="1" customWidth="1"/>
    <col min="6722" max="6722" width="8.7109375" style="21" customWidth="1"/>
    <col min="6723" max="6723" width="6" style="21" customWidth="1"/>
    <col min="6724" max="6724" width="5.140625" style="21" customWidth="1"/>
    <col min="6725" max="6726" width="4.5703125" style="21" customWidth="1"/>
    <col min="6727" max="6727" width="4" style="21" customWidth="1"/>
    <col min="6728" max="6728" width="9.42578125" style="21" bestFit="1" customWidth="1"/>
    <col min="6729" max="6729" width="4.140625" style="21" customWidth="1"/>
    <col min="6730" max="6912" width="11.42578125" style="21"/>
    <col min="6913" max="6913" width="14.42578125" style="21" customWidth="1"/>
    <col min="6914" max="6914" width="13.7109375" style="21" customWidth="1"/>
    <col min="6915" max="6915" width="7.5703125" style="21" customWidth="1"/>
    <col min="6916" max="6917" width="6.140625" style="21" customWidth="1"/>
    <col min="6918" max="6918" width="5.5703125" style="21" customWidth="1"/>
    <col min="6919" max="6919" width="9.42578125" style="21" customWidth="1"/>
    <col min="6920" max="6920" width="2.7109375" style="21" bestFit="1" customWidth="1"/>
    <col min="6921" max="6921" width="12.42578125" style="21" customWidth="1"/>
    <col min="6922" max="6922" width="8.85546875" style="21" customWidth="1"/>
    <col min="6923" max="6923" width="8" style="21" customWidth="1"/>
    <col min="6924" max="6925" width="7.7109375" style="21" customWidth="1"/>
    <col min="6926" max="6926" width="6.42578125" style="21" customWidth="1"/>
    <col min="6927" max="6927" width="4.7109375" style="21" customWidth="1"/>
    <col min="6928" max="6928" width="3.7109375" style="21" customWidth="1"/>
    <col min="6929" max="6929" width="4.42578125" style="21" customWidth="1"/>
    <col min="6930" max="6930" width="4.7109375" style="21" customWidth="1"/>
    <col min="6931" max="6966" width="0" style="21" hidden="1" customWidth="1"/>
    <col min="6967" max="6969" width="3.7109375" style="21" customWidth="1"/>
    <col min="6970" max="6970" width="3.140625" style="21" customWidth="1"/>
    <col min="6971" max="6971" width="3.7109375" style="21" customWidth="1"/>
    <col min="6972" max="6972" width="17.28515625" style="21" customWidth="1"/>
    <col min="6973" max="6973" width="12.85546875" style="21" customWidth="1"/>
    <col min="6974" max="6975" width="15.5703125" style="21" customWidth="1"/>
    <col min="6976" max="6976" width="6.42578125" style="21" customWidth="1"/>
    <col min="6977" max="6977" width="6.5703125" style="21" bestFit="1" customWidth="1"/>
    <col min="6978" max="6978" width="8.7109375" style="21" customWidth="1"/>
    <col min="6979" max="6979" width="6" style="21" customWidth="1"/>
    <col min="6980" max="6980" width="5.140625" style="21" customWidth="1"/>
    <col min="6981" max="6982" width="4.5703125" style="21" customWidth="1"/>
    <col min="6983" max="6983" width="4" style="21" customWidth="1"/>
    <col min="6984" max="6984" width="9.42578125" style="21" bestFit="1" customWidth="1"/>
    <col min="6985" max="6985" width="4.140625" style="21" customWidth="1"/>
    <col min="6986" max="7168" width="11.42578125" style="21"/>
    <col min="7169" max="7169" width="14.42578125" style="21" customWidth="1"/>
    <col min="7170" max="7170" width="13.7109375" style="21" customWidth="1"/>
    <col min="7171" max="7171" width="7.5703125" style="21" customWidth="1"/>
    <col min="7172" max="7173" width="6.140625" style="21" customWidth="1"/>
    <col min="7174" max="7174" width="5.5703125" style="21" customWidth="1"/>
    <col min="7175" max="7175" width="9.42578125" style="21" customWidth="1"/>
    <col min="7176" max="7176" width="2.7109375" style="21" bestFit="1" customWidth="1"/>
    <col min="7177" max="7177" width="12.42578125" style="21" customWidth="1"/>
    <col min="7178" max="7178" width="8.85546875" style="21" customWidth="1"/>
    <col min="7179" max="7179" width="8" style="21" customWidth="1"/>
    <col min="7180" max="7181" width="7.7109375" style="21" customWidth="1"/>
    <col min="7182" max="7182" width="6.42578125" style="21" customWidth="1"/>
    <col min="7183" max="7183" width="4.7109375" style="21" customWidth="1"/>
    <col min="7184" max="7184" width="3.7109375" style="21" customWidth="1"/>
    <col min="7185" max="7185" width="4.42578125" style="21" customWidth="1"/>
    <col min="7186" max="7186" width="4.7109375" style="21" customWidth="1"/>
    <col min="7187" max="7222" width="0" style="21" hidden="1" customWidth="1"/>
    <col min="7223" max="7225" width="3.7109375" style="21" customWidth="1"/>
    <col min="7226" max="7226" width="3.140625" style="21" customWidth="1"/>
    <col min="7227" max="7227" width="3.7109375" style="21" customWidth="1"/>
    <col min="7228" max="7228" width="17.28515625" style="21" customWidth="1"/>
    <col min="7229" max="7229" width="12.85546875" style="21" customWidth="1"/>
    <col min="7230" max="7231" width="15.5703125" style="21" customWidth="1"/>
    <col min="7232" max="7232" width="6.42578125" style="21" customWidth="1"/>
    <col min="7233" max="7233" width="6.5703125" style="21" bestFit="1" customWidth="1"/>
    <col min="7234" max="7234" width="8.7109375" style="21" customWidth="1"/>
    <col min="7235" max="7235" width="6" style="21" customWidth="1"/>
    <col min="7236" max="7236" width="5.140625" style="21" customWidth="1"/>
    <col min="7237" max="7238" width="4.5703125" style="21" customWidth="1"/>
    <col min="7239" max="7239" width="4" style="21" customWidth="1"/>
    <col min="7240" max="7240" width="9.42578125" style="21" bestFit="1" customWidth="1"/>
    <col min="7241" max="7241" width="4.140625" style="21" customWidth="1"/>
    <col min="7242" max="7424" width="11.42578125" style="21"/>
    <col min="7425" max="7425" width="14.42578125" style="21" customWidth="1"/>
    <col min="7426" max="7426" width="13.7109375" style="21" customWidth="1"/>
    <col min="7427" max="7427" width="7.5703125" style="21" customWidth="1"/>
    <col min="7428" max="7429" width="6.140625" style="21" customWidth="1"/>
    <col min="7430" max="7430" width="5.5703125" style="21" customWidth="1"/>
    <col min="7431" max="7431" width="9.42578125" style="21" customWidth="1"/>
    <col min="7432" max="7432" width="2.7109375" style="21" bestFit="1" customWidth="1"/>
    <col min="7433" max="7433" width="12.42578125" style="21" customWidth="1"/>
    <col min="7434" max="7434" width="8.85546875" style="21" customWidth="1"/>
    <col min="7435" max="7435" width="8" style="21" customWidth="1"/>
    <col min="7436" max="7437" width="7.7109375" style="21" customWidth="1"/>
    <col min="7438" max="7438" width="6.42578125" style="21" customWidth="1"/>
    <col min="7439" max="7439" width="4.7109375" style="21" customWidth="1"/>
    <col min="7440" max="7440" width="3.7109375" style="21" customWidth="1"/>
    <col min="7441" max="7441" width="4.42578125" style="21" customWidth="1"/>
    <col min="7442" max="7442" width="4.7109375" style="21" customWidth="1"/>
    <col min="7443" max="7478" width="0" style="21" hidden="1" customWidth="1"/>
    <col min="7479" max="7481" width="3.7109375" style="21" customWidth="1"/>
    <col min="7482" max="7482" width="3.140625" style="21" customWidth="1"/>
    <col min="7483" max="7483" width="3.7109375" style="21" customWidth="1"/>
    <col min="7484" max="7484" width="17.28515625" style="21" customWidth="1"/>
    <col min="7485" max="7485" width="12.85546875" style="21" customWidth="1"/>
    <col min="7486" max="7487" width="15.5703125" style="21" customWidth="1"/>
    <col min="7488" max="7488" width="6.42578125" style="21" customWidth="1"/>
    <col min="7489" max="7489" width="6.5703125" style="21" bestFit="1" customWidth="1"/>
    <col min="7490" max="7490" width="8.7109375" style="21" customWidth="1"/>
    <col min="7491" max="7491" width="6" style="21" customWidth="1"/>
    <col min="7492" max="7492" width="5.140625" style="21" customWidth="1"/>
    <col min="7493" max="7494" width="4.5703125" style="21" customWidth="1"/>
    <col min="7495" max="7495" width="4" style="21" customWidth="1"/>
    <col min="7496" max="7496" width="9.42578125" style="21" bestFit="1" customWidth="1"/>
    <col min="7497" max="7497" width="4.140625" style="21" customWidth="1"/>
    <col min="7498" max="7680" width="11.42578125" style="21"/>
    <col min="7681" max="7681" width="14.42578125" style="21" customWidth="1"/>
    <col min="7682" max="7682" width="13.7109375" style="21" customWidth="1"/>
    <col min="7683" max="7683" width="7.5703125" style="21" customWidth="1"/>
    <col min="7684" max="7685" width="6.140625" style="21" customWidth="1"/>
    <col min="7686" max="7686" width="5.5703125" style="21" customWidth="1"/>
    <col min="7687" max="7687" width="9.42578125" style="21" customWidth="1"/>
    <col min="7688" max="7688" width="2.7109375" style="21" bestFit="1" customWidth="1"/>
    <col min="7689" max="7689" width="12.42578125" style="21" customWidth="1"/>
    <col min="7690" max="7690" width="8.85546875" style="21" customWidth="1"/>
    <col min="7691" max="7691" width="8" style="21" customWidth="1"/>
    <col min="7692" max="7693" width="7.7109375" style="21" customWidth="1"/>
    <col min="7694" max="7694" width="6.42578125" style="21" customWidth="1"/>
    <col min="7695" max="7695" width="4.7109375" style="21" customWidth="1"/>
    <col min="7696" max="7696" width="3.7109375" style="21" customWidth="1"/>
    <col min="7697" max="7697" width="4.42578125" style="21" customWidth="1"/>
    <col min="7698" max="7698" width="4.7109375" style="21" customWidth="1"/>
    <col min="7699" max="7734" width="0" style="21" hidden="1" customWidth="1"/>
    <col min="7735" max="7737" width="3.7109375" style="21" customWidth="1"/>
    <col min="7738" max="7738" width="3.140625" style="21" customWidth="1"/>
    <col min="7739" max="7739" width="3.7109375" style="21" customWidth="1"/>
    <col min="7740" max="7740" width="17.28515625" style="21" customWidth="1"/>
    <col min="7741" max="7741" width="12.85546875" style="21" customWidth="1"/>
    <col min="7742" max="7743" width="15.5703125" style="21" customWidth="1"/>
    <col min="7744" max="7744" width="6.42578125" style="21" customWidth="1"/>
    <col min="7745" max="7745" width="6.5703125" style="21" bestFit="1" customWidth="1"/>
    <col min="7746" max="7746" width="8.7109375" style="21" customWidth="1"/>
    <col min="7747" max="7747" width="6" style="21" customWidth="1"/>
    <col min="7748" max="7748" width="5.140625" style="21" customWidth="1"/>
    <col min="7749" max="7750" width="4.5703125" style="21" customWidth="1"/>
    <col min="7751" max="7751" width="4" style="21" customWidth="1"/>
    <col min="7752" max="7752" width="9.42578125" style="21" bestFit="1" customWidth="1"/>
    <col min="7753" max="7753" width="4.140625" style="21" customWidth="1"/>
    <col min="7754" max="7936" width="11.42578125" style="21"/>
    <col min="7937" max="7937" width="14.42578125" style="21" customWidth="1"/>
    <col min="7938" max="7938" width="13.7109375" style="21" customWidth="1"/>
    <col min="7939" max="7939" width="7.5703125" style="21" customWidth="1"/>
    <col min="7940" max="7941" width="6.140625" style="21" customWidth="1"/>
    <col min="7942" max="7942" width="5.5703125" style="21" customWidth="1"/>
    <col min="7943" max="7943" width="9.42578125" style="21" customWidth="1"/>
    <col min="7944" max="7944" width="2.7109375" style="21" bestFit="1" customWidth="1"/>
    <col min="7945" max="7945" width="12.42578125" style="21" customWidth="1"/>
    <col min="7946" max="7946" width="8.85546875" style="21" customWidth="1"/>
    <col min="7947" max="7947" width="8" style="21" customWidth="1"/>
    <col min="7948" max="7949" width="7.7109375" style="21" customWidth="1"/>
    <col min="7950" max="7950" width="6.42578125" style="21" customWidth="1"/>
    <col min="7951" max="7951" width="4.7109375" style="21" customWidth="1"/>
    <col min="7952" max="7952" width="3.7109375" style="21" customWidth="1"/>
    <col min="7953" max="7953" width="4.42578125" style="21" customWidth="1"/>
    <col min="7954" max="7954" width="4.7109375" style="21" customWidth="1"/>
    <col min="7955" max="7990" width="0" style="21" hidden="1" customWidth="1"/>
    <col min="7991" max="7993" width="3.7109375" style="21" customWidth="1"/>
    <col min="7994" max="7994" width="3.140625" style="21" customWidth="1"/>
    <col min="7995" max="7995" width="3.7109375" style="21" customWidth="1"/>
    <col min="7996" max="7996" width="17.28515625" style="21" customWidth="1"/>
    <col min="7997" max="7997" width="12.85546875" style="21" customWidth="1"/>
    <col min="7998" max="7999" width="15.5703125" style="21" customWidth="1"/>
    <col min="8000" max="8000" width="6.42578125" style="21" customWidth="1"/>
    <col min="8001" max="8001" width="6.5703125" style="21" bestFit="1" customWidth="1"/>
    <col min="8002" max="8002" width="8.7109375" style="21" customWidth="1"/>
    <col min="8003" max="8003" width="6" style="21" customWidth="1"/>
    <col min="8004" max="8004" width="5.140625" style="21" customWidth="1"/>
    <col min="8005" max="8006" width="4.5703125" style="21" customWidth="1"/>
    <col min="8007" max="8007" width="4" style="21" customWidth="1"/>
    <col min="8008" max="8008" width="9.42578125" style="21" bestFit="1" customWidth="1"/>
    <col min="8009" max="8009" width="4.140625" style="21" customWidth="1"/>
    <col min="8010" max="8192" width="11.42578125" style="21"/>
    <col min="8193" max="8193" width="14.42578125" style="21" customWidth="1"/>
    <col min="8194" max="8194" width="13.7109375" style="21" customWidth="1"/>
    <col min="8195" max="8195" width="7.5703125" style="21" customWidth="1"/>
    <col min="8196" max="8197" width="6.140625" style="21" customWidth="1"/>
    <col min="8198" max="8198" width="5.5703125" style="21" customWidth="1"/>
    <col min="8199" max="8199" width="9.42578125" style="21" customWidth="1"/>
    <col min="8200" max="8200" width="2.7109375" style="21" bestFit="1" customWidth="1"/>
    <col min="8201" max="8201" width="12.42578125" style="21" customWidth="1"/>
    <col min="8202" max="8202" width="8.85546875" style="21" customWidth="1"/>
    <col min="8203" max="8203" width="8" style="21" customWidth="1"/>
    <col min="8204" max="8205" width="7.7109375" style="21" customWidth="1"/>
    <col min="8206" max="8206" width="6.42578125" style="21" customWidth="1"/>
    <col min="8207" max="8207" width="4.7109375" style="21" customWidth="1"/>
    <col min="8208" max="8208" width="3.7109375" style="21" customWidth="1"/>
    <col min="8209" max="8209" width="4.42578125" style="21" customWidth="1"/>
    <col min="8210" max="8210" width="4.7109375" style="21" customWidth="1"/>
    <col min="8211" max="8246" width="0" style="21" hidden="1" customWidth="1"/>
    <col min="8247" max="8249" width="3.7109375" style="21" customWidth="1"/>
    <col min="8250" max="8250" width="3.140625" style="21" customWidth="1"/>
    <col min="8251" max="8251" width="3.7109375" style="21" customWidth="1"/>
    <col min="8252" max="8252" width="17.28515625" style="21" customWidth="1"/>
    <col min="8253" max="8253" width="12.85546875" style="21" customWidth="1"/>
    <col min="8254" max="8255" width="15.5703125" style="21" customWidth="1"/>
    <col min="8256" max="8256" width="6.42578125" style="21" customWidth="1"/>
    <col min="8257" max="8257" width="6.5703125" style="21" bestFit="1" customWidth="1"/>
    <col min="8258" max="8258" width="8.7109375" style="21" customWidth="1"/>
    <col min="8259" max="8259" width="6" style="21" customWidth="1"/>
    <col min="8260" max="8260" width="5.140625" style="21" customWidth="1"/>
    <col min="8261" max="8262" width="4.5703125" style="21" customWidth="1"/>
    <col min="8263" max="8263" width="4" style="21" customWidth="1"/>
    <col min="8264" max="8264" width="9.42578125" style="21" bestFit="1" customWidth="1"/>
    <col min="8265" max="8265" width="4.140625" style="21" customWidth="1"/>
    <col min="8266" max="8448" width="11.42578125" style="21"/>
    <col min="8449" max="8449" width="14.42578125" style="21" customWidth="1"/>
    <col min="8450" max="8450" width="13.7109375" style="21" customWidth="1"/>
    <col min="8451" max="8451" width="7.5703125" style="21" customWidth="1"/>
    <col min="8452" max="8453" width="6.140625" style="21" customWidth="1"/>
    <col min="8454" max="8454" width="5.5703125" style="21" customWidth="1"/>
    <col min="8455" max="8455" width="9.42578125" style="21" customWidth="1"/>
    <col min="8456" max="8456" width="2.7109375" style="21" bestFit="1" customWidth="1"/>
    <col min="8457" max="8457" width="12.42578125" style="21" customWidth="1"/>
    <col min="8458" max="8458" width="8.85546875" style="21" customWidth="1"/>
    <col min="8459" max="8459" width="8" style="21" customWidth="1"/>
    <col min="8460" max="8461" width="7.7109375" style="21" customWidth="1"/>
    <col min="8462" max="8462" width="6.42578125" style="21" customWidth="1"/>
    <col min="8463" max="8463" width="4.7109375" style="21" customWidth="1"/>
    <col min="8464" max="8464" width="3.7109375" style="21" customWidth="1"/>
    <col min="8465" max="8465" width="4.42578125" style="21" customWidth="1"/>
    <col min="8466" max="8466" width="4.7109375" style="21" customWidth="1"/>
    <col min="8467" max="8502" width="0" style="21" hidden="1" customWidth="1"/>
    <col min="8503" max="8505" width="3.7109375" style="21" customWidth="1"/>
    <col min="8506" max="8506" width="3.140625" style="21" customWidth="1"/>
    <col min="8507" max="8507" width="3.7109375" style="21" customWidth="1"/>
    <col min="8508" max="8508" width="17.28515625" style="21" customWidth="1"/>
    <col min="8509" max="8509" width="12.85546875" style="21" customWidth="1"/>
    <col min="8510" max="8511" width="15.5703125" style="21" customWidth="1"/>
    <col min="8512" max="8512" width="6.42578125" style="21" customWidth="1"/>
    <col min="8513" max="8513" width="6.5703125" style="21" bestFit="1" customWidth="1"/>
    <col min="8514" max="8514" width="8.7109375" style="21" customWidth="1"/>
    <col min="8515" max="8515" width="6" style="21" customWidth="1"/>
    <col min="8516" max="8516" width="5.140625" style="21" customWidth="1"/>
    <col min="8517" max="8518" width="4.5703125" style="21" customWidth="1"/>
    <col min="8519" max="8519" width="4" style="21" customWidth="1"/>
    <col min="8520" max="8520" width="9.42578125" style="21" bestFit="1" customWidth="1"/>
    <col min="8521" max="8521" width="4.140625" style="21" customWidth="1"/>
    <col min="8522" max="8704" width="11.42578125" style="21"/>
    <col min="8705" max="8705" width="14.42578125" style="21" customWidth="1"/>
    <col min="8706" max="8706" width="13.7109375" style="21" customWidth="1"/>
    <col min="8707" max="8707" width="7.5703125" style="21" customWidth="1"/>
    <col min="8708" max="8709" width="6.140625" style="21" customWidth="1"/>
    <col min="8710" max="8710" width="5.5703125" style="21" customWidth="1"/>
    <col min="8711" max="8711" width="9.42578125" style="21" customWidth="1"/>
    <col min="8712" max="8712" width="2.7109375" style="21" bestFit="1" customWidth="1"/>
    <col min="8713" max="8713" width="12.42578125" style="21" customWidth="1"/>
    <col min="8714" max="8714" width="8.85546875" style="21" customWidth="1"/>
    <col min="8715" max="8715" width="8" style="21" customWidth="1"/>
    <col min="8716" max="8717" width="7.7109375" style="21" customWidth="1"/>
    <col min="8718" max="8718" width="6.42578125" style="21" customWidth="1"/>
    <col min="8719" max="8719" width="4.7109375" style="21" customWidth="1"/>
    <col min="8720" max="8720" width="3.7109375" style="21" customWidth="1"/>
    <col min="8721" max="8721" width="4.42578125" style="21" customWidth="1"/>
    <col min="8722" max="8722" width="4.7109375" style="21" customWidth="1"/>
    <col min="8723" max="8758" width="0" style="21" hidden="1" customWidth="1"/>
    <col min="8759" max="8761" width="3.7109375" style="21" customWidth="1"/>
    <col min="8762" max="8762" width="3.140625" style="21" customWidth="1"/>
    <col min="8763" max="8763" width="3.7109375" style="21" customWidth="1"/>
    <col min="8764" max="8764" width="17.28515625" style="21" customWidth="1"/>
    <col min="8765" max="8765" width="12.85546875" style="21" customWidth="1"/>
    <col min="8766" max="8767" width="15.5703125" style="21" customWidth="1"/>
    <col min="8768" max="8768" width="6.42578125" style="21" customWidth="1"/>
    <col min="8769" max="8769" width="6.5703125" style="21" bestFit="1" customWidth="1"/>
    <col min="8770" max="8770" width="8.7109375" style="21" customWidth="1"/>
    <col min="8771" max="8771" width="6" style="21" customWidth="1"/>
    <col min="8772" max="8772" width="5.140625" style="21" customWidth="1"/>
    <col min="8773" max="8774" width="4.5703125" style="21" customWidth="1"/>
    <col min="8775" max="8775" width="4" style="21" customWidth="1"/>
    <col min="8776" max="8776" width="9.42578125" style="21" bestFit="1" customWidth="1"/>
    <col min="8777" max="8777" width="4.140625" style="21" customWidth="1"/>
    <col min="8778" max="8960" width="11.42578125" style="21"/>
    <col min="8961" max="8961" width="14.42578125" style="21" customWidth="1"/>
    <col min="8962" max="8962" width="13.7109375" style="21" customWidth="1"/>
    <col min="8963" max="8963" width="7.5703125" style="21" customWidth="1"/>
    <col min="8964" max="8965" width="6.140625" style="21" customWidth="1"/>
    <col min="8966" max="8966" width="5.5703125" style="21" customWidth="1"/>
    <col min="8967" max="8967" width="9.42578125" style="21" customWidth="1"/>
    <col min="8968" max="8968" width="2.7109375" style="21" bestFit="1" customWidth="1"/>
    <col min="8969" max="8969" width="12.42578125" style="21" customWidth="1"/>
    <col min="8970" max="8970" width="8.85546875" style="21" customWidth="1"/>
    <col min="8971" max="8971" width="8" style="21" customWidth="1"/>
    <col min="8972" max="8973" width="7.7109375" style="21" customWidth="1"/>
    <col min="8974" max="8974" width="6.42578125" style="21" customWidth="1"/>
    <col min="8975" max="8975" width="4.7109375" style="21" customWidth="1"/>
    <col min="8976" max="8976" width="3.7109375" style="21" customWidth="1"/>
    <col min="8977" max="8977" width="4.42578125" style="21" customWidth="1"/>
    <col min="8978" max="8978" width="4.7109375" style="21" customWidth="1"/>
    <col min="8979" max="9014" width="0" style="21" hidden="1" customWidth="1"/>
    <col min="9015" max="9017" width="3.7109375" style="21" customWidth="1"/>
    <col min="9018" max="9018" width="3.140625" style="21" customWidth="1"/>
    <col min="9019" max="9019" width="3.7109375" style="21" customWidth="1"/>
    <col min="9020" max="9020" width="17.28515625" style="21" customWidth="1"/>
    <col min="9021" max="9021" width="12.85546875" style="21" customWidth="1"/>
    <col min="9022" max="9023" width="15.5703125" style="21" customWidth="1"/>
    <col min="9024" max="9024" width="6.42578125" style="21" customWidth="1"/>
    <col min="9025" max="9025" width="6.5703125" style="21" bestFit="1" customWidth="1"/>
    <col min="9026" max="9026" width="8.7109375" style="21" customWidth="1"/>
    <col min="9027" max="9027" width="6" style="21" customWidth="1"/>
    <col min="9028" max="9028" width="5.140625" style="21" customWidth="1"/>
    <col min="9029" max="9030" width="4.5703125" style="21" customWidth="1"/>
    <col min="9031" max="9031" width="4" style="21" customWidth="1"/>
    <col min="9032" max="9032" width="9.42578125" style="21" bestFit="1" customWidth="1"/>
    <col min="9033" max="9033" width="4.140625" style="21" customWidth="1"/>
    <col min="9034" max="9216" width="11.42578125" style="21"/>
    <col min="9217" max="9217" width="14.42578125" style="21" customWidth="1"/>
    <col min="9218" max="9218" width="13.7109375" style="21" customWidth="1"/>
    <col min="9219" max="9219" width="7.5703125" style="21" customWidth="1"/>
    <col min="9220" max="9221" width="6.140625" style="21" customWidth="1"/>
    <col min="9222" max="9222" width="5.5703125" style="21" customWidth="1"/>
    <col min="9223" max="9223" width="9.42578125" style="21" customWidth="1"/>
    <col min="9224" max="9224" width="2.7109375" style="21" bestFit="1" customWidth="1"/>
    <col min="9225" max="9225" width="12.42578125" style="21" customWidth="1"/>
    <col min="9226" max="9226" width="8.85546875" style="21" customWidth="1"/>
    <col min="9227" max="9227" width="8" style="21" customWidth="1"/>
    <col min="9228" max="9229" width="7.7109375" style="21" customWidth="1"/>
    <col min="9230" max="9230" width="6.42578125" style="21" customWidth="1"/>
    <col min="9231" max="9231" width="4.7109375" style="21" customWidth="1"/>
    <col min="9232" max="9232" width="3.7109375" style="21" customWidth="1"/>
    <col min="9233" max="9233" width="4.42578125" style="21" customWidth="1"/>
    <col min="9234" max="9234" width="4.7109375" style="21" customWidth="1"/>
    <col min="9235" max="9270" width="0" style="21" hidden="1" customWidth="1"/>
    <col min="9271" max="9273" width="3.7109375" style="21" customWidth="1"/>
    <col min="9274" max="9274" width="3.140625" style="21" customWidth="1"/>
    <col min="9275" max="9275" width="3.7109375" style="21" customWidth="1"/>
    <col min="9276" max="9276" width="17.28515625" style="21" customWidth="1"/>
    <col min="9277" max="9277" width="12.85546875" style="21" customWidth="1"/>
    <col min="9278" max="9279" width="15.5703125" style="21" customWidth="1"/>
    <col min="9280" max="9280" width="6.42578125" style="21" customWidth="1"/>
    <col min="9281" max="9281" width="6.5703125" style="21" bestFit="1" customWidth="1"/>
    <col min="9282" max="9282" width="8.7109375" style="21" customWidth="1"/>
    <col min="9283" max="9283" width="6" style="21" customWidth="1"/>
    <col min="9284" max="9284" width="5.140625" style="21" customWidth="1"/>
    <col min="9285" max="9286" width="4.5703125" style="21" customWidth="1"/>
    <col min="9287" max="9287" width="4" style="21" customWidth="1"/>
    <col min="9288" max="9288" width="9.42578125" style="21" bestFit="1" customWidth="1"/>
    <col min="9289" max="9289" width="4.140625" style="21" customWidth="1"/>
    <col min="9290" max="9472" width="11.42578125" style="21"/>
    <col min="9473" max="9473" width="14.42578125" style="21" customWidth="1"/>
    <col min="9474" max="9474" width="13.7109375" style="21" customWidth="1"/>
    <col min="9475" max="9475" width="7.5703125" style="21" customWidth="1"/>
    <col min="9476" max="9477" width="6.140625" style="21" customWidth="1"/>
    <col min="9478" max="9478" width="5.5703125" style="21" customWidth="1"/>
    <col min="9479" max="9479" width="9.42578125" style="21" customWidth="1"/>
    <col min="9480" max="9480" width="2.7109375" style="21" bestFit="1" customWidth="1"/>
    <col min="9481" max="9481" width="12.42578125" style="21" customWidth="1"/>
    <col min="9482" max="9482" width="8.85546875" style="21" customWidth="1"/>
    <col min="9483" max="9483" width="8" style="21" customWidth="1"/>
    <col min="9484" max="9485" width="7.7109375" style="21" customWidth="1"/>
    <col min="9486" max="9486" width="6.42578125" style="21" customWidth="1"/>
    <col min="9487" max="9487" width="4.7109375" style="21" customWidth="1"/>
    <col min="9488" max="9488" width="3.7109375" style="21" customWidth="1"/>
    <col min="9489" max="9489" width="4.42578125" style="21" customWidth="1"/>
    <col min="9490" max="9490" width="4.7109375" style="21" customWidth="1"/>
    <col min="9491" max="9526" width="0" style="21" hidden="1" customWidth="1"/>
    <col min="9527" max="9529" width="3.7109375" style="21" customWidth="1"/>
    <col min="9530" max="9530" width="3.140625" style="21" customWidth="1"/>
    <col min="9531" max="9531" width="3.7109375" style="21" customWidth="1"/>
    <col min="9532" max="9532" width="17.28515625" style="21" customWidth="1"/>
    <col min="9533" max="9533" width="12.85546875" style="21" customWidth="1"/>
    <col min="9534" max="9535" width="15.5703125" style="21" customWidth="1"/>
    <col min="9536" max="9536" width="6.42578125" style="21" customWidth="1"/>
    <col min="9537" max="9537" width="6.5703125" style="21" bestFit="1" customWidth="1"/>
    <col min="9538" max="9538" width="8.7109375" style="21" customWidth="1"/>
    <col min="9539" max="9539" width="6" style="21" customWidth="1"/>
    <col min="9540" max="9540" width="5.140625" style="21" customWidth="1"/>
    <col min="9541" max="9542" width="4.5703125" style="21" customWidth="1"/>
    <col min="9543" max="9543" width="4" style="21" customWidth="1"/>
    <col min="9544" max="9544" width="9.42578125" style="21" bestFit="1" customWidth="1"/>
    <col min="9545" max="9545" width="4.140625" style="21" customWidth="1"/>
    <col min="9546" max="9728" width="11.42578125" style="21"/>
    <col min="9729" max="9729" width="14.42578125" style="21" customWidth="1"/>
    <col min="9730" max="9730" width="13.7109375" style="21" customWidth="1"/>
    <col min="9731" max="9731" width="7.5703125" style="21" customWidth="1"/>
    <col min="9732" max="9733" width="6.140625" style="21" customWidth="1"/>
    <col min="9734" max="9734" width="5.5703125" style="21" customWidth="1"/>
    <col min="9735" max="9735" width="9.42578125" style="21" customWidth="1"/>
    <col min="9736" max="9736" width="2.7109375" style="21" bestFit="1" customWidth="1"/>
    <col min="9737" max="9737" width="12.42578125" style="21" customWidth="1"/>
    <col min="9738" max="9738" width="8.85546875" style="21" customWidth="1"/>
    <col min="9739" max="9739" width="8" style="21" customWidth="1"/>
    <col min="9740" max="9741" width="7.7109375" style="21" customWidth="1"/>
    <col min="9742" max="9742" width="6.42578125" style="21" customWidth="1"/>
    <col min="9743" max="9743" width="4.7109375" style="21" customWidth="1"/>
    <col min="9744" max="9744" width="3.7109375" style="21" customWidth="1"/>
    <col min="9745" max="9745" width="4.42578125" style="21" customWidth="1"/>
    <col min="9746" max="9746" width="4.7109375" style="21" customWidth="1"/>
    <col min="9747" max="9782" width="0" style="21" hidden="1" customWidth="1"/>
    <col min="9783" max="9785" width="3.7109375" style="21" customWidth="1"/>
    <col min="9786" max="9786" width="3.140625" style="21" customWidth="1"/>
    <col min="9787" max="9787" width="3.7109375" style="21" customWidth="1"/>
    <col min="9788" max="9788" width="17.28515625" style="21" customWidth="1"/>
    <col min="9789" max="9789" width="12.85546875" style="21" customWidth="1"/>
    <col min="9790" max="9791" width="15.5703125" style="21" customWidth="1"/>
    <col min="9792" max="9792" width="6.42578125" style="21" customWidth="1"/>
    <col min="9793" max="9793" width="6.5703125" style="21" bestFit="1" customWidth="1"/>
    <col min="9794" max="9794" width="8.7109375" style="21" customWidth="1"/>
    <col min="9795" max="9795" width="6" style="21" customWidth="1"/>
    <col min="9796" max="9796" width="5.140625" style="21" customWidth="1"/>
    <col min="9797" max="9798" width="4.5703125" style="21" customWidth="1"/>
    <col min="9799" max="9799" width="4" style="21" customWidth="1"/>
    <col min="9800" max="9800" width="9.42578125" style="21" bestFit="1" customWidth="1"/>
    <col min="9801" max="9801" width="4.140625" style="21" customWidth="1"/>
    <col min="9802" max="9984" width="11.42578125" style="21"/>
    <col min="9985" max="9985" width="14.42578125" style="21" customWidth="1"/>
    <col min="9986" max="9986" width="13.7109375" style="21" customWidth="1"/>
    <col min="9987" max="9987" width="7.5703125" style="21" customWidth="1"/>
    <col min="9988" max="9989" width="6.140625" style="21" customWidth="1"/>
    <col min="9990" max="9990" width="5.5703125" style="21" customWidth="1"/>
    <col min="9991" max="9991" width="9.42578125" style="21" customWidth="1"/>
    <col min="9992" max="9992" width="2.7109375" style="21" bestFit="1" customWidth="1"/>
    <col min="9993" max="9993" width="12.42578125" style="21" customWidth="1"/>
    <col min="9994" max="9994" width="8.85546875" style="21" customWidth="1"/>
    <col min="9995" max="9995" width="8" style="21" customWidth="1"/>
    <col min="9996" max="9997" width="7.7109375" style="21" customWidth="1"/>
    <col min="9998" max="9998" width="6.42578125" style="21" customWidth="1"/>
    <col min="9999" max="9999" width="4.7109375" style="21" customWidth="1"/>
    <col min="10000" max="10000" width="3.7109375" style="21" customWidth="1"/>
    <col min="10001" max="10001" width="4.42578125" style="21" customWidth="1"/>
    <col min="10002" max="10002" width="4.7109375" style="21" customWidth="1"/>
    <col min="10003" max="10038" width="0" style="21" hidden="1" customWidth="1"/>
    <col min="10039" max="10041" width="3.7109375" style="21" customWidth="1"/>
    <col min="10042" max="10042" width="3.140625" style="21" customWidth="1"/>
    <col min="10043" max="10043" width="3.7109375" style="21" customWidth="1"/>
    <col min="10044" max="10044" width="17.28515625" style="21" customWidth="1"/>
    <col min="10045" max="10045" width="12.85546875" style="21" customWidth="1"/>
    <col min="10046" max="10047" width="15.5703125" style="21" customWidth="1"/>
    <col min="10048" max="10048" width="6.42578125" style="21" customWidth="1"/>
    <col min="10049" max="10049" width="6.5703125" style="21" bestFit="1" customWidth="1"/>
    <col min="10050" max="10050" width="8.7109375" style="21" customWidth="1"/>
    <col min="10051" max="10051" width="6" style="21" customWidth="1"/>
    <col min="10052" max="10052" width="5.140625" style="21" customWidth="1"/>
    <col min="10053" max="10054" width="4.5703125" style="21" customWidth="1"/>
    <col min="10055" max="10055" width="4" style="21" customWidth="1"/>
    <col min="10056" max="10056" width="9.42578125" style="21" bestFit="1" customWidth="1"/>
    <col min="10057" max="10057" width="4.140625" style="21" customWidth="1"/>
    <col min="10058" max="10240" width="11.42578125" style="21"/>
    <col min="10241" max="10241" width="14.42578125" style="21" customWidth="1"/>
    <col min="10242" max="10242" width="13.7109375" style="21" customWidth="1"/>
    <col min="10243" max="10243" width="7.5703125" style="21" customWidth="1"/>
    <col min="10244" max="10245" width="6.140625" style="21" customWidth="1"/>
    <col min="10246" max="10246" width="5.5703125" style="21" customWidth="1"/>
    <col min="10247" max="10247" width="9.42578125" style="21" customWidth="1"/>
    <col min="10248" max="10248" width="2.7109375" style="21" bestFit="1" customWidth="1"/>
    <col min="10249" max="10249" width="12.42578125" style="21" customWidth="1"/>
    <col min="10250" max="10250" width="8.85546875" style="21" customWidth="1"/>
    <col min="10251" max="10251" width="8" style="21" customWidth="1"/>
    <col min="10252" max="10253" width="7.7109375" style="21" customWidth="1"/>
    <col min="10254" max="10254" width="6.42578125" style="21" customWidth="1"/>
    <col min="10255" max="10255" width="4.7109375" style="21" customWidth="1"/>
    <col min="10256" max="10256" width="3.7109375" style="21" customWidth="1"/>
    <col min="10257" max="10257" width="4.42578125" style="21" customWidth="1"/>
    <col min="10258" max="10258" width="4.7109375" style="21" customWidth="1"/>
    <col min="10259" max="10294" width="0" style="21" hidden="1" customWidth="1"/>
    <col min="10295" max="10297" width="3.7109375" style="21" customWidth="1"/>
    <col min="10298" max="10298" width="3.140625" style="21" customWidth="1"/>
    <col min="10299" max="10299" width="3.7109375" style="21" customWidth="1"/>
    <col min="10300" max="10300" width="17.28515625" style="21" customWidth="1"/>
    <col min="10301" max="10301" width="12.85546875" style="21" customWidth="1"/>
    <col min="10302" max="10303" width="15.5703125" style="21" customWidth="1"/>
    <col min="10304" max="10304" width="6.42578125" style="21" customWidth="1"/>
    <col min="10305" max="10305" width="6.5703125" style="21" bestFit="1" customWidth="1"/>
    <col min="10306" max="10306" width="8.7109375" style="21" customWidth="1"/>
    <col min="10307" max="10307" width="6" style="21" customWidth="1"/>
    <col min="10308" max="10308" width="5.140625" style="21" customWidth="1"/>
    <col min="10309" max="10310" width="4.5703125" style="21" customWidth="1"/>
    <col min="10311" max="10311" width="4" style="21" customWidth="1"/>
    <col min="10312" max="10312" width="9.42578125" style="21" bestFit="1" customWidth="1"/>
    <col min="10313" max="10313" width="4.140625" style="21" customWidth="1"/>
    <col min="10314" max="10496" width="11.42578125" style="21"/>
    <col min="10497" max="10497" width="14.42578125" style="21" customWidth="1"/>
    <col min="10498" max="10498" width="13.7109375" style="21" customWidth="1"/>
    <col min="10499" max="10499" width="7.5703125" style="21" customWidth="1"/>
    <col min="10500" max="10501" width="6.140625" style="21" customWidth="1"/>
    <col min="10502" max="10502" width="5.5703125" style="21" customWidth="1"/>
    <col min="10503" max="10503" width="9.42578125" style="21" customWidth="1"/>
    <col min="10504" max="10504" width="2.7109375" style="21" bestFit="1" customWidth="1"/>
    <col min="10505" max="10505" width="12.42578125" style="21" customWidth="1"/>
    <col min="10506" max="10506" width="8.85546875" style="21" customWidth="1"/>
    <col min="10507" max="10507" width="8" style="21" customWidth="1"/>
    <col min="10508" max="10509" width="7.7109375" style="21" customWidth="1"/>
    <col min="10510" max="10510" width="6.42578125" style="21" customWidth="1"/>
    <col min="10511" max="10511" width="4.7109375" style="21" customWidth="1"/>
    <col min="10512" max="10512" width="3.7109375" style="21" customWidth="1"/>
    <col min="10513" max="10513" width="4.42578125" style="21" customWidth="1"/>
    <col min="10514" max="10514" width="4.7109375" style="21" customWidth="1"/>
    <col min="10515" max="10550" width="0" style="21" hidden="1" customWidth="1"/>
    <col min="10551" max="10553" width="3.7109375" style="21" customWidth="1"/>
    <col min="10554" max="10554" width="3.140625" style="21" customWidth="1"/>
    <col min="10555" max="10555" width="3.7109375" style="21" customWidth="1"/>
    <col min="10556" max="10556" width="17.28515625" style="21" customWidth="1"/>
    <col min="10557" max="10557" width="12.85546875" style="21" customWidth="1"/>
    <col min="10558" max="10559" width="15.5703125" style="21" customWidth="1"/>
    <col min="10560" max="10560" width="6.42578125" style="21" customWidth="1"/>
    <col min="10561" max="10561" width="6.5703125" style="21" bestFit="1" customWidth="1"/>
    <col min="10562" max="10562" width="8.7109375" style="21" customWidth="1"/>
    <col min="10563" max="10563" width="6" style="21" customWidth="1"/>
    <col min="10564" max="10564" width="5.140625" style="21" customWidth="1"/>
    <col min="10565" max="10566" width="4.5703125" style="21" customWidth="1"/>
    <col min="10567" max="10567" width="4" style="21" customWidth="1"/>
    <col min="10568" max="10568" width="9.42578125" style="21" bestFit="1" customWidth="1"/>
    <col min="10569" max="10569" width="4.140625" style="21" customWidth="1"/>
    <col min="10570" max="10752" width="11.42578125" style="21"/>
    <col min="10753" max="10753" width="14.42578125" style="21" customWidth="1"/>
    <col min="10754" max="10754" width="13.7109375" style="21" customWidth="1"/>
    <col min="10755" max="10755" width="7.5703125" style="21" customWidth="1"/>
    <col min="10756" max="10757" width="6.140625" style="21" customWidth="1"/>
    <col min="10758" max="10758" width="5.5703125" style="21" customWidth="1"/>
    <col min="10759" max="10759" width="9.42578125" style="21" customWidth="1"/>
    <col min="10760" max="10760" width="2.7109375" style="21" bestFit="1" customWidth="1"/>
    <col min="10761" max="10761" width="12.42578125" style="21" customWidth="1"/>
    <col min="10762" max="10762" width="8.85546875" style="21" customWidth="1"/>
    <col min="10763" max="10763" width="8" style="21" customWidth="1"/>
    <col min="10764" max="10765" width="7.7109375" style="21" customWidth="1"/>
    <col min="10766" max="10766" width="6.42578125" style="21" customWidth="1"/>
    <col min="10767" max="10767" width="4.7109375" style="21" customWidth="1"/>
    <col min="10768" max="10768" width="3.7109375" style="21" customWidth="1"/>
    <col min="10769" max="10769" width="4.42578125" style="21" customWidth="1"/>
    <col min="10770" max="10770" width="4.7109375" style="21" customWidth="1"/>
    <col min="10771" max="10806" width="0" style="21" hidden="1" customWidth="1"/>
    <col min="10807" max="10809" width="3.7109375" style="21" customWidth="1"/>
    <col min="10810" max="10810" width="3.140625" style="21" customWidth="1"/>
    <col min="10811" max="10811" width="3.7109375" style="21" customWidth="1"/>
    <col min="10812" max="10812" width="17.28515625" style="21" customWidth="1"/>
    <col min="10813" max="10813" width="12.85546875" style="21" customWidth="1"/>
    <col min="10814" max="10815" width="15.5703125" style="21" customWidth="1"/>
    <col min="10816" max="10816" width="6.42578125" style="21" customWidth="1"/>
    <col min="10817" max="10817" width="6.5703125" style="21" bestFit="1" customWidth="1"/>
    <col min="10818" max="10818" width="8.7109375" style="21" customWidth="1"/>
    <col min="10819" max="10819" width="6" style="21" customWidth="1"/>
    <col min="10820" max="10820" width="5.140625" style="21" customWidth="1"/>
    <col min="10821" max="10822" width="4.5703125" style="21" customWidth="1"/>
    <col min="10823" max="10823" width="4" style="21" customWidth="1"/>
    <col min="10824" max="10824" width="9.42578125" style="21" bestFit="1" customWidth="1"/>
    <col min="10825" max="10825" width="4.140625" style="21" customWidth="1"/>
    <col min="10826" max="11008" width="11.42578125" style="21"/>
    <col min="11009" max="11009" width="14.42578125" style="21" customWidth="1"/>
    <col min="11010" max="11010" width="13.7109375" style="21" customWidth="1"/>
    <col min="11011" max="11011" width="7.5703125" style="21" customWidth="1"/>
    <col min="11012" max="11013" width="6.140625" style="21" customWidth="1"/>
    <col min="11014" max="11014" width="5.5703125" style="21" customWidth="1"/>
    <col min="11015" max="11015" width="9.42578125" style="21" customWidth="1"/>
    <col min="11016" max="11016" width="2.7109375" style="21" bestFit="1" customWidth="1"/>
    <col min="11017" max="11017" width="12.42578125" style="21" customWidth="1"/>
    <col min="11018" max="11018" width="8.85546875" style="21" customWidth="1"/>
    <col min="11019" max="11019" width="8" style="21" customWidth="1"/>
    <col min="11020" max="11021" width="7.7109375" style="21" customWidth="1"/>
    <col min="11022" max="11022" width="6.42578125" style="21" customWidth="1"/>
    <col min="11023" max="11023" width="4.7109375" style="21" customWidth="1"/>
    <col min="11024" max="11024" width="3.7109375" style="21" customWidth="1"/>
    <col min="11025" max="11025" width="4.42578125" style="21" customWidth="1"/>
    <col min="11026" max="11026" width="4.7109375" style="21" customWidth="1"/>
    <col min="11027" max="11062" width="0" style="21" hidden="1" customWidth="1"/>
    <col min="11063" max="11065" width="3.7109375" style="21" customWidth="1"/>
    <col min="11066" max="11066" width="3.140625" style="21" customWidth="1"/>
    <col min="11067" max="11067" width="3.7109375" style="21" customWidth="1"/>
    <col min="11068" max="11068" width="17.28515625" style="21" customWidth="1"/>
    <col min="11069" max="11069" width="12.85546875" style="21" customWidth="1"/>
    <col min="11070" max="11071" width="15.5703125" style="21" customWidth="1"/>
    <col min="11072" max="11072" width="6.42578125" style="21" customWidth="1"/>
    <col min="11073" max="11073" width="6.5703125" style="21" bestFit="1" customWidth="1"/>
    <col min="11074" max="11074" width="8.7109375" style="21" customWidth="1"/>
    <col min="11075" max="11075" width="6" style="21" customWidth="1"/>
    <col min="11076" max="11076" width="5.140625" style="21" customWidth="1"/>
    <col min="11077" max="11078" width="4.5703125" style="21" customWidth="1"/>
    <col min="11079" max="11079" width="4" style="21" customWidth="1"/>
    <col min="11080" max="11080" width="9.42578125" style="21" bestFit="1" customWidth="1"/>
    <col min="11081" max="11081" width="4.140625" style="21" customWidth="1"/>
    <col min="11082" max="11264" width="11.42578125" style="21"/>
    <col min="11265" max="11265" width="14.42578125" style="21" customWidth="1"/>
    <col min="11266" max="11266" width="13.7109375" style="21" customWidth="1"/>
    <col min="11267" max="11267" width="7.5703125" style="21" customWidth="1"/>
    <col min="11268" max="11269" width="6.140625" style="21" customWidth="1"/>
    <col min="11270" max="11270" width="5.5703125" style="21" customWidth="1"/>
    <col min="11271" max="11271" width="9.42578125" style="21" customWidth="1"/>
    <col min="11272" max="11272" width="2.7109375" style="21" bestFit="1" customWidth="1"/>
    <col min="11273" max="11273" width="12.42578125" style="21" customWidth="1"/>
    <col min="11274" max="11274" width="8.85546875" style="21" customWidth="1"/>
    <col min="11275" max="11275" width="8" style="21" customWidth="1"/>
    <col min="11276" max="11277" width="7.7109375" style="21" customWidth="1"/>
    <col min="11278" max="11278" width="6.42578125" style="21" customWidth="1"/>
    <col min="11279" max="11279" width="4.7109375" style="21" customWidth="1"/>
    <col min="11280" max="11280" width="3.7109375" style="21" customWidth="1"/>
    <col min="11281" max="11281" width="4.42578125" style="21" customWidth="1"/>
    <col min="11282" max="11282" width="4.7109375" style="21" customWidth="1"/>
    <col min="11283" max="11318" width="0" style="21" hidden="1" customWidth="1"/>
    <col min="11319" max="11321" width="3.7109375" style="21" customWidth="1"/>
    <col min="11322" max="11322" width="3.140625" style="21" customWidth="1"/>
    <col min="11323" max="11323" width="3.7109375" style="21" customWidth="1"/>
    <col min="11324" max="11324" width="17.28515625" style="21" customWidth="1"/>
    <col min="11325" max="11325" width="12.85546875" style="21" customWidth="1"/>
    <col min="11326" max="11327" width="15.5703125" style="21" customWidth="1"/>
    <col min="11328" max="11328" width="6.42578125" style="21" customWidth="1"/>
    <col min="11329" max="11329" width="6.5703125" style="21" bestFit="1" customWidth="1"/>
    <col min="11330" max="11330" width="8.7109375" style="21" customWidth="1"/>
    <col min="11331" max="11331" width="6" style="21" customWidth="1"/>
    <col min="11332" max="11332" width="5.140625" style="21" customWidth="1"/>
    <col min="11333" max="11334" width="4.5703125" style="21" customWidth="1"/>
    <col min="11335" max="11335" width="4" style="21" customWidth="1"/>
    <col min="11336" max="11336" width="9.42578125" style="21" bestFit="1" customWidth="1"/>
    <col min="11337" max="11337" width="4.140625" style="21" customWidth="1"/>
    <col min="11338" max="11520" width="11.42578125" style="21"/>
    <col min="11521" max="11521" width="14.42578125" style="21" customWidth="1"/>
    <col min="11522" max="11522" width="13.7109375" style="21" customWidth="1"/>
    <col min="11523" max="11523" width="7.5703125" style="21" customWidth="1"/>
    <col min="11524" max="11525" width="6.140625" style="21" customWidth="1"/>
    <col min="11526" max="11526" width="5.5703125" style="21" customWidth="1"/>
    <col min="11527" max="11527" width="9.42578125" style="21" customWidth="1"/>
    <col min="11528" max="11528" width="2.7109375" style="21" bestFit="1" customWidth="1"/>
    <col min="11529" max="11529" width="12.42578125" style="21" customWidth="1"/>
    <col min="11530" max="11530" width="8.85546875" style="21" customWidth="1"/>
    <col min="11531" max="11531" width="8" style="21" customWidth="1"/>
    <col min="11532" max="11533" width="7.7109375" style="21" customWidth="1"/>
    <col min="11534" max="11534" width="6.42578125" style="21" customWidth="1"/>
    <col min="11535" max="11535" width="4.7109375" style="21" customWidth="1"/>
    <col min="11536" max="11536" width="3.7109375" style="21" customWidth="1"/>
    <col min="11537" max="11537" width="4.42578125" style="21" customWidth="1"/>
    <col min="11538" max="11538" width="4.7109375" style="21" customWidth="1"/>
    <col min="11539" max="11574" width="0" style="21" hidden="1" customWidth="1"/>
    <col min="11575" max="11577" width="3.7109375" style="21" customWidth="1"/>
    <col min="11578" max="11578" width="3.140625" style="21" customWidth="1"/>
    <col min="11579" max="11579" width="3.7109375" style="21" customWidth="1"/>
    <col min="11580" max="11580" width="17.28515625" style="21" customWidth="1"/>
    <col min="11581" max="11581" width="12.85546875" style="21" customWidth="1"/>
    <col min="11582" max="11583" width="15.5703125" style="21" customWidth="1"/>
    <col min="11584" max="11584" width="6.42578125" style="21" customWidth="1"/>
    <col min="11585" max="11585" width="6.5703125" style="21" bestFit="1" customWidth="1"/>
    <col min="11586" max="11586" width="8.7109375" style="21" customWidth="1"/>
    <col min="11587" max="11587" width="6" style="21" customWidth="1"/>
    <col min="11588" max="11588" width="5.140625" style="21" customWidth="1"/>
    <col min="11589" max="11590" width="4.5703125" style="21" customWidth="1"/>
    <col min="11591" max="11591" width="4" style="21" customWidth="1"/>
    <col min="11592" max="11592" width="9.42578125" style="21" bestFit="1" customWidth="1"/>
    <col min="11593" max="11593" width="4.140625" style="21" customWidth="1"/>
    <col min="11594" max="11776" width="11.42578125" style="21"/>
    <col min="11777" max="11777" width="14.42578125" style="21" customWidth="1"/>
    <col min="11778" max="11778" width="13.7109375" style="21" customWidth="1"/>
    <col min="11779" max="11779" width="7.5703125" style="21" customWidth="1"/>
    <col min="11780" max="11781" width="6.140625" style="21" customWidth="1"/>
    <col min="11782" max="11782" width="5.5703125" style="21" customWidth="1"/>
    <col min="11783" max="11783" width="9.42578125" style="21" customWidth="1"/>
    <col min="11784" max="11784" width="2.7109375" style="21" bestFit="1" customWidth="1"/>
    <col min="11785" max="11785" width="12.42578125" style="21" customWidth="1"/>
    <col min="11786" max="11786" width="8.85546875" style="21" customWidth="1"/>
    <col min="11787" max="11787" width="8" style="21" customWidth="1"/>
    <col min="11788" max="11789" width="7.7109375" style="21" customWidth="1"/>
    <col min="11790" max="11790" width="6.42578125" style="21" customWidth="1"/>
    <col min="11791" max="11791" width="4.7109375" style="21" customWidth="1"/>
    <col min="11792" max="11792" width="3.7109375" style="21" customWidth="1"/>
    <col min="11793" max="11793" width="4.42578125" style="21" customWidth="1"/>
    <col min="11794" max="11794" width="4.7109375" style="21" customWidth="1"/>
    <col min="11795" max="11830" width="0" style="21" hidden="1" customWidth="1"/>
    <col min="11831" max="11833" width="3.7109375" style="21" customWidth="1"/>
    <col min="11834" max="11834" width="3.140625" style="21" customWidth="1"/>
    <col min="11835" max="11835" width="3.7109375" style="21" customWidth="1"/>
    <col min="11836" max="11836" width="17.28515625" style="21" customWidth="1"/>
    <col min="11837" max="11837" width="12.85546875" style="21" customWidth="1"/>
    <col min="11838" max="11839" width="15.5703125" style="21" customWidth="1"/>
    <col min="11840" max="11840" width="6.42578125" style="21" customWidth="1"/>
    <col min="11841" max="11841" width="6.5703125" style="21" bestFit="1" customWidth="1"/>
    <col min="11842" max="11842" width="8.7109375" style="21" customWidth="1"/>
    <col min="11843" max="11843" width="6" style="21" customWidth="1"/>
    <col min="11844" max="11844" width="5.140625" style="21" customWidth="1"/>
    <col min="11845" max="11846" width="4.5703125" style="21" customWidth="1"/>
    <col min="11847" max="11847" width="4" style="21" customWidth="1"/>
    <col min="11848" max="11848" width="9.42578125" style="21" bestFit="1" customWidth="1"/>
    <col min="11849" max="11849" width="4.140625" style="21" customWidth="1"/>
    <col min="11850" max="12032" width="11.42578125" style="21"/>
    <col min="12033" max="12033" width="14.42578125" style="21" customWidth="1"/>
    <col min="12034" max="12034" width="13.7109375" style="21" customWidth="1"/>
    <col min="12035" max="12035" width="7.5703125" style="21" customWidth="1"/>
    <col min="12036" max="12037" width="6.140625" style="21" customWidth="1"/>
    <col min="12038" max="12038" width="5.5703125" style="21" customWidth="1"/>
    <col min="12039" max="12039" width="9.42578125" style="21" customWidth="1"/>
    <col min="12040" max="12040" width="2.7109375" style="21" bestFit="1" customWidth="1"/>
    <col min="12041" max="12041" width="12.42578125" style="21" customWidth="1"/>
    <col min="12042" max="12042" width="8.85546875" style="21" customWidth="1"/>
    <col min="12043" max="12043" width="8" style="21" customWidth="1"/>
    <col min="12044" max="12045" width="7.7109375" style="21" customWidth="1"/>
    <col min="12046" max="12046" width="6.42578125" style="21" customWidth="1"/>
    <col min="12047" max="12047" width="4.7109375" style="21" customWidth="1"/>
    <col min="12048" max="12048" width="3.7109375" style="21" customWidth="1"/>
    <col min="12049" max="12049" width="4.42578125" style="21" customWidth="1"/>
    <col min="12050" max="12050" width="4.7109375" style="21" customWidth="1"/>
    <col min="12051" max="12086" width="0" style="21" hidden="1" customWidth="1"/>
    <col min="12087" max="12089" width="3.7109375" style="21" customWidth="1"/>
    <col min="12090" max="12090" width="3.140625" style="21" customWidth="1"/>
    <col min="12091" max="12091" width="3.7109375" style="21" customWidth="1"/>
    <col min="12092" max="12092" width="17.28515625" style="21" customWidth="1"/>
    <col min="12093" max="12093" width="12.85546875" style="21" customWidth="1"/>
    <col min="12094" max="12095" width="15.5703125" style="21" customWidth="1"/>
    <col min="12096" max="12096" width="6.42578125" style="21" customWidth="1"/>
    <col min="12097" max="12097" width="6.5703125" style="21" bestFit="1" customWidth="1"/>
    <col min="12098" max="12098" width="8.7109375" style="21" customWidth="1"/>
    <col min="12099" max="12099" width="6" style="21" customWidth="1"/>
    <col min="12100" max="12100" width="5.140625" style="21" customWidth="1"/>
    <col min="12101" max="12102" width="4.5703125" style="21" customWidth="1"/>
    <col min="12103" max="12103" width="4" style="21" customWidth="1"/>
    <col min="12104" max="12104" width="9.42578125" style="21" bestFit="1" customWidth="1"/>
    <col min="12105" max="12105" width="4.140625" style="21" customWidth="1"/>
    <col min="12106" max="12288" width="11.42578125" style="21"/>
    <col min="12289" max="12289" width="14.42578125" style="21" customWidth="1"/>
    <col min="12290" max="12290" width="13.7109375" style="21" customWidth="1"/>
    <col min="12291" max="12291" width="7.5703125" style="21" customWidth="1"/>
    <col min="12292" max="12293" width="6.140625" style="21" customWidth="1"/>
    <col min="12294" max="12294" width="5.5703125" style="21" customWidth="1"/>
    <col min="12295" max="12295" width="9.42578125" style="21" customWidth="1"/>
    <col min="12296" max="12296" width="2.7109375" style="21" bestFit="1" customWidth="1"/>
    <col min="12297" max="12297" width="12.42578125" style="21" customWidth="1"/>
    <col min="12298" max="12298" width="8.85546875" style="21" customWidth="1"/>
    <col min="12299" max="12299" width="8" style="21" customWidth="1"/>
    <col min="12300" max="12301" width="7.7109375" style="21" customWidth="1"/>
    <col min="12302" max="12302" width="6.42578125" style="21" customWidth="1"/>
    <col min="12303" max="12303" width="4.7109375" style="21" customWidth="1"/>
    <col min="12304" max="12304" width="3.7109375" style="21" customWidth="1"/>
    <col min="12305" max="12305" width="4.42578125" style="21" customWidth="1"/>
    <col min="12306" max="12306" width="4.7109375" style="21" customWidth="1"/>
    <col min="12307" max="12342" width="0" style="21" hidden="1" customWidth="1"/>
    <col min="12343" max="12345" width="3.7109375" style="21" customWidth="1"/>
    <col min="12346" max="12346" width="3.140625" style="21" customWidth="1"/>
    <col min="12347" max="12347" width="3.7109375" style="21" customWidth="1"/>
    <col min="12348" max="12348" width="17.28515625" style="21" customWidth="1"/>
    <col min="12349" max="12349" width="12.85546875" style="21" customWidth="1"/>
    <col min="12350" max="12351" width="15.5703125" style="21" customWidth="1"/>
    <col min="12352" max="12352" width="6.42578125" style="21" customWidth="1"/>
    <col min="12353" max="12353" width="6.5703125" style="21" bestFit="1" customWidth="1"/>
    <col min="12354" max="12354" width="8.7109375" style="21" customWidth="1"/>
    <col min="12355" max="12355" width="6" style="21" customWidth="1"/>
    <col min="12356" max="12356" width="5.140625" style="21" customWidth="1"/>
    <col min="12357" max="12358" width="4.5703125" style="21" customWidth="1"/>
    <col min="12359" max="12359" width="4" style="21" customWidth="1"/>
    <col min="12360" max="12360" width="9.42578125" style="21" bestFit="1" customWidth="1"/>
    <col min="12361" max="12361" width="4.140625" style="21" customWidth="1"/>
    <col min="12362" max="12544" width="11.42578125" style="21"/>
    <col min="12545" max="12545" width="14.42578125" style="21" customWidth="1"/>
    <col min="12546" max="12546" width="13.7109375" style="21" customWidth="1"/>
    <col min="12547" max="12547" width="7.5703125" style="21" customWidth="1"/>
    <col min="12548" max="12549" width="6.140625" style="21" customWidth="1"/>
    <col min="12550" max="12550" width="5.5703125" style="21" customWidth="1"/>
    <col min="12551" max="12551" width="9.42578125" style="21" customWidth="1"/>
    <col min="12552" max="12552" width="2.7109375" style="21" bestFit="1" customWidth="1"/>
    <col min="12553" max="12553" width="12.42578125" style="21" customWidth="1"/>
    <col min="12554" max="12554" width="8.85546875" style="21" customWidth="1"/>
    <col min="12555" max="12555" width="8" style="21" customWidth="1"/>
    <col min="12556" max="12557" width="7.7109375" style="21" customWidth="1"/>
    <col min="12558" max="12558" width="6.42578125" style="21" customWidth="1"/>
    <col min="12559" max="12559" width="4.7109375" style="21" customWidth="1"/>
    <col min="12560" max="12560" width="3.7109375" style="21" customWidth="1"/>
    <col min="12561" max="12561" width="4.42578125" style="21" customWidth="1"/>
    <col min="12562" max="12562" width="4.7109375" style="21" customWidth="1"/>
    <col min="12563" max="12598" width="0" style="21" hidden="1" customWidth="1"/>
    <col min="12599" max="12601" width="3.7109375" style="21" customWidth="1"/>
    <col min="12602" max="12602" width="3.140625" style="21" customWidth="1"/>
    <col min="12603" max="12603" width="3.7109375" style="21" customWidth="1"/>
    <col min="12604" max="12604" width="17.28515625" style="21" customWidth="1"/>
    <col min="12605" max="12605" width="12.85546875" style="21" customWidth="1"/>
    <col min="12606" max="12607" width="15.5703125" style="21" customWidth="1"/>
    <col min="12608" max="12608" width="6.42578125" style="21" customWidth="1"/>
    <col min="12609" max="12609" width="6.5703125" style="21" bestFit="1" customWidth="1"/>
    <col min="12610" max="12610" width="8.7109375" style="21" customWidth="1"/>
    <col min="12611" max="12611" width="6" style="21" customWidth="1"/>
    <col min="12612" max="12612" width="5.140625" style="21" customWidth="1"/>
    <col min="12613" max="12614" width="4.5703125" style="21" customWidth="1"/>
    <col min="12615" max="12615" width="4" style="21" customWidth="1"/>
    <col min="12616" max="12616" width="9.42578125" style="21" bestFit="1" customWidth="1"/>
    <col min="12617" max="12617" width="4.140625" style="21" customWidth="1"/>
    <col min="12618" max="12800" width="11.42578125" style="21"/>
    <col min="12801" max="12801" width="14.42578125" style="21" customWidth="1"/>
    <col min="12802" max="12802" width="13.7109375" style="21" customWidth="1"/>
    <col min="12803" max="12803" width="7.5703125" style="21" customWidth="1"/>
    <col min="12804" max="12805" width="6.140625" style="21" customWidth="1"/>
    <col min="12806" max="12806" width="5.5703125" style="21" customWidth="1"/>
    <col min="12807" max="12807" width="9.42578125" style="21" customWidth="1"/>
    <col min="12808" max="12808" width="2.7109375" style="21" bestFit="1" customWidth="1"/>
    <col min="12809" max="12809" width="12.42578125" style="21" customWidth="1"/>
    <col min="12810" max="12810" width="8.85546875" style="21" customWidth="1"/>
    <col min="12811" max="12811" width="8" style="21" customWidth="1"/>
    <col min="12812" max="12813" width="7.7109375" style="21" customWidth="1"/>
    <col min="12814" max="12814" width="6.42578125" style="21" customWidth="1"/>
    <col min="12815" max="12815" width="4.7109375" style="21" customWidth="1"/>
    <col min="12816" max="12816" width="3.7109375" style="21" customWidth="1"/>
    <col min="12817" max="12817" width="4.42578125" style="21" customWidth="1"/>
    <col min="12818" max="12818" width="4.7109375" style="21" customWidth="1"/>
    <col min="12819" max="12854" width="0" style="21" hidden="1" customWidth="1"/>
    <col min="12855" max="12857" width="3.7109375" style="21" customWidth="1"/>
    <col min="12858" max="12858" width="3.140625" style="21" customWidth="1"/>
    <col min="12859" max="12859" width="3.7109375" style="21" customWidth="1"/>
    <col min="12860" max="12860" width="17.28515625" style="21" customWidth="1"/>
    <col min="12861" max="12861" width="12.85546875" style="21" customWidth="1"/>
    <col min="12862" max="12863" width="15.5703125" style="21" customWidth="1"/>
    <col min="12864" max="12864" width="6.42578125" style="21" customWidth="1"/>
    <col min="12865" max="12865" width="6.5703125" style="21" bestFit="1" customWidth="1"/>
    <col min="12866" max="12866" width="8.7109375" style="21" customWidth="1"/>
    <col min="12867" max="12867" width="6" style="21" customWidth="1"/>
    <col min="12868" max="12868" width="5.140625" style="21" customWidth="1"/>
    <col min="12869" max="12870" width="4.5703125" style="21" customWidth="1"/>
    <col min="12871" max="12871" width="4" style="21" customWidth="1"/>
    <col min="12872" max="12872" width="9.42578125" style="21" bestFit="1" customWidth="1"/>
    <col min="12873" max="12873" width="4.140625" style="21" customWidth="1"/>
    <col min="12874" max="13056" width="11.42578125" style="21"/>
    <col min="13057" max="13057" width="14.42578125" style="21" customWidth="1"/>
    <col min="13058" max="13058" width="13.7109375" style="21" customWidth="1"/>
    <col min="13059" max="13059" width="7.5703125" style="21" customWidth="1"/>
    <col min="13060" max="13061" width="6.140625" style="21" customWidth="1"/>
    <col min="13062" max="13062" width="5.5703125" style="21" customWidth="1"/>
    <col min="13063" max="13063" width="9.42578125" style="21" customWidth="1"/>
    <col min="13064" max="13064" width="2.7109375" style="21" bestFit="1" customWidth="1"/>
    <col min="13065" max="13065" width="12.42578125" style="21" customWidth="1"/>
    <col min="13066" max="13066" width="8.85546875" style="21" customWidth="1"/>
    <col min="13067" max="13067" width="8" style="21" customWidth="1"/>
    <col min="13068" max="13069" width="7.7109375" style="21" customWidth="1"/>
    <col min="13070" max="13070" width="6.42578125" style="21" customWidth="1"/>
    <col min="13071" max="13071" width="4.7109375" style="21" customWidth="1"/>
    <col min="13072" max="13072" width="3.7109375" style="21" customWidth="1"/>
    <col min="13073" max="13073" width="4.42578125" style="21" customWidth="1"/>
    <col min="13074" max="13074" width="4.7109375" style="21" customWidth="1"/>
    <col min="13075" max="13110" width="0" style="21" hidden="1" customWidth="1"/>
    <col min="13111" max="13113" width="3.7109375" style="21" customWidth="1"/>
    <col min="13114" max="13114" width="3.140625" style="21" customWidth="1"/>
    <col min="13115" max="13115" width="3.7109375" style="21" customWidth="1"/>
    <col min="13116" max="13116" width="17.28515625" style="21" customWidth="1"/>
    <col min="13117" max="13117" width="12.85546875" style="21" customWidth="1"/>
    <col min="13118" max="13119" width="15.5703125" style="21" customWidth="1"/>
    <col min="13120" max="13120" width="6.42578125" style="21" customWidth="1"/>
    <col min="13121" max="13121" width="6.5703125" style="21" bestFit="1" customWidth="1"/>
    <col min="13122" max="13122" width="8.7109375" style="21" customWidth="1"/>
    <col min="13123" max="13123" width="6" style="21" customWidth="1"/>
    <col min="13124" max="13124" width="5.140625" style="21" customWidth="1"/>
    <col min="13125" max="13126" width="4.5703125" style="21" customWidth="1"/>
    <col min="13127" max="13127" width="4" style="21" customWidth="1"/>
    <col min="13128" max="13128" width="9.42578125" style="21" bestFit="1" customWidth="1"/>
    <col min="13129" max="13129" width="4.140625" style="21" customWidth="1"/>
    <col min="13130" max="13312" width="11.42578125" style="21"/>
    <col min="13313" max="13313" width="14.42578125" style="21" customWidth="1"/>
    <col min="13314" max="13314" width="13.7109375" style="21" customWidth="1"/>
    <col min="13315" max="13315" width="7.5703125" style="21" customWidth="1"/>
    <col min="13316" max="13317" width="6.140625" style="21" customWidth="1"/>
    <col min="13318" max="13318" width="5.5703125" style="21" customWidth="1"/>
    <col min="13319" max="13319" width="9.42578125" style="21" customWidth="1"/>
    <col min="13320" max="13320" width="2.7109375" style="21" bestFit="1" customWidth="1"/>
    <col min="13321" max="13321" width="12.42578125" style="21" customWidth="1"/>
    <col min="13322" max="13322" width="8.85546875" style="21" customWidth="1"/>
    <col min="13323" max="13323" width="8" style="21" customWidth="1"/>
    <col min="13324" max="13325" width="7.7109375" style="21" customWidth="1"/>
    <col min="13326" max="13326" width="6.42578125" style="21" customWidth="1"/>
    <col min="13327" max="13327" width="4.7109375" style="21" customWidth="1"/>
    <col min="13328" max="13328" width="3.7109375" style="21" customWidth="1"/>
    <col min="13329" max="13329" width="4.42578125" style="21" customWidth="1"/>
    <col min="13330" max="13330" width="4.7109375" style="21" customWidth="1"/>
    <col min="13331" max="13366" width="0" style="21" hidden="1" customWidth="1"/>
    <col min="13367" max="13369" width="3.7109375" style="21" customWidth="1"/>
    <col min="13370" max="13370" width="3.140625" style="21" customWidth="1"/>
    <col min="13371" max="13371" width="3.7109375" style="21" customWidth="1"/>
    <col min="13372" max="13372" width="17.28515625" style="21" customWidth="1"/>
    <col min="13373" max="13373" width="12.85546875" style="21" customWidth="1"/>
    <col min="13374" max="13375" width="15.5703125" style="21" customWidth="1"/>
    <col min="13376" max="13376" width="6.42578125" style="21" customWidth="1"/>
    <col min="13377" max="13377" width="6.5703125" style="21" bestFit="1" customWidth="1"/>
    <col min="13378" max="13378" width="8.7109375" style="21" customWidth="1"/>
    <col min="13379" max="13379" width="6" style="21" customWidth="1"/>
    <col min="13380" max="13380" width="5.140625" style="21" customWidth="1"/>
    <col min="13381" max="13382" width="4.5703125" style="21" customWidth="1"/>
    <col min="13383" max="13383" width="4" style="21" customWidth="1"/>
    <col min="13384" max="13384" width="9.42578125" style="21" bestFit="1" customWidth="1"/>
    <col min="13385" max="13385" width="4.140625" style="21" customWidth="1"/>
    <col min="13386" max="13568" width="11.42578125" style="21"/>
    <col min="13569" max="13569" width="14.42578125" style="21" customWidth="1"/>
    <col min="13570" max="13570" width="13.7109375" style="21" customWidth="1"/>
    <col min="13571" max="13571" width="7.5703125" style="21" customWidth="1"/>
    <col min="13572" max="13573" width="6.140625" style="21" customWidth="1"/>
    <col min="13574" max="13574" width="5.5703125" style="21" customWidth="1"/>
    <col min="13575" max="13575" width="9.42578125" style="21" customWidth="1"/>
    <col min="13576" max="13576" width="2.7109375" style="21" bestFit="1" customWidth="1"/>
    <col min="13577" max="13577" width="12.42578125" style="21" customWidth="1"/>
    <col min="13578" max="13578" width="8.85546875" style="21" customWidth="1"/>
    <col min="13579" max="13579" width="8" style="21" customWidth="1"/>
    <col min="13580" max="13581" width="7.7109375" style="21" customWidth="1"/>
    <col min="13582" max="13582" width="6.42578125" style="21" customWidth="1"/>
    <col min="13583" max="13583" width="4.7109375" style="21" customWidth="1"/>
    <col min="13584" max="13584" width="3.7109375" style="21" customWidth="1"/>
    <col min="13585" max="13585" width="4.42578125" style="21" customWidth="1"/>
    <col min="13586" max="13586" width="4.7109375" style="21" customWidth="1"/>
    <col min="13587" max="13622" width="0" style="21" hidden="1" customWidth="1"/>
    <col min="13623" max="13625" width="3.7109375" style="21" customWidth="1"/>
    <col min="13626" max="13626" width="3.140625" style="21" customWidth="1"/>
    <col min="13627" max="13627" width="3.7109375" style="21" customWidth="1"/>
    <col min="13628" max="13628" width="17.28515625" style="21" customWidth="1"/>
    <col min="13629" max="13629" width="12.85546875" style="21" customWidth="1"/>
    <col min="13630" max="13631" width="15.5703125" style="21" customWidth="1"/>
    <col min="13632" max="13632" width="6.42578125" style="21" customWidth="1"/>
    <col min="13633" max="13633" width="6.5703125" style="21" bestFit="1" customWidth="1"/>
    <col min="13634" max="13634" width="8.7109375" style="21" customWidth="1"/>
    <col min="13635" max="13635" width="6" style="21" customWidth="1"/>
    <col min="13636" max="13636" width="5.140625" style="21" customWidth="1"/>
    <col min="13637" max="13638" width="4.5703125" style="21" customWidth="1"/>
    <col min="13639" max="13639" width="4" style="21" customWidth="1"/>
    <col min="13640" max="13640" width="9.42578125" style="21" bestFit="1" customWidth="1"/>
    <col min="13641" max="13641" width="4.140625" style="21" customWidth="1"/>
    <col min="13642" max="13824" width="11.42578125" style="21"/>
    <col min="13825" max="13825" width="14.42578125" style="21" customWidth="1"/>
    <col min="13826" max="13826" width="13.7109375" style="21" customWidth="1"/>
    <col min="13827" max="13827" width="7.5703125" style="21" customWidth="1"/>
    <col min="13828" max="13829" width="6.140625" style="21" customWidth="1"/>
    <col min="13830" max="13830" width="5.5703125" style="21" customWidth="1"/>
    <col min="13831" max="13831" width="9.42578125" style="21" customWidth="1"/>
    <col min="13832" max="13832" width="2.7109375" style="21" bestFit="1" customWidth="1"/>
    <col min="13833" max="13833" width="12.42578125" style="21" customWidth="1"/>
    <col min="13834" max="13834" width="8.85546875" style="21" customWidth="1"/>
    <col min="13835" max="13835" width="8" style="21" customWidth="1"/>
    <col min="13836" max="13837" width="7.7109375" style="21" customWidth="1"/>
    <col min="13838" max="13838" width="6.42578125" style="21" customWidth="1"/>
    <col min="13839" max="13839" width="4.7109375" style="21" customWidth="1"/>
    <col min="13840" max="13840" width="3.7109375" style="21" customWidth="1"/>
    <col min="13841" max="13841" width="4.42578125" style="21" customWidth="1"/>
    <col min="13842" max="13842" width="4.7109375" style="21" customWidth="1"/>
    <col min="13843" max="13878" width="0" style="21" hidden="1" customWidth="1"/>
    <col min="13879" max="13881" width="3.7109375" style="21" customWidth="1"/>
    <col min="13882" max="13882" width="3.140625" style="21" customWidth="1"/>
    <col min="13883" max="13883" width="3.7109375" style="21" customWidth="1"/>
    <col min="13884" max="13884" width="17.28515625" style="21" customWidth="1"/>
    <col min="13885" max="13885" width="12.85546875" style="21" customWidth="1"/>
    <col min="13886" max="13887" width="15.5703125" style="21" customWidth="1"/>
    <col min="13888" max="13888" width="6.42578125" style="21" customWidth="1"/>
    <col min="13889" max="13889" width="6.5703125" style="21" bestFit="1" customWidth="1"/>
    <col min="13890" max="13890" width="8.7109375" style="21" customWidth="1"/>
    <col min="13891" max="13891" width="6" style="21" customWidth="1"/>
    <col min="13892" max="13892" width="5.140625" style="21" customWidth="1"/>
    <col min="13893" max="13894" width="4.5703125" style="21" customWidth="1"/>
    <col min="13895" max="13895" width="4" style="21" customWidth="1"/>
    <col min="13896" max="13896" width="9.42578125" style="21" bestFit="1" customWidth="1"/>
    <col min="13897" max="13897" width="4.140625" style="21" customWidth="1"/>
    <col min="13898" max="14080" width="11.42578125" style="21"/>
    <col min="14081" max="14081" width="14.42578125" style="21" customWidth="1"/>
    <col min="14082" max="14082" width="13.7109375" style="21" customWidth="1"/>
    <col min="14083" max="14083" width="7.5703125" style="21" customWidth="1"/>
    <col min="14084" max="14085" width="6.140625" style="21" customWidth="1"/>
    <col min="14086" max="14086" width="5.5703125" style="21" customWidth="1"/>
    <col min="14087" max="14087" width="9.42578125" style="21" customWidth="1"/>
    <col min="14088" max="14088" width="2.7109375" style="21" bestFit="1" customWidth="1"/>
    <col min="14089" max="14089" width="12.42578125" style="21" customWidth="1"/>
    <col min="14090" max="14090" width="8.85546875" style="21" customWidth="1"/>
    <col min="14091" max="14091" width="8" style="21" customWidth="1"/>
    <col min="14092" max="14093" width="7.7109375" style="21" customWidth="1"/>
    <col min="14094" max="14094" width="6.42578125" style="21" customWidth="1"/>
    <col min="14095" max="14095" width="4.7109375" style="21" customWidth="1"/>
    <col min="14096" max="14096" width="3.7109375" style="21" customWidth="1"/>
    <col min="14097" max="14097" width="4.42578125" style="21" customWidth="1"/>
    <col min="14098" max="14098" width="4.7109375" style="21" customWidth="1"/>
    <col min="14099" max="14134" width="0" style="21" hidden="1" customWidth="1"/>
    <col min="14135" max="14137" width="3.7109375" style="21" customWidth="1"/>
    <col min="14138" max="14138" width="3.140625" style="21" customWidth="1"/>
    <col min="14139" max="14139" width="3.7109375" style="21" customWidth="1"/>
    <col min="14140" max="14140" width="17.28515625" style="21" customWidth="1"/>
    <col min="14141" max="14141" width="12.85546875" style="21" customWidth="1"/>
    <col min="14142" max="14143" width="15.5703125" style="21" customWidth="1"/>
    <col min="14144" max="14144" width="6.42578125" style="21" customWidth="1"/>
    <col min="14145" max="14145" width="6.5703125" style="21" bestFit="1" customWidth="1"/>
    <col min="14146" max="14146" width="8.7109375" style="21" customWidth="1"/>
    <col min="14147" max="14147" width="6" style="21" customWidth="1"/>
    <col min="14148" max="14148" width="5.140625" style="21" customWidth="1"/>
    <col min="14149" max="14150" width="4.5703125" style="21" customWidth="1"/>
    <col min="14151" max="14151" width="4" style="21" customWidth="1"/>
    <col min="14152" max="14152" width="9.42578125" style="21" bestFit="1" customWidth="1"/>
    <col min="14153" max="14153" width="4.140625" style="21" customWidth="1"/>
    <col min="14154" max="14336" width="11.42578125" style="21"/>
    <col min="14337" max="14337" width="14.42578125" style="21" customWidth="1"/>
    <col min="14338" max="14338" width="13.7109375" style="21" customWidth="1"/>
    <col min="14339" max="14339" width="7.5703125" style="21" customWidth="1"/>
    <col min="14340" max="14341" width="6.140625" style="21" customWidth="1"/>
    <col min="14342" max="14342" width="5.5703125" style="21" customWidth="1"/>
    <col min="14343" max="14343" width="9.42578125" style="21" customWidth="1"/>
    <col min="14344" max="14344" width="2.7109375" style="21" bestFit="1" customWidth="1"/>
    <col min="14345" max="14345" width="12.42578125" style="21" customWidth="1"/>
    <col min="14346" max="14346" width="8.85546875" style="21" customWidth="1"/>
    <col min="14347" max="14347" width="8" style="21" customWidth="1"/>
    <col min="14348" max="14349" width="7.7109375" style="21" customWidth="1"/>
    <col min="14350" max="14350" width="6.42578125" style="21" customWidth="1"/>
    <col min="14351" max="14351" width="4.7109375" style="21" customWidth="1"/>
    <col min="14352" max="14352" width="3.7109375" style="21" customWidth="1"/>
    <col min="14353" max="14353" width="4.42578125" style="21" customWidth="1"/>
    <col min="14354" max="14354" width="4.7109375" style="21" customWidth="1"/>
    <col min="14355" max="14390" width="0" style="21" hidden="1" customWidth="1"/>
    <col min="14391" max="14393" width="3.7109375" style="21" customWidth="1"/>
    <col min="14394" max="14394" width="3.140625" style="21" customWidth="1"/>
    <col min="14395" max="14395" width="3.7109375" style="21" customWidth="1"/>
    <col min="14396" max="14396" width="17.28515625" style="21" customWidth="1"/>
    <col min="14397" max="14397" width="12.85546875" style="21" customWidth="1"/>
    <col min="14398" max="14399" width="15.5703125" style="21" customWidth="1"/>
    <col min="14400" max="14400" width="6.42578125" style="21" customWidth="1"/>
    <col min="14401" max="14401" width="6.5703125" style="21" bestFit="1" customWidth="1"/>
    <col min="14402" max="14402" width="8.7109375" style="21" customWidth="1"/>
    <col min="14403" max="14403" width="6" style="21" customWidth="1"/>
    <col min="14404" max="14404" width="5.140625" style="21" customWidth="1"/>
    <col min="14405" max="14406" width="4.5703125" style="21" customWidth="1"/>
    <col min="14407" max="14407" width="4" style="21" customWidth="1"/>
    <col min="14408" max="14408" width="9.42578125" style="21" bestFit="1" customWidth="1"/>
    <col min="14409" max="14409" width="4.140625" style="21" customWidth="1"/>
    <col min="14410" max="14592" width="11.42578125" style="21"/>
    <col min="14593" max="14593" width="14.42578125" style="21" customWidth="1"/>
    <col min="14594" max="14594" width="13.7109375" style="21" customWidth="1"/>
    <col min="14595" max="14595" width="7.5703125" style="21" customWidth="1"/>
    <col min="14596" max="14597" width="6.140625" style="21" customWidth="1"/>
    <col min="14598" max="14598" width="5.5703125" style="21" customWidth="1"/>
    <col min="14599" max="14599" width="9.42578125" style="21" customWidth="1"/>
    <col min="14600" max="14600" width="2.7109375" style="21" bestFit="1" customWidth="1"/>
    <col min="14601" max="14601" width="12.42578125" style="21" customWidth="1"/>
    <col min="14602" max="14602" width="8.85546875" style="21" customWidth="1"/>
    <col min="14603" max="14603" width="8" style="21" customWidth="1"/>
    <col min="14604" max="14605" width="7.7109375" style="21" customWidth="1"/>
    <col min="14606" max="14606" width="6.42578125" style="21" customWidth="1"/>
    <col min="14607" max="14607" width="4.7109375" style="21" customWidth="1"/>
    <col min="14608" max="14608" width="3.7109375" style="21" customWidth="1"/>
    <col min="14609" max="14609" width="4.42578125" style="21" customWidth="1"/>
    <col min="14610" max="14610" width="4.7109375" style="21" customWidth="1"/>
    <col min="14611" max="14646" width="0" style="21" hidden="1" customWidth="1"/>
    <col min="14647" max="14649" width="3.7109375" style="21" customWidth="1"/>
    <col min="14650" max="14650" width="3.140625" style="21" customWidth="1"/>
    <col min="14651" max="14651" width="3.7109375" style="21" customWidth="1"/>
    <col min="14652" max="14652" width="17.28515625" style="21" customWidth="1"/>
    <col min="14653" max="14653" width="12.85546875" style="21" customWidth="1"/>
    <col min="14654" max="14655" width="15.5703125" style="21" customWidth="1"/>
    <col min="14656" max="14656" width="6.42578125" style="21" customWidth="1"/>
    <col min="14657" max="14657" width="6.5703125" style="21" bestFit="1" customWidth="1"/>
    <col min="14658" max="14658" width="8.7109375" style="21" customWidth="1"/>
    <col min="14659" max="14659" width="6" style="21" customWidth="1"/>
    <col min="14660" max="14660" width="5.140625" style="21" customWidth="1"/>
    <col min="14661" max="14662" width="4.5703125" style="21" customWidth="1"/>
    <col min="14663" max="14663" width="4" style="21" customWidth="1"/>
    <col min="14664" max="14664" width="9.42578125" style="21" bestFit="1" customWidth="1"/>
    <col min="14665" max="14665" width="4.140625" style="21" customWidth="1"/>
    <col min="14666" max="14848" width="11.42578125" style="21"/>
    <col min="14849" max="14849" width="14.42578125" style="21" customWidth="1"/>
    <col min="14850" max="14850" width="13.7109375" style="21" customWidth="1"/>
    <col min="14851" max="14851" width="7.5703125" style="21" customWidth="1"/>
    <col min="14852" max="14853" width="6.140625" style="21" customWidth="1"/>
    <col min="14854" max="14854" width="5.5703125" style="21" customWidth="1"/>
    <col min="14855" max="14855" width="9.42578125" style="21" customWidth="1"/>
    <col min="14856" max="14856" width="2.7109375" style="21" bestFit="1" customWidth="1"/>
    <col min="14857" max="14857" width="12.42578125" style="21" customWidth="1"/>
    <col min="14858" max="14858" width="8.85546875" style="21" customWidth="1"/>
    <col min="14859" max="14859" width="8" style="21" customWidth="1"/>
    <col min="14860" max="14861" width="7.7109375" style="21" customWidth="1"/>
    <col min="14862" max="14862" width="6.42578125" style="21" customWidth="1"/>
    <col min="14863" max="14863" width="4.7109375" style="21" customWidth="1"/>
    <col min="14864" max="14864" width="3.7109375" style="21" customWidth="1"/>
    <col min="14865" max="14865" width="4.42578125" style="21" customWidth="1"/>
    <col min="14866" max="14866" width="4.7109375" style="21" customWidth="1"/>
    <col min="14867" max="14902" width="0" style="21" hidden="1" customWidth="1"/>
    <col min="14903" max="14905" width="3.7109375" style="21" customWidth="1"/>
    <col min="14906" max="14906" width="3.140625" style="21" customWidth="1"/>
    <col min="14907" max="14907" width="3.7109375" style="21" customWidth="1"/>
    <col min="14908" max="14908" width="17.28515625" style="21" customWidth="1"/>
    <col min="14909" max="14909" width="12.85546875" style="21" customWidth="1"/>
    <col min="14910" max="14911" width="15.5703125" style="21" customWidth="1"/>
    <col min="14912" max="14912" width="6.42578125" style="21" customWidth="1"/>
    <col min="14913" max="14913" width="6.5703125" style="21" bestFit="1" customWidth="1"/>
    <col min="14914" max="14914" width="8.7109375" style="21" customWidth="1"/>
    <col min="14915" max="14915" width="6" style="21" customWidth="1"/>
    <col min="14916" max="14916" width="5.140625" style="21" customWidth="1"/>
    <col min="14917" max="14918" width="4.5703125" style="21" customWidth="1"/>
    <col min="14919" max="14919" width="4" style="21" customWidth="1"/>
    <col min="14920" max="14920" width="9.42578125" style="21" bestFit="1" customWidth="1"/>
    <col min="14921" max="14921" width="4.140625" style="21" customWidth="1"/>
    <col min="14922" max="15104" width="11.42578125" style="21"/>
    <col min="15105" max="15105" width="14.42578125" style="21" customWidth="1"/>
    <col min="15106" max="15106" width="13.7109375" style="21" customWidth="1"/>
    <col min="15107" max="15107" width="7.5703125" style="21" customWidth="1"/>
    <col min="15108" max="15109" width="6.140625" style="21" customWidth="1"/>
    <col min="15110" max="15110" width="5.5703125" style="21" customWidth="1"/>
    <col min="15111" max="15111" width="9.42578125" style="21" customWidth="1"/>
    <col min="15112" max="15112" width="2.7109375" style="21" bestFit="1" customWidth="1"/>
    <col min="15113" max="15113" width="12.42578125" style="21" customWidth="1"/>
    <col min="15114" max="15114" width="8.85546875" style="21" customWidth="1"/>
    <col min="15115" max="15115" width="8" style="21" customWidth="1"/>
    <col min="15116" max="15117" width="7.7109375" style="21" customWidth="1"/>
    <col min="15118" max="15118" width="6.42578125" style="21" customWidth="1"/>
    <col min="15119" max="15119" width="4.7109375" style="21" customWidth="1"/>
    <col min="15120" max="15120" width="3.7109375" style="21" customWidth="1"/>
    <col min="15121" max="15121" width="4.42578125" style="21" customWidth="1"/>
    <col min="15122" max="15122" width="4.7109375" style="21" customWidth="1"/>
    <col min="15123" max="15158" width="0" style="21" hidden="1" customWidth="1"/>
    <col min="15159" max="15161" width="3.7109375" style="21" customWidth="1"/>
    <col min="15162" max="15162" width="3.140625" style="21" customWidth="1"/>
    <col min="15163" max="15163" width="3.7109375" style="21" customWidth="1"/>
    <col min="15164" max="15164" width="17.28515625" style="21" customWidth="1"/>
    <col min="15165" max="15165" width="12.85546875" style="21" customWidth="1"/>
    <col min="15166" max="15167" width="15.5703125" style="21" customWidth="1"/>
    <col min="15168" max="15168" width="6.42578125" style="21" customWidth="1"/>
    <col min="15169" max="15169" width="6.5703125" style="21" bestFit="1" customWidth="1"/>
    <col min="15170" max="15170" width="8.7109375" style="21" customWidth="1"/>
    <col min="15171" max="15171" width="6" style="21" customWidth="1"/>
    <col min="15172" max="15172" width="5.140625" style="21" customWidth="1"/>
    <col min="15173" max="15174" width="4.5703125" style="21" customWidth="1"/>
    <col min="15175" max="15175" width="4" style="21" customWidth="1"/>
    <col min="15176" max="15176" width="9.42578125" style="21" bestFit="1" customWidth="1"/>
    <col min="15177" max="15177" width="4.140625" style="21" customWidth="1"/>
    <col min="15178" max="15360" width="11.42578125" style="21"/>
    <col min="15361" max="15361" width="14.42578125" style="21" customWidth="1"/>
    <col min="15362" max="15362" width="13.7109375" style="21" customWidth="1"/>
    <col min="15363" max="15363" width="7.5703125" style="21" customWidth="1"/>
    <col min="15364" max="15365" width="6.140625" style="21" customWidth="1"/>
    <col min="15366" max="15366" width="5.5703125" style="21" customWidth="1"/>
    <col min="15367" max="15367" width="9.42578125" style="21" customWidth="1"/>
    <col min="15368" max="15368" width="2.7109375" style="21" bestFit="1" customWidth="1"/>
    <col min="15369" max="15369" width="12.42578125" style="21" customWidth="1"/>
    <col min="15370" max="15370" width="8.85546875" style="21" customWidth="1"/>
    <col min="15371" max="15371" width="8" style="21" customWidth="1"/>
    <col min="15372" max="15373" width="7.7109375" style="21" customWidth="1"/>
    <col min="15374" max="15374" width="6.42578125" style="21" customWidth="1"/>
    <col min="15375" max="15375" width="4.7109375" style="21" customWidth="1"/>
    <col min="15376" max="15376" width="3.7109375" style="21" customWidth="1"/>
    <col min="15377" max="15377" width="4.42578125" style="21" customWidth="1"/>
    <col min="15378" max="15378" width="4.7109375" style="21" customWidth="1"/>
    <col min="15379" max="15414" width="0" style="21" hidden="1" customWidth="1"/>
    <col min="15415" max="15417" width="3.7109375" style="21" customWidth="1"/>
    <col min="15418" max="15418" width="3.140625" style="21" customWidth="1"/>
    <col min="15419" max="15419" width="3.7109375" style="21" customWidth="1"/>
    <col min="15420" max="15420" width="17.28515625" style="21" customWidth="1"/>
    <col min="15421" max="15421" width="12.85546875" style="21" customWidth="1"/>
    <col min="15422" max="15423" width="15.5703125" style="21" customWidth="1"/>
    <col min="15424" max="15424" width="6.42578125" style="21" customWidth="1"/>
    <col min="15425" max="15425" width="6.5703125" style="21" bestFit="1" customWidth="1"/>
    <col min="15426" max="15426" width="8.7109375" style="21" customWidth="1"/>
    <col min="15427" max="15427" width="6" style="21" customWidth="1"/>
    <col min="15428" max="15428" width="5.140625" style="21" customWidth="1"/>
    <col min="15429" max="15430" width="4.5703125" style="21" customWidth="1"/>
    <col min="15431" max="15431" width="4" style="21" customWidth="1"/>
    <col min="15432" max="15432" width="9.42578125" style="21" bestFit="1" customWidth="1"/>
    <col min="15433" max="15433" width="4.140625" style="21" customWidth="1"/>
    <col min="15434" max="15616" width="11.42578125" style="21"/>
    <col min="15617" max="15617" width="14.42578125" style="21" customWidth="1"/>
    <col min="15618" max="15618" width="13.7109375" style="21" customWidth="1"/>
    <col min="15619" max="15619" width="7.5703125" style="21" customWidth="1"/>
    <col min="15620" max="15621" width="6.140625" style="21" customWidth="1"/>
    <col min="15622" max="15622" width="5.5703125" style="21" customWidth="1"/>
    <col min="15623" max="15623" width="9.42578125" style="21" customWidth="1"/>
    <col min="15624" max="15624" width="2.7109375" style="21" bestFit="1" customWidth="1"/>
    <col min="15625" max="15625" width="12.42578125" style="21" customWidth="1"/>
    <col min="15626" max="15626" width="8.85546875" style="21" customWidth="1"/>
    <col min="15627" max="15627" width="8" style="21" customWidth="1"/>
    <col min="15628" max="15629" width="7.7109375" style="21" customWidth="1"/>
    <col min="15630" max="15630" width="6.42578125" style="21" customWidth="1"/>
    <col min="15631" max="15631" width="4.7109375" style="21" customWidth="1"/>
    <col min="15632" max="15632" width="3.7109375" style="21" customWidth="1"/>
    <col min="15633" max="15633" width="4.42578125" style="21" customWidth="1"/>
    <col min="15634" max="15634" width="4.7109375" style="21" customWidth="1"/>
    <col min="15635" max="15670" width="0" style="21" hidden="1" customWidth="1"/>
    <col min="15671" max="15673" width="3.7109375" style="21" customWidth="1"/>
    <col min="15674" max="15674" width="3.140625" style="21" customWidth="1"/>
    <col min="15675" max="15675" width="3.7109375" style="21" customWidth="1"/>
    <col min="15676" max="15676" width="17.28515625" style="21" customWidth="1"/>
    <col min="15677" max="15677" width="12.85546875" style="21" customWidth="1"/>
    <col min="15678" max="15679" width="15.5703125" style="21" customWidth="1"/>
    <col min="15680" max="15680" width="6.42578125" style="21" customWidth="1"/>
    <col min="15681" max="15681" width="6.5703125" style="21" bestFit="1" customWidth="1"/>
    <col min="15682" max="15682" width="8.7109375" style="21" customWidth="1"/>
    <col min="15683" max="15683" width="6" style="21" customWidth="1"/>
    <col min="15684" max="15684" width="5.140625" style="21" customWidth="1"/>
    <col min="15685" max="15686" width="4.5703125" style="21" customWidth="1"/>
    <col min="15687" max="15687" width="4" style="21" customWidth="1"/>
    <col min="15688" max="15688" width="9.42578125" style="21" bestFit="1" customWidth="1"/>
    <col min="15689" max="15689" width="4.140625" style="21" customWidth="1"/>
    <col min="15690" max="15872" width="11.42578125" style="21"/>
    <col min="15873" max="15873" width="14.42578125" style="21" customWidth="1"/>
    <col min="15874" max="15874" width="13.7109375" style="21" customWidth="1"/>
    <col min="15875" max="15875" width="7.5703125" style="21" customWidth="1"/>
    <col min="15876" max="15877" width="6.140625" style="21" customWidth="1"/>
    <col min="15878" max="15878" width="5.5703125" style="21" customWidth="1"/>
    <col min="15879" max="15879" width="9.42578125" style="21" customWidth="1"/>
    <col min="15880" max="15880" width="2.7109375" style="21" bestFit="1" customWidth="1"/>
    <col min="15881" max="15881" width="12.42578125" style="21" customWidth="1"/>
    <col min="15882" max="15882" width="8.85546875" style="21" customWidth="1"/>
    <col min="15883" max="15883" width="8" style="21" customWidth="1"/>
    <col min="15884" max="15885" width="7.7109375" style="21" customWidth="1"/>
    <col min="15886" max="15886" width="6.42578125" style="21" customWidth="1"/>
    <col min="15887" max="15887" width="4.7109375" style="21" customWidth="1"/>
    <col min="15888" max="15888" width="3.7109375" style="21" customWidth="1"/>
    <col min="15889" max="15889" width="4.42578125" style="21" customWidth="1"/>
    <col min="15890" max="15890" width="4.7109375" style="21" customWidth="1"/>
    <col min="15891" max="15926" width="0" style="21" hidden="1" customWidth="1"/>
    <col min="15927" max="15929" width="3.7109375" style="21" customWidth="1"/>
    <col min="15930" max="15930" width="3.140625" style="21" customWidth="1"/>
    <col min="15931" max="15931" width="3.7109375" style="21" customWidth="1"/>
    <col min="15932" max="15932" width="17.28515625" style="21" customWidth="1"/>
    <col min="15933" max="15933" width="12.85546875" style="21" customWidth="1"/>
    <col min="15934" max="15935" width="15.5703125" style="21" customWidth="1"/>
    <col min="15936" max="15936" width="6.42578125" style="21" customWidth="1"/>
    <col min="15937" max="15937" width="6.5703125" style="21" bestFit="1" customWidth="1"/>
    <col min="15938" max="15938" width="8.7109375" style="21" customWidth="1"/>
    <col min="15939" max="15939" width="6" style="21" customWidth="1"/>
    <col min="15940" max="15940" width="5.140625" style="21" customWidth="1"/>
    <col min="15941" max="15942" width="4.5703125" style="21" customWidth="1"/>
    <col min="15943" max="15943" width="4" style="21" customWidth="1"/>
    <col min="15944" max="15944" width="9.42578125" style="21" bestFit="1" customWidth="1"/>
    <col min="15945" max="15945" width="4.140625" style="21" customWidth="1"/>
    <col min="15946" max="16128" width="11.42578125" style="21"/>
    <col min="16129" max="16129" width="14.42578125" style="21" customWidth="1"/>
    <col min="16130" max="16130" width="13.7109375" style="21" customWidth="1"/>
    <col min="16131" max="16131" width="7.5703125" style="21" customWidth="1"/>
    <col min="16132" max="16133" width="6.140625" style="21" customWidth="1"/>
    <col min="16134" max="16134" width="5.5703125" style="21" customWidth="1"/>
    <col min="16135" max="16135" width="9.42578125" style="21" customWidth="1"/>
    <col min="16136" max="16136" width="2.7109375" style="21" bestFit="1" customWidth="1"/>
    <col min="16137" max="16137" width="12.42578125" style="21" customWidth="1"/>
    <col min="16138" max="16138" width="8.85546875" style="21" customWidth="1"/>
    <col min="16139" max="16139" width="8" style="21" customWidth="1"/>
    <col min="16140" max="16141" width="7.7109375" style="21" customWidth="1"/>
    <col min="16142" max="16142" width="6.42578125" style="21" customWidth="1"/>
    <col min="16143" max="16143" width="4.7109375" style="21" customWidth="1"/>
    <col min="16144" max="16144" width="3.7109375" style="21" customWidth="1"/>
    <col min="16145" max="16145" width="4.42578125" style="21" customWidth="1"/>
    <col min="16146" max="16146" width="4.7109375" style="21" customWidth="1"/>
    <col min="16147" max="16182" width="0" style="21" hidden="1" customWidth="1"/>
    <col min="16183" max="16185" width="3.7109375" style="21" customWidth="1"/>
    <col min="16186" max="16186" width="3.140625" style="21" customWidth="1"/>
    <col min="16187" max="16187" width="3.7109375" style="21" customWidth="1"/>
    <col min="16188" max="16188" width="17.28515625" style="21" customWidth="1"/>
    <col min="16189" max="16189" width="12.85546875" style="21" customWidth="1"/>
    <col min="16190" max="16191" width="15.5703125" style="21" customWidth="1"/>
    <col min="16192" max="16192" width="6.42578125" style="21" customWidth="1"/>
    <col min="16193" max="16193" width="6.5703125" style="21" bestFit="1" customWidth="1"/>
    <col min="16194" max="16194" width="8.7109375" style="21" customWidth="1"/>
    <col min="16195" max="16195" width="6" style="21" customWidth="1"/>
    <col min="16196" max="16196" width="5.140625" style="21" customWidth="1"/>
    <col min="16197" max="16198" width="4.5703125" style="21" customWidth="1"/>
    <col min="16199" max="16199" width="4" style="21" customWidth="1"/>
    <col min="16200" max="16200" width="9.42578125" style="21" bestFit="1" customWidth="1"/>
    <col min="16201" max="16201" width="4.140625" style="21" customWidth="1"/>
    <col min="16202" max="16384" width="11.42578125" style="21"/>
  </cols>
  <sheetData>
    <row r="1" spans="1:72" s="267" customFormat="1" ht="11.25" customHeight="1" x14ac:dyDescent="0.2">
      <c r="A1" s="771" t="s">
        <v>447</v>
      </c>
      <c r="B1" s="772"/>
      <c r="C1" s="772"/>
      <c r="D1" s="772"/>
      <c r="E1" s="772"/>
      <c r="F1" s="772"/>
      <c r="G1" s="772"/>
      <c r="H1" s="772"/>
      <c r="I1" s="772"/>
      <c r="J1" s="772"/>
      <c r="K1" s="773"/>
      <c r="L1" s="774"/>
      <c r="M1" s="775"/>
      <c r="N1" s="776"/>
      <c r="O1" s="165"/>
      <c r="P1" s="165"/>
      <c r="Q1" s="165"/>
      <c r="R1" s="165"/>
      <c r="S1" s="165"/>
      <c r="T1" s="778"/>
      <c r="U1" s="778"/>
      <c r="V1" s="264"/>
      <c r="W1" s="264"/>
      <c r="X1" s="265"/>
      <c r="Y1" s="265"/>
      <c r="Z1" s="265"/>
      <c r="AA1" s="265"/>
      <c r="AB1" s="265"/>
      <c r="AC1" s="265"/>
      <c r="AD1" s="265"/>
      <c r="AE1" s="265"/>
      <c r="AF1" s="265"/>
      <c r="AG1" s="265"/>
      <c r="AH1" s="265"/>
      <c r="AI1" s="265"/>
      <c r="AJ1" s="265"/>
      <c r="AK1" s="265"/>
      <c r="AL1" s="265"/>
      <c r="AM1" s="265"/>
      <c r="AN1" s="265"/>
      <c r="AO1" s="265"/>
      <c r="AP1" s="265"/>
      <c r="AQ1" s="265"/>
      <c r="AR1" s="265"/>
      <c r="AS1" s="265"/>
      <c r="AT1" s="265"/>
      <c r="AU1" s="265"/>
      <c r="AV1" s="265"/>
      <c r="AW1" s="265"/>
      <c r="AX1" s="265"/>
      <c r="AY1" s="265"/>
      <c r="AZ1" s="265"/>
      <c r="BA1" s="265"/>
      <c r="BB1" s="265"/>
      <c r="BC1" s="265"/>
      <c r="BD1" s="265"/>
      <c r="BE1" s="265"/>
      <c r="BF1" s="265"/>
      <c r="BG1" s="265"/>
      <c r="BH1" s="957" t="s">
        <v>448</v>
      </c>
      <c r="BI1" s="959" t="s">
        <v>523</v>
      </c>
      <c r="BJ1" s="959"/>
      <c r="BK1" s="959"/>
      <c r="BL1" s="960"/>
      <c r="BM1" s="266"/>
      <c r="BN1" s="266"/>
      <c r="BO1" s="963" t="s">
        <v>449</v>
      </c>
      <c r="BP1" s="964"/>
      <c r="BQ1" s="964"/>
      <c r="BR1" s="964"/>
      <c r="BS1" s="964"/>
      <c r="BT1" s="965"/>
    </row>
    <row r="2" spans="1:72" s="267" customFormat="1" ht="11.25" customHeight="1" x14ac:dyDescent="0.2">
      <c r="A2" s="796" t="s">
        <v>450</v>
      </c>
      <c r="B2" s="797"/>
      <c r="C2" s="797"/>
      <c r="D2" s="797"/>
      <c r="E2" s="797"/>
      <c r="F2" s="797"/>
      <c r="G2" s="797"/>
      <c r="H2" s="797"/>
      <c r="I2" s="797"/>
      <c r="J2" s="797"/>
      <c r="K2" s="798"/>
      <c r="L2" s="777"/>
      <c r="M2" s="778"/>
      <c r="N2" s="779"/>
      <c r="O2" s="165"/>
      <c r="P2" s="165"/>
      <c r="Q2" s="165"/>
      <c r="R2" s="165"/>
      <c r="S2" s="165"/>
      <c r="T2" s="778"/>
      <c r="U2" s="778"/>
      <c r="V2" s="264"/>
      <c r="W2" s="264"/>
      <c r="X2" s="265"/>
      <c r="Y2" s="265"/>
      <c r="Z2" s="265"/>
      <c r="AA2" s="265"/>
      <c r="AB2" s="265"/>
      <c r="AC2" s="265"/>
      <c r="AD2" s="265"/>
      <c r="AE2" s="265"/>
      <c r="AF2" s="265"/>
      <c r="AG2" s="265"/>
      <c r="AH2" s="265"/>
      <c r="AI2" s="265"/>
      <c r="AJ2" s="265"/>
      <c r="AK2" s="265"/>
      <c r="AL2" s="265"/>
      <c r="AM2" s="265"/>
      <c r="AN2" s="265"/>
      <c r="AO2" s="265"/>
      <c r="AP2" s="265"/>
      <c r="AQ2" s="265"/>
      <c r="AR2" s="265"/>
      <c r="AS2" s="265"/>
      <c r="AT2" s="265"/>
      <c r="AU2" s="265"/>
      <c r="AV2" s="265"/>
      <c r="AW2" s="265"/>
      <c r="AX2" s="265"/>
      <c r="AY2" s="265"/>
      <c r="AZ2" s="265"/>
      <c r="BA2" s="265"/>
      <c r="BB2" s="265"/>
      <c r="BC2" s="265"/>
      <c r="BD2" s="265"/>
      <c r="BE2" s="265"/>
      <c r="BF2" s="265"/>
      <c r="BG2" s="265"/>
      <c r="BH2" s="958"/>
      <c r="BI2" s="961"/>
      <c r="BJ2" s="961"/>
      <c r="BK2" s="961"/>
      <c r="BL2" s="962"/>
      <c r="BM2" s="268"/>
      <c r="BN2" s="191"/>
      <c r="BO2" s="966"/>
      <c r="BP2" s="967"/>
      <c r="BQ2" s="967"/>
      <c r="BR2" s="967"/>
      <c r="BS2" s="967"/>
      <c r="BT2" s="968"/>
    </row>
    <row r="3" spans="1:72" s="267" customFormat="1" ht="17.25" customHeight="1" x14ac:dyDescent="0.2">
      <c r="A3" s="172" t="s">
        <v>451</v>
      </c>
      <c r="B3" s="771" t="s">
        <v>452</v>
      </c>
      <c r="C3" s="772"/>
      <c r="D3" s="772"/>
      <c r="E3" s="772"/>
      <c r="F3" s="772"/>
      <c r="G3" s="772"/>
      <c r="H3" s="772"/>
      <c r="I3" s="773"/>
      <c r="J3" s="771" t="s">
        <v>453</v>
      </c>
      <c r="K3" s="773"/>
      <c r="L3" s="777"/>
      <c r="M3" s="778"/>
      <c r="N3" s="779"/>
      <c r="O3" s="165"/>
      <c r="P3" s="165"/>
      <c r="Q3" s="165"/>
      <c r="R3" s="165"/>
      <c r="S3" s="165"/>
      <c r="T3" s="778"/>
      <c r="U3" s="778"/>
      <c r="V3" s="264"/>
      <c r="W3" s="264"/>
      <c r="X3" s="265"/>
      <c r="Y3" s="265"/>
      <c r="Z3" s="265"/>
      <c r="AA3" s="265"/>
      <c r="AB3" s="265"/>
      <c r="AC3" s="265"/>
      <c r="AD3" s="265"/>
      <c r="AE3" s="265"/>
      <c r="AF3" s="265"/>
      <c r="AG3" s="265"/>
      <c r="AH3" s="265"/>
      <c r="AI3" s="265"/>
      <c r="AJ3" s="265"/>
      <c r="AK3" s="265"/>
      <c r="AL3" s="265"/>
      <c r="AM3" s="265"/>
      <c r="AN3" s="265"/>
      <c r="AO3" s="265"/>
      <c r="AP3" s="265"/>
      <c r="AQ3" s="265"/>
      <c r="AR3" s="265"/>
      <c r="AS3" s="265"/>
      <c r="AT3" s="265"/>
      <c r="AU3" s="265"/>
      <c r="AV3" s="265"/>
      <c r="AW3" s="265"/>
      <c r="AX3" s="265"/>
      <c r="AY3" s="265"/>
      <c r="AZ3" s="265"/>
      <c r="BA3" s="265"/>
      <c r="BB3" s="265"/>
      <c r="BC3" s="265"/>
      <c r="BD3" s="265"/>
      <c r="BE3" s="265"/>
      <c r="BF3" s="265"/>
      <c r="BG3" s="265"/>
      <c r="BH3" s="958" t="s">
        <v>454</v>
      </c>
      <c r="BI3" s="947" t="s">
        <v>1602</v>
      </c>
      <c r="BJ3" s="947"/>
      <c r="BK3" s="947"/>
      <c r="BL3" s="948"/>
      <c r="BM3" s="268"/>
      <c r="BN3" s="191"/>
      <c r="BO3" s="951" t="s">
        <v>1603</v>
      </c>
      <c r="BP3" s="952"/>
      <c r="BQ3" s="952"/>
      <c r="BR3" s="952"/>
      <c r="BS3" s="952"/>
      <c r="BT3" s="953"/>
    </row>
    <row r="4" spans="1:72" s="267" customFormat="1" ht="11.25" customHeight="1" x14ac:dyDescent="0.2">
      <c r="A4" s="173" t="s">
        <v>455</v>
      </c>
      <c r="B4" s="811" t="s">
        <v>456</v>
      </c>
      <c r="C4" s="812"/>
      <c r="D4" s="812"/>
      <c r="E4" s="812"/>
      <c r="F4" s="812"/>
      <c r="G4" s="812"/>
      <c r="H4" s="812"/>
      <c r="I4" s="813"/>
      <c r="J4" s="814">
        <v>2</v>
      </c>
      <c r="K4" s="815"/>
      <c r="L4" s="780"/>
      <c r="M4" s="781"/>
      <c r="N4" s="782"/>
      <c r="O4" s="269"/>
      <c r="P4" s="269"/>
      <c r="Q4" s="269"/>
      <c r="R4" s="269"/>
      <c r="S4" s="269"/>
      <c r="T4" s="778"/>
      <c r="U4" s="778"/>
      <c r="V4" s="264"/>
      <c r="W4" s="264"/>
      <c r="X4" s="265"/>
      <c r="Y4" s="265"/>
      <c r="Z4" s="265"/>
      <c r="AA4" s="265"/>
      <c r="AB4" s="265"/>
      <c r="AC4" s="265"/>
      <c r="AD4" s="265"/>
      <c r="AE4" s="265"/>
      <c r="AF4" s="265"/>
      <c r="AG4" s="265"/>
      <c r="AH4" s="265"/>
      <c r="AI4" s="265"/>
      <c r="AJ4" s="265"/>
      <c r="AK4" s="265"/>
      <c r="AL4" s="265"/>
      <c r="AM4" s="265"/>
      <c r="AN4" s="265"/>
      <c r="AO4" s="265"/>
      <c r="AP4" s="265"/>
      <c r="AQ4" s="265"/>
      <c r="AR4" s="265"/>
      <c r="AS4" s="265"/>
      <c r="AT4" s="265"/>
      <c r="AU4" s="265"/>
      <c r="AV4" s="265"/>
      <c r="AW4" s="265"/>
      <c r="AX4" s="265"/>
      <c r="AY4" s="265"/>
      <c r="AZ4" s="265"/>
      <c r="BA4" s="265"/>
      <c r="BB4" s="265"/>
      <c r="BC4" s="265"/>
      <c r="BD4" s="265"/>
      <c r="BE4" s="265"/>
      <c r="BF4" s="265"/>
      <c r="BG4" s="265"/>
      <c r="BH4" s="969"/>
      <c r="BI4" s="949"/>
      <c r="BJ4" s="949"/>
      <c r="BK4" s="949"/>
      <c r="BL4" s="950"/>
      <c r="BM4" s="165"/>
      <c r="BN4" s="165"/>
      <c r="BO4" s="954"/>
      <c r="BP4" s="955"/>
      <c r="BQ4" s="955"/>
      <c r="BR4" s="955"/>
      <c r="BS4" s="955"/>
      <c r="BT4" s="956"/>
    </row>
    <row r="5" spans="1:72" ht="5.25" customHeight="1" x14ac:dyDescent="0.2">
      <c r="A5" s="176"/>
      <c r="B5" s="177"/>
      <c r="C5" s="177"/>
      <c r="D5" s="176"/>
      <c r="E5" s="176"/>
      <c r="F5" s="176"/>
      <c r="G5" s="176"/>
      <c r="H5" s="176"/>
      <c r="I5" s="178"/>
      <c r="J5" s="178"/>
      <c r="K5" s="178"/>
      <c r="L5" s="176"/>
      <c r="M5" s="176"/>
      <c r="N5" s="176"/>
      <c r="O5" s="176"/>
      <c r="P5" s="176"/>
      <c r="Q5" s="176"/>
      <c r="R5" s="176"/>
      <c r="S5" s="176"/>
      <c r="T5" s="176"/>
      <c r="U5" s="176"/>
      <c r="V5" s="176"/>
      <c r="W5" s="176"/>
      <c r="X5" s="176"/>
      <c r="Y5" s="176"/>
      <c r="Z5" s="176"/>
      <c r="AA5" s="176"/>
      <c r="AB5" s="176"/>
      <c r="AC5" s="176"/>
      <c r="AD5" s="176"/>
      <c r="AE5" s="176"/>
      <c r="AF5" s="176"/>
      <c r="AG5" s="176"/>
      <c r="AH5" s="176"/>
      <c r="AI5" s="176"/>
      <c r="AJ5" s="176"/>
      <c r="AK5" s="176"/>
      <c r="AL5" s="176"/>
      <c r="AM5" s="176"/>
      <c r="AN5" s="176"/>
      <c r="AO5" s="176"/>
      <c r="AP5" s="176"/>
      <c r="AQ5" s="176"/>
      <c r="AR5" s="176"/>
      <c r="AS5" s="176"/>
      <c r="AT5" s="176"/>
      <c r="AU5" s="176"/>
      <c r="AV5" s="176"/>
      <c r="AW5" s="176"/>
      <c r="AX5" s="176"/>
      <c r="AY5" s="176"/>
      <c r="AZ5" s="176"/>
      <c r="BA5" s="176"/>
      <c r="BB5" s="176"/>
      <c r="BC5" s="176"/>
      <c r="BD5" s="176"/>
      <c r="BE5" s="176"/>
      <c r="BF5" s="176"/>
      <c r="BG5" s="176"/>
      <c r="BH5" s="178"/>
      <c r="BI5" s="178"/>
      <c r="BJ5" s="178"/>
      <c r="BK5" s="176"/>
      <c r="BL5" s="176"/>
      <c r="BM5" s="176"/>
      <c r="BN5" s="176"/>
      <c r="BO5" s="176"/>
      <c r="BP5" s="176"/>
      <c r="BQ5" s="176"/>
      <c r="BR5" s="176"/>
      <c r="BS5" s="176"/>
      <c r="BT5" s="177"/>
    </row>
    <row r="6" spans="1:72" x14ac:dyDescent="0.2">
      <c r="A6" s="816" t="s">
        <v>457</v>
      </c>
      <c r="B6" s="816"/>
      <c r="C6" s="816"/>
      <c r="D6" s="816"/>
      <c r="E6" s="816"/>
      <c r="F6" s="816"/>
      <c r="G6" s="816"/>
      <c r="H6" s="816"/>
      <c r="I6" s="816"/>
      <c r="J6" s="816"/>
      <c r="K6" s="816"/>
      <c r="L6" s="816"/>
      <c r="M6" s="816"/>
      <c r="N6" s="816"/>
      <c r="O6" s="817" t="s">
        <v>608</v>
      </c>
      <c r="P6" s="818"/>
      <c r="Q6" s="818"/>
      <c r="R6" s="819"/>
      <c r="S6" s="820" t="s">
        <v>459</v>
      </c>
      <c r="T6" s="821"/>
      <c r="U6" s="821"/>
      <c r="V6" s="821"/>
      <c r="W6" s="821"/>
      <c r="X6" s="821"/>
      <c r="Y6" s="821"/>
      <c r="Z6" s="821"/>
      <c r="AA6" s="821"/>
      <c r="AB6" s="821"/>
      <c r="AC6" s="821"/>
      <c r="AD6" s="821"/>
      <c r="AE6" s="821"/>
      <c r="AF6" s="821"/>
      <c r="AG6" s="821"/>
      <c r="AH6" s="821"/>
      <c r="AI6" s="821"/>
      <c r="AJ6" s="821"/>
      <c r="AK6" s="821"/>
      <c r="AL6" s="821"/>
      <c r="AM6" s="821"/>
      <c r="AN6" s="821"/>
      <c r="AO6" s="821"/>
      <c r="AP6" s="821"/>
      <c r="AQ6" s="821"/>
      <c r="AR6" s="821"/>
      <c r="AS6" s="821"/>
      <c r="AT6" s="821"/>
      <c r="AU6" s="821"/>
      <c r="AV6" s="821"/>
      <c r="AW6" s="821"/>
      <c r="AX6" s="821"/>
      <c r="AY6" s="821"/>
      <c r="AZ6" s="821"/>
      <c r="BA6" s="821"/>
      <c r="BB6" s="821"/>
      <c r="BC6" s="821"/>
      <c r="BD6" s="821"/>
      <c r="BE6" s="821"/>
      <c r="BF6" s="821"/>
      <c r="BG6" s="822"/>
      <c r="BH6" s="823" t="s">
        <v>460</v>
      </c>
      <c r="BI6" s="823"/>
      <c r="BJ6" s="823"/>
      <c r="BK6" s="823"/>
      <c r="BL6" s="823"/>
      <c r="BM6" s="823"/>
      <c r="BN6" s="823"/>
      <c r="BO6" s="823"/>
      <c r="BP6" s="823"/>
      <c r="BQ6" s="823"/>
      <c r="BR6" s="823"/>
      <c r="BS6" s="823"/>
      <c r="BT6" s="823"/>
    </row>
    <row r="7" spans="1:72" ht="12.75" customHeight="1" x14ac:dyDescent="0.2">
      <c r="A7" s="800" t="s">
        <v>452</v>
      </c>
      <c r="B7" s="800" t="s">
        <v>461</v>
      </c>
      <c r="C7" s="800" t="s">
        <v>451</v>
      </c>
      <c r="D7" s="800" t="s">
        <v>462</v>
      </c>
      <c r="E7" s="800"/>
      <c r="F7" s="800"/>
      <c r="G7" s="800" t="s">
        <v>463</v>
      </c>
      <c r="H7" s="800" t="s">
        <v>464</v>
      </c>
      <c r="I7" s="800"/>
      <c r="J7" s="800"/>
      <c r="K7" s="800"/>
      <c r="L7" s="800" t="s">
        <v>465</v>
      </c>
      <c r="M7" s="800"/>
      <c r="N7" s="800"/>
      <c r="O7" s="825" t="s">
        <v>458</v>
      </c>
      <c r="P7" s="826"/>
      <c r="Q7" s="826"/>
      <c r="R7" s="827"/>
      <c r="S7" s="943" t="s">
        <v>466</v>
      </c>
      <c r="T7" s="943"/>
      <c r="U7" s="943" t="s">
        <v>467</v>
      </c>
      <c r="V7" s="943"/>
      <c r="W7" s="943" t="s">
        <v>468</v>
      </c>
      <c r="X7" s="943"/>
      <c r="Y7" s="943" t="s">
        <v>469</v>
      </c>
      <c r="Z7" s="943"/>
      <c r="AA7" s="943" t="s">
        <v>470</v>
      </c>
      <c r="AB7" s="943"/>
      <c r="AC7" s="943" t="s">
        <v>471</v>
      </c>
      <c r="AD7" s="943"/>
      <c r="AE7" s="943" t="s">
        <v>472</v>
      </c>
      <c r="AF7" s="943"/>
      <c r="AG7" s="943" t="s">
        <v>473</v>
      </c>
      <c r="AH7" s="943"/>
      <c r="AI7" s="943" t="s">
        <v>474</v>
      </c>
      <c r="AJ7" s="943"/>
      <c r="AK7" s="943" t="s">
        <v>475</v>
      </c>
      <c r="AL7" s="943"/>
      <c r="AM7" s="943" t="s">
        <v>476</v>
      </c>
      <c r="AN7" s="943"/>
      <c r="AO7" s="943" t="s">
        <v>477</v>
      </c>
      <c r="AP7" s="943"/>
      <c r="AQ7" s="943" t="s">
        <v>478</v>
      </c>
      <c r="AR7" s="943"/>
      <c r="AS7" s="943" t="s">
        <v>479</v>
      </c>
      <c r="AT7" s="943"/>
      <c r="AU7" s="943" t="s">
        <v>480</v>
      </c>
      <c r="AV7" s="943"/>
      <c r="AW7" s="943" t="s">
        <v>481</v>
      </c>
      <c r="AX7" s="943"/>
      <c r="AY7" s="943" t="s">
        <v>482</v>
      </c>
      <c r="AZ7" s="943"/>
      <c r="BA7" s="943" t="s">
        <v>483</v>
      </c>
      <c r="BB7" s="943"/>
      <c r="BC7" s="944" t="s">
        <v>484</v>
      </c>
      <c r="BD7" s="945"/>
      <c r="BE7" s="945"/>
      <c r="BF7" s="945"/>
      <c r="BG7" s="946"/>
      <c r="BH7" s="943" t="s">
        <v>485</v>
      </c>
      <c r="BI7" s="943"/>
      <c r="BJ7" s="943"/>
      <c r="BK7" s="943"/>
      <c r="BL7" s="943"/>
      <c r="BM7" s="943"/>
      <c r="BN7" s="943"/>
      <c r="BO7" s="943" t="s">
        <v>486</v>
      </c>
      <c r="BP7" s="943"/>
      <c r="BQ7" s="943"/>
      <c r="BR7" s="943"/>
      <c r="BS7" s="943"/>
      <c r="BT7" s="943"/>
    </row>
    <row r="8" spans="1:72" ht="15" customHeight="1" x14ac:dyDescent="0.2">
      <c r="A8" s="800"/>
      <c r="B8" s="800"/>
      <c r="C8" s="800"/>
      <c r="D8" s="800"/>
      <c r="E8" s="800"/>
      <c r="F8" s="800"/>
      <c r="G8" s="800"/>
      <c r="H8" s="800"/>
      <c r="I8" s="800"/>
      <c r="J8" s="800"/>
      <c r="K8" s="800"/>
      <c r="L8" s="800"/>
      <c r="M8" s="800"/>
      <c r="N8" s="800"/>
      <c r="O8" s="163" t="s">
        <v>487</v>
      </c>
      <c r="P8" s="163" t="s">
        <v>132</v>
      </c>
      <c r="Q8" s="163" t="s">
        <v>581</v>
      </c>
      <c r="R8" s="163" t="s">
        <v>1604</v>
      </c>
      <c r="S8" s="163" t="s">
        <v>488</v>
      </c>
      <c r="T8" s="163" t="s">
        <v>489</v>
      </c>
      <c r="U8" s="163" t="s">
        <v>488</v>
      </c>
      <c r="V8" s="163" t="s">
        <v>489</v>
      </c>
      <c r="W8" s="163" t="s">
        <v>488</v>
      </c>
      <c r="X8" s="163" t="s">
        <v>489</v>
      </c>
      <c r="Y8" s="163" t="s">
        <v>488</v>
      </c>
      <c r="Z8" s="163" t="s">
        <v>489</v>
      </c>
      <c r="AA8" s="163" t="s">
        <v>488</v>
      </c>
      <c r="AB8" s="163" t="s">
        <v>489</v>
      </c>
      <c r="AC8" s="163" t="s">
        <v>488</v>
      </c>
      <c r="AD8" s="163" t="s">
        <v>489</v>
      </c>
      <c r="AE8" s="163" t="s">
        <v>488</v>
      </c>
      <c r="AF8" s="163" t="s">
        <v>489</v>
      </c>
      <c r="AG8" s="163" t="s">
        <v>488</v>
      </c>
      <c r="AH8" s="163" t="s">
        <v>489</v>
      </c>
      <c r="AI8" s="163" t="s">
        <v>488</v>
      </c>
      <c r="AJ8" s="163" t="s">
        <v>489</v>
      </c>
      <c r="AK8" s="163" t="s">
        <v>488</v>
      </c>
      <c r="AL8" s="163" t="s">
        <v>489</v>
      </c>
      <c r="AM8" s="163" t="s">
        <v>488</v>
      </c>
      <c r="AN8" s="163" t="s">
        <v>489</v>
      </c>
      <c r="AO8" s="163" t="s">
        <v>488</v>
      </c>
      <c r="AP8" s="163" t="s">
        <v>489</v>
      </c>
      <c r="AQ8" s="163" t="s">
        <v>488</v>
      </c>
      <c r="AR8" s="163" t="s">
        <v>489</v>
      </c>
      <c r="AS8" s="163" t="s">
        <v>488</v>
      </c>
      <c r="AT8" s="163" t="s">
        <v>489</v>
      </c>
      <c r="AU8" s="163" t="s">
        <v>488</v>
      </c>
      <c r="AV8" s="163" t="s">
        <v>489</v>
      </c>
      <c r="AW8" s="163" t="s">
        <v>488</v>
      </c>
      <c r="AX8" s="163" t="s">
        <v>489</v>
      </c>
      <c r="AY8" s="163" t="s">
        <v>488</v>
      </c>
      <c r="AZ8" s="163" t="s">
        <v>489</v>
      </c>
      <c r="BA8" s="163" t="s">
        <v>488</v>
      </c>
      <c r="BB8" s="163" t="s">
        <v>489</v>
      </c>
      <c r="BC8" s="163" t="s">
        <v>490</v>
      </c>
      <c r="BD8" s="163" t="s">
        <v>488</v>
      </c>
      <c r="BE8" s="163" t="s">
        <v>489</v>
      </c>
      <c r="BF8" s="163" t="s">
        <v>491</v>
      </c>
      <c r="BG8" s="163" t="s">
        <v>492</v>
      </c>
      <c r="BH8" s="800" t="s">
        <v>493</v>
      </c>
      <c r="BI8" s="800"/>
      <c r="BJ8" s="800"/>
      <c r="BK8" s="163" t="s">
        <v>494</v>
      </c>
      <c r="BL8" s="163" t="s">
        <v>495</v>
      </c>
      <c r="BM8" s="163" t="s">
        <v>496</v>
      </c>
      <c r="BN8" s="163" t="s">
        <v>497</v>
      </c>
      <c r="BO8" s="163" t="s">
        <v>490</v>
      </c>
      <c r="BP8" s="163" t="s">
        <v>491</v>
      </c>
      <c r="BQ8" s="163" t="s">
        <v>488</v>
      </c>
      <c r="BR8" s="163" t="s">
        <v>489</v>
      </c>
      <c r="BS8" s="163" t="s">
        <v>498</v>
      </c>
      <c r="BT8" s="163" t="s">
        <v>499</v>
      </c>
    </row>
    <row r="9" spans="1:72" s="251" customFormat="1" ht="87" customHeight="1" x14ac:dyDescent="0.2">
      <c r="A9" s="835" t="s">
        <v>935</v>
      </c>
      <c r="B9" s="835" t="s">
        <v>524</v>
      </c>
      <c r="C9" s="835" t="s">
        <v>525</v>
      </c>
      <c r="D9" s="917" t="s">
        <v>526</v>
      </c>
      <c r="E9" s="918"/>
      <c r="F9" s="919"/>
      <c r="G9" s="158" t="s">
        <v>511</v>
      </c>
      <c r="H9" s="158">
        <v>1</v>
      </c>
      <c r="I9" s="882" t="s">
        <v>528</v>
      </c>
      <c r="J9" s="883"/>
      <c r="K9" s="884"/>
      <c r="L9" s="850" t="s">
        <v>1605</v>
      </c>
      <c r="M9" s="850"/>
      <c r="N9" s="850"/>
      <c r="O9" s="831" t="s">
        <v>33</v>
      </c>
      <c r="P9" s="831"/>
      <c r="Q9" s="831"/>
      <c r="R9" s="831"/>
      <c r="S9" s="156">
        <v>2</v>
      </c>
      <c r="T9" s="846">
        <v>4</v>
      </c>
      <c r="U9" s="156" t="s">
        <v>587</v>
      </c>
      <c r="V9" s="846" t="s">
        <v>587</v>
      </c>
      <c r="W9" s="156">
        <v>3</v>
      </c>
      <c r="X9" s="846">
        <v>4</v>
      </c>
      <c r="Y9" s="156">
        <v>3</v>
      </c>
      <c r="Z9" s="846">
        <v>4</v>
      </c>
      <c r="AA9" s="156">
        <v>1</v>
      </c>
      <c r="AB9" s="846">
        <v>4</v>
      </c>
      <c r="AC9" s="156">
        <v>2</v>
      </c>
      <c r="AD9" s="846">
        <v>4</v>
      </c>
      <c r="AE9" s="156">
        <v>1</v>
      </c>
      <c r="AF9" s="846">
        <v>4</v>
      </c>
      <c r="AG9" s="156">
        <v>1</v>
      </c>
      <c r="AH9" s="846">
        <v>4</v>
      </c>
      <c r="AI9" s="156"/>
      <c r="AJ9" s="846"/>
      <c r="AK9" s="156"/>
      <c r="AL9" s="846"/>
      <c r="AM9" s="156"/>
      <c r="AN9" s="846"/>
      <c r="AO9" s="156"/>
      <c r="AP9" s="846"/>
      <c r="AQ9" s="156"/>
      <c r="AR9" s="846"/>
      <c r="AS9" s="156"/>
      <c r="AT9" s="846"/>
      <c r="AU9" s="156"/>
      <c r="AV9" s="846"/>
      <c r="AW9" s="156"/>
      <c r="AX9" s="846"/>
      <c r="AY9" s="156"/>
      <c r="AZ9" s="846"/>
      <c r="BA9" s="156"/>
      <c r="BB9" s="846"/>
      <c r="BC9" s="153">
        <f t="shared" ref="BC9:BC72" si="0">AVERAGE(S9,U9,W9,Y9,AA9,AC9,AE9,AG9,AI9,AK9,AM9,AO9,AQ9,AS9,AU9,AW9,AY9,BA9)</f>
        <v>1.8571428571428572</v>
      </c>
      <c r="BD9" s="858">
        <f>SUM((BC9*(BC9/SUM(BC9:BC11))),(BC11*(BC11/SUM(BC9:BC11))))</f>
        <v>1.0386100386100385</v>
      </c>
      <c r="BE9" s="851">
        <f>AVERAGE(T9,V9,X9,Z9,AB9,AD9,AF9,AH9,AJ9,AL9,AN9,AP9,AR9,AT9,AV9,AX9,AZ9,BB9)</f>
        <v>4</v>
      </c>
      <c r="BF9" s="153">
        <f>IF($BE$9=0,BF$9,$BE$9)</f>
        <v>4</v>
      </c>
      <c r="BG9" s="860">
        <f>BD9*BE9</f>
        <v>4.1544401544401541</v>
      </c>
      <c r="BH9" s="882" t="s">
        <v>936</v>
      </c>
      <c r="BI9" s="883"/>
      <c r="BJ9" s="884"/>
      <c r="BK9" s="158" t="s">
        <v>1606</v>
      </c>
      <c r="BL9" s="158" t="s">
        <v>515</v>
      </c>
      <c r="BM9" s="158" t="s">
        <v>502</v>
      </c>
      <c r="BN9" s="158" t="s">
        <v>517</v>
      </c>
      <c r="BO9" s="153">
        <f t="shared" ref="BO9:BO16" si="1">IF(AND(BM9="Fuerte",BC9&gt;2.9)*OR(BN9="Probabilidad",BN9="Ambos"),BC9-2,IF(AND(BM9="Fuerte",BC9&lt;3)*OR(BN9="Probabilidad",BN9="Ambos"),1,IF(AND(BM9="Medio",BC9&gt;1.9)*OR(BN9="Probabilidad",BN9="Ambos"),BC9-1,IF(AND(BM9="Medio",BC9&lt;2)*OR(BN9="Probabilidad",BN9="Ambos"),1,BC9))))</f>
        <v>1</v>
      </c>
      <c r="BP9" s="153">
        <f t="shared" ref="BP9:BP22" si="2">IF(AND(BM9="Fuerte",BF9&gt;2.9)*OR(BN9="Impacto",BN9="Ambos"),BF9-2,IF(AND(BM9="Fuerte",BF9&lt;3)*OR(BN9="Impacto",BN9="Ambos"),1,IF(AND(BM9="Medio",BF9&gt;1.9)*OR(BN9="Impacto",BN9="Ambos"),BF9-1,IF(AND(BM9="Medio",BF9&lt;2)*OR(BN9="Impacto",BN9="Ambos"),1,BF9))))</f>
        <v>4</v>
      </c>
      <c r="BQ9" s="858">
        <f>SUM((BO9*(BO9/SUM(BO9:BO11))),(BO10*(BO10/SUM(BO9:BO11))),(BO11*(BO11/SUM(BO9:BO11))))</f>
        <v>1.5</v>
      </c>
      <c r="BR9" s="858">
        <f>SUM((BP9*(BP9/SUM(BP9:BP11))),(BP10*(BP10/SUM(BP9:BP11))),(BP11*(BP11/SUM(BP9:BP11))))</f>
        <v>3.4</v>
      </c>
      <c r="BS9" s="860">
        <f>BQ9*BR9</f>
        <v>5.0999999999999996</v>
      </c>
      <c r="BT9" s="846" t="str">
        <f>INDEX([23]Listas!E$20:I$24,MATCH(BQ9,[23]Listas!D$20:D$24,1),MATCH(BR9,[23]Listas!E$19:I$19,1))</f>
        <v>INFERIOR</v>
      </c>
    </row>
    <row r="10" spans="1:72" s="251" customFormat="1" ht="87" customHeight="1" x14ac:dyDescent="0.2">
      <c r="A10" s="836"/>
      <c r="B10" s="836"/>
      <c r="C10" s="836"/>
      <c r="D10" s="939"/>
      <c r="E10" s="940"/>
      <c r="F10" s="941"/>
      <c r="G10" s="164" t="s">
        <v>508</v>
      </c>
      <c r="H10" s="164">
        <v>2</v>
      </c>
      <c r="I10" s="921" t="s">
        <v>1607</v>
      </c>
      <c r="J10" s="922"/>
      <c r="K10" s="923"/>
      <c r="L10" s="850"/>
      <c r="M10" s="850"/>
      <c r="N10" s="850"/>
      <c r="O10" s="831"/>
      <c r="P10" s="831"/>
      <c r="Q10" s="831"/>
      <c r="R10" s="831"/>
      <c r="S10" s="156">
        <v>3</v>
      </c>
      <c r="T10" s="846"/>
      <c r="U10" s="156" t="s">
        <v>587</v>
      </c>
      <c r="V10" s="846"/>
      <c r="W10" s="156">
        <v>2</v>
      </c>
      <c r="X10" s="846"/>
      <c r="Y10" s="156">
        <v>3</v>
      </c>
      <c r="Z10" s="846"/>
      <c r="AA10" s="156">
        <v>2</v>
      </c>
      <c r="AB10" s="846"/>
      <c r="AC10" s="156">
        <v>2</v>
      </c>
      <c r="AD10" s="846"/>
      <c r="AE10" s="156">
        <v>1</v>
      </c>
      <c r="AF10" s="846"/>
      <c r="AG10" s="156">
        <v>1</v>
      </c>
      <c r="AH10" s="846"/>
      <c r="AI10" s="156"/>
      <c r="AJ10" s="846"/>
      <c r="AK10" s="156"/>
      <c r="AL10" s="846"/>
      <c r="AM10" s="156"/>
      <c r="AN10" s="846"/>
      <c r="AO10" s="156"/>
      <c r="AP10" s="846"/>
      <c r="AQ10" s="156"/>
      <c r="AR10" s="846"/>
      <c r="AS10" s="156"/>
      <c r="AT10" s="846"/>
      <c r="AU10" s="156"/>
      <c r="AV10" s="846"/>
      <c r="AW10" s="156"/>
      <c r="AX10" s="846"/>
      <c r="AY10" s="156"/>
      <c r="AZ10" s="846"/>
      <c r="BA10" s="156"/>
      <c r="BB10" s="846"/>
      <c r="BC10" s="153">
        <f t="shared" si="0"/>
        <v>2</v>
      </c>
      <c r="BD10" s="858"/>
      <c r="BE10" s="852"/>
      <c r="BF10" s="153">
        <f>IF($BE$9=0,BF$9,$BE$9)</f>
        <v>4</v>
      </c>
      <c r="BG10" s="860"/>
      <c r="BH10" s="921" t="s">
        <v>1608</v>
      </c>
      <c r="BI10" s="922"/>
      <c r="BJ10" s="923"/>
      <c r="BK10" s="164" t="s">
        <v>1609</v>
      </c>
      <c r="BL10" s="164" t="s">
        <v>515</v>
      </c>
      <c r="BM10" s="164" t="s">
        <v>502</v>
      </c>
      <c r="BN10" s="164" t="s">
        <v>503</v>
      </c>
      <c r="BO10" s="153">
        <f>IF(AND(BM10="Fuerte",BC10&gt;2.9)*OR(BN10="Probabilidad",BN10="Ambos"),BC10-2,IF(AND(BM10="Fuerte",BC10&lt;3)*OR(BN10="Probabilidad",BN10="Ambos"),1,IF(AND(BM10="Medio",BC10&gt;1.9)*OR(BN10="Probabilidad",BN10="Ambos"),BC10-1,IF(AND(BM10="Medio",BC10&lt;2)*OR(BN10="Probabilidad",BN10="Ambos"),1,BC10))))</f>
        <v>2</v>
      </c>
      <c r="BP10" s="153">
        <f>IF(AND(BM10="Fuerte",BF10&gt;2.9)*OR(BN10="Impacto",BN10="Ambos"),BF10-2,IF(AND(BM10="Fuerte",BF10&lt;3)*OR(BN10="Impacto",BN10="Ambos"),1,IF(AND(BM10="Medio",BF10&gt;1.9)*OR(BN10="Impacto",BN10="Ambos"),BF10-1,IF(AND(BM10="Medio",BF10&lt;2)*OR(BN10="Impacto",BN10="Ambos"),1,BF10))))</f>
        <v>3</v>
      </c>
      <c r="BQ10" s="858"/>
      <c r="BR10" s="858"/>
      <c r="BS10" s="860"/>
      <c r="BT10" s="846"/>
    </row>
    <row r="11" spans="1:72" s="251" customFormat="1" ht="55.5" customHeight="1" x14ac:dyDescent="0.2">
      <c r="A11" s="836"/>
      <c r="B11" s="836"/>
      <c r="C11" s="891"/>
      <c r="D11" s="927"/>
      <c r="E11" s="928"/>
      <c r="F11" s="929"/>
      <c r="G11" s="158" t="s">
        <v>500</v>
      </c>
      <c r="H11" s="158">
        <v>3</v>
      </c>
      <c r="I11" s="882" t="s">
        <v>529</v>
      </c>
      <c r="J11" s="883"/>
      <c r="K11" s="884"/>
      <c r="L11" s="850"/>
      <c r="M11" s="850"/>
      <c r="N11" s="850"/>
      <c r="O11" s="831"/>
      <c r="P11" s="831"/>
      <c r="Q11" s="831"/>
      <c r="R11" s="831"/>
      <c r="S11" s="156">
        <v>2</v>
      </c>
      <c r="T11" s="846"/>
      <c r="U11" s="156" t="s">
        <v>587</v>
      </c>
      <c r="V11" s="846"/>
      <c r="W11" s="156">
        <v>1</v>
      </c>
      <c r="X11" s="846"/>
      <c r="Y11" s="156">
        <v>2</v>
      </c>
      <c r="Z11" s="846"/>
      <c r="AA11" s="156">
        <v>1</v>
      </c>
      <c r="AB11" s="846"/>
      <c r="AC11" s="156">
        <v>2</v>
      </c>
      <c r="AD11" s="846"/>
      <c r="AE11" s="156">
        <v>1</v>
      </c>
      <c r="AF11" s="846"/>
      <c r="AG11" s="156">
        <v>1</v>
      </c>
      <c r="AH11" s="846"/>
      <c r="AI11" s="156"/>
      <c r="AJ11" s="846"/>
      <c r="AK11" s="156"/>
      <c r="AL11" s="846"/>
      <c r="AM11" s="156"/>
      <c r="AN11" s="846"/>
      <c r="AO11" s="156"/>
      <c r="AP11" s="846"/>
      <c r="AQ11" s="156"/>
      <c r="AR11" s="846"/>
      <c r="AS11" s="156"/>
      <c r="AT11" s="846"/>
      <c r="AU11" s="156"/>
      <c r="AV11" s="846"/>
      <c r="AW11" s="156"/>
      <c r="AX11" s="846"/>
      <c r="AY11" s="156"/>
      <c r="AZ11" s="846"/>
      <c r="BA11" s="156"/>
      <c r="BB11" s="846"/>
      <c r="BC11" s="153">
        <f t="shared" si="0"/>
        <v>1.4285714285714286</v>
      </c>
      <c r="BD11" s="858"/>
      <c r="BE11" s="853"/>
      <c r="BF11" s="153">
        <f>IF($BE$9=0,BF$9,$BE$9)</f>
        <v>4</v>
      </c>
      <c r="BG11" s="860">
        <f>BD11*BE11</f>
        <v>0</v>
      </c>
      <c r="BH11" s="882" t="s">
        <v>530</v>
      </c>
      <c r="BI11" s="883"/>
      <c r="BJ11" s="884"/>
      <c r="BK11" s="158" t="s">
        <v>1610</v>
      </c>
      <c r="BL11" s="158" t="s">
        <v>501</v>
      </c>
      <c r="BM11" s="158" t="s">
        <v>502</v>
      </c>
      <c r="BN11" s="158" t="s">
        <v>505</v>
      </c>
      <c r="BO11" s="153">
        <f t="shared" si="1"/>
        <v>1</v>
      </c>
      <c r="BP11" s="153">
        <f t="shared" si="2"/>
        <v>3</v>
      </c>
      <c r="BQ11" s="858"/>
      <c r="BR11" s="858"/>
      <c r="BS11" s="860"/>
      <c r="BT11" s="846"/>
    </row>
    <row r="12" spans="1:72" s="251" customFormat="1" ht="98.25" customHeight="1" x14ac:dyDescent="0.2">
      <c r="A12" s="836"/>
      <c r="B12" s="836"/>
      <c r="C12" s="162" t="s">
        <v>531</v>
      </c>
      <c r="D12" s="885" t="s">
        <v>1611</v>
      </c>
      <c r="E12" s="886"/>
      <c r="F12" s="887"/>
      <c r="G12" s="158" t="s">
        <v>508</v>
      </c>
      <c r="H12" s="158">
        <v>1</v>
      </c>
      <c r="I12" s="942" t="s">
        <v>1612</v>
      </c>
      <c r="J12" s="942"/>
      <c r="K12" s="942"/>
      <c r="L12" s="850" t="s">
        <v>1613</v>
      </c>
      <c r="M12" s="850"/>
      <c r="N12" s="850"/>
      <c r="O12" s="162"/>
      <c r="P12" s="162" t="s">
        <v>33</v>
      </c>
      <c r="Q12" s="162"/>
      <c r="R12" s="162"/>
      <c r="S12" s="156">
        <v>1</v>
      </c>
      <c r="T12" s="157">
        <v>4</v>
      </c>
      <c r="U12" s="156" t="s">
        <v>587</v>
      </c>
      <c r="V12" s="157" t="s">
        <v>587</v>
      </c>
      <c r="W12" s="156">
        <v>2</v>
      </c>
      <c r="X12" s="157">
        <v>3</v>
      </c>
      <c r="Y12" s="156">
        <v>4</v>
      </c>
      <c r="Z12" s="157">
        <v>4</v>
      </c>
      <c r="AA12" s="156">
        <v>3</v>
      </c>
      <c r="AB12" s="157">
        <v>4</v>
      </c>
      <c r="AC12" s="156">
        <v>2</v>
      </c>
      <c r="AD12" s="157">
        <v>4</v>
      </c>
      <c r="AE12" s="156">
        <v>1</v>
      </c>
      <c r="AF12" s="157">
        <v>3</v>
      </c>
      <c r="AG12" s="156">
        <v>3</v>
      </c>
      <c r="AH12" s="157">
        <v>4</v>
      </c>
      <c r="AI12" s="156"/>
      <c r="AJ12" s="157"/>
      <c r="AK12" s="156"/>
      <c r="AL12" s="157"/>
      <c r="AM12" s="156"/>
      <c r="AN12" s="157"/>
      <c r="AO12" s="156"/>
      <c r="AP12" s="157"/>
      <c r="AQ12" s="156"/>
      <c r="AR12" s="157"/>
      <c r="AS12" s="156"/>
      <c r="AT12" s="157"/>
      <c r="AU12" s="156"/>
      <c r="AV12" s="157"/>
      <c r="AW12" s="156"/>
      <c r="AX12" s="157"/>
      <c r="AY12" s="156"/>
      <c r="AZ12" s="157"/>
      <c r="BA12" s="156"/>
      <c r="BB12" s="157"/>
      <c r="BC12" s="153">
        <f t="shared" si="0"/>
        <v>2.2857142857142856</v>
      </c>
      <c r="BD12" s="160">
        <f>SUM((BC12*(BC12/SUM(BC12:BC12))))</f>
        <v>2.2857142857142856</v>
      </c>
      <c r="BE12" s="160">
        <f>AVERAGE(T12,V12,X12,Z12,AB12,AD12,AF12,AH12,AJ12,AL12,AN12,AP12,AR12,AT12,AV12,AX12,AZ12,BB12)</f>
        <v>3.7142857142857144</v>
      </c>
      <c r="BF12" s="153">
        <f>IF($BE$12=0,BF12,$BE$12)</f>
        <v>3.7142857142857144</v>
      </c>
      <c r="BG12" s="153">
        <f>BD12*BE12</f>
        <v>8.4897959183673475</v>
      </c>
      <c r="BH12" s="920" t="s">
        <v>1614</v>
      </c>
      <c r="BI12" s="920"/>
      <c r="BJ12" s="920"/>
      <c r="BK12" s="158" t="s">
        <v>1615</v>
      </c>
      <c r="BL12" s="158" t="s">
        <v>504</v>
      </c>
      <c r="BM12" s="158" t="s">
        <v>502</v>
      </c>
      <c r="BN12" s="158" t="s">
        <v>505</v>
      </c>
      <c r="BO12" s="153">
        <f t="shared" si="1"/>
        <v>1.2857142857142856</v>
      </c>
      <c r="BP12" s="153">
        <f t="shared" si="2"/>
        <v>2.7142857142857144</v>
      </c>
      <c r="BQ12" s="160">
        <f>SUM((BO12*(BO12/SUM(BO12:BO12))))</f>
        <v>1.2857142857142856</v>
      </c>
      <c r="BR12" s="160">
        <f>SUM((BP12*(BP12/SUM(BP12:BP12))))</f>
        <v>2.7142857142857144</v>
      </c>
      <c r="BS12" s="161">
        <f>BQ12*BR12</f>
        <v>3.4897959183673466</v>
      </c>
      <c r="BT12" s="156" t="str">
        <f>INDEX([23]Listas!E$20:I$24,MATCH(BQ12,[23]Listas!D$20:D$24,1),MATCH(BR12,[23]Listas!E$19:I$19,1))</f>
        <v>INFERIOR</v>
      </c>
    </row>
    <row r="13" spans="1:72" s="274" customFormat="1" ht="39.75" hidden="1" customHeight="1" x14ac:dyDescent="0.2">
      <c r="A13" s="935" t="s">
        <v>935</v>
      </c>
      <c r="B13" s="935" t="s">
        <v>532</v>
      </c>
      <c r="C13" s="935" t="s">
        <v>533</v>
      </c>
      <c r="D13" s="933" t="s">
        <v>1616</v>
      </c>
      <c r="E13" s="933"/>
      <c r="F13" s="933"/>
      <c r="G13" s="270" t="s">
        <v>508</v>
      </c>
      <c r="H13" s="270">
        <v>1</v>
      </c>
      <c r="I13" s="933" t="s">
        <v>1617</v>
      </c>
      <c r="J13" s="933"/>
      <c r="K13" s="933"/>
      <c r="L13" s="935" t="s">
        <v>1618</v>
      </c>
      <c r="M13" s="935"/>
      <c r="N13" s="935"/>
      <c r="O13" s="935"/>
      <c r="P13" s="935" t="s">
        <v>33</v>
      </c>
      <c r="Q13" s="935"/>
      <c r="R13" s="935"/>
      <c r="S13" s="271">
        <v>3</v>
      </c>
      <c r="T13" s="934">
        <v>4</v>
      </c>
      <c r="U13" s="271" t="s">
        <v>587</v>
      </c>
      <c r="V13" s="934" t="s">
        <v>587</v>
      </c>
      <c r="W13" s="271">
        <v>3</v>
      </c>
      <c r="X13" s="934">
        <v>5</v>
      </c>
      <c r="Y13" s="271">
        <v>2</v>
      </c>
      <c r="Z13" s="934">
        <v>4</v>
      </c>
      <c r="AA13" s="271">
        <v>3</v>
      </c>
      <c r="AB13" s="934">
        <v>3</v>
      </c>
      <c r="AC13" s="271">
        <v>2</v>
      </c>
      <c r="AD13" s="934">
        <v>4</v>
      </c>
      <c r="AE13" s="271">
        <v>2</v>
      </c>
      <c r="AF13" s="934">
        <v>3</v>
      </c>
      <c r="AG13" s="271">
        <v>2</v>
      </c>
      <c r="AH13" s="934">
        <v>4</v>
      </c>
      <c r="AI13" s="271"/>
      <c r="AJ13" s="934"/>
      <c r="AK13" s="271"/>
      <c r="AL13" s="934"/>
      <c r="AM13" s="271"/>
      <c r="AN13" s="934"/>
      <c r="AO13" s="271"/>
      <c r="AP13" s="934"/>
      <c r="AQ13" s="271"/>
      <c r="AR13" s="934"/>
      <c r="AS13" s="271"/>
      <c r="AT13" s="934"/>
      <c r="AU13" s="271"/>
      <c r="AV13" s="934"/>
      <c r="AW13" s="271"/>
      <c r="AX13" s="934"/>
      <c r="AY13" s="271"/>
      <c r="AZ13" s="934"/>
      <c r="BA13" s="271"/>
      <c r="BB13" s="934"/>
      <c r="BC13" s="272">
        <f t="shared" si="0"/>
        <v>2.4285714285714284</v>
      </c>
      <c r="BD13" s="936">
        <f>SUM((BC13*(BC13/SUM(BC13:BC17))),(BC14*(BC14/SUM(BC13:BC17))),(BC15*(BC15/SUM(BC13:BC17))),(BC16*(BC16/SUM(BC13:BC17))),(BC17*(BC17/SUM(BC13:BC17))))</f>
        <v>2.6835637480798775</v>
      </c>
      <c r="BE13" s="936">
        <f>AVERAGE(T13,V13,X13,Z13,AB13,AD13,AF13,AH13,AJ13,AL13,AN13,AP13,AR13,AT13,AV13,AX13,AZ13,BB13)</f>
        <v>3.8571428571428572</v>
      </c>
      <c r="BF13" s="272">
        <f>IF($BE$13=0,BF13,$BE$13)</f>
        <v>3.8571428571428572</v>
      </c>
      <c r="BG13" s="937">
        <f>BD13*BE13</f>
        <v>10.350888742593813</v>
      </c>
      <c r="BH13" s="933" t="s">
        <v>1619</v>
      </c>
      <c r="BI13" s="933"/>
      <c r="BJ13" s="933"/>
      <c r="BK13" s="273" t="s">
        <v>1620</v>
      </c>
      <c r="BL13" s="270" t="s">
        <v>501</v>
      </c>
      <c r="BM13" s="270" t="s">
        <v>512</v>
      </c>
      <c r="BN13" s="270" t="s">
        <v>513</v>
      </c>
      <c r="BO13" s="272">
        <f t="shared" si="1"/>
        <v>2.4285714285714284</v>
      </c>
      <c r="BP13" s="272">
        <f t="shared" si="2"/>
        <v>3.8571428571428572</v>
      </c>
      <c r="BQ13" s="936">
        <f>SUM((BO13*(BO13/SUM(BO13:BO17))),(BO14*(BO14/SUM(BO13:BO17))),(BO15*(BO15/SUM(BO13:BO17))),(BO16*(BO16/SUM(BO13:BO17))),(BO17*(BO17/SUM(BO13:BO17))))</f>
        <v>1.9318681318681321</v>
      </c>
      <c r="BR13" s="936">
        <f>SUM((BP13*(BP13/SUM(BP13:BP17))),(BP14*(BP14/SUM(BP13:BP17))),(BP15*(BP15/SUM(BP13:BP17))),(BP17*(BP17/SUM(BP13:BP17))))</f>
        <v>2.829573934837093</v>
      </c>
      <c r="BS13" s="937">
        <f>BQ13*BR13</f>
        <v>5.4663637114764949</v>
      </c>
      <c r="BT13" s="934" t="str">
        <f>INDEX([23]Listas!E$20:I$24,MATCH(BQ13,[23]Listas!D$20:D$24,1),MATCH(BR13,[23]Listas!E$19:I$19,1))</f>
        <v>MODERADO</v>
      </c>
    </row>
    <row r="14" spans="1:72" s="274" customFormat="1" ht="63.75" hidden="1" customHeight="1" x14ac:dyDescent="0.2">
      <c r="A14" s="935"/>
      <c r="B14" s="935"/>
      <c r="C14" s="935"/>
      <c r="D14" s="933"/>
      <c r="E14" s="933"/>
      <c r="F14" s="933"/>
      <c r="G14" s="270" t="s">
        <v>508</v>
      </c>
      <c r="H14" s="270">
        <v>2</v>
      </c>
      <c r="I14" s="930" t="s">
        <v>937</v>
      </c>
      <c r="J14" s="931"/>
      <c r="K14" s="932"/>
      <c r="L14" s="935"/>
      <c r="M14" s="935"/>
      <c r="N14" s="935"/>
      <c r="O14" s="935"/>
      <c r="P14" s="935"/>
      <c r="Q14" s="935"/>
      <c r="R14" s="935"/>
      <c r="S14" s="271">
        <v>2</v>
      </c>
      <c r="T14" s="934"/>
      <c r="U14" s="271" t="s">
        <v>587</v>
      </c>
      <c r="V14" s="934"/>
      <c r="W14" s="271">
        <v>3</v>
      </c>
      <c r="X14" s="934"/>
      <c r="Y14" s="271">
        <v>3</v>
      </c>
      <c r="Z14" s="934"/>
      <c r="AA14" s="271">
        <v>3</v>
      </c>
      <c r="AB14" s="934"/>
      <c r="AC14" s="271">
        <v>3</v>
      </c>
      <c r="AD14" s="934"/>
      <c r="AE14" s="271">
        <v>4</v>
      </c>
      <c r="AF14" s="934"/>
      <c r="AG14" s="271">
        <v>4</v>
      </c>
      <c r="AH14" s="934"/>
      <c r="AI14" s="271"/>
      <c r="AJ14" s="934"/>
      <c r="AK14" s="271"/>
      <c r="AL14" s="934"/>
      <c r="AM14" s="271"/>
      <c r="AN14" s="934"/>
      <c r="AO14" s="271"/>
      <c r="AP14" s="934"/>
      <c r="AQ14" s="271"/>
      <c r="AR14" s="934"/>
      <c r="AS14" s="271"/>
      <c r="AT14" s="934"/>
      <c r="AU14" s="271"/>
      <c r="AV14" s="934"/>
      <c r="AW14" s="271"/>
      <c r="AX14" s="934"/>
      <c r="AY14" s="271"/>
      <c r="AZ14" s="934"/>
      <c r="BA14" s="271"/>
      <c r="BB14" s="934"/>
      <c r="BC14" s="272">
        <f t="shared" si="0"/>
        <v>3.1428571428571428</v>
      </c>
      <c r="BD14" s="936"/>
      <c r="BE14" s="938"/>
      <c r="BF14" s="272">
        <f>IF($BE$13=0,BF14,$BE$13)</f>
        <v>3.8571428571428572</v>
      </c>
      <c r="BG14" s="937">
        <f>BD14*BE14</f>
        <v>0</v>
      </c>
      <c r="BH14" s="933" t="s">
        <v>938</v>
      </c>
      <c r="BI14" s="933"/>
      <c r="BJ14" s="933"/>
      <c r="BK14" s="273" t="s">
        <v>1621</v>
      </c>
      <c r="BL14" s="270" t="s">
        <v>504</v>
      </c>
      <c r="BM14" s="270" t="s">
        <v>502</v>
      </c>
      <c r="BN14" s="270" t="s">
        <v>505</v>
      </c>
      <c r="BO14" s="272">
        <f t="shared" si="1"/>
        <v>2.1428571428571428</v>
      </c>
      <c r="BP14" s="272">
        <f t="shared" si="2"/>
        <v>2.8571428571428572</v>
      </c>
      <c r="BQ14" s="936"/>
      <c r="BR14" s="936"/>
      <c r="BS14" s="937"/>
      <c r="BT14" s="934" t="e">
        <f>INDEX([23]Listas!E$20:I$24,MATCH(BQ14,[23]Listas!D$20:D$24,1),MATCH(BR14,[23]Listas!E$19:I$19,1))</f>
        <v>#N/A</v>
      </c>
    </row>
    <row r="15" spans="1:72" s="274" customFormat="1" ht="73.5" hidden="1" customHeight="1" x14ac:dyDescent="0.2">
      <c r="A15" s="935"/>
      <c r="B15" s="935"/>
      <c r="C15" s="935"/>
      <c r="D15" s="933"/>
      <c r="E15" s="933"/>
      <c r="F15" s="933"/>
      <c r="G15" s="270" t="s">
        <v>511</v>
      </c>
      <c r="H15" s="270">
        <v>3</v>
      </c>
      <c r="I15" s="930" t="s">
        <v>1622</v>
      </c>
      <c r="J15" s="931"/>
      <c r="K15" s="932"/>
      <c r="L15" s="935"/>
      <c r="M15" s="935"/>
      <c r="N15" s="935"/>
      <c r="O15" s="935"/>
      <c r="P15" s="935"/>
      <c r="Q15" s="935"/>
      <c r="R15" s="935"/>
      <c r="S15" s="271">
        <v>1</v>
      </c>
      <c r="T15" s="934"/>
      <c r="U15" s="271" t="s">
        <v>587</v>
      </c>
      <c r="V15" s="934"/>
      <c r="W15" s="271">
        <v>2</v>
      </c>
      <c r="X15" s="934"/>
      <c r="Y15" s="271">
        <v>3</v>
      </c>
      <c r="Z15" s="934"/>
      <c r="AA15" s="271">
        <v>3</v>
      </c>
      <c r="AB15" s="934"/>
      <c r="AC15" s="271">
        <v>2</v>
      </c>
      <c r="AD15" s="934"/>
      <c r="AE15" s="271">
        <v>3</v>
      </c>
      <c r="AF15" s="934"/>
      <c r="AG15" s="271">
        <v>3</v>
      </c>
      <c r="AH15" s="934"/>
      <c r="AI15" s="271"/>
      <c r="AJ15" s="934"/>
      <c r="AK15" s="271"/>
      <c r="AL15" s="934"/>
      <c r="AM15" s="271"/>
      <c r="AN15" s="934"/>
      <c r="AO15" s="271"/>
      <c r="AP15" s="934"/>
      <c r="AQ15" s="271"/>
      <c r="AR15" s="934"/>
      <c r="AS15" s="271"/>
      <c r="AT15" s="934"/>
      <c r="AU15" s="271"/>
      <c r="AV15" s="934"/>
      <c r="AW15" s="271"/>
      <c r="AX15" s="934"/>
      <c r="AY15" s="271"/>
      <c r="AZ15" s="934"/>
      <c r="BA15" s="271"/>
      <c r="BB15" s="934"/>
      <c r="BC15" s="272">
        <f t="shared" si="0"/>
        <v>2.4285714285714284</v>
      </c>
      <c r="BD15" s="936"/>
      <c r="BE15" s="938"/>
      <c r="BF15" s="272">
        <f>IF($BE$13=0,BF15,$BE$13)</f>
        <v>3.8571428571428572</v>
      </c>
      <c r="BG15" s="937">
        <f>BD15*BE15</f>
        <v>0</v>
      </c>
      <c r="BH15" s="933" t="s">
        <v>1623</v>
      </c>
      <c r="BI15" s="933"/>
      <c r="BJ15" s="933"/>
      <c r="BK15" s="273" t="s">
        <v>939</v>
      </c>
      <c r="BL15" s="270" t="s">
        <v>515</v>
      </c>
      <c r="BM15" s="270" t="s">
        <v>502</v>
      </c>
      <c r="BN15" s="270" t="s">
        <v>505</v>
      </c>
      <c r="BO15" s="272">
        <f t="shared" si="1"/>
        <v>1.4285714285714284</v>
      </c>
      <c r="BP15" s="272">
        <f t="shared" si="2"/>
        <v>2.8571428571428572</v>
      </c>
      <c r="BQ15" s="936"/>
      <c r="BR15" s="936"/>
      <c r="BS15" s="937"/>
      <c r="BT15" s="934" t="e">
        <f>INDEX([23]Listas!E$20:I$24,MATCH(BQ15,[23]Listas!D$20:D$24,1),MATCH(BR15,[23]Listas!E$19:I$19,1))</f>
        <v>#N/A</v>
      </c>
    </row>
    <row r="16" spans="1:72" s="274" customFormat="1" ht="50.25" hidden="1" customHeight="1" x14ac:dyDescent="0.2">
      <c r="A16" s="935"/>
      <c r="B16" s="935"/>
      <c r="C16" s="935"/>
      <c r="D16" s="933"/>
      <c r="E16" s="933"/>
      <c r="F16" s="933"/>
      <c r="G16" s="270" t="s">
        <v>510</v>
      </c>
      <c r="H16" s="270">
        <v>4</v>
      </c>
      <c r="I16" s="930" t="s">
        <v>1624</v>
      </c>
      <c r="J16" s="931"/>
      <c r="K16" s="932"/>
      <c r="L16" s="935"/>
      <c r="M16" s="935"/>
      <c r="N16" s="935"/>
      <c r="O16" s="935"/>
      <c r="P16" s="935"/>
      <c r="Q16" s="935"/>
      <c r="R16" s="935"/>
      <c r="S16" s="271">
        <v>2</v>
      </c>
      <c r="T16" s="934"/>
      <c r="U16" s="271" t="s">
        <v>587</v>
      </c>
      <c r="V16" s="934"/>
      <c r="W16" s="271">
        <v>2</v>
      </c>
      <c r="X16" s="934"/>
      <c r="Y16" s="271">
        <v>3</v>
      </c>
      <c r="Z16" s="934"/>
      <c r="AA16" s="271">
        <v>3</v>
      </c>
      <c r="AB16" s="934"/>
      <c r="AC16" s="271">
        <v>2</v>
      </c>
      <c r="AD16" s="934"/>
      <c r="AE16" s="271">
        <v>4</v>
      </c>
      <c r="AF16" s="934"/>
      <c r="AG16" s="271">
        <v>2</v>
      </c>
      <c r="AH16" s="934"/>
      <c r="AI16" s="271"/>
      <c r="AJ16" s="934"/>
      <c r="AK16" s="271"/>
      <c r="AL16" s="934"/>
      <c r="AM16" s="271"/>
      <c r="AN16" s="934"/>
      <c r="AO16" s="271"/>
      <c r="AP16" s="934"/>
      <c r="AQ16" s="271"/>
      <c r="AR16" s="934"/>
      <c r="AS16" s="271"/>
      <c r="AT16" s="934"/>
      <c r="AU16" s="271"/>
      <c r="AV16" s="934"/>
      <c r="AW16" s="271"/>
      <c r="AX16" s="934"/>
      <c r="AY16" s="271"/>
      <c r="AZ16" s="934"/>
      <c r="BA16" s="271"/>
      <c r="BB16" s="934"/>
      <c r="BC16" s="272">
        <f t="shared" si="0"/>
        <v>2.5714285714285716</v>
      </c>
      <c r="BD16" s="936"/>
      <c r="BE16" s="938"/>
      <c r="BF16" s="272">
        <f>IF($BE$13=0,BF16,$BE$13)</f>
        <v>3.8571428571428572</v>
      </c>
      <c r="BG16" s="937"/>
      <c r="BH16" s="933" t="s">
        <v>940</v>
      </c>
      <c r="BI16" s="933"/>
      <c r="BJ16" s="933"/>
      <c r="BK16" s="273" t="s">
        <v>941</v>
      </c>
      <c r="BL16" s="270" t="s">
        <v>501</v>
      </c>
      <c r="BM16" s="270" t="s">
        <v>502</v>
      </c>
      <c r="BN16" s="270" t="s">
        <v>505</v>
      </c>
      <c r="BO16" s="272">
        <f t="shared" si="1"/>
        <v>1.5714285714285716</v>
      </c>
      <c r="BP16" s="272">
        <f t="shared" si="2"/>
        <v>2.8571428571428572</v>
      </c>
      <c r="BQ16" s="936"/>
      <c r="BR16" s="936"/>
      <c r="BS16" s="937"/>
      <c r="BT16" s="934"/>
    </row>
    <row r="17" spans="1:72" s="274" customFormat="1" ht="55.5" hidden="1" customHeight="1" x14ac:dyDescent="0.2">
      <c r="A17" s="935"/>
      <c r="B17" s="935"/>
      <c r="C17" s="935"/>
      <c r="D17" s="933"/>
      <c r="E17" s="933"/>
      <c r="F17" s="933"/>
      <c r="G17" s="270" t="s">
        <v>534</v>
      </c>
      <c r="H17" s="270">
        <v>5</v>
      </c>
      <c r="I17" s="930" t="s">
        <v>1625</v>
      </c>
      <c r="J17" s="931"/>
      <c r="K17" s="932"/>
      <c r="L17" s="935"/>
      <c r="M17" s="935"/>
      <c r="N17" s="935"/>
      <c r="O17" s="935"/>
      <c r="P17" s="935"/>
      <c r="Q17" s="935"/>
      <c r="R17" s="935"/>
      <c r="S17" s="271">
        <v>3</v>
      </c>
      <c r="T17" s="934"/>
      <c r="U17" s="271" t="s">
        <v>587</v>
      </c>
      <c r="V17" s="934"/>
      <c r="W17" s="271">
        <v>3</v>
      </c>
      <c r="X17" s="934"/>
      <c r="Y17" s="271">
        <v>3</v>
      </c>
      <c r="Z17" s="934"/>
      <c r="AA17" s="271">
        <v>3</v>
      </c>
      <c r="AB17" s="934"/>
      <c r="AC17" s="271">
        <v>2</v>
      </c>
      <c r="AD17" s="934"/>
      <c r="AE17" s="271">
        <v>4</v>
      </c>
      <c r="AF17" s="934"/>
      <c r="AG17" s="271">
        <v>1</v>
      </c>
      <c r="AH17" s="934"/>
      <c r="AI17" s="271"/>
      <c r="AJ17" s="934"/>
      <c r="AK17" s="271"/>
      <c r="AL17" s="934"/>
      <c r="AM17" s="271"/>
      <c r="AN17" s="934"/>
      <c r="AO17" s="271"/>
      <c r="AP17" s="934"/>
      <c r="AQ17" s="271"/>
      <c r="AR17" s="934"/>
      <c r="AS17" s="271"/>
      <c r="AT17" s="934"/>
      <c r="AU17" s="271"/>
      <c r="AV17" s="934"/>
      <c r="AW17" s="271"/>
      <c r="AX17" s="934"/>
      <c r="AY17" s="271"/>
      <c r="AZ17" s="934"/>
      <c r="BA17" s="271"/>
      <c r="BB17" s="934"/>
      <c r="BC17" s="272">
        <f t="shared" si="0"/>
        <v>2.7142857142857144</v>
      </c>
      <c r="BD17" s="936"/>
      <c r="BE17" s="938"/>
      <c r="BF17" s="272">
        <f>IF($BE$13=0,BF17,$BE$13)</f>
        <v>3.8571428571428572</v>
      </c>
      <c r="BG17" s="937">
        <f>BD17*BE17</f>
        <v>0</v>
      </c>
      <c r="BH17" s="933" t="s">
        <v>942</v>
      </c>
      <c r="BI17" s="933"/>
      <c r="BJ17" s="933"/>
      <c r="BK17" s="273" t="s">
        <v>1626</v>
      </c>
      <c r="BL17" s="270" t="s">
        <v>515</v>
      </c>
      <c r="BM17" s="270" t="s">
        <v>502</v>
      </c>
      <c r="BN17" s="270" t="s">
        <v>517</v>
      </c>
      <c r="BO17" s="272">
        <f>IF(AND(BM17="Fuerte",BC17&gt;2.9)*OR(BN17="Probabilidad",BN17="Ambos"),BC17-2,IF(AND(BM17="Fuerte",BC17&lt;3)*OR(BN17="Probabilidad",BN17="Ambos"),1,IF(AND(BM17="Medio",BC17&gt;1.9)*OR(BN17="Probabilidad",BN17="Ambos"),BC17-1,IF(AND(BM17="Medio",BC17&lt;2)*OR(BN17="Probabilidad",BN17="Ambos"),1,BC17))))</f>
        <v>1.7142857142857144</v>
      </c>
      <c r="BP17" s="272">
        <f t="shared" si="2"/>
        <v>3.8571428571428572</v>
      </c>
      <c r="BQ17" s="936"/>
      <c r="BR17" s="936"/>
      <c r="BS17" s="937"/>
      <c r="BT17" s="934" t="e">
        <f>INDEX([23]Listas!E$20:I$24,MATCH(BQ17,[23]Listas!D$20:D$24,1),MATCH(BR17,[23]Listas!E$19:I$19,1))</f>
        <v>#N/A</v>
      </c>
    </row>
    <row r="18" spans="1:72" s="251" customFormat="1" ht="55.5" customHeight="1" x14ac:dyDescent="0.2">
      <c r="A18" s="835" t="s">
        <v>935</v>
      </c>
      <c r="B18" s="835" t="s">
        <v>536</v>
      </c>
      <c r="C18" s="835" t="s">
        <v>537</v>
      </c>
      <c r="D18" s="885" t="s">
        <v>1627</v>
      </c>
      <c r="E18" s="886"/>
      <c r="F18" s="887"/>
      <c r="G18" s="158" t="s">
        <v>500</v>
      </c>
      <c r="H18" s="158">
        <v>1</v>
      </c>
      <c r="I18" s="882" t="s">
        <v>943</v>
      </c>
      <c r="J18" s="883"/>
      <c r="K18" s="884"/>
      <c r="L18" s="885" t="s">
        <v>1628</v>
      </c>
      <c r="M18" s="886"/>
      <c r="N18" s="887"/>
      <c r="O18" s="835" t="s">
        <v>33</v>
      </c>
      <c r="P18" s="835"/>
      <c r="Q18" s="835"/>
      <c r="R18" s="835"/>
      <c r="S18" s="156">
        <v>3</v>
      </c>
      <c r="T18" s="832">
        <v>4</v>
      </c>
      <c r="U18" s="156" t="s">
        <v>587</v>
      </c>
      <c r="V18" s="832" t="s">
        <v>587</v>
      </c>
      <c r="W18" s="156">
        <v>3</v>
      </c>
      <c r="X18" s="832">
        <v>3</v>
      </c>
      <c r="Y18" s="156" t="s">
        <v>587</v>
      </c>
      <c r="Z18" s="832" t="s">
        <v>587</v>
      </c>
      <c r="AA18" s="156">
        <v>2</v>
      </c>
      <c r="AB18" s="832">
        <v>3</v>
      </c>
      <c r="AC18" s="156">
        <v>2</v>
      </c>
      <c r="AD18" s="832">
        <v>4</v>
      </c>
      <c r="AE18" s="156">
        <v>2</v>
      </c>
      <c r="AF18" s="832">
        <v>4</v>
      </c>
      <c r="AG18" s="156">
        <v>2</v>
      </c>
      <c r="AH18" s="832">
        <v>4</v>
      </c>
      <c r="AI18" s="156"/>
      <c r="AJ18" s="832"/>
      <c r="AK18" s="156"/>
      <c r="AL18" s="832"/>
      <c r="AM18" s="156"/>
      <c r="AN18" s="832"/>
      <c r="AO18" s="156"/>
      <c r="AP18" s="832"/>
      <c r="AQ18" s="156"/>
      <c r="AR18" s="832"/>
      <c r="AS18" s="156"/>
      <c r="AT18" s="832"/>
      <c r="AU18" s="156"/>
      <c r="AV18" s="832"/>
      <c r="AW18" s="156"/>
      <c r="AX18" s="832"/>
      <c r="AY18" s="156"/>
      <c r="AZ18" s="832"/>
      <c r="BA18" s="156"/>
      <c r="BB18" s="832"/>
      <c r="BC18" s="153">
        <f t="shared" si="0"/>
        <v>2.3333333333333335</v>
      </c>
      <c r="BD18" s="851">
        <f>SUM((BC18*(BC18/SUM(BC18:BC22))),(BC19*(BC19/SUM(BC18:BC22))),(BC20*(BC20/SUM(BC18:BC22))),(BC21*(BC21/SUM(BC18:BC22))),(BC22*(BC22/SUM(BC18:BC22))))</f>
        <v>1.8939393939393936</v>
      </c>
      <c r="BE18" s="851">
        <f>AVERAGE(T18,V18,X18,Z18,AB18,AD18,AF18,AH18,AJ18,AL18,AN18,AP18,AR18,AT18,AV18,AX18,AZ18,BB18)</f>
        <v>3.6666666666666665</v>
      </c>
      <c r="BF18" s="153">
        <f>IF($BE$18=0,BF18,$BE$18)</f>
        <v>3.6666666666666665</v>
      </c>
      <c r="BG18" s="847">
        <f>+BD18*BE18</f>
        <v>6.9444444444444429</v>
      </c>
      <c r="BH18" s="882" t="s">
        <v>1629</v>
      </c>
      <c r="BI18" s="883"/>
      <c r="BJ18" s="884"/>
      <c r="BK18" s="159" t="s">
        <v>1630</v>
      </c>
      <c r="BL18" s="158" t="s">
        <v>515</v>
      </c>
      <c r="BM18" s="158" t="s">
        <v>512</v>
      </c>
      <c r="BN18" s="158" t="s">
        <v>517</v>
      </c>
      <c r="BO18" s="153">
        <f t="shared" ref="BO18:BO75" si="3">IF(AND(BM18="Fuerte",BC18&gt;2.9)*OR(BN18="Probabilidad",BN18="Ambos"),BC18-2,IF(AND(BM18="Fuerte",BC18&lt;3)*OR(BN18="Probabilidad",BN18="Ambos"),1,IF(AND(BM18="Medio",BC18&gt;1.9)*OR(BN18="Probabilidad",BN18="Ambos"),BC18-1,IF(AND(BM18="Medio",BC18&lt;2)*OR(BN18="Probabilidad",BN18="Ambos"),1,BC18))))</f>
        <v>2.3333333333333335</v>
      </c>
      <c r="BP18" s="153">
        <f t="shared" si="2"/>
        <v>3.6666666666666665</v>
      </c>
      <c r="BQ18" s="851">
        <f>SUM((BO18*(BO18/SUM(BO18:BO22))),(BO19*(BO19/SUM(BO18:BO22))),(BO20*(BO20/SUM(BO18:BO22)))*(BO21*(BO21/SUM(BO18:BO22)))*(BO22*(BO22/SUM(BO18:BO22))))</f>
        <v>1.021480293531613</v>
      </c>
      <c r="BR18" s="851">
        <f>SUM((BP18*(BP18/SUM(BP18:BP22))),(BP19*(BP19/SUM(BP18:BP22))),(BP20*(BP20/SUM(BP18:BP22))),(BP21*(BP21/SUM(BP18:BP22)))*(BP22*(BP22/SUM(BP18:BP22))))</f>
        <v>2.0217514812109405</v>
      </c>
      <c r="BS18" s="860">
        <f>BQ18*BR18</f>
        <v>2.0651792964753248</v>
      </c>
      <c r="BT18" s="846" t="str">
        <f>INDEX([23]Listas!E$20:I$24,MATCH(BQ18,[23]Listas!D$20:D$24,1),MATCH(BR18,[23]Listas!E$19:I$19,1))</f>
        <v>INFERIOR</v>
      </c>
    </row>
    <row r="19" spans="1:72" s="251" customFormat="1" ht="69.75" customHeight="1" x14ac:dyDescent="0.2">
      <c r="A19" s="836"/>
      <c r="B19" s="836"/>
      <c r="C19" s="836"/>
      <c r="D19" s="904"/>
      <c r="E19" s="905"/>
      <c r="F19" s="906"/>
      <c r="G19" s="158" t="s">
        <v>500</v>
      </c>
      <c r="H19" s="158">
        <v>2</v>
      </c>
      <c r="I19" s="882" t="s">
        <v>944</v>
      </c>
      <c r="J19" s="883"/>
      <c r="K19" s="884"/>
      <c r="L19" s="904"/>
      <c r="M19" s="905"/>
      <c r="N19" s="906"/>
      <c r="O19" s="836"/>
      <c r="P19" s="836"/>
      <c r="Q19" s="836"/>
      <c r="R19" s="836"/>
      <c r="S19" s="156">
        <v>2</v>
      </c>
      <c r="T19" s="833"/>
      <c r="U19" s="156" t="s">
        <v>587</v>
      </c>
      <c r="V19" s="833"/>
      <c r="W19" s="156">
        <v>2</v>
      </c>
      <c r="X19" s="833"/>
      <c r="Y19" s="156" t="s">
        <v>587</v>
      </c>
      <c r="Z19" s="833"/>
      <c r="AA19" s="156">
        <v>2</v>
      </c>
      <c r="AB19" s="833"/>
      <c r="AC19" s="156">
        <v>2</v>
      </c>
      <c r="AD19" s="833"/>
      <c r="AE19" s="156">
        <v>2</v>
      </c>
      <c r="AF19" s="833"/>
      <c r="AG19" s="156">
        <v>2</v>
      </c>
      <c r="AH19" s="833"/>
      <c r="AI19" s="156"/>
      <c r="AJ19" s="833"/>
      <c r="AK19" s="156"/>
      <c r="AL19" s="833"/>
      <c r="AM19" s="156"/>
      <c r="AN19" s="833"/>
      <c r="AO19" s="156"/>
      <c r="AP19" s="833"/>
      <c r="AQ19" s="156"/>
      <c r="AR19" s="833"/>
      <c r="AS19" s="156"/>
      <c r="AT19" s="833"/>
      <c r="AU19" s="156"/>
      <c r="AV19" s="833"/>
      <c r="AW19" s="156"/>
      <c r="AX19" s="833"/>
      <c r="AY19" s="156"/>
      <c r="AZ19" s="833"/>
      <c r="BA19" s="156"/>
      <c r="BB19" s="833"/>
      <c r="BC19" s="153">
        <f t="shared" si="0"/>
        <v>2</v>
      </c>
      <c r="BD19" s="852"/>
      <c r="BE19" s="852"/>
      <c r="BF19" s="153">
        <f>IF($BE$18=0,BF19,$BE$18)</f>
        <v>3.6666666666666665</v>
      </c>
      <c r="BG19" s="848"/>
      <c r="BH19" s="882" t="s">
        <v>1631</v>
      </c>
      <c r="BI19" s="883"/>
      <c r="BJ19" s="884"/>
      <c r="BK19" s="159" t="s">
        <v>1632</v>
      </c>
      <c r="BL19" s="158" t="s">
        <v>504</v>
      </c>
      <c r="BM19" s="158" t="s">
        <v>509</v>
      </c>
      <c r="BN19" s="158" t="s">
        <v>505</v>
      </c>
      <c r="BO19" s="153">
        <f t="shared" si="3"/>
        <v>1</v>
      </c>
      <c r="BP19" s="153">
        <f t="shared" si="2"/>
        <v>1.6666666666666665</v>
      </c>
      <c r="BQ19" s="852"/>
      <c r="BR19" s="852"/>
      <c r="BS19" s="860"/>
      <c r="BT19" s="846" t="e">
        <f>INDEX([23]Listas!E$20:I$24,MATCH(BQ19,[23]Listas!D$20:D$24,1),MATCH(BR19,[23]Listas!E$19:I$19,1))</f>
        <v>#N/A</v>
      </c>
    </row>
    <row r="20" spans="1:72" s="251" customFormat="1" ht="81" customHeight="1" x14ac:dyDescent="0.2">
      <c r="A20" s="836"/>
      <c r="B20" s="836"/>
      <c r="C20" s="836"/>
      <c r="D20" s="904"/>
      <c r="E20" s="905"/>
      <c r="F20" s="906"/>
      <c r="G20" s="158" t="s">
        <v>508</v>
      </c>
      <c r="H20" s="158">
        <v>3</v>
      </c>
      <c r="I20" s="921" t="s">
        <v>1633</v>
      </c>
      <c r="J20" s="922"/>
      <c r="K20" s="923"/>
      <c r="L20" s="904"/>
      <c r="M20" s="905"/>
      <c r="N20" s="906"/>
      <c r="O20" s="836"/>
      <c r="P20" s="836"/>
      <c r="Q20" s="836"/>
      <c r="R20" s="836"/>
      <c r="S20" s="156">
        <v>1</v>
      </c>
      <c r="T20" s="833"/>
      <c r="U20" s="156" t="s">
        <v>587</v>
      </c>
      <c r="V20" s="833"/>
      <c r="W20" s="156">
        <v>1</v>
      </c>
      <c r="X20" s="833"/>
      <c r="Y20" s="156" t="s">
        <v>587</v>
      </c>
      <c r="Z20" s="833"/>
      <c r="AA20" s="156">
        <v>1</v>
      </c>
      <c r="AB20" s="833"/>
      <c r="AC20" s="156">
        <v>2</v>
      </c>
      <c r="AD20" s="833"/>
      <c r="AE20" s="156">
        <v>3</v>
      </c>
      <c r="AF20" s="833"/>
      <c r="AG20" s="156">
        <v>2</v>
      </c>
      <c r="AH20" s="833"/>
      <c r="AI20" s="156"/>
      <c r="AJ20" s="833"/>
      <c r="AK20" s="156"/>
      <c r="AL20" s="833"/>
      <c r="AM20" s="156"/>
      <c r="AN20" s="833"/>
      <c r="AO20" s="156"/>
      <c r="AP20" s="833"/>
      <c r="AQ20" s="156"/>
      <c r="AR20" s="833"/>
      <c r="AS20" s="156"/>
      <c r="AT20" s="833"/>
      <c r="AU20" s="156"/>
      <c r="AV20" s="833"/>
      <c r="AW20" s="156"/>
      <c r="AX20" s="833"/>
      <c r="AY20" s="156"/>
      <c r="AZ20" s="833"/>
      <c r="BA20" s="156"/>
      <c r="BB20" s="833"/>
      <c r="BC20" s="153">
        <f t="shared" si="0"/>
        <v>1.6666666666666667</v>
      </c>
      <c r="BD20" s="852"/>
      <c r="BE20" s="852"/>
      <c r="BF20" s="153">
        <f>IF($BE$18=0,BF20,$BE$18)</f>
        <v>3.6666666666666665</v>
      </c>
      <c r="BG20" s="848"/>
      <c r="BH20" s="882" t="s">
        <v>1634</v>
      </c>
      <c r="BI20" s="883"/>
      <c r="BJ20" s="884"/>
      <c r="BK20" s="159" t="s">
        <v>1635</v>
      </c>
      <c r="BL20" s="158" t="s">
        <v>504</v>
      </c>
      <c r="BM20" s="158" t="s">
        <v>502</v>
      </c>
      <c r="BN20" s="158" t="s">
        <v>505</v>
      </c>
      <c r="BO20" s="153">
        <f t="shared" si="3"/>
        <v>1</v>
      </c>
      <c r="BP20" s="153">
        <f t="shared" si="2"/>
        <v>2.6666666666666665</v>
      </c>
      <c r="BQ20" s="852"/>
      <c r="BR20" s="852"/>
      <c r="BS20" s="860"/>
      <c r="BT20" s="846" t="e">
        <f>INDEX([23]Listas!E$20:I$24,MATCH(BQ20,[23]Listas!D$20:D$24,1),MATCH(BR20,[23]Listas!E$19:I$19,1))</f>
        <v>#N/A</v>
      </c>
    </row>
    <row r="21" spans="1:72" s="251" customFormat="1" ht="55.5" customHeight="1" x14ac:dyDescent="0.2">
      <c r="A21" s="836"/>
      <c r="B21" s="836"/>
      <c r="C21" s="836"/>
      <c r="D21" s="904"/>
      <c r="E21" s="905"/>
      <c r="F21" s="906"/>
      <c r="G21" s="158" t="s">
        <v>508</v>
      </c>
      <c r="H21" s="158">
        <v>4</v>
      </c>
      <c r="I21" s="882" t="s">
        <v>945</v>
      </c>
      <c r="J21" s="883"/>
      <c r="K21" s="884"/>
      <c r="L21" s="904"/>
      <c r="M21" s="905"/>
      <c r="N21" s="906"/>
      <c r="O21" s="836"/>
      <c r="P21" s="836"/>
      <c r="Q21" s="836"/>
      <c r="R21" s="836"/>
      <c r="S21" s="156">
        <v>1</v>
      </c>
      <c r="T21" s="833"/>
      <c r="U21" s="156" t="s">
        <v>587</v>
      </c>
      <c r="V21" s="833"/>
      <c r="W21" s="156">
        <v>2</v>
      </c>
      <c r="X21" s="833"/>
      <c r="Y21" s="156" t="s">
        <v>587</v>
      </c>
      <c r="Z21" s="833"/>
      <c r="AA21" s="156">
        <v>1</v>
      </c>
      <c r="AB21" s="833"/>
      <c r="AC21" s="156">
        <v>2</v>
      </c>
      <c r="AD21" s="833"/>
      <c r="AE21" s="156">
        <v>2</v>
      </c>
      <c r="AF21" s="833"/>
      <c r="AG21" s="156">
        <v>3</v>
      </c>
      <c r="AH21" s="833"/>
      <c r="AI21" s="156"/>
      <c r="AJ21" s="833"/>
      <c r="AK21" s="156"/>
      <c r="AL21" s="833"/>
      <c r="AM21" s="156"/>
      <c r="AN21" s="833"/>
      <c r="AO21" s="156"/>
      <c r="AP21" s="833"/>
      <c r="AQ21" s="156"/>
      <c r="AR21" s="833"/>
      <c r="AS21" s="156"/>
      <c r="AT21" s="833"/>
      <c r="AU21" s="156"/>
      <c r="AV21" s="833"/>
      <c r="AW21" s="156"/>
      <c r="AX21" s="833"/>
      <c r="AY21" s="156"/>
      <c r="AZ21" s="833"/>
      <c r="BA21" s="156"/>
      <c r="BB21" s="833"/>
      <c r="BC21" s="153">
        <f t="shared" si="0"/>
        <v>1.8333333333333333</v>
      </c>
      <c r="BD21" s="852"/>
      <c r="BE21" s="852"/>
      <c r="BF21" s="153">
        <f>IF($BE$18=0,BF21,$BE$18)</f>
        <v>3.6666666666666665</v>
      </c>
      <c r="BG21" s="848"/>
      <c r="BH21" s="882" t="s">
        <v>946</v>
      </c>
      <c r="BI21" s="883"/>
      <c r="BJ21" s="884"/>
      <c r="BK21" s="159" t="s">
        <v>947</v>
      </c>
      <c r="BL21" s="158" t="s">
        <v>504</v>
      </c>
      <c r="BM21" s="158" t="s">
        <v>509</v>
      </c>
      <c r="BN21" s="158" t="s">
        <v>505</v>
      </c>
      <c r="BO21" s="153">
        <f t="shared" si="3"/>
        <v>1</v>
      </c>
      <c r="BP21" s="153">
        <f t="shared" si="2"/>
        <v>1.6666666666666665</v>
      </c>
      <c r="BQ21" s="852"/>
      <c r="BR21" s="852"/>
      <c r="BS21" s="860"/>
      <c r="BT21" s="846"/>
    </row>
    <row r="22" spans="1:72" s="251" customFormat="1" ht="66" customHeight="1" x14ac:dyDescent="0.2">
      <c r="A22" s="891"/>
      <c r="B22" s="891"/>
      <c r="C22" s="891"/>
      <c r="D22" s="888"/>
      <c r="E22" s="889"/>
      <c r="F22" s="890"/>
      <c r="G22" s="158" t="s">
        <v>508</v>
      </c>
      <c r="H22" s="158">
        <v>5</v>
      </c>
      <c r="I22" s="882" t="s">
        <v>1636</v>
      </c>
      <c r="J22" s="883"/>
      <c r="K22" s="884"/>
      <c r="L22" s="904"/>
      <c r="M22" s="905"/>
      <c r="N22" s="906"/>
      <c r="O22" s="891"/>
      <c r="P22" s="891"/>
      <c r="Q22" s="891"/>
      <c r="R22" s="891"/>
      <c r="S22" s="156">
        <v>1</v>
      </c>
      <c r="T22" s="834"/>
      <c r="U22" s="156" t="s">
        <v>587</v>
      </c>
      <c r="V22" s="834"/>
      <c r="W22" s="156">
        <v>1</v>
      </c>
      <c r="X22" s="834"/>
      <c r="Y22" s="156" t="s">
        <v>587</v>
      </c>
      <c r="Z22" s="834"/>
      <c r="AA22" s="156">
        <v>1</v>
      </c>
      <c r="AB22" s="834"/>
      <c r="AC22" s="156">
        <v>2</v>
      </c>
      <c r="AD22" s="834"/>
      <c r="AE22" s="156">
        <v>1</v>
      </c>
      <c r="AF22" s="834"/>
      <c r="AG22" s="156">
        <v>2</v>
      </c>
      <c r="AH22" s="834"/>
      <c r="AI22" s="156"/>
      <c r="AJ22" s="834"/>
      <c r="AK22" s="156"/>
      <c r="AL22" s="834"/>
      <c r="AM22" s="156"/>
      <c r="AN22" s="834"/>
      <c r="AO22" s="156"/>
      <c r="AP22" s="834"/>
      <c r="AQ22" s="156"/>
      <c r="AR22" s="834"/>
      <c r="AS22" s="156"/>
      <c r="AT22" s="834"/>
      <c r="AU22" s="156"/>
      <c r="AV22" s="834"/>
      <c r="AW22" s="156"/>
      <c r="AX22" s="834"/>
      <c r="AY22" s="156"/>
      <c r="AZ22" s="834"/>
      <c r="BA22" s="156"/>
      <c r="BB22" s="834"/>
      <c r="BC22" s="153">
        <f t="shared" si="0"/>
        <v>1.3333333333333333</v>
      </c>
      <c r="BD22" s="853"/>
      <c r="BE22" s="853"/>
      <c r="BF22" s="153">
        <f>IF($BE$18=0,BF22,$BE$18)</f>
        <v>3.6666666666666665</v>
      </c>
      <c r="BG22" s="849"/>
      <c r="BH22" s="850" t="s">
        <v>1637</v>
      </c>
      <c r="BI22" s="850"/>
      <c r="BJ22" s="850"/>
      <c r="BK22" s="159" t="s">
        <v>948</v>
      </c>
      <c r="BL22" s="158" t="s">
        <v>515</v>
      </c>
      <c r="BM22" s="158" t="s">
        <v>502</v>
      </c>
      <c r="BN22" s="158" t="s">
        <v>505</v>
      </c>
      <c r="BO22" s="153">
        <f t="shared" si="3"/>
        <v>1</v>
      </c>
      <c r="BP22" s="153">
        <f t="shared" si="2"/>
        <v>2.6666666666666665</v>
      </c>
      <c r="BQ22" s="853"/>
      <c r="BR22" s="853"/>
      <c r="BS22" s="860"/>
      <c r="BT22" s="846" t="e">
        <f>INDEX([23]Listas!E$20:I$24,MATCH(BQ22,[23]Listas!D$20:D$24,1),MATCH(BR22,[23]Listas!E$19:I$19,1))</f>
        <v>#N/A</v>
      </c>
    </row>
    <row r="23" spans="1:72" s="251" customFormat="1" ht="66.75" customHeight="1" x14ac:dyDescent="0.2">
      <c r="A23" s="835" t="s">
        <v>935</v>
      </c>
      <c r="B23" s="835" t="s">
        <v>538</v>
      </c>
      <c r="C23" s="835" t="s">
        <v>539</v>
      </c>
      <c r="D23" s="885" t="s">
        <v>540</v>
      </c>
      <c r="E23" s="886"/>
      <c r="F23" s="887"/>
      <c r="G23" s="158" t="s">
        <v>510</v>
      </c>
      <c r="H23" s="158">
        <v>1</v>
      </c>
      <c r="I23" s="882" t="s">
        <v>949</v>
      </c>
      <c r="J23" s="883"/>
      <c r="K23" s="884" t="s">
        <v>949</v>
      </c>
      <c r="L23" s="885" t="s">
        <v>1638</v>
      </c>
      <c r="M23" s="886"/>
      <c r="N23" s="887"/>
      <c r="O23" s="835" t="s">
        <v>33</v>
      </c>
      <c r="P23" s="835"/>
      <c r="Q23" s="835"/>
      <c r="R23" s="835"/>
      <c r="S23" s="156">
        <v>2</v>
      </c>
      <c r="T23" s="832">
        <v>4</v>
      </c>
      <c r="U23" s="156" t="s">
        <v>587</v>
      </c>
      <c r="V23" s="832" t="s">
        <v>587</v>
      </c>
      <c r="W23" s="156">
        <v>1</v>
      </c>
      <c r="X23" s="832">
        <v>4</v>
      </c>
      <c r="Y23" s="156">
        <v>3</v>
      </c>
      <c r="Z23" s="832">
        <v>2</v>
      </c>
      <c r="AA23" s="156">
        <v>2</v>
      </c>
      <c r="AB23" s="832">
        <v>3</v>
      </c>
      <c r="AC23" s="156">
        <v>1</v>
      </c>
      <c r="AD23" s="832">
        <v>4</v>
      </c>
      <c r="AE23" s="156">
        <v>1</v>
      </c>
      <c r="AF23" s="832">
        <v>4</v>
      </c>
      <c r="AG23" s="156">
        <v>3</v>
      </c>
      <c r="AH23" s="832">
        <v>4</v>
      </c>
      <c r="AI23" s="156"/>
      <c r="AJ23" s="832"/>
      <c r="AK23" s="156"/>
      <c r="AL23" s="832"/>
      <c r="AM23" s="156"/>
      <c r="AN23" s="832"/>
      <c r="AO23" s="156"/>
      <c r="AP23" s="832"/>
      <c r="AQ23" s="156"/>
      <c r="AR23" s="832"/>
      <c r="AS23" s="156"/>
      <c r="AT23" s="832"/>
      <c r="AU23" s="156"/>
      <c r="AV23" s="832"/>
      <c r="AW23" s="156"/>
      <c r="AX23" s="832"/>
      <c r="AY23" s="156"/>
      <c r="AZ23" s="832"/>
      <c r="BA23" s="156"/>
      <c r="BB23" s="832"/>
      <c r="BC23" s="153">
        <f t="shared" si="0"/>
        <v>1.8571428571428572</v>
      </c>
      <c r="BD23" s="851">
        <f>SUM((BC23*(BC23/SUM(BC23:BC24))),(BC24*(BC24/SUM(BC23:BC24))))</f>
        <v>1.7885714285714285</v>
      </c>
      <c r="BE23" s="851">
        <f>AVERAGE(T23,V23,X23,Z23,AB23,AD23,AF23,AH23,AJ23,AL23,AN23,AP23,AR23,AT23,AV23,AX23,AZ23,BB23)</f>
        <v>3.5714285714285716</v>
      </c>
      <c r="BF23" s="153">
        <f>IF($BE$23=0,BF23,$BE$23)</f>
        <v>3.5714285714285716</v>
      </c>
      <c r="BG23" s="847">
        <f>+BD23*BE23</f>
        <v>6.3877551020408161</v>
      </c>
      <c r="BH23" s="882" t="s">
        <v>1639</v>
      </c>
      <c r="BI23" s="883"/>
      <c r="BJ23" s="884"/>
      <c r="BK23" s="159" t="s">
        <v>950</v>
      </c>
      <c r="BL23" s="158" t="s">
        <v>504</v>
      </c>
      <c r="BM23" s="158" t="s">
        <v>502</v>
      </c>
      <c r="BN23" s="158" t="s">
        <v>505</v>
      </c>
      <c r="BO23" s="153">
        <f t="shared" si="3"/>
        <v>1</v>
      </c>
      <c r="BP23" s="153">
        <f>IF(AND(BM23="Fuerte",BF23&gt;2.9)*OR(BN23="Impacto",BN23="Ambos"),BF23-2,IF(AND(BM23="Fuerte",BF23&lt;3)*OR(BN23="Impacto",BN23="Ambos"),1,IF(AND(BM23="Medio",BF23&gt;1.9)*OR(BN23="Impacto",BN23="Ambos"),BF23-1,IF(AND(BM23="Medio",BF23&lt;2)*OR(BN23="Impacto",BN23="Ambos"),1,BF23))))</f>
        <v>2.5714285714285716</v>
      </c>
      <c r="BQ23" s="851">
        <f>SUM((BO23*(BO23/SUM(BO23:BO24))),(BO24*(BO24/SUM(BO23:BO24))))</f>
        <v>1</v>
      </c>
      <c r="BR23" s="851">
        <f>SUM((BP23*(BP23/SUM(BP23:BP24))),(BP24*(BP24/SUM(BP23:BP24))))</f>
        <v>2.5714285714285716</v>
      </c>
      <c r="BS23" s="847">
        <f>BQ23*BR23</f>
        <v>2.5714285714285716</v>
      </c>
      <c r="BT23" s="832" t="str">
        <f>INDEX([23]Listas!E$20:I$24,MATCH(BQ23,[23]Listas!D$20:D$24,1),MATCH(BR23,[23]Listas!E$19:I$19,1))</f>
        <v>INFERIOR</v>
      </c>
    </row>
    <row r="24" spans="1:72" s="251" customFormat="1" ht="63.75" customHeight="1" x14ac:dyDescent="0.2">
      <c r="A24" s="836"/>
      <c r="B24" s="836"/>
      <c r="C24" s="836"/>
      <c r="D24" s="904"/>
      <c r="E24" s="905"/>
      <c r="F24" s="906"/>
      <c r="G24" s="158" t="s">
        <v>510</v>
      </c>
      <c r="H24" s="158">
        <v>2</v>
      </c>
      <c r="I24" s="882" t="s">
        <v>541</v>
      </c>
      <c r="J24" s="883"/>
      <c r="K24" s="884" t="s">
        <v>541</v>
      </c>
      <c r="L24" s="904"/>
      <c r="M24" s="905"/>
      <c r="N24" s="906"/>
      <c r="O24" s="836"/>
      <c r="P24" s="836"/>
      <c r="Q24" s="836"/>
      <c r="R24" s="836"/>
      <c r="S24" s="156">
        <v>2</v>
      </c>
      <c r="T24" s="833"/>
      <c r="U24" s="156" t="s">
        <v>587</v>
      </c>
      <c r="V24" s="833"/>
      <c r="W24" s="156">
        <v>1</v>
      </c>
      <c r="X24" s="833"/>
      <c r="Y24" s="156">
        <v>3</v>
      </c>
      <c r="Z24" s="833"/>
      <c r="AA24" s="156">
        <v>2</v>
      </c>
      <c r="AB24" s="833"/>
      <c r="AC24" s="156">
        <v>1</v>
      </c>
      <c r="AD24" s="833"/>
      <c r="AE24" s="156">
        <v>1</v>
      </c>
      <c r="AF24" s="833"/>
      <c r="AG24" s="156">
        <v>2</v>
      </c>
      <c r="AH24" s="833"/>
      <c r="AI24" s="156"/>
      <c r="AJ24" s="833"/>
      <c r="AK24" s="156"/>
      <c r="AL24" s="833"/>
      <c r="AM24" s="156"/>
      <c r="AN24" s="833"/>
      <c r="AO24" s="156"/>
      <c r="AP24" s="833"/>
      <c r="AQ24" s="156"/>
      <c r="AR24" s="833"/>
      <c r="AS24" s="156"/>
      <c r="AT24" s="833"/>
      <c r="AU24" s="156"/>
      <c r="AV24" s="833"/>
      <c r="AW24" s="156"/>
      <c r="AX24" s="833"/>
      <c r="AY24" s="156"/>
      <c r="AZ24" s="833"/>
      <c r="BA24" s="156"/>
      <c r="BB24" s="833"/>
      <c r="BC24" s="153">
        <f t="shared" si="0"/>
        <v>1.7142857142857142</v>
      </c>
      <c r="BD24" s="852"/>
      <c r="BE24" s="852"/>
      <c r="BF24" s="153">
        <f>IF($BE$23=0,BF24,$BE$23)</f>
        <v>3.5714285714285716</v>
      </c>
      <c r="BG24" s="848"/>
      <c r="BH24" s="882" t="s">
        <v>1640</v>
      </c>
      <c r="BI24" s="883"/>
      <c r="BJ24" s="884"/>
      <c r="BK24" s="159" t="s">
        <v>951</v>
      </c>
      <c r="BL24" s="158" t="s">
        <v>504</v>
      </c>
      <c r="BM24" s="158" t="s">
        <v>502</v>
      </c>
      <c r="BN24" s="158" t="s">
        <v>505</v>
      </c>
      <c r="BO24" s="153">
        <f t="shared" si="3"/>
        <v>1</v>
      </c>
      <c r="BP24" s="153">
        <f>IF(AND(BM24="Fuerte",BF24&gt;2.9)*OR(BN24="Impacto",BN24="Ambos"),BF24-2,IF(AND(BM24="Fuerte",BF24&lt;3)*OR(BN24="Impacto",BN24="Ambos"),1,IF(AND(BM24="Medio",BF24&gt;1.9)*OR(BN24="Impacto",BN24="Ambos"),BF24-1,IF(AND(BM24="Medio",BF24&lt;2)*OR(BN24="Impacto",BN24="Ambos"),1,BF24))))</f>
        <v>2.5714285714285716</v>
      </c>
      <c r="BQ24" s="852"/>
      <c r="BR24" s="852"/>
      <c r="BS24" s="848"/>
      <c r="BT24" s="833"/>
    </row>
    <row r="25" spans="1:72" s="251" customFormat="1" ht="68.25" customHeight="1" x14ac:dyDescent="0.2">
      <c r="A25" s="835" t="s">
        <v>935</v>
      </c>
      <c r="B25" s="835" t="s">
        <v>538</v>
      </c>
      <c r="C25" s="835" t="s">
        <v>542</v>
      </c>
      <c r="D25" s="917" t="s">
        <v>544</v>
      </c>
      <c r="E25" s="918"/>
      <c r="F25" s="919"/>
      <c r="G25" s="158" t="s">
        <v>511</v>
      </c>
      <c r="H25" s="158">
        <v>1</v>
      </c>
      <c r="I25" s="882" t="s">
        <v>954</v>
      </c>
      <c r="J25" s="883"/>
      <c r="K25" s="884"/>
      <c r="L25" s="885" t="s">
        <v>1641</v>
      </c>
      <c r="M25" s="886"/>
      <c r="N25" s="887"/>
      <c r="O25" s="835" t="s">
        <v>33</v>
      </c>
      <c r="P25" s="835"/>
      <c r="Q25" s="835"/>
      <c r="R25" s="835"/>
      <c r="S25" s="156">
        <v>1</v>
      </c>
      <c r="T25" s="832">
        <v>4</v>
      </c>
      <c r="U25" s="156">
        <v>3</v>
      </c>
      <c r="V25" s="832">
        <v>3</v>
      </c>
      <c r="W25" s="156" t="s">
        <v>587</v>
      </c>
      <c r="X25" s="832" t="s">
        <v>587</v>
      </c>
      <c r="Y25" s="156">
        <v>4</v>
      </c>
      <c r="Z25" s="832">
        <v>5</v>
      </c>
      <c r="AA25" s="156">
        <v>2</v>
      </c>
      <c r="AB25" s="832">
        <v>3</v>
      </c>
      <c r="AC25" s="156">
        <v>2</v>
      </c>
      <c r="AD25" s="832">
        <v>4</v>
      </c>
      <c r="AE25" s="156" t="s">
        <v>587</v>
      </c>
      <c r="AF25" s="832" t="s">
        <v>587</v>
      </c>
      <c r="AG25" s="156" t="s">
        <v>587</v>
      </c>
      <c r="AH25" s="832" t="s">
        <v>587</v>
      </c>
      <c r="AI25" s="156"/>
      <c r="AJ25" s="832"/>
      <c r="AK25" s="156"/>
      <c r="AL25" s="832"/>
      <c r="AM25" s="156"/>
      <c r="AN25" s="832"/>
      <c r="AO25" s="156"/>
      <c r="AP25" s="832"/>
      <c r="AQ25" s="156"/>
      <c r="AR25" s="832"/>
      <c r="AS25" s="156"/>
      <c r="AT25" s="832"/>
      <c r="AU25" s="156"/>
      <c r="AV25" s="832"/>
      <c r="AW25" s="156"/>
      <c r="AX25" s="832"/>
      <c r="AY25" s="156"/>
      <c r="AZ25" s="832"/>
      <c r="BA25" s="156"/>
      <c r="BB25" s="832"/>
      <c r="BC25" s="153">
        <f t="shared" si="0"/>
        <v>2.4</v>
      </c>
      <c r="BD25" s="851">
        <f>SUM((BC25*(BC25/SUM(BC25:BC26))),(BC26*(BC26/SUM(BC25:BC26))))</f>
        <v>2.504</v>
      </c>
      <c r="BE25" s="851">
        <f>AVERAGE(T25,V25,X25,Z25,AB25,AD25,AF25,AH25,AJ25,AL25,AN25,AP25,AR25,AT25,AV25,AX25,AZ25,BB25)</f>
        <v>3.8</v>
      </c>
      <c r="BF25" s="153">
        <f>IF($BE$25=0,BF25,$BE$25)</f>
        <v>3.8</v>
      </c>
      <c r="BG25" s="847">
        <f>+BD25*BE25</f>
        <v>9.5152000000000001</v>
      </c>
      <c r="BH25" s="882" t="s">
        <v>545</v>
      </c>
      <c r="BI25" s="883"/>
      <c r="BJ25" s="884"/>
      <c r="BK25" s="159" t="s">
        <v>955</v>
      </c>
      <c r="BL25" s="158" t="s">
        <v>501</v>
      </c>
      <c r="BM25" s="158" t="s">
        <v>502</v>
      </c>
      <c r="BN25" s="158" t="s">
        <v>505</v>
      </c>
      <c r="BO25" s="153">
        <f t="shared" si="3"/>
        <v>1.4</v>
      </c>
      <c r="BP25" s="153">
        <f t="shared" ref="BP25:BP75" si="4">IF(AND(BM25="Fuerte",BF25&gt;2.9)*OR(BN25="Impacto",BN25="Ambos"),BF25-2,IF(AND(BM25="Fuerte",BF25&lt;3)*OR(BN25="Impacto",BN25="Ambos"),1,IF(AND(BM25="Medio",BF25&gt;1.9)*OR(BN25="Impacto",BN25="Ambos"),BF25-1,IF(AND(BM25="Medio",BF25&lt;2)*OR(BN25="Impacto",BN25="Ambos"),1,BF25))))</f>
        <v>2.8</v>
      </c>
      <c r="BQ25" s="858">
        <f>SUM((BO25*(BO25/SUM(BO25:BO26))),(BO26*(BO26/SUM(BO25:BO26))))</f>
        <v>2.1800000000000002</v>
      </c>
      <c r="BR25" s="858">
        <f>SUM((BP25*(BP25/SUM(BP25:BP26))),(BP26*(BP26/SUM(BP25:BP26))))</f>
        <v>2.8</v>
      </c>
      <c r="BS25" s="860">
        <f>BQ25*BR25</f>
        <v>6.1040000000000001</v>
      </c>
      <c r="BT25" s="846" t="str">
        <f>INDEX([23]Listas!E$20:I$24,MATCH(BQ25,[23]Listas!D$20:D$24,1),MATCH(BR25,[23]Listas!E$19:I$19,1))</f>
        <v>MODERADO</v>
      </c>
    </row>
    <row r="26" spans="1:72" s="251" customFormat="1" ht="68.25" customHeight="1" x14ac:dyDescent="0.2">
      <c r="A26" s="891"/>
      <c r="B26" s="891"/>
      <c r="C26" s="891"/>
      <c r="D26" s="927"/>
      <c r="E26" s="928"/>
      <c r="F26" s="929"/>
      <c r="G26" s="158" t="s">
        <v>500</v>
      </c>
      <c r="H26" s="158">
        <v>2</v>
      </c>
      <c r="I26" s="882" t="s">
        <v>546</v>
      </c>
      <c r="J26" s="883"/>
      <c r="K26" s="884"/>
      <c r="L26" s="888"/>
      <c r="M26" s="889"/>
      <c r="N26" s="890"/>
      <c r="O26" s="891"/>
      <c r="P26" s="891"/>
      <c r="Q26" s="891"/>
      <c r="R26" s="891"/>
      <c r="S26" s="156">
        <v>0</v>
      </c>
      <c r="T26" s="834"/>
      <c r="U26" s="156">
        <v>4</v>
      </c>
      <c r="V26" s="834"/>
      <c r="W26" s="156" t="s">
        <v>587</v>
      </c>
      <c r="X26" s="834"/>
      <c r="Y26" s="156">
        <v>4</v>
      </c>
      <c r="Z26" s="834"/>
      <c r="AA26" s="156">
        <v>3</v>
      </c>
      <c r="AB26" s="834"/>
      <c r="AC26" s="156">
        <v>2</v>
      </c>
      <c r="AD26" s="834"/>
      <c r="AE26" s="156" t="s">
        <v>587</v>
      </c>
      <c r="AF26" s="834"/>
      <c r="AG26" s="156" t="s">
        <v>587</v>
      </c>
      <c r="AH26" s="834"/>
      <c r="AI26" s="156"/>
      <c r="AJ26" s="834"/>
      <c r="AK26" s="156"/>
      <c r="AL26" s="834"/>
      <c r="AM26" s="156"/>
      <c r="AN26" s="834"/>
      <c r="AO26" s="156"/>
      <c r="AP26" s="834"/>
      <c r="AQ26" s="156"/>
      <c r="AR26" s="834"/>
      <c r="AS26" s="156"/>
      <c r="AT26" s="834"/>
      <c r="AU26" s="156"/>
      <c r="AV26" s="834"/>
      <c r="AW26" s="156"/>
      <c r="AX26" s="834"/>
      <c r="AY26" s="156"/>
      <c r="AZ26" s="834"/>
      <c r="BA26" s="156"/>
      <c r="BB26" s="834"/>
      <c r="BC26" s="153">
        <f t="shared" si="0"/>
        <v>2.6</v>
      </c>
      <c r="BD26" s="853"/>
      <c r="BE26" s="853"/>
      <c r="BF26" s="153">
        <f>IF($BE$25=0,BF26,$BE$25)</f>
        <v>3.8</v>
      </c>
      <c r="BG26" s="849"/>
      <c r="BH26" s="882" t="s">
        <v>956</v>
      </c>
      <c r="BI26" s="883"/>
      <c r="BJ26" s="884"/>
      <c r="BK26" s="159" t="s">
        <v>957</v>
      </c>
      <c r="BL26" s="158" t="s">
        <v>501</v>
      </c>
      <c r="BM26" s="158" t="s">
        <v>502</v>
      </c>
      <c r="BN26" s="158" t="s">
        <v>503</v>
      </c>
      <c r="BO26" s="153">
        <f t="shared" si="3"/>
        <v>2.6</v>
      </c>
      <c r="BP26" s="153">
        <f t="shared" si="4"/>
        <v>2.8</v>
      </c>
      <c r="BQ26" s="858"/>
      <c r="BR26" s="858"/>
      <c r="BS26" s="860"/>
      <c r="BT26" s="846" t="e">
        <f>INDEX([23]Listas!E$20:I$24,MATCH(BQ26,[23]Listas!D$20:D$24,1),MATCH(BR26,[23]Listas!E$19:I$19,1))</f>
        <v>#N/A</v>
      </c>
    </row>
    <row r="27" spans="1:72" s="251" customFormat="1" ht="84" customHeight="1" x14ac:dyDescent="0.2">
      <c r="A27" s="162" t="s">
        <v>935</v>
      </c>
      <c r="B27" s="162" t="s">
        <v>547</v>
      </c>
      <c r="C27" s="162" t="s">
        <v>543</v>
      </c>
      <c r="D27" s="924" t="s">
        <v>1642</v>
      </c>
      <c r="E27" s="925"/>
      <c r="F27" s="926"/>
      <c r="G27" s="162" t="s">
        <v>508</v>
      </c>
      <c r="H27" s="162">
        <v>1</v>
      </c>
      <c r="I27" s="885" t="s">
        <v>1643</v>
      </c>
      <c r="J27" s="886"/>
      <c r="K27" s="887"/>
      <c r="L27" s="885" t="s">
        <v>1644</v>
      </c>
      <c r="M27" s="886"/>
      <c r="N27" s="887"/>
      <c r="O27" s="158" t="s">
        <v>33</v>
      </c>
      <c r="P27" s="158"/>
      <c r="Q27" s="158"/>
      <c r="R27" s="158"/>
      <c r="S27" s="156">
        <v>3</v>
      </c>
      <c r="T27" s="157">
        <v>4</v>
      </c>
      <c r="U27" s="156">
        <v>4</v>
      </c>
      <c r="V27" s="157">
        <v>4</v>
      </c>
      <c r="W27" s="156" t="s">
        <v>587</v>
      </c>
      <c r="X27" s="157" t="s">
        <v>587</v>
      </c>
      <c r="Y27" s="156" t="s">
        <v>587</v>
      </c>
      <c r="Z27" s="157" t="s">
        <v>587</v>
      </c>
      <c r="AA27" s="156">
        <v>2</v>
      </c>
      <c r="AB27" s="157">
        <v>2</v>
      </c>
      <c r="AC27" s="156">
        <v>3</v>
      </c>
      <c r="AD27" s="157">
        <v>4</v>
      </c>
      <c r="AE27" s="156" t="s">
        <v>587</v>
      </c>
      <c r="AF27" s="157" t="s">
        <v>587</v>
      </c>
      <c r="AG27" s="156">
        <v>2</v>
      </c>
      <c r="AH27" s="157">
        <v>3</v>
      </c>
      <c r="AI27" s="156"/>
      <c r="AJ27" s="157"/>
      <c r="AK27" s="156"/>
      <c r="AL27" s="157"/>
      <c r="AM27" s="156"/>
      <c r="AN27" s="157"/>
      <c r="AO27" s="156"/>
      <c r="AP27" s="157"/>
      <c r="AQ27" s="156"/>
      <c r="AR27" s="157"/>
      <c r="AS27" s="156"/>
      <c r="AT27" s="157"/>
      <c r="AU27" s="156"/>
      <c r="AV27" s="157"/>
      <c r="AW27" s="156"/>
      <c r="AX27" s="157"/>
      <c r="AY27" s="156"/>
      <c r="AZ27" s="157"/>
      <c r="BA27" s="156"/>
      <c r="BB27" s="157"/>
      <c r="BC27" s="153">
        <f t="shared" si="0"/>
        <v>2.8</v>
      </c>
      <c r="BD27" s="160">
        <f>SUM((BC27*(BC27/SUM(BC27:BC27))))</f>
        <v>2.8</v>
      </c>
      <c r="BE27" s="160">
        <f>AVERAGE(T27,V27,X27,Z27,AB27,AD27,AF27,AH27,AJ27,AL27,AN27,AP27,AR27,AT27,AV27,AX27,AZ27,BB27)</f>
        <v>3.4</v>
      </c>
      <c r="BF27" s="153">
        <f>IF($BE$27=0,BF27,$BE$27)</f>
        <v>3.4</v>
      </c>
      <c r="BG27" s="161">
        <f>+BD27*BE27</f>
        <v>9.52</v>
      </c>
      <c r="BH27" s="885" t="s">
        <v>1645</v>
      </c>
      <c r="BI27" s="886"/>
      <c r="BJ27" s="887"/>
      <c r="BK27" s="159" t="s">
        <v>1646</v>
      </c>
      <c r="BL27" s="158" t="s">
        <v>501</v>
      </c>
      <c r="BM27" s="158" t="s">
        <v>509</v>
      </c>
      <c r="BN27" s="158" t="s">
        <v>517</v>
      </c>
      <c r="BO27" s="153">
        <f t="shared" si="3"/>
        <v>1</v>
      </c>
      <c r="BP27" s="153">
        <f t="shared" si="4"/>
        <v>3.4</v>
      </c>
      <c r="BQ27" s="155">
        <f>SUM((BO27*(BO27/SUM(BO27:BO27))))</f>
        <v>1</v>
      </c>
      <c r="BR27" s="155">
        <f>SUM((BP27*(BP27/SUM(BP27:BP27))))</f>
        <v>3.4</v>
      </c>
      <c r="BS27" s="153">
        <f>BQ27*BR27</f>
        <v>3.4</v>
      </c>
      <c r="BT27" s="156" t="str">
        <f>INDEX([23]Listas!E$20:I$24,MATCH(BQ27,[23]Listas!D$20:D$24,1),MATCH(BR27,[23]Listas!E$19:I$19,1))</f>
        <v>INFERIOR</v>
      </c>
    </row>
    <row r="28" spans="1:72" s="251" customFormat="1" ht="78" customHeight="1" x14ac:dyDescent="0.2">
      <c r="A28" s="835" t="s">
        <v>935</v>
      </c>
      <c r="B28" s="835" t="s">
        <v>547</v>
      </c>
      <c r="C28" s="835" t="s">
        <v>548</v>
      </c>
      <c r="D28" s="837" t="s">
        <v>1647</v>
      </c>
      <c r="E28" s="838"/>
      <c r="F28" s="839"/>
      <c r="G28" s="158" t="s">
        <v>508</v>
      </c>
      <c r="H28" s="158">
        <v>1</v>
      </c>
      <c r="I28" s="882" t="s">
        <v>1648</v>
      </c>
      <c r="J28" s="883"/>
      <c r="K28" s="884"/>
      <c r="L28" s="837" t="s">
        <v>1649</v>
      </c>
      <c r="M28" s="838"/>
      <c r="N28" s="839"/>
      <c r="O28" s="835" t="s">
        <v>33</v>
      </c>
      <c r="P28" s="835"/>
      <c r="Q28" s="835"/>
      <c r="R28" s="835"/>
      <c r="S28" s="156">
        <v>2</v>
      </c>
      <c r="T28" s="832">
        <v>4</v>
      </c>
      <c r="U28" s="156" t="s">
        <v>587</v>
      </c>
      <c r="V28" s="832" t="s">
        <v>587</v>
      </c>
      <c r="W28" s="156">
        <v>3</v>
      </c>
      <c r="X28" s="832">
        <v>4</v>
      </c>
      <c r="Y28" s="156">
        <v>4</v>
      </c>
      <c r="Z28" s="832">
        <v>4</v>
      </c>
      <c r="AA28" s="156">
        <v>2</v>
      </c>
      <c r="AB28" s="832">
        <v>3</v>
      </c>
      <c r="AC28" s="156">
        <v>3</v>
      </c>
      <c r="AD28" s="832">
        <v>3</v>
      </c>
      <c r="AE28" s="156">
        <v>4</v>
      </c>
      <c r="AF28" s="832">
        <v>4</v>
      </c>
      <c r="AG28" s="156">
        <v>4</v>
      </c>
      <c r="AH28" s="832">
        <v>4</v>
      </c>
      <c r="AI28" s="156"/>
      <c r="AJ28" s="832"/>
      <c r="AK28" s="156"/>
      <c r="AL28" s="832"/>
      <c r="AM28" s="156"/>
      <c r="AN28" s="832"/>
      <c r="AO28" s="156"/>
      <c r="AP28" s="832"/>
      <c r="AQ28" s="156"/>
      <c r="AR28" s="832"/>
      <c r="AS28" s="156"/>
      <c r="AT28" s="832"/>
      <c r="AU28" s="156"/>
      <c r="AV28" s="832"/>
      <c r="AW28" s="156"/>
      <c r="AX28" s="832"/>
      <c r="AY28" s="156"/>
      <c r="AZ28" s="832"/>
      <c r="BA28" s="156"/>
      <c r="BB28" s="832"/>
      <c r="BC28" s="153">
        <f t="shared" si="0"/>
        <v>3.1428571428571428</v>
      </c>
      <c r="BD28" s="851">
        <f>SUM((BC28*(BC28/SUM(BC28:BC30))),(BC29*(BC29/SUM(BC28:BC30))),(BC30*(BC30/SUM(BC28:BC30))))</f>
        <v>3.1230769230769231</v>
      </c>
      <c r="BE28" s="851">
        <f>AVERAGE(T28,V28,X28,Z28,AB28,AD28,AF28,AH28,AJ28,AL28,AN28,AP28,AR28,AT28,AV28,AX28,AZ28,BB28)</f>
        <v>3.7142857142857144</v>
      </c>
      <c r="BF28" s="153">
        <f>IF($BE$28=0,BF28,$BE$28)</f>
        <v>3.7142857142857144</v>
      </c>
      <c r="BG28" s="847">
        <f>+BD28*BE28</f>
        <v>11.6</v>
      </c>
      <c r="BH28" s="920" t="s">
        <v>1650</v>
      </c>
      <c r="BI28" s="850"/>
      <c r="BJ28" s="850"/>
      <c r="BK28" s="159" t="s">
        <v>1651</v>
      </c>
      <c r="BL28" s="158" t="s">
        <v>501</v>
      </c>
      <c r="BM28" s="158" t="s">
        <v>509</v>
      </c>
      <c r="BN28" s="158" t="s">
        <v>517</v>
      </c>
      <c r="BO28" s="153">
        <f t="shared" si="3"/>
        <v>1.1428571428571428</v>
      </c>
      <c r="BP28" s="153">
        <f t="shared" si="4"/>
        <v>3.7142857142857144</v>
      </c>
      <c r="BQ28" s="851">
        <f>SUM((BO28*(BO28/SUM(BO28:BO30))),(BO29*(BO29/SUM(BO28:BO30))),(BO30*(BO30/SUM(BO28:BO30))))</f>
        <v>1.4666666666666668</v>
      </c>
      <c r="BR28" s="851">
        <f>SUM((BP28*(BP28/SUM(BP28:BP30))),(BP29*(BP29/SUM(BP28:BP30))),(BP30*(BP30/SUM(BP28:BP30))))</f>
        <v>3.7142857142857153</v>
      </c>
      <c r="BS28" s="851">
        <f>+BQ28*BR28</f>
        <v>5.4476190476190496</v>
      </c>
      <c r="BT28" s="832" t="str">
        <f>INDEX([23]Listas!E$20:I$24,MATCH(BQ28,[23]Listas!D$20:D$24,1),MATCH(BR28,[23]Listas!E$19:I$19,1))</f>
        <v>MODERADO</v>
      </c>
    </row>
    <row r="29" spans="1:72" s="251" customFormat="1" ht="66" customHeight="1" x14ac:dyDescent="0.2">
      <c r="A29" s="836"/>
      <c r="B29" s="836"/>
      <c r="C29" s="836"/>
      <c r="D29" s="840"/>
      <c r="E29" s="841"/>
      <c r="F29" s="842"/>
      <c r="G29" s="158" t="s">
        <v>511</v>
      </c>
      <c r="H29" s="158">
        <v>2</v>
      </c>
      <c r="I29" s="921" t="s">
        <v>1652</v>
      </c>
      <c r="J29" s="922"/>
      <c r="K29" s="923"/>
      <c r="L29" s="840"/>
      <c r="M29" s="841"/>
      <c r="N29" s="842"/>
      <c r="O29" s="836"/>
      <c r="P29" s="836"/>
      <c r="Q29" s="836"/>
      <c r="R29" s="836"/>
      <c r="S29" s="156">
        <v>3</v>
      </c>
      <c r="T29" s="833"/>
      <c r="U29" s="156" t="s">
        <v>587</v>
      </c>
      <c r="V29" s="833"/>
      <c r="W29" s="156">
        <v>3</v>
      </c>
      <c r="X29" s="833"/>
      <c r="Y29" s="156">
        <v>5</v>
      </c>
      <c r="Z29" s="833"/>
      <c r="AA29" s="156">
        <v>3</v>
      </c>
      <c r="AB29" s="833"/>
      <c r="AC29" s="156">
        <v>3</v>
      </c>
      <c r="AD29" s="833"/>
      <c r="AE29" s="156">
        <v>3</v>
      </c>
      <c r="AF29" s="833"/>
      <c r="AG29" s="156">
        <v>4</v>
      </c>
      <c r="AH29" s="833"/>
      <c r="AI29" s="156"/>
      <c r="AJ29" s="833"/>
      <c r="AK29" s="156"/>
      <c r="AL29" s="833"/>
      <c r="AM29" s="156"/>
      <c r="AN29" s="833"/>
      <c r="AO29" s="156"/>
      <c r="AP29" s="834"/>
      <c r="AQ29" s="156"/>
      <c r="AR29" s="834"/>
      <c r="AS29" s="156"/>
      <c r="AT29" s="834"/>
      <c r="AU29" s="156"/>
      <c r="AV29" s="834"/>
      <c r="AW29" s="156"/>
      <c r="AX29" s="834"/>
      <c r="AY29" s="156"/>
      <c r="AZ29" s="834"/>
      <c r="BA29" s="156"/>
      <c r="BB29" s="834"/>
      <c r="BC29" s="153">
        <f t="shared" si="0"/>
        <v>3.4285714285714284</v>
      </c>
      <c r="BD29" s="852"/>
      <c r="BE29" s="852"/>
      <c r="BF29" s="153">
        <f>IF($BE$28=0,BF29,$BE$28)</f>
        <v>3.7142857142857144</v>
      </c>
      <c r="BG29" s="848"/>
      <c r="BH29" s="850" t="s">
        <v>952</v>
      </c>
      <c r="BI29" s="850"/>
      <c r="BJ29" s="850"/>
      <c r="BK29" s="159" t="s">
        <v>953</v>
      </c>
      <c r="BL29" s="158" t="s">
        <v>515</v>
      </c>
      <c r="BM29" s="158" t="s">
        <v>509</v>
      </c>
      <c r="BN29" s="158" t="s">
        <v>517</v>
      </c>
      <c r="BO29" s="153">
        <f t="shared" si="3"/>
        <v>1.4285714285714284</v>
      </c>
      <c r="BP29" s="153">
        <f t="shared" si="4"/>
        <v>3.7142857142857144</v>
      </c>
      <c r="BQ29" s="852"/>
      <c r="BR29" s="852"/>
      <c r="BS29" s="852"/>
      <c r="BT29" s="833"/>
    </row>
    <row r="30" spans="1:72" s="251" customFormat="1" ht="83.25" customHeight="1" x14ac:dyDescent="0.2">
      <c r="A30" s="891"/>
      <c r="B30" s="891"/>
      <c r="C30" s="891"/>
      <c r="D30" s="840"/>
      <c r="E30" s="841"/>
      <c r="F30" s="842"/>
      <c r="G30" s="158" t="s">
        <v>500</v>
      </c>
      <c r="H30" s="158">
        <v>3</v>
      </c>
      <c r="I30" s="850" t="s">
        <v>403</v>
      </c>
      <c r="J30" s="850"/>
      <c r="K30" s="850"/>
      <c r="L30" s="907"/>
      <c r="M30" s="908"/>
      <c r="N30" s="909"/>
      <c r="O30" s="891"/>
      <c r="P30" s="891"/>
      <c r="Q30" s="891"/>
      <c r="R30" s="891"/>
      <c r="S30" s="156">
        <v>1</v>
      </c>
      <c r="T30" s="834"/>
      <c r="U30" s="156" t="s">
        <v>587</v>
      </c>
      <c r="V30" s="834"/>
      <c r="W30" s="156">
        <v>3</v>
      </c>
      <c r="X30" s="834"/>
      <c r="Y30" s="156">
        <v>3</v>
      </c>
      <c r="Z30" s="834"/>
      <c r="AA30" s="156">
        <v>3</v>
      </c>
      <c r="AB30" s="834"/>
      <c r="AC30" s="156">
        <v>3</v>
      </c>
      <c r="AD30" s="834"/>
      <c r="AE30" s="156">
        <v>4</v>
      </c>
      <c r="AF30" s="834"/>
      <c r="AG30" s="156">
        <v>2</v>
      </c>
      <c r="AH30" s="834"/>
      <c r="AI30" s="156"/>
      <c r="AJ30" s="834"/>
      <c r="AK30" s="156"/>
      <c r="AL30" s="834"/>
      <c r="AM30" s="156"/>
      <c r="AN30" s="834"/>
      <c r="AO30" s="156"/>
      <c r="AP30" s="157"/>
      <c r="AQ30" s="156"/>
      <c r="AR30" s="157"/>
      <c r="AS30" s="156"/>
      <c r="AT30" s="157"/>
      <c r="AU30" s="156"/>
      <c r="AV30" s="157"/>
      <c r="AW30" s="156"/>
      <c r="AX30" s="157"/>
      <c r="AY30" s="156"/>
      <c r="AZ30" s="157"/>
      <c r="BA30" s="156"/>
      <c r="BB30" s="157"/>
      <c r="BC30" s="153">
        <f t="shared" si="0"/>
        <v>2.7142857142857144</v>
      </c>
      <c r="BD30" s="853"/>
      <c r="BE30" s="853"/>
      <c r="BF30" s="153">
        <f>IF($BE$28=0,BF30,$BE$28)</f>
        <v>3.7142857142857144</v>
      </c>
      <c r="BG30" s="849"/>
      <c r="BH30" s="850" t="s">
        <v>404</v>
      </c>
      <c r="BI30" s="850"/>
      <c r="BJ30" s="850"/>
      <c r="BK30" s="159" t="s">
        <v>549</v>
      </c>
      <c r="BL30" s="158" t="s">
        <v>501</v>
      </c>
      <c r="BM30" s="158" t="s">
        <v>502</v>
      </c>
      <c r="BN30" s="158" t="s">
        <v>517</v>
      </c>
      <c r="BO30" s="153">
        <f t="shared" si="3"/>
        <v>1.7142857142857144</v>
      </c>
      <c r="BP30" s="153">
        <f t="shared" si="4"/>
        <v>3.7142857142857144</v>
      </c>
      <c r="BQ30" s="853"/>
      <c r="BR30" s="853"/>
      <c r="BS30" s="853"/>
      <c r="BT30" s="834"/>
    </row>
    <row r="31" spans="1:72" s="251" customFormat="1" ht="63" customHeight="1" x14ac:dyDescent="0.2">
      <c r="A31" s="835" t="s">
        <v>935</v>
      </c>
      <c r="B31" s="835" t="s">
        <v>1653</v>
      </c>
      <c r="C31" s="835" t="s">
        <v>1654</v>
      </c>
      <c r="D31" s="885" t="s">
        <v>959</v>
      </c>
      <c r="E31" s="886"/>
      <c r="F31" s="887"/>
      <c r="G31" s="158" t="s">
        <v>508</v>
      </c>
      <c r="H31" s="158">
        <v>1</v>
      </c>
      <c r="I31" s="850" t="s">
        <v>405</v>
      </c>
      <c r="J31" s="850"/>
      <c r="K31" s="850"/>
      <c r="L31" s="885" t="s">
        <v>1655</v>
      </c>
      <c r="M31" s="886"/>
      <c r="N31" s="887"/>
      <c r="O31" s="835" t="s">
        <v>33</v>
      </c>
      <c r="P31" s="835"/>
      <c r="Q31" s="835"/>
      <c r="R31" s="835"/>
      <c r="S31" s="156">
        <v>2</v>
      </c>
      <c r="T31" s="832">
        <v>4</v>
      </c>
      <c r="U31" s="156">
        <v>3</v>
      </c>
      <c r="V31" s="832">
        <v>4</v>
      </c>
      <c r="W31" s="156">
        <v>2</v>
      </c>
      <c r="X31" s="832">
        <v>2</v>
      </c>
      <c r="Y31" s="156">
        <v>2</v>
      </c>
      <c r="Z31" s="832">
        <v>4</v>
      </c>
      <c r="AA31" s="156">
        <v>12</v>
      </c>
      <c r="AB31" s="832">
        <v>3</v>
      </c>
      <c r="AC31" s="156">
        <v>2</v>
      </c>
      <c r="AD31" s="832">
        <v>4</v>
      </c>
      <c r="AE31" s="156">
        <v>1</v>
      </c>
      <c r="AF31" s="832">
        <v>3</v>
      </c>
      <c r="AG31" s="156">
        <v>3</v>
      </c>
      <c r="AH31" s="832">
        <v>3</v>
      </c>
      <c r="AI31" s="156"/>
      <c r="AJ31" s="832"/>
      <c r="AK31" s="156"/>
      <c r="AL31" s="832"/>
      <c r="AM31" s="156"/>
      <c r="AN31" s="832"/>
      <c r="AO31" s="156"/>
      <c r="AP31" s="832"/>
      <c r="AQ31" s="156"/>
      <c r="AR31" s="832"/>
      <c r="AS31" s="156"/>
      <c r="AT31" s="832"/>
      <c r="AU31" s="156"/>
      <c r="AV31" s="832"/>
      <c r="AW31" s="156"/>
      <c r="AX31" s="832"/>
      <c r="AY31" s="156"/>
      <c r="AZ31" s="832"/>
      <c r="BA31" s="156"/>
      <c r="BB31" s="832"/>
      <c r="BC31" s="153">
        <f t="shared" si="0"/>
        <v>3.375</v>
      </c>
      <c r="BD31" s="851">
        <f>SUM((BC31*(BC31/SUM(BC31:BC33))),(BC32*(BC32/SUM(BC32:BC33))),(BC33*(BC33/SUM(BC31:BC33))))</f>
        <v>5.0919639337800557</v>
      </c>
      <c r="BE31" s="851">
        <f>AVERAGE(T31,V31,X31,Z31,AB31,AD31,AF31,AH31,AJ31,AL31,AN31,AP31,AR31,AT31,AV31,AX31,AZ31,BB31)</f>
        <v>3.375</v>
      </c>
      <c r="BF31" s="153">
        <f>IF($BE$31=0,BF31,$BE$31)</f>
        <v>3.375</v>
      </c>
      <c r="BG31" s="847">
        <f>+BD31*BE31</f>
        <v>17.185378276507688</v>
      </c>
      <c r="BH31" s="850" t="s">
        <v>406</v>
      </c>
      <c r="BI31" s="850"/>
      <c r="BJ31" s="850"/>
      <c r="BK31" s="159" t="s">
        <v>1656</v>
      </c>
      <c r="BL31" s="158" t="s">
        <v>504</v>
      </c>
      <c r="BM31" s="158" t="s">
        <v>509</v>
      </c>
      <c r="BN31" s="158" t="s">
        <v>505</v>
      </c>
      <c r="BO31" s="153">
        <f t="shared" si="3"/>
        <v>1.375</v>
      </c>
      <c r="BP31" s="153">
        <f t="shared" si="4"/>
        <v>1.375</v>
      </c>
      <c r="BQ31" s="851">
        <f>SUM((BO31*(BO31/SUM(BO31:BO33))),(BO32*(BO32/SUM(BO31:BO33))),(BO32*(BO32/SUM(BO31:BO33))))</f>
        <v>3.8948863636363633</v>
      </c>
      <c r="BR31" s="851">
        <f>SUM((BP31*(BP31/SUM(BP31:BP33))),(BP32*(BP32/SUM(BP31:BP33))),(BP32*(BP32/SUM(BP31:BP33))))</f>
        <v>1.375</v>
      </c>
      <c r="BS31" s="847">
        <f>+BQ31*BR31</f>
        <v>5.35546875</v>
      </c>
      <c r="BT31" s="832" t="str">
        <f>INDEX([23]Listas!E$20:I$24,MATCH(BQ31,[23]Listas!D$20:D$24,1),MATCH(BR31,[23]Listas!E$19:I$19,1))</f>
        <v>MODERADO</v>
      </c>
    </row>
    <row r="32" spans="1:72" s="251" customFormat="1" ht="80.25" customHeight="1" x14ac:dyDescent="0.2">
      <c r="A32" s="836"/>
      <c r="B32" s="836"/>
      <c r="C32" s="836"/>
      <c r="D32" s="904"/>
      <c r="E32" s="905"/>
      <c r="F32" s="906"/>
      <c r="G32" s="158" t="s">
        <v>508</v>
      </c>
      <c r="H32" s="158">
        <v>2</v>
      </c>
      <c r="I32" s="850" t="s">
        <v>1657</v>
      </c>
      <c r="J32" s="850"/>
      <c r="K32" s="850"/>
      <c r="L32" s="904"/>
      <c r="M32" s="905"/>
      <c r="N32" s="906"/>
      <c r="O32" s="836"/>
      <c r="P32" s="836"/>
      <c r="Q32" s="836"/>
      <c r="R32" s="836"/>
      <c r="S32" s="156">
        <v>2</v>
      </c>
      <c r="T32" s="833"/>
      <c r="U32" s="156">
        <v>4</v>
      </c>
      <c r="V32" s="833"/>
      <c r="W32" s="156">
        <v>2</v>
      </c>
      <c r="X32" s="833"/>
      <c r="Y32" s="156">
        <v>3</v>
      </c>
      <c r="Z32" s="833"/>
      <c r="AA32" s="156">
        <v>23</v>
      </c>
      <c r="AB32" s="833"/>
      <c r="AC32" s="156">
        <v>3</v>
      </c>
      <c r="AD32" s="833"/>
      <c r="AE32" s="156">
        <v>2</v>
      </c>
      <c r="AF32" s="833"/>
      <c r="AG32" s="156">
        <v>2</v>
      </c>
      <c r="AH32" s="833"/>
      <c r="AI32" s="156"/>
      <c r="AJ32" s="833"/>
      <c r="AK32" s="156"/>
      <c r="AL32" s="833"/>
      <c r="AM32" s="156"/>
      <c r="AN32" s="833"/>
      <c r="AO32" s="156"/>
      <c r="AP32" s="833"/>
      <c r="AQ32" s="156"/>
      <c r="AR32" s="833"/>
      <c r="AS32" s="156"/>
      <c r="AT32" s="833"/>
      <c r="AU32" s="156"/>
      <c r="AV32" s="833"/>
      <c r="AW32" s="156"/>
      <c r="AX32" s="833"/>
      <c r="AY32" s="156"/>
      <c r="AZ32" s="833"/>
      <c r="BA32" s="156"/>
      <c r="BB32" s="833"/>
      <c r="BC32" s="153">
        <f t="shared" si="0"/>
        <v>5.125</v>
      </c>
      <c r="BD32" s="852"/>
      <c r="BE32" s="852"/>
      <c r="BF32" s="153">
        <f>IF($BE$31=0,BF32,$BE$31)</f>
        <v>3.375</v>
      </c>
      <c r="BG32" s="848"/>
      <c r="BH32" s="910" t="s">
        <v>1658</v>
      </c>
      <c r="BI32" s="910"/>
      <c r="BJ32" s="910"/>
      <c r="BK32" s="159" t="s">
        <v>960</v>
      </c>
      <c r="BL32" s="158" t="s">
        <v>504</v>
      </c>
      <c r="BM32" s="158" t="s">
        <v>509</v>
      </c>
      <c r="BN32" s="158" t="s">
        <v>505</v>
      </c>
      <c r="BO32" s="153">
        <f t="shared" si="3"/>
        <v>3.125</v>
      </c>
      <c r="BP32" s="153">
        <f t="shared" si="4"/>
        <v>1.375</v>
      </c>
      <c r="BQ32" s="852"/>
      <c r="BR32" s="852"/>
      <c r="BS32" s="848"/>
      <c r="BT32" s="833"/>
    </row>
    <row r="33" spans="1:72" s="251" customFormat="1" ht="107.25" customHeight="1" x14ac:dyDescent="0.2">
      <c r="A33" s="891"/>
      <c r="B33" s="891"/>
      <c r="C33" s="891"/>
      <c r="D33" s="888"/>
      <c r="E33" s="889"/>
      <c r="F33" s="890"/>
      <c r="G33" s="158" t="s">
        <v>508</v>
      </c>
      <c r="H33" s="158">
        <v>3</v>
      </c>
      <c r="I33" s="882" t="s">
        <v>961</v>
      </c>
      <c r="J33" s="883"/>
      <c r="K33" s="884"/>
      <c r="L33" s="888"/>
      <c r="M33" s="889"/>
      <c r="N33" s="890"/>
      <c r="O33" s="891"/>
      <c r="P33" s="891"/>
      <c r="Q33" s="891"/>
      <c r="R33" s="891"/>
      <c r="S33" s="156">
        <v>2</v>
      </c>
      <c r="T33" s="834"/>
      <c r="U33" s="156">
        <v>4</v>
      </c>
      <c r="V33" s="834"/>
      <c r="W33" s="156">
        <v>1</v>
      </c>
      <c r="X33" s="834"/>
      <c r="Y33" s="156">
        <v>3</v>
      </c>
      <c r="Z33" s="834"/>
      <c r="AA33" s="156">
        <v>1</v>
      </c>
      <c r="AB33" s="834"/>
      <c r="AC33" s="156">
        <v>2</v>
      </c>
      <c r="AD33" s="834"/>
      <c r="AE33" s="156">
        <v>3</v>
      </c>
      <c r="AF33" s="834"/>
      <c r="AG33" s="156">
        <v>2</v>
      </c>
      <c r="AH33" s="834"/>
      <c r="AI33" s="156"/>
      <c r="AJ33" s="834"/>
      <c r="AK33" s="156"/>
      <c r="AL33" s="834"/>
      <c r="AM33" s="156"/>
      <c r="AN33" s="834"/>
      <c r="AO33" s="156"/>
      <c r="AP33" s="834"/>
      <c r="AQ33" s="156"/>
      <c r="AR33" s="834"/>
      <c r="AS33" s="156"/>
      <c r="AT33" s="834"/>
      <c r="AU33" s="156"/>
      <c r="AV33" s="834"/>
      <c r="AW33" s="156"/>
      <c r="AX33" s="834"/>
      <c r="AY33" s="156"/>
      <c r="AZ33" s="834"/>
      <c r="BA33" s="156"/>
      <c r="BB33" s="834"/>
      <c r="BC33" s="153">
        <f t="shared" si="0"/>
        <v>2.25</v>
      </c>
      <c r="BD33" s="853"/>
      <c r="BE33" s="853"/>
      <c r="BF33" s="153">
        <f>IF($BE$31=0,BF33,$BE$31)</f>
        <v>3.375</v>
      </c>
      <c r="BG33" s="849"/>
      <c r="BH33" s="910" t="s">
        <v>1659</v>
      </c>
      <c r="BI33" s="910"/>
      <c r="BJ33" s="910"/>
      <c r="BK33" s="159" t="s">
        <v>1660</v>
      </c>
      <c r="BL33" s="158" t="s">
        <v>504</v>
      </c>
      <c r="BM33" s="158" t="s">
        <v>509</v>
      </c>
      <c r="BN33" s="158" t="s">
        <v>505</v>
      </c>
      <c r="BO33" s="153">
        <f t="shared" si="3"/>
        <v>1</v>
      </c>
      <c r="BP33" s="153">
        <f t="shared" si="4"/>
        <v>1.375</v>
      </c>
      <c r="BQ33" s="853"/>
      <c r="BR33" s="853"/>
      <c r="BS33" s="849"/>
      <c r="BT33" s="834"/>
    </row>
    <row r="34" spans="1:72" s="277" customFormat="1" ht="94.5" customHeight="1" x14ac:dyDescent="0.2">
      <c r="A34" s="835" t="s">
        <v>935</v>
      </c>
      <c r="B34" s="835" t="s">
        <v>1653</v>
      </c>
      <c r="C34" s="911" t="s">
        <v>1661</v>
      </c>
      <c r="D34" s="837" t="s">
        <v>963</v>
      </c>
      <c r="E34" s="838"/>
      <c r="F34" s="839"/>
      <c r="G34" s="201" t="s">
        <v>510</v>
      </c>
      <c r="H34" s="201">
        <v>1</v>
      </c>
      <c r="I34" s="914" t="s">
        <v>1662</v>
      </c>
      <c r="J34" s="915"/>
      <c r="K34" s="916"/>
      <c r="L34" s="917" t="s">
        <v>1663</v>
      </c>
      <c r="M34" s="918"/>
      <c r="N34" s="919"/>
      <c r="O34" s="173"/>
      <c r="P34" s="173" t="s">
        <v>33</v>
      </c>
      <c r="Q34" s="173"/>
      <c r="R34" s="173"/>
      <c r="S34" s="275">
        <v>3</v>
      </c>
      <c r="T34" s="276">
        <v>4</v>
      </c>
      <c r="U34" s="275">
        <v>4</v>
      </c>
      <c r="V34" s="276">
        <v>4</v>
      </c>
      <c r="W34" s="275"/>
      <c r="X34" s="276"/>
      <c r="Y34" s="275"/>
      <c r="Z34" s="276"/>
      <c r="AA34" s="275"/>
      <c r="AB34" s="276"/>
      <c r="AC34" s="275"/>
      <c r="AD34" s="276"/>
      <c r="AE34" s="275"/>
      <c r="AF34" s="276"/>
      <c r="AG34" s="275"/>
      <c r="AH34" s="276"/>
      <c r="AI34" s="275"/>
      <c r="AJ34" s="276"/>
      <c r="AK34" s="275"/>
      <c r="AL34" s="276"/>
      <c r="AM34" s="275"/>
      <c r="AN34" s="276"/>
      <c r="AO34" s="275"/>
      <c r="AP34" s="276"/>
      <c r="AQ34" s="275"/>
      <c r="AR34" s="276"/>
      <c r="AS34" s="275"/>
      <c r="AT34" s="276"/>
      <c r="AU34" s="275"/>
      <c r="AV34" s="276"/>
      <c r="AW34" s="275"/>
      <c r="AX34" s="276"/>
      <c r="AY34" s="275"/>
      <c r="AZ34" s="276"/>
      <c r="BA34" s="275"/>
      <c r="BB34" s="276"/>
      <c r="BC34" s="847">
        <f>AVERAGE(S34,U34,W34,Y34,AA34,AC34,AE34,AG34,AI34,AK34,AM34,AO34,AQ34,AS34,AU34,AW34,AY34,BA34)</f>
        <v>3.5</v>
      </c>
      <c r="BD34" s="851">
        <f>SUM((BC34*(BC34/SUM(BC34:BC36))),(BC35*(BC35/SUM(BC34:BC36))),(BC36*(BC36/SUM(BC34:BC36))))</f>
        <v>3.5</v>
      </c>
      <c r="BE34" s="851">
        <f>AVERAGE(T34,V34,X34,Z34,AB34,AD34,AF34,AH34,AJ34,AL34,AN34,AP34,AR34,AT34,AV34,AX34,AZ34,BB34)</f>
        <v>4</v>
      </c>
      <c r="BF34" s="153">
        <f>IF(BE34=0,BF33,BE34)</f>
        <v>4</v>
      </c>
      <c r="BG34" s="847">
        <f>BD34*BE34</f>
        <v>14</v>
      </c>
      <c r="BH34" s="910" t="s">
        <v>1664</v>
      </c>
      <c r="BI34" s="910"/>
      <c r="BJ34" s="910"/>
      <c r="BK34" s="202" t="s">
        <v>1665</v>
      </c>
      <c r="BL34" s="201" t="s">
        <v>504</v>
      </c>
      <c r="BM34" s="201" t="s">
        <v>502</v>
      </c>
      <c r="BN34" s="201" t="s">
        <v>503</v>
      </c>
      <c r="BO34" s="153">
        <f>IF(AND(BM34="Fuerte",BC34&gt;2.9)*OR(BN34="Probabilidad",BN34="Ambos"),BC34-2,IF(AND(BM34="Fuerte",BC34&lt;3)*OR(BN34="Probabilidad",BN34="Ambos"),1,IF(AND(BM34="Medio",BC34&gt;1.9)*OR(BN34="Probabilidad",BN34="Ambos"),BC34-1,IF(AND(BM34="Medio",BC34&lt;2)*OR(BN34="Probabilidad",BN34="Ambos"),1,BC34))))</f>
        <v>3.5</v>
      </c>
      <c r="BP34" s="153">
        <f>IF(AND(BM34="Fuerte",BF34&gt;2.9)*OR(BN34="Impacto",BN34="Ambos"),BF34-2,IF(AND(BM34="Fuerte",BF34&lt;3)*OR(BN34="Impacto",BN34="Ambos"),1,IF(AND(BM34="Medio",BF34&gt;1.9)*OR(BN34="Impacto",BN34="Ambos"),BF34-1,IF(AND(BM34="Medio",BF34&lt;2)*OR(BN34="Impacto",BN34="Ambos"),1,BF34))))</f>
        <v>3</v>
      </c>
      <c r="BQ34" s="858">
        <f>SUM((BO34*(BO34/SUM(BO34:BO36))),(BO35*(BO35/SUM(BO34:BO36))),(BO36*(BO36/SUM(BO34:BO36))))</f>
        <v>2.5909090909090904</v>
      </c>
      <c r="BR34" s="858">
        <f>SUM((BP34*(BP34/SUM(BP34:BP36))),(BP35*(BP35/SUM(BP34:BP36))),(BP36*(BP36/SUM(BP34:BP36))))</f>
        <v>3.7272727272727271</v>
      </c>
      <c r="BS34" s="860">
        <f>BQ34*BR34</f>
        <v>9.6570247933884268</v>
      </c>
      <c r="BT34" s="846" t="str">
        <f>INDEX([30]Listas!E$20:I$24,MATCH(BQ34,[30]Listas!D$20:D$24,1),MATCH(BR34,[30]Listas!E$19:I$19,1))</f>
        <v>ALTO</v>
      </c>
    </row>
    <row r="35" spans="1:72" s="251" customFormat="1" ht="79.5" customHeight="1" x14ac:dyDescent="0.2">
      <c r="A35" s="836"/>
      <c r="B35" s="836"/>
      <c r="C35" s="912"/>
      <c r="D35" s="840"/>
      <c r="E35" s="841"/>
      <c r="F35" s="842"/>
      <c r="G35" s="158" t="s">
        <v>508</v>
      </c>
      <c r="H35" s="158">
        <v>2</v>
      </c>
      <c r="I35" s="882" t="s">
        <v>964</v>
      </c>
      <c r="J35" s="883"/>
      <c r="K35" s="884"/>
      <c r="L35" s="837" t="s">
        <v>1666</v>
      </c>
      <c r="M35" s="838"/>
      <c r="N35" s="839"/>
      <c r="O35" s="835" t="s">
        <v>33</v>
      </c>
      <c r="P35" s="835"/>
      <c r="Q35" s="835"/>
      <c r="R35" s="835"/>
      <c r="S35" s="156" t="s">
        <v>587</v>
      </c>
      <c r="T35" s="278" t="s">
        <v>587</v>
      </c>
      <c r="U35" s="156">
        <v>3</v>
      </c>
      <c r="V35" s="278">
        <v>4</v>
      </c>
      <c r="W35" s="156">
        <v>1</v>
      </c>
      <c r="X35" s="278">
        <v>1</v>
      </c>
      <c r="Y35" s="156">
        <v>3</v>
      </c>
      <c r="Z35" s="278">
        <v>2</v>
      </c>
      <c r="AA35" s="156">
        <v>2</v>
      </c>
      <c r="AB35" s="278">
        <v>2</v>
      </c>
      <c r="AC35" s="156">
        <v>1</v>
      </c>
      <c r="AD35" s="278">
        <v>4</v>
      </c>
      <c r="AE35" s="156">
        <v>3</v>
      </c>
      <c r="AF35" s="278">
        <v>3</v>
      </c>
      <c r="AG35" s="156">
        <v>1</v>
      </c>
      <c r="AH35" s="278">
        <v>4</v>
      </c>
      <c r="AI35" s="156"/>
      <c r="AJ35" s="278"/>
      <c r="AK35" s="156"/>
      <c r="AL35" s="278"/>
      <c r="AM35" s="156"/>
      <c r="AN35" s="278"/>
      <c r="AO35" s="156"/>
      <c r="AP35" s="278"/>
      <c r="AQ35" s="156"/>
      <c r="AR35" s="278"/>
      <c r="AS35" s="156"/>
      <c r="AT35" s="278"/>
      <c r="AU35" s="156"/>
      <c r="AV35" s="278"/>
      <c r="AW35" s="156"/>
      <c r="AX35" s="278"/>
      <c r="AY35" s="156"/>
      <c r="AZ35" s="156"/>
      <c r="BA35" s="156"/>
      <c r="BB35" s="156"/>
      <c r="BC35" s="848"/>
      <c r="BD35" s="852"/>
      <c r="BE35" s="852"/>
      <c r="BF35" s="153">
        <f>IF(BE35=0,BF34,BE35)</f>
        <v>4</v>
      </c>
      <c r="BG35" s="848"/>
      <c r="BH35" s="850" t="s">
        <v>1667</v>
      </c>
      <c r="BI35" s="850"/>
      <c r="BJ35" s="850"/>
      <c r="BK35" s="159" t="s">
        <v>965</v>
      </c>
      <c r="BL35" s="158" t="s">
        <v>515</v>
      </c>
      <c r="BM35" s="158" t="s">
        <v>502</v>
      </c>
      <c r="BN35" s="158" t="s">
        <v>517</v>
      </c>
      <c r="BO35" s="153">
        <f t="shared" si="3"/>
        <v>1</v>
      </c>
      <c r="BP35" s="153">
        <f>IF(AND(BM35="Fuerte",BF35&gt;2.9)*OR(BN35="Impacto",BN35="Ambos"),BF35-2,IF(AND(BM35="Fuerte",BF35&lt;3)*OR(BN35="Impacto",BN35="Ambos"),1,IF(AND(BM35="Medio",BF35&gt;1.9)*OR(BN35="Impacto",BN35="Ambos"),BF35-1,IF(AND(BM35="Medio",BF35&lt;2)*OR(BN35="Impacto",BN35="Ambos"),1,BF35))))</f>
        <v>4</v>
      </c>
      <c r="BQ35" s="858"/>
      <c r="BR35" s="858"/>
      <c r="BS35" s="860"/>
      <c r="BT35" s="846" t="e">
        <f>INDEX([30]Listas!E$20:I$24,MATCH(BQ35,[30]Listas!D$20:D$24,1),MATCH(BR35,[30]Listas!E$19:I$19,1))</f>
        <v>#N/A</v>
      </c>
    </row>
    <row r="36" spans="1:72" s="251" customFormat="1" ht="79.5" customHeight="1" x14ac:dyDescent="0.2">
      <c r="A36" s="836"/>
      <c r="B36" s="891"/>
      <c r="C36" s="913"/>
      <c r="D36" s="907"/>
      <c r="E36" s="908"/>
      <c r="F36" s="909"/>
      <c r="G36" s="158" t="s">
        <v>511</v>
      </c>
      <c r="H36" s="158">
        <v>3</v>
      </c>
      <c r="I36" s="843" t="s">
        <v>1668</v>
      </c>
      <c r="J36" s="844"/>
      <c r="K36" s="845"/>
      <c r="L36" s="907"/>
      <c r="M36" s="908"/>
      <c r="N36" s="909"/>
      <c r="O36" s="891"/>
      <c r="P36" s="891"/>
      <c r="Q36" s="891"/>
      <c r="R36" s="891"/>
      <c r="S36" s="156">
        <v>3</v>
      </c>
      <c r="T36" s="280">
        <v>4</v>
      </c>
      <c r="U36" s="156">
        <v>3</v>
      </c>
      <c r="V36" s="280">
        <v>3</v>
      </c>
      <c r="W36" s="156"/>
      <c r="X36" s="280"/>
      <c r="Y36" s="156"/>
      <c r="Z36" s="280"/>
      <c r="AA36" s="156"/>
      <c r="AB36" s="280"/>
      <c r="AC36" s="156"/>
      <c r="AD36" s="280"/>
      <c r="AE36" s="156"/>
      <c r="AF36" s="280"/>
      <c r="AG36" s="156"/>
      <c r="AH36" s="280"/>
      <c r="AI36" s="156"/>
      <c r="AJ36" s="280"/>
      <c r="AK36" s="156"/>
      <c r="AL36" s="280"/>
      <c r="AM36" s="156"/>
      <c r="AN36" s="280"/>
      <c r="AO36" s="156"/>
      <c r="AP36" s="280"/>
      <c r="AQ36" s="156"/>
      <c r="AR36" s="280"/>
      <c r="AS36" s="156"/>
      <c r="AT36" s="280"/>
      <c r="AU36" s="156"/>
      <c r="AV36" s="280"/>
      <c r="AW36" s="156"/>
      <c r="AX36" s="280"/>
      <c r="AY36" s="156"/>
      <c r="AZ36" s="157"/>
      <c r="BA36" s="156"/>
      <c r="BB36" s="157"/>
      <c r="BC36" s="849"/>
      <c r="BD36" s="853"/>
      <c r="BE36" s="853"/>
      <c r="BF36" s="153">
        <f>IF(BE36=0,BF35,BE36)</f>
        <v>4</v>
      </c>
      <c r="BG36" s="849"/>
      <c r="BH36" s="850" t="s">
        <v>1669</v>
      </c>
      <c r="BI36" s="850"/>
      <c r="BJ36" s="850"/>
      <c r="BK36" s="159" t="s">
        <v>1670</v>
      </c>
      <c r="BL36" s="158" t="s">
        <v>515</v>
      </c>
      <c r="BM36" s="158" t="s">
        <v>502</v>
      </c>
      <c r="BN36" s="158" t="s">
        <v>517</v>
      </c>
      <c r="BO36" s="153">
        <f t="shared" si="3"/>
        <v>1</v>
      </c>
      <c r="BP36" s="153">
        <f t="shared" si="4"/>
        <v>4</v>
      </c>
      <c r="BQ36" s="858"/>
      <c r="BR36" s="858"/>
      <c r="BS36" s="860"/>
      <c r="BT36" s="846" t="e">
        <f>INDEX([30]Listas!E$20:I$24,MATCH(BQ36,[30]Listas!D$20:D$24,1),MATCH(BR36,[30]Listas!E$19:I$19,1))</f>
        <v>#N/A</v>
      </c>
    </row>
    <row r="37" spans="1:72" s="251" customFormat="1" ht="66" customHeight="1" x14ac:dyDescent="0.2">
      <c r="A37" s="836"/>
      <c r="B37" s="835" t="s">
        <v>407</v>
      </c>
      <c r="C37" s="835" t="s">
        <v>958</v>
      </c>
      <c r="D37" s="885" t="s">
        <v>408</v>
      </c>
      <c r="E37" s="886"/>
      <c r="F37" s="887"/>
      <c r="G37" s="158" t="s">
        <v>510</v>
      </c>
      <c r="H37" s="158">
        <v>1</v>
      </c>
      <c r="I37" s="920" t="s">
        <v>1671</v>
      </c>
      <c r="J37" s="850"/>
      <c r="K37" s="850"/>
      <c r="L37" s="885" t="s">
        <v>1672</v>
      </c>
      <c r="M37" s="886"/>
      <c r="N37" s="887"/>
      <c r="O37" s="835"/>
      <c r="P37" s="835" t="s">
        <v>33</v>
      </c>
      <c r="Q37" s="835"/>
      <c r="R37" s="835"/>
      <c r="S37" s="156">
        <v>3</v>
      </c>
      <c r="T37" s="832">
        <v>4</v>
      </c>
      <c r="U37" s="156" t="s">
        <v>587</v>
      </c>
      <c r="V37" s="832" t="s">
        <v>587</v>
      </c>
      <c r="W37" s="156" t="s">
        <v>587</v>
      </c>
      <c r="X37" s="832" t="s">
        <v>587</v>
      </c>
      <c r="Y37" s="156" t="s">
        <v>587</v>
      </c>
      <c r="Z37" s="832" t="s">
        <v>587</v>
      </c>
      <c r="AA37" s="156">
        <v>3</v>
      </c>
      <c r="AB37" s="832">
        <v>3</v>
      </c>
      <c r="AC37" s="156">
        <v>2</v>
      </c>
      <c r="AD37" s="832">
        <v>4</v>
      </c>
      <c r="AE37" s="156">
        <v>4</v>
      </c>
      <c r="AF37" s="832">
        <v>3</v>
      </c>
      <c r="AG37" s="156">
        <v>2</v>
      </c>
      <c r="AH37" s="832">
        <v>3</v>
      </c>
      <c r="AI37" s="156"/>
      <c r="AJ37" s="832"/>
      <c r="AK37" s="156"/>
      <c r="AL37" s="832"/>
      <c r="AM37" s="156"/>
      <c r="AN37" s="832"/>
      <c r="AO37" s="156"/>
      <c r="AP37" s="832"/>
      <c r="AQ37" s="156"/>
      <c r="AR37" s="832"/>
      <c r="AS37" s="156"/>
      <c r="AT37" s="832"/>
      <c r="AU37" s="156"/>
      <c r="AV37" s="832"/>
      <c r="AW37" s="156"/>
      <c r="AX37" s="832"/>
      <c r="AY37" s="156"/>
      <c r="AZ37" s="832"/>
      <c r="BA37" s="156"/>
      <c r="BB37" s="832"/>
      <c r="BC37" s="153">
        <f t="shared" si="0"/>
        <v>2.8</v>
      </c>
      <c r="BD37" s="851">
        <f>SUM((BC37*(BC37/SUM(BC37:BC39))),(BC38*(BC38/SUM(BC37:BC39))),(BC40*(BC40/SUM(BC37:BC39))))</f>
        <v>3.0075757575757578</v>
      </c>
      <c r="BE37" s="851">
        <f>AVERAGE(T37,V37,X37,Z37,AB37,AD37,AF37,AH37,AJ37,AL37,AN37,AP37,AR37,AT37,AV37,AX37,AZ37,BB37)</f>
        <v>3.4</v>
      </c>
      <c r="BF37" s="153">
        <f>IF($BE$37=0,BF37,$BE$37)</f>
        <v>3.4</v>
      </c>
      <c r="BG37" s="847">
        <f>+BD37*BE37</f>
        <v>10.225757575757576</v>
      </c>
      <c r="BH37" s="850" t="s">
        <v>1673</v>
      </c>
      <c r="BI37" s="850"/>
      <c r="BJ37" s="850"/>
      <c r="BK37" s="159" t="s">
        <v>1651</v>
      </c>
      <c r="BL37" s="158" t="s">
        <v>504</v>
      </c>
      <c r="BM37" s="158" t="s">
        <v>502</v>
      </c>
      <c r="BN37" s="158" t="s">
        <v>517</v>
      </c>
      <c r="BO37" s="153">
        <f t="shared" si="3"/>
        <v>1.7999999999999998</v>
      </c>
      <c r="BP37" s="153">
        <f t="shared" si="4"/>
        <v>3.4</v>
      </c>
      <c r="BQ37" s="851">
        <f>SUM((BO37*(BO37/SUM(BO37:BO39))),(BO38*(BO38/SUM(BO37:BO39))),(BO39*(BO39/SUM(BO37:BO39))))</f>
        <v>1.4761904761904763</v>
      </c>
      <c r="BR37" s="851">
        <f>SUM((BP37*(BP37/SUM(BP37:BP39))),(BP38*(BP38/SUM(BP37:BP39))),(BP39*(BP39/SUM(BP37:BP39))))</f>
        <v>3.4000000000000004</v>
      </c>
      <c r="BS37" s="851">
        <f>+BQ37*BR37</f>
        <v>5.0190476190476199</v>
      </c>
      <c r="BT37" s="832" t="str">
        <f>INDEX([23]Listas!E$20:I$24,MATCH(BQ37,[23]Listas!D$20:D$24,1),MATCH(BR37,[23]Listas!E$19:I$19,1))</f>
        <v>INFERIOR</v>
      </c>
    </row>
    <row r="38" spans="1:72" s="251" customFormat="1" ht="56.25" customHeight="1" x14ac:dyDescent="0.2">
      <c r="A38" s="836"/>
      <c r="B38" s="836"/>
      <c r="C38" s="836"/>
      <c r="D38" s="904"/>
      <c r="E38" s="905"/>
      <c r="F38" s="906"/>
      <c r="G38" s="158" t="s">
        <v>510</v>
      </c>
      <c r="H38" s="158">
        <v>2</v>
      </c>
      <c r="I38" s="910" t="s">
        <v>967</v>
      </c>
      <c r="J38" s="910"/>
      <c r="K38" s="910"/>
      <c r="L38" s="904"/>
      <c r="M38" s="905"/>
      <c r="N38" s="906"/>
      <c r="O38" s="836"/>
      <c r="P38" s="836"/>
      <c r="Q38" s="836"/>
      <c r="R38" s="836"/>
      <c r="S38" s="156">
        <v>2</v>
      </c>
      <c r="T38" s="833"/>
      <c r="U38" s="156" t="s">
        <v>587</v>
      </c>
      <c r="V38" s="833"/>
      <c r="W38" s="156" t="s">
        <v>587</v>
      </c>
      <c r="X38" s="833"/>
      <c r="Y38" s="156" t="s">
        <v>587</v>
      </c>
      <c r="Z38" s="833"/>
      <c r="AA38" s="156">
        <v>2</v>
      </c>
      <c r="AB38" s="833"/>
      <c r="AC38" s="156">
        <v>2</v>
      </c>
      <c r="AD38" s="833"/>
      <c r="AE38" s="156">
        <v>3</v>
      </c>
      <c r="AF38" s="833"/>
      <c r="AG38" s="156">
        <v>3</v>
      </c>
      <c r="AH38" s="833"/>
      <c r="AI38" s="156"/>
      <c r="AJ38" s="833"/>
      <c r="AK38" s="156"/>
      <c r="AL38" s="833"/>
      <c r="AM38" s="156"/>
      <c r="AN38" s="833"/>
      <c r="AO38" s="156"/>
      <c r="AP38" s="833"/>
      <c r="AQ38" s="156"/>
      <c r="AR38" s="833"/>
      <c r="AS38" s="156"/>
      <c r="AT38" s="833"/>
      <c r="AU38" s="156"/>
      <c r="AV38" s="833"/>
      <c r="AW38" s="156"/>
      <c r="AX38" s="833"/>
      <c r="AY38" s="156"/>
      <c r="AZ38" s="833"/>
      <c r="BA38" s="156"/>
      <c r="BB38" s="833"/>
      <c r="BC38" s="153">
        <f t="shared" si="0"/>
        <v>2.4</v>
      </c>
      <c r="BD38" s="852"/>
      <c r="BE38" s="852"/>
      <c r="BF38" s="153">
        <f>IF($BE$37=0,BF38,$BE$37)</f>
        <v>3.4</v>
      </c>
      <c r="BG38" s="848"/>
      <c r="BH38" s="850" t="s">
        <v>1674</v>
      </c>
      <c r="BI38" s="850"/>
      <c r="BJ38" s="850"/>
      <c r="BK38" s="159" t="s">
        <v>968</v>
      </c>
      <c r="BL38" s="158" t="s">
        <v>501</v>
      </c>
      <c r="BM38" s="158" t="s">
        <v>502</v>
      </c>
      <c r="BN38" s="158" t="s">
        <v>517</v>
      </c>
      <c r="BO38" s="153">
        <f t="shared" si="3"/>
        <v>1.4</v>
      </c>
      <c r="BP38" s="153">
        <f t="shared" si="4"/>
        <v>3.4</v>
      </c>
      <c r="BQ38" s="852"/>
      <c r="BR38" s="852"/>
      <c r="BS38" s="852"/>
      <c r="BT38" s="833"/>
    </row>
    <row r="39" spans="1:72" s="251" customFormat="1" ht="66" customHeight="1" x14ac:dyDescent="0.2">
      <c r="A39" s="891"/>
      <c r="B39" s="891"/>
      <c r="C39" s="891"/>
      <c r="D39" s="888"/>
      <c r="E39" s="889"/>
      <c r="F39" s="890"/>
      <c r="G39" s="158" t="s">
        <v>507</v>
      </c>
      <c r="H39" s="158">
        <v>3</v>
      </c>
      <c r="I39" s="850" t="s">
        <v>1675</v>
      </c>
      <c r="J39" s="850"/>
      <c r="K39" s="850"/>
      <c r="L39" s="888"/>
      <c r="M39" s="889"/>
      <c r="N39" s="890"/>
      <c r="O39" s="891"/>
      <c r="P39" s="891"/>
      <c r="Q39" s="891"/>
      <c r="R39" s="891"/>
      <c r="S39" s="156">
        <v>1</v>
      </c>
      <c r="T39" s="834"/>
      <c r="U39" s="156" t="s">
        <v>587</v>
      </c>
      <c r="V39" s="834"/>
      <c r="W39" s="156" t="s">
        <v>587</v>
      </c>
      <c r="X39" s="834"/>
      <c r="Y39" s="156" t="s">
        <v>587</v>
      </c>
      <c r="Z39" s="834"/>
      <c r="AA39" s="156">
        <v>1</v>
      </c>
      <c r="AB39" s="834"/>
      <c r="AC39" s="156">
        <v>2</v>
      </c>
      <c r="AD39" s="834"/>
      <c r="AE39" s="156">
        <v>2</v>
      </c>
      <c r="AF39" s="834"/>
      <c r="AG39" s="156">
        <v>1</v>
      </c>
      <c r="AH39" s="834"/>
      <c r="AI39" s="156"/>
      <c r="AJ39" s="834"/>
      <c r="AK39" s="156"/>
      <c r="AL39" s="834"/>
      <c r="AM39" s="156"/>
      <c r="AN39" s="834"/>
      <c r="AO39" s="156"/>
      <c r="AP39" s="834"/>
      <c r="AQ39" s="156"/>
      <c r="AR39" s="834"/>
      <c r="AS39" s="156"/>
      <c r="AT39" s="834"/>
      <c r="AU39" s="156"/>
      <c r="AV39" s="834"/>
      <c r="AW39" s="156"/>
      <c r="AX39" s="834"/>
      <c r="AY39" s="156"/>
      <c r="AZ39" s="834"/>
      <c r="BA39" s="156"/>
      <c r="BB39" s="834"/>
      <c r="BC39" s="153">
        <f t="shared" si="0"/>
        <v>1.4</v>
      </c>
      <c r="BD39" s="853"/>
      <c r="BE39" s="853"/>
      <c r="BF39" s="153">
        <f>IF($BE$37=0,BF39,$BE$37)</f>
        <v>3.4</v>
      </c>
      <c r="BG39" s="849"/>
      <c r="BH39" s="850" t="s">
        <v>1676</v>
      </c>
      <c r="BI39" s="850"/>
      <c r="BJ39" s="850"/>
      <c r="BK39" s="159" t="s">
        <v>969</v>
      </c>
      <c r="BL39" s="158" t="s">
        <v>515</v>
      </c>
      <c r="BM39" s="158" t="s">
        <v>502</v>
      </c>
      <c r="BN39" s="158" t="s">
        <v>517</v>
      </c>
      <c r="BO39" s="153">
        <f t="shared" si="3"/>
        <v>1</v>
      </c>
      <c r="BP39" s="153">
        <f t="shared" si="4"/>
        <v>3.4</v>
      </c>
      <c r="BQ39" s="853"/>
      <c r="BR39" s="853"/>
      <c r="BS39" s="853"/>
      <c r="BT39" s="834"/>
    </row>
    <row r="40" spans="1:72" s="251" customFormat="1" ht="54.75" customHeight="1" x14ac:dyDescent="0.2">
      <c r="A40" s="835" t="s">
        <v>935</v>
      </c>
      <c r="B40" s="835" t="s">
        <v>407</v>
      </c>
      <c r="C40" s="835" t="s">
        <v>962</v>
      </c>
      <c r="D40" s="885" t="s">
        <v>970</v>
      </c>
      <c r="E40" s="886"/>
      <c r="F40" s="887"/>
      <c r="G40" s="158" t="s">
        <v>510</v>
      </c>
      <c r="H40" s="158">
        <v>1</v>
      </c>
      <c r="I40" s="882" t="s">
        <v>1677</v>
      </c>
      <c r="J40" s="883"/>
      <c r="K40" s="884"/>
      <c r="L40" s="837" t="s">
        <v>1678</v>
      </c>
      <c r="M40" s="838"/>
      <c r="N40" s="839"/>
      <c r="O40" s="835" t="s">
        <v>33</v>
      </c>
      <c r="P40" s="835"/>
      <c r="Q40" s="835"/>
      <c r="R40" s="835"/>
      <c r="S40" s="156">
        <v>3</v>
      </c>
      <c r="T40" s="832">
        <v>3</v>
      </c>
      <c r="U40" s="156" t="s">
        <v>587</v>
      </c>
      <c r="V40" s="832" t="s">
        <v>587</v>
      </c>
      <c r="W40" s="156">
        <v>2</v>
      </c>
      <c r="X40" s="832">
        <v>2</v>
      </c>
      <c r="Y40" s="156" t="s">
        <v>587</v>
      </c>
      <c r="Z40" s="832" t="s">
        <v>587</v>
      </c>
      <c r="AA40" s="156">
        <v>2</v>
      </c>
      <c r="AB40" s="832">
        <v>3</v>
      </c>
      <c r="AC40" s="156">
        <v>2</v>
      </c>
      <c r="AD40" s="832">
        <v>3</v>
      </c>
      <c r="AE40" s="156">
        <v>4</v>
      </c>
      <c r="AF40" s="832">
        <v>4</v>
      </c>
      <c r="AG40" s="156">
        <v>2</v>
      </c>
      <c r="AH40" s="832">
        <v>4</v>
      </c>
      <c r="AI40" s="156"/>
      <c r="AJ40" s="832"/>
      <c r="AK40" s="156"/>
      <c r="AL40" s="832"/>
      <c r="AM40" s="156"/>
      <c r="AN40" s="832"/>
      <c r="AO40" s="156"/>
      <c r="AP40" s="832"/>
      <c r="AQ40" s="156"/>
      <c r="AR40" s="832"/>
      <c r="AS40" s="156"/>
      <c r="AT40" s="832"/>
      <c r="AU40" s="156"/>
      <c r="AV40" s="832"/>
      <c r="AW40" s="156"/>
      <c r="AX40" s="832"/>
      <c r="AY40" s="156"/>
      <c r="AZ40" s="832"/>
      <c r="BA40" s="156"/>
      <c r="BB40" s="832"/>
      <c r="BC40" s="153">
        <f t="shared" si="0"/>
        <v>2.5</v>
      </c>
      <c r="BD40" s="851">
        <f>SUM((BC40*(BC40/SUM(BC40:BC41))),(BC41*(BC41/SUM(BC40:BC41))))</f>
        <v>2.5</v>
      </c>
      <c r="BE40" s="851">
        <f>AVERAGE(T40,V40,X40,Z40,AB40,AD40,AF40,AH40,AJ40,AL40,AN40,AP40,AR40,AT40,AV40,AX40,AZ40,BB40)</f>
        <v>3.1666666666666665</v>
      </c>
      <c r="BF40" s="153">
        <f>IF($BE$27=0,BF40,$BE$27)</f>
        <v>3.4</v>
      </c>
      <c r="BG40" s="851">
        <f>+BD40*BE40</f>
        <v>7.9166666666666661</v>
      </c>
      <c r="BH40" s="850" t="s">
        <v>1679</v>
      </c>
      <c r="BI40" s="850"/>
      <c r="BJ40" s="850"/>
      <c r="BK40" s="159" t="s">
        <v>535</v>
      </c>
      <c r="BL40" s="158" t="s">
        <v>504</v>
      </c>
      <c r="BM40" s="158" t="s">
        <v>502</v>
      </c>
      <c r="BN40" s="158" t="s">
        <v>517</v>
      </c>
      <c r="BO40" s="153">
        <f t="shared" si="3"/>
        <v>1.5</v>
      </c>
      <c r="BP40" s="153">
        <f t="shared" si="4"/>
        <v>3.4</v>
      </c>
      <c r="BQ40" s="858">
        <f>SUM((BO40*(BO40/SUM(BO40:BO41))),(BO41*(BO41/SUM(BO40:BO41))))</f>
        <v>1.5</v>
      </c>
      <c r="BR40" s="858">
        <f>SUM((BP40*(BP40/SUM(BP40:BP41))),(BP41*(BP41/SUM(BP40:BP41))))</f>
        <v>3.4</v>
      </c>
      <c r="BS40" s="860">
        <f>BQ40*BR40</f>
        <v>5.0999999999999996</v>
      </c>
      <c r="BT40" s="846" t="str">
        <f>INDEX([23]Listas!E$20:I$24,MATCH(BQ40,[23]Listas!D$20:D$24,1),MATCH(BR40,[23]Listas!E$19:I$19,1))</f>
        <v>INFERIOR</v>
      </c>
    </row>
    <row r="41" spans="1:72" s="251" customFormat="1" ht="57.75" customHeight="1" x14ac:dyDescent="0.2">
      <c r="A41" s="891"/>
      <c r="B41" s="891"/>
      <c r="C41" s="891"/>
      <c r="D41" s="888"/>
      <c r="E41" s="889"/>
      <c r="F41" s="890"/>
      <c r="G41" s="158" t="s">
        <v>511</v>
      </c>
      <c r="H41" s="158">
        <v>2</v>
      </c>
      <c r="I41" s="892" t="s">
        <v>1680</v>
      </c>
      <c r="J41" s="892"/>
      <c r="K41" s="892"/>
      <c r="L41" s="907"/>
      <c r="M41" s="908"/>
      <c r="N41" s="909"/>
      <c r="O41" s="891"/>
      <c r="P41" s="891"/>
      <c r="Q41" s="891"/>
      <c r="R41" s="891"/>
      <c r="S41" s="156">
        <v>3</v>
      </c>
      <c r="T41" s="834"/>
      <c r="U41" s="156" t="s">
        <v>587</v>
      </c>
      <c r="V41" s="834"/>
      <c r="W41" s="156">
        <v>2</v>
      </c>
      <c r="X41" s="834"/>
      <c r="Y41" s="156" t="s">
        <v>587</v>
      </c>
      <c r="Z41" s="834"/>
      <c r="AA41" s="156">
        <v>3</v>
      </c>
      <c r="AB41" s="834"/>
      <c r="AC41" s="156">
        <v>2</v>
      </c>
      <c r="AD41" s="834"/>
      <c r="AE41" s="156">
        <v>3</v>
      </c>
      <c r="AF41" s="834"/>
      <c r="AG41" s="156">
        <v>2</v>
      </c>
      <c r="AH41" s="834"/>
      <c r="AI41" s="156"/>
      <c r="AJ41" s="834"/>
      <c r="AK41" s="156"/>
      <c r="AL41" s="834"/>
      <c r="AM41" s="156"/>
      <c r="AN41" s="834"/>
      <c r="AO41" s="156"/>
      <c r="AP41" s="834"/>
      <c r="AQ41" s="156"/>
      <c r="AR41" s="834"/>
      <c r="AS41" s="156"/>
      <c r="AT41" s="834"/>
      <c r="AU41" s="156"/>
      <c r="AV41" s="834"/>
      <c r="AW41" s="156"/>
      <c r="AX41" s="834"/>
      <c r="AY41" s="156"/>
      <c r="AZ41" s="834"/>
      <c r="BA41" s="156"/>
      <c r="BB41" s="834"/>
      <c r="BC41" s="153">
        <f t="shared" si="0"/>
        <v>2.5</v>
      </c>
      <c r="BD41" s="853"/>
      <c r="BE41" s="853"/>
      <c r="BF41" s="153">
        <f>IF($BE$27=0,BF41,$BE$27)</f>
        <v>3.4</v>
      </c>
      <c r="BG41" s="853"/>
      <c r="BH41" s="850" t="s">
        <v>971</v>
      </c>
      <c r="BI41" s="850"/>
      <c r="BJ41" s="850"/>
      <c r="BK41" s="159" t="s">
        <v>1681</v>
      </c>
      <c r="BL41" s="158" t="s">
        <v>504</v>
      </c>
      <c r="BM41" s="158" t="s">
        <v>502</v>
      </c>
      <c r="BN41" s="158" t="s">
        <v>517</v>
      </c>
      <c r="BO41" s="153">
        <f t="shared" si="3"/>
        <v>1.5</v>
      </c>
      <c r="BP41" s="153">
        <f t="shared" si="4"/>
        <v>3.4</v>
      </c>
      <c r="BQ41" s="858"/>
      <c r="BR41" s="858"/>
      <c r="BS41" s="860"/>
      <c r="BT41" s="846" t="e">
        <f>INDEX([23]Listas!E$20:I$24,MATCH(BQ41,[23]Listas!D$20:D$24,1),MATCH(BR41,[23]Listas!E$19:I$19,1))</f>
        <v>#N/A</v>
      </c>
    </row>
    <row r="42" spans="1:72" s="251" customFormat="1" ht="51" customHeight="1" x14ac:dyDescent="0.2">
      <c r="A42" s="835" t="s">
        <v>935</v>
      </c>
      <c r="B42" s="892" t="s">
        <v>409</v>
      </c>
      <c r="C42" s="835" t="s">
        <v>966</v>
      </c>
      <c r="D42" s="895" t="s">
        <v>410</v>
      </c>
      <c r="E42" s="896"/>
      <c r="F42" s="897"/>
      <c r="G42" s="158" t="s">
        <v>511</v>
      </c>
      <c r="H42" s="158">
        <v>1</v>
      </c>
      <c r="I42" s="882" t="s">
        <v>972</v>
      </c>
      <c r="J42" s="883"/>
      <c r="K42" s="884"/>
      <c r="L42" s="885" t="s">
        <v>1682</v>
      </c>
      <c r="M42" s="886"/>
      <c r="N42" s="887"/>
      <c r="O42" s="835" t="s">
        <v>33</v>
      </c>
      <c r="P42" s="835"/>
      <c r="Q42" s="835"/>
      <c r="R42" s="835"/>
      <c r="S42" s="156">
        <v>1</v>
      </c>
      <c r="T42" s="832">
        <v>3</v>
      </c>
      <c r="U42" s="156" t="s">
        <v>587</v>
      </c>
      <c r="V42" s="832" t="s">
        <v>587</v>
      </c>
      <c r="W42" s="156">
        <v>1</v>
      </c>
      <c r="X42" s="832">
        <v>2</v>
      </c>
      <c r="Y42" s="156" t="s">
        <v>587</v>
      </c>
      <c r="Z42" s="832" t="s">
        <v>587</v>
      </c>
      <c r="AA42" s="156">
        <v>1</v>
      </c>
      <c r="AB42" s="832">
        <v>3</v>
      </c>
      <c r="AC42" s="156">
        <v>2</v>
      </c>
      <c r="AD42" s="832">
        <v>4</v>
      </c>
      <c r="AE42" s="156">
        <v>2</v>
      </c>
      <c r="AF42" s="832">
        <v>4</v>
      </c>
      <c r="AG42" s="156">
        <v>1</v>
      </c>
      <c r="AH42" s="832">
        <v>4</v>
      </c>
      <c r="AI42" s="156"/>
      <c r="AJ42" s="832"/>
      <c r="AK42" s="156"/>
      <c r="AL42" s="832"/>
      <c r="AM42" s="156"/>
      <c r="AN42" s="832"/>
      <c r="AO42" s="156"/>
      <c r="AP42" s="832"/>
      <c r="AQ42" s="156"/>
      <c r="AR42" s="832"/>
      <c r="AS42" s="156"/>
      <c r="AT42" s="832"/>
      <c r="AU42" s="156"/>
      <c r="AV42" s="832"/>
      <c r="AW42" s="156"/>
      <c r="AX42" s="832"/>
      <c r="AY42" s="156"/>
      <c r="AZ42" s="832"/>
      <c r="BA42" s="156"/>
      <c r="BB42" s="832"/>
      <c r="BC42" s="153">
        <f t="shared" si="0"/>
        <v>1.3333333333333333</v>
      </c>
      <c r="BD42" s="851">
        <f>SUM((BC42*(BC42/SUM(BC42:BC45))),(BC43*(BC43/SUM(BC42:BC45))),(BC44*(BC44/SUM(BC42:BC45))),(BC45*(BC45/SUM(BC42:BC45))),)</f>
        <v>2.2999999999999998</v>
      </c>
      <c r="BE42" s="851">
        <f>AVERAGE(T42,V42,X42,Z42,AB42,AD42,AF42,AH42,AJ42,AL42,AN42,AP42,AR42,AT42,AV42,AX42,AZ42,BB42)</f>
        <v>3.3333333333333335</v>
      </c>
      <c r="BF42" s="153">
        <f>IF($BE$42=0,BF42,$BE$42)</f>
        <v>3.3333333333333335</v>
      </c>
      <c r="BG42" s="847">
        <f>+BD42*BE42</f>
        <v>7.6666666666666661</v>
      </c>
      <c r="BH42" s="885" t="s">
        <v>1683</v>
      </c>
      <c r="BI42" s="886"/>
      <c r="BJ42" s="887"/>
      <c r="BK42" s="835" t="s">
        <v>1684</v>
      </c>
      <c r="BL42" s="158" t="s">
        <v>501</v>
      </c>
      <c r="BM42" s="158" t="s">
        <v>502</v>
      </c>
      <c r="BN42" s="158" t="s">
        <v>505</v>
      </c>
      <c r="BO42" s="153">
        <f t="shared" si="3"/>
        <v>1</v>
      </c>
      <c r="BP42" s="153">
        <f t="shared" si="4"/>
        <v>2.3333333333333335</v>
      </c>
      <c r="BQ42" s="851">
        <f>SUM((BO42*(BO42/SUM(BO42:BO45))),(BO43*(BO43/SUM(BO42:BO45))),(BO44*(BO44/SUM(BO42:BO45))),(BO45*(BO45/SUM(BO42:BO45))))</f>
        <v>1.489247311827957</v>
      </c>
      <c r="BR42" s="851">
        <f>SUM((BP42*(BP42/SUM(BP42:BP45))),(BP43*(BP43/SUM(BP42:BP45))),(BP44*(BP44/SUM(BP42:BP45))),(BP45*(BP45/SUM(BP42:BP45))))</f>
        <v>2.1733333333333333</v>
      </c>
      <c r="BS42" s="847">
        <f>BQ42*BR42</f>
        <v>3.2366308243727597</v>
      </c>
      <c r="BT42" s="832" t="str">
        <f>INDEX([23]Listas!E$20:I$24,MATCH(BQ42,[23]Listas!D$20:D$24,1),MATCH(BR42,[23]Listas!E$19:I$19,1))</f>
        <v>INFERIOR</v>
      </c>
    </row>
    <row r="43" spans="1:72" s="251" customFormat="1" ht="38.25" customHeight="1" x14ac:dyDescent="0.2">
      <c r="A43" s="836"/>
      <c r="B43" s="893"/>
      <c r="C43" s="836"/>
      <c r="D43" s="898"/>
      <c r="E43" s="899"/>
      <c r="F43" s="900"/>
      <c r="G43" s="158" t="s">
        <v>511</v>
      </c>
      <c r="H43" s="158">
        <v>2</v>
      </c>
      <c r="I43" s="882" t="s">
        <v>1685</v>
      </c>
      <c r="J43" s="883"/>
      <c r="K43" s="884"/>
      <c r="L43" s="904"/>
      <c r="M43" s="905"/>
      <c r="N43" s="906"/>
      <c r="O43" s="836"/>
      <c r="P43" s="836"/>
      <c r="Q43" s="836"/>
      <c r="R43" s="836"/>
      <c r="S43" s="156">
        <v>2</v>
      </c>
      <c r="T43" s="833"/>
      <c r="U43" s="156" t="s">
        <v>587</v>
      </c>
      <c r="V43" s="833"/>
      <c r="W43" s="156">
        <v>1</v>
      </c>
      <c r="X43" s="833"/>
      <c r="Y43" s="156" t="s">
        <v>587</v>
      </c>
      <c r="Z43" s="833"/>
      <c r="AA43" s="156">
        <v>2</v>
      </c>
      <c r="AB43" s="833"/>
      <c r="AC43" s="156">
        <v>2</v>
      </c>
      <c r="AD43" s="833"/>
      <c r="AE43" s="156">
        <v>3</v>
      </c>
      <c r="AF43" s="833"/>
      <c r="AG43" s="156">
        <v>1</v>
      </c>
      <c r="AH43" s="833"/>
      <c r="AI43" s="156"/>
      <c r="AJ43" s="833"/>
      <c r="AK43" s="156"/>
      <c r="AL43" s="833"/>
      <c r="AM43" s="156"/>
      <c r="AN43" s="833"/>
      <c r="AO43" s="156"/>
      <c r="AP43" s="833"/>
      <c r="AQ43" s="156"/>
      <c r="AR43" s="833"/>
      <c r="AS43" s="156"/>
      <c r="AT43" s="833"/>
      <c r="AU43" s="156"/>
      <c r="AV43" s="833"/>
      <c r="AW43" s="156"/>
      <c r="AX43" s="833"/>
      <c r="AY43" s="156"/>
      <c r="AZ43" s="833"/>
      <c r="BA43" s="156"/>
      <c r="BB43" s="833"/>
      <c r="BC43" s="153">
        <f t="shared" si="0"/>
        <v>1.8333333333333333</v>
      </c>
      <c r="BD43" s="852"/>
      <c r="BE43" s="852"/>
      <c r="BF43" s="153">
        <f>IF($BE$42=0,BF43,$BE$42)</f>
        <v>3.3333333333333335</v>
      </c>
      <c r="BG43" s="848"/>
      <c r="BH43" s="888"/>
      <c r="BI43" s="889"/>
      <c r="BJ43" s="890"/>
      <c r="BK43" s="891"/>
      <c r="BL43" s="158" t="s">
        <v>501</v>
      </c>
      <c r="BM43" s="158" t="s">
        <v>509</v>
      </c>
      <c r="BN43" s="158" t="s">
        <v>505</v>
      </c>
      <c r="BO43" s="153">
        <f t="shared" si="3"/>
        <v>1</v>
      </c>
      <c r="BP43" s="153">
        <f t="shared" si="4"/>
        <v>1.3333333333333335</v>
      </c>
      <c r="BQ43" s="852"/>
      <c r="BR43" s="852"/>
      <c r="BS43" s="848"/>
      <c r="BT43" s="833"/>
    </row>
    <row r="44" spans="1:72" s="251" customFormat="1" ht="54" customHeight="1" x14ac:dyDescent="0.2">
      <c r="A44" s="836"/>
      <c r="B44" s="893"/>
      <c r="C44" s="836"/>
      <c r="D44" s="898"/>
      <c r="E44" s="899"/>
      <c r="F44" s="900"/>
      <c r="G44" s="158" t="s">
        <v>500</v>
      </c>
      <c r="H44" s="158">
        <v>3</v>
      </c>
      <c r="I44" s="882" t="s">
        <v>1686</v>
      </c>
      <c r="J44" s="883"/>
      <c r="K44" s="884"/>
      <c r="L44" s="904"/>
      <c r="M44" s="905"/>
      <c r="N44" s="906"/>
      <c r="O44" s="836"/>
      <c r="P44" s="836"/>
      <c r="Q44" s="836"/>
      <c r="R44" s="836"/>
      <c r="S44" s="156">
        <v>2</v>
      </c>
      <c r="T44" s="833"/>
      <c r="U44" s="156" t="s">
        <v>587</v>
      </c>
      <c r="V44" s="833"/>
      <c r="W44" s="156">
        <v>2</v>
      </c>
      <c r="X44" s="833"/>
      <c r="Y44" s="156" t="s">
        <v>587</v>
      </c>
      <c r="Z44" s="833"/>
      <c r="AA44" s="156">
        <v>2</v>
      </c>
      <c r="AB44" s="833"/>
      <c r="AC44" s="156">
        <v>2</v>
      </c>
      <c r="AD44" s="833"/>
      <c r="AE44" s="156">
        <v>2</v>
      </c>
      <c r="AF44" s="833"/>
      <c r="AG44" s="156">
        <v>2</v>
      </c>
      <c r="AH44" s="833"/>
      <c r="AI44" s="156"/>
      <c r="AJ44" s="833"/>
      <c r="AK44" s="156"/>
      <c r="AL44" s="833"/>
      <c r="AM44" s="156"/>
      <c r="AN44" s="833"/>
      <c r="AO44" s="156"/>
      <c r="AP44" s="833"/>
      <c r="AQ44" s="156"/>
      <c r="AR44" s="833"/>
      <c r="AS44" s="156"/>
      <c r="AT44" s="833"/>
      <c r="AU44" s="156"/>
      <c r="AV44" s="833"/>
      <c r="AW44" s="156"/>
      <c r="AX44" s="833"/>
      <c r="AY44" s="156"/>
      <c r="AZ44" s="833"/>
      <c r="BA44" s="156"/>
      <c r="BB44" s="833"/>
      <c r="BC44" s="153">
        <f t="shared" si="0"/>
        <v>2</v>
      </c>
      <c r="BD44" s="852"/>
      <c r="BE44" s="852"/>
      <c r="BF44" s="153">
        <f>IF($BE$42=0,BF44,$BE$42)</f>
        <v>3.3333333333333335</v>
      </c>
      <c r="BG44" s="848"/>
      <c r="BH44" s="882" t="s">
        <v>973</v>
      </c>
      <c r="BI44" s="883"/>
      <c r="BJ44" s="884"/>
      <c r="BK44" s="154" t="s">
        <v>941</v>
      </c>
      <c r="BL44" s="158" t="s">
        <v>504</v>
      </c>
      <c r="BM44" s="158" t="s">
        <v>502</v>
      </c>
      <c r="BN44" s="158" t="s">
        <v>505</v>
      </c>
      <c r="BO44" s="153">
        <f t="shared" si="3"/>
        <v>1</v>
      </c>
      <c r="BP44" s="153">
        <f t="shared" si="4"/>
        <v>2.3333333333333335</v>
      </c>
      <c r="BQ44" s="852"/>
      <c r="BR44" s="852"/>
      <c r="BS44" s="848"/>
      <c r="BT44" s="833"/>
    </row>
    <row r="45" spans="1:72" s="251" customFormat="1" ht="59.25" customHeight="1" x14ac:dyDescent="0.2">
      <c r="A45" s="891"/>
      <c r="B45" s="894"/>
      <c r="C45" s="891"/>
      <c r="D45" s="901"/>
      <c r="E45" s="902"/>
      <c r="F45" s="903"/>
      <c r="G45" s="158" t="s">
        <v>511</v>
      </c>
      <c r="H45" s="158">
        <v>4</v>
      </c>
      <c r="I45" s="882" t="s">
        <v>974</v>
      </c>
      <c r="J45" s="883"/>
      <c r="K45" s="884"/>
      <c r="L45" s="888"/>
      <c r="M45" s="889"/>
      <c r="N45" s="890"/>
      <c r="O45" s="891"/>
      <c r="P45" s="891"/>
      <c r="Q45" s="891"/>
      <c r="R45" s="891"/>
      <c r="S45" s="156">
        <v>3</v>
      </c>
      <c r="T45" s="834"/>
      <c r="U45" s="156" t="s">
        <v>587</v>
      </c>
      <c r="V45" s="834"/>
      <c r="W45" s="156">
        <v>3</v>
      </c>
      <c r="X45" s="834"/>
      <c r="Y45" s="156" t="s">
        <v>587</v>
      </c>
      <c r="Z45" s="834"/>
      <c r="AA45" s="156">
        <v>2</v>
      </c>
      <c r="AB45" s="834"/>
      <c r="AC45" s="156">
        <v>3</v>
      </c>
      <c r="AD45" s="834"/>
      <c r="AE45" s="156">
        <v>5</v>
      </c>
      <c r="AF45" s="834"/>
      <c r="AG45" s="156">
        <v>3</v>
      </c>
      <c r="AH45" s="834"/>
      <c r="AI45" s="156"/>
      <c r="AJ45" s="834"/>
      <c r="AK45" s="156"/>
      <c r="AL45" s="834"/>
      <c r="AM45" s="156"/>
      <c r="AN45" s="834"/>
      <c r="AO45" s="156"/>
      <c r="AP45" s="834"/>
      <c r="AQ45" s="156"/>
      <c r="AR45" s="834"/>
      <c r="AS45" s="156"/>
      <c r="AT45" s="834"/>
      <c r="AU45" s="156"/>
      <c r="AV45" s="834"/>
      <c r="AW45" s="156"/>
      <c r="AX45" s="834"/>
      <c r="AY45" s="156"/>
      <c r="AZ45" s="834"/>
      <c r="BA45" s="156"/>
      <c r="BB45" s="834"/>
      <c r="BC45" s="153">
        <f t="shared" si="0"/>
        <v>3.1666666666666665</v>
      </c>
      <c r="BD45" s="853"/>
      <c r="BE45" s="853"/>
      <c r="BF45" s="153">
        <f>IF($BE$42=0,BF45,$BE$42)</f>
        <v>3.3333333333333335</v>
      </c>
      <c r="BG45" s="849"/>
      <c r="BH45" s="850" t="s">
        <v>1687</v>
      </c>
      <c r="BI45" s="850"/>
      <c r="BJ45" s="850"/>
      <c r="BK45" s="159" t="s">
        <v>941</v>
      </c>
      <c r="BL45" s="158" t="s">
        <v>504</v>
      </c>
      <c r="BM45" s="158" t="s">
        <v>502</v>
      </c>
      <c r="BN45" s="158" t="s">
        <v>505</v>
      </c>
      <c r="BO45" s="153">
        <f t="shared" si="3"/>
        <v>2.1666666666666665</v>
      </c>
      <c r="BP45" s="153">
        <f t="shared" si="4"/>
        <v>2.3333333333333335</v>
      </c>
      <c r="BQ45" s="853"/>
      <c r="BR45" s="853"/>
      <c r="BS45" s="849"/>
      <c r="BT45" s="834"/>
    </row>
    <row r="46" spans="1:72" s="251" customFormat="1" ht="39.75" hidden="1" customHeight="1" x14ac:dyDescent="0.2">
      <c r="A46" s="831"/>
      <c r="B46" s="831"/>
      <c r="C46" s="831"/>
      <c r="D46" s="831"/>
      <c r="E46" s="831"/>
      <c r="F46" s="831"/>
      <c r="G46" s="158"/>
      <c r="H46" s="158">
        <v>1</v>
      </c>
      <c r="I46" s="857"/>
      <c r="J46" s="857"/>
      <c r="K46" s="857"/>
      <c r="L46" s="831"/>
      <c r="M46" s="831"/>
      <c r="N46" s="831"/>
      <c r="O46" s="831"/>
      <c r="P46" s="831"/>
      <c r="Q46" s="831"/>
      <c r="R46" s="831"/>
      <c r="S46" s="156"/>
      <c r="T46" s="846"/>
      <c r="U46" s="156"/>
      <c r="V46" s="846"/>
      <c r="W46" s="156"/>
      <c r="X46" s="846"/>
      <c r="Y46" s="156"/>
      <c r="Z46" s="846"/>
      <c r="AA46" s="156"/>
      <c r="AB46" s="846"/>
      <c r="AC46" s="156"/>
      <c r="AD46" s="846"/>
      <c r="AE46" s="156"/>
      <c r="AF46" s="846"/>
      <c r="AG46" s="156"/>
      <c r="AH46" s="846"/>
      <c r="AI46" s="156"/>
      <c r="AJ46" s="846"/>
      <c r="AK46" s="156"/>
      <c r="AL46" s="846"/>
      <c r="AM46" s="156"/>
      <c r="AN46" s="846"/>
      <c r="AO46" s="156"/>
      <c r="AP46" s="846"/>
      <c r="AQ46" s="156"/>
      <c r="AR46" s="846"/>
      <c r="AS46" s="156"/>
      <c r="AT46" s="846"/>
      <c r="AU46" s="156"/>
      <c r="AV46" s="846"/>
      <c r="AW46" s="156"/>
      <c r="AX46" s="846"/>
      <c r="AY46" s="156"/>
      <c r="AZ46" s="846"/>
      <c r="BA46" s="156"/>
      <c r="BB46" s="846"/>
      <c r="BC46" s="153" t="e">
        <f t="shared" si="0"/>
        <v>#DIV/0!</v>
      </c>
      <c r="BD46" s="858" t="e">
        <f>SUM((BC46*(BC46/SUM(BC46:BC51))),(BC47*(BC47/SUM(BC46:BC51))),(BC48*(BC48/SUM(BC46:BC51))),(BC49*(BC49/SUM(BC46:BC51))),(BC50*(BC50/SUM(BC46:BC51))),(BC51*(BC51/SUM(BC46:BC51))))</f>
        <v>#DIV/0!</v>
      </c>
      <c r="BE46" s="858" t="e">
        <f>AVERAGE(T46,V46,X46,Z46,AB46,AD46,AF46,AH46,AJ46,AL46,AN46,AP46,AR46,AT46,AV46,AX46,AZ46,BB46)</f>
        <v>#DIV/0!</v>
      </c>
      <c r="BF46" s="153" t="e">
        <f>IF(BE46=0,BF7,BE46)</f>
        <v>#DIV/0!</v>
      </c>
      <c r="BG46" s="860" t="e">
        <f t="shared" ref="BG46:BG75" si="5">BD46*BE46</f>
        <v>#DIV/0!</v>
      </c>
      <c r="BH46" s="857"/>
      <c r="BI46" s="857"/>
      <c r="BJ46" s="857"/>
      <c r="BK46" s="158"/>
      <c r="BL46" s="158"/>
      <c r="BM46" s="158"/>
      <c r="BN46" s="158"/>
      <c r="BO46" s="153" t="e">
        <f t="shared" si="3"/>
        <v>#DIV/0!</v>
      </c>
      <c r="BP46" s="153" t="e">
        <f t="shared" si="4"/>
        <v>#DIV/0!</v>
      </c>
      <c r="BQ46" s="858" t="e">
        <f>SUM((BO46*(BO46/SUM(BO46:BO51))),(BO47*(BO47/SUM(BO46:BO51))),(BO48*(BO48/SUM(BO46:BO51))),(BO49*(BO49/SUM(BO46:BO51))),(BO50*(BO50/SUM(BO46:BO51))),(BO51*(BO51/SUM(BO46:BO51))))</f>
        <v>#DIV/0!</v>
      </c>
      <c r="BR46" s="858" t="e">
        <f>SUM((BP46*(BP46/SUM(BP46:BP51))),(BP47*(BP47/SUM(BP46:BP51))),(BP48*(BP48/SUM(BP46:BP51))),(BP49*(BP49/SUM(BP46:BP51))),(BP50*(BP50/SUM(BP46:BP51))),(BP51*(BP51/SUM(BP46:BP51))))</f>
        <v>#DIV/0!</v>
      </c>
      <c r="BS46" s="860" t="e">
        <f>BQ46*BR46</f>
        <v>#DIV/0!</v>
      </c>
      <c r="BT46" s="860" t="e">
        <f>INDEX([23]Listas!E$20:I$24,MATCH(BQ46,[23]Listas!D$20:D$24,1),MATCH(BR46,[23]Listas!E$19:I$19,1))</f>
        <v>#DIV/0!</v>
      </c>
    </row>
    <row r="47" spans="1:72" s="251" customFormat="1" ht="39.75" hidden="1" customHeight="1" x14ac:dyDescent="0.2">
      <c r="A47" s="831"/>
      <c r="B47" s="831"/>
      <c r="C47" s="831"/>
      <c r="D47" s="831"/>
      <c r="E47" s="831"/>
      <c r="F47" s="831"/>
      <c r="G47" s="158"/>
      <c r="H47" s="158">
        <v>2</v>
      </c>
      <c r="I47" s="857"/>
      <c r="J47" s="857"/>
      <c r="K47" s="857"/>
      <c r="L47" s="831"/>
      <c r="M47" s="831"/>
      <c r="N47" s="831"/>
      <c r="O47" s="831"/>
      <c r="P47" s="831"/>
      <c r="Q47" s="831"/>
      <c r="R47" s="831"/>
      <c r="S47" s="156"/>
      <c r="T47" s="846"/>
      <c r="U47" s="156"/>
      <c r="V47" s="846"/>
      <c r="W47" s="156"/>
      <c r="X47" s="846"/>
      <c r="Y47" s="156"/>
      <c r="Z47" s="846"/>
      <c r="AA47" s="156"/>
      <c r="AB47" s="846"/>
      <c r="AC47" s="156"/>
      <c r="AD47" s="846"/>
      <c r="AE47" s="156"/>
      <c r="AF47" s="846"/>
      <c r="AG47" s="156"/>
      <c r="AH47" s="846"/>
      <c r="AI47" s="156"/>
      <c r="AJ47" s="846"/>
      <c r="AK47" s="156"/>
      <c r="AL47" s="846"/>
      <c r="AM47" s="156"/>
      <c r="AN47" s="846"/>
      <c r="AO47" s="156"/>
      <c r="AP47" s="846"/>
      <c r="AQ47" s="156"/>
      <c r="AR47" s="846"/>
      <c r="AS47" s="156"/>
      <c r="AT47" s="846"/>
      <c r="AU47" s="156"/>
      <c r="AV47" s="846"/>
      <c r="AW47" s="156"/>
      <c r="AX47" s="846"/>
      <c r="AY47" s="156"/>
      <c r="AZ47" s="846"/>
      <c r="BA47" s="156"/>
      <c r="BB47" s="846"/>
      <c r="BC47" s="153" t="e">
        <f t="shared" si="0"/>
        <v>#DIV/0!</v>
      </c>
      <c r="BD47" s="858"/>
      <c r="BE47" s="858"/>
      <c r="BF47" s="153" t="e">
        <f>IF(BE47=0,BF46,BE47)</f>
        <v>#DIV/0!</v>
      </c>
      <c r="BG47" s="860">
        <f t="shared" si="5"/>
        <v>0</v>
      </c>
      <c r="BH47" s="857"/>
      <c r="BI47" s="857"/>
      <c r="BJ47" s="857"/>
      <c r="BK47" s="158"/>
      <c r="BL47" s="158"/>
      <c r="BM47" s="158"/>
      <c r="BN47" s="158"/>
      <c r="BO47" s="153" t="e">
        <f t="shared" si="3"/>
        <v>#DIV/0!</v>
      </c>
      <c r="BP47" s="153" t="e">
        <f t="shared" si="4"/>
        <v>#DIV/0!</v>
      </c>
      <c r="BQ47" s="858"/>
      <c r="BR47" s="858"/>
      <c r="BS47" s="860"/>
      <c r="BT47" s="860" t="e">
        <f>INDEX([23]Listas!E$20:I$24,MATCH(BQ47,[23]Listas!D$20:D$24,1),MATCH(BR47,[23]Listas!E$19:I$19,1))</f>
        <v>#N/A</v>
      </c>
    </row>
    <row r="48" spans="1:72" s="251" customFormat="1" ht="39.75" hidden="1" customHeight="1" x14ac:dyDescent="0.2">
      <c r="A48" s="831"/>
      <c r="B48" s="831"/>
      <c r="C48" s="831"/>
      <c r="D48" s="831"/>
      <c r="E48" s="831"/>
      <c r="F48" s="831"/>
      <c r="G48" s="158"/>
      <c r="H48" s="158">
        <v>3</v>
      </c>
      <c r="I48" s="857"/>
      <c r="J48" s="857"/>
      <c r="K48" s="857"/>
      <c r="L48" s="831"/>
      <c r="M48" s="831"/>
      <c r="N48" s="831"/>
      <c r="O48" s="831"/>
      <c r="P48" s="831"/>
      <c r="Q48" s="831"/>
      <c r="R48" s="831"/>
      <c r="S48" s="156"/>
      <c r="T48" s="846"/>
      <c r="U48" s="156"/>
      <c r="V48" s="846"/>
      <c r="W48" s="156"/>
      <c r="X48" s="846"/>
      <c r="Y48" s="156"/>
      <c r="Z48" s="846"/>
      <c r="AA48" s="156"/>
      <c r="AB48" s="846"/>
      <c r="AC48" s="156"/>
      <c r="AD48" s="846"/>
      <c r="AE48" s="156"/>
      <c r="AF48" s="846"/>
      <c r="AG48" s="156"/>
      <c r="AH48" s="846"/>
      <c r="AI48" s="156"/>
      <c r="AJ48" s="846"/>
      <c r="AK48" s="156"/>
      <c r="AL48" s="846"/>
      <c r="AM48" s="156"/>
      <c r="AN48" s="846"/>
      <c r="AO48" s="156"/>
      <c r="AP48" s="846"/>
      <c r="AQ48" s="156"/>
      <c r="AR48" s="846"/>
      <c r="AS48" s="156"/>
      <c r="AT48" s="846"/>
      <c r="AU48" s="156"/>
      <c r="AV48" s="846"/>
      <c r="AW48" s="156"/>
      <c r="AX48" s="846"/>
      <c r="AY48" s="156"/>
      <c r="AZ48" s="846"/>
      <c r="BA48" s="156"/>
      <c r="BB48" s="846"/>
      <c r="BC48" s="153" t="e">
        <f t="shared" si="0"/>
        <v>#DIV/0!</v>
      </c>
      <c r="BD48" s="858"/>
      <c r="BE48" s="858"/>
      <c r="BF48" s="153" t="e">
        <f>IF(BE48=0,BF47,BE48)</f>
        <v>#DIV/0!</v>
      </c>
      <c r="BG48" s="860">
        <f t="shared" si="5"/>
        <v>0</v>
      </c>
      <c r="BH48" s="857"/>
      <c r="BI48" s="857"/>
      <c r="BJ48" s="857"/>
      <c r="BK48" s="158"/>
      <c r="BL48" s="158"/>
      <c r="BM48" s="158"/>
      <c r="BN48" s="158"/>
      <c r="BO48" s="153" t="e">
        <f t="shared" si="3"/>
        <v>#DIV/0!</v>
      </c>
      <c r="BP48" s="153" t="e">
        <f t="shared" si="4"/>
        <v>#DIV/0!</v>
      </c>
      <c r="BQ48" s="858"/>
      <c r="BR48" s="858"/>
      <c r="BS48" s="860"/>
      <c r="BT48" s="860" t="e">
        <f>INDEX([23]Listas!E$20:I$24,MATCH(BQ48,[23]Listas!D$20:D$24,1),MATCH(BR48,[23]Listas!E$19:I$19,1))</f>
        <v>#N/A</v>
      </c>
    </row>
    <row r="49" spans="1:72" s="251" customFormat="1" ht="39.75" hidden="1" customHeight="1" x14ac:dyDescent="0.2">
      <c r="A49" s="831"/>
      <c r="B49" s="831"/>
      <c r="C49" s="831"/>
      <c r="D49" s="831"/>
      <c r="E49" s="831"/>
      <c r="F49" s="831"/>
      <c r="G49" s="158"/>
      <c r="H49" s="158">
        <v>4</v>
      </c>
      <c r="I49" s="857"/>
      <c r="J49" s="857"/>
      <c r="K49" s="857"/>
      <c r="L49" s="831"/>
      <c r="M49" s="831"/>
      <c r="N49" s="831"/>
      <c r="O49" s="831"/>
      <c r="P49" s="831"/>
      <c r="Q49" s="831"/>
      <c r="R49" s="831"/>
      <c r="S49" s="156"/>
      <c r="T49" s="846"/>
      <c r="U49" s="156"/>
      <c r="V49" s="846"/>
      <c r="W49" s="156"/>
      <c r="X49" s="846"/>
      <c r="Y49" s="156"/>
      <c r="Z49" s="846"/>
      <c r="AA49" s="156"/>
      <c r="AB49" s="846"/>
      <c r="AC49" s="156"/>
      <c r="AD49" s="846"/>
      <c r="AE49" s="156"/>
      <c r="AF49" s="846"/>
      <c r="AG49" s="156"/>
      <c r="AH49" s="846"/>
      <c r="AI49" s="156"/>
      <c r="AJ49" s="846"/>
      <c r="AK49" s="156"/>
      <c r="AL49" s="846"/>
      <c r="AM49" s="156"/>
      <c r="AN49" s="846"/>
      <c r="AO49" s="156"/>
      <c r="AP49" s="846"/>
      <c r="AQ49" s="156"/>
      <c r="AR49" s="846"/>
      <c r="AS49" s="156"/>
      <c r="AT49" s="846"/>
      <c r="AU49" s="156"/>
      <c r="AV49" s="846"/>
      <c r="AW49" s="156"/>
      <c r="AX49" s="846"/>
      <c r="AY49" s="156"/>
      <c r="AZ49" s="846"/>
      <c r="BA49" s="156"/>
      <c r="BB49" s="846"/>
      <c r="BC49" s="153" t="e">
        <f t="shared" si="0"/>
        <v>#DIV/0!</v>
      </c>
      <c r="BD49" s="858"/>
      <c r="BE49" s="858"/>
      <c r="BF49" s="153" t="e">
        <f>IF(BE49=0,BF48,BE49)</f>
        <v>#DIV/0!</v>
      </c>
      <c r="BG49" s="860">
        <f t="shared" si="5"/>
        <v>0</v>
      </c>
      <c r="BH49" s="857"/>
      <c r="BI49" s="857"/>
      <c r="BJ49" s="857"/>
      <c r="BK49" s="158"/>
      <c r="BL49" s="158"/>
      <c r="BM49" s="158"/>
      <c r="BN49" s="158"/>
      <c r="BO49" s="153" t="e">
        <f t="shared" si="3"/>
        <v>#DIV/0!</v>
      </c>
      <c r="BP49" s="153" t="e">
        <f t="shared" si="4"/>
        <v>#DIV/0!</v>
      </c>
      <c r="BQ49" s="858"/>
      <c r="BR49" s="858"/>
      <c r="BS49" s="860"/>
      <c r="BT49" s="860" t="e">
        <f>INDEX([23]Listas!E$20:I$24,MATCH(BQ49,[23]Listas!D$20:D$24,1),MATCH(BR49,[23]Listas!E$19:I$19,1))</f>
        <v>#N/A</v>
      </c>
    </row>
    <row r="50" spans="1:72" s="251" customFormat="1" ht="39.75" hidden="1" customHeight="1" x14ac:dyDescent="0.2">
      <c r="A50" s="831"/>
      <c r="B50" s="831"/>
      <c r="C50" s="831"/>
      <c r="D50" s="831"/>
      <c r="E50" s="831"/>
      <c r="F50" s="831"/>
      <c r="G50" s="158"/>
      <c r="H50" s="158">
        <v>5</v>
      </c>
      <c r="I50" s="857"/>
      <c r="J50" s="857"/>
      <c r="K50" s="857"/>
      <c r="L50" s="831"/>
      <c r="M50" s="831"/>
      <c r="N50" s="831"/>
      <c r="O50" s="831"/>
      <c r="P50" s="831"/>
      <c r="Q50" s="831"/>
      <c r="R50" s="831"/>
      <c r="S50" s="156"/>
      <c r="T50" s="846"/>
      <c r="U50" s="156"/>
      <c r="V50" s="846"/>
      <c r="W50" s="156"/>
      <c r="X50" s="846"/>
      <c r="Y50" s="156"/>
      <c r="Z50" s="846"/>
      <c r="AA50" s="156"/>
      <c r="AB50" s="846"/>
      <c r="AC50" s="156"/>
      <c r="AD50" s="846"/>
      <c r="AE50" s="156"/>
      <c r="AF50" s="846"/>
      <c r="AG50" s="156"/>
      <c r="AH50" s="846"/>
      <c r="AI50" s="156"/>
      <c r="AJ50" s="846"/>
      <c r="AK50" s="156"/>
      <c r="AL50" s="846"/>
      <c r="AM50" s="156"/>
      <c r="AN50" s="846"/>
      <c r="AO50" s="156"/>
      <c r="AP50" s="846"/>
      <c r="AQ50" s="156"/>
      <c r="AR50" s="846"/>
      <c r="AS50" s="156"/>
      <c r="AT50" s="846"/>
      <c r="AU50" s="156"/>
      <c r="AV50" s="846"/>
      <c r="AW50" s="156"/>
      <c r="AX50" s="846"/>
      <c r="AY50" s="156"/>
      <c r="AZ50" s="846"/>
      <c r="BA50" s="156"/>
      <c r="BB50" s="846"/>
      <c r="BC50" s="153" t="e">
        <f t="shared" si="0"/>
        <v>#DIV/0!</v>
      </c>
      <c r="BD50" s="858"/>
      <c r="BE50" s="858"/>
      <c r="BF50" s="153" t="e">
        <f>IF(BE50=0,BF49,BE50)</f>
        <v>#DIV/0!</v>
      </c>
      <c r="BG50" s="860">
        <f t="shared" si="5"/>
        <v>0</v>
      </c>
      <c r="BH50" s="857"/>
      <c r="BI50" s="857"/>
      <c r="BJ50" s="857"/>
      <c r="BK50" s="158"/>
      <c r="BL50" s="158"/>
      <c r="BM50" s="158"/>
      <c r="BN50" s="158"/>
      <c r="BO50" s="153" t="e">
        <f t="shared" si="3"/>
        <v>#DIV/0!</v>
      </c>
      <c r="BP50" s="153" t="e">
        <f t="shared" si="4"/>
        <v>#DIV/0!</v>
      </c>
      <c r="BQ50" s="858"/>
      <c r="BR50" s="858"/>
      <c r="BS50" s="860"/>
      <c r="BT50" s="860" t="e">
        <f>INDEX([23]Listas!E$20:I$24,MATCH(BQ50,[23]Listas!D$20:D$24,1),MATCH(BR50,[23]Listas!E$19:I$19,1))</f>
        <v>#N/A</v>
      </c>
    </row>
    <row r="51" spans="1:72" s="251" customFormat="1" ht="39.75" hidden="1" customHeight="1" x14ac:dyDescent="0.2">
      <c r="A51" s="831"/>
      <c r="B51" s="831"/>
      <c r="C51" s="831"/>
      <c r="D51" s="831"/>
      <c r="E51" s="831"/>
      <c r="F51" s="831"/>
      <c r="G51" s="158"/>
      <c r="H51" s="158">
        <v>6</v>
      </c>
      <c r="I51" s="857"/>
      <c r="J51" s="857"/>
      <c r="K51" s="857"/>
      <c r="L51" s="831"/>
      <c r="M51" s="831"/>
      <c r="N51" s="831"/>
      <c r="O51" s="831"/>
      <c r="P51" s="831"/>
      <c r="Q51" s="831"/>
      <c r="R51" s="831"/>
      <c r="S51" s="156"/>
      <c r="T51" s="846"/>
      <c r="U51" s="156"/>
      <c r="V51" s="846"/>
      <c r="W51" s="156"/>
      <c r="X51" s="846"/>
      <c r="Y51" s="156"/>
      <c r="Z51" s="846"/>
      <c r="AA51" s="156"/>
      <c r="AB51" s="846"/>
      <c r="AC51" s="156"/>
      <c r="AD51" s="846"/>
      <c r="AE51" s="156"/>
      <c r="AF51" s="846"/>
      <c r="AG51" s="156"/>
      <c r="AH51" s="846"/>
      <c r="AI51" s="156"/>
      <c r="AJ51" s="846"/>
      <c r="AK51" s="156"/>
      <c r="AL51" s="846"/>
      <c r="AM51" s="156"/>
      <c r="AN51" s="846"/>
      <c r="AO51" s="156"/>
      <c r="AP51" s="846"/>
      <c r="AQ51" s="156"/>
      <c r="AR51" s="846"/>
      <c r="AS51" s="156"/>
      <c r="AT51" s="846"/>
      <c r="AU51" s="156"/>
      <c r="AV51" s="846"/>
      <c r="AW51" s="156"/>
      <c r="AX51" s="846"/>
      <c r="AY51" s="156"/>
      <c r="AZ51" s="846"/>
      <c r="BA51" s="156"/>
      <c r="BB51" s="846"/>
      <c r="BC51" s="153" t="e">
        <f t="shared" si="0"/>
        <v>#DIV/0!</v>
      </c>
      <c r="BD51" s="858"/>
      <c r="BE51" s="858"/>
      <c r="BF51" s="153" t="e">
        <f>IF(BE51=0,BF50,BE51)</f>
        <v>#DIV/0!</v>
      </c>
      <c r="BG51" s="860">
        <f t="shared" si="5"/>
        <v>0</v>
      </c>
      <c r="BH51" s="857"/>
      <c r="BI51" s="857"/>
      <c r="BJ51" s="857"/>
      <c r="BK51" s="158"/>
      <c r="BL51" s="158"/>
      <c r="BM51" s="158"/>
      <c r="BN51" s="158"/>
      <c r="BO51" s="153" t="e">
        <f t="shared" si="3"/>
        <v>#DIV/0!</v>
      </c>
      <c r="BP51" s="153" t="e">
        <f t="shared" si="4"/>
        <v>#DIV/0!</v>
      </c>
      <c r="BQ51" s="858"/>
      <c r="BR51" s="858"/>
      <c r="BS51" s="860"/>
      <c r="BT51" s="860" t="e">
        <f>INDEX([23]Listas!E$20:I$24,MATCH(BQ51,[23]Listas!D$20:D$24,1),MATCH(BR51,[23]Listas!E$19:I$19,1))</f>
        <v>#N/A</v>
      </c>
    </row>
    <row r="52" spans="1:72" s="251" customFormat="1" ht="39.75" hidden="1" customHeight="1" x14ac:dyDescent="0.2">
      <c r="A52" s="831"/>
      <c r="B52" s="831"/>
      <c r="C52" s="831"/>
      <c r="D52" s="831"/>
      <c r="E52" s="831"/>
      <c r="F52" s="831"/>
      <c r="G52" s="158"/>
      <c r="H52" s="158">
        <v>1</v>
      </c>
      <c r="I52" s="857"/>
      <c r="J52" s="857"/>
      <c r="K52" s="857"/>
      <c r="L52" s="831"/>
      <c r="M52" s="831"/>
      <c r="N52" s="831"/>
      <c r="O52" s="831"/>
      <c r="P52" s="831"/>
      <c r="Q52" s="831"/>
      <c r="R52" s="831"/>
      <c r="S52" s="156"/>
      <c r="T52" s="846"/>
      <c r="U52" s="156"/>
      <c r="V52" s="846"/>
      <c r="W52" s="156"/>
      <c r="X52" s="846"/>
      <c r="Y52" s="156"/>
      <c r="Z52" s="846"/>
      <c r="AA52" s="156"/>
      <c r="AB52" s="846"/>
      <c r="AC52" s="156"/>
      <c r="AD52" s="846"/>
      <c r="AE52" s="156"/>
      <c r="AF52" s="846"/>
      <c r="AG52" s="156"/>
      <c r="AH52" s="846"/>
      <c r="AI52" s="156"/>
      <c r="AJ52" s="846"/>
      <c r="AK52" s="156"/>
      <c r="AL52" s="846"/>
      <c r="AM52" s="156"/>
      <c r="AN52" s="846"/>
      <c r="AO52" s="156"/>
      <c r="AP52" s="846"/>
      <c r="AQ52" s="156"/>
      <c r="AR52" s="846"/>
      <c r="AS52" s="156"/>
      <c r="AT52" s="846"/>
      <c r="AU52" s="156"/>
      <c r="AV52" s="846"/>
      <c r="AW52" s="156"/>
      <c r="AX52" s="846"/>
      <c r="AY52" s="156"/>
      <c r="AZ52" s="846"/>
      <c r="BA52" s="156"/>
      <c r="BB52" s="846"/>
      <c r="BC52" s="153" t="e">
        <f t="shared" si="0"/>
        <v>#DIV/0!</v>
      </c>
      <c r="BD52" s="858" t="e">
        <f>SUM((BC52*(BC52/SUM(BC52:BC58))),(BC53*(BC53/SUM(BC52:BC58))),(BC54*(BC54/SUM(BC52:BC58))),(BC55*(BC55/SUM(BC52:BC58))),(BC56*(BC56/SUM(BC52:BC58))),(BC57*(BC57/SUM(BC52:BC58))),(BC58*(BC58/SUM(BC52:BC58))))</f>
        <v>#DIV/0!</v>
      </c>
      <c r="BE52" s="858" t="e">
        <f>AVERAGE(T52,V52,X52,Z52,AB52,AD52,AF52,AH52,AJ52,AL52,AN52,AP52,AR52,AT52,AV52,AX52,AZ52,BB52)</f>
        <v>#DIV/0!</v>
      </c>
      <c r="BF52" s="153" t="e">
        <f>IF(BE52=0,BF13,BE52)</f>
        <v>#DIV/0!</v>
      </c>
      <c r="BG52" s="860" t="e">
        <f t="shared" si="5"/>
        <v>#DIV/0!</v>
      </c>
      <c r="BH52" s="857"/>
      <c r="BI52" s="857"/>
      <c r="BJ52" s="857"/>
      <c r="BK52" s="158"/>
      <c r="BL52" s="158"/>
      <c r="BM52" s="158"/>
      <c r="BN52" s="158"/>
      <c r="BO52" s="153" t="e">
        <f t="shared" si="3"/>
        <v>#DIV/0!</v>
      </c>
      <c r="BP52" s="153" t="e">
        <f t="shared" si="4"/>
        <v>#DIV/0!</v>
      </c>
      <c r="BQ52" s="858" t="e">
        <f>SUM((BO52*(BO52/SUM(BO52:BO58))),(BO53*(BO53/SUM(BO52:BO58))),(BO54*(BO54/SUM(BO52:BO58))),(BO55*(BO55/SUM(BO52:BO58))),(BO56*(BO56/SUM(BO52:BO58))),(BO57*(BO57/SUM(BO52:BO58))),(BO58*(BO58/SUM(BO52:BO58))))</f>
        <v>#DIV/0!</v>
      </c>
      <c r="BR52" s="858" t="e">
        <f>SUM((BP52*(BP52/SUM(BP52:BP58))),(BP53*(BP53/SUM(BP52:BP58))),(BP54*(BP54/SUM(BP52:BP58))),(BP55*(BP55/SUM(BP52:BP58))),(BP56*(BP56/SUM(BP52:BP58))),(BP57*(BP57/SUM(BP52:BP58))),(BP58*(BP58/SUM(BP52:BP58))))</f>
        <v>#DIV/0!</v>
      </c>
      <c r="BS52" s="860" t="e">
        <f>BQ52*BR52</f>
        <v>#DIV/0!</v>
      </c>
      <c r="BT52" s="860" t="e">
        <f>INDEX([23]Listas!E$20:I$24,MATCH(BQ52,[23]Listas!D$20:D$24,1),MATCH(BR52,[23]Listas!E$19:I$19,1))</f>
        <v>#DIV/0!</v>
      </c>
    </row>
    <row r="53" spans="1:72" s="251" customFormat="1" ht="39.75" hidden="1" customHeight="1" x14ac:dyDescent="0.2">
      <c r="A53" s="831"/>
      <c r="B53" s="831"/>
      <c r="C53" s="831"/>
      <c r="D53" s="831"/>
      <c r="E53" s="831"/>
      <c r="F53" s="831"/>
      <c r="G53" s="158"/>
      <c r="H53" s="158">
        <v>2</v>
      </c>
      <c r="I53" s="857"/>
      <c r="J53" s="857"/>
      <c r="K53" s="857"/>
      <c r="L53" s="831"/>
      <c r="M53" s="831"/>
      <c r="N53" s="831"/>
      <c r="O53" s="831"/>
      <c r="P53" s="831"/>
      <c r="Q53" s="831"/>
      <c r="R53" s="831"/>
      <c r="S53" s="156"/>
      <c r="T53" s="846"/>
      <c r="U53" s="156"/>
      <c r="V53" s="846"/>
      <c r="W53" s="156"/>
      <c r="X53" s="846"/>
      <c r="Y53" s="156"/>
      <c r="Z53" s="846"/>
      <c r="AA53" s="156"/>
      <c r="AB53" s="846"/>
      <c r="AC53" s="156"/>
      <c r="AD53" s="846"/>
      <c r="AE53" s="156"/>
      <c r="AF53" s="846"/>
      <c r="AG53" s="156"/>
      <c r="AH53" s="846"/>
      <c r="AI53" s="156"/>
      <c r="AJ53" s="846"/>
      <c r="AK53" s="156"/>
      <c r="AL53" s="846"/>
      <c r="AM53" s="156"/>
      <c r="AN53" s="846"/>
      <c r="AO53" s="156"/>
      <c r="AP53" s="846"/>
      <c r="AQ53" s="156"/>
      <c r="AR53" s="846"/>
      <c r="AS53" s="156"/>
      <c r="AT53" s="846"/>
      <c r="AU53" s="156"/>
      <c r="AV53" s="846"/>
      <c r="AW53" s="156"/>
      <c r="AX53" s="846"/>
      <c r="AY53" s="156"/>
      <c r="AZ53" s="846"/>
      <c r="BA53" s="156"/>
      <c r="BB53" s="846"/>
      <c r="BC53" s="153" t="e">
        <f t="shared" si="0"/>
        <v>#DIV/0!</v>
      </c>
      <c r="BD53" s="858"/>
      <c r="BE53" s="858"/>
      <c r="BF53" s="153" t="e">
        <f t="shared" ref="BF53:BF58" si="6">IF(BE53=0,BF52,BE53)</f>
        <v>#DIV/0!</v>
      </c>
      <c r="BG53" s="860">
        <f t="shared" si="5"/>
        <v>0</v>
      </c>
      <c r="BH53" s="857"/>
      <c r="BI53" s="857"/>
      <c r="BJ53" s="857"/>
      <c r="BK53" s="158"/>
      <c r="BL53" s="158"/>
      <c r="BM53" s="158"/>
      <c r="BN53" s="158"/>
      <c r="BO53" s="153" t="e">
        <f t="shared" si="3"/>
        <v>#DIV/0!</v>
      </c>
      <c r="BP53" s="153" t="e">
        <f t="shared" si="4"/>
        <v>#DIV/0!</v>
      </c>
      <c r="BQ53" s="858"/>
      <c r="BR53" s="858"/>
      <c r="BS53" s="860"/>
      <c r="BT53" s="860" t="e">
        <f>INDEX([23]Listas!E$20:I$24,MATCH(BQ53,[23]Listas!D$20:D$24,1),MATCH(BR53,[23]Listas!E$19:I$19,1))</f>
        <v>#N/A</v>
      </c>
    </row>
    <row r="54" spans="1:72" s="251" customFormat="1" ht="39.75" hidden="1" customHeight="1" x14ac:dyDescent="0.2">
      <c r="A54" s="831"/>
      <c r="B54" s="831"/>
      <c r="C54" s="831"/>
      <c r="D54" s="831"/>
      <c r="E54" s="831"/>
      <c r="F54" s="831"/>
      <c r="G54" s="158"/>
      <c r="H54" s="158">
        <v>3</v>
      </c>
      <c r="I54" s="857"/>
      <c r="J54" s="857"/>
      <c r="K54" s="857"/>
      <c r="L54" s="831"/>
      <c r="M54" s="831"/>
      <c r="N54" s="831"/>
      <c r="O54" s="831"/>
      <c r="P54" s="831"/>
      <c r="Q54" s="831"/>
      <c r="R54" s="831"/>
      <c r="S54" s="156"/>
      <c r="T54" s="846"/>
      <c r="U54" s="156"/>
      <c r="V54" s="846"/>
      <c r="W54" s="156"/>
      <c r="X54" s="846"/>
      <c r="Y54" s="156"/>
      <c r="Z54" s="846"/>
      <c r="AA54" s="156"/>
      <c r="AB54" s="846"/>
      <c r="AC54" s="156"/>
      <c r="AD54" s="846"/>
      <c r="AE54" s="156"/>
      <c r="AF54" s="846"/>
      <c r="AG54" s="156"/>
      <c r="AH54" s="846"/>
      <c r="AI54" s="156"/>
      <c r="AJ54" s="846"/>
      <c r="AK54" s="156"/>
      <c r="AL54" s="846"/>
      <c r="AM54" s="156"/>
      <c r="AN54" s="846"/>
      <c r="AO54" s="156"/>
      <c r="AP54" s="846"/>
      <c r="AQ54" s="156"/>
      <c r="AR54" s="846"/>
      <c r="AS54" s="156"/>
      <c r="AT54" s="846"/>
      <c r="AU54" s="156"/>
      <c r="AV54" s="846"/>
      <c r="AW54" s="156"/>
      <c r="AX54" s="846"/>
      <c r="AY54" s="156"/>
      <c r="AZ54" s="846"/>
      <c r="BA54" s="156"/>
      <c r="BB54" s="846"/>
      <c r="BC54" s="153" t="e">
        <f t="shared" si="0"/>
        <v>#DIV/0!</v>
      </c>
      <c r="BD54" s="858"/>
      <c r="BE54" s="858"/>
      <c r="BF54" s="153" t="e">
        <f t="shared" si="6"/>
        <v>#DIV/0!</v>
      </c>
      <c r="BG54" s="860">
        <f t="shared" si="5"/>
        <v>0</v>
      </c>
      <c r="BH54" s="857"/>
      <c r="BI54" s="857"/>
      <c r="BJ54" s="857"/>
      <c r="BK54" s="158"/>
      <c r="BL54" s="158"/>
      <c r="BM54" s="158"/>
      <c r="BN54" s="158"/>
      <c r="BO54" s="153" t="e">
        <f t="shared" si="3"/>
        <v>#DIV/0!</v>
      </c>
      <c r="BP54" s="153" t="e">
        <f t="shared" si="4"/>
        <v>#DIV/0!</v>
      </c>
      <c r="BQ54" s="858"/>
      <c r="BR54" s="858"/>
      <c r="BS54" s="860"/>
      <c r="BT54" s="860" t="e">
        <f>INDEX([23]Listas!E$20:I$24,MATCH(BQ54,[23]Listas!D$20:D$24,1),MATCH(BR54,[23]Listas!E$19:I$19,1))</f>
        <v>#N/A</v>
      </c>
    </row>
    <row r="55" spans="1:72" s="251" customFormat="1" ht="39.75" hidden="1" customHeight="1" x14ac:dyDescent="0.2">
      <c r="A55" s="831"/>
      <c r="B55" s="831"/>
      <c r="C55" s="831"/>
      <c r="D55" s="831"/>
      <c r="E55" s="831"/>
      <c r="F55" s="831"/>
      <c r="G55" s="158"/>
      <c r="H55" s="158">
        <v>4</v>
      </c>
      <c r="I55" s="857"/>
      <c r="J55" s="857"/>
      <c r="K55" s="857"/>
      <c r="L55" s="831"/>
      <c r="M55" s="831"/>
      <c r="N55" s="831"/>
      <c r="O55" s="831"/>
      <c r="P55" s="831"/>
      <c r="Q55" s="831"/>
      <c r="R55" s="831"/>
      <c r="S55" s="156"/>
      <c r="T55" s="846"/>
      <c r="U55" s="156"/>
      <c r="V55" s="846"/>
      <c r="W55" s="156"/>
      <c r="X55" s="846"/>
      <c r="Y55" s="156"/>
      <c r="Z55" s="846"/>
      <c r="AA55" s="156"/>
      <c r="AB55" s="846"/>
      <c r="AC55" s="156"/>
      <c r="AD55" s="846"/>
      <c r="AE55" s="156"/>
      <c r="AF55" s="846"/>
      <c r="AG55" s="156"/>
      <c r="AH55" s="846"/>
      <c r="AI55" s="156"/>
      <c r="AJ55" s="846"/>
      <c r="AK55" s="156"/>
      <c r="AL55" s="846"/>
      <c r="AM55" s="156"/>
      <c r="AN55" s="846"/>
      <c r="AO55" s="156"/>
      <c r="AP55" s="846"/>
      <c r="AQ55" s="156"/>
      <c r="AR55" s="846"/>
      <c r="AS55" s="156"/>
      <c r="AT55" s="846"/>
      <c r="AU55" s="156"/>
      <c r="AV55" s="846"/>
      <c r="AW55" s="156"/>
      <c r="AX55" s="846"/>
      <c r="AY55" s="156"/>
      <c r="AZ55" s="846"/>
      <c r="BA55" s="156"/>
      <c r="BB55" s="846"/>
      <c r="BC55" s="153" t="e">
        <f t="shared" si="0"/>
        <v>#DIV/0!</v>
      </c>
      <c r="BD55" s="858"/>
      <c r="BE55" s="858"/>
      <c r="BF55" s="153" t="e">
        <f t="shared" si="6"/>
        <v>#DIV/0!</v>
      </c>
      <c r="BG55" s="860">
        <f t="shared" si="5"/>
        <v>0</v>
      </c>
      <c r="BH55" s="857"/>
      <c r="BI55" s="857"/>
      <c r="BJ55" s="857"/>
      <c r="BK55" s="158"/>
      <c r="BL55" s="158"/>
      <c r="BM55" s="158"/>
      <c r="BN55" s="158"/>
      <c r="BO55" s="153" t="e">
        <f t="shared" si="3"/>
        <v>#DIV/0!</v>
      </c>
      <c r="BP55" s="153" t="e">
        <f t="shared" si="4"/>
        <v>#DIV/0!</v>
      </c>
      <c r="BQ55" s="858"/>
      <c r="BR55" s="858"/>
      <c r="BS55" s="860"/>
      <c r="BT55" s="860" t="e">
        <f>INDEX([23]Listas!E$20:I$24,MATCH(BQ55,[23]Listas!D$20:D$24,1),MATCH(BR55,[23]Listas!E$19:I$19,1))</f>
        <v>#N/A</v>
      </c>
    </row>
    <row r="56" spans="1:72" s="251" customFormat="1" ht="39.75" hidden="1" customHeight="1" x14ac:dyDescent="0.2">
      <c r="A56" s="831"/>
      <c r="B56" s="831"/>
      <c r="C56" s="831"/>
      <c r="D56" s="831"/>
      <c r="E56" s="831"/>
      <c r="F56" s="831"/>
      <c r="G56" s="158"/>
      <c r="H56" s="158">
        <v>5</v>
      </c>
      <c r="I56" s="857"/>
      <c r="J56" s="857"/>
      <c r="K56" s="857"/>
      <c r="L56" s="831"/>
      <c r="M56" s="831"/>
      <c r="N56" s="831"/>
      <c r="O56" s="831"/>
      <c r="P56" s="831"/>
      <c r="Q56" s="831"/>
      <c r="R56" s="831"/>
      <c r="S56" s="156"/>
      <c r="T56" s="846"/>
      <c r="U56" s="156"/>
      <c r="V56" s="846"/>
      <c r="W56" s="156"/>
      <c r="X56" s="846"/>
      <c r="Y56" s="156"/>
      <c r="Z56" s="846"/>
      <c r="AA56" s="156"/>
      <c r="AB56" s="846"/>
      <c r="AC56" s="156"/>
      <c r="AD56" s="846"/>
      <c r="AE56" s="156"/>
      <c r="AF56" s="846"/>
      <c r="AG56" s="156"/>
      <c r="AH56" s="846"/>
      <c r="AI56" s="156"/>
      <c r="AJ56" s="846"/>
      <c r="AK56" s="156"/>
      <c r="AL56" s="846"/>
      <c r="AM56" s="156"/>
      <c r="AN56" s="846"/>
      <c r="AO56" s="156"/>
      <c r="AP56" s="846"/>
      <c r="AQ56" s="156"/>
      <c r="AR56" s="846"/>
      <c r="AS56" s="156"/>
      <c r="AT56" s="846"/>
      <c r="AU56" s="156"/>
      <c r="AV56" s="846"/>
      <c r="AW56" s="156"/>
      <c r="AX56" s="846"/>
      <c r="AY56" s="156"/>
      <c r="AZ56" s="846"/>
      <c r="BA56" s="156"/>
      <c r="BB56" s="846"/>
      <c r="BC56" s="153" t="e">
        <f t="shared" si="0"/>
        <v>#DIV/0!</v>
      </c>
      <c r="BD56" s="858"/>
      <c r="BE56" s="858"/>
      <c r="BF56" s="153" t="e">
        <f t="shared" si="6"/>
        <v>#DIV/0!</v>
      </c>
      <c r="BG56" s="860">
        <f t="shared" si="5"/>
        <v>0</v>
      </c>
      <c r="BH56" s="857"/>
      <c r="BI56" s="857"/>
      <c r="BJ56" s="857"/>
      <c r="BK56" s="158"/>
      <c r="BL56" s="158"/>
      <c r="BM56" s="158"/>
      <c r="BN56" s="158"/>
      <c r="BO56" s="153" t="e">
        <f t="shared" si="3"/>
        <v>#DIV/0!</v>
      </c>
      <c r="BP56" s="153" t="e">
        <f t="shared" si="4"/>
        <v>#DIV/0!</v>
      </c>
      <c r="BQ56" s="858"/>
      <c r="BR56" s="858"/>
      <c r="BS56" s="860"/>
      <c r="BT56" s="860" t="e">
        <f>INDEX([23]Listas!E$20:I$24,MATCH(BQ56,[23]Listas!D$20:D$24,1),MATCH(BR56,[23]Listas!E$19:I$19,1))</f>
        <v>#N/A</v>
      </c>
    </row>
    <row r="57" spans="1:72" s="251" customFormat="1" ht="39.75" hidden="1" customHeight="1" x14ac:dyDescent="0.2">
      <c r="A57" s="831"/>
      <c r="B57" s="831"/>
      <c r="C57" s="831"/>
      <c r="D57" s="831"/>
      <c r="E57" s="831"/>
      <c r="F57" s="831"/>
      <c r="G57" s="158"/>
      <c r="H57" s="158">
        <v>6</v>
      </c>
      <c r="I57" s="857"/>
      <c r="J57" s="857"/>
      <c r="K57" s="857"/>
      <c r="L57" s="831"/>
      <c r="M57" s="831"/>
      <c r="N57" s="831"/>
      <c r="O57" s="831"/>
      <c r="P57" s="831"/>
      <c r="Q57" s="831"/>
      <c r="R57" s="831"/>
      <c r="S57" s="156"/>
      <c r="T57" s="846"/>
      <c r="U57" s="156"/>
      <c r="V57" s="846"/>
      <c r="W57" s="156"/>
      <c r="X57" s="846"/>
      <c r="Y57" s="156"/>
      <c r="Z57" s="846"/>
      <c r="AA57" s="156"/>
      <c r="AB57" s="846"/>
      <c r="AC57" s="156"/>
      <c r="AD57" s="846"/>
      <c r="AE57" s="156"/>
      <c r="AF57" s="846"/>
      <c r="AG57" s="156"/>
      <c r="AH57" s="846"/>
      <c r="AI57" s="156"/>
      <c r="AJ57" s="846"/>
      <c r="AK57" s="156"/>
      <c r="AL57" s="846"/>
      <c r="AM57" s="156"/>
      <c r="AN57" s="846"/>
      <c r="AO57" s="156"/>
      <c r="AP57" s="846"/>
      <c r="AQ57" s="156"/>
      <c r="AR57" s="846"/>
      <c r="AS57" s="156"/>
      <c r="AT57" s="846"/>
      <c r="AU57" s="156"/>
      <c r="AV57" s="846"/>
      <c r="AW57" s="156"/>
      <c r="AX57" s="846"/>
      <c r="AY57" s="156"/>
      <c r="AZ57" s="846"/>
      <c r="BA57" s="156"/>
      <c r="BB57" s="846"/>
      <c r="BC57" s="153" t="e">
        <f t="shared" si="0"/>
        <v>#DIV/0!</v>
      </c>
      <c r="BD57" s="858"/>
      <c r="BE57" s="858"/>
      <c r="BF57" s="153" t="e">
        <f t="shared" si="6"/>
        <v>#DIV/0!</v>
      </c>
      <c r="BG57" s="860">
        <f t="shared" si="5"/>
        <v>0</v>
      </c>
      <c r="BH57" s="857"/>
      <c r="BI57" s="857"/>
      <c r="BJ57" s="857"/>
      <c r="BK57" s="158"/>
      <c r="BL57" s="158"/>
      <c r="BM57" s="158"/>
      <c r="BN57" s="158"/>
      <c r="BO57" s="153" t="e">
        <f t="shared" si="3"/>
        <v>#DIV/0!</v>
      </c>
      <c r="BP57" s="153" t="e">
        <f t="shared" si="4"/>
        <v>#DIV/0!</v>
      </c>
      <c r="BQ57" s="858"/>
      <c r="BR57" s="858"/>
      <c r="BS57" s="860"/>
      <c r="BT57" s="860" t="e">
        <f>INDEX([23]Listas!E$20:I$24,MATCH(BQ57,[23]Listas!D$20:D$24,1),MATCH(BR57,[23]Listas!E$19:I$19,1))</f>
        <v>#N/A</v>
      </c>
    </row>
    <row r="58" spans="1:72" s="251" customFormat="1" ht="39.75" hidden="1" customHeight="1" x14ac:dyDescent="0.2">
      <c r="A58" s="831"/>
      <c r="B58" s="831"/>
      <c r="C58" s="831"/>
      <c r="D58" s="831"/>
      <c r="E58" s="831"/>
      <c r="F58" s="831"/>
      <c r="G58" s="158"/>
      <c r="H58" s="158">
        <v>7</v>
      </c>
      <c r="I58" s="857"/>
      <c r="J58" s="857"/>
      <c r="K58" s="857"/>
      <c r="L58" s="831"/>
      <c r="M58" s="831"/>
      <c r="N58" s="831"/>
      <c r="O58" s="831"/>
      <c r="P58" s="831"/>
      <c r="Q58" s="831"/>
      <c r="R58" s="831"/>
      <c r="S58" s="156"/>
      <c r="T58" s="846"/>
      <c r="U58" s="156"/>
      <c r="V58" s="846"/>
      <c r="W58" s="156"/>
      <c r="X58" s="846"/>
      <c r="Y58" s="156"/>
      <c r="Z58" s="846"/>
      <c r="AA58" s="156"/>
      <c r="AB58" s="846"/>
      <c r="AC58" s="156"/>
      <c r="AD58" s="846"/>
      <c r="AE58" s="156"/>
      <c r="AF58" s="846"/>
      <c r="AG58" s="156"/>
      <c r="AH58" s="846"/>
      <c r="AI58" s="156"/>
      <c r="AJ58" s="846"/>
      <c r="AK58" s="156"/>
      <c r="AL58" s="846"/>
      <c r="AM58" s="156"/>
      <c r="AN58" s="846"/>
      <c r="AO58" s="156"/>
      <c r="AP58" s="846"/>
      <c r="AQ58" s="156"/>
      <c r="AR58" s="846"/>
      <c r="AS58" s="156"/>
      <c r="AT58" s="846"/>
      <c r="AU58" s="156"/>
      <c r="AV58" s="846"/>
      <c r="AW58" s="156"/>
      <c r="AX58" s="846"/>
      <c r="AY58" s="156"/>
      <c r="AZ58" s="846"/>
      <c r="BA58" s="156"/>
      <c r="BB58" s="846"/>
      <c r="BC58" s="153" t="e">
        <f t="shared" si="0"/>
        <v>#DIV/0!</v>
      </c>
      <c r="BD58" s="858"/>
      <c r="BE58" s="858"/>
      <c r="BF58" s="153" t="e">
        <f t="shared" si="6"/>
        <v>#DIV/0!</v>
      </c>
      <c r="BG58" s="860">
        <f t="shared" si="5"/>
        <v>0</v>
      </c>
      <c r="BH58" s="857"/>
      <c r="BI58" s="857"/>
      <c r="BJ58" s="857"/>
      <c r="BK58" s="158"/>
      <c r="BL58" s="158"/>
      <c r="BM58" s="158"/>
      <c r="BN58" s="158"/>
      <c r="BO58" s="153" t="e">
        <f t="shared" si="3"/>
        <v>#DIV/0!</v>
      </c>
      <c r="BP58" s="153" t="e">
        <f t="shared" si="4"/>
        <v>#DIV/0!</v>
      </c>
      <c r="BQ58" s="858"/>
      <c r="BR58" s="858"/>
      <c r="BS58" s="860"/>
      <c r="BT58" s="860" t="e">
        <f>INDEX([23]Listas!E$20:I$24,MATCH(BQ58,[23]Listas!D$20:D$24,1),MATCH(BR58,[23]Listas!E$19:I$19,1))</f>
        <v>#N/A</v>
      </c>
    </row>
    <row r="59" spans="1:72" s="251" customFormat="1" ht="39.75" hidden="1" customHeight="1" x14ac:dyDescent="0.2">
      <c r="A59" s="831"/>
      <c r="B59" s="831"/>
      <c r="C59" s="831"/>
      <c r="D59" s="831"/>
      <c r="E59" s="831"/>
      <c r="F59" s="831"/>
      <c r="G59" s="158"/>
      <c r="H59" s="158">
        <v>1</v>
      </c>
      <c r="I59" s="857"/>
      <c r="J59" s="857"/>
      <c r="K59" s="857"/>
      <c r="L59" s="831"/>
      <c r="M59" s="831"/>
      <c r="N59" s="831"/>
      <c r="O59" s="831"/>
      <c r="P59" s="831"/>
      <c r="Q59" s="831"/>
      <c r="R59" s="831"/>
      <c r="S59" s="156"/>
      <c r="T59" s="846"/>
      <c r="U59" s="156"/>
      <c r="V59" s="846"/>
      <c r="W59" s="156"/>
      <c r="X59" s="846"/>
      <c r="Y59" s="156"/>
      <c r="Z59" s="846"/>
      <c r="AA59" s="156"/>
      <c r="AB59" s="846"/>
      <c r="AC59" s="156"/>
      <c r="AD59" s="846"/>
      <c r="AE59" s="156"/>
      <c r="AF59" s="846"/>
      <c r="AG59" s="156"/>
      <c r="AH59" s="846"/>
      <c r="AI59" s="156"/>
      <c r="AJ59" s="846"/>
      <c r="AK59" s="156"/>
      <c r="AL59" s="846"/>
      <c r="AM59" s="156"/>
      <c r="AN59" s="846"/>
      <c r="AO59" s="156"/>
      <c r="AP59" s="846"/>
      <c r="AQ59" s="156"/>
      <c r="AR59" s="846"/>
      <c r="AS59" s="156"/>
      <c r="AT59" s="846"/>
      <c r="AU59" s="156"/>
      <c r="AV59" s="846"/>
      <c r="AW59" s="156"/>
      <c r="AX59" s="846"/>
      <c r="AY59" s="156"/>
      <c r="AZ59" s="846"/>
      <c r="BA59" s="156"/>
      <c r="BB59" s="846"/>
      <c r="BC59" s="153" t="e">
        <f t="shared" si="0"/>
        <v>#DIV/0!</v>
      </c>
      <c r="BD59" s="858" t="e">
        <f>SUM((BC59*(BC59/SUM(BC59:BC66))),(BC60*(BC60/SUM(BC59:BC66))),(BC61*(BC61/SUM(BC59:BC66))),(BC62*(BC62/SUM(BC59:BC66))),(BC63*(BC63/SUM(BC59:BC66))),(BC64*(BC64/SUM(BC59:BC66))),(BC65*(BC65/SUM(BC59:BC66))),(BC66*(BC66/SUM(BC59:BC66))))</f>
        <v>#DIV/0!</v>
      </c>
      <c r="BE59" s="858" t="e">
        <f>AVERAGE(T59,V59,X59,Z59,AB59,AD59,AF59,AH59,AJ59,AL59,AN59,AP59,AR59,AT59,AV59,AX59,AZ59,BB59)</f>
        <v>#DIV/0!</v>
      </c>
      <c r="BF59" s="153" t="e">
        <f>IF(BE59=0,#REF!,BE59)</f>
        <v>#DIV/0!</v>
      </c>
      <c r="BG59" s="860" t="e">
        <f t="shared" si="5"/>
        <v>#DIV/0!</v>
      </c>
      <c r="BH59" s="857"/>
      <c r="BI59" s="857"/>
      <c r="BJ59" s="857"/>
      <c r="BK59" s="158"/>
      <c r="BL59" s="158"/>
      <c r="BM59" s="158"/>
      <c r="BN59" s="158"/>
      <c r="BO59" s="153" t="e">
        <f t="shared" si="3"/>
        <v>#DIV/0!</v>
      </c>
      <c r="BP59" s="153" t="e">
        <f t="shared" si="4"/>
        <v>#DIV/0!</v>
      </c>
      <c r="BQ59" s="858" t="e">
        <f>SUM((BO59*(BO59/SUM(BO59:BO66))),(BO60*(BO60/SUM(BO59:BO66))),(BO61*(BO61/SUM(BO59:BO66))),(BO62*(BO62/SUM(BO59:BO66))),(BO63*(BO63/SUM(BO59:BO66))),(BO64*(BO64/SUM(BO59:BO66))),(BO65*(BO65/SUM(BO59:BO66))),(BO66*(BO66/SUM(BO59:BO66))))</f>
        <v>#DIV/0!</v>
      </c>
      <c r="BR59" s="858" t="e">
        <f>SUM((BP59*(BP59/SUM(BP59:BP66))),(BP60*(BP60/SUM(BP59:BP66))),(BP61*(BP61/SUM(BP59:BP66))),(BP62*(BP62/SUM(BP59:BP66))),(BP63*(BP63/SUM(BP59:BP66))),(BP64*(BP64/SUM(BP59:BP66))),(BP65*(BP65/SUM(BP59:BP66))),(BP66*(BP66/SUM(BP59:BP66))))</f>
        <v>#DIV/0!</v>
      </c>
      <c r="BS59" s="860" t="e">
        <f>BQ59*BR59</f>
        <v>#DIV/0!</v>
      </c>
      <c r="BT59" s="860" t="e">
        <f>INDEX([23]Listas!E$20:I$24,MATCH(BQ59,[23]Listas!D$20:D$24,1),MATCH(BR59,[23]Listas!E$19:I$19,1))</f>
        <v>#DIV/0!</v>
      </c>
    </row>
    <row r="60" spans="1:72" s="251" customFormat="1" ht="39.75" hidden="1" customHeight="1" x14ac:dyDescent="0.2">
      <c r="A60" s="831"/>
      <c r="B60" s="831"/>
      <c r="C60" s="831"/>
      <c r="D60" s="831"/>
      <c r="E60" s="831"/>
      <c r="F60" s="831"/>
      <c r="G60" s="158"/>
      <c r="H60" s="158">
        <v>2</v>
      </c>
      <c r="I60" s="857"/>
      <c r="J60" s="857"/>
      <c r="K60" s="857"/>
      <c r="L60" s="831"/>
      <c r="M60" s="831"/>
      <c r="N60" s="831"/>
      <c r="O60" s="831"/>
      <c r="P60" s="831"/>
      <c r="Q60" s="831"/>
      <c r="R60" s="831"/>
      <c r="S60" s="156"/>
      <c r="T60" s="846"/>
      <c r="U60" s="156"/>
      <c r="V60" s="846"/>
      <c r="W60" s="156"/>
      <c r="X60" s="846"/>
      <c r="Y60" s="156"/>
      <c r="Z60" s="846"/>
      <c r="AA60" s="156"/>
      <c r="AB60" s="846"/>
      <c r="AC60" s="156"/>
      <c r="AD60" s="846"/>
      <c r="AE60" s="156"/>
      <c r="AF60" s="846"/>
      <c r="AG60" s="156"/>
      <c r="AH60" s="846"/>
      <c r="AI60" s="156"/>
      <c r="AJ60" s="846"/>
      <c r="AK60" s="156"/>
      <c r="AL60" s="846"/>
      <c r="AM60" s="156"/>
      <c r="AN60" s="846"/>
      <c r="AO60" s="156"/>
      <c r="AP60" s="846"/>
      <c r="AQ60" s="156"/>
      <c r="AR60" s="846"/>
      <c r="AS60" s="156"/>
      <c r="AT60" s="846"/>
      <c r="AU60" s="156"/>
      <c r="AV60" s="846"/>
      <c r="AW60" s="156"/>
      <c r="AX60" s="846"/>
      <c r="AY60" s="156"/>
      <c r="AZ60" s="846"/>
      <c r="BA60" s="156"/>
      <c r="BB60" s="846"/>
      <c r="BC60" s="153" t="e">
        <f t="shared" si="0"/>
        <v>#DIV/0!</v>
      </c>
      <c r="BD60" s="858"/>
      <c r="BE60" s="858"/>
      <c r="BF60" s="153" t="e">
        <f t="shared" ref="BF60:BF66" si="7">IF(BE60=0,BF59,BE60)</f>
        <v>#DIV/0!</v>
      </c>
      <c r="BG60" s="860">
        <f t="shared" si="5"/>
        <v>0</v>
      </c>
      <c r="BH60" s="857"/>
      <c r="BI60" s="857"/>
      <c r="BJ60" s="857"/>
      <c r="BK60" s="158"/>
      <c r="BL60" s="158"/>
      <c r="BM60" s="158"/>
      <c r="BN60" s="158"/>
      <c r="BO60" s="153" t="e">
        <f t="shared" si="3"/>
        <v>#DIV/0!</v>
      </c>
      <c r="BP60" s="153" t="e">
        <f t="shared" si="4"/>
        <v>#DIV/0!</v>
      </c>
      <c r="BQ60" s="858"/>
      <c r="BR60" s="858"/>
      <c r="BS60" s="860"/>
      <c r="BT60" s="860" t="e">
        <f>INDEX([23]Listas!E$20:I$24,MATCH(BQ60,[23]Listas!D$20:D$24,1),MATCH(BR60,[23]Listas!E$19:I$19,1))</f>
        <v>#N/A</v>
      </c>
    </row>
    <row r="61" spans="1:72" s="251" customFormat="1" ht="39.75" hidden="1" customHeight="1" x14ac:dyDescent="0.2">
      <c r="A61" s="831"/>
      <c r="B61" s="831"/>
      <c r="C61" s="831"/>
      <c r="D61" s="831"/>
      <c r="E61" s="831"/>
      <c r="F61" s="831"/>
      <c r="G61" s="158"/>
      <c r="H61" s="158">
        <v>3</v>
      </c>
      <c r="I61" s="857"/>
      <c r="J61" s="857"/>
      <c r="K61" s="857"/>
      <c r="L61" s="831"/>
      <c r="M61" s="831"/>
      <c r="N61" s="831"/>
      <c r="O61" s="831"/>
      <c r="P61" s="831"/>
      <c r="Q61" s="831"/>
      <c r="R61" s="831"/>
      <c r="S61" s="156"/>
      <c r="T61" s="846"/>
      <c r="U61" s="156"/>
      <c r="V61" s="846"/>
      <c r="W61" s="156"/>
      <c r="X61" s="846"/>
      <c r="Y61" s="156"/>
      <c r="Z61" s="846"/>
      <c r="AA61" s="156"/>
      <c r="AB61" s="846"/>
      <c r="AC61" s="156"/>
      <c r="AD61" s="846"/>
      <c r="AE61" s="156"/>
      <c r="AF61" s="846"/>
      <c r="AG61" s="156"/>
      <c r="AH61" s="846"/>
      <c r="AI61" s="156"/>
      <c r="AJ61" s="846"/>
      <c r="AK61" s="156"/>
      <c r="AL61" s="846"/>
      <c r="AM61" s="156"/>
      <c r="AN61" s="846"/>
      <c r="AO61" s="156"/>
      <c r="AP61" s="846"/>
      <c r="AQ61" s="156"/>
      <c r="AR61" s="846"/>
      <c r="AS61" s="156"/>
      <c r="AT61" s="846"/>
      <c r="AU61" s="156"/>
      <c r="AV61" s="846"/>
      <c r="AW61" s="156"/>
      <c r="AX61" s="846"/>
      <c r="AY61" s="156"/>
      <c r="AZ61" s="846"/>
      <c r="BA61" s="156"/>
      <c r="BB61" s="846"/>
      <c r="BC61" s="153" t="e">
        <f t="shared" si="0"/>
        <v>#DIV/0!</v>
      </c>
      <c r="BD61" s="858"/>
      <c r="BE61" s="858"/>
      <c r="BF61" s="153" t="e">
        <f t="shared" si="7"/>
        <v>#DIV/0!</v>
      </c>
      <c r="BG61" s="860">
        <f t="shared" si="5"/>
        <v>0</v>
      </c>
      <c r="BH61" s="857"/>
      <c r="BI61" s="857"/>
      <c r="BJ61" s="857"/>
      <c r="BK61" s="158"/>
      <c r="BL61" s="158"/>
      <c r="BM61" s="158"/>
      <c r="BN61" s="158"/>
      <c r="BO61" s="153" t="e">
        <f t="shared" si="3"/>
        <v>#DIV/0!</v>
      </c>
      <c r="BP61" s="153" t="e">
        <f t="shared" si="4"/>
        <v>#DIV/0!</v>
      </c>
      <c r="BQ61" s="858"/>
      <c r="BR61" s="858"/>
      <c r="BS61" s="860"/>
      <c r="BT61" s="860" t="e">
        <f>INDEX([23]Listas!E$20:I$24,MATCH(BQ61,[23]Listas!D$20:D$24,1),MATCH(BR61,[23]Listas!E$19:I$19,1))</f>
        <v>#N/A</v>
      </c>
    </row>
    <row r="62" spans="1:72" s="251" customFormat="1" ht="39.75" hidden="1" customHeight="1" x14ac:dyDescent="0.2">
      <c r="A62" s="831"/>
      <c r="B62" s="831"/>
      <c r="C62" s="831"/>
      <c r="D62" s="831"/>
      <c r="E62" s="831"/>
      <c r="F62" s="831"/>
      <c r="G62" s="158"/>
      <c r="H62" s="158">
        <v>4</v>
      </c>
      <c r="I62" s="857"/>
      <c r="J62" s="857"/>
      <c r="K62" s="857"/>
      <c r="L62" s="831"/>
      <c r="M62" s="831"/>
      <c r="N62" s="831"/>
      <c r="O62" s="831"/>
      <c r="P62" s="831"/>
      <c r="Q62" s="831"/>
      <c r="R62" s="831"/>
      <c r="S62" s="156"/>
      <c r="T62" s="846"/>
      <c r="U62" s="156"/>
      <c r="V62" s="846"/>
      <c r="W62" s="156"/>
      <c r="X62" s="846"/>
      <c r="Y62" s="156"/>
      <c r="Z62" s="846"/>
      <c r="AA62" s="156"/>
      <c r="AB62" s="846"/>
      <c r="AC62" s="156"/>
      <c r="AD62" s="846"/>
      <c r="AE62" s="156"/>
      <c r="AF62" s="846"/>
      <c r="AG62" s="156"/>
      <c r="AH62" s="846"/>
      <c r="AI62" s="156"/>
      <c r="AJ62" s="846"/>
      <c r="AK62" s="156"/>
      <c r="AL62" s="846"/>
      <c r="AM62" s="156"/>
      <c r="AN62" s="846"/>
      <c r="AO62" s="156"/>
      <c r="AP62" s="846"/>
      <c r="AQ62" s="156"/>
      <c r="AR62" s="846"/>
      <c r="AS62" s="156"/>
      <c r="AT62" s="846"/>
      <c r="AU62" s="156"/>
      <c r="AV62" s="846"/>
      <c r="AW62" s="156"/>
      <c r="AX62" s="846"/>
      <c r="AY62" s="156"/>
      <c r="AZ62" s="846"/>
      <c r="BA62" s="156"/>
      <c r="BB62" s="846"/>
      <c r="BC62" s="153" t="e">
        <f t="shared" si="0"/>
        <v>#DIV/0!</v>
      </c>
      <c r="BD62" s="858"/>
      <c r="BE62" s="858"/>
      <c r="BF62" s="153" t="e">
        <f t="shared" si="7"/>
        <v>#DIV/0!</v>
      </c>
      <c r="BG62" s="860">
        <f t="shared" si="5"/>
        <v>0</v>
      </c>
      <c r="BH62" s="857"/>
      <c r="BI62" s="857"/>
      <c r="BJ62" s="857"/>
      <c r="BK62" s="158"/>
      <c r="BL62" s="158"/>
      <c r="BM62" s="158"/>
      <c r="BN62" s="158"/>
      <c r="BO62" s="153" t="e">
        <f t="shared" si="3"/>
        <v>#DIV/0!</v>
      </c>
      <c r="BP62" s="153" t="e">
        <f t="shared" si="4"/>
        <v>#DIV/0!</v>
      </c>
      <c r="BQ62" s="858"/>
      <c r="BR62" s="858"/>
      <c r="BS62" s="860"/>
      <c r="BT62" s="860" t="e">
        <f>INDEX([23]Listas!E$20:I$24,MATCH(BQ62,[23]Listas!D$20:D$24,1),MATCH(BR62,[23]Listas!E$19:I$19,1))</f>
        <v>#N/A</v>
      </c>
    </row>
    <row r="63" spans="1:72" s="251" customFormat="1" ht="39.75" hidden="1" customHeight="1" x14ac:dyDescent="0.2">
      <c r="A63" s="831"/>
      <c r="B63" s="831"/>
      <c r="C63" s="831"/>
      <c r="D63" s="831"/>
      <c r="E63" s="831"/>
      <c r="F63" s="831"/>
      <c r="G63" s="158"/>
      <c r="H63" s="158">
        <v>5</v>
      </c>
      <c r="I63" s="857"/>
      <c r="J63" s="857"/>
      <c r="K63" s="857"/>
      <c r="L63" s="831"/>
      <c r="M63" s="831"/>
      <c r="N63" s="831"/>
      <c r="O63" s="831"/>
      <c r="P63" s="831"/>
      <c r="Q63" s="831"/>
      <c r="R63" s="831"/>
      <c r="S63" s="156"/>
      <c r="T63" s="846"/>
      <c r="U63" s="156"/>
      <c r="V63" s="846"/>
      <c r="W63" s="156"/>
      <c r="X63" s="846"/>
      <c r="Y63" s="156"/>
      <c r="Z63" s="846"/>
      <c r="AA63" s="156"/>
      <c r="AB63" s="846"/>
      <c r="AC63" s="156"/>
      <c r="AD63" s="846"/>
      <c r="AE63" s="156"/>
      <c r="AF63" s="846"/>
      <c r="AG63" s="156"/>
      <c r="AH63" s="846"/>
      <c r="AI63" s="156"/>
      <c r="AJ63" s="846"/>
      <c r="AK63" s="156"/>
      <c r="AL63" s="846"/>
      <c r="AM63" s="156"/>
      <c r="AN63" s="846"/>
      <c r="AO63" s="156"/>
      <c r="AP63" s="846"/>
      <c r="AQ63" s="156"/>
      <c r="AR63" s="846"/>
      <c r="AS63" s="156"/>
      <c r="AT63" s="846"/>
      <c r="AU63" s="156"/>
      <c r="AV63" s="846"/>
      <c r="AW63" s="156"/>
      <c r="AX63" s="846"/>
      <c r="AY63" s="156"/>
      <c r="AZ63" s="846"/>
      <c r="BA63" s="156"/>
      <c r="BB63" s="846"/>
      <c r="BC63" s="153" t="e">
        <f t="shared" si="0"/>
        <v>#DIV/0!</v>
      </c>
      <c r="BD63" s="858"/>
      <c r="BE63" s="858"/>
      <c r="BF63" s="153" t="e">
        <f t="shared" si="7"/>
        <v>#DIV/0!</v>
      </c>
      <c r="BG63" s="860">
        <f t="shared" si="5"/>
        <v>0</v>
      </c>
      <c r="BH63" s="857"/>
      <c r="BI63" s="857"/>
      <c r="BJ63" s="857"/>
      <c r="BK63" s="158"/>
      <c r="BL63" s="158"/>
      <c r="BM63" s="158"/>
      <c r="BN63" s="158"/>
      <c r="BO63" s="153" t="e">
        <f t="shared" si="3"/>
        <v>#DIV/0!</v>
      </c>
      <c r="BP63" s="153" t="e">
        <f t="shared" si="4"/>
        <v>#DIV/0!</v>
      </c>
      <c r="BQ63" s="858"/>
      <c r="BR63" s="858"/>
      <c r="BS63" s="860"/>
      <c r="BT63" s="860" t="e">
        <f>INDEX([23]Listas!E$20:I$24,MATCH(BQ63,[23]Listas!D$20:D$24,1),MATCH(BR63,[23]Listas!E$19:I$19,1))</f>
        <v>#N/A</v>
      </c>
    </row>
    <row r="64" spans="1:72" s="251" customFormat="1" ht="39.75" hidden="1" customHeight="1" x14ac:dyDescent="0.2">
      <c r="A64" s="831"/>
      <c r="B64" s="831"/>
      <c r="C64" s="831"/>
      <c r="D64" s="831"/>
      <c r="E64" s="831"/>
      <c r="F64" s="831"/>
      <c r="G64" s="158"/>
      <c r="H64" s="158">
        <v>6</v>
      </c>
      <c r="I64" s="857"/>
      <c r="J64" s="857"/>
      <c r="K64" s="857"/>
      <c r="L64" s="831"/>
      <c r="M64" s="831"/>
      <c r="N64" s="831"/>
      <c r="O64" s="831"/>
      <c r="P64" s="831"/>
      <c r="Q64" s="831"/>
      <c r="R64" s="831"/>
      <c r="S64" s="156"/>
      <c r="T64" s="846"/>
      <c r="U64" s="156"/>
      <c r="V64" s="846"/>
      <c r="W64" s="156"/>
      <c r="X64" s="846"/>
      <c r="Y64" s="156"/>
      <c r="Z64" s="846"/>
      <c r="AA64" s="156"/>
      <c r="AB64" s="846"/>
      <c r="AC64" s="156"/>
      <c r="AD64" s="846"/>
      <c r="AE64" s="156"/>
      <c r="AF64" s="846"/>
      <c r="AG64" s="156"/>
      <c r="AH64" s="846"/>
      <c r="AI64" s="156"/>
      <c r="AJ64" s="846"/>
      <c r="AK64" s="156"/>
      <c r="AL64" s="846"/>
      <c r="AM64" s="156"/>
      <c r="AN64" s="846"/>
      <c r="AO64" s="156"/>
      <c r="AP64" s="846"/>
      <c r="AQ64" s="156"/>
      <c r="AR64" s="846"/>
      <c r="AS64" s="156"/>
      <c r="AT64" s="846"/>
      <c r="AU64" s="156"/>
      <c r="AV64" s="846"/>
      <c r="AW64" s="156"/>
      <c r="AX64" s="846"/>
      <c r="AY64" s="156"/>
      <c r="AZ64" s="846"/>
      <c r="BA64" s="156"/>
      <c r="BB64" s="846"/>
      <c r="BC64" s="153" t="e">
        <f t="shared" si="0"/>
        <v>#DIV/0!</v>
      </c>
      <c r="BD64" s="858"/>
      <c r="BE64" s="858"/>
      <c r="BF64" s="153" t="e">
        <f t="shared" si="7"/>
        <v>#DIV/0!</v>
      </c>
      <c r="BG64" s="860">
        <f t="shared" si="5"/>
        <v>0</v>
      </c>
      <c r="BH64" s="857"/>
      <c r="BI64" s="857"/>
      <c r="BJ64" s="857"/>
      <c r="BK64" s="158"/>
      <c r="BL64" s="158"/>
      <c r="BM64" s="158"/>
      <c r="BN64" s="158"/>
      <c r="BO64" s="153" t="e">
        <f t="shared" si="3"/>
        <v>#DIV/0!</v>
      </c>
      <c r="BP64" s="153" t="e">
        <f t="shared" si="4"/>
        <v>#DIV/0!</v>
      </c>
      <c r="BQ64" s="858"/>
      <c r="BR64" s="858"/>
      <c r="BS64" s="860"/>
      <c r="BT64" s="860" t="e">
        <f>INDEX([23]Listas!E$20:I$24,MATCH(BQ64,[23]Listas!D$20:D$24,1),MATCH(BR64,[23]Listas!E$19:I$19,1))</f>
        <v>#N/A</v>
      </c>
    </row>
    <row r="65" spans="1:131" s="251" customFormat="1" ht="39.75" hidden="1" customHeight="1" x14ac:dyDescent="0.2">
      <c r="A65" s="831"/>
      <c r="B65" s="831"/>
      <c r="C65" s="831"/>
      <c r="D65" s="831"/>
      <c r="E65" s="831"/>
      <c r="F65" s="831"/>
      <c r="G65" s="158"/>
      <c r="H65" s="158">
        <v>7</v>
      </c>
      <c r="I65" s="857"/>
      <c r="J65" s="857"/>
      <c r="K65" s="857"/>
      <c r="L65" s="831"/>
      <c r="M65" s="831"/>
      <c r="N65" s="831"/>
      <c r="O65" s="831"/>
      <c r="P65" s="831"/>
      <c r="Q65" s="831"/>
      <c r="R65" s="831"/>
      <c r="S65" s="156"/>
      <c r="T65" s="846"/>
      <c r="U65" s="156"/>
      <c r="V65" s="846"/>
      <c r="W65" s="156"/>
      <c r="X65" s="846"/>
      <c r="Y65" s="156"/>
      <c r="Z65" s="846"/>
      <c r="AA65" s="156"/>
      <c r="AB65" s="846"/>
      <c r="AC65" s="156"/>
      <c r="AD65" s="846"/>
      <c r="AE65" s="156"/>
      <c r="AF65" s="846"/>
      <c r="AG65" s="156"/>
      <c r="AH65" s="846"/>
      <c r="AI65" s="156"/>
      <c r="AJ65" s="846"/>
      <c r="AK65" s="156"/>
      <c r="AL65" s="846"/>
      <c r="AM65" s="156"/>
      <c r="AN65" s="846"/>
      <c r="AO65" s="156"/>
      <c r="AP65" s="846"/>
      <c r="AQ65" s="156"/>
      <c r="AR65" s="846"/>
      <c r="AS65" s="156"/>
      <c r="AT65" s="846"/>
      <c r="AU65" s="156"/>
      <c r="AV65" s="846"/>
      <c r="AW65" s="156"/>
      <c r="AX65" s="846"/>
      <c r="AY65" s="156"/>
      <c r="AZ65" s="846"/>
      <c r="BA65" s="156"/>
      <c r="BB65" s="846"/>
      <c r="BC65" s="153" t="e">
        <f t="shared" si="0"/>
        <v>#DIV/0!</v>
      </c>
      <c r="BD65" s="858"/>
      <c r="BE65" s="858"/>
      <c r="BF65" s="153" t="e">
        <f t="shared" si="7"/>
        <v>#DIV/0!</v>
      </c>
      <c r="BG65" s="860">
        <f t="shared" si="5"/>
        <v>0</v>
      </c>
      <c r="BH65" s="857"/>
      <c r="BI65" s="857"/>
      <c r="BJ65" s="857"/>
      <c r="BK65" s="158"/>
      <c r="BL65" s="158"/>
      <c r="BM65" s="158"/>
      <c r="BN65" s="158"/>
      <c r="BO65" s="153" t="e">
        <f t="shared" si="3"/>
        <v>#DIV/0!</v>
      </c>
      <c r="BP65" s="153" t="e">
        <f t="shared" si="4"/>
        <v>#DIV/0!</v>
      </c>
      <c r="BQ65" s="858"/>
      <c r="BR65" s="858"/>
      <c r="BS65" s="860"/>
      <c r="BT65" s="860" t="e">
        <f>INDEX([23]Listas!E$20:I$24,MATCH(BQ65,[23]Listas!D$20:D$24,1),MATCH(BR65,[23]Listas!E$19:I$19,1))</f>
        <v>#N/A</v>
      </c>
    </row>
    <row r="66" spans="1:131" s="251" customFormat="1" ht="39.75" hidden="1" customHeight="1" x14ac:dyDescent="0.2">
      <c r="A66" s="831"/>
      <c r="B66" s="831"/>
      <c r="C66" s="831"/>
      <c r="D66" s="831"/>
      <c r="E66" s="831"/>
      <c r="F66" s="831"/>
      <c r="G66" s="158"/>
      <c r="H66" s="158">
        <v>8</v>
      </c>
      <c r="I66" s="857"/>
      <c r="J66" s="857"/>
      <c r="K66" s="857"/>
      <c r="L66" s="831"/>
      <c r="M66" s="831"/>
      <c r="N66" s="831"/>
      <c r="O66" s="831"/>
      <c r="P66" s="831"/>
      <c r="Q66" s="831"/>
      <c r="R66" s="831"/>
      <c r="S66" s="156"/>
      <c r="T66" s="846"/>
      <c r="U66" s="156"/>
      <c r="V66" s="846"/>
      <c r="W66" s="156"/>
      <c r="X66" s="846"/>
      <c r="Y66" s="156"/>
      <c r="Z66" s="846"/>
      <c r="AA66" s="156"/>
      <c r="AB66" s="846"/>
      <c r="AC66" s="156"/>
      <c r="AD66" s="846"/>
      <c r="AE66" s="156"/>
      <c r="AF66" s="846"/>
      <c r="AG66" s="156"/>
      <c r="AH66" s="846"/>
      <c r="AI66" s="156"/>
      <c r="AJ66" s="846"/>
      <c r="AK66" s="156"/>
      <c r="AL66" s="846"/>
      <c r="AM66" s="156"/>
      <c r="AN66" s="846"/>
      <c r="AO66" s="156"/>
      <c r="AP66" s="846"/>
      <c r="AQ66" s="156"/>
      <c r="AR66" s="846"/>
      <c r="AS66" s="156"/>
      <c r="AT66" s="846"/>
      <c r="AU66" s="156"/>
      <c r="AV66" s="846"/>
      <c r="AW66" s="156"/>
      <c r="AX66" s="846"/>
      <c r="AY66" s="156"/>
      <c r="AZ66" s="846"/>
      <c r="BA66" s="156"/>
      <c r="BB66" s="846"/>
      <c r="BC66" s="153" t="e">
        <f t="shared" si="0"/>
        <v>#DIV/0!</v>
      </c>
      <c r="BD66" s="858"/>
      <c r="BE66" s="858"/>
      <c r="BF66" s="153" t="e">
        <f t="shared" si="7"/>
        <v>#DIV/0!</v>
      </c>
      <c r="BG66" s="860">
        <f t="shared" si="5"/>
        <v>0</v>
      </c>
      <c r="BH66" s="857"/>
      <c r="BI66" s="857"/>
      <c r="BJ66" s="857"/>
      <c r="BK66" s="158"/>
      <c r="BL66" s="158"/>
      <c r="BM66" s="158"/>
      <c r="BN66" s="158"/>
      <c r="BO66" s="153" t="e">
        <f t="shared" si="3"/>
        <v>#DIV/0!</v>
      </c>
      <c r="BP66" s="153" t="e">
        <f t="shared" si="4"/>
        <v>#DIV/0!</v>
      </c>
      <c r="BQ66" s="858"/>
      <c r="BR66" s="858"/>
      <c r="BS66" s="860"/>
      <c r="BT66" s="860" t="e">
        <f>INDEX([23]Listas!E$20:I$24,MATCH(BQ66,[23]Listas!D$20:D$24,1),MATCH(BR66,[23]Listas!E$19:I$19,1))</f>
        <v>#N/A</v>
      </c>
    </row>
    <row r="67" spans="1:131" s="251" customFormat="1" ht="39.75" hidden="1" customHeight="1" x14ac:dyDescent="0.2">
      <c r="A67" s="831"/>
      <c r="B67" s="831"/>
      <c r="C67" s="831"/>
      <c r="D67" s="831"/>
      <c r="E67" s="831"/>
      <c r="F67" s="831"/>
      <c r="G67" s="158"/>
      <c r="H67" s="158">
        <v>1</v>
      </c>
      <c r="I67" s="857"/>
      <c r="J67" s="857"/>
      <c r="K67" s="857"/>
      <c r="L67" s="831"/>
      <c r="M67" s="831"/>
      <c r="N67" s="831"/>
      <c r="O67" s="831"/>
      <c r="P67" s="831"/>
      <c r="Q67" s="831"/>
      <c r="R67" s="831"/>
      <c r="S67" s="156"/>
      <c r="T67" s="846"/>
      <c r="U67" s="156"/>
      <c r="V67" s="846"/>
      <c r="W67" s="156"/>
      <c r="X67" s="846"/>
      <c r="Y67" s="156"/>
      <c r="Z67" s="846"/>
      <c r="AA67" s="156"/>
      <c r="AB67" s="846"/>
      <c r="AC67" s="156"/>
      <c r="AD67" s="846"/>
      <c r="AE67" s="156"/>
      <c r="AF67" s="846"/>
      <c r="AG67" s="156"/>
      <c r="AH67" s="846"/>
      <c r="AI67" s="156"/>
      <c r="AJ67" s="846"/>
      <c r="AK67" s="156"/>
      <c r="AL67" s="846"/>
      <c r="AM67" s="156"/>
      <c r="AN67" s="846"/>
      <c r="AO67" s="156"/>
      <c r="AP67" s="846"/>
      <c r="AQ67" s="156"/>
      <c r="AR67" s="846"/>
      <c r="AS67" s="156"/>
      <c r="AT67" s="846"/>
      <c r="AU67" s="156"/>
      <c r="AV67" s="846"/>
      <c r="AW67" s="156"/>
      <c r="AX67" s="846"/>
      <c r="AY67" s="156"/>
      <c r="AZ67" s="846"/>
      <c r="BA67" s="156"/>
      <c r="BB67" s="846"/>
      <c r="BC67" s="153" t="e">
        <f t="shared" si="0"/>
        <v>#DIV/0!</v>
      </c>
      <c r="BD67" s="858" t="e">
        <f>SUM((BC67*(BC67/SUM(BC67:BC75))),(BC68*(BC68/SUM(BC67:BC75))),(BC69*(BC69/SUM(BC67:BC75))),(BC70*(BC70/SUM(BC67:BC75))),(BC71*(BC71/SUM(BC67:BC75))),(BC72*(BC72/SUM(BC67:BC75))),(BC73*(BC73/SUM(BC67:BC75))),(BC74*(BC74/SUM(BC67:BC75))),(BC75*(BC75/SUM(BC67:BC75))))</f>
        <v>#DIV/0!</v>
      </c>
      <c r="BE67" s="858" t="e">
        <f>AVERAGE(T67,V67,X67,Z67,AB67,AD67,AF67,AH67,AJ67,AL67,AN67,AP67,AR67,AT67,AV67,AX67,AZ67,BB67)</f>
        <v>#DIV/0!</v>
      </c>
      <c r="BF67" s="153" t="e">
        <f>IF(BE67=0,#REF!,BE67)</f>
        <v>#DIV/0!</v>
      </c>
      <c r="BG67" s="860" t="e">
        <f t="shared" si="5"/>
        <v>#DIV/0!</v>
      </c>
      <c r="BH67" s="857"/>
      <c r="BI67" s="857"/>
      <c r="BJ67" s="857"/>
      <c r="BK67" s="158"/>
      <c r="BL67" s="158"/>
      <c r="BM67" s="158"/>
      <c r="BN67" s="158"/>
      <c r="BO67" s="153" t="e">
        <f t="shared" si="3"/>
        <v>#DIV/0!</v>
      </c>
      <c r="BP67" s="153" t="e">
        <f t="shared" si="4"/>
        <v>#DIV/0!</v>
      </c>
      <c r="BQ67" s="858" t="e">
        <f>SUM((BO67*(BO67/SUM(BO67:BO75))),(BO68*(BO68/SUM(BO67:BO75))),(BO69*(BO69/SUM(BO67:BO75))),(BO70*(BO70/SUM(BO67:BO75))),(BO71*(BO71/SUM(BO67:BO75))),(BO72*(BO72/SUM(BO67:BO75))),(BO73*(BO73/SUM(BO67:BO75))),(BO74*(BO74/SUM(BO67:BO75))),(BO75*(BO75/SUM(BO67:BO75))))</f>
        <v>#DIV/0!</v>
      </c>
      <c r="BR67" s="858" t="e">
        <f>SUM((BP67*(BP67/SUM(BP67:BP75))),(BP68*(BP68/SUM(BP67:BP75))),(BP69*(BP69/SUM(BP67:BP75))),(BP70*(BP70/SUM(BP67:BP75))),(BP71*(BP71/SUM(BP67:BP75))),(BP72*(BP72/SUM(BP67:BP75))),(BP73*(BP73/SUM(BP67:BP75))),(BP74*(BP74/SUM(BP67:BP75))),(BP75*(BP75/SUM(BP67:BP75))))</f>
        <v>#DIV/0!</v>
      </c>
      <c r="BS67" s="860" t="e">
        <f>BQ67*BR67</f>
        <v>#DIV/0!</v>
      </c>
      <c r="BT67" s="860" t="e">
        <f>INDEX([23]Listas!E$20:I$24,MATCH(BQ67,[23]Listas!D$20:D$24,1),MATCH(BR67,[23]Listas!E$19:I$19,1))</f>
        <v>#DIV/0!</v>
      </c>
    </row>
    <row r="68" spans="1:131" s="251" customFormat="1" ht="39.75" hidden="1" customHeight="1" x14ac:dyDescent="0.2">
      <c r="A68" s="831"/>
      <c r="B68" s="831"/>
      <c r="C68" s="831"/>
      <c r="D68" s="831"/>
      <c r="E68" s="831"/>
      <c r="F68" s="831"/>
      <c r="G68" s="158"/>
      <c r="H68" s="158">
        <v>2</v>
      </c>
      <c r="I68" s="857"/>
      <c r="J68" s="857"/>
      <c r="K68" s="857"/>
      <c r="L68" s="831"/>
      <c r="M68" s="831"/>
      <c r="N68" s="831"/>
      <c r="O68" s="831"/>
      <c r="P68" s="831"/>
      <c r="Q68" s="831"/>
      <c r="R68" s="831"/>
      <c r="S68" s="156"/>
      <c r="T68" s="846"/>
      <c r="U68" s="156"/>
      <c r="V68" s="846"/>
      <c r="W68" s="156"/>
      <c r="X68" s="846"/>
      <c r="Y68" s="156"/>
      <c r="Z68" s="846"/>
      <c r="AA68" s="156"/>
      <c r="AB68" s="846"/>
      <c r="AC68" s="156"/>
      <c r="AD68" s="846"/>
      <c r="AE68" s="156"/>
      <c r="AF68" s="846"/>
      <c r="AG68" s="156"/>
      <c r="AH68" s="846"/>
      <c r="AI68" s="156"/>
      <c r="AJ68" s="846"/>
      <c r="AK68" s="156"/>
      <c r="AL68" s="846"/>
      <c r="AM68" s="156"/>
      <c r="AN68" s="846"/>
      <c r="AO68" s="156"/>
      <c r="AP68" s="846"/>
      <c r="AQ68" s="156"/>
      <c r="AR68" s="846"/>
      <c r="AS68" s="156"/>
      <c r="AT68" s="846"/>
      <c r="AU68" s="156"/>
      <c r="AV68" s="846"/>
      <c r="AW68" s="156"/>
      <c r="AX68" s="846"/>
      <c r="AY68" s="156"/>
      <c r="AZ68" s="846"/>
      <c r="BA68" s="156"/>
      <c r="BB68" s="846"/>
      <c r="BC68" s="153" t="e">
        <f t="shared" si="0"/>
        <v>#DIV/0!</v>
      </c>
      <c r="BD68" s="858"/>
      <c r="BE68" s="858"/>
      <c r="BF68" s="153" t="e">
        <f t="shared" ref="BF68:BF75" si="8">IF(BE68=0,BF67,BE68)</f>
        <v>#DIV/0!</v>
      </c>
      <c r="BG68" s="860">
        <f t="shared" si="5"/>
        <v>0</v>
      </c>
      <c r="BH68" s="857"/>
      <c r="BI68" s="857"/>
      <c r="BJ68" s="857"/>
      <c r="BK68" s="158"/>
      <c r="BL68" s="158"/>
      <c r="BM68" s="158"/>
      <c r="BN68" s="158"/>
      <c r="BO68" s="153" t="e">
        <f t="shared" si="3"/>
        <v>#DIV/0!</v>
      </c>
      <c r="BP68" s="153" t="e">
        <f t="shared" si="4"/>
        <v>#DIV/0!</v>
      </c>
      <c r="BQ68" s="858"/>
      <c r="BR68" s="858"/>
      <c r="BS68" s="860"/>
      <c r="BT68" s="860" t="e">
        <f>INDEX([23]Listas!E$20:I$24,MATCH(BQ68,[23]Listas!D$20:D$24,1),MATCH(BR68,[23]Listas!E$19:I$19,1))</f>
        <v>#N/A</v>
      </c>
    </row>
    <row r="69" spans="1:131" s="251" customFormat="1" ht="39.75" hidden="1" customHeight="1" x14ac:dyDescent="0.2">
      <c r="A69" s="831"/>
      <c r="B69" s="831"/>
      <c r="C69" s="831"/>
      <c r="D69" s="831"/>
      <c r="E69" s="831"/>
      <c r="F69" s="831"/>
      <c r="G69" s="158"/>
      <c r="H69" s="158">
        <v>3</v>
      </c>
      <c r="I69" s="857"/>
      <c r="J69" s="857"/>
      <c r="K69" s="857"/>
      <c r="L69" s="831"/>
      <c r="M69" s="831"/>
      <c r="N69" s="831"/>
      <c r="O69" s="831"/>
      <c r="P69" s="831"/>
      <c r="Q69" s="831"/>
      <c r="R69" s="831"/>
      <c r="S69" s="156"/>
      <c r="T69" s="846"/>
      <c r="U69" s="156"/>
      <c r="V69" s="846"/>
      <c r="W69" s="156"/>
      <c r="X69" s="846"/>
      <c r="Y69" s="156"/>
      <c r="Z69" s="846"/>
      <c r="AA69" s="156"/>
      <c r="AB69" s="846"/>
      <c r="AC69" s="156"/>
      <c r="AD69" s="846"/>
      <c r="AE69" s="156"/>
      <c r="AF69" s="846"/>
      <c r="AG69" s="156"/>
      <c r="AH69" s="846"/>
      <c r="AI69" s="156"/>
      <c r="AJ69" s="846"/>
      <c r="AK69" s="156"/>
      <c r="AL69" s="846"/>
      <c r="AM69" s="156"/>
      <c r="AN69" s="846"/>
      <c r="AO69" s="156"/>
      <c r="AP69" s="846"/>
      <c r="AQ69" s="156"/>
      <c r="AR69" s="846"/>
      <c r="AS69" s="156"/>
      <c r="AT69" s="846"/>
      <c r="AU69" s="156"/>
      <c r="AV69" s="846"/>
      <c r="AW69" s="156"/>
      <c r="AX69" s="846"/>
      <c r="AY69" s="156"/>
      <c r="AZ69" s="846"/>
      <c r="BA69" s="156"/>
      <c r="BB69" s="846"/>
      <c r="BC69" s="153" t="e">
        <f t="shared" si="0"/>
        <v>#DIV/0!</v>
      </c>
      <c r="BD69" s="858"/>
      <c r="BE69" s="858"/>
      <c r="BF69" s="153" t="e">
        <f t="shared" si="8"/>
        <v>#DIV/0!</v>
      </c>
      <c r="BG69" s="860">
        <f t="shared" si="5"/>
        <v>0</v>
      </c>
      <c r="BH69" s="857"/>
      <c r="BI69" s="857"/>
      <c r="BJ69" s="857"/>
      <c r="BK69" s="158"/>
      <c r="BL69" s="158"/>
      <c r="BM69" s="158"/>
      <c r="BN69" s="158"/>
      <c r="BO69" s="153" t="e">
        <f t="shared" si="3"/>
        <v>#DIV/0!</v>
      </c>
      <c r="BP69" s="153" t="e">
        <f t="shared" si="4"/>
        <v>#DIV/0!</v>
      </c>
      <c r="BQ69" s="858"/>
      <c r="BR69" s="858"/>
      <c r="BS69" s="860"/>
      <c r="BT69" s="860" t="e">
        <f>INDEX([23]Listas!E$20:I$24,MATCH(BQ69,[23]Listas!D$20:D$24,1),MATCH(BR69,[23]Listas!E$19:I$19,1))</f>
        <v>#N/A</v>
      </c>
    </row>
    <row r="70" spans="1:131" s="251" customFormat="1" ht="39.75" hidden="1" customHeight="1" x14ac:dyDescent="0.2">
      <c r="A70" s="831"/>
      <c r="B70" s="831"/>
      <c r="C70" s="831"/>
      <c r="D70" s="831"/>
      <c r="E70" s="831"/>
      <c r="F70" s="831"/>
      <c r="G70" s="158"/>
      <c r="H70" s="158">
        <v>4</v>
      </c>
      <c r="I70" s="857"/>
      <c r="J70" s="857"/>
      <c r="K70" s="857"/>
      <c r="L70" s="831"/>
      <c r="M70" s="831"/>
      <c r="N70" s="831"/>
      <c r="O70" s="831"/>
      <c r="P70" s="831"/>
      <c r="Q70" s="831"/>
      <c r="R70" s="831"/>
      <c r="S70" s="156"/>
      <c r="T70" s="846"/>
      <c r="U70" s="156"/>
      <c r="V70" s="846"/>
      <c r="W70" s="156"/>
      <c r="X70" s="846"/>
      <c r="Y70" s="156"/>
      <c r="Z70" s="846"/>
      <c r="AA70" s="156"/>
      <c r="AB70" s="846"/>
      <c r="AC70" s="156"/>
      <c r="AD70" s="846"/>
      <c r="AE70" s="156"/>
      <c r="AF70" s="846"/>
      <c r="AG70" s="156"/>
      <c r="AH70" s="846"/>
      <c r="AI70" s="156"/>
      <c r="AJ70" s="846"/>
      <c r="AK70" s="156"/>
      <c r="AL70" s="846"/>
      <c r="AM70" s="156"/>
      <c r="AN70" s="846"/>
      <c r="AO70" s="156"/>
      <c r="AP70" s="846"/>
      <c r="AQ70" s="156"/>
      <c r="AR70" s="846"/>
      <c r="AS70" s="156"/>
      <c r="AT70" s="846"/>
      <c r="AU70" s="156"/>
      <c r="AV70" s="846"/>
      <c r="AW70" s="156"/>
      <c r="AX70" s="846"/>
      <c r="AY70" s="156"/>
      <c r="AZ70" s="846"/>
      <c r="BA70" s="156"/>
      <c r="BB70" s="846"/>
      <c r="BC70" s="153" t="e">
        <f t="shared" si="0"/>
        <v>#DIV/0!</v>
      </c>
      <c r="BD70" s="858"/>
      <c r="BE70" s="858"/>
      <c r="BF70" s="153" t="e">
        <f t="shared" si="8"/>
        <v>#DIV/0!</v>
      </c>
      <c r="BG70" s="860">
        <f t="shared" si="5"/>
        <v>0</v>
      </c>
      <c r="BH70" s="857"/>
      <c r="BI70" s="857"/>
      <c r="BJ70" s="857"/>
      <c r="BK70" s="158"/>
      <c r="BL70" s="158"/>
      <c r="BM70" s="158"/>
      <c r="BN70" s="158"/>
      <c r="BO70" s="153" t="e">
        <f t="shared" si="3"/>
        <v>#DIV/0!</v>
      </c>
      <c r="BP70" s="153" t="e">
        <f t="shared" si="4"/>
        <v>#DIV/0!</v>
      </c>
      <c r="BQ70" s="858"/>
      <c r="BR70" s="858"/>
      <c r="BS70" s="860"/>
      <c r="BT70" s="860" t="e">
        <f>INDEX([23]Listas!E$20:I$24,MATCH(BQ70,[23]Listas!D$20:D$24,1),MATCH(BR70,[23]Listas!E$19:I$19,1))</f>
        <v>#N/A</v>
      </c>
    </row>
    <row r="71" spans="1:131" s="251" customFormat="1" ht="39.75" hidden="1" customHeight="1" x14ac:dyDescent="0.2">
      <c r="A71" s="831"/>
      <c r="B71" s="831"/>
      <c r="C71" s="831"/>
      <c r="D71" s="831"/>
      <c r="E71" s="831"/>
      <c r="F71" s="831"/>
      <c r="G71" s="158"/>
      <c r="H71" s="158">
        <v>5</v>
      </c>
      <c r="I71" s="857"/>
      <c r="J71" s="857"/>
      <c r="K71" s="857"/>
      <c r="L71" s="831"/>
      <c r="M71" s="831"/>
      <c r="N71" s="831"/>
      <c r="O71" s="831"/>
      <c r="P71" s="831"/>
      <c r="Q71" s="831"/>
      <c r="R71" s="831"/>
      <c r="S71" s="156"/>
      <c r="T71" s="846"/>
      <c r="U71" s="156"/>
      <c r="V71" s="846"/>
      <c r="W71" s="156"/>
      <c r="X71" s="846"/>
      <c r="Y71" s="156"/>
      <c r="Z71" s="846"/>
      <c r="AA71" s="156"/>
      <c r="AB71" s="846"/>
      <c r="AC71" s="156"/>
      <c r="AD71" s="846"/>
      <c r="AE71" s="156"/>
      <c r="AF71" s="846"/>
      <c r="AG71" s="156"/>
      <c r="AH71" s="846"/>
      <c r="AI71" s="156"/>
      <c r="AJ71" s="846"/>
      <c r="AK71" s="156"/>
      <c r="AL71" s="846"/>
      <c r="AM71" s="156"/>
      <c r="AN71" s="846"/>
      <c r="AO71" s="156"/>
      <c r="AP71" s="846"/>
      <c r="AQ71" s="156"/>
      <c r="AR71" s="846"/>
      <c r="AS71" s="156"/>
      <c r="AT71" s="846"/>
      <c r="AU71" s="156"/>
      <c r="AV71" s="846"/>
      <c r="AW71" s="156"/>
      <c r="AX71" s="846"/>
      <c r="AY71" s="156"/>
      <c r="AZ71" s="846"/>
      <c r="BA71" s="156"/>
      <c r="BB71" s="846"/>
      <c r="BC71" s="153" t="e">
        <f t="shared" si="0"/>
        <v>#DIV/0!</v>
      </c>
      <c r="BD71" s="858"/>
      <c r="BE71" s="858"/>
      <c r="BF71" s="153" t="e">
        <f t="shared" si="8"/>
        <v>#DIV/0!</v>
      </c>
      <c r="BG71" s="860">
        <f t="shared" si="5"/>
        <v>0</v>
      </c>
      <c r="BH71" s="857"/>
      <c r="BI71" s="857"/>
      <c r="BJ71" s="857"/>
      <c r="BK71" s="158"/>
      <c r="BL71" s="158"/>
      <c r="BM71" s="158"/>
      <c r="BN71" s="158"/>
      <c r="BO71" s="153" t="e">
        <f t="shared" si="3"/>
        <v>#DIV/0!</v>
      </c>
      <c r="BP71" s="153" t="e">
        <f t="shared" si="4"/>
        <v>#DIV/0!</v>
      </c>
      <c r="BQ71" s="858"/>
      <c r="BR71" s="858"/>
      <c r="BS71" s="860"/>
      <c r="BT71" s="860" t="e">
        <f>INDEX([23]Listas!E$20:I$24,MATCH(BQ71,[23]Listas!D$20:D$24,1),MATCH(BR71,[23]Listas!E$19:I$19,1))</f>
        <v>#N/A</v>
      </c>
    </row>
    <row r="72" spans="1:131" s="251" customFormat="1" ht="39.75" hidden="1" customHeight="1" x14ac:dyDescent="0.2">
      <c r="A72" s="831"/>
      <c r="B72" s="831"/>
      <c r="C72" s="831"/>
      <c r="D72" s="831"/>
      <c r="E72" s="831"/>
      <c r="F72" s="831"/>
      <c r="G72" s="158"/>
      <c r="H72" s="158">
        <v>6</v>
      </c>
      <c r="I72" s="857"/>
      <c r="J72" s="857"/>
      <c r="K72" s="857"/>
      <c r="L72" s="831"/>
      <c r="M72" s="831"/>
      <c r="N72" s="831"/>
      <c r="O72" s="831"/>
      <c r="P72" s="831"/>
      <c r="Q72" s="831"/>
      <c r="R72" s="831"/>
      <c r="S72" s="156"/>
      <c r="T72" s="846"/>
      <c r="U72" s="156"/>
      <c r="V72" s="846"/>
      <c r="W72" s="156"/>
      <c r="X72" s="846"/>
      <c r="Y72" s="156"/>
      <c r="Z72" s="846"/>
      <c r="AA72" s="156"/>
      <c r="AB72" s="846"/>
      <c r="AC72" s="156"/>
      <c r="AD72" s="846"/>
      <c r="AE72" s="156"/>
      <c r="AF72" s="846"/>
      <c r="AG72" s="156"/>
      <c r="AH72" s="846"/>
      <c r="AI72" s="156"/>
      <c r="AJ72" s="846"/>
      <c r="AK72" s="156"/>
      <c r="AL72" s="846"/>
      <c r="AM72" s="156"/>
      <c r="AN72" s="846"/>
      <c r="AO72" s="156"/>
      <c r="AP72" s="846"/>
      <c r="AQ72" s="156"/>
      <c r="AR72" s="846"/>
      <c r="AS72" s="156"/>
      <c r="AT72" s="846"/>
      <c r="AU72" s="156"/>
      <c r="AV72" s="846"/>
      <c r="AW72" s="156"/>
      <c r="AX72" s="846"/>
      <c r="AY72" s="156"/>
      <c r="AZ72" s="846"/>
      <c r="BA72" s="156"/>
      <c r="BB72" s="846"/>
      <c r="BC72" s="153" t="e">
        <f t="shared" si="0"/>
        <v>#DIV/0!</v>
      </c>
      <c r="BD72" s="858"/>
      <c r="BE72" s="858"/>
      <c r="BF72" s="153" t="e">
        <f t="shared" si="8"/>
        <v>#DIV/0!</v>
      </c>
      <c r="BG72" s="860">
        <f t="shared" si="5"/>
        <v>0</v>
      </c>
      <c r="BH72" s="857"/>
      <c r="BI72" s="857"/>
      <c r="BJ72" s="857"/>
      <c r="BK72" s="158"/>
      <c r="BL72" s="158"/>
      <c r="BM72" s="158"/>
      <c r="BN72" s="158"/>
      <c r="BO72" s="153" t="e">
        <f t="shared" si="3"/>
        <v>#DIV/0!</v>
      </c>
      <c r="BP72" s="153" t="e">
        <f t="shared" si="4"/>
        <v>#DIV/0!</v>
      </c>
      <c r="BQ72" s="858"/>
      <c r="BR72" s="858"/>
      <c r="BS72" s="860"/>
      <c r="BT72" s="860" t="e">
        <f>INDEX([23]Listas!E$20:I$24,MATCH(BQ72,[23]Listas!D$20:D$24,1),MATCH(BR72,[23]Listas!E$19:I$19,1))</f>
        <v>#N/A</v>
      </c>
    </row>
    <row r="73" spans="1:131" s="251" customFormat="1" ht="39.75" hidden="1" customHeight="1" x14ac:dyDescent="0.2">
      <c r="A73" s="831"/>
      <c r="B73" s="831"/>
      <c r="C73" s="831"/>
      <c r="D73" s="831"/>
      <c r="E73" s="831"/>
      <c r="F73" s="831"/>
      <c r="G73" s="158"/>
      <c r="H73" s="158">
        <v>7</v>
      </c>
      <c r="I73" s="857"/>
      <c r="J73" s="857"/>
      <c r="K73" s="857"/>
      <c r="L73" s="831"/>
      <c r="M73" s="831"/>
      <c r="N73" s="831"/>
      <c r="O73" s="831"/>
      <c r="P73" s="831"/>
      <c r="Q73" s="831"/>
      <c r="R73" s="831"/>
      <c r="S73" s="156"/>
      <c r="T73" s="846"/>
      <c r="U73" s="156"/>
      <c r="V73" s="846"/>
      <c r="W73" s="156"/>
      <c r="X73" s="846"/>
      <c r="Y73" s="156"/>
      <c r="Z73" s="846"/>
      <c r="AA73" s="156"/>
      <c r="AB73" s="846"/>
      <c r="AC73" s="156"/>
      <c r="AD73" s="846"/>
      <c r="AE73" s="156"/>
      <c r="AF73" s="846"/>
      <c r="AG73" s="156"/>
      <c r="AH73" s="846"/>
      <c r="AI73" s="156"/>
      <c r="AJ73" s="846"/>
      <c r="AK73" s="156"/>
      <c r="AL73" s="846"/>
      <c r="AM73" s="156"/>
      <c r="AN73" s="846"/>
      <c r="AO73" s="156"/>
      <c r="AP73" s="846"/>
      <c r="AQ73" s="156"/>
      <c r="AR73" s="846"/>
      <c r="AS73" s="156"/>
      <c r="AT73" s="846"/>
      <c r="AU73" s="156"/>
      <c r="AV73" s="846"/>
      <c r="AW73" s="156"/>
      <c r="AX73" s="846"/>
      <c r="AY73" s="156"/>
      <c r="AZ73" s="846"/>
      <c r="BA73" s="156"/>
      <c r="BB73" s="846"/>
      <c r="BC73" s="153" t="e">
        <f t="shared" ref="BC73:BC75" si="9">AVERAGE(S73,U73,W73,Y73,AA73,AC73,AE73,AG73,AI73,AK73,AM73,AO73,AQ73,AS73,AU73,AW73,AY73,BA73)</f>
        <v>#DIV/0!</v>
      </c>
      <c r="BD73" s="858"/>
      <c r="BE73" s="858"/>
      <c r="BF73" s="153" t="e">
        <f t="shared" si="8"/>
        <v>#DIV/0!</v>
      </c>
      <c r="BG73" s="860">
        <f t="shared" si="5"/>
        <v>0</v>
      </c>
      <c r="BH73" s="857"/>
      <c r="BI73" s="857"/>
      <c r="BJ73" s="857"/>
      <c r="BK73" s="158"/>
      <c r="BL73" s="158"/>
      <c r="BM73" s="158"/>
      <c r="BN73" s="158"/>
      <c r="BO73" s="153" t="e">
        <f t="shared" si="3"/>
        <v>#DIV/0!</v>
      </c>
      <c r="BP73" s="153" t="e">
        <f t="shared" si="4"/>
        <v>#DIV/0!</v>
      </c>
      <c r="BQ73" s="858"/>
      <c r="BR73" s="858"/>
      <c r="BS73" s="860"/>
      <c r="BT73" s="860" t="e">
        <f>INDEX([23]Listas!E$20:I$24,MATCH(BQ73,[23]Listas!D$20:D$24,1),MATCH(BR73,[23]Listas!E$19:I$19,1))</f>
        <v>#N/A</v>
      </c>
    </row>
    <row r="74" spans="1:131" s="251" customFormat="1" ht="39.75" hidden="1" customHeight="1" x14ac:dyDescent="0.2">
      <c r="A74" s="831"/>
      <c r="B74" s="831"/>
      <c r="C74" s="831"/>
      <c r="D74" s="831"/>
      <c r="E74" s="831"/>
      <c r="F74" s="831"/>
      <c r="G74" s="158"/>
      <c r="H74" s="158">
        <v>8</v>
      </c>
      <c r="I74" s="857"/>
      <c r="J74" s="857"/>
      <c r="K74" s="857"/>
      <c r="L74" s="831"/>
      <c r="M74" s="831"/>
      <c r="N74" s="831"/>
      <c r="O74" s="831"/>
      <c r="P74" s="831"/>
      <c r="Q74" s="831"/>
      <c r="R74" s="831"/>
      <c r="S74" s="156"/>
      <c r="T74" s="846"/>
      <c r="U74" s="156"/>
      <c r="V74" s="846"/>
      <c r="W74" s="156"/>
      <c r="X74" s="846"/>
      <c r="Y74" s="156"/>
      <c r="Z74" s="846"/>
      <c r="AA74" s="156"/>
      <c r="AB74" s="846"/>
      <c r="AC74" s="156"/>
      <c r="AD74" s="846"/>
      <c r="AE74" s="156"/>
      <c r="AF74" s="846"/>
      <c r="AG74" s="156"/>
      <c r="AH74" s="846"/>
      <c r="AI74" s="156"/>
      <c r="AJ74" s="846"/>
      <c r="AK74" s="156"/>
      <c r="AL74" s="846"/>
      <c r="AM74" s="156"/>
      <c r="AN74" s="846"/>
      <c r="AO74" s="156"/>
      <c r="AP74" s="846"/>
      <c r="AQ74" s="156"/>
      <c r="AR74" s="846"/>
      <c r="AS74" s="156"/>
      <c r="AT74" s="846"/>
      <c r="AU74" s="156"/>
      <c r="AV74" s="846"/>
      <c r="AW74" s="156"/>
      <c r="AX74" s="846"/>
      <c r="AY74" s="156"/>
      <c r="AZ74" s="846"/>
      <c r="BA74" s="156"/>
      <c r="BB74" s="846"/>
      <c r="BC74" s="153" t="e">
        <f t="shared" si="9"/>
        <v>#DIV/0!</v>
      </c>
      <c r="BD74" s="858"/>
      <c r="BE74" s="858"/>
      <c r="BF74" s="153" t="e">
        <f t="shared" si="8"/>
        <v>#DIV/0!</v>
      </c>
      <c r="BG74" s="860">
        <f t="shared" si="5"/>
        <v>0</v>
      </c>
      <c r="BH74" s="857"/>
      <c r="BI74" s="857"/>
      <c r="BJ74" s="857"/>
      <c r="BK74" s="158"/>
      <c r="BL74" s="158"/>
      <c r="BM74" s="158"/>
      <c r="BN74" s="158"/>
      <c r="BO74" s="153" t="e">
        <f t="shared" si="3"/>
        <v>#DIV/0!</v>
      </c>
      <c r="BP74" s="153" t="e">
        <f t="shared" si="4"/>
        <v>#DIV/0!</v>
      </c>
      <c r="BQ74" s="858"/>
      <c r="BR74" s="858"/>
      <c r="BS74" s="860"/>
      <c r="BT74" s="860" t="e">
        <f>INDEX([23]Listas!E$20:I$24,MATCH(BQ74,[23]Listas!D$20:D$24,1),MATCH(BR74,[23]Listas!E$19:I$19,1))</f>
        <v>#N/A</v>
      </c>
    </row>
    <row r="75" spans="1:131" s="251" customFormat="1" ht="39.75" hidden="1" customHeight="1" x14ac:dyDescent="0.2">
      <c r="A75" s="831"/>
      <c r="B75" s="831"/>
      <c r="C75" s="831"/>
      <c r="D75" s="831"/>
      <c r="E75" s="831"/>
      <c r="F75" s="831"/>
      <c r="G75" s="158"/>
      <c r="H75" s="158">
        <v>9</v>
      </c>
      <c r="I75" s="857"/>
      <c r="J75" s="857"/>
      <c r="K75" s="857"/>
      <c r="L75" s="831"/>
      <c r="M75" s="831"/>
      <c r="N75" s="831"/>
      <c r="O75" s="831"/>
      <c r="P75" s="831"/>
      <c r="Q75" s="831"/>
      <c r="R75" s="831"/>
      <c r="S75" s="156"/>
      <c r="T75" s="846"/>
      <c r="U75" s="156"/>
      <c r="V75" s="846"/>
      <c r="W75" s="156"/>
      <c r="X75" s="846"/>
      <c r="Y75" s="156"/>
      <c r="Z75" s="846"/>
      <c r="AA75" s="156"/>
      <c r="AB75" s="846"/>
      <c r="AC75" s="156"/>
      <c r="AD75" s="846"/>
      <c r="AE75" s="156"/>
      <c r="AF75" s="846"/>
      <c r="AG75" s="156"/>
      <c r="AH75" s="846"/>
      <c r="AI75" s="156"/>
      <c r="AJ75" s="846"/>
      <c r="AK75" s="156"/>
      <c r="AL75" s="846"/>
      <c r="AM75" s="156"/>
      <c r="AN75" s="846"/>
      <c r="AO75" s="156"/>
      <c r="AP75" s="846"/>
      <c r="AQ75" s="156"/>
      <c r="AR75" s="846"/>
      <c r="AS75" s="156"/>
      <c r="AT75" s="846"/>
      <c r="AU75" s="156"/>
      <c r="AV75" s="846"/>
      <c r="AW75" s="156"/>
      <c r="AX75" s="846"/>
      <c r="AY75" s="156"/>
      <c r="AZ75" s="846"/>
      <c r="BA75" s="156"/>
      <c r="BB75" s="846"/>
      <c r="BC75" s="153" t="e">
        <f t="shared" si="9"/>
        <v>#DIV/0!</v>
      </c>
      <c r="BD75" s="858"/>
      <c r="BE75" s="858"/>
      <c r="BF75" s="153" t="e">
        <f t="shared" si="8"/>
        <v>#DIV/0!</v>
      </c>
      <c r="BG75" s="860">
        <f t="shared" si="5"/>
        <v>0</v>
      </c>
      <c r="BH75" s="857"/>
      <c r="BI75" s="857"/>
      <c r="BJ75" s="857"/>
      <c r="BK75" s="158"/>
      <c r="BL75" s="158"/>
      <c r="BM75" s="158"/>
      <c r="BN75" s="158"/>
      <c r="BO75" s="153" t="e">
        <f t="shared" si="3"/>
        <v>#DIV/0!</v>
      </c>
      <c r="BP75" s="153" t="e">
        <f t="shared" si="4"/>
        <v>#DIV/0!</v>
      </c>
      <c r="BQ75" s="858"/>
      <c r="BR75" s="858"/>
      <c r="BS75" s="860"/>
      <c r="BT75" s="860" t="e">
        <f>INDEX([23]Listas!E$20:I$24,MATCH(BQ75,[23]Listas!D$20:D$24,1),MATCH(BR75,[23]Listas!E$19:I$19,1))</f>
        <v>#N/A</v>
      </c>
    </row>
    <row r="76" spans="1:131" ht="4.5" customHeight="1" x14ac:dyDescent="0.2">
      <c r="A76" s="281"/>
      <c r="B76" s="282"/>
      <c r="C76" s="282"/>
      <c r="D76" s="281"/>
      <c r="E76" s="281"/>
      <c r="F76" s="281"/>
      <c r="G76" s="282"/>
      <c r="H76" s="282"/>
      <c r="I76" s="283"/>
      <c r="J76" s="283"/>
      <c r="K76" s="283"/>
      <c r="L76" s="282"/>
      <c r="M76" s="282"/>
      <c r="N76" s="282"/>
      <c r="O76" s="282"/>
      <c r="P76" s="282"/>
      <c r="Q76" s="282"/>
      <c r="R76" s="282"/>
      <c r="S76" s="177"/>
      <c r="T76" s="177"/>
      <c r="U76" s="177"/>
      <c r="V76" s="177"/>
      <c r="W76" s="177"/>
      <c r="X76" s="177"/>
      <c r="Y76" s="177"/>
      <c r="Z76" s="177"/>
      <c r="AA76" s="177"/>
      <c r="AB76" s="177"/>
      <c r="AC76" s="177"/>
      <c r="AD76" s="177"/>
      <c r="AE76" s="177"/>
      <c r="AF76" s="177"/>
      <c r="AG76" s="177"/>
      <c r="AH76" s="177"/>
      <c r="AI76" s="177"/>
      <c r="AJ76" s="177"/>
      <c r="AK76" s="177"/>
      <c r="AL76" s="282"/>
      <c r="AM76" s="282"/>
      <c r="AN76" s="282"/>
      <c r="AO76" s="282"/>
      <c r="AP76" s="282"/>
      <c r="AQ76" s="282"/>
      <c r="AR76" s="282"/>
      <c r="AS76" s="282"/>
      <c r="AT76" s="282"/>
      <c r="AU76" s="282"/>
      <c r="AV76" s="282"/>
      <c r="AW76" s="282"/>
      <c r="AX76" s="282"/>
      <c r="AY76" s="282"/>
      <c r="AZ76" s="282"/>
      <c r="BA76" s="282"/>
      <c r="BB76" s="282"/>
      <c r="BC76" s="282"/>
      <c r="BD76" s="282"/>
      <c r="BE76" s="282"/>
      <c r="BF76" s="282"/>
      <c r="BG76" s="282"/>
      <c r="BH76" s="283"/>
      <c r="BI76" s="283"/>
      <c r="BJ76" s="283"/>
      <c r="BK76" s="283"/>
      <c r="BL76" s="282"/>
      <c r="BM76" s="282"/>
      <c r="BN76" s="282"/>
      <c r="BO76" s="282"/>
      <c r="BP76" s="282"/>
      <c r="BQ76" s="282"/>
      <c r="BR76" s="282"/>
      <c r="BS76" s="282"/>
      <c r="BT76" s="282"/>
    </row>
    <row r="77" spans="1:131" x14ac:dyDescent="0.2">
      <c r="A77" s="281"/>
      <c r="L77" s="282"/>
      <c r="M77" s="282"/>
      <c r="N77" s="282"/>
      <c r="O77" s="282"/>
      <c r="P77" s="282"/>
      <c r="Q77" s="282"/>
      <c r="R77" s="282"/>
      <c r="S77" s="177"/>
      <c r="T77" s="177"/>
      <c r="U77" s="177"/>
      <c r="V77" s="177"/>
      <c r="W77" s="177"/>
      <c r="X77" s="177"/>
      <c r="Y77" s="177"/>
      <c r="Z77" s="177"/>
      <c r="AA77" s="177"/>
      <c r="AB77" s="177"/>
      <c r="AC77" s="177"/>
      <c r="AD77" s="177"/>
      <c r="AE77" s="177"/>
      <c r="AF77" s="177"/>
      <c r="AG77" s="177"/>
      <c r="AH77" s="177"/>
      <c r="AI77" s="177"/>
      <c r="AJ77" s="177"/>
      <c r="AK77" s="177"/>
      <c r="AL77" s="282"/>
      <c r="AM77" s="282"/>
      <c r="AN77" s="282"/>
      <c r="AO77" s="282"/>
      <c r="AP77" s="282"/>
      <c r="AQ77" s="282"/>
      <c r="AR77" s="282"/>
      <c r="AS77" s="282"/>
      <c r="AT77" s="282"/>
      <c r="AU77" s="282"/>
      <c r="AV77" s="282"/>
      <c r="AW77" s="282"/>
      <c r="AX77" s="282"/>
      <c r="AY77" s="282"/>
      <c r="AZ77" s="282"/>
      <c r="BA77" s="282"/>
      <c r="BB77" s="282"/>
      <c r="BC77" s="282"/>
      <c r="BD77" s="282"/>
      <c r="BE77" s="868" t="s">
        <v>614</v>
      </c>
      <c r="BF77" s="868"/>
      <c r="BG77" s="868"/>
      <c r="BH77" s="868"/>
      <c r="BI77" s="868"/>
      <c r="BJ77" s="868"/>
      <c r="BK77" s="868"/>
      <c r="BL77" s="868"/>
      <c r="BM77" s="868"/>
      <c r="BN77" s="868"/>
      <c r="BO77" s="282"/>
      <c r="BP77" s="282"/>
      <c r="BQ77" s="282"/>
      <c r="BR77" s="282"/>
      <c r="BS77" s="282"/>
      <c r="BT77" s="282"/>
    </row>
    <row r="78" spans="1:131" x14ac:dyDescent="0.2">
      <c r="A78" s="281"/>
      <c r="B78" s="188"/>
      <c r="C78" s="188"/>
      <c r="D78" s="188"/>
      <c r="E78" s="188"/>
      <c r="F78" s="188"/>
      <c r="G78" s="188"/>
      <c r="H78" s="188"/>
      <c r="I78" s="188"/>
      <c r="J78" s="188"/>
      <c r="K78" s="188"/>
      <c r="L78" s="282"/>
      <c r="M78" s="282"/>
      <c r="N78" s="282"/>
      <c r="O78" s="282"/>
      <c r="P78" s="282"/>
      <c r="Q78" s="282"/>
      <c r="R78" s="282"/>
      <c r="S78" s="177"/>
      <c r="T78" s="177"/>
      <c r="U78" s="177"/>
      <c r="V78" s="177"/>
      <c r="W78" s="177"/>
      <c r="X78" s="177"/>
      <c r="Y78" s="177"/>
      <c r="Z78" s="177"/>
      <c r="AA78" s="177"/>
      <c r="AB78" s="177"/>
      <c r="AC78" s="177"/>
      <c r="AD78" s="177"/>
      <c r="AE78" s="177"/>
      <c r="AF78" s="177"/>
      <c r="AG78" s="177"/>
      <c r="AH78" s="177"/>
      <c r="AI78" s="177"/>
      <c r="AJ78" s="177"/>
      <c r="AK78" s="177"/>
      <c r="AL78" s="282"/>
      <c r="AM78" s="282"/>
      <c r="AN78" s="282"/>
      <c r="AO78" s="282"/>
      <c r="AP78" s="282"/>
      <c r="AQ78" s="282"/>
      <c r="AR78" s="282"/>
      <c r="AS78" s="282"/>
      <c r="AT78" s="282"/>
      <c r="AU78" s="282"/>
      <c r="AV78" s="282"/>
      <c r="AW78" s="282"/>
      <c r="AX78" s="282"/>
      <c r="AY78" s="282"/>
      <c r="AZ78" s="282"/>
      <c r="BA78" s="282"/>
      <c r="BB78" s="282"/>
      <c r="BC78" s="282"/>
      <c r="BD78" s="282"/>
      <c r="BE78" s="282"/>
      <c r="BF78" s="282"/>
      <c r="BG78" s="282"/>
      <c r="BH78" s="283"/>
      <c r="BI78" s="283"/>
      <c r="BJ78" s="283"/>
      <c r="BK78" s="283"/>
      <c r="BL78" s="282"/>
      <c r="BM78" s="282"/>
      <c r="BN78" s="282"/>
      <c r="BO78" s="282"/>
      <c r="BP78" s="282"/>
      <c r="BQ78" s="282"/>
      <c r="BR78" s="282"/>
      <c r="BS78" s="282"/>
      <c r="BT78" s="282"/>
    </row>
    <row r="79" spans="1:131" s="189" customFormat="1" ht="18" customHeight="1" x14ac:dyDescent="0.2">
      <c r="BC79" s="869" t="s">
        <v>602</v>
      </c>
      <c r="BD79" s="869"/>
      <c r="BE79" s="869"/>
      <c r="BF79" s="869"/>
      <c r="BG79" s="870" t="s">
        <v>603</v>
      </c>
      <c r="BH79" s="871"/>
      <c r="BI79" s="871"/>
      <c r="BJ79" s="872"/>
      <c r="BK79" s="870" t="s">
        <v>604</v>
      </c>
      <c r="BL79" s="871"/>
      <c r="BM79" s="872"/>
      <c r="BN79" s="870" t="s">
        <v>605</v>
      </c>
      <c r="BO79" s="871"/>
      <c r="BP79" s="871"/>
      <c r="BQ79" s="871"/>
      <c r="BR79" s="871"/>
      <c r="BS79" s="871"/>
      <c r="BT79" s="872"/>
      <c r="BU79" s="190"/>
      <c r="BV79" s="191"/>
      <c r="BW79" s="191"/>
      <c r="BX79" s="191"/>
      <c r="BY79" s="191"/>
      <c r="BZ79" s="191"/>
      <c r="CA79" s="191"/>
      <c r="CB79" s="191"/>
      <c r="CC79" s="191"/>
      <c r="CD79" s="191"/>
      <c r="CE79" s="191"/>
      <c r="CF79" s="191"/>
      <c r="CG79" s="191"/>
      <c r="CH79" s="191"/>
      <c r="CI79" s="191"/>
      <c r="CJ79" s="191"/>
      <c r="CK79" s="191"/>
      <c r="CL79" s="191"/>
      <c r="CM79" s="191"/>
      <c r="CN79" s="191"/>
      <c r="CO79" s="191"/>
      <c r="CP79" s="191"/>
      <c r="CQ79" s="191"/>
      <c r="CR79" s="191"/>
      <c r="CS79" s="191"/>
      <c r="CT79" s="191"/>
      <c r="CU79" s="191"/>
      <c r="CV79" s="191"/>
      <c r="CW79" s="191"/>
      <c r="CX79" s="191"/>
      <c r="CY79" s="191"/>
      <c r="CZ79" s="191"/>
      <c r="DA79" s="191"/>
      <c r="DB79" s="191"/>
      <c r="DC79" s="191"/>
      <c r="DD79" s="191"/>
      <c r="DE79" s="191"/>
      <c r="DF79" s="191"/>
      <c r="DG79" s="191"/>
      <c r="DH79" s="191"/>
      <c r="DI79" s="191"/>
      <c r="DJ79" s="191"/>
      <c r="DK79" s="191"/>
      <c r="DL79" s="191"/>
      <c r="DM79" s="191"/>
      <c r="DN79" s="191"/>
      <c r="DO79" s="191"/>
      <c r="DP79" s="191"/>
      <c r="DQ79" s="191"/>
      <c r="DR79" s="191"/>
      <c r="DS79" s="190"/>
      <c r="DT79" s="190"/>
      <c r="DU79" s="190"/>
      <c r="DV79" s="190"/>
      <c r="DW79" s="190"/>
      <c r="DX79" s="190"/>
      <c r="DY79" s="190"/>
      <c r="DZ79" s="190"/>
      <c r="EA79" s="190"/>
    </row>
    <row r="80" spans="1:131" ht="35.25" customHeight="1" x14ac:dyDescent="0.2">
      <c r="A80" s="21"/>
      <c r="B80" s="21"/>
      <c r="C80" s="21"/>
      <c r="D80" s="21"/>
      <c r="E80" s="21"/>
      <c r="F80" s="21"/>
      <c r="G80" s="21"/>
      <c r="H80" s="21"/>
      <c r="I80" s="21"/>
      <c r="J80" s="21"/>
      <c r="K80" s="21"/>
      <c r="L80" s="21"/>
      <c r="M80" s="21"/>
      <c r="N80" s="21"/>
      <c r="O80" s="21"/>
      <c r="P80" s="21"/>
      <c r="Q80" s="21"/>
      <c r="R80" s="21"/>
      <c r="S80" s="21"/>
      <c r="T80" s="21"/>
      <c r="U80" s="21"/>
      <c r="V80" s="21"/>
      <c r="W80" s="21"/>
      <c r="X80" s="21"/>
      <c r="Y80" s="21"/>
      <c r="Z80" s="21"/>
      <c r="AA80" s="21"/>
      <c r="AB80" s="21"/>
      <c r="AC80" s="21"/>
      <c r="AD80" s="21"/>
      <c r="AE80" s="21"/>
      <c r="AF80" s="21"/>
      <c r="AG80" s="21"/>
      <c r="AH80" s="21"/>
      <c r="AI80" s="21"/>
      <c r="AJ80" s="21"/>
      <c r="AK80" s="21"/>
      <c r="AL80" s="21"/>
      <c r="AM80" s="21"/>
      <c r="AN80" s="21"/>
      <c r="AO80" s="21"/>
      <c r="AP80" s="21"/>
      <c r="AQ80" s="21"/>
      <c r="AR80" s="21"/>
      <c r="AS80" s="21"/>
      <c r="AT80" s="21"/>
      <c r="AU80" s="21"/>
      <c r="AV80" s="21"/>
      <c r="AW80" s="21"/>
      <c r="AX80" s="21"/>
      <c r="AY80" s="21"/>
      <c r="AZ80" s="21"/>
      <c r="BA80" s="21"/>
      <c r="BB80" s="21"/>
      <c r="BC80" s="873" t="s">
        <v>747</v>
      </c>
      <c r="BD80" s="874"/>
      <c r="BE80" s="874"/>
      <c r="BF80" s="875"/>
      <c r="BG80" s="876" t="s">
        <v>1422</v>
      </c>
      <c r="BH80" s="877"/>
      <c r="BI80" s="877"/>
      <c r="BJ80" s="878"/>
      <c r="BK80" s="876" t="s">
        <v>1688</v>
      </c>
      <c r="BL80" s="877"/>
      <c r="BM80" s="878"/>
      <c r="BN80" s="879" t="s">
        <v>1202</v>
      </c>
      <c r="BO80" s="880"/>
      <c r="BP80" s="880"/>
      <c r="BQ80" s="880"/>
      <c r="BR80" s="880"/>
      <c r="BS80" s="880"/>
      <c r="BT80" s="881"/>
    </row>
    <row r="81" spans="1:72" ht="35.25" customHeight="1" x14ac:dyDescent="0.2">
      <c r="A81" s="21"/>
      <c r="B81" s="21"/>
      <c r="C81" s="21"/>
      <c r="D81" s="21"/>
      <c r="E81" s="21"/>
      <c r="F81" s="21"/>
      <c r="G81" s="21"/>
      <c r="H81" s="21"/>
      <c r="I81" s="21"/>
      <c r="J81" s="21"/>
      <c r="K81" s="21"/>
      <c r="L81" s="21"/>
      <c r="M81" s="21"/>
      <c r="N81" s="21"/>
      <c r="O81" s="21"/>
      <c r="P81" s="21"/>
      <c r="Q81" s="21"/>
      <c r="R81" s="21"/>
      <c r="S81" s="21"/>
      <c r="T81" s="21"/>
      <c r="U81" s="21"/>
      <c r="V81" s="21"/>
      <c r="W81" s="21"/>
      <c r="X81" s="21"/>
      <c r="Y81" s="21"/>
      <c r="Z81" s="21"/>
      <c r="AA81" s="21"/>
      <c r="AB81" s="21"/>
      <c r="AC81" s="21"/>
      <c r="AD81" s="21"/>
      <c r="AE81" s="21"/>
      <c r="AF81" s="21"/>
      <c r="AG81" s="21"/>
      <c r="AH81" s="21"/>
      <c r="AI81" s="21"/>
      <c r="AJ81" s="21"/>
      <c r="AK81" s="21"/>
      <c r="AL81" s="21"/>
      <c r="AM81" s="21"/>
      <c r="AN81" s="21"/>
      <c r="AO81" s="21"/>
      <c r="AP81" s="21"/>
      <c r="AQ81" s="21"/>
      <c r="AR81" s="21"/>
      <c r="AS81" s="21"/>
      <c r="AT81" s="21"/>
      <c r="AU81" s="21"/>
      <c r="AV81" s="21"/>
      <c r="AW81" s="21"/>
      <c r="AX81" s="21"/>
      <c r="AY81" s="21"/>
      <c r="AZ81" s="21"/>
      <c r="BA81" s="21"/>
      <c r="BB81" s="21"/>
      <c r="BC81" s="873" t="s">
        <v>975</v>
      </c>
      <c r="BD81" s="874"/>
      <c r="BE81" s="874"/>
      <c r="BF81" s="875"/>
      <c r="BG81" s="876" t="s">
        <v>1423</v>
      </c>
      <c r="BH81" s="877"/>
      <c r="BI81" s="877"/>
      <c r="BJ81" s="878"/>
      <c r="BK81" s="876" t="s">
        <v>1689</v>
      </c>
      <c r="BL81" s="877"/>
      <c r="BM81" s="878"/>
      <c r="BN81" s="879" t="s">
        <v>1202</v>
      </c>
      <c r="BO81" s="880"/>
      <c r="BP81" s="880"/>
      <c r="BQ81" s="880"/>
      <c r="BR81" s="880"/>
      <c r="BS81" s="880"/>
      <c r="BT81" s="881"/>
    </row>
    <row r="82" spans="1:72" ht="35.25" customHeight="1" x14ac:dyDescent="0.2">
      <c r="A82" s="21"/>
      <c r="B82" s="21"/>
      <c r="C82" s="21"/>
      <c r="D82" s="21"/>
      <c r="E82" s="21"/>
      <c r="F82" s="21"/>
      <c r="G82" s="21"/>
      <c r="H82" s="21"/>
      <c r="I82" s="21"/>
      <c r="J82" s="21"/>
      <c r="K82" s="21"/>
      <c r="L82" s="21"/>
      <c r="M82" s="21"/>
      <c r="N82" s="21"/>
      <c r="O82" s="21"/>
      <c r="P82" s="21"/>
      <c r="Q82" s="21"/>
      <c r="R82" s="21"/>
      <c r="S82" s="21"/>
      <c r="T82" s="21"/>
      <c r="U82" s="21"/>
      <c r="V82" s="21"/>
      <c r="W82" s="21"/>
      <c r="X82" s="21"/>
      <c r="Y82" s="21"/>
      <c r="Z82" s="21"/>
      <c r="AA82" s="21"/>
      <c r="AB82" s="21"/>
      <c r="AC82" s="21"/>
      <c r="AD82" s="21"/>
      <c r="AE82" s="21"/>
      <c r="AF82" s="21"/>
      <c r="AG82" s="21"/>
      <c r="AH82" s="21"/>
      <c r="AI82" s="21"/>
      <c r="AJ82" s="21"/>
      <c r="AK82" s="21"/>
      <c r="AL82" s="21"/>
      <c r="AM82" s="21"/>
      <c r="AN82" s="21"/>
      <c r="AO82" s="21"/>
      <c r="AP82" s="21"/>
      <c r="AQ82" s="21"/>
      <c r="AR82" s="21"/>
      <c r="AS82" s="21"/>
      <c r="AT82" s="21"/>
      <c r="AU82" s="21"/>
      <c r="AV82" s="21"/>
      <c r="AW82" s="21"/>
      <c r="AX82" s="21"/>
      <c r="AY82" s="21"/>
      <c r="AZ82" s="21"/>
      <c r="BA82" s="21"/>
      <c r="BB82" s="21"/>
      <c r="BC82" s="873" t="s">
        <v>292</v>
      </c>
      <c r="BD82" s="874"/>
      <c r="BE82" s="874"/>
      <c r="BF82" s="875"/>
      <c r="BG82" s="876" t="s">
        <v>1200</v>
      </c>
      <c r="BH82" s="877"/>
      <c r="BI82" s="877"/>
      <c r="BJ82" s="878"/>
      <c r="BK82" s="876" t="s">
        <v>1690</v>
      </c>
      <c r="BL82" s="877"/>
      <c r="BM82" s="878"/>
      <c r="BN82" s="879" t="s">
        <v>1202</v>
      </c>
      <c r="BO82" s="880"/>
      <c r="BP82" s="880"/>
      <c r="BQ82" s="880"/>
      <c r="BR82" s="880"/>
      <c r="BS82" s="880"/>
      <c r="BT82" s="881"/>
    </row>
    <row r="83" spans="1:72" s="189" customFormat="1" ht="15.75" customHeight="1" x14ac:dyDescent="0.2">
      <c r="A83" s="191"/>
      <c r="B83" s="191"/>
      <c r="C83" s="191"/>
      <c r="D83" s="191"/>
      <c r="E83" s="191"/>
      <c r="F83" s="191"/>
      <c r="G83" s="191"/>
      <c r="H83" s="192"/>
      <c r="I83" s="192"/>
      <c r="J83" s="192"/>
      <c r="K83" s="192"/>
      <c r="L83" s="192"/>
      <c r="M83" s="192"/>
      <c r="N83" s="192"/>
      <c r="O83" s="191"/>
      <c r="P83" s="191"/>
      <c r="Q83" s="191"/>
      <c r="R83" s="191"/>
      <c r="S83" s="191"/>
      <c r="T83" s="191"/>
      <c r="U83" s="191"/>
      <c r="V83" s="191"/>
      <c r="W83" s="191"/>
      <c r="X83" s="191"/>
      <c r="Y83" s="191"/>
      <c r="Z83" s="191"/>
      <c r="AA83" s="191"/>
      <c r="AB83" s="191"/>
      <c r="AC83" s="191"/>
      <c r="AD83" s="191"/>
      <c r="AE83" s="191"/>
      <c r="AF83" s="191"/>
      <c r="AG83" s="191"/>
      <c r="AH83" s="191"/>
      <c r="AI83" s="191"/>
      <c r="AJ83" s="191"/>
      <c r="AK83" s="191"/>
      <c r="AL83" s="191"/>
      <c r="AM83" s="191"/>
      <c r="AN83" s="191"/>
      <c r="AO83" s="191"/>
      <c r="AP83" s="191"/>
      <c r="AQ83" s="191"/>
      <c r="AR83" s="191"/>
      <c r="AS83" s="191"/>
      <c r="AT83" s="191"/>
      <c r="AU83" s="191"/>
      <c r="AV83" s="191"/>
      <c r="AW83" s="191"/>
      <c r="AX83" s="191"/>
      <c r="AY83" s="191"/>
      <c r="AZ83" s="191"/>
      <c r="BA83" s="191"/>
      <c r="BB83" s="191"/>
      <c r="BC83" s="191"/>
      <c r="BD83" s="191"/>
      <c r="BE83" s="191"/>
      <c r="BF83" s="191"/>
      <c r="BG83" s="191"/>
      <c r="BH83" s="191"/>
      <c r="BI83" s="191"/>
      <c r="BJ83" s="191"/>
      <c r="BK83" s="191"/>
      <c r="BL83" s="192"/>
      <c r="BM83" s="192"/>
      <c r="BN83" s="192"/>
      <c r="BO83" s="192"/>
      <c r="BP83" s="192"/>
      <c r="BQ83" s="192"/>
      <c r="BR83" s="192"/>
      <c r="BS83" s="192"/>
      <c r="BT83" s="192"/>
    </row>
  </sheetData>
  <mergeCells count="696">
    <mergeCell ref="A1:K1"/>
    <mergeCell ref="L1:N4"/>
    <mergeCell ref="T1:U4"/>
    <mergeCell ref="BH1:BH2"/>
    <mergeCell ref="BI1:BL2"/>
    <mergeCell ref="BO1:BT2"/>
    <mergeCell ref="A2:K2"/>
    <mergeCell ref="B3:I3"/>
    <mergeCell ref="J3:K3"/>
    <mergeCell ref="BH3:BH4"/>
    <mergeCell ref="A7:A8"/>
    <mergeCell ref="B7:B8"/>
    <mergeCell ref="C7:C8"/>
    <mergeCell ref="D7:F8"/>
    <mergeCell ref="G7:G8"/>
    <mergeCell ref="H7:K8"/>
    <mergeCell ref="BI3:BL4"/>
    <mergeCell ref="BO3:BT4"/>
    <mergeCell ref="B4:I4"/>
    <mergeCell ref="J4:K4"/>
    <mergeCell ref="A6:N6"/>
    <mergeCell ref="O6:R6"/>
    <mergeCell ref="S6:BG6"/>
    <mergeCell ref="BH6:BT6"/>
    <mergeCell ref="AA7:AB7"/>
    <mergeCell ref="AC7:AD7"/>
    <mergeCell ref="AE7:AF7"/>
    <mergeCell ref="AG7:AH7"/>
    <mergeCell ref="AI7:AJ7"/>
    <mergeCell ref="AK7:AL7"/>
    <mergeCell ref="L7:N8"/>
    <mergeCell ref="O7:R7"/>
    <mergeCell ref="S7:T7"/>
    <mergeCell ref="U7:V7"/>
    <mergeCell ref="W7:X7"/>
    <mergeCell ref="Y7:Z7"/>
    <mergeCell ref="AY7:AZ7"/>
    <mergeCell ref="BA7:BB7"/>
    <mergeCell ref="BC7:BG7"/>
    <mergeCell ref="BH7:BN7"/>
    <mergeCell ref="BO7:BT7"/>
    <mergeCell ref="BH8:BJ8"/>
    <mergeCell ref="AM7:AN7"/>
    <mergeCell ref="AO7:AP7"/>
    <mergeCell ref="AQ7:AR7"/>
    <mergeCell ref="AS7:AT7"/>
    <mergeCell ref="AU7:AV7"/>
    <mergeCell ref="AW7:AX7"/>
    <mergeCell ref="O9:O11"/>
    <mergeCell ref="P9:P11"/>
    <mergeCell ref="Q9:Q11"/>
    <mergeCell ref="R9:R11"/>
    <mergeCell ref="T9:T11"/>
    <mergeCell ref="V9:V11"/>
    <mergeCell ref="A9:A12"/>
    <mergeCell ref="B9:B12"/>
    <mergeCell ref="C9:C11"/>
    <mergeCell ref="D9:F11"/>
    <mergeCell ref="I9:K9"/>
    <mergeCell ref="L9:N11"/>
    <mergeCell ref="I10:K10"/>
    <mergeCell ref="I11:K11"/>
    <mergeCell ref="D12:F12"/>
    <mergeCell ref="I12:K12"/>
    <mergeCell ref="L12:N12"/>
    <mergeCell ref="AJ9:AJ11"/>
    <mergeCell ref="AL9:AL11"/>
    <mergeCell ref="AN9:AN11"/>
    <mergeCell ref="AP9:AP11"/>
    <mergeCell ref="AR9:AR11"/>
    <mergeCell ref="AT9:AT11"/>
    <mergeCell ref="X9:X11"/>
    <mergeCell ref="Z9:Z11"/>
    <mergeCell ref="AB9:AB11"/>
    <mergeCell ref="AD9:AD11"/>
    <mergeCell ref="AF9:AF11"/>
    <mergeCell ref="AH9:AH11"/>
    <mergeCell ref="BG9:BG11"/>
    <mergeCell ref="BH9:BJ9"/>
    <mergeCell ref="BQ9:BQ11"/>
    <mergeCell ref="BR9:BR11"/>
    <mergeCell ref="BS9:BS11"/>
    <mergeCell ref="BT9:BT11"/>
    <mergeCell ref="BH10:BJ10"/>
    <mergeCell ref="BH11:BJ11"/>
    <mergeCell ref="AV9:AV11"/>
    <mergeCell ref="AX9:AX11"/>
    <mergeCell ref="AZ9:AZ11"/>
    <mergeCell ref="BB9:BB11"/>
    <mergeCell ref="BD9:BD11"/>
    <mergeCell ref="BE9:BE11"/>
    <mergeCell ref="BH12:BJ12"/>
    <mergeCell ref="A13:A17"/>
    <mergeCell ref="B13:B17"/>
    <mergeCell ref="C13:C17"/>
    <mergeCell ref="D13:F17"/>
    <mergeCell ref="I13:K13"/>
    <mergeCell ref="L13:N17"/>
    <mergeCell ref="O13:O17"/>
    <mergeCell ref="P13:P17"/>
    <mergeCell ref="BQ13:BQ17"/>
    <mergeCell ref="BR13:BR17"/>
    <mergeCell ref="BS13:BS17"/>
    <mergeCell ref="BT13:BT17"/>
    <mergeCell ref="I14:K14"/>
    <mergeCell ref="BH14:BJ14"/>
    <mergeCell ref="I15:K15"/>
    <mergeCell ref="BH15:BJ15"/>
    <mergeCell ref="I16:K16"/>
    <mergeCell ref="BH16:BJ16"/>
    <mergeCell ref="AZ13:AZ17"/>
    <mergeCell ref="BB13:BB17"/>
    <mergeCell ref="BD13:BD17"/>
    <mergeCell ref="BE13:BE17"/>
    <mergeCell ref="BG13:BG17"/>
    <mergeCell ref="BH13:BJ13"/>
    <mergeCell ref="AN13:AN17"/>
    <mergeCell ref="AP13:AP17"/>
    <mergeCell ref="AR13:AR17"/>
    <mergeCell ref="AT13:AT17"/>
    <mergeCell ref="AV13:AV17"/>
    <mergeCell ref="AX13:AX17"/>
    <mergeCell ref="AB13:AB17"/>
    <mergeCell ref="AD13:AD17"/>
    <mergeCell ref="X18:X22"/>
    <mergeCell ref="Z18:Z22"/>
    <mergeCell ref="I17:K17"/>
    <mergeCell ref="BH17:BJ17"/>
    <mergeCell ref="A18:A22"/>
    <mergeCell ref="B18:B22"/>
    <mergeCell ref="C18:C22"/>
    <mergeCell ref="D18:F22"/>
    <mergeCell ref="I18:K18"/>
    <mergeCell ref="L18:N22"/>
    <mergeCell ref="O18:O22"/>
    <mergeCell ref="P18:P22"/>
    <mergeCell ref="AF13:AF17"/>
    <mergeCell ref="AH13:AH17"/>
    <mergeCell ref="AJ13:AJ17"/>
    <mergeCell ref="AL13:AL17"/>
    <mergeCell ref="Q13:Q17"/>
    <mergeCell ref="R13:R17"/>
    <mergeCell ref="T13:T17"/>
    <mergeCell ref="V13:V17"/>
    <mergeCell ref="X13:X17"/>
    <mergeCell ref="Z13:Z17"/>
    <mergeCell ref="BQ18:BQ22"/>
    <mergeCell ref="BR18:BR22"/>
    <mergeCell ref="BS18:BS22"/>
    <mergeCell ref="BT18:BT22"/>
    <mergeCell ref="I19:K19"/>
    <mergeCell ref="BH19:BJ19"/>
    <mergeCell ref="I20:K20"/>
    <mergeCell ref="BH20:BJ20"/>
    <mergeCell ref="I21:K21"/>
    <mergeCell ref="BH21:BJ21"/>
    <mergeCell ref="AZ18:AZ22"/>
    <mergeCell ref="BB18:BB22"/>
    <mergeCell ref="BD18:BD22"/>
    <mergeCell ref="BE18:BE22"/>
    <mergeCell ref="BG18:BG22"/>
    <mergeCell ref="BH18:BJ18"/>
    <mergeCell ref="AN18:AN22"/>
    <mergeCell ref="AP18:AP22"/>
    <mergeCell ref="AR18:AR22"/>
    <mergeCell ref="AT18:AT22"/>
    <mergeCell ref="AV18:AV22"/>
    <mergeCell ref="AX18:AX22"/>
    <mergeCell ref="AB18:AB22"/>
    <mergeCell ref="AD18:AD22"/>
    <mergeCell ref="Q23:Q24"/>
    <mergeCell ref="R23:R24"/>
    <mergeCell ref="T23:T24"/>
    <mergeCell ref="V23:V24"/>
    <mergeCell ref="X23:X24"/>
    <mergeCell ref="Z23:Z24"/>
    <mergeCell ref="I22:K22"/>
    <mergeCell ref="BH22:BJ22"/>
    <mergeCell ref="A23:A24"/>
    <mergeCell ref="B23:B24"/>
    <mergeCell ref="C23:C24"/>
    <mergeCell ref="D23:F24"/>
    <mergeCell ref="I23:K23"/>
    <mergeCell ref="L23:N24"/>
    <mergeCell ref="O23:O24"/>
    <mergeCell ref="P23:P24"/>
    <mergeCell ref="AF18:AF22"/>
    <mergeCell ref="AH18:AH22"/>
    <mergeCell ref="AJ18:AJ22"/>
    <mergeCell ref="AL18:AL22"/>
    <mergeCell ref="Q18:Q22"/>
    <mergeCell ref="R18:R22"/>
    <mergeCell ref="T18:T22"/>
    <mergeCell ref="V18:V22"/>
    <mergeCell ref="BQ23:BQ24"/>
    <mergeCell ref="BR23:BR24"/>
    <mergeCell ref="BS23:BS24"/>
    <mergeCell ref="BT23:BT24"/>
    <mergeCell ref="I24:K24"/>
    <mergeCell ref="BH24:BJ24"/>
    <mergeCell ref="AZ23:AZ24"/>
    <mergeCell ref="BB23:BB24"/>
    <mergeCell ref="BD23:BD24"/>
    <mergeCell ref="BE23:BE24"/>
    <mergeCell ref="BG23:BG24"/>
    <mergeCell ref="BH23:BJ23"/>
    <mergeCell ref="AN23:AN24"/>
    <mergeCell ref="AP23:AP24"/>
    <mergeCell ref="AR23:AR24"/>
    <mergeCell ref="AT23:AT24"/>
    <mergeCell ref="AV23:AV24"/>
    <mergeCell ref="AX23:AX24"/>
    <mergeCell ref="AB23:AB24"/>
    <mergeCell ref="AD23:AD24"/>
    <mergeCell ref="AF23:AF24"/>
    <mergeCell ref="AH23:AH24"/>
    <mergeCell ref="AJ23:AJ24"/>
    <mergeCell ref="AL23:AL24"/>
    <mergeCell ref="O25:O26"/>
    <mergeCell ref="P25:P26"/>
    <mergeCell ref="Q25:Q26"/>
    <mergeCell ref="R25:R26"/>
    <mergeCell ref="T25:T26"/>
    <mergeCell ref="V25:V26"/>
    <mergeCell ref="A25:A26"/>
    <mergeCell ref="B25:B26"/>
    <mergeCell ref="C25:C26"/>
    <mergeCell ref="D25:F26"/>
    <mergeCell ref="I25:K25"/>
    <mergeCell ref="L25:N26"/>
    <mergeCell ref="I26:K26"/>
    <mergeCell ref="AJ25:AJ26"/>
    <mergeCell ref="AL25:AL26"/>
    <mergeCell ref="AN25:AN26"/>
    <mergeCell ref="AP25:AP26"/>
    <mergeCell ref="AR25:AR26"/>
    <mergeCell ref="AT25:AT26"/>
    <mergeCell ref="X25:X26"/>
    <mergeCell ref="Z25:Z26"/>
    <mergeCell ref="AB25:AB26"/>
    <mergeCell ref="AD25:AD26"/>
    <mergeCell ref="AF25:AF26"/>
    <mergeCell ref="AH25:AH26"/>
    <mergeCell ref="BG25:BG26"/>
    <mergeCell ref="BH25:BJ25"/>
    <mergeCell ref="BQ25:BQ26"/>
    <mergeCell ref="BR25:BR26"/>
    <mergeCell ref="BS25:BS26"/>
    <mergeCell ref="BT25:BT26"/>
    <mergeCell ref="BH26:BJ26"/>
    <mergeCell ref="AV25:AV26"/>
    <mergeCell ref="AX25:AX26"/>
    <mergeCell ref="AZ25:AZ26"/>
    <mergeCell ref="BB25:BB26"/>
    <mergeCell ref="BD25:BD26"/>
    <mergeCell ref="BE25:BE26"/>
    <mergeCell ref="D27:F27"/>
    <mergeCell ref="I27:K27"/>
    <mergeCell ref="L27:N27"/>
    <mergeCell ref="BH27:BJ27"/>
    <mergeCell ref="A28:A30"/>
    <mergeCell ref="B28:B30"/>
    <mergeCell ref="C28:C30"/>
    <mergeCell ref="D28:F30"/>
    <mergeCell ref="I28:K28"/>
    <mergeCell ref="L28:N30"/>
    <mergeCell ref="BR28:BR30"/>
    <mergeCell ref="BS28:BS30"/>
    <mergeCell ref="BT28:BT30"/>
    <mergeCell ref="AV28:AV29"/>
    <mergeCell ref="AX28:AX29"/>
    <mergeCell ref="AZ28:AZ29"/>
    <mergeCell ref="BB28:BB29"/>
    <mergeCell ref="BD28:BD30"/>
    <mergeCell ref="BE28:BE30"/>
    <mergeCell ref="A31:A33"/>
    <mergeCell ref="B31:B33"/>
    <mergeCell ref="C31:C33"/>
    <mergeCell ref="D31:F33"/>
    <mergeCell ref="I31:K31"/>
    <mergeCell ref="L31:N33"/>
    <mergeCell ref="BG28:BG30"/>
    <mergeCell ref="BH28:BJ28"/>
    <mergeCell ref="BQ28:BQ30"/>
    <mergeCell ref="AJ28:AJ30"/>
    <mergeCell ref="AL28:AL30"/>
    <mergeCell ref="AN28:AN30"/>
    <mergeCell ref="AP28:AP29"/>
    <mergeCell ref="AR28:AR29"/>
    <mergeCell ref="AT28:AT29"/>
    <mergeCell ref="X28:X30"/>
    <mergeCell ref="Z28:Z30"/>
    <mergeCell ref="AB28:AB30"/>
    <mergeCell ref="AD28:AD30"/>
    <mergeCell ref="AF28:AF30"/>
    <mergeCell ref="AH28:AH30"/>
    <mergeCell ref="O28:O30"/>
    <mergeCell ref="P28:P30"/>
    <mergeCell ref="Q28:Q30"/>
    <mergeCell ref="O31:O33"/>
    <mergeCell ref="P31:P33"/>
    <mergeCell ref="Q31:Q33"/>
    <mergeCell ref="R31:R33"/>
    <mergeCell ref="T31:T33"/>
    <mergeCell ref="V31:V33"/>
    <mergeCell ref="I29:K29"/>
    <mergeCell ref="BH29:BJ29"/>
    <mergeCell ref="I30:K30"/>
    <mergeCell ref="BH30:BJ30"/>
    <mergeCell ref="R28:R30"/>
    <mergeCell ref="T28:T30"/>
    <mergeCell ref="V28:V30"/>
    <mergeCell ref="I32:K32"/>
    <mergeCell ref="I33:K33"/>
    <mergeCell ref="BQ31:BQ33"/>
    <mergeCell ref="BR31:BR33"/>
    <mergeCell ref="BS31:BS33"/>
    <mergeCell ref="BT31:BT33"/>
    <mergeCell ref="AV31:AV33"/>
    <mergeCell ref="AX31:AX33"/>
    <mergeCell ref="AZ31:AZ33"/>
    <mergeCell ref="BB31:BB33"/>
    <mergeCell ref="BD31:BD33"/>
    <mergeCell ref="BE31:BE33"/>
    <mergeCell ref="BH32:BJ32"/>
    <mergeCell ref="BH33:BJ33"/>
    <mergeCell ref="A34:A39"/>
    <mergeCell ref="B34:B36"/>
    <mergeCell ref="C34:C36"/>
    <mergeCell ref="D34:F36"/>
    <mergeCell ref="I34:K34"/>
    <mergeCell ref="L34:N34"/>
    <mergeCell ref="BG31:BG33"/>
    <mergeCell ref="BH31:BJ31"/>
    <mergeCell ref="AJ31:AJ33"/>
    <mergeCell ref="AL31:AL33"/>
    <mergeCell ref="AN31:AN33"/>
    <mergeCell ref="AP31:AP33"/>
    <mergeCell ref="AR31:AR33"/>
    <mergeCell ref="AT31:AT33"/>
    <mergeCell ref="X31:X33"/>
    <mergeCell ref="Z31:Z33"/>
    <mergeCell ref="AB31:AB33"/>
    <mergeCell ref="AD31:AD33"/>
    <mergeCell ref="AF31:AF33"/>
    <mergeCell ref="AH31:AH33"/>
    <mergeCell ref="B37:B39"/>
    <mergeCell ref="C37:C39"/>
    <mergeCell ref="D37:F39"/>
    <mergeCell ref="I37:K37"/>
    <mergeCell ref="BS34:BS36"/>
    <mergeCell ref="BT34:BT36"/>
    <mergeCell ref="I35:K35"/>
    <mergeCell ref="L35:N36"/>
    <mergeCell ref="O35:O36"/>
    <mergeCell ref="P35:P36"/>
    <mergeCell ref="Q35:Q36"/>
    <mergeCell ref="R35:R36"/>
    <mergeCell ref="BH35:BJ35"/>
    <mergeCell ref="BC34:BC36"/>
    <mergeCell ref="BD34:BD36"/>
    <mergeCell ref="BE34:BE36"/>
    <mergeCell ref="BG34:BG36"/>
    <mergeCell ref="BH34:BJ34"/>
    <mergeCell ref="BQ34:BQ36"/>
    <mergeCell ref="I36:K36"/>
    <mergeCell ref="O37:O39"/>
    <mergeCell ref="P37:P39"/>
    <mergeCell ref="Q37:Q39"/>
    <mergeCell ref="BR34:BR36"/>
    <mergeCell ref="AN37:AN39"/>
    <mergeCell ref="R37:R39"/>
    <mergeCell ref="T37:T39"/>
    <mergeCell ref="V37:V39"/>
    <mergeCell ref="X37:X39"/>
    <mergeCell ref="Z37:Z39"/>
    <mergeCell ref="AB37:AB39"/>
    <mergeCell ref="BH36:BJ36"/>
    <mergeCell ref="BR37:BR39"/>
    <mergeCell ref="BS37:BS39"/>
    <mergeCell ref="BT37:BT39"/>
    <mergeCell ref="I38:K38"/>
    <mergeCell ref="BH38:BJ38"/>
    <mergeCell ref="I39:K39"/>
    <mergeCell ref="BH39:BJ39"/>
    <mergeCell ref="BB37:BB39"/>
    <mergeCell ref="BD37:BD39"/>
    <mergeCell ref="BE37:BE39"/>
    <mergeCell ref="BG37:BG39"/>
    <mergeCell ref="BH37:BJ37"/>
    <mergeCell ref="BQ37:BQ39"/>
    <mergeCell ref="AP37:AP39"/>
    <mergeCell ref="AR37:AR39"/>
    <mergeCell ref="AT37:AT39"/>
    <mergeCell ref="AV37:AV39"/>
    <mergeCell ref="AX37:AX39"/>
    <mergeCell ref="AZ37:AZ39"/>
    <mergeCell ref="AD37:AD39"/>
    <mergeCell ref="AF37:AF39"/>
    <mergeCell ref="AH37:AH39"/>
    <mergeCell ref="AJ37:AJ39"/>
    <mergeCell ref="AL37:AL39"/>
    <mergeCell ref="L37:N39"/>
    <mergeCell ref="R40:R41"/>
    <mergeCell ref="T40:T41"/>
    <mergeCell ref="V40:V41"/>
    <mergeCell ref="A40:A41"/>
    <mergeCell ref="B40:B41"/>
    <mergeCell ref="C40:C41"/>
    <mergeCell ref="D40:F41"/>
    <mergeCell ref="I40:K40"/>
    <mergeCell ref="L40:N41"/>
    <mergeCell ref="I41:K41"/>
    <mergeCell ref="BR40:BR41"/>
    <mergeCell ref="BS40:BS41"/>
    <mergeCell ref="BT40:BT41"/>
    <mergeCell ref="BH41:BJ41"/>
    <mergeCell ref="AV40:AV41"/>
    <mergeCell ref="AX40:AX41"/>
    <mergeCell ref="AZ40:AZ41"/>
    <mergeCell ref="BB40:BB41"/>
    <mergeCell ref="BD40:BD41"/>
    <mergeCell ref="BE40:BE41"/>
    <mergeCell ref="A42:A45"/>
    <mergeCell ref="B42:B45"/>
    <mergeCell ref="C42:C45"/>
    <mergeCell ref="D42:F45"/>
    <mergeCell ref="I42:K42"/>
    <mergeCell ref="L42:N45"/>
    <mergeCell ref="BG40:BG41"/>
    <mergeCell ref="BH40:BJ40"/>
    <mergeCell ref="BQ40:BQ41"/>
    <mergeCell ref="AJ40:AJ41"/>
    <mergeCell ref="AL40:AL41"/>
    <mergeCell ref="AN40:AN41"/>
    <mergeCell ref="AP40:AP41"/>
    <mergeCell ref="AR40:AR41"/>
    <mergeCell ref="AT40:AT41"/>
    <mergeCell ref="X40:X41"/>
    <mergeCell ref="Z40:Z41"/>
    <mergeCell ref="AB40:AB41"/>
    <mergeCell ref="AD40:AD41"/>
    <mergeCell ref="AF40:AF41"/>
    <mergeCell ref="AH40:AH41"/>
    <mergeCell ref="O40:O41"/>
    <mergeCell ref="P40:P41"/>
    <mergeCell ref="Q40:Q41"/>
    <mergeCell ref="X42:X45"/>
    <mergeCell ref="Z42:Z45"/>
    <mergeCell ref="AB42:AB45"/>
    <mergeCell ref="AD42:AD45"/>
    <mergeCell ref="AF42:AF45"/>
    <mergeCell ref="AH42:AH45"/>
    <mergeCell ref="O42:O45"/>
    <mergeCell ref="P42:P45"/>
    <mergeCell ref="Q42:Q45"/>
    <mergeCell ref="R42:R45"/>
    <mergeCell ref="T42:T45"/>
    <mergeCell ref="V42:V45"/>
    <mergeCell ref="BT42:BT45"/>
    <mergeCell ref="I43:K43"/>
    <mergeCell ref="I44:K44"/>
    <mergeCell ref="BH44:BJ44"/>
    <mergeCell ref="I45:K45"/>
    <mergeCell ref="BH45:BJ45"/>
    <mergeCell ref="BG42:BG45"/>
    <mergeCell ref="BH42:BJ43"/>
    <mergeCell ref="BK42:BK43"/>
    <mergeCell ref="BQ42:BQ45"/>
    <mergeCell ref="BR42:BR45"/>
    <mergeCell ref="BS42:BS45"/>
    <mergeCell ref="AV42:AV45"/>
    <mergeCell ref="AX42:AX45"/>
    <mergeCell ref="AZ42:AZ45"/>
    <mergeCell ref="BB42:BB45"/>
    <mergeCell ref="BD42:BD45"/>
    <mergeCell ref="BE42:BE45"/>
    <mergeCell ref="AJ42:AJ45"/>
    <mergeCell ref="AL42:AL45"/>
    <mergeCell ref="AN42:AN45"/>
    <mergeCell ref="AP42:AP45"/>
    <mergeCell ref="AR42:AR45"/>
    <mergeCell ref="AT42:AT45"/>
    <mergeCell ref="Q46:Q51"/>
    <mergeCell ref="R46:R51"/>
    <mergeCell ref="T46:T51"/>
    <mergeCell ref="V46:V51"/>
    <mergeCell ref="A46:A51"/>
    <mergeCell ref="B46:B51"/>
    <mergeCell ref="C46:C51"/>
    <mergeCell ref="D46:F51"/>
    <mergeCell ref="I46:K46"/>
    <mergeCell ref="L46:N51"/>
    <mergeCell ref="I47:K47"/>
    <mergeCell ref="I48:K48"/>
    <mergeCell ref="I49:K49"/>
    <mergeCell ref="I50:K50"/>
    <mergeCell ref="I51:K51"/>
    <mergeCell ref="BQ46:BQ51"/>
    <mergeCell ref="BR46:BR51"/>
    <mergeCell ref="BS46:BS51"/>
    <mergeCell ref="BT46:BT51"/>
    <mergeCell ref="BH47:BJ47"/>
    <mergeCell ref="BH48:BJ48"/>
    <mergeCell ref="BH49:BJ49"/>
    <mergeCell ref="BH50:BJ50"/>
    <mergeCell ref="AV46:AV51"/>
    <mergeCell ref="AX46:AX51"/>
    <mergeCell ref="AZ46:AZ51"/>
    <mergeCell ref="BB46:BB51"/>
    <mergeCell ref="BD46:BD51"/>
    <mergeCell ref="BE46:BE51"/>
    <mergeCell ref="BH51:BJ51"/>
    <mergeCell ref="BH46:BJ46"/>
    <mergeCell ref="A52:A58"/>
    <mergeCell ref="B52:B58"/>
    <mergeCell ref="C52:C58"/>
    <mergeCell ref="D52:F58"/>
    <mergeCell ref="I52:K52"/>
    <mergeCell ref="L52:N58"/>
    <mergeCell ref="O52:O58"/>
    <mergeCell ref="P52:P58"/>
    <mergeCell ref="BG46:BG51"/>
    <mergeCell ref="AJ46:AJ51"/>
    <mergeCell ref="AL46:AL51"/>
    <mergeCell ref="AN46:AN51"/>
    <mergeCell ref="AP46:AP51"/>
    <mergeCell ref="AR46:AR51"/>
    <mergeCell ref="AT46:AT51"/>
    <mergeCell ref="X46:X51"/>
    <mergeCell ref="Z46:Z51"/>
    <mergeCell ref="AB46:AB51"/>
    <mergeCell ref="AD46:AD51"/>
    <mergeCell ref="AF46:AF51"/>
    <mergeCell ref="AH46:AH51"/>
    <mergeCell ref="I56:K56"/>
    <mergeCell ref="O46:O51"/>
    <mergeCell ref="P46:P51"/>
    <mergeCell ref="BT52:BT58"/>
    <mergeCell ref="I53:K53"/>
    <mergeCell ref="BH53:BJ53"/>
    <mergeCell ref="I54:K54"/>
    <mergeCell ref="BH54:BJ54"/>
    <mergeCell ref="I55:K55"/>
    <mergeCell ref="BH55:BJ55"/>
    <mergeCell ref="AZ52:AZ58"/>
    <mergeCell ref="BB52:BB58"/>
    <mergeCell ref="BD52:BD58"/>
    <mergeCell ref="BE52:BE58"/>
    <mergeCell ref="BG52:BG58"/>
    <mergeCell ref="BH52:BJ52"/>
    <mergeCell ref="AN52:AN58"/>
    <mergeCell ref="AP52:AP58"/>
    <mergeCell ref="AR52:AR58"/>
    <mergeCell ref="AT52:AT58"/>
    <mergeCell ref="AV52:AV58"/>
    <mergeCell ref="AX52:AX58"/>
    <mergeCell ref="AB52:AB58"/>
    <mergeCell ref="AD52:AD58"/>
    <mergeCell ref="AF52:AF58"/>
    <mergeCell ref="AH52:AH58"/>
    <mergeCell ref="AJ52:AJ58"/>
    <mergeCell ref="BH56:BJ56"/>
    <mergeCell ref="I57:K57"/>
    <mergeCell ref="BH57:BJ57"/>
    <mergeCell ref="I58:K58"/>
    <mergeCell ref="BH58:BJ58"/>
    <mergeCell ref="BQ52:BQ58"/>
    <mergeCell ref="BR52:BR58"/>
    <mergeCell ref="BS52:BS58"/>
    <mergeCell ref="AL52:AL58"/>
    <mergeCell ref="Q52:Q58"/>
    <mergeCell ref="R52:R58"/>
    <mergeCell ref="T52:T58"/>
    <mergeCell ref="V52:V58"/>
    <mergeCell ref="X52:X58"/>
    <mergeCell ref="Z52:Z58"/>
    <mergeCell ref="R59:R66"/>
    <mergeCell ref="T59:T66"/>
    <mergeCell ref="V59:V66"/>
    <mergeCell ref="A59:A66"/>
    <mergeCell ref="B59:B66"/>
    <mergeCell ref="C59:C66"/>
    <mergeCell ref="D59:F66"/>
    <mergeCell ref="I59:K59"/>
    <mergeCell ref="L59:N66"/>
    <mergeCell ref="I60:K60"/>
    <mergeCell ref="I61:K61"/>
    <mergeCell ref="I62:K62"/>
    <mergeCell ref="I63:K63"/>
    <mergeCell ref="I64:K64"/>
    <mergeCell ref="I65:K65"/>
    <mergeCell ref="I66:K66"/>
    <mergeCell ref="O59:O66"/>
    <mergeCell ref="P59:P66"/>
    <mergeCell ref="Q59:Q66"/>
    <mergeCell ref="BR59:BR66"/>
    <mergeCell ref="BS59:BS66"/>
    <mergeCell ref="BT59:BT66"/>
    <mergeCell ref="BH60:BJ60"/>
    <mergeCell ref="BH61:BJ61"/>
    <mergeCell ref="BH62:BJ62"/>
    <mergeCell ref="BH63:BJ63"/>
    <mergeCell ref="AV59:AV66"/>
    <mergeCell ref="AX59:AX66"/>
    <mergeCell ref="AZ59:AZ66"/>
    <mergeCell ref="BB59:BB66"/>
    <mergeCell ref="BD59:BD66"/>
    <mergeCell ref="BE59:BE66"/>
    <mergeCell ref="BH64:BJ64"/>
    <mergeCell ref="BH65:BJ65"/>
    <mergeCell ref="BH66:BJ66"/>
    <mergeCell ref="BG59:BG66"/>
    <mergeCell ref="BH59:BJ59"/>
    <mergeCell ref="BQ59:BQ66"/>
    <mergeCell ref="AJ59:AJ66"/>
    <mergeCell ref="AL59:AL66"/>
    <mergeCell ref="AN59:AN66"/>
    <mergeCell ref="AP59:AP66"/>
    <mergeCell ref="AR59:AR66"/>
    <mergeCell ref="AT59:AT66"/>
    <mergeCell ref="X59:X66"/>
    <mergeCell ref="Z59:Z66"/>
    <mergeCell ref="AB59:AB66"/>
    <mergeCell ref="AD59:AD66"/>
    <mergeCell ref="AF59:AF66"/>
    <mergeCell ref="AH59:AH66"/>
    <mergeCell ref="A67:A75"/>
    <mergeCell ref="B67:B75"/>
    <mergeCell ref="C67:C75"/>
    <mergeCell ref="D67:F75"/>
    <mergeCell ref="I67:K67"/>
    <mergeCell ref="L67:N75"/>
    <mergeCell ref="I68:K68"/>
    <mergeCell ref="I69:K69"/>
    <mergeCell ref="I70:K70"/>
    <mergeCell ref="I71:K71"/>
    <mergeCell ref="I75:K75"/>
    <mergeCell ref="X67:X75"/>
    <mergeCell ref="Z67:Z75"/>
    <mergeCell ref="AB67:AB75"/>
    <mergeCell ref="AD67:AD75"/>
    <mergeCell ref="AF67:AF75"/>
    <mergeCell ref="AH67:AH75"/>
    <mergeCell ref="O67:O75"/>
    <mergeCell ref="P67:P75"/>
    <mergeCell ref="Q67:Q75"/>
    <mergeCell ref="R67:R75"/>
    <mergeCell ref="T67:T75"/>
    <mergeCell ref="V67:V75"/>
    <mergeCell ref="AZ67:AZ75"/>
    <mergeCell ref="BB67:BB75"/>
    <mergeCell ref="BD67:BD75"/>
    <mergeCell ref="BE67:BE75"/>
    <mergeCell ref="AJ67:AJ75"/>
    <mergeCell ref="AL67:AL75"/>
    <mergeCell ref="AN67:AN75"/>
    <mergeCell ref="AP67:AP75"/>
    <mergeCell ref="AR67:AR75"/>
    <mergeCell ref="AT67:AT75"/>
    <mergeCell ref="BH75:BJ75"/>
    <mergeCell ref="BE77:BN77"/>
    <mergeCell ref="BC79:BF79"/>
    <mergeCell ref="BG79:BJ79"/>
    <mergeCell ref="BK79:BM79"/>
    <mergeCell ref="BN79:BT79"/>
    <mergeCell ref="I72:K72"/>
    <mergeCell ref="BH72:BJ72"/>
    <mergeCell ref="I73:K73"/>
    <mergeCell ref="BH73:BJ73"/>
    <mergeCell ref="I74:K74"/>
    <mergeCell ref="BH74:BJ74"/>
    <mergeCell ref="BG67:BG75"/>
    <mergeCell ref="BH67:BJ67"/>
    <mergeCell ref="BQ67:BQ75"/>
    <mergeCell ref="BR67:BR75"/>
    <mergeCell ref="BS67:BS75"/>
    <mergeCell ref="BT67:BT75"/>
    <mergeCell ref="BH68:BJ68"/>
    <mergeCell ref="BH69:BJ69"/>
    <mergeCell ref="BH70:BJ70"/>
    <mergeCell ref="BH71:BJ71"/>
    <mergeCell ref="AV67:AV75"/>
    <mergeCell ref="AX67:AX75"/>
    <mergeCell ref="BC82:BF82"/>
    <mergeCell ref="BG82:BJ82"/>
    <mergeCell ref="BK82:BM82"/>
    <mergeCell ref="BN82:BT82"/>
    <mergeCell ref="BC80:BF80"/>
    <mergeCell ref="BG80:BJ80"/>
    <mergeCell ref="BK80:BM80"/>
    <mergeCell ref="BN80:BT80"/>
    <mergeCell ref="BC81:BF81"/>
    <mergeCell ref="BG81:BJ81"/>
    <mergeCell ref="BK81:BM81"/>
    <mergeCell ref="BN81:BT81"/>
  </mergeCells>
  <conditionalFormatting sqref="BO67:BP75 BO9:BP11 BO13:BP26 BO28:BP29 BO31:BP33">
    <cfRule type="cellIs" dxfId="155" priority="11" stopIfTrue="1" operator="lessThan">
      <formula>1</formula>
    </cfRule>
  </conditionalFormatting>
  <conditionalFormatting sqref="BO12:BP12">
    <cfRule type="cellIs" dxfId="154" priority="10" stopIfTrue="1" operator="lessThan">
      <formula>1</formula>
    </cfRule>
  </conditionalFormatting>
  <conditionalFormatting sqref="BO59:BP66">
    <cfRule type="cellIs" dxfId="153" priority="9" stopIfTrue="1" operator="lessThan">
      <formula>1</formula>
    </cfRule>
  </conditionalFormatting>
  <conditionalFormatting sqref="BO52:BP58">
    <cfRule type="cellIs" dxfId="152" priority="8" stopIfTrue="1" operator="lessThan">
      <formula>1</formula>
    </cfRule>
  </conditionalFormatting>
  <conditionalFormatting sqref="BO46:BP51">
    <cfRule type="cellIs" dxfId="151" priority="7" stopIfTrue="1" operator="lessThan">
      <formula>1</formula>
    </cfRule>
  </conditionalFormatting>
  <conditionalFormatting sqref="BO27:BP27">
    <cfRule type="cellIs" dxfId="150" priority="6" stopIfTrue="1" operator="lessThan">
      <formula>1</formula>
    </cfRule>
  </conditionalFormatting>
  <conditionalFormatting sqref="BO30:BP30">
    <cfRule type="cellIs" dxfId="149" priority="5" stopIfTrue="1" operator="lessThan">
      <formula>1</formula>
    </cfRule>
  </conditionalFormatting>
  <conditionalFormatting sqref="BO42:BP45">
    <cfRule type="cellIs" dxfId="148" priority="2" stopIfTrue="1" operator="lessThan">
      <formula>1</formula>
    </cfRule>
  </conditionalFormatting>
  <conditionalFormatting sqref="BO37:BP39">
    <cfRule type="cellIs" dxfId="147" priority="4" stopIfTrue="1" operator="lessThan">
      <formula>1</formula>
    </cfRule>
  </conditionalFormatting>
  <conditionalFormatting sqref="BO40:BP41">
    <cfRule type="cellIs" dxfId="146" priority="3" stopIfTrue="1" operator="lessThan">
      <formula>1</formula>
    </cfRule>
  </conditionalFormatting>
  <conditionalFormatting sqref="BO34:BP36">
    <cfRule type="cellIs" dxfId="145" priority="1" stopIfTrue="1" operator="lessThan">
      <formula>1</formula>
    </cfRule>
  </conditionalFormatting>
  <dataValidations count="6">
    <dataValidation type="list" showInputMessage="1" showErrorMessage="1" errorTitle="Rechazado" error="Solo son validadas las opciones de la lista" sqref="BL12:BL75 LH12:LH75 VD12:VD75 AEZ12:AEZ75 AOV12:AOV75 AYR12:AYR75 BIN12:BIN75 BSJ12:BSJ75 CCF12:CCF75 CMB12:CMB75 CVX12:CVX75 DFT12:DFT75 DPP12:DPP75 DZL12:DZL75 EJH12:EJH75 ETD12:ETD75 FCZ12:FCZ75 FMV12:FMV75 FWR12:FWR75 GGN12:GGN75 GQJ12:GQJ75 HAF12:HAF75 HKB12:HKB75 HTX12:HTX75 IDT12:IDT75 INP12:INP75 IXL12:IXL75 JHH12:JHH75 JRD12:JRD75 KAZ12:KAZ75 KKV12:KKV75 KUR12:KUR75 LEN12:LEN75 LOJ12:LOJ75 LYF12:LYF75 MIB12:MIB75 MRX12:MRX75 NBT12:NBT75 NLP12:NLP75 NVL12:NVL75 OFH12:OFH75 OPD12:OPD75 OYZ12:OYZ75 PIV12:PIV75 PSR12:PSR75 QCN12:QCN75 QMJ12:QMJ75 QWF12:QWF75 RGB12:RGB75 RPX12:RPX75 RZT12:RZT75 SJP12:SJP75 STL12:STL75 TDH12:TDH75 TND12:TND75 TWZ12:TWZ75 UGV12:UGV75 UQR12:UQR75 VAN12:VAN75 VKJ12:VKJ75 VUF12:VUF75 WEB12:WEB75 WNX12:WNX75 WXT12:WXT75 BL65548:BL65611 LH65548:LH65611 VD65548:VD65611 AEZ65548:AEZ65611 AOV65548:AOV65611 AYR65548:AYR65611 BIN65548:BIN65611 BSJ65548:BSJ65611 CCF65548:CCF65611 CMB65548:CMB65611 CVX65548:CVX65611 DFT65548:DFT65611 DPP65548:DPP65611 DZL65548:DZL65611 EJH65548:EJH65611 ETD65548:ETD65611 FCZ65548:FCZ65611 FMV65548:FMV65611 FWR65548:FWR65611 GGN65548:GGN65611 GQJ65548:GQJ65611 HAF65548:HAF65611 HKB65548:HKB65611 HTX65548:HTX65611 IDT65548:IDT65611 INP65548:INP65611 IXL65548:IXL65611 JHH65548:JHH65611 JRD65548:JRD65611 KAZ65548:KAZ65611 KKV65548:KKV65611 KUR65548:KUR65611 LEN65548:LEN65611 LOJ65548:LOJ65611 LYF65548:LYF65611 MIB65548:MIB65611 MRX65548:MRX65611 NBT65548:NBT65611 NLP65548:NLP65611 NVL65548:NVL65611 OFH65548:OFH65611 OPD65548:OPD65611 OYZ65548:OYZ65611 PIV65548:PIV65611 PSR65548:PSR65611 QCN65548:QCN65611 QMJ65548:QMJ65611 QWF65548:QWF65611 RGB65548:RGB65611 RPX65548:RPX65611 RZT65548:RZT65611 SJP65548:SJP65611 STL65548:STL65611 TDH65548:TDH65611 TND65548:TND65611 TWZ65548:TWZ65611 UGV65548:UGV65611 UQR65548:UQR65611 VAN65548:VAN65611 VKJ65548:VKJ65611 VUF65548:VUF65611 WEB65548:WEB65611 WNX65548:WNX65611 WXT65548:WXT65611 BL131084:BL131147 LH131084:LH131147 VD131084:VD131147 AEZ131084:AEZ131147 AOV131084:AOV131147 AYR131084:AYR131147 BIN131084:BIN131147 BSJ131084:BSJ131147 CCF131084:CCF131147 CMB131084:CMB131147 CVX131084:CVX131147 DFT131084:DFT131147 DPP131084:DPP131147 DZL131084:DZL131147 EJH131084:EJH131147 ETD131084:ETD131147 FCZ131084:FCZ131147 FMV131084:FMV131147 FWR131084:FWR131147 GGN131084:GGN131147 GQJ131084:GQJ131147 HAF131084:HAF131147 HKB131084:HKB131147 HTX131084:HTX131147 IDT131084:IDT131147 INP131084:INP131147 IXL131084:IXL131147 JHH131084:JHH131147 JRD131084:JRD131147 KAZ131084:KAZ131147 KKV131084:KKV131147 KUR131084:KUR131147 LEN131084:LEN131147 LOJ131084:LOJ131147 LYF131084:LYF131147 MIB131084:MIB131147 MRX131084:MRX131147 NBT131084:NBT131147 NLP131084:NLP131147 NVL131084:NVL131147 OFH131084:OFH131147 OPD131084:OPD131147 OYZ131084:OYZ131147 PIV131084:PIV131147 PSR131084:PSR131147 QCN131084:QCN131147 QMJ131084:QMJ131147 QWF131084:QWF131147 RGB131084:RGB131147 RPX131084:RPX131147 RZT131084:RZT131147 SJP131084:SJP131147 STL131084:STL131147 TDH131084:TDH131147 TND131084:TND131147 TWZ131084:TWZ131147 UGV131084:UGV131147 UQR131084:UQR131147 VAN131084:VAN131147 VKJ131084:VKJ131147 VUF131084:VUF131147 WEB131084:WEB131147 WNX131084:WNX131147 WXT131084:WXT131147 BL196620:BL196683 LH196620:LH196683 VD196620:VD196683 AEZ196620:AEZ196683 AOV196620:AOV196683 AYR196620:AYR196683 BIN196620:BIN196683 BSJ196620:BSJ196683 CCF196620:CCF196683 CMB196620:CMB196683 CVX196620:CVX196683 DFT196620:DFT196683 DPP196620:DPP196683 DZL196620:DZL196683 EJH196620:EJH196683 ETD196620:ETD196683 FCZ196620:FCZ196683 FMV196620:FMV196683 FWR196620:FWR196683 GGN196620:GGN196683 GQJ196620:GQJ196683 HAF196620:HAF196683 HKB196620:HKB196683 HTX196620:HTX196683 IDT196620:IDT196683 INP196620:INP196683 IXL196620:IXL196683 JHH196620:JHH196683 JRD196620:JRD196683 KAZ196620:KAZ196683 KKV196620:KKV196683 KUR196620:KUR196683 LEN196620:LEN196683 LOJ196620:LOJ196683 LYF196620:LYF196683 MIB196620:MIB196683 MRX196620:MRX196683 NBT196620:NBT196683 NLP196620:NLP196683 NVL196620:NVL196683 OFH196620:OFH196683 OPD196620:OPD196683 OYZ196620:OYZ196683 PIV196620:PIV196683 PSR196620:PSR196683 QCN196620:QCN196683 QMJ196620:QMJ196683 QWF196620:QWF196683 RGB196620:RGB196683 RPX196620:RPX196683 RZT196620:RZT196683 SJP196620:SJP196683 STL196620:STL196683 TDH196620:TDH196683 TND196620:TND196683 TWZ196620:TWZ196683 UGV196620:UGV196683 UQR196620:UQR196683 VAN196620:VAN196683 VKJ196620:VKJ196683 VUF196620:VUF196683 WEB196620:WEB196683 WNX196620:WNX196683 WXT196620:WXT196683 BL262156:BL262219 LH262156:LH262219 VD262156:VD262219 AEZ262156:AEZ262219 AOV262156:AOV262219 AYR262156:AYR262219 BIN262156:BIN262219 BSJ262156:BSJ262219 CCF262156:CCF262219 CMB262156:CMB262219 CVX262156:CVX262219 DFT262156:DFT262219 DPP262156:DPP262219 DZL262156:DZL262219 EJH262156:EJH262219 ETD262156:ETD262219 FCZ262156:FCZ262219 FMV262156:FMV262219 FWR262156:FWR262219 GGN262156:GGN262219 GQJ262156:GQJ262219 HAF262156:HAF262219 HKB262156:HKB262219 HTX262156:HTX262219 IDT262156:IDT262219 INP262156:INP262219 IXL262156:IXL262219 JHH262156:JHH262219 JRD262156:JRD262219 KAZ262156:KAZ262219 KKV262156:KKV262219 KUR262156:KUR262219 LEN262156:LEN262219 LOJ262156:LOJ262219 LYF262156:LYF262219 MIB262156:MIB262219 MRX262156:MRX262219 NBT262156:NBT262219 NLP262156:NLP262219 NVL262156:NVL262219 OFH262156:OFH262219 OPD262156:OPD262219 OYZ262156:OYZ262219 PIV262156:PIV262219 PSR262156:PSR262219 QCN262156:QCN262219 QMJ262156:QMJ262219 QWF262156:QWF262219 RGB262156:RGB262219 RPX262156:RPX262219 RZT262156:RZT262219 SJP262156:SJP262219 STL262156:STL262219 TDH262156:TDH262219 TND262156:TND262219 TWZ262156:TWZ262219 UGV262156:UGV262219 UQR262156:UQR262219 VAN262156:VAN262219 VKJ262156:VKJ262219 VUF262156:VUF262219 WEB262156:WEB262219 WNX262156:WNX262219 WXT262156:WXT262219 BL327692:BL327755 LH327692:LH327755 VD327692:VD327755 AEZ327692:AEZ327755 AOV327692:AOV327755 AYR327692:AYR327755 BIN327692:BIN327755 BSJ327692:BSJ327755 CCF327692:CCF327755 CMB327692:CMB327755 CVX327692:CVX327755 DFT327692:DFT327755 DPP327692:DPP327755 DZL327692:DZL327755 EJH327692:EJH327755 ETD327692:ETD327755 FCZ327692:FCZ327755 FMV327692:FMV327755 FWR327692:FWR327755 GGN327692:GGN327755 GQJ327692:GQJ327755 HAF327692:HAF327755 HKB327692:HKB327755 HTX327692:HTX327755 IDT327692:IDT327755 INP327692:INP327755 IXL327692:IXL327755 JHH327692:JHH327755 JRD327692:JRD327755 KAZ327692:KAZ327755 KKV327692:KKV327755 KUR327692:KUR327755 LEN327692:LEN327755 LOJ327692:LOJ327755 LYF327692:LYF327755 MIB327692:MIB327755 MRX327692:MRX327755 NBT327692:NBT327755 NLP327692:NLP327755 NVL327692:NVL327755 OFH327692:OFH327755 OPD327692:OPD327755 OYZ327692:OYZ327755 PIV327692:PIV327755 PSR327692:PSR327755 QCN327692:QCN327755 QMJ327692:QMJ327755 QWF327692:QWF327755 RGB327692:RGB327755 RPX327692:RPX327755 RZT327692:RZT327755 SJP327692:SJP327755 STL327692:STL327755 TDH327692:TDH327755 TND327692:TND327755 TWZ327692:TWZ327755 UGV327692:UGV327755 UQR327692:UQR327755 VAN327692:VAN327755 VKJ327692:VKJ327755 VUF327692:VUF327755 WEB327692:WEB327755 WNX327692:WNX327755 WXT327692:WXT327755 BL393228:BL393291 LH393228:LH393291 VD393228:VD393291 AEZ393228:AEZ393291 AOV393228:AOV393291 AYR393228:AYR393291 BIN393228:BIN393291 BSJ393228:BSJ393291 CCF393228:CCF393291 CMB393228:CMB393291 CVX393228:CVX393291 DFT393228:DFT393291 DPP393228:DPP393291 DZL393228:DZL393291 EJH393228:EJH393291 ETD393228:ETD393291 FCZ393228:FCZ393291 FMV393228:FMV393291 FWR393228:FWR393291 GGN393228:GGN393291 GQJ393228:GQJ393291 HAF393228:HAF393291 HKB393228:HKB393291 HTX393228:HTX393291 IDT393228:IDT393291 INP393228:INP393291 IXL393228:IXL393291 JHH393228:JHH393291 JRD393228:JRD393291 KAZ393228:KAZ393291 KKV393228:KKV393291 KUR393228:KUR393291 LEN393228:LEN393291 LOJ393228:LOJ393291 LYF393228:LYF393291 MIB393228:MIB393291 MRX393228:MRX393291 NBT393228:NBT393291 NLP393228:NLP393291 NVL393228:NVL393291 OFH393228:OFH393291 OPD393228:OPD393291 OYZ393228:OYZ393291 PIV393228:PIV393291 PSR393228:PSR393291 QCN393228:QCN393291 QMJ393228:QMJ393291 QWF393228:QWF393291 RGB393228:RGB393291 RPX393228:RPX393291 RZT393228:RZT393291 SJP393228:SJP393291 STL393228:STL393291 TDH393228:TDH393291 TND393228:TND393291 TWZ393228:TWZ393291 UGV393228:UGV393291 UQR393228:UQR393291 VAN393228:VAN393291 VKJ393228:VKJ393291 VUF393228:VUF393291 WEB393228:WEB393291 WNX393228:WNX393291 WXT393228:WXT393291 BL458764:BL458827 LH458764:LH458827 VD458764:VD458827 AEZ458764:AEZ458827 AOV458764:AOV458827 AYR458764:AYR458827 BIN458764:BIN458827 BSJ458764:BSJ458827 CCF458764:CCF458827 CMB458764:CMB458827 CVX458764:CVX458827 DFT458764:DFT458827 DPP458764:DPP458827 DZL458764:DZL458827 EJH458764:EJH458827 ETD458764:ETD458827 FCZ458764:FCZ458827 FMV458764:FMV458827 FWR458764:FWR458827 GGN458764:GGN458827 GQJ458764:GQJ458827 HAF458764:HAF458827 HKB458764:HKB458827 HTX458764:HTX458827 IDT458764:IDT458827 INP458764:INP458827 IXL458764:IXL458827 JHH458764:JHH458827 JRD458764:JRD458827 KAZ458764:KAZ458827 KKV458764:KKV458827 KUR458764:KUR458827 LEN458764:LEN458827 LOJ458764:LOJ458827 LYF458764:LYF458827 MIB458764:MIB458827 MRX458764:MRX458827 NBT458764:NBT458827 NLP458764:NLP458827 NVL458764:NVL458827 OFH458764:OFH458827 OPD458764:OPD458827 OYZ458764:OYZ458827 PIV458764:PIV458827 PSR458764:PSR458827 QCN458764:QCN458827 QMJ458764:QMJ458827 QWF458764:QWF458827 RGB458764:RGB458827 RPX458764:RPX458827 RZT458764:RZT458827 SJP458764:SJP458827 STL458764:STL458827 TDH458764:TDH458827 TND458764:TND458827 TWZ458764:TWZ458827 UGV458764:UGV458827 UQR458764:UQR458827 VAN458764:VAN458827 VKJ458764:VKJ458827 VUF458764:VUF458827 WEB458764:WEB458827 WNX458764:WNX458827 WXT458764:WXT458827 BL524300:BL524363 LH524300:LH524363 VD524300:VD524363 AEZ524300:AEZ524363 AOV524300:AOV524363 AYR524300:AYR524363 BIN524300:BIN524363 BSJ524300:BSJ524363 CCF524300:CCF524363 CMB524300:CMB524363 CVX524300:CVX524363 DFT524300:DFT524363 DPP524300:DPP524363 DZL524300:DZL524363 EJH524300:EJH524363 ETD524300:ETD524363 FCZ524300:FCZ524363 FMV524300:FMV524363 FWR524300:FWR524363 GGN524300:GGN524363 GQJ524300:GQJ524363 HAF524300:HAF524363 HKB524300:HKB524363 HTX524300:HTX524363 IDT524300:IDT524363 INP524300:INP524363 IXL524300:IXL524363 JHH524300:JHH524363 JRD524300:JRD524363 KAZ524300:KAZ524363 KKV524300:KKV524363 KUR524300:KUR524363 LEN524300:LEN524363 LOJ524300:LOJ524363 LYF524300:LYF524363 MIB524300:MIB524363 MRX524300:MRX524363 NBT524300:NBT524363 NLP524300:NLP524363 NVL524300:NVL524363 OFH524300:OFH524363 OPD524300:OPD524363 OYZ524300:OYZ524363 PIV524300:PIV524363 PSR524300:PSR524363 QCN524300:QCN524363 QMJ524300:QMJ524363 QWF524300:QWF524363 RGB524300:RGB524363 RPX524300:RPX524363 RZT524300:RZT524363 SJP524300:SJP524363 STL524300:STL524363 TDH524300:TDH524363 TND524300:TND524363 TWZ524300:TWZ524363 UGV524300:UGV524363 UQR524300:UQR524363 VAN524300:VAN524363 VKJ524300:VKJ524363 VUF524300:VUF524363 WEB524300:WEB524363 WNX524300:WNX524363 WXT524300:WXT524363 BL589836:BL589899 LH589836:LH589899 VD589836:VD589899 AEZ589836:AEZ589899 AOV589836:AOV589899 AYR589836:AYR589899 BIN589836:BIN589899 BSJ589836:BSJ589899 CCF589836:CCF589899 CMB589836:CMB589899 CVX589836:CVX589899 DFT589836:DFT589899 DPP589836:DPP589899 DZL589836:DZL589899 EJH589836:EJH589899 ETD589836:ETD589899 FCZ589836:FCZ589899 FMV589836:FMV589899 FWR589836:FWR589899 GGN589836:GGN589899 GQJ589836:GQJ589899 HAF589836:HAF589899 HKB589836:HKB589899 HTX589836:HTX589899 IDT589836:IDT589899 INP589836:INP589899 IXL589836:IXL589899 JHH589836:JHH589899 JRD589836:JRD589899 KAZ589836:KAZ589899 KKV589836:KKV589899 KUR589836:KUR589899 LEN589836:LEN589899 LOJ589836:LOJ589899 LYF589836:LYF589899 MIB589836:MIB589899 MRX589836:MRX589899 NBT589836:NBT589899 NLP589836:NLP589899 NVL589836:NVL589899 OFH589836:OFH589899 OPD589836:OPD589899 OYZ589836:OYZ589899 PIV589836:PIV589899 PSR589836:PSR589899 QCN589836:QCN589899 QMJ589836:QMJ589899 QWF589836:QWF589899 RGB589836:RGB589899 RPX589836:RPX589899 RZT589836:RZT589899 SJP589836:SJP589899 STL589836:STL589899 TDH589836:TDH589899 TND589836:TND589899 TWZ589836:TWZ589899 UGV589836:UGV589899 UQR589836:UQR589899 VAN589836:VAN589899 VKJ589836:VKJ589899 VUF589836:VUF589899 WEB589836:WEB589899 WNX589836:WNX589899 WXT589836:WXT589899 BL655372:BL655435 LH655372:LH655435 VD655372:VD655435 AEZ655372:AEZ655435 AOV655372:AOV655435 AYR655372:AYR655435 BIN655372:BIN655435 BSJ655372:BSJ655435 CCF655372:CCF655435 CMB655372:CMB655435 CVX655372:CVX655435 DFT655372:DFT655435 DPP655372:DPP655435 DZL655372:DZL655435 EJH655372:EJH655435 ETD655372:ETD655435 FCZ655372:FCZ655435 FMV655372:FMV655435 FWR655372:FWR655435 GGN655372:GGN655435 GQJ655372:GQJ655435 HAF655372:HAF655435 HKB655372:HKB655435 HTX655372:HTX655435 IDT655372:IDT655435 INP655372:INP655435 IXL655372:IXL655435 JHH655372:JHH655435 JRD655372:JRD655435 KAZ655372:KAZ655435 KKV655372:KKV655435 KUR655372:KUR655435 LEN655372:LEN655435 LOJ655372:LOJ655435 LYF655372:LYF655435 MIB655372:MIB655435 MRX655372:MRX655435 NBT655372:NBT655435 NLP655372:NLP655435 NVL655372:NVL655435 OFH655372:OFH655435 OPD655372:OPD655435 OYZ655372:OYZ655435 PIV655372:PIV655435 PSR655372:PSR655435 QCN655372:QCN655435 QMJ655372:QMJ655435 QWF655372:QWF655435 RGB655372:RGB655435 RPX655372:RPX655435 RZT655372:RZT655435 SJP655372:SJP655435 STL655372:STL655435 TDH655372:TDH655435 TND655372:TND655435 TWZ655372:TWZ655435 UGV655372:UGV655435 UQR655372:UQR655435 VAN655372:VAN655435 VKJ655372:VKJ655435 VUF655372:VUF655435 WEB655372:WEB655435 WNX655372:WNX655435 WXT655372:WXT655435 BL720908:BL720971 LH720908:LH720971 VD720908:VD720971 AEZ720908:AEZ720971 AOV720908:AOV720971 AYR720908:AYR720971 BIN720908:BIN720971 BSJ720908:BSJ720971 CCF720908:CCF720971 CMB720908:CMB720971 CVX720908:CVX720971 DFT720908:DFT720971 DPP720908:DPP720971 DZL720908:DZL720971 EJH720908:EJH720971 ETD720908:ETD720971 FCZ720908:FCZ720971 FMV720908:FMV720971 FWR720908:FWR720971 GGN720908:GGN720971 GQJ720908:GQJ720971 HAF720908:HAF720971 HKB720908:HKB720971 HTX720908:HTX720971 IDT720908:IDT720971 INP720908:INP720971 IXL720908:IXL720971 JHH720908:JHH720971 JRD720908:JRD720971 KAZ720908:KAZ720971 KKV720908:KKV720971 KUR720908:KUR720971 LEN720908:LEN720971 LOJ720908:LOJ720971 LYF720908:LYF720971 MIB720908:MIB720971 MRX720908:MRX720971 NBT720908:NBT720971 NLP720908:NLP720971 NVL720908:NVL720971 OFH720908:OFH720971 OPD720908:OPD720971 OYZ720908:OYZ720971 PIV720908:PIV720971 PSR720908:PSR720971 QCN720908:QCN720971 QMJ720908:QMJ720971 QWF720908:QWF720971 RGB720908:RGB720971 RPX720908:RPX720971 RZT720908:RZT720971 SJP720908:SJP720971 STL720908:STL720971 TDH720908:TDH720971 TND720908:TND720971 TWZ720908:TWZ720971 UGV720908:UGV720971 UQR720908:UQR720971 VAN720908:VAN720971 VKJ720908:VKJ720971 VUF720908:VUF720971 WEB720908:WEB720971 WNX720908:WNX720971 WXT720908:WXT720971 BL786444:BL786507 LH786444:LH786507 VD786444:VD786507 AEZ786444:AEZ786507 AOV786444:AOV786507 AYR786444:AYR786507 BIN786444:BIN786507 BSJ786444:BSJ786507 CCF786444:CCF786507 CMB786444:CMB786507 CVX786444:CVX786507 DFT786444:DFT786507 DPP786444:DPP786507 DZL786444:DZL786507 EJH786444:EJH786507 ETD786444:ETD786507 FCZ786444:FCZ786507 FMV786444:FMV786507 FWR786444:FWR786507 GGN786444:GGN786507 GQJ786444:GQJ786507 HAF786444:HAF786507 HKB786444:HKB786507 HTX786444:HTX786507 IDT786444:IDT786507 INP786444:INP786507 IXL786444:IXL786507 JHH786444:JHH786507 JRD786444:JRD786507 KAZ786444:KAZ786507 KKV786444:KKV786507 KUR786444:KUR786507 LEN786444:LEN786507 LOJ786444:LOJ786507 LYF786444:LYF786507 MIB786444:MIB786507 MRX786444:MRX786507 NBT786444:NBT786507 NLP786444:NLP786507 NVL786444:NVL786507 OFH786444:OFH786507 OPD786444:OPD786507 OYZ786444:OYZ786507 PIV786444:PIV786507 PSR786444:PSR786507 QCN786444:QCN786507 QMJ786444:QMJ786507 QWF786444:QWF786507 RGB786444:RGB786507 RPX786444:RPX786507 RZT786444:RZT786507 SJP786444:SJP786507 STL786444:STL786507 TDH786444:TDH786507 TND786444:TND786507 TWZ786444:TWZ786507 UGV786444:UGV786507 UQR786444:UQR786507 VAN786444:VAN786507 VKJ786444:VKJ786507 VUF786444:VUF786507 WEB786444:WEB786507 WNX786444:WNX786507 WXT786444:WXT786507 BL851980:BL852043 LH851980:LH852043 VD851980:VD852043 AEZ851980:AEZ852043 AOV851980:AOV852043 AYR851980:AYR852043 BIN851980:BIN852043 BSJ851980:BSJ852043 CCF851980:CCF852043 CMB851980:CMB852043 CVX851980:CVX852043 DFT851980:DFT852043 DPP851980:DPP852043 DZL851980:DZL852043 EJH851980:EJH852043 ETD851980:ETD852043 FCZ851980:FCZ852043 FMV851980:FMV852043 FWR851980:FWR852043 GGN851980:GGN852043 GQJ851980:GQJ852043 HAF851980:HAF852043 HKB851980:HKB852043 HTX851980:HTX852043 IDT851980:IDT852043 INP851980:INP852043 IXL851980:IXL852043 JHH851980:JHH852043 JRD851980:JRD852043 KAZ851980:KAZ852043 KKV851980:KKV852043 KUR851980:KUR852043 LEN851980:LEN852043 LOJ851980:LOJ852043 LYF851980:LYF852043 MIB851980:MIB852043 MRX851980:MRX852043 NBT851980:NBT852043 NLP851980:NLP852043 NVL851980:NVL852043 OFH851980:OFH852043 OPD851980:OPD852043 OYZ851980:OYZ852043 PIV851980:PIV852043 PSR851980:PSR852043 QCN851980:QCN852043 QMJ851980:QMJ852043 QWF851980:QWF852043 RGB851980:RGB852043 RPX851980:RPX852043 RZT851980:RZT852043 SJP851980:SJP852043 STL851980:STL852043 TDH851980:TDH852043 TND851980:TND852043 TWZ851980:TWZ852043 UGV851980:UGV852043 UQR851980:UQR852043 VAN851980:VAN852043 VKJ851980:VKJ852043 VUF851980:VUF852043 WEB851980:WEB852043 WNX851980:WNX852043 WXT851980:WXT852043 BL917516:BL917579 LH917516:LH917579 VD917516:VD917579 AEZ917516:AEZ917579 AOV917516:AOV917579 AYR917516:AYR917579 BIN917516:BIN917579 BSJ917516:BSJ917579 CCF917516:CCF917579 CMB917516:CMB917579 CVX917516:CVX917579 DFT917516:DFT917579 DPP917516:DPP917579 DZL917516:DZL917579 EJH917516:EJH917579 ETD917516:ETD917579 FCZ917516:FCZ917579 FMV917516:FMV917579 FWR917516:FWR917579 GGN917516:GGN917579 GQJ917516:GQJ917579 HAF917516:HAF917579 HKB917516:HKB917579 HTX917516:HTX917579 IDT917516:IDT917579 INP917516:INP917579 IXL917516:IXL917579 JHH917516:JHH917579 JRD917516:JRD917579 KAZ917516:KAZ917579 KKV917516:KKV917579 KUR917516:KUR917579 LEN917516:LEN917579 LOJ917516:LOJ917579 LYF917516:LYF917579 MIB917516:MIB917579 MRX917516:MRX917579 NBT917516:NBT917579 NLP917516:NLP917579 NVL917516:NVL917579 OFH917516:OFH917579 OPD917516:OPD917579 OYZ917516:OYZ917579 PIV917516:PIV917579 PSR917516:PSR917579 QCN917516:QCN917579 QMJ917516:QMJ917579 QWF917516:QWF917579 RGB917516:RGB917579 RPX917516:RPX917579 RZT917516:RZT917579 SJP917516:SJP917579 STL917516:STL917579 TDH917516:TDH917579 TND917516:TND917579 TWZ917516:TWZ917579 UGV917516:UGV917579 UQR917516:UQR917579 VAN917516:VAN917579 VKJ917516:VKJ917579 VUF917516:VUF917579 WEB917516:WEB917579 WNX917516:WNX917579 WXT917516:WXT917579 BL983052:BL983115 LH983052:LH983115 VD983052:VD983115 AEZ983052:AEZ983115 AOV983052:AOV983115 AYR983052:AYR983115 BIN983052:BIN983115 BSJ983052:BSJ983115 CCF983052:CCF983115 CMB983052:CMB983115 CVX983052:CVX983115 DFT983052:DFT983115 DPP983052:DPP983115 DZL983052:DZL983115 EJH983052:EJH983115 ETD983052:ETD983115 FCZ983052:FCZ983115 FMV983052:FMV983115 FWR983052:FWR983115 GGN983052:GGN983115 GQJ983052:GQJ983115 HAF983052:HAF983115 HKB983052:HKB983115 HTX983052:HTX983115 IDT983052:IDT983115 INP983052:INP983115 IXL983052:IXL983115 JHH983052:JHH983115 JRD983052:JRD983115 KAZ983052:KAZ983115 KKV983052:KKV983115 KUR983052:KUR983115 LEN983052:LEN983115 LOJ983052:LOJ983115 LYF983052:LYF983115 MIB983052:MIB983115 MRX983052:MRX983115 NBT983052:NBT983115 NLP983052:NLP983115 NVL983052:NVL983115 OFH983052:OFH983115 OPD983052:OPD983115 OYZ983052:OYZ983115 PIV983052:PIV983115 PSR983052:PSR983115 QCN983052:QCN983115 QMJ983052:QMJ983115 QWF983052:QWF983115 RGB983052:RGB983115 RPX983052:RPX983115 RZT983052:RZT983115 SJP983052:SJP983115 STL983052:STL983115 TDH983052:TDH983115 TND983052:TND983115 TWZ983052:TWZ983115 UGV983052:UGV983115 UQR983052:UQR983115 VAN983052:VAN983115 VKJ983052:VKJ983115 VUF983052:VUF983115 WEB983052:WEB983115 WNX983052:WNX983115 WXT983052:WXT983115">
      <formula1>Oportunidad</formula1>
    </dataValidation>
    <dataValidation type="list" showInputMessage="1" showErrorMessage="1" errorTitle="Rechazado" error="Solo son validadas las opciones de la lista" sqref="BN9:BN75 LJ9:LJ75 VF9:VF75 AFB9:AFB75 AOX9:AOX75 AYT9:AYT75 BIP9:BIP75 BSL9:BSL75 CCH9:CCH75 CMD9:CMD75 CVZ9:CVZ75 DFV9:DFV75 DPR9:DPR75 DZN9:DZN75 EJJ9:EJJ75 ETF9:ETF75 FDB9:FDB75 FMX9:FMX75 FWT9:FWT75 GGP9:GGP75 GQL9:GQL75 HAH9:HAH75 HKD9:HKD75 HTZ9:HTZ75 IDV9:IDV75 INR9:INR75 IXN9:IXN75 JHJ9:JHJ75 JRF9:JRF75 KBB9:KBB75 KKX9:KKX75 KUT9:KUT75 LEP9:LEP75 LOL9:LOL75 LYH9:LYH75 MID9:MID75 MRZ9:MRZ75 NBV9:NBV75 NLR9:NLR75 NVN9:NVN75 OFJ9:OFJ75 OPF9:OPF75 OZB9:OZB75 PIX9:PIX75 PST9:PST75 QCP9:QCP75 QML9:QML75 QWH9:QWH75 RGD9:RGD75 RPZ9:RPZ75 RZV9:RZV75 SJR9:SJR75 STN9:STN75 TDJ9:TDJ75 TNF9:TNF75 TXB9:TXB75 UGX9:UGX75 UQT9:UQT75 VAP9:VAP75 VKL9:VKL75 VUH9:VUH75 WED9:WED75 WNZ9:WNZ75 WXV9:WXV75 BN65545:BN65611 LJ65545:LJ65611 VF65545:VF65611 AFB65545:AFB65611 AOX65545:AOX65611 AYT65545:AYT65611 BIP65545:BIP65611 BSL65545:BSL65611 CCH65545:CCH65611 CMD65545:CMD65611 CVZ65545:CVZ65611 DFV65545:DFV65611 DPR65545:DPR65611 DZN65545:DZN65611 EJJ65545:EJJ65611 ETF65545:ETF65611 FDB65545:FDB65611 FMX65545:FMX65611 FWT65545:FWT65611 GGP65545:GGP65611 GQL65545:GQL65611 HAH65545:HAH65611 HKD65545:HKD65611 HTZ65545:HTZ65611 IDV65545:IDV65611 INR65545:INR65611 IXN65545:IXN65611 JHJ65545:JHJ65611 JRF65545:JRF65611 KBB65545:KBB65611 KKX65545:KKX65611 KUT65545:KUT65611 LEP65545:LEP65611 LOL65545:LOL65611 LYH65545:LYH65611 MID65545:MID65611 MRZ65545:MRZ65611 NBV65545:NBV65611 NLR65545:NLR65611 NVN65545:NVN65611 OFJ65545:OFJ65611 OPF65545:OPF65611 OZB65545:OZB65611 PIX65545:PIX65611 PST65545:PST65611 QCP65545:QCP65611 QML65545:QML65611 QWH65545:QWH65611 RGD65545:RGD65611 RPZ65545:RPZ65611 RZV65545:RZV65611 SJR65545:SJR65611 STN65545:STN65611 TDJ65545:TDJ65611 TNF65545:TNF65611 TXB65545:TXB65611 UGX65545:UGX65611 UQT65545:UQT65611 VAP65545:VAP65611 VKL65545:VKL65611 VUH65545:VUH65611 WED65545:WED65611 WNZ65545:WNZ65611 WXV65545:WXV65611 BN131081:BN131147 LJ131081:LJ131147 VF131081:VF131147 AFB131081:AFB131147 AOX131081:AOX131147 AYT131081:AYT131147 BIP131081:BIP131147 BSL131081:BSL131147 CCH131081:CCH131147 CMD131081:CMD131147 CVZ131081:CVZ131147 DFV131081:DFV131147 DPR131081:DPR131147 DZN131081:DZN131147 EJJ131081:EJJ131147 ETF131081:ETF131147 FDB131081:FDB131147 FMX131081:FMX131147 FWT131081:FWT131147 GGP131081:GGP131147 GQL131081:GQL131147 HAH131081:HAH131147 HKD131081:HKD131147 HTZ131081:HTZ131147 IDV131081:IDV131147 INR131081:INR131147 IXN131081:IXN131147 JHJ131081:JHJ131147 JRF131081:JRF131147 KBB131081:KBB131147 KKX131081:KKX131147 KUT131081:KUT131147 LEP131081:LEP131147 LOL131081:LOL131147 LYH131081:LYH131147 MID131081:MID131147 MRZ131081:MRZ131147 NBV131081:NBV131147 NLR131081:NLR131147 NVN131081:NVN131147 OFJ131081:OFJ131147 OPF131081:OPF131147 OZB131081:OZB131147 PIX131081:PIX131147 PST131081:PST131147 QCP131081:QCP131147 QML131081:QML131147 QWH131081:QWH131147 RGD131081:RGD131147 RPZ131081:RPZ131147 RZV131081:RZV131147 SJR131081:SJR131147 STN131081:STN131147 TDJ131081:TDJ131147 TNF131081:TNF131147 TXB131081:TXB131147 UGX131081:UGX131147 UQT131081:UQT131147 VAP131081:VAP131147 VKL131081:VKL131147 VUH131081:VUH131147 WED131081:WED131147 WNZ131081:WNZ131147 WXV131081:WXV131147 BN196617:BN196683 LJ196617:LJ196683 VF196617:VF196683 AFB196617:AFB196683 AOX196617:AOX196683 AYT196617:AYT196683 BIP196617:BIP196683 BSL196617:BSL196683 CCH196617:CCH196683 CMD196617:CMD196683 CVZ196617:CVZ196683 DFV196617:DFV196683 DPR196617:DPR196683 DZN196617:DZN196683 EJJ196617:EJJ196683 ETF196617:ETF196683 FDB196617:FDB196683 FMX196617:FMX196683 FWT196617:FWT196683 GGP196617:GGP196683 GQL196617:GQL196683 HAH196617:HAH196683 HKD196617:HKD196683 HTZ196617:HTZ196683 IDV196617:IDV196683 INR196617:INR196683 IXN196617:IXN196683 JHJ196617:JHJ196683 JRF196617:JRF196683 KBB196617:KBB196683 KKX196617:KKX196683 KUT196617:KUT196683 LEP196617:LEP196683 LOL196617:LOL196683 LYH196617:LYH196683 MID196617:MID196683 MRZ196617:MRZ196683 NBV196617:NBV196683 NLR196617:NLR196683 NVN196617:NVN196683 OFJ196617:OFJ196683 OPF196617:OPF196683 OZB196617:OZB196683 PIX196617:PIX196683 PST196617:PST196683 QCP196617:QCP196683 QML196617:QML196683 QWH196617:QWH196683 RGD196617:RGD196683 RPZ196617:RPZ196683 RZV196617:RZV196683 SJR196617:SJR196683 STN196617:STN196683 TDJ196617:TDJ196683 TNF196617:TNF196683 TXB196617:TXB196683 UGX196617:UGX196683 UQT196617:UQT196683 VAP196617:VAP196683 VKL196617:VKL196683 VUH196617:VUH196683 WED196617:WED196683 WNZ196617:WNZ196683 WXV196617:WXV196683 BN262153:BN262219 LJ262153:LJ262219 VF262153:VF262219 AFB262153:AFB262219 AOX262153:AOX262219 AYT262153:AYT262219 BIP262153:BIP262219 BSL262153:BSL262219 CCH262153:CCH262219 CMD262153:CMD262219 CVZ262153:CVZ262219 DFV262153:DFV262219 DPR262153:DPR262219 DZN262153:DZN262219 EJJ262153:EJJ262219 ETF262153:ETF262219 FDB262153:FDB262219 FMX262153:FMX262219 FWT262153:FWT262219 GGP262153:GGP262219 GQL262153:GQL262219 HAH262153:HAH262219 HKD262153:HKD262219 HTZ262153:HTZ262219 IDV262153:IDV262219 INR262153:INR262219 IXN262153:IXN262219 JHJ262153:JHJ262219 JRF262153:JRF262219 KBB262153:KBB262219 KKX262153:KKX262219 KUT262153:KUT262219 LEP262153:LEP262219 LOL262153:LOL262219 LYH262153:LYH262219 MID262153:MID262219 MRZ262153:MRZ262219 NBV262153:NBV262219 NLR262153:NLR262219 NVN262153:NVN262219 OFJ262153:OFJ262219 OPF262153:OPF262219 OZB262153:OZB262219 PIX262153:PIX262219 PST262153:PST262219 QCP262153:QCP262219 QML262153:QML262219 QWH262153:QWH262219 RGD262153:RGD262219 RPZ262153:RPZ262219 RZV262153:RZV262219 SJR262153:SJR262219 STN262153:STN262219 TDJ262153:TDJ262219 TNF262153:TNF262219 TXB262153:TXB262219 UGX262153:UGX262219 UQT262153:UQT262219 VAP262153:VAP262219 VKL262153:VKL262219 VUH262153:VUH262219 WED262153:WED262219 WNZ262153:WNZ262219 WXV262153:WXV262219 BN327689:BN327755 LJ327689:LJ327755 VF327689:VF327755 AFB327689:AFB327755 AOX327689:AOX327755 AYT327689:AYT327755 BIP327689:BIP327755 BSL327689:BSL327755 CCH327689:CCH327755 CMD327689:CMD327755 CVZ327689:CVZ327755 DFV327689:DFV327755 DPR327689:DPR327755 DZN327689:DZN327755 EJJ327689:EJJ327755 ETF327689:ETF327755 FDB327689:FDB327755 FMX327689:FMX327755 FWT327689:FWT327755 GGP327689:GGP327755 GQL327689:GQL327755 HAH327689:HAH327755 HKD327689:HKD327755 HTZ327689:HTZ327755 IDV327689:IDV327755 INR327689:INR327755 IXN327689:IXN327755 JHJ327689:JHJ327755 JRF327689:JRF327755 KBB327689:KBB327755 KKX327689:KKX327755 KUT327689:KUT327755 LEP327689:LEP327755 LOL327689:LOL327755 LYH327689:LYH327755 MID327689:MID327755 MRZ327689:MRZ327755 NBV327689:NBV327755 NLR327689:NLR327755 NVN327689:NVN327755 OFJ327689:OFJ327755 OPF327689:OPF327755 OZB327689:OZB327755 PIX327689:PIX327755 PST327689:PST327755 QCP327689:QCP327755 QML327689:QML327755 QWH327689:QWH327755 RGD327689:RGD327755 RPZ327689:RPZ327755 RZV327689:RZV327755 SJR327689:SJR327755 STN327689:STN327755 TDJ327689:TDJ327755 TNF327689:TNF327755 TXB327689:TXB327755 UGX327689:UGX327755 UQT327689:UQT327755 VAP327689:VAP327755 VKL327689:VKL327755 VUH327689:VUH327755 WED327689:WED327755 WNZ327689:WNZ327755 WXV327689:WXV327755 BN393225:BN393291 LJ393225:LJ393291 VF393225:VF393291 AFB393225:AFB393291 AOX393225:AOX393291 AYT393225:AYT393291 BIP393225:BIP393291 BSL393225:BSL393291 CCH393225:CCH393291 CMD393225:CMD393291 CVZ393225:CVZ393291 DFV393225:DFV393291 DPR393225:DPR393291 DZN393225:DZN393291 EJJ393225:EJJ393291 ETF393225:ETF393291 FDB393225:FDB393291 FMX393225:FMX393291 FWT393225:FWT393291 GGP393225:GGP393291 GQL393225:GQL393291 HAH393225:HAH393291 HKD393225:HKD393291 HTZ393225:HTZ393291 IDV393225:IDV393291 INR393225:INR393291 IXN393225:IXN393291 JHJ393225:JHJ393291 JRF393225:JRF393291 KBB393225:KBB393291 KKX393225:KKX393291 KUT393225:KUT393291 LEP393225:LEP393291 LOL393225:LOL393291 LYH393225:LYH393291 MID393225:MID393291 MRZ393225:MRZ393291 NBV393225:NBV393291 NLR393225:NLR393291 NVN393225:NVN393291 OFJ393225:OFJ393291 OPF393225:OPF393291 OZB393225:OZB393291 PIX393225:PIX393291 PST393225:PST393291 QCP393225:QCP393291 QML393225:QML393291 QWH393225:QWH393291 RGD393225:RGD393291 RPZ393225:RPZ393291 RZV393225:RZV393291 SJR393225:SJR393291 STN393225:STN393291 TDJ393225:TDJ393291 TNF393225:TNF393291 TXB393225:TXB393291 UGX393225:UGX393291 UQT393225:UQT393291 VAP393225:VAP393291 VKL393225:VKL393291 VUH393225:VUH393291 WED393225:WED393291 WNZ393225:WNZ393291 WXV393225:WXV393291 BN458761:BN458827 LJ458761:LJ458827 VF458761:VF458827 AFB458761:AFB458827 AOX458761:AOX458827 AYT458761:AYT458827 BIP458761:BIP458827 BSL458761:BSL458827 CCH458761:CCH458827 CMD458761:CMD458827 CVZ458761:CVZ458827 DFV458761:DFV458827 DPR458761:DPR458827 DZN458761:DZN458827 EJJ458761:EJJ458827 ETF458761:ETF458827 FDB458761:FDB458827 FMX458761:FMX458827 FWT458761:FWT458827 GGP458761:GGP458827 GQL458761:GQL458827 HAH458761:HAH458827 HKD458761:HKD458827 HTZ458761:HTZ458827 IDV458761:IDV458827 INR458761:INR458827 IXN458761:IXN458827 JHJ458761:JHJ458827 JRF458761:JRF458827 KBB458761:KBB458827 KKX458761:KKX458827 KUT458761:KUT458827 LEP458761:LEP458827 LOL458761:LOL458827 LYH458761:LYH458827 MID458761:MID458827 MRZ458761:MRZ458827 NBV458761:NBV458827 NLR458761:NLR458827 NVN458761:NVN458827 OFJ458761:OFJ458827 OPF458761:OPF458827 OZB458761:OZB458827 PIX458761:PIX458827 PST458761:PST458827 QCP458761:QCP458827 QML458761:QML458827 QWH458761:QWH458827 RGD458761:RGD458827 RPZ458761:RPZ458827 RZV458761:RZV458827 SJR458761:SJR458827 STN458761:STN458827 TDJ458761:TDJ458827 TNF458761:TNF458827 TXB458761:TXB458827 UGX458761:UGX458827 UQT458761:UQT458827 VAP458761:VAP458827 VKL458761:VKL458827 VUH458761:VUH458827 WED458761:WED458827 WNZ458761:WNZ458827 WXV458761:WXV458827 BN524297:BN524363 LJ524297:LJ524363 VF524297:VF524363 AFB524297:AFB524363 AOX524297:AOX524363 AYT524297:AYT524363 BIP524297:BIP524363 BSL524297:BSL524363 CCH524297:CCH524363 CMD524297:CMD524363 CVZ524297:CVZ524363 DFV524297:DFV524363 DPR524297:DPR524363 DZN524297:DZN524363 EJJ524297:EJJ524363 ETF524297:ETF524363 FDB524297:FDB524363 FMX524297:FMX524363 FWT524297:FWT524363 GGP524297:GGP524363 GQL524297:GQL524363 HAH524297:HAH524363 HKD524297:HKD524363 HTZ524297:HTZ524363 IDV524297:IDV524363 INR524297:INR524363 IXN524297:IXN524363 JHJ524297:JHJ524363 JRF524297:JRF524363 KBB524297:KBB524363 KKX524297:KKX524363 KUT524297:KUT524363 LEP524297:LEP524363 LOL524297:LOL524363 LYH524297:LYH524363 MID524297:MID524363 MRZ524297:MRZ524363 NBV524297:NBV524363 NLR524297:NLR524363 NVN524297:NVN524363 OFJ524297:OFJ524363 OPF524297:OPF524363 OZB524297:OZB524363 PIX524297:PIX524363 PST524297:PST524363 QCP524297:QCP524363 QML524297:QML524363 QWH524297:QWH524363 RGD524297:RGD524363 RPZ524297:RPZ524363 RZV524297:RZV524363 SJR524297:SJR524363 STN524297:STN524363 TDJ524297:TDJ524363 TNF524297:TNF524363 TXB524297:TXB524363 UGX524297:UGX524363 UQT524297:UQT524363 VAP524297:VAP524363 VKL524297:VKL524363 VUH524297:VUH524363 WED524297:WED524363 WNZ524297:WNZ524363 WXV524297:WXV524363 BN589833:BN589899 LJ589833:LJ589899 VF589833:VF589899 AFB589833:AFB589899 AOX589833:AOX589899 AYT589833:AYT589899 BIP589833:BIP589899 BSL589833:BSL589899 CCH589833:CCH589899 CMD589833:CMD589899 CVZ589833:CVZ589899 DFV589833:DFV589899 DPR589833:DPR589899 DZN589833:DZN589899 EJJ589833:EJJ589899 ETF589833:ETF589899 FDB589833:FDB589899 FMX589833:FMX589899 FWT589833:FWT589899 GGP589833:GGP589899 GQL589833:GQL589899 HAH589833:HAH589899 HKD589833:HKD589899 HTZ589833:HTZ589899 IDV589833:IDV589899 INR589833:INR589899 IXN589833:IXN589899 JHJ589833:JHJ589899 JRF589833:JRF589899 KBB589833:KBB589899 KKX589833:KKX589899 KUT589833:KUT589899 LEP589833:LEP589899 LOL589833:LOL589899 LYH589833:LYH589899 MID589833:MID589899 MRZ589833:MRZ589899 NBV589833:NBV589899 NLR589833:NLR589899 NVN589833:NVN589899 OFJ589833:OFJ589899 OPF589833:OPF589899 OZB589833:OZB589899 PIX589833:PIX589899 PST589833:PST589899 QCP589833:QCP589899 QML589833:QML589899 QWH589833:QWH589899 RGD589833:RGD589899 RPZ589833:RPZ589899 RZV589833:RZV589899 SJR589833:SJR589899 STN589833:STN589899 TDJ589833:TDJ589899 TNF589833:TNF589899 TXB589833:TXB589899 UGX589833:UGX589899 UQT589833:UQT589899 VAP589833:VAP589899 VKL589833:VKL589899 VUH589833:VUH589899 WED589833:WED589899 WNZ589833:WNZ589899 WXV589833:WXV589899 BN655369:BN655435 LJ655369:LJ655435 VF655369:VF655435 AFB655369:AFB655435 AOX655369:AOX655435 AYT655369:AYT655435 BIP655369:BIP655435 BSL655369:BSL655435 CCH655369:CCH655435 CMD655369:CMD655435 CVZ655369:CVZ655435 DFV655369:DFV655435 DPR655369:DPR655435 DZN655369:DZN655435 EJJ655369:EJJ655435 ETF655369:ETF655435 FDB655369:FDB655435 FMX655369:FMX655435 FWT655369:FWT655435 GGP655369:GGP655435 GQL655369:GQL655435 HAH655369:HAH655435 HKD655369:HKD655435 HTZ655369:HTZ655435 IDV655369:IDV655435 INR655369:INR655435 IXN655369:IXN655435 JHJ655369:JHJ655435 JRF655369:JRF655435 KBB655369:KBB655435 KKX655369:KKX655435 KUT655369:KUT655435 LEP655369:LEP655435 LOL655369:LOL655435 LYH655369:LYH655435 MID655369:MID655435 MRZ655369:MRZ655435 NBV655369:NBV655435 NLR655369:NLR655435 NVN655369:NVN655435 OFJ655369:OFJ655435 OPF655369:OPF655435 OZB655369:OZB655435 PIX655369:PIX655435 PST655369:PST655435 QCP655369:QCP655435 QML655369:QML655435 QWH655369:QWH655435 RGD655369:RGD655435 RPZ655369:RPZ655435 RZV655369:RZV655435 SJR655369:SJR655435 STN655369:STN655435 TDJ655369:TDJ655435 TNF655369:TNF655435 TXB655369:TXB655435 UGX655369:UGX655435 UQT655369:UQT655435 VAP655369:VAP655435 VKL655369:VKL655435 VUH655369:VUH655435 WED655369:WED655435 WNZ655369:WNZ655435 WXV655369:WXV655435 BN720905:BN720971 LJ720905:LJ720971 VF720905:VF720971 AFB720905:AFB720971 AOX720905:AOX720971 AYT720905:AYT720971 BIP720905:BIP720971 BSL720905:BSL720971 CCH720905:CCH720971 CMD720905:CMD720971 CVZ720905:CVZ720971 DFV720905:DFV720971 DPR720905:DPR720971 DZN720905:DZN720971 EJJ720905:EJJ720971 ETF720905:ETF720971 FDB720905:FDB720971 FMX720905:FMX720971 FWT720905:FWT720971 GGP720905:GGP720971 GQL720905:GQL720971 HAH720905:HAH720971 HKD720905:HKD720971 HTZ720905:HTZ720971 IDV720905:IDV720971 INR720905:INR720971 IXN720905:IXN720971 JHJ720905:JHJ720971 JRF720905:JRF720971 KBB720905:KBB720971 KKX720905:KKX720971 KUT720905:KUT720971 LEP720905:LEP720971 LOL720905:LOL720971 LYH720905:LYH720971 MID720905:MID720971 MRZ720905:MRZ720971 NBV720905:NBV720971 NLR720905:NLR720971 NVN720905:NVN720971 OFJ720905:OFJ720971 OPF720905:OPF720971 OZB720905:OZB720971 PIX720905:PIX720971 PST720905:PST720971 QCP720905:QCP720971 QML720905:QML720971 QWH720905:QWH720971 RGD720905:RGD720971 RPZ720905:RPZ720971 RZV720905:RZV720971 SJR720905:SJR720971 STN720905:STN720971 TDJ720905:TDJ720971 TNF720905:TNF720971 TXB720905:TXB720971 UGX720905:UGX720971 UQT720905:UQT720971 VAP720905:VAP720971 VKL720905:VKL720971 VUH720905:VUH720971 WED720905:WED720971 WNZ720905:WNZ720971 WXV720905:WXV720971 BN786441:BN786507 LJ786441:LJ786507 VF786441:VF786507 AFB786441:AFB786507 AOX786441:AOX786507 AYT786441:AYT786507 BIP786441:BIP786507 BSL786441:BSL786507 CCH786441:CCH786507 CMD786441:CMD786507 CVZ786441:CVZ786507 DFV786441:DFV786507 DPR786441:DPR786507 DZN786441:DZN786507 EJJ786441:EJJ786507 ETF786441:ETF786507 FDB786441:FDB786507 FMX786441:FMX786507 FWT786441:FWT786507 GGP786441:GGP786507 GQL786441:GQL786507 HAH786441:HAH786507 HKD786441:HKD786507 HTZ786441:HTZ786507 IDV786441:IDV786507 INR786441:INR786507 IXN786441:IXN786507 JHJ786441:JHJ786507 JRF786441:JRF786507 KBB786441:KBB786507 KKX786441:KKX786507 KUT786441:KUT786507 LEP786441:LEP786507 LOL786441:LOL786507 LYH786441:LYH786507 MID786441:MID786507 MRZ786441:MRZ786507 NBV786441:NBV786507 NLR786441:NLR786507 NVN786441:NVN786507 OFJ786441:OFJ786507 OPF786441:OPF786507 OZB786441:OZB786507 PIX786441:PIX786507 PST786441:PST786507 QCP786441:QCP786507 QML786441:QML786507 QWH786441:QWH786507 RGD786441:RGD786507 RPZ786441:RPZ786507 RZV786441:RZV786507 SJR786441:SJR786507 STN786441:STN786507 TDJ786441:TDJ786507 TNF786441:TNF786507 TXB786441:TXB786507 UGX786441:UGX786507 UQT786441:UQT786507 VAP786441:VAP786507 VKL786441:VKL786507 VUH786441:VUH786507 WED786441:WED786507 WNZ786441:WNZ786507 WXV786441:WXV786507 BN851977:BN852043 LJ851977:LJ852043 VF851977:VF852043 AFB851977:AFB852043 AOX851977:AOX852043 AYT851977:AYT852043 BIP851977:BIP852043 BSL851977:BSL852043 CCH851977:CCH852043 CMD851977:CMD852043 CVZ851977:CVZ852043 DFV851977:DFV852043 DPR851977:DPR852043 DZN851977:DZN852043 EJJ851977:EJJ852043 ETF851977:ETF852043 FDB851977:FDB852043 FMX851977:FMX852043 FWT851977:FWT852043 GGP851977:GGP852043 GQL851977:GQL852043 HAH851977:HAH852043 HKD851977:HKD852043 HTZ851977:HTZ852043 IDV851977:IDV852043 INR851977:INR852043 IXN851977:IXN852043 JHJ851977:JHJ852043 JRF851977:JRF852043 KBB851977:KBB852043 KKX851977:KKX852043 KUT851977:KUT852043 LEP851977:LEP852043 LOL851977:LOL852043 LYH851977:LYH852043 MID851977:MID852043 MRZ851977:MRZ852043 NBV851977:NBV852043 NLR851977:NLR852043 NVN851977:NVN852043 OFJ851977:OFJ852043 OPF851977:OPF852043 OZB851977:OZB852043 PIX851977:PIX852043 PST851977:PST852043 QCP851977:QCP852043 QML851977:QML852043 QWH851977:QWH852043 RGD851977:RGD852043 RPZ851977:RPZ852043 RZV851977:RZV852043 SJR851977:SJR852043 STN851977:STN852043 TDJ851977:TDJ852043 TNF851977:TNF852043 TXB851977:TXB852043 UGX851977:UGX852043 UQT851977:UQT852043 VAP851977:VAP852043 VKL851977:VKL852043 VUH851977:VUH852043 WED851977:WED852043 WNZ851977:WNZ852043 WXV851977:WXV852043 BN917513:BN917579 LJ917513:LJ917579 VF917513:VF917579 AFB917513:AFB917579 AOX917513:AOX917579 AYT917513:AYT917579 BIP917513:BIP917579 BSL917513:BSL917579 CCH917513:CCH917579 CMD917513:CMD917579 CVZ917513:CVZ917579 DFV917513:DFV917579 DPR917513:DPR917579 DZN917513:DZN917579 EJJ917513:EJJ917579 ETF917513:ETF917579 FDB917513:FDB917579 FMX917513:FMX917579 FWT917513:FWT917579 GGP917513:GGP917579 GQL917513:GQL917579 HAH917513:HAH917579 HKD917513:HKD917579 HTZ917513:HTZ917579 IDV917513:IDV917579 INR917513:INR917579 IXN917513:IXN917579 JHJ917513:JHJ917579 JRF917513:JRF917579 KBB917513:KBB917579 KKX917513:KKX917579 KUT917513:KUT917579 LEP917513:LEP917579 LOL917513:LOL917579 LYH917513:LYH917579 MID917513:MID917579 MRZ917513:MRZ917579 NBV917513:NBV917579 NLR917513:NLR917579 NVN917513:NVN917579 OFJ917513:OFJ917579 OPF917513:OPF917579 OZB917513:OZB917579 PIX917513:PIX917579 PST917513:PST917579 QCP917513:QCP917579 QML917513:QML917579 QWH917513:QWH917579 RGD917513:RGD917579 RPZ917513:RPZ917579 RZV917513:RZV917579 SJR917513:SJR917579 STN917513:STN917579 TDJ917513:TDJ917579 TNF917513:TNF917579 TXB917513:TXB917579 UGX917513:UGX917579 UQT917513:UQT917579 VAP917513:VAP917579 VKL917513:VKL917579 VUH917513:VUH917579 WED917513:WED917579 WNZ917513:WNZ917579 WXV917513:WXV917579 BN983049:BN983115 LJ983049:LJ983115 VF983049:VF983115 AFB983049:AFB983115 AOX983049:AOX983115 AYT983049:AYT983115 BIP983049:BIP983115 BSL983049:BSL983115 CCH983049:CCH983115 CMD983049:CMD983115 CVZ983049:CVZ983115 DFV983049:DFV983115 DPR983049:DPR983115 DZN983049:DZN983115 EJJ983049:EJJ983115 ETF983049:ETF983115 FDB983049:FDB983115 FMX983049:FMX983115 FWT983049:FWT983115 GGP983049:GGP983115 GQL983049:GQL983115 HAH983049:HAH983115 HKD983049:HKD983115 HTZ983049:HTZ983115 IDV983049:IDV983115 INR983049:INR983115 IXN983049:IXN983115 JHJ983049:JHJ983115 JRF983049:JRF983115 KBB983049:KBB983115 KKX983049:KKX983115 KUT983049:KUT983115 LEP983049:LEP983115 LOL983049:LOL983115 LYH983049:LYH983115 MID983049:MID983115 MRZ983049:MRZ983115 NBV983049:NBV983115 NLR983049:NLR983115 NVN983049:NVN983115 OFJ983049:OFJ983115 OPF983049:OPF983115 OZB983049:OZB983115 PIX983049:PIX983115 PST983049:PST983115 QCP983049:QCP983115 QML983049:QML983115 QWH983049:QWH983115 RGD983049:RGD983115 RPZ983049:RPZ983115 RZV983049:RZV983115 SJR983049:SJR983115 STN983049:STN983115 TDJ983049:TDJ983115 TNF983049:TNF983115 TXB983049:TXB983115 UGX983049:UGX983115 UQT983049:UQT983115 VAP983049:VAP983115 VKL983049:VKL983115 VUH983049:VUH983115 WED983049:WED983115 WNZ983049:WNZ983115 WXV983049:WXV983115">
      <formula1>Efecto</formula1>
    </dataValidation>
    <dataValidation allowBlank="1" showInputMessage="1" showErrorMessage="1" error="mayor 1" sqref="BO9:BP75 LK9:LL75 VG9:VH75 AFC9:AFD75 AOY9:AOZ75 AYU9:AYV75 BIQ9:BIR75 BSM9:BSN75 CCI9:CCJ75 CME9:CMF75 CWA9:CWB75 DFW9:DFX75 DPS9:DPT75 DZO9:DZP75 EJK9:EJL75 ETG9:ETH75 FDC9:FDD75 FMY9:FMZ75 FWU9:FWV75 GGQ9:GGR75 GQM9:GQN75 HAI9:HAJ75 HKE9:HKF75 HUA9:HUB75 IDW9:IDX75 INS9:INT75 IXO9:IXP75 JHK9:JHL75 JRG9:JRH75 KBC9:KBD75 KKY9:KKZ75 KUU9:KUV75 LEQ9:LER75 LOM9:LON75 LYI9:LYJ75 MIE9:MIF75 MSA9:MSB75 NBW9:NBX75 NLS9:NLT75 NVO9:NVP75 OFK9:OFL75 OPG9:OPH75 OZC9:OZD75 PIY9:PIZ75 PSU9:PSV75 QCQ9:QCR75 QMM9:QMN75 QWI9:QWJ75 RGE9:RGF75 RQA9:RQB75 RZW9:RZX75 SJS9:SJT75 STO9:STP75 TDK9:TDL75 TNG9:TNH75 TXC9:TXD75 UGY9:UGZ75 UQU9:UQV75 VAQ9:VAR75 VKM9:VKN75 VUI9:VUJ75 WEE9:WEF75 WOA9:WOB75 WXW9:WXX75 BO65545:BP65611 LK65545:LL65611 VG65545:VH65611 AFC65545:AFD65611 AOY65545:AOZ65611 AYU65545:AYV65611 BIQ65545:BIR65611 BSM65545:BSN65611 CCI65545:CCJ65611 CME65545:CMF65611 CWA65545:CWB65611 DFW65545:DFX65611 DPS65545:DPT65611 DZO65545:DZP65611 EJK65545:EJL65611 ETG65545:ETH65611 FDC65545:FDD65611 FMY65545:FMZ65611 FWU65545:FWV65611 GGQ65545:GGR65611 GQM65545:GQN65611 HAI65545:HAJ65611 HKE65545:HKF65611 HUA65545:HUB65611 IDW65545:IDX65611 INS65545:INT65611 IXO65545:IXP65611 JHK65545:JHL65611 JRG65545:JRH65611 KBC65545:KBD65611 KKY65545:KKZ65611 KUU65545:KUV65611 LEQ65545:LER65611 LOM65545:LON65611 LYI65545:LYJ65611 MIE65545:MIF65611 MSA65545:MSB65611 NBW65545:NBX65611 NLS65545:NLT65611 NVO65545:NVP65611 OFK65545:OFL65611 OPG65545:OPH65611 OZC65545:OZD65611 PIY65545:PIZ65611 PSU65545:PSV65611 QCQ65545:QCR65611 QMM65545:QMN65611 QWI65545:QWJ65611 RGE65545:RGF65611 RQA65545:RQB65611 RZW65545:RZX65611 SJS65545:SJT65611 STO65545:STP65611 TDK65545:TDL65611 TNG65545:TNH65611 TXC65545:TXD65611 UGY65545:UGZ65611 UQU65545:UQV65611 VAQ65545:VAR65611 VKM65545:VKN65611 VUI65545:VUJ65611 WEE65545:WEF65611 WOA65545:WOB65611 WXW65545:WXX65611 BO131081:BP131147 LK131081:LL131147 VG131081:VH131147 AFC131081:AFD131147 AOY131081:AOZ131147 AYU131081:AYV131147 BIQ131081:BIR131147 BSM131081:BSN131147 CCI131081:CCJ131147 CME131081:CMF131147 CWA131081:CWB131147 DFW131081:DFX131147 DPS131081:DPT131147 DZO131081:DZP131147 EJK131081:EJL131147 ETG131081:ETH131147 FDC131081:FDD131147 FMY131081:FMZ131147 FWU131081:FWV131147 GGQ131081:GGR131147 GQM131081:GQN131147 HAI131081:HAJ131147 HKE131081:HKF131147 HUA131081:HUB131147 IDW131081:IDX131147 INS131081:INT131147 IXO131081:IXP131147 JHK131081:JHL131147 JRG131081:JRH131147 KBC131081:KBD131147 KKY131081:KKZ131147 KUU131081:KUV131147 LEQ131081:LER131147 LOM131081:LON131147 LYI131081:LYJ131147 MIE131081:MIF131147 MSA131081:MSB131147 NBW131081:NBX131147 NLS131081:NLT131147 NVO131081:NVP131147 OFK131081:OFL131147 OPG131081:OPH131147 OZC131081:OZD131147 PIY131081:PIZ131147 PSU131081:PSV131147 QCQ131081:QCR131147 QMM131081:QMN131147 QWI131081:QWJ131147 RGE131081:RGF131147 RQA131081:RQB131147 RZW131081:RZX131147 SJS131081:SJT131147 STO131081:STP131147 TDK131081:TDL131147 TNG131081:TNH131147 TXC131081:TXD131147 UGY131081:UGZ131147 UQU131081:UQV131147 VAQ131081:VAR131147 VKM131081:VKN131147 VUI131081:VUJ131147 WEE131081:WEF131147 WOA131081:WOB131147 WXW131081:WXX131147 BO196617:BP196683 LK196617:LL196683 VG196617:VH196683 AFC196617:AFD196683 AOY196617:AOZ196683 AYU196617:AYV196683 BIQ196617:BIR196683 BSM196617:BSN196683 CCI196617:CCJ196683 CME196617:CMF196683 CWA196617:CWB196683 DFW196617:DFX196683 DPS196617:DPT196683 DZO196617:DZP196683 EJK196617:EJL196683 ETG196617:ETH196683 FDC196617:FDD196683 FMY196617:FMZ196683 FWU196617:FWV196683 GGQ196617:GGR196683 GQM196617:GQN196683 HAI196617:HAJ196683 HKE196617:HKF196683 HUA196617:HUB196683 IDW196617:IDX196683 INS196617:INT196683 IXO196617:IXP196683 JHK196617:JHL196683 JRG196617:JRH196683 KBC196617:KBD196683 KKY196617:KKZ196683 KUU196617:KUV196683 LEQ196617:LER196683 LOM196617:LON196683 LYI196617:LYJ196683 MIE196617:MIF196683 MSA196617:MSB196683 NBW196617:NBX196683 NLS196617:NLT196683 NVO196617:NVP196683 OFK196617:OFL196683 OPG196617:OPH196683 OZC196617:OZD196683 PIY196617:PIZ196683 PSU196617:PSV196683 QCQ196617:QCR196683 QMM196617:QMN196683 QWI196617:QWJ196683 RGE196617:RGF196683 RQA196617:RQB196683 RZW196617:RZX196683 SJS196617:SJT196683 STO196617:STP196683 TDK196617:TDL196683 TNG196617:TNH196683 TXC196617:TXD196683 UGY196617:UGZ196683 UQU196617:UQV196683 VAQ196617:VAR196683 VKM196617:VKN196683 VUI196617:VUJ196683 WEE196617:WEF196683 WOA196617:WOB196683 WXW196617:WXX196683 BO262153:BP262219 LK262153:LL262219 VG262153:VH262219 AFC262153:AFD262219 AOY262153:AOZ262219 AYU262153:AYV262219 BIQ262153:BIR262219 BSM262153:BSN262219 CCI262153:CCJ262219 CME262153:CMF262219 CWA262153:CWB262219 DFW262153:DFX262219 DPS262153:DPT262219 DZO262153:DZP262219 EJK262153:EJL262219 ETG262153:ETH262219 FDC262153:FDD262219 FMY262153:FMZ262219 FWU262153:FWV262219 GGQ262153:GGR262219 GQM262153:GQN262219 HAI262153:HAJ262219 HKE262153:HKF262219 HUA262153:HUB262219 IDW262153:IDX262219 INS262153:INT262219 IXO262153:IXP262219 JHK262153:JHL262219 JRG262153:JRH262219 KBC262153:KBD262219 KKY262153:KKZ262219 KUU262153:KUV262219 LEQ262153:LER262219 LOM262153:LON262219 LYI262153:LYJ262219 MIE262153:MIF262219 MSA262153:MSB262219 NBW262153:NBX262219 NLS262153:NLT262219 NVO262153:NVP262219 OFK262153:OFL262219 OPG262153:OPH262219 OZC262153:OZD262219 PIY262153:PIZ262219 PSU262153:PSV262219 QCQ262153:QCR262219 QMM262153:QMN262219 QWI262153:QWJ262219 RGE262153:RGF262219 RQA262153:RQB262219 RZW262153:RZX262219 SJS262153:SJT262219 STO262153:STP262219 TDK262153:TDL262219 TNG262153:TNH262219 TXC262153:TXD262219 UGY262153:UGZ262219 UQU262153:UQV262219 VAQ262153:VAR262219 VKM262153:VKN262219 VUI262153:VUJ262219 WEE262153:WEF262219 WOA262153:WOB262219 WXW262153:WXX262219 BO327689:BP327755 LK327689:LL327755 VG327689:VH327755 AFC327689:AFD327755 AOY327689:AOZ327755 AYU327689:AYV327755 BIQ327689:BIR327755 BSM327689:BSN327755 CCI327689:CCJ327755 CME327689:CMF327755 CWA327689:CWB327755 DFW327689:DFX327755 DPS327689:DPT327755 DZO327689:DZP327755 EJK327689:EJL327755 ETG327689:ETH327755 FDC327689:FDD327755 FMY327689:FMZ327755 FWU327689:FWV327755 GGQ327689:GGR327755 GQM327689:GQN327755 HAI327689:HAJ327755 HKE327689:HKF327755 HUA327689:HUB327755 IDW327689:IDX327755 INS327689:INT327755 IXO327689:IXP327755 JHK327689:JHL327755 JRG327689:JRH327755 KBC327689:KBD327755 KKY327689:KKZ327755 KUU327689:KUV327755 LEQ327689:LER327755 LOM327689:LON327755 LYI327689:LYJ327755 MIE327689:MIF327755 MSA327689:MSB327755 NBW327689:NBX327755 NLS327689:NLT327755 NVO327689:NVP327755 OFK327689:OFL327755 OPG327689:OPH327755 OZC327689:OZD327755 PIY327689:PIZ327755 PSU327689:PSV327755 QCQ327689:QCR327755 QMM327689:QMN327755 QWI327689:QWJ327755 RGE327689:RGF327755 RQA327689:RQB327755 RZW327689:RZX327755 SJS327689:SJT327755 STO327689:STP327755 TDK327689:TDL327755 TNG327689:TNH327755 TXC327689:TXD327755 UGY327689:UGZ327755 UQU327689:UQV327755 VAQ327689:VAR327755 VKM327689:VKN327755 VUI327689:VUJ327755 WEE327689:WEF327755 WOA327689:WOB327755 WXW327689:WXX327755 BO393225:BP393291 LK393225:LL393291 VG393225:VH393291 AFC393225:AFD393291 AOY393225:AOZ393291 AYU393225:AYV393291 BIQ393225:BIR393291 BSM393225:BSN393291 CCI393225:CCJ393291 CME393225:CMF393291 CWA393225:CWB393291 DFW393225:DFX393291 DPS393225:DPT393291 DZO393225:DZP393291 EJK393225:EJL393291 ETG393225:ETH393291 FDC393225:FDD393291 FMY393225:FMZ393291 FWU393225:FWV393291 GGQ393225:GGR393291 GQM393225:GQN393291 HAI393225:HAJ393291 HKE393225:HKF393291 HUA393225:HUB393291 IDW393225:IDX393291 INS393225:INT393291 IXO393225:IXP393291 JHK393225:JHL393291 JRG393225:JRH393291 KBC393225:KBD393291 KKY393225:KKZ393291 KUU393225:KUV393291 LEQ393225:LER393291 LOM393225:LON393291 LYI393225:LYJ393291 MIE393225:MIF393291 MSA393225:MSB393291 NBW393225:NBX393291 NLS393225:NLT393291 NVO393225:NVP393291 OFK393225:OFL393291 OPG393225:OPH393291 OZC393225:OZD393291 PIY393225:PIZ393291 PSU393225:PSV393291 QCQ393225:QCR393291 QMM393225:QMN393291 QWI393225:QWJ393291 RGE393225:RGF393291 RQA393225:RQB393291 RZW393225:RZX393291 SJS393225:SJT393291 STO393225:STP393291 TDK393225:TDL393291 TNG393225:TNH393291 TXC393225:TXD393291 UGY393225:UGZ393291 UQU393225:UQV393291 VAQ393225:VAR393291 VKM393225:VKN393291 VUI393225:VUJ393291 WEE393225:WEF393291 WOA393225:WOB393291 WXW393225:WXX393291 BO458761:BP458827 LK458761:LL458827 VG458761:VH458827 AFC458761:AFD458827 AOY458761:AOZ458827 AYU458761:AYV458827 BIQ458761:BIR458827 BSM458761:BSN458827 CCI458761:CCJ458827 CME458761:CMF458827 CWA458761:CWB458827 DFW458761:DFX458827 DPS458761:DPT458827 DZO458761:DZP458827 EJK458761:EJL458827 ETG458761:ETH458827 FDC458761:FDD458827 FMY458761:FMZ458827 FWU458761:FWV458827 GGQ458761:GGR458827 GQM458761:GQN458827 HAI458761:HAJ458827 HKE458761:HKF458827 HUA458761:HUB458827 IDW458761:IDX458827 INS458761:INT458827 IXO458761:IXP458827 JHK458761:JHL458827 JRG458761:JRH458827 KBC458761:KBD458827 KKY458761:KKZ458827 KUU458761:KUV458827 LEQ458761:LER458827 LOM458761:LON458827 LYI458761:LYJ458827 MIE458761:MIF458827 MSA458761:MSB458827 NBW458761:NBX458827 NLS458761:NLT458827 NVO458761:NVP458827 OFK458761:OFL458827 OPG458761:OPH458827 OZC458761:OZD458827 PIY458761:PIZ458827 PSU458761:PSV458827 QCQ458761:QCR458827 QMM458761:QMN458827 QWI458761:QWJ458827 RGE458761:RGF458827 RQA458761:RQB458827 RZW458761:RZX458827 SJS458761:SJT458827 STO458761:STP458827 TDK458761:TDL458827 TNG458761:TNH458827 TXC458761:TXD458827 UGY458761:UGZ458827 UQU458761:UQV458827 VAQ458761:VAR458827 VKM458761:VKN458827 VUI458761:VUJ458827 WEE458761:WEF458827 WOA458761:WOB458827 WXW458761:WXX458827 BO524297:BP524363 LK524297:LL524363 VG524297:VH524363 AFC524297:AFD524363 AOY524297:AOZ524363 AYU524297:AYV524363 BIQ524297:BIR524363 BSM524297:BSN524363 CCI524297:CCJ524363 CME524297:CMF524363 CWA524297:CWB524363 DFW524297:DFX524363 DPS524297:DPT524363 DZO524297:DZP524363 EJK524297:EJL524363 ETG524297:ETH524363 FDC524297:FDD524363 FMY524297:FMZ524363 FWU524297:FWV524363 GGQ524297:GGR524363 GQM524297:GQN524363 HAI524297:HAJ524363 HKE524297:HKF524363 HUA524297:HUB524363 IDW524297:IDX524363 INS524297:INT524363 IXO524297:IXP524363 JHK524297:JHL524363 JRG524297:JRH524363 KBC524297:KBD524363 KKY524297:KKZ524363 KUU524297:KUV524363 LEQ524297:LER524363 LOM524297:LON524363 LYI524297:LYJ524363 MIE524297:MIF524363 MSA524297:MSB524363 NBW524297:NBX524363 NLS524297:NLT524363 NVO524297:NVP524363 OFK524297:OFL524363 OPG524297:OPH524363 OZC524297:OZD524363 PIY524297:PIZ524363 PSU524297:PSV524363 QCQ524297:QCR524363 QMM524297:QMN524363 QWI524297:QWJ524363 RGE524297:RGF524363 RQA524297:RQB524363 RZW524297:RZX524363 SJS524297:SJT524363 STO524297:STP524363 TDK524297:TDL524363 TNG524297:TNH524363 TXC524297:TXD524363 UGY524297:UGZ524363 UQU524297:UQV524363 VAQ524297:VAR524363 VKM524297:VKN524363 VUI524297:VUJ524363 WEE524297:WEF524363 WOA524297:WOB524363 WXW524297:WXX524363 BO589833:BP589899 LK589833:LL589899 VG589833:VH589899 AFC589833:AFD589899 AOY589833:AOZ589899 AYU589833:AYV589899 BIQ589833:BIR589899 BSM589833:BSN589899 CCI589833:CCJ589899 CME589833:CMF589899 CWA589833:CWB589899 DFW589833:DFX589899 DPS589833:DPT589899 DZO589833:DZP589899 EJK589833:EJL589899 ETG589833:ETH589899 FDC589833:FDD589899 FMY589833:FMZ589899 FWU589833:FWV589899 GGQ589833:GGR589899 GQM589833:GQN589899 HAI589833:HAJ589899 HKE589833:HKF589899 HUA589833:HUB589899 IDW589833:IDX589899 INS589833:INT589899 IXO589833:IXP589899 JHK589833:JHL589899 JRG589833:JRH589899 KBC589833:KBD589899 KKY589833:KKZ589899 KUU589833:KUV589899 LEQ589833:LER589899 LOM589833:LON589899 LYI589833:LYJ589899 MIE589833:MIF589899 MSA589833:MSB589899 NBW589833:NBX589899 NLS589833:NLT589899 NVO589833:NVP589899 OFK589833:OFL589899 OPG589833:OPH589899 OZC589833:OZD589899 PIY589833:PIZ589899 PSU589833:PSV589899 QCQ589833:QCR589899 QMM589833:QMN589899 QWI589833:QWJ589899 RGE589833:RGF589899 RQA589833:RQB589899 RZW589833:RZX589899 SJS589833:SJT589899 STO589833:STP589899 TDK589833:TDL589899 TNG589833:TNH589899 TXC589833:TXD589899 UGY589833:UGZ589899 UQU589833:UQV589899 VAQ589833:VAR589899 VKM589833:VKN589899 VUI589833:VUJ589899 WEE589833:WEF589899 WOA589833:WOB589899 WXW589833:WXX589899 BO655369:BP655435 LK655369:LL655435 VG655369:VH655435 AFC655369:AFD655435 AOY655369:AOZ655435 AYU655369:AYV655435 BIQ655369:BIR655435 BSM655369:BSN655435 CCI655369:CCJ655435 CME655369:CMF655435 CWA655369:CWB655435 DFW655369:DFX655435 DPS655369:DPT655435 DZO655369:DZP655435 EJK655369:EJL655435 ETG655369:ETH655435 FDC655369:FDD655435 FMY655369:FMZ655435 FWU655369:FWV655435 GGQ655369:GGR655435 GQM655369:GQN655435 HAI655369:HAJ655435 HKE655369:HKF655435 HUA655369:HUB655435 IDW655369:IDX655435 INS655369:INT655435 IXO655369:IXP655435 JHK655369:JHL655435 JRG655369:JRH655435 KBC655369:KBD655435 KKY655369:KKZ655435 KUU655369:KUV655435 LEQ655369:LER655435 LOM655369:LON655435 LYI655369:LYJ655435 MIE655369:MIF655435 MSA655369:MSB655435 NBW655369:NBX655435 NLS655369:NLT655435 NVO655369:NVP655435 OFK655369:OFL655435 OPG655369:OPH655435 OZC655369:OZD655435 PIY655369:PIZ655435 PSU655369:PSV655435 QCQ655369:QCR655435 QMM655369:QMN655435 QWI655369:QWJ655435 RGE655369:RGF655435 RQA655369:RQB655435 RZW655369:RZX655435 SJS655369:SJT655435 STO655369:STP655435 TDK655369:TDL655435 TNG655369:TNH655435 TXC655369:TXD655435 UGY655369:UGZ655435 UQU655369:UQV655435 VAQ655369:VAR655435 VKM655369:VKN655435 VUI655369:VUJ655435 WEE655369:WEF655435 WOA655369:WOB655435 WXW655369:WXX655435 BO720905:BP720971 LK720905:LL720971 VG720905:VH720971 AFC720905:AFD720971 AOY720905:AOZ720971 AYU720905:AYV720971 BIQ720905:BIR720971 BSM720905:BSN720971 CCI720905:CCJ720971 CME720905:CMF720971 CWA720905:CWB720971 DFW720905:DFX720971 DPS720905:DPT720971 DZO720905:DZP720971 EJK720905:EJL720971 ETG720905:ETH720971 FDC720905:FDD720971 FMY720905:FMZ720971 FWU720905:FWV720971 GGQ720905:GGR720971 GQM720905:GQN720971 HAI720905:HAJ720971 HKE720905:HKF720971 HUA720905:HUB720971 IDW720905:IDX720971 INS720905:INT720971 IXO720905:IXP720971 JHK720905:JHL720971 JRG720905:JRH720971 KBC720905:KBD720971 KKY720905:KKZ720971 KUU720905:KUV720971 LEQ720905:LER720971 LOM720905:LON720971 LYI720905:LYJ720971 MIE720905:MIF720971 MSA720905:MSB720971 NBW720905:NBX720971 NLS720905:NLT720971 NVO720905:NVP720971 OFK720905:OFL720971 OPG720905:OPH720971 OZC720905:OZD720971 PIY720905:PIZ720971 PSU720905:PSV720971 QCQ720905:QCR720971 QMM720905:QMN720971 QWI720905:QWJ720971 RGE720905:RGF720971 RQA720905:RQB720971 RZW720905:RZX720971 SJS720905:SJT720971 STO720905:STP720971 TDK720905:TDL720971 TNG720905:TNH720971 TXC720905:TXD720971 UGY720905:UGZ720971 UQU720905:UQV720971 VAQ720905:VAR720971 VKM720905:VKN720971 VUI720905:VUJ720971 WEE720905:WEF720971 WOA720905:WOB720971 WXW720905:WXX720971 BO786441:BP786507 LK786441:LL786507 VG786441:VH786507 AFC786441:AFD786507 AOY786441:AOZ786507 AYU786441:AYV786507 BIQ786441:BIR786507 BSM786441:BSN786507 CCI786441:CCJ786507 CME786441:CMF786507 CWA786441:CWB786507 DFW786441:DFX786507 DPS786441:DPT786507 DZO786441:DZP786507 EJK786441:EJL786507 ETG786441:ETH786507 FDC786441:FDD786507 FMY786441:FMZ786507 FWU786441:FWV786507 GGQ786441:GGR786507 GQM786441:GQN786507 HAI786441:HAJ786507 HKE786441:HKF786507 HUA786441:HUB786507 IDW786441:IDX786507 INS786441:INT786507 IXO786441:IXP786507 JHK786441:JHL786507 JRG786441:JRH786507 KBC786441:KBD786507 KKY786441:KKZ786507 KUU786441:KUV786507 LEQ786441:LER786507 LOM786441:LON786507 LYI786441:LYJ786507 MIE786441:MIF786507 MSA786441:MSB786507 NBW786441:NBX786507 NLS786441:NLT786507 NVO786441:NVP786507 OFK786441:OFL786507 OPG786441:OPH786507 OZC786441:OZD786507 PIY786441:PIZ786507 PSU786441:PSV786507 QCQ786441:QCR786507 QMM786441:QMN786507 QWI786441:QWJ786507 RGE786441:RGF786507 RQA786441:RQB786507 RZW786441:RZX786507 SJS786441:SJT786507 STO786441:STP786507 TDK786441:TDL786507 TNG786441:TNH786507 TXC786441:TXD786507 UGY786441:UGZ786507 UQU786441:UQV786507 VAQ786441:VAR786507 VKM786441:VKN786507 VUI786441:VUJ786507 WEE786441:WEF786507 WOA786441:WOB786507 WXW786441:WXX786507 BO851977:BP852043 LK851977:LL852043 VG851977:VH852043 AFC851977:AFD852043 AOY851977:AOZ852043 AYU851977:AYV852043 BIQ851977:BIR852043 BSM851977:BSN852043 CCI851977:CCJ852043 CME851977:CMF852043 CWA851977:CWB852043 DFW851977:DFX852043 DPS851977:DPT852043 DZO851977:DZP852043 EJK851977:EJL852043 ETG851977:ETH852043 FDC851977:FDD852043 FMY851977:FMZ852043 FWU851977:FWV852043 GGQ851977:GGR852043 GQM851977:GQN852043 HAI851977:HAJ852043 HKE851977:HKF852043 HUA851977:HUB852043 IDW851977:IDX852043 INS851977:INT852043 IXO851977:IXP852043 JHK851977:JHL852043 JRG851977:JRH852043 KBC851977:KBD852043 KKY851977:KKZ852043 KUU851977:KUV852043 LEQ851977:LER852043 LOM851977:LON852043 LYI851977:LYJ852043 MIE851977:MIF852043 MSA851977:MSB852043 NBW851977:NBX852043 NLS851977:NLT852043 NVO851977:NVP852043 OFK851977:OFL852043 OPG851977:OPH852043 OZC851977:OZD852043 PIY851977:PIZ852043 PSU851977:PSV852043 QCQ851977:QCR852043 QMM851977:QMN852043 QWI851977:QWJ852043 RGE851977:RGF852043 RQA851977:RQB852043 RZW851977:RZX852043 SJS851977:SJT852043 STO851977:STP852043 TDK851977:TDL852043 TNG851977:TNH852043 TXC851977:TXD852043 UGY851977:UGZ852043 UQU851977:UQV852043 VAQ851977:VAR852043 VKM851977:VKN852043 VUI851977:VUJ852043 WEE851977:WEF852043 WOA851977:WOB852043 WXW851977:WXX852043 BO917513:BP917579 LK917513:LL917579 VG917513:VH917579 AFC917513:AFD917579 AOY917513:AOZ917579 AYU917513:AYV917579 BIQ917513:BIR917579 BSM917513:BSN917579 CCI917513:CCJ917579 CME917513:CMF917579 CWA917513:CWB917579 DFW917513:DFX917579 DPS917513:DPT917579 DZO917513:DZP917579 EJK917513:EJL917579 ETG917513:ETH917579 FDC917513:FDD917579 FMY917513:FMZ917579 FWU917513:FWV917579 GGQ917513:GGR917579 GQM917513:GQN917579 HAI917513:HAJ917579 HKE917513:HKF917579 HUA917513:HUB917579 IDW917513:IDX917579 INS917513:INT917579 IXO917513:IXP917579 JHK917513:JHL917579 JRG917513:JRH917579 KBC917513:KBD917579 KKY917513:KKZ917579 KUU917513:KUV917579 LEQ917513:LER917579 LOM917513:LON917579 LYI917513:LYJ917579 MIE917513:MIF917579 MSA917513:MSB917579 NBW917513:NBX917579 NLS917513:NLT917579 NVO917513:NVP917579 OFK917513:OFL917579 OPG917513:OPH917579 OZC917513:OZD917579 PIY917513:PIZ917579 PSU917513:PSV917579 QCQ917513:QCR917579 QMM917513:QMN917579 QWI917513:QWJ917579 RGE917513:RGF917579 RQA917513:RQB917579 RZW917513:RZX917579 SJS917513:SJT917579 STO917513:STP917579 TDK917513:TDL917579 TNG917513:TNH917579 TXC917513:TXD917579 UGY917513:UGZ917579 UQU917513:UQV917579 VAQ917513:VAR917579 VKM917513:VKN917579 VUI917513:VUJ917579 WEE917513:WEF917579 WOA917513:WOB917579 WXW917513:WXX917579 BO983049:BP983115 LK983049:LL983115 VG983049:VH983115 AFC983049:AFD983115 AOY983049:AOZ983115 AYU983049:AYV983115 BIQ983049:BIR983115 BSM983049:BSN983115 CCI983049:CCJ983115 CME983049:CMF983115 CWA983049:CWB983115 DFW983049:DFX983115 DPS983049:DPT983115 DZO983049:DZP983115 EJK983049:EJL983115 ETG983049:ETH983115 FDC983049:FDD983115 FMY983049:FMZ983115 FWU983049:FWV983115 GGQ983049:GGR983115 GQM983049:GQN983115 HAI983049:HAJ983115 HKE983049:HKF983115 HUA983049:HUB983115 IDW983049:IDX983115 INS983049:INT983115 IXO983049:IXP983115 JHK983049:JHL983115 JRG983049:JRH983115 KBC983049:KBD983115 KKY983049:KKZ983115 KUU983049:KUV983115 LEQ983049:LER983115 LOM983049:LON983115 LYI983049:LYJ983115 MIE983049:MIF983115 MSA983049:MSB983115 NBW983049:NBX983115 NLS983049:NLT983115 NVO983049:NVP983115 OFK983049:OFL983115 OPG983049:OPH983115 OZC983049:OZD983115 PIY983049:PIZ983115 PSU983049:PSV983115 QCQ983049:QCR983115 QMM983049:QMN983115 QWI983049:QWJ983115 RGE983049:RGF983115 RQA983049:RQB983115 RZW983049:RZX983115 SJS983049:SJT983115 STO983049:STP983115 TDK983049:TDL983115 TNG983049:TNH983115 TXC983049:TXD983115 UGY983049:UGZ983115 UQU983049:UQV983115 VAQ983049:VAR983115 VKM983049:VKN983115 VUI983049:VUJ983115 WEE983049:WEF983115 WOA983049:WOB983115 WXW983049:WXX983115"/>
    <dataValidation type="list" showInputMessage="1" showErrorMessage="1" errorTitle="Rechazado" error="Solo son validadas las opciones de la lista" sqref="BM9:BM75 LI9:LI75 VE9:VE75 AFA9:AFA75 AOW9:AOW75 AYS9:AYS75 BIO9:BIO75 BSK9:BSK75 CCG9:CCG75 CMC9:CMC75 CVY9:CVY75 DFU9:DFU75 DPQ9:DPQ75 DZM9:DZM75 EJI9:EJI75 ETE9:ETE75 FDA9:FDA75 FMW9:FMW75 FWS9:FWS75 GGO9:GGO75 GQK9:GQK75 HAG9:HAG75 HKC9:HKC75 HTY9:HTY75 IDU9:IDU75 INQ9:INQ75 IXM9:IXM75 JHI9:JHI75 JRE9:JRE75 KBA9:KBA75 KKW9:KKW75 KUS9:KUS75 LEO9:LEO75 LOK9:LOK75 LYG9:LYG75 MIC9:MIC75 MRY9:MRY75 NBU9:NBU75 NLQ9:NLQ75 NVM9:NVM75 OFI9:OFI75 OPE9:OPE75 OZA9:OZA75 PIW9:PIW75 PSS9:PSS75 QCO9:QCO75 QMK9:QMK75 QWG9:QWG75 RGC9:RGC75 RPY9:RPY75 RZU9:RZU75 SJQ9:SJQ75 STM9:STM75 TDI9:TDI75 TNE9:TNE75 TXA9:TXA75 UGW9:UGW75 UQS9:UQS75 VAO9:VAO75 VKK9:VKK75 VUG9:VUG75 WEC9:WEC75 WNY9:WNY75 WXU9:WXU75 BM65545:BM65611 LI65545:LI65611 VE65545:VE65611 AFA65545:AFA65611 AOW65545:AOW65611 AYS65545:AYS65611 BIO65545:BIO65611 BSK65545:BSK65611 CCG65545:CCG65611 CMC65545:CMC65611 CVY65545:CVY65611 DFU65545:DFU65611 DPQ65545:DPQ65611 DZM65545:DZM65611 EJI65545:EJI65611 ETE65545:ETE65611 FDA65545:FDA65611 FMW65545:FMW65611 FWS65545:FWS65611 GGO65545:GGO65611 GQK65545:GQK65611 HAG65545:HAG65611 HKC65545:HKC65611 HTY65545:HTY65611 IDU65545:IDU65611 INQ65545:INQ65611 IXM65545:IXM65611 JHI65545:JHI65611 JRE65545:JRE65611 KBA65545:KBA65611 KKW65545:KKW65611 KUS65545:KUS65611 LEO65545:LEO65611 LOK65545:LOK65611 LYG65545:LYG65611 MIC65545:MIC65611 MRY65545:MRY65611 NBU65545:NBU65611 NLQ65545:NLQ65611 NVM65545:NVM65611 OFI65545:OFI65611 OPE65545:OPE65611 OZA65545:OZA65611 PIW65545:PIW65611 PSS65545:PSS65611 QCO65545:QCO65611 QMK65545:QMK65611 QWG65545:QWG65611 RGC65545:RGC65611 RPY65545:RPY65611 RZU65545:RZU65611 SJQ65545:SJQ65611 STM65545:STM65611 TDI65545:TDI65611 TNE65545:TNE65611 TXA65545:TXA65611 UGW65545:UGW65611 UQS65545:UQS65611 VAO65545:VAO65611 VKK65545:VKK65611 VUG65545:VUG65611 WEC65545:WEC65611 WNY65545:WNY65611 WXU65545:WXU65611 BM131081:BM131147 LI131081:LI131147 VE131081:VE131147 AFA131081:AFA131147 AOW131081:AOW131147 AYS131081:AYS131147 BIO131081:BIO131147 BSK131081:BSK131147 CCG131081:CCG131147 CMC131081:CMC131147 CVY131081:CVY131147 DFU131081:DFU131147 DPQ131081:DPQ131147 DZM131081:DZM131147 EJI131081:EJI131147 ETE131081:ETE131147 FDA131081:FDA131147 FMW131081:FMW131147 FWS131081:FWS131147 GGO131081:GGO131147 GQK131081:GQK131147 HAG131081:HAG131147 HKC131081:HKC131147 HTY131081:HTY131147 IDU131081:IDU131147 INQ131081:INQ131147 IXM131081:IXM131147 JHI131081:JHI131147 JRE131081:JRE131147 KBA131081:KBA131147 KKW131081:KKW131147 KUS131081:KUS131147 LEO131081:LEO131147 LOK131081:LOK131147 LYG131081:LYG131147 MIC131081:MIC131147 MRY131081:MRY131147 NBU131081:NBU131147 NLQ131081:NLQ131147 NVM131081:NVM131147 OFI131081:OFI131147 OPE131081:OPE131147 OZA131081:OZA131147 PIW131081:PIW131147 PSS131081:PSS131147 QCO131081:QCO131147 QMK131081:QMK131147 QWG131081:QWG131147 RGC131081:RGC131147 RPY131081:RPY131147 RZU131081:RZU131147 SJQ131081:SJQ131147 STM131081:STM131147 TDI131081:TDI131147 TNE131081:TNE131147 TXA131081:TXA131147 UGW131081:UGW131147 UQS131081:UQS131147 VAO131081:VAO131147 VKK131081:VKK131147 VUG131081:VUG131147 WEC131081:WEC131147 WNY131081:WNY131147 WXU131081:WXU131147 BM196617:BM196683 LI196617:LI196683 VE196617:VE196683 AFA196617:AFA196683 AOW196617:AOW196683 AYS196617:AYS196683 BIO196617:BIO196683 BSK196617:BSK196683 CCG196617:CCG196683 CMC196617:CMC196683 CVY196617:CVY196683 DFU196617:DFU196683 DPQ196617:DPQ196683 DZM196617:DZM196683 EJI196617:EJI196683 ETE196617:ETE196683 FDA196617:FDA196683 FMW196617:FMW196683 FWS196617:FWS196683 GGO196617:GGO196683 GQK196617:GQK196683 HAG196617:HAG196683 HKC196617:HKC196683 HTY196617:HTY196683 IDU196617:IDU196683 INQ196617:INQ196683 IXM196617:IXM196683 JHI196617:JHI196683 JRE196617:JRE196683 KBA196617:KBA196683 KKW196617:KKW196683 KUS196617:KUS196683 LEO196617:LEO196683 LOK196617:LOK196683 LYG196617:LYG196683 MIC196617:MIC196683 MRY196617:MRY196683 NBU196617:NBU196683 NLQ196617:NLQ196683 NVM196617:NVM196683 OFI196617:OFI196683 OPE196617:OPE196683 OZA196617:OZA196683 PIW196617:PIW196683 PSS196617:PSS196683 QCO196617:QCO196683 QMK196617:QMK196683 QWG196617:QWG196683 RGC196617:RGC196683 RPY196617:RPY196683 RZU196617:RZU196683 SJQ196617:SJQ196683 STM196617:STM196683 TDI196617:TDI196683 TNE196617:TNE196683 TXA196617:TXA196683 UGW196617:UGW196683 UQS196617:UQS196683 VAO196617:VAO196683 VKK196617:VKK196683 VUG196617:VUG196683 WEC196617:WEC196683 WNY196617:WNY196683 WXU196617:WXU196683 BM262153:BM262219 LI262153:LI262219 VE262153:VE262219 AFA262153:AFA262219 AOW262153:AOW262219 AYS262153:AYS262219 BIO262153:BIO262219 BSK262153:BSK262219 CCG262153:CCG262219 CMC262153:CMC262219 CVY262153:CVY262219 DFU262153:DFU262219 DPQ262153:DPQ262219 DZM262153:DZM262219 EJI262153:EJI262219 ETE262153:ETE262219 FDA262153:FDA262219 FMW262153:FMW262219 FWS262153:FWS262219 GGO262153:GGO262219 GQK262153:GQK262219 HAG262153:HAG262219 HKC262153:HKC262219 HTY262153:HTY262219 IDU262153:IDU262219 INQ262153:INQ262219 IXM262153:IXM262219 JHI262153:JHI262219 JRE262153:JRE262219 KBA262153:KBA262219 KKW262153:KKW262219 KUS262153:KUS262219 LEO262153:LEO262219 LOK262153:LOK262219 LYG262153:LYG262219 MIC262153:MIC262219 MRY262153:MRY262219 NBU262153:NBU262219 NLQ262153:NLQ262219 NVM262153:NVM262219 OFI262153:OFI262219 OPE262153:OPE262219 OZA262153:OZA262219 PIW262153:PIW262219 PSS262153:PSS262219 QCO262153:QCO262219 QMK262153:QMK262219 QWG262153:QWG262219 RGC262153:RGC262219 RPY262153:RPY262219 RZU262153:RZU262219 SJQ262153:SJQ262219 STM262153:STM262219 TDI262153:TDI262219 TNE262153:TNE262219 TXA262153:TXA262219 UGW262153:UGW262219 UQS262153:UQS262219 VAO262153:VAO262219 VKK262153:VKK262219 VUG262153:VUG262219 WEC262153:WEC262219 WNY262153:WNY262219 WXU262153:WXU262219 BM327689:BM327755 LI327689:LI327755 VE327689:VE327755 AFA327689:AFA327755 AOW327689:AOW327755 AYS327689:AYS327755 BIO327689:BIO327755 BSK327689:BSK327755 CCG327689:CCG327755 CMC327689:CMC327755 CVY327689:CVY327755 DFU327689:DFU327755 DPQ327689:DPQ327755 DZM327689:DZM327755 EJI327689:EJI327755 ETE327689:ETE327755 FDA327689:FDA327755 FMW327689:FMW327755 FWS327689:FWS327755 GGO327689:GGO327755 GQK327689:GQK327755 HAG327689:HAG327755 HKC327689:HKC327755 HTY327689:HTY327755 IDU327689:IDU327755 INQ327689:INQ327755 IXM327689:IXM327755 JHI327689:JHI327755 JRE327689:JRE327755 KBA327689:KBA327755 KKW327689:KKW327755 KUS327689:KUS327755 LEO327689:LEO327755 LOK327689:LOK327755 LYG327689:LYG327755 MIC327689:MIC327755 MRY327689:MRY327755 NBU327689:NBU327755 NLQ327689:NLQ327755 NVM327689:NVM327755 OFI327689:OFI327755 OPE327689:OPE327755 OZA327689:OZA327755 PIW327689:PIW327755 PSS327689:PSS327755 QCO327689:QCO327755 QMK327689:QMK327755 QWG327689:QWG327755 RGC327689:RGC327755 RPY327689:RPY327755 RZU327689:RZU327755 SJQ327689:SJQ327755 STM327689:STM327755 TDI327689:TDI327755 TNE327689:TNE327755 TXA327689:TXA327755 UGW327689:UGW327755 UQS327689:UQS327755 VAO327689:VAO327755 VKK327689:VKK327755 VUG327689:VUG327755 WEC327689:WEC327755 WNY327689:WNY327755 WXU327689:WXU327755 BM393225:BM393291 LI393225:LI393291 VE393225:VE393291 AFA393225:AFA393291 AOW393225:AOW393291 AYS393225:AYS393291 BIO393225:BIO393291 BSK393225:BSK393291 CCG393225:CCG393291 CMC393225:CMC393291 CVY393225:CVY393291 DFU393225:DFU393291 DPQ393225:DPQ393291 DZM393225:DZM393291 EJI393225:EJI393291 ETE393225:ETE393291 FDA393225:FDA393291 FMW393225:FMW393291 FWS393225:FWS393291 GGO393225:GGO393291 GQK393225:GQK393291 HAG393225:HAG393291 HKC393225:HKC393291 HTY393225:HTY393291 IDU393225:IDU393291 INQ393225:INQ393291 IXM393225:IXM393291 JHI393225:JHI393291 JRE393225:JRE393291 KBA393225:KBA393291 KKW393225:KKW393291 KUS393225:KUS393291 LEO393225:LEO393291 LOK393225:LOK393291 LYG393225:LYG393291 MIC393225:MIC393291 MRY393225:MRY393291 NBU393225:NBU393291 NLQ393225:NLQ393291 NVM393225:NVM393291 OFI393225:OFI393291 OPE393225:OPE393291 OZA393225:OZA393291 PIW393225:PIW393291 PSS393225:PSS393291 QCO393225:QCO393291 QMK393225:QMK393291 QWG393225:QWG393291 RGC393225:RGC393291 RPY393225:RPY393291 RZU393225:RZU393291 SJQ393225:SJQ393291 STM393225:STM393291 TDI393225:TDI393291 TNE393225:TNE393291 TXA393225:TXA393291 UGW393225:UGW393291 UQS393225:UQS393291 VAO393225:VAO393291 VKK393225:VKK393291 VUG393225:VUG393291 WEC393225:WEC393291 WNY393225:WNY393291 WXU393225:WXU393291 BM458761:BM458827 LI458761:LI458827 VE458761:VE458827 AFA458761:AFA458827 AOW458761:AOW458827 AYS458761:AYS458827 BIO458761:BIO458827 BSK458761:BSK458827 CCG458761:CCG458827 CMC458761:CMC458827 CVY458761:CVY458827 DFU458761:DFU458827 DPQ458761:DPQ458827 DZM458761:DZM458827 EJI458761:EJI458827 ETE458761:ETE458827 FDA458761:FDA458827 FMW458761:FMW458827 FWS458761:FWS458827 GGO458761:GGO458827 GQK458761:GQK458827 HAG458761:HAG458827 HKC458761:HKC458827 HTY458761:HTY458827 IDU458761:IDU458827 INQ458761:INQ458827 IXM458761:IXM458827 JHI458761:JHI458827 JRE458761:JRE458827 KBA458761:KBA458827 KKW458761:KKW458827 KUS458761:KUS458827 LEO458761:LEO458827 LOK458761:LOK458827 LYG458761:LYG458827 MIC458761:MIC458827 MRY458761:MRY458827 NBU458761:NBU458827 NLQ458761:NLQ458827 NVM458761:NVM458827 OFI458761:OFI458827 OPE458761:OPE458827 OZA458761:OZA458827 PIW458761:PIW458827 PSS458761:PSS458827 QCO458761:QCO458827 QMK458761:QMK458827 QWG458761:QWG458827 RGC458761:RGC458827 RPY458761:RPY458827 RZU458761:RZU458827 SJQ458761:SJQ458827 STM458761:STM458827 TDI458761:TDI458827 TNE458761:TNE458827 TXA458761:TXA458827 UGW458761:UGW458827 UQS458761:UQS458827 VAO458761:VAO458827 VKK458761:VKK458827 VUG458761:VUG458827 WEC458761:WEC458827 WNY458761:WNY458827 WXU458761:WXU458827 BM524297:BM524363 LI524297:LI524363 VE524297:VE524363 AFA524297:AFA524363 AOW524297:AOW524363 AYS524297:AYS524363 BIO524297:BIO524363 BSK524297:BSK524363 CCG524297:CCG524363 CMC524297:CMC524363 CVY524297:CVY524363 DFU524297:DFU524363 DPQ524297:DPQ524363 DZM524297:DZM524363 EJI524297:EJI524363 ETE524297:ETE524363 FDA524297:FDA524363 FMW524297:FMW524363 FWS524297:FWS524363 GGO524297:GGO524363 GQK524297:GQK524363 HAG524297:HAG524363 HKC524297:HKC524363 HTY524297:HTY524363 IDU524297:IDU524363 INQ524297:INQ524363 IXM524297:IXM524363 JHI524297:JHI524363 JRE524297:JRE524363 KBA524297:KBA524363 KKW524297:KKW524363 KUS524297:KUS524363 LEO524297:LEO524363 LOK524297:LOK524363 LYG524297:LYG524363 MIC524297:MIC524363 MRY524297:MRY524363 NBU524297:NBU524363 NLQ524297:NLQ524363 NVM524297:NVM524363 OFI524297:OFI524363 OPE524297:OPE524363 OZA524297:OZA524363 PIW524297:PIW524363 PSS524297:PSS524363 QCO524297:QCO524363 QMK524297:QMK524363 QWG524297:QWG524363 RGC524297:RGC524363 RPY524297:RPY524363 RZU524297:RZU524363 SJQ524297:SJQ524363 STM524297:STM524363 TDI524297:TDI524363 TNE524297:TNE524363 TXA524297:TXA524363 UGW524297:UGW524363 UQS524297:UQS524363 VAO524297:VAO524363 VKK524297:VKK524363 VUG524297:VUG524363 WEC524297:WEC524363 WNY524297:WNY524363 WXU524297:WXU524363 BM589833:BM589899 LI589833:LI589899 VE589833:VE589899 AFA589833:AFA589899 AOW589833:AOW589899 AYS589833:AYS589899 BIO589833:BIO589899 BSK589833:BSK589899 CCG589833:CCG589899 CMC589833:CMC589899 CVY589833:CVY589899 DFU589833:DFU589899 DPQ589833:DPQ589899 DZM589833:DZM589899 EJI589833:EJI589899 ETE589833:ETE589899 FDA589833:FDA589899 FMW589833:FMW589899 FWS589833:FWS589899 GGO589833:GGO589899 GQK589833:GQK589899 HAG589833:HAG589899 HKC589833:HKC589899 HTY589833:HTY589899 IDU589833:IDU589899 INQ589833:INQ589899 IXM589833:IXM589899 JHI589833:JHI589899 JRE589833:JRE589899 KBA589833:KBA589899 KKW589833:KKW589899 KUS589833:KUS589899 LEO589833:LEO589899 LOK589833:LOK589899 LYG589833:LYG589899 MIC589833:MIC589899 MRY589833:MRY589899 NBU589833:NBU589899 NLQ589833:NLQ589899 NVM589833:NVM589899 OFI589833:OFI589899 OPE589833:OPE589899 OZA589833:OZA589899 PIW589833:PIW589899 PSS589833:PSS589899 QCO589833:QCO589899 QMK589833:QMK589899 QWG589833:QWG589899 RGC589833:RGC589899 RPY589833:RPY589899 RZU589833:RZU589899 SJQ589833:SJQ589899 STM589833:STM589899 TDI589833:TDI589899 TNE589833:TNE589899 TXA589833:TXA589899 UGW589833:UGW589899 UQS589833:UQS589899 VAO589833:VAO589899 VKK589833:VKK589899 VUG589833:VUG589899 WEC589833:WEC589899 WNY589833:WNY589899 WXU589833:WXU589899 BM655369:BM655435 LI655369:LI655435 VE655369:VE655435 AFA655369:AFA655435 AOW655369:AOW655435 AYS655369:AYS655435 BIO655369:BIO655435 BSK655369:BSK655435 CCG655369:CCG655435 CMC655369:CMC655435 CVY655369:CVY655435 DFU655369:DFU655435 DPQ655369:DPQ655435 DZM655369:DZM655435 EJI655369:EJI655435 ETE655369:ETE655435 FDA655369:FDA655435 FMW655369:FMW655435 FWS655369:FWS655435 GGO655369:GGO655435 GQK655369:GQK655435 HAG655369:HAG655435 HKC655369:HKC655435 HTY655369:HTY655435 IDU655369:IDU655435 INQ655369:INQ655435 IXM655369:IXM655435 JHI655369:JHI655435 JRE655369:JRE655435 KBA655369:KBA655435 KKW655369:KKW655435 KUS655369:KUS655435 LEO655369:LEO655435 LOK655369:LOK655435 LYG655369:LYG655435 MIC655369:MIC655435 MRY655369:MRY655435 NBU655369:NBU655435 NLQ655369:NLQ655435 NVM655369:NVM655435 OFI655369:OFI655435 OPE655369:OPE655435 OZA655369:OZA655435 PIW655369:PIW655435 PSS655369:PSS655435 QCO655369:QCO655435 QMK655369:QMK655435 QWG655369:QWG655435 RGC655369:RGC655435 RPY655369:RPY655435 RZU655369:RZU655435 SJQ655369:SJQ655435 STM655369:STM655435 TDI655369:TDI655435 TNE655369:TNE655435 TXA655369:TXA655435 UGW655369:UGW655435 UQS655369:UQS655435 VAO655369:VAO655435 VKK655369:VKK655435 VUG655369:VUG655435 WEC655369:WEC655435 WNY655369:WNY655435 WXU655369:WXU655435 BM720905:BM720971 LI720905:LI720971 VE720905:VE720971 AFA720905:AFA720971 AOW720905:AOW720971 AYS720905:AYS720971 BIO720905:BIO720971 BSK720905:BSK720971 CCG720905:CCG720971 CMC720905:CMC720971 CVY720905:CVY720971 DFU720905:DFU720971 DPQ720905:DPQ720971 DZM720905:DZM720971 EJI720905:EJI720971 ETE720905:ETE720971 FDA720905:FDA720971 FMW720905:FMW720971 FWS720905:FWS720971 GGO720905:GGO720971 GQK720905:GQK720971 HAG720905:HAG720971 HKC720905:HKC720971 HTY720905:HTY720971 IDU720905:IDU720971 INQ720905:INQ720971 IXM720905:IXM720971 JHI720905:JHI720971 JRE720905:JRE720971 KBA720905:KBA720971 KKW720905:KKW720971 KUS720905:KUS720971 LEO720905:LEO720971 LOK720905:LOK720971 LYG720905:LYG720971 MIC720905:MIC720971 MRY720905:MRY720971 NBU720905:NBU720971 NLQ720905:NLQ720971 NVM720905:NVM720971 OFI720905:OFI720971 OPE720905:OPE720971 OZA720905:OZA720971 PIW720905:PIW720971 PSS720905:PSS720971 QCO720905:QCO720971 QMK720905:QMK720971 QWG720905:QWG720971 RGC720905:RGC720971 RPY720905:RPY720971 RZU720905:RZU720971 SJQ720905:SJQ720971 STM720905:STM720971 TDI720905:TDI720971 TNE720905:TNE720971 TXA720905:TXA720971 UGW720905:UGW720971 UQS720905:UQS720971 VAO720905:VAO720971 VKK720905:VKK720971 VUG720905:VUG720971 WEC720905:WEC720971 WNY720905:WNY720971 WXU720905:WXU720971 BM786441:BM786507 LI786441:LI786507 VE786441:VE786507 AFA786441:AFA786507 AOW786441:AOW786507 AYS786441:AYS786507 BIO786441:BIO786507 BSK786441:BSK786507 CCG786441:CCG786507 CMC786441:CMC786507 CVY786441:CVY786507 DFU786441:DFU786507 DPQ786441:DPQ786507 DZM786441:DZM786507 EJI786441:EJI786507 ETE786441:ETE786507 FDA786441:FDA786507 FMW786441:FMW786507 FWS786441:FWS786507 GGO786441:GGO786507 GQK786441:GQK786507 HAG786441:HAG786507 HKC786441:HKC786507 HTY786441:HTY786507 IDU786441:IDU786507 INQ786441:INQ786507 IXM786441:IXM786507 JHI786441:JHI786507 JRE786441:JRE786507 KBA786441:KBA786507 KKW786441:KKW786507 KUS786441:KUS786507 LEO786441:LEO786507 LOK786441:LOK786507 LYG786441:LYG786507 MIC786441:MIC786507 MRY786441:MRY786507 NBU786441:NBU786507 NLQ786441:NLQ786507 NVM786441:NVM786507 OFI786441:OFI786507 OPE786441:OPE786507 OZA786441:OZA786507 PIW786441:PIW786507 PSS786441:PSS786507 QCO786441:QCO786507 QMK786441:QMK786507 QWG786441:QWG786507 RGC786441:RGC786507 RPY786441:RPY786507 RZU786441:RZU786507 SJQ786441:SJQ786507 STM786441:STM786507 TDI786441:TDI786507 TNE786441:TNE786507 TXA786441:TXA786507 UGW786441:UGW786507 UQS786441:UQS786507 VAO786441:VAO786507 VKK786441:VKK786507 VUG786441:VUG786507 WEC786441:WEC786507 WNY786441:WNY786507 WXU786441:WXU786507 BM851977:BM852043 LI851977:LI852043 VE851977:VE852043 AFA851977:AFA852043 AOW851977:AOW852043 AYS851977:AYS852043 BIO851977:BIO852043 BSK851977:BSK852043 CCG851977:CCG852043 CMC851977:CMC852043 CVY851977:CVY852043 DFU851977:DFU852043 DPQ851977:DPQ852043 DZM851977:DZM852043 EJI851977:EJI852043 ETE851977:ETE852043 FDA851977:FDA852043 FMW851977:FMW852043 FWS851977:FWS852043 GGO851977:GGO852043 GQK851977:GQK852043 HAG851977:HAG852043 HKC851977:HKC852043 HTY851977:HTY852043 IDU851977:IDU852043 INQ851977:INQ852043 IXM851977:IXM852043 JHI851977:JHI852043 JRE851977:JRE852043 KBA851977:KBA852043 KKW851977:KKW852043 KUS851977:KUS852043 LEO851977:LEO852043 LOK851977:LOK852043 LYG851977:LYG852043 MIC851977:MIC852043 MRY851977:MRY852043 NBU851977:NBU852043 NLQ851977:NLQ852043 NVM851977:NVM852043 OFI851977:OFI852043 OPE851977:OPE852043 OZA851977:OZA852043 PIW851977:PIW852043 PSS851977:PSS852043 QCO851977:QCO852043 QMK851977:QMK852043 QWG851977:QWG852043 RGC851977:RGC852043 RPY851977:RPY852043 RZU851977:RZU852043 SJQ851977:SJQ852043 STM851977:STM852043 TDI851977:TDI852043 TNE851977:TNE852043 TXA851977:TXA852043 UGW851977:UGW852043 UQS851977:UQS852043 VAO851977:VAO852043 VKK851977:VKK852043 VUG851977:VUG852043 WEC851977:WEC852043 WNY851977:WNY852043 WXU851977:WXU852043 BM917513:BM917579 LI917513:LI917579 VE917513:VE917579 AFA917513:AFA917579 AOW917513:AOW917579 AYS917513:AYS917579 BIO917513:BIO917579 BSK917513:BSK917579 CCG917513:CCG917579 CMC917513:CMC917579 CVY917513:CVY917579 DFU917513:DFU917579 DPQ917513:DPQ917579 DZM917513:DZM917579 EJI917513:EJI917579 ETE917513:ETE917579 FDA917513:FDA917579 FMW917513:FMW917579 FWS917513:FWS917579 GGO917513:GGO917579 GQK917513:GQK917579 HAG917513:HAG917579 HKC917513:HKC917579 HTY917513:HTY917579 IDU917513:IDU917579 INQ917513:INQ917579 IXM917513:IXM917579 JHI917513:JHI917579 JRE917513:JRE917579 KBA917513:KBA917579 KKW917513:KKW917579 KUS917513:KUS917579 LEO917513:LEO917579 LOK917513:LOK917579 LYG917513:LYG917579 MIC917513:MIC917579 MRY917513:MRY917579 NBU917513:NBU917579 NLQ917513:NLQ917579 NVM917513:NVM917579 OFI917513:OFI917579 OPE917513:OPE917579 OZA917513:OZA917579 PIW917513:PIW917579 PSS917513:PSS917579 QCO917513:QCO917579 QMK917513:QMK917579 QWG917513:QWG917579 RGC917513:RGC917579 RPY917513:RPY917579 RZU917513:RZU917579 SJQ917513:SJQ917579 STM917513:STM917579 TDI917513:TDI917579 TNE917513:TNE917579 TXA917513:TXA917579 UGW917513:UGW917579 UQS917513:UQS917579 VAO917513:VAO917579 VKK917513:VKK917579 VUG917513:VUG917579 WEC917513:WEC917579 WNY917513:WNY917579 WXU917513:WXU917579 BM983049:BM983115 LI983049:LI983115 VE983049:VE983115 AFA983049:AFA983115 AOW983049:AOW983115 AYS983049:AYS983115 BIO983049:BIO983115 BSK983049:BSK983115 CCG983049:CCG983115 CMC983049:CMC983115 CVY983049:CVY983115 DFU983049:DFU983115 DPQ983049:DPQ983115 DZM983049:DZM983115 EJI983049:EJI983115 ETE983049:ETE983115 FDA983049:FDA983115 FMW983049:FMW983115 FWS983049:FWS983115 GGO983049:GGO983115 GQK983049:GQK983115 HAG983049:HAG983115 HKC983049:HKC983115 HTY983049:HTY983115 IDU983049:IDU983115 INQ983049:INQ983115 IXM983049:IXM983115 JHI983049:JHI983115 JRE983049:JRE983115 KBA983049:KBA983115 KKW983049:KKW983115 KUS983049:KUS983115 LEO983049:LEO983115 LOK983049:LOK983115 LYG983049:LYG983115 MIC983049:MIC983115 MRY983049:MRY983115 NBU983049:NBU983115 NLQ983049:NLQ983115 NVM983049:NVM983115 OFI983049:OFI983115 OPE983049:OPE983115 OZA983049:OZA983115 PIW983049:PIW983115 PSS983049:PSS983115 QCO983049:QCO983115 QMK983049:QMK983115 QWG983049:QWG983115 RGC983049:RGC983115 RPY983049:RPY983115 RZU983049:RZU983115 SJQ983049:SJQ983115 STM983049:STM983115 TDI983049:TDI983115 TNE983049:TNE983115 TXA983049:TXA983115 UGW983049:UGW983115 UQS983049:UQS983115 VAO983049:VAO983115 VKK983049:VKK983115 VUG983049:VUG983115 WEC983049:WEC983115 WNY983049:WNY983115 WXU983049:WXU983115">
      <formula1>Calificacion</formula1>
    </dataValidation>
    <dataValidation type="list" allowBlank="1" showInputMessage="1" showErrorMessage="1" error="Selecciones de la lista" sqref="G9:G75 JC9:JC75 SY9:SY75 ACU9:ACU75 AMQ9:AMQ75 AWM9:AWM75 BGI9:BGI75 BQE9:BQE75 CAA9:CAA75 CJW9:CJW75 CTS9:CTS75 DDO9:DDO75 DNK9:DNK75 DXG9:DXG75 EHC9:EHC75 EQY9:EQY75 FAU9:FAU75 FKQ9:FKQ75 FUM9:FUM75 GEI9:GEI75 GOE9:GOE75 GYA9:GYA75 HHW9:HHW75 HRS9:HRS75 IBO9:IBO75 ILK9:ILK75 IVG9:IVG75 JFC9:JFC75 JOY9:JOY75 JYU9:JYU75 KIQ9:KIQ75 KSM9:KSM75 LCI9:LCI75 LME9:LME75 LWA9:LWA75 MFW9:MFW75 MPS9:MPS75 MZO9:MZO75 NJK9:NJK75 NTG9:NTG75 ODC9:ODC75 OMY9:OMY75 OWU9:OWU75 PGQ9:PGQ75 PQM9:PQM75 QAI9:QAI75 QKE9:QKE75 QUA9:QUA75 RDW9:RDW75 RNS9:RNS75 RXO9:RXO75 SHK9:SHK75 SRG9:SRG75 TBC9:TBC75 TKY9:TKY75 TUU9:TUU75 UEQ9:UEQ75 UOM9:UOM75 UYI9:UYI75 VIE9:VIE75 VSA9:VSA75 WBW9:WBW75 WLS9:WLS75 WVO9:WVO75 G65545:G65611 JC65545:JC65611 SY65545:SY65611 ACU65545:ACU65611 AMQ65545:AMQ65611 AWM65545:AWM65611 BGI65545:BGI65611 BQE65545:BQE65611 CAA65545:CAA65611 CJW65545:CJW65611 CTS65545:CTS65611 DDO65545:DDO65611 DNK65545:DNK65611 DXG65545:DXG65611 EHC65545:EHC65611 EQY65545:EQY65611 FAU65545:FAU65611 FKQ65545:FKQ65611 FUM65545:FUM65611 GEI65545:GEI65611 GOE65545:GOE65611 GYA65545:GYA65611 HHW65545:HHW65611 HRS65545:HRS65611 IBO65545:IBO65611 ILK65545:ILK65611 IVG65545:IVG65611 JFC65545:JFC65611 JOY65545:JOY65611 JYU65545:JYU65611 KIQ65545:KIQ65611 KSM65545:KSM65611 LCI65545:LCI65611 LME65545:LME65611 LWA65545:LWA65611 MFW65545:MFW65611 MPS65545:MPS65611 MZO65545:MZO65611 NJK65545:NJK65611 NTG65545:NTG65611 ODC65545:ODC65611 OMY65545:OMY65611 OWU65545:OWU65611 PGQ65545:PGQ65611 PQM65545:PQM65611 QAI65545:QAI65611 QKE65545:QKE65611 QUA65545:QUA65611 RDW65545:RDW65611 RNS65545:RNS65611 RXO65545:RXO65611 SHK65545:SHK65611 SRG65545:SRG65611 TBC65545:TBC65611 TKY65545:TKY65611 TUU65545:TUU65611 UEQ65545:UEQ65611 UOM65545:UOM65611 UYI65545:UYI65611 VIE65545:VIE65611 VSA65545:VSA65611 WBW65545:WBW65611 WLS65545:WLS65611 WVO65545:WVO65611 G131081:G131147 JC131081:JC131147 SY131081:SY131147 ACU131081:ACU131147 AMQ131081:AMQ131147 AWM131081:AWM131147 BGI131081:BGI131147 BQE131081:BQE131147 CAA131081:CAA131147 CJW131081:CJW131147 CTS131081:CTS131147 DDO131081:DDO131147 DNK131081:DNK131147 DXG131081:DXG131147 EHC131081:EHC131147 EQY131081:EQY131147 FAU131081:FAU131147 FKQ131081:FKQ131147 FUM131081:FUM131147 GEI131081:GEI131147 GOE131081:GOE131147 GYA131081:GYA131147 HHW131081:HHW131147 HRS131081:HRS131147 IBO131081:IBO131147 ILK131081:ILK131147 IVG131081:IVG131147 JFC131081:JFC131147 JOY131081:JOY131147 JYU131081:JYU131147 KIQ131081:KIQ131147 KSM131081:KSM131147 LCI131081:LCI131147 LME131081:LME131147 LWA131081:LWA131147 MFW131081:MFW131147 MPS131081:MPS131147 MZO131081:MZO131147 NJK131081:NJK131147 NTG131081:NTG131147 ODC131081:ODC131147 OMY131081:OMY131147 OWU131081:OWU131147 PGQ131081:PGQ131147 PQM131081:PQM131147 QAI131081:QAI131147 QKE131081:QKE131147 QUA131081:QUA131147 RDW131081:RDW131147 RNS131081:RNS131147 RXO131081:RXO131147 SHK131081:SHK131147 SRG131081:SRG131147 TBC131081:TBC131147 TKY131081:TKY131147 TUU131081:TUU131147 UEQ131081:UEQ131147 UOM131081:UOM131147 UYI131081:UYI131147 VIE131081:VIE131147 VSA131081:VSA131147 WBW131081:WBW131147 WLS131081:WLS131147 WVO131081:WVO131147 G196617:G196683 JC196617:JC196683 SY196617:SY196683 ACU196617:ACU196683 AMQ196617:AMQ196683 AWM196617:AWM196683 BGI196617:BGI196683 BQE196617:BQE196683 CAA196617:CAA196683 CJW196617:CJW196683 CTS196617:CTS196683 DDO196617:DDO196683 DNK196617:DNK196683 DXG196617:DXG196683 EHC196617:EHC196683 EQY196617:EQY196683 FAU196617:FAU196683 FKQ196617:FKQ196683 FUM196617:FUM196683 GEI196617:GEI196683 GOE196617:GOE196683 GYA196617:GYA196683 HHW196617:HHW196683 HRS196617:HRS196683 IBO196617:IBO196683 ILK196617:ILK196683 IVG196617:IVG196683 JFC196617:JFC196683 JOY196617:JOY196683 JYU196617:JYU196683 KIQ196617:KIQ196683 KSM196617:KSM196683 LCI196617:LCI196683 LME196617:LME196683 LWA196617:LWA196683 MFW196617:MFW196683 MPS196617:MPS196683 MZO196617:MZO196683 NJK196617:NJK196683 NTG196617:NTG196683 ODC196617:ODC196683 OMY196617:OMY196683 OWU196617:OWU196683 PGQ196617:PGQ196683 PQM196617:PQM196683 QAI196617:QAI196683 QKE196617:QKE196683 QUA196617:QUA196683 RDW196617:RDW196683 RNS196617:RNS196683 RXO196617:RXO196683 SHK196617:SHK196683 SRG196617:SRG196683 TBC196617:TBC196683 TKY196617:TKY196683 TUU196617:TUU196683 UEQ196617:UEQ196683 UOM196617:UOM196683 UYI196617:UYI196683 VIE196617:VIE196683 VSA196617:VSA196683 WBW196617:WBW196683 WLS196617:WLS196683 WVO196617:WVO196683 G262153:G262219 JC262153:JC262219 SY262153:SY262219 ACU262153:ACU262219 AMQ262153:AMQ262219 AWM262153:AWM262219 BGI262153:BGI262219 BQE262153:BQE262219 CAA262153:CAA262219 CJW262153:CJW262219 CTS262153:CTS262219 DDO262153:DDO262219 DNK262153:DNK262219 DXG262153:DXG262219 EHC262153:EHC262219 EQY262153:EQY262219 FAU262153:FAU262219 FKQ262153:FKQ262219 FUM262153:FUM262219 GEI262153:GEI262219 GOE262153:GOE262219 GYA262153:GYA262219 HHW262153:HHW262219 HRS262153:HRS262219 IBO262153:IBO262219 ILK262153:ILK262219 IVG262153:IVG262219 JFC262153:JFC262219 JOY262153:JOY262219 JYU262153:JYU262219 KIQ262153:KIQ262219 KSM262153:KSM262219 LCI262153:LCI262219 LME262153:LME262219 LWA262153:LWA262219 MFW262153:MFW262219 MPS262153:MPS262219 MZO262153:MZO262219 NJK262153:NJK262219 NTG262153:NTG262219 ODC262153:ODC262219 OMY262153:OMY262219 OWU262153:OWU262219 PGQ262153:PGQ262219 PQM262153:PQM262219 QAI262153:QAI262219 QKE262153:QKE262219 QUA262153:QUA262219 RDW262153:RDW262219 RNS262153:RNS262219 RXO262153:RXO262219 SHK262153:SHK262219 SRG262153:SRG262219 TBC262153:TBC262219 TKY262153:TKY262219 TUU262153:TUU262219 UEQ262153:UEQ262219 UOM262153:UOM262219 UYI262153:UYI262219 VIE262153:VIE262219 VSA262153:VSA262219 WBW262153:WBW262219 WLS262153:WLS262219 WVO262153:WVO262219 G327689:G327755 JC327689:JC327755 SY327689:SY327755 ACU327689:ACU327755 AMQ327689:AMQ327755 AWM327689:AWM327755 BGI327689:BGI327755 BQE327689:BQE327755 CAA327689:CAA327755 CJW327689:CJW327755 CTS327689:CTS327755 DDO327689:DDO327755 DNK327689:DNK327755 DXG327689:DXG327755 EHC327689:EHC327755 EQY327689:EQY327755 FAU327689:FAU327755 FKQ327689:FKQ327755 FUM327689:FUM327755 GEI327689:GEI327755 GOE327689:GOE327755 GYA327689:GYA327755 HHW327689:HHW327755 HRS327689:HRS327755 IBO327689:IBO327755 ILK327689:ILK327755 IVG327689:IVG327755 JFC327689:JFC327755 JOY327689:JOY327755 JYU327689:JYU327755 KIQ327689:KIQ327755 KSM327689:KSM327755 LCI327689:LCI327755 LME327689:LME327755 LWA327689:LWA327755 MFW327689:MFW327755 MPS327689:MPS327755 MZO327689:MZO327755 NJK327689:NJK327755 NTG327689:NTG327755 ODC327689:ODC327755 OMY327689:OMY327755 OWU327689:OWU327755 PGQ327689:PGQ327755 PQM327689:PQM327755 QAI327689:QAI327755 QKE327689:QKE327755 QUA327689:QUA327755 RDW327689:RDW327755 RNS327689:RNS327755 RXO327689:RXO327755 SHK327689:SHK327755 SRG327689:SRG327755 TBC327689:TBC327755 TKY327689:TKY327755 TUU327689:TUU327755 UEQ327689:UEQ327755 UOM327689:UOM327755 UYI327689:UYI327755 VIE327689:VIE327755 VSA327689:VSA327755 WBW327689:WBW327755 WLS327689:WLS327755 WVO327689:WVO327755 G393225:G393291 JC393225:JC393291 SY393225:SY393291 ACU393225:ACU393291 AMQ393225:AMQ393291 AWM393225:AWM393291 BGI393225:BGI393291 BQE393225:BQE393291 CAA393225:CAA393291 CJW393225:CJW393291 CTS393225:CTS393291 DDO393225:DDO393291 DNK393225:DNK393291 DXG393225:DXG393291 EHC393225:EHC393291 EQY393225:EQY393291 FAU393225:FAU393291 FKQ393225:FKQ393291 FUM393225:FUM393291 GEI393225:GEI393291 GOE393225:GOE393291 GYA393225:GYA393291 HHW393225:HHW393291 HRS393225:HRS393291 IBO393225:IBO393291 ILK393225:ILK393291 IVG393225:IVG393291 JFC393225:JFC393291 JOY393225:JOY393291 JYU393225:JYU393291 KIQ393225:KIQ393291 KSM393225:KSM393291 LCI393225:LCI393291 LME393225:LME393291 LWA393225:LWA393291 MFW393225:MFW393291 MPS393225:MPS393291 MZO393225:MZO393291 NJK393225:NJK393291 NTG393225:NTG393291 ODC393225:ODC393291 OMY393225:OMY393291 OWU393225:OWU393291 PGQ393225:PGQ393291 PQM393225:PQM393291 QAI393225:QAI393291 QKE393225:QKE393291 QUA393225:QUA393291 RDW393225:RDW393291 RNS393225:RNS393291 RXO393225:RXO393291 SHK393225:SHK393291 SRG393225:SRG393291 TBC393225:TBC393291 TKY393225:TKY393291 TUU393225:TUU393291 UEQ393225:UEQ393291 UOM393225:UOM393291 UYI393225:UYI393291 VIE393225:VIE393291 VSA393225:VSA393291 WBW393225:WBW393291 WLS393225:WLS393291 WVO393225:WVO393291 G458761:G458827 JC458761:JC458827 SY458761:SY458827 ACU458761:ACU458827 AMQ458761:AMQ458827 AWM458761:AWM458827 BGI458761:BGI458827 BQE458761:BQE458827 CAA458761:CAA458827 CJW458761:CJW458827 CTS458761:CTS458827 DDO458761:DDO458827 DNK458761:DNK458827 DXG458761:DXG458827 EHC458761:EHC458827 EQY458761:EQY458827 FAU458761:FAU458827 FKQ458761:FKQ458827 FUM458761:FUM458827 GEI458761:GEI458827 GOE458761:GOE458827 GYA458761:GYA458827 HHW458761:HHW458827 HRS458761:HRS458827 IBO458761:IBO458827 ILK458761:ILK458827 IVG458761:IVG458827 JFC458761:JFC458827 JOY458761:JOY458827 JYU458761:JYU458827 KIQ458761:KIQ458827 KSM458761:KSM458827 LCI458761:LCI458827 LME458761:LME458827 LWA458761:LWA458827 MFW458761:MFW458827 MPS458761:MPS458827 MZO458761:MZO458827 NJK458761:NJK458827 NTG458761:NTG458827 ODC458761:ODC458827 OMY458761:OMY458827 OWU458761:OWU458827 PGQ458761:PGQ458827 PQM458761:PQM458827 QAI458761:QAI458827 QKE458761:QKE458827 QUA458761:QUA458827 RDW458761:RDW458827 RNS458761:RNS458827 RXO458761:RXO458827 SHK458761:SHK458827 SRG458761:SRG458827 TBC458761:TBC458827 TKY458761:TKY458827 TUU458761:TUU458827 UEQ458761:UEQ458827 UOM458761:UOM458827 UYI458761:UYI458827 VIE458761:VIE458827 VSA458761:VSA458827 WBW458761:WBW458827 WLS458761:WLS458827 WVO458761:WVO458827 G524297:G524363 JC524297:JC524363 SY524297:SY524363 ACU524297:ACU524363 AMQ524297:AMQ524363 AWM524297:AWM524363 BGI524297:BGI524363 BQE524297:BQE524363 CAA524297:CAA524363 CJW524297:CJW524363 CTS524297:CTS524363 DDO524297:DDO524363 DNK524297:DNK524363 DXG524297:DXG524363 EHC524297:EHC524363 EQY524297:EQY524363 FAU524297:FAU524363 FKQ524297:FKQ524363 FUM524297:FUM524363 GEI524297:GEI524363 GOE524297:GOE524363 GYA524297:GYA524363 HHW524297:HHW524363 HRS524297:HRS524363 IBO524297:IBO524363 ILK524297:ILK524363 IVG524297:IVG524363 JFC524297:JFC524363 JOY524297:JOY524363 JYU524297:JYU524363 KIQ524297:KIQ524363 KSM524297:KSM524363 LCI524297:LCI524363 LME524297:LME524363 LWA524297:LWA524363 MFW524297:MFW524363 MPS524297:MPS524363 MZO524297:MZO524363 NJK524297:NJK524363 NTG524297:NTG524363 ODC524297:ODC524363 OMY524297:OMY524363 OWU524297:OWU524363 PGQ524297:PGQ524363 PQM524297:PQM524363 QAI524297:QAI524363 QKE524297:QKE524363 QUA524297:QUA524363 RDW524297:RDW524363 RNS524297:RNS524363 RXO524297:RXO524363 SHK524297:SHK524363 SRG524297:SRG524363 TBC524297:TBC524363 TKY524297:TKY524363 TUU524297:TUU524363 UEQ524297:UEQ524363 UOM524297:UOM524363 UYI524297:UYI524363 VIE524297:VIE524363 VSA524297:VSA524363 WBW524297:WBW524363 WLS524297:WLS524363 WVO524297:WVO524363 G589833:G589899 JC589833:JC589899 SY589833:SY589899 ACU589833:ACU589899 AMQ589833:AMQ589899 AWM589833:AWM589899 BGI589833:BGI589899 BQE589833:BQE589899 CAA589833:CAA589899 CJW589833:CJW589899 CTS589833:CTS589899 DDO589833:DDO589899 DNK589833:DNK589899 DXG589833:DXG589899 EHC589833:EHC589899 EQY589833:EQY589899 FAU589833:FAU589899 FKQ589833:FKQ589899 FUM589833:FUM589899 GEI589833:GEI589899 GOE589833:GOE589899 GYA589833:GYA589899 HHW589833:HHW589899 HRS589833:HRS589899 IBO589833:IBO589899 ILK589833:ILK589899 IVG589833:IVG589899 JFC589833:JFC589899 JOY589833:JOY589899 JYU589833:JYU589899 KIQ589833:KIQ589899 KSM589833:KSM589899 LCI589833:LCI589899 LME589833:LME589899 LWA589833:LWA589899 MFW589833:MFW589899 MPS589833:MPS589899 MZO589833:MZO589899 NJK589833:NJK589899 NTG589833:NTG589899 ODC589833:ODC589899 OMY589833:OMY589899 OWU589833:OWU589899 PGQ589833:PGQ589899 PQM589833:PQM589899 QAI589833:QAI589899 QKE589833:QKE589899 QUA589833:QUA589899 RDW589833:RDW589899 RNS589833:RNS589899 RXO589833:RXO589899 SHK589833:SHK589899 SRG589833:SRG589899 TBC589833:TBC589899 TKY589833:TKY589899 TUU589833:TUU589899 UEQ589833:UEQ589899 UOM589833:UOM589899 UYI589833:UYI589899 VIE589833:VIE589899 VSA589833:VSA589899 WBW589833:WBW589899 WLS589833:WLS589899 WVO589833:WVO589899 G655369:G655435 JC655369:JC655435 SY655369:SY655435 ACU655369:ACU655435 AMQ655369:AMQ655435 AWM655369:AWM655435 BGI655369:BGI655435 BQE655369:BQE655435 CAA655369:CAA655435 CJW655369:CJW655435 CTS655369:CTS655435 DDO655369:DDO655435 DNK655369:DNK655435 DXG655369:DXG655435 EHC655369:EHC655435 EQY655369:EQY655435 FAU655369:FAU655435 FKQ655369:FKQ655435 FUM655369:FUM655435 GEI655369:GEI655435 GOE655369:GOE655435 GYA655369:GYA655435 HHW655369:HHW655435 HRS655369:HRS655435 IBO655369:IBO655435 ILK655369:ILK655435 IVG655369:IVG655435 JFC655369:JFC655435 JOY655369:JOY655435 JYU655369:JYU655435 KIQ655369:KIQ655435 KSM655369:KSM655435 LCI655369:LCI655435 LME655369:LME655435 LWA655369:LWA655435 MFW655369:MFW655435 MPS655369:MPS655435 MZO655369:MZO655435 NJK655369:NJK655435 NTG655369:NTG655435 ODC655369:ODC655435 OMY655369:OMY655435 OWU655369:OWU655435 PGQ655369:PGQ655435 PQM655369:PQM655435 QAI655369:QAI655435 QKE655369:QKE655435 QUA655369:QUA655435 RDW655369:RDW655435 RNS655369:RNS655435 RXO655369:RXO655435 SHK655369:SHK655435 SRG655369:SRG655435 TBC655369:TBC655435 TKY655369:TKY655435 TUU655369:TUU655435 UEQ655369:UEQ655435 UOM655369:UOM655435 UYI655369:UYI655435 VIE655369:VIE655435 VSA655369:VSA655435 WBW655369:WBW655435 WLS655369:WLS655435 WVO655369:WVO655435 G720905:G720971 JC720905:JC720971 SY720905:SY720971 ACU720905:ACU720971 AMQ720905:AMQ720971 AWM720905:AWM720971 BGI720905:BGI720971 BQE720905:BQE720971 CAA720905:CAA720971 CJW720905:CJW720971 CTS720905:CTS720971 DDO720905:DDO720971 DNK720905:DNK720971 DXG720905:DXG720971 EHC720905:EHC720971 EQY720905:EQY720971 FAU720905:FAU720971 FKQ720905:FKQ720971 FUM720905:FUM720971 GEI720905:GEI720971 GOE720905:GOE720971 GYA720905:GYA720971 HHW720905:HHW720971 HRS720905:HRS720971 IBO720905:IBO720971 ILK720905:ILK720971 IVG720905:IVG720971 JFC720905:JFC720971 JOY720905:JOY720971 JYU720905:JYU720971 KIQ720905:KIQ720971 KSM720905:KSM720971 LCI720905:LCI720971 LME720905:LME720971 LWA720905:LWA720971 MFW720905:MFW720971 MPS720905:MPS720971 MZO720905:MZO720971 NJK720905:NJK720971 NTG720905:NTG720971 ODC720905:ODC720971 OMY720905:OMY720971 OWU720905:OWU720971 PGQ720905:PGQ720971 PQM720905:PQM720971 QAI720905:QAI720971 QKE720905:QKE720971 QUA720905:QUA720971 RDW720905:RDW720971 RNS720905:RNS720971 RXO720905:RXO720971 SHK720905:SHK720971 SRG720905:SRG720971 TBC720905:TBC720971 TKY720905:TKY720971 TUU720905:TUU720971 UEQ720905:UEQ720971 UOM720905:UOM720971 UYI720905:UYI720971 VIE720905:VIE720971 VSA720905:VSA720971 WBW720905:WBW720971 WLS720905:WLS720971 WVO720905:WVO720971 G786441:G786507 JC786441:JC786507 SY786441:SY786507 ACU786441:ACU786507 AMQ786441:AMQ786507 AWM786441:AWM786507 BGI786441:BGI786507 BQE786441:BQE786507 CAA786441:CAA786507 CJW786441:CJW786507 CTS786441:CTS786507 DDO786441:DDO786507 DNK786441:DNK786507 DXG786441:DXG786507 EHC786441:EHC786507 EQY786441:EQY786507 FAU786441:FAU786507 FKQ786441:FKQ786507 FUM786441:FUM786507 GEI786441:GEI786507 GOE786441:GOE786507 GYA786441:GYA786507 HHW786441:HHW786507 HRS786441:HRS786507 IBO786441:IBO786507 ILK786441:ILK786507 IVG786441:IVG786507 JFC786441:JFC786507 JOY786441:JOY786507 JYU786441:JYU786507 KIQ786441:KIQ786507 KSM786441:KSM786507 LCI786441:LCI786507 LME786441:LME786507 LWA786441:LWA786507 MFW786441:MFW786507 MPS786441:MPS786507 MZO786441:MZO786507 NJK786441:NJK786507 NTG786441:NTG786507 ODC786441:ODC786507 OMY786441:OMY786507 OWU786441:OWU786507 PGQ786441:PGQ786507 PQM786441:PQM786507 QAI786441:QAI786507 QKE786441:QKE786507 QUA786441:QUA786507 RDW786441:RDW786507 RNS786441:RNS786507 RXO786441:RXO786507 SHK786441:SHK786507 SRG786441:SRG786507 TBC786441:TBC786507 TKY786441:TKY786507 TUU786441:TUU786507 UEQ786441:UEQ786507 UOM786441:UOM786507 UYI786441:UYI786507 VIE786441:VIE786507 VSA786441:VSA786507 WBW786441:WBW786507 WLS786441:WLS786507 WVO786441:WVO786507 G851977:G852043 JC851977:JC852043 SY851977:SY852043 ACU851977:ACU852043 AMQ851977:AMQ852043 AWM851977:AWM852043 BGI851977:BGI852043 BQE851977:BQE852043 CAA851977:CAA852043 CJW851977:CJW852043 CTS851977:CTS852043 DDO851977:DDO852043 DNK851977:DNK852043 DXG851977:DXG852043 EHC851977:EHC852043 EQY851977:EQY852043 FAU851977:FAU852043 FKQ851977:FKQ852043 FUM851977:FUM852043 GEI851977:GEI852043 GOE851977:GOE852043 GYA851977:GYA852043 HHW851977:HHW852043 HRS851977:HRS852043 IBO851977:IBO852043 ILK851977:ILK852043 IVG851977:IVG852043 JFC851977:JFC852043 JOY851977:JOY852043 JYU851977:JYU852043 KIQ851977:KIQ852043 KSM851977:KSM852043 LCI851977:LCI852043 LME851977:LME852043 LWA851977:LWA852043 MFW851977:MFW852043 MPS851977:MPS852043 MZO851977:MZO852043 NJK851977:NJK852043 NTG851977:NTG852043 ODC851977:ODC852043 OMY851977:OMY852043 OWU851977:OWU852043 PGQ851977:PGQ852043 PQM851977:PQM852043 QAI851977:QAI852043 QKE851977:QKE852043 QUA851977:QUA852043 RDW851977:RDW852043 RNS851977:RNS852043 RXO851977:RXO852043 SHK851977:SHK852043 SRG851977:SRG852043 TBC851977:TBC852043 TKY851977:TKY852043 TUU851977:TUU852043 UEQ851977:UEQ852043 UOM851977:UOM852043 UYI851977:UYI852043 VIE851977:VIE852043 VSA851977:VSA852043 WBW851977:WBW852043 WLS851977:WLS852043 WVO851977:WVO852043 G917513:G917579 JC917513:JC917579 SY917513:SY917579 ACU917513:ACU917579 AMQ917513:AMQ917579 AWM917513:AWM917579 BGI917513:BGI917579 BQE917513:BQE917579 CAA917513:CAA917579 CJW917513:CJW917579 CTS917513:CTS917579 DDO917513:DDO917579 DNK917513:DNK917579 DXG917513:DXG917579 EHC917513:EHC917579 EQY917513:EQY917579 FAU917513:FAU917579 FKQ917513:FKQ917579 FUM917513:FUM917579 GEI917513:GEI917579 GOE917513:GOE917579 GYA917513:GYA917579 HHW917513:HHW917579 HRS917513:HRS917579 IBO917513:IBO917579 ILK917513:ILK917579 IVG917513:IVG917579 JFC917513:JFC917579 JOY917513:JOY917579 JYU917513:JYU917579 KIQ917513:KIQ917579 KSM917513:KSM917579 LCI917513:LCI917579 LME917513:LME917579 LWA917513:LWA917579 MFW917513:MFW917579 MPS917513:MPS917579 MZO917513:MZO917579 NJK917513:NJK917579 NTG917513:NTG917579 ODC917513:ODC917579 OMY917513:OMY917579 OWU917513:OWU917579 PGQ917513:PGQ917579 PQM917513:PQM917579 QAI917513:QAI917579 QKE917513:QKE917579 QUA917513:QUA917579 RDW917513:RDW917579 RNS917513:RNS917579 RXO917513:RXO917579 SHK917513:SHK917579 SRG917513:SRG917579 TBC917513:TBC917579 TKY917513:TKY917579 TUU917513:TUU917579 UEQ917513:UEQ917579 UOM917513:UOM917579 UYI917513:UYI917579 VIE917513:VIE917579 VSA917513:VSA917579 WBW917513:WBW917579 WLS917513:WLS917579 WVO917513:WVO917579 G983049:G983115 JC983049:JC983115 SY983049:SY983115 ACU983049:ACU983115 AMQ983049:AMQ983115 AWM983049:AWM983115 BGI983049:BGI983115 BQE983049:BQE983115 CAA983049:CAA983115 CJW983049:CJW983115 CTS983049:CTS983115 DDO983049:DDO983115 DNK983049:DNK983115 DXG983049:DXG983115 EHC983049:EHC983115 EQY983049:EQY983115 FAU983049:FAU983115 FKQ983049:FKQ983115 FUM983049:FUM983115 GEI983049:GEI983115 GOE983049:GOE983115 GYA983049:GYA983115 HHW983049:HHW983115 HRS983049:HRS983115 IBO983049:IBO983115 ILK983049:ILK983115 IVG983049:IVG983115 JFC983049:JFC983115 JOY983049:JOY983115 JYU983049:JYU983115 KIQ983049:KIQ983115 KSM983049:KSM983115 LCI983049:LCI983115 LME983049:LME983115 LWA983049:LWA983115 MFW983049:MFW983115 MPS983049:MPS983115 MZO983049:MZO983115 NJK983049:NJK983115 NTG983049:NTG983115 ODC983049:ODC983115 OMY983049:OMY983115 OWU983049:OWU983115 PGQ983049:PGQ983115 PQM983049:PQM983115 QAI983049:QAI983115 QKE983049:QKE983115 QUA983049:QUA983115 RDW983049:RDW983115 RNS983049:RNS983115 RXO983049:RXO983115 SHK983049:SHK983115 SRG983049:SRG983115 TBC983049:TBC983115 TKY983049:TKY983115 TUU983049:TUU983115 UEQ983049:UEQ983115 UOM983049:UOM983115 UYI983049:UYI983115 VIE983049:VIE983115 VSA983049:VSA983115 WBW983049:WBW983115 WLS983049:WLS983115 WVO983049:WVO983115">
      <formula1>Causa</formula1>
    </dataValidation>
    <dataValidation allowBlank="1" showInputMessage="1" showErrorMessage="1" prompt="seleccione" sqref="BT9:BT23 LP9:LP23 VL9:VL23 AFH9:AFH23 APD9:APD23 AYZ9:AYZ23 BIV9:BIV23 BSR9:BSR23 CCN9:CCN23 CMJ9:CMJ23 CWF9:CWF23 DGB9:DGB23 DPX9:DPX23 DZT9:DZT23 EJP9:EJP23 ETL9:ETL23 FDH9:FDH23 FND9:FND23 FWZ9:FWZ23 GGV9:GGV23 GQR9:GQR23 HAN9:HAN23 HKJ9:HKJ23 HUF9:HUF23 IEB9:IEB23 INX9:INX23 IXT9:IXT23 JHP9:JHP23 JRL9:JRL23 KBH9:KBH23 KLD9:KLD23 KUZ9:KUZ23 LEV9:LEV23 LOR9:LOR23 LYN9:LYN23 MIJ9:MIJ23 MSF9:MSF23 NCB9:NCB23 NLX9:NLX23 NVT9:NVT23 OFP9:OFP23 OPL9:OPL23 OZH9:OZH23 PJD9:PJD23 PSZ9:PSZ23 QCV9:QCV23 QMR9:QMR23 QWN9:QWN23 RGJ9:RGJ23 RQF9:RQF23 SAB9:SAB23 SJX9:SJX23 STT9:STT23 TDP9:TDP23 TNL9:TNL23 TXH9:TXH23 UHD9:UHD23 UQZ9:UQZ23 VAV9:VAV23 VKR9:VKR23 VUN9:VUN23 WEJ9:WEJ23 WOF9:WOF23 WYB9:WYB23 BT65545:BT65559 LP65545:LP65559 VL65545:VL65559 AFH65545:AFH65559 APD65545:APD65559 AYZ65545:AYZ65559 BIV65545:BIV65559 BSR65545:BSR65559 CCN65545:CCN65559 CMJ65545:CMJ65559 CWF65545:CWF65559 DGB65545:DGB65559 DPX65545:DPX65559 DZT65545:DZT65559 EJP65545:EJP65559 ETL65545:ETL65559 FDH65545:FDH65559 FND65545:FND65559 FWZ65545:FWZ65559 GGV65545:GGV65559 GQR65545:GQR65559 HAN65545:HAN65559 HKJ65545:HKJ65559 HUF65545:HUF65559 IEB65545:IEB65559 INX65545:INX65559 IXT65545:IXT65559 JHP65545:JHP65559 JRL65545:JRL65559 KBH65545:KBH65559 KLD65545:KLD65559 KUZ65545:KUZ65559 LEV65545:LEV65559 LOR65545:LOR65559 LYN65545:LYN65559 MIJ65545:MIJ65559 MSF65545:MSF65559 NCB65545:NCB65559 NLX65545:NLX65559 NVT65545:NVT65559 OFP65545:OFP65559 OPL65545:OPL65559 OZH65545:OZH65559 PJD65545:PJD65559 PSZ65545:PSZ65559 QCV65545:QCV65559 QMR65545:QMR65559 QWN65545:QWN65559 RGJ65545:RGJ65559 RQF65545:RQF65559 SAB65545:SAB65559 SJX65545:SJX65559 STT65545:STT65559 TDP65545:TDP65559 TNL65545:TNL65559 TXH65545:TXH65559 UHD65545:UHD65559 UQZ65545:UQZ65559 VAV65545:VAV65559 VKR65545:VKR65559 VUN65545:VUN65559 WEJ65545:WEJ65559 WOF65545:WOF65559 WYB65545:WYB65559 BT131081:BT131095 LP131081:LP131095 VL131081:VL131095 AFH131081:AFH131095 APD131081:APD131095 AYZ131081:AYZ131095 BIV131081:BIV131095 BSR131081:BSR131095 CCN131081:CCN131095 CMJ131081:CMJ131095 CWF131081:CWF131095 DGB131081:DGB131095 DPX131081:DPX131095 DZT131081:DZT131095 EJP131081:EJP131095 ETL131081:ETL131095 FDH131081:FDH131095 FND131081:FND131095 FWZ131081:FWZ131095 GGV131081:GGV131095 GQR131081:GQR131095 HAN131081:HAN131095 HKJ131081:HKJ131095 HUF131081:HUF131095 IEB131081:IEB131095 INX131081:INX131095 IXT131081:IXT131095 JHP131081:JHP131095 JRL131081:JRL131095 KBH131081:KBH131095 KLD131081:KLD131095 KUZ131081:KUZ131095 LEV131081:LEV131095 LOR131081:LOR131095 LYN131081:LYN131095 MIJ131081:MIJ131095 MSF131081:MSF131095 NCB131081:NCB131095 NLX131081:NLX131095 NVT131081:NVT131095 OFP131081:OFP131095 OPL131081:OPL131095 OZH131081:OZH131095 PJD131081:PJD131095 PSZ131081:PSZ131095 QCV131081:QCV131095 QMR131081:QMR131095 QWN131081:QWN131095 RGJ131081:RGJ131095 RQF131081:RQF131095 SAB131081:SAB131095 SJX131081:SJX131095 STT131081:STT131095 TDP131081:TDP131095 TNL131081:TNL131095 TXH131081:TXH131095 UHD131081:UHD131095 UQZ131081:UQZ131095 VAV131081:VAV131095 VKR131081:VKR131095 VUN131081:VUN131095 WEJ131081:WEJ131095 WOF131081:WOF131095 WYB131081:WYB131095 BT196617:BT196631 LP196617:LP196631 VL196617:VL196631 AFH196617:AFH196631 APD196617:APD196631 AYZ196617:AYZ196631 BIV196617:BIV196631 BSR196617:BSR196631 CCN196617:CCN196631 CMJ196617:CMJ196631 CWF196617:CWF196631 DGB196617:DGB196631 DPX196617:DPX196631 DZT196617:DZT196631 EJP196617:EJP196631 ETL196617:ETL196631 FDH196617:FDH196631 FND196617:FND196631 FWZ196617:FWZ196631 GGV196617:GGV196631 GQR196617:GQR196631 HAN196617:HAN196631 HKJ196617:HKJ196631 HUF196617:HUF196631 IEB196617:IEB196631 INX196617:INX196631 IXT196617:IXT196631 JHP196617:JHP196631 JRL196617:JRL196631 KBH196617:KBH196631 KLD196617:KLD196631 KUZ196617:KUZ196631 LEV196617:LEV196631 LOR196617:LOR196631 LYN196617:LYN196631 MIJ196617:MIJ196631 MSF196617:MSF196631 NCB196617:NCB196631 NLX196617:NLX196631 NVT196617:NVT196631 OFP196617:OFP196631 OPL196617:OPL196631 OZH196617:OZH196631 PJD196617:PJD196631 PSZ196617:PSZ196631 QCV196617:QCV196631 QMR196617:QMR196631 QWN196617:QWN196631 RGJ196617:RGJ196631 RQF196617:RQF196631 SAB196617:SAB196631 SJX196617:SJX196631 STT196617:STT196631 TDP196617:TDP196631 TNL196617:TNL196631 TXH196617:TXH196631 UHD196617:UHD196631 UQZ196617:UQZ196631 VAV196617:VAV196631 VKR196617:VKR196631 VUN196617:VUN196631 WEJ196617:WEJ196631 WOF196617:WOF196631 WYB196617:WYB196631 BT262153:BT262167 LP262153:LP262167 VL262153:VL262167 AFH262153:AFH262167 APD262153:APD262167 AYZ262153:AYZ262167 BIV262153:BIV262167 BSR262153:BSR262167 CCN262153:CCN262167 CMJ262153:CMJ262167 CWF262153:CWF262167 DGB262153:DGB262167 DPX262153:DPX262167 DZT262153:DZT262167 EJP262153:EJP262167 ETL262153:ETL262167 FDH262153:FDH262167 FND262153:FND262167 FWZ262153:FWZ262167 GGV262153:GGV262167 GQR262153:GQR262167 HAN262153:HAN262167 HKJ262153:HKJ262167 HUF262153:HUF262167 IEB262153:IEB262167 INX262153:INX262167 IXT262153:IXT262167 JHP262153:JHP262167 JRL262153:JRL262167 KBH262153:KBH262167 KLD262153:KLD262167 KUZ262153:KUZ262167 LEV262153:LEV262167 LOR262153:LOR262167 LYN262153:LYN262167 MIJ262153:MIJ262167 MSF262153:MSF262167 NCB262153:NCB262167 NLX262153:NLX262167 NVT262153:NVT262167 OFP262153:OFP262167 OPL262153:OPL262167 OZH262153:OZH262167 PJD262153:PJD262167 PSZ262153:PSZ262167 QCV262153:QCV262167 QMR262153:QMR262167 QWN262153:QWN262167 RGJ262153:RGJ262167 RQF262153:RQF262167 SAB262153:SAB262167 SJX262153:SJX262167 STT262153:STT262167 TDP262153:TDP262167 TNL262153:TNL262167 TXH262153:TXH262167 UHD262153:UHD262167 UQZ262153:UQZ262167 VAV262153:VAV262167 VKR262153:VKR262167 VUN262153:VUN262167 WEJ262153:WEJ262167 WOF262153:WOF262167 WYB262153:WYB262167 BT327689:BT327703 LP327689:LP327703 VL327689:VL327703 AFH327689:AFH327703 APD327689:APD327703 AYZ327689:AYZ327703 BIV327689:BIV327703 BSR327689:BSR327703 CCN327689:CCN327703 CMJ327689:CMJ327703 CWF327689:CWF327703 DGB327689:DGB327703 DPX327689:DPX327703 DZT327689:DZT327703 EJP327689:EJP327703 ETL327689:ETL327703 FDH327689:FDH327703 FND327689:FND327703 FWZ327689:FWZ327703 GGV327689:GGV327703 GQR327689:GQR327703 HAN327689:HAN327703 HKJ327689:HKJ327703 HUF327689:HUF327703 IEB327689:IEB327703 INX327689:INX327703 IXT327689:IXT327703 JHP327689:JHP327703 JRL327689:JRL327703 KBH327689:KBH327703 KLD327689:KLD327703 KUZ327689:KUZ327703 LEV327689:LEV327703 LOR327689:LOR327703 LYN327689:LYN327703 MIJ327689:MIJ327703 MSF327689:MSF327703 NCB327689:NCB327703 NLX327689:NLX327703 NVT327689:NVT327703 OFP327689:OFP327703 OPL327689:OPL327703 OZH327689:OZH327703 PJD327689:PJD327703 PSZ327689:PSZ327703 QCV327689:QCV327703 QMR327689:QMR327703 QWN327689:QWN327703 RGJ327689:RGJ327703 RQF327689:RQF327703 SAB327689:SAB327703 SJX327689:SJX327703 STT327689:STT327703 TDP327689:TDP327703 TNL327689:TNL327703 TXH327689:TXH327703 UHD327689:UHD327703 UQZ327689:UQZ327703 VAV327689:VAV327703 VKR327689:VKR327703 VUN327689:VUN327703 WEJ327689:WEJ327703 WOF327689:WOF327703 WYB327689:WYB327703 BT393225:BT393239 LP393225:LP393239 VL393225:VL393239 AFH393225:AFH393239 APD393225:APD393239 AYZ393225:AYZ393239 BIV393225:BIV393239 BSR393225:BSR393239 CCN393225:CCN393239 CMJ393225:CMJ393239 CWF393225:CWF393239 DGB393225:DGB393239 DPX393225:DPX393239 DZT393225:DZT393239 EJP393225:EJP393239 ETL393225:ETL393239 FDH393225:FDH393239 FND393225:FND393239 FWZ393225:FWZ393239 GGV393225:GGV393239 GQR393225:GQR393239 HAN393225:HAN393239 HKJ393225:HKJ393239 HUF393225:HUF393239 IEB393225:IEB393239 INX393225:INX393239 IXT393225:IXT393239 JHP393225:JHP393239 JRL393225:JRL393239 KBH393225:KBH393239 KLD393225:KLD393239 KUZ393225:KUZ393239 LEV393225:LEV393239 LOR393225:LOR393239 LYN393225:LYN393239 MIJ393225:MIJ393239 MSF393225:MSF393239 NCB393225:NCB393239 NLX393225:NLX393239 NVT393225:NVT393239 OFP393225:OFP393239 OPL393225:OPL393239 OZH393225:OZH393239 PJD393225:PJD393239 PSZ393225:PSZ393239 QCV393225:QCV393239 QMR393225:QMR393239 QWN393225:QWN393239 RGJ393225:RGJ393239 RQF393225:RQF393239 SAB393225:SAB393239 SJX393225:SJX393239 STT393225:STT393239 TDP393225:TDP393239 TNL393225:TNL393239 TXH393225:TXH393239 UHD393225:UHD393239 UQZ393225:UQZ393239 VAV393225:VAV393239 VKR393225:VKR393239 VUN393225:VUN393239 WEJ393225:WEJ393239 WOF393225:WOF393239 WYB393225:WYB393239 BT458761:BT458775 LP458761:LP458775 VL458761:VL458775 AFH458761:AFH458775 APD458761:APD458775 AYZ458761:AYZ458775 BIV458761:BIV458775 BSR458761:BSR458775 CCN458761:CCN458775 CMJ458761:CMJ458775 CWF458761:CWF458775 DGB458761:DGB458775 DPX458761:DPX458775 DZT458761:DZT458775 EJP458761:EJP458775 ETL458761:ETL458775 FDH458761:FDH458775 FND458761:FND458775 FWZ458761:FWZ458775 GGV458761:GGV458775 GQR458761:GQR458775 HAN458761:HAN458775 HKJ458761:HKJ458775 HUF458761:HUF458775 IEB458761:IEB458775 INX458761:INX458775 IXT458761:IXT458775 JHP458761:JHP458775 JRL458761:JRL458775 KBH458761:KBH458775 KLD458761:KLD458775 KUZ458761:KUZ458775 LEV458761:LEV458775 LOR458761:LOR458775 LYN458761:LYN458775 MIJ458761:MIJ458775 MSF458761:MSF458775 NCB458761:NCB458775 NLX458761:NLX458775 NVT458761:NVT458775 OFP458761:OFP458775 OPL458761:OPL458775 OZH458761:OZH458775 PJD458761:PJD458775 PSZ458761:PSZ458775 QCV458761:QCV458775 QMR458761:QMR458775 QWN458761:QWN458775 RGJ458761:RGJ458775 RQF458761:RQF458775 SAB458761:SAB458775 SJX458761:SJX458775 STT458761:STT458775 TDP458761:TDP458775 TNL458761:TNL458775 TXH458761:TXH458775 UHD458761:UHD458775 UQZ458761:UQZ458775 VAV458761:VAV458775 VKR458761:VKR458775 VUN458761:VUN458775 WEJ458761:WEJ458775 WOF458761:WOF458775 WYB458761:WYB458775 BT524297:BT524311 LP524297:LP524311 VL524297:VL524311 AFH524297:AFH524311 APD524297:APD524311 AYZ524297:AYZ524311 BIV524297:BIV524311 BSR524297:BSR524311 CCN524297:CCN524311 CMJ524297:CMJ524311 CWF524297:CWF524311 DGB524297:DGB524311 DPX524297:DPX524311 DZT524297:DZT524311 EJP524297:EJP524311 ETL524297:ETL524311 FDH524297:FDH524311 FND524297:FND524311 FWZ524297:FWZ524311 GGV524297:GGV524311 GQR524297:GQR524311 HAN524297:HAN524311 HKJ524297:HKJ524311 HUF524297:HUF524311 IEB524297:IEB524311 INX524297:INX524311 IXT524297:IXT524311 JHP524297:JHP524311 JRL524297:JRL524311 KBH524297:KBH524311 KLD524297:KLD524311 KUZ524297:KUZ524311 LEV524297:LEV524311 LOR524297:LOR524311 LYN524297:LYN524311 MIJ524297:MIJ524311 MSF524297:MSF524311 NCB524297:NCB524311 NLX524297:NLX524311 NVT524297:NVT524311 OFP524297:OFP524311 OPL524297:OPL524311 OZH524297:OZH524311 PJD524297:PJD524311 PSZ524297:PSZ524311 QCV524297:QCV524311 QMR524297:QMR524311 QWN524297:QWN524311 RGJ524297:RGJ524311 RQF524297:RQF524311 SAB524297:SAB524311 SJX524297:SJX524311 STT524297:STT524311 TDP524297:TDP524311 TNL524297:TNL524311 TXH524297:TXH524311 UHD524297:UHD524311 UQZ524297:UQZ524311 VAV524297:VAV524311 VKR524297:VKR524311 VUN524297:VUN524311 WEJ524297:WEJ524311 WOF524297:WOF524311 WYB524297:WYB524311 BT589833:BT589847 LP589833:LP589847 VL589833:VL589847 AFH589833:AFH589847 APD589833:APD589847 AYZ589833:AYZ589847 BIV589833:BIV589847 BSR589833:BSR589847 CCN589833:CCN589847 CMJ589833:CMJ589847 CWF589833:CWF589847 DGB589833:DGB589847 DPX589833:DPX589847 DZT589833:DZT589847 EJP589833:EJP589847 ETL589833:ETL589847 FDH589833:FDH589847 FND589833:FND589847 FWZ589833:FWZ589847 GGV589833:GGV589847 GQR589833:GQR589847 HAN589833:HAN589847 HKJ589833:HKJ589847 HUF589833:HUF589847 IEB589833:IEB589847 INX589833:INX589847 IXT589833:IXT589847 JHP589833:JHP589847 JRL589833:JRL589847 KBH589833:KBH589847 KLD589833:KLD589847 KUZ589833:KUZ589847 LEV589833:LEV589847 LOR589833:LOR589847 LYN589833:LYN589847 MIJ589833:MIJ589847 MSF589833:MSF589847 NCB589833:NCB589847 NLX589833:NLX589847 NVT589833:NVT589847 OFP589833:OFP589847 OPL589833:OPL589847 OZH589833:OZH589847 PJD589833:PJD589847 PSZ589833:PSZ589847 QCV589833:QCV589847 QMR589833:QMR589847 QWN589833:QWN589847 RGJ589833:RGJ589847 RQF589833:RQF589847 SAB589833:SAB589847 SJX589833:SJX589847 STT589833:STT589847 TDP589833:TDP589847 TNL589833:TNL589847 TXH589833:TXH589847 UHD589833:UHD589847 UQZ589833:UQZ589847 VAV589833:VAV589847 VKR589833:VKR589847 VUN589833:VUN589847 WEJ589833:WEJ589847 WOF589833:WOF589847 WYB589833:WYB589847 BT655369:BT655383 LP655369:LP655383 VL655369:VL655383 AFH655369:AFH655383 APD655369:APD655383 AYZ655369:AYZ655383 BIV655369:BIV655383 BSR655369:BSR655383 CCN655369:CCN655383 CMJ655369:CMJ655383 CWF655369:CWF655383 DGB655369:DGB655383 DPX655369:DPX655383 DZT655369:DZT655383 EJP655369:EJP655383 ETL655369:ETL655383 FDH655369:FDH655383 FND655369:FND655383 FWZ655369:FWZ655383 GGV655369:GGV655383 GQR655369:GQR655383 HAN655369:HAN655383 HKJ655369:HKJ655383 HUF655369:HUF655383 IEB655369:IEB655383 INX655369:INX655383 IXT655369:IXT655383 JHP655369:JHP655383 JRL655369:JRL655383 KBH655369:KBH655383 KLD655369:KLD655383 KUZ655369:KUZ655383 LEV655369:LEV655383 LOR655369:LOR655383 LYN655369:LYN655383 MIJ655369:MIJ655383 MSF655369:MSF655383 NCB655369:NCB655383 NLX655369:NLX655383 NVT655369:NVT655383 OFP655369:OFP655383 OPL655369:OPL655383 OZH655369:OZH655383 PJD655369:PJD655383 PSZ655369:PSZ655383 QCV655369:QCV655383 QMR655369:QMR655383 QWN655369:QWN655383 RGJ655369:RGJ655383 RQF655369:RQF655383 SAB655369:SAB655383 SJX655369:SJX655383 STT655369:STT655383 TDP655369:TDP655383 TNL655369:TNL655383 TXH655369:TXH655383 UHD655369:UHD655383 UQZ655369:UQZ655383 VAV655369:VAV655383 VKR655369:VKR655383 VUN655369:VUN655383 WEJ655369:WEJ655383 WOF655369:WOF655383 WYB655369:WYB655383 BT720905:BT720919 LP720905:LP720919 VL720905:VL720919 AFH720905:AFH720919 APD720905:APD720919 AYZ720905:AYZ720919 BIV720905:BIV720919 BSR720905:BSR720919 CCN720905:CCN720919 CMJ720905:CMJ720919 CWF720905:CWF720919 DGB720905:DGB720919 DPX720905:DPX720919 DZT720905:DZT720919 EJP720905:EJP720919 ETL720905:ETL720919 FDH720905:FDH720919 FND720905:FND720919 FWZ720905:FWZ720919 GGV720905:GGV720919 GQR720905:GQR720919 HAN720905:HAN720919 HKJ720905:HKJ720919 HUF720905:HUF720919 IEB720905:IEB720919 INX720905:INX720919 IXT720905:IXT720919 JHP720905:JHP720919 JRL720905:JRL720919 KBH720905:KBH720919 KLD720905:KLD720919 KUZ720905:KUZ720919 LEV720905:LEV720919 LOR720905:LOR720919 LYN720905:LYN720919 MIJ720905:MIJ720919 MSF720905:MSF720919 NCB720905:NCB720919 NLX720905:NLX720919 NVT720905:NVT720919 OFP720905:OFP720919 OPL720905:OPL720919 OZH720905:OZH720919 PJD720905:PJD720919 PSZ720905:PSZ720919 QCV720905:QCV720919 QMR720905:QMR720919 QWN720905:QWN720919 RGJ720905:RGJ720919 RQF720905:RQF720919 SAB720905:SAB720919 SJX720905:SJX720919 STT720905:STT720919 TDP720905:TDP720919 TNL720905:TNL720919 TXH720905:TXH720919 UHD720905:UHD720919 UQZ720905:UQZ720919 VAV720905:VAV720919 VKR720905:VKR720919 VUN720905:VUN720919 WEJ720905:WEJ720919 WOF720905:WOF720919 WYB720905:WYB720919 BT786441:BT786455 LP786441:LP786455 VL786441:VL786455 AFH786441:AFH786455 APD786441:APD786455 AYZ786441:AYZ786455 BIV786441:BIV786455 BSR786441:BSR786455 CCN786441:CCN786455 CMJ786441:CMJ786455 CWF786441:CWF786455 DGB786441:DGB786455 DPX786441:DPX786455 DZT786441:DZT786455 EJP786441:EJP786455 ETL786441:ETL786455 FDH786441:FDH786455 FND786441:FND786455 FWZ786441:FWZ786455 GGV786441:GGV786455 GQR786441:GQR786455 HAN786441:HAN786455 HKJ786441:HKJ786455 HUF786441:HUF786455 IEB786441:IEB786455 INX786441:INX786455 IXT786441:IXT786455 JHP786441:JHP786455 JRL786441:JRL786455 KBH786441:KBH786455 KLD786441:KLD786455 KUZ786441:KUZ786455 LEV786441:LEV786455 LOR786441:LOR786455 LYN786441:LYN786455 MIJ786441:MIJ786455 MSF786441:MSF786455 NCB786441:NCB786455 NLX786441:NLX786455 NVT786441:NVT786455 OFP786441:OFP786455 OPL786441:OPL786455 OZH786441:OZH786455 PJD786441:PJD786455 PSZ786441:PSZ786455 QCV786441:QCV786455 QMR786441:QMR786455 QWN786441:QWN786455 RGJ786441:RGJ786455 RQF786441:RQF786455 SAB786441:SAB786455 SJX786441:SJX786455 STT786441:STT786455 TDP786441:TDP786455 TNL786441:TNL786455 TXH786441:TXH786455 UHD786441:UHD786455 UQZ786441:UQZ786455 VAV786441:VAV786455 VKR786441:VKR786455 VUN786441:VUN786455 WEJ786441:WEJ786455 WOF786441:WOF786455 WYB786441:WYB786455 BT851977:BT851991 LP851977:LP851991 VL851977:VL851991 AFH851977:AFH851991 APD851977:APD851991 AYZ851977:AYZ851991 BIV851977:BIV851991 BSR851977:BSR851991 CCN851977:CCN851991 CMJ851977:CMJ851991 CWF851977:CWF851991 DGB851977:DGB851991 DPX851977:DPX851991 DZT851977:DZT851991 EJP851977:EJP851991 ETL851977:ETL851991 FDH851977:FDH851991 FND851977:FND851991 FWZ851977:FWZ851991 GGV851977:GGV851991 GQR851977:GQR851991 HAN851977:HAN851991 HKJ851977:HKJ851991 HUF851977:HUF851991 IEB851977:IEB851991 INX851977:INX851991 IXT851977:IXT851991 JHP851977:JHP851991 JRL851977:JRL851991 KBH851977:KBH851991 KLD851977:KLD851991 KUZ851977:KUZ851991 LEV851977:LEV851991 LOR851977:LOR851991 LYN851977:LYN851991 MIJ851977:MIJ851991 MSF851977:MSF851991 NCB851977:NCB851991 NLX851977:NLX851991 NVT851977:NVT851991 OFP851977:OFP851991 OPL851977:OPL851991 OZH851977:OZH851991 PJD851977:PJD851991 PSZ851977:PSZ851991 QCV851977:QCV851991 QMR851977:QMR851991 QWN851977:QWN851991 RGJ851977:RGJ851991 RQF851977:RQF851991 SAB851977:SAB851991 SJX851977:SJX851991 STT851977:STT851991 TDP851977:TDP851991 TNL851977:TNL851991 TXH851977:TXH851991 UHD851977:UHD851991 UQZ851977:UQZ851991 VAV851977:VAV851991 VKR851977:VKR851991 VUN851977:VUN851991 WEJ851977:WEJ851991 WOF851977:WOF851991 WYB851977:WYB851991 BT917513:BT917527 LP917513:LP917527 VL917513:VL917527 AFH917513:AFH917527 APD917513:APD917527 AYZ917513:AYZ917527 BIV917513:BIV917527 BSR917513:BSR917527 CCN917513:CCN917527 CMJ917513:CMJ917527 CWF917513:CWF917527 DGB917513:DGB917527 DPX917513:DPX917527 DZT917513:DZT917527 EJP917513:EJP917527 ETL917513:ETL917527 FDH917513:FDH917527 FND917513:FND917527 FWZ917513:FWZ917527 GGV917513:GGV917527 GQR917513:GQR917527 HAN917513:HAN917527 HKJ917513:HKJ917527 HUF917513:HUF917527 IEB917513:IEB917527 INX917513:INX917527 IXT917513:IXT917527 JHP917513:JHP917527 JRL917513:JRL917527 KBH917513:KBH917527 KLD917513:KLD917527 KUZ917513:KUZ917527 LEV917513:LEV917527 LOR917513:LOR917527 LYN917513:LYN917527 MIJ917513:MIJ917527 MSF917513:MSF917527 NCB917513:NCB917527 NLX917513:NLX917527 NVT917513:NVT917527 OFP917513:OFP917527 OPL917513:OPL917527 OZH917513:OZH917527 PJD917513:PJD917527 PSZ917513:PSZ917527 QCV917513:QCV917527 QMR917513:QMR917527 QWN917513:QWN917527 RGJ917513:RGJ917527 RQF917513:RQF917527 SAB917513:SAB917527 SJX917513:SJX917527 STT917513:STT917527 TDP917513:TDP917527 TNL917513:TNL917527 TXH917513:TXH917527 UHD917513:UHD917527 UQZ917513:UQZ917527 VAV917513:VAV917527 VKR917513:VKR917527 VUN917513:VUN917527 WEJ917513:WEJ917527 WOF917513:WOF917527 WYB917513:WYB917527 BT983049:BT983063 LP983049:LP983063 VL983049:VL983063 AFH983049:AFH983063 APD983049:APD983063 AYZ983049:AYZ983063 BIV983049:BIV983063 BSR983049:BSR983063 CCN983049:CCN983063 CMJ983049:CMJ983063 CWF983049:CWF983063 DGB983049:DGB983063 DPX983049:DPX983063 DZT983049:DZT983063 EJP983049:EJP983063 ETL983049:ETL983063 FDH983049:FDH983063 FND983049:FND983063 FWZ983049:FWZ983063 GGV983049:GGV983063 GQR983049:GQR983063 HAN983049:HAN983063 HKJ983049:HKJ983063 HUF983049:HUF983063 IEB983049:IEB983063 INX983049:INX983063 IXT983049:IXT983063 JHP983049:JHP983063 JRL983049:JRL983063 KBH983049:KBH983063 KLD983049:KLD983063 KUZ983049:KUZ983063 LEV983049:LEV983063 LOR983049:LOR983063 LYN983049:LYN983063 MIJ983049:MIJ983063 MSF983049:MSF983063 NCB983049:NCB983063 NLX983049:NLX983063 NVT983049:NVT983063 OFP983049:OFP983063 OPL983049:OPL983063 OZH983049:OZH983063 PJD983049:PJD983063 PSZ983049:PSZ983063 QCV983049:QCV983063 QMR983049:QMR983063 QWN983049:QWN983063 RGJ983049:RGJ983063 RQF983049:RQF983063 SAB983049:SAB983063 SJX983049:SJX983063 STT983049:STT983063 TDP983049:TDP983063 TNL983049:TNL983063 TXH983049:TXH983063 UHD983049:UHD983063 UQZ983049:UQZ983063 VAV983049:VAV983063 VKR983049:VKR983063 VUN983049:VUN983063 WEJ983049:WEJ983063 WOF983049:WOF983063 WYB983049:WYB983063 BT40:BT42 LP40:LP42 VL40:VL42 AFH40:AFH42 APD40:APD42 AYZ40:AYZ42 BIV40:BIV42 BSR40:BSR42 CCN40:CCN42 CMJ40:CMJ42 CWF40:CWF42 DGB40:DGB42 DPX40:DPX42 DZT40:DZT42 EJP40:EJP42 ETL40:ETL42 FDH40:FDH42 FND40:FND42 FWZ40:FWZ42 GGV40:GGV42 GQR40:GQR42 HAN40:HAN42 HKJ40:HKJ42 HUF40:HUF42 IEB40:IEB42 INX40:INX42 IXT40:IXT42 JHP40:JHP42 JRL40:JRL42 KBH40:KBH42 KLD40:KLD42 KUZ40:KUZ42 LEV40:LEV42 LOR40:LOR42 LYN40:LYN42 MIJ40:MIJ42 MSF40:MSF42 NCB40:NCB42 NLX40:NLX42 NVT40:NVT42 OFP40:OFP42 OPL40:OPL42 OZH40:OZH42 PJD40:PJD42 PSZ40:PSZ42 QCV40:QCV42 QMR40:QMR42 QWN40:QWN42 RGJ40:RGJ42 RQF40:RQF42 SAB40:SAB42 SJX40:SJX42 STT40:STT42 TDP40:TDP42 TNL40:TNL42 TXH40:TXH42 UHD40:UHD42 UQZ40:UQZ42 VAV40:VAV42 VKR40:VKR42 VUN40:VUN42 WEJ40:WEJ42 WOF40:WOF42 WYB40:WYB42 BT65576:BT65578 LP65576:LP65578 VL65576:VL65578 AFH65576:AFH65578 APD65576:APD65578 AYZ65576:AYZ65578 BIV65576:BIV65578 BSR65576:BSR65578 CCN65576:CCN65578 CMJ65576:CMJ65578 CWF65576:CWF65578 DGB65576:DGB65578 DPX65576:DPX65578 DZT65576:DZT65578 EJP65576:EJP65578 ETL65576:ETL65578 FDH65576:FDH65578 FND65576:FND65578 FWZ65576:FWZ65578 GGV65576:GGV65578 GQR65576:GQR65578 HAN65576:HAN65578 HKJ65576:HKJ65578 HUF65576:HUF65578 IEB65576:IEB65578 INX65576:INX65578 IXT65576:IXT65578 JHP65576:JHP65578 JRL65576:JRL65578 KBH65576:KBH65578 KLD65576:KLD65578 KUZ65576:KUZ65578 LEV65576:LEV65578 LOR65576:LOR65578 LYN65576:LYN65578 MIJ65576:MIJ65578 MSF65576:MSF65578 NCB65576:NCB65578 NLX65576:NLX65578 NVT65576:NVT65578 OFP65576:OFP65578 OPL65576:OPL65578 OZH65576:OZH65578 PJD65576:PJD65578 PSZ65576:PSZ65578 QCV65576:QCV65578 QMR65576:QMR65578 QWN65576:QWN65578 RGJ65576:RGJ65578 RQF65576:RQF65578 SAB65576:SAB65578 SJX65576:SJX65578 STT65576:STT65578 TDP65576:TDP65578 TNL65576:TNL65578 TXH65576:TXH65578 UHD65576:UHD65578 UQZ65576:UQZ65578 VAV65576:VAV65578 VKR65576:VKR65578 VUN65576:VUN65578 WEJ65576:WEJ65578 WOF65576:WOF65578 WYB65576:WYB65578 BT131112:BT131114 LP131112:LP131114 VL131112:VL131114 AFH131112:AFH131114 APD131112:APD131114 AYZ131112:AYZ131114 BIV131112:BIV131114 BSR131112:BSR131114 CCN131112:CCN131114 CMJ131112:CMJ131114 CWF131112:CWF131114 DGB131112:DGB131114 DPX131112:DPX131114 DZT131112:DZT131114 EJP131112:EJP131114 ETL131112:ETL131114 FDH131112:FDH131114 FND131112:FND131114 FWZ131112:FWZ131114 GGV131112:GGV131114 GQR131112:GQR131114 HAN131112:HAN131114 HKJ131112:HKJ131114 HUF131112:HUF131114 IEB131112:IEB131114 INX131112:INX131114 IXT131112:IXT131114 JHP131112:JHP131114 JRL131112:JRL131114 KBH131112:KBH131114 KLD131112:KLD131114 KUZ131112:KUZ131114 LEV131112:LEV131114 LOR131112:LOR131114 LYN131112:LYN131114 MIJ131112:MIJ131114 MSF131112:MSF131114 NCB131112:NCB131114 NLX131112:NLX131114 NVT131112:NVT131114 OFP131112:OFP131114 OPL131112:OPL131114 OZH131112:OZH131114 PJD131112:PJD131114 PSZ131112:PSZ131114 QCV131112:QCV131114 QMR131112:QMR131114 QWN131112:QWN131114 RGJ131112:RGJ131114 RQF131112:RQF131114 SAB131112:SAB131114 SJX131112:SJX131114 STT131112:STT131114 TDP131112:TDP131114 TNL131112:TNL131114 TXH131112:TXH131114 UHD131112:UHD131114 UQZ131112:UQZ131114 VAV131112:VAV131114 VKR131112:VKR131114 VUN131112:VUN131114 WEJ131112:WEJ131114 WOF131112:WOF131114 WYB131112:WYB131114 BT196648:BT196650 LP196648:LP196650 VL196648:VL196650 AFH196648:AFH196650 APD196648:APD196650 AYZ196648:AYZ196650 BIV196648:BIV196650 BSR196648:BSR196650 CCN196648:CCN196650 CMJ196648:CMJ196650 CWF196648:CWF196650 DGB196648:DGB196650 DPX196648:DPX196650 DZT196648:DZT196650 EJP196648:EJP196650 ETL196648:ETL196650 FDH196648:FDH196650 FND196648:FND196650 FWZ196648:FWZ196650 GGV196648:GGV196650 GQR196648:GQR196650 HAN196648:HAN196650 HKJ196648:HKJ196650 HUF196648:HUF196650 IEB196648:IEB196650 INX196648:INX196650 IXT196648:IXT196650 JHP196648:JHP196650 JRL196648:JRL196650 KBH196648:KBH196650 KLD196648:KLD196650 KUZ196648:KUZ196650 LEV196648:LEV196650 LOR196648:LOR196650 LYN196648:LYN196650 MIJ196648:MIJ196650 MSF196648:MSF196650 NCB196648:NCB196650 NLX196648:NLX196650 NVT196648:NVT196650 OFP196648:OFP196650 OPL196648:OPL196650 OZH196648:OZH196650 PJD196648:PJD196650 PSZ196648:PSZ196650 QCV196648:QCV196650 QMR196648:QMR196650 QWN196648:QWN196650 RGJ196648:RGJ196650 RQF196648:RQF196650 SAB196648:SAB196650 SJX196648:SJX196650 STT196648:STT196650 TDP196648:TDP196650 TNL196648:TNL196650 TXH196648:TXH196650 UHD196648:UHD196650 UQZ196648:UQZ196650 VAV196648:VAV196650 VKR196648:VKR196650 VUN196648:VUN196650 WEJ196648:WEJ196650 WOF196648:WOF196650 WYB196648:WYB196650 BT262184:BT262186 LP262184:LP262186 VL262184:VL262186 AFH262184:AFH262186 APD262184:APD262186 AYZ262184:AYZ262186 BIV262184:BIV262186 BSR262184:BSR262186 CCN262184:CCN262186 CMJ262184:CMJ262186 CWF262184:CWF262186 DGB262184:DGB262186 DPX262184:DPX262186 DZT262184:DZT262186 EJP262184:EJP262186 ETL262184:ETL262186 FDH262184:FDH262186 FND262184:FND262186 FWZ262184:FWZ262186 GGV262184:GGV262186 GQR262184:GQR262186 HAN262184:HAN262186 HKJ262184:HKJ262186 HUF262184:HUF262186 IEB262184:IEB262186 INX262184:INX262186 IXT262184:IXT262186 JHP262184:JHP262186 JRL262184:JRL262186 KBH262184:KBH262186 KLD262184:KLD262186 KUZ262184:KUZ262186 LEV262184:LEV262186 LOR262184:LOR262186 LYN262184:LYN262186 MIJ262184:MIJ262186 MSF262184:MSF262186 NCB262184:NCB262186 NLX262184:NLX262186 NVT262184:NVT262186 OFP262184:OFP262186 OPL262184:OPL262186 OZH262184:OZH262186 PJD262184:PJD262186 PSZ262184:PSZ262186 QCV262184:QCV262186 QMR262184:QMR262186 QWN262184:QWN262186 RGJ262184:RGJ262186 RQF262184:RQF262186 SAB262184:SAB262186 SJX262184:SJX262186 STT262184:STT262186 TDP262184:TDP262186 TNL262184:TNL262186 TXH262184:TXH262186 UHD262184:UHD262186 UQZ262184:UQZ262186 VAV262184:VAV262186 VKR262184:VKR262186 VUN262184:VUN262186 WEJ262184:WEJ262186 WOF262184:WOF262186 WYB262184:WYB262186 BT327720:BT327722 LP327720:LP327722 VL327720:VL327722 AFH327720:AFH327722 APD327720:APD327722 AYZ327720:AYZ327722 BIV327720:BIV327722 BSR327720:BSR327722 CCN327720:CCN327722 CMJ327720:CMJ327722 CWF327720:CWF327722 DGB327720:DGB327722 DPX327720:DPX327722 DZT327720:DZT327722 EJP327720:EJP327722 ETL327720:ETL327722 FDH327720:FDH327722 FND327720:FND327722 FWZ327720:FWZ327722 GGV327720:GGV327722 GQR327720:GQR327722 HAN327720:HAN327722 HKJ327720:HKJ327722 HUF327720:HUF327722 IEB327720:IEB327722 INX327720:INX327722 IXT327720:IXT327722 JHP327720:JHP327722 JRL327720:JRL327722 KBH327720:KBH327722 KLD327720:KLD327722 KUZ327720:KUZ327722 LEV327720:LEV327722 LOR327720:LOR327722 LYN327720:LYN327722 MIJ327720:MIJ327722 MSF327720:MSF327722 NCB327720:NCB327722 NLX327720:NLX327722 NVT327720:NVT327722 OFP327720:OFP327722 OPL327720:OPL327722 OZH327720:OZH327722 PJD327720:PJD327722 PSZ327720:PSZ327722 QCV327720:QCV327722 QMR327720:QMR327722 QWN327720:QWN327722 RGJ327720:RGJ327722 RQF327720:RQF327722 SAB327720:SAB327722 SJX327720:SJX327722 STT327720:STT327722 TDP327720:TDP327722 TNL327720:TNL327722 TXH327720:TXH327722 UHD327720:UHD327722 UQZ327720:UQZ327722 VAV327720:VAV327722 VKR327720:VKR327722 VUN327720:VUN327722 WEJ327720:WEJ327722 WOF327720:WOF327722 WYB327720:WYB327722 BT393256:BT393258 LP393256:LP393258 VL393256:VL393258 AFH393256:AFH393258 APD393256:APD393258 AYZ393256:AYZ393258 BIV393256:BIV393258 BSR393256:BSR393258 CCN393256:CCN393258 CMJ393256:CMJ393258 CWF393256:CWF393258 DGB393256:DGB393258 DPX393256:DPX393258 DZT393256:DZT393258 EJP393256:EJP393258 ETL393256:ETL393258 FDH393256:FDH393258 FND393256:FND393258 FWZ393256:FWZ393258 GGV393256:GGV393258 GQR393256:GQR393258 HAN393256:HAN393258 HKJ393256:HKJ393258 HUF393256:HUF393258 IEB393256:IEB393258 INX393256:INX393258 IXT393256:IXT393258 JHP393256:JHP393258 JRL393256:JRL393258 KBH393256:KBH393258 KLD393256:KLD393258 KUZ393256:KUZ393258 LEV393256:LEV393258 LOR393256:LOR393258 LYN393256:LYN393258 MIJ393256:MIJ393258 MSF393256:MSF393258 NCB393256:NCB393258 NLX393256:NLX393258 NVT393256:NVT393258 OFP393256:OFP393258 OPL393256:OPL393258 OZH393256:OZH393258 PJD393256:PJD393258 PSZ393256:PSZ393258 QCV393256:QCV393258 QMR393256:QMR393258 QWN393256:QWN393258 RGJ393256:RGJ393258 RQF393256:RQF393258 SAB393256:SAB393258 SJX393256:SJX393258 STT393256:STT393258 TDP393256:TDP393258 TNL393256:TNL393258 TXH393256:TXH393258 UHD393256:UHD393258 UQZ393256:UQZ393258 VAV393256:VAV393258 VKR393256:VKR393258 VUN393256:VUN393258 WEJ393256:WEJ393258 WOF393256:WOF393258 WYB393256:WYB393258 BT458792:BT458794 LP458792:LP458794 VL458792:VL458794 AFH458792:AFH458794 APD458792:APD458794 AYZ458792:AYZ458794 BIV458792:BIV458794 BSR458792:BSR458794 CCN458792:CCN458794 CMJ458792:CMJ458794 CWF458792:CWF458794 DGB458792:DGB458794 DPX458792:DPX458794 DZT458792:DZT458794 EJP458792:EJP458794 ETL458792:ETL458794 FDH458792:FDH458794 FND458792:FND458794 FWZ458792:FWZ458794 GGV458792:GGV458794 GQR458792:GQR458794 HAN458792:HAN458794 HKJ458792:HKJ458794 HUF458792:HUF458794 IEB458792:IEB458794 INX458792:INX458794 IXT458792:IXT458794 JHP458792:JHP458794 JRL458792:JRL458794 KBH458792:KBH458794 KLD458792:KLD458794 KUZ458792:KUZ458794 LEV458792:LEV458794 LOR458792:LOR458794 LYN458792:LYN458794 MIJ458792:MIJ458794 MSF458792:MSF458794 NCB458792:NCB458794 NLX458792:NLX458794 NVT458792:NVT458794 OFP458792:OFP458794 OPL458792:OPL458794 OZH458792:OZH458794 PJD458792:PJD458794 PSZ458792:PSZ458794 QCV458792:QCV458794 QMR458792:QMR458794 QWN458792:QWN458794 RGJ458792:RGJ458794 RQF458792:RQF458794 SAB458792:SAB458794 SJX458792:SJX458794 STT458792:STT458794 TDP458792:TDP458794 TNL458792:TNL458794 TXH458792:TXH458794 UHD458792:UHD458794 UQZ458792:UQZ458794 VAV458792:VAV458794 VKR458792:VKR458794 VUN458792:VUN458794 WEJ458792:WEJ458794 WOF458792:WOF458794 WYB458792:WYB458794 BT524328:BT524330 LP524328:LP524330 VL524328:VL524330 AFH524328:AFH524330 APD524328:APD524330 AYZ524328:AYZ524330 BIV524328:BIV524330 BSR524328:BSR524330 CCN524328:CCN524330 CMJ524328:CMJ524330 CWF524328:CWF524330 DGB524328:DGB524330 DPX524328:DPX524330 DZT524328:DZT524330 EJP524328:EJP524330 ETL524328:ETL524330 FDH524328:FDH524330 FND524328:FND524330 FWZ524328:FWZ524330 GGV524328:GGV524330 GQR524328:GQR524330 HAN524328:HAN524330 HKJ524328:HKJ524330 HUF524328:HUF524330 IEB524328:IEB524330 INX524328:INX524330 IXT524328:IXT524330 JHP524328:JHP524330 JRL524328:JRL524330 KBH524328:KBH524330 KLD524328:KLD524330 KUZ524328:KUZ524330 LEV524328:LEV524330 LOR524328:LOR524330 LYN524328:LYN524330 MIJ524328:MIJ524330 MSF524328:MSF524330 NCB524328:NCB524330 NLX524328:NLX524330 NVT524328:NVT524330 OFP524328:OFP524330 OPL524328:OPL524330 OZH524328:OZH524330 PJD524328:PJD524330 PSZ524328:PSZ524330 QCV524328:QCV524330 QMR524328:QMR524330 QWN524328:QWN524330 RGJ524328:RGJ524330 RQF524328:RQF524330 SAB524328:SAB524330 SJX524328:SJX524330 STT524328:STT524330 TDP524328:TDP524330 TNL524328:TNL524330 TXH524328:TXH524330 UHD524328:UHD524330 UQZ524328:UQZ524330 VAV524328:VAV524330 VKR524328:VKR524330 VUN524328:VUN524330 WEJ524328:WEJ524330 WOF524328:WOF524330 WYB524328:WYB524330 BT589864:BT589866 LP589864:LP589866 VL589864:VL589866 AFH589864:AFH589866 APD589864:APD589866 AYZ589864:AYZ589866 BIV589864:BIV589866 BSR589864:BSR589866 CCN589864:CCN589866 CMJ589864:CMJ589866 CWF589864:CWF589866 DGB589864:DGB589866 DPX589864:DPX589866 DZT589864:DZT589866 EJP589864:EJP589866 ETL589864:ETL589866 FDH589864:FDH589866 FND589864:FND589866 FWZ589864:FWZ589866 GGV589864:GGV589866 GQR589864:GQR589866 HAN589864:HAN589866 HKJ589864:HKJ589866 HUF589864:HUF589866 IEB589864:IEB589866 INX589864:INX589866 IXT589864:IXT589866 JHP589864:JHP589866 JRL589864:JRL589866 KBH589864:KBH589866 KLD589864:KLD589866 KUZ589864:KUZ589866 LEV589864:LEV589866 LOR589864:LOR589866 LYN589864:LYN589866 MIJ589864:MIJ589866 MSF589864:MSF589866 NCB589864:NCB589866 NLX589864:NLX589866 NVT589864:NVT589866 OFP589864:OFP589866 OPL589864:OPL589866 OZH589864:OZH589866 PJD589864:PJD589866 PSZ589864:PSZ589866 QCV589864:QCV589866 QMR589864:QMR589866 QWN589864:QWN589866 RGJ589864:RGJ589866 RQF589864:RQF589866 SAB589864:SAB589866 SJX589864:SJX589866 STT589864:STT589866 TDP589864:TDP589866 TNL589864:TNL589866 TXH589864:TXH589866 UHD589864:UHD589866 UQZ589864:UQZ589866 VAV589864:VAV589866 VKR589864:VKR589866 VUN589864:VUN589866 WEJ589864:WEJ589866 WOF589864:WOF589866 WYB589864:WYB589866 BT655400:BT655402 LP655400:LP655402 VL655400:VL655402 AFH655400:AFH655402 APD655400:APD655402 AYZ655400:AYZ655402 BIV655400:BIV655402 BSR655400:BSR655402 CCN655400:CCN655402 CMJ655400:CMJ655402 CWF655400:CWF655402 DGB655400:DGB655402 DPX655400:DPX655402 DZT655400:DZT655402 EJP655400:EJP655402 ETL655400:ETL655402 FDH655400:FDH655402 FND655400:FND655402 FWZ655400:FWZ655402 GGV655400:GGV655402 GQR655400:GQR655402 HAN655400:HAN655402 HKJ655400:HKJ655402 HUF655400:HUF655402 IEB655400:IEB655402 INX655400:INX655402 IXT655400:IXT655402 JHP655400:JHP655402 JRL655400:JRL655402 KBH655400:KBH655402 KLD655400:KLD655402 KUZ655400:KUZ655402 LEV655400:LEV655402 LOR655400:LOR655402 LYN655400:LYN655402 MIJ655400:MIJ655402 MSF655400:MSF655402 NCB655400:NCB655402 NLX655400:NLX655402 NVT655400:NVT655402 OFP655400:OFP655402 OPL655400:OPL655402 OZH655400:OZH655402 PJD655400:PJD655402 PSZ655400:PSZ655402 QCV655400:QCV655402 QMR655400:QMR655402 QWN655400:QWN655402 RGJ655400:RGJ655402 RQF655400:RQF655402 SAB655400:SAB655402 SJX655400:SJX655402 STT655400:STT655402 TDP655400:TDP655402 TNL655400:TNL655402 TXH655400:TXH655402 UHD655400:UHD655402 UQZ655400:UQZ655402 VAV655400:VAV655402 VKR655400:VKR655402 VUN655400:VUN655402 WEJ655400:WEJ655402 WOF655400:WOF655402 WYB655400:WYB655402 BT720936:BT720938 LP720936:LP720938 VL720936:VL720938 AFH720936:AFH720938 APD720936:APD720938 AYZ720936:AYZ720938 BIV720936:BIV720938 BSR720936:BSR720938 CCN720936:CCN720938 CMJ720936:CMJ720938 CWF720936:CWF720938 DGB720936:DGB720938 DPX720936:DPX720938 DZT720936:DZT720938 EJP720936:EJP720938 ETL720936:ETL720938 FDH720936:FDH720938 FND720936:FND720938 FWZ720936:FWZ720938 GGV720936:GGV720938 GQR720936:GQR720938 HAN720936:HAN720938 HKJ720936:HKJ720938 HUF720936:HUF720938 IEB720936:IEB720938 INX720936:INX720938 IXT720936:IXT720938 JHP720936:JHP720938 JRL720936:JRL720938 KBH720936:KBH720938 KLD720936:KLD720938 KUZ720936:KUZ720938 LEV720936:LEV720938 LOR720936:LOR720938 LYN720936:LYN720938 MIJ720936:MIJ720938 MSF720936:MSF720938 NCB720936:NCB720938 NLX720936:NLX720938 NVT720936:NVT720938 OFP720936:OFP720938 OPL720936:OPL720938 OZH720936:OZH720938 PJD720936:PJD720938 PSZ720936:PSZ720938 QCV720936:QCV720938 QMR720936:QMR720938 QWN720936:QWN720938 RGJ720936:RGJ720938 RQF720936:RQF720938 SAB720936:SAB720938 SJX720936:SJX720938 STT720936:STT720938 TDP720936:TDP720938 TNL720936:TNL720938 TXH720936:TXH720938 UHD720936:UHD720938 UQZ720936:UQZ720938 VAV720936:VAV720938 VKR720936:VKR720938 VUN720936:VUN720938 WEJ720936:WEJ720938 WOF720936:WOF720938 WYB720936:WYB720938 BT786472:BT786474 LP786472:LP786474 VL786472:VL786474 AFH786472:AFH786474 APD786472:APD786474 AYZ786472:AYZ786474 BIV786472:BIV786474 BSR786472:BSR786474 CCN786472:CCN786474 CMJ786472:CMJ786474 CWF786472:CWF786474 DGB786472:DGB786474 DPX786472:DPX786474 DZT786472:DZT786474 EJP786472:EJP786474 ETL786472:ETL786474 FDH786472:FDH786474 FND786472:FND786474 FWZ786472:FWZ786474 GGV786472:GGV786474 GQR786472:GQR786474 HAN786472:HAN786474 HKJ786472:HKJ786474 HUF786472:HUF786474 IEB786472:IEB786474 INX786472:INX786474 IXT786472:IXT786474 JHP786472:JHP786474 JRL786472:JRL786474 KBH786472:KBH786474 KLD786472:KLD786474 KUZ786472:KUZ786474 LEV786472:LEV786474 LOR786472:LOR786474 LYN786472:LYN786474 MIJ786472:MIJ786474 MSF786472:MSF786474 NCB786472:NCB786474 NLX786472:NLX786474 NVT786472:NVT786474 OFP786472:OFP786474 OPL786472:OPL786474 OZH786472:OZH786474 PJD786472:PJD786474 PSZ786472:PSZ786474 QCV786472:QCV786474 QMR786472:QMR786474 QWN786472:QWN786474 RGJ786472:RGJ786474 RQF786472:RQF786474 SAB786472:SAB786474 SJX786472:SJX786474 STT786472:STT786474 TDP786472:TDP786474 TNL786472:TNL786474 TXH786472:TXH786474 UHD786472:UHD786474 UQZ786472:UQZ786474 VAV786472:VAV786474 VKR786472:VKR786474 VUN786472:VUN786474 WEJ786472:WEJ786474 WOF786472:WOF786474 WYB786472:WYB786474 BT852008:BT852010 LP852008:LP852010 VL852008:VL852010 AFH852008:AFH852010 APD852008:APD852010 AYZ852008:AYZ852010 BIV852008:BIV852010 BSR852008:BSR852010 CCN852008:CCN852010 CMJ852008:CMJ852010 CWF852008:CWF852010 DGB852008:DGB852010 DPX852008:DPX852010 DZT852008:DZT852010 EJP852008:EJP852010 ETL852008:ETL852010 FDH852008:FDH852010 FND852008:FND852010 FWZ852008:FWZ852010 GGV852008:GGV852010 GQR852008:GQR852010 HAN852008:HAN852010 HKJ852008:HKJ852010 HUF852008:HUF852010 IEB852008:IEB852010 INX852008:INX852010 IXT852008:IXT852010 JHP852008:JHP852010 JRL852008:JRL852010 KBH852008:KBH852010 KLD852008:KLD852010 KUZ852008:KUZ852010 LEV852008:LEV852010 LOR852008:LOR852010 LYN852008:LYN852010 MIJ852008:MIJ852010 MSF852008:MSF852010 NCB852008:NCB852010 NLX852008:NLX852010 NVT852008:NVT852010 OFP852008:OFP852010 OPL852008:OPL852010 OZH852008:OZH852010 PJD852008:PJD852010 PSZ852008:PSZ852010 QCV852008:QCV852010 QMR852008:QMR852010 QWN852008:QWN852010 RGJ852008:RGJ852010 RQF852008:RQF852010 SAB852008:SAB852010 SJX852008:SJX852010 STT852008:STT852010 TDP852008:TDP852010 TNL852008:TNL852010 TXH852008:TXH852010 UHD852008:UHD852010 UQZ852008:UQZ852010 VAV852008:VAV852010 VKR852008:VKR852010 VUN852008:VUN852010 WEJ852008:WEJ852010 WOF852008:WOF852010 WYB852008:WYB852010 BT917544:BT917546 LP917544:LP917546 VL917544:VL917546 AFH917544:AFH917546 APD917544:APD917546 AYZ917544:AYZ917546 BIV917544:BIV917546 BSR917544:BSR917546 CCN917544:CCN917546 CMJ917544:CMJ917546 CWF917544:CWF917546 DGB917544:DGB917546 DPX917544:DPX917546 DZT917544:DZT917546 EJP917544:EJP917546 ETL917544:ETL917546 FDH917544:FDH917546 FND917544:FND917546 FWZ917544:FWZ917546 GGV917544:GGV917546 GQR917544:GQR917546 HAN917544:HAN917546 HKJ917544:HKJ917546 HUF917544:HUF917546 IEB917544:IEB917546 INX917544:INX917546 IXT917544:IXT917546 JHP917544:JHP917546 JRL917544:JRL917546 KBH917544:KBH917546 KLD917544:KLD917546 KUZ917544:KUZ917546 LEV917544:LEV917546 LOR917544:LOR917546 LYN917544:LYN917546 MIJ917544:MIJ917546 MSF917544:MSF917546 NCB917544:NCB917546 NLX917544:NLX917546 NVT917544:NVT917546 OFP917544:OFP917546 OPL917544:OPL917546 OZH917544:OZH917546 PJD917544:PJD917546 PSZ917544:PSZ917546 QCV917544:QCV917546 QMR917544:QMR917546 QWN917544:QWN917546 RGJ917544:RGJ917546 RQF917544:RQF917546 SAB917544:SAB917546 SJX917544:SJX917546 STT917544:STT917546 TDP917544:TDP917546 TNL917544:TNL917546 TXH917544:TXH917546 UHD917544:UHD917546 UQZ917544:UQZ917546 VAV917544:VAV917546 VKR917544:VKR917546 VUN917544:VUN917546 WEJ917544:WEJ917546 WOF917544:WOF917546 WYB917544:WYB917546 BT983080:BT983082 LP983080:LP983082 VL983080:VL983082 AFH983080:AFH983082 APD983080:APD983082 AYZ983080:AYZ983082 BIV983080:BIV983082 BSR983080:BSR983082 CCN983080:CCN983082 CMJ983080:CMJ983082 CWF983080:CWF983082 DGB983080:DGB983082 DPX983080:DPX983082 DZT983080:DZT983082 EJP983080:EJP983082 ETL983080:ETL983082 FDH983080:FDH983082 FND983080:FND983082 FWZ983080:FWZ983082 GGV983080:GGV983082 GQR983080:GQR983082 HAN983080:HAN983082 HKJ983080:HKJ983082 HUF983080:HUF983082 IEB983080:IEB983082 INX983080:INX983082 IXT983080:IXT983082 JHP983080:JHP983082 JRL983080:JRL983082 KBH983080:KBH983082 KLD983080:KLD983082 KUZ983080:KUZ983082 LEV983080:LEV983082 LOR983080:LOR983082 LYN983080:LYN983082 MIJ983080:MIJ983082 MSF983080:MSF983082 NCB983080:NCB983082 NLX983080:NLX983082 NVT983080:NVT983082 OFP983080:OFP983082 OPL983080:OPL983082 OZH983080:OZH983082 PJD983080:PJD983082 PSZ983080:PSZ983082 QCV983080:QCV983082 QMR983080:QMR983082 QWN983080:QWN983082 RGJ983080:RGJ983082 RQF983080:RQF983082 SAB983080:SAB983082 SJX983080:SJX983082 STT983080:STT983082 TDP983080:TDP983082 TNL983080:TNL983082 TXH983080:TXH983082 UHD983080:UHD983082 UQZ983080:UQZ983082 VAV983080:VAV983082 VKR983080:VKR983082 VUN983080:VUN983082 WEJ983080:WEJ983082 WOF983080:WOF983082 WYB983080:WYB983082 BT25:BT28 LP25:LP28 VL25:VL28 AFH25:AFH28 APD25:APD28 AYZ25:AYZ28 BIV25:BIV28 BSR25:BSR28 CCN25:CCN28 CMJ25:CMJ28 CWF25:CWF28 DGB25:DGB28 DPX25:DPX28 DZT25:DZT28 EJP25:EJP28 ETL25:ETL28 FDH25:FDH28 FND25:FND28 FWZ25:FWZ28 GGV25:GGV28 GQR25:GQR28 HAN25:HAN28 HKJ25:HKJ28 HUF25:HUF28 IEB25:IEB28 INX25:INX28 IXT25:IXT28 JHP25:JHP28 JRL25:JRL28 KBH25:KBH28 KLD25:KLD28 KUZ25:KUZ28 LEV25:LEV28 LOR25:LOR28 LYN25:LYN28 MIJ25:MIJ28 MSF25:MSF28 NCB25:NCB28 NLX25:NLX28 NVT25:NVT28 OFP25:OFP28 OPL25:OPL28 OZH25:OZH28 PJD25:PJD28 PSZ25:PSZ28 QCV25:QCV28 QMR25:QMR28 QWN25:QWN28 RGJ25:RGJ28 RQF25:RQF28 SAB25:SAB28 SJX25:SJX28 STT25:STT28 TDP25:TDP28 TNL25:TNL28 TXH25:TXH28 UHD25:UHD28 UQZ25:UQZ28 VAV25:VAV28 VKR25:VKR28 VUN25:VUN28 WEJ25:WEJ28 WOF25:WOF28 WYB25:WYB28 BT65561:BT65564 LP65561:LP65564 VL65561:VL65564 AFH65561:AFH65564 APD65561:APD65564 AYZ65561:AYZ65564 BIV65561:BIV65564 BSR65561:BSR65564 CCN65561:CCN65564 CMJ65561:CMJ65564 CWF65561:CWF65564 DGB65561:DGB65564 DPX65561:DPX65564 DZT65561:DZT65564 EJP65561:EJP65564 ETL65561:ETL65564 FDH65561:FDH65564 FND65561:FND65564 FWZ65561:FWZ65564 GGV65561:GGV65564 GQR65561:GQR65564 HAN65561:HAN65564 HKJ65561:HKJ65564 HUF65561:HUF65564 IEB65561:IEB65564 INX65561:INX65564 IXT65561:IXT65564 JHP65561:JHP65564 JRL65561:JRL65564 KBH65561:KBH65564 KLD65561:KLD65564 KUZ65561:KUZ65564 LEV65561:LEV65564 LOR65561:LOR65564 LYN65561:LYN65564 MIJ65561:MIJ65564 MSF65561:MSF65564 NCB65561:NCB65564 NLX65561:NLX65564 NVT65561:NVT65564 OFP65561:OFP65564 OPL65561:OPL65564 OZH65561:OZH65564 PJD65561:PJD65564 PSZ65561:PSZ65564 QCV65561:QCV65564 QMR65561:QMR65564 QWN65561:QWN65564 RGJ65561:RGJ65564 RQF65561:RQF65564 SAB65561:SAB65564 SJX65561:SJX65564 STT65561:STT65564 TDP65561:TDP65564 TNL65561:TNL65564 TXH65561:TXH65564 UHD65561:UHD65564 UQZ65561:UQZ65564 VAV65561:VAV65564 VKR65561:VKR65564 VUN65561:VUN65564 WEJ65561:WEJ65564 WOF65561:WOF65564 WYB65561:WYB65564 BT131097:BT131100 LP131097:LP131100 VL131097:VL131100 AFH131097:AFH131100 APD131097:APD131100 AYZ131097:AYZ131100 BIV131097:BIV131100 BSR131097:BSR131100 CCN131097:CCN131100 CMJ131097:CMJ131100 CWF131097:CWF131100 DGB131097:DGB131100 DPX131097:DPX131100 DZT131097:DZT131100 EJP131097:EJP131100 ETL131097:ETL131100 FDH131097:FDH131100 FND131097:FND131100 FWZ131097:FWZ131100 GGV131097:GGV131100 GQR131097:GQR131100 HAN131097:HAN131100 HKJ131097:HKJ131100 HUF131097:HUF131100 IEB131097:IEB131100 INX131097:INX131100 IXT131097:IXT131100 JHP131097:JHP131100 JRL131097:JRL131100 KBH131097:KBH131100 KLD131097:KLD131100 KUZ131097:KUZ131100 LEV131097:LEV131100 LOR131097:LOR131100 LYN131097:LYN131100 MIJ131097:MIJ131100 MSF131097:MSF131100 NCB131097:NCB131100 NLX131097:NLX131100 NVT131097:NVT131100 OFP131097:OFP131100 OPL131097:OPL131100 OZH131097:OZH131100 PJD131097:PJD131100 PSZ131097:PSZ131100 QCV131097:QCV131100 QMR131097:QMR131100 QWN131097:QWN131100 RGJ131097:RGJ131100 RQF131097:RQF131100 SAB131097:SAB131100 SJX131097:SJX131100 STT131097:STT131100 TDP131097:TDP131100 TNL131097:TNL131100 TXH131097:TXH131100 UHD131097:UHD131100 UQZ131097:UQZ131100 VAV131097:VAV131100 VKR131097:VKR131100 VUN131097:VUN131100 WEJ131097:WEJ131100 WOF131097:WOF131100 WYB131097:WYB131100 BT196633:BT196636 LP196633:LP196636 VL196633:VL196636 AFH196633:AFH196636 APD196633:APD196636 AYZ196633:AYZ196636 BIV196633:BIV196636 BSR196633:BSR196636 CCN196633:CCN196636 CMJ196633:CMJ196636 CWF196633:CWF196636 DGB196633:DGB196636 DPX196633:DPX196636 DZT196633:DZT196636 EJP196633:EJP196636 ETL196633:ETL196636 FDH196633:FDH196636 FND196633:FND196636 FWZ196633:FWZ196636 GGV196633:GGV196636 GQR196633:GQR196636 HAN196633:HAN196636 HKJ196633:HKJ196636 HUF196633:HUF196636 IEB196633:IEB196636 INX196633:INX196636 IXT196633:IXT196636 JHP196633:JHP196636 JRL196633:JRL196636 KBH196633:KBH196636 KLD196633:KLD196636 KUZ196633:KUZ196636 LEV196633:LEV196636 LOR196633:LOR196636 LYN196633:LYN196636 MIJ196633:MIJ196636 MSF196633:MSF196636 NCB196633:NCB196636 NLX196633:NLX196636 NVT196633:NVT196636 OFP196633:OFP196636 OPL196633:OPL196636 OZH196633:OZH196636 PJD196633:PJD196636 PSZ196633:PSZ196636 QCV196633:QCV196636 QMR196633:QMR196636 QWN196633:QWN196636 RGJ196633:RGJ196636 RQF196633:RQF196636 SAB196633:SAB196636 SJX196633:SJX196636 STT196633:STT196636 TDP196633:TDP196636 TNL196633:TNL196636 TXH196633:TXH196636 UHD196633:UHD196636 UQZ196633:UQZ196636 VAV196633:VAV196636 VKR196633:VKR196636 VUN196633:VUN196636 WEJ196633:WEJ196636 WOF196633:WOF196636 WYB196633:WYB196636 BT262169:BT262172 LP262169:LP262172 VL262169:VL262172 AFH262169:AFH262172 APD262169:APD262172 AYZ262169:AYZ262172 BIV262169:BIV262172 BSR262169:BSR262172 CCN262169:CCN262172 CMJ262169:CMJ262172 CWF262169:CWF262172 DGB262169:DGB262172 DPX262169:DPX262172 DZT262169:DZT262172 EJP262169:EJP262172 ETL262169:ETL262172 FDH262169:FDH262172 FND262169:FND262172 FWZ262169:FWZ262172 GGV262169:GGV262172 GQR262169:GQR262172 HAN262169:HAN262172 HKJ262169:HKJ262172 HUF262169:HUF262172 IEB262169:IEB262172 INX262169:INX262172 IXT262169:IXT262172 JHP262169:JHP262172 JRL262169:JRL262172 KBH262169:KBH262172 KLD262169:KLD262172 KUZ262169:KUZ262172 LEV262169:LEV262172 LOR262169:LOR262172 LYN262169:LYN262172 MIJ262169:MIJ262172 MSF262169:MSF262172 NCB262169:NCB262172 NLX262169:NLX262172 NVT262169:NVT262172 OFP262169:OFP262172 OPL262169:OPL262172 OZH262169:OZH262172 PJD262169:PJD262172 PSZ262169:PSZ262172 QCV262169:QCV262172 QMR262169:QMR262172 QWN262169:QWN262172 RGJ262169:RGJ262172 RQF262169:RQF262172 SAB262169:SAB262172 SJX262169:SJX262172 STT262169:STT262172 TDP262169:TDP262172 TNL262169:TNL262172 TXH262169:TXH262172 UHD262169:UHD262172 UQZ262169:UQZ262172 VAV262169:VAV262172 VKR262169:VKR262172 VUN262169:VUN262172 WEJ262169:WEJ262172 WOF262169:WOF262172 WYB262169:WYB262172 BT327705:BT327708 LP327705:LP327708 VL327705:VL327708 AFH327705:AFH327708 APD327705:APD327708 AYZ327705:AYZ327708 BIV327705:BIV327708 BSR327705:BSR327708 CCN327705:CCN327708 CMJ327705:CMJ327708 CWF327705:CWF327708 DGB327705:DGB327708 DPX327705:DPX327708 DZT327705:DZT327708 EJP327705:EJP327708 ETL327705:ETL327708 FDH327705:FDH327708 FND327705:FND327708 FWZ327705:FWZ327708 GGV327705:GGV327708 GQR327705:GQR327708 HAN327705:HAN327708 HKJ327705:HKJ327708 HUF327705:HUF327708 IEB327705:IEB327708 INX327705:INX327708 IXT327705:IXT327708 JHP327705:JHP327708 JRL327705:JRL327708 KBH327705:KBH327708 KLD327705:KLD327708 KUZ327705:KUZ327708 LEV327705:LEV327708 LOR327705:LOR327708 LYN327705:LYN327708 MIJ327705:MIJ327708 MSF327705:MSF327708 NCB327705:NCB327708 NLX327705:NLX327708 NVT327705:NVT327708 OFP327705:OFP327708 OPL327705:OPL327708 OZH327705:OZH327708 PJD327705:PJD327708 PSZ327705:PSZ327708 QCV327705:QCV327708 QMR327705:QMR327708 QWN327705:QWN327708 RGJ327705:RGJ327708 RQF327705:RQF327708 SAB327705:SAB327708 SJX327705:SJX327708 STT327705:STT327708 TDP327705:TDP327708 TNL327705:TNL327708 TXH327705:TXH327708 UHD327705:UHD327708 UQZ327705:UQZ327708 VAV327705:VAV327708 VKR327705:VKR327708 VUN327705:VUN327708 WEJ327705:WEJ327708 WOF327705:WOF327708 WYB327705:WYB327708 BT393241:BT393244 LP393241:LP393244 VL393241:VL393244 AFH393241:AFH393244 APD393241:APD393244 AYZ393241:AYZ393244 BIV393241:BIV393244 BSR393241:BSR393244 CCN393241:CCN393244 CMJ393241:CMJ393244 CWF393241:CWF393244 DGB393241:DGB393244 DPX393241:DPX393244 DZT393241:DZT393244 EJP393241:EJP393244 ETL393241:ETL393244 FDH393241:FDH393244 FND393241:FND393244 FWZ393241:FWZ393244 GGV393241:GGV393244 GQR393241:GQR393244 HAN393241:HAN393244 HKJ393241:HKJ393244 HUF393241:HUF393244 IEB393241:IEB393244 INX393241:INX393244 IXT393241:IXT393244 JHP393241:JHP393244 JRL393241:JRL393244 KBH393241:KBH393244 KLD393241:KLD393244 KUZ393241:KUZ393244 LEV393241:LEV393244 LOR393241:LOR393244 LYN393241:LYN393244 MIJ393241:MIJ393244 MSF393241:MSF393244 NCB393241:NCB393244 NLX393241:NLX393244 NVT393241:NVT393244 OFP393241:OFP393244 OPL393241:OPL393244 OZH393241:OZH393244 PJD393241:PJD393244 PSZ393241:PSZ393244 QCV393241:QCV393244 QMR393241:QMR393244 QWN393241:QWN393244 RGJ393241:RGJ393244 RQF393241:RQF393244 SAB393241:SAB393244 SJX393241:SJX393244 STT393241:STT393244 TDP393241:TDP393244 TNL393241:TNL393244 TXH393241:TXH393244 UHD393241:UHD393244 UQZ393241:UQZ393244 VAV393241:VAV393244 VKR393241:VKR393244 VUN393241:VUN393244 WEJ393241:WEJ393244 WOF393241:WOF393244 WYB393241:WYB393244 BT458777:BT458780 LP458777:LP458780 VL458777:VL458780 AFH458777:AFH458780 APD458777:APD458780 AYZ458777:AYZ458780 BIV458777:BIV458780 BSR458777:BSR458780 CCN458777:CCN458780 CMJ458777:CMJ458780 CWF458777:CWF458780 DGB458777:DGB458780 DPX458777:DPX458780 DZT458777:DZT458780 EJP458777:EJP458780 ETL458777:ETL458780 FDH458777:FDH458780 FND458777:FND458780 FWZ458777:FWZ458780 GGV458777:GGV458780 GQR458777:GQR458780 HAN458777:HAN458780 HKJ458777:HKJ458780 HUF458777:HUF458780 IEB458777:IEB458780 INX458777:INX458780 IXT458777:IXT458780 JHP458777:JHP458780 JRL458777:JRL458780 KBH458777:KBH458780 KLD458777:KLD458780 KUZ458777:KUZ458780 LEV458777:LEV458780 LOR458777:LOR458780 LYN458777:LYN458780 MIJ458777:MIJ458780 MSF458777:MSF458780 NCB458777:NCB458780 NLX458777:NLX458780 NVT458777:NVT458780 OFP458777:OFP458780 OPL458777:OPL458780 OZH458777:OZH458780 PJD458777:PJD458780 PSZ458777:PSZ458780 QCV458777:QCV458780 QMR458777:QMR458780 QWN458777:QWN458780 RGJ458777:RGJ458780 RQF458777:RQF458780 SAB458777:SAB458780 SJX458777:SJX458780 STT458777:STT458780 TDP458777:TDP458780 TNL458777:TNL458780 TXH458777:TXH458780 UHD458777:UHD458780 UQZ458777:UQZ458780 VAV458777:VAV458780 VKR458777:VKR458780 VUN458777:VUN458780 WEJ458777:WEJ458780 WOF458777:WOF458780 WYB458777:WYB458780 BT524313:BT524316 LP524313:LP524316 VL524313:VL524316 AFH524313:AFH524316 APD524313:APD524316 AYZ524313:AYZ524316 BIV524313:BIV524316 BSR524313:BSR524316 CCN524313:CCN524316 CMJ524313:CMJ524316 CWF524313:CWF524316 DGB524313:DGB524316 DPX524313:DPX524316 DZT524313:DZT524316 EJP524313:EJP524316 ETL524313:ETL524316 FDH524313:FDH524316 FND524313:FND524316 FWZ524313:FWZ524316 GGV524313:GGV524316 GQR524313:GQR524316 HAN524313:HAN524316 HKJ524313:HKJ524316 HUF524313:HUF524316 IEB524313:IEB524316 INX524313:INX524316 IXT524313:IXT524316 JHP524313:JHP524316 JRL524313:JRL524316 KBH524313:KBH524316 KLD524313:KLD524316 KUZ524313:KUZ524316 LEV524313:LEV524316 LOR524313:LOR524316 LYN524313:LYN524316 MIJ524313:MIJ524316 MSF524313:MSF524316 NCB524313:NCB524316 NLX524313:NLX524316 NVT524313:NVT524316 OFP524313:OFP524316 OPL524313:OPL524316 OZH524313:OZH524316 PJD524313:PJD524316 PSZ524313:PSZ524316 QCV524313:QCV524316 QMR524313:QMR524316 QWN524313:QWN524316 RGJ524313:RGJ524316 RQF524313:RQF524316 SAB524313:SAB524316 SJX524313:SJX524316 STT524313:STT524316 TDP524313:TDP524316 TNL524313:TNL524316 TXH524313:TXH524316 UHD524313:UHD524316 UQZ524313:UQZ524316 VAV524313:VAV524316 VKR524313:VKR524316 VUN524313:VUN524316 WEJ524313:WEJ524316 WOF524313:WOF524316 WYB524313:WYB524316 BT589849:BT589852 LP589849:LP589852 VL589849:VL589852 AFH589849:AFH589852 APD589849:APD589852 AYZ589849:AYZ589852 BIV589849:BIV589852 BSR589849:BSR589852 CCN589849:CCN589852 CMJ589849:CMJ589852 CWF589849:CWF589852 DGB589849:DGB589852 DPX589849:DPX589852 DZT589849:DZT589852 EJP589849:EJP589852 ETL589849:ETL589852 FDH589849:FDH589852 FND589849:FND589852 FWZ589849:FWZ589852 GGV589849:GGV589852 GQR589849:GQR589852 HAN589849:HAN589852 HKJ589849:HKJ589852 HUF589849:HUF589852 IEB589849:IEB589852 INX589849:INX589852 IXT589849:IXT589852 JHP589849:JHP589852 JRL589849:JRL589852 KBH589849:KBH589852 KLD589849:KLD589852 KUZ589849:KUZ589852 LEV589849:LEV589852 LOR589849:LOR589852 LYN589849:LYN589852 MIJ589849:MIJ589852 MSF589849:MSF589852 NCB589849:NCB589852 NLX589849:NLX589852 NVT589849:NVT589852 OFP589849:OFP589852 OPL589849:OPL589852 OZH589849:OZH589852 PJD589849:PJD589852 PSZ589849:PSZ589852 QCV589849:QCV589852 QMR589849:QMR589852 QWN589849:QWN589852 RGJ589849:RGJ589852 RQF589849:RQF589852 SAB589849:SAB589852 SJX589849:SJX589852 STT589849:STT589852 TDP589849:TDP589852 TNL589849:TNL589852 TXH589849:TXH589852 UHD589849:UHD589852 UQZ589849:UQZ589852 VAV589849:VAV589852 VKR589849:VKR589852 VUN589849:VUN589852 WEJ589849:WEJ589852 WOF589849:WOF589852 WYB589849:WYB589852 BT655385:BT655388 LP655385:LP655388 VL655385:VL655388 AFH655385:AFH655388 APD655385:APD655388 AYZ655385:AYZ655388 BIV655385:BIV655388 BSR655385:BSR655388 CCN655385:CCN655388 CMJ655385:CMJ655388 CWF655385:CWF655388 DGB655385:DGB655388 DPX655385:DPX655388 DZT655385:DZT655388 EJP655385:EJP655388 ETL655385:ETL655388 FDH655385:FDH655388 FND655385:FND655388 FWZ655385:FWZ655388 GGV655385:GGV655388 GQR655385:GQR655388 HAN655385:HAN655388 HKJ655385:HKJ655388 HUF655385:HUF655388 IEB655385:IEB655388 INX655385:INX655388 IXT655385:IXT655388 JHP655385:JHP655388 JRL655385:JRL655388 KBH655385:KBH655388 KLD655385:KLD655388 KUZ655385:KUZ655388 LEV655385:LEV655388 LOR655385:LOR655388 LYN655385:LYN655388 MIJ655385:MIJ655388 MSF655385:MSF655388 NCB655385:NCB655388 NLX655385:NLX655388 NVT655385:NVT655388 OFP655385:OFP655388 OPL655385:OPL655388 OZH655385:OZH655388 PJD655385:PJD655388 PSZ655385:PSZ655388 QCV655385:QCV655388 QMR655385:QMR655388 QWN655385:QWN655388 RGJ655385:RGJ655388 RQF655385:RQF655388 SAB655385:SAB655388 SJX655385:SJX655388 STT655385:STT655388 TDP655385:TDP655388 TNL655385:TNL655388 TXH655385:TXH655388 UHD655385:UHD655388 UQZ655385:UQZ655388 VAV655385:VAV655388 VKR655385:VKR655388 VUN655385:VUN655388 WEJ655385:WEJ655388 WOF655385:WOF655388 WYB655385:WYB655388 BT720921:BT720924 LP720921:LP720924 VL720921:VL720924 AFH720921:AFH720924 APD720921:APD720924 AYZ720921:AYZ720924 BIV720921:BIV720924 BSR720921:BSR720924 CCN720921:CCN720924 CMJ720921:CMJ720924 CWF720921:CWF720924 DGB720921:DGB720924 DPX720921:DPX720924 DZT720921:DZT720924 EJP720921:EJP720924 ETL720921:ETL720924 FDH720921:FDH720924 FND720921:FND720924 FWZ720921:FWZ720924 GGV720921:GGV720924 GQR720921:GQR720924 HAN720921:HAN720924 HKJ720921:HKJ720924 HUF720921:HUF720924 IEB720921:IEB720924 INX720921:INX720924 IXT720921:IXT720924 JHP720921:JHP720924 JRL720921:JRL720924 KBH720921:KBH720924 KLD720921:KLD720924 KUZ720921:KUZ720924 LEV720921:LEV720924 LOR720921:LOR720924 LYN720921:LYN720924 MIJ720921:MIJ720924 MSF720921:MSF720924 NCB720921:NCB720924 NLX720921:NLX720924 NVT720921:NVT720924 OFP720921:OFP720924 OPL720921:OPL720924 OZH720921:OZH720924 PJD720921:PJD720924 PSZ720921:PSZ720924 QCV720921:QCV720924 QMR720921:QMR720924 QWN720921:QWN720924 RGJ720921:RGJ720924 RQF720921:RQF720924 SAB720921:SAB720924 SJX720921:SJX720924 STT720921:STT720924 TDP720921:TDP720924 TNL720921:TNL720924 TXH720921:TXH720924 UHD720921:UHD720924 UQZ720921:UQZ720924 VAV720921:VAV720924 VKR720921:VKR720924 VUN720921:VUN720924 WEJ720921:WEJ720924 WOF720921:WOF720924 WYB720921:WYB720924 BT786457:BT786460 LP786457:LP786460 VL786457:VL786460 AFH786457:AFH786460 APD786457:APD786460 AYZ786457:AYZ786460 BIV786457:BIV786460 BSR786457:BSR786460 CCN786457:CCN786460 CMJ786457:CMJ786460 CWF786457:CWF786460 DGB786457:DGB786460 DPX786457:DPX786460 DZT786457:DZT786460 EJP786457:EJP786460 ETL786457:ETL786460 FDH786457:FDH786460 FND786457:FND786460 FWZ786457:FWZ786460 GGV786457:GGV786460 GQR786457:GQR786460 HAN786457:HAN786460 HKJ786457:HKJ786460 HUF786457:HUF786460 IEB786457:IEB786460 INX786457:INX786460 IXT786457:IXT786460 JHP786457:JHP786460 JRL786457:JRL786460 KBH786457:KBH786460 KLD786457:KLD786460 KUZ786457:KUZ786460 LEV786457:LEV786460 LOR786457:LOR786460 LYN786457:LYN786460 MIJ786457:MIJ786460 MSF786457:MSF786460 NCB786457:NCB786460 NLX786457:NLX786460 NVT786457:NVT786460 OFP786457:OFP786460 OPL786457:OPL786460 OZH786457:OZH786460 PJD786457:PJD786460 PSZ786457:PSZ786460 QCV786457:QCV786460 QMR786457:QMR786460 QWN786457:QWN786460 RGJ786457:RGJ786460 RQF786457:RQF786460 SAB786457:SAB786460 SJX786457:SJX786460 STT786457:STT786460 TDP786457:TDP786460 TNL786457:TNL786460 TXH786457:TXH786460 UHD786457:UHD786460 UQZ786457:UQZ786460 VAV786457:VAV786460 VKR786457:VKR786460 VUN786457:VUN786460 WEJ786457:WEJ786460 WOF786457:WOF786460 WYB786457:WYB786460 BT851993:BT851996 LP851993:LP851996 VL851993:VL851996 AFH851993:AFH851996 APD851993:APD851996 AYZ851993:AYZ851996 BIV851993:BIV851996 BSR851993:BSR851996 CCN851993:CCN851996 CMJ851993:CMJ851996 CWF851993:CWF851996 DGB851993:DGB851996 DPX851993:DPX851996 DZT851993:DZT851996 EJP851993:EJP851996 ETL851993:ETL851996 FDH851993:FDH851996 FND851993:FND851996 FWZ851993:FWZ851996 GGV851993:GGV851996 GQR851993:GQR851996 HAN851993:HAN851996 HKJ851993:HKJ851996 HUF851993:HUF851996 IEB851993:IEB851996 INX851993:INX851996 IXT851993:IXT851996 JHP851993:JHP851996 JRL851993:JRL851996 KBH851993:KBH851996 KLD851993:KLD851996 KUZ851993:KUZ851996 LEV851993:LEV851996 LOR851993:LOR851996 LYN851993:LYN851996 MIJ851993:MIJ851996 MSF851993:MSF851996 NCB851993:NCB851996 NLX851993:NLX851996 NVT851993:NVT851996 OFP851993:OFP851996 OPL851993:OPL851996 OZH851993:OZH851996 PJD851993:PJD851996 PSZ851993:PSZ851996 QCV851993:QCV851996 QMR851993:QMR851996 QWN851993:QWN851996 RGJ851993:RGJ851996 RQF851993:RQF851996 SAB851993:SAB851996 SJX851993:SJX851996 STT851993:STT851996 TDP851993:TDP851996 TNL851993:TNL851996 TXH851993:TXH851996 UHD851993:UHD851996 UQZ851993:UQZ851996 VAV851993:VAV851996 VKR851993:VKR851996 VUN851993:VUN851996 WEJ851993:WEJ851996 WOF851993:WOF851996 WYB851993:WYB851996 BT917529:BT917532 LP917529:LP917532 VL917529:VL917532 AFH917529:AFH917532 APD917529:APD917532 AYZ917529:AYZ917532 BIV917529:BIV917532 BSR917529:BSR917532 CCN917529:CCN917532 CMJ917529:CMJ917532 CWF917529:CWF917532 DGB917529:DGB917532 DPX917529:DPX917532 DZT917529:DZT917532 EJP917529:EJP917532 ETL917529:ETL917532 FDH917529:FDH917532 FND917529:FND917532 FWZ917529:FWZ917532 GGV917529:GGV917532 GQR917529:GQR917532 HAN917529:HAN917532 HKJ917529:HKJ917532 HUF917529:HUF917532 IEB917529:IEB917532 INX917529:INX917532 IXT917529:IXT917532 JHP917529:JHP917532 JRL917529:JRL917532 KBH917529:KBH917532 KLD917529:KLD917532 KUZ917529:KUZ917532 LEV917529:LEV917532 LOR917529:LOR917532 LYN917529:LYN917532 MIJ917529:MIJ917532 MSF917529:MSF917532 NCB917529:NCB917532 NLX917529:NLX917532 NVT917529:NVT917532 OFP917529:OFP917532 OPL917529:OPL917532 OZH917529:OZH917532 PJD917529:PJD917532 PSZ917529:PSZ917532 QCV917529:QCV917532 QMR917529:QMR917532 QWN917529:QWN917532 RGJ917529:RGJ917532 RQF917529:RQF917532 SAB917529:SAB917532 SJX917529:SJX917532 STT917529:STT917532 TDP917529:TDP917532 TNL917529:TNL917532 TXH917529:TXH917532 UHD917529:UHD917532 UQZ917529:UQZ917532 VAV917529:VAV917532 VKR917529:VKR917532 VUN917529:VUN917532 WEJ917529:WEJ917532 WOF917529:WOF917532 WYB917529:WYB917532 BT983065:BT983068 LP983065:LP983068 VL983065:VL983068 AFH983065:AFH983068 APD983065:APD983068 AYZ983065:AYZ983068 BIV983065:BIV983068 BSR983065:BSR983068 CCN983065:CCN983068 CMJ983065:CMJ983068 CWF983065:CWF983068 DGB983065:DGB983068 DPX983065:DPX983068 DZT983065:DZT983068 EJP983065:EJP983068 ETL983065:ETL983068 FDH983065:FDH983068 FND983065:FND983068 FWZ983065:FWZ983068 GGV983065:GGV983068 GQR983065:GQR983068 HAN983065:HAN983068 HKJ983065:HKJ983068 HUF983065:HUF983068 IEB983065:IEB983068 INX983065:INX983068 IXT983065:IXT983068 JHP983065:JHP983068 JRL983065:JRL983068 KBH983065:KBH983068 KLD983065:KLD983068 KUZ983065:KUZ983068 LEV983065:LEV983068 LOR983065:LOR983068 LYN983065:LYN983068 MIJ983065:MIJ983068 MSF983065:MSF983068 NCB983065:NCB983068 NLX983065:NLX983068 NVT983065:NVT983068 OFP983065:OFP983068 OPL983065:OPL983068 OZH983065:OZH983068 PJD983065:PJD983068 PSZ983065:PSZ983068 QCV983065:QCV983068 QMR983065:QMR983068 QWN983065:QWN983068 RGJ983065:RGJ983068 RQF983065:RQF983068 SAB983065:SAB983068 SJX983065:SJX983068 STT983065:STT983068 TDP983065:TDP983068 TNL983065:TNL983068 TXH983065:TXH983068 UHD983065:UHD983068 UQZ983065:UQZ983068 VAV983065:VAV983068 VKR983065:VKR983068 VUN983065:VUN983068 WEJ983065:WEJ983068 WOF983065:WOF983068 WYB983065:WYB983068 BT31 LP31 VL31 AFH31 APD31 AYZ31 BIV31 BSR31 CCN31 CMJ31 CWF31 DGB31 DPX31 DZT31 EJP31 ETL31 FDH31 FND31 FWZ31 GGV31 GQR31 HAN31 HKJ31 HUF31 IEB31 INX31 IXT31 JHP31 JRL31 KBH31 KLD31 KUZ31 LEV31 LOR31 LYN31 MIJ31 MSF31 NCB31 NLX31 NVT31 OFP31 OPL31 OZH31 PJD31 PSZ31 QCV31 QMR31 QWN31 RGJ31 RQF31 SAB31 SJX31 STT31 TDP31 TNL31 TXH31 UHD31 UQZ31 VAV31 VKR31 VUN31 WEJ31 WOF31 WYB31 BT65567 LP65567 VL65567 AFH65567 APD65567 AYZ65567 BIV65567 BSR65567 CCN65567 CMJ65567 CWF65567 DGB65567 DPX65567 DZT65567 EJP65567 ETL65567 FDH65567 FND65567 FWZ65567 GGV65567 GQR65567 HAN65567 HKJ65567 HUF65567 IEB65567 INX65567 IXT65567 JHP65567 JRL65567 KBH65567 KLD65567 KUZ65567 LEV65567 LOR65567 LYN65567 MIJ65567 MSF65567 NCB65567 NLX65567 NVT65567 OFP65567 OPL65567 OZH65567 PJD65567 PSZ65567 QCV65567 QMR65567 QWN65567 RGJ65567 RQF65567 SAB65567 SJX65567 STT65567 TDP65567 TNL65567 TXH65567 UHD65567 UQZ65567 VAV65567 VKR65567 VUN65567 WEJ65567 WOF65567 WYB65567 BT131103 LP131103 VL131103 AFH131103 APD131103 AYZ131103 BIV131103 BSR131103 CCN131103 CMJ131103 CWF131103 DGB131103 DPX131103 DZT131103 EJP131103 ETL131103 FDH131103 FND131103 FWZ131103 GGV131103 GQR131103 HAN131103 HKJ131103 HUF131103 IEB131103 INX131103 IXT131103 JHP131103 JRL131103 KBH131103 KLD131103 KUZ131103 LEV131103 LOR131103 LYN131103 MIJ131103 MSF131103 NCB131103 NLX131103 NVT131103 OFP131103 OPL131103 OZH131103 PJD131103 PSZ131103 QCV131103 QMR131103 QWN131103 RGJ131103 RQF131103 SAB131103 SJX131103 STT131103 TDP131103 TNL131103 TXH131103 UHD131103 UQZ131103 VAV131103 VKR131103 VUN131103 WEJ131103 WOF131103 WYB131103 BT196639 LP196639 VL196639 AFH196639 APD196639 AYZ196639 BIV196639 BSR196639 CCN196639 CMJ196639 CWF196639 DGB196639 DPX196639 DZT196639 EJP196639 ETL196639 FDH196639 FND196639 FWZ196639 GGV196639 GQR196639 HAN196639 HKJ196639 HUF196639 IEB196639 INX196639 IXT196639 JHP196639 JRL196639 KBH196639 KLD196639 KUZ196639 LEV196639 LOR196639 LYN196639 MIJ196639 MSF196639 NCB196639 NLX196639 NVT196639 OFP196639 OPL196639 OZH196639 PJD196639 PSZ196639 QCV196639 QMR196639 QWN196639 RGJ196639 RQF196639 SAB196639 SJX196639 STT196639 TDP196639 TNL196639 TXH196639 UHD196639 UQZ196639 VAV196639 VKR196639 VUN196639 WEJ196639 WOF196639 WYB196639 BT262175 LP262175 VL262175 AFH262175 APD262175 AYZ262175 BIV262175 BSR262175 CCN262175 CMJ262175 CWF262175 DGB262175 DPX262175 DZT262175 EJP262175 ETL262175 FDH262175 FND262175 FWZ262175 GGV262175 GQR262175 HAN262175 HKJ262175 HUF262175 IEB262175 INX262175 IXT262175 JHP262175 JRL262175 KBH262175 KLD262175 KUZ262175 LEV262175 LOR262175 LYN262175 MIJ262175 MSF262175 NCB262175 NLX262175 NVT262175 OFP262175 OPL262175 OZH262175 PJD262175 PSZ262175 QCV262175 QMR262175 QWN262175 RGJ262175 RQF262175 SAB262175 SJX262175 STT262175 TDP262175 TNL262175 TXH262175 UHD262175 UQZ262175 VAV262175 VKR262175 VUN262175 WEJ262175 WOF262175 WYB262175 BT327711 LP327711 VL327711 AFH327711 APD327711 AYZ327711 BIV327711 BSR327711 CCN327711 CMJ327711 CWF327711 DGB327711 DPX327711 DZT327711 EJP327711 ETL327711 FDH327711 FND327711 FWZ327711 GGV327711 GQR327711 HAN327711 HKJ327711 HUF327711 IEB327711 INX327711 IXT327711 JHP327711 JRL327711 KBH327711 KLD327711 KUZ327711 LEV327711 LOR327711 LYN327711 MIJ327711 MSF327711 NCB327711 NLX327711 NVT327711 OFP327711 OPL327711 OZH327711 PJD327711 PSZ327711 QCV327711 QMR327711 QWN327711 RGJ327711 RQF327711 SAB327711 SJX327711 STT327711 TDP327711 TNL327711 TXH327711 UHD327711 UQZ327711 VAV327711 VKR327711 VUN327711 WEJ327711 WOF327711 WYB327711 BT393247 LP393247 VL393247 AFH393247 APD393247 AYZ393247 BIV393247 BSR393247 CCN393247 CMJ393247 CWF393247 DGB393247 DPX393247 DZT393247 EJP393247 ETL393247 FDH393247 FND393247 FWZ393247 GGV393247 GQR393247 HAN393247 HKJ393247 HUF393247 IEB393247 INX393247 IXT393247 JHP393247 JRL393247 KBH393247 KLD393247 KUZ393247 LEV393247 LOR393247 LYN393247 MIJ393247 MSF393247 NCB393247 NLX393247 NVT393247 OFP393247 OPL393247 OZH393247 PJD393247 PSZ393247 QCV393247 QMR393247 QWN393247 RGJ393247 RQF393247 SAB393247 SJX393247 STT393247 TDP393247 TNL393247 TXH393247 UHD393247 UQZ393247 VAV393247 VKR393247 VUN393247 WEJ393247 WOF393247 WYB393247 BT458783 LP458783 VL458783 AFH458783 APD458783 AYZ458783 BIV458783 BSR458783 CCN458783 CMJ458783 CWF458783 DGB458783 DPX458783 DZT458783 EJP458783 ETL458783 FDH458783 FND458783 FWZ458783 GGV458783 GQR458783 HAN458783 HKJ458783 HUF458783 IEB458783 INX458783 IXT458783 JHP458783 JRL458783 KBH458783 KLD458783 KUZ458783 LEV458783 LOR458783 LYN458783 MIJ458783 MSF458783 NCB458783 NLX458783 NVT458783 OFP458783 OPL458783 OZH458783 PJD458783 PSZ458783 QCV458783 QMR458783 QWN458783 RGJ458783 RQF458783 SAB458783 SJX458783 STT458783 TDP458783 TNL458783 TXH458783 UHD458783 UQZ458783 VAV458783 VKR458783 VUN458783 WEJ458783 WOF458783 WYB458783 BT524319 LP524319 VL524319 AFH524319 APD524319 AYZ524319 BIV524319 BSR524319 CCN524319 CMJ524319 CWF524319 DGB524319 DPX524319 DZT524319 EJP524319 ETL524319 FDH524319 FND524319 FWZ524319 GGV524319 GQR524319 HAN524319 HKJ524319 HUF524319 IEB524319 INX524319 IXT524319 JHP524319 JRL524319 KBH524319 KLD524319 KUZ524319 LEV524319 LOR524319 LYN524319 MIJ524319 MSF524319 NCB524319 NLX524319 NVT524319 OFP524319 OPL524319 OZH524319 PJD524319 PSZ524319 QCV524319 QMR524319 QWN524319 RGJ524319 RQF524319 SAB524319 SJX524319 STT524319 TDP524319 TNL524319 TXH524319 UHD524319 UQZ524319 VAV524319 VKR524319 VUN524319 WEJ524319 WOF524319 WYB524319 BT589855 LP589855 VL589855 AFH589855 APD589855 AYZ589855 BIV589855 BSR589855 CCN589855 CMJ589855 CWF589855 DGB589855 DPX589855 DZT589855 EJP589855 ETL589855 FDH589855 FND589855 FWZ589855 GGV589855 GQR589855 HAN589855 HKJ589855 HUF589855 IEB589855 INX589855 IXT589855 JHP589855 JRL589855 KBH589855 KLD589855 KUZ589855 LEV589855 LOR589855 LYN589855 MIJ589855 MSF589855 NCB589855 NLX589855 NVT589855 OFP589855 OPL589855 OZH589855 PJD589855 PSZ589855 QCV589855 QMR589855 QWN589855 RGJ589855 RQF589855 SAB589855 SJX589855 STT589855 TDP589855 TNL589855 TXH589855 UHD589855 UQZ589855 VAV589855 VKR589855 VUN589855 WEJ589855 WOF589855 WYB589855 BT655391 LP655391 VL655391 AFH655391 APD655391 AYZ655391 BIV655391 BSR655391 CCN655391 CMJ655391 CWF655391 DGB655391 DPX655391 DZT655391 EJP655391 ETL655391 FDH655391 FND655391 FWZ655391 GGV655391 GQR655391 HAN655391 HKJ655391 HUF655391 IEB655391 INX655391 IXT655391 JHP655391 JRL655391 KBH655391 KLD655391 KUZ655391 LEV655391 LOR655391 LYN655391 MIJ655391 MSF655391 NCB655391 NLX655391 NVT655391 OFP655391 OPL655391 OZH655391 PJD655391 PSZ655391 QCV655391 QMR655391 QWN655391 RGJ655391 RQF655391 SAB655391 SJX655391 STT655391 TDP655391 TNL655391 TXH655391 UHD655391 UQZ655391 VAV655391 VKR655391 VUN655391 WEJ655391 WOF655391 WYB655391 BT720927 LP720927 VL720927 AFH720927 APD720927 AYZ720927 BIV720927 BSR720927 CCN720927 CMJ720927 CWF720927 DGB720927 DPX720927 DZT720927 EJP720927 ETL720927 FDH720927 FND720927 FWZ720927 GGV720927 GQR720927 HAN720927 HKJ720927 HUF720927 IEB720927 INX720927 IXT720927 JHP720927 JRL720927 KBH720927 KLD720927 KUZ720927 LEV720927 LOR720927 LYN720927 MIJ720927 MSF720927 NCB720927 NLX720927 NVT720927 OFP720927 OPL720927 OZH720927 PJD720927 PSZ720927 QCV720927 QMR720927 QWN720927 RGJ720927 RQF720927 SAB720927 SJX720927 STT720927 TDP720927 TNL720927 TXH720927 UHD720927 UQZ720927 VAV720927 VKR720927 VUN720927 WEJ720927 WOF720927 WYB720927 BT786463 LP786463 VL786463 AFH786463 APD786463 AYZ786463 BIV786463 BSR786463 CCN786463 CMJ786463 CWF786463 DGB786463 DPX786463 DZT786463 EJP786463 ETL786463 FDH786463 FND786463 FWZ786463 GGV786463 GQR786463 HAN786463 HKJ786463 HUF786463 IEB786463 INX786463 IXT786463 JHP786463 JRL786463 KBH786463 KLD786463 KUZ786463 LEV786463 LOR786463 LYN786463 MIJ786463 MSF786463 NCB786463 NLX786463 NVT786463 OFP786463 OPL786463 OZH786463 PJD786463 PSZ786463 QCV786463 QMR786463 QWN786463 RGJ786463 RQF786463 SAB786463 SJX786463 STT786463 TDP786463 TNL786463 TXH786463 UHD786463 UQZ786463 VAV786463 VKR786463 VUN786463 WEJ786463 WOF786463 WYB786463 BT851999 LP851999 VL851999 AFH851999 APD851999 AYZ851999 BIV851999 BSR851999 CCN851999 CMJ851999 CWF851999 DGB851999 DPX851999 DZT851999 EJP851999 ETL851999 FDH851999 FND851999 FWZ851999 GGV851999 GQR851999 HAN851999 HKJ851999 HUF851999 IEB851999 INX851999 IXT851999 JHP851999 JRL851999 KBH851999 KLD851999 KUZ851999 LEV851999 LOR851999 LYN851999 MIJ851999 MSF851999 NCB851999 NLX851999 NVT851999 OFP851999 OPL851999 OZH851999 PJD851999 PSZ851999 QCV851999 QMR851999 QWN851999 RGJ851999 RQF851999 SAB851999 SJX851999 STT851999 TDP851999 TNL851999 TXH851999 UHD851999 UQZ851999 VAV851999 VKR851999 VUN851999 WEJ851999 WOF851999 WYB851999 BT917535 LP917535 VL917535 AFH917535 APD917535 AYZ917535 BIV917535 BSR917535 CCN917535 CMJ917535 CWF917535 DGB917535 DPX917535 DZT917535 EJP917535 ETL917535 FDH917535 FND917535 FWZ917535 GGV917535 GQR917535 HAN917535 HKJ917535 HUF917535 IEB917535 INX917535 IXT917535 JHP917535 JRL917535 KBH917535 KLD917535 KUZ917535 LEV917535 LOR917535 LYN917535 MIJ917535 MSF917535 NCB917535 NLX917535 NVT917535 OFP917535 OPL917535 OZH917535 PJD917535 PSZ917535 QCV917535 QMR917535 QWN917535 RGJ917535 RQF917535 SAB917535 SJX917535 STT917535 TDP917535 TNL917535 TXH917535 UHD917535 UQZ917535 VAV917535 VKR917535 VUN917535 WEJ917535 WOF917535 WYB917535 BT983071 LP983071 VL983071 AFH983071 APD983071 AYZ983071 BIV983071 BSR983071 CCN983071 CMJ983071 CWF983071 DGB983071 DPX983071 DZT983071 EJP983071 ETL983071 FDH983071 FND983071 FWZ983071 GGV983071 GQR983071 HAN983071 HKJ983071 HUF983071 IEB983071 INX983071 IXT983071 JHP983071 JRL983071 KBH983071 KLD983071 KUZ983071 LEV983071 LOR983071 LYN983071 MIJ983071 MSF983071 NCB983071 NLX983071 NVT983071 OFP983071 OPL983071 OZH983071 PJD983071 PSZ983071 QCV983071 QMR983071 QWN983071 RGJ983071 RQF983071 SAB983071 SJX983071 STT983071 TDP983071 TNL983071 TXH983071 UHD983071 UQZ983071 VAV983071 VKR983071 VUN983071 WEJ983071 WOF983071 WYB983071 BT34:BT37 LP34:LP37 VL34:VL37 AFH34:AFH37 APD34:APD37 AYZ34:AYZ37 BIV34:BIV37 BSR34:BSR37 CCN34:CCN37 CMJ34:CMJ37 CWF34:CWF37 DGB34:DGB37 DPX34:DPX37 DZT34:DZT37 EJP34:EJP37 ETL34:ETL37 FDH34:FDH37 FND34:FND37 FWZ34:FWZ37 GGV34:GGV37 GQR34:GQR37 HAN34:HAN37 HKJ34:HKJ37 HUF34:HUF37 IEB34:IEB37 INX34:INX37 IXT34:IXT37 JHP34:JHP37 JRL34:JRL37 KBH34:KBH37 KLD34:KLD37 KUZ34:KUZ37 LEV34:LEV37 LOR34:LOR37 LYN34:LYN37 MIJ34:MIJ37 MSF34:MSF37 NCB34:NCB37 NLX34:NLX37 NVT34:NVT37 OFP34:OFP37 OPL34:OPL37 OZH34:OZH37 PJD34:PJD37 PSZ34:PSZ37 QCV34:QCV37 QMR34:QMR37 QWN34:QWN37 RGJ34:RGJ37 RQF34:RQF37 SAB34:SAB37 SJX34:SJX37 STT34:STT37 TDP34:TDP37 TNL34:TNL37 TXH34:TXH37 UHD34:UHD37 UQZ34:UQZ37 VAV34:VAV37 VKR34:VKR37 VUN34:VUN37 WEJ34:WEJ37 WOF34:WOF37 WYB34:WYB37 BT65570:BT65573 LP65570:LP65573 VL65570:VL65573 AFH65570:AFH65573 APD65570:APD65573 AYZ65570:AYZ65573 BIV65570:BIV65573 BSR65570:BSR65573 CCN65570:CCN65573 CMJ65570:CMJ65573 CWF65570:CWF65573 DGB65570:DGB65573 DPX65570:DPX65573 DZT65570:DZT65573 EJP65570:EJP65573 ETL65570:ETL65573 FDH65570:FDH65573 FND65570:FND65573 FWZ65570:FWZ65573 GGV65570:GGV65573 GQR65570:GQR65573 HAN65570:HAN65573 HKJ65570:HKJ65573 HUF65570:HUF65573 IEB65570:IEB65573 INX65570:INX65573 IXT65570:IXT65573 JHP65570:JHP65573 JRL65570:JRL65573 KBH65570:KBH65573 KLD65570:KLD65573 KUZ65570:KUZ65573 LEV65570:LEV65573 LOR65570:LOR65573 LYN65570:LYN65573 MIJ65570:MIJ65573 MSF65570:MSF65573 NCB65570:NCB65573 NLX65570:NLX65573 NVT65570:NVT65573 OFP65570:OFP65573 OPL65570:OPL65573 OZH65570:OZH65573 PJD65570:PJD65573 PSZ65570:PSZ65573 QCV65570:QCV65573 QMR65570:QMR65573 QWN65570:QWN65573 RGJ65570:RGJ65573 RQF65570:RQF65573 SAB65570:SAB65573 SJX65570:SJX65573 STT65570:STT65573 TDP65570:TDP65573 TNL65570:TNL65573 TXH65570:TXH65573 UHD65570:UHD65573 UQZ65570:UQZ65573 VAV65570:VAV65573 VKR65570:VKR65573 VUN65570:VUN65573 WEJ65570:WEJ65573 WOF65570:WOF65573 WYB65570:WYB65573 BT131106:BT131109 LP131106:LP131109 VL131106:VL131109 AFH131106:AFH131109 APD131106:APD131109 AYZ131106:AYZ131109 BIV131106:BIV131109 BSR131106:BSR131109 CCN131106:CCN131109 CMJ131106:CMJ131109 CWF131106:CWF131109 DGB131106:DGB131109 DPX131106:DPX131109 DZT131106:DZT131109 EJP131106:EJP131109 ETL131106:ETL131109 FDH131106:FDH131109 FND131106:FND131109 FWZ131106:FWZ131109 GGV131106:GGV131109 GQR131106:GQR131109 HAN131106:HAN131109 HKJ131106:HKJ131109 HUF131106:HUF131109 IEB131106:IEB131109 INX131106:INX131109 IXT131106:IXT131109 JHP131106:JHP131109 JRL131106:JRL131109 KBH131106:KBH131109 KLD131106:KLD131109 KUZ131106:KUZ131109 LEV131106:LEV131109 LOR131106:LOR131109 LYN131106:LYN131109 MIJ131106:MIJ131109 MSF131106:MSF131109 NCB131106:NCB131109 NLX131106:NLX131109 NVT131106:NVT131109 OFP131106:OFP131109 OPL131106:OPL131109 OZH131106:OZH131109 PJD131106:PJD131109 PSZ131106:PSZ131109 QCV131106:QCV131109 QMR131106:QMR131109 QWN131106:QWN131109 RGJ131106:RGJ131109 RQF131106:RQF131109 SAB131106:SAB131109 SJX131106:SJX131109 STT131106:STT131109 TDP131106:TDP131109 TNL131106:TNL131109 TXH131106:TXH131109 UHD131106:UHD131109 UQZ131106:UQZ131109 VAV131106:VAV131109 VKR131106:VKR131109 VUN131106:VUN131109 WEJ131106:WEJ131109 WOF131106:WOF131109 WYB131106:WYB131109 BT196642:BT196645 LP196642:LP196645 VL196642:VL196645 AFH196642:AFH196645 APD196642:APD196645 AYZ196642:AYZ196645 BIV196642:BIV196645 BSR196642:BSR196645 CCN196642:CCN196645 CMJ196642:CMJ196645 CWF196642:CWF196645 DGB196642:DGB196645 DPX196642:DPX196645 DZT196642:DZT196645 EJP196642:EJP196645 ETL196642:ETL196645 FDH196642:FDH196645 FND196642:FND196645 FWZ196642:FWZ196645 GGV196642:GGV196645 GQR196642:GQR196645 HAN196642:HAN196645 HKJ196642:HKJ196645 HUF196642:HUF196645 IEB196642:IEB196645 INX196642:INX196645 IXT196642:IXT196645 JHP196642:JHP196645 JRL196642:JRL196645 KBH196642:KBH196645 KLD196642:KLD196645 KUZ196642:KUZ196645 LEV196642:LEV196645 LOR196642:LOR196645 LYN196642:LYN196645 MIJ196642:MIJ196645 MSF196642:MSF196645 NCB196642:NCB196645 NLX196642:NLX196645 NVT196642:NVT196645 OFP196642:OFP196645 OPL196642:OPL196645 OZH196642:OZH196645 PJD196642:PJD196645 PSZ196642:PSZ196645 QCV196642:QCV196645 QMR196642:QMR196645 QWN196642:QWN196645 RGJ196642:RGJ196645 RQF196642:RQF196645 SAB196642:SAB196645 SJX196642:SJX196645 STT196642:STT196645 TDP196642:TDP196645 TNL196642:TNL196645 TXH196642:TXH196645 UHD196642:UHD196645 UQZ196642:UQZ196645 VAV196642:VAV196645 VKR196642:VKR196645 VUN196642:VUN196645 WEJ196642:WEJ196645 WOF196642:WOF196645 WYB196642:WYB196645 BT262178:BT262181 LP262178:LP262181 VL262178:VL262181 AFH262178:AFH262181 APD262178:APD262181 AYZ262178:AYZ262181 BIV262178:BIV262181 BSR262178:BSR262181 CCN262178:CCN262181 CMJ262178:CMJ262181 CWF262178:CWF262181 DGB262178:DGB262181 DPX262178:DPX262181 DZT262178:DZT262181 EJP262178:EJP262181 ETL262178:ETL262181 FDH262178:FDH262181 FND262178:FND262181 FWZ262178:FWZ262181 GGV262178:GGV262181 GQR262178:GQR262181 HAN262178:HAN262181 HKJ262178:HKJ262181 HUF262178:HUF262181 IEB262178:IEB262181 INX262178:INX262181 IXT262178:IXT262181 JHP262178:JHP262181 JRL262178:JRL262181 KBH262178:KBH262181 KLD262178:KLD262181 KUZ262178:KUZ262181 LEV262178:LEV262181 LOR262178:LOR262181 LYN262178:LYN262181 MIJ262178:MIJ262181 MSF262178:MSF262181 NCB262178:NCB262181 NLX262178:NLX262181 NVT262178:NVT262181 OFP262178:OFP262181 OPL262178:OPL262181 OZH262178:OZH262181 PJD262178:PJD262181 PSZ262178:PSZ262181 QCV262178:QCV262181 QMR262178:QMR262181 QWN262178:QWN262181 RGJ262178:RGJ262181 RQF262178:RQF262181 SAB262178:SAB262181 SJX262178:SJX262181 STT262178:STT262181 TDP262178:TDP262181 TNL262178:TNL262181 TXH262178:TXH262181 UHD262178:UHD262181 UQZ262178:UQZ262181 VAV262178:VAV262181 VKR262178:VKR262181 VUN262178:VUN262181 WEJ262178:WEJ262181 WOF262178:WOF262181 WYB262178:WYB262181 BT327714:BT327717 LP327714:LP327717 VL327714:VL327717 AFH327714:AFH327717 APD327714:APD327717 AYZ327714:AYZ327717 BIV327714:BIV327717 BSR327714:BSR327717 CCN327714:CCN327717 CMJ327714:CMJ327717 CWF327714:CWF327717 DGB327714:DGB327717 DPX327714:DPX327717 DZT327714:DZT327717 EJP327714:EJP327717 ETL327714:ETL327717 FDH327714:FDH327717 FND327714:FND327717 FWZ327714:FWZ327717 GGV327714:GGV327717 GQR327714:GQR327717 HAN327714:HAN327717 HKJ327714:HKJ327717 HUF327714:HUF327717 IEB327714:IEB327717 INX327714:INX327717 IXT327714:IXT327717 JHP327714:JHP327717 JRL327714:JRL327717 KBH327714:KBH327717 KLD327714:KLD327717 KUZ327714:KUZ327717 LEV327714:LEV327717 LOR327714:LOR327717 LYN327714:LYN327717 MIJ327714:MIJ327717 MSF327714:MSF327717 NCB327714:NCB327717 NLX327714:NLX327717 NVT327714:NVT327717 OFP327714:OFP327717 OPL327714:OPL327717 OZH327714:OZH327717 PJD327714:PJD327717 PSZ327714:PSZ327717 QCV327714:QCV327717 QMR327714:QMR327717 QWN327714:QWN327717 RGJ327714:RGJ327717 RQF327714:RQF327717 SAB327714:SAB327717 SJX327714:SJX327717 STT327714:STT327717 TDP327714:TDP327717 TNL327714:TNL327717 TXH327714:TXH327717 UHD327714:UHD327717 UQZ327714:UQZ327717 VAV327714:VAV327717 VKR327714:VKR327717 VUN327714:VUN327717 WEJ327714:WEJ327717 WOF327714:WOF327717 WYB327714:WYB327717 BT393250:BT393253 LP393250:LP393253 VL393250:VL393253 AFH393250:AFH393253 APD393250:APD393253 AYZ393250:AYZ393253 BIV393250:BIV393253 BSR393250:BSR393253 CCN393250:CCN393253 CMJ393250:CMJ393253 CWF393250:CWF393253 DGB393250:DGB393253 DPX393250:DPX393253 DZT393250:DZT393253 EJP393250:EJP393253 ETL393250:ETL393253 FDH393250:FDH393253 FND393250:FND393253 FWZ393250:FWZ393253 GGV393250:GGV393253 GQR393250:GQR393253 HAN393250:HAN393253 HKJ393250:HKJ393253 HUF393250:HUF393253 IEB393250:IEB393253 INX393250:INX393253 IXT393250:IXT393253 JHP393250:JHP393253 JRL393250:JRL393253 KBH393250:KBH393253 KLD393250:KLD393253 KUZ393250:KUZ393253 LEV393250:LEV393253 LOR393250:LOR393253 LYN393250:LYN393253 MIJ393250:MIJ393253 MSF393250:MSF393253 NCB393250:NCB393253 NLX393250:NLX393253 NVT393250:NVT393253 OFP393250:OFP393253 OPL393250:OPL393253 OZH393250:OZH393253 PJD393250:PJD393253 PSZ393250:PSZ393253 QCV393250:QCV393253 QMR393250:QMR393253 QWN393250:QWN393253 RGJ393250:RGJ393253 RQF393250:RQF393253 SAB393250:SAB393253 SJX393250:SJX393253 STT393250:STT393253 TDP393250:TDP393253 TNL393250:TNL393253 TXH393250:TXH393253 UHD393250:UHD393253 UQZ393250:UQZ393253 VAV393250:VAV393253 VKR393250:VKR393253 VUN393250:VUN393253 WEJ393250:WEJ393253 WOF393250:WOF393253 WYB393250:WYB393253 BT458786:BT458789 LP458786:LP458789 VL458786:VL458789 AFH458786:AFH458789 APD458786:APD458789 AYZ458786:AYZ458789 BIV458786:BIV458789 BSR458786:BSR458789 CCN458786:CCN458789 CMJ458786:CMJ458789 CWF458786:CWF458789 DGB458786:DGB458789 DPX458786:DPX458789 DZT458786:DZT458789 EJP458786:EJP458789 ETL458786:ETL458789 FDH458786:FDH458789 FND458786:FND458789 FWZ458786:FWZ458789 GGV458786:GGV458789 GQR458786:GQR458789 HAN458786:HAN458789 HKJ458786:HKJ458789 HUF458786:HUF458789 IEB458786:IEB458789 INX458786:INX458789 IXT458786:IXT458789 JHP458786:JHP458789 JRL458786:JRL458789 KBH458786:KBH458789 KLD458786:KLD458789 KUZ458786:KUZ458789 LEV458786:LEV458789 LOR458786:LOR458789 LYN458786:LYN458789 MIJ458786:MIJ458789 MSF458786:MSF458789 NCB458786:NCB458789 NLX458786:NLX458789 NVT458786:NVT458789 OFP458786:OFP458789 OPL458786:OPL458789 OZH458786:OZH458789 PJD458786:PJD458789 PSZ458786:PSZ458789 QCV458786:QCV458789 QMR458786:QMR458789 QWN458786:QWN458789 RGJ458786:RGJ458789 RQF458786:RQF458789 SAB458786:SAB458789 SJX458786:SJX458789 STT458786:STT458789 TDP458786:TDP458789 TNL458786:TNL458789 TXH458786:TXH458789 UHD458786:UHD458789 UQZ458786:UQZ458789 VAV458786:VAV458789 VKR458786:VKR458789 VUN458786:VUN458789 WEJ458786:WEJ458789 WOF458786:WOF458789 WYB458786:WYB458789 BT524322:BT524325 LP524322:LP524325 VL524322:VL524325 AFH524322:AFH524325 APD524322:APD524325 AYZ524322:AYZ524325 BIV524322:BIV524325 BSR524322:BSR524325 CCN524322:CCN524325 CMJ524322:CMJ524325 CWF524322:CWF524325 DGB524322:DGB524325 DPX524322:DPX524325 DZT524322:DZT524325 EJP524322:EJP524325 ETL524322:ETL524325 FDH524322:FDH524325 FND524322:FND524325 FWZ524322:FWZ524325 GGV524322:GGV524325 GQR524322:GQR524325 HAN524322:HAN524325 HKJ524322:HKJ524325 HUF524322:HUF524325 IEB524322:IEB524325 INX524322:INX524325 IXT524322:IXT524325 JHP524322:JHP524325 JRL524322:JRL524325 KBH524322:KBH524325 KLD524322:KLD524325 KUZ524322:KUZ524325 LEV524322:LEV524325 LOR524322:LOR524325 LYN524322:LYN524325 MIJ524322:MIJ524325 MSF524322:MSF524325 NCB524322:NCB524325 NLX524322:NLX524325 NVT524322:NVT524325 OFP524322:OFP524325 OPL524322:OPL524325 OZH524322:OZH524325 PJD524322:PJD524325 PSZ524322:PSZ524325 QCV524322:QCV524325 QMR524322:QMR524325 QWN524322:QWN524325 RGJ524322:RGJ524325 RQF524322:RQF524325 SAB524322:SAB524325 SJX524322:SJX524325 STT524322:STT524325 TDP524322:TDP524325 TNL524322:TNL524325 TXH524322:TXH524325 UHD524322:UHD524325 UQZ524322:UQZ524325 VAV524322:VAV524325 VKR524322:VKR524325 VUN524322:VUN524325 WEJ524322:WEJ524325 WOF524322:WOF524325 WYB524322:WYB524325 BT589858:BT589861 LP589858:LP589861 VL589858:VL589861 AFH589858:AFH589861 APD589858:APD589861 AYZ589858:AYZ589861 BIV589858:BIV589861 BSR589858:BSR589861 CCN589858:CCN589861 CMJ589858:CMJ589861 CWF589858:CWF589861 DGB589858:DGB589861 DPX589858:DPX589861 DZT589858:DZT589861 EJP589858:EJP589861 ETL589858:ETL589861 FDH589858:FDH589861 FND589858:FND589861 FWZ589858:FWZ589861 GGV589858:GGV589861 GQR589858:GQR589861 HAN589858:HAN589861 HKJ589858:HKJ589861 HUF589858:HUF589861 IEB589858:IEB589861 INX589858:INX589861 IXT589858:IXT589861 JHP589858:JHP589861 JRL589858:JRL589861 KBH589858:KBH589861 KLD589858:KLD589861 KUZ589858:KUZ589861 LEV589858:LEV589861 LOR589858:LOR589861 LYN589858:LYN589861 MIJ589858:MIJ589861 MSF589858:MSF589861 NCB589858:NCB589861 NLX589858:NLX589861 NVT589858:NVT589861 OFP589858:OFP589861 OPL589858:OPL589861 OZH589858:OZH589861 PJD589858:PJD589861 PSZ589858:PSZ589861 QCV589858:QCV589861 QMR589858:QMR589861 QWN589858:QWN589861 RGJ589858:RGJ589861 RQF589858:RQF589861 SAB589858:SAB589861 SJX589858:SJX589861 STT589858:STT589861 TDP589858:TDP589861 TNL589858:TNL589861 TXH589858:TXH589861 UHD589858:UHD589861 UQZ589858:UQZ589861 VAV589858:VAV589861 VKR589858:VKR589861 VUN589858:VUN589861 WEJ589858:WEJ589861 WOF589858:WOF589861 WYB589858:WYB589861 BT655394:BT655397 LP655394:LP655397 VL655394:VL655397 AFH655394:AFH655397 APD655394:APD655397 AYZ655394:AYZ655397 BIV655394:BIV655397 BSR655394:BSR655397 CCN655394:CCN655397 CMJ655394:CMJ655397 CWF655394:CWF655397 DGB655394:DGB655397 DPX655394:DPX655397 DZT655394:DZT655397 EJP655394:EJP655397 ETL655394:ETL655397 FDH655394:FDH655397 FND655394:FND655397 FWZ655394:FWZ655397 GGV655394:GGV655397 GQR655394:GQR655397 HAN655394:HAN655397 HKJ655394:HKJ655397 HUF655394:HUF655397 IEB655394:IEB655397 INX655394:INX655397 IXT655394:IXT655397 JHP655394:JHP655397 JRL655394:JRL655397 KBH655394:KBH655397 KLD655394:KLD655397 KUZ655394:KUZ655397 LEV655394:LEV655397 LOR655394:LOR655397 LYN655394:LYN655397 MIJ655394:MIJ655397 MSF655394:MSF655397 NCB655394:NCB655397 NLX655394:NLX655397 NVT655394:NVT655397 OFP655394:OFP655397 OPL655394:OPL655397 OZH655394:OZH655397 PJD655394:PJD655397 PSZ655394:PSZ655397 QCV655394:QCV655397 QMR655394:QMR655397 QWN655394:QWN655397 RGJ655394:RGJ655397 RQF655394:RQF655397 SAB655394:SAB655397 SJX655394:SJX655397 STT655394:STT655397 TDP655394:TDP655397 TNL655394:TNL655397 TXH655394:TXH655397 UHD655394:UHD655397 UQZ655394:UQZ655397 VAV655394:VAV655397 VKR655394:VKR655397 VUN655394:VUN655397 WEJ655394:WEJ655397 WOF655394:WOF655397 WYB655394:WYB655397 BT720930:BT720933 LP720930:LP720933 VL720930:VL720933 AFH720930:AFH720933 APD720930:APD720933 AYZ720930:AYZ720933 BIV720930:BIV720933 BSR720930:BSR720933 CCN720930:CCN720933 CMJ720930:CMJ720933 CWF720930:CWF720933 DGB720930:DGB720933 DPX720930:DPX720933 DZT720930:DZT720933 EJP720930:EJP720933 ETL720930:ETL720933 FDH720930:FDH720933 FND720930:FND720933 FWZ720930:FWZ720933 GGV720930:GGV720933 GQR720930:GQR720933 HAN720930:HAN720933 HKJ720930:HKJ720933 HUF720930:HUF720933 IEB720930:IEB720933 INX720930:INX720933 IXT720930:IXT720933 JHP720930:JHP720933 JRL720930:JRL720933 KBH720930:KBH720933 KLD720930:KLD720933 KUZ720930:KUZ720933 LEV720930:LEV720933 LOR720930:LOR720933 LYN720930:LYN720933 MIJ720930:MIJ720933 MSF720930:MSF720933 NCB720930:NCB720933 NLX720930:NLX720933 NVT720930:NVT720933 OFP720930:OFP720933 OPL720930:OPL720933 OZH720930:OZH720933 PJD720930:PJD720933 PSZ720930:PSZ720933 QCV720930:QCV720933 QMR720930:QMR720933 QWN720930:QWN720933 RGJ720930:RGJ720933 RQF720930:RQF720933 SAB720930:SAB720933 SJX720930:SJX720933 STT720930:STT720933 TDP720930:TDP720933 TNL720930:TNL720933 TXH720930:TXH720933 UHD720930:UHD720933 UQZ720930:UQZ720933 VAV720930:VAV720933 VKR720930:VKR720933 VUN720930:VUN720933 WEJ720930:WEJ720933 WOF720930:WOF720933 WYB720930:WYB720933 BT786466:BT786469 LP786466:LP786469 VL786466:VL786469 AFH786466:AFH786469 APD786466:APD786469 AYZ786466:AYZ786469 BIV786466:BIV786469 BSR786466:BSR786469 CCN786466:CCN786469 CMJ786466:CMJ786469 CWF786466:CWF786469 DGB786466:DGB786469 DPX786466:DPX786469 DZT786466:DZT786469 EJP786466:EJP786469 ETL786466:ETL786469 FDH786466:FDH786469 FND786466:FND786469 FWZ786466:FWZ786469 GGV786466:GGV786469 GQR786466:GQR786469 HAN786466:HAN786469 HKJ786466:HKJ786469 HUF786466:HUF786469 IEB786466:IEB786469 INX786466:INX786469 IXT786466:IXT786469 JHP786466:JHP786469 JRL786466:JRL786469 KBH786466:KBH786469 KLD786466:KLD786469 KUZ786466:KUZ786469 LEV786466:LEV786469 LOR786466:LOR786469 LYN786466:LYN786469 MIJ786466:MIJ786469 MSF786466:MSF786469 NCB786466:NCB786469 NLX786466:NLX786469 NVT786466:NVT786469 OFP786466:OFP786469 OPL786466:OPL786469 OZH786466:OZH786469 PJD786466:PJD786469 PSZ786466:PSZ786469 QCV786466:QCV786469 QMR786466:QMR786469 QWN786466:QWN786469 RGJ786466:RGJ786469 RQF786466:RQF786469 SAB786466:SAB786469 SJX786466:SJX786469 STT786466:STT786469 TDP786466:TDP786469 TNL786466:TNL786469 TXH786466:TXH786469 UHD786466:UHD786469 UQZ786466:UQZ786469 VAV786466:VAV786469 VKR786466:VKR786469 VUN786466:VUN786469 WEJ786466:WEJ786469 WOF786466:WOF786469 WYB786466:WYB786469 BT852002:BT852005 LP852002:LP852005 VL852002:VL852005 AFH852002:AFH852005 APD852002:APD852005 AYZ852002:AYZ852005 BIV852002:BIV852005 BSR852002:BSR852005 CCN852002:CCN852005 CMJ852002:CMJ852005 CWF852002:CWF852005 DGB852002:DGB852005 DPX852002:DPX852005 DZT852002:DZT852005 EJP852002:EJP852005 ETL852002:ETL852005 FDH852002:FDH852005 FND852002:FND852005 FWZ852002:FWZ852005 GGV852002:GGV852005 GQR852002:GQR852005 HAN852002:HAN852005 HKJ852002:HKJ852005 HUF852002:HUF852005 IEB852002:IEB852005 INX852002:INX852005 IXT852002:IXT852005 JHP852002:JHP852005 JRL852002:JRL852005 KBH852002:KBH852005 KLD852002:KLD852005 KUZ852002:KUZ852005 LEV852002:LEV852005 LOR852002:LOR852005 LYN852002:LYN852005 MIJ852002:MIJ852005 MSF852002:MSF852005 NCB852002:NCB852005 NLX852002:NLX852005 NVT852002:NVT852005 OFP852002:OFP852005 OPL852002:OPL852005 OZH852002:OZH852005 PJD852002:PJD852005 PSZ852002:PSZ852005 QCV852002:QCV852005 QMR852002:QMR852005 QWN852002:QWN852005 RGJ852002:RGJ852005 RQF852002:RQF852005 SAB852002:SAB852005 SJX852002:SJX852005 STT852002:STT852005 TDP852002:TDP852005 TNL852002:TNL852005 TXH852002:TXH852005 UHD852002:UHD852005 UQZ852002:UQZ852005 VAV852002:VAV852005 VKR852002:VKR852005 VUN852002:VUN852005 WEJ852002:WEJ852005 WOF852002:WOF852005 WYB852002:WYB852005 BT917538:BT917541 LP917538:LP917541 VL917538:VL917541 AFH917538:AFH917541 APD917538:APD917541 AYZ917538:AYZ917541 BIV917538:BIV917541 BSR917538:BSR917541 CCN917538:CCN917541 CMJ917538:CMJ917541 CWF917538:CWF917541 DGB917538:DGB917541 DPX917538:DPX917541 DZT917538:DZT917541 EJP917538:EJP917541 ETL917538:ETL917541 FDH917538:FDH917541 FND917538:FND917541 FWZ917538:FWZ917541 GGV917538:GGV917541 GQR917538:GQR917541 HAN917538:HAN917541 HKJ917538:HKJ917541 HUF917538:HUF917541 IEB917538:IEB917541 INX917538:INX917541 IXT917538:IXT917541 JHP917538:JHP917541 JRL917538:JRL917541 KBH917538:KBH917541 KLD917538:KLD917541 KUZ917538:KUZ917541 LEV917538:LEV917541 LOR917538:LOR917541 LYN917538:LYN917541 MIJ917538:MIJ917541 MSF917538:MSF917541 NCB917538:NCB917541 NLX917538:NLX917541 NVT917538:NVT917541 OFP917538:OFP917541 OPL917538:OPL917541 OZH917538:OZH917541 PJD917538:PJD917541 PSZ917538:PSZ917541 QCV917538:QCV917541 QMR917538:QMR917541 QWN917538:QWN917541 RGJ917538:RGJ917541 RQF917538:RQF917541 SAB917538:SAB917541 SJX917538:SJX917541 STT917538:STT917541 TDP917538:TDP917541 TNL917538:TNL917541 TXH917538:TXH917541 UHD917538:UHD917541 UQZ917538:UQZ917541 VAV917538:VAV917541 VKR917538:VKR917541 VUN917538:VUN917541 WEJ917538:WEJ917541 WOF917538:WOF917541 WYB917538:WYB917541 BT983074:BT983077 LP983074:LP983077 VL983074:VL983077 AFH983074:AFH983077 APD983074:APD983077 AYZ983074:AYZ983077 BIV983074:BIV983077 BSR983074:BSR983077 CCN983074:CCN983077 CMJ983074:CMJ983077 CWF983074:CWF983077 DGB983074:DGB983077 DPX983074:DPX983077 DZT983074:DZT983077 EJP983074:EJP983077 ETL983074:ETL983077 FDH983074:FDH983077 FND983074:FND983077 FWZ983074:FWZ983077 GGV983074:GGV983077 GQR983074:GQR983077 HAN983074:HAN983077 HKJ983074:HKJ983077 HUF983074:HUF983077 IEB983074:IEB983077 INX983074:INX983077 IXT983074:IXT983077 JHP983074:JHP983077 JRL983074:JRL983077 KBH983074:KBH983077 KLD983074:KLD983077 KUZ983074:KUZ983077 LEV983074:LEV983077 LOR983074:LOR983077 LYN983074:LYN983077 MIJ983074:MIJ983077 MSF983074:MSF983077 NCB983074:NCB983077 NLX983074:NLX983077 NVT983074:NVT983077 OFP983074:OFP983077 OPL983074:OPL983077 OZH983074:OZH983077 PJD983074:PJD983077 PSZ983074:PSZ983077 QCV983074:QCV983077 QMR983074:QMR983077 QWN983074:QWN983077 RGJ983074:RGJ983077 RQF983074:RQF983077 SAB983074:SAB983077 SJX983074:SJX983077 STT983074:STT983077 TDP983074:TDP983077 TNL983074:TNL983077 TXH983074:TXH983077 UHD983074:UHD983077 UQZ983074:UQZ983077 VAV983074:VAV983077 VKR983074:VKR983077 VUN983074:VUN983077 WEJ983074:WEJ983077 WOF983074:WOF983077 WYB983074:WYB983077"/>
  </dataValidations>
  <printOptions horizontalCentered="1" verticalCentered="1"/>
  <pageMargins left="0.19685039370078741" right="0.19685039370078741" top="0.59055118110236227" bottom="0.39370078740157483" header="0" footer="0.19685039370078741"/>
  <pageSetup paperSize="14" scale="59" pageOrder="overThenDown" orientation="landscape" r:id="rId1"/>
  <headerFooter alignWithMargins="0">
    <oddFooter xml:space="preserve">&amp;LFormato: FO-AC-07 Versión: 2&amp;CPágina &amp;P&amp;RVo.Bo:  </oddFooter>
  </headerFooter>
  <rowBreaks count="3" manualBreakCount="3">
    <brk id="22" max="71" man="1"/>
    <brk id="27" max="71" man="1"/>
    <brk id="36" max="71" man="1"/>
  </rowBreaks>
  <drawing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BD114"/>
  <sheetViews>
    <sheetView showGridLines="0" zoomScaleNormal="100" zoomScaleSheetLayoutView="115" workbookViewId="0">
      <selection sqref="A1:BD21"/>
    </sheetView>
  </sheetViews>
  <sheetFormatPr baseColWidth="10" defaultRowHeight="11.25" x14ac:dyDescent="0.2"/>
  <cols>
    <col min="1" max="1" width="1.140625" style="110" customWidth="1"/>
    <col min="2" max="4" width="5.7109375" style="110" customWidth="1"/>
    <col min="5" max="5" width="7.28515625" style="111" customWidth="1"/>
    <col min="6" max="8" width="3.7109375" style="110" customWidth="1"/>
    <col min="9" max="11" width="4.5703125" style="110" customWidth="1"/>
    <col min="12" max="13" width="3.28515625" style="112" bestFit="1" customWidth="1"/>
    <col min="14" max="14" width="0.7109375" style="112" hidden="1" customWidth="1"/>
    <col min="15" max="15" width="3" style="112" hidden="1" customWidth="1"/>
    <col min="16" max="16" width="5.140625" style="112" hidden="1" customWidth="1"/>
    <col min="17" max="17" width="3" style="112" hidden="1" customWidth="1"/>
    <col min="18" max="18" width="4.28515625" style="112" customWidth="1"/>
    <col min="19" max="21" width="8" style="112" customWidth="1"/>
    <col min="22" max="24" width="2.7109375" style="111" customWidth="1"/>
    <col min="25" max="25" width="2.85546875" style="111" customWidth="1"/>
    <col min="26" max="31" width="2.7109375" style="111" customWidth="1"/>
    <col min="32" max="32" width="1.140625" style="111" hidden="1" customWidth="1"/>
    <col min="33" max="39" width="2.7109375" style="111" hidden="1" customWidth="1"/>
    <col min="40" max="41" width="5.140625" style="111" hidden="1" customWidth="1"/>
    <col min="42" max="42" width="4.28515625" style="111" customWidth="1"/>
    <col min="43" max="43" width="5.140625" style="111" hidden="1" customWidth="1"/>
    <col min="44" max="44" width="3.28515625" style="111" bestFit="1" customWidth="1"/>
    <col min="45" max="45" width="5.140625" style="111" hidden="1" customWidth="1"/>
    <col min="46" max="46" width="3.28515625" style="111" bestFit="1" customWidth="1"/>
    <col min="47" max="47" width="4.28515625" style="111" customWidth="1"/>
    <col min="48" max="48" width="4.28515625" style="112" customWidth="1"/>
    <col min="49" max="49" width="19.85546875" style="112" customWidth="1"/>
    <col min="50" max="50" width="18.28515625" style="112" customWidth="1"/>
    <col min="51" max="51" width="5" style="111" customWidth="1"/>
    <col min="52" max="53" width="11.85546875" style="110" customWidth="1"/>
    <col min="54" max="54" width="9.5703125" style="110" customWidth="1"/>
    <col min="55" max="55" width="5.28515625" style="111" customWidth="1"/>
    <col min="56" max="56" width="15.28515625" style="111" customWidth="1"/>
    <col min="57" max="256" width="11.42578125" style="89"/>
    <col min="257" max="257" width="1.140625" style="89" customWidth="1"/>
    <col min="258" max="260" width="5.7109375" style="89" customWidth="1"/>
    <col min="261" max="261" width="7.28515625" style="89" customWidth="1"/>
    <col min="262" max="264" width="3.7109375" style="89" customWidth="1"/>
    <col min="265" max="267" width="4.5703125" style="89" customWidth="1"/>
    <col min="268" max="269" width="3.28515625" style="89" bestFit="1" customWidth="1"/>
    <col min="270" max="273" width="0" style="89" hidden="1" customWidth="1"/>
    <col min="274" max="274" width="4.28515625" style="89" customWidth="1"/>
    <col min="275" max="277" width="8" style="89" customWidth="1"/>
    <col min="278" max="280" width="2.7109375" style="89" customWidth="1"/>
    <col min="281" max="281" width="2.85546875" style="89" customWidth="1"/>
    <col min="282" max="287" width="2.7109375" style="89" customWidth="1"/>
    <col min="288" max="297" width="0" style="89" hidden="1" customWidth="1"/>
    <col min="298" max="298" width="4.28515625" style="89" customWidth="1"/>
    <col min="299" max="299" width="0" style="89" hidden="1" customWidth="1"/>
    <col min="300" max="300" width="3.28515625" style="89" bestFit="1" customWidth="1"/>
    <col min="301" max="301" width="0" style="89" hidden="1" customWidth="1"/>
    <col min="302" max="302" width="3.28515625" style="89" bestFit="1" customWidth="1"/>
    <col min="303" max="304" width="4.28515625" style="89" customWidth="1"/>
    <col min="305" max="305" width="19.85546875" style="89" customWidth="1"/>
    <col min="306" max="306" width="18.28515625" style="89" customWidth="1"/>
    <col min="307" max="307" width="5" style="89" customWidth="1"/>
    <col min="308" max="309" width="11.85546875" style="89" customWidth="1"/>
    <col min="310" max="310" width="9.5703125" style="89" customWidth="1"/>
    <col min="311" max="311" width="5.28515625" style="89" customWidth="1"/>
    <col min="312" max="312" width="15.28515625" style="89" customWidth="1"/>
    <col min="313" max="512" width="11.42578125" style="89"/>
    <col min="513" max="513" width="1.140625" style="89" customWidth="1"/>
    <col min="514" max="516" width="5.7109375" style="89" customWidth="1"/>
    <col min="517" max="517" width="7.28515625" style="89" customWidth="1"/>
    <col min="518" max="520" width="3.7109375" style="89" customWidth="1"/>
    <col min="521" max="523" width="4.5703125" style="89" customWidth="1"/>
    <col min="524" max="525" width="3.28515625" style="89" bestFit="1" customWidth="1"/>
    <col min="526" max="529" width="0" style="89" hidden="1" customWidth="1"/>
    <col min="530" max="530" width="4.28515625" style="89" customWidth="1"/>
    <col min="531" max="533" width="8" style="89" customWidth="1"/>
    <col min="534" max="536" width="2.7109375" style="89" customWidth="1"/>
    <col min="537" max="537" width="2.85546875" style="89" customWidth="1"/>
    <col min="538" max="543" width="2.7109375" style="89" customWidth="1"/>
    <col min="544" max="553" width="0" style="89" hidden="1" customWidth="1"/>
    <col min="554" max="554" width="4.28515625" style="89" customWidth="1"/>
    <col min="555" max="555" width="0" style="89" hidden="1" customWidth="1"/>
    <col min="556" max="556" width="3.28515625" style="89" bestFit="1" customWidth="1"/>
    <col min="557" max="557" width="0" style="89" hidden="1" customWidth="1"/>
    <col min="558" max="558" width="3.28515625" style="89" bestFit="1" customWidth="1"/>
    <col min="559" max="560" width="4.28515625" style="89" customWidth="1"/>
    <col min="561" max="561" width="19.85546875" style="89" customWidth="1"/>
    <col min="562" max="562" width="18.28515625" style="89" customWidth="1"/>
    <col min="563" max="563" width="5" style="89" customWidth="1"/>
    <col min="564" max="565" width="11.85546875" style="89" customWidth="1"/>
    <col min="566" max="566" width="9.5703125" style="89" customWidth="1"/>
    <col min="567" max="567" width="5.28515625" style="89" customWidth="1"/>
    <col min="568" max="568" width="15.28515625" style="89" customWidth="1"/>
    <col min="569" max="768" width="11.42578125" style="89"/>
    <col min="769" max="769" width="1.140625" style="89" customWidth="1"/>
    <col min="770" max="772" width="5.7109375" style="89" customWidth="1"/>
    <col min="773" max="773" width="7.28515625" style="89" customWidth="1"/>
    <col min="774" max="776" width="3.7109375" style="89" customWidth="1"/>
    <col min="777" max="779" width="4.5703125" style="89" customWidth="1"/>
    <col min="780" max="781" width="3.28515625" style="89" bestFit="1" customWidth="1"/>
    <col min="782" max="785" width="0" style="89" hidden="1" customWidth="1"/>
    <col min="786" max="786" width="4.28515625" style="89" customWidth="1"/>
    <col min="787" max="789" width="8" style="89" customWidth="1"/>
    <col min="790" max="792" width="2.7109375" style="89" customWidth="1"/>
    <col min="793" max="793" width="2.85546875" style="89" customWidth="1"/>
    <col min="794" max="799" width="2.7109375" style="89" customWidth="1"/>
    <col min="800" max="809" width="0" style="89" hidden="1" customWidth="1"/>
    <col min="810" max="810" width="4.28515625" style="89" customWidth="1"/>
    <col min="811" max="811" width="0" style="89" hidden="1" customWidth="1"/>
    <col min="812" max="812" width="3.28515625" style="89" bestFit="1" customWidth="1"/>
    <col min="813" max="813" width="0" style="89" hidden="1" customWidth="1"/>
    <col min="814" max="814" width="3.28515625" style="89" bestFit="1" customWidth="1"/>
    <col min="815" max="816" width="4.28515625" style="89" customWidth="1"/>
    <col min="817" max="817" width="19.85546875" style="89" customWidth="1"/>
    <col min="818" max="818" width="18.28515625" style="89" customWidth="1"/>
    <col min="819" max="819" width="5" style="89" customWidth="1"/>
    <col min="820" max="821" width="11.85546875" style="89" customWidth="1"/>
    <col min="822" max="822" width="9.5703125" style="89" customWidth="1"/>
    <col min="823" max="823" width="5.28515625" style="89" customWidth="1"/>
    <col min="824" max="824" width="15.28515625" style="89" customWidth="1"/>
    <col min="825" max="1024" width="11.42578125" style="89"/>
    <col min="1025" max="1025" width="1.140625" style="89" customWidth="1"/>
    <col min="1026" max="1028" width="5.7109375" style="89" customWidth="1"/>
    <col min="1029" max="1029" width="7.28515625" style="89" customWidth="1"/>
    <col min="1030" max="1032" width="3.7109375" style="89" customWidth="1"/>
    <col min="1033" max="1035" width="4.5703125" style="89" customWidth="1"/>
    <col min="1036" max="1037" width="3.28515625" style="89" bestFit="1" customWidth="1"/>
    <col min="1038" max="1041" width="0" style="89" hidden="1" customWidth="1"/>
    <col min="1042" max="1042" width="4.28515625" style="89" customWidth="1"/>
    <col min="1043" max="1045" width="8" style="89" customWidth="1"/>
    <col min="1046" max="1048" width="2.7109375" style="89" customWidth="1"/>
    <col min="1049" max="1049" width="2.85546875" style="89" customWidth="1"/>
    <col min="1050" max="1055" width="2.7109375" style="89" customWidth="1"/>
    <col min="1056" max="1065" width="0" style="89" hidden="1" customWidth="1"/>
    <col min="1066" max="1066" width="4.28515625" style="89" customWidth="1"/>
    <col min="1067" max="1067" width="0" style="89" hidden="1" customWidth="1"/>
    <col min="1068" max="1068" width="3.28515625" style="89" bestFit="1" customWidth="1"/>
    <col min="1069" max="1069" width="0" style="89" hidden="1" customWidth="1"/>
    <col min="1070" max="1070" width="3.28515625" style="89" bestFit="1" customWidth="1"/>
    <col min="1071" max="1072" width="4.28515625" style="89" customWidth="1"/>
    <col min="1073" max="1073" width="19.85546875" style="89" customWidth="1"/>
    <col min="1074" max="1074" width="18.28515625" style="89" customWidth="1"/>
    <col min="1075" max="1075" width="5" style="89" customWidth="1"/>
    <col min="1076" max="1077" width="11.85546875" style="89" customWidth="1"/>
    <col min="1078" max="1078" width="9.5703125" style="89" customWidth="1"/>
    <col min="1079" max="1079" width="5.28515625" style="89" customWidth="1"/>
    <col min="1080" max="1080" width="15.28515625" style="89" customWidth="1"/>
    <col min="1081" max="1280" width="11.42578125" style="89"/>
    <col min="1281" max="1281" width="1.140625" style="89" customWidth="1"/>
    <col min="1282" max="1284" width="5.7109375" style="89" customWidth="1"/>
    <col min="1285" max="1285" width="7.28515625" style="89" customWidth="1"/>
    <col min="1286" max="1288" width="3.7109375" style="89" customWidth="1"/>
    <col min="1289" max="1291" width="4.5703125" style="89" customWidth="1"/>
    <col min="1292" max="1293" width="3.28515625" style="89" bestFit="1" customWidth="1"/>
    <col min="1294" max="1297" width="0" style="89" hidden="1" customWidth="1"/>
    <col min="1298" max="1298" width="4.28515625" style="89" customWidth="1"/>
    <col min="1299" max="1301" width="8" style="89" customWidth="1"/>
    <col min="1302" max="1304" width="2.7109375" style="89" customWidth="1"/>
    <col min="1305" max="1305" width="2.85546875" style="89" customWidth="1"/>
    <col min="1306" max="1311" width="2.7109375" style="89" customWidth="1"/>
    <col min="1312" max="1321" width="0" style="89" hidden="1" customWidth="1"/>
    <col min="1322" max="1322" width="4.28515625" style="89" customWidth="1"/>
    <col min="1323" max="1323" width="0" style="89" hidden="1" customWidth="1"/>
    <col min="1324" max="1324" width="3.28515625" style="89" bestFit="1" customWidth="1"/>
    <col min="1325" max="1325" width="0" style="89" hidden="1" customWidth="1"/>
    <col min="1326" max="1326" width="3.28515625" style="89" bestFit="1" customWidth="1"/>
    <col min="1327" max="1328" width="4.28515625" style="89" customWidth="1"/>
    <col min="1329" max="1329" width="19.85546875" style="89" customWidth="1"/>
    <col min="1330" max="1330" width="18.28515625" style="89" customWidth="1"/>
    <col min="1331" max="1331" width="5" style="89" customWidth="1"/>
    <col min="1332" max="1333" width="11.85546875" style="89" customWidth="1"/>
    <col min="1334" max="1334" width="9.5703125" style="89" customWidth="1"/>
    <col min="1335" max="1335" width="5.28515625" style="89" customWidth="1"/>
    <col min="1336" max="1336" width="15.28515625" style="89" customWidth="1"/>
    <col min="1337" max="1536" width="11.42578125" style="89"/>
    <col min="1537" max="1537" width="1.140625" style="89" customWidth="1"/>
    <col min="1538" max="1540" width="5.7109375" style="89" customWidth="1"/>
    <col min="1541" max="1541" width="7.28515625" style="89" customWidth="1"/>
    <col min="1542" max="1544" width="3.7109375" style="89" customWidth="1"/>
    <col min="1545" max="1547" width="4.5703125" style="89" customWidth="1"/>
    <col min="1548" max="1549" width="3.28515625" style="89" bestFit="1" customWidth="1"/>
    <col min="1550" max="1553" width="0" style="89" hidden="1" customWidth="1"/>
    <col min="1554" max="1554" width="4.28515625" style="89" customWidth="1"/>
    <col min="1555" max="1557" width="8" style="89" customWidth="1"/>
    <col min="1558" max="1560" width="2.7109375" style="89" customWidth="1"/>
    <col min="1561" max="1561" width="2.85546875" style="89" customWidth="1"/>
    <col min="1562" max="1567" width="2.7109375" style="89" customWidth="1"/>
    <col min="1568" max="1577" width="0" style="89" hidden="1" customWidth="1"/>
    <col min="1578" max="1578" width="4.28515625" style="89" customWidth="1"/>
    <col min="1579" max="1579" width="0" style="89" hidden="1" customWidth="1"/>
    <col min="1580" max="1580" width="3.28515625" style="89" bestFit="1" customWidth="1"/>
    <col min="1581" max="1581" width="0" style="89" hidden="1" customWidth="1"/>
    <col min="1582" max="1582" width="3.28515625" style="89" bestFit="1" customWidth="1"/>
    <col min="1583" max="1584" width="4.28515625" style="89" customWidth="1"/>
    <col min="1585" max="1585" width="19.85546875" style="89" customWidth="1"/>
    <col min="1586" max="1586" width="18.28515625" style="89" customWidth="1"/>
    <col min="1587" max="1587" width="5" style="89" customWidth="1"/>
    <col min="1588" max="1589" width="11.85546875" style="89" customWidth="1"/>
    <col min="1590" max="1590" width="9.5703125" style="89" customWidth="1"/>
    <col min="1591" max="1591" width="5.28515625" style="89" customWidth="1"/>
    <col min="1592" max="1592" width="15.28515625" style="89" customWidth="1"/>
    <col min="1593" max="1792" width="11.42578125" style="89"/>
    <col min="1793" max="1793" width="1.140625" style="89" customWidth="1"/>
    <col min="1794" max="1796" width="5.7109375" style="89" customWidth="1"/>
    <col min="1797" max="1797" width="7.28515625" style="89" customWidth="1"/>
    <col min="1798" max="1800" width="3.7109375" style="89" customWidth="1"/>
    <col min="1801" max="1803" width="4.5703125" style="89" customWidth="1"/>
    <col min="1804" max="1805" width="3.28515625" style="89" bestFit="1" customWidth="1"/>
    <col min="1806" max="1809" width="0" style="89" hidden="1" customWidth="1"/>
    <col min="1810" max="1810" width="4.28515625" style="89" customWidth="1"/>
    <col min="1811" max="1813" width="8" style="89" customWidth="1"/>
    <col min="1814" max="1816" width="2.7109375" style="89" customWidth="1"/>
    <col min="1817" max="1817" width="2.85546875" style="89" customWidth="1"/>
    <col min="1818" max="1823" width="2.7109375" style="89" customWidth="1"/>
    <col min="1824" max="1833" width="0" style="89" hidden="1" customWidth="1"/>
    <col min="1834" max="1834" width="4.28515625" style="89" customWidth="1"/>
    <col min="1835" max="1835" width="0" style="89" hidden="1" customWidth="1"/>
    <col min="1836" max="1836" width="3.28515625" style="89" bestFit="1" customWidth="1"/>
    <col min="1837" max="1837" width="0" style="89" hidden="1" customWidth="1"/>
    <col min="1838" max="1838" width="3.28515625" style="89" bestFit="1" customWidth="1"/>
    <col min="1839" max="1840" width="4.28515625" style="89" customWidth="1"/>
    <col min="1841" max="1841" width="19.85546875" style="89" customWidth="1"/>
    <col min="1842" max="1842" width="18.28515625" style="89" customWidth="1"/>
    <col min="1843" max="1843" width="5" style="89" customWidth="1"/>
    <col min="1844" max="1845" width="11.85546875" style="89" customWidth="1"/>
    <col min="1846" max="1846" width="9.5703125" style="89" customWidth="1"/>
    <col min="1847" max="1847" width="5.28515625" style="89" customWidth="1"/>
    <col min="1848" max="1848" width="15.28515625" style="89" customWidth="1"/>
    <col min="1849" max="2048" width="11.42578125" style="89"/>
    <col min="2049" max="2049" width="1.140625" style="89" customWidth="1"/>
    <col min="2050" max="2052" width="5.7109375" style="89" customWidth="1"/>
    <col min="2053" max="2053" width="7.28515625" style="89" customWidth="1"/>
    <col min="2054" max="2056" width="3.7109375" style="89" customWidth="1"/>
    <col min="2057" max="2059" width="4.5703125" style="89" customWidth="1"/>
    <col min="2060" max="2061" width="3.28515625" style="89" bestFit="1" customWidth="1"/>
    <col min="2062" max="2065" width="0" style="89" hidden="1" customWidth="1"/>
    <col min="2066" max="2066" width="4.28515625" style="89" customWidth="1"/>
    <col min="2067" max="2069" width="8" style="89" customWidth="1"/>
    <col min="2070" max="2072" width="2.7109375" style="89" customWidth="1"/>
    <col min="2073" max="2073" width="2.85546875" style="89" customWidth="1"/>
    <col min="2074" max="2079" width="2.7109375" style="89" customWidth="1"/>
    <col min="2080" max="2089" width="0" style="89" hidden="1" customWidth="1"/>
    <col min="2090" max="2090" width="4.28515625" style="89" customWidth="1"/>
    <col min="2091" max="2091" width="0" style="89" hidden="1" customWidth="1"/>
    <col min="2092" max="2092" width="3.28515625" style="89" bestFit="1" customWidth="1"/>
    <col min="2093" max="2093" width="0" style="89" hidden="1" customWidth="1"/>
    <col min="2094" max="2094" width="3.28515625" style="89" bestFit="1" customWidth="1"/>
    <col min="2095" max="2096" width="4.28515625" style="89" customWidth="1"/>
    <col min="2097" max="2097" width="19.85546875" style="89" customWidth="1"/>
    <col min="2098" max="2098" width="18.28515625" style="89" customWidth="1"/>
    <col min="2099" max="2099" width="5" style="89" customWidth="1"/>
    <col min="2100" max="2101" width="11.85546875" style="89" customWidth="1"/>
    <col min="2102" max="2102" width="9.5703125" style="89" customWidth="1"/>
    <col min="2103" max="2103" width="5.28515625" style="89" customWidth="1"/>
    <col min="2104" max="2104" width="15.28515625" style="89" customWidth="1"/>
    <col min="2105" max="2304" width="11.42578125" style="89"/>
    <col min="2305" max="2305" width="1.140625" style="89" customWidth="1"/>
    <col min="2306" max="2308" width="5.7109375" style="89" customWidth="1"/>
    <col min="2309" max="2309" width="7.28515625" style="89" customWidth="1"/>
    <col min="2310" max="2312" width="3.7109375" style="89" customWidth="1"/>
    <col min="2313" max="2315" width="4.5703125" style="89" customWidth="1"/>
    <col min="2316" max="2317" width="3.28515625" style="89" bestFit="1" customWidth="1"/>
    <col min="2318" max="2321" width="0" style="89" hidden="1" customWidth="1"/>
    <col min="2322" max="2322" width="4.28515625" style="89" customWidth="1"/>
    <col min="2323" max="2325" width="8" style="89" customWidth="1"/>
    <col min="2326" max="2328" width="2.7109375" style="89" customWidth="1"/>
    <col min="2329" max="2329" width="2.85546875" style="89" customWidth="1"/>
    <col min="2330" max="2335" width="2.7109375" style="89" customWidth="1"/>
    <col min="2336" max="2345" width="0" style="89" hidden="1" customWidth="1"/>
    <col min="2346" max="2346" width="4.28515625" style="89" customWidth="1"/>
    <col min="2347" max="2347" width="0" style="89" hidden="1" customWidth="1"/>
    <col min="2348" max="2348" width="3.28515625" style="89" bestFit="1" customWidth="1"/>
    <col min="2349" max="2349" width="0" style="89" hidden="1" customWidth="1"/>
    <col min="2350" max="2350" width="3.28515625" style="89" bestFit="1" customWidth="1"/>
    <col min="2351" max="2352" width="4.28515625" style="89" customWidth="1"/>
    <col min="2353" max="2353" width="19.85546875" style="89" customWidth="1"/>
    <col min="2354" max="2354" width="18.28515625" style="89" customWidth="1"/>
    <col min="2355" max="2355" width="5" style="89" customWidth="1"/>
    <col min="2356" max="2357" width="11.85546875" style="89" customWidth="1"/>
    <col min="2358" max="2358" width="9.5703125" style="89" customWidth="1"/>
    <col min="2359" max="2359" width="5.28515625" style="89" customWidth="1"/>
    <col min="2360" max="2360" width="15.28515625" style="89" customWidth="1"/>
    <col min="2361" max="2560" width="11.42578125" style="89"/>
    <col min="2561" max="2561" width="1.140625" style="89" customWidth="1"/>
    <col min="2562" max="2564" width="5.7109375" style="89" customWidth="1"/>
    <col min="2565" max="2565" width="7.28515625" style="89" customWidth="1"/>
    <col min="2566" max="2568" width="3.7109375" style="89" customWidth="1"/>
    <col min="2569" max="2571" width="4.5703125" style="89" customWidth="1"/>
    <col min="2572" max="2573" width="3.28515625" style="89" bestFit="1" customWidth="1"/>
    <col min="2574" max="2577" width="0" style="89" hidden="1" customWidth="1"/>
    <col min="2578" max="2578" width="4.28515625" style="89" customWidth="1"/>
    <col min="2579" max="2581" width="8" style="89" customWidth="1"/>
    <col min="2582" max="2584" width="2.7109375" style="89" customWidth="1"/>
    <col min="2585" max="2585" width="2.85546875" style="89" customWidth="1"/>
    <col min="2586" max="2591" width="2.7109375" style="89" customWidth="1"/>
    <col min="2592" max="2601" width="0" style="89" hidden="1" customWidth="1"/>
    <col min="2602" max="2602" width="4.28515625" style="89" customWidth="1"/>
    <col min="2603" max="2603" width="0" style="89" hidden="1" customWidth="1"/>
    <col min="2604" max="2604" width="3.28515625" style="89" bestFit="1" customWidth="1"/>
    <col min="2605" max="2605" width="0" style="89" hidden="1" customWidth="1"/>
    <col min="2606" max="2606" width="3.28515625" style="89" bestFit="1" customWidth="1"/>
    <col min="2607" max="2608" width="4.28515625" style="89" customWidth="1"/>
    <col min="2609" max="2609" width="19.85546875" style="89" customWidth="1"/>
    <col min="2610" max="2610" width="18.28515625" style="89" customWidth="1"/>
    <col min="2611" max="2611" width="5" style="89" customWidth="1"/>
    <col min="2612" max="2613" width="11.85546875" style="89" customWidth="1"/>
    <col min="2614" max="2614" width="9.5703125" style="89" customWidth="1"/>
    <col min="2615" max="2615" width="5.28515625" style="89" customWidth="1"/>
    <col min="2616" max="2616" width="15.28515625" style="89" customWidth="1"/>
    <col min="2617" max="2816" width="11.42578125" style="89"/>
    <col min="2817" max="2817" width="1.140625" style="89" customWidth="1"/>
    <col min="2818" max="2820" width="5.7109375" style="89" customWidth="1"/>
    <col min="2821" max="2821" width="7.28515625" style="89" customWidth="1"/>
    <col min="2822" max="2824" width="3.7109375" style="89" customWidth="1"/>
    <col min="2825" max="2827" width="4.5703125" style="89" customWidth="1"/>
    <col min="2828" max="2829" width="3.28515625" style="89" bestFit="1" customWidth="1"/>
    <col min="2830" max="2833" width="0" style="89" hidden="1" customWidth="1"/>
    <col min="2834" max="2834" width="4.28515625" style="89" customWidth="1"/>
    <col min="2835" max="2837" width="8" style="89" customWidth="1"/>
    <col min="2838" max="2840" width="2.7109375" style="89" customWidth="1"/>
    <col min="2841" max="2841" width="2.85546875" style="89" customWidth="1"/>
    <col min="2842" max="2847" width="2.7109375" style="89" customWidth="1"/>
    <col min="2848" max="2857" width="0" style="89" hidden="1" customWidth="1"/>
    <col min="2858" max="2858" width="4.28515625" style="89" customWidth="1"/>
    <col min="2859" max="2859" width="0" style="89" hidden="1" customWidth="1"/>
    <col min="2860" max="2860" width="3.28515625" style="89" bestFit="1" customWidth="1"/>
    <col min="2861" max="2861" width="0" style="89" hidden="1" customWidth="1"/>
    <col min="2862" max="2862" width="3.28515625" style="89" bestFit="1" customWidth="1"/>
    <col min="2863" max="2864" width="4.28515625" style="89" customWidth="1"/>
    <col min="2865" max="2865" width="19.85546875" style="89" customWidth="1"/>
    <col min="2866" max="2866" width="18.28515625" style="89" customWidth="1"/>
    <col min="2867" max="2867" width="5" style="89" customWidth="1"/>
    <col min="2868" max="2869" width="11.85546875" style="89" customWidth="1"/>
    <col min="2870" max="2870" width="9.5703125" style="89" customWidth="1"/>
    <col min="2871" max="2871" width="5.28515625" style="89" customWidth="1"/>
    <col min="2872" max="2872" width="15.28515625" style="89" customWidth="1"/>
    <col min="2873" max="3072" width="11.42578125" style="89"/>
    <col min="3073" max="3073" width="1.140625" style="89" customWidth="1"/>
    <col min="3074" max="3076" width="5.7109375" style="89" customWidth="1"/>
    <col min="3077" max="3077" width="7.28515625" style="89" customWidth="1"/>
    <col min="3078" max="3080" width="3.7109375" style="89" customWidth="1"/>
    <col min="3081" max="3083" width="4.5703125" style="89" customWidth="1"/>
    <col min="3084" max="3085" width="3.28515625" style="89" bestFit="1" customWidth="1"/>
    <col min="3086" max="3089" width="0" style="89" hidden="1" customWidth="1"/>
    <col min="3090" max="3090" width="4.28515625" style="89" customWidth="1"/>
    <col min="3091" max="3093" width="8" style="89" customWidth="1"/>
    <col min="3094" max="3096" width="2.7109375" style="89" customWidth="1"/>
    <col min="3097" max="3097" width="2.85546875" style="89" customWidth="1"/>
    <col min="3098" max="3103" width="2.7109375" style="89" customWidth="1"/>
    <col min="3104" max="3113" width="0" style="89" hidden="1" customWidth="1"/>
    <col min="3114" max="3114" width="4.28515625" style="89" customWidth="1"/>
    <col min="3115" max="3115" width="0" style="89" hidden="1" customWidth="1"/>
    <col min="3116" max="3116" width="3.28515625" style="89" bestFit="1" customWidth="1"/>
    <col min="3117" max="3117" width="0" style="89" hidden="1" customWidth="1"/>
    <col min="3118" max="3118" width="3.28515625" style="89" bestFit="1" customWidth="1"/>
    <col min="3119" max="3120" width="4.28515625" style="89" customWidth="1"/>
    <col min="3121" max="3121" width="19.85546875" style="89" customWidth="1"/>
    <col min="3122" max="3122" width="18.28515625" style="89" customWidth="1"/>
    <col min="3123" max="3123" width="5" style="89" customWidth="1"/>
    <col min="3124" max="3125" width="11.85546875" style="89" customWidth="1"/>
    <col min="3126" max="3126" width="9.5703125" style="89" customWidth="1"/>
    <col min="3127" max="3127" width="5.28515625" style="89" customWidth="1"/>
    <col min="3128" max="3128" width="15.28515625" style="89" customWidth="1"/>
    <col min="3129" max="3328" width="11.42578125" style="89"/>
    <col min="3329" max="3329" width="1.140625" style="89" customWidth="1"/>
    <col min="3330" max="3332" width="5.7109375" style="89" customWidth="1"/>
    <col min="3333" max="3333" width="7.28515625" style="89" customWidth="1"/>
    <col min="3334" max="3336" width="3.7109375" style="89" customWidth="1"/>
    <col min="3337" max="3339" width="4.5703125" style="89" customWidth="1"/>
    <col min="3340" max="3341" width="3.28515625" style="89" bestFit="1" customWidth="1"/>
    <col min="3342" max="3345" width="0" style="89" hidden="1" customWidth="1"/>
    <col min="3346" max="3346" width="4.28515625" style="89" customWidth="1"/>
    <col min="3347" max="3349" width="8" style="89" customWidth="1"/>
    <col min="3350" max="3352" width="2.7109375" style="89" customWidth="1"/>
    <col min="3353" max="3353" width="2.85546875" style="89" customWidth="1"/>
    <col min="3354" max="3359" width="2.7109375" style="89" customWidth="1"/>
    <col min="3360" max="3369" width="0" style="89" hidden="1" customWidth="1"/>
    <col min="3370" max="3370" width="4.28515625" style="89" customWidth="1"/>
    <col min="3371" max="3371" width="0" style="89" hidden="1" customWidth="1"/>
    <col min="3372" max="3372" width="3.28515625" style="89" bestFit="1" customWidth="1"/>
    <col min="3373" max="3373" width="0" style="89" hidden="1" customWidth="1"/>
    <col min="3374" max="3374" width="3.28515625" style="89" bestFit="1" customWidth="1"/>
    <col min="3375" max="3376" width="4.28515625" style="89" customWidth="1"/>
    <col min="3377" max="3377" width="19.85546875" style="89" customWidth="1"/>
    <col min="3378" max="3378" width="18.28515625" style="89" customWidth="1"/>
    <col min="3379" max="3379" width="5" style="89" customWidth="1"/>
    <col min="3380" max="3381" width="11.85546875" style="89" customWidth="1"/>
    <col min="3382" max="3382" width="9.5703125" style="89" customWidth="1"/>
    <col min="3383" max="3383" width="5.28515625" style="89" customWidth="1"/>
    <col min="3384" max="3384" width="15.28515625" style="89" customWidth="1"/>
    <col min="3385" max="3584" width="11.42578125" style="89"/>
    <col min="3585" max="3585" width="1.140625" style="89" customWidth="1"/>
    <col min="3586" max="3588" width="5.7109375" style="89" customWidth="1"/>
    <col min="3589" max="3589" width="7.28515625" style="89" customWidth="1"/>
    <col min="3590" max="3592" width="3.7109375" style="89" customWidth="1"/>
    <col min="3593" max="3595" width="4.5703125" style="89" customWidth="1"/>
    <col min="3596" max="3597" width="3.28515625" style="89" bestFit="1" customWidth="1"/>
    <col min="3598" max="3601" width="0" style="89" hidden="1" customWidth="1"/>
    <col min="3602" max="3602" width="4.28515625" style="89" customWidth="1"/>
    <col min="3603" max="3605" width="8" style="89" customWidth="1"/>
    <col min="3606" max="3608" width="2.7109375" style="89" customWidth="1"/>
    <col min="3609" max="3609" width="2.85546875" style="89" customWidth="1"/>
    <col min="3610" max="3615" width="2.7109375" style="89" customWidth="1"/>
    <col min="3616" max="3625" width="0" style="89" hidden="1" customWidth="1"/>
    <col min="3626" max="3626" width="4.28515625" style="89" customWidth="1"/>
    <col min="3627" max="3627" width="0" style="89" hidden="1" customWidth="1"/>
    <col min="3628" max="3628" width="3.28515625" style="89" bestFit="1" customWidth="1"/>
    <col min="3629" max="3629" width="0" style="89" hidden="1" customWidth="1"/>
    <col min="3630" max="3630" width="3.28515625" style="89" bestFit="1" customWidth="1"/>
    <col min="3631" max="3632" width="4.28515625" style="89" customWidth="1"/>
    <col min="3633" max="3633" width="19.85546875" style="89" customWidth="1"/>
    <col min="3634" max="3634" width="18.28515625" style="89" customWidth="1"/>
    <col min="3635" max="3635" width="5" style="89" customWidth="1"/>
    <col min="3636" max="3637" width="11.85546875" style="89" customWidth="1"/>
    <col min="3638" max="3638" width="9.5703125" style="89" customWidth="1"/>
    <col min="3639" max="3639" width="5.28515625" style="89" customWidth="1"/>
    <col min="3640" max="3640" width="15.28515625" style="89" customWidth="1"/>
    <col min="3641" max="3840" width="11.42578125" style="89"/>
    <col min="3841" max="3841" width="1.140625" style="89" customWidth="1"/>
    <col min="3842" max="3844" width="5.7109375" style="89" customWidth="1"/>
    <col min="3845" max="3845" width="7.28515625" style="89" customWidth="1"/>
    <col min="3846" max="3848" width="3.7109375" style="89" customWidth="1"/>
    <col min="3849" max="3851" width="4.5703125" style="89" customWidth="1"/>
    <col min="3852" max="3853" width="3.28515625" style="89" bestFit="1" customWidth="1"/>
    <col min="3854" max="3857" width="0" style="89" hidden="1" customWidth="1"/>
    <col min="3858" max="3858" width="4.28515625" style="89" customWidth="1"/>
    <col min="3859" max="3861" width="8" style="89" customWidth="1"/>
    <col min="3862" max="3864" width="2.7109375" style="89" customWidth="1"/>
    <col min="3865" max="3865" width="2.85546875" style="89" customWidth="1"/>
    <col min="3866" max="3871" width="2.7109375" style="89" customWidth="1"/>
    <col min="3872" max="3881" width="0" style="89" hidden="1" customWidth="1"/>
    <col min="3882" max="3882" width="4.28515625" style="89" customWidth="1"/>
    <col min="3883" max="3883" width="0" style="89" hidden="1" customWidth="1"/>
    <col min="3884" max="3884" width="3.28515625" style="89" bestFit="1" customWidth="1"/>
    <col min="3885" max="3885" width="0" style="89" hidden="1" customWidth="1"/>
    <col min="3886" max="3886" width="3.28515625" style="89" bestFit="1" customWidth="1"/>
    <col min="3887" max="3888" width="4.28515625" style="89" customWidth="1"/>
    <col min="3889" max="3889" width="19.85546875" style="89" customWidth="1"/>
    <col min="3890" max="3890" width="18.28515625" style="89" customWidth="1"/>
    <col min="3891" max="3891" width="5" style="89" customWidth="1"/>
    <col min="3892" max="3893" width="11.85546875" style="89" customWidth="1"/>
    <col min="3894" max="3894" width="9.5703125" style="89" customWidth="1"/>
    <col min="3895" max="3895" width="5.28515625" style="89" customWidth="1"/>
    <col min="3896" max="3896" width="15.28515625" style="89" customWidth="1"/>
    <col min="3897" max="4096" width="11.42578125" style="89"/>
    <col min="4097" max="4097" width="1.140625" style="89" customWidth="1"/>
    <col min="4098" max="4100" width="5.7109375" style="89" customWidth="1"/>
    <col min="4101" max="4101" width="7.28515625" style="89" customWidth="1"/>
    <col min="4102" max="4104" width="3.7109375" style="89" customWidth="1"/>
    <col min="4105" max="4107" width="4.5703125" style="89" customWidth="1"/>
    <col min="4108" max="4109" width="3.28515625" style="89" bestFit="1" customWidth="1"/>
    <col min="4110" max="4113" width="0" style="89" hidden="1" customWidth="1"/>
    <col min="4114" max="4114" width="4.28515625" style="89" customWidth="1"/>
    <col min="4115" max="4117" width="8" style="89" customWidth="1"/>
    <col min="4118" max="4120" width="2.7109375" style="89" customWidth="1"/>
    <col min="4121" max="4121" width="2.85546875" style="89" customWidth="1"/>
    <col min="4122" max="4127" width="2.7109375" style="89" customWidth="1"/>
    <col min="4128" max="4137" width="0" style="89" hidden="1" customWidth="1"/>
    <col min="4138" max="4138" width="4.28515625" style="89" customWidth="1"/>
    <col min="4139" max="4139" width="0" style="89" hidden="1" customWidth="1"/>
    <col min="4140" max="4140" width="3.28515625" style="89" bestFit="1" customWidth="1"/>
    <col min="4141" max="4141" width="0" style="89" hidden="1" customWidth="1"/>
    <col min="4142" max="4142" width="3.28515625" style="89" bestFit="1" customWidth="1"/>
    <col min="4143" max="4144" width="4.28515625" style="89" customWidth="1"/>
    <col min="4145" max="4145" width="19.85546875" style="89" customWidth="1"/>
    <col min="4146" max="4146" width="18.28515625" style="89" customWidth="1"/>
    <col min="4147" max="4147" width="5" style="89" customWidth="1"/>
    <col min="4148" max="4149" width="11.85546875" style="89" customWidth="1"/>
    <col min="4150" max="4150" width="9.5703125" style="89" customWidth="1"/>
    <col min="4151" max="4151" width="5.28515625" style="89" customWidth="1"/>
    <col min="4152" max="4152" width="15.28515625" style="89" customWidth="1"/>
    <col min="4153" max="4352" width="11.42578125" style="89"/>
    <col min="4353" max="4353" width="1.140625" style="89" customWidth="1"/>
    <col min="4354" max="4356" width="5.7109375" style="89" customWidth="1"/>
    <col min="4357" max="4357" width="7.28515625" style="89" customWidth="1"/>
    <col min="4358" max="4360" width="3.7109375" style="89" customWidth="1"/>
    <col min="4361" max="4363" width="4.5703125" style="89" customWidth="1"/>
    <col min="4364" max="4365" width="3.28515625" style="89" bestFit="1" customWidth="1"/>
    <col min="4366" max="4369" width="0" style="89" hidden="1" customWidth="1"/>
    <col min="4370" max="4370" width="4.28515625" style="89" customWidth="1"/>
    <col min="4371" max="4373" width="8" style="89" customWidth="1"/>
    <col min="4374" max="4376" width="2.7109375" style="89" customWidth="1"/>
    <col min="4377" max="4377" width="2.85546875" style="89" customWidth="1"/>
    <col min="4378" max="4383" width="2.7109375" style="89" customWidth="1"/>
    <col min="4384" max="4393" width="0" style="89" hidden="1" customWidth="1"/>
    <col min="4394" max="4394" width="4.28515625" style="89" customWidth="1"/>
    <col min="4395" max="4395" width="0" style="89" hidden="1" customWidth="1"/>
    <col min="4396" max="4396" width="3.28515625" style="89" bestFit="1" customWidth="1"/>
    <col min="4397" max="4397" width="0" style="89" hidden="1" customWidth="1"/>
    <col min="4398" max="4398" width="3.28515625" style="89" bestFit="1" customWidth="1"/>
    <col min="4399" max="4400" width="4.28515625" style="89" customWidth="1"/>
    <col min="4401" max="4401" width="19.85546875" style="89" customWidth="1"/>
    <col min="4402" max="4402" width="18.28515625" style="89" customWidth="1"/>
    <col min="4403" max="4403" width="5" style="89" customWidth="1"/>
    <col min="4404" max="4405" width="11.85546875" style="89" customWidth="1"/>
    <col min="4406" max="4406" width="9.5703125" style="89" customWidth="1"/>
    <col min="4407" max="4407" width="5.28515625" style="89" customWidth="1"/>
    <col min="4408" max="4408" width="15.28515625" style="89" customWidth="1"/>
    <col min="4409" max="4608" width="11.42578125" style="89"/>
    <col min="4609" max="4609" width="1.140625" style="89" customWidth="1"/>
    <col min="4610" max="4612" width="5.7109375" style="89" customWidth="1"/>
    <col min="4613" max="4613" width="7.28515625" style="89" customWidth="1"/>
    <col min="4614" max="4616" width="3.7109375" style="89" customWidth="1"/>
    <col min="4617" max="4619" width="4.5703125" style="89" customWidth="1"/>
    <col min="4620" max="4621" width="3.28515625" style="89" bestFit="1" customWidth="1"/>
    <col min="4622" max="4625" width="0" style="89" hidden="1" customWidth="1"/>
    <col min="4626" max="4626" width="4.28515625" style="89" customWidth="1"/>
    <col min="4627" max="4629" width="8" style="89" customWidth="1"/>
    <col min="4630" max="4632" width="2.7109375" style="89" customWidth="1"/>
    <col min="4633" max="4633" width="2.85546875" style="89" customWidth="1"/>
    <col min="4634" max="4639" width="2.7109375" style="89" customWidth="1"/>
    <col min="4640" max="4649" width="0" style="89" hidden="1" customWidth="1"/>
    <col min="4650" max="4650" width="4.28515625" style="89" customWidth="1"/>
    <col min="4651" max="4651" width="0" style="89" hidden="1" customWidth="1"/>
    <col min="4652" max="4652" width="3.28515625" style="89" bestFit="1" customWidth="1"/>
    <col min="4653" max="4653" width="0" style="89" hidden="1" customWidth="1"/>
    <col min="4654" max="4654" width="3.28515625" style="89" bestFit="1" customWidth="1"/>
    <col min="4655" max="4656" width="4.28515625" style="89" customWidth="1"/>
    <col min="4657" max="4657" width="19.85546875" style="89" customWidth="1"/>
    <col min="4658" max="4658" width="18.28515625" style="89" customWidth="1"/>
    <col min="4659" max="4659" width="5" style="89" customWidth="1"/>
    <col min="4660" max="4661" width="11.85546875" style="89" customWidth="1"/>
    <col min="4662" max="4662" width="9.5703125" style="89" customWidth="1"/>
    <col min="4663" max="4663" width="5.28515625" style="89" customWidth="1"/>
    <col min="4664" max="4664" width="15.28515625" style="89" customWidth="1"/>
    <col min="4665" max="4864" width="11.42578125" style="89"/>
    <col min="4865" max="4865" width="1.140625" style="89" customWidth="1"/>
    <col min="4866" max="4868" width="5.7109375" style="89" customWidth="1"/>
    <col min="4869" max="4869" width="7.28515625" style="89" customWidth="1"/>
    <col min="4870" max="4872" width="3.7109375" style="89" customWidth="1"/>
    <col min="4873" max="4875" width="4.5703125" style="89" customWidth="1"/>
    <col min="4876" max="4877" width="3.28515625" style="89" bestFit="1" customWidth="1"/>
    <col min="4878" max="4881" width="0" style="89" hidden="1" customWidth="1"/>
    <col min="4882" max="4882" width="4.28515625" style="89" customWidth="1"/>
    <col min="4883" max="4885" width="8" style="89" customWidth="1"/>
    <col min="4886" max="4888" width="2.7109375" style="89" customWidth="1"/>
    <col min="4889" max="4889" width="2.85546875" style="89" customWidth="1"/>
    <col min="4890" max="4895" width="2.7109375" style="89" customWidth="1"/>
    <col min="4896" max="4905" width="0" style="89" hidden="1" customWidth="1"/>
    <col min="4906" max="4906" width="4.28515625" style="89" customWidth="1"/>
    <col min="4907" max="4907" width="0" style="89" hidden="1" customWidth="1"/>
    <col min="4908" max="4908" width="3.28515625" style="89" bestFit="1" customWidth="1"/>
    <col min="4909" max="4909" width="0" style="89" hidden="1" customWidth="1"/>
    <col min="4910" max="4910" width="3.28515625" style="89" bestFit="1" customWidth="1"/>
    <col min="4911" max="4912" width="4.28515625" style="89" customWidth="1"/>
    <col min="4913" max="4913" width="19.85546875" style="89" customWidth="1"/>
    <col min="4914" max="4914" width="18.28515625" style="89" customWidth="1"/>
    <col min="4915" max="4915" width="5" style="89" customWidth="1"/>
    <col min="4916" max="4917" width="11.85546875" style="89" customWidth="1"/>
    <col min="4918" max="4918" width="9.5703125" style="89" customWidth="1"/>
    <col min="4919" max="4919" width="5.28515625" style="89" customWidth="1"/>
    <col min="4920" max="4920" width="15.28515625" style="89" customWidth="1"/>
    <col min="4921" max="5120" width="11.42578125" style="89"/>
    <col min="5121" max="5121" width="1.140625" style="89" customWidth="1"/>
    <col min="5122" max="5124" width="5.7109375" style="89" customWidth="1"/>
    <col min="5125" max="5125" width="7.28515625" style="89" customWidth="1"/>
    <col min="5126" max="5128" width="3.7109375" style="89" customWidth="1"/>
    <col min="5129" max="5131" width="4.5703125" style="89" customWidth="1"/>
    <col min="5132" max="5133" width="3.28515625" style="89" bestFit="1" customWidth="1"/>
    <col min="5134" max="5137" width="0" style="89" hidden="1" customWidth="1"/>
    <col min="5138" max="5138" width="4.28515625" style="89" customWidth="1"/>
    <col min="5139" max="5141" width="8" style="89" customWidth="1"/>
    <col min="5142" max="5144" width="2.7109375" style="89" customWidth="1"/>
    <col min="5145" max="5145" width="2.85546875" style="89" customWidth="1"/>
    <col min="5146" max="5151" width="2.7109375" style="89" customWidth="1"/>
    <col min="5152" max="5161" width="0" style="89" hidden="1" customWidth="1"/>
    <col min="5162" max="5162" width="4.28515625" style="89" customWidth="1"/>
    <col min="5163" max="5163" width="0" style="89" hidden="1" customWidth="1"/>
    <col min="5164" max="5164" width="3.28515625" style="89" bestFit="1" customWidth="1"/>
    <col min="5165" max="5165" width="0" style="89" hidden="1" customWidth="1"/>
    <col min="5166" max="5166" width="3.28515625" style="89" bestFit="1" customWidth="1"/>
    <col min="5167" max="5168" width="4.28515625" style="89" customWidth="1"/>
    <col min="5169" max="5169" width="19.85546875" style="89" customWidth="1"/>
    <col min="5170" max="5170" width="18.28515625" style="89" customWidth="1"/>
    <col min="5171" max="5171" width="5" style="89" customWidth="1"/>
    <col min="5172" max="5173" width="11.85546875" style="89" customWidth="1"/>
    <col min="5174" max="5174" width="9.5703125" style="89" customWidth="1"/>
    <col min="5175" max="5175" width="5.28515625" style="89" customWidth="1"/>
    <col min="5176" max="5176" width="15.28515625" style="89" customWidth="1"/>
    <col min="5177" max="5376" width="11.42578125" style="89"/>
    <col min="5377" max="5377" width="1.140625" style="89" customWidth="1"/>
    <col min="5378" max="5380" width="5.7109375" style="89" customWidth="1"/>
    <col min="5381" max="5381" width="7.28515625" style="89" customWidth="1"/>
    <col min="5382" max="5384" width="3.7109375" style="89" customWidth="1"/>
    <col min="5385" max="5387" width="4.5703125" style="89" customWidth="1"/>
    <col min="5388" max="5389" width="3.28515625" style="89" bestFit="1" customWidth="1"/>
    <col min="5390" max="5393" width="0" style="89" hidden="1" customWidth="1"/>
    <col min="5394" max="5394" width="4.28515625" style="89" customWidth="1"/>
    <col min="5395" max="5397" width="8" style="89" customWidth="1"/>
    <col min="5398" max="5400" width="2.7109375" style="89" customWidth="1"/>
    <col min="5401" max="5401" width="2.85546875" style="89" customWidth="1"/>
    <col min="5402" max="5407" width="2.7109375" style="89" customWidth="1"/>
    <col min="5408" max="5417" width="0" style="89" hidden="1" customWidth="1"/>
    <col min="5418" max="5418" width="4.28515625" style="89" customWidth="1"/>
    <col min="5419" max="5419" width="0" style="89" hidden="1" customWidth="1"/>
    <col min="5420" max="5420" width="3.28515625" style="89" bestFit="1" customWidth="1"/>
    <col min="5421" max="5421" width="0" style="89" hidden="1" customWidth="1"/>
    <col min="5422" max="5422" width="3.28515625" style="89" bestFit="1" customWidth="1"/>
    <col min="5423" max="5424" width="4.28515625" style="89" customWidth="1"/>
    <col min="5425" max="5425" width="19.85546875" style="89" customWidth="1"/>
    <col min="5426" max="5426" width="18.28515625" style="89" customWidth="1"/>
    <col min="5427" max="5427" width="5" style="89" customWidth="1"/>
    <col min="5428" max="5429" width="11.85546875" style="89" customWidth="1"/>
    <col min="5430" max="5430" width="9.5703125" style="89" customWidth="1"/>
    <col min="5431" max="5431" width="5.28515625" style="89" customWidth="1"/>
    <col min="5432" max="5432" width="15.28515625" style="89" customWidth="1"/>
    <col min="5433" max="5632" width="11.42578125" style="89"/>
    <col min="5633" max="5633" width="1.140625" style="89" customWidth="1"/>
    <col min="5634" max="5636" width="5.7109375" style="89" customWidth="1"/>
    <col min="5637" max="5637" width="7.28515625" style="89" customWidth="1"/>
    <col min="5638" max="5640" width="3.7109375" style="89" customWidth="1"/>
    <col min="5641" max="5643" width="4.5703125" style="89" customWidth="1"/>
    <col min="5644" max="5645" width="3.28515625" style="89" bestFit="1" customWidth="1"/>
    <col min="5646" max="5649" width="0" style="89" hidden="1" customWidth="1"/>
    <col min="5650" max="5650" width="4.28515625" style="89" customWidth="1"/>
    <col min="5651" max="5653" width="8" style="89" customWidth="1"/>
    <col min="5654" max="5656" width="2.7109375" style="89" customWidth="1"/>
    <col min="5657" max="5657" width="2.85546875" style="89" customWidth="1"/>
    <col min="5658" max="5663" width="2.7109375" style="89" customWidth="1"/>
    <col min="5664" max="5673" width="0" style="89" hidden="1" customWidth="1"/>
    <col min="5674" max="5674" width="4.28515625" style="89" customWidth="1"/>
    <col min="5675" max="5675" width="0" style="89" hidden="1" customWidth="1"/>
    <col min="5676" max="5676" width="3.28515625" style="89" bestFit="1" customWidth="1"/>
    <col min="5677" max="5677" width="0" style="89" hidden="1" customWidth="1"/>
    <col min="5678" max="5678" width="3.28515625" style="89" bestFit="1" customWidth="1"/>
    <col min="5679" max="5680" width="4.28515625" style="89" customWidth="1"/>
    <col min="5681" max="5681" width="19.85546875" style="89" customWidth="1"/>
    <col min="5682" max="5682" width="18.28515625" style="89" customWidth="1"/>
    <col min="5683" max="5683" width="5" style="89" customWidth="1"/>
    <col min="5684" max="5685" width="11.85546875" style="89" customWidth="1"/>
    <col min="5686" max="5686" width="9.5703125" style="89" customWidth="1"/>
    <col min="5687" max="5687" width="5.28515625" style="89" customWidth="1"/>
    <col min="5688" max="5688" width="15.28515625" style="89" customWidth="1"/>
    <col min="5689" max="5888" width="11.42578125" style="89"/>
    <col min="5889" max="5889" width="1.140625" style="89" customWidth="1"/>
    <col min="5890" max="5892" width="5.7109375" style="89" customWidth="1"/>
    <col min="5893" max="5893" width="7.28515625" style="89" customWidth="1"/>
    <col min="5894" max="5896" width="3.7109375" style="89" customWidth="1"/>
    <col min="5897" max="5899" width="4.5703125" style="89" customWidth="1"/>
    <col min="5900" max="5901" width="3.28515625" style="89" bestFit="1" customWidth="1"/>
    <col min="5902" max="5905" width="0" style="89" hidden="1" customWidth="1"/>
    <col min="5906" max="5906" width="4.28515625" style="89" customWidth="1"/>
    <col min="5907" max="5909" width="8" style="89" customWidth="1"/>
    <col min="5910" max="5912" width="2.7109375" style="89" customWidth="1"/>
    <col min="5913" max="5913" width="2.85546875" style="89" customWidth="1"/>
    <col min="5914" max="5919" width="2.7109375" style="89" customWidth="1"/>
    <col min="5920" max="5929" width="0" style="89" hidden="1" customWidth="1"/>
    <col min="5930" max="5930" width="4.28515625" style="89" customWidth="1"/>
    <col min="5931" max="5931" width="0" style="89" hidden="1" customWidth="1"/>
    <col min="5932" max="5932" width="3.28515625" style="89" bestFit="1" customWidth="1"/>
    <col min="5933" max="5933" width="0" style="89" hidden="1" customWidth="1"/>
    <col min="5934" max="5934" width="3.28515625" style="89" bestFit="1" customWidth="1"/>
    <col min="5935" max="5936" width="4.28515625" style="89" customWidth="1"/>
    <col min="5937" max="5937" width="19.85546875" style="89" customWidth="1"/>
    <col min="5938" max="5938" width="18.28515625" style="89" customWidth="1"/>
    <col min="5939" max="5939" width="5" style="89" customWidth="1"/>
    <col min="5940" max="5941" width="11.85546875" style="89" customWidth="1"/>
    <col min="5942" max="5942" width="9.5703125" style="89" customWidth="1"/>
    <col min="5943" max="5943" width="5.28515625" style="89" customWidth="1"/>
    <col min="5944" max="5944" width="15.28515625" style="89" customWidth="1"/>
    <col min="5945" max="6144" width="11.42578125" style="89"/>
    <col min="6145" max="6145" width="1.140625" style="89" customWidth="1"/>
    <col min="6146" max="6148" width="5.7109375" style="89" customWidth="1"/>
    <col min="6149" max="6149" width="7.28515625" style="89" customWidth="1"/>
    <col min="6150" max="6152" width="3.7109375" style="89" customWidth="1"/>
    <col min="6153" max="6155" width="4.5703125" style="89" customWidth="1"/>
    <col min="6156" max="6157" width="3.28515625" style="89" bestFit="1" customWidth="1"/>
    <col min="6158" max="6161" width="0" style="89" hidden="1" customWidth="1"/>
    <col min="6162" max="6162" width="4.28515625" style="89" customWidth="1"/>
    <col min="6163" max="6165" width="8" style="89" customWidth="1"/>
    <col min="6166" max="6168" width="2.7109375" style="89" customWidth="1"/>
    <col min="6169" max="6169" width="2.85546875" style="89" customWidth="1"/>
    <col min="6170" max="6175" width="2.7109375" style="89" customWidth="1"/>
    <col min="6176" max="6185" width="0" style="89" hidden="1" customWidth="1"/>
    <col min="6186" max="6186" width="4.28515625" style="89" customWidth="1"/>
    <col min="6187" max="6187" width="0" style="89" hidden="1" customWidth="1"/>
    <col min="6188" max="6188" width="3.28515625" style="89" bestFit="1" customWidth="1"/>
    <col min="6189" max="6189" width="0" style="89" hidden="1" customWidth="1"/>
    <col min="6190" max="6190" width="3.28515625" style="89" bestFit="1" customWidth="1"/>
    <col min="6191" max="6192" width="4.28515625" style="89" customWidth="1"/>
    <col min="6193" max="6193" width="19.85546875" style="89" customWidth="1"/>
    <col min="6194" max="6194" width="18.28515625" style="89" customWidth="1"/>
    <col min="6195" max="6195" width="5" style="89" customWidth="1"/>
    <col min="6196" max="6197" width="11.85546875" style="89" customWidth="1"/>
    <col min="6198" max="6198" width="9.5703125" style="89" customWidth="1"/>
    <col min="6199" max="6199" width="5.28515625" style="89" customWidth="1"/>
    <col min="6200" max="6200" width="15.28515625" style="89" customWidth="1"/>
    <col min="6201" max="6400" width="11.42578125" style="89"/>
    <col min="6401" max="6401" width="1.140625" style="89" customWidth="1"/>
    <col min="6402" max="6404" width="5.7109375" style="89" customWidth="1"/>
    <col min="6405" max="6405" width="7.28515625" style="89" customWidth="1"/>
    <col min="6406" max="6408" width="3.7109375" style="89" customWidth="1"/>
    <col min="6409" max="6411" width="4.5703125" style="89" customWidth="1"/>
    <col min="6412" max="6413" width="3.28515625" style="89" bestFit="1" customWidth="1"/>
    <col min="6414" max="6417" width="0" style="89" hidden="1" customWidth="1"/>
    <col min="6418" max="6418" width="4.28515625" style="89" customWidth="1"/>
    <col min="6419" max="6421" width="8" style="89" customWidth="1"/>
    <col min="6422" max="6424" width="2.7109375" style="89" customWidth="1"/>
    <col min="6425" max="6425" width="2.85546875" style="89" customWidth="1"/>
    <col min="6426" max="6431" width="2.7109375" style="89" customWidth="1"/>
    <col min="6432" max="6441" width="0" style="89" hidden="1" customWidth="1"/>
    <col min="6442" max="6442" width="4.28515625" style="89" customWidth="1"/>
    <col min="6443" max="6443" width="0" style="89" hidden="1" customWidth="1"/>
    <col min="6444" max="6444" width="3.28515625" style="89" bestFit="1" customWidth="1"/>
    <col min="6445" max="6445" width="0" style="89" hidden="1" customWidth="1"/>
    <col min="6446" max="6446" width="3.28515625" style="89" bestFit="1" customWidth="1"/>
    <col min="6447" max="6448" width="4.28515625" style="89" customWidth="1"/>
    <col min="6449" max="6449" width="19.85546875" style="89" customWidth="1"/>
    <col min="6450" max="6450" width="18.28515625" style="89" customWidth="1"/>
    <col min="6451" max="6451" width="5" style="89" customWidth="1"/>
    <col min="6452" max="6453" width="11.85546875" style="89" customWidth="1"/>
    <col min="6454" max="6454" width="9.5703125" style="89" customWidth="1"/>
    <col min="6455" max="6455" width="5.28515625" style="89" customWidth="1"/>
    <col min="6456" max="6456" width="15.28515625" style="89" customWidth="1"/>
    <col min="6457" max="6656" width="11.42578125" style="89"/>
    <col min="6657" max="6657" width="1.140625" style="89" customWidth="1"/>
    <col min="6658" max="6660" width="5.7109375" style="89" customWidth="1"/>
    <col min="6661" max="6661" width="7.28515625" style="89" customWidth="1"/>
    <col min="6662" max="6664" width="3.7109375" style="89" customWidth="1"/>
    <col min="6665" max="6667" width="4.5703125" style="89" customWidth="1"/>
    <col min="6668" max="6669" width="3.28515625" style="89" bestFit="1" customWidth="1"/>
    <col min="6670" max="6673" width="0" style="89" hidden="1" customWidth="1"/>
    <col min="6674" max="6674" width="4.28515625" style="89" customWidth="1"/>
    <col min="6675" max="6677" width="8" style="89" customWidth="1"/>
    <col min="6678" max="6680" width="2.7109375" style="89" customWidth="1"/>
    <col min="6681" max="6681" width="2.85546875" style="89" customWidth="1"/>
    <col min="6682" max="6687" width="2.7109375" style="89" customWidth="1"/>
    <col min="6688" max="6697" width="0" style="89" hidden="1" customWidth="1"/>
    <col min="6698" max="6698" width="4.28515625" style="89" customWidth="1"/>
    <col min="6699" max="6699" width="0" style="89" hidden="1" customWidth="1"/>
    <col min="6700" max="6700" width="3.28515625" style="89" bestFit="1" customWidth="1"/>
    <col min="6701" max="6701" width="0" style="89" hidden="1" customWidth="1"/>
    <col min="6702" max="6702" width="3.28515625" style="89" bestFit="1" customWidth="1"/>
    <col min="6703" max="6704" width="4.28515625" style="89" customWidth="1"/>
    <col min="6705" max="6705" width="19.85546875" style="89" customWidth="1"/>
    <col min="6706" max="6706" width="18.28515625" style="89" customWidth="1"/>
    <col min="6707" max="6707" width="5" style="89" customWidth="1"/>
    <col min="6708" max="6709" width="11.85546875" style="89" customWidth="1"/>
    <col min="6710" max="6710" width="9.5703125" style="89" customWidth="1"/>
    <col min="6711" max="6711" width="5.28515625" style="89" customWidth="1"/>
    <col min="6712" max="6712" width="15.28515625" style="89" customWidth="1"/>
    <col min="6713" max="6912" width="11.42578125" style="89"/>
    <col min="6913" max="6913" width="1.140625" style="89" customWidth="1"/>
    <col min="6914" max="6916" width="5.7109375" style="89" customWidth="1"/>
    <col min="6917" max="6917" width="7.28515625" style="89" customWidth="1"/>
    <col min="6918" max="6920" width="3.7109375" style="89" customWidth="1"/>
    <col min="6921" max="6923" width="4.5703125" style="89" customWidth="1"/>
    <col min="6924" max="6925" width="3.28515625" style="89" bestFit="1" customWidth="1"/>
    <col min="6926" max="6929" width="0" style="89" hidden="1" customWidth="1"/>
    <col min="6930" max="6930" width="4.28515625" style="89" customWidth="1"/>
    <col min="6931" max="6933" width="8" style="89" customWidth="1"/>
    <col min="6934" max="6936" width="2.7109375" style="89" customWidth="1"/>
    <col min="6937" max="6937" width="2.85546875" style="89" customWidth="1"/>
    <col min="6938" max="6943" width="2.7109375" style="89" customWidth="1"/>
    <col min="6944" max="6953" width="0" style="89" hidden="1" customWidth="1"/>
    <col min="6954" max="6954" width="4.28515625" style="89" customWidth="1"/>
    <col min="6955" max="6955" width="0" style="89" hidden="1" customWidth="1"/>
    <col min="6956" max="6956" width="3.28515625" style="89" bestFit="1" customWidth="1"/>
    <col min="6957" max="6957" width="0" style="89" hidden="1" customWidth="1"/>
    <col min="6958" max="6958" width="3.28515625" style="89" bestFit="1" customWidth="1"/>
    <col min="6959" max="6960" width="4.28515625" style="89" customWidth="1"/>
    <col min="6961" max="6961" width="19.85546875" style="89" customWidth="1"/>
    <col min="6962" max="6962" width="18.28515625" style="89" customWidth="1"/>
    <col min="6963" max="6963" width="5" style="89" customWidth="1"/>
    <col min="6964" max="6965" width="11.85546875" style="89" customWidth="1"/>
    <col min="6966" max="6966" width="9.5703125" style="89" customWidth="1"/>
    <col min="6967" max="6967" width="5.28515625" style="89" customWidth="1"/>
    <col min="6968" max="6968" width="15.28515625" style="89" customWidth="1"/>
    <col min="6969" max="7168" width="11.42578125" style="89"/>
    <col min="7169" max="7169" width="1.140625" style="89" customWidth="1"/>
    <col min="7170" max="7172" width="5.7109375" style="89" customWidth="1"/>
    <col min="7173" max="7173" width="7.28515625" style="89" customWidth="1"/>
    <col min="7174" max="7176" width="3.7109375" style="89" customWidth="1"/>
    <col min="7177" max="7179" width="4.5703125" style="89" customWidth="1"/>
    <col min="7180" max="7181" width="3.28515625" style="89" bestFit="1" customWidth="1"/>
    <col min="7182" max="7185" width="0" style="89" hidden="1" customWidth="1"/>
    <col min="7186" max="7186" width="4.28515625" style="89" customWidth="1"/>
    <col min="7187" max="7189" width="8" style="89" customWidth="1"/>
    <col min="7190" max="7192" width="2.7109375" style="89" customWidth="1"/>
    <col min="7193" max="7193" width="2.85546875" style="89" customWidth="1"/>
    <col min="7194" max="7199" width="2.7109375" style="89" customWidth="1"/>
    <col min="7200" max="7209" width="0" style="89" hidden="1" customWidth="1"/>
    <col min="7210" max="7210" width="4.28515625" style="89" customWidth="1"/>
    <col min="7211" max="7211" width="0" style="89" hidden="1" customWidth="1"/>
    <col min="7212" max="7212" width="3.28515625" style="89" bestFit="1" customWidth="1"/>
    <col min="7213" max="7213" width="0" style="89" hidden="1" customWidth="1"/>
    <col min="7214" max="7214" width="3.28515625" style="89" bestFit="1" customWidth="1"/>
    <col min="7215" max="7216" width="4.28515625" style="89" customWidth="1"/>
    <col min="7217" max="7217" width="19.85546875" style="89" customWidth="1"/>
    <col min="7218" max="7218" width="18.28515625" style="89" customWidth="1"/>
    <col min="7219" max="7219" width="5" style="89" customWidth="1"/>
    <col min="7220" max="7221" width="11.85546875" style="89" customWidth="1"/>
    <col min="7222" max="7222" width="9.5703125" style="89" customWidth="1"/>
    <col min="7223" max="7223" width="5.28515625" style="89" customWidth="1"/>
    <col min="7224" max="7224" width="15.28515625" style="89" customWidth="1"/>
    <col min="7225" max="7424" width="11.42578125" style="89"/>
    <col min="7425" max="7425" width="1.140625" style="89" customWidth="1"/>
    <col min="7426" max="7428" width="5.7109375" style="89" customWidth="1"/>
    <col min="7429" max="7429" width="7.28515625" style="89" customWidth="1"/>
    <col min="7430" max="7432" width="3.7109375" style="89" customWidth="1"/>
    <col min="7433" max="7435" width="4.5703125" style="89" customWidth="1"/>
    <col min="7436" max="7437" width="3.28515625" style="89" bestFit="1" customWidth="1"/>
    <col min="7438" max="7441" width="0" style="89" hidden="1" customWidth="1"/>
    <col min="7442" max="7442" width="4.28515625" style="89" customWidth="1"/>
    <col min="7443" max="7445" width="8" style="89" customWidth="1"/>
    <col min="7446" max="7448" width="2.7109375" style="89" customWidth="1"/>
    <col min="7449" max="7449" width="2.85546875" style="89" customWidth="1"/>
    <col min="7450" max="7455" width="2.7109375" style="89" customWidth="1"/>
    <col min="7456" max="7465" width="0" style="89" hidden="1" customWidth="1"/>
    <col min="7466" max="7466" width="4.28515625" style="89" customWidth="1"/>
    <col min="7467" max="7467" width="0" style="89" hidden="1" customWidth="1"/>
    <col min="7468" max="7468" width="3.28515625" style="89" bestFit="1" customWidth="1"/>
    <col min="7469" max="7469" width="0" style="89" hidden="1" customWidth="1"/>
    <col min="7470" max="7470" width="3.28515625" style="89" bestFit="1" customWidth="1"/>
    <col min="7471" max="7472" width="4.28515625" style="89" customWidth="1"/>
    <col min="7473" max="7473" width="19.85546875" style="89" customWidth="1"/>
    <col min="7474" max="7474" width="18.28515625" style="89" customWidth="1"/>
    <col min="7475" max="7475" width="5" style="89" customWidth="1"/>
    <col min="7476" max="7477" width="11.85546875" style="89" customWidth="1"/>
    <col min="7478" max="7478" width="9.5703125" style="89" customWidth="1"/>
    <col min="7479" max="7479" width="5.28515625" style="89" customWidth="1"/>
    <col min="7480" max="7480" width="15.28515625" style="89" customWidth="1"/>
    <col min="7481" max="7680" width="11.42578125" style="89"/>
    <col min="7681" max="7681" width="1.140625" style="89" customWidth="1"/>
    <col min="7682" max="7684" width="5.7109375" style="89" customWidth="1"/>
    <col min="7685" max="7685" width="7.28515625" style="89" customWidth="1"/>
    <col min="7686" max="7688" width="3.7109375" style="89" customWidth="1"/>
    <col min="7689" max="7691" width="4.5703125" style="89" customWidth="1"/>
    <col min="7692" max="7693" width="3.28515625" style="89" bestFit="1" customWidth="1"/>
    <col min="7694" max="7697" width="0" style="89" hidden="1" customWidth="1"/>
    <col min="7698" max="7698" width="4.28515625" style="89" customWidth="1"/>
    <col min="7699" max="7701" width="8" style="89" customWidth="1"/>
    <col min="7702" max="7704" width="2.7109375" style="89" customWidth="1"/>
    <col min="7705" max="7705" width="2.85546875" style="89" customWidth="1"/>
    <col min="7706" max="7711" width="2.7109375" style="89" customWidth="1"/>
    <col min="7712" max="7721" width="0" style="89" hidden="1" customWidth="1"/>
    <col min="7722" max="7722" width="4.28515625" style="89" customWidth="1"/>
    <col min="7723" max="7723" width="0" style="89" hidden="1" customWidth="1"/>
    <col min="7724" max="7724" width="3.28515625" style="89" bestFit="1" customWidth="1"/>
    <col min="7725" max="7725" width="0" style="89" hidden="1" customWidth="1"/>
    <col min="7726" max="7726" width="3.28515625" style="89" bestFit="1" customWidth="1"/>
    <col min="7727" max="7728" width="4.28515625" style="89" customWidth="1"/>
    <col min="7729" max="7729" width="19.85546875" style="89" customWidth="1"/>
    <col min="7730" max="7730" width="18.28515625" style="89" customWidth="1"/>
    <col min="7731" max="7731" width="5" style="89" customWidth="1"/>
    <col min="7732" max="7733" width="11.85546875" style="89" customWidth="1"/>
    <col min="7734" max="7734" width="9.5703125" style="89" customWidth="1"/>
    <col min="7735" max="7735" width="5.28515625" style="89" customWidth="1"/>
    <col min="7736" max="7736" width="15.28515625" style="89" customWidth="1"/>
    <col min="7737" max="7936" width="11.42578125" style="89"/>
    <col min="7937" max="7937" width="1.140625" style="89" customWidth="1"/>
    <col min="7938" max="7940" width="5.7109375" style="89" customWidth="1"/>
    <col min="7941" max="7941" width="7.28515625" style="89" customWidth="1"/>
    <col min="7942" max="7944" width="3.7109375" style="89" customWidth="1"/>
    <col min="7945" max="7947" width="4.5703125" style="89" customWidth="1"/>
    <col min="7948" max="7949" width="3.28515625" style="89" bestFit="1" customWidth="1"/>
    <col min="7950" max="7953" width="0" style="89" hidden="1" customWidth="1"/>
    <col min="7954" max="7954" width="4.28515625" style="89" customWidth="1"/>
    <col min="7955" max="7957" width="8" style="89" customWidth="1"/>
    <col min="7958" max="7960" width="2.7109375" style="89" customWidth="1"/>
    <col min="7961" max="7961" width="2.85546875" style="89" customWidth="1"/>
    <col min="7962" max="7967" width="2.7109375" style="89" customWidth="1"/>
    <col min="7968" max="7977" width="0" style="89" hidden="1" customWidth="1"/>
    <col min="7978" max="7978" width="4.28515625" style="89" customWidth="1"/>
    <col min="7979" max="7979" width="0" style="89" hidden="1" customWidth="1"/>
    <col min="7980" max="7980" width="3.28515625" style="89" bestFit="1" customWidth="1"/>
    <col min="7981" max="7981" width="0" style="89" hidden="1" customWidth="1"/>
    <col min="7982" max="7982" width="3.28515625" style="89" bestFit="1" customWidth="1"/>
    <col min="7983" max="7984" width="4.28515625" style="89" customWidth="1"/>
    <col min="7985" max="7985" width="19.85546875" style="89" customWidth="1"/>
    <col min="7986" max="7986" width="18.28515625" style="89" customWidth="1"/>
    <col min="7987" max="7987" width="5" style="89" customWidth="1"/>
    <col min="7988" max="7989" width="11.85546875" style="89" customWidth="1"/>
    <col min="7990" max="7990" width="9.5703125" style="89" customWidth="1"/>
    <col min="7991" max="7991" width="5.28515625" style="89" customWidth="1"/>
    <col min="7992" max="7992" width="15.28515625" style="89" customWidth="1"/>
    <col min="7993" max="8192" width="11.42578125" style="89"/>
    <col min="8193" max="8193" width="1.140625" style="89" customWidth="1"/>
    <col min="8194" max="8196" width="5.7109375" style="89" customWidth="1"/>
    <col min="8197" max="8197" width="7.28515625" style="89" customWidth="1"/>
    <col min="8198" max="8200" width="3.7109375" style="89" customWidth="1"/>
    <col min="8201" max="8203" width="4.5703125" style="89" customWidth="1"/>
    <col min="8204" max="8205" width="3.28515625" style="89" bestFit="1" customWidth="1"/>
    <col min="8206" max="8209" width="0" style="89" hidden="1" customWidth="1"/>
    <col min="8210" max="8210" width="4.28515625" style="89" customWidth="1"/>
    <col min="8211" max="8213" width="8" style="89" customWidth="1"/>
    <col min="8214" max="8216" width="2.7109375" style="89" customWidth="1"/>
    <col min="8217" max="8217" width="2.85546875" style="89" customWidth="1"/>
    <col min="8218" max="8223" width="2.7109375" style="89" customWidth="1"/>
    <col min="8224" max="8233" width="0" style="89" hidden="1" customWidth="1"/>
    <col min="8234" max="8234" width="4.28515625" style="89" customWidth="1"/>
    <col min="8235" max="8235" width="0" style="89" hidden="1" customWidth="1"/>
    <col min="8236" max="8236" width="3.28515625" style="89" bestFit="1" customWidth="1"/>
    <col min="8237" max="8237" width="0" style="89" hidden="1" customWidth="1"/>
    <col min="8238" max="8238" width="3.28515625" style="89" bestFit="1" customWidth="1"/>
    <col min="8239" max="8240" width="4.28515625" style="89" customWidth="1"/>
    <col min="8241" max="8241" width="19.85546875" style="89" customWidth="1"/>
    <col min="8242" max="8242" width="18.28515625" style="89" customWidth="1"/>
    <col min="8243" max="8243" width="5" style="89" customWidth="1"/>
    <col min="8244" max="8245" width="11.85546875" style="89" customWidth="1"/>
    <col min="8246" max="8246" width="9.5703125" style="89" customWidth="1"/>
    <col min="8247" max="8247" width="5.28515625" style="89" customWidth="1"/>
    <col min="8248" max="8248" width="15.28515625" style="89" customWidth="1"/>
    <col min="8249" max="8448" width="11.42578125" style="89"/>
    <col min="8449" max="8449" width="1.140625" style="89" customWidth="1"/>
    <col min="8450" max="8452" width="5.7109375" style="89" customWidth="1"/>
    <col min="8453" max="8453" width="7.28515625" style="89" customWidth="1"/>
    <col min="8454" max="8456" width="3.7109375" style="89" customWidth="1"/>
    <col min="8457" max="8459" width="4.5703125" style="89" customWidth="1"/>
    <col min="8460" max="8461" width="3.28515625" style="89" bestFit="1" customWidth="1"/>
    <col min="8462" max="8465" width="0" style="89" hidden="1" customWidth="1"/>
    <col min="8466" max="8466" width="4.28515625" style="89" customWidth="1"/>
    <col min="8467" max="8469" width="8" style="89" customWidth="1"/>
    <col min="8470" max="8472" width="2.7109375" style="89" customWidth="1"/>
    <col min="8473" max="8473" width="2.85546875" style="89" customWidth="1"/>
    <col min="8474" max="8479" width="2.7109375" style="89" customWidth="1"/>
    <col min="8480" max="8489" width="0" style="89" hidden="1" customWidth="1"/>
    <col min="8490" max="8490" width="4.28515625" style="89" customWidth="1"/>
    <col min="8491" max="8491" width="0" style="89" hidden="1" customWidth="1"/>
    <col min="8492" max="8492" width="3.28515625" style="89" bestFit="1" customWidth="1"/>
    <col min="8493" max="8493" width="0" style="89" hidden="1" customWidth="1"/>
    <col min="8494" max="8494" width="3.28515625" style="89" bestFit="1" customWidth="1"/>
    <col min="8495" max="8496" width="4.28515625" style="89" customWidth="1"/>
    <col min="8497" max="8497" width="19.85546875" style="89" customWidth="1"/>
    <col min="8498" max="8498" width="18.28515625" style="89" customWidth="1"/>
    <col min="8499" max="8499" width="5" style="89" customWidth="1"/>
    <col min="8500" max="8501" width="11.85546875" style="89" customWidth="1"/>
    <col min="8502" max="8502" width="9.5703125" style="89" customWidth="1"/>
    <col min="8503" max="8503" width="5.28515625" style="89" customWidth="1"/>
    <col min="8504" max="8504" width="15.28515625" style="89" customWidth="1"/>
    <col min="8505" max="8704" width="11.42578125" style="89"/>
    <col min="8705" max="8705" width="1.140625" style="89" customWidth="1"/>
    <col min="8706" max="8708" width="5.7109375" style="89" customWidth="1"/>
    <col min="8709" max="8709" width="7.28515625" style="89" customWidth="1"/>
    <col min="8710" max="8712" width="3.7109375" style="89" customWidth="1"/>
    <col min="8713" max="8715" width="4.5703125" style="89" customWidth="1"/>
    <col min="8716" max="8717" width="3.28515625" style="89" bestFit="1" customWidth="1"/>
    <col min="8718" max="8721" width="0" style="89" hidden="1" customWidth="1"/>
    <col min="8722" max="8722" width="4.28515625" style="89" customWidth="1"/>
    <col min="8723" max="8725" width="8" style="89" customWidth="1"/>
    <col min="8726" max="8728" width="2.7109375" style="89" customWidth="1"/>
    <col min="8729" max="8729" width="2.85546875" style="89" customWidth="1"/>
    <col min="8730" max="8735" width="2.7109375" style="89" customWidth="1"/>
    <col min="8736" max="8745" width="0" style="89" hidden="1" customWidth="1"/>
    <col min="8746" max="8746" width="4.28515625" style="89" customWidth="1"/>
    <col min="8747" max="8747" width="0" style="89" hidden="1" customWidth="1"/>
    <col min="8748" max="8748" width="3.28515625" style="89" bestFit="1" customWidth="1"/>
    <col min="8749" max="8749" width="0" style="89" hidden="1" customWidth="1"/>
    <col min="8750" max="8750" width="3.28515625" style="89" bestFit="1" customWidth="1"/>
    <col min="8751" max="8752" width="4.28515625" style="89" customWidth="1"/>
    <col min="8753" max="8753" width="19.85546875" style="89" customWidth="1"/>
    <col min="8754" max="8754" width="18.28515625" style="89" customWidth="1"/>
    <col min="8755" max="8755" width="5" style="89" customWidth="1"/>
    <col min="8756" max="8757" width="11.85546875" style="89" customWidth="1"/>
    <col min="8758" max="8758" width="9.5703125" style="89" customWidth="1"/>
    <col min="8759" max="8759" width="5.28515625" style="89" customWidth="1"/>
    <col min="8760" max="8760" width="15.28515625" style="89" customWidth="1"/>
    <col min="8761" max="8960" width="11.42578125" style="89"/>
    <col min="8961" max="8961" width="1.140625" style="89" customWidth="1"/>
    <col min="8962" max="8964" width="5.7109375" style="89" customWidth="1"/>
    <col min="8965" max="8965" width="7.28515625" style="89" customWidth="1"/>
    <col min="8966" max="8968" width="3.7109375" style="89" customWidth="1"/>
    <col min="8969" max="8971" width="4.5703125" style="89" customWidth="1"/>
    <col min="8972" max="8973" width="3.28515625" style="89" bestFit="1" customWidth="1"/>
    <col min="8974" max="8977" width="0" style="89" hidden="1" customWidth="1"/>
    <col min="8978" max="8978" width="4.28515625" style="89" customWidth="1"/>
    <col min="8979" max="8981" width="8" style="89" customWidth="1"/>
    <col min="8982" max="8984" width="2.7109375" style="89" customWidth="1"/>
    <col min="8985" max="8985" width="2.85546875" style="89" customWidth="1"/>
    <col min="8986" max="8991" width="2.7109375" style="89" customWidth="1"/>
    <col min="8992" max="9001" width="0" style="89" hidden="1" customWidth="1"/>
    <col min="9002" max="9002" width="4.28515625" style="89" customWidth="1"/>
    <col min="9003" max="9003" width="0" style="89" hidden="1" customWidth="1"/>
    <col min="9004" max="9004" width="3.28515625" style="89" bestFit="1" customWidth="1"/>
    <col min="9005" max="9005" width="0" style="89" hidden="1" customWidth="1"/>
    <col min="9006" max="9006" width="3.28515625" style="89" bestFit="1" customWidth="1"/>
    <col min="9007" max="9008" width="4.28515625" style="89" customWidth="1"/>
    <col min="9009" max="9009" width="19.85546875" style="89" customWidth="1"/>
    <col min="9010" max="9010" width="18.28515625" style="89" customWidth="1"/>
    <col min="9011" max="9011" width="5" style="89" customWidth="1"/>
    <col min="9012" max="9013" width="11.85546875" style="89" customWidth="1"/>
    <col min="9014" max="9014" width="9.5703125" style="89" customWidth="1"/>
    <col min="9015" max="9015" width="5.28515625" style="89" customWidth="1"/>
    <col min="9016" max="9016" width="15.28515625" style="89" customWidth="1"/>
    <col min="9017" max="9216" width="11.42578125" style="89"/>
    <col min="9217" max="9217" width="1.140625" style="89" customWidth="1"/>
    <col min="9218" max="9220" width="5.7109375" style="89" customWidth="1"/>
    <col min="9221" max="9221" width="7.28515625" style="89" customWidth="1"/>
    <col min="9222" max="9224" width="3.7109375" style="89" customWidth="1"/>
    <col min="9225" max="9227" width="4.5703125" style="89" customWidth="1"/>
    <col min="9228" max="9229" width="3.28515625" style="89" bestFit="1" customWidth="1"/>
    <col min="9230" max="9233" width="0" style="89" hidden="1" customWidth="1"/>
    <col min="9234" max="9234" width="4.28515625" style="89" customWidth="1"/>
    <col min="9235" max="9237" width="8" style="89" customWidth="1"/>
    <col min="9238" max="9240" width="2.7109375" style="89" customWidth="1"/>
    <col min="9241" max="9241" width="2.85546875" style="89" customWidth="1"/>
    <col min="9242" max="9247" width="2.7109375" style="89" customWidth="1"/>
    <col min="9248" max="9257" width="0" style="89" hidden="1" customWidth="1"/>
    <col min="9258" max="9258" width="4.28515625" style="89" customWidth="1"/>
    <col min="9259" max="9259" width="0" style="89" hidden="1" customWidth="1"/>
    <col min="9260" max="9260" width="3.28515625" style="89" bestFit="1" customWidth="1"/>
    <col min="9261" max="9261" width="0" style="89" hidden="1" customWidth="1"/>
    <col min="9262" max="9262" width="3.28515625" style="89" bestFit="1" customWidth="1"/>
    <col min="9263" max="9264" width="4.28515625" style="89" customWidth="1"/>
    <col min="9265" max="9265" width="19.85546875" style="89" customWidth="1"/>
    <col min="9266" max="9266" width="18.28515625" style="89" customWidth="1"/>
    <col min="9267" max="9267" width="5" style="89" customWidth="1"/>
    <col min="9268" max="9269" width="11.85546875" style="89" customWidth="1"/>
    <col min="9270" max="9270" width="9.5703125" style="89" customWidth="1"/>
    <col min="9271" max="9271" width="5.28515625" style="89" customWidth="1"/>
    <col min="9272" max="9272" width="15.28515625" style="89" customWidth="1"/>
    <col min="9273" max="9472" width="11.42578125" style="89"/>
    <col min="9473" max="9473" width="1.140625" style="89" customWidth="1"/>
    <col min="9474" max="9476" width="5.7109375" style="89" customWidth="1"/>
    <col min="9477" max="9477" width="7.28515625" style="89" customWidth="1"/>
    <col min="9478" max="9480" width="3.7109375" style="89" customWidth="1"/>
    <col min="9481" max="9483" width="4.5703125" style="89" customWidth="1"/>
    <col min="9484" max="9485" width="3.28515625" style="89" bestFit="1" customWidth="1"/>
    <col min="9486" max="9489" width="0" style="89" hidden="1" customWidth="1"/>
    <col min="9490" max="9490" width="4.28515625" style="89" customWidth="1"/>
    <col min="9491" max="9493" width="8" style="89" customWidth="1"/>
    <col min="9494" max="9496" width="2.7109375" style="89" customWidth="1"/>
    <col min="9497" max="9497" width="2.85546875" style="89" customWidth="1"/>
    <col min="9498" max="9503" width="2.7109375" style="89" customWidth="1"/>
    <col min="9504" max="9513" width="0" style="89" hidden="1" customWidth="1"/>
    <col min="9514" max="9514" width="4.28515625" style="89" customWidth="1"/>
    <col min="9515" max="9515" width="0" style="89" hidden="1" customWidth="1"/>
    <col min="9516" max="9516" width="3.28515625" style="89" bestFit="1" customWidth="1"/>
    <col min="9517" max="9517" width="0" style="89" hidden="1" customWidth="1"/>
    <col min="9518" max="9518" width="3.28515625" style="89" bestFit="1" customWidth="1"/>
    <col min="9519" max="9520" width="4.28515625" style="89" customWidth="1"/>
    <col min="9521" max="9521" width="19.85546875" style="89" customWidth="1"/>
    <col min="9522" max="9522" width="18.28515625" style="89" customWidth="1"/>
    <col min="9523" max="9523" width="5" style="89" customWidth="1"/>
    <col min="9524" max="9525" width="11.85546875" style="89" customWidth="1"/>
    <col min="9526" max="9526" width="9.5703125" style="89" customWidth="1"/>
    <col min="9527" max="9527" width="5.28515625" style="89" customWidth="1"/>
    <col min="9528" max="9528" width="15.28515625" style="89" customWidth="1"/>
    <col min="9529" max="9728" width="11.42578125" style="89"/>
    <col min="9729" max="9729" width="1.140625" style="89" customWidth="1"/>
    <col min="9730" max="9732" width="5.7109375" style="89" customWidth="1"/>
    <col min="9733" max="9733" width="7.28515625" style="89" customWidth="1"/>
    <col min="9734" max="9736" width="3.7109375" style="89" customWidth="1"/>
    <col min="9737" max="9739" width="4.5703125" style="89" customWidth="1"/>
    <col min="9740" max="9741" width="3.28515625" style="89" bestFit="1" customWidth="1"/>
    <col min="9742" max="9745" width="0" style="89" hidden="1" customWidth="1"/>
    <col min="9746" max="9746" width="4.28515625" style="89" customWidth="1"/>
    <col min="9747" max="9749" width="8" style="89" customWidth="1"/>
    <col min="9750" max="9752" width="2.7109375" style="89" customWidth="1"/>
    <col min="9753" max="9753" width="2.85546875" style="89" customWidth="1"/>
    <col min="9754" max="9759" width="2.7109375" style="89" customWidth="1"/>
    <col min="9760" max="9769" width="0" style="89" hidden="1" customWidth="1"/>
    <col min="9770" max="9770" width="4.28515625" style="89" customWidth="1"/>
    <col min="9771" max="9771" width="0" style="89" hidden="1" customWidth="1"/>
    <col min="9772" max="9772" width="3.28515625" style="89" bestFit="1" customWidth="1"/>
    <col min="9773" max="9773" width="0" style="89" hidden="1" customWidth="1"/>
    <col min="9774" max="9774" width="3.28515625" style="89" bestFit="1" customWidth="1"/>
    <col min="9775" max="9776" width="4.28515625" style="89" customWidth="1"/>
    <col min="9777" max="9777" width="19.85546875" style="89" customWidth="1"/>
    <col min="9778" max="9778" width="18.28515625" style="89" customWidth="1"/>
    <col min="9779" max="9779" width="5" style="89" customWidth="1"/>
    <col min="9780" max="9781" width="11.85546875" style="89" customWidth="1"/>
    <col min="9782" max="9782" width="9.5703125" style="89" customWidth="1"/>
    <col min="9783" max="9783" width="5.28515625" style="89" customWidth="1"/>
    <col min="9784" max="9784" width="15.28515625" style="89" customWidth="1"/>
    <col min="9785" max="9984" width="11.42578125" style="89"/>
    <col min="9985" max="9985" width="1.140625" style="89" customWidth="1"/>
    <col min="9986" max="9988" width="5.7109375" style="89" customWidth="1"/>
    <col min="9989" max="9989" width="7.28515625" style="89" customWidth="1"/>
    <col min="9990" max="9992" width="3.7109375" style="89" customWidth="1"/>
    <col min="9993" max="9995" width="4.5703125" style="89" customWidth="1"/>
    <col min="9996" max="9997" width="3.28515625" style="89" bestFit="1" customWidth="1"/>
    <col min="9998" max="10001" width="0" style="89" hidden="1" customWidth="1"/>
    <col min="10002" max="10002" width="4.28515625" style="89" customWidth="1"/>
    <col min="10003" max="10005" width="8" style="89" customWidth="1"/>
    <col min="10006" max="10008" width="2.7109375" style="89" customWidth="1"/>
    <col min="10009" max="10009" width="2.85546875" style="89" customWidth="1"/>
    <col min="10010" max="10015" width="2.7109375" style="89" customWidth="1"/>
    <col min="10016" max="10025" width="0" style="89" hidden="1" customWidth="1"/>
    <col min="10026" max="10026" width="4.28515625" style="89" customWidth="1"/>
    <col min="10027" max="10027" width="0" style="89" hidden="1" customWidth="1"/>
    <col min="10028" max="10028" width="3.28515625" style="89" bestFit="1" customWidth="1"/>
    <col min="10029" max="10029" width="0" style="89" hidden="1" customWidth="1"/>
    <col min="10030" max="10030" width="3.28515625" style="89" bestFit="1" customWidth="1"/>
    <col min="10031" max="10032" width="4.28515625" style="89" customWidth="1"/>
    <col min="10033" max="10033" width="19.85546875" style="89" customWidth="1"/>
    <col min="10034" max="10034" width="18.28515625" style="89" customWidth="1"/>
    <col min="10035" max="10035" width="5" style="89" customWidth="1"/>
    <col min="10036" max="10037" width="11.85546875" style="89" customWidth="1"/>
    <col min="10038" max="10038" width="9.5703125" style="89" customWidth="1"/>
    <col min="10039" max="10039" width="5.28515625" style="89" customWidth="1"/>
    <col min="10040" max="10040" width="15.28515625" style="89" customWidth="1"/>
    <col min="10041" max="10240" width="11.42578125" style="89"/>
    <col min="10241" max="10241" width="1.140625" style="89" customWidth="1"/>
    <col min="10242" max="10244" width="5.7109375" style="89" customWidth="1"/>
    <col min="10245" max="10245" width="7.28515625" style="89" customWidth="1"/>
    <col min="10246" max="10248" width="3.7109375" style="89" customWidth="1"/>
    <col min="10249" max="10251" width="4.5703125" style="89" customWidth="1"/>
    <col min="10252" max="10253" width="3.28515625" style="89" bestFit="1" customWidth="1"/>
    <col min="10254" max="10257" width="0" style="89" hidden="1" customWidth="1"/>
    <col min="10258" max="10258" width="4.28515625" style="89" customWidth="1"/>
    <col min="10259" max="10261" width="8" style="89" customWidth="1"/>
    <col min="10262" max="10264" width="2.7109375" style="89" customWidth="1"/>
    <col min="10265" max="10265" width="2.85546875" style="89" customWidth="1"/>
    <col min="10266" max="10271" width="2.7109375" style="89" customWidth="1"/>
    <col min="10272" max="10281" width="0" style="89" hidden="1" customWidth="1"/>
    <col min="10282" max="10282" width="4.28515625" style="89" customWidth="1"/>
    <col min="10283" max="10283" width="0" style="89" hidden="1" customWidth="1"/>
    <col min="10284" max="10284" width="3.28515625" style="89" bestFit="1" customWidth="1"/>
    <col min="10285" max="10285" width="0" style="89" hidden="1" customWidth="1"/>
    <col min="10286" max="10286" width="3.28515625" style="89" bestFit="1" customWidth="1"/>
    <col min="10287" max="10288" width="4.28515625" style="89" customWidth="1"/>
    <col min="10289" max="10289" width="19.85546875" style="89" customWidth="1"/>
    <col min="10290" max="10290" width="18.28515625" style="89" customWidth="1"/>
    <col min="10291" max="10291" width="5" style="89" customWidth="1"/>
    <col min="10292" max="10293" width="11.85546875" style="89" customWidth="1"/>
    <col min="10294" max="10294" width="9.5703125" style="89" customWidth="1"/>
    <col min="10295" max="10295" width="5.28515625" style="89" customWidth="1"/>
    <col min="10296" max="10296" width="15.28515625" style="89" customWidth="1"/>
    <col min="10297" max="10496" width="11.42578125" style="89"/>
    <col min="10497" max="10497" width="1.140625" style="89" customWidth="1"/>
    <col min="10498" max="10500" width="5.7109375" style="89" customWidth="1"/>
    <col min="10501" max="10501" width="7.28515625" style="89" customWidth="1"/>
    <col min="10502" max="10504" width="3.7109375" style="89" customWidth="1"/>
    <col min="10505" max="10507" width="4.5703125" style="89" customWidth="1"/>
    <col min="10508" max="10509" width="3.28515625" style="89" bestFit="1" customWidth="1"/>
    <col min="10510" max="10513" width="0" style="89" hidden="1" customWidth="1"/>
    <col min="10514" max="10514" width="4.28515625" style="89" customWidth="1"/>
    <col min="10515" max="10517" width="8" style="89" customWidth="1"/>
    <col min="10518" max="10520" width="2.7109375" style="89" customWidth="1"/>
    <col min="10521" max="10521" width="2.85546875" style="89" customWidth="1"/>
    <col min="10522" max="10527" width="2.7109375" style="89" customWidth="1"/>
    <col min="10528" max="10537" width="0" style="89" hidden="1" customWidth="1"/>
    <col min="10538" max="10538" width="4.28515625" style="89" customWidth="1"/>
    <col min="10539" max="10539" width="0" style="89" hidden="1" customWidth="1"/>
    <col min="10540" max="10540" width="3.28515625" style="89" bestFit="1" customWidth="1"/>
    <col min="10541" max="10541" width="0" style="89" hidden="1" customWidth="1"/>
    <col min="10542" max="10542" width="3.28515625" style="89" bestFit="1" customWidth="1"/>
    <col min="10543" max="10544" width="4.28515625" style="89" customWidth="1"/>
    <col min="10545" max="10545" width="19.85546875" style="89" customWidth="1"/>
    <col min="10546" max="10546" width="18.28515625" style="89" customWidth="1"/>
    <col min="10547" max="10547" width="5" style="89" customWidth="1"/>
    <col min="10548" max="10549" width="11.85546875" style="89" customWidth="1"/>
    <col min="10550" max="10550" width="9.5703125" style="89" customWidth="1"/>
    <col min="10551" max="10551" width="5.28515625" style="89" customWidth="1"/>
    <col min="10552" max="10552" width="15.28515625" style="89" customWidth="1"/>
    <col min="10553" max="10752" width="11.42578125" style="89"/>
    <col min="10753" max="10753" width="1.140625" style="89" customWidth="1"/>
    <col min="10754" max="10756" width="5.7109375" style="89" customWidth="1"/>
    <col min="10757" max="10757" width="7.28515625" style="89" customWidth="1"/>
    <col min="10758" max="10760" width="3.7109375" style="89" customWidth="1"/>
    <col min="10761" max="10763" width="4.5703125" style="89" customWidth="1"/>
    <col min="10764" max="10765" width="3.28515625" style="89" bestFit="1" customWidth="1"/>
    <col min="10766" max="10769" width="0" style="89" hidden="1" customWidth="1"/>
    <col min="10770" max="10770" width="4.28515625" style="89" customWidth="1"/>
    <col min="10771" max="10773" width="8" style="89" customWidth="1"/>
    <col min="10774" max="10776" width="2.7109375" style="89" customWidth="1"/>
    <col min="10777" max="10777" width="2.85546875" style="89" customWidth="1"/>
    <col min="10778" max="10783" width="2.7109375" style="89" customWidth="1"/>
    <col min="10784" max="10793" width="0" style="89" hidden="1" customWidth="1"/>
    <col min="10794" max="10794" width="4.28515625" style="89" customWidth="1"/>
    <col min="10795" max="10795" width="0" style="89" hidden="1" customWidth="1"/>
    <col min="10796" max="10796" width="3.28515625" style="89" bestFit="1" customWidth="1"/>
    <col min="10797" max="10797" width="0" style="89" hidden="1" customWidth="1"/>
    <col min="10798" max="10798" width="3.28515625" style="89" bestFit="1" customWidth="1"/>
    <col min="10799" max="10800" width="4.28515625" style="89" customWidth="1"/>
    <col min="10801" max="10801" width="19.85546875" style="89" customWidth="1"/>
    <col min="10802" max="10802" width="18.28515625" style="89" customWidth="1"/>
    <col min="10803" max="10803" width="5" style="89" customWidth="1"/>
    <col min="10804" max="10805" width="11.85546875" style="89" customWidth="1"/>
    <col min="10806" max="10806" width="9.5703125" style="89" customWidth="1"/>
    <col min="10807" max="10807" width="5.28515625" style="89" customWidth="1"/>
    <col min="10808" max="10808" width="15.28515625" style="89" customWidth="1"/>
    <col min="10809" max="11008" width="11.42578125" style="89"/>
    <col min="11009" max="11009" width="1.140625" style="89" customWidth="1"/>
    <col min="11010" max="11012" width="5.7109375" style="89" customWidth="1"/>
    <col min="11013" max="11013" width="7.28515625" style="89" customWidth="1"/>
    <col min="11014" max="11016" width="3.7109375" style="89" customWidth="1"/>
    <col min="11017" max="11019" width="4.5703125" style="89" customWidth="1"/>
    <col min="11020" max="11021" width="3.28515625" style="89" bestFit="1" customWidth="1"/>
    <col min="11022" max="11025" width="0" style="89" hidden="1" customWidth="1"/>
    <col min="11026" max="11026" width="4.28515625" style="89" customWidth="1"/>
    <col min="11027" max="11029" width="8" style="89" customWidth="1"/>
    <col min="11030" max="11032" width="2.7109375" style="89" customWidth="1"/>
    <col min="11033" max="11033" width="2.85546875" style="89" customWidth="1"/>
    <col min="11034" max="11039" width="2.7109375" style="89" customWidth="1"/>
    <col min="11040" max="11049" width="0" style="89" hidden="1" customWidth="1"/>
    <col min="11050" max="11050" width="4.28515625" style="89" customWidth="1"/>
    <col min="11051" max="11051" width="0" style="89" hidden="1" customWidth="1"/>
    <col min="11052" max="11052" width="3.28515625" style="89" bestFit="1" customWidth="1"/>
    <col min="11053" max="11053" width="0" style="89" hidden="1" customWidth="1"/>
    <col min="11054" max="11054" width="3.28515625" style="89" bestFit="1" customWidth="1"/>
    <col min="11055" max="11056" width="4.28515625" style="89" customWidth="1"/>
    <col min="11057" max="11057" width="19.85546875" style="89" customWidth="1"/>
    <col min="11058" max="11058" width="18.28515625" style="89" customWidth="1"/>
    <col min="11059" max="11059" width="5" style="89" customWidth="1"/>
    <col min="11060" max="11061" width="11.85546875" style="89" customWidth="1"/>
    <col min="11062" max="11062" width="9.5703125" style="89" customWidth="1"/>
    <col min="11063" max="11063" width="5.28515625" style="89" customWidth="1"/>
    <col min="11064" max="11064" width="15.28515625" style="89" customWidth="1"/>
    <col min="11065" max="11264" width="11.42578125" style="89"/>
    <col min="11265" max="11265" width="1.140625" style="89" customWidth="1"/>
    <col min="11266" max="11268" width="5.7109375" style="89" customWidth="1"/>
    <col min="11269" max="11269" width="7.28515625" style="89" customWidth="1"/>
    <col min="11270" max="11272" width="3.7109375" style="89" customWidth="1"/>
    <col min="11273" max="11275" width="4.5703125" style="89" customWidth="1"/>
    <col min="11276" max="11277" width="3.28515625" style="89" bestFit="1" customWidth="1"/>
    <col min="11278" max="11281" width="0" style="89" hidden="1" customWidth="1"/>
    <col min="11282" max="11282" width="4.28515625" style="89" customWidth="1"/>
    <col min="11283" max="11285" width="8" style="89" customWidth="1"/>
    <col min="11286" max="11288" width="2.7109375" style="89" customWidth="1"/>
    <col min="11289" max="11289" width="2.85546875" style="89" customWidth="1"/>
    <col min="11290" max="11295" width="2.7109375" style="89" customWidth="1"/>
    <col min="11296" max="11305" width="0" style="89" hidden="1" customWidth="1"/>
    <col min="11306" max="11306" width="4.28515625" style="89" customWidth="1"/>
    <col min="11307" max="11307" width="0" style="89" hidden="1" customWidth="1"/>
    <col min="11308" max="11308" width="3.28515625" style="89" bestFit="1" customWidth="1"/>
    <col min="11309" max="11309" width="0" style="89" hidden="1" customWidth="1"/>
    <col min="11310" max="11310" width="3.28515625" style="89" bestFit="1" customWidth="1"/>
    <col min="11311" max="11312" width="4.28515625" style="89" customWidth="1"/>
    <col min="11313" max="11313" width="19.85546875" style="89" customWidth="1"/>
    <col min="11314" max="11314" width="18.28515625" style="89" customWidth="1"/>
    <col min="11315" max="11315" width="5" style="89" customWidth="1"/>
    <col min="11316" max="11317" width="11.85546875" style="89" customWidth="1"/>
    <col min="11318" max="11318" width="9.5703125" style="89" customWidth="1"/>
    <col min="11319" max="11319" width="5.28515625" style="89" customWidth="1"/>
    <col min="11320" max="11320" width="15.28515625" style="89" customWidth="1"/>
    <col min="11321" max="11520" width="11.42578125" style="89"/>
    <col min="11521" max="11521" width="1.140625" style="89" customWidth="1"/>
    <col min="11522" max="11524" width="5.7109375" style="89" customWidth="1"/>
    <col min="11525" max="11525" width="7.28515625" style="89" customWidth="1"/>
    <col min="11526" max="11528" width="3.7109375" style="89" customWidth="1"/>
    <col min="11529" max="11531" width="4.5703125" style="89" customWidth="1"/>
    <col min="11532" max="11533" width="3.28515625" style="89" bestFit="1" customWidth="1"/>
    <col min="11534" max="11537" width="0" style="89" hidden="1" customWidth="1"/>
    <col min="11538" max="11538" width="4.28515625" style="89" customWidth="1"/>
    <col min="11539" max="11541" width="8" style="89" customWidth="1"/>
    <col min="11542" max="11544" width="2.7109375" style="89" customWidth="1"/>
    <col min="11545" max="11545" width="2.85546875" style="89" customWidth="1"/>
    <col min="11546" max="11551" width="2.7109375" style="89" customWidth="1"/>
    <col min="11552" max="11561" width="0" style="89" hidden="1" customWidth="1"/>
    <col min="11562" max="11562" width="4.28515625" style="89" customWidth="1"/>
    <col min="11563" max="11563" width="0" style="89" hidden="1" customWidth="1"/>
    <col min="11564" max="11564" width="3.28515625" style="89" bestFit="1" customWidth="1"/>
    <col min="11565" max="11565" width="0" style="89" hidden="1" customWidth="1"/>
    <col min="11566" max="11566" width="3.28515625" style="89" bestFit="1" customWidth="1"/>
    <col min="11567" max="11568" width="4.28515625" style="89" customWidth="1"/>
    <col min="11569" max="11569" width="19.85546875" style="89" customWidth="1"/>
    <col min="11570" max="11570" width="18.28515625" style="89" customWidth="1"/>
    <col min="11571" max="11571" width="5" style="89" customWidth="1"/>
    <col min="11572" max="11573" width="11.85546875" style="89" customWidth="1"/>
    <col min="11574" max="11574" width="9.5703125" style="89" customWidth="1"/>
    <col min="11575" max="11575" width="5.28515625" style="89" customWidth="1"/>
    <col min="11576" max="11576" width="15.28515625" style="89" customWidth="1"/>
    <col min="11577" max="11776" width="11.42578125" style="89"/>
    <col min="11777" max="11777" width="1.140625" style="89" customWidth="1"/>
    <col min="11778" max="11780" width="5.7109375" style="89" customWidth="1"/>
    <col min="11781" max="11781" width="7.28515625" style="89" customWidth="1"/>
    <col min="11782" max="11784" width="3.7109375" style="89" customWidth="1"/>
    <col min="11785" max="11787" width="4.5703125" style="89" customWidth="1"/>
    <col min="11788" max="11789" width="3.28515625" style="89" bestFit="1" customWidth="1"/>
    <col min="11790" max="11793" width="0" style="89" hidden="1" customWidth="1"/>
    <col min="11794" max="11794" width="4.28515625" style="89" customWidth="1"/>
    <col min="11795" max="11797" width="8" style="89" customWidth="1"/>
    <col min="11798" max="11800" width="2.7109375" style="89" customWidth="1"/>
    <col min="11801" max="11801" width="2.85546875" style="89" customWidth="1"/>
    <col min="11802" max="11807" width="2.7109375" style="89" customWidth="1"/>
    <col min="11808" max="11817" width="0" style="89" hidden="1" customWidth="1"/>
    <col min="11818" max="11818" width="4.28515625" style="89" customWidth="1"/>
    <col min="11819" max="11819" width="0" style="89" hidden="1" customWidth="1"/>
    <col min="11820" max="11820" width="3.28515625" style="89" bestFit="1" customWidth="1"/>
    <col min="11821" max="11821" width="0" style="89" hidden="1" customWidth="1"/>
    <col min="11822" max="11822" width="3.28515625" style="89" bestFit="1" customWidth="1"/>
    <col min="11823" max="11824" width="4.28515625" style="89" customWidth="1"/>
    <col min="11825" max="11825" width="19.85546875" style="89" customWidth="1"/>
    <col min="11826" max="11826" width="18.28515625" style="89" customWidth="1"/>
    <col min="11827" max="11827" width="5" style="89" customWidth="1"/>
    <col min="11828" max="11829" width="11.85546875" style="89" customWidth="1"/>
    <col min="11830" max="11830" width="9.5703125" style="89" customWidth="1"/>
    <col min="11831" max="11831" width="5.28515625" style="89" customWidth="1"/>
    <col min="11832" max="11832" width="15.28515625" style="89" customWidth="1"/>
    <col min="11833" max="12032" width="11.42578125" style="89"/>
    <col min="12033" max="12033" width="1.140625" style="89" customWidth="1"/>
    <col min="12034" max="12036" width="5.7109375" style="89" customWidth="1"/>
    <col min="12037" max="12037" width="7.28515625" style="89" customWidth="1"/>
    <col min="12038" max="12040" width="3.7109375" style="89" customWidth="1"/>
    <col min="12041" max="12043" width="4.5703125" style="89" customWidth="1"/>
    <col min="12044" max="12045" width="3.28515625" style="89" bestFit="1" customWidth="1"/>
    <col min="12046" max="12049" width="0" style="89" hidden="1" customWidth="1"/>
    <col min="12050" max="12050" width="4.28515625" style="89" customWidth="1"/>
    <col min="12051" max="12053" width="8" style="89" customWidth="1"/>
    <col min="12054" max="12056" width="2.7109375" style="89" customWidth="1"/>
    <col min="12057" max="12057" width="2.85546875" style="89" customWidth="1"/>
    <col min="12058" max="12063" width="2.7109375" style="89" customWidth="1"/>
    <col min="12064" max="12073" width="0" style="89" hidden="1" customWidth="1"/>
    <col min="12074" max="12074" width="4.28515625" style="89" customWidth="1"/>
    <col min="12075" max="12075" width="0" style="89" hidden="1" customWidth="1"/>
    <col min="12076" max="12076" width="3.28515625" style="89" bestFit="1" customWidth="1"/>
    <col min="12077" max="12077" width="0" style="89" hidden="1" customWidth="1"/>
    <col min="12078" max="12078" width="3.28515625" style="89" bestFit="1" customWidth="1"/>
    <col min="12079" max="12080" width="4.28515625" style="89" customWidth="1"/>
    <col min="12081" max="12081" width="19.85546875" style="89" customWidth="1"/>
    <col min="12082" max="12082" width="18.28515625" style="89" customWidth="1"/>
    <col min="12083" max="12083" width="5" style="89" customWidth="1"/>
    <col min="12084" max="12085" width="11.85546875" style="89" customWidth="1"/>
    <col min="12086" max="12086" width="9.5703125" style="89" customWidth="1"/>
    <col min="12087" max="12087" width="5.28515625" style="89" customWidth="1"/>
    <col min="12088" max="12088" width="15.28515625" style="89" customWidth="1"/>
    <col min="12089" max="12288" width="11.42578125" style="89"/>
    <col min="12289" max="12289" width="1.140625" style="89" customWidth="1"/>
    <col min="12290" max="12292" width="5.7109375" style="89" customWidth="1"/>
    <col min="12293" max="12293" width="7.28515625" style="89" customWidth="1"/>
    <col min="12294" max="12296" width="3.7109375" style="89" customWidth="1"/>
    <col min="12297" max="12299" width="4.5703125" style="89" customWidth="1"/>
    <col min="12300" max="12301" width="3.28515625" style="89" bestFit="1" customWidth="1"/>
    <col min="12302" max="12305" width="0" style="89" hidden="1" customWidth="1"/>
    <col min="12306" max="12306" width="4.28515625" style="89" customWidth="1"/>
    <col min="12307" max="12309" width="8" style="89" customWidth="1"/>
    <col min="12310" max="12312" width="2.7109375" style="89" customWidth="1"/>
    <col min="12313" max="12313" width="2.85546875" style="89" customWidth="1"/>
    <col min="12314" max="12319" width="2.7109375" style="89" customWidth="1"/>
    <col min="12320" max="12329" width="0" style="89" hidden="1" customWidth="1"/>
    <col min="12330" max="12330" width="4.28515625" style="89" customWidth="1"/>
    <col min="12331" max="12331" width="0" style="89" hidden="1" customWidth="1"/>
    <col min="12332" max="12332" width="3.28515625" style="89" bestFit="1" customWidth="1"/>
    <col min="12333" max="12333" width="0" style="89" hidden="1" customWidth="1"/>
    <col min="12334" max="12334" width="3.28515625" style="89" bestFit="1" customWidth="1"/>
    <col min="12335" max="12336" width="4.28515625" style="89" customWidth="1"/>
    <col min="12337" max="12337" width="19.85546875" style="89" customWidth="1"/>
    <col min="12338" max="12338" width="18.28515625" style="89" customWidth="1"/>
    <col min="12339" max="12339" width="5" style="89" customWidth="1"/>
    <col min="12340" max="12341" width="11.85546875" style="89" customWidth="1"/>
    <col min="12342" max="12342" width="9.5703125" style="89" customWidth="1"/>
    <col min="12343" max="12343" width="5.28515625" style="89" customWidth="1"/>
    <col min="12344" max="12344" width="15.28515625" style="89" customWidth="1"/>
    <col min="12345" max="12544" width="11.42578125" style="89"/>
    <col min="12545" max="12545" width="1.140625" style="89" customWidth="1"/>
    <col min="12546" max="12548" width="5.7109375" style="89" customWidth="1"/>
    <col min="12549" max="12549" width="7.28515625" style="89" customWidth="1"/>
    <col min="12550" max="12552" width="3.7109375" style="89" customWidth="1"/>
    <col min="12553" max="12555" width="4.5703125" style="89" customWidth="1"/>
    <col min="12556" max="12557" width="3.28515625" style="89" bestFit="1" customWidth="1"/>
    <col min="12558" max="12561" width="0" style="89" hidden="1" customWidth="1"/>
    <col min="12562" max="12562" width="4.28515625" style="89" customWidth="1"/>
    <col min="12563" max="12565" width="8" style="89" customWidth="1"/>
    <col min="12566" max="12568" width="2.7109375" style="89" customWidth="1"/>
    <col min="12569" max="12569" width="2.85546875" style="89" customWidth="1"/>
    <col min="12570" max="12575" width="2.7109375" style="89" customWidth="1"/>
    <col min="12576" max="12585" width="0" style="89" hidden="1" customWidth="1"/>
    <col min="12586" max="12586" width="4.28515625" style="89" customWidth="1"/>
    <col min="12587" max="12587" width="0" style="89" hidden="1" customWidth="1"/>
    <col min="12588" max="12588" width="3.28515625" style="89" bestFit="1" customWidth="1"/>
    <col min="12589" max="12589" width="0" style="89" hidden="1" customWidth="1"/>
    <col min="12590" max="12590" width="3.28515625" style="89" bestFit="1" customWidth="1"/>
    <col min="12591" max="12592" width="4.28515625" style="89" customWidth="1"/>
    <col min="12593" max="12593" width="19.85546875" style="89" customWidth="1"/>
    <col min="12594" max="12594" width="18.28515625" style="89" customWidth="1"/>
    <col min="12595" max="12595" width="5" style="89" customWidth="1"/>
    <col min="12596" max="12597" width="11.85546875" style="89" customWidth="1"/>
    <col min="12598" max="12598" width="9.5703125" style="89" customWidth="1"/>
    <col min="12599" max="12599" width="5.28515625" style="89" customWidth="1"/>
    <col min="12600" max="12600" width="15.28515625" style="89" customWidth="1"/>
    <col min="12601" max="12800" width="11.42578125" style="89"/>
    <col min="12801" max="12801" width="1.140625" style="89" customWidth="1"/>
    <col min="12802" max="12804" width="5.7109375" style="89" customWidth="1"/>
    <col min="12805" max="12805" width="7.28515625" style="89" customWidth="1"/>
    <col min="12806" max="12808" width="3.7109375" style="89" customWidth="1"/>
    <col min="12809" max="12811" width="4.5703125" style="89" customWidth="1"/>
    <col min="12812" max="12813" width="3.28515625" style="89" bestFit="1" customWidth="1"/>
    <col min="12814" max="12817" width="0" style="89" hidden="1" customWidth="1"/>
    <col min="12818" max="12818" width="4.28515625" style="89" customWidth="1"/>
    <col min="12819" max="12821" width="8" style="89" customWidth="1"/>
    <col min="12822" max="12824" width="2.7109375" style="89" customWidth="1"/>
    <col min="12825" max="12825" width="2.85546875" style="89" customWidth="1"/>
    <col min="12826" max="12831" width="2.7109375" style="89" customWidth="1"/>
    <col min="12832" max="12841" width="0" style="89" hidden="1" customWidth="1"/>
    <col min="12842" max="12842" width="4.28515625" style="89" customWidth="1"/>
    <col min="12843" max="12843" width="0" style="89" hidden="1" customWidth="1"/>
    <col min="12844" max="12844" width="3.28515625" style="89" bestFit="1" customWidth="1"/>
    <col min="12845" max="12845" width="0" style="89" hidden="1" customWidth="1"/>
    <col min="12846" max="12846" width="3.28515625" style="89" bestFit="1" customWidth="1"/>
    <col min="12847" max="12848" width="4.28515625" style="89" customWidth="1"/>
    <col min="12849" max="12849" width="19.85546875" style="89" customWidth="1"/>
    <col min="12850" max="12850" width="18.28515625" style="89" customWidth="1"/>
    <col min="12851" max="12851" width="5" style="89" customWidth="1"/>
    <col min="12852" max="12853" width="11.85546875" style="89" customWidth="1"/>
    <col min="12854" max="12854" width="9.5703125" style="89" customWidth="1"/>
    <col min="12855" max="12855" width="5.28515625" style="89" customWidth="1"/>
    <col min="12856" max="12856" width="15.28515625" style="89" customWidth="1"/>
    <col min="12857" max="13056" width="11.42578125" style="89"/>
    <col min="13057" max="13057" width="1.140625" style="89" customWidth="1"/>
    <col min="13058" max="13060" width="5.7109375" style="89" customWidth="1"/>
    <col min="13061" max="13061" width="7.28515625" style="89" customWidth="1"/>
    <col min="13062" max="13064" width="3.7109375" style="89" customWidth="1"/>
    <col min="13065" max="13067" width="4.5703125" style="89" customWidth="1"/>
    <col min="13068" max="13069" width="3.28515625" style="89" bestFit="1" customWidth="1"/>
    <col min="13070" max="13073" width="0" style="89" hidden="1" customWidth="1"/>
    <col min="13074" max="13074" width="4.28515625" style="89" customWidth="1"/>
    <col min="13075" max="13077" width="8" style="89" customWidth="1"/>
    <col min="13078" max="13080" width="2.7109375" style="89" customWidth="1"/>
    <col min="13081" max="13081" width="2.85546875" style="89" customWidth="1"/>
    <col min="13082" max="13087" width="2.7109375" style="89" customWidth="1"/>
    <col min="13088" max="13097" width="0" style="89" hidden="1" customWidth="1"/>
    <col min="13098" max="13098" width="4.28515625" style="89" customWidth="1"/>
    <col min="13099" max="13099" width="0" style="89" hidden="1" customWidth="1"/>
    <col min="13100" max="13100" width="3.28515625" style="89" bestFit="1" customWidth="1"/>
    <col min="13101" max="13101" width="0" style="89" hidden="1" customWidth="1"/>
    <col min="13102" max="13102" width="3.28515625" style="89" bestFit="1" customWidth="1"/>
    <col min="13103" max="13104" width="4.28515625" style="89" customWidth="1"/>
    <col min="13105" max="13105" width="19.85546875" style="89" customWidth="1"/>
    <col min="13106" max="13106" width="18.28515625" style="89" customWidth="1"/>
    <col min="13107" max="13107" width="5" style="89" customWidth="1"/>
    <col min="13108" max="13109" width="11.85546875" style="89" customWidth="1"/>
    <col min="13110" max="13110" width="9.5703125" style="89" customWidth="1"/>
    <col min="13111" max="13111" width="5.28515625" style="89" customWidth="1"/>
    <col min="13112" max="13112" width="15.28515625" style="89" customWidth="1"/>
    <col min="13113" max="13312" width="11.42578125" style="89"/>
    <col min="13313" max="13313" width="1.140625" style="89" customWidth="1"/>
    <col min="13314" max="13316" width="5.7109375" style="89" customWidth="1"/>
    <col min="13317" max="13317" width="7.28515625" style="89" customWidth="1"/>
    <col min="13318" max="13320" width="3.7109375" style="89" customWidth="1"/>
    <col min="13321" max="13323" width="4.5703125" style="89" customWidth="1"/>
    <col min="13324" max="13325" width="3.28515625" style="89" bestFit="1" customWidth="1"/>
    <col min="13326" max="13329" width="0" style="89" hidden="1" customWidth="1"/>
    <col min="13330" max="13330" width="4.28515625" style="89" customWidth="1"/>
    <col min="13331" max="13333" width="8" style="89" customWidth="1"/>
    <col min="13334" max="13336" width="2.7109375" style="89" customWidth="1"/>
    <col min="13337" max="13337" width="2.85546875" style="89" customWidth="1"/>
    <col min="13338" max="13343" width="2.7109375" style="89" customWidth="1"/>
    <col min="13344" max="13353" width="0" style="89" hidden="1" customWidth="1"/>
    <col min="13354" max="13354" width="4.28515625" style="89" customWidth="1"/>
    <col min="13355" max="13355" width="0" style="89" hidden="1" customWidth="1"/>
    <col min="13356" max="13356" width="3.28515625" style="89" bestFit="1" customWidth="1"/>
    <col min="13357" max="13357" width="0" style="89" hidden="1" customWidth="1"/>
    <col min="13358" max="13358" width="3.28515625" style="89" bestFit="1" customWidth="1"/>
    <col min="13359" max="13360" width="4.28515625" style="89" customWidth="1"/>
    <col min="13361" max="13361" width="19.85546875" style="89" customWidth="1"/>
    <col min="13362" max="13362" width="18.28515625" style="89" customWidth="1"/>
    <col min="13363" max="13363" width="5" style="89" customWidth="1"/>
    <col min="13364" max="13365" width="11.85546875" style="89" customWidth="1"/>
    <col min="13366" max="13366" width="9.5703125" style="89" customWidth="1"/>
    <col min="13367" max="13367" width="5.28515625" style="89" customWidth="1"/>
    <col min="13368" max="13368" width="15.28515625" style="89" customWidth="1"/>
    <col min="13369" max="13568" width="11.42578125" style="89"/>
    <col min="13569" max="13569" width="1.140625" style="89" customWidth="1"/>
    <col min="13570" max="13572" width="5.7109375" style="89" customWidth="1"/>
    <col min="13573" max="13573" width="7.28515625" style="89" customWidth="1"/>
    <col min="13574" max="13576" width="3.7109375" style="89" customWidth="1"/>
    <col min="13577" max="13579" width="4.5703125" style="89" customWidth="1"/>
    <col min="13580" max="13581" width="3.28515625" style="89" bestFit="1" customWidth="1"/>
    <col min="13582" max="13585" width="0" style="89" hidden="1" customWidth="1"/>
    <col min="13586" max="13586" width="4.28515625" style="89" customWidth="1"/>
    <col min="13587" max="13589" width="8" style="89" customWidth="1"/>
    <col min="13590" max="13592" width="2.7109375" style="89" customWidth="1"/>
    <col min="13593" max="13593" width="2.85546875" style="89" customWidth="1"/>
    <col min="13594" max="13599" width="2.7109375" style="89" customWidth="1"/>
    <col min="13600" max="13609" width="0" style="89" hidden="1" customWidth="1"/>
    <col min="13610" max="13610" width="4.28515625" style="89" customWidth="1"/>
    <col min="13611" max="13611" width="0" style="89" hidden="1" customWidth="1"/>
    <col min="13612" max="13612" width="3.28515625" style="89" bestFit="1" customWidth="1"/>
    <col min="13613" max="13613" width="0" style="89" hidden="1" customWidth="1"/>
    <col min="13614" max="13614" width="3.28515625" style="89" bestFit="1" customWidth="1"/>
    <col min="13615" max="13616" width="4.28515625" style="89" customWidth="1"/>
    <col min="13617" max="13617" width="19.85546875" style="89" customWidth="1"/>
    <col min="13618" max="13618" width="18.28515625" style="89" customWidth="1"/>
    <col min="13619" max="13619" width="5" style="89" customWidth="1"/>
    <col min="13620" max="13621" width="11.85546875" style="89" customWidth="1"/>
    <col min="13622" max="13622" width="9.5703125" style="89" customWidth="1"/>
    <col min="13623" max="13623" width="5.28515625" style="89" customWidth="1"/>
    <col min="13624" max="13624" width="15.28515625" style="89" customWidth="1"/>
    <col min="13625" max="13824" width="11.42578125" style="89"/>
    <col min="13825" max="13825" width="1.140625" style="89" customWidth="1"/>
    <col min="13826" max="13828" width="5.7109375" style="89" customWidth="1"/>
    <col min="13829" max="13829" width="7.28515625" style="89" customWidth="1"/>
    <col min="13830" max="13832" width="3.7109375" style="89" customWidth="1"/>
    <col min="13833" max="13835" width="4.5703125" style="89" customWidth="1"/>
    <col min="13836" max="13837" width="3.28515625" style="89" bestFit="1" customWidth="1"/>
    <col min="13838" max="13841" width="0" style="89" hidden="1" customWidth="1"/>
    <col min="13842" max="13842" width="4.28515625" style="89" customWidth="1"/>
    <col min="13843" max="13845" width="8" style="89" customWidth="1"/>
    <col min="13846" max="13848" width="2.7109375" style="89" customWidth="1"/>
    <col min="13849" max="13849" width="2.85546875" style="89" customWidth="1"/>
    <col min="13850" max="13855" width="2.7109375" style="89" customWidth="1"/>
    <col min="13856" max="13865" width="0" style="89" hidden="1" customWidth="1"/>
    <col min="13866" max="13866" width="4.28515625" style="89" customWidth="1"/>
    <col min="13867" max="13867" width="0" style="89" hidden="1" customWidth="1"/>
    <col min="13868" max="13868" width="3.28515625" style="89" bestFit="1" customWidth="1"/>
    <col min="13869" max="13869" width="0" style="89" hidden="1" customWidth="1"/>
    <col min="13870" max="13870" width="3.28515625" style="89" bestFit="1" customWidth="1"/>
    <col min="13871" max="13872" width="4.28515625" style="89" customWidth="1"/>
    <col min="13873" max="13873" width="19.85546875" style="89" customWidth="1"/>
    <col min="13874" max="13874" width="18.28515625" style="89" customWidth="1"/>
    <col min="13875" max="13875" width="5" style="89" customWidth="1"/>
    <col min="13876" max="13877" width="11.85546875" style="89" customWidth="1"/>
    <col min="13878" max="13878" width="9.5703125" style="89" customWidth="1"/>
    <col min="13879" max="13879" width="5.28515625" style="89" customWidth="1"/>
    <col min="13880" max="13880" width="15.28515625" style="89" customWidth="1"/>
    <col min="13881" max="14080" width="11.42578125" style="89"/>
    <col min="14081" max="14081" width="1.140625" style="89" customWidth="1"/>
    <col min="14082" max="14084" width="5.7109375" style="89" customWidth="1"/>
    <col min="14085" max="14085" width="7.28515625" style="89" customWidth="1"/>
    <col min="14086" max="14088" width="3.7109375" style="89" customWidth="1"/>
    <col min="14089" max="14091" width="4.5703125" style="89" customWidth="1"/>
    <col min="14092" max="14093" width="3.28515625" style="89" bestFit="1" customWidth="1"/>
    <col min="14094" max="14097" width="0" style="89" hidden="1" customWidth="1"/>
    <col min="14098" max="14098" width="4.28515625" style="89" customWidth="1"/>
    <col min="14099" max="14101" width="8" style="89" customWidth="1"/>
    <col min="14102" max="14104" width="2.7109375" style="89" customWidth="1"/>
    <col min="14105" max="14105" width="2.85546875" style="89" customWidth="1"/>
    <col min="14106" max="14111" width="2.7109375" style="89" customWidth="1"/>
    <col min="14112" max="14121" width="0" style="89" hidden="1" customWidth="1"/>
    <col min="14122" max="14122" width="4.28515625" style="89" customWidth="1"/>
    <col min="14123" max="14123" width="0" style="89" hidden="1" customWidth="1"/>
    <col min="14124" max="14124" width="3.28515625" style="89" bestFit="1" customWidth="1"/>
    <col min="14125" max="14125" width="0" style="89" hidden="1" customWidth="1"/>
    <col min="14126" max="14126" width="3.28515625" style="89" bestFit="1" customWidth="1"/>
    <col min="14127" max="14128" width="4.28515625" style="89" customWidth="1"/>
    <col min="14129" max="14129" width="19.85546875" style="89" customWidth="1"/>
    <col min="14130" max="14130" width="18.28515625" style="89" customWidth="1"/>
    <col min="14131" max="14131" width="5" style="89" customWidth="1"/>
    <col min="14132" max="14133" width="11.85546875" style="89" customWidth="1"/>
    <col min="14134" max="14134" width="9.5703125" style="89" customWidth="1"/>
    <col min="14135" max="14135" width="5.28515625" style="89" customWidth="1"/>
    <col min="14136" max="14136" width="15.28515625" style="89" customWidth="1"/>
    <col min="14137" max="14336" width="11.42578125" style="89"/>
    <col min="14337" max="14337" width="1.140625" style="89" customWidth="1"/>
    <col min="14338" max="14340" width="5.7109375" style="89" customWidth="1"/>
    <col min="14341" max="14341" width="7.28515625" style="89" customWidth="1"/>
    <col min="14342" max="14344" width="3.7109375" style="89" customWidth="1"/>
    <col min="14345" max="14347" width="4.5703125" style="89" customWidth="1"/>
    <col min="14348" max="14349" width="3.28515625" style="89" bestFit="1" customWidth="1"/>
    <col min="14350" max="14353" width="0" style="89" hidden="1" customWidth="1"/>
    <col min="14354" max="14354" width="4.28515625" style="89" customWidth="1"/>
    <col min="14355" max="14357" width="8" style="89" customWidth="1"/>
    <col min="14358" max="14360" width="2.7109375" style="89" customWidth="1"/>
    <col min="14361" max="14361" width="2.85546875" style="89" customWidth="1"/>
    <col min="14362" max="14367" width="2.7109375" style="89" customWidth="1"/>
    <col min="14368" max="14377" width="0" style="89" hidden="1" customWidth="1"/>
    <col min="14378" max="14378" width="4.28515625" style="89" customWidth="1"/>
    <col min="14379" max="14379" width="0" style="89" hidden="1" customWidth="1"/>
    <col min="14380" max="14380" width="3.28515625" style="89" bestFit="1" customWidth="1"/>
    <col min="14381" max="14381" width="0" style="89" hidden="1" customWidth="1"/>
    <col min="14382" max="14382" width="3.28515625" style="89" bestFit="1" customWidth="1"/>
    <col min="14383" max="14384" width="4.28515625" style="89" customWidth="1"/>
    <col min="14385" max="14385" width="19.85546875" style="89" customWidth="1"/>
    <col min="14386" max="14386" width="18.28515625" style="89" customWidth="1"/>
    <col min="14387" max="14387" width="5" style="89" customWidth="1"/>
    <col min="14388" max="14389" width="11.85546875" style="89" customWidth="1"/>
    <col min="14390" max="14390" width="9.5703125" style="89" customWidth="1"/>
    <col min="14391" max="14391" width="5.28515625" style="89" customWidth="1"/>
    <col min="14392" max="14392" width="15.28515625" style="89" customWidth="1"/>
    <col min="14393" max="14592" width="11.42578125" style="89"/>
    <col min="14593" max="14593" width="1.140625" style="89" customWidth="1"/>
    <col min="14594" max="14596" width="5.7109375" style="89" customWidth="1"/>
    <col min="14597" max="14597" width="7.28515625" style="89" customWidth="1"/>
    <col min="14598" max="14600" width="3.7109375" style="89" customWidth="1"/>
    <col min="14601" max="14603" width="4.5703125" style="89" customWidth="1"/>
    <col min="14604" max="14605" width="3.28515625" style="89" bestFit="1" customWidth="1"/>
    <col min="14606" max="14609" width="0" style="89" hidden="1" customWidth="1"/>
    <col min="14610" max="14610" width="4.28515625" style="89" customWidth="1"/>
    <col min="14611" max="14613" width="8" style="89" customWidth="1"/>
    <col min="14614" max="14616" width="2.7109375" style="89" customWidth="1"/>
    <col min="14617" max="14617" width="2.85546875" style="89" customWidth="1"/>
    <col min="14618" max="14623" width="2.7109375" style="89" customWidth="1"/>
    <col min="14624" max="14633" width="0" style="89" hidden="1" customWidth="1"/>
    <col min="14634" max="14634" width="4.28515625" style="89" customWidth="1"/>
    <col min="14635" max="14635" width="0" style="89" hidden="1" customWidth="1"/>
    <col min="14636" max="14636" width="3.28515625" style="89" bestFit="1" customWidth="1"/>
    <col min="14637" max="14637" width="0" style="89" hidden="1" customWidth="1"/>
    <col min="14638" max="14638" width="3.28515625" style="89" bestFit="1" customWidth="1"/>
    <col min="14639" max="14640" width="4.28515625" style="89" customWidth="1"/>
    <col min="14641" max="14641" width="19.85546875" style="89" customWidth="1"/>
    <col min="14642" max="14642" width="18.28515625" style="89" customWidth="1"/>
    <col min="14643" max="14643" width="5" style="89" customWidth="1"/>
    <col min="14644" max="14645" width="11.85546875" style="89" customWidth="1"/>
    <col min="14646" max="14646" width="9.5703125" style="89" customWidth="1"/>
    <col min="14647" max="14647" width="5.28515625" style="89" customWidth="1"/>
    <col min="14648" max="14648" width="15.28515625" style="89" customWidth="1"/>
    <col min="14649" max="14848" width="11.42578125" style="89"/>
    <col min="14849" max="14849" width="1.140625" style="89" customWidth="1"/>
    <col min="14850" max="14852" width="5.7109375" style="89" customWidth="1"/>
    <col min="14853" max="14853" width="7.28515625" style="89" customWidth="1"/>
    <col min="14854" max="14856" width="3.7109375" style="89" customWidth="1"/>
    <col min="14857" max="14859" width="4.5703125" style="89" customWidth="1"/>
    <col min="14860" max="14861" width="3.28515625" style="89" bestFit="1" customWidth="1"/>
    <col min="14862" max="14865" width="0" style="89" hidden="1" customWidth="1"/>
    <col min="14866" max="14866" width="4.28515625" style="89" customWidth="1"/>
    <col min="14867" max="14869" width="8" style="89" customWidth="1"/>
    <col min="14870" max="14872" width="2.7109375" style="89" customWidth="1"/>
    <col min="14873" max="14873" width="2.85546875" style="89" customWidth="1"/>
    <col min="14874" max="14879" width="2.7109375" style="89" customWidth="1"/>
    <col min="14880" max="14889" width="0" style="89" hidden="1" customWidth="1"/>
    <col min="14890" max="14890" width="4.28515625" style="89" customWidth="1"/>
    <col min="14891" max="14891" width="0" style="89" hidden="1" customWidth="1"/>
    <col min="14892" max="14892" width="3.28515625" style="89" bestFit="1" customWidth="1"/>
    <col min="14893" max="14893" width="0" style="89" hidden="1" customWidth="1"/>
    <col min="14894" max="14894" width="3.28515625" style="89" bestFit="1" customWidth="1"/>
    <col min="14895" max="14896" width="4.28515625" style="89" customWidth="1"/>
    <col min="14897" max="14897" width="19.85546875" style="89" customWidth="1"/>
    <col min="14898" max="14898" width="18.28515625" style="89" customWidth="1"/>
    <col min="14899" max="14899" width="5" style="89" customWidth="1"/>
    <col min="14900" max="14901" width="11.85546875" style="89" customWidth="1"/>
    <col min="14902" max="14902" width="9.5703125" style="89" customWidth="1"/>
    <col min="14903" max="14903" width="5.28515625" style="89" customWidth="1"/>
    <col min="14904" max="14904" width="15.28515625" style="89" customWidth="1"/>
    <col min="14905" max="15104" width="11.42578125" style="89"/>
    <col min="15105" max="15105" width="1.140625" style="89" customWidth="1"/>
    <col min="15106" max="15108" width="5.7109375" style="89" customWidth="1"/>
    <col min="15109" max="15109" width="7.28515625" style="89" customWidth="1"/>
    <col min="15110" max="15112" width="3.7109375" style="89" customWidth="1"/>
    <col min="15113" max="15115" width="4.5703125" style="89" customWidth="1"/>
    <col min="15116" max="15117" width="3.28515625" style="89" bestFit="1" customWidth="1"/>
    <col min="15118" max="15121" width="0" style="89" hidden="1" customWidth="1"/>
    <col min="15122" max="15122" width="4.28515625" style="89" customWidth="1"/>
    <col min="15123" max="15125" width="8" style="89" customWidth="1"/>
    <col min="15126" max="15128" width="2.7109375" style="89" customWidth="1"/>
    <col min="15129" max="15129" width="2.85546875" style="89" customWidth="1"/>
    <col min="15130" max="15135" width="2.7109375" style="89" customWidth="1"/>
    <col min="15136" max="15145" width="0" style="89" hidden="1" customWidth="1"/>
    <col min="15146" max="15146" width="4.28515625" style="89" customWidth="1"/>
    <col min="15147" max="15147" width="0" style="89" hidden="1" customWidth="1"/>
    <col min="15148" max="15148" width="3.28515625" style="89" bestFit="1" customWidth="1"/>
    <col min="15149" max="15149" width="0" style="89" hidden="1" customWidth="1"/>
    <col min="15150" max="15150" width="3.28515625" style="89" bestFit="1" customWidth="1"/>
    <col min="15151" max="15152" width="4.28515625" style="89" customWidth="1"/>
    <col min="15153" max="15153" width="19.85546875" style="89" customWidth="1"/>
    <col min="15154" max="15154" width="18.28515625" style="89" customWidth="1"/>
    <col min="15155" max="15155" width="5" style="89" customWidth="1"/>
    <col min="15156" max="15157" width="11.85546875" style="89" customWidth="1"/>
    <col min="15158" max="15158" width="9.5703125" style="89" customWidth="1"/>
    <col min="15159" max="15159" width="5.28515625" style="89" customWidth="1"/>
    <col min="15160" max="15160" width="15.28515625" style="89" customWidth="1"/>
    <col min="15161" max="15360" width="11.42578125" style="89"/>
    <col min="15361" max="15361" width="1.140625" style="89" customWidth="1"/>
    <col min="15362" max="15364" width="5.7109375" style="89" customWidth="1"/>
    <col min="15365" max="15365" width="7.28515625" style="89" customWidth="1"/>
    <col min="15366" max="15368" width="3.7109375" style="89" customWidth="1"/>
    <col min="15369" max="15371" width="4.5703125" style="89" customWidth="1"/>
    <col min="15372" max="15373" width="3.28515625" style="89" bestFit="1" customWidth="1"/>
    <col min="15374" max="15377" width="0" style="89" hidden="1" customWidth="1"/>
    <col min="15378" max="15378" width="4.28515625" style="89" customWidth="1"/>
    <col min="15379" max="15381" width="8" style="89" customWidth="1"/>
    <col min="15382" max="15384" width="2.7109375" style="89" customWidth="1"/>
    <col min="15385" max="15385" width="2.85546875" style="89" customWidth="1"/>
    <col min="15386" max="15391" width="2.7109375" style="89" customWidth="1"/>
    <col min="15392" max="15401" width="0" style="89" hidden="1" customWidth="1"/>
    <col min="15402" max="15402" width="4.28515625" style="89" customWidth="1"/>
    <col min="15403" max="15403" width="0" style="89" hidden="1" customWidth="1"/>
    <col min="15404" max="15404" width="3.28515625" style="89" bestFit="1" customWidth="1"/>
    <col min="15405" max="15405" width="0" style="89" hidden="1" customWidth="1"/>
    <col min="15406" max="15406" width="3.28515625" style="89" bestFit="1" customWidth="1"/>
    <col min="15407" max="15408" width="4.28515625" style="89" customWidth="1"/>
    <col min="15409" max="15409" width="19.85546875" style="89" customWidth="1"/>
    <col min="15410" max="15410" width="18.28515625" style="89" customWidth="1"/>
    <col min="15411" max="15411" width="5" style="89" customWidth="1"/>
    <col min="15412" max="15413" width="11.85546875" style="89" customWidth="1"/>
    <col min="15414" max="15414" width="9.5703125" style="89" customWidth="1"/>
    <col min="15415" max="15415" width="5.28515625" style="89" customWidth="1"/>
    <col min="15416" max="15416" width="15.28515625" style="89" customWidth="1"/>
    <col min="15417" max="15616" width="11.42578125" style="89"/>
    <col min="15617" max="15617" width="1.140625" style="89" customWidth="1"/>
    <col min="15618" max="15620" width="5.7109375" style="89" customWidth="1"/>
    <col min="15621" max="15621" width="7.28515625" style="89" customWidth="1"/>
    <col min="15622" max="15624" width="3.7109375" style="89" customWidth="1"/>
    <col min="15625" max="15627" width="4.5703125" style="89" customWidth="1"/>
    <col min="15628" max="15629" width="3.28515625" style="89" bestFit="1" customWidth="1"/>
    <col min="15630" max="15633" width="0" style="89" hidden="1" customWidth="1"/>
    <col min="15634" max="15634" width="4.28515625" style="89" customWidth="1"/>
    <col min="15635" max="15637" width="8" style="89" customWidth="1"/>
    <col min="15638" max="15640" width="2.7109375" style="89" customWidth="1"/>
    <col min="15641" max="15641" width="2.85546875" style="89" customWidth="1"/>
    <col min="15642" max="15647" width="2.7109375" style="89" customWidth="1"/>
    <col min="15648" max="15657" width="0" style="89" hidden="1" customWidth="1"/>
    <col min="15658" max="15658" width="4.28515625" style="89" customWidth="1"/>
    <col min="15659" max="15659" width="0" style="89" hidden="1" customWidth="1"/>
    <col min="15660" max="15660" width="3.28515625" style="89" bestFit="1" customWidth="1"/>
    <col min="15661" max="15661" width="0" style="89" hidden="1" customWidth="1"/>
    <col min="15662" max="15662" width="3.28515625" style="89" bestFit="1" customWidth="1"/>
    <col min="15663" max="15664" width="4.28515625" style="89" customWidth="1"/>
    <col min="15665" max="15665" width="19.85546875" style="89" customWidth="1"/>
    <col min="15666" max="15666" width="18.28515625" style="89" customWidth="1"/>
    <col min="15667" max="15667" width="5" style="89" customWidth="1"/>
    <col min="15668" max="15669" width="11.85546875" style="89" customWidth="1"/>
    <col min="15670" max="15670" width="9.5703125" style="89" customWidth="1"/>
    <col min="15671" max="15671" width="5.28515625" style="89" customWidth="1"/>
    <col min="15672" max="15672" width="15.28515625" style="89" customWidth="1"/>
    <col min="15673" max="15872" width="11.42578125" style="89"/>
    <col min="15873" max="15873" width="1.140625" style="89" customWidth="1"/>
    <col min="15874" max="15876" width="5.7109375" style="89" customWidth="1"/>
    <col min="15877" max="15877" width="7.28515625" style="89" customWidth="1"/>
    <col min="15878" max="15880" width="3.7109375" style="89" customWidth="1"/>
    <col min="15881" max="15883" width="4.5703125" style="89" customWidth="1"/>
    <col min="15884" max="15885" width="3.28515625" style="89" bestFit="1" customWidth="1"/>
    <col min="15886" max="15889" width="0" style="89" hidden="1" customWidth="1"/>
    <col min="15890" max="15890" width="4.28515625" style="89" customWidth="1"/>
    <col min="15891" max="15893" width="8" style="89" customWidth="1"/>
    <col min="15894" max="15896" width="2.7109375" style="89" customWidth="1"/>
    <col min="15897" max="15897" width="2.85546875" style="89" customWidth="1"/>
    <col min="15898" max="15903" width="2.7109375" style="89" customWidth="1"/>
    <col min="15904" max="15913" width="0" style="89" hidden="1" customWidth="1"/>
    <col min="15914" max="15914" width="4.28515625" style="89" customWidth="1"/>
    <col min="15915" max="15915" width="0" style="89" hidden="1" customWidth="1"/>
    <col min="15916" max="15916" width="3.28515625" style="89" bestFit="1" customWidth="1"/>
    <col min="15917" max="15917" width="0" style="89" hidden="1" customWidth="1"/>
    <col min="15918" max="15918" width="3.28515625" style="89" bestFit="1" customWidth="1"/>
    <col min="15919" max="15920" width="4.28515625" style="89" customWidth="1"/>
    <col min="15921" max="15921" width="19.85546875" style="89" customWidth="1"/>
    <col min="15922" max="15922" width="18.28515625" style="89" customWidth="1"/>
    <col min="15923" max="15923" width="5" style="89" customWidth="1"/>
    <col min="15924" max="15925" width="11.85546875" style="89" customWidth="1"/>
    <col min="15926" max="15926" width="9.5703125" style="89" customWidth="1"/>
    <col min="15927" max="15927" width="5.28515625" style="89" customWidth="1"/>
    <col min="15928" max="15928" width="15.28515625" style="89" customWidth="1"/>
    <col min="15929" max="16128" width="11.42578125" style="89"/>
    <col min="16129" max="16129" width="1.140625" style="89" customWidth="1"/>
    <col min="16130" max="16132" width="5.7109375" style="89" customWidth="1"/>
    <col min="16133" max="16133" width="7.28515625" style="89" customWidth="1"/>
    <col min="16134" max="16136" width="3.7109375" style="89" customWidth="1"/>
    <col min="16137" max="16139" width="4.5703125" style="89" customWidth="1"/>
    <col min="16140" max="16141" width="3.28515625" style="89" bestFit="1" customWidth="1"/>
    <col min="16142" max="16145" width="0" style="89" hidden="1" customWidth="1"/>
    <col min="16146" max="16146" width="4.28515625" style="89" customWidth="1"/>
    <col min="16147" max="16149" width="8" style="89" customWidth="1"/>
    <col min="16150" max="16152" width="2.7109375" style="89" customWidth="1"/>
    <col min="16153" max="16153" width="2.85546875" style="89" customWidth="1"/>
    <col min="16154" max="16159" width="2.7109375" style="89" customWidth="1"/>
    <col min="16160" max="16169" width="0" style="89" hidden="1" customWidth="1"/>
    <col min="16170" max="16170" width="4.28515625" style="89" customWidth="1"/>
    <col min="16171" max="16171" width="0" style="89" hidden="1" customWidth="1"/>
    <col min="16172" max="16172" width="3.28515625" style="89" bestFit="1" customWidth="1"/>
    <col min="16173" max="16173" width="0" style="89" hidden="1" customWidth="1"/>
    <col min="16174" max="16174" width="3.28515625" style="89" bestFit="1" customWidth="1"/>
    <col min="16175" max="16176" width="4.28515625" style="89" customWidth="1"/>
    <col min="16177" max="16177" width="19.85546875" style="89" customWidth="1"/>
    <col min="16178" max="16178" width="18.28515625" style="89" customWidth="1"/>
    <col min="16179" max="16179" width="5" style="89" customWidth="1"/>
    <col min="16180" max="16181" width="11.85546875" style="89" customWidth="1"/>
    <col min="16182" max="16182" width="9.5703125" style="89" customWidth="1"/>
    <col min="16183" max="16183" width="5.28515625" style="89" customWidth="1"/>
    <col min="16184" max="16184" width="15.28515625" style="89" customWidth="1"/>
    <col min="16185" max="16384" width="11.42578125" style="89"/>
  </cols>
  <sheetData>
    <row r="1" spans="1:56" ht="11.25" customHeight="1" x14ac:dyDescent="0.2">
      <c r="A1" s="87"/>
      <c r="B1" s="1813" t="s">
        <v>447</v>
      </c>
      <c r="C1" s="1814"/>
      <c r="D1" s="1814"/>
      <c r="E1" s="1814"/>
      <c r="F1" s="1814"/>
      <c r="G1" s="1814"/>
      <c r="H1" s="1814"/>
      <c r="I1" s="1814"/>
      <c r="J1" s="1814"/>
      <c r="K1" s="1814"/>
      <c r="L1" s="1814"/>
      <c r="M1" s="1814"/>
      <c r="N1" s="1814"/>
      <c r="O1" s="1814"/>
      <c r="P1" s="1814"/>
      <c r="Q1" s="1814"/>
      <c r="R1" s="1814"/>
      <c r="S1" s="1814"/>
      <c r="T1" s="1814"/>
      <c r="U1" s="1814"/>
      <c r="V1" s="1814"/>
      <c r="W1" s="1814"/>
      <c r="X1" s="1814"/>
      <c r="Y1" s="1814"/>
      <c r="Z1" s="1814"/>
      <c r="AA1" s="1814"/>
      <c r="AB1" s="1814"/>
      <c r="AC1" s="1814"/>
      <c r="AD1" s="1814"/>
      <c r="AE1" s="1814"/>
      <c r="AF1" s="1814"/>
      <c r="AG1" s="1814"/>
      <c r="AH1" s="1814"/>
      <c r="AI1" s="1814"/>
      <c r="AJ1" s="1814"/>
      <c r="AK1" s="1814"/>
      <c r="AL1" s="1814"/>
      <c r="AM1" s="1814"/>
      <c r="AN1" s="1814"/>
      <c r="AO1" s="1814"/>
      <c r="AP1" s="1814"/>
      <c r="AQ1" s="1814"/>
      <c r="AR1" s="1814"/>
      <c r="AS1" s="1814"/>
      <c r="AT1" s="1814"/>
      <c r="AU1" s="1815"/>
      <c r="AV1" s="1813"/>
      <c r="AW1" s="1814"/>
      <c r="AX1" s="1815"/>
      <c r="AY1" s="88"/>
      <c r="AZ1" s="87"/>
      <c r="BA1" s="87"/>
      <c r="BB1" s="1822" t="s">
        <v>118</v>
      </c>
      <c r="BC1" s="1822"/>
      <c r="BD1" s="1822"/>
    </row>
    <row r="2" spans="1:56" ht="11.25" customHeight="1" x14ac:dyDescent="0.2">
      <c r="A2" s="87"/>
      <c r="B2" s="1823" t="s">
        <v>119</v>
      </c>
      <c r="C2" s="1824"/>
      <c r="D2" s="1824"/>
      <c r="E2" s="1824"/>
      <c r="F2" s="1824"/>
      <c r="G2" s="1824"/>
      <c r="H2" s="1824"/>
      <c r="I2" s="1824"/>
      <c r="J2" s="1824"/>
      <c r="K2" s="1824"/>
      <c r="L2" s="1824"/>
      <c r="M2" s="1824"/>
      <c r="N2" s="1824"/>
      <c r="O2" s="1824"/>
      <c r="P2" s="1824"/>
      <c r="Q2" s="1824"/>
      <c r="R2" s="1824"/>
      <c r="S2" s="1824"/>
      <c r="T2" s="1824"/>
      <c r="U2" s="1824"/>
      <c r="V2" s="1824"/>
      <c r="W2" s="1824"/>
      <c r="X2" s="1824"/>
      <c r="Y2" s="1824"/>
      <c r="Z2" s="1824"/>
      <c r="AA2" s="1824"/>
      <c r="AB2" s="1824"/>
      <c r="AC2" s="1824"/>
      <c r="AD2" s="1824"/>
      <c r="AE2" s="1824"/>
      <c r="AF2" s="1824"/>
      <c r="AG2" s="1824"/>
      <c r="AH2" s="1824"/>
      <c r="AI2" s="1824"/>
      <c r="AJ2" s="1824"/>
      <c r="AK2" s="1824"/>
      <c r="AL2" s="1824"/>
      <c r="AM2" s="1824"/>
      <c r="AN2" s="1824"/>
      <c r="AO2" s="1824"/>
      <c r="AP2" s="1824"/>
      <c r="AQ2" s="1824"/>
      <c r="AR2" s="1824"/>
      <c r="AS2" s="1824"/>
      <c r="AT2" s="1824"/>
      <c r="AU2" s="1825"/>
      <c r="AV2" s="1816"/>
      <c r="AW2" s="1817"/>
      <c r="AX2" s="1818"/>
      <c r="AY2" s="88"/>
      <c r="AZ2" s="87"/>
      <c r="BA2" s="87"/>
      <c r="BB2" s="1822"/>
      <c r="BC2" s="1822"/>
      <c r="BD2" s="1822"/>
    </row>
    <row r="3" spans="1:56" ht="12" customHeight="1" x14ac:dyDescent="0.2">
      <c r="A3" s="87"/>
      <c r="B3" s="1813" t="s">
        <v>451</v>
      </c>
      <c r="C3" s="1814"/>
      <c r="D3" s="1815"/>
      <c r="E3" s="1813" t="s">
        <v>452</v>
      </c>
      <c r="F3" s="1814"/>
      <c r="G3" s="1814"/>
      <c r="H3" s="1814"/>
      <c r="I3" s="1814"/>
      <c r="J3" s="1814"/>
      <c r="K3" s="1814"/>
      <c r="L3" s="1814"/>
      <c r="M3" s="1814"/>
      <c r="N3" s="1814"/>
      <c r="O3" s="1814"/>
      <c r="P3" s="1814"/>
      <c r="Q3" s="1814"/>
      <c r="R3" s="1814"/>
      <c r="S3" s="1814"/>
      <c r="T3" s="1814"/>
      <c r="U3" s="1814"/>
      <c r="V3" s="1814"/>
      <c r="W3" s="1814"/>
      <c r="X3" s="1814"/>
      <c r="Y3" s="1814"/>
      <c r="Z3" s="1815"/>
      <c r="AA3" s="1813" t="s">
        <v>453</v>
      </c>
      <c r="AB3" s="1814"/>
      <c r="AC3" s="1814"/>
      <c r="AD3" s="1814"/>
      <c r="AE3" s="1814"/>
      <c r="AF3" s="1814"/>
      <c r="AG3" s="1814"/>
      <c r="AH3" s="1814"/>
      <c r="AI3" s="1814"/>
      <c r="AJ3" s="1814"/>
      <c r="AK3" s="1814"/>
      <c r="AL3" s="1814"/>
      <c r="AM3" s="1814"/>
      <c r="AN3" s="1814"/>
      <c r="AO3" s="1814"/>
      <c r="AP3" s="1814"/>
      <c r="AQ3" s="1814"/>
      <c r="AR3" s="1814"/>
      <c r="AS3" s="1814"/>
      <c r="AT3" s="1814"/>
      <c r="AU3" s="1815"/>
      <c r="AV3" s="1816"/>
      <c r="AW3" s="1817"/>
      <c r="AX3" s="1818"/>
      <c r="AY3" s="88"/>
      <c r="AZ3" s="87"/>
      <c r="BA3" s="87"/>
      <c r="BB3" s="1826">
        <v>42853</v>
      </c>
      <c r="BC3" s="1826"/>
      <c r="BD3" s="1826"/>
    </row>
    <row r="4" spans="1:56" ht="12" customHeight="1" x14ac:dyDescent="0.2">
      <c r="A4" s="87"/>
      <c r="B4" s="1823" t="s">
        <v>120</v>
      </c>
      <c r="C4" s="1824"/>
      <c r="D4" s="1825"/>
      <c r="E4" s="1823" t="s">
        <v>456</v>
      </c>
      <c r="F4" s="1824"/>
      <c r="G4" s="1824"/>
      <c r="H4" s="1824"/>
      <c r="I4" s="1824"/>
      <c r="J4" s="1824"/>
      <c r="K4" s="1824"/>
      <c r="L4" s="1824"/>
      <c r="M4" s="1824"/>
      <c r="N4" s="1824"/>
      <c r="O4" s="1824"/>
      <c r="P4" s="1824"/>
      <c r="Q4" s="1824"/>
      <c r="R4" s="1824"/>
      <c r="S4" s="1824"/>
      <c r="T4" s="1824"/>
      <c r="U4" s="1824"/>
      <c r="V4" s="1824"/>
      <c r="W4" s="1824"/>
      <c r="X4" s="1824"/>
      <c r="Y4" s="1824"/>
      <c r="Z4" s="1825"/>
      <c r="AA4" s="1823">
        <v>4</v>
      </c>
      <c r="AB4" s="1824"/>
      <c r="AC4" s="1824"/>
      <c r="AD4" s="1824"/>
      <c r="AE4" s="1824"/>
      <c r="AF4" s="1824"/>
      <c r="AG4" s="1824"/>
      <c r="AH4" s="1824"/>
      <c r="AI4" s="1824"/>
      <c r="AJ4" s="1824"/>
      <c r="AK4" s="1824"/>
      <c r="AL4" s="1824"/>
      <c r="AM4" s="1824"/>
      <c r="AN4" s="1824"/>
      <c r="AO4" s="1824"/>
      <c r="AP4" s="1824"/>
      <c r="AQ4" s="1824"/>
      <c r="AR4" s="1824"/>
      <c r="AS4" s="1824"/>
      <c r="AT4" s="1824"/>
      <c r="AU4" s="1825"/>
      <c r="AV4" s="1819"/>
      <c r="AW4" s="1820"/>
      <c r="AX4" s="1821"/>
      <c r="AY4" s="88"/>
      <c r="AZ4" s="87"/>
      <c r="BA4" s="87"/>
      <c r="BB4" s="1826"/>
      <c r="BC4" s="1826"/>
      <c r="BD4" s="1826"/>
    </row>
    <row r="5" spans="1:56" ht="6" customHeight="1" x14ac:dyDescent="0.2">
      <c r="A5" s="87"/>
      <c r="B5" s="90"/>
      <c r="C5" s="90"/>
      <c r="D5" s="90"/>
      <c r="E5" s="90"/>
      <c r="F5" s="90"/>
      <c r="G5" s="90"/>
      <c r="H5" s="90"/>
      <c r="I5" s="90"/>
      <c r="J5" s="90"/>
      <c r="K5" s="90"/>
      <c r="L5" s="90"/>
      <c r="M5" s="90"/>
      <c r="N5" s="90"/>
      <c r="O5" s="90"/>
      <c r="P5" s="90"/>
      <c r="Q5" s="90"/>
      <c r="R5" s="90"/>
      <c r="S5" s="90"/>
      <c r="T5" s="90"/>
      <c r="U5" s="90"/>
      <c r="V5" s="90"/>
      <c r="W5" s="90"/>
      <c r="X5" s="90"/>
      <c r="Y5" s="90"/>
      <c r="Z5" s="90"/>
      <c r="AA5" s="90"/>
      <c r="AB5" s="90"/>
      <c r="AC5" s="90"/>
      <c r="AD5" s="90"/>
      <c r="AE5" s="90"/>
      <c r="AF5" s="90"/>
      <c r="AG5" s="90"/>
      <c r="AH5" s="90"/>
      <c r="AI5" s="90"/>
      <c r="AJ5" s="90"/>
      <c r="AK5" s="90"/>
      <c r="AL5" s="90"/>
      <c r="AM5" s="90"/>
      <c r="AN5" s="90"/>
      <c r="AO5" s="90"/>
      <c r="AP5" s="90"/>
      <c r="AQ5" s="90"/>
      <c r="AR5" s="90"/>
      <c r="AS5" s="90"/>
      <c r="AT5" s="90"/>
      <c r="AU5" s="90"/>
      <c r="AV5" s="90"/>
      <c r="AW5" s="90"/>
      <c r="AX5" s="90"/>
      <c r="AY5" s="612"/>
      <c r="AZ5" s="612"/>
      <c r="BA5" s="612"/>
      <c r="BB5" s="87"/>
      <c r="BC5" s="90"/>
      <c r="BD5" s="90"/>
    </row>
    <row r="6" spans="1:56" ht="27" customHeight="1" x14ac:dyDescent="0.2">
      <c r="A6" s="87"/>
      <c r="B6" s="1827" t="s">
        <v>122</v>
      </c>
      <c r="C6" s="1828"/>
      <c r="D6" s="1829" t="s">
        <v>123</v>
      </c>
      <c r="E6" s="1830"/>
      <c r="F6" s="1830"/>
      <c r="G6" s="1830"/>
      <c r="H6" s="1831"/>
      <c r="I6" s="1827" t="s">
        <v>448</v>
      </c>
      <c r="J6" s="1832"/>
      <c r="K6" s="1828"/>
      <c r="L6" s="1829" t="s">
        <v>240</v>
      </c>
      <c r="M6" s="1830"/>
      <c r="N6" s="1830"/>
      <c r="O6" s="1830"/>
      <c r="P6" s="1830"/>
      <c r="Q6" s="1830"/>
      <c r="R6" s="1830"/>
      <c r="S6" s="1830"/>
      <c r="T6" s="1830"/>
      <c r="U6" s="1831"/>
      <c r="V6" s="1827" t="s">
        <v>124</v>
      </c>
      <c r="W6" s="1832"/>
      <c r="X6" s="1832"/>
      <c r="Y6" s="1832"/>
      <c r="Z6" s="1832"/>
      <c r="AA6" s="1833" t="s">
        <v>70</v>
      </c>
      <c r="AB6" s="1833"/>
      <c r="AC6" s="1833"/>
      <c r="AD6" s="1833"/>
      <c r="AE6" s="1833"/>
      <c r="AF6" s="1833"/>
      <c r="AG6" s="1833"/>
      <c r="AH6" s="1833"/>
      <c r="AI6" s="1833"/>
      <c r="AJ6" s="1833"/>
      <c r="AK6" s="1833"/>
      <c r="AL6" s="1833"/>
      <c r="AM6" s="1833"/>
      <c r="AN6" s="1833"/>
      <c r="AO6" s="1833"/>
      <c r="AP6" s="1833"/>
      <c r="AQ6" s="1833"/>
      <c r="AR6" s="1833"/>
      <c r="AS6" s="1833"/>
      <c r="AT6" s="1833"/>
      <c r="AU6" s="1833"/>
      <c r="AV6" s="1833"/>
      <c r="AW6" s="1833"/>
      <c r="AX6" s="1834"/>
      <c r="AY6" s="91"/>
      <c r="AZ6" s="91"/>
      <c r="BA6" s="91"/>
      <c r="BB6" s="91"/>
      <c r="BC6" s="91"/>
      <c r="BD6" s="91"/>
    </row>
    <row r="7" spans="1:56" ht="6" customHeight="1" x14ac:dyDescent="0.2">
      <c r="A7" s="87"/>
      <c r="B7" s="92"/>
      <c r="C7" s="92"/>
      <c r="D7" s="92"/>
      <c r="E7" s="93"/>
      <c r="F7" s="93"/>
      <c r="G7" s="93"/>
      <c r="H7" s="93"/>
      <c r="I7" s="93"/>
      <c r="J7" s="93"/>
      <c r="K7" s="93"/>
      <c r="L7" s="93"/>
      <c r="M7" s="93"/>
      <c r="N7" s="93"/>
      <c r="O7" s="93"/>
      <c r="P7" s="93"/>
      <c r="Q7" s="93"/>
      <c r="R7" s="93"/>
      <c r="S7" s="93"/>
      <c r="T7" s="93"/>
      <c r="U7" s="93"/>
      <c r="V7" s="93"/>
      <c r="W7" s="93"/>
      <c r="X7" s="93"/>
      <c r="Y7" s="93"/>
      <c r="Z7" s="93"/>
      <c r="AA7" s="93"/>
      <c r="AB7" s="93"/>
      <c r="AC7" s="93"/>
      <c r="AD7" s="93"/>
      <c r="AE7" s="93"/>
      <c r="AF7" s="93"/>
      <c r="AG7" s="93"/>
      <c r="AH7" s="93"/>
      <c r="AI7" s="93"/>
      <c r="AJ7" s="93"/>
      <c r="AK7" s="93"/>
      <c r="AL7" s="93"/>
      <c r="AM7" s="93"/>
      <c r="AN7" s="93"/>
      <c r="AO7" s="93"/>
      <c r="AP7" s="93"/>
      <c r="AQ7" s="93"/>
      <c r="AR7" s="93"/>
      <c r="AS7" s="93"/>
      <c r="AT7" s="93"/>
      <c r="AU7" s="93"/>
      <c r="AV7" s="93"/>
      <c r="AW7" s="93"/>
      <c r="AX7" s="93"/>
      <c r="AY7" s="94"/>
      <c r="AZ7" s="94"/>
      <c r="BA7" s="94"/>
      <c r="BB7" s="94"/>
      <c r="BC7" s="94"/>
      <c r="BD7" s="94"/>
    </row>
    <row r="8" spans="1:56" ht="11.25" customHeight="1" x14ac:dyDescent="0.2">
      <c r="A8" s="95"/>
      <c r="B8" s="1835" t="s">
        <v>457</v>
      </c>
      <c r="C8" s="1836"/>
      <c r="D8" s="1836"/>
      <c r="E8" s="1836"/>
      <c r="F8" s="1836"/>
      <c r="G8" s="1836"/>
      <c r="H8" s="1836"/>
      <c r="I8" s="1836"/>
      <c r="J8" s="1836"/>
      <c r="K8" s="1837"/>
      <c r="L8" s="558" t="s">
        <v>1146</v>
      </c>
      <c r="M8" s="559"/>
      <c r="N8" s="559"/>
      <c r="O8" s="559"/>
      <c r="P8" s="559"/>
      <c r="Q8" s="559"/>
      <c r="R8" s="560"/>
      <c r="S8" s="561" t="s">
        <v>1147</v>
      </c>
      <c r="T8" s="562"/>
      <c r="U8" s="562"/>
      <c r="V8" s="562"/>
      <c r="W8" s="562"/>
      <c r="X8" s="562"/>
      <c r="Y8" s="562"/>
      <c r="Z8" s="562"/>
      <c r="AA8" s="562"/>
      <c r="AB8" s="562"/>
      <c r="AC8" s="562"/>
      <c r="AD8" s="562"/>
      <c r="AE8" s="562"/>
      <c r="AF8" s="562"/>
      <c r="AG8" s="562"/>
      <c r="AH8" s="562"/>
      <c r="AI8" s="562"/>
      <c r="AJ8" s="562"/>
      <c r="AK8" s="562"/>
      <c r="AL8" s="562"/>
      <c r="AM8" s="562"/>
      <c r="AN8" s="562"/>
      <c r="AO8" s="562"/>
      <c r="AP8" s="562"/>
      <c r="AQ8" s="562"/>
      <c r="AR8" s="562"/>
      <c r="AS8" s="562"/>
      <c r="AT8" s="562"/>
      <c r="AU8" s="562"/>
      <c r="AV8" s="562"/>
      <c r="AW8" s="562"/>
      <c r="AX8" s="563"/>
      <c r="AY8" s="1838" t="s">
        <v>1148</v>
      </c>
      <c r="AZ8" s="1838"/>
      <c r="BA8" s="1838"/>
      <c r="BB8" s="1838"/>
      <c r="BC8" s="1838"/>
      <c r="BD8" s="1838"/>
    </row>
    <row r="9" spans="1:56" ht="69" customHeight="1" x14ac:dyDescent="0.2">
      <c r="A9" s="95"/>
      <c r="B9" s="1839" t="s">
        <v>126</v>
      </c>
      <c r="C9" s="1840"/>
      <c r="D9" s="1841"/>
      <c r="E9" s="569" t="s">
        <v>451</v>
      </c>
      <c r="F9" s="1839" t="s">
        <v>1149</v>
      </c>
      <c r="G9" s="1840"/>
      <c r="H9" s="1841"/>
      <c r="I9" s="1839" t="s">
        <v>465</v>
      </c>
      <c r="J9" s="1840"/>
      <c r="K9" s="1841"/>
      <c r="L9" s="564" t="s">
        <v>1150</v>
      </c>
      <c r="M9" s="564" t="s">
        <v>1153</v>
      </c>
      <c r="N9" s="565"/>
      <c r="O9" s="566" t="s">
        <v>1151</v>
      </c>
      <c r="P9" s="566" t="s">
        <v>1152</v>
      </c>
      <c r="Q9" s="566" t="s">
        <v>1154</v>
      </c>
      <c r="R9" s="564" t="s">
        <v>1155</v>
      </c>
      <c r="S9" s="1839" t="s">
        <v>1156</v>
      </c>
      <c r="T9" s="1840"/>
      <c r="U9" s="1841"/>
      <c r="V9" s="564" t="s">
        <v>1157</v>
      </c>
      <c r="W9" s="564" t="s">
        <v>1158</v>
      </c>
      <c r="X9" s="564" t="s">
        <v>1159</v>
      </c>
      <c r="Y9" s="567" t="s">
        <v>1160</v>
      </c>
      <c r="Z9" s="567" t="s">
        <v>1162</v>
      </c>
      <c r="AA9" s="567" t="s">
        <v>1164</v>
      </c>
      <c r="AB9" s="567" t="s">
        <v>1166</v>
      </c>
      <c r="AC9" s="567" t="s">
        <v>1168</v>
      </c>
      <c r="AD9" s="567" t="s">
        <v>1170</v>
      </c>
      <c r="AE9" s="567" t="s">
        <v>129</v>
      </c>
      <c r="AF9" s="568"/>
      <c r="AG9" s="618" t="s">
        <v>1161</v>
      </c>
      <c r="AH9" s="618" t="s">
        <v>1163</v>
      </c>
      <c r="AI9" s="618" t="s">
        <v>1165</v>
      </c>
      <c r="AJ9" s="618" t="s">
        <v>1167</v>
      </c>
      <c r="AK9" s="618" t="s">
        <v>1169</v>
      </c>
      <c r="AL9" s="618" t="s">
        <v>1171</v>
      </c>
      <c r="AM9" s="618" t="s">
        <v>1172</v>
      </c>
      <c r="AN9" s="618" t="s">
        <v>1173</v>
      </c>
      <c r="AO9" s="618" t="s">
        <v>1174</v>
      </c>
      <c r="AP9" s="564" t="s">
        <v>1175</v>
      </c>
      <c r="AQ9" s="566" t="s">
        <v>1176</v>
      </c>
      <c r="AR9" s="564" t="s">
        <v>1150</v>
      </c>
      <c r="AS9" s="566" t="s">
        <v>1177</v>
      </c>
      <c r="AT9" s="564" t="s">
        <v>1153</v>
      </c>
      <c r="AU9" s="564" t="s">
        <v>1178</v>
      </c>
      <c r="AV9" s="564" t="s">
        <v>1179</v>
      </c>
      <c r="AW9" s="569" t="s">
        <v>1180</v>
      </c>
      <c r="AX9" s="569" t="s">
        <v>1181</v>
      </c>
      <c r="AY9" s="570" t="s">
        <v>1182</v>
      </c>
      <c r="AZ9" s="1838" t="s">
        <v>1183</v>
      </c>
      <c r="BA9" s="1838"/>
      <c r="BB9" s="1838"/>
      <c r="BC9" s="570" t="s">
        <v>127</v>
      </c>
      <c r="BD9" s="609" t="s">
        <v>128</v>
      </c>
    </row>
    <row r="10" spans="1:56" ht="270" customHeight="1" x14ac:dyDescent="0.2">
      <c r="A10" s="612"/>
      <c r="B10" s="1856" t="s">
        <v>3267</v>
      </c>
      <c r="C10" s="1857"/>
      <c r="D10" s="1858"/>
      <c r="E10" s="608" t="s">
        <v>71</v>
      </c>
      <c r="F10" s="1842" t="s">
        <v>3268</v>
      </c>
      <c r="G10" s="1842"/>
      <c r="H10" s="1842"/>
      <c r="I10" s="1842" t="s">
        <v>1339</v>
      </c>
      <c r="J10" s="1842"/>
      <c r="K10" s="1842"/>
      <c r="L10" s="617" t="s">
        <v>131</v>
      </c>
      <c r="M10" s="631" t="s">
        <v>1186</v>
      </c>
      <c r="N10" s="574"/>
      <c r="O10" s="96">
        <f>VLOOKUP(L10,[48]Listas!$M$69:$N$73,2,0)</f>
        <v>3</v>
      </c>
      <c r="P10" s="96"/>
      <c r="Q10" s="96">
        <f>HLOOKUP(M10,[48]Listas!$O$67:$Q$68,2,0)</f>
        <v>10</v>
      </c>
      <c r="R10" s="618" t="str">
        <f>INDEX([48]Listas!$O$69:$Q$73,MATCH(L10,[48]Listas!$M$69:$M$73,0),MATCH(M10,[48]Listas!$O$67:$Q$67,0))</f>
        <v>30
ALTA</v>
      </c>
      <c r="S10" s="1842" t="s">
        <v>1340</v>
      </c>
      <c r="T10" s="1842"/>
      <c r="U10" s="1842"/>
      <c r="V10" s="607" t="s">
        <v>132</v>
      </c>
      <c r="W10" s="607" t="s">
        <v>132</v>
      </c>
      <c r="X10" s="607" t="s">
        <v>132</v>
      </c>
      <c r="Y10" s="607" t="s">
        <v>132</v>
      </c>
      <c r="Z10" s="607" t="s">
        <v>132</v>
      </c>
      <c r="AA10" s="607" t="s">
        <v>83</v>
      </c>
      <c r="AB10" s="607" t="s">
        <v>132</v>
      </c>
      <c r="AC10" s="607" t="s">
        <v>132</v>
      </c>
      <c r="AD10" s="607" t="s">
        <v>132</v>
      </c>
      <c r="AE10" s="607" t="s">
        <v>132</v>
      </c>
      <c r="AF10" s="575"/>
      <c r="AG10" s="96">
        <f t="shared" ref="AG10:AG15" si="0">IF(Y10="SI",15,0)</f>
        <v>15</v>
      </c>
      <c r="AH10" s="96">
        <f t="shared" ref="AH10:AH15" si="1">IF(Z10="SI",5,0)</f>
        <v>5</v>
      </c>
      <c r="AI10" s="96">
        <f t="shared" ref="AI10:AI15" si="2">IF(AA10="SI",15,0)</f>
        <v>0</v>
      </c>
      <c r="AJ10" s="96">
        <f t="shared" ref="AJ10:AJ15" si="3">IF(AB10="SI",10,0)</f>
        <v>10</v>
      </c>
      <c r="AK10" s="96">
        <f t="shared" ref="AK10:AK15" si="4">IF(AC10="SI",15,0)</f>
        <v>15</v>
      </c>
      <c r="AL10" s="96">
        <f t="shared" ref="AL10:AL15" si="5">IF(AD10="SI",10,0)</f>
        <v>10</v>
      </c>
      <c r="AM10" s="96">
        <f t="shared" ref="AM10:AM15" si="6">IF(AE10="SI",30,0)</f>
        <v>30</v>
      </c>
      <c r="AN10" s="96">
        <f t="shared" ref="AN10:AN15" si="7">SUM(AG10+AH10+AI10+AJ10+AK10+AL10+AM10)</f>
        <v>85</v>
      </c>
      <c r="AO10" s="96">
        <f t="shared" ref="AO10:AO15" si="8">IF(AN10&lt;=50,0,IF(AN10&gt;=76,2,1))</f>
        <v>2</v>
      </c>
      <c r="AP10" s="618" t="str">
        <f t="shared" ref="AP10:AP15" si="9">CONCATENATE(AN10,"- disminuye ",AO10)</f>
        <v>85- disminuye 2</v>
      </c>
      <c r="AQ10" s="96">
        <f t="shared" ref="AQ10:AQ15" si="10">IF(V10="SI",O10-AO10,O10)</f>
        <v>1</v>
      </c>
      <c r="AR10" s="618" t="str">
        <f>IF(AQ10&lt;=1,"Rara vez",VLOOKUP(AQ10,[48]Listas!$L$69:$M$73,2,0))</f>
        <v>Rara vez</v>
      </c>
      <c r="AS10" s="96">
        <f t="shared" ref="AS10:AS15" si="11">IF(W10="SI",Q10-AO10,Q10)</f>
        <v>8</v>
      </c>
      <c r="AT10" s="618" t="str">
        <f t="shared" ref="AT10:AT15" si="12">IF(AS10&lt;=9,"Moderado",IF(AS10=20,"Catastrófico",IF(AS10=18,"Moderado","Mayor")))</f>
        <v>Moderado</v>
      </c>
      <c r="AU10" s="618" t="str">
        <f>INDEX([48]Listas!$O$69:$Q$73,MATCH(AR10,[48]Listas!$M$69:$M$73,0),MATCH(AT10,[48]Listas!$O$67:$Q$67,0))</f>
        <v>5
BAJA</v>
      </c>
      <c r="AV10" s="617" t="s">
        <v>1188</v>
      </c>
      <c r="AW10" s="608" t="s">
        <v>3269</v>
      </c>
      <c r="AX10" s="608" t="s">
        <v>1341</v>
      </c>
      <c r="AY10" s="617" t="s">
        <v>3149</v>
      </c>
      <c r="AZ10" s="1862" t="s">
        <v>3270</v>
      </c>
      <c r="BA10" s="1862"/>
      <c r="BB10" s="1862"/>
      <c r="BC10" s="625" t="s">
        <v>1465</v>
      </c>
      <c r="BD10" s="607" t="s">
        <v>3271</v>
      </c>
    </row>
    <row r="11" spans="1:56" ht="300" customHeight="1" x14ac:dyDescent="0.2">
      <c r="A11" s="612"/>
      <c r="B11" s="1993" t="s">
        <v>3272</v>
      </c>
      <c r="C11" s="1993"/>
      <c r="D11" s="1993"/>
      <c r="E11" s="608" t="s">
        <v>3273</v>
      </c>
      <c r="F11" s="1842" t="s">
        <v>3274</v>
      </c>
      <c r="G11" s="1842"/>
      <c r="H11" s="1842"/>
      <c r="I11" s="1842" t="s">
        <v>3275</v>
      </c>
      <c r="J11" s="1842"/>
      <c r="K11" s="1842"/>
      <c r="L11" s="617" t="s">
        <v>1208</v>
      </c>
      <c r="M11" s="631" t="s">
        <v>1186</v>
      </c>
      <c r="N11" s="574"/>
      <c r="O11" s="96">
        <f>VLOOKUP(L11,[48]Listas!$M$69:$N$73,2,0)</f>
        <v>2</v>
      </c>
      <c r="P11" s="96"/>
      <c r="Q11" s="96">
        <f>HLOOKUP(M11,[48]Listas!$O$67:$Q$68,2,0)</f>
        <v>10</v>
      </c>
      <c r="R11" s="618" t="str">
        <f>INDEX([48]Listas!$O$69:$Q$73,MATCH(L11,[48]Listas!$M$69:$M$73,0),MATCH(M11,[48]Listas!$O$67:$Q$67,0))</f>
        <v>20
MODERADA</v>
      </c>
      <c r="S11" s="1842" t="s">
        <v>3276</v>
      </c>
      <c r="T11" s="1842"/>
      <c r="U11" s="1842"/>
      <c r="V11" s="607" t="s">
        <v>132</v>
      </c>
      <c r="W11" s="607" t="s">
        <v>132</v>
      </c>
      <c r="X11" s="607" t="s">
        <v>132</v>
      </c>
      <c r="Y11" s="607" t="s">
        <v>132</v>
      </c>
      <c r="Z11" s="607" t="s">
        <v>132</v>
      </c>
      <c r="AA11" s="607" t="s">
        <v>132</v>
      </c>
      <c r="AB11" s="607" t="s">
        <v>132</v>
      </c>
      <c r="AC11" s="607" t="s">
        <v>132</v>
      </c>
      <c r="AD11" s="607" t="s">
        <v>132</v>
      </c>
      <c r="AE11" s="607" t="s">
        <v>132</v>
      </c>
      <c r="AF11" s="575"/>
      <c r="AG11" s="96">
        <f t="shared" si="0"/>
        <v>15</v>
      </c>
      <c r="AH11" s="96">
        <f t="shared" si="1"/>
        <v>5</v>
      </c>
      <c r="AI11" s="96">
        <f t="shared" si="2"/>
        <v>15</v>
      </c>
      <c r="AJ11" s="96">
        <f t="shared" si="3"/>
        <v>10</v>
      </c>
      <c r="AK11" s="96">
        <f t="shared" si="4"/>
        <v>15</v>
      </c>
      <c r="AL11" s="96">
        <f t="shared" si="5"/>
        <v>10</v>
      </c>
      <c r="AM11" s="96">
        <f t="shared" si="6"/>
        <v>30</v>
      </c>
      <c r="AN11" s="96">
        <f t="shared" si="7"/>
        <v>100</v>
      </c>
      <c r="AO11" s="96">
        <f t="shared" si="8"/>
        <v>2</v>
      </c>
      <c r="AP11" s="618" t="str">
        <f t="shared" si="9"/>
        <v>100- disminuye 2</v>
      </c>
      <c r="AQ11" s="96">
        <f t="shared" si="10"/>
        <v>0</v>
      </c>
      <c r="AR11" s="618" t="str">
        <f>IF(AQ11&lt;=1,"Rara vez",VLOOKUP(AQ11,[48]Listas!$L$69:$M$73,2,0))</f>
        <v>Rara vez</v>
      </c>
      <c r="AS11" s="96">
        <f t="shared" si="11"/>
        <v>8</v>
      </c>
      <c r="AT11" s="618" t="str">
        <f t="shared" si="12"/>
        <v>Moderado</v>
      </c>
      <c r="AU11" s="618" t="str">
        <f>INDEX([48]Listas!$O$69:$Q$73,MATCH(AR11,[48]Listas!$M$69:$M$73,0),MATCH(AT11,[48]Listas!$O$67:$Q$67,0))</f>
        <v>5
BAJA</v>
      </c>
      <c r="AV11" s="625" t="s">
        <v>1188</v>
      </c>
      <c r="AW11" s="608" t="s">
        <v>3277</v>
      </c>
      <c r="AX11" s="608" t="s">
        <v>3278</v>
      </c>
      <c r="AY11" s="615" t="s">
        <v>3149</v>
      </c>
      <c r="AZ11" s="2280" t="s">
        <v>3279</v>
      </c>
      <c r="BA11" s="2280"/>
      <c r="BB11" s="2280"/>
      <c r="BC11" s="613" t="s">
        <v>1465</v>
      </c>
      <c r="BD11" s="608" t="s">
        <v>3280</v>
      </c>
    </row>
    <row r="12" spans="1:56" ht="59.25" hidden="1" customHeight="1" x14ac:dyDescent="0.2">
      <c r="A12" s="612"/>
      <c r="B12" s="1829"/>
      <c r="C12" s="1830"/>
      <c r="D12" s="1831"/>
      <c r="E12" s="608"/>
      <c r="F12" s="1843"/>
      <c r="G12" s="1844"/>
      <c r="H12" s="1845"/>
      <c r="I12" s="1829"/>
      <c r="J12" s="1830"/>
      <c r="K12" s="1831"/>
      <c r="L12" s="617"/>
      <c r="M12" s="631"/>
      <c r="N12" s="574"/>
      <c r="O12" s="96" t="e">
        <f>VLOOKUP(L12,[48]Listas!$M$69:$N$73,2,0)</f>
        <v>#N/A</v>
      </c>
      <c r="P12" s="96"/>
      <c r="Q12" s="96" t="e">
        <f>HLOOKUP(M12,[48]Listas!$O$67:$Q$68,2,0)</f>
        <v>#N/A</v>
      </c>
      <c r="R12" s="618" t="e">
        <f>INDEX([48]Listas!$O$69:$Q$73,MATCH(L12,[48]Listas!$M$69:$M$73,0),MATCH(M12,[48]Listas!$O$67:$Q$67,0))</f>
        <v>#N/A</v>
      </c>
      <c r="S12" s="1829"/>
      <c r="T12" s="1830"/>
      <c r="U12" s="1831"/>
      <c r="V12" s="607"/>
      <c r="W12" s="607"/>
      <c r="X12" s="607"/>
      <c r="Y12" s="607"/>
      <c r="Z12" s="607"/>
      <c r="AA12" s="607"/>
      <c r="AB12" s="607"/>
      <c r="AC12" s="607"/>
      <c r="AD12" s="607"/>
      <c r="AE12" s="607"/>
      <c r="AF12" s="575"/>
      <c r="AG12" s="96">
        <f t="shared" si="0"/>
        <v>0</v>
      </c>
      <c r="AH12" s="96">
        <f t="shared" si="1"/>
        <v>0</v>
      </c>
      <c r="AI12" s="96">
        <f t="shared" si="2"/>
        <v>0</v>
      </c>
      <c r="AJ12" s="96">
        <f t="shared" si="3"/>
        <v>0</v>
      </c>
      <c r="AK12" s="96">
        <f t="shared" si="4"/>
        <v>0</v>
      </c>
      <c r="AL12" s="96">
        <f t="shared" si="5"/>
        <v>0</v>
      </c>
      <c r="AM12" s="96">
        <f t="shared" si="6"/>
        <v>0</v>
      </c>
      <c r="AN12" s="96">
        <f t="shared" si="7"/>
        <v>0</v>
      </c>
      <c r="AO12" s="96">
        <f t="shared" si="8"/>
        <v>0</v>
      </c>
      <c r="AP12" s="618" t="str">
        <f t="shared" si="9"/>
        <v>0- disminuye 0</v>
      </c>
      <c r="AQ12" s="96" t="e">
        <f t="shared" si="10"/>
        <v>#N/A</v>
      </c>
      <c r="AR12" s="618" t="e">
        <f>IF(AQ12&lt;=1,"Rara vez",VLOOKUP(AQ12,[48]Listas!$L$69:$M$73,2,0))</f>
        <v>#N/A</v>
      </c>
      <c r="AS12" s="96" t="e">
        <f t="shared" si="11"/>
        <v>#N/A</v>
      </c>
      <c r="AT12" s="618" t="e">
        <f t="shared" si="12"/>
        <v>#N/A</v>
      </c>
      <c r="AU12" s="618" t="e">
        <f>INDEX([48]Listas!$O$69:$Q$73,MATCH(AR12,[48]Listas!$M$69:$M$73,0),MATCH(AT12,[48]Listas!$O$67:$Q$67,0))</f>
        <v>#N/A</v>
      </c>
      <c r="AV12" s="617"/>
      <c r="AW12" s="608"/>
      <c r="AX12" s="608"/>
      <c r="AY12" s="617"/>
      <c r="AZ12" s="1862" t="s">
        <v>1190</v>
      </c>
      <c r="BA12" s="1862"/>
      <c r="BB12" s="1862"/>
      <c r="BC12" s="607"/>
      <c r="BD12" s="607"/>
    </row>
    <row r="13" spans="1:56" ht="56.25" hidden="1" customHeight="1" x14ac:dyDescent="0.2">
      <c r="A13" s="612"/>
      <c r="B13" s="1829"/>
      <c r="C13" s="1830"/>
      <c r="D13" s="1831"/>
      <c r="E13" s="608"/>
      <c r="F13" s="1843"/>
      <c r="G13" s="1844"/>
      <c r="H13" s="1845"/>
      <c r="I13" s="1829"/>
      <c r="J13" s="1830"/>
      <c r="K13" s="1831"/>
      <c r="L13" s="617"/>
      <c r="M13" s="631"/>
      <c r="N13" s="574"/>
      <c r="O13" s="96" t="e">
        <f>VLOOKUP(L13,[48]Listas!$M$69:$N$73,2,0)</f>
        <v>#N/A</v>
      </c>
      <c r="P13" s="96"/>
      <c r="Q13" s="96" t="e">
        <f>HLOOKUP(M13,[48]Listas!$O$67:$Q$68,2,0)</f>
        <v>#N/A</v>
      </c>
      <c r="R13" s="618" t="e">
        <f>INDEX([48]Listas!$O$69:$Q$73,MATCH(L13,[48]Listas!$M$69:$M$73,0),MATCH(M13,[48]Listas!$O$67:$Q$67,0))</f>
        <v>#N/A</v>
      </c>
      <c r="S13" s="599"/>
      <c r="T13" s="600"/>
      <c r="U13" s="601"/>
      <c r="V13" s="607"/>
      <c r="W13" s="607"/>
      <c r="X13" s="607"/>
      <c r="Y13" s="607"/>
      <c r="Z13" s="607"/>
      <c r="AA13" s="607"/>
      <c r="AB13" s="607"/>
      <c r="AC13" s="607"/>
      <c r="AD13" s="607"/>
      <c r="AE13" s="607"/>
      <c r="AF13" s="575"/>
      <c r="AG13" s="96">
        <f t="shared" si="0"/>
        <v>0</v>
      </c>
      <c r="AH13" s="96">
        <f t="shared" si="1"/>
        <v>0</v>
      </c>
      <c r="AI13" s="96">
        <f t="shared" si="2"/>
        <v>0</v>
      </c>
      <c r="AJ13" s="96">
        <f t="shared" si="3"/>
        <v>0</v>
      </c>
      <c r="AK13" s="96">
        <f t="shared" si="4"/>
        <v>0</v>
      </c>
      <c r="AL13" s="96">
        <f t="shared" si="5"/>
        <v>0</v>
      </c>
      <c r="AM13" s="96">
        <f t="shared" si="6"/>
        <v>0</v>
      </c>
      <c r="AN13" s="96">
        <f t="shared" si="7"/>
        <v>0</v>
      </c>
      <c r="AO13" s="96">
        <f t="shared" si="8"/>
        <v>0</v>
      </c>
      <c r="AP13" s="618" t="str">
        <f t="shared" si="9"/>
        <v>0- disminuye 0</v>
      </c>
      <c r="AQ13" s="96" t="e">
        <f t="shared" si="10"/>
        <v>#N/A</v>
      </c>
      <c r="AR13" s="618" t="e">
        <f>IF(AQ13&lt;=1,"Rara vez",VLOOKUP(AQ13,[48]Listas!$L$69:$M$73,2,0))</f>
        <v>#N/A</v>
      </c>
      <c r="AS13" s="96" t="e">
        <f t="shared" si="11"/>
        <v>#N/A</v>
      </c>
      <c r="AT13" s="618" t="e">
        <f t="shared" si="12"/>
        <v>#N/A</v>
      </c>
      <c r="AU13" s="618" t="e">
        <f>INDEX([48]Listas!$O$69:$Q$73,MATCH(AR13,[48]Listas!$M$69:$M$73,0),MATCH(AT13,[48]Listas!$O$67:$Q$67,0))</f>
        <v>#N/A</v>
      </c>
      <c r="AV13" s="617"/>
      <c r="AW13" s="608"/>
      <c r="AX13" s="608"/>
      <c r="AY13" s="617"/>
      <c r="AZ13" s="1862" t="s">
        <v>1190</v>
      </c>
      <c r="BA13" s="1862"/>
      <c r="BB13" s="1862"/>
      <c r="BC13" s="607"/>
      <c r="BD13" s="607"/>
    </row>
    <row r="14" spans="1:56" ht="61.5" hidden="1" customHeight="1" x14ac:dyDescent="0.2">
      <c r="A14" s="612"/>
      <c r="B14" s="1829"/>
      <c r="C14" s="1830"/>
      <c r="D14" s="1831"/>
      <c r="E14" s="608"/>
      <c r="F14" s="1843"/>
      <c r="G14" s="1844"/>
      <c r="H14" s="1845"/>
      <c r="I14" s="1829"/>
      <c r="J14" s="1830"/>
      <c r="K14" s="1831"/>
      <c r="L14" s="617"/>
      <c r="M14" s="631"/>
      <c r="N14" s="574"/>
      <c r="O14" s="96" t="e">
        <f>VLOOKUP(L14,[48]Listas!$M$69:$N$73,2,0)</f>
        <v>#N/A</v>
      </c>
      <c r="P14" s="96"/>
      <c r="Q14" s="96" t="e">
        <f>HLOOKUP(M14,[48]Listas!$O$67:$Q$68,2,0)</f>
        <v>#N/A</v>
      </c>
      <c r="R14" s="618" t="e">
        <f>INDEX([48]Listas!$O$69:$Q$73,MATCH(L14,[48]Listas!$M$69:$M$73,0),MATCH(M14,[48]Listas!$O$67:$Q$67,0))</f>
        <v>#N/A</v>
      </c>
      <c r="S14" s="1829"/>
      <c r="T14" s="1830"/>
      <c r="U14" s="1831"/>
      <c r="V14" s="607"/>
      <c r="W14" s="607"/>
      <c r="X14" s="607"/>
      <c r="Y14" s="607"/>
      <c r="Z14" s="607"/>
      <c r="AA14" s="607"/>
      <c r="AB14" s="607"/>
      <c r="AC14" s="607"/>
      <c r="AD14" s="607"/>
      <c r="AE14" s="607"/>
      <c r="AF14" s="575"/>
      <c r="AG14" s="96">
        <f t="shared" si="0"/>
        <v>0</v>
      </c>
      <c r="AH14" s="96">
        <f t="shared" si="1"/>
        <v>0</v>
      </c>
      <c r="AI14" s="96">
        <f t="shared" si="2"/>
        <v>0</v>
      </c>
      <c r="AJ14" s="96">
        <f t="shared" si="3"/>
        <v>0</v>
      </c>
      <c r="AK14" s="96">
        <f t="shared" si="4"/>
        <v>0</v>
      </c>
      <c r="AL14" s="96">
        <f t="shared" si="5"/>
        <v>0</v>
      </c>
      <c r="AM14" s="96">
        <f t="shared" si="6"/>
        <v>0</v>
      </c>
      <c r="AN14" s="96">
        <f t="shared" si="7"/>
        <v>0</v>
      </c>
      <c r="AO14" s="96">
        <f t="shared" si="8"/>
        <v>0</v>
      </c>
      <c r="AP14" s="618" t="str">
        <f t="shared" si="9"/>
        <v>0- disminuye 0</v>
      </c>
      <c r="AQ14" s="96" t="e">
        <f t="shared" si="10"/>
        <v>#N/A</v>
      </c>
      <c r="AR14" s="618" t="e">
        <f>IF(AQ14&lt;=1,"Rara vez",VLOOKUP(AQ14,[48]Listas!$L$69:$M$73,2,0))</f>
        <v>#N/A</v>
      </c>
      <c r="AS14" s="96" t="e">
        <f t="shared" si="11"/>
        <v>#N/A</v>
      </c>
      <c r="AT14" s="618" t="e">
        <f t="shared" si="12"/>
        <v>#N/A</v>
      </c>
      <c r="AU14" s="618" t="e">
        <f>INDEX([48]Listas!$O$69:$Q$73,MATCH(AR14,[48]Listas!$M$69:$M$73,0),MATCH(AT14,[48]Listas!$O$67:$Q$67,0))</f>
        <v>#N/A</v>
      </c>
      <c r="AV14" s="617"/>
      <c r="AW14" s="608"/>
      <c r="AX14" s="608"/>
      <c r="AY14" s="617"/>
      <c r="AZ14" s="1862" t="s">
        <v>1190</v>
      </c>
      <c r="BA14" s="1862"/>
      <c r="BB14" s="1862"/>
      <c r="BC14" s="607"/>
      <c r="BD14" s="607"/>
    </row>
    <row r="15" spans="1:56" ht="59.25" hidden="1" customHeight="1" x14ac:dyDescent="0.2">
      <c r="A15" s="612"/>
      <c r="B15" s="1829"/>
      <c r="C15" s="1830"/>
      <c r="D15" s="1831"/>
      <c r="E15" s="608"/>
      <c r="F15" s="1843"/>
      <c r="G15" s="1844"/>
      <c r="H15" s="1845"/>
      <c r="I15" s="1829"/>
      <c r="J15" s="1830"/>
      <c r="K15" s="1831"/>
      <c r="L15" s="617"/>
      <c r="M15" s="631"/>
      <c r="N15" s="574"/>
      <c r="O15" s="96" t="e">
        <f>VLOOKUP(L15,[48]Listas!$M$69:$N$73,2,0)</f>
        <v>#N/A</v>
      </c>
      <c r="P15" s="96"/>
      <c r="Q15" s="96" t="e">
        <f>HLOOKUP(M15,[48]Listas!$O$67:$Q$68,2,0)</f>
        <v>#N/A</v>
      </c>
      <c r="R15" s="618" t="e">
        <f>INDEX([48]Listas!$O$69:$Q$73,MATCH(L15,[48]Listas!$M$69:$M$73,0),MATCH(M15,[48]Listas!$O$67:$Q$67,0))</f>
        <v>#N/A</v>
      </c>
      <c r="S15" s="1829"/>
      <c r="T15" s="1830"/>
      <c r="U15" s="1831"/>
      <c r="V15" s="607"/>
      <c r="W15" s="607"/>
      <c r="X15" s="607"/>
      <c r="Y15" s="607"/>
      <c r="Z15" s="607"/>
      <c r="AA15" s="607"/>
      <c r="AB15" s="607"/>
      <c r="AC15" s="607"/>
      <c r="AD15" s="607"/>
      <c r="AE15" s="607"/>
      <c r="AF15" s="575"/>
      <c r="AG15" s="96">
        <f t="shared" si="0"/>
        <v>0</v>
      </c>
      <c r="AH15" s="96">
        <f t="shared" si="1"/>
        <v>0</v>
      </c>
      <c r="AI15" s="96">
        <f t="shared" si="2"/>
        <v>0</v>
      </c>
      <c r="AJ15" s="96">
        <f t="shared" si="3"/>
        <v>0</v>
      </c>
      <c r="AK15" s="96">
        <f t="shared" si="4"/>
        <v>0</v>
      </c>
      <c r="AL15" s="96">
        <f t="shared" si="5"/>
        <v>0</v>
      </c>
      <c r="AM15" s="96">
        <f t="shared" si="6"/>
        <v>0</v>
      </c>
      <c r="AN15" s="96">
        <f t="shared" si="7"/>
        <v>0</v>
      </c>
      <c r="AO15" s="96">
        <f t="shared" si="8"/>
        <v>0</v>
      </c>
      <c r="AP15" s="618" t="str">
        <f t="shared" si="9"/>
        <v>0- disminuye 0</v>
      </c>
      <c r="AQ15" s="96" t="e">
        <f t="shared" si="10"/>
        <v>#N/A</v>
      </c>
      <c r="AR15" s="618" t="e">
        <f>IF(AQ15&lt;=1,"Rara vez",VLOOKUP(AQ15,[48]Listas!$L$69:$M$73,2,0))</f>
        <v>#N/A</v>
      </c>
      <c r="AS15" s="96" t="e">
        <f t="shared" si="11"/>
        <v>#N/A</v>
      </c>
      <c r="AT15" s="618" t="e">
        <f t="shared" si="12"/>
        <v>#N/A</v>
      </c>
      <c r="AU15" s="618" t="e">
        <f>INDEX([48]Listas!$O$69:$Q$73,MATCH(AR15,[48]Listas!$M$69:$M$73,0),MATCH(AT15,[48]Listas!$O$67:$Q$67,0))</f>
        <v>#N/A</v>
      </c>
      <c r="AV15" s="617"/>
      <c r="AW15" s="608"/>
      <c r="AX15" s="608"/>
      <c r="AY15" s="617"/>
      <c r="AZ15" s="1862" t="s">
        <v>1190</v>
      </c>
      <c r="BA15" s="1862"/>
      <c r="BB15" s="1862"/>
      <c r="BC15" s="607"/>
      <c r="BD15" s="607"/>
    </row>
    <row r="16" spans="1:56" ht="3.75" customHeight="1" x14ac:dyDescent="0.2">
      <c r="A16" s="87"/>
      <c r="B16" s="97"/>
      <c r="C16" s="97"/>
      <c r="D16" s="97"/>
      <c r="E16" s="90"/>
      <c r="F16" s="97"/>
      <c r="G16" s="97"/>
      <c r="H16" s="97"/>
      <c r="I16" s="97"/>
      <c r="J16" s="97"/>
      <c r="K16" s="97"/>
      <c r="L16" s="90"/>
      <c r="M16" s="90"/>
      <c r="N16" s="90"/>
      <c r="O16" s="90"/>
      <c r="P16" s="90"/>
      <c r="Q16" s="90"/>
      <c r="R16" s="90"/>
      <c r="S16" s="97"/>
      <c r="T16" s="97"/>
      <c r="U16" s="97"/>
      <c r="V16" s="90"/>
      <c r="W16" s="90"/>
      <c r="X16" s="90"/>
      <c r="Y16" s="90"/>
      <c r="Z16" s="90"/>
      <c r="AA16" s="90"/>
      <c r="AB16" s="90"/>
      <c r="AC16" s="90"/>
      <c r="AD16" s="90"/>
      <c r="AE16" s="90"/>
      <c r="AF16" s="90"/>
      <c r="AG16" s="90"/>
      <c r="AH16" s="90"/>
      <c r="AI16" s="90"/>
      <c r="AJ16" s="90"/>
      <c r="AK16" s="90"/>
      <c r="AL16" s="90"/>
      <c r="AM16" s="90"/>
      <c r="AN16" s="90"/>
      <c r="AO16" s="90"/>
      <c r="AP16" s="90"/>
      <c r="AQ16" s="90"/>
      <c r="AR16" s="90"/>
      <c r="AS16" s="90"/>
      <c r="AT16" s="90"/>
      <c r="AU16" s="90"/>
      <c r="AV16" s="97"/>
      <c r="AW16" s="97"/>
      <c r="AX16" s="97"/>
      <c r="AY16" s="90"/>
      <c r="AZ16" s="98"/>
      <c r="BA16" s="98"/>
      <c r="BB16" s="98"/>
      <c r="BC16" s="99"/>
      <c r="BD16" s="100"/>
    </row>
    <row r="17" spans="1:56" ht="15" customHeight="1" x14ac:dyDescent="0.2">
      <c r="A17" s="91"/>
      <c r="B17" s="1863" t="s">
        <v>1196</v>
      </c>
      <c r="C17" s="1863"/>
      <c r="D17" s="1863"/>
      <c r="E17" s="1863"/>
      <c r="F17" s="1863"/>
      <c r="G17" s="1863"/>
      <c r="H17" s="1863"/>
      <c r="I17" s="1863"/>
      <c r="J17" s="1863"/>
      <c r="K17" s="1863"/>
      <c r="L17" s="1863"/>
      <c r="M17" s="1863"/>
      <c r="N17" s="1863"/>
      <c r="O17" s="1863"/>
      <c r="P17" s="1863"/>
      <c r="Q17" s="1863"/>
      <c r="R17" s="1863"/>
      <c r="S17" s="1863"/>
      <c r="T17" s="1863"/>
      <c r="U17" s="1863"/>
      <c r="V17" s="101"/>
      <c r="W17" s="101"/>
      <c r="X17" s="101"/>
      <c r="Y17" s="101"/>
      <c r="Z17" s="101"/>
      <c r="AA17" s="101"/>
      <c r="AB17" s="101"/>
      <c r="AC17" s="101"/>
      <c r="AD17" s="101"/>
      <c r="AE17" s="101"/>
      <c r="AF17" s="101"/>
      <c r="AG17" s="101"/>
      <c r="AH17" s="101"/>
      <c r="AI17" s="101"/>
      <c r="AJ17" s="101"/>
      <c r="AK17" s="101"/>
      <c r="AL17" s="101"/>
      <c r="AM17" s="101"/>
      <c r="AN17" s="101"/>
      <c r="AO17" s="101"/>
      <c r="AP17" s="101"/>
      <c r="AQ17" s="101"/>
      <c r="AR17" s="101"/>
      <c r="AS17" s="101"/>
      <c r="AT17" s="101"/>
      <c r="AU17" s="90"/>
      <c r="AV17" s="102"/>
      <c r="AW17" s="102"/>
      <c r="AX17" s="102"/>
      <c r="AY17" s="1864" t="s">
        <v>3281</v>
      </c>
      <c r="AZ17" s="1865"/>
      <c r="BA17" s="1865"/>
      <c r="BB17" s="1865"/>
      <c r="BC17" s="1865"/>
      <c r="BD17" s="1865"/>
    </row>
    <row r="18" spans="1:56" s="104" customFormat="1" ht="19.5" customHeight="1" x14ac:dyDescent="0.2">
      <c r="A18" s="103"/>
      <c r="B18" s="1866" t="s">
        <v>1197</v>
      </c>
      <c r="C18" s="1867"/>
      <c r="D18" s="1867"/>
      <c r="E18" s="1867"/>
      <c r="F18" s="1867"/>
      <c r="G18" s="1867"/>
      <c r="H18" s="1868"/>
      <c r="I18" s="1866" t="s">
        <v>1198</v>
      </c>
      <c r="J18" s="1867"/>
      <c r="K18" s="1867"/>
      <c r="L18" s="1867"/>
      <c r="M18" s="1867"/>
      <c r="N18" s="1867"/>
      <c r="O18" s="1867"/>
      <c r="P18" s="1867"/>
      <c r="Q18" s="1867"/>
      <c r="R18" s="1867"/>
      <c r="S18" s="1867"/>
      <c r="T18" s="1867"/>
      <c r="U18" s="1868"/>
      <c r="V18" s="1866" t="s">
        <v>604</v>
      </c>
      <c r="W18" s="1867"/>
      <c r="X18" s="1867"/>
      <c r="Y18" s="1867"/>
      <c r="Z18" s="1867"/>
      <c r="AA18" s="1867"/>
      <c r="AB18" s="1867"/>
      <c r="AC18" s="1867"/>
      <c r="AD18" s="1867"/>
      <c r="AE18" s="1867"/>
      <c r="AF18" s="1867"/>
      <c r="AG18" s="1867"/>
      <c r="AH18" s="1867"/>
      <c r="AI18" s="1867"/>
      <c r="AJ18" s="1867"/>
      <c r="AK18" s="1867"/>
      <c r="AL18" s="1867"/>
      <c r="AM18" s="1867"/>
      <c r="AN18" s="1867"/>
      <c r="AO18" s="1867"/>
      <c r="AP18" s="1868"/>
      <c r="AQ18" s="576" t="s">
        <v>605</v>
      </c>
      <c r="AR18" s="1866" t="s">
        <v>605</v>
      </c>
      <c r="AS18" s="1867"/>
      <c r="AT18" s="1867"/>
      <c r="AU18" s="1867"/>
      <c r="AV18" s="1867"/>
      <c r="AW18" s="1868"/>
      <c r="AX18" s="102"/>
      <c r="AY18" s="1865"/>
      <c r="AZ18" s="1865"/>
      <c r="BA18" s="1865"/>
      <c r="BB18" s="1865"/>
      <c r="BC18" s="1865"/>
      <c r="BD18" s="1865"/>
    </row>
    <row r="19" spans="1:56" s="104" customFormat="1" ht="25.5" customHeight="1" x14ac:dyDescent="0.2">
      <c r="A19" s="105"/>
      <c r="B19" s="1872" t="s">
        <v>726</v>
      </c>
      <c r="C19" s="1872"/>
      <c r="D19" s="1872"/>
      <c r="E19" s="1872"/>
      <c r="F19" s="1872"/>
      <c r="G19" s="1872"/>
      <c r="H19" s="1872"/>
      <c r="I19" s="1869" t="s">
        <v>3282</v>
      </c>
      <c r="J19" s="1870"/>
      <c r="K19" s="1870"/>
      <c r="L19" s="1870"/>
      <c r="M19" s="1870"/>
      <c r="N19" s="1870"/>
      <c r="O19" s="1870"/>
      <c r="P19" s="1870"/>
      <c r="Q19" s="1870"/>
      <c r="R19" s="1870"/>
      <c r="S19" s="1870"/>
      <c r="T19" s="1870"/>
      <c r="U19" s="1871"/>
      <c r="V19" s="1869" t="s">
        <v>3283</v>
      </c>
      <c r="W19" s="1870"/>
      <c r="X19" s="1870"/>
      <c r="Y19" s="1870"/>
      <c r="Z19" s="1870"/>
      <c r="AA19" s="1870"/>
      <c r="AB19" s="1870"/>
      <c r="AC19" s="1870"/>
      <c r="AD19" s="1870"/>
      <c r="AE19" s="1870"/>
      <c r="AF19" s="1870"/>
      <c r="AG19" s="1870"/>
      <c r="AH19" s="1870"/>
      <c r="AI19" s="1870"/>
      <c r="AJ19" s="1870"/>
      <c r="AK19" s="1870"/>
      <c r="AL19" s="1870"/>
      <c r="AM19" s="1870"/>
      <c r="AN19" s="1870"/>
      <c r="AO19" s="1870"/>
      <c r="AP19" s="1871"/>
      <c r="AQ19" s="106"/>
      <c r="AR19" s="1869"/>
      <c r="AS19" s="1870"/>
      <c r="AT19" s="1870"/>
      <c r="AU19" s="1870"/>
      <c r="AV19" s="1870"/>
      <c r="AW19" s="1871"/>
      <c r="AX19" s="102"/>
      <c r="AY19" s="1865"/>
      <c r="AZ19" s="1865"/>
      <c r="BA19" s="1865"/>
      <c r="BB19" s="1865"/>
      <c r="BC19" s="1865"/>
      <c r="BD19" s="1865"/>
    </row>
    <row r="20" spans="1:56" s="104" customFormat="1" ht="25.5" customHeight="1" x14ac:dyDescent="0.2">
      <c r="A20" s="105"/>
      <c r="B20" s="1872" t="s">
        <v>748</v>
      </c>
      <c r="C20" s="1872"/>
      <c r="D20" s="1872"/>
      <c r="E20" s="1872"/>
      <c r="F20" s="1872"/>
      <c r="G20" s="1872"/>
      <c r="H20" s="1872"/>
      <c r="I20" s="1869" t="s">
        <v>3284</v>
      </c>
      <c r="J20" s="1870"/>
      <c r="K20" s="1870"/>
      <c r="L20" s="1870"/>
      <c r="M20" s="1870"/>
      <c r="N20" s="1870"/>
      <c r="O20" s="1870"/>
      <c r="P20" s="1870"/>
      <c r="Q20" s="1870"/>
      <c r="R20" s="1870"/>
      <c r="S20" s="1870"/>
      <c r="T20" s="1870"/>
      <c r="U20" s="1871"/>
      <c r="V20" s="1869" t="s">
        <v>141</v>
      </c>
      <c r="W20" s="1870"/>
      <c r="X20" s="1870"/>
      <c r="Y20" s="1870"/>
      <c r="Z20" s="1870"/>
      <c r="AA20" s="1870"/>
      <c r="AB20" s="1870"/>
      <c r="AC20" s="1870"/>
      <c r="AD20" s="1870"/>
      <c r="AE20" s="1870"/>
      <c r="AF20" s="1870"/>
      <c r="AG20" s="1870"/>
      <c r="AH20" s="1870"/>
      <c r="AI20" s="1870"/>
      <c r="AJ20" s="1870"/>
      <c r="AK20" s="1870"/>
      <c r="AL20" s="1870"/>
      <c r="AM20" s="1870"/>
      <c r="AN20" s="1870"/>
      <c r="AO20" s="1870"/>
      <c r="AP20" s="1871"/>
      <c r="AQ20" s="106"/>
      <c r="AR20" s="1869"/>
      <c r="AS20" s="1870"/>
      <c r="AT20" s="1870"/>
      <c r="AU20" s="1870"/>
      <c r="AV20" s="1870"/>
      <c r="AW20" s="1871"/>
      <c r="AX20" s="102"/>
      <c r="AY20" s="1865"/>
      <c r="AZ20" s="1865"/>
      <c r="BA20" s="1865"/>
      <c r="BB20" s="1865"/>
      <c r="BC20" s="1865"/>
      <c r="BD20" s="1865"/>
    </row>
    <row r="21" spans="1:56" ht="25.5" customHeight="1" x14ac:dyDescent="0.2">
      <c r="A21" s="105"/>
      <c r="B21" s="1872" t="s">
        <v>747</v>
      </c>
      <c r="C21" s="1872"/>
      <c r="D21" s="1872"/>
      <c r="E21" s="1872"/>
      <c r="F21" s="1872"/>
      <c r="G21" s="1872"/>
      <c r="H21" s="1872"/>
      <c r="I21" s="1869" t="s">
        <v>1342</v>
      </c>
      <c r="J21" s="1870"/>
      <c r="K21" s="1870"/>
      <c r="L21" s="1870"/>
      <c r="M21" s="1870"/>
      <c r="N21" s="1870"/>
      <c r="O21" s="1870"/>
      <c r="P21" s="1870"/>
      <c r="Q21" s="1870"/>
      <c r="R21" s="1870"/>
      <c r="S21" s="1870"/>
      <c r="T21" s="1870"/>
      <c r="U21" s="1871"/>
      <c r="V21" s="1869" t="s">
        <v>563</v>
      </c>
      <c r="W21" s="1870"/>
      <c r="X21" s="1870"/>
      <c r="Y21" s="1870"/>
      <c r="Z21" s="1870"/>
      <c r="AA21" s="1870"/>
      <c r="AB21" s="1870"/>
      <c r="AC21" s="1870"/>
      <c r="AD21" s="1870"/>
      <c r="AE21" s="1870"/>
      <c r="AF21" s="1870"/>
      <c r="AG21" s="1870"/>
      <c r="AH21" s="1870"/>
      <c r="AI21" s="1870"/>
      <c r="AJ21" s="1870"/>
      <c r="AK21" s="1870"/>
      <c r="AL21" s="1870"/>
      <c r="AM21" s="1870"/>
      <c r="AN21" s="1870"/>
      <c r="AO21" s="1870"/>
      <c r="AP21" s="1871"/>
      <c r="AQ21" s="106"/>
      <c r="AR21" s="1869"/>
      <c r="AS21" s="1870"/>
      <c r="AT21" s="1870"/>
      <c r="AU21" s="1870"/>
      <c r="AV21" s="1870"/>
      <c r="AW21" s="1871"/>
      <c r="AX21" s="114"/>
      <c r="AY21" s="115"/>
      <c r="AZ21" s="116"/>
      <c r="BA21" s="116"/>
      <c r="BB21" s="116"/>
      <c r="BC21" s="115"/>
      <c r="BD21" s="108"/>
    </row>
    <row r="22" spans="1:56" x14ac:dyDescent="0.2">
      <c r="A22" s="107"/>
      <c r="B22" s="107"/>
      <c r="C22" s="107"/>
      <c r="D22" s="107"/>
      <c r="E22" s="108"/>
      <c r="F22" s="107"/>
      <c r="G22" s="107"/>
      <c r="H22" s="107"/>
      <c r="I22" s="107"/>
      <c r="J22" s="107"/>
      <c r="K22" s="107"/>
      <c r="L22" s="109"/>
      <c r="M22" s="109"/>
      <c r="N22" s="109"/>
      <c r="O22" s="109"/>
      <c r="P22" s="109"/>
      <c r="Q22" s="109"/>
      <c r="R22" s="109"/>
      <c r="S22" s="109"/>
      <c r="T22" s="109"/>
      <c r="U22" s="109"/>
      <c r="V22" s="108"/>
      <c r="W22" s="108"/>
      <c r="X22" s="108"/>
      <c r="Y22" s="108"/>
      <c r="Z22" s="108"/>
      <c r="AA22" s="108"/>
      <c r="AB22" s="108"/>
      <c r="AC22" s="108"/>
      <c r="AD22" s="108"/>
      <c r="AE22" s="108"/>
      <c r="AF22" s="108"/>
      <c r="AG22" s="108"/>
      <c r="AH22" s="108"/>
      <c r="AI22" s="108"/>
      <c r="AJ22" s="108"/>
      <c r="AK22" s="108"/>
      <c r="AL22" s="108"/>
      <c r="AM22" s="108"/>
      <c r="AN22" s="108"/>
      <c r="AO22" s="108"/>
      <c r="AP22" s="108"/>
      <c r="AQ22" s="108"/>
      <c r="AR22" s="108"/>
      <c r="AS22" s="108"/>
      <c r="AT22" s="108"/>
      <c r="AU22" s="108"/>
      <c r="AV22" s="109"/>
      <c r="AW22" s="109"/>
      <c r="AX22" s="109"/>
      <c r="AY22" s="108"/>
      <c r="AZ22" s="107"/>
      <c r="BA22" s="107"/>
      <c r="BB22" s="107"/>
      <c r="BC22" s="108"/>
      <c r="BD22" s="108"/>
    </row>
    <row r="23" spans="1:56" x14ac:dyDescent="0.2">
      <c r="A23" s="107"/>
      <c r="B23" s="107"/>
      <c r="C23" s="107"/>
      <c r="D23" s="107"/>
      <c r="E23" s="108"/>
      <c r="F23" s="107"/>
      <c r="G23" s="107"/>
      <c r="H23" s="107"/>
      <c r="I23" s="107"/>
      <c r="J23" s="107"/>
      <c r="K23" s="107"/>
      <c r="L23" s="109"/>
      <c r="M23" s="109"/>
      <c r="N23" s="109"/>
      <c r="O23" s="109"/>
      <c r="P23" s="109"/>
      <c r="Q23" s="109"/>
      <c r="R23" s="109"/>
      <c r="S23" s="109"/>
      <c r="T23" s="109"/>
      <c r="U23" s="109"/>
      <c r="V23" s="108"/>
      <c r="W23" s="108"/>
      <c r="X23" s="108"/>
      <c r="Y23" s="108"/>
      <c r="Z23" s="108"/>
      <c r="AA23" s="108"/>
      <c r="AB23" s="108"/>
      <c r="AC23" s="108"/>
      <c r="AD23" s="108"/>
      <c r="AE23" s="108"/>
      <c r="AF23" s="108"/>
      <c r="AG23" s="108"/>
      <c r="AH23" s="108"/>
      <c r="AI23" s="108"/>
      <c r="AJ23" s="108"/>
      <c r="AK23" s="108"/>
      <c r="AL23" s="108"/>
      <c r="AM23" s="108"/>
      <c r="AN23" s="108"/>
      <c r="AO23" s="108"/>
      <c r="AP23" s="108"/>
      <c r="AQ23" s="108"/>
      <c r="AR23" s="108"/>
      <c r="AS23" s="108"/>
      <c r="AT23" s="108"/>
      <c r="AU23" s="108"/>
      <c r="AV23" s="109"/>
      <c r="AW23" s="109"/>
      <c r="AX23" s="109"/>
      <c r="AY23" s="108"/>
      <c r="AZ23" s="107"/>
      <c r="BA23" s="107"/>
      <c r="BB23" s="107"/>
      <c r="BC23" s="108"/>
      <c r="BD23" s="108"/>
    </row>
    <row r="24" spans="1:56" x14ac:dyDescent="0.2">
      <c r="A24" s="107"/>
      <c r="B24" s="107"/>
      <c r="C24" s="107"/>
      <c r="D24" s="107"/>
      <c r="E24" s="108"/>
      <c r="F24" s="107"/>
      <c r="G24" s="107"/>
      <c r="H24" s="107"/>
      <c r="I24" s="107"/>
      <c r="J24" s="107"/>
      <c r="K24" s="107"/>
      <c r="L24" s="109"/>
      <c r="M24" s="109"/>
      <c r="N24" s="109"/>
      <c r="O24" s="109"/>
      <c r="P24" s="109"/>
      <c r="Q24" s="109"/>
      <c r="R24" s="109"/>
      <c r="S24" s="109"/>
      <c r="T24" s="109"/>
      <c r="U24" s="109"/>
      <c r="V24" s="108"/>
      <c r="W24" s="108"/>
      <c r="X24" s="108"/>
      <c r="Y24" s="108"/>
      <c r="Z24" s="108"/>
      <c r="AA24" s="108"/>
      <c r="AB24" s="108"/>
      <c r="AC24" s="108"/>
      <c r="AD24" s="108"/>
      <c r="AE24" s="108"/>
      <c r="AF24" s="108"/>
      <c r="AG24" s="108"/>
      <c r="AH24" s="108"/>
      <c r="AI24" s="108"/>
      <c r="AJ24" s="108"/>
      <c r="AK24" s="108"/>
      <c r="AL24" s="108"/>
      <c r="AM24" s="108"/>
      <c r="AN24" s="108"/>
      <c r="AO24" s="108"/>
      <c r="AP24" s="108"/>
      <c r="AQ24" s="108"/>
      <c r="AR24" s="108"/>
      <c r="AS24" s="108"/>
      <c r="AT24" s="108"/>
      <c r="AU24" s="108"/>
      <c r="AV24" s="109"/>
      <c r="AW24" s="109"/>
      <c r="AX24" s="109"/>
      <c r="AY24" s="108"/>
      <c r="AZ24" s="107"/>
      <c r="BA24" s="107"/>
      <c r="BB24" s="107"/>
      <c r="BC24" s="108"/>
      <c r="BD24" s="108"/>
    </row>
    <row r="25" spans="1:56" x14ac:dyDescent="0.2">
      <c r="A25" s="107"/>
      <c r="B25" s="107"/>
      <c r="C25" s="107"/>
      <c r="D25" s="107"/>
      <c r="E25" s="108"/>
      <c r="F25" s="107"/>
      <c r="G25" s="107"/>
      <c r="H25" s="107"/>
      <c r="I25" s="107"/>
      <c r="J25" s="107"/>
      <c r="K25" s="107"/>
      <c r="L25" s="109"/>
      <c r="M25" s="109"/>
      <c r="N25" s="109"/>
      <c r="O25" s="109"/>
      <c r="P25" s="109"/>
      <c r="Q25" s="109"/>
      <c r="R25" s="109"/>
      <c r="S25" s="109"/>
      <c r="T25" s="109"/>
      <c r="U25" s="109"/>
      <c r="V25" s="108"/>
      <c r="W25" s="108"/>
      <c r="X25" s="108"/>
      <c r="Y25" s="108"/>
      <c r="Z25" s="108"/>
      <c r="AA25" s="108"/>
      <c r="AB25" s="108"/>
      <c r="AC25" s="108"/>
      <c r="AD25" s="108"/>
      <c r="AE25" s="108"/>
      <c r="AF25" s="108"/>
      <c r="AG25" s="108"/>
      <c r="AH25" s="108"/>
      <c r="AI25" s="108"/>
      <c r="AJ25" s="108"/>
      <c r="AK25" s="108"/>
      <c r="AL25" s="108"/>
      <c r="AM25" s="108"/>
      <c r="AN25" s="108"/>
      <c r="AO25" s="108"/>
      <c r="AP25" s="108"/>
      <c r="AQ25" s="108"/>
      <c r="AR25" s="108"/>
      <c r="AS25" s="108"/>
      <c r="AT25" s="108"/>
      <c r="AU25" s="108"/>
      <c r="AV25" s="109"/>
      <c r="AW25" s="109"/>
      <c r="AX25" s="109"/>
      <c r="AY25" s="108"/>
      <c r="AZ25" s="107"/>
      <c r="BA25" s="107"/>
      <c r="BB25" s="107"/>
      <c r="BC25" s="108"/>
      <c r="BD25" s="108"/>
    </row>
    <row r="26" spans="1:56" x14ac:dyDescent="0.2">
      <c r="A26" s="107"/>
      <c r="B26" s="107"/>
      <c r="C26" s="107"/>
      <c r="D26" s="107"/>
      <c r="E26" s="108"/>
      <c r="F26" s="107"/>
      <c r="G26" s="107"/>
      <c r="H26" s="107"/>
      <c r="I26" s="107"/>
      <c r="J26" s="107"/>
      <c r="K26" s="107"/>
      <c r="L26" s="109"/>
      <c r="M26" s="109"/>
      <c r="N26" s="109"/>
      <c r="O26" s="109"/>
      <c r="P26" s="109"/>
      <c r="Q26" s="109"/>
      <c r="R26" s="109"/>
      <c r="S26" s="109"/>
      <c r="T26" s="109"/>
      <c r="U26" s="109"/>
      <c r="V26" s="108"/>
      <c r="W26" s="108"/>
      <c r="X26" s="108"/>
      <c r="Y26" s="108"/>
      <c r="Z26" s="108"/>
      <c r="AA26" s="108"/>
      <c r="AB26" s="108"/>
      <c r="AC26" s="108"/>
      <c r="AD26" s="108"/>
      <c r="AE26" s="108"/>
      <c r="AF26" s="108"/>
      <c r="AG26" s="108"/>
      <c r="AH26" s="108"/>
      <c r="AI26" s="108"/>
      <c r="AJ26" s="108"/>
      <c r="AK26" s="108"/>
      <c r="AL26" s="108"/>
      <c r="AM26" s="108"/>
      <c r="AN26" s="108"/>
      <c r="AO26" s="108"/>
      <c r="AP26" s="108"/>
      <c r="AQ26" s="108"/>
      <c r="AR26" s="108"/>
      <c r="AS26" s="108"/>
      <c r="AT26" s="108"/>
      <c r="AU26" s="108"/>
      <c r="AV26" s="109"/>
      <c r="AW26" s="109"/>
      <c r="AX26" s="109"/>
      <c r="AY26" s="108"/>
      <c r="AZ26" s="107"/>
      <c r="BA26" s="107"/>
      <c r="BB26" s="107"/>
      <c r="BC26" s="108"/>
      <c r="BD26" s="108"/>
    </row>
    <row r="27" spans="1:56" x14ac:dyDescent="0.2">
      <c r="A27" s="107"/>
      <c r="B27" s="107"/>
      <c r="C27" s="107"/>
      <c r="D27" s="107"/>
      <c r="E27" s="108"/>
      <c r="F27" s="107"/>
      <c r="G27" s="107"/>
      <c r="H27" s="107"/>
      <c r="I27" s="107"/>
      <c r="J27" s="107"/>
      <c r="K27" s="107"/>
      <c r="L27" s="109"/>
      <c r="M27" s="109"/>
      <c r="N27" s="109"/>
      <c r="O27" s="109"/>
      <c r="P27" s="109"/>
      <c r="Q27" s="109"/>
      <c r="R27" s="109"/>
      <c r="S27" s="109"/>
      <c r="T27" s="109"/>
      <c r="U27" s="109"/>
      <c r="V27" s="108"/>
      <c r="W27" s="108"/>
      <c r="X27" s="108"/>
      <c r="Y27" s="108"/>
      <c r="Z27" s="108"/>
      <c r="AA27" s="108"/>
      <c r="AB27" s="108"/>
      <c r="AC27" s="108"/>
      <c r="AD27" s="108"/>
      <c r="AE27" s="108"/>
      <c r="AF27" s="108"/>
      <c r="AG27" s="108"/>
      <c r="AH27" s="108"/>
      <c r="AI27" s="108"/>
      <c r="AJ27" s="108"/>
      <c r="AK27" s="108"/>
      <c r="AL27" s="108"/>
      <c r="AM27" s="108"/>
      <c r="AN27" s="108"/>
      <c r="AO27" s="108"/>
      <c r="AP27" s="108"/>
      <c r="AQ27" s="108"/>
      <c r="AR27" s="108"/>
      <c r="AS27" s="108"/>
      <c r="AT27" s="108"/>
      <c r="AU27" s="108"/>
      <c r="AV27" s="109"/>
      <c r="AW27" s="109"/>
      <c r="AX27" s="109"/>
      <c r="AY27" s="108"/>
      <c r="AZ27" s="107"/>
      <c r="BA27" s="107"/>
      <c r="BB27" s="107"/>
      <c r="BC27" s="108"/>
      <c r="BD27" s="108"/>
    </row>
    <row r="28" spans="1:56" x14ac:dyDescent="0.2">
      <c r="A28" s="107"/>
      <c r="B28" s="107"/>
      <c r="C28" s="107"/>
      <c r="D28" s="107"/>
      <c r="E28" s="108"/>
      <c r="F28" s="107"/>
      <c r="G28" s="107"/>
      <c r="H28" s="107"/>
      <c r="I28" s="107"/>
      <c r="J28" s="107"/>
      <c r="K28" s="107"/>
      <c r="L28" s="109"/>
      <c r="M28" s="109"/>
      <c r="N28" s="109"/>
      <c r="O28" s="109"/>
      <c r="P28" s="109"/>
      <c r="Q28" s="109"/>
      <c r="R28" s="109"/>
      <c r="S28" s="109"/>
      <c r="T28" s="109"/>
      <c r="U28" s="109"/>
      <c r="V28" s="108"/>
      <c r="W28" s="108"/>
      <c r="X28" s="108"/>
      <c r="Y28" s="108"/>
      <c r="Z28" s="108"/>
      <c r="AA28" s="108"/>
      <c r="AB28" s="108"/>
      <c r="AC28" s="108"/>
      <c r="AD28" s="108"/>
      <c r="AE28" s="108"/>
      <c r="AF28" s="108"/>
      <c r="AG28" s="108"/>
      <c r="AH28" s="108"/>
      <c r="AI28" s="108"/>
      <c r="AJ28" s="108"/>
      <c r="AK28" s="108"/>
      <c r="AL28" s="108"/>
      <c r="AM28" s="108"/>
      <c r="AN28" s="108"/>
      <c r="AO28" s="108"/>
      <c r="AP28" s="108"/>
      <c r="AQ28" s="108"/>
      <c r="AR28" s="108"/>
      <c r="AS28" s="108"/>
      <c r="AT28" s="108"/>
      <c r="AU28" s="108"/>
      <c r="AV28" s="109"/>
      <c r="AW28" s="109"/>
      <c r="AX28" s="109"/>
      <c r="AY28" s="108"/>
      <c r="AZ28" s="107"/>
      <c r="BA28" s="107"/>
      <c r="BB28" s="107"/>
      <c r="BC28" s="108"/>
      <c r="BD28" s="108"/>
    </row>
    <row r="29" spans="1:56" x14ac:dyDescent="0.2">
      <c r="A29" s="107"/>
      <c r="B29" s="107"/>
      <c r="C29" s="107"/>
      <c r="D29" s="107"/>
      <c r="E29" s="108"/>
      <c r="F29" s="107"/>
      <c r="G29" s="107"/>
      <c r="H29" s="107"/>
      <c r="I29" s="107"/>
      <c r="J29" s="107"/>
      <c r="K29" s="107"/>
      <c r="L29" s="109"/>
      <c r="M29" s="109"/>
      <c r="N29" s="109"/>
      <c r="O29" s="109"/>
      <c r="P29" s="109"/>
      <c r="Q29" s="109"/>
      <c r="R29" s="109"/>
      <c r="S29" s="109"/>
      <c r="T29" s="109"/>
      <c r="U29" s="109"/>
      <c r="V29" s="108"/>
      <c r="W29" s="108"/>
      <c r="X29" s="108"/>
      <c r="Y29" s="108"/>
      <c r="Z29" s="108"/>
      <c r="AA29" s="108"/>
      <c r="AB29" s="108"/>
      <c r="AC29" s="108"/>
      <c r="AD29" s="108"/>
      <c r="AE29" s="108"/>
      <c r="AF29" s="108"/>
      <c r="AG29" s="108"/>
      <c r="AH29" s="108"/>
      <c r="AI29" s="108"/>
      <c r="AJ29" s="108"/>
      <c r="AK29" s="108"/>
      <c r="AL29" s="108"/>
      <c r="AM29" s="108"/>
      <c r="AN29" s="108"/>
      <c r="AO29" s="108"/>
      <c r="AP29" s="108"/>
      <c r="AQ29" s="108"/>
      <c r="AR29" s="108"/>
      <c r="AS29" s="108"/>
      <c r="AT29" s="108"/>
      <c r="AU29" s="108"/>
      <c r="AV29" s="109"/>
      <c r="AW29" s="109"/>
      <c r="AX29" s="109"/>
      <c r="AY29" s="108"/>
      <c r="AZ29" s="107"/>
      <c r="BA29" s="107"/>
      <c r="BB29" s="107"/>
      <c r="BC29" s="108"/>
      <c r="BD29" s="108"/>
    </row>
    <row r="30" spans="1:56" x14ac:dyDescent="0.2">
      <c r="A30" s="107"/>
      <c r="B30" s="107"/>
      <c r="C30" s="107"/>
      <c r="D30" s="107"/>
      <c r="E30" s="108"/>
      <c r="F30" s="107"/>
      <c r="G30" s="107"/>
      <c r="H30" s="107"/>
      <c r="I30" s="107"/>
      <c r="J30" s="107"/>
      <c r="K30" s="107"/>
      <c r="L30" s="109"/>
      <c r="M30" s="109"/>
      <c r="N30" s="109"/>
      <c r="O30" s="109"/>
      <c r="P30" s="109"/>
      <c r="Q30" s="109"/>
      <c r="R30" s="109"/>
      <c r="S30" s="109"/>
      <c r="T30" s="109"/>
      <c r="U30" s="109"/>
      <c r="V30" s="108"/>
      <c r="W30" s="108"/>
      <c r="X30" s="108"/>
      <c r="Y30" s="108"/>
      <c r="Z30" s="108"/>
      <c r="AA30" s="108"/>
      <c r="AB30" s="108"/>
      <c r="AC30" s="108"/>
      <c r="AD30" s="108"/>
      <c r="AE30" s="108"/>
      <c r="AF30" s="108"/>
      <c r="AG30" s="108"/>
      <c r="AH30" s="108"/>
      <c r="AI30" s="108"/>
      <c r="AJ30" s="108"/>
      <c r="AK30" s="108"/>
      <c r="AL30" s="108"/>
      <c r="AM30" s="108"/>
      <c r="AN30" s="108"/>
      <c r="AO30" s="108"/>
      <c r="AP30" s="108"/>
      <c r="AQ30" s="108"/>
      <c r="AR30" s="108"/>
      <c r="AS30" s="108"/>
      <c r="AT30" s="108"/>
      <c r="AU30" s="108"/>
      <c r="AV30" s="109"/>
      <c r="AW30" s="109"/>
      <c r="AX30" s="109"/>
      <c r="AY30" s="108"/>
      <c r="AZ30" s="107"/>
      <c r="BA30" s="107"/>
      <c r="BB30" s="107"/>
      <c r="BC30" s="108"/>
      <c r="BD30" s="108"/>
    </row>
    <row r="31" spans="1:56" x14ac:dyDescent="0.2">
      <c r="A31" s="107"/>
      <c r="B31" s="107"/>
      <c r="C31" s="107"/>
      <c r="D31" s="107"/>
      <c r="E31" s="108"/>
      <c r="F31" s="107"/>
      <c r="G31" s="107"/>
      <c r="H31" s="107"/>
      <c r="I31" s="107"/>
      <c r="J31" s="107"/>
      <c r="K31" s="107"/>
      <c r="L31" s="109"/>
      <c r="M31" s="109"/>
      <c r="N31" s="109"/>
      <c r="O31" s="109"/>
      <c r="P31" s="109"/>
      <c r="Q31" s="109"/>
      <c r="R31" s="109"/>
      <c r="S31" s="109"/>
      <c r="T31" s="109"/>
      <c r="U31" s="109"/>
      <c r="V31" s="108"/>
      <c r="W31" s="108"/>
      <c r="X31" s="108"/>
      <c r="Y31" s="108"/>
      <c r="Z31" s="108"/>
      <c r="AA31" s="108"/>
      <c r="AB31" s="108"/>
      <c r="AC31" s="108"/>
      <c r="AD31" s="108"/>
      <c r="AE31" s="108"/>
      <c r="AF31" s="108"/>
      <c r="AG31" s="108"/>
      <c r="AH31" s="108"/>
      <c r="AI31" s="108"/>
      <c r="AJ31" s="108"/>
      <c r="AK31" s="108"/>
      <c r="AL31" s="108"/>
      <c r="AM31" s="108"/>
      <c r="AN31" s="108"/>
      <c r="AO31" s="108"/>
      <c r="AP31" s="108"/>
      <c r="AQ31" s="108"/>
      <c r="AR31" s="108"/>
      <c r="AS31" s="108"/>
      <c r="AT31" s="108"/>
      <c r="AU31" s="108"/>
      <c r="AV31" s="109"/>
      <c r="AW31" s="109"/>
      <c r="AX31" s="109"/>
      <c r="AY31" s="108"/>
      <c r="AZ31" s="107"/>
      <c r="BA31" s="107"/>
      <c r="BB31" s="107"/>
      <c r="BC31" s="108"/>
      <c r="BD31" s="108"/>
    </row>
    <row r="32" spans="1:56" x14ac:dyDescent="0.2">
      <c r="A32" s="107"/>
      <c r="B32" s="107"/>
      <c r="C32" s="107"/>
      <c r="D32" s="107"/>
      <c r="E32" s="108"/>
      <c r="F32" s="107"/>
      <c r="G32" s="107"/>
      <c r="H32" s="107"/>
      <c r="I32" s="107"/>
      <c r="J32" s="107"/>
      <c r="K32" s="107"/>
      <c r="L32" s="109"/>
      <c r="M32" s="109"/>
      <c r="N32" s="109"/>
      <c r="O32" s="109"/>
      <c r="P32" s="109"/>
      <c r="Q32" s="109"/>
      <c r="R32" s="109"/>
      <c r="S32" s="109"/>
      <c r="T32" s="109"/>
      <c r="U32" s="109"/>
      <c r="V32" s="108"/>
      <c r="W32" s="108"/>
      <c r="X32" s="108"/>
      <c r="Y32" s="108"/>
      <c r="Z32" s="108"/>
      <c r="AA32" s="108"/>
      <c r="AB32" s="108"/>
      <c r="AC32" s="108"/>
      <c r="AD32" s="108"/>
      <c r="AE32" s="108"/>
      <c r="AF32" s="108"/>
      <c r="AG32" s="108"/>
      <c r="AH32" s="108"/>
      <c r="AI32" s="108"/>
      <c r="AJ32" s="108"/>
      <c r="AK32" s="108"/>
      <c r="AL32" s="108"/>
      <c r="AM32" s="108"/>
      <c r="AN32" s="108"/>
      <c r="AO32" s="108"/>
      <c r="AP32" s="108"/>
      <c r="AQ32" s="108"/>
      <c r="AR32" s="108"/>
      <c r="AS32" s="108"/>
      <c r="AT32" s="108"/>
      <c r="AU32" s="108"/>
      <c r="AV32" s="109"/>
      <c r="AW32" s="109"/>
      <c r="AX32" s="109"/>
      <c r="AY32" s="108"/>
      <c r="AZ32" s="107"/>
      <c r="BA32" s="107"/>
      <c r="BB32" s="107"/>
      <c r="BC32" s="108"/>
      <c r="BD32" s="108"/>
    </row>
    <row r="33" spans="1:56" x14ac:dyDescent="0.2">
      <c r="A33" s="107"/>
      <c r="B33" s="107"/>
      <c r="C33" s="107"/>
      <c r="D33" s="107"/>
      <c r="E33" s="108"/>
      <c r="F33" s="107"/>
      <c r="G33" s="107"/>
      <c r="H33" s="107"/>
      <c r="I33" s="107"/>
      <c r="J33" s="107"/>
      <c r="K33" s="107"/>
      <c r="L33" s="109"/>
      <c r="M33" s="109"/>
      <c r="N33" s="109"/>
      <c r="O33" s="109"/>
      <c r="P33" s="109"/>
      <c r="Q33" s="109"/>
      <c r="R33" s="109"/>
      <c r="S33" s="109"/>
      <c r="T33" s="109"/>
      <c r="U33" s="109"/>
      <c r="V33" s="108"/>
      <c r="W33" s="108"/>
      <c r="X33" s="108"/>
      <c r="Y33" s="108"/>
      <c r="Z33" s="108"/>
      <c r="AA33" s="108"/>
      <c r="AB33" s="108"/>
      <c r="AC33" s="108"/>
      <c r="AD33" s="108"/>
      <c r="AE33" s="108"/>
      <c r="AF33" s="108"/>
      <c r="AG33" s="108"/>
      <c r="AH33" s="108"/>
      <c r="AI33" s="108"/>
      <c r="AJ33" s="108"/>
      <c r="AK33" s="108"/>
      <c r="AL33" s="108"/>
      <c r="AM33" s="108"/>
      <c r="AN33" s="108"/>
      <c r="AO33" s="108"/>
      <c r="AP33" s="108"/>
      <c r="AQ33" s="108"/>
      <c r="AR33" s="108"/>
      <c r="AS33" s="108"/>
      <c r="AT33" s="108"/>
      <c r="AU33" s="108"/>
      <c r="AV33" s="109"/>
      <c r="AW33" s="109"/>
      <c r="AX33" s="109"/>
      <c r="AY33" s="108"/>
      <c r="AZ33" s="107"/>
      <c r="BA33" s="107"/>
      <c r="BB33" s="107"/>
      <c r="BC33" s="108"/>
      <c r="BD33" s="108"/>
    </row>
    <row r="34" spans="1:56" x14ac:dyDescent="0.2">
      <c r="A34" s="107"/>
      <c r="B34" s="107"/>
      <c r="C34" s="107"/>
      <c r="D34" s="107"/>
      <c r="E34" s="108"/>
      <c r="F34" s="107"/>
      <c r="G34" s="107"/>
      <c r="H34" s="107"/>
      <c r="I34" s="107"/>
      <c r="J34" s="107"/>
      <c r="K34" s="107"/>
      <c r="L34" s="109"/>
      <c r="M34" s="109"/>
      <c r="N34" s="109"/>
      <c r="O34" s="109"/>
      <c r="P34" s="109"/>
      <c r="Q34" s="109"/>
      <c r="R34" s="109"/>
      <c r="S34" s="109"/>
      <c r="T34" s="109"/>
      <c r="U34" s="109"/>
      <c r="V34" s="108"/>
      <c r="W34" s="108"/>
      <c r="X34" s="108"/>
      <c r="Y34" s="108"/>
      <c r="Z34" s="108"/>
      <c r="AA34" s="108"/>
      <c r="AB34" s="108"/>
      <c r="AC34" s="108"/>
      <c r="AD34" s="108"/>
      <c r="AE34" s="108"/>
      <c r="AF34" s="108"/>
      <c r="AG34" s="108"/>
      <c r="AH34" s="108"/>
      <c r="AI34" s="108"/>
      <c r="AJ34" s="108"/>
      <c r="AK34" s="108"/>
      <c r="AL34" s="108"/>
      <c r="AM34" s="108"/>
      <c r="AN34" s="108"/>
      <c r="AO34" s="108"/>
      <c r="AP34" s="108"/>
      <c r="AQ34" s="108"/>
      <c r="AR34" s="108"/>
      <c r="AS34" s="108"/>
      <c r="AT34" s="108"/>
      <c r="AU34" s="108"/>
      <c r="AV34" s="109"/>
      <c r="AW34" s="109"/>
      <c r="AX34" s="109"/>
      <c r="AY34" s="108"/>
      <c r="AZ34" s="107"/>
      <c r="BA34" s="107"/>
      <c r="BB34" s="107"/>
      <c r="BC34" s="108"/>
      <c r="BD34" s="108"/>
    </row>
    <row r="35" spans="1:56" x14ac:dyDescent="0.2">
      <c r="A35" s="107"/>
      <c r="B35" s="107"/>
      <c r="C35" s="107"/>
      <c r="D35" s="107"/>
      <c r="E35" s="108"/>
      <c r="F35" s="107"/>
      <c r="G35" s="107"/>
      <c r="H35" s="107"/>
      <c r="I35" s="107"/>
      <c r="J35" s="107"/>
      <c r="K35" s="107"/>
      <c r="L35" s="109"/>
      <c r="M35" s="109"/>
      <c r="N35" s="109"/>
      <c r="O35" s="109"/>
      <c r="P35" s="109"/>
      <c r="Q35" s="109"/>
      <c r="R35" s="109"/>
      <c r="S35" s="109"/>
      <c r="T35" s="109"/>
      <c r="U35" s="109"/>
      <c r="V35" s="108"/>
      <c r="W35" s="108"/>
      <c r="X35" s="108"/>
      <c r="Y35" s="108"/>
      <c r="Z35" s="108"/>
      <c r="AA35" s="108"/>
      <c r="AB35" s="108"/>
      <c r="AC35" s="108"/>
      <c r="AD35" s="108"/>
      <c r="AE35" s="108"/>
      <c r="AF35" s="108"/>
      <c r="AG35" s="108"/>
      <c r="AH35" s="108"/>
      <c r="AI35" s="108"/>
      <c r="AJ35" s="108"/>
      <c r="AK35" s="108"/>
      <c r="AL35" s="108"/>
      <c r="AM35" s="108"/>
      <c r="AN35" s="108"/>
      <c r="AO35" s="108"/>
      <c r="AP35" s="108"/>
      <c r="AQ35" s="108"/>
      <c r="AR35" s="108"/>
      <c r="AS35" s="108"/>
      <c r="AT35" s="108"/>
      <c r="AU35" s="108"/>
      <c r="AV35" s="109"/>
      <c r="AW35" s="109"/>
      <c r="AX35" s="109"/>
      <c r="AY35" s="108"/>
      <c r="AZ35" s="107"/>
      <c r="BA35" s="107"/>
      <c r="BB35" s="107"/>
      <c r="BC35" s="108"/>
      <c r="BD35" s="108"/>
    </row>
    <row r="36" spans="1:56" x14ac:dyDescent="0.2">
      <c r="A36" s="107"/>
      <c r="B36" s="107"/>
      <c r="C36" s="107"/>
      <c r="D36" s="107"/>
      <c r="E36" s="108"/>
      <c r="F36" s="107"/>
      <c r="G36" s="107"/>
      <c r="H36" s="107"/>
      <c r="I36" s="107"/>
      <c r="J36" s="107"/>
      <c r="K36" s="107"/>
      <c r="L36" s="109"/>
      <c r="M36" s="109"/>
      <c r="N36" s="109"/>
      <c r="O36" s="109"/>
      <c r="P36" s="109"/>
      <c r="Q36" s="109"/>
      <c r="R36" s="109"/>
      <c r="S36" s="109"/>
      <c r="T36" s="109"/>
      <c r="U36" s="109"/>
      <c r="V36" s="108"/>
      <c r="W36" s="108"/>
      <c r="X36" s="108"/>
      <c r="Y36" s="108"/>
      <c r="Z36" s="108"/>
      <c r="AA36" s="108"/>
      <c r="AB36" s="108"/>
      <c r="AC36" s="108"/>
      <c r="AD36" s="108"/>
      <c r="AE36" s="108"/>
      <c r="AF36" s="108"/>
      <c r="AG36" s="108"/>
      <c r="AH36" s="108"/>
      <c r="AI36" s="108"/>
      <c r="AJ36" s="108"/>
      <c r="AK36" s="108"/>
      <c r="AL36" s="108"/>
      <c r="AM36" s="108"/>
      <c r="AN36" s="108"/>
      <c r="AO36" s="108"/>
      <c r="AP36" s="108"/>
      <c r="AQ36" s="108"/>
      <c r="AR36" s="108"/>
      <c r="AS36" s="108"/>
      <c r="AT36" s="108"/>
      <c r="AU36" s="108"/>
      <c r="AV36" s="109"/>
      <c r="AW36" s="109"/>
      <c r="AX36" s="109"/>
      <c r="AY36" s="108"/>
      <c r="AZ36" s="107"/>
      <c r="BA36" s="107"/>
      <c r="BB36" s="107"/>
      <c r="BC36" s="108"/>
      <c r="BD36" s="108"/>
    </row>
    <row r="37" spans="1:56" x14ac:dyDescent="0.2">
      <c r="A37" s="107"/>
      <c r="B37" s="107"/>
      <c r="C37" s="107"/>
      <c r="D37" s="107"/>
      <c r="E37" s="108"/>
      <c r="F37" s="107"/>
      <c r="G37" s="107"/>
      <c r="H37" s="107"/>
      <c r="I37" s="107"/>
      <c r="J37" s="107"/>
      <c r="K37" s="107"/>
      <c r="L37" s="109"/>
      <c r="M37" s="109"/>
      <c r="N37" s="109"/>
      <c r="O37" s="109"/>
      <c r="P37" s="109"/>
      <c r="Q37" s="109"/>
      <c r="R37" s="109"/>
      <c r="S37" s="109"/>
      <c r="T37" s="109"/>
      <c r="U37" s="109"/>
      <c r="V37" s="108"/>
      <c r="W37" s="108"/>
      <c r="X37" s="108"/>
      <c r="Y37" s="108"/>
      <c r="Z37" s="108"/>
      <c r="AA37" s="108"/>
      <c r="AB37" s="108"/>
      <c r="AC37" s="108"/>
      <c r="AD37" s="108"/>
      <c r="AE37" s="108"/>
      <c r="AF37" s="108"/>
      <c r="AG37" s="108"/>
      <c r="AH37" s="108"/>
      <c r="AI37" s="108"/>
      <c r="AJ37" s="108"/>
      <c r="AK37" s="108"/>
      <c r="AL37" s="108"/>
      <c r="AM37" s="108"/>
      <c r="AN37" s="108"/>
      <c r="AO37" s="108"/>
      <c r="AP37" s="108"/>
      <c r="AQ37" s="108"/>
      <c r="AR37" s="108"/>
      <c r="AS37" s="108"/>
      <c r="AT37" s="108"/>
      <c r="AU37" s="108"/>
      <c r="AV37" s="109"/>
      <c r="AW37" s="109"/>
      <c r="AX37" s="109"/>
      <c r="AY37" s="108"/>
      <c r="AZ37" s="107"/>
      <c r="BA37" s="107"/>
      <c r="BB37" s="107"/>
      <c r="BC37" s="108"/>
      <c r="BD37" s="108"/>
    </row>
    <row r="38" spans="1:56" x14ac:dyDescent="0.2">
      <c r="A38" s="107"/>
      <c r="B38" s="107"/>
      <c r="C38" s="107"/>
      <c r="D38" s="107"/>
      <c r="E38" s="108"/>
      <c r="F38" s="107"/>
      <c r="G38" s="107"/>
      <c r="H38" s="107"/>
      <c r="I38" s="107"/>
      <c r="J38" s="107"/>
      <c r="K38" s="107"/>
      <c r="L38" s="109"/>
      <c r="M38" s="109"/>
      <c r="N38" s="109"/>
      <c r="O38" s="109"/>
      <c r="P38" s="109"/>
      <c r="Q38" s="109"/>
      <c r="R38" s="109"/>
      <c r="S38" s="109"/>
      <c r="T38" s="109"/>
      <c r="U38" s="109"/>
      <c r="V38" s="108"/>
      <c r="W38" s="108"/>
      <c r="X38" s="108"/>
      <c r="Y38" s="108"/>
      <c r="Z38" s="108"/>
      <c r="AA38" s="108"/>
      <c r="AB38" s="108"/>
      <c r="AC38" s="108"/>
      <c r="AD38" s="108"/>
      <c r="AE38" s="108"/>
      <c r="AF38" s="108"/>
      <c r="AG38" s="108"/>
      <c r="AH38" s="108"/>
      <c r="AI38" s="108"/>
      <c r="AJ38" s="108"/>
      <c r="AK38" s="108"/>
      <c r="AL38" s="108"/>
      <c r="AM38" s="108"/>
      <c r="AN38" s="108"/>
      <c r="AO38" s="108"/>
      <c r="AP38" s="108"/>
      <c r="AQ38" s="108"/>
      <c r="AR38" s="108"/>
      <c r="AS38" s="108"/>
      <c r="AT38" s="108"/>
      <c r="AU38" s="108"/>
      <c r="AV38" s="109"/>
      <c r="AW38" s="109"/>
      <c r="AX38" s="109"/>
      <c r="AY38" s="108"/>
      <c r="AZ38" s="107"/>
      <c r="BA38" s="107"/>
      <c r="BB38" s="107"/>
      <c r="BC38" s="108"/>
      <c r="BD38" s="108"/>
    </row>
    <row r="39" spans="1:56" x14ac:dyDescent="0.2">
      <c r="A39" s="107"/>
      <c r="B39" s="107"/>
      <c r="C39" s="107"/>
      <c r="D39" s="107"/>
      <c r="E39" s="108"/>
      <c r="F39" s="107"/>
      <c r="G39" s="107"/>
      <c r="H39" s="107"/>
      <c r="I39" s="107"/>
      <c r="J39" s="107"/>
      <c r="K39" s="107"/>
      <c r="L39" s="109"/>
      <c r="M39" s="109"/>
      <c r="N39" s="109"/>
      <c r="O39" s="109"/>
      <c r="P39" s="109"/>
      <c r="Q39" s="109"/>
      <c r="R39" s="109"/>
      <c r="S39" s="109"/>
      <c r="T39" s="109"/>
      <c r="U39" s="109"/>
      <c r="V39" s="108"/>
      <c r="W39" s="108"/>
      <c r="X39" s="108"/>
      <c r="Y39" s="108"/>
      <c r="Z39" s="108"/>
      <c r="AA39" s="108"/>
      <c r="AB39" s="108"/>
      <c r="AC39" s="108"/>
      <c r="AD39" s="108"/>
      <c r="AE39" s="108"/>
      <c r="AF39" s="108"/>
      <c r="AG39" s="108"/>
      <c r="AH39" s="108"/>
      <c r="AI39" s="108"/>
      <c r="AJ39" s="108"/>
      <c r="AK39" s="108"/>
      <c r="AL39" s="108"/>
      <c r="AM39" s="108"/>
      <c r="AN39" s="108"/>
      <c r="AO39" s="108"/>
      <c r="AP39" s="108"/>
      <c r="AQ39" s="108"/>
      <c r="AR39" s="108"/>
      <c r="AS39" s="108"/>
      <c r="AT39" s="108"/>
      <c r="AU39" s="108"/>
      <c r="AV39" s="109"/>
      <c r="AW39" s="109"/>
      <c r="AX39" s="109"/>
      <c r="AY39" s="108"/>
      <c r="AZ39" s="107"/>
      <c r="BA39" s="107"/>
      <c r="BB39" s="107"/>
      <c r="BC39" s="108"/>
      <c r="BD39" s="108"/>
    </row>
    <row r="40" spans="1:56" x14ac:dyDescent="0.2">
      <c r="A40" s="107"/>
      <c r="B40" s="107"/>
      <c r="C40" s="107"/>
      <c r="D40" s="107"/>
      <c r="E40" s="108"/>
      <c r="F40" s="107"/>
      <c r="G40" s="107"/>
      <c r="H40" s="107"/>
      <c r="I40" s="107"/>
      <c r="J40" s="107"/>
      <c r="K40" s="107"/>
      <c r="L40" s="109"/>
      <c r="M40" s="109"/>
      <c r="N40" s="109"/>
      <c r="O40" s="109"/>
      <c r="P40" s="109"/>
      <c r="Q40" s="109"/>
      <c r="R40" s="109"/>
      <c r="S40" s="109"/>
      <c r="T40" s="109"/>
      <c r="U40" s="109"/>
      <c r="V40" s="108"/>
      <c r="W40" s="108"/>
      <c r="X40" s="108"/>
      <c r="Y40" s="108"/>
      <c r="Z40" s="108"/>
      <c r="AA40" s="108"/>
      <c r="AB40" s="108"/>
      <c r="AC40" s="108"/>
      <c r="AD40" s="108"/>
      <c r="AE40" s="108"/>
      <c r="AF40" s="108"/>
      <c r="AG40" s="108"/>
      <c r="AH40" s="108"/>
      <c r="AI40" s="108"/>
      <c r="AJ40" s="108"/>
      <c r="AK40" s="108"/>
      <c r="AL40" s="108"/>
      <c r="AM40" s="108"/>
      <c r="AN40" s="108"/>
      <c r="AO40" s="108"/>
      <c r="AP40" s="108"/>
      <c r="AQ40" s="108"/>
      <c r="AR40" s="108"/>
      <c r="AS40" s="108"/>
      <c r="AT40" s="108"/>
      <c r="AU40" s="108"/>
      <c r="AV40" s="109"/>
      <c r="AW40" s="109"/>
      <c r="AX40" s="109"/>
      <c r="AY40" s="108"/>
      <c r="AZ40" s="107"/>
      <c r="BA40" s="107"/>
      <c r="BB40" s="107"/>
      <c r="BC40" s="108"/>
      <c r="BD40" s="108"/>
    </row>
    <row r="41" spans="1:56" x14ac:dyDescent="0.2">
      <c r="A41" s="107"/>
      <c r="B41" s="107"/>
      <c r="C41" s="107"/>
      <c r="D41" s="107"/>
      <c r="E41" s="108"/>
      <c r="F41" s="107"/>
      <c r="G41" s="107"/>
      <c r="H41" s="107"/>
      <c r="I41" s="107"/>
      <c r="J41" s="107"/>
      <c r="K41" s="107"/>
      <c r="L41" s="109"/>
      <c r="M41" s="109"/>
      <c r="N41" s="109"/>
      <c r="O41" s="109"/>
      <c r="P41" s="109"/>
      <c r="Q41" s="109"/>
      <c r="R41" s="109"/>
      <c r="S41" s="109"/>
      <c r="T41" s="109"/>
      <c r="U41" s="109"/>
      <c r="V41" s="108"/>
      <c r="W41" s="108"/>
      <c r="X41" s="108"/>
      <c r="Y41" s="108"/>
      <c r="Z41" s="108"/>
      <c r="AA41" s="108"/>
      <c r="AB41" s="108"/>
      <c r="AC41" s="108"/>
      <c r="AD41" s="108"/>
      <c r="AE41" s="108"/>
      <c r="AF41" s="108"/>
      <c r="AG41" s="108"/>
      <c r="AH41" s="108"/>
      <c r="AI41" s="108"/>
      <c r="AJ41" s="108"/>
      <c r="AK41" s="108"/>
      <c r="AL41" s="108"/>
      <c r="AM41" s="108"/>
      <c r="AN41" s="108"/>
      <c r="AO41" s="108"/>
      <c r="AP41" s="108"/>
      <c r="AQ41" s="108"/>
      <c r="AR41" s="108"/>
      <c r="AS41" s="108"/>
      <c r="AT41" s="108"/>
      <c r="AU41" s="108"/>
      <c r="AV41" s="109"/>
      <c r="AW41" s="109"/>
      <c r="AX41" s="109"/>
      <c r="AY41" s="108"/>
      <c r="AZ41" s="107"/>
      <c r="BA41" s="107"/>
      <c r="BB41" s="107"/>
      <c r="BC41" s="108"/>
      <c r="BD41" s="108"/>
    </row>
    <row r="42" spans="1:56" x14ac:dyDescent="0.2">
      <c r="A42" s="107"/>
      <c r="B42" s="107"/>
      <c r="C42" s="107"/>
      <c r="D42" s="107"/>
      <c r="E42" s="108"/>
      <c r="F42" s="107"/>
      <c r="G42" s="107"/>
      <c r="H42" s="107"/>
      <c r="I42" s="107"/>
      <c r="J42" s="107"/>
      <c r="K42" s="107"/>
      <c r="L42" s="109"/>
      <c r="M42" s="109"/>
      <c r="N42" s="109"/>
      <c r="O42" s="109"/>
      <c r="P42" s="109"/>
      <c r="Q42" s="109"/>
      <c r="R42" s="109"/>
      <c r="S42" s="109"/>
      <c r="T42" s="109"/>
      <c r="U42" s="109"/>
      <c r="V42" s="108"/>
      <c r="W42" s="108"/>
      <c r="X42" s="108"/>
      <c r="Y42" s="108"/>
      <c r="Z42" s="108"/>
      <c r="AA42" s="108"/>
      <c r="AB42" s="108"/>
      <c r="AC42" s="108"/>
      <c r="AD42" s="108"/>
      <c r="AE42" s="108"/>
      <c r="AF42" s="108"/>
      <c r="AG42" s="108"/>
      <c r="AH42" s="108"/>
      <c r="AI42" s="108"/>
      <c r="AJ42" s="108"/>
      <c r="AK42" s="108"/>
      <c r="AL42" s="108"/>
      <c r="AM42" s="108"/>
      <c r="AN42" s="108"/>
      <c r="AO42" s="108"/>
      <c r="AP42" s="108"/>
      <c r="AQ42" s="108"/>
      <c r="AR42" s="108"/>
      <c r="AS42" s="108"/>
      <c r="AT42" s="108"/>
      <c r="AU42" s="108"/>
      <c r="AV42" s="109"/>
      <c r="AW42" s="109"/>
      <c r="AX42" s="109"/>
      <c r="AY42" s="108"/>
      <c r="AZ42" s="107"/>
      <c r="BA42" s="107"/>
      <c r="BB42" s="107"/>
      <c r="BC42" s="108"/>
      <c r="BD42" s="108"/>
    </row>
    <row r="43" spans="1:56" x14ac:dyDescent="0.2">
      <c r="A43" s="107"/>
      <c r="B43" s="107"/>
      <c r="C43" s="107"/>
      <c r="D43" s="107"/>
      <c r="E43" s="108"/>
      <c r="F43" s="107"/>
      <c r="G43" s="107"/>
      <c r="H43" s="107"/>
      <c r="I43" s="107"/>
      <c r="J43" s="107"/>
      <c r="K43" s="107"/>
      <c r="L43" s="109"/>
      <c r="M43" s="109"/>
      <c r="N43" s="109"/>
      <c r="O43" s="109"/>
      <c r="P43" s="109"/>
      <c r="Q43" s="109"/>
      <c r="R43" s="109"/>
      <c r="S43" s="109"/>
      <c r="T43" s="109"/>
      <c r="U43" s="109"/>
      <c r="V43" s="108"/>
      <c r="W43" s="108"/>
      <c r="X43" s="108"/>
      <c r="Y43" s="108"/>
      <c r="Z43" s="108"/>
      <c r="AA43" s="108"/>
      <c r="AB43" s="108"/>
      <c r="AC43" s="108"/>
      <c r="AD43" s="108"/>
      <c r="AE43" s="108"/>
      <c r="AF43" s="108"/>
      <c r="AG43" s="108"/>
      <c r="AH43" s="108"/>
      <c r="AI43" s="108"/>
      <c r="AJ43" s="108"/>
      <c r="AK43" s="108"/>
      <c r="AL43" s="108"/>
      <c r="AM43" s="108"/>
      <c r="AN43" s="108"/>
      <c r="AO43" s="108"/>
      <c r="AP43" s="108"/>
      <c r="AQ43" s="108"/>
      <c r="AR43" s="108"/>
      <c r="AS43" s="108"/>
      <c r="AT43" s="108"/>
      <c r="AU43" s="108"/>
      <c r="AV43" s="109"/>
      <c r="AW43" s="109"/>
      <c r="AX43" s="109"/>
      <c r="AY43" s="108"/>
      <c r="AZ43" s="107"/>
      <c r="BA43" s="107"/>
      <c r="BB43" s="107"/>
      <c r="BC43" s="108"/>
      <c r="BD43" s="108"/>
    </row>
    <row r="44" spans="1:56" x14ac:dyDescent="0.2">
      <c r="A44" s="107"/>
      <c r="B44" s="107"/>
      <c r="C44" s="107"/>
      <c r="D44" s="107"/>
      <c r="E44" s="108"/>
      <c r="F44" s="107"/>
      <c r="G44" s="107"/>
      <c r="H44" s="107"/>
      <c r="I44" s="107"/>
      <c r="J44" s="107"/>
      <c r="K44" s="107"/>
      <c r="L44" s="109"/>
      <c r="M44" s="109"/>
      <c r="N44" s="109"/>
      <c r="O44" s="109"/>
      <c r="P44" s="109"/>
      <c r="Q44" s="109"/>
      <c r="R44" s="109"/>
      <c r="S44" s="109"/>
      <c r="T44" s="109"/>
      <c r="U44" s="109"/>
      <c r="V44" s="108"/>
      <c r="W44" s="108"/>
      <c r="X44" s="108"/>
      <c r="Y44" s="108"/>
      <c r="Z44" s="108"/>
      <c r="AA44" s="108"/>
      <c r="AB44" s="108"/>
      <c r="AC44" s="108"/>
      <c r="AD44" s="108"/>
      <c r="AE44" s="108"/>
      <c r="AF44" s="108"/>
      <c r="AG44" s="108"/>
      <c r="AH44" s="108"/>
      <c r="AI44" s="108"/>
      <c r="AJ44" s="108"/>
      <c r="AK44" s="108"/>
      <c r="AL44" s="108"/>
      <c r="AM44" s="108"/>
      <c r="AN44" s="108"/>
      <c r="AO44" s="108"/>
      <c r="AP44" s="108"/>
      <c r="AQ44" s="108"/>
      <c r="AR44" s="108"/>
      <c r="AS44" s="108"/>
      <c r="AT44" s="108"/>
      <c r="AU44" s="108"/>
      <c r="AV44" s="109"/>
      <c r="AW44" s="109"/>
      <c r="AX44" s="109"/>
      <c r="AY44" s="108"/>
      <c r="AZ44" s="107"/>
      <c r="BA44" s="107"/>
      <c r="BB44" s="107"/>
      <c r="BC44" s="108"/>
      <c r="BD44" s="108"/>
    </row>
    <row r="45" spans="1:56" x14ac:dyDescent="0.2">
      <c r="A45" s="107"/>
      <c r="B45" s="107"/>
      <c r="C45" s="107"/>
      <c r="D45" s="107"/>
      <c r="E45" s="108"/>
      <c r="F45" s="107"/>
      <c r="G45" s="107"/>
      <c r="H45" s="107"/>
      <c r="I45" s="107"/>
      <c r="J45" s="107"/>
      <c r="K45" s="107"/>
      <c r="L45" s="109"/>
      <c r="M45" s="109"/>
      <c r="N45" s="109"/>
      <c r="O45" s="109"/>
      <c r="P45" s="109"/>
      <c r="Q45" s="109"/>
      <c r="R45" s="109"/>
      <c r="S45" s="109"/>
      <c r="T45" s="109"/>
      <c r="U45" s="109"/>
      <c r="V45" s="108"/>
      <c r="W45" s="108"/>
      <c r="X45" s="108"/>
      <c r="Y45" s="108"/>
      <c r="Z45" s="108"/>
      <c r="AA45" s="108"/>
      <c r="AB45" s="108"/>
      <c r="AC45" s="108"/>
      <c r="AD45" s="108"/>
      <c r="AE45" s="108"/>
      <c r="AF45" s="108"/>
      <c r="AG45" s="108"/>
      <c r="AH45" s="108"/>
      <c r="AI45" s="108"/>
      <c r="AJ45" s="108"/>
      <c r="AK45" s="108"/>
      <c r="AL45" s="108"/>
      <c r="AM45" s="108"/>
      <c r="AN45" s="108"/>
      <c r="AO45" s="108"/>
      <c r="AP45" s="108"/>
      <c r="AQ45" s="108"/>
      <c r="AR45" s="108"/>
      <c r="AS45" s="108"/>
      <c r="AT45" s="108"/>
      <c r="AU45" s="108"/>
      <c r="AV45" s="109"/>
      <c r="AW45" s="109"/>
      <c r="AX45" s="109"/>
      <c r="AY45" s="108"/>
      <c r="AZ45" s="107"/>
      <c r="BA45" s="107"/>
      <c r="BB45" s="107"/>
      <c r="BC45" s="108"/>
      <c r="BD45" s="108"/>
    </row>
    <row r="46" spans="1:56" x14ac:dyDescent="0.2">
      <c r="A46" s="107"/>
      <c r="B46" s="107"/>
      <c r="C46" s="107"/>
      <c r="D46" s="107"/>
      <c r="E46" s="108"/>
      <c r="F46" s="107"/>
      <c r="G46" s="107"/>
      <c r="H46" s="107"/>
      <c r="I46" s="107"/>
      <c r="J46" s="107"/>
      <c r="K46" s="107"/>
      <c r="L46" s="109"/>
      <c r="M46" s="109"/>
      <c r="N46" s="109"/>
      <c r="O46" s="109"/>
      <c r="P46" s="109"/>
      <c r="Q46" s="109"/>
      <c r="R46" s="109"/>
      <c r="S46" s="109"/>
      <c r="T46" s="109"/>
      <c r="U46" s="109"/>
      <c r="V46" s="108"/>
      <c r="W46" s="108"/>
      <c r="X46" s="108"/>
      <c r="Y46" s="108"/>
      <c r="Z46" s="108"/>
      <c r="AA46" s="108"/>
      <c r="AB46" s="108"/>
      <c r="AC46" s="108"/>
      <c r="AD46" s="108"/>
      <c r="AE46" s="108"/>
      <c r="AF46" s="108"/>
      <c r="AG46" s="108"/>
      <c r="AH46" s="108"/>
      <c r="AI46" s="108"/>
      <c r="AJ46" s="108"/>
      <c r="AK46" s="108"/>
      <c r="AL46" s="108"/>
      <c r="AM46" s="108"/>
      <c r="AN46" s="108"/>
      <c r="AO46" s="108"/>
      <c r="AP46" s="108"/>
      <c r="AQ46" s="108"/>
      <c r="AR46" s="108"/>
      <c r="AS46" s="108"/>
      <c r="AT46" s="108"/>
      <c r="AU46" s="108"/>
      <c r="AV46" s="109"/>
      <c r="AW46" s="109"/>
      <c r="AX46" s="109"/>
      <c r="AY46" s="108"/>
      <c r="AZ46" s="107"/>
      <c r="BA46" s="107"/>
      <c r="BB46" s="107"/>
      <c r="BC46" s="108"/>
      <c r="BD46" s="108"/>
    </row>
    <row r="47" spans="1:56" x14ac:dyDescent="0.2">
      <c r="A47" s="107"/>
      <c r="B47" s="107"/>
      <c r="C47" s="107"/>
      <c r="D47" s="107"/>
      <c r="E47" s="108"/>
      <c r="F47" s="107"/>
      <c r="G47" s="107"/>
      <c r="H47" s="107"/>
      <c r="I47" s="107"/>
      <c r="J47" s="107"/>
      <c r="K47" s="107"/>
      <c r="L47" s="109"/>
      <c r="M47" s="109"/>
      <c r="N47" s="109"/>
      <c r="O47" s="109"/>
      <c r="P47" s="109"/>
      <c r="Q47" s="109"/>
      <c r="R47" s="109"/>
      <c r="S47" s="109"/>
      <c r="T47" s="109"/>
      <c r="U47" s="109"/>
      <c r="V47" s="108"/>
      <c r="W47" s="108"/>
      <c r="X47" s="108"/>
      <c r="Y47" s="108"/>
      <c r="Z47" s="108"/>
      <c r="AA47" s="108"/>
      <c r="AB47" s="108"/>
      <c r="AC47" s="108"/>
      <c r="AD47" s="108"/>
      <c r="AE47" s="108"/>
      <c r="AF47" s="108"/>
      <c r="AG47" s="108"/>
      <c r="AH47" s="108"/>
      <c r="AI47" s="108"/>
      <c r="AJ47" s="108"/>
      <c r="AK47" s="108"/>
      <c r="AL47" s="108"/>
      <c r="AM47" s="108"/>
      <c r="AN47" s="108"/>
      <c r="AO47" s="108"/>
      <c r="AP47" s="108"/>
      <c r="AQ47" s="108"/>
      <c r="AR47" s="108"/>
      <c r="AS47" s="108"/>
      <c r="AT47" s="108"/>
      <c r="AU47" s="108"/>
      <c r="AV47" s="109"/>
      <c r="AW47" s="109"/>
      <c r="AX47" s="109"/>
      <c r="AY47" s="108"/>
      <c r="AZ47" s="107"/>
      <c r="BA47" s="107"/>
      <c r="BB47" s="107"/>
      <c r="BC47" s="108"/>
      <c r="BD47" s="108"/>
    </row>
    <row r="48" spans="1:56" x14ac:dyDescent="0.2">
      <c r="A48" s="107"/>
      <c r="B48" s="107"/>
      <c r="C48" s="107"/>
      <c r="D48" s="107"/>
      <c r="E48" s="108"/>
      <c r="F48" s="107"/>
      <c r="G48" s="107"/>
      <c r="H48" s="107"/>
      <c r="I48" s="107"/>
      <c r="J48" s="107"/>
      <c r="K48" s="107"/>
      <c r="L48" s="109"/>
      <c r="M48" s="109"/>
      <c r="N48" s="109"/>
      <c r="O48" s="109"/>
      <c r="P48" s="109"/>
      <c r="Q48" s="109"/>
      <c r="R48" s="109"/>
      <c r="S48" s="109"/>
      <c r="T48" s="109"/>
      <c r="U48" s="109"/>
      <c r="V48" s="108"/>
      <c r="W48" s="108"/>
      <c r="X48" s="108"/>
      <c r="Y48" s="108"/>
      <c r="Z48" s="108"/>
      <c r="AA48" s="108"/>
      <c r="AB48" s="108"/>
      <c r="AC48" s="108"/>
      <c r="AD48" s="108"/>
      <c r="AE48" s="108"/>
      <c r="AF48" s="108"/>
      <c r="AG48" s="108"/>
      <c r="AH48" s="108"/>
      <c r="AI48" s="108"/>
      <c r="AJ48" s="108"/>
      <c r="AK48" s="108"/>
      <c r="AL48" s="108"/>
      <c r="AM48" s="108"/>
      <c r="AN48" s="108"/>
      <c r="AO48" s="108"/>
      <c r="AP48" s="108"/>
      <c r="AQ48" s="108"/>
      <c r="AR48" s="108"/>
      <c r="AS48" s="108"/>
      <c r="AT48" s="108"/>
      <c r="AU48" s="108"/>
      <c r="AV48" s="109"/>
      <c r="AW48" s="109"/>
      <c r="AX48" s="109"/>
      <c r="AY48" s="108"/>
      <c r="AZ48" s="107"/>
      <c r="BA48" s="107"/>
      <c r="BB48" s="107"/>
      <c r="BC48" s="108"/>
      <c r="BD48" s="108"/>
    </row>
    <row r="49" spans="1:56" x14ac:dyDescent="0.2">
      <c r="A49" s="107"/>
      <c r="B49" s="107"/>
      <c r="C49" s="107"/>
      <c r="D49" s="107"/>
      <c r="E49" s="108"/>
      <c r="F49" s="107"/>
      <c r="G49" s="107"/>
      <c r="H49" s="107"/>
      <c r="I49" s="107"/>
      <c r="J49" s="107"/>
      <c r="K49" s="107"/>
      <c r="L49" s="109"/>
      <c r="M49" s="109"/>
      <c r="N49" s="109"/>
      <c r="O49" s="109"/>
      <c r="P49" s="109"/>
      <c r="Q49" s="109"/>
      <c r="R49" s="109"/>
      <c r="S49" s="109"/>
      <c r="T49" s="109"/>
      <c r="U49" s="109"/>
      <c r="V49" s="108"/>
      <c r="W49" s="108"/>
      <c r="X49" s="108"/>
      <c r="Y49" s="108"/>
      <c r="Z49" s="108"/>
      <c r="AA49" s="108"/>
      <c r="AB49" s="108"/>
      <c r="AC49" s="108"/>
      <c r="AD49" s="108"/>
      <c r="AE49" s="108"/>
      <c r="AF49" s="108"/>
      <c r="AG49" s="108"/>
      <c r="AH49" s="108"/>
      <c r="AI49" s="108"/>
      <c r="AJ49" s="108"/>
      <c r="AK49" s="108"/>
      <c r="AL49" s="108"/>
      <c r="AM49" s="108"/>
      <c r="AN49" s="108"/>
      <c r="AO49" s="108"/>
      <c r="AP49" s="108"/>
      <c r="AQ49" s="108"/>
      <c r="AR49" s="108"/>
      <c r="AS49" s="108"/>
      <c r="AT49" s="108"/>
      <c r="AU49" s="108"/>
      <c r="AV49" s="109"/>
      <c r="AW49" s="109"/>
      <c r="AX49" s="109"/>
      <c r="AY49" s="108"/>
      <c r="AZ49" s="107"/>
      <c r="BA49" s="107"/>
      <c r="BB49" s="107"/>
      <c r="BC49" s="108"/>
      <c r="BD49" s="108"/>
    </row>
    <row r="50" spans="1:56" x14ac:dyDescent="0.2">
      <c r="A50" s="107"/>
      <c r="B50" s="107"/>
      <c r="C50" s="107"/>
      <c r="D50" s="107"/>
      <c r="E50" s="108"/>
      <c r="F50" s="107"/>
      <c r="G50" s="107"/>
      <c r="H50" s="107"/>
      <c r="I50" s="107"/>
      <c r="J50" s="107"/>
      <c r="K50" s="107"/>
      <c r="L50" s="109"/>
      <c r="M50" s="109"/>
      <c r="N50" s="109"/>
      <c r="O50" s="109"/>
      <c r="P50" s="109"/>
      <c r="Q50" s="109"/>
      <c r="R50" s="109"/>
      <c r="S50" s="109"/>
      <c r="T50" s="109"/>
      <c r="U50" s="109"/>
      <c r="V50" s="108"/>
      <c r="W50" s="108"/>
      <c r="X50" s="108"/>
      <c r="Y50" s="108"/>
      <c r="Z50" s="108"/>
      <c r="AA50" s="108"/>
      <c r="AB50" s="108"/>
      <c r="AC50" s="108"/>
      <c r="AD50" s="108"/>
      <c r="AE50" s="108"/>
      <c r="AF50" s="108"/>
      <c r="AG50" s="108"/>
      <c r="AH50" s="108"/>
      <c r="AI50" s="108"/>
      <c r="AJ50" s="108"/>
      <c r="AK50" s="108"/>
      <c r="AL50" s="108"/>
      <c r="AM50" s="108"/>
      <c r="AN50" s="108"/>
      <c r="AO50" s="108"/>
      <c r="AP50" s="108"/>
      <c r="AQ50" s="108"/>
      <c r="AR50" s="108"/>
      <c r="AS50" s="108"/>
      <c r="AT50" s="108"/>
      <c r="AU50" s="108"/>
      <c r="AV50" s="109"/>
      <c r="AW50" s="109"/>
      <c r="AX50" s="109"/>
      <c r="AY50" s="108"/>
      <c r="AZ50" s="107"/>
      <c r="BA50" s="107"/>
      <c r="BB50" s="107"/>
      <c r="BC50" s="108"/>
      <c r="BD50" s="108"/>
    </row>
    <row r="51" spans="1:56" x14ac:dyDescent="0.2">
      <c r="A51" s="107"/>
      <c r="B51" s="107"/>
      <c r="C51" s="107"/>
      <c r="D51" s="107"/>
      <c r="E51" s="108"/>
      <c r="F51" s="107"/>
      <c r="G51" s="107"/>
      <c r="H51" s="107"/>
      <c r="I51" s="107"/>
      <c r="J51" s="107"/>
      <c r="K51" s="107"/>
      <c r="L51" s="109"/>
      <c r="M51" s="109"/>
      <c r="N51" s="109"/>
      <c r="O51" s="109"/>
      <c r="P51" s="109"/>
      <c r="Q51" s="109"/>
      <c r="R51" s="109"/>
      <c r="S51" s="109"/>
      <c r="T51" s="109"/>
      <c r="U51" s="109"/>
      <c r="V51" s="108"/>
      <c r="W51" s="108"/>
      <c r="X51" s="108"/>
      <c r="Y51" s="108"/>
      <c r="Z51" s="108"/>
      <c r="AA51" s="108"/>
      <c r="AB51" s="108"/>
      <c r="AC51" s="108"/>
      <c r="AD51" s="108"/>
      <c r="AE51" s="108"/>
      <c r="AF51" s="108"/>
      <c r="AG51" s="108"/>
      <c r="AH51" s="108"/>
      <c r="AI51" s="108"/>
      <c r="AJ51" s="108"/>
      <c r="AK51" s="108"/>
      <c r="AL51" s="108"/>
      <c r="AM51" s="108"/>
      <c r="AN51" s="108"/>
      <c r="AO51" s="108"/>
      <c r="AP51" s="108"/>
      <c r="AQ51" s="108"/>
      <c r="AR51" s="108"/>
      <c r="AS51" s="108"/>
      <c r="AT51" s="108"/>
      <c r="AU51" s="108"/>
      <c r="AV51" s="109"/>
      <c r="AW51" s="109"/>
      <c r="AX51" s="109"/>
      <c r="AY51" s="108"/>
      <c r="AZ51" s="107"/>
      <c r="BA51" s="107"/>
      <c r="BB51" s="107"/>
      <c r="BC51" s="108"/>
      <c r="BD51" s="108"/>
    </row>
    <row r="52" spans="1:56" x14ac:dyDescent="0.2">
      <c r="A52" s="107"/>
      <c r="B52" s="107"/>
      <c r="C52" s="107"/>
      <c r="D52" s="107"/>
      <c r="E52" s="108"/>
      <c r="F52" s="107"/>
      <c r="G52" s="107"/>
      <c r="H52" s="107"/>
      <c r="I52" s="107"/>
      <c r="J52" s="107"/>
      <c r="K52" s="107"/>
      <c r="L52" s="109"/>
      <c r="M52" s="109"/>
      <c r="N52" s="109"/>
      <c r="O52" s="109"/>
      <c r="P52" s="109"/>
      <c r="Q52" s="109"/>
      <c r="R52" s="109"/>
      <c r="S52" s="109"/>
      <c r="T52" s="109"/>
      <c r="U52" s="109"/>
      <c r="V52" s="108"/>
      <c r="W52" s="108"/>
      <c r="X52" s="108"/>
      <c r="Y52" s="108"/>
      <c r="Z52" s="108"/>
      <c r="AA52" s="108"/>
      <c r="AB52" s="108"/>
      <c r="AC52" s="108"/>
      <c r="AD52" s="108"/>
      <c r="AE52" s="108"/>
      <c r="AF52" s="108"/>
      <c r="AG52" s="108"/>
      <c r="AH52" s="108"/>
      <c r="AI52" s="108"/>
      <c r="AJ52" s="108"/>
      <c r="AK52" s="108"/>
      <c r="AL52" s="108"/>
      <c r="AM52" s="108"/>
      <c r="AN52" s="108"/>
      <c r="AO52" s="108"/>
      <c r="AP52" s="108"/>
      <c r="AQ52" s="108"/>
      <c r="AR52" s="108"/>
      <c r="AS52" s="108"/>
      <c r="AT52" s="108"/>
      <c r="AU52" s="108"/>
      <c r="AV52" s="109"/>
      <c r="AW52" s="109"/>
      <c r="AX52" s="109"/>
      <c r="AY52" s="108"/>
      <c r="AZ52" s="107"/>
      <c r="BA52" s="107"/>
      <c r="BB52" s="107"/>
      <c r="BC52" s="108"/>
      <c r="BD52" s="108"/>
    </row>
    <row r="53" spans="1:56" x14ac:dyDescent="0.2">
      <c r="A53" s="107"/>
      <c r="B53" s="107"/>
      <c r="C53" s="107"/>
      <c r="D53" s="107"/>
      <c r="E53" s="108"/>
      <c r="F53" s="107"/>
      <c r="G53" s="107"/>
      <c r="H53" s="107"/>
      <c r="I53" s="107"/>
      <c r="J53" s="107"/>
      <c r="K53" s="107"/>
      <c r="L53" s="109"/>
      <c r="M53" s="109"/>
      <c r="N53" s="109"/>
      <c r="O53" s="109"/>
      <c r="P53" s="109"/>
      <c r="Q53" s="109"/>
      <c r="R53" s="109"/>
      <c r="S53" s="109"/>
      <c r="T53" s="109"/>
      <c r="U53" s="109"/>
      <c r="V53" s="108"/>
      <c r="W53" s="108"/>
      <c r="X53" s="108"/>
      <c r="Y53" s="108"/>
      <c r="Z53" s="108"/>
      <c r="AA53" s="108"/>
      <c r="AB53" s="108"/>
      <c r="AC53" s="108"/>
      <c r="AD53" s="108"/>
      <c r="AE53" s="108"/>
      <c r="AF53" s="108"/>
      <c r="AG53" s="108"/>
      <c r="AH53" s="108"/>
      <c r="AI53" s="108"/>
      <c r="AJ53" s="108"/>
      <c r="AK53" s="108"/>
      <c r="AL53" s="108"/>
      <c r="AM53" s="108"/>
      <c r="AN53" s="108"/>
      <c r="AO53" s="108"/>
      <c r="AP53" s="108"/>
      <c r="AQ53" s="108"/>
      <c r="AR53" s="108"/>
      <c r="AS53" s="108"/>
      <c r="AT53" s="108"/>
      <c r="AU53" s="108"/>
      <c r="AV53" s="109"/>
      <c r="AW53" s="109"/>
      <c r="AX53" s="109"/>
      <c r="AY53" s="108"/>
      <c r="AZ53" s="107"/>
      <c r="BA53" s="107"/>
      <c r="BB53" s="107"/>
      <c r="BC53" s="108"/>
      <c r="BD53" s="108"/>
    </row>
    <row r="54" spans="1:56" x14ac:dyDescent="0.2">
      <c r="A54" s="107"/>
      <c r="B54" s="107"/>
      <c r="C54" s="107"/>
      <c r="D54" s="107"/>
      <c r="E54" s="108"/>
      <c r="F54" s="107"/>
      <c r="G54" s="107"/>
      <c r="H54" s="107"/>
      <c r="I54" s="107"/>
      <c r="J54" s="107"/>
      <c r="K54" s="107"/>
      <c r="L54" s="109"/>
      <c r="M54" s="109"/>
      <c r="N54" s="109"/>
      <c r="O54" s="109"/>
      <c r="P54" s="109"/>
      <c r="Q54" s="109"/>
      <c r="R54" s="109"/>
      <c r="S54" s="109"/>
      <c r="T54" s="109"/>
      <c r="U54" s="109"/>
      <c r="V54" s="108"/>
      <c r="W54" s="108"/>
      <c r="X54" s="108"/>
      <c r="Y54" s="108"/>
      <c r="Z54" s="108"/>
      <c r="AA54" s="108"/>
      <c r="AB54" s="108"/>
      <c r="AC54" s="108"/>
      <c r="AD54" s="108"/>
      <c r="AE54" s="108"/>
      <c r="AF54" s="108"/>
      <c r="AG54" s="108"/>
      <c r="AH54" s="108"/>
      <c r="AI54" s="108"/>
      <c r="AJ54" s="108"/>
      <c r="AK54" s="108"/>
      <c r="AL54" s="108"/>
      <c r="AM54" s="108"/>
      <c r="AN54" s="108"/>
      <c r="AO54" s="108"/>
      <c r="AP54" s="108"/>
      <c r="AQ54" s="108"/>
      <c r="AR54" s="108"/>
      <c r="AS54" s="108"/>
      <c r="AT54" s="108"/>
      <c r="AU54" s="108"/>
      <c r="AV54" s="109"/>
      <c r="AW54" s="109"/>
      <c r="AX54" s="109"/>
      <c r="AY54" s="108"/>
      <c r="AZ54" s="107"/>
      <c r="BA54" s="107"/>
      <c r="BB54" s="107"/>
      <c r="BC54" s="108"/>
      <c r="BD54" s="108"/>
    </row>
    <row r="55" spans="1:56" x14ac:dyDescent="0.2">
      <c r="A55" s="107"/>
      <c r="B55" s="107"/>
      <c r="C55" s="107"/>
      <c r="D55" s="107"/>
      <c r="E55" s="108"/>
      <c r="F55" s="107"/>
      <c r="G55" s="107"/>
      <c r="H55" s="107"/>
      <c r="I55" s="107"/>
      <c r="J55" s="107"/>
      <c r="K55" s="107"/>
      <c r="L55" s="109"/>
      <c r="M55" s="109"/>
      <c r="N55" s="109"/>
      <c r="O55" s="109"/>
      <c r="P55" s="109"/>
      <c r="Q55" s="109"/>
      <c r="R55" s="109"/>
      <c r="S55" s="109"/>
      <c r="T55" s="109"/>
      <c r="U55" s="109"/>
      <c r="V55" s="108"/>
      <c r="W55" s="108"/>
      <c r="X55" s="108"/>
      <c r="Y55" s="108"/>
      <c r="Z55" s="108"/>
      <c r="AA55" s="108"/>
      <c r="AB55" s="108"/>
      <c r="AC55" s="108"/>
      <c r="AD55" s="108"/>
      <c r="AE55" s="108"/>
      <c r="AF55" s="108"/>
      <c r="AG55" s="108"/>
      <c r="AH55" s="108"/>
      <c r="AI55" s="108"/>
      <c r="AJ55" s="108"/>
      <c r="AK55" s="108"/>
      <c r="AL55" s="108"/>
      <c r="AM55" s="108"/>
      <c r="AN55" s="108"/>
      <c r="AO55" s="108"/>
      <c r="AP55" s="108"/>
      <c r="AQ55" s="108"/>
      <c r="AR55" s="108"/>
      <c r="AS55" s="108"/>
      <c r="AT55" s="108"/>
      <c r="AU55" s="108"/>
      <c r="AV55" s="109"/>
      <c r="AW55" s="109"/>
      <c r="AX55" s="109"/>
      <c r="AY55" s="108"/>
      <c r="AZ55" s="107"/>
      <c r="BA55" s="107"/>
      <c r="BB55" s="107"/>
      <c r="BC55" s="108"/>
      <c r="BD55" s="108"/>
    </row>
    <row r="56" spans="1:56" x14ac:dyDescent="0.2">
      <c r="A56" s="107"/>
      <c r="B56" s="107"/>
      <c r="C56" s="107"/>
      <c r="D56" s="107"/>
      <c r="E56" s="108"/>
      <c r="F56" s="107"/>
      <c r="G56" s="107"/>
      <c r="H56" s="107"/>
      <c r="I56" s="107"/>
      <c r="J56" s="107"/>
      <c r="K56" s="107"/>
      <c r="L56" s="109"/>
      <c r="M56" s="109"/>
      <c r="N56" s="109"/>
      <c r="O56" s="109"/>
      <c r="P56" s="109"/>
      <c r="Q56" s="109"/>
      <c r="R56" s="109"/>
      <c r="S56" s="109"/>
      <c r="T56" s="109"/>
      <c r="U56" s="109"/>
      <c r="V56" s="108"/>
      <c r="W56" s="108"/>
      <c r="X56" s="108"/>
      <c r="Y56" s="108"/>
      <c r="Z56" s="108"/>
      <c r="AA56" s="108"/>
      <c r="AB56" s="108"/>
      <c r="AC56" s="108"/>
      <c r="AD56" s="108"/>
      <c r="AE56" s="108"/>
      <c r="AF56" s="108"/>
      <c r="AG56" s="108"/>
      <c r="AH56" s="108"/>
      <c r="AI56" s="108"/>
      <c r="AJ56" s="108"/>
      <c r="AK56" s="108"/>
      <c r="AL56" s="108"/>
      <c r="AM56" s="108"/>
      <c r="AN56" s="108"/>
      <c r="AO56" s="108"/>
      <c r="AP56" s="108"/>
      <c r="AQ56" s="108"/>
      <c r="AR56" s="108"/>
      <c r="AS56" s="108"/>
      <c r="AT56" s="108"/>
      <c r="AU56" s="108"/>
      <c r="AV56" s="109"/>
      <c r="AW56" s="109"/>
      <c r="AX56" s="109"/>
      <c r="AY56" s="108"/>
      <c r="AZ56" s="107"/>
      <c r="BA56" s="107"/>
      <c r="BB56" s="107"/>
      <c r="BC56" s="108"/>
      <c r="BD56" s="108"/>
    </row>
    <row r="57" spans="1:56" x14ac:dyDescent="0.2">
      <c r="A57" s="107"/>
      <c r="B57" s="107"/>
      <c r="C57" s="107"/>
      <c r="D57" s="107"/>
      <c r="E57" s="108"/>
      <c r="F57" s="107"/>
      <c r="G57" s="107"/>
      <c r="H57" s="107"/>
      <c r="I57" s="107"/>
      <c r="J57" s="107"/>
      <c r="K57" s="107"/>
      <c r="L57" s="109"/>
      <c r="M57" s="109"/>
      <c r="N57" s="109"/>
      <c r="O57" s="109"/>
      <c r="P57" s="109"/>
      <c r="Q57" s="109"/>
      <c r="R57" s="109"/>
      <c r="S57" s="109"/>
      <c r="T57" s="109"/>
      <c r="U57" s="109"/>
      <c r="V57" s="108"/>
      <c r="W57" s="108"/>
      <c r="X57" s="108"/>
      <c r="Y57" s="108"/>
      <c r="Z57" s="108"/>
      <c r="AA57" s="108"/>
      <c r="AB57" s="108"/>
      <c r="AC57" s="108"/>
      <c r="AD57" s="108"/>
      <c r="AE57" s="108"/>
      <c r="AF57" s="108"/>
      <c r="AG57" s="108"/>
      <c r="AH57" s="108"/>
      <c r="AI57" s="108"/>
      <c r="AJ57" s="108"/>
      <c r="AK57" s="108"/>
      <c r="AL57" s="108"/>
      <c r="AM57" s="108"/>
      <c r="AN57" s="108"/>
      <c r="AO57" s="108"/>
      <c r="AP57" s="108"/>
      <c r="AQ57" s="108"/>
      <c r="AR57" s="108"/>
      <c r="AS57" s="108"/>
      <c r="AT57" s="108"/>
      <c r="AU57" s="108"/>
      <c r="AV57" s="109"/>
      <c r="AW57" s="109"/>
      <c r="AX57" s="109"/>
      <c r="AY57" s="108"/>
      <c r="AZ57" s="107"/>
      <c r="BA57" s="107"/>
      <c r="BB57" s="107"/>
      <c r="BC57" s="108"/>
      <c r="BD57" s="108"/>
    </row>
    <row r="58" spans="1:56" x14ac:dyDescent="0.2">
      <c r="A58" s="107"/>
      <c r="B58" s="107"/>
      <c r="C58" s="107"/>
      <c r="D58" s="107"/>
      <c r="E58" s="108"/>
      <c r="F58" s="107"/>
      <c r="G58" s="107"/>
      <c r="H58" s="107"/>
      <c r="I58" s="107"/>
      <c r="J58" s="107"/>
      <c r="K58" s="107"/>
      <c r="L58" s="109"/>
      <c r="M58" s="109"/>
      <c r="N58" s="109"/>
      <c r="O58" s="109"/>
      <c r="P58" s="109"/>
      <c r="Q58" s="109"/>
      <c r="R58" s="109"/>
      <c r="S58" s="109"/>
      <c r="T58" s="109"/>
      <c r="U58" s="109"/>
      <c r="V58" s="108"/>
      <c r="W58" s="108"/>
      <c r="X58" s="108"/>
      <c r="Y58" s="108"/>
      <c r="Z58" s="108"/>
      <c r="AA58" s="108"/>
      <c r="AB58" s="108"/>
      <c r="AC58" s="108"/>
      <c r="AD58" s="108"/>
      <c r="AE58" s="108"/>
      <c r="AF58" s="108"/>
      <c r="AG58" s="108"/>
      <c r="AH58" s="108"/>
      <c r="AI58" s="108"/>
      <c r="AJ58" s="108"/>
      <c r="AK58" s="108"/>
      <c r="AL58" s="108"/>
      <c r="AM58" s="108"/>
      <c r="AN58" s="108"/>
      <c r="AO58" s="108"/>
      <c r="AP58" s="108"/>
      <c r="AQ58" s="108"/>
      <c r="AR58" s="108"/>
      <c r="AS58" s="108"/>
      <c r="AT58" s="108"/>
      <c r="AU58" s="108"/>
      <c r="AV58" s="109"/>
      <c r="AW58" s="109"/>
      <c r="AX58" s="109"/>
      <c r="AY58" s="108"/>
      <c r="AZ58" s="107"/>
      <c r="BA58" s="107"/>
      <c r="BB58" s="107"/>
      <c r="BC58" s="108"/>
      <c r="BD58" s="108"/>
    </row>
    <row r="59" spans="1:56" x14ac:dyDescent="0.2">
      <c r="A59" s="107"/>
      <c r="B59" s="107"/>
      <c r="C59" s="107"/>
      <c r="D59" s="107"/>
      <c r="E59" s="108"/>
      <c r="F59" s="107"/>
      <c r="G59" s="107"/>
      <c r="H59" s="107"/>
      <c r="I59" s="107"/>
      <c r="J59" s="107"/>
      <c r="K59" s="107"/>
      <c r="L59" s="109"/>
      <c r="M59" s="109"/>
      <c r="N59" s="109"/>
      <c r="O59" s="109"/>
      <c r="P59" s="109"/>
      <c r="Q59" s="109"/>
      <c r="R59" s="109"/>
      <c r="S59" s="109"/>
      <c r="T59" s="109"/>
      <c r="U59" s="109"/>
      <c r="V59" s="108"/>
      <c r="W59" s="108"/>
      <c r="X59" s="108"/>
      <c r="Y59" s="108"/>
      <c r="Z59" s="108"/>
      <c r="AA59" s="108"/>
      <c r="AB59" s="108"/>
      <c r="AC59" s="108"/>
      <c r="AD59" s="108"/>
      <c r="AE59" s="108"/>
      <c r="AF59" s="108"/>
      <c r="AG59" s="108"/>
      <c r="AH59" s="108"/>
      <c r="AI59" s="108"/>
      <c r="AJ59" s="108"/>
      <c r="AK59" s="108"/>
      <c r="AL59" s="108"/>
      <c r="AM59" s="108"/>
      <c r="AN59" s="108"/>
      <c r="AO59" s="108"/>
      <c r="AP59" s="108"/>
      <c r="AQ59" s="108"/>
      <c r="AR59" s="108"/>
      <c r="AS59" s="108"/>
      <c r="AT59" s="108"/>
      <c r="AU59" s="108"/>
      <c r="AV59" s="109"/>
      <c r="AW59" s="109"/>
      <c r="AX59" s="109"/>
      <c r="AY59" s="108"/>
      <c r="AZ59" s="107"/>
      <c r="BA59" s="107"/>
      <c r="BB59" s="107"/>
      <c r="BC59" s="108"/>
      <c r="BD59" s="108"/>
    </row>
    <row r="60" spans="1:56" x14ac:dyDescent="0.2">
      <c r="A60" s="107"/>
      <c r="B60" s="107"/>
      <c r="C60" s="107"/>
      <c r="D60" s="107"/>
      <c r="E60" s="108"/>
      <c r="F60" s="107"/>
      <c r="G60" s="107"/>
      <c r="H60" s="107"/>
      <c r="I60" s="107"/>
      <c r="J60" s="107"/>
      <c r="K60" s="107"/>
      <c r="L60" s="109"/>
      <c r="M60" s="109"/>
      <c r="N60" s="109"/>
      <c r="O60" s="109"/>
      <c r="P60" s="109"/>
      <c r="Q60" s="109"/>
      <c r="R60" s="109"/>
      <c r="S60" s="109"/>
      <c r="T60" s="109"/>
      <c r="U60" s="109"/>
      <c r="V60" s="108"/>
      <c r="W60" s="108"/>
      <c r="X60" s="108"/>
      <c r="Y60" s="108"/>
      <c r="Z60" s="108"/>
      <c r="AA60" s="108"/>
      <c r="AB60" s="108"/>
      <c r="AC60" s="108"/>
      <c r="AD60" s="108"/>
      <c r="AE60" s="108"/>
      <c r="AF60" s="108"/>
      <c r="AG60" s="108"/>
      <c r="AH60" s="108"/>
      <c r="AI60" s="108"/>
      <c r="AJ60" s="108"/>
      <c r="AK60" s="108"/>
      <c r="AL60" s="108"/>
      <c r="AM60" s="108"/>
      <c r="AN60" s="108"/>
      <c r="AO60" s="108"/>
      <c r="AP60" s="108"/>
      <c r="AQ60" s="108"/>
      <c r="AR60" s="108"/>
      <c r="AS60" s="108"/>
      <c r="AT60" s="108"/>
      <c r="AU60" s="108"/>
      <c r="AV60" s="109"/>
      <c r="AW60" s="109"/>
      <c r="AX60" s="109"/>
      <c r="AY60" s="108"/>
      <c r="AZ60" s="107"/>
      <c r="BA60" s="107"/>
      <c r="BB60" s="107"/>
      <c r="BC60" s="108"/>
      <c r="BD60" s="108"/>
    </row>
    <row r="61" spans="1:56" x14ac:dyDescent="0.2">
      <c r="A61" s="107"/>
      <c r="B61" s="107"/>
      <c r="C61" s="107"/>
      <c r="D61" s="107"/>
      <c r="E61" s="108"/>
      <c r="F61" s="107"/>
      <c r="G61" s="107"/>
      <c r="H61" s="107"/>
      <c r="I61" s="107"/>
      <c r="J61" s="107"/>
      <c r="K61" s="107"/>
      <c r="L61" s="109"/>
      <c r="M61" s="109"/>
      <c r="N61" s="109"/>
      <c r="O61" s="109"/>
      <c r="P61" s="109"/>
      <c r="Q61" s="109"/>
      <c r="R61" s="109"/>
      <c r="S61" s="109"/>
      <c r="T61" s="109"/>
      <c r="U61" s="109"/>
      <c r="V61" s="108"/>
      <c r="W61" s="108"/>
      <c r="X61" s="108"/>
      <c r="Y61" s="108"/>
      <c r="Z61" s="108"/>
      <c r="AA61" s="108"/>
      <c r="AB61" s="108"/>
      <c r="AC61" s="108"/>
      <c r="AD61" s="108"/>
      <c r="AE61" s="108"/>
      <c r="AF61" s="108"/>
      <c r="AG61" s="108"/>
      <c r="AH61" s="108"/>
      <c r="AI61" s="108"/>
      <c r="AJ61" s="108"/>
      <c r="AK61" s="108"/>
      <c r="AL61" s="108"/>
      <c r="AM61" s="108"/>
      <c r="AN61" s="108"/>
      <c r="AO61" s="108"/>
      <c r="AP61" s="108"/>
      <c r="AQ61" s="108"/>
      <c r="AR61" s="108"/>
      <c r="AS61" s="108"/>
      <c r="AT61" s="108"/>
      <c r="AU61" s="108"/>
      <c r="AV61" s="109"/>
      <c r="AW61" s="109"/>
      <c r="AX61" s="109"/>
      <c r="AY61" s="108"/>
      <c r="AZ61" s="107"/>
      <c r="BA61" s="107"/>
      <c r="BB61" s="107"/>
      <c r="BC61" s="108"/>
      <c r="BD61" s="108"/>
    </row>
    <row r="62" spans="1:56" x14ac:dyDescent="0.2">
      <c r="A62" s="107"/>
      <c r="B62" s="107"/>
      <c r="C62" s="107"/>
      <c r="D62" s="107"/>
      <c r="E62" s="108"/>
      <c r="F62" s="107"/>
      <c r="G62" s="107"/>
      <c r="H62" s="107"/>
      <c r="I62" s="107"/>
      <c r="J62" s="107"/>
      <c r="K62" s="107"/>
      <c r="L62" s="109"/>
      <c r="M62" s="109"/>
      <c r="N62" s="109"/>
      <c r="O62" s="109"/>
      <c r="P62" s="109"/>
      <c r="Q62" s="109"/>
      <c r="R62" s="109"/>
      <c r="S62" s="109"/>
      <c r="T62" s="109"/>
      <c r="U62" s="109"/>
      <c r="V62" s="108"/>
      <c r="W62" s="108"/>
      <c r="X62" s="108"/>
      <c r="Y62" s="108"/>
      <c r="Z62" s="108"/>
      <c r="AA62" s="108"/>
      <c r="AB62" s="108"/>
      <c r="AC62" s="108"/>
      <c r="AD62" s="108"/>
      <c r="AE62" s="108"/>
      <c r="AF62" s="108"/>
      <c r="AG62" s="108"/>
      <c r="AH62" s="108"/>
      <c r="AI62" s="108"/>
      <c r="AJ62" s="108"/>
      <c r="AK62" s="108"/>
      <c r="AL62" s="108"/>
      <c r="AM62" s="108"/>
      <c r="AN62" s="108"/>
      <c r="AO62" s="108"/>
      <c r="AP62" s="108"/>
      <c r="AQ62" s="108"/>
      <c r="AR62" s="108"/>
      <c r="AS62" s="108"/>
      <c r="AT62" s="108"/>
      <c r="AU62" s="108"/>
      <c r="AV62" s="109"/>
      <c r="AW62" s="109"/>
      <c r="AX62" s="109"/>
      <c r="AY62" s="108"/>
      <c r="AZ62" s="107"/>
      <c r="BA62" s="107"/>
      <c r="BB62" s="107"/>
      <c r="BC62" s="108"/>
      <c r="BD62" s="108"/>
    </row>
    <row r="63" spans="1:56" x14ac:dyDescent="0.2">
      <c r="A63" s="107"/>
      <c r="B63" s="107"/>
      <c r="C63" s="107"/>
      <c r="D63" s="107"/>
      <c r="E63" s="108"/>
      <c r="F63" s="107"/>
      <c r="G63" s="107"/>
      <c r="H63" s="107"/>
      <c r="I63" s="107"/>
      <c r="J63" s="107"/>
      <c r="K63" s="107"/>
      <c r="L63" s="109"/>
      <c r="M63" s="109"/>
      <c r="N63" s="109"/>
      <c r="O63" s="109"/>
      <c r="P63" s="109"/>
      <c r="Q63" s="109"/>
      <c r="R63" s="109"/>
      <c r="S63" s="109"/>
      <c r="T63" s="109"/>
      <c r="U63" s="109"/>
      <c r="V63" s="108"/>
      <c r="W63" s="108"/>
      <c r="X63" s="108"/>
      <c r="Y63" s="108"/>
      <c r="Z63" s="108"/>
      <c r="AA63" s="108"/>
      <c r="AB63" s="108"/>
      <c r="AC63" s="108"/>
      <c r="AD63" s="108"/>
      <c r="AE63" s="108"/>
      <c r="AF63" s="108"/>
      <c r="AG63" s="108"/>
      <c r="AH63" s="108"/>
      <c r="AI63" s="108"/>
      <c r="AJ63" s="108"/>
      <c r="AK63" s="108"/>
      <c r="AL63" s="108"/>
      <c r="AM63" s="108"/>
      <c r="AN63" s="108"/>
      <c r="AO63" s="108"/>
      <c r="AP63" s="108"/>
      <c r="AQ63" s="108"/>
      <c r="AR63" s="108"/>
      <c r="AS63" s="108"/>
      <c r="AT63" s="108"/>
      <c r="AU63" s="108"/>
      <c r="AV63" s="109"/>
      <c r="AW63" s="109"/>
      <c r="AX63" s="109"/>
      <c r="AY63" s="108"/>
      <c r="AZ63" s="107"/>
      <c r="BA63" s="107"/>
      <c r="BB63" s="107"/>
      <c r="BC63" s="108"/>
      <c r="BD63" s="108"/>
    </row>
    <row r="64" spans="1:56" x14ac:dyDescent="0.2">
      <c r="A64" s="107"/>
      <c r="B64" s="107"/>
      <c r="C64" s="107"/>
      <c r="D64" s="107"/>
      <c r="E64" s="108"/>
      <c r="F64" s="107"/>
      <c r="G64" s="107"/>
      <c r="H64" s="107"/>
      <c r="I64" s="107"/>
      <c r="J64" s="107"/>
      <c r="K64" s="107"/>
      <c r="L64" s="109"/>
      <c r="M64" s="109"/>
      <c r="N64" s="109"/>
      <c r="O64" s="109"/>
      <c r="P64" s="109"/>
      <c r="Q64" s="109"/>
      <c r="R64" s="109"/>
      <c r="S64" s="109"/>
      <c r="T64" s="109"/>
      <c r="U64" s="109"/>
      <c r="V64" s="108"/>
      <c r="W64" s="108"/>
      <c r="X64" s="108"/>
      <c r="Y64" s="108"/>
      <c r="Z64" s="108"/>
      <c r="AA64" s="108"/>
      <c r="AB64" s="108"/>
      <c r="AC64" s="108"/>
      <c r="AD64" s="108"/>
      <c r="AE64" s="108"/>
      <c r="AF64" s="108"/>
      <c r="AG64" s="108"/>
      <c r="AH64" s="108"/>
      <c r="AI64" s="108"/>
      <c r="AJ64" s="108"/>
      <c r="AK64" s="108"/>
      <c r="AL64" s="108"/>
      <c r="AM64" s="108"/>
      <c r="AN64" s="108"/>
      <c r="AO64" s="108"/>
      <c r="AP64" s="108"/>
      <c r="AQ64" s="108"/>
      <c r="AR64" s="108"/>
      <c r="AS64" s="108"/>
      <c r="AT64" s="108"/>
      <c r="AU64" s="108"/>
      <c r="AV64" s="109"/>
      <c r="AW64" s="109"/>
      <c r="AX64" s="109"/>
      <c r="AY64" s="108"/>
      <c r="AZ64" s="107"/>
      <c r="BA64" s="107"/>
      <c r="BB64" s="107"/>
      <c r="BC64" s="108"/>
      <c r="BD64" s="108"/>
    </row>
    <row r="65" spans="1:56" x14ac:dyDescent="0.2">
      <c r="A65" s="107"/>
      <c r="B65" s="107"/>
      <c r="C65" s="107"/>
      <c r="D65" s="107"/>
      <c r="E65" s="108"/>
      <c r="F65" s="107"/>
      <c r="G65" s="107"/>
      <c r="H65" s="107"/>
      <c r="I65" s="107"/>
      <c r="J65" s="107"/>
      <c r="K65" s="107"/>
      <c r="L65" s="109"/>
      <c r="M65" s="109"/>
      <c r="N65" s="109"/>
      <c r="O65" s="109"/>
      <c r="P65" s="109"/>
      <c r="Q65" s="109"/>
      <c r="R65" s="109"/>
      <c r="S65" s="109"/>
      <c r="T65" s="109"/>
      <c r="U65" s="109"/>
      <c r="V65" s="108"/>
      <c r="W65" s="108"/>
      <c r="X65" s="108"/>
      <c r="Y65" s="108"/>
      <c r="Z65" s="108"/>
      <c r="AA65" s="108"/>
      <c r="AB65" s="108"/>
      <c r="AC65" s="108"/>
      <c r="AD65" s="108"/>
      <c r="AE65" s="108"/>
      <c r="AF65" s="108"/>
      <c r="AG65" s="108"/>
      <c r="AH65" s="108"/>
      <c r="AI65" s="108"/>
      <c r="AJ65" s="108"/>
      <c r="AK65" s="108"/>
      <c r="AL65" s="108"/>
      <c r="AM65" s="108"/>
      <c r="AN65" s="108"/>
      <c r="AO65" s="108"/>
      <c r="AP65" s="108"/>
      <c r="AQ65" s="108"/>
      <c r="AR65" s="108"/>
      <c r="AS65" s="108"/>
      <c r="AT65" s="108"/>
      <c r="AU65" s="108"/>
      <c r="AV65" s="109"/>
      <c r="AW65" s="109"/>
      <c r="AX65" s="109"/>
      <c r="AY65" s="108"/>
      <c r="AZ65" s="107"/>
      <c r="BA65" s="107"/>
      <c r="BB65" s="107"/>
      <c r="BC65" s="108"/>
      <c r="BD65" s="108"/>
    </row>
    <row r="66" spans="1:56" x14ac:dyDescent="0.2">
      <c r="A66" s="107"/>
      <c r="B66" s="107"/>
      <c r="C66" s="107"/>
      <c r="D66" s="107"/>
      <c r="E66" s="108"/>
      <c r="F66" s="107"/>
      <c r="G66" s="107"/>
      <c r="H66" s="107"/>
      <c r="I66" s="107"/>
      <c r="J66" s="107"/>
      <c r="K66" s="107"/>
      <c r="L66" s="109"/>
      <c r="M66" s="109"/>
      <c r="N66" s="109"/>
      <c r="O66" s="109"/>
      <c r="P66" s="109"/>
      <c r="Q66" s="109"/>
      <c r="R66" s="109"/>
      <c r="S66" s="109"/>
      <c r="T66" s="109"/>
      <c r="U66" s="109"/>
      <c r="V66" s="108"/>
      <c r="W66" s="108"/>
      <c r="X66" s="108"/>
      <c r="Y66" s="108"/>
      <c r="Z66" s="108"/>
      <c r="AA66" s="108"/>
      <c r="AB66" s="108"/>
      <c r="AC66" s="108"/>
      <c r="AD66" s="108"/>
      <c r="AE66" s="108"/>
      <c r="AF66" s="108"/>
      <c r="AG66" s="108"/>
      <c r="AH66" s="108"/>
      <c r="AI66" s="108"/>
      <c r="AJ66" s="108"/>
      <c r="AK66" s="108"/>
      <c r="AL66" s="108"/>
      <c r="AM66" s="108"/>
      <c r="AN66" s="108"/>
      <c r="AO66" s="108"/>
      <c r="AP66" s="108"/>
      <c r="AQ66" s="108"/>
      <c r="AR66" s="108"/>
      <c r="AS66" s="108"/>
      <c r="AT66" s="108"/>
      <c r="AU66" s="108"/>
      <c r="AV66" s="109"/>
      <c r="AW66" s="109"/>
      <c r="AX66" s="109"/>
      <c r="AY66" s="108"/>
      <c r="AZ66" s="107"/>
      <c r="BA66" s="107"/>
      <c r="BB66" s="107"/>
      <c r="BC66" s="108"/>
      <c r="BD66" s="108"/>
    </row>
    <row r="67" spans="1:56" x14ac:dyDescent="0.2">
      <c r="A67" s="107"/>
      <c r="B67" s="107"/>
      <c r="C67" s="107"/>
      <c r="D67" s="107"/>
      <c r="E67" s="108"/>
      <c r="F67" s="107"/>
      <c r="G67" s="107"/>
      <c r="H67" s="107"/>
      <c r="I67" s="107"/>
      <c r="J67" s="107"/>
      <c r="K67" s="107"/>
      <c r="L67" s="109"/>
      <c r="M67" s="109"/>
      <c r="N67" s="109"/>
      <c r="O67" s="109"/>
      <c r="P67" s="109"/>
      <c r="Q67" s="109"/>
      <c r="R67" s="109"/>
      <c r="S67" s="109"/>
      <c r="T67" s="109"/>
      <c r="U67" s="109"/>
      <c r="V67" s="108"/>
      <c r="W67" s="108"/>
      <c r="X67" s="108"/>
      <c r="Y67" s="108"/>
      <c r="Z67" s="108"/>
      <c r="AA67" s="108"/>
      <c r="AB67" s="108"/>
      <c r="AC67" s="108"/>
      <c r="AD67" s="108"/>
      <c r="AE67" s="108"/>
      <c r="AF67" s="108"/>
      <c r="AG67" s="108"/>
      <c r="AH67" s="108"/>
      <c r="AI67" s="108"/>
      <c r="AJ67" s="108"/>
      <c r="AK67" s="108"/>
      <c r="AL67" s="108"/>
      <c r="AM67" s="108"/>
      <c r="AN67" s="108"/>
      <c r="AO67" s="108"/>
      <c r="AP67" s="108"/>
      <c r="AQ67" s="108"/>
      <c r="AR67" s="108"/>
      <c r="AS67" s="108"/>
      <c r="AT67" s="108"/>
      <c r="AU67" s="108"/>
      <c r="AV67" s="109"/>
      <c r="AW67" s="109"/>
      <c r="AX67" s="109"/>
      <c r="AY67" s="108"/>
      <c r="AZ67" s="107"/>
      <c r="BA67" s="107"/>
      <c r="BB67" s="107"/>
      <c r="BC67" s="108"/>
      <c r="BD67" s="108"/>
    </row>
    <row r="68" spans="1:56" x14ac:dyDescent="0.2">
      <c r="A68" s="107"/>
      <c r="B68" s="107"/>
      <c r="C68" s="107"/>
      <c r="D68" s="107"/>
      <c r="E68" s="108"/>
      <c r="F68" s="107"/>
      <c r="G68" s="107"/>
      <c r="H68" s="107"/>
      <c r="I68" s="107"/>
      <c r="J68" s="107"/>
      <c r="K68" s="107"/>
      <c r="L68" s="109"/>
      <c r="M68" s="109"/>
      <c r="N68" s="109"/>
      <c r="O68" s="109"/>
      <c r="P68" s="109"/>
      <c r="Q68" s="109"/>
      <c r="R68" s="109"/>
      <c r="S68" s="109"/>
      <c r="T68" s="109"/>
      <c r="U68" s="109"/>
      <c r="V68" s="108"/>
      <c r="W68" s="108"/>
      <c r="X68" s="108"/>
      <c r="Y68" s="108"/>
      <c r="Z68" s="108"/>
      <c r="AA68" s="108"/>
      <c r="AB68" s="108"/>
      <c r="AC68" s="108"/>
      <c r="AD68" s="108"/>
      <c r="AE68" s="108"/>
      <c r="AF68" s="108"/>
      <c r="AG68" s="108"/>
      <c r="AH68" s="108"/>
      <c r="AI68" s="108"/>
      <c r="AJ68" s="108"/>
      <c r="AK68" s="108"/>
      <c r="AL68" s="108"/>
      <c r="AM68" s="108"/>
      <c r="AN68" s="108"/>
      <c r="AO68" s="108"/>
      <c r="AP68" s="108"/>
      <c r="AQ68" s="108"/>
      <c r="AR68" s="108"/>
      <c r="AS68" s="108"/>
      <c r="AT68" s="108"/>
      <c r="AU68" s="108"/>
      <c r="AV68" s="109"/>
      <c r="AW68" s="109"/>
      <c r="AX68" s="109"/>
      <c r="AY68" s="108"/>
      <c r="AZ68" s="107"/>
      <c r="BA68" s="107"/>
      <c r="BB68" s="107"/>
      <c r="BC68" s="108"/>
      <c r="BD68" s="108"/>
    </row>
    <row r="69" spans="1:56" x14ac:dyDescent="0.2">
      <c r="A69" s="107"/>
      <c r="B69" s="107"/>
      <c r="C69" s="107"/>
      <c r="D69" s="107"/>
      <c r="E69" s="108"/>
      <c r="F69" s="107"/>
      <c r="G69" s="107"/>
      <c r="H69" s="107"/>
      <c r="I69" s="107"/>
      <c r="J69" s="107"/>
      <c r="K69" s="107"/>
      <c r="L69" s="109"/>
      <c r="M69" s="109"/>
      <c r="N69" s="109"/>
      <c r="O69" s="109"/>
      <c r="P69" s="109"/>
      <c r="Q69" s="109"/>
      <c r="R69" s="109"/>
      <c r="S69" s="109"/>
      <c r="T69" s="109"/>
      <c r="U69" s="109"/>
      <c r="V69" s="108"/>
      <c r="W69" s="108"/>
      <c r="X69" s="108"/>
      <c r="Y69" s="108"/>
      <c r="Z69" s="108"/>
      <c r="AA69" s="108"/>
      <c r="AB69" s="108"/>
      <c r="AC69" s="108"/>
      <c r="AD69" s="108"/>
      <c r="AE69" s="108"/>
      <c r="AF69" s="108"/>
      <c r="AG69" s="108"/>
      <c r="AH69" s="108"/>
      <c r="AI69" s="108"/>
      <c r="AJ69" s="108"/>
      <c r="AK69" s="108"/>
      <c r="AL69" s="108"/>
      <c r="AM69" s="108"/>
      <c r="AN69" s="108"/>
      <c r="AO69" s="108"/>
      <c r="AP69" s="108"/>
      <c r="AQ69" s="108"/>
      <c r="AR69" s="108"/>
      <c r="AS69" s="108"/>
      <c r="AT69" s="108"/>
      <c r="AU69" s="108"/>
      <c r="AV69" s="109"/>
      <c r="AW69" s="109"/>
      <c r="AX69" s="109"/>
      <c r="AY69" s="108"/>
      <c r="AZ69" s="107"/>
      <c r="BA69" s="107"/>
      <c r="BB69" s="107"/>
      <c r="BC69" s="108"/>
      <c r="BD69" s="108"/>
    </row>
    <row r="70" spans="1:56" x14ac:dyDescent="0.2">
      <c r="A70" s="107"/>
      <c r="B70" s="107"/>
      <c r="C70" s="107"/>
      <c r="D70" s="107"/>
      <c r="E70" s="108"/>
      <c r="F70" s="107"/>
      <c r="G70" s="107"/>
      <c r="H70" s="107"/>
      <c r="I70" s="107"/>
      <c r="J70" s="107"/>
      <c r="K70" s="107"/>
      <c r="L70" s="109"/>
      <c r="M70" s="109"/>
      <c r="N70" s="109"/>
      <c r="O70" s="109"/>
      <c r="P70" s="109"/>
      <c r="Q70" s="109"/>
      <c r="R70" s="109"/>
      <c r="S70" s="109"/>
      <c r="T70" s="109"/>
      <c r="U70" s="109"/>
      <c r="V70" s="108"/>
      <c r="W70" s="108"/>
      <c r="X70" s="108"/>
      <c r="Y70" s="108"/>
      <c r="Z70" s="108"/>
      <c r="AA70" s="108"/>
      <c r="AB70" s="108"/>
      <c r="AC70" s="108"/>
      <c r="AD70" s="108"/>
      <c r="AE70" s="108"/>
      <c r="AF70" s="108"/>
      <c r="AG70" s="108"/>
      <c r="AH70" s="108"/>
      <c r="AI70" s="108"/>
      <c r="AJ70" s="108"/>
      <c r="AK70" s="108"/>
      <c r="AL70" s="108"/>
      <c r="AM70" s="108"/>
      <c r="AN70" s="108"/>
      <c r="AO70" s="108"/>
      <c r="AP70" s="108"/>
      <c r="AQ70" s="108"/>
      <c r="AR70" s="108"/>
      <c r="AS70" s="108"/>
      <c r="AT70" s="108"/>
      <c r="AU70" s="108"/>
      <c r="AV70" s="109"/>
      <c r="AW70" s="109"/>
      <c r="AX70" s="109"/>
      <c r="AY70" s="108"/>
      <c r="AZ70" s="107"/>
      <c r="BA70" s="107"/>
      <c r="BB70" s="107"/>
      <c r="BC70" s="108"/>
      <c r="BD70" s="108"/>
    </row>
    <row r="71" spans="1:56" x14ac:dyDescent="0.2">
      <c r="A71" s="107"/>
      <c r="B71" s="107"/>
      <c r="C71" s="107"/>
      <c r="D71" s="107"/>
      <c r="E71" s="108"/>
      <c r="F71" s="107"/>
      <c r="G71" s="107"/>
      <c r="H71" s="107"/>
      <c r="I71" s="107"/>
      <c r="J71" s="107"/>
      <c r="K71" s="107"/>
      <c r="L71" s="109"/>
      <c r="M71" s="109"/>
      <c r="N71" s="109"/>
      <c r="O71" s="109"/>
      <c r="P71" s="109"/>
      <c r="Q71" s="109"/>
      <c r="R71" s="109"/>
      <c r="S71" s="109"/>
      <c r="T71" s="109"/>
      <c r="U71" s="109"/>
      <c r="V71" s="108"/>
      <c r="W71" s="108"/>
      <c r="X71" s="108"/>
      <c r="Y71" s="108"/>
      <c r="Z71" s="108"/>
      <c r="AA71" s="108"/>
      <c r="AB71" s="108"/>
      <c r="AC71" s="108"/>
      <c r="AD71" s="108"/>
      <c r="AE71" s="108"/>
      <c r="AF71" s="108"/>
      <c r="AG71" s="108"/>
      <c r="AH71" s="108"/>
      <c r="AI71" s="108"/>
      <c r="AJ71" s="108"/>
      <c r="AK71" s="108"/>
      <c r="AL71" s="108"/>
      <c r="AM71" s="108"/>
      <c r="AN71" s="108"/>
      <c r="AO71" s="108"/>
      <c r="AP71" s="108"/>
      <c r="AQ71" s="108"/>
      <c r="AR71" s="108"/>
      <c r="AS71" s="108"/>
      <c r="AT71" s="108"/>
      <c r="AU71" s="108"/>
      <c r="AV71" s="109"/>
      <c r="AW71" s="109"/>
      <c r="AX71" s="109"/>
      <c r="AY71" s="108"/>
      <c r="AZ71" s="107"/>
      <c r="BA71" s="107"/>
      <c r="BB71" s="107"/>
      <c r="BC71" s="108"/>
      <c r="BD71" s="108"/>
    </row>
    <row r="72" spans="1:56" x14ac:dyDescent="0.2">
      <c r="A72" s="107"/>
      <c r="B72" s="107"/>
      <c r="C72" s="107"/>
      <c r="D72" s="107"/>
      <c r="E72" s="108"/>
      <c r="F72" s="107"/>
      <c r="G72" s="107"/>
      <c r="H72" s="107"/>
      <c r="I72" s="107"/>
      <c r="J72" s="107"/>
      <c r="K72" s="107"/>
      <c r="L72" s="109"/>
      <c r="M72" s="109"/>
      <c r="N72" s="109"/>
      <c r="O72" s="109"/>
      <c r="P72" s="109"/>
      <c r="Q72" s="109"/>
      <c r="R72" s="109"/>
      <c r="S72" s="109"/>
      <c r="T72" s="109"/>
      <c r="U72" s="109"/>
      <c r="V72" s="108"/>
      <c r="W72" s="108"/>
      <c r="X72" s="108"/>
      <c r="Y72" s="108"/>
      <c r="Z72" s="108"/>
      <c r="AA72" s="108"/>
      <c r="AB72" s="108"/>
      <c r="AC72" s="108"/>
      <c r="AD72" s="108"/>
      <c r="AE72" s="108"/>
      <c r="AF72" s="108"/>
      <c r="AG72" s="108"/>
      <c r="AH72" s="108"/>
      <c r="AI72" s="108"/>
      <c r="AJ72" s="108"/>
      <c r="AK72" s="108"/>
      <c r="AL72" s="108"/>
      <c r="AM72" s="108"/>
      <c r="AN72" s="108"/>
      <c r="AO72" s="108"/>
      <c r="AP72" s="108"/>
      <c r="AQ72" s="108"/>
      <c r="AR72" s="108"/>
      <c r="AS72" s="108"/>
      <c r="AT72" s="108"/>
      <c r="AU72" s="108"/>
      <c r="AV72" s="109"/>
      <c r="AW72" s="109"/>
      <c r="AX72" s="109"/>
      <c r="AY72" s="108"/>
      <c r="AZ72" s="107"/>
      <c r="BA72" s="107"/>
      <c r="BB72" s="107"/>
      <c r="BC72" s="108"/>
      <c r="BD72" s="108"/>
    </row>
    <row r="73" spans="1:56" x14ac:dyDescent="0.2">
      <c r="A73" s="107"/>
      <c r="B73" s="107"/>
      <c r="C73" s="107"/>
      <c r="D73" s="107"/>
      <c r="E73" s="108"/>
      <c r="F73" s="107"/>
      <c r="G73" s="107"/>
      <c r="H73" s="107"/>
      <c r="I73" s="107"/>
      <c r="J73" s="107"/>
      <c r="K73" s="107"/>
      <c r="L73" s="109"/>
      <c r="M73" s="109"/>
      <c r="N73" s="109"/>
      <c r="O73" s="109"/>
      <c r="P73" s="109"/>
      <c r="Q73" s="109"/>
      <c r="R73" s="109"/>
      <c r="S73" s="109"/>
      <c r="T73" s="109"/>
      <c r="U73" s="109"/>
      <c r="V73" s="108"/>
      <c r="W73" s="108"/>
      <c r="X73" s="108"/>
      <c r="Y73" s="108"/>
      <c r="Z73" s="108"/>
      <c r="AA73" s="108"/>
      <c r="AB73" s="108"/>
      <c r="AC73" s="108"/>
      <c r="AD73" s="108"/>
      <c r="AE73" s="108"/>
      <c r="AF73" s="108"/>
      <c r="AG73" s="108"/>
      <c r="AH73" s="108"/>
      <c r="AI73" s="108"/>
      <c r="AJ73" s="108"/>
      <c r="AK73" s="108"/>
      <c r="AL73" s="108"/>
      <c r="AM73" s="108"/>
      <c r="AN73" s="108"/>
      <c r="AO73" s="108"/>
      <c r="AP73" s="108"/>
      <c r="AQ73" s="108"/>
      <c r="AR73" s="108"/>
      <c r="AS73" s="108"/>
      <c r="AT73" s="108"/>
      <c r="AU73" s="108"/>
      <c r="AV73" s="109"/>
      <c r="AW73" s="109"/>
      <c r="AX73" s="109"/>
      <c r="AY73" s="108"/>
      <c r="AZ73" s="107"/>
      <c r="BA73" s="107"/>
      <c r="BB73" s="107"/>
      <c r="BC73" s="108"/>
      <c r="BD73" s="108"/>
    </row>
    <row r="74" spans="1:56" x14ac:dyDescent="0.2">
      <c r="A74" s="107"/>
      <c r="B74" s="107"/>
      <c r="C74" s="107"/>
      <c r="D74" s="107"/>
      <c r="E74" s="108"/>
      <c r="F74" s="107"/>
      <c r="G74" s="107"/>
      <c r="H74" s="107"/>
      <c r="I74" s="107"/>
      <c r="J74" s="107"/>
      <c r="K74" s="107"/>
      <c r="L74" s="109"/>
      <c r="M74" s="109"/>
      <c r="N74" s="109"/>
      <c r="O74" s="109"/>
      <c r="P74" s="109"/>
      <c r="Q74" s="109"/>
      <c r="R74" s="109"/>
      <c r="S74" s="109"/>
      <c r="T74" s="109"/>
      <c r="U74" s="109"/>
      <c r="V74" s="108"/>
      <c r="W74" s="108"/>
      <c r="X74" s="108"/>
      <c r="Y74" s="108"/>
      <c r="Z74" s="108"/>
      <c r="AA74" s="108"/>
      <c r="AB74" s="108"/>
      <c r="AC74" s="108"/>
      <c r="AD74" s="108"/>
      <c r="AE74" s="108"/>
      <c r="AF74" s="108"/>
      <c r="AG74" s="108"/>
      <c r="AH74" s="108"/>
      <c r="AI74" s="108"/>
      <c r="AJ74" s="108"/>
      <c r="AK74" s="108"/>
      <c r="AL74" s="108"/>
      <c r="AM74" s="108"/>
      <c r="AN74" s="108"/>
      <c r="AO74" s="108"/>
      <c r="AP74" s="108"/>
      <c r="AQ74" s="108"/>
      <c r="AR74" s="108"/>
      <c r="AS74" s="108"/>
      <c r="AT74" s="108"/>
      <c r="AU74" s="108"/>
      <c r="AV74" s="109"/>
      <c r="AW74" s="109"/>
      <c r="AX74" s="109"/>
      <c r="AY74" s="108"/>
      <c r="AZ74" s="107"/>
      <c r="BA74" s="107"/>
      <c r="BB74" s="107"/>
      <c r="BC74" s="108"/>
      <c r="BD74" s="108"/>
    </row>
    <row r="75" spans="1:56" x14ac:dyDescent="0.2">
      <c r="A75" s="107"/>
      <c r="B75" s="107"/>
      <c r="C75" s="107"/>
      <c r="D75" s="107"/>
      <c r="E75" s="108"/>
      <c r="F75" s="107"/>
      <c r="G75" s="107"/>
      <c r="H75" s="107"/>
      <c r="I75" s="107"/>
      <c r="J75" s="107"/>
      <c r="K75" s="107"/>
      <c r="L75" s="109"/>
      <c r="M75" s="109"/>
      <c r="N75" s="109"/>
      <c r="O75" s="109"/>
      <c r="P75" s="109"/>
      <c r="Q75" s="109"/>
      <c r="R75" s="109"/>
      <c r="S75" s="109"/>
      <c r="T75" s="109"/>
      <c r="U75" s="109"/>
      <c r="V75" s="108"/>
      <c r="W75" s="108"/>
      <c r="X75" s="108"/>
      <c r="Y75" s="108"/>
      <c r="Z75" s="108"/>
      <c r="AA75" s="108"/>
      <c r="AB75" s="108"/>
      <c r="AC75" s="108"/>
      <c r="AD75" s="108"/>
      <c r="AE75" s="108"/>
      <c r="AF75" s="108"/>
      <c r="AG75" s="108"/>
      <c r="AH75" s="108"/>
      <c r="AI75" s="108"/>
      <c r="AJ75" s="108"/>
      <c r="AK75" s="108"/>
      <c r="AL75" s="108"/>
      <c r="AM75" s="108"/>
      <c r="AN75" s="108"/>
      <c r="AO75" s="108"/>
      <c r="AP75" s="108"/>
      <c r="AQ75" s="108"/>
      <c r="AR75" s="108"/>
      <c r="AS75" s="108"/>
      <c r="AT75" s="108"/>
      <c r="AU75" s="108"/>
      <c r="AV75" s="109"/>
      <c r="AW75" s="109"/>
      <c r="AX75" s="109"/>
      <c r="AY75" s="108"/>
      <c r="AZ75" s="107"/>
      <c r="BA75" s="107"/>
      <c r="BB75" s="107"/>
      <c r="BC75" s="108"/>
      <c r="BD75" s="108"/>
    </row>
    <row r="76" spans="1:56" x14ac:dyDescent="0.2">
      <c r="A76" s="107"/>
      <c r="B76" s="107"/>
      <c r="C76" s="107"/>
      <c r="D76" s="107"/>
      <c r="E76" s="108"/>
      <c r="F76" s="107"/>
      <c r="G76" s="107"/>
      <c r="H76" s="107"/>
      <c r="I76" s="107"/>
      <c r="J76" s="107"/>
      <c r="K76" s="107"/>
      <c r="L76" s="109"/>
      <c r="M76" s="109"/>
      <c r="N76" s="109"/>
      <c r="O76" s="109"/>
      <c r="P76" s="109"/>
      <c r="Q76" s="109"/>
      <c r="R76" s="109"/>
      <c r="S76" s="109"/>
      <c r="T76" s="109"/>
      <c r="U76" s="109"/>
      <c r="V76" s="108"/>
      <c r="W76" s="108"/>
      <c r="X76" s="108"/>
      <c r="Y76" s="108"/>
      <c r="Z76" s="108"/>
      <c r="AA76" s="108"/>
      <c r="AB76" s="108"/>
      <c r="AC76" s="108"/>
      <c r="AD76" s="108"/>
      <c r="AE76" s="108"/>
      <c r="AF76" s="108"/>
      <c r="AG76" s="108"/>
      <c r="AH76" s="108"/>
      <c r="AI76" s="108"/>
      <c r="AJ76" s="108"/>
      <c r="AK76" s="108"/>
      <c r="AL76" s="108"/>
      <c r="AM76" s="108"/>
      <c r="AN76" s="108"/>
      <c r="AO76" s="108"/>
      <c r="AP76" s="108"/>
      <c r="AQ76" s="108"/>
      <c r="AR76" s="108"/>
      <c r="AS76" s="108"/>
      <c r="AT76" s="108"/>
      <c r="AU76" s="108"/>
      <c r="AV76" s="109"/>
      <c r="AW76" s="109"/>
      <c r="AX76" s="109"/>
      <c r="AY76" s="108"/>
      <c r="AZ76" s="107"/>
      <c r="BA76" s="107"/>
      <c r="BB76" s="107"/>
      <c r="BC76" s="108"/>
      <c r="BD76" s="108"/>
    </row>
    <row r="77" spans="1:56" x14ac:dyDescent="0.2">
      <c r="A77" s="107"/>
      <c r="B77" s="107"/>
      <c r="C77" s="107"/>
      <c r="D77" s="107"/>
      <c r="E77" s="108"/>
      <c r="F77" s="107"/>
      <c r="G77" s="107"/>
      <c r="H77" s="107"/>
      <c r="I77" s="107"/>
      <c r="J77" s="107"/>
      <c r="K77" s="107"/>
      <c r="L77" s="109"/>
      <c r="M77" s="109"/>
      <c r="N77" s="109"/>
      <c r="O77" s="109"/>
      <c r="P77" s="109"/>
      <c r="Q77" s="109"/>
      <c r="R77" s="109"/>
      <c r="S77" s="109"/>
      <c r="T77" s="109"/>
      <c r="U77" s="109"/>
      <c r="V77" s="108"/>
      <c r="W77" s="108"/>
      <c r="X77" s="108"/>
      <c r="Y77" s="108"/>
      <c r="Z77" s="108"/>
      <c r="AA77" s="108"/>
      <c r="AB77" s="108"/>
      <c r="AC77" s="108"/>
      <c r="AD77" s="108"/>
      <c r="AE77" s="108"/>
      <c r="AF77" s="108"/>
      <c r="AG77" s="108"/>
      <c r="AH77" s="108"/>
      <c r="AI77" s="108"/>
      <c r="AJ77" s="108"/>
      <c r="AK77" s="108"/>
      <c r="AL77" s="108"/>
      <c r="AM77" s="108"/>
      <c r="AN77" s="108"/>
      <c r="AO77" s="108"/>
      <c r="AP77" s="108"/>
      <c r="AQ77" s="108"/>
      <c r="AR77" s="108"/>
      <c r="AS77" s="108"/>
      <c r="AT77" s="108"/>
      <c r="AU77" s="108"/>
      <c r="AV77" s="109"/>
      <c r="AW77" s="109"/>
      <c r="AX77" s="109"/>
      <c r="AY77" s="108"/>
      <c r="AZ77" s="107"/>
      <c r="BA77" s="107"/>
      <c r="BB77" s="107"/>
      <c r="BC77" s="108"/>
      <c r="BD77" s="108"/>
    </row>
    <row r="78" spans="1:56" x14ac:dyDescent="0.2">
      <c r="A78" s="107"/>
      <c r="B78" s="107"/>
      <c r="C78" s="107"/>
      <c r="D78" s="107"/>
      <c r="E78" s="108"/>
      <c r="F78" s="107"/>
      <c r="G78" s="107"/>
      <c r="H78" s="107"/>
      <c r="I78" s="107"/>
      <c r="J78" s="107"/>
      <c r="K78" s="107"/>
      <c r="L78" s="109"/>
      <c r="M78" s="109"/>
      <c r="N78" s="109"/>
      <c r="O78" s="109"/>
      <c r="P78" s="109"/>
      <c r="Q78" s="109"/>
      <c r="R78" s="109"/>
      <c r="S78" s="109"/>
      <c r="T78" s="109"/>
      <c r="U78" s="109"/>
      <c r="V78" s="108"/>
      <c r="W78" s="108"/>
      <c r="X78" s="108"/>
      <c r="Y78" s="108"/>
      <c r="Z78" s="108"/>
      <c r="AA78" s="108"/>
      <c r="AB78" s="108"/>
      <c r="AC78" s="108"/>
      <c r="AD78" s="108"/>
      <c r="AE78" s="108"/>
      <c r="AF78" s="108"/>
      <c r="AG78" s="108"/>
      <c r="AH78" s="108"/>
      <c r="AI78" s="108"/>
      <c r="AJ78" s="108"/>
      <c r="AK78" s="108"/>
      <c r="AL78" s="108"/>
      <c r="AM78" s="108"/>
      <c r="AN78" s="108"/>
      <c r="AO78" s="108"/>
      <c r="AP78" s="108"/>
      <c r="AQ78" s="108"/>
      <c r="AR78" s="108"/>
      <c r="AS78" s="108"/>
      <c r="AT78" s="108"/>
      <c r="AU78" s="108"/>
      <c r="AV78" s="109"/>
      <c r="AW78" s="109"/>
      <c r="AX78" s="109"/>
      <c r="AY78" s="108"/>
      <c r="AZ78" s="107"/>
      <c r="BA78" s="107"/>
      <c r="BB78" s="107"/>
      <c r="BC78" s="108"/>
      <c r="BD78" s="108"/>
    </row>
    <row r="79" spans="1:56" x14ac:dyDescent="0.2">
      <c r="A79" s="107"/>
      <c r="B79" s="107"/>
      <c r="C79" s="107"/>
      <c r="D79" s="107"/>
      <c r="E79" s="108"/>
      <c r="F79" s="107"/>
      <c r="G79" s="107"/>
      <c r="H79" s="107"/>
      <c r="I79" s="107"/>
      <c r="J79" s="107"/>
      <c r="K79" s="107"/>
      <c r="L79" s="109"/>
      <c r="M79" s="109"/>
      <c r="N79" s="109"/>
      <c r="O79" s="109"/>
      <c r="P79" s="109"/>
      <c r="Q79" s="109"/>
      <c r="R79" s="109"/>
      <c r="S79" s="109"/>
      <c r="T79" s="109"/>
      <c r="U79" s="109"/>
      <c r="V79" s="108"/>
      <c r="W79" s="108"/>
      <c r="X79" s="108"/>
      <c r="Y79" s="108"/>
      <c r="Z79" s="108"/>
      <c r="AA79" s="108"/>
      <c r="AB79" s="108"/>
      <c r="AC79" s="108"/>
      <c r="AD79" s="108"/>
      <c r="AE79" s="108"/>
      <c r="AF79" s="108"/>
      <c r="AG79" s="108"/>
      <c r="AH79" s="108"/>
      <c r="AI79" s="108"/>
      <c r="AJ79" s="108"/>
      <c r="AK79" s="108"/>
      <c r="AL79" s="108"/>
      <c r="AM79" s="108"/>
      <c r="AN79" s="108"/>
      <c r="AO79" s="108"/>
      <c r="AP79" s="108"/>
      <c r="AQ79" s="108"/>
      <c r="AR79" s="108"/>
      <c r="AS79" s="108"/>
      <c r="AT79" s="108"/>
      <c r="AU79" s="108"/>
      <c r="AV79" s="109"/>
      <c r="AW79" s="109"/>
      <c r="AX79" s="109"/>
      <c r="AY79" s="108"/>
      <c r="AZ79" s="107"/>
      <c r="BA79" s="107"/>
      <c r="BB79" s="107"/>
      <c r="BC79" s="108"/>
      <c r="BD79" s="108"/>
    </row>
    <row r="80" spans="1:56" x14ac:dyDescent="0.2">
      <c r="A80" s="107"/>
      <c r="B80" s="107"/>
      <c r="C80" s="107"/>
      <c r="D80" s="107"/>
      <c r="E80" s="108"/>
      <c r="F80" s="107"/>
      <c r="G80" s="107"/>
      <c r="H80" s="107"/>
      <c r="I80" s="107"/>
      <c r="J80" s="107"/>
      <c r="K80" s="107"/>
      <c r="L80" s="109"/>
      <c r="M80" s="109"/>
      <c r="N80" s="109"/>
      <c r="O80" s="109"/>
      <c r="P80" s="109"/>
      <c r="Q80" s="109"/>
      <c r="R80" s="109"/>
      <c r="S80" s="109"/>
      <c r="T80" s="109"/>
      <c r="U80" s="109"/>
      <c r="V80" s="108"/>
      <c r="W80" s="108"/>
      <c r="X80" s="108"/>
      <c r="Y80" s="108"/>
      <c r="Z80" s="108"/>
      <c r="AA80" s="108"/>
      <c r="AB80" s="108"/>
      <c r="AC80" s="108"/>
      <c r="AD80" s="108"/>
      <c r="AE80" s="108"/>
      <c r="AF80" s="108"/>
      <c r="AG80" s="108"/>
      <c r="AH80" s="108"/>
      <c r="AI80" s="108"/>
      <c r="AJ80" s="108"/>
      <c r="AK80" s="108"/>
      <c r="AL80" s="108"/>
      <c r="AM80" s="108"/>
      <c r="AN80" s="108"/>
      <c r="AO80" s="108"/>
      <c r="AP80" s="108"/>
      <c r="AQ80" s="108"/>
      <c r="AR80" s="108"/>
      <c r="AS80" s="108"/>
      <c r="AT80" s="108"/>
      <c r="AU80" s="108"/>
      <c r="AV80" s="109"/>
      <c r="AW80" s="109"/>
      <c r="AX80" s="109"/>
      <c r="AY80" s="108"/>
      <c r="AZ80" s="107"/>
      <c r="BA80" s="107"/>
      <c r="BB80" s="107"/>
      <c r="BC80" s="108"/>
      <c r="BD80" s="108"/>
    </row>
    <row r="81" spans="1:56" x14ac:dyDescent="0.2">
      <c r="A81" s="107"/>
      <c r="B81" s="107"/>
      <c r="C81" s="107"/>
      <c r="D81" s="107"/>
      <c r="E81" s="108"/>
      <c r="F81" s="107"/>
      <c r="G81" s="107"/>
      <c r="H81" s="107"/>
      <c r="I81" s="107"/>
      <c r="J81" s="107"/>
      <c r="K81" s="107"/>
      <c r="L81" s="109"/>
      <c r="M81" s="109"/>
      <c r="N81" s="109"/>
      <c r="O81" s="109"/>
      <c r="P81" s="109"/>
      <c r="Q81" s="109"/>
      <c r="R81" s="109"/>
      <c r="S81" s="109"/>
      <c r="T81" s="109"/>
      <c r="U81" s="109"/>
      <c r="V81" s="108"/>
      <c r="W81" s="108"/>
      <c r="X81" s="108"/>
      <c r="Y81" s="108"/>
      <c r="Z81" s="108"/>
      <c r="AA81" s="108"/>
      <c r="AB81" s="108"/>
      <c r="AC81" s="108"/>
      <c r="AD81" s="108"/>
      <c r="AE81" s="108"/>
      <c r="AF81" s="108"/>
      <c r="AG81" s="108"/>
      <c r="AH81" s="108"/>
      <c r="AI81" s="108"/>
      <c r="AJ81" s="108"/>
      <c r="AK81" s="108"/>
      <c r="AL81" s="108"/>
      <c r="AM81" s="108"/>
      <c r="AN81" s="108"/>
      <c r="AO81" s="108"/>
      <c r="AP81" s="108"/>
      <c r="AQ81" s="108"/>
      <c r="AR81" s="108"/>
      <c r="AS81" s="108"/>
      <c r="AT81" s="108"/>
      <c r="AU81" s="108"/>
      <c r="AV81" s="109"/>
      <c r="AW81" s="109"/>
      <c r="AX81" s="109"/>
      <c r="AY81" s="108"/>
      <c r="AZ81" s="107"/>
      <c r="BA81" s="107"/>
      <c r="BB81" s="107"/>
      <c r="BC81" s="108"/>
      <c r="BD81" s="108"/>
    </row>
    <row r="82" spans="1:56" x14ac:dyDescent="0.2">
      <c r="A82" s="107"/>
      <c r="B82" s="107"/>
      <c r="C82" s="107"/>
      <c r="D82" s="107"/>
      <c r="E82" s="108"/>
      <c r="F82" s="107"/>
      <c r="G82" s="107"/>
      <c r="H82" s="107"/>
      <c r="I82" s="107"/>
      <c r="J82" s="107"/>
      <c r="K82" s="107"/>
      <c r="L82" s="109"/>
      <c r="M82" s="109"/>
      <c r="N82" s="109"/>
      <c r="O82" s="109"/>
      <c r="P82" s="109"/>
      <c r="Q82" s="109"/>
      <c r="R82" s="109"/>
      <c r="S82" s="109"/>
      <c r="T82" s="109"/>
      <c r="U82" s="109"/>
      <c r="V82" s="108"/>
      <c r="W82" s="108"/>
      <c r="X82" s="108"/>
      <c r="Y82" s="108"/>
      <c r="Z82" s="108"/>
      <c r="AA82" s="108"/>
      <c r="AB82" s="108"/>
      <c r="AC82" s="108"/>
      <c r="AD82" s="108"/>
      <c r="AE82" s="108"/>
      <c r="AF82" s="108"/>
      <c r="AG82" s="108"/>
      <c r="AH82" s="108"/>
      <c r="AI82" s="108"/>
      <c r="AJ82" s="108"/>
      <c r="AK82" s="108"/>
      <c r="AL82" s="108"/>
      <c r="AM82" s="108"/>
      <c r="AN82" s="108"/>
      <c r="AO82" s="108"/>
      <c r="AP82" s="108"/>
      <c r="AQ82" s="108"/>
      <c r="AR82" s="108"/>
      <c r="AS82" s="108"/>
      <c r="AT82" s="108"/>
      <c r="AU82" s="108"/>
      <c r="AV82" s="109"/>
      <c r="AW82" s="109"/>
      <c r="AX82" s="109"/>
      <c r="AY82" s="108"/>
      <c r="AZ82" s="107"/>
      <c r="BA82" s="107"/>
      <c r="BB82" s="107"/>
      <c r="BC82" s="108"/>
      <c r="BD82" s="108"/>
    </row>
    <row r="83" spans="1:56" x14ac:dyDescent="0.2">
      <c r="A83" s="107"/>
      <c r="B83" s="107"/>
      <c r="C83" s="107"/>
      <c r="D83" s="107"/>
      <c r="E83" s="108"/>
      <c r="F83" s="107"/>
      <c r="G83" s="107"/>
      <c r="H83" s="107"/>
      <c r="I83" s="107"/>
      <c r="J83" s="107"/>
      <c r="K83" s="107"/>
      <c r="L83" s="109"/>
      <c r="M83" s="109"/>
      <c r="N83" s="109"/>
      <c r="O83" s="109"/>
      <c r="P83" s="109"/>
      <c r="Q83" s="109"/>
      <c r="R83" s="109"/>
      <c r="S83" s="109"/>
      <c r="T83" s="109"/>
      <c r="U83" s="109"/>
      <c r="V83" s="108"/>
      <c r="W83" s="108"/>
      <c r="X83" s="108"/>
      <c r="Y83" s="108"/>
      <c r="Z83" s="108"/>
      <c r="AA83" s="108"/>
      <c r="AB83" s="108"/>
      <c r="AC83" s="108"/>
      <c r="AD83" s="108"/>
      <c r="AE83" s="108"/>
      <c r="AF83" s="108"/>
      <c r="AG83" s="108"/>
      <c r="AH83" s="108"/>
      <c r="AI83" s="108"/>
      <c r="AJ83" s="108"/>
      <c r="AK83" s="108"/>
      <c r="AL83" s="108"/>
      <c r="AM83" s="108"/>
      <c r="AN83" s="108"/>
      <c r="AO83" s="108"/>
      <c r="AP83" s="108"/>
      <c r="AQ83" s="108"/>
      <c r="AR83" s="108"/>
      <c r="AS83" s="108"/>
      <c r="AT83" s="108"/>
      <c r="AU83" s="108"/>
      <c r="AV83" s="109"/>
      <c r="AW83" s="109"/>
      <c r="AX83" s="109"/>
      <c r="AY83" s="108"/>
      <c r="AZ83" s="107"/>
      <c r="BA83" s="107"/>
      <c r="BB83" s="107"/>
      <c r="BC83" s="108"/>
      <c r="BD83" s="108"/>
    </row>
    <row r="84" spans="1:56" x14ac:dyDescent="0.2">
      <c r="A84" s="107"/>
      <c r="B84" s="107"/>
      <c r="C84" s="107"/>
      <c r="D84" s="107"/>
      <c r="E84" s="108"/>
      <c r="F84" s="107"/>
      <c r="G84" s="107"/>
      <c r="H84" s="107"/>
      <c r="I84" s="107"/>
      <c r="J84" s="107"/>
      <c r="K84" s="107"/>
      <c r="L84" s="109"/>
      <c r="M84" s="109"/>
      <c r="N84" s="109"/>
      <c r="O84" s="109"/>
      <c r="P84" s="109"/>
      <c r="Q84" s="109"/>
      <c r="R84" s="109"/>
      <c r="S84" s="109"/>
      <c r="T84" s="109"/>
      <c r="U84" s="109"/>
      <c r="V84" s="108"/>
      <c r="W84" s="108"/>
      <c r="X84" s="108"/>
      <c r="Y84" s="108"/>
      <c r="Z84" s="108"/>
      <c r="AA84" s="108"/>
      <c r="AB84" s="108"/>
      <c r="AC84" s="108"/>
      <c r="AD84" s="108"/>
      <c r="AE84" s="108"/>
      <c r="AF84" s="108"/>
      <c r="AG84" s="108"/>
      <c r="AH84" s="108"/>
      <c r="AI84" s="108"/>
      <c r="AJ84" s="108"/>
      <c r="AK84" s="108"/>
      <c r="AL84" s="108"/>
      <c r="AM84" s="108"/>
      <c r="AN84" s="108"/>
      <c r="AO84" s="108"/>
      <c r="AP84" s="108"/>
      <c r="AQ84" s="108"/>
      <c r="AR84" s="108"/>
      <c r="AS84" s="108"/>
      <c r="AT84" s="108"/>
      <c r="AU84" s="108"/>
      <c r="AV84" s="109"/>
      <c r="AW84" s="109"/>
      <c r="AX84" s="109"/>
      <c r="AY84" s="108"/>
      <c r="AZ84" s="107"/>
      <c r="BA84" s="107"/>
      <c r="BB84" s="107"/>
      <c r="BC84" s="108"/>
      <c r="BD84" s="108"/>
    </row>
    <row r="85" spans="1:56" x14ac:dyDescent="0.2">
      <c r="A85" s="107"/>
      <c r="B85" s="107"/>
      <c r="C85" s="107"/>
      <c r="D85" s="107"/>
      <c r="E85" s="108"/>
      <c r="F85" s="107"/>
      <c r="G85" s="107"/>
      <c r="H85" s="107"/>
      <c r="I85" s="107"/>
      <c r="J85" s="107"/>
      <c r="K85" s="107"/>
      <c r="L85" s="109"/>
      <c r="M85" s="109"/>
      <c r="N85" s="109"/>
      <c r="O85" s="109"/>
      <c r="P85" s="109"/>
      <c r="Q85" s="109"/>
      <c r="R85" s="109"/>
      <c r="S85" s="109"/>
      <c r="T85" s="109"/>
      <c r="U85" s="109"/>
      <c r="V85" s="108"/>
      <c r="W85" s="108"/>
      <c r="X85" s="108"/>
      <c r="Y85" s="108"/>
      <c r="Z85" s="108"/>
      <c r="AA85" s="108"/>
      <c r="AB85" s="108"/>
      <c r="AC85" s="108"/>
      <c r="AD85" s="108"/>
      <c r="AE85" s="108"/>
      <c r="AF85" s="108"/>
      <c r="AG85" s="108"/>
      <c r="AH85" s="108"/>
      <c r="AI85" s="108"/>
      <c r="AJ85" s="108"/>
      <c r="AK85" s="108"/>
      <c r="AL85" s="108"/>
      <c r="AM85" s="108"/>
      <c r="AN85" s="108"/>
      <c r="AO85" s="108"/>
      <c r="AP85" s="108"/>
      <c r="AQ85" s="108"/>
      <c r="AR85" s="108"/>
      <c r="AS85" s="108"/>
      <c r="AT85" s="108"/>
      <c r="AU85" s="108"/>
      <c r="AV85" s="109"/>
      <c r="AW85" s="109"/>
      <c r="AX85" s="109"/>
      <c r="AY85" s="108"/>
      <c r="AZ85" s="107"/>
      <c r="BA85" s="107"/>
      <c r="BB85" s="107"/>
      <c r="BC85" s="108"/>
      <c r="BD85" s="108"/>
    </row>
    <row r="86" spans="1:56" x14ac:dyDescent="0.2">
      <c r="A86" s="107"/>
      <c r="B86" s="107"/>
      <c r="C86" s="107"/>
      <c r="D86" s="107"/>
      <c r="E86" s="108"/>
      <c r="F86" s="107"/>
      <c r="G86" s="107"/>
      <c r="H86" s="107"/>
      <c r="I86" s="107"/>
      <c r="J86" s="107"/>
      <c r="K86" s="107"/>
      <c r="L86" s="109"/>
      <c r="M86" s="109"/>
      <c r="N86" s="109"/>
      <c r="O86" s="109"/>
      <c r="P86" s="109"/>
      <c r="Q86" s="109"/>
      <c r="R86" s="109"/>
      <c r="S86" s="109"/>
      <c r="T86" s="109"/>
      <c r="U86" s="109"/>
      <c r="V86" s="108"/>
      <c r="W86" s="108"/>
      <c r="X86" s="108"/>
      <c r="Y86" s="108"/>
      <c r="Z86" s="108"/>
      <c r="AA86" s="108"/>
      <c r="AB86" s="108"/>
      <c r="AC86" s="108"/>
      <c r="AD86" s="108"/>
      <c r="AE86" s="108"/>
      <c r="AF86" s="108"/>
      <c r="AG86" s="108"/>
      <c r="AH86" s="108"/>
      <c r="AI86" s="108"/>
      <c r="AJ86" s="108"/>
      <c r="AK86" s="108"/>
      <c r="AL86" s="108"/>
      <c r="AM86" s="108"/>
      <c r="AN86" s="108"/>
      <c r="AO86" s="108"/>
      <c r="AP86" s="108"/>
      <c r="AQ86" s="108"/>
      <c r="AR86" s="108"/>
      <c r="AS86" s="108"/>
      <c r="AT86" s="108"/>
      <c r="AU86" s="108"/>
      <c r="AV86" s="109"/>
      <c r="AW86" s="109"/>
      <c r="AX86" s="109"/>
      <c r="AY86" s="108"/>
      <c r="AZ86" s="107"/>
      <c r="BA86" s="107"/>
      <c r="BB86" s="107"/>
      <c r="BC86" s="108"/>
      <c r="BD86" s="108"/>
    </row>
    <row r="87" spans="1:56" x14ac:dyDescent="0.2">
      <c r="A87" s="107"/>
      <c r="B87" s="107"/>
      <c r="C87" s="107"/>
      <c r="D87" s="107"/>
      <c r="E87" s="108"/>
      <c r="F87" s="107"/>
      <c r="G87" s="107"/>
      <c r="H87" s="107"/>
      <c r="I87" s="107"/>
      <c r="J87" s="107"/>
      <c r="K87" s="107"/>
      <c r="L87" s="109"/>
      <c r="M87" s="109"/>
      <c r="N87" s="109"/>
      <c r="O87" s="109"/>
      <c r="P87" s="109"/>
      <c r="Q87" s="109"/>
      <c r="R87" s="109"/>
      <c r="S87" s="109"/>
      <c r="T87" s="109"/>
      <c r="U87" s="109"/>
      <c r="V87" s="108"/>
      <c r="W87" s="108"/>
      <c r="X87" s="108"/>
      <c r="Y87" s="108"/>
      <c r="Z87" s="108"/>
      <c r="AA87" s="108"/>
      <c r="AB87" s="108"/>
      <c r="AC87" s="108"/>
      <c r="AD87" s="108"/>
      <c r="AE87" s="108"/>
      <c r="AF87" s="108"/>
      <c r="AG87" s="108"/>
      <c r="AH87" s="108"/>
      <c r="AI87" s="108"/>
      <c r="AJ87" s="108"/>
      <c r="AK87" s="108"/>
      <c r="AL87" s="108"/>
      <c r="AM87" s="108"/>
      <c r="AN87" s="108"/>
      <c r="AO87" s="108"/>
      <c r="AP87" s="108"/>
      <c r="AQ87" s="108"/>
      <c r="AR87" s="108"/>
      <c r="AS87" s="108"/>
      <c r="AT87" s="108"/>
      <c r="AU87" s="108"/>
      <c r="AV87" s="109"/>
      <c r="AW87" s="109"/>
      <c r="AX87" s="109"/>
      <c r="AY87" s="108"/>
      <c r="AZ87" s="107"/>
      <c r="BA87" s="107"/>
      <c r="BB87" s="107"/>
      <c r="BC87" s="108"/>
      <c r="BD87" s="108"/>
    </row>
    <row r="88" spans="1:56" x14ac:dyDescent="0.2">
      <c r="A88" s="107"/>
      <c r="B88" s="107"/>
      <c r="C88" s="107"/>
      <c r="D88" s="107"/>
      <c r="E88" s="108"/>
      <c r="F88" s="107"/>
      <c r="G88" s="107"/>
      <c r="H88" s="107"/>
      <c r="I88" s="107"/>
      <c r="J88" s="107"/>
      <c r="K88" s="107"/>
      <c r="L88" s="109"/>
      <c r="M88" s="109"/>
      <c r="N88" s="109"/>
      <c r="O88" s="109"/>
      <c r="P88" s="109"/>
      <c r="Q88" s="109"/>
      <c r="R88" s="109"/>
      <c r="S88" s="109"/>
      <c r="T88" s="109"/>
      <c r="U88" s="109"/>
      <c r="V88" s="108"/>
      <c r="W88" s="108"/>
      <c r="X88" s="108"/>
      <c r="Y88" s="108"/>
      <c r="Z88" s="108"/>
      <c r="AA88" s="108"/>
      <c r="AB88" s="108"/>
      <c r="AC88" s="108"/>
      <c r="AD88" s="108"/>
      <c r="AE88" s="108"/>
      <c r="AF88" s="108"/>
      <c r="AG88" s="108"/>
      <c r="AH88" s="108"/>
      <c r="AI88" s="108"/>
      <c r="AJ88" s="108"/>
      <c r="AK88" s="108"/>
      <c r="AL88" s="108"/>
      <c r="AM88" s="108"/>
      <c r="AN88" s="108"/>
      <c r="AO88" s="108"/>
      <c r="AP88" s="108"/>
      <c r="AQ88" s="108"/>
      <c r="AR88" s="108"/>
      <c r="AS88" s="108"/>
      <c r="AT88" s="108"/>
      <c r="AU88" s="108"/>
      <c r="AV88" s="109"/>
      <c r="AW88" s="109"/>
      <c r="AX88" s="109"/>
      <c r="AY88" s="108"/>
      <c r="AZ88" s="107"/>
      <c r="BA88" s="107"/>
      <c r="BB88" s="107"/>
      <c r="BC88" s="108"/>
      <c r="BD88" s="108"/>
    </row>
    <row r="89" spans="1:56" x14ac:dyDescent="0.2">
      <c r="A89" s="107"/>
      <c r="B89" s="107"/>
      <c r="C89" s="107"/>
      <c r="D89" s="107"/>
      <c r="E89" s="108"/>
      <c r="F89" s="107"/>
      <c r="G89" s="107"/>
      <c r="H89" s="107"/>
      <c r="I89" s="107"/>
      <c r="J89" s="107"/>
      <c r="K89" s="107"/>
      <c r="L89" s="109"/>
      <c r="M89" s="109"/>
      <c r="N89" s="109"/>
      <c r="O89" s="109"/>
      <c r="P89" s="109"/>
      <c r="Q89" s="109"/>
      <c r="R89" s="109"/>
      <c r="S89" s="109"/>
      <c r="T89" s="109"/>
      <c r="U89" s="109"/>
      <c r="V89" s="108"/>
      <c r="W89" s="108"/>
      <c r="X89" s="108"/>
      <c r="Y89" s="108"/>
      <c r="Z89" s="108"/>
      <c r="AA89" s="108"/>
      <c r="AB89" s="108"/>
      <c r="AC89" s="108"/>
      <c r="AD89" s="108"/>
      <c r="AE89" s="108"/>
      <c r="AF89" s="108"/>
      <c r="AG89" s="108"/>
      <c r="AH89" s="108"/>
      <c r="AI89" s="108"/>
      <c r="AJ89" s="108"/>
      <c r="AK89" s="108"/>
      <c r="AL89" s="108"/>
      <c r="AM89" s="108"/>
      <c r="AN89" s="108"/>
      <c r="AO89" s="108"/>
      <c r="AP89" s="108"/>
      <c r="AQ89" s="108"/>
      <c r="AR89" s="108"/>
      <c r="AS89" s="108"/>
      <c r="AT89" s="108"/>
      <c r="AU89" s="108"/>
      <c r="AV89" s="109"/>
      <c r="AW89" s="109"/>
      <c r="AX89" s="109"/>
      <c r="AY89" s="108"/>
      <c r="AZ89" s="107"/>
      <c r="BA89" s="107"/>
      <c r="BB89" s="107"/>
      <c r="BC89" s="108"/>
      <c r="BD89" s="108"/>
    </row>
    <row r="90" spans="1:56" x14ac:dyDescent="0.2">
      <c r="A90" s="107"/>
      <c r="B90" s="107"/>
      <c r="C90" s="107"/>
      <c r="D90" s="107"/>
      <c r="E90" s="108"/>
      <c r="F90" s="107"/>
      <c r="G90" s="107"/>
      <c r="H90" s="107"/>
      <c r="I90" s="107"/>
      <c r="J90" s="107"/>
      <c r="K90" s="107"/>
      <c r="L90" s="109"/>
      <c r="M90" s="109"/>
      <c r="N90" s="109"/>
      <c r="O90" s="109"/>
      <c r="P90" s="109"/>
      <c r="Q90" s="109"/>
      <c r="R90" s="109"/>
      <c r="S90" s="109"/>
      <c r="T90" s="109"/>
      <c r="U90" s="109"/>
      <c r="V90" s="108"/>
      <c r="W90" s="108"/>
      <c r="X90" s="108"/>
      <c r="Y90" s="108"/>
      <c r="Z90" s="108"/>
      <c r="AA90" s="108"/>
      <c r="AB90" s="108"/>
      <c r="AC90" s="108"/>
      <c r="AD90" s="108"/>
      <c r="AE90" s="108"/>
      <c r="AF90" s="108"/>
      <c r="AG90" s="108"/>
      <c r="AH90" s="108"/>
      <c r="AI90" s="108"/>
      <c r="AJ90" s="108"/>
      <c r="AK90" s="108"/>
      <c r="AL90" s="108"/>
      <c r="AM90" s="108"/>
      <c r="AN90" s="108"/>
      <c r="AO90" s="108"/>
      <c r="AP90" s="108"/>
      <c r="AQ90" s="108"/>
      <c r="AR90" s="108"/>
      <c r="AS90" s="108"/>
      <c r="AT90" s="108"/>
      <c r="AU90" s="108"/>
      <c r="AV90" s="109"/>
      <c r="AW90" s="109"/>
      <c r="AX90" s="109"/>
      <c r="AY90" s="108"/>
      <c r="AZ90" s="107"/>
      <c r="BA90" s="107"/>
      <c r="BB90" s="107"/>
      <c r="BC90" s="108"/>
      <c r="BD90" s="108"/>
    </row>
    <row r="91" spans="1:56" x14ac:dyDescent="0.2">
      <c r="A91" s="107"/>
      <c r="B91" s="107"/>
      <c r="C91" s="107"/>
      <c r="D91" s="107"/>
      <c r="E91" s="108"/>
      <c r="F91" s="107"/>
      <c r="G91" s="107"/>
      <c r="H91" s="107"/>
      <c r="I91" s="107"/>
      <c r="J91" s="107"/>
      <c r="K91" s="107"/>
      <c r="L91" s="109"/>
      <c r="M91" s="109"/>
      <c r="N91" s="109"/>
      <c r="O91" s="109"/>
      <c r="P91" s="109"/>
      <c r="Q91" s="109"/>
      <c r="R91" s="109"/>
      <c r="S91" s="109"/>
      <c r="T91" s="109"/>
      <c r="U91" s="109"/>
      <c r="V91" s="108"/>
      <c r="W91" s="108"/>
      <c r="X91" s="108"/>
      <c r="Y91" s="108"/>
      <c r="Z91" s="108"/>
      <c r="AA91" s="108"/>
      <c r="AB91" s="108"/>
      <c r="AC91" s="108"/>
      <c r="AD91" s="108"/>
      <c r="AE91" s="108"/>
      <c r="AF91" s="108"/>
      <c r="AG91" s="108"/>
      <c r="AH91" s="108"/>
      <c r="AI91" s="108"/>
      <c r="AJ91" s="108"/>
      <c r="AK91" s="108"/>
      <c r="AL91" s="108"/>
      <c r="AM91" s="108"/>
      <c r="AN91" s="108"/>
      <c r="AO91" s="108"/>
      <c r="AP91" s="108"/>
      <c r="AQ91" s="108"/>
      <c r="AR91" s="108"/>
      <c r="AS91" s="108"/>
      <c r="AT91" s="108"/>
      <c r="AU91" s="108"/>
      <c r="AV91" s="109"/>
      <c r="AW91" s="109"/>
      <c r="AX91" s="109"/>
      <c r="AY91" s="108"/>
      <c r="AZ91" s="107"/>
      <c r="BA91" s="107"/>
      <c r="BB91" s="107"/>
      <c r="BC91" s="108"/>
      <c r="BD91" s="108"/>
    </row>
    <row r="92" spans="1:56" x14ac:dyDescent="0.2">
      <c r="A92" s="107"/>
      <c r="B92" s="107"/>
      <c r="C92" s="107"/>
      <c r="D92" s="107"/>
      <c r="E92" s="108"/>
      <c r="F92" s="107"/>
      <c r="G92" s="107"/>
      <c r="H92" s="107"/>
      <c r="I92" s="107"/>
      <c r="J92" s="107"/>
      <c r="K92" s="107"/>
      <c r="L92" s="109"/>
      <c r="M92" s="109"/>
      <c r="N92" s="109"/>
      <c r="O92" s="109"/>
      <c r="P92" s="109"/>
      <c r="Q92" s="109"/>
      <c r="R92" s="109"/>
      <c r="S92" s="109"/>
      <c r="T92" s="109"/>
      <c r="U92" s="109"/>
      <c r="V92" s="108"/>
      <c r="W92" s="108"/>
      <c r="X92" s="108"/>
      <c r="Y92" s="108"/>
      <c r="Z92" s="108"/>
      <c r="AA92" s="108"/>
      <c r="AB92" s="108"/>
      <c r="AC92" s="108"/>
      <c r="AD92" s="108"/>
      <c r="AE92" s="108"/>
      <c r="AF92" s="108"/>
      <c r="AG92" s="108"/>
      <c r="AH92" s="108"/>
      <c r="AI92" s="108"/>
      <c r="AJ92" s="108"/>
      <c r="AK92" s="108"/>
      <c r="AL92" s="108"/>
      <c r="AM92" s="108"/>
      <c r="AN92" s="108"/>
      <c r="AO92" s="108"/>
      <c r="AP92" s="108"/>
      <c r="AQ92" s="108"/>
      <c r="AR92" s="108"/>
      <c r="AS92" s="108"/>
      <c r="AT92" s="108"/>
      <c r="AU92" s="108"/>
      <c r="AV92" s="109"/>
      <c r="AW92" s="109"/>
      <c r="AX92" s="109"/>
      <c r="AY92" s="108"/>
      <c r="AZ92" s="107"/>
      <c r="BA92" s="107"/>
      <c r="BB92" s="107"/>
      <c r="BC92" s="108"/>
      <c r="BD92" s="108"/>
    </row>
    <row r="93" spans="1:56" x14ac:dyDescent="0.2">
      <c r="A93" s="107"/>
      <c r="B93" s="107"/>
      <c r="C93" s="107"/>
      <c r="D93" s="107"/>
      <c r="E93" s="108"/>
      <c r="F93" s="107"/>
      <c r="G93" s="107"/>
      <c r="H93" s="107"/>
      <c r="I93" s="107"/>
      <c r="J93" s="107"/>
      <c r="K93" s="107"/>
      <c r="L93" s="109"/>
      <c r="M93" s="109"/>
      <c r="N93" s="109"/>
      <c r="O93" s="109"/>
      <c r="P93" s="109"/>
      <c r="Q93" s="109"/>
      <c r="R93" s="109"/>
      <c r="S93" s="109"/>
      <c r="T93" s="109"/>
      <c r="U93" s="109"/>
      <c r="V93" s="108"/>
      <c r="W93" s="108"/>
      <c r="X93" s="108"/>
      <c r="Y93" s="108"/>
      <c r="Z93" s="108"/>
      <c r="AA93" s="108"/>
      <c r="AB93" s="108"/>
      <c r="AC93" s="108"/>
      <c r="AD93" s="108"/>
      <c r="AE93" s="108"/>
      <c r="AF93" s="108"/>
      <c r="AG93" s="108"/>
      <c r="AH93" s="108"/>
      <c r="AI93" s="108"/>
      <c r="AJ93" s="108"/>
      <c r="AK93" s="108"/>
      <c r="AL93" s="108"/>
      <c r="AM93" s="108"/>
      <c r="AN93" s="108"/>
      <c r="AO93" s="108"/>
      <c r="AP93" s="108"/>
      <c r="AQ93" s="108"/>
      <c r="AR93" s="108"/>
      <c r="AS93" s="108"/>
      <c r="AT93" s="108"/>
      <c r="AU93" s="108"/>
      <c r="AV93" s="109"/>
      <c r="AW93" s="109"/>
      <c r="AX93" s="109"/>
      <c r="AY93" s="108"/>
      <c r="AZ93" s="107"/>
      <c r="BA93" s="107"/>
      <c r="BB93" s="107"/>
      <c r="BC93" s="108"/>
      <c r="BD93" s="108"/>
    </row>
    <row r="94" spans="1:56" x14ac:dyDescent="0.2">
      <c r="A94" s="107"/>
      <c r="B94" s="107"/>
      <c r="C94" s="107"/>
      <c r="D94" s="107"/>
      <c r="E94" s="108"/>
      <c r="F94" s="107"/>
      <c r="G94" s="107"/>
      <c r="H94" s="107"/>
      <c r="I94" s="107"/>
      <c r="J94" s="107"/>
      <c r="K94" s="107"/>
      <c r="L94" s="109"/>
      <c r="M94" s="109"/>
      <c r="N94" s="109"/>
      <c r="O94" s="109"/>
      <c r="P94" s="109"/>
      <c r="Q94" s="109"/>
      <c r="R94" s="109"/>
      <c r="S94" s="109"/>
      <c r="T94" s="109"/>
      <c r="U94" s="109"/>
      <c r="V94" s="108"/>
      <c r="W94" s="108"/>
      <c r="X94" s="108"/>
      <c r="Y94" s="108"/>
      <c r="Z94" s="108"/>
      <c r="AA94" s="108"/>
      <c r="AB94" s="108"/>
      <c r="AC94" s="108"/>
      <c r="AD94" s="108"/>
      <c r="AE94" s="108"/>
      <c r="AF94" s="108"/>
      <c r="AG94" s="108"/>
      <c r="AH94" s="108"/>
      <c r="AI94" s="108"/>
      <c r="AJ94" s="108"/>
      <c r="AK94" s="108"/>
      <c r="AL94" s="108"/>
      <c r="AM94" s="108"/>
      <c r="AN94" s="108"/>
      <c r="AO94" s="108"/>
      <c r="AP94" s="108"/>
      <c r="AQ94" s="108"/>
      <c r="AR94" s="108"/>
      <c r="AS94" s="108"/>
      <c r="AT94" s="108"/>
      <c r="AU94" s="108"/>
      <c r="AV94" s="109"/>
      <c r="AW94" s="109"/>
      <c r="AX94" s="109"/>
      <c r="AY94" s="108"/>
      <c r="AZ94" s="107"/>
      <c r="BA94" s="107"/>
      <c r="BB94" s="107"/>
      <c r="BC94" s="108"/>
      <c r="BD94" s="108"/>
    </row>
    <row r="95" spans="1:56" x14ac:dyDescent="0.2">
      <c r="A95" s="107"/>
      <c r="B95" s="107"/>
      <c r="C95" s="107"/>
      <c r="D95" s="107"/>
      <c r="E95" s="108"/>
      <c r="F95" s="107"/>
      <c r="G95" s="107"/>
      <c r="H95" s="107"/>
      <c r="I95" s="107"/>
      <c r="J95" s="107"/>
      <c r="K95" s="107"/>
      <c r="L95" s="109"/>
      <c r="M95" s="109"/>
      <c r="N95" s="109"/>
      <c r="O95" s="109"/>
      <c r="P95" s="109"/>
      <c r="Q95" s="109"/>
      <c r="R95" s="109"/>
      <c r="S95" s="109"/>
      <c r="T95" s="109"/>
      <c r="U95" s="109"/>
      <c r="V95" s="108"/>
      <c r="W95" s="108"/>
      <c r="X95" s="108"/>
      <c r="Y95" s="108"/>
      <c r="Z95" s="108"/>
      <c r="AA95" s="108"/>
      <c r="AB95" s="108"/>
      <c r="AC95" s="108"/>
      <c r="AD95" s="108"/>
      <c r="AE95" s="108"/>
      <c r="AF95" s="108"/>
      <c r="AG95" s="108"/>
      <c r="AH95" s="108"/>
      <c r="AI95" s="108"/>
      <c r="AJ95" s="108"/>
      <c r="AK95" s="108"/>
      <c r="AL95" s="108"/>
      <c r="AM95" s="108"/>
      <c r="AN95" s="108"/>
      <c r="AO95" s="108"/>
      <c r="AP95" s="108"/>
      <c r="AQ95" s="108"/>
      <c r="AR95" s="108"/>
      <c r="AS95" s="108"/>
      <c r="AT95" s="108"/>
      <c r="AU95" s="108"/>
      <c r="AV95" s="109"/>
      <c r="AW95" s="109"/>
      <c r="AX95" s="109"/>
      <c r="AY95" s="108"/>
      <c r="AZ95" s="107"/>
      <c r="BA95" s="107"/>
      <c r="BB95" s="107"/>
      <c r="BC95" s="108"/>
      <c r="BD95" s="108"/>
    </row>
    <row r="96" spans="1:56" x14ac:dyDescent="0.2">
      <c r="A96" s="107"/>
      <c r="B96" s="107"/>
      <c r="C96" s="107"/>
      <c r="D96" s="107"/>
      <c r="E96" s="108"/>
      <c r="F96" s="107"/>
      <c r="G96" s="107"/>
      <c r="H96" s="107"/>
      <c r="I96" s="107"/>
      <c r="J96" s="107"/>
      <c r="K96" s="107"/>
      <c r="L96" s="109"/>
      <c r="M96" s="109"/>
      <c r="N96" s="109"/>
      <c r="O96" s="109"/>
      <c r="P96" s="109"/>
      <c r="Q96" s="109"/>
      <c r="R96" s="109"/>
      <c r="S96" s="109"/>
      <c r="T96" s="109"/>
      <c r="U96" s="109"/>
      <c r="V96" s="108"/>
      <c r="W96" s="108"/>
      <c r="X96" s="108"/>
      <c r="Y96" s="108"/>
      <c r="Z96" s="108"/>
      <c r="AA96" s="108"/>
      <c r="AB96" s="108"/>
      <c r="AC96" s="108"/>
      <c r="AD96" s="108"/>
      <c r="AE96" s="108"/>
      <c r="AF96" s="108"/>
      <c r="AG96" s="108"/>
      <c r="AH96" s="108"/>
      <c r="AI96" s="108"/>
      <c r="AJ96" s="108"/>
      <c r="AK96" s="108"/>
      <c r="AL96" s="108"/>
      <c r="AM96" s="108"/>
      <c r="AN96" s="108"/>
      <c r="AO96" s="108"/>
      <c r="AP96" s="108"/>
      <c r="AQ96" s="108"/>
      <c r="AR96" s="108"/>
      <c r="AS96" s="108"/>
      <c r="AT96" s="108"/>
      <c r="AU96" s="108"/>
      <c r="AV96" s="109"/>
      <c r="AW96" s="109"/>
      <c r="AX96" s="109"/>
      <c r="AY96" s="108"/>
      <c r="AZ96" s="107"/>
      <c r="BA96" s="107"/>
      <c r="BB96" s="107"/>
      <c r="BC96" s="108"/>
      <c r="BD96" s="108"/>
    </row>
    <row r="97" spans="1:56" x14ac:dyDescent="0.2">
      <c r="A97" s="107"/>
      <c r="B97" s="107"/>
      <c r="C97" s="107"/>
      <c r="D97" s="107"/>
      <c r="E97" s="108"/>
      <c r="F97" s="107"/>
      <c r="G97" s="107"/>
      <c r="H97" s="107"/>
      <c r="I97" s="107"/>
      <c r="J97" s="107"/>
      <c r="K97" s="107"/>
      <c r="L97" s="109"/>
      <c r="M97" s="109"/>
      <c r="N97" s="109"/>
      <c r="O97" s="109"/>
      <c r="P97" s="109"/>
      <c r="Q97" s="109"/>
      <c r="R97" s="109"/>
      <c r="S97" s="109"/>
      <c r="T97" s="109"/>
      <c r="U97" s="109"/>
      <c r="V97" s="108"/>
      <c r="W97" s="108"/>
      <c r="X97" s="108"/>
      <c r="Y97" s="108"/>
      <c r="Z97" s="108"/>
      <c r="AA97" s="108"/>
      <c r="AB97" s="108"/>
      <c r="AC97" s="108"/>
      <c r="AD97" s="108"/>
      <c r="AE97" s="108"/>
      <c r="AF97" s="108"/>
      <c r="AG97" s="108"/>
      <c r="AH97" s="108"/>
      <c r="AI97" s="108"/>
      <c r="AJ97" s="108"/>
      <c r="AK97" s="108"/>
      <c r="AL97" s="108"/>
      <c r="AM97" s="108"/>
      <c r="AN97" s="108"/>
      <c r="AO97" s="108"/>
      <c r="AP97" s="108"/>
      <c r="AQ97" s="108"/>
      <c r="AR97" s="108"/>
      <c r="AS97" s="108"/>
      <c r="AT97" s="108"/>
      <c r="AU97" s="108"/>
      <c r="AV97" s="109"/>
      <c r="AW97" s="109"/>
      <c r="AX97" s="109"/>
      <c r="AY97" s="108"/>
      <c r="AZ97" s="107"/>
      <c r="BA97" s="107"/>
      <c r="BB97" s="107"/>
      <c r="BC97" s="108"/>
      <c r="BD97" s="108"/>
    </row>
    <row r="98" spans="1:56" x14ac:dyDescent="0.2">
      <c r="A98" s="107"/>
      <c r="B98" s="107"/>
      <c r="C98" s="107"/>
      <c r="D98" s="107"/>
      <c r="E98" s="108"/>
      <c r="F98" s="107"/>
      <c r="G98" s="107"/>
      <c r="H98" s="107"/>
      <c r="I98" s="107"/>
      <c r="J98" s="107"/>
      <c r="K98" s="107"/>
      <c r="L98" s="109"/>
      <c r="M98" s="109"/>
      <c r="N98" s="109"/>
      <c r="O98" s="109"/>
      <c r="P98" s="109"/>
      <c r="Q98" s="109"/>
      <c r="R98" s="109"/>
      <c r="S98" s="109"/>
      <c r="T98" s="109"/>
      <c r="U98" s="109"/>
      <c r="V98" s="108"/>
      <c r="W98" s="108"/>
      <c r="X98" s="108"/>
      <c r="Y98" s="108"/>
      <c r="Z98" s="108"/>
      <c r="AA98" s="108"/>
      <c r="AB98" s="108"/>
      <c r="AC98" s="108"/>
      <c r="AD98" s="108"/>
      <c r="AE98" s="108"/>
      <c r="AF98" s="108"/>
      <c r="AG98" s="108"/>
      <c r="AH98" s="108"/>
      <c r="AI98" s="108"/>
      <c r="AJ98" s="108"/>
      <c r="AK98" s="108"/>
      <c r="AL98" s="108"/>
      <c r="AM98" s="108"/>
      <c r="AN98" s="108"/>
      <c r="AO98" s="108"/>
      <c r="AP98" s="108"/>
      <c r="AQ98" s="108"/>
      <c r="AR98" s="108"/>
      <c r="AS98" s="108"/>
      <c r="AT98" s="108"/>
      <c r="AU98" s="108"/>
      <c r="AV98" s="109"/>
      <c r="AW98" s="109"/>
      <c r="AX98" s="109"/>
      <c r="AY98" s="108"/>
      <c r="AZ98" s="107"/>
      <c r="BA98" s="107"/>
      <c r="BB98" s="107"/>
      <c r="BC98" s="108"/>
      <c r="BD98" s="108"/>
    </row>
    <row r="99" spans="1:56" x14ac:dyDescent="0.2">
      <c r="A99" s="107"/>
      <c r="B99" s="107"/>
      <c r="C99" s="107"/>
      <c r="D99" s="107"/>
      <c r="E99" s="108"/>
      <c r="F99" s="107"/>
      <c r="G99" s="107"/>
      <c r="H99" s="107"/>
      <c r="I99" s="107"/>
      <c r="J99" s="107"/>
      <c r="K99" s="107"/>
      <c r="L99" s="109"/>
      <c r="M99" s="109"/>
      <c r="N99" s="109"/>
      <c r="O99" s="109"/>
      <c r="P99" s="109"/>
      <c r="Q99" s="109"/>
      <c r="R99" s="109"/>
      <c r="S99" s="109"/>
      <c r="T99" s="109"/>
      <c r="U99" s="109"/>
      <c r="V99" s="108"/>
      <c r="W99" s="108"/>
      <c r="X99" s="108"/>
      <c r="Y99" s="108"/>
      <c r="Z99" s="108"/>
      <c r="AA99" s="108"/>
      <c r="AB99" s="108"/>
      <c r="AC99" s="108"/>
      <c r="AD99" s="108"/>
      <c r="AE99" s="108"/>
      <c r="AF99" s="108"/>
      <c r="AG99" s="108"/>
      <c r="AH99" s="108"/>
      <c r="AI99" s="108"/>
      <c r="AJ99" s="108"/>
      <c r="AK99" s="108"/>
      <c r="AL99" s="108"/>
      <c r="AM99" s="108"/>
      <c r="AN99" s="108"/>
      <c r="AO99" s="108"/>
      <c r="AP99" s="108"/>
      <c r="AQ99" s="108"/>
      <c r="AR99" s="108"/>
      <c r="AS99" s="108"/>
      <c r="AT99" s="108"/>
      <c r="AU99" s="108"/>
      <c r="AV99" s="109"/>
      <c r="AW99" s="109"/>
      <c r="AX99" s="109"/>
      <c r="AY99" s="108"/>
      <c r="AZ99" s="107"/>
      <c r="BA99" s="107"/>
      <c r="BB99" s="107"/>
      <c r="BC99" s="108"/>
      <c r="BD99" s="108"/>
    </row>
    <row r="100" spans="1:56" x14ac:dyDescent="0.2">
      <c r="A100" s="107"/>
      <c r="B100" s="107"/>
      <c r="C100" s="107"/>
      <c r="D100" s="107"/>
      <c r="E100" s="108"/>
      <c r="F100" s="107"/>
      <c r="G100" s="107"/>
      <c r="H100" s="107"/>
      <c r="I100" s="107"/>
      <c r="J100" s="107"/>
      <c r="K100" s="107"/>
      <c r="L100" s="109"/>
      <c r="M100" s="109"/>
      <c r="N100" s="109"/>
      <c r="O100" s="109"/>
      <c r="P100" s="109"/>
      <c r="Q100" s="109"/>
      <c r="R100" s="109"/>
      <c r="S100" s="109"/>
      <c r="T100" s="109"/>
      <c r="U100" s="109"/>
      <c r="V100" s="108"/>
      <c r="W100" s="108"/>
      <c r="X100" s="108"/>
      <c r="Y100" s="108"/>
      <c r="Z100" s="108"/>
      <c r="AA100" s="108"/>
      <c r="AB100" s="108"/>
      <c r="AC100" s="108"/>
      <c r="AD100" s="108"/>
      <c r="AE100" s="108"/>
      <c r="AF100" s="108"/>
      <c r="AG100" s="108"/>
      <c r="AH100" s="108"/>
      <c r="AI100" s="108"/>
      <c r="AJ100" s="108"/>
      <c r="AK100" s="108"/>
      <c r="AL100" s="108"/>
      <c r="AM100" s="108"/>
      <c r="AN100" s="108"/>
      <c r="AO100" s="108"/>
      <c r="AP100" s="108"/>
      <c r="AQ100" s="108"/>
      <c r="AR100" s="108"/>
      <c r="AS100" s="108"/>
      <c r="AT100" s="108"/>
      <c r="AU100" s="108"/>
      <c r="AV100" s="109"/>
      <c r="AW100" s="109"/>
      <c r="AX100" s="109"/>
      <c r="AY100" s="108"/>
      <c r="AZ100" s="107"/>
      <c r="BA100" s="107"/>
      <c r="BB100" s="107"/>
      <c r="BC100" s="108"/>
      <c r="BD100" s="108"/>
    </row>
    <row r="101" spans="1:56" x14ac:dyDescent="0.2">
      <c r="A101" s="107"/>
      <c r="B101" s="107"/>
      <c r="C101" s="107"/>
      <c r="D101" s="107"/>
      <c r="E101" s="108"/>
      <c r="F101" s="107"/>
      <c r="G101" s="107"/>
      <c r="H101" s="107"/>
      <c r="I101" s="107"/>
      <c r="J101" s="107"/>
      <c r="K101" s="107"/>
      <c r="L101" s="109"/>
      <c r="M101" s="109"/>
      <c r="N101" s="109"/>
      <c r="O101" s="109"/>
      <c r="P101" s="109"/>
      <c r="Q101" s="109"/>
      <c r="R101" s="109"/>
      <c r="S101" s="109"/>
      <c r="T101" s="109"/>
      <c r="U101" s="109"/>
      <c r="V101" s="108"/>
      <c r="W101" s="108"/>
      <c r="X101" s="108"/>
      <c r="Y101" s="108"/>
      <c r="Z101" s="108"/>
      <c r="AA101" s="108"/>
      <c r="AB101" s="108"/>
      <c r="AC101" s="108"/>
      <c r="AD101" s="108"/>
      <c r="AE101" s="108"/>
      <c r="AF101" s="108"/>
      <c r="AG101" s="108"/>
      <c r="AH101" s="108"/>
      <c r="AI101" s="108"/>
      <c r="AJ101" s="108"/>
      <c r="AK101" s="108"/>
      <c r="AL101" s="108"/>
      <c r="AM101" s="108"/>
      <c r="AN101" s="108"/>
      <c r="AO101" s="108"/>
      <c r="AP101" s="108"/>
      <c r="AQ101" s="108"/>
      <c r="AR101" s="108"/>
      <c r="AS101" s="108"/>
      <c r="AT101" s="108"/>
      <c r="AU101" s="108"/>
      <c r="AV101" s="109"/>
      <c r="AW101" s="109"/>
      <c r="AX101" s="109"/>
      <c r="AY101" s="108"/>
      <c r="AZ101" s="107"/>
      <c r="BA101" s="107"/>
      <c r="BB101" s="107"/>
      <c r="BC101" s="108"/>
      <c r="BD101" s="108"/>
    </row>
    <row r="102" spans="1:56" x14ac:dyDescent="0.2">
      <c r="A102" s="107"/>
      <c r="B102" s="107"/>
      <c r="C102" s="107"/>
      <c r="D102" s="107"/>
      <c r="E102" s="108"/>
      <c r="F102" s="107"/>
      <c r="G102" s="107"/>
      <c r="H102" s="107"/>
      <c r="I102" s="107"/>
      <c r="J102" s="107"/>
      <c r="K102" s="107"/>
      <c r="L102" s="109"/>
      <c r="M102" s="109"/>
      <c r="N102" s="109"/>
      <c r="O102" s="109"/>
      <c r="P102" s="109"/>
      <c r="Q102" s="109"/>
      <c r="R102" s="109"/>
      <c r="S102" s="109"/>
      <c r="T102" s="109"/>
      <c r="U102" s="109"/>
      <c r="V102" s="108"/>
      <c r="W102" s="108"/>
      <c r="X102" s="108"/>
      <c r="Y102" s="108"/>
      <c r="Z102" s="108"/>
      <c r="AA102" s="108"/>
      <c r="AB102" s="108"/>
      <c r="AC102" s="108"/>
      <c r="AD102" s="108"/>
      <c r="AE102" s="108"/>
      <c r="AF102" s="108"/>
      <c r="AG102" s="108"/>
      <c r="AH102" s="108"/>
      <c r="AI102" s="108"/>
      <c r="AJ102" s="108"/>
      <c r="AK102" s="108"/>
      <c r="AL102" s="108"/>
      <c r="AM102" s="108"/>
      <c r="AN102" s="108"/>
      <c r="AO102" s="108"/>
      <c r="AP102" s="108"/>
      <c r="AQ102" s="108"/>
      <c r="AR102" s="108"/>
      <c r="AS102" s="108"/>
      <c r="AT102" s="108"/>
      <c r="AU102" s="108"/>
      <c r="AV102" s="109"/>
      <c r="AW102" s="109"/>
      <c r="AX102" s="109"/>
      <c r="AY102" s="108"/>
      <c r="AZ102" s="107"/>
      <c r="BA102" s="107"/>
      <c r="BB102" s="107"/>
      <c r="BC102" s="108"/>
      <c r="BD102" s="108"/>
    </row>
    <row r="103" spans="1:56" x14ac:dyDescent="0.2">
      <c r="A103" s="107"/>
      <c r="B103" s="107"/>
      <c r="C103" s="107"/>
      <c r="D103" s="107"/>
      <c r="E103" s="108"/>
      <c r="F103" s="107"/>
      <c r="G103" s="107"/>
      <c r="H103" s="107"/>
      <c r="I103" s="107"/>
      <c r="J103" s="107"/>
      <c r="K103" s="107"/>
      <c r="L103" s="109"/>
      <c r="M103" s="109"/>
      <c r="N103" s="109"/>
      <c r="O103" s="109"/>
      <c r="P103" s="109"/>
      <c r="Q103" s="109"/>
      <c r="R103" s="109"/>
      <c r="S103" s="109"/>
      <c r="T103" s="109"/>
      <c r="U103" s="109"/>
      <c r="V103" s="108"/>
      <c r="W103" s="108"/>
      <c r="X103" s="108"/>
      <c r="Y103" s="108"/>
      <c r="Z103" s="108"/>
      <c r="AA103" s="108"/>
      <c r="AB103" s="108"/>
      <c r="AC103" s="108"/>
      <c r="AD103" s="108"/>
      <c r="AE103" s="108"/>
      <c r="AF103" s="108"/>
      <c r="AG103" s="108"/>
      <c r="AH103" s="108"/>
      <c r="AI103" s="108"/>
      <c r="AJ103" s="108"/>
      <c r="AK103" s="108"/>
      <c r="AL103" s="108"/>
      <c r="AM103" s="108"/>
      <c r="AN103" s="108"/>
      <c r="AO103" s="108"/>
      <c r="AP103" s="108"/>
      <c r="AQ103" s="108"/>
      <c r="AR103" s="108"/>
      <c r="AS103" s="108"/>
      <c r="AT103" s="108"/>
      <c r="AU103" s="108"/>
      <c r="AV103" s="109"/>
      <c r="AW103" s="109"/>
      <c r="AX103" s="109"/>
      <c r="AY103" s="108"/>
      <c r="AZ103" s="107"/>
      <c r="BA103" s="107"/>
      <c r="BB103" s="107"/>
      <c r="BC103" s="108"/>
      <c r="BD103" s="108"/>
    </row>
    <row r="104" spans="1:56" x14ac:dyDescent="0.2">
      <c r="A104" s="107"/>
      <c r="B104" s="107"/>
      <c r="C104" s="107"/>
      <c r="D104" s="107"/>
      <c r="E104" s="108"/>
      <c r="F104" s="107"/>
      <c r="G104" s="107"/>
      <c r="H104" s="107"/>
      <c r="I104" s="107"/>
      <c r="J104" s="107"/>
      <c r="K104" s="107"/>
      <c r="L104" s="109"/>
      <c r="M104" s="109"/>
      <c r="N104" s="109"/>
      <c r="O104" s="109"/>
      <c r="P104" s="109"/>
      <c r="Q104" s="109"/>
      <c r="R104" s="109"/>
      <c r="S104" s="109"/>
      <c r="T104" s="109"/>
      <c r="U104" s="109"/>
      <c r="V104" s="108"/>
      <c r="W104" s="108"/>
      <c r="X104" s="108"/>
      <c r="Y104" s="108"/>
      <c r="Z104" s="108"/>
      <c r="AA104" s="108"/>
      <c r="AB104" s="108"/>
      <c r="AC104" s="108"/>
      <c r="AD104" s="108"/>
      <c r="AE104" s="108"/>
      <c r="AF104" s="108"/>
      <c r="AG104" s="108"/>
      <c r="AH104" s="108"/>
      <c r="AI104" s="108"/>
      <c r="AJ104" s="108"/>
      <c r="AK104" s="108"/>
      <c r="AL104" s="108"/>
      <c r="AM104" s="108"/>
      <c r="AN104" s="108"/>
      <c r="AO104" s="108"/>
      <c r="AP104" s="108"/>
      <c r="AQ104" s="108"/>
      <c r="AR104" s="108"/>
      <c r="AS104" s="108"/>
      <c r="AT104" s="108"/>
      <c r="AU104" s="108"/>
      <c r="AV104" s="109"/>
      <c r="AW104" s="109"/>
      <c r="AX104" s="109"/>
      <c r="AY104" s="108"/>
      <c r="AZ104" s="107"/>
      <c r="BA104" s="107"/>
      <c r="BB104" s="107"/>
      <c r="BC104" s="108"/>
      <c r="BD104" s="108"/>
    </row>
    <row r="105" spans="1:56" x14ac:dyDescent="0.2">
      <c r="A105" s="107"/>
      <c r="B105" s="107"/>
      <c r="C105" s="107"/>
      <c r="D105" s="107"/>
      <c r="E105" s="108"/>
      <c r="F105" s="107"/>
      <c r="G105" s="107"/>
      <c r="H105" s="107"/>
      <c r="I105" s="107"/>
      <c r="J105" s="107"/>
      <c r="K105" s="107"/>
      <c r="L105" s="109"/>
      <c r="M105" s="109"/>
      <c r="N105" s="109"/>
      <c r="O105" s="109"/>
      <c r="P105" s="109"/>
      <c r="Q105" s="109"/>
      <c r="R105" s="109"/>
      <c r="S105" s="109"/>
      <c r="T105" s="109"/>
      <c r="U105" s="109"/>
      <c r="V105" s="108"/>
      <c r="W105" s="108"/>
      <c r="X105" s="108"/>
      <c r="Y105" s="108"/>
      <c r="Z105" s="108"/>
      <c r="AA105" s="108"/>
      <c r="AB105" s="108"/>
      <c r="AC105" s="108"/>
      <c r="AD105" s="108"/>
      <c r="AE105" s="108"/>
      <c r="AF105" s="108"/>
      <c r="AG105" s="108"/>
      <c r="AH105" s="108"/>
      <c r="AI105" s="108"/>
      <c r="AJ105" s="108"/>
      <c r="AK105" s="108"/>
      <c r="AL105" s="108"/>
      <c r="AM105" s="108"/>
      <c r="AN105" s="108"/>
      <c r="AO105" s="108"/>
      <c r="AP105" s="108"/>
      <c r="AQ105" s="108"/>
      <c r="AR105" s="108"/>
      <c r="AS105" s="108"/>
      <c r="AT105" s="108"/>
      <c r="AU105" s="108"/>
      <c r="AV105" s="109"/>
      <c r="AW105" s="109"/>
      <c r="AX105" s="109"/>
      <c r="AY105" s="108"/>
      <c r="AZ105" s="107"/>
      <c r="BA105" s="107"/>
      <c r="BB105" s="107"/>
      <c r="BC105" s="108"/>
      <c r="BD105" s="108"/>
    </row>
    <row r="106" spans="1:56" x14ac:dyDescent="0.2">
      <c r="A106" s="107"/>
      <c r="B106" s="107"/>
      <c r="C106" s="107"/>
      <c r="D106" s="107"/>
      <c r="E106" s="108"/>
      <c r="F106" s="107"/>
      <c r="G106" s="107"/>
      <c r="H106" s="107"/>
      <c r="I106" s="107"/>
      <c r="J106" s="107"/>
      <c r="K106" s="107"/>
      <c r="L106" s="109"/>
      <c r="M106" s="109"/>
      <c r="N106" s="109"/>
      <c r="O106" s="109"/>
      <c r="P106" s="109"/>
      <c r="Q106" s="109"/>
      <c r="R106" s="109"/>
      <c r="S106" s="109"/>
      <c r="T106" s="109"/>
      <c r="U106" s="109"/>
      <c r="V106" s="108"/>
      <c r="W106" s="108"/>
      <c r="X106" s="108"/>
      <c r="Y106" s="108"/>
      <c r="Z106" s="108"/>
      <c r="AA106" s="108"/>
      <c r="AB106" s="108"/>
      <c r="AC106" s="108"/>
      <c r="AD106" s="108"/>
      <c r="AE106" s="108"/>
      <c r="AF106" s="108"/>
      <c r="AG106" s="108"/>
      <c r="AH106" s="108"/>
      <c r="AI106" s="108"/>
      <c r="AJ106" s="108"/>
      <c r="AK106" s="108"/>
      <c r="AL106" s="108"/>
      <c r="AM106" s="108"/>
      <c r="AN106" s="108"/>
      <c r="AO106" s="108"/>
      <c r="AP106" s="108"/>
      <c r="AQ106" s="108"/>
      <c r="AR106" s="108"/>
      <c r="AS106" s="108"/>
      <c r="AT106" s="108"/>
      <c r="AU106" s="108"/>
      <c r="AV106" s="109"/>
      <c r="AW106" s="109"/>
      <c r="AX106" s="109"/>
      <c r="AY106" s="108"/>
      <c r="AZ106" s="107"/>
      <c r="BA106" s="107"/>
      <c r="BB106" s="107"/>
      <c r="BC106" s="108"/>
      <c r="BD106" s="108"/>
    </row>
    <row r="107" spans="1:56" x14ac:dyDescent="0.2">
      <c r="A107" s="107"/>
      <c r="B107" s="107"/>
      <c r="C107" s="107"/>
      <c r="D107" s="107"/>
      <c r="E107" s="108"/>
      <c r="F107" s="107"/>
      <c r="G107" s="107"/>
      <c r="H107" s="107"/>
      <c r="I107" s="107"/>
      <c r="J107" s="107"/>
      <c r="K107" s="107"/>
      <c r="L107" s="109"/>
      <c r="M107" s="109"/>
      <c r="N107" s="109"/>
      <c r="O107" s="109"/>
      <c r="P107" s="109"/>
      <c r="Q107" s="109"/>
      <c r="R107" s="109"/>
      <c r="S107" s="109"/>
      <c r="T107" s="109"/>
      <c r="U107" s="109"/>
      <c r="V107" s="108"/>
      <c r="W107" s="108"/>
      <c r="X107" s="108"/>
      <c r="Y107" s="108"/>
      <c r="Z107" s="108"/>
      <c r="AA107" s="108"/>
      <c r="AB107" s="108"/>
      <c r="AC107" s="108"/>
      <c r="AD107" s="108"/>
      <c r="AE107" s="108"/>
      <c r="AF107" s="108"/>
      <c r="AG107" s="108"/>
      <c r="AH107" s="108"/>
      <c r="AI107" s="108"/>
      <c r="AJ107" s="108"/>
      <c r="AK107" s="108"/>
      <c r="AL107" s="108"/>
      <c r="AM107" s="108"/>
      <c r="AN107" s="108"/>
      <c r="AO107" s="108"/>
      <c r="AP107" s="108"/>
      <c r="AQ107" s="108"/>
      <c r="AR107" s="108"/>
      <c r="AS107" s="108"/>
      <c r="AT107" s="108"/>
      <c r="AU107" s="108"/>
      <c r="AV107" s="109"/>
      <c r="AW107" s="109"/>
      <c r="AX107" s="109"/>
      <c r="AY107" s="108"/>
      <c r="AZ107" s="107"/>
      <c r="BA107" s="107"/>
      <c r="BB107" s="107"/>
      <c r="BC107" s="108"/>
      <c r="BD107" s="108"/>
    </row>
    <row r="108" spans="1:56" x14ac:dyDescent="0.2">
      <c r="A108" s="107"/>
      <c r="B108" s="107"/>
      <c r="C108" s="107"/>
      <c r="D108" s="107"/>
      <c r="E108" s="108"/>
      <c r="F108" s="107"/>
      <c r="G108" s="107"/>
      <c r="H108" s="107"/>
      <c r="I108" s="107"/>
      <c r="J108" s="107"/>
      <c r="K108" s="107"/>
      <c r="L108" s="109"/>
      <c r="M108" s="109"/>
      <c r="N108" s="109"/>
      <c r="O108" s="109"/>
      <c r="P108" s="109"/>
      <c r="Q108" s="109"/>
      <c r="R108" s="109"/>
      <c r="S108" s="109"/>
      <c r="T108" s="109"/>
      <c r="U108" s="109"/>
      <c r="V108" s="108"/>
      <c r="W108" s="108"/>
      <c r="X108" s="108"/>
      <c r="Y108" s="108"/>
      <c r="Z108" s="108"/>
      <c r="AA108" s="108"/>
      <c r="AB108" s="108"/>
      <c r="AC108" s="108"/>
      <c r="AD108" s="108"/>
      <c r="AE108" s="108"/>
      <c r="AF108" s="108"/>
      <c r="AG108" s="108"/>
      <c r="AH108" s="108"/>
      <c r="AI108" s="108"/>
      <c r="AJ108" s="108"/>
      <c r="AK108" s="108"/>
      <c r="AL108" s="108"/>
      <c r="AM108" s="108"/>
      <c r="AN108" s="108"/>
      <c r="AO108" s="108"/>
      <c r="AP108" s="108"/>
      <c r="AQ108" s="108"/>
      <c r="AR108" s="108"/>
      <c r="AS108" s="108"/>
      <c r="AT108" s="108"/>
      <c r="AU108" s="108"/>
      <c r="AV108" s="109"/>
      <c r="AW108" s="109"/>
      <c r="AX108" s="109"/>
      <c r="AY108" s="108"/>
      <c r="AZ108" s="107"/>
      <c r="BA108" s="107"/>
      <c r="BB108" s="107"/>
      <c r="BC108" s="108"/>
      <c r="BD108" s="108"/>
    </row>
    <row r="109" spans="1:56" x14ac:dyDescent="0.2">
      <c r="A109" s="107"/>
      <c r="B109" s="107"/>
      <c r="C109" s="107"/>
      <c r="D109" s="107"/>
      <c r="E109" s="108"/>
      <c r="F109" s="107"/>
      <c r="G109" s="107"/>
      <c r="H109" s="107"/>
      <c r="I109" s="107"/>
      <c r="J109" s="107"/>
      <c r="K109" s="107"/>
      <c r="L109" s="109"/>
      <c r="M109" s="109"/>
      <c r="N109" s="109"/>
      <c r="O109" s="109"/>
      <c r="P109" s="109"/>
      <c r="Q109" s="109"/>
      <c r="R109" s="109"/>
      <c r="S109" s="109"/>
      <c r="T109" s="109"/>
      <c r="U109" s="109"/>
      <c r="V109" s="108"/>
      <c r="W109" s="108"/>
      <c r="X109" s="108"/>
      <c r="Y109" s="108"/>
      <c r="Z109" s="108"/>
      <c r="AA109" s="108"/>
      <c r="AB109" s="108"/>
      <c r="AC109" s="108"/>
      <c r="AD109" s="108"/>
      <c r="AE109" s="108"/>
      <c r="AF109" s="108"/>
      <c r="AG109" s="108"/>
      <c r="AH109" s="108"/>
      <c r="AI109" s="108"/>
      <c r="AJ109" s="108"/>
      <c r="AK109" s="108"/>
      <c r="AL109" s="108"/>
      <c r="AM109" s="108"/>
      <c r="AN109" s="108"/>
      <c r="AO109" s="108"/>
      <c r="AP109" s="108"/>
      <c r="AQ109" s="108"/>
      <c r="AR109" s="108"/>
      <c r="AS109" s="108"/>
      <c r="AT109" s="108"/>
      <c r="AU109" s="108"/>
      <c r="AV109" s="109"/>
      <c r="AW109" s="109"/>
      <c r="AX109" s="109"/>
      <c r="AY109" s="108"/>
      <c r="AZ109" s="107"/>
      <c r="BA109" s="107"/>
      <c r="BB109" s="107"/>
      <c r="BC109" s="108"/>
      <c r="BD109" s="108"/>
    </row>
    <row r="110" spans="1:56" x14ac:dyDescent="0.2">
      <c r="A110" s="107"/>
      <c r="B110" s="107"/>
      <c r="C110" s="107"/>
      <c r="D110" s="107"/>
      <c r="E110" s="108"/>
      <c r="F110" s="107"/>
      <c r="G110" s="107"/>
      <c r="H110" s="107"/>
      <c r="I110" s="107"/>
      <c r="J110" s="107"/>
      <c r="K110" s="107"/>
      <c r="L110" s="109"/>
      <c r="M110" s="109"/>
      <c r="N110" s="109"/>
      <c r="O110" s="109"/>
      <c r="P110" s="109"/>
      <c r="Q110" s="109"/>
      <c r="R110" s="109"/>
      <c r="S110" s="109"/>
      <c r="T110" s="109"/>
      <c r="U110" s="109"/>
      <c r="V110" s="108"/>
      <c r="W110" s="108"/>
      <c r="X110" s="108"/>
      <c r="Y110" s="108"/>
      <c r="Z110" s="108"/>
      <c r="AA110" s="108"/>
      <c r="AB110" s="108"/>
      <c r="AC110" s="108"/>
      <c r="AD110" s="108"/>
      <c r="AE110" s="108"/>
      <c r="AF110" s="108"/>
      <c r="AG110" s="108"/>
      <c r="AH110" s="108"/>
      <c r="AI110" s="108"/>
      <c r="AJ110" s="108"/>
      <c r="AK110" s="108"/>
      <c r="AL110" s="108"/>
      <c r="AM110" s="108"/>
      <c r="AN110" s="108"/>
      <c r="AO110" s="108"/>
      <c r="AP110" s="108"/>
      <c r="AQ110" s="108"/>
      <c r="AR110" s="108"/>
      <c r="AS110" s="108"/>
      <c r="AT110" s="108"/>
      <c r="AU110" s="108"/>
      <c r="AV110" s="109"/>
      <c r="AW110" s="109"/>
      <c r="AX110" s="109"/>
      <c r="AY110" s="108"/>
      <c r="AZ110" s="107"/>
      <c r="BA110" s="107"/>
      <c r="BB110" s="107"/>
      <c r="BC110" s="108"/>
      <c r="BD110" s="108"/>
    </row>
    <row r="111" spans="1:56" x14ac:dyDescent="0.2">
      <c r="A111" s="107"/>
      <c r="B111" s="107"/>
      <c r="C111" s="107"/>
      <c r="D111" s="107"/>
      <c r="E111" s="108"/>
      <c r="F111" s="107"/>
      <c r="G111" s="107"/>
      <c r="H111" s="107"/>
      <c r="I111" s="107"/>
      <c r="J111" s="107"/>
      <c r="K111" s="107"/>
      <c r="L111" s="109"/>
      <c r="M111" s="109"/>
      <c r="N111" s="109"/>
      <c r="O111" s="109"/>
      <c r="P111" s="109"/>
      <c r="Q111" s="109"/>
      <c r="R111" s="109"/>
      <c r="S111" s="109"/>
      <c r="T111" s="109"/>
      <c r="U111" s="109"/>
      <c r="V111" s="108"/>
      <c r="W111" s="108"/>
      <c r="X111" s="108"/>
      <c r="Y111" s="108"/>
      <c r="Z111" s="108"/>
      <c r="AA111" s="108"/>
      <c r="AB111" s="108"/>
      <c r="AC111" s="108"/>
      <c r="AD111" s="108"/>
      <c r="AE111" s="108"/>
      <c r="AF111" s="108"/>
      <c r="AG111" s="108"/>
      <c r="AH111" s="108"/>
      <c r="AI111" s="108"/>
      <c r="AJ111" s="108"/>
      <c r="AK111" s="108"/>
      <c r="AL111" s="108"/>
      <c r="AM111" s="108"/>
      <c r="AN111" s="108"/>
      <c r="AO111" s="108"/>
      <c r="AP111" s="108"/>
      <c r="AQ111" s="108"/>
      <c r="AR111" s="108"/>
      <c r="AS111" s="108"/>
      <c r="AT111" s="108"/>
      <c r="AU111" s="108"/>
      <c r="AV111" s="109"/>
      <c r="AW111" s="109"/>
      <c r="AX111" s="109"/>
      <c r="AY111" s="108"/>
      <c r="AZ111" s="107"/>
      <c r="BA111" s="107"/>
      <c r="BB111" s="107"/>
      <c r="BC111" s="108"/>
      <c r="BD111" s="108"/>
    </row>
    <row r="112" spans="1:56" x14ac:dyDescent="0.2">
      <c r="A112" s="107"/>
      <c r="B112" s="107"/>
      <c r="C112" s="107"/>
      <c r="D112" s="107"/>
      <c r="E112" s="108"/>
      <c r="F112" s="107"/>
      <c r="G112" s="107"/>
      <c r="H112" s="107"/>
      <c r="I112" s="107"/>
      <c r="J112" s="107"/>
      <c r="K112" s="107"/>
      <c r="L112" s="109"/>
      <c r="M112" s="109"/>
      <c r="N112" s="109"/>
      <c r="O112" s="109"/>
      <c r="P112" s="109"/>
      <c r="Q112" s="109"/>
      <c r="R112" s="109"/>
      <c r="S112" s="109"/>
      <c r="T112" s="109"/>
      <c r="U112" s="109"/>
      <c r="V112" s="108"/>
      <c r="W112" s="108"/>
      <c r="X112" s="108"/>
      <c r="Y112" s="108"/>
      <c r="Z112" s="108"/>
      <c r="AA112" s="108"/>
      <c r="AB112" s="108"/>
      <c r="AC112" s="108"/>
      <c r="AD112" s="108"/>
      <c r="AE112" s="108"/>
      <c r="AF112" s="108"/>
      <c r="AG112" s="108"/>
      <c r="AH112" s="108"/>
      <c r="AI112" s="108"/>
      <c r="AJ112" s="108"/>
      <c r="AK112" s="108"/>
      <c r="AL112" s="108"/>
      <c r="AM112" s="108"/>
      <c r="AN112" s="108"/>
      <c r="AO112" s="108"/>
      <c r="AP112" s="108"/>
      <c r="AQ112" s="108"/>
      <c r="AR112" s="108"/>
      <c r="AS112" s="108"/>
      <c r="AT112" s="108"/>
      <c r="AU112" s="108"/>
      <c r="AV112" s="109"/>
      <c r="AW112" s="109"/>
      <c r="AX112" s="109"/>
      <c r="AY112" s="108"/>
      <c r="AZ112" s="107"/>
      <c r="BA112" s="107"/>
      <c r="BB112" s="107"/>
      <c r="BC112" s="108"/>
      <c r="BD112" s="108"/>
    </row>
    <row r="113" spans="1:56" x14ac:dyDescent="0.2">
      <c r="A113" s="107"/>
      <c r="B113" s="107"/>
      <c r="C113" s="107"/>
      <c r="D113" s="107"/>
      <c r="E113" s="108"/>
      <c r="F113" s="107"/>
      <c r="G113" s="107"/>
      <c r="H113" s="107"/>
      <c r="I113" s="107"/>
      <c r="J113" s="107"/>
      <c r="K113" s="107"/>
      <c r="L113" s="109"/>
      <c r="M113" s="109"/>
      <c r="N113" s="109"/>
      <c r="O113" s="109"/>
      <c r="P113" s="109"/>
      <c r="Q113" s="109"/>
      <c r="R113" s="109"/>
      <c r="S113" s="109"/>
      <c r="T113" s="109"/>
      <c r="U113" s="109"/>
      <c r="V113" s="108"/>
      <c r="W113" s="108"/>
      <c r="X113" s="108"/>
      <c r="Y113" s="108"/>
      <c r="Z113" s="108"/>
      <c r="AA113" s="108"/>
      <c r="AB113" s="108"/>
      <c r="AC113" s="108"/>
      <c r="AD113" s="108"/>
      <c r="AE113" s="108"/>
      <c r="AF113" s="108"/>
      <c r="AG113" s="108"/>
      <c r="AH113" s="108"/>
      <c r="AI113" s="108"/>
      <c r="AJ113" s="108"/>
      <c r="AK113" s="108"/>
      <c r="AL113" s="108"/>
      <c r="AM113" s="108"/>
      <c r="AN113" s="108"/>
      <c r="AO113" s="108"/>
      <c r="AP113" s="108"/>
      <c r="AQ113" s="108"/>
      <c r="AR113" s="108"/>
      <c r="AS113" s="108"/>
      <c r="AT113" s="108"/>
      <c r="AU113" s="108"/>
      <c r="AV113" s="109"/>
      <c r="AW113" s="109"/>
      <c r="AX113" s="109"/>
      <c r="AY113" s="108"/>
      <c r="AZ113" s="107"/>
      <c r="BA113" s="107"/>
      <c r="BB113" s="107"/>
      <c r="BC113" s="108"/>
      <c r="BD113" s="108"/>
    </row>
    <row r="114" spans="1:56" x14ac:dyDescent="0.2">
      <c r="A114" s="107"/>
      <c r="B114" s="107"/>
      <c r="C114" s="107"/>
      <c r="D114" s="107"/>
      <c r="E114" s="108"/>
      <c r="F114" s="107"/>
      <c r="G114" s="107"/>
      <c r="H114" s="107"/>
      <c r="I114" s="107"/>
      <c r="J114" s="107"/>
      <c r="K114" s="107"/>
      <c r="L114" s="109"/>
      <c r="M114" s="109"/>
      <c r="N114" s="109"/>
      <c r="O114" s="109"/>
      <c r="P114" s="109"/>
      <c r="Q114" s="109"/>
      <c r="R114" s="109"/>
      <c r="S114" s="109"/>
      <c r="T114" s="109"/>
      <c r="U114" s="109"/>
      <c r="V114" s="108"/>
      <c r="W114" s="108"/>
      <c r="X114" s="108"/>
      <c r="Y114" s="108"/>
      <c r="Z114" s="108"/>
      <c r="AA114" s="108"/>
      <c r="AB114" s="108"/>
      <c r="AC114" s="108"/>
      <c r="AD114" s="108"/>
      <c r="AE114" s="108"/>
      <c r="AF114" s="108"/>
      <c r="AG114" s="108"/>
      <c r="AH114" s="108"/>
      <c r="AI114" s="108"/>
      <c r="AJ114" s="108"/>
      <c r="AK114" s="108"/>
      <c r="AL114" s="108"/>
      <c r="AM114" s="108"/>
      <c r="AN114" s="108"/>
      <c r="AO114" s="108"/>
      <c r="AP114" s="108"/>
      <c r="AQ114" s="108"/>
      <c r="AR114" s="108"/>
      <c r="AS114" s="108"/>
      <c r="AT114" s="108"/>
      <c r="AU114" s="108"/>
      <c r="AV114" s="109"/>
      <c r="AW114" s="109"/>
      <c r="AX114" s="109"/>
      <c r="AY114" s="108"/>
      <c r="AZ114" s="107"/>
      <c r="BA114" s="107"/>
      <c r="BB114" s="107"/>
      <c r="BC114" s="108"/>
      <c r="BD114" s="108"/>
    </row>
  </sheetData>
  <sheetProtection sheet="1" formatCells="0" formatColumns="0" formatRows="0" insertRows="0" deleteRows="0" sort="0" autoFilter="0" pivotTables="0"/>
  <mergeCells count="71">
    <mergeCell ref="B20:H20"/>
    <mergeCell ref="I20:U20"/>
    <mergeCell ref="V20:AP20"/>
    <mergeCell ref="AR20:AW20"/>
    <mergeCell ref="B21:H21"/>
    <mergeCell ref="I21:U21"/>
    <mergeCell ref="V21:AP21"/>
    <mergeCell ref="AR21:AW21"/>
    <mergeCell ref="B17:U17"/>
    <mergeCell ref="AY17:BD20"/>
    <mergeCell ref="B18:H18"/>
    <mergeCell ref="I18:U18"/>
    <mergeCell ref="V18:AP18"/>
    <mergeCell ref="AR18:AW18"/>
    <mergeCell ref="B19:H19"/>
    <mergeCell ref="I19:U19"/>
    <mergeCell ref="V19:AP19"/>
    <mergeCell ref="AR19:AW19"/>
    <mergeCell ref="B14:D14"/>
    <mergeCell ref="F14:H14"/>
    <mergeCell ref="I14:K14"/>
    <mergeCell ref="S14:U14"/>
    <mergeCell ref="AZ14:BB14"/>
    <mergeCell ref="B15:D15"/>
    <mergeCell ref="F15:H15"/>
    <mergeCell ref="I15:K15"/>
    <mergeCell ref="S15:U15"/>
    <mergeCell ref="AZ15:BB15"/>
    <mergeCell ref="B12:D12"/>
    <mergeCell ref="F12:H12"/>
    <mergeCell ref="I12:K12"/>
    <mergeCell ref="S12:U12"/>
    <mergeCell ref="AZ12:BB12"/>
    <mergeCell ref="B13:D13"/>
    <mergeCell ref="F13:H13"/>
    <mergeCell ref="I13:K13"/>
    <mergeCell ref="AZ13:BB13"/>
    <mergeCell ref="B10:D10"/>
    <mergeCell ref="F10:H10"/>
    <mergeCell ref="I10:K10"/>
    <mergeCell ref="S10:U10"/>
    <mergeCell ref="AZ10:BB10"/>
    <mergeCell ref="B11:D11"/>
    <mergeCell ref="F11:H11"/>
    <mergeCell ref="I11:K11"/>
    <mergeCell ref="S11:U11"/>
    <mergeCell ref="AZ11:BB11"/>
    <mergeCell ref="B8:K8"/>
    <mergeCell ref="AY8:BD8"/>
    <mergeCell ref="B9:D9"/>
    <mergeCell ref="F9:H9"/>
    <mergeCell ref="I9:K9"/>
    <mergeCell ref="S9:U9"/>
    <mergeCell ref="AZ9:BB9"/>
    <mergeCell ref="AA4:AU4"/>
    <mergeCell ref="B6:C6"/>
    <mergeCell ref="D6:H6"/>
    <mergeCell ref="I6:K6"/>
    <mergeCell ref="L6:U6"/>
    <mergeCell ref="V6:Z6"/>
    <mergeCell ref="AA6:AX6"/>
    <mergeCell ref="B1:AU1"/>
    <mergeCell ref="AV1:AX4"/>
    <mergeCell ref="BB1:BD2"/>
    <mergeCell ref="B2:AU2"/>
    <mergeCell ref="B3:D3"/>
    <mergeCell ref="E3:Z3"/>
    <mergeCell ref="AA3:AU3"/>
    <mergeCell ref="BB3:BD4"/>
    <mergeCell ref="B4:D4"/>
    <mergeCell ref="E4:Z4"/>
  </mergeCells>
  <dataValidations count="7">
    <dataValidation type="list" allowBlank="1" showInputMessage="1" showErrorMessage="1" sqref="AY10:AY15 KU10:KU15 UQ10:UQ15 AEM10:AEM15 AOI10:AOI15 AYE10:AYE15 BIA10:BIA15 BRW10:BRW15 CBS10:CBS15 CLO10:CLO15 CVK10:CVK15 DFG10:DFG15 DPC10:DPC15 DYY10:DYY15 EIU10:EIU15 ESQ10:ESQ15 FCM10:FCM15 FMI10:FMI15 FWE10:FWE15 GGA10:GGA15 GPW10:GPW15 GZS10:GZS15 HJO10:HJO15 HTK10:HTK15 IDG10:IDG15 INC10:INC15 IWY10:IWY15 JGU10:JGU15 JQQ10:JQQ15 KAM10:KAM15 KKI10:KKI15 KUE10:KUE15 LEA10:LEA15 LNW10:LNW15 LXS10:LXS15 MHO10:MHO15 MRK10:MRK15 NBG10:NBG15 NLC10:NLC15 NUY10:NUY15 OEU10:OEU15 OOQ10:OOQ15 OYM10:OYM15 PII10:PII15 PSE10:PSE15 QCA10:QCA15 QLW10:QLW15 QVS10:QVS15 RFO10:RFO15 RPK10:RPK15 RZG10:RZG15 SJC10:SJC15 SSY10:SSY15 TCU10:TCU15 TMQ10:TMQ15 TWM10:TWM15 UGI10:UGI15 UQE10:UQE15 VAA10:VAA15 VJW10:VJW15 VTS10:VTS15 WDO10:WDO15 WNK10:WNK15 WXG10:WXG15 AY65546:AY65551 KU65546:KU65551 UQ65546:UQ65551 AEM65546:AEM65551 AOI65546:AOI65551 AYE65546:AYE65551 BIA65546:BIA65551 BRW65546:BRW65551 CBS65546:CBS65551 CLO65546:CLO65551 CVK65546:CVK65551 DFG65546:DFG65551 DPC65546:DPC65551 DYY65546:DYY65551 EIU65546:EIU65551 ESQ65546:ESQ65551 FCM65546:FCM65551 FMI65546:FMI65551 FWE65546:FWE65551 GGA65546:GGA65551 GPW65546:GPW65551 GZS65546:GZS65551 HJO65546:HJO65551 HTK65546:HTK65551 IDG65546:IDG65551 INC65546:INC65551 IWY65546:IWY65551 JGU65546:JGU65551 JQQ65546:JQQ65551 KAM65546:KAM65551 KKI65546:KKI65551 KUE65546:KUE65551 LEA65546:LEA65551 LNW65546:LNW65551 LXS65546:LXS65551 MHO65546:MHO65551 MRK65546:MRK65551 NBG65546:NBG65551 NLC65546:NLC65551 NUY65546:NUY65551 OEU65546:OEU65551 OOQ65546:OOQ65551 OYM65546:OYM65551 PII65546:PII65551 PSE65546:PSE65551 QCA65546:QCA65551 QLW65546:QLW65551 QVS65546:QVS65551 RFO65546:RFO65551 RPK65546:RPK65551 RZG65546:RZG65551 SJC65546:SJC65551 SSY65546:SSY65551 TCU65546:TCU65551 TMQ65546:TMQ65551 TWM65546:TWM65551 UGI65546:UGI65551 UQE65546:UQE65551 VAA65546:VAA65551 VJW65546:VJW65551 VTS65546:VTS65551 WDO65546:WDO65551 WNK65546:WNK65551 WXG65546:WXG65551 AY131082:AY131087 KU131082:KU131087 UQ131082:UQ131087 AEM131082:AEM131087 AOI131082:AOI131087 AYE131082:AYE131087 BIA131082:BIA131087 BRW131082:BRW131087 CBS131082:CBS131087 CLO131082:CLO131087 CVK131082:CVK131087 DFG131082:DFG131087 DPC131082:DPC131087 DYY131082:DYY131087 EIU131082:EIU131087 ESQ131082:ESQ131087 FCM131082:FCM131087 FMI131082:FMI131087 FWE131082:FWE131087 GGA131082:GGA131087 GPW131082:GPW131087 GZS131082:GZS131087 HJO131082:HJO131087 HTK131082:HTK131087 IDG131082:IDG131087 INC131082:INC131087 IWY131082:IWY131087 JGU131082:JGU131087 JQQ131082:JQQ131087 KAM131082:KAM131087 KKI131082:KKI131087 KUE131082:KUE131087 LEA131082:LEA131087 LNW131082:LNW131087 LXS131082:LXS131087 MHO131082:MHO131087 MRK131082:MRK131087 NBG131082:NBG131087 NLC131082:NLC131087 NUY131082:NUY131087 OEU131082:OEU131087 OOQ131082:OOQ131087 OYM131082:OYM131087 PII131082:PII131087 PSE131082:PSE131087 QCA131082:QCA131087 QLW131082:QLW131087 QVS131082:QVS131087 RFO131082:RFO131087 RPK131082:RPK131087 RZG131082:RZG131087 SJC131082:SJC131087 SSY131082:SSY131087 TCU131082:TCU131087 TMQ131082:TMQ131087 TWM131082:TWM131087 UGI131082:UGI131087 UQE131082:UQE131087 VAA131082:VAA131087 VJW131082:VJW131087 VTS131082:VTS131087 WDO131082:WDO131087 WNK131082:WNK131087 WXG131082:WXG131087 AY196618:AY196623 KU196618:KU196623 UQ196618:UQ196623 AEM196618:AEM196623 AOI196618:AOI196623 AYE196618:AYE196623 BIA196618:BIA196623 BRW196618:BRW196623 CBS196618:CBS196623 CLO196618:CLO196623 CVK196618:CVK196623 DFG196618:DFG196623 DPC196618:DPC196623 DYY196618:DYY196623 EIU196618:EIU196623 ESQ196618:ESQ196623 FCM196618:FCM196623 FMI196618:FMI196623 FWE196618:FWE196623 GGA196618:GGA196623 GPW196618:GPW196623 GZS196618:GZS196623 HJO196618:HJO196623 HTK196618:HTK196623 IDG196618:IDG196623 INC196618:INC196623 IWY196618:IWY196623 JGU196618:JGU196623 JQQ196618:JQQ196623 KAM196618:KAM196623 KKI196618:KKI196623 KUE196618:KUE196623 LEA196618:LEA196623 LNW196618:LNW196623 LXS196618:LXS196623 MHO196618:MHO196623 MRK196618:MRK196623 NBG196618:NBG196623 NLC196618:NLC196623 NUY196618:NUY196623 OEU196618:OEU196623 OOQ196618:OOQ196623 OYM196618:OYM196623 PII196618:PII196623 PSE196618:PSE196623 QCA196618:QCA196623 QLW196618:QLW196623 QVS196618:QVS196623 RFO196618:RFO196623 RPK196618:RPK196623 RZG196618:RZG196623 SJC196618:SJC196623 SSY196618:SSY196623 TCU196618:TCU196623 TMQ196618:TMQ196623 TWM196618:TWM196623 UGI196618:UGI196623 UQE196618:UQE196623 VAA196618:VAA196623 VJW196618:VJW196623 VTS196618:VTS196623 WDO196618:WDO196623 WNK196618:WNK196623 WXG196618:WXG196623 AY262154:AY262159 KU262154:KU262159 UQ262154:UQ262159 AEM262154:AEM262159 AOI262154:AOI262159 AYE262154:AYE262159 BIA262154:BIA262159 BRW262154:BRW262159 CBS262154:CBS262159 CLO262154:CLO262159 CVK262154:CVK262159 DFG262154:DFG262159 DPC262154:DPC262159 DYY262154:DYY262159 EIU262154:EIU262159 ESQ262154:ESQ262159 FCM262154:FCM262159 FMI262154:FMI262159 FWE262154:FWE262159 GGA262154:GGA262159 GPW262154:GPW262159 GZS262154:GZS262159 HJO262154:HJO262159 HTK262154:HTK262159 IDG262154:IDG262159 INC262154:INC262159 IWY262154:IWY262159 JGU262154:JGU262159 JQQ262154:JQQ262159 KAM262154:KAM262159 KKI262154:KKI262159 KUE262154:KUE262159 LEA262154:LEA262159 LNW262154:LNW262159 LXS262154:LXS262159 MHO262154:MHO262159 MRK262154:MRK262159 NBG262154:NBG262159 NLC262154:NLC262159 NUY262154:NUY262159 OEU262154:OEU262159 OOQ262154:OOQ262159 OYM262154:OYM262159 PII262154:PII262159 PSE262154:PSE262159 QCA262154:QCA262159 QLW262154:QLW262159 QVS262154:QVS262159 RFO262154:RFO262159 RPK262154:RPK262159 RZG262154:RZG262159 SJC262154:SJC262159 SSY262154:SSY262159 TCU262154:TCU262159 TMQ262154:TMQ262159 TWM262154:TWM262159 UGI262154:UGI262159 UQE262154:UQE262159 VAA262154:VAA262159 VJW262154:VJW262159 VTS262154:VTS262159 WDO262154:WDO262159 WNK262154:WNK262159 WXG262154:WXG262159 AY327690:AY327695 KU327690:KU327695 UQ327690:UQ327695 AEM327690:AEM327695 AOI327690:AOI327695 AYE327690:AYE327695 BIA327690:BIA327695 BRW327690:BRW327695 CBS327690:CBS327695 CLO327690:CLO327695 CVK327690:CVK327695 DFG327690:DFG327695 DPC327690:DPC327695 DYY327690:DYY327695 EIU327690:EIU327695 ESQ327690:ESQ327695 FCM327690:FCM327695 FMI327690:FMI327695 FWE327690:FWE327695 GGA327690:GGA327695 GPW327690:GPW327695 GZS327690:GZS327695 HJO327690:HJO327695 HTK327690:HTK327695 IDG327690:IDG327695 INC327690:INC327695 IWY327690:IWY327695 JGU327690:JGU327695 JQQ327690:JQQ327695 KAM327690:KAM327695 KKI327690:KKI327695 KUE327690:KUE327695 LEA327690:LEA327695 LNW327690:LNW327695 LXS327690:LXS327695 MHO327690:MHO327695 MRK327690:MRK327695 NBG327690:NBG327695 NLC327690:NLC327695 NUY327690:NUY327695 OEU327690:OEU327695 OOQ327690:OOQ327695 OYM327690:OYM327695 PII327690:PII327695 PSE327690:PSE327695 QCA327690:QCA327695 QLW327690:QLW327695 QVS327690:QVS327695 RFO327690:RFO327695 RPK327690:RPK327695 RZG327690:RZG327695 SJC327690:SJC327695 SSY327690:SSY327695 TCU327690:TCU327695 TMQ327690:TMQ327695 TWM327690:TWM327695 UGI327690:UGI327695 UQE327690:UQE327695 VAA327690:VAA327695 VJW327690:VJW327695 VTS327690:VTS327695 WDO327690:WDO327695 WNK327690:WNK327695 WXG327690:WXG327695 AY393226:AY393231 KU393226:KU393231 UQ393226:UQ393231 AEM393226:AEM393231 AOI393226:AOI393231 AYE393226:AYE393231 BIA393226:BIA393231 BRW393226:BRW393231 CBS393226:CBS393231 CLO393226:CLO393231 CVK393226:CVK393231 DFG393226:DFG393231 DPC393226:DPC393231 DYY393226:DYY393231 EIU393226:EIU393231 ESQ393226:ESQ393231 FCM393226:FCM393231 FMI393226:FMI393231 FWE393226:FWE393231 GGA393226:GGA393231 GPW393226:GPW393231 GZS393226:GZS393231 HJO393226:HJO393231 HTK393226:HTK393231 IDG393226:IDG393231 INC393226:INC393231 IWY393226:IWY393231 JGU393226:JGU393231 JQQ393226:JQQ393231 KAM393226:KAM393231 KKI393226:KKI393231 KUE393226:KUE393231 LEA393226:LEA393231 LNW393226:LNW393231 LXS393226:LXS393231 MHO393226:MHO393231 MRK393226:MRK393231 NBG393226:NBG393231 NLC393226:NLC393231 NUY393226:NUY393231 OEU393226:OEU393231 OOQ393226:OOQ393231 OYM393226:OYM393231 PII393226:PII393231 PSE393226:PSE393231 QCA393226:QCA393231 QLW393226:QLW393231 QVS393226:QVS393231 RFO393226:RFO393231 RPK393226:RPK393231 RZG393226:RZG393231 SJC393226:SJC393231 SSY393226:SSY393231 TCU393226:TCU393231 TMQ393226:TMQ393231 TWM393226:TWM393231 UGI393226:UGI393231 UQE393226:UQE393231 VAA393226:VAA393231 VJW393226:VJW393231 VTS393226:VTS393231 WDO393226:WDO393231 WNK393226:WNK393231 WXG393226:WXG393231 AY458762:AY458767 KU458762:KU458767 UQ458762:UQ458767 AEM458762:AEM458767 AOI458762:AOI458767 AYE458762:AYE458767 BIA458762:BIA458767 BRW458762:BRW458767 CBS458762:CBS458767 CLO458762:CLO458767 CVK458762:CVK458767 DFG458762:DFG458767 DPC458762:DPC458767 DYY458762:DYY458767 EIU458762:EIU458767 ESQ458762:ESQ458767 FCM458762:FCM458767 FMI458762:FMI458767 FWE458762:FWE458767 GGA458762:GGA458767 GPW458762:GPW458767 GZS458762:GZS458767 HJO458762:HJO458767 HTK458762:HTK458767 IDG458762:IDG458767 INC458762:INC458767 IWY458762:IWY458767 JGU458762:JGU458767 JQQ458762:JQQ458767 KAM458762:KAM458767 KKI458762:KKI458767 KUE458762:KUE458767 LEA458762:LEA458767 LNW458762:LNW458767 LXS458762:LXS458767 MHO458762:MHO458767 MRK458762:MRK458767 NBG458762:NBG458767 NLC458762:NLC458767 NUY458762:NUY458767 OEU458762:OEU458767 OOQ458762:OOQ458767 OYM458762:OYM458767 PII458762:PII458767 PSE458762:PSE458767 QCA458762:QCA458767 QLW458762:QLW458767 QVS458762:QVS458767 RFO458762:RFO458767 RPK458762:RPK458767 RZG458762:RZG458767 SJC458762:SJC458767 SSY458762:SSY458767 TCU458762:TCU458767 TMQ458762:TMQ458767 TWM458762:TWM458767 UGI458762:UGI458767 UQE458762:UQE458767 VAA458762:VAA458767 VJW458762:VJW458767 VTS458762:VTS458767 WDO458762:WDO458767 WNK458762:WNK458767 WXG458762:WXG458767 AY524298:AY524303 KU524298:KU524303 UQ524298:UQ524303 AEM524298:AEM524303 AOI524298:AOI524303 AYE524298:AYE524303 BIA524298:BIA524303 BRW524298:BRW524303 CBS524298:CBS524303 CLO524298:CLO524303 CVK524298:CVK524303 DFG524298:DFG524303 DPC524298:DPC524303 DYY524298:DYY524303 EIU524298:EIU524303 ESQ524298:ESQ524303 FCM524298:FCM524303 FMI524298:FMI524303 FWE524298:FWE524303 GGA524298:GGA524303 GPW524298:GPW524303 GZS524298:GZS524303 HJO524298:HJO524303 HTK524298:HTK524303 IDG524298:IDG524303 INC524298:INC524303 IWY524298:IWY524303 JGU524298:JGU524303 JQQ524298:JQQ524303 KAM524298:KAM524303 KKI524298:KKI524303 KUE524298:KUE524303 LEA524298:LEA524303 LNW524298:LNW524303 LXS524298:LXS524303 MHO524298:MHO524303 MRK524298:MRK524303 NBG524298:NBG524303 NLC524298:NLC524303 NUY524298:NUY524303 OEU524298:OEU524303 OOQ524298:OOQ524303 OYM524298:OYM524303 PII524298:PII524303 PSE524298:PSE524303 QCA524298:QCA524303 QLW524298:QLW524303 QVS524298:QVS524303 RFO524298:RFO524303 RPK524298:RPK524303 RZG524298:RZG524303 SJC524298:SJC524303 SSY524298:SSY524303 TCU524298:TCU524303 TMQ524298:TMQ524303 TWM524298:TWM524303 UGI524298:UGI524303 UQE524298:UQE524303 VAA524298:VAA524303 VJW524298:VJW524303 VTS524298:VTS524303 WDO524298:WDO524303 WNK524298:WNK524303 WXG524298:WXG524303 AY589834:AY589839 KU589834:KU589839 UQ589834:UQ589839 AEM589834:AEM589839 AOI589834:AOI589839 AYE589834:AYE589839 BIA589834:BIA589839 BRW589834:BRW589839 CBS589834:CBS589839 CLO589834:CLO589839 CVK589834:CVK589839 DFG589834:DFG589839 DPC589834:DPC589839 DYY589834:DYY589839 EIU589834:EIU589839 ESQ589834:ESQ589839 FCM589834:FCM589839 FMI589834:FMI589839 FWE589834:FWE589839 GGA589834:GGA589839 GPW589834:GPW589839 GZS589834:GZS589839 HJO589834:HJO589839 HTK589834:HTK589839 IDG589834:IDG589839 INC589834:INC589839 IWY589834:IWY589839 JGU589834:JGU589839 JQQ589834:JQQ589839 KAM589834:KAM589839 KKI589834:KKI589839 KUE589834:KUE589839 LEA589834:LEA589839 LNW589834:LNW589839 LXS589834:LXS589839 MHO589834:MHO589839 MRK589834:MRK589839 NBG589834:NBG589839 NLC589834:NLC589839 NUY589834:NUY589839 OEU589834:OEU589839 OOQ589834:OOQ589839 OYM589834:OYM589839 PII589834:PII589839 PSE589834:PSE589839 QCA589834:QCA589839 QLW589834:QLW589839 QVS589834:QVS589839 RFO589834:RFO589839 RPK589834:RPK589839 RZG589834:RZG589839 SJC589834:SJC589839 SSY589834:SSY589839 TCU589834:TCU589839 TMQ589834:TMQ589839 TWM589834:TWM589839 UGI589834:UGI589839 UQE589834:UQE589839 VAA589834:VAA589839 VJW589834:VJW589839 VTS589834:VTS589839 WDO589834:WDO589839 WNK589834:WNK589839 WXG589834:WXG589839 AY655370:AY655375 KU655370:KU655375 UQ655370:UQ655375 AEM655370:AEM655375 AOI655370:AOI655375 AYE655370:AYE655375 BIA655370:BIA655375 BRW655370:BRW655375 CBS655370:CBS655375 CLO655370:CLO655375 CVK655370:CVK655375 DFG655370:DFG655375 DPC655370:DPC655375 DYY655370:DYY655375 EIU655370:EIU655375 ESQ655370:ESQ655375 FCM655370:FCM655375 FMI655370:FMI655375 FWE655370:FWE655375 GGA655370:GGA655375 GPW655370:GPW655375 GZS655370:GZS655375 HJO655370:HJO655375 HTK655370:HTK655375 IDG655370:IDG655375 INC655370:INC655375 IWY655370:IWY655375 JGU655370:JGU655375 JQQ655370:JQQ655375 KAM655370:KAM655375 KKI655370:KKI655375 KUE655370:KUE655375 LEA655370:LEA655375 LNW655370:LNW655375 LXS655370:LXS655375 MHO655370:MHO655375 MRK655370:MRK655375 NBG655370:NBG655375 NLC655370:NLC655375 NUY655370:NUY655375 OEU655370:OEU655375 OOQ655370:OOQ655375 OYM655370:OYM655375 PII655370:PII655375 PSE655370:PSE655375 QCA655370:QCA655375 QLW655370:QLW655375 QVS655370:QVS655375 RFO655370:RFO655375 RPK655370:RPK655375 RZG655370:RZG655375 SJC655370:SJC655375 SSY655370:SSY655375 TCU655370:TCU655375 TMQ655370:TMQ655375 TWM655370:TWM655375 UGI655370:UGI655375 UQE655370:UQE655375 VAA655370:VAA655375 VJW655370:VJW655375 VTS655370:VTS655375 WDO655370:WDO655375 WNK655370:WNK655375 WXG655370:WXG655375 AY720906:AY720911 KU720906:KU720911 UQ720906:UQ720911 AEM720906:AEM720911 AOI720906:AOI720911 AYE720906:AYE720911 BIA720906:BIA720911 BRW720906:BRW720911 CBS720906:CBS720911 CLO720906:CLO720911 CVK720906:CVK720911 DFG720906:DFG720911 DPC720906:DPC720911 DYY720906:DYY720911 EIU720906:EIU720911 ESQ720906:ESQ720911 FCM720906:FCM720911 FMI720906:FMI720911 FWE720906:FWE720911 GGA720906:GGA720911 GPW720906:GPW720911 GZS720906:GZS720911 HJO720906:HJO720911 HTK720906:HTK720911 IDG720906:IDG720911 INC720906:INC720911 IWY720906:IWY720911 JGU720906:JGU720911 JQQ720906:JQQ720911 KAM720906:KAM720911 KKI720906:KKI720911 KUE720906:KUE720911 LEA720906:LEA720911 LNW720906:LNW720911 LXS720906:LXS720911 MHO720906:MHO720911 MRK720906:MRK720911 NBG720906:NBG720911 NLC720906:NLC720911 NUY720906:NUY720911 OEU720906:OEU720911 OOQ720906:OOQ720911 OYM720906:OYM720911 PII720906:PII720911 PSE720906:PSE720911 QCA720906:QCA720911 QLW720906:QLW720911 QVS720906:QVS720911 RFO720906:RFO720911 RPK720906:RPK720911 RZG720906:RZG720911 SJC720906:SJC720911 SSY720906:SSY720911 TCU720906:TCU720911 TMQ720906:TMQ720911 TWM720906:TWM720911 UGI720906:UGI720911 UQE720906:UQE720911 VAA720906:VAA720911 VJW720906:VJW720911 VTS720906:VTS720911 WDO720906:WDO720911 WNK720906:WNK720911 WXG720906:WXG720911 AY786442:AY786447 KU786442:KU786447 UQ786442:UQ786447 AEM786442:AEM786447 AOI786442:AOI786447 AYE786442:AYE786447 BIA786442:BIA786447 BRW786442:BRW786447 CBS786442:CBS786447 CLO786442:CLO786447 CVK786442:CVK786447 DFG786442:DFG786447 DPC786442:DPC786447 DYY786442:DYY786447 EIU786442:EIU786447 ESQ786442:ESQ786447 FCM786442:FCM786447 FMI786442:FMI786447 FWE786442:FWE786447 GGA786442:GGA786447 GPW786442:GPW786447 GZS786442:GZS786447 HJO786442:HJO786447 HTK786442:HTK786447 IDG786442:IDG786447 INC786442:INC786447 IWY786442:IWY786447 JGU786442:JGU786447 JQQ786442:JQQ786447 KAM786442:KAM786447 KKI786442:KKI786447 KUE786442:KUE786447 LEA786442:LEA786447 LNW786442:LNW786447 LXS786442:LXS786447 MHO786442:MHO786447 MRK786442:MRK786447 NBG786442:NBG786447 NLC786442:NLC786447 NUY786442:NUY786447 OEU786442:OEU786447 OOQ786442:OOQ786447 OYM786442:OYM786447 PII786442:PII786447 PSE786442:PSE786447 QCA786442:QCA786447 QLW786442:QLW786447 QVS786442:QVS786447 RFO786442:RFO786447 RPK786442:RPK786447 RZG786442:RZG786447 SJC786442:SJC786447 SSY786442:SSY786447 TCU786442:TCU786447 TMQ786442:TMQ786447 TWM786442:TWM786447 UGI786442:UGI786447 UQE786442:UQE786447 VAA786442:VAA786447 VJW786442:VJW786447 VTS786442:VTS786447 WDO786442:WDO786447 WNK786442:WNK786447 WXG786442:WXG786447 AY851978:AY851983 KU851978:KU851983 UQ851978:UQ851983 AEM851978:AEM851983 AOI851978:AOI851983 AYE851978:AYE851983 BIA851978:BIA851983 BRW851978:BRW851983 CBS851978:CBS851983 CLO851978:CLO851983 CVK851978:CVK851983 DFG851978:DFG851983 DPC851978:DPC851983 DYY851978:DYY851983 EIU851978:EIU851983 ESQ851978:ESQ851983 FCM851978:FCM851983 FMI851978:FMI851983 FWE851978:FWE851983 GGA851978:GGA851983 GPW851978:GPW851983 GZS851978:GZS851983 HJO851978:HJO851983 HTK851978:HTK851983 IDG851978:IDG851983 INC851978:INC851983 IWY851978:IWY851983 JGU851978:JGU851983 JQQ851978:JQQ851983 KAM851978:KAM851983 KKI851978:KKI851983 KUE851978:KUE851983 LEA851978:LEA851983 LNW851978:LNW851983 LXS851978:LXS851983 MHO851978:MHO851983 MRK851978:MRK851983 NBG851978:NBG851983 NLC851978:NLC851983 NUY851978:NUY851983 OEU851978:OEU851983 OOQ851978:OOQ851983 OYM851978:OYM851983 PII851978:PII851983 PSE851978:PSE851983 QCA851978:QCA851983 QLW851978:QLW851983 QVS851978:QVS851983 RFO851978:RFO851983 RPK851978:RPK851983 RZG851978:RZG851983 SJC851978:SJC851983 SSY851978:SSY851983 TCU851978:TCU851983 TMQ851978:TMQ851983 TWM851978:TWM851983 UGI851978:UGI851983 UQE851978:UQE851983 VAA851978:VAA851983 VJW851978:VJW851983 VTS851978:VTS851983 WDO851978:WDO851983 WNK851978:WNK851983 WXG851978:WXG851983 AY917514:AY917519 KU917514:KU917519 UQ917514:UQ917519 AEM917514:AEM917519 AOI917514:AOI917519 AYE917514:AYE917519 BIA917514:BIA917519 BRW917514:BRW917519 CBS917514:CBS917519 CLO917514:CLO917519 CVK917514:CVK917519 DFG917514:DFG917519 DPC917514:DPC917519 DYY917514:DYY917519 EIU917514:EIU917519 ESQ917514:ESQ917519 FCM917514:FCM917519 FMI917514:FMI917519 FWE917514:FWE917519 GGA917514:GGA917519 GPW917514:GPW917519 GZS917514:GZS917519 HJO917514:HJO917519 HTK917514:HTK917519 IDG917514:IDG917519 INC917514:INC917519 IWY917514:IWY917519 JGU917514:JGU917519 JQQ917514:JQQ917519 KAM917514:KAM917519 KKI917514:KKI917519 KUE917514:KUE917519 LEA917514:LEA917519 LNW917514:LNW917519 LXS917514:LXS917519 MHO917514:MHO917519 MRK917514:MRK917519 NBG917514:NBG917519 NLC917514:NLC917519 NUY917514:NUY917519 OEU917514:OEU917519 OOQ917514:OOQ917519 OYM917514:OYM917519 PII917514:PII917519 PSE917514:PSE917519 QCA917514:QCA917519 QLW917514:QLW917519 QVS917514:QVS917519 RFO917514:RFO917519 RPK917514:RPK917519 RZG917514:RZG917519 SJC917514:SJC917519 SSY917514:SSY917519 TCU917514:TCU917519 TMQ917514:TMQ917519 TWM917514:TWM917519 UGI917514:UGI917519 UQE917514:UQE917519 VAA917514:VAA917519 VJW917514:VJW917519 VTS917514:VTS917519 WDO917514:WDO917519 WNK917514:WNK917519 WXG917514:WXG917519 AY983050:AY983055 KU983050:KU983055 UQ983050:UQ983055 AEM983050:AEM983055 AOI983050:AOI983055 AYE983050:AYE983055 BIA983050:BIA983055 BRW983050:BRW983055 CBS983050:CBS983055 CLO983050:CLO983055 CVK983050:CVK983055 DFG983050:DFG983055 DPC983050:DPC983055 DYY983050:DYY983055 EIU983050:EIU983055 ESQ983050:ESQ983055 FCM983050:FCM983055 FMI983050:FMI983055 FWE983050:FWE983055 GGA983050:GGA983055 GPW983050:GPW983055 GZS983050:GZS983055 HJO983050:HJO983055 HTK983050:HTK983055 IDG983050:IDG983055 INC983050:INC983055 IWY983050:IWY983055 JGU983050:JGU983055 JQQ983050:JQQ983055 KAM983050:KAM983055 KKI983050:KKI983055 KUE983050:KUE983055 LEA983050:LEA983055 LNW983050:LNW983055 LXS983050:LXS983055 MHO983050:MHO983055 MRK983050:MRK983055 NBG983050:NBG983055 NLC983050:NLC983055 NUY983050:NUY983055 OEU983050:OEU983055 OOQ983050:OOQ983055 OYM983050:OYM983055 PII983050:PII983055 PSE983050:PSE983055 QCA983050:QCA983055 QLW983050:QLW983055 QVS983050:QVS983055 RFO983050:RFO983055 RPK983050:RPK983055 RZG983050:RZG983055 SJC983050:SJC983055 SSY983050:SSY983055 TCU983050:TCU983055 TMQ983050:TMQ983055 TWM983050:TWM983055 UGI983050:UGI983055 UQE983050:UQE983055 VAA983050:VAA983055 VJW983050:VJW983055 VTS983050:VTS983055 WDO983050:WDO983055 WNK983050:WNK983055 WXG983050:WXG983055">
      <formula1>Monitoreo</formula1>
    </dataValidation>
    <dataValidation type="list" allowBlank="1" showInputMessage="1" sqref="AV10:AV15 KR10:KR15 UN10:UN15 AEJ10:AEJ15 AOF10:AOF15 AYB10:AYB15 BHX10:BHX15 BRT10:BRT15 CBP10:CBP15 CLL10:CLL15 CVH10:CVH15 DFD10:DFD15 DOZ10:DOZ15 DYV10:DYV15 EIR10:EIR15 ESN10:ESN15 FCJ10:FCJ15 FMF10:FMF15 FWB10:FWB15 GFX10:GFX15 GPT10:GPT15 GZP10:GZP15 HJL10:HJL15 HTH10:HTH15 IDD10:IDD15 IMZ10:IMZ15 IWV10:IWV15 JGR10:JGR15 JQN10:JQN15 KAJ10:KAJ15 KKF10:KKF15 KUB10:KUB15 LDX10:LDX15 LNT10:LNT15 LXP10:LXP15 MHL10:MHL15 MRH10:MRH15 NBD10:NBD15 NKZ10:NKZ15 NUV10:NUV15 OER10:OER15 OON10:OON15 OYJ10:OYJ15 PIF10:PIF15 PSB10:PSB15 QBX10:QBX15 QLT10:QLT15 QVP10:QVP15 RFL10:RFL15 RPH10:RPH15 RZD10:RZD15 SIZ10:SIZ15 SSV10:SSV15 TCR10:TCR15 TMN10:TMN15 TWJ10:TWJ15 UGF10:UGF15 UQB10:UQB15 UZX10:UZX15 VJT10:VJT15 VTP10:VTP15 WDL10:WDL15 WNH10:WNH15 WXD10:WXD15 AV65546:AV65551 KR65546:KR65551 UN65546:UN65551 AEJ65546:AEJ65551 AOF65546:AOF65551 AYB65546:AYB65551 BHX65546:BHX65551 BRT65546:BRT65551 CBP65546:CBP65551 CLL65546:CLL65551 CVH65546:CVH65551 DFD65546:DFD65551 DOZ65546:DOZ65551 DYV65546:DYV65551 EIR65546:EIR65551 ESN65546:ESN65551 FCJ65546:FCJ65551 FMF65546:FMF65551 FWB65546:FWB65551 GFX65546:GFX65551 GPT65546:GPT65551 GZP65546:GZP65551 HJL65546:HJL65551 HTH65546:HTH65551 IDD65546:IDD65551 IMZ65546:IMZ65551 IWV65546:IWV65551 JGR65546:JGR65551 JQN65546:JQN65551 KAJ65546:KAJ65551 KKF65546:KKF65551 KUB65546:KUB65551 LDX65546:LDX65551 LNT65546:LNT65551 LXP65546:LXP65551 MHL65546:MHL65551 MRH65546:MRH65551 NBD65546:NBD65551 NKZ65546:NKZ65551 NUV65546:NUV65551 OER65546:OER65551 OON65546:OON65551 OYJ65546:OYJ65551 PIF65546:PIF65551 PSB65546:PSB65551 QBX65546:QBX65551 QLT65546:QLT65551 QVP65546:QVP65551 RFL65546:RFL65551 RPH65546:RPH65551 RZD65546:RZD65551 SIZ65546:SIZ65551 SSV65546:SSV65551 TCR65546:TCR65551 TMN65546:TMN65551 TWJ65546:TWJ65551 UGF65546:UGF65551 UQB65546:UQB65551 UZX65546:UZX65551 VJT65546:VJT65551 VTP65546:VTP65551 WDL65546:WDL65551 WNH65546:WNH65551 WXD65546:WXD65551 AV131082:AV131087 KR131082:KR131087 UN131082:UN131087 AEJ131082:AEJ131087 AOF131082:AOF131087 AYB131082:AYB131087 BHX131082:BHX131087 BRT131082:BRT131087 CBP131082:CBP131087 CLL131082:CLL131087 CVH131082:CVH131087 DFD131082:DFD131087 DOZ131082:DOZ131087 DYV131082:DYV131087 EIR131082:EIR131087 ESN131082:ESN131087 FCJ131082:FCJ131087 FMF131082:FMF131087 FWB131082:FWB131087 GFX131082:GFX131087 GPT131082:GPT131087 GZP131082:GZP131087 HJL131082:HJL131087 HTH131082:HTH131087 IDD131082:IDD131087 IMZ131082:IMZ131087 IWV131082:IWV131087 JGR131082:JGR131087 JQN131082:JQN131087 KAJ131082:KAJ131087 KKF131082:KKF131087 KUB131082:KUB131087 LDX131082:LDX131087 LNT131082:LNT131087 LXP131082:LXP131087 MHL131082:MHL131087 MRH131082:MRH131087 NBD131082:NBD131087 NKZ131082:NKZ131087 NUV131082:NUV131087 OER131082:OER131087 OON131082:OON131087 OYJ131082:OYJ131087 PIF131082:PIF131087 PSB131082:PSB131087 QBX131082:QBX131087 QLT131082:QLT131087 QVP131082:QVP131087 RFL131082:RFL131087 RPH131082:RPH131087 RZD131082:RZD131087 SIZ131082:SIZ131087 SSV131082:SSV131087 TCR131082:TCR131087 TMN131082:TMN131087 TWJ131082:TWJ131087 UGF131082:UGF131087 UQB131082:UQB131087 UZX131082:UZX131087 VJT131082:VJT131087 VTP131082:VTP131087 WDL131082:WDL131087 WNH131082:WNH131087 WXD131082:WXD131087 AV196618:AV196623 KR196618:KR196623 UN196618:UN196623 AEJ196618:AEJ196623 AOF196618:AOF196623 AYB196618:AYB196623 BHX196618:BHX196623 BRT196618:BRT196623 CBP196618:CBP196623 CLL196618:CLL196623 CVH196618:CVH196623 DFD196618:DFD196623 DOZ196618:DOZ196623 DYV196618:DYV196623 EIR196618:EIR196623 ESN196618:ESN196623 FCJ196618:FCJ196623 FMF196618:FMF196623 FWB196618:FWB196623 GFX196618:GFX196623 GPT196618:GPT196623 GZP196618:GZP196623 HJL196618:HJL196623 HTH196618:HTH196623 IDD196618:IDD196623 IMZ196618:IMZ196623 IWV196618:IWV196623 JGR196618:JGR196623 JQN196618:JQN196623 KAJ196618:KAJ196623 KKF196618:KKF196623 KUB196618:KUB196623 LDX196618:LDX196623 LNT196618:LNT196623 LXP196618:LXP196623 MHL196618:MHL196623 MRH196618:MRH196623 NBD196618:NBD196623 NKZ196618:NKZ196623 NUV196618:NUV196623 OER196618:OER196623 OON196618:OON196623 OYJ196618:OYJ196623 PIF196618:PIF196623 PSB196618:PSB196623 QBX196618:QBX196623 QLT196618:QLT196623 QVP196618:QVP196623 RFL196618:RFL196623 RPH196618:RPH196623 RZD196618:RZD196623 SIZ196618:SIZ196623 SSV196618:SSV196623 TCR196618:TCR196623 TMN196618:TMN196623 TWJ196618:TWJ196623 UGF196618:UGF196623 UQB196618:UQB196623 UZX196618:UZX196623 VJT196618:VJT196623 VTP196618:VTP196623 WDL196618:WDL196623 WNH196618:WNH196623 WXD196618:WXD196623 AV262154:AV262159 KR262154:KR262159 UN262154:UN262159 AEJ262154:AEJ262159 AOF262154:AOF262159 AYB262154:AYB262159 BHX262154:BHX262159 BRT262154:BRT262159 CBP262154:CBP262159 CLL262154:CLL262159 CVH262154:CVH262159 DFD262154:DFD262159 DOZ262154:DOZ262159 DYV262154:DYV262159 EIR262154:EIR262159 ESN262154:ESN262159 FCJ262154:FCJ262159 FMF262154:FMF262159 FWB262154:FWB262159 GFX262154:GFX262159 GPT262154:GPT262159 GZP262154:GZP262159 HJL262154:HJL262159 HTH262154:HTH262159 IDD262154:IDD262159 IMZ262154:IMZ262159 IWV262154:IWV262159 JGR262154:JGR262159 JQN262154:JQN262159 KAJ262154:KAJ262159 KKF262154:KKF262159 KUB262154:KUB262159 LDX262154:LDX262159 LNT262154:LNT262159 LXP262154:LXP262159 MHL262154:MHL262159 MRH262154:MRH262159 NBD262154:NBD262159 NKZ262154:NKZ262159 NUV262154:NUV262159 OER262154:OER262159 OON262154:OON262159 OYJ262154:OYJ262159 PIF262154:PIF262159 PSB262154:PSB262159 QBX262154:QBX262159 QLT262154:QLT262159 QVP262154:QVP262159 RFL262154:RFL262159 RPH262154:RPH262159 RZD262154:RZD262159 SIZ262154:SIZ262159 SSV262154:SSV262159 TCR262154:TCR262159 TMN262154:TMN262159 TWJ262154:TWJ262159 UGF262154:UGF262159 UQB262154:UQB262159 UZX262154:UZX262159 VJT262154:VJT262159 VTP262154:VTP262159 WDL262154:WDL262159 WNH262154:WNH262159 WXD262154:WXD262159 AV327690:AV327695 KR327690:KR327695 UN327690:UN327695 AEJ327690:AEJ327695 AOF327690:AOF327695 AYB327690:AYB327695 BHX327690:BHX327695 BRT327690:BRT327695 CBP327690:CBP327695 CLL327690:CLL327695 CVH327690:CVH327695 DFD327690:DFD327695 DOZ327690:DOZ327695 DYV327690:DYV327695 EIR327690:EIR327695 ESN327690:ESN327695 FCJ327690:FCJ327695 FMF327690:FMF327695 FWB327690:FWB327695 GFX327690:GFX327695 GPT327690:GPT327695 GZP327690:GZP327695 HJL327690:HJL327695 HTH327690:HTH327695 IDD327690:IDD327695 IMZ327690:IMZ327695 IWV327690:IWV327695 JGR327690:JGR327695 JQN327690:JQN327695 KAJ327690:KAJ327695 KKF327690:KKF327695 KUB327690:KUB327695 LDX327690:LDX327695 LNT327690:LNT327695 LXP327690:LXP327695 MHL327690:MHL327695 MRH327690:MRH327695 NBD327690:NBD327695 NKZ327690:NKZ327695 NUV327690:NUV327695 OER327690:OER327695 OON327690:OON327695 OYJ327690:OYJ327695 PIF327690:PIF327695 PSB327690:PSB327695 QBX327690:QBX327695 QLT327690:QLT327695 QVP327690:QVP327695 RFL327690:RFL327695 RPH327690:RPH327695 RZD327690:RZD327695 SIZ327690:SIZ327695 SSV327690:SSV327695 TCR327690:TCR327695 TMN327690:TMN327695 TWJ327690:TWJ327695 UGF327690:UGF327695 UQB327690:UQB327695 UZX327690:UZX327695 VJT327690:VJT327695 VTP327690:VTP327695 WDL327690:WDL327695 WNH327690:WNH327695 WXD327690:WXD327695 AV393226:AV393231 KR393226:KR393231 UN393226:UN393231 AEJ393226:AEJ393231 AOF393226:AOF393231 AYB393226:AYB393231 BHX393226:BHX393231 BRT393226:BRT393231 CBP393226:CBP393231 CLL393226:CLL393231 CVH393226:CVH393231 DFD393226:DFD393231 DOZ393226:DOZ393231 DYV393226:DYV393231 EIR393226:EIR393231 ESN393226:ESN393231 FCJ393226:FCJ393231 FMF393226:FMF393231 FWB393226:FWB393231 GFX393226:GFX393231 GPT393226:GPT393231 GZP393226:GZP393231 HJL393226:HJL393231 HTH393226:HTH393231 IDD393226:IDD393231 IMZ393226:IMZ393231 IWV393226:IWV393231 JGR393226:JGR393231 JQN393226:JQN393231 KAJ393226:KAJ393231 KKF393226:KKF393231 KUB393226:KUB393231 LDX393226:LDX393231 LNT393226:LNT393231 LXP393226:LXP393231 MHL393226:MHL393231 MRH393226:MRH393231 NBD393226:NBD393231 NKZ393226:NKZ393231 NUV393226:NUV393231 OER393226:OER393231 OON393226:OON393231 OYJ393226:OYJ393231 PIF393226:PIF393231 PSB393226:PSB393231 QBX393226:QBX393231 QLT393226:QLT393231 QVP393226:QVP393231 RFL393226:RFL393231 RPH393226:RPH393231 RZD393226:RZD393231 SIZ393226:SIZ393231 SSV393226:SSV393231 TCR393226:TCR393231 TMN393226:TMN393231 TWJ393226:TWJ393231 UGF393226:UGF393231 UQB393226:UQB393231 UZX393226:UZX393231 VJT393226:VJT393231 VTP393226:VTP393231 WDL393226:WDL393231 WNH393226:WNH393231 WXD393226:WXD393231 AV458762:AV458767 KR458762:KR458767 UN458762:UN458767 AEJ458762:AEJ458767 AOF458762:AOF458767 AYB458762:AYB458767 BHX458762:BHX458767 BRT458762:BRT458767 CBP458762:CBP458767 CLL458762:CLL458767 CVH458762:CVH458767 DFD458762:DFD458767 DOZ458762:DOZ458767 DYV458762:DYV458767 EIR458762:EIR458767 ESN458762:ESN458767 FCJ458762:FCJ458767 FMF458762:FMF458767 FWB458762:FWB458767 GFX458762:GFX458767 GPT458762:GPT458767 GZP458762:GZP458767 HJL458762:HJL458767 HTH458762:HTH458767 IDD458762:IDD458767 IMZ458762:IMZ458767 IWV458762:IWV458767 JGR458762:JGR458767 JQN458762:JQN458767 KAJ458762:KAJ458767 KKF458762:KKF458767 KUB458762:KUB458767 LDX458762:LDX458767 LNT458762:LNT458767 LXP458762:LXP458767 MHL458762:MHL458767 MRH458762:MRH458767 NBD458762:NBD458767 NKZ458762:NKZ458767 NUV458762:NUV458767 OER458762:OER458767 OON458762:OON458767 OYJ458762:OYJ458767 PIF458762:PIF458767 PSB458762:PSB458767 QBX458762:QBX458767 QLT458762:QLT458767 QVP458762:QVP458767 RFL458762:RFL458767 RPH458762:RPH458767 RZD458762:RZD458767 SIZ458762:SIZ458767 SSV458762:SSV458767 TCR458762:TCR458767 TMN458762:TMN458767 TWJ458762:TWJ458767 UGF458762:UGF458767 UQB458762:UQB458767 UZX458762:UZX458767 VJT458762:VJT458767 VTP458762:VTP458767 WDL458762:WDL458767 WNH458762:WNH458767 WXD458762:WXD458767 AV524298:AV524303 KR524298:KR524303 UN524298:UN524303 AEJ524298:AEJ524303 AOF524298:AOF524303 AYB524298:AYB524303 BHX524298:BHX524303 BRT524298:BRT524303 CBP524298:CBP524303 CLL524298:CLL524303 CVH524298:CVH524303 DFD524298:DFD524303 DOZ524298:DOZ524303 DYV524298:DYV524303 EIR524298:EIR524303 ESN524298:ESN524303 FCJ524298:FCJ524303 FMF524298:FMF524303 FWB524298:FWB524303 GFX524298:GFX524303 GPT524298:GPT524303 GZP524298:GZP524303 HJL524298:HJL524303 HTH524298:HTH524303 IDD524298:IDD524303 IMZ524298:IMZ524303 IWV524298:IWV524303 JGR524298:JGR524303 JQN524298:JQN524303 KAJ524298:KAJ524303 KKF524298:KKF524303 KUB524298:KUB524303 LDX524298:LDX524303 LNT524298:LNT524303 LXP524298:LXP524303 MHL524298:MHL524303 MRH524298:MRH524303 NBD524298:NBD524303 NKZ524298:NKZ524303 NUV524298:NUV524303 OER524298:OER524303 OON524298:OON524303 OYJ524298:OYJ524303 PIF524298:PIF524303 PSB524298:PSB524303 QBX524298:QBX524303 QLT524298:QLT524303 QVP524298:QVP524303 RFL524298:RFL524303 RPH524298:RPH524303 RZD524298:RZD524303 SIZ524298:SIZ524303 SSV524298:SSV524303 TCR524298:TCR524303 TMN524298:TMN524303 TWJ524298:TWJ524303 UGF524298:UGF524303 UQB524298:UQB524303 UZX524298:UZX524303 VJT524298:VJT524303 VTP524298:VTP524303 WDL524298:WDL524303 WNH524298:WNH524303 WXD524298:WXD524303 AV589834:AV589839 KR589834:KR589839 UN589834:UN589839 AEJ589834:AEJ589839 AOF589834:AOF589839 AYB589834:AYB589839 BHX589834:BHX589839 BRT589834:BRT589839 CBP589834:CBP589839 CLL589834:CLL589839 CVH589834:CVH589839 DFD589834:DFD589839 DOZ589834:DOZ589839 DYV589834:DYV589839 EIR589834:EIR589839 ESN589834:ESN589839 FCJ589834:FCJ589839 FMF589834:FMF589839 FWB589834:FWB589839 GFX589834:GFX589839 GPT589834:GPT589839 GZP589834:GZP589839 HJL589834:HJL589839 HTH589834:HTH589839 IDD589834:IDD589839 IMZ589834:IMZ589839 IWV589834:IWV589839 JGR589834:JGR589839 JQN589834:JQN589839 KAJ589834:KAJ589839 KKF589834:KKF589839 KUB589834:KUB589839 LDX589834:LDX589839 LNT589834:LNT589839 LXP589834:LXP589839 MHL589834:MHL589839 MRH589834:MRH589839 NBD589834:NBD589839 NKZ589834:NKZ589839 NUV589834:NUV589839 OER589834:OER589839 OON589834:OON589839 OYJ589834:OYJ589839 PIF589834:PIF589839 PSB589834:PSB589839 QBX589834:QBX589839 QLT589834:QLT589839 QVP589834:QVP589839 RFL589834:RFL589839 RPH589834:RPH589839 RZD589834:RZD589839 SIZ589834:SIZ589839 SSV589834:SSV589839 TCR589834:TCR589839 TMN589834:TMN589839 TWJ589834:TWJ589839 UGF589834:UGF589839 UQB589834:UQB589839 UZX589834:UZX589839 VJT589834:VJT589839 VTP589834:VTP589839 WDL589834:WDL589839 WNH589834:WNH589839 WXD589834:WXD589839 AV655370:AV655375 KR655370:KR655375 UN655370:UN655375 AEJ655370:AEJ655375 AOF655370:AOF655375 AYB655370:AYB655375 BHX655370:BHX655375 BRT655370:BRT655375 CBP655370:CBP655375 CLL655370:CLL655375 CVH655370:CVH655375 DFD655370:DFD655375 DOZ655370:DOZ655375 DYV655370:DYV655375 EIR655370:EIR655375 ESN655370:ESN655375 FCJ655370:FCJ655375 FMF655370:FMF655375 FWB655370:FWB655375 GFX655370:GFX655375 GPT655370:GPT655375 GZP655370:GZP655375 HJL655370:HJL655375 HTH655370:HTH655375 IDD655370:IDD655375 IMZ655370:IMZ655375 IWV655370:IWV655375 JGR655370:JGR655375 JQN655370:JQN655375 KAJ655370:KAJ655375 KKF655370:KKF655375 KUB655370:KUB655375 LDX655370:LDX655375 LNT655370:LNT655375 LXP655370:LXP655375 MHL655370:MHL655375 MRH655370:MRH655375 NBD655370:NBD655375 NKZ655370:NKZ655375 NUV655370:NUV655375 OER655370:OER655375 OON655370:OON655375 OYJ655370:OYJ655375 PIF655370:PIF655375 PSB655370:PSB655375 QBX655370:QBX655375 QLT655370:QLT655375 QVP655370:QVP655375 RFL655370:RFL655375 RPH655370:RPH655375 RZD655370:RZD655375 SIZ655370:SIZ655375 SSV655370:SSV655375 TCR655370:TCR655375 TMN655370:TMN655375 TWJ655370:TWJ655375 UGF655370:UGF655375 UQB655370:UQB655375 UZX655370:UZX655375 VJT655370:VJT655375 VTP655370:VTP655375 WDL655370:WDL655375 WNH655370:WNH655375 WXD655370:WXD655375 AV720906:AV720911 KR720906:KR720911 UN720906:UN720911 AEJ720906:AEJ720911 AOF720906:AOF720911 AYB720906:AYB720911 BHX720906:BHX720911 BRT720906:BRT720911 CBP720906:CBP720911 CLL720906:CLL720911 CVH720906:CVH720911 DFD720906:DFD720911 DOZ720906:DOZ720911 DYV720906:DYV720911 EIR720906:EIR720911 ESN720906:ESN720911 FCJ720906:FCJ720911 FMF720906:FMF720911 FWB720906:FWB720911 GFX720906:GFX720911 GPT720906:GPT720911 GZP720906:GZP720911 HJL720906:HJL720911 HTH720906:HTH720911 IDD720906:IDD720911 IMZ720906:IMZ720911 IWV720906:IWV720911 JGR720906:JGR720911 JQN720906:JQN720911 KAJ720906:KAJ720911 KKF720906:KKF720911 KUB720906:KUB720911 LDX720906:LDX720911 LNT720906:LNT720911 LXP720906:LXP720911 MHL720906:MHL720911 MRH720906:MRH720911 NBD720906:NBD720911 NKZ720906:NKZ720911 NUV720906:NUV720911 OER720906:OER720911 OON720906:OON720911 OYJ720906:OYJ720911 PIF720906:PIF720911 PSB720906:PSB720911 QBX720906:QBX720911 QLT720906:QLT720911 QVP720906:QVP720911 RFL720906:RFL720911 RPH720906:RPH720911 RZD720906:RZD720911 SIZ720906:SIZ720911 SSV720906:SSV720911 TCR720906:TCR720911 TMN720906:TMN720911 TWJ720906:TWJ720911 UGF720906:UGF720911 UQB720906:UQB720911 UZX720906:UZX720911 VJT720906:VJT720911 VTP720906:VTP720911 WDL720906:WDL720911 WNH720906:WNH720911 WXD720906:WXD720911 AV786442:AV786447 KR786442:KR786447 UN786442:UN786447 AEJ786442:AEJ786447 AOF786442:AOF786447 AYB786442:AYB786447 BHX786442:BHX786447 BRT786442:BRT786447 CBP786442:CBP786447 CLL786442:CLL786447 CVH786442:CVH786447 DFD786442:DFD786447 DOZ786442:DOZ786447 DYV786442:DYV786447 EIR786442:EIR786447 ESN786442:ESN786447 FCJ786442:FCJ786447 FMF786442:FMF786447 FWB786442:FWB786447 GFX786442:GFX786447 GPT786442:GPT786447 GZP786442:GZP786447 HJL786442:HJL786447 HTH786442:HTH786447 IDD786442:IDD786447 IMZ786442:IMZ786447 IWV786442:IWV786447 JGR786442:JGR786447 JQN786442:JQN786447 KAJ786442:KAJ786447 KKF786442:KKF786447 KUB786442:KUB786447 LDX786442:LDX786447 LNT786442:LNT786447 LXP786442:LXP786447 MHL786442:MHL786447 MRH786442:MRH786447 NBD786442:NBD786447 NKZ786442:NKZ786447 NUV786442:NUV786447 OER786442:OER786447 OON786442:OON786447 OYJ786442:OYJ786447 PIF786442:PIF786447 PSB786442:PSB786447 QBX786442:QBX786447 QLT786442:QLT786447 QVP786442:QVP786447 RFL786442:RFL786447 RPH786442:RPH786447 RZD786442:RZD786447 SIZ786442:SIZ786447 SSV786442:SSV786447 TCR786442:TCR786447 TMN786442:TMN786447 TWJ786442:TWJ786447 UGF786442:UGF786447 UQB786442:UQB786447 UZX786442:UZX786447 VJT786442:VJT786447 VTP786442:VTP786447 WDL786442:WDL786447 WNH786442:WNH786447 WXD786442:WXD786447 AV851978:AV851983 KR851978:KR851983 UN851978:UN851983 AEJ851978:AEJ851983 AOF851978:AOF851983 AYB851978:AYB851983 BHX851978:BHX851983 BRT851978:BRT851983 CBP851978:CBP851983 CLL851978:CLL851983 CVH851978:CVH851983 DFD851978:DFD851983 DOZ851978:DOZ851983 DYV851978:DYV851983 EIR851978:EIR851983 ESN851978:ESN851983 FCJ851978:FCJ851983 FMF851978:FMF851983 FWB851978:FWB851983 GFX851978:GFX851983 GPT851978:GPT851983 GZP851978:GZP851983 HJL851978:HJL851983 HTH851978:HTH851983 IDD851978:IDD851983 IMZ851978:IMZ851983 IWV851978:IWV851983 JGR851978:JGR851983 JQN851978:JQN851983 KAJ851978:KAJ851983 KKF851978:KKF851983 KUB851978:KUB851983 LDX851978:LDX851983 LNT851978:LNT851983 LXP851978:LXP851983 MHL851978:MHL851983 MRH851978:MRH851983 NBD851978:NBD851983 NKZ851978:NKZ851983 NUV851978:NUV851983 OER851978:OER851983 OON851978:OON851983 OYJ851978:OYJ851983 PIF851978:PIF851983 PSB851978:PSB851983 QBX851978:QBX851983 QLT851978:QLT851983 QVP851978:QVP851983 RFL851978:RFL851983 RPH851978:RPH851983 RZD851978:RZD851983 SIZ851978:SIZ851983 SSV851978:SSV851983 TCR851978:TCR851983 TMN851978:TMN851983 TWJ851978:TWJ851983 UGF851978:UGF851983 UQB851978:UQB851983 UZX851978:UZX851983 VJT851978:VJT851983 VTP851978:VTP851983 WDL851978:WDL851983 WNH851978:WNH851983 WXD851978:WXD851983 AV917514:AV917519 KR917514:KR917519 UN917514:UN917519 AEJ917514:AEJ917519 AOF917514:AOF917519 AYB917514:AYB917519 BHX917514:BHX917519 BRT917514:BRT917519 CBP917514:CBP917519 CLL917514:CLL917519 CVH917514:CVH917519 DFD917514:DFD917519 DOZ917514:DOZ917519 DYV917514:DYV917519 EIR917514:EIR917519 ESN917514:ESN917519 FCJ917514:FCJ917519 FMF917514:FMF917519 FWB917514:FWB917519 GFX917514:GFX917519 GPT917514:GPT917519 GZP917514:GZP917519 HJL917514:HJL917519 HTH917514:HTH917519 IDD917514:IDD917519 IMZ917514:IMZ917519 IWV917514:IWV917519 JGR917514:JGR917519 JQN917514:JQN917519 KAJ917514:KAJ917519 KKF917514:KKF917519 KUB917514:KUB917519 LDX917514:LDX917519 LNT917514:LNT917519 LXP917514:LXP917519 MHL917514:MHL917519 MRH917514:MRH917519 NBD917514:NBD917519 NKZ917514:NKZ917519 NUV917514:NUV917519 OER917514:OER917519 OON917514:OON917519 OYJ917514:OYJ917519 PIF917514:PIF917519 PSB917514:PSB917519 QBX917514:QBX917519 QLT917514:QLT917519 QVP917514:QVP917519 RFL917514:RFL917519 RPH917514:RPH917519 RZD917514:RZD917519 SIZ917514:SIZ917519 SSV917514:SSV917519 TCR917514:TCR917519 TMN917514:TMN917519 TWJ917514:TWJ917519 UGF917514:UGF917519 UQB917514:UQB917519 UZX917514:UZX917519 VJT917514:VJT917519 VTP917514:VTP917519 WDL917514:WDL917519 WNH917514:WNH917519 WXD917514:WXD917519 AV983050:AV983055 KR983050:KR983055 UN983050:UN983055 AEJ983050:AEJ983055 AOF983050:AOF983055 AYB983050:AYB983055 BHX983050:BHX983055 BRT983050:BRT983055 CBP983050:CBP983055 CLL983050:CLL983055 CVH983050:CVH983055 DFD983050:DFD983055 DOZ983050:DOZ983055 DYV983050:DYV983055 EIR983050:EIR983055 ESN983050:ESN983055 FCJ983050:FCJ983055 FMF983050:FMF983055 FWB983050:FWB983055 GFX983050:GFX983055 GPT983050:GPT983055 GZP983050:GZP983055 HJL983050:HJL983055 HTH983050:HTH983055 IDD983050:IDD983055 IMZ983050:IMZ983055 IWV983050:IWV983055 JGR983050:JGR983055 JQN983050:JQN983055 KAJ983050:KAJ983055 KKF983050:KKF983055 KUB983050:KUB983055 LDX983050:LDX983055 LNT983050:LNT983055 LXP983050:LXP983055 MHL983050:MHL983055 MRH983050:MRH983055 NBD983050:NBD983055 NKZ983050:NKZ983055 NUV983050:NUV983055 OER983050:OER983055 OON983050:OON983055 OYJ983050:OYJ983055 PIF983050:PIF983055 PSB983050:PSB983055 QBX983050:QBX983055 QLT983050:QLT983055 QVP983050:QVP983055 RFL983050:RFL983055 RPH983050:RPH983055 RZD983050:RZD983055 SIZ983050:SIZ983055 SSV983050:SSV983055 TCR983050:TCR983055 TMN983050:TMN983055 TWJ983050:TWJ983055 UGF983050:UGF983055 UQB983050:UQB983055 UZX983050:UZX983055 VJT983050:VJT983055 VTP983050:VTP983055 WDL983050:WDL983055 WNH983050:WNH983055 WXD983050:WXD983055">
      <formula1>Periodo</formula1>
    </dataValidation>
    <dataValidation type="list" showInputMessage="1" showErrorMessage="1" sqref="V10:AF15 JR10:KB15 TN10:TX15 ADJ10:ADT15 ANF10:ANP15 AXB10:AXL15 BGX10:BHH15 BQT10:BRD15 CAP10:CAZ15 CKL10:CKV15 CUH10:CUR15 DED10:DEN15 DNZ10:DOJ15 DXV10:DYF15 EHR10:EIB15 ERN10:ERX15 FBJ10:FBT15 FLF10:FLP15 FVB10:FVL15 GEX10:GFH15 GOT10:GPD15 GYP10:GYZ15 HIL10:HIV15 HSH10:HSR15 ICD10:ICN15 ILZ10:IMJ15 IVV10:IWF15 JFR10:JGB15 JPN10:JPX15 JZJ10:JZT15 KJF10:KJP15 KTB10:KTL15 LCX10:LDH15 LMT10:LND15 LWP10:LWZ15 MGL10:MGV15 MQH10:MQR15 NAD10:NAN15 NJZ10:NKJ15 NTV10:NUF15 ODR10:OEB15 ONN10:ONX15 OXJ10:OXT15 PHF10:PHP15 PRB10:PRL15 QAX10:QBH15 QKT10:QLD15 QUP10:QUZ15 REL10:REV15 ROH10:ROR15 RYD10:RYN15 SHZ10:SIJ15 SRV10:SSF15 TBR10:TCB15 TLN10:TLX15 TVJ10:TVT15 UFF10:UFP15 UPB10:UPL15 UYX10:UZH15 VIT10:VJD15 VSP10:VSZ15 WCL10:WCV15 WMH10:WMR15 WWD10:WWN15 V65546:AF65551 JR65546:KB65551 TN65546:TX65551 ADJ65546:ADT65551 ANF65546:ANP65551 AXB65546:AXL65551 BGX65546:BHH65551 BQT65546:BRD65551 CAP65546:CAZ65551 CKL65546:CKV65551 CUH65546:CUR65551 DED65546:DEN65551 DNZ65546:DOJ65551 DXV65546:DYF65551 EHR65546:EIB65551 ERN65546:ERX65551 FBJ65546:FBT65551 FLF65546:FLP65551 FVB65546:FVL65551 GEX65546:GFH65551 GOT65546:GPD65551 GYP65546:GYZ65551 HIL65546:HIV65551 HSH65546:HSR65551 ICD65546:ICN65551 ILZ65546:IMJ65551 IVV65546:IWF65551 JFR65546:JGB65551 JPN65546:JPX65551 JZJ65546:JZT65551 KJF65546:KJP65551 KTB65546:KTL65551 LCX65546:LDH65551 LMT65546:LND65551 LWP65546:LWZ65551 MGL65546:MGV65551 MQH65546:MQR65551 NAD65546:NAN65551 NJZ65546:NKJ65551 NTV65546:NUF65551 ODR65546:OEB65551 ONN65546:ONX65551 OXJ65546:OXT65551 PHF65546:PHP65551 PRB65546:PRL65551 QAX65546:QBH65551 QKT65546:QLD65551 QUP65546:QUZ65551 REL65546:REV65551 ROH65546:ROR65551 RYD65546:RYN65551 SHZ65546:SIJ65551 SRV65546:SSF65551 TBR65546:TCB65551 TLN65546:TLX65551 TVJ65546:TVT65551 UFF65546:UFP65551 UPB65546:UPL65551 UYX65546:UZH65551 VIT65546:VJD65551 VSP65546:VSZ65551 WCL65546:WCV65551 WMH65546:WMR65551 WWD65546:WWN65551 V131082:AF131087 JR131082:KB131087 TN131082:TX131087 ADJ131082:ADT131087 ANF131082:ANP131087 AXB131082:AXL131087 BGX131082:BHH131087 BQT131082:BRD131087 CAP131082:CAZ131087 CKL131082:CKV131087 CUH131082:CUR131087 DED131082:DEN131087 DNZ131082:DOJ131087 DXV131082:DYF131087 EHR131082:EIB131087 ERN131082:ERX131087 FBJ131082:FBT131087 FLF131082:FLP131087 FVB131082:FVL131087 GEX131082:GFH131087 GOT131082:GPD131087 GYP131082:GYZ131087 HIL131082:HIV131087 HSH131082:HSR131087 ICD131082:ICN131087 ILZ131082:IMJ131087 IVV131082:IWF131087 JFR131082:JGB131087 JPN131082:JPX131087 JZJ131082:JZT131087 KJF131082:KJP131087 KTB131082:KTL131087 LCX131082:LDH131087 LMT131082:LND131087 LWP131082:LWZ131087 MGL131082:MGV131087 MQH131082:MQR131087 NAD131082:NAN131087 NJZ131082:NKJ131087 NTV131082:NUF131087 ODR131082:OEB131087 ONN131082:ONX131087 OXJ131082:OXT131087 PHF131082:PHP131087 PRB131082:PRL131087 QAX131082:QBH131087 QKT131082:QLD131087 QUP131082:QUZ131087 REL131082:REV131087 ROH131082:ROR131087 RYD131082:RYN131087 SHZ131082:SIJ131087 SRV131082:SSF131087 TBR131082:TCB131087 TLN131082:TLX131087 TVJ131082:TVT131087 UFF131082:UFP131087 UPB131082:UPL131087 UYX131082:UZH131087 VIT131082:VJD131087 VSP131082:VSZ131087 WCL131082:WCV131087 WMH131082:WMR131087 WWD131082:WWN131087 V196618:AF196623 JR196618:KB196623 TN196618:TX196623 ADJ196618:ADT196623 ANF196618:ANP196623 AXB196618:AXL196623 BGX196618:BHH196623 BQT196618:BRD196623 CAP196618:CAZ196623 CKL196618:CKV196623 CUH196618:CUR196623 DED196618:DEN196623 DNZ196618:DOJ196623 DXV196618:DYF196623 EHR196618:EIB196623 ERN196618:ERX196623 FBJ196618:FBT196623 FLF196618:FLP196623 FVB196618:FVL196623 GEX196618:GFH196623 GOT196618:GPD196623 GYP196618:GYZ196623 HIL196618:HIV196623 HSH196618:HSR196623 ICD196618:ICN196623 ILZ196618:IMJ196623 IVV196618:IWF196623 JFR196618:JGB196623 JPN196618:JPX196623 JZJ196618:JZT196623 KJF196618:KJP196623 KTB196618:KTL196623 LCX196618:LDH196623 LMT196618:LND196623 LWP196618:LWZ196623 MGL196618:MGV196623 MQH196618:MQR196623 NAD196618:NAN196623 NJZ196618:NKJ196623 NTV196618:NUF196623 ODR196618:OEB196623 ONN196618:ONX196623 OXJ196618:OXT196623 PHF196618:PHP196623 PRB196618:PRL196623 QAX196618:QBH196623 QKT196618:QLD196623 QUP196618:QUZ196623 REL196618:REV196623 ROH196618:ROR196623 RYD196618:RYN196623 SHZ196618:SIJ196623 SRV196618:SSF196623 TBR196618:TCB196623 TLN196618:TLX196623 TVJ196618:TVT196623 UFF196618:UFP196623 UPB196618:UPL196623 UYX196618:UZH196623 VIT196618:VJD196623 VSP196618:VSZ196623 WCL196618:WCV196623 WMH196618:WMR196623 WWD196618:WWN196623 V262154:AF262159 JR262154:KB262159 TN262154:TX262159 ADJ262154:ADT262159 ANF262154:ANP262159 AXB262154:AXL262159 BGX262154:BHH262159 BQT262154:BRD262159 CAP262154:CAZ262159 CKL262154:CKV262159 CUH262154:CUR262159 DED262154:DEN262159 DNZ262154:DOJ262159 DXV262154:DYF262159 EHR262154:EIB262159 ERN262154:ERX262159 FBJ262154:FBT262159 FLF262154:FLP262159 FVB262154:FVL262159 GEX262154:GFH262159 GOT262154:GPD262159 GYP262154:GYZ262159 HIL262154:HIV262159 HSH262154:HSR262159 ICD262154:ICN262159 ILZ262154:IMJ262159 IVV262154:IWF262159 JFR262154:JGB262159 JPN262154:JPX262159 JZJ262154:JZT262159 KJF262154:KJP262159 KTB262154:KTL262159 LCX262154:LDH262159 LMT262154:LND262159 LWP262154:LWZ262159 MGL262154:MGV262159 MQH262154:MQR262159 NAD262154:NAN262159 NJZ262154:NKJ262159 NTV262154:NUF262159 ODR262154:OEB262159 ONN262154:ONX262159 OXJ262154:OXT262159 PHF262154:PHP262159 PRB262154:PRL262159 QAX262154:QBH262159 QKT262154:QLD262159 QUP262154:QUZ262159 REL262154:REV262159 ROH262154:ROR262159 RYD262154:RYN262159 SHZ262154:SIJ262159 SRV262154:SSF262159 TBR262154:TCB262159 TLN262154:TLX262159 TVJ262154:TVT262159 UFF262154:UFP262159 UPB262154:UPL262159 UYX262154:UZH262159 VIT262154:VJD262159 VSP262154:VSZ262159 WCL262154:WCV262159 WMH262154:WMR262159 WWD262154:WWN262159 V327690:AF327695 JR327690:KB327695 TN327690:TX327695 ADJ327690:ADT327695 ANF327690:ANP327695 AXB327690:AXL327695 BGX327690:BHH327695 BQT327690:BRD327695 CAP327690:CAZ327695 CKL327690:CKV327695 CUH327690:CUR327695 DED327690:DEN327695 DNZ327690:DOJ327695 DXV327690:DYF327695 EHR327690:EIB327695 ERN327690:ERX327695 FBJ327690:FBT327695 FLF327690:FLP327695 FVB327690:FVL327695 GEX327690:GFH327695 GOT327690:GPD327695 GYP327690:GYZ327695 HIL327690:HIV327695 HSH327690:HSR327695 ICD327690:ICN327695 ILZ327690:IMJ327695 IVV327690:IWF327695 JFR327690:JGB327695 JPN327690:JPX327695 JZJ327690:JZT327695 KJF327690:KJP327695 KTB327690:KTL327695 LCX327690:LDH327695 LMT327690:LND327695 LWP327690:LWZ327695 MGL327690:MGV327695 MQH327690:MQR327695 NAD327690:NAN327695 NJZ327690:NKJ327695 NTV327690:NUF327695 ODR327690:OEB327695 ONN327690:ONX327695 OXJ327690:OXT327695 PHF327690:PHP327695 PRB327690:PRL327695 QAX327690:QBH327695 QKT327690:QLD327695 QUP327690:QUZ327695 REL327690:REV327695 ROH327690:ROR327695 RYD327690:RYN327695 SHZ327690:SIJ327695 SRV327690:SSF327695 TBR327690:TCB327695 TLN327690:TLX327695 TVJ327690:TVT327695 UFF327690:UFP327695 UPB327690:UPL327695 UYX327690:UZH327695 VIT327690:VJD327695 VSP327690:VSZ327695 WCL327690:WCV327695 WMH327690:WMR327695 WWD327690:WWN327695 V393226:AF393231 JR393226:KB393231 TN393226:TX393231 ADJ393226:ADT393231 ANF393226:ANP393231 AXB393226:AXL393231 BGX393226:BHH393231 BQT393226:BRD393231 CAP393226:CAZ393231 CKL393226:CKV393231 CUH393226:CUR393231 DED393226:DEN393231 DNZ393226:DOJ393231 DXV393226:DYF393231 EHR393226:EIB393231 ERN393226:ERX393231 FBJ393226:FBT393231 FLF393226:FLP393231 FVB393226:FVL393231 GEX393226:GFH393231 GOT393226:GPD393231 GYP393226:GYZ393231 HIL393226:HIV393231 HSH393226:HSR393231 ICD393226:ICN393231 ILZ393226:IMJ393231 IVV393226:IWF393231 JFR393226:JGB393231 JPN393226:JPX393231 JZJ393226:JZT393231 KJF393226:KJP393231 KTB393226:KTL393231 LCX393226:LDH393231 LMT393226:LND393231 LWP393226:LWZ393231 MGL393226:MGV393231 MQH393226:MQR393231 NAD393226:NAN393231 NJZ393226:NKJ393231 NTV393226:NUF393231 ODR393226:OEB393231 ONN393226:ONX393231 OXJ393226:OXT393231 PHF393226:PHP393231 PRB393226:PRL393231 QAX393226:QBH393231 QKT393226:QLD393231 QUP393226:QUZ393231 REL393226:REV393231 ROH393226:ROR393231 RYD393226:RYN393231 SHZ393226:SIJ393231 SRV393226:SSF393231 TBR393226:TCB393231 TLN393226:TLX393231 TVJ393226:TVT393231 UFF393226:UFP393231 UPB393226:UPL393231 UYX393226:UZH393231 VIT393226:VJD393231 VSP393226:VSZ393231 WCL393226:WCV393231 WMH393226:WMR393231 WWD393226:WWN393231 V458762:AF458767 JR458762:KB458767 TN458762:TX458767 ADJ458762:ADT458767 ANF458762:ANP458767 AXB458762:AXL458767 BGX458762:BHH458767 BQT458762:BRD458767 CAP458762:CAZ458767 CKL458762:CKV458767 CUH458762:CUR458767 DED458762:DEN458767 DNZ458762:DOJ458767 DXV458762:DYF458767 EHR458762:EIB458767 ERN458762:ERX458767 FBJ458762:FBT458767 FLF458762:FLP458767 FVB458762:FVL458767 GEX458762:GFH458767 GOT458762:GPD458767 GYP458762:GYZ458767 HIL458762:HIV458767 HSH458762:HSR458767 ICD458762:ICN458767 ILZ458762:IMJ458767 IVV458762:IWF458767 JFR458762:JGB458767 JPN458762:JPX458767 JZJ458762:JZT458767 KJF458762:KJP458767 KTB458762:KTL458767 LCX458762:LDH458767 LMT458762:LND458767 LWP458762:LWZ458767 MGL458762:MGV458767 MQH458762:MQR458767 NAD458762:NAN458767 NJZ458762:NKJ458767 NTV458762:NUF458767 ODR458762:OEB458767 ONN458762:ONX458767 OXJ458762:OXT458767 PHF458762:PHP458767 PRB458762:PRL458767 QAX458762:QBH458767 QKT458762:QLD458767 QUP458762:QUZ458767 REL458762:REV458767 ROH458762:ROR458767 RYD458762:RYN458767 SHZ458762:SIJ458767 SRV458762:SSF458767 TBR458762:TCB458767 TLN458762:TLX458767 TVJ458762:TVT458767 UFF458762:UFP458767 UPB458762:UPL458767 UYX458762:UZH458767 VIT458762:VJD458767 VSP458762:VSZ458767 WCL458762:WCV458767 WMH458762:WMR458767 WWD458762:WWN458767 V524298:AF524303 JR524298:KB524303 TN524298:TX524303 ADJ524298:ADT524303 ANF524298:ANP524303 AXB524298:AXL524303 BGX524298:BHH524303 BQT524298:BRD524303 CAP524298:CAZ524303 CKL524298:CKV524303 CUH524298:CUR524303 DED524298:DEN524303 DNZ524298:DOJ524303 DXV524298:DYF524303 EHR524298:EIB524303 ERN524298:ERX524303 FBJ524298:FBT524303 FLF524298:FLP524303 FVB524298:FVL524303 GEX524298:GFH524303 GOT524298:GPD524303 GYP524298:GYZ524303 HIL524298:HIV524303 HSH524298:HSR524303 ICD524298:ICN524303 ILZ524298:IMJ524303 IVV524298:IWF524303 JFR524298:JGB524303 JPN524298:JPX524303 JZJ524298:JZT524303 KJF524298:KJP524303 KTB524298:KTL524303 LCX524298:LDH524303 LMT524298:LND524303 LWP524298:LWZ524303 MGL524298:MGV524303 MQH524298:MQR524303 NAD524298:NAN524303 NJZ524298:NKJ524303 NTV524298:NUF524303 ODR524298:OEB524303 ONN524298:ONX524303 OXJ524298:OXT524303 PHF524298:PHP524303 PRB524298:PRL524303 QAX524298:QBH524303 QKT524298:QLD524303 QUP524298:QUZ524303 REL524298:REV524303 ROH524298:ROR524303 RYD524298:RYN524303 SHZ524298:SIJ524303 SRV524298:SSF524303 TBR524298:TCB524303 TLN524298:TLX524303 TVJ524298:TVT524303 UFF524298:UFP524303 UPB524298:UPL524303 UYX524298:UZH524303 VIT524298:VJD524303 VSP524298:VSZ524303 WCL524298:WCV524303 WMH524298:WMR524303 WWD524298:WWN524303 V589834:AF589839 JR589834:KB589839 TN589834:TX589839 ADJ589834:ADT589839 ANF589834:ANP589839 AXB589834:AXL589839 BGX589834:BHH589839 BQT589834:BRD589839 CAP589834:CAZ589839 CKL589834:CKV589839 CUH589834:CUR589839 DED589834:DEN589839 DNZ589834:DOJ589839 DXV589834:DYF589839 EHR589834:EIB589839 ERN589834:ERX589839 FBJ589834:FBT589839 FLF589834:FLP589839 FVB589834:FVL589839 GEX589834:GFH589839 GOT589834:GPD589839 GYP589834:GYZ589839 HIL589834:HIV589839 HSH589834:HSR589839 ICD589834:ICN589839 ILZ589834:IMJ589839 IVV589834:IWF589839 JFR589834:JGB589839 JPN589834:JPX589839 JZJ589834:JZT589839 KJF589834:KJP589839 KTB589834:KTL589839 LCX589834:LDH589839 LMT589834:LND589839 LWP589834:LWZ589839 MGL589834:MGV589839 MQH589834:MQR589839 NAD589834:NAN589839 NJZ589834:NKJ589839 NTV589834:NUF589839 ODR589834:OEB589839 ONN589834:ONX589839 OXJ589834:OXT589839 PHF589834:PHP589839 PRB589834:PRL589839 QAX589834:QBH589839 QKT589834:QLD589839 QUP589834:QUZ589839 REL589834:REV589839 ROH589834:ROR589839 RYD589834:RYN589839 SHZ589834:SIJ589839 SRV589834:SSF589839 TBR589834:TCB589839 TLN589834:TLX589839 TVJ589834:TVT589839 UFF589834:UFP589839 UPB589834:UPL589839 UYX589834:UZH589839 VIT589834:VJD589839 VSP589834:VSZ589839 WCL589834:WCV589839 WMH589834:WMR589839 WWD589834:WWN589839 V655370:AF655375 JR655370:KB655375 TN655370:TX655375 ADJ655370:ADT655375 ANF655370:ANP655375 AXB655370:AXL655375 BGX655370:BHH655375 BQT655370:BRD655375 CAP655370:CAZ655375 CKL655370:CKV655375 CUH655370:CUR655375 DED655370:DEN655375 DNZ655370:DOJ655375 DXV655370:DYF655375 EHR655370:EIB655375 ERN655370:ERX655375 FBJ655370:FBT655375 FLF655370:FLP655375 FVB655370:FVL655375 GEX655370:GFH655375 GOT655370:GPD655375 GYP655370:GYZ655375 HIL655370:HIV655375 HSH655370:HSR655375 ICD655370:ICN655375 ILZ655370:IMJ655375 IVV655370:IWF655375 JFR655370:JGB655375 JPN655370:JPX655375 JZJ655370:JZT655375 KJF655370:KJP655375 KTB655370:KTL655375 LCX655370:LDH655375 LMT655370:LND655375 LWP655370:LWZ655375 MGL655370:MGV655375 MQH655370:MQR655375 NAD655370:NAN655375 NJZ655370:NKJ655375 NTV655370:NUF655375 ODR655370:OEB655375 ONN655370:ONX655375 OXJ655370:OXT655375 PHF655370:PHP655375 PRB655370:PRL655375 QAX655370:QBH655375 QKT655370:QLD655375 QUP655370:QUZ655375 REL655370:REV655375 ROH655370:ROR655375 RYD655370:RYN655375 SHZ655370:SIJ655375 SRV655370:SSF655375 TBR655370:TCB655375 TLN655370:TLX655375 TVJ655370:TVT655375 UFF655370:UFP655375 UPB655370:UPL655375 UYX655370:UZH655375 VIT655370:VJD655375 VSP655370:VSZ655375 WCL655370:WCV655375 WMH655370:WMR655375 WWD655370:WWN655375 V720906:AF720911 JR720906:KB720911 TN720906:TX720911 ADJ720906:ADT720911 ANF720906:ANP720911 AXB720906:AXL720911 BGX720906:BHH720911 BQT720906:BRD720911 CAP720906:CAZ720911 CKL720906:CKV720911 CUH720906:CUR720911 DED720906:DEN720911 DNZ720906:DOJ720911 DXV720906:DYF720911 EHR720906:EIB720911 ERN720906:ERX720911 FBJ720906:FBT720911 FLF720906:FLP720911 FVB720906:FVL720911 GEX720906:GFH720911 GOT720906:GPD720911 GYP720906:GYZ720911 HIL720906:HIV720911 HSH720906:HSR720911 ICD720906:ICN720911 ILZ720906:IMJ720911 IVV720906:IWF720911 JFR720906:JGB720911 JPN720906:JPX720911 JZJ720906:JZT720911 KJF720906:KJP720911 KTB720906:KTL720911 LCX720906:LDH720911 LMT720906:LND720911 LWP720906:LWZ720911 MGL720906:MGV720911 MQH720906:MQR720911 NAD720906:NAN720911 NJZ720906:NKJ720911 NTV720906:NUF720911 ODR720906:OEB720911 ONN720906:ONX720911 OXJ720906:OXT720911 PHF720906:PHP720911 PRB720906:PRL720911 QAX720906:QBH720911 QKT720906:QLD720911 QUP720906:QUZ720911 REL720906:REV720911 ROH720906:ROR720911 RYD720906:RYN720911 SHZ720906:SIJ720911 SRV720906:SSF720911 TBR720906:TCB720911 TLN720906:TLX720911 TVJ720906:TVT720911 UFF720906:UFP720911 UPB720906:UPL720911 UYX720906:UZH720911 VIT720906:VJD720911 VSP720906:VSZ720911 WCL720906:WCV720911 WMH720906:WMR720911 WWD720906:WWN720911 V786442:AF786447 JR786442:KB786447 TN786442:TX786447 ADJ786442:ADT786447 ANF786442:ANP786447 AXB786442:AXL786447 BGX786442:BHH786447 BQT786442:BRD786447 CAP786442:CAZ786447 CKL786442:CKV786447 CUH786442:CUR786447 DED786442:DEN786447 DNZ786442:DOJ786447 DXV786442:DYF786447 EHR786442:EIB786447 ERN786442:ERX786447 FBJ786442:FBT786447 FLF786442:FLP786447 FVB786442:FVL786447 GEX786442:GFH786447 GOT786442:GPD786447 GYP786442:GYZ786447 HIL786442:HIV786447 HSH786442:HSR786447 ICD786442:ICN786447 ILZ786442:IMJ786447 IVV786442:IWF786447 JFR786442:JGB786447 JPN786442:JPX786447 JZJ786442:JZT786447 KJF786442:KJP786447 KTB786442:KTL786447 LCX786442:LDH786447 LMT786442:LND786447 LWP786442:LWZ786447 MGL786442:MGV786447 MQH786442:MQR786447 NAD786442:NAN786447 NJZ786442:NKJ786447 NTV786442:NUF786447 ODR786442:OEB786447 ONN786442:ONX786447 OXJ786442:OXT786447 PHF786442:PHP786447 PRB786442:PRL786447 QAX786442:QBH786447 QKT786442:QLD786447 QUP786442:QUZ786447 REL786442:REV786447 ROH786442:ROR786447 RYD786442:RYN786447 SHZ786442:SIJ786447 SRV786442:SSF786447 TBR786442:TCB786447 TLN786442:TLX786447 TVJ786442:TVT786447 UFF786442:UFP786447 UPB786442:UPL786447 UYX786442:UZH786447 VIT786442:VJD786447 VSP786442:VSZ786447 WCL786442:WCV786447 WMH786442:WMR786447 WWD786442:WWN786447 V851978:AF851983 JR851978:KB851983 TN851978:TX851983 ADJ851978:ADT851983 ANF851978:ANP851983 AXB851978:AXL851983 BGX851978:BHH851983 BQT851978:BRD851983 CAP851978:CAZ851983 CKL851978:CKV851983 CUH851978:CUR851983 DED851978:DEN851983 DNZ851978:DOJ851983 DXV851978:DYF851983 EHR851978:EIB851983 ERN851978:ERX851983 FBJ851978:FBT851983 FLF851978:FLP851983 FVB851978:FVL851983 GEX851978:GFH851983 GOT851978:GPD851983 GYP851978:GYZ851983 HIL851978:HIV851983 HSH851978:HSR851983 ICD851978:ICN851983 ILZ851978:IMJ851983 IVV851978:IWF851983 JFR851978:JGB851983 JPN851978:JPX851983 JZJ851978:JZT851983 KJF851978:KJP851983 KTB851978:KTL851983 LCX851978:LDH851983 LMT851978:LND851983 LWP851978:LWZ851983 MGL851978:MGV851983 MQH851978:MQR851983 NAD851978:NAN851983 NJZ851978:NKJ851983 NTV851978:NUF851983 ODR851978:OEB851983 ONN851978:ONX851983 OXJ851978:OXT851983 PHF851978:PHP851983 PRB851978:PRL851983 QAX851978:QBH851983 QKT851978:QLD851983 QUP851978:QUZ851983 REL851978:REV851983 ROH851978:ROR851983 RYD851978:RYN851983 SHZ851978:SIJ851983 SRV851978:SSF851983 TBR851978:TCB851983 TLN851978:TLX851983 TVJ851978:TVT851983 UFF851978:UFP851983 UPB851978:UPL851983 UYX851978:UZH851983 VIT851978:VJD851983 VSP851978:VSZ851983 WCL851978:WCV851983 WMH851978:WMR851983 WWD851978:WWN851983 V917514:AF917519 JR917514:KB917519 TN917514:TX917519 ADJ917514:ADT917519 ANF917514:ANP917519 AXB917514:AXL917519 BGX917514:BHH917519 BQT917514:BRD917519 CAP917514:CAZ917519 CKL917514:CKV917519 CUH917514:CUR917519 DED917514:DEN917519 DNZ917514:DOJ917519 DXV917514:DYF917519 EHR917514:EIB917519 ERN917514:ERX917519 FBJ917514:FBT917519 FLF917514:FLP917519 FVB917514:FVL917519 GEX917514:GFH917519 GOT917514:GPD917519 GYP917514:GYZ917519 HIL917514:HIV917519 HSH917514:HSR917519 ICD917514:ICN917519 ILZ917514:IMJ917519 IVV917514:IWF917519 JFR917514:JGB917519 JPN917514:JPX917519 JZJ917514:JZT917519 KJF917514:KJP917519 KTB917514:KTL917519 LCX917514:LDH917519 LMT917514:LND917519 LWP917514:LWZ917519 MGL917514:MGV917519 MQH917514:MQR917519 NAD917514:NAN917519 NJZ917514:NKJ917519 NTV917514:NUF917519 ODR917514:OEB917519 ONN917514:ONX917519 OXJ917514:OXT917519 PHF917514:PHP917519 PRB917514:PRL917519 QAX917514:QBH917519 QKT917514:QLD917519 QUP917514:QUZ917519 REL917514:REV917519 ROH917514:ROR917519 RYD917514:RYN917519 SHZ917514:SIJ917519 SRV917514:SSF917519 TBR917514:TCB917519 TLN917514:TLX917519 TVJ917514:TVT917519 UFF917514:UFP917519 UPB917514:UPL917519 UYX917514:UZH917519 VIT917514:VJD917519 VSP917514:VSZ917519 WCL917514:WCV917519 WMH917514:WMR917519 WWD917514:WWN917519 V983050:AF983055 JR983050:KB983055 TN983050:TX983055 ADJ983050:ADT983055 ANF983050:ANP983055 AXB983050:AXL983055 BGX983050:BHH983055 BQT983050:BRD983055 CAP983050:CAZ983055 CKL983050:CKV983055 CUH983050:CUR983055 DED983050:DEN983055 DNZ983050:DOJ983055 DXV983050:DYF983055 EHR983050:EIB983055 ERN983050:ERX983055 FBJ983050:FBT983055 FLF983050:FLP983055 FVB983050:FVL983055 GEX983050:GFH983055 GOT983050:GPD983055 GYP983050:GYZ983055 HIL983050:HIV983055 HSH983050:HSR983055 ICD983050:ICN983055 ILZ983050:IMJ983055 IVV983050:IWF983055 JFR983050:JGB983055 JPN983050:JPX983055 JZJ983050:JZT983055 KJF983050:KJP983055 KTB983050:KTL983055 LCX983050:LDH983055 LMT983050:LND983055 LWP983050:LWZ983055 MGL983050:MGV983055 MQH983050:MQR983055 NAD983050:NAN983055 NJZ983050:NKJ983055 NTV983050:NUF983055 ODR983050:OEB983055 ONN983050:ONX983055 OXJ983050:OXT983055 PHF983050:PHP983055 PRB983050:PRL983055 QAX983050:QBH983055 QKT983050:QLD983055 QUP983050:QUZ983055 REL983050:REV983055 ROH983050:ROR983055 RYD983050:RYN983055 SHZ983050:SIJ983055 SRV983050:SSF983055 TBR983050:TCB983055 TLN983050:TLX983055 TVJ983050:TVT983055 UFF983050:UFP983055 UPB983050:UPL983055 UYX983050:UZH983055 VIT983050:VJD983055 VSP983050:VSZ983055 WCL983050:WCV983055 WMH983050:WMR983055 WWD983050:WWN983055">
      <formula1>Efectividad</formula1>
    </dataValidation>
    <dataValidation showInputMessage="1" showErrorMessage="1" sqref="AG10:AT15 KC10:KP15 TY10:UL15 ADU10:AEH15 ANQ10:AOD15 AXM10:AXZ15 BHI10:BHV15 BRE10:BRR15 CBA10:CBN15 CKW10:CLJ15 CUS10:CVF15 DEO10:DFB15 DOK10:DOX15 DYG10:DYT15 EIC10:EIP15 ERY10:ESL15 FBU10:FCH15 FLQ10:FMD15 FVM10:FVZ15 GFI10:GFV15 GPE10:GPR15 GZA10:GZN15 HIW10:HJJ15 HSS10:HTF15 ICO10:IDB15 IMK10:IMX15 IWG10:IWT15 JGC10:JGP15 JPY10:JQL15 JZU10:KAH15 KJQ10:KKD15 KTM10:KTZ15 LDI10:LDV15 LNE10:LNR15 LXA10:LXN15 MGW10:MHJ15 MQS10:MRF15 NAO10:NBB15 NKK10:NKX15 NUG10:NUT15 OEC10:OEP15 ONY10:OOL15 OXU10:OYH15 PHQ10:PID15 PRM10:PRZ15 QBI10:QBV15 QLE10:QLR15 QVA10:QVN15 REW10:RFJ15 ROS10:RPF15 RYO10:RZB15 SIK10:SIX15 SSG10:SST15 TCC10:TCP15 TLY10:TML15 TVU10:TWH15 UFQ10:UGD15 UPM10:UPZ15 UZI10:UZV15 VJE10:VJR15 VTA10:VTN15 WCW10:WDJ15 WMS10:WNF15 WWO10:WXB15 AG65546:AT65551 KC65546:KP65551 TY65546:UL65551 ADU65546:AEH65551 ANQ65546:AOD65551 AXM65546:AXZ65551 BHI65546:BHV65551 BRE65546:BRR65551 CBA65546:CBN65551 CKW65546:CLJ65551 CUS65546:CVF65551 DEO65546:DFB65551 DOK65546:DOX65551 DYG65546:DYT65551 EIC65546:EIP65551 ERY65546:ESL65551 FBU65546:FCH65551 FLQ65546:FMD65551 FVM65546:FVZ65551 GFI65546:GFV65551 GPE65546:GPR65551 GZA65546:GZN65551 HIW65546:HJJ65551 HSS65546:HTF65551 ICO65546:IDB65551 IMK65546:IMX65551 IWG65546:IWT65551 JGC65546:JGP65551 JPY65546:JQL65551 JZU65546:KAH65551 KJQ65546:KKD65551 KTM65546:KTZ65551 LDI65546:LDV65551 LNE65546:LNR65551 LXA65546:LXN65551 MGW65546:MHJ65551 MQS65546:MRF65551 NAO65546:NBB65551 NKK65546:NKX65551 NUG65546:NUT65551 OEC65546:OEP65551 ONY65546:OOL65551 OXU65546:OYH65551 PHQ65546:PID65551 PRM65546:PRZ65551 QBI65546:QBV65551 QLE65546:QLR65551 QVA65546:QVN65551 REW65546:RFJ65551 ROS65546:RPF65551 RYO65546:RZB65551 SIK65546:SIX65551 SSG65546:SST65551 TCC65546:TCP65551 TLY65546:TML65551 TVU65546:TWH65551 UFQ65546:UGD65551 UPM65546:UPZ65551 UZI65546:UZV65551 VJE65546:VJR65551 VTA65546:VTN65551 WCW65546:WDJ65551 WMS65546:WNF65551 WWO65546:WXB65551 AG131082:AT131087 KC131082:KP131087 TY131082:UL131087 ADU131082:AEH131087 ANQ131082:AOD131087 AXM131082:AXZ131087 BHI131082:BHV131087 BRE131082:BRR131087 CBA131082:CBN131087 CKW131082:CLJ131087 CUS131082:CVF131087 DEO131082:DFB131087 DOK131082:DOX131087 DYG131082:DYT131087 EIC131082:EIP131087 ERY131082:ESL131087 FBU131082:FCH131087 FLQ131082:FMD131087 FVM131082:FVZ131087 GFI131082:GFV131087 GPE131082:GPR131087 GZA131082:GZN131087 HIW131082:HJJ131087 HSS131082:HTF131087 ICO131082:IDB131087 IMK131082:IMX131087 IWG131082:IWT131087 JGC131082:JGP131087 JPY131082:JQL131087 JZU131082:KAH131087 KJQ131082:KKD131087 KTM131082:KTZ131087 LDI131082:LDV131087 LNE131082:LNR131087 LXA131082:LXN131087 MGW131082:MHJ131087 MQS131082:MRF131087 NAO131082:NBB131087 NKK131082:NKX131087 NUG131082:NUT131087 OEC131082:OEP131087 ONY131082:OOL131087 OXU131082:OYH131087 PHQ131082:PID131087 PRM131082:PRZ131087 QBI131082:QBV131087 QLE131082:QLR131087 QVA131082:QVN131087 REW131082:RFJ131087 ROS131082:RPF131087 RYO131082:RZB131087 SIK131082:SIX131087 SSG131082:SST131087 TCC131082:TCP131087 TLY131082:TML131087 TVU131082:TWH131087 UFQ131082:UGD131087 UPM131082:UPZ131087 UZI131082:UZV131087 VJE131082:VJR131087 VTA131082:VTN131087 WCW131082:WDJ131087 WMS131082:WNF131087 WWO131082:WXB131087 AG196618:AT196623 KC196618:KP196623 TY196618:UL196623 ADU196618:AEH196623 ANQ196618:AOD196623 AXM196618:AXZ196623 BHI196618:BHV196623 BRE196618:BRR196623 CBA196618:CBN196623 CKW196618:CLJ196623 CUS196618:CVF196623 DEO196618:DFB196623 DOK196618:DOX196623 DYG196618:DYT196623 EIC196618:EIP196623 ERY196618:ESL196623 FBU196618:FCH196623 FLQ196618:FMD196623 FVM196618:FVZ196623 GFI196618:GFV196623 GPE196618:GPR196623 GZA196618:GZN196623 HIW196618:HJJ196623 HSS196618:HTF196623 ICO196618:IDB196623 IMK196618:IMX196623 IWG196618:IWT196623 JGC196618:JGP196623 JPY196618:JQL196623 JZU196618:KAH196623 KJQ196618:KKD196623 KTM196618:KTZ196623 LDI196618:LDV196623 LNE196618:LNR196623 LXA196618:LXN196623 MGW196618:MHJ196623 MQS196618:MRF196623 NAO196618:NBB196623 NKK196618:NKX196623 NUG196618:NUT196623 OEC196618:OEP196623 ONY196618:OOL196623 OXU196618:OYH196623 PHQ196618:PID196623 PRM196618:PRZ196623 QBI196618:QBV196623 QLE196618:QLR196623 QVA196618:QVN196623 REW196618:RFJ196623 ROS196618:RPF196623 RYO196618:RZB196623 SIK196618:SIX196623 SSG196618:SST196623 TCC196618:TCP196623 TLY196618:TML196623 TVU196618:TWH196623 UFQ196618:UGD196623 UPM196618:UPZ196623 UZI196618:UZV196623 VJE196618:VJR196623 VTA196618:VTN196623 WCW196618:WDJ196623 WMS196618:WNF196623 WWO196618:WXB196623 AG262154:AT262159 KC262154:KP262159 TY262154:UL262159 ADU262154:AEH262159 ANQ262154:AOD262159 AXM262154:AXZ262159 BHI262154:BHV262159 BRE262154:BRR262159 CBA262154:CBN262159 CKW262154:CLJ262159 CUS262154:CVF262159 DEO262154:DFB262159 DOK262154:DOX262159 DYG262154:DYT262159 EIC262154:EIP262159 ERY262154:ESL262159 FBU262154:FCH262159 FLQ262154:FMD262159 FVM262154:FVZ262159 GFI262154:GFV262159 GPE262154:GPR262159 GZA262154:GZN262159 HIW262154:HJJ262159 HSS262154:HTF262159 ICO262154:IDB262159 IMK262154:IMX262159 IWG262154:IWT262159 JGC262154:JGP262159 JPY262154:JQL262159 JZU262154:KAH262159 KJQ262154:KKD262159 KTM262154:KTZ262159 LDI262154:LDV262159 LNE262154:LNR262159 LXA262154:LXN262159 MGW262154:MHJ262159 MQS262154:MRF262159 NAO262154:NBB262159 NKK262154:NKX262159 NUG262154:NUT262159 OEC262154:OEP262159 ONY262154:OOL262159 OXU262154:OYH262159 PHQ262154:PID262159 PRM262154:PRZ262159 QBI262154:QBV262159 QLE262154:QLR262159 QVA262154:QVN262159 REW262154:RFJ262159 ROS262154:RPF262159 RYO262154:RZB262159 SIK262154:SIX262159 SSG262154:SST262159 TCC262154:TCP262159 TLY262154:TML262159 TVU262154:TWH262159 UFQ262154:UGD262159 UPM262154:UPZ262159 UZI262154:UZV262159 VJE262154:VJR262159 VTA262154:VTN262159 WCW262154:WDJ262159 WMS262154:WNF262159 WWO262154:WXB262159 AG327690:AT327695 KC327690:KP327695 TY327690:UL327695 ADU327690:AEH327695 ANQ327690:AOD327695 AXM327690:AXZ327695 BHI327690:BHV327695 BRE327690:BRR327695 CBA327690:CBN327695 CKW327690:CLJ327695 CUS327690:CVF327695 DEO327690:DFB327695 DOK327690:DOX327695 DYG327690:DYT327695 EIC327690:EIP327695 ERY327690:ESL327695 FBU327690:FCH327695 FLQ327690:FMD327695 FVM327690:FVZ327695 GFI327690:GFV327695 GPE327690:GPR327695 GZA327690:GZN327695 HIW327690:HJJ327695 HSS327690:HTF327695 ICO327690:IDB327695 IMK327690:IMX327695 IWG327690:IWT327695 JGC327690:JGP327695 JPY327690:JQL327695 JZU327690:KAH327695 KJQ327690:KKD327695 KTM327690:KTZ327695 LDI327690:LDV327695 LNE327690:LNR327695 LXA327690:LXN327695 MGW327690:MHJ327695 MQS327690:MRF327695 NAO327690:NBB327695 NKK327690:NKX327695 NUG327690:NUT327695 OEC327690:OEP327695 ONY327690:OOL327695 OXU327690:OYH327695 PHQ327690:PID327695 PRM327690:PRZ327695 QBI327690:QBV327695 QLE327690:QLR327695 QVA327690:QVN327695 REW327690:RFJ327695 ROS327690:RPF327695 RYO327690:RZB327695 SIK327690:SIX327695 SSG327690:SST327695 TCC327690:TCP327695 TLY327690:TML327695 TVU327690:TWH327695 UFQ327690:UGD327695 UPM327690:UPZ327695 UZI327690:UZV327695 VJE327690:VJR327695 VTA327690:VTN327695 WCW327690:WDJ327695 WMS327690:WNF327695 WWO327690:WXB327695 AG393226:AT393231 KC393226:KP393231 TY393226:UL393231 ADU393226:AEH393231 ANQ393226:AOD393231 AXM393226:AXZ393231 BHI393226:BHV393231 BRE393226:BRR393231 CBA393226:CBN393231 CKW393226:CLJ393231 CUS393226:CVF393231 DEO393226:DFB393231 DOK393226:DOX393231 DYG393226:DYT393231 EIC393226:EIP393231 ERY393226:ESL393231 FBU393226:FCH393231 FLQ393226:FMD393231 FVM393226:FVZ393231 GFI393226:GFV393231 GPE393226:GPR393231 GZA393226:GZN393231 HIW393226:HJJ393231 HSS393226:HTF393231 ICO393226:IDB393231 IMK393226:IMX393231 IWG393226:IWT393231 JGC393226:JGP393231 JPY393226:JQL393231 JZU393226:KAH393231 KJQ393226:KKD393231 KTM393226:KTZ393231 LDI393226:LDV393231 LNE393226:LNR393231 LXA393226:LXN393231 MGW393226:MHJ393231 MQS393226:MRF393231 NAO393226:NBB393231 NKK393226:NKX393231 NUG393226:NUT393231 OEC393226:OEP393231 ONY393226:OOL393231 OXU393226:OYH393231 PHQ393226:PID393231 PRM393226:PRZ393231 QBI393226:QBV393231 QLE393226:QLR393231 QVA393226:QVN393231 REW393226:RFJ393231 ROS393226:RPF393231 RYO393226:RZB393231 SIK393226:SIX393231 SSG393226:SST393231 TCC393226:TCP393231 TLY393226:TML393231 TVU393226:TWH393231 UFQ393226:UGD393231 UPM393226:UPZ393231 UZI393226:UZV393231 VJE393226:VJR393231 VTA393226:VTN393231 WCW393226:WDJ393231 WMS393226:WNF393231 WWO393226:WXB393231 AG458762:AT458767 KC458762:KP458767 TY458762:UL458767 ADU458762:AEH458767 ANQ458762:AOD458767 AXM458762:AXZ458767 BHI458762:BHV458767 BRE458762:BRR458767 CBA458762:CBN458767 CKW458762:CLJ458767 CUS458762:CVF458767 DEO458762:DFB458767 DOK458762:DOX458767 DYG458762:DYT458767 EIC458762:EIP458767 ERY458762:ESL458767 FBU458762:FCH458767 FLQ458762:FMD458767 FVM458762:FVZ458767 GFI458762:GFV458767 GPE458762:GPR458767 GZA458762:GZN458767 HIW458762:HJJ458767 HSS458762:HTF458767 ICO458762:IDB458767 IMK458762:IMX458767 IWG458762:IWT458767 JGC458762:JGP458767 JPY458762:JQL458767 JZU458762:KAH458767 KJQ458762:KKD458767 KTM458762:KTZ458767 LDI458762:LDV458767 LNE458762:LNR458767 LXA458762:LXN458767 MGW458762:MHJ458767 MQS458762:MRF458767 NAO458762:NBB458767 NKK458762:NKX458767 NUG458762:NUT458767 OEC458762:OEP458767 ONY458762:OOL458767 OXU458762:OYH458767 PHQ458762:PID458767 PRM458762:PRZ458767 QBI458762:QBV458767 QLE458762:QLR458767 QVA458762:QVN458767 REW458762:RFJ458767 ROS458762:RPF458767 RYO458762:RZB458767 SIK458762:SIX458767 SSG458762:SST458767 TCC458762:TCP458767 TLY458762:TML458767 TVU458762:TWH458767 UFQ458762:UGD458767 UPM458762:UPZ458767 UZI458762:UZV458767 VJE458762:VJR458767 VTA458762:VTN458767 WCW458762:WDJ458767 WMS458762:WNF458767 WWO458762:WXB458767 AG524298:AT524303 KC524298:KP524303 TY524298:UL524303 ADU524298:AEH524303 ANQ524298:AOD524303 AXM524298:AXZ524303 BHI524298:BHV524303 BRE524298:BRR524303 CBA524298:CBN524303 CKW524298:CLJ524303 CUS524298:CVF524303 DEO524298:DFB524303 DOK524298:DOX524303 DYG524298:DYT524303 EIC524298:EIP524303 ERY524298:ESL524303 FBU524298:FCH524303 FLQ524298:FMD524303 FVM524298:FVZ524303 GFI524298:GFV524303 GPE524298:GPR524303 GZA524298:GZN524303 HIW524298:HJJ524303 HSS524298:HTF524303 ICO524298:IDB524303 IMK524298:IMX524303 IWG524298:IWT524303 JGC524298:JGP524303 JPY524298:JQL524303 JZU524298:KAH524303 KJQ524298:KKD524303 KTM524298:KTZ524303 LDI524298:LDV524303 LNE524298:LNR524303 LXA524298:LXN524303 MGW524298:MHJ524303 MQS524298:MRF524303 NAO524298:NBB524303 NKK524298:NKX524303 NUG524298:NUT524303 OEC524298:OEP524303 ONY524298:OOL524303 OXU524298:OYH524303 PHQ524298:PID524303 PRM524298:PRZ524303 QBI524298:QBV524303 QLE524298:QLR524303 QVA524298:QVN524303 REW524298:RFJ524303 ROS524298:RPF524303 RYO524298:RZB524303 SIK524298:SIX524303 SSG524298:SST524303 TCC524298:TCP524303 TLY524298:TML524303 TVU524298:TWH524303 UFQ524298:UGD524303 UPM524298:UPZ524303 UZI524298:UZV524303 VJE524298:VJR524303 VTA524298:VTN524303 WCW524298:WDJ524303 WMS524298:WNF524303 WWO524298:WXB524303 AG589834:AT589839 KC589834:KP589839 TY589834:UL589839 ADU589834:AEH589839 ANQ589834:AOD589839 AXM589834:AXZ589839 BHI589834:BHV589839 BRE589834:BRR589839 CBA589834:CBN589839 CKW589834:CLJ589839 CUS589834:CVF589839 DEO589834:DFB589839 DOK589834:DOX589839 DYG589834:DYT589839 EIC589834:EIP589839 ERY589834:ESL589839 FBU589834:FCH589839 FLQ589834:FMD589839 FVM589834:FVZ589839 GFI589834:GFV589839 GPE589834:GPR589839 GZA589834:GZN589839 HIW589834:HJJ589839 HSS589834:HTF589839 ICO589834:IDB589839 IMK589834:IMX589839 IWG589834:IWT589839 JGC589834:JGP589839 JPY589834:JQL589839 JZU589834:KAH589839 KJQ589834:KKD589839 KTM589834:KTZ589839 LDI589834:LDV589839 LNE589834:LNR589839 LXA589834:LXN589839 MGW589834:MHJ589839 MQS589834:MRF589839 NAO589834:NBB589839 NKK589834:NKX589839 NUG589834:NUT589839 OEC589834:OEP589839 ONY589834:OOL589839 OXU589834:OYH589839 PHQ589834:PID589839 PRM589834:PRZ589839 QBI589834:QBV589839 QLE589834:QLR589839 QVA589834:QVN589839 REW589834:RFJ589839 ROS589834:RPF589839 RYO589834:RZB589839 SIK589834:SIX589839 SSG589834:SST589839 TCC589834:TCP589839 TLY589834:TML589839 TVU589834:TWH589839 UFQ589834:UGD589839 UPM589834:UPZ589839 UZI589834:UZV589839 VJE589834:VJR589839 VTA589834:VTN589839 WCW589834:WDJ589839 WMS589834:WNF589839 WWO589834:WXB589839 AG655370:AT655375 KC655370:KP655375 TY655370:UL655375 ADU655370:AEH655375 ANQ655370:AOD655375 AXM655370:AXZ655375 BHI655370:BHV655375 BRE655370:BRR655375 CBA655370:CBN655375 CKW655370:CLJ655375 CUS655370:CVF655375 DEO655370:DFB655375 DOK655370:DOX655375 DYG655370:DYT655375 EIC655370:EIP655375 ERY655370:ESL655375 FBU655370:FCH655375 FLQ655370:FMD655375 FVM655370:FVZ655375 GFI655370:GFV655375 GPE655370:GPR655375 GZA655370:GZN655375 HIW655370:HJJ655375 HSS655370:HTF655375 ICO655370:IDB655375 IMK655370:IMX655375 IWG655370:IWT655375 JGC655370:JGP655375 JPY655370:JQL655375 JZU655370:KAH655375 KJQ655370:KKD655375 KTM655370:KTZ655375 LDI655370:LDV655375 LNE655370:LNR655375 LXA655370:LXN655375 MGW655370:MHJ655375 MQS655370:MRF655375 NAO655370:NBB655375 NKK655370:NKX655375 NUG655370:NUT655375 OEC655370:OEP655375 ONY655370:OOL655375 OXU655370:OYH655375 PHQ655370:PID655375 PRM655370:PRZ655375 QBI655370:QBV655375 QLE655370:QLR655375 QVA655370:QVN655375 REW655370:RFJ655375 ROS655370:RPF655375 RYO655370:RZB655375 SIK655370:SIX655375 SSG655370:SST655375 TCC655370:TCP655375 TLY655370:TML655375 TVU655370:TWH655375 UFQ655370:UGD655375 UPM655370:UPZ655375 UZI655370:UZV655375 VJE655370:VJR655375 VTA655370:VTN655375 WCW655370:WDJ655375 WMS655370:WNF655375 WWO655370:WXB655375 AG720906:AT720911 KC720906:KP720911 TY720906:UL720911 ADU720906:AEH720911 ANQ720906:AOD720911 AXM720906:AXZ720911 BHI720906:BHV720911 BRE720906:BRR720911 CBA720906:CBN720911 CKW720906:CLJ720911 CUS720906:CVF720911 DEO720906:DFB720911 DOK720906:DOX720911 DYG720906:DYT720911 EIC720906:EIP720911 ERY720906:ESL720911 FBU720906:FCH720911 FLQ720906:FMD720911 FVM720906:FVZ720911 GFI720906:GFV720911 GPE720906:GPR720911 GZA720906:GZN720911 HIW720906:HJJ720911 HSS720906:HTF720911 ICO720906:IDB720911 IMK720906:IMX720911 IWG720906:IWT720911 JGC720906:JGP720911 JPY720906:JQL720911 JZU720906:KAH720911 KJQ720906:KKD720911 KTM720906:KTZ720911 LDI720906:LDV720911 LNE720906:LNR720911 LXA720906:LXN720911 MGW720906:MHJ720911 MQS720906:MRF720911 NAO720906:NBB720911 NKK720906:NKX720911 NUG720906:NUT720911 OEC720906:OEP720911 ONY720906:OOL720911 OXU720906:OYH720911 PHQ720906:PID720911 PRM720906:PRZ720911 QBI720906:QBV720911 QLE720906:QLR720911 QVA720906:QVN720911 REW720906:RFJ720911 ROS720906:RPF720911 RYO720906:RZB720911 SIK720906:SIX720911 SSG720906:SST720911 TCC720906:TCP720911 TLY720906:TML720911 TVU720906:TWH720911 UFQ720906:UGD720911 UPM720906:UPZ720911 UZI720906:UZV720911 VJE720906:VJR720911 VTA720906:VTN720911 WCW720906:WDJ720911 WMS720906:WNF720911 WWO720906:WXB720911 AG786442:AT786447 KC786442:KP786447 TY786442:UL786447 ADU786442:AEH786447 ANQ786442:AOD786447 AXM786442:AXZ786447 BHI786442:BHV786447 BRE786442:BRR786447 CBA786442:CBN786447 CKW786442:CLJ786447 CUS786442:CVF786447 DEO786442:DFB786447 DOK786442:DOX786447 DYG786442:DYT786447 EIC786442:EIP786447 ERY786442:ESL786447 FBU786442:FCH786447 FLQ786442:FMD786447 FVM786442:FVZ786447 GFI786442:GFV786447 GPE786442:GPR786447 GZA786442:GZN786447 HIW786442:HJJ786447 HSS786442:HTF786447 ICO786442:IDB786447 IMK786442:IMX786447 IWG786442:IWT786447 JGC786442:JGP786447 JPY786442:JQL786447 JZU786442:KAH786447 KJQ786442:KKD786447 KTM786442:KTZ786447 LDI786442:LDV786447 LNE786442:LNR786447 LXA786442:LXN786447 MGW786442:MHJ786447 MQS786442:MRF786447 NAO786442:NBB786447 NKK786442:NKX786447 NUG786442:NUT786447 OEC786442:OEP786447 ONY786442:OOL786447 OXU786442:OYH786447 PHQ786442:PID786447 PRM786442:PRZ786447 QBI786442:QBV786447 QLE786442:QLR786447 QVA786442:QVN786447 REW786442:RFJ786447 ROS786442:RPF786447 RYO786442:RZB786447 SIK786442:SIX786447 SSG786442:SST786447 TCC786442:TCP786447 TLY786442:TML786447 TVU786442:TWH786447 UFQ786442:UGD786447 UPM786442:UPZ786447 UZI786442:UZV786447 VJE786442:VJR786447 VTA786442:VTN786447 WCW786442:WDJ786447 WMS786442:WNF786447 WWO786442:WXB786447 AG851978:AT851983 KC851978:KP851983 TY851978:UL851983 ADU851978:AEH851983 ANQ851978:AOD851983 AXM851978:AXZ851983 BHI851978:BHV851983 BRE851978:BRR851983 CBA851978:CBN851983 CKW851978:CLJ851983 CUS851978:CVF851983 DEO851978:DFB851983 DOK851978:DOX851983 DYG851978:DYT851983 EIC851978:EIP851983 ERY851978:ESL851983 FBU851978:FCH851983 FLQ851978:FMD851983 FVM851978:FVZ851983 GFI851978:GFV851983 GPE851978:GPR851983 GZA851978:GZN851983 HIW851978:HJJ851983 HSS851978:HTF851983 ICO851978:IDB851983 IMK851978:IMX851983 IWG851978:IWT851983 JGC851978:JGP851983 JPY851978:JQL851983 JZU851978:KAH851983 KJQ851978:KKD851983 KTM851978:KTZ851983 LDI851978:LDV851983 LNE851978:LNR851983 LXA851978:LXN851983 MGW851978:MHJ851983 MQS851978:MRF851983 NAO851978:NBB851983 NKK851978:NKX851983 NUG851978:NUT851983 OEC851978:OEP851983 ONY851978:OOL851983 OXU851978:OYH851983 PHQ851978:PID851983 PRM851978:PRZ851983 QBI851978:QBV851983 QLE851978:QLR851983 QVA851978:QVN851983 REW851978:RFJ851983 ROS851978:RPF851983 RYO851978:RZB851983 SIK851978:SIX851983 SSG851978:SST851983 TCC851978:TCP851983 TLY851978:TML851983 TVU851978:TWH851983 UFQ851978:UGD851983 UPM851978:UPZ851983 UZI851978:UZV851983 VJE851978:VJR851983 VTA851978:VTN851983 WCW851978:WDJ851983 WMS851978:WNF851983 WWO851978:WXB851983 AG917514:AT917519 KC917514:KP917519 TY917514:UL917519 ADU917514:AEH917519 ANQ917514:AOD917519 AXM917514:AXZ917519 BHI917514:BHV917519 BRE917514:BRR917519 CBA917514:CBN917519 CKW917514:CLJ917519 CUS917514:CVF917519 DEO917514:DFB917519 DOK917514:DOX917519 DYG917514:DYT917519 EIC917514:EIP917519 ERY917514:ESL917519 FBU917514:FCH917519 FLQ917514:FMD917519 FVM917514:FVZ917519 GFI917514:GFV917519 GPE917514:GPR917519 GZA917514:GZN917519 HIW917514:HJJ917519 HSS917514:HTF917519 ICO917514:IDB917519 IMK917514:IMX917519 IWG917514:IWT917519 JGC917514:JGP917519 JPY917514:JQL917519 JZU917514:KAH917519 KJQ917514:KKD917519 KTM917514:KTZ917519 LDI917514:LDV917519 LNE917514:LNR917519 LXA917514:LXN917519 MGW917514:MHJ917519 MQS917514:MRF917519 NAO917514:NBB917519 NKK917514:NKX917519 NUG917514:NUT917519 OEC917514:OEP917519 ONY917514:OOL917519 OXU917514:OYH917519 PHQ917514:PID917519 PRM917514:PRZ917519 QBI917514:QBV917519 QLE917514:QLR917519 QVA917514:QVN917519 REW917514:RFJ917519 ROS917514:RPF917519 RYO917514:RZB917519 SIK917514:SIX917519 SSG917514:SST917519 TCC917514:TCP917519 TLY917514:TML917519 TVU917514:TWH917519 UFQ917514:UGD917519 UPM917514:UPZ917519 UZI917514:UZV917519 VJE917514:VJR917519 VTA917514:VTN917519 WCW917514:WDJ917519 WMS917514:WNF917519 WWO917514:WXB917519 AG983050:AT983055 KC983050:KP983055 TY983050:UL983055 ADU983050:AEH983055 ANQ983050:AOD983055 AXM983050:AXZ983055 BHI983050:BHV983055 BRE983050:BRR983055 CBA983050:CBN983055 CKW983050:CLJ983055 CUS983050:CVF983055 DEO983050:DFB983055 DOK983050:DOX983055 DYG983050:DYT983055 EIC983050:EIP983055 ERY983050:ESL983055 FBU983050:FCH983055 FLQ983050:FMD983055 FVM983050:FVZ983055 GFI983050:GFV983055 GPE983050:GPR983055 GZA983050:GZN983055 HIW983050:HJJ983055 HSS983050:HTF983055 ICO983050:IDB983055 IMK983050:IMX983055 IWG983050:IWT983055 JGC983050:JGP983055 JPY983050:JQL983055 JZU983050:KAH983055 KJQ983050:KKD983055 KTM983050:KTZ983055 LDI983050:LDV983055 LNE983050:LNR983055 LXA983050:LXN983055 MGW983050:MHJ983055 MQS983050:MRF983055 NAO983050:NBB983055 NKK983050:NKX983055 NUG983050:NUT983055 OEC983050:OEP983055 ONY983050:OOL983055 OXU983050:OYH983055 PHQ983050:PID983055 PRM983050:PRZ983055 QBI983050:QBV983055 QLE983050:QLR983055 QVA983050:QVN983055 REW983050:RFJ983055 ROS983050:RPF983055 RYO983050:RZB983055 SIK983050:SIX983055 SSG983050:SST983055 TCC983050:TCP983055 TLY983050:TML983055 TVU983050:TWH983055 UFQ983050:UGD983055 UPM983050:UPZ983055 UZI983050:UZV983055 VJE983050:VJR983055 VTA983050:VTN983055 WCW983050:WDJ983055 WMS983050:WNF983055 WWO983050:WXB983055"/>
    <dataValidation type="list" allowBlank="1" showInputMessage="1" showErrorMessage="1" sqref="M10:N15 JI10:JJ15 TE10:TF15 ADA10:ADB15 AMW10:AMX15 AWS10:AWT15 BGO10:BGP15 BQK10:BQL15 CAG10:CAH15 CKC10:CKD15 CTY10:CTZ15 DDU10:DDV15 DNQ10:DNR15 DXM10:DXN15 EHI10:EHJ15 ERE10:ERF15 FBA10:FBB15 FKW10:FKX15 FUS10:FUT15 GEO10:GEP15 GOK10:GOL15 GYG10:GYH15 HIC10:HID15 HRY10:HRZ15 IBU10:IBV15 ILQ10:ILR15 IVM10:IVN15 JFI10:JFJ15 JPE10:JPF15 JZA10:JZB15 KIW10:KIX15 KSS10:KST15 LCO10:LCP15 LMK10:LML15 LWG10:LWH15 MGC10:MGD15 MPY10:MPZ15 MZU10:MZV15 NJQ10:NJR15 NTM10:NTN15 ODI10:ODJ15 ONE10:ONF15 OXA10:OXB15 PGW10:PGX15 PQS10:PQT15 QAO10:QAP15 QKK10:QKL15 QUG10:QUH15 REC10:RED15 RNY10:RNZ15 RXU10:RXV15 SHQ10:SHR15 SRM10:SRN15 TBI10:TBJ15 TLE10:TLF15 TVA10:TVB15 UEW10:UEX15 UOS10:UOT15 UYO10:UYP15 VIK10:VIL15 VSG10:VSH15 WCC10:WCD15 WLY10:WLZ15 WVU10:WVV15 M65546:N65551 JI65546:JJ65551 TE65546:TF65551 ADA65546:ADB65551 AMW65546:AMX65551 AWS65546:AWT65551 BGO65546:BGP65551 BQK65546:BQL65551 CAG65546:CAH65551 CKC65546:CKD65551 CTY65546:CTZ65551 DDU65546:DDV65551 DNQ65546:DNR65551 DXM65546:DXN65551 EHI65546:EHJ65551 ERE65546:ERF65551 FBA65546:FBB65551 FKW65546:FKX65551 FUS65546:FUT65551 GEO65546:GEP65551 GOK65546:GOL65551 GYG65546:GYH65551 HIC65546:HID65551 HRY65546:HRZ65551 IBU65546:IBV65551 ILQ65546:ILR65551 IVM65546:IVN65551 JFI65546:JFJ65551 JPE65546:JPF65551 JZA65546:JZB65551 KIW65546:KIX65551 KSS65546:KST65551 LCO65546:LCP65551 LMK65546:LML65551 LWG65546:LWH65551 MGC65546:MGD65551 MPY65546:MPZ65551 MZU65546:MZV65551 NJQ65546:NJR65551 NTM65546:NTN65551 ODI65546:ODJ65551 ONE65546:ONF65551 OXA65546:OXB65551 PGW65546:PGX65551 PQS65546:PQT65551 QAO65546:QAP65551 QKK65546:QKL65551 QUG65546:QUH65551 REC65546:RED65551 RNY65546:RNZ65551 RXU65546:RXV65551 SHQ65546:SHR65551 SRM65546:SRN65551 TBI65546:TBJ65551 TLE65546:TLF65551 TVA65546:TVB65551 UEW65546:UEX65551 UOS65546:UOT65551 UYO65546:UYP65551 VIK65546:VIL65551 VSG65546:VSH65551 WCC65546:WCD65551 WLY65546:WLZ65551 WVU65546:WVV65551 M131082:N131087 JI131082:JJ131087 TE131082:TF131087 ADA131082:ADB131087 AMW131082:AMX131087 AWS131082:AWT131087 BGO131082:BGP131087 BQK131082:BQL131087 CAG131082:CAH131087 CKC131082:CKD131087 CTY131082:CTZ131087 DDU131082:DDV131087 DNQ131082:DNR131087 DXM131082:DXN131087 EHI131082:EHJ131087 ERE131082:ERF131087 FBA131082:FBB131087 FKW131082:FKX131087 FUS131082:FUT131087 GEO131082:GEP131087 GOK131082:GOL131087 GYG131082:GYH131087 HIC131082:HID131087 HRY131082:HRZ131087 IBU131082:IBV131087 ILQ131082:ILR131087 IVM131082:IVN131087 JFI131082:JFJ131087 JPE131082:JPF131087 JZA131082:JZB131087 KIW131082:KIX131087 KSS131082:KST131087 LCO131082:LCP131087 LMK131082:LML131087 LWG131082:LWH131087 MGC131082:MGD131087 MPY131082:MPZ131087 MZU131082:MZV131087 NJQ131082:NJR131087 NTM131082:NTN131087 ODI131082:ODJ131087 ONE131082:ONF131087 OXA131082:OXB131087 PGW131082:PGX131087 PQS131082:PQT131087 QAO131082:QAP131087 QKK131082:QKL131087 QUG131082:QUH131087 REC131082:RED131087 RNY131082:RNZ131087 RXU131082:RXV131087 SHQ131082:SHR131087 SRM131082:SRN131087 TBI131082:TBJ131087 TLE131082:TLF131087 TVA131082:TVB131087 UEW131082:UEX131087 UOS131082:UOT131087 UYO131082:UYP131087 VIK131082:VIL131087 VSG131082:VSH131087 WCC131082:WCD131087 WLY131082:WLZ131087 WVU131082:WVV131087 M196618:N196623 JI196618:JJ196623 TE196618:TF196623 ADA196618:ADB196623 AMW196618:AMX196623 AWS196618:AWT196623 BGO196618:BGP196623 BQK196618:BQL196623 CAG196618:CAH196623 CKC196618:CKD196623 CTY196618:CTZ196623 DDU196618:DDV196623 DNQ196618:DNR196623 DXM196618:DXN196623 EHI196618:EHJ196623 ERE196618:ERF196623 FBA196618:FBB196623 FKW196618:FKX196623 FUS196618:FUT196623 GEO196618:GEP196623 GOK196618:GOL196623 GYG196618:GYH196623 HIC196618:HID196623 HRY196618:HRZ196623 IBU196618:IBV196623 ILQ196618:ILR196623 IVM196618:IVN196623 JFI196618:JFJ196623 JPE196618:JPF196623 JZA196618:JZB196623 KIW196618:KIX196623 KSS196618:KST196623 LCO196618:LCP196623 LMK196618:LML196623 LWG196618:LWH196623 MGC196618:MGD196623 MPY196618:MPZ196623 MZU196618:MZV196623 NJQ196618:NJR196623 NTM196618:NTN196623 ODI196618:ODJ196623 ONE196618:ONF196623 OXA196618:OXB196623 PGW196618:PGX196623 PQS196618:PQT196623 QAO196618:QAP196623 QKK196618:QKL196623 QUG196618:QUH196623 REC196618:RED196623 RNY196618:RNZ196623 RXU196618:RXV196623 SHQ196618:SHR196623 SRM196618:SRN196623 TBI196618:TBJ196623 TLE196618:TLF196623 TVA196618:TVB196623 UEW196618:UEX196623 UOS196618:UOT196623 UYO196618:UYP196623 VIK196618:VIL196623 VSG196618:VSH196623 WCC196618:WCD196623 WLY196618:WLZ196623 WVU196618:WVV196623 M262154:N262159 JI262154:JJ262159 TE262154:TF262159 ADA262154:ADB262159 AMW262154:AMX262159 AWS262154:AWT262159 BGO262154:BGP262159 BQK262154:BQL262159 CAG262154:CAH262159 CKC262154:CKD262159 CTY262154:CTZ262159 DDU262154:DDV262159 DNQ262154:DNR262159 DXM262154:DXN262159 EHI262154:EHJ262159 ERE262154:ERF262159 FBA262154:FBB262159 FKW262154:FKX262159 FUS262154:FUT262159 GEO262154:GEP262159 GOK262154:GOL262159 GYG262154:GYH262159 HIC262154:HID262159 HRY262154:HRZ262159 IBU262154:IBV262159 ILQ262154:ILR262159 IVM262154:IVN262159 JFI262154:JFJ262159 JPE262154:JPF262159 JZA262154:JZB262159 KIW262154:KIX262159 KSS262154:KST262159 LCO262154:LCP262159 LMK262154:LML262159 LWG262154:LWH262159 MGC262154:MGD262159 MPY262154:MPZ262159 MZU262154:MZV262159 NJQ262154:NJR262159 NTM262154:NTN262159 ODI262154:ODJ262159 ONE262154:ONF262159 OXA262154:OXB262159 PGW262154:PGX262159 PQS262154:PQT262159 QAO262154:QAP262159 QKK262154:QKL262159 QUG262154:QUH262159 REC262154:RED262159 RNY262154:RNZ262159 RXU262154:RXV262159 SHQ262154:SHR262159 SRM262154:SRN262159 TBI262154:TBJ262159 TLE262154:TLF262159 TVA262154:TVB262159 UEW262154:UEX262159 UOS262154:UOT262159 UYO262154:UYP262159 VIK262154:VIL262159 VSG262154:VSH262159 WCC262154:WCD262159 WLY262154:WLZ262159 WVU262154:WVV262159 M327690:N327695 JI327690:JJ327695 TE327690:TF327695 ADA327690:ADB327695 AMW327690:AMX327695 AWS327690:AWT327695 BGO327690:BGP327695 BQK327690:BQL327695 CAG327690:CAH327695 CKC327690:CKD327695 CTY327690:CTZ327695 DDU327690:DDV327695 DNQ327690:DNR327695 DXM327690:DXN327695 EHI327690:EHJ327695 ERE327690:ERF327695 FBA327690:FBB327695 FKW327690:FKX327695 FUS327690:FUT327695 GEO327690:GEP327695 GOK327690:GOL327695 GYG327690:GYH327695 HIC327690:HID327695 HRY327690:HRZ327695 IBU327690:IBV327695 ILQ327690:ILR327695 IVM327690:IVN327695 JFI327690:JFJ327695 JPE327690:JPF327695 JZA327690:JZB327695 KIW327690:KIX327695 KSS327690:KST327695 LCO327690:LCP327695 LMK327690:LML327695 LWG327690:LWH327695 MGC327690:MGD327695 MPY327690:MPZ327695 MZU327690:MZV327695 NJQ327690:NJR327695 NTM327690:NTN327695 ODI327690:ODJ327695 ONE327690:ONF327695 OXA327690:OXB327695 PGW327690:PGX327695 PQS327690:PQT327695 QAO327690:QAP327695 QKK327690:QKL327695 QUG327690:QUH327695 REC327690:RED327695 RNY327690:RNZ327695 RXU327690:RXV327695 SHQ327690:SHR327695 SRM327690:SRN327695 TBI327690:TBJ327695 TLE327690:TLF327695 TVA327690:TVB327695 UEW327690:UEX327695 UOS327690:UOT327695 UYO327690:UYP327695 VIK327690:VIL327695 VSG327690:VSH327695 WCC327690:WCD327695 WLY327690:WLZ327695 WVU327690:WVV327695 M393226:N393231 JI393226:JJ393231 TE393226:TF393231 ADA393226:ADB393231 AMW393226:AMX393231 AWS393226:AWT393231 BGO393226:BGP393231 BQK393226:BQL393231 CAG393226:CAH393231 CKC393226:CKD393231 CTY393226:CTZ393231 DDU393226:DDV393231 DNQ393226:DNR393231 DXM393226:DXN393231 EHI393226:EHJ393231 ERE393226:ERF393231 FBA393226:FBB393231 FKW393226:FKX393231 FUS393226:FUT393231 GEO393226:GEP393231 GOK393226:GOL393231 GYG393226:GYH393231 HIC393226:HID393231 HRY393226:HRZ393231 IBU393226:IBV393231 ILQ393226:ILR393231 IVM393226:IVN393231 JFI393226:JFJ393231 JPE393226:JPF393231 JZA393226:JZB393231 KIW393226:KIX393231 KSS393226:KST393231 LCO393226:LCP393231 LMK393226:LML393231 LWG393226:LWH393231 MGC393226:MGD393231 MPY393226:MPZ393231 MZU393226:MZV393231 NJQ393226:NJR393231 NTM393226:NTN393231 ODI393226:ODJ393231 ONE393226:ONF393231 OXA393226:OXB393231 PGW393226:PGX393231 PQS393226:PQT393231 QAO393226:QAP393231 QKK393226:QKL393231 QUG393226:QUH393231 REC393226:RED393231 RNY393226:RNZ393231 RXU393226:RXV393231 SHQ393226:SHR393231 SRM393226:SRN393231 TBI393226:TBJ393231 TLE393226:TLF393231 TVA393226:TVB393231 UEW393226:UEX393231 UOS393226:UOT393231 UYO393226:UYP393231 VIK393226:VIL393231 VSG393226:VSH393231 WCC393226:WCD393231 WLY393226:WLZ393231 WVU393226:WVV393231 M458762:N458767 JI458762:JJ458767 TE458762:TF458767 ADA458762:ADB458767 AMW458762:AMX458767 AWS458762:AWT458767 BGO458762:BGP458767 BQK458762:BQL458767 CAG458762:CAH458767 CKC458762:CKD458767 CTY458762:CTZ458767 DDU458762:DDV458767 DNQ458762:DNR458767 DXM458762:DXN458767 EHI458762:EHJ458767 ERE458762:ERF458767 FBA458762:FBB458767 FKW458762:FKX458767 FUS458762:FUT458767 GEO458762:GEP458767 GOK458762:GOL458767 GYG458762:GYH458767 HIC458762:HID458767 HRY458762:HRZ458767 IBU458762:IBV458767 ILQ458762:ILR458767 IVM458762:IVN458767 JFI458762:JFJ458767 JPE458762:JPF458767 JZA458762:JZB458767 KIW458762:KIX458767 KSS458762:KST458767 LCO458762:LCP458767 LMK458762:LML458767 LWG458762:LWH458767 MGC458762:MGD458767 MPY458762:MPZ458767 MZU458762:MZV458767 NJQ458762:NJR458767 NTM458762:NTN458767 ODI458762:ODJ458767 ONE458762:ONF458767 OXA458762:OXB458767 PGW458762:PGX458767 PQS458762:PQT458767 QAO458762:QAP458767 QKK458762:QKL458767 QUG458762:QUH458767 REC458762:RED458767 RNY458762:RNZ458767 RXU458762:RXV458767 SHQ458762:SHR458767 SRM458762:SRN458767 TBI458762:TBJ458767 TLE458762:TLF458767 TVA458762:TVB458767 UEW458762:UEX458767 UOS458762:UOT458767 UYO458762:UYP458767 VIK458762:VIL458767 VSG458762:VSH458767 WCC458762:WCD458767 WLY458762:WLZ458767 WVU458762:WVV458767 M524298:N524303 JI524298:JJ524303 TE524298:TF524303 ADA524298:ADB524303 AMW524298:AMX524303 AWS524298:AWT524303 BGO524298:BGP524303 BQK524298:BQL524303 CAG524298:CAH524303 CKC524298:CKD524303 CTY524298:CTZ524303 DDU524298:DDV524303 DNQ524298:DNR524303 DXM524298:DXN524303 EHI524298:EHJ524303 ERE524298:ERF524303 FBA524298:FBB524303 FKW524298:FKX524303 FUS524298:FUT524303 GEO524298:GEP524303 GOK524298:GOL524303 GYG524298:GYH524303 HIC524298:HID524303 HRY524298:HRZ524303 IBU524298:IBV524303 ILQ524298:ILR524303 IVM524298:IVN524303 JFI524298:JFJ524303 JPE524298:JPF524303 JZA524298:JZB524303 KIW524298:KIX524303 KSS524298:KST524303 LCO524298:LCP524303 LMK524298:LML524303 LWG524298:LWH524303 MGC524298:MGD524303 MPY524298:MPZ524303 MZU524298:MZV524303 NJQ524298:NJR524303 NTM524298:NTN524303 ODI524298:ODJ524303 ONE524298:ONF524303 OXA524298:OXB524303 PGW524298:PGX524303 PQS524298:PQT524303 QAO524298:QAP524303 QKK524298:QKL524303 QUG524298:QUH524303 REC524298:RED524303 RNY524298:RNZ524303 RXU524298:RXV524303 SHQ524298:SHR524303 SRM524298:SRN524303 TBI524298:TBJ524303 TLE524298:TLF524303 TVA524298:TVB524303 UEW524298:UEX524303 UOS524298:UOT524303 UYO524298:UYP524303 VIK524298:VIL524303 VSG524298:VSH524303 WCC524298:WCD524303 WLY524298:WLZ524303 WVU524298:WVV524303 M589834:N589839 JI589834:JJ589839 TE589834:TF589839 ADA589834:ADB589839 AMW589834:AMX589839 AWS589834:AWT589839 BGO589834:BGP589839 BQK589834:BQL589839 CAG589834:CAH589839 CKC589834:CKD589839 CTY589834:CTZ589839 DDU589834:DDV589839 DNQ589834:DNR589839 DXM589834:DXN589839 EHI589834:EHJ589839 ERE589834:ERF589839 FBA589834:FBB589839 FKW589834:FKX589839 FUS589834:FUT589839 GEO589834:GEP589839 GOK589834:GOL589839 GYG589834:GYH589839 HIC589834:HID589839 HRY589834:HRZ589839 IBU589834:IBV589839 ILQ589834:ILR589839 IVM589834:IVN589839 JFI589834:JFJ589839 JPE589834:JPF589839 JZA589834:JZB589839 KIW589834:KIX589839 KSS589834:KST589839 LCO589834:LCP589839 LMK589834:LML589839 LWG589834:LWH589839 MGC589834:MGD589839 MPY589834:MPZ589839 MZU589834:MZV589839 NJQ589834:NJR589839 NTM589834:NTN589839 ODI589834:ODJ589839 ONE589834:ONF589839 OXA589834:OXB589839 PGW589834:PGX589839 PQS589834:PQT589839 QAO589834:QAP589839 QKK589834:QKL589839 QUG589834:QUH589839 REC589834:RED589839 RNY589834:RNZ589839 RXU589834:RXV589839 SHQ589834:SHR589839 SRM589834:SRN589839 TBI589834:TBJ589839 TLE589834:TLF589839 TVA589834:TVB589839 UEW589834:UEX589839 UOS589834:UOT589839 UYO589834:UYP589839 VIK589834:VIL589839 VSG589834:VSH589839 WCC589834:WCD589839 WLY589834:WLZ589839 WVU589834:WVV589839 M655370:N655375 JI655370:JJ655375 TE655370:TF655375 ADA655370:ADB655375 AMW655370:AMX655375 AWS655370:AWT655375 BGO655370:BGP655375 BQK655370:BQL655375 CAG655370:CAH655375 CKC655370:CKD655375 CTY655370:CTZ655375 DDU655370:DDV655375 DNQ655370:DNR655375 DXM655370:DXN655375 EHI655370:EHJ655375 ERE655370:ERF655375 FBA655370:FBB655375 FKW655370:FKX655375 FUS655370:FUT655375 GEO655370:GEP655375 GOK655370:GOL655375 GYG655370:GYH655375 HIC655370:HID655375 HRY655370:HRZ655375 IBU655370:IBV655375 ILQ655370:ILR655375 IVM655370:IVN655375 JFI655370:JFJ655375 JPE655370:JPF655375 JZA655370:JZB655375 KIW655370:KIX655375 KSS655370:KST655375 LCO655370:LCP655375 LMK655370:LML655375 LWG655370:LWH655375 MGC655370:MGD655375 MPY655370:MPZ655375 MZU655370:MZV655375 NJQ655370:NJR655375 NTM655370:NTN655375 ODI655370:ODJ655375 ONE655370:ONF655375 OXA655370:OXB655375 PGW655370:PGX655375 PQS655370:PQT655375 QAO655370:QAP655375 QKK655370:QKL655375 QUG655370:QUH655375 REC655370:RED655375 RNY655370:RNZ655375 RXU655370:RXV655375 SHQ655370:SHR655375 SRM655370:SRN655375 TBI655370:TBJ655375 TLE655370:TLF655375 TVA655370:TVB655375 UEW655370:UEX655375 UOS655370:UOT655375 UYO655370:UYP655375 VIK655370:VIL655375 VSG655370:VSH655375 WCC655370:WCD655375 WLY655370:WLZ655375 WVU655370:WVV655375 M720906:N720911 JI720906:JJ720911 TE720906:TF720911 ADA720906:ADB720911 AMW720906:AMX720911 AWS720906:AWT720911 BGO720906:BGP720911 BQK720906:BQL720911 CAG720906:CAH720911 CKC720906:CKD720911 CTY720906:CTZ720911 DDU720906:DDV720911 DNQ720906:DNR720911 DXM720906:DXN720911 EHI720906:EHJ720911 ERE720906:ERF720911 FBA720906:FBB720911 FKW720906:FKX720911 FUS720906:FUT720911 GEO720906:GEP720911 GOK720906:GOL720911 GYG720906:GYH720911 HIC720906:HID720911 HRY720906:HRZ720911 IBU720906:IBV720911 ILQ720906:ILR720911 IVM720906:IVN720911 JFI720906:JFJ720911 JPE720906:JPF720911 JZA720906:JZB720911 KIW720906:KIX720911 KSS720906:KST720911 LCO720906:LCP720911 LMK720906:LML720911 LWG720906:LWH720911 MGC720906:MGD720911 MPY720906:MPZ720911 MZU720906:MZV720911 NJQ720906:NJR720911 NTM720906:NTN720911 ODI720906:ODJ720911 ONE720906:ONF720911 OXA720906:OXB720911 PGW720906:PGX720911 PQS720906:PQT720911 QAO720906:QAP720911 QKK720906:QKL720911 QUG720906:QUH720911 REC720906:RED720911 RNY720906:RNZ720911 RXU720906:RXV720911 SHQ720906:SHR720911 SRM720906:SRN720911 TBI720906:TBJ720911 TLE720906:TLF720911 TVA720906:TVB720911 UEW720906:UEX720911 UOS720906:UOT720911 UYO720906:UYP720911 VIK720906:VIL720911 VSG720906:VSH720911 WCC720906:WCD720911 WLY720906:WLZ720911 WVU720906:WVV720911 M786442:N786447 JI786442:JJ786447 TE786442:TF786447 ADA786442:ADB786447 AMW786442:AMX786447 AWS786442:AWT786447 BGO786442:BGP786447 BQK786442:BQL786447 CAG786442:CAH786447 CKC786442:CKD786447 CTY786442:CTZ786447 DDU786442:DDV786447 DNQ786442:DNR786447 DXM786442:DXN786447 EHI786442:EHJ786447 ERE786442:ERF786447 FBA786442:FBB786447 FKW786442:FKX786447 FUS786442:FUT786447 GEO786442:GEP786447 GOK786442:GOL786447 GYG786442:GYH786447 HIC786442:HID786447 HRY786442:HRZ786447 IBU786442:IBV786447 ILQ786442:ILR786447 IVM786442:IVN786447 JFI786442:JFJ786447 JPE786442:JPF786447 JZA786442:JZB786447 KIW786442:KIX786447 KSS786442:KST786447 LCO786442:LCP786447 LMK786442:LML786447 LWG786442:LWH786447 MGC786442:MGD786447 MPY786442:MPZ786447 MZU786442:MZV786447 NJQ786442:NJR786447 NTM786442:NTN786447 ODI786442:ODJ786447 ONE786442:ONF786447 OXA786442:OXB786447 PGW786442:PGX786447 PQS786442:PQT786447 QAO786442:QAP786447 QKK786442:QKL786447 QUG786442:QUH786447 REC786442:RED786447 RNY786442:RNZ786447 RXU786442:RXV786447 SHQ786442:SHR786447 SRM786442:SRN786447 TBI786442:TBJ786447 TLE786442:TLF786447 TVA786442:TVB786447 UEW786442:UEX786447 UOS786442:UOT786447 UYO786442:UYP786447 VIK786442:VIL786447 VSG786442:VSH786447 WCC786442:WCD786447 WLY786442:WLZ786447 WVU786442:WVV786447 M851978:N851983 JI851978:JJ851983 TE851978:TF851983 ADA851978:ADB851983 AMW851978:AMX851983 AWS851978:AWT851983 BGO851978:BGP851983 BQK851978:BQL851983 CAG851978:CAH851983 CKC851978:CKD851983 CTY851978:CTZ851983 DDU851978:DDV851983 DNQ851978:DNR851983 DXM851978:DXN851983 EHI851978:EHJ851983 ERE851978:ERF851983 FBA851978:FBB851983 FKW851978:FKX851983 FUS851978:FUT851983 GEO851978:GEP851983 GOK851978:GOL851983 GYG851978:GYH851983 HIC851978:HID851983 HRY851978:HRZ851983 IBU851978:IBV851983 ILQ851978:ILR851983 IVM851978:IVN851983 JFI851978:JFJ851983 JPE851978:JPF851983 JZA851978:JZB851983 KIW851978:KIX851983 KSS851978:KST851983 LCO851978:LCP851983 LMK851978:LML851983 LWG851978:LWH851983 MGC851978:MGD851983 MPY851978:MPZ851983 MZU851978:MZV851983 NJQ851978:NJR851983 NTM851978:NTN851983 ODI851978:ODJ851983 ONE851978:ONF851983 OXA851978:OXB851983 PGW851978:PGX851983 PQS851978:PQT851983 QAO851978:QAP851983 QKK851978:QKL851983 QUG851978:QUH851983 REC851978:RED851983 RNY851978:RNZ851983 RXU851978:RXV851983 SHQ851978:SHR851983 SRM851978:SRN851983 TBI851978:TBJ851983 TLE851978:TLF851983 TVA851978:TVB851983 UEW851978:UEX851983 UOS851978:UOT851983 UYO851978:UYP851983 VIK851978:VIL851983 VSG851978:VSH851983 WCC851978:WCD851983 WLY851978:WLZ851983 WVU851978:WVV851983 M917514:N917519 JI917514:JJ917519 TE917514:TF917519 ADA917514:ADB917519 AMW917514:AMX917519 AWS917514:AWT917519 BGO917514:BGP917519 BQK917514:BQL917519 CAG917514:CAH917519 CKC917514:CKD917519 CTY917514:CTZ917519 DDU917514:DDV917519 DNQ917514:DNR917519 DXM917514:DXN917519 EHI917514:EHJ917519 ERE917514:ERF917519 FBA917514:FBB917519 FKW917514:FKX917519 FUS917514:FUT917519 GEO917514:GEP917519 GOK917514:GOL917519 GYG917514:GYH917519 HIC917514:HID917519 HRY917514:HRZ917519 IBU917514:IBV917519 ILQ917514:ILR917519 IVM917514:IVN917519 JFI917514:JFJ917519 JPE917514:JPF917519 JZA917514:JZB917519 KIW917514:KIX917519 KSS917514:KST917519 LCO917514:LCP917519 LMK917514:LML917519 LWG917514:LWH917519 MGC917514:MGD917519 MPY917514:MPZ917519 MZU917514:MZV917519 NJQ917514:NJR917519 NTM917514:NTN917519 ODI917514:ODJ917519 ONE917514:ONF917519 OXA917514:OXB917519 PGW917514:PGX917519 PQS917514:PQT917519 QAO917514:QAP917519 QKK917514:QKL917519 QUG917514:QUH917519 REC917514:RED917519 RNY917514:RNZ917519 RXU917514:RXV917519 SHQ917514:SHR917519 SRM917514:SRN917519 TBI917514:TBJ917519 TLE917514:TLF917519 TVA917514:TVB917519 UEW917514:UEX917519 UOS917514:UOT917519 UYO917514:UYP917519 VIK917514:VIL917519 VSG917514:VSH917519 WCC917514:WCD917519 WLY917514:WLZ917519 WVU917514:WVV917519 M983050:N983055 JI983050:JJ983055 TE983050:TF983055 ADA983050:ADB983055 AMW983050:AMX983055 AWS983050:AWT983055 BGO983050:BGP983055 BQK983050:BQL983055 CAG983050:CAH983055 CKC983050:CKD983055 CTY983050:CTZ983055 DDU983050:DDV983055 DNQ983050:DNR983055 DXM983050:DXN983055 EHI983050:EHJ983055 ERE983050:ERF983055 FBA983050:FBB983055 FKW983050:FKX983055 FUS983050:FUT983055 GEO983050:GEP983055 GOK983050:GOL983055 GYG983050:GYH983055 HIC983050:HID983055 HRY983050:HRZ983055 IBU983050:IBV983055 ILQ983050:ILR983055 IVM983050:IVN983055 JFI983050:JFJ983055 JPE983050:JPF983055 JZA983050:JZB983055 KIW983050:KIX983055 KSS983050:KST983055 LCO983050:LCP983055 LMK983050:LML983055 LWG983050:LWH983055 MGC983050:MGD983055 MPY983050:MPZ983055 MZU983050:MZV983055 NJQ983050:NJR983055 NTM983050:NTN983055 ODI983050:ODJ983055 ONE983050:ONF983055 OXA983050:OXB983055 PGW983050:PGX983055 PQS983050:PQT983055 QAO983050:QAP983055 QKK983050:QKL983055 QUG983050:QUH983055 REC983050:RED983055 RNY983050:RNZ983055 RXU983050:RXV983055 SHQ983050:SHR983055 SRM983050:SRN983055 TBI983050:TBJ983055 TLE983050:TLF983055 TVA983050:TVB983055 UEW983050:UEX983055 UOS983050:UOT983055 UYO983050:UYP983055 VIK983050:VIL983055 VSG983050:VSH983055 WCC983050:WCD983055 WLY983050:WLZ983055 WVU983050:WVV983055">
      <formula1>Impacto</formula1>
    </dataValidation>
    <dataValidation type="list" showInputMessage="1" showErrorMessage="1" sqref="L10:L15 JH10:JH15 TD10:TD15 ACZ10:ACZ15 AMV10:AMV15 AWR10:AWR15 BGN10:BGN15 BQJ10:BQJ15 CAF10:CAF15 CKB10:CKB15 CTX10:CTX15 DDT10:DDT15 DNP10:DNP15 DXL10:DXL15 EHH10:EHH15 ERD10:ERD15 FAZ10:FAZ15 FKV10:FKV15 FUR10:FUR15 GEN10:GEN15 GOJ10:GOJ15 GYF10:GYF15 HIB10:HIB15 HRX10:HRX15 IBT10:IBT15 ILP10:ILP15 IVL10:IVL15 JFH10:JFH15 JPD10:JPD15 JYZ10:JYZ15 KIV10:KIV15 KSR10:KSR15 LCN10:LCN15 LMJ10:LMJ15 LWF10:LWF15 MGB10:MGB15 MPX10:MPX15 MZT10:MZT15 NJP10:NJP15 NTL10:NTL15 ODH10:ODH15 OND10:OND15 OWZ10:OWZ15 PGV10:PGV15 PQR10:PQR15 QAN10:QAN15 QKJ10:QKJ15 QUF10:QUF15 REB10:REB15 RNX10:RNX15 RXT10:RXT15 SHP10:SHP15 SRL10:SRL15 TBH10:TBH15 TLD10:TLD15 TUZ10:TUZ15 UEV10:UEV15 UOR10:UOR15 UYN10:UYN15 VIJ10:VIJ15 VSF10:VSF15 WCB10:WCB15 WLX10:WLX15 WVT10:WVT15 L65546:L65551 JH65546:JH65551 TD65546:TD65551 ACZ65546:ACZ65551 AMV65546:AMV65551 AWR65546:AWR65551 BGN65546:BGN65551 BQJ65546:BQJ65551 CAF65546:CAF65551 CKB65546:CKB65551 CTX65546:CTX65551 DDT65546:DDT65551 DNP65546:DNP65551 DXL65546:DXL65551 EHH65546:EHH65551 ERD65546:ERD65551 FAZ65546:FAZ65551 FKV65546:FKV65551 FUR65546:FUR65551 GEN65546:GEN65551 GOJ65546:GOJ65551 GYF65546:GYF65551 HIB65546:HIB65551 HRX65546:HRX65551 IBT65546:IBT65551 ILP65546:ILP65551 IVL65546:IVL65551 JFH65546:JFH65551 JPD65546:JPD65551 JYZ65546:JYZ65551 KIV65546:KIV65551 KSR65546:KSR65551 LCN65546:LCN65551 LMJ65546:LMJ65551 LWF65546:LWF65551 MGB65546:MGB65551 MPX65546:MPX65551 MZT65546:MZT65551 NJP65546:NJP65551 NTL65546:NTL65551 ODH65546:ODH65551 OND65546:OND65551 OWZ65546:OWZ65551 PGV65546:PGV65551 PQR65546:PQR65551 QAN65546:QAN65551 QKJ65546:QKJ65551 QUF65546:QUF65551 REB65546:REB65551 RNX65546:RNX65551 RXT65546:RXT65551 SHP65546:SHP65551 SRL65546:SRL65551 TBH65546:TBH65551 TLD65546:TLD65551 TUZ65546:TUZ65551 UEV65546:UEV65551 UOR65546:UOR65551 UYN65546:UYN65551 VIJ65546:VIJ65551 VSF65546:VSF65551 WCB65546:WCB65551 WLX65546:WLX65551 WVT65546:WVT65551 L131082:L131087 JH131082:JH131087 TD131082:TD131087 ACZ131082:ACZ131087 AMV131082:AMV131087 AWR131082:AWR131087 BGN131082:BGN131087 BQJ131082:BQJ131087 CAF131082:CAF131087 CKB131082:CKB131087 CTX131082:CTX131087 DDT131082:DDT131087 DNP131082:DNP131087 DXL131082:DXL131087 EHH131082:EHH131087 ERD131082:ERD131087 FAZ131082:FAZ131087 FKV131082:FKV131087 FUR131082:FUR131087 GEN131082:GEN131087 GOJ131082:GOJ131087 GYF131082:GYF131087 HIB131082:HIB131087 HRX131082:HRX131087 IBT131082:IBT131087 ILP131082:ILP131087 IVL131082:IVL131087 JFH131082:JFH131087 JPD131082:JPD131087 JYZ131082:JYZ131087 KIV131082:KIV131087 KSR131082:KSR131087 LCN131082:LCN131087 LMJ131082:LMJ131087 LWF131082:LWF131087 MGB131082:MGB131087 MPX131082:MPX131087 MZT131082:MZT131087 NJP131082:NJP131087 NTL131082:NTL131087 ODH131082:ODH131087 OND131082:OND131087 OWZ131082:OWZ131087 PGV131082:PGV131087 PQR131082:PQR131087 QAN131082:QAN131087 QKJ131082:QKJ131087 QUF131082:QUF131087 REB131082:REB131087 RNX131082:RNX131087 RXT131082:RXT131087 SHP131082:SHP131087 SRL131082:SRL131087 TBH131082:TBH131087 TLD131082:TLD131087 TUZ131082:TUZ131087 UEV131082:UEV131087 UOR131082:UOR131087 UYN131082:UYN131087 VIJ131082:VIJ131087 VSF131082:VSF131087 WCB131082:WCB131087 WLX131082:WLX131087 WVT131082:WVT131087 L196618:L196623 JH196618:JH196623 TD196618:TD196623 ACZ196618:ACZ196623 AMV196618:AMV196623 AWR196618:AWR196623 BGN196618:BGN196623 BQJ196618:BQJ196623 CAF196618:CAF196623 CKB196618:CKB196623 CTX196618:CTX196623 DDT196618:DDT196623 DNP196618:DNP196623 DXL196618:DXL196623 EHH196618:EHH196623 ERD196618:ERD196623 FAZ196618:FAZ196623 FKV196618:FKV196623 FUR196618:FUR196623 GEN196618:GEN196623 GOJ196618:GOJ196623 GYF196618:GYF196623 HIB196618:HIB196623 HRX196618:HRX196623 IBT196618:IBT196623 ILP196618:ILP196623 IVL196618:IVL196623 JFH196618:JFH196623 JPD196618:JPD196623 JYZ196618:JYZ196623 KIV196618:KIV196623 KSR196618:KSR196623 LCN196618:LCN196623 LMJ196618:LMJ196623 LWF196618:LWF196623 MGB196618:MGB196623 MPX196618:MPX196623 MZT196618:MZT196623 NJP196618:NJP196623 NTL196618:NTL196623 ODH196618:ODH196623 OND196618:OND196623 OWZ196618:OWZ196623 PGV196618:PGV196623 PQR196618:PQR196623 QAN196618:QAN196623 QKJ196618:QKJ196623 QUF196618:QUF196623 REB196618:REB196623 RNX196618:RNX196623 RXT196618:RXT196623 SHP196618:SHP196623 SRL196618:SRL196623 TBH196618:TBH196623 TLD196618:TLD196623 TUZ196618:TUZ196623 UEV196618:UEV196623 UOR196618:UOR196623 UYN196618:UYN196623 VIJ196618:VIJ196623 VSF196618:VSF196623 WCB196618:WCB196623 WLX196618:WLX196623 WVT196618:WVT196623 L262154:L262159 JH262154:JH262159 TD262154:TD262159 ACZ262154:ACZ262159 AMV262154:AMV262159 AWR262154:AWR262159 BGN262154:BGN262159 BQJ262154:BQJ262159 CAF262154:CAF262159 CKB262154:CKB262159 CTX262154:CTX262159 DDT262154:DDT262159 DNP262154:DNP262159 DXL262154:DXL262159 EHH262154:EHH262159 ERD262154:ERD262159 FAZ262154:FAZ262159 FKV262154:FKV262159 FUR262154:FUR262159 GEN262154:GEN262159 GOJ262154:GOJ262159 GYF262154:GYF262159 HIB262154:HIB262159 HRX262154:HRX262159 IBT262154:IBT262159 ILP262154:ILP262159 IVL262154:IVL262159 JFH262154:JFH262159 JPD262154:JPD262159 JYZ262154:JYZ262159 KIV262154:KIV262159 KSR262154:KSR262159 LCN262154:LCN262159 LMJ262154:LMJ262159 LWF262154:LWF262159 MGB262154:MGB262159 MPX262154:MPX262159 MZT262154:MZT262159 NJP262154:NJP262159 NTL262154:NTL262159 ODH262154:ODH262159 OND262154:OND262159 OWZ262154:OWZ262159 PGV262154:PGV262159 PQR262154:PQR262159 QAN262154:QAN262159 QKJ262154:QKJ262159 QUF262154:QUF262159 REB262154:REB262159 RNX262154:RNX262159 RXT262154:RXT262159 SHP262154:SHP262159 SRL262154:SRL262159 TBH262154:TBH262159 TLD262154:TLD262159 TUZ262154:TUZ262159 UEV262154:UEV262159 UOR262154:UOR262159 UYN262154:UYN262159 VIJ262154:VIJ262159 VSF262154:VSF262159 WCB262154:WCB262159 WLX262154:WLX262159 WVT262154:WVT262159 L327690:L327695 JH327690:JH327695 TD327690:TD327695 ACZ327690:ACZ327695 AMV327690:AMV327695 AWR327690:AWR327695 BGN327690:BGN327695 BQJ327690:BQJ327695 CAF327690:CAF327695 CKB327690:CKB327695 CTX327690:CTX327695 DDT327690:DDT327695 DNP327690:DNP327695 DXL327690:DXL327695 EHH327690:EHH327695 ERD327690:ERD327695 FAZ327690:FAZ327695 FKV327690:FKV327695 FUR327690:FUR327695 GEN327690:GEN327695 GOJ327690:GOJ327695 GYF327690:GYF327695 HIB327690:HIB327695 HRX327690:HRX327695 IBT327690:IBT327695 ILP327690:ILP327695 IVL327690:IVL327695 JFH327690:JFH327695 JPD327690:JPD327695 JYZ327690:JYZ327695 KIV327690:KIV327695 KSR327690:KSR327695 LCN327690:LCN327695 LMJ327690:LMJ327695 LWF327690:LWF327695 MGB327690:MGB327695 MPX327690:MPX327695 MZT327690:MZT327695 NJP327690:NJP327695 NTL327690:NTL327695 ODH327690:ODH327695 OND327690:OND327695 OWZ327690:OWZ327695 PGV327690:PGV327695 PQR327690:PQR327695 QAN327690:QAN327695 QKJ327690:QKJ327695 QUF327690:QUF327695 REB327690:REB327695 RNX327690:RNX327695 RXT327690:RXT327695 SHP327690:SHP327695 SRL327690:SRL327695 TBH327690:TBH327695 TLD327690:TLD327695 TUZ327690:TUZ327695 UEV327690:UEV327695 UOR327690:UOR327695 UYN327690:UYN327695 VIJ327690:VIJ327695 VSF327690:VSF327695 WCB327690:WCB327695 WLX327690:WLX327695 WVT327690:WVT327695 L393226:L393231 JH393226:JH393231 TD393226:TD393231 ACZ393226:ACZ393231 AMV393226:AMV393231 AWR393226:AWR393231 BGN393226:BGN393231 BQJ393226:BQJ393231 CAF393226:CAF393231 CKB393226:CKB393231 CTX393226:CTX393231 DDT393226:DDT393231 DNP393226:DNP393231 DXL393226:DXL393231 EHH393226:EHH393231 ERD393226:ERD393231 FAZ393226:FAZ393231 FKV393226:FKV393231 FUR393226:FUR393231 GEN393226:GEN393231 GOJ393226:GOJ393231 GYF393226:GYF393231 HIB393226:HIB393231 HRX393226:HRX393231 IBT393226:IBT393231 ILP393226:ILP393231 IVL393226:IVL393231 JFH393226:JFH393231 JPD393226:JPD393231 JYZ393226:JYZ393231 KIV393226:KIV393231 KSR393226:KSR393231 LCN393226:LCN393231 LMJ393226:LMJ393231 LWF393226:LWF393231 MGB393226:MGB393231 MPX393226:MPX393231 MZT393226:MZT393231 NJP393226:NJP393231 NTL393226:NTL393231 ODH393226:ODH393231 OND393226:OND393231 OWZ393226:OWZ393231 PGV393226:PGV393231 PQR393226:PQR393231 QAN393226:QAN393231 QKJ393226:QKJ393231 QUF393226:QUF393231 REB393226:REB393231 RNX393226:RNX393231 RXT393226:RXT393231 SHP393226:SHP393231 SRL393226:SRL393231 TBH393226:TBH393231 TLD393226:TLD393231 TUZ393226:TUZ393231 UEV393226:UEV393231 UOR393226:UOR393231 UYN393226:UYN393231 VIJ393226:VIJ393231 VSF393226:VSF393231 WCB393226:WCB393231 WLX393226:WLX393231 WVT393226:WVT393231 L458762:L458767 JH458762:JH458767 TD458762:TD458767 ACZ458762:ACZ458767 AMV458762:AMV458767 AWR458762:AWR458767 BGN458762:BGN458767 BQJ458762:BQJ458767 CAF458762:CAF458767 CKB458762:CKB458767 CTX458762:CTX458767 DDT458762:DDT458767 DNP458762:DNP458767 DXL458762:DXL458767 EHH458762:EHH458767 ERD458762:ERD458767 FAZ458762:FAZ458767 FKV458762:FKV458767 FUR458762:FUR458767 GEN458762:GEN458767 GOJ458762:GOJ458767 GYF458762:GYF458767 HIB458762:HIB458767 HRX458762:HRX458767 IBT458762:IBT458767 ILP458762:ILP458767 IVL458762:IVL458767 JFH458762:JFH458767 JPD458762:JPD458767 JYZ458762:JYZ458767 KIV458762:KIV458767 KSR458762:KSR458767 LCN458762:LCN458767 LMJ458762:LMJ458767 LWF458762:LWF458767 MGB458762:MGB458767 MPX458762:MPX458767 MZT458762:MZT458767 NJP458762:NJP458767 NTL458762:NTL458767 ODH458762:ODH458767 OND458762:OND458767 OWZ458762:OWZ458767 PGV458762:PGV458767 PQR458762:PQR458767 QAN458762:QAN458767 QKJ458762:QKJ458767 QUF458762:QUF458767 REB458762:REB458767 RNX458762:RNX458767 RXT458762:RXT458767 SHP458762:SHP458767 SRL458762:SRL458767 TBH458762:TBH458767 TLD458762:TLD458767 TUZ458762:TUZ458767 UEV458762:UEV458767 UOR458762:UOR458767 UYN458762:UYN458767 VIJ458762:VIJ458767 VSF458762:VSF458767 WCB458762:WCB458767 WLX458762:WLX458767 WVT458762:WVT458767 L524298:L524303 JH524298:JH524303 TD524298:TD524303 ACZ524298:ACZ524303 AMV524298:AMV524303 AWR524298:AWR524303 BGN524298:BGN524303 BQJ524298:BQJ524303 CAF524298:CAF524303 CKB524298:CKB524303 CTX524298:CTX524303 DDT524298:DDT524303 DNP524298:DNP524303 DXL524298:DXL524303 EHH524298:EHH524303 ERD524298:ERD524303 FAZ524298:FAZ524303 FKV524298:FKV524303 FUR524298:FUR524303 GEN524298:GEN524303 GOJ524298:GOJ524303 GYF524298:GYF524303 HIB524298:HIB524303 HRX524298:HRX524303 IBT524298:IBT524303 ILP524298:ILP524303 IVL524298:IVL524303 JFH524298:JFH524303 JPD524298:JPD524303 JYZ524298:JYZ524303 KIV524298:KIV524303 KSR524298:KSR524303 LCN524298:LCN524303 LMJ524298:LMJ524303 LWF524298:LWF524303 MGB524298:MGB524303 MPX524298:MPX524303 MZT524298:MZT524303 NJP524298:NJP524303 NTL524298:NTL524303 ODH524298:ODH524303 OND524298:OND524303 OWZ524298:OWZ524303 PGV524298:PGV524303 PQR524298:PQR524303 QAN524298:QAN524303 QKJ524298:QKJ524303 QUF524298:QUF524303 REB524298:REB524303 RNX524298:RNX524303 RXT524298:RXT524303 SHP524298:SHP524303 SRL524298:SRL524303 TBH524298:TBH524303 TLD524298:TLD524303 TUZ524298:TUZ524303 UEV524298:UEV524303 UOR524298:UOR524303 UYN524298:UYN524303 VIJ524298:VIJ524303 VSF524298:VSF524303 WCB524298:WCB524303 WLX524298:WLX524303 WVT524298:WVT524303 L589834:L589839 JH589834:JH589839 TD589834:TD589839 ACZ589834:ACZ589839 AMV589834:AMV589839 AWR589834:AWR589839 BGN589834:BGN589839 BQJ589834:BQJ589839 CAF589834:CAF589839 CKB589834:CKB589839 CTX589834:CTX589839 DDT589834:DDT589839 DNP589834:DNP589839 DXL589834:DXL589839 EHH589834:EHH589839 ERD589834:ERD589839 FAZ589834:FAZ589839 FKV589834:FKV589839 FUR589834:FUR589839 GEN589834:GEN589839 GOJ589834:GOJ589839 GYF589834:GYF589839 HIB589834:HIB589839 HRX589834:HRX589839 IBT589834:IBT589839 ILP589834:ILP589839 IVL589834:IVL589839 JFH589834:JFH589839 JPD589834:JPD589839 JYZ589834:JYZ589839 KIV589834:KIV589839 KSR589834:KSR589839 LCN589834:LCN589839 LMJ589834:LMJ589839 LWF589834:LWF589839 MGB589834:MGB589839 MPX589834:MPX589839 MZT589834:MZT589839 NJP589834:NJP589839 NTL589834:NTL589839 ODH589834:ODH589839 OND589834:OND589839 OWZ589834:OWZ589839 PGV589834:PGV589839 PQR589834:PQR589839 QAN589834:QAN589839 QKJ589834:QKJ589839 QUF589834:QUF589839 REB589834:REB589839 RNX589834:RNX589839 RXT589834:RXT589839 SHP589834:SHP589839 SRL589834:SRL589839 TBH589834:TBH589839 TLD589834:TLD589839 TUZ589834:TUZ589839 UEV589834:UEV589839 UOR589834:UOR589839 UYN589834:UYN589839 VIJ589834:VIJ589839 VSF589834:VSF589839 WCB589834:WCB589839 WLX589834:WLX589839 WVT589834:WVT589839 L655370:L655375 JH655370:JH655375 TD655370:TD655375 ACZ655370:ACZ655375 AMV655370:AMV655375 AWR655370:AWR655375 BGN655370:BGN655375 BQJ655370:BQJ655375 CAF655370:CAF655375 CKB655370:CKB655375 CTX655370:CTX655375 DDT655370:DDT655375 DNP655370:DNP655375 DXL655370:DXL655375 EHH655370:EHH655375 ERD655370:ERD655375 FAZ655370:FAZ655375 FKV655370:FKV655375 FUR655370:FUR655375 GEN655370:GEN655375 GOJ655370:GOJ655375 GYF655370:GYF655375 HIB655370:HIB655375 HRX655370:HRX655375 IBT655370:IBT655375 ILP655370:ILP655375 IVL655370:IVL655375 JFH655370:JFH655375 JPD655370:JPD655375 JYZ655370:JYZ655375 KIV655370:KIV655375 KSR655370:KSR655375 LCN655370:LCN655375 LMJ655370:LMJ655375 LWF655370:LWF655375 MGB655370:MGB655375 MPX655370:MPX655375 MZT655370:MZT655375 NJP655370:NJP655375 NTL655370:NTL655375 ODH655370:ODH655375 OND655370:OND655375 OWZ655370:OWZ655375 PGV655370:PGV655375 PQR655370:PQR655375 QAN655370:QAN655375 QKJ655370:QKJ655375 QUF655370:QUF655375 REB655370:REB655375 RNX655370:RNX655375 RXT655370:RXT655375 SHP655370:SHP655375 SRL655370:SRL655375 TBH655370:TBH655375 TLD655370:TLD655375 TUZ655370:TUZ655375 UEV655370:UEV655375 UOR655370:UOR655375 UYN655370:UYN655375 VIJ655370:VIJ655375 VSF655370:VSF655375 WCB655370:WCB655375 WLX655370:WLX655375 WVT655370:WVT655375 L720906:L720911 JH720906:JH720911 TD720906:TD720911 ACZ720906:ACZ720911 AMV720906:AMV720911 AWR720906:AWR720911 BGN720906:BGN720911 BQJ720906:BQJ720911 CAF720906:CAF720911 CKB720906:CKB720911 CTX720906:CTX720911 DDT720906:DDT720911 DNP720906:DNP720911 DXL720906:DXL720911 EHH720906:EHH720911 ERD720906:ERD720911 FAZ720906:FAZ720911 FKV720906:FKV720911 FUR720906:FUR720911 GEN720906:GEN720911 GOJ720906:GOJ720911 GYF720906:GYF720911 HIB720906:HIB720911 HRX720906:HRX720911 IBT720906:IBT720911 ILP720906:ILP720911 IVL720906:IVL720911 JFH720906:JFH720911 JPD720906:JPD720911 JYZ720906:JYZ720911 KIV720906:KIV720911 KSR720906:KSR720911 LCN720906:LCN720911 LMJ720906:LMJ720911 LWF720906:LWF720911 MGB720906:MGB720911 MPX720906:MPX720911 MZT720906:MZT720911 NJP720906:NJP720911 NTL720906:NTL720911 ODH720906:ODH720911 OND720906:OND720911 OWZ720906:OWZ720911 PGV720906:PGV720911 PQR720906:PQR720911 QAN720906:QAN720911 QKJ720906:QKJ720911 QUF720906:QUF720911 REB720906:REB720911 RNX720906:RNX720911 RXT720906:RXT720911 SHP720906:SHP720911 SRL720906:SRL720911 TBH720906:TBH720911 TLD720906:TLD720911 TUZ720906:TUZ720911 UEV720906:UEV720911 UOR720906:UOR720911 UYN720906:UYN720911 VIJ720906:VIJ720911 VSF720906:VSF720911 WCB720906:WCB720911 WLX720906:WLX720911 WVT720906:WVT720911 L786442:L786447 JH786442:JH786447 TD786442:TD786447 ACZ786442:ACZ786447 AMV786442:AMV786447 AWR786442:AWR786447 BGN786442:BGN786447 BQJ786442:BQJ786447 CAF786442:CAF786447 CKB786442:CKB786447 CTX786442:CTX786447 DDT786442:DDT786447 DNP786442:DNP786447 DXL786442:DXL786447 EHH786442:EHH786447 ERD786442:ERD786447 FAZ786442:FAZ786447 FKV786442:FKV786447 FUR786442:FUR786447 GEN786442:GEN786447 GOJ786442:GOJ786447 GYF786442:GYF786447 HIB786442:HIB786447 HRX786442:HRX786447 IBT786442:IBT786447 ILP786442:ILP786447 IVL786442:IVL786447 JFH786442:JFH786447 JPD786442:JPD786447 JYZ786442:JYZ786447 KIV786442:KIV786447 KSR786442:KSR786447 LCN786442:LCN786447 LMJ786442:LMJ786447 LWF786442:LWF786447 MGB786442:MGB786447 MPX786442:MPX786447 MZT786442:MZT786447 NJP786442:NJP786447 NTL786442:NTL786447 ODH786442:ODH786447 OND786442:OND786447 OWZ786442:OWZ786447 PGV786442:PGV786447 PQR786442:PQR786447 QAN786442:QAN786447 QKJ786442:QKJ786447 QUF786442:QUF786447 REB786442:REB786447 RNX786442:RNX786447 RXT786442:RXT786447 SHP786442:SHP786447 SRL786442:SRL786447 TBH786442:TBH786447 TLD786442:TLD786447 TUZ786442:TUZ786447 UEV786442:UEV786447 UOR786442:UOR786447 UYN786442:UYN786447 VIJ786442:VIJ786447 VSF786442:VSF786447 WCB786442:WCB786447 WLX786442:WLX786447 WVT786442:WVT786447 L851978:L851983 JH851978:JH851983 TD851978:TD851983 ACZ851978:ACZ851983 AMV851978:AMV851983 AWR851978:AWR851983 BGN851978:BGN851983 BQJ851978:BQJ851983 CAF851978:CAF851983 CKB851978:CKB851983 CTX851978:CTX851983 DDT851978:DDT851983 DNP851978:DNP851983 DXL851978:DXL851983 EHH851978:EHH851983 ERD851978:ERD851983 FAZ851978:FAZ851983 FKV851978:FKV851983 FUR851978:FUR851983 GEN851978:GEN851983 GOJ851978:GOJ851983 GYF851978:GYF851983 HIB851978:HIB851983 HRX851978:HRX851983 IBT851978:IBT851983 ILP851978:ILP851983 IVL851978:IVL851983 JFH851978:JFH851983 JPD851978:JPD851983 JYZ851978:JYZ851983 KIV851978:KIV851983 KSR851978:KSR851983 LCN851978:LCN851983 LMJ851978:LMJ851983 LWF851978:LWF851983 MGB851978:MGB851983 MPX851978:MPX851983 MZT851978:MZT851983 NJP851978:NJP851983 NTL851978:NTL851983 ODH851978:ODH851983 OND851978:OND851983 OWZ851978:OWZ851983 PGV851978:PGV851983 PQR851978:PQR851983 QAN851978:QAN851983 QKJ851978:QKJ851983 QUF851978:QUF851983 REB851978:REB851983 RNX851978:RNX851983 RXT851978:RXT851983 SHP851978:SHP851983 SRL851978:SRL851983 TBH851978:TBH851983 TLD851978:TLD851983 TUZ851978:TUZ851983 UEV851978:UEV851983 UOR851978:UOR851983 UYN851978:UYN851983 VIJ851978:VIJ851983 VSF851978:VSF851983 WCB851978:WCB851983 WLX851978:WLX851983 WVT851978:WVT851983 L917514:L917519 JH917514:JH917519 TD917514:TD917519 ACZ917514:ACZ917519 AMV917514:AMV917519 AWR917514:AWR917519 BGN917514:BGN917519 BQJ917514:BQJ917519 CAF917514:CAF917519 CKB917514:CKB917519 CTX917514:CTX917519 DDT917514:DDT917519 DNP917514:DNP917519 DXL917514:DXL917519 EHH917514:EHH917519 ERD917514:ERD917519 FAZ917514:FAZ917519 FKV917514:FKV917519 FUR917514:FUR917519 GEN917514:GEN917519 GOJ917514:GOJ917519 GYF917514:GYF917519 HIB917514:HIB917519 HRX917514:HRX917519 IBT917514:IBT917519 ILP917514:ILP917519 IVL917514:IVL917519 JFH917514:JFH917519 JPD917514:JPD917519 JYZ917514:JYZ917519 KIV917514:KIV917519 KSR917514:KSR917519 LCN917514:LCN917519 LMJ917514:LMJ917519 LWF917514:LWF917519 MGB917514:MGB917519 MPX917514:MPX917519 MZT917514:MZT917519 NJP917514:NJP917519 NTL917514:NTL917519 ODH917514:ODH917519 OND917514:OND917519 OWZ917514:OWZ917519 PGV917514:PGV917519 PQR917514:PQR917519 QAN917514:QAN917519 QKJ917514:QKJ917519 QUF917514:QUF917519 REB917514:REB917519 RNX917514:RNX917519 RXT917514:RXT917519 SHP917514:SHP917519 SRL917514:SRL917519 TBH917514:TBH917519 TLD917514:TLD917519 TUZ917514:TUZ917519 UEV917514:UEV917519 UOR917514:UOR917519 UYN917514:UYN917519 VIJ917514:VIJ917519 VSF917514:VSF917519 WCB917514:WCB917519 WLX917514:WLX917519 WVT917514:WVT917519 L983050:L983055 JH983050:JH983055 TD983050:TD983055 ACZ983050:ACZ983055 AMV983050:AMV983055 AWR983050:AWR983055 BGN983050:BGN983055 BQJ983050:BQJ983055 CAF983050:CAF983055 CKB983050:CKB983055 CTX983050:CTX983055 DDT983050:DDT983055 DNP983050:DNP983055 DXL983050:DXL983055 EHH983050:EHH983055 ERD983050:ERD983055 FAZ983050:FAZ983055 FKV983050:FKV983055 FUR983050:FUR983055 GEN983050:GEN983055 GOJ983050:GOJ983055 GYF983050:GYF983055 HIB983050:HIB983055 HRX983050:HRX983055 IBT983050:IBT983055 ILP983050:ILP983055 IVL983050:IVL983055 JFH983050:JFH983055 JPD983050:JPD983055 JYZ983050:JYZ983055 KIV983050:KIV983055 KSR983050:KSR983055 LCN983050:LCN983055 LMJ983050:LMJ983055 LWF983050:LWF983055 MGB983050:MGB983055 MPX983050:MPX983055 MZT983050:MZT983055 NJP983050:NJP983055 NTL983050:NTL983055 ODH983050:ODH983055 OND983050:OND983055 OWZ983050:OWZ983055 PGV983050:PGV983055 PQR983050:PQR983055 QAN983050:QAN983055 QKJ983050:QKJ983055 QUF983050:QUF983055 REB983050:REB983055 RNX983050:RNX983055 RXT983050:RXT983055 SHP983050:SHP983055 SRL983050:SRL983055 TBH983050:TBH983055 TLD983050:TLD983055 TUZ983050:TUZ983055 UEV983050:UEV983055 UOR983050:UOR983055 UYN983050:UYN983055 VIJ983050:VIJ983055 VSF983050:VSF983055 WCB983050:WCB983055 WLX983050:WLX983055 WVT983050:WVT983055">
      <formula1>Probabilidad</formula1>
    </dataValidation>
    <dataValidation type="list" allowBlank="1" showInputMessage="1" showErrorMessage="1" sqref="L6 JH6 TD6 ACZ6 AMV6 AWR6 BGN6 BQJ6 CAF6 CKB6 CTX6 DDT6 DNP6 DXL6 EHH6 ERD6 FAZ6 FKV6 FUR6 GEN6 GOJ6 GYF6 HIB6 HRX6 IBT6 ILP6 IVL6 JFH6 JPD6 JYZ6 KIV6 KSR6 LCN6 LMJ6 LWF6 MGB6 MPX6 MZT6 NJP6 NTL6 ODH6 OND6 OWZ6 PGV6 PQR6 QAN6 QKJ6 QUF6 REB6 RNX6 RXT6 SHP6 SRL6 TBH6 TLD6 TUZ6 UEV6 UOR6 UYN6 VIJ6 VSF6 WCB6 WLX6 WVT6 L65542 JH65542 TD65542 ACZ65542 AMV65542 AWR65542 BGN65542 BQJ65542 CAF65542 CKB65542 CTX65542 DDT65542 DNP65542 DXL65542 EHH65542 ERD65542 FAZ65542 FKV65542 FUR65542 GEN65542 GOJ65542 GYF65542 HIB65542 HRX65542 IBT65542 ILP65542 IVL65542 JFH65542 JPD65542 JYZ65542 KIV65542 KSR65542 LCN65542 LMJ65542 LWF65542 MGB65542 MPX65542 MZT65542 NJP65542 NTL65542 ODH65542 OND65542 OWZ65542 PGV65542 PQR65542 QAN65542 QKJ65542 QUF65542 REB65542 RNX65542 RXT65542 SHP65542 SRL65542 TBH65542 TLD65542 TUZ65542 UEV65542 UOR65542 UYN65542 VIJ65542 VSF65542 WCB65542 WLX65542 WVT65542 L131078 JH131078 TD131078 ACZ131078 AMV131078 AWR131078 BGN131078 BQJ131078 CAF131078 CKB131078 CTX131078 DDT131078 DNP131078 DXL131078 EHH131078 ERD131078 FAZ131078 FKV131078 FUR131078 GEN131078 GOJ131078 GYF131078 HIB131078 HRX131078 IBT131078 ILP131078 IVL131078 JFH131078 JPD131078 JYZ131078 KIV131078 KSR131078 LCN131078 LMJ131078 LWF131078 MGB131078 MPX131078 MZT131078 NJP131078 NTL131078 ODH131078 OND131078 OWZ131078 PGV131078 PQR131078 QAN131078 QKJ131078 QUF131078 REB131078 RNX131078 RXT131078 SHP131078 SRL131078 TBH131078 TLD131078 TUZ131078 UEV131078 UOR131078 UYN131078 VIJ131078 VSF131078 WCB131078 WLX131078 WVT131078 L196614 JH196614 TD196614 ACZ196614 AMV196614 AWR196614 BGN196614 BQJ196614 CAF196614 CKB196614 CTX196614 DDT196614 DNP196614 DXL196614 EHH196614 ERD196614 FAZ196614 FKV196614 FUR196614 GEN196614 GOJ196614 GYF196614 HIB196614 HRX196614 IBT196614 ILP196614 IVL196614 JFH196614 JPD196614 JYZ196614 KIV196614 KSR196614 LCN196614 LMJ196614 LWF196614 MGB196614 MPX196614 MZT196614 NJP196614 NTL196614 ODH196614 OND196614 OWZ196614 PGV196614 PQR196614 QAN196614 QKJ196614 QUF196614 REB196614 RNX196614 RXT196614 SHP196614 SRL196614 TBH196614 TLD196614 TUZ196614 UEV196614 UOR196614 UYN196614 VIJ196614 VSF196614 WCB196614 WLX196614 WVT196614 L262150 JH262150 TD262150 ACZ262150 AMV262150 AWR262150 BGN262150 BQJ262150 CAF262150 CKB262150 CTX262150 DDT262150 DNP262150 DXL262150 EHH262150 ERD262150 FAZ262150 FKV262150 FUR262150 GEN262150 GOJ262150 GYF262150 HIB262150 HRX262150 IBT262150 ILP262150 IVL262150 JFH262150 JPD262150 JYZ262150 KIV262150 KSR262150 LCN262150 LMJ262150 LWF262150 MGB262150 MPX262150 MZT262150 NJP262150 NTL262150 ODH262150 OND262150 OWZ262150 PGV262150 PQR262150 QAN262150 QKJ262150 QUF262150 REB262150 RNX262150 RXT262150 SHP262150 SRL262150 TBH262150 TLD262150 TUZ262150 UEV262150 UOR262150 UYN262150 VIJ262150 VSF262150 WCB262150 WLX262150 WVT262150 L327686 JH327686 TD327686 ACZ327686 AMV327686 AWR327686 BGN327686 BQJ327686 CAF327686 CKB327686 CTX327686 DDT327686 DNP327686 DXL327686 EHH327686 ERD327686 FAZ327686 FKV327686 FUR327686 GEN327686 GOJ327686 GYF327686 HIB327686 HRX327686 IBT327686 ILP327686 IVL327686 JFH327686 JPD327686 JYZ327686 KIV327686 KSR327686 LCN327686 LMJ327686 LWF327686 MGB327686 MPX327686 MZT327686 NJP327686 NTL327686 ODH327686 OND327686 OWZ327686 PGV327686 PQR327686 QAN327686 QKJ327686 QUF327686 REB327686 RNX327686 RXT327686 SHP327686 SRL327686 TBH327686 TLD327686 TUZ327686 UEV327686 UOR327686 UYN327686 VIJ327686 VSF327686 WCB327686 WLX327686 WVT327686 L393222 JH393222 TD393222 ACZ393222 AMV393222 AWR393222 BGN393222 BQJ393222 CAF393222 CKB393222 CTX393222 DDT393222 DNP393222 DXL393222 EHH393222 ERD393222 FAZ393222 FKV393222 FUR393222 GEN393222 GOJ393222 GYF393222 HIB393222 HRX393222 IBT393222 ILP393222 IVL393222 JFH393222 JPD393222 JYZ393222 KIV393222 KSR393222 LCN393222 LMJ393222 LWF393222 MGB393222 MPX393222 MZT393222 NJP393222 NTL393222 ODH393222 OND393222 OWZ393222 PGV393222 PQR393222 QAN393222 QKJ393222 QUF393222 REB393222 RNX393222 RXT393222 SHP393222 SRL393222 TBH393222 TLD393222 TUZ393222 UEV393222 UOR393222 UYN393222 VIJ393222 VSF393222 WCB393222 WLX393222 WVT393222 L458758 JH458758 TD458758 ACZ458758 AMV458758 AWR458758 BGN458758 BQJ458758 CAF458758 CKB458758 CTX458758 DDT458758 DNP458758 DXL458758 EHH458758 ERD458758 FAZ458758 FKV458758 FUR458758 GEN458758 GOJ458758 GYF458758 HIB458758 HRX458758 IBT458758 ILP458758 IVL458758 JFH458758 JPD458758 JYZ458758 KIV458758 KSR458758 LCN458758 LMJ458758 LWF458758 MGB458758 MPX458758 MZT458758 NJP458758 NTL458758 ODH458758 OND458758 OWZ458758 PGV458758 PQR458758 QAN458758 QKJ458758 QUF458758 REB458758 RNX458758 RXT458758 SHP458758 SRL458758 TBH458758 TLD458758 TUZ458758 UEV458758 UOR458758 UYN458758 VIJ458758 VSF458758 WCB458758 WLX458758 WVT458758 L524294 JH524294 TD524294 ACZ524294 AMV524294 AWR524294 BGN524294 BQJ524294 CAF524294 CKB524294 CTX524294 DDT524294 DNP524294 DXL524294 EHH524294 ERD524294 FAZ524294 FKV524294 FUR524294 GEN524294 GOJ524294 GYF524294 HIB524294 HRX524294 IBT524294 ILP524294 IVL524294 JFH524294 JPD524294 JYZ524294 KIV524294 KSR524294 LCN524294 LMJ524294 LWF524294 MGB524294 MPX524294 MZT524294 NJP524294 NTL524294 ODH524294 OND524294 OWZ524294 PGV524294 PQR524294 QAN524294 QKJ524294 QUF524294 REB524294 RNX524294 RXT524294 SHP524294 SRL524294 TBH524294 TLD524294 TUZ524294 UEV524294 UOR524294 UYN524294 VIJ524294 VSF524294 WCB524294 WLX524294 WVT524294 L589830 JH589830 TD589830 ACZ589830 AMV589830 AWR589830 BGN589830 BQJ589830 CAF589830 CKB589830 CTX589830 DDT589830 DNP589830 DXL589830 EHH589830 ERD589830 FAZ589830 FKV589830 FUR589830 GEN589830 GOJ589830 GYF589830 HIB589830 HRX589830 IBT589830 ILP589830 IVL589830 JFH589830 JPD589830 JYZ589830 KIV589830 KSR589830 LCN589830 LMJ589830 LWF589830 MGB589830 MPX589830 MZT589830 NJP589830 NTL589830 ODH589830 OND589830 OWZ589830 PGV589830 PQR589830 QAN589830 QKJ589830 QUF589830 REB589830 RNX589830 RXT589830 SHP589830 SRL589830 TBH589830 TLD589830 TUZ589830 UEV589830 UOR589830 UYN589830 VIJ589830 VSF589830 WCB589830 WLX589830 WVT589830 L655366 JH655366 TD655366 ACZ655366 AMV655366 AWR655366 BGN655366 BQJ655366 CAF655366 CKB655366 CTX655366 DDT655366 DNP655366 DXL655366 EHH655366 ERD655366 FAZ655366 FKV655366 FUR655366 GEN655366 GOJ655366 GYF655366 HIB655366 HRX655366 IBT655366 ILP655366 IVL655366 JFH655366 JPD655366 JYZ655366 KIV655366 KSR655366 LCN655366 LMJ655366 LWF655366 MGB655366 MPX655366 MZT655366 NJP655366 NTL655366 ODH655366 OND655366 OWZ655366 PGV655366 PQR655366 QAN655366 QKJ655366 QUF655366 REB655366 RNX655366 RXT655366 SHP655366 SRL655366 TBH655366 TLD655366 TUZ655366 UEV655366 UOR655366 UYN655366 VIJ655366 VSF655366 WCB655366 WLX655366 WVT655366 L720902 JH720902 TD720902 ACZ720902 AMV720902 AWR720902 BGN720902 BQJ720902 CAF720902 CKB720902 CTX720902 DDT720902 DNP720902 DXL720902 EHH720902 ERD720902 FAZ720902 FKV720902 FUR720902 GEN720902 GOJ720902 GYF720902 HIB720902 HRX720902 IBT720902 ILP720902 IVL720902 JFH720902 JPD720902 JYZ720902 KIV720902 KSR720902 LCN720902 LMJ720902 LWF720902 MGB720902 MPX720902 MZT720902 NJP720902 NTL720902 ODH720902 OND720902 OWZ720902 PGV720902 PQR720902 QAN720902 QKJ720902 QUF720902 REB720902 RNX720902 RXT720902 SHP720902 SRL720902 TBH720902 TLD720902 TUZ720902 UEV720902 UOR720902 UYN720902 VIJ720902 VSF720902 WCB720902 WLX720902 WVT720902 L786438 JH786438 TD786438 ACZ786438 AMV786438 AWR786438 BGN786438 BQJ786438 CAF786438 CKB786438 CTX786438 DDT786438 DNP786438 DXL786438 EHH786438 ERD786438 FAZ786438 FKV786438 FUR786438 GEN786438 GOJ786438 GYF786438 HIB786438 HRX786438 IBT786438 ILP786438 IVL786438 JFH786438 JPD786438 JYZ786438 KIV786438 KSR786438 LCN786438 LMJ786438 LWF786438 MGB786438 MPX786438 MZT786438 NJP786438 NTL786438 ODH786438 OND786438 OWZ786438 PGV786438 PQR786438 QAN786438 QKJ786438 QUF786438 REB786438 RNX786438 RXT786438 SHP786438 SRL786438 TBH786438 TLD786438 TUZ786438 UEV786438 UOR786438 UYN786438 VIJ786438 VSF786438 WCB786438 WLX786438 WVT786438 L851974 JH851974 TD851974 ACZ851974 AMV851974 AWR851974 BGN851974 BQJ851974 CAF851974 CKB851974 CTX851974 DDT851974 DNP851974 DXL851974 EHH851974 ERD851974 FAZ851974 FKV851974 FUR851974 GEN851974 GOJ851974 GYF851974 HIB851974 HRX851974 IBT851974 ILP851974 IVL851974 JFH851974 JPD851974 JYZ851974 KIV851974 KSR851974 LCN851974 LMJ851974 LWF851974 MGB851974 MPX851974 MZT851974 NJP851974 NTL851974 ODH851974 OND851974 OWZ851974 PGV851974 PQR851974 QAN851974 QKJ851974 QUF851974 REB851974 RNX851974 RXT851974 SHP851974 SRL851974 TBH851974 TLD851974 TUZ851974 UEV851974 UOR851974 UYN851974 VIJ851974 VSF851974 WCB851974 WLX851974 WVT851974 L917510 JH917510 TD917510 ACZ917510 AMV917510 AWR917510 BGN917510 BQJ917510 CAF917510 CKB917510 CTX917510 DDT917510 DNP917510 DXL917510 EHH917510 ERD917510 FAZ917510 FKV917510 FUR917510 GEN917510 GOJ917510 GYF917510 HIB917510 HRX917510 IBT917510 ILP917510 IVL917510 JFH917510 JPD917510 JYZ917510 KIV917510 KSR917510 LCN917510 LMJ917510 LWF917510 MGB917510 MPX917510 MZT917510 NJP917510 NTL917510 ODH917510 OND917510 OWZ917510 PGV917510 PQR917510 QAN917510 QKJ917510 QUF917510 REB917510 RNX917510 RXT917510 SHP917510 SRL917510 TBH917510 TLD917510 TUZ917510 UEV917510 UOR917510 UYN917510 VIJ917510 VSF917510 WCB917510 WLX917510 WVT917510 L983046 JH983046 TD983046 ACZ983046 AMV983046 AWR983046 BGN983046 BQJ983046 CAF983046 CKB983046 CTX983046 DDT983046 DNP983046 DXL983046 EHH983046 ERD983046 FAZ983046 FKV983046 FUR983046 GEN983046 GOJ983046 GYF983046 HIB983046 HRX983046 IBT983046 ILP983046 IVL983046 JFH983046 JPD983046 JYZ983046 KIV983046 KSR983046 LCN983046 LMJ983046 LWF983046 MGB983046 MPX983046 MZT983046 NJP983046 NTL983046 ODH983046 OND983046 OWZ983046 PGV983046 PQR983046 QAN983046 QKJ983046 QUF983046 REB983046 RNX983046 RXT983046 SHP983046 SRL983046 TBH983046 TLD983046 TUZ983046 UEV983046 UOR983046 UYN983046 VIJ983046 VSF983046 WCB983046 WLX983046 WVT983046">
      <formula1>Proceso</formula1>
    </dataValidation>
  </dataValidations>
  <printOptions horizontalCentered="1" verticalCentered="1"/>
  <pageMargins left="0.23622047244094491" right="0.23622047244094491" top="0.74803149606299213" bottom="0.35433070866141736" header="0.31496062992125984" footer="0.31496062992125984"/>
  <pageSetup scale="57" orientation="landscape" r:id="rId1"/>
  <headerFooter>
    <oddFooter xml:space="preserve">&amp;L&amp;9Formato: FO-AC-07 Versión: 2&amp;C&amp;9Página &amp;P&amp;R&amp;9Vo.Bo: </oddFooter>
  </headerFooter>
  <drawing r:id="rId2"/>
  <legacyDrawing r:id="rId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BD114"/>
  <sheetViews>
    <sheetView showGridLines="0" zoomScaleNormal="100" zoomScaleSheetLayoutView="115" workbookViewId="0">
      <selection activeCell="A8" sqref="A8:XFD9"/>
    </sheetView>
  </sheetViews>
  <sheetFormatPr baseColWidth="10" defaultRowHeight="11.25" x14ac:dyDescent="0.2"/>
  <cols>
    <col min="1" max="1" width="1.140625" style="110" customWidth="1"/>
    <col min="2" max="4" width="5.7109375" style="110" customWidth="1"/>
    <col min="5" max="5" width="4" style="111" customWidth="1"/>
    <col min="6" max="8" width="3.7109375" style="110" customWidth="1"/>
    <col min="9" max="11" width="4.5703125" style="110" customWidth="1"/>
    <col min="12" max="13" width="3.28515625" style="112" bestFit="1" customWidth="1"/>
    <col min="14" max="14" width="0.7109375" style="112" hidden="1" customWidth="1"/>
    <col min="15" max="15" width="3" style="112" hidden="1" customWidth="1"/>
    <col min="16" max="16" width="5.140625" style="112" hidden="1" customWidth="1"/>
    <col min="17" max="17" width="3" style="112" hidden="1" customWidth="1"/>
    <col min="18" max="18" width="4.28515625" style="112" customWidth="1"/>
    <col min="19" max="21" width="7.5703125" style="112" customWidth="1"/>
    <col min="22" max="24" width="2.7109375" style="111" customWidth="1"/>
    <col min="25" max="25" width="2.85546875" style="111" customWidth="1"/>
    <col min="26" max="31" width="2.7109375" style="111" customWidth="1"/>
    <col min="32" max="32" width="1.140625" style="111" hidden="1" customWidth="1"/>
    <col min="33" max="39" width="2.7109375" style="111" hidden="1" customWidth="1"/>
    <col min="40" max="41" width="5.140625" style="111" hidden="1" customWidth="1"/>
    <col min="42" max="42" width="4.28515625" style="111" customWidth="1"/>
    <col min="43" max="43" width="5.140625" style="111" hidden="1" customWidth="1"/>
    <col min="44" max="44" width="3.28515625" style="111" bestFit="1" customWidth="1"/>
    <col min="45" max="45" width="5.140625" style="111" hidden="1" customWidth="1"/>
    <col min="46" max="46" width="3.28515625" style="111" bestFit="1" customWidth="1"/>
    <col min="47" max="47" width="4.28515625" style="111" customWidth="1"/>
    <col min="48" max="48" width="4.28515625" style="112" customWidth="1"/>
    <col min="49" max="50" width="14.5703125" style="112" customWidth="1"/>
    <col min="51" max="51" width="4" style="111" customWidth="1"/>
    <col min="52" max="54" width="10.140625" style="110" customWidth="1"/>
    <col min="55" max="55" width="3.85546875" style="111" customWidth="1"/>
    <col min="56" max="56" width="29.140625" style="111" customWidth="1"/>
    <col min="57" max="256" width="11.42578125" style="89"/>
    <col min="257" max="257" width="1.140625" style="89" customWidth="1"/>
    <col min="258" max="260" width="5.7109375" style="89" customWidth="1"/>
    <col min="261" max="261" width="4" style="89" customWidth="1"/>
    <col min="262" max="264" width="3.7109375" style="89" customWidth="1"/>
    <col min="265" max="267" width="4.5703125" style="89" customWidth="1"/>
    <col min="268" max="269" width="3.28515625" style="89" bestFit="1" customWidth="1"/>
    <col min="270" max="273" width="0" style="89" hidden="1" customWidth="1"/>
    <col min="274" max="274" width="4.28515625" style="89" customWidth="1"/>
    <col min="275" max="277" width="7.5703125" style="89" customWidth="1"/>
    <col min="278" max="280" width="2.7109375" style="89" customWidth="1"/>
    <col min="281" max="281" width="2.85546875" style="89" customWidth="1"/>
    <col min="282" max="287" width="2.7109375" style="89" customWidth="1"/>
    <col min="288" max="297" width="0" style="89" hidden="1" customWidth="1"/>
    <col min="298" max="298" width="4.28515625" style="89" customWidth="1"/>
    <col min="299" max="299" width="0" style="89" hidden="1" customWidth="1"/>
    <col min="300" max="300" width="3.28515625" style="89" bestFit="1" customWidth="1"/>
    <col min="301" max="301" width="0" style="89" hidden="1" customWidth="1"/>
    <col min="302" max="302" width="3.28515625" style="89" bestFit="1" customWidth="1"/>
    <col min="303" max="304" width="4.28515625" style="89" customWidth="1"/>
    <col min="305" max="306" width="14.5703125" style="89" customWidth="1"/>
    <col min="307" max="307" width="4" style="89" customWidth="1"/>
    <col min="308" max="310" width="10.140625" style="89" customWidth="1"/>
    <col min="311" max="311" width="3.85546875" style="89" customWidth="1"/>
    <col min="312" max="312" width="29.140625" style="89" customWidth="1"/>
    <col min="313" max="512" width="11.42578125" style="89"/>
    <col min="513" max="513" width="1.140625" style="89" customWidth="1"/>
    <col min="514" max="516" width="5.7109375" style="89" customWidth="1"/>
    <col min="517" max="517" width="4" style="89" customWidth="1"/>
    <col min="518" max="520" width="3.7109375" style="89" customWidth="1"/>
    <col min="521" max="523" width="4.5703125" style="89" customWidth="1"/>
    <col min="524" max="525" width="3.28515625" style="89" bestFit="1" customWidth="1"/>
    <col min="526" max="529" width="0" style="89" hidden="1" customWidth="1"/>
    <col min="530" max="530" width="4.28515625" style="89" customWidth="1"/>
    <col min="531" max="533" width="7.5703125" style="89" customWidth="1"/>
    <col min="534" max="536" width="2.7109375" style="89" customWidth="1"/>
    <col min="537" max="537" width="2.85546875" style="89" customWidth="1"/>
    <col min="538" max="543" width="2.7109375" style="89" customWidth="1"/>
    <col min="544" max="553" width="0" style="89" hidden="1" customWidth="1"/>
    <col min="554" max="554" width="4.28515625" style="89" customWidth="1"/>
    <col min="555" max="555" width="0" style="89" hidden="1" customWidth="1"/>
    <col min="556" max="556" width="3.28515625" style="89" bestFit="1" customWidth="1"/>
    <col min="557" max="557" width="0" style="89" hidden="1" customWidth="1"/>
    <col min="558" max="558" width="3.28515625" style="89" bestFit="1" customWidth="1"/>
    <col min="559" max="560" width="4.28515625" style="89" customWidth="1"/>
    <col min="561" max="562" width="14.5703125" style="89" customWidth="1"/>
    <col min="563" max="563" width="4" style="89" customWidth="1"/>
    <col min="564" max="566" width="10.140625" style="89" customWidth="1"/>
    <col min="567" max="567" width="3.85546875" style="89" customWidth="1"/>
    <col min="568" max="568" width="29.140625" style="89" customWidth="1"/>
    <col min="569" max="768" width="11.42578125" style="89"/>
    <col min="769" max="769" width="1.140625" style="89" customWidth="1"/>
    <col min="770" max="772" width="5.7109375" style="89" customWidth="1"/>
    <col min="773" max="773" width="4" style="89" customWidth="1"/>
    <col min="774" max="776" width="3.7109375" style="89" customWidth="1"/>
    <col min="777" max="779" width="4.5703125" style="89" customWidth="1"/>
    <col min="780" max="781" width="3.28515625" style="89" bestFit="1" customWidth="1"/>
    <col min="782" max="785" width="0" style="89" hidden="1" customWidth="1"/>
    <col min="786" max="786" width="4.28515625" style="89" customWidth="1"/>
    <col min="787" max="789" width="7.5703125" style="89" customWidth="1"/>
    <col min="790" max="792" width="2.7109375" style="89" customWidth="1"/>
    <col min="793" max="793" width="2.85546875" style="89" customWidth="1"/>
    <col min="794" max="799" width="2.7109375" style="89" customWidth="1"/>
    <col min="800" max="809" width="0" style="89" hidden="1" customWidth="1"/>
    <col min="810" max="810" width="4.28515625" style="89" customWidth="1"/>
    <col min="811" max="811" width="0" style="89" hidden="1" customWidth="1"/>
    <col min="812" max="812" width="3.28515625" style="89" bestFit="1" customWidth="1"/>
    <col min="813" max="813" width="0" style="89" hidden="1" customWidth="1"/>
    <col min="814" max="814" width="3.28515625" style="89" bestFit="1" customWidth="1"/>
    <col min="815" max="816" width="4.28515625" style="89" customWidth="1"/>
    <col min="817" max="818" width="14.5703125" style="89" customWidth="1"/>
    <col min="819" max="819" width="4" style="89" customWidth="1"/>
    <col min="820" max="822" width="10.140625" style="89" customWidth="1"/>
    <col min="823" max="823" width="3.85546875" style="89" customWidth="1"/>
    <col min="824" max="824" width="29.140625" style="89" customWidth="1"/>
    <col min="825" max="1024" width="11.42578125" style="89"/>
    <col min="1025" max="1025" width="1.140625" style="89" customWidth="1"/>
    <col min="1026" max="1028" width="5.7109375" style="89" customWidth="1"/>
    <col min="1029" max="1029" width="4" style="89" customWidth="1"/>
    <col min="1030" max="1032" width="3.7109375" style="89" customWidth="1"/>
    <col min="1033" max="1035" width="4.5703125" style="89" customWidth="1"/>
    <col min="1036" max="1037" width="3.28515625" style="89" bestFit="1" customWidth="1"/>
    <col min="1038" max="1041" width="0" style="89" hidden="1" customWidth="1"/>
    <col min="1042" max="1042" width="4.28515625" style="89" customWidth="1"/>
    <col min="1043" max="1045" width="7.5703125" style="89" customWidth="1"/>
    <col min="1046" max="1048" width="2.7109375" style="89" customWidth="1"/>
    <col min="1049" max="1049" width="2.85546875" style="89" customWidth="1"/>
    <col min="1050" max="1055" width="2.7109375" style="89" customWidth="1"/>
    <col min="1056" max="1065" width="0" style="89" hidden="1" customWidth="1"/>
    <col min="1066" max="1066" width="4.28515625" style="89" customWidth="1"/>
    <col min="1067" max="1067" width="0" style="89" hidden="1" customWidth="1"/>
    <col min="1068" max="1068" width="3.28515625" style="89" bestFit="1" customWidth="1"/>
    <col min="1069" max="1069" width="0" style="89" hidden="1" customWidth="1"/>
    <col min="1070" max="1070" width="3.28515625" style="89" bestFit="1" customWidth="1"/>
    <col min="1071" max="1072" width="4.28515625" style="89" customWidth="1"/>
    <col min="1073" max="1074" width="14.5703125" style="89" customWidth="1"/>
    <col min="1075" max="1075" width="4" style="89" customWidth="1"/>
    <col min="1076" max="1078" width="10.140625" style="89" customWidth="1"/>
    <col min="1079" max="1079" width="3.85546875" style="89" customWidth="1"/>
    <col min="1080" max="1080" width="29.140625" style="89" customWidth="1"/>
    <col min="1081" max="1280" width="11.42578125" style="89"/>
    <col min="1281" max="1281" width="1.140625" style="89" customWidth="1"/>
    <col min="1282" max="1284" width="5.7109375" style="89" customWidth="1"/>
    <col min="1285" max="1285" width="4" style="89" customWidth="1"/>
    <col min="1286" max="1288" width="3.7109375" style="89" customWidth="1"/>
    <col min="1289" max="1291" width="4.5703125" style="89" customWidth="1"/>
    <col min="1292" max="1293" width="3.28515625" style="89" bestFit="1" customWidth="1"/>
    <col min="1294" max="1297" width="0" style="89" hidden="1" customWidth="1"/>
    <col min="1298" max="1298" width="4.28515625" style="89" customWidth="1"/>
    <col min="1299" max="1301" width="7.5703125" style="89" customWidth="1"/>
    <col min="1302" max="1304" width="2.7109375" style="89" customWidth="1"/>
    <col min="1305" max="1305" width="2.85546875" style="89" customWidth="1"/>
    <col min="1306" max="1311" width="2.7109375" style="89" customWidth="1"/>
    <col min="1312" max="1321" width="0" style="89" hidden="1" customWidth="1"/>
    <col min="1322" max="1322" width="4.28515625" style="89" customWidth="1"/>
    <col min="1323" max="1323" width="0" style="89" hidden="1" customWidth="1"/>
    <col min="1324" max="1324" width="3.28515625" style="89" bestFit="1" customWidth="1"/>
    <col min="1325" max="1325" width="0" style="89" hidden="1" customWidth="1"/>
    <col min="1326" max="1326" width="3.28515625" style="89" bestFit="1" customWidth="1"/>
    <col min="1327" max="1328" width="4.28515625" style="89" customWidth="1"/>
    <col min="1329" max="1330" width="14.5703125" style="89" customWidth="1"/>
    <col min="1331" max="1331" width="4" style="89" customWidth="1"/>
    <col min="1332" max="1334" width="10.140625" style="89" customWidth="1"/>
    <col min="1335" max="1335" width="3.85546875" style="89" customWidth="1"/>
    <col min="1336" max="1336" width="29.140625" style="89" customWidth="1"/>
    <col min="1337" max="1536" width="11.42578125" style="89"/>
    <col min="1537" max="1537" width="1.140625" style="89" customWidth="1"/>
    <col min="1538" max="1540" width="5.7109375" style="89" customWidth="1"/>
    <col min="1541" max="1541" width="4" style="89" customWidth="1"/>
    <col min="1542" max="1544" width="3.7109375" style="89" customWidth="1"/>
    <col min="1545" max="1547" width="4.5703125" style="89" customWidth="1"/>
    <col min="1548" max="1549" width="3.28515625" style="89" bestFit="1" customWidth="1"/>
    <col min="1550" max="1553" width="0" style="89" hidden="1" customWidth="1"/>
    <col min="1554" max="1554" width="4.28515625" style="89" customWidth="1"/>
    <col min="1555" max="1557" width="7.5703125" style="89" customWidth="1"/>
    <col min="1558" max="1560" width="2.7109375" style="89" customWidth="1"/>
    <col min="1561" max="1561" width="2.85546875" style="89" customWidth="1"/>
    <col min="1562" max="1567" width="2.7109375" style="89" customWidth="1"/>
    <col min="1568" max="1577" width="0" style="89" hidden="1" customWidth="1"/>
    <col min="1578" max="1578" width="4.28515625" style="89" customWidth="1"/>
    <col min="1579" max="1579" width="0" style="89" hidden="1" customWidth="1"/>
    <col min="1580" max="1580" width="3.28515625" style="89" bestFit="1" customWidth="1"/>
    <col min="1581" max="1581" width="0" style="89" hidden="1" customWidth="1"/>
    <col min="1582" max="1582" width="3.28515625" style="89" bestFit="1" customWidth="1"/>
    <col min="1583" max="1584" width="4.28515625" style="89" customWidth="1"/>
    <col min="1585" max="1586" width="14.5703125" style="89" customWidth="1"/>
    <col min="1587" max="1587" width="4" style="89" customWidth="1"/>
    <col min="1588" max="1590" width="10.140625" style="89" customWidth="1"/>
    <col min="1591" max="1591" width="3.85546875" style="89" customWidth="1"/>
    <col min="1592" max="1592" width="29.140625" style="89" customWidth="1"/>
    <col min="1593" max="1792" width="11.42578125" style="89"/>
    <col min="1793" max="1793" width="1.140625" style="89" customWidth="1"/>
    <col min="1794" max="1796" width="5.7109375" style="89" customWidth="1"/>
    <col min="1797" max="1797" width="4" style="89" customWidth="1"/>
    <col min="1798" max="1800" width="3.7109375" style="89" customWidth="1"/>
    <col min="1801" max="1803" width="4.5703125" style="89" customWidth="1"/>
    <col min="1804" max="1805" width="3.28515625" style="89" bestFit="1" customWidth="1"/>
    <col min="1806" max="1809" width="0" style="89" hidden="1" customWidth="1"/>
    <col min="1810" max="1810" width="4.28515625" style="89" customWidth="1"/>
    <col min="1811" max="1813" width="7.5703125" style="89" customWidth="1"/>
    <col min="1814" max="1816" width="2.7109375" style="89" customWidth="1"/>
    <col min="1817" max="1817" width="2.85546875" style="89" customWidth="1"/>
    <col min="1818" max="1823" width="2.7109375" style="89" customWidth="1"/>
    <col min="1824" max="1833" width="0" style="89" hidden="1" customWidth="1"/>
    <col min="1834" max="1834" width="4.28515625" style="89" customWidth="1"/>
    <col min="1835" max="1835" width="0" style="89" hidden="1" customWidth="1"/>
    <col min="1836" max="1836" width="3.28515625" style="89" bestFit="1" customWidth="1"/>
    <col min="1837" max="1837" width="0" style="89" hidden="1" customWidth="1"/>
    <col min="1838" max="1838" width="3.28515625" style="89" bestFit="1" customWidth="1"/>
    <col min="1839" max="1840" width="4.28515625" style="89" customWidth="1"/>
    <col min="1841" max="1842" width="14.5703125" style="89" customWidth="1"/>
    <col min="1843" max="1843" width="4" style="89" customWidth="1"/>
    <col min="1844" max="1846" width="10.140625" style="89" customWidth="1"/>
    <col min="1847" max="1847" width="3.85546875" style="89" customWidth="1"/>
    <col min="1848" max="1848" width="29.140625" style="89" customWidth="1"/>
    <col min="1849" max="2048" width="11.42578125" style="89"/>
    <col min="2049" max="2049" width="1.140625" style="89" customWidth="1"/>
    <col min="2050" max="2052" width="5.7109375" style="89" customWidth="1"/>
    <col min="2053" max="2053" width="4" style="89" customWidth="1"/>
    <col min="2054" max="2056" width="3.7109375" style="89" customWidth="1"/>
    <col min="2057" max="2059" width="4.5703125" style="89" customWidth="1"/>
    <col min="2060" max="2061" width="3.28515625" style="89" bestFit="1" customWidth="1"/>
    <col min="2062" max="2065" width="0" style="89" hidden="1" customWidth="1"/>
    <col min="2066" max="2066" width="4.28515625" style="89" customWidth="1"/>
    <col min="2067" max="2069" width="7.5703125" style="89" customWidth="1"/>
    <col min="2070" max="2072" width="2.7109375" style="89" customWidth="1"/>
    <col min="2073" max="2073" width="2.85546875" style="89" customWidth="1"/>
    <col min="2074" max="2079" width="2.7109375" style="89" customWidth="1"/>
    <col min="2080" max="2089" width="0" style="89" hidden="1" customWidth="1"/>
    <col min="2090" max="2090" width="4.28515625" style="89" customWidth="1"/>
    <col min="2091" max="2091" width="0" style="89" hidden="1" customWidth="1"/>
    <col min="2092" max="2092" width="3.28515625" style="89" bestFit="1" customWidth="1"/>
    <col min="2093" max="2093" width="0" style="89" hidden="1" customWidth="1"/>
    <col min="2094" max="2094" width="3.28515625" style="89" bestFit="1" customWidth="1"/>
    <col min="2095" max="2096" width="4.28515625" style="89" customWidth="1"/>
    <col min="2097" max="2098" width="14.5703125" style="89" customWidth="1"/>
    <col min="2099" max="2099" width="4" style="89" customWidth="1"/>
    <col min="2100" max="2102" width="10.140625" style="89" customWidth="1"/>
    <col min="2103" max="2103" width="3.85546875" style="89" customWidth="1"/>
    <col min="2104" max="2104" width="29.140625" style="89" customWidth="1"/>
    <col min="2105" max="2304" width="11.42578125" style="89"/>
    <col min="2305" max="2305" width="1.140625" style="89" customWidth="1"/>
    <col min="2306" max="2308" width="5.7109375" style="89" customWidth="1"/>
    <col min="2309" max="2309" width="4" style="89" customWidth="1"/>
    <col min="2310" max="2312" width="3.7109375" style="89" customWidth="1"/>
    <col min="2313" max="2315" width="4.5703125" style="89" customWidth="1"/>
    <col min="2316" max="2317" width="3.28515625" style="89" bestFit="1" customWidth="1"/>
    <col min="2318" max="2321" width="0" style="89" hidden="1" customWidth="1"/>
    <col min="2322" max="2322" width="4.28515625" style="89" customWidth="1"/>
    <col min="2323" max="2325" width="7.5703125" style="89" customWidth="1"/>
    <col min="2326" max="2328" width="2.7109375" style="89" customWidth="1"/>
    <col min="2329" max="2329" width="2.85546875" style="89" customWidth="1"/>
    <col min="2330" max="2335" width="2.7109375" style="89" customWidth="1"/>
    <col min="2336" max="2345" width="0" style="89" hidden="1" customWidth="1"/>
    <col min="2346" max="2346" width="4.28515625" style="89" customWidth="1"/>
    <col min="2347" max="2347" width="0" style="89" hidden="1" customWidth="1"/>
    <col min="2348" max="2348" width="3.28515625" style="89" bestFit="1" customWidth="1"/>
    <col min="2349" max="2349" width="0" style="89" hidden="1" customWidth="1"/>
    <col min="2350" max="2350" width="3.28515625" style="89" bestFit="1" customWidth="1"/>
    <col min="2351" max="2352" width="4.28515625" style="89" customWidth="1"/>
    <col min="2353" max="2354" width="14.5703125" style="89" customWidth="1"/>
    <col min="2355" max="2355" width="4" style="89" customWidth="1"/>
    <col min="2356" max="2358" width="10.140625" style="89" customWidth="1"/>
    <col min="2359" max="2359" width="3.85546875" style="89" customWidth="1"/>
    <col min="2360" max="2360" width="29.140625" style="89" customWidth="1"/>
    <col min="2361" max="2560" width="11.42578125" style="89"/>
    <col min="2561" max="2561" width="1.140625" style="89" customWidth="1"/>
    <col min="2562" max="2564" width="5.7109375" style="89" customWidth="1"/>
    <col min="2565" max="2565" width="4" style="89" customWidth="1"/>
    <col min="2566" max="2568" width="3.7109375" style="89" customWidth="1"/>
    <col min="2569" max="2571" width="4.5703125" style="89" customWidth="1"/>
    <col min="2572" max="2573" width="3.28515625" style="89" bestFit="1" customWidth="1"/>
    <col min="2574" max="2577" width="0" style="89" hidden="1" customWidth="1"/>
    <col min="2578" max="2578" width="4.28515625" style="89" customWidth="1"/>
    <col min="2579" max="2581" width="7.5703125" style="89" customWidth="1"/>
    <col min="2582" max="2584" width="2.7109375" style="89" customWidth="1"/>
    <col min="2585" max="2585" width="2.85546875" style="89" customWidth="1"/>
    <col min="2586" max="2591" width="2.7109375" style="89" customWidth="1"/>
    <col min="2592" max="2601" width="0" style="89" hidden="1" customWidth="1"/>
    <col min="2602" max="2602" width="4.28515625" style="89" customWidth="1"/>
    <col min="2603" max="2603" width="0" style="89" hidden="1" customWidth="1"/>
    <col min="2604" max="2604" width="3.28515625" style="89" bestFit="1" customWidth="1"/>
    <col min="2605" max="2605" width="0" style="89" hidden="1" customWidth="1"/>
    <col min="2606" max="2606" width="3.28515625" style="89" bestFit="1" customWidth="1"/>
    <col min="2607" max="2608" width="4.28515625" style="89" customWidth="1"/>
    <col min="2609" max="2610" width="14.5703125" style="89" customWidth="1"/>
    <col min="2611" max="2611" width="4" style="89" customWidth="1"/>
    <col min="2612" max="2614" width="10.140625" style="89" customWidth="1"/>
    <col min="2615" max="2615" width="3.85546875" style="89" customWidth="1"/>
    <col min="2616" max="2616" width="29.140625" style="89" customWidth="1"/>
    <col min="2617" max="2816" width="11.42578125" style="89"/>
    <col min="2817" max="2817" width="1.140625" style="89" customWidth="1"/>
    <col min="2818" max="2820" width="5.7109375" style="89" customWidth="1"/>
    <col min="2821" max="2821" width="4" style="89" customWidth="1"/>
    <col min="2822" max="2824" width="3.7109375" style="89" customWidth="1"/>
    <col min="2825" max="2827" width="4.5703125" style="89" customWidth="1"/>
    <col min="2828" max="2829" width="3.28515625" style="89" bestFit="1" customWidth="1"/>
    <col min="2830" max="2833" width="0" style="89" hidden="1" customWidth="1"/>
    <col min="2834" max="2834" width="4.28515625" style="89" customWidth="1"/>
    <col min="2835" max="2837" width="7.5703125" style="89" customWidth="1"/>
    <col min="2838" max="2840" width="2.7109375" style="89" customWidth="1"/>
    <col min="2841" max="2841" width="2.85546875" style="89" customWidth="1"/>
    <col min="2842" max="2847" width="2.7109375" style="89" customWidth="1"/>
    <col min="2848" max="2857" width="0" style="89" hidden="1" customWidth="1"/>
    <col min="2858" max="2858" width="4.28515625" style="89" customWidth="1"/>
    <col min="2859" max="2859" width="0" style="89" hidden="1" customWidth="1"/>
    <col min="2860" max="2860" width="3.28515625" style="89" bestFit="1" customWidth="1"/>
    <col min="2861" max="2861" width="0" style="89" hidden="1" customWidth="1"/>
    <col min="2862" max="2862" width="3.28515625" style="89" bestFit="1" customWidth="1"/>
    <col min="2863" max="2864" width="4.28515625" style="89" customWidth="1"/>
    <col min="2865" max="2866" width="14.5703125" style="89" customWidth="1"/>
    <col min="2867" max="2867" width="4" style="89" customWidth="1"/>
    <col min="2868" max="2870" width="10.140625" style="89" customWidth="1"/>
    <col min="2871" max="2871" width="3.85546875" style="89" customWidth="1"/>
    <col min="2872" max="2872" width="29.140625" style="89" customWidth="1"/>
    <col min="2873" max="3072" width="11.42578125" style="89"/>
    <col min="3073" max="3073" width="1.140625" style="89" customWidth="1"/>
    <col min="3074" max="3076" width="5.7109375" style="89" customWidth="1"/>
    <col min="3077" max="3077" width="4" style="89" customWidth="1"/>
    <col min="3078" max="3080" width="3.7109375" style="89" customWidth="1"/>
    <col min="3081" max="3083" width="4.5703125" style="89" customWidth="1"/>
    <col min="3084" max="3085" width="3.28515625" style="89" bestFit="1" customWidth="1"/>
    <col min="3086" max="3089" width="0" style="89" hidden="1" customWidth="1"/>
    <col min="3090" max="3090" width="4.28515625" style="89" customWidth="1"/>
    <col min="3091" max="3093" width="7.5703125" style="89" customWidth="1"/>
    <col min="3094" max="3096" width="2.7109375" style="89" customWidth="1"/>
    <col min="3097" max="3097" width="2.85546875" style="89" customWidth="1"/>
    <col min="3098" max="3103" width="2.7109375" style="89" customWidth="1"/>
    <col min="3104" max="3113" width="0" style="89" hidden="1" customWidth="1"/>
    <col min="3114" max="3114" width="4.28515625" style="89" customWidth="1"/>
    <col min="3115" max="3115" width="0" style="89" hidden="1" customWidth="1"/>
    <col min="3116" max="3116" width="3.28515625" style="89" bestFit="1" customWidth="1"/>
    <col min="3117" max="3117" width="0" style="89" hidden="1" customWidth="1"/>
    <col min="3118" max="3118" width="3.28515625" style="89" bestFit="1" customWidth="1"/>
    <col min="3119" max="3120" width="4.28515625" style="89" customWidth="1"/>
    <col min="3121" max="3122" width="14.5703125" style="89" customWidth="1"/>
    <col min="3123" max="3123" width="4" style="89" customWidth="1"/>
    <col min="3124" max="3126" width="10.140625" style="89" customWidth="1"/>
    <col min="3127" max="3127" width="3.85546875" style="89" customWidth="1"/>
    <col min="3128" max="3128" width="29.140625" style="89" customWidth="1"/>
    <col min="3129" max="3328" width="11.42578125" style="89"/>
    <col min="3329" max="3329" width="1.140625" style="89" customWidth="1"/>
    <col min="3330" max="3332" width="5.7109375" style="89" customWidth="1"/>
    <col min="3333" max="3333" width="4" style="89" customWidth="1"/>
    <col min="3334" max="3336" width="3.7109375" style="89" customWidth="1"/>
    <col min="3337" max="3339" width="4.5703125" style="89" customWidth="1"/>
    <col min="3340" max="3341" width="3.28515625" style="89" bestFit="1" customWidth="1"/>
    <col min="3342" max="3345" width="0" style="89" hidden="1" customWidth="1"/>
    <col min="3346" max="3346" width="4.28515625" style="89" customWidth="1"/>
    <col min="3347" max="3349" width="7.5703125" style="89" customWidth="1"/>
    <col min="3350" max="3352" width="2.7109375" style="89" customWidth="1"/>
    <col min="3353" max="3353" width="2.85546875" style="89" customWidth="1"/>
    <col min="3354" max="3359" width="2.7109375" style="89" customWidth="1"/>
    <col min="3360" max="3369" width="0" style="89" hidden="1" customWidth="1"/>
    <col min="3370" max="3370" width="4.28515625" style="89" customWidth="1"/>
    <col min="3371" max="3371" width="0" style="89" hidden="1" customWidth="1"/>
    <col min="3372" max="3372" width="3.28515625" style="89" bestFit="1" customWidth="1"/>
    <col min="3373" max="3373" width="0" style="89" hidden="1" customWidth="1"/>
    <col min="3374" max="3374" width="3.28515625" style="89" bestFit="1" customWidth="1"/>
    <col min="3375" max="3376" width="4.28515625" style="89" customWidth="1"/>
    <col min="3377" max="3378" width="14.5703125" style="89" customWidth="1"/>
    <col min="3379" max="3379" width="4" style="89" customWidth="1"/>
    <col min="3380" max="3382" width="10.140625" style="89" customWidth="1"/>
    <col min="3383" max="3383" width="3.85546875" style="89" customWidth="1"/>
    <col min="3384" max="3384" width="29.140625" style="89" customWidth="1"/>
    <col min="3385" max="3584" width="11.42578125" style="89"/>
    <col min="3585" max="3585" width="1.140625" style="89" customWidth="1"/>
    <col min="3586" max="3588" width="5.7109375" style="89" customWidth="1"/>
    <col min="3589" max="3589" width="4" style="89" customWidth="1"/>
    <col min="3590" max="3592" width="3.7109375" style="89" customWidth="1"/>
    <col min="3593" max="3595" width="4.5703125" style="89" customWidth="1"/>
    <col min="3596" max="3597" width="3.28515625" style="89" bestFit="1" customWidth="1"/>
    <col min="3598" max="3601" width="0" style="89" hidden="1" customWidth="1"/>
    <col min="3602" max="3602" width="4.28515625" style="89" customWidth="1"/>
    <col min="3603" max="3605" width="7.5703125" style="89" customWidth="1"/>
    <col min="3606" max="3608" width="2.7109375" style="89" customWidth="1"/>
    <col min="3609" max="3609" width="2.85546875" style="89" customWidth="1"/>
    <col min="3610" max="3615" width="2.7109375" style="89" customWidth="1"/>
    <col min="3616" max="3625" width="0" style="89" hidden="1" customWidth="1"/>
    <col min="3626" max="3626" width="4.28515625" style="89" customWidth="1"/>
    <col min="3627" max="3627" width="0" style="89" hidden="1" customWidth="1"/>
    <col min="3628" max="3628" width="3.28515625" style="89" bestFit="1" customWidth="1"/>
    <col min="3629" max="3629" width="0" style="89" hidden="1" customWidth="1"/>
    <col min="3630" max="3630" width="3.28515625" style="89" bestFit="1" customWidth="1"/>
    <col min="3631" max="3632" width="4.28515625" style="89" customWidth="1"/>
    <col min="3633" max="3634" width="14.5703125" style="89" customWidth="1"/>
    <col min="3635" max="3635" width="4" style="89" customWidth="1"/>
    <col min="3636" max="3638" width="10.140625" style="89" customWidth="1"/>
    <col min="3639" max="3639" width="3.85546875" style="89" customWidth="1"/>
    <col min="3640" max="3640" width="29.140625" style="89" customWidth="1"/>
    <col min="3641" max="3840" width="11.42578125" style="89"/>
    <col min="3841" max="3841" width="1.140625" style="89" customWidth="1"/>
    <col min="3842" max="3844" width="5.7109375" style="89" customWidth="1"/>
    <col min="3845" max="3845" width="4" style="89" customWidth="1"/>
    <col min="3846" max="3848" width="3.7109375" style="89" customWidth="1"/>
    <col min="3849" max="3851" width="4.5703125" style="89" customWidth="1"/>
    <col min="3852" max="3853" width="3.28515625" style="89" bestFit="1" customWidth="1"/>
    <col min="3854" max="3857" width="0" style="89" hidden="1" customWidth="1"/>
    <col min="3858" max="3858" width="4.28515625" style="89" customWidth="1"/>
    <col min="3859" max="3861" width="7.5703125" style="89" customWidth="1"/>
    <col min="3862" max="3864" width="2.7109375" style="89" customWidth="1"/>
    <col min="3865" max="3865" width="2.85546875" style="89" customWidth="1"/>
    <col min="3866" max="3871" width="2.7109375" style="89" customWidth="1"/>
    <col min="3872" max="3881" width="0" style="89" hidden="1" customWidth="1"/>
    <col min="3882" max="3882" width="4.28515625" style="89" customWidth="1"/>
    <col min="3883" max="3883" width="0" style="89" hidden="1" customWidth="1"/>
    <col min="3884" max="3884" width="3.28515625" style="89" bestFit="1" customWidth="1"/>
    <col min="3885" max="3885" width="0" style="89" hidden="1" customWidth="1"/>
    <col min="3886" max="3886" width="3.28515625" style="89" bestFit="1" customWidth="1"/>
    <col min="3887" max="3888" width="4.28515625" style="89" customWidth="1"/>
    <col min="3889" max="3890" width="14.5703125" style="89" customWidth="1"/>
    <col min="3891" max="3891" width="4" style="89" customWidth="1"/>
    <col min="3892" max="3894" width="10.140625" style="89" customWidth="1"/>
    <col min="3895" max="3895" width="3.85546875" style="89" customWidth="1"/>
    <col min="3896" max="3896" width="29.140625" style="89" customWidth="1"/>
    <col min="3897" max="4096" width="11.42578125" style="89"/>
    <col min="4097" max="4097" width="1.140625" style="89" customWidth="1"/>
    <col min="4098" max="4100" width="5.7109375" style="89" customWidth="1"/>
    <col min="4101" max="4101" width="4" style="89" customWidth="1"/>
    <col min="4102" max="4104" width="3.7109375" style="89" customWidth="1"/>
    <col min="4105" max="4107" width="4.5703125" style="89" customWidth="1"/>
    <col min="4108" max="4109" width="3.28515625" style="89" bestFit="1" customWidth="1"/>
    <col min="4110" max="4113" width="0" style="89" hidden="1" customWidth="1"/>
    <col min="4114" max="4114" width="4.28515625" style="89" customWidth="1"/>
    <col min="4115" max="4117" width="7.5703125" style="89" customWidth="1"/>
    <col min="4118" max="4120" width="2.7109375" style="89" customWidth="1"/>
    <col min="4121" max="4121" width="2.85546875" style="89" customWidth="1"/>
    <col min="4122" max="4127" width="2.7109375" style="89" customWidth="1"/>
    <col min="4128" max="4137" width="0" style="89" hidden="1" customWidth="1"/>
    <col min="4138" max="4138" width="4.28515625" style="89" customWidth="1"/>
    <col min="4139" max="4139" width="0" style="89" hidden="1" customWidth="1"/>
    <col min="4140" max="4140" width="3.28515625" style="89" bestFit="1" customWidth="1"/>
    <col min="4141" max="4141" width="0" style="89" hidden="1" customWidth="1"/>
    <col min="4142" max="4142" width="3.28515625" style="89" bestFit="1" customWidth="1"/>
    <col min="4143" max="4144" width="4.28515625" style="89" customWidth="1"/>
    <col min="4145" max="4146" width="14.5703125" style="89" customWidth="1"/>
    <col min="4147" max="4147" width="4" style="89" customWidth="1"/>
    <col min="4148" max="4150" width="10.140625" style="89" customWidth="1"/>
    <col min="4151" max="4151" width="3.85546875" style="89" customWidth="1"/>
    <col min="4152" max="4152" width="29.140625" style="89" customWidth="1"/>
    <col min="4153" max="4352" width="11.42578125" style="89"/>
    <col min="4353" max="4353" width="1.140625" style="89" customWidth="1"/>
    <col min="4354" max="4356" width="5.7109375" style="89" customWidth="1"/>
    <col min="4357" max="4357" width="4" style="89" customWidth="1"/>
    <col min="4358" max="4360" width="3.7109375" style="89" customWidth="1"/>
    <col min="4361" max="4363" width="4.5703125" style="89" customWidth="1"/>
    <col min="4364" max="4365" width="3.28515625" style="89" bestFit="1" customWidth="1"/>
    <col min="4366" max="4369" width="0" style="89" hidden="1" customWidth="1"/>
    <col min="4370" max="4370" width="4.28515625" style="89" customWidth="1"/>
    <col min="4371" max="4373" width="7.5703125" style="89" customWidth="1"/>
    <col min="4374" max="4376" width="2.7109375" style="89" customWidth="1"/>
    <col min="4377" max="4377" width="2.85546875" style="89" customWidth="1"/>
    <col min="4378" max="4383" width="2.7109375" style="89" customWidth="1"/>
    <col min="4384" max="4393" width="0" style="89" hidden="1" customWidth="1"/>
    <col min="4394" max="4394" width="4.28515625" style="89" customWidth="1"/>
    <col min="4395" max="4395" width="0" style="89" hidden="1" customWidth="1"/>
    <col min="4396" max="4396" width="3.28515625" style="89" bestFit="1" customWidth="1"/>
    <col min="4397" max="4397" width="0" style="89" hidden="1" customWidth="1"/>
    <col min="4398" max="4398" width="3.28515625" style="89" bestFit="1" customWidth="1"/>
    <col min="4399" max="4400" width="4.28515625" style="89" customWidth="1"/>
    <col min="4401" max="4402" width="14.5703125" style="89" customWidth="1"/>
    <col min="4403" max="4403" width="4" style="89" customWidth="1"/>
    <col min="4404" max="4406" width="10.140625" style="89" customWidth="1"/>
    <col min="4407" max="4407" width="3.85546875" style="89" customWidth="1"/>
    <col min="4408" max="4408" width="29.140625" style="89" customWidth="1"/>
    <col min="4409" max="4608" width="11.42578125" style="89"/>
    <col min="4609" max="4609" width="1.140625" style="89" customWidth="1"/>
    <col min="4610" max="4612" width="5.7109375" style="89" customWidth="1"/>
    <col min="4613" max="4613" width="4" style="89" customWidth="1"/>
    <col min="4614" max="4616" width="3.7109375" style="89" customWidth="1"/>
    <col min="4617" max="4619" width="4.5703125" style="89" customWidth="1"/>
    <col min="4620" max="4621" width="3.28515625" style="89" bestFit="1" customWidth="1"/>
    <col min="4622" max="4625" width="0" style="89" hidden="1" customWidth="1"/>
    <col min="4626" max="4626" width="4.28515625" style="89" customWidth="1"/>
    <col min="4627" max="4629" width="7.5703125" style="89" customWidth="1"/>
    <col min="4630" max="4632" width="2.7109375" style="89" customWidth="1"/>
    <col min="4633" max="4633" width="2.85546875" style="89" customWidth="1"/>
    <col min="4634" max="4639" width="2.7109375" style="89" customWidth="1"/>
    <col min="4640" max="4649" width="0" style="89" hidden="1" customWidth="1"/>
    <col min="4650" max="4650" width="4.28515625" style="89" customWidth="1"/>
    <col min="4651" max="4651" width="0" style="89" hidden="1" customWidth="1"/>
    <col min="4652" max="4652" width="3.28515625" style="89" bestFit="1" customWidth="1"/>
    <col min="4653" max="4653" width="0" style="89" hidden="1" customWidth="1"/>
    <col min="4654" max="4654" width="3.28515625" style="89" bestFit="1" customWidth="1"/>
    <col min="4655" max="4656" width="4.28515625" style="89" customWidth="1"/>
    <col min="4657" max="4658" width="14.5703125" style="89" customWidth="1"/>
    <col min="4659" max="4659" width="4" style="89" customWidth="1"/>
    <col min="4660" max="4662" width="10.140625" style="89" customWidth="1"/>
    <col min="4663" max="4663" width="3.85546875" style="89" customWidth="1"/>
    <col min="4664" max="4664" width="29.140625" style="89" customWidth="1"/>
    <col min="4665" max="4864" width="11.42578125" style="89"/>
    <col min="4865" max="4865" width="1.140625" style="89" customWidth="1"/>
    <col min="4866" max="4868" width="5.7109375" style="89" customWidth="1"/>
    <col min="4869" max="4869" width="4" style="89" customWidth="1"/>
    <col min="4870" max="4872" width="3.7109375" style="89" customWidth="1"/>
    <col min="4873" max="4875" width="4.5703125" style="89" customWidth="1"/>
    <col min="4876" max="4877" width="3.28515625" style="89" bestFit="1" customWidth="1"/>
    <col min="4878" max="4881" width="0" style="89" hidden="1" customWidth="1"/>
    <col min="4882" max="4882" width="4.28515625" style="89" customWidth="1"/>
    <col min="4883" max="4885" width="7.5703125" style="89" customWidth="1"/>
    <col min="4886" max="4888" width="2.7109375" style="89" customWidth="1"/>
    <col min="4889" max="4889" width="2.85546875" style="89" customWidth="1"/>
    <col min="4890" max="4895" width="2.7109375" style="89" customWidth="1"/>
    <col min="4896" max="4905" width="0" style="89" hidden="1" customWidth="1"/>
    <col min="4906" max="4906" width="4.28515625" style="89" customWidth="1"/>
    <col min="4907" max="4907" width="0" style="89" hidden="1" customWidth="1"/>
    <col min="4908" max="4908" width="3.28515625" style="89" bestFit="1" customWidth="1"/>
    <col min="4909" max="4909" width="0" style="89" hidden="1" customWidth="1"/>
    <col min="4910" max="4910" width="3.28515625" style="89" bestFit="1" customWidth="1"/>
    <col min="4911" max="4912" width="4.28515625" style="89" customWidth="1"/>
    <col min="4913" max="4914" width="14.5703125" style="89" customWidth="1"/>
    <col min="4915" max="4915" width="4" style="89" customWidth="1"/>
    <col min="4916" max="4918" width="10.140625" style="89" customWidth="1"/>
    <col min="4919" max="4919" width="3.85546875" style="89" customWidth="1"/>
    <col min="4920" max="4920" width="29.140625" style="89" customWidth="1"/>
    <col min="4921" max="5120" width="11.42578125" style="89"/>
    <col min="5121" max="5121" width="1.140625" style="89" customWidth="1"/>
    <col min="5122" max="5124" width="5.7109375" style="89" customWidth="1"/>
    <col min="5125" max="5125" width="4" style="89" customWidth="1"/>
    <col min="5126" max="5128" width="3.7109375" style="89" customWidth="1"/>
    <col min="5129" max="5131" width="4.5703125" style="89" customWidth="1"/>
    <col min="5132" max="5133" width="3.28515625" style="89" bestFit="1" customWidth="1"/>
    <col min="5134" max="5137" width="0" style="89" hidden="1" customWidth="1"/>
    <col min="5138" max="5138" width="4.28515625" style="89" customWidth="1"/>
    <col min="5139" max="5141" width="7.5703125" style="89" customWidth="1"/>
    <col min="5142" max="5144" width="2.7109375" style="89" customWidth="1"/>
    <col min="5145" max="5145" width="2.85546875" style="89" customWidth="1"/>
    <col min="5146" max="5151" width="2.7109375" style="89" customWidth="1"/>
    <col min="5152" max="5161" width="0" style="89" hidden="1" customWidth="1"/>
    <col min="5162" max="5162" width="4.28515625" style="89" customWidth="1"/>
    <col min="5163" max="5163" width="0" style="89" hidden="1" customWidth="1"/>
    <col min="5164" max="5164" width="3.28515625" style="89" bestFit="1" customWidth="1"/>
    <col min="5165" max="5165" width="0" style="89" hidden="1" customWidth="1"/>
    <col min="5166" max="5166" width="3.28515625" style="89" bestFit="1" customWidth="1"/>
    <col min="5167" max="5168" width="4.28515625" style="89" customWidth="1"/>
    <col min="5169" max="5170" width="14.5703125" style="89" customWidth="1"/>
    <col min="5171" max="5171" width="4" style="89" customWidth="1"/>
    <col min="5172" max="5174" width="10.140625" style="89" customWidth="1"/>
    <col min="5175" max="5175" width="3.85546875" style="89" customWidth="1"/>
    <col min="5176" max="5176" width="29.140625" style="89" customWidth="1"/>
    <col min="5177" max="5376" width="11.42578125" style="89"/>
    <col min="5377" max="5377" width="1.140625" style="89" customWidth="1"/>
    <col min="5378" max="5380" width="5.7109375" style="89" customWidth="1"/>
    <col min="5381" max="5381" width="4" style="89" customWidth="1"/>
    <col min="5382" max="5384" width="3.7109375" style="89" customWidth="1"/>
    <col min="5385" max="5387" width="4.5703125" style="89" customWidth="1"/>
    <col min="5388" max="5389" width="3.28515625" style="89" bestFit="1" customWidth="1"/>
    <col min="5390" max="5393" width="0" style="89" hidden="1" customWidth="1"/>
    <col min="5394" max="5394" width="4.28515625" style="89" customWidth="1"/>
    <col min="5395" max="5397" width="7.5703125" style="89" customWidth="1"/>
    <col min="5398" max="5400" width="2.7109375" style="89" customWidth="1"/>
    <col min="5401" max="5401" width="2.85546875" style="89" customWidth="1"/>
    <col min="5402" max="5407" width="2.7109375" style="89" customWidth="1"/>
    <col min="5408" max="5417" width="0" style="89" hidden="1" customWidth="1"/>
    <col min="5418" max="5418" width="4.28515625" style="89" customWidth="1"/>
    <col min="5419" max="5419" width="0" style="89" hidden="1" customWidth="1"/>
    <col min="5420" max="5420" width="3.28515625" style="89" bestFit="1" customWidth="1"/>
    <col min="5421" max="5421" width="0" style="89" hidden="1" customWidth="1"/>
    <col min="5422" max="5422" width="3.28515625" style="89" bestFit="1" customWidth="1"/>
    <col min="5423" max="5424" width="4.28515625" style="89" customWidth="1"/>
    <col min="5425" max="5426" width="14.5703125" style="89" customWidth="1"/>
    <col min="5427" max="5427" width="4" style="89" customWidth="1"/>
    <col min="5428" max="5430" width="10.140625" style="89" customWidth="1"/>
    <col min="5431" max="5431" width="3.85546875" style="89" customWidth="1"/>
    <col min="5432" max="5432" width="29.140625" style="89" customWidth="1"/>
    <col min="5433" max="5632" width="11.42578125" style="89"/>
    <col min="5633" max="5633" width="1.140625" style="89" customWidth="1"/>
    <col min="5634" max="5636" width="5.7109375" style="89" customWidth="1"/>
    <col min="5637" max="5637" width="4" style="89" customWidth="1"/>
    <col min="5638" max="5640" width="3.7109375" style="89" customWidth="1"/>
    <col min="5641" max="5643" width="4.5703125" style="89" customWidth="1"/>
    <col min="5644" max="5645" width="3.28515625" style="89" bestFit="1" customWidth="1"/>
    <col min="5646" max="5649" width="0" style="89" hidden="1" customWidth="1"/>
    <col min="5650" max="5650" width="4.28515625" style="89" customWidth="1"/>
    <col min="5651" max="5653" width="7.5703125" style="89" customWidth="1"/>
    <col min="5654" max="5656" width="2.7109375" style="89" customWidth="1"/>
    <col min="5657" max="5657" width="2.85546875" style="89" customWidth="1"/>
    <col min="5658" max="5663" width="2.7109375" style="89" customWidth="1"/>
    <col min="5664" max="5673" width="0" style="89" hidden="1" customWidth="1"/>
    <col min="5674" max="5674" width="4.28515625" style="89" customWidth="1"/>
    <col min="5675" max="5675" width="0" style="89" hidden="1" customWidth="1"/>
    <col min="5676" max="5676" width="3.28515625" style="89" bestFit="1" customWidth="1"/>
    <col min="5677" max="5677" width="0" style="89" hidden="1" customWidth="1"/>
    <col min="5678" max="5678" width="3.28515625" style="89" bestFit="1" customWidth="1"/>
    <col min="5679" max="5680" width="4.28515625" style="89" customWidth="1"/>
    <col min="5681" max="5682" width="14.5703125" style="89" customWidth="1"/>
    <col min="5683" max="5683" width="4" style="89" customWidth="1"/>
    <col min="5684" max="5686" width="10.140625" style="89" customWidth="1"/>
    <col min="5687" max="5687" width="3.85546875" style="89" customWidth="1"/>
    <col min="5688" max="5688" width="29.140625" style="89" customWidth="1"/>
    <col min="5689" max="5888" width="11.42578125" style="89"/>
    <col min="5889" max="5889" width="1.140625" style="89" customWidth="1"/>
    <col min="5890" max="5892" width="5.7109375" style="89" customWidth="1"/>
    <col min="5893" max="5893" width="4" style="89" customWidth="1"/>
    <col min="5894" max="5896" width="3.7109375" style="89" customWidth="1"/>
    <col min="5897" max="5899" width="4.5703125" style="89" customWidth="1"/>
    <col min="5900" max="5901" width="3.28515625" style="89" bestFit="1" customWidth="1"/>
    <col min="5902" max="5905" width="0" style="89" hidden="1" customWidth="1"/>
    <col min="5906" max="5906" width="4.28515625" style="89" customWidth="1"/>
    <col min="5907" max="5909" width="7.5703125" style="89" customWidth="1"/>
    <col min="5910" max="5912" width="2.7109375" style="89" customWidth="1"/>
    <col min="5913" max="5913" width="2.85546875" style="89" customWidth="1"/>
    <col min="5914" max="5919" width="2.7109375" style="89" customWidth="1"/>
    <col min="5920" max="5929" width="0" style="89" hidden="1" customWidth="1"/>
    <col min="5930" max="5930" width="4.28515625" style="89" customWidth="1"/>
    <col min="5931" max="5931" width="0" style="89" hidden="1" customWidth="1"/>
    <col min="5932" max="5932" width="3.28515625" style="89" bestFit="1" customWidth="1"/>
    <col min="5933" max="5933" width="0" style="89" hidden="1" customWidth="1"/>
    <col min="5934" max="5934" width="3.28515625" style="89" bestFit="1" customWidth="1"/>
    <col min="5935" max="5936" width="4.28515625" style="89" customWidth="1"/>
    <col min="5937" max="5938" width="14.5703125" style="89" customWidth="1"/>
    <col min="5939" max="5939" width="4" style="89" customWidth="1"/>
    <col min="5940" max="5942" width="10.140625" style="89" customWidth="1"/>
    <col min="5943" max="5943" width="3.85546875" style="89" customWidth="1"/>
    <col min="5944" max="5944" width="29.140625" style="89" customWidth="1"/>
    <col min="5945" max="6144" width="11.42578125" style="89"/>
    <col min="6145" max="6145" width="1.140625" style="89" customWidth="1"/>
    <col min="6146" max="6148" width="5.7109375" style="89" customWidth="1"/>
    <col min="6149" max="6149" width="4" style="89" customWidth="1"/>
    <col min="6150" max="6152" width="3.7109375" style="89" customWidth="1"/>
    <col min="6153" max="6155" width="4.5703125" style="89" customWidth="1"/>
    <col min="6156" max="6157" width="3.28515625" style="89" bestFit="1" customWidth="1"/>
    <col min="6158" max="6161" width="0" style="89" hidden="1" customWidth="1"/>
    <col min="6162" max="6162" width="4.28515625" style="89" customWidth="1"/>
    <col min="6163" max="6165" width="7.5703125" style="89" customWidth="1"/>
    <col min="6166" max="6168" width="2.7109375" style="89" customWidth="1"/>
    <col min="6169" max="6169" width="2.85546875" style="89" customWidth="1"/>
    <col min="6170" max="6175" width="2.7109375" style="89" customWidth="1"/>
    <col min="6176" max="6185" width="0" style="89" hidden="1" customWidth="1"/>
    <col min="6186" max="6186" width="4.28515625" style="89" customWidth="1"/>
    <col min="6187" max="6187" width="0" style="89" hidden="1" customWidth="1"/>
    <col min="6188" max="6188" width="3.28515625" style="89" bestFit="1" customWidth="1"/>
    <col min="6189" max="6189" width="0" style="89" hidden="1" customWidth="1"/>
    <col min="6190" max="6190" width="3.28515625" style="89" bestFit="1" customWidth="1"/>
    <col min="6191" max="6192" width="4.28515625" style="89" customWidth="1"/>
    <col min="6193" max="6194" width="14.5703125" style="89" customWidth="1"/>
    <col min="6195" max="6195" width="4" style="89" customWidth="1"/>
    <col min="6196" max="6198" width="10.140625" style="89" customWidth="1"/>
    <col min="6199" max="6199" width="3.85546875" style="89" customWidth="1"/>
    <col min="6200" max="6200" width="29.140625" style="89" customWidth="1"/>
    <col min="6201" max="6400" width="11.42578125" style="89"/>
    <col min="6401" max="6401" width="1.140625" style="89" customWidth="1"/>
    <col min="6402" max="6404" width="5.7109375" style="89" customWidth="1"/>
    <col min="6405" max="6405" width="4" style="89" customWidth="1"/>
    <col min="6406" max="6408" width="3.7109375" style="89" customWidth="1"/>
    <col min="6409" max="6411" width="4.5703125" style="89" customWidth="1"/>
    <col min="6412" max="6413" width="3.28515625" style="89" bestFit="1" customWidth="1"/>
    <col min="6414" max="6417" width="0" style="89" hidden="1" customWidth="1"/>
    <col min="6418" max="6418" width="4.28515625" style="89" customWidth="1"/>
    <col min="6419" max="6421" width="7.5703125" style="89" customWidth="1"/>
    <col min="6422" max="6424" width="2.7109375" style="89" customWidth="1"/>
    <col min="6425" max="6425" width="2.85546875" style="89" customWidth="1"/>
    <col min="6426" max="6431" width="2.7109375" style="89" customWidth="1"/>
    <col min="6432" max="6441" width="0" style="89" hidden="1" customWidth="1"/>
    <col min="6442" max="6442" width="4.28515625" style="89" customWidth="1"/>
    <col min="6443" max="6443" width="0" style="89" hidden="1" customWidth="1"/>
    <col min="6444" max="6444" width="3.28515625" style="89" bestFit="1" customWidth="1"/>
    <col min="6445" max="6445" width="0" style="89" hidden="1" customWidth="1"/>
    <col min="6446" max="6446" width="3.28515625" style="89" bestFit="1" customWidth="1"/>
    <col min="6447" max="6448" width="4.28515625" style="89" customWidth="1"/>
    <col min="6449" max="6450" width="14.5703125" style="89" customWidth="1"/>
    <col min="6451" max="6451" width="4" style="89" customWidth="1"/>
    <col min="6452" max="6454" width="10.140625" style="89" customWidth="1"/>
    <col min="6455" max="6455" width="3.85546875" style="89" customWidth="1"/>
    <col min="6456" max="6456" width="29.140625" style="89" customWidth="1"/>
    <col min="6457" max="6656" width="11.42578125" style="89"/>
    <col min="6657" max="6657" width="1.140625" style="89" customWidth="1"/>
    <col min="6658" max="6660" width="5.7109375" style="89" customWidth="1"/>
    <col min="6661" max="6661" width="4" style="89" customWidth="1"/>
    <col min="6662" max="6664" width="3.7109375" style="89" customWidth="1"/>
    <col min="6665" max="6667" width="4.5703125" style="89" customWidth="1"/>
    <col min="6668" max="6669" width="3.28515625" style="89" bestFit="1" customWidth="1"/>
    <col min="6670" max="6673" width="0" style="89" hidden="1" customWidth="1"/>
    <col min="6674" max="6674" width="4.28515625" style="89" customWidth="1"/>
    <col min="6675" max="6677" width="7.5703125" style="89" customWidth="1"/>
    <col min="6678" max="6680" width="2.7109375" style="89" customWidth="1"/>
    <col min="6681" max="6681" width="2.85546875" style="89" customWidth="1"/>
    <col min="6682" max="6687" width="2.7109375" style="89" customWidth="1"/>
    <col min="6688" max="6697" width="0" style="89" hidden="1" customWidth="1"/>
    <col min="6698" max="6698" width="4.28515625" style="89" customWidth="1"/>
    <col min="6699" max="6699" width="0" style="89" hidden="1" customWidth="1"/>
    <col min="6700" max="6700" width="3.28515625" style="89" bestFit="1" customWidth="1"/>
    <col min="6701" max="6701" width="0" style="89" hidden="1" customWidth="1"/>
    <col min="6702" max="6702" width="3.28515625" style="89" bestFit="1" customWidth="1"/>
    <col min="6703" max="6704" width="4.28515625" style="89" customWidth="1"/>
    <col min="6705" max="6706" width="14.5703125" style="89" customWidth="1"/>
    <col min="6707" max="6707" width="4" style="89" customWidth="1"/>
    <col min="6708" max="6710" width="10.140625" style="89" customWidth="1"/>
    <col min="6711" max="6711" width="3.85546875" style="89" customWidth="1"/>
    <col min="6712" max="6712" width="29.140625" style="89" customWidth="1"/>
    <col min="6713" max="6912" width="11.42578125" style="89"/>
    <col min="6913" max="6913" width="1.140625" style="89" customWidth="1"/>
    <col min="6914" max="6916" width="5.7109375" style="89" customWidth="1"/>
    <col min="6917" max="6917" width="4" style="89" customWidth="1"/>
    <col min="6918" max="6920" width="3.7109375" style="89" customWidth="1"/>
    <col min="6921" max="6923" width="4.5703125" style="89" customWidth="1"/>
    <col min="6924" max="6925" width="3.28515625" style="89" bestFit="1" customWidth="1"/>
    <col min="6926" max="6929" width="0" style="89" hidden="1" customWidth="1"/>
    <col min="6930" max="6930" width="4.28515625" style="89" customWidth="1"/>
    <col min="6931" max="6933" width="7.5703125" style="89" customWidth="1"/>
    <col min="6934" max="6936" width="2.7109375" style="89" customWidth="1"/>
    <col min="6937" max="6937" width="2.85546875" style="89" customWidth="1"/>
    <col min="6938" max="6943" width="2.7109375" style="89" customWidth="1"/>
    <col min="6944" max="6953" width="0" style="89" hidden="1" customWidth="1"/>
    <col min="6954" max="6954" width="4.28515625" style="89" customWidth="1"/>
    <col min="6955" max="6955" width="0" style="89" hidden="1" customWidth="1"/>
    <col min="6956" max="6956" width="3.28515625" style="89" bestFit="1" customWidth="1"/>
    <col min="6957" max="6957" width="0" style="89" hidden="1" customWidth="1"/>
    <col min="6958" max="6958" width="3.28515625" style="89" bestFit="1" customWidth="1"/>
    <col min="6959" max="6960" width="4.28515625" style="89" customWidth="1"/>
    <col min="6961" max="6962" width="14.5703125" style="89" customWidth="1"/>
    <col min="6963" max="6963" width="4" style="89" customWidth="1"/>
    <col min="6964" max="6966" width="10.140625" style="89" customWidth="1"/>
    <col min="6967" max="6967" width="3.85546875" style="89" customWidth="1"/>
    <col min="6968" max="6968" width="29.140625" style="89" customWidth="1"/>
    <col min="6969" max="7168" width="11.42578125" style="89"/>
    <col min="7169" max="7169" width="1.140625" style="89" customWidth="1"/>
    <col min="7170" max="7172" width="5.7109375" style="89" customWidth="1"/>
    <col min="7173" max="7173" width="4" style="89" customWidth="1"/>
    <col min="7174" max="7176" width="3.7109375" style="89" customWidth="1"/>
    <col min="7177" max="7179" width="4.5703125" style="89" customWidth="1"/>
    <col min="7180" max="7181" width="3.28515625" style="89" bestFit="1" customWidth="1"/>
    <col min="7182" max="7185" width="0" style="89" hidden="1" customWidth="1"/>
    <col min="7186" max="7186" width="4.28515625" style="89" customWidth="1"/>
    <col min="7187" max="7189" width="7.5703125" style="89" customWidth="1"/>
    <col min="7190" max="7192" width="2.7109375" style="89" customWidth="1"/>
    <col min="7193" max="7193" width="2.85546875" style="89" customWidth="1"/>
    <col min="7194" max="7199" width="2.7109375" style="89" customWidth="1"/>
    <col min="7200" max="7209" width="0" style="89" hidden="1" customWidth="1"/>
    <col min="7210" max="7210" width="4.28515625" style="89" customWidth="1"/>
    <col min="7211" max="7211" width="0" style="89" hidden="1" customWidth="1"/>
    <col min="7212" max="7212" width="3.28515625" style="89" bestFit="1" customWidth="1"/>
    <col min="7213" max="7213" width="0" style="89" hidden="1" customWidth="1"/>
    <col min="7214" max="7214" width="3.28515625" style="89" bestFit="1" customWidth="1"/>
    <col min="7215" max="7216" width="4.28515625" style="89" customWidth="1"/>
    <col min="7217" max="7218" width="14.5703125" style="89" customWidth="1"/>
    <col min="7219" max="7219" width="4" style="89" customWidth="1"/>
    <col min="7220" max="7222" width="10.140625" style="89" customWidth="1"/>
    <col min="7223" max="7223" width="3.85546875" style="89" customWidth="1"/>
    <col min="7224" max="7224" width="29.140625" style="89" customWidth="1"/>
    <col min="7225" max="7424" width="11.42578125" style="89"/>
    <col min="7425" max="7425" width="1.140625" style="89" customWidth="1"/>
    <col min="7426" max="7428" width="5.7109375" style="89" customWidth="1"/>
    <col min="7429" max="7429" width="4" style="89" customWidth="1"/>
    <col min="7430" max="7432" width="3.7109375" style="89" customWidth="1"/>
    <col min="7433" max="7435" width="4.5703125" style="89" customWidth="1"/>
    <col min="7436" max="7437" width="3.28515625" style="89" bestFit="1" customWidth="1"/>
    <col min="7438" max="7441" width="0" style="89" hidden="1" customWidth="1"/>
    <col min="7442" max="7442" width="4.28515625" style="89" customWidth="1"/>
    <col min="7443" max="7445" width="7.5703125" style="89" customWidth="1"/>
    <col min="7446" max="7448" width="2.7109375" style="89" customWidth="1"/>
    <col min="7449" max="7449" width="2.85546875" style="89" customWidth="1"/>
    <col min="7450" max="7455" width="2.7109375" style="89" customWidth="1"/>
    <col min="7456" max="7465" width="0" style="89" hidden="1" customWidth="1"/>
    <col min="7466" max="7466" width="4.28515625" style="89" customWidth="1"/>
    <col min="7467" max="7467" width="0" style="89" hidden="1" customWidth="1"/>
    <col min="7468" max="7468" width="3.28515625" style="89" bestFit="1" customWidth="1"/>
    <col min="7469" max="7469" width="0" style="89" hidden="1" customWidth="1"/>
    <col min="7470" max="7470" width="3.28515625" style="89" bestFit="1" customWidth="1"/>
    <col min="7471" max="7472" width="4.28515625" style="89" customWidth="1"/>
    <col min="7473" max="7474" width="14.5703125" style="89" customWidth="1"/>
    <col min="7475" max="7475" width="4" style="89" customWidth="1"/>
    <col min="7476" max="7478" width="10.140625" style="89" customWidth="1"/>
    <col min="7479" max="7479" width="3.85546875" style="89" customWidth="1"/>
    <col min="7480" max="7480" width="29.140625" style="89" customWidth="1"/>
    <col min="7481" max="7680" width="11.42578125" style="89"/>
    <col min="7681" max="7681" width="1.140625" style="89" customWidth="1"/>
    <col min="7682" max="7684" width="5.7109375" style="89" customWidth="1"/>
    <col min="7685" max="7685" width="4" style="89" customWidth="1"/>
    <col min="7686" max="7688" width="3.7109375" style="89" customWidth="1"/>
    <col min="7689" max="7691" width="4.5703125" style="89" customWidth="1"/>
    <col min="7692" max="7693" width="3.28515625" style="89" bestFit="1" customWidth="1"/>
    <col min="7694" max="7697" width="0" style="89" hidden="1" customWidth="1"/>
    <col min="7698" max="7698" width="4.28515625" style="89" customWidth="1"/>
    <col min="7699" max="7701" width="7.5703125" style="89" customWidth="1"/>
    <col min="7702" max="7704" width="2.7109375" style="89" customWidth="1"/>
    <col min="7705" max="7705" width="2.85546875" style="89" customWidth="1"/>
    <col min="7706" max="7711" width="2.7109375" style="89" customWidth="1"/>
    <col min="7712" max="7721" width="0" style="89" hidden="1" customWidth="1"/>
    <col min="7722" max="7722" width="4.28515625" style="89" customWidth="1"/>
    <col min="7723" max="7723" width="0" style="89" hidden="1" customWidth="1"/>
    <col min="7724" max="7724" width="3.28515625" style="89" bestFit="1" customWidth="1"/>
    <col min="7725" max="7725" width="0" style="89" hidden="1" customWidth="1"/>
    <col min="7726" max="7726" width="3.28515625" style="89" bestFit="1" customWidth="1"/>
    <col min="7727" max="7728" width="4.28515625" style="89" customWidth="1"/>
    <col min="7729" max="7730" width="14.5703125" style="89" customWidth="1"/>
    <col min="7731" max="7731" width="4" style="89" customWidth="1"/>
    <col min="7732" max="7734" width="10.140625" style="89" customWidth="1"/>
    <col min="7735" max="7735" width="3.85546875" style="89" customWidth="1"/>
    <col min="7736" max="7736" width="29.140625" style="89" customWidth="1"/>
    <col min="7737" max="7936" width="11.42578125" style="89"/>
    <col min="7937" max="7937" width="1.140625" style="89" customWidth="1"/>
    <col min="7938" max="7940" width="5.7109375" style="89" customWidth="1"/>
    <col min="7941" max="7941" width="4" style="89" customWidth="1"/>
    <col min="7942" max="7944" width="3.7109375" style="89" customWidth="1"/>
    <col min="7945" max="7947" width="4.5703125" style="89" customWidth="1"/>
    <col min="7948" max="7949" width="3.28515625" style="89" bestFit="1" customWidth="1"/>
    <col min="7950" max="7953" width="0" style="89" hidden="1" customWidth="1"/>
    <col min="7954" max="7954" width="4.28515625" style="89" customWidth="1"/>
    <col min="7955" max="7957" width="7.5703125" style="89" customWidth="1"/>
    <col min="7958" max="7960" width="2.7109375" style="89" customWidth="1"/>
    <col min="7961" max="7961" width="2.85546875" style="89" customWidth="1"/>
    <col min="7962" max="7967" width="2.7109375" style="89" customWidth="1"/>
    <col min="7968" max="7977" width="0" style="89" hidden="1" customWidth="1"/>
    <col min="7978" max="7978" width="4.28515625" style="89" customWidth="1"/>
    <col min="7979" max="7979" width="0" style="89" hidden="1" customWidth="1"/>
    <col min="7980" max="7980" width="3.28515625" style="89" bestFit="1" customWidth="1"/>
    <col min="7981" max="7981" width="0" style="89" hidden="1" customWidth="1"/>
    <col min="7982" max="7982" width="3.28515625" style="89" bestFit="1" customWidth="1"/>
    <col min="7983" max="7984" width="4.28515625" style="89" customWidth="1"/>
    <col min="7985" max="7986" width="14.5703125" style="89" customWidth="1"/>
    <col min="7987" max="7987" width="4" style="89" customWidth="1"/>
    <col min="7988" max="7990" width="10.140625" style="89" customWidth="1"/>
    <col min="7991" max="7991" width="3.85546875" style="89" customWidth="1"/>
    <col min="7992" max="7992" width="29.140625" style="89" customWidth="1"/>
    <col min="7993" max="8192" width="11.42578125" style="89"/>
    <col min="8193" max="8193" width="1.140625" style="89" customWidth="1"/>
    <col min="8194" max="8196" width="5.7109375" style="89" customWidth="1"/>
    <col min="8197" max="8197" width="4" style="89" customWidth="1"/>
    <col min="8198" max="8200" width="3.7109375" style="89" customWidth="1"/>
    <col min="8201" max="8203" width="4.5703125" style="89" customWidth="1"/>
    <col min="8204" max="8205" width="3.28515625" style="89" bestFit="1" customWidth="1"/>
    <col min="8206" max="8209" width="0" style="89" hidden="1" customWidth="1"/>
    <col min="8210" max="8210" width="4.28515625" style="89" customWidth="1"/>
    <col min="8211" max="8213" width="7.5703125" style="89" customWidth="1"/>
    <col min="8214" max="8216" width="2.7109375" style="89" customWidth="1"/>
    <col min="8217" max="8217" width="2.85546875" style="89" customWidth="1"/>
    <col min="8218" max="8223" width="2.7109375" style="89" customWidth="1"/>
    <col min="8224" max="8233" width="0" style="89" hidden="1" customWidth="1"/>
    <col min="8234" max="8234" width="4.28515625" style="89" customWidth="1"/>
    <col min="8235" max="8235" width="0" style="89" hidden="1" customWidth="1"/>
    <col min="8236" max="8236" width="3.28515625" style="89" bestFit="1" customWidth="1"/>
    <col min="8237" max="8237" width="0" style="89" hidden="1" customWidth="1"/>
    <col min="8238" max="8238" width="3.28515625" style="89" bestFit="1" customWidth="1"/>
    <col min="8239" max="8240" width="4.28515625" style="89" customWidth="1"/>
    <col min="8241" max="8242" width="14.5703125" style="89" customWidth="1"/>
    <col min="8243" max="8243" width="4" style="89" customWidth="1"/>
    <col min="8244" max="8246" width="10.140625" style="89" customWidth="1"/>
    <col min="8247" max="8247" width="3.85546875" style="89" customWidth="1"/>
    <col min="8248" max="8248" width="29.140625" style="89" customWidth="1"/>
    <col min="8249" max="8448" width="11.42578125" style="89"/>
    <col min="8449" max="8449" width="1.140625" style="89" customWidth="1"/>
    <col min="8450" max="8452" width="5.7109375" style="89" customWidth="1"/>
    <col min="8453" max="8453" width="4" style="89" customWidth="1"/>
    <col min="8454" max="8456" width="3.7109375" style="89" customWidth="1"/>
    <col min="8457" max="8459" width="4.5703125" style="89" customWidth="1"/>
    <col min="8460" max="8461" width="3.28515625" style="89" bestFit="1" customWidth="1"/>
    <col min="8462" max="8465" width="0" style="89" hidden="1" customWidth="1"/>
    <col min="8466" max="8466" width="4.28515625" style="89" customWidth="1"/>
    <col min="8467" max="8469" width="7.5703125" style="89" customWidth="1"/>
    <col min="8470" max="8472" width="2.7109375" style="89" customWidth="1"/>
    <col min="8473" max="8473" width="2.85546875" style="89" customWidth="1"/>
    <col min="8474" max="8479" width="2.7109375" style="89" customWidth="1"/>
    <col min="8480" max="8489" width="0" style="89" hidden="1" customWidth="1"/>
    <col min="8490" max="8490" width="4.28515625" style="89" customWidth="1"/>
    <col min="8491" max="8491" width="0" style="89" hidden="1" customWidth="1"/>
    <col min="8492" max="8492" width="3.28515625" style="89" bestFit="1" customWidth="1"/>
    <col min="8493" max="8493" width="0" style="89" hidden="1" customWidth="1"/>
    <col min="8494" max="8494" width="3.28515625" style="89" bestFit="1" customWidth="1"/>
    <col min="8495" max="8496" width="4.28515625" style="89" customWidth="1"/>
    <col min="8497" max="8498" width="14.5703125" style="89" customWidth="1"/>
    <col min="8499" max="8499" width="4" style="89" customWidth="1"/>
    <col min="8500" max="8502" width="10.140625" style="89" customWidth="1"/>
    <col min="8503" max="8503" width="3.85546875" style="89" customWidth="1"/>
    <col min="8504" max="8504" width="29.140625" style="89" customWidth="1"/>
    <col min="8505" max="8704" width="11.42578125" style="89"/>
    <col min="8705" max="8705" width="1.140625" style="89" customWidth="1"/>
    <col min="8706" max="8708" width="5.7109375" style="89" customWidth="1"/>
    <col min="8709" max="8709" width="4" style="89" customWidth="1"/>
    <col min="8710" max="8712" width="3.7109375" style="89" customWidth="1"/>
    <col min="8713" max="8715" width="4.5703125" style="89" customWidth="1"/>
    <col min="8716" max="8717" width="3.28515625" style="89" bestFit="1" customWidth="1"/>
    <col min="8718" max="8721" width="0" style="89" hidden="1" customWidth="1"/>
    <col min="8722" max="8722" width="4.28515625" style="89" customWidth="1"/>
    <col min="8723" max="8725" width="7.5703125" style="89" customWidth="1"/>
    <col min="8726" max="8728" width="2.7109375" style="89" customWidth="1"/>
    <col min="8729" max="8729" width="2.85546875" style="89" customWidth="1"/>
    <col min="8730" max="8735" width="2.7109375" style="89" customWidth="1"/>
    <col min="8736" max="8745" width="0" style="89" hidden="1" customWidth="1"/>
    <col min="8746" max="8746" width="4.28515625" style="89" customWidth="1"/>
    <col min="8747" max="8747" width="0" style="89" hidden="1" customWidth="1"/>
    <col min="8748" max="8748" width="3.28515625" style="89" bestFit="1" customWidth="1"/>
    <col min="8749" max="8749" width="0" style="89" hidden="1" customWidth="1"/>
    <col min="8750" max="8750" width="3.28515625" style="89" bestFit="1" customWidth="1"/>
    <col min="8751" max="8752" width="4.28515625" style="89" customWidth="1"/>
    <col min="8753" max="8754" width="14.5703125" style="89" customWidth="1"/>
    <col min="8755" max="8755" width="4" style="89" customWidth="1"/>
    <col min="8756" max="8758" width="10.140625" style="89" customWidth="1"/>
    <col min="8759" max="8759" width="3.85546875" style="89" customWidth="1"/>
    <col min="8760" max="8760" width="29.140625" style="89" customWidth="1"/>
    <col min="8761" max="8960" width="11.42578125" style="89"/>
    <col min="8961" max="8961" width="1.140625" style="89" customWidth="1"/>
    <col min="8962" max="8964" width="5.7109375" style="89" customWidth="1"/>
    <col min="8965" max="8965" width="4" style="89" customWidth="1"/>
    <col min="8966" max="8968" width="3.7109375" style="89" customWidth="1"/>
    <col min="8969" max="8971" width="4.5703125" style="89" customWidth="1"/>
    <col min="8972" max="8973" width="3.28515625" style="89" bestFit="1" customWidth="1"/>
    <col min="8974" max="8977" width="0" style="89" hidden="1" customWidth="1"/>
    <col min="8978" max="8978" width="4.28515625" style="89" customWidth="1"/>
    <col min="8979" max="8981" width="7.5703125" style="89" customWidth="1"/>
    <col min="8982" max="8984" width="2.7109375" style="89" customWidth="1"/>
    <col min="8985" max="8985" width="2.85546875" style="89" customWidth="1"/>
    <col min="8986" max="8991" width="2.7109375" style="89" customWidth="1"/>
    <col min="8992" max="9001" width="0" style="89" hidden="1" customWidth="1"/>
    <col min="9002" max="9002" width="4.28515625" style="89" customWidth="1"/>
    <col min="9003" max="9003" width="0" style="89" hidden="1" customWidth="1"/>
    <col min="9004" max="9004" width="3.28515625" style="89" bestFit="1" customWidth="1"/>
    <col min="9005" max="9005" width="0" style="89" hidden="1" customWidth="1"/>
    <col min="9006" max="9006" width="3.28515625" style="89" bestFit="1" customWidth="1"/>
    <col min="9007" max="9008" width="4.28515625" style="89" customWidth="1"/>
    <col min="9009" max="9010" width="14.5703125" style="89" customWidth="1"/>
    <col min="9011" max="9011" width="4" style="89" customWidth="1"/>
    <col min="9012" max="9014" width="10.140625" style="89" customWidth="1"/>
    <col min="9015" max="9015" width="3.85546875" style="89" customWidth="1"/>
    <col min="9016" max="9016" width="29.140625" style="89" customWidth="1"/>
    <col min="9017" max="9216" width="11.42578125" style="89"/>
    <col min="9217" max="9217" width="1.140625" style="89" customWidth="1"/>
    <col min="9218" max="9220" width="5.7109375" style="89" customWidth="1"/>
    <col min="9221" max="9221" width="4" style="89" customWidth="1"/>
    <col min="9222" max="9224" width="3.7109375" style="89" customWidth="1"/>
    <col min="9225" max="9227" width="4.5703125" style="89" customWidth="1"/>
    <col min="9228" max="9229" width="3.28515625" style="89" bestFit="1" customWidth="1"/>
    <col min="9230" max="9233" width="0" style="89" hidden="1" customWidth="1"/>
    <col min="9234" max="9234" width="4.28515625" style="89" customWidth="1"/>
    <col min="9235" max="9237" width="7.5703125" style="89" customWidth="1"/>
    <col min="9238" max="9240" width="2.7109375" style="89" customWidth="1"/>
    <col min="9241" max="9241" width="2.85546875" style="89" customWidth="1"/>
    <col min="9242" max="9247" width="2.7109375" style="89" customWidth="1"/>
    <col min="9248" max="9257" width="0" style="89" hidden="1" customWidth="1"/>
    <col min="9258" max="9258" width="4.28515625" style="89" customWidth="1"/>
    <col min="9259" max="9259" width="0" style="89" hidden="1" customWidth="1"/>
    <col min="9260" max="9260" width="3.28515625" style="89" bestFit="1" customWidth="1"/>
    <col min="9261" max="9261" width="0" style="89" hidden="1" customWidth="1"/>
    <col min="9262" max="9262" width="3.28515625" style="89" bestFit="1" customWidth="1"/>
    <col min="9263" max="9264" width="4.28515625" style="89" customWidth="1"/>
    <col min="9265" max="9266" width="14.5703125" style="89" customWidth="1"/>
    <col min="9267" max="9267" width="4" style="89" customWidth="1"/>
    <col min="9268" max="9270" width="10.140625" style="89" customWidth="1"/>
    <col min="9271" max="9271" width="3.85546875" style="89" customWidth="1"/>
    <col min="9272" max="9272" width="29.140625" style="89" customWidth="1"/>
    <col min="9273" max="9472" width="11.42578125" style="89"/>
    <col min="9473" max="9473" width="1.140625" style="89" customWidth="1"/>
    <col min="9474" max="9476" width="5.7109375" style="89" customWidth="1"/>
    <col min="9477" max="9477" width="4" style="89" customWidth="1"/>
    <col min="9478" max="9480" width="3.7109375" style="89" customWidth="1"/>
    <col min="9481" max="9483" width="4.5703125" style="89" customWidth="1"/>
    <col min="9484" max="9485" width="3.28515625" style="89" bestFit="1" customWidth="1"/>
    <col min="9486" max="9489" width="0" style="89" hidden="1" customWidth="1"/>
    <col min="9490" max="9490" width="4.28515625" style="89" customWidth="1"/>
    <col min="9491" max="9493" width="7.5703125" style="89" customWidth="1"/>
    <col min="9494" max="9496" width="2.7109375" style="89" customWidth="1"/>
    <col min="9497" max="9497" width="2.85546875" style="89" customWidth="1"/>
    <col min="9498" max="9503" width="2.7109375" style="89" customWidth="1"/>
    <col min="9504" max="9513" width="0" style="89" hidden="1" customWidth="1"/>
    <col min="9514" max="9514" width="4.28515625" style="89" customWidth="1"/>
    <col min="9515" max="9515" width="0" style="89" hidden="1" customWidth="1"/>
    <col min="9516" max="9516" width="3.28515625" style="89" bestFit="1" customWidth="1"/>
    <col min="9517" max="9517" width="0" style="89" hidden="1" customWidth="1"/>
    <col min="9518" max="9518" width="3.28515625" style="89" bestFit="1" customWidth="1"/>
    <col min="9519" max="9520" width="4.28515625" style="89" customWidth="1"/>
    <col min="9521" max="9522" width="14.5703125" style="89" customWidth="1"/>
    <col min="9523" max="9523" width="4" style="89" customWidth="1"/>
    <col min="9524" max="9526" width="10.140625" style="89" customWidth="1"/>
    <col min="9527" max="9527" width="3.85546875" style="89" customWidth="1"/>
    <col min="9528" max="9528" width="29.140625" style="89" customWidth="1"/>
    <col min="9529" max="9728" width="11.42578125" style="89"/>
    <col min="9729" max="9729" width="1.140625" style="89" customWidth="1"/>
    <col min="9730" max="9732" width="5.7109375" style="89" customWidth="1"/>
    <col min="9733" max="9733" width="4" style="89" customWidth="1"/>
    <col min="9734" max="9736" width="3.7109375" style="89" customWidth="1"/>
    <col min="9737" max="9739" width="4.5703125" style="89" customWidth="1"/>
    <col min="9740" max="9741" width="3.28515625" style="89" bestFit="1" customWidth="1"/>
    <col min="9742" max="9745" width="0" style="89" hidden="1" customWidth="1"/>
    <col min="9746" max="9746" width="4.28515625" style="89" customWidth="1"/>
    <col min="9747" max="9749" width="7.5703125" style="89" customWidth="1"/>
    <col min="9750" max="9752" width="2.7109375" style="89" customWidth="1"/>
    <col min="9753" max="9753" width="2.85546875" style="89" customWidth="1"/>
    <col min="9754" max="9759" width="2.7109375" style="89" customWidth="1"/>
    <col min="9760" max="9769" width="0" style="89" hidden="1" customWidth="1"/>
    <col min="9770" max="9770" width="4.28515625" style="89" customWidth="1"/>
    <col min="9771" max="9771" width="0" style="89" hidden="1" customWidth="1"/>
    <col min="9772" max="9772" width="3.28515625" style="89" bestFit="1" customWidth="1"/>
    <col min="9773" max="9773" width="0" style="89" hidden="1" customWidth="1"/>
    <col min="9774" max="9774" width="3.28515625" style="89" bestFit="1" customWidth="1"/>
    <col min="9775" max="9776" width="4.28515625" style="89" customWidth="1"/>
    <col min="9777" max="9778" width="14.5703125" style="89" customWidth="1"/>
    <col min="9779" max="9779" width="4" style="89" customWidth="1"/>
    <col min="9780" max="9782" width="10.140625" style="89" customWidth="1"/>
    <col min="9783" max="9783" width="3.85546875" style="89" customWidth="1"/>
    <col min="9784" max="9784" width="29.140625" style="89" customWidth="1"/>
    <col min="9785" max="9984" width="11.42578125" style="89"/>
    <col min="9985" max="9985" width="1.140625" style="89" customWidth="1"/>
    <col min="9986" max="9988" width="5.7109375" style="89" customWidth="1"/>
    <col min="9989" max="9989" width="4" style="89" customWidth="1"/>
    <col min="9990" max="9992" width="3.7109375" style="89" customWidth="1"/>
    <col min="9993" max="9995" width="4.5703125" style="89" customWidth="1"/>
    <col min="9996" max="9997" width="3.28515625" style="89" bestFit="1" customWidth="1"/>
    <col min="9998" max="10001" width="0" style="89" hidden="1" customWidth="1"/>
    <col min="10002" max="10002" width="4.28515625" style="89" customWidth="1"/>
    <col min="10003" max="10005" width="7.5703125" style="89" customWidth="1"/>
    <col min="10006" max="10008" width="2.7109375" style="89" customWidth="1"/>
    <col min="10009" max="10009" width="2.85546875" style="89" customWidth="1"/>
    <col min="10010" max="10015" width="2.7109375" style="89" customWidth="1"/>
    <col min="10016" max="10025" width="0" style="89" hidden="1" customWidth="1"/>
    <col min="10026" max="10026" width="4.28515625" style="89" customWidth="1"/>
    <col min="10027" max="10027" width="0" style="89" hidden="1" customWidth="1"/>
    <col min="10028" max="10028" width="3.28515625" style="89" bestFit="1" customWidth="1"/>
    <col min="10029" max="10029" width="0" style="89" hidden="1" customWidth="1"/>
    <col min="10030" max="10030" width="3.28515625" style="89" bestFit="1" customWidth="1"/>
    <col min="10031" max="10032" width="4.28515625" style="89" customWidth="1"/>
    <col min="10033" max="10034" width="14.5703125" style="89" customWidth="1"/>
    <col min="10035" max="10035" width="4" style="89" customWidth="1"/>
    <col min="10036" max="10038" width="10.140625" style="89" customWidth="1"/>
    <col min="10039" max="10039" width="3.85546875" style="89" customWidth="1"/>
    <col min="10040" max="10040" width="29.140625" style="89" customWidth="1"/>
    <col min="10041" max="10240" width="11.42578125" style="89"/>
    <col min="10241" max="10241" width="1.140625" style="89" customWidth="1"/>
    <col min="10242" max="10244" width="5.7109375" style="89" customWidth="1"/>
    <col min="10245" max="10245" width="4" style="89" customWidth="1"/>
    <col min="10246" max="10248" width="3.7109375" style="89" customWidth="1"/>
    <col min="10249" max="10251" width="4.5703125" style="89" customWidth="1"/>
    <col min="10252" max="10253" width="3.28515625" style="89" bestFit="1" customWidth="1"/>
    <col min="10254" max="10257" width="0" style="89" hidden="1" customWidth="1"/>
    <col min="10258" max="10258" width="4.28515625" style="89" customWidth="1"/>
    <col min="10259" max="10261" width="7.5703125" style="89" customWidth="1"/>
    <col min="10262" max="10264" width="2.7109375" style="89" customWidth="1"/>
    <col min="10265" max="10265" width="2.85546875" style="89" customWidth="1"/>
    <col min="10266" max="10271" width="2.7109375" style="89" customWidth="1"/>
    <col min="10272" max="10281" width="0" style="89" hidden="1" customWidth="1"/>
    <col min="10282" max="10282" width="4.28515625" style="89" customWidth="1"/>
    <col min="10283" max="10283" width="0" style="89" hidden="1" customWidth="1"/>
    <col min="10284" max="10284" width="3.28515625" style="89" bestFit="1" customWidth="1"/>
    <col min="10285" max="10285" width="0" style="89" hidden="1" customWidth="1"/>
    <col min="10286" max="10286" width="3.28515625" style="89" bestFit="1" customWidth="1"/>
    <col min="10287" max="10288" width="4.28515625" style="89" customWidth="1"/>
    <col min="10289" max="10290" width="14.5703125" style="89" customWidth="1"/>
    <col min="10291" max="10291" width="4" style="89" customWidth="1"/>
    <col min="10292" max="10294" width="10.140625" style="89" customWidth="1"/>
    <col min="10295" max="10295" width="3.85546875" style="89" customWidth="1"/>
    <col min="10296" max="10296" width="29.140625" style="89" customWidth="1"/>
    <col min="10297" max="10496" width="11.42578125" style="89"/>
    <col min="10497" max="10497" width="1.140625" style="89" customWidth="1"/>
    <col min="10498" max="10500" width="5.7109375" style="89" customWidth="1"/>
    <col min="10501" max="10501" width="4" style="89" customWidth="1"/>
    <col min="10502" max="10504" width="3.7109375" style="89" customWidth="1"/>
    <col min="10505" max="10507" width="4.5703125" style="89" customWidth="1"/>
    <col min="10508" max="10509" width="3.28515625" style="89" bestFit="1" customWidth="1"/>
    <col min="10510" max="10513" width="0" style="89" hidden="1" customWidth="1"/>
    <col min="10514" max="10514" width="4.28515625" style="89" customWidth="1"/>
    <col min="10515" max="10517" width="7.5703125" style="89" customWidth="1"/>
    <col min="10518" max="10520" width="2.7109375" style="89" customWidth="1"/>
    <col min="10521" max="10521" width="2.85546875" style="89" customWidth="1"/>
    <col min="10522" max="10527" width="2.7109375" style="89" customWidth="1"/>
    <col min="10528" max="10537" width="0" style="89" hidden="1" customWidth="1"/>
    <col min="10538" max="10538" width="4.28515625" style="89" customWidth="1"/>
    <col min="10539" max="10539" width="0" style="89" hidden="1" customWidth="1"/>
    <col min="10540" max="10540" width="3.28515625" style="89" bestFit="1" customWidth="1"/>
    <col min="10541" max="10541" width="0" style="89" hidden="1" customWidth="1"/>
    <col min="10542" max="10542" width="3.28515625" style="89" bestFit="1" customWidth="1"/>
    <col min="10543" max="10544" width="4.28515625" style="89" customWidth="1"/>
    <col min="10545" max="10546" width="14.5703125" style="89" customWidth="1"/>
    <col min="10547" max="10547" width="4" style="89" customWidth="1"/>
    <col min="10548" max="10550" width="10.140625" style="89" customWidth="1"/>
    <col min="10551" max="10551" width="3.85546875" style="89" customWidth="1"/>
    <col min="10552" max="10552" width="29.140625" style="89" customWidth="1"/>
    <col min="10553" max="10752" width="11.42578125" style="89"/>
    <col min="10753" max="10753" width="1.140625" style="89" customWidth="1"/>
    <col min="10754" max="10756" width="5.7109375" style="89" customWidth="1"/>
    <col min="10757" max="10757" width="4" style="89" customWidth="1"/>
    <col min="10758" max="10760" width="3.7109375" style="89" customWidth="1"/>
    <col min="10761" max="10763" width="4.5703125" style="89" customWidth="1"/>
    <col min="10764" max="10765" width="3.28515625" style="89" bestFit="1" customWidth="1"/>
    <col min="10766" max="10769" width="0" style="89" hidden="1" customWidth="1"/>
    <col min="10770" max="10770" width="4.28515625" style="89" customWidth="1"/>
    <col min="10771" max="10773" width="7.5703125" style="89" customWidth="1"/>
    <col min="10774" max="10776" width="2.7109375" style="89" customWidth="1"/>
    <col min="10777" max="10777" width="2.85546875" style="89" customWidth="1"/>
    <col min="10778" max="10783" width="2.7109375" style="89" customWidth="1"/>
    <col min="10784" max="10793" width="0" style="89" hidden="1" customWidth="1"/>
    <col min="10794" max="10794" width="4.28515625" style="89" customWidth="1"/>
    <col min="10795" max="10795" width="0" style="89" hidden="1" customWidth="1"/>
    <col min="10796" max="10796" width="3.28515625" style="89" bestFit="1" customWidth="1"/>
    <col min="10797" max="10797" width="0" style="89" hidden="1" customWidth="1"/>
    <col min="10798" max="10798" width="3.28515625" style="89" bestFit="1" customWidth="1"/>
    <col min="10799" max="10800" width="4.28515625" style="89" customWidth="1"/>
    <col min="10801" max="10802" width="14.5703125" style="89" customWidth="1"/>
    <col min="10803" max="10803" width="4" style="89" customWidth="1"/>
    <col min="10804" max="10806" width="10.140625" style="89" customWidth="1"/>
    <col min="10807" max="10807" width="3.85546875" style="89" customWidth="1"/>
    <col min="10808" max="10808" width="29.140625" style="89" customWidth="1"/>
    <col min="10809" max="11008" width="11.42578125" style="89"/>
    <col min="11009" max="11009" width="1.140625" style="89" customWidth="1"/>
    <col min="11010" max="11012" width="5.7109375" style="89" customWidth="1"/>
    <col min="11013" max="11013" width="4" style="89" customWidth="1"/>
    <col min="11014" max="11016" width="3.7109375" style="89" customWidth="1"/>
    <col min="11017" max="11019" width="4.5703125" style="89" customWidth="1"/>
    <col min="11020" max="11021" width="3.28515625" style="89" bestFit="1" customWidth="1"/>
    <col min="11022" max="11025" width="0" style="89" hidden="1" customWidth="1"/>
    <col min="11026" max="11026" width="4.28515625" style="89" customWidth="1"/>
    <col min="11027" max="11029" width="7.5703125" style="89" customWidth="1"/>
    <col min="11030" max="11032" width="2.7109375" style="89" customWidth="1"/>
    <col min="11033" max="11033" width="2.85546875" style="89" customWidth="1"/>
    <col min="11034" max="11039" width="2.7109375" style="89" customWidth="1"/>
    <col min="11040" max="11049" width="0" style="89" hidden="1" customWidth="1"/>
    <col min="11050" max="11050" width="4.28515625" style="89" customWidth="1"/>
    <col min="11051" max="11051" width="0" style="89" hidden="1" customWidth="1"/>
    <col min="11052" max="11052" width="3.28515625" style="89" bestFit="1" customWidth="1"/>
    <col min="11053" max="11053" width="0" style="89" hidden="1" customWidth="1"/>
    <col min="11054" max="11054" width="3.28515625" style="89" bestFit="1" customWidth="1"/>
    <col min="11055" max="11056" width="4.28515625" style="89" customWidth="1"/>
    <col min="11057" max="11058" width="14.5703125" style="89" customWidth="1"/>
    <col min="11059" max="11059" width="4" style="89" customWidth="1"/>
    <col min="11060" max="11062" width="10.140625" style="89" customWidth="1"/>
    <col min="11063" max="11063" width="3.85546875" style="89" customWidth="1"/>
    <col min="11064" max="11064" width="29.140625" style="89" customWidth="1"/>
    <col min="11065" max="11264" width="11.42578125" style="89"/>
    <col min="11265" max="11265" width="1.140625" style="89" customWidth="1"/>
    <col min="11266" max="11268" width="5.7109375" style="89" customWidth="1"/>
    <col min="11269" max="11269" width="4" style="89" customWidth="1"/>
    <col min="11270" max="11272" width="3.7109375" style="89" customWidth="1"/>
    <col min="11273" max="11275" width="4.5703125" style="89" customWidth="1"/>
    <col min="11276" max="11277" width="3.28515625" style="89" bestFit="1" customWidth="1"/>
    <col min="11278" max="11281" width="0" style="89" hidden="1" customWidth="1"/>
    <col min="11282" max="11282" width="4.28515625" style="89" customWidth="1"/>
    <col min="11283" max="11285" width="7.5703125" style="89" customWidth="1"/>
    <col min="11286" max="11288" width="2.7109375" style="89" customWidth="1"/>
    <col min="11289" max="11289" width="2.85546875" style="89" customWidth="1"/>
    <col min="11290" max="11295" width="2.7109375" style="89" customWidth="1"/>
    <col min="11296" max="11305" width="0" style="89" hidden="1" customWidth="1"/>
    <col min="11306" max="11306" width="4.28515625" style="89" customWidth="1"/>
    <col min="11307" max="11307" width="0" style="89" hidden="1" customWidth="1"/>
    <col min="11308" max="11308" width="3.28515625" style="89" bestFit="1" customWidth="1"/>
    <col min="11309" max="11309" width="0" style="89" hidden="1" customWidth="1"/>
    <col min="11310" max="11310" width="3.28515625" style="89" bestFit="1" customWidth="1"/>
    <col min="11311" max="11312" width="4.28515625" style="89" customWidth="1"/>
    <col min="11313" max="11314" width="14.5703125" style="89" customWidth="1"/>
    <col min="11315" max="11315" width="4" style="89" customWidth="1"/>
    <col min="11316" max="11318" width="10.140625" style="89" customWidth="1"/>
    <col min="11319" max="11319" width="3.85546875" style="89" customWidth="1"/>
    <col min="11320" max="11320" width="29.140625" style="89" customWidth="1"/>
    <col min="11321" max="11520" width="11.42578125" style="89"/>
    <col min="11521" max="11521" width="1.140625" style="89" customWidth="1"/>
    <col min="11522" max="11524" width="5.7109375" style="89" customWidth="1"/>
    <col min="11525" max="11525" width="4" style="89" customWidth="1"/>
    <col min="11526" max="11528" width="3.7109375" style="89" customWidth="1"/>
    <col min="11529" max="11531" width="4.5703125" style="89" customWidth="1"/>
    <col min="11532" max="11533" width="3.28515625" style="89" bestFit="1" customWidth="1"/>
    <col min="11534" max="11537" width="0" style="89" hidden="1" customWidth="1"/>
    <col min="11538" max="11538" width="4.28515625" style="89" customWidth="1"/>
    <col min="11539" max="11541" width="7.5703125" style="89" customWidth="1"/>
    <col min="11542" max="11544" width="2.7109375" style="89" customWidth="1"/>
    <col min="11545" max="11545" width="2.85546875" style="89" customWidth="1"/>
    <col min="11546" max="11551" width="2.7109375" style="89" customWidth="1"/>
    <col min="11552" max="11561" width="0" style="89" hidden="1" customWidth="1"/>
    <col min="11562" max="11562" width="4.28515625" style="89" customWidth="1"/>
    <col min="11563" max="11563" width="0" style="89" hidden="1" customWidth="1"/>
    <col min="11564" max="11564" width="3.28515625" style="89" bestFit="1" customWidth="1"/>
    <col min="11565" max="11565" width="0" style="89" hidden="1" customWidth="1"/>
    <col min="11566" max="11566" width="3.28515625" style="89" bestFit="1" customWidth="1"/>
    <col min="11567" max="11568" width="4.28515625" style="89" customWidth="1"/>
    <col min="11569" max="11570" width="14.5703125" style="89" customWidth="1"/>
    <col min="11571" max="11571" width="4" style="89" customWidth="1"/>
    <col min="11572" max="11574" width="10.140625" style="89" customWidth="1"/>
    <col min="11575" max="11575" width="3.85546875" style="89" customWidth="1"/>
    <col min="11576" max="11576" width="29.140625" style="89" customWidth="1"/>
    <col min="11577" max="11776" width="11.42578125" style="89"/>
    <col min="11777" max="11777" width="1.140625" style="89" customWidth="1"/>
    <col min="11778" max="11780" width="5.7109375" style="89" customWidth="1"/>
    <col min="11781" max="11781" width="4" style="89" customWidth="1"/>
    <col min="11782" max="11784" width="3.7109375" style="89" customWidth="1"/>
    <col min="11785" max="11787" width="4.5703125" style="89" customWidth="1"/>
    <col min="11788" max="11789" width="3.28515625" style="89" bestFit="1" customWidth="1"/>
    <col min="11790" max="11793" width="0" style="89" hidden="1" customWidth="1"/>
    <col min="11794" max="11794" width="4.28515625" style="89" customWidth="1"/>
    <col min="11795" max="11797" width="7.5703125" style="89" customWidth="1"/>
    <col min="11798" max="11800" width="2.7109375" style="89" customWidth="1"/>
    <col min="11801" max="11801" width="2.85546875" style="89" customWidth="1"/>
    <col min="11802" max="11807" width="2.7109375" style="89" customWidth="1"/>
    <col min="11808" max="11817" width="0" style="89" hidden="1" customWidth="1"/>
    <col min="11818" max="11818" width="4.28515625" style="89" customWidth="1"/>
    <col min="11819" max="11819" width="0" style="89" hidden="1" customWidth="1"/>
    <col min="11820" max="11820" width="3.28515625" style="89" bestFit="1" customWidth="1"/>
    <col min="11821" max="11821" width="0" style="89" hidden="1" customWidth="1"/>
    <col min="11822" max="11822" width="3.28515625" style="89" bestFit="1" customWidth="1"/>
    <col min="11823" max="11824" width="4.28515625" style="89" customWidth="1"/>
    <col min="11825" max="11826" width="14.5703125" style="89" customWidth="1"/>
    <col min="11827" max="11827" width="4" style="89" customWidth="1"/>
    <col min="11828" max="11830" width="10.140625" style="89" customWidth="1"/>
    <col min="11831" max="11831" width="3.85546875" style="89" customWidth="1"/>
    <col min="11832" max="11832" width="29.140625" style="89" customWidth="1"/>
    <col min="11833" max="12032" width="11.42578125" style="89"/>
    <col min="12033" max="12033" width="1.140625" style="89" customWidth="1"/>
    <col min="12034" max="12036" width="5.7109375" style="89" customWidth="1"/>
    <col min="12037" max="12037" width="4" style="89" customWidth="1"/>
    <col min="12038" max="12040" width="3.7109375" style="89" customWidth="1"/>
    <col min="12041" max="12043" width="4.5703125" style="89" customWidth="1"/>
    <col min="12044" max="12045" width="3.28515625" style="89" bestFit="1" customWidth="1"/>
    <col min="12046" max="12049" width="0" style="89" hidden="1" customWidth="1"/>
    <col min="12050" max="12050" width="4.28515625" style="89" customWidth="1"/>
    <col min="12051" max="12053" width="7.5703125" style="89" customWidth="1"/>
    <col min="12054" max="12056" width="2.7109375" style="89" customWidth="1"/>
    <col min="12057" max="12057" width="2.85546875" style="89" customWidth="1"/>
    <col min="12058" max="12063" width="2.7109375" style="89" customWidth="1"/>
    <col min="12064" max="12073" width="0" style="89" hidden="1" customWidth="1"/>
    <col min="12074" max="12074" width="4.28515625" style="89" customWidth="1"/>
    <col min="12075" max="12075" width="0" style="89" hidden="1" customWidth="1"/>
    <col min="12076" max="12076" width="3.28515625" style="89" bestFit="1" customWidth="1"/>
    <col min="12077" max="12077" width="0" style="89" hidden="1" customWidth="1"/>
    <col min="12078" max="12078" width="3.28515625" style="89" bestFit="1" customWidth="1"/>
    <col min="12079" max="12080" width="4.28515625" style="89" customWidth="1"/>
    <col min="12081" max="12082" width="14.5703125" style="89" customWidth="1"/>
    <col min="12083" max="12083" width="4" style="89" customWidth="1"/>
    <col min="12084" max="12086" width="10.140625" style="89" customWidth="1"/>
    <col min="12087" max="12087" width="3.85546875" style="89" customWidth="1"/>
    <col min="12088" max="12088" width="29.140625" style="89" customWidth="1"/>
    <col min="12089" max="12288" width="11.42578125" style="89"/>
    <col min="12289" max="12289" width="1.140625" style="89" customWidth="1"/>
    <col min="12290" max="12292" width="5.7109375" style="89" customWidth="1"/>
    <col min="12293" max="12293" width="4" style="89" customWidth="1"/>
    <col min="12294" max="12296" width="3.7109375" style="89" customWidth="1"/>
    <col min="12297" max="12299" width="4.5703125" style="89" customWidth="1"/>
    <col min="12300" max="12301" width="3.28515625" style="89" bestFit="1" customWidth="1"/>
    <col min="12302" max="12305" width="0" style="89" hidden="1" customWidth="1"/>
    <col min="12306" max="12306" width="4.28515625" style="89" customWidth="1"/>
    <col min="12307" max="12309" width="7.5703125" style="89" customWidth="1"/>
    <col min="12310" max="12312" width="2.7109375" style="89" customWidth="1"/>
    <col min="12313" max="12313" width="2.85546875" style="89" customWidth="1"/>
    <col min="12314" max="12319" width="2.7109375" style="89" customWidth="1"/>
    <col min="12320" max="12329" width="0" style="89" hidden="1" customWidth="1"/>
    <col min="12330" max="12330" width="4.28515625" style="89" customWidth="1"/>
    <col min="12331" max="12331" width="0" style="89" hidden="1" customWidth="1"/>
    <col min="12332" max="12332" width="3.28515625" style="89" bestFit="1" customWidth="1"/>
    <col min="12333" max="12333" width="0" style="89" hidden="1" customWidth="1"/>
    <col min="12334" max="12334" width="3.28515625" style="89" bestFit="1" customWidth="1"/>
    <col min="12335" max="12336" width="4.28515625" style="89" customWidth="1"/>
    <col min="12337" max="12338" width="14.5703125" style="89" customWidth="1"/>
    <col min="12339" max="12339" width="4" style="89" customWidth="1"/>
    <col min="12340" max="12342" width="10.140625" style="89" customWidth="1"/>
    <col min="12343" max="12343" width="3.85546875" style="89" customWidth="1"/>
    <col min="12344" max="12344" width="29.140625" style="89" customWidth="1"/>
    <col min="12345" max="12544" width="11.42578125" style="89"/>
    <col min="12545" max="12545" width="1.140625" style="89" customWidth="1"/>
    <col min="12546" max="12548" width="5.7109375" style="89" customWidth="1"/>
    <col min="12549" max="12549" width="4" style="89" customWidth="1"/>
    <col min="12550" max="12552" width="3.7109375" style="89" customWidth="1"/>
    <col min="12553" max="12555" width="4.5703125" style="89" customWidth="1"/>
    <col min="12556" max="12557" width="3.28515625" style="89" bestFit="1" customWidth="1"/>
    <col min="12558" max="12561" width="0" style="89" hidden="1" customWidth="1"/>
    <col min="12562" max="12562" width="4.28515625" style="89" customWidth="1"/>
    <col min="12563" max="12565" width="7.5703125" style="89" customWidth="1"/>
    <col min="12566" max="12568" width="2.7109375" style="89" customWidth="1"/>
    <col min="12569" max="12569" width="2.85546875" style="89" customWidth="1"/>
    <col min="12570" max="12575" width="2.7109375" style="89" customWidth="1"/>
    <col min="12576" max="12585" width="0" style="89" hidden="1" customWidth="1"/>
    <col min="12586" max="12586" width="4.28515625" style="89" customWidth="1"/>
    <col min="12587" max="12587" width="0" style="89" hidden="1" customWidth="1"/>
    <col min="12588" max="12588" width="3.28515625" style="89" bestFit="1" customWidth="1"/>
    <col min="12589" max="12589" width="0" style="89" hidden="1" customWidth="1"/>
    <col min="12590" max="12590" width="3.28515625" style="89" bestFit="1" customWidth="1"/>
    <col min="12591" max="12592" width="4.28515625" style="89" customWidth="1"/>
    <col min="12593" max="12594" width="14.5703125" style="89" customWidth="1"/>
    <col min="12595" max="12595" width="4" style="89" customWidth="1"/>
    <col min="12596" max="12598" width="10.140625" style="89" customWidth="1"/>
    <col min="12599" max="12599" width="3.85546875" style="89" customWidth="1"/>
    <col min="12600" max="12600" width="29.140625" style="89" customWidth="1"/>
    <col min="12601" max="12800" width="11.42578125" style="89"/>
    <col min="12801" max="12801" width="1.140625" style="89" customWidth="1"/>
    <col min="12802" max="12804" width="5.7109375" style="89" customWidth="1"/>
    <col min="12805" max="12805" width="4" style="89" customWidth="1"/>
    <col min="12806" max="12808" width="3.7109375" style="89" customWidth="1"/>
    <col min="12809" max="12811" width="4.5703125" style="89" customWidth="1"/>
    <col min="12812" max="12813" width="3.28515625" style="89" bestFit="1" customWidth="1"/>
    <col min="12814" max="12817" width="0" style="89" hidden="1" customWidth="1"/>
    <col min="12818" max="12818" width="4.28515625" style="89" customWidth="1"/>
    <col min="12819" max="12821" width="7.5703125" style="89" customWidth="1"/>
    <col min="12822" max="12824" width="2.7109375" style="89" customWidth="1"/>
    <col min="12825" max="12825" width="2.85546875" style="89" customWidth="1"/>
    <col min="12826" max="12831" width="2.7109375" style="89" customWidth="1"/>
    <col min="12832" max="12841" width="0" style="89" hidden="1" customWidth="1"/>
    <col min="12842" max="12842" width="4.28515625" style="89" customWidth="1"/>
    <col min="12843" max="12843" width="0" style="89" hidden="1" customWidth="1"/>
    <col min="12844" max="12844" width="3.28515625" style="89" bestFit="1" customWidth="1"/>
    <col min="12845" max="12845" width="0" style="89" hidden="1" customWidth="1"/>
    <col min="12846" max="12846" width="3.28515625" style="89" bestFit="1" customWidth="1"/>
    <col min="12847" max="12848" width="4.28515625" style="89" customWidth="1"/>
    <col min="12849" max="12850" width="14.5703125" style="89" customWidth="1"/>
    <col min="12851" max="12851" width="4" style="89" customWidth="1"/>
    <col min="12852" max="12854" width="10.140625" style="89" customWidth="1"/>
    <col min="12855" max="12855" width="3.85546875" style="89" customWidth="1"/>
    <col min="12856" max="12856" width="29.140625" style="89" customWidth="1"/>
    <col min="12857" max="13056" width="11.42578125" style="89"/>
    <col min="13057" max="13057" width="1.140625" style="89" customWidth="1"/>
    <col min="13058" max="13060" width="5.7109375" style="89" customWidth="1"/>
    <col min="13061" max="13061" width="4" style="89" customWidth="1"/>
    <col min="13062" max="13064" width="3.7109375" style="89" customWidth="1"/>
    <col min="13065" max="13067" width="4.5703125" style="89" customWidth="1"/>
    <col min="13068" max="13069" width="3.28515625" style="89" bestFit="1" customWidth="1"/>
    <col min="13070" max="13073" width="0" style="89" hidden="1" customWidth="1"/>
    <col min="13074" max="13074" width="4.28515625" style="89" customWidth="1"/>
    <col min="13075" max="13077" width="7.5703125" style="89" customWidth="1"/>
    <col min="13078" max="13080" width="2.7109375" style="89" customWidth="1"/>
    <col min="13081" max="13081" width="2.85546875" style="89" customWidth="1"/>
    <col min="13082" max="13087" width="2.7109375" style="89" customWidth="1"/>
    <col min="13088" max="13097" width="0" style="89" hidden="1" customWidth="1"/>
    <col min="13098" max="13098" width="4.28515625" style="89" customWidth="1"/>
    <col min="13099" max="13099" width="0" style="89" hidden="1" customWidth="1"/>
    <col min="13100" max="13100" width="3.28515625" style="89" bestFit="1" customWidth="1"/>
    <col min="13101" max="13101" width="0" style="89" hidden="1" customWidth="1"/>
    <col min="13102" max="13102" width="3.28515625" style="89" bestFit="1" customWidth="1"/>
    <col min="13103" max="13104" width="4.28515625" style="89" customWidth="1"/>
    <col min="13105" max="13106" width="14.5703125" style="89" customWidth="1"/>
    <col min="13107" max="13107" width="4" style="89" customWidth="1"/>
    <col min="13108" max="13110" width="10.140625" style="89" customWidth="1"/>
    <col min="13111" max="13111" width="3.85546875" style="89" customWidth="1"/>
    <col min="13112" max="13112" width="29.140625" style="89" customWidth="1"/>
    <col min="13113" max="13312" width="11.42578125" style="89"/>
    <col min="13313" max="13313" width="1.140625" style="89" customWidth="1"/>
    <col min="13314" max="13316" width="5.7109375" style="89" customWidth="1"/>
    <col min="13317" max="13317" width="4" style="89" customWidth="1"/>
    <col min="13318" max="13320" width="3.7109375" style="89" customWidth="1"/>
    <col min="13321" max="13323" width="4.5703125" style="89" customWidth="1"/>
    <col min="13324" max="13325" width="3.28515625" style="89" bestFit="1" customWidth="1"/>
    <col min="13326" max="13329" width="0" style="89" hidden="1" customWidth="1"/>
    <col min="13330" max="13330" width="4.28515625" style="89" customWidth="1"/>
    <col min="13331" max="13333" width="7.5703125" style="89" customWidth="1"/>
    <col min="13334" max="13336" width="2.7109375" style="89" customWidth="1"/>
    <col min="13337" max="13337" width="2.85546875" style="89" customWidth="1"/>
    <col min="13338" max="13343" width="2.7109375" style="89" customWidth="1"/>
    <col min="13344" max="13353" width="0" style="89" hidden="1" customWidth="1"/>
    <col min="13354" max="13354" width="4.28515625" style="89" customWidth="1"/>
    <col min="13355" max="13355" width="0" style="89" hidden="1" customWidth="1"/>
    <col min="13356" max="13356" width="3.28515625" style="89" bestFit="1" customWidth="1"/>
    <col min="13357" max="13357" width="0" style="89" hidden="1" customWidth="1"/>
    <col min="13358" max="13358" width="3.28515625" style="89" bestFit="1" customWidth="1"/>
    <col min="13359" max="13360" width="4.28515625" style="89" customWidth="1"/>
    <col min="13361" max="13362" width="14.5703125" style="89" customWidth="1"/>
    <col min="13363" max="13363" width="4" style="89" customWidth="1"/>
    <col min="13364" max="13366" width="10.140625" style="89" customWidth="1"/>
    <col min="13367" max="13367" width="3.85546875" style="89" customWidth="1"/>
    <col min="13368" max="13368" width="29.140625" style="89" customWidth="1"/>
    <col min="13369" max="13568" width="11.42578125" style="89"/>
    <col min="13569" max="13569" width="1.140625" style="89" customWidth="1"/>
    <col min="13570" max="13572" width="5.7109375" style="89" customWidth="1"/>
    <col min="13573" max="13573" width="4" style="89" customWidth="1"/>
    <col min="13574" max="13576" width="3.7109375" style="89" customWidth="1"/>
    <col min="13577" max="13579" width="4.5703125" style="89" customWidth="1"/>
    <col min="13580" max="13581" width="3.28515625" style="89" bestFit="1" customWidth="1"/>
    <col min="13582" max="13585" width="0" style="89" hidden="1" customWidth="1"/>
    <col min="13586" max="13586" width="4.28515625" style="89" customWidth="1"/>
    <col min="13587" max="13589" width="7.5703125" style="89" customWidth="1"/>
    <col min="13590" max="13592" width="2.7109375" style="89" customWidth="1"/>
    <col min="13593" max="13593" width="2.85546875" style="89" customWidth="1"/>
    <col min="13594" max="13599" width="2.7109375" style="89" customWidth="1"/>
    <col min="13600" max="13609" width="0" style="89" hidden="1" customWidth="1"/>
    <col min="13610" max="13610" width="4.28515625" style="89" customWidth="1"/>
    <col min="13611" max="13611" width="0" style="89" hidden="1" customWidth="1"/>
    <col min="13612" max="13612" width="3.28515625" style="89" bestFit="1" customWidth="1"/>
    <col min="13613" max="13613" width="0" style="89" hidden="1" customWidth="1"/>
    <col min="13614" max="13614" width="3.28515625" style="89" bestFit="1" customWidth="1"/>
    <col min="13615" max="13616" width="4.28515625" style="89" customWidth="1"/>
    <col min="13617" max="13618" width="14.5703125" style="89" customWidth="1"/>
    <col min="13619" max="13619" width="4" style="89" customWidth="1"/>
    <col min="13620" max="13622" width="10.140625" style="89" customWidth="1"/>
    <col min="13623" max="13623" width="3.85546875" style="89" customWidth="1"/>
    <col min="13624" max="13624" width="29.140625" style="89" customWidth="1"/>
    <col min="13625" max="13824" width="11.42578125" style="89"/>
    <col min="13825" max="13825" width="1.140625" style="89" customWidth="1"/>
    <col min="13826" max="13828" width="5.7109375" style="89" customWidth="1"/>
    <col min="13829" max="13829" width="4" style="89" customWidth="1"/>
    <col min="13830" max="13832" width="3.7109375" style="89" customWidth="1"/>
    <col min="13833" max="13835" width="4.5703125" style="89" customWidth="1"/>
    <col min="13836" max="13837" width="3.28515625" style="89" bestFit="1" customWidth="1"/>
    <col min="13838" max="13841" width="0" style="89" hidden="1" customWidth="1"/>
    <col min="13842" max="13842" width="4.28515625" style="89" customWidth="1"/>
    <col min="13843" max="13845" width="7.5703125" style="89" customWidth="1"/>
    <col min="13846" max="13848" width="2.7109375" style="89" customWidth="1"/>
    <col min="13849" max="13849" width="2.85546875" style="89" customWidth="1"/>
    <col min="13850" max="13855" width="2.7109375" style="89" customWidth="1"/>
    <col min="13856" max="13865" width="0" style="89" hidden="1" customWidth="1"/>
    <col min="13866" max="13866" width="4.28515625" style="89" customWidth="1"/>
    <col min="13867" max="13867" width="0" style="89" hidden="1" customWidth="1"/>
    <col min="13868" max="13868" width="3.28515625" style="89" bestFit="1" customWidth="1"/>
    <col min="13869" max="13869" width="0" style="89" hidden="1" customWidth="1"/>
    <col min="13870" max="13870" width="3.28515625" style="89" bestFit="1" customWidth="1"/>
    <col min="13871" max="13872" width="4.28515625" style="89" customWidth="1"/>
    <col min="13873" max="13874" width="14.5703125" style="89" customWidth="1"/>
    <col min="13875" max="13875" width="4" style="89" customWidth="1"/>
    <col min="13876" max="13878" width="10.140625" style="89" customWidth="1"/>
    <col min="13879" max="13879" width="3.85546875" style="89" customWidth="1"/>
    <col min="13880" max="13880" width="29.140625" style="89" customWidth="1"/>
    <col min="13881" max="14080" width="11.42578125" style="89"/>
    <col min="14081" max="14081" width="1.140625" style="89" customWidth="1"/>
    <col min="14082" max="14084" width="5.7109375" style="89" customWidth="1"/>
    <col min="14085" max="14085" width="4" style="89" customWidth="1"/>
    <col min="14086" max="14088" width="3.7109375" style="89" customWidth="1"/>
    <col min="14089" max="14091" width="4.5703125" style="89" customWidth="1"/>
    <col min="14092" max="14093" width="3.28515625" style="89" bestFit="1" customWidth="1"/>
    <col min="14094" max="14097" width="0" style="89" hidden="1" customWidth="1"/>
    <col min="14098" max="14098" width="4.28515625" style="89" customWidth="1"/>
    <col min="14099" max="14101" width="7.5703125" style="89" customWidth="1"/>
    <col min="14102" max="14104" width="2.7109375" style="89" customWidth="1"/>
    <col min="14105" max="14105" width="2.85546875" style="89" customWidth="1"/>
    <col min="14106" max="14111" width="2.7109375" style="89" customWidth="1"/>
    <col min="14112" max="14121" width="0" style="89" hidden="1" customWidth="1"/>
    <col min="14122" max="14122" width="4.28515625" style="89" customWidth="1"/>
    <col min="14123" max="14123" width="0" style="89" hidden="1" customWidth="1"/>
    <col min="14124" max="14124" width="3.28515625" style="89" bestFit="1" customWidth="1"/>
    <col min="14125" max="14125" width="0" style="89" hidden="1" customWidth="1"/>
    <col min="14126" max="14126" width="3.28515625" style="89" bestFit="1" customWidth="1"/>
    <col min="14127" max="14128" width="4.28515625" style="89" customWidth="1"/>
    <col min="14129" max="14130" width="14.5703125" style="89" customWidth="1"/>
    <col min="14131" max="14131" width="4" style="89" customWidth="1"/>
    <col min="14132" max="14134" width="10.140625" style="89" customWidth="1"/>
    <col min="14135" max="14135" width="3.85546875" style="89" customWidth="1"/>
    <col min="14136" max="14136" width="29.140625" style="89" customWidth="1"/>
    <col min="14137" max="14336" width="11.42578125" style="89"/>
    <col min="14337" max="14337" width="1.140625" style="89" customWidth="1"/>
    <col min="14338" max="14340" width="5.7109375" style="89" customWidth="1"/>
    <col min="14341" max="14341" width="4" style="89" customWidth="1"/>
    <col min="14342" max="14344" width="3.7109375" style="89" customWidth="1"/>
    <col min="14345" max="14347" width="4.5703125" style="89" customWidth="1"/>
    <col min="14348" max="14349" width="3.28515625" style="89" bestFit="1" customWidth="1"/>
    <col min="14350" max="14353" width="0" style="89" hidden="1" customWidth="1"/>
    <col min="14354" max="14354" width="4.28515625" style="89" customWidth="1"/>
    <col min="14355" max="14357" width="7.5703125" style="89" customWidth="1"/>
    <col min="14358" max="14360" width="2.7109375" style="89" customWidth="1"/>
    <col min="14361" max="14361" width="2.85546875" style="89" customWidth="1"/>
    <col min="14362" max="14367" width="2.7109375" style="89" customWidth="1"/>
    <col min="14368" max="14377" width="0" style="89" hidden="1" customWidth="1"/>
    <col min="14378" max="14378" width="4.28515625" style="89" customWidth="1"/>
    <col min="14379" max="14379" width="0" style="89" hidden="1" customWidth="1"/>
    <col min="14380" max="14380" width="3.28515625" style="89" bestFit="1" customWidth="1"/>
    <col min="14381" max="14381" width="0" style="89" hidden="1" customWidth="1"/>
    <col min="14382" max="14382" width="3.28515625" style="89" bestFit="1" customWidth="1"/>
    <col min="14383" max="14384" width="4.28515625" style="89" customWidth="1"/>
    <col min="14385" max="14386" width="14.5703125" style="89" customWidth="1"/>
    <col min="14387" max="14387" width="4" style="89" customWidth="1"/>
    <col min="14388" max="14390" width="10.140625" style="89" customWidth="1"/>
    <col min="14391" max="14391" width="3.85546875" style="89" customWidth="1"/>
    <col min="14392" max="14392" width="29.140625" style="89" customWidth="1"/>
    <col min="14393" max="14592" width="11.42578125" style="89"/>
    <col min="14593" max="14593" width="1.140625" style="89" customWidth="1"/>
    <col min="14594" max="14596" width="5.7109375" style="89" customWidth="1"/>
    <col min="14597" max="14597" width="4" style="89" customWidth="1"/>
    <col min="14598" max="14600" width="3.7109375" style="89" customWidth="1"/>
    <col min="14601" max="14603" width="4.5703125" style="89" customWidth="1"/>
    <col min="14604" max="14605" width="3.28515625" style="89" bestFit="1" customWidth="1"/>
    <col min="14606" max="14609" width="0" style="89" hidden="1" customWidth="1"/>
    <col min="14610" max="14610" width="4.28515625" style="89" customWidth="1"/>
    <col min="14611" max="14613" width="7.5703125" style="89" customWidth="1"/>
    <col min="14614" max="14616" width="2.7109375" style="89" customWidth="1"/>
    <col min="14617" max="14617" width="2.85546875" style="89" customWidth="1"/>
    <col min="14618" max="14623" width="2.7109375" style="89" customWidth="1"/>
    <col min="14624" max="14633" width="0" style="89" hidden="1" customWidth="1"/>
    <col min="14634" max="14634" width="4.28515625" style="89" customWidth="1"/>
    <col min="14635" max="14635" width="0" style="89" hidden="1" customWidth="1"/>
    <col min="14636" max="14636" width="3.28515625" style="89" bestFit="1" customWidth="1"/>
    <col min="14637" max="14637" width="0" style="89" hidden="1" customWidth="1"/>
    <col min="14638" max="14638" width="3.28515625" style="89" bestFit="1" customWidth="1"/>
    <col min="14639" max="14640" width="4.28515625" style="89" customWidth="1"/>
    <col min="14641" max="14642" width="14.5703125" style="89" customWidth="1"/>
    <col min="14643" max="14643" width="4" style="89" customWidth="1"/>
    <col min="14644" max="14646" width="10.140625" style="89" customWidth="1"/>
    <col min="14647" max="14647" width="3.85546875" style="89" customWidth="1"/>
    <col min="14648" max="14648" width="29.140625" style="89" customWidth="1"/>
    <col min="14649" max="14848" width="11.42578125" style="89"/>
    <col min="14849" max="14849" width="1.140625" style="89" customWidth="1"/>
    <col min="14850" max="14852" width="5.7109375" style="89" customWidth="1"/>
    <col min="14853" max="14853" width="4" style="89" customWidth="1"/>
    <col min="14854" max="14856" width="3.7109375" style="89" customWidth="1"/>
    <col min="14857" max="14859" width="4.5703125" style="89" customWidth="1"/>
    <col min="14860" max="14861" width="3.28515625" style="89" bestFit="1" customWidth="1"/>
    <col min="14862" max="14865" width="0" style="89" hidden="1" customWidth="1"/>
    <col min="14866" max="14866" width="4.28515625" style="89" customWidth="1"/>
    <col min="14867" max="14869" width="7.5703125" style="89" customWidth="1"/>
    <col min="14870" max="14872" width="2.7109375" style="89" customWidth="1"/>
    <col min="14873" max="14873" width="2.85546875" style="89" customWidth="1"/>
    <col min="14874" max="14879" width="2.7109375" style="89" customWidth="1"/>
    <col min="14880" max="14889" width="0" style="89" hidden="1" customWidth="1"/>
    <col min="14890" max="14890" width="4.28515625" style="89" customWidth="1"/>
    <col min="14891" max="14891" width="0" style="89" hidden="1" customWidth="1"/>
    <col min="14892" max="14892" width="3.28515625" style="89" bestFit="1" customWidth="1"/>
    <col min="14893" max="14893" width="0" style="89" hidden="1" customWidth="1"/>
    <col min="14894" max="14894" width="3.28515625" style="89" bestFit="1" customWidth="1"/>
    <col min="14895" max="14896" width="4.28515625" style="89" customWidth="1"/>
    <col min="14897" max="14898" width="14.5703125" style="89" customWidth="1"/>
    <col min="14899" max="14899" width="4" style="89" customWidth="1"/>
    <col min="14900" max="14902" width="10.140625" style="89" customWidth="1"/>
    <col min="14903" max="14903" width="3.85546875" style="89" customWidth="1"/>
    <col min="14904" max="14904" width="29.140625" style="89" customWidth="1"/>
    <col min="14905" max="15104" width="11.42578125" style="89"/>
    <col min="15105" max="15105" width="1.140625" style="89" customWidth="1"/>
    <col min="15106" max="15108" width="5.7109375" style="89" customWidth="1"/>
    <col min="15109" max="15109" width="4" style="89" customWidth="1"/>
    <col min="15110" max="15112" width="3.7109375" style="89" customWidth="1"/>
    <col min="15113" max="15115" width="4.5703125" style="89" customWidth="1"/>
    <col min="15116" max="15117" width="3.28515625" style="89" bestFit="1" customWidth="1"/>
    <col min="15118" max="15121" width="0" style="89" hidden="1" customWidth="1"/>
    <col min="15122" max="15122" width="4.28515625" style="89" customWidth="1"/>
    <col min="15123" max="15125" width="7.5703125" style="89" customWidth="1"/>
    <col min="15126" max="15128" width="2.7109375" style="89" customWidth="1"/>
    <col min="15129" max="15129" width="2.85546875" style="89" customWidth="1"/>
    <col min="15130" max="15135" width="2.7109375" style="89" customWidth="1"/>
    <col min="15136" max="15145" width="0" style="89" hidden="1" customWidth="1"/>
    <col min="15146" max="15146" width="4.28515625" style="89" customWidth="1"/>
    <col min="15147" max="15147" width="0" style="89" hidden="1" customWidth="1"/>
    <col min="15148" max="15148" width="3.28515625" style="89" bestFit="1" customWidth="1"/>
    <col min="15149" max="15149" width="0" style="89" hidden="1" customWidth="1"/>
    <col min="15150" max="15150" width="3.28515625" style="89" bestFit="1" customWidth="1"/>
    <col min="15151" max="15152" width="4.28515625" style="89" customWidth="1"/>
    <col min="15153" max="15154" width="14.5703125" style="89" customWidth="1"/>
    <col min="15155" max="15155" width="4" style="89" customWidth="1"/>
    <col min="15156" max="15158" width="10.140625" style="89" customWidth="1"/>
    <col min="15159" max="15159" width="3.85546875" style="89" customWidth="1"/>
    <col min="15160" max="15160" width="29.140625" style="89" customWidth="1"/>
    <col min="15161" max="15360" width="11.42578125" style="89"/>
    <col min="15361" max="15361" width="1.140625" style="89" customWidth="1"/>
    <col min="15362" max="15364" width="5.7109375" style="89" customWidth="1"/>
    <col min="15365" max="15365" width="4" style="89" customWidth="1"/>
    <col min="15366" max="15368" width="3.7109375" style="89" customWidth="1"/>
    <col min="15369" max="15371" width="4.5703125" style="89" customWidth="1"/>
    <col min="15372" max="15373" width="3.28515625" style="89" bestFit="1" customWidth="1"/>
    <col min="15374" max="15377" width="0" style="89" hidden="1" customWidth="1"/>
    <col min="15378" max="15378" width="4.28515625" style="89" customWidth="1"/>
    <col min="15379" max="15381" width="7.5703125" style="89" customWidth="1"/>
    <col min="15382" max="15384" width="2.7109375" style="89" customWidth="1"/>
    <col min="15385" max="15385" width="2.85546875" style="89" customWidth="1"/>
    <col min="15386" max="15391" width="2.7109375" style="89" customWidth="1"/>
    <col min="15392" max="15401" width="0" style="89" hidden="1" customWidth="1"/>
    <col min="15402" max="15402" width="4.28515625" style="89" customWidth="1"/>
    <col min="15403" max="15403" width="0" style="89" hidden="1" customWidth="1"/>
    <col min="15404" max="15404" width="3.28515625" style="89" bestFit="1" customWidth="1"/>
    <col min="15405" max="15405" width="0" style="89" hidden="1" customWidth="1"/>
    <col min="15406" max="15406" width="3.28515625" style="89" bestFit="1" customWidth="1"/>
    <col min="15407" max="15408" width="4.28515625" style="89" customWidth="1"/>
    <col min="15409" max="15410" width="14.5703125" style="89" customWidth="1"/>
    <col min="15411" max="15411" width="4" style="89" customWidth="1"/>
    <col min="15412" max="15414" width="10.140625" style="89" customWidth="1"/>
    <col min="15415" max="15415" width="3.85546875" style="89" customWidth="1"/>
    <col min="15416" max="15416" width="29.140625" style="89" customWidth="1"/>
    <col min="15417" max="15616" width="11.42578125" style="89"/>
    <col min="15617" max="15617" width="1.140625" style="89" customWidth="1"/>
    <col min="15618" max="15620" width="5.7109375" style="89" customWidth="1"/>
    <col min="15621" max="15621" width="4" style="89" customWidth="1"/>
    <col min="15622" max="15624" width="3.7109375" style="89" customWidth="1"/>
    <col min="15625" max="15627" width="4.5703125" style="89" customWidth="1"/>
    <col min="15628" max="15629" width="3.28515625" style="89" bestFit="1" customWidth="1"/>
    <col min="15630" max="15633" width="0" style="89" hidden="1" customWidth="1"/>
    <col min="15634" max="15634" width="4.28515625" style="89" customWidth="1"/>
    <col min="15635" max="15637" width="7.5703125" style="89" customWidth="1"/>
    <col min="15638" max="15640" width="2.7109375" style="89" customWidth="1"/>
    <col min="15641" max="15641" width="2.85546875" style="89" customWidth="1"/>
    <col min="15642" max="15647" width="2.7109375" style="89" customWidth="1"/>
    <col min="15648" max="15657" width="0" style="89" hidden="1" customWidth="1"/>
    <col min="15658" max="15658" width="4.28515625" style="89" customWidth="1"/>
    <col min="15659" max="15659" width="0" style="89" hidden="1" customWidth="1"/>
    <col min="15660" max="15660" width="3.28515625" style="89" bestFit="1" customWidth="1"/>
    <col min="15661" max="15661" width="0" style="89" hidden="1" customWidth="1"/>
    <col min="15662" max="15662" width="3.28515625" style="89" bestFit="1" customWidth="1"/>
    <col min="15663" max="15664" width="4.28515625" style="89" customWidth="1"/>
    <col min="15665" max="15666" width="14.5703125" style="89" customWidth="1"/>
    <col min="15667" max="15667" width="4" style="89" customWidth="1"/>
    <col min="15668" max="15670" width="10.140625" style="89" customWidth="1"/>
    <col min="15671" max="15671" width="3.85546875" style="89" customWidth="1"/>
    <col min="15672" max="15672" width="29.140625" style="89" customWidth="1"/>
    <col min="15673" max="15872" width="11.42578125" style="89"/>
    <col min="15873" max="15873" width="1.140625" style="89" customWidth="1"/>
    <col min="15874" max="15876" width="5.7109375" style="89" customWidth="1"/>
    <col min="15877" max="15877" width="4" style="89" customWidth="1"/>
    <col min="15878" max="15880" width="3.7109375" style="89" customWidth="1"/>
    <col min="15881" max="15883" width="4.5703125" style="89" customWidth="1"/>
    <col min="15884" max="15885" width="3.28515625" style="89" bestFit="1" customWidth="1"/>
    <col min="15886" max="15889" width="0" style="89" hidden="1" customWidth="1"/>
    <col min="15890" max="15890" width="4.28515625" style="89" customWidth="1"/>
    <col min="15891" max="15893" width="7.5703125" style="89" customWidth="1"/>
    <col min="15894" max="15896" width="2.7109375" style="89" customWidth="1"/>
    <col min="15897" max="15897" width="2.85546875" style="89" customWidth="1"/>
    <col min="15898" max="15903" width="2.7109375" style="89" customWidth="1"/>
    <col min="15904" max="15913" width="0" style="89" hidden="1" customWidth="1"/>
    <col min="15914" max="15914" width="4.28515625" style="89" customWidth="1"/>
    <col min="15915" max="15915" width="0" style="89" hidden="1" customWidth="1"/>
    <col min="15916" max="15916" width="3.28515625" style="89" bestFit="1" customWidth="1"/>
    <col min="15917" max="15917" width="0" style="89" hidden="1" customWidth="1"/>
    <col min="15918" max="15918" width="3.28515625" style="89" bestFit="1" customWidth="1"/>
    <col min="15919" max="15920" width="4.28515625" style="89" customWidth="1"/>
    <col min="15921" max="15922" width="14.5703125" style="89" customWidth="1"/>
    <col min="15923" max="15923" width="4" style="89" customWidth="1"/>
    <col min="15924" max="15926" width="10.140625" style="89" customWidth="1"/>
    <col min="15927" max="15927" width="3.85546875" style="89" customWidth="1"/>
    <col min="15928" max="15928" width="29.140625" style="89" customWidth="1"/>
    <col min="15929" max="16128" width="11.42578125" style="89"/>
    <col min="16129" max="16129" width="1.140625" style="89" customWidth="1"/>
    <col min="16130" max="16132" width="5.7109375" style="89" customWidth="1"/>
    <col min="16133" max="16133" width="4" style="89" customWidth="1"/>
    <col min="16134" max="16136" width="3.7109375" style="89" customWidth="1"/>
    <col min="16137" max="16139" width="4.5703125" style="89" customWidth="1"/>
    <col min="16140" max="16141" width="3.28515625" style="89" bestFit="1" customWidth="1"/>
    <col min="16142" max="16145" width="0" style="89" hidden="1" customWidth="1"/>
    <col min="16146" max="16146" width="4.28515625" style="89" customWidth="1"/>
    <col min="16147" max="16149" width="7.5703125" style="89" customWidth="1"/>
    <col min="16150" max="16152" width="2.7109375" style="89" customWidth="1"/>
    <col min="16153" max="16153" width="2.85546875" style="89" customWidth="1"/>
    <col min="16154" max="16159" width="2.7109375" style="89" customWidth="1"/>
    <col min="16160" max="16169" width="0" style="89" hidden="1" customWidth="1"/>
    <col min="16170" max="16170" width="4.28515625" style="89" customWidth="1"/>
    <col min="16171" max="16171" width="0" style="89" hidden="1" customWidth="1"/>
    <col min="16172" max="16172" width="3.28515625" style="89" bestFit="1" customWidth="1"/>
    <col min="16173" max="16173" width="0" style="89" hidden="1" customWidth="1"/>
    <col min="16174" max="16174" width="3.28515625" style="89" bestFit="1" customWidth="1"/>
    <col min="16175" max="16176" width="4.28515625" style="89" customWidth="1"/>
    <col min="16177" max="16178" width="14.5703125" style="89" customWidth="1"/>
    <col min="16179" max="16179" width="4" style="89" customWidth="1"/>
    <col min="16180" max="16182" width="10.140625" style="89" customWidth="1"/>
    <col min="16183" max="16183" width="3.85546875" style="89" customWidth="1"/>
    <col min="16184" max="16184" width="29.140625" style="89" customWidth="1"/>
    <col min="16185" max="16384" width="11.42578125" style="89"/>
  </cols>
  <sheetData>
    <row r="1" spans="1:56" ht="11.25" customHeight="1" x14ac:dyDescent="0.2">
      <c r="A1" s="87"/>
      <c r="B1" s="1813" t="s">
        <v>447</v>
      </c>
      <c r="C1" s="1814"/>
      <c r="D1" s="1814"/>
      <c r="E1" s="1814"/>
      <c r="F1" s="1814"/>
      <c r="G1" s="1814"/>
      <c r="H1" s="1814"/>
      <c r="I1" s="1814"/>
      <c r="J1" s="1814"/>
      <c r="K1" s="1814"/>
      <c r="L1" s="1814"/>
      <c r="M1" s="1814"/>
      <c r="N1" s="1814"/>
      <c r="O1" s="1814"/>
      <c r="P1" s="1814"/>
      <c r="Q1" s="1814"/>
      <c r="R1" s="1814"/>
      <c r="S1" s="1814"/>
      <c r="T1" s="1814"/>
      <c r="U1" s="1814"/>
      <c r="V1" s="1814"/>
      <c r="W1" s="1814"/>
      <c r="X1" s="1814"/>
      <c r="Y1" s="1814"/>
      <c r="Z1" s="1814"/>
      <c r="AA1" s="1814"/>
      <c r="AB1" s="1814"/>
      <c r="AC1" s="1814"/>
      <c r="AD1" s="1814"/>
      <c r="AE1" s="1814"/>
      <c r="AF1" s="1814"/>
      <c r="AG1" s="1814"/>
      <c r="AH1" s="1814"/>
      <c r="AI1" s="1814"/>
      <c r="AJ1" s="1814"/>
      <c r="AK1" s="1814"/>
      <c r="AL1" s="1814"/>
      <c r="AM1" s="1814"/>
      <c r="AN1" s="1814"/>
      <c r="AO1" s="1814"/>
      <c r="AP1" s="1814"/>
      <c r="AQ1" s="1814"/>
      <c r="AR1" s="1814"/>
      <c r="AS1" s="1814"/>
      <c r="AT1" s="1814"/>
      <c r="AU1" s="1815"/>
      <c r="AV1" s="1813"/>
      <c r="AW1" s="1814"/>
      <c r="AX1" s="1815"/>
      <c r="AY1" s="88"/>
      <c r="AZ1" s="87"/>
      <c r="BA1" s="87"/>
      <c r="BB1" s="1822" t="s">
        <v>118</v>
      </c>
      <c r="BC1" s="1822"/>
      <c r="BD1" s="1822"/>
    </row>
    <row r="2" spans="1:56" ht="11.25" customHeight="1" x14ac:dyDescent="0.2">
      <c r="A2" s="87"/>
      <c r="B2" s="1823" t="s">
        <v>119</v>
      </c>
      <c r="C2" s="1824"/>
      <c r="D2" s="1824"/>
      <c r="E2" s="1824"/>
      <c r="F2" s="1824"/>
      <c r="G2" s="1824"/>
      <c r="H2" s="1824"/>
      <c r="I2" s="1824"/>
      <c r="J2" s="1824"/>
      <c r="K2" s="1824"/>
      <c r="L2" s="1824"/>
      <c r="M2" s="1824"/>
      <c r="N2" s="1824"/>
      <c r="O2" s="1824"/>
      <c r="P2" s="1824"/>
      <c r="Q2" s="1824"/>
      <c r="R2" s="1824"/>
      <c r="S2" s="1824"/>
      <c r="T2" s="1824"/>
      <c r="U2" s="1824"/>
      <c r="V2" s="1824"/>
      <c r="W2" s="1824"/>
      <c r="X2" s="1824"/>
      <c r="Y2" s="1824"/>
      <c r="Z2" s="1824"/>
      <c r="AA2" s="1824"/>
      <c r="AB2" s="1824"/>
      <c r="AC2" s="1824"/>
      <c r="AD2" s="1824"/>
      <c r="AE2" s="1824"/>
      <c r="AF2" s="1824"/>
      <c r="AG2" s="1824"/>
      <c r="AH2" s="1824"/>
      <c r="AI2" s="1824"/>
      <c r="AJ2" s="1824"/>
      <c r="AK2" s="1824"/>
      <c r="AL2" s="1824"/>
      <c r="AM2" s="1824"/>
      <c r="AN2" s="1824"/>
      <c r="AO2" s="1824"/>
      <c r="AP2" s="1824"/>
      <c r="AQ2" s="1824"/>
      <c r="AR2" s="1824"/>
      <c r="AS2" s="1824"/>
      <c r="AT2" s="1824"/>
      <c r="AU2" s="1825"/>
      <c r="AV2" s="1816"/>
      <c r="AW2" s="1817"/>
      <c r="AX2" s="1818"/>
      <c r="AY2" s="88"/>
      <c r="AZ2" s="87"/>
      <c r="BA2" s="87"/>
      <c r="BB2" s="1822"/>
      <c r="BC2" s="1822"/>
      <c r="BD2" s="1822"/>
    </row>
    <row r="3" spans="1:56" ht="12" customHeight="1" x14ac:dyDescent="0.2">
      <c r="A3" s="87"/>
      <c r="B3" s="1813" t="s">
        <v>451</v>
      </c>
      <c r="C3" s="1814"/>
      <c r="D3" s="1815"/>
      <c r="E3" s="1813" t="s">
        <v>452</v>
      </c>
      <c r="F3" s="1814"/>
      <c r="G3" s="1814"/>
      <c r="H3" s="1814"/>
      <c r="I3" s="1814"/>
      <c r="J3" s="1814"/>
      <c r="K3" s="1814"/>
      <c r="L3" s="1814"/>
      <c r="M3" s="1814"/>
      <c r="N3" s="1814"/>
      <c r="O3" s="1814"/>
      <c r="P3" s="1814"/>
      <c r="Q3" s="1814"/>
      <c r="R3" s="1814"/>
      <c r="S3" s="1814"/>
      <c r="T3" s="1814"/>
      <c r="U3" s="1814"/>
      <c r="V3" s="1814"/>
      <c r="W3" s="1814"/>
      <c r="X3" s="1814"/>
      <c r="Y3" s="1814"/>
      <c r="Z3" s="1815"/>
      <c r="AA3" s="1813" t="s">
        <v>453</v>
      </c>
      <c r="AB3" s="1814"/>
      <c r="AC3" s="1814"/>
      <c r="AD3" s="1814"/>
      <c r="AE3" s="1814"/>
      <c r="AF3" s="1814"/>
      <c r="AG3" s="1814"/>
      <c r="AH3" s="1814"/>
      <c r="AI3" s="1814"/>
      <c r="AJ3" s="1814"/>
      <c r="AK3" s="1814"/>
      <c r="AL3" s="1814"/>
      <c r="AM3" s="1814"/>
      <c r="AN3" s="1814"/>
      <c r="AO3" s="1814"/>
      <c r="AP3" s="1814"/>
      <c r="AQ3" s="1814"/>
      <c r="AR3" s="1814"/>
      <c r="AS3" s="1814"/>
      <c r="AT3" s="1814"/>
      <c r="AU3" s="1815"/>
      <c r="AV3" s="1816"/>
      <c r="AW3" s="1817"/>
      <c r="AX3" s="1818"/>
      <c r="AY3" s="88"/>
      <c r="AZ3" s="87"/>
      <c r="BA3" s="87"/>
      <c r="BB3" s="1826">
        <v>42849</v>
      </c>
      <c r="BC3" s="1826"/>
      <c r="BD3" s="1826"/>
    </row>
    <row r="4" spans="1:56" ht="12" customHeight="1" x14ac:dyDescent="0.2">
      <c r="A4" s="87"/>
      <c r="B4" s="1823" t="s">
        <v>120</v>
      </c>
      <c r="C4" s="1824"/>
      <c r="D4" s="1825"/>
      <c r="E4" s="1823" t="s">
        <v>456</v>
      </c>
      <c r="F4" s="1824"/>
      <c r="G4" s="1824"/>
      <c r="H4" s="1824"/>
      <c r="I4" s="1824"/>
      <c r="J4" s="1824"/>
      <c r="K4" s="1824"/>
      <c r="L4" s="1824"/>
      <c r="M4" s="1824"/>
      <c r="N4" s="1824"/>
      <c r="O4" s="1824"/>
      <c r="P4" s="1824"/>
      <c r="Q4" s="1824"/>
      <c r="R4" s="1824"/>
      <c r="S4" s="1824"/>
      <c r="T4" s="1824"/>
      <c r="U4" s="1824"/>
      <c r="V4" s="1824"/>
      <c r="W4" s="1824"/>
      <c r="X4" s="1824"/>
      <c r="Y4" s="1824"/>
      <c r="Z4" s="1825"/>
      <c r="AA4" s="1823">
        <v>4</v>
      </c>
      <c r="AB4" s="1824"/>
      <c r="AC4" s="1824"/>
      <c r="AD4" s="1824"/>
      <c r="AE4" s="1824"/>
      <c r="AF4" s="1824"/>
      <c r="AG4" s="1824"/>
      <c r="AH4" s="1824"/>
      <c r="AI4" s="1824"/>
      <c r="AJ4" s="1824"/>
      <c r="AK4" s="1824"/>
      <c r="AL4" s="1824"/>
      <c r="AM4" s="1824"/>
      <c r="AN4" s="1824"/>
      <c r="AO4" s="1824"/>
      <c r="AP4" s="1824"/>
      <c r="AQ4" s="1824"/>
      <c r="AR4" s="1824"/>
      <c r="AS4" s="1824"/>
      <c r="AT4" s="1824"/>
      <c r="AU4" s="1825"/>
      <c r="AV4" s="1819"/>
      <c r="AW4" s="1820"/>
      <c r="AX4" s="1821"/>
      <c r="AY4" s="88"/>
      <c r="AZ4" s="87"/>
      <c r="BA4" s="87"/>
      <c r="BB4" s="1826"/>
      <c r="BC4" s="1826"/>
      <c r="BD4" s="1826"/>
    </row>
    <row r="5" spans="1:56" ht="6" customHeight="1" x14ac:dyDescent="0.2">
      <c r="A5" s="87"/>
      <c r="B5" s="90"/>
      <c r="C5" s="90"/>
      <c r="D5" s="90"/>
      <c r="E5" s="90"/>
      <c r="F5" s="90"/>
      <c r="G5" s="90"/>
      <c r="H5" s="90"/>
      <c r="I5" s="90"/>
      <c r="J5" s="90"/>
      <c r="K5" s="90"/>
      <c r="L5" s="90"/>
      <c r="M5" s="90"/>
      <c r="N5" s="90"/>
      <c r="O5" s="90"/>
      <c r="P5" s="90"/>
      <c r="Q5" s="90"/>
      <c r="R5" s="90"/>
      <c r="S5" s="90"/>
      <c r="T5" s="90"/>
      <c r="U5" s="90"/>
      <c r="V5" s="90"/>
      <c r="W5" s="90"/>
      <c r="X5" s="90"/>
      <c r="Y5" s="90"/>
      <c r="Z5" s="90"/>
      <c r="AA5" s="90"/>
      <c r="AB5" s="90"/>
      <c r="AC5" s="90"/>
      <c r="AD5" s="90"/>
      <c r="AE5" s="90"/>
      <c r="AF5" s="90"/>
      <c r="AG5" s="90"/>
      <c r="AH5" s="90"/>
      <c r="AI5" s="90"/>
      <c r="AJ5" s="90"/>
      <c r="AK5" s="90"/>
      <c r="AL5" s="90"/>
      <c r="AM5" s="90"/>
      <c r="AN5" s="90"/>
      <c r="AO5" s="90"/>
      <c r="AP5" s="90"/>
      <c r="AQ5" s="90"/>
      <c r="AR5" s="90"/>
      <c r="AS5" s="90"/>
      <c r="AT5" s="90"/>
      <c r="AU5" s="90"/>
      <c r="AV5" s="90"/>
      <c r="AW5" s="90"/>
      <c r="AX5" s="90"/>
      <c r="AY5" s="612"/>
      <c r="AZ5" s="612"/>
      <c r="BA5" s="612"/>
      <c r="BB5" s="87"/>
      <c r="BC5" s="90"/>
      <c r="BD5" s="90"/>
    </row>
    <row r="6" spans="1:56" ht="50.25" customHeight="1" x14ac:dyDescent="0.2">
      <c r="A6" s="87"/>
      <c r="B6" s="1827" t="s">
        <v>122</v>
      </c>
      <c r="C6" s="1828"/>
      <c r="D6" s="1829" t="s">
        <v>123</v>
      </c>
      <c r="E6" s="1830"/>
      <c r="F6" s="1830"/>
      <c r="G6" s="1830"/>
      <c r="H6" s="1831"/>
      <c r="I6" s="1827" t="s">
        <v>448</v>
      </c>
      <c r="J6" s="1832"/>
      <c r="K6" s="1828"/>
      <c r="L6" s="1829" t="s">
        <v>1343</v>
      </c>
      <c r="M6" s="1830"/>
      <c r="N6" s="1830"/>
      <c r="O6" s="1830"/>
      <c r="P6" s="1830"/>
      <c r="Q6" s="1830"/>
      <c r="R6" s="1830"/>
      <c r="S6" s="1830"/>
      <c r="T6" s="1830"/>
      <c r="U6" s="1831"/>
      <c r="V6" s="1827" t="s">
        <v>124</v>
      </c>
      <c r="W6" s="1832"/>
      <c r="X6" s="1832"/>
      <c r="Y6" s="1832"/>
      <c r="Z6" s="1832"/>
      <c r="AA6" s="1833" t="s">
        <v>72</v>
      </c>
      <c r="AB6" s="1833"/>
      <c r="AC6" s="1833"/>
      <c r="AD6" s="1833"/>
      <c r="AE6" s="1833"/>
      <c r="AF6" s="1833"/>
      <c r="AG6" s="1833"/>
      <c r="AH6" s="1833"/>
      <c r="AI6" s="1833"/>
      <c r="AJ6" s="1833"/>
      <c r="AK6" s="1833"/>
      <c r="AL6" s="1833"/>
      <c r="AM6" s="1833"/>
      <c r="AN6" s="1833"/>
      <c r="AO6" s="1833"/>
      <c r="AP6" s="1833"/>
      <c r="AQ6" s="1833"/>
      <c r="AR6" s="1833"/>
      <c r="AS6" s="1833"/>
      <c r="AT6" s="1833"/>
      <c r="AU6" s="1833"/>
      <c r="AV6" s="1833"/>
      <c r="AW6" s="1833"/>
      <c r="AX6" s="1834"/>
      <c r="AY6" s="91"/>
      <c r="AZ6" s="91"/>
      <c r="BA6" s="91"/>
      <c r="BB6" s="91"/>
      <c r="BC6" s="91"/>
      <c r="BD6" s="91"/>
    </row>
    <row r="7" spans="1:56" ht="6" customHeight="1" x14ac:dyDescent="0.2">
      <c r="A7" s="87"/>
      <c r="B7" s="92"/>
      <c r="C7" s="92"/>
      <c r="D7" s="92"/>
      <c r="E7" s="93"/>
      <c r="F7" s="93"/>
      <c r="G7" s="93"/>
      <c r="H7" s="93"/>
      <c r="I7" s="93"/>
      <c r="J7" s="93"/>
      <c r="K7" s="93"/>
      <c r="L7" s="93"/>
      <c r="M7" s="93"/>
      <c r="N7" s="93"/>
      <c r="O7" s="93"/>
      <c r="P7" s="93"/>
      <c r="Q7" s="93"/>
      <c r="R7" s="93"/>
      <c r="S7" s="93"/>
      <c r="T7" s="93"/>
      <c r="U7" s="93"/>
      <c r="V7" s="93"/>
      <c r="W7" s="93"/>
      <c r="X7" s="93"/>
      <c r="Y7" s="93"/>
      <c r="Z7" s="93"/>
      <c r="AA7" s="93"/>
      <c r="AB7" s="93"/>
      <c r="AC7" s="93"/>
      <c r="AD7" s="93"/>
      <c r="AE7" s="93"/>
      <c r="AF7" s="93"/>
      <c r="AG7" s="93"/>
      <c r="AH7" s="93"/>
      <c r="AI7" s="93"/>
      <c r="AJ7" s="93"/>
      <c r="AK7" s="93"/>
      <c r="AL7" s="93"/>
      <c r="AM7" s="93"/>
      <c r="AN7" s="93"/>
      <c r="AO7" s="93"/>
      <c r="AP7" s="93"/>
      <c r="AQ7" s="93"/>
      <c r="AR7" s="93"/>
      <c r="AS7" s="93"/>
      <c r="AT7" s="93"/>
      <c r="AU7" s="93"/>
      <c r="AV7" s="93"/>
      <c r="AW7" s="93"/>
      <c r="AX7" s="93"/>
      <c r="AY7" s="94"/>
      <c r="AZ7" s="94"/>
      <c r="BA7" s="94"/>
      <c r="BB7" s="94"/>
      <c r="BC7" s="94"/>
      <c r="BD7" s="94"/>
    </row>
    <row r="8" spans="1:56" ht="11.25" customHeight="1" x14ac:dyDescent="0.2">
      <c r="A8" s="95"/>
      <c r="B8" s="1835" t="s">
        <v>457</v>
      </c>
      <c r="C8" s="1836"/>
      <c r="D8" s="1836"/>
      <c r="E8" s="1836"/>
      <c r="F8" s="1836"/>
      <c r="G8" s="1836"/>
      <c r="H8" s="1836"/>
      <c r="I8" s="1836"/>
      <c r="J8" s="1836"/>
      <c r="K8" s="1837"/>
      <c r="L8" s="558" t="s">
        <v>1146</v>
      </c>
      <c r="M8" s="559"/>
      <c r="N8" s="559"/>
      <c r="O8" s="559"/>
      <c r="P8" s="559"/>
      <c r="Q8" s="559"/>
      <c r="R8" s="560"/>
      <c r="S8" s="561" t="s">
        <v>1147</v>
      </c>
      <c r="T8" s="562"/>
      <c r="U8" s="562"/>
      <c r="V8" s="562"/>
      <c r="W8" s="562"/>
      <c r="X8" s="562"/>
      <c r="Y8" s="562"/>
      <c r="Z8" s="562"/>
      <c r="AA8" s="562"/>
      <c r="AB8" s="562"/>
      <c r="AC8" s="562"/>
      <c r="AD8" s="562"/>
      <c r="AE8" s="562"/>
      <c r="AF8" s="562"/>
      <c r="AG8" s="562"/>
      <c r="AH8" s="562"/>
      <c r="AI8" s="562"/>
      <c r="AJ8" s="562"/>
      <c r="AK8" s="562"/>
      <c r="AL8" s="562"/>
      <c r="AM8" s="562"/>
      <c r="AN8" s="562"/>
      <c r="AO8" s="562"/>
      <c r="AP8" s="562"/>
      <c r="AQ8" s="562"/>
      <c r="AR8" s="562"/>
      <c r="AS8" s="562"/>
      <c r="AT8" s="562"/>
      <c r="AU8" s="562"/>
      <c r="AV8" s="562"/>
      <c r="AW8" s="562"/>
      <c r="AX8" s="563"/>
      <c r="AY8" s="1838" t="s">
        <v>1148</v>
      </c>
      <c r="AZ8" s="1838"/>
      <c r="BA8" s="1838"/>
      <c r="BB8" s="1838"/>
      <c r="BC8" s="1838"/>
      <c r="BD8" s="1838"/>
    </row>
    <row r="9" spans="1:56" ht="69" customHeight="1" x14ac:dyDescent="0.2">
      <c r="A9" s="95"/>
      <c r="B9" s="1839" t="s">
        <v>126</v>
      </c>
      <c r="C9" s="1840"/>
      <c r="D9" s="1841"/>
      <c r="E9" s="564" t="s">
        <v>451</v>
      </c>
      <c r="F9" s="1839" t="s">
        <v>1149</v>
      </c>
      <c r="G9" s="1840"/>
      <c r="H9" s="1841"/>
      <c r="I9" s="1839" t="s">
        <v>465</v>
      </c>
      <c r="J9" s="1840"/>
      <c r="K9" s="1841"/>
      <c r="L9" s="564" t="s">
        <v>1150</v>
      </c>
      <c r="M9" s="564" t="s">
        <v>1153</v>
      </c>
      <c r="N9" s="565"/>
      <c r="O9" s="566" t="s">
        <v>1151</v>
      </c>
      <c r="P9" s="566" t="s">
        <v>1152</v>
      </c>
      <c r="Q9" s="566" t="s">
        <v>1154</v>
      </c>
      <c r="R9" s="564" t="s">
        <v>1155</v>
      </c>
      <c r="S9" s="1839" t="s">
        <v>1156</v>
      </c>
      <c r="T9" s="1840"/>
      <c r="U9" s="1841"/>
      <c r="V9" s="564" t="s">
        <v>1157</v>
      </c>
      <c r="W9" s="564" t="s">
        <v>1158</v>
      </c>
      <c r="X9" s="564" t="s">
        <v>1159</v>
      </c>
      <c r="Y9" s="567" t="s">
        <v>1160</v>
      </c>
      <c r="Z9" s="567" t="s">
        <v>1162</v>
      </c>
      <c r="AA9" s="567" t="s">
        <v>1164</v>
      </c>
      <c r="AB9" s="567" t="s">
        <v>1166</v>
      </c>
      <c r="AC9" s="567" t="s">
        <v>1168</v>
      </c>
      <c r="AD9" s="567" t="s">
        <v>1170</v>
      </c>
      <c r="AE9" s="567" t="s">
        <v>129</v>
      </c>
      <c r="AF9" s="568"/>
      <c r="AG9" s="618" t="s">
        <v>1161</v>
      </c>
      <c r="AH9" s="618" t="s">
        <v>1163</v>
      </c>
      <c r="AI9" s="618" t="s">
        <v>1165</v>
      </c>
      <c r="AJ9" s="618" t="s">
        <v>1167</v>
      </c>
      <c r="AK9" s="618" t="s">
        <v>1169</v>
      </c>
      <c r="AL9" s="618" t="s">
        <v>1171</v>
      </c>
      <c r="AM9" s="618" t="s">
        <v>1172</v>
      </c>
      <c r="AN9" s="618" t="s">
        <v>1173</v>
      </c>
      <c r="AO9" s="618" t="s">
        <v>1174</v>
      </c>
      <c r="AP9" s="564" t="s">
        <v>1175</v>
      </c>
      <c r="AQ9" s="566" t="s">
        <v>1176</v>
      </c>
      <c r="AR9" s="564" t="s">
        <v>1150</v>
      </c>
      <c r="AS9" s="566" t="s">
        <v>1177</v>
      </c>
      <c r="AT9" s="564" t="s">
        <v>1153</v>
      </c>
      <c r="AU9" s="564" t="s">
        <v>1178</v>
      </c>
      <c r="AV9" s="564" t="s">
        <v>1179</v>
      </c>
      <c r="AW9" s="569" t="s">
        <v>1180</v>
      </c>
      <c r="AX9" s="569" t="s">
        <v>1181</v>
      </c>
      <c r="AY9" s="570" t="s">
        <v>1182</v>
      </c>
      <c r="AZ9" s="1838" t="s">
        <v>1183</v>
      </c>
      <c r="BA9" s="1838"/>
      <c r="BB9" s="1838"/>
      <c r="BC9" s="570" t="s">
        <v>127</v>
      </c>
      <c r="BD9" s="609" t="s">
        <v>128</v>
      </c>
    </row>
    <row r="10" spans="1:56" ht="264" customHeight="1" x14ac:dyDescent="0.2">
      <c r="A10" s="612"/>
      <c r="B10" s="1900" t="s">
        <v>3329</v>
      </c>
      <c r="C10" s="1900"/>
      <c r="D10" s="1900"/>
      <c r="E10" s="620" t="s">
        <v>1344</v>
      </c>
      <c r="F10" s="1989" t="s">
        <v>1466</v>
      </c>
      <c r="G10" s="1989"/>
      <c r="H10" s="1989"/>
      <c r="I10" s="1900" t="s">
        <v>1345</v>
      </c>
      <c r="J10" s="1900"/>
      <c r="K10" s="1900"/>
      <c r="L10" s="627" t="s">
        <v>1204</v>
      </c>
      <c r="M10" s="627" t="s">
        <v>1186</v>
      </c>
      <c r="N10" s="627"/>
      <c r="O10" s="572">
        <f>VLOOKUP(L10,[51]Listas!$M$69:$N$73,2,0)</f>
        <v>1</v>
      </c>
      <c r="P10" s="572"/>
      <c r="Q10" s="572">
        <f>HLOOKUP(M10,[51]Listas!$O$67:$Q$68,2,0)</f>
        <v>10</v>
      </c>
      <c r="R10" s="573" t="str">
        <f>INDEX([51]Listas!$O$69:$Q$73,MATCH(L10,[51]Listas!$M$69:$M$73,0),MATCH(M10,[51]Listas!$O$67:$Q$67,0))</f>
        <v>10
BAJA</v>
      </c>
      <c r="S10" s="1900" t="s">
        <v>3330</v>
      </c>
      <c r="T10" s="1900"/>
      <c r="U10" s="1900"/>
      <c r="V10" s="633" t="s">
        <v>132</v>
      </c>
      <c r="W10" s="633" t="s">
        <v>83</v>
      </c>
      <c r="X10" s="633" t="s">
        <v>83</v>
      </c>
      <c r="Y10" s="633" t="s">
        <v>132</v>
      </c>
      <c r="Z10" s="633" t="s">
        <v>132</v>
      </c>
      <c r="AA10" s="633" t="s">
        <v>132</v>
      </c>
      <c r="AB10" s="633" t="s">
        <v>132</v>
      </c>
      <c r="AC10" s="633" t="s">
        <v>132</v>
      </c>
      <c r="AD10" s="633" t="s">
        <v>132</v>
      </c>
      <c r="AE10" s="633" t="s">
        <v>132</v>
      </c>
      <c r="AF10" s="633"/>
      <c r="AG10" s="572">
        <f t="shared" ref="AG10:AG15" si="0">IF(Y10="SI",15,0)</f>
        <v>15</v>
      </c>
      <c r="AH10" s="572">
        <f t="shared" ref="AH10:AH15" si="1">IF(Z10="SI",5,0)</f>
        <v>5</v>
      </c>
      <c r="AI10" s="572">
        <f t="shared" ref="AI10:AI15" si="2">IF(AA10="SI",15,0)</f>
        <v>15</v>
      </c>
      <c r="AJ10" s="572">
        <f t="shared" ref="AJ10:AJ15" si="3">IF(AB10="SI",10,0)</f>
        <v>10</v>
      </c>
      <c r="AK10" s="572">
        <f t="shared" ref="AK10:AK15" si="4">IF(AC10="SI",15,0)</f>
        <v>15</v>
      </c>
      <c r="AL10" s="572">
        <f t="shared" ref="AL10:AL15" si="5">IF(AD10="SI",10,0)</f>
        <v>10</v>
      </c>
      <c r="AM10" s="572">
        <f t="shared" ref="AM10:AM15" si="6">IF(AE10="SI",30,0)</f>
        <v>30</v>
      </c>
      <c r="AN10" s="572">
        <f t="shared" ref="AN10:AN15" si="7">SUM(AG10+AH10+AI10+AJ10+AK10+AL10+AM10)</f>
        <v>100</v>
      </c>
      <c r="AO10" s="572">
        <f t="shared" ref="AO10:AO15" si="8">IF(AN10&lt;=50,0,IF(AN10&gt;=76,2,1))</f>
        <v>2</v>
      </c>
      <c r="AP10" s="573" t="str">
        <f t="shared" ref="AP10:AP15" si="9">CONCATENATE(AN10,"- disminuye ",AO10)</f>
        <v>100- disminuye 2</v>
      </c>
      <c r="AQ10" s="572">
        <f t="shared" ref="AQ10:AQ15" si="10">IF(V10="SI",O10-AO10,O10)</f>
        <v>-1</v>
      </c>
      <c r="AR10" s="573" t="str">
        <f>IF(AQ10&lt;=1,"Rara vez",VLOOKUP(AQ10,[51]Listas!$L$69:$M$73,2,0))</f>
        <v>Rara vez</v>
      </c>
      <c r="AS10" s="572">
        <f t="shared" ref="AS10:AS15" si="11">IF(W10="SI",Q10-AO10,Q10)</f>
        <v>10</v>
      </c>
      <c r="AT10" s="573" t="str">
        <f t="shared" ref="AT10:AT15" si="12">IF(AS10&lt;=9,"Moderado",IF(AS10=20,"Catastrófico",IF(AS10=18,"Moderado","Mayor")))</f>
        <v>Mayor</v>
      </c>
      <c r="AU10" s="573" t="str">
        <f>INDEX([51]Listas!$O$69:$Q$73,MATCH(AR10,[51]Listas!$M$69:$M$73,0),MATCH(AT10,[51]Listas!$O$67:$Q$67,0))</f>
        <v>10
BAJA</v>
      </c>
      <c r="AV10" s="627" t="s">
        <v>1188</v>
      </c>
      <c r="AW10" s="620" t="s">
        <v>1467</v>
      </c>
      <c r="AX10" s="620" t="s">
        <v>3331</v>
      </c>
      <c r="AY10" s="627" t="s">
        <v>1315</v>
      </c>
      <c r="AZ10" s="1987" t="s">
        <v>3332</v>
      </c>
      <c r="BA10" s="1987"/>
      <c r="BB10" s="1987"/>
      <c r="BC10" s="638" t="s">
        <v>3333</v>
      </c>
      <c r="BD10" s="621" t="s">
        <v>2910</v>
      </c>
    </row>
    <row r="11" spans="1:56" ht="264" customHeight="1" x14ac:dyDescent="0.2">
      <c r="A11" s="612"/>
      <c r="B11" s="1900" t="s">
        <v>3334</v>
      </c>
      <c r="C11" s="1900"/>
      <c r="D11" s="1900"/>
      <c r="E11" s="620" t="s">
        <v>58</v>
      </c>
      <c r="F11" s="1989" t="s">
        <v>1347</v>
      </c>
      <c r="G11" s="1989"/>
      <c r="H11" s="1989"/>
      <c r="I11" s="1900" t="s">
        <v>1348</v>
      </c>
      <c r="J11" s="1900"/>
      <c r="K11" s="1900"/>
      <c r="L11" s="627" t="s">
        <v>1204</v>
      </c>
      <c r="M11" s="627" t="s">
        <v>1186</v>
      </c>
      <c r="N11" s="627"/>
      <c r="O11" s="572">
        <f>VLOOKUP(L11,[51]Listas!$M$69:$N$73,2,0)</f>
        <v>1</v>
      </c>
      <c r="P11" s="572"/>
      <c r="Q11" s="572">
        <f>HLOOKUP(M11,[51]Listas!$O$67:$Q$68,2,0)</f>
        <v>10</v>
      </c>
      <c r="R11" s="573" t="str">
        <f>INDEX([51]Listas!$O$69:$Q$73,MATCH(L11,[51]Listas!$M$69:$M$73,0),MATCH(M11,[51]Listas!$O$67:$Q$67,0))</f>
        <v>10
BAJA</v>
      </c>
      <c r="S11" s="1900" t="s">
        <v>3335</v>
      </c>
      <c r="T11" s="1900"/>
      <c r="U11" s="1900"/>
      <c r="V11" s="633" t="s">
        <v>132</v>
      </c>
      <c r="W11" s="633" t="s">
        <v>83</v>
      </c>
      <c r="X11" s="633" t="s">
        <v>83</v>
      </c>
      <c r="Y11" s="633" t="s">
        <v>132</v>
      </c>
      <c r="Z11" s="633" t="s">
        <v>132</v>
      </c>
      <c r="AA11" s="633" t="s">
        <v>83</v>
      </c>
      <c r="AB11" s="633" t="s">
        <v>132</v>
      </c>
      <c r="AC11" s="633" t="s">
        <v>132</v>
      </c>
      <c r="AD11" s="633" t="s">
        <v>132</v>
      </c>
      <c r="AE11" s="633" t="s">
        <v>132</v>
      </c>
      <c r="AF11" s="633"/>
      <c r="AG11" s="572">
        <f t="shared" si="0"/>
        <v>15</v>
      </c>
      <c r="AH11" s="572">
        <f t="shared" si="1"/>
        <v>5</v>
      </c>
      <c r="AI11" s="572">
        <f t="shared" si="2"/>
        <v>0</v>
      </c>
      <c r="AJ11" s="572">
        <f t="shared" si="3"/>
        <v>10</v>
      </c>
      <c r="AK11" s="572">
        <f t="shared" si="4"/>
        <v>15</v>
      </c>
      <c r="AL11" s="572">
        <f t="shared" si="5"/>
        <v>10</v>
      </c>
      <c r="AM11" s="572">
        <f t="shared" si="6"/>
        <v>30</v>
      </c>
      <c r="AN11" s="572">
        <f t="shared" si="7"/>
        <v>85</v>
      </c>
      <c r="AO11" s="572">
        <f t="shared" si="8"/>
        <v>2</v>
      </c>
      <c r="AP11" s="573" t="str">
        <f t="shared" si="9"/>
        <v>85- disminuye 2</v>
      </c>
      <c r="AQ11" s="572">
        <f t="shared" si="10"/>
        <v>-1</v>
      </c>
      <c r="AR11" s="573" t="str">
        <f>IF(AQ11&lt;=1,"Rara vez",VLOOKUP(AQ11,[51]Listas!$L$69:$M$73,2,0))</f>
        <v>Rara vez</v>
      </c>
      <c r="AS11" s="572">
        <f t="shared" si="11"/>
        <v>10</v>
      </c>
      <c r="AT11" s="573" t="str">
        <f t="shared" si="12"/>
        <v>Mayor</v>
      </c>
      <c r="AU11" s="573" t="str">
        <f>INDEX([51]Listas!$O$69:$Q$73,MATCH(AR11,[51]Listas!$M$69:$M$73,0),MATCH(AT11,[51]Listas!$O$67:$Q$67,0))</f>
        <v>10
BAJA</v>
      </c>
      <c r="AV11" s="627" t="s">
        <v>1194</v>
      </c>
      <c r="AW11" s="620" t="s">
        <v>1468</v>
      </c>
      <c r="AX11" s="620" t="s">
        <v>1349</v>
      </c>
      <c r="AY11" s="627" t="s">
        <v>1315</v>
      </c>
      <c r="AZ11" s="1987" t="s">
        <v>3336</v>
      </c>
      <c r="BA11" s="1987"/>
      <c r="BB11" s="1987"/>
      <c r="BC11" s="638" t="s">
        <v>3333</v>
      </c>
      <c r="BD11" s="621" t="s">
        <v>2911</v>
      </c>
    </row>
    <row r="12" spans="1:56" ht="273.75" customHeight="1" x14ac:dyDescent="0.2">
      <c r="A12" s="612"/>
      <c r="B12" s="1900" t="s">
        <v>3337</v>
      </c>
      <c r="C12" s="1900"/>
      <c r="D12" s="1900"/>
      <c r="E12" s="620" t="s">
        <v>59</v>
      </c>
      <c r="F12" s="1989" t="s">
        <v>1350</v>
      </c>
      <c r="G12" s="1989"/>
      <c r="H12" s="1989"/>
      <c r="I12" s="1900" t="s">
        <v>1351</v>
      </c>
      <c r="J12" s="1900"/>
      <c r="K12" s="1900"/>
      <c r="L12" s="627" t="s">
        <v>1204</v>
      </c>
      <c r="M12" s="627" t="s">
        <v>1186</v>
      </c>
      <c r="N12" s="627"/>
      <c r="O12" s="572">
        <f>VLOOKUP(L12,[51]Listas!$M$69:$N$73,2,0)</f>
        <v>1</v>
      </c>
      <c r="P12" s="572"/>
      <c r="Q12" s="572">
        <f>HLOOKUP(M12,[51]Listas!$O$67:$Q$68,2,0)</f>
        <v>10</v>
      </c>
      <c r="R12" s="573" t="str">
        <f>INDEX([51]Listas!$O$69:$Q$73,MATCH(L12,[51]Listas!$M$69:$M$73,0),MATCH(M12,[51]Listas!$O$67:$Q$67,0))</f>
        <v>10
BAJA</v>
      </c>
      <c r="S12" s="1900" t="s">
        <v>3338</v>
      </c>
      <c r="T12" s="1900"/>
      <c r="U12" s="1900"/>
      <c r="V12" s="633" t="s">
        <v>132</v>
      </c>
      <c r="W12" s="633" t="s">
        <v>83</v>
      </c>
      <c r="X12" s="633" t="s">
        <v>83</v>
      </c>
      <c r="Y12" s="633" t="s">
        <v>83</v>
      </c>
      <c r="Z12" s="633" t="s">
        <v>132</v>
      </c>
      <c r="AA12" s="633" t="s">
        <v>83</v>
      </c>
      <c r="AB12" s="633" t="s">
        <v>132</v>
      </c>
      <c r="AC12" s="633" t="s">
        <v>132</v>
      </c>
      <c r="AD12" s="633" t="s">
        <v>132</v>
      </c>
      <c r="AE12" s="633" t="s">
        <v>132</v>
      </c>
      <c r="AF12" s="633"/>
      <c r="AG12" s="572">
        <f t="shared" si="0"/>
        <v>0</v>
      </c>
      <c r="AH12" s="572">
        <f t="shared" si="1"/>
        <v>5</v>
      </c>
      <c r="AI12" s="572">
        <f t="shared" si="2"/>
        <v>0</v>
      </c>
      <c r="AJ12" s="572">
        <f t="shared" si="3"/>
        <v>10</v>
      </c>
      <c r="AK12" s="572">
        <f t="shared" si="4"/>
        <v>15</v>
      </c>
      <c r="AL12" s="572">
        <f t="shared" si="5"/>
        <v>10</v>
      </c>
      <c r="AM12" s="572">
        <f t="shared" si="6"/>
        <v>30</v>
      </c>
      <c r="AN12" s="572">
        <f t="shared" si="7"/>
        <v>70</v>
      </c>
      <c r="AO12" s="572">
        <f t="shared" si="8"/>
        <v>1</v>
      </c>
      <c r="AP12" s="573" t="str">
        <f t="shared" si="9"/>
        <v>70- disminuye 1</v>
      </c>
      <c r="AQ12" s="572">
        <f t="shared" si="10"/>
        <v>0</v>
      </c>
      <c r="AR12" s="573" t="str">
        <f>IF(AQ12&lt;=1,"Rara vez",VLOOKUP(AQ12,[51]Listas!$L$69:$M$73,2,0))</f>
        <v>Rara vez</v>
      </c>
      <c r="AS12" s="572">
        <f t="shared" si="11"/>
        <v>10</v>
      </c>
      <c r="AT12" s="573" t="str">
        <f t="shared" si="12"/>
        <v>Mayor</v>
      </c>
      <c r="AU12" s="573" t="str">
        <f>INDEX([51]Listas!$O$69:$Q$73,MATCH(AR12,[51]Listas!$M$69:$M$73,0),MATCH(AT12,[51]Listas!$O$67:$Q$67,0))</f>
        <v>10
BAJA</v>
      </c>
      <c r="AV12" s="627" t="s">
        <v>1188</v>
      </c>
      <c r="AW12" s="620" t="s">
        <v>1469</v>
      </c>
      <c r="AX12" s="620" t="s">
        <v>1352</v>
      </c>
      <c r="AY12" s="627" t="s">
        <v>1315</v>
      </c>
      <c r="AZ12" s="1987" t="s">
        <v>3339</v>
      </c>
      <c r="BA12" s="1987"/>
      <c r="BB12" s="1987"/>
      <c r="BC12" s="638" t="s">
        <v>3333</v>
      </c>
      <c r="BD12" s="621" t="s">
        <v>2912</v>
      </c>
    </row>
    <row r="13" spans="1:56" ht="264" customHeight="1" x14ac:dyDescent="0.2">
      <c r="A13" s="612"/>
      <c r="B13" s="1900" t="s">
        <v>3340</v>
      </c>
      <c r="C13" s="1900"/>
      <c r="D13" s="1900"/>
      <c r="E13" s="620" t="s">
        <v>1353</v>
      </c>
      <c r="F13" s="1989" t="s">
        <v>1470</v>
      </c>
      <c r="G13" s="1989"/>
      <c r="H13" s="1989"/>
      <c r="I13" s="1900" t="s">
        <v>1354</v>
      </c>
      <c r="J13" s="1900"/>
      <c r="K13" s="1900"/>
      <c r="L13" s="627" t="s">
        <v>1208</v>
      </c>
      <c r="M13" s="627" t="s">
        <v>1193</v>
      </c>
      <c r="N13" s="627"/>
      <c r="O13" s="572">
        <f>VLOOKUP(L13,[51]Listas!$M$69:$N$73,2,0)</f>
        <v>2</v>
      </c>
      <c r="P13" s="572"/>
      <c r="Q13" s="572">
        <f>HLOOKUP(M13,[51]Listas!$O$67:$Q$68,2,0)</f>
        <v>5</v>
      </c>
      <c r="R13" s="573" t="str">
        <f>INDEX([51]Listas!$O$69:$Q$73,MATCH(L13,[51]Listas!$M$69:$M$73,0),MATCH(M13,[51]Listas!$O$67:$Q$67,0))</f>
        <v>10
BAJA</v>
      </c>
      <c r="S13" s="1900" t="s">
        <v>1471</v>
      </c>
      <c r="T13" s="1900"/>
      <c r="U13" s="1900"/>
      <c r="V13" s="633" t="s">
        <v>132</v>
      </c>
      <c r="W13" s="633" t="s">
        <v>83</v>
      </c>
      <c r="X13" s="633" t="s">
        <v>83</v>
      </c>
      <c r="Y13" s="633" t="s">
        <v>83</v>
      </c>
      <c r="Z13" s="633" t="s">
        <v>132</v>
      </c>
      <c r="AA13" s="633" t="s">
        <v>83</v>
      </c>
      <c r="AB13" s="633" t="s">
        <v>132</v>
      </c>
      <c r="AC13" s="633" t="s">
        <v>132</v>
      </c>
      <c r="AD13" s="633" t="s">
        <v>132</v>
      </c>
      <c r="AE13" s="633" t="s">
        <v>132</v>
      </c>
      <c r="AF13" s="633"/>
      <c r="AG13" s="572">
        <f t="shared" si="0"/>
        <v>0</v>
      </c>
      <c r="AH13" s="572">
        <f t="shared" si="1"/>
        <v>5</v>
      </c>
      <c r="AI13" s="572">
        <f t="shared" si="2"/>
        <v>0</v>
      </c>
      <c r="AJ13" s="572">
        <f t="shared" si="3"/>
        <v>10</v>
      </c>
      <c r="AK13" s="572">
        <f t="shared" si="4"/>
        <v>15</v>
      </c>
      <c r="AL13" s="572">
        <f t="shared" si="5"/>
        <v>10</v>
      </c>
      <c r="AM13" s="572">
        <f t="shared" si="6"/>
        <v>30</v>
      </c>
      <c r="AN13" s="572">
        <f t="shared" si="7"/>
        <v>70</v>
      </c>
      <c r="AO13" s="572">
        <f t="shared" si="8"/>
        <v>1</v>
      </c>
      <c r="AP13" s="573" t="str">
        <f t="shared" si="9"/>
        <v>70- disminuye 1</v>
      </c>
      <c r="AQ13" s="572">
        <f t="shared" si="10"/>
        <v>1</v>
      </c>
      <c r="AR13" s="573" t="str">
        <f>IF(AQ13&lt;=1,"Rara vez",VLOOKUP(AQ13,[51]Listas!$L$69:$M$73,2,0))</f>
        <v>Rara vez</v>
      </c>
      <c r="AS13" s="572">
        <f t="shared" si="11"/>
        <v>5</v>
      </c>
      <c r="AT13" s="573" t="str">
        <f t="shared" si="12"/>
        <v>Moderado</v>
      </c>
      <c r="AU13" s="573" t="str">
        <f>INDEX([51]Listas!$O$69:$Q$73,MATCH(AR13,[51]Listas!$M$69:$M$73,0),MATCH(AT13,[51]Listas!$O$67:$Q$67,0))</f>
        <v>5
BAJA</v>
      </c>
      <c r="AV13" s="627" t="s">
        <v>1188</v>
      </c>
      <c r="AW13" s="620" t="s">
        <v>1472</v>
      </c>
      <c r="AX13" s="620" t="s">
        <v>1355</v>
      </c>
      <c r="AY13" s="627" t="s">
        <v>1315</v>
      </c>
      <c r="AZ13" s="1987" t="s">
        <v>3341</v>
      </c>
      <c r="BA13" s="1987"/>
      <c r="BB13" s="1987"/>
      <c r="BC13" s="638" t="s">
        <v>3333</v>
      </c>
      <c r="BD13" s="621" t="s">
        <v>2940</v>
      </c>
    </row>
    <row r="14" spans="1:56" ht="176.25" hidden="1" customHeight="1" x14ac:dyDescent="0.2">
      <c r="A14" s="612"/>
      <c r="B14" s="2046"/>
      <c r="C14" s="2046"/>
      <c r="D14" s="2046"/>
      <c r="E14" s="2047"/>
      <c r="F14" s="2048"/>
      <c r="G14" s="2048"/>
      <c r="H14" s="2048"/>
      <c r="I14" s="2046"/>
      <c r="J14" s="2046"/>
      <c r="K14" s="2046"/>
      <c r="L14" s="627"/>
      <c r="M14" s="627"/>
      <c r="N14" s="627"/>
      <c r="O14" s="572" t="e">
        <f>VLOOKUP(L14,[51]Listas!$M$69:$N$73,2,0)</f>
        <v>#N/A</v>
      </c>
      <c r="P14" s="572"/>
      <c r="Q14" s="572" t="e">
        <f>HLOOKUP(M14,[51]Listas!$O$67:$Q$68,2,0)</f>
        <v>#N/A</v>
      </c>
      <c r="R14" s="573" t="e">
        <f>INDEX([51]Listas!$O$69:$Q$73,MATCH(L14,[51]Listas!$M$69:$M$73,0),MATCH(M14,[51]Listas!$O$67:$Q$67,0))</f>
        <v>#N/A</v>
      </c>
      <c r="S14" s="2046"/>
      <c r="T14" s="2046"/>
      <c r="U14" s="2046"/>
      <c r="V14" s="633"/>
      <c r="W14" s="633"/>
      <c r="X14" s="633"/>
      <c r="Y14" s="633"/>
      <c r="Z14" s="633"/>
      <c r="AA14" s="633"/>
      <c r="AB14" s="633"/>
      <c r="AC14" s="633"/>
      <c r="AD14" s="633"/>
      <c r="AE14" s="633"/>
      <c r="AF14" s="633"/>
      <c r="AG14" s="572">
        <f t="shared" si="0"/>
        <v>0</v>
      </c>
      <c r="AH14" s="572">
        <f t="shared" si="1"/>
        <v>0</v>
      </c>
      <c r="AI14" s="572">
        <f t="shared" si="2"/>
        <v>0</v>
      </c>
      <c r="AJ14" s="572">
        <f t="shared" si="3"/>
        <v>0</v>
      </c>
      <c r="AK14" s="572">
        <f t="shared" si="4"/>
        <v>0</v>
      </c>
      <c r="AL14" s="572">
        <f t="shared" si="5"/>
        <v>0</v>
      </c>
      <c r="AM14" s="572">
        <f t="shared" si="6"/>
        <v>0</v>
      </c>
      <c r="AN14" s="572">
        <f t="shared" si="7"/>
        <v>0</v>
      </c>
      <c r="AO14" s="572">
        <f t="shared" si="8"/>
        <v>0</v>
      </c>
      <c r="AP14" s="573" t="str">
        <f t="shared" si="9"/>
        <v>0- disminuye 0</v>
      </c>
      <c r="AQ14" s="572" t="e">
        <f t="shared" si="10"/>
        <v>#N/A</v>
      </c>
      <c r="AR14" s="573" t="e">
        <f>IF(AQ14&lt;=1,"Rara vez",VLOOKUP(AQ14,[51]Listas!$L$69:$M$73,2,0))</f>
        <v>#N/A</v>
      </c>
      <c r="AS14" s="572" t="e">
        <f t="shared" si="11"/>
        <v>#N/A</v>
      </c>
      <c r="AT14" s="573" t="e">
        <f t="shared" si="12"/>
        <v>#N/A</v>
      </c>
      <c r="AU14" s="573" t="e">
        <f>INDEX([51]Listas!$O$69:$Q$73,MATCH(AR14,[51]Listas!$M$69:$M$73,0),MATCH(AT14,[51]Listas!$O$67:$Q$67,0))</f>
        <v>#N/A</v>
      </c>
      <c r="AV14" s="627" t="s">
        <v>1194</v>
      </c>
      <c r="AW14" s="2049"/>
      <c r="AX14" s="2049"/>
      <c r="AY14" s="627" t="s">
        <v>1315</v>
      </c>
      <c r="AZ14" s="2050"/>
      <c r="BA14" s="2051"/>
      <c r="BB14" s="2052"/>
      <c r="BC14" s="2053"/>
      <c r="BD14" s="624"/>
    </row>
    <row r="15" spans="1:56" ht="59.25" hidden="1" customHeight="1" x14ac:dyDescent="0.2">
      <c r="A15" s="612"/>
      <c r="B15" s="1829"/>
      <c r="C15" s="1830"/>
      <c r="D15" s="1831"/>
      <c r="E15" s="608"/>
      <c r="F15" s="1843"/>
      <c r="G15" s="1844"/>
      <c r="H15" s="1845"/>
      <c r="I15" s="1829"/>
      <c r="J15" s="1830"/>
      <c r="K15" s="1831"/>
      <c r="L15" s="617"/>
      <c r="M15" s="631"/>
      <c r="N15" s="574"/>
      <c r="O15" s="96" t="e">
        <f>VLOOKUP(L15,[51]Listas!$M$69:$N$73,2,0)</f>
        <v>#N/A</v>
      </c>
      <c r="P15" s="96"/>
      <c r="Q15" s="96" t="e">
        <f>HLOOKUP(M15,[51]Listas!$O$67:$Q$68,2,0)</f>
        <v>#N/A</v>
      </c>
      <c r="R15" s="618" t="e">
        <f>INDEX([51]Listas!$O$69:$Q$73,MATCH(L15,[51]Listas!$M$69:$M$73,0),MATCH(M15,[51]Listas!$O$67:$Q$67,0))</f>
        <v>#N/A</v>
      </c>
      <c r="S15" s="1829"/>
      <c r="T15" s="1830"/>
      <c r="U15" s="1831"/>
      <c r="V15" s="607"/>
      <c r="W15" s="607"/>
      <c r="X15" s="607"/>
      <c r="Y15" s="607"/>
      <c r="Z15" s="607"/>
      <c r="AA15" s="607"/>
      <c r="AB15" s="607"/>
      <c r="AC15" s="607"/>
      <c r="AD15" s="607"/>
      <c r="AE15" s="607"/>
      <c r="AF15" s="575"/>
      <c r="AG15" s="96">
        <f t="shared" si="0"/>
        <v>0</v>
      </c>
      <c r="AH15" s="96">
        <f t="shared" si="1"/>
        <v>0</v>
      </c>
      <c r="AI15" s="96">
        <f t="shared" si="2"/>
        <v>0</v>
      </c>
      <c r="AJ15" s="96">
        <f t="shared" si="3"/>
        <v>0</v>
      </c>
      <c r="AK15" s="96">
        <f t="shared" si="4"/>
        <v>0</v>
      </c>
      <c r="AL15" s="96">
        <f t="shared" si="5"/>
        <v>0</v>
      </c>
      <c r="AM15" s="96">
        <f t="shared" si="6"/>
        <v>0</v>
      </c>
      <c r="AN15" s="96">
        <f t="shared" si="7"/>
        <v>0</v>
      </c>
      <c r="AO15" s="96">
        <f t="shared" si="8"/>
        <v>0</v>
      </c>
      <c r="AP15" s="618" t="str">
        <f t="shared" si="9"/>
        <v>0- disminuye 0</v>
      </c>
      <c r="AQ15" s="96" t="e">
        <f t="shared" si="10"/>
        <v>#N/A</v>
      </c>
      <c r="AR15" s="618" t="e">
        <f>IF(AQ15&lt;=1,"Rara vez",VLOOKUP(AQ15,[51]Listas!$L$69:$M$73,2,0))</f>
        <v>#N/A</v>
      </c>
      <c r="AS15" s="96" t="e">
        <f t="shared" si="11"/>
        <v>#N/A</v>
      </c>
      <c r="AT15" s="618" t="e">
        <f t="shared" si="12"/>
        <v>#N/A</v>
      </c>
      <c r="AU15" s="618" t="e">
        <f>INDEX([51]Listas!$O$69:$Q$73,MATCH(AR15,[51]Listas!$M$69:$M$73,0),MATCH(AT15,[51]Listas!$O$67:$Q$67,0))</f>
        <v>#N/A</v>
      </c>
      <c r="AV15" s="617"/>
      <c r="AW15" s="608"/>
      <c r="AX15" s="608"/>
      <c r="AY15" s="617"/>
      <c r="AZ15" s="1862" t="s">
        <v>1190</v>
      </c>
      <c r="BA15" s="1862"/>
      <c r="BB15" s="1862"/>
      <c r="BC15" s="607"/>
      <c r="BD15" s="607"/>
    </row>
    <row r="16" spans="1:56" ht="3.75" customHeight="1" x14ac:dyDescent="0.2">
      <c r="A16" s="87"/>
      <c r="B16" s="97"/>
      <c r="C16" s="97"/>
      <c r="D16" s="97"/>
      <c r="E16" s="90"/>
      <c r="F16" s="97"/>
      <c r="G16" s="97"/>
      <c r="H16" s="97"/>
      <c r="I16" s="97"/>
      <c r="J16" s="97"/>
      <c r="K16" s="97"/>
      <c r="L16" s="90"/>
      <c r="M16" s="90"/>
      <c r="N16" s="90"/>
      <c r="O16" s="90"/>
      <c r="P16" s="90"/>
      <c r="Q16" s="90"/>
      <c r="R16" s="90"/>
      <c r="S16" s="97"/>
      <c r="T16" s="97"/>
      <c r="U16" s="97"/>
      <c r="V16" s="90"/>
      <c r="W16" s="90"/>
      <c r="X16" s="90"/>
      <c r="Y16" s="90"/>
      <c r="Z16" s="90"/>
      <c r="AA16" s="90"/>
      <c r="AB16" s="90"/>
      <c r="AC16" s="90"/>
      <c r="AD16" s="90"/>
      <c r="AE16" s="90"/>
      <c r="AF16" s="90"/>
      <c r="AG16" s="90"/>
      <c r="AH16" s="90"/>
      <c r="AI16" s="90"/>
      <c r="AJ16" s="90"/>
      <c r="AK16" s="90"/>
      <c r="AL16" s="90"/>
      <c r="AM16" s="90"/>
      <c r="AN16" s="90"/>
      <c r="AO16" s="90"/>
      <c r="AP16" s="90"/>
      <c r="AQ16" s="90"/>
      <c r="AR16" s="90"/>
      <c r="AS16" s="90"/>
      <c r="AT16" s="90"/>
      <c r="AU16" s="90"/>
      <c r="AV16" s="97"/>
      <c r="AW16" s="97"/>
      <c r="AX16" s="97"/>
      <c r="AY16" s="90"/>
      <c r="AZ16" s="98"/>
      <c r="BA16" s="98"/>
      <c r="BB16" s="98"/>
      <c r="BC16" s="99"/>
      <c r="BD16" s="100"/>
    </row>
    <row r="17" spans="1:56" ht="15" customHeight="1" x14ac:dyDescent="0.2">
      <c r="A17" s="91"/>
      <c r="B17" s="1863" t="s">
        <v>1196</v>
      </c>
      <c r="C17" s="1863"/>
      <c r="D17" s="1863"/>
      <c r="E17" s="1863"/>
      <c r="F17" s="1863"/>
      <c r="G17" s="1863"/>
      <c r="H17" s="1863"/>
      <c r="I17" s="1863"/>
      <c r="J17" s="1863"/>
      <c r="K17" s="1863"/>
      <c r="L17" s="1863"/>
      <c r="M17" s="1863"/>
      <c r="N17" s="1863"/>
      <c r="O17" s="1863"/>
      <c r="P17" s="1863"/>
      <c r="Q17" s="1863"/>
      <c r="R17" s="1863"/>
      <c r="S17" s="1863"/>
      <c r="T17" s="1863"/>
      <c r="U17" s="1863"/>
      <c r="V17" s="101"/>
      <c r="W17" s="101"/>
      <c r="X17" s="101"/>
      <c r="Y17" s="101"/>
      <c r="Z17" s="101"/>
      <c r="AA17" s="101"/>
      <c r="AB17" s="101"/>
      <c r="AC17" s="101"/>
      <c r="AD17" s="101"/>
      <c r="AE17" s="101"/>
      <c r="AF17" s="101"/>
      <c r="AG17" s="101"/>
      <c r="AH17" s="101"/>
      <c r="AI17" s="101"/>
      <c r="AJ17" s="101"/>
      <c r="AK17" s="101"/>
      <c r="AL17" s="101"/>
      <c r="AM17" s="101"/>
      <c r="AN17" s="101"/>
      <c r="AO17" s="101"/>
      <c r="AP17" s="101"/>
      <c r="AQ17" s="101"/>
      <c r="AR17" s="101"/>
      <c r="AS17" s="101"/>
      <c r="AT17" s="101"/>
      <c r="AU17" s="90"/>
      <c r="AV17" s="102"/>
      <c r="AW17" s="102"/>
      <c r="AX17" s="102"/>
      <c r="AY17" s="1864" t="s">
        <v>3034</v>
      </c>
      <c r="AZ17" s="1865"/>
      <c r="BA17" s="1865"/>
      <c r="BB17" s="1865"/>
      <c r="BC17" s="1865"/>
      <c r="BD17" s="1865"/>
    </row>
    <row r="18" spans="1:56" s="104" customFormat="1" ht="19.5" customHeight="1" x14ac:dyDescent="0.2">
      <c r="A18" s="103"/>
      <c r="B18" s="1866" t="s">
        <v>1197</v>
      </c>
      <c r="C18" s="1867"/>
      <c r="D18" s="1867"/>
      <c r="E18" s="1867"/>
      <c r="F18" s="1867"/>
      <c r="G18" s="1867"/>
      <c r="H18" s="1868"/>
      <c r="I18" s="1866" t="s">
        <v>1198</v>
      </c>
      <c r="J18" s="1867"/>
      <c r="K18" s="1867"/>
      <c r="L18" s="1867"/>
      <c r="M18" s="1867"/>
      <c r="N18" s="1867"/>
      <c r="O18" s="1867"/>
      <c r="P18" s="1867"/>
      <c r="Q18" s="1867"/>
      <c r="R18" s="1867"/>
      <c r="S18" s="1867"/>
      <c r="T18" s="1867"/>
      <c r="U18" s="1868"/>
      <c r="V18" s="1866" t="s">
        <v>604</v>
      </c>
      <c r="W18" s="1867"/>
      <c r="X18" s="1867"/>
      <c r="Y18" s="1867"/>
      <c r="Z18" s="1867"/>
      <c r="AA18" s="1867"/>
      <c r="AB18" s="1867"/>
      <c r="AC18" s="1867"/>
      <c r="AD18" s="1867"/>
      <c r="AE18" s="1867"/>
      <c r="AF18" s="1867"/>
      <c r="AG18" s="1867"/>
      <c r="AH18" s="1867"/>
      <c r="AI18" s="1867"/>
      <c r="AJ18" s="1867"/>
      <c r="AK18" s="1867"/>
      <c r="AL18" s="1867"/>
      <c r="AM18" s="1867"/>
      <c r="AN18" s="1867"/>
      <c r="AO18" s="1867"/>
      <c r="AP18" s="1868"/>
      <c r="AQ18" s="576" t="s">
        <v>605</v>
      </c>
      <c r="AR18" s="1866" t="s">
        <v>605</v>
      </c>
      <c r="AS18" s="1867"/>
      <c r="AT18" s="1867"/>
      <c r="AU18" s="1867"/>
      <c r="AV18" s="1867"/>
      <c r="AW18" s="1868"/>
      <c r="AX18" s="102"/>
      <c r="AY18" s="1865"/>
      <c r="AZ18" s="1865"/>
      <c r="BA18" s="1865"/>
      <c r="BB18" s="1865"/>
      <c r="BC18" s="1865"/>
      <c r="BD18" s="1865"/>
    </row>
    <row r="19" spans="1:56" s="104" customFormat="1" ht="25.5" customHeight="1" x14ac:dyDescent="0.2">
      <c r="A19" s="105"/>
      <c r="B19" s="1898" t="s">
        <v>1356</v>
      </c>
      <c r="C19" s="1898"/>
      <c r="D19" s="1898"/>
      <c r="E19" s="1898"/>
      <c r="F19" s="1898"/>
      <c r="G19" s="1898"/>
      <c r="H19" s="1898"/>
      <c r="I19" s="1869" t="s">
        <v>1342</v>
      </c>
      <c r="J19" s="1870"/>
      <c r="K19" s="1870"/>
      <c r="L19" s="1870"/>
      <c r="M19" s="1870"/>
      <c r="N19" s="1870"/>
      <c r="O19" s="1870"/>
      <c r="P19" s="1870"/>
      <c r="Q19" s="1870"/>
      <c r="R19" s="1870"/>
      <c r="S19" s="1870"/>
      <c r="T19" s="1870"/>
      <c r="U19" s="1871"/>
      <c r="V19" s="1869" t="s">
        <v>563</v>
      </c>
      <c r="W19" s="1870"/>
      <c r="X19" s="1870"/>
      <c r="Y19" s="1870"/>
      <c r="Z19" s="1870"/>
      <c r="AA19" s="1870"/>
      <c r="AB19" s="1870"/>
      <c r="AC19" s="1870"/>
      <c r="AD19" s="1870"/>
      <c r="AE19" s="1870"/>
      <c r="AF19" s="1870"/>
      <c r="AG19" s="1870"/>
      <c r="AH19" s="1870"/>
      <c r="AI19" s="1870"/>
      <c r="AJ19" s="1870"/>
      <c r="AK19" s="1870"/>
      <c r="AL19" s="1870"/>
      <c r="AM19" s="1870"/>
      <c r="AN19" s="1870"/>
      <c r="AO19" s="1870"/>
      <c r="AP19" s="1871"/>
      <c r="AQ19" s="106"/>
      <c r="AR19" s="1869"/>
      <c r="AS19" s="1870"/>
      <c r="AT19" s="1870"/>
      <c r="AU19" s="1870"/>
      <c r="AV19" s="1870"/>
      <c r="AW19" s="1871"/>
      <c r="AX19" s="102"/>
      <c r="AY19" s="1865"/>
      <c r="AZ19" s="1865"/>
      <c r="BA19" s="1865"/>
      <c r="BB19" s="1865"/>
      <c r="BC19" s="1865"/>
      <c r="BD19" s="1865"/>
    </row>
    <row r="20" spans="1:56" s="104" customFormat="1" ht="25.5" customHeight="1" x14ac:dyDescent="0.2">
      <c r="A20" s="105"/>
      <c r="B20" s="1898" t="s">
        <v>1357</v>
      </c>
      <c r="C20" s="1898"/>
      <c r="D20" s="1898"/>
      <c r="E20" s="1898"/>
      <c r="F20" s="1898"/>
      <c r="G20" s="1898"/>
      <c r="H20" s="1898"/>
      <c r="I20" s="1869" t="s">
        <v>3284</v>
      </c>
      <c r="J20" s="1870"/>
      <c r="K20" s="1870"/>
      <c r="L20" s="1870"/>
      <c r="M20" s="1870"/>
      <c r="N20" s="1870"/>
      <c r="O20" s="1870"/>
      <c r="P20" s="1870"/>
      <c r="Q20" s="1870"/>
      <c r="R20" s="1870"/>
      <c r="S20" s="1870"/>
      <c r="T20" s="1870"/>
      <c r="U20" s="1871"/>
      <c r="V20" s="1869" t="s">
        <v>141</v>
      </c>
      <c r="W20" s="1870"/>
      <c r="X20" s="1870"/>
      <c r="Y20" s="1870"/>
      <c r="Z20" s="1870"/>
      <c r="AA20" s="1870"/>
      <c r="AB20" s="1870"/>
      <c r="AC20" s="1870"/>
      <c r="AD20" s="1870"/>
      <c r="AE20" s="1870"/>
      <c r="AF20" s="1870"/>
      <c r="AG20" s="1870"/>
      <c r="AH20" s="1870"/>
      <c r="AI20" s="1870"/>
      <c r="AJ20" s="1870"/>
      <c r="AK20" s="1870"/>
      <c r="AL20" s="1870"/>
      <c r="AM20" s="1870"/>
      <c r="AN20" s="1870"/>
      <c r="AO20" s="1870"/>
      <c r="AP20" s="1871"/>
      <c r="AQ20" s="106"/>
      <c r="AR20" s="1869"/>
      <c r="AS20" s="1870"/>
      <c r="AT20" s="1870"/>
      <c r="AU20" s="1870"/>
      <c r="AV20" s="1870"/>
      <c r="AW20" s="1871"/>
      <c r="AX20" s="102"/>
      <c r="AY20" s="1865"/>
      <c r="AZ20" s="1865"/>
      <c r="BA20" s="1865"/>
      <c r="BB20" s="1865"/>
      <c r="BC20" s="1865"/>
      <c r="BD20" s="1865"/>
    </row>
    <row r="21" spans="1:56" ht="25.5" customHeight="1" x14ac:dyDescent="0.2">
      <c r="A21" s="105"/>
      <c r="B21" s="1898" t="s">
        <v>808</v>
      </c>
      <c r="C21" s="1898"/>
      <c r="D21" s="1898"/>
      <c r="E21" s="1898"/>
      <c r="F21" s="1898"/>
      <c r="G21" s="1898"/>
      <c r="H21" s="1898"/>
      <c r="I21" s="1869" t="s">
        <v>3342</v>
      </c>
      <c r="J21" s="1870"/>
      <c r="K21" s="1870"/>
      <c r="L21" s="1870"/>
      <c r="M21" s="1870"/>
      <c r="N21" s="1870"/>
      <c r="O21" s="1870"/>
      <c r="P21" s="1870"/>
      <c r="Q21" s="1870"/>
      <c r="R21" s="1870"/>
      <c r="S21" s="1870"/>
      <c r="T21" s="1870"/>
      <c r="U21" s="1871"/>
      <c r="V21" s="1869" t="s">
        <v>3343</v>
      </c>
      <c r="W21" s="1870"/>
      <c r="X21" s="1870"/>
      <c r="Y21" s="1870"/>
      <c r="Z21" s="1870"/>
      <c r="AA21" s="1870"/>
      <c r="AB21" s="1870"/>
      <c r="AC21" s="1870"/>
      <c r="AD21" s="1870"/>
      <c r="AE21" s="1870"/>
      <c r="AF21" s="1870"/>
      <c r="AG21" s="1870"/>
      <c r="AH21" s="1870"/>
      <c r="AI21" s="1870"/>
      <c r="AJ21" s="1870"/>
      <c r="AK21" s="1870"/>
      <c r="AL21" s="1870"/>
      <c r="AM21" s="1870"/>
      <c r="AN21" s="1870"/>
      <c r="AO21" s="1870"/>
      <c r="AP21" s="1871"/>
      <c r="AQ21" s="106"/>
      <c r="AR21" s="1869"/>
      <c r="AS21" s="1870"/>
      <c r="AT21" s="1870"/>
      <c r="AU21" s="1870"/>
      <c r="AV21" s="1870"/>
      <c r="AW21" s="1871"/>
      <c r="AX21" s="114"/>
      <c r="AY21" s="115"/>
      <c r="AZ21" s="116"/>
      <c r="BA21" s="116"/>
      <c r="BB21" s="116"/>
      <c r="BC21" s="115"/>
      <c r="BD21" s="108"/>
    </row>
    <row r="22" spans="1:56" x14ac:dyDescent="0.2">
      <c r="A22" s="107"/>
      <c r="B22" s="107"/>
      <c r="C22" s="107"/>
      <c r="D22" s="107"/>
      <c r="E22" s="108"/>
      <c r="F22" s="107"/>
      <c r="G22" s="107"/>
      <c r="H22" s="107"/>
      <c r="I22" s="107"/>
      <c r="J22" s="107"/>
      <c r="K22" s="107"/>
      <c r="L22" s="109"/>
      <c r="M22" s="109"/>
      <c r="N22" s="109"/>
      <c r="O22" s="109"/>
      <c r="P22" s="109"/>
      <c r="Q22" s="109"/>
      <c r="R22" s="109"/>
      <c r="S22" s="109"/>
      <c r="T22" s="109"/>
      <c r="U22" s="109"/>
      <c r="V22" s="108"/>
      <c r="W22" s="108"/>
      <c r="X22" s="108"/>
      <c r="Y22" s="108"/>
      <c r="Z22" s="108"/>
      <c r="AA22" s="108"/>
      <c r="AB22" s="108"/>
      <c r="AC22" s="108"/>
      <c r="AD22" s="108"/>
      <c r="AE22" s="108"/>
      <c r="AF22" s="108"/>
      <c r="AG22" s="108"/>
      <c r="AH22" s="108"/>
      <c r="AI22" s="108"/>
      <c r="AJ22" s="108"/>
      <c r="AK22" s="108"/>
      <c r="AL22" s="108"/>
      <c r="AM22" s="108"/>
      <c r="AN22" s="108"/>
      <c r="AO22" s="108"/>
      <c r="AP22" s="108"/>
      <c r="AQ22" s="108"/>
      <c r="AR22" s="108"/>
      <c r="AS22" s="108"/>
      <c r="AT22" s="108"/>
      <c r="AU22" s="108"/>
      <c r="AV22" s="109"/>
      <c r="AW22" s="109"/>
      <c r="AX22" s="109"/>
      <c r="AY22" s="108"/>
      <c r="AZ22" s="107"/>
      <c r="BA22" s="107"/>
      <c r="BB22" s="107"/>
      <c r="BC22" s="108"/>
      <c r="BD22" s="108"/>
    </row>
    <row r="23" spans="1:56" x14ac:dyDescent="0.2">
      <c r="A23" s="107"/>
      <c r="B23" s="107"/>
      <c r="C23" s="107"/>
      <c r="D23" s="107"/>
      <c r="E23" s="108"/>
      <c r="F23" s="107"/>
      <c r="G23" s="107"/>
      <c r="H23" s="107"/>
      <c r="I23" s="107"/>
      <c r="J23" s="107"/>
      <c r="K23" s="107"/>
      <c r="L23" s="109"/>
      <c r="M23" s="109"/>
      <c r="N23" s="109"/>
      <c r="O23" s="109"/>
      <c r="P23" s="109"/>
      <c r="Q23" s="109"/>
      <c r="R23" s="109"/>
      <c r="S23" s="109"/>
      <c r="T23" s="109"/>
      <c r="U23" s="109"/>
      <c r="V23" s="108"/>
      <c r="W23" s="108"/>
      <c r="X23" s="108"/>
      <c r="Y23" s="108"/>
      <c r="Z23" s="108"/>
      <c r="AA23" s="108"/>
      <c r="AB23" s="108"/>
      <c r="AC23" s="108"/>
      <c r="AD23" s="108"/>
      <c r="AE23" s="108"/>
      <c r="AF23" s="108"/>
      <c r="AG23" s="108"/>
      <c r="AH23" s="108"/>
      <c r="AI23" s="108"/>
      <c r="AJ23" s="108"/>
      <c r="AK23" s="108"/>
      <c r="AL23" s="108"/>
      <c r="AM23" s="108"/>
      <c r="AN23" s="108"/>
      <c r="AO23" s="108"/>
      <c r="AP23" s="108"/>
      <c r="AQ23" s="108"/>
      <c r="AR23" s="108"/>
      <c r="AS23" s="108"/>
      <c r="AT23" s="108"/>
      <c r="AU23" s="108"/>
      <c r="AV23" s="109"/>
      <c r="AW23" s="109"/>
      <c r="AX23" s="109"/>
      <c r="AY23" s="108"/>
      <c r="AZ23" s="107"/>
      <c r="BA23" s="107"/>
      <c r="BB23" s="107"/>
      <c r="BC23" s="108"/>
      <c r="BD23" s="108"/>
    </row>
    <row r="24" spans="1:56" x14ac:dyDescent="0.2">
      <c r="A24" s="107"/>
      <c r="B24" s="107"/>
      <c r="C24" s="107"/>
      <c r="D24" s="107"/>
      <c r="E24" s="108"/>
      <c r="F24" s="107"/>
      <c r="G24" s="107"/>
      <c r="H24" s="107"/>
      <c r="I24" s="107"/>
      <c r="J24" s="107"/>
      <c r="K24" s="107"/>
      <c r="L24" s="109"/>
      <c r="M24" s="109"/>
      <c r="N24" s="109"/>
      <c r="O24" s="109"/>
      <c r="P24" s="109"/>
      <c r="Q24" s="109"/>
      <c r="R24" s="109"/>
      <c r="S24" s="109"/>
      <c r="T24" s="109"/>
      <c r="U24" s="109"/>
      <c r="V24" s="108"/>
      <c r="W24" s="108"/>
      <c r="X24" s="108"/>
      <c r="Y24" s="108"/>
      <c r="Z24" s="108"/>
      <c r="AA24" s="108"/>
      <c r="AB24" s="108"/>
      <c r="AC24" s="108"/>
      <c r="AD24" s="108"/>
      <c r="AE24" s="108"/>
      <c r="AF24" s="108"/>
      <c r="AG24" s="108"/>
      <c r="AH24" s="108"/>
      <c r="AI24" s="108"/>
      <c r="AJ24" s="108"/>
      <c r="AK24" s="108"/>
      <c r="AL24" s="108"/>
      <c r="AM24" s="108"/>
      <c r="AN24" s="108"/>
      <c r="AO24" s="108"/>
      <c r="AP24" s="108"/>
      <c r="AQ24" s="108"/>
      <c r="AR24" s="108"/>
      <c r="AS24" s="108"/>
      <c r="AT24" s="108"/>
      <c r="AU24" s="108"/>
      <c r="AV24" s="109"/>
      <c r="AW24" s="109"/>
      <c r="AX24" s="109"/>
      <c r="AY24" s="108"/>
      <c r="AZ24" s="107"/>
      <c r="BA24" s="107"/>
      <c r="BB24" s="107"/>
      <c r="BC24" s="108"/>
      <c r="BD24" s="108"/>
    </row>
    <row r="25" spans="1:56" x14ac:dyDescent="0.2">
      <c r="A25" s="107"/>
      <c r="B25" s="107"/>
      <c r="C25" s="107"/>
      <c r="D25" s="107"/>
      <c r="E25" s="108"/>
      <c r="F25" s="107"/>
      <c r="G25" s="107"/>
      <c r="H25" s="107"/>
      <c r="I25" s="107"/>
      <c r="J25" s="107"/>
      <c r="K25" s="107"/>
      <c r="L25" s="109"/>
      <c r="M25" s="109"/>
      <c r="N25" s="109"/>
      <c r="O25" s="109"/>
      <c r="P25" s="109"/>
      <c r="Q25" s="109"/>
      <c r="R25" s="109"/>
      <c r="S25" s="109"/>
      <c r="T25" s="109"/>
      <c r="U25" s="109"/>
      <c r="V25" s="108"/>
      <c r="W25" s="108"/>
      <c r="X25" s="108"/>
      <c r="Y25" s="108"/>
      <c r="Z25" s="108"/>
      <c r="AA25" s="108"/>
      <c r="AB25" s="108"/>
      <c r="AC25" s="108"/>
      <c r="AD25" s="108"/>
      <c r="AE25" s="108"/>
      <c r="AF25" s="108"/>
      <c r="AG25" s="108"/>
      <c r="AH25" s="108"/>
      <c r="AI25" s="108"/>
      <c r="AJ25" s="108"/>
      <c r="AK25" s="108"/>
      <c r="AL25" s="108"/>
      <c r="AM25" s="108"/>
      <c r="AN25" s="108"/>
      <c r="AO25" s="108"/>
      <c r="AP25" s="108"/>
      <c r="AQ25" s="108"/>
      <c r="AR25" s="108"/>
      <c r="AS25" s="108"/>
      <c r="AT25" s="108"/>
      <c r="AU25" s="108"/>
      <c r="AV25" s="109"/>
      <c r="AW25" s="109"/>
      <c r="AX25" s="109"/>
      <c r="AY25" s="108"/>
      <c r="AZ25" s="107"/>
      <c r="BA25" s="107"/>
      <c r="BB25" s="107"/>
      <c r="BC25" s="108"/>
      <c r="BD25" s="108"/>
    </row>
    <row r="26" spans="1:56" x14ac:dyDescent="0.2">
      <c r="A26" s="107"/>
      <c r="B26" s="107"/>
      <c r="C26" s="107"/>
      <c r="D26" s="107"/>
      <c r="E26" s="108"/>
      <c r="F26" s="107"/>
      <c r="G26" s="107"/>
      <c r="H26" s="107"/>
      <c r="I26" s="107"/>
      <c r="J26" s="107"/>
      <c r="K26" s="107"/>
      <c r="L26" s="109"/>
      <c r="M26" s="109"/>
      <c r="N26" s="109"/>
      <c r="O26" s="109"/>
      <c r="P26" s="109"/>
      <c r="Q26" s="109"/>
      <c r="R26" s="109"/>
      <c r="S26" s="109"/>
      <c r="T26" s="109"/>
      <c r="U26" s="109"/>
      <c r="V26" s="108"/>
      <c r="W26" s="108"/>
      <c r="X26" s="108"/>
      <c r="Y26" s="108"/>
      <c r="Z26" s="108"/>
      <c r="AA26" s="108"/>
      <c r="AB26" s="108"/>
      <c r="AC26" s="108"/>
      <c r="AD26" s="108"/>
      <c r="AE26" s="108"/>
      <c r="AF26" s="108"/>
      <c r="AG26" s="108"/>
      <c r="AH26" s="108"/>
      <c r="AI26" s="108"/>
      <c r="AJ26" s="108"/>
      <c r="AK26" s="108"/>
      <c r="AL26" s="108"/>
      <c r="AM26" s="108"/>
      <c r="AN26" s="108"/>
      <c r="AO26" s="108"/>
      <c r="AP26" s="108"/>
      <c r="AQ26" s="108"/>
      <c r="AR26" s="108"/>
      <c r="AS26" s="108"/>
      <c r="AT26" s="108"/>
      <c r="AU26" s="108"/>
      <c r="AV26" s="109"/>
      <c r="AW26" s="109"/>
      <c r="AX26" s="109"/>
      <c r="AY26" s="108"/>
      <c r="AZ26" s="107"/>
      <c r="BA26" s="107"/>
      <c r="BB26" s="107"/>
      <c r="BC26" s="108"/>
      <c r="BD26" s="108"/>
    </row>
    <row r="27" spans="1:56" x14ac:dyDescent="0.2">
      <c r="A27" s="107"/>
      <c r="B27" s="107"/>
      <c r="C27" s="107"/>
      <c r="D27" s="107"/>
      <c r="E27" s="108"/>
      <c r="F27" s="107"/>
      <c r="G27" s="107"/>
      <c r="H27" s="107"/>
      <c r="I27" s="107"/>
      <c r="J27" s="107"/>
      <c r="K27" s="107"/>
      <c r="L27" s="109"/>
      <c r="M27" s="109"/>
      <c r="N27" s="109"/>
      <c r="O27" s="109"/>
      <c r="P27" s="109"/>
      <c r="Q27" s="109"/>
      <c r="R27" s="109"/>
      <c r="S27" s="109"/>
      <c r="T27" s="109"/>
      <c r="U27" s="109"/>
      <c r="V27" s="108"/>
      <c r="W27" s="108"/>
      <c r="X27" s="108"/>
      <c r="Y27" s="108"/>
      <c r="Z27" s="108"/>
      <c r="AA27" s="108"/>
      <c r="AB27" s="108"/>
      <c r="AC27" s="108"/>
      <c r="AD27" s="108"/>
      <c r="AE27" s="108"/>
      <c r="AF27" s="108"/>
      <c r="AG27" s="108"/>
      <c r="AH27" s="108"/>
      <c r="AI27" s="108"/>
      <c r="AJ27" s="108"/>
      <c r="AK27" s="108"/>
      <c r="AL27" s="108"/>
      <c r="AM27" s="108"/>
      <c r="AN27" s="108"/>
      <c r="AO27" s="108"/>
      <c r="AP27" s="108"/>
      <c r="AQ27" s="108"/>
      <c r="AR27" s="108"/>
      <c r="AS27" s="108"/>
      <c r="AT27" s="108"/>
      <c r="AU27" s="108"/>
      <c r="AV27" s="109"/>
      <c r="AW27" s="109"/>
      <c r="AX27" s="109"/>
      <c r="AY27" s="108"/>
      <c r="AZ27" s="107"/>
      <c r="BA27" s="107"/>
      <c r="BB27" s="107"/>
      <c r="BC27" s="108"/>
      <c r="BD27" s="108"/>
    </row>
    <row r="28" spans="1:56" x14ac:dyDescent="0.2">
      <c r="A28" s="107"/>
      <c r="B28" s="107"/>
      <c r="C28" s="107"/>
      <c r="D28" s="107"/>
      <c r="E28" s="108"/>
      <c r="F28" s="107"/>
      <c r="G28" s="107"/>
      <c r="H28" s="107"/>
      <c r="I28" s="107"/>
      <c r="J28" s="107"/>
      <c r="K28" s="107"/>
      <c r="L28" s="109"/>
      <c r="M28" s="109"/>
      <c r="N28" s="109"/>
      <c r="O28" s="109"/>
      <c r="P28" s="109"/>
      <c r="Q28" s="109"/>
      <c r="R28" s="109"/>
      <c r="S28" s="109"/>
      <c r="T28" s="109"/>
      <c r="U28" s="109"/>
      <c r="V28" s="108"/>
      <c r="W28" s="108"/>
      <c r="X28" s="108"/>
      <c r="Y28" s="108"/>
      <c r="Z28" s="108"/>
      <c r="AA28" s="108"/>
      <c r="AB28" s="108"/>
      <c r="AC28" s="108"/>
      <c r="AD28" s="108"/>
      <c r="AE28" s="108"/>
      <c r="AF28" s="108"/>
      <c r="AG28" s="108"/>
      <c r="AH28" s="108"/>
      <c r="AI28" s="108"/>
      <c r="AJ28" s="108"/>
      <c r="AK28" s="108"/>
      <c r="AL28" s="108"/>
      <c r="AM28" s="108"/>
      <c r="AN28" s="108"/>
      <c r="AO28" s="108"/>
      <c r="AP28" s="108"/>
      <c r="AQ28" s="108"/>
      <c r="AR28" s="108"/>
      <c r="AS28" s="108"/>
      <c r="AT28" s="108"/>
      <c r="AU28" s="108"/>
      <c r="AV28" s="109"/>
      <c r="AW28" s="109"/>
      <c r="AX28" s="109"/>
      <c r="AY28" s="108"/>
      <c r="AZ28" s="107"/>
      <c r="BA28" s="107"/>
      <c r="BB28" s="107"/>
      <c r="BC28" s="108"/>
      <c r="BD28" s="108"/>
    </row>
    <row r="29" spans="1:56" x14ac:dyDescent="0.2">
      <c r="A29" s="107"/>
      <c r="B29" s="107"/>
      <c r="C29" s="107"/>
      <c r="D29" s="107"/>
      <c r="E29" s="108"/>
      <c r="F29" s="107"/>
      <c r="G29" s="107"/>
      <c r="H29" s="107"/>
      <c r="I29" s="107"/>
      <c r="J29" s="107"/>
      <c r="K29" s="107"/>
      <c r="L29" s="109"/>
      <c r="M29" s="109"/>
      <c r="N29" s="109"/>
      <c r="O29" s="109"/>
      <c r="P29" s="109"/>
      <c r="Q29" s="109"/>
      <c r="R29" s="109"/>
      <c r="S29" s="109"/>
      <c r="T29" s="109"/>
      <c r="U29" s="109"/>
      <c r="V29" s="108"/>
      <c r="W29" s="108"/>
      <c r="X29" s="108"/>
      <c r="Y29" s="108"/>
      <c r="Z29" s="108"/>
      <c r="AA29" s="108"/>
      <c r="AB29" s="108"/>
      <c r="AC29" s="108"/>
      <c r="AD29" s="108"/>
      <c r="AE29" s="108"/>
      <c r="AF29" s="108"/>
      <c r="AG29" s="108"/>
      <c r="AH29" s="108"/>
      <c r="AI29" s="108"/>
      <c r="AJ29" s="108"/>
      <c r="AK29" s="108"/>
      <c r="AL29" s="108"/>
      <c r="AM29" s="108"/>
      <c r="AN29" s="108"/>
      <c r="AO29" s="108"/>
      <c r="AP29" s="108"/>
      <c r="AQ29" s="108"/>
      <c r="AR29" s="108"/>
      <c r="AS29" s="108"/>
      <c r="AT29" s="108"/>
      <c r="AU29" s="108"/>
      <c r="AV29" s="109"/>
      <c r="AW29" s="109"/>
      <c r="AX29" s="109"/>
      <c r="AY29" s="108"/>
      <c r="AZ29" s="107"/>
      <c r="BA29" s="107"/>
      <c r="BB29" s="107"/>
      <c r="BC29" s="108"/>
      <c r="BD29" s="108"/>
    </row>
    <row r="30" spans="1:56" x14ac:dyDescent="0.2">
      <c r="A30" s="107"/>
      <c r="B30" s="107"/>
      <c r="C30" s="107"/>
      <c r="D30" s="107"/>
      <c r="E30" s="108"/>
      <c r="F30" s="107"/>
      <c r="G30" s="107"/>
      <c r="H30" s="107"/>
      <c r="I30" s="107"/>
      <c r="J30" s="107"/>
      <c r="K30" s="107"/>
      <c r="L30" s="109"/>
      <c r="M30" s="109"/>
      <c r="N30" s="109"/>
      <c r="O30" s="109"/>
      <c r="P30" s="109"/>
      <c r="Q30" s="109"/>
      <c r="R30" s="109"/>
      <c r="S30" s="109"/>
      <c r="T30" s="109"/>
      <c r="U30" s="109"/>
      <c r="V30" s="108"/>
      <c r="W30" s="108"/>
      <c r="X30" s="108"/>
      <c r="Y30" s="108"/>
      <c r="Z30" s="108"/>
      <c r="AA30" s="108"/>
      <c r="AB30" s="108"/>
      <c r="AC30" s="108"/>
      <c r="AD30" s="108"/>
      <c r="AE30" s="108"/>
      <c r="AF30" s="108"/>
      <c r="AG30" s="108"/>
      <c r="AH30" s="108"/>
      <c r="AI30" s="108"/>
      <c r="AJ30" s="108"/>
      <c r="AK30" s="108"/>
      <c r="AL30" s="108"/>
      <c r="AM30" s="108"/>
      <c r="AN30" s="108"/>
      <c r="AO30" s="108"/>
      <c r="AP30" s="108"/>
      <c r="AQ30" s="108"/>
      <c r="AR30" s="108"/>
      <c r="AS30" s="108"/>
      <c r="AT30" s="108"/>
      <c r="AU30" s="108"/>
      <c r="AV30" s="109"/>
      <c r="AW30" s="109"/>
      <c r="AX30" s="109"/>
      <c r="AY30" s="108"/>
      <c r="AZ30" s="107"/>
      <c r="BA30" s="107"/>
      <c r="BB30" s="107"/>
      <c r="BC30" s="108"/>
      <c r="BD30" s="108"/>
    </row>
    <row r="31" spans="1:56" x14ac:dyDescent="0.2">
      <c r="A31" s="107"/>
      <c r="B31" s="107"/>
      <c r="C31" s="107"/>
      <c r="D31" s="107"/>
      <c r="E31" s="108"/>
      <c r="F31" s="107"/>
      <c r="G31" s="107"/>
      <c r="H31" s="107"/>
      <c r="I31" s="107"/>
      <c r="J31" s="107"/>
      <c r="K31" s="107"/>
      <c r="L31" s="109"/>
      <c r="M31" s="109"/>
      <c r="N31" s="109"/>
      <c r="O31" s="109"/>
      <c r="P31" s="109"/>
      <c r="Q31" s="109"/>
      <c r="R31" s="109"/>
      <c r="S31" s="109"/>
      <c r="T31" s="109"/>
      <c r="U31" s="109"/>
      <c r="V31" s="108"/>
      <c r="W31" s="108"/>
      <c r="X31" s="108"/>
      <c r="Y31" s="108"/>
      <c r="Z31" s="108"/>
      <c r="AA31" s="108"/>
      <c r="AB31" s="108"/>
      <c r="AC31" s="108"/>
      <c r="AD31" s="108"/>
      <c r="AE31" s="108"/>
      <c r="AF31" s="108"/>
      <c r="AG31" s="108"/>
      <c r="AH31" s="108"/>
      <c r="AI31" s="108"/>
      <c r="AJ31" s="108"/>
      <c r="AK31" s="108"/>
      <c r="AL31" s="108"/>
      <c r="AM31" s="108"/>
      <c r="AN31" s="108"/>
      <c r="AO31" s="108"/>
      <c r="AP31" s="108"/>
      <c r="AQ31" s="108"/>
      <c r="AR31" s="108"/>
      <c r="AS31" s="108"/>
      <c r="AT31" s="108"/>
      <c r="AU31" s="108"/>
      <c r="AV31" s="109"/>
      <c r="AW31" s="109"/>
      <c r="AX31" s="109"/>
      <c r="AY31" s="108"/>
      <c r="AZ31" s="107"/>
      <c r="BA31" s="107"/>
      <c r="BB31" s="107"/>
      <c r="BC31" s="108"/>
      <c r="BD31" s="108"/>
    </row>
    <row r="32" spans="1:56" x14ac:dyDescent="0.2">
      <c r="A32" s="107"/>
      <c r="B32" s="107"/>
      <c r="C32" s="107"/>
      <c r="D32" s="107"/>
      <c r="E32" s="108"/>
      <c r="F32" s="107"/>
      <c r="G32" s="107"/>
      <c r="H32" s="107"/>
      <c r="I32" s="107"/>
      <c r="J32" s="107"/>
      <c r="K32" s="107"/>
      <c r="L32" s="109"/>
      <c r="M32" s="109"/>
      <c r="N32" s="109"/>
      <c r="O32" s="109"/>
      <c r="P32" s="109"/>
      <c r="Q32" s="109"/>
      <c r="R32" s="109"/>
      <c r="S32" s="109"/>
      <c r="T32" s="109"/>
      <c r="U32" s="109"/>
      <c r="V32" s="108"/>
      <c r="W32" s="108"/>
      <c r="X32" s="108"/>
      <c r="Y32" s="108"/>
      <c r="Z32" s="108"/>
      <c r="AA32" s="108"/>
      <c r="AB32" s="108"/>
      <c r="AC32" s="108"/>
      <c r="AD32" s="108"/>
      <c r="AE32" s="108"/>
      <c r="AF32" s="108"/>
      <c r="AG32" s="108"/>
      <c r="AH32" s="108"/>
      <c r="AI32" s="108"/>
      <c r="AJ32" s="108"/>
      <c r="AK32" s="108"/>
      <c r="AL32" s="108"/>
      <c r="AM32" s="108"/>
      <c r="AN32" s="108"/>
      <c r="AO32" s="108"/>
      <c r="AP32" s="108"/>
      <c r="AQ32" s="108"/>
      <c r="AR32" s="108"/>
      <c r="AS32" s="108"/>
      <c r="AT32" s="108"/>
      <c r="AU32" s="108"/>
      <c r="AV32" s="109"/>
      <c r="AW32" s="109"/>
      <c r="AX32" s="109"/>
      <c r="AY32" s="108"/>
      <c r="AZ32" s="107"/>
      <c r="BA32" s="107"/>
      <c r="BB32" s="107"/>
      <c r="BC32" s="108"/>
      <c r="BD32" s="108"/>
    </row>
    <row r="33" spans="1:56" x14ac:dyDescent="0.2">
      <c r="A33" s="107"/>
      <c r="B33" s="107"/>
      <c r="C33" s="107"/>
      <c r="D33" s="107"/>
      <c r="E33" s="108"/>
      <c r="F33" s="107"/>
      <c r="G33" s="107"/>
      <c r="H33" s="107"/>
      <c r="I33" s="107"/>
      <c r="J33" s="107"/>
      <c r="K33" s="107"/>
      <c r="L33" s="109"/>
      <c r="M33" s="109"/>
      <c r="N33" s="109"/>
      <c r="O33" s="109"/>
      <c r="P33" s="109"/>
      <c r="Q33" s="109"/>
      <c r="R33" s="109"/>
      <c r="S33" s="109"/>
      <c r="T33" s="109"/>
      <c r="U33" s="109"/>
      <c r="V33" s="108"/>
      <c r="W33" s="108"/>
      <c r="X33" s="108"/>
      <c r="Y33" s="108"/>
      <c r="Z33" s="108"/>
      <c r="AA33" s="108"/>
      <c r="AB33" s="108"/>
      <c r="AC33" s="108"/>
      <c r="AD33" s="108"/>
      <c r="AE33" s="108"/>
      <c r="AF33" s="108"/>
      <c r="AG33" s="108"/>
      <c r="AH33" s="108"/>
      <c r="AI33" s="108"/>
      <c r="AJ33" s="108"/>
      <c r="AK33" s="108"/>
      <c r="AL33" s="108"/>
      <c r="AM33" s="108"/>
      <c r="AN33" s="108"/>
      <c r="AO33" s="108"/>
      <c r="AP33" s="108"/>
      <c r="AQ33" s="108"/>
      <c r="AR33" s="108"/>
      <c r="AS33" s="108"/>
      <c r="AT33" s="108"/>
      <c r="AU33" s="108"/>
      <c r="AV33" s="109"/>
      <c r="AW33" s="109"/>
      <c r="AX33" s="109"/>
      <c r="AY33" s="108"/>
      <c r="AZ33" s="107"/>
      <c r="BA33" s="107"/>
      <c r="BB33" s="107"/>
      <c r="BC33" s="108"/>
      <c r="BD33" s="108"/>
    </row>
    <row r="34" spans="1:56" x14ac:dyDescent="0.2">
      <c r="A34" s="107"/>
      <c r="B34" s="107"/>
      <c r="C34" s="107"/>
      <c r="D34" s="107"/>
      <c r="E34" s="108"/>
      <c r="F34" s="107"/>
      <c r="G34" s="107"/>
      <c r="H34" s="107"/>
      <c r="I34" s="107"/>
      <c r="J34" s="107"/>
      <c r="K34" s="107"/>
      <c r="L34" s="109"/>
      <c r="M34" s="109"/>
      <c r="N34" s="109"/>
      <c r="O34" s="109"/>
      <c r="P34" s="109"/>
      <c r="Q34" s="109"/>
      <c r="R34" s="109"/>
      <c r="S34" s="109"/>
      <c r="T34" s="109"/>
      <c r="U34" s="109"/>
      <c r="V34" s="108"/>
      <c r="W34" s="108"/>
      <c r="X34" s="108"/>
      <c r="Y34" s="108"/>
      <c r="Z34" s="108"/>
      <c r="AA34" s="108"/>
      <c r="AB34" s="108"/>
      <c r="AC34" s="108"/>
      <c r="AD34" s="108"/>
      <c r="AE34" s="108"/>
      <c r="AF34" s="108"/>
      <c r="AG34" s="108"/>
      <c r="AH34" s="108"/>
      <c r="AI34" s="108"/>
      <c r="AJ34" s="108"/>
      <c r="AK34" s="108"/>
      <c r="AL34" s="108"/>
      <c r="AM34" s="108"/>
      <c r="AN34" s="108"/>
      <c r="AO34" s="108"/>
      <c r="AP34" s="108"/>
      <c r="AQ34" s="108"/>
      <c r="AR34" s="108"/>
      <c r="AS34" s="108"/>
      <c r="AT34" s="108"/>
      <c r="AU34" s="108"/>
      <c r="AV34" s="109"/>
      <c r="AW34" s="109"/>
      <c r="AX34" s="109"/>
      <c r="AY34" s="108"/>
      <c r="AZ34" s="107"/>
      <c r="BA34" s="107"/>
      <c r="BB34" s="107"/>
      <c r="BC34" s="108"/>
      <c r="BD34" s="108"/>
    </row>
    <row r="35" spans="1:56" x14ac:dyDescent="0.2">
      <c r="A35" s="107"/>
      <c r="B35" s="107"/>
      <c r="C35" s="107"/>
      <c r="D35" s="107"/>
      <c r="E35" s="108"/>
      <c r="F35" s="107"/>
      <c r="G35" s="107"/>
      <c r="H35" s="107"/>
      <c r="I35" s="107"/>
      <c r="J35" s="107"/>
      <c r="K35" s="107"/>
      <c r="L35" s="109"/>
      <c r="M35" s="109"/>
      <c r="N35" s="109"/>
      <c r="O35" s="109"/>
      <c r="P35" s="109"/>
      <c r="Q35" s="109"/>
      <c r="R35" s="109"/>
      <c r="S35" s="109"/>
      <c r="T35" s="109"/>
      <c r="U35" s="109"/>
      <c r="V35" s="108"/>
      <c r="W35" s="108"/>
      <c r="X35" s="108"/>
      <c r="Y35" s="108"/>
      <c r="Z35" s="108"/>
      <c r="AA35" s="108"/>
      <c r="AB35" s="108"/>
      <c r="AC35" s="108"/>
      <c r="AD35" s="108"/>
      <c r="AE35" s="108"/>
      <c r="AF35" s="108"/>
      <c r="AG35" s="108"/>
      <c r="AH35" s="108"/>
      <c r="AI35" s="108"/>
      <c r="AJ35" s="108"/>
      <c r="AK35" s="108"/>
      <c r="AL35" s="108"/>
      <c r="AM35" s="108"/>
      <c r="AN35" s="108"/>
      <c r="AO35" s="108"/>
      <c r="AP35" s="108"/>
      <c r="AQ35" s="108"/>
      <c r="AR35" s="108"/>
      <c r="AS35" s="108"/>
      <c r="AT35" s="108"/>
      <c r="AU35" s="108"/>
      <c r="AV35" s="109"/>
      <c r="AW35" s="109"/>
      <c r="AX35" s="109"/>
      <c r="AY35" s="108"/>
      <c r="AZ35" s="107"/>
      <c r="BA35" s="107"/>
      <c r="BB35" s="107"/>
      <c r="BC35" s="108"/>
      <c r="BD35" s="108"/>
    </row>
    <row r="36" spans="1:56" x14ac:dyDescent="0.2">
      <c r="A36" s="107"/>
      <c r="B36" s="107"/>
      <c r="C36" s="107"/>
      <c r="D36" s="107"/>
      <c r="E36" s="108"/>
      <c r="F36" s="107"/>
      <c r="G36" s="107"/>
      <c r="H36" s="107"/>
      <c r="I36" s="107"/>
      <c r="J36" s="107"/>
      <c r="K36" s="107"/>
      <c r="L36" s="109"/>
      <c r="M36" s="109"/>
      <c r="N36" s="109"/>
      <c r="O36" s="109"/>
      <c r="P36" s="109"/>
      <c r="Q36" s="109"/>
      <c r="R36" s="109"/>
      <c r="S36" s="109"/>
      <c r="T36" s="109"/>
      <c r="U36" s="109"/>
      <c r="V36" s="108"/>
      <c r="W36" s="108"/>
      <c r="X36" s="108"/>
      <c r="Y36" s="108"/>
      <c r="Z36" s="108"/>
      <c r="AA36" s="108"/>
      <c r="AB36" s="108"/>
      <c r="AC36" s="108"/>
      <c r="AD36" s="108"/>
      <c r="AE36" s="108"/>
      <c r="AF36" s="108"/>
      <c r="AG36" s="108"/>
      <c r="AH36" s="108"/>
      <c r="AI36" s="108"/>
      <c r="AJ36" s="108"/>
      <c r="AK36" s="108"/>
      <c r="AL36" s="108"/>
      <c r="AM36" s="108"/>
      <c r="AN36" s="108"/>
      <c r="AO36" s="108"/>
      <c r="AP36" s="108"/>
      <c r="AQ36" s="108"/>
      <c r="AR36" s="108"/>
      <c r="AS36" s="108"/>
      <c r="AT36" s="108"/>
      <c r="AU36" s="108"/>
      <c r="AV36" s="109"/>
      <c r="AW36" s="109"/>
      <c r="AX36" s="109"/>
      <c r="AY36" s="108"/>
      <c r="AZ36" s="107"/>
      <c r="BA36" s="107"/>
      <c r="BB36" s="107"/>
      <c r="BC36" s="108"/>
      <c r="BD36" s="108"/>
    </row>
    <row r="37" spans="1:56" x14ac:dyDescent="0.2">
      <c r="A37" s="107"/>
      <c r="B37" s="107"/>
      <c r="C37" s="107"/>
      <c r="D37" s="107"/>
      <c r="E37" s="108"/>
      <c r="F37" s="107"/>
      <c r="G37" s="107"/>
      <c r="H37" s="107"/>
      <c r="I37" s="107"/>
      <c r="J37" s="107"/>
      <c r="K37" s="107"/>
      <c r="L37" s="109"/>
      <c r="M37" s="109"/>
      <c r="N37" s="109"/>
      <c r="O37" s="109"/>
      <c r="P37" s="109"/>
      <c r="Q37" s="109"/>
      <c r="R37" s="109"/>
      <c r="S37" s="109"/>
      <c r="T37" s="109"/>
      <c r="U37" s="109"/>
      <c r="V37" s="108"/>
      <c r="W37" s="108"/>
      <c r="X37" s="108"/>
      <c r="Y37" s="108"/>
      <c r="Z37" s="108"/>
      <c r="AA37" s="108"/>
      <c r="AB37" s="108"/>
      <c r="AC37" s="108"/>
      <c r="AD37" s="108"/>
      <c r="AE37" s="108"/>
      <c r="AF37" s="108"/>
      <c r="AG37" s="108"/>
      <c r="AH37" s="108"/>
      <c r="AI37" s="108"/>
      <c r="AJ37" s="108"/>
      <c r="AK37" s="108"/>
      <c r="AL37" s="108"/>
      <c r="AM37" s="108"/>
      <c r="AN37" s="108"/>
      <c r="AO37" s="108"/>
      <c r="AP37" s="108"/>
      <c r="AQ37" s="108"/>
      <c r="AR37" s="108"/>
      <c r="AS37" s="108"/>
      <c r="AT37" s="108"/>
      <c r="AU37" s="108"/>
      <c r="AV37" s="109"/>
      <c r="AW37" s="109"/>
      <c r="AX37" s="109"/>
      <c r="AY37" s="108"/>
      <c r="AZ37" s="107"/>
      <c r="BA37" s="107"/>
      <c r="BB37" s="107"/>
      <c r="BC37" s="108"/>
      <c r="BD37" s="108"/>
    </row>
    <row r="38" spans="1:56" x14ac:dyDescent="0.2">
      <c r="A38" s="107"/>
      <c r="B38" s="107"/>
      <c r="C38" s="107"/>
      <c r="D38" s="107"/>
      <c r="E38" s="108"/>
      <c r="F38" s="107"/>
      <c r="G38" s="107"/>
      <c r="H38" s="107"/>
      <c r="I38" s="107"/>
      <c r="J38" s="107"/>
      <c r="K38" s="107"/>
      <c r="L38" s="109"/>
      <c r="M38" s="109"/>
      <c r="N38" s="109"/>
      <c r="O38" s="109"/>
      <c r="P38" s="109"/>
      <c r="Q38" s="109"/>
      <c r="R38" s="109"/>
      <c r="S38" s="109"/>
      <c r="T38" s="109"/>
      <c r="U38" s="109"/>
      <c r="V38" s="108"/>
      <c r="W38" s="108"/>
      <c r="X38" s="108"/>
      <c r="Y38" s="108"/>
      <c r="Z38" s="108"/>
      <c r="AA38" s="108"/>
      <c r="AB38" s="108"/>
      <c r="AC38" s="108"/>
      <c r="AD38" s="108"/>
      <c r="AE38" s="108"/>
      <c r="AF38" s="108"/>
      <c r="AG38" s="108"/>
      <c r="AH38" s="108"/>
      <c r="AI38" s="108"/>
      <c r="AJ38" s="108"/>
      <c r="AK38" s="108"/>
      <c r="AL38" s="108"/>
      <c r="AM38" s="108"/>
      <c r="AN38" s="108"/>
      <c r="AO38" s="108"/>
      <c r="AP38" s="108"/>
      <c r="AQ38" s="108"/>
      <c r="AR38" s="108"/>
      <c r="AS38" s="108"/>
      <c r="AT38" s="108"/>
      <c r="AU38" s="108"/>
      <c r="AV38" s="109"/>
      <c r="AW38" s="109"/>
      <c r="AX38" s="109"/>
      <c r="AY38" s="108"/>
      <c r="AZ38" s="107"/>
      <c r="BA38" s="107"/>
      <c r="BB38" s="107"/>
      <c r="BC38" s="108"/>
      <c r="BD38" s="108"/>
    </row>
    <row r="39" spans="1:56" x14ac:dyDescent="0.2">
      <c r="A39" s="107"/>
      <c r="B39" s="107"/>
      <c r="C39" s="107"/>
      <c r="D39" s="107"/>
      <c r="E39" s="108"/>
      <c r="F39" s="107"/>
      <c r="G39" s="107"/>
      <c r="H39" s="107"/>
      <c r="I39" s="107"/>
      <c r="J39" s="107"/>
      <c r="K39" s="107"/>
      <c r="L39" s="109"/>
      <c r="M39" s="109"/>
      <c r="N39" s="109"/>
      <c r="O39" s="109"/>
      <c r="P39" s="109"/>
      <c r="Q39" s="109"/>
      <c r="R39" s="109"/>
      <c r="S39" s="109"/>
      <c r="T39" s="109"/>
      <c r="U39" s="109"/>
      <c r="V39" s="108"/>
      <c r="W39" s="108"/>
      <c r="X39" s="108"/>
      <c r="Y39" s="108"/>
      <c r="Z39" s="108"/>
      <c r="AA39" s="108"/>
      <c r="AB39" s="108"/>
      <c r="AC39" s="108"/>
      <c r="AD39" s="108"/>
      <c r="AE39" s="108"/>
      <c r="AF39" s="108"/>
      <c r="AG39" s="108"/>
      <c r="AH39" s="108"/>
      <c r="AI39" s="108"/>
      <c r="AJ39" s="108"/>
      <c r="AK39" s="108"/>
      <c r="AL39" s="108"/>
      <c r="AM39" s="108"/>
      <c r="AN39" s="108"/>
      <c r="AO39" s="108"/>
      <c r="AP39" s="108"/>
      <c r="AQ39" s="108"/>
      <c r="AR39" s="108"/>
      <c r="AS39" s="108"/>
      <c r="AT39" s="108"/>
      <c r="AU39" s="108"/>
      <c r="AV39" s="109"/>
      <c r="AW39" s="109"/>
      <c r="AX39" s="109"/>
      <c r="AY39" s="108"/>
      <c r="AZ39" s="107"/>
      <c r="BA39" s="107"/>
      <c r="BB39" s="107"/>
      <c r="BC39" s="108"/>
      <c r="BD39" s="108"/>
    </row>
    <row r="40" spans="1:56" x14ac:dyDescent="0.2">
      <c r="A40" s="107"/>
      <c r="B40" s="107"/>
      <c r="C40" s="107"/>
      <c r="D40" s="107"/>
      <c r="E40" s="108"/>
      <c r="F40" s="107"/>
      <c r="G40" s="107"/>
      <c r="H40" s="107"/>
      <c r="I40" s="107"/>
      <c r="J40" s="107"/>
      <c r="K40" s="107"/>
      <c r="L40" s="109"/>
      <c r="M40" s="109"/>
      <c r="N40" s="109"/>
      <c r="O40" s="109"/>
      <c r="P40" s="109"/>
      <c r="Q40" s="109"/>
      <c r="R40" s="109"/>
      <c r="S40" s="109"/>
      <c r="T40" s="109"/>
      <c r="U40" s="109"/>
      <c r="V40" s="108"/>
      <c r="W40" s="108"/>
      <c r="X40" s="108"/>
      <c r="Y40" s="108"/>
      <c r="Z40" s="108"/>
      <c r="AA40" s="108"/>
      <c r="AB40" s="108"/>
      <c r="AC40" s="108"/>
      <c r="AD40" s="108"/>
      <c r="AE40" s="108"/>
      <c r="AF40" s="108"/>
      <c r="AG40" s="108"/>
      <c r="AH40" s="108"/>
      <c r="AI40" s="108"/>
      <c r="AJ40" s="108"/>
      <c r="AK40" s="108"/>
      <c r="AL40" s="108"/>
      <c r="AM40" s="108"/>
      <c r="AN40" s="108"/>
      <c r="AO40" s="108"/>
      <c r="AP40" s="108"/>
      <c r="AQ40" s="108"/>
      <c r="AR40" s="108"/>
      <c r="AS40" s="108"/>
      <c r="AT40" s="108"/>
      <c r="AU40" s="108"/>
      <c r="AV40" s="109"/>
      <c r="AW40" s="109"/>
      <c r="AX40" s="109"/>
      <c r="AY40" s="108"/>
      <c r="AZ40" s="107"/>
      <c r="BA40" s="107"/>
      <c r="BB40" s="107"/>
      <c r="BC40" s="108"/>
      <c r="BD40" s="108"/>
    </row>
    <row r="41" spans="1:56" x14ac:dyDescent="0.2">
      <c r="A41" s="107"/>
      <c r="B41" s="107"/>
      <c r="C41" s="107"/>
      <c r="D41" s="107"/>
      <c r="E41" s="108"/>
      <c r="F41" s="107"/>
      <c r="G41" s="107"/>
      <c r="H41" s="107"/>
      <c r="I41" s="107"/>
      <c r="J41" s="107"/>
      <c r="K41" s="107"/>
      <c r="L41" s="109"/>
      <c r="M41" s="109"/>
      <c r="N41" s="109"/>
      <c r="O41" s="109"/>
      <c r="P41" s="109"/>
      <c r="Q41" s="109"/>
      <c r="R41" s="109"/>
      <c r="S41" s="109"/>
      <c r="T41" s="109"/>
      <c r="U41" s="109"/>
      <c r="V41" s="108"/>
      <c r="W41" s="108"/>
      <c r="X41" s="108"/>
      <c r="Y41" s="108"/>
      <c r="Z41" s="108"/>
      <c r="AA41" s="108"/>
      <c r="AB41" s="108"/>
      <c r="AC41" s="108"/>
      <c r="AD41" s="108"/>
      <c r="AE41" s="108"/>
      <c r="AF41" s="108"/>
      <c r="AG41" s="108"/>
      <c r="AH41" s="108"/>
      <c r="AI41" s="108"/>
      <c r="AJ41" s="108"/>
      <c r="AK41" s="108"/>
      <c r="AL41" s="108"/>
      <c r="AM41" s="108"/>
      <c r="AN41" s="108"/>
      <c r="AO41" s="108"/>
      <c r="AP41" s="108"/>
      <c r="AQ41" s="108"/>
      <c r="AR41" s="108"/>
      <c r="AS41" s="108"/>
      <c r="AT41" s="108"/>
      <c r="AU41" s="108"/>
      <c r="AV41" s="109"/>
      <c r="AW41" s="109"/>
      <c r="AX41" s="109"/>
      <c r="AY41" s="108"/>
      <c r="AZ41" s="107"/>
      <c r="BA41" s="107"/>
      <c r="BB41" s="107"/>
      <c r="BC41" s="108"/>
      <c r="BD41" s="108"/>
    </row>
    <row r="42" spans="1:56" x14ac:dyDescent="0.2">
      <c r="A42" s="107"/>
      <c r="B42" s="107"/>
      <c r="C42" s="107"/>
      <c r="D42" s="107"/>
      <c r="E42" s="108"/>
      <c r="F42" s="107"/>
      <c r="G42" s="107"/>
      <c r="H42" s="107"/>
      <c r="I42" s="107"/>
      <c r="J42" s="107"/>
      <c r="K42" s="107"/>
      <c r="L42" s="109"/>
      <c r="M42" s="109"/>
      <c r="N42" s="109"/>
      <c r="O42" s="109"/>
      <c r="P42" s="109"/>
      <c r="Q42" s="109"/>
      <c r="R42" s="109"/>
      <c r="S42" s="109"/>
      <c r="T42" s="109"/>
      <c r="U42" s="109"/>
      <c r="V42" s="108"/>
      <c r="W42" s="108"/>
      <c r="X42" s="108"/>
      <c r="Y42" s="108"/>
      <c r="Z42" s="108"/>
      <c r="AA42" s="108"/>
      <c r="AB42" s="108"/>
      <c r="AC42" s="108"/>
      <c r="AD42" s="108"/>
      <c r="AE42" s="108"/>
      <c r="AF42" s="108"/>
      <c r="AG42" s="108"/>
      <c r="AH42" s="108"/>
      <c r="AI42" s="108"/>
      <c r="AJ42" s="108"/>
      <c r="AK42" s="108"/>
      <c r="AL42" s="108"/>
      <c r="AM42" s="108"/>
      <c r="AN42" s="108"/>
      <c r="AO42" s="108"/>
      <c r="AP42" s="108"/>
      <c r="AQ42" s="108"/>
      <c r="AR42" s="108"/>
      <c r="AS42" s="108"/>
      <c r="AT42" s="108"/>
      <c r="AU42" s="108"/>
      <c r="AV42" s="109"/>
      <c r="AW42" s="109"/>
      <c r="AX42" s="109"/>
      <c r="AY42" s="108"/>
      <c r="AZ42" s="107"/>
      <c r="BA42" s="107"/>
      <c r="BB42" s="107"/>
      <c r="BC42" s="108"/>
      <c r="BD42" s="108"/>
    </row>
    <row r="43" spans="1:56" x14ac:dyDescent="0.2">
      <c r="A43" s="107"/>
      <c r="B43" s="107"/>
      <c r="C43" s="107"/>
      <c r="D43" s="107"/>
      <c r="E43" s="108"/>
      <c r="F43" s="107"/>
      <c r="G43" s="107"/>
      <c r="H43" s="107"/>
      <c r="I43" s="107"/>
      <c r="J43" s="107"/>
      <c r="K43" s="107"/>
      <c r="L43" s="109"/>
      <c r="M43" s="109"/>
      <c r="N43" s="109"/>
      <c r="O43" s="109"/>
      <c r="P43" s="109"/>
      <c r="Q43" s="109"/>
      <c r="R43" s="109"/>
      <c r="S43" s="109"/>
      <c r="T43" s="109"/>
      <c r="U43" s="109"/>
      <c r="V43" s="108"/>
      <c r="W43" s="108"/>
      <c r="X43" s="108"/>
      <c r="Y43" s="108"/>
      <c r="Z43" s="108"/>
      <c r="AA43" s="108"/>
      <c r="AB43" s="108"/>
      <c r="AC43" s="108"/>
      <c r="AD43" s="108"/>
      <c r="AE43" s="108"/>
      <c r="AF43" s="108"/>
      <c r="AG43" s="108"/>
      <c r="AH43" s="108"/>
      <c r="AI43" s="108"/>
      <c r="AJ43" s="108"/>
      <c r="AK43" s="108"/>
      <c r="AL43" s="108"/>
      <c r="AM43" s="108"/>
      <c r="AN43" s="108"/>
      <c r="AO43" s="108"/>
      <c r="AP43" s="108"/>
      <c r="AQ43" s="108"/>
      <c r="AR43" s="108"/>
      <c r="AS43" s="108"/>
      <c r="AT43" s="108"/>
      <c r="AU43" s="108"/>
      <c r="AV43" s="109"/>
      <c r="AW43" s="109"/>
      <c r="AX43" s="109"/>
      <c r="AY43" s="108"/>
      <c r="AZ43" s="107"/>
      <c r="BA43" s="107"/>
      <c r="BB43" s="107"/>
      <c r="BC43" s="108"/>
      <c r="BD43" s="108"/>
    </row>
    <row r="44" spans="1:56" x14ac:dyDescent="0.2">
      <c r="A44" s="107"/>
      <c r="B44" s="107"/>
      <c r="C44" s="107"/>
      <c r="D44" s="107"/>
      <c r="E44" s="108"/>
      <c r="F44" s="107"/>
      <c r="G44" s="107"/>
      <c r="H44" s="107"/>
      <c r="I44" s="107"/>
      <c r="J44" s="107"/>
      <c r="K44" s="107"/>
      <c r="L44" s="109"/>
      <c r="M44" s="109"/>
      <c r="N44" s="109"/>
      <c r="O44" s="109"/>
      <c r="P44" s="109"/>
      <c r="Q44" s="109"/>
      <c r="R44" s="109"/>
      <c r="S44" s="109"/>
      <c r="T44" s="109"/>
      <c r="U44" s="109"/>
      <c r="V44" s="108"/>
      <c r="W44" s="108"/>
      <c r="X44" s="108"/>
      <c r="Y44" s="108"/>
      <c r="Z44" s="108"/>
      <c r="AA44" s="108"/>
      <c r="AB44" s="108"/>
      <c r="AC44" s="108"/>
      <c r="AD44" s="108"/>
      <c r="AE44" s="108"/>
      <c r="AF44" s="108"/>
      <c r="AG44" s="108"/>
      <c r="AH44" s="108"/>
      <c r="AI44" s="108"/>
      <c r="AJ44" s="108"/>
      <c r="AK44" s="108"/>
      <c r="AL44" s="108"/>
      <c r="AM44" s="108"/>
      <c r="AN44" s="108"/>
      <c r="AO44" s="108"/>
      <c r="AP44" s="108"/>
      <c r="AQ44" s="108"/>
      <c r="AR44" s="108"/>
      <c r="AS44" s="108"/>
      <c r="AT44" s="108"/>
      <c r="AU44" s="108"/>
      <c r="AV44" s="109"/>
      <c r="AW44" s="109"/>
      <c r="AX44" s="109"/>
      <c r="AY44" s="108"/>
      <c r="AZ44" s="107"/>
      <c r="BA44" s="107"/>
      <c r="BB44" s="107"/>
      <c r="BC44" s="108"/>
      <c r="BD44" s="108"/>
    </row>
    <row r="45" spans="1:56" x14ac:dyDescent="0.2">
      <c r="A45" s="107"/>
      <c r="B45" s="107"/>
      <c r="C45" s="107"/>
      <c r="D45" s="107"/>
      <c r="E45" s="108"/>
      <c r="F45" s="107"/>
      <c r="G45" s="107"/>
      <c r="H45" s="107"/>
      <c r="I45" s="107"/>
      <c r="J45" s="107"/>
      <c r="K45" s="107"/>
      <c r="L45" s="109"/>
      <c r="M45" s="109"/>
      <c r="N45" s="109"/>
      <c r="O45" s="109"/>
      <c r="P45" s="109"/>
      <c r="Q45" s="109"/>
      <c r="R45" s="109"/>
      <c r="S45" s="109"/>
      <c r="T45" s="109"/>
      <c r="U45" s="109"/>
      <c r="V45" s="108"/>
      <c r="W45" s="108"/>
      <c r="X45" s="108"/>
      <c r="Y45" s="108"/>
      <c r="Z45" s="108"/>
      <c r="AA45" s="108"/>
      <c r="AB45" s="108"/>
      <c r="AC45" s="108"/>
      <c r="AD45" s="108"/>
      <c r="AE45" s="108"/>
      <c r="AF45" s="108"/>
      <c r="AG45" s="108"/>
      <c r="AH45" s="108"/>
      <c r="AI45" s="108"/>
      <c r="AJ45" s="108"/>
      <c r="AK45" s="108"/>
      <c r="AL45" s="108"/>
      <c r="AM45" s="108"/>
      <c r="AN45" s="108"/>
      <c r="AO45" s="108"/>
      <c r="AP45" s="108"/>
      <c r="AQ45" s="108"/>
      <c r="AR45" s="108"/>
      <c r="AS45" s="108"/>
      <c r="AT45" s="108"/>
      <c r="AU45" s="108"/>
      <c r="AV45" s="109"/>
      <c r="AW45" s="109"/>
      <c r="AX45" s="109"/>
      <c r="AY45" s="108"/>
      <c r="AZ45" s="107"/>
      <c r="BA45" s="107"/>
      <c r="BB45" s="107"/>
      <c r="BC45" s="108"/>
      <c r="BD45" s="108"/>
    </row>
    <row r="46" spans="1:56" x14ac:dyDescent="0.2">
      <c r="A46" s="107"/>
      <c r="B46" s="107"/>
      <c r="C46" s="107"/>
      <c r="D46" s="107"/>
      <c r="E46" s="108"/>
      <c r="F46" s="107"/>
      <c r="G46" s="107"/>
      <c r="H46" s="107"/>
      <c r="I46" s="107"/>
      <c r="J46" s="107"/>
      <c r="K46" s="107"/>
      <c r="L46" s="109"/>
      <c r="M46" s="109"/>
      <c r="N46" s="109"/>
      <c r="O46" s="109"/>
      <c r="P46" s="109"/>
      <c r="Q46" s="109"/>
      <c r="R46" s="109"/>
      <c r="S46" s="109"/>
      <c r="T46" s="109"/>
      <c r="U46" s="109"/>
      <c r="V46" s="108"/>
      <c r="W46" s="108"/>
      <c r="X46" s="108"/>
      <c r="Y46" s="108"/>
      <c r="Z46" s="108"/>
      <c r="AA46" s="108"/>
      <c r="AB46" s="108"/>
      <c r="AC46" s="108"/>
      <c r="AD46" s="108"/>
      <c r="AE46" s="108"/>
      <c r="AF46" s="108"/>
      <c r="AG46" s="108"/>
      <c r="AH46" s="108"/>
      <c r="AI46" s="108"/>
      <c r="AJ46" s="108"/>
      <c r="AK46" s="108"/>
      <c r="AL46" s="108"/>
      <c r="AM46" s="108"/>
      <c r="AN46" s="108"/>
      <c r="AO46" s="108"/>
      <c r="AP46" s="108"/>
      <c r="AQ46" s="108"/>
      <c r="AR46" s="108"/>
      <c r="AS46" s="108"/>
      <c r="AT46" s="108"/>
      <c r="AU46" s="108"/>
      <c r="AV46" s="109"/>
      <c r="AW46" s="109"/>
      <c r="AX46" s="109"/>
      <c r="AY46" s="108"/>
      <c r="AZ46" s="107"/>
      <c r="BA46" s="107"/>
      <c r="BB46" s="107"/>
      <c r="BC46" s="108"/>
      <c r="BD46" s="108"/>
    </row>
    <row r="47" spans="1:56" x14ac:dyDescent="0.2">
      <c r="A47" s="107"/>
      <c r="B47" s="107"/>
      <c r="C47" s="107"/>
      <c r="D47" s="107"/>
      <c r="E47" s="108"/>
      <c r="F47" s="107"/>
      <c r="G47" s="107"/>
      <c r="H47" s="107"/>
      <c r="I47" s="107"/>
      <c r="J47" s="107"/>
      <c r="K47" s="107"/>
      <c r="L47" s="109"/>
      <c r="M47" s="109"/>
      <c r="N47" s="109"/>
      <c r="O47" s="109"/>
      <c r="P47" s="109"/>
      <c r="Q47" s="109"/>
      <c r="R47" s="109"/>
      <c r="S47" s="109"/>
      <c r="T47" s="109"/>
      <c r="U47" s="109"/>
      <c r="V47" s="108"/>
      <c r="W47" s="108"/>
      <c r="X47" s="108"/>
      <c r="Y47" s="108"/>
      <c r="Z47" s="108"/>
      <c r="AA47" s="108"/>
      <c r="AB47" s="108"/>
      <c r="AC47" s="108"/>
      <c r="AD47" s="108"/>
      <c r="AE47" s="108"/>
      <c r="AF47" s="108"/>
      <c r="AG47" s="108"/>
      <c r="AH47" s="108"/>
      <c r="AI47" s="108"/>
      <c r="AJ47" s="108"/>
      <c r="AK47" s="108"/>
      <c r="AL47" s="108"/>
      <c r="AM47" s="108"/>
      <c r="AN47" s="108"/>
      <c r="AO47" s="108"/>
      <c r="AP47" s="108"/>
      <c r="AQ47" s="108"/>
      <c r="AR47" s="108"/>
      <c r="AS47" s="108"/>
      <c r="AT47" s="108"/>
      <c r="AU47" s="108"/>
      <c r="AV47" s="109"/>
      <c r="AW47" s="109"/>
      <c r="AX47" s="109"/>
      <c r="AY47" s="108"/>
      <c r="AZ47" s="107"/>
      <c r="BA47" s="107"/>
      <c r="BB47" s="107"/>
      <c r="BC47" s="108"/>
      <c r="BD47" s="108"/>
    </row>
    <row r="48" spans="1:56" x14ac:dyDescent="0.2">
      <c r="A48" s="107"/>
      <c r="B48" s="107"/>
      <c r="C48" s="107"/>
      <c r="D48" s="107"/>
      <c r="E48" s="108"/>
      <c r="F48" s="107"/>
      <c r="G48" s="107"/>
      <c r="H48" s="107"/>
      <c r="I48" s="107"/>
      <c r="J48" s="107"/>
      <c r="K48" s="107"/>
      <c r="L48" s="109"/>
      <c r="M48" s="109"/>
      <c r="N48" s="109"/>
      <c r="O48" s="109"/>
      <c r="P48" s="109"/>
      <c r="Q48" s="109"/>
      <c r="R48" s="109"/>
      <c r="S48" s="109"/>
      <c r="T48" s="109"/>
      <c r="U48" s="109"/>
      <c r="V48" s="108"/>
      <c r="W48" s="108"/>
      <c r="X48" s="108"/>
      <c r="Y48" s="108"/>
      <c r="Z48" s="108"/>
      <c r="AA48" s="108"/>
      <c r="AB48" s="108"/>
      <c r="AC48" s="108"/>
      <c r="AD48" s="108"/>
      <c r="AE48" s="108"/>
      <c r="AF48" s="108"/>
      <c r="AG48" s="108"/>
      <c r="AH48" s="108"/>
      <c r="AI48" s="108"/>
      <c r="AJ48" s="108"/>
      <c r="AK48" s="108"/>
      <c r="AL48" s="108"/>
      <c r="AM48" s="108"/>
      <c r="AN48" s="108"/>
      <c r="AO48" s="108"/>
      <c r="AP48" s="108"/>
      <c r="AQ48" s="108"/>
      <c r="AR48" s="108"/>
      <c r="AS48" s="108"/>
      <c r="AT48" s="108"/>
      <c r="AU48" s="108"/>
      <c r="AV48" s="109"/>
      <c r="AW48" s="109"/>
      <c r="AX48" s="109"/>
      <c r="AY48" s="108"/>
      <c r="AZ48" s="107"/>
      <c r="BA48" s="107"/>
      <c r="BB48" s="107"/>
      <c r="BC48" s="108"/>
      <c r="BD48" s="108"/>
    </row>
    <row r="49" spans="1:56" x14ac:dyDescent="0.2">
      <c r="A49" s="107"/>
      <c r="B49" s="107"/>
      <c r="C49" s="107"/>
      <c r="D49" s="107"/>
      <c r="E49" s="108"/>
      <c r="F49" s="107"/>
      <c r="G49" s="107"/>
      <c r="H49" s="107"/>
      <c r="I49" s="107"/>
      <c r="J49" s="107"/>
      <c r="K49" s="107"/>
      <c r="L49" s="109"/>
      <c r="M49" s="109"/>
      <c r="N49" s="109"/>
      <c r="O49" s="109"/>
      <c r="P49" s="109"/>
      <c r="Q49" s="109"/>
      <c r="R49" s="109"/>
      <c r="S49" s="109"/>
      <c r="T49" s="109"/>
      <c r="U49" s="109"/>
      <c r="V49" s="108"/>
      <c r="W49" s="108"/>
      <c r="X49" s="108"/>
      <c r="Y49" s="108"/>
      <c r="Z49" s="108"/>
      <c r="AA49" s="108"/>
      <c r="AB49" s="108"/>
      <c r="AC49" s="108"/>
      <c r="AD49" s="108"/>
      <c r="AE49" s="108"/>
      <c r="AF49" s="108"/>
      <c r="AG49" s="108"/>
      <c r="AH49" s="108"/>
      <c r="AI49" s="108"/>
      <c r="AJ49" s="108"/>
      <c r="AK49" s="108"/>
      <c r="AL49" s="108"/>
      <c r="AM49" s="108"/>
      <c r="AN49" s="108"/>
      <c r="AO49" s="108"/>
      <c r="AP49" s="108"/>
      <c r="AQ49" s="108"/>
      <c r="AR49" s="108"/>
      <c r="AS49" s="108"/>
      <c r="AT49" s="108"/>
      <c r="AU49" s="108"/>
      <c r="AV49" s="109"/>
      <c r="AW49" s="109"/>
      <c r="AX49" s="109"/>
      <c r="AY49" s="108"/>
      <c r="AZ49" s="107"/>
      <c r="BA49" s="107"/>
      <c r="BB49" s="107"/>
      <c r="BC49" s="108"/>
      <c r="BD49" s="108"/>
    </row>
    <row r="50" spans="1:56" x14ac:dyDescent="0.2">
      <c r="A50" s="107"/>
      <c r="B50" s="107"/>
      <c r="C50" s="107"/>
      <c r="D50" s="107"/>
      <c r="E50" s="108"/>
      <c r="F50" s="107"/>
      <c r="G50" s="107"/>
      <c r="H50" s="107"/>
      <c r="I50" s="107"/>
      <c r="J50" s="107"/>
      <c r="K50" s="107"/>
      <c r="L50" s="109"/>
      <c r="M50" s="109"/>
      <c r="N50" s="109"/>
      <c r="O50" s="109"/>
      <c r="P50" s="109"/>
      <c r="Q50" s="109"/>
      <c r="R50" s="109"/>
      <c r="S50" s="109"/>
      <c r="T50" s="109"/>
      <c r="U50" s="109"/>
      <c r="V50" s="108"/>
      <c r="W50" s="108"/>
      <c r="X50" s="108"/>
      <c r="Y50" s="108"/>
      <c r="Z50" s="108"/>
      <c r="AA50" s="108"/>
      <c r="AB50" s="108"/>
      <c r="AC50" s="108"/>
      <c r="AD50" s="108"/>
      <c r="AE50" s="108"/>
      <c r="AF50" s="108"/>
      <c r="AG50" s="108"/>
      <c r="AH50" s="108"/>
      <c r="AI50" s="108"/>
      <c r="AJ50" s="108"/>
      <c r="AK50" s="108"/>
      <c r="AL50" s="108"/>
      <c r="AM50" s="108"/>
      <c r="AN50" s="108"/>
      <c r="AO50" s="108"/>
      <c r="AP50" s="108"/>
      <c r="AQ50" s="108"/>
      <c r="AR50" s="108"/>
      <c r="AS50" s="108"/>
      <c r="AT50" s="108"/>
      <c r="AU50" s="108"/>
      <c r="AV50" s="109"/>
      <c r="AW50" s="109"/>
      <c r="AX50" s="109"/>
      <c r="AY50" s="108"/>
      <c r="AZ50" s="107"/>
      <c r="BA50" s="107"/>
      <c r="BB50" s="107"/>
      <c r="BC50" s="108"/>
      <c r="BD50" s="108"/>
    </row>
    <row r="51" spans="1:56" x14ac:dyDescent="0.2">
      <c r="A51" s="107"/>
      <c r="B51" s="107"/>
      <c r="C51" s="107"/>
      <c r="D51" s="107"/>
      <c r="E51" s="108"/>
      <c r="F51" s="107"/>
      <c r="G51" s="107"/>
      <c r="H51" s="107"/>
      <c r="I51" s="107"/>
      <c r="J51" s="107"/>
      <c r="K51" s="107"/>
      <c r="L51" s="109"/>
      <c r="M51" s="109"/>
      <c r="N51" s="109"/>
      <c r="O51" s="109"/>
      <c r="P51" s="109"/>
      <c r="Q51" s="109"/>
      <c r="R51" s="109"/>
      <c r="S51" s="109"/>
      <c r="T51" s="109"/>
      <c r="U51" s="109"/>
      <c r="V51" s="108"/>
      <c r="W51" s="108"/>
      <c r="X51" s="108"/>
      <c r="Y51" s="108"/>
      <c r="Z51" s="108"/>
      <c r="AA51" s="108"/>
      <c r="AB51" s="108"/>
      <c r="AC51" s="108"/>
      <c r="AD51" s="108"/>
      <c r="AE51" s="108"/>
      <c r="AF51" s="108"/>
      <c r="AG51" s="108"/>
      <c r="AH51" s="108"/>
      <c r="AI51" s="108"/>
      <c r="AJ51" s="108"/>
      <c r="AK51" s="108"/>
      <c r="AL51" s="108"/>
      <c r="AM51" s="108"/>
      <c r="AN51" s="108"/>
      <c r="AO51" s="108"/>
      <c r="AP51" s="108"/>
      <c r="AQ51" s="108"/>
      <c r="AR51" s="108"/>
      <c r="AS51" s="108"/>
      <c r="AT51" s="108"/>
      <c r="AU51" s="108"/>
      <c r="AV51" s="109"/>
      <c r="AW51" s="109"/>
      <c r="AX51" s="109"/>
      <c r="AY51" s="108"/>
      <c r="AZ51" s="107"/>
      <c r="BA51" s="107"/>
      <c r="BB51" s="107"/>
      <c r="BC51" s="108"/>
      <c r="BD51" s="108"/>
    </row>
    <row r="52" spans="1:56" x14ac:dyDescent="0.2">
      <c r="A52" s="107"/>
      <c r="B52" s="107"/>
      <c r="C52" s="107"/>
      <c r="D52" s="107"/>
      <c r="E52" s="108"/>
      <c r="F52" s="107"/>
      <c r="G52" s="107"/>
      <c r="H52" s="107"/>
      <c r="I52" s="107"/>
      <c r="J52" s="107"/>
      <c r="K52" s="107"/>
      <c r="L52" s="109"/>
      <c r="M52" s="109"/>
      <c r="N52" s="109"/>
      <c r="O52" s="109"/>
      <c r="P52" s="109"/>
      <c r="Q52" s="109"/>
      <c r="R52" s="109"/>
      <c r="S52" s="109"/>
      <c r="T52" s="109"/>
      <c r="U52" s="109"/>
      <c r="V52" s="108"/>
      <c r="W52" s="108"/>
      <c r="X52" s="108"/>
      <c r="Y52" s="108"/>
      <c r="Z52" s="108"/>
      <c r="AA52" s="108"/>
      <c r="AB52" s="108"/>
      <c r="AC52" s="108"/>
      <c r="AD52" s="108"/>
      <c r="AE52" s="108"/>
      <c r="AF52" s="108"/>
      <c r="AG52" s="108"/>
      <c r="AH52" s="108"/>
      <c r="AI52" s="108"/>
      <c r="AJ52" s="108"/>
      <c r="AK52" s="108"/>
      <c r="AL52" s="108"/>
      <c r="AM52" s="108"/>
      <c r="AN52" s="108"/>
      <c r="AO52" s="108"/>
      <c r="AP52" s="108"/>
      <c r="AQ52" s="108"/>
      <c r="AR52" s="108"/>
      <c r="AS52" s="108"/>
      <c r="AT52" s="108"/>
      <c r="AU52" s="108"/>
      <c r="AV52" s="109"/>
      <c r="AW52" s="109"/>
      <c r="AX52" s="109"/>
      <c r="AY52" s="108"/>
      <c r="AZ52" s="107"/>
      <c r="BA52" s="107"/>
      <c r="BB52" s="107"/>
      <c r="BC52" s="108"/>
      <c r="BD52" s="108"/>
    </row>
    <row r="53" spans="1:56" x14ac:dyDescent="0.2">
      <c r="A53" s="107"/>
      <c r="B53" s="107"/>
      <c r="C53" s="107"/>
      <c r="D53" s="107"/>
      <c r="E53" s="108"/>
      <c r="F53" s="107"/>
      <c r="G53" s="107"/>
      <c r="H53" s="107"/>
      <c r="I53" s="107"/>
      <c r="J53" s="107"/>
      <c r="K53" s="107"/>
      <c r="L53" s="109"/>
      <c r="M53" s="109"/>
      <c r="N53" s="109"/>
      <c r="O53" s="109"/>
      <c r="P53" s="109"/>
      <c r="Q53" s="109"/>
      <c r="R53" s="109"/>
      <c r="S53" s="109"/>
      <c r="T53" s="109"/>
      <c r="U53" s="109"/>
      <c r="V53" s="108"/>
      <c r="W53" s="108"/>
      <c r="X53" s="108"/>
      <c r="Y53" s="108"/>
      <c r="Z53" s="108"/>
      <c r="AA53" s="108"/>
      <c r="AB53" s="108"/>
      <c r="AC53" s="108"/>
      <c r="AD53" s="108"/>
      <c r="AE53" s="108"/>
      <c r="AF53" s="108"/>
      <c r="AG53" s="108"/>
      <c r="AH53" s="108"/>
      <c r="AI53" s="108"/>
      <c r="AJ53" s="108"/>
      <c r="AK53" s="108"/>
      <c r="AL53" s="108"/>
      <c r="AM53" s="108"/>
      <c r="AN53" s="108"/>
      <c r="AO53" s="108"/>
      <c r="AP53" s="108"/>
      <c r="AQ53" s="108"/>
      <c r="AR53" s="108"/>
      <c r="AS53" s="108"/>
      <c r="AT53" s="108"/>
      <c r="AU53" s="108"/>
      <c r="AV53" s="109"/>
      <c r="AW53" s="109"/>
      <c r="AX53" s="109"/>
      <c r="AY53" s="108"/>
      <c r="AZ53" s="107"/>
      <c r="BA53" s="107"/>
      <c r="BB53" s="107"/>
      <c r="BC53" s="108"/>
      <c r="BD53" s="108"/>
    </row>
    <row r="54" spans="1:56" x14ac:dyDescent="0.2">
      <c r="A54" s="107"/>
      <c r="B54" s="107"/>
      <c r="C54" s="107"/>
      <c r="D54" s="107"/>
      <c r="E54" s="108"/>
      <c r="F54" s="107"/>
      <c r="G54" s="107"/>
      <c r="H54" s="107"/>
      <c r="I54" s="107"/>
      <c r="J54" s="107"/>
      <c r="K54" s="107"/>
      <c r="L54" s="109"/>
      <c r="M54" s="109"/>
      <c r="N54" s="109"/>
      <c r="O54" s="109"/>
      <c r="P54" s="109"/>
      <c r="Q54" s="109"/>
      <c r="R54" s="109"/>
      <c r="S54" s="109"/>
      <c r="T54" s="109"/>
      <c r="U54" s="109"/>
      <c r="V54" s="108"/>
      <c r="W54" s="108"/>
      <c r="X54" s="108"/>
      <c r="Y54" s="108"/>
      <c r="Z54" s="108"/>
      <c r="AA54" s="108"/>
      <c r="AB54" s="108"/>
      <c r="AC54" s="108"/>
      <c r="AD54" s="108"/>
      <c r="AE54" s="108"/>
      <c r="AF54" s="108"/>
      <c r="AG54" s="108"/>
      <c r="AH54" s="108"/>
      <c r="AI54" s="108"/>
      <c r="AJ54" s="108"/>
      <c r="AK54" s="108"/>
      <c r="AL54" s="108"/>
      <c r="AM54" s="108"/>
      <c r="AN54" s="108"/>
      <c r="AO54" s="108"/>
      <c r="AP54" s="108"/>
      <c r="AQ54" s="108"/>
      <c r="AR54" s="108"/>
      <c r="AS54" s="108"/>
      <c r="AT54" s="108"/>
      <c r="AU54" s="108"/>
      <c r="AV54" s="109"/>
      <c r="AW54" s="109"/>
      <c r="AX54" s="109"/>
      <c r="AY54" s="108"/>
      <c r="AZ54" s="107"/>
      <c r="BA54" s="107"/>
      <c r="BB54" s="107"/>
      <c r="BC54" s="108"/>
      <c r="BD54" s="108"/>
    </row>
    <row r="55" spans="1:56" x14ac:dyDescent="0.2">
      <c r="A55" s="107"/>
      <c r="B55" s="107"/>
      <c r="C55" s="107"/>
      <c r="D55" s="107"/>
      <c r="E55" s="108"/>
      <c r="F55" s="107"/>
      <c r="G55" s="107"/>
      <c r="H55" s="107"/>
      <c r="I55" s="107"/>
      <c r="J55" s="107"/>
      <c r="K55" s="107"/>
      <c r="L55" s="109"/>
      <c r="M55" s="109"/>
      <c r="N55" s="109"/>
      <c r="O55" s="109"/>
      <c r="P55" s="109"/>
      <c r="Q55" s="109"/>
      <c r="R55" s="109"/>
      <c r="S55" s="109"/>
      <c r="T55" s="109"/>
      <c r="U55" s="109"/>
      <c r="V55" s="108"/>
      <c r="W55" s="108"/>
      <c r="X55" s="108"/>
      <c r="Y55" s="108"/>
      <c r="Z55" s="108"/>
      <c r="AA55" s="108"/>
      <c r="AB55" s="108"/>
      <c r="AC55" s="108"/>
      <c r="AD55" s="108"/>
      <c r="AE55" s="108"/>
      <c r="AF55" s="108"/>
      <c r="AG55" s="108"/>
      <c r="AH55" s="108"/>
      <c r="AI55" s="108"/>
      <c r="AJ55" s="108"/>
      <c r="AK55" s="108"/>
      <c r="AL55" s="108"/>
      <c r="AM55" s="108"/>
      <c r="AN55" s="108"/>
      <c r="AO55" s="108"/>
      <c r="AP55" s="108"/>
      <c r="AQ55" s="108"/>
      <c r="AR55" s="108"/>
      <c r="AS55" s="108"/>
      <c r="AT55" s="108"/>
      <c r="AU55" s="108"/>
      <c r="AV55" s="109"/>
      <c r="AW55" s="109"/>
      <c r="AX55" s="109"/>
      <c r="AY55" s="108"/>
      <c r="AZ55" s="107"/>
      <c r="BA55" s="107"/>
      <c r="BB55" s="107"/>
      <c r="BC55" s="108"/>
      <c r="BD55" s="108"/>
    </row>
    <row r="56" spans="1:56" x14ac:dyDescent="0.2">
      <c r="A56" s="107"/>
      <c r="B56" s="107"/>
      <c r="C56" s="107"/>
      <c r="D56" s="107"/>
      <c r="E56" s="108"/>
      <c r="F56" s="107"/>
      <c r="G56" s="107"/>
      <c r="H56" s="107"/>
      <c r="I56" s="107"/>
      <c r="J56" s="107"/>
      <c r="K56" s="107"/>
      <c r="L56" s="109"/>
      <c r="M56" s="109"/>
      <c r="N56" s="109"/>
      <c r="O56" s="109"/>
      <c r="P56" s="109"/>
      <c r="Q56" s="109"/>
      <c r="R56" s="109"/>
      <c r="S56" s="109"/>
      <c r="T56" s="109"/>
      <c r="U56" s="109"/>
      <c r="V56" s="108"/>
      <c r="W56" s="108"/>
      <c r="X56" s="108"/>
      <c r="Y56" s="108"/>
      <c r="Z56" s="108"/>
      <c r="AA56" s="108"/>
      <c r="AB56" s="108"/>
      <c r="AC56" s="108"/>
      <c r="AD56" s="108"/>
      <c r="AE56" s="108"/>
      <c r="AF56" s="108"/>
      <c r="AG56" s="108"/>
      <c r="AH56" s="108"/>
      <c r="AI56" s="108"/>
      <c r="AJ56" s="108"/>
      <c r="AK56" s="108"/>
      <c r="AL56" s="108"/>
      <c r="AM56" s="108"/>
      <c r="AN56" s="108"/>
      <c r="AO56" s="108"/>
      <c r="AP56" s="108"/>
      <c r="AQ56" s="108"/>
      <c r="AR56" s="108"/>
      <c r="AS56" s="108"/>
      <c r="AT56" s="108"/>
      <c r="AU56" s="108"/>
      <c r="AV56" s="109"/>
      <c r="AW56" s="109"/>
      <c r="AX56" s="109"/>
      <c r="AY56" s="108"/>
      <c r="AZ56" s="107"/>
      <c r="BA56" s="107"/>
      <c r="BB56" s="107"/>
      <c r="BC56" s="108"/>
      <c r="BD56" s="108"/>
    </row>
    <row r="57" spans="1:56" x14ac:dyDescent="0.2">
      <c r="A57" s="107"/>
      <c r="B57" s="107"/>
      <c r="C57" s="107"/>
      <c r="D57" s="107"/>
      <c r="E57" s="108"/>
      <c r="F57" s="107"/>
      <c r="G57" s="107"/>
      <c r="H57" s="107"/>
      <c r="I57" s="107"/>
      <c r="J57" s="107"/>
      <c r="K57" s="107"/>
      <c r="L57" s="109"/>
      <c r="M57" s="109"/>
      <c r="N57" s="109"/>
      <c r="O57" s="109"/>
      <c r="P57" s="109"/>
      <c r="Q57" s="109"/>
      <c r="R57" s="109"/>
      <c r="S57" s="109"/>
      <c r="T57" s="109"/>
      <c r="U57" s="109"/>
      <c r="V57" s="108"/>
      <c r="W57" s="108"/>
      <c r="X57" s="108"/>
      <c r="Y57" s="108"/>
      <c r="Z57" s="108"/>
      <c r="AA57" s="108"/>
      <c r="AB57" s="108"/>
      <c r="AC57" s="108"/>
      <c r="AD57" s="108"/>
      <c r="AE57" s="108"/>
      <c r="AF57" s="108"/>
      <c r="AG57" s="108"/>
      <c r="AH57" s="108"/>
      <c r="AI57" s="108"/>
      <c r="AJ57" s="108"/>
      <c r="AK57" s="108"/>
      <c r="AL57" s="108"/>
      <c r="AM57" s="108"/>
      <c r="AN57" s="108"/>
      <c r="AO57" s="108"/>
      <c r="AP57" s="108"/>
      <c r="AQ57" s="108"/>
      <c r="AR57" s="108"/>
      <c r="AS57" s="108"/>
      <c r="AT57" s="108"/>
      <c r="AU57" s="108"/>
      <c r="AV57" s="109"/>
      <c r="AW57" s="109"/>
      <c r="AX57" s="109"/>
      <c r="AY57" s="108"/>
      <c r="AZ57" s="107"/>
      <c r="BA57" s="107"/>
      <c r="BB57" s="107"/>
      <c r="BC57" s="108"/>
      <c r="BD57" s="108"/>
    </row>
    <row r="58" spans="1:56" x14ac:dyDescent="0.2">
      <c r="A58" s="107"/>
      <c r="B58" s="107"/>
      <c r="C58" s="107"/>
      <c r="D58" s="107"/>
      <c r="E58" s="108"/>
      <c r="F58" s="107"/>
      <c r="G58" s="107"/>
      <c r="H58" s="107"/>
      <c r="I58" s="107"/>
      <c r="J58" s="107"/>
      <c r="K58" s="107"/>
      <c r="L58" s="109"/>
      <c r="M58" s="109"/>
      <c r="N58" s="109"/>
      <c r="O58" s="109"/>
      <c r="P58" s="109"/>
      <c r="Q58" s="109"/>
      <c r="R58" s="109"/>
      <c r="S58" s="109"/>
      <c r="T58" s="109"/>
      <c r="U58" s="109"/>
      <c r="V58" s="108"/>
      <c r="W58" s="108"/>
      <c r="X58" s="108"/>
      <c r="Y58" s="108"/>
      <c r="Z58" s="108"/>
      <c r="AA58" s="108"/>
      <c r="AB58" s="108"/>
      <c r="AC58" s="108"/>
      <c r="AD58" s="108"/>
      <c r="AE58" s="108"/>
      <c r="AF58" s="108"/>
      <c r="AG58" s="108"/>
      <c r="AH58" s="108"/>
      <c r="AI58" s="108"/>
      <c r="AJ58" s="108"/>
      <c r="AK58" s="108"/>
      <c r="AL58" s="108"/>
      <c r="AM58" s="108"/>
      <c r="AN58" s="108"/>
      <c r="AO58" s="108"/>
      <c r="AP58" s="108"/>
      <c r="AQ58" s="108"/>
      <c r="AR58" s="108"/>
      <c r="AS58" s="108"/>
      <c r="AT58" s="108"/>
      <c r="AU58" s="108"/>
      <c r="AV58" s="109"/>
      <c r="AW58" s="109"/>
      <c r="AX58" s="109"/>
      <c r="AY58" s="108"/>
      <c r="AZ58" s="107"/>
      <c r="BA58" s="107"/>
      <c r="BB58" s="107"/>
      <c r="BC58" s="108"/>
      <c r="BD58" s="108"/>
    </row>
    <row r="59" spans="1:56" x14ac:dyDescent="0.2">
      <c r="A59" s="107"/>
      <c r="B59" s="107"/>
      <c r="C59" s="107"/>
      <c r="D59" s="107"/>
      <c r="E59" s="108"/>
      <c r="F59" s="107"/>
      <c r="G59" s="107"/>
      <c r="H59" s="107"/>
      <c r="I59" s="107"/>
      <c r="J59" s="107"/>
      <c r="K59" s="107"/>
      <c r="L59" s="109"/>
      <c r="M59" s="109"/>
      <c r="N59" s="109"/>
      <c r="O59" s="109"/>
      <c r="P59" s="109"/>
      <c r="Q59" s="109"/>
      <c r="R59" s="109"/>
      <c r="S59" s="109"/>
      <c r="T59" s="109"/>
      <c r="U59" s="109"/>
      <c r="V59" s="108"/>
      <c r="W59" s="108"/>
      <c r="X59" s="108"/>
      <c r="Y59" s="108"/>
      <c r="Z59" s="108"/>
      <c r="AA59" s="108"/>
      <c r="AB59" s="108"/>
      <c r="AC59" s="108"/>
      <c r="AD59" s="108"/>
      <c r="AE59" s="108"/>
      <c r="AF59" s="108"/>
      <c r="AG59" s="108"/>
      <c r="AH59" s="108"/>
      <c r="AI59" s="108"/>
      <c r="AJ59" s="108"/>
      <c r="AK59" s="108"/>
      <c r="AL59" s="108"/>
      <c r="AM59" s="108"/>
      <c r="AN59" s="108"/>
      <c r="AO59" s="108"/>
      <c r="AP59" s="108"/>
      <c r="AQ59" s="108"/>
      <c r="AR59" s="108"/>
      <c r="AS59" s="108"/>
      <c r="AT59" s="108"/>
      <c r="AU59" s="108"/>
      <c r="AV59" s="109"/>
      <c r="AW59" s="109"/>
      <c r="AX59" s="109"/>
      <c r="AY59" s="108"/>
      <c r="AZ59" s="107"/>
      <c r="BA59" s="107"/>
      <c r="BB59" s="107"/>
      <c r="BC59" s="108"/>
      <c r="BD59" s="108"/>
    </row>
    <row r="60" spans="1:56" x14ac:dyDescent="0.2">
      <c r="A60" s="107"/>
      <c r="B60" s="107"/>
      <c r="C60" s="107"/>
      <c r="D60" s="107"/>
      <c r="E60" s="108"/>
      <c r="F60" s="107"/>
      <c r="G60" s="107"/>
      <c r="H60" s="107"/>
      <c r="I60" s="107"/>
      <c r="J60" s="107"/>
      <c r="K60" s="107"/>
      <c r="L60" s="109"/>
      <c r="M60" s="109"/>
      <c r="N60" s="109"/>
      <c r="O60" s="109"/>
      <c r="P60" s="109"/>
      <c r="Q60" s="109"/>
      <c r="R60" s="109"/>
      <c r="S60" s="109"/>
      <c r="T60" s="109"/>
      <c r="U60" s="109"/>
      <c r="V60" s="108"/>
      <c r="W60" s="108"/>
      <c r="X60" s="108"/>
      <c r="Y60" s="108"/>
      <c r="Z60" s="108"/>
      <c r="AA60" s="108"/>
      <c r="AB60" s="108"/>
      <c r="AC60" s="108"/>
      <c r="AD60" s="108"/>
      <c r="AE60" s="108"/>
      <c r="AF60" s="108"/>
      <c r="AG60" s="108"/>
      <c r="AH60" s="108"/>
      <c r="AI60" s="108"/>
      <c r="AJ60" s="108"/>
      <c r="AK60" s="108"/>
      <c r="AL60" s="108"/>
      <c r="AM60" s="108"/>
      <c r="AN60" s="108"/>
      <c r="AO60" s="108"/>
      <c r="AP60" s="108"/>
      <c r="AQ60" s="108"/>
      <c r="AR60" s="108"/>
      <c r="AS60" s="108"/>
      <c r="AT60" s="108"/>
      <c r="AU60" s="108"/>
      <c r="AV60" s="109"/>
      <c r="AW60" s="109"/>
      <c r="AX60" s="109"/>
      <c r="AY60" s="108"/>
      <c r="AZ60" s="107"/>
      <c r="BA60" s="107"/>
      <c r="BB60" s="107"/>
      <c r="BC60" s="108"/>
      <c r="BD60" s="108"/>
    </row>
    <row r="61" spans="1:56" x14ac:dyDescent="0.2">
      <c r="A61" s="107"/>
      <c r="B61" s="107"/>
      <c r="C61" s="107"/>
      <c r="D61" s="107"/>
      <c r="E61" s="108"/>
      <c r="F61" s="107"/>
      <c r="G61" s="107"/>
      <c r="H61" s="107"/>
      <c r="I61" s="107"/>
      <c r="J61" s="107"/>
      <c r="K61" s="107"/>
      <c r="L61" s="109"/>
      <c r="M61" s="109"/>
      <c r="N61" s="109"/>
      <c r="O61" s="109"/>
      <c r="P61" s="109"/>
      <c r="Q61" s="109"/>
      <c r="R61" s="109"/>
      <c r="S61" s="109"/>
      <c r="T61" s="109"/>
      <c r="U61" s="109"/>
      <c r="V61" s="108"/>
      <c r="W61" s="108"/>
      <c r="X61" s="108"/>
      <c r="Y61" s="108"/>
      <c r="Z61" s="108"/>
      <c r="AA61" s="108"/>
      <c r="AB61" s="108"/>
      <c r="AC61" s="108"/>
      <c r="AD61" s="108"/>
      <c r="AE61" s="108"/>
      <c r="AF61" s="108"/>
      <c r="AG61" s="108"/>
      <c r="AH61" s="108"/>
      <c r="AI61" s="108"/>
      <c r="AJ61" s="108"/>
      <c r="AK61" s="108"/>
      <c r="AL61" s="108"/>
      <c r="AM61" s="108"/>
      <c r="AN61" s="108"/>
      <c r="AO61" s="108"/>
      <c r="AP61" s="108"/>
      <c r="AQ61" s="108"/>
      <c r="AR61" s="108"/>
      <c r="AS61" s="108"/>
      <c r="AT61" s="108"/>
      <c r="AU61" s="108"/>
      <c r="AV61" s="109"/>
      <c r="AW61" s="109"/>
      <c r="AX61" s="109"/>
      <c r="AY61" s="108"/>
      <c r="AZ61" s="107"/>
      <c r="BA61" s="107"/>
      <c r="BB61" s="107"/>
      <c r="BC61" s="108"/>
      <c r="BD61" s="108"/>
    </row>
    <row r="62" spans="1:56" x14ac:dyDescent="0.2">
      <c r="A62" s="107"/>
      <c r="B62" s="107"/>
      <c r="C62" s="107"/>
      <c r="D62" s="107"/>
      <c r="E62" s="108"/>
      <c r="F62" s="107"/>
      <c r="G62" s="107"/>
      <c r="H62" s="107"/>
      <c r="I62" s="107"/>
      <c r="J62" s="107"/>
      <c r="K62" s="107"/>
      <c r="L62" s="109"/>
      <c r="M62" s="109"/>
      <c r="N62" s="109"/>
      <c r="O62" s="109"/>
      <c r="P62" s="109"/>
      <c r="Q62" s="109"/>
      <c r="R62" s="109"/>
      <c r="S62" s="109"/>
      <c r="T62" s="109"/>
      <c r="U62" s="109"/>
      <c r="V62" s="108"/>
      <c r="W62" s="108"/>
      <c r="X62" s="108"/>
      <c r="Y62" s="108"/>
      <c r="Z62" s="108"/>
      <c r="AA62" s="108"/>
      <c r="AB62" s="108"/>
      <c r="AC62" s="108"/>
      <c r="AD62" s="108"/>
      <c r="AE62" s="108"/>
      <c r="AF62" s="108"/>
      <c r="AG62" s="108"/>
      <c r="AH62" s="108"/>
      <c r="AI62" s="108"/>
      <c r="AJ62" s="108"/>
      <c r="AK62" s="108"/>
      <c r="AL62" s="108"/>
      <c r="AM62" s="108"/>
      <c r="AN62" s="108"/>
      <c r="AO62" s="108"/>
      <c r="AP62" s="108"/>
      <c r="AQ62" s="108"/>
      <c r="AR62" s="108"/>
      <c r="AS62" s="108"/>
      <c r="AT62" s="108"/>
      <c r="AU62" s="108"/>
      <c r="AV62" s="109"/>
      <c r="AW62" s="109"/>
      <c r="AX62" s="109"/>
      <c r="AY62" s="108"/>
      <c r="AZ62" s="107"/>
      <c r="BA62" s="107"/>
      <c r="BB62" s="107"/>
      <c r="BC62" s="108"/>
      <c r="BD62" s="108"/>
    </row>
    <row r="63" spans="1:56" x14ac:dyDescent="0.2">
      <c r="A63" s="107"/>
      <c r="B63" s="107"/>
      <c r="C63" s="107"/>
      <c r="D63" s="107"/>
      <c r="E63" s="108"/>
      <c r="F63" s="107"/>
      <c r="G63" s="107"/>
      <c r="H63" s="107"/>
      <c r="I63" s="107"/>
      <c r="J63" s="107"/>
      <c r="K63" s="107"/>
      <c r="L63" s="109"/>
      <c r="M63" s="109"/>
      <c r="N63" s="109"/>
      <c r="O63" s="109"/>
      <c r="P63" s="109"/>
      <c r="Q63" s="109"/>
      <c r="R63" s="109"/>
      <c r="S63" s="109"/>
      <c r="T63" s="109"/>
      <c r="U63" s="109"/>
      <c r="V63" s="108"/>
      <c r="W63" s="108"/>
      <c r="X63" s="108"/>
      <c r="Y63" s="108"/>
      <c r="Z63" s="108"/>
      <c r="AA63" s="108"/>
      <c r="AB63" s="108"/>
      <c r="AC63" s="108"/>
      <c r="AD63" s="108"/>
      <c r="AE63" s="108"/>
      <c r="AF63" s="108"/>
      <c r="AG63" s="108"/>
      <c r="AH63" s="108"/>
      <c r="AI63" s="108"/>
      <c r="AJ63" s="108"/>
      <c r="AK63" s="108"/>
      <c r="AL63" s="108"/>
      <c r="AM63" s="108"/>
      <c r="AN63" s="108"/>
      <c r="AO63" s="108"/>
      <c r="AP63" s="108"/>
      <c r="AQ63" s="108"/>
      <c r="AR63" s="108"/>
      <c r="AS63" s="108"/>
      <c r="AT63" s="108"/>
      <c r="AU63" s="108"/>
      <c r="AV63" s="109"/>
      <c r="AW63" s="109"/>
      <c r="AX63" s="109"/>
      <c r="AY63" s="108"/>
      <c r="AZ63" s="107"/>
      <c r="BA63" s="107"/>
      <c r="BB63" s="107"/>
      <c r="BC63" s="108"/>
      <c r="BD63" s="108"/>
    </row>
    <row r="64" spans="1:56" x14ac:dyDescent="0.2">
      <c r="A64" s="107"/>
      <c r="B64" s="107"/>
      <c r="C64" s="107"/>
      <c r="D64" s="107"/>
      <c r="E64" s="108"/>
      <c r="F64" s="107"/>
      <c r="G64" s="107"/>
      <c r="H64" s="107"/>
      <c r="I64" s="107"/>
      <c r="J64" s="107"/>
      <c r="K64" s="107"/>
      <c r="L64" s="109"/>
      <c r="M64" s="109"/>
      <c r="N64" s="109"/>
      <c r="O64" s="109"/>
      <c r="P64" s="109"/>
      <c r="Q64" s="109"/>
      <c r="R64" s="109"/>
      <c r="S64" s="109"/>
      <c r="T64" s="109"/>
      <c r="U64" s="109"/>
      <c r="V64" s="108"/>
      <c r="W64" s="108"/>
      <c r="X64" s="108"/>
      <c r="Y64" s="108"/>
      <c r="Z64" s="108"/>
      <c r="AA64" s="108"/>
      <c r="AB64" s="108"/>
      <c r="AC64" s="108"/>
      <c r="AD64" s="108"/>
      <c r="AE64" s="108"/>
      <c r="AF64" s="108"/>
      <c r="AG64" s="108"/>
      <c r="AH64" s="108"/>
      <c r="AI64" s="108"/>
      <c r="AJ64" s="108"/>
      <c r="AK64" s="108"/>
      <c r="AL64" s="108"/>
      <c r="AM64" s="108"/>
      <c r="AN64" s="108"/>
      <c r="AO64" s="108"/>
      <c r="AP64" s="108"/>
      <c r="AQ64" s="108"/>
      <c r="AR64" s="108"/>
      <c r="AS64" s="108"/>
      <c r="AT64" s="108"/>
      <c r="AU64" s="108"/>
      <c r="AV64" s="109"/>
      <c r="AW64" s="109"/>
      <c r="AX64" s="109"/>
      <c r="AY64" s="108"/>
      <c r="AZ64" s="107"/>
      <c r="BA64" s="107"/>
      <c r="BB64" s="107"/>
      <c r="BC64" s="108"/>
      <c r="BD64" s="108"/>
    </row>
    <row r="65" spans="1:56" x14ac:dyDescent="0.2">
      <c r="A65" s="107"/>
      <c r="B65" s="107"/>
      <c r="C65" s="107"/>
      <c r="D65" s="107"/>
      <c r="E65" s="108"/>
      <c r="F65" s="107"/>
      <c r="G65" s="107"/>
      <c r="H65" s="107"/>
      <c r="I65" s="107"/>
      <c r="J65" s="107"/>
      <c r="K65" s="107"/>
      <c r="L65" s="109"/>
      <c r="M65" s="109"/>
      <c r="N65" s="109"/>
      <c r="O65" s="109"/>
      <c r="P65" s="109"/>
      <c r="Q65" s="109"/>
      <c r="R65" s="109"/>
      <c r="S65" s="109"/>
      <c r="T65" s="109"/>
      <c r="U65" s="109"/>
      <c r="V65" s="108"/>
      <c r="W65" s="108"/>
      <c r="X65" s="108"/>
      <c r="Y65" s="108"/>
      <c r="Z65" s="108"/>
      <c r="AA65" s="108"/>
      <c r="AB65" s="108"/>
      <c r="AC65" s="108"/>
      <c r="AD65" s="108"/>
      <c r="AE65" s="108"/>
      <c r="AF65" s="108"/>
      <c r="AG65" s="108"/>
      <c r="AH65" s="108"/>
      <c r="AI65" s="108"/>
      <c r="AJ65" s="108"/>
      <c r="AK65" s="108"/>
      <c r="AL65" s="108"/>
      <c r="AM65" s="108"/>
      <c r="AN65" s="108"/>
      <c r="AO65" s="108"/>
      <c r="AP65" s="108"/>
      <c r="AQ65" s="108"/>
      <c r="AR65" s="108"/>
      <c r="AS65" s="108"/>
      <c r="AT65" s="108"/>
      <c r="AU65" s="108"/>
      <c r="AV65" s="109"/>
      <c r="AW65" s="109"/>
      <c r="AX65" s="109"/>
      <c r="AY65" s="108"/>
      <c r="AZ65" s="107"/>
      <c r="BA65" s="107"/>
      <c r="BB65" s="107"/>
      <c r="BC65" s="108"/>
      <c r="BD65" s="108"/>
    </row>
    <row r="66" spans="1:56" x14ac:dyDescent="0.2">
      <c r="A66" s="107"/>
      <c r="B66" s="107"/>
      <c r="C66" s="107"/>
      <c r="D66" s="107"/>
      <c r="E66" s="108"/>
      <c r="F66" s="107"/>
      <c r="G66" s="107"/>
      <c r="H66" s="107"/>
      <c r="I66" s="107"/>
      <c r="J66" s="107"/>
      <c r="K66" s="107"/>
      <c r="L66" s="109"/>
      <c r="M66" s="109"/>
      <c r="N66" s="109"/>
      <c r="O66" s="109"/>
      <c r="P66" s="109"/>
      <c r="Q66" s="109"/>
      <c r="R66" s="109"/>
      <c r="S66" s="109"/>
      <c r="T66" s="109"/>
      <c r="U66" s="109"/>
      <c r="V66" s="108"/>
      <c r="W66" s="108"/>
      <c r="X66" s="108"/>
      <c r="Y66" s="108"/>
      <c r="Z66" s="108"/>
      <c r="AA66" s="108"/>
      <c r="AB66" s="108"/>
      <c r="AC66" s="108"/>
      <c r="AD66" s="108"/>
      <c r="AE66" s="108"/>
      <c r="AF66" s="108"/>
      <c r="AG66" s="108"/>
      <c r="AH66" s="108"/>
      <c r="AI66" s="108"/>
      <c r="AJ66" s="108"/>
      <c r="AK66" s="108"/>
      <c r="AL66" s="108"/>
      <c r="AM66" s="108"/>
      <c r="AN66" s="108"/>
      <c r="AO66" s="108"/>
      <c r="AP66" s="108"/>
      <c r="AQ66" s="108"/>
      <c r="AR66" s="108"/>
      <c r="AS66" s="108"/>
      <c r="AT66" s="108"/>
      <c r="AU66" s="108"/>
      <c r="AV66" s="109"/>
      <c r="AW66" s="109"/>
      <c r="AX66" s="109"/>
      <c r="AY66" s="108"/>
      <c r="AZ66" s="107"/>
      <c r="BA66" s="107"/>
      <c r="BB66" s="107"/>
      <c r="BC66" s="108"/>
      <c r="BD66" s="108"/>
    </row>
    <row r="67" spans="1:56" x14ac:dyDescent="0.2">
      <c r="A67" s="107"/>
      <c r="B67" s="107"/>
      <c r="C67" s="107"/>
      <c r="D67" s="107"/>
      <c r="E67" s="108"/>
      <c r="F67" s="107"/>
      <c r="G67" s="107"/>
      <c r="H67" s="107"/>
      <c r="I67" s="107"/>
      <c r="J67" s="107"/>
      <c r="K67" s="107"/>
      <c r="L67" s="109"/>
      <c r="M67" s="109"/>
      <c r="N67" s="109"/>
      <c r="O67" s="109"/>
      <c r="P67" s="109"/>
      <c r="Q67" s="109"/>
      <c r="R67" s="109"/>
      <c r="S67" s="109"/>
      <c r="T67" s="109"/>
      <c r="U67" s="109"/>
      <c r="V67" s="108"/>
      <c r="W67" s="108"/>
      <c r="X67" s="108"/>
      <c r="Y67" s="108"/>
      <c r="Z67" s="108"/>
      <c r="AA67" s="108"/>
      <c r="AB67" s="108"/>
      <c r="AC67" s="108"/>
      <c r="AD67" s="108"/>
      <c r="AE67" s="108"/>
      <c r="AF67" s="108"/>
      <c r="AG67" s="108"/>
      <c r="AH67" s="108"/>
      <c r="AI67" s="108"/>
      <c r="AJ67" s="108"/>
      <c r="AK67" s="108"/>
      <c r="AL67" s="108"/>
      <c r="AM67" s="108"/>
      <c r="AN67" s="108"/>
      <c r="AO67" s="108"/>
      <c r="AP67" s="108"/>
      <c r="AQ67" s="108"/>
      <c r="AR67" s="108"/>
      <c r="AS67" s="108"/>
      <c r="AT67" s="108"/>
      <c r="AU67" s="108"/>
      <c r="AV67" s="109"/>
      <c r="AW67" s="109"/>
      <c r="AX67" s="109"/>
      <c r="AY67" s="108"/>
      <c r="AZ67" s="107"/>
      <c r="BA67" s="107"/>
      <c r="BB67" s="107"/>
      <c r="BC67" s="108"/>
      <c r="BD67" s="108"/>
    </row>
    <row r="68" spans="1:56" x14ac:dyDescent="0.2">
      <c r="A68" s="107"/>
      <c r="B68" s="107"/>
      <c r="C68" s="107"/>
      <c r="D68" s="107"/>
      <c r="E68" s="108"/>
      <c r="F68" s="107"/>
      <c r="G68" s="107"/>
      <c r="H68" s="107"/>
      <c r="I68" s="107"/>
      <c r="J68" s="107"/>
      <c r="K68" s="107"/>
      <c r="L68" s="109"/>
      <c r="M68" s="109"/>
      <c r="N68" s="109"/>
      <c r="O68" s="109"/>
      <c r="P68" s="109"/>
      <c r="Q68" s="109"/>
      <c r="R68" s="109"/>
      <c r="S68" s="109"/>
      <c r="T68" s="109"/>
      <c r="U68" s="109"/>
      <c r="V68" s="108"/>
      <c r="W68" s="108"/>
      <c r="X68" s="108"/>
      <c r="Y68" s="108"/>
      <c r="Z68" s="108"/>
      <c r="AA68" s="108"/>
      <c r="AB68" s="108"/>
      <c r="AC68" s="108"/>
      <c r="AD68" s="108"/>
      <c r="AE68" s="108"/>
      <c r="AF68" s="108"/>
      <c r="AG68" s="108"/>
      <c r="AH68" s="108"/>
      <c r="AI68" s="108"/>
      <c r="AJ68" s="108"/>
      <c r="AK68" s="108"/>
      <c r="AL68" s="108"/>
      <c r="AM68" s="108"/>
      <c r="AN68" s="108"/>
      <c r="AO68" s="108"/>
      <c r="AP68" s="108"/>
      <c r="AQ68" s="108"/>
      <c r="AR68" s="108"/>
      <c r="AS68" s="108"/>
      <c r="AT68" s="108"/>
      <c r="AU68" s="108"/>
      <c r="AV68" s="109"/>
      <c r="AW68" s="109"/>
      <c r="AX68" s="109"/>
      <c r="AY68" s="108"/>
      <c r="AZ68" s="107"/>
      <c r="BA68" s="107"/>
      <c r="BB68" s="107"/>
      <c r="BC68" s="108"/>
      <c r="BD68" s="108"/>
    </row>
    <row r="69" spans="1:56" x14ac:dyDescent="0.2">
      <c r="A69" s="107"/>
      <c r="B69" s="107"/>
      <c r="C69" s="107"/>
      <c r="D69" s="107"/>
      <c r="E69" s="108"/>
      <c r="F69" s="107"/>
      <c r="G69" s="107"/>
      <c r="H69" s="107"/>
      <c r="I69" s="107"/>
      <c r="J69" s="107"/>
      <c r="K69" s="107"/>
      <c r="L69" s="109"/>
      <c r="M69" s="109"/>
      <c r="N69" s="109"/>
      <c r="O69" s="109"/>
      <c r="P69" s="109"/>
      <c r="Q69" s="109"/>
      <c r="R69" s="109"/>
      <c r="S69" s="109"/>
      <c r="T69" s="109"/>
      <c r="U69" s="109"/>
      <c r="V69" s="108"/>
      <c r="W69" s="108"/>
      <c r="X69" s="108"/>
      <c r="Y69" s="108"/>
      <c r="Z69" s="108"/>
      <c r="AA69" s="108"/>
      <c r="AB69" s="108"/>
      <c r="AC69" s="108"/>
      <c r="AD69" s="108"/>
      <c r="AE69" s="108"/>
      <c r="AF69" s="108"/>
      <c r="AG69" s="108"/>
      <c r="AH69" s="108"/>
      <c r="AI69" s="108"/>
      <c r="AJ69" s="108"/>
      <c r="AK69" s="108"/>
      <c r="AL69" s="108"/>
      <c r="AM69" s="108"/>
      <c r="AN69" s="108"/>
      <c r="AO69" s="108"/>
      <c r="AP69" s="108"/>
      <c r="AQ69" s="108"/>
      <c r="AR69" s="108"/>
      <c r="AS69" s="108"/>
      <c r="AT69" s="108"/>
      <c r="AU69" s="108"/>
      <c r="AV69" s="109"/>
      <c r="AW69" s="109"/>
      <c r="AX69" s="109"/>
      <c r="AY69" s="108"/>
      <c r="AZ69" s="107"/>
      <c r="BA69" s="107"/>
      <c r="BB69" s="107"/>
      <c r="BC69" s="108"/>
      <c r="BD69" s="108"/>
    </row>
    <row r="70" spans="1:56" x14ac:dyDescent="0.2">
      <c r="A70" s="107"/>
      <c r="B70" s="107"/>
      <c r="C70" s="107"/>
      <c r="D70" s="107"/>
      <c r="E70" s="108"/>
      <c r="F70" s="107"/>
      <c r="G70" s="107"/>
      <c r="H70" s="107"/>
      <c r="I70" s="107"/>
      <c r="J70" s="107"/>
      <c r="K70" s="107"/>
      <c r="L70" s="109"/>
      <c r="M70" s="109"/>
      <c r="N70" s="109"/>
      <c r="O70" s="109"/>
      <c r="P70" s="109"/>
      <c r="Q70" s="109"/>
      <c r="R70" s="109"/>
      <c r="S70" s="109"/>
      <c r="T70" s="109"/>
      <c r="U70" s="109"/>
      <c r="V70" s="108"/>
      <c r="W70" s="108"/>
      <c r="X70" s="108"/>
      <c r="Y70" s="108"/>
      <c r="Z70" s="108"/>
      <c r="AA70" s="108"/>
      <c r="AB70" s="108"/>
      <c r="AC70" s="108"/>
      <c r="AD70" s="108"/>
      <c r="AE70" s="108"/>
      <c r="AF70" s="108"/>
      <c r="AG70" s="108"/>
      <c r="AH70" s="108"/>
      <c r="AI70" s="108"/>
      <c r="AJ70" s="108"/>
      <c r="AK70" s="108"/>
      <c r="AL70" s="108"/>
      <c r="AM70" s="108"/>
      <c r="AN70" s="108"/>
      <c r="AO70" s="108"/>
      <c r="AP70" s="108"/>
      <c r="AQ70" s="108"/>
      <c r="AR70" s="108"/>
      <c r="AS70" s="108"/>
      <c r="AT70" s="108"/>
      <c r="AU70" s="108"/>
      <c r="AV70" s="109"/>
      <c r="AW70" s="109"/>
      <c r="AX70" s="109"/>
      <c r="AY70" s="108"/>
      <c r="AZ70" s="107"/>
      <c r="BA70" s="107"/>
      <c r="BB70" s="107"/>
      <c r="BC70" s="108"/>
      <c r="BD70" s="108"/>
    </row>
    <row r="71" spans="1:56" x14ac:dyDescent="0.2">
      <c r="A71" s="107"/>
      <c r="B71" s="107"/>
      <c r="C71" s="107"/>
      <c r="D71" s="107"/>
      <c r="E71" s="108"/>
      <c r="F71" s="107"/>
      <c r="G71" s="107"/>
      <c r="H71" s="107"/>
      <c r="I71" s="107"/>
      <c r="J71" s="107"/>
      <c r="K71" s="107"/>
      <c r="L71" s="109"/>
      <c r="M71" s="109"/>
      <c r="N71" s="109"/>
      <c r="O71" s="109"/>
      <c r="P71" s="109"/>
      <c r="Q71" s="109"/>
      <c r="R71" s="109"/>
      <c r="S71" s="109"/>
      <c r="T71" s="109"/>
      <c r="U71" s="109"/>
      <c r="V71" s="108"/>
      <c r="W71" s="108"/>
      <c r="X71" s="108"/>
      <c r="Y71" s="108"/>
      <c r="Z71" s="108"/>
      <c r="AA71" s="108"/>
      <c r="AB71" s="108"/>
      <c r="AC71" s="108"/>
      <c r="AD71" s="108"/>
      <c r="AE71" s="108"/>
      <c r="AF71" s="108"/>
      <c r="AG71" s="108"/>
      <c r="AH71" s="108"/>
      <c r="AI71" s="108"/>
      <c r="AJ71" s="108"/>
      <c r="AK71" s="108"/>
      <c r="AL71" s="108"/>
      <c r="AM71" s="108"/>
      <c r="AN71" s="108"/>
      <c r="AO71" s="108"/>
      <c r="AP71" s="108"/>
      <c r="AQ71" s="108"/>
      <c r="AR71" s="108"/>
      <c r="AS71" s="108"/>
      <c r="AT71" s="108"/>
      <c r="AU71" s="108"/>
      <c r="AV71" s="109"/>
      <c r="AW71" s="109"/>
      <c r="AX71" s="109"/>
      <c r="AY71" s="108"/>
      <c r="AZ71" s="107"/>
      <c r="BA71" s="107"/>
      <c r="BB71" s="107"/>
      <c r="BC71" s="108"/>
      <c r="BD71" s="108"/>
    </row>
    <row r="72" spans="1:56" x14ac:dyDescent="0.2">
      <c r="A72" s="107"/>
      <c r="B72" s="107"/>
      <c r="C72" s="107"/>
      <c r="D72" s="107"/>
      <c r="E72" s="108"/>
      <c r="F72" s="107"/>
      <c r="G72" s="107"/>
      <c r="H72" s="107"/>
      <c r="I72" s="107"/>
      <c r="J72" s="107"/>
      <c r="K72" s="107"/>
      <c r="L72" s="109"/>
      <c r="M72" s="109"/>
      <c r="N72" s="109"/>
      <c r="O72" s="109"/>
      <c r="P72" s="109"/>
      <c r="Q72" s="109"/>
      <c r="R72" s="109"/>
      <c r="S72" s="109"/>
      <c r="T72" s="109"/>
      <c r="U72" s="109"/>
      <c r="V72" s="108"/>
      <c r="W72" s="108"/>
      <c r="X72" s="108"/>
      <c r="Y72" s="108"/>
      <c r="Z72" s="108"/>
      <c r="AA72" s="108"/>
      <c r="AB72" s="108"/>
      <c r="AC72" s="108"/>
      <c r="AD72" s="108"/>
      <c r="AE72" s="108"/>
      <c r="AF72" s="108"/>
      <c r="AG72" s="108"/>
      <c r="AH72" s="108"/>
      <c r="AI72" s="108"/>
      <c r="AJ72" s="108"/>
      <c r="AK72" s="108"/>
      <c r="AL72" s="108"/>
      <c r="AM72" s="108"/>
      <c r="AN72" s="108"/>
      <c r="AO72" s="108"/>
      <c r="AP72" s="108"/>
      <c r="AQ72" s="108"/>
      <c r="AR72" s="108"/>
      <c r="AS72" s="108"/>
      <c r="AT72" s="108"/>
      <c r="AU72" s="108"/>
      <c r="AV72" s="109"/>
      <c r="AW72" s="109"/>
      <c r="AX72" s="109"/>
      <c r="AY72" s="108"/>
      <c r="AZ72" s="107"/>
      <c r="BA72" s="107"/>
      <c r="BB72" s="107"/>
      <c r="BC72" s="108"/>
      <c r="BD72" s="108"/>
    </row>
    <row r="73" spans="1:56" x14ac:dyDescent="0.2">
      <c r="A73" s="107"/>
      <c r="B73" s="107"/>
      <c r="C73" s="107"/>
      <c r="D73" s="107"/>
      <c r="E73" s="108"/>
      <c r="F73" s="107"/>
      <c r="G73" s="107"/>
      <c r="H73" s="107"/>
      <c r="I73" s="107"/>
      <c r="J73" s="107"/>
      <c r="K73" s="107"/>
      <c r="L73" s="109"/>
      <c r="M73" s="109"/>
      <c r="N73" s="109"/>
      <c r="O73" s="109"/>
      <c r="P73" s="109"/>
      <c r="Q73" s="109"/>
      <c r="R73" s="109"/>
      <c r="S73" s="109"/>
      <c r="T73" s="109"/>
      <c r="U73" s="109"/>
      <c r="V73" s="108"/>
      <c r="W73" s="108"/>
      <c r="X73" s="108"/>
      <c r="Y73" s="108"/>
      <c r="Z73" s="108"/>
      <c r="AA73" s="108"/>
      <c r="AB73" s="108"/>
      <c r="AC73" s="108"/>
      <c r="AD73" s="108"/>
      <c r="AE73" s="108"/>
      <c r="AF73" s="108"/>
      <c r="AG73" s="108"/>
      <c r="AH73" s="108"/>
      <c r="AI73" s="108"/>
      <c r="AJ73" s="108"/>
      <c r="AK73" s="108"/>
      <c r="AL73" s="108"/>
      <c r="AM73" s="108"/>
      <c r="AN73" s="108"/>
      <c r="AO73" s="108"/>
      <c r="AP73" s="108"/>
      <c r="AQ73" s="108"/>
      <c r="AR73" s="108"/>
      <c r="AS73" s="108"/>
      <c r="AT73" s="108"/>
      <c r="AU73" s="108"/>
      <c r="AV73" s="109"/>
      <c r="AW73" s="109"/>
      <c r="AX73" s="109"/>
      <c r="AY73" s="108"/>
      <c r="AZ73" s="107"/>
      <c r="BA73" s="107"/>
      <c r="BB73" s="107"/>
      <c r="BC73" s="108"/>
      <c r="BD73" s="108"/>
    </row>
    <row r="74" spans="1:56" x14ac:dyDescent="0.2">
      <c r="A74" s="107"/>
      <c r="B74" s="107"/>
      <c r="C74" s="107"/>
      <c r="D74" s="107"/>
      <c r="E74" s="108"/>
      <c r="F74" s="107"/>
      <c r="G74" s="107"/>
      <c r="H74" s="107"/>
      <c r="I74" s="107"/>
      <c r="J74" s="107"/>
      <c r="K74" s="107"/>
      <c r="L74" s="109"/>
      <c r="M74" s="109"/>
      <c r="N74" s="109"/>
      <c r="O74" s="109"/>
      <c r="P74" s="109"/>
      <c r="Q74" s="109"/>
      <c r="R74" s="109"/>
      <c r="S74" s="109"/>
      <c r="T74" s="109"/>
      <c r="U74" s="109"/>
      <c r="V74" s="108"/>
      <c r="W74" s="108"/>
      <c r="X74" s="108"/>
      <c r="Y74" s="108"/>
      <c r="Z74" s="108"/>
      <c r="AA74" s="108"/>
      <c r="AB74" s="108"/>
      <c r="AC74" s="108"/>
      <c r="AD74" s="108"/>
      <c r="AE74" s="108"/>
      <c r="AF74" s="108"/>
      <c r="AG74" s="108"/>
      <c r="AH74" s="108"/>
      <c r="AI74" s="108"/>
      <c r="AJ74" s="108"/>
      <c r="AK74" s="108"/>
      <c r="AL74" s="108"/>
      <c r="AM74" s="108"/>
      <c r="AN74" s="108"/>
      <c r="AO74" s="108"/>
      <c r="AP74" s="108"/>
      <c r="AQ74" s="108"/>
      <c r="AR74" s="108"/>
      <c r="AS74" s="108"/>
      <c r="AT74" s="108"/>
      <c r="AU74" s="108"/>
      <c r="AV74" s="109"/>
      <c r="AW74" s="109"/>
      <c r="AX74" s="109"/>
      <c r="AY74" s="108"/>
      <c r="AZ74" s="107"/>
      <c r="BA74" s="107"/>
      <c r="BB74" s="107"/>
      <c r="BC74" s="108"/>
      <c r="BD74" s="108"/>
    </row>
    <row r="75" spans="1:56" x14ac:dyDescent="0.2">
      <c r="A75" s="107"/>
      <c r="B75" s="107"/>
      <c r="C75" s="107"/>
      <c r="D75" s="107"/>
      <c r="E75" s="108"/>
      <c r="F75" s="107"/>
      <c r="G75" s="107"/>
      <c r="H75" s="107"/>
      <c r="I75" s="107"/>
      <c r="J75" s="107"/>
      <c r="K75" s="107"/>
      <c r="L75" s="109"/>
      <c r="M75" s="109"/>
      <c r="N75" s="109"/>
      <c r="O75" s="109"/>
      <c r="P75" s="109"/>
      <c r="Q75" s="109"/>
      <c r="R75" s="109"/>
      <c r="S75" s="109"/>
      <c r="T75" s="109"/>
      <c r="U75" s="109"/>
      <c r="V75" s="108"/>
      <c r="W75" s="108"/>
      <c r="X75" s="108"/>
      <c r="Y75" s="108"/>
      <c r="Z75" s="108"/>
      <c r="AA75" s="108"/>
      <c r="AB75" s="108"/>
      <c r="AC75" s="108"/>
      <c r="AD75" s="108"/>
      <c r="AE75" s="108"/>
      <c r="AF75" s="108"/>
      <c r="AG75" s="108"/>
      <c r="AH75" s="108"/>
      <c r="AI75" s="108"/>
      <c r="AJ75" s="108"/>
      <c r="AK75" s="108"/>
      <c r="AL75" s="108"/>
      <c r="AM75" s="108"/>
      <c r="AN75" s="108"/>
      <c r="AO75" s="108"/>
      <c r="AP75" s="108"/>
      <c r="AQ75" s="108"/>
      <c r="AR75" s="108"/>
      <c r="AS75" s="108"/>
      <c r="AT75" s="108"/>
      <c r="AU75" s="108"/>
      <c r="AV75" s="109"/>
      <c r="AW75" s="109"/>
      <c r="AX75" s="109"/>
      <c r="AY75" s="108"/>
      <c r="AZ75" s="107"/>
      <c r="BA75" s="107"/>
      <c r="BB75" s="107"/>
      <c r="BC75" s="108"/>
      <c r="BD75" s="108"/>
    </row>
    <row r="76" spans="1:56" x14ac:dyDescent="0.2">
      <c r="A76" s="107"/>
      <c r="B76" s="107"/>
      <c r="C76" s="107"/>
      <c r="D76" s="107"/>
      <c r="E76" s="108"/>
      <c r="F76" s="107"/>
      <c r="G76" s="107"/>
      <c r="H76" s="107"/>
      <c r="I76" s="107"/>
      <c r="J76" s="107"/>
      <c r="K76" s="107"/>
      <c r="L76" s="109"/>
      <c r="M76" s="109"/>
      <c r="N76" s="109"/>
      <c r="O76" s="109"/>
      <c r="P76" s="109"/>
      <c r="Q76" s="109"/>
      <c r="R76" s="109"/>
      <c r="S76" s="109"/>
      <c r="T76" s="109"/>
      <c r="U76" s="109"/>
      <c r="V76" s="108"/>
      <c r="W76" s="108"/>
      <c r="X76" s="108"/>
      <c r="Y76" s="108"/>
      <c r="Z76" s="108"/>
      <c r="AA76" s="108"/>
      <c r="AB76" s="108"/>
      <c r="AC76" s="108"/>
      <c r="AD76" s="108"/>
      <c r="AE76" s="108"/>
      <c r="AF76" s="108"/>
      <c r="AG76" s="108"/>
      <c r="AH76" s="108"/>
      <c r="AI76" s="108"/>
      <c r="AJ76" s="108"/>
      <c r="AK76" s="108"/>
      <c r="AL76" s="108"/>
      <c r="AM76" s="108"/>
      <c r="AN76" s="108"/>
      <c r="AO76" s="108"/>
      <c r="AP76" s="108"/>
      <c r="AQ76" s="108"/>
      <c r="AR76" s="108"/>
      <c r="AS76" s="108"/>
      <c r="AT76" s="108"/>
      <c r="AU76" s="108"/>
      <c r="AV76" s="109"/>
      <c r="AW76" s="109"/>
      <c r="AX76" s="109"/>
      <c r="AY76" s="108"/>
      <c r="AZ76" s="107"/>
      <c r="BA76" s="107"/>
      <c r="BB76" s="107"/>
      <c r="BC76" s="108"/>
      <c r="BD76" s="108"/>
    </row>
    <row r="77" spans="1:56" x14ac:dyDescent="0.2">
      <c r="A77" s="107"/>
      <c r="B77" s="107"/>
      <c r="C77" s="107"/>
      <c r="D77" s="107"/>
      <c r="E77" s="108"/>
      <c r="F77" s="107"/>
      <c r="G77" s="107"/>
      <c r="H77" s="107"/>
      <c r="I77" s="107"/>
      <c r="J77" s="107"/>
      <c r="K77" s="107"/>
      <c r="L77" s="109"/>
      <c r="M77" s="109"/>
      <c r="N77" s="109"/>
      <c r="O77" s="109"/>
      <c r="P77" s="109"/>
      <c r="Q77" s="109"/>
      <c r="R77" s="109"/>
      <c r="S77" s="109"/>
      <c r="T77" s="109"/>
      <c r="U77" s="109"/>
      <c r="V77" s="108"/>
      <c r="W77" s="108"/>
      <c r="X77" s="108"/>
      <c r="Y77" s="108"/>
      <c r="Z77" s="108"/>
      <c r="AA77" s="108"/>
      <c r="AB77" s="108"/>
      <c r="AC77" s="108"/>
      <c r="AD77" s="108"/>
      <c r="AE77" s="108"/>
      <c r="AF77" s="108"/>
      <c r="AG77" s="108"/>
      <c r="AH77" s="108"/>
      <c r="AI77" s="108"/>
      <c r="AJ77" s="108"/>
      <c r="AK77" s="108"/>
      <c r="AL77" s="108"/>
      <c r="AM77" s="108"/>
      <c r="AN77" s="108"/>
      <c r="AO77" s="108"/>
      <c r="AP77" s="108"/>
      <c r="AQ77" s="108"/>
      <c r="AR77" s="108"/>
      <c r="AS77" s="108"/>
      <c r="AT77" s="108"/>
      <c r="AU77" s="108"/>
      <c r="AV77" s="109"/>
      <c r="AW77" s="109"/>
      <c r="AX77" s="109"/>
      <c r="AY77" s="108"/>
      <c r="AZ77" s="107"/>
      <c r="BA77" s="107"/>
      <c r="BB77" s="107"/>
      <c r="BC77" s="108"/>
      <c r="BD77" s="108"/>
    </row>
    <row r="78" spans="1:56" x14ac:dyDescent="0.2">
      <c r="A78" s="107"/>
      <c r="B78" s="107"/>
      <c r="C78" s="107"/>
      <c r="D78" s="107"/>
      <c r="E78" s="108"/>
      <c r="F78" s="107"/>
      <c r="G78" s="107"/>
      <c r="H78" s="107"/>
      <c r="I78" s="107"/>
      <c r="J78" s="107"/>
      <c r="K78" s="107"/>
      <c r="L78" s="109"/>
      <c r="M78" s="109"/>
      <c r="N78" s="109"/>
      <c r="O78" s="109"/>
      <c r="P78" s="109"/>
      <c r="Q78" s="109"/>
      <c r="R78" s="109"/>
      <c r="S78" s="109"/>
      <c r="T78" s="109"/>
      <c r="U78" s="109"/>
      <c r="V78" s="108"/>
      <c r="W78" s="108"/>
      <c r="X78" s="108"/>
      <c r="Y78" s="108"/>
      <c r="Z78" s="108"/>
      <c r="AA78" s="108"/>
      <c r="AB78" s="108"/>
      <c r="AC78" s="108"/>
      <c r="AD78" s="108"/>
      <c r="AE78" s="108"/>
      <c r="AF78" s="108"/>
      <c r="AG78" s="108"/>
      <c r="AH78" s="108"/>
      <c r="AI78" s="108"/>
      <c r="AJ78" s="108"/>
      <c r="AK78" s="108"/>
      <c r="AL78" s="108"/>
      <c r="AM78" s="108"/>
      <c r="AN78" s="108"/>
      <c r="AO78" s="108"/>
      <c r="AP78" s="108"/>
      <c r="AQ78" s="108"/>
      <c r="AR78" s="108"/>
      <c r="AS78" s="108"/>
      <c r="AT78" s="108"/>
      <c r="AU78" s="108"/>
      <c r="AV78" s="109"/>
      <c r="AW78" s="109"/>
      <c r="AX78" s="109"/>
      <c r="AY78" s="108"/>
      <c r="AZ78" s="107"/>
      <c r="BA78" s="107"/>
      <c r="BB78" s="107"/>
      <c r="BC78" s="108"/>
      <c r="BD78" s="108"/>
    </row>
    <row r="79" spans="1:56" x14ac:dyDescent="0.2">
      <c r="A79" s="107"/>
      <c r="B79" s="107"/>
      <c r="C79" s="107"/>
      <c r="D79" s="107"/>
      <c r="E79" s="108"/>
      <c r="F79" s="107"/>
      <c r="G79" s="107"/>
      <c r="H79" s="107"/>
      <c r="I79" s="107"/>
      <c r="J79" s="107"/>
      <c r="K79" s="107"/>
      <c r="L79" s="109"/>
      <c r="M79" s="109"/>
      <c r="N79" s="109"/>
      <c r="O79" s="109"/>
      <c r="P79" s="109"/>
      <c r="Q79" s="109"/>
      <c r="R79" s="109"/>
      <c r="S79" s="109"/>
      <c r="T79" s="109"/>
      <c r="U79" s="109"/>
      <c r="V79" s="108"/>
      <c r="W79" s="108"/>
      <c r="X79" s="108"/>
      <c r="Y79" s="108"/>
      <c r="Z79" s="108"/>
      <c r="AA79" s="108"/>
      <c r="AB79" s="108"/>
      <c r="AC79" s="108"/>
      <c r="AD79" s="108"/>
      <c r="AE79" s="108"/>
      <c r="AF79" s="108"/>
      <c r="AG79" s="108"/>
      <c r="AH79" s="108"/>
      <c r="AI79" s="108"/>
      <c r="AJ79" s="108"/>
      <c r="AK79" s="108"/>
      <c r="AL79" s="108"/>
      <c r="AM79" s="108"/>
      <c r="AN79" s="108"/>
      <c r="AO79" s="108"/>
      <c r="AP79" s="108"/>
      <c r="AQ79" s="108"/>
      <c r="AR79" s="108"/>
      <c r="AS79" s="108"/>
      <c r="AT79" s="108"/>
      <c r="AU79" s="108"/>
      <c r="AV79" s="109"/>
      <c r="AW79" s="109"/>
      <c r="AX79" s="109"/>
      <c r="AY79" s="108"/>
      <c r="AZ79" s="107"/>
      <c r="BA79" s="107"/>
      <c r="BB79" s="107"/>
      <c r="BC79" s="108"/>
      <c r="BD79" s="108"/>
    </row>
    <row r="80" spans="1:56" x14ac:dyDescent="0.2">
      <c r="A80" s="107"/>
      <c r="B80" s="107"/>
      <c r="C80" s="107"/>
      <c r="D80" s="107"/>
      <c r="E80" s="108"/>
      <c r="F80" s="107"/>
      <c r="G80" s="107"/>
      <c r="H80" s="107"/>
      <c r="I80" s="107"/>
      <c r="J80" s="107"/>
      <c r="K80" s="107"/>
      <c r="L80" s="109"/>
      <c r="M80" s="109"/>
      <c r="N80" s="109"/>
      <c r="O80" s="109"/>
      <c r="P80" s="109"/>
      <c r="Q80" s="109"/>
      <c r="R80" s="109"/>
      <c r="S80" s="109"/>
      <c r="T80" s="109"/>
      <c r="U80" s="109"/>
      <c r="V80" s="108"/>
      <c r="W80" s="108"/>
      <c r="X80" s="108"/>
      <c r="Y80" s="108"/>
      <c r="Z80" s="108"/>
      <c r="AA80" s="108"/>
      <c r="AB80" s="108"/>
      <c r="AC80" s="108"/>
      <c r="AD80" s="108"/>
      <c r="AE80" s="108"/>
      <c r="AF80" s="108"/>
      <c r="AG80" s="108"/>
      <c r="AH80" s="108"/>
      <c r="AI80" s="108"/>
      <c r="AJ80" s="108"/>
      <c r="AK80" s="108"/>
      <c r="AL80" s="108"/>
      <c r="AM80" s="108"/>
      <c r="AN80" s="108"/>
      <c r="AO80" s="108"/>
      <c r="AP80" s="108"/>
      <c r="AQ80" s="108"/>
      <c r="AR80" s="108"/>
      <c r="AS80" s="108"/>
      <c r="AT80" s="108"/>
      <c r="AU80" s="108"/>
      <c r="AV80" s="109"/>
      <c r="AW80" s="109"/>
      <c r="AX80" s="109"/>
      <c r="AY80" s="108"/>
      <c r="AZ80" s="107"/>
      <c r="BA80" s="107"/>
      <c r="BB80" s="107"/>
      <c r="BC80" s="108"/>
      <c r="BD80" s="108"/>
    </row>
    <row r="81" spans="1:56" x14ac:dyDescent="0.2">
      <c r="A81" s="107"/>
      <c r="B81" s="107"/>
      <c r="C81" s="107"/>
      <c r="D81" s="107"/>
      <c r="E81" s="108"/>
      <c r="F81" s="107"/>
      <c r="G81" s="107"/>
      <c r="H81" s="107"/>
      <c r="I81" s="107"/>
      <c r="J81" s="107"/>
      <c r="K81" s="107"/>
      <c r="L81" s="109"/>
      <c r="M81" s="109"/>
      <c r="N81" s="109"/>
      <c r="O81" s="109"/>
      <c r="P81" s="109"/>
      <c r="Q81" s="109"/>
      <c r="R81" s="109"/>
      <c r="S81" s="109"/>
      <c r="T81" s="109"/>
      <c r="U81" s="109"/>
      <c r="V81" s="108"/>
      <c r="W81" s="108"/>
      <c r="X81" s="108"/>
      <c r="Y81" s="108"/>
      <c r="Z81" s="108"/>
      <c r="AA81" s="108"/>
      <c r="AB81" s="108"/>
      <c r="AC81" s="108"/>
      <c r="AD81" s="108"/>
      <c r="AE81" s="108"/>
      <c r="AF81" s="108"/>
      <c r="AG81" s="108"/>
      <c r="AH81" s="108"/>
      <c r="AI81" s="108"/>
      <c r="AJ81" s="108"/>
      <c r="AK81" s="108"/>
      <c r="AL81" s="108"/>
      <c r="AM81" s="108"/>
      <c r="AN81" s="108"/>
      <c r="AO81" s="108"/>
      <c r="AP81" s="108"/>
      <c r="AQ81" s="108"/>
      <c r="AR81" s="108"/>
      <c r="AS81" s="108"/>
      <c r="AT81" s="108"/>
      <c r="AU81" s="108"/>
      <c r="AV81" s="109"/>
      <c r="AW81" s="109"/>
      <c r="AX81" s="109"/>
      <c r="AY81" s="108"/>
      <c r="AZ81" s="107"/>
      <c r="BA81" s="107"/>
      <c r="BB81" s="107"/>
      <c r="BC81" s="108"/>
      <c r="BD81" s="108"/>
    </row>
    <row r="82" spans="1:56" x14ac:dyDescent="0.2">
      <c r="A82" s="107"/>
      <c r="B82" s="107"/>
      <c r="C82" s="107"/>
      <c r="D82" s="107"/>
      <c r="E82" s="108"/>
      <c r="F82" s="107"/>
      <c r="G82" s="107"/>
      <c r="H82" s="107"/>
      <c r="I82" s="107"/>
      <c r="J82" s="107"/>
      <c r="K82" s="107"/>
      <c r="L82" s="109"/>
      <c r="M82" s="109"/>
      <c r="N82" s="109"/>
      <c r="O82" s="109"/>
      <c r="P82" s="109"/>
      <c r="Q82" s="109"/>
      <c r="R82" s="109"/>
      <c r="S82" s="109"/>
      <c r="T82" s="109"/>
      <c r="U82" s="109"/>
      <c r="V82" s="108"/>
      <c r="W82" s="108"/>
      <c r="X82" s="108"/>
      <c r="Y82" s="108"/>
      <c r="Z82" s="108"/>
      <c r="AA82" s="108"/>
      <c r="AB82" s="108"/>
      <c r="AC82" s="108"/>
      <c r="AD82" s="108"/>
      <c r="AE82" s="108"/>
      <c r="AF82" s="108"/>
      <c r="AG82" s="108"/>
      <c r="AH82" s="108"/>
      <c r="AI82" s="108"/>
      <c r="AJ82" s="108"/>
      <c r="AK82" s="108"/>
      <c r="AL82" s="108"/>
      <c r="AM82" s="108"/>
      <c r="AN82" s="108"/>
      <c r="AO82" s="108"/>
      <c r="AP82" s="108"/>
      <c r="AQ82" s="108"/>
      <c r="AR82" s="108"/>
      <c r="AS82" s="108"/>
      <c r="AT82" s="108"/>
      <c r="AU82" s="108"/>
      <c r="AV82" s="109"/>
      <c r="AW82" s="109"/>
      <c r="AX82" s="109"/>
      <c r="AY82" s="108"/>
      <c r="AZ82" s="107"/>
      <c r="BA82" s="107"/>
      <c r="BB82" s="107"/>
      <c r="BC82" s="108"/>
      <c r="BD82" s="108"/>
    </row>
    <row r="83" spans="1:56" x14ac:dyDescent="0.2">
      <c r="A83" s="107"/>
      <c r="B83" s="107"/>
      <c r="C83" s="107"/>
      <c r="D83" s="107"/>
      <c r="E83" s="108"/>
      <c r="F83" s="107"/>
      <c r="G83" s="107"/>
      <c r="H83" s="107"/>
      <c r="I83" s="107"/>
      <c r="J83" s="107"/>
      <c r="K83" s="107"/>
      <c r="L83" s="109"/>
      <c r="M83" s="109"/>
      <c r="N83" s="109"/>
      <c r="O83" s="109"/>
      <c r="P83" s="109"/>
      <c r="Q83" s="109"/>
      <c r="R83" s="109"/>
      <c r="S83" s="109"/>
      <c r="T83" s="109"/>
      <c r="U83" s="109"/>
      <c r="V83" s="108"/>
      <c r="W83" s="108"/>
      <c r="X83" s="108"/>
      <c r="Y83" s="108"/>
      <c r="Z83" s="108"/>
      <c r="AA83" s="108"/>
      <c r="AB83" s="108"/>
      <c r="AC83" s="108"/>
      <c r="AD83" s="108"/>
      <c r="AE83" s="108"/>
      <c r="AF83" s="108"/>
      <c r="AG83" s="108"/>
      <c r="AH83" s="108"/>
      <c r="AI83" s="108"/>
      <c r="AJ83" s="108"/>
      <c r="AK83" s="108"/>
      <c r="AL83" s="108"/>
      <c r="AM83" s="108"/>
      <c r="AN83" s="108"/>
      <c r="AO83" s="108"/>
      <c r="AP83" s="108"/>
      <c r="AQ83" s="108"/>
      <c r="AR83" s="108"/>
      <c r="AS83" s="108"/>
      <c r="AT83" s="108"/>
      <c r="AU83" s="108"/>
      <c r="AV83" s="109"/>
      <c r="AW83" s="109"/>
      <c r="AX83" s="109"/>
      <c r="AY83" s="108"/>
      <c r="AZ83" s="107"/>
      <c r="BA83" s="107"/>
      <c r="BB83" s="107"/>
      <c r="BC83" s="108"/>
      <c r="BD83" s="108"/>
    </row>
    <row r="84" spans="1:56" x14ac:dyDescent="0.2">
      <c r="A84" s="107"/>
      <c r="B84" s="107"/>
      <c r="C84" s="107"/>
      <c r="D84" s="107"/>
      <c r="E84" s="108"/>
      <c r="F84" s="107"/>
      <c r="G84" s="107"/>
      <c r="H84" s="107"/>
      <c r="I84" s="107"/>
      <c r="J84" s="107"/>
      <c r="K84" s="107"/>
      <c r="L84" s="109"/>
      <c r="M84" s="109"/>
      <c r="N84" s="109"/>
      <c r="O84" s="109"/>
      <c r="P84" s="109"/>
      <c r="Q84" s="109"/>
      <c r="R84" s="109"/>
      <c r="S84" s="109"/>
      <c r="T84" s="109"/>
      <c r="U84" s="109"/>
      <c r="V84" s="108"/>
      <c r="W84" s="108"/>
      <c r="X84" s="108"/>
      <c r="Y84" s="108"/>
      <c r="Z84" s="108"/>
      <c r="AA84" s="108"/>
      <c r="AB84" s="108"/>
      <c r="AC84" s="108"/>
      <c r="AD84" s="108"/>
      <c r="AE84" s="108"/>
      <c r="AF84" s="108"/>
      <c r="AG84" s="108"/>
      <c r="AH84" s="108"/>
      <c r="AI84" s="108"/>
      <c r="AJ84" s="108"/>
      <c r="AK84" s="108"/>
      <c r="AL84" s="108"/>
      <c r="AM84" s="108"/>
      <c r="AN84" s="108"/>
      <c r="AO84" s="108"/>
      <c r="AP84" s="108"/>
      <c r="AQ84" s="108"/>
      <c r="AR84" s="108"/>
      <c r="AS84" s="108"/>
      <c r="AT84" s="108"/>
      <c r="AU84" s="108"/>
      <c r="AV84" s="109"/>
      <c r="AW84" s="109"/>
      <c r="AX84" s="109"/>
      <c r="AY84" s="108"/>
      <c r="AZ84" s="107"/>
      <c r="BA84" s="107"/>
      <c r="BB84" s="107"/>
      <c r="BC84" s="108"/>
      <c r="BD84" s="108"/>
    </row>
    <row r="85" spans="1:56" x14ac:dyDescent="0.2">
      <c r="A85" s="107"/>
      <c r="B85" s="107"/>
      <c r="C85" s="107"/>
      <c r="D85" s="107"/>
      <c r="E85" s="108"/>
      <c r="F85" s="107"/>
      <c r="G85" s="107"/>
      <c r="H85" s="107"/>
      <c r="I85" s="107"/>
      <c r="J85" s="107"/>
      <c r="K85" s="107"/>
      <c r="L85" s="109"/>
      <c r="M85" s="109"/>
      <c r="N85" s="109"/>
      <c r="O85" s="109"/>
      <c r="P85" s="109"/>
      <c r="Q85" s="109"/>
      <c r="R85" s="109"/>
      <c r="S85" s="109"/>
      <c r="T85" s="109"/>
      <c r="U85" s="109"/>
      <c r="V85" s="108"/>
      <c r="W85" s="108"/>
      <c r="X85" s="108"/>
      <c r="Y85" s="108"/>
      <c r="Z85" s="108"/>
      <c r="AA85" s="108"/>
      <c r="AB85" s="108"/>
      <c r="AC85" s="108"/>
      <c r="AD85" s="108"/>
      <c r="AE85" s="108"/>
      <c r="AF85" s="108"/>
      <c r="AG85" s="108"/>
      <c r="AH85" s="108"/>
      <c r="AI85" s="108"/>
      <c r="AJ85" s="108"/>
      <c r="AK85" s="108"/>
      <c r="AL85" s="108"/>
      <c r="AM85" s="108"/>
      <c r="AN85" s="108"/>
      <c r="AO85" s="108"/>
      <c r="AP85" s="108"/>
      <c r="AQ85" s="108"/>
      <c r="AR85" s="108"/>
      <c r="AS85" s="108"/>
      <c r="AT85" s="108"/>
      <c r="AU85" s="108"/>
      <c r="AV85" s="109"/>
      <c r="AW85" s="109"/>
      <c r="AX85" s="109"/>
      <c r="AY85" s="108"/>
      <c r="AZ85" s="107"/>
      <c r="BA85" s="107"/>
      <c r="BB85" s="107"/>
      <c r="BC85" s="108"/>
      <c r="BD85" s="108"/>
    </row>
    <row r="86" spans="1:56" x14ac:dyDescent="0.2">
      <c r="A86" s="107"/>
      <c r="B86" s="107"/>
      <c r="C86" s="107"/>
      <c r="D86" s="107"/>
      <c r="E86" s="108"/>
      <c r="F86" s="107"/>
      <c r="G86" s="107"/>
      <c r="H86" s="107"/>
      <c r="I86" s="107"/>
      <c r="J86" s="107"/>
      <c r="K86" s="107"/>
      <c r="L86" s="109"/>
      <c r="M86" s="109"/>
      <c r="N86" s="109"/>
      <c r="O86" s="109"/>
      <c r="P86" s="109"/>
      <c r="Q86" s="109"/>
      <c r="R86" s="109"/>
      <c r="S86" s="109"/>
      <c r="T86" s="109"/>
      <c r="U86" s="109"/>
      <c r="V86" s="108"/>
      <c r="W86" s="108"/>
      <c r="X86" s="108"/>
      <c r="Y86" s="108"/>
      <c r="Z86" s="108"/>
      <c r="AA86" s="108"/>
      <c r="AB86" s="108"/>
      <c r="AC86" s="108"/>
      <c r="AD86" s="108"/>
      <c r="AE86" s="108"/>
      <c r="AF86" s="108"/>
      <c r="AG86" s="108"/>
      <c r="AH86" s="108"/>
      <c r="AI86" s="108"/>
      <c r="AJ86" s="108"/>
      <c r="AK86" s="108"/>
      <c r="AL86" s="108"/>
      <c r="AM86" s="108"/>
      <c r="AN86" s="108"/>
      <c r="AO86" s="108"/>
      <c r="AP86" s="108"/>
      <c r="AQ86" s="108"/>
      <c r="AR86" s="108"/>
      <c r="AS86" s="108"/>
      <c r="AT86" s="108"/>
      <c r="AU86" s="108"/>
      <c r="AV86" s="109"/>
      <c r="AW86" s="109"/>
      <c r="AX86" s="109"/>
      <c r="AY86" s="108"/>
      <c r="AZ86" s="107"/>
      <c r="BA86" s="107"/>
      <c r="BB86" s="107"/>
      <c r="BC86" s="108"/>
      <c r="BD86" s="108"/>
    </row>
    <row r="87" spans="1:56" x14ac:dyDescent="0.2">
      <c r="A87" s="107"/>
      <c r="B87" s="107"/>
      <c r="C87" s="107"/>
      <c r="D87" s="107"/>
      <c r="E87" s="108"/>
      <c r="F87" s="107"/>
      <c r="G87" s="107"/>
      <c r="H87" s="107"/>
      <c r="I87" s="107"/>
      <c r="J87" s="107"/>
      <c r="K87" s="107"/>
      <c r="L87" s="109"/>
      <c r="M87" s="109"/>
      <c r="N87" s="109"/>
      <c r="O87" s="109"/>
      <c r="P87" s="109"/>
      <c r="Q87" s="109"/>
      <c r="R87" s="109"/>
      <c r="S87" s="109"/>
      <c r="T87" s="109"/>
      <c r="U87" s="109"/>
      <c r="V87" s="108"/>
      <c r="W87" s="108"/>
      <c r="X87" s="108"/>
      <c r="Y87" s="108"/>
      <c r="Z87" s="108"/>
      <c r="AA87" s="108"/>
      <c r="AB87" s="108"/>
      <c r="AC87" s="108"/>
      <c r="AD87" s="108"/>
      <c r="AE87" s="108"/>
      <c r="AF87" s="108"/>
      <c r="AG87" s="108"/>
      <c r="AH87" s="108"/>
      <c r="AI87" s="108"/>
      <c r="AJ87" s="108"/>
      <c r="AK87" s="108"/>
      <c r="AL87" s="108"/>
      <c r="AM87" s="108"/>
      <c r="AN87" s="108"/>
      <c r="AO87" s="108"/>
      <c r="AP87" s="108"/>
      <c r="AQ87" s="108"/>
      <c r="AR87" s="108"/>
      <c r="AS87" s="108"/>
      <c r="AT87" s="108"/>
      <c r="AU87" s="108"/>
      <c r="AV87" s="109"/>
      <c r="AW87" s="109"/>
      <c r="AX87" s="109"/>
      <c r="AY87" s="108"/>
      <c r="AZ87" s="107"/>
      <c r="BA87" s="107"/>
      <c r="BB87" s="107"/>
      <c r="BC87" s="108"/>
      <c r="BD87" s="108"/>
    </row>
    <row r="88" spans="1:56" x14ac:dyDescent="0.2">
      <c r="A88" s="107"/>
      <c r="B88" s="107"/>
      <c r="C88" s="107"/>
      <c r="D88" s="107"/>
      <c r="E88" s="108"/>
      <c r="F88" s="107"/>
      <c r="G88" s="107"/>
      <c r="H88" s="107"/>
      <c r="I88" s="107"/>
      <c r="J88" s="107"/>
      <c r="K88" s="107"/>
      <c r="L88" s="109"/>
      <c r="M88" s="109"/>
      <c r="N88" s="109"/>
      <c r="O88" s="109"/>
      <c r="P88" s="109"/>
      <c r="Q88" s="109"/>
      <c r="R88" s="109"/>
      <c r="S88" s="109"/>
      <c r="T88" s="109"/>
      <c r="U88" s="109"/>
      <c r="V88" s="108"/>
      <c r="W88" s="108"/>
      <c r="X88" s="108"/>
      <c r="Y88" s="108"/>
      <c r="Z88" s="108"/>
      <c r="AA88" s="108"/>
      <c r="AB88" s="108"/>
      <c r="AC88" s="108"/>
      <c r="AD88" s="108"/>
      <c r="AE88" s="108"/>
      <c r="AF88" s="108"/>
      <c r="AG88" s="108"/>
      <c r="AH88" s="108"/>
      <c r="AI88" s="108"/>
      <c r="AJ88" s="108"/>
      <c r="AK88" s="108"/>
      <c r="AL88" s="108"/>
      <c r="AM88" s="108"/>
      <c r="AN88" s="108"/>
      <c r="AO88" s="108"/>
      <c r="AP88" s="108"/>
      <c r="AQ88" s="108"/>
      <c r="AR88" s="108"/>
      <c r="AS88" s="108"/>
      <c r="AT88" s="108"/>
      <c r="AU88" s="108"/>
      <c r="AV88" s="109"/>
      <c r="AW88" s="109"/>
      <c r="AX88" s="109"/>
      <c r="AY88" s="108"/>
      <c r="AZ88" s="107"/>
      <c r="BA88" s="107"/>
      <c r="BB88" s="107"/>
      <c r="BC88" s="108"/>
      <c r="BD88" s="108"/>
    </row>
    <row r="89" spans="1:56" x14ac:dyDescent="0.2">
      <c r="A89" s="107"/>
      <c r="B89" s="107"/>
      <c r="C89" s="107"/>
      <c r="D89" s="107"/>
      <c r="E89" s="108"/>
      <c r="F89" s="107"/>
      <c r="G89" s="107"/>
      <c r="H89" s="107"/>
      <c r="I89" s="107"/>
      <c r="J89" s="107"/>
      <c r="K89" s="107"/>
      <c r="L89" s="109"/>
      <c r="M89" s="109"/>
      <c r="N89" s="109"/>
      <c r="O89" s="109"/>
      <c r="P89" s="109"/>
      <c r="Q89" s="109"/>
      <c r="R89" s="109"/>
      <c r="S89" s="109"/>
      <c r="T89" s="109"/>
      <c r="U89" s="109"/>
      <c r="V89" s="108"/>
      <c r="W89" s="108"/>
      <c r="X89" s="108"/>
      <c r="Y89" s="108"/>
      <c r="Z89" s="108"/>
      <c r="AA89" s="108"/>
      <c r="AB89" s="108"/>
      <c r="AC89" s="108"/>
      <c r="AD89" s="108"/>
      <c r="AE89" s="108"/>
      <c r="AF89" s="108"/>
      <c r="AG89" s="108"/>
      <c r="AH89" s="108"/>
      <c r="AI89" s="108"/>
      <c r="AJ89" s="108"/>
      <c r="AK89" s="108"/>
      <c r="AL89" s="108"/>
      <c r="AM89" s="108"/>
      <c r="AN89" s="108"/>
      <c r="AO89" s="108"/>
      <c r="AP89" s="108"/>
      <c r="AQ89" s="108"/>
      <c r="AR89" s="108"/>
      <c r="AS89" s="108"/>
      <c r="AT89" s="108"/>
      <c r="AU89" s="108"/>
      <c r="AV89" s="109"/>
      <c r="AW89" s="109"/>
      <c r="AX89" s="109"/>
      <c r="AY89" s="108"/>
      <c r="AZ89" s="107"/>
      <c r="BA89" s="107"/>
      <c r="BB89" s="107"/>
      <c r="BC89" s="108"/>
      <c r="BD89" s="108"/>
    </row>
    <row r="90" spans="1:56" x14ac:dyDescent="0.2">
      <c r="A90" s="107"/>
      <c r="B90" s="107"/>
      <c r="C90" s="107"/>
      <c r="D90" s="107"/>
      <c r="E90" s="108"/>
      <c r="F90" s="107"/>
      <c r="G90" s="107"/>
      <c r="H90" s="107"/>
      <c r="I90" s="107"/>
      <c r="J90" s="107"/>
      <c r="K90" s="107"/>
      <c r="L90" s="109"/>
      <c r="M90" s="109"/>
      <c r="N90" s="109"/>
      <c r="O90" s="109"/>
      <c r="P90" s="109"/>
      <c r="Q90" s="109"/>
      <c r="R90" s="109"/>
      <c r="S90" s="109"/>
      <c r="T90" s="109"/>
      <c r="U90" s="109"/>
      <c r="V90" s="108"/>
      <c r="W90" s="108"/>
      <c r="X90" s="108"/>
      <c r="Y90" s="108"/>
      <c r="Z90" s="108"/>
      <c r="AA90" s="108"/>
      <c r="AB90" s="108"/>
      <c r="AC90" s="108"/>
      <c r="AD90" s="108"/>
      <c r="AE90" s="108"/>
      <c r="AF90" s="108"/>
      <c r="AG90" s="108"/>
      <c r="AH90" s="108"/>
      <c r="AI90" s="108"/>
      <c r="AJ90" s="108"/>
      <c r="AK90" s="108"/>
      <c r="AL90" s="108"/>
      <c r="AM90" s="108"/>
      <c r="AN90" s="108"/>
      <c r="AO90" s="108"/>
      <c r="AP90" s="108"/>
      <c r="AQ90" s="108"/>
      <c r="AR90" s="108"/>
      <c r="AS90" s="108"/>
      <c r="AT90" s="108"/>
      <c r="AU90" s="108"/>
      <c r="AV90" s="109"/>
      <c r="AW90" s="109"/>
      <c r="AX90" s="109"/>
      <c r="AY90" s="108"/>
      <c r="AZ90" s="107"/>
      <c r="BA90" s="107"/>
      <c r="BB90" s="107"/>
      <c r="BC90" s="108"/>
      <c r="BD90" s="108"/>
    </row>
    <row r="91" spans="1:56" x14ac:dyDescent="0.2">
      <c r="A91" s="107"/>
      <c r="B91" s="107"/>
      <c r="C91" s="107"/>
      <c r="D91" s="107"/>
      <c r="E91" s="108"/>
      <c r="F91" s="107"/>
      <c r="G91" s="107"/>
      <c r="H91" s="107"/>
      <c r="I91" s="107"/>
      <c r="J91" s="107"/>
      <c r="K91" s="107"/>
      <c r="L91" s="109"/>
      <c r="M91" s="109"/>
      <c r="N91" s="109"/>
      <c r="O91" s="109"/>
      <c r="P91" s="109"/>
      <c r="Q91" s="109"/>
      <c r="R91" s="109"/>
      <c r="S91" s="109"/>
      <c r="T91" s="109"/>
      <c r="U91" s="109"/>
      <c r="V91" s="108"/>
      <c r="W91" s="108"/>
      <c r="X91" s="108"/>
      <c r="Y91" s="108"/>
      <c r="Z91" s="108"/>
      <c r="AA91" s="108"/>
      <c r="AB91" s="108"/>
      <c r="AC91" s="108"/>
      <c r="AD91" s="108"/>
      <c r="AE91" s="108"/>
      <c r="AF91" s="108"/>
      <c r="AG91" s="108"/>
      <c r="AH91" s="108"/>
      <c r="AI91" s="108"/>
      <c r="AJ91" s="108"/>
      <c r="AK91" s="108"/>
      <c r="AL91" s="108"/>
      <c r="AM91" s="108"/>
      <c r="AN91" s="108"/>
      <c r="AO91" s="108"/>
      <c r="AP91" s="108"/>
      <c r="AQ91" s="108"/>
      <c r="AR91" s="108"/>
      <c r="AS91" s="108"/>
      <c r="AT91" s="108"/>
      <c r="AU91" s="108"/>
      <c r="AV91" s="109"/>
      <c r="AW91" s="109"/>
      <c r="AX91" s="109"/>
      <c r="AY91" s="108"/>
      <c r="AZ91" s="107"/>
      <c r="BA91" s="107"/>
      <c r="BB91" s="107"/>
      <c r="BC91" s="108"/>
      <c r="BD91" s="108"/>
    </row>
    <row r="92" spans="1:56" x14ac:dyDescent="0.2">
      <c r="A92" s="107"/>
      <c r="B92" s="107"/>
      <c r="C92" s="107"/>
      <c r="D92" s="107"/>
      <c r="E92" s="108"/>
      <c r="F92" s="107"/>
      <c r="G92" s="107"/>
      <c r="H92" s="107"/>
      <c r="I92" s="107"/>
      <c r="J92" s="107"/>
      <c r="K92" s="107"/>
      <c r="L92" s="109"/>
      <c r="M92" s="109"/>
      <c r="N92" s="109"/>
      <c r="O92" s="109"/>
      <c r="P92" s="109"/>
      <c r="Q92" s="109"/>
      <c r="R92" s="109"/>
      <c r="S92" s="109"/>
      <c r="T92" s="109"/>
      <c r="U92" s="109"/>
      <c r="V92" s="108"/>
      <c r="W92" s="108"/>
      <c r="X92" s="108"/>
      <c r="Y92" s="108"/>
      <c r="Z92" s="108"/>
      <c r="AA92" s="108"/>
      <c r="AB92" s="108"/>
      <c r="AC92" s="108"/>
      <c r="AD92" s="108"/>
      <c r="AE92" s="108"/>
      <c r="AF92" s="108"/>
      <c r="AG92" s="108"/>
      <c r="AH92" s="108"/>
      <c r="AI92" s="108"/>
      <c r="AJ92" s="108"/>
      <c r="AK92" s="108"/>
      <c r="AL92" s="108"/>
      <c r="AM92" s="108"/>
      <c r="AN92" s="108"/>
      <c r="AO92" s="108"/>
      <c r="AP92" s="108"/>
      <c r="AQ92" s="108"/>
      <c r="AR92" s="108"/>
      <c r="AS92" s="108"/>
      <c r="AT92" s="108"/>
      <c r="AU92" s="108"/>
      <c r="AV92" s="109"/>
      <c r="AW92" s="109"/>
      <c r="AX92" s="109"/>
      <c r="AY92" s="108"/>
      <c r="AZ92" s="107"/>
      <c r="BA92" s="107"/>
      <c r="BB92" s="107"/>
      <c r="BC92" s="108"/>
      <c r="BD92" s="108"/>
    </row>
    <row r="93" spans="1:56" x14ac:dyDescent="0.2">
      <c r="A93" s="107"/>
      <c r="B93" s="107"/>
      <c r="C93" s="107"/>
      <c r="D93" s="107"/>
      <c r="E93" s="108"/>
      <c r="F93" s="107"/>
      <c r="G93" s="107"/>
      <c r="H93" s="107"/>
      <c r="I93" s="107"/>
      <c r="J93" s="107"/>
      <c r="K93" s="107"/>
      <c r="L93" s="109"/>
      <c r="M93" s="109"/>
      <c r="N93" s="109"/>
      <c r="O93" s="109"/>
      <c r="P93" s="109"/>
      <c r="Q93" s="109"/>
      <c r="R93" s="109"/>
      <c r="S93" s="109"/>
      <c r="T93" s="109"/>
      <c r="U93" s="109"/>
      <c r="V93" s="108"/>
      <c r="W93" s="108"/>
      <c r="X93" s="108"/>
      <c r="Y93" s="108"/>
      <c r="Z93" s="108"/>
      <c r="AA93" s="108"/>
      <c r="AB93" s="108"/>
      <c r="AC93" s="108"/>
      <c r="AD93" s="108"/>
      <c r="AE93" s="108"/>
      <c r="AF93" s="108"/>
      <c r="AG93" s="108"/>
      <c r="AH93" s="108"/>
      <c r="AI93" s="108"/>
      <c r="AJ93" s="108"/>
      <c r="AK93" s="108"/>
      <c r="AL93" s="108"/>
      <c r="AM93" s="108"/>
      <c r="AN93" s="108"/>
      <c r="AO93" s="108"/>
      <c r="AP93" s="108"/>
      <c r="AQ93" s="108"/>
      <c r="AR93" s="108"/>
      <c r="AS93" s="108"/>
      <c r="AT93" s="108"/>
      <c r="AU93" s="108"/>
      <c r="AV93" s="109"/>
      <c r="AW93" s="109"/>
      <c r="AX93" s="109"/>
      <c r="AY93" s="108"/>
      <c r="AZ93" s="107"/>
      <c r="BA93" s="107"/>
      <c r="BB93" s="107"/>
      <c r="BC93" s="108"/>
      <c r="BD93" s="108"/>
    </row>
    <row r="94" spans="1:56" x14ac:dyDescent="0.2">
      <c r="A94" s="107"/>
      <c r="B94" s="107"/>
      <c r="C94" s="107"/>
      <c r="D94" s="107"/>
      <c r="E94" s="108"/>
      <c r="F94" s="107"/>
      <c r="G94" s="107"/>
      <c r="H94" s="107"/>
      <c r="I94" s="107"/>
      <c r="J94" s="107"/>
      <c r="K94" s="107"/>
      <c r="L94" s="109"/>
      <c r="M94" s="109"/>
      <c r="N94" s="109"/>
      <c r="O94" s="109"/>
      <c r="P94" s="109"/>
      <c r="Q94" s="109"/>
      <c r="R94" s="109"/>
      <c r="S94" s="109"/>
      <c r="T94" s="109"/>
      <c r="U94" s="109"/>
      <c r="V94" s="108"/>
      <c r="W94" s="108"/>
      <c r="X94" s="108"/>
      <c r="Y94" s="108"/>
      <c r="Z94" s="108"/>
      <c r="AA94" s="108"/>
      <c r="AB94" s="108"/>
      <c r="AC94" s="108"/>
      <c r="AD94" s="108"/>
      <c r="AE94" s="108"/>
      <c r="AF94" s="108"/>
      <c r="AG94" s="108"/>
      <c r="AH94" s="108"/>
      <c r="AI94" s="108"/>
      <c r="AJ94" s="108"/>
      <c r="AK94" s="108"/>
      <c r="AL94" s="108"/>
      <c r="AM94" s="108"/>
      <c r="AN94" s="108"/>
      <c r="AO94" s="108"/>
      <c r="AP94" s="108"/>
      <c r="AQ94" s="108"/>
      <c r="AR94" s="108"/>
      <c r="AS94" s="108"/>
      <c r="AT94" s="108"/>
      <c r="AU94" s="108"/>
      <c r="AV94" s="109"/>
      <c r="AW94" s="109"/>
      <c r="AX94" s="109"/>
      <c r="AY94" s="108"/>
      <c r="AZ94" s="107"/>
      <c r="BA94" s="107"/>
      <c r="BB94" s="107"/>
      <c r="BC94" s="108"/>
      <c r="BD94" s="108"/>
    </row>
    <row r="95" spans="1:56" x14ac:dyDescent="0.2">
      <c r="A95" s="107"/>
      <c r="B95" s="107"/>
      <c r="C95" s="107"/>
      <c r="D95" s="107"/>
      <c r="E95" s="108"/>
      <c r="F95" s="107"/>
      <c r="G95" s="107"/>
      <c r="H95" s="107"/>
      <c r="I95" s="107"/>
      <c r="J95" s="107"/>
      <c r="K95" s="107"/>
      <c r="L95" s="109"/>
      <c r="M95" s="109"/>
      <c r="N95" s="109"/>
      <c r="O95" s="109"/>
      <c r="P95" s="109"/>
      <c r="Q95" s="109"/>
      <c r="R95" s="109"/>
      <c r="S95" s="109"/>
      <c r="T95" s="109"/>
      <c r="U95" s="109"/>
      <c r="V95" s="108"/>
      <c r="W95" s="108"/>
      <c r="X95" s="108"/>
      <c r="Y95" s="108"/>
      <c r="Z95" s="108"/>
      <c r="AA95" s="108"/>
      <c r="AB95" s="108"/>
      <c r="AC95" s="108"/>
      <c r="AD95" s="108"/>
      <c r="AE95" s="108"/>
      <c r="AF95" s="108"/>
      <c r="AG95" s="108"/>
      <c r="AH95" s="108"/>
      <c r="AI95" s="108"/>
      <c r="AJ95" s="108"/>
      <c r="AK95" s="108"/>
      <c r="AL95" s="108"/>
      <c r="AM95" s="108"/>
      <c r="AN95" s="108"/>
      <c r="AO95" s="108"/>
      <c r="AP95" s="108"/>
      <c r="AQ95" s="108"/>
      <c r="AR95" s="108"/>
      <c r="AS95" s="108"/>
      <c r="AT95" s="108"/>
      <c r="AU95" s="108"/>
      <c r="AV95" s="109"/>
      <c r="AW95" s="109"/>
      <c r="AX95" s="109"/>
      <c r="AY95" s="108"/>
      <c r="AZ95" s="107"/>
      <c r="BA95" s="107"/>
      <c r="BB95" s="107"/>
      <c r="BC95" s="108"/>
      <c r="BD95" s="108"/>
    </row>
    <row r="96" spans="1:56" x14ac:dyDescent="0.2">
      <c r="A96" s="107"/>
      <c r="B96" s="107"/>
      <c r="C96" s="107"/>
      <c r="D96" s="107"/>
      <c r="E96" s="108"/>
      <c r="F96" s="107"/>
      <c r="G96" s="107"/>
      <c r="H96" s="107"/>
      <c r="I96" s="107"/>
      <c r="J96" s="107"/>
      <c r="K96" s="107"/>
      <c r="L96" s="109"/>
      <c r="M96" s="109"/>
      <c r="N96" s="109"/>
      <c r="O96" s="109"/>
      <c r="P96" s="109"/>
      <c r="Q96" s="109"/>
      <c r="R96" s="109"/>
      <c r="S96" s="109"/>
      <c r="T96" s="109"/>
      <c r="U96" s="109"/>
      <c r="V96" s="108"/>
      <c r="W96" s="108"/>
      <c r="X96" s="108"/>
      <c r="Y96" s="108"/>
      <c r="Z96" s="108"/>
      <c r="AA96" s="108"/>
      <c r="AB96" s="108"/>
      <c r="AC96" s="108"/>
      <c r="AD96" s="108"/>
      <c r="AE96" s="108"/>
      <c r="AF96" s="108"/>
      <c r="AG96" s="108"/>
      <c r="AH96" s="108"/>
      <c r="AI96" s="108"/>
      <c r="AJ96" s="108"/>
      <c r="AK96" s="108"/>
      <c r="AL96" s="108"/>
      <c r="AM96" s="108"/>
      <c r="AN96" s="108"/>
      <c r="AO96" s="108"/>
      <c r="AP96" s="108"/>
      <c r="AQ96" s="108"/>
      <c r="AR96" s="108"/>
      <c r="AS96" s="108"/>
      <c r="AT96" s="108"/>
      <c r="AU96" s="108"/>
      <c r="AV96" s="109"/>
      <c r="AW96" s="109"/>
      <c r="AX96" s="109"/>
      <c r="AY96" s="108"/>
      <c r="AZ96" s="107"/>
      <c r="BA96" s="107"/>
      <c r="BB96" s="107"/>
      <c r="BC96" s="108"/>
      <c r="BD96" s="108"/>
    </row>
    <row r="97" spans="1:56" x14ac:dyDescent="0.2">
      <c r="A97" s="107"/>
      <c r="B97" s="107"/>
      <c r="C97" s="107"/>
      <c r="D97" s="107"/>
      <c r="E97" s="108"/>
      <c r="F97" s="107"/>
      <c r="G97" s="107"/>
      <c r="H97" s="107"/>
      <c r="I97" s="107"/>
      <c r="J97" s="107"/>
      <c r="K97" s="107"/>
      <c r="L97" s="109"/>
      <c r="M97" s="109"/>
      <c r="N97" s="109"/>
      <c r="O97" s="109"/>
      <c r="P97" s="109"/>
      <c r="Q97" s="109"/>
      <c r="R97" s="109"/>
      <c r="S97" s="109"/>
      <c r="T97" s="109"/>
      <c r="U97" s="109"/>
      <c r="V97" s="108"/>
      <c r="W97" s="108"/>
      <c r="X97" s="108"/>
      <c r="Y97" s="108"/>
      <c r="Z97" s="108"/>
      <c r="AA97" s="108"/>
      <c r="AB97" s="108"/>
      <c r="AC97" s="108"/>
      <c r="AD97" s="108"/>
      <c r="AE97" s="108"/>
      <c r="AF97" s="108"/>
      <c r="AG97" s="108"/>
      <c r="AH97" s="108"/>
      <c r="AI97" s="108"/>
      <c r="AJ97" s="108"/>
      <c r="AK97" s="108"/>
      <c r="AL97" s="108"/>
      <c r="AM97" s="108"/>
      <c r="AN97" s="108"/>
      <c r="AO97" s="108"/>
      <c r="AP97" s="108"/>
      <c r="AQ97" s="108"/>
      <c r="AR97" s="108"/>
      <c r="AS97" s="108"/>
      <c r="AT97" s="108"/>
      <c r="AU97" s="108"/>
      <c r="AV97" s="109"/>
      <c r="AW97" s="109"/>
      <c r="AX97" s="109"/>
      <c r="AY97" s="108"/>
      <c r="AZ97" s="107"/>
      <c r="BA97" s="107"/>
      <c r="BB97" s="107"/>
      <c r="BC97" s="108"/>
      <c r="BD97" s="108"/>
    </row>
    <row r="98" spans="1:56" x14ac:dyDescent="0.2">
      <c r="A98" s="107"/>
      <c r="B98" s="107"/>
      <c r="C98" s="107"/>
      <c r="D98" s="107"/>
      <c r="E98" s="108"/>
      <c r="F98" s="107"/>
      <c r="G98" s="107"/>
      <c r="H98" s="107"/>
      <c r="I98" s="107"/>
      <c r="J98" s="107"/>
      <c r="K98" s="107"/>
      <c r="L98" s="109"/>
      <c r="M98" s="109"/>
      <c r="N98" s="109"/>
      <c r="O98" s="109"/>
      <c r="P98" s="109"/>
      <c r="Q98" s="109"/>
      <c r="R98" s="109"/>
      <c r="S98" s="109"/>
      <c r="T98" s="109"/>
      <c r="U98" s="109"/>
      <c r="V98" s="108"/>
      <c r="W98" s="108"/>
      <c r="X98" s="108"/>
      <c r="Y98" s="108"/>
      <c r="Z98" s="108"/>
      <c r="AA98" s="108"/>
      <c r="AB98" s="108"/>
      <c r="AC98" s="108"/>
      <c r="AD98" s="108"/>
      <c r="AE98" s="108"/>
      <c r="AF98" s="108"/>
      <c r="AG98" s="108"/>
      <c r="AH98" s="108"/>
      <c r="AI98" s="108"/>
      <c r="AJ98" s="108"/>
      <c r="AK98" s="108"/>
      <c r="AL98" s="108"/>
      <c r="AM98" s="108"/>
      <c r="AN98" s="108"/>
      <c r="AO98" s="108"/>
      <c r="AP98" s="108"/>
      <c r="AQ98" s="108"/>
      <c r="AR98" s="108"/>
      <c r="AS98" s="108"/>
      <c r="AT98" s="108"/>
      <c r="AU98" s="108"/>
      <c r="AV98" s="109"/>
      <c r="AW98" s="109"/>
      <c r="AX98" s="109"/>
      <c r="AY98" s="108"/>
      <c r="AZ98" s="107"/>
      <c r="BA98" s="107"/>
      <c r="BB98" s="107"/>
      <c r="BC98" s="108"/>
      <c r="BD98" s="108"/>
    </row>
    <row r="99" spans="1:56" x14ac:dyDescent="0.2">
      <c r="A99" s="107"/>
      <c r="B99" s="107"/>
      <c r="C99" s="107"/>
      <c r="D99" s="107"/>
      <c r="E99" s="108"/>
      <c r="F99" s="107"/>
      <c r="G99" s="107"/>
      <c r="H99" s="107"/>
      <c r="I99" s="107"/>
      <c r="J99" s="107"/>
      <c r="K99" s="107"/>
      <c r="L99" s="109"/>
      <c r="M99" s="109"/>
      <c r="N99" s="109"/>
      <c r="O99" s="109"/>
      <c r="P99" s="109"/>
      <c r="Q99" s="109"/>
      <c r="R99" s="109"/>
      <c r="S99" s="109"/>
      <c r="T99" s="109"/>
      <c r="U99" s="109"/>
      <c r="V99" s="108"/>
      <c r="W99" s="108"/>
      <c r="X99" s="108"/>
      <c r="Y99" s="108"/>
      <c r="Z99" s="108"/>
      <c r="AA99" s="108"/>
      <c r="AB99" s="108"/>
      <c r="AC99" s="108"/>
      <c r="AD99" s="108"/>
      <c r="AE99" s="108"/>
      <c r="AF99" s="108"/>
      <c r="AG99" s="108"/>
      <c r="AH99" s="108"/>
      <c r="AI99" s="108"/>
      <c r="AJ99" s="108"/>
      <c r="AK99" s="108"/>
      <c r="AL99" s="108"/>
      <c r="AM99" s="108"/>
      <c r="AN99" s="108"/>
      <c r="AO99" s="108"/>
      <c r="AP99" s="108"/>
      <c r="AQ99" s="108"/>
      <c r="AR99" s="108"/>
      <c r="AS99" s="108"/>
      <c r="AT99" s="108"/>
      <c r="AU99" s="108"/>
      <c r="AV99" s="109"/>
      <c r="AW99" s="109"/>
      <c r="AX99" s="109"/>
      <c r="AY99" s="108"/>
      <c r="AZ99" s="107"/>
      <c r="BA99" s="107"/>
      <c r="BB99" s="107"/>
      <c r="BC99" s="108"/>
      <c r="BD99" s="108"/>
    </row>
    <row r="100" spans="1:56" x14ac:dyDescent="0.2">
      <c r="A100" s="107"/>
      <c r="B100" s="107"/>
      <c r="C100" s="107"/>
      <c r="D100" s="107"/>
      <c r="E100" s="108"/>
      <c r="F100" s="107"/>
      <c r="G100" s="107"/>
      <c r="H100" s="107"/>
      <c r="I100" s="107"/>
      <c r="J100" s="107"/>
      <c r="K100" s="107"/>
      <c r="L100" s="109"/>
      <c r="M100" s="109"/>
      <c r="N100" s="109"/>
      <c r="O100" s="109"/>
      <c r="P100" s="109"/>
      <c r="Q100" s="109"/>
      <c r="R100" s="109"/>
      <c r="S100" s="109"/>
      <c r="T100" s="109"/>
      <c r="U100" s="109"/>
      <c r="V100" s="108"/>
      <c r="W100" s="108"/>
      <c r="X100" s="108"/>
      <c r="Y100" s="108"/>
      <c r="Z100" s="108"/>
      <c r="AA100" s="108"/>
      <c r="AB100" s="108"/>
      <c r="AC100" s="108"/>
      <c r="AD100" s="108"/>
      <c r="AE100" s="108"/>
      <c r="AF100" s="108"/>
      <c r="AG100" s="108"/>
      <c r="AH100" s="108"/>
      <c r="AI100" s="108"/>
      <c r="AJ100" s="108"/>
      <c r="AK100" s="108"/>
      <c r="AL100" s="108"/>
      <c r="AM100" s="108"/>
      <c r="AN100" s="108"/>
      <c r="AO100" s="108"/>
      <c r="AP100" s="108"/>
      <c r="AQ100" s="108"/>
      <c r="AR100" s="108"/>
      <c r="AS100" s="108"/>
      <c r="AT100" s="108"/>
      <c r="AU100" s="108"/>
      <c r="AV100" s="109"/>
      <c r="AW100" s="109"/>
      <c r="AX100" s="109"/>
      <c r="AY100" s="108"/>
      <c r="AZ100" s="107"/>
      <c r="BA100" s="107"/>
      <c r="BB100" s="107"/>
      <c r="BC100" s="108"/>
      <c r="BD100" s="108"/>
    </row>
    <row r="101" spans="1:56" x14ac:dyDescent="0.2">
      <c r="A101" s="107"/>
      <c r="B101" s="107"/>
      <c r="C101" s="107"/>
      <c r="D101" s="107"/>
      <c r="E101" s="108"/>
      <c r="F101" s="107"/>
      <c r="G101" s="107"/>
      <c r="H101" s="107"/>
      <c r="I101" s="107"/>
      <c r="J101" s="107"/>
      <c r="K101" s="107"/>
      <c r="L101" s="109"/>
      <c r="M101" s="109"/>
      <c r="N101" s="109"/>
      <c r="O101" s="109"/>
      <c r="P101" s="109"/>
      <c r="Q101" s="109"/>
      <c r="R101" s="109"/>
      <c r="S101" s="109"/>
      <c r="T101" s="109"/>
      <c r="U101" s="109"/>
      <c r="V101" s="108"/>
      <c r="W101" s="108"/>
      <c r="X101" s="108"/>
      <c r="Y101" s="108"/>
      <c r="Z101" s="108"/>
      <c r="AA101" s="108"/>
      <c r="AB101" s="108"/>
      <c r="AC101" s="108"/>
      <c r="AD101" s="108"/>
      <c r="AE101" s="108"/>
      <c r="AF101" s="108"/>
      <c r="AG101" s="108"/>
      <c r="AH101" s="108"/>
      <c r="AI101" s="108"/>
      <c r="AJ101" s="108"/>
      <c r="AK101" s="108"/>
      <c r="AL101" s="108"/>
      <c r="AM101" s="108"/>
      <c r="AN101" s="108"/>
      <c r="AO101" s="108"/>
      <c r="AP101" s="108"/>
      <c r="AQ101" s="108"/>
      <c r="AR101" s="108"/>
      <c r="AS101" s="108"/>
      <c r="AT101" s="108"/>
      <c r="AU101" s="108"/>
      <c r="AV101" s="109"/>
      <c r="AW101" s="109"/>
      <c r="AX101" s="109"/>
      <c r="AY101" s="108"/>
      <c r="AZ101" s="107"/>
      <c r="BA101" s="107"/>
      <c r="BB101" s="107"/>
      <c r="BC101" s="108"/>
      <c r="BD101" s="108"/>
    </row>
    <row r="102" spans="1:56" x14ac:dyDescent="0.2">
      <c r="A102" s="107"/>
      <c r="B102" s="107"/>
      <c r="C102" s="107"/>
      <c r="D102" s="107"/>
      <c r="E102" s="108"/>
      <c r="F102" s="107"/>
      <c r="G102" s="107"/>
      <c r="H102" s="107"/>
      <c r="I102" s="107"/>
      <c r="J102" s="107"/>
      <c r="K102" s="107"/>
      <c r="L102" s="109"/>
      <c r="M102" s="109"/>
      <c r="N102" s="109"/>
      <c r="O102" s="109"/>
      <c r="P102" s="109"/>
      <c r="Q102" s="109"/>
      <c r="R102" s="109"/>
      <c r="S102" s="109"/>
      <c r="T102" s="109"/>
      <c r="U102" s="109"/>
      <c r="V102" s="108"/>
      <c r="W102" s="108"/>
      <c r="X102" s="108"/>
      <c r="Y102" s="108"/>
      <c r="Z102" s="108"/>
      <c r="AA102" s="108"/>
      <c r="AB102" s="108"/>
      <c r="AC102" s="108"/>
      <c r="AD102" s="108"/>
      <c r="AE102" s="108"/>
      <c r="AF102" s="108"/>
      <c r="AG102" s="108"/>
      <c r="AH102" s="108"/>
      <c r="AI102" s="108"/>
      <c r="AJ102" s="108"/>
      <c r="AK102" s="108"/>
      <c r="AL102" s="108"/>
      <c r="AM102" s="108"/>
      <c r="AN102" s="108"/>
      <c r="AO102" s="108"/>
      <c r="AP102" s="108"/>
      <c r="AQ102" s="108"/>
      <c r="AR102" s="108"/>
      <c r="AS102" s="108"/>
      <c r="AT102" s="108"/>
      <c r="AU102" s="108"/>
      <c r="AV102" s="109"/>
      <c r="AW102" s="109"/>
      <c r="AX102" s="109"/>
      <c r="AY102" s="108"/>
      <c r="AZ102" s="107"/>
      <c r="BA102" s="107"/>
      <c r="BB102" s="107"/>
      <c r="BC102" s="108"/>
      <c r="BD102" s="108"/>
    </row>
    <row r="103" spans="1:56" x14ac:dyDescent="0.2">
      <c r="A103" s="107"/>
      <c r="B103" s="107"/>
      <c r="C103" s="107"/>
      <c r="D103" s="107"/>
      <c r="E103" s="108"/>
      <c r="F103" s="107"/>
      <c r="G103" s="107"/>
      <c r="H103" s="107"/>
      <c r="I103" s="107"/>
      <c r="J103" s="107"/>
      <c r="K103" s="107"/>
      <c r="L103" s="109"/>
      <c r="M103" s="109"/>
      <c r="N103" s="109"/>
      <c r="O103" s="109"/>
      <c r="P103" s="109"/>
      <c r="Q103" s="109"/>
      <c r="R103" s="109"/>
      <c r="S103" s="109"/>
      <c r="T103" s="109"/>
      <c r="U103" s="109"/>
      <c r="V103" s="108"/>
      <c r="W103" s="108"/>
      <c r="X103" s="108"/>
      <c r="Y103" s="108"/>
      <c r="Z103" s="108"/>
      <c r="AA103" s="108"/>
      <c r="AB103" s="108"/>
      <c r="AC103" s="108"/>
      <c r="AD103" s="108"/>
      <c r="AE103" s="108"/>
      <c r="AF103" s="108"/>
      <c r="AG103" s="108"/>
      <c r="AH103" s="108"/>
      <c r="AI103" s="108"/>
      <c r="AJ103" s="108"/>
      <c r="AK103" s="108"/>
      <c r="AL103" s="108"/>
      <c r="AM103" s="108"/>
      <c r="AN103" s="108"/>
      <c r="AO103" s="108"/>
      <c r="AP103" s="108"/>
      <c r="AQ103" s="108"/>
      <c r="AR103" s="108"/>
      <c r="AS103" s="108"/>
      <c r="AT103" s="108"/>
      <c r="AU103" s="108"/>
      <c r="AV103" s="109"/>
      <c r="AW103" s="109"/>
      <c r="AX103" s="109"/>
      <c r="AY103" s="108"/>
      <c r="AZ103" s="107"/>
      <c r="BA103" s="107"/>
      <c r="BB103" s="107"/>
      <c r="BC103" s="108"/>
      <c r="BD103" s="108"/>
    </row>
    <row r="104" spans="1:56" x14ac:dyDescent="0.2">
      <c r="A104" s="107"/>
      <c r="B104" s="107"/>
      <c r="C104" s="107"/>
      <c r="D104" s="107"/>
      <c r="E104" s="108"/>
      <c r="F104" s="107"/>
      <c r="G104" s="107"/>
      <c r="H104" s="107"/>
      <c r="I104" s="107"/>
      <c r="J104" s="107"/>
      <c r="K104" s="107"/>
      <c r="L104" s="109"/>
      <c r="M104" s="109"/>
      <c r="N104" s="109"/>
      <c r="O104" s="109"/>
      <c r="P104" s="109"/>
      <c r="Q104" s="109"/>
      <c r="R104" s="109"/>
      <c r="S104" s="109"/>
      <c r="T104" s="109"/>
      <c r="U104" s="109"/>
      <c r="V104" s="108"/>
      <c r="W104" s="108"/>
      <c r="X104" s="108"/>
      <c r="Y104" s="108"/>
      <c r="Z104" s="108"/>
      <c r="AA104" s="108"/>
      <c r="AB104" s="108"/>
      <c r="AC104" s="108"/>
      <c r="AD104" s="108"/>
      <c r="AE104" s="108"/>
      <c r="AF104" s="108"/>
      <c r="AG104" s="108"/>
      <c r="AH104" s="108"/>
      <c r="AI104" s="108"/>
      <c r="AJ104" s="108"/>
      <c r="AK104" s="108"/>
      <c r="AL104" s="108"/>
      <c r="AM104" s="108"/>
      <c r="AN104" s="108"/>
      <c r="AO104" s="108"/>
      <c r="AP104" s="108"/>
      <c r="AQ104" s="108"/>
      <c r="AR104" s="108"/>
      <c r="AS104" s="108"/>
      <c r="AT104" s="108"/>
      <c r="AU104" s="108"/>
      <c r="AV104" s="109"/>
      <c r="AW104" s="109"/>
      <c r="AX104" s="109"/>
      <c r="AY104" s="108"/>
      <c r="AZ104" s="107"/>
      <c r="BA104" s="107"/>
      <c r="BB104" s="107"/>
      <c r="BC104" s="108"/>
      <c r="BD104" s="108"/>
    </row>
    <row r="105" spans="1:56" x14ac:dyDescent="0.2">
      <c r="A105" s="107"/>
      <c r="B105" s="107"/>
      <c r="C105" s="107"/>
      <c r="D105" s="107"/>
      <c r="E105" s="108"/>
      <c r="F105" s="107"/>
      <c r="G105" s="107"/>
      <c r="H105" s="107"/>
      <c r="I105" s="107"/>
      <c r="J105" s="107"/>
      <c r="K105" s="107"/>
      <c r="L105" s="109"/>
      <c r="M105" s="109"/>
      <c r="N105" s="109"/>
      <c r="O105" s="109"/>
      <c r="P105" s="109"/>
      <c r="Q105" s="109"/>
      <c r="R105" s="109"/>
      <c r="S105" s="109"/>
      <c r="T105" s="109"/>
      <c r="U105" s="109"/>
      <c r="V105" s="108"/>
      <c r="W105" s="108"/>
      <c r="X105" s="108"/>
      <c r="Y105" s="108"/>
      <c r="Z105" s="108"/>
      <c r="AA105" s="108"/>
      <c r="AB105" s="108"/>
      <c r="AC105" s="108"/>
      <c r="AD105" s="108"/>
      <c r="AE105" s="108"/>
      <c r="AF105" s="108"/>
      <c r="AG105" s="108"/>
      <c r="AH105" s="108"/>
      <c r="AI105" s="108"/>
      <c r="AJ105" s="108"/>
      <c r="AK105" s="108"/>
      <c r="AL105" s="108"/>
      <c r="AM105" s="108"/>
      <c r="AN105" s="108"/>
      <c r="AO105" s="108"/>
      <c r="AP105" s="108"/>
      <c r="AQ105" s="108"/>
      <c r="AR105" s="108"/>
      <c r="AS105" s="108"/>
      <c r="AT105" s="108"/>
      <c r="AU105" s="108"/>
      <c r="AV105" s="109"/>
      <c r="AW105" s="109"/>
      <c r="AX105" s="109"/>
      <c r="AY105" s="108"/>
      <c r="AZ105" s="107"/>
      <c r="BA105" s="107"/>
      <c r="BB105" s="107"/>
      <c r="BC105" s="108"/>
      <c r="BD105" s="108"/>
    </row>
    <row r="106" spans="1:56" x14ac:dyDescent="0.2">
      <c r="A106" s="107"/>
      <c r="B106" s="107"/>
      <c r="C106" s="107"/>
      <c r="D106" s="107"/>
      <c r="E106" s="108"/>
      <c r="F106" s="107"/>
      <c r="G106" s="107"/>
      <c r="H106" s="107"/>
      <c r="I106" s="107"/>
      <c r="J106" s="107"/>
      <c r="K106" s="107"/>
      <c r="L106" s="109"/>
      <c r="M106" s="109"/>
      <c r="N106" s="109"/>
      <c r="O106" s="109"/>
      <c r="P106" s="109"/>
      <c r="Q106" s="109"/>
      <c r="R106" s="109"/>
      <c r="S106" s="109"/>
      <c r="T106" s="109"/>
      <c r="U106" s="109"/>
      <c r="V106" s="108"/>
      <c r="W106" s="108"/>
      <c r="X106" s="108"/>
      <c r="Y106" s="108"/>
      <c r="Z106" s="108"/>
      <c r="AA106" s="108"/>
      <c r="AB106" s="108"/>
      <c r="AC106" s="108"/>
      <c r="AD106" s="108"/>
      <c r="AE106" s="108"/>
      <c r="AF106" s="108"/>
      <c r="AG106" s="108"/>
      <c r="AH106" s="108"/>
      <c r="AI106" s="108"/>
      <c r="AJ106" s="108"/>
      <c r="AK106" s="108"/>
      <c r="AL106" s="108"/>
      <c r="AM106" s="108"/>
      <c r="AN106" s="108"/>
      <c r="AO106" s="108"/>
      <c r="AP106" s="108"/>
      <c r="AQ106" s="108"/>
      <c r="AR106" s="108"/>
      <c r="AS106" s="108"/>
      <c r="AT106" s="108"/>
      <c r="AU106" s="108"/>
      <c r="AV106" s="109"/>
      <c r="AW106" s="109"/>
      <c r="AX106" s="109"/>
      <c r="AY106" s="108"/>
      <c r="AZ106" s="107"/>
      <c r="BA106" s="107"/>
      <c r="BB106" s="107"/>
      <c r="BC106" s="108"/>
      <c r="BD106" s="108"/>
    </row>
    <row r="107" spans="1:56" x14ac:dyDescent="0.2">
      <c r="A107" s="107"/>
      <c r="B107" s="107"/>
      <c r="C107" s="107"/>
      <c r="D107" s="107"/>
      <c r="E107" s="108"/>
      <c r="F107" s="107"/>
      <c r="G107" s="107"/>
      <c r="H107" s="107"/>
      <c r="I107" s="107"/>
      <c r="J107" s="107"/>
      <c r="K107" s="107"/>
      <c r="L107" s="109"/>
      <c r="M107" s="109"/>
      <c r="N107" s="109"/>
      <c r="O107" s="109"/>
      <c r="P107" s="109"/>
      <c r="Q107" s="109"/>
      <c r="R107" s="109"/>
      <c r="S107" s="109"/>
      <c r="T107" s="109"/>
      <c r="U107" s="109"/>
      <c r="V107" s="108"/>
      <c r="W107" s="108"/>
      <c r="X107" s="108"/>
      <c r="Y107" s="108"/>
      <c r="Z107" s="108"/>
      <c r="AA107" s="108"/>
      <c r="AB107" s="108"/>
      <c r="AC107" s="108"/>
      <c r="AD107" s="108"/>
      <c r="AE107" s="108"/>
      <c r="AF107" s="108"/>
      <c r="AG107" s="108"/>
      <c r="AH107" s="108"/>
      <c r="AI107" s="108"/>
      <c r="AJ107" s="108"/>
      <c r="AK107" s="108"/>
      <c r="AL107" s="108"/>
      <c r="AM107" s="108"/>
      <c r="AN107" s="108"/>
      <c r="AO107" s="108"/>
      <c r="AP107" s="108"/>
      <c r="AQ107" s="108"/>
      <c r="AR107" s="108"/>
      <c r="AS107" s="108"/>
      <c r="AT107" s="108"/>
      <c r="AU107" s="108"/>
      <c r="AV107" s="109"/>
      <c r="AW107" s="109"/>
      <c r="AX107" s="109"/>
      <c r="AY107" s="108"/>
      <c r="AZ107" s="107"/>
      <c r="BA107" s="107"/>
      <c r="BB107" s="107"/>
      <c r="BC107" s="108"/>
      <c r="BD107" s="108"/>
    </row>
    <row r="108" spans="1:56" x14ac:dyDescent="0.2">
      <c r="A108" s="107"/>
      <c r="B108" s="107"/>
      <c r="C108" s="107"/>
      <c r="D108" s="107"/>
      <c r="E108" s="108"/>
      <c r="F108" s="107"/>
      <c r="G108" s="107"/>
      <c r="H108" s="107"/>
      <c r="I108" s="107"/>
      <c r="J108" s="107"/>
      <c r="K108" s="107"/>
      <c r="L108" s="109"/>
      <c r="M108" s="109"/>
      <c r="N108" s="109"/>
      <c r="O108" s="109"/>
      <c r="P108" s="109"/>
      <c r="Q108" s="109"/>
      <c r="R108" s="109"/>
      <c r="S108" s="109"/>
      <c r="T108" s="109"/>
      <c r="U108" s="109"/>
      <c r="V108" s="108"/>
      <c r="W108" s="108"/>
      <c r="X108" s="108"/>
      <c r="Y108" s="108"/>
      <c r="Z108" s="108"/>
      <c r="AA108" s="108"/>
      <c r="AB108" s="108"/>
      <c r="AC108" s="108"/>
      <c r="AD108" s="108"/>
      <c r="AE108" s="108"/>
      <c r="AF108" s="108"/>
      <c r="AG108" s="108"/>
      <c r="AH108" s="108"/>
      <c r="AI108" s="108"/>
      <c r="AJ108" s="108"/>
      <c r="AK108" s="108"/>
      <c r="AL108" s="108"/>
      <c r="AM108" s="108"/>
      <c r="AN108" s="108"/>
      <c r="AO108" s="108"/>
      <c r="AP108" s="108"/>
      <c r="AQ108" s="108"/>
      <c r="AR108" s="108"/>
      <c r="AS108" s="108"/>
      <c r="AT108" s="108"/>
      <c r="AU108" s="108"/>
      <c r="AV108" s="109"/>
      <c r="AW108" s="109"/>
      <c r="AX108" s="109"/>
      <c r="AY108" s="108"/>
      <c r="AZ108" s="107"/>
      <c r="BA108" s="107"/>
      <c r="BB108" s="107"/>
      <c r="BC108" s="108"/>
      <c r="BD108" s="108"/>
    </row>
    <row r="109" spans="1:56" x14ac:dyDescent="0.2">
      <c r="A109" s="107"/>
      <c r="B109" s="107"/>
      <c r="C109" s="107"/>
      <c r="D109" s="107"/>
      <c r="E109" s="108"/>
      <c r="F109" s="107"/>
      <c r="G109" s="107"/>
      <c r="H109" s="107"/>
      <c r="I109" s="107"/>
      <c r="J109" s="107"/>
      <c r="K109" s="107"/>
      <c r="L109" s="109"/>
      <c r="M109" s="109"/>
      <c r="N109" s="109"/>
      <c r="O109" s="109"/>
      <c r="P109" s="109"/>
      <c r="Q109" s="109"/>
      <c r="R109" s="109"/>
      <c r="S109" s="109"/>
      <c r="T109" s="109"/>
      <c r="U109" s="109"/>
      <c r="V109" s="108"/>
      <c r="W109" s="108"/>
      <c r="X109" s="108"/>
      <c r="Y109" s="108"/>
      <c r="Z109" s="108"/>
      <c r="AA109" s="108"/>
      <c r="AB109" s="108"/>
      <c r="AC109" s="108"/>
      <c r="AD109" s="108"/>
      <c r="AE109" s="108"/>
      <c r="AF109" s="108"/>
      <c r="AG109" s="108"/>
      <c r="AH109" s="108"/>
      <c r="AI109" s="108"/>
      <c r="AJ109" s="108"/>
      <c r="AK109" s="108"/>
      <c r="AL109" s="108"/>
      <c r="AM109" s="108"/>
      <c r="AN109" s="108"/>
      <c r="AO109" s="108"/>
      <c r="AP109" s="108"/>
      <c r="AQ109" s="108"/>
      <c r="AR109" s="108"/>
      <c r="AS109" s="108"/>
      <c r="AT109" s="108"/>
      <c r="AU109" s="108"/>
      <c r="AV109" s="109"/>
      <c r="AW109" s="109"/>
      <c r="AX109" s="109"/>
      <c r="AY109" s="108"/>
      <c r="AZ109" s="107"/>
      <c r="BA109" s="107"/>
      <c r="BB109" s="107"/>
      <c r="BC109" s="108"/>
      <c r="BD109" s="108"/>
    </row>
    <row r="110" spans="1:56" x14ac:dyDescent="0.2">
      <c r="A110" s="107"/>
      <c r="B110" s="107"/>
      <c r="C110" s="107"/>
      <c r="D110" s="107"/>
      <c r="E110" s="108"/>
      <c r="F110" s="107"/>
      <c r="G110" s="107"/>
      <c r="H110" s="107"/>
      <c r="I110" s="107"/>
      <c r="J110" s="107"/>
      <c r="K110" s="107"/>
      <c r="L110" s="109"/>
      <c r="M110" s="109"/>
      <c r="N110" s="109"/>
      <c r="O110" s="109"/>
      <c r="P110" s="109"/>
      <c r="Q110" s="109"/>
      <c r="R110" s="109"/>
      <c r="S110" s="109"/>
      <c r="T110" s="109"/>
      <c r="U110" s="109"/>
      <c r="V110" s="108"/>
      <c r="W110" s="108"/>
      <c r="X110" s="108"/>
      <c r="Y110" s="108"/>
      <c r="Z110" s="108"/>
      <c r="AA110" s="108"/>
      <c r="AB110" s="108"/>
      <c r="AC110" s="108"/>
      <c r="AD110" s="108"/>
      <c r="AE110" s="108"/>
      <c r="AF110" s="108"/>
      <c r="AG110" s="108"/>
      <c r="AH110" s="108"/>
      <c r="AI110" s="108"/>
      <c r="AJ110" s="108"/>
      <c r="AK110" s="108"/>
      <c r="AL110" s="108"/>
      <c r="AM110" s="108"/>
      <c r="AN110" s="108"/>
      <c r="AO110" s="108"/>
      <c r="AP110" s="108"/>
      <c r="AQ110" s="108"/>
      <c r="AR110" s="108"/>
      <c r="AS110" s="108"/>
      <c r="AT110" s="108"/>
      <c r="AU110" s="108"/>
      <c r="AV110" s="109"/>
      <c r="AW110" s="109"/>
      <c r="AX110" s="109"/>
      <c r="AY110" s="108"/>
      <c r="AZ110" s="107"/>
      <c r="BA110" s="107"/>
      <c r="BB110" s="107"/>
      <c r="BC110" s="108"/>
      <c r="BD110" s="108"/>
    </row>
    <row r="111" spans="1:56" x14ac:dyDescent="0.2">
      <c r="A111" s="107"/>
      <c r="B111" s="107"/>
      <c r="C111" s="107"/>
      <c r="D111" s="107"/>
      <c r="E111" s="108"/>
      <c r="F111" s="107"/>
      <c r="G111" s="107"/>
      <c r="H111" s="107"/>
      <c r="I111" s="107"/>
      <c r="J111" s="107"/>
      <c r="K111" s="107"/>
      <c r="L111" s="109"/>
      <c r="M111" s="109"/>
      <c r="N111" s="109"/>
      <c r="O111" s="109"/>
      <c r="P111" s="109"/>
      <c r="Q111" s="109"/>
      <c r="R111" s="109"/>
      <c r="S111" s="109"/>
      <c r="T111" s="109"/>
      <c r="U111" s="109"/>
      <c r="V111" s="108"/>
      <c r="W111" s="108"/>
      <c r="X111" s="108"/>
      <c r="Y111" s="108"/>
      <c r="Z111" s="108"/>
      <c r="AA111" s="108"/>
      <c r="AB111" s="108"/>
      <c r="AC111" s="108"/>
      <c r="AD111" s="108"/>
      <c r="AE111" s="108"/>
      <c r="AF111" s="108"/>
      <c r="AG111" s="108"/>
      <c r="AH111" s="108"/>
      <c r="AI111" s="108"/>
      <c r="AJ111" s="108"/>
      <c r="AK111" s="108"/>
      <c r="AL111" s="108"/>
      <c r="AM111" s="108"/>
      <c r="AN111" s="108"/>
      <c r="AO111" s="108"/>
      <c r="AP111" s="108"/>
      <c r="AQ111" s="108"/>
      <c r="AR111" s="108"/>
      <c r="AS111" s="108"/>
      <c r="AT111" s="108"/>
      <c r="AU111" s="108"/>
      <c r="AV111" s="109"/>
      <c r="AW111" s="109"/>
      <c r="AX111" s="109"/>
      <c r="AY111" s="108"/>
      <c r="AZ111" s="107"/>
      <c r="BA111" s="107"/>
      <c r="BB111" s="107"/>
      <c r="BC111" s="108"/>
      <c r="BD111" s="108"/>
    </row>
    <row r="112" spans="1:56" x14ac:dyDescent="0.2">
      <c r="A112" s="107"/>
      <c r="B112" s="107"/>
      <c r="C112" s="107"/>
      <c r="D112" s="107"/>
      <c r="E112" s="108"/>
      <c r="F112" s="107"/>
      <c r="G112" s="107"/>
      <c r="H112" s="107"/>
      <c r="I112" s="107"/>
      <c r="J112" s="107"/>
      <c r="K112" s="107"/>
      <c r="L112" s="109"/>
      <c r="M112" s="109"/>
      <c r="N112" s="109"/>
      <c r="O112" s="109"/>
      <c r="P112" s="109"/>
      <c r="Q112" s="109"/>
      <c r="R112" s="109"/>
      <c r="S112" s="109"/>
      <c r="T112" s="109"/>
      <c r="U112" s="109"/>
      <c r="V112" s="108"/>
      <c r="W112" s="108"/>
      <c r="X112" s="108"/>
      <c r="Y112" s="108"/>
      <c r="Z112" s="108"/>
      <c r="AA112" s="108"/>
      <c r="AB112" s="108"/>
      <c r="AC112" s="108"/>
      <c r="AD112" s="108"/>
      <c r="AE112" s="108"/>
      <c r="AF112" s="108"/>
      <c r="AG112" s="108"/>
      <c r="AH112" s="108"/>
      <c r="AI112" s="108"/>
      <c r="AJ112" s="108"/>
      <c r="AK112" s="108"/>
      <c r="AL112" s="108"/>
      <c r="AM112" s="108"/>
      <c r="AN112" s="108"/>
      <c r="AO112" s="108"/>
      <c r="AP112" s="108"/>
      <c r="AQ112" s="108"/>
      <c r="AR112" s="108"/>
      <c r="AS112" s="108"/>
      <c r="AT112" s="108"/>
      <c r="AU112" s="108"/>
      <c r="AV112" s="109"/>
      <c r="AW112" s="109"/>
      <c r="AX112" s="109"/>
      <c r="AY112" s="108"/>
      <c r="AZ112" s="107"/>
      <c r="BA112" s="107"/>
      <c r="BB112" s="107"/>
      <c r="BC112" s="108"/>
      <c r="BD112" s="108"/>
    </row>
    <row r="113" spans="1:56" x14ac:dyDescent="0.2">
      <c r="A113" s="107"/>
      <c r="B113" s="107"/>
      <c r="C113" s="107"/>
      <c r="D113" s="107"/>
      <c r="E113" s="108"/>
      <c r="F113" s="107"/>
      <c r="G113" s="107"/>
      <c r="H113" s="107"/>
      <c r="I113" s="107"/>
      <c r="J113" s="107"/>
      <c r="K113" s="107"/>
      <c r="L113" s="109"/>
      <c r="M113" s="109"/>
      <c r="N113" s="109"/>
      <c r="O113" s="109"/>
      <c r="P113" s="109"/>
      <c r="Q113" s="109"/>
      <c r="R113" s="109"/>
      <c r="S113" s="109"/>
      <c r="T113" s="109"/>
      <c r="U113" s="109"/>
      <c r="V113" s="108"/>
      <c r="W113" s="108"/>
      <c r="X113" s="108"/>
      <c r="Y113" s="108"/>
      <c r="Z113" s="108"/>
      <c r="AA113" s="108"/>
      <c r="AB113" s="108"/>
      <c r="AC113" s="108"/>
      <c r="AD113" s="108"/>
      <c r="AE113" s="108"/>
      <c r="AF113" s="108"/>
      <c r="AG113" s="108"/>
      <c r="AH113" s="108"/>
      <c r="AI113" s="108"/>
      <c r="AJ113" s="108"/>
      <c r="AK113" s="108"/>
      <c r="AL113" s="108"/>
      <c r="AM113" s="108"/>
      <c r="AN113" s="108"/>
      <c r="AO113" s="108"/>
      <c r="AP113" s="108"/>
      <c r="AQ113" s="108"/>
      <c r="AR113" s="108"/>
      <c r="AS113" s="108"/>
      <c r="AT113" s="108"/>
      <c r="AU113" s="108"/>
      <c r="AV113" s="109"/>
      <c r="AW113" s="109"/>
      <c r="AX113" s="109"/>
      <c r="AY113" s="108"/>
      <c r="AZ113" s="107"/>
      <c r="BA113" s="107"/>
      <c r="BB113" s="107"/>
      <c r="BC113" s="108"/>
      <c r="BD113" s="108"/>
    </row>
    <row r="114" spans="1:56" x14ac:dyDescent="0.2">
      <c r="A114" s="107"/>
      <c r="B114" s="107"/>
      <c r="C114" s="107"/>
      <c r="D114" s="107"/>
      <c r="E114" s="108"/>
      <c r="F114" s="107"/>
      <c r="G114" s="107"/>
      <c r="H114" s="107"/>
      <c r="I114" s="107"/>
      <c r="J114" s="107"/>
      <c r="K114" s="107"/>
      <c r="L114" s="109"/>
      <c r="M114" s="109"/>
      <c r="N114" s="109"/>
      <c r="O114" s="109"/>
      <c r="P114" s="109"/>
      <c r="Q114" s="109"/>
      <c r="R114" s="109"/>
      <c r="S114" s="109"/>
      <c r="T114" s="109"/>
      <c r="U114" s="109"/>
      <c r="V114" s="108"/>
      <c r="W114" s="108"/>
      <c r="X114" s="108"/>
      <c r="Y114" s="108"/>
      <c r="Z114" s="108"/>
      <c r="AA114" s="108"/>
      <c r="AB114" s="108"/>
      <c r="AC114" s="108"/>
      <c r="AD114" s="108"/>
      <c r="AE114" s="108"/>
      <c r="AF114" s="108"/>
      <c r="AG114" s="108"/>
      <c r="AH114" s="108"/>
      <c r="AI114" s="108"/>
      <c r="AJ114" s="108"/>
      <c r="AK114" s="108"/>
      <c r="AL114" s="108"/>
      <c r="AM114" s="108"/>
      <c r="AN114" s="108"/>
      <c r="AO114" s="108"/>
      <c r="AP114" s="108"/>
      <c r="AQ114" s="108"/>
      <c r="AR114" s="108"/>
      <c r="AS114" s="108"/>
      <c r="AT114" s="108"/>
      <c r="AU114" s="108"/>
      <c r="AV114" s="109"/>
      <c r="AW114" s="109"/>
      <c r="AX114" s="109"/>
      <c r="AY114" s="108"/>
      <c r="AZ114" s="107"/>
      <c r="BA114" s="107"/>
      <c r="BB114" s="107"/>
      <c r="BC114" s="108"/>
      <c r="BD114" s="108"/>
    </row>
  </sheetData>
  <sheetProtection formatCells="0" formatColumns="0" formatRows="0" insertRows="0" deleteRows="0" sort="0" autoFilter="0" pivotTables="0"/>
  <mergeCells count="72">
    <mergeCell ref="B20:H20"/>
    <mergeCell ref="I20:U20"/>
    <mergeCell ref="V20:AP20"/>
    <mergeCell ref="AR20:AW20"/>
    <mergeCell ref="B21:H21"/>
    <mergeCell ref="I21:U21"/>
    <mergeCell ref="V21:AP21"/>
    <mergeCell ref="AR21:AW21"/>
    <mergeCell ref="B17:U17"/>
    <mergeCell ref="AY17:BD20"/>
    <mergeCell ref="B18:H18"/>
    <mergeCell ref="I18:U18"/>
    <mergeCell ref="V18:AP18"/>
    <mergeCell ref="AR18:AW18"/>
    <mergeCell ref="B19:H19"/>
    <mergeCell ref="I19:U19"/>
    <mergeCell ref="V19:AP19"/>
    <mergeCell ref="AR19:AW19"/>
    <mergeCell ref="B14:D14"/>
    <mergeCell ref="F14:H14"/>
    <mergeCell ref="I14:K14"/>
    <mergeCell ref="S14:U14"/>
    <mergeCell ref="AZ14:BB14"/>
    <mergeCell ref="B15:D15"/>
    <mergeCell ref="F15:H15"/>
    <mergeCell ref="I15:K15"/>
    <mergeCell ref="S15:U15"/>
    <mergeCell ref="AZ15:BB15"/>
    <mergeCell ref="B12:D12"/>
    <mergeCell ref="F12:H12"/>
    <mergeCell ref="I12:K12"/>
    <mergeCell ref="S12:U12"/>
    <mergeCell ref="AZ12:BB12"/>
    <mergeCell ref="B13:D13"/>
    <mergeCell ref="F13:H13"/>
    <mergeCell ref="I13:K13"/>
    <mergeCell ref="S13:U13"/>
    <mergeCell ref="AZ13:BB13"/>
    <mergeCell ref="B10:D10"/>
    <mergeCell ref="F10:H10"/>
    <mergeCell ref="I10:K10"/>
    <mergeCell ref="S10:U10"/>
    <mergeCell ref="AZ10:BB10"/>
    <mergeCell ref="B11:D11"/>
    <mergeCell ref="F11:H11"/>
    <mergeCell ref="I11:K11"/>
    <mergeCell ref="S11:U11"/>
    <mergeCell ref="AZ11:BB11"/>
    <mergeCell ref="B8:K8"/>
    <mergeCell ref="AY8:BD8"/>
    <mergeCell ref="B9:D9"/>
    <mergeCell ref="F9:H9"/>
    <mergeCell ref="I9:K9"/>
    <mergeCell ref="S9:U9"/>
    <mergeCell ref="AZ9:BB9"/>
    <mergeCell ref="AA4:AU4"/>
    <mergeCell ref="B6:C6"/>
    <mergeCell ref="D6:H6"/>
    <mergeCell ref="I6:K6"/>
    <mergeCell ref="L6:U6"/>
    <mergeCell ref="V6:Z6"/>
    <mergeCell ref="AA6:AX6"/>
    <mergeCell ref="B1:AU1"/>
    <mergeCell ref="AV1:AX4"/>
    <mergeCell ref="BB1:BD2"/>
    <mergeCell ref="B2:AU2"/>
    <mergeCell ref="B3:D3"/>
    <mergeCell ref="E3:Z3"/>
    <mergeCell ref="AA3:AU3"/>
    <mergeCell ref="BB3:BD4"/>
    <mergeCell ref="B4:D4"/>
    <mergeCell ref="E4:Z4"/>
  </mergeCells>
  <dataValidations count="7">
    <dataValidation type="list" allowBlank="1" showInputMessage="1" showErrorMessage="1" sqref="AY10:AY15 KU10:KU15 UQ10:UQ15 AEM10:AEM15 AOI10:AOI15 AYE10:AYE15 BIA10:BIA15 BRW10:BRW15 CBS10:CBS15 CLO10:CLO15 CVK10:CVK15 DFG10:DFG15 DPC10:DPC15 DYY10:DYY15 EIU10:EIU15 ESQ10:ESQ15 FCM10:FCM15 FMI10:FMI15 FWE10:FWE15 GGA10:GGA15 GPW10:GPW15 GZS10:GZS15 HJO10:HJO15 HTK10:HTK15 IDG10:IDG15 INC10:INC15 IWY10:IWY15 JGU10:JGU15 JQQ10:JQQ15 KAM10:KAM15 KKI10:KKI15 KUE10:KUE15 LEA10:LEA15 LNW10:LNW15 LXS10:LXS15 MHO10:MHO15 MRK10:MRK15 NBG10:NBG15 NLC10:NLC15 NUY10:NUY15 OEU10:OEU15 OOQ10:OOQ15 OYM10:OYM15 PII10:PII15 PSE10:PSE15 QCA10:QCA15 QLW10:QLW15 QVS10:QVS15 RFO10:RFO15 RPK10:RPK15 RZG10:RZG15 SJC10:SJC15 SSY10:SSY15 TCU10:TCU15 TMQ10:TMQ15 TWM10:TWM15 UGI10:UGI15 UQE10:UQE15 VAA10:VAA15 VJW10:VJW15 VTS10:VTS15 WDO10:WDO15 WNK10:WNK15 WXG10:WXG15 AY65546:AY65551 KU65546:KU65551 UQ65546:UQ65551 AEM65546:AEM65551 AOI65546:AOI65551 AYE65546:AYE65551 BIA65546:BIA65551 BRW65546:BRW65551 CBS65546:CBS65551 CLO65546:CLO65551 CVK65546:CVK65551 DFG65546:DFG65551 DPC65546:DPC65551 DYY65546:DYY65551 EIU65546:EIU65551 ESQ65546:ESQ65551 FCM65546:FCM65551 FMI65546:FMI65551 FWE65546:FWE65551 GGA65546:GGA65551 GPW65546:GPW65551 GZS65546:GZS65551 HJO65546:HJO65551 HTK65546:HTK65551 IDG65546:IDG65551 INC65546:INC65551 IWY65546:IWY65551 JGU65546:JGU65551 JQQ65546:JQQ65551 KAM65546:KAM65551 KKI65546:KKI65551 KUE65546:KUE65551 LEA65546:LEA65551 LNW65546:LNW65551 LXS65546:LXS65551 MHO65546:MHO65551 MRK65546:MRK65551 NBG65546:NBG65551 NLC65546:NLC65551 NUY65546:NUY65551 OEU65546:OEU65551 OOQ65546:OOQ65551 OYM65546:OYM65551 PII65546:PII65551 PSE65546:PSE65551 QCA65546:QCA65551 QLW65546:QLW65551 QVS65546:QVS65551 RFO65546:RFO65551 RPK65546:RPK65551 RZG65546:RZG65551 SJC65546:SJC65551 SSY65546:SSY65551 TCU65546:TCU65551 TMQ65546:TMQ65551 TWM65546:TWM65551 UGI65546:UGI65551 UQE65546:UQE65551 VAA65546:VAA65551 VJW65546:VJW65551 VTS65546:VTS65551 WDO65546:WDO65551 WNK65546:WNK65551 WXG65546:WXG65551 AY131082:AY131087 KU131082:KU131087 UQ131082:UQ131087 AEM131082:AEM131087 AOI131082:AOI131087 AYE131082:AYE131087 BIA131082:BIA131087 BRW131082:BRW131087 CBS131082:CBS131087 CLO131082:CLO131087 CVK131082:CVK131087 DFG131082:DFG131087 DPC131082:DPC131087 DYY131082:DYY131087 EIU131082:EIU131087 ESQ131082:ESQ131087 FCM131082:FCM131087 FMI131082:FMI131087 FWE131082:FWE131087 GGA131082:GGA131087 GPW131082:GPW131087 GZS131082:GZS131087 HJO131082:HJO131087 HTK131082:HTK131087 IDG131082:IDG131087 INC131082:INC131087 IWY131082:IWY131087 JGU131082:JGU131087 JQQ131082:JQQ131087 KAM131082:KAM131087 KKI131082:KKI131087 KUE131082:KUE131087 LEA131082:LEA131087 LNW131082:LNW131087 LXS131082:LXS131087 MHO131082:MHO131087 MRK131082:MRK131087 NBG131082:NBG131087 NLC131082:NLC131087 NUY131082:NUY131087 OEU131082:OEU131087 OOQ131082:OOQ131087 OYM131082:OYM131087 PII131082:PII131087 PSE131082:PSE131087 QCA131082:QCA131087 QLW131082:QLW131087 QVS131082:QVS131087 RFO131082:RFO131087 RPK131082:RPK131087 RZG131082:RZG131087 SJC131082:SJC131087 SSY131082:SSY131087 TCU131082:TCU131087 TMQ131082:TMQ131087 TWM131082:TWM131087 UGI131082:UGI131087 UQE131082:UQE131087 VAA131082:VAA131087 VJW131082:VJW131087 VTS131082:VTS131087 WDO131082:WDO131087 WNK131082:WNK131087 WXG131082:WXG131087 AY196618:AY196623 KU196618:KU196623 UQ196618:UQ196623 AEM196618:AEM196623 AOI196618:AOI196623 AYE196618:AYE196623 BIA196618:BIA196623 BRW196618:BRW196623 CBS196618:CBS196623 CLO196618:CLO196623 CVK196618:CVK196623 DFG196618:DFG196623 DPC196618:DPC196623 DYY196618:DYY196623 EIU196618:EIU196623 ESQ196618:ESQ196623 FCM196618:FCM196623 FMI196618:FMI196623 FWE196618:FWE196623 GGA196618:GGA196623 GPW196618:GPW196623 GZS196618:GZS196623 HJO196618:HJO196623 HTK196618:HTK196623 IDG196618:IDG196623 INC196618:INC196623 IWY196618:IWY196623 JGU196618:JGU196623 JQQ196618:JQQ196623 KAM196618:KAM196623 KKI196618:KKI196623 KUE196618:KUE196623 LEA196618:LEA196623 LNW196618:LNW196623 LXS196618:LXS196623 MHO196618:MHO196623 MRK196618:MRK196623 NBG196618:NBG196623 NLC196618:NLC196623 NUY196618:NUY196623 OEU196618:OEU196623 OOQ196618:OOQ196623 OYM196618:OYM196623 PII196618:PII196623 PSE196618:PSE196623 QCA196618:QCA196623 QLW196618:QLW196623 QVS196618:QVS196623 RFO196618:RFO196623 RPK196618:RPK196623 RZG196618:RZG196623 SJC196618:SJC196623 SSY196618:SSY196623 TCU196618:TCU196623 TMQ196618:TMQ196623 TWM196618:TWM196623 UGI196618:UGI196623 UQE196618:UQE196623 VAA196618:VAA196623 VJW196618:VJW196623 VTS196618:VTS196623 WDO196618:WDO196623 WNK196618:WNK196623 WXG196618:WXG196623 AY262154:AY262159 KU262154:KU262159 UQ262154:UQ262159 AEM262154:AEM262159 AOI262154:AOI262159 AYE262154:AYE262159 BIA262154:BIA262159 BRW262154:BRW262159 CBS262154:CBS262159 CLO262154:CLO262159 CVK262154:CVK262159 DFG262154:DFG262159 DPC262154:DPC262159 DYY262154:DYY262159 EIU262154:EIU262159 ESQ262154:ESQ262159 FCM262154:FCM262159 FMI262154:FMI262159 FWE262154:FWE262159 GGA262154:GGA262159 GPW262154:GPW262159 GZS262154:GZS262159 HJO262154:HJO262159 HTK262154:HTK262159 IDG262154:IDG262159 INC262154:INC262159 IWY262154:IWY262159 JGU262154:JGU262159 JQQ262154:JQQ262159 KAM262154:KAM262159 KKI262154:KKI262159 KUE262154:KUE262159 LEA262154:LEA262159 LNW262154:LNW262159 LXS262154:LXS262159 MHO262154:MHO262159 MRK262154:MRK262159 NBG262154:NBG262159 NLC262154:NLC262159 NUY262154:NUY262159 OEU262154:OEU262159 OOQ262154:OOQ262159 OYM262154:OYM262159 PII262154:PII262159 PSE262154:PSE262159 QCA262154:QCA262159 QLW262154:QLW262159 QVS262154:QVS262159 RFO262154:RFO262159 RPK262154:RPK262159 RZG262154:RZG262159 SJC262154:SJC262159 SSY262154:SSY262159 TCU262154:TCU262159 TMQ262154:TMQ262159 TWM262154:TWM262159 UGI262154:UGI262159 UQE262154:UQE262159 VAA262154:VAA262159 VJW262154:VJW262159 VTS262154:VTS262159 WDO262154:WDO262159 WNK262154:WNK262159 WXG262154:WXG262159 AY327690:AY327695 KU327690:KU327695 UQ327690:UQ327695 AEM327690:AEM327695 AOI327690:AOI327695 AYE327690:AYE327695 BIA327690:BIA327695 BRW327690:BRW327695 CBS327690:CBS327695 CLO327690:CLO327695 CVK327690:CVK327695 DFG327690:DFG327695 DPC327690:DPC327695 DYY327690:DYY327695 EIU327690:EIU327695 ESQ327690:ESQ327695 FCM327690:FCM327695 FMI327690:FMI327695 FWE327690:FWE327695 GGA327690:GGA327695 GPW327690:GPW327695 GZS327690:GZS327695 HJO327690:HJO327695 HTK327690:HTK327695 IDG327690:IDG327695 INC327690:INC327695 IWY327690:IWY327695 JGU327690:JGU327695 JQQ327690:JQQ327695 KAM327690:KAM327695 KKI327690:KKI327695 KUE327690:KUE327695 LEA327690:LEA327695 LNW327690:LNW327695 LXS327690:LXS327695 MHO327690:MHO327695 MRK327690:MRK327695 NBG327690:NBG327695 NLC327690:NLC327695 NUY327690:NUY327695 OEU327690:OEU327695 OOQ327690:OOQ327695 OYM327690:OYM327695 PII327690:PII327695 PSE327690:PSE327695 QCA327690:QCA327695 QLW327690:QLW327695 QVS327690:QVS327695 RFO327690:RFO327695 RPK327690:RPK327695 RZG327690:RZG327695 SJC327690:SJC327695 SSY327690:SSY327695 TCU327690:TCU327695 TMQ327690:TMQ327695 TWM327690:TWM327695 UGI327690:UGI327695 UQE327690:UQE327695 VAA327690:VAA327695 VJW327690:VJW327695 VTS327690:VTS327695 WDO327690:WDO327695 WNK327690:WNK327695 WXG327690:WXG327695 AY393226:AY393231 KU393226:KU393231 UQ393226:UQ393231 AEM393226:AEM393231 AOI393226:AOI393231 AYE393226:AYE393231 BIA393226:BIA393231 BRW393226:BRW393231 CBS393226:CBS393231 CLO393226:CLO393231 CVK393226:CVK393231 DFG393226:DFG393231 DPC393226:DPC393231 DYY393226:DYY393231 EIU393226:EIU393231 ESQ393226:ESQ393231 FCM393226:FCM393231 FMI393226:FMI393231 FWE393226:FWE393231 GGA393226:GGA393231 GPW393226:GPW393231 GZS393226:GZS393231 HJO393226:HJO393231 HTK393226:HTK393231 IDG393226:IDG393231 INC393226:INC393231 IWY393226:IWY393231 JGU393226:JGU393231 JQQ393226:JQQ393231 KAM393226:KAM393231 KKI393226:KKI393231 KUE393226:KUE393231 LEA393226:LEA393231 LNW393226:LNW393231 LXS393226:LXS393231 MHO393226:MHO393231 MRK393226:MRK393231 NBG393226:NBG393231 NLC393226:NLC393231 NUY393226:NUY393231 OEU393226:OEU393231 OOQ393226:OOQ393231 OYM393226:OYM393231 PII393226:PII393231 PSE393226:PSE393231 QCA393226:QCA393231 QLW393226:QLW393231 QVS393226:QVS393231 RFO393226:RFO393231 RPK393226:RPK393231 RZG393226:RZG393231 SJC393226:SJC393231 SSY393226:SSY393231 TCU393226:TCU393231 TMQ393226:TMQ393231 TWM393226:TWM393231 UGI393226:UGI393231 UQE393226:UQE393231 VAA393226:VAA393231 VJW393226:VJW393231 VTS393226:VTS393231 WDO393226:WDO393231 WNK393226:WNK393231 WXG393226:WXG393231 AY458762:AY458767 KU458762:KU458767 UQ458762:UQ458767 AEM458762:AEM458767 AOI458762:AOI458767 AYE458762:AYE458767 BIA458762:BIA458767 BRW458762:BRW458767 CBS458762:CBS458767 CLO458762:CLO458767 CVK458762:CVK458767 DFG458762:DFG458767 DPC458762:DPC458767 DYY458762:DYY458767 EIU458762:EIU458767 ESQ458762:ESQ458767 FCM458762:FCM458767 FMI458762:FMI458767 FWE458762:FWE458767 GGA458762:GGA458767 GPW458762:GPW458767 GZS458762:GZS458767 HJO458762:HJO458767 HTK458762:HTK458767 IDG458762:IDG458767 INC458762:INC458767 IWY458762:IWY458767 JGU458762:JGU458767 JQQ458762:JQQ458767 KAM458762:KAM458767 KKI458762:KKI458767 KUE458762:KUE458767 LEA458762:LEA458767 LNW458762:LNW458767 LXS458762:LXS458767 MHO458762:MHO458767 MRK458762:MRK458767 NBG458762:NBG458767 NLC458762:NLC458767 NUY458762:NUY458767 OEU458762:OEU458767 OOQ458762:OOQ458767 OYM458762:OYM458767 PII458762:PII458767 PSE458762:PSE458767 QCA458762:QCA458767 QLW458762:QLW458767 QVS458762:QVS458767 RFO458762:RFO458767 RPK458762:RPK458767 RZG458762:RZG458767 SJC458762:SJC458767 SSY458762:SSY458767 TCU458762:TCU458767 TMQ458762:TMQ458767 TWM458762:TWM458767 UGI458762:UGI458767 UQE458762:UQE458767 VAA458762:VAA458767 VJW458762:VJW458767 VTS458762:VTS458767 WDO458762:WDO458767 WNK458762:WNK458767 WXG458762:WXG458767 AY524298:AY524303 KU524298:KU524303 UQ524298:UQ524303 AEM524298:AEM524303 AOI524298:AOI524303 AYE524298:AYE524303 BIA524298:BIA524303 BRW524298:BRW524303 CBS524298:CBS524303 CLO524298:CLO524303 CVK524298:CVK524303 DFG524298:DFG524303 DPC524298:DPC524303 DYY524298:DYY524303 EIU524298:EIU524303 ESQ524298:ESQ524303 FCM524298:FCM524303 FMI524298:FMI524303 FWE524298:FWE524303 GGA524298:GGA524303 GPW524298:GPW524303 GZS524298:GZS524303 HJO524298:HJO524303 HTK524298:HTK524303 IDG524298:IDG524303 INC524298:INC524303 IWY524298:IWY524303 JGU524298:JGU524303 JQQ524298:JQQ524303 KAM524298:KAM524303 KKI524298:KKI524303 KUE524298:KUE524303 LEA524298:LEA524303 LNW524298:LNW524303 LXS524298:LXS524303 MHO524298:MHO524303 MRK524298:MRK524303 NBG524298:NBG524303 NLC524298:NLC524303 NUY524298:NUY524303 OEU524298:OEU524303 OOQ524298:OOQ524303 OYM524298:OYM524303 PII524298:PII524303 PSE524298:PSE524303 QCA524298:QCA524303 QLW524298:QLW524303 QVS524298:QVS524303 RFO524298:RFO524303 RPK524298:RPK524303 RZG524298:RZG524303 SJC524298:SJC524303 SSY524298:SSY524303 TCU524298:TCU524303 TMQ524298:TMQ524303 TWM524298:TWM524303 UGI524298:UGI524303 UQE524298:UQE524303 VAA524298:VAA524303 VJW524298:VJW524303 VTS524298:VTS524303 WDO524298:WDO524303 WNK524298:WNK524303 WXG524298:WXG524303 AY589834:AY589839 KU589834:KU589839 UQ589834:UQ589839 AEM589834:AEM589839 AOI589834:AOI589839 AYE589834:AYE589839 BIA589834:BIA589839 BRW589834:BRW589839 CBS589834:CBS589839 CLO589834:CLO589839 CVK589834:CVK589839 DFG589834:DFG589839 DPC589834:DPC589839 DYY589834:DYY589839 EIU589834:EIU589839 ESQ589834:ESQ589839 FCM589834:FCM589839 FMI589834:FMI589839 FWE589834:FWE589839 GGA589834:GGA589839 GPW589834:GPW589839 GZS589834:GZS589839 HJO589834:HJO589839 HTK589834:HTK589839 IDG589834:IDG589839 INC589834:INC589839 IWY589834:IWY589839 JGU589834:JGU589839 JQQ589834:JQQ589839 KAM589834:KAM589839 KKI589834:KKI589839 KUE589834:KUE589839 LEA589834:LEA589839 LNW589834:LNW589839 LXS589834:LXS589839 MHO589834:MHO589839 MRK589834:MRK589839 NBG589834:NBG589839 NLC589834:NLC589839 NUY589834:NUY589839 OEU589834:OEU589839 OOQ589834:OOQ589839 OYM589834:OYM589839 PII589834:PII589839 PSE589834:PSE589839 QCA589834:QCA589839 QLW589834:QLW589839 QVS589834:QVS589839 RFO589834:RFO589839 RPK589834:RPK589839 RZG589834:RZG589839 SJC589834:SJC589839 SSY589834:SSY589839 TCU589834:TCU589839 TMQ589834:TMQ589839 TWM589834:TWM589839 UGI589834:UGI589839 UQE589834:UQE589839 VAA589834:VAA589839 VJW589834:VJW589839 VTS589834:VTS589839 WDO589834:WDO589839 WNK589834:WNK589839 WXG589834:WXG589839 AY655370:AY655375 KU655370:KU655375 UQ655370:UQ655375 AEM655370:AEM655375 AOI655370:AOI655375 AYE655370:AYE655375 BIA655370:BIA655375 BRW655370:BRW655375 CBS655370:CBS655375 CLO655370:CLO655375 CVK655370:CVK655375 DFG655370:DFG655375 DPC655370:DPC655375 DYY655370:DYY655375 EIU655370:EIU655375 ESQ655370:ESQ655375 FCM655370:FCM655375 FMI655370:FMI655375 FWE655370:FWE655375 GGA655370:GGA655375 GPW655370:GPW655375 GZS655370:GZS655375 HJO655370:HJO655375 HTK655370:HTK655375 IDG655370:IDG655375 INC655370:INC655375 IWY655370:IWY655375 JGU655370:JGU655375 JQQ655370:JQQ655375 KAM655370:KAM655375 KKI655370:KKI655375 KUE655370:KUE655375 LEA655370:LEA655375 LNW655370:LNW655375 LXS655370:LXS655375 MHO655370:MHO655375 MRK655370:MRK655375 NBG655370:NBG655375 NLC655370:NLC655375 NUY655370:NUY655375 OEU655370:OEU655375 OOQ655370:OOQ655375 OYM655370:OYM655375 PII655370:PII655375 PSE655370:PSE655375 QCA655370:QCA655375 QLW655370:QLW655375 QVS655370:QVS655375 RFO655370:RFO655375 RPK655370:RPK655375 RZG655370:RZG655375 SJC655370:SJC655375 SSY655370:SSY655375 TCU655370:TCU655375 TMQ655370:TMQ655375 TWM655370:TWM655375 UGI655370:UGI655375 UQE655370:UQE655375 VAA655370:VAA655375 VJW655370:VJW655375 VTS655370:VTS655375 WDO655370:WDO655375 WNK655370:WNK655375 WXG655370:WXG655375 AY720906:AY720911 KU720906:KU720911 UQ720906:UQ720911 AEM720906:AEM720911 AOI720906:AOI720911 AYE720906:AYE720911 BIA720906:BIA720911 BRW720906:BRW720911 CBS720906:CBS720911 CLO720906:CLO720911 CVK720906:CVK720911 DFG720906:DFG720911 DPC720906:DPC720911 DYY720906:DYY720911 EIU720906:EIU720911 ESQ720906:ESQ720911 FCM720906:FCM720911 FMI720906:FMI720911 FWE720906:FWE720911 GGA720906:GGA720911 GPW720906:GPW720911 GZS720906:GZS720911 HJO720906:HJO720911 HTK720906:HTK720911 IDG720906:IDG720911 INC720906:INC720911 IWY720906:IWY720911 JGU720906:JGU720911 JQQ720906:JQQ720911 KAM720906:KAM720911 KKI720906:KKI720911 KUE720906:KUE720911 LEA720906:LEA720911 LNW720906:LNW720911 LXS720906:LXS720911 MHO720906:MHO720911 MRK720906:MRK720911 NBG720906:NBG720911 NLC720906:NLC720911 NUY720906:NUY720911 OEU720906:OEU720911 OOQ720906:OOQ720911 OYM720906:OYM720911 PII720906:PII720911 PSE720906:PSE720911 QCA720906:QCA720911 QLW720906:QLW720911 QVS720906:QVS720911 RFO720906:RFO720911 RPK720906:RPK720911 RZG720906:RZG720911 SJC720906:SJC720911 SSY720906:SSY720911 TCU720906:TCU720911 TMQ720906:TMQ720911 TWM720906:TWM720911 UGI720906:UGI720911 UQE720906:UQE720911 VAA720906:VAA720911 VJW720906:VJW720911 VTS720906:VTS720911 WDO720906:WDO720911 WNK720906:WNK720911 WXG720906:WXG720911 AY786442:AY786447 KU786442:KU786447 UQ786442:UQ786447 AEM786442:AEM786447 AOI786442:AOI786447 AYE786442:AYE786447 BIA786442:BIA786447 BRW786442:BRW786447 CBS786442:CBS786447 CLO786442:CLO786447 CVK786442:CVK786447 DFG786442:DFG786447 DPC786442:DPC786447 DYY786442:DYY786447 EIU786442:EIU786447 ESQ786442:ESQ786447 FCM786442:FCM786447 FMI786442:FMI786447 FWE786442:FWE786447 GGA786442:GGA786447 GPW786442:GPW786447 GZS786442:GZS786447 HJO786442:HJO786447 HTK786442:HTK786447 IDG786442:IDG786447 INC786442:INC786447 IWY786442:IWY786447 JGU786442:JGU786447 JQQ786442:JQQ786447 KAM786442:KAM786447 KKI786442:KKI786447 KUE786442:KUE786447 LEA786442:LEA786447 LNW786442:LNW786447 LXS786442:LXS786447 MHO786442:MHO786447 MRK786442:MRK786447 NBG786442:NBG786447 NLC786442:NLC786447 NUY786442:NUY786447 OEU786442:OEU786447 OOQ786442:OOQ786447 OYM786442:OYM786447 PII786442:PII786447 PSE786442:PSE786447 QCA786442:QCA786447 QLW786442:QLW786447 QVS786442:QVS786447 RFO786442:RFO786447 RPK786442:RPK786447 RZG786442:RZG786447 SJC786442:SJC786447 SSY786442:SSY786447 TCU786442:TCU786447 TMQ786442:TMQ786447 TWM786442:TWM786447 UGI786442:UGI786447 UQE786442:UQE786447 VAA786442:VAA786447 VJW786442:VJW786447 VTS786442:VTS786447 WDO786442:WDO786447 WNK786442:WNK786447 WXG786442:WXG786447 AY851978:AY851983 KU851978:KU851983 UQ851978:UQ851983 AEM851978:AEM851983 AOI851978:AOI851983 AYE851978:AYE851983 BIA851978:BIA851983 BRW851978:BRW851983 CBS851978:CBS851983 CLO851978:CLO851983 CVK851978:CVK851983 DFG851978:DFG851983 DPC851978:DPC851983 DYY851978:DYY851983 EIU851978:EIU851983 ESQ851978:ESQ851983 FCM851978:FCM851983 FMI851978:FMI851983 FWE851978:FWE851983 GGA851978:GGA851983 GPW851978:GPW851983 GZS851978:GZS851983 HJO851978:HJO851983 HTK851978:HTK851983 IDG851978:IDG851983 INC851978:INC851983 IWY851978:IWY851983 JGU851978:JGU851983 JQQ851978:JQQ851983 KAM851978:KAM851983 KKI851978:KKI851983 KUE851978:KUE851983 LEA851978:LEA851983 LNW851978:LNW851983 LXS851978:LXS851983 MHO851978:MHO851983 MRK851978:MRK851983 NBG851978:NBG851983 NLC851978:NLC851983 NUY851978:NUY851983 OEU851978:OEU851983 OOQ851978:OOQ851983 OYM851978:OYM851983 PII851978:PII851983 PSE851978:PSE851983 QCA851978:QCA851983 QLW851978:QLW851983 QVS851978:QVS851983 RFO851978:RFO851983 RPK851978:RPK851983 RZG851978:RZG851983 SJC851978:SJC851983 SSY851978:SSY851983 TCU851978:TCU851983 TMQ851978:TMQ851983 TWM851978:TWM851983 UGI851978:UGI851983 UQE851978:UQE851983 VAA851978:VAA851983 VJW851978:VJW851983 VTS851978:VTS851983 WDO851978:WDO851983 WNK851978:WNK851983 WXG851978:WXG851983 AY917514:AY917519 KU917514:KU917519 UQ917514:UQ917519 AEM917514:AEM917519 AOI917514:AOI917519 AYE917514:AYE917519 BIA917514:BIA917519 BRW917514:BRW917519 CBS917514:CBS917519 CLO917514:CLO917519 CVK917514:CVK917519 DFG917514:DFG917519 DPC917514:DPC917519 DYY917514:DYY917519 EIU917514:EIU917519 ESQ917514:ESQ917519 FCM917514:FCM917519 FMI917514:FMI917519 FWE917514:FWE917519 GGA917514:GGA917519 GPW917514:GPW917519 GZS917514:GZS917519 HJO917514:HJO917519 HTK917514:HTK917519 IDG917514:IDG917519 INC917514:INC917519 IWY917514:IWY917519 JGU917514:JGU917519 JQQ917514:JQQ917519 KAM917514:KAM917519 KKI917514:KKI917519 KUE917514:KUE917519 LEA917514:LEA917519 LNW917514:LNW917519 LXS917514:LXS917519 MHO917514:MHO917519 MRK917514:MRK917519 NBG917514:NBG917519 NLC917514:NLC917519 NUY917514:NUY917519 OEU917514:OEU917519 OOQ917514:OOQ917519 OYM917514:OYM917519 PII917514:PII917519 PSE917514:PSE917519 QCA917514:QCA917519 QLW917514:QLW917519 QVS917514:QVS917519 RFO917514:RFO917519 RPK917514:RPK917519 RZG917514:RZG917519 SJC917514:SJC917519 SSY917514:SSY917519 TCU917514:TCU917519 TMQ917514:TMQ917519 TWM917514:TWM917519 UGI917514:UGI917519 UQE917514:UQE917519 VAA917514:VAA917519 VJW917514:VJW917519 VTS917514:VTS917519 WDO917514:WDO917519 WNK917514:WNK917519 WXG917514:WXG917519 AY983050:AY983055 KU983050:KU983055 UQ983050:UQ983055 AEM983050:AEM983055 AOI983050:AOI983055 AYE983050:AYE983055 BIA983050:BIA983055 BRW983050:BRW983055 CBS983050:CBS983055 CLO983050:CLO983055 CVK983050:CVK983055 DFG983050:DFG983055 DPC983050:DPC983055 DYY983050:DYY983055 EIU983050:EIU983055 ESQ983050:ESQ983055 FCM983050:FCM983055 FMI983050:FMI983055 FWE983050:FWE983055 GGA983050:GGA983055 GPW983050:GPW983055 GZS983050:GZS983055 HJO983050:HJO983055 HTK983050:HTK983055 IDG983050:IDG983055 INC983050:INC983055 IWY983050:IWY983055 JGU983050:JGU983055 JQQ983050:JQQ983055 KAM983050:KAM983055 KKI983050:KKI983055 KUE983050:KUE983055 LEA983050:LEA983055 LNW983050:LNW983055 LXS983050:LXS983055 MHO983050:MHO983055 MRK983050:MRK983055 NBG983050:NBG983055 NLC983050:NLC983055 NUY983050:NUY983055 OEU983050:OEU983055 OOQ983050:OOQ983055 OYM983050:OYM983055 PII983050:PII983055 PSE983050:PSE983055 QCA983050:QCA983055 QLW983050:QLW983055 QVS983050:QVS983055 RFO983050:RFO983055 RPK983050:RPK983055 RZG983050:RZG983055 SJC983050:SJC983055 SSY983050:SSY983055 TCU983050:TCU983055 TMQ983050:TMQ983055 TWM983050:TWM983055 UGI983050:UGI983055 UQE983050:UQE983055 VAA983050:VAA983055 VJW983050:VJW983055 VTS983050:VTS983055 WDO983050:WDO983055 WNK983050:WNK983055 WXG983050:WXG983055">
      <formula1>Monitoreo</formula1>
    </dataValidation>
    <dataValidation type="list" allowBlank="1" showInputMessage="1" sqref="AV10:AV15 KR10:KR15 UN10:UN15 AEJ10:AEJ15 AOF10:AOF15 AYB10:AYB15 BHX10:BHX15 BRT10:BRT15 CBP10:CBP15 CLL10:CLL15 CVH10:CVH15 DFD10:DFD15 DOZ10:DOZ15 DYV10:DYV15 EIR10:EIR15 ESN10:ESN15 FCJ10:FCJ15 FMF10:FMF15 FWB10:FWB15 GFX10:GFX15 GPT10:GPT15 GZP10:GZP15 HJL10:HJL15 HTH10:HTH15 IDD10:IDD15 IMZ10:IMZ15 IWV10:IWV15 JGR10:JGR15 JQN10:JQN15 KAJ10:KAJ15 KKF10:KKF15 KUB10:KUB15 LDX10:LDX15 LNT10:LNT15 LXP10:LXP15 MHL10:MHL15 MRH10:MRH15 NBD10:NBD15 NKZ10:NKZ15 NUV10:NUV15 OER10:OER15 OON10:OON15 OYJ10:OYJ15 PIF10:PIF15 PSB10:PSB15 QBX10:QBX15 QLT10:QLT15 QVP10:QVP15 RFL10:RFL15 RPH10:RPH15 RZD10:RZD15 SIZ10:SIZ15 SSV10:SSV15 TCR10:TCR15 TMN10:TMN15 TWJ10:TWJ15 UGF10:UGF15 UQB10:UQB15 UZX10:UZX15 VJT10:VJT15 VTP10:VTP15 WDL10:WDL15 WNH10:WNH15 WXD10:WXD15 AV65546:AV65551 KR65546:KR65551 UN65546:UN65551 AEJ65546:AEJ65551 AOF65546:AOF65551 AYB65546:AYB65551 BHX65546:BHX65551 BRT65546:BRT65551 CBP65546:CBP65551 CLL65546:CLL65551 CVH65546:CVH65551 DFD65546:DFD65551 DOZ65546:DOZ65551 DYV65546:DYV65551 EIR65546:EIR65551 ESN65546:ESN65551 FCJ65546:FCJ65551 FMF65546:FMF65551 FWB65546:FWB65551 GFX65546:GFX65551 GPT65546:GPT65551 GZP65546:GZP65551 HJL65546:HJL65551 HTH65546:HTH65551 IDD65546:IDD65551 IMZ65546:IMZ65551 IWV65546:IWV65551 JGR65546:JGR65551 JQN65546:JQN65551 KAJ65546:KAJ65551 KKF65546:KKF65551 KUB65546:KUB65551 LDX65546:LDX65551 LNT65546:LNT65551 LXP65546:LXP65551 MHL65546:MHL65551 MRH65546:MRH65551 NBD65546:NBD65551 NKZ65546:NKZ65551 NUV65546:NUV65551 OER65546:OER65551 OON65546:OON65551 OYJ65546:OYJ65551 PIF65546:PIF65551 PSB65546:PSB65551 QBX65546:QBX65551 QLT65546:QLT65551 QVP65546:QVP65551 RFL65546:RFL65551 RPH65546:RPH65551 RZD65546:RZD65551 SIZ65546:SIZ65551 SSV65546:SSV65551 TCR65546:TCR65551 TMN65546:TMN65551 TWJ65546:TWJ65551 UGF65546:UGF65551 UQB65546:UQB65551 UZX65546:UZX65551 VJT65546:VJT65551 VTP65546:VTP65551 WDL65546:WDL65551 WNH65546:WNH65551 WXD65546:WXD65551 AV131082:AV131087 KR131082:KR131087 UN131082:UN131087 AEJ131082:AEJ131087 AOF131082:AOF131087 AYB131082:AYB131087 BHX131082:BHX131087 BRT131082:BRT131087 CBP131082:CBP131087 CLL131082:CLL131087 CVH131082:CVH131087 DFD131082:DFD131087 DOZ131082:DOZ131087 DYV131082:DYV131087 EIR131082:EIR131087 ESN131082:ESN131087 FCJ131082:FCJ131087 FMF131082:FMF131087 FWB131082:FWB131087 GFX131082:GFX131087 GPT131082:GPT131087 GZP131082:GZP131087 HJL131082:HJL131087 HTH131082:HTH131087 IDD131082:IDD131087 IMZ131082:IMZ131087 IWV131082:IWV131087 JGR131082:JGR131087 JQN131082:JQN131087 KAJ131082:KAJ131087 KKF131082:KKF131087 KUB131082:KUB131087 LDX131082:LDX131087 LNT131082:LNT131087 LXP131082:LXP131087 MHL131082:MHL131087 MRH131082:MRH131087 NBD131082:NBD131087 NKZ131082:NKZ131087 NUV131082:NUV131087 OER131082:OER131087 OON131082:OON131087 OYJ131082:OYJ131087 PIF131082:PIF131087 PSB131082:PSB131087 QBX131082:QBX131087 QLT131082:QLT131087 QVP131082:QVP131087 RFL131082:RFL131087 RPH131082:RPH131087 RZD131082:RZD131087 SIZ131082:SIZ131087 SSV131082:SSV131087 TCR131082:TCR131087 TMN131082:TMN131087 TWJ131082:TWJ131087 UGF131082:UGF131087 UQB131082:UQB131087 UZX131082:UZX131087 VJT131082:VJT131087 VTP131082:VTP131087 WDL131082:WDL131087 WNH131082:WNH131087 WXD131082:WXD131087 AV196618:AV196623 KR196618:KR196623 UN196618:UN196623 AEJ196618:AEJ196623 AOF196618:AOF196623 AYB196618:AYB196623 BHX196618:BHX196623 BRT196618:BRT196623 CBP196618:CBP196623 CLL196618:CLL196623 CVH196618:CVH196623 DFD196618:DFD196623 DOZ196618:DOZ196623 DYV196618:DYV196623 EIR196618:EIR196623 ESN196618:ESN196623 FCJ196618:FCJ196623 FMF196618:FMF196623 FWB196618:FWB196623 GFX196618:GFX196623 GPT196618:GPT196623 GZP196618:GZP196623 HJL196618:HJL196623 HTH196618:HTH196623 IDD196618:IDD196623 IMZ196618:IMZ196623 IWV196618:IWV196623 JGR196618:JGR196623 JQN196618:JQN196623 KAJ196618:KAJ196623 KKF196618:KKF196623 KUB196618:KUB196623 LDX196618:LDX196623 LNT196618:LNT196623 LXP196618:LXP196623 MHL196618:MHL196623 MRH196618:MRH196623 NBD196618:NBD196623 NKZ196618:NKZ196623 NUV196618:NUV196623 OER196618:OER196623 OON196618:OON196623 OYJ196618:OYJ196623 PIF196618:PIF196623 PSB196618:PSB196623 QBX196618:QBX196623 QLT196618:QLT196623 QVP196618:QVP196623 RFL196618:RFL196623 RPH196618:RPH196623 RZD196618:RZD196623 SIZ196618:SIZ196623 SSV196618:SSV196623 TCR196618:TCR196623 TMN196618:TMN196623 TWJ196618:TWJ196623 UGF196618:UGF196623 UQB196618:UQB196623 UZX196618:UZX196623 VJT196618:VJT196623 VTP196618:VTP196623 WDL196618:WDL196623 WNH196618:WNH196623 WXD196618:WXD196623 AV262154:AV262159 KR262154:KR262159 UN262154:UN262159 AEJ262154:AEJ262159 AOF262154:AOF262159 AYB262154:AYB262159 BHX262154:BHX262159 BRT262154:BRT262159 CBP262154:CBP262159 CLL262154:CLL262159 CVH262154:CVH262159 DFD262154:DFD262159 DOZ262154:DOZ262159 DYV262154:DYV262159 EIR262154:EIR262159 ESN262154:ESN262159 FCJ262154:FCJ262159 FMF262154:FMF262159 FWB262154:FWB262159 GFX262154:GFX262159 GPT262154:GPT262159 GZP262154:GZP262159 HJL262154:HJL262159 HTH262154:HTH262159 IDD262154:IDD262159 IMZ262154:IMZ262159 IWV262154:IWV262159 JGR262154:JGR262159 JQN262154:JQN262159 KAJ262154:KAJ262159 KKF262154:KKF262159 KUB262154:KUB262159 LDX262154:LDX262159 LNT262154:LNT262159 LXP262154:LXP262159 MHL262154:MHL262159 MRH262154:MRH262159 NBD262154:NBD262159 NKZ262154:NKZ262159 NUV262154:NUV262159 OER262154:OER262159 OON262154:OON262159 OYJ262154:OYJ262159 PIF262154:PIF262159 PSB262154:PSB262159 QBX262154:QBX262159 QLT262154:QLT262159 QVP262154:QVP262159 RFL262154:RFL262159 RPH262154:RPH262159 RZD262154:RZD262159 SIZ262154:SIZ262159 SSV262154:SSV262159 TCR262154:TCR262159 TMN262154:TMN262159 TWJ262154:TWJ262159 UGF262154:UGF262159 UQB262154:UQB262159 UZX262154:UZX262159 VJT262154:VJT262159 VTP262154:VTP262159 WDL262154:WDL262159 WNH262154:WNH262159 WXD262154:WXD262159 AV327690:AV327695 KR327690:KR327695 UN327690:UN327695 AEJ327690:AEJ327695 AOF327690:AOF327695 AYB327690:AYB327695 BHX327690:BHX327695 BRT327690:BRT327695 CBP327690:CBP327695 CLL327690:CLL327695 CVH327690:CVH327695 DFD327690:DFD327695 DOZ327690:DOZ327695 DYV327690:DYV327695 EIR327690:EIR327695 ESN327690:ESN327695 FCJ327690:FCJ327695 FMF327690:FMF327695 FWB327690:FWB327695 GFX327690:GFX327695 GPT327690:GPT327695 GZP327690:GZP327695 HJL327690:HJL327695 HTH327690:HTH327695 IDD327690:IDD327695 IMZ327690:IMZ327695 IWV327690:IWV327695 JGR327690:JGR327695 JQN327690:JQN327695 KAJ327690:KAJ327695 KKF327690:KKF327695 KUB327690:KUB327695 LDX327690:LDX327695 LNT327690:LNT327695 LXP327690:LXP327695 MHL327690:MHL327695 MRH327690:MRH327695 NBD327690:NBD327695 NKZ327690:NKZ327695 NUV327690:NUV327695 OER327690:OER327695 OON327690:OON327695 OYJ327690:OYJ327695 PIF327690:PIF327695 PSB327690:PSB327695 QBX327690:QBX327695 QLT327690:QLT327695 QVP327690:QVP327695 RFL327690:RFL327695 RPH327690:RPH327695 RZD327690:RZD327695 SIZ327690:SIZ327695 SSV327690:SSV327695 TCR327690:TCR327695 TMN327690:TMN327695 TWJ327690:TWJ327695 UGF327690:UGF327695 UQB327690:UQB327695 UZX327690:UZX327695 VJT327690:VJT327695 VTP327690:VTP327695 WDL327690:WDL327695 WNH327690:WNH327695 WXD327690:WXD327695 AV393226:AV393231 KR393226:KR393231 UN393226:UN393231 AEJ393226:AEJ393231 AOF393226:AOF393231 AYB393226:AYB393231 BHX393226:BHX393231 BRT393226:BRT393231 CBP393226:CBP393231 CLL393226:CLL393231 CVH393226:CVH393231 DFD393226:DFD393231 DOZ393226:DOZ393231 DYV393226:DYV393231 EIR393226:EIR393231 ESN393226:ESN393231 FCJ393226:FCJ393231 FMF393226:FMF393231 FWB393226:FWB393231 GFX393226:GFX393231 GPT393226:GPT393231 GZP393226:GZP393231 HJL393226:HJL393231 HTH393226:HTH393231 IDD393226:IDD393231 IMZ393226:IMZ393231 IWV393226:IWV393231 JGR393226:JGR393231 JQN393226:JQN393231 KAJ393226:KAJ393231 KKF393226:KKF393231 KUB393226:KUB393231 LDX393226:LDX393231 LNT393226:LNT393231 LXP393226:LXP393231 MHL393226:MHL393231 MRH393226:MRH393231 NBD393226:NBD393231 NKZ393226:NKZ393231 NUV393226:NUV393231 OER393226:OER393231 OON393226:OON393231 OYJ393226:OYJ393231 PIF393226:PIF393231 PSB393226:PSB393231 QBX393226:QBX393231 QLT393226:QLT393231 QVP393226:QVP393231 RFL393226:RFL393231 RPH393226:RPH393231 RZD393226:RZD393231 SIZ393226:SIZ393231 SSV393226:SSV393231 TCR393226:TCR393231 TMN393226:TMN393231 TWJ393226:TWJ393231 UGF393226:UGF393231 UQB393226:UQB393231 UZX393226:UZX393231 VJT393226:VJT393231 VTP393226:VTP393231 WDL393226:WDL393231 WNH393226:WNH393231 WXD393226:WXD393231 AV458762:AV458767 KR458762:KR458767 UN458762:UN458767 AEJ458762:AEJ458767 AOF458762:AOF458767 AYB458762:AYB458767 BHX458762:BHX458767 BRT458762:BRT458767 CBP458762:CBP458767 CLL458762:CLL458767 CVH458762:CVH458767 DFD458762:DFD458767 DOZ458762:DOZ458767 DYV458762:DYV458767 EIR458762:EIR458767 ESN458762:ESN458767 FCJ458762:FCJ458767 FMF458762:FMF458767 FWB458762:FWB458767 GFX458762:GFX458767 GPT458762:GPT458767 GZP458762:GZP458767 HJL458762:HJL458767 HTH458762:HTH458767 IDD458762:IDD458767 IMZ458762:IMZ458767 IWV458762:IWV458767 JGR458762:JGR458767 JQN458762:JQN458767 KAJ458762:KAJ458767 KKF458762:KKF458767 KUB458762:KUB458767 LDX458762:LDX458767 LNT458762:LNT458767 LXP458762:LXP458767 MHL458762:MHL458767 MRH458762:MRH458767 NBD458762:NBD458767 NKZ458762:NKZ458767 NUV458762:NUV458767 OER458762:OER458767 OON458762:OON458767 OYJ458762:OYJ458767 PIF458762:PIF458767 PSB458762:PSB458767 QBX458762:QBX458767 QLT458762:QLT458767 QVP458762:QVP458767 RFL458762:RFL458767 RPH458762:RPH458767 RZD458762:RZD458767 SIZ458762:SIZ458767 SSV458762:SSV458767 TCR458762:TCR458767 TMN458762:TMN458767 TWJ458762:TWJ458767 UGF458762:UGF458767 UQB458762:UQB458767 UZX458762:UZX458767 VJT458762:VJT458767 VTP458762:VTP458767 WDL458762:WDL458767 WNH458762:WNH458767 WXD458762:WXD458767 AV524298:AV524303 KR524298:KR524303 UN524298:UN524303 AEJ524298:AEJ524303 AOF524298:AOF524303 AYB524298:AYB524303 BHX524298:BHX524303 BRT524298:BRT524303 CBP524298:CBP524303 CLL524298:CLL524303 CVH524298:CVH524303 DFD524298:DFD524303 DOZ524298:DOZ524303 DYV524298:DYV524303 EIR524298:EIR524303 ESN524298:ESN524303 FCJ524298:FCJ524303 FMF524298:FMF524303 FWB524298:FWB524303 GFX524298:GFX524303 GPT524298:GPT524303 GZP524298:GZP524303 HJL524298:HJL524303 HTH524298:HTH524303 IDD524298:IDD524303 IMZ524298:IMZ524303 IWV524298:IWV524303 JGR524298:JGR524303 JQN524298:JQN524303 KAJ524298:KAJ524303 KKF524298:KKF524303 KUB524298:KUB524303 LDX524298:LDX524303 LNT524298:LNT524303 LXP524298:LXP524303 MHL524298:MHL524303 MRH524298:MRH524303 NBD524298:NBD524303 NKZ524298:NKZ524303 NUV524298:NUV524303 OER524298:OER524303 OON524298:OON524303 OYJ524298:OYJ524303 PIF524298:PIF524303 PSB524298:PSB524303 QBX524298:QBX524303 QLT524298:QLT524303 QVP524298:QVP524303 RFL524298:RFL524303 RPH524298:RPH524303 RZD524298:RZD524303 SIZ524298:SIZ524303 SSV524298:SSV524303 TCR524298:TCR524303 TMN524298:TMN524303 TWJ524298:TWJ524303 UGF524298:UGF524303 UQB524298:UQB524303 UZX524298:UZX524303 VJT524298:VJT524303 VTP524298:VTP524303 WDL524298:WDL524303 WNH524298:WNH524303 WXD524298:WXD524303 AV589834:AV589839 KR589834:KR589839 UN589834:UN589839 AEJ589834:AEJ589839 AOF589834:AOF589839 AYB589834:AYB589839 BHX589834:BHX589839 BRT589834:BRT589839 CBP589834:CBP589839 CLL589834:CLL589839 CVH589834:CVH589839 DFD589834:DFD589839 DOZ589834:DOZ589839 DYV589834:DYV589839 EIR589834:EIR589839 ESN589834:ESN589839 FCJ589834:FCJ589839 FMF589834:FMF589839 FWB589834:FWB589839 GFX589834:GFX589839 GPT589834:GPT589839 GZP589834:GZP589839 HJL589834:HJL589839 HTH589834:HTH589839 IDD589834:IDD589839 IMZ589834:IMZ589839 IWV589834:IWV589839 JGR589834:JGR589839 JQN589834:JQN589839 KAJ589834:KAJ589839 KKF589834:KKF589839 KUB589834:KUB589839 LDX589834:LDX589839 LNT589834:LNT589839 LXP589834:LXP589839 MHL589834:MHL589839 MRH589834:MRH589839 NBD589834:NBD589839 NKZ589834:NKZ589839 NUV589834:NUV589839 OER589834:OER589839 OON589834:OON589839 OYJ589834:OYJ589839 PIF589834:PIF589839 PSB589834:PSB589839 QBX589834:QBX589839 QLT589834:QLT589839 QVP589834:QVP589839 RFL589834:RFL589839 RPH589834:RPH589839 RZD589834:RZD589839 SIZ589834:SIZ589839 SSV589834:SSV589839 TCR589834:TCR589839 TMN589834:TMN589839 TWJ589834:TWJ589839 UGF589834:UGF589839 UQB589834:UQB589839 UZX589834:UZX589839 VJT589834:VJT589839 VTP589834:VTP589839 WDL589834:WDL589839 WNH589834:WNH589839 WXD589834:WXD589839 AV655370:AV655375 KR655370:KR655375 UN655370:UN655375 AEJ655370:AEJ655375 AOF655370:AOF655375 AYB655370:AYB655375 BHX655370:BHX655375 BRT655370:BRT655375 CBP655370:CBP655375 CLL655370:CLL655375 CVH655370:CVH655375 DFD655370:DFD655375 DOZ655370:DOZ655375 DYV655370:DYV655375 EIR655370:EIR655375 ESN655370:ESN655375 FCJ655370:FCJ655375 FMF655370:FMF655375 FWB655370:FWB655375 GFX655370:GFX655375 GPT655370:GPT655375 GZP655370:GZP655375 HJL655370:HJL655375 HTH655370:HTH655375 IDD655370:IDD655375 IMZ655370:IMZ655375 IWV655370:IWV655375 JGR655370:JGR655375 JQN655370:JQN655375 KAJ655370:KAJ655375 KKF655370:KKF655375 KUB655370:KUB655375 LDX655370:LDX655375 LNT655370:LNT655375 LXP655370:LXP655375 MHL655370:MHL655375 MRH655370:MRH655375 NBD655370:NBD655375 NKZ655370:NKZ655375 NUV655370:NUV655375 OER655370:OER655375 OON655370:OON655375 OYJ655370:OYJ655375 PIF655370:PIF655375 PSB655370:PSB655375 QBX655370:QBX655375 QLT655370:QLT655375 QVP655370:QVP655375 RFL655370:RFL655375 RPH655370:RPH655375 RZD655370:RZD655375 SIZ655370:SIZ655375 SSV655370:SSV655375 TCR655370:TCR655375 TMN655370:TMN655375 TWJ655370:TWJ655375 UGF655370:UGF655375 UQB655370:UQB655375 UZX655370:UZX655375 VJT655370:VJT655375 VTP655370:VTP655375 WDL655370:WDL655375 WNH655370:WNH655375 WXD655370:WXD655375 AV720906:AV720911 KR720906:KR720911 UN720906:UN720911 AEJ720906:AEJ720911 AOF720906:AOF720911 AYB720906:AYB720911 BHX720906:BHX720911 BRT720906:BRT720911 CBP720906:CBP720911 CLL720906:CLL720911 CVH720906:CVH720911 DFD720906:DFD720911 DOZ720906:DOZ720911 DYV720906:DYV720911 EIR720906:EIR720911 ESN720906:ESN720911 FCJ720906:FCJ720911 FMF720906:FMF720911 FWB720906:FWB720911 GFX720906:GFX720911 GPT720906:GPT720911 GZP720906:GZP720911 HJL720906:HJL720911 HTH720906:HTH720911 IDD720906:IDD720911 IMZ720906:IMZ720911 IWV720906:IWV720911 JGR720906:JGR720911 JQN720906:JQN720911 KAJ720906:KAJ720911 KKF720906:KKF720911 KUB720906:KUB720911 LDX720906:LDX720911 LNT720906:LNT720911 LXP720906:LXP720911 MHL720906:MHL720911 MRH720906:MRH720911 NBD720906:NBD720911 NKZ720906:NKZ720911 NUV720906:NUV720911 OER720906:OER720911 OON720906:OON720911 OYJ720906:OYJ720911 PIF720906:PIF720911 PSB720906:PSB720911 QBX720906:QBX720911 QLT720906:QLT720911 QVP720906:QVP720911 RFL720906:RFL720911 RPH720906:RPH720911 RZD720906:RZD720911 SIZ720906:SIZ720911 SSV720906:SSV720911 TCR720906:TCR720911 TMN720906:TMN720911 TWJ720906:TWJ720911 UGF720906:UGF720911 UQB720906:UQB720911 UZX720906:UZX720911 VJT720906:VJT720911 VTP720906:VTP720911 WDL720906:WDL720911 WNH720906:WNH720911 WXD720906:WXD720911 AV786442:AV786447 KR786442:KR786447 UN786442:UN786447 AEJ786442:AEJ786447 AOF786442:AOF786447 AYB786442:AYB786447 BHX786442:BHX786447 BRT786442:BRT786447 CBP786442:CBP786447 CLL786442:CLL786447 CVH786442:CVH786447 DFD786442:DFD786447 DOZ786442:DOZ786447 DYV786442:DYV786447 EIR786442:EIR786447 ESN786442:ESN786447 FCJ786442:FCJ786447 FMF786442:FMF786447 FWB786442:FWB786447 GFX786442:GFX786447 GPT786442:GPT786447 GZP786442:GZP786447 HJL786442:HJL786447 HTH786442:HTH786447 IDD786442:IDD786447 IMZ786442:IMZ786447 IWV786442:IWV786447 JGR786442:JGR786447 JQN786442:JQN786447 KAJ786442:KAJ786447 KKF786442:KKF786447 KUB786442:KUB786447 LDX786442:LDX786447 LNT786442:LNT786447 LXP786442:LXP786447 MHL786442:MHL786447 MRH786442:MRH786447 NBD786442:NBD786447 NKZ786442:NKZ786447 NUV786442:NUV786447 OER786442:OER786447 OON786442:OON786447 OYJ786442:OYJ786447 PIF786442:PIF786447 PSB786442:PSB786447 QBX786442:QBX786447 QLT786442:QLT786447 QVP786442:QVP786447 RFL786442:RFL786447 RPH786442:RPH786447 RZD786442:RZD786447 SIZ786442:SIZ786447 SSV786442:SSV786447 TCR786442:TCR786447 TMN786442:TMN786447 TWJ786442:TWJ786447 UGF786442:UGF786447 UQB786442:UQB786447 UZX786442:UZX786447 VJT786442:VJT786447 VTP786442:VTP786447 WDL786442:WDL786447 WNH786442:WNH786447 WXD786442:WXD786447 AV851978:AV851983 KR851978:KR851983 UN851978:UN851983 AEJ851978:AEJ851983 AOF851978:AOF851983 AYB851978:AYB851983 BHX851978:BHX851983 BRT851978:BRT851983 CBP851978:CBP851983 CLL851978:CLL851983 CVH851978:CVH851983 DFD851978:DFD851983 DOZ851978:DOZ851983 DYV851978:DYV851983 EIR851978:EIR851983 ESN851978:ESN851983 FCJ851978:FCJ851983 FMF851978:FMF851983 FWB851978:FWB851983 GFX851978:GFX851983 GPT851978:GPT851983 GZP851978:GZP851983 HJL851978:HJL851983 HTH851978:HTH851983 IDD851978:IDD851983 IMZ851978:IMZ851983 IWV851978:IWV851983 JGR851978:JGR851983 JQN851978:JQN851983 KAJ851978:KAJ851983 KKF851978:KKF851983 KUB851978:KUB851983 LDX851978:LDX851983 LNT851978:LNT851983 LXP851978:LXP851983 MHL851978:MHL851983 MRH851978:MRH851983 NBD851978:NBD851983 NKZ851978:NKZ851983 NUV851978:NUV851983 OER851978:OER851983 OON851978:OON851983 OYJ851978:OYJ851983 PIF851978:PIF851983 PSB851978:PSB851983 QBX851978:QBX851983 QLT851978:QLT851983 QVP851978:QVP851983 RFL851978:RFL851983 RPH851978:RPH851983 RZD851978:RZD851983 SIZ851978:SIZ851983 SSV851978:SSV851983 TCR851978:TCR851983 TMN851978:TMN851983 TWJ851978:TWJ851983 UGF851978:UGF851983 UQB851978:UQB851983 UZX851978:UZX851983 VJT851978:VJT851983 VTP851978:VTP851983 WDL851978:WDL851983 WNH851978:WNH851983 WXD851978:WXD851983 AV917514:AV917519 KR917514:KR917519 UN917514:UN917519 AEJ917514:AEJ917519 AOF917514:AOF917519 AYB917514:AYB917519 BHX917514:BHX917519 BRT917514:BRT917519 CBP917514:CBP917519 CLL917514:CLL917519 CVH917514:CVH917519 DFD917514:DFD917519 DOZ917514:DOZ917519 DYV917514:DYV917519 EIR917514:EIR917519 ESN917514:ESN917519 FCJ917514:FCJ917519 FMF917514:FMF917519 FWB917514:FWB917519 GFX917514:GFX917519 GPT917514:GPT917519 GZP917514:GZP917519 HJL917514:HJL917519 HTH917514:HTH917519 IDD917514:IDD917519 IMZ917514:IMZ917519 IWV917514:IWV917519 JGR917514:JGR917519 JQN917514:JQN917519 KAJ917514:KAJ917519 KKF917514:KKF917519 KUB917514:KUB917519 LDX917514:LDX917519 LNT917514:LNT917519 LXP917514:LXP917519 MHL917514:MHL917519 MRH917514:MRH917519 NBD917514:NBD917519 NKZ917514:NKZ917519 NUV917514:NUV917519 OER917514:OER917519 OON917514:OON917519 OYJ917514:OYJ917519 PIF917514:PIF917519 PSB917514:PSB917519 QBX917514:QBX917519 QLT917514:QLT917519 QVP917514:QVP917519 RFL917514:RFL917519 RPH917514:RPH917519 RZD917514:RZD917519 SIZ917514:SIZ917519 SSV917514:SSV917519 TCR917514:TCR917519 TMN917514:TMN917519 TWJ917514:TWJ917519 UGF917514:UGF917519 UQB917514:UQB917519 UZX917514:UZX917519 VJT917514:VJT917519 VTP917514:VTP917519 WDL917514:WDL917519 WNH917514:WNH917519 WXD917514:WXD917519 AV983050:AV983055 KR983050:KR983055 UN983050:UN983055 AEJ983050:AEJ983055 AOF983050:AOF983055 AYB983050:AYB983055 BHX983050:BHX983055 BRT983050:BRT983055 CBP983050:CBP983055 CLL983050:CLL983055 CVH983050:CVH983055 DFD983050:DFD983055 DOZ983050:DOZ983055 DYV983050:DYV983055 EIR983050:EIR983055 ESN983050:ESN983055 FCJ983050:FCJ983055 FMF983050:FMF983055 FWB983050:FWB983055 GFX983050:GFX983055 GPT983050:GPT983055 GZP983050:GZP983055 HJL983050:HJL983055 HTH983050:HTH983055 IDD983050:IDD983055 IMZ983050:IMZ983055 IWV983050:IWV983055 JGR983050:JGR983055 JQN983050:JQN983055 KAJ983050:KAJ983055 KKF983050:KKF983055 KUB983050:KUB983055 LDX983050:LDX983055 LNT983050:LNT983055 LXP983050:LXP983055 MHL983050:MHL983055 MRH983050:MRH983055 NBD983050:NBD983055 NKZ983050:NKZ983055 NUV983050:NUV983055 OER983050:OER983055 OON983050:OON983055 OYJ983050:OYJ983055 PIF983050:PIF983055 PSB983050:PSB983055 QBX983050:QBX983055 QLT983050:QLT983055 QVP983050:QVP983055 RFL983050:RFL983055 RPH983050:RPH983055 RZD983050:RZD983055 SIZ983050:SIZ983055 SSV983050:SSV983055 TCR983050:TCR983055 TMN983050:TMN983055 TWJ983050:TWJ983055 UGF983050:UGF983055 UQB983050:UQB983055 UZX983050:UZX983055 VJT983050:VJT983055 VTP983050:VTP983055 WDL983050:WDL983055 WNH983050:WNH983055 WXD983050:WXD983055">
      <formula1>Periodo</formula1>
    </dataValidation>
    <dataValidation type="list" showInputMessage="1" showErrorMessage="1" sqref="V10:AF15 JR10:KB15 TN10:TX15 ADJ10:ADT15 ANF10:ANP15 AXB10:AXL15 BGX10:BHH15 BQT10:BRD15 CAP10:CAZ15 CKL10:CKV15 CUH10:CUR15 DED10:DEN15 DNZ10:DOJ15 DXV10:DYF15 EHR10:EIB15 ERN10:ERX15 FBJ10:FBT15 FLF10:FLP15 FVB10:FVL15 GEX10:GFH15 GOT10:GPD15 GYP10:GYZ15 HIL10:HIV15 HSH10:HSR15 ICD10:ICN15 ILZ10:IMJ15 IVV10:IWF15 JFR10:JGB15 JPN10:JPX15 JZJ10:JZT15 KJF10:KJP15 KTB10:KTL15 LCX10:LDH15 LMT10:LND15 LWP10:LWZ15 MGL10:MGV15 MQH10:MQR15 NAD10:NAN15 NJZ10:NKJ15 NTV10:NUF15 ODR10:OEB15 ONN10:ONX15 OXJ10:OXT15 PHF10:PHP15 PRB10:PRL15 QAX10:QBH15 QKT10:QLD15 QUP10:QUZ15 REL10:REV15 ROH10:ROR15 RYD10:RYN15 SHZ10:SIJ15 SRV10:SSF15 TBR10:TCB15 TLN10:TLX15 TVJ10:TVT15 UFF10:UFP15 UPB10:UPL15 UYX10:UZH15 VIT10:VJD15 VSP10:VSZ15 WCL10:WCV15 WMH10:WMR15 WWD10:WWN15 V65546:AF65551 JR65546:KB65551 TN65546:TX65551 ADJ65546:ADT65551 ANF65546:ANP65551 AXB65546:AXL65551 BGX65546:BHH65551 BQT65546:BRD65551 CAP65546:CAZ65551 CKL65546:CKV65551 CUH65546:CUR65551 DED65546:DEN65551 DNZ65546:DOJ65551 DXV65546:DYF65551 EHR65546:EIB65551 ERN65546:ERX65551 FBJ65546:FBT65551 FLF65546:FLP65551 FVB65546:FVL65551 GEX65546:GFH65551 GOT65546:GPD65551 GYP65546:GYZ65551 HIL65546:HIV65551 HSH65546:HSR65551 ICD65546:ICN65551 ILZ65546:IMJ65551 IVV65546:IWF65551 JFR65546:JGB65551 JPN65546:JPX65551 JZJ65546:JZT65551 KJF65546:KJP65551 KTB65546:KTL65551 LCX65546:LDH65551 LMT65546:LND65551 LWP65546:LWZ65551 MGL65546:MGV65551 MQH65546:MQR65551 NAD65546:NAN65551 NJZ65546:NKJ65551 NTV65546:NUF65551 ODR65546:OEB65551 ONN65546:ONX65551 OXJ65546:OXT65551 PHF65546:PHP65551 PRB65546:PRL65551 QAX65546:QBH65551 QKT65546:QLD65551 QUP65546:QUZ65551 REL65546:REV65551 ROH65546:ROR65551 RYD65546:RYN65551 SHZ65546:SIJ65551 SRV65546:SSF65551 TBR65546:TCB65551 TLN65546:TLX65551 TVJ65546:TVT65551 UFF65546:UFP65551 UPB65546:UPL65551 UYX65546:UZH65551 VIT65546:VJD65551 VSP65546:VSZ65551 WCL65546:WCV65551 WMH65546:WMR65551 WWD65546:WWN65551 V131082:AF131087 JR131082:KB131087 TN131082:TX131087 ADJ131082:ADT131087 ANF131082:ANP131087 AXB131082:AXL131087 BGX131082:BHH131087 BQT131082:BRD131087 CAP131082:CAZ131087 CKL131082:CKV131087 CUH131082:CUR131087 DED131082:DEN131087 DNZ131082:DOJ131087 DXV131082:DYF131087 EHR131082:EIB131087 ERN131082:ERX131087 FBJ131082:FBT131087 FLF131082:FLP131087 FVB131082:FVL131087 GEX131082:GFH131087 GOT131082:GPD131087 GYP131082:GYZ131087 HIL131082:HIV131087 HSH131082:HSR131087 ICD131082:ICN131087 ILZ131082:IMJ131087 IVV131082:IWF131087 JFR131082:JGB131087 JPN131082:JPX131087 JZJ131082:JZT131087 KJF131082:KJP131087 KTB131082:KTL131087 LCX131082:LDH131087 LMT131082:LND131087 LWP131082:LWZ131087 MGL131082:MGV131087 MQH131082:MQR131087 NAD131082:NAN131087 NJZ131082:NKJ131087 NTV131082:NUF131087 ODR131082:OEB131087 ONN131082:ONX131087 OXJ131082:OXT131087 PHF131082:PHP131087 PRB131082:PRL131087 QAX131082:QBH131087 QKT131082:QLD131087 QUP131082:QUZ131087 REL131082:REV131087 ROH131082:ROR131087 RYD131082:RYN131087 SHZ131082:SIJ131087 SRV131082:SSF131087 TBR131082:TCB131087 TLN131082:TLX131087 TVJ131082:TVT131087 UFF131082:UFP131087 UPB131082:UPL131087 UYX131082:UZH131087 VIT131082:VJD131087 VSP131082:VSZ131087 WCL131082:WCV131087 WMH131082:WMR131087 WWD131082:WWN131087 V196618:AF196623 JR196618:KB196623 TN196618:TX196623 ADJ196618:ADT196623 ANF196618:ANP196623 AXB196618:AXL196623 BGX196618:BHH196623 BQT196618:BRD196623 CAP196618:CAZ196623 CKL196618:CKV196623 CUH196618:CUR196623 DED196618:DEN196623 DNZ196618:DOJ196623 DXV196618:DYF196623 EHR196618:EIB196623 ERN196618:ERX196623 FBJ196618:FBT196623 FLF196618:FLP196623 FVB196618:FVL196623 GEX196618:GFH196623 GOT196618:GPD196623 GYP196618:GYZ196623 HIL196618:HIV196623 HSH196618:HSR196623 ICD196618:ICN196623 ILZ196618:IMJ196623 IVV196618:IWF196623 JFR196618:JGB196623 JPN196618:JPX196623 JZJ196618:JZT196623 KJF196618:KJP196623 KTB196618:KTL196623 LCX196618:LDH196623 LMT196618:LND196623 LWP196618:LWZ196623 MGL196618:MGV196623 MQH196618:MQR196623 NAD196618:NAN196623 NJZ196618:NKJ196623 NTV196618:NUF196623 ODR196618:OEB196623 ONN196618:ONX196623 OXJ196618:OXT196623 PHF196618:PHP196623 PRB196618:PRL196623 QAX196618:QBH196623 QKT196618:QLD196623 QUP196618:QUZ196623 REL196618:REV196623 ROH196618:ROR196623 RYD196618:RYN196623 SHZ196618:SIJ196623 SRV196618:SSF196623 TBR196618:TCB196623 TLN196618:TLX196623 TVJ196618:TVT196623 UFF196618:UFP196623 UPB196618:UPL196623 UYX196618:UZH196623 VIT196618:VJD196623 VSP196618:VSZ196623 WCL196618:WCV196623 WMH196618:WMR196623 WWD196618:WWN196623 V262154:AF262159 JR262154:KB262159 TN262154:TX262159 ADJ262154:ADT262159 ANF262154:ANP262159 AXB262154:AXL262159 BGX262154:BHH262159 BQT262154:BRD262159 CAP262154:CAZ262159 CKL262154:CKV262159 CUH262154:CUR262159 DED262154:DEN262159 DNZ262154:DOJ262159 DXV262154:DYF262159 EHR262154:EIB262159 ERN262154:ERX262159 FBJ262154:FBT262159 FLF262154:FLP262159 FVB262154:FVL262159 GEX262154:GFH262159 GOT262154:GPD262159 GYP262154:GYZ262159 HIL262154:HIV262159 HSH262154:HSR262159 ICD262154:ICN262159 ILZ262154:IMJ262159 IVV262154:IWF262159 JFR262154:JGB262159 JPN262154:JPX262159 JZJ262154:JZT262159 KJF262154:KJP262159 KTB262154:KTL262159 LCX262154:LDH262159 LMT262154:LND262159 LWP262154:LWZ262159 MGL262154:MGV262159 MQH262154:MQR262159 NAD262154:NAN262159 NJZ262154:NKJ262159 NTV262154:NUF262159 ODR262154:OEB262159 ONN262154:ONX262159 OXJ262154:OXT262159 PHF262154:PHP262159 PRB262154:PRL262159 QAX262154:QBH262159 QKT262154:QLD262159 QUP262154:QUZ262159 REL262154:REV262159 ROH262154:ROR262159 RYD262154:RYN262159 SHZ262154:SIJ262159 SRV262154:SSF262159 TBR262154:TCB262159 TLN262154:TLX262159 TVJ262154:TVT262159 UFF262154:UFP262159 UPB262154:UPL262159 UYX262154:UZH262159 VIT262154:VJD262159 VSP262154:VSZ262159 WCL262154:WCV262159 WMH262154:WMR262159 WWD262154:WWN262159 V327690:AF327695 JR327690:KB327695 TN327690:TX327695 ADJ327690:ADT327695 ANF327690:ANP327695 AXB327690:AXL327695 BGX327690:BHH327695 BQT327690:BRD327695 CAP327690:CAZ327695 CKL327690:CKV327695 CUH327690:CUR327695 DED327690:DEN327695 DNZ327690:DOJ327695 DXV327690:DYF327695 EHR327690:EIB327695 ERN327690:ERX327695 FBJ327690:FBT327695 FLF327690:FLP327695 FVB327690:FVL327695 GEX327690:GFH327695 GOT327690:GPD327695 GYP327690:GYZ327695 HIL327690:HIV327695 HSH327690:HSR327695 ICD327690:ICN327695 ILZ327690:IMJ327695 IVV327690:IWF327695 JFR327690:JGB327695 JPN327690:JPX327695 JZJ327690:JZT327695 KJF327690:KJP327695 KTB327690:KTL327695 LCX327690:LDH327695 LMT327690:LND327695 LWP327690:LWZ327695 MGL327690:MGV327695 MQH327690:MQR327695 NAD327690:NAN327695 NJZ327690:NKJ327695 NTV327690:NUF327695 ODR327690:OEB327695 ONN327690:ONX327695 OXJ327690:OXT327695 PHF327690:PHP327695 PRB327690:PRL327695 QAX327690:QBH327695 QKT327690:QLD327695 QUP327690:QUZ327695 REL327690:REV327695 ROH327690:ROR327695 RYD327690:RYN327695 SHZ327690:SIJ327695 SRV327690:SSF327695 TBR327690:TCB327695 TLN327690:TLX327695 TVJ327690:TVT327695 UFF327690:UFP327695 UPB327690:UPL327695 UYX327690:UZH327695 VIT327690:VJD327695 VSP327690:VSZ327695 WCL327690:WCV327695 WMH327690:WMR327695 WWD327690:WWN327695 V393226:AF393231 JR393226:KB393231 TN393226:TX393231 ADJ393226:ADT393231 ANF393226:ANP393231 AXB393226:AXL393231 BGX393226:BHH393231 BQT393226:BRD393231 CAP393226:CAZ393231 CKL393226:CKV393231 CUH393226:CUR393231 DED393226:DEN393231 DNZ393226:DOJ393231 DXV393226:DYF393231 EHR393226:EIB393231 ERN393226:ERX393231 FBJ393226:FBT393231 FLF393226:FLP393231 FVB393226:FVL393231 GEX393226:GFH393231 GOT393226:GPD393231 GYP393226:GYZ393231 HIL393226:HIV393231 HSH393226:HSR393231 ICD393226:ICN393231 ILZ393226:IMJ393231 IVV393226:IWF393231 JFR393226:JGB393231 JPN393226:JPX393231 JZJ393226:JZT393231 KJF393226:KJP393231 KTB393226:KTL393231 LCX393226:LDH393231 LMT393226:LND393231 LWP393226:LWZ393231 MGL393226:MGV393231 MQH393226:MQR393231 NAD393226:NAN393231 NJZ393226:NKJ393231 NTV393226:NUF393231 ODR393226:OEB393231 ONN393226:ONX393231 OXJ393226:OXT393231 PHF393226:PHP393231 PRB393226:PRL393231 QAX393226:QBH393231 QKT393226:QLD393231 QUP393226:QUZ393231 REL393226:REV393231 ROH393226:ROR393231 RYD393226:RYN393231 SHZ393226:SIJ393231 SRV393226:SSF393231 TBR393226:TCB393231 TLN393226:TLX393231 TVJ393226:TVT393231 UFF393226:UFP393231 UPB393226:UPL393231 UYX393226:UZH393231 VIT393226:VJD393231 VSP393226:VSZ393231 WCL393226:WCV393231 WMH393226:WMR393231 WWD393226:WWN393231 V458762:AF458767 JR458762:KB458767 TN458762:TX458767 ADJ458762:ADT458767 ANF458762:ANP458767 AXB458762:AXL458767 BGX458762:BHH458767 BQT458762:BRD458767 CAP458762:CAZ458767 CKL458762:CKV458767 CUH458762:CUR458767 DED458762:DEN458767 DNZ458762:DOJ458767 DXV458762:DYF458767 EHR458762:EIB458767 ERN458762:ERX458767 FBJ458762:FBT458767 FLF458762:FLP458767 FVB458762:FVL458767 GEX458762:GFH458767 GOT458762:GPD458767 GYP458762:GYZ458767 HIL458762:HIV458767 HSH458762:HSR458767 ICD458762:ICN458767 ILZ458762:IMJ458767 IVV458762:IWF458767 JFR458762:JGB458767 JPN458762:JPX458767 JZJ458762:JZT458767 KJF458762:KJP458767 KTB458762:KTL458767 LCX458762:LDH458767 LMT458762:LND458767 LWP458762:LWZ458767 MGL458762:MGV458767 MQH458762:MQR458767 NAD458762:NAN458767 NJZ458762:NKJ458767 NTV458762:NUF458767 ODR458762:OEB458767 ONN458762:ONX458767 OXJ458762:OXT458767 PHF458762:PHP458767 PRB458762:PRL458767 QAX458762:QBH458767 QKT458762:QLD458767 QUP458762:QUZ458767 REL458762:REV458767 ROH458762:ROR458767 RYD458762:RYN458767 SHZ458762:SIJ458767 SRV458762:SSF458767 TBR458762:TCB458767 TLN458762:TLX458767 TVJ458762:TVT458767 UFF458762:UFP458767 UPB458762:UPL458767 UYX458762:UZH458767 VIT458762:VJD458767 VSP458762:VSZ458767 WCL458762:WCV458767 WMH458762:WMR458767 WWD458762:WWN458767 V524298:AF524303 JR524298:KB524303 TN524298:TX524303 ADJ524298:ADT524303 ANF524298:ANP524303 AXB524298:AXL524303 BGX524298:BHH524303 BQT524298:BRD524303 CAP524298:CAZ524303 CKL524298:CKV524303 CUH524298:CUR524303 DED524298:DEN524303 DNZ524298:DOJ524303 DXV524298:DYF524303 EHR524298:EIB524303 ERN524298:ERX524303 FBJ524298:FBT524303 FLF524298:FLP524303 FVB524298:FVL524303 GEX524298:GFH524303 GOT524298:GPD524303 GYP524298:GYZ524303 HIL524298:HIV524303 HSH524298:HSR524303 ICD524298:ICN524303 ILZ524298:IMJ524303 IVV524298:IWF524303 JFR524298:JGB524303 JPN524298:JPX524303 JZJ524298:JZT524303 KJF524298:KJP524303 KTB524298:KTL524303 LCX524298:LDH524303 LMT524298:LND524303 LWP524298:LWZ524303 MGL524298:MGV524303 MQH524298:MQR524303 NAD524298:NAN524303 NJZ524298:NKJ524303 NTV524298:NUF524303 ODR524298:OEB524303 ONN524298:ONX524303 OXJ524298:OXT524303 PHF524298:PHP524303 PRB524298:PRL524303 QAX524298:QBH524303 QKT524298:QLD524303 QUP524298:QUZ524303 REL524298:REV524303 ROH524298:ROR524303 RYD524298:RYN524303 SHZ524298:SIJ524303 SRV524298:SSF524303 TBR524298:TCB524303 TLN524298:TLX524303 TVJ524298:TVT524303 UFF524298:UFP524303 UPB524298:UPL524303 UYX524298:UZH524303 VIT524298:VJD524303 VSP524298:VSZ524303 WCL524298:WCV524303 WMH524298:WMR524303 WWD524298:WWN524303 V589834:AF589839 JR589834:KB589839 TN589834:TX589839 ADJ589834:ADT589839 ANF589834:ANP589839 AXB589834:AXL589839 BGX589834:BHH589839 BQT589834:BRD589839 CAP589834:CAZ589839 CKL589834:CKV589839 CUH589834:CUR589839 DED589834:DEN589839 DNZ589834:DOJ589839 DXV589834:DYF589839 EHR589834:EIB589839 ERN589834:ERX589839 FBJ589834:FBT589839 FLF589834:FLP589839 FVB589834:FVL589839 GEX589834:GFH589839 GOT589834:GPD589839 GYP589834:GYZ589839 HIL589834:HIV589839 HSH589834:HSR589839 ICD589834:ICN589839 ILZ589834:IMJ589839 IVV589834:IWF589839 JFR589834:JGB589839 JPN589834:JPX589839 JZJ589834:JZT589839 KJF589834:KJP589839 KTB589834:KTL589839 LCX589834:LDH589839 LMT589834:LND589839 LWP589834:LWZ589839 MGL589834:MGV589839 MQH589834:MQR589839 NAD589834:NAN589839 NJZ589834:NKJ589839 NTV589834:NUF589839 ODR589834:OEB589839 ONN589834:ONX589839 OXJ589834:OXT589839 PHF589834:PHP589839 PRB589834:PRL589839 QAX589834:QBH589839 QKT589834:QLD589839 QUP589834:QUZ589839 REL589834:REV589839 ROH589834:ROR589839 RYD589834:RYN589839 SHZ589834:SIJ589839 SRV589834:SSF589839 TBR589834:TCB589839 TLN589834:TLX589839 TVJ589834:TVT589839 UFF589834:UFP589839 UPB589834:UPL589839 UYX589834:UZH589839 VIT589834:VJD589839 VSP589834:VSZ589839 WCL589834:WCV589839 WMH589834:WMR589839 WWD589834:WWN589839 V655370:AF655375 JR655370:KB655375 TN655370:TX655375 ADJ655370:ADT655375 ANF655370:ANP655375 AXB655370:AXL655375 BGX655370:BHH655375 BQT655370:BRD655375 CAP655370:CAZ655375 CKL655370:CKV655375 CUH655370:CUR655375 DED655370:DEN655375 DNZ655370:DOJ655375 DXV655370:DYF655375 EHR655370:EIB655375 ERN655370:ERX655375 FBJ655370:FBT655375 FLF655370:FLP655375 FVB655370:FVL655375 GEX655370:GFH655375 GOT655370:GPD655375 GYP655370:GYZ655375 HIL655370:HIV655375 HSH655370:HSR655375 ICD655370:ICN655375 ILZ655370:IMJ655375 IVV655370:IWF655375 JFR655370:JGB655375 JPN655370:JPX655375 JZJ655370:JZT655375 KJF655370:KJP655375 KTB655370:KTL655375 LCX655370:LDH655375 LMT655370:LND655375 LWP655370:LWZ655375 MGL655370:MGV655375 MQH655370:MQR655375 NAD655370:NAN655375 NJZ655370:NKJ655375 NTV655370:NUF655375 ODR655370:OEB655375 ONN655370:ONX655375 OXJ655370:OXT655375 PHF655370:PHP655375 PRB655370:PRL655375 QAX655370:QBH655375 QKT655370:QLD655375 QUP655370:QUZ655375 REL655370:REV655375 ROH655370:ROR655375 RYD655370:RYN655375 SHZ655370:SIJ655375 SRV655370:SSF655375 TBR655370:TCB655375 TLN655370:TLX655375 TVJ655370:TVT655375 UFF655370:UFP655375 UPB655370:UPL655375 UYX655370:UZH655375 VIT655370:VJD655375 VSP655370:VSZ655375 WCL655370:WCV655375 WMH655370:WMR655375 WWD655370:WWN655375 V720906:AF720911 JR720906:KB720911 TN720906:TX720911 ADJ720906:ADT720911 ANF720906:ANP720911 AXB720906:AXL720911 BGX720906:BHH720911 BQT720906:BRD720911 CAP720906:CAZ720911 CKL720906:CKV720911 CUH720906:CUR720911 DED720906:DEN720911 DNZ720906:DOJ720911 DXV720906:DYF720911 EHR720906:EIB720911 ERN720906:ERX720911 FBJ720906:FBT720911 FLF720906:FLP720911 FVB720906:FVL720911 GEX720906:GFH720911 GOT720906:GPD720911 GYP720906:GYZ720911 HIL720906:HIV720911 HSH720906:HSR720911 ICD720906:ICN720911 ILZ720906:IMJ720911 IVV720906:IWF720911 JFR720906:JGB720911 JPN720906:JPX720911 JZJ720906:JZT720911 KJF720906:KJP720911 KTB720906:KTL720911 LCX720906:LDH720911 LMT720906:LND720911 LWP720906:LWZ720911 MGL720906:MGV720911 MQH720906:MQR720911 NAD720906:NAN720911 NJZ720906:NKJ720911 NTV720906:NUF720911 ODR720906:OEB720911 ONN720906:ONX720911 OXJ720906:OXT720911 PHF720906:PHP720911 PRB720906:PRL720911 QAX720906:QBH720911 QKT720906:QLD720911 QUP720906:QUZ720911 REL720906:REV720911 ROH720906:ROR720911 RYD720906:RYN720911 SHZ720906:SIJ720911 SRV720906:SSF720911 TBR720906:TCB720911 TLN720906:TLX720911 TVJ720906:TVT720911 UFF720906:UFP720911 UPB720906:UPL720911 UYX720906:UZH720911 VIT720906:VJD720911 VSP720906:VSZ720911 WCL720906:WCV720911 WMH720906:WMR720911 WWD720906:WWN720911 V786442:AF786447 JR786442:KB786447 TN786442:TX786447 ADJ786442:ADT786447 ANF786442:ANP786447 AXB786442:AXL786447 BGX786442:BHH786447 BQT786442:BRD786447 CAP786442:CAZ786447 CKL786442:CKV786447 CUH786442:CUR786447 DED786442:DEN786447 DNZ786442:DOJ786447 DXV786442:DYF786447 EHR786442:EIB786447 ERN786442:ERX786447 FBJ786442:FBT786447 FLF786442:FLP786447 FVB786442:FVL786447 GEX786442:GFH786447 GOT786442:GPD786447 GYP786442:GYZ786447 HIL786442:HIV786447 HSH786442:HSR786447 ICD786442:ICN786447 ILZ786442:IMJ786447 IVV786442:IWF786447 JFR786442:JGB786447 JPN786442:JPX786447 JZJ786442:JZT786447 KJF786442:KJP786447 KTB786442:KTL786447 LCX786442:LDH786447 LMT786442:LND786447 LWP786442:LWZ786447 MGL786442:MGV786447 MQH786442:MQR786447 NAD786442:NAN786447 NJZ786442:NKJ786447 NTV786442:NUF786447 ODR786442:OEB786447 ONN786442:ONX786447 OXJ786442:OXT786447 PHF786442:PHP786447 PRB786442:PRL786447 QAX786442:QBH786447 QKT786442:QLD786447 QUP786442:QUZ786447 REL786442:REV786447 ROH786442:ROR786447 RYD786442:RYN786447 SHZ786442:SIJ786447 SRV786442:SSF786447 TBR786442:TCB786447 TLN786442:TLX786447 TVJ786442:TVT786447 UFF786442:UFP786447 UPB786442:UPL786447 UYX786442:UZH786447 VIT786442:VJD786447 VSP786442:VSZ786447 WCL786442:WCV786447 WMH786442:WMR786447 WWD786442:WWN786447 V851978:AF851983 JR851978:KB851983 TN851978:TX851983 ADJ851978:ADT851983 ANF851978:ANP851983 AXB851978:AXL851983 BGX851978:BHH851983 BQT851978:BRD851983 CAP851978:CAZ851983 CKL851978:CKV851983 CUH851978:CUR851983 DED851978:DEN851983 DNZ851978:DOJ851983 DXV851978:DYF851983 EHR851978:EIB851983 ERN851978:ERX851983 FBJ851978:FBT851983 FLF851978:FLP851983 FVB851978:FVL851983 GEX851978:GFH851983 GOT851978:GPD851983 GYP851978:GYZ851983 HIL851978:HIV851983 HSH851978:HSR851983 ICD851978:ICN851983 ILZ851978:IMJ851983 IVV851978:IWF851983 JFR851978:JGB851983 JPN851978:JPX851983 JZJ851978:JZT851983 KJF851978:KJP851983 KTB851978:KTL851983 LCX851978:LDH851983 LMT851978:LND851983 LWP851978:LWZ851983 MGL851978:MGV851983 MQH851978:MQR851983 NAD851978:NAN851983 NJZ851978:NKJ851983 NTV851978:NUF851983 ODR851978:OEB851983 ONN851978:ONX851983 OXJ851978:OXT851983 PHF851978:PHP851983 PRB851978:PRL851983 QAX851978:QBH851983 QKT851978:QLD851983 QUP851978:QUZ851983 REL851978:REV851983 ROH851978:ROR851983 RYD851978:RYN851983 SHZ851978:SIJ851983 SRV851978:SSF851983 TBR851978:TCB851983 TLN851978:TLX851983 TVJ851978:TVT851983 UFF851978:UFP851983 UPB851978:UPL851983 UYX851978:UZH851983 VIT851978:VJD851983 VSP851978:VSZ851983 WCL851978:WCV851983 WMH851978:WMR851983 WWD851978:WWN851983 V917514:AF917519 JR917514:KB917519 TN917514:TX917519 ADJ917514:ADT917519 ANF917514:ANP917519 AXB917514:AXL917519 BGX917514:BHH917519 BQT917514:BRD917519 CAP917514:CAZ917519 CKL917514:CKV917519 CUH917514:CUR917519 DED917514:DEN917519 DNZ917514:DOJ917519 DXV917514:DYF917519 EHR917514:EIB917519 ERN917514:ERX917519 FBJ917514:FBT917519 FLF917514:FLP917519 FVB917514:FVL917519 GEX917514:GFH917519 GOT917514:GPD917519 GYP917514:GYZ917519 HIL917514:HIV917519 HSH917514:HSR917519 ICD917514:ICN917519 ILZ917514:IMJ917519 IVV917514:IWF917519 JFR917514:JGB917519 JPN917514:JPX917519 JZJ917514:JZT917519 KJF917514:KJP917519 KTB917514:KTL917519 LCX917514:LDH917519 LMT917514:LND917519 LWP917514:LWZ917519 MGL917514:MGV917519 MQH917514:MQR917519 NAD917514:NAN917519 NJZ917514:NKJ917519 NTV917514:NUF917519 ODR917514:OEB917519 ONN917514:ONX917519 OXJ917514:OXT917519 PHF917514:PHP917519 PRB917514:PRL917519 QAX917514:QBH917519 QKT917514:QLD917519 QUP917514:QUZ917519 REL917514:REV917519 ROH917514:ROR917519 RYD917514:RYN917519 SHZ917514:SIJ917519 SRV917514:SSF917519 TBR917514:TCB917519 TLN917514:TLX917519 TVJ917514:TVT917519 UFF917514:UFP917519 UPB917514:UPL917519 UYX917514:UZH917519 VIT917514:VJD917519 VSP917514:VSZ917519 WCL917514:WCV917519 WMH917514:WMR917519 WWD917514:WWN917519 V983050:AF983055 JR983050:KB983055 TN983050:TX983055 ADJ983050:ADT983055 ANF983050:ANP983055 AXB983050:AXL983055 BGX983050:BHH983055 BQT983050:BRD983055 CAP983050:CAZ983055 CKL983050:CKV983055 CUH983050:CUR983055 DED983050:DEN983055 DNZ983050:DOJ983055 DXV983050:DYF983055 EHR983050:EIB983055 ERN983050:ERX983055 FBJ983050:FBT983055 FLF983050:FLP983055 FVB983050:FVL983055 GEX983050:GFH983055 GOT983050:GPD983055 GYP983050:GYZ983055 HIL983050:HIV983055 HSH983050:HSR983055 ICD983050:ICN983055 ILZ983050:IMJ983055 IVV983050:IWF983055 JFR983050:JGB983055 JPN983050:JPX983055 JZJ983050:JZT983055 KJF983050:KJP983055 KTB983050:KTL983055 LCX983050:LDH983055 LMT983050:LND983055 LWP983050:LWZ983055 MGL983050:MGV983055 MQH983050:MQR983055 NAD983050:NAN983055 NJZ983050:NKJ983055 NTV983050:NUF983055 ODR983050:OEB983055 ONN983050:ONX983055 OXJ983050:OXT983055 PHF983050:PHP983055 PRB983050:PRL983055 QAX983050:QBH983055 QKT983050:QLD983055 QUP983050:QUZ983055 REL983050:REV983055 ROH983050:ROR983055 RYD983050:RYN983055 SHZ983050:SIJ983055 SRV983050:SSF983055 TBR983050:TCB983055 TLN983050:TLX983055 TVJ983050:TVT983055 UFF983050:UFP983055 UPB983050:UPL983055 UYX983050:UZH983055 VIT983050:VJD983055 VSP983050:VSZ983055 WCL983050:WCV983055 WMH983050:WMR983055 WWD983050:WWN983055">
      <formula1>Efectividad</formula1>
    </dataValidation>
    <dataValidation showInputMessage="1" showErrorMessage="1" sqref="AG10:AT15 KC10:KP15 TY10:UL15 ADU10:AEH15 ANQ10:AOD15 AXM10:AXZ15 BHI10:BHV15 BRE10:BRR15 CBA10:CBN15 CKW10:CLJ15 CUS10:CVF15 DEO10:DFB15 DOK10:DOX15 DYG10:DYT15 EIC10:EIP15 ERY10:ESL15 FBU10:FCH15 FLQ10:FMD15 FVM10:FVZ15 GFI10:GFV15 GPE10:GPR15 GZA10:GZN15 HIW10:HJJ15 HSS10:HTF15 ICO10:IDB15 IMK10:IMX15 IWG10:IWT15 JGC10:JGP15 JPY10:JQL15 JZU10:KAH15 KJQ10:KKD15 KTM10:KTZ15 LDI10:LDV15 LNE10:LNR15 LXA10:LXN15 MGW10:MHJ15 MQS10:MRF15 NAO10:NBB15 NKK10:NKX15 NUG10:NUT15 OEC10:OEP15 ONY10:OOL15 OXU10:OYH15 PHQ10:PID15 PRM10:PRZ15 QBI10:QBV15 QLE10:QLR15 QVA10:QVN15 REW10:RFJ15 ROS10:RPF15 RYO10:RZB15 SIK10:SIX15 SSG10:SST15 TCC10:TCP15 TLY10:TML15 TVU10:TWH15 UFQ10:UGD15 UPM10:UPZ15 UZI10:UZV15 VJE10:VJR15 VTA10:VTN15 WCW10:WDJ15 WMS10:WNF15 WWO10:WXB15 AG65546:AT65551 KC65546:KP65551 TY65546:UL65551 ADU65546:AEH65551 ANQ65546:AOD65551 AXM65546:AXZ65551 BHI65546:BHV65551 BRE65546:BRR65551 CBA65546:CBN65551 CKW65546:CLJ65551 CUS65546:CVF65551 DEO65546:DFB65551 DOK65546:DOX65551 DYG65546:DYT65551 EIC65546:EIP65551 ERY65546:ESL65551 FBU65546:FCH65551 FLQ65546:FMD65551 FVM65546:FVZ65551 GFI65546:GFV65551 GPE65546:GPR65551 GZA65546:GZN65551 HIW65546:HJJ65551 HSS65546:HTF65551 ICO65546:IDB65551 IMK65546:IMX65551 IWG65546:IWT65551 JGC65546:JGP65551 JPY65546:JQL65551 JZU65546:KAH65551 KJQ65546:KKD65551 KTM65546:KTZ65551 LDI65546:LDV65551 LNE65546:LNR65551 LXA65546:LXN65551 MGW65546:MHJ65551 MQS65546:MRF65551 NAO65546:NBB65551 NKK65546:NKX65551 NUG65546:NUT65551 OEC65546:OEP65551 ONY65546:OOL65551 OXU65546:OYH65551 PHQ65546:PID65551 PRM65546:PRZ65551 QBI65546:QBV65551 QLE65546:QLR65551 QVA65546:QVN65551 REW65546:RFJ65551 ROS65546:RPF65551 RYO65546:RZB65551 SIK65546:SIX65551 SSG65546:SST65551 TCC65546:TCP65551 TLY65546:TML65551 TVU65546:TWH65551 UFQ65546:UGD65551 UPM65546:UPZ65551 UZI65546:UZV65551 VJE65546:VJR65551 VTA65546:VTN65551 WCW65546:WDJ65551 WMS65546:WNF65551 WWO65546:WXB65551 AG131082:AT131087 KC131082:KP131087 TY131082:UL131087 ADU131082:AEH131087 ANQ131082:AOD131087 AXM131082:AXZ131087 BHI131082:BHV131087 BRE131082:BRR131087 CBA131082:CBN131087 CKW131082:CLJ131087 CUS131082:CVF131087 DEO131082:DFB131087 DOK131082:DOX131087 DYG131082:DYT131087 EIC131082:EIP131087 ERY131082:ESL131087 FBU131082:FCH131087 FLQ131082:FMD131087 FVM131082:FVZ131087 GFI131082:GFV131087 GPE131082:GPR131087 GZA131082:GZN131087 HIW131082:HJJ131087 HSS131082:HTF131087 ICO131082:IDB131087 IMK131082:IMX131087 IWG131082:IWT131087 JGC131082:JGP131087 JPY131082:JQL131087 JZU131082:KAH131087 KJQ131082:KKD131087 KTM131082:KTZ131087 LDI131082:LDV131087 LNE131082:LNR131087 LXA131082:LXN131087 MGW131082:MHJ131087 MQS131082:MRF131087 NAO131082:NBB131087 NKK131082:NKX131087 NUG131082:NUT131087 OEC131082:OEP131087 ONY131082:OOL131087 OXU131082:OYH131087 PHQ131082:PID131087 PRM131082:PRZ131087 QBI131082:QBV131087 QLE131082:QLR131087 QVA131082:QVN131087 REW131082:RFJ131087 ROS131082:RPF131087 RYO131082:RZB131087 SIK131082:SIX131087 SSG131082:SST131087 TCC131082:TCP131087 TLY131082:TML131087 TVU131082:TWH131087 UFQ131082:UGD131087 UPM131082:UPZ131087 UZI131082:UZV131087 VJE131082:VJR131087 VTA131082:VTN131087 WCW131082:WDJ131087 WMS131082:WNF131087 WWO131082:WXB131087 AG196618:AT196623 KC196618:KP196623 TY196618:UL196623 ADU196618:AEH196623 ANQ196618:AOD196623 AXM196618:AXZ196623 BHI196618:BHV196623 BRE196618:BRR196623 CBA196618:CBN196623 CKW196618:CLJ196623 CUS196618:CVF196623 DEO196618:DFB196623 DOK196618:DOX196623 DYG196618:DYT196623 EIC196618:EIP196623 ERY196618:ESL196623 FBU196618:FCH196623 FLQ196618:FMD196623 FVM196618:FVZ196623 GFI196618:GFV196623 GPE196618:GPR196623 GZA196618:GZN196623 HIW196618:HJJ196623 HSS196618:HTF196623 ICO196618:IDB196623 IMK196618:IMX196623 IWG196618:IWT196623 JGC196618:JGP196623 JPY196618:JQL196623 JZU196618:KAH196623 KJQ196618:KKD196623 KTM196618:KTZ196623 LDI196618:LDV196623 LNE196618:LNR196623 LXA196618:LXN196623 MGW196618:MHJ196623 MQS196618:MRF196623 NAO196618:NBB196623 NKK196618:NKX196623 NUG196618:NUT196623 OEC196618:OEP196623 ONY196618:OOL196623 OXU196618:OYH196623 PHQ196618:PID196623 PRM196618:PRZ196623 QBI196618:QBV196623 QLE196618:QLR196623 QVA196618:QVN196623 REW196618:RFJ196623 ROS196618:RPF196623 RYO196618:RZB196623 SIK196618:SIX196623 SSG196618:SST196623 TCC196618:TCP196623 TLY196618:TML196623 TVU196618:TWH196623 UFQ196618:UGD196623 UPM196618:UPZ196623 UZI196618:UZV196623 VJE196618:VJR196623 VTA196618:VTN196623 WCW196618:WDJ196623 WMS196618:WNF196623 WWO196618:WXB196623 AG262154:AT262159 KC262154:KP262159 TY262154:UL262159 ADU262154:AEH262159 ANQ262154:AOD262159 AXM262154:AXZ262159 BHI262154:BHV262159 BRE262154:BRR262159 CBA262154:CBN262159 CKW262154:CLJ262159 CUS262154:CVF262159 DEO262154:DFB262159 DOK262154:DOX262159 DYG262154:DYT262159 EIC262154:EIP262159 ERY262154:ESL262159 FBU262154:FCH262159 FLQ262154:FMD262159 FVM262154:FVZ262159 GFI262154:GFV262159 GPE262154:GPR262159 GZA262154:GZN262159 HIW262154:HJJ262159 HSS262154:HTF262159 ICO262154:IDB262159 IMK262154:IMX262159 IWG262154:IWT262159 JGC262154:JGP262159 JPY262154:JQL262159 JZU262154:KAH262159 KJQ262154:KKD262159 KTM262154:KTZ262159 LDI262154:LDV262159 LNE262154:LNR262159 LXA262154:LXN262159 MGW262154:MHJ262159 MQS262154:MRF262159 NAO262154:NBB262159 NKK262154:NKX262159 NUG262154:NUT262159 OEC262154:OEP262159 ONY262154:OOL262159 OXU262154:OYH262159 PHQ262154:PID262159 PRM262154:PRZ262159 QBI262154:QBV262159 QLE262154:QLR262159 QVA262154:QVN262159 REW262154:RFJ262159 ROS262154:RPF262159 RYO262154:RZB262159 SIK262154:SIX262159 SSG262154:SST262159 TCC262154:TCP262159 TLY262154:TML262159 TVU262154:TWH262159 UFQ262154:UGD262159 UPM262154:UPZ262159 UZI262154:UZV262159 VJE262154:VJR262159 VTA262154:VTN262159 WCW262154:WDJ262159 WMS262154:WNF262159 WWO262154:WXB262159 AG327690:AT327695 KC327690:KP327695 TY327690:UL327695 ADU327690:AEH327695 ANQ327690:AOD327695 AXM327690:AXZ327695 BHI327690:BHV327695 BRE327690:BRR327695 CBA327690:CBN327695 CKW327690:CLJ327695 CUS327690:CVF327695 DEO327690:DFB327695 DOK327690:DOX327695 DYG327690:DYT327695 EIC327690:EIP327695 ERY327690:ESL327695 FBU327690:FCH327695 FLQ327690:FMD327695 FVM327690:FVZ327695 GFI327690:GFV327695 GPE327690:GPR327695 GZA327690:GZN327695 HIW327690:HJJ327695 HSS327690:HTF327695 ICO327690:IDB327695 IMK327690:IMX327695 IWG327690:IWT327695 JGC327690:JGP327695 JPY327690:JQL327695 JZU327690:KAH327695 KJQ327690:KKD327695 KTM327690:KTZ327695 LDI327690:LDV327695 LNE327690:LNR327695 LXA327690:LXN327695 MGW327690:MHJ327695 MQS327690:MRF327695 NAO327690:NBB327695 NKK327690:NKX327695 NUG327690:NUT327695 OEC327690:OEP327695 ONY327690:OOL327695 OXU327690:OYH327695 PHQ327690:PID327695 PRM327690:PRZ327695 QBI327690:QBV327695 QLE327690:QLR327695 QVA327690:QVN327695 REW327690:RFJ327695 ROS327690:RPF327695 RYO327690:RZB327695 SIK327690:SIX327695 SSG327690:SST327695 TCC327690:TCP327695 TLY327690:TML327695 TVU327690:TWH327695 UFQ327690:UGD327695 UPM327690:UPZ327695 UZI327690:UZV327695 VJE327690:VJR327695 VTA327690:VTN327695 WCW327690:WDJ327695 WMS327690:WNF327695 WWO327690:WXB327695 AG393226:AT393231 KC393226:KP393231 TY393226:UL393231 ADU393226:AEH393231 ANQ393226:AOD393231 AXM393226:AXZ393231 BHI393226:BHV393231 BRE393226:BRR393231 CBA393226:CBN393231 CKW393226:CLJ393231 CUS393226:CVF393231 DEO393226:DFB393231 DOK393226:DOX393231 DYG393226:DYT393231 EIC393226:EIP393231 ERY393226:ESL393231 FBU393226:FCH393231 FLQ393226:FMD393231 FVM393226:FVZ393231 GFI393226:GFV393231 GPE393226:GPR393231 GZA393226:GZN393231 HIW393226:HJJ393231 HSS393226:HTF393231 ICO393226:IDB393231 IMK393226:IMX393231 IWG393226:IWT393231 JGC393226:JGP393231 JPY393226:JQL393231 JZU393226:KAH393231 KJQ393226:KKD393231 KTM393226:KTZ393231 LDI393226:LDV393231 LNE393226:LNR393231 LXA393226:LXN393231 MGW393226:MHJ393231 MQS393226:MRF393231 NAO393226:NBB393231 NKK393226:NKX393231 NUG393226:NUT393231 OEC393226:OEP393231 ONY393226:OOL393231 OXU393226:OYH393231 PHQ393226:PID393231 PRM393226:PRZ393231 QBI393226:QBV393231 QLE393226:QLR393231 QVA393226:QVN393231 REW393226:RFJ393231 ROS393226:RPF393231 RYO393226:RZB393231 SIK393226:SIX393231 SSG393226:SST393231 TCC393226:TCP393231 TLY393226:TML393231 TVU393226:TWH393231 UFQ393226:UGD393231 UPM393226:UPZ393231 UZI393226:UZV393231 VJE393226:VJR393231 VTA393226:VTN393231 WCW393226:WDJ393231 WMS393226:WNF393231 WWO393226:WXB393231 AG458762:AT458767 KC458762:KP458767 TY458762:UL458767 ADU458762:AEH458767 ANQ458762:AOD458767 AXM458762:AXZ458767 BHI458762:BHV458767 BRE458762:BRR458767 CBA458762:CBN458767 CKW458762:CLJ458767 CUS458762:CVF458767 DEO458762:DFB458767 DOK458762:DOX458767 DYG458762:DYT458767 EIC458762:EIP458767 ERY458762:ESL458767 FBU458762:FCH458767 FLQ458762:FMD458767 FVM458762:FVZ458767 GFI458762:GFV458767 GPE458762:GPR458767 GZA458762:GZN458767 HIW458762:HJJ458767 HSS458762:HTF458767 ICO458762:IDB458767 IMK458762:IMX458767 IWG458762:IWT458767 JGC458762:JGP458767 JPY458762:JQL458767 JZU458762:KAH458767 KJQ458762:KKD458767 KTM458762:KTZ458767 LDI458762:LDV458767 LNE458762:LNR458767 LXA458762:LXN458767 MGW458762:MHJ458767 MQS458762:MRF458767 NAO458762:NBB458767 NKK458762:NKX458767 NUG458762:NUT458767 OEC458762:OEP458767 ONY458762:OOL458767 OXU458762:OYH458767 PHQ458762:PID458767 PRM458762:PRZ458767 QBI458762:QBV458767 QLE458762:QLR458767 QVA458762:QVN458767 REW458762:RFJ458767 ROS458762:RPF458767 RYO458762:RZB458767 SIK458762:SIX458767 SSG458762:SST458767 TCC458762:TCP458767 TLY458762:TML458767 TVU458762:TWH458767 UFQ458762:UGD458767 UPM458762:UPZ458767 UZI458762:UZV458767 VJE458762:VJR458767 VTA458762:VTN458767 WCW458762:WDJ458767 WMS458762:WNF458767 WWO458762:WXB458767 AG524298:AT524303 KC524298:KP524303 TY524298:UL524303 ADU524298:AEH524303 ANQ524298:AOD524303 AXM524298:AXZ524303 BHI524298:BHV524303 BRE524298:BRR524303 CBA524298:CBN524303 CKW524298:CLJ524303 CUS524298:CVF524303 DEO524298:DFB524303 DOK524298:DOX524303 DYG524298:DYT524303 EIC524298:EIP524303 ERY524298:ESL524303 FBU524298:FCH524303 FLQ524298:FMD524303 FVM524298:FVZ524303 GFI524298:GFV524303 GPE524298:GPR524303 GZA524298:GZN524303 HIW524298:HJJ524303 HSS524298:HTF524303 ICO524298:IDB524303 IMK524298:IMX524303 IWG524298:IWT524303 JGC524298:JGP524303 JPY524298:JQL524303 JZU524298:KAH524303 KJQ524298:KKD524303 KTM524298:KTZ524303 LDI524298:LDV524303 LNE524298:LNR524303 LXA524298:LXN524303 MGW524298:MHJ524303 MQS524298:MRF524303 NAO524298:NBB524303 NKK524298:NKX524303 NUG524298:NUT524303 OEC524298:OEP524303 ONY524298:OOL524303 OXU524298:OYH524303 PHQ524298:PID524303 PRM524298:PRZ524303 QBI524298:QBV524303 QLE524298:QLR524303 QVA524298:QVN524303 REW524298:RFJ524303 ROS524298:RPF524303 RYO524298:RZB524303 SIK524298:SIX524303 SSG524298:SST524303 TCC524298:TCP524303 TLY524298:TML524303 TVU524298:TWH524303 UFQ524298:UGD524303 UPM524298:UPZ524303 UZI524298:UZV524303 VJE524298:VJR524303 VTA524298:VTN524303 WCW524298:WDJ524303 WMS524298:WNF524303 WWO524298:WXB524303 AG589834:AT589839 KC589834:KP589839 TY589834:UL589839 ADU589834:AEH589839 ANQ589834:AOD589839 AXM589834:AXZ589839 BHI589834:BHV589839 BRE589834:BRR589839 CBA589834:CBN589839 CKW589834:CLJ589839 CUS589834:CVF589839 DEO589834:DFB589839 DOK589834:DOX589839 DYG589834:DYT589839 EIC589834:EIP589839 ERY589834:ESL589839 FBU589834:FCH589839 FLQ589834:FMD589839 FVM589834:FVZ589839 GFI589834:GFV589839 GPE589834:GPR589839 GZA589834:GZN589839 HIW589834:HJJ589839 HSS589834:HTF589839 ICO589834:IDB589839 IMK589834:IMX589839 IWG589834:IWT589839 JGC589834:JGP589839 JPY589834:JQL589839 JZU589834:KAH589839 KJQ589834:KKD589839 KTM589834:KTZ589839 LDI589834:LDV589839 LNE589834:LNR589839 LXA589834:LXN589839 MGW589834:MHJ589839 MQS589834:MRF589839 NAO589834:NBB589839 NKK589834:NKX589839 NUG589834:NUT589839 OEC589834:OEP589839 ONY589834:OOL589839 OXU589834:OYH589839 PHQ589834:PID589839 PRM589834:PRZ589839 QBI589834:QBV589839 QLE589834:QLR589839 QVA589834:QVN589839 REW589834:RFJ589839 ROS589834:RPF589839 RYO589834:RZB589839 SIK589834:SIX589839 SSG589834:SST589839 TCC589834:TCP589839 TLY589834:TML589839 TVU589834:TWH589839 UFQ589834:UGD589839 UPM589834:UPZ589839 UZI589834:UZV589839 VJE589834:VJR589839 VTA589834:VTN589839 WCW589834:WDJ589839 WMS589834:WNF589839 WWO589834:WXB589839 AG655370:AT655375 KC655370:KP655375 TY655370:UL655375 ADU655370:AEH655375 ANQ655370:AOD655375 AXM655370:AXZ655375 BHI655370:BHV655375 BRE655370:BRR655375 CBA655370:CBN655375 CKW655370:CLJ655375 CUS655370:CVF655375 DEO655370:DFB655375 DOK655370:DOX655375 DYG655370:DYT655375 EIC655370:EIP655375 ERY655370:ESL655375 FBU655370:FCH655375 FLQ655370:FMD655375 FVM655370:FVZ655375 GFI655370:GFV655375 GPE655370:GPR655375 GZA655370:GZN655375 HIW655370:HJJ655375 HSS655370:HTF655375 ICO655370:IDB655375 IMK655370:IMX655375 IWG655370:IWT655375 JGC655370:JGP655375 JPY655370:JQL655375 JZU655370:KAH655375 KJQ655370:KKD655375 KTM655370:KTZ655375 LDI655370:LDV655375 LNE655370:LNR655375 LXA655370:LXN655375 MGW655370:MHJ655375 MQS655370:MRF655375 NAO655370:NBB655375 NKK655370:NKX655375 NUG655370:NUT655375 OEC655370:OEP655375 ONY655370:OOL655375 OXU655370:OYH655375 PHQ655370:PID655375 PRM655370:PRZ655375 QBI655370:QBV655375 QLE655370:QLR655375 QVA655370:QVN655375 REW655370:RFJ655375 ROS655370:RPF655375 RYO655370:RZB655375 SIK655370:SIX655375 SSG655370:SST655375 TCC655370:TCP655375 TLY655370:TML655375 TVU655370:TWH655375 UFQ655370:UGD655375 UPM655370:UPZ655375 UZI655370:UZV655375 VJE655370:VJR655375 VTA655370:VTN655375 WCW655370:WDJ655375 WMS655370:WNF655375 WWO655370:WXB655375 AG720906:AT720911 KC720906:KP720911 TY720906:UL720911 ADU720906:AEH720911 ANQ720906:AOD720911 AXM720906:AXZ720911 BHI720906:BHV720911 BRE720906:BRR720911 CBA720906:CBN720911 CKW720906:CLJ720911 CUS720906:CVF720911 DEO720906:DFB720911 DOK720906:DOX720911 DYG720906:DYT720911 EIC720906:EIP720911 ERY720906:ESL720911 FBU720906:FCH720911 FLQ720906:FMD720911 FVM720906:FVZ720911 GFI720906:GFV720911 GPE720906:GPR720911 GZA720906:GZN720911 HIW720906:HJJ720911 HSS720906:HTF720911 ICO720906:IDB720911 IMK720906:IMX720911 IWG720906:IWT720911 JGC720906:JGP720911 JPY720906:JQL720911 JZU720906:KAH720911 KJQ720906:KKD720911 KTM720906:KTZ720911 LDI720906:LDV720911 LNE720906:LNR720911 LXA720906:LXN720911 MGW720906:MHJ720911 MQS720906:MRF720911 NAO720906:NBB720911 NKK720906:NKX720911 NUG720906:NUT720911 OEC720906:OEP720911 ONY720906:OOL720911 OXU720906:OYH720911 PHQ720906:PID720911 PRM720906:PRZ720911 QBI720906:QBV720911 QLE720906:QLR720911 QVA720906:QVN720911 REW720906:RFJ720911 ROS720906:RPF720911 RYO720906:RZB720911 SIK720906:SIX720911 SSG720906:SST720911 TCC720906:TCP720911 TLY720906:TML720911 TVU720906:TWH720911 UFQ720906:UGD720911 UPM720906:UPZ720911 UZI720906:UZV720911 VJE720906:VJR720911 VTA720906:VTN720911 WCW720906:WDJ720911 WMS720906:WNF720911 WWO720906:WXB720911 AG786442:AT786447 KC786442:KP786447 TY786442:UL786447 ADU786442:AEH786447 ANQ786442:AOD786447 AXM786442:AXZ786447 BHI786442:BHV786447 BRE786442:BRR786447 CBA786442:CBN786447 CKW786442:CLJ786447 CUS786442:CVF786447 DEO786442:DFB786447 DOK786442:DOX786447 DYG786442:DYT786447 EIC786442:EIP786447 ERY786442:ESL786447 FBU786442:FCH786447 FLQ786442:FMD786447 FVM786442:FVZ786447 GFI786442:GFV786447 GPE786442:GPR786447 GZA786442:GZN786447 HIW786442:HJJ786447 HSS786442:HTF786447 ICO786442:IDB786447 IMK786442:IMX786447 IWG786442:IWT786447 JGC786442:JGP786447 JPY786442:JQL786447 JZU786442:KAH786447 KJQ786442:KKD786447 KTM786442:KTZ786447 LDI786442:LDV786447 LNE786442:LNR786447 LXA786442:LXN786447 MGW786442:MHJ786447 MQS786442:MRF786447 NAO786442:NBB786447 NKK786442:NKX786447 NUG786442:NUT786447 OEC786442:OEP786447 ONY786442:OOL786447 OXU786442:OYH786447 PHQ786442:PID786447 PRM786442:PRZ786447 QBI786442:QBV786447 QLE786442:QLR786447 QVA786442:QVN786447 REW786442:RFJ786447 ROS786442:RPF786447 RYO786442:RZB786447 SIK786442:SIX786447 SSG786442:SST786447 TCC786442:TCP786447 TLY786442:TML786447 TVU786442:TWH786447 UFQ786442:UGD786447 UPM786442:UPZ786447 UZI786442:UZV786447 VJE786442:VJR786447 VTA786442:VTN786447 WCW786442:WDJ786447 WMS786442:WNF786447 WWO786442:WXB786447 AG851978:AT851983 KC851978:KP851983 TY851978:UL851983 ADU851978:AEH851983 ANQ851978:AOD851983 AXM851978:AXZ851983 BHI851978:BHV851983 BRE851978:BRR851983 CBA851978:CBN851983 CKW851978:CLJ851983 CUS851978:CVF851983 DEO851978:DFB851983 DOK851978:DOX851983 DYG851978:DYT851983 EIC851978:EIP851983 ERY851978:ESL851983 FBU851978:FCH851983 FLQ851978:FMD851983 FVM851978:FVZ851983 GFI851978:GFV851983 GPE851978:GPR851983 GZA851978:GZN851983 HIW851978:HJJ851983 HSS851978:HTF851983 ICO851978:IDB851983 IMK851978:IMX851983 IWG851978:IWT851983 JGC851978:JGP851983 JPY851978:JQL851983 JZU851978:KAH851983 KJQ851978:KKD851983 KTM851978:KTZ851983 LDI851978:LDV851983 LNE851978:LNR851983 LXA851978:LXN851983 MGW851978:MHJ851983 MQS851978:MRF851983 NAO851978:NBB851983 NKK851978:NKX851983 NUG851978:NUT851983 OEC851978:OEP851983 ONY851978:OOL851983 OXU851978:OYH851983 PHQ851978:PID851983 PRM851978:PRZ851983 QBI851978:QBV851983 QLE851978:QLR851983 QVA851978:QVN851983 REW851978:RFJ851983 ROS851978:RPF851983 RYO851978:RZB851983 SIK851978:SIX851983 SSG851978:SST851983 TCC851978:TCP851983 TLY851978:TML851983 TVU851978:TWH851983 UFQ851978:UGD851983 UPM851978:UPZ851983 UZI851978:UZV851983 VJE851978:VJR851983 VTA851978:VTN851983 WCW851978:WDJ851983 WMS851978:WNF851983 WWO851978:WXB851983 AG917514:AT917519 KC917514:KP917519 TY917514:UL917519 ADU917514:AEH917519 ANQ917514:AOD917519 AXM917514:AXZ917519 BHI917514:BHV917519 BRE917514:BRR917519 CBA917514:CBN917519 CKW917514:CLJ917519 CUS917514:CVF917519 DEO917514:DFB917519 DOK917514:DOX917519 DYG917514:DYT917519 EIC917514:EIP917519 ERY917514:ESL917519 FBU917514:FCH917519 FLQ917514:FMD917519 FVM917514:FVZ917519 GFI917514:GFV917519 GPE917514:GPR917519 GZA917514:GZN917519 HIW917514:HJJ917519 HSS917514:HTF917519 ICO917514:IDB917519 IMK917514:IMX917519 IWG917514:IWT917519 JGC917514:JGP917519 JPY917514:JQL917519 JZU917514:KAH917519 KJQ917514:KKD917519 KTM917514:KTZ917519 LDI917514:LDV917519 LNE917514:LNR917519 LXA917514:LXN917519 MGW917514:MHJ917519 MQS917514:MRF917519 NAO917514:NBB917519 NKK917514:NKX917519 NUG917514:NUT917519 OEC917514:OEP917519 ONY917514:OOL917519 OXU917514:OYH917519 PHQ917514:PID917519 PRM917514:PRZ917519 QBI917514:QBV917519 QLE917514:QLR917519 QVA917514:QVN917519 REW917514:RFJ917519 ROS917514:RPF917519 RYO917514:RZB917519 SIK917514:SIX917519 SSG917514:SST917519 TCC917514:TCP917519 TLY917514:TML917519 TVU917514:TWH917519 UFQ917514:UGD917519 UPM917514:UPZ917519 UZI917514:UZV917519 VJE917514:VJR917519 VTA917514:VTN917519 WCW917514:WDJ917519 WMS917514:WNF917519 WWO917514:WXB917519 AG983050:AT983055 KC983050:KP983055 TY983050:UL983055 ADU983050:AEH983055 ANQ983050:AOD983055 AXM983050:AXZ983055 BHI983050:BHV983055 BRE983050:BRR983055 CBA983050:CBN983055 CKW983050:CLJ983055 CUS983050:CVF983055 DEO983050:DFB983055 DOK983050:DOX983055 DYG983050:DYT983055 EIC983050:EIP983055 ERY983050:ESL983055 FBU983050:FCH983055 FLQ983050:FMD983055 FVM983050:FVZ983055 GFI983050:GFV983055 GPE983050:GPR983055 GZA983050:GZN983055 HIW983050:HJJ983055 HSS983050:HTF983055 ICO983050:IDB983055 IMK983050:IMX983055 IWG983050:IWT983055 JGC983050:JGP983055 JPY983050:JQL983055 JZU983050:KAH983055 KJQ983050:KKD983055 KTM983050:KTZ983055 LDI983050:LDV983055 LNE983050:LNR983055 LXA983050:LXN983055 MGW983050:MHJ983055 MQS983050:MRF983055 NAO983050:NBB983055 NKK983050:NKX983055 NUG983050:NUT983055 OEC983050:OEP983055 ONY983050:OOL983055 OXU983050:OYH983055 PHQ983050:PID983055 PRM983050:PRZ983055 QBI983050:QBV983055 QLE983050:QLR983055 QVA983050:QVN983055 REW983050:RFJ983055 ROS983050:RPF983055 RYO983050:RZB983055 SIK983050:SIX983055 SSG983050:SST983055 TCC983050:TCP983055 TLY983050:TML983055 TVU983050:TWH983055 UFQ983050:UGD983055 UPM983050:UPZ983055 UZI983050:UZV983055 VJE983050:VJR983055 VTA983050:VTN983055 WCW983050:WDJ983055 WMS983050:WNF983055 WWO983050:WXB983055"/>
    <dataValidation type="list" allowBlank="1" showInputMessage="1" showErrorMessage="1" sqref="M10:N15 JI10:JJ15 TE10:TF15 ADA10:ADB15 AMW10:AMX15 AWS10:AWT15 BGO10:BGP15 BQK10:BQL15 CAG10:CAH15 CKC10:CKD15 CTY10:CTZ15 DDU10:DDV15 DNQ10:DNR15 DXM10:DXN15 EHI10:EHJ15 ERE10:ERF15 FBA10:FBB15 FKW10:FKX15 FUS10:FUT15 GEO10:GEP15 GOK10:GOL15 GYG10:GYH15 HIC10:HID15 HRY10:HRZ15 IBU10:IBV15 ILQ10:ILR15 IVM10:IVN15 JFI10:JFJ15 JPE10:JPF15 JZA10:JZB15 KIW10:KIX15 KSS10:KST15 LCO10:LCP15 LMK10:LML15 LWG10:LWH15 MGC10:MGD15 MPY10:MPZ15 MZU10:MZV15 NJQ10:NJR15 NTM10:NTN15 ODI10:ODJ15 ONE10:ONF15 OXA10:OXB15 PGW10:PGX15 PQS10:PQT15 QAO10:QAP15 QKK10:QKL15 QUG10:QUH15 REC10:RED15 RNY10:RNZ15 RXU10:RXV15 SHQ10:SHR15 SRM10:SRN15 TBI10:TBJ15 TLE10:TLF15 TVA10:TVB15 UEW10:UEX15 UOS10:UOT15 UYO10:UYP15 VIK10:VIL15 VSG10:VSH15 WCC10:WCD15 WLY10:WLZ15 WVU10:WVV15 M65546:N65551 JI65546:JJ65551 TE65546:TF65551 ADA65546:ADB65551 AMW65546:AMX65551 AWS65546:AWT65551 BGO65546:BGP65551 BQK65546:BQL65551 CAG65546:CAH65551 CKC65546:CKD65551 CTY65546:CTZ65551 DDU65546:DDV65551 DNQ65546:DNR65551 DXM65546:DXN65551 EHI65546:EHJ65551 ERE65546:ERF65551 FBA65546:FBB65551 FKW65546:FKX65551 FUS65546:FUT65551 GEO65546:GEP65551 GOK65546:GOL65551 GYG65546:GYH65551 HIC65546:HID65551 HRY65546:HRZ65551 IBU65546:IBV65551 ILQ65546:ILR65551 IVM65546:IVN65551 JFI65546:JFJ65551 JPE65546:JPF65551 JZA65546:JZB65551 KIW65546:KIX65551 KSS65546:KST65551 LCO65546:LCP65551 LMK65546:LML65551 LWG65546:LWH65551 MGC65546:MGD65551 MPY65546:MPZ65551 MZU65546:MZV65551 NJQ65546:NJR65551 NTM65546:NTN65551 ODI65546:ODJ65551 ONE65546:ONF65551 OXA65546:OXB65551 PGW65546:PGX65551 PQS65546:PQT65551 QAO65546:QAP65551 QKK65546:QKL65551 QUG65546:QUH65551 REC65546:RED65551 RNY65546:RNZ65551 RXU65546:RXV65551 SHQ65546:SHR65551 SRM65546:SRN65551 TBI65546:TBJ65551 TLE65546:TLF65551 TVA65546:TVB65551 UEW65546:UEX65551 UOS65546:UOT65551 UYO65546:UYP65551 VIK65546:VIL65551 VSG65546:VSH65551 WCC65546:WCD65551 WLY65546:WLZ65551 WVU65546:WVV65551 M131082:N131087 JI131082:JJ131087 TE131082:TF131087 ADA131082:ADB131087 AMW131082:AMX131087 AWS131082:AWT131087 BGO131082:BGP131087 BQK131082:BQL131087 CAG131082:CAH131087 CKC131082:CKD131087 CTY131082:CTZ131087 DDU131082:DDV131087 DNQ131082:DNR131087 DXM131082:DXN131087 EHI131082:EHJ131087 ERE131082:ERF131087 FBA131082:FBB131087 FKW131082:FKX131087 FUS131082:FUT131087 GEO131082:GEP131087 GOK131082:GOL131087 GYG131082:GYH131087 HIC131082:HID131087 HRY131082:HRZ131087 IBU131082:IBV131087 ILQ131082:ILR131087 IVM131082:IVN131087 JFI131082:JFJ131087 JPE131082:JPF131087 JZA131082:JZB131087 KIW131082:KIX131087 KSS131082:KST131087 LCO131082:LCP131087 LMK131082:LML131087 LWG131082:LWH131087 MGC131082:MGD131087 MPY131082:MPZ131087 MZU131082:MZV131087 NJQ131082:NJR131087 NTM131082:NTN131087 ODI131082:ODJ131087 ONE131082:ONF131087 OXA131082:OXB131087 PGW131082:PGX131087 PQS131082:PQT131087 QAO131082:QAP131087 QKK131082:QKL131087 QUG131082:QUH131087 REC131082:RED131087 RNY131082:RNZ131087 RXU131082:RXV131087 SHQ131082:SHR131087 SRM131082:SRN131087 TBI131082:TBJ131087 TLE131082:TLF131087 TVA131082:TVB131087 UEW131082:UEX131087 UOS131082:UOT131087 UYO131082:UYP131087 VIK131082:VIL131087 VSG131082:VSH131087 WCC131082:WCD131087 WLY131082:WLZ131087 WVU131082:WVV131087 M196618:N196623 JI196618:JJ196623 TE196618:TF196623 ADA196618:ADB196623 AMW196618:AMX196623 AWS196618:AWT196623 BGO196618:BGP196623 BQK196618:BQL196623 CAG196618:CAH196623 CKC196618:CKD196623 CTY196618:CTZ196623 DDU196618:DDV196623 DNQ196618:DNR196623 DXM196618:DXN196623 EHI196618:EHJ196623 ERE196618:ERF196623 FBA196618:FBB196623 FKW196618:FKX196623 FUS196618:FUT196623 GEO196618:GEP196623 GOK196618:GOL196623 GYG196618:GYH196623 HIC196618:HID196623 HRY196618:HRZ196623 IBU196618:IBV196623 ILQ196618:ILR196623 IVM196618:IVN196623 JFI196618:JFJ196623 JPE196618:JPF196623 JZA196618:JZB196623 KIW196618:KIX196623 KSS196618:KST196623 LCO196618:LCP196623 LMK196618:LML196623 LWG196618:LWH196623 MGC196618:MGD196623 MPY196618:MPZ196623 MZU196618:MZV196623 NJQ196618:NJR196623 NTM196618:NTN196623 ODI196618:ODJ196623 ONE196618:ONF196623 OXA196618:OXB196623 PGW196618:PGX196623 PQS196618:PQT196623 QAO196618:QAP196623 QKK196618:QKL196623 QUG196618:QUH196623 REC196618:RED196623 RNY196618:RNZ196623 RXU196618:RXV196623 SHQ196618:SHR196623 SRM196618:SRN196623 TBI196618:TBJ196623 TLE196618:TLF196623 TVA196618:TVB196623 UEW196618:UEX196623 UOS196618:UOT196623 UYO196618:UYP196623 VIK196618:VIL196623 VSG196618:VSH196623 WCC196618:WCD196623 WLY196618:WLZ196623 WVU196618:WVV196623 M262154:N262159 JI262154:JJ262159 TE262154:TF262159 ADA262154:ADB262159 AMW262154:AMX262159 AWS262154:AWT262159 BGO262154:BGP262159 BQK262154:BQL262159 CAG262154:CAH262159 CKC262154:CKD262159 CTY262154:CTZ262159 DDU262154:DDV262159 DNQ262154:DNR262159 DXM262154:DXN262159 EHI262154:EHJ262159 ERE262154:ERF262159 FBA262154:FBB262159 FKW262154:FKX262159 FUS262154:FUT262159 GEO262154:GEP262159 GOK262154:GOL262159 GYG262154:GYH262159 HIC262154:HID262159 HRY262154:HRZ262159 IBU262154:IBV262159 ILQ262154:ILR262159 IVM262154:IVN262159 JFI262154:JFJ262159 JPE262154:JPF262159 JZA262154:JZB262159 KIW262154:KIX262159 KSS262154:KST262159 LCO262154:LCP262159 LMK262154:LML262159 LWG262154:LWH262159 MGC262154:MGD262159 MPY262154:MPZ262159 MZU262154:MZV262159 NJQ262154:NJR262159 NTM262154:NTN262159 ODI262154:ODJ262159 ONE262154:ONF262159 OXA262154:OXB262159 PGW262154:PGX262159 PQS262154:PQT262159 QAO262154:QAP262159 QKK262154:QKL262159 QUG262154:QUH262159 REC262154:RED262159 RNY262154:RNZ262159 RXU262154:RXV262159 SHQ262154:SHR262159 SRM262154:SRN262159 TBI262154:TBJ262159 TLE262154:TLF262159 TVA262154:TVB262159 UEW262154:UEX262159 UOS262154:UOT262159 UYO262154:UYP262159 VIK262154:VIL262159 VSG262154:VSH262159 WCC262154:WCD262159 WLY262154:WLZ262159 WVU262154:WVV262159 M327690:N327695 JI327690:JJ327695 TE327690:TF327695 ADA327690:ADB327695 AMW327690:AMX327695 AWS327690:AWT327695 BGO327690:BGP327695 BQK327690:BQL327695 CAG327690:CAH327695 CKC327690:CKD327695 CTY327690:CTZ327695 DDU327690:DDV327695 DNQ327690:DNR327695 DXM327690:DXN327695 EHI327690:EHJ327695 ERE327690:ERF327695 FBA327690:FBB327695 FKW327690:FKX327695 FUS327690:FUT327695 GEO327690:GEP327695 GOK327690:GOL327695 GYG327690:GYH327695 HIC327690:HID327695 HRY327690:HRZ327695 IBU327690:IBV327695 ILQ327690:ILR327695 IVM327690:IVN327695 JFI327690:JFJ327695 JPE327690:JPF327695 JZA327690:JZB327695 KIW327690:KIX327695 KSS327690:KST327695 LCO327690:LCP327695 LMK327690:LML327695 LWG327690:LWH327695 MGC327690:MGD327695 MPY327690:MPZ327695 MZU327690:MZV327695 NJQ327690:NJR327695 NTM327690:NTN327695 ODI327690:ODJ327695 ONE327690:ONF327695 OXA327690:OXB327695 PGW327690:PGX327695 PQS327690:PQT327695 QAO327690:QAP327695 QKK327690:QKL327695 QUG327690:QUH327695 REC327690:RED327695 RNY327690:RNZ327695 RXU327690:RXV327695 SHQ327690:SHR327695 SRM327690:SRN327695 TBI327690:TBJ327695 TLE327690:TLF327695 TVA327690:TVB327695 UEW327690:UEX327695 UOS327690:UOT327695 UYO327690:UYP327695 VIK327690:VIL327695 VSG327690:VSH327695 WCC327690:WCD327695 WLY327690:WLZ327695 WVU327690:WVV327695 M393226:N393231 JI393226:JJ393231 TE393226:TF393231 ADA393226:ADB393231 AMW393226:AMX393231 AWS393226:AWT393231 BGO393226:BGP393231 BQK393226:BQL393231 CAG393226:CAH393231 CKC393226:CKD393231 CTY393226:CTZ393231 DDU393226:DDV393231 DNQ393226:DNR393231 DXM393226:DXN393231 EHI393226:EHJ393231 ERE393226:ERF393231 FBA393226:FBB393231 FKW393226:FKX393231 FUS393226:FUT393231 GEO393226:GEP393231 GOK393226:GOL393231 GYG393226:GYH393231 HIC393226:HID393231 HRY393226:HRZ393231 IBU393226:IBV393231 ILQ393226:ILR393231 IVM393226:IVN393231 JFI393226:JFJ393231 JPE393226:JPF393231 JZA393226:JZB393231 KIW393226:KIX393231 KSS393226:KST393231 LCO393226:LCP393231 LMK393226:LML393231 LWG393226:LWH393231 MGC393226:MGD393231 MPY393226:MPZ393231 MZU393226:MZV393231 NJQ393226:NJR393231 NTM393226:NTN393231 ODI393226:ODJ393231 ONE393226:ONF393231 OXA393226:OXB393231 PGW393226:PGX393231 PQS393226:PQT393231 QAO393226:QAP393231 QKK393226:QKL393231 QUG393226:QUH393231 REC393226:RED393231 RNY393226:RNZ393231 RXU393226:RXV393231 SHQ393226:SHR393231 SRM393226:SRN393231 TBI393226:TBJ393231 TLE393226:TLF393231 TVA393226:TVB393231 UEW393226:UEX393231 UOS393226:UOT393231 UYO393226:UYP393231 VIK393226:VIL393231 VSG393226:VSH393231 WCC393226:WCD393231 WLY393226:WLZ393231 WVU393226:WVV393231 M458762:N458767 JI458762:JJ458767 TE458762:TF458767 ADA458762:ADB458767 AMW458762:AMX458767 AWS458762:AWT458767 BGO458762:BGP458767 BQK458762:BQL458767 CAG458762:CAH458767 CKC458762:CKD458767 CTY458762:CTZ458767 DDU458762:DDV458767 DNQ458762:DNR458767 DXM458762:DXN458767 EHI458762:EHJ458767 ERE458762:ERF458767 FBA458762:FBB458767 FKW458762:FKX458767 FUS458762:FUT458767 GEO458762:GEP458767 GOK458762:GOL458767 GYG458762:GYH458767 HIC458762:HID458767 HRY458762:HRZ458767 IBU458762:IBV458767 ILQ458762:ILR458767 IVM458762:IVN458767 JFI458762:JFJ458767 JPE458762:JPF458767 JZA458762:JZB458767 KIW458762:KIX458767 KSS458762:KST458767 LCO458762:LCP458767 LMK458762:LML458767 LWG458762:LWH458767 MGC458762:MGD458767 MPY458762:MPZ458767 MZU458762:MZV458767 NJQ458762:NJR458767 NTM458762:NTN458767 ODI458762:ODJ458767 ONE458762:ONF458767 OXA458762:OXB458767 PGW458762:PGX458767 PQS458762:PQT458767 QAO458762:QAP458767 QKK458762:QKL458767 QUG458762:QUH458767 REC458762:RED458767 RNY458762:RNZ458767 RXU458762:RXV458767 SHQ458762:SHR458767 SRM458762:SRN458767 TBI458762:TBJ458767 TLE458762:TLF458767 TVA458762:TVB458767 UEW458762:UEX458767 UOS458762:UOT458767 UYO458762:UYP458767 VIK458762:VIL458767 VSG458762:VSH458767 WCC458762:WCD458767 WLY458762:WLZ458767 WVU458762:WVV458767 M524298:N524303 JI524298:JJ524303 TE524298:TF524303 ADA524298:ADB524303 AMW524298:AMX524303 AWS524298:AWT524303 BGO524298:BGP524303 BQK524298:BQL524303 CAG524298:CAH524303 CKC524298:CKD524303 CTY524298:CTZ524303 DDU524298:DDV524303 DNQ524298:DNR524303 DXM524298:DXN524303 EHI524298:EHJ524303 ERE524298:ERF524303 FBA524298:FBB524303 FKW524298:FKX524303 FUS524298:FUT524303 GEO524298:GEP524303 GOK524298:GOL524303 GYG524298:GYH524303 HIC524298:HID524303 HRY524298:HRZ524303 IBU524298:IBV524303 ILQ524298:ILR524303 IVM524298:IVN524303 JFI524298:JFJ524303 JPE524298:JPF524303 JZA524298:JZB524303 KIW524298:KIX524303 KSS524298:KST524303 LCO524298:LCP524303 LMK524298:LML524303 LWG524298:LWH524303 MGC524298:MGD524303 MPY524298:MPZ524303 MZU524298:MZV524303 NJQ524298:NJR524303 NTM524298:NTN524303 ODI524298:ODJ524303 ONE524298:ONF524303 OXA524298:OXB524303 PGW524298:PGX524303 PQS524298:PQT524303 QAO524298:QAP524303 QKK524298:QKL524303 QUG524298:QUH524303 REC524298:RED524303 RNY524298:RNZ524303 RXU524298:RXV524303 SHQ524298:SHR524303 SRM524298:SRN524303 TBI524298:TBJ524303 TLE524298:TLF524303 TVA524298:TVB524303 UEW524298:UEX524303 UOS524298:UOT524303 UYO524298:UYP524303 VIK524298:VIL524303 VSG524298:VSH524303 WCC524298:WCD524303 WLY524298:WLZ524303 WVU524298:WVV524303 M589834:N589839 JI589834:JJ589839 TE589834:TF589839 ADA589834:ADB589839 AMW589834:AMX589839 AWS589834:AWT589839 BGO589834:BGP589839 BQK589834:BQL589839 CAG589834:CAH589839 CKC589834:CKD589839 CTY589834:CTZ589839 DDU589834:DDV589839 DNQ589834:DNR589839 DXM589834:DXN589839 EHI589834:EHJ589839 ERE589834:ERF589839 FBA589834:FBB589839 FKW589834:FKX589839 FUS589834:FUT589839 GEO589834:GEP589839 GOK589834:GOL589839 GYG589834:GYH589839 HIC589834:HID589839 HRY589834:HRZ589839 IBU589834:IBV589839 ILQ589834:ILR589839 IVM589834:IVN589839 JFI589834:JFJ589839 JPE589834:JPF589839 JZA589834:JZB589839 KIW589834:KIX589839 KSS589834:KST589839 LCO589834:LCP589839 LMK589834:LML589839 LWG589834:LWH589839 MGC589834:MGD589839 MPY589834:MPZ589839 MZU589834:MZV589839 NJQ589834:NJR589839 NTM589834:NTN589839 ODI589834:ODJ589839 ONE589834:ONF589839 OXA589834:OXB589839 PGW589834:PGX589839 PQS589834:PQT589839 QAO589834:QAP589839 QKK589834:QKL589839 QUG589834:QUH589839 REC589834:RED589839 RNY589834:RNZ589839 RXU589834:RXV589839 SHQ589834:SHR589839 SRM589834:SRN589839 TBI589834:TBJ589839 TLE589834:TLF589839 TVA589834:TVB589839 UEW589834:UEX589839 UOS589834:UOT589839 UYO589834:UYP589839 VIK589834:VIL589839 VSG589834:VSH589839 WCC589834:WCD589839 WLY589834:WLZ589839 WVU589834:WVV589839 M655370:N655375 JI655370:JJ655375 TE655370:TF655375 ADA655370:ADB655375 AMW655370:AMX655375 AWS655370:AWT655375 BGO655370:BGP655375 BQK655370:BQL655375 CAG655370:CAH655375 CKC655370:CKD655375 CTY655370:CTZ655375 DDU655370:DDV655375 DNQ655370:DNR655375 DXM655370:DXN655375 EHI655370:EHJ655375 ERE655370:ERF655375 FBA655370:FBB655375 FKW655370:FKX655375 FUS655370:FUT655375 GEO655370:GEP655375 GOK655370:GOL655375 GYG655370:GYH655375 HIC655370:HID655375 HRY655370:HRZ655375 IBU655370:IBV655375 ILQ655370:ILR655375 IVM655370:IVN655375 JFI655370:JFJ655375 JPE655370:JPF655375 JZA655370:JZB655375 KIW655370:KIX655375 KSS655370:KST655375 LCO655370:LCP655375 LMK655370:LML655375 LWG655370:LWH655375 MGC655370:MGD655375 MPY655370:MPZ655375 MZU655370:MZV655375 NJQ655370:NJR655375 NTM655370:NTN655375 ODI655370:ODJ655375 ONE655370:ONF655375 OXA655370:OXB655375 PGW655370:PGX655375 PQS655370:PQT655375 QAO655370:QAP655375 QKK655370:QKL655375 QUG655370:QUH655375 REC655370:RED655375 RNY655370:RNZ655375 RXU655370:RXV655375 SHQ655370:SHR655375 SRM655370:SRN655375 TBI655370:TBJ655375 TLE655370:TLF655375 TVA655370:TVB655375 UEW655370:UEX655375 UOS655370:UOT655375 UYO655370:UYP655375 VIK655370:VIL655375 VSG655370:VSH655375 WCC655370:WCD655375 WLY655370:WLZ655375 WVU655370:WVV655375 M720906:N720911 JI720906:JJ720911 TE720906:TF720911 ADA720906:ADB720911 AMW720906:AMX720911 AWS720906:AWT720911 BGO720906:BGP720911 BQK720906:BQL720911 CAG720906:CAH720911 CKC720906:CKD720911 CTY720906:CTZ720911 DDU720906:DDV720911 DNQ720906:DNR720911 DXM720906:DXN720911 EHI720906:EHJ720911 ERE720906:ERF720911 FBA720906:FBB720911 FKW720906:FKX720911 FUS720906:FUT720911 GEO720906:GEP720911 GOK720906:GOL720911 GYG720906:GYH720911 HIC720906:HID720911 HRY720906:HRZ720911 IBU720906:IBV720911 ILQ720906:ILR720911 IVM720906:IVN720911 JFI720906:JFJ720911 JPE720906:JPF720911 JZA720906:JZB720911 KIW720906:KIX720911 KSS720906:KST720911 LCO720906:LCP720911 LMK720906:LML720911 LWG720906:LWH720911 MGC720906:MGD720911 MPY720906:MPZ720911 MZU720906:MZV720911 NJQ720906:NJR720911 NTM720906:NTN720911 ODI720906:ODJ720911 ONE720906:ONF720911 OXA720906:OXB720911 PGW720906:PGX720911 PQS720906:PQT720911 QAO720906:QAP720911 QKK720906:QKL720911 QUG720906:QUH720911 REC720906:RED720911 RNY720906:RNZ720911 RXU720906:RXV720911 SHQ720906:SHR720911 SRM720906:SRN720911 TBI720906:TBJ720911 TLE720906:TLF720911 TVA720906:TVB720911 UEW720906:UEX720911 UOS720906:UOT720911 UYO720906:UYP720911 VIK720906:VIL720911 VSG720906:VSH720911 WCC720906:WCD720911 WLY720906:WLZ720911 WVU720906:WVV720911 M786442:N786447 JI786442:JJ786447 TE786442:TF786447 ADA786442:ADB786447 AMW786442:AMX786447 AWS786442:AWT786447 BGO786442:BGP786447 BQK786442:BQL786447 CAG786442:CAH786447 CKC786442:CKD786447 CTY786442:CTZ786447 DDU786442:DDV786447 DNQ786442:DNR786447 DXM786442:DXN786447 EHI786442:EHJ786447 ERE786442:ERF786447 FBA786442:FBB786447 FKW786442:FKX786447 FUS786442:FUT786447 GEO786442:GEP786447 GOK786442:GOL786447 GYG786442:GYH786447 HIC786442:HID786447 HRY786442:HRZ786447 IBU786442:IBV786447 ILQ786442:ILR786447 IVM786442:IVN786447 JFI786442:JFJ786447 JPE786442:JPF786447 JZA786442:JZB786447 KIW786442:KIX786447 KSS786442:KST786447 LCO786442:LCP786447 LMK786442:LML786447 LWG786442:LWH786447 MGC786442:MGD786447 MPY786442:MPZ786447 MZU786442:MZV786447 NJQ786442:NJR786447 NTM786442:NTN786447 ODI786442:ODJ786447 ONE786442:ONF786447 OXA786442:OXB786447 PGW786442:PGX786447 PQS786442:PQT786447 QAO786442:QAP786447 QKK786442:QKL786447 QUG786442:QUH786447 REC786442:RED786447 RNY786442:RNZ786447 RXU786442:RXV786447 SHQ786442:SHR786447 SRM786442:SRN786447 TBI786442:TBJ786447 TLE786442:TLF786447 TVA786442:TVB786447 UEW786442:UEX786447 UOS786442:UOT786447 UYO786442:UYP786447 VIK786442:VIL786447 VSG786442:VSH786447 WCC786442:WCD786447 WLY786442:WLZ786447 WVU786442:WVV786447 M851978:N851983 JI851978:JJ851983 TE851978:TF851983 ADA851978:ADB851983 AMW851978:AMX851983 AWS851978:AWT851983 BGO851978:BGP851983 BQK851978:BQL851983 CAG851978:CAH851983 CKC851978:CKD851983 CTY851978:CTZ851983 DDU851978:DDV851983 DNQ851978:DNR851983 DXM851978:DXN851983 EHI851978:EHJ851983 ERE851978:ERF851983 FBA851978:FBB851983 FKW851978:FKX851983 FUS851978:FUT851983 GEO851978:GEP851983 GOK851978:GOL851983 GYG851978:GYH851983 HIC851978:HID851983 HRY851978:HRZ851983 IBU851978:IBV851983 ILQ851978:ILR851983 IVM851978:IVN851983 JFI851978:JFJ851983 JPE851978:JPF851983 JZA851978:JZB851983 KIW851978:KIX851983 KSS851978:KST851983 LCO851978:LCP851983 LMK851978:LML851983 LWG851978:LWH851983 MGC851978:MGD851983 MPY851978:MPZ851983 MZU851978:MZV851983 NJQ851978:NJR851983 NTM851978:NTN851983 ODI851978:ODJ851983 ONE851978:ONF851983 OXA851978:OXB851983 PGW851978:PGX851983 PQS851978:PQT851983 QAO851978:QAP851983 QKK851978:QKL851983 QUG851978:QUH851983 REC851978:RED851983 RNY851978:RNZ851983 RXU851978:RXV851983 SHQ851978:SHR851983 SRM851978:SRN851983 TBI851978:TBJ851983 TLE851978:TLF851983 TVA851978:TVB851983 UEW851978:UEX851983 UOS851978:UOT851983 UYO851978:UYP851983 VIK851978:VIL851983 VSG851978:VSH851983 WCC851978:WCD851983 WLY851978:WLZ851983 WVU851978:WVV851983 M917514:N917519 JI917514:JJ917519 TE917514:TF917519 ADA917514:ADB917519 AMW917514:AMX917519 AWS917514:AWT917519 BGO917514:BGP917519 BQK917514:BQL917519 CAG917514:CAH917519 CKC917514:CKD917519 CTY917514:CTZ917519 DDU917514:DDV917519 DNQ917514:DNR917519 DXM917514:DXN917519 EHI917514:EHJ917519 ERE917514:ERF917519 FBA917514:FBB917519 FKW917514:FKX917519 FUS917514:FUT917519 GEO917514:GEP917519 GOK917514:GOL917519 GYG917514:GYH917519 HIC917514:HID917519 HRY917514:HRZ917519 IBU917514:IBV917519 ILQ917514:ILR917519 IVM917514:IVN917519 JFI917514:JFJ917519 JPE917514:JPF917519 JZA917514:JZB917519 KIW917514:KIX917519 KSS917514:KST917519 LCO917514:LCP917519 LMK917514:LML917519 LWG917514:LWH917519 MGC917514:MGD917519 MPY917514:MPZ917519 MZU917514:MZV917519 NJQ917514:NJR917519 NTM917514:NTN917519 ODI917514:ODJ917519 ONE917514:ONF917519 OXA917514:OXB917519 PGW917514:PGX917519 PQS917514:PQT917519 QAO917514:QAP917519 QKK917514:QKL917519 QUG917514:QUH917519 REC917514:RED917519 RNY917514:RNZ917519 RXU917514:RXV917519 SHQ917514:SHR917519 SRM917514:SRN917519 TBI917514:TBJ917519 TLE917514:TLF917519 TVA917514:TVB917519 UEW917514:UEX917519 UOS917514:UOT917519 UYO917514:UYP917519 VIK917514:VIL917519 VSG917514:VSH917519 WCC917514:WCD917519 WLY917514:WLZ917519 WVU917514:WVV917519 M983050:N983055 JI983050:JJ983055 TE983050:TF983055 ADA983050:ADB983055 AMW983050:AMX983055 AWS983050:AWT983055 BGO983050:BGP983055 BQK983050:BQL983055 CAG983050:CAH983055 CKC983050:CKD983055 CTY983050:CTZ983055 DDU983050:DDV983055 DNQ983050:DNR983055 DXM983050:DXN983055 EHI983050:EHJ983055 ERE983050:ERF983055 FBA983050:FBB983055 FKW983050:FKX983055 FUS983050:FUT983055 GEO983050:GEP983055 GOK983050:GOL983055 GYG983050:GYH983055 HIC983050:HID983055 HRY983050:HRZ983055 IBU983050:IBV983055 ILQ983050:ILR983055 IVM983050:IVN983055 JFI983050:JFJ983055 JPE983050:JPF983055 JZA983050:JZB983055 KIW983050:KIX983055 KSS983050:KST983055 LCO983050:LCP983055 LMK983050:LML983055 LWG983050:LWH983055 MGC983050:MGD983055 MPY983050:MPZ983055 MZU983050:MZV983055 NJQ983050:NJR983055 NTM983050:NTN983055 ODI983050:ODJ983055 ONE983050:ONF983055 OXA983050:OXB983055 PGW983050:PGX983055 PQS983050:PQT983055 QAO983050:QAP983055 QKK983050:QKL983055 QUG983050:QUH983055 REC983050:RED983055 RNY983050:RNZ983055 RXU983050:RXV983055 SHQ983050:SHR983055 SRM983050:SRN983055 TBI983050:TBJ983055 TLE983050:TLF983055 TVA983050:TVB983055 UEW983050:UEX983055 UOS983050:UOT983055 UYO983050:UYP983055 VIK983050:VIL983055 VSG983050:VSH983055 WCC983050:WCD983055 WLY983050:WLZ983055 WVU983050:WVV983055">
      <formula1>Impacto</formula1>
    </dataValidation>
    <dataValidation type="list" showInputMessage="1" showErrorMessage="1" sqref="L10:L15 JH10:JH15 TD10:TD15 ACZ10:ACZ15 AMV10:AMV15 AWR10:AWR15 BGN10:BGN15 BQJ10:BQJ15 CAF10:CAF15 CKB10:CKB15 CTX10:CTX15 DDT10:DDT15 DNP10:DNP15 DXL10:DXL15 EHH10:EHH15 ERD10:ERD15 FAZ10:FAZ15 FKV10:FKV15 FUR10:FUR15 GEN10:GEN15 GOJ10:GOJ15 GYF10:GYF15 HIB10:HIB15 HRX10:HRX15 IBT10:IBT15 ILP10:ILP15 IVL10:IVL15 JFH10:JFH15 JPD10:JPD15 JYZ10:JYZ15 KIV10:KIV15 KSR10:KSR15 LCN10:LCN15 LMJ10:LMJ15 LWF10:LWF15 MGB10:MGB15 MPX10:MPX15 MZT10:MZT15 NJP10:NJP15 NTL10:NTL15 ODH10:ODH15 OND10:OND15 OWZ10:OWZ15 PGV10:PGV15 PQR10:PQR15 QAN10:QAN15 QKJ10:QKJ15 QUF10:QUF15 REB10:REB15 RNX10:RNX15 RXT10:RXT15 SHP10:SHP15 SRL10:SRL15 TBH10:TBH15 TLD10:TLD15 TUZ10:TUZ15 UEV10:UEV15 UOR10:UOR15 UYN10:UYN15 VIJ10:VIJ15 VSF10:VSF15 WCB10:WCB15 WLX10:WLX15 WVT10:WVT15 L65546:L65551 JH65546:JH65551 TD65546:TD65551 ACZ65546:ACZ65551 AMV65546:AMV65551 AWR65546:AWR65551 BGN65546:BGN65551 BQJ65546:BQJ65551 CAF65546:CAF65551 CKB65546:CKB65551 CTX65546:CTX65551 DDT65546:DDT65551 DNP65546:DNP65551 DXL65546:DXL65551 EHH65546:EHH65551 ERD65546:ERD65551 FAZ65546:FAZ65551 FKV65546:FKV65551 FUR65546:FUR65551 GEN65546:GEN65551 GOJ65546:GOJ65551 GYF65546:GYF65551 HIB65546:HIB65551 HRX65546:HRX65551 IBT65546:IBT65551 ILP65546:ILP65551 IVL65546:IVL65551 JFH65546:JFH65551 JPD65546:JPD65551 JYZ65546:JYZ65551 KIV65546:KIV65551 KSR65546:KSR65551 LCN65546:LCN65551 LMJ65546:LMJ65551 LWF65546:LWF65551 MGB65546:MGB65551 MPX65546:MPX65551 MZT65546:MZT65551 NJP65546:NJP65551 NTL65546:NTL65551 ODH65546:ODH65551 OND65546:OND65551 OWZ65546:OWZ65551 PGV65546:PGV65551 PQR65546:PQR65551 QAN65546:QAN65551 QKJ65546:QKJ65551 QUF65546:QUF65551 REB65546:REB65551 RNX65546:RNX65551 RXT65546:RXT65551 SHP65546:SHP65551 SRL65546:SRL65551 TBH65546:TBH65551 TLD65546:TLD65551 TUZ65546:TUZ65551 UEV65546:UEV65551 UOR65546:UOR65551 UYN65546:UYN65551 VIJ65546:VIJ65551 VSF65546:VSF65551 WCB65546:WCB65551 WLX65546:WLX65551 WVT65546:WVT65551 L131082:L131087 JH131082:JH131087 TD131082:TD131087 ACZ131082:ACZ131087 AMV131082:AMV131087 AWR131082:AWR131087 BGN131082:BGN131087 BQJ131082:BQJ131087 CAF131082:CAF131087 CKB131082:CKB131087 CTX131082:CTX131087 DDT131082:DDT131087 DNP131082:DNP131087 DXL131082:DXL131087 EHH131082:EHH131087 ERD131082:ERD131087 FAZ131082:FAZ131087 FKV131082:FKV131087 FUR131082:FUR131087 GEN131082:GEN131087 GOJ131082:GOJ131087 GYF131082:GYF131087 HIB131082:HIB131087 HRX131082:HRX131087 IBT131082:IBT131087 ILP131082:ILP131087 IVL131082:IVL131087 JFH131082:JFH131087 JPD131082:JPD131087 JYZ131082:JYZ131087 KIV131082:KIV131087 KSR131082:KSR131087 LCN131082:LCN131087 LMJ131082:LMJ131087 LWF131082:LWF131087 MGB131082:MGB131087 MPX131082:MPX131087 MZT131082:MZT131087 NJP131082:NJP131087 NTL131082:NTL131087 ODH131082:ODH131087 OND131082:OND131087 OWZ131082:OWZ131087 PGV131082:PGV131087 PQR131082:PQR131087 QAN131082:QAN131087 QKJ131082:QKJ131087 QUF131082:QUF131087 REB131082:REB131087 RNX131082:RNX131087 RXT131082:RXT131087 SHP131082:SHP131087 SRL131082:SRL131087 TBH131082:TBH131087 TLD131082:TLD131087 TUZ131082:TUZ131087 UEV131082:UEV131087 UOR131082:UOR131087 UYN131082:UYN131087 VIJ131082:VIJ131087 VSF131082:VSF131087 WCB131082:WCB131087 WLX131082:WLX131087 WVT131082:WVT131087 L196618:L196623 JH196618:JH196623 TD196618:TD196623 ACZ196618:ACZ196623 AMV196618:AMV196623 AWR196618:AWR196623 BGN196618:BGN196623 BQJ196618:BQJ196623 CAF196618:CAF196623 CKB196618:CKB196623 CTX196618:CTX196623 DDT196618:DDT196623 DNP196618:DNP196623 DXL196618:DXL196623 EHH196618:EHH196623 ERD196618:ERD196623 FAZ196618:FAZ196623 FKV196618:FKV196623 FUR196618:FUR196623 GEN196618:GEN196623 GOJ196618:GOJ196623 GYF196618:GYF196623 HIB196618:HIB196623 HRX196618:HRX196623 IBT196618:IBT196623 ILP196618:ILP196623 IVL196618:IVL196623 JFH196618:JFH196623 JPD196618:JPD196623 JYZ196618:JYZ196623 KIV196618:KIV196623 KSR196618:KSR196623 LCN196618:LCN196623 LMJ196618:LMJ196623 LWF196618:LWF196623 MGB196618:MGB196623 MPX196618:MPX196623 MZT196618:MZT196623 NJP196618:NJP196623 NTL196618:NTL196623 ODH196618:ODH196623 OND196618:OND196623 OWZ196618:OWZ196623 PGV196618:PGV196623 PQR196618:PQR196623 QAN196618:QAN196623 QKJ196618:QKJ196623 QUF196618:QUF196623 REB196618:REB196623 RNX196618:RNX196623 RXT196618:RXT196623 SHP196618:SHP196623 SRL196618:SRL196623 TBH196618:TBH196623 TLD196618:TLD196623 TUZ196618:TUZ196623 UEV196618:UEV196623 UOR196618:UOR196623 UYN196618:UYN196623 VIJ196618:VIJ196623 VSF196618:VSF196623 WCB196618:WCB196623 WLX196618:WLX196623 WVT196618:WVT196623 L262154:L262159 JH262154:JH262159 TD262154:TD262159 ACZ262154:ACZ262159 AMV262154:AMV262159 AWR262154:AWR262159 BGN262154:BGN262159 BQJ262154:BQJ262159 CAF262154:CAF262159 CKB262154:CKB262159 CTX262154:CTX262159 DDT262154:DDT262159 DNP262154:DNP262159 DXL262154:DXL262159 EHH262154:EHH262159 ERD262154:ERD262159 FAZ262154:FAZ262159 FKV262154:FKV262159 FUR262154:FUR262159 GEN262154:GEN262159 GOJ262154:GOJ262159 GYF262154:GYF262159 HIB262154:HIB262159 HRX262154:HRX262159 IBT262154:IBT262159 ILP262154:ILP262159 IVL262154:IVL262159 JFH262154:JFH262159 JPD262154:JPD262159 JYZ262154:JYZ262159 KIV262154:KIV262159 KSR262154:KSR262159 LCN262154:LCN262159 LMJ262154:LMJ262159 LWF262154:LWF262159 MGB262154:MGB262159 MPX262154:MPX262159 MZT262154:MZT262159 NJP262154:NJP262159 NTL262154:NTL262159 ODH262154:ODH262159 OND262154:OND262159 OWZ262154:OWZ262159 PGV262154:PGV262159 PQR262154:PQR262159 QAN262154:QAN262159 QKJ262154:QKJ262159 QUF262154:QUF262159 REB262154:REB262159 RNX262154:RNX262159 RXT262154:RXT262159 SHP262154:SHP262159 SRL262154:SRL262159 TBH262154:TBH262159 TLD262154:TLD262159 TUZ262154:TUZ262159 UEV262154:UEV262159 UOR262154:UOR262159 UYN262154:UYN262159 VIJ262154:VIJ262159 VSF262154:VSF262159 WCB262154:WCB262159 WLX262154:WLX262159 WVT262154:WVT262159 L327690:L327695 JH327690:JH327695 TD327690:TD327695 ACZ327690:ACZ327695 AMV327690:AMV327695 AWR327690:AWR327695 BGN327690:BGN327695 BQJ327690:BQJ327695 CAF327690:CAF327695 CKB327690:CKB327695 CTX327690:CTX327695 DDT327690:DDT327695 DNP327690:DNP327695 DXL327690:DXL327695 EHH327690:EHH327695 ERD327690:ERD327695 FAZ327690:FAZ327695 FKV327690:FKV327695 FUR327690:FUR327695 GEN327690:GEN327695 GOJ327690:GOJ327695 GYF327690:GYF327695 HIB327690:HIB327695 HRX327690:HRX327695 IBT327690:IBT327695 ILP327690:ILP327695 IVL327690:IVL327695 JFH327690:JFH327695 JPD327690:JPD327695 JYZ327690:JYZ327695 KIV327690:KIV327695 KSR327690:KSR327695 LCN327690:LCN327695 LMJ327690:LMJ327695 LWF327690:LWF327695 MGB327690:MGB327695 MPX327690:MPX327695 MZT327690:MZT327695 NJP327690:NJP327695 NTL327690:NTL327695 ODH327690:ODH327695 OND327690:OND327695 OWZ327690:OWZ327695 PGV327690:PGV327695 PQR327690:PQR327695 QAN327690:QAN327695 QKJ327690:QKJ327695 QUF327690:QUF327695 REB327690:REB327695 RNX327690:RNX327695 RXT327690:RXT327695 SHP327690:SHP327695 SRL327690:SRL327695 TBH327690:TBH327695 TLD327690:TLD327695 TUZ327690:TUZ327695 UEV327690:UEV327695 UOR327690:UOR327695 UYN327690:UYN327695 VIJ327690:VIJ327695 VSF327690:VSF327695 WCB327690:WCB327695 WLX327690:WLX327695 WVT327690:WVT327695 L393226:L393231 JH393226:JH393231 TD393226:TD393231 ACZ393226:ACZ393231 AMV393226:AMV393231 AWR393226:AWR393231 BGN393226:BGN393231 BQJ393226:BQJ393231 CAF393226:CAF393231 CKB393226:CKB393231 CTX393226:CTX393231 DDT393226:DDT393231 DNP393226:DNP393231 DXL393226:DXL393231 EHH393226:EHH393231 ERD393226:ERD393231 FAZ393226:FAZ393231 FKV393226:FKV393231 FUR393226:FUR393231 GEN393226:GEN393231 GOJ393226:GOJ393231 GYF393226:GYF393231 HIB393226:HIB393231 HRX393226:HRX393231 IBT393226:IBT393231 ILP393226:ILP393231 IVL393226:IVL393231 JFH393226:JFH393231 JPD393226:JPD393231 JYZ393226:JYZ393231 KIV393226:KIV393231 KSR393226:KSR393231 LCN393226:LCN393231 LMJ393226:LMJ393231 LWF393226:LWF393231 MGB393226:MGB393231 MPX393226:MPX393231 MZT393226:MZT393231 NJP393226:NJP393231 NTL393226:NTL393231 ODH393226:ODH393231 OND393226:OND393231 OWZ393226:OWZ393231 PGV393226:PGV393231 PQR393226:PQR393231 QAN393226:QAN393231 QKJ393226:QKJ393231 QUF393226:QUF393231 REB393226:REB393231 RNX393226:RNX393231 RXT393226:RXT393231 SHP393226:SHP393231 SRL393226:SRL393231 TBH393226:TBH393231 TLD393226:TLD393231 TUZ393226:TUZ393231 UEV393226:UEV393231 UOR393226:UOR393231 UYN393226:UYN393231 VIJ393226:VIJ393231 VSF393226:VSF393231 WCB393226:WCB393231 WLX393226:WLX393231 WVT393226:WVT393231 L458762:L458767 JH458762:JH458767 TD458762:TD458767 ACZ458762:ACZ458767 AMV458762:AMV458767 AWR458762:AWR458767 BGN458762:BGN458767 BQJ458762:BQJ458767 CAF458762:CAF458767 CKB458762:CKB458767 CTX458762:CTX458767 DDT458762:DDT458767 DNP458762:DNP458767 DXL458762:DXL458767 EHH458762:EHH458767 ERD458762:ERD458767 FAZ458762:FAZ458767 FKV458762:FKV458767 FUR458762:FUR458767 GEN458762:GEN458767 GOJ458762:GOJ458767 GYF458762:GYF458767 HIB458762:HIB458767 HRX458762:HRX458767 IBT458762:IBT458767 ILP458762:ILP458767 IVL458762:IVL458767 JFH458762:JFH458767 JPD458762:JPD458767 JYZ458762:JYZ458767 KIV458762:KIV458767 KSR458762:KSR458767 LCN458762:LCN458767 LMJ458762:LMJ458767 LWF458762:LWF458767 MGB458762:MGB458767 MPX458762:MPX458767 MZT458762:MZT458767 NJP458762:NJP458767 NTL458762:NTL458767 ODH458762:ODH458767 OND458762:OND458767 OWZ458762:OWZ458767 PGV458762:PGV458767 PQR458762:PQR458767 QAN458762:QAN458767 QKJ458762:QKJ458767 QUF458762:QUF458767 REB458762:REB458767 RNX458762:RNX458767 RXT458762:RXT458767 SHP458762:SHP458767 SRL458762:SRL458767 TBH458762:TBH458767 TLD458762:TLD458767 TUZ458762:TUZ458767 UEV458762:UEV458767 UOR458762:UOR458767 UYN458762:UYN458767 VIJ458762:VIJ458767 VSF458762:VSF458767 WCB458762:WCB458767 WLX458762:WLX458767 WVT458762:WVT458767 L524298:L524303 JH524298:JH524303 TD524298:TD524303 ACZ524298:ACZ524303 AMV524298:AMV524303 AWR524298:AWR524303 BGN524298:BGN524303 BQJ524298:BQJ524303 CAF524298:CAF524303 CKB524298:CKB524303 CTX524298:CTX524303 DDT524298:DDT524303 DNP524298:DNP524303 DXL524298:DXL524303 EHH524298:EHH524303 ERD524298:ERD524303 FAZ524298:FAZ524303 FKV524298:FKV524303 FUR524298:FUR524303 GEN524298:GEN524303 GOJ524298:GOJ524303 GYF524298:GYF524303 HIB524298:HIB524303 HRX524298:HRX524303 IBT524298:IBT524303 ILP524298:ILP524303 IVL524298:IVL524303 JFH524298:JFH524303 JPD524298:JPD524303 JYZ524298:JYZ524303 KIV524298:KIV524303 KSR524298:KSR524303 LCN524298:LCN524303 LMJ524298:LMJ524303 LWF524298:LWF524303 MGB524298:MGB524303 MPX524298:MPX524303 MZT524298:MZT524303 NJP524298:NJP524303 NTL524298:NTL524303 ODH524298:ODH524303 OND524298:OND524303 OWZ524298:OWZ524303 PGV524298:PGV524303 PQR524298:PQR524303 QAN524298:QAN524303 QKJ524298:QKJ524303 QUF524298:QUF524303 REB524298:REB524303 RNX524298:RNX524303 RXT524298:RXT524303 SHP524298:SHP524303 SRL524298:SRL524303 TBH524298:TBH524303 TLD524298:TLD524303 TUZ524298:TUZ524303 UEV524298:UEV524303 UOR524298:UOR524303 UYN524298:UYN524303 VIJ524298:VIJ524303 VSF524298:VSF524303 WCB524298:WCB524303 WLX524298:WLX524303 WVT524298:WVT524303 L589834:L589839 JH589834:JH589839 TD589834:TD589839 ACZ589834:ACZ589839 AMV589834:AMV589839 AWR589834:AWR589839 BGN589834:BGN589839 BQJ589834:BQJ589839 CAF589834:CAF589839 CKB589834:CKB589839 CTX589834:CTX589839 DDT589834:DDT589839 DNP589834:DNP589839 DXL589834:DXL589839 EHH589834:EHH589839 ERD589834:ERD589839 FAZ589834:FAZ589839 FKV589834:FKV589839 FUR589834:FUR589839 GEN589834:GEN589839 GOJ589834:GOJ589839 GYF589834:GYF589839 HIB589834:HIB589839 HRX589834:HRX589839 IBT589834:IBT589839 ILP589834:ILP589839 IVL589834:IVL589839 JFH589834:JFH589839 JPD589834:JPD589839 JYZ589834:JYZ589839 KIV589834:KIV589839 KSR589834:KSR589839 LCN589834:LCN589839 LMJ589834:LMJ589839 LWF589834:LWF589839 MGB589834:MGB589839 MPX589834:MPX589839 MZT589834:MZT589839 NJP589834:NJP589839 NTL589834:NTL589839 ODH589834:ODH589839 OND589834:OND589839 OWZ589834:OWZ589839 PGV589834:PGV589839 PQR589834:PQR589839 QAN589834:QAN589839 QKJ589834:QKJ589839 QUF589834:QUF589839 REB589834:REB589839 RNX589834:RNX589839 RXT589834:RXT589839 SHP589834:SHP589839 SRL589834:SRL589839 TBH589834:TBH589839 TLD589834:TLD589839 TUZ589834:TUZ589839 UEV589834:UEV589839 UOR589834:UOR589839 UYN589834:UYN589839 VIJ589834:VIJ589839 VSF589834:VSF589839 WCB589834:WCB589839 WLX589834:WLX589839 WVT589834:WVT589839 L655370:L655375 JH655370:JH655375 TD655370:TD655375 ACZ655370:ACZ655375 AMV655370:AMV655375 AWR655370:AWR655375 BGN655370:BGN655375 BQJ655370:BQJ655375 CAF655370:CAF655375 CKB655370:CKB655375 CTX655370:CTX655375 DDT655370:DDT655375 DNP655370:DNP655375 DXL655370:DXL655375 EHH655370:EHH655375 ERD655370:ERD655375 FAZ655370:FAZ655375 FKV655370:FKV655375 FUR655370:FUR655375 GEN655370:GEN655375 GOJ655370:GOJ655375 GYF655370:GYF655375 HIB655370:HIB655375 HRX655370:HRX655375 IBT655370:IBT655375 ILP655370:ILP655375 IVL655370:IVL655375 JFH655370:JFH655375 JPD655370:JPD655375 JYZ655370:JYZ655375 KIV655370:KIV655375 KSR655370:KSR655375 LCN655370:LCN655375 LMJ655370:LMJ655375 LWF655370:LWF655375 MGB655370:MGB655375 MPX655370:MPX655375 MZT655370:MZT655375 NJP655370:NJP655375 NTL655370:NTL655375 ODH655370:ODH655375 OND655370:OND655375 OWZ655370:OWZ655375 PGV655370:PGV655375 PQR655370:PQR655375 QAN655370:QAN655375 QKJ655370:QKJ655375 QUF655370:QUF655375 REB655370:REB655375 RNX655370:RNX655375 RXT655370:RXT655375 SHP655370:SHP655375 SRL655370:SRL655375 TBH655370:TBH655375 TLD655370:TLD655375 TUZ655370:TUZ655375 UEV655370:UEV655375 UOR655370:UOR655375 UYN655370:UYN655375 VIJ655370:VIJ655375 VSF655370:VSF655375 WCB655370:WCB655375 WLX655370:WLX655375 WVT655370:WVT655375 L720906:L720911 JH720906:JH720911 TD720906:TD720911 ACZ720906:ACZ720911 AMV720906:AMV720911 AWR720906:AWR720911 BGN720906:BGN720911 BQJ720906:BQJ720911 CAF720906:CAF720911 CKB720906:CKB720911 CTX720906:CTX720911 DDT720906:DDT720911 DNP720906:DNP720911 DXL720906:DXL720911 EHH720906:EHH720911 ERD720906:ERD720911 FAZ720906:FAZ720911 FKV720906:FKV720911 FUR720906:FUR720911 GEN720906:GEN720911 GOJ720906:GOJ720911 GYF720906:GYF720911 HIB720906:HIB720911 HRX720906:HRX720911 IBT720906:IBT720911 ILP720906:ILP720911 IVL720906:IVL720911 JFH720906:JFH720911 JPD720906:JPD720911 JYZ720906:JYZ720911 KIV720906:KIV720911 KSR720906:KSR720911 LCN720906:LCN720911 LMJ720906:LMJ720911 LWF720906:LWF720911 MGB720906:MGB720911 MPX720906:MPX720911 MZT720906:MZT720911 NJP720906:NJP720911 NTL720906:NTL720911 ODH720906:ODH720911 OND720906:OND720911 OWZ720906:OWZ720911 PGV720906:PGV720911 PQR720906:PQR720911 QAN720906:QAN720911 QKJ720906:QKJ720911 QUF720906:QUF720911 REB720906:REB720911 RNX720906:RNX720911 RXT720906:RXT720911 SHP720906:SHP720911 SRL720906:SRL720911 TBH720906:TBH720911 TLD720906:TLD720911 TUZ720906:TUZ720911 UEV720906:UEV720911 UOR720906:UOR720911 UYN720906:UYN720911 VIJ720906:VIJ720911 VSF720906:VSF720911 WCB720906:WCB720911 WLX720906:WLX720911 WVT720906:WVT720911 L786442:L786447 JH786442:JH786447 TD786442:TD786447 ACZ786442:ACZ786447 AMV786442:AMV786447 AWR786442:AWR786447 BGN786442:BGN786447 BQJ786442:BQJ786447 CAF786442:CAF786447 CKB786442:CKB786447 CTX786442:CTX786447 DDT786442:DDT786447 DNP786442:DNP786447 DXL786442:DXL786447 EHH786442:EHH786447 ERD786442:ERD786447 FAZ786442:FAZ786447 FKV786442:FKV786447 FUR786442:FUR786447 GEN786442:GEN786447 GOJ786442:GOJ786447 GYF786442:GYF786447 HIB786442:HIB786447 HRX786442:HRX786447 IBT786442:IBT786447 ILP786442:ILP786447 IVL786442:IVL786447 JFH786442:JFH786447 JPD786442:JPD786447 JYZ786442:JYZ786447 KIV786442:KIV786447 KSR786442:KSR786447 LCN786442:LCN786447 LMJ786442:LMJ786447 LWF786442:LWF786447 MGB786442:MGB786447 MPX786442:MPX786447 MZT786442:MZT786447 NJP786442:NJP786447 NTL786442:NTL786447 ODH786442:ODH786447 OND786442:OND786447 OWZ786442:OWZ786447 PGV786442:PGV786447 PQR786442:PQR786447 QAN786442:QAN786447 QKJ786442:QKJ786447 QUF786442:QUF786447 REB786442:REB786447 RNX786442:RNX786447 RXT786442:RXT786447 SHP786442:SHP786447 SRL786442:SRL786447 TBH786442:TBH786447 TLD786442:TLD786447 TUZ786442:TUZ786447 UEV786442:UEV786447 UOR786442:UOR786447 UYN786442:UYN786447 VIJ786442:VIJ786447 VSF786442:VSF786447 WCB786442:WCB786447 WLX786442:WLX786447 WVT786442:WVT786447 L851978:L851983 JH851978:JH851983 TD851978:TD851983 ACZ851978:ACZ851983 AMV851978:AMV851983 AWR851978:AWR851983 BGN851978:BGN851983 BQJ851978:BQJ851983 CAF851978:CAF851983 CKB851978:CKB851983 CTX851978:CTX851983 DDT851978:DDT851983 DNP851978:DNP851983 DXL851978:DXL851983 EHH851978:EHH851983 ERD851978:ERD851983 FAZ851978:FAZ851983 FKV851978:FKV851983 FUR851978:FUR851983 GEN851978:GEN851983 GOJ851978:GOJ851983 GYF851978:GYF851983 HIB851978:HIB851983 HRX851978:HRX851983 IBT851978:IBT851983 ILP851978:ILP851983 IVL851978:IVL851983 JFH851978:JFH851983 JPD851978:JPD851983 JYZ851978:JYZ851983 KIV851978:KIV851983 KSR851978:KSR851983 LCN851978:LCN851983 LMJ851978:LMJ851983 LWF851978:LWF851983 MGB851978:MGB851983 MPX851978:MPX851983 MZT851978:MZT851983 NJP851978:NJP851983 NTL851978:NTL851983 ODH851978:ODH851983 OND851978:OND851983 OWZ851978:OWZ851983 PGV851978:PGV851983 PQR851978:PQR851983 QAN851978:QAN851983 QKJ851978:QKJ851983 QUF851978:QUF851983 REB851978:REB851983 RNX851978:RNX851983 RXT851978:RXT851983 SHP851978:SHP851983 SRL851978:SRL851983 TBH851978:TBH851983 TLD851978:TLD851983 TUZ851978:TUZ851983 UEV851978:UEV851983 UOR851978:UOR851983 UYN851978:UYN851983 VIJ851978:VIJ851983 VSF851978:VSF851983 WCB851978:WCB851983 WLX851978:WLX851983 WVT851978:WVT851983 L917514:L917519 JH917514:JH917519 TD917514:TD917519 ACZ917514:ACZ917519 AMV917514:AMV917519 AWR917514:AWR917519 BGN917514:BGN917519 BQJ917514:BQJ917519 CAF917514:CAF917519 CKB917514:CKB917519 CTX917514:CTX917519 DDT917514:DDT917519 DNP917514:DNP917519 DXL917514:DXL917519 EHH917514:EHH917519 ERD917514:ERD917519 FAZ917514:FAZ917519 FKV917514:FKV917519 FUR917514:FUR917519 GEN917514:GEN917519 GOJ917514:GOJ917519 GYF917514:GYF917519 HIB917514:HIB917519 HRX917514:HRX917519 IBT917514:IBT917519 ILP917514:ILP917519 IVL917514:IVL917519 JFH917514:JFH917519 JPD917514:JPD917519 JYZ917514:JYZ917519 KIV917514:KIV917519 KSR917514:KSR917519 LCN917514:LCN917519 LMJ917514:LMJ917519 LWF917514:LWF917519 MGB917514:MGB917519 MPX917514:MPX917519 MZT917514:MZT917519 NJP917514:NJP917519 NTL917514:NTL917519 ODH917514:ODH917519 OND917514:OND917519 OWZ917514:OWZ917519 PGV917514:PGV917519 PQR917514:PQR917519 QAN917514:QAN917519 QKJ917514:QKJ917519 QUF917514:QUF917519 REB917514:REB917519 RNX917514:RNX917519 RXT917514:RXT917519 SHP917514:SHP917519 SRL917514:SRL917519 TBH917514:TBH917519 TLD917514:TLD917519 TUZ917514:TUZ917519 UEV917514:UEV917519 UOR917514:UOR917519 UYN917514:UYN917519 VIJ917514:VIJ917519 VSF917514:VSF917519 WCB917514:WCB917519 WLX917514:WLX917519 WVT917514:WVT917519 L983050:L983055 JH983050:JH983055 TD983050:TD983055 ACZ983050:ACZ983055 AMV983050:AMV983055 AWR983050:AWR983055 BGN983050:BGN983055 BQJ983050:BQJ983055 CAF983050:CAF983055 CKB983050:CKB983055 CTX983050:CTX983055 DDT983050:DDT983055 DNP983050:DNP983055 DXL983050:DXL983055 EHH983050:EHH983055 ERD983050:ERD983055 FAZ983050:FAZ983055 FKV983050:FKV983055 FUR983050:FUR983055 GEN983050:GEN983055 GOJ983050:GOJ983055 GYF983050:GYF983055 HIB983050:HIB983055 HRX983050:HRX983055 IBT983050:IBT983055 ILP983050:ILP983055 IVL983050:IVL983055 JFH983050:JFH983055 JPD983050:JPD983055 JYZ983050:JYZ983055 KIV983050:KIV983055 KSR983050:KSR983055 LCN983050:LCN983055 LMJ983050:LMJ983055 LWF983050:LWF983055 MGB983050:MGB983055 MPX983050:MPX983055 MZT983050:MZT983055 NJP983050:NJP983055 NTL983050:NTL983055 ODH983050:ODH983055 OND983050:OND983055 OWZ983050:OWZ983055 PGV983050:PGV983055 PQR983050:PQR983055 QAN983050:QAN983055 QKJ983050:QKJ983055 QUF983050:QUF983055 REB983050:REB983055 RNX983050:RNX983055 RXT983050:RXT983055 SHP983050:SHP983055 SRL983050:SRL983055 TBH983050:TBH983055 TLD983050:TLD983055 TUZ983050:TUZ983055 UEV983050:UEV983055 UOR983050:UOR983055 UYN983050:UYN983055 VIJ983050:VIJ983055 VSF983050:VSF983055 WCB983050:WCB983055 WLX983050:WLX983055 WVT983050:WVT983055">
      <formula1>Probabilidad</formula1>
    </dataValidation>
    <dataValidation type="list" allowBlank="1" showInputMessage="1" showErrorMessage="1" sqref="L6 JH6 TD6 ACZ6 AMV6 AWR6 BGN6 BQJ6 CAF6 CKB6 CTX6 DDT6 DNP6 DXL6 EHH6 ERD6 FAZ6 FKV6 FUR6 GEN6 GOJ6 GYF6 HIB6 HRX6 IBT6 ILP6 IVL6 JFH6 JPD6 JYZ6 KIV6 KSR6 LCN6 LMJ6 LWF6 MGB6 MPX6 MZT6 NJP6 NTL6 ODH6 OND6 OWZ6 PGV6 PQR6 QAN6 QKJ6 QUF6 REB6 RNX6 RXT6 SHP6 SRL6 TBH6 TLD6 TUZ6 UEV6 UOR6 UYN6 VIJ6 VSF6 WCB6 WLX6 WVT6 L65542 JH65542 TD65542 ACZ65542 AMV65542 AWR65542 BGN65542 BQJ65542 CAF65542 CKB65542 CTX65542 DDT65542 DNP65542 DXL65542 EHH65542 ERD65542 FAZ65542 FKV65542 FUR65542 GEN65542 GOJ65542 GYF65542 HIB65542 HRX65542 IBT65542 ILP65542 IVL65542 JFH65542 JPD65542 JYZ65542 KIV65542 KSR65542 LCN65542 LMJ65542 LWF65542 MGB65542 MPX65542 MZT65542 NJP65542 NTL65542 ODH65542 OND65542 OWZ65542 PGV65542 PQR65542 QAN65542 QKJ65542 QUF65542 REB65542 RNX65542 RXT65542 SHP65542 SRL65542 TBH65542 TLD65542 TUZ65542 UEV65542 UOR65542 UYN65542 VIJ65542 VSF65542 WCB65542 WLX65542 WVT65542 L131078 JH131078 TD131078 ACZ131078 AMV131078 AWR131078 BGN131078 BQJ131078 CAF131078 CKB131078 CTX131078 DDT131078 DNP131078 DXL131078 EHH131078 ERD131078 FAZ131078 FKV131078 FUR131078 GEN131078 GOJ131078 GYF131078 HIB131078 HRX131078 IBT131078 ILP131078 IVL131078 JFH131078 JPD131078 JYZ131078 KIV131078 KSR131078 LCN131078 LMJ131078 LWF131078 MGB131078 MPX131078 MZT131078 NJP131078 NTL131078 ODH131078 OND131078 OWZ131078 PGV131078 PQR131078 QAN131078 QKJ131078 QUF131078 REB131078 RNX131078 RXT131078 SHP131078 SRL131078 TBH131078 TLD131078 TUZ131078 UEV131078 UOR131078 UYN131078 VIJ131078 VSF131078 WCB131078 WLX131078 WVT131078 L196614 JH196614 TD196614 ACZ196614 AMV196614 AWR196614 BGN196614 BQJ196614 CAF196614 CKB196614 CTX196614 DDT196614 DNP196614 DXL196614 EHH196614 ERD196614 FAZ196614 FKV196614 FUR196614 GEN196614 GOJ196614 GYF196614 HIB196614 HRX196614 IBT196614 ILP196614 IVL196614 JFH196614 JPD196614 JYZ196614 KIV196614 KSR196614 LCN196614 LMJ196614 LWF196614 MGB196614 MPX196614 MZT196614 NJP196614 NTL196614 ODH196614 OND196614 OWZ196614 PGV196614 PQR196614 QAN196614 QKJ196614 QUF196614 REB196614 RNX196614 RXT196614 SHP196614 SRL196614 TBH196614 TLD196614 TUZ196614 UEV196614 UOR196614 UYN196614 VIJ196614 VSF196614 WCB196614 WLX196614 WVT196614 L262150 JH262150 TD262150 ACZ262150 AMV262150 AWR262150 BGN262150 BQJ262150 CAF262150 CKB262150 CTX262150 DDT262150 DNP262150 DXL262150 EHH262150 ERD262150 FAZ262150 FKV262150 FUR262150 GEN262150 GOJ262150 GYF262150 HIB262150 HRX262150 IBT262150 ILP262150 IVL262150 JFH262150 JPD262150 JYZ262150 KIV262150 KSR262150 LCN262150 LMJ262150 LWF262150 MGB262150 MPX262150 MZT262150 NJP262150 NTL262150 ODH262150 OND262150 OWZ262150 PGV262150 PQR262150 QAN262150 QKJ262150 QUF262150 REB262150 RNX262150 RXT262150 SHP262150 SRL262150 TBH262150 TLD262150 TUZ262150 UEV262150 UOR262150 UYN262150 VIJ262150 VSF262150 WCB262150 WLX262150 WVT262150 L327686 JH327686 TD327686 ACZ327686 AMV327686 AWR327686 BGN327686 BQJ327686 CAF327686 CKB327686 CTX327686 DDT327686 DNP327686 DXL327686 EHH327686 ERD327686 FAZ327686 FKV327686 FUR327686 GEN327686 GOJ327686 GYF327686 HIB327686 HRX327686 IBT327686 ILP327686 IVL327686 JFH327686 JPD327686 JYZ327686 KIV327686 KSR327686 LCN327686 LMJ327686 LWF327686 MGB327686 MPX327686 MZT327686 NJP327686 NTL327686 ODH327686 OND327686 OWZ327686 PGV327686 PQR327686 QAN327686 QKJ327686 QUF327686 REB327686 RNX327686 RXT327686 SHP327686 SRL327686 TBH327686 TLD327686 TUZ327686 UEV327686 UOR327686 UYN327686 VIJ327686 VSF327686 WCB327686 WLX327686 WVT327686 L393222 JH393222 TD393222 ACZ393222 AMV393222 AWR393222 BGN393222 BQJ393222 CAF393222 CKB393222 CTX393222 DDT393222 DNP393222 DXL393222 EHH393222 ERD393222 FAZ393222 FKV393222 FUR393222 GEN393222 GOJ393222 GYF393222 HIB393222 HRX393222 IBT393222 ILP393222 IVL393222 JFH393222 JPD393222 JYZ393222 KIV393222 KSR393222 LCN393222 LMJ393222 LWF393222 MGB393222 MPX393222 MZT393222 NJP393222 NTL393222 ODH393222 OND393222 OWZ393222 PGV393222 PQR393222 QAN393222 QKJ393222 QUF393222 REB393222 RNX393222 RXT393222 SHP393222 SRL393222 TBH393222 TLD393222 TUZ393222 UEV393222 UOR393222 UYN393222 VIJ393222 VSF393222 WCB393222 WLX393222 WVT393222 L458758 JH458758 TD458758 ACZ458758 AMV458758 AWR458758 BGN458758 BQJ458758 CAF458758 CKB458758 CTX458758 DDT458758 DNP458758 DXL458758 EHH458758 ERD458758 FAZ458758 FKV458758 FUR458758 GEN458758 GOJ458758 GYF458758 HIB458758 HRX458758 IBT458758 ILP458758 IVL458758 JFH458758 JPD458758 JYZ458758 KIV458758 KSR458758 LCN458758 LMJ458758 LWF458758 MGB458758 MPX458758 MZT458758 NJP458758 NTL458758 ODH458758 OND458758 OWZ458758 PGV458758 PQR458758 QAN458758 QKJ458758 QUF458758 REB458758 RNX458758 RXT458758 SHP458758 SRL458758 TBH458758 TLD458758 TUZ458758 UEV458758 UOR458758 UYN458758 VIJ458758 VSF458758 WCB458758 WLX458758 WVT458758 L524294 JH524294 TD524294 ACZ524294 AMV524294 AWR524294 BGN524294 BQJ524294 CAF524294 CKB524294 CTX524294 DDT524294 DNP524294 DXL524294 EHH524294 ERD524294 FAZ524294 FKV524294 FUR524294 GEN524294 GOJ524294 GYF524294 HIB524294 HRX524294 IBT524294 ILP524294 IVL524294 JFH524294 JPD524294 JYZ524294 KIV524294 KSR524294 LCN524294 LMJ524294 LWF524294 MGB524294 MPX524294 MZT524294 NJP524294 NTL524294 ODH524294 OND524294 OWZ524294 PGV524294 PQR524294 QAN524294 QKJ524294 QUF524294 REB524294 RNX524294 RXT524294 SHP524294 SRL524294 TBH524294 TLD524294 TUZ524294 UEV524294 UOR524294 UYN524294 VIJ524294 VSF524294 WCB524294 WLX524294 WVT524294 L589830 JH589830 TD589830 ACZ589830 AMV589830 AWR589830 BGN589830 BQJ589830 CAF589830 CKB589830 CTX589830 DDT589830 DNP589830 DXL589830 EHH589830 ERD589830 FAZ589830 FKV589830 FUR589830 GEN589830 GOJ589830 GYF589830 HIB589830 HRX589830 IBT589830 ILP589830 IVL589830 JFH589830 JPD589830 JYZ589830 KIV589830 KSR589830 LCN589830 LMJ589830 LWF589830 MGB589830 MPX589830 MZT589830 NJP589830 NTL589830 ODH589830 OND589830 OWZ589830 PGV589830 PQR589830 QAN589830 QKJ589830 QUF589830 REB589830 RNX589830 RXT589830 SHP589830 SRL589830 TBH589830 TLD589830 TUZ589830 UEV589830 UOR589830 UYN589830 VIJ589830 VSF589830 WCB589830 WLX589830 WVT589830 L655366 JH655366 TD655366 ACZ655366 AMV655366 AWR655366 BGN655366 BQJ655366 CAF655366 CKB655366 CTX655366 DDT655366 DNP655366 DXL655366 EHH655366 ERD655366 FAZ655366 FKV655366 FUR655366 GEN655366 GOJ655366 GYF655366 HIB655366 HRX655366 IBT655366 ILP655366 IVL655366 JFH655366 JPD655366 JYZ655366 KIV655366 KSR655366 LCN655366 LMJ655366 LWF655366 MGB655366 MPX655366 MZT655366 NJP655366 NTL655366 ODH655366 OND655366 OWZ655366 PGV655366 PQR655366 QAN655366 QKJ655366 QUF655366 REB655366 RNX655366 RXT655366 SHP655366 SRL655366 TBH655366 TLD655366 TUZ655366 UEV655366 UOR655366 UYN655366 VIJ655366 VSF655366 WCB655366 WLX655366 WVT655366 L720902 JH720902 TD720902 ACZ720902 AMV720902 AWR720902 BGN720902 BQJ720902 CAF720902 CKB720902 CTX720902 DDT720902 DNP720902 DXL720902 EHH720902 ERD720902 FAZ720902 FKV720902 FUR720902 GEN720902 GOJ720902 GYF720902 HIB720902 HRX720902 IBT720902 ILP720902 IVL720902 JFH720902 JPD720902 JYZ720902 KIV720902 KSR720902 LCN720902 LMJ720902 LWF720902 MGB720902 MPX720902 MZT720902 NJP720902 NTL720902 ODH720902 OND720902 OWZ720902 PGV720902 PQR720902 QAN720902 QKJ720902 QUF720902 REB720902 RNX720902 RXT720902 SHP720902 SRL720902 TBH720902 TLD720902 TUZ720902 UEV720902 UOR720902 UYN720902 VIJ720902 VSF720902 WCB720902 WLX720902 WVT720902 L786438 JH786438 TD786438 ACZ786438 AMV786438 AWR786438 BGN786438 BQJ786438 CAF786438 CKB786438 CTX786438 DDT786438 DNP786438 DXL786438 EHH786438 ERD786438 FAZ786438 FKV786438 FUR786438 GEN786438 GOJ786438 GYF786438 HIB786438 HRX786438 IBT786438 ILP786438 IVL786438 JFH786438 JPD786438 JYZ786438 KIV786438 KSR786438 LCN786438 LMJ786438 LWF786438 MGB786438 MPX786438 MZT786438 NJP786438 NTL786438 ODH786438 OND786438 OWZ786438 PGV786438 PQR786438 QAN786438 QKJ786438 QUF786438 REB786438 RNX786438 RXT786438 SHP786438 SRL786438 TBH786438 TLD786438 TUZ786438 UEV786438 UOR786438 UYN786438 VIJ786438 VSF786438 WCB786438 WLX786438 WVT786438 L851974 JH851974 TD851974 ACZ851974 AMV851974 AWR851974 BGN851974 BQJ851974 CAF851974 CKB851974 CTX851974 DDT851974 DNP851974 DXL851974 EHH851974 ERD851974 FAZ851974 FKV851974 FUR851974 GEN851974 GOJ851974 GYF851974 HIB851974 HRX851974 IBT851974 ILP851974 IVL851974 JFH851974 JPD851974 JYZ851974 KIV851974 KSR851974 LCN851974 LMJ851974 LWF851974 MGB851974 MPX851974 MZT851974 NJP851974 NTL851974 ODH851974 OND851974 OWZ851974 PGV851974 PQR851974 QAN851974 QKJ851974 QUF851974 REB851974 RNX851974 RXT851974 SHP851974 SRL851974 TBH851974 TLD851974 TUZ851974 UEV851974 UOR851974 UYN851974 VIJ851974 VSF851974 WCB851974 WLX851974 WVT851974 L917510 JH917510 TD917510 ACZ917510 AMV917510 AWR917510 BGN917510 BQJ917510 CAF917510 CKB917510 CTX917510 DDT917510 DNP917510 DXL917510 EHH917510 ERD917510 FAZ917510 FKV917510 FUR917510 GEN917510 GOJ917510 GYF917510 HIB917510 HRX917510 IBT917510 ILP917510 IVL917510 JFH917510 JPD917510 JYZ917510 KIV917510 KSR917510 LCN917510 LMJ917510 LWF917510 MGB917510 MPX917510 MZT917510 NJP917510 NTL917510 ODH917510 OND917510 OWZ917510 PGV917510 PQR917510 QAN917510 QKJ917510 QUF917510 REB917510 RNX917510 RXT917510 SHP917510 SRL917510 TBH917510 TLD917510 TUZ917510 UEV917510 UOR917510 UYN917510 VIJ917510 VSF917510 WCB917510 WLX917510 WVT917510 L983046 JH983046 TD983046 ACZ983046 AMV983046 AWR983046 BGN983046 BQJ983046 CAF983046 CKB983046 CTX983046 DDT983046 DNP983046 DXL983046 EHH983046 ERD983046 FAZ983046 FKV983046 FUR983046 GEN983046 GOJ983046 GYF983046 HIB983046 HRX983046 IBT983046 ILP983046 IVL983046 JFH983046 JPD983046 JYZ983046 KIV983046 KSR983046 LCN983046 LMJ983046 LWF983046 MGB983046 MPX983046 MZT983046 NJP983046 NTL983046 ODH983046 OND983046 OWZ983046 PGV983046 PQR983046 QAN983046 QKJ983046 QUF983046 REB983046 RNX983046 RXT983046 SHP983046 SRL983046 TBH983046 TLD983046 TUZ983046 UEV983046 UOR983046 UYN983046 VIJ983046 VSF983046 WCB983046 WLX983046 WVT983046">
      <formula1>Proceso</formula1>
    </dataValidation>
  </dataValidations>
  <printOptions horizontalCentered="1" verticalCentered="1"/>
  <pageMargins left="0.23622047244094491" right="0.23622047244094491" top="0.74803149606299213" bottom="0.35433070866141736" header="0.31496062992125984" footer="0.31496062992125984"/>
  <pageSetup scale="57" orientation="landscape" r:id="rId1"/>
  <headerFooter>
    <oddFooter xml:space="preserve">&amp;L&amp;9Formato: FO-AC-07 Versión: 2&amp;C&amp;9Página &amp;P&amp;R&amp;9Vo.Bo: </oddFooter>
  </headerFooter>
  <drawing r:id="rId2"/>
  <legacyDrawing r:id="rId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BD110"/>
  <sheetViews>
    <sheetView showGridLines="0" zoomScaleNormal="100" zoomScaleSheetLayoutView="115" workbookViewId="0"/>
  </sheetViews>
  <sheetFormatPr baseColWidth="10" defaultRowHeight="11.25" x14ac:dyDescent="0.2"/>
  <cols>
    <col min="1" max="1" width="1.140625" style="110" customWidth="1"/>
    <col min="2" max="4" width="5.7109375" style="110" customWidth="1"/>
    <col min="5" max="5" width="3.7109375" style="111" customWidth="1"/>
    <col min="6" max="8" width="3.7109375" style="110" customWidth="1"/>
    <col min="9" max="11" width="4.5703125" style="110" customWidth="1"/>
    <col min="12" max="13" width="3.28515625" style="112" bestFit="1" customWidth="1"/>
    <col min="14" max="14" width="0.7109375" style="112" hidden="1" customWidth="1"/>
    <col min="15" max="15" width="3" style="112" hidden="1" customWidth="1"/>
    <col min="16" max="16" width="5.140625" style="112" hidden="1" customWidth="1"/>
    <col min="17" max="17" width="3" style="112" hidden="1" customWidth="1"/>
    <col min="18" max="18" width="4.28515625" style="112" customWidth="1"/>
    <col min="19" max="21" width="13.42578125" style="112" customWidth="1"/>
    <col min="22" max="24" width="2.7109375" style="111" customWidth="1"/>
    <col min="25" max="25" width="2.85546875" style="111" customWidth="1"/>
    <col min="26" max="31" width="2.7109375" style="111" customWidth="1"/>
    <col min="32" max="32" width="1.140625" style="111" hidden="1" customWidth="1"/>
    <col min="33" max="39" width="2.7109375" style="111" hidden="1" customWidth="1"/>
    <col min="40" max="41" width="5.140625" style="111" hidden="1" customWidth="1"/>
    <col min="42" max="42" width="4.28515625" style="111" customWidth="1"/>
    <col min="43" max="43" width="5.140625" style="111" hidden="1" customWidth="1"/>
    <col min="44" max="44" width="3.28515625" style="111" bestFit="1" customWidth="1"/>
    <col min="45" max="45" width="5.140625" style="111" hidden="1" customWidth="1"/>
    <col min="46" max="46" width="3.28515625" style="111" bestFit="1" customWidth="1"/>
    <col min="47" max="47" width="4.28515625" style="111" customWidth="1"/>
    <col min="48" max="48" width="4.28515625" style="112" customWidth="1"/>
    <col min="49" max="49" width="15.7109375" style="112" customWidth="1"/>
    <col min="50" max="50" width="12.7109375" style="112" customWidth="1"/>
    <col min="51" max="51" width="5" style="111" customWidth="1"/>
    <col min="52" max="54" width="6.140625" style="110" customWidth="1"/>
    <col min="55" max="55" width="5.28515625" style="111" customWidth="1"/>
    <col min="56" max="56" width="24.28515625" style="111" customWidth="1"/>
    <col min="57" max="256" width="11.42578125" style="89"/>
    <col min="257" max="257" width="1.140625" style="89" customWidth="1"/>
    <col min="258" max="260" width="5.7109375" style="89" customWidth="1"/>
    <col min="261" max="264" width="3.7109375" style="89" customWidth="1"/>
    <col min="265" max="267" width="4.5703125" style="89" customWidth="1"/>
    <col min="268" max="269" width="3.28515625" style="89" bestFit="1" customWidth="1"/>
    <col min="270" max="273" width="0" style="89" hidden="1" customWidth="1"/>
    <col min="274" max="274" width="4.28515625" style="89" customWidth="1"/>
    <col min="275" max="277" width="13.42578125" style="89" customWidth="1"/>
    <col min="278" max="280" width="2.7109375" style="89" customWidth="1"/>
    <col min="281" max="281" width="2.85546875" style="89" customWidth="1"/>
    <col min="282" max="287" width="2.7109375" style="89" customWidth="1"/>
    <col min="288" max="297" width="0" style="89" hidden="1" customWidth="1"/>
    <col min="298" max="298" width="4.28515625" style="89" customWidth="1"/>
    <col min="299" max="299" width="0" style="89" hidden="1" customWidth="1"/>
    <col min="300" max="300" width="3.28515625" style="89" bestFit="1" customWidth="1"/>
    <col min="301" max="301" width="0" style="89" hidden="1" customWidth="1"/>
    <col min="302" max="302" width="3.28515625" style="89" bestFit="1" customWidth="1"/>
    <col min="303" max="304" width="4.28515625" style="89" customWidth="1"/>
    <col min="305" max="305" width="15.7109375" style="89" customWidth="1"/>
    <col min="306" max="306" width="12.7109375" style="89" customWidth="1"/>
    <col min="307" max="307" width="5" style="89" customWidth="1"/>
    <col min="308" max="310" width="6.140625" style="89" customWidth="1"/>
    <col min="311" max="311" width="5.28515625" style="89" customWidth="1"/>
    <col min="312" max="312" width="24.28515625" style="89" customWidth="1"/>
    <col min="313" max="512" width="11.42578125" style="89"/>
    <col min="513" max="513" width="1.140625" style="89" customWidth="1"/>
    <col min="514" max="516" width="5.7109375" style="89" customWidth="1"/>
    <col min="517" max="520" width="3.7109375" style="89" customWidth="1"/>
    <col min="521" max="523" width="4.5703125" style="89" customWidth="1"/>
    <col min="524" max="525" width="3.28515625" style="89" bestFit="1" customWidth="1"/>
    <col min="526" max="529" width="0" style="89" hidden="1" customWidth="1"/>
    <col min="530" max="530" width="4.28515625" style="89" customWidth="1"/>
    <col min="531" max="533" width="13.42578125" style="89" customWidth="1"/>
    <col min="534" max="536" width="2.7109375" style="89" customWidth="1"/>
    <col min="537" max="537" width="2.85546875" style="89" customWidth="1"/>
    <col min="538" max="543" width="2.7109375" style="89" customWidth="1"/>
    <col min="544" max="553" width="0" style="89" hidden="1" customWidth="1"/>
    <col min="554" max="554" width="4.28515625" style="89" customWidth="1"/>
    <col min="555" max="555" width="0" style="89" hidden="1" customWidth="1"/>
    <col min="556" max="556" width="3.28515625" style="89" bestFit="1" customWidth="1"/>
    <col min="557" max="557" width="0" style="89" hidden="1" customWidth="1"/>
    <col min="558" max="558" width="3.28515625" style="89" bestFit="1" customWidth="1"/>
    <col min="559" max="560" width="4.28515625" style="89" customWidth="1"/>
    <col min="561" max="561" width="15.7109375" style="89" customWidth="1"/>
    <col min="562" max="562" width="12.7109375" style="89" customWidth="1"/>
    <col min="563" max="563" width="5" style="89" customWidth="1"/>
    <col min="564" max="566" width="6.140625" style="89" customWidth="1"/>
    <col min="567" max="567" width="5.28515625" style="89" customWidth="1"/>
    <col min="568" max="568" width="24.28515625" style="89" customWidth="1"/>
    <col min="569" max="768" width="11.42578125" style="89"/>
    <col min="769" max="769" width="1.140625" style="89" customWidth="1"/>
    <col min="770" max="772" width="5.7109375" style="89" customWidth="1"/>
    <col min="773" max="776" width="3.7109375" style="89" customWidth="1"/>
    <col min="777" max="779" width="4.5703125" style="89" customWidth="1"/>
    <col min="780" max="781" width="3.28515625" style="89" bestFit="1" customWidth="1"/>
    <col min="782" max="785" width="0" style="89" hidden="1" customWidth="1"/>
    <col min="786" max="786" width="4.28515625" style="89" customWidth="1"/>
    <col min="787" max="789" width="13.42578125" style="89" customWidth="1"/>
    <col min="790" max="792" width="2.7109375" style="89" customWidth="1"/>
    <col min="793" max="793" width="2.85546875" style="89" customWidth="1"/>
    <col min="794" max="799" width="2.7109375" style="89" customWidth="1"/>
    <col min="800" max="809" width="0" style="89" hidden="1" customWidth="1"/>
    <col min="810" max="810" width="4.28515625" style="89" customWidth="1"/>
    <col min="811" max="811" width="0" style="89" hidden="1" customWidth="1"/>
    <col min="812" max="812" width="3.28515625" style="89" bestFit="1" customWidth="1"/>
    <col min="813" max="813" width="0" style="89" hidden="1" customWidth="1"/>
    <col min="814" max="814" width="3.28515625" style="89" bestFit="1" customWidth="1"/>
    <col min="815" max="816" width="4.28515625" style="89" customWidth="1"/>
    <col min="817" max="817" width="15.7109375" style="89" customWidth="1"/>
    <col min="818" max="818" width="12.7109375" style="89" customWidth="1"/>
    <col min="819" max="819" width="5" style="89" customWidth="1"/>
    <col min="820" max="822" width="6.140625" style="89" customWidth="1"/>
    <col min="823" max="823" width="5.28515625" style="89" customWidth="1"/>
    <col min="824" max="824" width="24.28515625" style="89" customWidth="1"/>
    <col min="825" max="1024" width="11.42578125" style="89"/>
    <col min="1025" max="1025" width="1.140625" style="89" customWidth="1"/>
    <col min="1026" max="1028" width="5.7109375" style="89" customWidth="1"/>
    <col min="1029" max="1032" width="3.7109375" style="89" customWidth="1"/>
    <col min="1033" max="1035" width="4.5703125" style="89" customWidth="1"/>
    <col min="1036" max="1037" width="3.28515625" style="89" bestFit="1" customWidth="1"/>
    <col min="1038" max="1041" width="0" style="89" hidden="1" customWidth="1"/>
    <col min="1042" max="1042" width="4.28515625" style="89" customWidth="1"/>
    <col min="1043" max="1045" width="13.42578125" style="89" customWidth="1"/>
    <col min="1046" max="1048" width="2.7109375" style="89" customWidth="1"/>
    <col min="1049" max="1049" width="2.85546875" style="89" customWidth="1"/>
    <col min="1050" max="1055" width="2.7109375" style="89" customWidth="1"/>
    <col min="1056" max="1065" width="0" style="89" hidden="1" customWidth="1"/>
    <col min="1066" max="1066" width="4.28515625" style="89" customWidth="1"/>
    <col min="1067" max="1067" width="0" style="89" hidden="1" customWidth="1"/>
    <col min="1068" max="1068" width="3.28515625" style="89" bestFit="1" customWidth="1"/>
    <col min="1069" max="1069" width="0" style="89" hidden="1" customWidth="1"/>
    <col min="1070" max="1070" width="3.28515625" style="89" bestFit="1" customWidth="1"/>
    <col min="1071" max="1072" width="4.28515625" style="89" customWidth="1"/>
    <col min="1073" max="1073" width="15.7109375" style="89" customWidth="1"/>
    <col min="1074" max="1074" width="12.7109375" style="89" customWidth="1"/>
    <col min="1075" max="1075" width="5" style="89" customWidth="1"/>
    <col min="1076" max="1078" width="6.140625" style="89" customWidth="1"/>
    <col min="1079" max="1079" width="5.28515625" style="89" customWidth="1"/>
    <col min="1080" max="1080" width="24.28515625" style="89" customWidth="1"/>
    <col min="1081" max="1280" width="11.42578125" style="89"/>
    <col min="1281" max="1281" width="1.140625" style="89" customWidth="1"/>
    <col min="1282" max="1284" width="5.7109375" style="89" customWidth="1"/>
    <col min="1285" max="1288" width="3.7109375" style="89" customWidth="1"/>
    <col min="1289" max="1291" width="4.5703125" style="89" customWidth="1"/>
    <col min="1292" max="1293" width="3.28515625" style="89" bestFit="1" customWidth="1"/>
    <col min="1294" max="1297" width="0" style="89" hidden="1" customWidth="1"/>
    <col min="1298" max="1298" width="4.28515625" style="89" customWidth="1"/>
    <col min="1299" max="1301" width="13.42578125" style="89" customWidth="1"/>
    <col min="1302" max="1304" width="2.7109375" style="89" customWidth="1"/>
    <col min="1305" max="1305" width="2.85546875" style="89" customWidth="1"/>
    <col min="1306" max="1311" width="2.7109375" style="89" customWidth="1"/>
    <col min="1312" max="1321" width="0" style="89" hidden="1" customWidth="1"/>
    <col min="1322" max="1322" width="4.28515625" style="89" customWidth="1"/>
    <col min="1323" max="1323" width="0" style="89" hidden="1" customWidth="1"/>
    <col min="1324" max="1324" width="3.28515625" style="89" bestFit="1" customWidth="1"/>
    <col min="1325" max="1325" width="0" style="89" hidden="1" customWidth="1"/>
    <col min="1326" max="1326" width="3.28515625" style="89" bestFit="1" customWidth="1"/>
    <col min="1327" max="1328" width="4.28515625" style="89" customWidth="1"/>
    <col min="1329" max="1329" width="15.7109375" style="89" customWidth="1"/>
    <col min="1330" max="1330" width="12.7109375" style="89" customWidth="1"/>
    <col min="1331" max="1331" width="5" style="89" customWidth="1"/>
    <col min="1332" max="1334" width="6.140625" style="89" customWidth="1"/>
    <col min="1335" max="1335" width="5.28515625" style="89" customWidth="1"/>
    <col min="1336" max="1336" width="24.28515625" style="89" customWidth="1"/>
    <col min="1337" max="1536" width="11.42578125" style="89"/>
    <col min="1537" max="1537" width="1.140625" style="89" customWidth="1"/>
    <col min="1538" max="1540" width="5.7109375" style="89" customWidth="1"/>
    <col min="1541" max="1544" width="3.7109375" style="89" customWidth="1"/>
    <col min="1545" max="1547" width="4.5703125" style="89" customWidth="1"/>
    <col min="1548" max="1549" width="3.28515625" style="89" bestFit="1" customWidth="1"/>
    <col min="1550" max="1553" width="0" style="89" hidden="1" customWidth="1"/>
    <col min="1554" max="1554" width="4.28515625" style="89" customWidth="1"/>
    <col min="1555" max="1557" width="13.42578125" style="89" customWidth="1"/>
    <col min="1558" max="1560" width="2.7109375" style="89" customWidth="1"/>
    <col min="1561" max="1561" width="2.85546875" style="89" customWidth="1"/>
    <col min="1562" max="1567" width="2.7109375" style="89" customWidth="1"/>
    <col min="1568" max="1577" width="0" style="89" hidden="1" customWidth="1"/>
    <col min="1578" max="1578" width="4.28515625" style="89" customWidth="1"/>
    <col min="1579" max="1579" width="0" style="89" hidden="1" customWidth="1"/>
    <col min="1580" max="1580" width="3.28515625" style="89" bestFit="1" customWidth="1"/>
    <col min="1581" max="1581" width="0" style="89" hidden="1" customWidth="1"/>
    <col min="1582" max="1582" width="3.28515625" style="89" bestFit="1" customWidth="1"/>
    <col min="1583" max="1584" width="4.28515625" style="89" customWidth="1"/>
    <col min="1585" max="1585" width="15.7109375" style="89" customWidth="1"/>
    <col min="1586" max="1586" width="12.7109375" style="89" customWidth="1"/>
    <col min="1587" max="1587" width="5" style="89" customWidth="1"/>
    <col min="1588" max="1590" width="6.140625" style="89" customWidth="1"/>
    <col min="1591" max="1591" width="5.28515625" style="89" customWidth="1"/>
    <col min="1592" max="1592" width="24.28515625" style="89" customWidth="1"/>
    <col min="1593" max="1792" width="11.42578125" style="89"/>
    <col min="1793" max="1793" width="1.140625" style="89" customWidth="1"/>
    <col min="1794" max="1796" width="5.7109375" style="89" customWidth="1"/>
    <col min="1797" max="1800" width="3.7109375" style="89" customWidth="1"/>
    <col min="1801" max="1803" width="4.5703125" style="89" customWidth="1"/>
    <col min="1804" max="1805" width="3.28515625" style="89" bestFit="1" customWidth="1"/>
    <col min="1806" max="1809" width="0" style="89" hidden="1" customWidth="1"/>
    <col min="1810" max="1810" width="4.28515625" style="89" customWidth="1"/>
    <col min="1811" max="1813" width="13.42578125" style="89" customWidth="1"/>
    <col min="1814" max="1816" width="2.7109375" style="89" customWidth="1"/>
    <col min="1817" max="1817" width="2.85546875" style="89" customWidth="1"/>
    <col min="1818" max="1823" width="2.7109375" style="89" customWidth="1"/>
    <col min="1824" max="1833" width="0" style="89" hidden="1" customWidth="1"/>
    <col min="1834" max="1834" width="4.28515625" style="89" customWidth="1"/>
    <col min="1835" max="1835" width="0" style="89" hidden="1" customWidth="1"/>
    <col min="1836" max="1836" width="3.28515625" style="89" bestFit="1" customWidth="1"/>
    <col min="1837" max="1837" width="0" style="89" hidden="1" customWidth="1"/>
    <col min="1838" max="1838" width="3.28515625" style="89" bestFit="1" customWidth="1"/>
    <col min="1839" max="1840" width="4.28515625" style="89" customWidth="1"/>
    <col min="1841" max="1841" width="15.7109375" style="89" customWidth="1"/>
    <col min="1842" max="1842" width="12.7109375" style="89" customWidth="1"/>
    <col min="1843" max="1843" width="5" style="89" customWidth="1"/>
    <col min="1844" max="1846" width="6.140625" style="89" customWidth="1"/>
    <col min="1847" max="1847" width="5.28515625" style="89" customWidth="1"/>
    <col min="1848" max="1848" width="24.28515625" style="89" customWidth="1"/>
    <col min="1849" max="2048" width="11.42578125" style="89"/>
    <col min="2049" max="2049" width="1.140625" style="89" customWidth="1"/>
    <col min="2050" max="2052" width="5.7109375" style="89" customWidth="1"/>
    <col min="2053" max="2056" width="3.7109375" style="89" customWidth="1"/>
    <col min="2057" max="2059" width="4.5703125" style="89" customWidth="1"/>
    <col min="2060" max="2061" width="3.28515625" style="89" bestFit="1" customWidth="1"/>
    <col min="2062" max="2065" width="0" style="89" hidden="1" customWidth="1"/>
    <col min="2066" max="2066" width="4.28515625" style="89" customWidth="1"/>
    <col min="2067" max="2069" width="13.42578125" style="89" customWidth="1"/>
    <col min="2070" max="2072" width="2.7109375" style="89" customWidth="1"/>
    <col min="2073" max="2073" width="2.85546875" style="89" customWidth="1"/>
    <col min="2074" max="2079" width="2.7109375" style="89" customWidth="1"/>
    <col min="2080" max="2089" width="0" style="89" hidden="1" customWidth="1"/>
    <col min="2090" max="2090" width="4.28515625" style="89" customWidth="1"/>
    <col min="2091" max="2091" width="0" style="89" hidden="1" customWidth="1"/>
    <col min="2092" max="2092" width="3.28515625" style="89" bestFit="1" customWidth="1"/>
    <col min="2093" max="2093" width="0" style="89" hidden="1" customWidth="1"/>
    <col min="2094" max="2094" width="3.28515625" style="89" bestFit="1" customWidth="1"/>
    <col min="2095" max="2096" width="4.28515625" style="89" customWidth="1"/>
    <col min="2097" max="2097" width="15.7109375" style="89" customWidth="1"/>
    <col min="2098" max="2098" width="12.7109375" style="89" customWidth="1"/>
    <col min="2099" max="2099" width="5" style="89" customWidth="1"/>
    <col min="2100" max="2102" width="6.140625" style="89" customWidth="1"/>
    <col min="2103" max="2103" width="5.28515625" style="89" customWidth="1"/>
    <col min="2104" max="2104" width="24.28515625" style="89" customWidth="1"/>
    <col min="2105" max="2304" width="11.42578125" style="89"/>
    <col min="2305" max="2305" width="1.140625" style="89" customWidth="1"/>
    <col min="2306" max="2308" width="5.7109375" style="89" customWidth="1"/>
    <col min="2309" max="2312" width="3.7109375" style="89" customWidth="1"/>
    <col min="2313" max="2315" width="4.5703125" style="89" customWidth="1"/>
    <col min="2316" max="2317" width="3.28515625" style="89" bestFit="1" customWidth="1"/>
    <col min="2318" max="2321" width="0" style="89" hidden="1" customWidth="1"/>
    <col min="2322" max="2322" width="4.28515625" style="89" customWidth="1"/>
    <col min="2323" max="2325" width="13.42578125" style="89" customWidth="1"/>
    <col min="2326" max="2328" width="2.7109375" style="89" customWidth="1"/>
    <col min="2329" max="2329" width="2.85546875" style="89" customWidth="1"/>
    <col min="2330" max="2335" width="2.7109375" style="89" customWidth="1"/>
    <col min="2336" max="2345" width="0" style="89" hidden="1" customWidth="1"/>
    <col min="2346" max="2346" width="4.28515625" style="89" customWidth="1"/>
    <col min="2347" max="2347" width="0" style="89" hidden="1" customWidth="1"/>
    <col min="2348" max="2348" width="3.28515625" style="89" bestFit="1" customWidth="1"/>
    <col min="2349" max="2349" width="0" style="89" hidden="1" customWidth="1"/>
    <col min="2350" max="2350" width="3.28515625" style="89" bestFit="1" customWidth="1"/>
    <col min="2351" max="2352" width="4.28515625" style="89" customWidth="1"/>
    <col min="2353" max="2353" width="15.7109375" style="89" customWidth="1"/>
    <col min="2354" max="2354" width="12.7109375" style="89" customWidth="1"/>
    <col min="2355" max="2355" width="5" style="89" customWidth="1"/>
    <col min="2356" max="2358" width="6.140625" style="89" customWidth="1"/>
    <col min="2359" max="2359" width="5.28515625" style="89" customWidth="1"/>
    <col min="2360" max="2360" width="24.28515625" style="89" customWidth="1"/>
    <col min="2361" max="2560" width="11.42578125" style="89"/>
    <col min="2561" max="2561" width="1.140625" style="89" customWidth="1"/>
    <col min="2562" max="2564" width="5.7109375" style="89" customWidth="1"/>
    <col min="2565" max="2568" width="3.7109375" style="89" customWidth="1"/>
    <col min="2569" max="2571" width="4.5703125" style="89" customWidth="1"/>
    <col min="2572" max="2573" width="3.28515625" style="89" bestFit="1" customWidth="1"/>
    <col min="2574" max="2577" width="0" style="89" hidden="1" customWidth="1"/>
    <col min="2578" max="2578" width="4.28515625" style="89" customWidth="1"/>
    <col min="2579" max="2581" width="13.42578125" style="89" customWidth="1"/>
    <col min="2582" max="2584" width="2.7109375" style="89" customWidth="1"/>
    <col min="2585" max="2585" width="2.85546875" style="89" customWidth="1"/>
    <col min="2586" max="2591" width="2.7109375" style="89" customWidth="1"/>
    <col min="2592" max="2601" width="0" style="89" hidden="1" customWidth="1"/>
    <col min="2602" max="2602" width="4.28515625" style="89" customWidth="1"/>
    <col min="2603" max="2603" width="0" style="89" hidden="1" customWidth="1"/>
    <col min="2604" max="2604" width="3.28515625" style="89" bestFit="1" customWidth="1"/>
    <col min="2605" max="2605" width="0" style="89" hidden="1" customWidth="1"/>
    <col min="2606" max="2606" width="3.28515625" style="89" bestFit="1" customWidth="1"/>
    <col min="2607" max="2608" width="4.28515625" style="89" customWidth="1"/>
    <col min="2609" max="2609" width="15.7109375" style="89" customWidth="1"/>
    <col min="2610" max="2610" width="12.7109375" style="89" customWidth="1"/>
    <col min="2611" max="2611" width="5" style="89" customWidth="1"/>
    <col min="2612" max="2614" width="6.140625" style="89" customWidth="1"/>
    <col min="2615" max="2615" width="5.28515625" style="89" customWidth="1"/>
    <col min="2616" max="2616" width="24.28515625" style="89" customWidth="1"/>
    <col min="2617" max="2816" width="11.42578125" style="89"/>
    <col min="2817" max="2817" width="1.140625" style="89" customWidth="1"/>
    <col min="2818" max="2820" width="5.7109375" style="89" customWidth="1"/>
    <col min="2821" max="2824" width="3.7109375" style="89" customWidth="1"/>
    <col min="2825" max="2827" width="4.5703125" style="89" customWidth="1"/>
    <col min="2828" max="2829" width="3.28515625" style="89" bestFit="1" customWidth="1"/>
    <col min="2830" max="2833" width="0" style="89" hidden="1" customWidth="1"/>
    <col min="2834" max="2834" width="4.28515625" style="89" customWidth="1"/>
    <col min="2835" max="2837" width="13.42578125" style="89" customWidth="1"/>
    <col min="2838" max="2840" width="2.7109375" style="89" customWidth="1"/>
    <col min="2841" max="2841" width="2.85546875" style="89" customWidth="1"/>
    <col min="2842" max="2847" width="2.7109375" style="89" customWidth="1"/>
    <col min="2848" max="2857" width="0" style="89" hidden="1" customWidth="1"/>
    <col min="2858" max="2858" width="4.28515625" style="89" customWidth="1"/>
    <col min="2859" max="2859" width="0" style="89" hidden="1" customWidth="1"/>
    <col min="2860" max="2860" width="3.28515625" style="89" bestFit="1" customWidth="1"/>
    <col min="2861" max="2861" width="0" style="89" hidden="1" customWidth="1"/>
    <col min="2862" max="2862" width="3.28515625" style="89" bestFit="1" customWidth="1"/>
    <col min="2863" max="2864" width="4.28515625" style="89" customWidth="1"/>
    <col min="2865" max="2865" width="15.7109375" style="89" customWidth="1"/>
    <col min="2866" max="2866" width="12.7109375" style="89" customWidth="1"/>
    <col min="2867" max="2867" width="5" style="89" customWidth="1"/>
    <col min="2868" max="2870" width="6.140625" style="89" customWidth="1"/>
    <col min="2871" max="2871" width="5.28515625" style="89" customWidth="1"/>
    <col min="2872" max="2872" width="24.28515625" style="89" customWidth="1"/>
    <col min="2873" max="3072" width="11.42578125" style="89"/>
    <col min="3073" max="3073" width="1.140625" style="89" customWidth="1"/>
    <col min="3074" max="3076" width="5.7109375" style="89" customWidth="1"/>
    <col min="3077" max="3080" width="3.7109375" style="89" customWidth="1"/>
    <col min="3081" max="3083" width="4.5703125" style="89" customWidth="1"/>
    <col min="3084" max="3085" width="3.28515625" style="89" bestFit="1" customWidth="1"/>
    <col min="3086" max="3089" width="0" style="89" hidden="1" customWidth="1"/>
    <col min="3090" max="3090" width="4.28515625" style="89" customWidth="1"/>
    <col min="3091" max="3093" width="13.42578125" style="89" customWidth="1"/>
    <col min="3094" max="3096" width="2.7109375" style="89" customWidth="1"/>
    <col min="3097" max="3097" width="2.85546875" style="89" customWidth="1"/>
    <col min="3098" max="3103" width="2.7109375" style="89" customWidth="1"/>
    <col min="3104" max="3113" width="0" style="89" hidden="1" customWidth="1"/>
    <col min="3114" max="3114" width="4.28515625" style="89" customWidth="1"/>
    <col min="3115" max="3115" width="0" style="89" hidden="1" customWidth="1"/>
    <col min="3116" max="3116" width="3.28515625" style="89" bestFit="1" customWidth="1"/>
    <col min="3117" max="3117" width="0" style="89" hidden="1" customWidth="1"/>
    <col min="3118" max="3118" width="3.28515625" style="89" bestFit="1" customWidth="1"/>
    <col min="3119" max="3120" width="4.28515625" style="89" customWidth="1"/>
    <col min="3121" max="3121" width="15.7109375" style="89" customWidth="1"/>
    <col min="3122" max="3122" width="12.7109375" style="89" customWidth="1"/>
    <col min="3123" max="3123" width="5" style="89" customWidth="1"/>
    <col min="3124" max="3126" width="6.140625" style="89" customWidth="1"/>
    <col min="3127" max="3127" width="5.28515625" style="89" customWidth="1"/>
    <col min="3128" max="3128" width="24.28515625" style="89" customWidth="1"/>
    <col min="3129" max="3328" width="11.42578125" style="89"/>
    <col min="3329" max="3329" width="1.140625" style="89" customWidth="1"/>
    <col min="3330" max="3332" width="5.7109375" style="89" customWidth="1"/>
    <col min="3333" max="3336" width="3.7109375" style="89" customWidth="1"/>
    <col min="3337" max="3339" width="4.5703125" style="89" customWidth="1"/>
    <col min="3340" max="3341" width="3.28515625" style="89" bestFit="1" customWidth="1"/>
    <col min="3342" max="3345" width="0" style="89" hidden="1" customWidth="1"/>
    <col min="3346" max="3346" width="4.28515625" style="89" customWidth="1"/>
    <col min="3347" max="3349" width="13.42578125" style="89" customWidth="1"/>
    <col min="3350" max="3352" width="2.7109375" style="89" customWidth="1"/>
    <col min="3353" max="3353" width="2.85546875" style="89" customWidth="1"/>
    <col min="3354" max="3359" width="2.7109375" style="89" customWidth="1"/>
    <col min="3360" max="3369" width="0" style="89" hidden="1" customWidth="1"/>
    <col min="3370" max="3370" width="4.28515625" style="89" customWidth="1"/>
    <col min="3371" max="3371" width="0" style="89" hidden="1" customWidth="1"/>
    <col min="3372" max="3372" width="3.28515625" style="89" bestFit="1" customWidth="1"/>
    <col min="3373" max="3373" width="0" style="89" hidden="1" customWidth="1"/>
    <col min="3374" max="3374" width="3.28515625" style="89" bestFit="1" customWidth="1"/>
    <col min="3375" max="3376" width="4.28515625" style="89" customWidth="1"/>
    <col min="3377" max="3377" width="15.7109375" style="89" customWidth="1"/>
    <col min="3378" max="3378" width="12.7109375" style="89" customWidth="1"/>
    <col min="3379" max="3379" width="5" style="89" customWidth="1"/>
    <col min="3380" max="3382" width="6.140625" style="89" customWidth="1"/>
    <col min="3383" max="3383" width="5.28515625" style="89" customWidth="1"/>
    <col min="3384" max="3384" width="24.28515625" style="89" customWidth="1"/>
    <col min="3385" max="3584" width="11.42578125" style="89"/>
    <col min="3585" max="3585" width="1.140625" style="89" customWidth="1"/>
    <col min="3586" max="3588" width="5.7109375" style="89" customWidth="1"/>
    <col min="3589" max="3592" width="3.7109375" style="89" customWidth="1"/>
    <col min="3593" max="3595" width="4.5703125" style="89" customWidth="1"/>
    <col min="3596" max="3597" width="3.28515625" style="89" bestFit="1" customWidth="1"/>
    <col min="3598" max="3601" width="0" style="89" hidden="1" customWidth="1"/>
    <col min="3602" max="3602" width="4.28515625" style="89" customWidth="1"/>
    <col min="3603" max="3605" width="13.42578125" style="89" customWidth="1"/>
    <col min="3606" max="3608" width="2.7109375" style="89" customWidth="1"/>
    <col min="3609" max="3609" width="2.85546875" style="89" customWidth="1"/>
    <col min="3610" max="3615" width="2.7109375" style="89" customWidth="1"/>
    <col min="3616" max="3625" width="0" style="89" hidden="1" customWidth="1"/>
    <col min="3626" max="3626" width="4.28515625" style="89" customWidth="1"/>
    <col min="3627" max="3627" width="0" style="89" hidden="1" customWidth="1"/>
    <col min="3628" max="3628" width="3.28515625" style="89" bestFit="1" customWidth="1"/>
    <col min="3629" max="3629" width="0" style="89" hidden="1" customWidth="1"/>
    <col min="3630" max="3630" width="3.28515625" style="89" bestFit="1" customWidth="1"/>
    <col min="3631" max="3632" width="4.28515625" style="89" customWidth="1"/>
    <col min="3633" max="3633" width="15.7109375" style="89" customWidth="1"/>
    <col min="3634" max="3634" width="12.7109375" style="89" customWidth="1"/>
    <col min="3635" max="3635" width="5" style="89" customWidth="1"/>
    <col min="3636" max="3638" width="6.140625" style="89" customWidth="1"/>
    <col min="3639" max="3639" width="5.28515625" style="89" customWidth="1"/>
    <col min="3640" max="3640" width="24.28515625" style="89" customWidth="1"/>
    <col min="3641" max="3840" width="11.42578125" style="89"/>
    <col min="3841" max="3841" width="1.140625" style="89" customWidth="1"/>
    <col min="3842" max="3844" width="5.7109375" style="89" customWidth="1"/>
    <col min="3845" max="3848" width="3.7109375" style="89" customWidth="1"/>
    <col min="3849" max="3851" width="4.5703125" style="89" customWidth="1"/>
    <col min="3852" max="3853" width="3.28515625" style="89" bestFit="1" customWidth="1"/>
    <col min="3854" max="3857" width="0" style="89" hidden="1" customWidth="1"/>
    <col min="3858" max="3858" width="4.28515625" style="89" customWidth="1"/>
    <col min="3859" max="3861" width="13.42578125" style="89" customWidth="1"/>
    <col min="3862" max="3864" width="2.7109375" style="89" customWidth="1"/>
    <col min="3865" max="3865" width="2.85546875" style="89" customWidth="1"/>
    <col min="3866" max="3871" width="2.7109375" style="89" customWidth="1"/>
    <col min="3872" max="3881" width="0" style="89" hidden="1" customWidth="1"/>
    <col min="3882" max="3882" width="4.28515625" style="89" customWidth="1"/>
    <col min="3883" max="3883" width="0" style="89" hidden="1" customWidth="1"/>
    <col min="3884" max="3884" width="3.28515625" style="89" bestFit="1" customWidth="1"/>
    <col min="3885" max="3885" width="0" style="89" hidden="1" customWidth="1"/>
    <col min="3886" max="3886" width="3.28515625" style="89" bestFit="1" customWidth="1"/>
    <col min="3887" max="3888" width="4.28515625" style="89" customWidth="1"/>
    <col min="3889" max="3889" width="15.7109375" style="89" customWidth="1"/>
    <col min="3890" max="3890" width="12.7109375" style="89" customWidth="1"/>
    <col min="3891" max="3891" width="5" style="89" customWidth="1"/>
    <col min="3892" max="3894" width="6.140625" style="89" customWidth="1"/>
    <col min="3895" max="3895" width="5.28515625" style="89" customWidth="1"/>
    <col min="3896" max="3896" width="24.28515625" style="89" customWidth="1"/>
    <col min="3897" max="4096" width="11.42578125" style="89"/>
    <col min="4097" max="4097" width="1.140625" style="89" customWidth="1"/>
    <col min="4098" max="4100" width="5.7109375" style="89" customWidth="1"/>
    <col min="4101" max="4104" width="3.7109375" style="89" customWidth="1"/>
    <col min="4105" max="4107" width="4.5703125" style="89" customWidth="1"/>
    <col min="4108" max="4109" width="3.28515625" style="89" bestFit="1" customWidth="1"/>
    <col min="4110" max="4113" width="0" style="89" hidden="1" customWidth="1"/>
    <col min="4114" max="4114" width="4.28515625" style="89" customWidth="1"/>
    <col min="4115" max="4117" width="13.42578125" style="89" customWidth="1"/>
    <col min="4118" max="4120" width="2.7109375" style="89" customWidth="1"/>
    <col min="4121" max="4121" width="2.85546875" style="89" customWidth="1"/>
    <col min="4122" max="4127" width="2.7109375" style="89" customWidth="1"/>
    <col min="4128" max="4137" width="0" style="89" hidden="1" customWidth="1"/>
    <col min="4138" max="4138" width="4.28515625" style="89" customWidth="1"/>
    <col min="4139" max="4139" width="0" style="89" hidden="1" customWidth="1"/>
    <col min="4140" max="4140" width="3.28515625" style="89" bestFit="1" customWidth="1"/>
    <col min="4141" max="4141" width="0" style="89" hidden="1" customWidth="1"/>
    <col min="4142" max="4142" width="3.28515625" style="89" bestFit="1" customWidth="1"/>
    <col min="4143" max="4144" width="4.28515625" style="89" customWidth="1"/>
    <col min="4145" max="4145" width="15.7109375" style="89" customWidth="1"/>
    <col min="4146" max="4146" width="12.7109375" style="89" customWidth="1"/>
    <col min="4147" max="4147" width="5" style="89" customWidth="1"/>
    <col min="4148" max="4150" width="6.140625" style="89" customWidth="1"/>
    <col min="4151" max="4151" width="5.28515625" style="89" customWidth="1"/>
    <col min="4152" max="4152" width="24.28515625" style="89" customWidth="1"/>
    <col min="4153" max="4352" width="11.42578125" style="89"/>
    <col min="4353" max="4353" width="1.140625" style="89" customWidth="1"/>
    <col min="4354" max="4356" width="5.7109375" style="89" customWidth="1"/>
    <col min="4357" max="4360" width="3.7109375" style="89" customWidth="1"/>
    <col min="4361" max="4363" width="4.5703125" style="89" customWidth="1"/>
    <col min="4364" max="4365" width="3.28515625" style="89" bestFit="1" customWidth="1"/>
    <col min="4366" max="4369" width="0" style="89" hidden="1" customWidth="1"/>
    <col min="4370" max="4370" width="4.28515625" style="89" customWidth="1"/>
    <col min="4371" max="4373" width="13.42578125" style="89" customWidth="1"/>
    <col min="4374" max="4376" width="2.7109375" style="89" customWidth="1"/>
    <col min="4377" max="4377" width="2.85546875" style="89" customWidth="1"/>
    <col min="4378" max="4383" width="2.7109375" style="89" customWidth="1"/>
    <col min="4384" max="4393" width="0" style="89" hidden="1" customWidth="1"/>
    <col min="4394" max="4394" width="4.28515625" style="89" customWidth="1"/>
    <col min="4395" max="4395" width="0" style="89" hidden="1" customWidth="1"/>
    <col min="4396" max="4396" width="3.28515625" style="89" bestFit="1" customWidth="1"/>
    <col min="4397" max="4397" width="0" style="89" hidden="1" customWidth="1"/>
    <col min="4398" max="4398" width="3.28515625" style="89" bestFit="1" customWidth="1"/>
    <col min="4399" max="4400" width="4.28515625" style="89" customWidth="1"/>
    <col min="4401" max="4401" width="15.7109375" style="89" customWidth="1"/>
    <col min="4402" max="4402" width="12.7109375" style="89" customWidth="1"/>
    <col min="4403" max="4403" width="5" style="89" customWidth="1"/>
    <col min="4404" max="4406" width="6.140625" style="89" customWidth="1"/>
    <col min="4407" max="4407" width="5.28515625" style="89" customWidth="1"/>
    <col min="4408" max="4408" width="24.28515625" style="89" customWidth="1"/>
    <col min="4409" max="4608" width="11.42578125" style="89"/>
    <col min="4609" max="4609" width="1.140625" style="89" customWidth="1"/>
    <col min="4610" max="4612" width="5.7109375" style="89" customWidth="1"/>
    <col min="4613" max="4616" width="3.7109375" style="89" customWidth="1"/>
    <col min="4617" max="4619" width="4.5703125" style="89" customWidth="1"/>
    <col min="4620" max="4621" width="3.28515625" style="89" bestFit="1" customWidth="1"/>
    <col min="4622" max="4625" width="0" style="89" hidden="1" customWidth="1"/>
    <col min="4626" max="4626" width="4.28515625" style="89" customWidth="1"/>
    <col min="4627" max="4629" width="13.42578125" style="89" customWidth="1"/>
    <col min="4630" max="4632" width="2.7109375" style="89" customWidth="1"/>
    <col min="4633" max="4633" width="2.85546875" style="89" customWidth="1"/>
    <col min="4634" max="4639" width="2.7109375" style="89" customWidth="1"/>
    <col min="4640" max="4649" width="0" style="89" hidden="1" customWidth="1"/>
    <col min="4650" max="4650" width="4.28515625" style="89" customWidth="1"/>
    <col min="4651" max="4651" width="0" style="89" hidden="1" customWidth="1"/>
    <col min="4652" max="4652" width="3.28515625" style="89" bestFit="1" customWidth="1"/>
    <col min="4653" max="4653" width="0" style="89" hidden="1" customWidth="1"/>
    <col min="4654" max="4654" width="3.28515625" style="89" bestFit="1" customWidth="1"/>
    <col min="4655" max="4656" width="4.28515625" style="89" customWidth="1"/>
    <col min="4657" max="4657" width="15.7109375" style="89" customWidth="1"/>
    <col min="4658" max="4658" width="12.7109375" style="89" customWidth="1"/>
    <col min="4659" max="4659" width="5" style="89" customWidth="1"/>
    <col min="4660" max="4662" width="6.140625" style="89" customWidth="1"/>
    <col min="4663" max="4663" width="5.28515625" style="89" customWidth="1"/>
    <col min="4664" max="4664" width="24.28515625" style="89" customWidth="1"/>
    <col min="4665" max="4864" width="11.42578125" style="89"/>
    <col min="4865" max="4865" width="1.140625" style="89" customWidth="1"/>
    <col min="4866" max="4868" width="5.7109375" style="89" customWidth="1"/>
    <col min="4869" max="4872" width="3.7109375" style="89" customWidth="1"/>
    <col min="4873" max="4875" width="4.5703125" style="89" customWidth="1"/>
    <col min="4876" max="4877" width="3.28515625" style="89" bestFit="1" customWidth="1"/>
    <col min="4878" max="4881" width="0" style="89" hidden="1" customWidth="1"/>
    <col min="4882" max="4882" width="4.28515625" style="89" customWidth="1"/>
    <col min="4883" max="4885" width="13.42578125" style="89" customWidth="1"/>
    <col min="4886" max="4888" width="2.7109375" style="89" customWidth="1"/>
    <col min="4889" max="4889" width="2.85546875" style="89" customWidth="1"/>
    <col min="4890" max="4895" width="2.7109375" style="89" customWidth="1"/>
    <col min="4896" max="4905" width="0" style="89" hidden="1" customWidth="1"/>
    <col min="4906" max="4906" width="4.28515625" style="89" customWidth="1"/>
    <col min="4907" max="4907" width="0" style="89" hidden="1" customWidth="1"/>
    <col min="4908" max="4908" width="3.28515625" style="89" bestFit="1" customWidth="1"/>
    <col min="4909" max="4909" width="0" style="89" hidden="1" customWidth="1"/>
    <col min="4910" max="4910" width="3.28515625" style="89" bestFit="1" customWidth="1"/>
    <col min="4911" max="4912" width="4.28515625" style="89" customWidth="1"/>
    <col min="4913" max="4913" width="15.7109375" style="89" customWidth="1"/>
    <col min="4914" max="4914" width="12.7109375" style="89" customWidth="1"/>
    <col min="4915" max="4915" width="5" style="89" customWidth="1"/>
    <col min="4916" max="4918" width="6.140625" style="89" customWidth="1"/>
    <col min="4919" max="4919" width="5.28515625" style="89" customWidth="1"/>
    <col min="4920" max="4920" width="24.28515625" style="89" customWidth="1"/>
    <col min="4921" max="5120" width="11.42578125" style="89"/>
    <col min="5121" max="5121" width="1.140625" style="89" customWidth="1"/>
    <col min="5122" max="5124" width="5.7109375" style="89" customWidth="1"/>
    <col min="5125" max="5128" width="3.7109375" style="89" customWidth="1"/>
    <col min="5129" max="5131" width="4.5703125" style="89" customWidth="1"/>
    <col min="5132" max="5133" width="3.28515625" style="89" bestFit="1" customWidth="1"/>
    <col min="5134" max="5137" width="0" style="89" hidden="1" customWidth="1"/>
    <col min="5138" max="5138" width="4.28515625" style="89" customWidth="1"/>
    <col min="5139" max="5141" width="13.42578125" style="89" customWidth="1"/>
    <col min="5142" max="5144" width="2.7109375" style="89" customWidth="1"/>
    <col min="5145" max="5145" width="2.85546875" style="89" customWidth="1"/>
    <col min="5146" max="5151" width="2.7109375" style="89" customWidth="1"/>
    <col min="5152" max="5161" width="0" style="89" hidden="1" customWidth="1"/>
    <col min="5162" max="5162" width="4.28515625" style="89" customWidth="1"/>
    <col min="5163" max="5163" width="0" style="89" hidden="1" customWidth="1"/>
    <col min="5164" max="5164" width="3.28515625" style="89" bestFit="1" customWidth="1"/>
    <col min="5165" max="5165" width="0" style="89" hidden="1" customWidth="1"/>
    <col min="5166" max="5166" width="3.28515625" style="89" bestFit="1" customWidth="1"/>
    <col min="5167" max="5168" width="4.28515625" style="89" customWidth="1"/>
    <col min="5169" max="5169" width="15.7109375" style="89" customWidth="1"/>
    <col min="5170" max="5170" width="12.7109375" style="89" customWidth="1"/>
    <col min="5171" max="5171" width="5" style="89" customWidth="1"/>
    <col min="5172" max="5174" width="6.140625" style="89" customWidth="1"/>
    <col min="5175" max="5175" width="5.28515625" style="89" customWidth="1"/>
    <col min="5176" max="5176" width="24.28515625" style="89" customWidth="1"/>
    <col min="5177" max="5376" width="11.42578125" style="89"/>
    <col min="5377" max="5377" width="1.140625" style="89" customWidth="1"/>
    <col min="5378" max="5380" width="5.7109375" style="89" customWidth="1"/>
    <col min="5381" max="5384" width="3.7109375" style="89" customWidth="1"/>
    <col min="5385" max="5387" width="4.5703125" style="89" customWidth="1"/>
    <col min="5388" max="5389" width="3.28515625" style="89" bestFit="1" customWidth="1"/>
    <col min="5390" max="5393" width="0" style="89" hidden="1" customWidth="1"/>
    <col min="5394" max="5394" width="4.28515625" style="89" customWidth="1"/>
    <col min="5395" max="5397" width="13.42578125" style="89" customWidth="1"/>
    <col min="5398" max="5400" width="2.7109375" style="89" customWidth="1"/>
    <col min="5401" max="5401" width="2.85546875" style="89" customWidth="1"/>
    <col min="5402" max="5407" width="2.7109375" style="89" customWidth="1"/>
    <col min="5408" max="5417" width="0" style="89" hidden="1" customWidth="1"/>
    <col min="5418" max="5418" width="4.28515625" style="89" customWidth="1"/>
    <col min="5419" max="5419" width="0" style="89" hidden="1" customWidth="1"/>
    <col min="5420" max="5420" width="3.28515625" style="89" bestFit="1" customWidth="1"/>
    <col min="5421" max="5421" width="0" style="89" hidden="1" customWidth="1"/>
    <col min="5422" max="5422" width="3.28515625" style="89" bestFit="1" customWidth="1"/>
    <col min="5423" max="5424" width="4.28515625" style="89" customWidth="1"/>
    <col min="5425" max="5425" width="15.7109375" style="89" customWidth="1"/>
    <col min="5426" max="5426" width="12.7109375" style="89" customWidth="1"/>
    <col min="5427" max="5427" width="5" style="89" customWidth="1"/>
    <col min="5428" max="5430" width="6.140625" style="89" customWidth="1"/>
    <col min="5431" max="5431" width="5.28515625" style="89" customWidth="1"/>
    <col min="5432" max="5432" width="24.28515625" style="89" customWidth="1"/>
    <col min="5433" max="5632" width="11.42578125" style="89"/>
    <col min="5633" max="5633" width="1.140625" style="89" customWidth="1"/>
    <col min="5634" max="5636" width="5.7109375" style="89" customWidth="1"/>
    <col min="5637" max="5640" width="3.7109375" style="89" customWidth="1"/>
    <col min="5641" max="5643" width="4.5703125" style="89" customWidth="1"/>
    <col min="5644" max="5645" width="3.28515625" style="89" bestFit="1" customWidth="1"/>
    <col min="5646" max="5649" width="0" style="89" hidden="1" customWidth="1"/>
    <col min="5650" max="5650" width="4.28515625" style="89" customWidth="1"/>
    <col min="5651" max="5653" width="13.42578125" style="89" customWidth="1"/>
    <col min="5654" max="5656" width="2.7109375" style="89" customWidth="1"/>
    <col min="5657" max="5657" width="2.85546875" style="89" customWidth="1"/>
    <col min="5658" max="5663" width="2.7109375" style="89" customWidth="1"/>
    <col min="5664" max="5673" width="0" style="89" hidden="1" customWidth="1"/>
    <col min="5674" max="5674" width="4.28515625" style="89" customWidth="1"/>
    <col min="5675" max="5675" width="0" style="89" hidden="1" customWidth="1"/>
    <col min="5676" max="5676" width="3.28515625" style="89" bestFit="1" customWidth="1"/>
    <col min="5677" max="5677" width="0" style="89" hidden="1" customWidth="1"/>
    <col min="5678" max="5678" width="3.28515625" style="89" bestFit="1" customWidth="1"/>
    <col min="5679" max="5680" width="4.28515625" style="89" customWidth="1"/>
    <col min="5681" max="5681" width="15.7109375" style="89" customWidth="1"/>
    <col min="5682" max="5682" width="12.7109375" style="89" customWidth="1"/>
    <col min="5683" max="5683" width="5" style="89" customWidth="1"/>
    <col min="5684" max="5686" width="6.140625" style="89" customWidth="1"/>
    <col min="5687" max="5687" width="5.28515625" style="89" customWidth="1"/>
    <col min="5688" max="5688" width="24.28515625" style="89" customWidth="1"/>
    <col min="5689" max="5888" width="11.42578125" style="89"/>
    <col min="5889" max="5889" width="1.140625" style="89" customWidth="1"/>
    <col min="5890" max="5892" width="5.7109375" style="89" customWidth="1"/>
    <col min="5893" max="5896" width="3.7109375" style="89" customWidth="1"/>
    <col min="5897" max="5899" width="4.5703125" style="89" customWidth="1"/>
    <col min="5900" max="5901" width="3.28515625" style="89" bestFit="1" customWidth="1"/>
    <col min="5902" max="5905" width="0" style="89" hidden="1" customWidth="1"/>
    <col min="5906" max="5906" width="4.28515625" style="89" customWidth="1"/>
    <col min="5907" max="5909" width="13.42578125" style="89" customWidth="1"/>
    <col min="5910" max="5912" width="2.7109375" style="89" customWidth="1"/>
    <col min="5913" max="5913" width="2.85546875" style="89" customWidth="1"/>
    <col min="5914" max="5919" width="2.7109375" style="89" customWidth="1"/>
    <col min="5920" max="5929" width="0" style="89" hidden="1" customWidth="1"/>
    <col min="5930" max="5930" width="4.28515625" style="89" customWidth="1"/>
    <col min="5931" max="5931" width="0" style="89" hidden="1" customWidth="1"/>
    <col min="5932" max="5932" width="3.28515625" style="89" bestFit="1" customWidth="1"/>
    <col min="5933" max="5933" width="0" style="89" hidden="1" customWidth="1"/>
    <col min="5934" max="5934" width="3.28515625" style="89" bestFit="1" customWidth="1"/>
    <col min="5935" max="5936" width="4.28515625" style="89" customWidth="1"/>
    <col min="5937" max="5937" width="15.7109375" style="89" customWidth="1"/>
    <col min="5938" max="5938" width="12.7109375" style="89" customWidth="1"/>
    <col min="5939" max="5939" width="5" style="89" customWidth="1"/>
    <col min="5940" max="5942" width="6.140625" style="89" customWidth="1"/>
    <col min="5943" max="5943" width="5.28515625" style="89" customWidth="1"/>
    <col min="5944" max="5944" width="24.28515625" style="89" customWidth="1"/>
    <col min="5945" max="6144" width="11.42578125" style="89"/>
    <col min="6145" max="6145" width="1.140625" style="89" customWidth="1"/>
    <col min="6146" max="6148" width="5.7109375" style="89" customWidth="1"/>
    <col min="6149" max="6152" width="3.7109375" style="89" customWidth="1"/>
    <col min="6153" max="6155" width="4.5703125" style="89" customWidth="1"/>
    <col min="6156" max="6157" width="3.28515625" style="89" bestFit="1" customWidth="1"/>
    <col min="6158" max="6161" width="0" style="89" hidden="1" customWidth="1"/>
    <col min="6162" max="6162" width="4.28515625" style="89" customWidth="1"/>
    <col min="6163" max="6165" width="13.42578125" style="89" customWidth="1"/>
    <col min="6166" max="6168" width="2.7109375" style="89" customWidth="1"/>
    <col min="6169" max="6169" width="2.85546875" style="89" customWidth="1"/>
    <col min="6170" max="6175" width="2.7109375" style="89" customWidth="1"/>
    <col min="6176" max="6185" width="0" style="89" hidden="1" customWidth="1"/>
    <col min="6186" max="6186" width="4.28515625" style="89" customWidth="1"/>
    <col min="6187" max="6187" width="0" style="89" hidden="1" customWidth="1"/>
    <col min="6188" max="6188" width="3.28515625" style="89" bestFit="1" customWidth="1"/>
    <col min="6189" max="6189" width="0" style="89" hidden="1" customWidth="1"/>
    <col min="6190" max="6190" width="3.28515625" style="89" bestFit="1" customWidth="1"/>
    <col min="6191" max="6192" width="4.28515625" style="89" customWidth="1"/>
    <col min="6193" max="6193" width="15.7109375" style="89" customWidth="1"/>
    <col min="6194" max="6194" width="12.7109375" style="89" customWidth="1"/>
    <col min="6195" max="6195" width="5" style="89" customWidth="1"/>
    <col min="6196" max="6198" width="6.140625" style="89" customWidth="1"/>
    <col min="6199" max="6199" width="5.28515625" style="89" customWidth="1"/>
    <col min="6200" max="6200" width="24.28515625" style="89" customWidth="1"/>
    <col min="6201" max="6400" width="11.42578125" style="89"/>
    <col min="6401" max="6401" width="1.140625" style="89" customWidth="1"/>
    <col min="6402" max="6404" width="5.7109375" style="89" customWidth="1"/>
    <col min="6405" max="6408" width="3.7109375" style="89" customWidth="1"/>
    <col min="6409" max="6411" width="4.5703125" style="89" customWidth="1"/>
    <col min="6412" max="6413" width="3.28515625" style="89" bestFit="1" customWidth="1"/>
    <col min="6414" max="6417" width="0" style="89" hidden="1" customWidth="1"/>
    <col min="6418" max="6418" width="4.28515625" style="89" customWidth="1"/>
    <col min="6419" max="6421" width="13.42578125" style="89" customWidth="1"/>
    <col min="6422" max="6424" width="2.7109375" style="89" customWidth="1"/>
    <col min="6425" max="6425" width="2.85546875" style="89" customWidth="1"/>
    <col min="6426" max="6431" width="2.7109375" style="89" customWidth="1"/>
    <col min="6432" max="6441" width="0" style="89" hidden="1" customWidth="1"/>
    <col min="6442" max="6442" width="4.28515625" style="89" customWidth="1"/>
    <col min="6443" max="6443" width="0" style="89" hidden="1" customWidth="1"/>
    <col min="6444" max="6444" width="3.28515625" style="89" bestFit="1" customWidth="1"/>
    <col min="6445" max="6445" width="0" style="89" hidden="1" customWidth="1"/>
    <col min="6446" max="6446" width="3.28515625" style="89" bestFit="1" customWidth="1"/>
    <col min="6447" max="6448" width="4.28515625" style="89" customWidth="1"/>
    <col min="6449" max="6449" width="15.7109375" style="89" customWidth="1"/>
    <col min="6450" max="6450" width="12.7109375" style="89" customWidth="1"/>
    <col min="6451" max="6451" width="5" style="89" customWidth="1"/>
    <col min="6452" max="6454" width="6.140625" style="89" customWidth="1"/>
    <col min="6455" max="6455" width="5.28515625" style="89" customWidth="1"/>
    <col min="6456" max="6456" width="24.28515625" style="89" customWidth="1"/>
    <col min="6457" max="6656" width="11.42578125" style="89"/>
    <col min="6657" max="6657" width="1.140625" style="89" customWidth="1"/>
    <col min="6658" max="6660" width="5.7109375" style="89" customWidth="1"/>
    <col min="6661" max="6664" width="3.7109375" style="89" customWidth="1"/>
    <col min="6665" max="6667" width="4.5703125" style="89" customWidth="1"/>
    <col min="6668" max="6669" width="3.28515625" style="89" bestFit="1" customWidth="1"/>
    <col min="6670" max="6673" width="0" style="89" hidden="1" customWidth="1"/>
    <col min="6674" max="6674" width="4.28515625" style="89" customWidth="1"/>
    <col min="6675" max="6677" width="13.42578125" style="89" customWidth="1"/>
    <col min="6678" max="6680" width="2.7109375" style="89" customWidth="1"/>
    <col min="6681" max="6681" width="2.85546875" style="89" customWidth="1"/>
    <col min="6682" max="6687" width="2.7109375" style="89" customWidth="1"/>
    <col min="6688" max="6697" width="0" style="89" hidden="1" customWidth="1"/>
    <col min="6698" max="6698" width="4.28515625" style="89" customWidth="1"/>
    <col min="6699" max="6699" width="0" style="89" hidden="1" customWidth="1"/>
    <col min="6700" max="6700" width="3.28515625" style="89" bestFit="1" customWidth="1"/>
    <col min="6701" max="6701" width="0" style="89" hidden="1" customWidth="1"/>
    <col min="6702" max="6702" width="3.28515625" style="89" bestFit="1" customWidth="1"/>
    <col min="6703" max="6704" width="4.28515625" style="89" customWidth="1"/>
    <col min="6705" max="6705" width="15.7109375" style="89" customWidth="1"/>
    <col min="6706" max="6706" width="12.7109375" style="89" customWidth="1"/>
    <col min="6707" max="6707" width="5" style="89" customWidth="1"/>
    <col min="6708" max="6710" width="6.140625" style="89" customWidth="1"/>
    <col min="6711" max="6711" width="5.28515625" style="89" customWidth="1"/>
    <col min="6712" max="6712" width="24.28515625" style="89" customWidth="1"/>
    <col min="6713" max="6912" width="11.42578125" style="89"/>
    <col min="6913" max="6913" width="1.140625" style="89" customWidth="1"/>
    <col min="6914" max="6916" width="5.7109375" style="89" customWidth="1"/>
    <col min="6917" max="6920" width="3.7109375" style="89" customWidth="1"/>
    <col min="6921" max="6923" width="4.5703125" style="89" customWidth="1"/>
    <col min="6924" max="6925" width="3.28515625" style="89" bestFit="1" customWidth="1"/>
    <col min="6926" max="6929" width="0" style="89" hidden="1" customWidth="1"/>
    <col min="6930" max="6930" width="4.28515625" style="89" customWidth="1"/>
    <col min="6931" max="6933" width="13.42578125" style="89" customWidth="1"/>
    <col min="6934" max="6936" width="2.7109375" style="89" customWidth="1"/>
    <col min="6937" max="6937" width="2.85546875" style="89" customWidth="1"/>
    <col min="6938" max="6943" width="2.7109375" style="89" customWidth="1"/>
    <col min="6944" max="6953" width="0" style="89" hidden="1" customWidth="1"/>
    <col min="6954" max="6954" width="4.28515625" style="89" customWidth="1"/>
    <col min="6955" max="6955" width="0" style="89" hidden="1" customWidth="1"/>
    <col min="6956" max="6956" width="3.28515625" style="89" bestFit="1" customWidth="1"/>
    <col min="6957" max="6957" width="0" style="89" hidden="1" customWidth="1"/>
    <col min="6958" max="6958" width="3.28515625" style="89" bestFit="1" customWidth="1"/>
    <col min="6959" max="6960" width="4.28515625" style="89" customWidth="1"/>
    <col min="6961" max="6961" width="15.7109375" style="89" customWidth="1"/>
    <col min="6962" max="6962" width="12.7109375" style="89" customWidth="1"/>
    <col min="6963" max="6963" width="5" style="89" customWidth="1"/>
    <col min="6964" max="6966" width="6.140625" style="89" customWidth="1"/>
    <col min="6967" max="6967" width="5.28515625" style="89" customWidth="1"/>
    <col min="6968" max="6968" width="24.28515625" style="89" customWidth="1"/>
    <col min="6969" max="7168" width="11.42578125" style="89"/>
    <col min="7169" max="7169" width="1.140625" style="89" customWidth="1"/>
    <col min="7170" max="7172" width="5.7109375" style="89" customWidth="1"/>
    <col min="7173" max="7176" width="3.7109375" style="89" customWidth="1"/>
    <col min="7177" max="7179" width="4.5703125" style="89" customWidth="1"/>
    <col min="7180" max="7181" width="3.28515625" style="89" bestFit="1" customWidth="1"/>
    <col min="7182" max="7185" width="0" style="89" hidden="1" customWidth="1"/>
    <col min="7186" max="7186" width="4.28515625" style="89" customWidth="1"/>
    <col min="7187" max="7189" width="13.42578125" style="89" customWidth="1"/>
    <col min="7190" max="7192" width="2.7109375" style="89" customWidth="1"/>
    <col min="7193" max="7193" width="2.85546875" style="89" customWidth="1"/>
    <col min="7194" max="7199" width="2.7109375" style="89" customWidth="1"/>
    <col min="7200" max="7209" width="0" style="89" hidden="1" customWidth="1"/>
    <col min="7210" max="7210" width="4.28515625" style="89" customWidth="1"/>
    <col min="7211" max="7211" width="0" style="89" hidden="1" customWidth="1"/>
    <col min="7212" max="7212" width="3.28515625" style="89" bestFit="1" customWidth="1"/>
    <col min="7213" max="7213" width="0" style="89" hidden="1" customWidth="1"/>
    <col min="7214" max="7214" width="3.28515625" style="89" bestFit="1" customWidth="1"/>
    <col min="7215" max="7216" width="4.28515625" style="89" customWidth="1"/>
    <col min="7217" max="7217" width="15.7109375" style="89" customWidth="1"/>
    <col min="7218" max="7218" width="12.7109375" style="89" customWidth="1"/>
    <col min="7219" max="7219" width="5" style="89" customWidth="1"/>
    <col min="7220" max="7222" width="6.140625" style="89" customWidth="1"/>
    <col min="7223" max="7223" width="5.28515625" style="89" customWidth="1"/>
    <col min="7224" max="7224" width="24.28515625" style="89" customWidth="1"/>
    <col min="7225" max="7424" width="11.42578125" style="89"/>
    <col min="7425" max="7425" width="1.140625" style="89" customWidth="1"/>
    <col min="7426" max="7428" width="5.7109375" style="89" customWidth="1"/>
    <col min="7429" max="7432" width="3.7109375" style="89" customWidth="1"/>
    <col min="7433" max="7435" width="4.5703125" style="89" customWidth="1"/>
    <col min="7436" max="7437" width="3.28515625" style="89" bestFit="1" customWidth="1"/>
    <col min="7438" max="7441" width="0" style="89" hidden="1" customWidth="1"/>
    <col min="7442" max="7442" width="4.28515625" style="89" customWidth="1"/>
    <col min="7443" max="7445" width="13.42578125" style="89" customWidth="1"/>
    <col min="7446" max="7448" width="2.7109375" style="89" customWidth="1"/>
    <col min="7449" max="7449" width="2.85546875" style="89" customWidth="1"/>
    <col min="7450" max="7455" width="2.7109375" style="89" customWidth="1"/>
    <col min="7456" max="7465" width="0" style="89" hidden="1" customWidth="1"/>
    <col min="7466" max="7466" width="4.28515625" style="89" customWidth="1"/>
    <col min="7467" max="7467" width="0" style="89" hidden="1" customWidth="1"/>
    <col min="7468" max="7468" width="3.28515625" style="89" bestFit="1" customWidth="1"/>
    <col min="7469" max="7469" width="0" style="89" hidden="1" customWidth="1"/>
    <col min="7470" max="7470" width="3.28515625" style="89" bestFit="1" customWidth="1"/>
    <col min="7471" max="7472" width="4.28515625" style="89" customWidth="1"/>
    <col min="7473" max="7473" width="15.7109375" style="89" customWidth="1"/>
    <col min="7474" max="7474" width="12.7109375" style="89" customWidth="1"/>
    <col min="7475" max="7475" width="5" style="89" customWidth="1"/>
    <col min="7476" max="7478" width="6.140625" style="89" customWidth="1"/>
    <col min="7479" max="7479" width="5.28515625" style="89" customWidth="1"/>
    <col min="7480" max="7480" width="24.28515625" style="89" customWidth="1"/>
    <col min="7481" max="7680" width="11.42578125" style="89"/>
    <col min="7681" max="7681" width="1.140625" style="89" customWidth="1"/>
    <col min="7682" max="7684" width="5.7109375" style="89" customWidth="1"/>
    <col min="7685" max="7688" width="3.7109375" style="89" customWidth="1"/>
    <col min="7689" max="7691" width="4.5703125" style="89" customWidth="1"/>
    <col min="7692" max="7693" width="3.28515625" style="89" bestFit="1" customWidth="1"/>
    <col min="7694" max="7697" width="0" style="89" hidden="1" customWidth="1"/>
    <col min="7698" max="7698" width="4.28515625" style="89" customWidth="1"/>
    <col min="7699" max="7701" width="13.42578125" style="89" customWidth="1"/>
    <col min="7702" max="7704" width="2.7109375" style="89" customWidth="1"/>
    <col min="7705" max="7705" width="2.85546875" style="89" customWidth="1"/>
    <col min="7706" max="7711" width="2.7109375" style="89" customWidth="1"/>
    <col min="7712" max="7721" width="0" style="89" hidden="1" customWidth="1"/>
    <col min="7722" max="7722" width="4.28515625" style="89" customWidth="1"/>
    <col min="7723" max="7723" width="0" style="89" hidden="1" customWidth="1"/>
    <col min="7724" max="7724" width="3.28515625" style="89" bestFit="1" customWidth="1"/>
    <col min="7725" max="7725" width="0" style="89" hidden="1" customWidth="1"/>
    <col min="7726" max="7726" width="3.28515625" style="89" bestFit="1" customWidth="1"/>
    <col min="7727" max="7728" width="4.28515625" style="89" customWidth="1"/>
    <col min="7729" max="7729" width="15.7109375" style="89" customWidth="1"/>
    <col min="7730" max="7730" width="12.7109375" style="89" customWidth="1"/>
    <col min="7731" max="7731" width="5" style="89" customWidth="1"/>
    <col min="7732" max="7734" width="6.140625" style="89" customWidth="1"/>
    <col min="7735" max="7735" width="5.28515625" style="89" customWidth="1"/>
    <col min="7736" max="7736" width="24.28515625" style="89" customWidth="1"/>
    <col min="7737" max="7936" width="11.42578125" style="89"/>
    <col min="7937" max="7937" width="1.140625" style="89" customWidth="1"/>
    <col min="7938" max="7940" width="5.7109375" style="89" customWidth="1"/>
    <col min="7941" max="7944" width="3.7109375" style="89" customWidth="1"/>
    <col min="7945" max="7947" width="4.5703125" style="89" customWidth="1"/>
    <col min="7948" max="7949" width="3.28515625" style="89" bestFit="1" customWidth="1"/>
    <col min="7950" max="7953" width="0" style="89" hidden="1" customWidth="1"/>
    <col min="7954" max="7954" width="4.28515625" style="89" customWidth="1"/>
    <col min="7955" max="7957" width="13.42578125" style="89" customWidth="1"/>
    <col min="7958" max="7960" width="2.7109375" style="89" customWidth="1"/>
    <col min="7961" max="7961" width="2.85546875" style="89" customWidth="1"/>
    <col min="7962" max="7967" width="2.7109375" style="89" customWidth="1"/>
    <col min="7968" max="7977" width="0" style="89" hidden="1" customWidth="1"/>
    <col min="7978" max="7978" width="4.28515625" style="89" customWidth="1"/>
    <col min="7979" max="7979" width="0" style="89" hidden="1" customWidth="1"/>
    <col min="7980" max="7980" width="3.28515625" style="89" bestFit="1" customWidth="1"/>
    <col min="7981" max="7981" width="0" style="89" hidden="1" customWidth="1"/>
    <col min="7982" max="7982" width="3.28515625" style="89" bestFit="1" customWidth="1"/>
    <col min="7983" max="7984" width="4.28515625" style="89" customWidth="1"/>
    <col min="7985" max="7985" width="15.7109375" style="89" customWidth="1"/>
    <col min="7986" max="7986" width="12.7109375" style="89" customWidth="1"/>
    <col min="7987" max="7987" width="5" style="89" customWidth="1"/>
    <col min="7988" max="7990" width="6.140625" style="89" customWidth="1"/>
    <col min="7991" max="7991" width="5.28515625" style="89" customWidth="1"/>
    <col min="7992" max="7992" width="24.28515625" style="89" customWidth="1"/>
    <col min="7993" max="8192" width="11.42578125" style="89"/>
    <col min="8193" max="8193" width="1.140625" style="89" customWidth="1"/>
    <col min="8194" max="8196" width="5.7109375" style="89" customWidth="1"/>
    <col min="8197" max="8200" width="3.7109375" style="89" customWidth="1"/>
    <col min="8201" max="8203" width="4.5703125" style="89" customWidth="1"/>
    <col min="8204" max="8205" width="3.28515625" style="89" bestFit="1" customWidth="1"/>
    <col min="8206" max="8209" width="0" style="89" hidden="1" customWidth="1"/>
    <col min="8210" max="8210" width="4.28515625" style="89" customWidth="1"/>
    <col min="8211" max="8213" width="13.42578125" style="89" customWidth="1"/>
    <col min="8214" max="8216" width="2.7109375" style="89" customWidth="1"/>
    <col min="8217" max="8217" width="2.85546875" style="89" customWidth="1"/>
    <col min="8218" max="8223" width="2.7109375" style="89" customWidth="1"/>
    <col min="8224" max="8233" width="0" style="89" hidden="1" customWidth="1"/>
    <col min="8234" max="8234" width="4.28515625" style="89" customWidth="1"/>
    <col min="8235" max="8235" width="0" style="89" hidden="1" customWidth="1"/>
    <col min="8236" max="8236" width="3.28515625" style="89" bestFit="1" customWidth="1"/>
    <col min="8237" max="8237" width="0" style="89" hidden="1" customWidth="1"/>
    <col min="8238" max="8238" width="3.28515625" style="89" bestFit="1" customWidth="1"/>
    <col min="8239" max="8240" width="4.28515625" style="89" customWidth="1"/>
    <col min="8241" max="8241" width="15.7109375" style="89" customWidth="1"/>
    <col min="8242" max="8242" width="12.7109375" style="89" customWidth="1"/>
    <col min="8243" max="8243" width="5" style="89" customWidth="1"/>
    <col min="8244" max="8246" width="6.140625" style="89" customWidth="1"/>
    <col min="8247" max="8247" width="5.28515625" style="89" customWidth="1"/>
    <col min="8248" max="8248" width="24.28515625" style="89" customWidth="1"/>
    <col min="8249" max="8448" width="11.42578125" style="89"/>
    <col min="8449" max="8449" width="1.140625" style="89" customWidth="1"/>
    <col min="8450" max="8452" width="5.7109375" style="89" customWidth="1"/>
    <col min="8453" max="8456" width="3.7109375" style="89" customWidth="1"/>
    <col min="8457" max="8459" width="4.5703125" style="89" customWidth="1"/>
    <col min="8460" max="8461" width="3.28515625" style="89" bestFit="1" customWidth="1"/>
    <col min="8462" max="8465" width="0" style="89" hidden="1" customWidth="1"/>
    <col min="8466" max="8466" width="4.28515625" style="89" customWidth="1"/>
    <col min="8467" max="8469" width="13.42578125" style="89" customWidth="1"/>
    <col min="8470" max="8472" width="2.7109375" style="89" customWidth="1"/>
    <col min="8473" max="8473" width="2.85546875" style="89" customWidth="1"/>
    <col min="8474" max="8479" width="2.7109375" style="89" customWidth="1"/>
    <col min="8480" max="8489" width="0" style="89" hidden="1" customWidth="1"/>
    <col min="8490" max="8490" width="4.28515625" style="89" customWidth="1"/>
    <col min="8491" max="8491" width="0" style="89" hidden="1" customWidth="1"/>
    <col min="8492" max="8492" width="3.28515625" style="89" bestFit="1" customWidth="1"/>
    <col min="8493" max="8493" width="0" style="89" hidden="1" customWidth="1"/>
    <col min="8494" max="8494" width="3.28515625" style="89" bestFit="1" customWidth="1"/>
    <col min="8495" max="8496" width="4.28515625" style="89" customWidth="1"/>
    <col min="8497" max="8497" width="15.7109375" style="89" customWidth="1"/>
    <col min="8498" max="8498" width="12.7109375" style="89" customWidth="1"/>
    <col min="8499" max="8499" width="5" style="89" customWidth="1"/>
    <col min="8500" max="8502" width="6.140625" style="89" customWidth="1"/>
    <col min="8503" max="8503" width="5.28515625" style="89" customWidth="1"/>
    <col min="8504" max="8504" width="24.28515625" style="89" customWidth="1"/>
    <col min="8505" max="8704" width="11.42578125" style="89"/>
    <col min="8705" max="8705" width="1.140625" style="89" customWidth="1"/>
    <col min="8706" max="8708" width="5.7109375" style="89" customWidth="1"/>
    <col min="8709" max="8712" width="3.7109375" style="89" customWidth="1"/>
    <col min="8713" max="8715" width="4.5703125" style="89" customWidth="1"/>
    <col min="8716" max="8717" width="3.28515625" style="89" bestFit="1" customWidth="1"/>
    <col min="8718" max="8721" width="0" style="89" hidden="1" customWidth="1"/>
    <col min="8722" max="8722" width="4.28515625" style="89" customWidth="1"/>
    <col min="8723" max="8725" width="13.42578125" style="89" customWidth="1"/>
    <col min="8726" max="8728" width="2.7109375" style="89" customWidth="1"/>
    <col min="8729" max="8729" width="2.85546875" style="89" customWidth="1"/>
    <col min="8730" max="8735" width="2.7109375" style="89" customWidth="1"/>
    <col min="8736" max="8745" width="0" style="89" hidden="1" customWidth="1"/>
    <col min="8746" max="8746" width="4.28515625" style="89" customWidth="1"/>
    <col min="8747" max="8747" width="0" style="89" hidden="1" customWidth="1"/>
    <col min="8748" max="8748" width="3.28515625" style="89" bestFit="1" customWidth="1"/>
    <col min="8749" max="8749" width="0" style="89" hidden="1" customWidth="1"/>
    <col min="8750" max="8750" width="3.28515625" style="89" bestFit="1" customWidth="1"/>
    <col min="8751" max="8752" width="4.28515625" style="89" customWidth="1"/>
    <col min="8753" max="8753" width="15.7109375" style="89" customWidth="1"/>
    <col min="8754" max="8754" width="12.7109375" style="89" customWidth="1"/>
    <col min="8755" max="8755" width="5" style="89" customWidth="1"/>
    <col min="8756" max="8758" width="6.140625" style="89" customWidth="1"/>
    <col min="8759" max="8759" width="5.28515625" style="89" customWidth="1"/>
    <col min="8760" max="8760" width="24.28515625" style="89" customWidth="1"/>
    <col min="8761" max="8960" width="11.42578125" style="89"/>
    <col min="8961" max="8961" width="1.140625" style="89" customWidth="1"/>
    <col min="8962" max="8964" width="5.7109375" style="89" customWidth="1"/>
    <col min="8965" max="8968" width="3.7109375" style="89" customWidth="1"/>
    <col min="8969" max="8971" width="4.5703125" style="89" customWidth="1"/>
    <col min="8972" max="8973" width="3.28515625" style="89" bestFit="1" customWidth="1"/>
    <col min="8974" max="8977" width="0" style="89" hidden="1" customWidth="1"/>
    <col min="8978" max="8978" width="4.28515625" style="89" customWidth="1"/>
    <col min="8979" max="8981" width="13.42578125" style="89" customWidth="1"/>
    <col min="8982" max="8984" width="2.7109375" style="89" customWidth="1"/>
    <col min="8985" max="8985" width="2.85546875" style="89" customWidth="1"/>
    <col min="8986" max="8991" width="2.7109375" style="89" customWidth="1"/>
    <col min="8992" max="9001" width="0" style="89" hidden="1" customWidth="1"/>
    <col min="9002" max="9002" width="4.28515625" style="89" customWidth="1"/>
    <col min="9003" max="9003" width="0" style="89" hidden="1" customWidth="1"/>
    <col min="9004" max="9004" width="3.28515625" style="89" bestFit="1" customWidth="1"/>
    <col min="9005" max="9005" width="0" style="89" hidden="1" customWidth="1"/>
    <col min="9006" max="9006" width="3.28515625" style="89" bestFit="1" customWidth="1"/>
    <col min="9007" max="9008" width="4.28515625" style="89" customWidth="1"/>
    <col min="9009" max="9009" width="15.7109375" style="89" customWidth="1"/>
    <col min="9010" max="9010" width="12.7109375" style="89" customWidth="1"/>
    <col min="9011" max="9011" width="5" style="89" customWidth="1"/>
    <col min="9012" max="9014" width="6.140625" style="89" customWidth="1"/>
    <col min="9015" max="9015" width="5.28515625" style="89" customWidth="1"/>
    <col min="9016" max="9016" width="24.28515625" style="89" customWidth="1"/>
    <col min="9017" max="9216" width="11.42578125" style="89"/>
    <col min="9217" max="9217" width="1.140625" style="89" customWidth="1"/>
    <col min="9218" max="9220" width="5.7109375" style="89" customWidth="1"/>
    <col min="9221" max="9224" width="3.7109375" style="89" customWidth="1"/>
    <col min="9225" max="9227" width="4.5703125" style="89" customWidth="1"/>
    <col min="9228" max="9229" width="3.28515625" style="89" bestFit="1" customWidth="1"/>
    <col min="9230" max="9233" width="0" style="89" hidden="1" customWidth="1"/>
    <col min="9234" max="9234" width="4.28515625" style="89" customWidth="1"/>
    <col min="9235" max="9237" width="13.42578125" style="89" customWidth="1"/>
    <col min="9238" max="9240" width="2.7109375" style="89" customWidth="1"/>
    <col min="9241" max="9241" width="2.85546875" style="89" customWidth="1"/>
    <col min="9242" max="9247" width="2.7109375" style="89" customWidth="1"/>
    <col min="9248" max="9257" width="0" style="89" hidden="1" customWidth="1"/>
    <col min="9258" max="9258" width="4.28515625" style="89" customWidth="1"/>
    <col min="9259" max="9259" width="0" style="89" hidden="1" customWidth="1"/>
    <col min="9260" max="9260" width="3.28515625" style="89" bestFit="1" customWidth="1"/>
    <col min="9261" max="9261" width="0" style="89" hidden="1" customWidth="1"/>
    <col min="9262" max="9262" width="3.28515625" style="89" bestFit="1" customWidth="1"/>
    <col min="9263" max="9264" width="4.28515625" style="89" customWidth="1"/>
    <col min="9265" max="9265" width="15.7109375" style="89" customWidth="1"/>
    <col min="9266" max="9266" width="12.7109375" style="89" customWidth="1"/>
    <col min="9267" max="9267" width="5" style="89" customWidth="1"/>
    <col min="9268" max="9270" width="6.140625" style="89" customWidth="1"/>
    <col min="9271" max="9271" width="5.28515625" style="89" customWidth="1"/>
    <col min="9272" max="9272" width="24.28515625" style="89" customWidth="1"/>
    <col min="9273" max="9472" width="11.42578125" style="89"/>
    <col min="9473" max="9473" width="1.140625" style="89" customWidth="1"/>
    <col min="9474" max="9476" width="5.7109375" style="89" customWidth="1"/>
    <col min="9477" max="9480" width="3.7109375" style="89" customWidth="1"/>
    <col min="9481" max="9483" width="4.5703125" style="89" customWidth="1"/>
    <col min="9484" max="9485" width="3.28515625" style="89" bestFit="1" customWidth="1"/>
    <col min="9486" max="9489" width="0" style="89" hidden="1" customWidth="1"/>
    <col min="9490" max="9490" width="4.28515625" style="89" customWidth="1"/>
    <col min="9491" max="9493" width="13.42578125" style="89" customWidth="1"/>
    <col min="9494" max="9496" width="2.7109375" style="89" customWidth="1"/>
    <col min="9497" max="9497" width="2.85546875" style="89" customWidth="1"/>
    <col min="9498" max="9503" width="2.7109375" style="89" customWidth="1"/>
    <col min="9504" max="9513" width="0" style="89" hidden="1" customWidth="1"/>
    <col min="9514" max="9514" width="4.28515625" style="89" customWidth="1"/>
    <col min="9515" max="9515" width="0" style="89" hidden="1" customWidth="1"/>
    <col min="9516" max="9516" width="3.28515625" style="89" bestFit="1" customWidth="1"/>
    <col min="9517" max="9517" width="0" style="89" hidden="1" customWidth="1"/>
    <col min="9518" max="9518" width="3.28515625" style="89" bestFit="1" customWidth="1"/>
    <col min="9519" max="9520" width="4.28515625" style="89" customWidth="1"/>
    <col min="9521" max="9521" width="15.7109375" style="89" customWidth="1"/>
    <col min="9522" max="9522" width="12.7109375" style="89" customWidth="1"/>
    <col min="9523" max="9523" width="5" style="89" customWidth="1"/>
    <col min="9524" max="9526" width="6.140625" style="89" customWidth="1"/>
    <col min="9527" max="9527" width="5.28515625" style="89" customWidth="1"/>
    <col min="9528" max="9528" width="24.28515625" style="89" customWidth="1"/>
    <col min="9529" max="9728" width="11.42578125" style="89"/>
    <col min="9729" max="9729" width="1.140625" style="89" customWidth="1"/>
    <col min="9730" max="9732" width="5.7109375" style="89" customWidth="1"/>
    <col min="9733" max="9736" width="3.7109375" style="89" customWidth="1"/>
    <col min="9737" max="9739" width="4.5703125" style="89" customWidth="1"/>
    <col min="9740" max="9741" width="3.28515625" style="89" bestFit="1" customWidth="1"/>
    <col min="9742" max="9745" width="0" style="89" hidden="1" customWidth="1"/>
    <col min="9746" max="9746" width="4.28515625" style="89" customWidth="1"/>
    <col min="9747" max="9749" width="13.42578125" style="89" customWidth="1"/>
    <col min="9750" max="9752" width="2.7109375" style="89" customWidth="1"/>
    <col min="9753" max="9753" width="2.85546875" style="89" customWidth="1"/>
    <col min="9754" max="9759" width="2.7109375" style="89" customWidth="1"/>
    <col min="9760" max="9769" width="0" style="89" hidden="1" customWidth="1"/>
    <col min="9770" max="9770" width="4.28515625" style="89" customWidth="1"/>
    <col min="9771" max="9771" width="0" style="89" hidden="1" customWidth="1"/>
    <col min="9772" max="9772" width="3.28515625" style="89" bestFit="1" customWidth="1"/>
    <col min="9773" max="9773" width="0" style="89" hidden="1" customWidth="1"/>
    <col min="9774" max="9774" width="3.28515625" style="89" bestFit="1" customWidth="1"/>
    <col min="9775" max="9776" width="4.28515625" style="89" customWidth="1"/>
    <col min="9777" max="9777" width="15.7109375" style="89" customWidth="1"/>
    <col min="9778" max="9778" width="12.7109375" style="89" customWidth="1"/>
    <col min="9779" max="9779" width="5" style="89" customWidth="1"/>
    <col min="9780" max="9782" width="6.140625" style="89" customWidth="1"/>
    <col min="9783" max="9783" width="5.28515625" style="89" customWidth="1"/>
    <col min="9784" max="9784" width="24.28515625" style="89" customWidth="1"/>
    <col min="9785" max="9984" width="11.42578125" style="89"/>
    <col min="9985" max="9985" width="1.140625" style="89" customWidth="1"/>
    <col min="9986" max="9988" width="5.7109375" style="89" customWidth="1"/>
    <col min="9989" max="9992" width="3.7109375" style="89" customWidth="1"/>
    <col min="9993" max="9995" width="4.5703125" style="89" customWidth="1"/>
    <col min="9996" max="9997" width="3.28515625" style="89" bestFit="1" customWidth="1"/>
    <col min="9998" max="10001" width="0" style="89" hidden="1" customWidth="1"/>
    <col min="10002" max="10002" width="4.28515625" style="89" customWidth="1"/>
    <col min="10003" max="10005" width="13.42578125" style="89" customWidth="1"/>
    <col min="10006" max="10008" width="2.7109375" style="89" customWidth="1"/>
    <col min="10009" max="10009" width="2.85546875" style="89" customWidth="1"/>
    <col min="10010" max="10015" width="2.7109375" style="89" customWidth="1"/>
    <col min="10016" max="10025" width="0" style="89" hidden="1" customWidth="1"/>
    <col min="10026" max="10026" width="4.28515625" style="89" customWidth="1"/>
    <col min="10027" max="10027" width="0" style="89" hidden="1" customWidth="1"/>
    <col min="10028" max="10028" width="3.28515625" style="89" bestFit="1" customWidth="1"/>
    <col min="10029" max="10029" width="0" style="89" hidden="1" customWidth="1"/>
    <col min="10030" max="10030" width="3.28515625" style="89" bestFit="1" customWidth="1"/>
    <col min="10031" max="10032" width="4.28515625" style="89" customWidth="1"/>
    <col min="10033" max="10033" width="15.7109375" style="89" customWidth="1"/>
    <col min="10034" max="10034" width="12.7109375" style="89" customWidth="1"/>
    <col min="10035" max="10035" width="5" style="89" customWidth="1"/>
    <col min="10036" max="10038" width="6.140625" style="89" customWidth="1"/>
    <col min="10039" max="10039" width="5.28515625" style="89" customWidth="1"/>
    <col min="10040" max="10040" width="24.28515625" style="89" customWidth="1"/>
    <col min="10041" max="10240" width="11.42578125" style="89"/>
    <col min="10241" max="10241" width="1.140625" style="89" customWidth="1"/>
    <col min="10242" max="10244" width="5.7109375" style="89" customWidth="1"/>
    <col min="10245" max="10248" width="3.7109375" style="89" customWidth="1"/>
    <col min="10249" max="10251" width="4.5703125" style="89" customWidth="1"/>
    <col min="10252" max="10253" width="3.28515625" style="89" bestFit="1" customWidth="1"/>
    <col min="10254" max="10257" width="0" style="89" hidden="1" customWidth="1"/>
    <col min="10258" max="10258" width="4.28515625" style="89" customWidth="1"/>
    <col min="10259" max="10261" width="13.42578125" style="89" customWidth="1"/>
    <col min="10262" max="10264" width="2.7109375" style="89" customWidth="1"/>
    <col min="10265" max="10265" width="2.85546875" style="89" customWidth="1"/>
    <col min="10266" max="10271" width="2.7109375" style="89" customWidth="1"/>
    <col min="10272" max="10281" width="0" style="89" hidden="1" customWidth="1"/>
    <col min="10282" max="10282" width="4.28515625" style="89" customWidth="1"/>
    <col min="10283" max="10283" width="0" style="89" hidden="1" customWidth="1"/>
    <col min="10284" max="10284" width="3.28515625" style="89" bestFit="1" customWidth="1"/>
    <col min="10285" max="10285" width="0" style="89" hidden="1" customWidth="1"/>
    <col min="10286" max="10286" width="3.28515625" style="89" bestFit="1" customWidth="1"/>
    <col min="10287" max="10288" width="4.28515625" style="89" customWidth="1"/>
    <col min="10289" max="10289" width="15.7109375" style="89" customWidth="1"/>
    <col min="10290" max="10290" width="12.7109375" style="89" customWidth="1"/>
    <col min="10291" max="10291" width="5" style="89" customWidth="1"/>
    <col min="10292" max="10294" width="6.140625" style="89" customWidth="1"/>
    <col min="10295" max="10295" width="5.28515625" style="89" customWidth="1"/>
    <col min="10296" max="10296" width="24.28515625" style="89" customWidth="1"/>
    <col min="10297" max="10496" width="11.42578125" style="89"/>
    <col min="10497" max="10497" width="1.140625" style="89" customWidth="1"/>
    <col min="10498" max="10500" width="5.7109375" style="89" customWidth="1"/>
    <col min="10501" max="10504" width="3.7109375" style="89" customWidth="1"/>
    <col min="10505" max="10507" width="4.5703125" style="89" customWidth="1"/>
    <col min="10508" max="10509" width="3.28515625" style="89" bestFit="1" customWidth="1"/>
    <col min="10510" max="10513" width="0" style="89" hidden="1" customWidth="1"/>
    <col min="10514" max="10514" width="4.28515625" style="89" customWidth="1"/>
    <col min="10515" max="10517" width="13.42578125" style="89" customWidth="1"/>
    <col min="10518" max="10520" width="2.7109375" style="89" customWidth="1"/>
    <col min="10521" max="10521" width="2.85546875" style="89" customWidth="1"/>
    <col min="10522" max="10527" width="2.7109375" style="89" customWidth="1"/>
    <col min="10528" max="10537" width="0" style="89" hidden="1" customWidth="1"/>
    <col min="10538" max="10538" width="4.28515625" style="89" customWidth="1"/>
    <col min="10539" max="10539" width="0" style="89" hidden="1" customWidth="1"/>
    <col min="10540" max="10540" width="3.28515625" style="89" bestFit="1" customWidth="1"/>
    <col min="10541" max="10541" width="0" style="89" hidden="1" customWidth="1"/>
    <col min="10542" max="10542" width="3.28515625" style="89" bestFit="1" customWidth="1"/>
    <col min="10543" max="10544" width="4.28515625" style="89" customWidth="1"/>
    <col min="10545" max="10545" width="15.7109375" style="89" customWidth="1"/>
    <col min="10546" max="10546" width="12.7109375" style="89" customWidth="1"/>
    <col min="10547" max="10547" width="5" style="89" customWidth="1"/>
    <col min="10548" max="10550" width="6.140625" style="89" customWidth="1"/>
    <col min="10551" max="10551" width="5.28515625" style="89" customWidth="1"/>
    <col min="10552" max="10552" width="24.28515625" style="89" customWidth="1"/>
    <col min="10553" max="10752" width="11.42578125" style="89"/>
    <col min="10753" max="10753" width="1.140625" style="89" customWidth="1"/>
    <col min="10754" max="10756" width="5.7109375" style="89" customWidth="1"/>
    <col min="10757" max="10760" width="3.7109375" style="89" customWidth="1"/>
    <col min="10761" max="10763" width="4.5703125" style="89" customWidth="1"/>
    <col min="10764" max="10765" width="3.28515625" style="89" bestFit="1" customWidth="1"/>
    <col min="10766" max="10769" width="0" style="89" hidden="1" customWidth="1"/>
    <col min="10770" max="10770" width="4.28515625" style="89" customWidth="1"/>
    <col min="10771" max="10773" width="13.42578125" style="89" customWidth="1"/>
    <col min="10774" max="10776" width="2.7109375" style="89" customWidth="1"/>
    <col min="10777" max="10777" width="2.85546875" style="89" customWidth="1"/>
    <col min="10778" max="10783" width="2.7109375" style="89" customWidth="1"/>
    <col min="10784" max="10793" width="0" style="89" hidden="1" customWidth="1"/>
    <col min="10794" max="10794" width="4.28515625" style="89" customWidth="1"/>
    <col min="10795" max="10795" width="0" style="89" hidden="1" customWidth="1"/>
    <col min="10796" max="10796" width="3.28515625" style="89" bestFit="1" customWidth="1"/>
    <col min="10797" max="10797" width="0" style="89" hidden="1" customWidth="1"/>
    <col min="10798" max="10798" width="3.28515625" style="89" bestFit="1" customWidth="1"/>
    <col min="10799" max="10800" width="4.28515625" style="89" customWidth="1"/>
    <col min="10801" max="10801" width="15.7109375" style="89" customWidth="1"/>
    <col min="10802" max="10802" width="12.7109375" style="89" customWidth="1"/>
    <col min="10803" max="10803" width="5" style="89" customWidth="1"/>
    <col min="10804" max="10806" width="6.140625" style="89" customWidth="1"/>
    <col min="10807" max="10807" width="5.28515625" style="89" customWidth="1"/>
    <col min="10808" max="10808" width="24.28515625" style="89" customWidth="1"/>
    <col min="10809" max="11008" width="11.42578125" style="89"/>
    <col min="11009" max="11009" width="1.140625" style="89" customWidth="1"/>
    <col min="11010" max="11012" width="5.7109375" style="89" customWidth="1"/>
    <col min="11013" max="11016" width="3.7109375" style="89" customWidth="1"/>
    <col min="11017" max="11019" width="4.5703125" style="89" customWidth="1"/>
    <col min="11020" max="11021" width="3.28515625" style="89" bestFit="1" customWidth="1"/>
    <col min="11022" max="11025" width="0" style="89" hidden="1" customWidth="1"/>
    <col min="11026" max="11026" width="4.28515625" style="89" customWidth="1"/>
    <col min="11027" max="11029" width="13.42578125" style="89" customWidth="1"/>
    <col min="11030" max="11032" width="2.7109375" style="89" customWidth="1"/>
    <col min="11033" max="11033" width="2.85546875" style="89" customWidth="1"/>
    <col min="11034" max="11039" width="2.7109375" style="89" customWidth="1"/>
    <col min="11040" max="11049" width="0" style="89" hidden="1" customWidth="1"/>
    <col min="11050" max="11050" width="4.28515625" style="89" customWidth="1"/>
    <col min="11051" max="11051" width="0" style="89" hidden="1" customWidth="1"/>
    <col min="11052" max="11052" width="3.28515625" style="89" bestFit="1" customWidth="1"/>
    <col min="11053" max="11053" width="0" style="89" hidden="1" customWidth="1"/>
    <col min="11054" max="11054" width="3.28515625" style="89" bestFit="1" customWidth="1"/>
    <col min="11055" max="11056" width="4.28515625" style="89" customWidth="1"/>
    <col min="11057" max="11057" width="15.7109375" style="89" customWidth="1"/>
    <col min="11058" max="11058" width="12.7109375" style="89" customWidth="1"/>
    <col min="11059" max="11059" width="5" style="89" customWidth="1"/>
    <col min="11060" max="11062" width="6.140625" style="89" customWidth="1"/>
    <col min="11063" max="11063" width="5.28515625" style="89" customWidth="1"/>
    <col min="11064" max="11064" width="24.28515625" style="89" customWidth="1"/>
    <col min="11065" max="11264" width="11.42578125" style="89"/>
    <col min="11265" max="11265" width="1.140625" style="89" customWidth="1"/>
    <col min="11266" max="11268" width="5.7109375" style="89" customWidth="1"/>
    <col min="11269" max="11272" width="3.7109375" style="89" customWidth="1"/>
    <col min="11273" max="11275" width="4.5703125" style="89" customWidth="1"/>
    <col min="11276" max="11277" width="3.28515625" style="89" bestFit="1" customWidth="1"/>
    <col min="11278" max="11281" width="0" style="89" hidden="1" customWidth="1"/>
    <col min="11282" max="11282" width="4.28515625" style="89" customWidth="1"/>
    <col min="11283" max="11285" width="13.42578125" style="89" customWidth="1"/>
    <col min="11286" max="11288" width="2.7109375" style="89" customWidth="1"/>
    <col min="11289" max="11289" width="2.85546875" style="89" customWidth="1"/>
    <col min="11290" max="11295" width="2.7109375" style="89" customWidth="1"/>
    <col min="11296" max="11305" width="0" style="89" hidden="1" customWidth="1"/>
    <col min="11306" max="11306" width="4.28515625" style="89" customWidth="1"/>
    <col min="11307" max="11307" width="0" style="89" hidden="1" customWidth="1"/>
    <col min="11308" max="11308" width="3.28515625" style="89" bestFit="1" customWidth="1"/>
    <col min="11309" max="11309" width="0" style="89" hidden="1" customWidth="1"/>
    <col min="11310" max="11310" width="3.28515625" style="89" bestFit="1" customWidth="1"/>
    <col min="11311" max="11312" width="4.28515625" style="89" customWidth="1"/>
    <col min="11313" max="11313" width="15.7109375" style="89" customWidth="1"/>
    <col min="11314" max="11314" width="12.7109375" style="89" customWidth="1"/>
    <col min="11315" max="11315" width="5" style="89" customWidth="1"/>
    <col min="11316" max="11318" width="6.140625" style="89" customWidth="1"/>
    <col min="11319" max="11319" width="5.28515625" style="89" customWidth="1"/>
    <col min="11320" max="11320" width="24.28515625" style="89" customWidth="1"/>
    <col min="11321" max="11520" width="11.42578125" style="89"/>
    <col min="11521" max="11521" width="1.140625" style="89" customWidth="1"/>
    <col min="11522" max="11524" width="5.7109375" style="89" customWidth="1"/>
    <col min="11525" max="11528" width="3.7109375" style="89" customWidth="1"/>
    <col min="11529" max="11531" width="4.5703125" style="89" customWidth="1"/>
    <col min="11532" max="11533" width="3.28515625" style="89" bestFit="1" customWidth="1"/>
    <col min="11534" max="11537" width="0" style="89" hidden="1" customWidth="1"/>
    <col min="11538" max="11538" width="4.28515625" style="89" customWidth="1"/>
    <col min="11539" max="11541" width="13.42578125" style="89" customWidth="1"/>
    <col min="11542" max="11544" width="2.7109375" style="89" customWidth="1"/>
    <col min="11545" max="11545" width="2.85546875" style="89" customWidth="1"/>
    <col min="11546" max="11551" width="2.7109375" style="89" customWidth="1"/>
    <col min="11552" max="11561" width="0" style="89" hidden="1" customWidth="1"/>
    <col min="11562" max="11562" width="4.28515625" style="89" customWidth="1"/>
    <col min="11563" max="11563" width="0" style="89" hidden="1" customWidth="1"/>
    <col min="11564" max="11564" width="3.28515625" style="89" bestFit="1" customWidth="1"/>
    <col min="11565" max="11565" width="0" style="89" hidden="1" customWidth="1"/>
    <col min="11566" max="11566" width="3.28515625" style="89" bestFit="1" customWidth="1"/>
    <col min="11567" max="11568" width="4.28515625" style="89" customWidth="1"/>
    <col min="11569" max="11569" width="15.7109375" style="89" customWidth="1"/>
    <col min="11570" max="11570" width="12.7109375" style="89" customWidth="1"/>
    <col min="11571" max="11571" width="5" style="89" customWidth="1"/>
    <col min="11572" max="11574" width="6.140625" style="89" customWidth="1"/>
    <col min="11575" max="11575" width="5.28515625" style="89" customWidth="1"/>
    <col min="11576" max="11576" width="24.28515625" style="89" customWidth="1"/>
    <col min="11577" max="11776" width="11.42578125" style="89"/>
    <col min="11777" max="11777" width="1.140625" style="89" customWidth="1"/>
    <col min="11778" max="11780" width="5.7109375" style="89" customWidth="1"/>
    <col min="11781" max="11784" width="3.7109375" style="89" customWidth="1"/>
    <col min="11785" max="11787" width="4.5703125" style="89" customWidth="1"/>
    <col min="11788" max="11789" width="3.28515625" style="89" bestFit="1" customWidth="1"/>
    <col min="11790" max="11793" width="0" style="89" hidden="1" customWidth="1"/>
    <col min="11794" max="11794" width="4.28515625" style="89" customWidth="1"/>
    <col min="11795" max="11797" width="13.42578125" style="89" customWidth="1"/>
    <col min="11798" max="11800" width="2.7109375" style="89" customWidth="1"/>
    <col min="11801" max="11801" width="2.85546875" style="89" customWidth="1"/>
    <col min="11802" max="11807" width="2.7109375" style="89" customWidth="1"/>
    <col min="11808" max="11817" width="0" style="89" hidden="1" customWidth="1"/>
    <col min="11818" max="11818" width="4.28515625" style="89" customWidth="1"/>
    <col min="11819" max="11819" width="0" style="89" hidden="1" customWidth="1"/>
    <col min="11820" max="11820" width="3.28515625" style="89" bestFit="1" customWidth="1"/>
    <col min="11821" max="11821" width="0" style="89" hidden="1" customWidth="1"/>
    <col min="11822" max="11822" width="3.28515625" style="89" bestFit="1" customWidth="1"/>
    <col min="11823" max="11824" width="4.28515625" style="89" customWidth="1"/>
    <col min="11825" max="11825" width="15.7109375" style="89" customWidth="1"/>
    <col min="11826" max="11826" width="12.7109375" style="89" customWidth="1"/>
    <col min="11827" max="11827" width="5" style="89" customWidth="1"/>
    <col min="11828" max="11830" width="6.140625" style="89" customWidth="1"/>
    <col min="11831" max="11831" width="5.28515625" style="89" customWidth="1"/>
    <col min="11832" max="11832" width="24.28515625" style="89" customWidth="1"/>
    <col min="11833" max="12032" width="11.42578125" style="89"/>
    <col min="12033" max="12033" width="1.140625" style="89" customWidth="1"/>
    <col min="12034" max="12036" width="5.7109375" style="89" customWidth="1"/>
    <col min="12037" max="12040" width="3.7109375" style="89" customWidth="1"/>
    <col min="12041" max="12043" width="4.5703125" style="89" customWidth="1"/>
    <col min="12044" max="12045" width="3.28515625" style="89" bestFit="1" customWidth="1"/>
    <col min="12046" max="12049" width="0" style="89" hidden="1" customWidth="1"/>
    <col min="12050" max="12050" width="4.28515625" style="89" customWidth="1"/>
    <col min="12051" max="12053" width="13.42578125" style="89" customWidth="1"/>
    <col min="12054" max="12056" width="2.7109375" style="89" customWidth="1"/>
    <col min="12057" max="12057" width="2.85546875" style="89" customWidth="1"/>
    <col min="12058" max="12063" width="2.7109375" style="89" customWidth="1"/>
    <col min="12064" max="12073" width="0" style="89" hidden="1" customWidth="1"/>
    <col min="12074" max="12074" width="4.28515625" style="89" customWidth="1"/>
    <col min="12075" max="12075" width="0" style="89" hidden="1" customWidth="1"/>
    <col min="12076" max="12076" width="3.28515625" style="89" bestFit="1" customWidth="1"/>
    <col min="12077" max="12077" width="0" style="89" hidden="1" customWidth="1"/>
    <col min="12078" max="12078" width="3.28515625" style="89" bestFit="1" customWidth="1"/>
    <col min="12079" max="12080" width="4.28515625" style="89" customWidth="1"/>
    <col min="12081" max="12081" width="15.7109375" style="89" customWidth="1"/>
    <col min="12082" max="12082" width="12.7109375" style="89" customWidth="1"/>
    <col min="12083" max="12083" width="5" style="89" customWidth="1"/>
    <col min="12084" max="12086" width="6.140625" style="89" customWidth="1"/>
    <col min="12087" max="12087" width="5.28515625" style="89" customWidth="1"/>
    <col min="12088" max="12088" width="24.28515625" style="89" customWidth="1"/>
    <col min="12089" max="12288" width="11.42578125" style="89"/>
    <col min="12289" max="12289" width="1.140625" style="89" customWidth="1"/>
    <col min="12290" max="12292" width="5.7109375" style="89" customWidth="1"/>
    <col min="12293" max="12296" width="3.7109375" style="89" customWidth="1"/>
    <col min="12297" max="12299" width="4.5703125" style="89" customWidth="1"/>
    <col min="12300" max="12301" width="3.28515625" style="89" bestFit="1" customWidth="1"/>
    <col min="12302" max="12305" width="0" style="89" hidden="1" customWidth="1"/>
    <col min="12306" max="12306" width="4.28515625" style="89" customWidth="1"/>
    <col min="12307" max="12309" width="13.42578125" style="89" customWidth="1"/>
    <col min="12310" max="12312" width="2.7109375" style="89" customWidth="1"/>
    <col min="12313" max="12313" width="2.85546875" style="89" customWidth="1"/>
    <col min="12314" max="12319" width="2.7109375" style="89" customWidth="1"/>
    <col min="12320" max="12329" width="0" style="89" hidden="1" customWidth="1"/>
    <col min="12330" max="12330" width="4.28515625" style="89" customWidth="1"/>
    <col min="12331" max="12331" width="0" style="89" hidden="1" customWidth="1"/>
    <col min="12332" max="12332" width="3.28515625" style="89" bestFit="1" customWidth="1"/>
    <col min="12333" max="12333" width="0" style="89" hidden="1" customWidth="1"/>
    <col min="12334" max="12334" width="3.28515625" style="89" bestFit="1" customWidth="1"/>
    <col min="12335" max="12336" width="4.28515625" style="89" customWidth="1"/>
    <col min="12337" max="12337" width="15.7109375" style="89" customWidth="1"/>
    <col min="12338" max="12338" width="12.7109375" style="89" customWidth="1"/>
    <col min="12339" max="12339" width="5" style="89" customWidth="1"/>
    <col min="12340" max="12342" width="6.140625" style="89" customWidth="1"/>
    <col min="12343" max="12343" width="5.28515625" style="89" customWidth="1"/>
    <col min="12344" max="12344" width="24.28515625" style="89" customWidth="1"/>
    <col min="12345" max="12544" width="11.42578125" style="89"/>
    <col min="12545" max="12545" width="1.140625" style="89" customWidth="1"/>
    <col min="12546" max="12548" width="5.7109375" style="89" customWidth="1"/>
    <col min="12549" max="12552" width="3.7109375" style="89" customWidth="1"/>
    <col min="12553" max="12555" width="4.5703125" style="89" customWidth="1"/>
    <col min="12556" max="12557" width="3.28515625" style="89" bestFit="1" customWidth="1"/>
    <col min="12558" max="12561" width="0" style="89" hidden="1" customWidth="1"/>
    <col min="12562" max="12562" width="4.28515625" style="89" customWidth="1"/>
    <col min="12563" max="12565" width="13.42578125" style="89" customWidth="1"/>
    <col min="12566" max="12568" width="2.7109375" style="89" customWidth="1"/>
    <col min="12569" max="12569" width="2.85546875" style="89" customWidth="1"/>
    <col min="12570" max="12575" width="2.7109375" style="89" customWidth="1"/>
    <col min="12576" max="12585" width="0" style="89" hidden="1" customWidth="1"/>
    <col min="12586" max="12586" width="4.28515625" style="89" customWidth="1"/>
    <col min="12587" max="12587" width="0" style="89" hidden="1" customWidth="1"/>
    <col min="12588" max="12588" width="3.28515625" style="89" bestFit="1" customWidth="1"/>
    <col min="12589" max="12589" width="0" style="89" hidden="1" customWidth="1"/>
    <col min="12590" max="12590" width="3.28515625" style="89" bestFit="1" customWidth="1"/>
    <col min="12591" max="12592" width="4.28515625" style="89" customWidth="1"/>
    <col min="12593" max="12593" width="15.7109375" style="89" customWidth="1"/>
    <col min="12594" max="12594" width="12.7109375" style="89" customWidth="1"/>
    <col min="12595" max="12595" width="5" style="89" customWidth="1"/>
    <col min="12596" max="12598" width="6.140625" style="89" customWidth="1"/>
    <col min="12599" max="12599" width="5.28515625" style="89" customWidth="1"/>
    <col min="12600" max="12600" width="24.28515625" style="89" customWidth="1"/>
    <col min="12601" max="12800" width="11.42578125" style="89"/>
    <col min="12801" max="12801" width="1.140625" style="89" customWidth="1"/>
    <col min="12802" max="12804" width="5.7109375" style="89" customWidth="1"/>
    <col min="12805" max="12808" width="3.7109375" style="89" customWidth="1"/>
    <col min="12809" max="12811" width="4.5703125" style="89" customWidth="1"/>
    <col min="12812" max="12813" width="3.28515625" style="89" bestFit="1" customWidth="1"/>
    <col min="12814" max="12817" width="0" style="89" hidden="1" customWidth="1"/>
    <col min="12818" max="12818" width="4.28515625" style="89" customWidth="1"/>
    <col min="12819" max="12821" width="13.42578125" style="89" customWidth="1"/>
    <col min="12822" max="12824" width="2.7109375" style="89" customWidth="1"/>
    <col min="12825" max="12825" width="2.85546875" style="89" customWidth="1"/>
    <col min="12826" max="12831" width="2.7109375" style="89" customWidth="1"/>
    <col min="12832" max="12841" width="0" style="89" hidden="1" customWidth="1"/>
    <col min="12842" max="12842" width="4.28515625" style="89" customWidth="1"/>
    <col min="12843" max="12843" width="0" style="89" hidden="1" customWidth="1"/>
    <col min="12844" max="12844" width="3.28515625" style="89" bestFit="1" customWidth="1"/>
    <col min="12845" max="12845" width="0" style="89" hidden="1" customWidth="1"/>
    <col min="12846" max="12846" width="3.28515625" style="89" bestFit="1" customWidth="1"/>
    <col min="12847" max="12848" width="4.28515625" style="89" customWidth="1"/>
    <col min="12849" max="12849" width="15.7109375" style="89" customWidth="1"/>
    <col min="12850" max="12850" width="12.7109375" style="89" customWidth="1"/>
    <col min="12851" max="12851" width="5" style="89" customWidth="1"/>
    <col min="12852" max="12854" width="6.140625" style="89" customWidth="1"/>
    <col min="12855" max="12855" width="5.28515625" style="89" customWidth="1"/>
    <col min="12856" max="12856" width="24.28515625" style="89" customWidth="1"/>
    <col min="12857" max="13056" width="11.42578125" style="89"/>
    <col min="13057" max="13057" width="1.140625" style="89" customWidth="1"/>
    <col min="13058" max="13060" width="5.7109375" style="89" customWidth="1"/>
    <col min="13061" max="13064" width="3.7109375" style="89" customWidth="1"/>
    <col min="13065" max="13067" width="4.5703125" style="89" customWidth="1"/>
    <col min="13068" max="13069" width="3.28515625" style="89" bestFit="1" customWidth="1"/>
    <col min="13070" max="13073" width="0" style="89" hidden="1" customWidth="1"/>
    <col min="13074" max="13074" width="4.28515625" style="89" customWidth="1"/>
    <col min="13075" max="13077" width="13.42578125" style="89" customWidth="1"/>
    <col min="13078" max="13080" width="2.7109375" style="89" customWidth="1"/>
    <col min="13081" max="13081" width="2.85546875" style="89" customWidth="1"/>
    <col min="13082" max="13087" width="2.7109375" style="89" customWidth="1"/>
    <col min="13088" max="13097" width="0" style="89" hidden="1" customWidth="1"/>
    <col min="13098" max="13098" width="4.28515625" style="89" customWidth="1"/>
    <col min="13099" max="13099" width="0" style="89" hidden="1" customWidth="1"/>
    <col min="13100" max="13100" width="3.28515625" style="89" bestFit="1" customWidth="1"/>
    <col min="13101" max="13101" width="0" style="89" hidden="1" customWidth="1"/>
    <col min="13102" max="13102" width="3.28515625" style="89" bestFit="1" customWidth="1"/>
    <col min="13103" max="13104" width="4.28515625" style="89" customWidth="1"/>
    <col min="13105" max="13105" width="15.7109375" style="89" customWidth="1"/>
    <col min="13106" max="13106" width="12.7109375" style="89" customWidth="1"/>
    <col min="13107" max="13107" width="5" style="89" customWidth="1"/>
    <col min="13108" max="13110" width="6.140625" style="89" customWidth="1"/>
    <col min="13111" max="13111" width="5.28515625" style="89" customWidth="1"/>
    <col min="13112" max="13112" width="24.28515625" style="89" customWidth="1"/>
    <col min="13113" max="13312" width="11.42578125" style="89"/>
    <col min="13313" max="13313" width="1.140625" style="89" customWidth="1"/>
    <col min="13314" max="13316" width="5.7109375" style="89" customWidth="1"/>
    <col min="13317" max="13320" width="3.7109375" style="89" customWidth="1"/>
    <col min="13321" max="13323" width="4.5703125" style="89" customWidth="1"/>
    <col min="13324" max="13325" width="3.28515625" style="89" bestFit="1" customWidth="1"/>
    <col min="13326" max="13329" width="0" style="89" hidden="1" customWidth="1"/>
    <col min="13330" max="13330" width="4.28515625" style="89" customWidth="1"/>
    <col min="13331" max="13333" width="13.42578125" style="89" customWidth="1"/>
    <col min="13334" max="13336" width="2.7109375" style="89" customWidth="1"/>
    <col min="13337" max="13337" width="2.85546875" style="89" customWidth="1"/>
    <col min="13338" max="13343" width="2.7109375" style="89" customWidth="1"/>
    <col min="13344" max="13353" width="0" style="89" hidden="1" customWidth="1"/>
    <col min="13354" max="13354" width="4.28515625" style="89" customWidth="1"/>
    <col min="13355" max="13355" width="0" style="89" hidden="1" customWidth="1"/>
    <col min="13356" max="13356" width="3.28515625" style="89" bestFit="1" customWidth="1"/>
    <col min="13357" max="13357" width="0" style="89" hidden="1" customWidth="1"/>
    <col min="13358" max="13358" width="3.28515625" style="89" bestFit="1" customWidth="1"/>
    <col min="13359" max="13360" width="4.28515625" style="89" customWidth="1"/>
    <col min="13361" max="13361" width="15.7109375" style="89" customWidth="1"/>
    <col min="13362" max="13362" width="12.7109375" style="89" customWidth="1"/>
    <col min="13363" max="13363" width="5" style="89" customWidth="1"/>
    <col min="13364" max="13366" width="6.140625" style="89" customWidth="1"/>
    <col min="13367" max="13367" width="5.28515625" style="89" customWidth="1"/>
    <col min="13368" max="13368" width="24.28515625" style="89" customWidth="1"/>
    <col min="13369" max="13568" width="11.42578125" style="89"/>
    <col min="13569" max="13569" width="1.140625" style="89" customWidth="1"/>
    <col min="13570" max="13572" width="5.7109375" style="89" customWidth="1"/>
    <col min="13573" max="13576" width="3.7109375" style="89" customWidth="1"/>
    <col min="13577" max="13579" width="4.5703125" style="89" customWidth="1"/>
    <col min="13580" max="13581" width="3.28515625" style="89" bestFit="1" customWidth="1"/>
    <col min="13582" max="13585" width="0" style="89" hidden="1" customWidth="1"/>
    <col min="13586" max="13586" width="4.28515625" style="89" customWidth="1"/>
    <col min="13587" max="13589" width="13.42578125" style="89" customWidth="1"/>
    <col min="13590" max="13592" width="2.7109375" style="89" customWidth="1"/>
    <col min="13593" max="13593" width="2.85546875" style="89" customWidth="1"/>
    <col min="13594" max="13599" width="2.7109375" style="89" customWidth="1"/>
    <col min="13600" max="13609" width="0" style="89" hidden="1" customWidth="1"/>
    <col min="13610" max="13610" width="4.28515625" style="89" customWidth="1"/>
    <col min="13611" max="13611" width="0" style="89" hidden="1" customWidth="1"/>
    <col min="13612" max="13612" width="3.28515625" style="89" bestFit="1" customWidth="1"/>
    <col min="13613" max="13613" width="0" style="89" hidden="1" customWidth="1"/>
    <col min="13614" max="13614" width="3.28515625" style="89" bestFit="1" customWidth="1"/>
    <col min="13615" max="13616" width="4.28515625" style="89" customWidth="1"/>
    <col min="13617" max="13617" width="15.7109375" style="89" customWidth="1"/>
    <col min="13618" max="13618" width="12.7109375" style="89" customWidth="1"/>
    <col min="13619" max="13619" width="5" style="89" customWidth="1"/>
    <col min="13620" max="13622" width="6.140625" style="89" customWidth="1"/>
    <col min="13623" max="13623" width="5.28515625" style="89" customWidth="1"/>
    <col min="13624" max="13624" width="24.28515625" style="89" customWidth="1"/>
    <col min="13625" max="13824" width="11.42578125" style="89"/>
    <col min="13825" max="13825" width="1.140625" style="89" customWidth="1"/>
    <col min="13826" max="13828" width="5.7109375" style="89" customWidth="1"/>
    <col min="13829" max="13832" width="3.7109375" style="89" customWidth="1"/>
    <col min="13833" max="13835" width="4.5703125" style="89" customWidth="1"/>
    <col min="13836" max="13837" width="3.28515625" style="89" bestFit="1" customWidth="1"/>
    <col min="13838" max="13841" width="0" style="89" hidden="1" customWidth="1"/>
    <col min="13842" max="13842" width="4.28515625" style="89" customWidth="1"/>
    <col min="13843" max="13845" width="13.42578125" style="89" customWidth="1"/>
    <col min="13846" max="13848" width="2.7109375" style="89" customWidth="1"/>
    <col min="13849" max="13849" width="2.85546875" style="89" customWidth="1"/>
    <col min="13850" max="13855" width="2.7109375" style="89" customWidth="1"/>
    <col min="13856" max="13865" width="0" style="89" hidden="1" customWidth="1"/>
    <col min="13866" max="13866" width="4.28515625" style="89" customWidth="1"/>
    <col min="13867" max="13867" width="0" style="89" hidden="1" customWidth="1"/>
    <col min="13868" max="13868" width="3.28515625" style="89" bestFit="1" customWidth="1"/>
    <col min="13869" max="13869" width="0" style="89" hidden="1" customWidth="1"/>
    <col min="13870" max="13870" width="3.28515625" style="89" bestFit="1" customWidth="1"/>
    <col min="13871" max="13872" width="4.28515625" style="89" customWidth="1"/>
    <col min="13873" max="13873" width="15.7109375" style="89" customWidth="1"/>
    <col min="13874" max="13874" width="12.7109375" style="89" customWidth="1"/>
    <col min="13875" max="13875" width="5" style="89" customWidth="1"/>
    <col min="13876" max="13878" width="6.140625" style="89" customWidth="1"/>
    <col min="13879" max="13879" width="5.28515625" style="89" customWidth="1"/>
    <col min="13880" max="13880" width="24.28515625" style="89" customWidth="1"/>
    <col min="13881" max="14080" width="11.42578125" style="89"/>
    <col min="14081" max="14081" width="1.140625" style="89" customWidth="1"/>
    <col min="14082" max="14084" width="5.7109375" style="89" customWidth="1"/>
    <col min="14085" max="14088" width="3.7109375" style="89" customWidth="1"/>
    <col min="14089" max="14091" width="4.5703125" style="89" customWidth="1"/>
    <col min="14092" max="14093" width="3.28515625" style="89" bestFit="1" customWidth="1"/>
    <col min="14094" max="14097" width="0" style="89" hidden="1" customWidth="1"/>
    <col min="14098" max="14098" width="4.28515625" style="89" customWidth="1"/>
    <col min="14099" max="14101" width="13.42578125" style="89" customWidth="1"/>
    <col min="14102" max="14104" width="2.7109375" style="89" customWidth="1"/>
    <col min="14105" max="14105" width="2.85546875" style="89" customWidth="1"/>
    <col min="14106" max="14111" width="2.7109375" style="89" customWidth="1"/>
    <col min="14112" max="14121" width="0" style="89" hidden="1" customWidth="1"/>
    <col min="14122" max="14122" width="4.28515625" style="89" customWidth="1"/>
    <col min="14123" max="14123" width="0" style="89" hidden="1" customWidth="1"/>
    <col min="14124" max="14124" width="3.28515625" style="89" bestFit="1" customWidth="1"/>
    <col min="14125" max="14125" width="0" style="89" hidden="1" customWidth="1"/>
    <col min="14126" max="14126" width="3.28515625" style="89" bestFit="1" customWidth="1"/>
    <col min="14127" max="14128" width="4.28515625" style="89" customWidth="1"/>
    <col min="14129" max="14129" width="15.7109375" style="89" customWidth="1"/>
    <col min="14130" max="14130" width="12.7109375" style="89" customWidth="1"/>
    <col min="14131" max="14131" width="5" style="89" customWidth="1"/>
    <col min="14132" max="14134" width="6.140625" style="89" customWidth="1"/>
    <col min="14135" max="14135" width="5.28515625" style="89" customWidth="1"/>
    <col min="14136" max="14136" width="24.28515625" style="89" customWidth="1"/>
    <col min="14137" max="14336" width="11.42578125" style="89"/>
    <col min="14337" max="14337" width="1.140625" style="89" customWidth="1"/>
    <col min="14338" max="14340" width="5.7109375" style="89" customWidth="1"/>
    <col min="14341" max="14344" width="3.7109375" style="89" customWidth="1"/>
    <col min="14345" max="14347" width="4.5703125" style="89" customWidth="1"/>
    <col min="14348" max="14349" width="3.28515625" style="89" bestFit="1" customWidth="1"/>
    <col min="14350" max="14353" width="0" style="89" hidden="1" customWidth="1"/>
    <col min="14354" max="14354" width="4.28515625" style="89" customWidth="1"/>
    <col min="14355" max="14357" width="13.42578125" style="89" customWidth="1"/>
    <col min="14358" max="14360" width="2.7109375" style="89" customWidth="1"/>
    <col min="14361" max="14361" width="2.85546875" style="89" customWidth="1"/>
    <col min="14362" max="14367" width="2.7109375" style="89" customWidth="1"/>
    <col min="14368" max="14377" width="0" style="89" hidden="1" customWidth="1"/>
    <col min="14378" max="14378" width="4.28515625" style="89" customWidth="1"/>
    <col min="14379" max="14379" width="0" style="89" hidden="1" customWidth="1"/>
    <col min="14380" max="14380" width="3.28515625" style="89" bestFit="1" customWidth="1"/>
    <col min="14381" max="14381" width="0" style="89" hidden="1" customWidth="1"/>
    <col min="14382" max="14382" width="3.28515625" style="89" bestFit="1" customWidth="1"/>
    <col min="14383" max="14384" width="4.28515625" style="89" customWidth="1"/>
    <col min="14385" max="14385" width="15.7109375" style="89" customWidth="1"/>
    <col min="14386" max="14386" width="12.7109375" style="89" customWidth="1"/>
    <col min="14387" max="14387" width="5" style="89" customWidth="1"/>
    <col min="14388" max="14390" width="6.140625" style="89" customWidth="1"/>
    <col min="14391" max="14391" width="5.28515625" style="89" customWidth="1"/>
    <col min="14392" max="14392" width="24.28515625" style="89" customWidth="1"/>
    <col min="14393" max="14592" width="11.42578125" style="89"/>
    <col min="14593" max="14593" width="1.140625" style="89" customWidth="1"/>
    <col min="14594" max="14596" width="5.7109375" style="89" customWidth="1"/>
    <col min="14597" max="14600" width="3.7109375" style="89" customWidth="1"/>
    <col min="14601" max="14603" width="4.5703125" style="89" customWidth="1"/>
    <col min="14604" max="14605" width="3.28515625" style="89" bestFit="1" customWidth="1"/>
    <col min="14606" max="14609" width="0" style="89" hidden="1" customWidth="1"/>
    <col min="14610" max="14610" width="4.28515625" style="89" customWidth="1"/>
    <col min="14611" max="14613" width="13.42578125" style="89" customWidth="1"/>
    <col min="14614" max="14616" width="2.7109375" style="89" customWidth="1"/>
    <col min="14617" max="14617" width="2.85546875" style="89" customWidth="1"/>
    <col min="14618" max="14623" width="2.7109375" style="89" customWidth="1"/>
    <col min="14624" max="14633" width="0" style="89" hidden="1" customWidth="1"/>
    <col min="14634" max="14634" width="4.28515625" style="89" customWidth="1"/>
    <col min="14635" max="14635" width="0" style="89" hidden="1" customWidth="1"/>
    <col min="14636" max="14636" width="3.28515625" style="89" bestFit="1" customWidth="1"/>
    <col min="14637" max="14637" width="0" style="89" hidden="1" customWidth="1"/>
    <col min="14638" max="14638" width="3.28515625" style="89" bestFit="1" customWidth="1"/>
    <col min="14639" max="14640" width="4.28515625" style="89" customWidth="1"/>
    <col min="14641" max="14641" width="15.7109375" style="89" customWidth="1"/>
    <col min="14642" max="14642" width="12.7109375" style="89" customWidth="1"/>
    <col min="14643" max="14643" width="5" style="89" customWidth="1"/>
    <col min="14644" max="14646" width="6.140625" style="89" customWidth="1"/>
    <col min="14647" max="14647" width="5.28515625" style="89" customWidth="1"/>
    <col min="14648" max="14648" width="24.28515625" style="89" customWidth="1"/>
    <col min="14649" max="14848" width="11.42578125" style="89"/>
    <col min="14849" max="14849" width="1.140625" style="89" customWidth="1"/>
    <col min="14850" max="14852" width="5.7109375" style="89" customWidth="1"/>
    <col min="14853" max="14856" width="3.7109375" style="89" customWidth="1"/>
    <col min="14857" max="14859" width="4.5703125" style="89" customWidth="1"/>
    <col min="14860" max="14861" width="3.28515625" style="89" bestFit="1" customWidth="1"/>
    <col min="14862" max="14865" width="0" style="89" hidden="1" customWidth="1"/>
    <col min="14866" max="14866" width="4.28515625" style="89" customWidth="1"/>
    <col min="14867" max="14869" width="13.42578125" style="89" customWidth="1"/>
    <col min="14870" max="14872" width="2.7109375" style="89" customWidth="1"/>
    <col min="14873" max="14873" width="2.85546875" style="89" customWidth="1"/>
    <col min="14874" max="14879" width="2.7109375" style="89" customWidth="1"/>
    <col min="14880" max="14889" width="0" style="89" hidden="1" customWidth="1"/>
    <col min="14890" max="14890" width="4.28515625" style="89" customWidth="1"/>
    <col min="14891" max="14891" width="0" style="89" hidden="1" customWidth="1"/>
    <col min="14892" max="14892" width="3.28515625" style="89" bestFit="1" customWidth="1"/>
    <col min="14893" max="14893" width="0" style="89" hidden="1" customWidth="1"/>
    <col min="14894" max="14894" width="3.28515625" style="89" bestFit="1" customWidth="1"/>
    <col min="14895" max="14896" width="4.28515625" style="89" customWidth="1"/>
    <col min="14897" max="14897" width="15.7109375" style="89" customWidth="1"/>
    <col min="14898" max="14898" width="12.7109375" style="89" customWidth="1"/>
    <col min="14899" max="14899" width="5" style="89" customWidth="1"/>
    <col min="14900" max="14902" width="6.140625" style="89" customWidth="1"/>
    <col min="14903" max="14903" width="5.28515625" style="89" customWidth="1"/>
    <col min="14904" max="14904" width="24.28515625" style="89" customWidth="1"/>
    <col min="14905" max="15104" width="11.42578125" style="89"/>
    <col min="15105" max="15105" width="1.140625" style="89" customWidth="1"/>
    <col min="15106" max="15108" width="5.7109375" style="89" customWidth="1"/>
    <col min="15109" max="15112" width="3.7109375" style="89" customWidth="1"/>
    <col min="15113" max="15115" width="4.5703125" style="89" customWidth="1"/>
    <col min="15116" max="15117" width="3.28515625" style="89" bestFit="1" customWidth="1"/>
    <col min="15118" max="15121" width="0" style="89" hidden="1" customWidth="1"/>
    <col min="15122" max="15122" width="4.28515625" style="89" customWidth="1"/>
    <col min="15123" max="15125" width="13.42578125" style="89" customWidth="1"/>
    <col min="15126" max="15128" width="2.7109375" style="89" customWidth="1"/>
    <col min="15129" max="15129" width="2.85546875" style="89" customWidth="1"/>
    <col min="15130" max="15135" width="2.7109375" style="89" customWidth="1"/>
    <col min="15136" max="15145" width="0" style="89" hidden="1" customWidth="1"/>
    <col min="15146" max="15146" width="4.28515625" style="89" customWidth="1"/>
    <col min="15147" max="15147" width="0" style="89" hidden="1" customWidth="1"/>
    <col min="15148" max="15148" width="3.28515625" style="89" bestFit="1" customWidth="1"/>
    <col min="15149" max="15149" width="0" style="89" hidden="1" customWidth="1"/>
    <col min="15150" max="15150" width="3.28515625" style="89" bestFit="1" customWidth="1"/>
    <col min="15151" max="15152" width="4.28515625" style="89" customWidth="1"/>
    <col min="15153" max="15153" width="15.7109375" style="89" customWidth="1"/>
    <col min="15154" max="15154" width="12.7109375" style="89" customWidth="1"/>
    <col min="15155" max="15155" width="5" style="89" customWidth="1"/>
    <col min="15156" max="15158" width="6.140625" style="89" customWidth="1"/>
    <col min="15159" max="15159" width="5.28515625" style="89" customWidth="1"/>
    <col min="15160" max="15160" width="24.28515625" style="89" customWidth="1"/>
    <col min="15161" max="15360" width="11.42578125" style="89"/>
    <col min="15361" max="15361" width="1.140625" style="89" customWidth="1"/>
    <col min="15362" max="15364" width="5.7109375" style="89" customWidth="1"/>
    <col min="15365" max="15368" width="3.7109375" style="89" customWidth="1"/>
    <col min="15369" max="15371" width="4.5703125" style="89" customWidth="1"/>
    <col min="15372" max="15373" width="3.28515625" style="89" bestFit="1" customWidth="1"/>
    <col min="15374" max="15377" width="0" style="89" hidden="1" customWidth="1"/>
    <col min="15378" max="15378" width="4.28515625" style="89" customWidth="1"/>
    <col min="15379" max="15381" width="13.42578125" style="89" customWidth="1"/>
    <col min="15382" max="15384" width="2.7109375" style="89" customWidth="1"/>
    <col min="15385" max="15385" width="2.85546875" style="89" customWidth="1"/>
    <col min="15386" max="15391" width="2.7109375" style="89" customWidth="1"/>
    <col min="15392" max="15401" width="0" style="89" hidden="1" customWidth="1"/>
    <col min="15402" max="15402" width="4.28515625" style="89" customWidth="1"/>
    <col min="15403" max="15403" width="0" style="89" hidden="1" customWidth="1"/>
    <col min="15404" max="15404" width="3.28515625" style="89" bestFit="1" customWidth="1"/>
    <col min="15405" max="15405" width="0" style="89" hidden="1" customWidth="1"/>
    <col min="15406" max="15406" width="3.28515625" style="89" bestFit="1" customWidth="1"/>
    <col min="15407" max="15408" width="4.28515625" style="89" customWidth="1"/>
    <col min="15409" max="15409" width="15.7109375" style="89" customWidth="1"/>
    <col min="15410" max="15410" width="12.7109375" style="89" customWidth="1"/>
    <col min="15411" max="15411" width="5" style="89" customWidth="1"/>
    <col min="15412" max="15414" width="6.140625" style="89" customWidth="1"/>
    <col min="15415" max="15415" width="5.28515625" style="89" customWidth="1"/>
    <col min="15416" max="15416" width="24.28515625" style="89" customWidth="1"/>
    <col min="15417" max="15616" width="11.42578125" style="89"/>
    <col min="15617" max="15617" width="1.140625" style="89" customWidth="1"/>
    <col min="15618" max="15620" width="5.7109375" style="89" customWidth="1"/>
    <col min="15621" max="15624" width="3.7109375" style="89" customWidth="1"/>
    <col min="15625" max="15627" width="4.5703125" style="89" customWidth="1"/>
    <col min="15628" max="15629" width="3.28515625" style="89" bestFit="1" customWidth="1"/>
    <col min="15630" max="15633" width="0" style="89" hidden="1" customWidth="1"/>
    <col min="15634" max="15634" width="4.28515625" style="89" customWidth="1"/>
    <col min="15635" max="15637" width="13.42578125" style="89" customWidth="1"/>
    <col min="15638" max="15640" width="2.7109375" style="89" customWidth="1"/>
    <col min="15641" max="15641" width="2.85546875" style="89" customWidth="1"/>
    <col min="15642" max="15647" width="2.7109375" style="89" customWidth="1"/>
    <col min="15648" max="15657" width="0" style="89" hidden="1" customWidth="1"/>
    <col min="15658" max="15658" width="4.28515625" style="89" customWidth="1"/>
    <col min="15659" max="15659" width="0" style="89" hidden="1" customWidth="1"/>
    <col min="15660" max="15660" width="3.28515625" style="89" bestFit="1" customWidth="1"/>
    <col min="15661" max="15661" width="0" style="89" hidden="1" customWidth="1"/>
    <col min="15662" max="15662" width="3.28515625" style="89" bestFit="1" customWidth="1"/>
    <col min="15663" max="15664" width="4.28515625" style="89" customWidth="1"/>
    <col min="15665" max="15665" width="15.7109375" style="89" customWidth="1"/>
    <col min="15666" max="15666" width="12.7109375" style="89" customWidth="1"/>
    <col min="15667" max="15667" width="5" style="89" customWidth="1"/>
    <col min="15668" max="15670" width="6.140625" style="89" customWidth="1"/>
    <col min="15671" max="15671" width="5.28515625" style="89" customWidth="1"/>
    <col min="15672" max="15672" width="24.28515625" style="89" customWidth="1"/>
    <col min="15673" max="15872" width="11.42578125" style="89"/>
    <col min="15873" max="15873" width="1.140625" style="89" customWidth="1"/>
    <col min="15874" max="15876" width="5.7109375" style="89" customWidth="1"/>
    <col min="15877" max="15880" width="3.7109375" style="89" customWidth="1"/>
    <col min="15881" max="15883" width="4.5703125" style="89" customWidth="1"/>
    <col min="15884" max="15885" width="3.28515625" style="89" bestFit="1" customWidth="1"/>
    <col min="15886" max="15889" width="0" style="89" hidden="1" customWidth="1"/>
    <col min="15890" max="15890" width="4.28515625" style="89" customWidth="1"/>
    <col min="15891" max="15893" width="13.42578125" style="89" customWidth="1"/>
    <col min="15894" max="15896" width="2.7109375" style="89" customWidth="1"/>
    <col min="15897" max="15897" width="2.85546875" style="89" customWidth="1"/>
    <col min="15898" max="15903" width="2.7109375" style="89" customWidth="1"/>
    <col min="15904" max="15913" width="0" style="89" hidden="1" customWidth="1"/>
    <col min="15914" max="15914" width="4.28515625" style="89" customWidth="1"/>
    <col min="15915" max="15915" width="0" style="89" hidden="1" customWidth="1"/>
    <col min="15916" max="15916" width="3.28515625" style="89" bestFit="1" customWidth="1"/>
    <col min="15917" max="15917" width="0" style="89" hidden="1" customWidth="1"/>
    <col min="15918" max="15918" width="3.28515625" style="89" bestFit="1" customWidth="1"/>
    <col min="15919" max="15920" width="4.28515625" style="89" customWidth="1"/>
    <col min="15921" max="15921" width="15.7109375" style="89" customWidth="1"/>
    <col min="15922" max="15922" width="12.7109375" style="89" customWidth="1"/>
    <col min="15923" max="15923" width="5" style="89" customWidth="1"/>
    <col min="15924" max="15926" width="6.140625" style="89" customWidth="1"/>
    <col min="15927" max="15927" width="5.28515625" style="89" customWidth="1"/>
    <col min="15928" max="15928" width="24.28515625" style="89" customWidth="1"/>
    <col min="15929" max="16128" width="11.42578125" style="89"/>
    <col min="16129" max="16129" width="1.140625" style="89" customWidth="1"/>
    <col min="16130" max="16132" width="5.7109375" style="89" customWidth="1"/>
    <col min="16133" max="16136" width="3.7109375" style="89" customWidth="1"/>
    <col min="16137" max="16139" width="4.5703125" style="89" customWidth="1"/>
    <col min="16140" max="16141" width="3.28515625" style="89" bestFit="1" customWidth="1"/>
    <col min="16142" max="16145" width="0" style="89" hidden="1" customWidth="1"/>
    <col min="16146" max="16146" width="4.28515625" style="89" customWidth="1"/>
    <col min="16147" max="16149" width="13.42578125" style="89" customWidth="1"/>
    <col min="16150" max="16152" width="2.7109375" style="89" customWidth="1"/>
    <col min="16153" max="16153" width="2.85546875" style="89" customWidth="1"/>
    <col min="16154" max="16159" width="2.7109375" style="89" customWidth="1"/>
    <col min="16160" max="16169" width="0" style="89" hidden="1" customWidth="1"/>
    <col min="16170" max="16170" width="4.28515625" style="89" customWidth="1"/>
    <col min="16171" max="16171" width="0" style="89" hidden="1" customWidth="1"/>
    <col min="16172" max="16172" width="3.28515625" style="89" bestFit="1" customWidth="1"/>
    <col min="16173" max="16173" width="0" style="89" hidden="1" customWidth="1"/>
    <col min="16174" max="16174" width="3.28515625" style="89" bestFit="1" customWidth="1"/>
    <col min="16175" max="16176" width="4.28515625" style="89" customWidth="1"/>
    <col min="16177" max="16177" width="15.7109375" style="89" customWidth="1"/>
    <col min="16178" max="16178" width="12.7109375" style="89" customWidth="1"/>
    <col min="16179" max="16179" width="5" style="89" customWidth="1"/>
    <col min="16180" max="16182" width="6.140625" style="89" customWidth="1"/>
    <col min="16183" max="16183" width="5.28515625" style="89" customWidth="1"/>
    <col min="16184" max="16184" width="24.28515625" style="89" customWidth="1"/>
    <col min="16185" max="16384" width="11.42578125" style="89"/>
  </cols>
  <sheetData>
    <row r="1" spans="1:56" ht="11.25" customHeight="1" x14ac:dyDescent="0.2">
      <c r="A1" s="87"/>
      <c r="B1" s="1813" t="s">
        <v>447</v>
      </c>
      <c r="C1" s="1814"/>
      <c r="D1" s="1814"/>
      <c r="E1" s="1814"/>
      <c r="F1" s="1814"/>
      <c r="G1" s="1814"/>
      <c r="H1" s="1814"/>
      <c r="I1" s="1814"/>
      <c r="J1" s="1814"/>
      <c r="K1" s="1814"/>
      <c r="L1" s="1814"/>
      <c r="M1" s="1814"/>
      <c r="N1" s="1814"/>
      <c r="O1" s="1814"/>
      <c r="P1" s="1814"/>
      <c r="Q1" s="1814"/>
      <c r="R1" s="1814"/>
      <c r="S1" s="1814"/>
      <c r="T1" s="1814"/>
      <c r="U1" s="1814"/>
      <c r="V1" s="1814"/>
      <c r="W1" s="1814"/>
      <c r="X1" s="1814"/>
      <c r="Y1" s="1814"/>
      <c r="Z1" s="1814"/>
      <c r="AA1" s="1814"/>
      <c r="AB1" s="1814"/>
      <c r="AC1" s="1814"/>
      <c r="AD1" s="1814"/>
      <c r="AE1" s="1814"/>
      <c r="AF1" s="1814"/>
      <c r="AG1" s="1814"/>
      <c r="AH1" s="1814"/>
      <c r="AI1" s="1814"/>
      <c r="AJ1" s="1814"/>
      <c r="AK1" s="1814"/>
      <c r="AL1" s="1814"/>
      <c r="AM1" s="1814"/>
      <c r="AN1" s="1814"/>
      <c r="AO1" s="1814"/>
      <c r="AP1" s="1814"/>
      <c r="AQ1" s="1814"/>
      <c r="AR1" s="1814"/>
      <c r="AS1" s="1814"/>
      <c r="AT1" s="1814"/>
      <c r="AU1" s="1815"/>
      <c r="AV1" s="1813"/>
      <c r="AW1" s="1814"/>
      <c r="AX1" s="1815"/>
      <c r="AY1" s="88"/>
      <c r="AZ1" s="87"/>
      <c r="BA1" s="87"/>
      <c r="BB1" s="1822" t="s">
        <v>118</v>
      </c>
      <c r="BC1" s="1822"/>
      <c r="BD1" s="1822"/>
    </row>
    <row r="2" spans="1:56" ht="11.25" customHeight="1" x14ac:dyDescent="0.2">
      <c r="A2" s="87"/>
      <c r="B2" s="1823" t="s">
        <v>119</v>
      </c>
      <c r="C2" s="1824"/>
      <c r="D2" s="1824"/>
      <c r="E2" s="1824"/>
      <c r="F2" s="1824"/>
      <c r="G2" s="1824"/>
      <c r="H2" s="1824"/>
      <c r="I2" s="1824"/>
      <c r="J2" s="1824"/>
      <c r="K2" s="1824"/>
      <c r="L2" s="1824"/>
      <c r="M2" s="1824"/>
      <c r="N2" s="1824"/>
      <c r="O2" s="1824"/>
      <c r="P2" s="1824"/>
      <c r="Q2" s="1824"/>
      <c r="R2" s="1824"/>
      <c r="S2" s="1824"/>
      <c r="T2" s="1824"/>
      <c r="U2" s="1824"/>
      <c r="V2" s="1824"/>
      <c r="W2" s="1824"/>
      <c r="X2" s="1824"/>
      <c r="Y2" s="1824"/>
      <c r="Z2" s="1824"/>
      <c r="AA2" s="1824"/>
      <c r="AB2" s="1824"/>
      <c r="AC2" s="1824"/>
      <c r="AD2" s="1824"/>
      <c r="AE2" s="1824"/>
      <c r="AF2" s="1824"/>
      <c r="AG2" s="1824"/>
      <c r="AH2" s="1824"/>
      <c r="AI2" s="1824"/>
      <c r="AJ2" s="1824"/>
      <c r="AK2" s="1824"/>
      <c r="AL2" s="1824"/>
      <c r="AM2" s="1824"/>
      <c r="AN2" s="1824"/>
      <c r="AO2" s="1824"/>
      <c r="AP2" s="1824"/>
      <c r="AQ2" s="1824"/>
      <c r="AR2" s="1824"/>
      <c r="AS2" s="1824"/>
      <c r="AT2" s="1824"/>
      <c r="AU2" s="1825"/>
      <c r="AV2" s="1816"/>
      <c r="AW2" s="1817"/>
      <c r="AX2" s="1818"/>
      <c r="AY2" s="88"/>
      <c r="AZ2" s="87"/>
      <c r="BA2" s="87"/>
      <c r="BB2" s="1822"/>
      <c r="BC2" s="1822"/>
      <c r="BD2" s="1822"/>
    </row>
    <row r="3" spans="1:56" ht="12" customHeight="1" x14ac:dyDescent="0.2">
      <c r="A3" s="87"/>
      <c r="B3" s="1813" t="s">
        <v>451</v>
      </c>
      <c r="C3" s="1814"/>
      <c r="D3" s="1815"/>
      <c r="E3" s="1813" t="s">
        <v>452</v>
      </c>
      <c r="F3" s="1814"/>
      <c r="G3" s="1814"/>
      <c r="H3" s="1814"/>
      <c r="I3" s="1814"/>
      <c r="J3" s="1814"/>
      <c r="K3" s="1814"/>
      <c r="L3" s="1814"/>
      <c r="M3" s="1814"/>
      <c r="N3" s="1814"/>
      <c r="O3" s="1814"/>
      <c r="P3" s="1814"/>
      <c r="Q3" s="1814"/>
      <c r="R3" s="1814"/>
      <c r="S3" s="1814"/>
      <c r="T3" s="1814"/>
      <c r="U3" s="1814"/>
      <c r="V3" s="1814"/>
      <c r="W3" s="1814"/>
      <c r="X3" s="1814"/>
      <c r="Y3" s="1814"/>
      <c r="Z3" s="1815"/>
      <c r="AA3" s="1813" t="s">
        <v>453</v>
      </c>
      <c r="AB3" s="1814"/>
      <c r="AC3" s="1814"/>
      <c r="AD3" s="1814"/>
      <c r="AE3" s="1814"/>
      <c r="AF3" s="1814"/>
      <c r="AG3" s="1814"/>
      <c r="AH3" s="1814"/>
      <c r="AI3" s="1814"/>
      <c r="AJ3" s="1814"/>
      <c r="AK3" s="1814"/>
      <c r="AL3" s="1814"/>
      <c r="AM3" s="1814"/>
      <c r="AN3" s="1814"/>
      <c r="AO3" s="1814"/>
      <c r="AP3" s="1814"/>
      <c r="AQ3" s="1814"/>
      <c r="AR3" s="1814"/>
      <c r="AS3" s="1814"/>
      <c r="AT3" s="1814"/>
      <c r="AU3" s="1815"/>
      <c r="AV3" s="1816"/>
      <c r="AW3" s="1817"/>
      <c r="AX3" s="1818"/>
      <c r="AY3" s="88"/>
      <c r="AZ3" s="87"/>
      <c r="BA3" s="87"/>
      <c r="BB3" s="1826">
        <v>42852</v>
      </c>
      <c r="BC3" s="1826"/>
      <c r="BD3" s="1826"/>
    </row>
    <row r="4" spans="1:56" ht="12" customHeight="1" x14ac:dyDescent="0.2">
      <c r="A4" s="87"/>
      <c r="B4" s="1823" t="s">
        <v>120</v>
      </c>
      <c r="C4" s="1824"/>
      <c r="D4" s="1825"/>
      <c r="E4" s="1823" t="s">
        <v>456</v>
      </c>
      <c r="F4" s="1824"/>
      <c r="G4" s="1824"/>
      <c r="H4" s="1824"/>
      <c r="I4" s="1824"/>
      <c r="J4" s="1824"/>
      <c r="K4" s="1824"/>
      <c r="L4" s="1824"/>
      <c r="M4" s="1824"/>
      <c r="N4" s="1824"/>
      <c r="O4" s="1824"/>
      <c r="P4" s="1824"/>
      <c r="Q4" s="1824"/>
      <c r="R4" s="1824"/>
      <c r="S4" s="1824"/>
      <c r="T4" s="1824"/>
      <c r="U4" s="1824"/>
      <c r="V4" s="1824"/>
      <c r="W4" s="1824"/>
      <c r="X4" s="1824"/>
      <c r="Y4" s="1824"/>
      <c r="Z4" s="1825"/>
      <c r="AA4" s="1823">
        <v>4</v>
      </c>
      <c r="AB4" s="1824"/>
      <c r="AC4" s="1824"/>
      <c r="AD4" s="1824"/>
      <c r="AE4" s="1824"/>
      <c r="AF4" s="1824"/>
      <c r="AG4" s="1824"/>
      <c r="AH4" s="1824"/>
      <c r="AI4" s="1824"/>
      <c r="AJ4" s="1824"/>
      <c r="AK4" s="1824"/>
      <c r="AL4" s="1824"/>
      <c r="AM4" s="1824"/>
      <c r="AN4" s="1824"/>
      <c r="AO4" s="1824"/>
      <c r="AP4" s="1824"/>
      <c r="AQ4" s="1824"/>
      <c r="AR4" s="1824"/>
      <c r="AS4" s="1824"/>
      <c r="AT4" s="1824"/>
      <c r="AU4" s="1825"/>
      <c r="AV4" s="1819"/>
      <c r="AW4" s="1820"/>
      <c r="AX4" s="1821"/>
      <c r="AY4" s="88"/>
      <c r="AZ4" s="87"/>
      <c r="BA4" s="87"/>
      <c r="BB4" s="1826"/>
      <c r="BC4" s="1826"/>
      <c r="BD4" s="1826"/>
    </row>
    <row r="5" spans="1:56" ht="6" customHeight="1" x14ac:dyDescent="0.2">
      <c r="A5" s="87"/>
      <c r="B5" s="90"/>
      <c r="C5" s="90"/>
      <c r="D5" s="90"/>
      <c r="E5" s="90"/>
      <c r="F5" s="90"/>
      <c r="G5" s="90"/>
      <c r="H5" s="90"/>
      <c r="I5" s="90"/>
      <c r="J5" s="90"/>
      <c r="K5" s="90"/>
      <c r="L5" s="90"/>
      <c r="M5" s="90"/>
      <c r="N5" s="90"/>
      <c r="O5" s="90"/>
      <c r="P5" s="90"/>
      <c r="Q5" s="90"/>
      <c r="R5" s="90"/>
      <c r="S5" s="90"/>
      <c r="T5" s="90"/>
      <c r="U5" s="90"/>
      <c r="V5" s="90"/>
      <c r="W5" s="90"/>
      <c r="X5" s="90"/>
      <c r="Y5" s="90"/>
      <c r="Z5" s="90"/>
      <c r="AA5" s="90"/>
      <c r="AB5" s="90"/>
      <c r="AC5" s="90"/>
      <c r="AD5" s="90"/>
      <c r="AE5" s="90"/>
      <c r="AF5" s="90"/>
      <c r="AG5" s="90"/>
      <c r="AH5" s="90"/>
      <c r="AI5" s="90"/>
      <c r="AJ5" s="90"/>
      <c r="AK5" s="90"/>
      <c r="AL5" s="90"/>
      <c r="AM5" s="90"/>
      <c r="AN5" s="90"/>
      <c r="AO5" s="90"/>
      <c r="AP5" s="90"/>
      <c r="AQ5" s="90"/>
      <c r="AR5" s="90"/>
      <c r="AS5" s="90"/>
      <c r="AT5" s="90"/>
      <c r="AU5" s="90"/>
      <c r="AV5" s="90"/>
      <c r="AW5" s="90"/>
      <c r="AX5" s="90"/>
      <c r="AY5" s="612"/>
      <c r="AZ5" s="612"/>
      <c r="BA5" s="612"/>
      <c r="BB5" s="87"/>
      <c r="BC5" s="90"/>
      <c r="BD5" s="90"/>
    </row>
    <row r="6" spans="1:56" ht="27" customHeight="1" x14ac:dyDescent="0.2">
      <c r="A6" s="87"/>
      <c r="B6" s="1827" t="s">
        <v>122</v>
      </c>
      <c r="C6" s="1828"/>
      <c r="D6" s="1829" t="s">
        <v>123</v>
      </c>
      <c r="E6" s="1830"/>
      <c r="F6" s="1830"/>
      <c r="G6" s="1830"/>
      <c r="H6" s="1831"/>
      <c r="I6" s="1827" t="s">
        <v>448</v>
      </c>
      <c r="J6" s="1832"/>
      <c r="K6" s="1828"/>
      <c r="L6" s="1829" t="s">
        <v>167</v>
      </c>
      <c r="M6" s="1830"/>
      <c r="N6" s="1830"/>
      <c r="O6" s="1830"/>
      <c r="P6" s="1830"/>
      <c r="Q6" s="1830"/>
      <c r="R6" s="1830"/>
      <c r="S6" s="1830"/>
      <c r="T6" s="1830"/>
      <c r="U6" s="1831"/>
      <c r="V6" s="1827" t="s">
        <v>124</v>
      </c>
      <c r="W6" s="1832"/>
      <c r="X6" s="1832"/>
      <c r="Y6" s="1832"/>
      <c r="Z6" s="1832"/>
      <c r="AA6" s="1833" t="s">
        <v>1358</v>
      </c>
      <c r="AB6" s="1833"/>
      <c r="AC6" s="1833"/>
      <c r="AD6" s="1833"/>
      <c r="AE6" s="1833"/>
      <c r="AF6" s="1833"/>
      <c r="AG6" s="1833"/>
      <c r="AH6" s="1833"/>
      <c r="AI6" s="1833"/>
      <c r="AJ6" s="1833"/>
      <c r="AK6" s="1833"/>
      <c r="AL6" s="1833"/>
      <c r="AM6" s="1833"/>
      <c r="AN6" s="1833"/>
      <c r="AO6" s="1833"/>
      <c r="AP6" s="1833"/>
      <c r="AQ6" s="1833"/>
      <c r="AR6" s="1833"/>
      <c r="AS6" s="1833"/>
      <c r="AT6" s="1833"/>
      <c r="AU6" s="1833"/>
      <c r="AV6" s="1833"/>
      <c r="AW6" s="1833"/>
      <c r="AX6" s="1834"/>
      <c r="AY6" s="91"/>
      <c r="AZ6" s="91"/>
      <c r="BA6" s="91"/>
      <c r="BB6" s="91"/>
      <c r="BC6" s="612"/>
      <c r="BD6" s="91"/>
    </row>
    <row r="7" spans="1:56" ht="6" customHeight="1" x14ac:dyDescent="0.2">
      <c r="A7" s="87"/>
      <c r="B7" s="92"/>
      <c r="C7" s="92"/>
      <c r="D7" s="92"/>
      <c r="E7" s="93"/>
      <c r="F7" s="93"/>
      <c r="G7" s="93"/>
      <c r="H7" s="93"/>
      <c r="I7" s="93"/>
      <c r="J7" s="93"/>
      <c r="K7" s="93"/>
      <c r="L7" s="93"/>
      <c r="M7" s="93"/>
      <c r="N7" s="93"/>
      <c r="O7" s="93"/>
      <c r="P7" s="93"/>
      <c r="Q7" s="93"/>
      <c r="R7" s="93"/>
      <c r="S7" s="93"/>
      <c r="T7" s="93"/>
      <c r="U7" s="93"/>
      <c r="V7" s="93"/>
      <c r="W7" s="93"/>
      <c r="X7" s="93"/>
      <c r="Y7" s="93"/>
      <c r="Z7" s="93"/>
      <c r="AA7" s="93"/>
      <c r="AB7" s="93"/>
      <c r="AC7" s="93"/>
      <c r="AD7" s="93"/>
      <c r="AE7" s="93"/>
      <c r="AF7" s="93"/>
      <c r="AG7" s="93"/>
      <c r="AH7" s="93"/>
      <c r="AI7" s="93"/>
      <c r="AJ7" s="93"/>
      <c r="AK7" s="93"/>
      <c r="AL7" s="93"/>
      <c r="AM7" s="93"/>
      <c r="AN7" s="93"/>
      <c r="AO7" s="93"/>
      <c r="AP7" s="93"/>
      <c r="AQ7" s="93"/>
      <c r="AR7" s="93"/>
      <c r="AS7" s="93"/>
      <c r="AT7" s="93"/>
      <c r="AU7" s="93"/>
      <c r="AV7" s="93"/>
      <c r="AW7" s="93"/>
      <c r="AX7" s="93"/>
      <c r="AY7" s="94"/>
      <c r="AZ7" s="94"/>
      <c r="BA7" s="94"/>
      <c r="BB7" s="94"/>
      <c r="BC7" s="94"/>
      <c r="BD7" s="94"/>
    </row>
    <row r="8" spans="1:56" ht="11.25" customHeight="1" x14ac:dyDescent="0.2">
      <c r="A8" s="95"/>
      <c r="B8" s="1835" t="s">
        <v>457</v>
      </c>
      <c r="C8" s="1836"/>
      <c r="D8" s="1836"/>
      <c r="E8" s="1836"/>
      <c r="F8" s="1836"/>
      <c r="G8" s="1836"/>
      <c r="H8" s="1836"/>
      <c r="I8" s="1836"/>
      <c r="J8" s="1836"/>
      <c r="K8" s="1837"/>
      <c r="L8" s="558" t="s">
        <v>1146</v>
      </c>
      <c r="M8" s="559"/>
      <c r="N8" s="559"/>
      <c r="O8" s="559"/>
      <c r="P8" s="559"/>
      <c r="Q8" s="559"/>
      <c r="R8" s="560"/>
      <c r="S8" s="561" t="s">
        <v>1147</v>
      </c>
      <c r="T8" s="562"/>
      <c r="U8" s="562"/>
      <c r="V8" s="562"/>
      <c r="W8" s="562"/>
      <c r="X8" s="562"/>
      <c r="Y8" s="562"/>
      <c r="Z8" s="562"/>
      <c r="AA8" s="562"/>
      <c r="AB8" s="562"/>
      <c r="AC8" s="562"/>
      <c r="AD8" s="562"/>
      <c r="AE8" s="562"/>
      <c r="AF8" s="562"/>
      <c r="AG8" s="562"/>
      <c r="AH8" s="562"/>
      <c r="AI8" s="562"/>
      <c r="AJ8" s="562"/>
      <c r="AK8" s="562"/>
      <c r="AL8" s="562"/>
      <c r="AM8" s="562"/>
      <c r="AN8" s="562"/>
      <c r="AO8" s="562"/>
      <c r="AP8" s="562"/>
      <c r="AQ8" s="562"/>
      <c r="AR8" s="562"/>
      <c r="AS8" s="562"/>
      <c r="AT8" s="562"/>
      <c r="AU8" s="562"/>
      <c r="AV8" s="562"/>
      <c r="AW8" s="562"/>
      <c r="AX8" s="563"/>
      <c r="AY8" s="1838" t="s">
        <v>1148</v>
      </c>
      <c r="AZ8" s="1838"/>
      <c r="BA8" s="1838"/>
      <c r="BB8" s="1838"/>
      <c r="BC8" s="1838"/>
      <c r="BD8" s="1838"/>
    </row>
    <row r="9" spans="1:56" ht="69" customHeight="1" x14ac:dyDescent="0.2">
      <c r="A9" s="95"/>
      <c r="B9" s="1839" t="s">
        <v>126</v>
      </c>
      <c r="C9" s="1840"/>
      <c r="D9" s="1841"/>
      <c r="E9" s="564" t="s">
        <v>451</v>
      </c>
      <c r="F9" s="1839" t="s">
        <v>1149</v>
      </c>
      <c r="G9" s="1840"/>
      <c r="H9" s="1841"/>
      <c r="I9" s="1839" t="s">
        <v>465</v>
      </c>
      <c r="J9" s="1840"/>
      <c r="K9" s="1841"/>
      <c r="L9" s="564" t="s">
        <v>1150</v>
      </c>
      <c r="M9" s="564" t="s">
        <v>1153</v>
      </c>
      <c r="N9" s="565"/>
      <c r="O9" s="566" t="s">
        <v>1151</v>
      </c>
      <c r="P9" s="566" t="s">
        <v>1152</v>
      </c>
      <c r="Q9" s="566" t="s">
        <v>1154</v>
      </c>
      <c r="R9" s="564" t="s">
        <v>1155</v>
      </c>
      <c r="S9" s="1839" t="s">
        <v>1156</v>
      </c>
      <c r="T9" s="1840"/>
      <c r="U9" s="1841"/>
      <c r="V9" s="564" t="s">
        <v>1157</v>
      </c>
      <c r="W9" s="564" t="s">
        <v>1158</v>
      </c>
      <c r="X9" s="564" t="s">
        <v>1159</v>
      </c>
      <c r="Y9" s="567" t="s">
        <v>1160</v>
      </c>
      <c r="Z9" s="567" t="s">
        <v>1162</v>
      </c>
      <c r="AA9" s="567" t="s">
        <v>1164</v>
      </c>
      <c r="AB9" s="567" t="s">
        <v>1166</v>
      </c>
      <c r="AC9" s="567" t="s">
        <v>1168</v>
      </c>
      <c r="AD9" s="567" t="s">
        <v>1170</v>
      </c>
      <c r="AE9" s="567" t="s">
        <v>129</v>
      </c>
      <c r="AF9" s="568"/>
      <c r="AG9" s="618" t="s">
        <v>1161</v>
      </c>
      <c r="AH9" s="618" t="s">
        <v>1163</v>
      </c>
      <c r="AI9" s="618" t="s">
        <v>1165</v>
      </c>
      <c r="AJ9" s="618" t="s">
        <v>1167</v>
      </c>
      <c r="AK9" s="618" t="s">
        <v>1169</v>
      </c>
      <c r="AL9" s="618" t="s">
        <v>1171</v>
      </c>
      <c r="AM9" s="618" t="s">
        <v>1172</v>
      </c>
      <c r="AN9" s="618" t="s">
        <v>1173</v>
      </c>
      <c r="AO9" s="618" t="s">
        <v>1174</v>
      </c>
      <c r="AP9" s="564" t="s">
        <v>1175</v>
      </c>
      <c r="AQ9" s="566" t="s">
        <v>1176</v>
      </c>
      <c r="AR9" s="564" t="s">
        <v>1150</v>
      </c>
      <c r="AS9" s="566" t="s">
        <v>1177</v>
      </c>
      <c r="AT9" s="564" t="s">
        <v>1153</v>
      </c>
      <c r="AU9" s="564" t="s">
        <v>1178</v>
      </c>
      <c r="AV9" s="564" t="s">
        <v>1179</v>
      </c>
      <c r="AW9" s="569" t="s">
        <v>1180</v>
      </c>
      <c r="AX9" s="569" t="s">
        <v>1181</v>
      </c>
      <c r="AY9" s="570" t="s">
        <v>1182</v>
      </c>
      <c r="AZ9" s="1838" t="s">
        <v>1183</v>
      </c>
      <c r="BA9" s="1838"/>
      <c r="BB9" s="1838"/>
      <c r="BC9" s="570" t="s">
        <v>127</v>
      </c>
      <c r="BD9" s="609" t="s">
        <v>128</v>
      </c>
    </row>
    <row r="10" spans="1:56" ht="409.5" customHeight="1" x14ac:dyDescent="0.2">
      <c r="A10" s="612"/>
      <c r="B10" s="1842" t="s">
        <v>3314</v>
      </c>
      <c r="C10" s="1842"/>
      <c r="D10" s="1842"/>
      <c r="E10" s="2281" t="s">
        <v>76</v>
      </c>
      <c r="F10" s="1897" t="s">
        <v>2913</v>
      </c>
      <c r="G10" s="1897"/>
      <c r="H10" s="1897"/>
      <c r="I10" s="2280" t="s">
        <v>3315</v>
      </c>
      <c r="J10" s="2280"/>
      <c r="K10" s="2280"/>
      <c r="L10" s="617" t="s">
        <v>1204</v>
      </c>
      <c r="M10" s="631" t="s">
        <v>1193</v>
      </c>
      <c r="N10" s="574"/>
      <c r="O10" s="96">
        <f>VLOOKUP(L10,[50]Listas!$M$69:$N$73,2,0)</f>
        <v>1</v>
      </c>
      <c r="P10" s="96"/>
      <c r="Q10" s="96">
        <f>HLOOKUP(M10,[50]Listas!$O$67:$Q$68,2,0)</f>
        <v>5</v>
      </c>
      <c r="R10" s="618" t="str">
        <f>INDEX([50]Listas!$O$69:$Q$73,MATCH(L10,[50]Listas!$M$69:$M$73,0),MATCH(M10,[50]Listas!$O$67:$Q$67,0))</f>
        <v>5
BAJA</v>
      </c>
      <c r="S10" s="1992" t="s">
        <v>3316</v>
      </c>
      <c r="T10" s="1992"/>
      <c r="U10" s="1992"/>
      <c r="V10" s="607" t="s">
        <v>132</v>
      </c>
      <c r="W10" s="607" t="s">
        <v>83</v>
      </c>
      <c r="X10" s="607" t="s">
        <v>132</v>
      </c>
      <c r="Y10" s="607" t="s">
        <v>132</v>
      </c>
      <c r="Z10" s="607" t="s">
        <v>132</v>
      </c>
      <c r="AA10" s="607" t="s">
        <v>132</v>
      </c>
      <c r="AB10" s="607" t="s">
        <v>132</v>
      </c>
      <c r="AC10" s="607" t="s">
        <v>83</v>
      </c>
      <c r="AD10" s="607" t="s">
        <v>132</v>
      </c>
      <c r="AE10" s="607" t="s">
        <v>132</v>
      </c>
      <c r="AF10" s="575"/>
      <c r="AG10" s="96">
        <f>IF(Y10="SI",15,0)</f>
        <v>15</v>
      </c>
      <c r="AH10" s="96">
        <f>IF(Z10="SI",5,0)</f>
        <v>5</v>
      </c>
      <c r="AI10" s="96">
        <f>IF(AA10="SI",15,0)</f>
        <v>15</v>
      </c>
      <c r="AJ10" s="96">
        <f>IF(AB10="SI",10,0)</f>
        <v>10</v>
      </c>
      <c r="AK10" s="96">
        <f>IF(AC10="SI",15,0)</f>
        <v>0</v>
      </c>
      <c r="AL10" s="96">
        <f>IF(AD10="SI",10,0)</f>
        <v>10</v>
      </c>
      <c r="AM10" s="96">
        <f>IF(AE10="SI",30,0)</f>
        <v>30</v>
      </c>
      <c r="AN10" s="96">
        <f>SUM(AG10+AH10+AI10+AJ10+AK10+AL10+AM10)</f>
        <v>85</v>
      </c>
      <c r="AO10" s="96">
        <f>IF(AN10&lt;=50,0,IF(AN10&gt;=76,2,1))</f>
        <v>2</v>
      </c>
      <c r="AP10" s="618" t="str">
        <f>CONCATENATE(AN10,"- disminuye ",AO10)</f>
        <v>85- disminuye 2</v>
      </c>
      <c r="AQ10" s="96">
        <f>IF(V10="SI",O10-AO10,O10)</f>
        <v>-1</v>
      </c>
      <c r="AR10" s="618" t="str">
        <f>IF(AQ10&lt;=1,"Rara vez",VLOOKUP(AQ10,[50]Listas!$L$69:$M$73,2,0))</f>
        <v>Rara vez</v>
      </c>
      <c r="AS10" s="96">
        <f>IF(W10="SI",Q10-AO10,Q10)</f>
        <v>5</v>
      </c>
      <c r="AT10" s="618" t="str">
        <f>IF(AS10&lt;=9,"Moderado",IF(AS10=20,"Catastrófico",IF(AS10=18,"Moderado","Mayor")))</f>
        <v>Moderado</v>
      </c>
      <c r="AU10" s="618" t="str">
        <f>INDEX([50]Listas!$O$69:$Q$73,MATCH(AR10,[50]Listas!$M$69:$M$73,0),MATCH(AT10,[50]Listas!$O$67:$Q$67,0))</f>
        <v>5
BAJA</v>
      </c>
      <c r="AV10" s="617" t="s">
        <v>1188</v>
      </c>
      <c r="AW10" s="607" t="s">
        <v>3317</v>
      </c>
      <c r="AX10" s="641" t="s">
        <v>3318</v>
      </c>
      <c r="AY10" s="617" t="s">
        <v>1315</v>
      </c>
      <c r="AZ10" s="1996" t="s">
        <v>2914</v>
      </c>
      <c r="BA10" s="1996"/>
      <c r="BB10" s="1996"/>
      <c r="BC10" s="625" t="s">
        <v>1337</v>
      </c>
      <c r="BD10" s="641" t="s">
        <v>3319</v>
      </c>
    </row>
    <row r="11" spans="1:56" ht="372.75" customHeight="1" x14ac:dyDescent="0.2">
      <c r="A11" s="612"/>
      <c r="B11" s="1842" t="s">
        <v>3320</v>
      </c>
      <c r="C11" s="1842"/>
      <c r="D11" s="1842"/>
      <c r="E11" s="2281" t="s">
        <v>77</v>
      </c>
      <c r="F11" s="1897" t="s">
        <v>3321</v>
      </c>
      <c r="G11" s="1897"/>
      <c r="H11" s="1897"/>
      <c r="I11" s="1992" t="s">
        <v>3322</v>
      </c>
      <c r="J11" s="1992"/>
      <c r="K11" s="1992"/>
      <c r="L11" s="617" t="s">
        <v>1204</v>
      </c>
      <c r="M11" s="631" t="s">
        <v>1193</v>
      </c>
      <c r="N11" s="574"/>
      <c r="O11" s="96">
        <f>VLOOKUP(L11,[50]Listas!$M$69:$N$73,2,0)</f>
        <v>1</v>
      </c>
      <c r="P11" s="96"/>
      <c r="Q11" s="96">
        <f>HLOOKUP(M11,[50]Listas!$O$67:$Q$68,2,0)</f>
        <v>5</v>
      </c>
      <c r="R11" s="618" t="str">
        <f>INDEX([50]Listas!$O$69:$Q$73,MATCH(L11,[50]Listas!$M$69:$M$73,0),MATCH(M11,[50]Listas!$O$67:$Q$67,0))</f>
        <v>5
BAJA</v>
      </c>
      <c r="S11" s="1992" t="s">
        <v>3323</v>
      </c>
      <c r="T11" s="1992"/>
      <c r="U11" s="1992"/>
      <c r="V11" s="607" t="s">
        <v>132</v>
      </c>
      <c r="W11" s="607" t="s">
        <v>83</v>
      </c>
      <c r="X11" s="607" t="s">
        <v>83</v>
      </c>
      <c r="Y11" s="607" t="s">
        <v>132</v>
      </c>
      <c r="Z11" s="607" t="s">
        <v>132</v>
      </c>
      <c r="AA11" s="607" t="s">
        <v>83</v>
      </c>
      <c r="AB11" s="607" t="s">
        <v>132</v>
      </c>
      <c r="AC11" s="607" t="s">
        <v>132</v>
      </c>
      <c r="AD11" s="607" t="s">
        <v>132</v>
      </c>
      <c r="AE11" s="607" t="s">
        <v>132</v>
      </c>
      <c r="AF11" s="575"/>
      <c r="AG11" s="96">
        <f>IF(Y11="SI",15,0)</f>
        <v>15</v>
      </c>
      <c r="AH11" s="96">
        <f>IF(Z11="SI",5,0)</f>
        <v>5</v>
      </c>
      <c r="AI11" s="96">
        <f>IF(AA11="SI",15,0)</f>
        <v>0</v>
      </c>
      <c r="AJ11" s="96">
        <f>IF(AB11="SI",10,0)</f>
        <v>10</v>
      </c>
      <c r="AK11" s="96">
        <f>IF(AC11="SI",15,0)</f>
        <v>15</v>
      </c>
      <c r="AL11" s="96">
        <f>IF(AD11="SI",10,0)</f>
        <v>10</v>
      </c>
      <c r="AM11" s="96">
        <f>IF(AE11="SI",30,0)</f>
        <v>30</v>
      </c>
      <c r="AN11" s="96">
        <f>SUM(AG11+AH11+AI11+AJ11+AK11+AL11+AM11)</f>
        <v>85</v>
      </c>
      <c r="AO11" s="96">
        <f>IF(AN11&lt;=50,0,IF(AN11&gt;=76,2,1))</f>
        <v>2</v>
      </c>
      <c r="AP11" s="618" t="str">
        <f>CONCATENATE(AN11,"- disminuye ",AO11)</f>
        <v>85- disminuye 2</v>
      </c>
      <c r="AQ11" s="96">
        <f>IF(V11="SI",O11-AO11,O11)</f>
        <v>-1</v>
      </c>
      <c r="AR11" s="618" t="str">
        <f>IF(AQ11&lt;=1,"Rara vez",VLOOKUP(AQ11,[50]Listas!$L$69:$M$73,2,0))</f>
        <v>Rara vez</v>
      </c>
      <c r="AS11" s="96">
        <f>IF(W11="SI",Q11-AO11,Q11)</f>
        <v>5</v>
      </c>
      <c r="AT11" s="618" t="str">
        <f>IF(AS11&lt;=9,"Moderado",IF(AS11=20,"Catastrófico",IF(AS11=18,"Moderado","Mayor")))</f>
        <v>Moderado</v>
      </c>
      <c r="AU11" s="618" t="str">
        <f>INDEX([50]Listas!$O$69:$Q$73,MATCH(AR11,[50]Listas!$M$69:$M$73,0),MATCH(AT11,[50]Listas!$O$67:$Q$67,0))</f>
        <v>5
BAJA</v>
      </c>
      <c r="AV11" s="617" t="s">
        <v>1188</v>
      </c>
      <c r="AW11" s="639" t="s">
        <v>3324</v>
      </c>
      <c r="AX11" s="639" t="s">
        <v>3325</v>
      </c>
      <c r="AY11" s="617" t="s">
        <v>1315</v>
      </c>
      <c r="AZ11" s="1996" t="s">
        <v>3326</v>
      </c>
      <c r="BA11" s="1996"/>
      <c r="BB11" s="1996"/>
      <c r="BC11" s="625" t="s">
        <v>1337</v>
      </c>
      <c r="BD11" s="641" t="s">
        <v>3327</v>
      </c>
    </row>
    <row r="12" spans="1:56" ht="3.75" customHeight="1" x14ac:dyDescent="0.2">
      <c r="A12" s="87"/>
      <c r="B12" s="97"/>
      <c r="C12" s="97"/>
      <c r="D12" s="97"/>
      <c r="E12" s="90"/>
      <c r="F12" s="97"/>
      <c r="G12" s="97"/>
      <c r="H12" s="97"/>
      <c r="I12" s="97"/>
      <c r="J12" s="97"/>
      <c r="K12" s="97"/>
      <c r="L12" s="90"/>
      <c r="M12" s="90"/>
      <c r="N12" s="90"/>
      <c r="O12" s="90"/>
      <c r="P12" s="90"/>
      <c r="Q12" s="90"/>
      <c r="R12" s="90"/>
      <c r="S12" s="97"/>
      <c r="T12" s="97"/>
      <c r="U12" s="97"/>
      <c r="V12" s="90"/>
      <c r="W12" s="90"/>
      <c r="X12" s="90"/>
      <c r="Y12" s="90"/>
      <c r="Z12" s="90"/>
      <c r="AA12" s="90"/>
      <c r="AB12" s="90"/>
      <c r="AC12" s="90"/>
      <c r="AD12" s="90"/>
      <c r="AE12" s="90"/>
      <c r="AF12" s="90"/>
      <c r="AG12" s="90"/>
      <c r="AH12" s="90"/>
      <c r="AI12" s="90"/>
      <c r="AJ12" s="90"/>
      <c r="AK12" s="90"/>
      <c r="AL12" s="90"/>
      <c r="AM12" s="90"/>
      <c r="AN12" s="90"/>
      <c r="AO12" s="90"/>
      <c r="AP12" s="90"/>
      <c r="AQ12" s="90"/>
      <c r="AR12" s="90"/>
      <c r="AS12" s="90"/>
      <c r="AT12" s="90"/>
      <c r="AU12" s="90"/>
      <c r="AV12" s="97"/>
      <c r="AW12" s="97"/>
      <c r="AX12" s="97"/>
      <c r="AY12" s="90"/>
      <c r="AZ12" s="98"/>
      <c r="BA12" s="98"/>
      <c r="BB12" s="98"/>
      <c r="BC12" s="2286"/>
      <c r="BD12" s="100"/>
    </row>
    <row r="13" spans="1:56" ht="15" customHeight="1" x14ac:dyDescent="0.2">
      <c r="A13" s="91"/>
      <c r="B13" s="1863" t="s">
        <v>1196</v>
      </c>
      <c r="C13" s="1863"/>
      <c r="D13" s="1863"/>
      <c r="E13" s="1863"/>
      <c r="F13" s="1863"/>
      <c r="G13" s="1863"/>
      <c r="H13" s="1863"/>
      <c r="I13" s="1863"/>
      <c r="J13" s="1863"/>
      <c r="K13" s="1863"/>
      <c r="L13" s="1863"/>
      <c r="M13" s="1863"/>
      <c r="N13" s="1863"/>
      <c r="O13" s="1863"/>
      <c r="P13" s="1863"/>
      <c r="Q13" s="1863"/>
      <c r="R13" s="1863"/>
      <c r="S13" s="1863"/>
      <c r="T13" s="1863"/>
      <c r="U13" s="1863"/>
      <c r="V13" s="101"/>
      <c r="W13" s="101"/>
      <c r="X13" s="101"/>
      <c r="Y13" s="101"/>
      <c r="Z13" s="101"/>
      <c r="AA13" s="101"/>
      <c r="AB13" s="101"/>
      <c r="AC13" s="101"/>
      <c r="AD13" s="101"/>
      <c r="AE13" s="101"/>
      <c r="AF13" s="101"/>
      <c r="AG13" s="101"/>
      <c r="AH13" s="101"/>
      <c r="AI13" s="101"/>
      <c r="AJ13" s="101"/>
      <c r="AK13" s="101"/>
      <c r="AL13" s="101"/>
      <c r="AM13" s="101"/>
      <c r="AN13" s="101"/>
      <c r="AO13" s="101"/>
      <c r="AP13" s="101"/>
      <c r="AQ13" s="101"/>
      <c r="AR13" s="101"/>
      <c r="AS13" s="101"/>
      <c r="AT13" s="101"/>
      <c r="AU13" s="90"/>
      <c r="AV13" s="102"/>
      <c r="AW13" s="102"/>
      <c r="AX13" s="102"/>
      <c r="AY13" s="1909" t="s">
        <v>3328</v>
      </c>
      <c r="AZ13" s="1909"/>
      <c r="BA13" s="1909"/>
      <c r="BB13" s="1909"/>
      <c r="BC13" s="1909"/>
      <c r="BD13" s="1909"/>
    </row>
    <row r="14" spans="1:56" s="104" customFormat="1" ht="19.5" customHeight="1" x14ac:dyDescent="0.2">
      <c r="A14" s="103"/>
      <c r="B14" s="1866" t="s">
        <v>1197</v>
      </c>
      <c r="C14" s="1867"/>
      <c r="D14" s="1867"/>
      <c r="E14" s="1867"/>
      <c r="F14" s="1867"/>
      <c r="G14" s="1867"/>
      <c r="H14" s="1868"/>
      <c r="I14" s="1866" t="s">
        <v>1198</v>
      </c>
      <c r="J14" s="1867"/>
      <c r="K14" s="1867"/>
      <c r="L14" s="1867"/>
      <c r="M14" s="1867"/>
      <c r="N14" s="1867"/>
      <c r="O14" s="1867"/>
      <c r="P14" s="1867"/>
      <c r="Q14" s="1867"/>
      <c r="R14" s="1867"/>
      <c r="S14" s="1867"/>
      <c r="T14" s="1867"/>
      <c r="U14" s="1868"/>
      <c r="V14" s="1866" t="s">
        <v>604</v>
      </c>
      <c r="W14" s="1867"/>
      <c r="X14" s="1867"/>
      <c r="Y14" s="1867"/>
      <c r="Z14" s="1867"/>
      <c r="AA14" s="1867"/>
      <c r="AB14" s="1867"/>
      <c r="AC14" s="1867"/>
      <c r="AD14" s="1867"/>
      <c r="AE14" s="1867"/>
      <c r="AF14" s="1867"/>
      <c r="AG14" s="1867"/>
      <c r="AH14" s="1867"/>
      <c r="AI14" s="1867"/>
      <c r="AJ14" s="1867"/>
      <c r="AK14" s="1867"/>
      <c r="AL14" s="1867"/>
      <c r="AM14" s="1867"/>
      <c r="AN14" s="1867"/>
      <c r="AO14" s="1867"/>
      <c r="AP14" s="1868"/>
      <c r="AQ14" s="576" t="s">
        <v>605</v>
      </c>
      <c r="AR14" s="1866" t="s">
        <v>605</v>
      </c>
      <c r="AS14" s="1867"/>
      <c r="AT14" s="1867"/>
      <c r="AU14" s="1867"/>
      <c r="AV14" s="1867"/>
      <c r="AW14" s="1868"/>
      <c r="AX14" s="102"/>
      <c r="AY14" s="1909"/>
      <c r="AZ14" s="1909"/>
      <c r="BA14" s="1909"/>
      <c r="BB14" s="1909"/>
      <c r="BC14" s="1909"/>
      <c r="BD14" s="1909"/>
    </row>
    <row r="15" spans="1:56" s="104" customFormat="1" ht="25.5" customHeight="1" x14ac:dyDescent="0.2">
      <c r="A15" s="105"/>
      <c r="B15" s="1869" t="s">
        <v>1316</v>
      </c>
      <c r="C15" s="1870"/>
      <c r="D15" s="1870"/>
      <c r="E15" s="1870"/>
      <c r="F15" s="1870"/>
      <c r="G15" s="1870"/>
      <c r="H15" s="1871"/>
      <c r="I15" s="1869" t="s">
        <v>1317</v>
      </c>
      <c r="J15" s="1870"/>
      <c r="K15" s="1870"/>
      <c r="L15" s="1870"/>
      <c r="M15" s="1870"/>
      <c r="N15" s="1870"/>
      <c r="O15" s="1870"/>
      <c r="P15" s="1870"/>
      <c r="Q15" s="1870"/>
      <c r="R15" s="1870"/>
      <c r="S15" s="1870"/>
      <c r="T15" s="1870"/>
      <c r="U15" s="1871"/>
      <c r="V15" s="1869" t="s">
        <v>2548</v>
      </c>
      <c r="W15" s="1870"/>
      <c r="X15" s="1870"/>
      <c r="Y15" s="1870"/>
      <c r="Z15" s="1870"/>
      <c r="AA15" s="1870"/>
      <c r="AB15" s="1870"/>
      <c r="AC15" s="1870"/>
      <c r="AD15" s="1870"/>
      <c r="AE15" s="1870"/>
      <c r="AF15" s="1870"/>
      <c r="AG15" s="1870"/>
      <c r="AH15" s="1870"/>
      <c r="AI15" s="1870"/>
      <c r="AJ15" s="1870"/>
      <c r="AK15" s="1870"/>
      <c r="AL15" s="1870"/>
      <c r="AM15" s="1870"/>
      <c r="AN15" s="1870"/>
      <c r="AO15" s="1870"/>
      <c r="AP15" s="1871"/>
      <c r="AQ15" s="106"/>
      <c r="AR15" s="1869"/>
      <c r="AS15" s="1870"/>
      <c r="AT15" s="1870"/>
      <c r="AU15" s="1870"/>
      <c r="AV15" s="1870"/>
      <c r="AW15" s="1871"/>
      <c r="AX15" s="102"/>
      <c r="AY15" s="1909"/>
      <c r="AZ15" s="1909"/>
      <c r="BA15" s="1909"/>
      <c r="BB15" s="1909"/>
      <c r="BC15" s="1909"/>
      <c r="BD15" s="1909"/>
    </row>
    <row r="16" spans="1:56" s="104" customFormat="1" ht="25.5" customHeight="1" x14ac:dyDescent="0.2">
      <c r="A16" s="105"/>
      <c r="B16" s="1869" t="s">
        <v>1338</v>
      </c>
      <c r="C16" s="1870"/>
      <c r="D16" s="1870"/>
      <c r="E16" s="1870"/>
      <c r="F16" s="1870"/>
      <c r="G16" s="1870"/>
      <c r="H16" s="1871"/>
      <c r="I16" s="1869" t="s">
        <v>3266</v>
      </c>
      <c r="J16" s="1870"/>
      <c r="K16" s="1870"/>
      <c r="L16" s="1870"/>
      <c r="M16" s="1870"/>
      <c r="N16" s="1870"/>
      <c r="O16" s="1870"/>
      <c r="P16" s="1870"/>
      <c r="Q16" s="1870"/>
      <c r="R16" s="1870"/>
      <c r="S16" s="1870"/>
      <c r="T16" s="1870"/>
      <c r="U16" s="1871"/>
      <c r="V16" s="1869" t="s">
        <v>806</v>
      </c>
      <c r="W16" s="1870"/>
      <c r="X16" s="1870"/>
      <c r="Y16" s="1870"/>
      <c r="Z16" s="1870"/>
      <c r="AA16" s="1870"/>
      <c r="AB16" s="1870"/>
      <c r="AC16" s="1870"/>
      <c r="AD16" s="1870"/>
      <c r="AE16" s="1870"/>
      <c r="AF16" s="1870"/>
      <c r="AG16" s="1870"/>
      <c r="AH16" s="1870"/>
      <c r="AI16" s="1870"/>
      <c r="AJ16" s="1870"/>
      <c r="AK16" s="1870"/>
      <c r="AL16" s="1870"/>
      <c r="AM16" s="1870"/>
      <c r="AN16" s="1870"/>
      <c r="AO16" s="1870"/>
      <c r="AP16" s="1871"/>
      <c r="AQ16" s="106"/>
      <c r="AR16" s="1869"/>
      <c r="AS16" s="1870"/>
      <c r="AT16" s="1870"/>
      <c r="AU16" s="1870"/>
      <c r="AV16" s="1870"/>
      <c r="AW16" s="1871"/>
      <c r="AX16" s="102"/>
      <c r="AY16" s="1909"/>
      <c r="AZ16" s="1909"/>
      <c r="BA16" s="1909"/>
      <c r="BB16" s="1909"/>
      <c r="BC16" s="1909"/>
      <c r="BD16" s="1909"/>
    </row>
    <row r="17" spans="1:56" ht="25.5" customHeight="1" x14ac:dyDescent="0.2">
      <c r="A17" s="105"/>
      <c r="B17" s="1869" t="s">
        <v>866</v>
      </c>
      <c r="C17" s="1870"/>
      <c r="D17" s="1870"/>
      <c r="E17" s="1870"/>
      <c r="F17" s="1870"/>
      <c r="G17" s="1870"/>
      <c r="H17" s="1871"/>
      <c r="I17" s="1869" t="s">
        <v>1336</v>
      </c>
      <c r="J17" s="1870"/>
      <c r="K17" s="1870"/>
      <c r="L17" s="1870"/>
      <c r="M17" s="1870"/>
      <c r="N17" s="1870"/>
      <c r="O17" s="1870"/>
      <c r="P17" s="1870"/>
      <c r="Q17" s="1870"/>
      <c r="R17" s="1870"/>
      <c r="S17" s="1870"/>
      <c r="T17" s="1870"/>
      <c r="U17" s="1871"/>
      <c r="V17" s="1869" t="s">
        <v>1337</v>
      </c>
      <c r="W17" s="1870"/>
      <c r="X17" s="1870"/>
      <c r="Y17" s="1870"/>
      <c r="Z17" s="1870"/>
      <c r="AA17" s="1870"/>
      <c r="AB17" s="1870"/>
      <c r="AC17" s="1870"/>
      <c r="AD17" s="1870"/>
      <c r="AE17" s="1870"/>
      <c r="AF17" s="1870"/>
      <c r="AG17" s="1870"/>
      <c r="AH17" s="1870"/>
      <c r="AI17" s="1870"/>
      <c r="AJ17" s="1870"/>
      <c r="AK17" s="1870"/>
      <c r="AL17" s="1870"/>
      <c r="AM17" s="1870"/>
      <c r="AN17" s="1870"/>
      <c r="AO17" s="1870"/>
      <c r="AP17" s="1871"/>
      <c r="AQ17" s="106"/>
      <c r="AR17" s="1869"/>
      <c r="AS17" s="1870"/>
      <c r="AT17" s="1870"/>
      <c r="AU17" s="1870"/>
      <c r="AV17" s="1870"/>
      <c r="AW17" s="1871"/>
      <c r="AX17" s="114"/>
      <c r="AY17" s="115"/>
      <c r="AZ17" s="116"/>
      <c r="BA17" s="116"/>
      <c r="BB17" s="116"/>
      <c r="BC17" s="115"/>
      <c r="BD17" s="108"/>
    </row>
    <row r="18" spans="1:56" x14ac:dyDescent="0.2">
      <c r="A18" s="107"/>
      <c r="B18" s="107"/>
      <c r="C18" s="107"/>
      <c r="D18" s="107"/>
      <c r="E18" s="108"/>
      <c r="F18" s="107"/>
      <c r="G18" s="107"/>
      <c r="H18" s="107"/>
      <c r="I18" s="107"/>
      <c r="J18" s="107"/>
      <c r="K18" s="107"/>
      <c r="L18" s="109"/>
      <c r="M18" s="109"/>
      <c r="N18" s="109"/>
      <c r="O18" s="109"/>
      <c r="P18" s="109"/>
      <c r="Q18" s="109"/>
      <c r="R18" s="109"/>
      <c r="S18" s="109"/>
      <c r="T18" s="109"/>
      <c r="U18" s="109"/>
      <c r="V18" s="108"/>
      <c r="W18" s="108"/>
      <c r="X18" s="108"/>
      <c r="Y18" s="108"/>
      <c r="Z18" s="108"/>
      <c r="AA18" s="108"/>
      <c r="AB18" s="108"/>
      <c r="AC18" s="108"/>
      <c r="AD18" s="108"/>
      <c r="AE18" s="108"/>
      <c r="AF18" s="108"/>
      <c r="AG18" s="108"/>
      <c r="AH18" s="108"/>
      <c r="AI18" s="108"/>
      <c r="AJ18" s="108"/>
      <c r="AK18" s="108"/>
      <c r="AL18" s="108"/>
      <c r="AM18" s="108"/>
      <c r="AN18" s="108"/>
      <c r="AO18" s="108"/>
      <c r="AP18" s="108"/>
      <c r="AQ18" s="108"/>
      <c r="AR18" s="108"/>
      <c r="AS18" s="108"/>
      <c r="AT18" s="108"/>
      <c r="AU18" s="108"/>
      <c r="AV18" s="109"/>
      <c r="AW18" s="109"/>
      <c r="AX18" s="109"/>
      <c r="AY18" s="108"/>
      <c r="AZ18" s="107"/>
      <c r="BA18" s="107"/>
      <c r="BB18" s="107"/>
      <c r="BC18" s="108"/>
      <c r="BD18" s="108"/>
    </row>
    <row r="19" spans="1:56" x14ac:dyDescent="0.2">
      <c r="A19" s="107"/>
      <c r="B19" s="107"/>
      <c r="C19" s="107"/>
      <c r="D19" s="107"/>
      <c r="E19" s="108"/>
      <c r="F19" s="107"/>
      <c r="G19" s="107"/>
      <c r="H19" s="107"/>
      <c r="I19" s="107"/>
      <c r="J19" s="107"/>
      <c r="K19" s="107"/>
      <c r="L19" s="109"/>
      <c r="M19" s="109"/>
      <c r="N19" s="109"/>
      <c r="O19" s="109"/>
      <c r="P19" s="109"/>
      <c r="Q19" s="109"/>
      <c r="R19" s="109"/>
      <c r="S19" s="109"/>
      <c r="T19" s="109"/>
      <c r="U19" s="109"/>
      <c r="V19" s="108"/>
      <c r="W19" s="108"/>
      <c r="X19" s="108"/>
      <c r="Y19" s="108"/>
      <c r="Z19" s="108"/>
      <c r="AA19" s="108"/>
      <c r="AB19" s="108"/>
      <c r="AC19" s="108"/>
      <c r="AD19" s="108"/>
      <c r="AE19" s="108"/>
      <c r="AF19" s="108"/>
      <c r="AG19" s="108"/>
      <c r="AH19" s="108"/>
      <c r="AI19" s="108"/>
      <c r="AJ19" s="108"/>
      <c r="AK19" s="108"/>
      <c r="AL19" s="108"/>
      <c r="AM19" s="108"/>
      <c r="AN19" s="108"/>
      <c r="AO19" s="108"/>
      <c r="AP19" s="108"/>
      <c r="AQ19" s="108"/>
      <c r="AR19" s="108"/>
      <c r="AS19" s="108"/>
      <c r="AT19" s="108"/>
      <c r="AU19" s="108"/>
      <c r="AV19" s="109"/>
      <c r="AW19" s="109"/>
      <c r="AX19" s="109"/>
      <c r="AY19" s="108"/>
      <c r="AZ19" s="107"/>
      <c r="BA19" s="107"/>
      <c r="BB19" s="107"/>
      <c r="BC19" s="108"/>
      <c r="BD19" s="108"/>
    </row>
    <row r="20" spans="1:56" x14ac:dyDescent="0.2">
      <c r="A20" s="107"/>
      <c r="B20" s="107"/>
      <c r="C20" s="107"/>
      <c r="D20" s="107"/>
      <c r="E20" s="108"/>
      <c r="F20" s="107"/>
      <c r="G20" s="107"/>
      <c r="H20" s="107"/>
      <c r="I20" s="107"/>
      <c r="J20" s="107"/>
      <c r="K20" s="107"/>
      <c r="L20" s="109"/>
      <c r="M20" s="109"/>
      <c r="N20" s="109"/>
      <c r="O20" s="109"/>
      <c r="P20" s="109"/>
      <c r="Q20" s="109"/>
      <c r="R20" s="109"/>
      <c r="S20" s="109"/>
      <c r="T20" s="109"/>
      <c r="U20" s="109"/>
      <c r="V20" s="108"/>
      <c r="W20" s="108"/>
      <c r="X20" s="108"/>
      <c r="Y20" s="108"/>
      <c r="Z20" s="108"/>
      <c r="AA20" s="108"/>
      <c r="AB20" s="108"/>
      <c r="AC20" s="108"/>
      <c r="AD20" s="108"/>
      <c r="AE20" s="108"/>
      <c r="AF20" s="108"/>
      <c r="AG20" s="108"/>
      <c r="AH20" s="108"/>
      <c r="AI20" s="108"/>
      <c r="AJ20" s="108"/>
      <c r="AK20" s="108"/>
      <c r="AL20" s="108"/>
      <c r="AM20" s="108"/>
      <c r="AN20" s="108"/>
      <c r="AO20" s="108"/>
      <c r="AP20" s="108"/>
      <c r="AQ20" s="108"/>
      <c r="AR20" s="108"/>
      <c r="AS20" s="108"/>
      <c r="AT20" s="108"/>
      <c r="AU20" s="108"/>
      <c r="AV20" s="109"/>
      <c r="AW20" s="109"/>
      <c r="AX20" s="109"/>
      <c r="AY20" s="108"/>
      <c r="AZ20" s="107"/>
      <c r="BA20" s="107"/>
      <c r="BB20" s="107"/>
      <c r="BC20" s="108"/>
      <c r="BD20" s="108"/>
    </row>
    <row r="21" spans="1:56" x14ac:dyDescent="0.2">
      <c r="A21" s="107"/>
      <c r="B21" s="107"/>
      <c r="C21" s="107"/>
      <c r="D21" s="107"/>
      <c r="E21" s="108"/>
      <c r="F21" s="107"/>
      <c r="G21" s="107"/>
      <c r="H21" s="107"/>
      <c r="I21" s="107"/>
      <c r="J21" s="107"/>
      <c r="K21" s="107"/>
      <c r="L21" s="109"/>
      <c r="M21" s="109"/>
      <c r="N21" s="109"/>
      <c r="O21" s="109"/>
      <c r="P21" s="109"/>
      <c r="Q21" s="109"/>
      <c r="R21" s="109"/>
      <c r="S21" s="109"/>
      <c r="T21" s="109"/>
      <c r="U21" s="109"/>
      <c r="V21" s="108"/>
      <c r="W21" s="108"/>
      <c r="X21" s="108"/>
      <c r="Y21" s="108"/>
      <c r="Z21" s="108"/>
      <c r="AA21" s="108"/>
      <c r="AB21" s="108"/>
      <c r="AC21" s="108"/>
      <c r="AD21" s="108"/>
      <c r="AE21" s="108"/>
      <c r="AF21" s="108"/>
      <c r="AG21" s="108"/>
      <c r="AH21" s="108"/>
      <c r="AI21" s="108"/>
      <c r="AJ21" s="108"/>
      <c r="AK21" s="108"/>
      <c r="AL21" s="108"/>
      <c r="AM21" s="108"/>
      <c r="AN21" s="108"/>
      <c r="AO21" s="108"/>
      <c r="AP21" s="108"/>
      <c r="AQ21" s="108"/>
      <c r="AR21" s="108"/>
      <c r="AS21" s="108"/>
      <c r="AT21" s="108"/>
      <c r="AU21" s="108"/>
      <c r="AV21" s="109"/>
      <c r="AW21" s="109"/>
      <c r="AX21" s="109"/>
      <c r="AY21" s="108"/>
      <c r="AZ21" s="107"/>
      <c r="BA21" s="107"/>
      <c r="BB21" s="107"/>
      <c r="BC21" s="108"/>
      <c r="BD21" s="108"/>
    </row>
    <row r="22" spans="1:56" x14ac:dyDescent="0.2">
      <c r="A22" s="107"/>
      <c r="B22" s="107"/>
      <c r="C22" s="107"/>
      <c r="D22" s="107"/>
      <c r="E22" s="108"/>
      <c r="F22" s="107"/>
      <c r="G22" s="107"/>
      <c r="H22" s="107"/>
      <c r="I22" s="107"/>
      <c r="J22" s="107"/>
      <c r="K22" s="107"/>
      <c r="L22" s="109"/>
      <c r="M22" s="109"/>
      <c r="N22" s="109"/>
      <c r="O22" s="109"/>
      <c r="P22" s="109"/>
      <c r="Q22" s="109"/>
      <c r="R22" s="109"/>
      <c r="S22" s="109"/>
      <c r="T22" s="109"/>
      <c r="U22" s="109"/>
      <c r="V22" s="108"/>
      <c r="W22" s="108"/>
      <c r="X22" s="108"/>
      <c r="Y22" s="108"/>
      <c r="Z22" s="108"/>
      <c r="AA22" s="108"/>
      <c r="AB22" s="108"/>
      <c r="AC22" s="108"/>
      <c r="AD22" s="108"/>
      <c r="AE22" s="108"/>
      <c r="AF22" s="108"/>
      <c r="AG22" s="108"/>
      <c r="AH22" s="108"/>
      <c r="AI22" s="108"/>
      <c r="AJ22" s="108"/>
      <c r="AK22" s="108"/>
      <c r="AL22" s="108"/>
      <c r="AM22" s="108"/>
      <c r="AN22" s="108"/>
      <c r="AO22" s="108"/>
      <c r="AP22" s="108"/>
      <c r="AQ22" s="108"/>
      <c r="AR22" s="108"/>
      <c r="AS22" s="108"/>
      <c r="AT22" s="108"/>
      <c r="AU22" s="108"/>
      <c r="AV22" s="109"/>
      <c r="AW22" s="109"/>
      <c r="AX22" s="109"/>
      <c r="AY22" s="108"/>
      <c r="AZ22" s="107"/>
      <c r="BA22" s="107"/>
      <c r="BB22" s="107"/>
      <c r="BC22" s="108"/>
      <c r="BD22" s="108"/>
    </row>
    <row r="23" spans="1:56" x14ac:dyDescent="0.2">
      <c r="A23" s="107"/>
      <c r="B23" s="107"/>
      <c r="C23" s="107"/>
      <c r="D23" s="107"/>
      <c r="E23" s="108"/>
      <c r="F23" s="107"/>
      <c r="G23" s="107"/>
      <c r="H23" s="107"/>
      <c r="I23" s="107"/>
      <c r="J23" s="107"/>
      <c r="K23" s="107"/>
      <c r="L23" s="109"/>
      <c r="M23" s="109"/>
      <c r="N23" s="109"/>
      <c r="O23" s="109"/>
      <c r="P23" s="109"/>
      <c r="Q23" s="109"/>
      <c r="R23" s="109"/>
      <c r="S23" s="109"/>
      <c r="T23" s="109"/>
      <c r="U23" s="109"/>
      <c r="V23" s="108"/>
      <c r="W23" s="108"/>
      <c r="X23" s="108"/>
      <c r="Y23" s="108"/>
      <c r="Z23" s="108"/>
      <c r="AA23" s="108"/>
      <c r="AB23" s="108"/>
      <c r="AC23" s="108"/>
      <c r="AD23" s="108"/>
      <c r="AE23" s="108"/>
      <c r="AF23" s="108"/>
      <c r="AG23" s="108"/>
      <c r="AH23" s="108"/>
      <c r="AI23" s="108"/>
      <c r="AJ23" s="108"/>
      <c r="AK23" s="108"/>
      <c r="AL23" s="108"/>
      <c r="AM23" s="108"/>
      <c r="AN23" s="108"/>
      <c r="AO23" s="108"/>
      <c r="AP23" s="108"/>
      <c r="AQ23" s="108"/>
      <c r="AR23" s="108"/>
      <c r="AS23" s="108"/>
      <c r="AT23" s="108"/>
      <c r="AU23" s="108"/>
      <c r="AV23" s="109"/>
      <c r="AW23" s="109"/>
      <c r="AX23" s="109"/>
      <c r="AY23" s="108"/>
      <c r="AZ23" s="107"/>
      <c r="BA23" s="107"/>
      <c r="BB23" s="107"/>
      <c r="BC23" s="108"/>
      <c r="BD23" s="108"/>
    </row>
    <row r="24" spans="1:56" x14ac:dyDescent="0.2">
      <c r="A24" s="107"/>
      <c r="B24" s="107"/>
      <c r="C24" s="107"/>
      <c r="D24" s="107"/>
      <c r="E24" s="108"/>
      <c r="F24" s="107"/>
      <c r="G24" s="107"/>
      <c r="H24" s="107"/>
      <c r="I24" s="107"/>
      <c r="J24" s="107"/>
      <c r="K24" s="107"/>
      <c r="L24" s="109"/>
      <c r="M24" s="109"/>
      <c r="N24" s="109"/>
      <c r="O24" s="109"/>
      <c r="P24" s="109"/>
      <c r="Q24" s="109"/>
      <c r="R24" s="109"/>
      <c r="S24" s="109"/>
      <c r="T24" s="109"/>
      <c r="U24" s="109"/>
      <c r="V24" s="108"/>
      <c r="W24" s="108"/>
      <c r="X24" s="108"/>
      <c r="Y24" s="108"/>
      <c r="Z24" s="108"/>
      <c r="AA24" s="108"/>
      <c r="AB24" s="108"/>
      <c r="AC24" s="108"/>
      <c r="AD24" s="108"/>
      <c r="AE24" s="108"/>
      <c r="AF24" s="108"/>
      <c r="AG24" s="108"/>
      <c r="AH24" s="108"/>
      <c r="AI24" s="108"/>
      <c r="AJ24" s="108"/>
      <c r="AK24" s="108"/>
      <c r="AL24" s="108"/>
      <c r="AM24" s="108"/>
      <c r="AN24" s="108"/>
      <c r="AO24" s="108"/>
      <c r="AP24" s="108"/>
      <c r="AQ24" s="108"/>
      <c r="AR24" s="108"/>
      <c r="AS24" s="108"/>
      <c r="AT24" s="108"/>
      <c r="AU24" s="108"/>
      <c r="AV24" s="109"/>
      <c r="AW24" s="109"/>
      <c r="AX24" s="109"/>
      <c r="AY24" s="108"/>
      <c r="AZ24" s="107"/>
      <c r="BA24" s="107"/>
      <c r="BB24" s="107"/>
      <c r="BC24" s="108"/>
      <c r="BD24" s="108"/>
    </row>
    <row r="25" spans="1:56" x14ac:dyDescent="0.2">
      <c r="A25" s="107"/>
      <c r="B25" s="107"/>
      <c r="C25" s="107"/>
      <c r="D25" s="107"/>
      <c r="E25" s="108"/>
      <c r="F25" s="107"/>
      <c r="G25" s="107"/>
      <c r="H25" s="107"/>
      <c r="I25" s="107"/>
      <c r="J25" s="107"/>
      <c r="K25" s="107"/>
      <c r="L25" s="109"/>
      <c r="M25" s="109"/>
      <c r="N25" s="109"/>
      <c r="O25" s="109"/>
      <c r="P25" s="109"/>
      <c r="Q25" s="109"/>
      <c r="R25" s="109"/>
      <c r="S25" s="109"/>
      <c r="T25" s="109"/>
      <c r="U25" s="109"/>
      <c r="V25" s="108"/>
      <c r="W25" s="108"/>
      <c r="X25" s="108"/>
      <c r="Y25" s="108"/>
      <c r="Z25" s="108"/>
      <c r="AA25" s="108"/>
      <c r="AB25" s="108"/>
      <c r="AC25" s="108"/>
      <c r="AD25" s="108"/>
      <c r="AE25" s="108"/>
      <c r="AF25" s="108"/>
      <c r="AG25" s="108"/>
      <c r="AH25" s="108"/>
      <c r="AI25" s="108"/>
      <c r="AJ25" s="108"/>
      <c r="AK25" s="108"/>
      <c r="AL25" s="108"/>
      <c r="AM25" s="108"/>
      <c r="AN25" s="108"/>
      <c r="AO25" s="108"/>
      <c r="AP25" s="108"/>
      <c r="AQ25" s="108"/>
      <c r="AR25" s="108"/>
      <c r="AS25" s="108"/>
      <c r="AT25" s="108"/>
      <c r="AU25" s="108"/>
      <c r="AV25" s="109"/>
      <c r="AW25" s="109"/>
      <c r="AX25" s="109"/>
      <c r="AY25" s="108"/>
      <c r="AZ25" s="107"/>
      <c r="BA25" s="107"/>
      <c r="BB25" s="107"/>
      <c r="BC25" s="108"/>
      <c r="BD25" s="108"/>
    </row>
    <row r="26" spans="1:56" x14ac:dyDescent="0.2">
      <c r="A26" s="107"/>
      <c r="B26" s="107"/>
      <c r="C26" s="107"/>
      <c r="D26" s="107"/>
      <c r="E26" s="108"/>
      <c r="F26" s="107"/>
      <c r="G26" s="107"/>
      <c r="H26" s="107"/>
      <c r="I26" s="107"/>
      <c r="J26" s="107"/>
      <c r="K26" s="107"/>
      <c r="L26" s="109"/>
      <c r="M26" s="109"/>
      <c r="N26" s="109"/>
      <c r="O26" s="109"/>
      <c r="P26" s="109"/>
      <c r="Q26" s="109"/>
      <c r="R26" s="109"/>
      <c r="S26" s="109"/>
      <c r="T26" s="109"/>
      <c r="U26" s="109"/>
      <c r="V26" s="108"/>
      <c r="W26" s="108"/>
      <c r="X26" s="108"/>
      <c r="Y26" s="108"/>
      <c r="Z26" s="108"/>
      <c r="AA26" s="108"/>
      <c r="AB26" s="108"/>
      <c r="AC26" s="108"/>
      <c r="AD26" s="108"/>
      <c r="AE26" s="108"/>
      <c r="AF26" s="108"/>
      <c r="AG26" s="108"/>
      <c r="AH26" s="108"/>
      <c r="AI26" s="108"/>
      <c r="AJ26" s="108"/>
      <c r="AK26" s="108"/>
      <c r="AL26" s="108"/>
      <c r="AM26" s="108"/>
      <c r="AN26" s="108"/>
      <c r="AO26" s="108"/>
      <c r="AP26" s="108"/>
      <c r="AQ26" s="108"/>
      <c r="AR26" s="108"/>
      <c r="AS26" s="108"/>
      <c r="AT26" s="108"/>
      <c r="AU26" s="108"/>
      <c r="AV26" s="109"/>
      <c r="AW26" s="109"/>
      <c r="AX26" s="109"/>
      <c r="AY26" s="108"/>
      <c r="AZ26" s="107"/>
      <c r="BA26" s="107"/>
      <c r="BB26" s="107"/>
      <c r="BC26" s="108"/>
      <c r="BD26" s="108"/>
    </row>
    <row r="27" spans="1:56" x14ac:dyDescent="0.2">
      <c r="A27" s="107"/>
      <c r="B27" s="107"/>
      <c r="C27" s="107"/>
      <c r="D27" s="107"/>
      <c r="E27" s="108"/>
      <c r="F27" s="107"/>
      <c r="G27" s="107"/>
      <c r="H27" s="107"/>
      <c r="I27" s="107"/>
      <c r="J27" s="107"/>
      <c r="K27" s="107"/>
      <c r="L27" s="109"/>
      <c r="M27" s="109"/>
      <c r="N27" s="109"/>
      <c r="O27" s="109"/>
      <c r="P27" s="109"/>
      <c r="Q27" s="109"/>
      <c r="R27" s="109"/>
      <c r="S27" s="109"/>
      <c r="T27" s="109"/>
      <c r="U27" s="109"/>
      <c r="V27" s="108"/>
      <c r="W27" s="108"/>
      <c r="X27" s="108"/>
      <c r="Y27" s="108"/>
      <c r="Z27" s="108"/>
      <c r="AA27" s="108"/>
      <c r="AB27" s="108"/>
      <c r="AC27" s="108"/>
      <c r="AD27" s="108"/>
      <c r="AE27" s="108"/>
      <c r="AF27" s="108"/>
      <c r="AG27" s="108"/>
      <c r="AH27" s="108"/>
      <c r="AI27" s="108"/>
      <c r="AJ27" s="108"/>
      <c r="AK27" s="108"/>
      <c r="AL27" s="108"/>
      <c r="AM27" s="108"/>
      <c r="AN27" s="108"/>
      <c r="AO27" s="108"/>
      <c r="AP27" s="108"/>
      <c r="AQ27" s="108"/>
      <c r="AR27" s="108"/>
      <c r="AS27" s="108"/>
      <c r="AT27" s="108"/>
      <c r="AU27" s="108"/>
      <c r="AV27" s="109"/>
      <c r="AW27" s="109"/>
      <c r="AX27" s="109"/>
      <c r="AY27" s="108"/>
      <c r="AZ27" s="107"/>
      <c r="BA27" s="107"/>
      <c r="BB27" s="107"/>
      <c r="BC27" s="108"/>
      <c r="BD27" s="108"/>
    </row>
    <row r="28" spans="1:56" x14ac:dyDescent="0.2">
      <c r="A28" s="107"/>
      <c r="B28" s="107"/>
      <c r="C28" s="107"/>
      <c r="D28" s="107"/>
      <c r="E28" s="108"/>
      <c r="F28" s="107"/>
      <c r="G28" s="107"/>
      <c r="H28" s="107"/>
      <c r="I28" s="107"/>
      <c r="J28" s="107"/>
      <c r="K28" s="107"/>
      <c r="L28" s="109"/>
      <c r="M28" s="109"/>
      <c r="N28" s="109"/>
      <c r="O28" s="109"/>
      <c r="P28" s="109"/>
      <c r="Q28" s="109"/>
      <c r="R28" s="109"/>
      <c r="S28" s="109"/>
      <c r="T28" s="109"/>
      <c r="U28" s="109"/>
      <c r="V28" s="108"/>
      <c r="W28" s="108"/>
      <c r="X28" s="108"/>
      <c r="Y28" s="108"/>
      <c r="Z28" s="108"/>
      <c r="AA28" s="108"/>
      <c r="AB28" s="108"/>
      <c r="AC28" s="108"/>
      <c r="AD28" s="108"/>
      <c r="AE28" s="108"/>
      <c r="AF28" s="108"/>
      <c r="AG28" s="108"/>
      <c r="AH28" s="108"/>
      <c r="AI28" s="108"/>
      <c r="AJ28" s="108"/>
      <c r="AK28" s="108"/>
      <c r="AL28" s="108"/>
      <c r="AM28" s="108"/>
      <c r="AN28" s="108"/>
      <c r="AO28" s="108"/>
      <c r="AP28" s="108"/>
      <c r="AQ28" s="108"/>
      <c r="AR28" s="108"/>
      <c r="AS28" s="108"/>
      <c r="AT28" s="108"/>
      <c r="AU28" s="108"/>
      <c r="AV28" s="109"/>
      <c r="AW28" s="109"/>
      <c r="AX28" s="109"/>
      <c r="AY28" s="108"/>
      <c r="AZ28" s="107"/>
      <c r="BA28" s="107"/>
      <c r="BB28" s="107"/>
      <c r="BC28" s="108"/>
      <c r="BD28" s="108"/>
    </row>
    <row r="29" spans="1:56" x14ac:dyDescent="0.2">
      <c r="A29" s="107"/>
      <c r="B29" s="107"/>
      <c r="C29" s="107"/>
      <c r="D29" s="107"/>
      <c r="E29" s="108"/>
      <c r="F29" s="107"/>
      <c r="G29" s="107"/>
      <c r="H29" s="107"/>
      <c r="I29" s="107"/>
      <c r="J29" s="107"/>
      <c r="K29" s="107"/>
      <c r="L29" s="109"/>
      <c r="M29" s="109"/>
      <c r="N29" s="109"/>
      <c r="O29" s="109"/>
      <c r="P29" s="109"/>
      <c r="Q29" s="109"/>
      <c r="R29" s="109"/>
      <c r="S29" s="109"/>
      <c r="T29" s="109"/>
      <c r="U29" s="109"/>
      <c r="V29" s="108"/>
      <c r="W29" s="108"/>
      <c r="X29" s="108"/>
      <c r="Y29" s="108"/>
      <c r="Z29" s="108"/>
      <c r="AA29" s="108"/>
      <c r="AB29" s="108"/>
      <c r="AC29" s="108"/>
      <c r="AD29" s="108"/>
      <c r="AE29" s="108"/>
      <c r="AF29" s="108"/>
      <c r="AG29" s="108"/>
      <c r="AH29" s="108"/>
      <c r="AI29" s="108"/>
      <c r="AJ29" s="108"/>
      <c r="AK29" s="108"/>
      <c r="AL29" s="108"/>
      <c r="AM29" s="108"/>
      <c r="AN29" s="108"/>
      <c r="AO29" s="108"/>
      <c r="AP29" s="108"/>
      <c r="AQ29" s="108"/>
      <c r="AR29" s="108"/>
      <c r="AS29" s="108"/>
      <c r="AT29" s="108"/>
      <c r="AU29" s="108"/>
      <c r="AV29" s="109"/>
      <c r="AW29" s="109"/>
      <c r="AX29" s="109"/>
      <c r="AY29" s="108"/>
      <c r="AZ29" s="107"/>
      <c r="BA29" s="107"/>
      <c r="BB29" s="107"/>
      <c r="BC29" s="108"/>
      <c r="BD29" s="108"/>
    </row>
    <row r="30" spans="1:56" x14ac:dyDescent="0.2">
      <c r="A30" s="107"/>
      <c r="B30" s="107"/>
      <c r="C30" s="107"/>
      <c r="D30" s="107"/>
      <c r="E30" s="108"/>
      <c r="F30" s="107"/>
      <c r="G30" s="107"/>
      <c r="H30" s="107"/>
      <c r="I30" s="107"/>
      <c r="J30" s="107"/>
      <c r="K30" s="107"/>
      <c r="L30" s="109"/>
      <c r="M30" s="109"/>
      <c r="N30" s="109"/>
      <c r="O30" s="109"/>
      <c r="P30" s="109"/>
      <c r="Q30" s="109"/>
      <c r="R30" s="109"/>
      <c r="S30" s="109"/>
      <c r="T30" s="109"/>
      <c r="U30" s="109"/>
      <c r="V30" s="108"/>
      <c r="W30" s="108"/>
      <c r="X30" s="108"/>
      <c r="Y30" s="108"/>
      <c r="Z30" s="108"/>
      <c r="AA30" s="108"/>
      <c r="AB30" s="108"/>
      <c r="AC30" s="108"/>
      <c r="AD30" s="108"/>
      <c r="AE30" s="108"/>
      <c r="AF30" s="108"/>
      <c r="AG30" s="108"/>
      <c r="AH30" s="108"/>
      <c r="AI30" s="108"/>
      <c r="AJ30" s="108"/>
      <c r="AK30" s="108"/>
      <c r="AL30" s="108"/>
      <c r="AM30" s="108"/>
      <c r="AN30" s="108"/>
      <c r="AO30" s="108"/>
      <c r="AP30" s="108"/>
      <c r="AQ30" s="108"/>
      <c r="AR30" s="108"/>
      <c r="AS30" s="108"/>
      <c r="AT30" s="108"/>
      <c r="AU30" s="108"/>
      <c r="AV30" s="109"/>
      <c r="AW30" s="109"/>
      <c r="AX30" s="109"/>
      <c r="AY30" s="108"/>
      <c r="AZ30" s="107"/>
      <c r="BA30" s="107"/>
      <c r="BB30" s="107"/>
      <c r="BC30" s="108"/>
      <c r="BD30" s="108"/>
    </row>
    <row r="31" spans="1:56" x14ac:dyDescent="0.2">
      <c r="A31" s="107"/>
      <c r="B31" s="107"/>
      <c r="C31" s="107"/>
      <c r="D31" s="107"/>
      <c r="E31" s="108"/>
      <c r="F31" s="107"/>
      <c r="G31" s="107"/>
      <c r="H31" s="107"/>
      <c r="I31" s="107"/>
      <c r="J31" s="107"/>
      <c r="K31" s="107"/>
      <c r="L31" s="109"/>
      <c r="M31" s="109"/>
      <c r="N31" s="109"/>
      <c r="O31" s="109"/>
      <c r="P31" s="109"/>
      <c r="Q31" s="109"/>
      <c r="R31" s="109"/>
      <c r="S31" s="109"/>
      <c r="T31" s="109"/>
      <c r="U31" s="109"/>
      <c r="V31" s="108"/>
      <c r="W31" s="108"/>
      <c r="X31" s="108"/>
      <c r="Y31" s="108"/>
      <c r="Z31" s="108"/>
      <c r="AA31" s="108"/>
      <c r="AB31" s="108"/>
      <c r="AC31" s="108"/>
      <c r="AD31" s="108"/>
      <c r="AE31" s="108"/>
      <c r="AF31" s="108"/>
      <c r="AG31" s="108"/>
      <c r="AH31" s="108"/>
      <c r="AI31" s="108"/>
      <c r="AJ31" s="108"/>
      <c r="AK31" s="108"/>
      <c r="AL31" s="108"/>
      <c r="AM31" s="108"/>
      <c r="AN31" s="108"/>
      <c r="AO31" s="108"/>
      <c r="AP31" s="108"/>
      <c r="AQ31" s="108"/>
      <c r="AR31" s="108"/>
      <c r="AS31" s="108"/>
      <c r="AT31" s="108"/>
      <c r="AU31" s="108"/>
      <c r="AV31" s="109"/>
      <c r="AW31" s="109"/>
      <c r="AX31" s="109"/>
      <c r="AY31" s="108"/>
      <c r="AZ31" s="107"/>
      <c r="BA31" s="107"/>
      <c r="BB31" s="107"/>
      <c r="BC31" s="108"/>
      <c r="BD31" s="108"/>
    </row>
    <row r="32" spans="1:56" x14ac:dyDescent="0.2">
      <c r="A32" s="107"/>
      <c r="B32" s="107"/>
      <c r="C32" s="107"/>
      <c r="D32" s="107"/>
      <c r="E32" s="108"/>
      <c r="F32" s="107"/>
      <c r="G32" s="107"/>
      <c r="H32" s="107"/>
      <c r="I32" s="107"/>
      <c r="J32" s="107"/>
      <c r="K32" s="107"/>
      <c r="L32" s="109"/>
      <c r="M32" s="109"/>
      <c r="N32" s="109"/>
      <c r="O32" s="109"/>
      <c r="P32" s="109"/>
      <c r="Q32" s="109"/>
      <c r="R32" s="109"/>
      <c r="S32" s="109"/>
      <c r="T32" s="109"/>
      <c r="U32" s="109"/>
      <c r="V32" s="108"/>
      <c r="W32" s="108"/>
      <c r="X32" s="108"/>
      <c r="Y32" s="108"/>
      <c r="Z32" s="108"/>
      <c r="AA32" s="108"/>
      <c r="AB32" s="108"/>
      <c r="AC32" s="108"/>
      <c r="AD32" s="108"/>
      <c r="AE32" s="108"/>
      <c r="AF32" s="108"/>
      <c r="AG32" s="108"/>
      <c r="AH32" s="108"/>
      <c r="AI32" s="108"/>
      <c r="AJ32" s="108"/>
      <c r="AK32" s="108"/>
      <c r="AL32" s="108"/>
      <c r="AM32" s="108"/>
      <c r="AN32" s="108"/>
      <c r="AO32" s="108"/>
      <c r="AP32" s="108"/>
      <c r="AQ32" s="108"/>
      <c r="AR32" s="108"/>
      <c r="AS32" s="108"/>
      <c r="AT32" s="108"/>
      <c r="AU32" s="108"/>
      <c r="AV32" s="109"/>
      <c r="AW32" s="109"/>
      <c r="AX32" s="109"/>
      <c r="AY32" s="108"/>
      <c r="AZ32" s="107"/>
      <c r="BA32" s="107"/>
      <c r="BB32" s="107"/>
      <c r="BC32" s="108"/>
      <c r="BD32" s="108"/>
    </row>
    <row r="33" spans="1:56" x14ac:dyDescent="0.2">
      <c r="A33" s="107"/>
      <c r="B33" s="107"/>
      <c r="C33" s="107"/>
      <c r="D33" s="107"/>
      <c r="E33" s="108"/>
      <c r="F33" s="107"/>
      <c r="G33" s="107"/>
      <c r="H33" s="107"/>
      <c r="I33" s="107"/>
      <c r="J33" s="107"/>
      <c r="K33" s="107"/>
      <c r="L33" s="109"/>
      <c r="M33" s="109"/>
      <c r="N33" s="109"/>
      <c r="O33" s="109"/>
      <c r="P33" s="109"/>
      <c r="Q33" s="109"/>
      <c r="R33" s="109"/>
      <c r="S33" s="109"/>
      <c r="T33" s="109"/>
      <c r="U33" s="109"/>
      <c r="V33" s="108"/>
      <c r="W33" s="108"/>
      <c r="X33" s="108"/>
      <c r="Y33" s="108"/>
      <c r="Z33" s="108"/>
      <c r="AA33" s="108"/>
      <c r="AB33" s="108"/>
      <c r="AC33" s="108"/>
      <c r="AD33" s="108"/>
      <c r="AE33" s="108"/>
      <c r="AF33" s="108"/>
      <c r="AG33" s="108"/>
      <c r="AH33" s="108"/>
      <c r="AI33" s="108"/>
      <c r="AJ33" s="108"/>
      <c r="AK33" s="108"/>
      <c r="AL33" s="108"/>
      <c r="AM33" s="108"/>
      <c r="AN33" s="108"/>
      <c r="AO33" s="108"/>
      <c r="AP33" s="108"/>
      <c r="AQ33" s="108"/>
      <c r="AR33" s="108"/>
      <c r="AS33" s="108"/>
      <c r="AT33" s="108"/>
      <c r="AU33" s="108"/>
      <c r="AV33" s="109"/>
      <c r="AW33" s="109"/>
      <c r="AX33" s="109"/>
      <c r="AY33" s="108"/>
      <c r="AZ33" s="107"/>
      <c r="BA33" s="107"/>
      <c r="BB33" s="107"/>
      <c r="BC33" s="108"/>
      <c r="BD33" s="108"/>
    </row>
    <row r="34" spans="1:56" x14ac:dyDescent="0.2">
      <c r="A34" s="107"/>
      <c r="B34" s="107"/>
      <c r="C34" s="107"/>
      <c r="D34" s="107"/>
      <c r="E34" s="108"/>
      <c r="F34" s="107"/>
      <c r="G34" s="107"/>
      <c r="H34" s="107"/>
      <c r="I34" s="107"/>
      <c r="J34" s="107"/>
      <c r="K34" s="107"/>
      <c r="L34" s="109"/>
      <c r="M34" s="109"/>
      <c r="N34" s="109"/>
      <c r="O34" s="109"/>
      <c r="P34" s="109"/>
      <c r="Q34" s="109"/>
      <c r="R34" s="109"/>
      <c r="S34" s="109"/>
      <c r="T34" s="109"/>
      <c r="U34" s="109"/>
      <c r="V34" s="108"/>
      <c r="W34" s="108"/>
      <c r="X34" s="108"/>
      <c r="Y34" s="108"/>
      <c r="Z34" s="108"/>
      <c r="AA34" s="108"/>
      <c r="AB34" s="108"/>
      <c r="AC34" s="108"/>
      <c r="AD34" s="108"/>
      <c r="AE34" s="108"/>
      <c r="AF34" s="108"/>
      <c r="AG34" s="108"/>
      <c r="AH34" s="108"/>
      <c r="AI34" s="108"/>
      <c r="AJ34" s="108"/>
      <c r="AK34" s="108"/>
      <c r="AL34" s="108"/>
      <c r="AM34" s="108"/>
      <c r="AN34" s="108"/>
      <c r="AO34" s="108"/>
      <c r="AP34" s="108"/>
      <c r="AQ34" s="108"/>
      <c r="AR34" s="108"/>
      <c r="AS34" s="108"/>
      <c r="AT34" s="108"/>
      <c r="AU34" s="108"/>
      <c r="AV34" s="109"/>
      <c r="AW34" s="109"/>
      <c r="AX34" s="109"/>
      <c r="AY34" s="108"/>
      <c r="AZ34" s="107"/>
      <c r="BA34" s="107"/>
      <c r="BB34" s="107"/>
      <c r="BC34" s="108"/>
      <c r="BD34" s="108"/>
    </row>
    <row r="35" spans="1:56" x14ac:dyDescent="0.2">
      <c r="A35" s="107"/>
      <c r="B35" s="107"/>
      <c r="C35" s="107"/>
      <c r="D35" s="107"/>
      <c r="E35" s="108"/>
      <c r="F35" s="107"/>
      <c r="G35" s="107"/>
      <c r="H35" s="107"/>
      <c r="I35" s="107"/>
      <c r="J35" s="107"/>
      <c r="K35" s="107"/>
      <c r="L35" s="109"/>
      <c r="M35" s="109"/>
      <c r="N35" s="109"/>
      <c r="O35" s="109"/>
      <c r="P35" s="109"/>
      <c r="Q35" s="109"/>
      <c r="R35" s="109"/>
      <c r="S35" s="109"/>
      <c r="T35" s="109"/>
      <c r="U35" s="109"/>
      <c r="V35" s="108"/>
      <c r="W35" s="108"/>
      <c r="X35" s="108"/>
      <c r="Y35" s="108"/>
      <c r="Z35" s="108"/>
      <c r="AA35" s="108"/>
      <c r="AB35" s="108"/>
      <c r="AC35" s="108"/>
      <c r="AD35" s="108"/>
      <c r="AE35" s="108"/>
      <c r="AF35" s="108"/>
      <c r="AG35" s="108"/>
      <c r="AH35" s="108"/>
      <c r="AI35" s="108"/>
      <c r="AJ35" s="108"/>
      <c r="AK35" s="108"/>
      <c r="AL35" s="108"/>
      <c r="AM35" s="108"/>
      <c r="AN35" s="108"/>
      <c r="AO35" s="108"/>
      <c r="AP35" s="108"/>
      <c r="AQ35" s="108"/>
      <c r="AR35" s="108"/>
      <c r="AS35" s="108"/>
      <c r="AT35" s="108"/>
      <c r="AU35" s="108"/>
      <c r="AV35" s="109"/>
      <c r="AW35" s="109"/>
      <c r="AX35" s="109"/>
      <c r="AY35" s="108"/>
      <c r="AZ35" s="107"/>
      <c r="BA35" s="107"/>
      <c r="BB35" s="107"/>
      <c r="BC35" s="108"/>
      <c r="BD35" s="108"/>
    </row>
    <row r="36" spans="1:56" x14ac:dyDescent="0.2">
      <c r="A36" s="107"/>
      <c r="B36" s="107"/>
      <c r="C36" s="107"/>
      <c r="D36" s="107"/>
      <c r="E36" s="108"/>
      <c r="F36" s="107"/>
      <c r="G36" s="107"/>
      <c r="H36" s="107"/>
      <c r="I36" s="107"/>
      <c r="J36" s="107"/>
      <c r="K36" s="107"/>
      <c r="L36" s="109"/>
      <c r="M36" s="109"/>
      <c r="N36" s="109"/>
      <c r="O36" s="109"/>
      <c r="P36" s="109"/>
      <c r="Q36" s="109"/>
      <c r="R36" s="109"/>
      <c r="S36" s="109"/>
      <c r="T36" s="109"/>
      <c r="U36" s="109"/>
      <c r="V36" s="108"/>
      <c r="W36" s="108"/>
      <c r="X36" s="108"/>
      <c r="Y36" s="108"/>
      <c r="Z36" s="108"/>
      <c r="AA36" s="108"/>
      <c r="AB36" s="108"/>
      <c r="AC36" s="108"/>
      <c r="AD36" s="108"/>
      <c r="AE36" s="108"/>
      <c r="AF36" s="108"/>
      <c r="AG36" s="108"/>
      <c r="AH36" s="108"/>
      <c r="AI36" s="108"/>
      <c r="AJ36" s="108"/>
      <c r="AK36" s="108"/>
      <c r="AL36" s="108"/>
      <c r="AM36" s="108"/>
      <c r="AN36" s="108"/>
      <c r="AO36" s="108"/>
      <c r="AP36" s="108"/>
      <c r="AQ36" s="108"/>
      <c r="AR36" s="108"/>
      <c r="AS36" s="108"/>
      <c r="AT36" s="108"/>
      <c r="AU36" s="108"/>
      <c r="AV36" s="109"/>
      <c r="AW36" s="109"/>
      <c r="AX36" s="109"/>
      <c r="AY36" s="108"/>
      <c r="AZ36" s="107"/>
      <c r="BA36" s="107"/>
      <c r="BB36" s="107"/>
      <c r="BC36" s="108"/>
      <c r="BD36" s="108"/>
    </row>
    <row r="37" spans="1:56" x14ac:dyDescent="0.2">
      <c r="A37" s="107"/>
      <c r="B37" s="107"/>
      <c r="C37" s="107"/>
      <c r="D37" s="107"/>
      <c r="E37" s="108"/>
      <c r="F37" s="107"/>
      <c r="G37" s="107"/>
      <c r="H37" s="107"/>
      <c r="I37" s="107"/>
      <c r="J37" s="107"/>
      <c r="K37" s="107"/>
      <c r="L37" s="109"/>
      <c r="M37" s="109"/>
      <c r="N37" s="109"/>
      <c r="O37" s="109"/>
      <c r="P37" s="109"/>
      <c r="Q37" s="109"/>
      <c r="R37" s="109"/>
      <c r="S37" s="109"/>
      <c r="T37" s="109"/>
      <c r="U37" s="109"/>
      <c r="V37" s="108"/>
      <c r="W37" s="108"/>
      <c r="X37" s="108"/>
      <c r="Y37" s="108"/>
      <c r="Z37" s="108"/>
      <c r="AA37" s="108"/>
      <c r="AB37" s="108"/>
      <c r="AC37" s="108"/>
      <c r="AD37" s="108"/>
      <c r="AE37" s="108"/>
      <c r="AF37" s="108"/>
      <c r="AG37" s="108"/>
      <c r="AH37" s="108"/>
      <c r="AI37" s="108"/>
      <c r="AJ37" s="108"/>
      <c r="AK37" s="108"/>
      <c r="AL37" s="108"/>
      <c r="AM37" s="108"/>
      <c r="AN37" s="108"/>
      <c r="AO37" s="108"/>
      <c r="AP37" s="108"/>
      <c r="AQ37" s="108"/>
      <c r="AR37" s="108"/>
      <c r="AS37" s="108"/>
      <c r="AT37" s="108"/>
      <c r="AU37" s="108"/>
      <c r="AV37" s="109"/>
      <c r="AW37" s="109"/>
      <c r="AX37" s="109"/>
      <c r="AY37" s="108"/>
      <c r="AZ37" s="107"/>
      <c r="BA37" s="107"/>
      <c r="BB37" s="107"/>
      <c r="BC37" s="108"/>
      <c r="BD37" s="108"/>
    </row>
    <row r="38" spans="1:56" x14ac:dyDescent="0.2">
      <c r="A38" s="107"/>
      <c r="B38" s="107"/>
      <c r="C38" s="107"/>
      <c r="D38" s="107"/>
      <c r="E38" s="108"/>
      <c r="F38" s="107"/>
      <c r="G38" s="107"/>
      <c r="H38" s="107"/>
      <c r="I38" s="107"/>
      <c r="J38" s="107"/>
      <c r="K38" s="107"/>
      <c r="L38" s="109"/>
      <c r="M38" s="109"/>
      <c r="N38" s="109"/>
      <c r="O38" s="109"/>
      <c r="P38" s="109"/>
      <c r="Q38" s="109"/>
      <c r="R38" s="109"/>
      <c r="S38" s="109"/>
      <c r="T38" s="109"/>
      <c r="U38" s="109"/>
      <c r="V38" s="108"/>
      <c r="W38" s="108"/>
      <c r="X38" s="108"/>
      <c r="Y38" s="108"/>
      <c r="Z38" s="108"/>
      <c r="AA38" s="108"/>
      <c r="AB38" s="108"/>
      <c r="AC38" s="108"/>
      <c r="AD38" s="108"/>
      <c r="AE38" s="108"/>
      <c r="AF38" s="108"/>
      <c r="AG38" s="108"/>
      <c r="AH38" s="108"/>
      <c r="AI38" s="108"/>
      <c r="AJ38" s="108"/>
      <c r="AK38" s="108"/>
      <c r="AL38" s="108"/>
      <c r="AM38" s="108"/>
      <c r="AN38" s="108"/>
      <c r="AO38" s="108"/>
      <c r="AP38" s="108"/>
      <c r="AQ38" s="108"/>
      <c r="AR38" s="108"/>
      <c r="AS38" s="108"/>
      <c r="AT38" s="108"/>
      <c r="AU38" s="108"/>
      <c r="AV38" s="109"/>
      <c r="AW38" s="109"/>
      <c r="AX38" s="109"/>
      <c r="AY38" s="108"/>
      <c r="AZ38" s="107"/>
      <c r="BA38" s="107"/>
      <c r="BB38" s="107"/>
      <c r="BC38" s="108"/>
      <c r="BD38" s="108"/>
    </row>
    <row r="39" spans="1:56" x14ac:dyDescent="0.2">
      <c r="A39" s="107"/>
      <c r="B39" s="107"/>
      <c r="C39" s="107"/>
      <c r="D39" s="107"/>
      <c r="E39" s="108"/>
      <c r="F39" s="107"/>
      <c r="G39" s="107"/>
      <c r="H39" s="107"/>
      <c r="I39" s="107"/>
      <c r="J39" s="107"/>
      <c r="K39" s="107"/>
      <c r="L39" s="109"/>
      <c r="M39" s="109"/>
      <c r="N39" s="109"/>
      <c r="O39" s="109"/>
      <c r="P39" s="109"/>
      <c r="Q39" s="109"/>
      <c r="R39" s="109"/>
      <c r="S39" s="109"/>
      <c r="T39" s="109"/>
      <c r="U39" s="109"/>
      <c r="V39" s="108"/>
      <c r="W39" s="108"/>
      <c r="X39" s="108"/>
      <c r="Y39" s="108"/>
      <c r="Z39" s="108"/>
      <c r="AA39" s="108"/>
      <c r="AB39" s="108"/>
      <c r="AC39" s="108"/>
      <c r="AD39" s="108"/>
      <c r="AE39" s="108"/>
      <c r="AF39" s="108"/>
      <c r="AG39" s="108"/>
      <c r="AH39" s="108"/>
      <c r="AI39" s="108"/>
      <c r="AJ39" s="108"/>
      <c r="AK39" s="108"/>
      <c r="AL39" s="108"/>
      <c r="AM39" s="108"/>
      <c r="AN39" s="108"/>
      <c r="AO39" s="108"/>
      <c r="AP39" s="108"/>
      <c r="AQ39" s="108"/>
      <c r="AR39" s="108"/>
      <c r="AS39" s="108"/>
      <c r="AT39" s="108"/>
      <c r="AU39" s="108"/>
      <c r="AV39" s="109"/>
      <c r="AW39" s="109"/>
      <c r="AX39" s="109"/>
      <c r="AY39" s="108"/>
      <c r="AZ39" s="107"/>
      <c r="BA39" s="107"/>
      <c r="BB39" s="107"/>
      <c r="BC39" s="108"/>
      <c r="BD39" s="108"/>
    </row>
    <row r="40" spans="1:56" x14ac:dyDescent="0.2">
      <c r="A40" s="107"/>
      <c r="B40" s="107"/>
      <c r="C40" s="107"/>
      <c r="D40" s="107"/>
      <c r="E40" s="108"/>
      <c r="F40" s="107"/>
      <c r="G40" s="107"/>
      <c r="H40" s="107"/>
      <c r="I40" s="107"/>
      <c r="J40" s="107"/>
      <c r="K40" s="107"/>
      <c r="L40" s="109"/>
      <c r="M40" s="109"/>
      <c r="N40" s="109"/>
      <c r="O40" s="109"/>
      <c r="P40" s="109"/>
      <c r="Q40" s="109"/>
      <c r="R40" s="109"/>
      <c r="S40" s="109"/>
      <c r="T40" s="109"/>
      <c r="U40" s="109"/>
      <c r="V40" s="108"/>
      <c r="W40" s="108"/>
      <c r="X40" s="108"/>
      <c r="Y40" s="108"/>
      <c r="Z40" s="108"/>
      <c r="AA40" s="108"/>
      <c r="AB40" s="108"/>
      <c r="AC40" s="108"/>
      <c r="AD40" s="108"/>
      <c r="AE40" s="108"/>
      <c r="AF40" s="108"/>
      <c r="AG40" s="108"/>
      <c r="AH40" s="108"/>
      <c r="AI40" s="108"/>
      <c r="AJ40" s="108"/>
      <c r="AK40" s="108"/>
      <c r="AL40" s="108"/>
      <c r="AM40" s="108"/>
      <c r="AN40" s="108"/>
      <c r="AO40" s="108"/>
      <c r="AP40" s="108"/>
      <c r="AQ40" s="108"/>
      <c r="AR40" s="108"/>
      <c r="AS40" s="108"/>
      <c r="AT40" s="108"/>
      <c r="AU40" s="108"/>
      <c r="AV40" s="109"/>
      <c r="AW40" s="109"/>
      <c r="AX40" s="109"/>
      <c r="AY40" s="108"/>
      <c r="AZ40" s="107"/>
      <c r="BA40" s="107"/>
      <c r="BB40" s="107"/>
      <c r="BC40" s="108"/>
      <c r="BD40" s="108"/>
    </row>
    <row r="41" spans="1:56" x14ac:dyDescent="0.2">
      <c r="A41" s="107"/>
      <c r="B41" s="107"/>
      <c r="C41" s="107"/>
      <c r="D41" s="107"/>
      <c r="E41" s="108"/>
      <c r="F41" s="107"/>
      <c r="G41" s="107"/>
      <c r="H41" s="107"/>
      <c r="I41" s="107"/>
      <c r="J41" s="107"/>
      <c r="K41" s="107"/>
      <c r="L41" s="109"/>
      <c r="M41" s="109"/>
      <c r="N41" s="109"/>
      <c r="O41" s="109"/>
      <c r="P41" s="109"/>
      <c r="Q41" s="109"/>
      <c r="R41" s="109"/>
      <c r="S41" s="109"/>
      <c r="T41" s="109"/>
      <c r="U41" s="109"/>
      <c r="V41" s="108"/>
      <c r="W41" s="108"/>
      <c r="X41" s="108"/>
      <c r="Y41" s="108"/>
      <c r="Z41" s="108"/>
      <c r="AA41" s="108"/>
      <c r="AB41" s="108"/>
      <c r="AC41" s="108"/>
      <c r="AD41" s="108"/>
      <c r="AE41" s="108"/>
      <c r="AF41" s="108"/>
      <c r="AG41" s="108"/>
      <c r="AH41" s="108"/>
      <c r="AI41" s="108"/>
      <c r="AJ41" s="108"/>
      <c r="AK41" s="108"/>
      <c r="AL41" s="108"/>
      <c r="AM41" s="108"/>
      <c r="AN41" s="108"/>
      <c r="AO41" s="108"/>
      <c r="AP41" s="108"/>
      <c r="AQ41" s="108"/>
      <c r="AR41" s="108"/>
      <c r="AS41" s="108"/>
      <c r="AT41" s="108"/>
      <c r="AU41" s="108"/>
      <c r="AV41" s="109"/>
      <c r="AW41" s="109"/>
      <c r="AX41" s="109"/>
      <c r="AY41" s="108"/>
      <c r="AZ41" s="107"/>
      <c r="BA41" s="107"/>
      <c r="BB41" s="107"/>
      <c r="BC41" s="108"/>
      <c r="BD41" s="108"/>
    </row>
    <row r="42" spans="1:56" x14ac:dyDescent="0.2">
      <c r="A42" s="107"/>
      <c r="B42" s="107"/>
      <c r="C42" s="107"/>
      <c r="D42" s="107"/>
      <c r="E42" s="108"/>
      <c r="F42" s="107"/>
      <c r="G42" s="107"/>
      <c r="H42" s="107"/>
      <c r="I42" s="107"/>
      <c r="J42" s="107"/>
      <c r="K42" s="107"/>
      <c r="L42" s="109"/>
      <c r="M42" s="109"/>
      <c r="N42" s="109"/>
      <c r="O42" s="109"/>
      <c r="P42" s="109"/>
      <c r="Q42" s="109"/>
      <c r="R42" s="109"/>
      <c r="S42" s="109"/>
      <c r="T42" s="109"/>
      <c r="U42" s="109"/>
      <c r="V42" s="108"/>
      <c r="W42" s="108"/>
      <c r="X42" s="108"/>
      <c r="Y42" s="108"/>
      <c r="Z42" s="108"/>
      <c r="AA42" s="108"/>
      <c r="AB42" s="108"/>
      <c r="AC42" s="108"/>
      <c r="AD42" s="108"/>
      <c r="AE42" s="108"/>
      <c r="AF42" s="108"/>
      <c r="AG42" s="108"/>
      <c r="AH42" s="108"/>
      <c r="AI42" s="108"/>
      <c r="AJ42" s="108"/>
      <c r="AK42" s="108"/>
      <c r="AL42" s="108"/>
      <c r="AM42" s="108"/>
      <c r="AN42" s="108"/>
      <c r="AO42" s="108"/>
      <c r="AP42" s="108"/>
      <c r="AQ42" s="108"/>
      <c r="AR42" s="108"/>
      <c r="AS42" s="108"/>
      <c r="AT42" s="108"/>
      <c r="AU42" s="108"/>
      <c r="AV42" s="109"/>
      <c r="AW42" s="109"/>
      <c r="AX42" s="109"/>
      <c r="AY42" s="108"/>
      <c r="AZ42" s="107"/>
      <c r="BA42" s="107"/>
      <c r="BB42" s="107"/>
      <c r="BC42" s="108"/>
      <c r="BD42" s="108"/>
    </row>
    <row r="43" spans="1:56" x14ac:dyDescent="0.2">
      <c r="A43" s="107"/>
      <c r="B43" s="107"/>
      <c r="C43" s="107"/>
      <c r="D43" s="107"/>
      <c r="E43" s="108"/>
      <c r="F43" s="107"/>
      <c r="G43" s="107"/>
      <c r="H43" s="107"/>
      <c r="I43" s="107"/>
      <c r="J43" s="107"/>
      <c r="K43" s="107"/>
      <c r="L43" s="109"/>
      <c r="M43" s="109"/>
      <c r="N43" s="109"/>
      <c r="O43" s="109"/>
      <c r="P43" s="109"/>
      <c r="Q43" s="109"/>
      <c r="R43" s="109"/>
      <c r="S43" s="109"/>
      <c r="T43" s="109"/>
      <c r="U43" s="109"/>
      <c r="V43" s="108"/>
      <c r="W43" s="108"/>
      <c r="X43" s="108"/>
      <c r="Y43" s="108"/>
      <c r="Z43" s="108"/>
      <c r="AA43" s="108"/>
      <c r="AB43" s="108"/>
      <c r="AC43" s="108"/>
      <c r="AD43" s="108"/>
      <c r="AE43" s="108"/>
      <c r="AF43" s="108"/>
      <c r="AG43" s="108"/>
      <c r="AH43" s="108"/>
      <c r="AI43" s="108"/>
      <c r="AJ43" s="108"/>
      <c r="AK43" s="108"/>
      <c r="AL43" s="108"/>
      <c r="AM43" s="108"/>
      <c r="AN43" s="108"/>
      <c r="AO43" s="108"/>
      <c r="AP43" s="108"/>
      <c r="AQ43" s="108"/>
      <c r="AR43" s="108"/>
      <c r="AS43" s="108"/>
      <c r="AT43" s="108"/>
      <c r="AU43" s="108"/>
      <c r="AV43" s="109"/>
      <c r="AW43" s="109"/>
      <c r="AX43" s="109"/>
      <c r="AY43" s="108"/>
      <c r="AZ43" s="107"/>
      <c r="BA43" s="107"/>
      <c r="BB43" s="107"/>
      <c r="BC43" s="108"/>
      <c r="BD43" s="108"/>
    </row>
    <row r="44" spans="1:56" x14ac:dyDescent="0.2">
      <c r="A44" s="107"/>
      <c r="B44" s="107"/>
      <c r="C44" s="107"/>
      <c r="D44" s="107"/>
      <c r="E44" s="108"/>
      <c r="F44" s="107"/>
      <c r="G44" s="107"/>
      <c r="H44" s="107"/>
      <c r="I44" s="107"/>
      <c r="J44" s="107"/>
      <c r="K44" s="107"/>
      <c r="L44" s="109"/>
      <c r="M44" s="109"/>
      <c r="N44" s="109"/>
      <c r="O44" s="109"/>
      <c r="P44" s="109"/>
      <c r="Q44" s="109"/>
      <c r="R44" s="109"/>
      <c r="S44" s="109"/>
      <c r="T44" s="109"/>
      <c r="U44" s="109"/>
      <c r="V44" s="108"/>
      <c r="W44" s="108"/>
      <c r="X44" s="108"/>
      <c r="Y44" s="108"/>
      <c r="Z44" s="108"/>
      <c r="AA44" s="108"/>
      <c r="AB44" s="108"/>
      <c r="AC44" s="108"/>
      <c r="AD44" s="108"/>
      <c r="AE44" s="108"/>
      <c r="AF44" s="108"/>
      <c r="AG44" s="108"/>
      <c r="AH44" s="108"/>
      <c r="AI44" s="108"/>
      <c r="AJ44" s="108"/>
      <c r="AK44" s="108"/>
      <c r="AL44" s="108"/>
      <c r="AM44" s="108"/>
      <c r="AN44" s="108"/>
      <c r="AO44" s="108"/>
      <c r="AP44" s="108"/>
      <c r="AQ44" s="108"/>
      <c r="AR44" s="108"/>
      <c r="AS44" s="108"/>
      <c r="AT44" s="108"/>
      <c r="AU44" s="108"/>
      <c r="AV44" s="109"/>
      <c r="AW44" s="109"/>
      <c r="AX44" s="109"/>
      <c r="AY44" s="108"/>
      <c r="AZ44" s="107"/>
      <c r="BA44" s="107"/>
      <c r="BB44" s="107"/>
      <c r="BC44" s="108"/>
      <c r="BD44" s="108"/>
    </row>
    <row r="45" spans="1:56" x14ac:dyDescent="0.2">
      <c r="A45" s="107"/>
      <c r="B45" s="107"/>
      <c r="C45" s="107"/>
      <c r="D45" s="107"/>
      <c r="E45" s="108"/>
      <c r="F45" s="107"/>
      <c r="G45" s="107"/>
      <c r="H45" s="107"/>
      <c r="I45" s="107"/>
      <c r="J45" s="107"/>
      <c r="K45" s="107"/>
      <c r="L45" s="109"/>
      <c r="M45" s="109"/>
      <c r="N45" s="109"/>
      <c r="O45" s="109"/>
      <c r="P45" s="109"/>
      <c r="Q45" s="109"/>
      <c r="R45" s="109"/>
      <c r="S45" s="109"/>
      <c r="T45" s="109"/>
      <c r="U45" s="109"/>
      <c r="V45" s="108"/>
      <c r="W45" s="108"/>
      <c r="X45" s="108"/>
      <c r="Y45" s="108"/>
      <c r="Z45" s="108"/>
      <c r="AA45" s="108"/>
      <c r="AB45" s="108"/>
      <c r="AC45" s="108"/>
      <c r="AD45" s="108"/>
      <c r="AE45" s="108"/>
      <c r="AF45" s="108"/>
      <c r="AG45" s="108"/>
      <c r="AH45" s="108"/>
      <c r="AI45" s="108"/>
      <c r="AJ45" s="108"/>
      <c r="AK45" s="108"/>
      <c r="AL45" s="108"/>
      <c r="AM45" s="108"/>
      <c r="AN45" s="108"/>
      <c r="AO45" s="108"/>
      <c r="AP45" s="108"/>
      <c r="AQ45" s="108"/>
      <c r="AR45" s="108"/>
      <c r="AS45" s="108"/>
      <c r="AT45" s="108"/>
      <c r="AU45" s="108"/>
      <c r="AV45" s="109"/>
      <c r="AW45" s="109"/>
      <c r="AX45" s="109"/>
      <c r="AY45" s="108"/>
      <c r="AZ45" s="107"/>
      <c r="BA45" s="107"/>
      <c r="BB45" s="107"/>
      <c r="BC45" s="108"/>
      <c r="BD45" s="108"/>
    </row>
    <row r="46" spans="1:56" x14ac:dyDescent="0.2">
      <c r="A46" s="107"/>
      <c r="B46" s="107"/>
      <c r="C46" s="107"/>
      <c r="D46" s="107"/>
      <c r="E46" s="108"/>
      <c r="F46" s="107"/>
      <c r="G46" s="107"/>
      <c r="H46" s="107"/>
      <c r="I46" s="107"/>
      <c r="J46" s="107"/>
      <c r="K46" s="107"/>
      <c r="L46" s="109"/>
      <c r="M46" s="109"/>
      <c r="N46" s="109"/>
      <c r="O46" s="109"/>
      <c r="P46" s="109"/>
      <c r="Q46" s="109"/>
      <c r="R46" s="109"/>
      <c r="S46" s="109"/>
      <c r="T46" s="109"/>
      <c r="U46" s="109"/>
      <c r="V46" s="108"/>
      <c r="W46" s="108"/>
      <c r="X46" s="108"/>
      <c r="Y46" s="108"/>
      <c r="Z46" s="108"/>
      <c r="AA46" s="108"/>
      <c r="AB46" s="108"/>
      <c r="AC46" s="108"/>
      <c r="AD46" s="108"/>
      <c r="AE46" s="108"/>
      <c r="AF46" s="108"/>
      <c r="AG46" s="108"/>
      <c r="AH46" s="108"/>
      <c r="AI46" s="108"/>
      <c r="AJ46" s="108"/>
      <c r="AK46" s="108"/>
      <c r="AL46" s="108"/>
      <c r="AM46" s="108"/>
      <c r="AN46" s="108"/>
      <c r="AO46" s="108"/>
      <c r="AP46" s="108"/>
      <c r="AQ46" s="108"/>
      <c r="AR46" s="108"/>
      <c r="AS46" s="108"/>
      <c r="AT46" s="108"/>
      <c r="AU46" s="108"/>
      <c r="AV46" s="109"/>
      <c r="AW46" s="109"/>
      <c r="AX46" s="109"/>
      <c r="AY46" s="108"/>
      <c r="AZ46" s="107"/>
      <c r="BA46" s="107"/>
      <c r="BB46" s="107"/>
      <c r="BC46" s="108"/>
      <c r="BD46" s="108"/>
    </row>
    <row r="47" spans="1:56" x14ac:dyDescent="0.2">
      <c r="A47" s="107"/>
      <c r="B47" s="107"/>
      <c r="C47" s="107"/>
      <c r="D47" s="107"/>
      <c r="E47" s="108"/>
      <c r="F47" s="107"/>
      <c r="G47" s="107"/>
      <c r="H47" s="107"/>
      <c r="I47" s="107"/>
      <c r="J47" s="107"/>
      <c r="K47" s="107"/>
      <c r="L47" s="109"/>
      <c r="M47" s="109"/>
      <c r="N47" s="109"/>
      <c r="O47" s="109"/>
      <c r="P47" s="109"/>
      <c r="Q47" s="109"/>
      <c r="R47" s="109"/>
      <c r="S47" s="109"/>
      <c r="T47" s="109"/>
      <c r="U47" s="109"/>
      <c r="V47" s="108"/>
      <c r="W47" s="108"/>
      <c r="X47" s="108"/>
      <c r="Y47" s="108"/>
      <c r="Z47" s="108"/>
      <c r="AA47" s="108"/>
      <c r="AB47" s="108"/>
      <c r="AC47" s="108"/>
      <c r="AD47" s="108"/>
      <c r="AE47" s="108"/>
      <c r="AF47" s="108"/>
      <c r="AG47" s="108"/>
      <c r="AH47" s="108"/>
      <c r="AI47" s="108"/>
      <c r="AJ47" s="108"/>
      <c r="AK47" s="108"/>
      <c r="AL47" s="108"/>
      <c r="AM47" s="108"/>
      <c r="AN47" s="108"/>
      <c r="AO47" s="108"/>
      <c r="AP47" s="108"/>
      <c r="AQ47" s="108"/>
      <c r="AR47" s="108"/>
      <c r="AS47" s="108"/>
      <c r="AT47" s="108"/>
      <c r="AU47" s="108"/>
      <c r="AV47" s="109"/>
      <c r="AW47" s="109"/>
      <c r="AX47" s="109"/>
      <c r="AY47" s="108"/>
      <c r="AZ47" s="107"/>
      <c r="BA47" s="107"/>
      <c r="BB47" s="107"/>
      <c r="BC47" s="108"/>
      <c r="BD47" s="108"/>
    </row>
    <row r="48" spans="1:56" x14ac:dyDescent="0.2">
      <c r="A48" s="107"/>
      <c r="B48" s="107"/>
      <c r="C48" s="107"/>
      <c r="D48" s="107"/>
      <c r="E48" s="108"/>
      <c r="F48" s="107"/>
      <c r="G48" s="107"/>
      <c r="H48" s="107"/>
      <c r="I48" s="107"/>
      <c r="J48" s="107"/>
      <c r="K48" s="107"/>
      <c r="L48" s="109"/>
      <c r="M48" s="109"/>
      <c r="N48" s="109"/>
      <c r="O48" s="109"/>
      <c r="P48" s="109"/>
      <c r="Q48" s="109"/>
      <c r="R48" s="109"/>
      <c r="S48" s="109"/>
      <c r="T48" s="109"/>
      <c r="U48" s="109"/>
      <c r="V48" s="108"/>
      <c r="W48" s="108"/>
      <c r="X48" s="108"/>
      <c r="Y48" s="108"/>
      <c r="Z48" s="108"/>
      <c r="AA48" s="108"/>
      <c r="AB48" s="108"/>
      <c r="AC48" s="108"/>
      <c r="AD48" s="108"/>
      <c r="AE48" s="108"/>
      <c r="AF48" s="108"/>
      <c r="AG48" s="108"/>
      <c r="AH48" s="108"/>
      <c r="AI48" s="108"/>
      <c r="AJ48" s="108"/>
      <c r="AK48" s="108"/>
      <c r="AL48" s="108"/>
      <c r="AM48" s="108"/>
      <c r="AN48" s="108"/>
      <c r="AO48" s="108"/>
      <c r="AP48" s="108"/>
      <c r="AQ48" s="108"/>
      <c r="AR48" s="108"/>
      <c r="AS48" s="108"/>
      <c r="AT48" s="108"/>
      <c r="AU48" s="108"/>
      <c r="AV48" s="109"/>
      <c r="AW48" s="109"/>
      <c r="AX48" s="109"/>
      <c r="AY48" s="108"/>
      <c r="AZ48" s="107"/>
      <c r="BA48" s="107"/>
      <c r="BB48" s="107"/>
      <c r="BC48" s="108"/>
      <c r="BD48" s="108"/>
    </row>
    <row r="49" spans="1:56" x14ac:dyDescent="0.2">
      <c r="A49" s="107"/>
      <c r="B49" s="107"/>
      <c r="C49" s="107"/>
      <c r="D49" s="107"/>
      <c r="E49" s="108"/>
      <c r="F49" s="107"/>
      <c r="G49" s="107"/>
      <c r="H49" s="107"/>
      <c r="I49" s="107"/>
      <c r="J49" s="107"/>
      <c r="K49" s="107"/>
      <c r="L49" s="109"/>
      <c r="M49" s="109"/>
      <c r="N49" s="109"/>
      <c r="O49" s="109"/>
      <c r="P49" s="109"/>
      <c r="Q49" s="109"/>
      <c r="R49" s="109"/>
      <c r="S49" s="109"/>
      <c r="T49" s="109"/>
      <c r="U49" s="109"/>
      <c r="V49" s="108"/>
      <c r="W49" s="108"/>
      <c r="X49" s="108"/>
      <c r="Y49" s="108"/>
      <c r="Z49" s="108"/>
      <c r="AA49" s="108"/>
      <c r="AB49" s="108"/>
      <c r="AC49" s="108"/>
      <c r="AD49" s="108"/>
      <c r="AE49" s="108"/>
      <c r="AF49" s="108"/>
      <c r="AG49" s="108"/>
      <c r="AH49" s="108"/>
      <c r="AI49" s="108"/>
      <c r="AJ49" s="108"/>
      <c r="AK49" s="108"/>
      <c r="AL49" s="108"/>
      <c r="AM49" s="108"/>
      <c r="AN49" s="108"/>
      <c r="AO49" s="108"/>
      <c r="AP49" s="108"/>
      <c r="AQ49" s="108"/>
      <c r="AR49" s="108"/>
      <c r="AS49" s="108"/>
      <c r="AT49" s="108"/>
      <c r="AU49" s="108"/>
      <c r="AV49" s="109"/>
      <c r="AW49" s="109"/>
      <c r="AX49" s="109"/>
      <c r="AY49" s="108"/>
      <c r="AZ49" s="107"/>
      <c r="BA49" s="107"/>
      <c r="BB49" s="107"/>
      <c r="BC49" s="108"/>
      <c r="BD49" s="108"/>
    </row>
    <row r="50" spans="1:56" x14ac:dyDescent="0.2">
      <c r="A50" s="107"/>
      <c r="B50" s="107"/>
      <c r="C50" s="107"/>
      <c r="D50" s="107"/>
      <c r="E50" s="108"/>
      <c r="F50" s="107"/>
      <c r="G50" s="107"/>
      <c r="H50" s="107"/>
      <c r="I50" s="107"/>
      <c r="J50" s="107"/>
      <c r="K50" s="107"/>
      <c r="L50" s="109"/>
      <c r="M50" s="109"/>
      <c r="N50" s="109"/>
      <c r="O50" s="109"/>
      <c r="P50" s="109"/>
      <c r="Q50" s="109"/>
      <c r="R50" s="109"/>
      <c r="S50" s="109"/>
      <c r="T50" s="109"/>
      <c r="U50" s="109"/>
      <c r="V50" s="108"/>
      <c r="W50" s="108"/>
      <c r="X50" s="108"/>
      <c r="Y50" s="108"/>
      <c r="Z50" s="108"/>
      <c r="AA50" s="108"/>
      <c r="AB50" s="108"/>
      <c r="AC50" s="108"/>
      <c r="AD50" s="108"/>
      <c r="AE50" s="108"/>
      <c r="AF50" s="108"/>
      <c r="AG50" s="108"/>
      <c r="AH50" s="108"/>
      <c r="AI50" s="108"/>
      <c r="AJ50" s="108"/>
      <c r="AK50" s="108"/>
      <c r="AL50" s="108"/>
      <c r="AM50" s="108"/>
      <c r="AN50" s="108"/>
      <c r="AO50" s="108"/>
      <c r="AP50" s="108"/>
      <c r="AQ50" s="108"/>
      <c r="AR50" s="108"/>
      <c r="AS50" s="108"/>
      <c r="AT50" s="108"/>
      <c r="AU50" s="108"/>
      <c r="AV50" s="109"/>
      <c r="AW50" s="109"/>
      <c r="AX50" s="109"/>
      <c r="AY50" s="108"/>
      <c r="AZ50" s="107"/>
      <c r="BA50" s="107"/>
      <c r="BB50" s="107"/>
      <c r="BC50" s="108"/>
      <c r="BD50" s="108"/>
    </row>
    <row r="51" spans="1:56" x14ac:dyDescent="0.2">
      <c r="A51" s="107"/>
      <c r="B51" s="107"/>
      <c r="C51" s="107"/>
      <c r="D51" s="107"/>
      <c r="E51" s="108"/>
      <c r="F51" s="107"/>
      <c r="G51" s="107"/>
      <c r="H51" s="107"/>
      <c r="I51" s="107"/>
      <c r="J51" s="107"/>
      <c r="K51" s="107"/>
      <c r="L51" s="109"/>
      <c r="M51" s="109"/>
      <c r="N51" s="109"/>
      <c r="O51" s="109"/>
      <c r="P51" s="109"/>
      <c r="Q51" s="109"/>
      <c r="R51" s="109"/>
      <c r="S51" s="109"/>
      <c r="T51" s="109"/>
      <c r="U51" s="109"/>
      <c r="V51" s="108"/>
      <c r="W51" s="108"/>
      <c r="X51" s="108"/>
      <c r="Y51" s="108"/>
      <c r="Z51" s="108"/>
      <c r="AA51" s="108"/>
      <c r="AB51" s="108"/>
      <c r="AC51" s="108"/>
      <c r="AD51" s="108"/>
      <c r="AE51" s="108"/>
      <c r="AF51" s="108"/>
      <c r="AG51" s="108"/>
      <c r="AH51" s="108"/>
      <c r="AI51" s="108"/>
      <c r="AJ51" s="108"/>
      <c r="AK51" s="108"/>
      <c r="AL51" s="108"/>
      <c r="AM51" s="108"/>
      <c r="AN51" s="108"/>
      <c r="AO51" s="108"/>
      <c r="AP51" s="108"/>
      <c r="AQ51" s="108"/>
      <c r="AR51" s="108"/>
      <c r="AS51" s="108"/>
      <c r="AT51" s="108"/>
      <c r="AU51" s="108"/>
      <c r="AV51" s="109"/>
      <c r="AW51" s="109"/>
      <c r="AX51" s="109"/>
      <c r="AY51" s="108"/>
      <c r="AZ51" s="107"/>
      <c r="BA51" s="107"/>
      <c r="BB51" s="107"/>
      <c r="BC51" s="108"/>
      <c r="BD51" s="108"/>
    </row>
    <row r="52" spans="1:56" x14ac:dyDescent="0.2">
      <c r="A52" s="107"/>
      <c r="B52" s="107"/>
      <c r="C52" s="107"/>
      <c r="D52" s="107"/>
      <c r="E52" s="108"/>
      <c r="F52" s="107"/>
      <c r="G52" s="107"/>
      <c r="H52" s="107"/>
      <c r="I52" s="107"/>
      <c r="J52" s="107"/>
      <c r="K52" s="107"/>
      <c r="L52" s="109"/>
      <c r="M52" s="109"/>
      <c r="N52" s="109"/>
      <c r="O52" s="109"/>
      <c r="P52" s="109"/>
      <c r="Q52" s="109"/>
      <c r="R52" s="109"/>
      <c r="S52" s="109"/>
      <c r="T52" s="109"/>
      <c r="U52" s="109"/>
      <c r="V52" s="108"/>
      <c r="W52" s="108"/>
      <c r="X52" s="108"/>
      <c r="Y52" s="108"/>
      <c r="Z52" s="108"/>
      <c r="AA52" s="108"/>
      <c r="AB52" s="108"/>
      <c r="AC52" s="108"/>
      <c r="AD52" s="108"/>
      <c r="AE52" s="108"/>
      <c r="AF52" s="108"/>
      <c r="AG52" s="108"/>
      <c r="AH52" s="108"/>
      <c r="AI52" s="108"/>
      <c r="AJ52" s="108"/>
      <c r="AK52" s="108"/>
      <c r="AL52" s="108"/>
      <c r="AM52" s="108"/>
      <c r="AN52" s="108"/>
      <c r="AO52" s="108"/>
      <c r="AP52" s="108"/>
      <c r="AQ52" s="108"/>
      <c r="AR52" s="108"/>
      <c r="AS52" s="108"/>
      <c r="AT52" s="108"/>
      <c r="AU52" s="108"/>
      <c r="AV52" s="109"/>
      <c r="AW52" s="109"/>
      <c r="AX52" s="109"/>
      <c r="AY52" s="108"/>
      <c r="AZ52" s="107"/>
      <c r="BA52" s="107"/>
      <c r="BB52" s="107"/>
      <c r="BC52" s="108"/>
      <c r="BD52" s="108"/>
    </row>
    <row r="53" spans="1:56" x14ac:dyDescent="0.2">
      <c r="A53" s="107"/>
      <c r="B53" s="107"/>
      <c r="C53" s="107"/>
      <c r="D53" s="107"/>
      <c r="E53" s="108"/>
      <c r="F53" s="107"/>
      <c r="G53" s="107"/>
      <c r="H53" s="107"/>
      <c r="I53" s="107"/>
      <c r="J53" s="107"/>
      <c r="K53" s="107"/>
      <c r="L53" s="109"/>
      <c r="M53" s="109"/>
      <c r="N53" s="109"/>
      <c r="O53" s="109"/>
      <c r="P53" s="109"/>
      <c r="Q53" s="109"/>
      <c r="R53" s="109"/>
      <c r="S53" s="109"/>
      <c r="T53" s="109"/>
      <c r="U53" s="109"/>
      <c r="V53" s="108"/>
      <c r="W53" s="108"/>
      <c r="X53" s="108"/>
      <c r="Y53" s="108"/>
      <c r="Z53" s="108"/>
      <c r="AA53" s="108"/>
      <c r="AB53" s="108"/>
      <c r="AC53" s="108"/>
      <c r="AD53" s="108"/>
      <c r="AE53" s="108"/>
      <c r="AF53" s="108"/>
      <c r="AG53" s="108"/>
      <c r="AH53" s="108"/>
      <c r="AI53" s="108"/>
      <c r="AJ53" s="108"/>
      <c r="AK53" s="108"/>
      <c r="AL53" s="108"/>
      <c r="AM53" s="108"/>
      <c r="AN53" s="108"/>
      <c r="AO53" s="108"/>
      <c r="AP53" s="108"/>
      <c r="AQ53" s="108"/>
      <c r="AR53" s="108"/>
      <c r="AS53" s="108"/>
      <c r="AT53" s="108"/>
      <c r="AU53" s="108"/>
      <c r="AV53" s="109"/>
      <c r="AW53" s="109"/>
      <c r="AX53" s="109"/>
      <c r="AY53" s="108"/>
      <c r="AZ53" s="107"/>
      <c r="BA53" s="107"/>
      <c r="BB53" s="107"/>
      <c r="BC53" s="108"/>
      <c r="BD53" s="108"/>
    </row>
    <row r="54" spans="1:56" x14ac:dyDescent="0.2">
      <c r="A54" s="107"/>
      <c r="B54" s="107"/>
      <c r="C54" s="107"/>
      <c r="D54" s="107"/>
      <c r="E54" s="108"/>
      <c r="F54" s="107"/>
      <c r="G54" s="107"/>
      <c r="H54" s="107"/>
      <c r="I54" s="107"/>
      <c r="J54" s="107"/>
      <c r="K54" s="107"/>
      <c r="L54" s="109"/>
      <c r="M54" s="109"/>
      <c r="N54" s="109"/>
      <c r="O54" s="109"/>
      <c r="P54" s="109"/>
      <c r="Q54" s="109"/>
      <c r="R54" s="109"/>
      <c r="S54" s="109"/>
      <c r="T54" s="109"/>
      <c r="U54" s="109"/>
      <c r="V54" s="108"/>
      <c r="W54" s="108"/>
      <c r="X54" s="108"/>
      <c r="Y54" s="108"/>
      <c r="Z54" s="108"/>
      <c r="AA54" s="108"/>
      <c r="AB54" s="108"/>
      <c r="AC54" s="108"/>
      <c r="AD54" s="108"/>
      <c r="AE54" s="108"/>
      <c r="AF54" s="108"/>
      <c r="AG54" s="108"/>
      <c r="AH54" s="108"/>
      <c r="AI54" s="108"/>
      <c r="AJ54" s="108"/>
      <c r="AK54" s="108"/>
      <c r="AL54" s="108"/>
      <c r="AM54" s="108"/>
      <c r="AN54" s="108"/>
      <c r="AO54" s="108"/>
      <c r="AP54" s="108"/>
      <c r="AQ54" s="108"/>
      <c r="AR54" s="108"/>
      <c r="AS54" s="108"/>
      <c r="AT54" s="108"/>
      <c r="AU54" s="108"/>
      <c r="AV54" s="109"/>
      <c r="AW54" s="109"/>
      <c r="AX54" s="109"/>
      <c r="AY54" s="108"/>
      <c r="AZ54" s="107"/>
      <c r="BA54" s="107"/>
      <c r="BB54" s="107"/>
      <c r="BC54" s="108"/>
      <c r="BD54" s="108"/>
    </row>
    <row r="55" spans="1:56" x14ac:dyDescent="0.2">
      <c r="A55" s="107"/>
      <c r="B55" s="107"/>
      <c r="C55" s="107"/>
      <c r="D55" s="107"/>
      <c r="E55" s="108"/>
      <c r="F55" s="107"/>
      <c r="G55" s="107"/>
      <c r="H55" s="107"/>
      <c r="I55" s="107"/>
      <c r="J55" s="107"/>
      <c r="K55" s="107"/>
      <c r="L55" s="109"/>
      <c r="M55" s="109"/>
      <c r="N55" s="109"/>
      <c r="O55" s="109"/>
      <c r="P55" s="109"/>
      <c r="Q55" s="109"/>
      <c r="R55" s="109"/>
      <c r="S55" s="109"/>
      <c r="T55" s="109"/>
      <c r="U55" s="109"/>
      <c r="V55" s="108"/>
      <c r="W55" s="108"/>
      <c r="X55" s="108"/>
      <c r="Y55" s="108"/>
      <c r="Z55" s="108"/>
      <c r="AA55" s="108"/>
      <c r="AB55" s="108"/>
      <c r="AC55" s="108"/>
      <c r="AD55" s="108"/>
      <c r="AE55" s="108"/>
      <c r="AF55" s="108"/>
      <c r="AG55" s="108"/>
      <c r="AH55" s="108"/>
      <c r="AI55" s="108"/>
      <c r="AJ55" s="108"/>
      <c r="AK55" s="108"/>
      <c r="AL55" s="108"/>
      <c r="AM55" s="108"/>
      <c r="AN55" s="108"/>
      <c r="AO55" s="108"/>
      <c r="AP55" s="108"/>
      <c r="AQ55" s="108"/>
      <c r="AR55" s="108"/>
      <c r="AS55" s="108"/>
      <c r="AT55" s="108"/>
      <c r="AU55" s="108"/>
      <c r="AV55" s="109"/>
      <c r="AW55" s="109"/>
      <c r="AX55" s="109"/>
      <c r="AY55" s="108"/>
      <c r="AZ55" s="107"/>
      <c r="BA55" s="107"/>
      <c r="BB55" s="107"/>
      <c r="BC55" s="108"/>
      <c r="BD55" s="108"/>
    </row>
    <row r="56" spans="1:56" x14ac:dyDescent="0.2">
      <c r="A56" s="107"/>
      <c r="B56" s="107"/>
      <c r="C56" s="107"/>
      <c r="D56" s="107"/>
      <c r="E56" s="108"/>
      <c r="F56" s="107"/>
      <c r="G56" s="107"/>
      <c r="H56" s="107"/>
      <c r="I56" s="107"/>
      <c r="J56" s="107"/>
      <c r="K56" s="107"/>
      <c r="L56" s="109"/>
      <c r="M56" s="109"/>
      <c r="N56" s="109"/>
      <c r="O56" s="109"/>
      <c r="P56" s="109"/>
      <c r="Q56" s="109"/>
      <c r="R56" s="109"/>
      <c r="S56" s="109"/>
      <c r="T56" s="109"/>
      <c r="U56" s="109"/>
      <c r="V56" s="108"/>
      <c r="W56" s="108"/>
      <c r="X56" s="108"/>
      <c r="Y56" s="108"/>
      <c r="Z56" s="108"/>
      <c r="AA56" s="108"/>
      <c r="AB56" s="108"/>
      <c r="AC56" s="108"/>
      <c r="AD56" s="108"/>
      <c r="AE56" s="108"/>
      <c r="AF56" s="108"/>
      <c r="AG56" s="108"/>
      <c r="AH56" s="108"/>
      <c r="AI56" s="108"/>
      <c r="AJ56" s="108"/>
      <c r="AK56" s="108"/>
      <c r="AL56" s="108"/>
      <c r="AM56" s="108"/>
      <c r="AN56" s="108"/>
      <c r="AO56" s="108"/>
      <c r="AP56" s="108"/>
      <c r="AQ56" s="108"/>
      <c r="AR56" s="108"/>
      <c r="AS56" s="108"/>
      <c r="AT56" s="108"/>
      <c r="AU56" s="108"/>
      <c r="AV56" s="109"/>
      <c r="AW56" s="109"/>
      <c r="AX56" s="109"/>
      <c r="AY56" s="108"/>
      <c r="AZ56" s="107"/>
      <c r="BA56" s="107"/>
      <c r="BB56" s="107"/>
      <c r="BC56" s="108"/>
      <c r="BD56" s="108"/>
    </row>
    <row r="57" spans="1:56" x14ac:dyDescent="0.2">
      <c r="A57" s="107"/>
      <c r="B57" s="107"/>
      <c r="C57" s="107"/>
      <c r="D57" s="107"/>
      <c r="E57" s="108"/>
      <c r="F57" s="107"/>
      <c r="G57" s="107"/>
      <c r="H57" s="107"/>
      <c r="I57" s="107"/>
      <c r="J57" s="107"/>
      <c r="K57" s="107"/>
      <c r="L57" s="109"/>
      <c r="M57" s="109"/>
      <c r="N57" s="109"/>
      <c r="O57" s="109"/>
      <c r="P57" s="109"/>
      <c r="Q57" s="109"/>
      <c r="R57" s="109"/>
      <c r="S57" s="109"/>
      <c r="T57" s="109"/>
      <c r="U57" s="109"/>
      <c r="V57" s="108"/>
      <c r="W57" s="108"/>
      <c r="X57" s="108"/>
      <c r="Y57" s="108"/>
      <c r="Z57" s="108"/>
      <c r="AA57" s="108"/>
      <c r="AB57" s="108"/>
      <c r="AC57" s="108"/>
      <c r="AD57" s="108"/>
      <c r="AE57" s="108"/>
      <c r="AF57" s="108"/>
      <c r="AG57" s="108"/>
      <c r="AH57" s="108"/>
      <c r="AI57" s="108"/>
      <c r="AJ57" s="108"/>
      <c r="AK57" s="108"/>
      <c r="AL57" s="108"/>
      <c r="AM57" s="108"/>
      <c r="AN57" s="108"/>
      <c r="AO57" s="108"/>
      <c r="AP57" s="108"/>
      <c r="AQ57" s="108"/>
      <c r="AR57" s="108"/>
      <c r="AS57" s="108"/>
      <c r="AT57" s="108"/>
      <c r="AU57" s="108"/>
      <c r="AV57" s="109"/>
      <c r="AW57" s="109"/>
      <c r="AX57" s="109"/>
      <c r="AY57" s="108"/>
      <c r="AZ57" s="107"/>
      <c r="BA57" s="107"/>
      <c r="BB57" s="107"/>
      <c r="BC57" s="108"/>
      <c r="BD57" s="108"/>
    </row>
    <row r="58" spans="1:56" x14ac:dyDescent="0.2">
      <c r="A58" s="107"/>
      <c r="B58" s="107"/>
      <c r="C58" s="107"/>
      <c r="D58" s="107"/>
      <c r="E58" s="108"/>
      <c r="F58" s="107"/>
      <c r="G58" s="107"/>
      <c r="H58" s="107"/>
      <c r="I58" s="107"/>
      <c r="J58" s="107"/>
      <c r="K58" s="107"/>
      <c r="L58" s="109"/>
      <c r="M58" s="109"/>
      <c r="N58" s="109"/>
      <c r="O58" s="109"/>
      <c r="P58" s="109"/>
      <c r="Q58" s="109"/>
      <c r="R58" s="109"/>
      <c r="S58" s="109"/>
      <c r="T58" s="109"/>
      <c r="U58" s="109"/>
      <c r="V58" s="108"/>
      <c r="W58" s="108"/>
      <c r="X58" s="108"/>
      <c r="Y58" s="108"/>
      <c r="Z58" s="108"/>
      <c r="AA58" s="108"/>
      <c r="AB58" s="108"/>
      <c r="AC58" s="108"/>
      <c r="AD58" s="108"/>
      <c r="AE58" s="108"/>
      <c r="AF58" s="108"/>
      <c r="AG58" s="108"/>
      <c r="AH58" s="108"/>
      <c r="AI58" s="108"/>
      <c r="AJ58" s="108"/>
      <c r="AK58" s="108"/>
      <c r="AL58" s="108"/>
      <c r="AM58" s="108"/>
      <c r="AN58" s="108"/>
      <c r="AO58" s="108"/>
      <c r="AP58" s="108"/>
      <c r="AQ58" s="108"/>
      <c r="AR58" s="108"/>
      <c r="AS58" s="108"/>
      <c r="AT58" s="108"/>
      <c r="AU58" s="108"/>
      <c r="AV58" s="109"/>
      <c r="AW58" s="109"/>
      <c r="AX58" s="109"/>
      <c r="AY58" s="108"/>
      <c r="AZ58" s="107"/>
      <c r="BA58" s="107"/>
      <c r="BB58" s="107"/>
      <c r="BC58" s="108"/>
      <c r="BD58" s="108"/>
    </row>
    <row r="59" spans="1:56" x14ac:dyDescent="0.2">
      <c r="A59" s="107"/>
      <c r="B59" s="107"/>
      <c r="C59" s="107"/>
      <c r="D59" s="107"/>
      <c r="E59" s="108"/>
      <c r="F59" s="107"/>
      <c r="G59" s="107"/>
      <c r="H59" s="107"/>
      <c r="I59" s="107"/>
      <c r="J59" s="107"/>
      <c r="K59" s="107"/>
      <c r="L59" s="109"/>
      <c r="M59" s="109"/>
      <c r="N59" s="109"/>
      <c r="O59" s="109"/>
      <c r="P59" s="109"/>
      <c r="Q59" s="109"/>
      <c r="R59" s="109"/>
      <c r="S59" s="109"/>
      <c r="T59" s="109"/>
      <c r="U59" s="109"/>
      <c r="V59" s="108"/>
      <c r="W59" s="108"/>
      <c r="X59" s="108"/>
      <c r="Y59" s="108"/>
      <c r="Z59" s="108"/>
      <c r="AA59" s="108"/>
      <c r="AB59" s="108"/>
      <c r="AC59" s="108"/>
      <c r="AD59" s="108"/>
      <c r="AE59" s="108"/>
      <c r="AF59" s="108"/>
      <c r="AG59" s="108"/>
      <c r="AH59" s="108"/>
      <c r="AI59" s="108"/>
      <c r="AJ59" s="108"/>
      <c r="AK59" s="108"/>
      <c r="AL59" s="108"/>
      <c r="AM59" s="108"/>
      <c r="AN59" s="108"/>
      <c r="AO59" s="108"/>
      <c r="AP59" s="108"/>
      <c r="AQ59" s="108"/>
      <c r="AR59" s="108"/>
      <c r="AS59" s="108"/>
      <c r="AT59" s="108"/>
      <c r="AU59" s="108"/>
      <c r="AV59" s="109"/>
      <c r="AW59" s="109"/>
      <c r="AX59" s="109"/>
      <c r="AY59" s="108"/>
      <c r="AZ59" s="107"/>
      <c r="BA59" s="107"/>
      <c r="BB59" s="107"/>
      <c r="BC59" s="108"/>
      <c r="BD59" s="108"/>
    </row>
    <row r="60" spans="1:56" x14ac:dyDescent="0.2">
      <c r="A60" s="107"/>
      <c r="B60" s="107"/>
      <c r="C60" s="107"/>
      <c r="D60" s="107"/>
      <c r="E60" s="108"/>
      <c r="F60" s="107"/>
      <c r="G60" s="107"/>
      <c r="H60" s="107"/>
      <c r="I60" s="107"/>
      <c r="J60" s="107"/>
      <c r="K60" s="107"/>
      <c r="L60" s="109"/>
      <c r="M60" s="109"/>
      <c r="N60" s="109"/>
      <c r="O60" s="109"/>
      <c r="P60" s="109"/>
      <c r="Q60" s="109"/>
      <c r="R60" s="109"/>
      <c r="S60" s="109"/>
      <c r="T60" s="109"/>
      <c r="U60" s="109"/>
      <c r="V60" s="108"/>
      <c r="W60" s="108"/>
      <c r="X60" s="108"/>
      <c r="Y60" s="108"/>
      <c r="Z60" s="108"/>
      <c r="AA60" s="108"/>
      <c r="AB60" s="108"/>
      <c r="AC60" s="108"/>
      <c r="AD60" s="108"/>
      <c r="AE60" s="108"/>
      <c r="AF60" s="108"/>
      <c r="AG60" s="108"/>
      <c r="AH60" s="108"/>
      <c r="AI60" s="108"/>
      <c r="AJ60" s="108"/>
      <c r="AK60" s="108"/>
      <c r="AL60" s="108"/>
      <c r="AM60" s="108"/>
      <c r="AN60" s="108"/>
      <c r="AO60" s="108"/>
      <c r="AP60" s="108"/>
      <c r="AQ60" s="108"/>
      <c r="AR60" s="108"/>
      <c r="AS60" s="108"/>
      <c r="AT60" s="108"/>
      <c r="AU60" s="108"/>
      <c r="AV60" s="109"/>
      <c r="AW60" s="109"/>
      <c r="AX60" s="109"/>
      <c r="AY60" s="108"/>
      <c r="AZ60" s="107"/>
      <c r="BA60" s="107"/>
      <c r="BB60" s="107"/>
      <c r="BC60" s="108"/>
      <c r="BD60" s="108"/>
    </row>
    <row r="61" spans="1:56" x14ac:dyDescent="0.2">
      <c r="A61" s="107"/>
      <c r="B61" s="107"/>
      <c r="C61" s="107"/>
      <c r="D61" s="107"/>
      <c r="E61" s="108"/>
      <c r="F61" s="107"/>
      <c r="G61" s="107"/>
      <c r="H61" s="107"/>
      <c r="I61" s="107"/>
      <c r="J61" s="107"/>
      <c r="K61" s="107"/>
      <c r="L61" s="109"/>
      <c r="M61" s="109"/>
      <c r="N61" s="109"/>
      <c r="O61" s="109"/>
      <c r="P61" s="109"/>
      <c r="Q61" s="109"/>
      <c r="R61" s="109"/>
      <c r="S61" s="109"/>
      <c r="T61" s="109"/>
      <c r="U61" s="109"/>
      <c r="V61" s="108"/>
      <c r="W61" s="108"/>
      <c r="X61" s="108"/>
      <c r="Y61" s="108"/>
      <c r="Z61" s="108"/>
      <c r="AA61" s="108"/>
      <c r="AB61" s="108"/>
      <c r="AC61" s="108"/>
      <c r="AD61" s="108"/>
      <c r="AE61" s="108"/>
      <c r="AF61" s="108"/>
      <c r="AG61" s="108"/>
      <c r="AH61" s="108"/>
      <c r="AI61" s="108"/>
      <c r="AJ61" s="108"/>
      <c r="AK61" s="108"/>
      <c r="AL61" s="108"/>
      <c r="AM61" s="108"/>
      <c r="AN61" s="108"/>
      <c r="AO61" s="108"/>
      <c r="AP61" s="108"/>
      <c r="AQ61" s="108"/>
      <c r="AR61" s="108"/>
      <c r="AS61" s="108"/>
      <c r="AT61" s="108"/>
      <c r="AU61" s="108"/>
      <c r="AV61" s="109"/>
      <c r="AW61" s="109"/>
      <c r="AX61" s="109"/>
      <c r="AY61" s="108"/>
      <c r="AZ61" s="107"/>
      <c r="BA61" s="107"/>
      <c r="BB61" s="107"/>
      <c r="BC61" s="108"/>
      <c r="BD61" s="108"/>
    </row>
    <row r="62" spans="1:56" x14ac:dyDescent="0.2">
      <c r="A62" s="107"/>
      <c r="B62" s="107"/>
      <c r="C62" s="107"/>
      <c r="D62" s="107"/>
      <c r="E62" s="108"/>
      <c r="F62" s="107"/>
      <c r="G62" s="107"/>
      <c r="H62" s="107"/>
      <c r="I62" s="107"/>
      <c r="J62" s="107"/>
      <c r="K62" s="107"/>
      <c r="L62" s="109"/>
      <c r="M62" s="109"/>
      <c r="N62" s="109"/>
      <c r="O62" s="109"/>
      <c r="P62" s="109"/>
      <c r="Q62" s="109"/>
      <c r="R62" s="109"/>
      <c r="S62" s="109"/>
      <c r="T62" s="109"/>
      <c r="U62" s="109"/>
      <c r="V62" s="108"/>
      <c r="W62" s="108"/>
      <c r="X62" s="108"/>
      <c r="Y62" s="108"/>
      <c r="Z62" s="108"/>
      <c r="AA62" s="108"/>
      <c r="AB62" s="108"/>
      <c r="AC62" s="108"/>
      <c r="AD62" s="108"/>
      <c r="AE62" s="108"/>
      <c r="AF62" s="108"/>
      <c r="AG62" s="108"/>
      <c r="AH62" s="108"/>
      <c r="AI62" s="108"/>
      <c r="AJ62" s="108"/>
      <c r="AK62" s="108"/>
      <c r="AL62" s="108"/>
      <c r="AM62" s="108"/>
      <c r="AN62" s="108"/>
      <c r="AO62" s="108"/>
      <c r="AP62" s="108"/>
      <c r="AQ62" s="108"/>
      <c r="AR62" s="108"/>
      <c r="AS62" s="108"/>
      <c r="AT62" s="108"/>
      <c r="AU62" s="108"/>
      <c r="AV62" s="109"/>
      <c r="AW62" s="109"/>
      <c r="AX62" s="109"/>
      <c r="AY62" s="108"/>
      <c r="AZ62" s="107"/>
      <c r="BA62" s="107"/>
      <c r="BB62" s="107"/>
      <c r="BC62" s="108"/>
      <c r="BD62" s="108"/>
    </row>
    <row r="63" spans="1:56" x14ac:dyDescent="0.2">
      <c r="A63" s="107"/>
      <c r="B63" s="107"/>
      <c r="C63" s="107"/>
      <c r="D63" s="107"/>
      <c r="E63" s="108"/>
      <c r="F63" s="107"/>
      <c r="G63" s="107"/>
      <c r="H63" s="107"/>
      <c r="I63" s="107"/>
      <c r="J63" s="107"/>
      <c r="K63" s="107"/>
      <c r="L63" s="109"/>
      <c r="M63" s="109"/>
      <c r="N63" s="109"/>
      <c r="O63" s="109"/>
      <c r="P63" s="109"/>
      <c r="Q63" s="109"/>
      <c r="R63" s="109"/>
      <c r="S63" s="109"/>
      <c r="T63" s="109"/>
      <c r="U63" s="109"/>
      <c r="V63" s="108"/>
      <c r="W63" s="108"/>
      <c r="X63" s="108"/>
      <c r="Y63" s="108"/>
      <c r="Z63" s="108"/>
      <c r="AA63" s="108"/>
      <c r="AB63" s="108"/>
      <c r="AC63" s="108"/>
      <c r="AD63" s="108"/>
      <c r="AE63" s="108"/>
      <c r="AF63" s="108"/>
      <c r="AG63" s="108"/>
      <c r="AH63" s="108"/>
      <c r="AI63" s="108"/>
      <c r="AJ63" s="108"/>
      <c r="AK63" s="108"/>
      <c r="AL63" s="108"/>
      <c r="AM63" s="108"/>
      <c r="AN63" s="108"/>
      <c r="AO63" s="108"/>
      <c r="AP63" s="108"/>
      <c r="AQ63" s="108"/>
      <c r="AR63" s="108"/>
      <c r="AS63" s="108"/>
      <c r="AT63" s="108"/>
      <c r="AU63" s="108"/>
      <c r="AV63" s="109"/>
      <c r="AW63" s="109"/>
      <c r="AX63" s="109"/>
      <c r="AY63" s="108"/>
      <c r="AZ63" s="107"/>
      <c r="BA63" s="107"/>
      <c r="BB63" s="107"/>
      <c r="BC63" s="108"/>
      <c r="BD63" s="108"/>
    </row>
    <row r="64" spans="1:56" x14ac:dyDescent="0.2">
      <c r="A64" s="107"/>
      <c r="B64" s="107"/>
      <c r="C64" s="107"/>
      <c r="D64" s="107"/>
      <c r="E64" s="108"/>
      <c r="F64" s="107"/>
      <c r="G64" s="107"/>
      <c r="H64" s="107"/>
      <c r="I64" s="107"/>
      <c r="J64" s="107"/>
      <c r="K64" s="107"/>
      <c r="L64" s="109"/>
      <c r="M64" s="109"/>
      <c r="N64" s="109"/>
      <c r="O64" s="109"/>
      <c r="P64" s="109"/>
      <c r="Q64" s="109"/>
      <c r="R64" s="109"/>
      <c r="S64" s="109"/>
      <c r="T64" s="109"/>
      <c r="U64" s="109"/>
      <c r="V64" s="108"/>
      <c r="W64" s="108"/>
      <c r="X64" s="108"/>
      <c r="Y64" s="108"/>
      <c r="Z64" s="108"/>
      <c r="AA64" s="108"/>
      <c r="AB64" s="108"/>
      <c r="AC64" s="108"/>
      <c r="AD64" s="108"/>
      <c r="AE64" s="108"/>
      <c r="AF64" s="108"/>
      <c r="AG64" s="108"/>
      <c r="AH64" s="108"/>
      <c r="AI64" s="108"/>
      <c r="AJ64" s="108"/>
      <c r="AK64" s="108"/>
      <c r="AL64" s="108"/>
      <c r="AM64" s="108"/>
      <c r="AN64" s="108"/>
      <c r="AO64" s="108"/>
      <c r="AP64" s="108"/>
      <c r="AQ64" s="108"/>
      <c r="AR64" s="108"/>
      <c r="AS64" s="108"/>
      <c r="AT64" s="108"/>
      <c r="AU64" s="108"/>
      <c r="AV64" s="109"/>
      <c r="AW64" s="109"/>
      <c r="AX64" s="109"/>
      <c r="AY64" s="108"/>
      <c r="AZ64" s="107"/>
      <c r="BA64" s="107"/>
      <c r="BB64" s="107"/>
      <c r="BC64" s="108"/>
      <c r="BD64" s="108"/>
    </row>
    <row r="65" spans="1:56" x14ac:dyDescent="0.2">
      <c r="A65" s="107"/>
      <c r="B65" s="107"/>
      <c r="C65" s="107"/>
      <c r="D65" s="107"/>
      <c r="E65" s="108"/>
      <c r="F65" s="107"/>
      <c r="G65" s="107"/>
      <c r="H65" s="107"/>
      <c r="I65" s="107"/>
      <c r="J65" s="107"/>
      <c r="K65" s="107"/>
      <c r="L65" s="109"/>
      <c r="M65" s="109"/>
      <c r="N65" s="109"/>
      <c r="O65" s="109"/>
      <c r="P65" s="109"/>
      <c r="Q65" s="109"/>
      <c r="R65" s="109"/>
      <c r="S65" s="109"/>
      <c r="T65" s="109"/>
      <c r="U65" s="109"/>
      <c r="V65" s="108"/>
      <c r="W65" s="108"/>
      <c r="X65" s="108"/>
      <c r="Y65" s="108"/>
      <c r="Z65" s="108"/>
      <c r="AA65" s="108"/>
      <c r="AB65" s="108"/>
      <c r="AC65" s="108"/>
      <c r="AD65" s="108"/>
      <c r="AE65" s="108"/>
      <c r="AF65" s="108"/>
      <c r="AG65" s="108"/>
      <c r="AH65" s="108"/>
      <c r="AI65" s="108"/>
      <c r="AJ65" s="108"/>
      <c r="AK65" s="108"/>
      <c r="AL65" s="108"/>
      <c r="AM65" s="108"/>
      <c r="AN65" s="108"/>
      <c r="AO65" s="108"/>
      <c r="AP65" s="108"/>
      <c r="AQ65" s="108"/>
      <c r="AR65" s="108"/>
      <c r="AS65" s="108"/>
      <c r="AT65" s="108"/>
      <c r="AU65" s="108"/>
      <c r="AV65" s="109"/>
      <c r="AW65" s="109"/>
      <c r="AX65" s="109"/>
      <c r="AY65" s="108"/>
      <c r="AZ65" s="107"/>
      <c r="BA65" s="107"/>
      <c r="BB65" s="107"/>
      <c r="BC65" s="108"/>
      <c r="BD65" s="108"/>
    </row>
    <row r="66" spans="1:56" x14ac:dyDescent="0.2">
      <c r="A66" s="107"/>
      <c r="B66" s="107"/>
      <c r="C66" s="107"/>
      <c r="D66" s="107"/>
      <c r="E66" s="108"/>
      <c r="F66" s="107"/>
      <c r="G66" s="107"/>
      <c r="H66" s="107"/>
      <c r="I66" s="107"/>
      <c r="J66" s="107"/>
      <c r="K66" s="107"/>
      <c r="L66" s="109"/>
      <c r="M66" s="109"/>
      <c r="N66" s="109"/>
      <c r="O66" s="109"/>
      <c r="P66" s="109"/>
      <c r="Q66" s="109"/>
      <c r="R66" s="109"/>
      <c r="S66" s="109"/>
      <c r="T66" s="109"/>
      <c r="U66" s="109"/>
      <c r="V66" s="108"/>
      <c r="W66" s="108"/>
      <c r="X66" s="108"/>
      <c r="Y66" s="108"/>
      <c r="Z66" s="108"/>
      <c r="AA66" s="108"/>
      <c r="AB66" s="108"/>
      <c r="AC66" s="108"/>
      <c r="AD66" s="108"/>
      <c r="AE66" s="108"/>
      <c r="AF66" s="108"/>
      <c r="AG66" s="108"/>
      <c r="AH66" s="108"/>
      <c r="AI66" s="108"/>
      <c r="AJ66" s="108"/>
      <c r="AK66" s="108"/>
      <c r="AL66" s="108"/>
      <c r="AM66" s="108"/>
      <c r="AN66" s="108"/>
      <c r="AO66" s="108"/>
      <c r="AP66" s="108"/>
      <c r="AQ66" s="108"/>
      <c r="AR66" s="108"/>
      <c r="AS66" s="108"/>
      <c r="AT66" s="108"/>
      <c r="AU66" s="108"/>
      <c r="AV66" s="109"/>
      <c r="AW66" s="109"/>
      <c r="AX66" s="109"/>
      <c r="AY66" s="108"/>
      <c r="AZ66" s="107"/>
      <c r="BA66" s="107"/>
      <c r="BB66" s="107"/>
      <c r="BC66" s="108"/>
      <c r="BD66" s="108"/>
    </row>
    <row r="67" spans="1:56" x14ac:dyDescent="0.2">
      <c r="A67" s="107"/>
      <c r="B67" s="107"/>
      <c r="C67" s="107"/>
      <c r="D67" s="107"/>
      <c r="E67" s="108"/>
      <c r="F67" s="107"/>
      <c r="G67" s="107"/>
      <c r="H67" s="107"/>
      <c r="I67" s="107"/>
      <c r="J67" s="107"/>
      <c r="K67" s="107"/>
      <c r="L67" s="109"/>
      <c r="M67" s="109"/>
      <c r="N67" s="109"/>
      <c r="O67" s="109"/>
      <c r="P67" s="109"/>
      <c r="Q67" s="109"/>
      <c r="R67" s="109"/>
      <c r="S67" s="109"/>
      <c r="T67" s="109"/>
      <c r="U67" s="109"/>
      <c r="V67" s="108"/>
      <c r="W67" s="108"/>
      <c r="X67" s="108"/>
      <c r="Y67" s="108"/>
      <c r="Z67" s="108"/>
      <c r="AA67" s="108"/>
      <c r="AB67" s="108"/>
      <c r="AC67" s="108"/>
      <c r="AD67" s="108"/>
      <c r="AE67" s="108"/>
      <c r="AF67" s="108"/>
      <c r="AG67" s="108"/>
      <c r="AH67" s="108"/>
      <c r="AI67" s="108"/>
      <c r="AJ67" s="108"/>
      <c r="AK67" s="108"/>
      <c r="AL67" s="108"/>
      <c r="AM67" s="108"/>
      <c r="AN67" s="108"/>
      <c r="AO67" s="108"/>
      <c r="AP67" s="108"/>
      <c r="AQ67" s="108"/>
      <c r="AR67" s="108"/>
      <c r="AS67" s="108"/>
      <c r="AT67" s="108"/>
      <c r="AU67" s="108"/>
      <c r="AV67" s="109"/>
      <c r="AW67" s="109"/>
      <c r="AX67" s="109"/>
      <c r="AY67" s="108"/>
      <c r="AZ67" s="107"/>
      <c r="BA67" s="107"/>
      <c r="BB67" s="107"/>
      <c r="BC67" s="108"/>
      <c r="BD67" s="108"/>
    </row>
    <row r="68" spans="1:56" x14ac:dyDescent="0.2">
      <c r="A68" s="107"/>
      <c r="B68" s="107"/>
      <c r="C68" s="107"/>
      <c r="D68" s="107"/>
      <c r="E68" s="108"/>
      <c r="F68" s="107"/>
      <c r="G68" s="107"/>
      <c r="H68" s="107"/>
      <c r="I68" s="107"/>
      <c r="J68" s="107"/>
      <c r="K68" s="107"/>
      <c r="L68" s="109"/>
      <c r="M68" s="109"/>
      <c r="N68" s="109"/>
      <c r="O68" s="109"/>
      <c r="P68" s="109"/>
      <c r="Q68" s="109"/>
      <c r="R68" s="109"/>
      <c r="S68" s="109"/>
      <c r="T68" s="109"/>
      <c r="U68" s="109"/>
      <c r="V68" s="108"/>
      <c r="W68" s="108"/>
      <c r="X68" s="108"/>
      <c r="Y68" s="108"/>
      <c r="Z68" s="108"/>
      <c r="AA68" s="108"/>
      <c r="AB68" s="108"/>
      <c r="AC68" s="108"/>
      <c r="AD68" s="108"/>
      <c r="AE68" s="108"/>
      <c r="AF68" s="108"/>
      <c r="AG68" s="108"/>
      <c r="AH68" s="108"/>
      <c r="AI68" s="108"/>
      <c r="AJ68" s="108"/>
      <c r="AK68" s="108"/>
      <c r="AL68" s="108"/>
      <c r="AM68" s="108"/>
      <c r="AN68" s="108"/>
      <c r="AO68" s="108"/>
      <c r="AP68" s="108"/>
      <c r="AQ68" s="108"/>
      <c r="AR68" s="108"/>
      <c r="AS68" s="108"/>
      <c r="AT68" s="108"/>
      <c r="AU68" s="108"/>
      <c r="AV68" s="109"/>
      <c r="AW68" s="109"/>
      <c r="AX68" s="109"/>
      <c r="AY68" s="108"/>
      <c r="AZ68" s="107"/>
      <c r="BA68" s="107"/>
      <c r="BB68" s="107"/>
      <c r="BC68" s="108"/>
      <c r="BD68" s="108"/>
    </row>
    <row r="69" spans="1:56" x14ac:dyDescent="0.2">
      <c r="A69" s="107"/>
      <c r="B69" s="107"/>
      <c r="C69" s="107"/>
      <c r="D69" s="107"/>
      <c r="E69" s="108"/>
      <c r="F69" s="107"/>
      <c r="G69" s="107"/>
      <c r="H69" s="107"/>
      <c r="I69" s="107"/>
      <c r="J69" s="107"/>
      <c r="K69" s="107"/>
      <c r="L69" s="109"/>
      <c r="M69" s="109"/>
      <c r="N69" s="109"/>
      <c r="O69" s="109"/>
      <c r="P69" s="109"/>
      <c r="Q69" s="109"/>
      <c r="R69" s="109"/>
      <c r="S69" s="109"/>
      <c r="T69" s="109"/>
      <c r="U69" s="109"/>
      <c r="V69" s="108"/>
      <c r="W69" s="108"/>
      <c r="X69" s="108"/>
      <c r="Y69" s="108"/>
      <c r="Z69" s="108"/>
      <c r="AA69" s="108"/>
      <c r="AB69" s="108"/>
      <c r="AC69" s="108"/>
      <c r="AD69" s="108"/>
      <c r="AE69" s="108"/>
      <c r="AF69" s="108"/>
      <c r="AG69" s="108"/>
      <c r="AH69" s="108"/>
      <c r="AI69" s="108"/>
      <c r="AJ69" s="108"/>
      <c r="AK69" s="108"/>
      <c r="AL69" s="108"/>
      <c r="AM69" s="108"/>
      <c r="AN69" s="108"/>
      <c r="AO69" s="108"/>
      <c r="AP69" s="108"/>
      <c r="AQ69" s="108"/>
      <c r="AR69" s="108"/>
      <c r="AS69" s="108"/>
      <c r="AT69" s="108"/>
      <c r="AU69" s="108"/>
      <c r="AV69" s="109"/>
      <c r="AW69" s="109"/>
      <c r="AX69" s="109"/>
      <c r="AY69" s="108"/>
      <c r="AZ69" s="107"/>
      <c r="BA69" s="107"/>
      <c r="BB69" s="107"/>
      <c r="BC69" s="108"/>
      <c r="BD69" s="108"/>
    </row>
    <row r="70" spans="1:56" x14ac:dyDescent="0.2">
      <c r="A70" s="107"/>
      <c r="B70" s="107"/>
      <c r="C70" s="107"/>
      <c r="D70" s="107"/>
      <c r="E70" s="108"/>
      <c r="F70" s="107"/>
      <c r="G70" s="107"/>
      <c r="H70" s="107"/>
      <c r="I70" s="107"/>
      <c r="J70" s="107"/>
      <c r="K70" s="107"/>
      <c r="L70" s="109"/>
      <c r="M70" s="109"/>
      <c r="N70" s="109"/>
      <c r="O70" s="109"/>
      <c r="P70" s="109"/>
      <c r="Q70" s="109"/>
      <c r="R70" s="109"/>
      <c r="S70" s="109"/>
      <c r="T70" s="109"/>
      <c r="U70" s="109"/>
      <c r="V70" s="108"/>
      <c r="W70" s="108"/>
      <c r="X70" s="108"/>
      <c r="Y70" s="108"/>
      <c r="Z70" s="108"/>
      <c r="AA70" s="108"/>
      <c r="AB70" s="108"/>
      <c r="AC70" s="108"/>
      <c r="AD70" s="108"/>
      <c r="AE70" s="108"/>
      <c r="AF70" s="108"/>
      <c r="AG70" s="108"/>
      <c r="AH70" s="108"/>
      <c r="AI70" s="108"/>
      <c r="AJ70" s="108"/>
      <c r="AK70" s="108"/>
      <c r="AL70" s="108"/>
      <c r="AM70" s="108"/>
      <c r="AN70" s="108"/>
      <c r="AO70" s="108"/>
      <c r="AP70" s="108"/>
      <c r="AQ70" s="108"/>
      <c r="AR70" s="108"/>
      <c r="AS70" s="108"/>
      <c r="AT70" s="108"/>
      <c r="AU70" s="108"/>
      <c r="AV70" s="109"/>
      <c r="AW70" s="109"/>
      <c r="AX70" s="109"/>
      <c r="AY70" s="108"/>
      <c r="AZ70" s="107"/>
      <c r="BA70" s="107"/>
      <c r="BB70" s="107"/>
      <c r="BC70" s="108"/>
      <c r="BD70" s="108"/>
    </row>
    <row r="71" spans="1:56" x14ac:dyDescent="0.2">
      <c r="A71" s="107"/>
      <c r="B71" s="107"/>
      <c r="C71" s="107"/>
      <c r="D71" s="107"/>
      <c r="E71" s="108"/>
      <c r="F71" s="107"/>
      <c r="G71" s="107"/>
      <c r="H71" s="107"/>
      <c r="I71" s="107"/>
      <c r="J71" s="107"/>
      <c r="K71" s="107"/>
      <c r="L71" s="109"/>
      <c r="M71" s="109"/>
      <c r="N71" s="109"/>
      <c r="O71" s="109"/>
      <c r="P71" s="109"/>
      <c r="Q71" s="109"/>
      <c r="R71" s="109"/>
      <c r="S71" s="109"/>
      <c r="T71" s="109"/>
      <c r="U71" s="109"/>
      <c r="V71" s="108"/>
      <c r="W71" s="108"/>
      <c r="X71" s="108"/>
      <c r="Y71" s="108"/>
      <c r="Z71" s="108"/>
      <c r="AA71" s="108"/>
      <c r="AB71" s="108"/>
      <c r="AC71" s="108"/>
      <c r="AD71" s="108"/>
      <c r="AE71" s="108"/>
      <c r="AF71" s="108"/>
      <c r="AG71" s="108"/>
      <c r="AH71" s="108"/>
      <c r="AI71" s="108"/>
      <c r="AJ71" s="108"/>
      <c r="AK71" s="108"/>
      <c r="AL71" s="108"/>
      <c r="AM71" s="108"/>
      <c r="AN71" s="108"/>
      <c r="AO71" s="108"/>
      <c r="AP71" s="108"/>
      <c r="AQ71" s="108"/>
      <c r="AR71" s="108"/>
      <c r="AS71" s="108"/>
      <c r="AT71" s="108"/>
      <c r="AU71" s="108"/>
      <c r="AV71" s="109"/>
      <c r="AW71" s="109"/>
      <c r="AX71" s="109"/>
      <c r="AY71" s="108"/>
      <c r="AZ71" s="107"/>
      <c r="BA71" s="107"/>
      <c r="BB71" s="107"/>
      <c r="BC71" s="108"/>
      <c r="BD71" s="108"/>
    </row>
    <row r="72" spans="1:56" x14ac:dyDescent="0.2">
      <c r="A72" s="107"/>
      <c r="B72" s="107"/>
      <c r="C72" s="107"/>
      <c r="D72" s="107"/>
      <c r="E72" s="108"/>
      <c r="F72" s="107"/>
      <c r="G72" s="107"/>
      <c r="H72" s="107"/>
      <c r="I72" s="107"/>
      <c r="J72" s="107"/>
      <c r="K72" s="107"/>
      <c r="L72" s="109"/>
      <c r="M72" s="109"/>
      <c r="N72" s="109"/>
      <c r="O72" s="109"/>
      <c r="P72" s="109"/>
      <c r="Q72" s="109"/>
      <c r="R72" s="109"/>
      <c r="S72" s="109"/>
      <c r="T72" s="109"/>
      <c r="U72" s="109"/>
      <c r="V72" s="108"/>
      <c r="W72" s="108"/>
      <c r="X72" s="108"/>
      <c r="Y72" s="108"/>
      <c r="Z72" s="108"/>
      <c r="AA72" s="108"/>
      <c r="AB72" s="108"/>
      <c r="AC72" s="108"/>
      <c r="AD72" s="108"/>
      <c r="AE72" s="108"/>
      <c r="AF72" s="108"/>
      <c r="AG72" s="108"/>
      <c r="AH72" s="108"/>
      <c r="AI72" s="108"/>
      <c r="AJ72" s="108"/>
      <c r="AK72" s="108"/>
      <c r="AL72" s="108"/>
      <c r="AM72" s="108"/>
      <c r="AN72" s="108"/>
      <c r="AO72" s="108"/>
      <c r="AP72" s="108"/>
      <c r="AQ72" s="108"/>
      <c r="AR72" s="108"/>
      <c r="AS72" s="108"/>
      <c r="AT72" s="108"/>
      <c r="AU72" s="108"/>
      <c r="AV72" s="109"/>
      <c r="AW72" s="109"/>
      <c r="AX72" s="109"/>
      <c r="AY72" s="108"/>
      <c r="AZ72" s="107"/>
      <c r="BA72" s="107"/>
      <c r="BB72" s="107"/>
      <c r="BC72" s="108"/>
      <c r="BD72" s="108"/>
    </row>
    <row r="73" spans="1:56" x14ac:dyDescent="0.2">
      <c r="A73" s="107"/>
      <c r="B73" s="107"/>
      <c r="C73" s="107"/>
      <c r="D73" s="107"/>
      <c r="E73" s="108"/>
      <c r="F73" s="107"/>
      <c r="G73" s="107"/>
      <c r="H73" s="107"/>
      <c r="I73" s="107"/>
      <c r="J73" s="107"/>
      <c r="K73" s="107"/>
      <c r="L73" s="109"/>
      <c r="M73" s="109"/>
      <c r="N73" s="109"/>
      <c r="O73" s="109"/>
      <c r="P73" s="109"/>
      <c r="Q73" s="109"/>
      <c r="R73" s="109"/>
      <c r="S73" s="109"/>
      <c r="T73" s="109"/>
      <c r="U73" s="109"/>
      <c r="V73" s="108"/>
      <c r="W73" s="108"/>
      <c r="X73" s="108"/>
      <c r="Y73" s="108"/>
      <c r="Z73" s="108"/>
      <c r="AA73" s="108"/>
      <c r="AB73" s="108"/>
      <c r="AC73" s="108"/>
      <c r="AD73" s="108"/>
      <c r="AE73" s="108"/>
      <c r="AF73" s="108"/>
      <c r="AG73" s="108"/>
      <c r="AH73" s="108"/>
      <c r="AI73" s="108"/>
      <c r="AJ73" s="108"/>
      <c r="AK73" s="108"/>
      <c r="AL73" s="108"/>
      <c r="AM73" s="108"/>
      <c r="AN73" s="108"/>
      <c r="AO73" s="108"/>
      <c r="AP73" s="108"/>
      <c r="AQ73" s="108"/>
      <c r="AR73" s="108"/>
      <c r="AS73" s="108"/>
      <c r="AT73" s="108"/>
      <c r="AU73" s="108"/>
      <c r="AV73" s="109"/>
      <c r="AW73" s="109"/>
      <c r="AX73" s="109"/>
      <c r="AY73" s="108"/>
      <c r="AZ73" s="107"/>
      <c r="BA73" s="107"/>
      <c r="BB73" s="107"/>
      <c r="BC73" s="108"/>
      <c r="BD73" s="108"/>
    </row>
    <row r="74" spans="1:56" x14ac:dyDescent="0.2">
      <c r="A74" s="107"/>
      <c r="B74" s="107"/>
      <c r="C74" s="107"/>
      <c r="D74" s="107"/>
      <c r="E74" s="108"/>
      <c r="F74" s="107"/>
      <c r="G74" s="107"/>
      <c r="H74" s="107"/>
      <c r="I74" s="107"/>
      <c r="J74" s="107"/>
      <c r="K74" s="107"/>
      <c r="L74" s="109"/>
      <c r="M74" s="109"/>
      <c r="N74" s="109"/>
      <c r="O74" s="109"/>
      <c r="P74" s="109"/>
      <c r="Q74" s="109"/>
      <c r="R74" s="109"/>
      <c r="S74" s="109"/>
      <c r="T74" s="109"/>
      <c r="U74" s="109"/>
      <c r="V74" s="108"/>
      <c r="W74" s="108"/>
      <c r="X74" s="108"/>
      <c r="Y74" s="108"/>
      <c r="Z74" s="108"/>
      <c r="AA74" s="108"/>
      <c r="AB74" s="108"/>
      <c r="AC74" s="108"/>
      <c r="AD74" s="108"/>
      <c r="AE74" s="108"/>
      <c r="AF74" s="108"/>
      <c r="AG74" s="108"/>
      <c r="AH74" s="108"/>
      <c r="AI74" s="108"/>
      <c r="AJ74" s="108"/>
      <c r="AK74" s="108"/>
      <c r="AL74" s="108"/>
      <c r="AM74" s="108"/>
      <c r="AN74" s="108"/>
      <c r="AO74" s="108"/>
      <c r="AP74" s="108"/>
      <c r="AQ74" s="108"/>
      <c r="AR74" s="108"/>
      <c r="AS74" s="108"/>
      <c r="AT74" s="108"/>
      <c r="AU74" s="108"/>
      <c r="AV74" s="109"/>
      <c r="AW74" s="109"/>
      <c r="AX74" s="109"/>
      <c r="AY74" s="108"/>
      <c r="AZ74" s="107"/>
      <c r="BA74" s="107"/>
      <c r="BB74" s="107"/>
      <c r="BC74" s="108"/>
      <c r="BD74" s="108"/>
    </row>
    <row r="75" spans="1:56" x14ac:dyDescent="0.2">
      <c r="A75" s="107"/>
      <c r="B75" s="107"/>
      <c r="C75" s="107"/>
      <c r="D75" s="107"/>
      <c r="E75" s="108"/>
      <c r="F75" s="107"/>
      <c r="G75" s="107"/>
      <c r="H75" s="107"/>
      <c r="I75" s="107"/>
      <c r="J75" s="107"/>
      <c r="K75" s="107"/>
      <c r="L75" s="109"/>
      <c r="M75" s="109"/>
      <c r="N75" s="109"/>
      <c r="O75" s="109"/>
      <c r="P75" s="109"/>
      <c r="Q75" s="109"/>
      <c r="R75" s="109"/>
      <c r="S75" s="109"/>
      <c r="T75" s="109"/>
      <c r="U75" s="109"/>
      <c r="V75" s="108"/>
      <c r="W75" s="108"/>
      <c r="X75" s="108"/>
      <c r="Y75" s="108"/>
      <c r="Z75" s="108"/>
      <c r="AA75" s="108"/>
      <c r="AB75" s="108"/>
      <c r="AC75" s="108"/>
      <c r="AD75" s="108"/>
      <c r="AE75" s="108"/>
      <c r="AF75" s="108"/>
      <c r="AG75" s="108"/>
      <c r="AH75" s="108"/>
      <c r="AI75" s="108"/>
      <c r="AJ75" s="108"/>
      <c r="AK75" s="108"/>
      <c r="AL75" s="108"/>
      <c r="AM75" s="108"/>
      <c r="AN75" s="108"/>
      <c r="AO75" s="108"/>
      <c r="AP75" s="108"/>
      <c r="AQ75" s="108"/>
      <c r="AR75" s="108"/>
      <c r="AS75" s="108"/>
      <c r="AT75" s="108"/>
      <c r="AU75" s="108"/>
      <c r="AV75" s="109"/>
      <c r="AW75" s="109"/>
      <c r="AX75" s="109"/>
      <c r="AY75" s="108"/>
      <c r="AZ75" s="107"/>
      <c r="BA75" s="107"/>
      <c r="BB75" s="107"/>
      <c r="BC75" s="108"/>
      <c r="BD75" s="108"/>
    </row>
    <row r="76" spans="1:56" x14ac:dyDescent="0.2">
      <c r="A76" s="107"/>
      <c r="B76" s="107"/>
      <c r="C76" s="107"/>
      <c r="D76" s="107"/>
      <c r="E76" s="108"/>
      <c r="F76" s="107"/>
      <c r="G76" s="107"/>
      <c r="H76" s="107"/>
      <c r="I76" s="107"/>
      <c r="J76" s="107"/>
      <c r="K76" s="107"/>
      <c r="L76" s="109"/>
      <c r="M76" s="109"/>
      <c r="N76" s="109"/>
      <c r="O76" s="109"/>
      <c r="P76" s="109"/>
      <c r="Q76" s="109"/>
      <c r="R76" s="109"/>
      <c r="S76" s="109"/>
      <c r="T76" s="109"/>
      <c r="U76" s="109"/>
      <c r="V76" s="108"/>
      <c r="W76" s="108"/>
      <c r="X76" s="108"/>
      <c r="Y76" s="108"/>
      <c r="Z76" s="108"/>
      <c r="AA76" s="108"/>
      <c r="AB76" s="108"/>
      <c r="AC76" s="108"/>
      <c r="AD76" s="108"/>
      <c r="AE76" s="108"/>
      <c r="AF76" s="108"/>
      <c r="AG76" s="108"/>
      <c r="AH76" s="108"/>
      <c r="AI76" s="108"/>
      <c r="AJ76" s="108"/>
      <c r="AK76" s="108"/>
      <c r="AL76" s="108"/>
      <c r="AM76" s="108"/>
      <c r="AN76" s="108"/>
      <c r="AO76" s="108"/>
      <c r="AP76" s="108"/>
      <c r="AQ76" s="108"/>
      <c r="AR76" s="108"/>
      <c r="AS76" s="108"/>
      <c r="AT76" s="108"/>
      <c r="AU76" s="108"/>
      <c r="AV76" s="109"/>
      <c r="AW76" s="109"/>
      <c r="AX76" s="109"/>
      <c r="AY76" s="108"/>
      <c r="AZ76" s="107"/>
      <c r="BA76" s="107"/>
      <c r="BB76" s="107"/>
      <c r="BC76" s="108"/>
      <c r="BD76" s="108"/>
    </row>
    <row r="77" spans="1:56" x14ac:dyDescent="0.2">
      <c r="A77" s="107"/>
      <c r="B77" s="107"/>
      <c r="C77" s="107"/>
      <c r="D77" s="107"/>
      <c r="E77" s="108"/>
      <c r="F77" s="107"/>
      <c r="G77" s="107"/>
      <c r="H77" s="107"/>
      <c r="I77" s="107"/>
      <c r="J77" s="107"/>
      <c r="K77" s="107"/>
      <c r="L77" s="109"/>
      <c r="M77" s="109"/>
      <c r="N77" s="109"/>
      <c r="O77" s="109"/>
      <c r="P77" s="109"/>
      <c r="Q77" s="109"/>
      <c r="R77" s="109"/>
      <c r="S77" s="109"/>
      <c r="T77" s="109"/>
      <c r="U77" s="109"/>
      <c r="V77" s="108"/>
      <c r="W77" s="108"/>
      <c r="X77" s="108"/>
      <c r="Y77" s="108"/>
      <c r="Z77" s="108"/>
      <c r="AA77" s="108"/>
      <c r="AB77" s="108"/>
      <c r="AC77" s="108"/>
      <c r="AD77" s="108"/>
      <c r="AE77" s="108"/>
      <c r="AF77" s="108"/>
      <c r="AG77" s="108"/>
      <c r="AH77" s="108"/>
      <c r="AI77" s="108"/>
      <c r="AJ77" s="108"/>
      <c r="AK77" s="108"/>
      <c r="AL77" s="108"/>
      <c r="AM77" s="108"/>
      <c r="AN77" s="108"/>
      <c r="AO77" s="108"/>
      <c r="AP77" s="108"/>
      <c r="AQ77" s="108"/>
      <c r="AR77" s="108"/>
      <c r="AS77" s="108"/>
      <c r="AT77" s="108"/>
      <c r="AU77" s="108"/>
      <c r="AV77" s="109"/>
      <c r="AW77" s="109"/>
      <c r="AX77" s="109"/>
      <c r="AY77" s="108"/>
      <c r="AZ77" s="107"/>
      <c r="BA77" s="107"/>
      <c r="BB77" s="107"/>
      <c r="BC77" s="108"/>
      <c r="BD77" s="108"/>
    </row>
    <row r="78" spans="1:56" x14ac:dyDescent="0.2">
      <c r="A78" s="107"/>
      <c r="B78" s="107"/>
      <c r="C78" s="107"/>
      <c r="D78" s="107"/>
      <c r="E78" s="108"/>
      <c r="F78" s="107"/>
      <c r="G78" s="107"/>
      <c r="H78" s="107"/>
      <c r="I78" s="107"/>
      <c r="J78" s="107"/>
      <c r="K78" s="107"/>
      <c r="L78" s="109"/>
      <c r="M78" s="109"/>
      <c r="N78" s="109"/>
      <c r="O78" s="109"/>
      <c r="P78" s="109"/>
      <c r="Q78" s="109"/>
      <c r="R78" s="109"/>
      <c r="S78" s="109"/>
      <c r="T78" s="109"/>
      <c r="U78" s="109"/>
      <c r="V78" s="108"/>
      <c r="W78" s="108"/>
      <c r="X78" s="108"/>
      <c r="Y78" s="108"/>
      <c r="Z78" s="108"/>
      <c r="AA78" s="108"/>
      <c r="AB78" s="108"/>
      <c r="AC78" s="108"/>
      <c r="AD78" s="108"/>
      <c r="AE78" s="108"/>
      <c r="AF78" s="108"/>
      <c r="AG78" s="108"/>
      <c r="AH78" s="108"/>
      <c r="AI78" s="108"/>
      <c r="AJ78" s="108"/>
      <c r="AK78" s="108"/>
      <c r="AL78" s="108"/>
      <c r="AM78" s="108"/>
      <c r="AN78" s="108"/>
      <c r="AO78" s="108"/>
      <c r="AP78" s="108"/>
      <c r="AQ78" s="108"/>
      <c r="AR78" s="108"/>
      <c r="AS78" s="108"/>
      <c r="AT78" s="108"/>
      <c r="AU78" s="108"/>
      <c r="AV78" s="109"/>
      <c r="AW78" s="109"/>
      <c r="AX78" s="109"/>
      <c r="AY78" s="108"/>
      <c r="AZ78" s="107"/>
      <c r="BA78" s="107"/>
      <c r="BB78" s="107"/>
      <c r="BC78" s="108"/>
      <c r="BD78" s="108"/>
    </row>
    <row r="79" spans="1:56" x14ac:dyDescent="0.2">
      <c r="A79" s="107"/>
      <c r="B79" s="107"/>
      <c r="C79" s="107"/>
      <c r="D79" s="107"/>
      <c r="E79" s="108"/>
      <c r="F79" s="107"/>
      <c r="G79" s="107"/>
      <c r="H79" s="107"/>
      <c r="I79" s="107"/>
      <c r="J79" s="107"/>
      <c r="K79" s="107"/>
      <c r="L79" s="109"/>
      <c r="M79" s="109"/>
      <c r="N79" s="109"/>
      <c r="O79" s="109"/>
      <c r="P79" s="109"/>
      <c r="Q79" s="109"/>
      <c r="R79" s="109"/>
      <c r="S79" s="109"/>
      <c r="T79" s="109"/>
      <c r="U79" s="109"/>
      <c r="V79" s="108"/>
      <c r="W79" s="108"/>
      <c r="X79" s="108"/>
      <c r="Y79" s="108"/>
      <c r="Z79" s="108"/>
      <c r="AA79" s="108"/>
      <c r="AB79" s="108"/>
      <c r="AC79" s="108"/>
      <c r="AD79" s="108"/>
      <c r="AE79" s="108"/>
      <c r="AF79" s="108"/>
      <c r="AG79" s="108"/>
      <c r="AH79" s="108"/>
      <c r="AI79" s="108"/>
      <c r="AJ79" s="108"/>
      <c r="AK79" s="108"/>
      <c r="AL79" s="108"/>
      <c r="AM79" s="108"/>
      <c r="AN79" s="108"/>
      <c r="AO79" s="108"/>
      <c r="AP79" s="108"/>
      <c r="AQ79" s="108"/>
      <c r="AR79" s="108"/>
      <c r="AS79" s="108"/>
      <c r="AT79" s="108"/>
      <c r="AU79" s="108"/>
      <c r="AV79" s="109"/>
      <c r="AW79" s="109"/>
      <c r="AX79" s="109"/>
      <c r="AY79" s="108"/>
      <c r="AZ79" s="107"/>
      <c r="BA79" s="107"/>
      <c r="BB79" s="107"/>
      <c r="BC79" s="108"/>
      <c r="BD79" s="108"/>
    </row>
    <row r="80" spans="1:56" x14ac:dyDescent="0.2">
      <c r="A80" s="107"/>
      <c r="B80" s="107"/>
      <c r="C80" s="107"/>
      <c r="D80" s="107"/>
      <c r="E80" s="108"/>
      <c r="F80" s="107"/>
      <c r="G80" s="107"/>
      <c r="H80" s="107"/>
      <c r="I80" s="107"/>
      <c r="J80" s="107"/>
      <c r="K80" s="107"/>
      <c r="L80" s="109"/>
      <c r="M80" s="109"/>
      <c r="N80" s="109"/>
      <c r="O80" s="109"/>
      <c r="P80" s="109"/>
      <c r="Q80" s="109"/>
      <c r="R80" s="109"/>
      <c r="S80" s="109"/>
      <c r="T80" s="109"/>
      <c r="U80" s="109"/>
      <c r="V80" s="108"/>
      <c r="W80" s="108"/>
      <c r="X80" s="108"/>
      <c r="Y80" s="108"/>
      <c r="Z80" s="108"/>
      <c r="AA80" s="108"/>
      <c r="AB80" s="108"/>
      <c r="AC80" s="108"/>
      <c r="AD80" s="108"/>
      <c r="AE80" s="108"/>
      <c r="AF80" s="108"/>
      <c r="AG80" s="108"/>
      <c r="AH80" s="108"/>
      <c r="AI80" s="108"/>
      <c r="AJ80" s="108"/>
      <c r="AK80" s="108"/>
      <c r="AL80" s="108"/>
      <c r="AM80" s="108"/>
      <c r="AN80" s="108"/>
      <c r="AO80" s="108"/>
      <c r="AP80" s="108"/>
      <c r="AQ80" s="108"/>
      <c r="AR80" s="108"/>
      <c r="AS80" s="108"/>
      <c r="AT80" s="108"/>
      <c r="AU80" s="108"/>
      <c r="AV80" s="109"/>
      <c r="AW80" s="109"/>
      <c r="AX80" s="109"/>
      <c r="AY80" s="108"/>
      <c r="AZ80" s="107"/>
      <c r="BA80" s="107"/>
      <c r="BB80" s="107"/>
      <c r="BC80" s="108"/>
      <c r="BD80" s="108"/>
    </row>
    <row r="81" spans="1:56" x14ac:dyDescent="0.2">
      <c r="A81" s="107"/>
      <c r="B81" s="107"/>
      <c r="C81" s="107"/>
      <c r="D81" s="107"/>
      <c r="E81" s="108"/>
      <c r="F81" s="107"/>
      <c r="G81" s="107"/>
      <c r="H81" s="107"/>
      <c r="I81" s="107"/>
      <c r="J81" s="107"/>
      <c r="K81" s="107"/>
      <c r="L81" s="109"/>
      <c r="M81" s="109"/>
      <c r="N81" s="109"/>
      <c r="O81" s="109"/>
      <c r="P81" s="109"/>
      <c r="Q81" s="109"/>
      <c r="R81" s="109"/>
      <c r="S81" s="109"/>
      <c r="T81" s="109"/>
      <c r="U81" s="109"/>
      <c r="V81" s="108"/>
      <c r="W81" s="108"/>
      <c r="X81" s="108"/>
      <c r="Y81" s="108"/>
      <c r="Z81" s="108"/>
      <c r="AA81" s="108"/>
      <c r="AB81" s="108"/>
      <c r="AC81" s="108"/>
      <c r="AD81" s="108"/>
      <c r="AE81" s="108"/>
      <c r="AF81" s="108"/>
      <c r="AG81" s="108"/>
      <c r="AH81" s="108"/>
      <c r="AI81" s="108"/>
      <c r="AJ81" s="108"/>
      <c r="AK81" s="108"/>
      <c r="AL81" s="108"/>
      <c r="AM81" s="108"/>
      <c r="AN81" s="108"/>
      <c r="AO81" s="108"/>
      <c r="AP81" s="108"/>
      <c r="AQ81" s="108"/>
      <c r="AR81" s="108"/>
      <c r="AS81" s="108"/>
      <c r="AT81" s="108"/>
      <c r="AU81" s="108"/>
      <c r="AV81" s="109"/>
      <c r="AW81" s="109"/>
      <c r="AX81" s="109"/>
      <c r="AY81" s="108"/>
      <c r="AZ81" s="107"/>
      <c r="BA81" s="107"/>
      <c r="BB81" s="107"/>
      <c r="BC81" s="108"/>
      <c r="BD81" s="108"/>
    </row>
    <row r="82" spans="1:56" x14ac:dyDescent="0.2">
      <c r="A82" s="107"/>
      <c r="B82" s="107"/>
      <c r="C82" s="107"/>
      <c r="D82" s="107"/>
      <c r="E82" s="108"/>
      <c r="F82" s="107"/>
      <c r="G82" s="107"/>
      <c r="H82" s="107"/>
      <c r="I82" s="107"/>
      <c r="J82" s="107"/>
      <c r="K82" s="107"/>
      <c r="L82" s="109"/>
      <c r="M82" s="109"/>
      <c r="N82" s="109"/>
      <c r="O82" s="109"/>
      <c r="P82" s="109"/>
      <c r="Q82" s="109"/>
      <c r="R82" s="109"/>
      <c r="S82" s="109"/>
      <c r="T82" s="109"/>
      <c r="U82" s="109"/>
      <c r="V82" s="108"/>
      <c r="W82" s="108"/>
      <c r="X82" s="108"/>
      <c r="Y82" s="108"/>
      <c r="Z82" s="108"/>
      <c r="AA82" s="108"/>
      <c r="AB82" s="108"/>
      <c r="AC82" s="108"/>
      <c r="AD82" s="108"/>
      <c r="AE82" s="108"/>
      <c r="AF82" s="108"/>
      <c r="AG82" s="108"/>
      <c r="AH82" s="108"/>
      <c r="AI82" s="108"/>
      <c r="AJ82" s="108"/>
      <c r="AK82" s="108"/>
      <c r="AL82" s="108"/>
      <c r="AM82" s="108"/>
      <c r="AN82" s="108"/>
      <c r="AO82" s="108"/>
      <c r="AP82" s="108"/>
      <c r="AQ82" s="108"/>
      <c r="AR82" s="108"/>
      <c r="AS82" s="108"/>
      <c r="AT82" s="108"/>
      <c r="AU82" s="108"/>
      <c r="AV82" s="109"/>
      <c r="AW82" s="109"/>
      <c r="AX82" s="109"/>
      <c r="AY82" s="108"/>
      <c r="AZ82" s="107"/>
      <c r="BA82" s="107"/>
      <c r="BB82" s="107"/>
      <c r="BC82" s="108"/>
      <c r="BD82" s="108"/>
    </row>
    <row r="83" spans="1:56" x14ac:dyDescent="0.2">
      <c r="A83" s="107"/>
      <c r="B83" s="107"/>
      <c r="C83" s="107"/>
      <c r="D83" s="107"/>
      <c r="E83" s="108"/>
      <c r="F83" s="107"/>
      <c r="G83" s="107"/>
      <c r="H83" s="107"/>
      <c r="I83" s="107"/>
      <c r="J83" s="107"/>
      <c r="K83" s="107"/>
      <c r="L83" s="109"/>
      <c r="M83" s="109"/>
      <c r="N83" s="109"/>
      <c r="O83" s="109"/>
      <c r="P83" s="109"/>
      <c r="Q83" s="109"/>
      <c r="R83" s="109"/>
      <c r="S83" s="109"/>
      <c r="T83" s="109"/>
      <c r="U83" s="109"/>
      <c r="V83" s="108"/>
      <c r="W83" s="108"/>
      <c r="X83" s="108"/>
      <c r="Y83" s="108"/>
      <c r="Z83" s="108"/>
      <c r="AA83" s="108"/>
      <c r="AB83" s="108"/>
      <c r="AC83" s="108"/>
      <c r="AD83" s="108"/>
      <c r="AE83" s="108"/>
      <c r="AF83" s="108"/>
      <c r="AG83" s="108"/>
      <c r="AH83" s="108"/>
      <c r="AI83" s="108"/>
      <c r="AJ83" s="108"/>
      <c r="AK83" s="108"/>
      <c r="AL83" s="108"/>
      <c r="AM83" s="108"/>
      <c r="AN83" s="108"/>
      <c r="AO83" s="108"/>
      <c r="AP83" s="108"/>
      <c r="AQ83" s="108"/>
      <c r="AR83" s="108"/>
      <c r="AS83" s="108"/>
      <c r="AT83" s="108"/>
      <c r="AU83" s="108"/>
      <c r="AV83" s="109"/>
      <c r="AW83" s="109"/>
      <c r="AX83" s="109"/>
      <c r="AY83" s="108"/>
      <c r="AZ83" s="107"/>
      <c r="BA83" s="107"/>
      <c r="BB83" s="107"/>
      <c r="BC83" s="108"/>
      <c r="BD83" s="108"/>
    </row>
    <row r="84" spans="1:56" x14ac:dyDescent="0.2">
      <c r="A84" s="107"/>
      <c r="B84" s="107"/>
      <c r="C84" s="107"/>
      <c r="D84" s="107"/>
      <c r="E84" s="108"/>
      <c r="F84" s="107"/>
      <c r="G84" s="107"/>
      <c r="H84" s="107"/>
      <c r="I84" s="107"/>
      <c r="J84" s="107"/>
      <c r="K84" s="107"/>
      <c r="L84" s="109"/>
      <c r="M84" s="109"/>
      <c r="N84" s="109"/>
      <c r="O84" s="109"/>
      <c r="P84" s="109"/>
      <c r="Q84" s="109"/>
      <c r="R84" s="109"/>
      <c r="S84" s="109"/>
      <c r="T84" s="109"/>
      <c r="U84" s="109"/>
      <c r="V84" s="108"/>
      <c r="W84" s="108"/>
      <c r="X84" s="108"/>
      <c r="Y84" s="108"/>
      <c r="Z84" s="108"/>
      <c r="AA84" s="108"/>
      <c r="AB84" s="108"/>
      <c r="AC84" s="108"/>
      <c r="AD84" s="108"/>
      <c r="AE84" s="108"/>
      <c r="AF84" s="108"/>
      <c r="AG84" s="108"/>
      <c r="AH84" s="108"/>
      <c r="AI84" s="108"/>
      <c r="AJ84" s="108"/>
      <c r="AK84" s="108"/>
      <c r="AL84" s="108"/>
      <c r="AM84" s="108"/>
      <c r="AN84" s="108"/>
      <c r="AO84" s="108"/>
      <c r="AP84" s="108"/>
      <c r="AQ84" s="108"/>
      <c r="AR84" s="108"/>
      <c r="AS84" s="108"/>
      <c r="AT84" s="108"/>
      <c r="AU84" s="108"/>
      <c r="AV84" s="109"/>
      <c r="AW84" s="109"/>
      <c r="AX84" s="109"/>
      <c r="AY84" s="108"/>
      <c r="AZ84" s="107"/>
      <c r="BA84" s="107"/>
      <c r="BB84" s="107"/>
      <c r="BC84" s="108"/>
      <c r="BD84" s="108"/>
    </row>
    <row r="85" spans="1:56" x14ac:dyDescent="0.2">
      <c r="A85" s="107"/>
      <c r="B85" s="107"/>
      <c r="C85" s="107"/>
      <c r="D85" s="107"/>
      <c r="E85" s="108"/>
      <c r="F85" s="107"/>
      <c r="G85" s="107"/>
      <c r="H85" s="107"/>
      <c r="I85" s="107"/>
      <c r="J85" s="107"/>
      <c r="K85" s="107"/>
      <c r="L85" s="109"/>
      <c r="M85" s="109"/>
      <c r="N85" s="109"/>
      <c r="O85" s="109"/>
      <c r="P85" s="109"/>
      <c r="Q85" s="109"/>
      <c r="R85" s="109"/>
      <c r="S85" s="109"/>
      <c r="T85" s="109"/>
      <c r="U85" s="109"/>
      <c r="V85" s="108"/>
      <c r="W85" s="108"/>
      <c r="X85" s="108"/>
      <c r="Y85" s="108"/>
      <c r="Z85" s="108"/>
      <c r="AA85" s="108"/>
      <c r="AB85" s="108"/>
      <c r="AC85" s="108"/>
      <c r="AD85" s="108"/>
      <c r="AE85" s="108"/>
      <c r="AF85" s="108"/>
      <c r="AG85" s="108"/>
      <c r="AH85" s="108"/>
      <c r="AI85" s="108"/>
      <c r="AJ85" s="108"/>
      <c r="AK85" s="108"/>
      <c r="AL85" s="108"/>
      <c r="AM85" s="108"/>
      <c r="AN85" s="108"/>
      <c r="AO85" s="108"/>
      <c r="AP85" s="108"/>
      <c r="AQ85" s="108"/>
      <c r="AR85" s="108"/>
      <c r="AS85" s="108"/>
      <c r="AT85" s="108"/>
      <c r="AU85" s="108"/>
      <c r="AV85" s="109"/>
      <c r="AW85" s="109"/>
      <c r="AX85" s="109"/>
      <c r="AY85" s="108"/>
      <c r="AZ85" s="107"/>
      <c r="BA85" s="107"/>
      <c r="BB85" s="107"/>
      <c r="BC85" s="108"/>
      <c r="BD85" s="108"/>
    </row>
    <row r="86" spans="1:56" x14ac:dyDescent="0.2">
      <c r="A86" s="107"/>
      <c r="B86" s="107"/>
      <c r="C86" s="107"/>
      <c r="D86" s="107"/>
      <c r="E86" s="108"/>
      <c r="F86" s="107"/>
      <c r="G86" s="107"/>
      <c r="H86" s="107"/>
      <c r="I86" s="107"/>
      <c r="J86" s="107"/>
      <c r="K86" s="107"/>
      <c r="L86" s="109"/>
      <c r="M86" s="109"/>
      <c r="N86" s="109"/>
      <c r="O86" s="109"/>
      <c r="P86" s="109"/>
      <c r="Q86" s="109"/>
      <c r="R86" s="109"/>
      <c r="S86" s="109"/>
      <c r="T86" s="109"/>
      <c r="U86" s="109"/>
      <c r="V86" s="108"/>
      <c r="W86" s="108"/>
      <c r="X86" s="108"/>
      <c r="Y86" s="108"/>
      <c r="Z86" s="108"/>
      <c r="AA86" s="108"/>
      <c r="AB86" s="108"/>
      <c r="AC86" s="108"/>
      <c r="AD86" s="108"/>
      <c r="AE86" s="108"/>
      <c r="AF86" s="108"/>
      <c r="AG86" s="108"/>
      <c r="AH86" s="108"/>
      <c r="AI86" s="108"/>
      <c r="AJ86" s="108"/>
      <c r="AK86" s="108"/>
      <c r="AL86" s="108"/>
      <c r="AM86" s="108"/>
      <c r="AN86" s="108"/>
      <c r="AO86" s="108"/>
      <c r="AP86" s="108"/>
      <c r="AQ86" s="108"/>
      <c r="AR86" s="108"/>
      <c r="AS86" s="108"/>
      <c r="AT86" s="108"/>
      <c r="AU86" s="108"/>
      <c r="AV86" s="109"/>
      <c r="AW86" s="109"/>
      <c r="AX86" s="109"/>
      <c r="AY86" s="108"/>
      <c r="AZ86" s="107"/>
      <c r="BA86" s="107"/>
      <c r="BB86" s="107"/>
      <c r="BC86" s="108"/>
      <c r="BD86" s="108"/>
    </row>
    <row r="87" spans="1:56" x14ac:dyDescent="0.2">
      <c r="A87" s="107"/>
      <c r="B87" s="107"/>
      <c r="C87" s="107"/>
      <c r="D87" s="107"/>
      <c r="E87" s="108"/>
      <c r="F87" s="107"/>
      <c r="G87" s="107"/>
      <c r="H87" s="107"/>
      <c r="I87" s="107"/>
      <c r="J87" s="107"/>
      <c r="K87" s="107"/>
      <c r="L87" s="109"/>
      <c r="M87" s="109"/>
      <c r="N87" s="109"/>
      <c r="O87" s="109"/>
      <c r="P87" s="109"/>
      <c r="Q87" s="109"/>
      <c r="R87" s="109"/>
      <c r="S87" s="109"/>
      <c r="T87" s="109"/>
      <c r="U87" s="109"/>
      <c r="V87" s="108"/>
      <c r="W87" s="108"/>
      <c r="X87" s="108"/>
      <c r="Y87" s="108"/>
      <c r="Z87" s="108"/>
      <c r="AA87" s="108"/>
      <c r="AB87" s="108"/>
      <c r="AC87" s="108"/>
      <c r="AD87" s="108"/>
      <c r="AE87" s="108"/>
      <c r="AF87" s="108"/>
      <c r="AG87" s="108"/>
      <c r="AH87" s="108"/>
      <c r="AI87" s="108"/>
      <c r="AJ87" s="108"/>
      <c r="AK87" s="108"/>
      <c r="AL87" s="108"/>
      <c r="AM87" s="108"/>
      <c r="AN87" s="108"/>
      <c r="AO87" s="108"/>
      <c r="AP87" s="108"/>
      <c r="AQ87" s="108"/>
      <c r="AR87" s="108"/>
      <c r="AS87" s="108"/>
      <c r="AT87" s="108"/>
      <c r="AU87" s="108"/>
      <c r="AV87" s="109"/>
      <c r="AW87" s="109"/>
      <c r="AX87" s="109"/>
      <c r="AY87" s="108"/>
      <c r="AZ87" s="107"/>
      <c r="BA87" s="107"/>
      <c r="BB87" s="107"/>
      <c r="BC87" s="108"/>
      <c r="BD87" s="108"/>
    </row>
    <row r="88" spans="1:56" x14ac:dyDescent="0.2">
      <c r="A88" s="107"/>
      <c r="B88" s="107"/>
      <c r="C88" s="107"/>
      <c r="D88" s="107"/>
      <c r="E88" s="108"/>
      <c r="F88" s="107"/>
      <c r="G88" s="107"/>
      <c r="H88" s="107"/>
      <c r="I88" s="107"/>
      <c r="J88" s="107"/>
      <c r="K88" s="107"/>
      <c r="L88" s="109"/>
      <c r="M88" s="109"/>
      <c r="N88" s="109"/>
      <c r="O88" s="109"/>
      <c r="P88" s="109"/>
      <c r="Q88" s="109"/>
      <c r="R88" s="109"/>
      <c r="S88" s="109"/>
      <c r="T88" s="109"/>
      <c r="U88" s="109"/>
      <c r="V88" s="108"/>
      <c r="W88" s="108"/>
      <c r="X88" s="108"/>
      <c r="Y88" s="108"/>
      <c r="Z88" s="108"/>
      <c r="AA88" s="108"/>
      <c r="AB88" s="108"/>
      <c r="AC88" s="108"/>
      <c r="AD88" s="108"/>
      <c r="AE88" s="108"/>
      <c r="AF88" s="108"/>
      <c r="AG88" s="108"/>
      <c r="AH88" s="108"/>
      <c r="AI88" s="108"/>
      <c r="AJ88" s="108"/>
      <c r="AK88" s="108"/>
      <c r="AL88" s="108"/>
      <c r="AM88" s="108"/>
      <c r="AN88" s="108"/>
      <c r="AO88" s="108"/>
      <c r="AP88" s="108"/>
      <c r="AQ88" s="108"/>
      <c r="AR88" s="108"/>
      <c r="AS88" s="108"/>
      <c r="AT88" s="108"/>
      <c r="AU88" s="108"/>
      <c r="AV88" s="109"/>
      <c r="AW88" s="109"/>
      <c r="AX88" s="109"/>
      <c r="AY88" s="108"/>
      <c r="AZ88" s="107"/>
      <c r="BA88" s="107"/>
      <c r="BB88" s="107"/>
      <c r="BC88" s="108"/>
      <c r="BD88" s="108"/>
    </row>
    <row r="89" spans="1:56" x14ac:dyDescent="0.2">
      <c r="A89" s="107"/>
      <c r="B89" s="107"/>
      <c r="C89" s="107"/>
      <c r="D89" s="107"/>
      <c r="E89" s="108"/>
      <c r="F89" s="107"/>
      <c r="G89" s="107"/>
      <c r="H89" s="107"/>
      <c r="I89" s="107"/>
      <c r="J89" s="107"/>
      <c r="K89" s="107"/>
      <c r="L89" s="109"/>
      <c r="M89" s="109"/>
      <c r="N89" s="109"/>
      <c r="O89" s="109"/>
      <c r="P89" s="109"/>
      <c r="Q89" s="109"/>
      <c r="R89" s="109"/>
      <c r="S89" s="109"/>
      <c r="T89" s="109"/>
      <c r="U89" s="109"/>
      <c r="V89" s="108"/>
      <c r="W89" s="108"/>
      <c r="X89" s="108"/>
      <c r="Y89" s="108"/>
      <c r="Z89" s="108"/>
      <c r="AA89" s="108"/>
      <c r="AB89" s="108"/>
      <c r="AC89" s="108"/>
      <c r="AD89" s="108"/>
      <c r="AE89" s="108"/>
      <c r="AF89" s="108"/>
      <c r="AG89" s="108"/>
      <c r="AH89" s="108"/>
      <c r="AI89" s="108"/>
      <c r="AJ89" s="108"/>
      <c r="AK89" s="108"/>
      <c r="AL89" s="108"/>
      <c r="AM89" s="108"/>
      <c r="AN89" s="108"/>
      <c r="AO89" s="108"/>
      <c r="AP89" s="108"/>
      <c r="AQ89" s="108"/>
      <c r="AR89" s="108"/>
      <c r="AS89" s="108"/>
      <c r="AT89" s="108"/>
      <c r="AU89" s="108"/>
      <c r="AV89" s="109"/>
      <c r="AW89" s="109"/>
      <c r="AX89" s="109"/>
      <c r="AY89" s="108"/>
      <c r="AZ89" s="107"/>
      <c r="BA89" s="107"/>
      <c r="BB89" s="107"/>
      <c r="BC89" s="108"/>
      <c r="BD89" s="108"/>
    </row>
    <row r="90" spans="1:56" x14ac:dyDescent="0.2">
      <c r="A90" s="107"/>
      <c r="B90" s="107"/>
      <c r="C90" s="107"/>
      <c r="D90" s="107"/>
      <c r="E90" s="108"/>
      <c r="F90" s="107"/>
      <c r="G90" s="107"/>
      <c r="H90" s="107"/>
      <c r="I90" s="107"/>
      <c r="J90" s="107"/>
      <c r="K90" s="107"/>
      <c r="L90" s="109"/>
      <c r="M90" s="109"/>
      <c r="N90" s="109"/>
      <c r="O90" s="109"/>
      <c r="P90" s="109"/>
      <c r="Q90" s="109"/>
      <c r="R90" s="109"/>
      <c r="S90" s="109"/>
      <c r="T90" s="109"/>
      <c r="U90" s="109"/>
      <c r="V90" s="108"/>
      <c r="W90" s="108"/>
      <c r="X90" s="108"/>
      <c r="Y90" s="108"/>
      <c r="Z90" s="108"/>
      <c r="AA90" s="108"/>
      <c r="AB90" s="108"/>
      <c r="AC90" s="108"/>
      <c r="AD90" s="108"/>
      <c r="AE90" s="108"/>
      <c r="AF90" s="108"/>
      <c r="AG90" s="108"/>
      <c r="AH90" s="108"/>
      <c r="AI90" s="108"/>
      <c r="AJ90" s="108"/>
      <c r="AK90" s="108"/>
      <c r="AL90" s="108"/>
      <c r="AM90" s="108"/>
      <c r="AN90" s="108"/>
      <c r="AO90" s="108"/>
      <c r="AP90" s="108"/>
      <c r="AQ90" s="108"/>
      <c r="AR90" s="108"/>
      <c r="AS90" s="108"/>
      <c r="AT90" s="108"/>
      <c r="AU90" s="108"/>
      <c r="AV90" s="109"/>
      <c r="AW90" s="109"/>
      <c r="AX90" s="109"/>
      <c r="AY90" s="108"/>
      <c r="AZ90" s="107"/>
      <c r="BA90" s="107"/>
      <c r="BB90" s="107"/>
      <c r="BC90" s="108"/>
      <c r="BD90" s="108"/>
    </row>
    <row r="91" spans="1:56" x14ac:dyDescent="0.2">
      <c r="A91" s="107"/>
      <c r="B91" s="107"/>
      <c r="C91" s="107"/>
      <c r="D91" s="107"/>
      <c r="E91" s="108"/>
      <c r="F91" s="107"/>
      <c r="G91" s="107"/>
      <c r="H91" s="107"/>
      <c r="I91" s="107"/>
      <c r="J91" s="107"/>
      <c r="K91" s="107"/>
      <c r="L91" s="109"/>
      <c r="M91" s="109"/>
      <c r="N91" s="109"/>
      <c r="O91" s="109"/>
      <c r="P91" s="109"/>
      <c r="Q91" s="109"/>
      <c r="R91" s="109"/>
      <c r="S91" s="109"/>
      <c r="T91" s="109"/>
      <c r="U91" s="109"/>
      <c r="V91" s="108"/>
      <c r="W91" s="108"/>
      <c r="X91" s="108"/>
      <c r="Y91" s="108"/>
      <c r="Z91" s="108"/>
      <c r="AA91" s="108"/>
      <c r="AB91" s="108"/>
      <c r="AC91" s="108"/>
      <c r="AD91" s="108"/>
      <c r="AE91" s="108"/>
      <c r="AF91" s="108"/>
      <c r="AG91" s="108"/>
      <c r="AH91" s="108"/>
      <c r="AI91" s="108"/>
      <c r="AJ91" s="108"/>
      <c r="AK91" s="108"/>
      <c r="AL91" s="108"/>
      <c r="AM91" s="108"/>
      <c r="AN91" s="108"/>
      <c r="AO91" s="108"/>
      <c r="AP91" s="108"/>
      <c r="AQ91" s="108"/>
      <c r="AR91" s="108"/>
      <c r="AS91" s="108"/>
      <c r="AT91" s="108"/>
      <c r="AU91" s="108"/>
      <c r="AV91" s="109"/>
      <c r="AW91" s="109"/>
      <c r="AX91" s="109"/>
      <c r="AY91" s="108"/>
      <c r="AZ91" s="107"/>
      <c r="BA91" s="107"/>
      <c r="BB91" s="107"/>
      <c r="BC91" s="108"/>
      <c r="BD91" s="108"/>
    </row>
    <row r="92" spans="1:56" x14ac:dyDescent="0.2">
      <c r="A92" s="107"/>
      <c r="B92" s="107"/>
      <c r="C92" s="107"/>
      <c r="D92" s="107"/>
      <c r="E92" s="108"/>
      <c r="F92" s="107"/>
      <c r="G92" s="107"/>
      <c r="H92" s="107"/>
      <c r="I92" s="107"/>
      <c r="J92" s="107"/>
      <c r="K92" s="107"/>
      <c r="L92" s="109"/>
      <c r="M92" s="109"/>
      <c r="N92" s="109"/>
      <c r="O92" s="109"/>
      <c r="P92" s="109"/>
      <c r="Q92" s="109"/>
      <c r="R92" s="109"/>
      <c r="S92" s="109"/>
      <c r="T92" s="109"/>
      <c r="U92" s="109"/>
      <c r="V92" s="108"/>
      <c r="W92" s="108"/>
      <c r="X92" s="108"/>
      <c r="Y92" s="108"/>
      <c r="Z92" s="108"/>
      <c r="AA92" s="108"/>
      <c r="AB92" s="108"/>
      <c r="AC92" s="108"/>
      <c r="AD92" s="108"/>
      <c r="AE92" s="108"/>
      <c r="AF92" s="108"/>
      <c r="AG92" s="108"/>
      <c r="AH92" s="108"/>
      <c r="AI92" s="108"/>
      <c r="AJ92" s="108"/>
      <c r="AK92" s="108"/>
      <c r="AL92" s="108"/>
      <c r="AM92" s="108"/>
      <c r="AN92" s="108"/>
      <c r="AO92" s="108"/>
      <c r="AP92" s="108"/>
      <c r="AQ92" s="108"/>
      <c r="AR92" s="108"/>
      <c r="AS92" s="108"/>
      <c r="AT92" s="108"/>
      <c r="AU92" s="108"/>
      <c r="AV92" s="109"/>
      <c r="AW92" s="109"/>
      <c r="AX92" s="109"/>
      <c r="AY92" s="108"/>
      <c r="AZ92" s="107"/>
      <c r="BA92" s="107"/>
      <c r="BB92" s="107"/>
      <c r="BC92" s="108"/>
      <c r="BD92" s="108"/>
    </row>
    <row r="93" spans="1:56" x14ac:dyDescent="0.2">
      <c r="A93" s="107"/>
      <c r="B93" s="107"/>
      <c r="C93" s="107"/>
      <c r="D93" s="107"/>
      <c r="E93" s="108"/>
      <c r="F93" s="107"/>
      <c r="G93" s="107"/>
      <c r="H93" s="107"/>
      <c r="I93" s="107"/>
      <c r="J93" s="107"/>
      <c r="K93" s="107"/>
      <c r="L93" s="109"/>
      <c r="M93" s="109"/>
      <c r="N93" s="109"/>
      <c r="O93" s="109"/>
      <c r="P93" s="109"/>
      <c r="Q93" s="109"/>
      <c r="R93" s="109"/>
      <c r="S93" s="109"/>
      <c r="T93" s="109"/>
      <c r="U93" s="109"/>
      <c r="V93" s="108"/>
      <c r="W93" s="108"/>
      <c r="X93" s="108"/>
      <c r="Y93" s="108"/>
      <c r="Z93" s="108"/>
      <c r="AA93" s="108"/>
      <c r="AB93" s="108"/>
      <c r="AC93" s="108"/>
      <c r="AD93" s="108"/>
      <c r="AE93" s="108"/>
      <c r="AF93" s="108"/>
      <c r="AG93" s="108"/>
      <c r="AH93" s="108"/>
      <c r="AI93" s="108"/>
      <c r="AJ93" s="108"/>
      <c r="AK93" s="108"/>
      <c r="AL93" s="108"/>
      <c r="AM93" s="108"/>
      <c r="AN93" s="108"/>
      <c r="AO93" s="108"/>
      <c r="AP93" s="108"/>
      <c r="AQ93" s="108"/>
      <c r="AR93" s="108"/>
      <c r="AS93" s="108"/>
      <c r="AT93" s="108"/>
      <c r="AU93" s="108"/>
      <c r="AV93" s="109"/>
      <c r="AW93" s="109"/>
      <c r="AX93" s="109"/>
      <c r="AY93" s="108"/>
      <c r="AZ93" s="107"/>
      <c r="BA93" s="107"/>
      <c r="BB93" s="107"/>
      <c r="BC93" s="108"/>
      <c r="BD93" s="108"/>
    </row>
    <row r="94" spans="1:56" x14ac:dyDescent="0.2">
      <c r="A94" s="107"/>
      <c r="B94" s="107"/>
      <c r="C94" s="107"/>
      <c r="D94" s="107"/>
      <c r="E94" s="108"/>
      <c r="F94" s="107"/>
      <c r="G94" s="107"/>
      <c r="H94" s="107"/>
      <c r="I94" s="107"/>
      <c r="J94" s="107"/>
      <c r="K94" s="107"/>
      <c r="L94" s="109"/>
      <c r="M94" s="109"/>
      <c r="N94" s="109"/>
      <c r="O94" s="109"/>
      <c r="P94" s="109"/>
      <c r="Q94" s="109"/>
      <c r="R94" s="109"/>
      <c r="S94" s="109"/>
      <c r="T94" s="109"/>
      <c r="U94" s="109"/>
      <c r="V94" s="108"/>
      <c r="W94" s="108"/>
      <c r="X94" s="108"/>
      <c r="Y94" s="108"/>
      <c r="Z94" s="108"/>
      <c r="AA94" s="108"/>
      <c r="AB94" s="108"/>
      <c r="AC94" s="108"/>
      <c r="AD94" s="108"/>
      <c r="AE94" s="108"/>
      <c r="AF94" s="108"/>
      <c r="AG94" s="108"/>
      <c r="AH94" s="108"/>
      <c r="AI94" s="108"/>
      <c r="AJ94" s="108"/>
      <c r="AK94" s="108"/>
      <c r="AL94" s="108"/>
      <c r="AM94" s="108"/>
      <c r="AN94" s="108"/>
      <c r="AO94" s="108"/>
      <c r="AP94" s="108"/>
      <c r="AQ94" s="108"/>
      <c r="AR94" s="108"/>
      <c r="AS94" s="108"/>
      <c r="AT94" s="108"/>
      <c r="AU94" s="108"/>
      <c r="AV94" s="109"/>
      <c r="AW94" s="109"/>
      <c r="AX94" s="109"/>
      <c r="AY94" s="108"/>
      <c r="AZ94" s="107"/>
      <c r="BA94" s="107"/>
      <c r="BB94" s="107"/>
      <c r="BC94" s="108"/>
      <c r="BD94" s="108"/>
    </row>
    <row r="95" spans="1:56" x14ac:dyDescent="0.2">
      <c r="A95" s="107"/>
      <c r="B95" s="107"/>
      <c r="C95" s="107"/>
      <c r="D95" s="107"/>
      <c r="E95" s="108"/>
      <c r="F95" s="107"/>
      <c r="G95" s="107"/>
      <c r="H95" s="107"/>
      <c r="I95" s="107"/>
      <c r="J95" s="107"/>
      <c r="K95" s="107"/>
      <c r="L95" s="109"/>
      <c r="M95" s="109"/>
      <c r="N95" s="109"/>
      <c r="O95" s="109"/>
      <c r="P95" s="109"/>
      <c r="Q95" s="109"/>
      <c r="R95" s="109"/>
      <c r="S95" s="109"/>
      <c r="T95" s="109"/>
      <c r="U95" s="109"/>
      <c r="V95" s="108"/>
      <c r="W95" s="108"/>
      <c r="X95" s="108"/>
      <c r="Y95" s="108"/>
      <c r="Z95" s="108"/>
      <c r="AA95" s="108"/>
      <c r="AB95" s="108"/>
      <c r="AC95" s="108"/>
      <c r="AD95" s="108"/>
      <c r="AE95" s="108"/>
      <c r="AF95" s="108"/>
      <c r="AG95" s="108"/>
      <c r="AH95" s="108"/>
      <c r="AI95" s="108"/>
      <c r="AJ95" s="108"/>
      <c r="AK95" s="108"/>
      <c r="AL95" s="108"/>
      <c r="AM95" s="108"/>
      <c r="AN95" s="108"/>
      <c r="AO95" s="108"/>
      <c r="AP95" s="108"/>
      <c r="AQ95" s="108"/>
      <c r="AR95" s="108"/>
      <c r="AS95" s="108"/>
      <c r="AT95" s="108"/>
      <c r="AU95" s="108"/>
      <c r="AV95" s="109"/>
      <c r="AW95" s="109"/>
      <c r="AX95" s="109"/>
      <c r="AY95" s="108"/>
      <c r="AZ95" s="107"/>
      <c r="BA95" s="107"/>
      <c r="BB95" s="107"/>
      <c r="BC95" s="108"/>
      <c r="BD95" s="108"/>
    </row>
    <row r="96" spans="1:56" x14ac:dyDescent="0.2">
      <c r="A96" s="107"/>
      <c r="B96" s="107"/>
      <c r="C96" s="107"/>
      <c r="D96" s="107"/>
      <c r="E96" s="108"/>
      <c r="F96" s="107"/>
      <c r="G96" s="107"/>
      <c r="H96" s="107"/>
      <c r="I96" s="107"/>
      <c r="J96" s="107"/>
      <c r="K96" s="107"/>
      <c r="L96" s="109"/>
      <c r="M96" s="109"/>
      <c r="N96" s="109"/>
      <c r="O96" s="109"/>
      <c r="P96" s="109"/>
      <c r="Q96" s="109"/>
      <c r="R96" s="109"/>
      <c r="S96" s="109"/>
      <c r="T96" s="109"/>
      <c r="U96" s="109"/>
      <c r="V96" s="108"/>
      <c r="W96" s="108"/>
      <c r="X96" s="108"/>
      <c r="Y96" s="108"/>
      <c r="Z96" s="108"/>
      <c r="AA96" s="108"/>
      <c r="AB96" s="108"/>
      <c r="AC96" s="108"/>
      <c r="AD96" s="108"/>
      <c r="AE96" s="108"/>
      <c r="AF96" s="108"/>
      <c r="AG96" s="108"/>
      <c r="AH96" s="108"/>
      <c r="AI96" s="108"/>
      <c r="AJ96" s="108"/>
      <c r="AK96" s="108"/>
      <c r="AL96" s="108"/>
      <c r="AM96" s="108"/>
      <c r="AN96" s="108"/>
      <c r="AO96" s="108"/>
      <c r="AP96" s="108"/>
      <c r="AQ96" s="108"/>
      <c r="AR96" s="108"/>
      <c r="AS96" s="108"/>
      <c r="AT96" s="108"/>
      <c r="AU96" s="108"/>
      <c r="AV96" s="109"/>
      <c r="AW96" s="109"/>
      <c r="AX96" s="109"/>
      <c r="AY96" s="108"/>
      <c r="AZ96" s="107"/>
      <c r="BA96" s="107"/>
      <c r="BB96" s="107"/>
      <c r="BC96" s="108"/>
      <c r="BD96" s="108"/>
    </row>
    <row r="97" spans="1:56" x14ac:dyDescent="0.2">
      <c r="A97" s="107"/>
      <c r="B97" s="107"/>
      <c r="C97" s="107"/>
      <c r="D97" s="107"/>
      <c r="E97" s="108"/>
      <c r="F97" s="107"/>
      <c r="G97" s="107"/>
      <c r="H97" s="107"/>
      <c r="I97" s="107"/>
      <c r="J97" s="107"/>
      <c r="K97" s="107"/>
      <c r="L97" s="109"/>
      <c r="M97" s="109"/>
      <c r="N97" s="109"/>
      <c r="O97" s="109"/>
      <c r="P97" s="109"/>
      <c r="Q97" s="109"/>
      <c r="R97" s="109"/>
      <c r="S97" s="109"/>
      <c r="T97" s="109"/>
      <c r="U97" s="109"/>
      <c r="V97" s="108"/>
      <c r="W97" s="108"/>
      <c r="X97" s="108"/>
      <c r="Y97" s="108"/>
      <c r="Z97" s="108"/>
      <c r="AA97" s="108"/>
      <c r="AB97" s="108"/>
      <c r="AC97" s="108"/>
      <c r="AD97" s="108"/>
      <c r="AE97" s="108"/>
      <c r="AF97" s="108"/>
      <c r="AG97" s="108"/>
      <c r="AH97" s="108"/>
      <c r="AI97" s="108"/>
      <c r="AJ97" s="108"/>
      <c r="AK97" s="108"/>
      <c r="AL97" s="108"/>
      <c r="AM97" s="108"/>
      <c r="AN97" s="108"/>
      <c r="AO97" s="108"/>
      <c r="AP97" s="108"/>
      <c r="AQ97" s="108"/>
      <c r="AR97" s="108"/>
      <c r="AS97" s="108"/>
      <c r="AT97" s="108"/>
      <c r="AU97" s="108"/>
      <c r="AV97" s="109"/>
      <c r="AW97" s="109"/>
      <c r="AX97" s="109"/>
      <c r="AY97" s="108"/>
      <c r="AZ97" s="107"/>
      <c r="BA97" s="107"/>
      <c r="BB97" s="107"/>
      <c r="BC97" s="108"/>
      <c r="BD97" s="108"/>
    </row>
    <row r="98" spans="1:56" x14ac:dyDescent="0.2">
      <c r="A98" s="107"/>
      <c r="B98" s="107"/>
      <c r="C98" s="107"/>
      <c r="D98" s="107"/>
      <c r="E98" s="108"/>
      <c r="F98" s="107"/>
      <c r="G98" s="107"/>
      <c r="H98" s="107"/>
      <c r="I98" s="107"/>
      <c r="J98" s="107"/>
      <c r="K98" s="107"/>
      <c r="L98" s="109"/>
      <c r="M98" s="109"/>
      <c r="N98" s="109"/>
      <c r="O98" s="109"/>
      <c r="P98" s="109"/>
      <c r="Q98" s="109"/>
      <c r="R98" s="109"/>
      <c r="S98" s="109"/>
      <c r="T98" s="109"/>
      <c r="U98" s="109"/>
      <c r="V98" s="108"/>
      <c r="W98" s="108"/>
      <c r="X98" s="108"/>
      <c r="Y98" s="108"/>
      <c r="Z98" s="108"/>
      <c r="AA98" s="108"/>
      <c r="AB98" s="108"/>
      <c r="AC98" s="108"/>
      <c r="AD98" s="108"/>
      <c r="AE98" s="108"/>
      <c r="AF98" s="108"/>
      <c r="AG98" s="108"/>
      <c r="AH98" s="108"/>
      <c r="AI98" s="108"/>
      <c r="AJ98" s="108"/>
      <c r="AK98" s="108"/>
      <c r="AL98" s="108"/>
      <c r="AM98" s="108"/>
      <c r="AN98" s="108"/>
      <c r="AO98" s="108"/>
      <c r="AP98" s="108"/>
      <c r="AQ98" s="108"/>
      <c r="AR98" s="108"/>
      <c r="AS98" s="108"/>
      <c r="AT98" s="108"/>
      <c r="AU98" s="108"/>
      <c r="AV98" s="109"/>
      <c r="AW98" s="109"/>
      <c r="AX98" s="109"/>
      <c r="AY98" s="108"/>
      <c r="AZ98" s="107"/>
      <c r="BA98" s="107"/>
      <c r="BB98" s="107"/>
      <c r="BC98" s="108"/>
      <c r="BD98" s="108"/>
    </row>
    <row r="99" spans="1:56" x14ac:dyDescent="0.2">
      <c r="A99" s="107"/>
      <c r="B99" s="107"/>
      <c r="C99" s="107"/>
      <c r="D99" s="107"/>
      <c r="E99" s="108"/>
      <c r="F99" s="107"/>
      <c r="G99" s="107"/>
      <c r="H99" s="107"/>
      <c r="I99" s="107"/>
      <c r="J99" s="107"/>
      <c r="K99" s="107"/>
      <c r="L99" s="109"/>
      <c r="M99" s="109"/>
      <c r="N99" s="109"/>
      <c r="O99" s="109"/>
      <c r="P99" s="109"/>
      <c r="Q99" s="109"/>
      <c r="R99" s="109"/>
      <c r="S99" s="109"/>
      <c r="T99" s="109"/>
      <c r="U99" s="109"/>
      <c r="V99" s="108"/>
      <c r="W99" s="108"/>
      <c r="X99" s="108"/>
      <c r="Y99" s="108"/>
      <c r="Z99" s="108"/>
      <c r="AA99" s="108"/>
      <c r="AB99" s="108"/>
      <c r="AC99" s="108"/>
      <c r="AD99" s="108"/>
      <c r="AE99" s="108"/>
      <c r="AF99" s="108"/>
      <c r="AG99" s="108"/>
      <c r="AH99" s="108"/>
      <c r="AI99" s="108"/>
      <c r="AJ99" s="108"/>
      <c r="AK99" s="108"/>
      <c r="AL99" s="108"/>
      <c r="AM99" s="108"/>
      <c r="AN99" s="108"/>
      <c r="AO99" s="108"/>
      <c r="AP99" s="108"/>
      <c r="AQ99" s="108"/>
      <c r="AR99" s="108"/>
      <c r="AS99" s="108"/>
      <c r="AT99" s="108"/>
      <c r="AU99" s="108"/>
      <c r="AV99" s="109"/>
      <c r="AW99" s="109"/>
      <c r="AX99" s="109"/>
      <c r="AY99" s="108"/>
      <c r="AZ99" s="107"/>
      <c r="BA99" s="107"/>
      <c r="BB99" s="107"/>
      <c r="BC99" s="108"/>
      <c r="BD99" s="108"/>
    </row>
    <row r="100" spans="1:56" x14ac:dyDescent="0.2">
      <c r="A100" s="107"/>
      <c r="B100" s="107"/>
      <c r="C100" s="107"/>
      <c r="D100" s="107"/>
      <c r="E100" s="108"/>
      <c r="F100" s="107"/>
      <c r="G100" s="107"/>
      <c r="H100" s="107"/>
      <c r="I100" s="107"/>
      <c r="J100" s="107"/>
      <c r="K100" s="107"/>
      <c r="L100" s="109"/>
      <c r="M100" s="109"/>
      <c r="N100" s="109"/>
      <c r="O100" s="109"/>
      <c r="P100" s="109"/>
      <c r="Q100" s="109"/>
      <c r="R100" s="109"/>
      <c r="S100" s="109"/>
      <c r="T100" s="109"/>
      <c r="U100" s="109"/>
      <c r="V100" s="108"/>
      <c r="W100" s="108"/>
      <c r="X100" s="108"/>
      <c r="Y100" s="108"/>
      <c r="Z100" s="108"/>
      <c r="AA100" s="108"/>
      <c r="AB100" s="108"/>
      <c r="AC100" s="108"/>
      <c r="AD100" s="108"/>
      <c r="AE100" s="108"/>
      <c r="AF100" s="108"/>
      <c r="AG100" s="108"/>
      <c r="AH100" s="108"/>
      <c r="AI100" s="108"/>
      <c r="AJ100" s="108"/>
      <c r="AK100" s="108"/>
      <c r="AL100" s="108"/>
      <c r="AM100" s="108"/>
      <c r="AN100" s="108"/>
      <c r="AO100" s="108"/>
      <c r="AP100" s="108"/>
      <c r="AQ100" s="108"/>
      <c r="AR100" s="108"/>
      <c r="AS100" s="108"/>
      <c r="AT100" s="108"/>
      <c r="AU100" s="108"/>
      <c r="AV100" s="109"/>
      <c r="AW100" s="109"/>
      <c r="AX100" s="109"/>
      <c r="AY100" s="108"/>
      <c r="AZ100" s="107"/>
      <c r="BA100" s="107"/>
      <c r="BB100" s="107"/>
      <c r="BC100" s="108"/>
      <c r="BD100" s="108"/>
    </row>
    <row r="101" spans="1:56" x14ac:dyDescent="0.2">
      <c r="A101" s="107"/>
      <c r="B101" s="107"/>
      <c r="C101" s="107"/>
      <c r="D101" s="107"/>
      <c r="E101" s="108"/>
      <c r="F101" s="107"/>
      <c r="G101" s="107"/>
      <c r="H101" s="107"/>
      <c r="I101" s="107"/>
      <c r="J101" s="107"/>
      <c r="K101" s="107"/>
      <c r="L101" s="109"/>
      <c r="M101" s="109"/>
      <c r="N101" s="109"/>
      <c r="O101" s="109"/>
      <c r="P101" s="109"/>
      <c r="Q101" s="109"/>
      <c r="R101" s="109"/>
      <c r="S101" s="109"/>
      <c r="T101" s="109"/>
      <c r="U101" s="109"/>
      <c r="V101" s="108"/>
      <c r="W101" s="108"/>
      <c r="X101" s="108"/>
      <c r="Y101" s="108"/>
      <c r="Z101" s="108"/>
      <c r="AA101" s="108"/>
      <c r="AB101" s="108"/>
      <c r="AC101" s="108"/>
      <c r="AD101" s="108"/>
      <c r="AE101" s="108"/>
      <c r="AF101" s="108"/>
      <c r="AG101" s="108"/>
      <c r="AH101" s="108"/>
      <c r="AI101" s="108"/>
      <c r="AJ101" s="108"/>
      <c r="AK101" s="108"/>
      <c r="AL101" s="108"/>
      <c r="AM101" s="108"/>
      <c r="AN101" s="108"/>
      <c r="AO101" s="108"/>
      <c r="AP101" s="108"/>
      <c r="AQ101" s="108"/>
      <c r="AR101" s="108"/>
      <c r="AS101" s="108"/>
      <c r="AT101" s="108"/>
      <c r="AU101" s="108"/>
      <c r="AV101" s="109"/>
      <c r="AW101" s="109"/>
      <c r="AX101" s="109"/>
      <c r="AY101" s="108"/>
      <c r="AZ101" s="107"/>
      <c r="BA101" s="107"/>
      <c r="BB101" s="107"/>
      <c r="BC101" s="108"/>
      <c r="BD101" s="108"/>
    </row>
    <row r="102" spans="1:56" x14ac:dyDescent="0.2">
      <c r="A102" s="107"/>
      <c r="B102" s="107"/>
      <c r="C102" s="107"/>
      <c r="D102" s="107"/>
      <c r="E102" s="108"/>
      <c r="F102" s="107"/>
      <c r="G102" s="107"/>
      <c r="H102" s="107"/>
      <c r="I102" s="107"/>
      <c r="J102" s="107"/>
      <c r="K102" s="107"/>
      <c r="L102" s="109"/>
      <c r="M102" s="109"/>
      <c r="N102" s="109"/>
      <c r="O102" s="109"/>
      <c r="P102" s="109"/>
      <c r="Q102" s="109"/>
      <c r="R102" s="109"/>
      <c r="S102" s="109"/>
      <c r="T102" s="109"/>
      <c r="U102" s="109"/>
      <c r="V102" s="108"/>
      <c r="W102" s="108"/>
      <c r="X102" s="108"/>
      <c r="Y102" s="108"/>
      <c r="Z102" s="108"/>
      <c r="AA102" s="108"/>
      <c r="AB102" s="108"/>
      <c r="AC102" s="108"/>
      <c r="AD102" s="108"/>
      <c r="AE102" s="108"/>
      <c r="AF102" s="108"/>
      <c r="AG102" s="108"/>
      <c r="AH102" s="108"/>
      <c r="AI102" s="108"/>
      <c r="AJ102" s="108"/>
      <c r="AK102" s="108"/>
      <c r="AL102" s="108"/>
      <c r="AM102" s="108"/>
      <c r="AN102" s="108"/>
      <c r="AO102" s="108"/>
      <c r="AP102" s="108"/>
      <c r="AQ102" s="108"/>
      <c r="AR102" s="108"/>
      <c r="AS102" s="108"/>
      <c r="AT102" s="108"/>
      <c r="AU102" s="108"/>
      <c r="AV102" s="109"/>
      <c r="AW102" s="109"/>
      <c r="AX102" s="109"/>
      <c r="AY102" s="108"/>
      <c r="AZ102" s="107"/>
      <c r="BA102" s="107"/>
      <c r="BB102" s="107"/>
      <c r="BC102" s="108"/>
      <c r="BD102" s="108"/>
    </row>
    <row r="103" spans="1:56" x14ac:dyDescent="0.2">
      <c r="A103" s="107"/>
      <c r="B103" s="107"/>
      <c r="C103" s="107"/>
      <c r="D103" s="107"/>
      <c r="E103" s="108"/>
      <c r="F103" s="107"/>
      <c r="G103" s="107"/>
      <c r="H103" s="107"/>
      <c r="I103" s="107"/>
      <c r="J103" s="107"/>
      <c r="K103" s="107"/>
      <c r="L103" s="109"/>
      <c r="M103" s="109"/>
      <c r="N103" s="109"/>
      <c r="O103" s="109"/>
      <c r="P103" s="109"/>
      <c r="Q103" s="109"/>
      <c r="R103" s="109"/>
      <c r="S103" s="109"/>
      <c r="T103" s="109"/>
      <c r="U103" s="109"/>
      <c r="V103" s="108"/>
      <c r="W103" s="108"/>
      <c r="X103" s="108"/>
      <c r="Y103" s="108"/>
      <c r="Z103" s="108"/>
      <c r="AA103" s="108"/>
      <c r="AB103" s="108"/>
      <c r="AC103" s="108"/>
      <c r="AD103" s="108"/>
      <c r="AE103" s="108"/>
      <c r="AF103" s="108"/>
      <c r="AG103" s="108"/>
      <c r="AH103" s="108"/>
      <c r="AI103" s="108"/>
      <c r="AJ103" s="108"/>
      <c r="AK103" s="108"/>
      <c r="AL103" s="108"/>
      <c r="AM103" s="108"/>
      <c r="AN103" s="108"/>
      <c r="AO103" s="108"/>
      <c r="AP103" s="108"/>
      <c r="AQ103" s="108"/>
      <c r="AR103" s="108"/>
      <c r="AS103" s="108"/>
      <c r="AT103" s="108"/>
      <c r="AU103" s="108"/>
      <c r="AV103" s="109"/>
      <c r="AW103" s="109"/>
      <c r="AX103" s="109"/>
      <c r="AY103" s="108"/>
      <c r="AZ103" s="107"/>
      <c r="BA103" s="107"/>
      <c r="BB103" s="107"/>
      <c r="BC103" s="108"/>
      <c r="BD103" s="108"/>
    </row>
    <row r="104" spans="1:56" x14ac:dyDescent="0.2">
      <c r="A104" s="107"/>
      <c r="B104" s="107"/>
      <c r="C104" s="107"/>
      <c r="D104" s="107"/>
      <c r="E104" s="108"/>
      <c r="F104" s="107"/>
      <c r="G104" s="107"/>
      <c r="H104" s="107"/>
      <c r="I104" s="107"/>
      <c r="J104" s="107"/>
      <c r="K104" s="107"/>
      <c r="L104" s="109"/>
      <c r="M104" s="109"/>
      <c r="N104" s="109"/>
      <c r="O104" s="109"/>
      <c r="P104" s="109"/>
      <c r="Q104" s="109"/>
      <c r="R104" s="109"/>
      <c r="S104" s="109"/>
      <c r="T104" s="109"/>
      <c r="U104" s="109"/>
      <c r="V104" s="108"/>
      <c r="W104" s="108"/>
      <c r="X104" s="108"/>
      <c r="Y104" s="108"/>
      <c r="Z104" s="108"/>
      <c r="AA104" s="108"/>
      <c r="AB104" s="108"/>
      <c r="AC104" s="108"/>
      <c r="AD104" s="108"/>
      <c r="AE104" s="108"/>
      <c r="AF104" s="108"/>
      <c r="AG104" s="108"/>
      <c r="AH104" s="108"/>
      <c r="AI104" s="108"/>
      <c r="AJ104" s="108"/>
      <c r="AK104" s="108"/>
      <c r="AL104" s="108"/>
      <c r="AM104" s="108"/>
      <c r="AN104" s="108"/>
      <c r="AO104" s="108"/>
      <c r="AP104" s="108"/>
      <c r="AQ104" s="108"/>
      <c r="AR104" s="108"/>
      <c r="AS104" s="108"/>
      <c r="AT104" s="108"/>
      <c r="AU104" s="108"/>
      <c r="AV104" s="109"/>
      <c r="AW104" s="109"/>
      <c r="AX104" s="109"/>
      <c r="AY104" s="108"/>
      <c r="AZ104" s="107"/>
      <c r="BA104" s="107"/>
      <c r="BB104" s="107"/>
      <c r="BC104" s="108"/>
      <c r="BD104" s="108"/>
    </row>
    <row r="105" spans="1:56" x14ac:dyDescent="0.2">
      <c r="A105" s="107"/>
      <c r="B105" s="107"/>
      <c r="C105" s="107"/>
      <c r="D105" s="107"/>
      <c r="E105" s="108"/>
      <c r="F105" s="107"/>
      <c r="G105" s="107"/>
      <c r="H105" s="107"/>
      <c r="I105" s="107"/>
      <c r="J105" s="107"/>
      <c r="K105" s="107"/>
      <c r="L105" s="109"/>
      <c r="M105" s="109"/>
      <c r="N105" s="109"/>
      <c r="O105" s="109"/>
      <c r="P105" s="109"/>
      <c r="Q105" s="109"/>
      <c r="R105" s="109"/>
      <c r="S105" s="109"/>
      <c r="T105" s="109"/>
      <c r="U105" s="109"/>
      <c r="V105" s="108"/>
      <c r="W105" s="108"/>
      <c r="X105" s="108"/>
      <c r="Y105" s="108"/>
      <c r="Z105" s="108"/>
      <c r="AA105" s="108"/>
      <c r="AB105" s="108"/>
      <c r="AC105" s="108"/>
      <c r="AD105" s="108"/>
      <c r="AE105" s="108"/>
      <c r="AF105" s="108"/>
      <c r="AG105" s="108"/>
      <c r="AH105" s="108"/>
      <c r="AI105" s="108"/>
      <c r="AJ105" s="108"/>
      <c r="AK105" s="108"/>
      <c r="AL105" s="108"/>
      <c r="AM105" s="108"/>
      <c r="AN105" s="108"/>
      <c r="AO105" s="108"/>
      <c r="AP105" s="108"/>
      <c r="AQ105" s="108"/>
      <c r="AR105" s="108"/>
      <c r="AS105" s="108"/>
      <c r="AT105" s="108"/>
      <c r="AU105" s="108"/>
      <c r="AV105" s="109"/>
      <c r="AW105" s="109"/>
      <c r="AX105" s="109"/>
      <c r="AY105" s="108"/>
      <c r="AZ105" s="107"/>
      <c r="BA105" s="107"/>
      <c r="BB105" s="107"/>
      <c r="BC105" s="108"/>
      <c r="BD105" s="108"/>
    </row>
    <row r="106" spans="1:56" x14ac:dyDescent="0.2">
      <c r="A106" s="107"/>
      <c r="B106" s="107"/>
      <c r="C106" s="107"/>
      <c r="D106" s="107"/>
      <c r="E106" s="108"/>
      <c r="F106" s="107"/>
      <c r="G106" s="107"/>
      <c r="H106" s="107"/>
      <c r="I106" s="107"/>
      <c r="J106" s="107"/>
      <c r="K106" s="107"/>
      <c r="L106" s="109"/>
      <c r="M106" s="109"/>
      <c r="N106" s="109"/>
      <c r="O106" s="109"/>
      <c r="P106" s="109"/>
      <c r="Q106" s="109"/>
      <c r="R106" s="109"/>
      <c r="S106" s="109"/>
      <c r="T106" s="109"/>
      <c r="U106" s="109"/>
      <c r="V106" s="108"/>
      <c r="W106" s="108"/>
      <c r="X106" s="108"/>
      <c r="Y106" s="108"/>
      <c r="Z106" s="108"/>
      <c r="AA106" s="108"/>
      <c r="AB106" s="108"/>
      <c r="AC106" s="108"/>
      <c r="AD106" s="108"/>
      <c r="AE106" s="108"/>
      <c r="AF106" s="108"/>
      <c r="AG106" s="108"/>
      <c r="AH106" s="108"/>
      <c r="AI106" s="108"/>
      <c r="AJ106" s="108"/>
      <c r="AK106" s="108"/>
      <c r="AL106" s="108"/>
      <c r="AM106" s="108"/>
      <c r="AN106" s="108"/>
      <c r="AO106" s="108"/>
      <c r="AP106" s="108"/>
      <c r="AQ106" s="108"/>
      <c r="AR106" s="108"/>
      <c r="AS106" s="108"/>
      <c r="AT106" s="108"/>
      <c r="AU106" s="108"/>
      <c r="AV106" s="109"/>
      <c r="AW106" s="109"/>
      <c r="AX106" s="109"/>
      <c r="AY106" s="108"/>
      <c r="AZ106" s="107"/>
      <c r="BA106" s="107"/>
      <c r="BB106" s="107"/>
      <c r="BC106" s="108"/>
      <c r="BD106" s="108"/>
    </row>
    <row r="107" spans="1:56" x14ac:dyDescent="0.2">
      <c r="A107" s="107"/>
      <c r="B107" s="107"/>
      <c r="C107" s="107"/>
      <c r="D107" s="107"/>
      <c r="E107" s="108"/>
      <c r="F107" s="107"/>
      <c r="G107" s="107"/>
      <c r="H107" s="107"/>
      <c r="I107" s="107"/>
      <c r="J107" s="107"/>
      <c r="K107" s="107"/>
      <c r="L107" s="109"/>
      <c r="M107" s="109"/>
      <c r="N107" s="109"/>
      <c r="O107" s="109"/>
      <c r="P107" s="109"/>
      <c r="Q107" s="109"/>
      <c r="R107" s="109"/>
      <c r="S107" s="109"/>
      <c r="T107" s="109"/>
      <c r="U107" s="109"/>
      <c r="V107" s="108"/>
      <c r="W107" s="108"/>
      <c r="X107" s="108"/>
      <c r="Y107" s="108"/>
      <c r="Z107" s="108"/>
      <c r="AA107" s="108"/>
      <c r="AB107" s="108"/>
      <c r="AC107" s="108"/>
      <c r="AD107" s="108"/>
      <c r="AE107" s="108"/>
      <c r="AF107" s="108"/>
      <c r="AG107" s="108"/>
      <c r="AH107" s="108"/>
      <c r="AI107" s="108"/>
      <c r="AJ107" s="108"/>
      <c r="AK107" s="108"/>
      <c r="AL107" s="108"/>
      <c r="AM107" s="108"/>
      <c r="AN107" s="108"/>
      <c r="AO107" s="108"/>
      <c r="AP107" s="108"/>
      <c r="AQ107" s="108"/>
      <c r="AR107" s="108"/>
      <c r="AS107" s="108"/>
      <c r="AT107" s="108"/>
      <c r="AU107" s="108"/>
      <c r="AV107" s="109"/>
      <c r="AW107" s="109"/>
      <c r="AX107" s="109"/>
      <c r="AY107" s="108"/>
      <c r="AZ107" s="107"/>
      <c r="BA107" s="107"/>
      <c r="BB107" s="107"/>
      <c r="BC107" s="108"/>
      <c r="BD107" s="108"/>
    </row>
    <row r="108" spans="1:56" x14ac:dyDescent="0.2">
      <c r="A108" s="107"/>
      <c r="B108" s="107"/>
      <c r="C108" s="107"/>
      <c r="D108" s="107"/>
      <c r="E108" s="108"/>
      <c r="F108" s="107"/>
      <c r="G108" s="107"/>
      <c r="H108" s="107"/>
      <c r="I108" s="107"/>
      <c r="J108" s="107"/>
      <c r="K108" s="107"/>
      <c r="L108" s="109"/>
      <c r="M108" s="109"/>
      <c r="N108" s="109"/>
      <c r="O108" s="109"/>
      <c r="P108" s="109"/>
      <c r="Q108" s="109"/>
      <c r="R108" s="109"/>
      <c r="S108" s="109"/>
      <c r="T108" s="109"/>
      <c r="U108" s="109"/>
      <c r="V108" s="108"/>
      <c r="W108" s="108"/>
      <c r="X108" s="108"/>
      <c r="Y108" s="108"/>
      <c r="Z108" s="108"/>
      <c r="AA108" s="108"/>
      <c r="AB108" s="108"/>
      <c r="AC108" s="108"/>
      <c r="AD108" s="108"/>
      <c r="AE108" s="108"/>
      <c r="AF108" s="108"/>
      <c r="AG108" s="108"/>
      <c r="AH108" s="108"/>
      <c r="AI108" s="108"/>
      <c r="AJ108" s="108"/>
      <c r="AK108" s="108"/>
      <c r="AL108" s="108"/>
      <c r="AM108" s="108"/>
      <c r="AN108" s="108"/>
      <c r="AO108" s="108"/>
      <c r="AP108" s="108"/>
      <c r="AQ108" s="108"/>
      <c r="AR108" s="108"/>
      <c r="AS108" s="108"/>
      <c r="AT108" s="108"/>
      <c r="AU108" s="108"/>
      <c r="AV108" s="109"/>
      <c r="AW108" s="109"/>
      <c r="AX108" s="109"/>
      <c r="AY108" s="108"/>
      <c r="AZ108" s="107"/>
      <c r="BA108" s="107"/>
      <c r="BB108" s="107"/>
      <c r="BC108" s="108"/>
      <c r="BD108" s="108"/>
    </row>
    <row r="109" spans="1:56" x14ac:dyDescent="0.2">
      <c r="A109" s="107"/>
      <c r="B109" s="107"/>
      <c r="C109" s="107"/>
      <c r="D109" s="107"/>
      <c r="E109" s="108"/>
      <c r="F109" s="107"/>
      <c r="G109" s="107"/>
      <c r="H109" s="107"/>
      <c r="I109" s="107"/>
      <c r="J109" s="107"/>
      <c r="K109" s="107"/>
      <c r="L109" s="109"/>
      <c r="M109" s="109"/>
      <c r="N109" s="109"/>
      <c r="O109" s="109"/>
      <c r="P109" s="109"/>
      <c r="Q109" s="109"/>
      <c r="R109" s="109"/>
      <c r="S109" s="109"/>
      <c r="T109" s="109"/>
      <c r="U109" s="109"/>
      <c r="V109" s="108"/>
      <c r="W109" s="108"/>
      <c r="X109" s="108"/>
      <c r="Y109" s="108"/>
      <c r="Z109" s="108"/>
      <c r="AA109" s="108"/>
      <c r="AB109" s="108"/>
      <c r="AC109" s="108"/>
      <c r="AD109" s="108"/>
      <c r="AE109" s="108"/>
      <c r="AF109" s="108"/>
      <c r="AG109" s="108"/>
      <c r="AH109" s="108"/>
      <c r="AI109" s="108"/>
      <c r="AJ109" s="108"/>
      <c r="AK109" s="108"/>
      <c r="AL109" s="108"/>
      <c r="AM109" s="108"/>
      <c r="AN109" s="108"/>
      <c r="AO109" s="108"/>
      <c r="AP109" s="108"/>
      <c r="AQ109" s="108"/>
      <c r="AR109" s="108"/>
      <c r="AS109" s="108"/>
      <c r="AT109" s="108"/>
      <c r="AU109" s="108"/>
      <c r="AV109" s="109"/>
      <c r="AW109" s="109"/>
      <c r="AX109" s="109"/>
      <c r="AY109" s="108"/>
      <c r="AZ109" s="107"/>
      <c r="BA109" s="107"/>
      <c r="BB109" s="107"/>
      <c r="BC109" s="108"/>
      <c r="BD109" s="108"/>
    </row>
    <row r="110" spans="1:56" x14ac:dyDescent="0.2">
      <c r="A110" s="107"/>
      <c r="B110" s="107"/>
      <c r="C110" s="107"/>
      <c r="D110" s="107"/>
      <c r="E110" s="108"/>
      <c r="F110" s="107"/>
      <c r="G110" s="107"/>
      <c r="H110" s="107"/>
      <c r="I110" s="107"/>
      <c r="J110" s="107"/>
      <c r="K110" s="107"/>
      <c r="L110" s="109"/>
      <c r="M110" s="109"/>
      <c r="N110" s="109"/>
      <c r="O110" s="109"/>
      <c r="P110" s="109"/>
      <c r="Q110" s="109"/>
      <c r="R110" s="109"/>
      <c r="S110" s="109"/>
      <c r="T110" s="109"/>
      <c r="U110" s="109"/>
      <c r="V110" s="108"/>
      <c r="W110" s="108"/>
      <c r="X110" s="108"/>
      <c r="Y110" s="108"/>
      <c r="Z110" s="108"/>
      <c r="AA110" s="108"/>
      <c r="AB110" s="108"/>
      <c r="AC110" s="108"/>
      <c r="AD110" s="108"/>
      <c r="AE110" s="108"/>
      <c r="AF110" s="108"/>
      <c r="AG110" s="108"/>
      <c r="AH110" s="108"/>
      <c r="AI110" s="108"/>
      <c r="AJ110" s="108"/>
      <c r="AK110" s="108"/>
      <c r="AL110" s="108"/>
      <c r="AM110" s="108"/>
      <c r="AN110" s="108"/>
      <c r="AO110" s="108"/>
      <c r="AP110" s="108"/>
      <c r="AQ110" s="108"/>
      <c r="AR110" s="108"/>
      <c r="AS110" s="108"/>
      <c r="AT110" s="108"/>
      <c r="AU110" s="108"/>
      <c r="AV110" s="109"/>
      <c r="AW110" s="109"/>
      <c r="AX110" s="109"/>
      <c r="AY110" s="108"/>
      <c r="AZ110" s="107"/>
      <c r="BA110" s="107"/>
      <c r="BB110" s="107"/>
      <c r="BC110" s="108"/>
      <c r="BD110" s="108"/>
    </row>
  </sheetData>
  <sheetProtection sheet="1" formatCells="0" formatColumns="0" formatRows="0" insertRows="0" deleteRows="0" sort="0" autoFilter="0" pivotTables="0"/>
  <mergeCells count="52">
    <mergeCell ref="B16:H16"/>
    <mergeCell ref="I16:U16"/>
    <mergeCell ref="V16:AP16"/>
    <mergeCell ref="AR16:AW16"/>
    <mergeCell ref="B17:H17"/>
    <mergeCell ref="I17:U17"/>
    <mergeCell ref="V17:AP17"/>
    <mergeCell ref="AR17:AW17"/>
    <mergeCell ref="B13:U13"/>
    <mergeCell ref="AY13:BD16"/>
    <mergeCell ref="B14:H14"/>
    <mergeCell ref="I14:U14"/>
    <mergeCell ref="V14:AP14"/>
    <mergeCell ref="AR14:AW14"/>
    <mergeCell ref="B15:H15"/>
    <mergeCell ref="I15:U15"/>
    <mergeCell ref="V15:AP15"/>
    <mergeCell ref="AR15:AW15"/>
    <mergeCell ref="B10:D10"/>
    <mergeCell ref="F10:H10"/>
    <mergeCell ref="I10:K10"/>
    <mergeCell ref="S10:U10"/>
    <mergeCell ref="AZ10:BB10"/>
    <mergeCell ref="B11:D11"/>
    <mergeCell ref="F11:H11"/>
    <mergeCell ref="I11:K11"/>
    <mergeCell ref="S11:U11"/>
    <mergeCell ref="AZ11:BB11"/>
    <mergeCell ref="B8:K8"/>
    <mergeCell ref="AY8:BD8"/>
    <mergeCell ref="B9:D9"/>
    <mergeCell ref="F9:H9"/>
    <mergeCell ref="I9:K9"/>
    <mergeCell ref="S9:U9"/>
    <mergeCell ref="AZ9:BB9"/>
    <mergeCell ref="AA4:AU4"/>
    <mergeCell ref="B6:C6"/>
    <mergeCell ref="D6:H6"/>
    <mergeCell ref="I6:K6"/>
    <mergeCell ref="L6:U6"/>
    <mergeCell ref="V6:Z6"/>
    <mergeCell ref="AA6:AX6"/>
    <mergeCell ref="B1:AU1"/>
    <mergeCell ref="AV1:AX4"/>
    <mergeCell ref="BB1:BD2"/>
    <mergeCell ref="B2:AU2"/>
    <mergeCell ref="B3:D3"/>
    <mergeCell ref="E3:Z3"/>
    <mergeCell ref="AA3:AU3"/>
    <mergeCell ref="BB3:BD4"/>
    <mergeCell ref="B4:D4"/>
    <mergeCell ref="E4:Z4"/>
  </mergeCells>
  <dataValidations count="7">
    <dataValidation type="list" allowBlank="1" showInputMessage="1" showErrorMessage="1" sqref="AY10:AY11 KU10:KU11 UQ10:UQ11 AEM10:AEM11 AOI10:AOI11 AYE10:AYE11 BIA10:BIA11 BRW10:BRW11 CBS10:CBS11 CLO10:CLO11 CVK10:CVK11 DFG10:DFG11 DPC10:DPC11 DYY10:DYY11 EIU10:EIU11 ESQ10:ESQ11 FCM10:FCM11 FMI10:FMI11 FWE10:FWE11 GGA10:GGA11 GPW10:GPW11 GZS10:GZS11 HJO10:HJO11 HTK10:HTK11 IDG10:IDG11 INC10:INC11 IWY10:IWY11 JGU10:JGU11 JQQ10:JQQ11 KAM10:KAM11 KKI10:KKI11 KUE10:KUE11 LEA10:LEA11 LNW10:LNW11 LXS10:LXS11 MHO10:MHO11 MRK10:MRK11 NBG10:NBG11 NLC10:NLC11 NUY10:NUY11 OEU10:OEU11 OOQ10:OOQ11 OYM10:OYM11 PII10:PII11 PSE10:PSE11 QCA10:QCA11 QLW10:QLW11 QVS10:QVS11 RFO10:RFO11 RPK10:RPK11 RZG10:RZG11 SJC10:SJC11 SSY10:SSY11 TCU10:TCU11 TMQ10:TMQ11 TWM10:TWM11 UGI10:UGI11 UQE10:UQE11 VAA10:VAA11 VJW10:VJW11 VTS10:VTS11 WDO10:WDO11 WNK10:WNK11 WXG10:WXG11 AY65546:AY65547 KU65546:KU65547 UQ65546:UQ65547 AEM65546:AEM65547 AOI65546:AOI65547 AYE65546:AYE65547 BIA65546:BIA65547 BRW65546:BRW65547 CBS65546:CBS65547 CLO65546:CLO65547 CVK65546:CVK65547 DFG65546:DFG65547 DPC65546:DPC65547 DYY65546:DYY65547 EIU65546:EIU65547 ESQ65546:ESQ65547 FCM65546:FCM65547 FMI65546:FMI65547 FWE65546:FWE65547 GGA65546:GGA65547 GPW65546:GPW65547 GZS65546:GZS65547 HJO65546:HJO65547 HTK65546:HTK65547 IDG65546:IDG65547 INC65546:INC65547 IWY65546:IWY65547 JGU65546:JGU65547 JQQ65546:JQQ65547 KAM65546:KAM65547 KKI65546:KKI65547 KUE65546:KUE65547 LEA65546:LEA65547 LNW65546:LNW65547 LXS65546:LXS65547 MHO65546:MHO65547 MRK65546:MRK65547 NBG65546:NBG65547 NLC65546:NLC65547 NUY65546:NUY65547 OEU65546:OEU65547 OOQ65546:OOQ65547 OYM65546:OYM65547 PII65546:PII65547 PSE65546:PSE65547 QCA65546:QCA65547 QLW65546:QLW65547 QVS65546:QVS65547 RFO65546:RFO65547 RPK65546:RPK65547 RZG65546:RZG65547 SJC65546:SJC65547 SSY65546:SSY65547 TCU65546:TCU65547 TMQ65546:TMQ65547 TWM65546:TWM65547 UGI65546:UGI65547 UQE65546:UQE65547 VAA65546:VAA65547 VJW65546:VJW65547 VTS65546:VTS65547 WDO65546:WDO65547 WNK65546:WNK65547 WXG65546:WXG65547 AY131082:AY131083 KU131082:KU131083 UQ131082:UQ131083 AEM131082:AEM131083 AOI131082:AOI131083 AYE131082:AYE131083 BIA131082:BIA131083 BRW131082:BRW131083 CBS131082:CBS131083 CLO131082:CLO131083 CVK131082:CVK131083 DFG131082:DFG131083 DPC131082:DPC131083 DYY131082:DYY131083 EIU131082:EIU131083 ESQ131082:ESQ131083 FCM131082:FCM131083 FMI131082:FMI131083 FWE131082:FWE131083 GGA131082:GGA131083 GPW131082:GPW131083 GZS131082:GZS131083 HJO131082:HJO131083 HTK131082:HTK131083 IDG131082:IDG131083 INC131082:INC131083 IWY131082:IWY131083 JGU131082:JGU131083 JQQ131082:JQQ131083 KAM131082:KAM131083 KKI131082:KKI131083 KUE131082:KUE131083 LEA131082:LEA131083 LNW131082:LNW131083 LXS131082:LXS131083 MHO131082:MHO131083 MRK131082:MRK131083 NBG131082:NBG131083 NLC131082:NLC131083 NUY131082:NUY131083 OEU131082:OEU131083 OOQ131082:OOQ131083 OYM131082:OYM131083 PII131082:PII131083 PSE131082:PSE131083 QCA131082:QCA131083 QLW131082:QLW131083 QVS131082:QVS131083 RFO131082:RFO131083 RPK131082:RPK131083 RZG131082:RZG131083 SJC131082:SJC131083 SSY131082:SSY131083 TCU131082:TCU131083 TMQ131082:TMQ131083 TWM131082:TWM131083 UGI131082:UGI131083 UQE131082:UQE131083 VAA131082:VAA131083 VJW131082:VJW131083 VTS131082:VTS131083 WDO131082:WDO131083 WNK131082:WNK131083 WXG131082:WXG131083 AY196618:AY196619 KU196618:KU196619 UQ196618:UQ196619 AEM196618:AEM196619 AOI196618:AOI196619 AYE196618:AYE196619 BIA196618:BIA196619 BRW196618:BRW196619 CBS196618:CBS196619 CLO196618:CLO196619 CVK196618:CVK196619 DFG196618:DFG196619 DPC196618:DPC196619 DYY196618:DYY196619 EIU196618:EIU196619 ESQ196618:ESQ196619 FCM196618:FCM196619 FMI196618:FMI196619 FWE196618:FWE196619 GGA196618:GGA196619 GPW196618:GPW196619 GZS196618:GZS196619 HJO196618:HJO196619 HTK196618:HTK196619 IDG196618:IDG196619 INC196618:INC196619 IWY196618:IWY196619 JGU196618:JGU196619 JQQ196618:JQQ196619 KAM196618:KAM196619 KKI196618:KKI196619 KUE196618:KUE196619 LEA196618:LEA196619 LNW196618:LNW196619 LXS196618:LXS196619 MHO196618:MHO196619 MRK196618:MRK196619 NBG196618:NBG196619 NLC196618:NLC196619 NUY196618:NUY196619 OEU196618:OEU196619 OOQ196618:OOQ196619 OYM196618:OYM196619 PII196618:PII196619 PSE196618:PSE196619 QCA196618:QCA196619 QLW196618:QLW196619 QVS196618:QVS196619 RFO196618:RFO196619 RPK196618:RPK196619 RZG196618:RZG196619 SJC196618:SJC196619 SSY196618:SSY196619 TCU196618:TCU196619 TMQ196618:TMQ196619 TWM196618:TWM196619 UGI196618:UGI196619 UQE196618:UQE196619 VAA196618:VAA196619 VJW196618:VJW196619 VTS196618:VTS196619 WDO196618:WDO196619 WNK196618:WNK196619 WXG196618:WXG196619 AY262154:AY262155 KU262154:KU262155 UQ262154:UQ262155 AEM262154:AEM262155 AOI262154:AOI262155 AYE262154:AYE262155 BIA262154:BIA262155 BRW262154:BRW262155 CBS262154:CBS262155 CLO262154:CLO262155 CVK262154:CVK262155 DFG262154:DFG262155 DPC262154:DPC262155 DYY262154:DYY262155 EIU262154:EIU262155 ESQ262154:ESQ262155 FCM262154:FCM262155 FMI262154:FMI262155 FWE262154:FWE262155 GGA262154:GGA262155 GPW262154:GPW262155 GZS262154:GZS262155 HJO262154:HJO262155 HTK262154:HTK262155 IDG262154:IDG262155 INC262154:INC262155 IWY262154:IWY262155 JGU262154:JGU262155 JQQ262154:JQQ262155 KAM262154:KAM262155 KKI262154:KKI262155 KUE262154:KUE262155 LEA262154:LEA262155 LNW262154:LNW262155 LXS262154:LXS262155 MHO262154:MHO262155 MRK262154:MRK262155 NBG262154:NBG262155 NLC262154:NLC262155 NUY262154:NUY262155 OEU262154:OEU262155 OOQ262154:OOQ262155 OYM262154:OYM262155 PII262154:PII262155 PSE262154:PSE262155 QCA262154:QCA262155 QLW262154:QLW262155 QVS262154:QVS262155 RFO262154:RFO262155 RPK262154:RPK262155 RZG262154:RZG262155 SJC262154:SJC262155 SSY262154:SSY262155 TCU262154:TCU262155 TMQ262154:TMQ262155 TWM262154:TWM262155 UGI262154:UGI262155 UQE262154:UQE262155 VAA262154:VAA262155 VJW262154:VJW262155 VTS262154:VTS262155 WDO262154:WDO262155 WNK262154:WNK262155 WXG262154:WXG262155 AY327690:AY327691 KU327690:KU327691 UQ327690:UQ327691 AEM327690:AEM327691 AOI327690:AOI327691 AYE327690:AYE327691 BIA327690:BIA327691 BRW327690:BRW327691 CBS327690:CBS327691 CLO327690:CLO327691 CVK327690:CVK327691 DFG327690:DFG327691 DPC327690:DPC327691 DYY327690:DYY327691 EIU327690:EIU327691 ESQ327690:ESQ327691 FCM327690:FCM327691 FMI327690:FMI327691 FWE327690:FWE327691 GGA327690:GGA327691 GPW327690:GPW327691 GZS327690:GZS327691 HJO327690:HJO327691 HTK327690:HTK327691 IDG327690:IDG327691 INC327690:INC327691 IWY327690:IWY327691 JGU327690:JGU327691 JQQ327690:JQQ327691 KAM327690:KAM327691 KKI327690:KKI327691 KUE327690:KUE327691 LEA327690:LEA327691 LNW327690:LNW327691 LXS327690:LXS327691 MHO327690:MHO327691 MRK327690:MRK327691 NBG327690:NBG327691 NLC327690:NLC327691 NUY327690:NUY327691 OEU327690:OEU327691 OOQ327690:OOQ327691 OYM327690:OYM327691 PII327690:PII327691 PSE327690:PSE327691 QCA327690:QCA327691 QLW327690:QLW327691 QVS327690:QVS327691 RFO327690:RFO327691 RPK327690:RPK327691 RZG327690:RZG327691 SJC327690:SJC327691 SSY327690:SSY327691 TCU327690:TCU327691 TMQ327690:TMQ327691 TWM327690:TWM327691 UGI327690:UGI327691 UQE327690:UQE327691 VAA327690:VAA327691 VJW327690:VJW327691 VTS327690:VTS327691 WDO327690:WDO327691 WNK327690:WNK327691 WXG327690:WXG327691 AY393226:AY393227 KU393226:KU393227 UQ393226:UQ393227 AEM393226:AEM393227 AOI393226:AOI393227 AYE393226:AYE393227 BIA393226:BIA393227 BRW393226:BRW393227 CBS393226:CBS393227 CLO393226:CLO393227 CVK393226:CVK393227 DFG393226:DFG393227 DPC393226:DPC393227 DYY393226:DYY393227 EIU393226:EIU393227 ESQ393226:ESQ393227 FCM393226:FCM393227 FMI393226:FMI393227 FWE393226:FWE393227 GGA393226:GGA393227 GPW393226:GPW393227 GZS393226:GZS393227 HJO393226:HJO393227 HTK393226:HTK393227 IDG393226:IDG393227 INC393226:INC393227 IWY393226:IWY393227 JGU393226:JGU393227 JQQ393226:JQQ393227 KAM393226:KAM393227 KKI393226:KKI393227 KUE393226:KUE393227 LEA393226:LEA393227 LNW393226:LNW393227 LXS393226:LXS393227 MHO393226:MHO393227 MRK393226:MRK393227 NBG393226:NBG393227 NLC393226:NLC393227 NUY393226:NUY393227 OEU393226:OEU393227 OOQ393226:OOQ393227 OYM393226:OYM393227 PII393226:PII393227 PSE393226:PSE393227 QCA393226:QCA393227 QLW393226:QLW393227 QVS393226:QVS393227 RFO393226:RFO393227 RPK393226:RPK393227 RZG393226:RZG393227 SJC393226:SJC393227 SSY393226:SSY393227 TCU393226:TCU393227 TMQ393226:TMQ393227 TWM393226:TWM393227 UGI393226:UGI393227 UQE393226:UQE393227 VAA393226:VAA393227 VJW393226:VJW393227 VTS393226:VTS393227 WDO393226:WDO393227 WNK393226:WNK393227 WXG393226:WXG393227 AY458762:AY458763 KU458762:KU458763 UQ458762:UQ458763 AEM458762:AEM458763 AOI458762:AOI458763 AYE458762:AYE458763 BIA458762:BIA458763 BRW458762:BRW458763 CBS458762:CBS458763 CLO458762:CLO458763 CVK458762:CVK458763 DFG458762:DFG458763 DPC458762:DPC458763 DYY458762:DYY458763 EIU458762:EIU458763 ESQ458762:ESQ458763 FCM458762:FCM458763 FMI458762:FMI458763 FWE458762:FWE458763 GGA458762:GGA458763 GPW458762:GPW458763 GZS458762:GZS458763 HJO458762:HJO458763 HTK458762:HTK458763 IDG458762:IDG458763 INC458762:INC458763 IWY458762:IWY458763 JGU458762:JGU458763 JQQ458762:JQQ458763 KAM458762:KAM458763 KKI458762:KKI458763 KUE458762:KUE458763 LEA458762:LEA458763 LNW458762:LNW458763 LXS458762:LXS458763 MHO458762:MHO458763 MRK458762:MRK458763 NBG458762:NBG458763 NLC458762:NLC458763 NUY458762:NUY458763 OEU458762:OEU458763 OOQ458762:OOQ458763 OYM458762:OYM458763 PII458762:PII458763 PSE458762:PSE458763 QCA458762:QCA458763 QLW458762:QLW458763 QVS458762:QVS458763 RFO458762:RFO458763 RPK458762:RPK458763 RZG458762:RZG458763 SJC458762:SJC458763 SSY458762:SSY458763 TCU458762:TCU458763 TMQ458762:TMQ458763 TWM458762:TWM458763 UGI458762:UGI458763 UQE458762:UQE458763 VAA458762:VAA458763 VJW458762:VJW458763 VTS458762:VTS458763 WDO458762:WDO458763 WNK458762:WNK458763 WXG458762:WXG458763 AY524298:AY524299 KU524298:KU524299 UQ524298:UQ524299 AEM524298:AEM524299 AOI524298:AOI524299 AYE524298:AYE524299 BIA524298:BIA524299 BRW524298:BRW524299 CBS524298:CBS524299 CLO524298:CLO524299 CVK524298:CVK524299 DFG524298:DFG524299 DPC524298:DPC524299 DYY524298:DYY524299 EIU524298:EIU524299 ESQ524298:ESQ524299 FCM524298:FCM524299 FMI524298:FMI524299 FWE524298:FWE524299 GGA524298:GGA524299 GPW524298:GPW524299 GZS524298:GZS524299 HJO524298:HJO524299 HTK524298:HTK524299 IDG524298:IDG524299 INC524298:INC524299 IWY524298:IWY524299 JGU524298:JGU524299 JQQ524298:JQQ524299 KAM524298:KAM524299 KKI524298:KKI524299 KUE524298:KUE524299 LEA524298:LEA524299 LNW524298:LNW524299 LXS524298:LXS524299 MHO524298:MHO524299 MRK524298:MRK524299 NBG524298:NBG524299 NLC524298:NLC524299 NUY524298:NUY524299 OEU524298:OEU524299 OOQ524298:OOQ524299 OYM524298:OYM524299 PII524298:PII524299 PSE524298:PSE524299 QCA524298:QCA524299 QLW524298:QLW524299 QVS524298:QVS524299 RFO524298:RFO524299 RPK524298:RPK524299 RZG524298:RZG524299 SJC524298:SJC524299 SSY524298:SSY524299 TCU524298:TCU524299 TMQ524298:TMQ524299 TWM524298:TWM524299 UGI524298:UGI524299 UQE524298:UQE524299 VAA524298:VAA524299 VJW524298:VJW524299 VTS524298:VTS524299 WDO524298:WDO524299 WNK524298:WNK524299 WXG524298:WXG524299 AY589834:AY589835 KU589834:KU589835 UQ589834:UQ589835 AEM589834:AEM589835 AOI589834:AOI589835 AYE589834:AYE589835 BIA589834:BIA589835 BRW589834:BRW589835 CBS589834:CBS589835 CLO589834:CLO589835 CVK589834:CVK589835 DFG589834:DFG589835 DPC589834:DPC589835 DYY589834:DYY589835 EIU589834:EIU589835 ESQ589834:ESQ589835 FCM589834:FCM589835 FMI589834:FMI589835 FWE589834:FWE589835 GGA589834:GGA589835 GPW589834:GPW589835 GZS589834:GZS589835 HJO589834:HJO589835 HTK589834:HTK589835 IDG589834:IDG589835 INC589834:INC589835 IWY589834:IWY589835 JGU589834:JGU589835 JQQ589834:JQQ589835 KAM589834:KAM589835 KKI589834:KKI589835 KUE589834:KUE589835 LEA589834:LEA589835 LNW589834:LNW589835 LXS589834:LXS589835 MHO589834:MHO589835 MRK589834:MRK589835 NBG589834:NBG589835 NLC589834:NLC589835 NUY589834:NUY589835 OEU589834:OEU589835 OOQ589834:OOQ589835 OYM589834:OYM589835 PII589834:PII589835 PSE589834:PSE589835 QCA589834:QCA589835 QLW589834:QLW589835 QVS589834:QVS589835 RFO589834:RFO589835 RPK589834:RPK589835 RZG589834:RZG589835 SJC589834:SJC589835 SSY589834:SSY589835 TCU589834:TCU589835 TMQ589834:TMQ589835 TWM589834:TWM589835 UGI589834:UGI589835 UQE589834:UQE589835 VAA589834:VAA589835 VJW589834:VJW589835 VTS589834:VTS589835 WDO589834:WDO589835 WNK589834:WNK589835 WXG589834:WXG589835 AY655370:AY655371 KU655370:KU655371 UQ655370:UQ655371 AEM655370:AEM655371 AOI655370:AOI655371 AYE655370:AYE655371 BIA655370:BIA655371 BRW655370:BRW655371 CBS655370:CBS655371 CLO655370:CLO655371 CVK655370:CVK655371 DFG655370:DFG655371 DPC655370:DPC655371 DYY655370:DYY655371 EIU655370:EIU655371 ESQ655370:ESQ655371 FCM655370:FCM655371 FMI655370:FMI655371 FWE655370:FWE655371 GGA655370:GGA655371 GPW655370:GPW655371 GZS655370:GZS655371 HJO655370:HJO655371 HTK655370:HTK655371 IDG655370:IDG655371 INC655370:INC655371 IWY655370:IWY655371 JGU655370:JGU655371 JQQ655370:JQQ655371 KAM655370:KAM655371 KKI655370:KKI655371 KUE655370:KUE655371 LEA655370:LEA655371 LNW655370:LNW655371 LXS655370:LXS655371 MHO655370:MHO655371 MRK655370:MRK655371 NBG655370:NBG655371 NLC655370:NLC655371 NUY655370:NUY655371 OEU655370:OEU655371 OOQ655370:OOQ655371 OYM655370:OYM655371 PII655370:PII655371 PSE655370:PSE655371 QCA655370:QCA655371 QLW655370:QLW655371 QVS655370:QVS655371 RFO655370:RFO655371 RPK655370:RPK655371 RZG655370:RZG655371 SJC655370:SJC655371 SSY655370:SSY655371 TCU655370:TCU655371 TMQ655370:TMQ655371 TWM655370:TWM655371 UGI655370:UGI655371 UQE655370:UQE655371 VAA655370:VAA655371 VJW655370:VJW655371 VTS655370:VTS655371 WDO655370:WDO655371 WNK655370:WNK655371 WXG655370:WXG655371 AY720906:AY720907 KU720906:KU720907 UQ720906:UQ720907 AEM720906:AEM720907 AOI720906:AOI720907 AYE720906:AYE720907 BIA720906:BIA720907 BRW720906:BRW720907 CBS720906:CBS720907 CLO720906:CLO720907 CVK720906:CVK720907 DFG720906:DFG720907 DPC720906:DPC720907 DYY720906:DYY720907 EIU720906:EIU720907 ESQ720906:ESQ720907 FCM720906:FCM720907 FMI720906:FMI720907 FWE720906:FWE720907 GGA720906:GGA720907 GPW720906:GPW720907 GZS720906:GZS720907 HJO720906:HJO720907 HTK720906:HTK720907 IDG720906:IDG720907 INC720906:INC720907 IWY720906:IWY720907 JGU720906:JGU720907 JQQ720906:JQQ720907 KAM720906:KAM720907 KKI720906:KKI720907 KUE720906:KUE720907 LEA720906:LEA720907 LNW720906:LNW720907 LXS720906:LXS720907 MHO720906:MHO720907 MRK720906:MRK720907 NBG720906:NBG720907 NLC720906:NLC720907 NUY720906:NUY720907 OEU720906:OEU720907 OOQ720906:OOQ720907 OYM720906:OYM720907 PII720906:PII720907 PSE720906:PSE720907 QCA720906:QCA720907 QLW720906:QLW720907 QVS720906:QVS720907 RFO720906:RFO720907 RPK720906:RPK720907 RZG720906:RZG720907 SJC720906:SJC720907 SSY720906:SSY720907 TCU720906:TCU720907 TMQ720906:TMQ720907 TWM720906:TWM720907 UGI720906:UGI720907 UQE720906:UQE720907 VAA720906:VAA720907 VJW720906:VJW720907 VTS720906:VTS720907 WDO720906:WDO720907 WNK720906:WNK720907 WXG720906:WXG720907 AY786442:AY786443 KU786442:KU786443 UQ786442:UQ786443 AEM786442:AEM786443 AOI786442:AOI786443 AYE786442:AYE786443 BIA786442:BIA786443 BRW786442:BRW786443 CBS786442:CBS786443 CLO786442:CLO786443 CVK786442:CVK786443 DFG786442:DFG786443 DPC786442:DPC786443 DYY786442:DYY786443 EIU786442:EIU786443 ESQ786442:ESQ786443 FCM786442:FCM786443 FMI786442:FMI786443 FWE786442:FWE786443 GGA786442:GGA786443 GPW786442:GPW786443 GZS786442:GZS786443 HJO786442:HJO786443 HTK786442:HTK786443 IDG786442:IDG786443 INC786442:INC786443 IWY786442:IWY786443 JGU786442:JGU786443 JQQ786442:JQQ786443 KAM786442:KAM786443 KKI786442:KKI786443 KUE786442:KUE786443 LEA786442:LEA786443 LNW786442:LNW786443 LXS786442:LXS786443 MHO786442:MHO786443 MRK786442:MRK786443 NBG786442:NBG786443 NLC786442:NLC786443 NUY786442:NUY786443 OEU786442:OEU786443 OOQ786442:OOQ786443 OYM786442:OYM786443 PII786442:PII786443 PSE786442:PSE786443 QCA786442:QCA786443 QLW786442:QLW786443 QVS786442:QVS786443 RFO786442:RFO786443 RPK786442:RPK786443 RZG786442:RZG786443 SJC786442:SJC786443 SSY786442:SSY786443 TCU786442:TCU786443 TMQ786442:TMQ786443 TWM786442:TWM786443 UGI786442:UGI786443 UQE786442:UQE786443 VAA786442:VAA786443 VJW786442:VJW786443 VTS786442:VTS786443 WDO786442:WDO786443 WNK786442:WNK786443 WXG786442:WXG786443 AY851978:AY851979 KU851978:KU851979 UQ851978:UQ851979 AEM851978:AEM851979 AOI851978:AOI851979 AYE851978:AYE851979 BIA851978:BIA851979 BRW851978:BRW851979 CBS851978:CBS851979 CLO851978:CLO851979 CVK851978:CVK851979 DFG851978:DFG851979 DPC851978:DPC851979 DYY851978:DYY851979 EIU851978:EIU851979 ESQ851978:ESQ851979 FCM851978:FCM851979 FMI851978:FMI851979 FWE851978:FWE851979 GGA851978:GGA851979 GPW851978:GPW851979 GZS851978:GZS851979 HJO851978:HJO851979 HTK851978:HTK851979 IDG851978:IDG851979 INC851978:INC851979 IWY851978:IWY851979 JGU851978:JGU851979 JQQ851978:JQQ851979 KAM851978:KAM851979 KKI851978:KKI851979 KUE851978:KUE851979 LEA851978:LEA851979 LNW851978:LNW851979 LXS851978:LXS851979 MHO851978:MHO851979 MRK851978:MRK851979 NBG851978:NBG851979 NLC851978:NLC851979 NUY851978:NUY851979 OEU851978:OEU851979 OOQ851978:OOQ851979 OYM851978:OYM851979 PII851978:PII851979 PSE851978:PSE851979 QCA851978:QCA851979 QLW851978:QLW851979 QVS851978:QVS851979 RFO851978:RFO851979 RPK851978:RPK851979 RZG851978:RZG851979 SJC851978:SJC851979 SSY851978:SSY851979 TCU851978:TCU851979 TMQ851978:TMQ851979 TWM851978:TWM851979 UGI851978:UGI851979 UQE851978:UQE851979 VAA851978:VAA851979 VJW851978:VJW851979 VTS851978:VTS851979 WDO851978:WDO851979 WNK851978:WNK851979 WXG851978:WXG851979 AY917514:AY917515 KU917514:KU917515 UQ917514:UQ917515 AEM917514:AEM917515 AOI917514:AOI917515 AYE917514:AYE917515 BIA917514:BIA917515 BRW917514:BRW917515 CBS917514:CBS917515 CLO917514:CLO917515 CVK917514:CVK917515 DFG917514:DFG917515 DPC917514:DPC917515 DYY917514:DYY917515 EIU917514:EIU917515 ESQ917514:ESQ917515 FCM917514:FCM917515 FMI917514:FMI917515 FWE917514:FWE917515 GGA917514:GGA917515 GPW917514:GPW917515 GZS917514:GZS917515 HJO917514:HJO917515 HTK917514:HTK917515 IDG917514:IDG917515 INC917514:INC917515 IWY917514:IWY917515 JGU917514:JGU917515 JQQ917514:JQQ917515 KAM917514:KAM917515 KKI917514:KKI917515 KUE917514:KUE917515 LEA917514:LEA917515 LNW917514:LNW917515 LXS917514:LXS917515 MHO917514:MHO917515 MRK917514:MRK917515 NBG917514:NBG917515 NLC917514:NLC917515 NUY917514:NUY917515 OEU917514:OEU917515 OOQ917514:OOQ917515 OYM917514:OYM917515 PII917514:PII917515 PSE917514:PSE917515 QCA917514:QCA917515 QLW917514:QLW917515 QVS917514:QVS917515 RFO917514:RFO917515 RPK917514:RPK917515 RZG917514:RZG917515 SJC917514:SJC917515 SSY917514:SSY917515 TCU917514:TCU917515 TMQ917514:TMQ917515 TWM917514:TWM917515 UGI917514:UGI917515 UQE917514:UQE917515 VAA917514:VAA917515 VJW917514:VJW917515 VTS917514:VTS917515 WDO917514:WDO917515 WNK917514:WNK917515 WXG917514:WXG917515 AY983050:AY983051 KU983050:KU983051 UQ983050:UQ983051 AEM983050:AEM983051 AOI983050:AOI983051 AYE983050:AYE983051 BIA983050:BIA983051 BRW983050:BRW983051 CBS983050:CBS983051 CLO983050:CLO983051 CVK983050:CVK983051 DFG983050:DFG983051 DPC983050:DPC983051 DYY983050:DYY983051 EIU983050:EIU983051 ESQ983050:ESQ983051 FCM983050:FCM983051 FMI983050:FMI983051 FWE983050:FWE983051 GGA983050:GGA983051 GPW983050:GPW983051 GZS983050:GZS983051 HJO983050:HJO983051 HTK983050:HTK983051 IDG983050:IDG983051 INC983050:INC983051 IWY983050:IWY983051 JGU983050:JGU983051 JQQ983050:JQQ983051 KAM983050:KAM983051 KKI983050:KKI983051 KUE983050:KUE983051 LEA983050:LEA983051 LNW983050:LNW983051 LXS983050:LXS983051 MHO983050:MHO983051 MRK983050:MRK983051 NBG983050:NBG983051 NLC983050:NLC983051 NUY983050:NUY983051 OEU983050:OEU983051 OOQ983050:OOQ983051 OYM983050:OYM983051 PII983050:PII983051 PSE983050:PSE983051 QCA983050:QCA983051 QLW983050:QLW983051 QVS983050:QVS983051 RFO983050:RFO983051 RPK983050:RPK983051 RZG983050:RZG983051 SJC983050:SJC983051 SSY983050:SSY983051 TCU983050:TCU983051 TMQ983050:TMQ983051 TWM983050:TWM983051 UGI983050:UGI983051 UQE983050:UQE983051 VAA983050:VAA983051 VJW983050:VJW983051 VTS983050:VTS983051 WDO983050:WDO983051 WNK983050:WNK983051 WXG983050:WXG983051">
      <formula1>Monitoreo</formula1>
    </dataValidation>
    <dataValidation type="list" allowBlank="1" showInputMessage="1" sqref="AV10:AV11 KR10:KR11 UN10:UN11 AEJ10:AEJ11 AOF10:AOF11 AYB10:AYB11 BHX10:BHX11 BRT10:BRT11 CBP10:CBP11 CLL10:CLL11 CVH10:CVH11 DFD10:DFD11 DOZ10:DOZ11 DYV10:DYV11 EIR10:EIR11 ESN10:ESN11 FCJ10:FCJ11 FMF10:FMF11 FWB10:FWB11 GFX10:GFX11 GPT10:GPT11 GZP10:GZP11 HJL10:HJL11 HTH10:HTH11 IDD10:IDD11 IMZ10:IMZ11 IWV10:IWV11 JGR10:JGR11 JQN10:JQN11 KAJ10:KAJ11 KKF10:KKF11 KUB10:KUB11 LDX10:LDX11 LNT10:LNT11 LXP10:LXP11 MHL10:MHL11 MRH10:MRH11 NBD10:NBD11 NKZ10:NKZ11 NUV10:NUV11 OER10:OER11 OON10:OON11 OYJ10:OYJ11 PIF10:PIF11 PSB10:PSB11 QBX10:QBX11 QLT10:QLT11 QVP10:QVP11 RFL10:RFL11 RPH10:RPH11 RZD10:RZD11 SIZ10:SIZ11 SSV10:SSV11 TCR10:TCR11 TMN10:TMN11 TWJ10:TWJ11 UGF10:UGF11 UQB10:UQB11 UZX10:UZX11 VJT10:VJT11 VTP10:VTP11 WDL10:WDL11 WNH10:WNH11 WXD10:WXD11 AV65546:AV65547 KR65546:KR65547 UN65546:UN65547 AEJ65546:AEJ65547 AOF65546:AOF65547 AYB65546:AYB65547 BHX65546:BHX65547 BRT65546:BRT65547 CBP65546:CBP65547 CLL65546:CLL65547 CVH65546:CVH65547 DFD65546:DFD65547 DOZ65546:DOZ65547 DYV65546:DYV65547 EIR65546:EIR65547 ESN65546:ESN65547 FCJ65546:FCJ65547 FMF65546:FMF65547 FWB65546:FWB65547 GFX65546:GFX65547 GPT65546:GPT65547 GZP65546:GZP65547 HJL65546:HJL65547 HTH65546:HTH65547 IDD65546:IDD65547 IMZ65546:IMZ65547 IWV65546:IWV65547 JGR65546:JGR65547 JQN65546:JQN65547 KAJ65546:KAJ65547 KKF65546:KKF65547 KUB65546:KUB65547 LDX65546:LDX65547 LNT65546:LNT65547 LXP65546:LXP65547 MHL65546:MHL65547 MRH65546:MRH65547 NBD65546:NBD65547 NKZ65546:NKZ65547 NUV65546:NUV65547 OER65546:OER65547 OON65546:OON65547 OYJ65546:OYJ65547 PIF65546:PIF65547 PSB65546:PSB65547 QBX65546:QBX65547 QLT65546:QLT65547 QVP65546:QVP65547 RFL65546:RFL65547 RPH65546:RPH65547 RZD65546:RZD65547 SIZ65546:SIZ65547 SSV65546:SSV65547 TCR65546:TCR65547 TMN65546:TMN65547 TWJ65546:TWJ65547 UGF65546:UGF65547 UQB65546:UQB65547 UZX65546:UZX65547 VJT65546:VJT65547 VTP65546:VTP65547 WDL65546:WDL65547 WNH65546:WNH65547 WXD65546:WXD65547 AV131082:AV131083 KR131082:KR131083 UN131082:UN131083 AEJ131082:AEJ131083 AOF131082:AOF131083 AYB131082:AYB131083 BHX131082:BHX131083 BRT131082:BRT131083 CBP131082:CBP131083 CLL131082:CLL131083 CVH131082:CVH131083 DFD131082:DFD131083 DOZ131082:DOZ131083 DYV131082:DYV131083 EIR131082:EIR131083 ESN131082:ESN131083 FCJ131082:FCJ131083 FMF131082:FMF131083 FWB131082:FWB131083 GFX131082:GFX131083 GPT131082:GPT131083 GZP131082:GZP131083 HJL131082:HJL131083 HTH131082:HTH131083 IDD131082:IDD131083 IMZ131082:IMZ131083 IWV131082:IWV131083 JGR131082:JGR131083 JQN131082:JQN131083 KAJ131082:KAJ131083 KKF131082:KKF131083 KUB131082:KUB131083 LDX131082:LDX131083 LNT131082:LNT131083 LXP131082:LXP131083 MHL131082:MHL131083 MRH131082:MRH131083 NBD131082:NBD131083 NKZ131082:NKZ131083 NUV131082:NUV131083 OER131082:OER131083 OON131082:OON131083 OYJ131082:OYJ131083 PIF131082:PIF131083 PSB131082:PSB131083 QBX131082:QBX131083 QLT131082:QLT131083 QVP131082:QVP131083 RFL131082:RFL131083 RPH131082:RPH131083 RZD131082:RZD131083 SIZ131082:SIZ131083 SSV131082:SSV131083 TCR131082:TCR131083 TMN131082:TMN131083 TWJ131082:TWJ131083 UGF131082:UGF131083 UQB131082:UQB131083 UZX131082:UZX131083 VJT131082:VJT131083 VTP131082:VTP131083 WDL131082:WDL131083 WNH131082:WNH131083 WXD131082:WXD131083 AV196618:AV196619 KR196618:KR196619 UN196618:UN196619 AEJ196618:AEJ196619 AOF196618:AOF196619 AYB196618:AYB196619 BHX196618:BHX196619 BRT196618:BRT196619 CBP196618:CBP196619 CLL196618:CLL196619 CVH196618:CVH196619 DFD196618:DFD196619 DOZ196618:DOZ196619 DYV196618:DYV196619 EIR196618:EIR196619 ESN196618:ESN196619 FCJ196618:FCJ196619 FMF196618:FMF196619 FWB196618:FWB196619 GFX196618:GFX196619 GPT196618:GPT196619 GZP196618:GZP196619 HJL196618:HJL196619 HTH196618:HTH196619 IDD196618:IDD196619 IMZ196618:IMZ196619 IWV196618:IWV196619 JGR196618:JGR196619 JQN196618:JQN196619 KAJ196618:KAJ196619 KKF196618:KKF196619 KUB196618:KUB196619 LDX196618:LDX196619 LNT196618:LNT196619 LXP196618:LXP196619 MHL196618:MHL196619 MRH196618:MRH196619 NBD196618:NBD196619 NKZ196618:NKZ196619 NUV196618:NUV196619 OER196618:OER196619 OON196618:OON196619 OYJ196618:OYJ196619 PIF196618:PIF196619 PSB196618:PSB196619 QBX196618:QBX196619 QLT196618:QLT196619 QVP196618:QVP196619 RFL196618:RFL196619 RPH196618:RPH196619 RZD196618:RZD196619 SIZ196618:SIZ196619 SSV196618:SSV196619 TCR196618:TCR196619 TMN196618:TMN196619 TWJ196618:TWJ196619 UGF196618:UGF196619 UQB196618:UQB196619 UZX196618:UZX196619 VJT196618:VJT196619 VTP196618:VTP196619 WDL196618:WDL196619 WNH196618:WNH196619 WXD196618:WXD196619 AV262154:AV262155 KR262154:KR262155 UN262154:UN262155 AEJ262154:AEJ262155 AOF262154:AOF262155 AYB262154:AYB262155 BHX262154:BHX262155 BRT262154:BRT262155 CBP262154:CBP262155 CLL262154:CLL262155 CVH262154:CVH262155 DFD262154:DFD262155 DOZ262154:DOZ262155 DYV262154:DYV262155 EIR262154:EIR262155 ESN262154:ESN262155 FCJ262154:FCJ262155 FMF262154:FMF262155 FWB262154:FWB262155 GFX262154:GFX262155 GPT262154:GPT262155 GZP262154:GZP262155 HJL262154:HJL262155 HTH262154:HTH262155 IDD262154:IDD262155 IMZ262154:IMZ262155 IWV262154:IWV262155 JGR262154:JGR262155 JQN262154:JQN262155 KAJ262154:KAJ262155 KKF262154:KKF262155 KUB262154:KUB262155 LDX262154:LDX262155 LNT262154:LNT262155 LXP262154:LXP262155 MHL262154:MHL262155 MRH262154:MRH262155 NBD262154:NBD262155 NKZ262154:NKZ262155 NUV262154:NUV262155 OER262154:OER262155 OON262154:OON262155 OYJ262154:OYJ262155 PIF262154:PIF262155 PSB262154:PSB262155 QBX262154:QBX262155 QLT262154:QLT262155 QVP262154:QVP262155 RFL262154:RFL262155 RPH262154:RPH262155 RZD262154:RZD262155 SIZ262154:SIZ262155 SSV262154:SSV262155 TCR262154:TCR262155 TMN262154:TMN262155 TWJ262154:TWJ262155 UGF262154:UGF262155 UQB262154:UQB262155 UZX262154:UZX262155 VJT262154:VJT262155 VTP262154:VTP262155 WDL262154:WDL262155 WNH262154:WNH262155 WXD262154:WXD262155 AV327690:AV327691 KR327690:KR327691 UN327690:UN327691 AEJ327690:AEJ327691 AOF327690:AOF327691 AYB327690:AYB327691 BHX327690:BHX327691 BRT327690:BRT327691 CBP327690:CBP327691 CLL327690:CLL327691 CVH327690:CVH327691 DFD327690:DFD327691 DOZ327690:DOZ327691 DYV327690:DYV327691 EIR327690:EIR327691 ESN327690:ESN327691 FCJ327690:FCJ327691 FMF327690:FMF327691 FWB327690:FWB327691 GFX327690:GFX327691 GPT327690:GPT327691 GZP327690:GZP327691 HJL327690:HJL327691 HTH327690:HTH327691 IDD327690:IDD327691 IMZ327690:IMZ327691 IWV327690:IWV327691 JGR327690:JGR327691 JQN327690:JQN327691 KAJ327690:KAJ327691 KKF327690:KKF327691 KUB327690:KUB327691 LDX327690:LDX327691 LNT327690:LNT327691 LXP327690:LXP327691 MHL327690:MHL327691 MRH327690:MRH327691 NBD327690:NBD327691 NKZ327690:NKZ327691 NUV327690:NUV327691 OER327690:OER327691 OON327690:OON327691 OYJ327690:OYJ327691 PIF327690:PIF327691 PSB327690:PSB327691 QBX327690:QBX327691 QLT327690:QLT327691 QVP327690:QVP327691 RFL327690:RFL327691 RPH327690:RPH327691 RZD327690:RZD327691 SIZ327690:SIZ327691 SSV327690:SSV327691 TCR327690:TCR327691 TMN327690:TMN327691 TWJ327690:TWJ327691 UGF327690:UGF327691 UQB327690:UQB327691 UZX327690:UZX327691 VJT327690:VJT327691 VTP327690:VTP327691 WDL327690:WDL327691 WNH327690:WNH327691 WXD327690:WXD327691 AV393226:AV393227 KR393226:KR393227 UN393226:UN393227 AEJ393226:AEJ393227 AOF393226:AOF393227 AYB393226:AYB393227 BHX393226:BHX393227 BRT393226:BRT393227 CBP393226:CBP393227 CLL393226:CLL393227 CVH393226:CVH393227 DFD393226:DFD393227 DOZ393226:DOZ393227 DYV393226:DYV393227 EIR393226:EIR393227 ESN393226:ESN393227 FCJ393226:FCJ393227 FMF393226:FMF393227 FWB393226:FWB393227 GFX393226:GFX393227 GPT393226:GPT393227 GZP393226:GZP393227 HJL393226:HJL393227 HTH393226:HTH393227 IDD393226:IDD393227 IMZ393226:IMZ393227 IWV393226:IWV393227 JGR393226:JGR393227 JQN393226:JQN393227 KAJ393226:KAJ393227 KKF393226:KKF393227 KUB393226:KUB393227 LDX393226:LDX393227 LNT393226:LNT393227 LXP393226:LXP393227 MHL393226:MHL393227 MRH393226:MRH393227 NBD393226:NBD393227 NKZ393226:NKZ393227 NUV393226:NUV393227 OER393226:OER393227 OON393226:OON393227 OYJ393226:OYJ393227 PIF393226:PIF393227 PSB393226:PSB393227 QBX393226:QBX393227 QLT393226:QLT393227 QVP393226:QVP393227 RFL393226:RFL393227 RPH393226:RPH393227 RZD393226:RZD393227 SIZ393226:SIZ393227 SSV393226:SSV393227 TCR393226:TCR393227 TMN393226:TMN393227 TWJ393226:TWJ393227 UGF393226:UGF393227 UQB393226:UQB393227 UZX393226:UZX393227 VJT393226:VJT393227 VTP393226:VTP393227 WDL393226:WDL393227 WNH393226:WNH393227 WXD393226:WXD393227 AV458762:AV458763 KR458762:KR458763 UN458762:UN458763 AEJ458762:AEJ458763 AOF458762:AOF458763 AYB458762:AYB458763 BHX458762:BHX458763 BRT458762:BRT458763 CBP458762:CBP458763 CLL458762:CLL458763 CVH458762:CVH458763 DFD458762:DFD458763 DOZ458762:DOZ458763 DYV458762:DYV458763 EIR458762:EIR458763 ESN458762:ESN458763 FCJ458762:FCJ458763 FMF458762:FMF458763 FWB458762:FWB458763 GFX458762:GFX458763 GPT458762:GPT458763 GZP458762:GZP458763 HJL458762:HJL458763 HTH458762:HTH458763 IDD458762:IDD458763 IMZ458762:IMZ458763 IWV458762:IWV458763 JGR458762:JGR458763 JQN458762:JQN458763 KAJ458762:KAJ458763 KKF458762:KKF458763 KUB458762:KUB458763 LDX458762:LDX458763 LNT458762:LNT458763 LXP458762:LXP458763 MHL458762:MHL458763 MRH458762:MRH458763 NBD458762:NBD458763 NKZ458762:NKZ458763 NUV458762:NUV458763 OER458762:OER458763 OON458762:OON458763 OYJ458762:OYJ458763 PIF458762:PIF458763 PSB458762:PSB458763 QBX458762:QBX458763 QLT458762:QLT458763 QVP458762:QVP458763 RFL458762:RFL458763 RPH458762:RPH458763 RZD458762:RZD458763 SIZ458762:SIZ458763 SSV458762:SSV458763 TCR458762:TCR458763 TMN458762:TMN458763 TWJ458762:TWJ458763 UGF458762:UGF458763 UQB458762:UQB458763 UZX458762:UZX458763 VJT458762:VJT458763 VTP458762:VTP458763 WDL458762:WDL458763 WNH458762:WNH458763 WXD458762:WXD458763 AV524298:AV524299 KR524298:KR524299 UN524298:UN524299 AEJ524298:AEJ524299 AOF524298:AOF524299 AYB524298:AYB524299 BHX524298:BHX524299 BRT524298:BRT524299 CBP524298:CBP524299 CLL524298:CLL524299 CVH524298:CVH524299 DFD524298:DFD524299 DOZ524298:DOZ524299 DYV524298:DYV524299 EIR524298:EIR524299 ESN524298:ESN524299 FCJ524298:FCJ524299 FMF524298:FMF524299 FWB524298:FWB524299 GFX524298:GFX524299 GPT524298:GPT524299 GZP524298:GZP524299 HJL524298:HJL524299 HTH524298:HTH524299 IDD524298:IDD524299 IMZ524298:IMZ524299 IWV524298:IWV524299 JGR524298:JGR524299 JQN524298:JQN524299 KAJ524298:KAJ524299 KKF524298:KKF524299 KUB524298:KUB524299 LDX524298:LDX524299 LNT524298:LNT524299 LXP524298:LXP524299 MHL524298:MHL524299 MRH524298:MRH524299 NBD524298:NBD524299 NKZ524298:NKZ524299 NUV524298:NUV524299 OER524298:OER524299 OON524298:OON524299 OYJ524298:OYJ524299 PIF524298:PIF524299 PSB524298:PSB524299 QBX524298:QBX524299 QLT524298:QLT524299 QVP524298:QVP524299 RFL524298:RFL524299 RPH524298:RPH524299 RZD524298:RZD524299 SIZ524298:SIZ524299 SSV524298:SSV524299 TCR524298:TCR524299 TMN524298:TMN524299 TWJ524298:TWJ524299 UGF524298:UGF524299 UQB524298:UQB524299 UZX524298:UZX524299 VJT524298:VJT524299 VTP524298:VTP524299 WDL524298:WDL524299 WNH524298:WNH524299 WXD524298:WXD524299 AV589834:AV589835 KR589834:KR589835 UN589834:UN589835 AEJ589834:AEJ589835 AOF589834:AOF589835 AYB589834:AYB589835 BHX589834:BHX589835 BRT589834:BRT589835 CBP589834:CBP589835 CLL589834:CLL589835 CVH589834:CVH589835 DFD589834:DFD589835 DOZ589834:DOZ589835 DYV589834:DYV589835 EIR589834:EIR589835 ESN589834:ESN589835 FCJ589834:FCJ589835 FMF589834:FMF589835 FWB589834:FWB589835 GFX589834:GFX589835 GPT589834:GPT589835 GZP589834:GZP589835 HJL589834:HJL589835 HTH589834:HTH589835 IDD589834:IDD589835 IMZ589834:IMZ589835 IWV589834:IWV589835 JGR589834:JGR589835 JQN589834:JQN589835 KAJ589834:KAJ589835 KKF589834:KKF589835 KUB589834:KUB589835 LDX589834:LDX589835 LNT589834:LNT589835 LXP589834:LXP589835 MHL589834:MHL589835 MRH589834:MRH589835 NBD589834:NBD589835 NKZ589834:NKZ589835 NUV589834:NUV589835 OER589834:OER589835 OON589834:OON589835 OYJ589834:OYJ589835 PIF589834:PIF589835 PSB589834:PSB589835 QBX589834:QBX589835 QLT589834:QLT589835 QVP589834:QVP589835 RFL589834:RFL589835 RPH589834:RPH589835 RZD589834:RZD589835 SIZ589834:SIZ589835 SSV589834:SSV589835 TCR589834:TCR589835 TMN589834:TMN589835 TWJ589834:TWJ589835 UGF589834:UGF589835 UQB589834:UQB589835 UZX589834:UZX589835 VJT589834:VJT589835 VTP589834:VTP589835 WDL589834:WDL589835 WNH589834:WNH589835 WXD589834:WXD589835 AV655370:AV655371 KR655370:KR655371 UN655370:UN655371 AEJ655370:AEJ655371 AOF655370:AOF655371 AYB655370:AYB655371 BHX655370:BHX655371 BRT655370:BRT655371 CBP655370:CBP655371 CLL655370:CLL655371 CVH655370:CVH655371 DFD655370:DFD655371 DOZ655370:DOZ655371 DYV655370:DYV655371 EIR655370:EIR655371 ESN655370:ESN655371 FCJ655370:FCJ655371 FMF655370:FMF655371 FWB655370:FWB655371 GFX655370:GFX655371 GPT655370:GPT655371 GZP655370:GZP655371 HJL655370:HJL655371 HTH655370:HTH655371 IDD655370:IDD655371 IMZ655370:IMZ655371 IWV655370:IWV655371 JGR655370:JGR655371 JQN655370:JQN655371 KAJ655370:KAJ655371 KKF655370:KKF655371 KUB655370:KUB655371 LDX655370:LDX655371 LNT655370:LNT655371 LXP655370:LXP655371 MHL655370:MHL655371 MRH655370:MRH655371 NBD655370:NBD655371 NKZ655370:NKZ655371 NUV655370:NUV655371 OER655370:OER655371 OON655370:OON655371 OYJ655370:OYJ655371 PIF655370:PIF655371 PSB655370:PSB655371 QBX655370:QBX655371 QLT655370:QLT655371 QVP655370:QVP655371 RFL655370:RFL655371 RPH655370:RPH655371 RZD655370:RZD655371 SIZ655370:SIZ655371 SSV655370:SSV655371 TCR655370:TCR655371 TMN655370:TMN655371 TWJ655370:TWJ655371 UGF655370:UGF655371 UQB655370:UQB655371 UZX655370:UZX655371 VJT655370:VJT655371 VTP655370:VTP655371 WDL655370:WDL655371 WNH655370:WNH655371 WXD655370:WXD655371 AV720906:AV720907 KR720906:KR720907 UN720906:UN720907 AEJ720906:AEJ720907 AOF720906:AOF720907 AYB720906:AYB720907 BHX720906:BHX720907 BRT720906:BRT720907 CBP720906:CBP720907 CLL720906:CLL720907 CVH720906:CVH720907 DFD720906:DFD720907 DOZ720906:DOZ720907 DYV720906:DYV720907 EIR720906:EIR720907 ESN720906:ESN720907 FCJ720906:FCJ720907 FMF720906:FMF720907 FWB720906:FWB720907 GFX720906:GFX720907 GPT720906:GPT720907 GZP720906:GZP720907 HJL720906:HJL720907 HTH720906:HTH720907 IDD720906:IDD720907 IMZ720906:IMZ720907 IWV720906:IWV720907 JGR720906:JGR720907 JQN720906:JQN720907 KAJ720906:KAJ720907 KKF720906:KKF720907 KUB720906:KUB720907 LDX720906:LDX720907 LNT720906:LNT720907 LXP720906:LXP720907 MHL720906:MHL720907 MRH720906:MRH720907 NBD720906:NBD720907 NKZ720906:NKZ720907 NUV720906:NUV720907 OER720906:OER720907 OON720906:OON720907 OYJ720906:OYJ720907 PIF720906:PIF720907 PSB720906:PSB720907 QBX720906:QBX720907 QLT720906:QLT720907 QVP720906:QVP720907 RFL720906:RFL720907 RPH720906:RPH720907 RZD720906:RZD720907 SIZ720906:SIZ720907 SSV720906:SSV720907 TCR720906:TCR720907 TMN720906:TMN720907 TWJ720906:TWJ720907 UGF720906:UGF720907 UQB720906:UQB720907 UZX720906:UZX720907 VJT720906:VJT720907 VTP720906:VTP720907 WDL720906:WDL720907 WNH720906:WNH720907 WXD720906:WXD720907 AV786442:AV786443 KR786442:KR786443 UN786442:UN786443 AEJ786442:AEJ786443 AOF786442:AOF786443 AYB786442:AYB786443 BHX786442:BHX786443 BRT786442:BRT786443 CBP786442:CBP786443 CLL786442:CLL786443 CVH786442:CVH786443 DFD786442:DFD786443 DOZ786442:DOZ786443 DYV786442:DYV786443 EIR786442:EIR786443 ESN786442:ESN786443 FCJ786442:FCJ786443 FMF786442:FMF786443 FWB786442:FWB786443 GFX786442:GFX786443 GPT786442:GPT786443 GZP786442:GZP786443 HJL786442:HJL786443 HTH786442:HTH786443 IDD786442:IDD786443 IMZ786442:IMZ786443 IWV786442:IWV786443 JGR786442:JGR786443 JQN786442:JQN786443 KAJ786442:KAJ786443 KKF786442:KKF786443 KUB786442:KUB786443 LDX786442:LDX786443 LNT786442:LNT786443 LXP786442:LXP786443 MHL786442:MHL786443 MRH786442:MRH786443 NBD786442:NBD786443 NKZ786442:NKZ786443 NUV786442:NUV786443 OER786442:OER786443 OON786442:OON786443 OYJ786442:OYJ786443 PIF786442:PIF786443 PSB786442:PSB786443 QBX786442:QBX786443 QLT786442:QLT786443 QVP786442:QVP786443 RFL786442:RFL786443 RPH786442:RPH786443 RZD786442:RZD786443 SIZ786442:SIZ786443 SSV786442:SSV786443 TCR786442:TCR786443 TMN786442:TMN786443 TWJ786442:TWJ786443 UGF786442:UGF786443 UQB786442:UQB786443 UZX786442:UZX786443 VJT786442:VJT786443 VTP786442:VTP786443 WDL786442:WDL786443 WNH786442:WNH786443 WXD786442:WXD786443 AV851978:AV851979 KR851978:KR851979 UN851978:UN851979 AEJ851978:AEJ851979 AOF851978:AOF851979 AYB851978:AYB851979 BHX851978:BHX851979 BRT851978:BRT851979 CBP851978:CBP851979 CLL851978:CLL851979 CVH851978:CVH851979 DFD851978:DFD851979 DOZ851978:DOZ851979 DYV851978:DYV851979 EIR851978:EIR851979 ESN851978:ESN851979 FCJ851978:FCJ851979 FMF851978:FMF851979 FWB851978:FWB851979 GFX851978:GFX851979 GPT851978:GPT851979 GZP851978:GZP851979 HJL851978:HJL851979 HTH851978:HTH851979 IDD851978:IDD851979 IMZ851978:IMZ851979 IWV851978:IWV851979 JGR851978:JGR851979 JQN851978:JQN851979 KAJ851978:KAJ851979 KKF851978:KKF851979 KUB851978:KUB851979 LDX851978:LDX851979 LNT851978:LNT851979 LXP851978:LXP851979 MHL851978:MHL851979 MRH851978:MRH851979 NBD851978:NBD851979 NKZ851978:NKZ851979 NUV851978:NUV851979 OER851978:OER851979 OON851978:OON851979 OYJ851978:OYJ851979 PIF851978:PIF851979 PSB851978:PSB851979 QBX851978:QBX851979 QLT851978:QLT851979 QVP851978:QVP851979 RFL851978:RFL851979 RPH851978:RPH851979 RZD851978:RZD851979 SIZ851978:SIZ851979 SSV851978:SSV851979 TCR851978:TCR851979 TMN851978:TMN851979 TWJ851978:TWJ851979 UGF851978:UGF851979 UQB851978:UQB851979 UZX851978:UZX851979 VJT851978:VJT851979 VTP851978:VTP851979 WDL851978:WDL851979 WNH851978:WNH851979 WXD851978:WXD851979 AV917514:AV917515 KR917514:KR917515 UN917514:UN917515 AEJ917514:AEJ917515 AOF917514:AOF917515 AYB917514:AYB917515 BHX917514:BHX917515 BRT917514:BRT917515 CBP917514:CBP917515 CLL917514:CLL917515 CVH917514:CVH917515 DFD917514:DFD917515 DOZ917514:DOZ917515 DYV917514:DYV917515 EIR917514:EIR917515 ESN917514:ESN917515 FCJ917514:FCJ917515 FMF917514:FMF917515 FWB917514:FWB917515 GFX917514:GFX917515 GPT917514:GPT917515 GZP917514:GZP917515 HJL917514:HJL917515 HTH917514:HTH917515 IDD917514:IDD917515 IMZ917514:IMZ917515 IWV917514:IWV917515 JGR917514:JGR917515 JQN917514:JQN917515 KAJ917514:KAJ917515 KKF917514:KKF917515 KUB917514:KUB917515 LDX917514:LDX917515 LNT917514:LNT917515 LXP917514:LXP917515 MHL917514:MHL917515 MRH917514:MRH917515 NBD917514:NBD917515 NKZ917514:NKZ917515 NUV917514:NUV917515 OER917514:OER917515 OON917514:OON917515 OYJ917514:OYJ917515 PIF917514:PIF917515 PSB917514:PSB917515 QBX917514:QBX917515 QLT917514:QLT917515 QVP917514:QVP917515 RFL917514:RFL917515 RPH917514:RPH917515 RZD917514:RZD917515 SIZ917514:SIZ917515 SSV917514:SSV917515 TCR917514:TCR917515 TMN917514:TMN917515 TWJ917514:TWJ917515 UGF917514:UGF917515 UQB917514:UQB917515 UZX917514:UZX917515 VJT917514:VJT917515 VTP917514:VTP917515 WDL917514:WDL917515 WNH917514:WNH917515 WXD917514:WXD917515 AV983050:AV983051 KR983050:KR983051 UN983050:UN983051 AEJ983050:AEJ983051 AOF983050:AOF983051 AYB983050:AYB983051 BHX983050:BHX983051 BRT983050:BRT983051 CBP983050:CBP983051 CLL983050:CLL983051 CVH983050:CVH983051 DFD983050:DFD983051 DOZ983050:DOZ983051 DYV983050:DYV983051 EIR983050:EIR983051 ESN983050:ESN983051 FCJ983050:FCJ983051 FMF983050:FMF983051 FWB983050:FWB983051 GFX983050:GFX983051 GPT983050:GPT983051 GZP983050:GZP983051 HJL983050:HJL983051 HTH983050:HTH983051 IDD983050:IDD983051 IMZ983050:IMZ983051 IWV983050:IWV983051 JGR983050:JGR983051 JQN983050:JQN983051 KAJ983050:KAJ983051 KKF983050:KKF983051 KUB983050:KUB983051 LDX983050:LDX983051 LNT983050:LNT983051 LXP983050:LXP983051 MHL983050:MHL983051 MRH983050:MRH983051 NBD983050:NBD983051 NKZ983050:NKZ983051 NUV983050:NUV983051 OER983050:OER983051 OON983050:OON983051 OYJ983050:OYJ983051 PIF983050:PIF983051 PSB983050:PSB983051 QBX983050:QBX983051 QLT983050:QLT983051 QVP983050:QVP983051 RFL983050:RFL983051 RPH983050:RPH983051 RZD983050:RZD983051 SIZ983050:SIZ983051 SSV983050:SSV983051 TCR983050:TCR983051 TMN983050:TMN983051 TWJ983050:TWJ983051 UGF983050:UGF983051 UQB983050:UQB983051 UZX983050:UZX983051 VJT983050:VJT983051 VTP983050:VTP983051 WDL983050:WDL983051 WNH983050:WNH983051 WXD983050:WXD983051">
      <formula1>Periodo</formula1>
    </dataValidation>
    <dataValidation type="list" showInputMessage="1" showErrorMessage="1" sqref="V10:AF11 JR10:KB11 TN10:TX11 ADJ10:ADT11 ANF10:ANP11 AXB10:AXL11 BGX10:BHH11 BQT10:BRD11 CAP10:CAZ11 CKL10:CKV11 CUH10:CUR11 DED10:DEN11 DNZ10:DOJ11 DXV10:DYF11 EHR10:EIB11 ERN10:ERX11 FBJ10:FBT11 FLF10:FLP11 FVB10:FVL11 GEX10:GFH11 GOT10:GPD11 GYP10:GYZ11 HIL10:HIV11 HSH10:HSR11 ICD10:ICN11 ILZ10:IMJ11 IVV10:IWF11 JFR10:JGB11 JPN10:JPX11 JZJ10:JZT11 KJF10:KJP11 KTB10:KTL11 LCX10:LDH11 LMT10:LND11 LWP10:LWZ11 MGL10:MGV11 MQH10:MQR11 NAD10:NAN11 NJZ10:NKJ11 NTV10:NUF11 ODR10:OEB11 ONN10:ONX11 OXJ10:OXT11 PHF10:PHP11 PRB10:PRL11 QAX10:QBH11 QKT10:QLD11 QUP10:QUZ11 REL10:REV11 ROH10:ROR11 RYD10:RYN11 SHZ10:SIJ11 SRV10:SSF11 TBR10:TCB11 TLN10:TLX11 TVJ10:TVT11 UFF10:UFP11 UPB10:UPL11 UYX10:UZH11 VIT10:VJD11 VSP10:VSZ11 WCL10:WCV11 WMH10:WMR11 WWD10:WWN11 V65546:AF65547 JR65546:KB65547 TN65546:TX65547 ADJ65546:ADT65547 ANF65546:ANP65547 AXB65546:AXL65547 BGX65546:BHH65547 BQT65546:BRD65547 CAP65546:CAZ65547 CKL65546:CKV65547 CUH65546:CUR65547 DED65546:DEN65547 DNZ65546:DOJ65547 DXV65546:DYF65547 EHR65546:EIB65547 ERN65546:ERX65547 FBJ65546:FBT65547 FLF65546:FLP65547 FVB65546:FVL65547 GEX65546:GFH65547 GOT65546:GPD65547 GYP65546:GYZ65547 HIL65546:HIV65547 HSH65546:HSR65547 ICD65546:ICN65547 ILZ65546:IMJ65547 IVV65546:IWF65547 JFR65546:JGB65547 JPN65546:JPX65547 JZJ65546:JZT65547 KJF65546:KJP65547 KTB65546:KTL65547 LCX65546:LDH65547 LMT65546:LND65547 LWP65546:LWZ65547 MGL65546:MGV65547 MQH65546:MQR65547 NAD65546:NAN65547 NJZ65546:NKJ65547 NTV65546:NUF65547 ODR65546:OEB65547 ONN65546:ONX65547 OXJ65546:OXT65547 PHF65546:PHP65547 PRB65546:PRL65547 QAX65546:QBH65547 QKT65546:QLD65547 QUP65546:QUZ65547 REL65546:REV65547 ROH65546:ROR65547 RYD65546:RYN65547 SHZ65546:SIJ65547 SRV65546:SSF65547 TBR65546:TCB65547 TLN65546:TLX65547 TVJ65546:TVT65547 UFF65546:UFP65547 UPB65546:UPL65547 UYX65546:UZH65547 VIT65546:VJD65547 VSP65546:VSZ65547 WCL65546:WCV65547 WMH65546:WMR65547 WWD65546:WWN65547 V131082:AF131083 JR131082:KB131083 TN131082:TX131083 ADJ131082:ADT131083 ANF131082:ANP131083 AXB131082:AXL131083 BGX131082:BHH131083 BQT131082:BRD131083 CAP131082:CAZ131083 CKL131082:CKV131083 CUH131082:CUR131083 DED131082:DEN131083 DNZ131082:DOJ131083 DXV131082:DYF131083 EHR131082:EIB131083 ERN131082:ERX131083 FBJ131082:FBT131083 FLF131082:FLP131083 FVB131082:FVL131083 GEX131082:GFH131083 GOT131082:GPD131083 GYP131082:GYZ131083 HIL131082:HIV131083 HSH131082:HSR131083 ICD131082:ICN131083 ILZ131082:IMJ131083 IVV131082:IWF131083 JFR131082:JGB131083 JPN131082:JPX131083 JZJ131082:JZT131083 KJF131082:KJP131083 KTB131082:KTL131083 LCX131082:LDH131083 LMT131082:LND131083 LWP131082:LWZ131083 MGL131082:MGV131083 MQH131082:MQR131083 NAD131082:NAN131083 NJZ131082:NKJ131083 NTV131082:NUF131083 ODR131082:OEB131083 ONN131082:ONX131083 OXJ131082:OXT131083 PHF131082:PHP131083 PRB131082:PRL131083 QAX131082:QBH131083 QKT131082:QLD131083 QUP131082:QUZ131083 REL131082:REV131083 ROH131082:ROR131083 RYD131082:RYN131083 SHZ131082:SIJ131083 SRV131082:SSF131083 TBR131082:TCB131083 TLN131082:TLX131083 TVJ131082:TVT131083 UFF131082:UFP131083 UPB131082:UPL131083 UYX131082:UZH131083 VIT131082:VJD131083 VSP131082:VSZ131083 WCL131082:WCV131083 WMH131082:WMR131083 WWD131082:WWN131083 V196618:AF196619 JR196618:KB196619 TN196618:TX196619 ADJ196618:ADT196619 ANF196618:ANP196619 AXB196618:AXL196619 BGX196618:BHH196619 BQT196618:BRD196619 CAP196618:CAZ196619 CKL196618:CKV196619 CUH196618:CUR196619 DED196618:DEN196619 DNZ196618:DOJ196619 DXV196618:DYF196619 EHR196618:EIB196619 ERN196618:ERX196619 FBJ196618:FBT196619 FLF196618:FLP196619 FVB196618:FVL196619 GEX196618:GFH196619 GOT196618:GPD196619 GYP196618:GYZ196619 HIL196618:HIV196619 HSH196618:HSR196619 ICD196618:ICN196619 ILZ196618:IMJ196619 IVV196618:IWF196619 JFR196618:JGB196619 JPN196618:JPX196619 JZJ196618:JZT196619 KJF196618:KJP196619 KTB196618:KTL196619 LCX196618:LDH196619 LMT196618:LND196619 LWP196618:LWZ196619 MGL196618:MGV196619 MQH196618:MQR196619 NAD196618:NAN196619 NJZ196618:NKJ196619 NTV196618:NUF196619 ODR196618:OEB196619 ONN196618:ONX196619 OXJ196618:OXT196619 PHF196618:PHP196619 PRB196618:PRL196619 QAX196618:QBH196619 QKT196618:QLD196619 QUP196618:QUZ196619 REL196618:REV196619 ROH196618:ROR196619 RYD196618:RYN196619 SHZ196618:SIJ196619 SRV196618:SSF196619 TBR196618:TCB196619 TLN196618:TLX196619 TVJ196618:TVT196619 UFF196618:UFP196619 UPB196618:UPL196619 UYX196618:UZH196619 VIT196618:VJD196619 VSP196618:VSZ196619 WCL196618:WCV196619 WMH196618:WMR196619 WWD196618:WWN196619 V262154:AF262155 JR262154:KB262155 TN262154:TX262155 ADJ262154:ADT262155 ANF262154:ANP262155 AXB262154:AXL262155 BGX262154:BHH262155 BQT262154:BRD262155 CAP262154:CAZ262155 CKL262154:CKV262155 CUH262154:CUR262155 DED262154:DEN262155 DNZ262154:DOJ262155 DXV262154:DYF262155 EHR262154:EIB262155 ERN262154:ERX262155 FBJ262154:FBT262155 FLF262154:FLP262155 FVB262154:FVL262155 GEX262154:GFH262155 GOT262154:GPD262155 GYP262154:GYZ262155 HIL262154:HIV262155 HSH262154:HSR262155 ICD262154:ICN262155 ILZ262154:IMJ262155 IVV262154:IWF262155 JFR262154:JGB262155 JPN262154:JPX262155 JZJ262154:JZT262155 KJF262154:KJP262155 KTB262154:KTL262155 LCX262154:LDH262155 LMT262154:LND262155 LWP262154:LWZ262155 MGL262154:MGV262155 MQH262154:MQR262155 NAD262154:NAN262155 NJZ262154:NKJ262155 NTV262154:NUF262155 ODR262154:OEB262155 ONN262154:ONX262155 OXJ262154:OXT262155 PHF262154:PHP262155 PRB262154:PRL262155 QAX262154:QBH262155 QKT262154:QLD262155 QUP262154:QUZ262155 REL262154:REV262155 ROH262154:ROR262155 RYD262154:RYN262155 SHZ262154:SIJ262155 SRV262154:SSF262155 TBR262154:TCB262155 TLN262154:TLX262155 TVJ262154:TVT262155 UFF262154:UFP262155 UPB262154:UPL262155 UYX262154:UZH262155 VIT262154:VJD262155 VSP262154:VSZ262155 WCL262154:WCV262155 WMH262154:WMR262155 WWD262154:WWN262155 V327690:AF327691 JR327690:KB327691 TN327690:TX327691 ADJ327690:ADT327691 ANF327690:ANP327691 AXB327690:AXL327691 BGX327690:BHH327691 BQT327690:BRD327691 CAP327690:CAZ327691 CKL327690:CKV327691 CUH327690:CUR327691 DED327690:DEN327691 DNZ327690:DOJ327691 DXV327690:DYF327691 EHR327690:EIB327691 ERN327690:ERX327691 FBJ327690:FBT327691 FLF327690:FLP327691 FVB327690:FVL327691 GEX327690:GFH327691 GOT327690:GPD327691 GYP327690:GYZ327691 HIL327690:HIV327691 HSH327690:HSR327691 ICD327690:ICN327691 ILZ327690:IMJ327691 IVV327690:IWF327691 JFR327690:JGB327691 JPN327690:JPX327691 JZJ327690:JZT327691 KJF327690:KJP327691 KTB327690:KTL327691 LCX327690:LDH327691 LMT327690:LND327691 LWP327690:LWZ327691 MGL327690:MGV327691 MQH327690:MQR327691 NAD327690:NAN327691 NJZ327690:NKJ327691 NTV327690:NUF327691 ODR327690:OEB327691 ONN327690:ONX327691 OXJ327690:OXT327691 PHF327690:PHP327691 PRB327690:PRL327691 QAX327690:QBH327691 QKT327690:QLD327691 QUP327690:QUZ327691 REL327690:REV327691 ROH327690:ROR327691 RYD327690:RYN327691 SHZ327690:SIJ327691 SRV327690:SSF327691 TBR327690:TCB327691 TLN327690:TLX327691 TVJ327690:TVT327691 UFF327690:UFP327691 UPB327690:UPL327691 UYX327690:UZH327691 VIT327690:VJD327691 VSP327690:VSZ327691 WCL327690:WCV327691 WMH327690:WMR327691 WWD327690:WWN327691 V393226:AF393227 JR393226:KB393227 TN393226:TX393227 ADJ393226:ADT393227 ANF393226:ANP393227 AXB393226:AXL393227 BGX393226:BHH393227 BQT393226:BRD393227 CAP393226:CAZ393227 CKL393226:CKV393227 CUH393226:CUR393227 DED393226:DEN393227 DNZ393226:DOJ393227 DXV393226:DYF393227 EHR393226:EIB393227 ERN393226:ERX393227 FBJ393226:FBT393227 FLF393226:FLP393227 FVB393226:FVL393227 GEX393226:GFH393227 GOT393226:GPD393227 GYP393226:GYZ393227 HIL393226:HIV393227 HSH393226:HSR393227 ICD393226:ICN393227 ILZ393226:IMJ393227 IVV393226:IWF393227 JFR393226:JGB393227 JPN393226:JPX393227 JZJ393226:JZT393227 KJF393226:KJP393227 KTB393226:KTL393227 LCX393226:LDH393227 LMT393226:LND393227 LWP393226:LWZ393227 MGL393226:MGV393227 MQH393226:MQR393227 NAD393226:NAN393227 NJZ393226:NKJ393227 NTV393226:NUF393227 ODR393226:OEB393227 ONN393226:ONX393227 OXJ393226:OXT393227 PHF393226:PHP393227 PRB393226:PRL393227 QAX393226:QBH393227 QKT393226:QLD393227 QUP393226:QUZ393227 REL393226:REV393227 ROH393226:ROR393227 RYD393226:RYN393227 SHZ393226:SIJ393227 SRV393226:SSF393227 TBR393226:TCB393227 TLN393226:TLX393227 TVJ393226:TVT393227 UFF393226:UFP393227 UPB393226:UPL393227 UYX393226:UZH393227 VIT393226:VJD393227 VSP393226:VSZ393227 WCL393226:WCV393227 WMH393226:WMR393227 WWD393226:WWN393227 V458762:AF458763 JR458762:KB458763 TN458762:TX458763 ADJ458762:ADT458763 ANF458762:ANP458763 AXB458762:AXL458763 BGX458762:BHH458763 BQT458762:BRD458763 CAP458762:CAZ458763 CKL458762:CKV458763 CUH458762:CUR458763 DED458762:DEN458763 DNZ458762:DOJ458763 DXV458762:DYF458763 EHR458762:EIB458763 ERN458762:ERX458763 FBJ458762:FBT458763 FLF458762:FLP458763 FVB458762:FVL458763 GEX458762:GFH458763 GOT458762:GPD458763 GYP458762:GYZ458763 HIL458762:HIV458763 HSH458762:HSR458763 ICD458762:ICN458763 ILZ458762:IMJ458763 IVV458762:IWF458763 JFR458762:JGB458763 JPN458762:JPX458763 JZJ458762:JZT458763 KJF458762:KJP458763 KTB458762:KTL458763 LCX458762:LDH458763 LMT458762:LND458763 LWP458762:LWZ458763 MGL458762:MGV458763 MQH458762:MQR458763 NAD458762:NAN458763 NJZ458762:NKJ458763 NTV458762:NUF458763 ODR458762:OEB458763 ONN458762:ONX458763 OXJ458762:OXT458763 PHF458762:PHP458763 PRB458762:PRL458763 QAX458762:QBH458763 QKT458762:QLD458763 QUP458762:QUZ458763 REL458762:REV458763 ROH458762:ROR458763 RYD458762:RYN458763 SHZ458762:SIJ458763 SRV458762:SSF458763 TBR458762:TCB458763 TLN458762:TLX458763 TVJ458762:TVT458763 UFF458762:UFP458763 UPB458762:UPL458763 UYX458762:UZH458763 VIT458762:VJD458763 VSP458762:VSZ458763 WCL458762:WCV458763 WMH458762:WMR458763 WWD458762:WWN458763 V524298:AF524299 JR524298:KB524299 TN524298:TX524299 ADJ524298:ADT524299 ANF524298:ANP524299 AXB524298:AXL524299 BGX524298:BHH524299 BQT524298:BRD524299 CAP524298:CAZ524299 CKL524298:CKV524299 CUH524298:CUR524299 DED524298:DEN524299 DNZ524298:DOJ524299 DXV524298:DYF524299 EHR524298:EIB524299 ERN524298:ERX524299 FBJ524298:FBT524299 FLF524298:FLP524299 FVB524298:FVL524299 GEX524298:GFH524299 GOT524298:GPD524299 GYP524298:GYZ524299 HIL524298:HIV524299 HSH524298:HSR524299 ICD524298:ICN524299 ILZ524298:IMJ524299 IVV524298:IWF524299 JFR524298:JGB524299 JPN524298:JPX524299 JZJ524298:JZT524299 KJF524298:KJP524299 KTB524298:KTL524299 LCX524298:LDH524299 LMT524298:LND524299 LWP524298:LWZ524299 MGL524298:MGV524299 MQH524298:MQR524299 NAD524298:NAN524299 NJZ524298:NKJ524299 NTV524298:NUF524299 ODR524298:OEB524299 ONN524298:ONX524299 OXJ524298:OXT524299 PHF524298:PHP524299 PRB524298:PRL524299 QAX524298:QBH524299 QKT524298:QLD524299 QUP524298:QUZ524299 REL524298:REV524299 ROH524298:ROR524299 RYD524298:RYN524299 SHZ524298:SIJ524299 SRV524298:SSF524299 TBR524298:TCB524299 TLN524298:TLX524299 TVJ524298:TVT524299 UFF524298:UFP524299 UPB524298:UPL524299 UYX524298:UZH524299 VIT524298:VJD524299 VSP524298:VSZ524299 WCL524298:WCV524299 WMH524298:WMR524299 WWD524298:WWN524299 V589834:AF589835 JR589834:KB589835 TN589834:TX589835 ADJ589834:ADT589835 ANF589834:ANP589835 AXB589834:AXL589835 BGX589834:BHH589835 BQT589834:BRD589835 CAP589834:CAZ589835 CKL589834:CKV589835 CUH589834:CUR589835 DED589834:DEN589835 DNZ589834:DOJ589835 DXV589834:DYF589835 EHR589834:EIB589835 ERN589834:ERX589835 FBJ589834:FBT589835 FLF589834:FLP589835 FVB589834:FVL589835 GEX589834:GFH589835 GOT589834:GPD589835 GYP589834:GYZ589835 HIL589834:HIV589835 HSH589834:HSR589835 ICD589834:ICN589835 ILZ589834:IMJ589835 IVV589834:IWF589835 JFR589834:JGB589835 JPN589834:JPX589835 JZJ589834:JZT589835 KJF589834:KJP589835 KTB589834:KTL589835 LCX589834:LDH589835 LMT589834:LND589835 LWP589834:LWZ589835 MGL589834:MGV589835 MQH589834:MQR589835 NAD589834:NAN589835 NJZ589834:NKJ589835 NTV589834:NUF589835 ODR589834:OEB589835 ONN589834:ONX589835 OXJ589834:OXT589835 PHF589834:PHP589835 PRB589834:PRL589835 QAX589834:QBH589835 QKT589834:QLD589835 QUP589834:QUZ589835 REL589834:REV589835 ROH589834:ROR589835 RYD589834:RYN589835 SHZ589834:SIJ589835 SRV589834:SSF589835 TBR589834:TCB589835 TLN589834:TLX589835 TVJ589834:TVT589835 UFF589834:UFP589835 UPB589834:UPL589835 UYX589834:UZH589835 VIT589834:VJD589835 VSP589834:VSZ589835 WCL589834:WCV589835 WMH589834:WMR589835 WWD589834:WWN589835 V655370:AF655371 JR655370:KB655371 TN655370:TX655371 ADJ655370:ADT655371 ANF655370:ANP655371 AXB655370:AXL655371 BGX655370:BHH655371 BQT655370:BRD655371 CAP655370:CAZ655371 CKL655370:CKV655371 CUH655370:CUR655371 DED655370:DEN655371 DNZ655370:DOJ655371 DXV655370:DYF655371 EHR655370:EIB655371 ERN655370:ERX655371 FBJ655370:FBT655371 FLF655370:FLP655371 FVB655370:FVL655371 GEX655370:GFH655371 GOT655370:GPD655371 GYP655370:GYZ655371 HIL655370:HIV655371 HSH655370:HSR655371 ICD655370:ICN655371 ILZ655370:IMJ655371 IVV655370:IWF655371 JFR655370:JGB655371 JPN655370:JPX655371 JZJ655370:JZT655371 KJF655370:KJP655371 KTB655370:KTL655371 LCX655370:LDH655371 LMT655370:LND655371 LWP655370:LWZ655371 MGL655370:MGV655371 MQH655370:MQR655371 NAD655370:NAN655371 NJZ655370:NKJ655371 NTV655370:NUF655371 ODR655370:OEB655371 ONN655370:ONX655371 OXJ655370:OXT655371 PHF655370:PHP655371 PRB655370:PRL655371 QAX655370:QBH655371 QKT655370:QLD655371 QUP655370:QUZ655371 REL655370:REV655371 ROH655370:ROR655371 RYD655370:RYN655371 SHZ655370:SIJ655371 SRV655370:SSF655371 TBR655370:TCB655371 TLN655370:TLX655371 TVJ655370:TVT655371 UFF655370:UFP655371 UPB655370:UPL655371 UYX655370:UZH655371 VIT655370:VJD655371 VSP655370:VSZ655371 WCL655370:WCV655371 WMH655370:WMR655371 WWD655370:WWN655371 V720906:AF720907 JR720906:KB720907 TN720906:TX720907 ADJ720906:ADT720907 ANF720906:ANP720907 AXB720906:AXL720907 BGX720906:BHH720907 BQT720906:BRD720907 CAP720906:CAZ720907 CKL720906:CKV720907 CUH720906:CUR720907 DED720906:DEN720907 DNZ720906:DOJ720907 DXV720906:DYF720907 EHR720906:EIB720907 ERN720906:ERX720907 FBJ720906:FBT720907 FLF720906:FLP720907 FVB720906:FVL720907 GEX720906:GFH720907 GOT720906:GPD720907 GYP720906:GYZ720907 HIL720906:HIV720907 HSH720906:HSR720907 ICD720906:ICN720907 ILZ720906:IMJ720907 IVV720906:IWF720907 JFR720906:JGB720907 JPN720906:JPX720907 JZJ720906:JZT720907 KJF720906:KJP720907 KTB720906:KTL720907 LCX720906:LDH720907 LMT720906:LND720907 LWP720906:LWZ720907 MGL720906:MGV720907 MQH720906:MQR720907 NAD720906:NAN720907 NJZ720906:NKJ720907 NTV720906:NUF720907 ODR720906:OEB720907 ONN720906:ONX720907 OXJ720906:OXT720907 PHF720906:PHP720907 PRB720906:PRL720907 QAX720906:QBH720907 QKT720906:QLD720907 QUP720906:QUZ720907 REL720906:REV720907 ROH720906:ROR720907 RYD720906:RYN720907 SHZ720906:SIJ720907 SRV720906:SSF720907 TBR720906:TCB720907 TLN720906:TLX720907 TVJ720906:TVT720907 UFF720906:UFP720907 UPB720906:UPL720907 UYX720906:UZH720907 VIT720906:VJD720907 VSP720906:VSZ720907 WCL720906:WCV720907 WMH720906:WMR720907 WWD720906:WWN720907 V786442:AF786443 JR786442:KB786443 TN786442:TX786443 ADJ786442:ADT786443 ANF786442:ANP786443 AXB786442:AXL786443 BGX786442:BHH786443 BQT786442:BRD786443 CAP786442:CAZ786443 CKL786442:CKV786443 CUH786442:CUR786443 DED786442:DEN786443 DNZ786442:DOJ786443 DXV786442:DYF786443 EHR786442:EIB786443 ERN786442:ERX786443 FBJ786442:FBT786443 FLF786442:FLP786443 FVB786442:FVL786443 GEX786442:GFH786443 GOT786442:GPD786443 GYP786442:GYZ786443 HIL786442:HIV786443 HSH786442:HSR786443 ICD786442:ICN786443 ILZ786442:IMJ786443 IVV786442:IWF786443 JFR786442:JGB786443 JPN786442:JPX786443 JZJ786442:JZT786443 KJF786442:KJP786443 KTB786442:KTL786443 LCX786442:LDH786443 LMT786442:LND786443 LWP786442:LWZ786443 MGL786442:MGV786443 MQH786442:MQR786443 NAD786442:NAN786443 NJZ786442:NKJ786443 NTV786442:NUF786443 ODR786442:OEB786443 ONN786442:ONX786443 OXJ786442:OXT786443 PHF786442:PHP786443 PRB786442:PRL786443 QAX786442:QBH786443 QKT786442:QLD786443 QUP786442:QUZ786443 REL786442:REV786443 ROH786442:ROR786443 RYD786442:RYN786443 SHZ786442:SIJ786443 SRV786442:SSF786443 TBR786442:TCB786443 TLN786442:TLX786443 TVJ786442:TVT786443 UFF786442:UFP786443 UPB786442:UPL786443 UYX786442:UZH786443 VIT786442:VJD786443 VSP786442:VSZ786443 WCL786442:WCV786443 WMH786442:WMR786443 WWD786442:WWN786443 V851978:AF851979 JR851978:KB851979 TN851978:TX851979 ADJ851978:ADT851979 ANF851978:ANP851979 AXB851978:AXL851979 BGX851978:BHH851979 BQT851978:BRD851979 CAP851978:CAZ851979 CKL851978:CKV851979 CUH851978:CUR851979 DED851978:DEN851979 DNZ851978:DOJ851979 DXV851978:DYF851979 EHR851978:EIB851979 ERN851978:ERX851979 FBJ851978:FBT851979 FLF851978:FLP851979 FVB851978:FVL851979 GEX851978:GFH851979 GOT851978:GPD851979 GYP851978:GYZ851979 HIL851978:HIV851979 HSH851978:HSR851979 ICD851978:ICN851979 ILZ851978:IMJ851979 IVV851978:IWF851979 JFR851978:JGB851979 JPN851978:JPX851979 JZJ851978:JZT851979 KJF851978:KJP851979 KTB851978:KTL851979 LCX851978:LDH851979 LMT851978:LND851979 LWP851978:LWZ851979 MGL851978:MGV851979 MQH851978:MQR851979 NAD851978:NAN851979 NJZ851978:NKJ851979 NTV851978:NUF851979 ODR851978:OEB851979 ONN851978:ONX851979 OXJ851978:OXT851979 PHF851978:PHP851979 PRB851978:PRL851979 QAX851978:QBH851979 QKT851978:QLD851979 QUP851978:QUZ851979 REL851978:REV851979 ROH851978:ROR851979 RYD851978:RYN851979 SHZ851978:SIJ851979 SRV851978:SSF851979 TBR851978:TCB851979 TLN851978:TLX851979 TVJ851978:TVT851979 UFF851978:UFP851979 UPB851978:UPL851979 UYX851978:UZH851979 VIT851978:VJD851979 VSP851978:VSZ851979 WCL851978:WCV851979 WMH851978:WMR851979 WWD851978:WWN851979 V917514:AF917515 JR917514:KB917515 TN917514:TX917515 ADJ917514:ADT917515 ANF917514:ANP917515 AXB917514:AXL917515 BGX917514:BHH917515 BQT917514:BRD917515 CAP917514:CAZ917515 CKL917514:CKV917515 CUH917514:CUR917515 DED917514:DEN917515 DNZ917514:DOJ917515 DXV917514:DYF917515 EHR917514:EIB917515 ERN917514:ERX917515 FBJ917514:FBT917515 FLF917514:FLP917515 FVB917514:FVL917515 GEX917514:GFH917515 GOT917514:GPD917515 GYP917514:GYZ917515 HIL917514:HIV917515 HSH917514:HSR917515 ICD917514:ICN917515 ILZ917514:IMJ917515 IVV917514:IWF917515 JFR917514:JGB917515 JPN917514:JPX917515 JZJ917514:JZT917515 KJF917514:KJP917515 KTB917514:KTL917515 LCX917514:LDH917515 LMT917514:LND917515 LWP917514:LWZ917515 MGL917514:MGV917515 MQH917514:MQR917515 NAD917514:NAN917515 NJZ917514:NKJ917515 NTV917514:NUF917515 ODR917514:OEB917515 ONN917514:ONX917515 OXJ917514:OXT917515 PHF917514:PHP917515 PRB917514:PRL917515 QAX917514:QBH917515 QKT917514:QLD917515 QUP917514:QUZ917515 REL917514:REV917515 ROH917514:ROR917515 RYD917514:RYN917515 SHZ917514:SIJ917515 SRV917514:SSF917515 TBR917514:TCB917515 TLN917514:TLX917515 TVJ917514:TVT917515 UFF917514:UFP917515 UPB917514:UPL917515 UYX917514:UZH917515 VIT917514:VJD917515 VSP917514:VSZ917515 WCL917514:WCV917515 WMH917514:WMR917515 WWD917514:WWN917515 V983050:AF983051 JR983050:KB983051 TN983050:TX983051 ADJ983050:ADT983051 ANF983050:ANP983051 AXB983050:AXL983051 BGX983050:BHH983051 BQT983050:BRD983051 CAP983050:CAZ983051 CKL983050:CKV983051 CUH983050:CUR983051 DED983050:DEN983051 DNZ983050:DOJ983051 DXV983050:DYF983051 EHR983050:EIB983051 ERN983050:ERX983051 FBJ983050:FBT983051 FLF983050:FLP983051 FVB983050:FVL983051 GEX983050:GFH983051 GOT983050:GPD983051 GYP983050:GYZ983051 HIL983050:HIV983051 HSH983050:HSR983051 ICD983050:ICN983051 ILZ983050:IMJ983051 IVV983050:IWF983051 JFR983050:JGB983051 JPN983050:JPX983051 JZJ983050:JZT983051 KJF983050:KJP983051 KTB983050:KTL983051 LCX983050:LDH983051 LMT983050:LND983051 LWP983050:LWZ983051 MGL983050:MGV983051 MQH983050:MQR983051 NAD983050:NAN983051 NJZ983050:NKJ983051 NTV983050:NUF983051 ODR983050:OEB983051 ONN983050:ONX983051 OXJ983050:OXT983051 PHF983050:PHP983051 PRB983050:PRL983051 QAX983050:QBH983051 QKT983050:QLD983051 QUP983050:QUZ983051 REL983050:REV983051 ROH983050:ROR983051 RYD983050:RYN983051 SHZ983050:SIJ983051 SRV983050:SSF983051 TBR983050:TCB983051 TLN983050:TLX983051 TVJ983050:TVT983051 UFF983050:UFP983051 UPB983050:UPL983051 UYX983050:UZH983051 VIT983050:VJD983051 VSP983050:VSZ983051 WCL983050:WCV983051 WMH983050:WMR983051 WWD983050:WWN983051">
      <formula1>Efectividad</formula1>
    </dataValidation>
    <dataValidation showInputMessage="1" showErrorMessage="1" sqref="AG10:AT11 KC10:KP11 TY10:UL11 ADU10:AEH11 ANQ10:AOD11 AXM10:AXZ11 BHI10:BHV11 BRE10:BRR11 CBA10:CBN11 CKW10:CLJ11 CUS10:CVF11 DEO10:DFB11 DOK10:DOX11 DYG10:DYT11 EIC10:EIP11 ERY10:ESL11 FBU10:FCH11 FLQ10:FMD11 FVM10:FVZ11 GFI10:GFV11 GPE10:GPR11 GZA10:GZN11 HIW10:HJJ11 HSS10:HTF11 ICO10:IDB11 IMK10:IMX11 IWG10:IWT11 JGC10:JGP11 JPY10:JQL11 JZU10:KAH11 KJQ10:KKD11 KTM10:KTZ11 LDI10:LDV11 LNE10:LNR11 LXA10:LXN11 MGW10:MHJ11 MQS10:MRF11 NAO10:NBB11 NKK10:NKX11 NUG10:NUT11 OEC10:OEP11 ONY10:OOL11 OXU10:OYH11 PHQ10:PID11 PRM10:PRZ11 QBI10:QBV11 QLE10:QLR11 QVA10:QVN11 REW10:RFJ11 ROS10:RPF11 RYO10:RZB11 SIK10:SIX11 SSG10:SST11 TCC10:TCP11 TLY10:TML11 TVU10:TWH11 UFQ10:UGD11 UPM10:UPZ11 UZI10:UZV11 VJE10:VJR11 VTA10:VTN11 WCW10:WDJ11 WMS10:WNF11 WWO10:WXB11 AG65546:AT65547 KC65546:KP65547 TY65546:UL65547 ADU65546:AEH65547 ANQ65546:AOD65547 AXM65546:AXZ65547 BHI65546:BHV65547 BRE65546:BRR65547 CBA65546:CBN65547 CKW65546:CLJ65547 CUS65546:CVF65547 DEO65546:DFB65547 DOK65546:DOX65547 DYG65546:DYT65547 EIC65546:EIP65547 ERY65546:ESL65547 FBU65546:FCH65547 FLQ65546:FMD65547 FVM65546:FVZ65547 GFI65546:GFV65547 GPE65546:GPR65547 GZA65546:GZN65547 HIW65546:HJJ65547 HSS65546:HTF65547 ICO65546:IDB65547 IMK65546:IMX65547 IWG65546:IWT65547 JGC65546:JGP65547 JPY65546:JQL65547 JZU65546:KAH65547 KJQ65546:KKD65547 KTM65546:KTZ65547 LDI65546:LDV65547 LNE65546:LNR65547 LXA65546:LXN65547 MGW65546:MHJ65547 MQS65546:MRF65547 NAO65546:NBB65547 NKK65546:NKX65547 NUG65546:NUT65547 OEC65546:OEP65547 ONY65546:OOL65547 OXU65546:OYH65547 PHQ65546:PID65547 PRM65546:PRZ65547 QBI65546:QBV65547 QLE65546:QLR65547 QVA65546:QVN65547 REW65546:RFJ65547 ROS65546:RPF65547 RYO65546:RZB65547 SIK65546:SIX65547 SSG65546:SST65547 TCC65546:TCP65547 TLY65546:TML65547 TVU65546:TWH65547 UFQ65546:UGD65547 UPM65546:UPZ65547 UZI65546:UZV65547 VJE65546:VJR65547 VTA65546:VTN65547 WCW65546:WDJ65547 WMS65546:WNF65547 WWO65546:WXB65547 AG131082:AT131083 KC131082:KP131083 TY131082:UL131083 ADU131082:AEH131083 ANQ131082:AOD131083 AXM131082:AXZ131083 BHI131082:BHV131083 BRE131082:BRR131083 CBA131082:CBN131083 CKW131082:CLJ131083 CUS131082:CVF131083 DEO131082:DFB131083 DOK131082:DOX131083 DYG131082:DYT131083 EIC131082:EIP131083 ERY131082:ESL131083 FBU131082:FCH131083 FLQ131082:FMD131083 FVM131082:FVZ131083 GFI131082:GFV131083 GPE131082:GPR131083 GZA131082:GZN131083 HIW131082:HJJ131083 HSS131082:HTF131083 ICO131082:IDB131083 IMK131082:IMX131083 IWG131082:IWT131083 JGC131082:JGP131083 JPY131082:JQL131083 JZU131082:KAH131083 KJQ131082:KKD131083 KTM131082:KTZ131083 LDI131082:LDV131083 LNE131082:LNR131083 LXA131082:LXN131083 MGW131082:MHJ131083 MQS131082:MRF131083 NAO131082:NBB131083 NKK131082:NKX131083 NUG131082:NUT131083 OEC131082:OEP131083 ONY131082:OOL131083 OXU131082:OYH131083 PHQ131082:PID131083 PRM131082:PRZ131083 QBI131082:QBV131083 QLE131082:QLR131083 QVA131082:QVN131083 REW131082:RFJ131083 ROS131082:RPF131083 RYO131082:RZB131083 SIK131082:SIX131083 SSG131082:SST131083 TCC131082:TCP131083 TLY131082:TML131083 TVU131082:TWH131083 UFQ131082:UGD131083 UPM131082:UPZ131083 UZI131082:UZV131083 VJE131082:VJR131083 VTA131082:VTN131083 WCW131082:WDJ131083 WMS131082:WNF131083 WWO131082:WXB131083 AG196618:AT196619 KC196618:KP196619 TY196618:UL196619 ADU196618:AEH196619 ANQ196618:AOD196619 AXM196618:AXZ196619 BHI196618:BHV196619 BRE196618:BRR196619 CBA196618:CBN196619 CKW196618:CLJ196619 CUS196618:CVF196619 DEO196618:DFB196619 DOK196618:DOX196619 DYG196618:DYT196619 EIC196618:EIP196619 ERY196618:ESL196619 FBU196618:FCH196619 FLQ196618:FMD196619 FVM196618:FVZ196619 GFI196618:GFV196619 GPE196618:GPR196619 GZA196618:GZN196619 HIW196618:HJJ196619 HSS196618:HTF196619 ICO196618:IDB196619 IMK196618:IMX196619 IWG196618:IWT196619 JGC196618:JGP196619 JPY196618:JQL196619 JZU196618:KAH196619 KJQ196618:KKD196619 KTM196618:KTZ196619 LDI196618:LDV196619 LNE196618:LNR196619 LXA196618:LXN196619 MGW196618:MHJ196619 MQS196618:MRF196619 NAO196618:NBB196619 NKK196618:NKX196619 NUG196618:NUT196619 OEC196618:OEP196619 ONY196618:OOL196619 OXU196618:OYH196619 PHQ196618:PID196619 PRM196618:PRZ196619 QBI196618:QBV196619 QLE196618:QLR196619 QVA196618:QVN196619 REW196618:RFJ196619 ROS196618:RPF196619 RYO196618:RZB196619 SIK196618:SIX196619 SSG196618:SST196619 TCC196618:TCP196619 TLY196618:TML196619 TVU196618:TWH196619 UFQ196618:UGD196619 UPM196618:UPZ196619 UZI196618:UZV196619 VJE196618:VJR196619 VTA196618:VTN196619 WCW196618:WDJ196619 WMS196618:WNF196619 WWO196618:WXB196619 AG262154:AT262155 KC262154:KP262155 TY262154:UL262155 ADU262154:AEH262155 ANQ262154:AOD262155 AXM262154:AXZ262155 BHI262154:BHV262155 BRE262154:BRR262155 CBA262154:CBN262155 CKW262154:CLJ262155 CUS262154:CVF262155 DEO262154:DFB262155 DOK262154:DOX262155 DYG262154:DYT262155 EIC262154:EIP262155 ERY262154:ESL262155 FBU262154:FCH262155 FLQ262154:FMD262155 FVM262154:FVZ262155 GFI262154:GFV262155 GPE262154:GPR262155 GZA262154:GZN262155 HIW262154:HJJ262155 HSS262154:HTF262155 ICO262154:IDB262155 IMK262154:IMX262155 IWG262154:IWT262155 JGC262154:JGP262155 JPY262154:JQL262155 JZU262154:KAH262155 KJQ262154:KKD262155 KTM262154:KTZ262155 LDI262154:LDV262155 LNE262154:LNR262155 LXA262154:LXN262155 MGW262154:MHJ262155 MQS262154:MRF262155 NAO262154:NBB262155 NKK262154:NKX262155 NUG262154:NUT262155 OEC262154:OEP262155 ONY262154:OOL262155 OXU262154:OYH262155 PHQ262154:PID262155 PRM262154:PRZ262155 QBI262154:QBV262155 QLE262154:QLR262155 QVA262154:QVN262155 REW262154:RFJ262155 ROS262154:RPF262155 RYO262154:RZB262155 SIK262154:SIX262155 SSG262154:SST262155 TCC262154:TCP262155 TLY262154:TML262155 TVU262154:TWH262155 UFQ262154:UGD262155 UPM262154:UPZ262155 UZI262154:UZV262155 VJE262154:VJR262155 VTA262154:VTN262155 WCW262154:WDJ262155 WMS262154:WNF262155 WWO262154:WXB262155 AG327690:AT327691 KC327690:KP327691 TY327690:UL327691 ADU327690:AEH327691 ANQ327690:AOD327691 AXM327690:AXZ327691 BHI327690:BHV327691 BRE327690:BRR327691 CBA327690:CBN327691 CKW327690:CLJ327691 CUS327690:CVF327691 DEO327690:DFB327691 DOK327690:DOX327691 DYG327690:DYT327691 EIC327690:EIP327691 ERY327690:ESL327691 FBU327690:FCH327691 FLQ327690:FMD327691 FVM327690:FVZ327691 GFI327690:GFV327691 GPE327690:GPR327691 GZA327690:GZN327691 HIW327690:HJJ327691 HSS327690:HTF327691 ICO327690:IDB327691 IMK327690:IMX327691 IWG327690:IWT327691 JGC327690:JGP327691 JPY327690:JQL327691 JZU327690:KAH327691 KJQ327690:KKD327691 KTM327690:KTZ327691 LDI327690:LDV327691 LNE327690:LNR327691 LXA327690:LXN327691 MGW327690:MHJ327691 MQS327690:MRF327691 NAO327690:NBB327691 NKK327690:NKX327691 NUG327690:NUT327691 OEC327690:OEP327691 ONY327690:OOL327691 OXU327690:OYH327691 PHQ327690:PID327691 PRM327690:PRZ327691 QBI327690:QBV327691 QLE327690:QLR327691 QVA327690:QVN327691 REW327690:RFJ327691 ROS327690:RPF327691 RYO327690:RZB327691 SIK327690:SIX327691 SSG327690:SST327691 TCC327690:TCP327691 TLY327690:TML327691 TVU327690:TWH327691 UFQ327690:UGD327691 UPM327690:UPZ327691 UZI327690:UZV327691 VJE327690:VJR327691 VTA327690:VTN327691 WCW327690:WDJ327691 WMS327690:WNF327691 WWO327690:WXB327691 AG393226:AT393227 KC393226:KP393227 TY393226:UL393227 ADU393226:AEH393227 ANQ393226:AOD393227 AXM393226:AXZ393227 BHI393226:BHV393227 BRE393226:BRR393227 CBA393226:CBN393227 CKW393226:CLJ393227 CUS393226:CVF393227 DEO393226:DFB393227 DOK393226:DOX393227 DYG393226:DYT393227 EIC393226:EIP393227 ERY393226:ESL393227 FBU393226:FCH393227 FLQ393226:FMD393227 FVM393226:FVZ393227 GFI393226:GFV393227 GPE393226:GPR393227 GZA393226:GZN393227 HIW393226:HJJ393227 HSS393226:HTF393227 ICO393226:IDB393227 IMK393226:IMX393227 IWG393226:IWT393227 JGC393226:JGP393227 JPY393226:JQL393227 JZU393226:KAH393227 KJQ393226:KKD393227 KTM393226:KTZ393227 LDI393226:LDV393227 LNE393226:LNR393227 LXA393226:LXN393227 MGW393226:MHJ393227 MQS393226:MRF393227 NAO393226:NBB393227 NKK393226:NKX393227 NUG393226:NUT393227 OEC393226:OEP393227 ONY393226:OOL393227 OXU393226:OYH393227 PHQ393226:PID393227 PRM393226:PRZ393227 QBI393226:QBV393227 QLE393226:QLR393227 QVA393226:QVN393227 REW393226:RFJ393227 ROS393226:RPF393227 RYO393226:RZB393227 SIK393226:SIX393227 SSG393226:SST393227 TCC393226:TCP393227 TLY393226:TML393227 TVU393226:TWH393227 UFQ393226:UGD393227 UPM393226:UPZ393227 UZI393226:UZV393227 VJE393226:VJR393227 VTA393226:VTN393227 WCW393226:WDJ393227 WMS393226:WNF393227 WWO393226:WXB393227 AG458762:AT458763 KC458762:KP458763 TY458762:UL458763 ADU458762:AEH458763 ANQ458762:AOD458763 AXM458762:AXZ458763 BHI458762:BHV458763 BRE458762:BRR458763 CBA458762:CBN458763 CKW458762:CLJ458763 CUS458762:CVF458763 DEO458762:DFB458763 DOK458762:DOX458763 DYG458762:DYT458763 EIC458762:EIP458763 ERY458762:ESL458763 FBU458762:FCH458763 FLQ458762:FMD458763 FVM458762:FVZ458763 GFI458762:GFV458763 GPE458762:GPR458763 GZA458762:GZN458763 HIW458762:HJJ458763 HSS458762:HTF458763 ICO458762:IDB458763 IMK458762:IMX458763 IWG458762:IWT458763 JGC458762:JGP458763 JPY458762:JQL458763 JZU458762:KAH458763 KJQ458762:KKD458763 KTM458762:KTZ458763 LDI458762:LDV458763 LNE458762:LNR458763 LXA458762:LXN458763 MGW458762:MHJ458763 MQS458762:MRF458763 NAO458762:NBB458763 NKK458762:NKX458763 NUG458762:NUT458763 OEC458762:OEP458763 ONY458762:OOL458763 OXU458762:OYH458763 PHQ458762:PID458763 PRM458762:PRZ458763 QBI458762:QBV458763 QLE458762:QLR458763 QVA458762:QVN458763 REW458762:RFJ458763 ROS458762:RPF458763 RYO458762:RZB458763 SIK458762:SIX458763 SSG458762:SST458763 TCC458762:TCP458763 TLY458762:TML458763 TVU458762:TWH458763 UFQ458762:UGD458763 UPM458762:UPZ458763 UZI458762:UZV458763 VJE458762:VJR458763 VTA458762:VTN458763 WCW458762:WDJ458763 WMS458762:WNF458763 WWO458762:WXB458763 AG524298:AT524299 KC524298:KP524299 TY524298:UL524299 ADU524298:AEH524299 ANQ524298:AOD524299 AXM524298:AXZ524299 BHI524298:BHV524299 BRE524298:BRR524299 CBA524298:CBN524299 CKW524298:CLJ524299 CUS524298:CVF524299 DEO524298:DFB524299 DOK524298:DOX524299 DYG524298:DYT524299 EIC524298:EIP524299 ERY524298:ESL524299 FBU524298:FCH524299 FLQ524298:FMD524299 FVM524298:FVZ524299 GFI524298:GFV524299 GPE524298:GPR524299 GZA524298:GZN524299 HIW524298:HJJ524299 HSS524298:HTF524299 ICO524298:IDB524299 IMK524298:IMX524299 IWG524298:IWT524299 JGC524298:JGP524299 JPY524298:JQL524299 JZU524298:KAH524299 KJQ524298:KKD524299 KTM524298:KTZ524299 LDI524298:LDV524299 LNE524298:LNR524299 LXA524298:LXN524299 MGW524298:MHJ524299 MQS524298:MRF524299 NAO524298:NBB524299 NKK524298:NKX524299 NUG524298:NUT524299 OEC524298:OEP524299 ONY524298:OOL524299 OXU524298:OYH524299 PHQ524298:PID524299 PRM524298:PRZ524299 QBI524298:QBV524299 QLE524298:QLR524299 QVA524298:QVN524299 REW524298:RFJ524299 ROS524298:RPF524299 RYO524298:RZB524299 SIK524298:SIX524299 SSG524298:SST524299 TCC524298:TCP524299 TLY524298:TML524299 TVU524298:TWH524299 UFQ524298:UGD524299 UPM524298:UPZ524299 UZI524298:UZV524299 VJE524298:VJR524299 VTA524298:VTN524299 WCW524298:WDJ524299 WMS524298:WNF524299 WWO524298:WXB524299 AG589834:AT589835 KC589834:KP589835 TY589834:UL589835 ADU589834:AEH589835 ANQ589834:AOD589835 AXM589834:AXZ589835 BHI589834:BHV589835 BRE589834:BRR589835 CBA589834:CBN589835 CKW589834:CLJ589835 CUS589834:CVF589835 DEO589834:DFB589835 DOK589834:DOX589835 DYG589834:DYT589835 EIC589834:EIP589835 ERY589834:ESL589835 FBU589834:FCH589835 FLQ589834:FMD589835 FVM589834:FVZ589835 GFI589834:GFV589835 GPE589834:GPR589835 GZA589834:GZN589835 HIW589834:HJJ589835 HSS589834:HTF589835 ICO589834:IDB589835 IMK589834:IMX589835 IWG589834:IWT589835 JGC589834:JGP589835 JPY589834:JQL589835 JZU589834:KAH589835 KJQ589834:KKD589835 KTM589834:KTZ589835 LDI589834:LDV589835 LNE589834:LNR589835 LXA589834:LXN589835 MGW589834:MHJ589835 MQS589834:MRF589835 NAO589834:NBB589835 NKK589834:NKX589835 NUG589834:NUT589835 OEC589834:OEP589835 ONY589834:OOL589835 OXU589834:OYH589835 PHQ589834:PID589835 PRM589834:PRZ589835 QBI589834:QBV589835 QLE589834:QLR589835 QVA589834:QVN589835 REW589834:RFJ589835 ROS589834:RPF589835 RYO589834:RZB589835 SIK589834:SIX589835 SSG589834:SST589835 TCC589834:TCP589835 TLY589834:TML589835 TVU589834:TWH589835 UFQ589834:UGD589835 UPM589834:UPZ589835 UZI589834:UZV589835 VJE589834:VJR589835 VTA589834:VTN589835 WCW589834:WDJ589835 WMS589834:WNF589835 WWO589834:WXB589835 AG655370:AT655371 KC655370:KP655371 TY655370:UL655371 ADU655370:AEH655371 ANQ655370:AOD655371 AXM655370:AXZ655371 BHI655370:BHV655371 BRE655370:BRR655371 CBA655370:CBN655371 CKW655370:CLJ655371 CUS655370:CVF655371 DEO655370:DFB655371 DOK655370:DOX655371 DYG655370:DYT655371 EIC655370:EIP655371 ERY655370:ESL655371 FBU655370:FCH655371 FLQ655370:FMD655371 FVM655370:FVZ655371 GFI655370:GFV655371 GPE655370:GPR655371 GZA655370:GZN655371 HIW655370:HJJ655371 HSS655370:HTF655371 ICO655370:IDB655371 IMK655370:IMX655371 IWG655370:IWT655371 JGC655370:JGP655371 JPY655370:JQL655371 JZU655370:KAH655371 KJQ655370:KKD655371 KTM655370:KTZ655371 LDI655370:LDV655371 LNE655370:LNR655371 LXA655370:LXN655371 MGW655370:MHJ655371 MQS655370:MRF655371 NAO655370:NBB655371 NKK655370:NKX655371 NUG655370:NUT655371 OEC655370:OEP655371 ONY655370:OOL655371 OXU655370:OYH655371 PHQ655370:PID655371 PRM655370:PRZ655371 QBI655370:QBV655371 QLE655370:QLR655371 QVA655370:QVN655371 REW655370:RFJ655371 ROS655370:RPF655371 RYO655370:RZB655371 SIK655370:SIX655371 SSG655370:SST655371 TCC655370:TCP655371 TLY655370:TML655371 TVU655370:TWH655371 UFQ655370:UGD655371 UPM655370:UPZ655371 UZI655370:UZV655371 VJE655370:VJR655371 VTA655370:VTN655371 WCW655370:WDJ655371 WMS655370:WNF655371 WWO655370:WXB655371 AG720906:AT720907 KC720906:KP720907 TY720906:UL720907 ADU720906:AEH720907 ANQ720906:AOD720907 AXM720906:AXZ720907 BHI720906:BHV720907 BRE720906:BRR720907 CBA720906:CBN720907 CKW720906:CLJ720907 CUS720906:CVF720907 DEO720906:DFB720907 DOK720906:DOX720907 DYG720906:DYT720907 EIC720906:EIP720907 ERY720906:ESL720907 FBU720906:FCH720907 FLQ720906:FMD720907 FVM720906:FVZ720907 GFI720906:GFV720907 GPE720906:GPR720907 GZA720906:GZN720907 HIW720906:HJJ720907 HSS720906:HTF720907 ICO720906:IDB720907 IMK720906:IMX720907 IWG720906:IWT720907 JGC720906:JGP720907 JPY720906:JQL720907 JZU720906:KAH720907 KJQ720906:KKD720907 KTM720906:KTZ720907 LDI720906:LDV720907 LNE720906:LNR720907 LXA720906:LXN720907 MGW720906:MHJ720907 MQS720906:MRF720907 NAO720906:NBB720907 NKK720906:NKX720907 NUG720906:NUT720907 OEC720906:OEP720907 ONY720906:OOL720907 OXU720906:OYH720907 PHQ720906:PID720907 PRM720906:PRZ720907 QBI720906:QBV720907 QLE720906:QLR720907 QVA720906:QVN720907 REW720906:RFJ720907 ROS720906:RPF720907 RYO720906:RZB720907 SIK720906:SIX720907 SSG720906:SST720907 TCC720906:TCP720907 TLY720906:TML720907 TVU720906:TWH720907 UFQ720906:UGD720907 UPM720906:UPZ720907 UZI720906:UZV720907 VJE720906:VJR720907 VTA720906:VTN720907 WCW720906:WDJ720907 WMS720906:WNF720907 WWO720906:WXB720907 AG786442:AT786443 KC786442:KP786443 TY786442:UL786443 ADU786442:AEH786443 ANQ786442:AOD786443 AXM786442:AXZ786443 BHI786442:BHV786443 BRE786442:BRR786443 CBA786442:CBN786443 CKW786442:CLJ786443 CUS786442:CVF786443 DEO786442:DFB786443 DOK786442:DOX786443 DYG786442:DYT786443 EIC786442:EIP786443 ERY786442:ESL786443 FBU786442:FCH786443 FLQ786442:FMD786443 FVM786442:FVZ786443 GFI786442:GFV786443 GPE786442:GPR786443 GZA786442:GZN786443 HIW786442:HJJ786443 HSS786442:HTF786443 ICO786442:IDB786443 IMK786442:IMX786443 IWG786442:IWT786443 JGC786442:JGP786443 JPY786442:JQL786443 JZU786442:KAH786443 KJQ786442:KKD786443 KTM786442:KTZ786443 LDI786442:LDV786443 LNE786442:LNR786443 LXA786442:LXN786443 MGW786442:MHJ786443 MQS786442:MRF786443 NAO786442:NBB786443 NKK786442:NKX786443 NUG786442:NUT786443 OEC786442:OEP786443 ONY786442:OOL786443 OXU786442:OYH786443 PHQ786442:PID786443 PRM786442:PRZ786443 QBI786442:QBV786443 QLE786442:QLR786443 QVA786442:QVN786443 REW786442:RFJ786443 ROS786442:RPF786443 RYO786442:RZB786443 SIK786442:SIX786443 SSG786442:SST786443 TCC786442:TCP786443 TLY786442:TML786443 TVU786442:TWH786443 UFQ786442:UGD786443 UPM786442:UPZ786443 UZI786442:UZV786443 VJE786442:VJR786443 VTA786442:VTN786443 WCW786442:WDJ786443 WMS786442:WNF786443 WWO786442:WXB786443 AG851978:AT851979 KC851978:KP851979 TY851978:UL851979 ADU851978:AEH851979 ANQ851978:AOD851979 AXM851978:AXZ851979 BHI851978:BHV851979 BRE851978:BRR851979 CBA851978:CBN851979 CKW851978:CLJ851979 CUS851978:CVF851979 DEO851978:DFB851979 DOK851978:DOX851979 DYG851978:DYT851979 EIC851978:EIP851979 ERY851978:ESL851979 FBU851978:FCH851979 FLQ851978:FMD851979 FVM851978:FVZ851979 GFI851978:GFV851979 GPE851978:GPR851979 GZA851978:GZN851979 HIW851978:HJJ851979 HSS851978:HTF851979 ICO851978:IDB851979 IMK851978:IMX851979 IWG851978:IWT851979 JGC851978:JGP851979 JPY851978:JQL851979 JZU851978:KAH851979 KJQ851978:KKD851979 KTM851978:KTZ851979 LDI851978:LDV851979 LNE851978:LNR851979 LXA851978:LXN851979 MGW851978:MHJ851979 MQS851978:MRF851979 NAO851978:NBB851979 NKK851978:NKX851979 NUG851978:NUT851979 OEC851978:OEP851979 ONY851978:OOL851979 OXU851978:OYH851979 PHQ851978:PID851979 PRM851978:PRZ851979 QBI851978:QBV851979 QLE851978:QLR851979 QVA851978:QVN851979 REW851978:RFJ851979 ROS851978:RPF851979 RYO851978:RZB851979 SIK851978:SIX851979 SSG851978:SST851979 TCC851978:TCP851979 TLY851978:TML851979 TVU851978:TWH851979 UFQ851978:UGD851979 UPM851978:UPZ851979 UZI851978:UZV851979 VJE851978:VJR851979 VTA851978:VTN851979 WCW851978:WDJ851979 WMS851978:WNF851979 WWO851978:WXB851979 AG917514:AT917515 KC917514:KP917515 TY917514:UL917515 ADU917514:AEH917515 ANQ917514:AOD917515 AXM917514:AXZ917515 BHI917514:BHV917515 BRE917514:BRR917515 CBA917514:CBN917515 CKW917514:CLJ917515 CUS917514:CVF917515 DEO917514:DFB917515 DOK917514:DOX917515 DYG917514:DYT917515 EIC917514:EIP917515 ERY917514:ESL917515 FBU917514:FCH917515 FLQ917514:FMD917515 FVM917514:FVZ917515 GFI917514:GFV917515 GPE917514:GPR917515 GZA917514:GZN917515 HIW917514:HJJ917515 HSS917514:HTF917515 ICO917514:IDB917515 IMK917514:IMX917515 IWG917514:IWT917515 JGC917514:JGP917515 JPY917514:JQL917515 JZU917514:KAH917515 KJQ917514:KKD917515 KTM917514:KTZ917515 LDI917514:LDV917515 LNE917514:LNR917515 LXA917514:LXN917515 MGW917514:MHJ917515 MQS917514:MRF917515 NAO917514:NBB917515 NKK917514:NKX917515 NUG917514:NUT917515 OEC917514:OEP917515 ONY917514:OOL917515 OXU917514:OYH917515 PHQ917514:PID917515 PRM917514:PRZ917515 QBI917514:QBV917515 QLE917514:QLR917515 QVA917514:QVN917515 REW917514:RFJ917515 ROS917514:RPF917515 RYO917514:RZB917515 SIK917514:SIX917515 SSG917514:SST917515 TCC917514:TCP917515 TLY917514:TML917515 TVU917514:TWH917515 UFQ917514:UGD917515 UPM917514:UPZ917515 UZI917514:UZV917515 VJE917514:VJR917515 VTA917514:VTN917515 WCW917514:WDJ917515 WMS917514:WNF917515 WWO917514:WXB917515 AG983050:AT983051 KC983050:KP983051 TY983050:UL983051 ADU983050:AEH983051 ANQ983050:AOD983051 AXM983050:AXZ983051 BHI983050:BHV983051 BRE983050:BRR983051 CBA983050:CBN983051 CKW983050:CLJ983051 CUS983050:CVF983051 DEO983050:DFB983051 DOK983050:DOX983051 DYG983050:DYT983051 EIC983050:EIP983051 ERY983050:ESL983051 FBU983050:FCH983051 FLQ983050:FMD983051 FVM983050:FVZ983051 GFI983050:GFV983051 GPE983050:GPR983051 GZA983050:GZN983051 HIW983050:HJJ983051 HSS983050:HTF983051 ICO983050:IDB983051 IMK983050:IMX983051 IWG983050:IWT983051 JGC983050:JGP983051 JPY983050:JQL983051 JZU983050:KAH983051 KJQ983050:KKD983051 KTM983050:KTZ983051 LDI983050:LDV983051 LNE983050:LNR983051 LXA983050:LXN983051 MGW983050:MHJ983051 MQS983050:MRF983051 NAO983050:NBB983051 NKK983050:NKX983051 NUG983050:NUT983051 OEC983050:OEP983051 ONY983050:OOL983051 OXU983050:OYH983051 PHQ983050:PID983051 PRM983050:PRZ983051 QBI983050:QBV983051 QLE983050:QLR983051 QVA983050:QVN983051 REW983050:RFJ983051 ROS983050:RPF983051 RYO983050:RZB983051 SIK983050:SIX983051 SSG983050:SST983051 TCC983050:TCP983051 TLY983050:TML983051 TVU983050:TWH983051 UFQ983050:UGD983051 UPM983050:UPZ983051 UZI983050:UZV983051 VJE983050:VJR983051 VTA983050:VTN983051 WCW983050:WDJ983051 WMS983050:WNF983051 WWO983050:WXB983051"/>
    <dataValidation type="list" allowBlank="1" showInputMessage="1" showErrorMessage="1" sqref="M10:N11 JI10:JJ11 TE10:TF11 ADA10:ADB11 AMW10:AMX11 AWS10:AWT11 BGO10:BGP11 BQK10:BQL11 CAG10:CAH11 CKC10:CKD11 CTY10:CTZ11 DDU10:DDV11 DNQ10:DNR11 DXM10:DXN11 EHI10:EHJ11 ERE10:ERF11 FBA10:FBB11 FKW10:FKX11 FUS10:FUT11 GEO10:GEP11 GOK10:GOL11 GYG10:GYH11 HIC10:HID11 HRY10:HRZ11 IBU10:IBV11 ILQ10:ILR11 IVM10:IVN11 JFI10:JFJ11 JPE10:JPF11 JZA10:JZB11 KIW10:KIX11 KSS10:KST11 LCO10:LCP11 LMK10:LML11 LWG10:LWH11 MGC10:MGD11 MPY10:MPZ11 MZU10:MZV11 NJQ10:NJR11 NTM10:NTN11 ODI10:ODJ11 ONE10:ONF11 OXA10:OXB11 PGW10:PGX11 PQS10:PQT11 QAO10:QAP11 QKK10:QKL11 QUG10:QUH11 REC10:RED11 RNY10:RNZ11 RXU10:RXV11 SHQ10:SHR11 SRM10:SRN11 TBI10:TBJ11 TLE10:TLF11 TVA10:TVB11 UEW10:UEX11 UOS10:UOT11 UYO10:UYP11 VIK10:VIL11 VSG10:VSH11 WCC10:WCD11 WLY10:WLZ11 WVU10:WVV11 M65546:N65547 JI65546:JJ65547 TE65546:TF65547 ADA65546:ADB65547 AMW65546:AMX65547 AWS65546:AWT65547 BGO65546:BGP65547 BQK65546:BQL65547 CAG65546:CAH65547 CKC65546:CKD65547 CTY65546:CTZ65547 DDU65546:DDV65547 DNQ65546:DNR65547 DXM65546:DXN65547 EHI65546:EHJ65547 ERE65546:ERF65547 FBA65546:FBB65547 FKW65546:FKX65547 FUS65546:FUT65547 GEO65546:GEP65547 GOK65546:GOL65547 GYG65546:GYH65547 HIC65546:HID65547 HRY65546:HRZ65547 IBU65546:IBV65547 ILQ65546:ILR65547 IVM65546:IVN65547 JFI65546:JFJ65547 JPE65546:JPF65547 JZA65546:JZB65547 KIW65546:KIX65547 KSS65546:KST65547 LCO65546:LCP65547 LMK65546:LML65547 LWG65546:LWH65547 MGC65546:MGD65547 MPY65546:MPZ65547 MZU65546:MZV65547 NJQ65546:NJR65547 NTM65546:NTN65547 ODI65546:ODJ65547 ONE65546:ONF65547 OXA65546:OXB65547 PGW65546:PGX65547 PQS65546:PQT65547 QAO65546:QAP65547 QKK65546:QKL65547 QUG65546:QUH65547 REC65546:RED65547 RNY65546:RNZ65547 RXU65546:RXV65547 SHQ65546:SHR65547 SRM65546:SRN65547 TBI65546:TBJ65547 TLE65546:TLF65547 TVA65546:TVB65547 UEW65546:UEX65547 UOS65546:UOT65547 UYO65546:UYP65547 VIK65546:VIL65547 VSG65546:VSH65547 WCC65546:WCD65547 WLY65546:WLZ65547 WVU65546:WVV65547 M131082:N131083 JI131082:JJ131083 TE131082:TF131083 ADA131082:ADB131083 AMW131082:AMX131083 AWS131082:AWT131083 BGO131082:BGP131083 BQK131082:BQL131083 CAG131082:CAH131083 CKC131082:CKD131083 CTY131082:CTZ131083 DDU131082:DDV131083 DNQ131082:DNR131083 DXM131082:DXN131083 EHI131082:EHJ131083 ERE131082:ERF131083 FBA131082:FBB131083 FKW131082:FKX131083 FUS131082:FUT131083 GEO131082:GEP131083 GOK131082:GOL131083 GYG131082:GYH131083 HIC131082:HID131083 HRY131082:HRZ131083 IBU131082:IBV131083 ILQ131082:ILR131083 IVM131082:IVN131083 JFI131082:JFJ131083 JPE131082:JPF131083 JZA131082:JZB131083 KIW131082:KIX131083 KSS131082:KST131083 LCO131082:LCP131083 LMK131082:LML131083 LWG131082:LWH131083 MGC131082:MGD131083 MPY131082:MPZ131083 MZU131082:MZV131083 NJQ131082:NJR131083 NTM131082:NTN131083 ODI131082:ODJ131083 ONE131082:ONF131083 OXA131082:OXB131083 PGW131082:PGX131083 PQS131082:PQT131083 QAO131082:QAP131083 QKK131082:QKL131083 QUG131082:QUH131083 REC131082:RED131083 RNY131082:RNZ131083 RXU131082:RXV131083 SHQ131082:SHR131083 SRM131082:SRN131083 TBI131082:TBJ131083 TLE131082:TLF131083 TVA131082:TVB131083 UEW131082:UEX131083 UOS131082:UOT131083 UYO131082:UYP131083 VIK131082:VIL131083 VSG131082:VSH131083 WCC131082:WCD131083 WLY131082:WLZ131083 WVU131082:WVV131083 M196618:N196619 JI196618:JJ196619 TE196618:TF196619 ADA196618:ADB196619 AMW196618:AMX196619 AWS196618:AWT196619 BGO196618:BGP196619 BQK196618:BQL196619 CAG196618:CAH196619 CKC196618:CKD196619 CTY196618:CTZ196619 DDU196618:DDV196619 DNQ196618:DNR196619 DXM196618:DXN196619 EHI196618:EHJ196619 ERE196618:ERF196619 FBA196618:FBB196619 FKW196618:FKX196619 FUS196618:FUT196619 GEO196618:GEP196619 GOK196618:GOL196619 GYG196618:GYH196619 HIC196618:HID196619 HRY196618:HRZ196619 IBU196618:IBV196619 ILQ196618:ILR196619 IVM196618:IVN196619 JFI196618:JFJ196619 JPE196618:JPF196619 JZA196618:JZB196619 KIW196618:KIX196619 KSS196618:KST196619 LCO196618:LCP196619 LMK196618:LML196619 LWG196618:LWH196619 MGC196618:MGD196619 MPY196618:MPZ196619 MZU196618:MZV196619 NJQ196618:NJR196619 NTM196618:NTN196619 ODI196618:ODJ196619 ONE196618:ONF196619 OXA196618:OXB196619 PGW196618:PGX196619 PQS196618:PQT196619 QAO196618:QAP196619 QKK196618:QKL196619 QUG196618:QUH196619 REC196618:RED196619 RNY196618:RNZ196619 RXU196618:RXV196619 SHQ196618:SHR196619 SRM196618:SRN196619 TBI196618:TBJ196619 TLE196618:TLF196619 TVA196618:TVB196619 UEW196618:UEX196619 UOS196618:UOT196619 UYO196618:UYP196619 VIK196618:VIL196619 VSG196618:VSH196619 WCC196618:WCD196619 WLY196618:WLZ196619 WVU196618:WVV196619 M262154:N262155 JI262154:JJ262155 TE262154:TF262155 ADA262154:ADB262155 AMW262154:AMX262155 AWS262154:AWT262155 BGO262154:BGP262155 BQK262154:BQL262155 CAG262154:CAH262155 CKC262154:CKD262155 CTY262154:CTZ262155 DDU262154:DDV262155 DNQ262154:DNR262155 DXM262154:DXN262155 EHI262154:EHJ262155 ERE262154:ERF262155 FBA262154:FBB262155 FKW262154:FKX262155 FUS262154:FUT262155 GEO262154:GEP262155 GOK262154:GOL262155 GYG262154:GYH262155 HIC262154:HID262155 HRY262154:HRZ262155 IBU262154:IBV262155 ILQ262154:ILR262155 IVM262154:IVN262155 JFI262154:JFJ262155 JPE262154:JPF262155 JZA262154:JZB262155 KIW262154:KIX262155 KSS262154:KST262155 LCO262154:LCP262155 LMK262154:LML262155 LWG262154:LWH262155 MGC262154:MGD262155 MPY262154:MPZ262155 MZU262154:MZV262155 NJQ262154:NJR262155 NTM262154:NTN262155 ODI262154:ODJ262155 ONE262154:ONF262155 OXA262154:OXB262155 PGW262154:PGX262155 PQS262154:PQT262155 QAO262154:QAP262155 QKK262154:QKL262155 QUG262154:QUH262155 REC262154:RED262155 RNY262154:RNZ262155 RXU262154:RXV262155 SHQ262154:SHR262155 SRM262154:SRN262155 TBI262154:TBJ262155 TLE262154:TLF262155 TVA262154:TVB262155 UEW262154:UEX262155 UOS262154:UOT262155 UYO262154:UYP262155 VIK262154:VIL262155 VSG262154:VSH262155 WCC262154:WCD262155 WLY262154:WLZ262155 WVU262154:WVV262155 M327690:N327691 JI327690:JJ327691 TE327690:TF327691 ADA327690:ADB327691 AMW327690:AMX327691 AWS327690:AWT327691 BGO327690:BGP327691 BQK327690:BQL327691 CAG327690:CAH327691 CKC327690:CKD327691 CTY327690:CTZ327691 DDU327690:DDV327691 DNQ327690:DNR327691 DXM327690:DXN327691 EHI327690:EHJ327691 ERE327690:ERF327691 FBA327690:FBB327691 FKW327690:FKX327691 FUS327690:FUT327691 GEO327690:GEP327691 GOK327690:GOL327691 GYG327690:GYH327691 HIC327690:HID327691 HRY327690:HRZ327691 IBU327690:IBV327691 ILQ327690:ILR327691 IVM327690:IVN327691 JFI327690:JFJ327691 JPE327690:JPF327691 JZA327690:JZB327691 KIW327690:KIX327691 KSS327690:KST327691 LCO327690:LCP327691 LMK327690:LML327691 LWG327690:LWH327691 MGC327690:MGD327691 MPY327690:MPZ327691 MZU327690:MZV327691 NJQ327690:NJR327691 NTM327690:NTN327691 ODI327690:ODJ327691 ONE327690:ONF327691 OXA327690:OXB327691 PGW327690:PGX327691 PQS327690:PQT327691 QAO327690:QAP327691 QKK327690:QKL327691 QUG327690:QUH327691 REC327690:RED327691 RNY327690:RNZ327691 RXU327690:RXV327691 SHQ327690:SHR327691 SRM327690:SRN327691 TBI327690:TBJ327691 TLE327690:TLF327691 TVA327690:TVB327691 UEW327690:UEX327691 UOS327690:UOT327691 UYO327690:UYP327691 VIK327690:VIL327691 VSG327690:VSH327691 WCC327690:WCD327691 WLY327690:WLZ327691 WVU327690:WVV327691 M393226:N393227 JI393226:JJ393227 TE393226:TF393227 ADA393226:ADB393227 AMW393226:AMX393227 AWS393226:AWT393227 BGO393226:BGP393227 BQK393226:BQL393227 CAG393226:CAH393227 CKC393226:CKD393227 CTY393226:CTZ393227 DDU393226:DDV393227 DNQ393226:DNR393227 DXM393226:DXN393227 EHI393226:EHJ393227 ERE393226:ERF393227 FBA393226:FBB393227 FKW393226:FKX393227 FUS393226:FUT393227 GEO393226:GEP393227 GOK393226:GOL393227 GYG393226:GYH393227 HIC393226:HID393227 HRY393226:HRZ393227 IBU393226:IBV393227 ILQ393226:ILR393227 IVM393226:IVN393227 JFI393226:JFJ393227 JPE393226:JPF393227 JZA393226:JZB393227 KIW393226:KIX393227 KSS393226:KST393227 LCO393226:LCP393227 LMK393226:LML393227 LWG393226:LWH393227 MGC393226:MGD393227 MPY393226:MPZ393227 MZU393226:MZV393227 NJQ393226:NJR393227 NTM393226:NTN393227 ODI393226:ODJ393227 ONE393226:ONF393227 OXA393226:OXB393227 PGW393226:PGX393227 PQS393226:PQT393227 QAO393226:QAP393227 QKK393226:QKL393227 QUG393226:QUH393227 REC393226:RED393227 RNY393226:RNZ393227 RXU393226:RXV393227 SHQ393226:SHR393227 SRM393226:SRN393227 TBI393226:TBJ393227 TLE393226:TLF393227 TVA393226:TVB393227 UEW393226:UEX393227 UOS393226:UOT393227 UYO393226:UYP393227 VIK393226:VIL393227 VSG393226:VSH393227 WCC393226:WCD393227 WLY393226:WLZ393227 WVU393226:WVV393227 M458762:N458763 JI458762:JJ458763 TE458762:TF458763 ADA458762:ADB458763 AMW458762:AMX458763 AWS458762:AWT458763 BGO458762:BGP458763 BQK458762:BQL458763 CAG458762:CAH458763 CKC458762:CKD458763 CTY458762:CTZ458763 DDU458762:DDV458763 DNQ458762:DNR458763 DXM458762:DXN458763 EHI458762:EHJ458763 ERE458762:ERF458763 FBA458762:FBB458763 FKW458762:FKX458763 FUS458762:FUT458763 GEO458762:GEP458763 GOK458762:GOL458763 GYG458762:GYH458763 HIC458762:HID458763 HRY458762:HRZ458763 IBU458762:IBV458763 ILQ458762:ILR458763 IVM458762:IVN458763 JFI458762:JFJ458763 JPE458762:JPF458763 JZA458762:JZB458763 KIW458762:KIX458763 KSS458762:KST458763 LCO458762:LCP458763 LMK458762:LML458763 LWG458762:LWH458763 MGC458762:MGD458763 MPY458762:MPZ458763 MZU458762:MZV458763 NJQ458762:NJR458763 NTM458762:NTN458763 ODI458762:ODJ458763 ONE458762:ONF458763 OXA458762:OXB458763 PGW458762:PGX458763 PQS458762:PQT458763 QAO458762:QAP458763 QKK458762:QKL458763 QUG458762:QUH458763 REC458762:RED458763 RNY458762:RNZ458763 RXU458762:RXV458763 SHQ458762:SHR458763 SRM458762:SRN458763 TBI458762:TBJ458763 TLE458762:TLF458763 TVA458762:TVB458763 UEW458762:UEX458763 UOS458762:UOT458763 UYO458762:UYP458763 VIK458762:VIL458763 VSG458762:VSH458763 WCC458762:WCD458763 WLY458762:WLZ458763 WVU458762:WVV458763 M524298:N524299 JI524298:JJ524299 TE524298:TF524299 ADA524298:ADB524299 AMW524298:AMX524299 AWS524298:AWT524299 BGO524298:BGP524299 BQK524298:BQL524299 CAG524298:CAH524299 CKC524298:CKD524299 CTY524298:CTZ524299 DDU524298:DDV524299 DNQ524298:DNR524299 DXM524298:DXN524299 EHI524298:EHJ524299 ERE524298:ERF524299 FBA524298:FBB524299 FKW524298:FKX524299 FUS524298:FUT524299 GEO524298:GEP524299 GOK524298:GOL524299 GYG524298:GYH524299 HIC524298:HID524299 HRY524298:HRZ524299 IBU524298:IBV524299 ILQ524298:ILR524299 IVM524298:IVN524299 JFI524298:JFJ524299 JPE524298:JPF524299 JZA524298:JZB524299 KIW524298:KIX524299 KSS524298:KST524299 LCO524298:LCP524299 LMK524298:LML524299 LWG524298:LWH524299 MGC524298:MGD524299 MPY524298:MPZ524299 MZU524298:MZV524299 NJQ524298:NJR524299 NTM524298:NTN524299 ODI524298:ODJ524299 ONE524298:ONF524299 OXA524298:OXB524299 PGW524298:PGX524299 PQS524298:PQT524299 QAO524298:QAP524299 QKK524298:QKL524299 QUG524298:QUH524299 REC524298:RED524299 RNY524298:RNZ524299 RXU524298:RXV524299 SHQ524298:SHR524299 SRM524298:SRN524299 TBI524298:TBJ524299 TLE524298:TLF524299 TVA524298:TVB524299 UEW524298:UEX524299 UOS524298:UOT524299 UYO524298:UYP524299 VIK524298:VIL524299 VSG524298:VSH524299 WCC524298:WCD524299 WLY524298:WLZ524299 WVU524298:WVV524299 M589834:N589835 JI589834:JJ589835 TE589834:TF589835 ADA589834:ADB589835 AMW589834:AMX589835 AWS589834:AWT589835 BGO589834:BGP589835 BQK589834:BQL589835 CAG589834:CAH589835 CKC589834:CKD589835 CTY589834:CTZ589835 DDU589834:DDV589835 DNQ589834:DNR589835 DXM589834:DXN589835 EHI589834:EHJ589835 ERE589834:ERF589835 FBA589834:FBB589835 FKW589834:FKX589835 FUS589834:FUT589835 GEO589834:GEP589835 GOK589834:GOL589835 GYG589834:GYH589835 HIC589834:HID589835 HRY589834:HRZ589835 IBU589834:IBV589835 ILQ589834:ILR589835 IVM589834:IVN589835 JFI589834:JFJ589835 JPE589834:JPF589835 JZA589834:JZB589835 KIW589834:KIX589835 KSS589834:KST589835 LCO589834:LCP589835 LMK589834:LML589835 LWG589834:LWH589835 MGC589834:MGD589835 MPY589834:MPZ589835 MZU589834:MZV589835 NJQ589834:NJR589835 NTM589834:NTN589835 ODI589834:ODJ589835 ONE589834:ONF589835 OXA589834:OXB589835 PGW589834:PGX589835 PQS589834:PQT589835 QAO589834:QAP589835 QKK589834:QKL589835 QUG589834:QUH589835 REC589834:RED589835 RNY589834:RNZ589835 RXU589834:RXV589835 SHQ589834:SHR589835 SRM589834:SRN589835 TBI589834:TBJ589835 TLE589834:TLF589835 TVA589834:TVB589835 UEW589834:UEX589835 UOS589834:UOT589835 UYO589834:UYP589835 VIK589834:VIL589835 VSG589834:VSH589835 WCC589834:WCD589835 WLY589834:WLZ589835 WVU589834:WVV589835 M655370:N655371 JI655370:JJ655371 TE655370:TF655371 ADA655370:ADB655371 AMW655370:AMX655371 AWS655370:AWT655371 BGO655370:BGP655371 BQK655370:BQL655371 CAG655370:CAH655371 CKC655370:CKD655371 CTY655370:CTZ655371 DDU655370:DDV655371 DNQ655370:DNR655371 DXM655370:DXN655371 EHI655370:EHJ655371 ERE655370:ERF655371 FBA655370:FBB655371 FKW655370:FKX655371 FUS655370:FUT655371 GEO655370:GEP655371 GOK655370:GOL655371 GYG655370:GYH655371 HIC655370:HID655371 HRY655370:HRZ655371 IBU655370:IBV655371 ILQ655370:ILR655371 IVM655370:IVN655371 JFI655370:JFJ655371 JPE655370:JPF655371 JZA655370:JZB655371 KIW655370:KIX655371 KSS655370:KST655371 LCO655370:LCP655371 LMK655370:LML655371 LWG655370:LWH655371 MGC655370:MGD655371 MPY655370:MPZ655371 MZU655370:MZV655371 NJQ655370:NJR655371 NTM655370:NTN655371 ODI655370:ODJ655371 ONE655370:ONF655371 OXA655370:OXB655371 PGW655370:PGX655371 PQS655370:PQT655371 QAO655370:QAP655371 QKK655370:QKL655371 QUG655370:QUH655371 REC655370:RED655371 RNY655370:RNZ655371 RXU655370:RXV655371 SHQ655370:SHR655371 SRM655370:SRN655371 TBI655370:TBJ655371 TLE655370:TLF655371 TVA655370:TVB655371 UEW655370:UEX655371 UOS655370:UOT655371 UYO655370:UYP655371 VIK655370:VIL655371 VSG655370:VSH655371 WCC655370:WCD655371 WLY655370:WLZ655371 WVU655370:WVV655371 M720906:N720907 JI720906:JJ720907 TE720906:TF720907 ADA720906:ADB720907 AMW720906:AMX720907 AWS720906:AWT720907 BGO720906:BGP720907 BQK720906:BQL720907 CAG720906:CAH720907 CKC720906:CKD720907 CTY720906:CTZ720907 DDU720906:DDV720907 DNQ720906:DNR720907 DXM720906:DXN720907 EHI720906:EHJ720907 ERE720906:ERF720907 FBA720906:FBB720907 FKW720906:FKX720907 FUS720906:FUT720907 GEO720906:GEP720907 GOK720906:GOL720907 GYG720906:GYH720907 HIC720906:HID720907 HRY720906:HRZ720907 IBU720906:IBV720907 ILQ720906:ILR720907 IVM720906:IVN720907 JFI720906:JFJ720907 JPE720906:JPF720907 JZA720906:JZB720907 KIW720906:KIX720907 KSS720906:KST720907 LCO720906:LCP720907 LMK720906:LML720907 LWG720906:LWH720907 MGC720906:MGD720907 MPY720906:MPZ720907 MZU720906:MZV720907 NJQ720906:NJR720907 NTM720906:NTN720907 ODI720906:ODJ720907 ONE720906:ONF720907 OXA720906:OXB720907 PGW720906:PGX720907 PQS720906:PQT720907 QAO720906:QAP720907 QKK720906:QKL720907 QUG720906:QUH720907 REC720906:RED720907 RNY720906:RNZ720907 RXU720906:RXV720907 SHQ720906:SHR720907 SRM720906:SRN720907 TBI720906:TBJ720907 TLE720906:TLF720907 TVA720906:TVB720907 UEW720906:UEX720907 UOS720906:UOT720907 UYO720906:UYP720907 VIK720906:VIL720907 VSG720906:VSH720907 WCC720906:WCD720907 WLY720906:WLZ720907 WVU720906:WVV720907 M786442:N786443 JI786442:JJ786443 TE786442:TF786443 ADA786442:ADB786443 AMW786442:AMX786443 AWS786442:AWT786443 BGO786442:BGP786443 BQK786442:BQL786443 CAG786442:CAH786443 CKC786442:CKD786443 CTY786442:CTZ786443 DDU786442:DDV786443 DNQ786442:DNR786443 DXM786442:DXN786443 EHI786442:EHJ786443 ERE786442:ERF786443 FBA786442:FBB786443 FKW786442:FKX786443 FUS786442:FUT786443 GEO786442:GEP786443 GOK786442:GOL786443 GYG786442:GYH786443 HIC786442:HID786443 HRY786442:HRZ786443 IBU786442:IBV786443 ILQ786442:ILR786443 IVM786442:IVN786443 JFI786442:JFJ786443 JPE786442:JPF786443 JZA786442:JZB786443 KIW786442:KIX786443 KSS786442:KST786443 LCO786442:LCP786443 LMK786442:LML786443 LWG786442:LWH786443 MGC786442:MGD786443 MPY786442:MPZ786443 MZU786442:MZV786443 NJQ786442:NJR786443 NTM786442:NTN786443 ODI786442:ODJ786443 ONE786442:ONF786443 OXA786442:OXB786443 PGW786442:PGX786443 PQS786442:PQT786443 QAO786442:QAP786443 QKK786442:QKL786443 QUG786442:QUH786443 REC786442:RED786443 RNY786442:RNZ786443 RXU786442:RXV786443 SHQ786442:SHR786443 SRM786442:SRN786443 TBI786442:TBJ786443 TLE786442:TLF786443 TVA786442:TVB786443 UEW786442:UEX786443 UOS786442:UOT786443 UYO786442:UYP786443 VIK786442:VIL786443 VSG786442:VSH786443 WCC786442:WCD786443 WLY786442:WLZ786443 WVU786442:WVV786443 M851978:N851979 JI851978:JJ851979 TE851978:TF851979 ADA851978:ADB851979 AMW851978:AMX851979 AWS851978:AWT851979 BGO851978:BGP851979 BQK851978:BQL851979 CAG851978:CAH851979 CKC851978:CKD851979 CTY851978:CTZ851979 DDU851978:DDV851979 DNQ851978:DNR851979 DXM851978:DXN851979 EHI851978:EHJ851979 ERE851978:ERF851979 FBA851978:FBB851979 FKW851978:FKX851979 FUS851978:FUT851979 GEO851978:GEP851979 GOK851978:GOL851979 GYG851978:GYH851979 HIC851978:HID851979 HRY851978:HRZ851979 IBU851978:IBV851979 ILQ851978:ILR851979 IVM851978:IVN851979 JFI851978:JFJ851979 JPE851978:JPF851979 JZA851978:JZB851979 KIW851978:KIX851979 KSS851978:KST851979 LCO851978:LCP851979 LMK851978:LML851979 LWG851978:LWH851979 MGC851978:MGD851979 MPY851978:MPZ851979 MZU851978:MZV851979 NJQ851978:NJR851979 NTM851978:NTN851979 ODI851978:ODJ851979 ONE851978:ONF851979 OXA851978:OXB851979 PGW851978:PGX851979 PQS851978:PQT851979 QAO851978:QAP851979 QKK851978:QKL851979 QUG851978:QUH851979 REC851978:RED851979 RNY851978:RNZ851979 RXU851978:RXV851979 SHQ851978:SHR851979 SRM851978:SRN851979 TBI851978:TBJ851979 TLE851978:TLF851979 TVA851978:TVB851979 UEW851978:UEX851979 UOS851978:UOT851979 UYO851978:UYP851979 VIK851978:VIL851979 VSG851978:VSH851979 WCC851978:WCD851979 WLY851978:WLZ851979 WVU851978:WVV851979 M917514:N917515 JI917514:JJ917515 TE917514:TF917515 ADA917514:ADB917515 AMW917514:AMX917515 AWS917514:AWT917515 BGO917514:BGP917515 BQK917514:BQL917515 CAG917514:CAH917515 CKC917514:CKD917515 CTY917514:CTZ917515 DDU917514:DDV917515 DNQ917514:DNR917515 DXM917514:DXN917515 EHI917514:EHJ917515 ERE917514:ERF917515 FBA917514:FBB917515 FKW917514:FKX917515 FUS917514:FUT917515 GEO917514:GEP917515 GOK917514:GOL917515 GYG917514:GYH917515 HIC917514:HID917515 HRY917514:HRZ917515 IBU917514:IBV917515 ILQ917514:ILR917515 IVM917514:IVN917515 JFI917514:JFJ917515 JPE917514:JPF917515 JZA917514:JZB917515 KIW917514:KIX917515 KSS917514:KST917515 LCO917514:LCP917515 LMK917514:LML917515 LWG917514:LWH917515 MGC917514:MGD917515 MPY917514:MPZ917515 MZU917514:MZV917515 NJQ917514:NJR917515 NTM917514:NTN917515 ODI917514:ODJ917515 ONE917514:ONF917515 OXA917514:OXB917515 PGW917514:PGX917515 PQS917514:PQT917515 QAO917514:QAP917515 QKK917514:QKL917515 QUG917514:QUH917515 REC917514:RED917515 RNY917514:RNZ917515 RXU917514:RXV917515 SHQ917514:SHR917515 SRM917514:SRN917515 TBI917514:TBJ917515 TLE917514:TLF917515 TVA917514:TVB917515 UEW917514:UEX917515 UOS917514:UOT917515 UYO917514:UYP917515 VIK917514:VIL917515 VSG917514:VSH917515 WCC917514:WCD917515 WLY917514:WLZ917515 WVU917514:WVV917515 M983050:N983051 JI983050:JJ983051 TE983050:TF983051 ADA983050:ADB983051 AMW983050:AMX983051 AWS983050:AWT983051 BGO983050:BGP983051 BQK983050:BQL983051 CAG983050:CAH983051 CKC983050:CKD983051 CTY983050:CTZ983051 DDU983050:DDV983051 DNQ983050:DNR983051 DXM983050:DXN983051 EHI983050:EHJ983051 ERE983050:ERF983051 FBA983050:FBB983051 FKW983050:FKX983051 FUS983050:FUT983051 GEO983050:GEP983051 GOK983050:GOL983051 GYG983050:GYH983051 HIC983050:HID983051 HRY983050:HRZ983051 IBU983050:IBV983051 ILQ983050:ILR983051 IVM983050:IVN983051 JFI983050:JFJ983051 JPE983050:JPF983051 JZA983050:JZB983051 KIW983050:KIX983051 KSS983050:KST983051 LCO983050:LCP983051 LMK983050:LML983051 LWG983050:LWH983051 MGC983050:MGD983051 MPY983050:MPZ983051 MZU983050:MZV983051 NJQ983050:NJR983051 NTM983050:NTN983051 ODI983050:ODJ983051 ONE983050:ONF983051 OXA983050:OXB983051 PGW983050:PGX983051 PQS983050:PQT983051 QAO983050:QAP983051 QKK983050:QKL983051 QUG983050:QUH983051 REC983050:RED983051 RNY983050:RNZ983051 RXU983050:RXV983051 SHQ983050:SHR983051 SRM983050:SRN983051 TBI983050:TBJ983051 TLE983050:TLF983051 TVA983050:TVB983051 UEW983050:UEX983051 UOS983050:UOT983051 UYO983050:UYP983051 VIK983050:VIL983051 VSG983050:VSH983051 WCC983050:WCD983051 WLY983050:WLZ983051 WVU983050:WVV983051">
      <formula1>Impacto</formula1>
    </dataValidation>
    <dataValidation type="list" showInputMessage="1" showErrorMessage="1" sqref="L10:L11 JH10:JH11 TD10:TD11 ACZ10:ACZ11 AMV10:AMV11 AWR10:AWR11 BGN10:BGN11 BQJ10:BQJ11 CAF10:CAF11 CKB10:CKB11 CTX10:CTX11 DDT10:DDT11 DNP10:DNP11 DXL10:DXL11 EHH10:EHH11 ERD10:ERD11 FAZ10:FAZ11 FKV10:FKV11 FUR10:FUR11 GEN10:GEN11 GOJ10:GOJ11 GYF10:GYF11 HIB10:HIB11 HRX10:HRX11 IBT10:IBT11 ILP10:ILP11 IVL10:IVL11 JFH10:JFH11 JPD10:JPD11 JYZ10:JYZ11 KIV10:KIV11 KSR10:KSR11 LCN10:LCN11 LMJ10:LMJ11 LWF10:LWF11 MGB10:MGB11 MPX10:MPX11 MZT10:MZT11 NJP10:NJP11 NTL10:NTL11 ODH10:ODH11 OND10:OND11 OWZ10:OWZ11 PGV10:PGV11 PQR10:PQR11 QAN10:QAN11 QKJ10:QKJ11 QUF10:QUF11 REB10:REB11 RNX10:RNX11 RXT10:RXT11 SHP10:SHP11 SRL10:SRL11 TBH10:TBH11 TLD10:TLD11 TUZ10:TUZ11 UEV10:UEV11 UOR10:UOR11 UYN10:UYN11 VIJ10:VIJ11 VSF10:VSF11 WCB10:WCB11 WLX10:WLX11 WVT10:WVT11 L65546:L65547 JH65546:JH65547 TD65546:TD65547 ACZ65546:ACZ65547 AMV65546:AMV65547 AWR65546:AWR65547 BGN65546:BGN65547 BQJ65546:BQJ65547 CAF65546:CAF65547 CKB65546:CKB65547 CTX65546:CTX65547 DDT65546:DDT65547 DNP65546:DNP65547 DXL65546:DXL65547 EHH65546:EHH65547 ERD65546:ERD65547 FAZ65546:FAZ65547 FKV65546:FKV65547 FUR65546:FUR65547 GEN65546:GEN65547 GOJ65546:GOJ65547 GYF65546:GYF65547 HIB65546:HIB65547 HRX65546:HRX65547 IBT65546:IBT65547 ILP65546:ILP65547 IVL65546:IVL65547 JFH65546:JFH65547 JPD65546:JPD65547 JYZ65546:JYZ65547 KIV65546:KIV65547 KSR65546:KSR65547 LCN65546:LCN65547 LMJ65546:LMJ65547 LWF65546:LWF65547 MGB65546:MGB65547 MPX65546:MPX65547 MZT65546:MZT65547 NJP65546:NJP65547 NTL65546:NTL65547 ODH65546:ODH65547 OND65546:OND65547 OWZ65546:OWZ65547 PGV65546:PGV65547 PQR65546:PQR65547 QAN65546:QAN65547 QKJ65546:QKJ65547 QUF65546:QUF65547 REB65546:REB65547 RNX65546:RNX65547 RXT65546:RXT65547 SHP65546:SHP65547 SRL65546:SRL65547 TBH65546:TBH65547 TLD65546:TLD65547 TUZ65546:TUZ65547 UEV65546:UEV65547 UOR65546:UOR65547 UYN65546:UYN65547 VIJ65546:VIJ65547 VSF65546:VSF65547 WCB65546:WCB65547 WLX65546:WLX65547 WVT65546:WVT65547 L131082:L131083 JH131082:JH131083 TD131082:TD131083 ACZ131082:ACZ131083 AMV131082:AMV131083 AWR131082:AWR131083 BGN131082:BGN131083 BQJ131082:BQJ131083 CAF131082:CAF131083 CKB131082:CKB131083 CTX131082:CTX131083 DDT131082:DDT131083 DNP131082:DNP131083 DXL131082:DXL131083 EHH131082:EHH131083 ERD131082:ERD131083 FAZ131082:FAZ131083 FKV131082:FKV131083 FUR131082:FUR131083 GEN131082:GEN131083 GOJ131082:GOJ131083 GYF131082:GYF131083 HIB131082:HIB131083 HRX131082:HRX131083 IBT131082:IBT131083 ILP131082:ILP131083 IVL131082:IVL131083 JFH131082:JFH131083 JPD131082:JPD131083 JYZ131082:JYZ131083 KIV131082:KIV131083 KSR131082:KSR131083 LCN131082:LCN131083 LMJ131082:LMJ131083 LWF131082:LWF131083 MGB131082:MGB131083 MPX131082:MPX131083 MZT131082:MZT131083 NJP131082:NJP131083 NTL131082:NTL131083 ODH131082:ODH131083 OND131082:OND131083 OWZ131082:OWZ131083 PGV131082:PGV131083 PQR131082:PQR131083 QAN131082:QAN131083 QKJ131082:QKJ131083 QUF131082:QUF131083 REB131082:REB131083 RNX131082:RNX131083 RXT131082:RXT131083 SHP131082:SHP131083 SRL131082:SRL131083 TBH131082:TBH131083 TLD131082:TLD131083 TUZ131082:TUZ131083 UEV131082:UEV131083 UOR131082:UOR131083 UYN131082:UYN131083 VIJ131082:VIJ131083 VSF131082:VSF131083 WCB131082:WCB131083 WLX131082:WLX131083 WVT131082:WVT131083 L196618:L196619 JH196618:JH196619 TD196618:TD196619 ACZ196618:ACZ196619 AMV196618:AMV196619 AWR196618:AWR196619 BGN196618:BGN196619 BQJ196618:BQJ196619 CAF196618:CAF196619 CKB196618:CKB196619 CTX196618:CTX196619 DDT196618:DDT196619 DNP196618:DNP196619 DXL196618:DXL196619 EHH196618:EHH196619 ERD196618:ERD196619 FAZ196618:FAZ196619 FKV196618:FKV196619 FUR196618:FUR196619 GEN196618:GEN196619 GOJ196618:GOJ196619 GYF196618:GYF196619 HIB196618:HIB196619 HRX196618:HRX196619 IBT196618:IBT196619 ILP196618:ILP196619 IVL196618:IVL196619 JFH196618:JFH196619 JPD196618:JPD196619 JYZ196618:JYZ196619 KIV196618:KIV196619 KSR196618:KSR196619 LCN196618:LCN196619 LMJ196618:LMJ196619 LWF196618:LWF196619 MGB196618:MGB196619 MPX196618:MPX196619 MZT196618:MZT196619 NJP196618:NJP196619 NTL196618:NTL196619 ODH196618:ODH196619 OND196618:OND196619 OWZ196618:OWZ196619 PGV196618:PGV196619 PQR196618:PQR196619 QAN196618:QAN196619 QKJ196618:QKJ196619 QUF196618:QUF196619 REB196618:REB196619 RNX196618:RNX196619 RXT196618:RXT196619 SHP196618:SHP196619 SRL196618:SRL196619 TBH196618:TBH196619 TLD196618:TLD196619 TUZ196618:TUZ196619 UEV196618:UEV196619 UOR196618:UOR196619 UYN196618:UYN196619 VIJ196618:VIJ196619 VSF196618:VSF196619 WCB196618:WCB196619 WLX196618:WLX196619 WVT196618:WVT196619 L262154:L262155 JH262154:JH262155 TD262154:TD262155 ACZ262154:ACZ262155 AMV262154:AMV262155 AWR262154:AWR262155 BGN262154:BGN262155 BQJ262154:BQJ262155 CAF262154:CAF262155 CKB262154:CKB262155 CTX262154:CTX262155 DDT262154:DDT262155 DNP262154:DNP262155 DXL262154:DXL262155 EHH262154:EHH262155 ERD262154:ERD262155 FAZ262154:FAZ262155 FKV262154:FKV262155 FUR262154:FUR262155 GEN262154:GEN262155 GOJ262154:GOJ262155 GYF262154:GYF262155 HIB262154:HIB262155 HRX262154:HRX262155 IBT262154:IBT262155 ILP262154:ILP262155 IVL262154:IVL262155 JFH262154:JFH262155 JPD262154:JPD262155 JYZ262154:JYZ262155 KIV262154:KIV262155 KSR262154:KSR262155 LCN262154:LCN262155 LMJ262154:LMJ262155 LWF262154:LWF262155 MGB262154:MGB262155 MPX262154:MPX262155 MZT262154:MZT262155 NJP262154:NJP262155 NTL262154:NTL262155 ODH262154:ODH262155 OND262154:OND262155 OWZ262154:OWZ262155 PGV262154:PGV262155 PQR262154:PQR262155 QAN262154:QAN262155 QKJ262154:QKJ262155 QUF262154:QUF262155 REB262154:REB262155 RNX262154:RNX262155 RXT262154:RXT262155 SHP262154:SHP262155 SRL262154:SRL262155 TBH262154:TBH262155 TLD262154:TLD262155 TUZ262154:TUZ262155 UEV262154:UEV262155 UOR262154:UOR262155 UYN262154:UYN262155 VIJ262154:VIJ262155 VSF262154:VSF262155 WCB262154:WCB262155 WLX262154:WLX262155 WVT262154:WVT262155 L327690:L327691 JH327690:JH327691 TD327690:TD327691 ACZ327690:ACZ327691 AMV327690:AMV327691 AWR327690:AWR327691 BGN327690:BGN327691 BQJ327690:BQJ327691 CAF327690:CAF327691 CKB327690:CKB327691 CTX327690:CTX327691 DDT327690:DDT327691 DNP327690:DNP327691 DXL327690:DXL327691 EHH327690:EHH327691 ERD327690:ERD327691 FAZ327690:FAZ327691 FKV327690:FKV327691 FUR327690:FUR327691 GEN327690:GEN327691 GOJ327690:GOJ327691 GYF327690:GYF327691 HIB327690:HIB327691 HRX327690:HRX327691 IBT327690:IBT327691 ILP327690:ILP327691 IVL327690:IVL327691 JFH327690:JFH327691 JPD327690:JPD327691 JYZ327690:JYZ327691 KIV327690:KIV327691 KSR327690:KSR327691 LCN327690:LCN327691 LMJ327690:LMJ327691 LWF327690:LWF327691 MGB327690:MGB327691 MPX327690:MPX327691 MZT327690:MZT327691 NJP327690:NJP327691 NTL327690:NTL327691 ODH327690:ODH327691 OND327690:OND327691 OWZ327690:OWZ327691 PGV327690:PGV327691 PQR327690:PQR327691 QAN327690:QAN327691 QKJ327690:QKJ327691 QUF327690:QUF327691 REB327690:REB327691 RNX327690:RNX327691 RXT327690:RXT327691 SHP327690:SHP327691 SRL327690:SRL327691 TBH327690:TBH327691 TLD327690:TLD327691 TUZ327690:TUZ327691 UEV327690:UEV327691 UOR327690:UOR327691 UYN327690:UYN327691 VIJ327690:VIJ327691 VSF327690:VSF327691 WCB327690:WCB327691 WLX327690:WLX327691 WVT327690:WVT327691 L393226:L393227 JH393226:JH393227 TD393226:TD393227 ACZ393226:ACZ393227 AMV393226:AMV393227 AWR393226:AWR393227 BGN393226:BGN393227 BQJ393226:BQJ393227 CAF393226:CAF393227 CKB393226:CKB393227 CTX393226:CTX393227 DDT393226:DDT393227 DNP393226:DNP393227 DXL393226:DXL393227 EHH393226:EHH393227 ERD393226:ERD393227 FAZ393226:FAZ393227 FKV393226:FKV393227 FUR393226:FUR393227 GEN393226:GEN393227 GOJ393226:GOJ393227 GYF393226:GYF393227 HIB393226:HIB393227 HRX393226:HRX393227 IBT393226:IBT393227 ILP393226:ILP393227 IVL393226:IVL393227 JFH393226:JFH393227 JPD393226:JPD393227 JYZ393226:JYZ393227 KIV393226:KIV393227 KSR393226:KSR393227 LCN393226:LCN393227 LMJ393226:LMJ393227 LWF393226:LWF393227 MGB393226:MGB393227 MPX393226:MPX393227 MZT393226:MZT393227 NJP393226:NJP393227 NTL393226:NTL393227 ODH393226:ODH393227 OND393226:OND393227 OWZ393226:OWZ393227 PGV393226:PGV393227 PQR393226:PQR393227 QAN393226:QAN393227 QKJ393226:QKJ393227 QUF393226:QUF393227 REB393226:REB393227 RNX393226:RNX393227 RXT393226:RXT393227 SHP393226:SHP393227 SRL393226:SRL393227 TBH393226:TBH393227 TLD393226:TLD393227 TUZ393226:TUZ393227 UEV393226:UEV393227 UOR393226:UOR393227 UYN393226:UYN393227 VIJ393226:VIJ393227 VSF393226:VSF393227 WCB393226:WCB393227 WLX393226:WLX393227 WVT393226:WVT393227 L458762:L458763 JH458762:JH458763 TD458762:TD458763 ACZ458762:ACZ458763 AMV458762:AMV458763 AWR458762:AWR458763 BGN458762:BGN458763 BQJ458762:BQJ458763 CAF458762:CAF458763 CKB458762:CKB458763 CTX458762:CTX458763 DDT458762:DDT458763 DNP458762:DNP458763 DXL458762:DXL458763 EHH458762:EHH458763 ERD458762:ERD458763 FAZ458762:FAZ458763 FKV458762:FKV458763 FUR458762:FUR458763 GEN458762:GEN458763 GOJ458762:GOJ458763 GYF458762:GYF458763 HIB458762:HIB458763 HRX458762:HRX458763 IBT458762:IBT458763 ILP458762:ILP458763 IVL458762:IVL458763 JFH458762:JFH458763 JPD458762:JPD458763 JYZ458762:JYZ458763 KIV458762:KIV458763 KSR458762:KSR458763 LCN458762:LCN458763 LMJ458762:LMJ458763 LWF458762:LWF458763 MGB458762:MGB458763 MPX458762:MPX458763 MZT458762:MZT458763 NJP458762:NJP458763 NTL458762:NTL458763 ODH458762:ODH458763 OND458762:OND458763 OWZ458762:OWZ458763 PGV458762:PGV458763 PQR458762:PQR458763 QAN458762:QAN458763 QKJ458762:QKJ458763 QUF458762:QUF458763 REB458762:REB458763 RNX458762:RNX458763 RXT458762:RXT458763 SHP458762:SHP458763 SRL458762:SRL458763 TBH458762:TBH458763 TLD458762:TLD458763 TUZ458762:TUZ458763 UEV458762:UEV458763 UOR458762:UOR458763 UYN458762:UYN458763 VIJ458762:VIJ458763 VSF458762:VSF458763 WCB458762:WCB458763 WLX458762:WLX458763 WVT458762:WVT458763 L524298:L524299 JH524298:JH524299 TD524298:TD524299 ACZ524298:ACZ524299 AMV524298:AMV524299 AWR524298:AWR524299 BGN524298:BGN524299 BQJ524298:BQJ524299 CAF524298:CAF524299 CKB524298:CKB524299 CTX524298:CTX524299 DDT524298:DDT524299 DNP524298:DNP524299 DXL524298:DXL524299 EHH524298:EHH524299 ERD524298:ERD524299 FAZ524298:FAZ524299 FKV524298:FKV524299 FUR524298:FUR524299 GEN524298:GEN524299 GOJ524298:GOJ524299 GYF524298:GYF524299 HIB524298:HIB524299 HRX524298:HRX524299 IBT524298:IBT524299 ILP524298:ILP524299 IVL524298:IVL524299 JFH524298:JFH524299 JPD524298:JPD524299 JYZ524298:JYZ524299 KIV524298:KIV524299 KSR524298:KSR524299 LCN524298:LCN524299 LMJ524298:LMJ524299 LWF524298:LWF524299 MGB524298:MGB524299 MPX524298:MPX524299 MZT524298:MZT524299 NJP524298:NJP524299 NTL524298:NTL524299 ODH524298:ODH524299 OND524298:OND524299 OWZ524298:OWZ524299 PGV524298:PGV524299 PQR524298:PQR524299 QAN524298:QAN524299 QKJ524298:QKJ524299 QUF524298:QUF524299 REB524298:REB524299 RNX524298:RNX524299 RXT524298:RXT524299 SHP524298:SHP524299 SRL524298:SRL524299 TBH524298:TBH524299 TLD524298:TLD524299 TUZ524298:TUZ524299 UEV524298:UEV524299 UOR524298:UOR524299 UYN524298:UYN524299 VIJ524298:VIJ524299 VSF524298:VSF524299 WCB524298:WCB524299 WLX524298:WLX524299 WVT524298:WVT524299 L589834:L589835 JH589834:JH589835 TD589834:TD589835 ACZ589834:ACZ589835 AMV589834:AMV589835 AWR589834:AWR589835 BGN589834:BGN589835 BQJ589834:BQJ589835 CAF589834:CAF589835 CKB589834:CKB589835 CTX589834:CTX589835 DDT589834:DDT589835 DNP589834:DNP589835 DXL589834:DXL589835 EHH589834:EHH589835 ERD589834:ERD589835 FAZ589834:FAZ589835 FKV589834:FKV589835 FUR589834:FUR589835 GEN589834:GEN589835 GOJ589834:GOJ589835 GYF589834:GYF589835 HIB589834:HIB589835 HRX589834:HRX589835 IBT589834:IBT589835 ILP589834:ILP589835 IVL589834:IVL589835 JFH589834:JFH589835 JPD589834:JPD589835 JYZ589834:JYZ589835 KIV589834:KIV589835 KSR589834:KSR589835 LCN589834:LCN589835 LMJ589834:LMJ589835 LWF589834:LWF589835 MGB589834:MGB589835 MPX589834:MPX589835 MZT589834:MZT589835 NJP589834:NJP589835 NTL589834:NTL589835 ODH589834:ODH589835 OND589834:OND589835 OWZ589834:OWZ589835 PGV589834:PGV589835 PQR589834:PQR589835 QAN589834:QAN589835 QKJ589834:QKJ589835 QUF589834:QUF589835 REB589834:REB589835 RNX589834:RNX589835 RXT589834:RXT589835 SHP589834:SHP589835 SRL589834:SRL589835 TBH589834:TBH589835 TLD589834:TLD589835 TUZ589834:TUZ589835 UEV589834:UEV589835 UOR589834:UOR589835 UYN589834:UYN589835 VIJ589834:VIJ589835 VSF589834:VSF589835 WCB589834:WCB589835 WLX589834:WLX589835 WVT589834:WVT589835 L655370:L655371 JH655370:JH655371 TD655370:TD655371 ACZ655370:ACZ655371 AMV655370:AMV655371 AWR655370:AWR655371 BGN655370:BGN655371 BQJ655370:BQJ655371 CAF655370:CAF655371 CKB655370:CKB655371 CTX655370:CTX655371 DDT655370:DDT655371 DNP655370:DNP655371 DXL655370:DXL655371 EHH655370:EHH655371 ERD655370:ERD655371 FAZ655370:FAZ655371 FKV655370:FKV655371 FUR655370:FUR655371 GEN655370:GEN655371 GOJ655370:GOJ655371 GYF655370:GYF655371 HIB655370:HIB655371 HRX655370:HRX655371 IBT655370:IBT655371 ILP655370:ILP655371 IVL655370:IVL655371 JFH655370:JFH655371 JPD655370:JPD655371 JYZ655370:JYZ655371 KIV655370:KIV655371 KSR655370:KSR655371 LCN655370:LCN655371 LMJ655370:LMJ655371 LWF655370:LWF655371 MGB655370:MGB655371 MPX655370:MPX655371 MZT655370:MZT655371 NJP655370:NJP655371 NTL655370:NTL655371 ODH655370:ODH655371 OND655370:OND655371 OWZ655370:OWZ655371 PGV655370:PGV655371 PQR655370:PQR655371 QAN655370:QAN655371 QKJ655370:QKJ655371 QUF655370:QUF655371 REB655370:REB655371 RNX655370:RNX655371 RXT655370:RXT655371 SHP655370:SHP655371 SRL655370:SRL655371 TBH655370:TBH655371 TLD655370:TLD655371 TUZ655370:TUZ655371 UEV655370:UEV655371 UOR655370:UOR655371 UYN655370:UYN655371 VIJ655370:VIJ655371 VSF655370:VSF655371 WCB655370:WCB655371 WLX655370:WLX655371 WVT655370:WVT655371 L720906:L720907 JH720906:JH720907 TD720906:TD720907 ACZ720906:ACZ720907 AMV720906:AMV720907 AWR720906:AWR720907 BGN720906:BGN720907 BQJ720906:BQJ720907 CAF720906:CAF720907 CKB720906:CKB720907 CTX720906:CTX720907 DDT720906:DDT720907 DNP720906:DNP720907 DXL720906:DXL720907 EHH720906:EHH720907 ERD720906:ERD720907 FAZ720906:FAZ720907 FKV720906:FKV720907 FUR720906:FUR720907 GEN720906:GEN720907 GOJ720906:GOJ720907 GYF720906:GYF720907 HIB720906:HIB720907 HRX720906:HRX720907 IBT720906:IBT720907 ILP720906:ILP720907 IVL720906:IVL720907 JFH720906:JFH720907 JPD720906:JPD720907 JYZ720906:JYZ720907 KIV720906:KIV720907 KSR720906:KSR720907 LCN720906:LCN720907 LMJ720906:LMJ720907 LWF720906:LWF720907 MGB720906:MGB720907 MPX720906:MPX720907 MZT720906:MZT720907 NJP720906:NJP720907 NTL720906:NTL720907 ODH720906:ODH720907 OND720906:OND720907 OWZ720906:OWZ720907 PGV720906:PGV720907 PQR720906:PQR720907 QAN720906:QAN720907 QKJ720906:QKJ720907 QUF720906:QUF720907 REB720906:REB720907 RNX720906:RNX720907 RXT720906:RXT720907 SHP720906:SHP720907 SRL720906:SRL720907 TBH720906:TBH720907 TLD720906:TLD720907 TUZ720906:TUZ720907 UEV720906:UEV720907 UOR720906:UOR720907 UYN720906:UYN720907 VIJ720906:VIJ720907 VSF720906:VSF720907 WCB720906:WCB720907 WLX720906:WLX720907 WVT720906:WVT720907 L786442:L786443 JH786442:JH786443 TD786442:TD786443 ACZ786442:ACZ786443 AMV786442:AMV786443 AWR786442:AWR786443 BGN786442:BGN786443 BQJ786442:BQJ786443 CAF786442:CAF786443 CKB786442:CKB786443 CTX786442:CTX786443 DDT786442:DDT786443 DNP786442:DNP786443 DXL786442:DXL786443 EHH786442:EHH786443 ERD786442:ERD786443 FAZ786442:FAZ786443 FKV786442:FKV786443 FUR786442:FUR786443 GEN786442:GEN786443 GOJ786442:GOJ786443 GYF786442:GYF786443 HIB786442:HIB786443 HRX786442:HRX786443 IBT786442:IBT786443 ILP786442:ILP786443 IVL786442:IVL786443 JFH786442:JFH786443 JPD786442:JPD786443 JYZ786442:JYZ786443 KIV786442:KIV786443 KSR786442:KSR786443 LCN786442:LCN786443 LMJ786442:LMJ786443 LWF786442:LWF786443 MGB786442:MGB786443 MPX786442:MPX786443 MZT786442:MZT786443 NJP786442:NJP786443 NTL786442:NTL786443 ODH786442:ODH786443 OND786442:OND786443 OWZ786442:OWZ786443 PGV786442:PGV786443 PQR786442:PQR786443 QAN786442:QAN786443 QKJ786442:QKJ786443 QUF786442:QUF786443 REB786442:REB786443 RNX786442:RNX786443 RXT786442:RXT786443 SHP786442:SHP786443 SRL786442:SRL786443 TBH786442:TBH786443 TLD786442:TLD786443 TUZ786442:TUZ786443 UEV786442:UEV786443 UOR786442:UOR786443 UYN786442:UYN786443 VIJ786442:VIJ786443 VSF786442:VSF786443 WCB786442:WCB786443 WLX786442:WLX786443 WVT786442:WVT786443 L851978:L851979 JH851978:JH851979 TD851978:TD851979 ACZ851978:ACZ851979 AMV851978:AMV851979 AWR851978:AWR851979 BGN851978:BGN851979 BQJ851978:BQJ851979 CAF851978:CAF851979 CKB851978:CKB851979 CTX851978:CTX851979 DDT851978:DDT851979 DNP851978:DNP851979 DXL851978:DXL851979 EHH851978:EHH851979 ERD851978:ERD851979 FAZ851978:FAZ851979 FKV851978:FKV851979 FUR851978:FUR851979 GEN851978:GEN851979 GOJ851978:GOJ851979 GYF851978:GYF851979 HIB851978:HIB851979 HRX851978:HRX851979 IBT851978:IBT851979 ILP851978:ILP851979 IVL851978:IVL851979 JFH851978:JFH851979 JPD851978:JPD851979 JYZ851978:JYZ851979 KIV851978:KIV851979 KSR851978:KSR851979 LCN851978:LCN851979 LMJ851978:LMJ851979 LWF851978:LWF851979 MGB851978:MGB851979 MPX851978:MPX851979 MZT851978:MZT851979 NJP851978:NJP851979 NTL851978:NTL851979 ODH851978:ODH851979 OND851978:OND851979 OWZ851978:OWZ851979 PGV851978:PGV851979 PQR851978:PQR851979 QAN851978:QAN851979 QKJ851978:QKJ851979 QUF851978:QUF851979 REB851978:REB851979 RNX851978:RNX851979 RXT851978:RXT851979 SHP851978:SHP851979 SRL851978:SRL851979 TBH851978:TBH851979 TLD851978:TLD851979 TUZ851978:TUZ851979 UEV851978:UEV851979 UOR851978:UOR851979 UYN851978:UYN851979 VIJ851978:VIJ851979 VSF851978:VSF851979 WCB851978:WCB851979 WLX851978:WLX851979 WVT851978:WVT851979 L917514:L917515 JH917514:JH917515 TD917514:TD917515 ACZ917514:ACZ917515 AMV917514:AMV917515 AWR917514:AWR917515 BGN917514:BGN917515 BQJ917514:BQJ917515 CAF917514:CAF917515 CKB917514:CKB917515 CTX917514:CTX917515 DDT917514:DDT917515 DNP917514:DNP917515 DXL917514:DXL917515 EHH917514:EHH917515 ERD917514:ERD917515 FAZ917514:FAZ917515 FKV917514:FKV917515 FUR917514:FUR917515 GEN917514:GEN917515 GOJ917514:GOJ917515 GYF917514:GYF917515 HIB917514:HIB917515 HRX917514:HRX917515 IBT917514:IBT917515 ILP917514:ILP917515 IVL917514:IVL917515 JFH917514:JFH917515 JPD917514:JPD917515 JYZ917514:JYZ917515 KIV917514:KIV917515 KSR917514:KSR917515 LCN917514:LCN917515 LMJ917514:LMJ917515 LWF917514:LWF917515 MGB917514:MGB917515 MPX917514:MPX917515 MZT917514:MZT917515 NJP917514:NJP917515 NTL917514:NTL917515 ODH917514:ODH917515 OND917514:OND917515 OWZ917514:OWZ917515 PGV917514:PGV917515 PQR917514:PQR917515 QAN917514:QAN917515 QKJ917514:QKJ917515 QUF917514:QUF917515 REB917514:REB917515 RNX917514:RNX917515 RXT917514:RXT917515 SHP917514:SHP917515 SRL917514:SRL917515 TBH917514:TBH917515 TLD917514:TLD917515 TUZ917514:TUZ917515 UEV917514:UEV917515 UOR917514:UOR917515 UYN917514:UYN917515 VIJ917514:VIJ917515 VSF917514:VSF917515 WCB917514:WCB917515 WLX917514:WLX917515 WVT917514:WVT917515 L983050:L983051 JH983050:JH983051 TD983050:TD983051 ACZ983050:ACZ983051 AMV983050:AMV983051 AWR983050:AWR983051 BGN983050:BGN983051 BQJ983050:BQJ983051 CAF983050:CAF983051 CKB983050:CKB983051 CTX983050:CTX983051 DDT983050:DDT983051 DNP983050:DNP983051 DXL983050:DXL983051 EHH983050:EHH983051 ERD983050:ERD983051 FAZ983050:FAZ983051 FKV983050:FKV983051 FUR983050:FUR983051 GEN983050:GEN983051 GOJ983050:GOJ983051 GYF983050:GYF983051 HIB983050:HIB983051 HRX983050:HRX983051 IBT983050:IBT983051 ILP983050:ILP983051 IVL983050:IVL983051 JFH983050:JFH983051 JPD983050:JPD983051 JYZ983050:JYZ983051 KIV983050:KIV983051 KSR983050:KSR983051 LCN983050:LCN983051 LMJ983050:LMJ983051 LWF983050:LWF983051 MGB983050:MGB983051 MPX983050:MPX983051 MZT983050:MZT983051 NJP983050:NJP983051 NTL983050:NTL983051 ODH983050:ODH983051 OND983050:OND983051 OWZ983050:OWZ983051 PGV983050:PGV983051 PQR983050:PQR983051 QAN983050:QAN983051 QKJ983050:QKJ983051 QUF983050:QUF983051 REB983050:REB983051 RNX983050:RNX983051 RXT983050:RXT983051 SHP983050:SHP983051 SRL983050:SRL983051 TBH983050:TBH983051 TLD983050:TLD983051 TUZ983050:TUZ983051 UEV983050:UEV983051 UOR983050:UOR983051 UYN983050:UYN983051 VIJ983050:VIJ983051 VSF983050:VSF983051 WCB983050:WCB983051 WLX983050:WLX983051 WVT983050:WVT983051">
      <formula1>Probabilidad</formula1>
    </dataValidation>
    <dataValidation type="list" allowBlank="1" showInputMessage="1" showErrorMessage="1" sqref="L6 JH6 TD6 ACZ6 AMV6 AWR6 BGN6 BQJ6 CAF6 CKB6 CTX6 DDT6 DNP6 DXL6 EHH6 ERD6 FAZ6 FKV6 FUR6 GEN6 GOJ6 GYF6 HIB6 HRX6 IBT6 ILP6 IVL6 JFH6 JPD6 JYZ6 KIV6 KSR6 LCN6 LMJ6 LWF6 MGB6 MPX6 MZT6 NJP6 NTL6 ODH6 OND6 OWZ6 PGV6 PQR6 QAN6 QKJ6 QUF6 REB6 RNX6 RXT6 SHP6 SRL6 TBH6 TLD6 TUZ6 UEV6 UOR6 UYN6 VIJ6 VSF6 WCB6 WLX6 WVT6 L65542 JH65542 TD65542 ACZ65542 AMV65542 AWR65542 BGN65542 BQJ65542 CAF65542 CKB65542 CTX65542 DDT65542 DNP65542 DXL65542 EHH65542 ERD65542 FAZ65542 FKV65542 FUR65542 GEN65542 GOJ65542 GYF65542 HIB65542 HRX65542 IBT65542 ILP65542 IVL65542 JFH65542 JPD65542 JYZ65542 KIV65542 KSR65542 LCN65542 LMJ65542 LWF65542 MGB65542 MPX65542 MZT65542 NJP65542 NTL65542 ODH65542 OND65542 OWZ65542 PGV65542 PQR65542 QAN65542 QKJ65542 QUF65542 REB65542 RNX65542 RXT65542 SHP65542 SRL65542 TBH65542 TLD65542 TUZ65542 UEV65542 UOR65542 UYN65542 VIJ65542 VSF65542 WCB65542 WLX65542 WVT65542 L131078 JH131078 TD131078 ACZ131078 AMV131078 AWR131078 BGN131078 BQJ131078 CAF131078 CKB131078 CTX131078 DDT131078 DNP131078 DXL131078 EHH131078 ERD131078 FAZ131078 FKV131078 FUR131078 GEN131078 GOJ131078 GYF131078 HIB131078 HRX131078 IBT131078 ILP131078 IVL131078 JFH131078 JPD131078 JYZ131078 KIV131078 KSR131078 LCN131078 LMJ131078 LWF131078 MGB131078 MPX131078 MZT131078 NJP131078 NTL131078 ODH131078 OND131078 OWZ131078 PGV131078 PQR131078 QAN131078 QKJ131078 QUF131078 REB131078 RNX131078 RXT131078 SHP131078 SRL131078 TBH131078 TLD131078 TUZ131078 UEV131078 UOR131078 UYN131078 VIJ131078 VSF131078 WCB131078 WLX131078 WVT131078 L196614 JH196614 TD196614 ACZ196614 AMV196614 AWR196614 BGN196614 BQJ196614 CAF196614 CKB196614 CTX196614 DDT196614 DNP196614 DXL196614 EHH196614 ERD196614 FAZ196614 FKV196614 FUR196614 GEN196614 GOJ196614 GYF196614 HIB196614 HRX196614 IBT196614 ILP196614 IVL196614 JFH196614 JPD196614 JYZ196614 KIV196614 KSR196614 LCN196614 LMJ196614 LWF196614 MGB196614 MPX196614 MZT196614 NJP196614 NTL196614 ODH196614 OND196614 OWZ196614 PGV196614 PQR196614 QAN196614 QKJ196614 QUF196614 REB196614 RNX196614 RXT196614 SHP196614 SRL196614 TBH196614 TLD196614 TUZ196614 UEV196614 UOR196614 UYN196614 VIJ196614 VSF196614 WCB196614 WLX196614 WVT196614 L262150 JH262150 TD262150 ACZ262150 AMV262150 AWR262150 BGN262150 BQJ262150 CAF262150 CKB262150 CTX262150 DDT262150 DNP262150 DXL262150 EHH262150 ERD262150 FAZ262150 FKV262150 FUR262150 GEN262150 GOJ262150 GYF262150 HIB262150 HRX262150 IBT262150 ILP262150 IVL262150 JFH262150 JPD262150 JYZ262150 KIV262150 KSR262150 LCN262150 LMJ262150 LWF262150 MGB262150 MPX262150 MZT262150 NJP262150 NTL262150 ODH262150 OND262150 OWZ262150 PGV262150 PQR262150 QAN262150 QKJ262150 QUF262150 REB262150 RNX262150 RXT262150 SHP262150 SRL262150 TBH262150 TLD262150 TUZ262150 UEV262150 UOR262150 UYN262150 VIJ262150 VSF262150 WCB262150 WLX262150 WVT262150 L327686 JH327686 TD327686 ACZ327686 AMV327686 AWR327686 BGN327686 BQJ327686 CAF327686 CKB327686 CTX327686 DDT327686 DNP327686 DXL327686 EHH327686 ERD327686 FAZ327686 FKV327686 FUR327686 GEN327686 GOJ327686 GYF327686 HIB327686 HRX327686 IBT327686 ILP327686 IVL327686 JFH327686 JPD327686 JYZ327686 KIV327686 KSR327686 LCN327686 LMJ327686 LWF327686 MGB327686 MPX327686 MZT327686 NJP327686 NTL327686 ODH327686 OND327686 OWZ327686 PGV327686 PQR327686 QAN327686 QKJ327686 QUF327686 REB327686 RNX327686 RXT327686 SHP327686 SRL327686 TBH327686 TLD327686 TUZ327686 UEV327686 UOR327686 UYN327686 VIJ327686 VSF327686 WCB327686 WLX327686 WVT327686 L393222 JH393222 TD393222 ACZ393222 AMV393222 AWR393222 BGN393222 BQJ393222 CAF393222 CKB393222 CTX393222 DDT393222 DNP393222 DXL393222 EHH393222 ERD393222 FAZ393222 FKV393222 FUR393222 GEN393222 GOJ393222 GYF393222 HIB393222 HRX393222 IBT393222 ILP393222 IVL393222 JFH393222 JPD393222 JYZ393222 KIV393222 KSR393222 LCN393222 LMJ393222 LWF393222 MGB393222 MPX393222 MZT393222 NJP393222 NTL393222 ODH393222 OND393222 OWZ393222 PGV393222 PQR393222 QAN393222 QKJ393222 QUF393222 REB393222 RNX393222 RXT393222 SHP393222 SRL393222 TBH393222 TLD393222 TUZ393222 UEV393222 UOR393222 UYN393222 VIJ393222 VSF393222 WCB393222 WLX393222 WVT393222 L458758 JH458758 TD458758 ACZ458758 AMV458758 AWR458758 BGN458758 BQJ458758 CAF458758 CKB458758 CTX458758 DDT458758 DNP458758 DXL458758 EHH458758 ERD458758 FAZ458758 FKV458758 FUR458758 GEN458758 GOJ458758 GYF458758 HIB458758 HRX458758 IBT458758 ILP458758 IVL458758 JFH458758 JPD458758 JYZ458758 KIV458758 KSR458758 LCN458758 LMJ458758 LWF458758 MGB458758 MPX458758 MZT458758 NJP458758 NTL458758 ODH458758 OND458758 OWZ458758 PGV458758 PQR458758 QAN458758 QKJ458758 QUF458758 REB458758 RNX458758 RXT458758 SHP458758 SRL458758 TBH458758 TLD458758 TUZ458758 UEV458758 UOR458758 UYN458758 VIJ458758 VSF458758 WCB458758 WLX458758 WVT458758 L524294 JH524294 TD524294 ACZ524294 AMV524294 AWR524294 BGN524294 BQJ524294 CAF524294 CKB524294 CTX524294 DDT524294 DNP524294 DXL524294 EHH524294 ERD524294 FAZ524294 FKV524294 FUR524294 GEN524294 GOJ524294 GYF524294 HIB524294 HRX524294 IBT524294 ILP524294 IVL524294 JFH524294 JPD524294 JYZ524294 KIV524294 KSR524294 LCN524294 LMJ524294 LWF524294 MGB524294 MPX524294 MZT524294 NJP524294 NTL524294 ODH524294 OND524294 OWZ524294 PGV524294 PQR524294 QAN524294 QKJ524294 QUF524294 REB524294 RNX524294 RXT524294 SHP524294 SRL524294 TBH524294 TLD524294 TUZ524294 UEV524294 UOR524294 UYN524294 VIJ524294 VSF524294 WCB524294 WLX524294 WVT524294 L589830 JH589830 TD589830 ACZ589830 AMV589830 AWR589830 BGN589830 BQJ589830 CAF589830 CKB589830 CTX589830 DDT589830 DNP589830 DXL589830 EHH589830 ERD589830 FAZ589830 FKV589830 FUR589830 GEN589830 GOJ589830 GYF589830 HIB589830 HRX589830 IBT589830 ILP589830 IVL589830 JFH589830 JPD589830 JYZ589830 KIV589830 KSR589830 LCN589830 LMJ589830 LWF589830 MGB589830 MPX589830 MZT589830 NJP589830 NTL589830 ODH589830 OND589830 OWZ589830 PGV589830 PQR589830 QAN589830 QKJ589830 QUF589830 REB589830 RNX589830 RXT589830 SHP589830 SRL589830 TBH589830 TLD589830 TUZ589830 UEV589830 UOR589830 UYN589830 VIJ589830 VSF589830 WCB589830 WLX589830 WVT589830 L655366 JH655366 TD655366 ACZ655366 AMV655366 AWR655366 BGN655366 BQJ655366 CAF655366 CKB655366 CTX655366 DDT655366 DNP655366 DXL655366 EHH655366 ERD655366 FAZ655366 FKV655366 FUR655366 GEN655366 GOJ655366 GYF655366 HIB655366 HRX655366 IBT655366 ILP655366 IVL655366 JFH655366 JPD655366 JYZ655366 KIV655366 KSR655366 LCN655366 LMJ655366 LWF655366 MGB655366 MPX655366 MZT655366 NJP655366 NTL655366 ODH655366 OND655366 OWZ655366 PGV655366 PQR655366 QAN655366 QKJ655366 QUF655366 REB655366 RNX655366 RXT655366 SHP655366 SRL655366 TBH655366 TLD655366 TUZ655366 UEV655366 UOR655366 UYN655366 VIJ655366 VSF655366 WCB655366 WLX655366 WVT655366 L720902 JH720902 TD720902 ACZ720902 AMV720902 AWR720902 BGN720902 BQJ720902 CAF720902 CKB720902 CTX720902 DDT720902 DNP720902 DXL720902 EHH720902 ERD720902 FAZ720902 FKV720902 FUR720902 GEN720902 GOJ720902 GYF720902 HIB720902 HRX720902 IBT720902 ILP720902 IVL720902 JFH720902 JPD720902 JYZ720902 KIV720902 KSR720902 LCN720902 LMJ720902 LWF720902 MGB720902 MPX720902 MZT720902 NJP720902 NTL720902 ODH720902 OND720902 OWZ720902 PGV720902 PQR720902 QAN720902 QKJ720902 QUF720902 REB720902 RNX720902 RXT720902 SHP720902 SRL720902 TBH720902 TLD720902 TUZ720902 UEV720902 UOR720902 UYN720902 VIJ720902 VSF720902 WCB720902 WLX720902 WVT720902 L786438 JH786438 TD786438 ACZ786438 AMV786438 AWR786438 BGN786438 BQJ786438 CAF786438 CKB786438 CTX786438 DDT786438 DNP786438 DXL786438 EHH786438 ERD786438 FAZ786438 FKV786438 FUR786438 GEN786438 GOJ786438 GYF786438 HIB786438 HRX786438 IBT786438 ILP786438 IVL786438 JFH786438 JPD786438 JYZ786438 KIV786438 KSR786438 LCN786438 LMJ786438 LWF786438 MGB786438 MPX786438 MZT786438 NJP786438 NTL786438 ODH786438 OND786438 OWZ786438 PGV786438 PQR786438 QAN786438 QKJ786438 QUF786438 REB786438 RNX786438 RXT786438 SHP786438 SRL786438 TBH786438 TLD786438 TUZ786438 UEV786438 UOR786438 UYN786438 VIJ786438 VSF786438 WCB786438 WLX786438 WVT786438 L851974 JH851974 TD851974 ACZ851974 AMV851974 AWR851974 BGN851974 BQJ851974 CAF851974 CKB851974 CTX851974 DDT851974 DNP851974 DXL851974 EHH851974 ERD851974 FAZ851974 FKV851974 FUR851974 GEN851974 GOJ851974 GYF851974 HIB851974 HRX851974 IBT851974 ILP851974 IVL851974 JFH851974 JPD851974 JYZ851974 KIV851974 KSR851974 LCN851974 LMJ851974 LWF851974 MGB851974 MPX851974 MZT851974 NJP851974 NTL851974 ODH851974 OND851974 OWZ851974 PGV851974 PQR851974 QAN851974 QKJ851974 QUF851974 REB851974 RNX851974 RXT851974 SHP851974 SRL851974 TBH851974 TLD851974 TUZ851974 UEV851974 UOR851974 UYN851974 VIJ851974 VSF851974 WCB851974 WLX851974 WVT851974 L917510 JH917510 TD917510 ACZ917510 AMV917510 AWR917510 BGN917510 BQJ917510 CAF917510 CKB917510 CTX917510 DDT917510 DNP917510 DXL917510 EHH917510 ERD917510 FAZ917510 FKV917510 FUR917510 GEN917510 GOJ917510 GYF917510 HIB917510 HRX917510 IBT917510 ILP917510 IVL917510 JFH917510 JPD917510 JYZ917510 KIV917510 KSR917510 LCN917510 LMJ917510 LWF917510 MGB917510 MPX917510 MZT917510 NJP917510 NTL917510 ODH917510 OND917510 OWZ917510 PGV917510 PQR917510 QAN917510 QKJ917510 QUF917510 REB917510 RNX917510 RXT917510 SHP917510 SRL917510 TBH917510 TLD917510 TUZ917510 UEV917510 UOR917510 UYN917510 VIJ917510 VSF917510 WCB917510 WLX917510 WVT917510 L983046 JH983046 TD983046 ACZ983046 AMV983046 AWR983046 BGN983046 BQJ983046 CAF983046 CKB983046 CTX983046 DDT983046 DNP983046 DXL983046 EHH983046 ERD983046 FAZ983046 FKV983046 FUR983046 GEN983046 GOJ983046 GYF983046 HIB983046 HRX983046 IBT983046 ILP983046 IVL983046 JFH983046 JPD983046 JYZ983046 KIV983046 KSR983046 LCN983046 LMJ983046 LWF983046 MGB983046 MPX983046 MZT983046 NJP983046 NTL983046 ODH983046 OND983046 OWZ983046 PGV983046 PQR983046 QAN983046 QKJ983046 QUF983046 REB983046 RNX983046 RXT983046 SHP983046 SRL983046 TBH983046 TLD983046 TUZ983046 UEV983046 UOR983046 UYN983046 VIJ983046 VSF983046 WCB983046 WLX983046 WVT983046">
      <formula1>Proceso</formula1>
    </dataValidation>
  </dataValidations>
  <printOptions horizontalCentered="1" verticalCentered="1"/>
  <pageMargins left="0.23622047244094491" right="0.23622047244094491" top="0.74803149606299213" bottom="0.35433070866141736" header="0.31496062992125984" footer="0.31496062992125984"/>
  <pageSetup scale="57" orientation="landscape" r:id="rId1"/>
  <headerFooter>
    <oddFooter xml:space="preserve">&amp;L&amp;9Formato: FO-AC-07 Versión: 2&amp;C&amp;9Página &amp;P&amp;R&amp;9Vo.Bo: </oddFooter>
  </headerFooter>
  <drawing r:id="rId2"/>
  <legacyDrawing r:id="rId3"/>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BD115"/>
  <sheetViews>
    <sheetView showGridLines="0" zoomScaleNormal="100" zoomScaleSheetLayoutView="115" workbookViewId="0">
      <selection activeCell="A8" sqref="A8:XFD9"/>
    </sheetView>
  </sheetViews>
  <sheetFormatPr baseColWidth="10" defaultRowHeight="11.25" x14ac:dyDescent="0.2"/>
  <cols>
    <col min="1" max="1" width="1.140625" style="110" customWidth="1"/>
    <col min="2" max="4" width="5.7109375" style="110" customWidth="1"/>
    <col min="5" max="5" width="7.28515625" style="111" customWidth="1"/>
    <col min="6" max="8" width="3.7109375" style="110" customWidth="1"/>
    <col min="9" max="11" width="4.5703125" style="110" customWidth="1"/>
    <col min="12" max="13" width="3.28515625" style="112" bestFit="1" customWidth="1"/>
    <col min="14" max="14" width="0.7109375" style="112" hidden="1" customWidth="1"/>
    <col min="15" max="15" width="3" style="112" hidden="1" customWidth="1"/>
    <col min="16" max="16" width="5.140625" style="112" hidden="1" customWidth="1"/>
    <col min="17" max="17" width="3" style="112" hidden="1" customWidth="1"/>
    <col min="18" max="18" width="4.28515625" style="112" customWidth="1"/>
    <col min="19" max="21" width="8.7109375" style="112" customWidth="1"/>
    <col min="22" max="24" width="2.7109375" style="111" customWidth="1"/>
    <col min="25" max="25" width="2.85546875" style="111" customWidth="1"/>
    <col min="26" max="31" width="2.7109375" style="111" customWidth="1"/>
    <col min="32" max="32" width="1.140625" style="111" hidden="1" customWidth="1"/>
    <col min="33" max="39" width="2.7109375" style="111" hidden="1" customWidth="1"/>
    <col min="40" max="41" width="5.140625" style="111" hidden="1" customWidth="1"/>
    <col min="42" max="42" width="4.28515625" style="111" customWidth="1"/>
    <col min="43" max="43" width="5.140625" style="111" hidden="1" customWidth="1"/>
    <col min="44" max="44" width="3.28515625" style="111" bestFit="1" customWidth="1"/>
    <col min="45" max="45" width="5.140625" style="111" hidden="1" customWidth="1"/>
    <col min="46" max="46" width="3.28515625" style="111" bestFit="1" customWidth="1"/>
    <col min="47" max="47" width="4.28515625" style="111" customWidth="1"/>
    <col min="48" max="48" width="4.28515625" style="112" customWidth="1"/>
    <col min="49" max="49" width="19.85546875" style="112" customWidth="1"/>
    <col min="50" max="50" width="18.28515625" style="112" customWidth="1"/>
    <col min="51" max="51" width="5" style="111" customWidth="1"/>
    <col min="52" max="54" width="8.140625" style="110" customWidth="1"/>
    <col min="55" max="55" width="5.28515625" style="111" customWidth="1"/>
    <col min="56" max="56" width="21.42578125" style="111" customWidth="1"/>
    <col min="57" max="256" width="11.42578125" style="89"/>
    <col min="257" max="257" width="1.140625" style="89" customWidth="1"/>
    <col min="258" max="260" width="5.7109375" style="89" customWidth="1"/>
    <col min="261" max="261" width="7.28515625" style="89" customWidth="1"/>
    <col min="262" max="264" width="3.7109375" style="89" customWidth="1"/>
    <col min="265" max="267" width="4.5703125" style="89" customWidth="1"/>
    <col min="268" max="269" width="3.28515625" style="89" bestFit="1" customWidth="1"/>
    <col min="270" max="273" width="0" style="89" hidden="1" customWidth="1"/>
    <col min="274" max="274" width="4.28515625" style="89" customWidth="1"/>
    <col min="275" max="277" width="8.7109375" style="89" customWidth="1"/>
    <col min="278" max="280" width="2.7109375" style="89" customWidth="1"/>
    <col min="281" max="281" width="2.85546875" style="89" customWidth="1"/>
    <col min="282" max="287" width="2.7109375" style="89" customWidth="1"/>
    <col min="288" max="297" width="0" style="89" hidden="1" customWidth="1"/>
    <col min="298" max="298" width="4.28515625" style="89" customWidth="1"/>
    <col min="299" max="299" width="0" style="89" hidden="1" customWidth="1"/>
    <col min="300" max="300" width="3.28515625" style="89" bestFit="1" customWidth="1"/>
    <col min="301" max="301" width="0" style="89" hidden="1" customWidth="1"/>
    <col min="302" max="302" width="3.28515625" style="89" bestFit="1" customWidth="1"/>
    <col min="303" max="304" width="4.28515625" style="89" customWidth="1"/>
    <col min="305" max="305" width="19.85546875" style="89" customWidth="1"/>
    <col min="306" max="306" width="18.28515625" style="89" customWidth="1"/>
    <col min="307" max="307" width="5" style="89" customWidth="1"/>
    <col min="308" max="310" width="8.140625" style="89" customWidth="1"/>
    <col min="311" max="311" width="5.28515625" style="89" customWidth="1"/>
    <col min="312" max="312" width="21.42578125" style="89" customWidth="1"/>
    <col min="313" max="512" width="11.42578125" style="89"/>
    <col min="513" max="513" width="1.140625" style="89" customWidth="1"/>
    <col min="514" max="516" width="5.7109375" style="89" customWidth="1"/>
    <col min="517" max="517" width="7.28515625" style="89" customWidth="1"/>
    <col min="518" max="520" width="3.7109375" style="89" customWidth="1"/>
    <col min="521" max="523" width="4.5703125" style="89" customWidth="1"/>
    <col min="524" max="525" width="3.28515625" style="89" bestFit="1" customWidth="1"/>
    <col min="526" max="529" width="0" style="89" hidden="1" customWidth="1"/>
    <col min="530" max="530" width="4.28515625" style="89" customWidth="1"/>
    <col min="531" max="533" width="8.7109375" style="89" customWidth="1"/>
    <col min="534" max="536" width="2.7109375" style="89" customWidth="1"/>
    <col min="537" max="537" width="2.85546875" style="89" customWidth="1"/>
    <col min="538" max="543" width="2.7109375" style="89" customWidth="1"/>
    <col min="544" max="553" width="0" style="89" hidden="1" customWidth="1"/>
    <col min="554" max="554" width="4.28515625" style="89" customWidth="1"/>
    <col min="555" max="555" width="0" style="89" hidden="1" customWidth="1"/>
    <col min="556" max="556" width="3.28515625" style="89" bestFit="1" customWidth="1"/>
    <col min="557" max="557" width="0" style="89" hidden="1" customWidth="1"/>
    <col min="558" max="558" width="3.28515625" style="89" bestFit="1" customWidth="1"/>
    <col min="559" max="560" width="4.28515625" style="89" customWidth="1"/>
    <col min="561" max="561" width="19.85546875" style="89" customWidth="1"/>
    <col min="562" max="562" width="18.28515625" style="89" customWidth="1"/>
    <col min="563" max="563" width="5" style="89" customWidth="1"/>
    <col min="564" max="566" width="8.140625" style="89" customWidth="1"/>
    <col min="567" max="567" width="5.28515625" style="89" customWidth="1"/>
    <col min="568" max="568" width="21.42578125" style="89" customWidth="1"/>
    <col min="569" max="768" width="11.42578125" style="89"/>
    <col min="769" max="769" width="1.140625" style="89" customWidth="1"/>
    <col min="770" max="772" width="5.7109375" style="89" customWidth="1"/>
    <col min="773" max="773" width="7.28515625" style="89" customWidth="1"/>
    <col min="774" max="776" width="3.7109375" style="89" customWidth="1"/>
    <col min="777" max="779" width="4.5703125" style="89" customWidth="1"/>
    <col min="780" max="781" width="3.28515625" style="89" bestFit="1" customWidth="1"/>
    <col min="782" max="785" width="0" style="89" hidden="1" customWidth="1"/>
    <col min="786" max="786" width="4.28515625" style="89" customWidth="1"/>
    <col min="787" max="789" width="8.7109375" style="89" customWidth="1"/>
    <col min="790" max="792" width="2.7109375" style="89" customWidth="1"/>
    <col min="793" max="793" width="2.85546875" style="89" customWidth="1"/>
    <col min="794" max="799" width="2.7109375" style="89" customWidth="1"/>
    <col min="800" max="809" width="0" style="89" hidden="1" customWidth="1"/>
    <col min="810" max="810" width="4.28515625" style="89" customWidth="1"/>
    <col min="811" max="811" width="0" style="89" hidden="1" customWidth="1"/>
    <col min="812" max="812" width="3.28515625" style="89" bestFit="1" customWidth="1"/>
    <col min="813" max="813" width="0" style="89" hidden="1" customWidth="1"/>
    <col min="814" max="814" width="3.28515625" style="89" bestFit="1" customWidth="1"/>
    <col min="815" max="816" width="4.28515625" style="89" customWidth="1"/>
    <col min="817" max="817" width="19.85546875" style="89" customWidth="1"/>
    <col min="818" max="818" width="18.28515625" style="89" customWidth="1"/>
    <col min="819" max="819" width="5" style="89" customWidth="1"/>
    <col min="820" max="822" width="8.140625" style="89" customWidth="1"/>
    <col min="823" max="823" width="5.28515625" style="89" customWidth="1"/>
    <col min="824" max="824" width="21.42578125" style="89" customWidth="1"/>
    <col min="825" max="1024" width="11.42578125" style="89"/>
    <col min="1025" max="1025" width="1.140625" style="89" customWidth="1"/>
    <col min="1026" max="1028" width="5.7109375" style="89" customWidth="1"/>
    <col min="1029" max="1029" width="7.28515625" style="89" customWidth="1"/>
    <col min="1030" max="1032" width="3.7109375" style="89" customWidth="1"/>
    <col min="1033" max="1035" width="4.5703125" style="89" customWidth="1"/>
    <col min="1036" max="1037" width="3.28515625" style="89" bestFit="1" customWidth="1"/>
    <col min="1038" max="1041" width="0" style="89" hidden="1" customWidth="1"/>
    <col min="1042" max="1042" width="4.28515625" style="89" customWidth="1"/>
    <col min="1043" max="1045" width="8.7109375" style="89" customWidth="1"/>
    <col min="1046" max="1048" width="2.7109375" style="89" customWidth="1"/>
    <col min="1049" max="1049" width="2.85546875" style="89" customWidth="1"/>
    <col min="1050" max="1055" width="2.7109375" style="89" customWidth="1"/>
    <col min="1056" max="1065" width="0" style="89" hidden="1" customWidth="1"/>
    <col min="1066" max="1066" width="4.28515625" style="89" customWidth="1"/>
    <col min="1067" max="1067" width="0" style="89" hidden="1" customWidth="1"/>
    <col min="1068" max="1068" width="3.28515625" style="89" bestFit="1" customWidth="1"/>
    <col min="1069" max="1069" width="0" style="89" hidden="1" customWidth="1"/>
    <col min="1070" max="1070" width="3.28515625" style="89" bestFit="1" customWidth="1"/>
    <col min="1071" max="1072" width="4.28515625" style="89" customWidth="1"/>
    <col min="1073" max="1073" width="19.85546875" style="89" customWidth="1"/>
    <col min="1074" max="1074" width="18.28515625" style="89" customWidth="1"/>
    <col min="1075" max="1075" width="5" style="89" customWidth="1"/>
    <col min="1076" max="1078" width="8.140625" style="89" customWidth="1"/>
    <col min="1079" max="1079" width="5.28515625" style="89" customWidth="1"/>
    <col min="1080" max="1080" width="21.42578125" style="89" customWidth="1"/>
    <col min="1081" max="1280" width="11.42578125" style="89"/>
    <col min="1281" max="1281" width="1.140625" style="89" customWidth="1"/>
    <col min="1282" max="1284" width="5.7109375" style="89" customWidth="1"/>
    <col min="1285" max="1285" width="7.28515625" style="89" customWidth="1"/>
    <col min="1286" max="1288" width="3.7109375" style="89" customWidth="1"/>
    <col min="1289" max="1291" width="4.5703125" style="89" customWidth="1"/>
    <col min="1292" max="1293" width="3.28515625" style="89" bestFit="1" customWidth="1"/>
    <col min="1294" max="1297" width="0" style="89" hidden="1" customWidth="1"/>
    <col min="1298" max="1298" width="4.28515625" style="89" customWidth="1"/>
    <col min="1299" max="1301" width="8.7109375" style="89" customWidth="1"/>
    <col min="1302" max="1304" width="2.7109375" style="89" customWidth="1"/>
    <col min="1305" max="1305" width="2.85546875" style="89" customWidth="1"/>
    <col min="1306" max="1311" width="2.7109375" style="89" customWidth="1"/>
    <col min="1312" max="1321" width="0" style="89" hidden="1" customWidth="1"/>
    <col min="1322" max="1322" width="4.28515625" style="89" customWidth="1"/>
    <col min="1323" max="1323" width="0" style="89" hidden="1" customWidth="1"/>
    <col min="1324" max="1324" width="3.28515625" style="89" bestFit="1" customWidth="1"/>
    <col min="1325" max="1325" width="0" style="89" hidden="1" customWidth="1"/>
    <col min="1326" max="1326" width="3.28515625" style="89" bestFit="1" customWidth="1"/>
    <col min="1327" max="1328" width="4.28515625" style="89" customWidth="1"/>
    <col min="1329" max="1329" width="19.85546875" style="89" customWidth="1"/>
    <col min="1330" max="1330" width="18.28515625" style="89" customWidth="1"/>
    <col min="1331" max="1331" width="5" style="89" customWidth="1"/>
    <col min="1332" max="1334" width="8.140625" style="89" customWidth="1"/>
    <col min="1335" max="1335" width="5.28515625" style="89" customWidth="1"/>
    <col min="1336" max="1336" width="21.42578125" style="89" customWidth="1"/>
    <col min="1337" max="1536" width="11.42578125" style="89"/>
    <col min="1537" max="1537" width="1.140625" style="89" customWidth="1"/>
    <col min="1538" max="1540" width="5.7109375" style="89" customWidth="1"/>
    <col min="1541" max="1541" width="7.28515625" style="89" customWidth="1"/>
    <col min="1542" max="1544" width="3.7109375" style="89" customWidth="1"/>
    <col min="1545" max="1547" width="4.5703125" style="89" customWidth="1"/>
    <col min="1548" max="1549" width="3.28515625" style="89" bestFit="1" customWidth="1"/>
    <col min="1550" max="1553" width="0" style="89" hidden="1" customWidth="1"/>
    <col min="1554" max="1554" width="4.28515625" style="89" customWidth="1"/>
    <col min="1555" max="1557" width="8.7109375" style="89" customWidth="1"/>
    <col min="1558" max="1560" width="2.7109375" style="89" customWidth="1"/>
    <col min="1561" max="1561" width="2.85546875" style="89" customWidth="1"/>
    <col min="1562" max="1567" width="2.7109375" style="89" customWidth="1"/>
    <col min="1568" max="1577" width="0" style="89" hidden="1" customWidth="1"/>
    <col min="1578" max="1578" width="4.28515625" style="89" customWidth="1"/>
    <col min="1579" max="1579" width="0" style="89" hidden="1" customWidth="1"/>
    <col min="1580" max="1580" width="3.28515625" style="89" bestFit="1" customWidth="1"/>
    <col min="1581" max="1581" width="0" style="89" hidden="1" customWidth="1"/>
    <col min="1582" max="1582" width="3.28515625" style="89" bestFit="1" customWidth="1"/>
    <col min="1583" max="1584" width="4.28515625" style="89" customWidth="1"/>
    <col min="1585" max="1585" width="19.85546875" style="89" customWidth="1"/>
    <col min="1586" max="1586" width="18.28515625" style="89" customWidth="1"/>
    <col min="1587" max="1587" width="5" style="89" customWidth="1"/>
    <col min="1588" max="1590" width="8.140625" style="89" customWidth="1"/>
    <col min="1591" max="1591" width="5.28515625" style="89" customWidth="1"/>
    <col min="1592" max="1592" width="21.42578125" style="89" customWidth="1"/>
    <col min="1593" max="1792" width="11.42578125" style="89"/>
    <col min="1793" max="1793" width="1.140625" style="89" customWidth="1"/>
    <col min="1794" max="1796" width="5.7109375" style="89" customWidth="1"/>
    <col min="1797" max="1797" width="7.28515625" style="89" customWidth="1"/>
    <col min="1798" max="1800" width="3.7109375" style="89" customWidth="1"/>
    <col min="1801" max="1803" width="4.5703125" style="89" customWidth="1"/>
    <col min="1804" max="1805" width="3.28515625" style="89" bestFit="1" customWidth="1"/>
    <col min="1806" max="1809" width="0" style="89" hidden="1" customWidth="1"/>
    <col min="1810" max="1810" width="4.28515625" style="89" customWidth="1"/>
    <col min="1811" max="1813" width="8.7109375" style="89" customWidth="1"/>
    <col min="1814" max="1816" width="2.7109375" style="89" customWidth="1"/>
    <col min="1817" max="1817" width="2.85546875" style="89" customWidth="1"/>
    <col min="1818" max="1823" width="2.7109375" style="89" customWidth="1"/>
    <col min="1824" max="1833" width="0" style="89" hidden="1" customWidth="1"/>
    <col min="1834" max="1834" width="4.28515625" style="89" customWidth="1"/>
    <col min="1835" max="1835" width="0" style="89" hidden="1" customWidth="1"/>
    <col min="1836" max="1836" width="3.28515625" style="89" bestFit="1" customWidth="1"/>
    <col min="1837" max="1837" width="0" style="89" hidden="1" customWidth="1"/>
    <col min="1838" max="1838" width="3.28515625" style="89" bestFit="1" customWidth="1"/>
    <col min="1839" max="1840" width="4.28515625" style="89" customWidth="1"/>
    <col min="1841" max="1841" width="19.85546875" style="89" customWidth="1"/>
    <col min="1842" max="1842" width="18.28515625" style="89" customWidth="1"/>
    <col min="1843" max="1843" width="5" style="89" customWidth="1"/>
    <col min="1844" max="1846" width="8.140625" style="89" customWidth="1"/>
    <col min="1847" max="1847" width="5.28515625" style="89" customWidth="1"/>
    <col min="1848" max="1848" width="21.42578125" style="89" customWidth="1"/>
    <col min="1849" max="2048" width="11.42578125" style="89"/>
    <col min="2049" max="2049" width="1.140625" style="89" customWidth="1"/>
    <col min="2050" max="2052" width="5.7109375" style="89" customWidth="1"/>
    <col min="2053" max="2053" width="7.28515625" style="89" customWidth="1"/>
    <col min="2054" max="2056" width="3.7109375" style="89" customWidth="1"/>
    <col min="2057" max="2059" width="4.5703125" style="89" customWidth="1"/>
    <col min="2060" max="2061" width="3.28515625" style="89" bestFit="1" customWidth="1"/>
    <col min="2062" max="2065" width="0" style="89" hidden="1" customWidth="1"/>
    <col min="2066" max="2066" width="4.28515625" style="89" customWidth="1"/>
    <col min="2067" max="2069" width="8.7109375" style="89" customWidth="1"/>
    <col min="2070" max="2072" width="2.7109375" style="89" customWidth="1"/>
    <col min="2073" max="2073" width="2.85546875" style="89" customWidth="1"/>
    <col min="2074" max="2079" width="2.7109375" style="89" customWidth="1"/>
    <col min="2080" max="2089" width="0" style="89" hidden="1" customWidth="1"/>
    <col min="2090" max="2090" width="4.28515625" style="89" customWidth="1"/>
    <col min="2091" max="2091" width="0" style="89" hidden="1" customWidth="1"/>
    <col min="2092" max="2092" width="3.28515625" style="89" bestFit="1" customWidth="1"/>
    <col min="2093" max="2093" width="0" style="89" hidden="1" customWidth="1"/>
    <col min="2094" max="2094" width="3.28515625" style="89" bestFit="1" customWidth="1"/>
    <col min="2095" max="2096" width="4.28515625" style="89" customWidth="1"/>
    <col min="2097" max="2097" width="19.85546875" style="89" customWidth="1"/>
    <col min="2098" max="2098" width="18.28515625" style="89" customWidth="1"/>
    <col min="2099" max="2099" width="5" style="89" customWidth="1"/>
    <col min="2100" max="2102" width="8.140625" style="89" customWidth="1"/>
    <col min="2103" max="2103" width="5.28515625" style="89" customWidth="1"/>
    <col min="2104" max="2104" width="21.42578125" style="89" customWidth="1"/>
    <col min="2105" max="2304" width="11.42578125" style="89"/>
    <col min="2305" max="2305" width="1.140625" style="89" customWidth="1"/>
    <col min="2306" max="2308" width="5.7109375" style="89" customWidth="1"/>
    <col min="2309" max="2309" width="7.28515625" style="89" customWidth="1"/>
    <col min="2310" max="2312" width="3.7109375" style="89" customWidth="1"/>
    <col min="2313" max="2315" width="4.5703125" style="89" customWidth="1"/>
    <col min="2316" max="2317" width="3.28515625" style="89" bestFit="1" customWidth="1"/>
    <col min="2318" max="2321" width="0" style="89" hidden="1" customWidth="1"/>
    <col min="2322" max="2322" width="4.28515625" style="89" customWidth="1"/>
    <col min="2323" max="2325" width="8.7109375" style="89" customWidth="1"/>
    <col min="2326" max="2328" width="2.7109375" style="89" customWidth="1"/>
    <col min="2329" max="2329" width="2.85546875" style="89" customWidth="1"/>
    <col min="2330" max="2335" width="2.7109375" style="89" customWidth="1"/>
    <col min="2336" max="2345" width="0" style="89" hidden="1" customWidth="1"/>
    <col min="2346" max="2346" width="4.28515625" style="89" customWidth="1"/>
    <col min="2347" max="2347" width="0" style="89" hidden="1" customWidth="1"/>
    <col min="2348" max="2348" width="3.28515625" style="89" bestFit="1" customWidth="1"/>
    <col min="2349" max="2349" width="0" style="89" hidden="1" customWidth="1"/>
    <col min="2350" max="2350" width="3.28515625" style="89" bestFit="1" customWidth="1"/>
    <col min="2351" max="2352" width="4.28515625" style="89" customWidth="1"/>
    <col min="2353" max="2353" width="19.85546875" style="89" customWidth="1"/>
    <col min="2354" max="2354" width="18.28515625" style="89" customWidth="1"/>
    <col min="2355" max="2355" width="5" style="89" customWidth="1"/>
    <col min="2356" max="2358" width="8.140625" style="89" customWidth="1"/>
    <col min="2359" max="2359" width="5.28515625" style="89" customWidth="1"/>
    <col min="2360" max="2360" width="21.42578125" style="89" customWidth="1"/>
    <col min="2361" max="2560" width="11.42578125" style="89"/>
    <col min="2561" max="2561" width="1.140625" style="89" customWidth="1"/>
    <col min="2562" max="2564" width="5.7109375" style="89" customWidth="1"/>
    <col min="2565" max="2565" width="7.28515625" style="89" customWidth="1"/>
    <col min="2566" max="2568" width="3.7109375" style="89" customWidth="1"/>
    <col min="2569" max="2571" width="4.5703125" style="89" customWidth="1"/>
    <col min="2572" max="2573" width="3.28515625" style="89" bestFit="1" customWidth="1"/>
    <col min="2574" max="2577" width="0" style="89" hidden="1" customWidth="1"/>
    <col min="2578" max="2578" width="4.28515625" style="89" customWidth="1"/>
    <col min="2579" max="2581" width="8.7109375" style="89" customWidth="1"/>
    <col min="2582" max="2584" width="2.7109375" style="89" customWidth="1"/>
    <col min="2585" max="2585" width="2.85546875" style="89" customWidth="1"/>
    <col min="2586" max="2591" width="2.7109375" style="89" customWidth="1"/>
    <col min="2592" max="2601" width="0" style="89" hidden="1" customWidth="1"/>
    <col min="2602" max="2602" width="4.28515625" style="89" customWidth="1"/>
    <col min="2603" max="2603" width="0" style="89" hidden="1" customWidth="1"/>
    <col min="2604" max="2604" width="3.28515625" style="89" bestFit="1" customWidth="1"/>
    <col min="2605" max="2605" width="0" style="89" hidden="1" customWidth="1"/>
    <col min="2606" max="2606" width="3.28515625" style="89" bestFit="1" customWidth="1"/>
    <col min="2607" max="2608" width="4.28515625" style="89" customWidth="1"/>
    <col min="2609" max="2609" width="19.85546875" style="89" customWidth="1"/>
    <col min="2610" max="2610" width="18.28515625" style="89" customWidth="1"/>
    <col min="2611" max="2611" width="5" style="89" customWidth="1"/>
    <col min="2612" max="2614" width="8.140625" style="89" customWidth="1"/>
    <col min="2615" max="2615" width="5.28515625" style="89" customWidth="1"/>
    <col min="2616" max="2616" width="21.42578125" style="89" customWidth="1"/>
    <col min="2617" max="2816" width="11.42578125" style="89"/>
    <col min="2817" max="2817" width="1.140625" style="89" customWidth="1"/>
    <col min="2818" max="2820" width="5.7109375" style="89" customWidth="1"/>
    <col min="2821" max="2821" width="7.28515625" style="89" customWidth="1"/>
    <col min="2822" max="2824" width="3.7109375" style="89" customWidth="1"/>
    <col min="2825" max="2827" width="4.5703125" style="89" customWidth="1"/>
    <col min="2828" max="2829" width="3.28515625" style="89" bestFit="1" customWidth="1"/>
    <col min="2830" max="2833" width="0" style="89" hidden="1" customWidth="1"/>
    <col min="2834" max="2834" width="4.28515625" style="89" customWidth="1"/>
    <col min="2835" max="2837" width="8.7109375" style="89" customWidth="1"/>
    <col min="2838" max="2840" width="2.7109375" style="89" customWidth="1"/>
    <col min="2841" max="2841" width="2.85546875" style="89" customWidth="1"/>
    <col min="2842" max="2847" width="2.7109375" style="89" customWidth="1"/>
    <col min="2848" max="2857" width="0" style="89" hidden="1" customWidth="1"/>
    <col min="2858" max="2858" width="4.28515625" style="89" customWidth="1"/>
    <col min="2859" max="2859" width="0" style="89" hidden="1" customWidth="1"/>
    <col min="2860" max="2860" width="3.28515625" style="89" bestFit="1" customWidth="1"/>
    <col min="2861" max="2861" width="0" style="89" hidden="1" customWidth="1"/>
    <col min="2862" max="2862" width="3.28515625" style="89" bestFit="1" customWidth="1"/>
    <col min="2863" max="2864" width="4.28515625" style="89" customWidth="1"/>
    <col min="2865" max="2865" width="19.85546875" style="89" customWidth="1"/>
    <col min="2866" max="2866" width="18.28515625" style="89" customWidth="1"/>
    <col min="2867" max="2867" width="5" style="89" customWidth="1"/>
    <col min="2868" max="2870" width="8.140625" style="89" customWidth="1"/>
    <col min="2871" max="2871" width="5.28515625" style="89" customWidth="1"/>
    <col min="2872" max="2872" width="21.42578125" style="89" customWidth="1"/>
    <col min="2873" max="3072" width="11.42578125" style="89"/>
    <col min="3073" max="3073" width="1.140625" style="89" customWidth="1"/>
    <col min="3074" max="3076" width="5.7109375" style="89" customWidth="1"/>
    <col min="3077" max="3077" width="7.28515625" style="89" customWidth="1"/>
    <col min="3078" max="3080" width="3.7109375" style="89" customWidth="1"/>
    <col min="3081" max="3083" width="4.5703125" style="89" customWidth="1"/>
    <col min="3084" max="3085" width="3.28515625" style="89" bestFit="1" customWidth="1"/>
    <col min="3086" max="3089" width="0" style="89" hidden="1" customWidth="1"/>
    <col min="3090" max="3090" width="4.28515625" style="89" customWidth="1"/>
    <col min="3091" max="3093" width="8.7109375" style="89" customWidth="1"/>
    <col min="3094" max="3096" width="2.7109375" style="89" customWidth="1"/>
    <col min="3097" max="3097" width="2.85546875" style="89" customWidth="1"/>
    <col min="3098" max="3103" width="2.7109375" style="89" customWidth="1"/>
    <col min="3104" max="3113" width="0" style="89" hidden="1" customWidth="1"/>
    <col min="3114" max="3114" width="4.28515625" style="89" customWidth="1"/>
    <col min="3115" max="3115" width="0" style="89" hidden="1" customWidth="1"/>
    <col min="3116" max="3116" width="3.28515625" style="89" bestFit="1" customWidth="1"/>
    <col min="3117" max="3117" width="0" style="89" hidden="1" customWidth="1"/>
    <col min="3118" max="3118" width="3.28515625" style="89" bestFit="1" customWidth="1"/>
    <col min="3119" max="3120" width="4.28515625" style="89" customWidth="1"/>
    <col min="3121" max="3121" width="19.85546875" style="89" customWidth="1"/>
    <col min="3122" max="3122" width="18.28515625" style="89" customWidth="1"/>
    <col min="3123" max="3123" width="5" style="89" customWidth="1"/>
    <col min="3124" max="3126" width="8.140625" style="89" customWidth="1"/>
    <col min="3127" max="3127" width="5.28515625" style="89" customWidth="1"/>
    <col min="3128" max="3128" width="21.42578125" style="89" customWidth="1"/>
    <col min="3129" max="3328" width="11.42578125" style="89"/>
    <col min="3329" max="3329" width="1.140625" style="89" customWidth="1"/>
    <col min="3330" max="3332" width="5.7109375" style="89" customWidth="1"/>
    <col min="3333" max="3333" width="7.28515625" style="89" customWidth="1"/>
    <col min="3334" max="3336" width="3.7109375" style="89" customWidth="1"/>
    <col min="3337" max="3339" width="4.5703125" style="89" customWidth="1"/>
    <col min="3340" max="3341" width="3.28515625" style="89" bestFit="1" customWidth="1"/>
    <col min="3342" max="3345" width="0" style="89" hidden="1" customWidth="1"/>
    <col min="3346" max="3346" width="4.28515625" style="89" customWidth="1"/>
    <col min="3347" max="3349" width="8.7109375" style="89" customWidth="1"/>
    <col min="3350" max="3352" width="2.7109375" style="89" customWidth="1"/>
    <col min="3353" max="3353" width="2.85546875" style="89" customWidth="1"/>
    <col min="3354" max="3359" width="2.7109375" style="89" customWidth="1"/>
    <col min="3360" max="3369" width="0" style="89" hidden="1" customWidth="1"/>
    <col min="3370" max="3370" width="4.28515625" style="89" customWidth="1"/>
    <col min="3371" max="3371" width="0" style="89" hidden="1" customWidth="1"/>
    <col min="3372" max="3372" width="3.28515625" style="89" bestFit="1" customWidth="1"/>
    <col min="3373" max="3373" width="0" style="89" hidden="1" customWidth="1"/>
    <col min="3374" max="3374" width="3.28515625" style="89" bestFit="1" customWidth="1"/>
    <col min="3375" max="3376" width="4.28515625" style="89" customWidth="1"/>
    <col min="3377" max="3377" width="19.85546875" style="89" customWidth="1"/>
    <col min="3378" max="3378" width="18.28515625" style="89" customWidth="1"/>
    <col min="3379" max="3379" width="5" style="89" customWidth="1"/>
    <col min="3380" max="3382" width="8.140625" style="89" customWidth="1"/>
    <col min="3383" max="3383" width="5.28515625" style="89" customWidth="1"/>
    <col min="3384" max="3384" width="21.42578125" style="89" customWidth="1"/>
    <col min="3385" max="3584" width="11.42578125" style="89"/>
    <col min="3585" max="3585" width="1.140625" style="89" customWidth="1"/>
    <col min="3586" max="3588" width="5.7109375" style="89" customWidth="1"/>
    <col min="3589" max="3589" width="7.28515625" style="89" customWidth="1"/>
    <col min="3590" max="3592" width="3.7109375" style="89" customWidth="1"/>
    <col min="3593" max="3595" width="4.5703125" style="89" customWidth="1"/>
    <col min="3596" max="3597" width="3.28515625" style="89" bestFit="1" customWidth="1"/>
    <col min="3598" max="3601" width="0" style="89" hidden="1" customWidth="1"/>
    <col min="3602" max="3602" width="4.28515625" style="89" customWidth="1"/>
    <col min="3603" max="3605" width="8.7109375" style="89" customWidth="1"/>
    <col min="3606" max="3608" width="2.7109375" style="89" customWidth="1"/>
    <col min="3609" max="3609" width="2.85546875" style="89" customWidth="1"/>
    <col min="3610" max="3615" width="2.7109375" style="89" customWidth="1"/>
    <col min="3616" max="3625" width="0" style="89" hidden="1" customWidth="1"/>
    <col min="3626" max="3626" width="4.28515625" style="89" customWidth="1"/>
    <col min="3627" max="3627" width="0" style="89" hidden="1" customWidth="1"/>
    <col min="3628" max="3628" width="3.28515625" style="89" bestFit="1" customWidth="1"/>
    <col min="3629" max="3629" width="0" style="89" hidden="1" customWidth="1"/>
    <col min="3630" max="3630" width="3.28515625" style="89" bestFit="1" customWidth="1"/>
    <col min="3631" max="3632" width="4.28515625" style="89" customWidth="1"/>
    <col min="3633" max="3633" width="19.85546875" style="89" customWidth="1"/>
    <col min="3634" max="3634" width="18.28515625" style="89" customWidth="1"/>
    <col min="3635" max="3635" width="5" style="89" customWidth="1"/>
    <col min="3636" max="3638" width="8.140625" style="89" customWidth="1"/>
    <col min="3639" max="3639" width="5.28515625" style="89" customWidth="1"/>
    <col min="3640" max="3640" width="21.42578125" style="89" customWidth="1"/>
    <col min="3641" max="3840" width="11.42578125" style="89"/>
    <col min="3841" max="3841" width="1.140625" style="89" customWidth="1"/>
    <col min="3842" max="3844" width="5.7109375" style="89" customWidth="1"/>
    <col min="3845" max="3845" width="7.28515625" style="89" customWidth="1"/>
    <col min="3846" max="3848" width="3.7109375" style="89" customWidth="1"/>
    <col min="3849" max="3851" width="4.5703125" style="89" customWidth="1"/>
    <col min="3852" max="3853" width="3.28515625" style="89" bestFit="1" customWidth="1"/>
    <col min="3854" max="3857" width="0" style="89" hidden="1" customWidth="1"/>
    <col min="3858" max="3858" width="4.28515625" style="89" customWidth="1"/>
    <col min="3859" max="3861" width="8.7109375" style="89" customWidth="1"/>
    <col min="3862" max="3864" width="2.7109375" style="89" customWidth="1"/>
    <col min="3865" max="3865" width="2.85546875" style="89" customWidth="1"/>
    <col min="3866" max="3871" width="2.7109375" style="89" customWidth="1"/>
    <col min="3872" max="3881" width="0" style="89" hidden="1" customWidth="1"/>
    <col min="3882" max="3882" width="4.28515625" style="89" customWidth="1"/>
    <col min="3883" max="3883" width="0" style="89" hidden="1" customWidth="1"/>
    <col min="3884" max="3884" width="3.28515625" style="89" bestFit="1" customWidth="1"/>
    <col min="3885" max="3885" width="0" style="89" hidden="1" customWidth="1"/>
    <col min="3886" max="3886" width="3.28515625" style="89" bestFit="1" customWidth="1"/>
    <col min="3887" max="3888" width="4.28515625" style="89" customWidth="1"/>
    <col min="3889" max="3889" width="19.85546875" style="89" customWidth="1"/>
    <col min="3890" max="3890" width="18.28515625" style="89" customWidth="1"/>
    <col min="3891" max="3891" width="5" style="89" customWidth="1"/>
    <col min="3892" max="3894" width="8.140625" style="89" customWidth="1"/>
    <col min="3895" max="3895" width="5.28515625" style="89" customWidth="1"/>
    <col min="3896" max="3896" width="21.42578125" style="89" customWidth="1"/>
    <col min="3897" max="4096" width="11.42578125" style="89"/>
    <col min="4097" max="4097" width="1.140625" style="89" customWidth="1"/>
    <col min="4098" max="4100" width="5.7109375" style="89" customWidth="1"/>
    <col min="4101" max="4101" width="7.28515625" style="89" customWidth="1"/>
    <col min="4102" max="4104" width="3.7109375" style="89" customWidth="1"/>
    <col min="4105" max="4107" width="4.5703125" style="89" customWidth="1"/>
    <col min="4108" max="4109" width="3.28515625" style="89" bestFit="1" customWidth="1"/>
    <col min="4110" max="4113" width="0" style="89" hidden="1" customWidth="1"/>
    <col min="4114" max="4114" width="4.28515625" style="89" customWidth="1"/>
    <col min="4115" max="4117" width="8.7109375" style="89" customWidth="1"/>
    <col min="4118" max="4120" width="2.7109375" style="89" customWidth="1"/>
    <col min="4121" max="4121" width="2.85546875" style="89" customWidth="1"/>
    <col min="4122" max="4127" width="2.7109375" style="89" customWidth="1"/>
    <col min="4128" max="4137" width="0" style="89" hidden="1" customWidth="1"/>
    <col min="4138" max="4138" width="4.28515625" style="89" customWidth="1"/>
    <col min="4139" max="4139" width="0" style="89" hidden="1" customWidth="1"/>
    <col min="4140" max="4140" width="3.28515625" style="89" bestFit="1" customWidth="1"/>
    <col min="4141" max="4141" width="0" style="89" hidden="1" customWidth="1"/>
    <col min="4142" max="4142" width="3.28515625" style="89" bestFit="1" customWidth="1"/>
    <col min="4143" max="4144" width="4.28515625" style="89" customWidth="1"/>
    <col min="4145" max="4145" width="19.85546875" style="89" customWidth="1"/>
    <col min="4146" max="4146" width="18.28515625" style="89" customWidth="1"/>
    <col min="4147" max="4147" width="5" style="89" customWidth="1"/>
    <col min="4148" max="4150" width="8.140625" style="89" customWidth="1"/>
    <col min="4151" max="4151" width="5.28515625" style="89" customWidth="1"/>
    <col min="4152" max="4152" width="21.42578125" style="89" customWidth="1"/>
    <col min="4153" max="4352" width="11.42578125" style="89"/>
    <col min="4353" max="4353" width="1.140625" style="89" customWidth="1"/>
    <col min="4354" max="4356" width="5.7109375" style="89" customWidth="1"/>
    <col min="4357" max="4357" width="7.28515625" style="89" customWidth="1"/>
    <col min="4358" max="4360" width="3.7109375" style="89" customWidth="1"/>
    <col min="4361" max="4363" width="4.5703125" style="89" customWidth="1"/>
    <col min="4364" max="4365" width="3.28515625" style="89" bestFit="1" customWidth="1"/>
    <col min="4366" max="4369" width="0" style="89" hidden="1" customWidth="1"/>
    <col min="4370" max="4370" width="4.28515625" style="89" customWidth="1"/>
    <col min="4371" max="4373" width="8.7109375" style="89" customWidth="1"/>
    <col min="4374" max="4376" width="2.7109375" style="89" customWidth="1"/>
    <col min="4377" max="4377" width="2.85546875" style="89" customWidth="1"/>
    <col min="4378" max="4383" width="2.7109375" style="89" customWidth="1"/>
    <col min="4384" max="4393" width="0" style="89" hidden="1" customWidth="1"/>
    <col min="4394" max="4394" width="4.28515625" style="89" customWidth="1"/>
    <col min="4395" max="4395" width="0" style="89" hidden="1" customWidth="1"/>
    <col min="4396" max="4396" width="3.28515625" style="89" bestFit="1" customWidth="1"/>
    <col min="4397" max="4397" width="0" style="89" hidden="1" customWidth="1"/>
    <col min="4398" max="4398" width="3.28515625" style="89" bestFit="1" customWidth="1"/>
    <col min="4399" max="4400" width="4.28515625" style="89" customWidth="1"/>
    <col min="4401" max="4401" width="19.85546875" style="89" customWidth="1"/>
    <col min="4402" max="4402" width="18.28515625" style="89" customWidth="1"/>
    <col min="4403" max="4403" width="5" style="89" customWidth="1"/>
    <col min="4404" max="4406" width="8.140625" style="89" customWidth="1"/>
    <col min="4407" max="4407" width="5.28515625" style="89" customWidth="1"/>
    <col min="4408" max="4408" width="21.42578125" style="89" customWidth="1"/>
    <col min="4409" max="4608" width="11.42578125" style="89"/>
    <col min="4609" max="4609" width="1.140625" style="89" customWidth="1"/>
    <col min="4610" max="4612" width="5.7109375" style="89" customWidth="1"/>
    <col min="4613" max="4613" width="7.28515625" style="89" customWidth="1"/>
    <col min="4614" max="4616" width="3.7109375" style="89" customWidth="1"/>
    <col min="4617" max="4619" width="4.5703125" style="89" customWidth="1"/>
    <col min="4620" max="4621" width="3.28515625" style="89" bestFit="1" customWidth="1"/>
    <col min="4622" max="4625" width="0" style="89" hidden="1" customWidth="1"/>
    <col min="4626" max="4626" width="4.28515625" style="89" customWidth="1"/>
    <col min="4627" max="4629" width="8.7109375" style="89" customWidth="1"/>
    <col min="4630" max="4632" width="2.7109375" style="89" customWidth="1"/>
    <col min="4633" max="4633" width="2.85546875" style="89" customWidth="1"/>
    <col min="4634" max="4639" width="2.7109375" style="89" customWidth="1"/>
    <col min="4640" max="4649" width="0" style="89" hidden="1" customWidth="1"/>
    <col min="4650" max="4650" width="4.28515625" style="89" customWidth="1"/>
    <col min="4651" max="4651" width="0" style="89" hidden="1" customWidth="1"/>
    <col min="4652" max="4652" width="3.28515625" style="89" bestFit="1" customWidth="1"/>
    <col min="4653" max="4653" width="0" style="89" hidden="1" customWidth="1"/>
    <col min="4654" max="4654" width="3.28515625" style="89" bestFit="1" customWidth="1"/>
    <col min="4655" max="4656" width="4.28515625" style="89" customWidth="1"/>
    <col min="4657" max="4657" width="19.85546875" style="89" customWidth="1"/>
    <col min="4658" max="4658" width="18.28515625" style="89" customWidth="1"/>
    <col min="4659" max="4659" width="5" style="89" customWidth="1"/>
    <col min="4660" max="4662" width="8.140625" style="89" customWidth="1"/>
    <col min="4663" max="4663" width="5.28515625" style="89" customWidth="1"/>
    <col min="4664" max="4664" width="21.42578125" style="89" customWidth="1"/>
    <col min="4665" max="4864" width="11.42578125" style="89"/>
    <col min="4865" max="4865" width="1.140625" style="89" customWidth="1"/>
    <col min="4866" max="4868" width="5.7109375" style="89" customWidth="1"/>
    <col min="4869" max="4869" width="7.28515625" style="89" customWidth="1"/>
    <col min="4870" max="4872" width="3.7109375" style="89" customWidth="1"/>
    <col min="4873" max="4875" width="4.5703125" style="89" customWidth="1"/>
    <col min="4876" max="4877" width="3.28515625" style="89" bestFit="1" customWidth="1"/>
    <col min="4878" max="4881" width="0" style="89" hidden="1" customWidth="1"/>
    <col min="4882" max="4882" width="4.28515625" style="89" customWidth="1"/>
    <col min="4883" max="4885" width="8.7109375" style="89" customWidth="1"/>
    <col min="4886" max="4888" width="2.7109375" style="89" customWidth="1"/>
    <col min="4889" max="4889" width="2.85546875" style="89" customWidth="1"/>
    <col min="4890" max="4895" width="2.7109375" style="89" customWidth="1"/>
    <col min="4896" max="4905" width="0" style="89" hidden="1" customWidth="1"/>
    <col min="4906" max="4906" width="4.28515625" style="89" customWidth="1"/>
    <col min="4907" max="4907" width="0" style="89" hidden="1" customWidth="1"/>
    <col min="4908" max="4908" width="3.28515625" style="89" bestFit="1" customWidth="1"/>
    <col min="4909" max="4909" width="0" style="89" hidden="1" customWidth="1"/>
    <col min="4910" max="4910" width="3.28515625" style="89" bestFit="1" customWidth="1"/>
    <col min="4911" max="4912" width="4.28515625" style="89" customWidth="1"/>
    <col min="4913" max="4913" width="19.85546875" style="89" customWidth="1"/>
    <col min="4914" max="4914" width="18.28515625" style="89" customWidth="1"/>
    <col min="4915" max="4915" width="5" style="89" customWidth="1"/>
    <col min="4916" max="4918" width="8.140625" style="89" customWidth="1"/>
    <col min="4919" max="4919" width="5.28515625" style="89" customWidth="1"/>
    <col min="4920" max="4920" width="21.42578125" style="89" customWidth="1"/>
    <col min="4921" max="5120" width="11.42578125" style="89"/>
    <col min="5121" max="5121" width="1.140625" style="89" customWidth="1"/>
    <col min="5122" max="5124" width="5.7109375" style="89" customWidth="1"/>
    <col min="5125" max="5125" width="7.28515625" style="89" customWidth="1"/>
    <col min="5126" max="5128" width="3.7109375" style="89" customWidth="1"/>
    <col min="5129" max="5131" width="4.5703125" style="89" customWidth="1"/>
    <col min="5132" max="5133" width="3.28515625" style="89" bestFit="1" customWidth="1"/>
    <col min="5134" max="5137" width="0" style="89" hidden="1" customWidth="1"/>
    <col min="5138" max="5138" width="4.28515625" style="89" customWidth="1"/>
    <col min="5139" max="5141" width="8.7109375" style="89" customWidth="1"/>
    <col min="5142" max="5144" width="2.7109375" style="89" customWidth="1"/>
    <col min="5145" max="5145" width="2.85546875" style="89" customWidth="1"/>
    <col min="5146" max="5151" width="2.7109375" style="89" customWidth="1"/>
    <col min="5152" max="5161" width="0" style="89" hidden="1" customWidth="1"/>
    <col min="5162" max="5162" width="4.28515625" style="89" customWidth="1"/>
    <col min="5163" max="5163" width="0" style="89" hidden="1" customWidth="1"/>
    <col min="5164" max="5164" width="3.28515625" style="89" bestFit="1" customWidth="1"/>
    <col min="5165" max="5165" width="0" style="89" hidden="1" customWidth="1"/>
    <col min="5166" max="5166" width="3.28515625" style="89" bestFit="1" customWidth="1"/>
    <col min="5167" max="5168" width="4.28515625" style="89" customWidth="1"/>
    <col min="5169" max="5169" width="19.85546875" style="89" customWidth="1"/>
    <col min="5170" max="5170" width="18.28515625" style="89" customWidth="1"/>
    <col min="5171" max="5171" width="5" style="89" customWidth="1"/>
    <col min="5172" max="5174" width="8.140625" style="89" customWidth="1"/>
    <col min="5175" max="5175" width="5.28515625" style="89" customWidth="1"/>
    <col min="5176" max="5176" width="21.42578125" style="89" customWidth="1"/>
    <col min="5177" max="5376" width="11.42578125" style="89"/>
    <col min="5377" max="5377" width="1.140625" style="89" customWidth="1"/>
    <col min="5378" max="5380" width="5.7109375" style="89" customWidth="1"/>
    <col min="5381" max="5381" width="7.28515625" style="89" customWidth="1"/>
    <col min="5382" max="5384" width="3.7109375" style="89" customWidth="1"/>
    <col min="5385" max="5387" width="4.5703125" style="89" customWidth="1"/>
    <col min="5388" max="5389" width="3.28515625" style="89" bestFit="1" customWidth="1"/>
    <col min="5390" max="5393" width="0" style="89" hidden="1" customWidth="1"/>
    <col min="5394" max="5394" width="4.28515625" style="89" customWidth="1"/>
    <col min="5395" max="5397" width="8.7109375" style="89" customWidth="1"/>
    <col min="5398" max="5400" width="2.7109375" style="89" customWidth="1"/>
    <col min="5401" max="5401" width="2.85546875" style="89" customWidth="1"/>
    <col min="5402" max="5407" width="2.7109375" style="89" customWidth="1"/>
    <col min="5408" max="5417" width="0" style="89" hidden="1" customWidth="1"/>
    <col min="5418" max="5418" width="4.28515625" style="89" customWidth="1"/>
    <col min="5419" max="5419" width="0" style="89" hidden="1" customWidth="1"/>
    <col min="5420" max="5420" width="3.28515625" style="89" bestFit="1" customWidth="1"/>
    <col min="5421" max="5421" width="0" style="89" hidden="1" customWidth="1"/>
    <col min="5422" max="5422" width="3.28515625" style="89" bestFit="1" customWidth="1"/>
    <col min="5423" max="5424" width="4.28515625" style="89" customWidth="1"/>
    <col min="5425" max="5425" width="19.85546875" style="89" customWidth="1"/>
    <col min="5426" max="5426" width="18.28515625" style="89" customWidth="1"/>
    <col min="5427" max="5427" width="5" style="89" customWidth="1"/>
    <col min="5428" max="5430" width="8.140625" style="89" customWidth="1"/>
    <col min="5431" max="5431" width="5.28515625" style="89" customWidth="1"/>
    <col min="5432" max="5432" width="21.42578125" style="89" customWidth="1"/>
    <col min="5433" max="5632" width="11.42578125" style="89"/>
    <col min="5633" max="5633" width="1.140625" style="89" customWidth="1"/>
    <col min="5634" max="5636" width="5.7109375" style="89" customWidth="1"/>
    <col min="5637" max="5637" width="7.28515625" style="89" customWidth="1"/>
    <col min="5638" max="5640" width="3.7109375" style="89" customWidth="1"/>
    <col min="5641" max="5643" width="4.5703125" style="89" customWidth="1"/>
    <col min="5644" max="5645" width="3.28515625" style="89" bestFit="1" customWidth="1"/>
    <col min="5646" max="5649" width="0" style="89" hidden="1" customWidth="1"/>
    <col min="5650" max="5650" width="4.28515625" style="89" customWidth="1"/>
    <col min="5651" max="5653" width="8.7109375" style="89" customWidth="1"/>
    <col min="5654" max="5656" width="2.7109375" style="89" customWidth="1"/>
    <col min="5657" max="5657" width="2.85546875" style="89" customWidth="1"/>
    <col min="5658" max="5663" width="2.7109375" style="89" customWidth="1"/>
    <col min="5664" max="5673" width="0" style="89" hidden="1" customWidth="1"/>
    <col min="5674" max="5674" width="4.28515625" style="89" customWidth="1"/>
    <col min="5675" max="5675" width="0" style="89" hidden="1" customWidth="1"/>
    <col min="5676" max="5676" width="3.28515625" style="89" bestFit="1" customWidth="1"/>
    <col min="5677" max="5677" width="0" style="89" hidden="1" customWidth="1"/>
    <col min="5678" max="5678" width="3.28515625" style="89" bestFit="1" customWidth="1"/>
    <col min="5679" max="5680" width="4.28515625" style="89" customWidth="1"/>
    <col min="5681" max="5681" width="19.85546875" style="89" customWidth="1"/>
    <col min="5682" max="5682" width="18.28515625" style="89" customWidth="1"/>
    <col min="5683" max="5683" width="5" style="89" customWidth="1"/>
    <col min="5684" max="5686" width="8.140625" style="89" customWidth="1"/>
    <col min="5687" max="5687" width="5.28515625" style="89" customWidth="1"/>
    <col min="5688" max="5688" width="21.42578125" style="89" customWidth="1"/>
    <col min="5689" max="5888" width="11.42578125" style="89"/>
    <col min="5889" max="5889" width="1.140625" style="89" customWidth="1"/>
    <col min="5890" max="5892" width="5.7109375" style="89" customWidth="1"/>
    <col min="5893" max="5893" width="7.28515625" style="89" customWidth="1"/>
    <col min="5894" max="5896" width="3.7109375" style="89" customWidth="1"/>
    <col min="5897" max="5899" width="4.5703125" style="89" customWidth="1"/>
    <col min="5900" max="5901" width="3.28515625" style="89" bestFit="1" customWidth="1"/>
    <col min="5902" max="5905" width="0" style="89" hidden="1" customWidth="1"/>
    <col min="5906" max="5906" width="4.28515625" style="89" customWidth="1"/>
    <col min="5907" max="5909" width="8.7109375" style="89" customWidth="1"/>
    <col min="5910" max="5912" width="2.7109375" style="89" customWidth="1"/>
    <col min="5913" max="5913" width="2.85546875" style="89" customWidth="1"/>
    <col min="5914" max="5919" width="2.7109375" style="89" customWidth="1"/>
    <col min="5920" max="5929" width="0" style="89" hidden="1" customWidth="1"/>
    <col min="5930" max="5930" width="4.28515625" style="89" customWidth="1"/>
    <col min="5931" max="5931" width="0" style="89" hidden="1" customWidth="1"/>
    <col min="5932" max="5932" width="3.28515625" style="89" bestFit="1" customWidth="1"/>
    <col min="5933" max="5933" width="0" style="89" hidden="1" customWidth="1"/>
    <col min="5934" max="5934" width="3.28515625" style="89" bestFit="1" customWidth="1"/>
    <col min="5935" max="5936" width="4.28515625" style="89" customWidth="1"/>
    <col min="5937" max="5937" width="19.85546875" style="89" customWidth="1"/>
    <col min="5938" max="5938" width="18.28515625" style="89" customWidth="1"/>
    <col min="5939" max="5939" width="5" style="89" customWidth="1"/>
    <col min="5940" max="5942" width="8.140625" style="89" customWidth="1"/>
    <col min="5943" max="5943" width="5.28515625" style="89" customWidth="1"/>
    <col min="5944" max="5944" width="21.42578125" style="89" customWidth="1"/>
    <col min="5945" max="6144" width="11.42578125" style="89"/>
    <col min="6145" max="6145" width="1.140625" style="89" customWidth="1"/>
    <col min="6146" max="6148" width="5.7109375" style="89" customWidth="1"/>
    <col min="6149" max="6149" width="7.28515625" style="89" customWidth="1"/>
    <col min="6150" max="6152" width="3.7109375" style="89" customWidth="1"/>
    <col min="6153" max="6155" width="4.5703125" style="89" customWidth="1"/>
    <col min="6156" max="6157" width="3.28515625" style="89" bestFit="1" customWidth="1"/>
    <col min="6158" max="6161" width="0" style="89" hidden="1" customWidth="1"/>
    <col min="6162" max="6162" width="4.28515625" style="89" customWidth="1"/>
    <col min="6163" max="6165" width="8.7109375" style="89" customWidth="1"/>
    <col min="6166" max="6168" width="2.7109375" style="89" customWidth="1"/>
    <col min="6169" max="6169" width="2.85546875" style="89" customWidth="1"/>
    <col min="6170" max="6175" width="2.7109375" style="89" customWidth="1"/>
    <col min="6176" max="6185" width="0" style="89" hidden="1" customWidth="1"/>
    <col min="6186" max="6186" width="4.28515625" style="89" customWidth="1"/>
    <col min="6187" max="6187" width="0" style="89" hidden="1" customWidth="1"/>
    <col min="6188" max="6188" width="3.28515625" style="89" bestFit="1" customWidth="1"/>
    <col min="6189" max="6189" width="0" style="89" hidden="1" customWidth="1"/>
    <col min="6190" max="6190" width="3.28515625" style="89" bestFit="1" customWidth="1"/>
    <col min="6191" max="6192" width="4.28515625" style="89" customWidth="1"/>
    <col min="6193" max="6193" width="19.85546875" style="89" customWidth="1"/>
    <col min="6194" max="6194" width="18.28515625" style="89" customWidth="1"/>
    <col min="6195" max="6195" width="5" style="89" customWidth="1"/>
    <col min="6196" max="6198" width="8.140625" style="89" customWidth="1"/>
    <col min="6199" max="6199" width="5.28515625" style="89" customWidth="1"/>
    <col min="6200" max="6200" width="21.42578125" style="89" customWidth="1"/>
    <col min="6201" max="6400" width="11.42578125" style="89"/>
    <col min="6401" max="6401" width="1.140625" style="89" customWidth="1"/>
    <col min="6402" max="6404" width="5.7109375" style="89" customWidth="1"/>
    <col min="6405" max="6405" width="7.28515625" style="89" customWidth="1"/>
    <col min="6406" max="6408" width="3.7109375" style="89" customWidth="1"/>
    <col min="6409" max="6411" width="4.5703125" style="89" customWidth="1"/>
    <col min="6412" max="6413" width="3.28515625" style="89" bestFit="1" customWidth="1"/>
    <col min="6414" max="6417" width="0" style="89" hidden="1" customWidth="1"/>
    <col min="6418" max="6418" width="4.28515625" style="89" customWidth="1"/>
    <col min="6419" max="6421" width="8.7109375" style="89" customWidth="1"/>
    <col min="6422" max="6424" width="2.7109375" style="89" customWidth="1"/>
    <col min="6425" max="6425" width="2.85546875" style="89" customWidth="1"/>
    <col min="6426" max="6431" width="2.7109375" style="89" customWidth="1"/>
    <col min="6432" max="6441" width="0" style="89" hidden="1" customWidth="1"/>
    <col min="6442" max="6442" width="4.28515625" style="89" customWidth="1"/>
    <col min="6443" max="6443" width="0" style="89" hidden="1" customWidth="1"/>
    <col min="6444" max="6444" width="3.28515625" style="89" bestFit="1" customWidth="1"/>
    <col min="6445" max="6445" width="0" style="89" hidden="1" customWidth="1"/>
    <col min="6446" max="6446" width="3.28515625" style="89" bestFit="1" customWidth="1"/>
    <col min="6447" max="6448" width="4.28515625" style="89" customWidth="1"/>
    <col min="6449" max="6449" width="19.85546875" style="89" customWidth="1"/>
    <col min="6450" max="6450" width="18.28515625" style="89" customWidth="1"/>
    <col min="6451" max="6451" width="5" style="89" customWidth="1"/>
    <col min="6452" max="6454" width="8.140625" style="89" customWidth="1"/>
    <col min="6455" max="6455" width="5.28515625" style="89" customWidth="1"/>
    <col min="6456" max="6456" width="21.42578125" style="89" customWidth="1"/>
    <col min="6457" max="6656" width="11.42578125" style="89"/>
    <col min="6657" max="6657" width="1.140625" style="89" customWidth="1"/>
    <col min="6658" max="6660" width="5.7109375" style="89" customWidth="1"/>
    <col min="6661" max="6661" width="7.28515625" style="89" customWidth="1"/>
    <col min="6662" max="6664" width="3.7109375" style="89" customWidth="1"/>
    <col min="6665" max="6667" width="4.5703125" style="89" customWidth="1"/>
    <col min="6668" max="6669" width="3.28515625" style="89" bestFit="1" customWidth="1"/>
    <col min="6670" max="6673" width="0" style="89" hidden="1" customWidth="1"/>
    <col min="6674" max="6674" width="4.28515625" style="89" customWidth="1"/>
    <col min="6675" max="6677" width="8.7109375" style="89" customWidth="1"/>
    <col min="6678" max="6680" width="2.7109375" style="89" customWidth="1"/>
    <col min="6681" max="6681" width="2.85546875" style="89" customWidth="1"/>
    <col min="6682" max="6687" width="2.7109375" style="89" customWidth="1"/>
    <col min="6688" max="6697" width="0" style="89" hidden="1" customWidth="1"/>
    <col min="6698" max="6698" width="4.28515625" style="89" customWidth="1"/>
    <col min="6699" max="6699" width="0" style="89" hidden="1" customWidth="1"/>
    <col min="6700" max="6700" width="3.28515625" style="89" bestFit="1" customWidth="1"/>
    <col min="6701" max="6701" width="0" style="89" hidden="1" customWidth="1"/>
    <col min="6702" max="6702" width="3.28515625" style="89" bestFit="1" customWidth="1"/>
    <col min="6703" max="6704" width="4.28515625" style="89" customWidth="1"/>
    <col min="6705" max="6705" width="19.85546875" style="89" customWidth="1"/>
    <col min="6706" max="6706" width="18.28515625" style="89" customWidth="1"/>
    <col min="6707" max="6707" width="5" style="89" customWidth="1"/>
    <col min="6708" max="6710" width="8.140625" style="89" customWidth="1"/>
    <col min="6711" max="6711" width="5.28515625" style="89" customWidth="1"/>
    <col min="6712" max="6712" width="21.42578125" style="89" customWidth="1"/>
    <col min="6713" max="6912" width="11.42578125" style="89"/>
    <col min="6913" max="6913" width="1.140625" style="89" customWidth="1"/>
    <col min="6914" max="6916" width="5.7109375" style="89" customWidth="1"/>
    <col min="6917" max="6917" width="7.28515625" style="89" customWidth="1"/>
    <col min="6918" max="6920" width="3.7109375" style="89" customWidth="1"/>
    <col min="6921" max="6923" width="4.5703125" style="89" customWidth="1"/>
    <col min="6924" max="6925" width="3.28515625" style="89" bestFit="1" customWidth="1"/>
    <col min="6926" max="6929" width="0" style="89" hidden="1" customWidth="1"/>
    <col min="6930" max="6930" width="4.28515625" style="89" customWidth="1"/>
    <col min="6931" max="6933" width="8.7109375" style="89" customWidth="1"/>
    <col min="6934" max="6936" width="2.7109375" style="89" customWidth="1"/>
    <col min="6937" max="6937" width="2.85546875" style="89" customWidth="1"/>
    <col min="6938" max="6943" width="2.7109375" style="89" customWidth="1"/>
    <col min="6944" max="6953" width="0" style="89" hidden="1" customWidth="1"/>
    <col min="6954" max="6954" width="4.28515625" style="89" customWidth="1"/>
    <col min="6955" max="6955" width="0" style="89" hidden="1" customWidth="1"/>
    <col min="6956" max="6956" width="3.28515625" style="89" bestFit="1" customWidth="1"/>
    <col min="6957" max="6957" width="0" style="89" hidden="1" customWidth="1"/>
    <col min="6958" max="6958" width="3.28515625" style="89" bestFit="1" customWidth="1"/>
    <col min="6959" max="6960" width="4.28515625" style="89" customWidth="1"/>
    <col min="6961" max="6961" width="19.85546875" style="89" customWidth="1"/>
    <col min="6962" max="6962" width="18.28515625" style="89" customWidth="1"/>
    <col min="6963" max="6963" width="5" style="89" customWidth="1"/>
    <col min="6964" max="6966" width="8.140625" style="89" customWidth="1"/>
    <col min="6967" max="6967" width="5.28515625" style="89" customWidth="1"/>
    <col min="6968" max="6968" width="21.42578125" style="89" customWidth="1"/>
    <col min="6969" max="7168" width="11.42578125" style="89"/>
    <col min="7169" max="7169" width="1.140625" style="89" customWidth="1"/>
    <col min="7170" max="7172" width="5.7109375" style="89" customWidth="1"/>
    <col min="7173" max="7173" width="7.28515625" style="89" customWidth="1"/>
    <col min="7174" max="7176" width="3.7109375" style="89" customWidth="1"/>
    <col min="7177" max="7179" width="4.5703125" style="89" customWidth="1"/>
    <col min="7180" max="7181" width="3.28515625" style="89" bestFit="1" customWidth="1"/>
    <col min="7182" max="7185" width="0" style="89" hidden="1" customWidth="1"/>
    <col min="7186" max="7186" width="4.28515625" style="89" customWidth="1"/>
    <col min="7187" max="7189" width="8.7109375" style="89" customWidth="1"/>
    <col min="7190" max="7192" width="2.7109375" style="89" customWidth="1"/>
    <col min="7193" max="7193" width="2.85546875" style="89" customWidth="1"/>
    <col min="7194" max="7199" width="2.7109375" style="89" customWidth="1"/>
    <col min="7200" max="7209" width="0" style="89" hidden="1" customWidth="1"/>
    <col min="7210" max="7210" width="4.28515625" style="89" customWidth="1"/>
    <col min="7211" max="7211" width="0" style="89" hidden="1" customWidth="1"/>
    <col min="7212" max="7212" width="3.28515625" style="89" bestFit="1" customWidth="1"/>
    <col min="7213" max="7213" width="0" style="89" hidden="1" customWidth="1"/>
    <col min="7214" max="7214" width="3.28515625" style="89" bestFit="1" customWidth="1"/>
    <col min="7215" max="7216" width="4.28515625" style="89" customWidth="1"/>
    <col min="7217" max="7217" width="19.85546875" style="89" customWidth="1"/>
    <col min="7218" max="7218" width="18.28515625" style="89" customWidth="1"/>
    <col min="7219" max="7219" width="5" style="89" customWidth="1"/>
    <col min="7220" max="7222" width="8.140625" style="89" customWidth="1"/>
    <col min="7223" max="7223" width="5.28515625" style="89" customWidth="1"/>
    <col min="7224" max="7224" width="21.42578125" style="89" customWidth="1"/>
    <col min="7225" max="7424" width="11.42578125" style="89"/>
    <col min="7425" max="7425" width="1.140625" style="89" customWidth="1"/>
    <col min="7426" max="7428" width="5.7109375" style="89" customWidth="1"/>
    <col min="7429" max="7429" width="7.28515625" style="89" customWidth="1"/>
    <col min="7430" max="7432" width="3.7109375" style="89" customWidth="1"/>
    <col min="7433" max="7435" width="4.5703125" style="89" customWidth="1"/>
    <col min="7436" max="7437" width="3.28515625" style="89" bestFit="1" customWidth="1"/>
    <col min="7438" max="7441" width="0" style="89" hidden="1" customWidth="1"/>
    <col min="7442" max="7442" width="4.28515625" style="89" customWidth="1"/>
    <col min="7443" max="7445" width="8.7109375" style="89" customWidth="1"/>
    <col min="7446" max="7448" width="2.7109375" style="89" customWidth="1"/>
    <col min="7449" max="7449" width="2.85546875" style="89" customWidth="1"/>
    <col min="7450" max="7455" width="2.7109375" style="89" customWidth="1"/>
    <col min="7456" max="7465" width="0" style="89" hidden="1" customWidth="1"/>
    <col min="7466" max="7466" width="4.28515625" style="89" customWidth="1"/>
    <col min="7467" max="7467" width="0" style="89" hidden="1" customWidth="1"/>
    <col min="7468" max="7468" width="3.28515625" style="89" bestFit="1" customWidth="1"/>
    <col min="7469" max="7469" width="0" style="89" hidden="1" customWidth="1"/>
    <col min="7470" max="7470" width="3.28515625" style="89" bestFit="1" customWidth="1"/>
    <col min="7471" max="7472" width="4.28515625" style="89" customWidth="1"/>
    <col min="7473" max="7473" width="19.85546875" style="89" customWidth="1"/>
    <col min="7474" max="7474" width="18.28515625" style="89" customWidth="1"/>
    <col min="7475" max="7475" width="5" style="89" customWidth="1"/>
    <col min="7476" max="7478" width="8.140625" style="89" customWidth="1"/>
    <col min="7479" max="7479" width="5.28515625" style="89" customWidth="1"/>
    <col min="7480" max="7480" width="21.42578125" style="89" customWidth="1"/>
    <col min="7481" max="7680" width="11.42578125" style="89"/>
    <col min="7681" max="7681" width="1.140625" style="89" customWidth="1"/>
    <col min="7682" max="7684" width="5.7109375" style="89" customWidth="1"/>
    <col min="7685" max="7685" width="7.28515625" style="89" customWidth="1"/>
    <col min="7686" max="7688" width="3.7109375" style="89" customWidth="1"/>
    <col min="7689" max="7691" width="4.5703125" style="89" customWidth="1"/>
    <col min="7692" max="7693" width="3.28515625" style="89" bestFit="1" customWidth="1"/>
    <col min="7694" max="7697" width="0" style="89" hidden="1" customWidth="1"/>
    <col min="7698" max="7698" width="4.28515625" style="89" customWidth="1"/>
    <col min="7699" max="7701" width="8.7109375" style="89" customWidth="1"/>
    <col min="7702" max="7704" width="2.7109375" style="89" customWidth="1"/>
    <col min="7705" max="7705" width="2.85546875" style="89" customWidth="1"/>
    <col min="7706" max="7711" width="2.7109375" style="89" customWidth="1"/>
    <col min="7712" max="7721" width="0" style="89" hidden="1" customWidth="1"/>
    <col min="7722" max="7722" width="4.28515625" style="89" customWidth="1"/>
    <col min="7723" max="7723" width="0" style="89" hidden="1" customWidth="1"/>
    <col min="7724" max="7724" width="3.28515625" style="89" bestFit="1" customWidth="1"/>
    <col min="7725" max="7725" width="0" style="89" hidden="1" customWidth="1"/>
    <col min="7726" max="7726" width="3.28515625" style="89" bestFit="1" customWidth="1"/>
    <col min="7727" max="7728" width="4.28515625" style="89" customWidth="1"/>
    <col min="7729" max="7729" width="19.85546875" style="89" customWidth="1"/>
    <col min="7730" max="7730" width="18.28515625" style="89" customWidth="1"/>
    <col min="7731" max="7731" width="5" style="89" customWidth="1"/>
    <col min="7732" max="7734" width="8.140625" style="89" customWidth="1"/>
    <col min="7735" max="7735" width="5.28515625" style="89" customWidth="1"/>
    <col min="7736" max="7736" width="21.42578125" style="89" customWidth="1"/>
    <col min="7737" max="7936" width="11.42578125" style="89"/>
    <col min="7937" max="7937" width="1.140625" style="89" customWidth="1"/>
    <col min="7938" max="7940" width="5.7109375" style="89" customWidth="1"/>
    <col min="7941" max="7941" width="7.28515625" style="89" customWidth="1"/>
    <col min="7942" max="7944" width="3.7109375" style="89" customWidth="1"/>
    <col min="7945" max="7947" width="4.5703125" style="89" customWidth="1"/>
    <col min="7948" max="7949" width="3.28515625" style="89" bestFit="1" customWidth="1"/>
    <col min="7950" max="7953" width="0" style="89" hidden="1" customWidth="1"/>
    <col min="7954" max="7954" width="4.28515625" style="89" customWidth="1"/>
    <col min="7955" max="7957" width="8.7109375" style="89" customWidth="1"/>
    <col min="7958" max="7960" width="2.7109375" style="89" customWidth="1"/>
    <col min="7961" max="7961" width="2.85546875" style="89" customWidth="1"/>
    <col min="7962" max="7967" width="2.7109375" style="89" customWidth="1"/>
    <col min="7968" max="7977" width="0" style="89" hidden="1" customWidth="1"/>
    <col min="7978" max="7978" width="4.28515625" style="89" customWidth="1"/>
    <col min="7979" max="7979" width="0" style="89" hidden="1" customWidth="1"/>
    <col min="7980" max="7980" width="3.28515625" style="89" bestFit="1" customWidth="1"/>
    <col min="7981" max="7981" width="0" style="89" hidden="1" customWidth="1"/>
    <col min="7982" max="7982" width="3.28515625" style="89" bestFit="1" customWidth="1"/>
    <col min="7983" max="7984" width="4.28515625" style="89" customWidth="1"/>
    <col min="7985" max="7985" width="19.85546875" style="89" customWidth="1"/>
    <col min="7986" max="7986" width="18.28515625" style="89" customWidth="1"/>
    <col min="7987" max="7987" width="5" style="89" customWidth="1"/>
    <col min="7988" max="7990" width="8.140625" style="89" customWidth="1"/>
    <col min="7991" max="7991" width="5.28515625" style="89" customWidth="1"/>
    <col min="7992" max="7992" width="21.42578125" style="89" customWidth="1"/>
    <col min="7993" max="8192" width="11.42578125" style="89"/>
    <col min="8193" max="8193" width="1.140625" style="89" customWidth="1"/>
    <col min="8194" max="8196" width="5.7109375" style="89" customWidth="1"/>
    <col min="8197" max="8197" width="7.28515625" style="89" customWidth="1"/>
    <col min="8198" max="8200" width="3.7109375" style="89" customWidth="1"/>
    <col min="8201" max="8203" width="4.5703125" style="89" customWidth="1"/>
    <col min="8204" max="8205" width="3.28515625" style="89" bestFit="1" customWidth="1"/>
    <col min="8206" max="8209" width="0" style="89" hidden="1" customWidth="1"/>
    <col min="8210" max="8210" width="4.28515625" style="89" customWidth="1"/>
    <col min="8211" max="8213" width="8.7109375" style="89" customWidth="1"/>
    <col min="8214" max="8216" width="2.7109375" style="89" customWidth="1"/>
    <col min="8217" max="8217" width="2.85546875" style="89" customWidth="1"/>
    <col min="8218" max="8223" width="2.7109375" style="89" customWidth="1"/>
    <col min="8224" max="8233" width="0" style="89" hidden="1" customWidth="1"/>
    <col min="8234" max="8234" width="4.28515625" style="89" customWidth="1"/>
    <col min="8235" max="8235" width="0" style="89" hidden="1" customWidth="1"/>
    <col min="8236" max="8236" width="3.28515625" style="89" bestFit="1" customWidth="1"/>
    <col min="8237" max="8237" width="0" style="89" hidden="1" customWidth="1"/>
    <col min="8238" max="8238" width="3.28515625" style="89" bestFit="1" customWidth="1"/>
    <col min="8239" max="8240" width="4.28515625" style="89" customWidth="1"/>
    <col min="8241" max="8241" width="19.85546875" style="89" customWidth="1"/>
    <col min="8242" max="8242" width="18.28515625" style="89" customWidth="1"/>
    <col min="8243" max="8243" width="5" style="89" customWidth="1"/>
    <col min="8244" max="8246" width="8.140625" style="89" customWidth="1"/>
    <col min="8247" max="8247" width="5.28515625" style="89" customWidth="1"/>
    <col min="8248" max="8248" width="21.42578125" style="89" customWidth="1"/>
    <col min="8249" max="8448" width="11.42578125" style="89"/>
    <col min="8449" max="8449" width="1.140625" style="89" customWidth="1"/>
    <col min="8450" max="8452" width="5.7109375" style="89" customWidth="1"/>
    <col min="8453" max="8453" width="7.28515625" style="89" customWidth="1"/>
    <col min="8454" max="8456" width="3.7109375" style="89" customWidth="1"/>
    <col min="8457" max="8459" width="4.5703125" style="89" customWidth="1"/>
    <col min="8460" max="8461" width="3.28515625" style="89" bestFit="1" customWidth="1"/>
    <col min="8462" max="8465" width="0" style="89" hidden="1" customWidth="1"/>
    <col min="8466" max="8466" width="4.28515625" style="89" customWidth="1"/>
    <col min="8467" max="8469" width="8.7109375" style="89" customWidth="1"/>
    <col min="8470" max="8472" width="2.7109375" style="89" customWidth="1"/>
    <col min="8473" max="8473" width="2.85546875" style="89" customWidth="1"/>
    <col min="8474" max="8479" width="2.7109375" style="89" customWidth="1"/>
    <col min="8480" max="8489" width="0" style="89" hidden="1" customWidth="1"/>
    <col min="8490" max="8490" width="4.28515625" style="89" customWidth="1"/>
    <col min="8491" max="8491" width="0" style="89" hidden="1" customWidth="1"/>
    <col min="8492" max="8492" width="3.28515625" style="89" bestFit="1" customWidth="1"/>
    <col min="8493" max="8493" width="0" style="89" hidden="1" customWidth="1"/>
    <col min="8494" max="8494" width="3.28515625" style="89" bestFit="1" customWidth="1"/>
    <col min="8495" max="8496" width="4.28515625" style="89" customWidth="1"/>
    <col min="8497" max="8497" width="19.85546875" style="89" customWidth="1"/>
    <col min="8498" max="8498" width="18.28515625" style="89" customWidth="1"/>
    <col min="8499" max="8499" width="5" style="89" customWidth="1"/>
    <col min="8500" max="8502" width="8.140625" style="89" customWidth="1"/>
    <col min="8503" max="8503" width="5.28515625" style="89" customWidth="1"/>
    <col min="8504" max="8504" width="21.42578125" style="89" customWidth="1"/>
    <col min="8505" max="8704" width="11.42578125" style="89"/>
    <col min="8705" max="8705" width="1.140625" style="89" customWidth="1"/>
    <col min="8706" max="8708" width="5.7109375" style="89" customWidth="1"/>
    <col min="8709" max="8709" width="7.28515625" style="89" customWidth="1"/>
    <col min="8710" max="8712" width="3.7109375" style="89" customWidth="1"/>
    <col min="8713" max="8715" width="4.5703125" style="89" customWidth="1"/>
    <col min="8716" max="8717" width="3.28515625" style="89" bestFit="1" customWidth="1"/>
    <col min="8718" max="8721" width="0" style="89" hidden="1" customWidth="1"/>
    <col min="8722" max="8722" width="4.28515625" style="89" customWidth="1"/>
    <col min="8723" max="8725" width="8.7109375" style="89" customWidth="1"/>
    <col min="8726" max="8728" width="2.7109375" style="89" customWidth="1"/>
    <col min="8729" max="8729" width="2.85546875" style="89" customWidth="1"/>
    <col min="8730" max="8735" width="2.7109375" style="89" customWidth="1"/>
    <col min="8736" max="8745" width="0" style="89" hidden="1" customWidth="1"/>
    <col min="8746" max="8746" width="4.28515625" style="89" customWidth="1"/>
    <col min="8747" max="8747" width="0" style="89" hidden="1" customWidth="1"/>
    <col min="8748" max="8748" width="3.28515625" style="89" bestFit="1" customWidth="1"/>
    <col min="8749" max="8749" width="0" style="89" hidden="1" customWidth="1"/>
    <col min="8750" max="8750" width="3.28515625" style="89" bestFit="1" customWidth="1"/>
    <col min="8751" max="8752" width="4.28515625" style="89" customWidth="1"/>
    <col min="8753" max="8753" width="19.85546875" style="89" customWidth="1"/>
    <col min="8754" max="8754" width="18.28515625" style="89" customWidth="1"/>
    <col min="8755" max="8755" width="5" style="89" customWidth="1"/>
    <col min="8756" max="8758" width="8.140625" style="89" customWidth="1"/>
    <col min="8759" max="8759" width="5.28515625" style="89" customWidth="1"/>
    <col min="8760" max="8760" width="21.42578125" style="89" customWidth="1"/>
    <col min="8761" max="8960" width="11.42578125" style="89"/>
    <col min="8961" max="8961" width="1.140625" style="89" customWidth="1"/>
    <col min="8962" max="8964" width="5.7109375" style="89" customWidth="1"/>
    <col min="8965" max="8965" width="7.28515625" style="89" customWidth="1"/>
    <col min="8966" max="8968" width="3.7109375" style="89" customWidth="1"/>
    <col min="8969" max="8971" width="4.5703125" style="89" customWidth="1"/>
    <col min="8972" max="8973" width="3.28515625" style="89" bestFit="1" customWidth="1"/>
    <col min="8974" max="8977" width="0" style="89" hidden="1" customWidth="1"/>
    <col min="8978" max="8978" width="4.28515625" style="89" customWidth="1"/>
    <col min="8979" max="8981" width="8.7109375" style="89" customWidth="1"/>
    <col min="8982" max="8984" width="2.7109375" style="89" customWidth="1"/>
    <col min="8985" max="8985" width="2.85546875" style="89" customWidth="1"/>
    <col min="8986" max="8991" width="2.7109375" style="89" customWidth="1"/>
    <col min="8992" max="9001" width="0" style="89" hidden="1" customWidth="1"/>
    <col min="9002" max="9002" width="4.28515625" style="89" customWidth="1"/>
    <col min="9003" max="9003" width="0" style="89" hidden="1" customWidth="1"/>
    <col min="9004" max="9004" width="3.28515625" style="89" bestFit="1" customWidth="1"/>
    <col min="9005" max="9005" width="0" style="89" hidden="1" customWidth="1"/>
    <col min="9006" max="9006" width="3.28515625" style="89" bestFit="1" customWidth="1"/>
    <col min="9007" max="9008" width="4.28515625" style="89" customWidth="1"/>
    <col min="9009" max="9009" width="19.85546875" style="89" customWidth="1"/>
    <col min="9010" max="9010" width="18.28515625" style="89" customWidth="1"/>
    <col min="9011" max="9011" width="5" style="89" customWidth="1"/>
    <col min="9012" max="9014" width="8.140625" style="89" customWidth="1"/>
    <col min="9015" max="9015" width="5.28515625" style="89" customWidth="1"/>
    <col min="9016" max="9016" width="21.42578125" style="89" customWidth="1"/>
    <col min="9017" max="9216" width="11.42578125" style="89"/>
    <col min="9217" max="9217" width="1.140625" style="89" customWidth="1"/>
    <col min="9218" max="9220" width="5.7109375" style="89" customWidth="1"/>
    <col min="9221" max="9221" width="7.28515625" style="89" customWidth="1"/>
    <col min="9222" max="9224" width="3.7109375" style="89" customWidth="1"/>
    <col min="9225" max="9227" width="4.5703125" style="89" customWidth="1"/>
    <col min="9228" max="9229" width="3.28515625" style="89" bestFit="1" customWidth="1"/>
    <col min="9230" max="9233" width="0" style="89" hidden="1" customWidth="1"/>
    <col min="9234" max="9234" width="4.28515625" style="89" customWidth="1"/>
    <col min="9235" max="9237" width="8.7109375" style="89" customWidth="1"/>
    <col min="9238" max="9240" width="2.7109375" style="89" customWidth="1"/>
    <col min="9241" max="9241" width="2.85546875" style="89" customWidth="1"/>
    <col min="9242" max="9247" width="2.7109375" style="89" customWidth="1"/>
    <col min="9248" max="9257" width="0" style="89" hidden="1" customWidth="1"/>
    <col min="9258" max="9258" width="4.28515625" style="89" customWidth="1"/>
    <col min="9259" max="9259" width="0" style="89" hidden="1" customWidth="1"/>
    <col min="9260" max="9260" width="3.28515625" style="89" bestFit="1" customWidth="1"/>
    <col min="9261" max="9261" width="0" style="89" hidden="1" customWidth="1"/>
    <col min="9262" max="9262" width="3.28515625" style="89" bestFit="1" customWidth="1"/>
    <col min="9263" max="9264" width="4.28515625" style="89" customWidth="1"/>
    <col min="9265" max="9265" width="19.85546875" style="89" customWidth="1"/>
    <col min="9266" max="9266" width="18.28515625" style="89" customWidth="1"/>
    <col min="9267" max="9267" width="5" style="89" customWidth="1"/>
    <col min="9268" max="9270" width="8.140625" style="89" customWidth="1"/>
    <col min="9271" max="9271" width="5.28515625" style="89" customWidth="1"/>
    <col min="9272" max="9272" width="21.42578125" style="89" customWidth="1"/>
    <col min="9273" max="9472" width="11.42578125" style="89"/>
    <col min="9473" max="9473" width="1.140625" style="89" customWidth="1"/>
    <col min="9474" max="9476" width="5.7109375" style="89" customWidth="1"/>
    <col min="9477" max="9477" width="7.28515625" style="89" customWidth="1"/>
    <col min="9478" max="9480" width="3.7109375" style="89" customWidth="1"/>
    <col min="9481" max="9483" width="4.5703125" style="89" customWidth="1"/>
    <col min="9484" max="9485" width="3.28515625" style="89" bestFit="1" customWidth="1"/>
    <col min="9486" max="9489" width="0" style="89" hidden="1" customWidth="1"/>
    <col min="9490" max="9490" width="4.28515625" style="89" customWidth="1"/>
    <col min="9491" max="9493" width="8.7109375" style="89" customWidth="1"/>
    <col min="9494" max="9496" width="2.7109375" style="89" customWidth="1"/>
    <col min="9497" max="9497" width="2.85546875" style="89" customWidth="1"/>
    <col min="9498" max="9503" width="2.7109375" style="89" customWidth="1"/>
    <col min="9504" max="9513" width="0" style="89" hidden="1" customWidth="1"/>
    <col min="9514" max="9514" width="4.28515625" style="89" customWidth="1"/>
    <col min="9515" max="9515" width="0" style="89" hidden="1" customWidth="1"/>
    <col min="9516" max="9516" width="3.28515625" style="89" bestFit="1" customWidth="1"/>
    <col min="9517" max="9517" width="0" style="89" hidden="1" customWidth="1"/>
    <col min="9518" max="9518" width="3.28515625" style="89" bestFit="1" customWidth="1"/>
    <col min="9519" max="9520" width="4.28515625" style="89" customWidth="1"/>
    <col min="9521" max="9521" width="19.85546875" style="89" customWidth="1"/>
    <col min="9522" max="9522" width="18.28515625" style="89" customWidth="1"/>
    <col min="9523" max="9523" width="5" style="89" customWidth="1"/>
    <col min="9524" max="9526" width="8.140625" style="89" customWidth="1"/>
    <col min="9527" max="9527" width="5.28515625" style="89" customWidth="1"/>
    <col min="9528" max="9528" width="21.42578125" style="89" customWidth="1"/>
    <col min="9529" max="9728" width="11.42578125" style="89"/>
    <col min="9729" max="9729" width="1.140625" style="89" customWidth="1"/>
    <col min="9730" max="9732" width="5.7109375" style="89" customWidth="1"/>
    <col min="9733" max="9733" width="7.28515625" style="89" customWidth="1"/>
    <col min="9734" max="9736" width="3.7109375" style="89" customWidth="1"/>
    <col min="9737" max="9739" width="4.5703125" style="89" customWidth="1"/>
    <col min="9740" max="9741" width="3.28515625" style="89" bestFit="1" customWidth="1"/>
    <col min="9742" max="9745" width="0" style="89" hidden="1" customWidth="1"/>
    <col min="9746" max="9746" width="4.28515625" style="89" customWidth="1"/>
    <col min="9747" max="9749" width="8.7109375" style="89" customWidth="1"/>
    <col min="9750" max="9752" width="2.7109375" style="89" customWidth="1"/>
    <col min="9753" max="9753" width="2.85546875" style="89" customWidth="1"/>
    <col min="9754" max="9759" width="2.7109375" style="89" customWidth="1"/>
    <col min="9760" max="9769" width="0" style="89" hidden="1" customWidth="1"/>
    <col min="9770" max="9770" width="4.28515625" style="89" customWidth="1"/>
    <col min="9771" max="9771" width="0" style="89" hidden="1" customWidth="1"/>
    <col min="9772" max="9772" width="3.28515625" style="89" bestFit="1" customWidth="1"/>
    <col min="9773" max="9773" width="0" style="89" hidden="1" customWidth="1"/>
    <col min="9774" max="9774" width="3.28515625" style="89" bestFit="1" customWidth="1"/>
    <col min="9775" max="9776" width="4.28515625" style="89" customWidth="1"/>
    <col min="9777" max="9777" width="19.85546875" style="89" customWidth="1"/>
    <col min="9778" max="9778" width="18.28515625" style="89" customWidth="1"/>
    <col min="9779" max="9779" width="5" style="89" customWidth="1"/>
    <col min="9780" max="9782" width="8.140625" style="89" customWidth="1"/>
    <col min="9783" max="9783" width="5.28515625" style="89" customWidth="1"/>
    <col min="9784" max="9784" width="21.42578125" style="89" customWidth="1"/>
    <col min="9785" max="9984" width="11.42578125" style="89"/>
    <col min="9985" max="9985" width="1.140625" style="89" customWidth="1"/>
    <col min="9986" max="9988" width="5.7109375" style="89" customWidth="1"/>
    <col min="9989" max="9989" width="7.28515625" style="89" customWidth="1"/>
    <col min="9990" max="9992" width="3.7109375" style="89" customWidth="1"/>
    <col min="9993" max="9995" width="4.5703125" style="89" customWidth="1"/>
    <col min="9996" max="9997" width="3.28515625" style="89" bestFit="1" customWidth="1"/>
    <col min="9998" max="10001" width="0" style="89" hidden="1" customWidth="1"/>
    <col min="10002" max="10002" width="4.28515625" style="89" customWidth="1"/>
    <col min="10003" max="10005" width="8.7109375" style="89" customWidth="1"/>
    <col min="10006" max="10008" width="2.7109375" style="89" customWidth="1"/>
    <col min="10009" max="10009" width="2.85546875" style="89" customWidth="1"/>
    <col min="10010" max="10015" width="2.7109375" style="89" customWidth="1"/>
    <col min="10016" max="10025" width="0" style="89" hidden="1" customWidth="1"/>
    <col min="10026" max="10026" width="4.28515625" style="89" customWidth="1"/>
    <col min="10027" max="10027" width="0" style="89" hidden="1" customWidth="1"/>
    <col min="10028" max="10028" width="3.28515625" style="89" bestFit="1" customWidth="1"/>
    <col min="10029" max="10029" width="0" style="89" hidden="1" customWidth="1"/>
    <col min="10030" max="10030" width="3.28515625" style="89" bestFit="1" customWidth="1"/>
    <col min="10031" max="10032" width="4.28515625" style="89" customWidth="1"/>
    <col min="10033" max="10033" width="19.85546875" style="89" customWidth="1"/>
    <col min="10034" max="10034" width="18.28515625" style="89" customWidth="1"/>
    <col min="10035" max="10035" width="5" style="89" customWidth="1"/>
    <col min="10036" max="10038" width="8.140625" style="89" customWidth="1"/>
    <col min="10039" max="10039" width="5.28515625" style="89" customWidth="1"/>
    <col min="10040" max="10040" width="21.42578125" style="89" customWidth="1"/>
    <col min="10041" max="10240" width="11.42578125" style="89"/>
    <col min="10241" max="10241" width="1.140625" style="89" customWidth="1"/>
    <col min="10242" max="10244" width="5.7109375" style="89" customWidth="1"/>
    <col min="10245" max="10245" width="7.28515625" style="89" customWidth="1"/>
    <col min="10246" max="10248" width="3.7109375" style="89" customWidth="1"/>
    <col min="10249" max="10251" width="4.5703125" style="89" customWidth="1"/>
    <col min="10252" max="10253" width="3.28515625" style="89" bestFit="1" customWidth="1"/>
    <col min="10254" max="10257" width="0" style="89" hidden="1" customWidth="1"/>
    <col min="10258" max="10258" width="4.28515625" style="89" customWidth="1"/>
    <col min="10259" max="10261" width="8.7109375" style="89" customWidth="1"/>
    <col min="10262" max="10264" width="2.7109375" style="89" customWidth="1"/>
    <col min="10265" max="10265" width="2.85546875" style="89" customWidth="1"/>
    <col min="10266" max="10271" width="2.7109375" style="89" customWidth="1"/>
    <col min="10272" max="10281" width="0" style="89" hidden="1" customWidth="1"/>
    <col min="10282" max="10282" width="4.28515625" style="89" customWidth="1"/>
    <col min="10283" max="10283" width="0" style="89" hidden="1" customWidth="1"/>
    <col min="10284" max="10284" width="3.28515625" style="89" bestFit="1" customWidth="1"/>
    <col min="10285" max="10285" width="0" style="89" hidden="1" customWidth="1"/>
    <col min="10286" max="10286" width="3.28515625" style="89" bestFit="1" customWidth="1"/>
    <col min="10287" max="10288" width="4.28515625" style="89" customWidth="1"/>
    <col min="10289" max="10289" width="19.85546875" style="89" customWidth="1"/>
    <col min="10290" max="10290" width="18.28515625" style="89" customWidth="1"/>
    <col min="10291" max="10291" width="5" style="89" customWidth="1"/>
    <col min="10292" max="10294" width="8.140625" style="89" customWidth="1"/>
    <col min="10295" max="10295" width="5.28515625" style="89" customWidth="1"/>
    <col min="10296" max="10296" width="21.42578125" style="89" customWidth="1"/>
    <col min="10297" max="10496" width="11.42578125" style="89"/>
    <col min="10497" max="10497" width="1.140625" style="89" customWidth="1"/>
    <col min="10498" max="10500" width="5.7109375" style="89" customWidth="1"/>
    <col min="10501" max="10501" width="7.28515625" style="89" customWidth="1"/>
    <col min="10502" max="10504" width="3.7109375" style="89" customWidth="1"/>
    <col min="10505" max="10507" width="4.5703125" style="89" customWidth="1"/>
    <col min="10508" max="10509" width="3.28515625" style="89" bestFit="1" customWidth="1"/>
    <col min="10510" max="10513" width="0" style="89" hidden="1" customWidth="1"/>
    <col min="10514" max="10514" width="4.28515625" style="89" customWidth="1"/>
    <col min="10515" max="10517" width="8.7109375" style="89" customWidth="1"/>
    <col min="10518" max="10520" width="2.7109375" style="89" customWidth="1"/>
    <col min="10521" max="10521" width="2.85546875" style="89" customWidth="1"/>
    <col min="10522" max="10527" width="2.7109375" style="89" customWidth="1"/>
    <col min="10528" max="10537" width="0" style="89" hidden="1" customWidth="1"/>
    <col min="10538" max="10538" width="4.28515625" style="89" customWidth="1"/>
    <col min="10539" max="10539" width="0" style="89" hidden="1" customWidth="1"/>
    <col min="10540" max="10540" width="3.28515625" style="89" bestFit="1" customWidth="1"/>
    <col min="10541" max="10541" width="0" style="89" hidden="1" customWidth="1"/>
    <col min="10542" max="10542" width="3.28515625" style="89" bestFit="1" customWidth="1"/>
    <col min="10543" max="10544" width="4.28515625" style="89" customWidth="1"/>
    <col min="10545" max="10545" width="19.85546875" style="89" customWidth="1"/>
    <col min="10546" max="10546" width="18.28515625" style="89" customWidth="1"/>
    <col min="10547" max="10547" width="5" style="89" customWidth="1"/>
    <col min="10548" max="10550" width="8.140625" style="89" customWidth="1"/>
    <col min="10551" max="10551" width="5.28515625" style="89" customWidth="1"/>
    <col min="10552" max="10552" width="21.42578125" style="89" customWidth="1"/>
    <col min="10553" max="10752" width="11.42578125" style="89"/>
    <col min="10753" max="10753" width="1.140625" style="89" customWidth="1"/>
    <col min="10754" max="10756" width="5.7109375" style="89" customWidth="1"/>
    <col min="10757" max="10757" width="7.28515625" style="89" customWidth="1"/>
    <col min="10758" max="10760" width="3.7109375" style="89" customWidth="1"/>
    <col min="10761" max="10763" width="4.5703125" style="89" customWidth="1"/>
    <col min="10764" max="10765" width="3.28515625" style="89" bestFit="1" customWidth="1"/>
    <col min="10766" max="10769" width="0" style="89" hidden="1" customWidth="1"/>
    <col min="10770" max="10770" width="4.28515625" style="89" customWidth="1"/>
    <col min="10771" max="10773" width="8.7109375" style="89" customWidth="1"/>
    <col min="10774" max="10776" width="2.7109375" style="89" customWidth="1"/>
    <col min="10777" max="10777" width="2.85546875" style="89" customWidth="1"/>
    <col min="10778" max="10783" width="2.7109375" style="89" customWidth="1"/>
    <col min="10784" max="10793" width="0" style="89" hidden="1" customWidth="1"/>
    <col min="10794" max="10794" width="4.28515625" style="89" customWidth="1"/>
    <col min="10795" max="10795" width="0" style="89" hidden="1" customWidth="1"/>
    <col min="10796" max="10796" width="3.28515625" style="89" bestFit="1" customWidth="1"/>
    <col min="10797" max="10797" width="0" style="89" hidden="1" customWidth="1"/>
    <col min="10798" max="10798" width="3.28515625" style="89" bestFit="1" customWidth="1"/>
    <col min="10799" max="10800" width="4.28515625" style="89" customWidth="1"/>
    <col min="10801" max="10801" width="19.85546875" style="89" customWidth="1"/>
    <col min="10802" max="10802" width="18.28515625" style="89" customWidth="1"/>
    <col min="10803" max="10803" width="5" style="89" customWidth="1"/>
    <col min="10804" max="10806" width="8.140625" style="89" customWidth="1"/>
    <col min="10807" max="10807" width="5.28515625" style="89" customWidth="1"/>
    <col min="10808" max="10808" width="21.42578125" style="89" customWidth="1"/>
    <col min="10809" max="11008" width="11.42578125" style="89"/>
    <col min="11009" max="11009" width="1.140625" style="89" customWidth="1"/>
    <col min="11010" max="11012" width="5.7109375" style="89" customWidth="1"/>
    <col min="11013" max="11013" width="7.28515625" style="89" customWidth="1"/>
    <col min="11014" max="11016" width="3.7109375" style="89" customWidth="1"/>
    <col min="11017" max="11019" width="4.5703125" style="89" customWidth="1"/>
    <col min="11020" max="11021" width="3.28515625" style="89" bestFit="1" customWidth="1"/>
    <col min="11022" max="11025" width="0" style="89" hidden="1" customWidth="1"/>
    <col min="11026" max="11026" width="4.28515625" style="89" customWidth="1"/>
    <col min="11027" max="11029" width="8.7109375" style="89" customWidth="1"/>
    <col min="11030" max="11032" width="2.7109375" style="89" customWidth="1"/>
    <col min="11033" max="11033" width="2.85546875" style="89" customWidth="1"/>
    <col min="11034" max="11039" width="2.7109375" style="89" customWidth="1"/>
    <col min="11040" max="11049" width="0" style="89" hidden="1" customWidth="1"/>
    <col min="11050" max="11050" width="4.28515625" style="89" customWidth="1"/>
    <col min="11051" max="11051" width="0" style="89" hidden="1" customWidth="1"/>
    <col min="11052" max="11052" width="3.28515625" style="89" bestFit="1" customWidth="1"/>
    <col min="11053" max="11053" width="0" style="89" hidden="1" customWidth="1"/>
    <col min="11054" max="11054" width="3.28515625" style="89" bestFit="1" customWidth="1"/>
    <col min="11055" max="11056" width="4.28515625" style="89" customWidth="1"/>
    <col min="11057" max="11057" width="19.85546875" style="89" customWidth="1"/>
    <col min="11058" max="11058" width="18.28515625" style="89" customWidth="1"/>
    <col min="11059" max="11059" width="5" style="89" customWidth="1"/>
    <col min="11060" max="11062" width="8.140625" style="89" customWidth="1"/>
    <col min="11063" max="11063" width="5.28515625" style="89" customWidth="1"/>
    <col min="11064" max="11064" width="21.42578125" style="89" customWidth="1"/>
    <col min="11065" max="11264" width="11.42578125" style="89"/>
    <col min="11265" max="11265" width="1.140625" style="89" customWidth="1"/>
    <col min="11266" max="11268" width="5.7109375" style="89" customWidth="1"/>
    <col min="11269" max="11269" width="7.28515625" style="89" customWidth="1"/>
    <col min="11270" max="11272" width="3.7109375" style="89" customWidth="1"/>
    <col min="11273" max="11275" width="4.5703125" style="89" customWidth="1"/>
    <col min="11276" max="11277" width="3.28515625" style="89" bestFit="1" customWidth="1"/>
    <col min="11278" max="11281" width="0" style="89" hidden="1" customWidth="1"/>
    <col min="11282" max="11282" width="4.28515625" style="89" customWidth="1"/>
    <col min="11283" max="11285" width="8.7109375" style="89" customWidth="1"/>
    <col min="11286" max="11288" width="2.7109375" style="89" customWidth="1"/>
    <col min="11289" max="11289" width="2.85546875" style="89" customWidth="1"/>
    <col min="11290" max="11295" width="2.7109375" style="89" customWidth="1"/>
    <col min="11296" max="11305" width="0" style="89" hidden="1" customWidth="1"/>
    <col min="11306" max="11306" width="4.28515625" style="89" customWidth="1"/>
    <col min="11307" max="11307" width="0" style="89" hidden="1" customWidth="1"/>
    <col min="11308" max="11308" width="3.28515625" style="89" bestFit="1" customWidth="1"/>
    <col min="11309" max="11309" width="0" style="89" hidden="1" customWidth="1"/>
    <col min="11310" max="11310" width="3.28515625" style="89" bestFit="1" customWidth="1"/>
    <col min="11311" max="11312" width="4.28515625" style="89" customWidth="1"/>
    <col min="11313" max="11313" width="19.85546875" style="89" customWidth="1"/>
    <col min="11314" max="11314" width="18.28515625" style="89" customWidth="1"/>
    <col min="11315" max="11315" width="5" style="89" customWidth="1"/>
    <col min="11316" max="11318" width="8.140625" style="89" customWidth="1"/>
    <col min="11319" max="11319" width="5.28515625" style="89" customWidth="1"/>
    <col min="11320" max="11320" width="21.42578125" style="89" customWidth="1"/>
    <col min="11321" max="11520" width="11.42578125" style="89"/>
    <col min="11521" max="11521" width="1.140625" style="89" customWidth="1"/>
    <col min="11522" max="11524" width="5.7109375" style="89" customWidth="1"/>
    <col min="11525" max="11525" width="7.28515625" style="89" customWidth="1"/>
    <col min="11526" max="11528" width="3.7109375" style="89" customWidth="1"/>
    <col min="11529" max="11531" width="4.5703125" style="89" customWidth="1"/>
    <col min="11532" max="11533" width="3.28515625" style="89" bestFit="1" customWidth="1"/>
    <col min="11534" max="11537" width="0" style="89" hidden="1" customWidth="1"/>
    <col min="11538" max="11538" width="4.28515625" style="89" customWidth="1"/>
    <col min="11539" max="11541" width="8.7109375" style="89" customWidth="1"/>
    <col min="11542" max="11544" width="2.7109375" style="89" customWidth="1"/>
    <col min="11545" max="11545" width="2.85546875" style="89" customWidth="1"/>
    <col min="11546" max="11551" width="2.7109375" style="89" customWidth="1"/>
    <col min="11552" max="11561" width="0" style="89" hidden="1" customWidth="1"/>
    <col min="11562" max="11562" width="4.28515625" style="89" customWidth="1"/>
    <col min="11563" max="11563" width="0" style="89" hidden="1" customWidth="1"/>
    <col min="11564" max="11564" width="3.28515625" style="89" bestFit="1" customWidth="1"/>
    <col min="11565" max="11565" width="0" style="89" hidden="1" customWidth="1"/>
    <col min="11566" max="11566" width="3.28515625" style="89" bestFit="1" customWidth="1"/>
    <col min="11567" max="11568" width="4.28515625" style="89" customWidth="1"/>
    <col min="11569" max="11569" width="19.85546875" style="89" customWidth="1"/>
    <col min="11570" max="11570" width="18.28515625" style="89" customWidth="1"/>
    <col min="11571" max="11571" width="5" style="89" customWidth="1"/>
    <col min="11572" max="11574" width="8.140625" style="89" customWidth="1"/>
    <col min="11575" max="11575" width="5.28515625" style="89" customWidth="1"/>
    <col min="11576" max="11576" width="21.42578125" style="89" customWidth="1"/>
    <col min="11577" max="11776" width="11.42578125" style="89"/>
    <col min="11777" max="11777" width="1.140625" style="89" customWidth="1"/>
    <col min="11778" max="11780" width="5.7109375" style="89" customWidth="1"/>
    <col min="11781" max="11781" width="7.28515625" style="89" customWidth="1"/>
    <col min="11782" max="11784" width="3.7109375" style="89" customWidth="1"/>
    <col min="11785" max="11787" width="4.5703125" style="89" customWidth="1"/>
    <col min="11788" max="11789" width="3.28515625" style="89" bestFit="1" customWidth="1"/>
    <col min="11790" max="11793" width="0" style="89" hidden="1" customWidth="1"/>
    <col min="11794" max="11794" width="4.28515625" style="89" customWidth="1"/>
    <col min="11795" max="11797" width="8.7109375" style="89" customWidth="1"/>
    <col min="11798" max="11800" width="2.7109375" style="89" customWidth="1"/>
    <col min="11801" max="11801" width="2.85546875" style="89" customWidth="1"/>
    <col min="11802" max="11807" width="2.7109375" style="89" customWidth="1"/>
    <col min="11808" max="11817" width="0" style="89" hidden="1" customWidth="1"/>
    <col min="11818" max="11818" width="4.28515625" style="89" customWidth="1"/>
    <col min="11819" max="11819" width="0" style="89" hidden="1" customWidth="1"/>
    <col min="11820" max="11820" width="3.28515625" style="89" bestFit="1" customWidth="1"/>
    <col min="11821" max="11821" width="0" style="89" hidden="1" customWidth="1"/>
    <col min="11822" max="11822" width="3.28515625" style="89" bestFit="1" customWidth="1"/>
    <col min="11823" max="11824" width="4.28515625" style="89" customWidth="1"/>
    <col min="11825" max="11825" width="19.85546875" style="89" customWidth="1"/>
    <col min="11826" max="11826" width="18.28515625" style="89" customWidth="1"/>
    <col min="11827" max="11827" width="5" style="89" customWidth="1"/>
    <col min="11828" max="11830" width="8.140625" style="89" customWidth="1"/>
    <col min="11831" max="11831" width="5.28515625" style="89" customWidth="1"/>
    <col min="11832" max="11832" width="21.42578125" style="89" customWidth="1"/>
    <col min="11833" max="12032" width="11.42578125" style="89"/>
    <col min="12033" max="12033" width="1.140625" style="89" customWidth="1"/>
    <col min="12034" max="12036" width="5.7109375" style="89" customWidth="1"/>
    <col min="12037" max="12037" width="7.28515625" style="89" customWidth="1"/>
    <col min="12038" max="12040" width="3.7109375" style="89" customWidth="1"/>
    <col min="12041" max="12043" width="4.5703125" style="89" customWidth="1"/>
    <col min="12044" max="12045" width="3.28515625" style="89" bestFit="1" customWidth="1"/>
    <col min="12046" max="12049" width="0" style="89" hidden="1" customWidth="1"/>
    <col min="12050" max="12050" width="4.28515625" style="89" customWidth="1"/>
    <col min="12051" max="12053" width="8.7109375" style="89" customWidth="1"/>
    <col min="12054" max="12056" width="2.7109375" style="89" customWidth="1"/>
    <col min="12057" max="12057" width="2.85546875" style="89" customWidth="1"/>
    <col min="12058" max="12063" width="2.7109375" style="89" customWidth="1"/>
    <col min="12064" max="12073" width="0" style="89" hidden="1" customWidth="1"/>
    <col min="12074" max="12074" width="4.28515625" style="89" customWidth="1"/>
    <col min="12075" max="12075" width="0" style="89" hidden="1" customWidth="1"/>
    <col min="12076" max="12076" width="3.28515625" style="89" bestFit="1" customWidth="1"/>
    <col min="12077" max="12077" width="0" style="89" hidden="1" customWidth="1"/>
    <col min="12078" max="12078" width="3.28515625" style="89" bestFit="1" customWidth="1"/>
    <col min="12079" max="12080" width="4.28515625" style="89" customWidth="1"/>
    <col min="12081" max="12081" width="19.85546875" style="89" customWidth="1"/>
    <col min="12082" max="12082" width="18.28515625" style="89" customWidth="1"/>
    <col min="12083" max="12083" width="5" style="89" customWidth="1"/>
    <col min="12084" max="12086" width="8.140625" style="89" customWidth="1"/>
    <col min="12087" max="12087" width="5.28515625" style="89" customWidth="1"/>
    <col min="12088" max="12088" width="21.42578125" style="89" customWidth="1"/>
    <col min="12089" max="12288" width="11.42578125" style="89"/>
    <col min="12289" max="12289" width="1.140625" style="89" customWidth="1"/>
    <col min="12290" max="12292" width="5.7109375" style="89" customWidth="1"/>
    <col min="12293" max="12293" width="7.28515625" style="89" customWidth="1"/>
    <col min="12294" max="12296" width="3.7109375" style="89" customWidth="1"/>
    <col min="12297" max="12299" width="4.5703125" style="89" customWidth="1"/>
    <col min="12300" max="12301" width="3.28515625" style="89" bestFit="1" customWidth="1"/>
    <col min="12302" max="12305" width="0" style="89" hidden="1" customWidth="1"/>
    <col min="12306" max="12306" width="4.28515625" style="89" customWidth="1"/>
    <col min="12307" max="12309" width="8.7109375" style="89" customWidth="1"/>
    <col min="12310" max="12312" width="2.7109375" style="89" customWidth="1"/>
    <col min="12313" max="12313" width="2.85546875" style="89" customWidth="1"/>
    <col min="12314" max="12319" width="2.7109375" style="89" customWidth="1"/>
    <col min="12320" max="12329" width="0" style="89" hidden="1" customWidth="1"/>
    <col min="12330" max="12330" width="4.28515625" style="89" customWidth="1"/>
    <col min="12331" max="12331" width="0" style="89" hidden="1" customWidth="1"/>
    <col min="12332" max="12332" width="3.28515625" style="89" bestFit="1" customWidth="1"/>
    <col min="12333" max="12333" width="0" style="89" hidden="1" customWidth="1"/>
    <col min="12334" max="12334" width="3.28515625" style="89" bestFit="1" customWidth="1"/>
    <col min="12335" max="12336" width="4.28515625" style="89" customWidth="1"/>
    <col min="12337" max="12337" width="19.85546875" style="89" customWidth="1"/>
    <col min="12338" max="12338" width="18.28515625" style="89" customWidth="1"/>
    <col min="12339" max="12339" width="5" style="89" customWidth="1"/>
    <col min="12340" max="12342" width="8.140625" style="89" customWidth="1"/>
    <col min="12343" max="12343" width="5.28515625" style="89" customWidth="1"/>
    <col min="12344" max="12344" width="21.42578125" style="89" customWidth="1"/>
    <col min="12345" max="12544" width="11.42578125" style="89"/>
    <col min="12545" max="12545" width="1.140625" style="89" customWidth="1"/>
    <col min="12546" max="12548" width="5.7109375" style="89" customWidth="1"/>
    <col min="12549" max="12549" width="7.28515625" style="89" customWidth="1"/>
    <col min="12550" max="12552" width="3.7109375" style="89" customWidth="1"/>
    <col min="12553" max="12555" width="4.5703125" style="89" customWidth="1"/>
    <col min="12556" max="12557" width="3.28515625" style="89" bestFit="1" customWidth="1"/>
    <col min="12558" max="12561" width="0" style="89" hidden="1" customWidth="1"/>
    <col min="12562" max="12562" width="4.28515625" style="89" customWidth="1"/>
    <col min="12563" max="12565" width="8.7109375" style="89" customWidth="1"/>
    <col min="12566" max="12568" width="2.7109375" style="89" customWidth="1"/>
    <col min="12569" max="12569" width="2.85546875" style="89" customWidth="1"/>
    <col min="12570" max="12575" width="2.7109375" style="89" customWidth="1"/>
    <col min="12576" max="12585" width="0" style="89" hidden="1" customWidth="1"/>
    <col min="12586" max="12586" width="4.28515625" style="89" customWidth="1"/>
    <col min="12587" max="12587" width="0" style="89" hidden="1" customWidth="1"/>
    <col min="12588" max="12588" width="3.28515625" style="89" bestFit="1" customWidth="1"/>
    <col min="12589" max="12589" width="0" style="89" hidden="1" customWidth="1"/>
    <col min="12590" max="12590" width="3.28515625" style="89" bestFit="1" customWidth="1"/>
    <col min="12591" max="12592" width="4.28515625" style="89" customWidth="1"/>
    <col min="12593" max="12593" width="19.85546875" style="89" customWidth="1"/>
    <col min="12594" max="12594" width="18.28515625" style="89" customWidth="1"/>
    <col min="12595" max="12595" width="5" style="89" customWidth="1"/>
    <col min="12596" max="12598" width="8.140625" style="89" customWidth="1"/>
    <col min="12599" max="12599" width="5.28515625" style="89" customWidth="1"/>
    <col min="12600" max="12600" width="21.42578125" style="89" customWidth="1"/>
    <col min="12601" max="12800" width="11.42578125" style="89"/>
    <col min="12801" max="12801" width="1.140625" style="89" customWidth="1"/>
    <col min="12802" max="12804" width="5.7109375" style="89" customWidth="1"/>
    <col min="12805" max="12805" width="7.28515625" style="89" customWidth="1"/>
    <col min="12806" max="12808" width="3.7109375" style="89" customWidth="1"/>
    <col min="12809" max="12811" width="4.5703125" style="89" customWidth="1"/>
    <col min="12812" max="12813" width="3.28515625" style="89" bestFit="1" customWidth="1"/>
    <col min="12814" max="12817" width="0" style="89" hidden="1" customWidth="1"/>
    <col min="12818" max="12818" width="4.28515625" style="89" customWidth="1"/>
    <col min="12819" max="12821" width="8.7109375" style="89" customWidth="1"/>
    <col min="12822" max="12824" width="2.7109375" style="89" customWidth="1"/>
    <col min="12825" max="12825" width="2.85546875" style="89" customWidth="1"/>
    <col min="12826" max="12831" width="2.7109375" style="89" customWidth="1"/>
    <col min="12832" max="12841" width="0" style="89" hidden="1" customWidth="1"/>
    <col min="12842" max="12842" width="4.28515625" style="89" customWidth="1"/>
    <col min="12843" max="12843" width="0" style="89" hidden="1" customWidth="1"/>
    <col min="12844" max="12844" width="3.28515625" style="89" bestFit="1" customWidth="1"/>
    <col min="12845" max="12845" width="0" style="89" hidden="1" customWidth="1"/>
    <col min="12846" max="12846" width="3.28515625" style="89" bestFit="1" customWidth="1"/>
    <col min="12847" max="12848" width="4.28515625" style="89" customWidth="1"/>
    <col min="12849" max="12849" width="19.85546875" style="89" customWidth="1"/>
    <col min="12850" max="12850" width="18.28515625" style="89" customWidth="1"/>
    <col min="12851" max="12851" width="5" style="89" customWidth="1"/>
    <col min="12852" max="12854" width="8.140625" style="89" customWidth="1"/>
    <col min="12855" max="12855" width="5.28515625" style="89" customWidth="1"/>
    <col min="12856" max="12856" width="21.42578125" style="89" customWidth="1"/>
    <col min="12857" max="13056" width="11.42578125" style="89"/>
    <col min="13057" max="13057" width="1.140625" style="89" customWidth="1"/>
    <col min="13058" max="13060" width="5.7109375" style="89" customWidth="1"/>
    <col min="13061" max="13061" width="7.28515625" style="89" customWidth="1"/>
    <col min="13062" max="13064" width="3.7109375" style="89" customWidth="1"/>
    <col min="13065" max="13067" width="4.5703125" style="89" customWidth="1"/>
    <col min="13068" max="13069" width="3.28515625" style="89" bestFit="1" customWidth="1"/>
    <col min="13070" max="13073" width="0" style="89" hidden="1" customWidth="1"/>
    <col min="13074" max="13074" width="4.28515625" style="89" customWidth="1"/>
    <col min="13075" max="13077" width="8.7109375" style="89" customWidth="1"/>
    <col min="13078" max="13080" width="2.7109375" style="89" customWidth="1"/>
    <col min="13081" max="13081" width="2.85546875" style="89" customWidth="1"/>
    <col min="13082" max="13087" width="2.7109375" style="89" customWidth="1"/>
    <col min="13088" max="13097" width="0" style="89" hidden="1" customWidth="1"/>
    <col min="13098" max="13098" width="4.28515625" style="89" customWidth="1"/>
    <col min="13099" max="13099" width="0" style="89" hidden="1" customWidth="1"/>
    <col min="13100" max="13100" width="3.28515625" style="89" bestFit="1" customWidth="1"/>
    <col min="13101" max="13101" width="0" style="89" hidden="1" customWidth="1"/>
    <col min="13102" max="13102" width="3.28515625" style="89" bestFit="1" customWidth="1"/>
    <col min="13103" max="13104" width="4.28515625" style="89" customWidth="1"/>
    <col min="13105" max="13105" width="19.85546875" style="89" customWidth="1"/>
    <col min="13106" max="13106" width="18.28515625" style="89" customWidth="1"/>
    <col min="13107" max="13107" width="5" style="89" customWidth="1"/>
    <col min="13108" max="13110" width="8.140625" style="89" customWidth="1"/>
    <col min="13111" max="13111" width="5.28515625" style="89" customWidth="1"/>
    <col min="13112" max="13112" width="21.42578125" style="89" customWidth="1"/>
    <col min="13113" max="13312" width="11.42578125" style="89"/>
    <col min="13313" max="13313" width="1.140625" style="89" customWidth="1"/>
    <col min="13314" max="13316" width="5.7109375" style="89" customWidth="1"/>
    <col min="13317" max="13317" width="7.28515625" style="89" customWidth="1"/>
    <col min="13318" max="13320" width="3.7109375" style="89" customWidth="1"/>
    <col min="13321" max="13323" width="4.5703125" style="89" customWidth="1"/>
    <col min="13324" max="13325" width="3.28515625" style="89" bestFit="1" customWidth="1"/>
    <col min="13326" max="13329" width="0" style="89" hidden="1" customWidth="1"/>
    <col min="13330" max="13330" width="4.28515625" style="89" customWidth="1"/>
    <col min="13331" max="13333" width="8.7109375" style="89" customWidth="1"/>
    <col min="13334" max="13336" width="2.7109375" style="89" customWidth="1"/>
    <col min="13337" max="13337" width="2.85546875" style="89" customWidth="1"/>
    <col min="13338" max="13343" width="2.7109375" style="89" customWidth="1"/>
    <col min="13344" max="13353" width="0" style="89" hidden="1" customWidth="1"/>
    <col min="13354" max="13354" width="4.28515625" style="89" customWidth="1"/>
    <col min="13355" max="13355" width="0" style="89" hidden="1" customWidth="1"/>
    <col min="13356" max="13356" width="3.28515625" style="89" bestFit="1" customWidth="1"/>
    <col min="13357" max="13357" width="0" style="89" hidden="1" customWidth="1"/>
    <col min="13358" max="13358" width="3.28515625" style="89" bestFit="1" customWidth="1"/>
    <col min="13359" max="13360" width="4.28515625" style="89" customWidth="1"/>
    <col min="13361" max="13361" width="19.85546875" style="89" customWidth="1"/>
    <col min="13362" max="13362" width="18.28515625" style="89" customWidth="1"/>
    <col min="13363" max="13363" width="5" style="89" customWidth="1"/>
    <col min="13364" max="13366" width="8.140625" style="89" customWidth="1"/>
    <col min="13367" max="13367" width="5.28515625" style="89" customWidth="1"/>
    <col min="13368" max="13368" width="21.42578125" style="89" customWidth="1"/>
    <col min="13369" max="13568" width="11.42578125" style="89"/>
    <col min="13569" max="13569" width="1.140625" style="89" customWidth="1"/>
    <col min="13570" max="13572" width="5.7109375" style="89" customWidth="1"/>
    <col min="13573" max="13573" width="7.28515625" style="89" customWidth="1"/>
    <col min="13574" max="13576" width="3.7109375" style="89" customWidth="1"/>
    <col min="13577" max="13579" width="4.5703125" style="89" customWidth="1"/>
    <col min="13580" max="13581" width="3.28515625" style="89" bestFit="1" customWidth="1"/>
    <col min="13582" max="13585" width="0" style="89" hidden="1" customWidth="1"/>
    <col min="13586" max="13586" width="4.28515625" style="89" customWidth="1"/>
    <col min="13587" max="13589" width="8.7109375" style="89" customWidth="1"/>
    <col min="13590" max="13592" width="2.7109375" style="89" customWidth="1"/>
    <col min="13593" max="13593" width="2.85546875" style="89" customWidth="1"/>
    <col min="13594" max="13599" width="2.7109375" style="89" customWidth="1"/>
    <col min="13600" max="13609" width="0" style="89" hidden="1" customWidth="1"/>
    <col min="13610" max="13610" width="4.28515625" style="89" customWidth="1"/>
    <col min="13611" max="13611" width="0" style="89" hidden="1" customWidth="1"/>
    <col min="13612" max="13612" width="3.28515625" style="89" bestFit="1" customWidth="1"/>
    <col min="13613" max="13613" width="0" style="89" hidden="1" customWidth="1"/>
    <col min="13614" max="13614" width="3.28515625" style="89" bestFit="1" customWidth="1"/>
    <col min="13615" max="13616" width="4.28515625" style="89" customWidth="1"/>
    <col min="13617" max="13617" width="19.85546875" style="89" customWidth="1"/>
    <col min="13618" max="13618" width="18.28515625" style="89" customWidth="1"/>
    <col min="13619" max="13619" width="5" style="89" customWidth="1"/>
    <col min="13620" max="13622" width="8.140625" style="89" customWidth="1"/>
    <col min="13623" max="13623" width="5.28515625" style="89" customWidth="1"/>
    <col min="13624" max="13624" width="21.42578125" style="89" customWidth="1"/>
    <col min="13625" max="13824" width="11.42578125" style="89"/>
    <col min="13825" max="13825" width="1.140625" style="89" customWidth="1"/>
    <col min="13826" max="13828" width="5.7109375" style="89" customWidth="1"/>
    <col min="13829" max="13829" width="7.28515625" style="89" customWidth="1"/>
    <col min="13830" max="13832" width="3.7109375" style="89" customWidth="1"/>
    <col min="13833" max="13835" width="4.5703125" style="89" customWidth="1"/>
    <col min="13836" max="13837" width="3.28515625" style="89" bestFit="1" customWidth="1"/>
    <col min="13838" max="13841" width="0" style="89" hidden="1" customWidth="1"/>
    <col min="13842" max="13842" width="4.28515625" style="89" customWidth="1"/>
    <col min="13843" max="13845" width="8.7109375" style="89" customWidth="1"/>
    <col min="13846" max="13848" width="2.7109375" style="89" customWidth="1"/>
    <col min="13849" max="13849" width="2.85546875" style="89" customWidth="1"/>
    <col min="13850" max="13855" width="2.7109375" style="89" customWidth="1"/>
    <col min="13856" max="13865" width="0" style="89" hidden="1" customWidth="1"/>
    <col min="13866" max="13866" width="4.28515625" style="89" customWidth="1"/>
    <col min="13867" max="13867" width="0" style="89" hidden="1" customWidth="1"/>
    <col min="13868" max="13868" width="3.28515625" style="89" bestFit="1" customWidth="1"/>
    <col min="13869" max="13869" width="0" style="89" hidden="1" customWidth="1"/>
    <col min="13870" max="13870" width="3.28515625" style="89" bestFit="1" customWidth="1"/>
    <col min="13871" max="13872" width="4.28515625" style="89" customWidth="1"/>
    <col min="13873" max="13873" width="19.85546875" style="89" customWidth="1"/>
    <col min="13874" max="13874" width="18.28515625" style="89" customWidth="1"/>
    <col min="13875" max="13875" width="5" style="89" customWidth="1"/>
    <col min="13876" max="13878" width="8.140625" style="89" customWidth="1"/>
    <col min="13879" max="13879" width="5.28515625" style="89" customWidth="1"/>
    <col min="13880" max="13880" width="21.42578125" style="89" customWidth="1"/>
    <col min="13881" max="14080" width="11.42578125" style="89"/>
    <col min="14081" max="14081" width="1.140625" style="89" customWidth="1"/>
    <col min="14082" max="14084" width="5.7109375" style="89" customWidth="1"/>
    <col min="14085" max="14085" width="7.28515625" style="89" customWidth="1"/>
    <col min="14086" max="14088" width="3.7109375" style="89" customWidth="1"/>
    <col min="14089" max="14091" width="4.5703125" style="89" customWidth="1"/>
    <col min="14092" max="14093" width="3.28515625" style="89" bestFit="1" customWidth="1"/>
    <col min="14094" max="14097" width="0" style="89" hidden="1" customWidth="1"/>
    <col min="14098" max="14098" width="4.28515625" style="89" customWidth="1"/>
    <col min="14099" max="14101" width="8.7109375" style="89" customWidth="1"/>
    <col min="14102" max="14104" width="2.7109375" style="89" customWidth="1"/>
    <col min="14105" max="14105" width="2.85546875" style="89" customWidth="1"/>
    <col min="14106" max="14111" width="2.7109375" style="89" customWidth="1"/>
    <col min="14112" max="14121" width="0" style="89" hidden="1" customWidth="1"/>
    <col min="14122" max="14122" width="4.28515625" style="89" customWidth="1"/>
    <col min="14123" max="14123" width="0" style="89" hidden="1" customWidth="1"/>
    <col min="14124" max="14124" width="3.28515625" style="89" bestFit="1" customWidth="1"/>
    <col min="14125" max="14125" width="0" style="89" hidden="1" customWidth="1"/>
    <col min="14126" max="14126" width="3.28515625" style="89" bestFit="1" customWidth="1"/>
    <col min="14127" max="14128" width="4.28515625" style="89" customWidth="1"/>
    <col min="14129" max="14129" width="19.85546875" style="89" customWidth="1"/>
    <col min="14130" max="14130" width="18.28515625" style="89" customWidth="1"/>
    <col min="14131" max="14131" width="5" style="89" customWidth="1"/>
    <col min="14132" max="14134" width="8.140625" style="89" customWidth="1"/>
    <col min="14135" max="14135" width="5.28515625" style="89" customWidth="1"/>
    <col min="14136" max="14136" width="21.42578125" style="89" customWidth="1"/>
    <col min="14137" max="14336" width="11.42578125" style="89"/>
    <col min="14337" max="14337" width="1.140625" style="89" customWidth="1"/>
    <col min="14338" max="14340" width="5.7109375" style="89" customWidth="1"/>
    <col min="14341" max="14341" width="7.28515625" style="89" customWidth="1"/>
    <col min="14342" max="14344" width="3.7109375" style="89" customWidth="1"/>
    <col min="14345" max="14347" width="4.5703125" style="89" customWidth="1"/>
    <col min="14348" max="14349" width="3.28515625" style="89" bestFit="1" customWidth="1"/>
    <col min="14350" max="14353" width="0" style="89" hidden="1" customWidth="1"/>
    <col min="14354" max="14354" width="4.28515625" style="89" customWidth="1"/>
    <col min="14355" max="14357" width="8.7109375" style="89" customWidth="1"/>
    <col min="14358" max="14360" width="2.7109375" style="89" customWidth="1"/>
    <col min="14361" max="14361" width="2.85546875" style="89" customWidth="1"/>
    <col min="14362" max="14367" width="2.7109375" style="89" customWidth="1"/>
    <col min="14368" max="14377" width="0" style="89" hidden="1" customWidth="1"/>
    <col min="14378" max="14378" width="4.28515625" style="89" customWidth="1"/>
    <col min="14379" max="14379" width="0" style="89" hidden="1" customWidth="1"/>
    <col min="14380" max="14380" width="3.28515625" style="89" bestFit="1" customWidth="1"/>
    <col min="14381" max="14381" width="0" style="89" hidden="1" customWidth="1"/>
    <col min="14382" max="14382" width="3.28515625" style="89" bestFit="1" customWidth="1"/>
    <col min="14383" max="14384" width="4.28515625" style="89" customWidth="1"/>
    <col min="14385" max="14385" width="19.85546875" style="89" customWidth="1"/>
    <col min="14386" max="14386" width="18.28515625" style="89" customWidth="1"/>
    <col min="14387" max="14387" width="5" style="89" customWidth="1"/>
    <col min="14388" max="14390" width="8.140625" style="89" customWidth="1"/>
    <col min="14391" max="14391" width="5.28515625" style="89" customWidth="1"/>
    <col min="14392" max="14392" width="21.42578125" style="89" customWidth="1"/>
    <col min="14393" max="14592" width="11.42578125" style="89"/>
    <col min="14593" max="14593" width="1.140625" style="89" customWidth="1"/>
    <col min="14594" max="14596" width="5.7109375" style="89" customWidth="1"/>
    <col min="14597" max="14597" width="7.28515625" style="89" customWidth="1"/>
    <col min="14598" max="14600" width="3.7109375" style="89" customWidth="1"/>
    <col min="14601" max="14603" width="4.5703125" style="89" customWidth="1"/>
    <col min="14604" max="14605" width="3.28515625" style="89" bestFit="1" customWidth="1"/>
    <col min="14606" max="14609" width="0" style="89" hidden="1" customWidth="1"/>
    <col min="14610" max="14610" width="4.28515625" style="89" customWidth="1"/>
    <col min="14611" max="14613" width="8.7109375" style="89" customWidth="1"/>
    <col min="14614" max="14616" width="2.7109375" style="89" customWidth="1"/>
    <col min="14617" max="14617" width="2.85546875" style="89" customWidth="1"/>
    <col min="14618" max="14623" width="2.7109375" style="89" customWidth="1"/>
    <col min="14624" max="14633" width="0" style="89" hidden="1" customWidth="1"/>
    <col min="14634" max="14634" width="4.28515625" style="89" customWidth="1"/>
    <col min="14635" max="14635" width="0" style="89" hidden="1" customWidth="1"/>
    <col min="14636" max="14636" width="3.28515625" style="89" bestFit="1" customWidth="1"/>
    <col min="14637" max="14637" width="0" style="89" hidden="1" customWidth="1"/>
    <col min="14638" max="14638" width="3.28515625" style="89" bestFit="1" customWidth="1"/>
    <col min="14639" max="14640" width="4.28515625" style="89" customWidth="1"/>
    <col min="14641" max="14641" width="19.85546875" style="89" customWidth="1"/>
    <col min="14642" max="14642" width="18.28515625" style="89" customWidth="1"/>
    <col min="14643" max="14643" width="5" style="89" customWidth="1"/>
    <col min="14644" max="14646" width="8.140625" style="89" customWidth="1"/>
    <col min="14647" max="14647" width="5.28515625" style="89" customWidth="1"/>
    <col min="14648" max="14648" width="21.42578125" style="89" customWidth="1"/>
    <col min="14649" max="14848" width="11.42578125" style="89"/>
    <col min="14849" max="14849" width="1.140625" style="89" customWidth="1"/>
    <col min="14850" max="14852" width="5.7109375" style="89" customWidth="1"/>
    <col min="14853" max="14853" width="7.28515625" style="89" customWidth="1"/>
    <col min="14854" max="14856" width="3.7109375" style="89" customWidth="1"/>
    <col min="14857" max="14859" width="4.5703125" style="89" customWidth="1"/>
    <col min="14860" max="14861" width="3.28515625" style="89" bestFit="1" customWidth="1"/>
    <col min="14862" max="14865" width="0" style="89" hidden="1" customWidth="1"/>
    <col min="14866" max="14866" width="4.28515625" style="89" customWidth="1"/>
    <col min="14867" max="14869" width="8.7109375" style="89" customWidth="1"/>
    <col min="14870" max="14872" width="2.7109375" style="89" customWidth="1"/>
    <col min="14873" max="14873" width="2.85546875" style="89" customWidth="1"/>
    <col min="14874" max="14879" width="2.7109375" style="89" customWidth="1"/>
    <col min="14880" max="14889" width="0" style="89" hidden="1" customWidth="1"/>
    <col min="14890" max="14890" width="4.28515625" style="89" customWidth="1"/>
    <col min="14891" max="14891" width="0" style="89" hidden="1" customWidth="1"/>
    <col min="14892" max="14892" width="3.28515625" style="89" bestFit="1" customWidth="1"/>
    <col min="14893" max="14893" width="0" style="89" hidden="1" customWidth="1"/>
    <col min="14894" max="14894" width="3.28515625" style="89" bestFit="1" customWidth="1"/>
    <col min="14895" max="14896" width="4.28515625" style="89" customWidth="1"/>
    <col min="14897" max="14897" width="19.85546875" style="89" customWidth="1"/>
    <col min="14898" max="14898" width="18.28515625" style="89" customWidth="1"/>
    <col min="14899" max="14899" width="5" style="89" customWidth="1"/>
    <col min="14900" max="14902" width="8.140625" style="89" customWidth="1"/>
    <col min="14903" max="14903" width="5.28515625" style="89" customWidth="1"/>
    <col min="14904" max="14904" width="21.42578125" style="89" customWidth="1"/>
    <col min="14905" max="15104" width="11.42578125" style="89"/>
    <col min="15105" max="15105" width="1.140625" style="89" customWidth="1"/>
    <col min="15106" max="15108" width="5.7109375" style="89" customWidth="1"/>
    <col min="15109" max="15109" width="7.28515625" style="89" customWidth="1"/>
    <col min="15110" max="15112" width="3.7109375" style="89" customWidth="1"/>
    <col min="15113" max="15115" width="4.5703125" style="89" customWidth="1"/>
    <col min="15116" max="15117" width="3.28515625" style="89" bestFit="1" customWidth="1"/>
    <col min="15118" max="15121" width="0" style="89" hidden="1" customWidth="1"/>
    <col min="15122" max="15122" width="4.28515625" style="89" customWidth="1"/>
    <col min="15123" max="15125" width="8.7109375" style="89" customWidth="1"/>
    <col min="15126" max="15128" width="2.7109375" style="89" customWidth="1"/>
    <col min="15129" max="15129" width="2.85546875" style="89" customWidth="1"/>
    <col min="15130" max="15135" width="2.7109375" style="89" customWidth="1"/>
    <col min="15136" max="15145" width="0" style="89" hidden="1" customWidth="1"/>
    <col min="15146" max="15146" width="4.28515625" style="89" customWidth="1"/>
    <col min="15147" max="15147" width="0" style="89" hidden="1" customWidth="1"/>
    <col min="15148" max="15148" width="3.28515625" style="89" bestFit="1" customWidth="1"/>
    <col min="15149" max="15149" width="0" style="89" hidden="1" customWidth="1"/>
    <col min="15150" max="15150" width="3.28515625" style="89" bestFit="1" customWidth="1"/>
    <col min="15151" max="15152" width="4.28515625" style="89" customWidth="1"/>
    <col min="15153" max="15153" width="19.85546875" style="89" customWidth="1"/>
    <col min="15154" max="15154" width="18.28515625" style="89" customWidth="1"/>
    <col min="15155" max="15155" width="5" style="89" customWidth="1"/>
    <col min="15156" max="15158" width="8.140625" style="89" customWidth="1"/>
    <col min="15159" max="15159" width="5.28515625" style="89" customWidth="1"/>
    <col min="15160" max="15160" width="21.42578125" style="89" customWidth="1"/>
    <col min="15161" max="15360" width="11.42578125" style="89"/>
    <col min="15361" max="15361" width="1.140625" style="89" customWidth="1"/>
    <col min="15362" max="15364" width="5.7109375" style="89" customWidth="1"/>
    <col min="15365" max="15365" width="7.28515625" style="89" customWidth="1"/>
    <col min="15366" max="15368" width="3.7109375" style="89" customWidth="1"/>
    <col min="15369" max="15371" width="4.5703125" style="89" customWidth="1"/>
    <col min="15372" max="15373" width="3.28515625" style="89" bestFit="1" customWidth="1"/>
    <col min="15374" max="15377" width="0" style="89" hidden="1" customWidth="1"/>
    <col min="15378" max="15378" width="4.28515625" style="89" customWidth="1"/>
    <col min="15379" max="15381" width="8.7109375" style="89" customWidth="1"/>
    <col min="15382" max="15384" width="2.7109375" style="89" customWidth="1"/>
    <col min="15385" max="15385" width="2.85546875" style="89" customWidth="1"/>
    <col min="15386" max="15391" width="2.7109375" style="89" customWidth="1"/>
    <col min="15392" max="15401" width="0" style="89" hidden="1" customWidth="1"/>
    <col min="15402" max="15402" width="4.28515625" style="89" customWidth="1"/>
    <col min="15403" max="15403" width="0" style="89" hidden="1" customWidth="1"/>
    <col min="15404" max="15404" width="3.28515625" style="89" bestFit="1" customWidth="1"/>
    <col min="15405" max="15405" width="0" style="89" hidden="1" customWidth="1"/>
    <col min="15406" max="15406" width="3.28515625" style="89" bestFit="1" customWidth="1"/>
    <col min="15407" max="15408" width="4.28515625" style="89" customWidth="1"/>
    <col min="15409" max="15409" width="19.85546875" style="89" customWidth="1"/>
    <col min="15410" max="15410" width="18.28515625" style="89" customWidth="1"/>
    <col min="15411" max="15411" width="5" style="89" customWidth="1"/>
    <col min="15412" max="15414" width="8.140625" style="89" customWidth="1"/>
    <col min="15415" max="15415" width="5.28515625" style="89" customWidth="1"/>
    <col min="15416" max="15416" width="21.42578125" style="89" customWidth="1"/>
    <col min="15417" max="15616" width="11.42578125" style="89"/>
    <col min="15617" max="15617" width="1.140625" style="89" customWidth="1"/>
    <col min="15618" max="15620" width="5.7109375" style="89" customWidth="1"/>
    <col min="15621" max="15621" width="7.28515625" style="89" customWidth="1"/>
    <col min="15622" max="15624" width="3.7109375" style="89" customWidth="1"/>
    <col min="15625" max="15627" width="4.5703125" style="89" customWidth="1"/>
    <col min="15628" max="15629" width="3.28515625" style="89" bestFit="1" customWidth="1"/>
    <col min="15630" max="15633" width="0" style="89" hidden="1" customWidth="1"/>
    <col min="15634" max="15634" width="4.28515625" style="89" customWidth="1"/>
    <col min="15635" max="15637" width="8.7109375" style="89" customWidth="1"/>
    <col min="15638" max="15640" width="2.7109375" style="89" customWidth="1"/>
    <col min="15641" max="15641" width="2.85546875" style="89" customWidth="1"/>
    <col min="15642" max="15647" width="2.7109375" style="89" customWidth="1"/>
    <col min="15648" max="15657" width="0" style="89" hidden="1" customWidth="1"/>
    <col min="15658" max="15658" width="4.28515625" style="89" customWidth="1"/>
    <col min="15659" max="15659" width="0" style="89" hidden="1" customWidth="1"/>
    <col min="15660" max="15660" width="3.28515625" style="89" bestFit="1" customWidth="1"/>
    <col min="15661" max="15661" width="0" style="89" hidden="1" customWidth="1"/>
    <col min="15662" max="15662" width="3.28515625" style="89" bestFit="1" customWidth="1"/>
    <col min="15663" max="15664" width="4.28515625" style="89" customWidth="1"/>
    <col min="15665" max="15665" width="19.85546875" style="89" customWidth="1"/>
    <col min="15666" max="15666" width="18.28515625" style="89" customWidth="1"/>
    <col min="15667" max="15667" width="5" style="89" customWidth="1"/>
    <col min="15668" max="15670" width="8.140625" style="89" customWidth="1"/>
    <col min="15671" max="15671" width="5.28515625" style="89" customWidth="1"/>
    <col min="15672" max="15672" width="21.42578125" style="89" customWidth="1"/>
    <col min="15673" max="15872" width="11.42578125" style="89"/>
    <col min="15873" max="15873" width="1.140625" style="89" customWidth="1"/>
    <col min="15874" max="15876" width="5.7109375" style="89" customWidth="1"/>
    <col min="15877" max="15877" width="7.28515625" style="89" customWidth="1"/>
    <col min="15878" max="15880" width="3.7109375" style="89" customWidth="1"/>
    <col min="15881" max="15883" width="4.5703125" style="89" customWidth="1"/>
    <col min="15884" max="15885" width="3.28515625" style="89" bestFit="1" customWidth="1"/>
    <col min="15886" max="15889" width="0" style="89" hidden="1" customWidth="1"/>
    <col min="15890" max="15890" width="4.28515625" style="89" customWidth="1"/>
    <col min="15891" max="15893" width="8.7109375" style="89" customWidth="1"/>
    <col min="15894" max="15896" width="2.7109375" style="89" customWidth="1"/>
    <col min="15897" max="15897" width="2.85546875" style="89" customWidth="1"/>
    <col min="15898" max="15903" width="2.7109375" style="89" customWidth="1"/>
    <col min="15904" max="15913" width="0" style="89" hidden="1" customWidth="1"/>
    <col min="15914" max="15914" width="4.28515625" style="89" customWidth="1"/>
    <col min="15915" max="15915" width="0" style="89" hidden="1" customWidth="1"/>
    <col min="15916" max="15916" width="3.28515625" style="89" bestFit="1" customWidth="1"/>
    <col min="15917" max="15917" width="0" style="89" hidden="1" customWidth="1"/>
    <col min="15918" max="15918" width="3.28515625" style="89" bestFit="1" customWidth="1"/>
    <col min="15919" max="15920" width="4.28515625" style="89" customWidth="1"/>
    <col min="15921" max="15921" width="19.85546875" style="89" customWidth="1"/>
    <col min="15922" max="15922" width="18.28515625" style="89" customWidth="1"/>
    <col min="15923" max="15923" width="5" style="89" customWidth="1"/>
    <col min="15924" max="15926" width="8.140625" style="89" customWidth="1"/>
    <col min="15927" max="15927" width="5.28515625" style="89" customWidth="1"/>
    <col min="15928" max="15928" width="21.42578125" style="89" customWidth="1"/>
    <col min="15929" max="16128" width="11.42578125" style="89"/>
    <col min="16129" max="16129" width="1.140625" style="89" customWidth="1"/>
    <col min="16130" max="16132" width="5.7109375" style="89" customWidth="1"/>
    <col min="16133" max="16133" width="7.28515625" style="89" customWidth="1"/>
    <col min="16134" max="16136" width="3.7109375" style="89" customWidth="1"/>
    <col min="16137" max="16139" width="4.5703125" style="89" customWidth="1"/>
    <col min="16140" max="16141" width="3.28515625" style="89" bestFit="1" customWidth="1"/>
    <col min="16142" max="16145" width="0" style="89" hidden="1" customWidth="1"/>
    <col min="16146" max="16146" width="4.28515625" style="89" customWidth="1"/>
    <col min="16147" max="16149" width="8.7109375" style="89" customWidth="1"/>
    <col min="16150" max="16152" width="2.7109375" style="89" customWidth="1"/>
    <col min="16153" max="16153" width="2.85546875" style="89" customWidth="1"/>
    <col min="16154" max="16159" width="2.7109375" style="89" customWidth="1"/>
    <col min="16160" max="16169" width="0" style="89" hidden="1" customWidth="1"/>
    <col min="16170" max="16170" width="4.28515625" style="89" customWidth="1"/>
    <col min="16171" max="16171" width="0" style="89" hidden="1" customWidth="1"/>
    <col min="16172" max="16172" width="3.28515625" style="89" bestFit="1" customWidth="1"/>
    <col min="16173" max="16173" width="0" style="89" hidden="1" customWidth="1"/>
    <col min="16174" max="16174" width="3.28515625" style="89" bestFit="1" customWidth="1"/>
    <col min="16175" max="16176" width="4.28515625" style="89" customWidth="1"/>
    <col min="16177" max="16177" width="19.85546875" style="89" customWidth="1"/>
    <col min="16178" max="16178" width="18.28515625" style="89" customWidth="1"/>
    <col min="16179" max="16179" width="5" style="89" customWidth="1"/>
    <col min="16180" max="16182" width="8.140625" style="89" customWidth="1"/>
    <col min="16183" max="16183" width="5.28515625" style="89" customWidth="1"/>
    <col min="16184" max="16184" width="21.42578125" style="89" customWidth="1"/>
    <col min="16185" max="16384" width="11.42578125" style="89"/>
  </cols>
  <sheetData>
    <row r="1" spans="1:56" ht="11.25" customHeight="1" x14ac:dyDescent="0.2">
      <c r="A1" s="87"/>
      <c r="B1" s="1813" t="s">
        <v>447</v>
      </c>
      <c r="C1" s="1814"/>
      <c r="D1" s="1814"/>
      <c r="E1" s="1814"/>
      <c r="F1" s="1814"/>
      <c r="G1" s="1814"/>
      <c r="H1" s="1814"/>
      <c r="I1" s="1814"/>
      <c r="J1" s="1814"/>
      <c r="K1" s="1814"/>
      <c r="L1" s="1814"/>
      <c r="M1" s="1814"/>
      <c r="N1" s="1814"/>
      <c r="O1" s="1814"/>
      <c r="P1" s="1814"/>
      <c r="Q1" s="1814"/>
      <c r="R1" s="1814"/>
      <c r="S1" s="1814"/>
      <c r="T1" s="1814"/>
      <c r="U1" s="1814"/>
      <c r="V1" s="1814"/>
      <c r="W1" s="1814"/>
      <c r="X1" s="1814"/>
      <c r="Y1" s="1814"/>
      <c r="Z1" s="1814"/>
      <c r="AA1" s="1814"/>
      <c r="AB1" s="1814"/>
      <c r="AC1" s="1814"/>
      <c r="AD1" s="1814"/>
      <c r="AE1" s="1814"/>
      <c r="AF1" s="1814"/>
      <c r="AG1" s="1814"/>
      <c r="AH1" s="1814"/>
      <c r="AI1" s="1814"/>
      <c r="AJ1" s="1814"/>
      <c r="AK1" s="1814"/>
      <c r="AL1" s="1814"/>
      <c r="AM1" s="1814"/>
      <c r="AN1" s="1814"/>
      <c r="AO1" s="1814"/>
      <c r="AP1" s="1814"/>
      <c r="AQ1" s="1814"/>
      <c r="AR1" s="1814"/>
      <c r="AS1" s="1814"/>
      <c r="AT1" s="1814"/>
      <c r="AU1" s="1815"/>
      <c r="AV1" s="1813"/>
      <c r="AW1" s="1814"/>
      <c r="AX1" s="1815"/>
      <c r="AY1" s="88"/>
      <c r="AZ1" s="87"/>
      <c r="BA1" s="87"/>
      <c r="BB1" s="1822" t="s">
        <v>118</v>
      </c>
      <c r="BC1" s="1822"/>
      <c r="BD1" s="1822"/>
    </row>
    <row r="2" spans="1:56" ht="11.25" customHeight="1" x14ac:dyDescent="0.2">
      <c r="A2" s="87"/>
      <c r="B2" s="1823" t="s">
        <v>119</v>
      </c>
      <c r="C2" s="1824"/>
      <c r="D2" s="1824"/>
      <c r="E2" s="1824"/>
      <c r="F2" s="1824"/>
      <c r="G2" s="1824"/>
      <c r="H2" s="1824"/>
      <c r="I2" s="1824"/>
      <c r="J2" s="1824"/>
      <c r="K2" s="1824"/>
      <c r="L2" s="1824"/>
      <c r="M2" s="1824"/>
      <c r="N2" s="1824"/>
      <c r="O2" s="1824"/>
      <c r="P2" s="1824"/>
      <c r="Q2" s="1824"/>
      <c r="R2" s="1824"/>
      <c r="S2" s="1824"/>
      <c r="T2" s="1824"/>
      <c r="U2" s="1824"/>
      <c r="V2" s="1824"/>
      <c r="W2" s="1824"/>
      <c r="X2" s="1824"/>
      <c r="Y2" s="1824"/>
      <c r="Z2" s="1824"/>
      <c r="AA2" s="1824"/>
      <c r="AB2" s="1824"/>
      <c r="AC2" s="1824"/>
      <c r="AD2" s="1824"/>
      <c r="AE2" s="1824"/>
      <c r="AF2" s="1824"/>
      <c r="AG2" s="1824"/>
      <c r="AH2" s="1824"/>
      <c r="AI2" s="1824"/>
      <c r="AJ2" s="1824"/>
      <c r="AK2" s="1824"/>
      <c r="AL2" s="1824"/>
      <c r="AM2" s="1824"/>
      <c r="AN2" s="1824"/>
      <c r="AO2" s="1824"/>
      <c r="AP2" s="1824"/>
      <c r="AQ2" s="1824"/>
      <c r="AR2" s="1824"/>
      <c r="AS2" s="1824"/>
      <c r="AT2" s="1824"/>
      <c r="AU2" s="1825"/>
      <c r="AV2" s="1816"/>
      <c r="AW2" s="1817"/>
      <c r="AX2" s="1818"/>
      <c r="AY2" s="88"/>
      <c r="AZ2" s="87"/>
      <c r="BA2" s="87"/>
      <c r="BB2" s="1822"/>
      <c r="BC2" s="1822"/>
      <c r="BD2" s="1822"/>
    </row>
    <row r="3" spans="1:56" ht="12" customHeight="1" x14ac:dyDescent="0.2">
      <c r="A3" s="87"/>
      <c r="B3" s="1813" t="s">
        <v>451</v>
      </c>
      <c r="C3" s="1814"/>
      <c r="D3" s="1815"/>
      <c r="E3" s="1813" t="s">
        <v>452</v>
      </c>
      <c r="F3" s="1814"/>
      <c r="G3" s="1814"/>
      <c r="H3" s="1814"/>
      <c r="I3" s="1814"/>
      <c r="J3" s="1814"/>
      <c r="K3" s="1814"/>
      <c r="L3" s="1814"/>
      <c r="M3" s="1814"/>
      <c r="N3" s="1814"/>
      <c r="O3" s="1814"/>
      <c r="P3" s="1814"/>
      <c r="Q3" s="1814"/>
      <c r="R3" s="1814"/>
      <c r="S3" s="1814"/>
      <c r="T3" s="1814"/>
      <c r="U3" s="1814"/>
      <c r="V3" s="1814"/>
      <c r="W3" s="1814"/>
      <c r="X3" s="1814"/>
      <c r="Y3" s="1814"/>
      <c r="Z3" s="1815"/>
      <c r="AA3" s="1813" t="s">
        <v>453</v>
      </c>
      <c r="AB3" s="1814"/>
      <c r="AC3" s="1814"/>
      <c r="AD3" s="1814"/>
      <c r="AE3" s="1814"/>
      <c r="AF3" s="1814"/>
      <c r="AG3" s="1814"/>
      <c r="AH3" s="1814"/>
      <c r="AI3" s="1814"/>
      <c r="AJ3" s="1814"/>
      <c r="AK3" s="1814"/>
      <c r="AL3" s="1814"/>
      <c r="AM3" s="1814"/>
      <c r="AN3" s="1814"/>
      <c r="AO3" s="1814"/>
      <c r="AP3" s="1814"/>
      <c r="AQ3" s="1814"/>
      <c r="AR3" s="1814"/>
      <c r="AS3" s="1814"/>
      <c r="AT3" s="1814"/>
      <c r="AU3" s="1815"/>
      <c r="AV3" s="1816"/>
      <c r="AW3" s="1817"/>
      <c r="AX3" s="1818"/>
      <c r="AY3" s="88"/>
      <c r="AZ3" s="87"/>
      <c r="BA3" s="87"/>
      <c r="BB3" s="1826">
        <v>42853</v>
      </c>
      <c r="BC3" s="1826"/>
      <c r="BD3" s="1826"/>
    </row>
    <row r="4" spans="1:56" ht="12" customHeight="1" x14ac:dyDescent="0.2">
      <c r="A4" s="87"/>
      <c r="B4" s="1823" t="s">
        <v>120</v>
      </c>
      <c r="C4" s="1824"/>
      <c r="D4" s="1825"/>
      <c r="E4" s="1823" t="s">
        <v>456</v>
      </c>
      <c r="F4" s="1824"/>
      <c r="G4" s="1824"/>
      <c r="H4" s="1824"/>
      <c r="I4" s="1824"/>
      <c r="J4" s="1824"/>
      <c r="K4" s="1824"/>
      <c r="L4" s="1824"/>
      <c r="M4" s="1824"/>
      <c r="N4" s="1824"/>
      <c r="O4" s="1824"/>
      <c r="P4" s="1824"/>
      <c r="Q4" s="1824"/>
      <c r="R4" s="1824"/>
      <c r="S4" s="1824"/>
      <c r="T4" s="1824"/>
      <c r="U4" s="1824"/>
      <c r="V4" s="1824"/>
      <c r="W4" s="1824"/>
      <c r="X4" s="1824"/>
      <c r="Y4" s="1824"/>
      <c r="Z4" s="1825"/>
      <c r="AA4" s="1823">
        <v>4</v>
      </c>
      <c r="AB4" s="1824"/>
      <c r="AC4" s="1824"/>
      <c r="AD4" s="1824"/>
      <c r="AE4" s="1824"/>
      <c r="AF4" s="1824"/>
      <c r="AG4" s="1824"/>
      <c r="AH4" s="1824"/>
      <c r="AI4" s="1824"/>
      <c r="AJ4" s="1824"/>
      <c r="AK4" s="1824"/>
      <c r="AL4" s="1824"/>
      <c r="AM4" s="1824"/>
      <c r="AN4" s="1824"/>
      <c r="AO4" s="1824"/>
      <c r="AP4" s="1824"/>
      <c r="AQ4" s="1824"/>
      <c r="AR4" s="1824"/>
      <c r="AS4" s="1824"/>
      <c r="AT4" s="1824"/>
      <c r="AU4" s="1825"/>
      <c r="AV4" s="1819"/>
      <c r="AW4" s="1820"/>
      <c r="AX4" s="1821"/>
      <c r="AY4" s="88"/>
      <c r="AZ4" s="87"/>
      <c r="BA4" s="87"/>
      <c r="BB4" s="1826"/>
      <c r="BC4" s="1826"/>
      <c r="BD4" s="1826"/>
    </row>
    <row r="5" spans="1:56" ht="6" customHeight="1" x14ac:dyDescent="0.2">
      <c r="A5" s="87"/>
      <c r="B5" s="90"/>
      <c r="C5" s="90"/>
      <c r="D5" s="90"/>
      <c r="E5" s="90"/>
      <c r="F5" s="90"/>
      <c r="G5" s="90"/>
      <c r="H5" s="90"/>
      <c r="I5" s="90"/>
      <c r="J5" s="90"/>
      <c r="K5" s="90"/>
      <c r="L5" s="90"/>
      <c r="M5" s="90"/>
      <c r="N5" s="90"/>
      <c r="O5" s="90"/>
      <c r="P5" s="90"/>
      <c r="Q5" s="90"/>
      <c r="R5" s="90"/>
      <c r="S5" s="90"/>
      <c r="T5" s="90"/>
      <c r="U5" s="90"/>
      <c r="V5" s="90"/>
      <c r="W5" s="90"/>
      <c r="X5" s="90"/>
      <c r="Y5" s="90"/>
      <c r="Z5" s="90"/>
      <c r="AA5" s="90"/>
      <c r="AB5" s="90"/>
      <c r="AC5" s="90"/>
      <c r="AD5" s="90"/>
      <c r="AE5" s="90"/>
      <c r="AF5" s="90"/>
      <c r="AG5" s="90"/>
      <c r="AH5" s="90"/>
      <c r="AI5" s="90"/>
      <c r="AJ5" s="90"/>
      <c r="AK5" s="90"/>
      <c r="AL5" s="90"/>
      <c r="AM5" s="90"/>
      <c r="AN5" s="90"/>
      <c r="AO5" s="90"/>
      <c r="AP5" s="90"/>
      <c r="AQ5" s="90"/>
      <c r="AR5" s="90"/>
      <c r="AS5" s="90"/>
      <c r="AT5" s="90"/>
      <c r="AU5" s="90"/>
      <c r="AV5" s="90"/>
      <c r="AW5" s="90"/>
      <c r="AX5" s="90"/>
      <c r="AY5" s="612"/>
      <c r="AZ5" s="612"/>
      <c r="BA5" s="612"/>
      <c r="BB5" s="87"/>
      <c r="BC5" s="90"/>
      <c r="BD5" s="90"/>
    </row>
    <row r="6" spans="1:56" ht="27" customHeight="1" x14ac:dyDescent="0.2">
      <c r="A6" s="87"/>
      <c r="B6" s="1827" t="s">
        <v>122</v>
      </c>
      <c r="C6" s="1828"/>
      <c r="D6" s="1829" t="s">
        <v>123</v>
      </c>
      <c r="E6" s="1830"/>
      <c r="F6" s="1830"/>
      <c r="G6" s="1830"/>
      <c r="H6" s="1831"/>
      <c r="I6" s="1827" t="s">
        <v>448</v>
      </c>
      <c r="J6" s="1832"/>
      <c r="K6" s="1828"/>
      <c r="L6" s="1829" t="s">
        <v>232</v>
      </c>
      <c r="M6" s="1830"/>
      <c r="N6" s="1830"/>
      <c r="O6" s="1830"/>
      <c r="P6" s="1830"/>
      <c r="Q6" s="1830"/>
      <c r="R6" s="1830"/>
      <c r="S6" s="1830"/>
      <c r="T6" s="1830"/>
      <c r="U6" s="1831"/>
      <c r="V6" s="1827" t="s">
        <v>124</v>
      </c>
      <c r="W6" s="1832"/>
      <c r="X6" s="1832"/>
      <c r="Y6" s="1832"/>
      <c r="Z6" s="1832"/>
      <c r="AA6" s="1833" t="s">
        <v>1359</v>
      </c>
      <c r="AB6" s="1833"/>
      <c r="AC6" s="1833"/>
      <c r="AD6" s="1833"/>
      <c r="AE6" s="1833"/>
      <c r="AF6" s="1833"/>
      <c r="AG6" s="1833"/>
      <c r="AH6" s="1833"/>
      <c r="AI6" s="1833"/>
      <c r="AJ6" s="1833"/>
      <c r="AK6" s="1833"/>
      <c r="AL6" s="1833"/>
      <c r="AM6" s="1833"/>
      <c r="AN6" s="1833"/>
      <c r="AO6" s="1833"/>
      <c r="AP6" s="1833"/>
      <c r="AQ6" s="1833"/>
      <c r="AR6" s="1833"/>
      <c r="AS6" s="1833"/>
      <c r="AT6" s="1833"/>
      <c r="AU6" s="1833"/>
      <c r="AV6" s="1833"/>
      <c r="AW6" s="1833"/>
      <c r="AX6" s="1834"/>
      <c r="AY6" s="91"/>
      <c r="AZ6" s="91"/>
      <c r="BA6" s="91"/>
      <c r="BB6" s="91"/>
      <c r="BC6" s="91"/>
      <c r="BD6" s="91"/>
    </row>
    <row r="7" spans="1:56" ht="6" customHeight="1" x14ac:dyDescent="0.2">
      <c r="A7" s="87"/>
      <c r="B7" s="92"/>
      <c r="C7" s="92"/>
      <c r="D7" s="92"/>
      <c r="E7" s="93"/>
      <c r="F7" s="93"/>
      <c r="G7" s="93"/>
      <c r="H7" s="93"/>
      <c r="I7" s="93"/>
      <c r="J7" s="93"/>
      <c r="K7" s="93"/>
      <c r="L7" s="93"/>
      <c r="M7" s="93"/>
      <c r="N7" s="93"/>
      <c r="O7" s="93"/>
      <c r="P7" s="93"/>
      <c r="Q7" s="93"/>
      <c r="R7" s="93"/>
      <c r="S7" s="93"/>
      <c r="T7" s="93"/>
      <c r="U7" s="93"/>
      <c r="V7" s="93"/>
      <c r="W7" s="93"/>
      <c r="X7" s="93"/>
      <c r="Y7" s="93"/>
      <c r="Z7" s="93"/>
      <c r="AA7" s="93"/>
      <c r="AB7" s="93"/>
      <c r="AC7" s="93"/>
      <c r="AD7" s="93"/>
      <c r="AE7" s="93"/>
      <c r="AF7" s="93"/>
      <c r="AG7" s="93"/>
      <c r="AH7" s="93"/>
      <c r="AI7" s="93"/>
      <c r="AJ7" s="93"/>
      <c r="AK7" s="93"/>
      <c r="AL7" s="93"/>
      <c r="AM7" s="93"/>
      <c r="AN7" s="93"/>
      <c r="AO7" s="93"/>
      <c r="AP7" s="93"/>
      <c r="AQ7" s="93"/>
      <c r="AR7" s="93"/>
      <c r="AS7" s="93"/>
      <c r="AT7" s="93"/>
      <c r="AU7" s="93"/>
      <c r="AV7" s="93"/>
      <c r="AW7" s="93"/>
      <c r="AX7" s="93"/>
      <c r="AY7" s="94"/>
      <c r="AZ7" s="94"/>
      <c r="BA7" s="94"/>
      <c r="BB7" s="94"/>
      <c r="BC7" s="94"/>
      <c r="BD7" s="94"/>
    </row>
    <row r="8" spans="1:56" ht="11.25" customHeight="1" x14ac:dyDescent="0.2">
      <c r="A8" s="95"/>
      <c r="B8" s="1835" t="s">
        <v>457</v>
      </c>
      <c r="C8" s="1836"/>
      <c r="D8" s="1836"/>
      <c r="E8" s="1836"/>
      <c r="F8" s="1836"/>
      <c r="G8" s="1836"/>
      <c r="H8" s="1836"/>
      <c r="I8" s="1836"/>
      <c r="J8" s="1836"/>
      <c r="K8" s="1837"/>
      <c r="L8" s="558" t="s">
        <v>1146</v>
      </c>
      <c r="M8" s="559"/>
      <c r="N8" s="559"/>
      <c r="O8" s="559"/>
      <c r="P8" s="559"/>
      <c r="Q8" s="559"/>
      <c r="R8" s="560"/>
      <c r="S8" s="561" t="s">
        <v>1147</v>
      </c>
      <c r="T8" s="562"/>
      <c r="U8" s="562"/>
      <c r="V8" s="562"/>
      <c r="W8" s="562"/>
      <c r="X8" s="562"/>
      <c r="Y8" s="562"/>
      <c r="Z8" s="562"/>
      <c r="AA8" s="562"/>
      <c r="AB8" s="562"/>
      <c r="AC8" s="562"/>
      <c r="AD8" s="562"/>
      <c r="AE8" s="562"/>
      <c r="AF8" s="562"/>
      <c r="AG8" s="562"/>
      <c r="AH8" s="562"/>
      <c r="AI8" s="562"/>
      <c r="AJ8" s="562"/>
      <c r="AK8" s="562"/>
      <c r="AL8" s="562"/>
      <c r="AM8" s="562"/>
      <c r="AN8" s="562"/>
      <c r="AO8" s="562"/>
      <c r="AP8" s="562"/>
      <c r="AQ8" s="562"/>
      <c r="AR8" s="562"/>
      <c r="AS8" s="562"/>
      <c r="AT8" s="562"/>
      <c r="AU8" s="562"/>
      <c r="AV8" s="562"/>
      <c r="AW8" s="562"/>
      <c r="AX8" s="563"/>
      <c r="AY8" s="1838" t="s">
        <v>1148</v>
      </c>
      <c r="AZ8" s="1838"/>
      <c r="BA8" s="1838"/>
      <c r="BB8" s="1838"/>
      <c r="BC8" s="1838"/>
      <c r="BD8" s="1838"/>
    </row>
    <row r="9" spans="1:56" ht="69" customHeight="1" x14ac:dyDescent="0.2">
      <c r="A9" s="95"/>
      <c r="B9" s="1839" t="s">
        <v>126</v>
      </c>
      <c r="C9" s="1840"/>
      <c r="D9" s="1841"/>
      <c r="E9" s="569" t="s">
        <v>451</v>
      </c>
      <c r="F9" s="1839" t="s">
        <v>1149</v>
      </c>
      <c r="G9" s="1840"/>
      <c r="H9" s="1841"/>
      <c r="I9" s="1839" t="s">
        <v>465</v>
      </c>
      <c r="J9" s="1840"/>
      <c r="K9" s="1841"/>
      <c r="L9" s="564" t="s">
        <v>1150</v>
      </c>
      <c r="M9" s="564" t="s">
        <v>1153</v>
      </c>
      <c r="N9" s="565"/>
      <c r="O9" s="566" t="s">
        <v>1151</v>
      </c>
      <c r="P9" s="566" t="s">
        <v>1152</v>
      </c>
      <c r="Q9" s="566" t="s">
        <v>1154</v>
      </c>
      <c r="R9" s="564" t="s">
        <v>1155</v>
      </c>
      <c r="S9" s="1839" t="s">
        <v>1156</v>
      </c>
      <c r="T9" s="1840"/>
      <c r="U9" s="1841"/>
      <c r="V9" s="564" t="s">
        <v>1157</v>
      </c>
      <c r="W9" s="564" t="s">
        <v>1158</v>
      </c>
      <c r="X9" s="564" t="s">
        <v>1159</v>
      </c>
      <c r="Y9" s="567" t="s">
        <v>1160</v>
      </c>
      <c r="Z9" s="567" t="s">
        <v>1162</v>
      </c>
      <c r="AA9" s="567" t="s">
        <v>1164</v>
      </c>
      <c r="AB9" s="567" t="s">
        <v>1166</v>
      </c>
      <c r="AC9" s="567" t="s">
        <v>1168</v>
      </c>
      <c r="AD9" s="567" t="s">
        <v>1170</v>
      </c>
      <c r="AE9" s="567" t="s">
        <v>129</v>
      </c>
      <c r="AF9" s="568"/>
      <c r="AG9" s="618" t="s">
        <v>1161</v>
      </c>
      <c r="AH9" s="618" t="s">
        <v>1163</v>
      </c>
      <c r="AI9" s="618" t="s">
        <v>1165</v>
      </c>
      <c r="AJ9" s="618" t="s">
        <v>1167</v>
      </c>
      <c r="AK9" s="618" t="s">
        <v>1169</v>
      </c>
      <c r="AL9" s="618" t="s">
        <v>1171</v>
      </c>
      <c r="AM9" s="618" t="s">
        <v>1172</v>
      </c>
      <c r="AN9" s="618" t="s">
        <v>1173</v>
      </c>
      <c r="AO9" s="618" t="s">
        <v>1174</v>
      </c>
      <c r="AP9" s="564" t="s">
        <v>1175</v>
      </c>
      <c r="AQ9" s="566" t="s">
        <v>1176</v>
      </c>
      <c r="AR9" s="564" t="s">
        <v>1150</v>
      </c>
      <c r="AS9" s="566" t="s">
        <v>1177</v>
      </c>
      <c r="AT9" s="564" t="s">
        <v>1153</v>
      </c>
      <c r="AU9" s="564" t="s">
        <v>1178</v>
      </c>
      <c r="AV9" s="564" t="s">
        <v>1179</v>
      </c>
      <c r="AW9" s="569" t="s">
        <v>1180</v>
      </c>
      <c r="AX9" s="569" t="s">
        <v>1181</v>
      </c>
      <c r="AY9" s="570" t="s">
        <v>1182</v>
      </c>
      <c r="AZ9" s="1838" t="s">
        <v>1183</v>
      </c>
      <c r="BA9" s="1838"/>
      <c r="BB9" s="1838"/>
      <c r="BC9" s="570" t="s">
        <v>127</v>
      </c>
      <c r="BD9" s="609" t="s">
        <v>128</v>
      </c>
    </row>
    <row r="10" spans="1:56" ht="249.95" customHeight="1" x14ac:dyDescent="0.2">
      <c r="A10" s="612"/>
      <c r="B10" s="1996" t="s">
        <v>3246</v>
      </c>
      <c r="C10" s="1996"/>
      <c r="D10" s="1996"/>
      <c r="E10" s="598" t="s">
        <v>1360</v>
      </c>
      <c r="F10" s="1913" t="s">
        <v>3247</v>
      </c>
      <c r="G10" s="1913"/>
      <c r="H10" s="1913"/>
      <c r="I10" s="1996" t="s">
        <v>1361</v>
      </c>
      <c r="J10" s="1996"/>
      <c r="K10" s="1996"/>
      <c r="L10" s="617" t="s">
        <v>1204</v>
      </c>
      <c r="M10" s="631" t="s">
        <v>1186</v>
      </c>
      <c r="N10" s="574"/>
      <c r="O10" s="96">
        <f>VLOOKUP(L10,[47]Listas!$M$69:$N$73,2,0)</f>
        <v>1</v>
      </c>
      <c r="P10" s="96"/>
      <c r="Q10" s="96">
        <f>HLOOKUP(M10,[47]Listas!$O$67:$Q$68,2,0)</f>
        <v>10</v>
      </c>
      <c r="R10" s="618" t="str">
        <f>INDEX([47]Listas!$O$69:$Q$73,MATCH(L10,[47]Listas!$M$69:$M$73,0),MATCH(M10,[47]Listas!$O$67:$Q$67,0))</f>
        <v>10
BAJA</v>
      </c>
      <c r="S10" s="1996" t="s">
        <v>3248</v>
      </c>
      <c r="T10" s="1996"/>
      <c r="U10" s="1996"/>
      <c r="V10" s="607" t="s">
        <v>132</v>
      </c>
      <c r="W10" s="607" t="s">
        <v>132</v>
      </c>
      <c r="X10" s="607" t="s">
        <v>132</v>
      </c>
      <c r="Y10" s="607" t="s">
        <v>132</v>
      </c>
      <c r="Z10" s="607" t="s">
        <v>132</v>
      </c>
      <c r="AA10" s="607" t="s">
        <v>83</v>
      </c>
      <c r="AB10" s="607" t="s">
        <v>132</v>
      </c>
      <c r="AC10" s="607" t="s">
        <v>132</v>
      </c>
      <c r="AD10" s="607" t="s">
        <v>132</v>
      </c>
      <c r="AE10" s="607" t="s">
        <v>132</v>
      </c>
      <c r="AF10" s="575"/>
      <c r="AG10" s="96">
        <f t="shared" ref="AG10:AG15" si="0">IF(Y10="SI",15,0)</f>
        <v>15</v>
      </c>
      <c r="AH10" s="96">
        <f t="shared" ref="AH10:AH15" si="1">IF(Z10="SI",5,0)</f>
        <v>5</v>
      </c>
      <c r="AI10" s="96">
        <f t="shared" ref="AI10:AI15" si="2">IF(AA10="SI",15,0)</f>
        <v>0</v>
      </c>
      <c r="AJ10" s="96">
        <f t="shared" ref="AJ10:AJ15" si="3">IF(AB10="SI",10,0)</f>
        <v>10</v>
      </c>
      <c r="AK10" s="96">
        <f t="shared" ref="AK10:AK15" si="4">IF(AC10="SI",15,0)</f>
        <v>15</v>
      </c>
      <c r="AL10" s="96">
        <f t="shared" ref="AL10:AL15" si="5">IF(AD10="SI",10,0)</f>
        <v>10</v>
      </c>
      <c r="AM10" s="96">
        <f t="shared" ref="AM10:AM15" si="6">IF(AE10="SI",30,0)</f>
        <v>30</v>
      </c>
      <c r="AN10" s="96">
        <f t="shared" ref="AN10:AN15" si="7">SUM(AG10+AH10+AI10+AJ10+AK10+AL10+AM10)</f>
        <v>85</v>
      </c>
      <c r="AO10" s="96">
        <f t="shared" ref="AO10:AO15" si="8">IF(AN10&lt;=50,0,IF(AN10&gt;=76,2,1))</f>
        <v>2</v>
      </c>
      <c r="AP10" s="618" t="str">
        <f t="shared" ref="AP10:AP15" si="9">CONCATENATE(AN10,"- disminuye ",AO10)</f>
        <v>85- disminuye 2</v>
      </c>
      <c r="AQ10" s="96">
        <f t="shared" ref="AQ10:AQ15" si="10">IF(V10="SI",O10-AO10,O10)</f>
        <v>-1</v>
      </c>
      <c r="AR10" s="618" t="str">
        <f>IF(AQ10&lt;=1,"Rara vez",VLOOKUP(AQ10,[47]Listas!$L$69:$M$73,2,0))</f>
        <v>Rara vez</v>
      </c>
      <c r="AS10" s="96">
        <f t="shared" ref="AS10:AS15" si="11">IF(W10="SI",Q10-AO10,Q10)</f>
        <v>8</v>
      </c>
      <c r="AT10" s="618" t="str">
        <f t="shared" ref="AT10:AT15" si="12">IF(AS10&lt;=9,"Moderado",IF(AS10=20,"Catastrófico",IF(AS10=18,"Moderado","Mayor")))</f>
        <v>Moderado</v>
      </c>
      <c r="AU10" s="618" t="str">
        <f>INDEX([47]Listas!$O$69:$Q$73,MATCH(AR10,[47]Listas!$M$69:$M$73,0),MATCH(AT10,[47]Listas!$O$67:$Q$67,0))</f>
        <v>5
BAJA</v>
      </c>
      <c r="AV10" s="617" t="s">
        <v>1188</v>
      </c>
      <c r="AW10" s="641" t="s">
        <v>1362</v>
      </c>
      <c r="AX10" s="641" t="s">
        <v>1363</v>
      </c>
      <c r="AY10" s="617" t="s">
        <v>1315</v>
      </c>
      <c r="AZ10" s="1862" t="s">
        <v>3249</v>
      </c>
      <c r="BA10" s="1862"/>
      <c r="BB10" s="1862"/>
      <c r="BC10" s="625" t="s">
        <v>1473</v>
      </c>
      <c r="BD10" s="641" t="s">
        <v>3250</v>
      </c>
    </row>
    <row r="11" spans="1:56" ht="249.95" customHeight="1" x14ac:dyDescent="0.2">
      <c r="A11" s="612"/>
      <c r="B11" s="1996" t="s">
        <v>1364</v>
      </c>
      <c r="C11" s="1996"/>
      <c r="D11" s="1996"/>
      <c r="E11" s="598" t="s">
        <v>1365</v>
      </c>
      <c r="F11" s="1913" t="s">
        <v>1366</v>
      </c>
      <c r="G11" s="1913"/>
      <c r="H11" s="1913"/>
      <c r="I11" s="1996" t="s">
        <v>1367</v>
      </c>
      <c r="J11" s="1996"/>
      <c r="K11" s="1996"/>
      <c r="L11" s="617" t="s">
        <v>1208</v>
      </c>
      <c r="M11" s="631" t="s">
        <v>1186</v>
      </c>
      <c r="N11" s="574"/>
      <c r="O11" s="96">
        <f>VLOOKUP(L11,[47]Listas!$M$69:$N$73,2,0)</f>
        <v>2</v>
      </c>
      <c r="P11" s="96"/>
      <c r="Q11" s="96">
        <f>HLOOKUP(M11,[47]Listas!$O$67:$Q$68,2,0)</f>
        <v>10</v>
      </c>
      <c r="R11" s="618" t="str">
        <f>INDEX([47]Listas!$O$69:$Q$73,MATCH(L11,[47]Listas!$M$69:$M$73,0),MATCH(M11,[47]Listas!$O$67:$Q$67,0))</f>
        <v>20
MODERADA</v>
      </c>
      <c r="S11" s="1996" t="s">
        <v>3251</v>
      </c>
      <c r="T11" s="1996"/>
      <c r="U11" s="1996"/>
      <c r="V11" s="607" t="s">
        <v>132</v>
      </c>
      <c r="W11" s="607" t="s">
        <v>132</v>
      </c>
      <c r="X11" s="607" t="s">
        <v>132</v>
      </c>
      <c r="Y11" s="607" t="s">
        <v>132</v>
      </c>
      <c r="Z11" s="607" t="s">
        <v>132</v>
      </c>
      <c r="AA11" s="607" t="s">
        <v>132</v>
      </c>
      <c r="AB11" s="607" t="s">
        <v>132</v>
      </c>
      <c r="AC11" s="607" t="s">
        <v>132</v>
      </c>
      <c r="AD11" s="607" t="s">
        <v>132</v>
      </c>
      <c r="AE11" s="607" t="s">
        <v>132</v>
      </c>
      <c r="AF11" s="575"/>
      <c r="AG11" s="96">
        <f t="shared" si="0"/>
        <v>15</v>
      </c>
      <c r="AH11" s="96">
        <f t="shared" si="1"/>
        <v>5</v>
      </c>
      <c r="AI11" s="96">
        <f t="shared" si="2"/>
        <v>15</v>
      </c>
      <c r="AJ11" s="96">
        <f t="shared" si="3"/>
        <v>10</v>
      </c>
      <c r="AK11" s="96">
        <f t="shared" si="4"/>
        <v>15</v>
      </c>
      <c r="AL11" s="96">
        <f t="shared" si="5"/>
        <v>10</v>
      </c>
      <c r="AM11" s="96">
        <f t="shared" si="6"/>
        <v>30</v>
      </c>
      <c r="AN11" s="96">
        <f t="shared" si="7"/>
        <v>100</v>
      </c>
      <c r="AO11" s="96">
        <f t="shared" si="8"/>
        <v>2</v>
      </c>
      <c r="AP11" s="618" t="str">
        <f t="shared" si="9"/>
        <v>100- disminuye 2</v>
      </c>
      <c r="AQ11" s="96">
        <f t="shared" si="10"/>
        <v>0</v>
      </c>
      <c r="AR11" s="618" t="str">
        <f>IF(AQ11&lt;=1,"Rara vez",VLOOKUP(AQ11,[47]Listas!$L$69:$M$73,2,0))</f>
        <v>Rara vez</v>
      </c>
      <c r="AS11" s="96">
        <f t="shared" si="11"/>
        <v>8</v>
      </c>
      <c r="AT11" s="618" t="str">
        <f t="shared" si="12"/>
        <v>Moderado</v>
      </c>
      <c r="AU11" s="618" t="str">
        <f>INDEX([47]Listas!$O$69:$Q$73,MATCH(AR11,[47]Listas!$M$69:$M$73,0),MATCH(AT11,[47]Listas!$O$67:$Q$67,0))</f>
        <v>5
BAJA</v>
      </c>
      <c r="AV11" s="617" t="s">
        <v>1346</v>
      </c>
      <c r="AW11" s="641" t="s">
        <v>3252</v>
      </c>
      <c r="AX11" s="641" t="s">
        <v>3253</v>
      </c>
      <c r="AY11" s="617" t="s">
        <v>1315</v>
      </c>
      <c r="AZ11" s="1862" t="s">
        <v>3254</v>
      </c>
      <c r="BA11" s="1862"/>
      <c r="BB11" s="1862"/>
      <c r="BC11" s="625" t="s">
        <v>1473</v>
      </c>
      <c r="BD11" s="641" t="s">
        <v>3255</v>
      </c>
    </row>
    <row r="12" spans="1:56" ht="249.95" customHeight="1" x14ac:dyDescent="0.2">
      <c r="A12" s="612"/>
      <c r="B12" s="2275" t="s">
        <v>3256</v>
      </c>
      <c r="C12" s="2276"/>
      <c r="D12" s="2277"/>
      <c r="E12" s="598" t="s">
        <v>1368</v>
      </c>
      <c r="F12" s="2087" t="s">
        <v>1369</v>
      </c>
      <c r="G12" s="2088"/>
      <c r="H12" s="2089"/>
      <c r="I12" s="2275" t="s">
        <v>1370</v>
      </c>
      <c r="J12" s="2276"/>
      <c r="K12" s="2277"/>
      <c r="L12" s="617" t="s">
        <v>1204</v>
      </c>
      <c r="M12" s="631" t="s">
        <v>1186</v>
      </c>
      <c r="N12" s="574"/>
      <c r="O12" s="96">
        <f>VLOOKUP(L12,[47]Listas!$M$69:$N$73,2,0)</f>
        <v>1</v>
      </c>
      <c r="P12" s="96"/>
      <c r="Q12" s="96">
        <f>HLOOKUP(M12,[47]Listas!$O$67:$Q$68,2,0)</f>
        <v>10</v>
      </c>
      <c r="R12" s="618" t="str">
        <f>INDEX([47]Listas!$O$69:$Q$73,MATCH(L12,[47]Listas!$M$69:$M$73,0),MATCH(M12,[47]Listas!$O$67:$Q$67,0))</f>
        <v>10
BAJA</v>
      </c>
      <c r="S12" s="2275" t="s">
        <v>3257</v>
      </c>
      <c r="T12" s="2276"/>
      <c r="U12" s="2277"/>
      <c r="V12" s="607" t="s">
        <v>132</v>
      </c>
      <c r="W12" s="607" t="s">
        <v>132</v>
      </c>
      <c r="X12" s="607" t="s">
        <v>132</v>
      </c>
      <c r="Y12" s="607" t="s">
        <v>132</v>
      </c>
      <c r="Z12" s="607" t="s">
        <v>132</v>
      </c>
      <c r="AA12" s="607" t="s">
        <v>83</v>
      </c>
      <c r="AB12" s="607" t="s">
        <v>132</v>
      </c>
      <c r="AC12" s="607" t="s">
        <v>132</v>
      </c>
      <c r="AD12" s="607" t="s">
        <v>132</v>
      </c>
      <c r="AE12" s="607" t="s">
        <v>132</v>
      </c>
      <c r="AF12" s="575"/>
      <c r="AG12" s="96">
        <f t="shared" si="0"/>
        <v>15</v>
      </c>
      <c r="AH12" s="96">
        <f t="shared" si="1"/>
        <v>5</v>
      </c>
      <c r="AI12" s="96">
        <f t="shared" si="2"/>
        <v>0</v>
      </c>
      <c r="AJ12" s="96">
        <f t="shared" si="3"/>
        <v>10</v>
      </c>
      <c r="AK12" s="96">
        <f t="shared" si="4"/>
        <v>15</v>
      </c>
      <c r="AL12" s="96">
        <f t="shared" si="5"/>
        <v>10</v>
      </c>
      <c r="AM12" s="96">
        <f t="shared" si="6"/>
        <v>30</v>
      </c>
      <c r="AN12" s="96">
        <f t="shared" si="7"/>
        <v>85</v>
      </c>
      <c r="AO12" s="96">
        <f t="shared" si="8"/>
        <v>2</v>
      </c>
      <c r="AP12" s="618" t="str">
        <f t="shared" si="9"/>
        <v>85- disminuye 2</v>
      </c>
      <c r="AQ12" s="96">
        <f t="shared" si="10"/>
        <v>-1</v>
      </c>
      <c r="AR12" s="618" t="str">
        <f>IF(AQ12&lt;=1,"Rara vez",VLOOKUP(AQ12,[47]Listas!$L$69:$M$73,2,0))</f>
        <v>Rara vez</v>
      </c>
      <c r="AS12" s="96">
        <f t="shared" si="11"/>
        <v>8</v>
      </c>
      <c r="AT12" s="618" t="str">
        <f t="shared" si="12"/>
        <v>Moderado</v>
      </c>
      <c r="AU12" s="618" t="str">
        <f>INDEX([47]Listas!$O$69:$Q$73,MATCH(AR12,[47]Listas!$M$69:$M$73,0),MATCH(AT12,[47]Listas!$O$67:$Q$67,0))</f>
        <v>5
BAJA</v>
      </c>
      <c r="AV12" s="625" t="s">
        <v>1188</v>
      </c>
      <c r="AW12" s="641" t="s">
        <v>3258</v>
      </c>
      <c r="AX12" s="641" t="s">
        <v>3259</v>
      </c>
      <c r="AY12" s="617" t="s">
        <v>1315</v>
      </c>
      <c r="AZ12" s="1846" t="s">
        <v>3260</v>
      </c>
      <c r="BA12" s="1847"/>
      <c r="BB12" s="1848"/>
      <c r="BC12" s="625" t="s">
        <v>1474</v>
      </c>
      <c r="BD12" s="641" t="s">
        <v>3261</v>
      </c>
    </row>
    <row r="13" spans="1:56" ht="249.95" customHeight="1" x14ac:dyDescent="0.2">
      <c r="A13" s="612"/>
      <c r="B13" s="1996" t="s">
        <v>3262</v>
      </c>
      <c r="C13" s="1996"/>
      <c r="D13" s="1996"/>
      <c r="E13" s="598" t="s">
        <v>1371</v>
      </c>
      <c r="F13" s="1913" t="s">
        <v>2909</v>
      </c>
      <c r="G13" s="1913"/>
      <c r="H13" s="1913"/>
      <c r="I13" s="2278" t="s">
        <v>1372</v>
      </c>
      <c r="J13" s="2278"/>
      <c r="K13" s="2278"/>
      <c r="L13" s="617" t="s">
        <v>1204</v>
      </c>
      <c r="M13" s="631" t="s">
        <v>1186</v>
      </c>
      <c r="N13" s="574"/>
      <c r="O13" s="96">
        <f>VLOOKUP(L13,[47]Listas!$M$69:$N$73,2,0)</f>
        <v>1</v>
      </c>
      <c r="P13" s="96"/>
      <c r="Q13" s="96">
        <f>HLOOKUP(M13,[47]Listas!$O$67:$Q$68,2,0)</f>
        <v>10</v>
      </c>
      <c r="R13" s="618" t="str">
        <f>INDEX([47]Listas!$O$69:$Q$73,MATCH(L13,[47]Listas!$M$69:$M$73,0),MATCH(M13,[47]Listas!$O$67:$Q$67,0))</f>
        <v>10
BAJA</v>
      </c>
      <c r="S13" s="1996" t="s">
        <v>1373</v>
      </c>
      <c r="T13" s="1996"/>
      <c r="U13" s="1996"/>
      <c r="V13" s="607" t="s">
        <v>132</v>
      </c>
      <c r="W13" s="607" t="s">
        <v>83</v>
      </c>
      <c r="X13" s="607" t="s">
        <v>83</v>
      </c>
      <c r="Y13" s="607" t="s">
        <v>132</v>
      </c>
      <c r="Z13" s="607" t="s">
        <v>132</v>
      </c>
      <c r="AA13" s="607" t="s">
        <v>83</v>
      </c>
      <c r="AB13" s="607" t="s">
        <v>132</v>
      </c>
      <c r="AC13" s="607" t="s">
        <v>132</v>
      </c>
      <c r="AD13" s="607" t="s">
        <v>132</v>
      </c>
      <c r="AE13" s="607" t="s">
        <v>132</v>
      </c>
      <c r="AF13" s="575"/>
      <c r="AG13" s="96">
        <f t="shared" si="0"/>
        <v>15</v>
      </c>
      <c r="AH13" s="96">
        <f t="shared" si="1"/>
        <v>5</v>
      </c>
      <c r="AI13" s="96">
        <f t="shared" si="2"/>
        <v>0</v>
      </c>
      <c r="AJ13" s="96">
        <f t="shared" si="3"/>
        <v>10</v>
      </c>
      <c r="AK13" s="96">
        <f t="shared" si="4"/>
        <v>15</v>
      </c>
      <c r="AL13" s="96">
        <f t="shared" si="5"/>
        <v>10</v>
      </c>
      <c r="AM13" s="96">
        <f t="shared" si="6"/>
        <v>30</v>
      </c>
      <c r="AN13" s="96">
        <f t="shared" si="7"/>
        <v>85</v>
      </c>
      <c r="AO13" s="96">
        <f t="shared" si="8"/>
        <v>2</v>
      </c>
      <c r="AP13" s="618" t="str">
        <f t="shared" si="9"/>
        <v>85- disminuye 2</v>
      </c>
      <c r="AQ13" s="96">
        <f t="shared" si="10"/>
        <v>-1</v>
      </c>
      <c r="AR13" s="618" t="str">
        <f>IF(AQ13&lt;=1,"Rara vez",VLOOKUP(AQ13,[47]Listas!$L$69:$M$73,2,0))</f>
        <v>Rara vez</v>
      </c>
      <c r="AS13" s="96">
        <f t="shared" si="11"/>
        <v>10</v>
      </c>
      <c r="AT13" s="618" t="str">
        <f t="shared" si="12"/>
        <v>Mayor</v>
      </c>
      <c r="AU13" s="618" t="str">
        <f>INDEX([47]Listas!$O$69:$Q$73,MATCH(AR13,[47]Listas!$M$69:$M$73,0),MATCH(AT13,[47]Listas!$O$67:$Q$67,0))</f>
        <v>10
BAJA</v>
      </c>
      <c r="AV13" s="625" t="s">
        <v>1188</v>
      </c>
      <c r="AW13" s="641" t="s">
        <v>3263</v>
      </c>
      <c r="AX13" s="2279" t="s">
        <v>1374</v>
      </c>
      <c r="AY13" s="617" t="s">
        <v>1315</v>
      </c>
      <c r="AZ13" s="1862" t="s">
        <v>3264</v>
      </c>
      <c r="BA13" s="1862"/>
      <c r="BB13" s="1862"/>
      <c r="BC13" s="625" t="s">
        <v>1475</v>
      </c>
      <c r="BD13" s="641" t="s">
        <v>3265</v>
      </c>
    </row>
    <row r="14" spans="1:56" ht="61.5" hidden="1" customHeight="1" x14ac:dyDescent="0.2">
      <c r="A14" s="612"/>
      <c r="B14" s="1829"/>
      <c r="C14" s="1830"/>
      <c r="D14" s="1831"/>
      <c r="E14" s="608"/>
      <c r="F14" s="1843"/>
      <c r="G14" s="1844"/>
      <c r="H14" s="1845"/>
      <c r="I14" s="1829"/>
      <c r="J14" s="1830"/>
      <c r="K14" s="1831"/>
      <c r="L14" s="617"/>
      <c r="M14" s="631"/>
      <c r="N14" s="574"/>
      <c r="O14" s="96" t="e">
        <f>VLOOKUP(L14,[47]Listas!$M$69:$N$73,2,0)</f>
        <v>#N/A</v>
      </c>
      <c r="P14" s="96"/>
      <c r="Q14" s="96" t="e">
        <f>HLOOKUP(M14,[47]Listas!$O$67:$Q$68,2,0)</f>
        <v>#N/A</v>
      </c>
      <c r="R14" s="618" t="e">
        <f>INDEX([47]Listas!$O$69:$Q$73,MATCH(L14,[47]Listas!$M$69:$M$73,0),MATCH(M14,[47]Listas!$O$67:$Q$67,0))</f>
        <v>#N/A</v>
      </c>
      <c r="S14" s="1829"/>
      <c r="T14" s="1830"/>
      <c r="U14" s="1831"/>
      <c r="V14" s="607"/>
      <c r="W14" s="607"/>
      <c r="X14" s="607"/>
      <c r="Y14" s="607"/>
      <c r="Z14" s="607"/>
      <c r="AA14" s="607"/>
      <c r="AB14" s="607"/>
      <c r="AC14" s="607"/>
      <c r="AD14" s="607"/>
      <c r="AE14" s="607"/>
      <c r="AF14" s="575"/>
      <c r="AG14" s="96">
        <f t="shared" si="0"/>
        <v>0</v>
      </c>
      <c r="AH14" s="96">
        <f t="shared" si="1"/>
        <v>0</v>
      </c>
      <c r="AI14" s="96">
        <f t="shared" si="2"/>
        <v>0</v>
      </c>
      <c r="AJ14" s="96">
        <f t="shared" si="3"/>
        <v>0</v>
      </c>
      <c r="AK14" s="96">
        <f t="shared" si="4"/>
        <v>0</v>
      </c>
      <c r="AL14" s="96">
        <f t="shared" si="5"/>
        <v>0</v>
      </c>
      <c r="AM14" s="96">
        <f t="shared" si="6"/>
        <v>0</v>
      </c>
      <c r="AN14" s="96">
        <f t="shared" si="7"/>
        <v>0</v>
      </c>
      <c r="AO14" s="96">
        <f t="shared" si="8"/>
        <v>0</v>
      </c>
      <c r="AP14" s="618" t="str">
        <f t="shared" si="9"/>
        <v>0- disminuye 0</v>
      </c>
      <c r="AQ14" s="96" t="e">
        <f t="shared" si="10"/>
        <v>#N/A</v>
      </c>
      <c r="AR14" s="618" t="e">
        <f>IF(AQ14&lt;=1,"Rara vez",VLOOKUP(AQ14,[47]Listas!$L$69:$M$73,2,0))</f>
        <v>#N/A</v>
      </c>
      <c r="AS14" s="96" t="e">
        <f t="shared" si="11"/>
        <v>#N/A</v>
      </c>
      <c r="AT14" s="618" t="e">
        <f t="shared" si="12"/>
        <v>#N/A</v>
      </c>
      <c r="AU14" s="618" t="e">
        <f>INDEX([47]Listas!$O$69:$Q$73,MATCH(AR14,[47]Listas!$M$69:$M$73,0),MATCH(AT14,[47]Listas!$O$67:$Q$67,0))</f>
        <v>#N/A</v>
      </c>
      <c r="AV14" s="617"/>
      <c r="AW14" s="608"/>
      <c r="AX14" s="608"/>
      <c r="AY14" s="617"/>
      <c r="AZ14" s="1862" t="s">
        <v>1190</v>
      </c>
      <c r="BA14" s="1862"/>
      <c r="BB14" s="1862"/>
      <c r="BC14" s="607"/>
      <c r="BD14" s="607"/>
    </row>
    <row r="15" spans="1:56" ht="59.25" hidden="1" customHeight="1" x14ac:dyDescent="0.2">
      <c r="A15" s="612"/>
      <c r="B15" s="1829"/>
      <c r="C15" s="1830"/>
      <c r="D15" s="1831"/>
      <c r="E15" s="608"/>
      <c r="F15" s="1843"/>
      <c r="G15" s="1844"/>
      <c r="H15" s="1845"/>
      <c r="I15" s="1829"/>
      <c r="J15" s="1830"/>
      <c r="K15" s="1831"/>
      <c r="L15" s="617"/>
      <c r="M15" s="631"/>
      <c r="N15" s="574"/>
      <c r="O15" s="96" t="e">
        <f>VLOOKUP(L15,[47]Listas!$M$69:$N$73,2,0)</f>
        <v>#N/A</v>
      </c>
      <c r="P15" s="96"/>
      <c r="Q15" s="96" t="e">
        <f>HLOOKUP(M15,[47]Listas!$O$67:$Q$68,2,0)</f>
        <v>#N/A</v>
      </c>
      <c r="R15" s="618" t="e">
        <f>INDEX([47]Listas!$O$69:$Q$73,MATCH(L15,[47]Listas!$M$69:$M$73,0),MATCH(M15,[47]Listas!$O$67:$Q$67,0))</f>
        <v>#N/A</v>
      </c>
      <c r="S15" s="1829"/>
      <c r="T15" s="1830"/>
      <c r="U15" s="1831"/>
      <c r="V15" s="607"/>
      <c r="W15" s="607"/>
      <c r="X15" s="607"/>
      <c r="Y15" s="607"/>
      <c r="Z15" s="607"/>
      <c r="AA15" s="607"/>
      <c r="AB15" s="607"/>
      <c r="AC15" s="607"/>
      <c r="AD15" s="607"/>
      <c r="AE15" s="607"/>
      <c r="AF15" s="575"/>
      <c r="AG15" s="96">
        <f t="shared" si="0"/>
        <v>0</v>
      </c>
      <c r="AH15" s="96">
        <f t="shared" si="1"/>
        <v>0</v>
      </c>
      <c r="AI15" s="96">
        <f t="shared" si="2"/>
        <v>0</v>
      </c>
      <c r="AJ15" s="96">
        <f t="shared" si="3"/>
        <v>0</v>
      </c>
      <c r="AK15" s="96">
        <f t="shared" si="4"/>
        <v>0</v>
      </c>
      <c r="AL15" s="96">
        <f t="shared" si="5"/>
        <v>0</v>
      </c>
      <c r="AM15" s="96">
        <f t="shared" si="6"/>
        <v>0</v>
      </c>
      <c r="AN15" s="96">
        <f t="shared" si="7"/>
        <v>0</v>
      </c>
      <c r="AO15" s="96">
        <f t="shared" si="8"/>
        <v>0</v>
      </c>
      <c r="AP15" s="618" t="str">
        <f t="shared" si="9"/>
        <v>0- disminuye 0</v>
      </c>
      <c r="AQ15" s="96" t="e">
        <f t="shared" si="10"/>
        <v>#N/A</v>
      </c>
      <c r="AR15" s="618" t="e">
        <f>IF(AQ15&lt;=1,"Rara vez",VLOOKUP(AQ15,[47]Listas!$L$69:$M$73,2,0))</f>
        <v>#N/A</v>
      </c>
      <c r="AS15" s="96" t="e">
        <f t="shared" si="11"/>
        <v>#N/A</v>
      </c>
      <c r="AT15" s="618" t="e">
        <f t="shared" si="12"/>
        <v>#N/A</v>
      </c>
      <c r="AU15" s="618" t="e">
        <f>INDEX([47]Listas!$O$69:$Q$73,MATCH(AR15,[47]Listas!$M$69:$M$73,0),MATCH(AT15,[47]Listas!$O$67:$Q$67,0))</f>
        <v>#N/A</v>
      </c>
      <c r="AV15" s="617"/>
      <c r="AW15" s="608"/>
      <c r="AX15" s="608"/>
      <c r="AY15" s="617"/>
      <c r="AZ15" s="1862" t="s">
        <v>1190</v>
      </c>
      <c r="BA15" s="1862"/>
      <c r="BB15" s="1862"/>
      <c r="BC15" s="607"/>
      <c r="BD15" s="607"/>
    </row>
    <row r="16" spans="1:56" ht="3.75" customHeight="1" x14ac:dyDescent="0.2">
      <c r="A16" s="87"/>
      <c r="B16" s="97"/>
      <c r="C16" s="97"/>
      <c r="D16" s="97"/>
      <c r="E16" s="90"/>
      <c r="F16" s="97"/>
      <c r="G16" s="97"/>
      <c r="H16" s="97"/>
      <c r="I16" s="97"/>
      <c r="J16" s="97"/>
      <c r="K16" s="97"/>
      <c r="L16" s="90"/>
      <c r="M16" s="90"/>
      <c r="N16" s="90"/>
      <c r="O16" s="90"/>
      <c r="P16" s="90"/>
      <c r="Q16" s="90"/>
      <c r="R16" s="90"/>
      <c r="S16" s="97"/>
      <c r="T16" s="97"/>
      <c r="U16" s="97"/>
      <c r="V16" s="90"/>
      <c r="W16" s="90"/>
      <c r="X16" s="90"/>
      <c r="Y16" s="90"/>
      <c r="Z16" s="90"/>
      <c r="AA16" s="90"/>
      <c r="AB16" s="90"/>
      <c r="AC16" s="90"/>
      <c r="AD16" s="90"/>
      <c r="AE16" s="90"/>
      <c r="AF16" s="90"/>
      <c r="AG16" s="90"/>
      <c r="AH16" s="90"/>
      <c r="AI16" s="90"/>
      <c r="AJ16" s="90"/>
      <c r="AK16" s="90"/>
      <c r="AL16" s="90"/>
      <c r="AM16" s="90"/>
      <c r="AN16" s="90"/>
      <c r="AO16" s="90"/>
      <c r="AP16" s="90"/>
      <c r="AQ16" s="90"/>
      <c r="AR16" s="90"/>
      <c r="AS16" s="90"/>
      <c r="AT16" s="90"/>
      <c r="AU16" s="90"/>
      <c r="AV16" s="97"/>
      <c r="AW16" s="97"/>
      <c r="AX16" s="97"/>
      <c r="AY16" s="90"/>
      <c r="AZ16" s="98"/>
      <c r="BA16" s="98"/>
      <c r="BB16" s="98"/>
      <c r="BC16" s="99"/>
      <c r="BD16" s="100"/>
    </row>
    <row r="17" spans="1:56" ht="15" customHeight="1" x14ac:dyDescent="0.2">
      <c r="A17" s="91"/>
      <c r="B17" s="1863" t="s">
        <v>1196</v>
      </c>
      <c r="C17" s="1863"/>
      <c r="D17" s="1863"/>
      <c r="E17" s="1863"/>
      <c r="F17" s="1863"/>
      <c r="G17" s="1863"/>
      <c r="H17" s="1863"/>
      <c r="I17" s="1863"/>
      <c r="J17" s="1863"/>
      <c r="K17" s="1863"/>
      <c r="L17" s="1863"/>
      <c r="M17" s="1863"/>
      <c r="N17" s="1863"/>
      <c r="O17" s="1863"/>
      <c r="P17" s="1863"/>
      <c r="Q17" s="1863"/>
      <c r="R17" s="1863"/>
      <c r="S17" s="1863"/>
      <c r="T17" s="1863"/>
      <c r="U17" s="1863"/>
      <c r="V17" s="101"/>
      <c r="W17" s="101"/>
      <c r="X17" s="101"/>
      <c r="Y17" s="101"/>
      <c r="Z17" s="101"/>
      <c r="AA17" s="101"/>
      <c r="AB17" s="101"/>
      <c r="AC17" s="101"/>
      <c r="AD17" s="101"/>
      <c r="AE17" s="101"/>
      <c r="AF17" s="101"/>
      <c r="AG17" s="101"/>
      <c r="AH17" s="101"/>
      <c r="AI17" s="101"/>
      <c r="AJ17" s="101"/>
      <c r="AK17" s="101"/>
      <c r="AL17" s="101"/>
      <c r="AM17" s="101"/>
      <c r="AN17" s="101"/>
      <c r="AO17" s="101"/>
      <c r="AP17" s="101"/>
      <c r="AQ17" s="101"/>
      <c r="AR17" s="101"/>
      <c r="AS17" s="101"/>
      <c r="AT17" s="101"/>
      <c r="AU17" s="90"/>
      <c r="AV17" s="102"/>
      <c r="AW17" s="102"/>
      <c r="AX17" s="102"/>
      <c r="AY17" s="1864" t="s">
        <v>3034</v>
      </c>
      <c r="AZ17" s="1865"/>
      <c r="BA17" s="1865"/>
      <c r="BB17" s="1865"/>
      <c r="BC17" s="1865"/>
      <c r="BD17" s="1865"/>
    </row>
    <row r="18" spans="1:56" s="104" customFormat="1" ht="19.5" customHeight="1" x14ac:dyDescent="0.2">
      <c r="A18" s="103"/>
      <c r="B18" s="1866" t="s">
        <v>1197</v>
      </c>
      <c r="C18" s="1867"/>
      <c r="D18" s="1867"/>
      <c r="E18" s="1867"/>
      <c r="F18" s="1867"/>
      <c r="G18" s="1867"/>
      <c r="H18" s="1868"/>
      <c r="I18" s="1866" t="s">
        <v>1198</v>
      </c>
      <c r="J18" s="1867"/>
      <c r="K18" s="1867"/>
      <c r="L18" s="1867"/>
      <c r="M18" s="1867"/>
      <c r="N18" s="1867"/>
      <c r="O18" s="1867"/>
      <c r="P18" s="1867"/>
      <c r="Q18" s="1867"/>
      <c r="R18" s="1867"/>
      <c r="S18" s="1867"/>
      <c r="T18" s="1867"/>
      <c r="U18" s="1868"/>
      <c r="V18" s="1866" t="s">
        <v>604</v>
      </c>
      <c r="W18" s="1867"/>
      <c r="X18" s="1867"/>
      <c r="Y18" s="1867"/>
      <c r="Z18" s="1867"/>
      <c r="AA18" s="1867"/>
      <c r="AB18" s="1867"/>
      <c r="AC18" s="1867"/>
      <c r="AD18" s="1867"/>
      <c r="AE18" s="1867"/>
      <c r="AF18" s="1867"/>
      <c r="AG18" s="1867"/>
      <c r="AH18" s="1867"/>
      <c r="AI18" s="1867"/>
      <c r="AJ18" s="1867"/>
      <c r="AK18" s="1867"/>
      <c r="AL18" s="1867"/>
      <c r="AM18" s="1867"/>
      <c r="AN18" s="1867"/>
      <c r="AO18" s="1867"/>
      <c r="AP18" s="1868"/>
      <c r="AQ18" s="576" t="s">
        <v>605</v>
      </c>
      <c r="AR18" s="1866" t="s">
        <v>605</v>
      </c>
      <c r="AS18" s="1867"/>
      <c r="AT18" s="1867"/>
      <c r="AU18" s="1867"/>
      <c r="AV18" s="1867"/>
      <c r="AW18" s="1868"/>
      <c r="AX18" s="102"/>
      <c r="AY18" s="1865"/>
      <c r="AZ18" s="1865"/>
      <c r="BA18" s="1865"/>
      <c r="BB18" s="1865"/>
      <c r="BC18" s="1865"/>
      <c r="BD18" s="1865"/>
    </row>
    <row r="19" spans="1:56" s="104" customFormat="1" ht="25.5" customHeight="1" x14ac:dyDescent="0.2">
      <c r="A19" s="105"/>
      <c r="B19" s="1872" t="s">
        <v>1316</v>
      </c>
      <c r="C19" s="1872"/>
      <c r="D19" s="1872"/>
      <c r="E19" s="1872"/>
      <c r="F19" s="1872"/>
      <c r="G19" s="1872"/>
      <c r="H19" s="1872"/>
      <c r="I19" s="1869" t="s">
        <v>1317</v>
      </c>
      <c r="J19" s="1870"/>
      <c r="K19" s="1870"/>
      <c r="L19" s="1870"/>
      <c r="M19" s="1870"/>
      <c r="N19" s="1870"/>
      <c r="O19" s="1870"/>
      <c r="P19" s="1870"/>
      <c r="Q19" s="1870"/>
      <c r="R19" s="1870"/>
      <c r="S19" s="1870"/>
      <c r="T19" s="1870"/>
      <c r="U19" s="1871"/>
      <c r="V19" s="1869" t="s">
        <v>1375</v>
      </c>
      <c r="W19" s="1870"/>
      <c r="X19" s="1870"/>
      <c r="Y19" s="1870"/>
      <c r="Z19" s="1870"/>
      <c r="AA19" s="1870"/>
      <c r="AB19" s="1870"/>
      <c r="AC19" s="1870"/>
      <c r="AD19" s="1870"/>
      <c r="AE19" s="1870"/>
      <c r="AF19" s="1870"/>
      <c r="AG19" s="1870"/>
      <c r="AH19" s="1870"/>
      <c r="AI19" s="1870"/>
      <c r="AJ19" s="1870"/>
      <c r="AK19" s="1870"/>
      <c r="AL19" s="1870"/>
      <c r="AM19" s="1870"/>
      <c r="AN19" s="1870"/>
      <c r="AO19" s="1870"/>
      <c r="AP19" s="1871"/>
      <c r="AQ19" s="106"/>
      <c r="AR19" s="1869"/>
      <c r="AS19" s="1870"/>
      <c r="AT19" s="1870"/>
      <c r="AU19" s="1870"/>
      <c r="AV19" s="1870"/>
      <c r="AW19" s="1871"/>
      <c r="AX19" s="102"/>
      <c r="AY19" s="1865"/>
      <c r="AZ19" s="1865"/>
      <c r="BA19" s="1865"/>
      <c r="BB19" s="1865"/>
      <c r="BC19" s="1865"/>
      <c r="BD19" s="1865"/>
    </row>
    <row r="20" spans="1:56" s="104" customFormat="1" ht="25.5" customHeight="1" x14ac:dyDescent="0.2">
      <c r="A20" s="105"/>
      <c r="B20" s="1872" t="s">
        <v>1376</v>
      </c>
      <c r="C20" s="1872"/>
      <c r="D20" s="1872"/>
      <c r="E20" s="1872"/>
      <c r="F20" s="1872"/>
      <c r="G20" s="1872"/>
      <c r="H20" s="1872"/>
      <c r="I20" s="1869" t="s">
        <v>3266</v>
      </c>
      <c r="J20" s="1870"/>
      <c r="K20" s="1870"/>
      <c r="L20" s="1870"/>
      <c r="M20" s="1870"/>
      <c r="N20" s="1870"/>
      <c r="O20" s="1870"/>
      <c r="P20" s="1870"/>
      <c r="Q20" s="1870"/>
      <c r="R20" s="1870"/>
      <c r="S20" s="1870"/>
      <c r="T20" s="1870"/>
      <c r="U20" s="1871"/>
      <c r="V20" s="1869" t="s">
        <v>1014</v>
      </c>
      <c r="W20" s="1870"/>
      <c r="X20" s="1870"/>
      <c r="Y20" s="1870"/>
      <c r="Z20" s="1870"/>
      <c r="AA20" s="1870"/>
      <c r="AB20" s="1870"/>
      <c r="AC20" s="1870"/>
      <c r="AD20" s="1870"/>
      <c r="AE20" s="1870"/>
      <c r="AF20" s="1870"/>
      <c r="AG20" s="1870"/>
      <c r="AH20" s="1870"/>
      <c r="AI20" s="1870"/>
      <c r="AJ20" s="1870"/>
      <c r="AK20" s="1870"/>
      <c r="AL20" s="1870"/>
      <c r="AM20" s="1870"/>
      <c r="AN20" s="1870"/>
      <c r="AO20" s="1870"/>
      <c r="AP20" s="1871"/>
      <c r="AQ20" s="106"/>
      <c r="AR20" s="1869"/>
      <c r="AS20" s="1870"/>
      <c r="AT20" s="1870"/>
      <c r="AU20" s="1870"/>
      <c r="AV20" s="1870"/>
      <c r="AW20" s="1871"/>
      <c r="AX20" s="102"/>
      <c r="AY20" s="1865"/>
      <c r="AZ20" s="1865"/>
      <c r="BA20" s="1865"/>
      <c r="BB20" s="1865"/>
      <c r="BC20" s="1865"/>
      <c r="BD20" s="1865"/>
    </row>
    <row r="21" spans="1:56" ht="25.5" customHeight="1" x14ac:dyDescent="0.2">
      <c r="A21" s="105"/>
      <c r="B21" s="1872" t="s">
        <v>1378</v>
      </c>
      <c r="C21" s="1872"/>
      <c r="D21" s="1872"/>
      <c r="E21" s="1872"/>
      <c r="F21" s="1872"/>
      <c r="G21" s="1872"/>
      <c r="H21" s="1872"/>
      <c r="I21" s="1869" t="s">
        <v>1379</v>
      </c>
      <c r="J21" s="1870"/>
      <c r="K21" s="1870"/>
      <c r="L21" s="1870"/>
      <c r="M21" s="1870"/>
      <c r="N21" s="1870"/>
      <c r="O21" s="1870"/>
      <c r="P21" s="1870"/>
      <c r="Q21" s="1870"/>
      <c r="R21" s="1870"/>
      <c r="S21" s="1870"/>
      <c r="T21" s="1870"/>
      <c r="U21" s="1871"/>
      <c r="V21" s="1869" t="s">
        <v>1246</v>
      </c>
      <c r="W21" s="1870"/>
      <c r="X21" s="1870"/>
      <c r="Y21" s="1870"/>
      <c r="Z21" s="1870"/>
      <c r="AA21" s="1870"/>
      <c r="AB21" s="1870"/>
      <c r="AC21" s="1870"/>
      <c r="AD21" s="1870"/>
      <c r="AE21" s="1870"/>
      <c r="AF21" s="1870"/>
      <c r="AG21" s="1870"/>
      <c r="AH21" s="1870"/>
      <c r="AI21" s="1870"/>
      <c r="AJ21" s="1870"/>
      <c r="AK21" s="1870"/>
      <c r="AL21" s="1870"/>
      <c r="AM21" s="1870"/>
      <c r="AN21" s="1870"/>
      <c r="AO21" s="1870"/>
      <c r="AP21" s="1871"/>
      <c r="AQ21" s="106"/>
      <c r="AR21" s="1869"/>
      <c r="AS21" s="1870"/>
      <c r="AT21" s="1870"/>
      <c r="AU21" s="1870"/>
      <c r="AV21" s="1870"/>
      <c r="AW21" s="1871"/>
      <c r="AX21" s="114"/>
      <c r="AY21" s="115"/>
      <c r="AZ21" s="116"/>
      <c r="BA21" s="116"/>
      <c r="BB21" s="116"/>
      <c r="BC21" s="115"/>
      <c r="BD21" s="108"/>
    </row>
    <row r="22" spans="1:56" ht="25.5" customHeight="1" x14ac:dyDescent="0.2">
      <c r="A22" s="105"/>
      <c r="B22" s="1872" t="s">
        <v>1380</v>
      </c>
      <c r="C22" s="1872"/>
      <c r="D22" s="1872"/>
      <c r="E22" s="1872"/>
      <c r="F22" s="1872"/>
      <c r="G22" s="1872"/>
      <c r="H22" s="1872"/>
      <c r="I22" s="1869" t="s">
        <v>564</v>
      </c>
      <c r="J22" s="1870"/>
      <c r="K22" s="1870"/>
      <c r="L22" s="1870"/>
      <c r="M22" s="1870"/>
      <c r="N22" s="1870"/>
      <c r="O22" s="1870"/>
      <c r="P22" s="1870"/>
      <c r="Q22" s="1870"/>
      <c r="R22" s="1870"/>
      <c r="S22" s="1870"/>
      <c r="T22" s="1870"/>
      <c r="U22" s="1871"/>
      <c r="V22" s="1869" t="s">
        <v>1246</v>
      </c>
      <c r="W22" s="1870"/>
      <c r="X22" s="1870"/>
      <c r="Y22" s="1870"/>
      <c r="Z22" s="1870"/>
      <c r="AA22" s="1870"/>
      <c r="AB22" s="1870"/>
      <c r="AC22" s="1870"/>
      <c r="AD22" s="1870"/>
      <c r="AE22" s="1870"/>
      <c r="AF22" s="1870"/>
      <c r="AG22" s="1870"/>
      <c r="AH22" s="1870"/>
      <c r="AI22" s="1870"/>
      <c r="AJ22" s="1870"/>
      <c r="AK22" s="1870"/>
      <c r="AL22" s="1870"/>
      <c r="AM22" s="1870"/>
      <c r="AN22" s="1870"/>
      <c r="AO22" s="1870"/>
      <c r="AP22" s="1871"/>
      <c r="AQ22" s="106"/>
      <c r="AR22" s="1869"/>
      <c r="AS22" s="1870"/>
      <c r="AT22" s="1870"/>
      <c r="AU22" s="1870"/>
      <c r="AV22" s="1870"/>
      <c r="AW22" s="1871"/>
      <c r="AX22" s="117"/>
      <c r="AY22" s="115"/>
      <c r="AZ22" s="116"/>
      <c r="BA22" s="116"/>
      <c r="BB22" s="116"/>
      <c r="BC22" s="115"/>
      <c r="BD22" s="108"/>
    </row>
    <row r="23" spans="1:56" x14ac:dyDescent="0.2">
      <c r="A23" s="107"/>
      <c r="B23" s="107"/>
      <c r="C23" s="107"/>
      <c r="D23" s="107"/>
      <c r="E23" s="108"/>
      <c r="F23" s="107"/>
      <c r="G23" s="107"/>
      <c r="H23" s="107"/>
      <c r="I23" s="107"/>
      <c r="J23" s="107"/>
      <c r="K23" s="107"/>
      <c r="L23" s="109"/>
      <c r="M23" s="109"/>
      <c r="N23" s="109"/>
      <c r="O23" s="109"/>
      <c r="P23" s="109"/>
      <c r="Q23" s="109"/>
      <c r="R23" s="109"/>
      <c r="S23" s="109"/>
      <c r="T23" s="109"/>
      <c r="U23" s="109"/>
      <c r="V23" s="108"/>
      <c r="W23" s="108"/>
      <c r="X23" s="108"/>
      <c r="Y23" s="108"/>
      <c r="Z23" s="108"/>
      <c r="AA23" s="108"/>
      <c r="AB23" s="108"/>
      <c r="AC23" s="108"/>
      <c r="AD23" s="108"/>
      <c r="AE23" s="108"/>
      <c r="AF23" s="108"/>
      <c r="AG23" s="108"/>
      <c r="AH23" s="108"/>
      <c r="AI23" s="108"/>
      <c r="AJ23" s="108"/>
      <c r="AK23" s="108"/>
      <c r="AL23" s="108"/>
      <c r="AM23" s="108"/>
      <c r="AN23" s="108"/>
      <c r="AO23" s="108"/>
      <c r="AP23" s="108"/>
      <c r="AQ23" s="108"/>
      <c r="AR23" s="108"/>
      <c r="AS23" s="108"/>
      <c r="AT23" s="108"/>
      <c r="AU23" s="108"/>
      <c r="AV23" s="109"/>
      <c r="AW23" s="109"/>
      <c r="AX23" s="109"/>
      <c r="AY23" s="108"/>
      <c r="AZ23" s="107"/>
      <c r="BA23" s="107"/>
      <c r="BB23" s="107"/>
      <c r="BC23" s="108"/>
      <c r="BD23" s="108"/>
    </row>
    <row r="24" spans="1:56" x14ac:dyDescent="0.2">
      <c r="A24" s="107"/>
      <c r="B24" s="107"/>
      <c r="C24" s="107"/>
      <c r="D24" s="107"/>
      <c r="E24" s="108"/>
      <c r="F24" s="107"/>
      <c r="G24" s="107"/>
      <c r="H24" s="107"/>
      <c r="I24" s="107"/>
      <c r="J24" s="107"/>
      <c r="K24" s="107"/>
      <c r="L24" s="109"/>
      <c r="M24" s="109"/>
      <c r="N24" s="109"/>
      <c r="O24" s="109"/>
      <c r="P24" s="109"/>
      <c r="Q24" s="109"/>
      <c r="R24" s="109"/>
      <c r="S24" s="109"/>
      <c r="T24" s="109"/>
      <c r="U24" s="109"/>
      <c r="V24" s="108"/>
      <c r="W24" s="108"/>
      <c r="X24" s="108"/>
      <c r="Y24" s="108"/>
      <c r="Z24" s="108"/>
      <c r="AA24" s="108"/>
      <c r="AB24" s="108"/>
      <c r="AC24" s="108"/>
      <c r="AD24" s="108"/>
      <c r="AE24" s="108"/>
      <c r="AF24" s="108"/>
      <c r="AG24" s="108"/>
      <c r="AH24" s="108"/>
      <c r="AI24" s="108"/>
      <c r="AJ24" s="108"/>
      <c r="AK24" s="108"/>
      <c r="AL24" s="108"/>
      <c r="AM24" s="108"/>
      <c r="AN24" s="108"/>
      <c r="AO24" s="108"/>
      <c r="AP24" s="108"/>
      <c r="AQ24" s="108"/>
      <c r="AR24" s="108"/>
      <c r="AS24" s="108"/>
      <c r="AT24" s="108"/>
      <c r="AU24" s="108"/>
      <c r="AV24" s="109"/>
      <c r="AW24" s="109"/>
      <c r="AX24" s="109"/>
      <c r="AY24" s="108"/>
      <c r="AZ24" s="107"/>
      <c r="BA24" s="107"/>
      <c r="BB24" s="107"/>
      <c r="BC24" s="108"/>
      <c r="BD24" s="108"/>
    </row>
    <row r="25" spans="1:56" x14ac:dyDescent="0.2">
      <c r="A25" s="107"/>
      <c r="B25" s="107"/>
      <c r="C25" s="107"/>
      <c r="D25" s="107"/>
      <c r="E25" s="108"/>
      <c r="F25" s="107"/>
      <c r="G25" s="107"/>
      <c r="H25" s="107"/>
      <c r="I25" s="107"/>
      <c r="J25" s="107"/>
      <c r="K25" s="107"/>
      <c r="L25" s="109"/>
      <c r="M25" s="109"/>
      <c r="N25" s="109"/>
      <c r="O25" s="109"/>
      <c r="P25" s="109"/>
      <c r="Q25" s="109"/>
      <c r="R25" s="109"/>
      <c r="S25" s="109"/>
      <c r="T25" s="109"/>
      <c r="U25" s="109"/>
      <c r="V25" s="108"/>
      <c r="W25" s="108"/>
      <c r="X25" s="108"/>
      <c r="Y25" s="108"/>
      <c r="Z25" s="108"/>
      <c r="AA25" s="108"/>
      <c r="AB25" s="108"/>
      <c r="AC25" s="108"/>
      <c r="AD25" s="108"/>
      <c r="AE25" s="108"/>
      <c r="AF25" s="108"/>
      <c r="AG25" s="108"/>
      <c r="AH25" s="108"/>
      <c r="AI25" s="108"/>
      <c r="AJ25" s="108"/>
      <c r="AK25" s="108"/>
      <c r="AL25" s="108"/>
      <c r="AM25" s="108"/>
      <c r="AN25" s="108"/>
      <c r="AO25" s="108"/>
      <c r="AP25" s="108"/>
      <c r="AQ25" s="108"/>
      <c r="AR25" s="108"/>
      <c r="AS25" s="108"/>
      <c r="AT25" s="108"/>
      <c r="AU25" s="108"/>
      <c r="AV25" s="109"/>
      <c r="AW25" s="109"/>
      <c r="AX25" s="109"/>
      <c r="AY25" s="108"/>
      <c r="AZ25" s="107"/>
      <c r="BA25" s="107"/>
      <c r="BB25" s="107"/>
      <c r="BC25" s="108"/>
      <c r="BD25" s="108"/>
    </row>
    <row r="26" spans="1:56" x14ac:dyDescent="0.2">
      <c r="A26" s="107"/>
      <c r="B26" s="107"/>
      <c r="C26" s="107"/>
      <c r="D26" s="107"/>
      <c r="E26" s="108"/>
      <c r="F26" s="107"/>
      <c r="G26" s="107"/>
      <c r="H26" s="107"/>
      <c r="I26" s="107"/>
      <c r="J26" s="107"/>
      <c r="K26" s="107"/>
      <c r="L26" s="109"/>
      <c r="M26" s="109"/>
      <c r="N26" s="109"/>
      <c r="O26" s="109"/>
      <c r="P26" s="109"/>
      <c r="Q26" s="109"/>
      <c r="R26" s="109"/>
      <c r="S26" s="109"/>
      <c r="T26" s="109"/>
      <c r="U26" s="109"/>
      <c r="V26" s="108"/>
      <c r="W26" s="108"/>
      <c r="X26" s="108"/>
      <c r="Y26" s="108"/>
      <c r="Z26" s="108"/>
      <c r="AA26" s="108"/>
      <c r="AB26" s="108"/>
      <c r="AC26" s="108"/>
      <c r="AD26" s="108"/>
      <c r="AE26" s="108"/>
      <c r="AF26" s="108"/>
      <c r="AG26" s="108"/>
      <c r="AH26" s="108"/>
      <c r="AI26" s="108"/>
      <c r="AJ26" s="108"/>
      <c r="AK26" s="108"/>
      <c r="AL26" s="108"/>
      <c r="AM26" s="108"/>
      <c r="AN26" s="108"/>
      <c r="AO26" s="108"/>
      <c r="AP26" s="108"/>
      <c r="AQ26" s="108"/>
      <c r="AR26" s="108"/>
      <c r="AS26" s="108"/>
      <c r="AT26" s="108"/>
      <c r="AU26" s="108"/>
      <c r="AV26" s="109"/>
      <c r="AW26" s="109"/>
      <c r="AX26" s="109"/>
      <c r="AY26" s="108"/>
      <c r="AZ26" s="107"/>
      <c r="BA26" s="107"/>
      <c r="BB26" s="107"/>
      <c r="BC26" s="108"/>
      <c r="BD26" s="108"/>
    </row>
    <row r="27" spans="1:56" x14ac:dyDescent="0.2">
      <c r="A27" s="107"/>
      <c r="B27" s="107"/>
      <c r="C27" s="107"/>
      <c r="D27" s="107"/>
      <c r="E27" s="108"/>
      <c r="F27" s="107"/>
      <c r="G27" s="107"/>
      <c r="H27" s="107"/>
      <c r="I27" s="107"/>
      <c r="J27" s="107"/>
      <c r="K27" s="107"/>
      <c r="L27" s="109"/>
      <c r="M27" s="109"/>
      <c r="N27" s="109"/>
      <c r="O27" s="109"/>
      <c r="P27" s="109"/>
      <c r="Q27" s="109"/>
      <c r="R27" s="109"/>
      <c r="S27" s="109"/>
      <c r="T27" s="109"/>
      <c r="U27" s="109"/>
      <c r="V27" s="108"/>
      <c r="W27" s="108"/>
      <c r="X27" s="108"/>
      <c r="Y27" s="108"/>
      <c r="Z27" s="108"/>
      <c r="AA27" s="108"/>
      <c r="AB27" s="108"/>
      <c r="AC27" s="108"/>
      <c r="AD27" s="108"/>
      <c r="AE27" s="108"/>
      <c r="AF27" s="108"/>
      <c r="AG27" s="108"/>
      <c r="AH27" s="108"/>
      <c r="AI27" s="108"/>
      <c r="AJ27" s="108"/>
      <c r="AK27" s="108"/>
      <c r="AL27" s="108"/>
      <c r="AM27" s="108"/>
      <c r="AN27" s="108"/>
      <c r="AO27" s="108"/>
      <c r="AP27" s="108"/>
      <c r="AQ27" s="108"/>
      <c r="AR27" s="108"/>
      <c r="AS27" s="108"/>
      <c r="AT27" s="108"/>
      <c r="AU27" s="108"/>
      <c r="AV27" s="109"/>
      <c r="AW27" s="109"/>
      <c r="AX27" s="109"/>
      <c r="AY27" s="108"/>
      <c r="AZ27" s="107"/>
      <c r="BA27" s="107"/>
      <c r="BB27" s="107"/>
      <c r="BC27" s="108"/>
      <c r="BD27" s="108"/>
    </row>
    <row r="28" spans="1:56" x14ac:dyDescent="0.2">
      <c r="A28" s="107"/>
      <c r="B28" s="107"/>
      <c r="C28" s="107"/>
      <c r="D28" s="107"/>
      <c r="E28" s="108"/>
      <c r="F28" s="107"/>
      <c r="G28" s="107"/>
      <c r="H28" s="107"/>
      <c r="I28" s="107"/>
      <c r="J28" s="107"/>
      <c r="K28" s="107"/>
      <c r="L28" s="109"/>
      <c r="M28" s="109"/>
      <c r="N28" s="109"/>
      <c r="O28" s="109"/>
      <c r="P28" s="109"/>
      <c r="Q28" s="109"/>
      <c r="R28" s="109"/>
      <c r="S28" s="109"/>
      <c r="T28" s="109"/>
      <c r="U28" s="109"/>
      <c r="V28" s="108"/>
      <c r="W28" s="108"/>
      <c r="X28" s="108"/>
      <c r="Y28" s="108"/>
      <c r="Z28" s="108"/>
      <c r="AA28" s="108"/>
      <c r="AB28" s="108"/>
      <c r="AC28" s="108"/>
      <c r="AD28" s="108"/>
      <c r="AE28" s="108"/>
      <c r="AF28" s="108"/>
      <c r="AG28" s="108"/>
      <c r="AH28" s="108"/>
      <c r="AI28" s="108"/>
      <c r="AJ28" s="108"/>
      <c r="AK28" s="108"/>
      <c r="AL28" s="108"/>
      <c r="AM28" s="108"/>
      <c r="AN28" s="108"/>
      <c r="AO28" s="108"/>
      <c r="AP28" s="108"/>
      <c r="AQ28" s="108"/>
      <c r="AR28" s="108"/>
      <c r="AS28" s="108"/>
      <c r="AT28" s="108"/>
      <c r="AU28" s="108"/>
      <c r="AV28" s="109"/>
      <c r="AW28" s="109"/>
      <c r="AX28" s="109"/>
      <c r="AY28" s="108"/>
      <c r="AZ28" s="107"/>
      <c r="BA28" s="107"/>
      <c r="BB28" s="107"/>
      <c r="BC28" s="108"/>
      <c r="BD28" s="108"/>
    </row>
    <row r="29" spans="1:56" x14ac:dyDescent="0.2">
      <c r="A29" s="107"/>
      <c r="B29" s="107"/>
      <c r="C29" s="107"/>
      <c r="D29" s="107"/>
      <c r="E29" s="108"/>
      <c r="F29" s="107"/>
      <c r="G29" s="107"/>
      <c r="H29" s="107"/>
      <c r="I29" s="107"/>
      <c r="J29" s="107"/>
      <c r="K29" s="107"/>
      <c r="L29" s="109"/>
      <c r="M29" s="109"/>
      <c r="N29" s="109"/>
      <c r="O29" s="109"/>
      <c r="P29" s="109"/>
      <c r="Q29" s="109"/>
      <c r="R29" s="109"/>
      <c r="S29" s="109"/>
      <c r="T29" s="109"/>
      <c r="U29" s="109"/>
      <c r="V29" s="108"/>
      <c r="W29" s="108"/>
      <c r="X29" s="108"/>
      <c r="Y29" s="108"/>
      <c r="Z29" s="108"/>
      <c r="AA29" s="108"/>
      <c r="AB29" s="108"/>
      <c r="AC29" s="108"/>
      <c r="AD29" s="108"/>
      <c r="AE29" s="108"/>
      <c r="AF29" s="108"/>
      <c r="AG29" s="108"/>
      <c r="AH29" s="108"/>
      <c r="AI29" s="108"/>
      <c r="AJ29" s="108"/>
      <c r="AK29" s="108"/>
      <c r="AL29" s="108"/>
      <c r="AM29" s="108"/>
      <c r="AN29" s="108"/>
      <c r="AO29" s="108"/>
      <c r="AP29" s="108"/>
      <c r="AQ29" s="108"/>
      <c r="AR29" s="108"/>
      <c r="AS29" s="108"/>
      <c r="AT29" s="108"/>
      <c r="AU29" s="108"/>
      <c r="AV29" s="109"/>
      <c r="AW29" s="109"/>
      <c r="AX29" s="109"/>
      <c r="AY29" s="108"/>
      <c r="AZ29" s="107"/>
      <c r="BA29" s="107"/>
      <c r="BB29" s="107"/>
      <c r="BC29" s="108"/>
      <c r="BD29" s="108"/>
    </row>
    <row r="30" spans="1:56" x14ac:dyDescent="0.2">
      <c r="A30" s="107"/>
      <c r="B30" s="107"/>
      <c r="C30" s="107"/>
      <c r="D30" s="107"/>
      <c r="E30" s="108"/>
      <c r="F30" s="107"/>
      <c r="G30" s="107"/>
      <c r="H30" s="107"/>
      <c r="I30" s="107"/>
      <c r="J30" s="107"/>
      <c r="K30" s="107"/>
      <c r="L30" s="109"/>
      <c r="M30" s="109"/>
      <c r="N30" s="109"/>
      <c r="O30" s="109"/>
      <c r="P30" s="109"/>
      <c r="Q30" s="109"/>
      <c r="R30" s="109"/>
      <c r="S30" s="109"/>
      <c r="T30" s="109"/>
      <c r="U30" s="109"/>
      <c r="V30" s="108"/>
      <c r="W30" s="108"/>
      <c r="X30" s="108"/>
      <c r="Y30" s="108"/>
      <c r="Z30" s="108"/>
      <c r="AA30" s="108"/>
      <c r="AB30" s="108"/>
      <c r="AC30" s="108"/>
      <c r="AD30" s="108"/>
      <c r="AE30" s="108"/>
      <c r="AF30" s="108"/>
      <c r="AG30" s="108"/>
      <c r="AH30" s="108"/>
      <c r="AI30" s="108"/>
      <c r="AJ30" s="108"/>
      <c r="AK30" s="108"/>
      <c r="AL30" s="108"/>
      <c r="AM30" s="108"/>
      <c r="AN30" s="108"/>
      <c r="AO30" s="108"/>
      <c r="AP30" s="108"/>
      <c r="AQ30" s="108"/>
      <c r="AR30" s="108"/>
      <c r="AS30" s="108"/>
      <c r="AT30" s="108"/>
      <c r="AU30" s="108"/>
      <c r="AV30" s="109"/>
      <c r="AW30" s="109"/>
      <c r="AX30" s="109"/>
      <c r="AY30" s="108"/>
      <c r="AZ30" s="107"/>
      <c r="BA30" s="107"/>
      <c r="BB30" s="107"/>
      <c r="BC30" s="108"/>
      <c r="BD30" s="108"/>
    </row>
    <row r="31" spans="1:56" x14ac:dyDescent="0.2">
      <c r="A31" s="107"/>
      <c r="B31" s="107"/>
      <c r="C31" s="107"/>
      <c r="D31" s="107"/>
      <c r="E31" s="108"/>
      <c r="F31" s="107"/>
      <c r="G31" s="107"/>
      <c r="H31" s="107"/>
      <c r="I31" s="107"/>
      <c r="J31" s="107"/>
      <c r="K31" s="107"/>
      <c r="L31" s="109"/>
      <c r="M31" s="109"/>
      <c r="N31" s="109"/>
      <c r="O31" s="109"/>
      <c r="P31" s="109"/>
      <c r="Q31" s="109"/>
      <c r="R31" s="109"/>
      <c r="S31" s="109"/>
      <c r="T31" s="109"/>
      <c r="U31" s="109"/>
      <c r="V31" s="108"/>
      <c r="W31" s="108"/>
      <c r="X31" s="108"/>
      <c r="Y31" s="108"/>
      <c r="Z31" s="108"/>
      <c r="AA31" s="108"/>
      <c r="AB31" s="108"/>
      <c r="AC31" s="108"/>
      <c r="AD31" s="108"/>
      <c r="AE31" s="108"/>
      <c r="AF31" s="108"/>
      <c r="AG31" s="108"/>
      <c r="AH31" s="108"/>
      <c r="AI31" s="108"/>
      <c r="AJ31" s="108"/>
      <c r="AK31" s="108"/>
      <c r="AL31" s="108"/>
      <c r="AM31" s="108"/>
      <c r="AN31" s="108"/>
      <c r="AO31" s="108"/>
      <c r="AP31" s="108"/>
      <c r="AQ31" s="108"/>
      <c r="AR31" s="108"/>
      <c r="AS31" s="108"/>
      <c r="AT31" s="108"/>
      <c r="AU31" s="108"/>
      <c r="AV31" s="109"/>
      <c r="AW31" s="109"/>
      <c r="AX31" s="109"/>
      <c r="AY31" s="108"/>
      <c r="AZ31" s="107"/>
      <c r="BA31" s="107"/>
      <c r="BB31" s="107"/>
      <c r="BC31" s="108"/>
      <c r="BD31" s="108"/>
    </row>
    <row r="32" spans="1:56" x14ac:dyDescent="0.2">
      <c r="A32" s="107"/>
      <c r="B32" s="107"/>
      <c r="C32" s="107"/>
      <c r="D32" s="107"/>
      <c r="E32" s="108"/>
      <c r="F32" s="107"/>
      <c r="G32" s="107"/>
      <c r="H32" s="107"/>
      <c r="I32" s="107"/>
      <c r="J32" s="107"/>
      <c r="K32" s="107"/>
      <c r="L32" s="109"/>
      <c r="M32" s="109"/>
      <c r="N32" s="109"/>
      <c r="O32" s="109"/>
      <c r="P32" s="109"/>
      <c r="Q32" s="109"/>
      <c r="R32" s="109"/>
      <c r="S32" s="109"/>
      <c r="T32" s="109"/>
      <c r="U32" s="109"/>
      <c r="V32" s="108"/>
      <c r="W32" s="108"/>
      <c r="X32" s="108"/>
      <c r="Y32" s="108"/>
      <c r="Z32" s="108"/>
      <c r="AA32" s="108"/>
      <c r="AB32" s="108"/>
      <c r="AC32" s="108"/>
      <c r="AD32" s="108"/>
      <c r="AE32" s="108"/>
      <c r="AF32" s="108"/>
      <c r="AG32" s="108"/>
      <c r="AH32" s="108"/>
      <c r="AI32" s="108"/>
      <c r="AJ32" s="108"/>
      <c r="AK32" s="108"/>
      <c r="AL32" s="108"/>
      <c r="AM32" s="108"/>
      <c r="AN32" s="108"/>
      <c r="AO32" s="108"/>
      <c r="AP32" s="108"/>
      <c r="AQ32" s="108"/>
      <c r="AR32" s="108"/>
      <c r="AS32" s="108"/>
      <c r="AT32" s="108"/>
      <c r="AU32" s="108"/>
      <c r="AV32" s="109"/>
      <c r="AW32" s="109"/>
      <c r="AX32" s="109"/>
      <c r="AY32" s="108"/>
      <c r="AZ32" s="107"/>
      <c r="BA32" s="107"/>
      <c r="BB32" s="107"/>
      <c r="BC32" s="108"/>
      <c r="BD32" s="108"/>
    </row>
    <row r="33" spans="1:56" x14ac:dyDescent="0.2">
      <c r="A33" s="107"/>
      <c r="B33" s="107"/>
      <c r="C33" s="107"/>
      <c r="D33" s="107"/>
      <c r="E33" s="108"/>
      <c r="F33" s="107"/>
      <c r="G33" s="107"/>
      <c r="H33" s="107"/>
      <c r="I33" s="107"/>
      <c r="J33" s="107"/>
      <c r="K33" s="107"/>
      <c r="L33" s="109"/>
      <c r="M33" s="109"/>
      <c r="N33" s="109"/>
      <c r="O33" s="109"/>
      <c r="P33" s="109"/>
      <c r="Q33" s="109"/>
      <c r="R33" s="109"/>
      <c r="S33" s="109"/>
      <c r="T33" s="109"/>
      <c r="U33" s="109"/>
      <c r="V33" s="108"/>
      <c r="W33" s="108"/>
      <c r="X33" s="108"/>
      <c r="Y33" s="108"/>
      <c r="Z33" s="108"/>
      <c r="AA33" s="108"/>
      <c r="AB33" s="108"/>
      <c r="AC33" s="108"/>
      <c r="AD33" s="108"/>
      <c r="AE33" s="108"/>
      <c r="AF33" s="108"/>
      <c r="AG33" s="108"/>
      <c r="AH33" s="108"/>
      <c r="AI33" s="108"/>
      <c r="AJ33" s="108"/>
      <c r="AK33" s="108"/>
      <c r="AL33" s="108"/>
      <c r="AM33" s="108"/>
      <c r="AN33" s="108"/>
      <c r="AO33" s="108"/>
      <c r="AP33" s="108"/>
      <c r="AQ33" s="108"/>
      <c r="AR33" s="108"/>
      <c r="AS33" s="108"/>
      <c r="AT33" s="108"/>
      <c r="AU33" s="108"/>
      <c r="AV33" s="109"/>
      <c r="AW33" s="109"/>
      <c r="AX33" s="109"/>
      <c r="AY33" s="108"/>
      <c r="AZ33" s="107"/>
      <c r="BA33" s="107"/>
      <c r="BB33" s="107"/>
      <c r="BC33" s="108"/>
      <c r="BD33" s="108"/>
    </row>
    <row r="34" spans="1:56" x14ac:dyDescent="0.2">
      <c r="A34" s="107"/>
      <c r="B34" s="107"/>
      <c r="C34" s="107"/>
      <c r="D34" s="107"/>
      <c r="E34" s="108"/>
      <c r="F34" s="107"/>
      <c r="G34" s="107"/>
      <c r="H34" s="107"/>
      <c r="I34" s="107"/>
      <c r="J34" s="107"/>
      <c r="K34" s="107"/>
      <c r="L34" s="109"/>
      <c r="M34" s="109"/>
      <c r="N34" s="109"/>
      <c r="O34" s="109"/>
      <c r="P34" s="109"/>
      <c r="Q34" s="109"/>
      <c r="R34" s="109"/>
      <c r="S34" s="109"/>
      <c r="T34" s="109"/>
      <c r="U34" s="109"/>
      <c r="V34" s="108"/>
      <c r="W34" s="108"/>
      <c r="X34" s="108"/>
      <c r="Y34" s="108"/>
      <c r="Z34" s="108"/>
      <c r="AA34" s="108"/>
      <c r="AB34" s="108"/>
      <c r="AC34" s="108"/>
      <c r="AD34" s="108"/>
      <c r="AE34" s="108"/>
      <c r="AF34" s="108"/>
      <c r="AG34" s="108"/>
      <c r="AH34" s="108"/>
      <c r="AI34" s="108"/>
      <c r="AJ34" s="108"/>
      <c r="AK34" s="108"/>
      <c r="AL34" s="108"/>
      <c r="AM34" s="108"/>
      <c r="AN34" s="108"/>
      <c r="AO34" s="108"/>
      <c r="AP34" s="108"/>
      <c r="AQ34" s="108"/>
      <c r="AR34" s="108"/>
      <c r="AS34" s="108"/>
      <c r="AT34" s="108"/>
      <c r="AU34" s="108"/>
      <c r="AV34" s="109"/>
      <c r="AW34" s="109"/>
      <c r="AX34" s="109"/>
      <c r="AY34" s="108"/>
      <c r="AZ34" s="107"/>
      <c r="BA34" s="107"/>
      <c r="BB34" s="107"/>
      <c r="BC34" s="108"/>
      <c r="BD34" s="108"/>
    </row>
    <row r="35" spans="1:56" x14ac:dyDescent="0.2">
      <c r="A35" s="107"/>
      <c r="B35" s="107"/>
      <c r="C35" s="107"/>
      <c r="D35" s="107"/>
      <c r="E35" s="108"/>
      <c r="F35" s="107"/>
      <c r="G35" s="107"/>
      <c r="H35" s="107"/>
      <c r="I35" s="107"/>
      <c r="J35" s="107"/>
      <c r="K35" s="107"/>
      <c r="L35" s="109"/>
      <c r="M35" s="109"/>
      <c r="N35" s="109"/>
      <c r="O35" s="109"/>
      <c r="P35" s="109"/>
      <c r="Q35" s="109"/>
      <c r="R35" s="109"/>
      <c r="S35" s="109"/>
      <c r="T35" s="109"/>
      <c r="U35" s="109"/>
      <c r="V35" s="108"/>
      <c r="W35" s="108"/>
      <c r="X35" s="108"/>
      <c r="Y35" s="108"/>
      <c r="Z35" s="108"/>
      <c r="AA35" s="108"/>
      <c r="AB35" s="108"/>
      <c r="AC35" s="108"/>
      <c r="AD35" s="108"/>
      <c r="AE35" s="108"/>
      <c r="AF35" s="108"/>
      <c r="AG35" s="108"/>
      <c r="AH35" s="108"/>
      <c r="AI35" s="108"/>
      <c r="AJ35" s="108"/>
      <c r="AK35" s="108"/>
      <c r="AL35" s="108"/>
      <c r="AM35" s="108"/>
      <c r="AN35" s="108"/>
      <c r="AO35" s="108"/>
      <c r="AP35" s="108"/>
      <c r="AQ35" s="108"/>
      <c r="AR35" s="108"/>
      <c r="AS35" s="108"/>
      <c r="AT35" s="108"/>
      <c r="AU35" s="108"/>
      <c r="AV35" s="109"/>
      <c r="AW35" s="109"/>
      <c r="AX35" s="109"/>
      <c r="AY35" s="108"/>
      <c r="AZ35" s="107"/>
      <c r="BA35" s="107"/>
      <c r="BB35" s="107"/>
      <c r="BC35" s="108"/>
      <c r="BD35" s="108"/>
    </row>
    <row r="36" spans="1:56" x14ac:dyDescent="0.2">
      <c r="A36" s="107"/>
      <c r="B36" s="107"/>
      <c r="C36" s="107"/>
      <c r="D36" s="107"/>
      <c r="E36" s="108"/>
      <c r="F36" s="107"/>
      <c r="G36" s="107"/>
      <c r="H36" s="107"/>
      <c r="I36" s="107"/>
      <c r="J36" s="107"/>
      <c r="K36" s="107"/>
      <c r="L36" s="109"/>
      <c r="M36" s="109"/>
      <c r="N36" s="109"/>
      <c r="O36" s="109"/>
      <c r="P36" s="109"/>
      <c r="Q36" s="109"/>
      <c r="R36" s="109"/>
      <c r="S36" s="109"/>
      <c r="T36" s="109"/>
      <c r="U36" s="109"/>
      <c r="V36" s="108"/>
      <c r="W36" s="108"/>
      <c r="X36" s="108"/>
      <c r="Y36" s="108"/>
      <c r="Z36" s="108"/>
      <c r="AA36" s="108"/>
      <c r="AB36" s="108"/>
      <c r="AC36" s="108"/>
      <c r="AD36" s="108"/>
      <c r="AE36" s="108"/>
      <c r="AF36" s="108"/>
      <c r="AG36" s="108"/>
      <c r="AH36" s="108"/>
      <c r="AI36" s="108"/>
      <c r="AJ36" s="108"/>
      <c r="AK36" s="108"/>
      <c r="AL36" s="108"/>
      <c r="AM36" s="108"/>
      <c r="AN36" s="108"/>
      <c r="AO36" s="108"/>
      <c r="AP36" s="108"/>
      <c r="AQ36" s="108"/>
      <c r="AR36" s="108"/>
      <c r="AS36" s="108"/>
      <c r="AT36" s="108"/>
      <c r="AU36" s="108"/>
      <c r="AV36" s="109"/>
      <c r="AW36" s="109"/>
      <c r="AX36" s="109"/>
      <c r="AY36" s="108"/>
      <c r="AZ36" s="107"/>
      <c r="BA36" s="107"/>
      <c r="BB36" s="107"/>
      <c r="BC36" s="108"/>
      <c r="BD36" s="108"/>
    </row>
    <row r="37" spans="1:56" x14ac:dyDescent="0.2">
      <c r="A37" s="107"/>
      <c r="B37" s="107"/>
      <c r="C37" s="107"/>
      <c r="D37" s="107"/>
      <c r="E37" s="108"/>
      <c r="F37" s="107"/>
      <c r="G37" s="107"/>
      <c r="H37" s="107"/>
      <c r="I37" s="107"/>
      <c r="J37" s="107"/>
      <c r="K37" s="107"/>
      <c r="L37" s="109"/>
      <c r="M37" s="109"/>
      <c r="N37" s="109"/>
      <c r="O37" s="109"/>
      <c r="P37" s="109"/>
      <c r="Q37" s="109"/>
      <c r="R37" s="109"/>
      <c r="S37" s="109"/>
      <c r="T37" s="109"/>
      <c r="U37" s="109"/>
      <c r="V37" s="108"/>
      <c r="W37" s="108"/>
      <c r="X37" s="108"/>
      <c r="Y37" s="108"/>
      <c r="Z37" s="108"/>
      <c r="AA37" s="108"/>
      <c r="AB37" s="108"/>
      <c r="AC37" s="108"/>
      <c r="AD37" s="108"/>
      <c r="AE37" s="108"/>
      <c r="AF37" s="108"/>
      <c r="AG37" s="108"/>
      <c r="AH37" s="108"/>
      <c r="AI37" s="108"/>
      <c r="AJ37" s="108"/>
      <c r="AK37" s="108"/>
      <c r="AL37" s="108"/>
      <c r="AM37" s="108"/>
      <c r="AN37" s="108"/>
      <c r="AO37" s="108"/>
      <c r="AP37" s="108"/>
      <c r="AQ37" s="108"/>
      <c r="AR37" s="108"/>
      <c r="AS37" s="108"/>
      <c r="AT37" s="108"/>
      <c r="AU37" s="108"/>
      <c r="AV37" s="109"/>
      <c r="AW37" s="109"/>
      <c r="AX37" s="109"/>
      <c r="AY37" s="108"/>
      <c r="AZ37" s="107"/>
      <c r="BA37" s="107"/>
      <c r="BB37" s="107"/>
      <c r="BC37" s="108"/>
      <c r="BD37" s="108"/>
    </row>
    <row r="38" spans="1:56" x14ac:dyDescent="0.2">
      <c r="A38" s="107"/>
      <c r="B38" s="107"/>
      <c r="C38" s="107"/>
      <c r="D38" s="107"/>
      <c r="E38" s="108"/>
      <c r="F38" s="107"/>
      <c r="G38" s="107"/>
      <c r="H38" s="107"/>
      <c r="I38" s="107"/>
      <c r="J38" s="107"/>
      <c r="K38" s="107"/>
      <c r="L38" s="109"/>
      <c r="M38" s="109"/>
      <c r="N38" s="109"/>
      <c r="O38" s="109"/>
      <c r="P38" s="109"/>
      <c r="Q38" s="109"/>
      <c r="R38" s="109"/>
      <c r="S38" s="109"/>
      <c r="T38" s="109"/>
      <c r="U38" s="109"/>
      <c r="V38" s="108"/>
      <c r="W38" s="108"/>
      <c r="X38" s="108"/>
      <c r="Y38" s="108"/>
      <c r="Z38" s="108"/>
      <c r="AA38" s="108"/>
      <c r="AB38" s="108"/>
      <c r="AC38" s="108"/>
      <c r="AD38" s="108"/>
      <c r="AE38" s="108"/>
      <c r="AF38" s="108"/>
      <c r="AG38" s="108"/>
      <c r="AH38" s="108"/>
      <c r="AI38" s="108"/>
      <c r="AJ38" s="108"/>
      <c r="AK38" s="108"/>
      <c r="AL38" s="108"/>
      <c r="AM38" s="108"/>
      <c r="AN38" s="108"/>
      <c r="AO38" s="108"/>
      <c r="AP38" s="108"/>
      <c r="AQ38" s="108"/>
      <c r="AR38" s="108"/>
      <c r="AS38" s="108"/>
      <c r="AT38" s="108"/>
      <c r="AU38" s="108"/>
      <c r="AV38" s="109"/>
      <c r="AW38" s="109"/>
      <c r="AX38" s="109"/>
      <c r="AY38" s="108"/>
      <c r="AZ38" s="107"/>
      <c r="BA38" s="107"/>
      <c r="BB38" s="107"/>
      <c r="BC38" s="108"/>
      <c r="BD38" s="108"/>
    </row>
    <row r="39" spans="1:56" x14ac:dyDescent="0.2">
      <c r="A39" s="107"/>
      <c r="B39" s="107"/>
      <c r="C39" s="107"/>
      <c r="D39" s="107"/>
      <c r="E39" s="108"/>
      <c r="F39" s="107"/>
      <c r="G39" s="107"/>
      <c r="H39" s="107"/>
      <c r="I39" s="107"/>
      <c r="J39" s="107"/>
      <c r="K39" s="107"/>
      <c r="L39" s="109"/>
      <c r="M39" s="109"/>
      <c r="N39" s="109"/>
      <c r="O39" s="109"/>
      <c r="P39" s="109"/>
      <c r="Q39" s="109"/>
      <c r="R39" s="109"/>
      <c r="S39" s="109"/>
      <c r="T39" s="109"/>
      <c r="U39" s="109"/>
      <c r="V39" s="108"/>
      <c r="W39" s="108"/>
      <c r="X39" s="108"/>
      <c r="Y39" s="108"/>
      <c r="Z39" s="108"/>
      <c r="AA39" s="108"/>
      <c r="AB39" s="108"/>
      <c r="AC39" s="108"/>
      <c r="AD39" s="108"/>
      <c r="AE39" s="108"/>
      <c r="AF39" s="108"/>
      <c r="AG39" s="108"/>
      <c r="AH39" s="108"/>
      <c r="AI39" s="108"/>
      <c r="AJ39" s="108"/>
      <c r="AK39" s="108"/>
      <c r="AL39" s="108"/>
      <c r="AM39" s="108"/>
      <c r="AN39" s="108"/>
      <c r="AO39" s="108"/>
      <c r="AP39" s="108"/>
      <c r="AQ39" s="108"/>
      <c r="AR39" s="108"/>
      <c r="AS39" s="108"/>
      <c r="AT39" s="108"/>
      <c r="AU39" s="108"/>
      <c r="AV39" s="109"/>
      <c r="AW39" s="109"/>
      <c r="AX39" s="109"/>
      <c r="AY39" s="108"/>
      <c r="AZ39" s="107"/>
      <c r="BA39" s="107"/>
      <c r="BB39" s="107"/>
      <c r="BC39" s="108"/>
      <c r="BD39" s="108"/>
    </row>
    <row r="40" spans="1:56" x14ac:dyDescent="0.2">
      <c r="A40" s="107"/>
      <c r="B40" s="107"/>
      <c r="C40" s="107"/>
      <c r="D40" s="107"/>
      <c r="E40" s="108"/>
      <c r="F40" s="107"/>
      <c r="G40" s="107"/>
      <c r="H40" s="107"/>
      <c r="I40" s="107"/>
      <c r="J40" s="107"/>
      <c r="K40" s="107"/>
      <c r="L40" s="109"/>
      <c r="M40" s="109"/>
      <c r="N40" s="109"/>
      <c r="O40" s="109"/>
      <c r="P40" s="109"/>
      <c r="Q40" s="109"/>
      <c r="R40" s="109"/>
      <c r="S40" s="109"/>
      <c r="T40" s="109"/>
      <c r="U40" s="109"/>
      <c r="V40" s="108"/>
      <c r="W40" s="108"/>
      <c r="X40" s="108"/>
      <c r="Y40" s="108"/>
      <c r="Z40" s="108"/>
      <c r="AA40" s="108"/>
      <c r="AB40" s="108"/>
      <c r="AC40" s="108"/>
      <c r="AD40" s="108"/>
      <c r="AE40" s="108"/>
      <c r="AF40" s="108"/>
      <c r="AG40" s="108"/>
      <c r="AH40" s="108"/>
      <c r="AI40" s="108"/>
      <c r="AJ40" s="108"/>
      <c r="AK40" s="108"/>
      <c r="AL40" s="108"/>
      <c r="AM40" s="108"/>
      <c r="AN40" s="108"/>
      <c r="AO40" s="108"/>
      <c r="AP40" s="108"/>
      <c r="AQ40" s="108"/>
      <c r="AR40" s="108"/>
      <c r="AS40" s="108"/>
      <c r="AT40" s="108"/>
      <c r="AU40" s="108"/>
      <c r="AV40" s="109"/>
      <c r="AW40" s="109"/>
      <c r="AX40" s="109"/>
      <c r="AY40" s="108"/>
      <c r="AZ40" s="107"/>
      <c r="BA40" s="107"/>
      <c r="BB40" s="107"/>
      <c r="BC40" s="108"/>
      <c r="BD40" s="108"/>
    </row>
    <row r="41" spans="1:56" x14ac:dyDescent="0.2">
      <c r="A41" s="107"/>
      <c r="B41" s="107"/>
      <c r="C41" s="107"/>
      <c r="D41" s="107"/>
      <c r="E41" s="108"/>
      <c r="F41" s="107"/>
      <c r="G41" s="107"/>
      <c r="H41" s="107"/>
      <c r="I41" s="107"/>
      <c r="J41" s="107"/>
      <c r="K41" s="107"/>
      <c r="L41" s="109"/>
      <c r="M41" s="109"/>
      <c r="N41" s="109"/>
      <c r="O41" s="109"/>
      <c r="P41" s="109"/>
      <c r="Q41" s="109"/>
      <c r="R41" s="109"/>
      <c r="S41" s="109"/>
      <c r="T41" s="109"/>
      <c r="U41" s="109"/>
      <c r="V41" s="108"/>
      <c r="W41" s="108"/>
      <c r="X41" s="108"/>
      <c r="Y41" s="108"/>
      <c r="Z41" s="108"/>
      <c r="AA41" s="108"/>
      <c r="AB41" s="108"/>
      <c r="AC41" s="108"/>
      <c r="AD41" s="108"/>
      <c r="AE41" s="108"/>
      <c r="AF41" s="108"/>
      <c r="AG41" s="108"/>
      <c r="AH41" s="108"/>
      <c r="AI41" s="108"/>
      <c r="AJ41" s="108"/>
      <c r="AK41" s="108"/>
      <c r="AL41" s="108"/>
      <c r="AM41" s="108"/>
      <c r="AN41" s="108"/>
      <c r="AO41" s="108"/>
      <c r="AP41" s="108"/>
      <c r="AQ41" s="108"/>
      <c r="AR41" s="108"/>
      <c r="AS41" s="108"/>
      <c r="AT41" s="108"/>
      <c r="AU41" s="108"/>
      <c r="AV41" s="109"/>
      <c r="AW41" s="109"/>
      <c r="AX41" s="109"/>
      <c r="AY41" s="108"/>
      <c r="AZ41" s="107"/>
      <c r="BA41" s="107"/>
      <c r="BB41" s="107"/>
      <c r="BC41" s="108"/>
      <c r="BD41" s="108"/>
    </row>
    <row r="42" spans="1:56" x14ac:dyDescent="0.2">
      <c r="A42" s="107"/>
      <c r="B42" s="107"/>
      <c r="C42" s="107"/>
      <c r="D42" s="107"/>
      <c r="E42" s="108"/>
      <c r="F42" s="107"/>
      <c r="G42" s="107"/>
      <c r="H42" s="107"/>
      <c r="I42" s="107"/>
      <c r="J42" s="107"/>
      <c r="K42" s="107"/>
      <c r="L42" s="109"/>
      <c r="M42" s="109"/>
      <c r="N42" s="109"/>
      <c r="O42" s="109"/>
      <c r="P42" s="109"/>
      <c r="Q42" s="109"/>
      <c r="R42" s="109"/>
      <c r="S42" s="109"/>
      <c r="T42" s="109"/>
      <c r="U42" s="109"/>
      <c r="V42" s="108"/>
      <c r="W42" s="108"/>
      <c r="X42" s="108"/>
      <c r="Y42" s="108"/>
      <c r="Z42" s="108"/>
      <c r="AA42" s="108"/>
      <c r="AB42" s="108"/>
      <c r="AC42" s="108"/>
      <c r="AD42" s="108"/>
      <c r="AE42" s="108"/>
      <c r="AF42" s="108"/>
      <c r="AG42" s="108"/>
      <c r="AH42" s="108"/>
      <c r="AI42" s="108"/>
      <c r="AJ42" s="108"/>
      <c r="AK42" s="108"/>
      <c r="AL42" s="108"/>
      <c r="AM42" s="108"/>
      <c r="AN42" s="108"/>
      <c r="AO42" s="108"/>
      <c r="AP42" s="108"/>
      <c r="AQ42" s="108"/>
      <c r="AR42" s="108"/>
      <c r="AS42" s="108"/>
      <c r="AT42" s="108"/>
      <c r="AU42" s="108"/>
      <c r="AV42" s="109"/>
      <c r="AW42" s="109"/>
      <c r="AX42" s="109"/>
      <c r="AY42" s="108"/>
      <c r="AZ42" s="107"/>
      <c r="BA42" s="107"/>
      <c r="BB42" s="107"/>
      <c r="BC42" s="108"/>
      <c r="BD42" s="108"/>
    </row>
    <row r="43" spans="1:56" x14ac:dyDescent="0.2">
      <c r="A43" s="107"/>
      <c r="B43" s="107"/>
      <c r="C43" s="107"/>
      <c r="D43" s="107"/>
      <c r="E43" s="108"/>
      <c r="F43" s="107"/>
      <c r="G43" s="107"/>
      <c r="H43" s="107"/>
      <c r="I43" s="107"/>
      <c r="J43" s="107"/>
      <c r="K43" s="107"/>
      <c r="L43" s="109"/>
      <c r="M43" s="109"/>
      <c r="N43" s="109"/>
      <c r="O43" s="109"/>
      <c r="P43" s="109"/>
      <c r="Q43" s="109"/>
      <c r="R43" s="109"/>
      <c r="S43" s="109"/>
      <c r="T43" s="109"/>
      <c r="U43" s="109"/>
      <c r="V43" s="108"/>
      <c r="W43" s="108"/>
      <c r="X43" s="108"/>
      <c r="Y43" s="108"/>
      <c r="Z43" s="108"/>
      <c r="AA43" s="108"/>
      <c r="AB43" s="108"/>
      <c r="AC43" s="108"/>
      <c r="AD43" s="108"/>
      <c r="AE43" s="108"/>
      <c r="AF43" s="108"/>
      <c r="AG43" s="108"/>
      <c r="AH43" s="108"/>
      <c r="AI43" s="108"/>
      <c r="AJ43" s="108"/>
      <c r="AK43" s="108"/>
      <c r="AL43" s="108"/>
      <c r="AM43" s="108"/>
      <c r="AN43" s="108"/>
      <c r="AO43" s="108"/>
      <c r="AP43" s="108"/>
      <c r="AQ43" s="108"/>
      <c r="AR43" s="108"/>
      <c r="AS43" s="108"/>
      <c r="AT43" s="108"/>
      <c r="AU43" s="108"/>
      <c r="AV43" s="109"/>
      <c r="AW43" s="109"/>
      <c r="AX43" s="109"/>
      <c r="AY43" s="108"/>
      <c r="AZ43" s="107"/>
      <c r="BA43" s="107"/>
      <c r="BB43" s="107"/>
      <c r="BC43" s="108"/>
      <c r="BD43" s="108"/>
    </row>
    <row r="44" spans="1:56" x14ac:dyDescent="0.2">
      <c r="A44" s="107"/>
      <c r="B44" s="107"/>
      <c r="C44" s="107"/>
      <c r="D44" s="107"/>
      <c r="E44" s="108"/>
      <c r="F44" s="107"/>
      <c r="G44" s="107"/>
      <c r="H44" s="107"/>
      <c r="I44" s="107"/>
      <c r="J44" s="107"/>
      <c r="K44" s="107"/>
      <c r="L44" s="109"/>
      <c r="M44" s="109"/>
      <c r="N44" s="109"/>
      <c r="O44" s="109"/>
      <c r="P44" s="109"/>
      <c r="Q44" s="109"/>
      <c r="R44" s="109"/>
      <c r="S44" s="109"/>
      <c r="T44" s="109"/>
      <c r="U44" s="109"/>
      <c r="V44" s="108"/>
      <c r="W44" s="108"/>
      <c r="X44" s="108"/>
      <c r="Y44" s="108"/>
      <c r="Z44" s="108"/>
      <c r="AA44" s="108"/>
      <c r="AB44" s="108"/>
      <c r="AC44" s="108"/>
      <c r="AD44" s="108"/>
      <c r="AE44" s="108"/>
      <c r="AF44" s="108"/>
      <c r="AG44" s="108"/>
      <c r="AH44" s="108"/>
      <c r="AI44" s="108"/>
      <c r="AJ44" s="108"/>
      <c r="AK44" s="108"/>
      <c r="AL44" s="108"/>
      <c r="AM44" s="108"/>
      <c r="AN44" s="108"/>
      <c r="AO44" s="108"/>
      <c r="AP44" s="108"/>
      <c r="AQ44" s="108"/>
      <c r="AR44" s="108"/>
      <c r="AS44" s="108"/>
      <c r="AT44" s="108"/>
      <c r="AU44" s="108"/>
      <c r="AV44" s="109"/>
      <c r="AW44" s="109"/>
      <c r="AX44" s="109"/>
      <c r="AY44" s="108"/>
      <c r="AZ44" s="107"/>
      <c r="BA44" s="107"/>
      <c r="BB44" s="107"/>
      <c r="BC44" s="108"/>
      <c r="BD44" s="108"/>
    </row>
    <row r="45" spans="1:56" x14ac:dyDescent="0.2">
      <c r="A45" s="107"/>
      <c r="B45" s="107"/>
      <c r="C45" s="107"/>
      <c r="D45" s="107"/>
      <c r="E45" s="108"/>
      <c r="F45" s="107"/>
      <c r="G45" s="107"/>
      <c r="H45" s="107"/>
      <c r="I45" s="107"/>
      <c r="J45" s="107"/>
      <c r="K45" s="107"/>
      <c r="L45" s="109"/>
      <c r="M45" s="109"/>
      <c r="N45" s="109"/>
      <c r="O45" s="109"/>
      <c r="P45" s="109"/>
      <c r="Q45" s="109"/>
      <c r="R45" s="109"/>
      <c r="S45" s="109"/>
      <c r="T45" s="109"/>
      <c r="U45" s="109"/>
      <c r="V45" s="108"/>
      <c r="W45" s="108"/>
      <c r="X45" s="108"/>
      <c r="Y45" s="108"/>
      <c r="Z45" s="108"/>
      <c r="AA45" s="108"/>
      <c r="AB45" s="108"/>
      <c r="AC45" s="108"/>
      <c r="AD45" s="108"/>
      <c r="AE45" s="108"/>
      <c r="AF45" s="108"/>
      <c r="AG45" s="108"/>
      <c r="AH45" s="108"/>
      <c r="AI45" s="108"/>
      <c r="AJ45" s="108"/>
      <c r="AK45" s="108"/>
      <c r="AL45" s="108"/>
      <c r="AM45" s="108"/>
      <c r="AN45" s="108"/>
      <c r="AO45" s="108"/>
      <c r="AP45" s="108"/>
      <c r="AQ45" s="108"/>
      <c r="AR45" s="108"/>
      <c r="AS45" s="108"/>
      <c r="AT45" s="108"/>
      <c r="AU45" s="108"/>
      <c r="AV45" s="109"/>
      <c r="AW45" s="109"/>
      <c r="AX45" s="109"/>
      <c r="AY45" s="108"/>
      <c r="AZ45" s="107"/>
      <c r="BA45" s="107"/>
      <c r="BB45" s="107"/>
      <c r="BC45" s="108"/>
      <c r="BD45" s="108"/>
    </row>
    <row r="46" spans="1:56" x14ac:dyDescent="0.2">
      <c r="A46" s="107"/>
      <c r="B46" s="107"/>
      <c r="C46" s="107"/>
      <c r="D46" s="107"/>
      <c r="E46" s="108"/>
      <c r="F46" s="107"/>
      <c r="G46" s="107"/>
      <c r="H46" s="107"/>
      <c r="I46" s="107"/>
      <c r="J46" s="107"/>
      <c r="K46" s="107"/>
      <c r="L46" s="109"/>
      <c r="M46" s="109"/>
      <c r="N46" s="109"/>
      <c r="O46" s="109"/>
      <c r="P46" s="109"/>
      <c r="Q46" s="109"/>
      <c r="R46" s="109"/>
      <c r="S46" s="109"/>
      <c r="T46" s="109"/>
      <c r="U46" s="109"/>
      <c r="V46" s="108"/>
      <c r="W46" s="108"/>
      <c r="X46" s="108"/>
      <c r="Y46" s="108"/>
      <c r="Z46" s="108"/>
      <c r="AA46" s="108"/>
      <c r="AB46" s="108"/>
      <c r="AC46" s="108"/>
      <c r="AD46" s="108"/>
      <c r="AE46" s="108"/>
      <c r="AF46" s="108"/>
      <c r="AG46" s="108"/>
      <c r="AH46" s="108"/>
      <c r="AI46" s="108"/>
      <c r="AJ46" s="108"/>
      <c r="AK46" s="108"/>
      <c r="AL46" s="108"/>
      <c r="AM46" s="108"/>
      <c r="AN46" s="108"/>
      <c r="AO46" s="108"/>
      <c r="AP46" s="108"/>
      <c r="AQ46" s="108"/>
      <c r="AR46" s="108"/>
      <c r="AS46" s="108"/>
      <c r="AT46" s="108"/>
      <c r="AU46" s="108"/>
      <c r="AV46" s="109"/>
      <c r="AW46" s="109"/>
      <c r="AX46" s="109"/>
      <c r="AY46" s="108"/>
      <c r="AZ46" s="107"/>
      <c r="BA46" s="107"/>
      <c r="BB46" s="107"/>
      <c r="BC46" s="108"/>
      <c r="BD46" s="108"/>
    </row>
    <row r="47" spans="1:56" x14ac:dyDescent="0.2">
      <c r="A47" s="107"/>
      <c r="B47" s="107"/>
      <c r="C47" s="107"/>
      <c r="D47" s="107"/>
      <c r="E47" s="108"/>
      <c r="F47" s="107"/>
      <c r="G47" s="107"/>
      <c r="H47" s="107"/>
      <c r="I47" s="107"/>
      <c r="J47" s="107"/>
      <c r="K47" s="107"/>
      <c r="L47" s="109"/>
      <c r="M47" s="109"/>
      <c r="N47" s="109"/>
      <c r="O47" s="109"/>
      <c r="P47" s="109"/>
      <c r="Q47" s="109"/>
      <c r="R47" s="109"/>
      <c r="S47" s="109"/>
      <c r="T47" s="109"/>
      <c r="U47" s="109"/>
      <c r="V47" s="108"/>
      <c r="W47" s="108"/>
      <c r="X47" s="108"/>
      <c r="Y47" s="108"/>
      <c r="Z47" s="108"/>
      <c r="AA47" s="108"/>
      <c r="AB47" s="108"/>
      <c r="AC47" s="108"/>
      <c r="AD47" s="108"/>
      <c r="AE47" s="108"/>
      <c r="AF47" s="108"/>
      <c r="AG47" s="108"/>
      <c r="AH47" s="108"/>
      <c r="AI47" s="108"/>
      <c r="AJ47" s="108"/>
      <c r="AK47" s="108"/>
      <c r="AL47" s="108"/>
      <c r="AM47" s="108"/>
      <c r="AN47" s="108"/>
      <c r="AO47" s="108"/>
      <c r="AP47" s="108"/>
      <c r="AQ47" s="108"/>
      <c r="AR47" s="108"/>
      <c r="AS47" s="108"/>
      <c r="AT47" s="108"/>
      <c r="AU47" s="108"/>
      <c r="AV47" s="109"/>
      <c r="AW47" s="109"/>
      <c r="AX47" s="109"/>
      <c r="AY47" s="108"/>
      <c r="AZ47" s="107"/>
      <c r="BA47" s="107"/>
      <c r="BB47" s="107"/>
      <c r="BC47" s="108"/>
      <c r="BD47" s="108"/>
    </row>
    <row r="48" spans="1:56" x14ac:dyDescent="0.2">
      <c r="A48" s="107"/>
      <c r="B48" s="107"/>
      <c r="C48" s="107"/>
      <c r="D48" s="107"/>
      <c r="E48" s="108"/>
      <c r="F48" s="107"/>
      <c r="G48" s="107"/>
      <c r="H48" s="107"/>
      <c r="I48" s="107"/>
      <c r="J48" s="107"/>
      <c r="K48" s="107"/>
      <c r="L48" s="109"/>
      <c r="M48" s="109"/>
      <c r="N48" s="109"/>
      <c r="O48" s="109"/>
      <c r="P48" s="109"/>
      <c r="Q48" s="109"/>
      <c r="R48" s="109"/>
      <c r="S48" s="109"/>
      <c r="T48" s="109"/>
      <c r="U48" s="109"/>
      <c r="V48" s="108"/>
      <c r="W48" s="108"/>
      <c r="X48" s="108"/>
      <c r="Y48" s="108"/>
      <c r="Z48" s="108"/>
      <c r="AA48" s="108"/>
      <c r="AB48" s="108"/>
      <c r="AC48" s="108"/>
      <c r="AD48" s="108"/>
      <c r="AE48" s="108"/>
      <c r="AF48" s="108"/>
      <c r="AG48" s="108"/>
      <c r="AH48" s="108"/>
      <c r="AI48" s="108"/>
      <c r="AJ48" s="108"/>
      <c r="AK48" s="108"/>
      <c r="AL48" s="108"/>
      <c r="AM48" s="108"/>
      <c r="AN48" s="108"/>
      <c r="AO48" s="108"/>
      <c r="AP48" s="108"/>
      <c r="AQ48" s="108"/>
      <c r="AR48" s="108"/>
      <c r="AS48" s="108"/>
      <c r="AT48" s="108"/>
      <c r="AU48" s="108"/>
      <c r="AV48" s="109"/>
      <c r="AW48" s="109"/>
      <c r="AX48" s="109"/>
      <c r="AY48" s="108"/>
      <c r="AZ48" s="107"/>
      <c r="BA48" s="107"/>
      <c r="BB48" s="107"/>
      <c r="BC48" s="108"/>
      <c r="BD48" s="108"/>
    </row>
    <row r="49" spans="1:56" x14ac:dyDescent="0.2">
      <c r="A49" s="107"/>
      <c r="B49" s="107"/>
      <c r="C49" s="107"/>
      <c r="D49" s="107"/>
      <c r="E49" s="108"/>
      <c r="F49" s="107"/>
      <c r="G49" s="107"/>
      <c r="H49" s="107"/>
      <c r="I49" s="107"/>
      <c r="J49" s="107"/>
      <c r="K49" s="107"/>
      <c r="L49" s="109"/>
      <c r="M49" s="109"/>
      <c r="N49" s="109"/>
      <c r="O49" s="109"/>
      <c r="P49" s="109"/>
      <c r="Q49" s="109"/>
      <c r="R49" s="109"/>
      <c r="S49" s="109"/>
      <c r="T49" s="109"/>
      <c r="U49" s="109"/>
      <c r="V49" s="108"/>
      <c r="W49" s="108"/>
      <c r="X49" s="108"/>
      <c r="Y49" s="108"/>
      <c r="Z49" s="108"/>
      <c r="AA49" s="108"/>
      <c r="AB49" s="108"/>
      <c r="AC49" s="108"/>
      <c r="AD49" s="108"/>
      <c r="AE49" s="108"/>
      <c r="AF49" s="108"/>
      <c r="AG49" s="108"/>
      <c r="AH49" s="108"/>
      <c r="AI49" s="108"/>
      <c r="AJ49" s="108"/>
      <c r="AK49" s="108"/>
      <c r="AL49" s="108"/>
      <c r="AM49" s="108"/>
      <c r="AN49" s="108"/>
      <c r="AO49" s="108"/>
      <c r="AP49" s="108"/>
      <c r="AQ49" s="108"/>
      <c r="AR49" s="108"/>
      <c r="AS49" s="108"/>
      <c r="AT49" s="108"/>
      <c r="AU49" s="108"/>
      <c r="AV49" s="109"/>
      <c r="AW49" s="109"/>
      <c r="AX49" s="109"/>
      <c r="AY49" s="108"/>
      <c r="AZ49" s="107"/>
      <c r="BA49" s="107"/>
      <c r="BB49" s="107"/>
      <c r="BC49" s="108"/>
      <c r="BD49" s="108"/>
    </row>
    <row r="50" spans="1:56" x14ac:dyDescent="0.2">
      <c r="A50" s="107"/>
      <c r="B50" s="107"/>
      <c r="C50" s="107"/>
      <c r="D50" s="107"/>
      <c r="E50" s="108"/>
      <c r="F50" s="107"/>
      <c r="G50" s="107"/>
      <c r="H50" s="107"/>
      <c r="I50" s="107"/>
      <c r="J50" s="107"/>
      <c r="K50" s="107"/>
      <c r="L50" s="109"/>
      <c r="M50" s="109"/>
      <c r="N50" s="109"/>
      <c r="O50" s="109"/>
      <c r="P50" s="109"/>
      <c r="Q50" s="109"/>
      <c r="R50" s="109"/>
      <c r="S50" s="109"/>
      <c r="T50" s="109"/>
      <c r="U50" s="109"/>
      <c r="V50" s="108"/>
      <c r="W50" s="108"/>
      <c r="X50" s="108"/>
      <c r="Y50" s="108"/>
      <c r="Z50" s="108"/>
      <c r="AA50" s="108"/>
      <c r="AB50" s="108"/>
      <c r="AC50" s="108"/>
      <c r="AD50" s="108"/>
      <c r="AE50" s="108"/>
      <c r="AF50" s="108"/>
      <c r="AG50" s="108"/>
      <c r="AH50" s="108"/>
      <c r="AI50" s="108"/>
      <c r="AJ50" s="108"/>
      <c r="AK50" s="108"/>
      <c r="AL50" s="108"/>
      <c r="AM50" s="108"/>
      <c r="AN50" s="108"/>
      <c r="AO50" s="108"/>
      <c r="AP50" s="108"/>
      <c r="AQ50" s="108"/>
      <c r="AR50" s="108"/>
      <c r="AS50" s="108"/>
      <c r="AT50" s="108"/>
      <c r="AU50" s="108"/>
      <c r="AV50" s="109"/>
      <c r="AW50" s="109"/>
      <c r="AX50" s="109"/>
      <c r="AY50" s="108"/>
      <c r="AZ50" s="107"/>
      <c r="BA50" s="107"/>
      <c r="BB50" s="107"/>
      <c r="BC50" s="108"/>
      <c r="BD50" s="108"/>
    </row>
    <row r="51" spans="1:56" x14ac:dyDescent="0.2">
      <c r="A51" s="107"/>
      <c r="B51" s="107"/>
      <c r="C51" s="107"/>
      <c r="D51" s="107"/>
      <c r="E51" s="108"/>
      <c r="F51" s="107"/>
      <c r="G51" s="107"/>
      <c r="H51" s="107"/>
      <c r="I51" s="107"/>
      <c r="J51" s="107"/>
      <c r="K51" s="107"/>
      <c r="L51" s="109"/>
      <c r="M51" s="109"/>
      <c r="N51" s="109"/>
      <c r="O51" s="109"/>
      <c r="P51" s="109"/>
      <c r="Q51" s="109"/>
      <c r="R51" s="109"/>
      <c r="S51" s="109"/>
      <c r="T51" s="109"/>
      <c r="U51" s="109"/>
      <c r="V51" s="108"/>
      <c r="W51" s="108"/>
      <c r="X51" s="108"/>
      <c r="Y51" s="108"/>
      <c r="Z51" s="108"/>
      <c r="AA51" s="108"/>
      <c r="AB51" s="108"/>
      <c r="AC51" s="108"/>
      <c r="AD51" s="108"/>
      <c r="AE51" s="108"/>
      <c r="AF51" s="108"/>
      <c r="AG51" s="108"/>
      <c r="AH51" s="108"/>
      <c r="AI51" s="108"/>
      <c r="AJ51" s="108"/>
      <c r="AK51" s="108"/>
      <c r="AL51" s="108"/>
      <c r="AM51" s="108"/>
      <c r="AN51" s="108"/>
      <c r="AO51" s="108"/>
      <c r="AP51" s="108"/>
      <c r="AQ51" s="108"/>
      <c r="AR51" s="108"/>
      <c r="AS51" s="108"/>
      <c r="AT51" s="108"/>
      <c r="AU51" s="108"/>
      <c r="AV51" s="109"/>
      <c r="AW51" s="109"/>
      <c r="AX51" s="109"/>
      <c r="AY51" s="108"/>
      <c r="AZ51" s="107"/>
      <c r="BA51" s="107"/>
      <c r="BB51" s="107"/>
      <c r="BC51" s="108"/>
      <c r="BD51" s="108"/>
    </row>
    <row r="52" spans="1:56" x14ac:dyDescent="0.2">
      <c r="A52" s="107"/>
      <c r="B52" s="107"/>
      <c r="C52" s="107"/>
      <c r="D52" s="107"/>
      <c r="E52" s="108"/>
      <c r="F52" s="107"/>
      <c r="G52" s="107"/>
      <c r="H52" s="107"/>
      <c r="I52" s="107"/>
      <c r="J52" s="107"/>
      <c r="K52" s="107"/>
      <c r="L52" s="109"/>
      <c r="M52" s="109"/>
      <c r="N52" s="109"/>
      <c r="O52" s="109"/>
      <c r="P52" s="109"/>
      <c r="Q52" s="109"/>
      <c r="R52" s="109"/>
      <c r="S52" s="109"/>
      <c r="T52" s="109"/>
      <c r="U52" s="109"/>
      <c r="V52" s="108"/>
      <c r="W52" s="108"/>
      <c r="X52" s="108"/>
      <c r="Y52" s="108"/>
      <c r="Z52" s="108"/>
      <c r="AA52" s="108"/>
      <c r="AB52" s="108"/>
      <c r="AC52" s="108"/>
      <c r="AD52" s="108"/>
      <c r="AE52" s="108"/>
      <c r="AF52" s="108"/>
      <c r="AG52" s="108"/>
      <c r="AH52" s="108"/>
      <c r="AI52" s="108"/>
      <c r="AJ52" s="108"/>
      <c r="AK52" s="108"/>
      <c r="AL52" s="108"/>
      <c r="AM52" s="108"/>
      <c r="AN52" s="108"/>
      <c r="AO52" s="108"/>
      <c r="AP52" s="108"/>
      <c r="AQ52" s="108"/>
      <c r="AR52" s="108"/>
      <c r="AS52" s="108"/>
      <c r="AT52" s="108"/>
      <c r="AU52" s="108"/>
      <c r="AV52" s="109"/>
      <c r="AW52" s="109"/>
      <c r="AX52" s="109"/>
      <c r="AY52" s="108"/>
      <c r="AZ52" s="107"/>
      <c r="BA52" s="107"/>
      <c r="BB52" s="107"/>
      <c r="BC52" s="108"/>
      <c r="BD52" s="108"/>
    </row>
    <row r="53" spans="1:56" x14ac:dyDescent="0.2">
      <c r="A53" s="107"/>
      <c r="B53" s="107"/>
      <c r="C53" s="107"/>
      <c r="D53" s="107"/>
      <c r="E53" s="108"/>
      <c r="F53" s="107"/>
      <c r="G53" s="107"/>
      <c r="H53" s="107"/>
      <c r="I53" s="107"/>
      <c r="J53" s="107"/>
      <c r="K53" s="107"/>
      <c r="L53" s="109"/>
      <c r="M53" s="109"/>
      <c r="N53" s="109"/>
      <c r="O53" s="109"/>
      <c r="P53" s="109"/>
      <c r="Q53" s="109"/>
      <c r="R53" s="109"/>
      <c r="S53" s="109"/>
      <c r="T53" s="109"/>
      <c r="U53" s="109"/>
      <c r="V53" s="108"/>
      <c r="W53" s="108"/>
      <c r="X53" s="108"/>
      <c r="Y53" s="108"/>
      <c r="Z53" s="108"/>
      <c r="AA53" s="108"/>
      <c r="AB53" s="108"/>
      <c r="AC53" s="108"/>
      <c r="AD53" s="108"/>
      <c r="AE53" s="108"/>
      <c r="AF53" s="108"/>
      <c r="AG53" s="108"/>
      <c r="AH53" s="108"/>
      <c r="AI53" s="108"/>
      <c r="AJ53" s="108"/>
      <c r="AK53" s="108"/>
      <c r="AL53" s="108"/>
      <c r="AM53" s="108"/>
      <c r="AN53" s="108"/>
      <c r="AO53" s="108"/>
      <c r="AP53" s="108"/>
      <c r="AQ53" s="108"/>
      <c r="AR53" s="108"/>
      <c r="AS53" s="108"/>
      <c r="AT53" s="108"/>
      <c r="AU53" s="108"/>
      <c r="AV53" s="109"/>
      <c r="AW53" s="109"/>
      <c r="AX53" s="109"/>
      <c r="AY53" s="108"/>
      <c r="AZ53" s="107"/>
      <c r="BA53" s="107"/>
      <c r="BB53" s="107"/>
      <c r="BC53" s="108"/>
      <c r="BD53" s="108"/>
    </row>
    <row r="54" spans="1:56" x14ac:dyDescent="0.2">
      <c r="A54" s="107"/>
      <c r="B54" s="107"/>
      <c r="C54" s="107"/>
      <c r="D54" s="107"/>
      <c r="E54" s="108"/>
      <c r="F54" s="107"/>
      <c r="G54" s="107"/>
      <c r="H54" s="107"/>
      <c r="I54" s="107"/>
      <c r="J54" s="107"/>
      <c r="K54" s="107"/>
      <c r="L54" s="109"/>
      <c r="M54" s="109"/>
      <c r="N54" s="109"/>
      <c r="O54" s="109"/>
      <c r="P54" s="109"/>
      <c r="Q54" s="109"/>
      <c r="R54" s="109"/>
      <c r="S54" s="109"/>
      <c r="T54" s="109"/>
      <c r="U54" s="109"/>
      <c r="V54" s="108"/>
      <c r="W54" s="108"/>
      <c r="X54" s="108"/>
      <c r="Y54" s="108"/>
      <c r="Z54" s="108"/>
      <c r="AA54" s="108"/>
      <c r="AB54" s="108"/>
      <c r="AC54" s="108"/>
      <c r="AD54" s="108"/>
      <c r="AE54" s="108"/>
      <c r="AF54" s="108"/>
      <c r="AG54" s="108"/>
      <c r="AH54" s="108"/>
      <c r="AI54" s="108"/>
      <c r="AJ54" s="108"/>
      <c r="AK54" s="108"/>
      <c r="AL54" s="108"/>
      <c r="AM54" s="108"/>
      <c r="AN54" s="108"/>
      <c r="AO54" s="108"/>
      <c r="AP54" s="108"/>
      <c r="AQ54" s="108"/>
      <c r="AR54" s="108"/>
      <c r="AS54" s="108"/>
      <c r="AT54" s="108"/>
      <c r="AU54" s="108"/>
      <c r="AV54" s="109"/>
      <c r="AW54" s="109"/>
      <c r="AX54" s="109"/>
      <c r="AY54" s="108"/>
      <c r="AZ54" s="107"/>
      <c r="BA54" s="107"/>
      <c r="BB54" s="107"/>
      <c r="BC54" s="108"/>
      <c r="BD54" s="108"/>
    </row>
    <row r="55" spans="1:56" x14ac:dyDescent="0.2">
      <c r="A55" s="107"/>
      <c r="B55" s="107"/>
      <c r="C55" s="107"/>
      <c r="D55" s="107"/>
      <c r="E55" s="108"/>
      <c r="F55" s="107"/>
      <c r="G55" s="107"/>
      <c r="H55" s="107"/>
      <c r="I55" s="107"/>
      <c r="J55" s="107"/>
      <c r="K55" s="107"/>
      <c r="L55" s="109"/>
      <c r="M55" s="109"/>
      <c r="N55" s="109"/>
      <c r="O55" s="109"/>
      <c r="P55" s="109"/>
      <c r="Q55" s="109"/>
      <c r="R55" s="109"/>
      <c r="S55" s="109"/>
      <c r="T55" s="109"/>
      <c r="U55" s="109"/>
      <c r="V55" s="108"/>
      <c r="W55" s="108"/>
      <c r="X55" s="108"/>
      <c r="Y55" s="108"/>
      <c r="Z55" s="108"/>
      <c r="AA55" s="108"/>
      <c r="AB55" s="108"/>
      <c r="AC55" s="108"/>
      <c r="AD55" s="108"/>
      <c r="AE55" s="108"/>
      <c r="AF55" s="108"/>
      <c r="AG55" s="108"/>
      <c r="AH55" s="108"/>
      <c r="AI55" s="108"/>
      <c r="AJ55" s="108"/>
      <c r="AK55" s="108"/>
      <c r="AL55" s="108"/>
      <c r="AM55" s="108"/>
      <c r="AN55" s="108"/>
      <c r="AO55" s="108"/>
      <c r="AP55" s="108"/>
      <c r="AQ55" s="108"/>
      <c r="AR55" s="108"/>
      <c r="AS55" s="108"/>
      <c r="AT55" s="108"/>
      <c r="AU55" s="108"/>
      <c r="AV55" s="109"/>
      <c r="AW55" s="109"/>
      <c r="AX55" s="109"/>
      <c r="AY55" s="108"/>
      <c r="AZ55" s="107"/>
      <c r="BA55" s="107"/>
      <c r="BB55" s="107"/>
      <c r="BC55" s="108"/>
      <c r="BD55" s="108"/>
    </row>
    <row r="56" spans="1:56" x14ac:dyDescent="0.2">
      <c r="A56" s="107"/>
      <c r="B56" s="107"/>
      <c r="C56" s="107"/>
      <c r="D56" s="107"/>
      <c r="E56" s="108"/>
      <c r="F56" s="107"/>
      <c r="G56" s="107"/>
      <c r="H56" s="107"/>
      <c r="I56" s="107"/>
      <c r="J56" s="107"/>
      <c r="K56" s="107"/>
      <c r="L56" s="109"/>
      <c r="M56" s="109"/>
      <c r="N56" s="109"/>
      <c r="O56" s="109"/>
      <c r="P56" s="109"/>
      <c r="Q56" s="109"/>
      <c r="R56" s="109"/>
      <c r="S56" s="109"/>
      <c r="T56" s="109"/>
      <c r="U56" s="109"/>
      <c r="V56" s="108"/>
      <c r="W56" s="108"/>
      <c r="X56" s="108"/>
      <c r="Y56" s="108"/>
      <c r="Z56" s="108"/>
      <c r="AA56" s="108"/>
      <c r="AB56" s="108"/>
      <c r="AC56" s="108"/>
      <c r="AD56" s="108"/>
      <c r="AE56" s="108"/>
      <c r="AF56" s="108"/>
      <c r="AG56" s="108"/>
      <c r="AH56" s="108"/>
      <c r="AI56" s="108"/>
      <c r="AJ56" s="108"/>
      <c r="AK56" s="108"/>
      <c r="AL56" s="108"/>
      <c r="AM56" s="108"/>
      <c r="AN56" s="108"/>
      <c r="AO56" s="108"/>
      <c r="AP56" s="108"/>
      <c r="AQ56" s="108"/>
      <c r="AR56" s="108"/>
      <c r="AS56" s="108"/>
      <c r="AT56" s="108"/>
      <c r="AU56" s="108"/>
      <c r="AV56" s="109"/>
      <c r="AW56" s="109"/>
      <c r="AX56" s="109"/>
      <c r="AY56" s="108"/>
      <c r="AZ56" s="107"/>
      <c r="BA56" s="107"/>
      <c r="BB56" s="107"/>
      <c r="BC56" s="108"/>
      <c r="BD56" s="108"/>
    </row>
    <row r="57" spans="1:56" x14ac:dyDescent="0.2">
      <c r="A57" s="107"/>
      <c r="B57" s="107"/>
      <c r="C57" s="107"/>
      <c r="D57" s="107"/>
      <c r="E57" s="108"/>
      <c r="F57" s="107"/>
      <c r="G57" s="107"/>
      <c r="H57" s="107"/>
      <c r="I57" s="107"/>
      <c r="J57" s="107"/>
      <c r="K57" s="107"/>
      <c r="L57" s="109"/>
      <c r="M57" s="109"/>
      <c r="N57" s="109"/>
      <c r="O57" s="109"/>
      <c r="P57" s="109"/>
      <c r="Q57" s="109"/>
      <c r="R57" s="109"/>
      <c r="S57" s="109"/>
      <c r="T57" s="109"/>
      <c r="U57" s="109"/>
      <c r="V57" s="108"/>
      <c r="W57" s="108"/>
      <c r="X57" s="108"/>
      <c r="Y57" s="108"/>
      <c r="Z57" s="108"/>
      <c r="AA57" s="108"/>
      <c r="AB57" s="108"/>
      <c r="AC57" s="108"/>
      <c r="AD57" s="108"/>
      <c r="AE57" s="108"/>
      <c r="AF57" s="108"/>
      <c r="AG57" s="108"/>
      <c r="AH57" s="108"/>
      <c r="AI57" s="108"/>
      <c r="AJ57" s="108"/>
      <c r="AK57" s="108"/>
      <c r="AL57" s="108"/>
      <c r="AM57" s="108"/>
      <c r="AN57" s="108"/>
      <c r="AO57" s="108"/>
      <c r="AP57" s="108"/>
      <c r="AQ57" s="108"/>
      <c r="AR57" s="108"/>
      <c r="AS57" s="108"/>
      <c r="AT57" s="108"/>
      <c r="AU57" s="108"/>
      <c r="AV57" s="109"/>
      <c r="AW57" s="109"/>
      <c r="AX57" s="109"/>
      <c r="AY57" s="108"/>
      <c r="AZ57" s="107"/>
      <c r="BA57" s="107"/>
      <c r="BB57" s="107"/>
      <c r="BC57" s="108"/>
      <c r="BD57" s="108"/>
    </row>
    <row r="58" spans="1:56" x14ac:dyDescent="0.2">
      <c r="A58" s="107"/>
      <c r="B58" s="107"/>
      <c r="C58" s="107"/>
      <c r="D58" s="107"/>
      <c r="E58" s="108"/>
      <c r="F58" s="107"/>
      <c r="G58" s="107"/>
      <c r="H58" s="107"/>
      <c r="I58" s="107"/>
      <c r="J58" s="107"/>
      <c r="K58" s="107"/>
      <c r="L58" s="109"/>
      <c r="M58" s="109"/>
      <c r="N58" s="109"/>
      <c r="O58" s="109"/>
      <c r="P58" s="109"/>
      <c r="Q58" s="109"/>
      <c r="R58" s="109"/>
      <c r="S58" s="109"/>
      <c r="T58" s="109"/>
      <c r="U58" s="109"/>
      <c r="V58" s="108"/>
      <c r="W58" s="108"/>
      <c r="X58" s="108"/>
      <c r="Y58" s="108"/>
      <c r="Z58" s="108"/>
      <c r="AA58" s="108"/>
      <c r="AB58" s="108"/>
      <c r="AC58" s="108"/>
      <c r="AD58" s="108"/>
      <c r="AE58" s="108"/>
      <c r="AF58" s="108"/>
      <c r="AG58" s="108"/>
      <c r="AH58" s="108"/>
      <c r="AI58" s="108"/>
      <c r="AJ58" s="108"/>
      <c r="AK58" s="108"/>
      <c r="AL58" s="108"/>
      <c r="AM58" s="108"/>
      <c r="AN58" s="108"/>
      <c r="AO58" s="108"/>
      <c r="AP58" s="108"/>
      <c r="AQ58" s="108"/>
      <c r="AR58" s="108"/>
      <c r="AS58" s="108"/>
      <c r="AT58" s="108"/>
      <c r="AU58" s="108"/>
      <c r="AV58" s="109"/>
      <c r="AW58" s="109"/>
      <c r="AX58" s="109"/>
      <c r="AY58" s="108"/>
      <c r="AZ58" s="107"/>
      <c r="BA58" s="107"/>
      <c r="BB58" s="107"/>
      <c r="BC58" s="108"/>
      <c r="BD58" s="108"/>
    </row>
    <row r="59" spans="1:56" x14ac:dyDescent="0.2">
      <c r="A59" s="107"/>
      <c r="B59" s="107"/>
      <c r="C59" s="107"/>
      <c r="D59" s="107"/>
      <c r="E59" s="108"/>
      <c r="F59" s="107"/>
      <c r="G59" s="107"/>
      <c r="H59" s="107"/>
      <c r="I59" s="107"/>
      <c r="J59" s="107"/>
      <c r="K59" s="107"/>
      <c r="L59" s="109"/>
      <c r="M59" s="109"/>
      <c r="N59" s="109"/>
      <c r="O59" s="109"/>
      <c r="P59" s="109"/>
      <c r="Q59" s="109"/>
      <c r="R59" s="109"/>
      <c r="S59" s="109"/>
      <c r="T59" s="109"/>
      <c r="U59" s="109"/>
      <c r="V59" s="108"/>
      <c r="W59" s="108"/>
      <c r="X59" s="108"/>
      <c r="Y59" s="108"/>
      <c r="Z59" s="108"/>
      <c r="AA59" s="108"/>
      <c r="AB59" s="108"/>
      <c r="AC59" s="108"/>
      <c r="AD59" s="108"/>
      <c r="AE59" s="108"/>
      <c r="AF59" s="108"/>
      <c r="AG59" s="108"/>
      <c r="AH59" s="108"/>
      <c r="AI59" s="108"/>
      <c r="AJ59" s="108"/>
      <c r="AK59" s="108"/>
      <c r="AL59" s="108"/>
      <c r="AM59" s="108"/>
      <c r="AN59" s="108"/>
      <c r="AO59" s="108"/>
      <c r="AP59" s="108"/>
      <c r="AQ59" s="108"/>
      <c r="AR59" s="108"/>
      <c r="AS59" s="108"/>
      <c r="AT59" s="108"/>
      <c r="AU59" s="108"/>
      <c r="AV59" s="109"/>
      <c r="AW59" s="109"/>
      <c r="AX59" s="109"/>
      <c r="AY59" s="108"/>
      <c r="AZ59" s="107"/>
      <c r="BA59" s="107"/>
      <c r="BB59" s="107"/>
      <c r="BC59" s="108"/>
      <c r="BD59" s="108"/>
    </row>
    <row r="60" spans="1:56" x14ac:dyDescent="0.2">
      <c r="A60" s="107"/>
      <c r="B60" s="107"/>
      <c r="C60" s="107"/>
      <c r="D60" s="107"/>
      <c r="E60" s="108"/>
      <c r="F60" s="107"/>
      <c r="G60" s="107"/>
      <c r="H60" s="107"/>
      <c r="I60" s="107"/>
      <c r="J60" s="107"/>
      <c r="K60" s="107"/>
      <c r="L60" s="109"/>
      <c r="M60" s="109"/>
      <c r="N60" s="109"/>
      <c r="O60" s="109"/>
      <c r="P60" s="109"/>
      <c r="Q60" s="109"/>
      <c r="R60" s="109"/>
      <c r="S60" s="109"/>
      <c r="T60" s="109"/>
      <c r="U60" s="109"/>
      <c r="V60" s="108"/>
      <c r="W60" s="108"/>
      <c r="X60" s="108"/>
      <c r="Y60" s="108"/>
      <c r="Z60" s="108"/>
      <c r="AA60" s="108"/>
      <c r="AB60" s="108"/>
      <c r="AC60" s="108"/>
      <c r="AD60" s="108"/>
      <c r="AE60" s="108"/>
      <c r="AF60" s="108"/>
      <c r="AG60" s="108"/>
      <c r="AH60" s="108"/>
      <c r="AI60" s="108"/>
      <c r="AJ60" s="108"/>
      <c r="AK60" s="108"/>
      <c r="AL60" s="108"/>
      <c r="AM60" s="108"/>
      <c r="AN60" s="108"/>
      <c r="AO60" s="108"/>
      <c r="AP60" s="108"/>
      <c r="AQ60" s="108"/>
      <c r="AR60" s="108"/>
      <c r="AS60" s="108"/>
      <c r="AT60" s="108"/>
      <c r="AU60" s="108"/>
      <c r="AV60" s="109"/>
      <c r="AW60" s="109"/>
      <c r="AX60" s="109"/>
      <c r="AY60" s="108"/>
      <c r="AZ60" s="107"/>
      <c r="BA60" s="107"/>
      <c r="BB60" s="107"/>
      <c r="BC60" s="108"/>
      <c r="BD60" s="108"/>
    </row>
    <row r="61" spans="1:56" x14ac:dyDescent="0.2">
      <c r="A61" s="107"/>
      <c r="B61" s="107"/>
      <c r="C61" s="107"/>
      <c r="D61" s="107"/>
      <c r="E61" s="108"/>
      <c r="F61" s="107"/>
      <c r="G61" s="107"/>
      <c r="H61" s="107"/>
      <c r="I61" s="107"/>
      <c r="J61" s="107"/>
      <c r="K61" s="107"/>
      <c r="L61" s="109"/>
      <c r="M61" s="109"/>
      <c r="N61" s="109"/>
      <c r="O61" s="109"/>
      <c r="P61" s="109"/>
      <c r="Q61" s="109"/>
      <c r="R61" s="109"/>
      <c r="S61" s="109"/>
      <c r="T61" s="109"/>
      <c r="U61" s="109"/>
      <c r="V61" s="108"/>
      <c r="W61" s="108"/>
      <c r="X61" s="108"/>
      <c r="Y61" s="108"/>
      <c r="Z61" s="108"/>
      <c r="AA61" s="108"/>
      <c r="AB61" s="108"/>
      <c r="AC61" s="108"/>
      <c r="AD61" s="108"/>
      <c r="AE61" s="108"/>
      <c r="AF61" s="108"/>
      <c r="AG61" s="108"/>
      <c r="AH61" s="108"/>
      <c r="AI61" s="108"/>
      <c r="AJ61" s="108"/>
      <c r="AK61" s="108"/>
      <c r="AL61" s="108"/>
      <c r="AM61" s="108"/>
      <c r="AN61" s="108"/>
      <c r="AO61" s="108"/>
      <c r="AP61" s="108"/>
      <c r="AQ61" s="108"/>
      <c r="AR61" s="108"/>
      <c r="AS61" s="108"/>
      <c r="AT61" s="108"/>
      <c r="AU61" s="108"/>
      <c r="AV61" s="109"/>
      <c r="AW61" s="109"/>
      <c r="AX61" s="109"/>
      <c r="AY61" s="108"/>
      <c r="AZ61" s="107"/>
      <c r="BA61" s="107"/>
      <c r="BB61" s="107"/>
      <c r="BC61" s="108"/>
      <c r="BD61" s="108"/>
    </row>
    <row r="62" spans="1:56" x14ac:dyDescent="0.2">
      <c r="A62" s="107"/>
      <c r="B62" s="107"/>
      <c r="C62" s="107"/>
      <c r="D62" s="107"/>
      <c r="E62" s="108"/>
      <c r="F62" s="107"/>
      <c r="G62" s="107"/>
      <c r="H62" s="107"/>
      <c r="I62" s="107"/>
      <c r="J62" s="107"/>
      <c r="K62" s="107"/>
      <c r="L62" s="109"/>
      <c r="M62" s="109"/>
      <c r="N62" s="109"/>
      <c r="O62" s="109"/>
      <c r="P62" s="109"/>
      <c r="Q62" s="109"/>
      <c r="R62" s="109"/>
      <c r="S62" s="109"/>
      <c r="T62" s="109"/>
      <c r="U62" s="109"/>
      <c r="V62" s="108"/>
      <c r="W62" s="108"/>
      <c r="X62" s="108"/>
      <c r="Y62" s="108"/>
      <c r="Z62" s="108"/>
      <c r="AA62" s="108"/>
      <c r="AB62" s="108"/>
      <c r="AC62" s="108"/>
      <c r="AD62" s="108"/>
      <c r="AE62" s="108"/>
      <c r="AF62" s="108"/>
      <c r="AG62" s="108"/>
      <c r="AH62" s="108"/>
      <c r="AI62" s="108"/>
      <c r="AJ62" s="108"/>
      <c r="AK62" s="108"/>
      <c r="AL62" s="108"/>
      <c r="AM62" s="108"/>
      <c r="AN62" s="108"/>
      <c r="AO62" s="108"/>
      <c r="AP62" s="108"/>
      <c r="AQ62" s="108"/>
      <c r="AR62" s="108"/>
      <c r="AS62" s="108"/>
      <c r="AT62" s="108"/>
      <c r="AU62" s="108"/>
      <c r="AV62" s="109"/>
      <c r="AW62" s="109"/>
      <c r="AX62" s="109"/>
      <c r="AY62" s="108"/>
      <c r="AZ62" s="107"/>
      <c r="BA62" s="107"/>
      <c r="BB62" s="107"/>
      <c r="BC62" s="108"/>
      <c r="BD62" s="108"/>
    </row>
    <row r="63" spans="1:56" x14ac:dyDescent="0.2">
      <c r="A63" s="107"/>
      <c r="B63" s="107"/>
      <c r="C63" s="107"/>
      <c r="D63" s="107"/>
      <c r="E63" s="108"/>
      <c r="F63" s="107"/>
      <c r="G63" s="107"/>
      <c r="H63" s="107"/>
      <c r="I63" s="107"/>
      <c r="J63" s="107"/>
      <c r="K63" s="107"/>
      <c r="L63" s="109"/>
      <c r="M63" s="109"/>
      <c r="N63" s="109"/>
      <c r="O63" s="109"/>
      <c r="P63" s="109"/>
      <c r="Q63" s="109"/>
      <c r="R63" s="109"/>
      <c r="S63" s="109"/>
      <c r="T63" s="109"/>
      <c r="U63" s="109"/>
      <c r="V63" s="108"/>
      <c r="W63" s="108"/>
      <c r="X63" s="108"/>
      <c r="Y63" s="108"/>
      <c r="Z63" s="108"/>
      <c r="AA63" s="108"/>
      <c r="AB63" s="108"/>
      <c r="AC63" s="108"/>
      <c r="AD63" s="108"/>
      <c r="AE63" s="108"/>
      <c r="AF63" s="108"/>
      <c r="AG63" s="108"/>
      <c r="AH63" s="108"/>
      <c r="AI63" s="108"/>
      <c r="AJ63" s="108"/>
      <c r="AK63" s="108"/>
      <c r="AL63" s="108"/>
      <c r="AM63" s="108"/>
      <c r="AN63" s="108"/>
      <c r="AO63" s="108"/>
      <c r="AP63" s="108"/>
      <c r="AQ63" s="108"/>
      <c r="AR63" s="108"/>
      <c r="AS63" s="108"/>
      <c r="AT63" s="108"/>
      <c r="AU63" s="108"/>
      <c r="AV63" s="109"/>
      <c r="AW63" s="109"/>
      <c r="AX63" s="109"/>
      <c r="AY63" s="108"/>
      <c r="AZ63" s="107"/>
      <c r="BA63" s="107"/>
      <c r="BB63" s="107"/>
      <c r="BC63" s="108"/>
      <c r="BD63" s="108"/>
    </row>
    <row r="64" spans="1:56" x14ac:dyDescent="0.2">
      <c r="A64" s="107"/>
      <c r="B64" s="107"/>
      <c r="C64" s="107"/>
      <c r="D64" s="107"/>
      <c r="E64" s="108"/>
      <c r="F64" s="107"/>
      <c r="G64" s="107"/>
      <c r="H64" s="107"/>
      <c r="I64" s="107"/>
      <c r="J64" s="107"/>
      <c r="K64" s="107"/>
      <c r="L64" s="109"/>
      <c r="M64" s="109"/>
      <c r="N64" s="109"/>
      <c r="O64" s="109"/>
      <c r="P64" s="109"/>
      <c r="Q64" s="109"/>
      <c r="R64" s="109"/>
      <c r="S64" s="109"/>
      <c r="T64" s="109"/>
      <c r="U64" s="109"/>
      <c r="V64" s="108"/>
      <c r="W64" s="108"/>
      <c r="X64" s="108"/>
      <c r="Y64" s="108"/>
      <c r="Z64" s="108"/>
      <c r="AA64" s="108"/>
      <c r="AB64" s="108"/>
      <c r="AC64" s="108"/>
      <c r="AD64" s="108"/>
      <c r="AE64" s="108"/>
      <c r="AF64" s="108"/>
      <c r="AG64" s="108"/>
      <c r="AH64" s="108"/>
      <c r="AI64" s="108"/>
      <c r="AJ64" s="108"/>
      <c r="AK64" s="108"/>
      <c r="AL64" s="108"/>
      <c r="AM64" s="108"/>
      <c r="AN64" s="108"/>
      <c r="AO64" s="108"/>
      <c r="AP64" s="108"/>
      <c r="AQ64" s="108"/>
      <c r="AR64" s="108"/>
      <c r="AS64" s="108"/>
      <c r="AT64" s="108"/>
      <c r="AU64" s="108"/>
      <c r="AV64" s="109"/>
      <c r="AW64" s="109"/>
      <c r="AX64" s="109"/>
      <c r="AY64" s="108"/>
      <c r="AZ64" s="107"/>
      <c r="BA64" s="107"/>
      <c r="BB64" s="107"/>
      <c r="BC64" s="108"/>
      <c r="BD64" s="108"/>
    </row>
    <row r="65" spans="1:56" x14ac:dyDescent="0.2">
      <c r="A65" s="107"/>
      <c r="B65" s="107"/>
      <c r="C65" s="107"/>
      <c r="D65" s="107"/>
      <c r="E65" s="108"/>
      <c r="F65" s="107"/>
      <c r="G65" s="107"/>
      <c r="H65" s="107"/>
      <c r="I65" s="107"/>
      <c r="J65" s="107"/>
      <c r="K65" s="107"/>
      <c r="L65" s="109"/>
      <c r="M65" s="109"/>
      <c r="N65" s="109"/>
      <c r="O65" s="109"/>
      <c r="P65" s="109"/>
      <c r="Q65" s="109"/>
      <c r="R65" s="109"/>
      <c r="S65" s="109"/>
      <c r="T65" s="109"/>
      <c r="U65" s="109"/>
      <c r="V65" s="108"/>
      <c r="W65" s="108"/>
      <c r="X65" s="108"/>
      <c r="Y65" s="108"/>
      <c r="Z65" s="108"/>
      <c r="AA65" s="108"/>
      <c r="AB65" s="108"/>
      <c r="AC65" s="108"/>
      <c r="AD65" s="108"/>
      <c r="AE65" s="108"/>
      <c r="AF65" s="108"/>
      <c r="AG65" s="108"/>
      <c r="AH65" s="108"/>
      <c r="AI65" s="108"/>
      <c r="AJ65" s="108"/>
      <c r="AK65" s="108"/>
      <c r="AL65" s="108"/>
      <c r="AM65" s="108"/>
      <c r="AN65" s="108"/>
      <c r="AO65" s="108"/>
      <c r="AP65" s="108"/>
      <c r="AQ65" s="108"/>
      <c r="AR65" s="108"/>
      <c r="AS65" s="108"/>
      <c r="AT65" s="108"/>
      <c r="AU65" s="108"/>
      <c r="AV65" s="109"/>
      <c r="AW65" s="109"/>
      <c r="AX65" s="109"/>
      <c r="AY65" s="108"/>
      <c r="AZ65" s="107"/>
      <c r="BA65" s="107"/>
      <c r="BB65" s="107"/>
      <c r="BC65" s="108"/>
      <c r="BD65" s="108"/>
    </row>
    <row r="66" spans="1:56" x14ac:dyDescent="0.2">
      <c r="A66" s="107"/>
      <c r="B66" s="107"/>
      <c r="C66" s="107"/>
      <c r="D66" s="107"/>
      <c r="E66" s="108"/>
      <c r="F66" s="107"/>
      <c r="G66" s="107"/>
      <c r="H66" s="107"/>
      <c r="I66" s="107"/>
      <c r="J66" s="107"/>
      <c r="K66" s="107"/>
      <c r="L66" s="109"/>
      <c r="M66" s="109"/>
      <c r="N66" s="109"/>
      <c r="O66" s="109"/>
      <c r="P66" s="109"/>
      <c r="Q66" s="109"/>
      <c r="R66" s="109"/>
      <c r="S66" s="109"/>
      <c r="T66" s="109"/>
      <c r="U66" s="109"/>
      <c r="V66" s="108"/>
      <c r="W66" s="108"/>
      <c r="X66" s="108"/>
      <c r="Y66" s="108"/>
      <c r="Z66" s="108"/>
      <c r="AA66" s="108"/>
      <c r="AB66" s="108"/>
      <c r="AC66" s="108"/>
      <c r="AD66" s="108"/>
      <c r="AE66" s="108"/>
      <c r="AF66" s="108"/>
      <c r="AG66" s="108"/>
      <c r="AH66" s="108"/>
      <c r="AI66" s="108"/>
      <c r="AJ66" s="108"/>
      <c r="AK66" s="108"/>
      <c r="AL66" s="108"/>
      <c r="AM66" s="108"/>
      <c r="AN66" s="108"/>
      <c r="AO66" s="108"/>
      <c r="AP66" s="108"/>
      <c r="AQ66" s="108"/>
      <c r="AR66" s="108"/>
      <c r="AS66" s="108"/>
      <c r="AT66" s="108"/>
      <c r="AU66" s="108"/>
      <c r="AV66" s="109"/>
      <c r="AW66" s="109"/>
      <c r="AX66" s="109"/>
      <c r="AY66" s="108"/>
      <c r="AZ66" s="107"/>
      <c r="BA66" s="107"/>
      <c r="BB66" s="107"/>
      <c r="BC66" s="108"/>
      <c r="BD66" s="108"/>
    </row>
    <row r="67" spans="1:56" x14ac:dyDescent="0.2">
      <c r="A67" s="107"/>
      <c r="B67" s="107"/>
      <c r="C67" s="107"/>
      <c r="D67" s="107"/>
      <c r="E67" s="108"/>
      <c r="F67" s="107"/>
      <c r="G67" s="107"/>
      <c r="H67" s="107"/>
      <c r="I67" s="107"/>
      <c r="J67" s="107"/>
      <c r="K67" s="107"/>
      <c r="L67" s="109"/>
      <c r="M67" s="109"/>
      <c r="N67" s="109"/>
      <c r="O67" s="109"/>
      <c r="P67" s="109"/>
      <c r="Q67" s="109"/>
      <c r="R67" s="109"/>
      <c r="S67" s="109"/>
      <c r="T67" s="109"/>
      <c r="U67" s="109"/>
      <c r="V67" s="108"/>
      <c r="W67" s="108"/>
      <c r="X67" s="108"/>
      <c r="Y67" s="108"/>
      <c r="Z67" s="108"/>
      <c r="AA67" s="108"/>
      <c r="AB67" s="108"/>
      <c r="AC67" s="108"/>
      <c r="AD67" s="108"/>
      <c r="AE67" s="108"/>
      <c r="AF67" s="108"/>
      <c r="AG67" s="108"/>
      <c r="AH67" s="108"/>
      <c r="AI67" s="108"/>
      <c r="AJ67" s="108"/>
      <c r="AK67" s="108"/>
      <c r="AL67" s="108"/>
      <c r="AM67" s="108"/>
      <c r="AN67" s="108"/>
      <c r="AO67" s="108"/>
      <c r="AP67" s="108"/>
      <c r="AQ67" s="108"/>
      <c r="AR67" s="108"/>
      <c r="AS67" s="108"/>
      <c r="AT67" s="108"/>
      <c r="AU67" s="108"/>
      <c r="AV67" s="109"/>
      <c r="AW67" s="109"/>
      <c r="AX67" s="109"/>
      <c r="AY67" s="108"/>
      <c r="AZ67" s="107"/>
      <c r="BA67" s="107"/>
      <c r="BB67" s="107"/>
      <c r="BC67" s="108"/>
      <c r="BD67" s="108"/>
    </row>
    <row r="68" spans="1:56" x14ac:dyDescent="0.2">
      <c r="A68" s="107"/>
      <c r="B68" s="107"/>
      <c r="C68" s="107"/>
      <c r="D68" s="107"/>
      <c r="E68" s="108"/>
      <c r="F68" s="107"/>
      <c r="G68" s="107"/>
      <c r="H68" s="107"/>
      <c r="I68" s="107"/>
      <c r="J68" s="107"/>
      <c r="K68" s="107"/>
      <c r="L68" s="109"/>
      <c r="M68" s="109"/>
      <c r="N68" s="109"/>
      <c r="O68" s="109"/>
      <c r="P68" s="109"/>
      <c r="Q68" s="109"/>
      <c r="R68" s="109"/>
      <c r="S68" s="109"/>
      <c r="T68" s="109"/>
      <c r="U68" s="109"/>
      <c r="V68" s="108"/>
      <c r="W68" s="108"/>
      <c r="X68" s="108"/>
      <c r="Y68" s="108"/>
      <c r="Z68" s="108"/>
      <c r="AA68" s="108"/>
      <c r="AB68" s="108"/>
      <c r="AC68" s="108"/>
      <c r="AD68" s="108"/>
      <c r="AE68" s="108"/>
      <c r="AF68" s="108"/>
      <c r="AG68" s="108"/>
      <c r="AH68" s="108"/>
      <c r="AI68" s="108"/>
      <c r="AJ68" s="108"/>
      <c r="AK68" s="108"/>
      <c r="AL68" s="108"/>
      <c r="AM68" s="108"/>
      <c r="AN68" s="108"/>
      <c r="AO68" s="108"/>
      <c r="AP68" s="108"/>
      <c r="AQ68" s="108"/>
      <c r="AR68" s="108"/>
      <c r="AS68" s="108"/>
      <c r="AT68" s="108"/>
      <c r="AU68" s="108"/>
      <c r="AV68" s="109"/>
      <c r="AW68" s="109"/>
      <c r="AX68" s="109"/>
      <c r="AY68" s="108"/>
      <c r="AZ68" s="107"/>
      <c r="BA68" s="107"/>
      <c r="BB68" s="107"/>
      <c r="BC68" s="108"/>
      <c r="BD68" s="108"/>
    </row>
    <row r="69" spans="1:56" x14ac:dyDescent="0.2">
      <c r="A69" s="107"/>
      <c r="B69" s="107"/>
      <c r="C69" s="107"/>
      <c r="D69" s="107"/>
      <c r="E69" s="108"/>
      <c r="F69" s="107"/>
      <c r="G69" s="107"/>
      <c r="H69" s="107"/>
      <c r="I69" s="107"/>
      <c r="J69" s="107"/>
      <c r="K69" s="107"/>
      <c r="L69" s="109"/>
      <c r="M69" s="109"/>
      <c r="N69" s="109"/>
      <c r="O69" s="109"/>
      <c r="P69" s="109"/>
      <c r="Q69" s="109"/>
      <c r="R69" s="109"/>
      <c r="S69" s="109"/>
      <c r="T69" s="109"/>
      <c r="U69" s="109"/>
      <c r="V69" s="108"/>
      <c r="W69" s="108"/>
      <c r="X69" s="108"/>
      <c r="Y69" s="108"/>
      <c r="Z69" s="108"/>
      <c r="AA69" s="108"/>
      <c r="AB69" s="108"/>
      <c r="AC69" s="108"/>
      <c r="AD69" s="108"/>
      <c r="AE69" s="108"/>
      <c r="AF69" s="108"/>
      <c r="AG69" s="108"/>
      <c r="AH69" s="108"/>
      <c r="AI69" s="108"/>
      <c r="AJ69" s="108"/>
      <c r="AK69" s="108"/>
      <c r="AL69" s="108"/>
      <c r="AM69" s="108"/>
      <c r="AN69" s="108"/>
      <c r="AO69" s="108"/>
      <c r="AP69" s="108"/>
      <c r="AQ69" s="108"/>
      <c r="AR69" s="108"/>
      <c r="AS69" s="108"/>
      <c r="AT69" s="108"/>
      <c r="AU69" s="108"/>
      <c r="AV69" s="109"/>
      <c r="AW69" s="109"/>
      <c r="AX69" s="109"/>
      <c r="AY69" s="108"/>
      <c r="AZ69" s="107"/>
      <c r="BA69" s="107"/>
      <c r="BB69" s="107"/>
      <c r="BC69" s="108"/>
      <c r="BD69" s="108"/>
    </row>
    <row r="70" spans="1:56" x14ac:dyDescent="0.2">
      <c r="A70" s="107"/>
      <c r="B70" s="107"/>
      <c r="C70" s="107"/>
      <c r="D70" s="107"/>
      <c r="E70" s="108"/>
      <c r="F70" s="107"/>
      <c r="G70" s="107"/>
      <c r="H70" s="107"/>
      <c r="I70" s="107"/>
      <c r="J70" s="107"/>
      <c r="K70" s="107"/>
      <c r="L70" s="109"/>
      <c r="M70" s="109"/>
      <c r="N70" s="109"/>
      <c r="O70" s="109"/>
      <c r="P70" s="109"/>
      <c r="Q70" s="109"/>
      <c r="R70" s="109"/>
      <c r="S70" s="109"/>
      <c r="T70" s="109"/>
      <c r="U70" s="109"/>
      <c r="V70" s="108"/>
      <c r="W70" s="108"/>
      <c r="X70" s="108"/>
      <c r="Y70" s="108"/>
      <c r="Z70" s="108"/>
      <c r="AA70" s="108"/>
      <c r="AB70" s="108"/>
      <c r="AC70" s="108"/>
      <c r="AD70" s="108"/>
      <c r="AE70" s="108"/>
      <c r="AF70" s="108"/>
      <c r="AG70" s="108"/>
      <c r="AH70" s="108"/>
      <c r="AI70" s="108"/>
      <c r="AJ70" s="108"/>
      <c r="AK70" s="108"/>
      <c r="AL70" s="108"/>
      <c r="AM70" s="108"/>
      <c r="AN70" s="108"/>
      <c r="AO70" s="108"/>
      <c r="AP70" s="108"/>
      <c r="AQ70" s="108"/>
      <c r="AR70" s="108"/>
      <c r="AS70" s="108"/>
      <c r="AT70" s="108"/>
      <c r="AU70" s="108"/>
      <c r="AV70" s="109"/>
      <c r="AW70" s="109"/>
      <c r="AX70" s="109"/>
      <c r="AY70" s="108"/>
      <c r="AZ70" s="107"/>
      <c r="BA70" s="107"/>
      <c r="BB70" s="107"/>
      <c r="BC70" s="108"/>
      <c r="BD70" s="108"/>
    </row>
    <row r="71" spans="1:56" x14ac:dyDescent="0.2">
      <c r="A71" s="107"/>
      <c r="B71" s="107"/>
      <c r="C71" s="107"/>
      <c r="D71" s="107"/>
      <c r="E71" s="108"/>
      <c r="F71" s="107"/>
      <c r="G71" s="107"/>
      <c r="H71" s="107"/>
      <c r="I71" s="107"/>
      <c r="J71" s="107"/>
      <c r="K71" s="107"/>
      <c r="L71" s="109"/>
      <c r="M71" s="109"/>
      <c r="N71" s="109"/>
      <c r="O71" s="109"/>
      <c r="P71" s="109"/>
      <c r="Q71" s="109"/>
      <c r="R71" s="109"/>
      <c r="S71" s="109"/>
      <c r="T71" s="109"/>
      <c r="U71" s="109"/>
      <c r="V71" s="108"/>
      <c r="W71" s="108"/>
      <c r="X71" s="108"/>
      <c r="Y71" s="108"/>
      <c r="Z71" s="108"/>
      <c r="AA71" s="108"/>
      <c r="AB71" s="108"/>
      <c r="AC71" s="108"/>
      <c r="AD71" s="108"/>
      <c r="AE71" s="108"/>
      <c r="AF71" s="108"/>
      <c r="AG71" s="108"/>
      <c r="AH71" s="108"/>
      <c r="AI71" s="108"/>
      <c r="AJ71" s="108"/>
      <c r="AK71" s="108"/>
      <c r="AL71" s="108"/>
      <c r="AM71" s="108"/>
      <c r="AN71" s="108"/>
      <c r="AO71" s="108"/>
      <c r="AP71" s="108"/>
      <c r="AQ71" s="108"/>
      <c r="AR71" s="108"/>
      <c r="AS71" s="108"/>
      <c r="AT71" s="108"/>
      <c r="AU71" s="108"/>
      <c r="AV71" s="109"/>
      <c r="AW71" s="109"/>
      <c r="AX71" s="109"/>
      <c r="AY71" s="108"/>
      <c r="AZ71" s="107"/>
      <c r="BA71" s="107"/>
      <c r="BB71" s="107"/>
      <c r="BC71" s="108"/>
      <c r="BD71" s="108"/>
    </row>
    <row r="72" spans="1:56" x14ac:dyDescent="0.2">
      <c r="A72" s="107"/>
      <c r="B72" s="107"/>
      <c r="C72" s="107"/>
      <c r="D72" s="107"/>
      <c r="E72" s="108"/>
      <c r="F72" s="107"/>
      <c r="G72" s="107"/>
      <c r="H72" s="107"/>
      <c r="I72" s="107"/>
      <c r="J72" s="107"/>
      <c r="K72" s="107"/>
      <c r="L72" s="109"/>
      <c r="M72" s="109"/>
      <c r="N72" s="109"/>
      <c r="O72" s="109"/>
      <c r="P72" s="109"/>
      <c r="Q72" s="109"/>
      <c r="R72" s="109"/>
      <c r="S72" s="109"/>
      <c r="T72" s="109"/>
      <c r="U72" s="109"/>
      <c r="V72" s="108"/>
      <c r="W72" s="108"/>
      <c r="X72" s="108"/>
      <c r="Y72" s="108"/>
      <c r="Z72" s="108"/>
      <c r="AA72" s="108"/>
      <c r="AB72" s="108"/>
      <c r="AC72" s="108"/>
      <c r="AD72" s="108"/>
      <c r="AE72" s="108"/>
      <c r="AF72" s="108"/>
      <c r="AG72" s="108"/>
      <c r="AH72" s="108"/>
      <c r="AI72" s="108"/>
      <c r="AJ72" s="108"/>
      <c r="AK72" s="108"/>
      <c r="AL72" s="108"/>
      <c r="AM72" s="108"/>
      <c r="AN72" s="108"/>
      <c r="AO72" s="108"/>
      <c r="AP72" s="108"/>
      <c r="AQ72" s="108"/>
      <c r="AR72" s="108"/>
      <c r="AS72" s="108"/>
      <c r="AT72" s="108"/>
      <c r="AU72" s="108"/>
      <c r="AV72" s="109"/>
      <c r="AW72" s="109"/>
      <c r="AX72" s="109"/>
      <c r="AY72" s="108"/>
      <c r="AZ72" s="107"/>
      <c r="BA72" s="107"/>
      <c r="BB72" s="107"/>
      <c r="BC72" s="108"/>
      <c r="BD72" s="108"/>
    </row>
    <row r="73" spans="1:56" x14ac:dyDescent="0.2">
      <c r="A73" s="107"/>
      <c r="B73" s="107"/>
      <c r="C73" s="107"/>
      <c r="D73" s="107"/>
      <c r="E73" s="108"/>
      <c r="F73" s="107"/>
      <c r="G73" s="107"/>
      <c r="H73" s="107"/>
      <c r="I73" s="107"/>
      <c r="J73" s="107"/>
      <c r="K73" s="107"/>
      <c r="L73" s="109"/>
      <c r="M73" s="109"/>
      <c r="N73" s="109"/>
      <c r="O73" s="109"/>
      <c r="P73" s="109"/>
      <c r="Q73" s="109"/>
      <c r="R73" s="109"/>
      <c r="S73" s="109"/>
      <c r="T73" s="109"/>
      <c r="U73" s="109"/>
      <c r="V73" s="108"/>
      <c r="W73" s="108"/>
      <c r="X73" s="108"/>
      <c r="Y73" s="108"/>
      <c r="Z73" s="108"/>
      <c r="AA73" s="108"/>
      <c r="AB73" s="108"/>
      <c r="AC73" s="108"/>
      <c r="AD73" s="108"/>
      <c r="AE73" s="108"/>
      <c r="AF73" s="108"/>
      <c r="AG73" s="108"/>
      <c r="AH73" s="108"/>
      <c r="AI73" s="108"/>
      <c r="AJ73" s="108"/>
      <c r="AK73" s="108"/>
      <c r="AL73" s="108"/>
      <c r="AM73" s="108"/>
      <c r="AN73" s="108"/>
      <c r="AO73" s="108"/>
      <c r="AP73" s="108"/>
      <c r="AQ73" s="108"/>
      <c r="AR73" s="108"/>
      <c r="AS73" s="108"/>
      <c r="AT73" s="108"/>
      <c r="AU73" s="108"/>
      <c r="AV73" s="109"/>
      <c r="AW73" s="109"/>
      <c r="AX73" s="109"/>
      <c r="AY73" s="108"/>
      <c r="AZ73" s="107"/>
      <c r="BA73" s="107"/>
      <c r="BB73" s="107"/>
      <c r="BC73" s="108"/>
      <c r="BD73" s="108"/>
    </row>
    <row r="74" spans="1:56" x14ac:dyDescent="0.2">
      <c r="A74" s="107"/>
      <c r="B74" s="107"/>
      <c r="C74" s="107"/>
      <c r="D74" s="107"/>
      <c r="E74" s="108"/>
      <c r="F74" s="107"/>
      <c r="G74" s="107"/>
      <c r="H74" s="107"/>
      <c r="I74" s="107"/>
      <c r="J74" s="107"/>
      <c r="K74" s="107"/>
      <c r="L74" s="109"/>
      <c r="M74" s="109"/>
      <c r="N74" s="109"/>
      <c r="O74" s="109"/>
      <c r="P74" s="109"/>
      <c r="Q74" s="109"/>
      <c r="R74" s="109"/>
      <c r="S74" s="109"/>
      <c r="T74" s="109"/>
      <c r="U74" s="109"/>
      <c r="V74" s="108"/>
      <c r="W74" s="108"/>
      <c r="X74" s="108"/>
      <c r="Y74" s="108"/>
      <c r="Z74" s="108"/>
      <c r="AA74" s="108"/>
      <c r="AB74" s="108"/>
      <c r="AC74" s="108"/>
      <c r="AD74" s="108"/>
      <c r="AE74" s="108"/>
      <c r="AF74" s="108"/>
      <c r="AG74" s="108"/>
      <c r="AH74" s="108"/>
      <c r="AI74" s="108"/>
      <c r="AJ74" s="108"/>
      <c r="AK74" s="108"/>
      <c r="AL74" s="108"/>
      <c r="AM74" s="108"/>
      <c r="AN74" s="108"/>
      <c r="AO74" s="108"/>
      <c r="AP74" s="108"/>
      <c r="AQ74" s="108"/>
      <c r="AR74" s="108"/>
      <c r="AS74" s="108"/>
      <c r="AT74" s="108"/>
      <c r="AU74" s="108"/>
      <c r="AV74" s="109"/>
      <c r="AW74" s="109"/>
      <c r="AX74" s="109"/>
      <c r="AY74" s="108"/>
      <c r="AZ74" s="107"/>
      <c r="BA74" s="107"/>
      <c r="BB74" s="107"/>
      <c r="BC74" s="108"/>
      <c r="BD74" s="108"/>
    </row>
    <row r="75" spans="1:56" x14ac:dyDescent="0.2">
      <c r="A75" s="107"/>
      <c r="B75" s="107"/>
      <c r="C75" s="107"/>
      <c r="D75" s="107"/>
      <c r="E75" s="108"/>
      <c r="F75" s="107"/>
      <c r="G75" s="107"/>
      <c r="H75" s="107"/>
      <c r="I75" s="107"/>
      <c r="J75" s="107"/>
      <c r="K75" s="107"/>
      <c r="L75" s="109"/>
      <c r="M75" s="109"/>
      <c r="N75" s="109"/>
      <c r="O75" s="109"/>
      <c r="P75" s="109"/>
      <c r="Q75" s="109"/>
      <c r="R75" s="109"/>
      <c r="S75" s="109"/>
      <c r="T75" s="109"/>
      <c r="U75" s="109"/>
      <c r="V75" s="108"/>
      <c r="W75" s="108"/>
      <c r="X75" s="108"/>
      <c r="Y75" s="108"/>
      <c r="Z75" s="108"/>
      <c r="AA75" s="108"/>
      <c r="AB75" s="108"/>
      <c r="AC75" s="108"/>
      <c r="AD75" s="108"/>
      <c r="AE75" s="108"/>
      <c r="AF75" s="108"/>
      <c r="AG75" s="108"/>
      <c r="AH75" s="108"/>
      <c r="AI75" s="108"/>
      <c r="AJ75" s="108"/>
      <c r="AK75" s="108"/>
      <c r="AL75" s="108"/>
      <c r="AM75" s="108"/>
      <c r="AN75" s="108"/>
      <c r="AO75" s="108"/>
      <c r="AP75" s="108"/>
      <c r="AQ75" s="108"/>
      <c r="AR75" s="108"/>
      <c r="AS75" s="108"/>
      <c r="AT75" s="108"/>
      <c r="AU75" s="108"/>
      <c r="AV75" s="109"/>
      <c r="AW75" s="109"/>
      <c r="AX75" s="109"/>
      <c r="AY75" s="108"/>
      <c r="AZ75" s="107"/>
      <c r="BA75" s="107"/>
      <c r="BB75" s="107"/>
      <c r="BC75" s="108"/>
      <c r="BD75" s="108"/>
    </row>
    <row r="76" spans="1:56" x14ac:dyDescent="0.2">
      <c r="A76" s="107"/>
      <c r="B76" s="107"/>
      <c r="C76" s="107"/>
      <c r="D76" s="107"/>
      <c r="E76" s="108"/>
      <c r="F76" s="107"/>
      <c r="G76" s="107"/>
      <c r="H76" s="107"/>
      <c r="I76" s="107"/>
      <c r="J76" s="107"/>
      <c r="K76" s="107"/>
      <c r="L76" s="109"/>
      <c r="M76" s="109"/>
      <c r="N76" s="109"/>
      <c r="O76" s="109"/>
      <c r="P76" s="109"/>
      <c r="Q76" s="109"/>
      <c r="R76" s="109"/>
      <c r="S76" s="109"/>
      <c r="T76" s="109"/>
      <c r="U76" s="109"/>
      <c r="V76" s="108"/>
      <c r="W76" s="108"/>
      <c r="X76" s="108"/>
      <c r="Y76" s="108"/>
      <c r="Z76" s="108"/>
      <c r="AA76" s="108"/>
      <c r="AB76" s="108"/>
      <c r="AC76" s="108"/>
      <c r="AD76" s="108"/>
      <c r="AE76" s="108"/>
      <c r="AF76" s="108"/>
      <c r="AG76" s="108"/>
      <c r="AH76" s="108"/>
      <c r="AI76" s="108"/>
      <c r="AJ76" s="108"/>
      <c r="AK76" s="108"/>
      <c r="AL76" s="108"/>
      <c r="AM76" s="108"/>
      <c r="AN76" s="108"/>
      <c r="AO76" s="108"/>
      <c r="AP76" s="108"/>
      <c r="AQ76" s="108"/>
      <c r="AR76" s="108"/>
      <c r="AS76" s="108"/>
      <c r="AT76" s="108"/>
      <c r="AU76" s="108"/>
      <c r="AV76" s="109"/>
      <c r="AW76" s="109"/>
      <c r="AX76" s="109"/>
      <c r="AY76" s="108"/>
      <c r="AZ76" s="107"/>
      <c r="BA76" s="107"/>
      <c r="BB76" s="107"/>
      <c r="BC76" s="108"/>
      <c r="BD76" s="108"/>
    </row>
    <row r="77" spans="1:56" x14ac:dyDescent="0.2">
      <c r="A77" s="107"/>
      <c r="B77" s="107"/>
      <c r="C77" s="107"/>
      <c r="D77" s="107"/>
      <c r="E77" s="108"/>
      <c r="F77" s="107"/>
      <c r="G77" s="107"/>
      <c r="H77" s="107"/>
      <c r="I77" s="107"/>
      <c r="J77" s="107"/>
      <c r="K77" s="107"/>
      <c r="L77" s="109"/>
      <c r="M77" s="109"/>
      <c r="N77" s="109"/>
      <c r="O77" s="109"/>
      <c r="P77" s="109"/>
      <c r="Q77" s="109"/>
      <c r="R77" s="109"/>
      <c r="S77" s="109"/>
      <c r="T77" s="109"/>
      <c r="U77" s="109"/>
      <c r="V77" s="108"/>
      <c r="W77" s="108"/>
      <c r="X77" s="108"/>
      <c r="Y77" s="108"/>
      <c r="Z77" s="108"/>
      <c r="AA77" s="108"/>
      <c r="AB77" s="108"/>
      <c r="AC77" s="108"/>
      <c r="AD77" s="108"/>
      <c r="AE77" s="108"/>
      <c r="AF77" s="108"/>
      <c r="AG77" s="108"/>
      <c r="AH77" s="108"/>
      <c r="AI77" s="108"/>
      <c r="AJ77" s="108"/>
      <c r="AK77" s="108"/>
      <c r="AL77" s="108"/>
      <c r="AM77" s="108"/>
      <c r="AN77" s="108"/>
      <c r="AO77" s="108"/>
      <c r="AP77" s="108"/>
      <c r="AQ77" s="108"/>
      <c r="AR77" s="108"/>
      <c r="AS77" s="108"/>
      <c r="AT77" s="108"/>
      <c r="AU77" s="108"/>
      <c r="AV77" s="109"/>
      <c r="AW77" s="109"/>
      <c r="AX77" s="109"/>
      <c r="AY77" s="108"/>
      <c r="AZ77" s="107"/>
      <c r="BA77" s="107"/>
      <c r="BB77" s="107"/>
      <c r="BC77" s="108"/>
      <c r="BD77" s="108"/>
    </row>
    <row r="78" spans="1:56" x14ac:dyDescent="0.2">
      <c r="A78" s="107"/>
      <c r="B78" s="107"/>
      <c r="C78" s="107"/>
      <c r="D78" s="107"/>
      <c r="E78" s="108"/>
      <c r="F78" s="107"/>
      <c r="G78" s="107"/>
      <c r="H78" s="107"/>
      <c r="I78" s="107"/>
      <c r="J78" s="107"/>
      <c r="K78" s="107"/>
      <c r="L78" s="109"/>
      <c r="M78" s="109"/>
      <c r="N78" s="109"/>
      <c r="O78" s="109"/>
      <c r="P78" s="109"/>
      <c r="Q78" s="109"/>
      <c r="R78" s="109"/>
      <c r="S78" s="109"/>
      <c r="T78" s="109"/>
      <c r="U78" s="109"/>
      <c r="V78" s="108"/>
      <c r="W78" s="108"/>
      <c r="X78" s="108"/>
      <c r="Y78" s="108"/>
      <c r="Z78" s="108"/>
      <c r="AA78" s="108"/>
      <c r="AB78" s="108"/>
      <c r="AC78" s="108"/>
      <c r="AD78" s="108"/>
      <c r="AE78" s="108"/>
      <c r="AF78" s="108"/>
      <c r="AG78" s="108"/>
      <c r="AH78" s="108"/>
      <c r="AI78" s="108"/>
      <c r="AJ78" s="108"/>
      <c r="AK78" s="108"/>
      <c r="AL78" s="108"/>
      <c r="AM78" s="108"/>
      <c r="AN78" s="108"/>
      <c r="AO78" s="108"/>
      <c r="AP78" s="108"/>
      <c r="AQ78" s="108"/>
      <c r="AR78" s="108"/>
      <c r="AS78" s="108"/>
      <c r="AT78" s="108"/>
      <c r="AU78" s="108"/>
      <c r="AV78" s="109"/>
      <c r="AW78" s="109"/>
      <c r="AX78" s="109"/>
      <c r="AY78" s="108"/>
      <c r="AZ78" s="107"/>
      <c r="BA78" s="107"/>
      <c r="BB78" s="107"/>
      <c r="BC78" s="108"/>
      <c r="BD78" s="108"/>
    </row>
    <row r="79" spans="1:56" x14ac:dyDescent="0.2">
      <c r="A79" s="107"/>
      <c r="B79" s="107"/>
      <c r="C79" s="107"/>
      <c r="D79" s="107"/>
      <c r="E79" s="108"/>
      <c r="F79" s="107"/>
      <c r="G79" s="107"/>
      <c r="H79" s="107"/>
      <c r="I79" s="107"/>
      <c r="J79" s="107"/>
      <c r="K79" s="107"/>
      <c r="L79" s="109"/>
      <c r="M79" s="109"/>
      <c r="N79" s="109"/>
      <c r="O79" s="109"/>
      <c r="P79" s="109"/>
      <c r="Q79" s="109"/>
      <c r="R79" s="109"/>
      <c r="S79" s="109"/>
      <c r="T79" s="109"/>
      <c r="U79" s="109"/>
      <c r="V79" s="108"/>
      <c r="W79" s="108"/>
      <c r="X79" s="108"/>
      <c r="Y79" s="108"/>
      <c r="Z79" s="108"/>
      <c r="AA79" s="108"/>
      <c r="AB79" s="108"/>
      <c r="AC79" s="108"/>
      <c r="AD79" s="108"/>
      <c r="AE79" s="108"/>
      <c r="AF79" s="108"/>
      <c r="AG79" s="108"/>
      <c r="AH79" s="108"/>
      <c r="AI79" s="108"/>
      <c r="AJ79" s="108"/>
      <c r="AK79" s="108"/>
      <c r="AL79" s="108"/>
      <c r="AM79" s="108"/>
      <c r="AN79" s="108"/>
      <c r="AO79" s="108"/>
      <c r="AP79" s="108"/>
      <c r="AQ79" s="108"/>
      <c r="AR79" s="108"/>
      <c r="AS79" s="108"/>
      <c r="AT79" s="108"/>
      <c r="AU79" s="108"/>
      <c r="AV79" s="109"/>
      <c r="AW79" s="109"/>
      <c r="AX79" s="109"/>
      <c r="AY79" s="108"/>
      <c r="AZ79" s="107"/>
      <c r="BA79" s="107"/>
      <c r="BB79" s="107"/>
      <c r="BC79" s="108"/>
      <c r="BD79" s="108"/>
    </row>
    <row r="80" spans="1:56" x14ac:dyDescent="0.2">
      <c r="A80" s="107"/>
      <c r="B80" s="107"/>
      <c r="C80" s="107"/>
      <c r="D80" s="107"/>
      <c r="E80" s="108"/>
      <c r="F80" s="107"/>
      <c r="G80" s="107"/>
      <c r="H80" s="107"/>
      <c r="I80" s="107"/>
      <c r="J80" s="107"/>
      <c r="K80" s="107"/>
      <c r="L80" s="109"/>
      <c r="M80" s="109"/>
      <c r="N80" s="109"/>
      <c r="O80" s="109"/>
      <c r="P80" s="109"/>
      <c r="Q80" s="109"/>
      <c r="R80" s="109"/>
      <c r="S80" s="109"/>
      <c r="T80" s="109"/>
      <c r="U80" s="109"/>
      <c r="V80" s="108"/>
      <c r="W80" s="108"/>
      <c r="X80" s="108"/>
      <c r="Y80" s="108"/>
      <c r="Z80" s="108"/>
      <c r="AA80" s="108"/>
      <c r="AB80" s="108"/>
      <c r="AC80" s="108"/>
      <c r="AD80" s="108"/>
      <c r="AE80" s="108"/>
      <c r="AF80" s="108"/>
      <c r="AG80" s="108"/>
      <c r="AH80" s="108"/>
      <c r="AI80" s="108"/>
      <c r="AJ80" s="108"/>
      <c r="AK80" s="108"/>
      <c r="AL80" s="108"/>
      <c r="AM80" s="108"/>
      <c r="AN80" s="108"/>
      <c r="AO80" s="108"/>
      <c r="AP80" s="108"/>
      <c r="AQ80" s="108"/>
      <c r="AR80" s="108"/>
      <c r="AS80" s="108"/>
      <c r="AT80" s="108"/>
      <c r="AU80" s="108"/>
      <c r="AV80" s="109"/>
      <c r="AW80" s="109"/>
      <c r="AX80" s="109"/>
      <c r="AY80" s="108"/>
      <c r="AZ80" s="107"/>
      <c r="BA80" s="107"/>
      <c r="BB80" s="107"/>
      <c r="BC80" s="108"/>
      <c r="BD80" s="108"/>
    </row>
    <row r="81" spans="1:56" x14ac:dyDescent="0.2">
      <c r="A81" s="107"/>
      <c r="B81" s="107"/>
      <c r="C81" s="107"/>
      <c r="D81" s="107"/>
      <c r="E81" s="108"/>
      <c r="F81" s="107"/>
      <c r="G81" s="107"/>
      <c r="H81" s="107"/>
      <c r="I81" s="107"/>
      <c r="J81" s="107"/>
      <c r="K81" s="107"/>
      <c r="L81" s="109"/>
      <c r="M81" s="109"/>
      <c r="N81" s="109"/>
      <c r="O81" s="109"/>
      <c r="P81" s="109"/>
      <c r="Q81" s="109"/>
      <c r="R81" s="109"/>
      <c r="S81" s="109"/>
      <c r="T81" s="109"/>
      <c r="U81" s="109"/>
      <c r="V81" s="108"/>
      <c r="W81" s="108"/>
      <c r="X81" s="108"/>
      <c r="Y81" s="108"/>
      <c r="Z81" s="108"/>
      <c r="AA81" s="108"/>
      <c r="AB81" s="108"/>
      <c r="AC81" s="108"/>
      <c r="AD81" s="108"/>
      <c r="AE81" s="108"/>
      <c r="AF81" s="108"/>
      <c r="AG81" s="108"/>
      <c r="AH81" s="108"/>
      <c r="AI81" s="108"/>
      <c r="AJ81" s="108"/>
      <c r="AK81" s="108"/>
      <c r="AL81" s="108"/>
      <c r="AM81" s="108"/>
      <c r="AN81" s="108"/>
      <c r="AO81" s="108"/>
      <c r="AP81" s="108"/>
      <c r="AQ81" s="108"/>
      <c r="AR81" s="108"/>
      <c r="AS81" s="108"/>
      <c r="AT81" s="108"/>
      <c r="AU81" s="108"/>
      <c r="AV81" s="109"/>
      <c r="AW81" s="109"/>
      <c r="AX81" s="109"/>
      <c r="AY81" s="108"/>
      <c r="AZ81" s="107"/>
      <c r="BA81" s="107"/>
      <c r="BB81" s="107"/>
      <c r="BC81" s="108"/>
      <c r="BD81" s="108"/>
    </row>
    <row r="82" spans="1:56" x14ac:dyDescent="0.2">
      <c r="A82" s="107"/>
      <c r="B82" s="107"/>
      <c r="C82" s="107"/>
      <c r="D82" s="107"/>
      <c r="E82" s="108"/>
      <c r="F82" s="107"/>
      <c r="G82" s="107"/>
      <c r="H82" s="107"/>
      <c r="I82" s="107"/>
      <c r="J82" s="107"/>
      <c r="K82" s="107"/>
      <c r="L82" s="109"/>
      <c r="M82" s="109"/>
      <c r="N82" s="109"/>
      <c r="O82" s="109"/>
      <c r="P82" s="109"/>
      <c r="Q82" s="109"/>
      <c r="R82" s="109"/>
      <c r="S82" s="109"/>
      <c r="T82" s="109"/>
      <c r="U82" s="109"/>
      <c r="V82" s="108"/>
      <c r="W82" s="108"/>
      <c r="X82" s="108"/>
      <c r="Y82" s="108"/>
      <c r="Z82" s="108"/>
      <c r="AA82" s="108"/>
      <c r="AB82" s="108"/>
      <c r="AC82" s="108"/>
      <c r="AD82" s="108"/>
      <c r="AE82" s="108"/>
      <c r="AF82" s="108"/>
      <c r="AG82" s="108"/>
      <c r="AH82" s="108"/>
      <c r="AI82" s="108"/>
      <c r="AJ82" s="108"/>
      <c r="AK82" s="108"/>
      <c r="AL82" s="108"/>
      <c r="AM82" s="108"/>
      <c r="AN82" s="108"/>
      <c r="AO82" s="108"/>
      <c r="AP82" s="108"/>
      <c r="AQ82" s="108"/>
      <c r="AR82" s="108"/>
      <c r="AS82" s="108"/>
      <c r="AT82" s="108"/>
      <c r="AU82" s="108"/>
      <c r="AV82" s="109"/>
      <c r="AW82" s="109"/>
      <c r="AX82" s="109"/>
      <c r="AY82" s="108"/>
      <c r="AZ82" s="107"/>
      <c r="BA82" s="107"/>
      <c r="BB82" s="107"/>
      <c r="BC82" s="108"/>
      <c r="BD82" s="108"/>
    </row>
    <row r="83" spans="1:56" x14ac:dyDescent="0.2">
      <c r="A83" s="107"/>
      <c r="B83" s="107"/>
      <c r="C83" s="107"/>
      <c r="D83" s="107"/>
      <c r="E83" s="108"/>
      <c r="F83" s="107"/>
      <c r="G83" s="107"/>
      <c r="H83" s="107"/>
      <c r="I83" s="107"/>
      <c r="J83" s="107"/>
      <c r="K83" s="107"/>
      <c r="L83" s="109"/>
      <c r="M83" s="109"/>
      <c r="N83" s="109"/>
      <c r="O83" s="109"/>
      <c r="P83" s="109"/>
      <c r="Q83" s="109"/>
      <c r="R83" s="109"/>
      <c r="S83" s="109"/>
      <c r="T83" s="109"/>
      <c r="U83" s="109"/>
      <c r="V83" s="108"/>
      <c r="W83" s="108"/>
      <c r="X83" s="108"/>
      <c r="Y83" s="108"/>
      <c r="Z83" s="108"/>
      <c r="AA83" s="108"/>
      <c r="AB83" s="108"/>
      <c r="AC83" s="108"/>
      <c r="AD83" s="108"/>
      <c r="AE83" s="108"/>
      <c r="AF83" s="108"/>
      <c r="AG83" s="108"/>
      <c r="AH83" s="108"/>
      <c r="AI83" s="108"/>
      <c r="AJ83" s="108"/>
      <c r="AK83" s="108"/>
      <c r="AL83" s="108"/>
      <c r="AM83" s="108"/>
      <c r="AN83" s="108"/>
      <c r="AO83" s="108"/>
      <c r="AP83" s="108"/>
      <c r="AQ83" s="108"/>
      <c r="AR83" s="108"/>
      <c r="AS83" s="108"/>
      <c r="AT83" s="108"/>
      <c r="AU83" s="108"/>
      <c r="AV83" s="109"/>
      <c r="AW83" s="109"/>
      <c r="AX83" s="109"/>
      <c r="AY83" s="108"/>
      <c r="AZ83" s="107"/>
      <c r="BA83" s="107"/>
      <c r="BB83" s="107"/>
      <c r="BC83" s="108"/>
      <c r="BD83" s="108"/>
    </row>
    <row r="84" spans="1:56" x14ac:dyDescent="0.2">
      <c r="A84" s="107"/>
      <c r="B84" s="107"/>
      <c r="C84" s="107"/>
      <c r="D84" s="107"/>
      <c r="E84" s="108"/>
      <c r="F84" s="107"/>
      <c r="G84" s="107"/>
      <c r="H84" s="107"/>
      <c r="I84" s="107"/>
      <c r="J84" s="107"/>
      <c r="K84" s="107"/>
      <c r="L84" s="109"/>
      <c r="M84" s="109"/>
      <c r="N84" s="109"/>
      <c r="O84" s="109"/>
      <c r="P84" s="109"/>
      <c r="Q84" s="109"/>
      <c r="R84" s="109"/>
      <c r="S84" s="109"/>
      <c r="T84" s="109"/>
      <c r="U84" s="109"/>
      <c r="V84" s="108"/>
      <c r="W84" s="108"/>
      <c r="X84" s="108"/>
      <c r="Y84" s="108"/>
      <c r="Z84" s="108"/>
      <c r="AA84" s="108"/>
      <c r="AB84" s="108"/>
      <c r="AC84" s="108"/>
      <c r="AD84" s="108"/>
      <c r="AE84" s="108"/>
      <c r="AF84" s="108"/>
      <c r="AG84" s="108"/>
      <c r="AH84" s="108"/>
      <c r="AI84" s="108"/>
      <c r="AJ84" s="108"/>
      <c r="AK84" s="108"/>
      <c r="AL84" s="108"/>
      <c r="AM84" s="108"/>
      <c r="AN84" s="108"/>
      <c r="AO84" s="108"/>
      <c r="AP84" s="108"/>
      <c r="AQ84" s="108"/>
      <c r="AR84" s="108"/>
      <c r="AS84" s="108"/>
      <c r="AT84" s="108"/>
      <c r="AU84" s="108"/>
      <c r="AV84" s="109"/>
      <c r="AW84" s="109"/>
      <c r="AX84" s="109"/>
      <c r="AY84" s="108"/>
      <c r="AZ84" s="107"/>
      <c r="BA84" s="107"/>
      <c r="BB84" s="107"/>
      <c r="BC84" s="108"/>
      <c r="BD84" s="108"/>
    </row>
    <row r="85" spans="1:56" x14ac:dyDescent="0.2">
      <c r="A85" s="107"/>
      <c r="B85" s="107"/>
      <c r="C85" s="107"/>
      <c r="D85" s="107"/>
      <c r="E85" s="108"/>
      <c r="F85" s="107"/>
      <c r="G85" s="107"/>
      <c r="H85" s="107"/>
      <c r="I85" s="107"/>
      <c r="J85" s="107"/>
      <c r="K85" s="107"/>
      <c r="L85" s="109"/>
      <c r="M85" s="109"/>
      <c r="N85" s="109"/>
      <c r="O85" s="109"/>
      <c r="P85" s="109"/>
      <c r="Q85" s="109"/>
      <c r="R85" s="109"/>
      <c r="S85" s="109"/>
      <c r="T85" s="109"/>
      <c r="U85" s="109"/>
      <c r="V85" s="108"/>
      <c r="W85" s="108"/>
      <c r="X85" s="108"/>
      <c r="Y85" s="108"/>
      <c r="Z85" s="108"/>
      <c r="AA85" s="108"/>
      <c r="AB85" s="108"/>
      <c r="AC85" s="108"/>
      <c r="AD85" s="108"/>
      <c r="AE85" s="108"/>
      <c r="AF85" s="108"/>
      <c r="AG85" s="108"/>
      <c r="AH85" s="108"/>
      <c r="AI85" s="108"/>
      <c r="AJ85" s="108"/>
      <c r="AK85" s="108"/>
      <c r="AL85" s="108"/>
      <c r="AM85" s="108"/>
      <c r="AN85" s="108"/>
      <c r="AO85" s="108"/>
      <c r="AP85" s="108"/>
      <c r="AQ85" s="108"/>
      <c r="AR85" s="108"/>
      <c r="AS85" s="108"/>
      <c r="AT85" s="108"/>
      <c r="AU85" s="108"/>
      <c r="AV85" s="109"/>
      <c r="AW85" s="109"/>
      <c r="AX85" s="109"/>
      <c r="AY85" s="108"/>
      <c r="AZ85" s="107"/>
      <c r="BA85" s="107"/>
      <c r="BB85" s="107"/>
      <c r="BC85" s="108"/>
      <c r="BD85" s="108"/>
    </row>
    <row r="86" spans="1:56" x14ac:dyDescent="0.2">
      <c r="A86" s="107"/>
      <c r="B86" s="107"/>
      <c r="C86" s="107"/>
      <c r="D86" s="107"/>
      <c r="E86" s="108"/>
      <c r="F86" s="107"/>
      <c r="G86" s="107"/>
      <c r="H86" s="107"/>
      <c r="I86" s="107"/>
      <c r="J86" s="107"/>
      <c r="K86" s="107"/>
      <c r="L86" s="109"/>
      <c r="M86" s="109"/>
      <c r="N86" s="109"/>
      <c r="O86" s="109"/>
      <c r="P86" s="109"/>
      <c r="Q86" s="109"/>
      <c r="R86" s="109"/>
      <c r="S86" s="109"/>
      <c r="T86" s="109"/>
      <c r="U86" s="109"/>
      <c r="V86" s="108"/>
      <c r="W86" s="108"/>
      <c r="X86" s="108"/>
      <c r="Y86" s="108"/>
      <c r="Z86" s="108"/>
      <c r="AA86" s="108"/>
      <c r="AB86" s="108"/>
      <c r="AC86" s="108"/>
      <c r="AD86" s="108"/>
      <c r="AE86" s="108"/>
      <c r="AF86" s="108"/>
      <c r="AG86" s="108"/>
      <c r="AH86" s="108"/>
      <c r="AI86" s="108"/>
      <c r="AJ86" s="108"/>
      <c r="AK86" s="108"/>
      <c r="AL86" s="108"/>
      <c r="AM86" s="108"/>
      <c r="AN86" s="108"/>
      <c r="AO86" s="108"/>
      <c r="AP86" s="108"/>
      <c r="AQ86" s="108"/>
      <c r="AR86" s="108"/>
      <c r="AS86" s="108"/>
      <c r="AT86" s="108"/>
      <c r="AU86" s="108"/>
      <c r="AV86" s="109"/>
      <c r="AW86" s="109"/>
      <c r="AX86" s="109"/>
      <c r="AY86" s="108"/>
      <c r="AZ86" s="107"/>
      <c r="BA86" s="107"/>
      <c r="BB86" s="107"/>
      <c r="BC86" s="108"/>
      <c r="BD86" s="108"/>
    </row>
    <row r="87" spans="1:56" x14ac:dyDescent="0.2">
      <c r="A87" s="107"/>
      <c r="B87" s="107"/>
      <c r="C87" s="107"/>
      <c r="D87" s="107"/>
      <c r="E87" s="108"/>
      <c r="F87" s="107"/>
      <c r="G87" s="107"/>
      <c r="H87" s="107"/>
      <c r="I87" s="107"/>
      <c r="J87" s="107"/>
      <c r="K87" s="107"/>
      <c r="L87" s="109"/>
      <c r="M87" s="109"/>
      <c r="N87" s="109"/>
      <c r="O87" s="109"/>
      <c r="P87" s="109"/>
      <c r="Q87" s="109"/>
      <c r="R87" s="109"/>
      <c r="S87" s="109"/>
      <c r="T87" s="109"/>
      <c r="U87" s="109"/>
      <c r="V87" s="108"/>
      <c r="W87" s="108"/>
      <c r="X87" s="108"/>
      <c r="Y87" s="108"/>
      <c r="Z87" s="108"/>
      <c r="AA87" s="108"/>
      <c r="AB87" s="108"/>
      <c r="AC87" s="108"/>
      <c r="AD87" s="108"/>
      <c r="AE87" s="108"/>
      <c r="AF87" s="108"/>
      <c r="AG87" s="108"/>
      <c r="AH87" s="108"/>
      <c r="AI87" s="108"/>
      <c r="AJ87" s="108"/>
      <c r="AK87" s="108"/>
      <c r="AL87" s="108"/>
      <c r="AM87" s="108"/>
      <c r="AN87" s="108"/>
      <c r="AO87" s="108"/>
      <c r="AP87" s="108"/>
      <c r="AQ87" s="108"/>
      <c r="AR87" s="108"/>
      <c r="AS87" s="108"/>
      <c r="AT87" s="108"/>
      <c r="AU87" s="108"/>
      <c r="AV87" s="109"/>
      <c r="AW87" s="109"/>
      <c r="AX87" s="109"/>
      <c r="AY87" s="108"/>
      <c r="AZ87" s="107"/>
      <c r="BA87" s="107"/>
      <c r="BB87" s="107"/>
      <c r="BC87" s="108"/>
      <c r="BD87" s="108"/>
    </row>
    <row r="88" spans="1:56" x14ac:dyDescent="0.2">
      <c r="A88" s="107"/>
      <c r="B88" s="107"/>
      <c r="C88" s="107"/>
      <c r="D88" s="107"/>
      <c r="E88" s="108"/>
      <c r="F88" s="107"/>
      <c r="G88" s="107"/>
      <c r="H88" s="107"/>
      <c r="I88" s="107"/>
      <c r="J88" s="107"/>
      <c r="K88" s="107"/>
      <c r="L88" s="109"/>
      <c r="M88" s="109"/>
      <c r="N88" s="109"/>
      <c r="O88" s="109"/>
      <c r="P88" s="109"/>
      <c r="Q88" s="109"/>
      <c r="R88" s="109"/>
      <c r="S88" s="109"/>
      <c r="T88" s="109"/>
      <c r="U88" s="109"/>
      <c r="V88" s="108"/>
      <c r="W88" s="108"/>
      <c r="X88" s="108"/>
      <c r="Y88" s="108"/>
      <c r="Z88" s="108"/>
      <c r="AA88" s="108"/>
      <c r="AB88" s="108"/>
      <c r="AC88" s="108"/>
      <c r="AD88" s="108"/>
      <c r="AE88" s="108"/>
      <c r="AF88" s="108"/>
      <c r="AG88" s="108"/>
      <c r="AH88" s="108"/>
      <c r="AI88" s="108"/>
      <c r="AJ88" s="108"/>
      <c r="AK88" s="108"/>
      <c r="AL88" s="108"/>
      <c r="AM88" s="108"/>
      <c r="AN88" s="108"/>
      <c r="AO88" s="108"/>
      <c r="AP88" s="108"/>
      <c r="AQ88" s="108"/>
      <c r="AR88" s="108"/>
      <c r="AS88" s="108"/>
      <c r="AT88" s="108"/>
      <c r="AU88" s="108"/>
      <c r="AV88" s="109"/>
      <c r="AW88" s="109"/>
      <c r="AX88" s="109"/>
      <c r="AY88" s="108"/>
      <c r="AZ88" s="107"/>
      <c r="BA88" s="107"/>
      <c r="BB88" s="107"/>
      <c r="BC88" s="108"/>
      <c r="BD88" s="108"/>
    </row>
    <row r="89" spans="1:56" x14ac:dyDescent="0.2">
      <c r="A89" s="107"/>
      <c r="B89" s="107"/>
      <c r="C89" s="107"/>
      <c r="D89" s="107"/>
      <c r="E89" s="108"/>
      <c r="F89" s="107"/>
      <c r="G89" s="107"/>
      <c r="H89" s="107"/>
      <c r="I89" s="107"/>
      <c r="J89" s="107"/>
      <c r="K89" s="107"/>
      <c r="L89" s="109"/>
      <c r="M89" s="109"/>
      <c r="N89" s="109"/>
      <c r="O89" s="109"/>
      <c r="P89" s="109"/>
      <c r="Q89" s="109"/>
      <c r="R89" s="109"/>
      <c r="S89" s="109"/>
      <c r="T89" s="109"/>
      <c r="U89" s="109"/>
      <c r="V89" s="108"/>
      <c r="W89" s="108"/>
      <c r="X89" s="108"/>
      <c r="Y89" s="108"/>
      <c r="Z89" s="108"/>
      <c r="AA89" s="108"/>
      <c r="AB89" s="108"/>
      <c r="AC89" s="108"/>
      <c r="AD89" s="108"/>
      <c r="AE89" s="108"/>
      <c r="AF89" s="108"/>
      <c r="AG89" s="108"/>
      <c r="AH89" s="108"/>
      <c r="AI89" s="108"/>
      <c r="AJ89" s="108"/>
      <c r="AK89" s="108"/>
      <c r="AL89" s="108"/>
      <c r="AM89" s="108"/>
      <c r="AN89" s="108"/>
      <c r="AO89" s="108"/>
      <c r="AP89" s="108"/>
      <c r="AQ89" s="108"/>
      <c r="AR89" s="108"/>
      <c r="AS89" s="108"/>
      <c r="AT89" s="108"/>
      <c r="AU89" s="108"/>
      <c r="AV89" s="109"/>
      <c r="AW89" s="109"/>
      <c r="AX89" s="109"/>
      <c r="AY89" s="108"/>
      <c r="AZ89" s="107"/>
      <c r="BA89" s="107"/>
      <c r="BB89" s="107"/>
      <c r="BC89" s="108"/>
      <c r="BD89" s="108"/>
    </row>
    <row r="90" spans="1:56" x14ac:dyDescent="0.2">
      <c r="A90" s="107"/>
      <c r="B90" s="107"/>
      <c r="C90" s="107"/>
      <c r="D90" s="107"/>
      <c r="E90" s="108"/>
      <c r="F90" s="107"/>
      <c r="G90" s="107"/>
      <c r="H90" s="107"/>
      <c r="I90" s="107"/>
      <c r="J90" s="107"/>
      <c r="K90" s="107"/>
      <c r="L90" s="109"/>
      <c r="M90" s="109"/>
      <c r="N90" s="109"/>
      <c r="O90" s="109"/>
      <c r="P90" s="109"/>
      <c r="Q90" s="109"/>
      <c r="R90" s="109"/>
      <c r="S90" s="109"/>
      <c r="T90" s="109"/>
      <c r="U90" s="109"/>
      <c r="V90" s="108"/>
      <c r="W90" s="108"/>
      <c r="X90" s="108"/>
      <c r="Y90" s="108"/>
      <c r="Z90" s="108"/>
      <c r="AA90" s="108"/>
      <c r="AB90" s="108"/>
      <c r="AC90" s="108"/>
      <c r="AD90" s="108"/>
      <c r="AE90" s="108"/>
      <c r="AF90" s="108"/>
      <c r="AG90" s="108"/>
      <c r="AH90" s="108"/>
      <c r="AI90" s="108"/>
      <c r="AJ90" s="108"/>
      <c r="AK90" s="108"/>
      <c r="AL90" s="108"/>
      <c r="AM90" s="108"/>
      <c r="AN90" s="108"/>
      <c r="AO90" s="108"/>
      <c r="AP90" s="108"/>
      <c r="AQ90" s="108"/>
      <c r="AR90" s="108"/>
      <c r="AS90" s="108"/>
      <c r="AT90" s="108"/>
      <c r="AU90" s="108"/>
      <c r="AV90" s="109"/>
      <c r="AW90" s="109"/>
      <c r="AX90" s="109"/>
      <c r="AY90" s="108"/>
      <c r="AZ90" s="107"/>
      <c r="BA90" s="107"/>
      <c r="BB90" s="107"/>
      <c r="BC90" s="108"/>
      <c r="BD90" s="108"/>
    </row>
    <row r="91" spans="1:56" x14ac:dyDescent="0.2">
      <c r="A91" s="107"/>
      <c r="B91" s="107"/>
      <c r="C91" s="107"/>
      <c r="D91" s="107"/>
      <c r="E91" s="108"/>
      <c r="F91" s="107"/>
      <c r="G91" s="107"/>
      <c r="H91" s="107"/>
      <c r="I91" s="107"/>
      <c r="J91" s="107"/>
      <c r="K91" s="107"/>
      <c r="L91" s="109"/>
      <c r="M91" s="109"/>
      <c r="N91" s="109"/>
      <c r="O91" s="109"/>
      <c r="P91" s="109"/>
      <c r="Q91" s="109"/>
      <c r="R91" s="109"/>
      <c r="S91" s="109"/>
      <c r="T91" s="109"/>
      <c r="U91" s="109"/>
      <c r="V91" s="108"/>
      <c r="W91" s="108"/>
      <c r="X91" s="108"/>
      <c r="Y91" s="108"/>
      <c r="Z91" s="108"/>
      <c r="AA91" s="108"/>
      <c r="AB91" s="108"/>
      <c r="AC91" s="108"/>
      <c r="AD91" s="108"/>
      <c r="AE91" s="108"/>
      <c r="AF91" s="108"/>
      <c r="AG91" s="108"/>
      <c r="AH91" s="108"/>
      <c r="AI91" s="108"/>
      <c r="AJ91" s="108"/>
      <c r="AK91" s="108"/>
      <c r="AL91" s="108"/>
      <c r="AM91" s="108"/>
      <c r="AN91" s="108"/>
      <c r="AO91" s="108"/>
      <c r="AP91" s="108"/>
      <c r="AQ91" s="108"/>
      <c r="AR91" s="108"/>
      <c r="AS91" s="108"/>
      <c r="AT91" s="108"/>
      <c r="AU91" s="108"/>
      <c r="AV91" s="109"/>
      <c r="AW91" s="109"/>
      <c r="AX91" s="109"/>
      <c r="AY91" s="108"/>
      <c r="AZ91" s="107"/>
      <c r="BA91" s="107"/>
      <c r="BB91" s="107"/>
      <c r="BC91" s="108"/>
      <c r="BD91" s="108"/>
    </row>
    <row r="92" spans="1:56" x14ac:dyDescent="0.2">
      <c r="A92" s="107"/>
      <c r="B92" s="107"/>
      <c r="C92" s="107"/>
      <c r="D92" s="107"/>
      <c r="E92" s="108"/>
      <c r="F92" s="107"/>
      <c r="G92" s="107"/>
      <c r="H92" s="107"/>
      <c r="I92" s="107"/>
      <c r="J92" s="107"/>
      <c r="K92" s="107"/>
      <c r="L92" s="109"/>
      <c r="M92" s="109"/>
      <c r="N92" s="109"/>
      <c r="O92" s="109"/>
      <c r="P92" s="109"/>
      <c r="Q92" s="109"/>
      <c r="R92" s="109"/>
      <c r="S92" s="109"/>
      <c r="T92" s="109"/>
      <c r="U92" s="109"/>
      <c r="V92" s="108"/>
      <c r="W92" s="108"/>
      <c r="X92" s="108"/>
      <c r="Y92" s="108"/>
      <c r="Z92" s="108"/>
      <c r="AA92" s="108"/>
      <c r="AB92" s="108"/>
      <c r="AC92" s="108"/>
      <c r="AD92" s="108"/>
      <c r="AE92" s="108"/>
      <c r="AF92" s="108"/>
      <c r="AG92" s="108"/>
      <c r="AH92" s="108"/>
      <c r="AI92" s="108"/>
      <c r="AJ92" s="108"/>
      <c r="AK92" s="108"/>
      <c r="AL92" s="108"/>
      <c r="AM92" s="108"/>
      <c r="AN92" s="108"/>
      <c r="AO92" s="108"/>
      <c r="AP92" s="108"/>
      <c r="AQ92" s="108"/>
      <c r="AR92" s="108"/>
      <c r="AS92" s="108"/>
      <c r="AT92" s="108"/>
      <c r="AU92" s="108"/>
      <c r="AV92" s="109"/>
      <c r="AW92" s="109"/>
      <c r="AX92" s="109"/>
      <c r="AY92" s="108"/>
      <c r="AZ92" s="107"/>
      <c r="BA92" s="107"/>
      <c r="BB92" s="107"/>
      <c r="BC92" s="108"/>
      <c r="BD92" s="108"/>
    </row>
    <row r="93" spans="1:56" x14ac:dyDescent="0.2">
      <c r="A93" s="107"/>
      <c r="B93" s="107"/>
      <c r="C93" s="107"/>
      <c r="D93" s="107"/>
      <c r="E93" s="108"/>
      <c r="F93" s="107"/>
      <c r="G93" s="107"/>
      <c r="H93" s="107"/>
      <c r="I93" s="107"/>
      <c r="J93" s="107"/>
      <c r="K93" s="107"/>
      <c r="L93" s="109"/>
      <c r="M93" s="109"/>
      <c r="N93" s="109"/>
      <c r="O93" s="109"/>
      <c r="P93" s="109"/>
      <c r="Q93" s="109"/>
      <c r="R93" s="109"/>
      <c r="S93" s="109"/>
      <c r="T93" s="109"/>
      <c r="U93" s="109"/>
      <c r="V93" s="108"/>
      <c r="W93" s="108"/>
      <c r="X93" s="108"/>
      <c r="Y93" s="108"/>
      <c r="Z93" s="108"/>
      <c r="AA93" s="108"/>
      <c r="AB93" s="108"/>
      <c r="AC93" s="108"/>
      <c r="AD93" s="108"/>
      <c r="AE93" s="108"/>
      <c r="AF93" s="108"/>
      <c r="AG93" s="108"/>
      <c r="AH93" s="108"/>
      <c r="AI93" s="108"/>
      <c r="AJ93" s="108"/>
      <c r="AK93" s="108"/>
      <c r="AL93" s="108"/>
      <c r="AM93" s="108"/>
      <c r="AN93" s="108"/>
      <c r="AO93" s="108"/>
      <c r="AP93" s="108"/>
      <c r="AQ93" s="108"/>
      <c r="AR93" s="108"/>
      <c r="AS93" s="108"/>
      <c r="AT93" s="108"/>
      <c r="AU93" s="108"/>
      <c r="AV93" s="109"/>
      <c r="AW93" s="109"/>
      <c r="AX93" s="109"/>
      <c r="AY93" s="108"/>
      <c r="AZ93" s="107"/>
      <c r="BA93" s="107"/>
      <c r="BB93" s="107"/>
      <c r="BC93" s="108"/>
      <c r="BD93" s="108"/>
    </row>
    <row r="94" spans="1:56" x14ac:dyDescent="0.2">
      <c r="A94" s="107"/>
      <c r="B94" s="107"/>
      <c r="C94" s="107"/>
      <c r="D94" s="107"/>
      <c r="E94" s="108"/>
      <c r="F94" s="107"/>
      <c r="G94" s="107"/>
      <c r="H94" s="107"/>
      <c r="I94" s="107"/>
      <c r="J94" s="107"/>
      <c r="K94" s="107"/>
      <c r="L94" s="109"/>
      <c r="M94" s="109"/>
      <c r="N94" s="109"/>
      <c r="O94" s="109"/>
      <c r="P94" s="109"/>
      <c r="Q94" s="109"/>
      <c r="R94" s="109"/>
      <c r="S94" s="109"/>
      <c r="T94" s="109"/>
      <c r="U94" s="109"/>
      <c r="V94" s="108"/>
      <c r="W94" s="108"/>
      <c r="X94" s="108"/>
      <c r="Y94" s="108"/>
      <c r="Z94" s="108"/>
      <c r="AA94" s="108"/>
      <c r="AB94" s="108"/>
      <c r="AC94" s="108"/>
      <c r="AD94" s="108"/>
      <c r="AE94" s="108"/>
      <c r="AF94" s="108"/>
      <c r="AG94" s="108"/>
      <c r="AH94" s="108"/>
      <c r="AI94" s="108"/>
      <c r="AJ94" s="108"/>
      <c r="AK94" s="108"/>
      <c r="AL94" s="108"/>
      <c r="AM94" s="108"/>
      <c r="AN94" s="108"/>
      <c r="AO94" s="108"/>
      <c r="AP94" s="108"/>
      <c r="AQ94" s="108"/>
      <c r="AR94" s="108"/>
      <c r="AS94" s="108"/>
      <c r="AT94" s="108"/>
      <c r="AU94" s="108"/>
      <c r="AV94" s="109"/>
      <c r="AW94" s="109"/>
      <c r="AX94" s="109"/>
      <c r="AY94" s="108"/>
      <c r="AZ94" s="107"/>
      <c r="BA94" s="107"/>
      <c r="BB94" s="107"/>
      <c r="BC94" s="108"/>
      <c r="BD94" s="108"/>
    </row>
    <row r="95" spans="1:56" x14ac:dyDescent="0.2">
      <c r="A95" s="107"/>
      <c r="B95" s="107"/>
      <c r="C95" s="107"/>
      <c r="D95" s="107"/>
      <c r="E95" s="108"/>
      <c r="F95" s="107"/>
      <c r="G95" s="107"/>
      <c r="H95" s="107"/>
      <c r="I95" s="107"/>
      <c r="J95" s="107"/>
      <c r="K95" s="107"/>
      <c r="L95" s="109"/>
      <c r="M95" s="109"/>
      <c r="N95" s="109"/>
      <c r="O95" s="109"/>
      <c r="P95" s="109"/>
      <c r="Q95" s="109"/>
      <c r="R95" s="109"/>
      <c r="S95" s="109"/>
      <c r="T95" s="109"/>
      <c r="U95" s="109"/>
      <c r="V95" s="108"/>
      <c r="W95" s="108"/>
      <c r="X95" s="108"/>
      <c r="Y95" s="108"/>
      <c r="Z95" s="108"/>
      <c r="AA95" s="108"/>
      <c r="AB95" s="108"/>
      <c r="AC95" s="108"/>
      <c r="AD95" s="108"/>
      <c r="AE95" s="108"/>
      <c r="AF95" s="108"/>
      <c r="AG95" s="108"/>
      <c r="AH95" s="108"/>
      <c r="AI95" s="108"/>
      <c r="AJ95" s="108"/>
      <c r="AK95" s="108"/>
      <c r="AL95" s="108"/>
      <c r="AM95" s="108"/>
      <c r="AN95" s="108"/>
      <c r="AO95" s="108"/>
      <c r="AP95" s="108"/>
      <c r="AQ95" s="108"/>
      <c r="AR95" s="108"/>
      <c r="AS95" s="108"/>
      <c r="AT95" s="108"/>
      <c r="AU95" s="108"/>
      <c r="AV95" s="109"/>
      <c r="AW95" s="109"/>
      <c r="AX95" s="109"/>
      <c r="AY95" s="108"/>
      <c r="AZ95" s="107"/>
      <c r="BA95" s="107"/>
      <c r="BB95" s="107"/>
      <c r="BC95" s="108"/>
      <c r="BD95" s="108"/>
    </row>
    <row r="96" spans="1:56" x14ac:dyDescent="0.2">
      <c r="A96" s="107"/>
      <c r="B96" s="107"/>
      <c r="C96" s="107"/>
      <c r="D96" s="107"/>
      <c r="E96" s="108"/>
      <c r="F96" s="107"/>
      <c r="G96" s="107"/>
      <c r="H96" s="107"/>
      <c r="I96" s="107"/>
      <c r="J96" s="107"/>
      <c r="K96" s="107"/>
      <c r="L96" s="109"/>
      <c r="M96" s="109"/>
      <c r="N96" s="109"/>
      <c r="O96" s="109"/>
      <c r="P96" s="109"/>
      <c r="Q96" s="109"/>
      <c r="R96" s="109"/>
      <c r="S96" s="109"/>
      <c r="T96" s="109"/>
      <c r="U96" s="109"/>
      <c r="V96" s="108"/>
      <c r="W96" s="108"/>
      <c r="X96" s="108"/>
      <c r="Y96" s="108"/>
      <c r="Z96" s="108"/>
      <c r="AA96" s="108"/>
      <c r="AB96" s="108"/>
      <c r="AC96" s="108"/>
      <c r="AD96" s="108"/>
      <c r="AE96" s="108"/>
      <c r="AF96" s="108"/>
      <c r="AG96" s="108"/>
      <c r="AH96" s="108"/>
      <c r="AI96" s="108"/>
      <c r="AJ96" s="108"/>
      <c r="AK96" s="108"/>
      <c r="AL96" s="108"/>
      <c r="AM96" s="108"/>
      <c r="AN96" s="108"/>
      <c r="AO96" s="108"/>
      <c r="AP96" s="108"/>
      <c r="AQ96" s="108"/>
      <c r="AR96" s="108"/>
      <c r="AS96" s="108"/>
      <c r="AT96" s="108"/>
      <c r="AU96" s="108"/>
      <c r="AV96" s="109"/>
      <c r="AW96" s="109"/>
      <c r="AX96" s="109"/>
      <c r="AY96" s="108"/>
      <c r="AZ96" s="107"/>
      <c r="BA96" s="107"/>
      <c r="BB96" s="107"/>
      <c r="BC96" s="108"/>
      <c r="BD96" s="108"/>
    </row>
    <row r="97" spans="1:56" x14ac:dyDescent="0.2">
      <c r="A97" s="107"/>
      <c r="B97" s="107"/>
      <c r="C97" s="107"/>
      <c r="D97" s="107"/>
      <c r="E97" s="108"/>
      <c r="F97" s="107"/>
      <c r="G97" s="107"/>
      <c r="H97" s="107"/>
      <c r="I97" s="107"/>
      <c r="J97" s="107"/>
      <c r="K97" s="107"/>
      <c r="L97" s="109"/>
      <c r="M97" s="109"/>
      <c r="N97" s="109"/>
      <c r="O97" s="109"/>
      <c r="P97" s="109"/>
      <c r="Q97" s="109"/>
      <c r="R97" s="109"/>
      <c r="S97" s="109"/>
      <c r="T97" s="109"/>
      <c r="U97" s="109"/>
      <c r="V97" s="108"/>
      <c r="W97" s="108"/>
      <c r="X97" s="108"/>
      <c r="Y97" s="108"/>
      <c r="Z97" s="108"/>
      <c r="AA97" s="108"/>
      <c r="AB97" s="108"/>
      <c r="AC97" s="108"/>
      <c r="AD97" s="108"/>
      <c r="AE97" s="108"/>
      <c r="AF97" s="108"/>
      <c r="AG97" s="108"/>
      <c r="AH97" s="108"/>
      <c r="AI97" s="108"/>
      <c r="AJ97" s="108"/>
      <c r="AK97" s="108"/>
      <c r="AL97" s="108"/>
      <c r="AM97" s="108"/>
      <c r="AN97" s="108"/>
      <c r="AO97" s="108"/>
      <c r="AP97" s="108"/>
      <c r="AQ97" s="108"/>
      <c r="AR97" s="108"/>
      <c r="AS97" s="108"/>
      <c r="AT97" s="108"/>
      <c r="AU97" s="108"/>
      <c r="AV97" s="109"/>
      <c r="AW97" s="109"/>
      <c r="AX97" s="109"/>
      <c r="AY97" s="108"/>
      <c r="AZ97" s="107"/>
      <c r="BA97" s="107"/>
      <c r="BB97" s="107"/>
      <c r="BC97" s="108"/>
      <c r="BD97" s="108"/>
    </row>
    <row r="98" spans="1:56" x14ac:dyDescent="0.2">
      <c r="A98" s="107"/>
      <c r="B98" s="107"/>
      <c r="C98" s="107"/>
      <c r="D98" s="107"/>
      <c r="E98" s="108"/>
      <c r="F98" s="107"/>
      <c r="G98" s="107"/>
      <c r="H98" s="107"/>
      <c r="I98" s="107"/>
      <c r="J98" s="107"/>
      <c r="K98" s="107"/>
      <c r="L98" s="109"/>
      <c r="M98" s="109"/>
      <c r="N98" s="109"/>
      <c r="O98" s="109"/>
      <c r="P98" s="109"/>
      <c r="Q98" s="109"/>
      <c r="R98" s="109"/>
      <c r="S98" s="109"/>
      <c r="T98" s="109"/>
      <c r="U98" s="109"/>
      <c r="V98" s="108"/>
      <c r="W98" s="108"/>
      <c r="X98" s="108"/>
      <c r="Y98" s="108"/>
      <c r="Z98" s="108"/>
      <c r="AA98" s="108"/>
      <c r="AB98" s="108"/>
      <c r="AC98" s="108"/>
      <c r="AD98" s="108"/>
      <c r="AE98" s="108"/>
      <c r="AF98" s="108"/>
      <c r="AG98" s="108"/>
      <c r="AH98" s="108"/>
      <c r="AI98" s="108"/>
      <c r="AJ98" s="108"/>
      <c r="AK98" s="108"/>
      <c r="AL98" s="108"/>
      <c r="AM98" s="108"/>
      <c r="AN98" s="108"/>
      <c r="AO98" s="108"/>
      <c r="AP98" s="108"/>
      <c r="AQ98" s="108"/>
      <c r="AR98" s="108"/>
      <c r="AS98" s="108"/>
      <c r="AT98" s="108"/>
      <c r="AU98" s="108"/>
      <c r="AV98" s="109"/>
      <c r="AW98" s="109"/>
      <c r="AX98" s="109"/>
      <c r="AY98" s="108"/>
      <c r="AZ98" s="107"/>
      <c r="BA98" s="107"/>
      <c r="BB98" s="107"/>
      <c r="BC98" s="108"/>
      <c r="BD98" s="108"/>
    </row>
    <row r="99" spans="1:56" x14ac:dyDescent="0.2">
      <c r="A99" s="107"/>
      <c r="B99" s="107"/>
      <c r="C99" s="107"/>
      <c r="D99" s="107"/>
      <c r="E99" s="108"/>
      <c r="F99" s="107"/>
      <c r="G99" s="107"/>
      <c r="H99" s="107"/>
      <c r="I99" s="107"/>
      <c r="J99" s="107"/>
      <c r="K99" s="107"/>
      <c r="L99" s="109"/>
      <c r="M99" s="109"/>
      <c r="N99" s="109"/>
      <c r="O99" s="109"/>
      <c r="P99" s="109"/>
      <c r="Q99" s="109"/>
      <c r="R99" s="109"/>
      <c r="S99" s="109"/>
      <c r="T99" s="109"/>
      <c r="U99" s="109"/>
      <c r="V99" s="108"/>
      <c r="W99" s="108"/>
      <c r="X99" s="108"/>
      <c r="Y99" s="108"/>
      <c r="Z99" s="108"/>
      <c r="AA99" s="108"/>
      <c r="AB99" s="108"/>
      <c r="AC99" s="108"/>
      <c r="AD99" s="108"/>
      <c r="AE99" s="108"/>
      <c r="AF99" s="108"/>
      <c r="AG99" s="108"/>
      <c r="AH99" s="108"/>
      <c r="AI99" s="108"/>
      <c r="AJ99" s="108"/>
      <c r="AK99" s="108"/>
      <c r="AL99" s="108"/>
      <c r="AM99" s="108"/>
      <c r="AN99" s="108"/>
      <c r="AO99" s="108"/>
      <c r="AP99" s="108"/>
      <c r="AQ99" s="108"/>
      <c r="AR99" s="108"/>
      <c r="AS99" s="108"/>
      <c r="AT99" s="108"/>
      <c r="AU99" s="108"/>
      <c r="AV99" s="109"/>
      <c r="AW99" s="109"/>
      <c r="AX99" s="109"/>
      <c r="AY99" s="108"/>
      <c r="AZ99" s="107"/>
      <c r="BA99" s="107"/>
      <c r="BB99" s="107"/>
      <c r="BC99" s="108"/>
      <c r="BD99" s="108"/>
    </row>
    <row r="100" spans="1:56" x14ac:dyDescent="0.2">
      <c r="A100" s="107"/>
      <c r="B100" s="107"/>
      <c r="C100" s="107"/>
      <c r="D100" s="107"/>
      <c r="E100" s="108"/>
      <c r="F100" s="107"/>
      <c r="G100" s="107"/>
      <c r="H100" s="107"/>
      <c r="I100" s="107"/>
      <c r="J100" s="107"/>
      <c r="K100" s="107"/>
      <c r="L100" s="109"/>
      <c r="M100" s="109"/>
      <c r="N100" s="109"/>
      <c r="O100" s="109"/>
      <c r="P100" s="109"/>
      <c r="Q100" s="109"/>
      <c r="R100" s="109"/>
      <c r="S100" s="109"/>
      <c r="T100" s="109"/>
      <c r="U100" s="109"/>
      <c r="V100" s="108"/>
      <c r="W100" s="108"/>
      <c r="X100" s="108"/>
      <c r="Y100" s="108"/>
      <c r="Z100" s="108"/>
      <c r="AA100" s="108"/>
      <c r="AB100" s="108"/>
      <c r="AC100" s="108"/>
      <c r="AD100" s="108"/>
      <c r="AE100" s="108"/>
      <c r="AF100" s="108"/>
      <c r="AG100" s="108"/>
      <c r="AH100" s="108"/>
      <c r="AI100" s="108"/>
      <c r="AJ100" s="108"/>
      <c r="AK100" s="108"/>
      <c r="AL100" s="108"/>
      <c r="AM100" s="108"/>
      <c r="AN100" s="108"/>
      <c r="AO100" s="108"/>
      <c r="AP100" s="108"/>
      <c r="AQ100" s="108"/>
      <c r="AR100" s="108"/>
      <c r="AS100" s="108"/>
      <c r="AT100" s="108"/>
      <c r="AU100" s="108"/>
      <c r="AV100" s="109"/>
      <c r="AW100" s="109"/>
      <c r="AX100" s="109"/>
      <c r="AY100" s="108"/>
      <c r="AZ100" s="107"/>
      <c r="BA100" s="107"/>
      <c r="BB100" s="107"/>
      <c r="BC100" s="108"/>
      <c r="BD100" s="108"/>
    </row>
    <row r="101" spans="1:56" x14ac:dyDescent="0.2">
      <c r="A101" s="107"/>
      <c r="B101" s="107"/>
      <c r="C101" s="107"/>
      <c r="D101" s="107"/>
      <c r="E101" s="108"/>
      <c r="F101" s="107"/>
      <c r="G101" s="107"/>
      <c r="H101" s="107"/>
      <c r="I101" s="107"/>
      <c r="J101" s="107"/>
      <c r="K101" s="107"/>
      <c r="L101" s="109"/>
      <c r="M101" s="109"/>
      <c r="N101" s="109"/>
      <c r="O101" s="109"/>
      <c r="P101" s="109"/>
      <c r="Q101" s="109"/>
      <c r="R101" s="109"/>
      <c r="S101" s="109"/>
      <c r="T101" s="109"/>
      <c r="U101" s="109"/>
      <c r="V101" s="108"/>
      <c r="W101" s="108"/>
      <c r="X101" s="108"/>
      <c r="Y101" s="108"/>
      <c r="Z101" s="108"/>
      <c r="AA101" s="108"/>
      <c r="AB101" s="108"/>
      <c r="AC101" s="108"/>
      <c r="AD101" s="108"/>
      <c r="AE101" s="108"/>
      <c r="AF101" s="108"/>
      <c r="AG101" s="108"/>
      <c r="AH101" s="108"/>
      <c r="AI101" s="108"/>
      <c r="AJ101" s="108"/>
      <c r="AK101" s="108"/>
      <c r="AL101" s="108"/>
      <c r="AM101" s="108"/>
      <c r="AN101" s="108"/>
      <c r="AO101" s="108"/>
      <c r="AP101" s="108"/>
      <c r="AQ101" s="108"/>
      <c r="AR101" s="108"/>
      <c r="AS101" s="108"/>
      <c r="AT101" s="108"/>
      <c r="AU101" s="108"/>
      <c r="AV101" s="109"/>
      <c r="AW101" s="109"/>
      <c r="AX101" s="109"/>
      <c r="AY101" s="108"/>
      <c r="AZ101" s="107"/>
      <c r="BA101" s="107"/>
      <c r="BB101" s="107"/>
      <c r="BC101" s="108"/>
      <c r="BD101" s="108"/>
    </row>
    <row r="102" spans="1:56" x14ac:dyDescent="0.2">
      <c r="A102" s="107"/>
      <c r="B102" s="107"/>
      <c r="C102" s="107"/>
      <c r="D102" s="107"/>
      <c r="E102" s="108"/>
      <c r="F102" s="107"/>
      <c r="G102" s="107"/>
      <c r="H102" s="107"/>
      <c r="I102" s="107"/>
      <c r="J102" s="107"/>
      <c r="K102" s="107"/>
      <c r="L102" s="109"/>
      <c r="M102" s="109"/>
      <c r="N102" s="109"/>
      <c r="O102" s="109"/>
      <c r="P102" s="109"/>
      <c r="Q102" s="109"/>
      <c r="R102" s="109"/>
      <c r="S102" s="109"/>
      <c r="T102" s="109"/>
      <c r="U102" s="109"/>
      <c r="V102" s="108"/>
      <c r="W102" s="108"/>
      <c r="X102" s="108"/>
      <c r="Y102" s="108"/>
      <c r="Z102" s="108"/>
      <c r="AA102" s="108"/>
      <c r="AB102" s="108"/>
      <c r="AC102" s="108"/>
      <c r="AD102" s="108"/>
      <c r="AE102" s="108"/>
      <c r="AF102" s="108"/>
      <c r="AG102" s="108"/>
      <c r="AH102" s="108"/>
      <c r="AI102" s="108"/>
      <c r="AJ102" s="108"/>
      <c r="AK102" s="108"/>
      <c r="AL102" s="108"/>
      <c r="AM102" s="108"/>
      <c r="AN102" s="108"/>
      <c r="AO102" s="108"/>
      <c r="AP102" s="108"/>
      <c r="AQ102" s="108"/>
      <c r="AR102" s="108"/>
      <c r="AS102" s="108"/>
      <c r="AT102" s="108"/>
      <c r="AU102" s="108"/>
      <c r="AV102" s="109"/>
      <c r="AW102" s="109"/>
      <c r="AX102" s="109"/>
      <c r="AY102" s="108"/>
      <c r="AZ102" s="107"/>
      <c r="BA102" s="107"/>
      <c r="BB102" s="107"/>
      <c r="BC102" s="108"/>
      <c r="BD102" s="108"/>
    </row>
    <row r="103" spans="1:56" x14ac:dyDescent="0.2">
      <c r="A103" s="107"/>
      <c r="B103" s="107"/>
      <c r="C103" s="107"/>
      <c r="D103" s="107"/>
      <c r="E103" s="108"/>
      <c r="F103" s="107"/>
      <c r="G103" s="107"/>
      <c r="H103" s="107"/>
      <c r="I103" s="107"/>
      <c r="J103" s="107"/>
      <c r="K103" s="107"/>
      <c r="L103" s="109"/>
      <c r="M103" s="109"/>
      <c r="N103" s="109"/>
      <c r="O103" s="109"/>
      <c r="P103" s="109"/>
      <c r="Q103" s="109"/>
      <c r="R103" s="109"/>
      <c r="S103" s="109"/>
      <c r="T103" s="109"/>
      <c r="U103" s="109"/>
      <c r="V103" s="108"/>
      <c r="W103" s="108"/>
      <c r="X103" s="108"/>
      <c r="Y103" s="108"/>
      <c r="Z103" s="108"/>
      <c r="AA103" s="108"/>
      <c r="AB103" s="108"/>
      <c r="AC103" s="108"/>
      <c r="AD103" s="108"/>
      <c r="AE103" s="108"/>
      <c r="AF103" s="108"/>
      <c r="AG103" s="108"/>
      <c r="AH103" s="108"/>
      <c r="AI103" s="108"/>
      <c r="AJ103" s="108"/>
      <c r="AK103" s="108"/>
      <c r="AL103" s="108"/>
      <c r="AM103" s="108"/>
      <c r="AN103" s="108"/>
      <c r="AO103" s="108"/>
      <c r="AP103" s="108"/>
      <c r="AQ103" s="108"/>
      <c r="AR103" s="108"/>
      <c r="AS103" s="108"/>
      <c r="AT103" s="108"/>
      <c r="AU103" s="108"/>
      <c r="AV103" s="109"/>
      <c r="AW103" s="109"/>
      <c r="AX103" s="109"/>
      <c r="AY103" s="108"/>
      <c r="AZ103" s="107"/>
      <c r="BA103" s="107"/>
      <c r="BB103" s="107"/>
      <c r="BC103" s="108"/>
      <c r="BD103" s="108"/>
    </row>
    <row r="104" spans="1:56" x14ac:dyDescent="0.2">
      <c r="A104" s="107"/>
      <c r="B104" s="107"/>
      <c r="C104" s="107"/>
      <c r="D104" s="107"/>
      <c r="E104" s="108"/>
      <c r="F104" s="107"/>
      <c r="G104" s="107"/>
      <c r="H104" s="107"/>
      <c r="I104" s="107"/>
      <c r="J104" s="107"/>
      <c r="K104" s="107"/>
      <c r="L104" s="109"/>
      <c r="M104" s="109"/>
      <c r="N104" s="109"/>
      <c r="O104" s="109"/>
      <c r="P104" s="109"/>
      <c r="Q104" s="109"/>
      <c r="R104" s="109"/>
      <c r="S104" s="109"/>
      <c r="T104" s="109"/>
      <c r="U104" s="109"/>
      <c r="V104" s="108"/>
      <c r="W104" s="108"/>
      <c r="X104" s="108"/>
      <c r="Y104" s="108"/>
      <c r="Z104" s="108"/>
      <c r="AA104" s="108"/>
      <c r="AB104" s="108"/>
      <c r="AC104" s="108"/>
      <c r="AD104" s="108"/>
      <c r="AE104" s="108"/>
      <c r="AF104" s="108"/>
      <c r="AG104" s="108"/>
      <c r="AH104" s="108"/>
      <c r="AI104" s="108"/>
      <c r="AJ104" s="108"/>
      <c r="AK104" s="108"/>
      <c r="AL104" s="108"/>
      <c r="AM104" s="108"/>
      <c r="AN104" s="108"/>
      <c r="AO104" s="108"/>
      <c r="AP104" s="108"/>
      <c r="AQ104" s="108"/>
      <c r="AR104" s="108"/>
      <c r="AS104" s="108"/>
      <c r="AT104" s="108"/>
      <c r="AU104" s="108"/>
      <c r="AV104" s="109"/>
      <c r="AW104" s="109"/>
      <c r="AX104" s="109"/>
      <c r="AY104" s="108"/>
      <c r="AZ104" s="107"/>
      <c r="BA104" s="107"/>
      <c r="BB104" s="107"/>
      <c r="BC104" s="108"/>
      <c r="BD104" s="108"/>
    </row>
    <row r="105" spans="1:56" x14ac:dyDescent="0.2">
      <c r="A105" s="107"/>
      <c r="B105" s="107"/>
      <c r="C105" s="107"/>
      <c r="D105" s="107"/>
      <c r="E105" s="108"/>
      <c r="F105" s="107"/>
      <c r="G105" s="107"/>
      <c r="H105" s="107"/>
      <c r="I105" s="107"/>
      <c r="J105" s="107"/>
      <c r="K105" s="107"/>
      <c r="L105" s="109"/>
      <c r="M105" s="109"/>
      <c r="N105" s="109"/>
      <c r="O105" s="109"/>
      <c r="P105" s="109"/>
      <c r="Q105" s="109"/>
      <c r="R105" s="109"/>
      <c r="S105" s="109"/>
      <c r="T105" s="109"/>
      <c r="U105" s="109"/>
      <c r="V105" s="108"/>
      <c r="W105" s="108"/>
      <c r="X105" s="108"/>
      <c r="Y105" s="108"/>
      <c r="Z105" s="108"/>
      <c r="AA105" s="108"/>
      <c r="AB105" s="108"/>
      <c r="AC105" s="108"/>
      <c r="AD105" s="108"/>
      <c r="AE105" s="108"/>
      <c r="AF105" s="108"/>
      <c r="AG105" s="108"/>
      <c r="AH105" s="108"/>
      <c r="AI105" s="108"/>
      <c r="AJ105" s="108"/>
      <c r="AK105" s="108"/>
      <c r="AL105" s="108"/>
      <c r="AM105" s="108"/>
      <c r="AN105" s="108"/>
      <c r="AO105" s="108"/>
      <c r="AP105" s="108"/>
      <c r="AQ105" s="108"/>
      <c r="AR105" s="108"/>
      <c r="AS105" s="108"/>
      <c r="AT105" s="108"/>
      <c r="AU105" s="108"/>
      <c r="AV105" s="109"/>
      <c r="AW105" s="109"/>
      <c r="AX105" s="109"/>
      <c r="AY105" s="108"/>
      <c r="AZ105" s="107"/>
      <c r="BA105" s="107"/>
      <c r="BB105" s="107"/>
      <c r="BC105" s="108"/>
      <c r="BD105" s="108"/>
    </row>
    <row r="106" spans="1:56" x14ac:dyDescent="0.2">
      <c r="A106" s="107"/>
      <c r="B106" s="107"/>
      <c r="C106" s="107"/>
      <c r="D106" s="107"/>
      <c r="E106" s="108"/>
      <c r="F106" s="107"/>
      <c r="G106" s="107"/>
      <c r="H106" s="107"/>
      <c r="I106" s="107"/>
      <c r="J106" s="107"/>
      <c r="K106" s="107"/>
      <c r="L106" s="109"/>
      <c r="M106" s="109"/>
      <c r="N106" s="109"/>
      <c r="O106" s="109"/>
      <c r="P106" s="109"/>
      <c r="Q106" s="109"/>
      <c r="R106" s="109"/>
      <c r="S106" s="109"/>
      <c r="T106" s="109"/>
      <c r="U106" s="109"/>
      <c r="V106" s="108"/>
      <c r="W106" s="108"/>
      <c r="X106" s="108"/>
      <c r="Y106" s="108"/>
      <c r="Z106" s="108"/>
      <c r="AA106" s="108"/>
      <c r="AB106" s="108"/>
      <c r="AC106" s="108"/>
      <c r="AD106" s="108"/>
      <c r="AE106" s="108"/>
      <c r="AF106" s="108"/>
      <c r="AG106" s="108"/>
      <c r="AH106" s="108"/>
      <c r="AI106" s="108"/>
      <c r="AJ106" s="108"/>
      <c r="AK106" s="108"/>
      <c r="AL106" s="108"/>
      <c r="AM106" s="108"/>
      <c r="AN106" s="108"/>
      <c r="AO106" s="108"/>
      <c r="AP106" s="108"/>
      <c r="AQ106" s="108"/>
      <c r="AR106" s="108"/>
      <c r="AS106" s="108"/>
      <c r="AT106" s="108"/>
      <c r="AU106" s="108"/>
      <c r="AV106" s="109"/>
      <c r="AW106" s="109"/>
      <c r="AX106" s="109"/>
      <c r="AY106" s="108"/>
      <c r="AZ106" s="107"/>
      <c r="BA106" s="107"/>
      <c r="BB106" s="107"/>
      <c r="BC106" s="108"/>
      <c r="BD106" s="108"/>
    </row>
    <row r="107" spans="1:56" x14ac:dyDescent="0.2">
      <c r="A107" s="107"/>
      <c r="B107" s="107"/>
      <c r="C107" s="107"/>
      <c r="D107" s="107"/>
      <c r="E107" s="108"/>
      <c r="F107" s="107"/>
      <c r="G107" s="107"/>
      <c r="H107" s="107"/>
      <c r="I107" s="107"/>
      <c r="J107" s="107"/>
      <c r="K107" s="107"/>
      <c r="L107" s="109"/>
      <c r="M107" s="109"/>
      <c r="N107" s="109"/>
      <c r="O107" s="109"/>
      <c r="P107" s="109"/>
      <c r="Q107" s="109"/>
      <c r="R107" s="109"/>
      <c r="S107" s="109"/>
      <c r="T107" s="109"/>
      <c r="U107" s="109"/>
      <c r="V107" s="108"/>
      <c r="W107" s="108"/>
      <c r="X107" s="108"/>
      <c r="Y107" s="108"/>
      <c r="Z107" s="108"/>
      <c r="AA107" s="108"/>
      <c r="AB107" s="108"/>
      <c r="AC107" s="108"/>
      <c r="AD107" s="108"/>
      <c r="AE107" s="108"/>
      <c r="AF107" s="108"/>
      <c r="AG107" s="108"/>
      <c r="AH107" s="108"/>
      <c r="AI107" s="108"/>
      <c r="AJ107" s="108"/>
      <c r="AK107" s="108"/>
      <c r="AL107" s="108"/>
      <c r="AM107" s="108"/>
      <c r="AN107" s="108"/>
      <c r="AO107" s="108"/>
      <c r="AP107" s="108"/>
      <c r="AQ107" s="108"/>
      <c r="AR107" s="108"/>
      <c r="AS107" s="108"/>
      <c r="AT107" s="108"/>
      <c r="AU107" s="108"/>
      <c r="AV107" s="109"/>
      <c r="AW107" s="109"/>
      <c r="AX107" s="109"/>
      <c r="AY107" s="108"/>
      <c r="AZ107" s="107"/>
      <c r="BA107" s="107"/>
      <c r="BB107" s="107"/>
      <c r="BC107" s="108"/>
      <c r="BD107" s="108"/>
    </row>
    <row r="108" spans="1:56" x14ac:dyDescent="0.2">
      <c r="A108" s="107"/>
      <c r="B108" s="107"/>
      <c r="C108" s="107"/>
      <c r="D108" s="107"/>
      <c r="E108" s="108"/>
      <c r="F108" s="107"/>
      <c r="G108" s="107"/>
      <c r="H108" s="107"/>
      <c r="I108" s="107"/>
      <c r="J108" s="107"/>
      <c r="K108" s="107"/>
      <c r="L108" s="109"/>
      <c r="M108" s="109"/>
      <c r="N108" s="109"/>
      <c r="O108" s="109"/>
      <c r="P108" s="109"/>
      <c r="Q108" s="109"/>
      <c r="R108" s="109"/>
      <c r="S108" s="109"/>
      <c r="T108" s="109"/>
      <c r="U108" s="109"/>
      <c r="V108" s="108"/>
      <c r="W108" s="108"/>
      <c r="X108" s="108"/>
      <c r="Y108" s="108"/>
      <c r="Z108" s="108"/>
      <c r="AA108" s="108"/>
      <c r="AB108" s="108"/>
      <c r="AC108" s="108"/>
      <c r="AD108" s="108"/>
      <c r="AE108" s="108"/>
      <c r="AF108" s="108"/>
      <c r="AG108" s="108"/>
      <c r="AH108" s="108"/>
      <c r="AI108" s="108"/>
      <c r="AJ108" s="108"/>
      <c r="AK108" s="108"/>
      <c r="AL108" s="108"/>
      <c r="AM108" s="108"/>
      <c r="AN108" s="108"/>
      <c r="AO108" s="108"/>
      <c r="AP108" s="108"/>
      <c r="AQ108" s="108"/>
      <c r="AR108" s="108"/>
      <c r="AS108" s="108"/>
      <c r="AT108" s="108"/>
      <c r="AU108" s="108"/>
      <c r="AV108" s="109"/>
      <c r="AW108" s="109"/>
      <c r="AX108" s="109"/>
      <c r="AY108" s="108"/>
      <c r="AZ108" s="107"/>
      <c r="BA108" s="107"/>
      <c r="BB108" s="107"/>
      <c r="BC108" s="108"/>
      <c r="BD108" s="108"/>
    </row>
    <row r="109" spans="1:56" x14ac:dyDescent="0.2">
      <c r="A109" s="107"/>
      <c r="B109" s="107"/>
      <c r="C109" s="107"/>
      <c r="D109" s="107"/>
      <c r="E109" s="108"/>
      <c r="F109" s="107"/>
      <c r="G109" s="107"/>
      <c r="H109" s="107"/>
      <c r="I109" s="107"/>
      <c r="J109" s="107"/>
      <c r="K109" s="107"/>
      <c r="L109" s="109"/>
      <c r="M109" s="109"/>
      <c r="N109" s="109"/>
      <c r="O109" s="109"/>
      <c r="P109" s="109"/>
      <c r="Q109" s="109"/>
      <c r="R109" s="109"/>
      <c r="S109" s="109"/>
      <c r="T109" s="109"/>
      <c r="U109" s="109"/>
      <c r="V109" s="108"/>
      <c r="W109" s="108"/>
      <c r="X109" s="108"/>
      <c r="Y109" s="108"/>
      <c r="Z109" s="108"/>
      <c r="AA109" s="108"/>
      <c r="AB109" s="108"/>
      <c r="AC109" s="108"/>
      <c r="AD109" s="108"/>
      <c r="AE109" s="108"/>
      <c r="AF109" s="108"/>
      <c r="AG109" s="108"/>
      <c r="AH109" s="108"/>
      <c r="AI109" s="108"/>
      <c r="AJ109" s="108"/>
      <c r="AK109" s="108"/>
      <c r="AL109" s="108"/>
      <c r="AM109" s="108"/>
      <c r="AN109" s="108"/>
      <c r="AO109" s="108"/>
      <c r="AP109" s="108"/>
      <c r="AQ109" s="108"/>
      <c r="AR109" s="108"/>
      <c r="AS109" s="108"/>
      <c r="AT109" s="108"/>
      <c r="AU109" s="108"/>
      <c r="AV109" s="109"/>
      <c r="AW109" s="109"/>
      <c r="AX109" s="109"/>
      <c r="AY109" s="108"/>
      <c r="AZ109" s="107"/>
      <c r="BA109" s="107"/>
      <c r="BB109" s="107"/>
      <c r="BC109" s="108"/>
      <c r="BD109" s="108"/>
    </row>
    <row r="110" spans="1:56" x14ac:dyDescent="0.2">
      <c r="A110" s="107"/>
      <c r="B110" s="107"/>
      <c r="C110" s="107"/>
      <c r="D110" s="107"/>
      <c r="E110" s="108"/>
      <c r="F110" s="107"/>
      <c r="G110" s="107"/>
      <c r="H110" s="107"/>
      <c r="I110" s="107"/>
      <c r="J110" s="107"/>
      <c r="K110" s="107"/>
      <c r="L110" s="109"/>
      <c r="M110" s="109"/>
      <c r="N110" s="109"/>
      <c r="O110" s="109"/>
      <c r="P110" s="109"/>
      <c r="Q110" s="109"/>
      <c r="R110" s="109"/>
      <c r="S110" s="109"/>
      <c r="T110" s="109"/>
      <c r="U110" s="109"/>
      <c r="V110" s="108"/>
      <c r="W110" s="108"/>
      <c r="X110" s="108"/>
      <c r="Y110" s="108"/>
      <c r="Z110" s="108"/>
      <c r="AA110" s="108"/>
      <c r="AB110" s="108"/>
      <c r="AC110" s="108"/>
      <c r="AD110" s="108"/>
      <c r="AE110" s="108"/>
      <c r="AF110" s="108"/>
      <c r="AG110" s="108"/>
      <c r="AH110" s="108"/>
      <c r="AI110" s="108"/>
      <c r="AJ110" s="108"/>
      <c r="AK110" s="108"/>
      <c r="AL110" s="108"/>
      <c r="AM110" s="108"/>
      <c r="AN110" s="108"/>
      <c r="AO110" s="108"/>
      <c r="AP110" s="108"/>
      <c r="AQ110" s="108"/>
      <c r="AR110" s="108"/>
      <c r="AS110" s="108"/>
      <c r="AT110" s="108"/>
      <c r="AU110" s="108"/>
      <c r="AV110" s="109"/>
      <c r="AW110" s="109"/>
      <c r="AX110" s="109"/>
      <c r="AY110" s="108"/>
      <c r="AZ110" s="107"/>
      <c r="BA110" s="107"/>
      <c r="BB110" s="107"/>
      <c r="BC110" s="108"/>
      <c r="BD110" s="108"/>
    </row>
    <row r="111" spans="1:56" x14ac:dyDescent="0.2">
      <c r="A111" s="107"/>
      <c r="B111" s="107"/>
      <c r="C111" s="107"/>
      <c r="D111" s="107"/>
      <c r="E111" s="108"/>
      <c r="F111" s="107"/>
      <c r="G111" s="107"/>
      <c r="H111" s="107"/>
      <c r="I111" s="107"/>
      <c r="J111" s="107"/>
      <c r="K111" s="107"/>
      <c r="L111" s="109"/>
      <c r="M111" s="109"/>
      <c r="N111" s="109"/>
      <c r="O111" s="109"/>
      <c r="P111" s="109"/>
      <c r="Q111" s="109"/>
      <c r="R111" s="109"/>
      <c r="S111" s="109"/>
      <c r="T111" s="109"/>
      <c r="U111" s="109"/>
      <c r="V111" s="108"/>
      <c r="W111" s="108"/>
      <c r="X111" s="108"/>
      <c r="Y111" s="108"/>
      <c r="Z111" s="108"/>
      <c r="AA111" s="108"/>
      <c r="AB111" s="108"/>
      <c r="AC111" s="108"/>
      <c r="AD111" s="108"/>
      <c r="AE111" s="108"/>
      <c r="AF111" s="108"/>
      <c r="AG111" s="108"/>
      <c r="AH111" s="108"/>
      <c r="AI111" s="108"/>
      <c r="AJ111" s="108"/>
      <c r="AK111" s="108"/>
      <c r="AL111" s="108"/>
      <c r="AM111" s="108"/>
      <c r="AN111" s="108"/>
      <c r="AO111" s="108"/>
      <c r="AP111" s="108"/>
      <c r="AQ111" s="108"/>
      <c r="AR111" s="108"/>
      <c r="AS111" s="108"/>
      <c r="AT111" s="108"/>
      <c r="AU111" s="108"/>
      <c r="AV111" s="109"/>
      <c r="AW111" s="109"/>
      <c r="AX111" s="109"/>
      <c r="AY111" s="108"/>
      <c r="AZ111" s="107"/>
      <c r="BA111" s="107"/>
      <c r="BB111" s="107"/>
      <c r="BC111" s="108"/>
      <c r="BD111" s="108"/>
    </row>
    <row r="112" spans="1:56" x14ac:dyDescent="0.2">
      <c r="A112" s="107"/>
      <c r="B112" s="107"/>
      <c r="C112" s="107"/>
      <c r="D112" s="107"/>
      <c r="E112" s="108"/>
      <c r="F112" s="107"/>
      <c r="G112" s="107"/>
      <c r="H112" s="107"/>
      <c r="I112" s="107"/>
      <c r="J112" s="107"/>
      <c r="K112" s="107"/>
      <c r="L112" s="109"/>
      <c r="M112" s="109"/>
      <c r="N112" s="109"/>
      <c r="O112" s="109"/>
      <c r="P112" s="109"/>
      <c r="Q112" s="109"/>
      <c r="R112" s="109"/>
      <c r="S112" s="109"/>
      <c r="T112" s="109"/>
      <c r="U112" s="109"/>
      <c r="V112" s="108"/>
      <c r="W112" s="108"/>
      <c r="X112" s="108"/>
      <c r="Y112" s="108"/>
      <c r="Z112" s="108"/>
      <c r="AA112" s="108"/>
      <c r="AB112" s="108"/>
      <c r="AC112" s="108"/>
      <c r="AD112" s="108"/>
      <c r="AE112" s="108"/>
      <c r="AF112" s="108"/>
      <c r="AG112" s="108"/>
      <c r="AH112" s="108"/>
      <c r="AI112" s="108"/>
      <c r="AJ112" s="108"/>
      <c r="AK112" s="108"/>
      <c r="AL112" s="108"/>
      <c r="AM112" s="108"/>
      <c r="AN112" s="108"/>
      <c r="AO112" s="108"/>
      <c r="AP112" s="108"/>
      <c r="AQ112" s="108"/>
      <c r="AR112" s="108"/>
      <c r="AS112" s="108"/>
      <c r="AT112" s="108"/>
      <c r="AU112" s="108"/>
      <c r="AV112" s="109"/>
      <c r="AW112" s="109"/>
      <c r="AX112" s="109"/>
      <c r="AY112" s="108"/>
      <c r="AZ112" s="107"/>
      <c r="BA112" s="107"/>
      <c r="BB112" s="107"/>
      <c r="BC112" s="108"/>
      <c r="BD112" s="108"/>
    </row>
    <row r="113" spans="1:56" x14ac:dyDescent="0.2">
      <c r="A113" s="107"/>
      <c r="B113" s="107"/>
      <c r="C113" s="107"/>
      <c r="D113" s="107"/>
      <c r="E113" s="108"/>
      <c r="F113" s="107"/>
      <c r="G113" s="107"/>
      <c r="H113" s="107"/>
      <c r="I113" s="107"/>
      <c r="J113" s="107"/>
      <c r="K113" s="107"/>
      <c r="L113" s="109"/>
      <c r="M113" s="109"/>
      <c r="N113" s="109"/>
      <c r="O113" s="109"/>
      <c r="P113" s="109"/>
      <c r="Q113" s="109"/>
      <c r="R113" s="109"/>
      <c r="S113" s="109"/>
      <c r="T113" s="109"/>
      <c r="U113" s="109"/>
      <c r="V113" s="108"/>
      <c r="W113" s="108"/>
      <c r="X113" s="108"/>
      <c r="Y113" s="108"/>
      <c r="Z113" s="108"/>
      <c r="AA113" s="108"/>
      <c r="AB113" s="108"/>
      <c r="AC113" s="108"/>
      <c r="AD113" s="108"/>
      <c r="AE113" s="108"/>
      <c r="AF113" s="108"/>
      <c r="AG113" s="108"/>
      <c r="AH113" s="108"/>
      <c r="AI113" s="108"/>
      <c r="AJ113" s="108"/>
      <c r="AK113" s="108"/>
      <c r="AL113" s="108"/>
      <c r="AM113" s="108"/>
      <c r="AN113" s="108"/>
      <c r="AO113" s="108"/>
      <c r="AP113" s="108"/>
      <c r="AQ113" s="108"/>
      <c r="AR113" s="108"/>
      <c r="AS113" s="108"/>
      <c r="AT113" s="108"/>
      <c r="AU113" s="108"/>
      <c r="AV113" s="109"/>
      <c r="AW113" s="109"/>
      <c r="AX113" s="109"/>
      <c r="AY113" s="108"/>
      <c r="AZ113" s="107"/>
      <c r="BA113" s="107"/>
      <c r="BB113" s="107"/>
      <c r="BC113" s="108"/>
      <c r="BD113" s="108"/>
    </row>
    <row r="114" spans="1:56" x14ac:dyDescent="0.2">
      <c r="A114" s="107"/>
      <c r="B114" s="107"/>
      <c r="C114" s="107"/>
      <c r="D114" s="107"/>
      <c r="E114" s="108"/>
      <c r="F114" s="107"/>
      <c r="G114" s="107"/>
      <c r="H114" s="107"/>
      <c r="I114" s="107"/>
      <c r="J114" s="107"/>
      <c r="K114" s="107"/>
      <c r="L114" s="109"/>
      <c r="M114" s="109"/>
      <c r="N114" s="109"/>
      <c r="O114" s="109"/>
      <c r="P114" s="109"/>
      <c r="Q114" s="109"/>
      <c r="R114" s="109"/>
      <c r="S114" s="109"/>
      <c r="T114" s="109"/>
      <c r="U114" s="109"/>
      <c r="V114" s="108"/>
      <c r="W114" s="108"/>
      <c r="X114" s="108"/>
      <c r="Y114" s="108"/>
      <c r="Z114" s="108"/>
      <c r="AA114" s="108"/>
      <c r="AB114" s="108"/>
      <c r="AC114" s="108"/>
      <c r="AD114" s="108"/>
      <c r="AE114" s="108"/>
      <c r="AF114" s="108"/>
      <c r="AG114" s="108"/>
      <c r="AH114" s="108"/>
      <c r="AI114" s="108"/>
      <c r="AJ114" s="108"/>
      <c r="AK114" s="108"/>
      <c r="AL114" s="108"/>
      <c r="AM114" s="108"/>
      <c r="AN114" s="108"/>
      <c r="AO114" s="108"/>
      <c r="AP114" s="108"/>
      <c r="AQ114" s="108"/>
      <c r="AR114" s="108"/>
      <c r="AS114" s="108"/>
      <c r="AT114" s="108"/>
      <c r="AU114" s="108"/>
      <c r="AV114" s="109"/>
      <c r="AW114" s="109"/>
      <c r="AX114" s="109"/>
      <c r="AY114" s="108"/>
      <c r="AZ114" s="107"/>
      <c r="BA114" s="107"/>
      <c r="BB114" s="107"/>
      <c r="BC114" s="108"/>
      <c r="BD114" s="108"/>
    </row>
    <row r="115" spans="1:56" x14ac:dyDescent="0.2">
      <c r="A115" s="107"/>
      <c r="B115" s="107"/>
      <c r="C115" s="107"/>
      <c r="D115" s="107"/>
      <c r="E115" s="108"/>
      <c r="F115" s="107"/>
      <c r="G115" s="107"/>
      <c r="H115" s="107"/>
      <c r="I115" s="107"/>
      <c r="J115" s="107"/>
      <c r="K115" s="107"/>
      <c r="L115" s="109"/>
      <c r="M115" s="109"/>
      <c r="N115" s="109"/>
      <c r="O115" s="109"/>
      <c r="P115" s="109"/>
      <c r="Q115" s="109"/>
      <c r="R115" s="109"/>
      <c r="S115" s="109"/>
      <c r="T115" s="109"/>
      <c r="U115" s="109"/>
      <c r="V115" s="108"/>
      <c r="W115" s="108"/>
      <c r="X115" s="108"/>
      <c r="Y115" s="108"/>
      <c r="Z115" s="108"/>
      <c r="AA115" s="108"/>
      <c r="AB115" s="108"/>
      <c r="AC115" s="108"/>
      <c r="AD115" s="108"/>
      <c r="AE115" s="108"/>
      <c r="AF115" s="108"/>
      <c r="AG115" s="108"/>
      <c r="AH115" s="108"/>
      <c r="AI115" s="108"/>
      <c r="AJ115" s="108"/>
      <c r="AK115" s="108"/>
      <c r="AL115" s="108"/>
      <c r="AM115" s="108"/>
      <c r="AN115" s="108"/>
      <c r="AO115" s="108"/>
      <c r="AP115" s="108"/>
      <c r="AQ115" s="108"/>
      <c r="AR115" s="108"/>
      <c r="AS115" s="108"/>
      <c r="AT115" s="108"/>
      <c r="AU115" s="108"/>
      <c r="AV115" s="109"/>
      <c r="AW115" s="109"/>
      <c r="AX115" s="109"/>
      <c r="AY115" s="108"/>
      <c r="AZ115" s="107"/>
      <c r="BA115" s="107"/>
      <c r="BB115" s="107"/>
      <c r="BC115" s="108"/>
      <c r="BD115" s="108"/>
    </row>
  </sheetData>
  <sheetProtection sheet="1" formatCells="0" formatColumns="0" formatRows="0" insertRows="0" deleteRows="0" sort="0" autoFilter="0" pivotTables="0"/>
  <mergeCells count="76">
    <mergeCell ref="B22:H22"/>
    <mergeCell ref="I22:U22"/>
    <mergeCell ref="V22:AP22"/>
    <mergeCell ref="AR22:AW22"/>
    <mergeCell ref="B20:H20"/>
    <mergeCell ref="I20:U20"/>
    <mergeCell ref="V20:AP20"/>
    <mergeCell ref="AR20:AW20"/>
    <mergeCell ref="B21:H21"/>
    <mergeCell ref="I21:U21"/>
    <mergeCell ref="V21:AP21"/>
    <mergeCell ref="AR21:AW21"/>
    <mergeCell ref="B17:U17"/>
    <mergeCell ref="AY17:BD20"/>
    <mergeCell ref="B18:H18"/>
    <mergeCell ref="I18:U18"/>
    <mergeCell ref="V18:AP18"/>
    <mergeCell ref="AR18:AW18"/>
    <mergeCell ref="B19:H19"/>
    <mergeCell ref="I19:U19"/>
    <mergeCell ref="V19:AP19"/>
    <mergeCell ref="AR19:AW19"/>
    <mergeCell ref="B14:D14"/>
    <mergeCell ref="F14:H14"/>
    <mergeCell ref="I14:K14"/>
    <mergeCell ref="S14:U14"/>
    <mergeCell ref="AZ14:BB14"/>
    <mergeCell ref="B15:D15"/>
    <mergeCell ref="F15:H15"/>
    <mergeCell ref="I15:K15"/>
    <mergeCell ref="S15:U15"/>
    <mergeCell ref="AZ15:BB15"/>
    <mergeCell ref="B12:D12"/>
    <mergeCell ref="F12:H12"/>
    <mergeCell ref="I12:K12"/>
    <mergeCell ref="S12:U12"/>
    <mergeCell ref="AZ12:BB12"/>
    <mergeCell ref="B13:D13"/>
    <mergeCell ref="F13:H13"/>
    <mergeCell ref="I13:K13"/>
    <mergeCell ref="S13:U13"/>
    <mergeCell ref="AZ13:BB13"/>
    <mergeCell ref="B10:D10"/>
    <mergeCell ref="F10:H10"/>
    <mergeCell ref="I10:K10"/>
    <mergeCell ref="S10:U10"/>
    <mergeCell ref="AZ10:BB10"/>
    <mergeCell ref="B11:D11"/>
    <mergeCell ref="F11:H11"/>
    <mergeCell ref="I11:K11"/>
    <mergeCell ref="S11:U11"/>
    <mergeCell ref="AZ11:BB11"/>
    <mergeCell ref="B8:K8"/>
    <mergeCell ref="AY8:BD8"/>
    <mergeCell ref="B9:D9"/>
    <mergeCell ref="F9:H9"/>
    <mergeCell ref="I9:K9"/>
    <mergeCell ref="S9:U9"/>
    <mergeCell ref="AZ9:BB9"/>
    <mergeCell ref="AA4:AU4"/>
    <mergeCell ref="B6:C6"/>
    <mergeCell ref="D6:H6"/>
    <mergeCell ref="I6:K6"/>
    <mergeCell ref="L6:U6"/>
    <mergeCell ref="V6:Z6"/>
    <mergeCell ref="AA6:AX6"/>
    <mergeCell ref="B1:AU1"/>
    <mergeCell ref="AV1:AX4"/>
    <mergeCell ref="BB1:BD2"/>
    <mergeCell ref="B2:AU2"/>
    <mergeCell ref="B3:D3"/>
    <mergeCell ref="E3:Z3"/>
    <mergeCell ref="AA3:AU3"/>
    <mergeCell ref="BB3:BD4"/>
    <mergeCell ref="B4:D4"/>
    <mergeCell ref="E4:Z4"/>
  </mergeCells>
  <dataValidations count="7">
    <dataValidation type="list" allowBlank="1" showInputMessage="1" showErrorMessage="1" sqref="AY10:AY15 KU10:KU15 UQ10:UQ15 AEM10:AEM15 AOI10:AOI15 AYE10:AYE15 BIA10:BIA15 BRW10:BRW15 CBS10:CBS15 CLO10:CLO15 CVK10:CVK15 DFG10:DFG15 DPC10:DPC15 DYY10:DYY15 EIU10:EIU15 ESQ10:ESQ15 FCM10:FCM15 FMI10:FMI15 FWE10:FWE15 GGA10:GGA15 GPW10:GPW15 GZS10:GZS15 HJO10:HJO15 HTK10:HTK15 IDG10:IDG15 INC10:INC15 IWY10:IWY15 JGU10:JGU15 JQQ10:JQQ15 KAM10:KAM15 KKI10:KKI15 KUE10:KUE15 LEA10:LEA15 LNW10:LNW15 LXS10:LXS15 MHO10:MHO15 MRK10:MRK15 NBG10:NBG15 NLC10:NLC15 NUY10:NUY15 OEU10:OEU15 OOQ10:OOQ15 OYM10:OYM15 PII10:PII15 PSE10:PSE15 QCA10:QCA15 QLW10:QLW15 QVS10:QVS15 RFO10:RFO15 RPK10:RPK15 RZG10:RZG15 SJC10:SJC15 SSY10:SSY15 TCU10:TCU15 TMQ10:TMQ15 TWM10:TWM15 UGI10:UGI15 UQE10:UQE15 VAA10:VAA15 VJW10:VJW15 VTS10:VTS15 WDO10:WDO15 WNK10:WNK15 WXG10:WXG15 AY65546:AY65551 KU65546:KU65551 UQ65546:UQ65551 AEM65546:AEM65551 AOI65546:AOI65551 AYE65546:AYE65551 BIA65546:BIA65551 BRW65546:BRW65551 CBS65546:CBS65551 CLO65546:CLO65551 CVK65546:CVK65551 DFG65546:DFG65551 DPC65546:DPC65551 DYY65546:DYY65551 EIU65546:EIU65551 ESQ65546:ESQ65551 FCM65546:FCM65551 FMI65546:FMI65551 FWE65546:FWE65551 GGA65546:GGA65551 GPW65546:GPW65551 GZS65546:GZS65551 HJO65546:HJO65551 HTK65546:HTK65551 IDG65546:IDG65551 INC65546:INC65551 IWY65546:IWY65551 JGU65546:JGU65551 JQQ65546:JQQ65551 KAM65546:KAM65551 KKI65546:KKI65551 KUE65546:KUE65551 LEA65546:LEA65551 LNW65546:LNW65551 LXS65546:LXS65551 MHO65546:MHO65551 MRK65546:MRK65551 NBG65546:NBG65551 NLC65546:NLC65551 NUY65546:NUY65551 OEU65546:OEU65551 OOQ65546:OOQ65551 OYM65546:OYM65551 PII65546:PII65551 PSE65546:PSE65551 QCA65546:QCA65551 QLW65546:QLW65551 QVS65546:QVS65551 RFO65546:RFO65551 RPK65546:RPK65551 RZG65546:RZG65551 SJC65546:SJC65551 SSY65546:SSY65551 TCU65546:TCU65551 TMQ65546:TMQ65551 TWM65546:TWM65551 UGI65546:UGI65551 UQE65546:UQE65551 VAA65546:VAA65551 VJW65546:VJW65551 VTS65546:VTS65551 WDO65546:WDO65551 WNK65546:WNK65551 WXG65546:WXG65551 AY131082:AY131087 KU131082:KU131087 UQ131082:UQ131087 AEM131082:AEM131087 AOI131082:AOI131087 AYE131082:AYE131087 BIA131082:BIA131087 BRW131082:BRW131087 CBS131082:CBS131087 CLO131082:CLO131087 CVK131082:CVK131087 DFG131082:DFG131087 DPC131082:DPC131087 DYY131082:DYY131087 EIU131082:EIU131087 ESQ131082:ESQ131087 FCM131082:FCM131087 FMI131082:FMI131087 FWE131082:FWE131087 GGA131082:GGA131087 GPW131082:GPW131087 GZS131082:GZS131087 HJO131082:HJO131087 HTK131082:HTK131087 IDG131082:IDG131087 INC131082:INC131087 IWY131082:IWY131087 JGU131082:JGU131087 JQQ131082:JQQ131087 KAM131082:KAM131087 KKI131082:KKI131087 KUE131082:KUE131087 LEA131082:LEA131087 LNW131082:LNW131087 LXS131082:LXS131087 MHO131082:MHO131087 MRK131082:MRK131087 NBG131082:NBG131087 NLC131082:NLC131087 NUY131082:NUY131087 OEU131082:OEU131087 OOQ131082:OOQ131087 OYM131082:OYM131087 PII131082:PII131087 PSE131082:PSE131087 QCA131082:QCA131087 QLW131082:QLW131087 QVS131082:QVS131087 RFO131082:RFO131087 RPK131082:RPK131087 RZG131082:RZG131087 SJC131082:SJC131087 SSY131082:SSY131087 TCU131082:TCU131087 TMQ131082:TMQ131087 TWM131082:TWM131087 UGI131082:UGI131087 UQE131082:UQE131087 VAA131082:VAA131087 VJW131082:VJW131087 VTS131082:VTS131087 WDO131082:WDO131087 WNK131082:WNK131087 WXG131082:WXG131087 AY196618:AY196623 KU196618:KU196623 UQ196618:UQ196623 AEM196618:AEM196623 AOI196618:AOI196623 AYE196618:AYE196623 BIA196618:BIA196623 BRW196618:BRW196623 CBS196618:CBS196623 CLO196618:CLO196623 CVK196618:CVK196623 DFG196618:DFG196623 DPC196618:DPC196623 DYY196618:DYY196623 EIU196618:EIU196623 ESQ196618:ESQ196623 FCM196618:FCM196623 FMI196618:FMI196623 FWE196618:FWE196623 GGA196618:GGA196623 GPW196618:GPW196623 GZS196618:GZS196623 HJO196618:HJO196623 HTK196618:HTK196623 IDG196618:IDG196623 INC196618:INC196623 IWY196618:IWY196623 JGU196618:JGU196623 JQQ196618:JQQ196623 KAM196618:KAM196623 KKI196618:KKI196623 KUE196618:KUE196623 LEA196618:LEA196623 LNW196618:LNW196623 LXS196618:LXS196623 MHO196618:MHO196623 MRK196618:MRK196623 NBG196618:NBG196623 NLC196618:NLC196623 NUY196618:NUY196623 OEU196618:OEU196623 OOQ196618:OOQ196623 OYM196618:OYM196623 PII196618:PII196623 PSE196618:PSE196623 QCA196618:QCA196623 QLW196618:QLW196623 QVS196618:QVS196623 RFO196618:RFO196623 RPK196618:RPK196623 RZG196618:RZG196623 SJC196618:SJC196623 SSY196618:SSY196623 TCU196618:TCU196623 TMQ196618:TMQ196623 TWM196618:TWM196623 UGI196618:UGI196623 UQE196618:UQE196623 VAA196618:VAA196623 VJW196618:VJW196623 VTS196618:VTS196623 WDO196618:WDO196623 WNK196618:WNK196623 WXG196618:WXG196623 AY262154:AY262159 KU262154:KU262159 UQ262154:UQ262159 AEM262154:AEM262159 AOI262154:AOI262159 AYE262154:AYE262159 BIA262154:BIA262159 BRW262154:BRW262159 CBS262154:CBS262159 CLO262154:CLO262159 CVK262154:CVK262159 DFG262154:DFG262159 DPC262154:DPC262159 DYY262154:DYY262159 EIU262154:EIU262159 ESQ262154:ESQ262159 FCM262154:FCM262159 FMI262154:FMI262159 FWE262154:FWE262159 GGA262154:GGA262159 GPW262154:GPW262159 GZS262154:GZS262159 HJO262154:HJO262159 HTK262154:HTK262159 IDG262154:IDG262159 INC262154:INC262159 IWY262154:IWY262159 JGU262154:JGU262159 JQQ262154:JQQ262159 KAM262154:KAM262159 KKI262154:KKI262159 KUE262154:KUE262159 LEA262154:LEA262159 LNW262154:LNW262159 LXS262154:LXS262159 MHO262154:MHO262159 MRK262154:MRK262159 NBG262154:NBG262159 NLC262154:NLC262159 NUY262154:NUY262159 OEU262154:OEU262159 OOQ262154:OOQ262159 OYM262154:OYM262159 PII262154:PII262159 PSE262154:PSE262159 QCA262154:QCA262159 QLW262154:QLW262159 QVS262154:QVS262159 RFO262154:RFO262159 RPK262154:RPK262159 RZG262154:RZG262159 SJC262154:SJC262159 SSY262154:SSY262159 TCU262154:TCU262159 TMQ262154:TMQ262159 TWM262154:TWM262159 UGI262154:UGI262159 UQE262154:UQE262159 VAA262154:VAA262159 VJW262154:VJW262159 VTS262154:VTS262159 WDO262154:WDO262159 WNK262154:WNK262159 WXG262154:WXG262159 AY327690:AY327695 KU327690:KU327695 UQ327690:UQ327695 AEM327690:AEM327695 AOI327690:AOI327695 AYE327690:AYE327695 BIA327690:BIA327695 BRW327690:BRW327695 CBS327690:CBS327695 CLO327690:CLO327695 CVK327690:CVK327695 DFG327690:DFG327695 DPC327690:DPC327695 DYY327690:DYY327695 EIU327690:EIU327695 ESQ327690:ESQ327695 FCM327690:FCM327695 FMI327690:FMI327695 FWE327690:FWE327695 GGA327690:GGA327695 GPW327690:GPW327695 GZS327690:GZS327695 HJO327690:HJO327695 HTK327690:HTK327695 IDG327690:IDG327695 INC327690:INC327695 IWY327690:IWY327695 JGU327690:JGU327695 JQQ327690:JQQ327695 KAM327690:KAM327695 KKI327690:KKI327695 KUE327690:KUE327695 LEA327690:LEA327695 LNW327690:LNW327695 LXS327690:LXS327695 MHO327690:MHO327695 MRK327690:MRK327695 NBG327690:NBG327695 NLC327690:NLC327695 NUY327690:NUY327695 OEU327690:OEU327695 OOQ327690:OOQ327695 OYM327690:OYM327695 PII327690:PII327695 PSE327690:PSE327695 QCA327690:QCA327695 QLW327690:QLW327695 QVS327690:QVS327695 RFO327690:RFO327695 RPK327690:RPK327695 RZG327690:RZG327695 SJC327690:SJC327695 SSY327690:SSY327695 TCU327690:TCU327695 TMQ327690:TMQ327695 TWM327690:TWM327695 UGI327690:UGI327695 UQE327690:UQE327695 VAA327690:VAA327695 VJW327690:VJW327695 VTS327690:VTS327695 WDO327690:WDO327695 WNK327690:WNK327695 WXG327690:WXG327695 AY393226:AY393231 KU393226:KU393231 UQ393226:UQ393231 AEM393226:AEM393231 AOI393226:AOI393231 AYE393226:AYE393231 BIA393226:BIA393231 BRW393226:BRW393231 CBS393226:CBS393231 CLO393226:CLO393231 CVK393226:CVK393231 DFG393226:DFG393231 DPC393226:DPC393231 DYY393226:DYY393231 EIU393226:EIU393231 ESQ393226:ESQ393231 FCM393226:FCM393231 FMI393226:FMI393231 FWE393226:FWE393231 GGA393226:GGA393231 GPW393226:GPW393231 GZS393226:GZS393231 HJO393226:HJO393231 HTK393226:HTK393231 IDG393226:IDG393231 INC393226:INC393231 IWY393226:IWY393231 JGU393226:JGU393231 JQQ393226:JQQ393231 KAM393226:KAM393231 KKI393226:KKI393231 KUE393226:KUE393231 LEA393226:LEA393231 LNW393226:LNW393231 LXS393226:LXS393231 MHO393226:MHO393231 MRK393226:MRK393231 NBG393226:NBG393231 NLC393226:NLC393231 NUY393226:NUY393231 OEU393226:OEU393231 OOQ393226:OOQ393231 OYM393226:OYM393231 PII393226:PII393231 PSE393226:PSE393231 QCA393226:QCA393231 QLW393226:QLW393231 QVS393226:QVS393231 RFO393226:RFO393231 RPK393226:RPK393231 RZG393226:RZG393231 SJC393226:SJC393231 SSY393226:SSY393231 TCU393226:TCU393231 TMQ393226:TMQ393231 TWM393226:TWM393231 UGI393226:UGI393231 UQE393226:UQE393231 VAA393226:VAA393231 VJW393226:VJW393231 VTS393226:VTS393231 WDO393226:WDO393231 WNK393226:WNK393231 WXG393226:WXG393231 AY458762:AY458767 KU458762:KU458767 UQ458762:UQ458767 AEM458762:AEM458767 AOI458762:AOI458767 AYE458762:AYE458767 BIA458762:BIA458767 BRW458762:BRW458767 CBS458762:CBS458767 CLO458762:CLO458767 CVK458762:CVK458767 DFG458762:DFG458767 DPC458762:DPC458767 DYY458762:DYY458767 EIU458762:EIU458767 ESQ458762:ESQ458767 FCM458762:FCM458767 FMI458762:FMI458767 FWE458762:FWE458767 GGA458762:GGA458767 GPW458762:GPW458767 GZS458762:GZS458767 HJO458762:HJO458767 HTK458762:HTK458767 IDG458762:IDG458767 INC458762:INC458767 IWY458762:IWY458767 JGU458762:JGU458767 JQQ458762:JQQ458767 KAM458762:KAM458767 KKI458762:KKI458767 KUE458762:KUE458767 LEA458762:LEA458767 LNW458762:LNW458767 LXS458762:LXS458767 MHO458762:MHO458767 MRK458762:MRK458767 NBG458762:NBG458767 NLC458762:NLC458767 NUY458762:NUY458767 OEU458762:OEU458767 OOQ458762:OOQ458767 OYM458762:OYM458767 PII458762:PII458767 PSE458762:PSE458767 QCA458762:QCA458767 QLW458762:QLW458767 QVS458762:QVS458767 RFO458762:RFO458767 RPK458762:RPK458767 RZG458762:RZG458767 SJC458762:SJC458767 SSY458762:SSY458767 TCU458762:TCU458767 TMQ458762:TMQ458767 TWM458762:TWM458767 UGI458762:UGI458767 UQE458762:UQE458767 VAA458762:VAA458767 VJW458762:VJW458767 VTS458762:VTS458767 WDO458762:WDO458767 WNK458762:WNK458767 WXG458762:WXG458767 AY524298:AY524303 KU524298:KU524303 UQ524298:UQ524303 AEM524298:AEM524303 AOI524298:AOI524303 AYE524298:AYE524303 BIA524298:BIA524303 BRW524298:BRW524303 CBS524298:CBS524303 CLO524298:CLO524303 CVK524298:CVK524303 DFG524298:DFG524303 DPC524298:DPC524303 DYY524298:DYY524303 EIU524298:EIU524303 ESQ524298:ESQ524303 FCM524298:FCM524303 FMI524298:FMI524303 FWE524298:FWE524303 GGA524298:GGA524303 GPW524298:GPW524303 GZS524298:GZS524303 HJO524298:HJO524303 HTK524298:HTK524303 IDG524298:IDG524303 INC524298:INC524303 IWY524298:IWY524303 JGU524298:JGU524303 JQQ524298:JQQ524303 KAM524298:KAM524303 KKI524298:KKI524303 KUE524298:KUE524303 LEA524298:LEA524303 LNW524298:LNW524303 LXS524298:LXS524303 MHO524298:MHO524303 MRK524298:MRK524303 NBG524298:NBG524303 NLC524298:NLC524303 NUY524298:NUY524303 OEU524298:OEU524303 OOQ524298:OOQ524303 OYM524298:OYM524303 PII524298:PII524303 PSE524298:PSE524303 QCA524298:QCA524303 QLW524298:QLW524303 QVS524298:QVS524303 RFO524298:RFO524303 RPK524298:RPK524303 RZG524298:RZG524303 SJC524298:SJC524303 SSY524298:SSY524303 TCU524298:TCU524303 TMQ524298:TMQ524303 TWM524298:TWM524303 UGI524298:UGI524303 UQE524298:UQE524303 VAA524298:VAA524303 VJW524298:VJW524303 VTS524298:VTS524303 WDO524298:WDO524303 WNK524298:WNK524303 WXG524298:WXG524303 AY589834:AY589839 KU589834:KU589839 UQ589834:UQ589839 AEM589834:AEM589839 AOI589834:AOI589839 AYE589834:AYE589839 BIA589834:BIA589839 BRW589834:BRW589839 CBS589834:CBS589839 CLO589834:CLO589839 CVK589834:CVK589839 DFG589834:DFG589839 DPC589834:DPC589839 DYY589834:DYY589839 EIU589834:EIU589839 ESQ589834:ESQ589839 FCM589834:FCM589839 FMI589834:FMI589839 FWE589834:FWE589839 GGA589834:GGA589839 GPW589834:GPW589839 GZS589834:GZS589839 HJO589834:HJO589839 HTK589834:HTK589839 IDG589834:IDG589839 INC589834:INC589839 IWY589834:IWY589839 JGU589834:JGU589839 JQQ589834:JQQ589839 KAM589834:KAM589839 KKI589834:KKI589839 KUE589834:KUE589839 LEA589834:LEA589839 LNW589834:LNW589839 LXS589834:LXS589839 MHO589834:MHO589839 MRK589834:MRK589839 NBG589834:NBG589839 NLC589834:NLC589839 NUY589834:NUY589839 OEU589834:OEU589839 OOQ589834:OOQ589839 OYM589834:OYM589839 PII589834:PII589839 PSE589834:PSE589839 QCA589834:QCA589839 QLW589834:QLW589839 QVS589834:QVS589839 RFO589834:RFO589839 RPK589834:RPK589839 RZG589834:RZG589839 SJC589834:SJC589839 SSY589834:SSY589839 TCU589834:TCU589839 TMQ589834:TMQ589839 TWM589834:TWM589839 UGI589834:UGI589839 UQE589834:UQE589839 VAA589834:VAA589839 VJW589834:VJW589839 VTS589834:VTS589839 WDO589834:WDO589839 WNK589834:WNK589839 WXG589834:WXG589839 AY655370:AY655375 KU655370:KU655375 UQ655370:UQ655375 AEM655370:AEM655375 AOI655370:AOI655375 AYE655370:AYE655375 BIA655370:BIA655375 BRW655370:BRW655375 CBS655370:CBS655375 CLO655370:CLO655375 CVK655370:CVK655375 DFG655370:DFG655375 DPC655370:DPC655375 DYY655370:DYY655375 EIU655370:EIU655375 ESQ655370:ESQ655375 FCM655370:FCM655375 FMI655370:FMI655375 FWE655370:FWE655375 GGA655370:GGA655375 GPW655370:GPW655375 GZS655370:GZS655375 HJO655370:HJO655375 HTK655370:HTK655375 IDG655370:IDG655375 INC655370:INC655375 IWY655370:IWY655375 JGU655370:JGU655375 JQQ655370:JQQ655375 KAM655370:KAM655375 KKI655370:KKI655375 KUE655370:KUE655375 LEA655370:LEA655375 LNW655370:LNW655375 LXS655370:LXS655375 MHO655370:MHO655375 MRK655370:MRK655375 NBG655370:NBG655375 NLC655370:NLC655375 NUY655370:NUY655375 OEU655370:OEU655375 OOQ655370:OOQ655375 OYM655370:OYM655375 PII655370:PII655375 PSE655370:PSE655375 QCA655370:QCA655375 QLW655370:QLW655375 QVS655370:QVS655375 RFO655370:RFO655375 RPK655370:RPK655375 RZG655370:RZG655375 SJC655370:SJC655375 SSY655370:SSY655375 TCU655370:TCU655375 TMQ655370:TMQ655375 TWM655370:TWM655375 UGI655370:UGI655375 UQE655370:UQE655375 VAA655370:VAA655375 VJW655370:VJW655375 VTS655370:VTS655375 WDO655370:WDO655375 WNK655370:WNK655375 WXG655370:WXG655375 AY720906:AY720911 KU720906:KU720911 UQ720906:UQ720911 AEM720906:AEM720911 AOI720906:AOI720911 AYE720906:AYE720911 BIA720906:BIA720911 BRW720906:BRW720911 CBS720906:CBS720911 CLO720906:CLO720911 CVK720906:CVK720911 DFG720906:DFG720911 DPC720906:DPC720911 DYY720906:DYY720911 EIU720906:EIU720911 ESQ720906:ESQ720911 FCM720906:FCM720911 FMI720906:FMI720911 FWE720906:FWE720911 GGA720906:GGA720911 GPW720906:GPW720911 GZS720906:GZS720911 HJO720906:HJO720911 HTK720906:HTK720911 IDG720906:IDG720911 INC720906:INC720911 IWY720906:IWY720911 JGU720906:JGU720911 JQQ720906:JQQ720911 KAM720906:KAM720911 KKI720906:KKI720911 KUE720906:KUE720911 LEA720906:LEA720911 LNW720906:LNW720911 LXS720906:LXS720911 MHO720906:MHO720911 MRK720906:MRK720911 NBG720906:NBG720911 NLC720906:NLC720911 NUY720906:NUY720911 OEU720906:OEU720911 OOQ720906:OOQ720911 OYM720906:OYM720911 PII720906:PII720911 PSE720906:PSE720911 QCA720906:QCA720911 QLW720906:QLW720911 QVS720906:QVS720911 RFO720906:RFO720911 RPK720906:RPK720911 RZG720906:RZG720911 SJC720906:SJC720911 SSY720906:SSY720911 TCU720906:TCU720911 TMQ720906:TMQ720911 TWM720906:TWM720911 UGI720906:UGI720911 UQE720906:UQE720911 VAA720906:VAA720911 VJW720906:VJW720911 VTS720906:VTS720911 WDO720906:WDO720911 WNK720906:WNK720911 WXG720906:WXG720911 AY786442:AY786447 KU786442:KU786447 UQ786442:UQ786447 AEM786442:AEM786447 AOI786442:AOI786447 AYE786442:AYE786447 BIA786442:BIA786447 BRW786442:BRW786447 CBS786442:CBS786447 CLO786442:CLO786447 CVK786442:CVK786447 DFG786442:DFG786447 DPC786442:DPC786447 DYY786442:DYY786447 EIU786442:EIU786447 ESQ786442:ESQ786447 FCM786442:FCM786447 FMI786442:FMI786447 FWE786442:FWE786447 GGA786442:GGA786447 GPW786442:GPW786447 GZS786442:GZS786447 HJO786442:HJO786447 HTK786442:HTK786447 IDG786442:IDG786447 INC786442:INC786447 IWY786442:IWY786447 JGU786442:JGU786447 JQQ786442:JQQ786447 KAM786442:KAM786447 KKI786442:KKI786447 KUE786442:KUE786447 LEA786442:LEA786447 LNW786442:LNW786447 LXS786442:LXS786447 MHO786442:MHO786447 MRK786442:MRK786447 NBG786442:NBG786447 NLC786442:NLC786447 NUY786442:NUY786447 OEU786442:OEU786447 OOQ786442:OOQ786447 OYM786442:OYM786447 PII786442:PII786447 PSE786442:PSE786447 QCA786442:QCA786447 QLW786442:QLW786447 QVS786442:QVS786447 RFO786442:RFO786447 RPK786442:RPK786447 RZG786442:RZG786447 SJC786442:SJC786447 SSY786442:SSY786447 TCU786442:TCU786447 TMQ786442:TMQ786447 TWM786442:TWM786447 UGI786442:UGI786447 UQE786442:UQE786447 VAA786442:VAA786447 VJW786442:VJW786447 VTS786442:VTS786447 WDO786442:WDO786447 WNK786442:WNK786447 WXG786442:WXG786447 AY851978:AY851983 KU851978:KU851983 UQ851978:UQ851983 AEM851978:AEM851983 AOI851978:AOI851983 AYE851978:AYE851983 BIA851978:BIA851983 BRW851978:BRW851983 CBS851978:CBS851983 CLO851978:CLO851983 CVK851978:CVK851983 DFG851978:DFG851983 DPC851978:DPC851983 DYY851978:DYY851983 EIU851978:EIU851983 ESQ851978:ESQ851983 FCM851978:FCM851983 FMI851978:FMI851983 FWE851978:FWE851983 GGA851978:GGA851983 GPW851978:GPW851983 GZS851978:GZS851983 HJO851978:HJO851983 HTK851978:HTK851983 IDG851978:IDG851983 INC851978:INC851983 IWY851978:IWY851983 JGU851978:JGU851983 JQQ851978:JQQ851983 KAM851978:KAM851983 KKI851978:KKI851983 KUE851978:KUE851983 LEA851978:LEA851983 LNW851978:LNW851983 LXS851978:LXS851983 MHO851978:MHO851983 MRK851978:MRK851983 NBG851978:NBG851983 NLC851978:NLC851983 NUY851978:NUY851983 OEU851978:OEU851983 OOQ851978:OOQ851983 OYM851978:OYM851983 PII851978:PII851983 PSE851978:PSE851983 QCA851978:QCA851983 QLW851978:QLW851983 QVS851978:QVS851983 RFO851978:RFO851983 RPK851978:RPK851983 RZG851978:RZG851983 SJC851978:SJC851983 SSY851978:SSY851983 TCU851978:TCU851983 TMQ851978:TMQ851983 TWM851978:TWM851983 UGI851978:UGI851983 UQE851978:UQE851983 VAA851978:VAA851983 VJW851978:VJW851983 VTS851978:VTS851983 WDO851978:WDO851983 WNK851978:WNK851983 WXG851978:WXG851983 AY917514:AY917519 KU917514:KU917519 UQ917514:UQ917519 AEM917514:AEM917519 AOI917514:AOI917519 AYE917514:AYE917519 BIA917514:BIA917519 BRW917514:BRW917519 CBS917514:CBS917519 CLO917514:CLO917519 CVK917514:CVK917519 DFG917514:DFG917519 DPC917514:DPC917519 DYY917514:DYY917519 EIU917514:EIU917519 ESQ917514:ESQ917519 FCM917514:FCM917519 FMI917514:FMI917519 FWE917514:FWE917519 GGA917514:GGA917519 GPW917514:GPW917519 GZS917514:GZS917519 HJO917514:HJO917519 HTK917514:HTK917519 IDG917514:IDG917519 INC917514:INC917519 IWY917514:IWY917519 JGU917514:JGU917519 JQQ917514:JQQ917519 KAM917514:KAM917519 KKI917514:KKI917519 KUE917514:KUE917519 LEA917514:LEA917519 LNW917514:LNW917519 LXS917514:LXS917519 MHO917514:MHO917519 MRK917514:MRK917519 NBG917514:NBG917519 NLC917514:NLC917519 NUY917514:NUY917519 OEU917514:OEU917519 OOQ917514:OOQ917519 OYM917514:OYM917519 PII917514:PII917519 PSE917514:PSE917519 QCA917514:QCA917519 QLW917514:QLW917519 QVS917514:QVS917519 RFO917514:RFO917519 RPK917514:RPK917519 RZG917514:RZG917519 SJC917514:SJC917519 SSY917514:SSY917519 TCU917514:TCU917519 TMQ917514:TMQ917519 TWM917514:TWM917519 UGI917514:UGI917519 UQE917514:UQE917519 VAA917514:VAA917519 VJW917514:VJW917519 VTS917514:VTS917519 WDO917514:WDO917519 WNK917514:WNK917519 WXG917514:WXG917519 AY983050:AY983055 KU983050:KU983055 UQ983050:UQ983055 AEM983050:AEM983055 AOI983050:AOI983055 AYE983050:AYE983055 BIA983050:BIA983055 BRW983050:BRW983055 CBS983050:CBS983055 CLO983050:CLO983055 CVK983050:CVK983055 DFG983050:DFG983055 DPC983050:DPC983055 DYY983050:DYY983055 EIU983050:EIU983055 ESQ983050:ESQ983055 FCM983050:FCM983055 FMI983050:FMI983055 FWE983050:FWE983055 GGA983050:GGA983055 GPW983050:GPW983055 GZS983050:GZS983055 HJO983050:HJO983055 HTK983050:HTK983055 IDG983050:IDG983055 INC983050:INC983055 IWY983050:IWY983055 JGU983050:JGU983055 JQQ983050:JQQ983055 KAM983050:KAM983055 KKI983050:KKI983055 KUE983050:KUE983055 LEA983050:LEA983055 LNW983050:LNW983055 LXS983050:LXS983055 MHO983050:MHO983055 MRK983050:MRK983055 NBG983050:NBG983055 NLC983050:NLC983055 NUY983050:NUY983055 OEU983050:OEU983055 OOQ983050:OOQ983055 OYM983050:OYM983055 PII983050:PII983055 PSE983050:PSE983055 QCA983050:QCA983055 QLW983050:QLW983055 QVS983050:QVS983055 RFO983050:RFO983055 RPK983050:RPK983055 RZG983050:RZG983055 SJC983050:SJC983055 SSY983050:SSY983055 TCU983050:TCU983055 TMQ983050:TMQ983055 TWM983050:TWM983055 UGI983050:UGI983055 UQE983050:UQE983055 VAA983050:VAA983055 VJW983050:VJW983055 VTS983050:VTS983055 WDO983050:WDO983055 WNK983050:WNK983055 WXG983050:WXG983055">
      <formula1>Monitoreo</formula1>
    </dataValidation>
    <dataValidation type="list" allowBlank="1" showInputMessage="1" sqref="AV10:AV15 KR10:KR15 UN10:UN15 AEJ10:AEJ15 AOF10:AOF15 AYB10:AYB15 BHX10:BHX15 BRT10:BRT15 CBP10:CBP15 CLL10:CLL15 CVH10:CVH15 DFD10:DFD15 DOZ10:DOZ15 DYV10:DYV15 EIR10:EIR15 ESN10:ESN15 FCJ10:FCJ15 FMF10:FMF15 FWB10:FWB15 GFX10:GFX15 GPT10:GPT15 GZP10:GZP15 HJL10:HJL15 HTH10:HTH15 IDD10:IDD15 IMZ10:IMZ15 IWV10:IWV15 JGR10:JGR15 JQN10:JQN15 KAJ10:KAJ15 KKF10:KKF15 KUB10:KUB15 LDX10:LDX15 LNT10:LNT15 LXP10:LXP15 MHL10:MHL15 MRH10:MRH15 NBD10:NBD15 NKZ10:NKZ15 NUV10:NUV15 OER10:OER15 OON10:OON15 OYJ10:OYJ15 PIF10:PIF15 PSB10:PSB15 QBX10:QBX15 QLT10:QLT15 QVP10:QVP15 RFL10:RFL15 RPH10:RPH15 RZD10:RZD15 SIZ10:SIZ15 SSV10:SSV15 TCR10:TCR15 TMN10:TMN15 TWJ10:TWJ15 UGF10:UGF15 UQB10:UQB15 UZX10:UZX15 VJT10:VJT15 VTP10:VTP15 WDL10:WDL15 WNH10:WNH15 WXD10:WXD15 AV65546:AV65551 KR65546:KR65551 UN65546:UN65551 AEJ65546:AEJ65551 AOF65546:AOF65551 AYB65546:AYB65551 BHX65546:BHX65551 BRT65546:BRT65551 CBP65546:CBP65551 CLL65546:CLL65551 CVH65546:CVH65551 DFD65546:DFD65551 DOZ65546:DOZ65551 DYV65546:DYV65551 EIR65546:EIR65551 ESN65546:ESN65551 FCJ65546:FCJ65551 FMF65546:FMF65551 FWB65546:FWB65551 GFX65546:GFX65551 GPT65546:GPT65551 GZP65546:GZP65551 HJL65546:HJL65551 HTH65546:HTH65551 IDD65546:IDD65551 IMZ65546:IMZ65551 IWV65546:IWV65551 JGR65546:JGR65551 JQN65546:JQN65551 KAJ65546:KAJ65551 KKF65546:KKF65551 KUB65546:KUB65551 LDX65546:LDX65551 LNT65546:LNT65551 LXP65546:LXP65551 MHL65546:MHL65551 MRH65546:MRH65551 NBD65546:NBD65551 NKZ65546:NKZ65551 NUV65546:NUV65551 OER65546:OER65551 OON65546:OON65551 OYJ65546:OYJ65551 PIF65546:PIF65551 PSB65546:PSB65551 QBX65546:QBX65551 QLT65546:QLT65551 QVP65546:QVP65551 RFL65546:RFL65551 RPH65546:RPH65551 RZD65546:RZD65551 SIZ65546:SIZ65551 SSV65546:SSV65551 TCR65546:TCR65551 TMN65546:TMN65551 TWJ65546:TWJ65551 UGF65546:UGF65551 UQB65546:UQB65551 UZX65546:UZX65551 VJT65546:VJT65551 VTP65546:VTP65551 WDL65546:WDL65551 WNH65546:WNH65551 WXD65546:WXD65551 AV131082:AV131087 KR131082:KR131087 UN131082:UN131087 AEJ131082:AEJ131087 AOF131082:AOF131087 AYB131082:AYB131087 BHX131082:BHX131087 BRT131082:BRT131087 CBP131082:CBP131087 CLL131082:CLL131087 CVH131082:CVH131087 DFD131082:DFD131087 DOZ131082:DOZ131087 DYV131082:DYV131087 EIR131082:EIR131087 ESN131082:ESN131087 FCJ131082:FCJ131087 FMF131082:FMF131087 FWB131082:FWB131087 GFX131082:GFX131087 GPT131082:GPT131087 GZP131082:GZP131087 HJL131082:HJL131087 HTH131082:HTH131087 IDD131082:IDD131087 IMZ131082:IMZ131087 IWV131082:IWV131087 JGR131082:JGR131087 JQN131082:JQN131087 KAJ131082:KAJ131087 KKF131082:KKF131087 KUB131082:KUB131087 LDX131082:LDX131087 LNT131082:LNT131087 LXP131082:LXP131087 MHL131082:MHL131087 MRH131082:MRH131087 NBD131082:NBD131087 NKZ131082:NKZ131087 NUV131082:NUV131087 OER131082:OER131087 OON131082:OON131087 OYJ131082:OYJ131087 PIF131082:PIF131087 PSB131082:PSB131087 QBX131082:QBX131087 QLT131082:QLT131087 QVP131082:QVP131087 RFL131082:RFL131087 RPH131082:RPH131087 RZD131082:RZD131087 SIZ131082:SIZ131087 SSV131082:SSV131087 TCR131082:TCR131087 TMN131082:TMN131087 TWJ131082:TWJ131087 UGF131082:UGF131087 UQB131082:UQB131087 UZX131082:UZX131087 VJT131082:VJT131087 VTP131082:VTP131087 WDL131082:WDL131087 WNH131082:WNH131087 WXD131082:WXD131087 AV196618:AV196623 KR196618:KR196623 UN196618:UN196623 AEJ196618:AEJ196623 AOF196618:AOF196623 AYB196618:AYB196623 BHX196618:BHX196623 BRT196618:BRT196623 CBP196618:CBP196623 CLL196618:CLL196623 CVH196618:CVH196623 DFD196618:DFD196623 DOZ196618:DOZ196623 DYV196618:DYV196623 EIR196618:EIR196623 ESN196618:ESN196623 FCJ196618:FCJ196623 FMF196618:FMF196623 FWB196618:FWB196623 GFX196618:GFX196623 GPT196618:GPT196623 GZP196618:GZP196623 HJL196618:HJL196623 HTH196618:HTH196623 IDD196618:IDD196623 IMZ196618:IMZ196623 IWV196618:IWV196623 JGR196618:JGR196623 JQN196618:JQN196623 KAJ196618:KAJ196623 KKF196618:KKF196623 KUB196618:KUB196623 LDX196618:LDX196623 LNT196618:LNT196623 LXP196618:LXP196623 MHL196618:MHL196623 MRH196618:MRH196623 NBD196618:NBD196623 NKZ196618:NKZ196623 NUV196618:NUV196623 OER196618:OER196623 OON196618:OON196623 OYJ196618:OYJ196623 PIF196618:PIF196623 PSB196618:PSB196623 QBX196618:QBX196623 QLT196618:QLT196623 QVP196618:QVP196623 RFL196618:RFL196623 RPH196618:RPH196623 RZD196618:RZD196623 SIZ196618:SIZ196623 SSV196618:SSV196623 TCR196618:TCR196623 TMN196618:TMN196623 TWJ196618:TWJ196623 UGF196618:UGF196623 UQB196618:UQB196623 UZX196618:UZX196623 VJT196618:VJT196623 VTP196618:VTP196623 WDL196618:WDL196623 WNH196618:WNH196623 WXD196618:WXD196623 AV262154:AV262159 KR262154:KR262159 UN262154:UN262159 AEJ262154:AEJ262159 AOF262154:AOF262159 AYB262154:AYB262159 BHX262154:BHX262159 BRT262154:BRT262159 CBP262154:CBP262159 CLL262154:CLL262159 CVH262154:CVH262159 DFD262154:DFD262159 DOZ262154:DOZ262159 DYV262154:DYV262159 EIR262154:EIR262159 ESN262154:ESN262159 FCJ262154:FCJ262159 FMF262154:FMF262159 FWB262154:FWB262159 GFX262154:GFX262159 GPT262154:GPT262159 GZP262154:GZP262159 HJL262154:HJL262159 HTH262154:HTH262159 IDD262154:IDD262159 IMZ262154:IMZ262159 IWV262154:IWV262159 JGR262154:JGR262159 JQN262154:JQN262159 KAJ262154:KAJ262159 KKF262154:KKF262159 KUB262154:KUB262159 LDX262154:LDX262159 LNT262154:LNT262159 LXP262154:LXP262159 MHL262154:MHL262159 MRH262154:MRH262159 NBD262154:NBD262159 NKZ262154:NKZ262159 NUV262154:NUV262159 OER262154:OER262159 OON262154:OON262159 OYJ262154:OYJ262159 PIF262154:PIF262159 PSB262154:PSB262159 QBX262154:QBX262159 QLT262154:QLT262159 QVP262154:QVP262159 RFL262154:RFL262159 RPH262154:RPH262159 RZD262154:RZD262159 SIZ262154:SIZ262159 SSV262154:SSV262159 TCR262154:TCR262159 TMN262154:TMN262159 TWJ262154:TWJ262159 UGF262154:UGF262159 UQB262154:UQB262159 UZX262154:UZX262159 VJT262154:VJT262159 VTP262154:VTP262159 WDL262154:WDL262159 WNH262154:WNH262159 WXD262154:WXD262159 AV327690:AV327695 KR327690:KR327695 UN327690:UN327695 AEJ327690:AEJ327695 AOF327690:AOF327695 AYB327690:AYB327695 BHX327690:BHX327695 BRT327690:BRT327695 CBP327690:CBP327695 CLL327690:CLL327695 CVH327690:CVH327695 DFD327690:DFD327695 DOZ327690:DOZ327695 DYV327690:DYV327695 EIR327690:EIR327695 ESN327690:ESN327695 FCJ327690:FCJ327695 FMF327690:FMF327695 FWB327690:FWB327695 GFX327690:GFX327695 GPT327690:GPT327695 GZP327690:GZP327695 HJL327690:HJL327695 HTH327690:HTH327695 IDD327690:IDD327695 IMZ327690:IMZ327695 IWV327690:IWV327695 JGR327690:JGR327695 JQN327690:JQN327695 KAJ327690:KAJ327695 KKF327690:KKF327695 KUB327690:KUB327695 LDX327690:LDX327695 LNT327690:LNT327695 LXP327690:LXP327695 MHL327690:MHL327695 MRH327690:MRH327695 NBD327690:NBD327695 NKZ327690:NKZ327695 NUV327690:NUV327695 OER327690:OER327695 OON327690:OON327695 OYJ327690:OYJ327695 PIF327690:PIF327695 PSB327690:PSB327695 QBX327690:QBX327695 QLT327690:QLT327695 QVP327690:QVP327695 RFL327690:RFL327695 RPH327690:RPH327695 RZD327690:RZD327695 SIZ327690:SIZ327695 SSV327690:SSV327695 TCR327690:TCR327695 TMN327690:TMN327695 TWJ327690:TWJ327695 UGF327690:UGF327695 UQB327690:UQB327695 UZX327690:UZX327695 VJT327690:VJT327695 VTP327690:VTP327695 WDL327690:WDL327695 WNH327690:WNH327695 WXD327690:WXD327695 AV393226:AV393231 KR393226:KR393231 UN393226:UN393231 AEJ393226:AEJ393231 AOF393226:AOF393231 AYB393226:AYB393231 BHX393226:BHX393231 BRT393226:BRT393231 CBP393226:CBP393231 CLL393226:CLL393231 CVH393226:CVH393231 DFD393226:DFD393231 DOZ393226:DOZ393231 DYV393226:DYV393231 EIR393226:EIR393231 ESN393226:ESN393231 FCJ393226:FCJ393231 FMF393226:FMF393231 FWB393226:FWB393231 GFX393226:GFX393231 GPT393226:GPT393231 GZP393226:GZP393231 HJL393226:HJL393231 HTH393226:HTH393231 IDD393226:IDD393231 IMZ393226:IMZ393231 IWV393226:IWV393231 JGR393226:JGR393231 JQN393226:JQN393231 KAJ393226:KAJ393231 KKF393226:KKF393231 KUB393226:KUB393231 LDX393226:LDX393231 LNT393226:LNT393231 LXP393226:LXP393231 MHL393226:MHL393231 MRH393226:MRH393231 NBD393226:NBD393231 NKZ393226:NKZ393231 NUV393226:NUV393231 OER393226:OER393231 OON393226:OON393231 OYJ393226:OYJ393231 PIF393226:PIF393231 PSB393226:PSB393231 QBX393226:QBX393231 QLT393226:QLT393231 QVP393226:QVP393231 RFL393226:RFL393231 RPH393226:RPH393231 RZD393226:RZD393231 SIZ393226:SIZ393231 SSV393226:SSV393231 TCR393226:TCR393231 TMN393226:TMN393231 TWJ393226:TWJ393231 UGF393226:UGF393231 UQB393226:UQB393231 UZX393226:UZX393231 VJT393226:VJT393231 VTP393226:VTP393231 WDL393226:WDL393231 WNH393226:WNH393231 WXD393226:WXD393231 AV458762:AV458767 KR458762:KR458767 UN458762:UN458767 AEJ458762:AEJ458767 AOF458762:AOF458767 AYB458762:AYB458767 BHX458762:BHX458767 BRT458762:BRT458767 CBP458762:CBP458767 CLL458762:CLL458767 CVH458762:CVH458767 DFD458762:DFD458767 DOZ458762:DOZ458767 DYV458762:DYV458767 EIR458762:EIR458767 ESN458762:ESN458767 FCJ458762:FCJ458767 FMF458762:FMF458767 FWB458762:FWB458767 GFX458762:GFX458767 GPT458762:GPT458767 GZP458762:GZP458767 HJL458762:HJL458767 HTH458762:HTH458767 IDD458762:IDD458767 IMZ458762:IMZ458767 IWV458762:IWV458767 JGR458762:JGR458767 JQN458762:JQN458767 KAJ458762:KAJ458767 KKF458762:KKF458767 KUB458762:KUB458767 LDX458762:LDX458767 LNT458762:LNT458767 LXP458762:LXP458767 MHL458762:MHL458767 MRH458762:MRH458767 NBD458762:NBD458767 NKZ458762:NKZ458767 NUV458762:NUV458767 OER458762:OER458767 OON458762:OON458767 OYJ458762:OYJ458767 PIF458762:PIF458767 PSB458762:PSB458767 QBX458762:QBX458767 QLT458762:QLT458767 QVP458762:QVP458767 RFL458762:RFL458767 RPH458762:RPH458767 RZD458762:RZD458767 SIZ458762:SIZ458767 SSV458762:SSV458767 TCR458762:TCR458767 TMN458762:TMN458767 TWJ458762:TWJ458767 UGF458762:UGF458767 UQB458762:UQB458767 UZX458762:UZX458767 VJT458762:VJT458767 VTP458762:VTP458767 WDL458762:WDL458767 WNH458762:WNH458767 WXD458762:WXD458767 AV524298:AV524303 KR524298:KR524303 UN524298:UN524303 AEJ524298:AEJ524303 AOF524298:AOF524303 AYB524298:AYB524303 BHX524298:BHX524303 BRT524298:BRT524303 CBP524298:CBP524303 CLL524298:CLL524303 CVH524298:CVH524303 DFD524298:DFD524303 DOZ524298:DOZ524303 DYV524298:DYV524303 EIR524298:EIR524303 ESN524298:ESN524303 FCJ524298:FCJ524303 FMF524298:FMF524303 FWB524298:FWB524303 GFX524298:GFX524303 GPT524298:GPT524303 GZP524298:GZP524303 HJL524298:HJL524303 HTH524298:HTH524303 IDD524298:IDD524303 IMZ524298:IMZ524303 IWV524298:IWV524303 JGR524298:JGR524303 JQN524298:JQN524303 KAJ524298:KAJ524303 KKF524298:KKF524303 KUB524298:KUB524303 LDX524298:LDX524303 LNT524298:LNT524303 LXP524298:LXP524303 MHL524298:MHL524303 MRH524298:MRH524303 NBD524298:NBD524303 NKZ524298:NKZ524303 NUV524298:NUV524303 OER524298:OER524303 OON524298:OON524303 OYJ524298:OYJ524303 PIF524298:PIF524303 PSB524298:PSB524303 QBX524298:QBX524303 QLT524298:QLT524303 QVP524298:QVP524303 RFL524298:RFL524303 RPH524298:RPH524303 RZD524298:RZD524303 SIZ524298:SIZ524303 SSV524298:SSV524303 TCR524298:TCR524303 TMN524298:TMN524303 TWJ524298:TWJ524303 UGF524298:UGF524303 UQB524298:UQB524303 UZX524298:UZX524303 VJT524298:VJT524303 VTP524298:VTP524303 WDL524298:WDL524303 WNH524298:WNH524303 WXD524298:WXD524303 AV589834:AV589839 KR589834:KR589839 UN589834:UN589839 AEJ589834:AEJ589839 AOF589834:AOF589839 AYB589834:AYB589839 BHX589834:BHX589839 BRT589834:BRT589839 CBP589834:CBP589839 CLL589834:CLL589839 CVH589834:CVH589839 DFD589834:DFD589839 DOZ589834:DOZ589839 DYV589834:DYV589839 EIR589834:EIR589839 ESN589834:ESN589839 FCJ589834:FCJ589839 FMF589834:FMF589839 FWB589834:FWB589839 GFX589834:GFX589839 GPT589834:GPT589839 GZP589834:GZP589839 HJL589834:HJL589839 HTH589834:HTH589839 IDD589834:IDD589839 IMZ589834:IMZ589839 IWV589834:IWV589839 JGR589834:JGR589839 JQN589834:JQN589839 KAJ589834:KAJ589839 KKF589834:KKF589839 KUB589834:KUB589839 LDX589834:LDX589839 LNT589834:LNT589839 LXP589834:LXP589839 MHL589834:MHL589839 MRH589834:MRH589839 NBD589834:NBD589839 NKZ589834:NKZ589839 NUV589834:NUV589839 OER589834:OER589839 OON589834:OON589839 OYJ589834:OYJ589839 PIF589834:PIF589839 PSB589834:PSB589839 QBX589834:QBX589839 QLT589834:QLT589839 QVP589834:QVP589839 RFL589834:RFL589839 RPH589834:RPH589839 RZD589834:RZD589839 SIZ589834:SIZ589839 SSV589834:SSV589839 TCR589834:TCR589839 TMN589834:TMN589839 TWJ589834:TWJ589839 UGF589834:UGF589839 UQB589834:UQB589839 UZX589834:UZX589839 VJT589834:VJT589839 VTP589834:VTP589839 WDL589834:WDL589839 WNH589834:WNH589839 WXD589834:WXD589839 AV655370:AV655375 KR655370:KR655375 UN655370:UN655375 AEJ655370:AEJ655375 AOF655370:AOF655375 AYB655370:AYB655375 BHX655370:BHX655375 BRT655370:BRT655375 CBP655370:CBP655375 CLL655370:CLL655375 CVH655370:CVH655375 DFD655370:DFD655375 DOZ655370:DOZ655375 DYV655370:DYV655375 EIR655370:EIR655375 ESN655370:ESN655375 FCJ655370:FCJ655375 FMF655370:FMF655375 FWB655370:FWB655375 GFX655370:GFX655375 GPT655370:GPT655375 GZP655370:GZP655375 HJL655370:HJL655375 HTH655370:HTH655375 IDD655370:IDD655375 IMZ655370:IMZ655375 IWV655370:IWV655375 JGR655370:JGR655375 JQN655370:JQN655375 KAJ655370:KAJ655375 KKF655370:KKF655375 KUB655370:KUB655375 LDX655370:LDX655375 LNT655370:LNT655375 LXP655370:LXP655375 MHL655370:MHL655375 MRH655370:MRH655375 NBD655370:NBD655375 NKZ655370:NKZ655375 NUV655370:NUV655375 OER655370:OER655375 OON655370:OON655375 OYJ655370:OYJ655375 PIF655370:PIF655375 PSB655370:PSB655375 QBX655370:QBX655375 QLT655370:QLT655375 QVP655370:QVP655375 RFL655370:RFL655375 RPH655370:RPH655375 RZD655370:RZD655375 SIZ655370:SIZ655375 SSV655370:SSV655375 TCR655370:TCR655375 TMN655370:TMN655375 TWJ655370:TWJ655375 UGF655370:UGF655375 UQB655370:UQB655375 UZX655370:UZX655375 VJT655370:VJT655375 VTP655370:VTP655375 WDL655370:WDL655375 WNH655370:WNH655375 WXD655370:WXD655375 AV720906:AV720911 KR720906:KR720911 UN720906:UN720911 AEJ720906:AEJ720911 AOF720906:AOF720911 AYB720906:AYB720911 BHX720906:BHX720911 BRT720906:BRT720911 CBP720906:CBP720911 CLL720906:CLL720911 CVH720906:CVH720911 DFD720906:DFD720911 DOZ720906:DOZ720911 DYV720906:DYV720911 EIR720906:EIR720911 ESN720906:ESN720911 FCJ720906:FCJ720911 FMF720906:FMF720911 FWB720906:FWB720911 GFX720906:GFX720911 GPT720906:GPT720911 GZP720906:GZP720911 HJL720906:HJL720911 HTH720906:HTH720911 IDD720906:IDD720911 IMZ720906:IMZ720911 IWV720906:IWV720911 JGR720906:JGR720911 JQN720906:JQN720911 KAJ720906:KAJ720911 KKF720906:KKF720911 KUB720906:KUB720911 LDX720906:LDX720911 LNT720906:LNT720911 LXP720906:LXP720911 MHL720906:MHL720911 MRH720906:MRH720911 NBD720906:NBD720911 NKZ720906:NKZ720911 NUV720906:NUV720911 OER720906:OER720911 OON720906:OON720911 OYJ720906:OYJ720911 PIF720906:PIF720911 PSB720906:PSB720911 QBX720906:QBX720911 QLT720906:QLT720911 QVP720906:QVP720911 RFL720906:RFL720911 RPH720906:RPH720911 RZD720906:RZD720911 SIZ720906:SIZ720911 SSV720906:SSV720911 TCR720906:TCR720911 TMN720906:TMN720911 TWJ720906:TWJ720911 UGF720906:UGF720911 UQB720906:UQB720911 UZX720906:UZX720911 VJT720906:VJT720911 VTP720906:VTP720911 WDL720906:WDL720911 WNH720906:WNH720911 WXD720906:WXD720911 AV786442:AV786447 KR786442:KR786447 UN786442:UN786447 AEJ786442:AEJ786447 AOF786442:AOF786447 AYB786442:AYB786447 BHX786442:BHX786447 BRT786442:BRT786447 CBP786442:CBP786447 CLL786442:CLL786447 CVH786442:CVH786447 DFD786442:DFD786447 DOZ786442:DOZ786447 DYV786442:DYV786447 EIR786442:EIR786447 ESN786442:ESN786447 FCJ786442:FCJ786447 FMF786442:FMF786447 FWB786442:FWB786447 GFX786442:GFX786447 GPT786442:GPT786447 GZP786442:GZP786447 HJL786442:HJL786447 HTH786442:HTH786447 IDD786442:IDD786447 IMZ786442:IMZ786447 IWV786442:IWV786447 JGR786442:JGR786447 JQN786442:JQN786447 KAJ786442:KAJ786447 KKF786442:KKF786447 KUB786442:KUB786447 LDX786442:LDX786447 LNT786442:LNT786447 LXP786442:LXP786447 MHL786442:MHL786447 MRH786442:MRH786447 NBD786442:NBD786447 NKZ786442:NKZ786447 NUV786442:NUV786447 OER786442:OER786447 OON786442:OON786447 OYJ786442:OYJ786447 PIF786442:PIF786447 PSB786442:PSB786447 QBX786442:QBX786447 QLT786442:QLT786447 QVP786442:QVP786447 RFL786442:RFL786447 RPH786442:RPH786447 RZD786442:RZD786447 SIZ786442:SIZ786447 SSV786442:SSV786447 TCR786442:TCR786447 TMN786442:TMN786447 TWJ786442:TWJ786447 UGF786442:UGF786447 UQB786442:UQB786447 UZX786442:UZX786447 VJT786442:VJT786447 VTP786442:VTP786447 WDL786442:WDL786447 WNH786442:WNH786447 WXD786442:WXD786447 AV851978:AV851983 KR851978:KR851983 UN851978:UN851983 AEJ851978:AEJ851983 AOF851978:AOF851983 AYB851978:AYB851983 BHX851978:BHX851983 BRT851978:BRT851983 CBP851978:CBP851983 CLL851978:CLL851983 CVH851978:CVH851983 DFD851978:DFD851983 DOZ851978:DOZ851983 DYV851978:DYV851983 EIR851978:EIR851983 ESN851978:ESN851983 FCJ851978:FCJ851983 FMF851978:FMF851983 FWB851978:FWB851983 GFX851978:GFX851983 GPT851978:GPT851983 GZP851978:GZP851983 HJL851978:HJL851983 HTH851978:HTH851983 IDD851978:IDD851983 IMZ851978:IMZ851983 IWV851978:IWV851983 JGR851978:JGR851983 JQN851978:JQN851983 KAJ851978:KAJ851983 KKF851978:KKF851983 KUB851978:KUB851983 LDX851978:LDX851983 LNT851978:LNT851983 LXP851978:LXP851983 MHL851978:MHL851983 MRH851978:MRH851983 NBD851978:NBD851983 NKZ851978:NKZ851983 NUV851978:NUV851983 OER851978:OER851983 OON851978:OON851983 OYJ851978:OYJ851983 PIF851978:PIF851983 PSB851978:PSB851983 QBX851978:QBX851983 QLT851978:QLT851983 QVP851978:QVP851983 RFL851978:RFL851983 RPH851978:RPH851983 RZD851978:RZD851983 SIZ851978:SIZ851983 SSV851978:SSV851983 TCR851978:TCR851983 TMN851978:TMN851983 TWJ851978:TWJ851983 UGF851978:UGF851983 UQB851978:UQB851983 UZX851978:UZX851983 VJT851978:VJT851983 VTP851978:VTP851983 WDL851978:WDL851983 WNH851978:WNH851983 WXD851978:WXD851983 AV917514:AV917519 KR917514:KR917519 UN917514:UN917519 AEJ917514:AEJ917519 AOF917514:AOF917519 AYB917514:AYB917519 BHX917514:BHX917519 BRT917514:BRT917519 CBP917514:CBP917519 CLL917514:CLL917519 CVH917514:CVH917519 DFD917514:DFD917519 DOZ917514:DOZ917519 DYV917514:DYV917519 EIR917514:EIR917519 ESN917514:ESN917519 FCJ917514:FCJ917519 FMF917514:FMF917519 FWB917514:FWB917519 GFX917514:GFX917519 GPT917514:GPT917519 GZP917514:GZP917519 HJL917514:HJL917519 HTH917514:HTH917519 IDD917514:IDD917519 IMZ917514:IMZ917519 IWV917514:IWV917519 JGR917514:JGR917519 JQN917514:JQN917519 KAJ917514:KAJ917519 KKF917514:KKF917519 KUB917514:KUB917519 LDX917514:LDX917519 LNT917514:LNT917519 LXP917514:LXP917519 MHL917514:MHL917519 MRH917514:MRH917519 NBD917514:NBD917519 NKZ917514:NKZ917519 NUV917514:NUV917519 OER917514:OER917519 OON917514:OON917519 OYJ917514:OYJ917519 PIF917514:PIF917519 PSB917514:PSB917519 QBX917514:QBX917519 QLT917514:QLT917519 QVP917514:QVP917519 RFL917514:RFL917519 RPH917514:RPH917519 RZD917514:RZD917519 SIZ917514:SIZ917519 SSV917514:SSV917519 TCR917514:TCR917519 TMN917514:TMN917519 TWJ917514:TWJ917519 UGF917514:UGF917519 UQB917514:UQB917519 UZX917514:UZX917519 VJT917514:VJT917519 VTP917514:VTP917519 WDL917514:WDL917519 WNH917514:WNH917519 WXD917514:WXD917519 AV983050:AV983055 KR983050:KR983055 UN983050:UN983055 AEJ983050:AEJ983055 AOF983050:AOF983055 AYB983050:AYB983055 BHX983050:BHX983055 BRT983050:BRT983055 CBP983050:CBP983055 CLL983050:CLL983055 CVH983050:CVH983055 DFD983050:DFD983055 DOZ983050:DOZ983055 DYV983050:DYV983055 EIR983050:EIR983055 ESN983050:ESN983055 FCJ983050:FCJ983055 FMF983050:FMF983055 FWB983050:FWB983055 GFX983050:GFX983055 GPT983050:GPT983055 GZP983050:GZP983055 HJL983050:HJL983055 HTH983050:HTH983055 IDD983050:IDD983055 IMZ983050:IMZ983055 IWV983050:IWV983055 JGR983050:JGR983055 JQN983050:JQN983055 KAJ983050:KAJ983055 KKF983050:KKF983055 KUB983050:KUB983055 LDX983050:LDX983055 LNT983050:LNT983055 LXP983050:LXP983055 MHL983050:MHL983055 MRH983050:MRH983055 NBD983050:NBD983055 NKZ983050:NKZ983055 NUV983050:NUV983055 OER983050:OER983055 OON983050:OON983055 OYJ983050:OYJ983055 PIF983050:PIF983055 PSB983050:PSB983055 QBX983050:QBX983055 QLT983050:QLT983055 QVP983050:QVP983055 RFL983050:RFL983055 RPH983050:RPH983055 RZD983050:RZD983055 SIZ983050:SIZ983055 SSV983050:SSV983055 TCR983050:TCR983055 TMN983050:TMN983055 TWJ983050:TWJ983055 UGF983050:UGF983055 UQB983050:UQB983055 UZX983050:UZX983055 VJT983050:VJT983055 VTP983050:VTP983055 WDL983050:WDL983055 WNH983050:WNH983055 WXD983050:WXD983055">
      <formula1>Periodo</formula1>
    </dataValidation>
    <dataValidation type="list" showInputMessage="1" showErrorMessage="1" sqref="V10:AF15 JR10:KB15 TN10:TX15 ADJ10:ADT15 ANF10:ANP15 AXB10:AXL15 BGX10:BHH15 BQT10:BRD15 CAP10:CAZ15 CKL10:CKV15 CUH10:CUR15 DED10:DEN15 DNZ10:DOJ15 DXV10:DYF15 EHR10:EIB15 ERN10:ERX15 FBJ10:FBT15 FLF10:FLP15 FVB10:FVL15 GEX10:GFH15 GOT10:GPD15 GYP10:GYZ15 HIL10:HIV15 HSH10:HSR15 ICD10:ICN15 ILZ10:IMJ15 IVV10:IWF15 JFR10:JGB15 JPN10:JPX15 JZJ10:JZT15 KJF10:KJP15 KTB10:KTL15 LCX10:LDH15 LMT10:LND15 LWP10:LWZ15 MGL10:MGV15 MQH10:MQR15 NAD10:NAN15 NJZ10:NKJ15 NTV10:NUF15 ODR10:OEB15 ONN10:ONX15 OXJ10:OXT15 PHF10:PHP15 PRB10:PRL15 QAX10:QBH15 QKT10:QLD15 QUP10:QUZ15 REL10:REV15 ROH10:ROR15 RYD10:RYN15 SHZ10:SIJ15 SRV10:SSF15 TBR10:TCB15 TLN10:TLX15 TVJ10:TVT15 UFF10:UFP15 UPB10:UPL15 UYX10:UZH15 VIT10:VJD15 VSP10:VSZ15 WCL10:WCV15 WMH10:WMR15 WWD10:WWN15 V65546:AF65551 JR65546:KB65551 TN65546:TX65551 ADJ65546:ADT65551 ANF65546:ANP65551 AXB65546:AXL65551 BGX65546:BHH65551 BQT65546:BRD65551 CAP65546:CAZ65551 CKL65546:CKV65551 CUH65546:CUR65551 DED65546:DEN65551 DNZ65546:DOJ65551 DXV65546:DYF65551 EHR65546:EIB65551 ERN65546:ERX65551 FBJ65546:FBT65551 FLF65546:FLP65551 FVB65546:FVL65551 GEX65546:GFH65551 GOT65546:GPD65551 GYP65546:GYZ65551 HIL65546:HIV65551 HSH65546:HSR65551 ICD65546:ICN65551 ILZ65546:IMJ65551 IVV65546:IWF65551 JFR65546:JGB65551 JPN65546:JPX65551 JZJ65546:JZT65551 KJF65546:KJP65551 KTB65546:KTL65551 LCX65546:LDH65551 LMT65546:LND65551 LWP65546:LWZ65551 MGL65546:MGV65551 MQH65546:MQR65551 NAD65546:NAN65551 NJZ65546:NKJ65551 NTV65546:NUF65551 ODR65546:OEB65551 ONN65546:ONX65551 OXJ65546:OXT65551 PHF65546:PHP65551 PRB65546:PRL65551 QAX65546:QBH65551 QKT65546:QLD65551 QUP65546:QUZ65551 REL65546:REV65551 ROH65546:ROR65551 RYD65546:RYN65551 SHZ65546:SIJ65551 SRV65546:SSF65551 TBR65546:TCB65551 TLN65546:TLX65551 TVJ65546:TVT65551 UFF65546:UFP65551 UPB65546:UPL65551 UYX65546:UZH65551 VIT65546:VJD65551 VSP65546:VSZ65551 WCL65546:WCV65551 WMH65546:WMR65551 WWD65546:WWN65551 V131082:AF131087 JR131082:KB131087 TN131082:TX131087 ADJ131082:ADT131087 ANF131082:ANP131087 AXB131082:AXL131087 BGX131082:BHH131087 BQT131082:BRD131087 CAP131082:CAZ131087 CKL131082:CKV131087 CUH131082:CUR131087 DED131082:DEN131087 DNZ131082:DOJ131087 DXV131082:DYF131087 EHR131082:EIB131087 ERN131082:ERX131087 FBJ131082:FBT131087 FLF131082:FLP131087 FVB131082:FVL131087 GEX131082:GFH131087 GOT131082:GPD131087 GYP131082:GYZ131087 HIL131082:HIV131087 HSH131082:HSR131087 ICD131082:ICN131087 ILZ131082:IMJ131087 IVV131082:IWF131087 JFR131082:JGB131087 JPN131082:JPX131087 JZJ131082:JZT131087 KJF131082:KJP131087 KTB131082:KTL131087 LCX131082:LDH131087 LMT131082:LND131087 LWP131082:LWZ131087 MGL131082:MGV131087 MQH131082:MQR131087 NAD131082:NAN131087 NJZ131082:NKJ131087 NTV131082:NUF131087 ODR131082:OEB131087 ONN131082:ONX131087 OXJ131082:OXT131087 PHF131082:PHP131087 PRB131082:PRL131087 QAX131082:QBH131087 QKT131082:QLD131087 QUP131082:QUZ131087 REL131082:REV131087 ROH131082:ROR131087 RYD131082:RYN131087 SHZ131082:SIJ131087 SRV131082:SSF131087 TBR131082:TCB131087 TLN131082:TLX131087 TVJ131082:TVT131087 UFF131082:UFP131087 UPB131082:UPL131087 UYX131082:UZH131087 VIT131082:VJD131087 VSP131082:VSZ131087 WCL131082:WCV131087 WMH131082:WMR131087 WWD131082:WWN131087 V196618:AF196623 JR196618:KB196623 TN196618:TX196623 ADJ196618:ADT196623 ANF196618:ANP196623 AXB196618:AXL196623 BGX196618:BHH196623 BQT196618:BRD196623 CAP196618:CAZ196623 CKL196618:CKV196623 CUH196618:CUR196623 DED196618:DEN196623 DNZ196618:DOJ196623 DXV196618:DYF196623 EHR196618:EIB196623 ERN196618:ERX196623 FBJ196618:FBT196623 FLF196618:FLP196623 FVB196618:FVL196623 GEX196618:GFH196623 GOT196618:GPD196623 GYP196618:GYZ196623 HIL196618:HIV196623 HSH196618:HSR196623 ICD196618:ICN196623 ILZ196618:IMJ196623 IVV196618:IWF196623 JFR196618:JGB196623 JPN196618:JPX196623 JZJ196618:JZT196623 KJF196618:KJP196623 KTB196618:KTL196623 LCX196618:LDH196623 LMT196618:LND196623 LWP196618:LWZ196623 MGL196618:MGV196623 MQH196618:MQR196623 NAD196618:NAN196623 NJZ196618:NKJ196623 NTV196618:NUF196623 ODR196618:OEB196623 ONN196618:ONX196623 OXJ196618:OXT196623 PHF196618:PHP196623 PRB196618:PRL196623 QAX196618:QBH196623 QKT196618:QLD196623 QUP196618:QUZ196623 REL196618:REV196623 ROH196618:ROR196623 RYD196618:RYN196623 SHZ196618:SIJ196623 SRV196618:SSF196623 TBR196618:TCB196623 TLN196618:TLX196623 TVJ196618:TVT196623 UFF196618:UFP196623 UPB196618:UPL196623 UYX196618:UZH196623 VIT196618:VJD196623 VSP196618:VSZ196623 WCL196618:WCV196623 WMH196618:WMR196623 WWD196618:WWN196623 V262154:AF262159 JR262154:KB262159 TN262154:TX262159 ADJ262154:ADT262159 ANF262154:ANP262159 AXB262154:AXL262159 BGX262154:BHH262159 BQT262154:BRD262159 CAP262154:CAZ262159 CKL262154:CKV262159 CUH262154:CUR262159 DED262154:DEN262159 DNZ262154:DOJ262159 DXV262154:DYF262159 EHR262154:EIB262159 ERN262154:ERX262159 FBJ262154:FBT262159 FLF262154:FLP262159 FVB262154:FVL262159 GEX262154:GFH262159 GOT262154:GPD262159 GYP262154:GYZ262159 HIL262154:HIV262159 HSH262154:HSR262159 ICD262154:ICN262159 ILZ262154:IMJ262159 IVV262154:IWF262159 JFR262154:JGB262159 JPN262154:JPX262159 JZJ262154:JZT262159 KJF262154:KJP262159 KTB262154:KTL262159 LCX262154:LDH262159 LMT262154:LND262159 LWP262154:LWZ262159 MGL262154:MGV262159 MQH262154:MQR262159 NAD262154:NAN262159 NJZ262154:NKJ262159 NTV262154:NUF262159 ODR262154:OEB262159 ONN262154:ONX262159 OXJ262154:OXT262159 PHF262154:PHP262159 PRB262154:PRL262159 QAX262154:QBH262159 QKT262154:QLD262159 QUP262154:QUZ262159 REL262154:REV262159 ROH262154:ROR262159 RYD262154:RYN262159 SHZ262154:SIJ262159 SRV262154:SSF262159 TBR262154:TCB262159 TLN262154:TLX262159 TVJ262154:TVT262159 UFF262154:UFP262159 UPB262154:UPL262159 UYX262154:UZH262159 VIT262154:VJD262159 VSP262154:VSZ262159 WCL262154:WCV262159 WMH262154:WMR262159 WWD262154:WWN262159 V327690:AF327695 JR327690:KB327695 TN327690:TX327695 ADJ327690:ADT327695 ANF327690:ANP327695 AXB327690:AXL327695 BGX327690:BHH327695 BQT327690:BRD327695 CAP327690:CAZ327695 CKL327690:CKV327695 CUH327690:CUR327695 DED327690:DEN327695 DNZ327690:DOJ327695 DXV327690:DYF327695 EHR327690:EIB327695 ERN327690:ERX327695 FBJ327690:FBT327695 FLF327690:FLP327695 FVB327690:FVL327695 GEX327690:GFH327695 GOT327690:GPD327695 GYP327690:GYZ327695 HIL327690:HIV327695 HSH327690:HSR327695 ICD327690:ICN327695 ILZ327690:IMJ327695 IVV327690:IWF327695 JFR327690:JGB327695 JPN327690:JPX327695 JZJ327690:JZT327695 KJF327690:KJP327695 KTB327690:KTL327695 LCX327690:LDH327695 LMT327690:LND327695 LWP327690:LWZ327695 MGL327690:MGV327695 MQH327690:MQR327695 NAD327690:NAN327695 NJZ327690:NKJ327695 NTV327690:NUF327695 ODR327690:OEB327695 ONN327690:ONX327695 OXJ327690:OXT327695 PHF327690:PHP327695 PRB327690:PRL327695 QAX327690:QBH327695 QKT327690:QLD327695 QUP327690:QUZ327695 REL327690:REV327695 ROH327690:ROR327695 RYD327690:RYN327695 SHZ327690:SIJ327695 SRV327690:SSF327695 TBR327690:TCB327695 TLN327690:TLX327695 TVJ327690:TVT327695 UFF327690:UFP327695 UPB327690:UPL327695 UYX327690:UZH327695 VIT327690:VJD327695 VSP327690:VSZ327695 WCL327690:WCV327695 WMH327690:WMR327695 WWD327690:WWN327695 V393226:AF393231 JR393226:KB393231 TN393226:TX393231 ADJ393226:ADT393231 ANF393226:ANP393231 AXB393226:AXL393231 BGX393226:BHH393231 BQT393226:BRD393231 CAP393226:CAZ393231 CKL393226:CKV393231 CUH393226:CUR393231 DED393226:DEN393231 DNZ393226:DOJ393231 DXV393226:DYF393231 EHR393226:EIB393231 ERN393226:ERX393231 FBJ393226:FBT393231 FLF393226:FLP393231 FVB393226:FVL393231 GEX393226:GFH393231 GOT393226:GPD393231 GYP393226:GYZ393231 HIL393226:HIV393231 HSH393226:HSR393231 ICD393226:ICN393231 ILZ393226:IMJ393231 IVV393226:IWF393231 JFR393226:JGB393231 JPN393226:JPX393231 JZJ393226:JZT393231 KJF393226:KJP393231 KTB393226:KTL393231 LCX393226:LDH393231 LMT393226:LND393231 LWP393226:LWZ393231 MGL393226:MGV393231 MQH393226:MQR393231 NAD393226:NAN393231 NJZ393226:NKJ393231 NTV393226:NUF393231 ODR393226:OEB393231 ONN393226:ONX393231 OXJ393226:OXT393231 PHF393226:PHP393231 PRB393226:PRL393231 QAX393226:QBH393231 QKT393226:QLD393231 QUP393226:QUZ393231 REL393226:REV393231 ROH393226:ROR393231 RYD393226:RYN393231 SHZ393226:SIJ393231 SRV393226:SSF393231 TBR393226:TCB393231 TLN393226:TLX393231 TVJ393226:TVT393231 UFF393226:UFP393231 UPB393226:UPL393231 UYX393226:UZH393231 VIT393226:VJD393231 VSP393226:VSZ393231 WCL393226:WCV393231 WMH393226:WMR393231 WWD393226:WWN393231 V458762:AF458767 JR458762:KB458767 TN458762:TX458767 ADJ458762:ADT458767 ANF458762:ANP458767 AXB458762:AXL458767 BGX458762:BHH458767 BQT458762:BRD458767 CAP458762:CAZ458767 CKL458762:CKV458767 CUH458762:CUR458767 DED458762:DEN458767 DNZ458762:DOJ458767 DXV458762:DYF458767 EHR458762:EIB458767 ERN458762:ERX458767 FBJ458762:FBT458767 FLF458762:FLP458767 FVB458762:FVL458767 GEX458762:GFH458767 GOT458762:GPD458767 GYP458762:GYZ458767 HIL458762:HIV458767 HSH458762:HSR458767 ICD458762:ICN458767 ILZ458762:IMJ458767 IVV458762:IWF458767 JFR458762:JGB458767 JPN458762:JPX458767 JZJ458762:JZT458767 KJF458762:KJP458767 KTB458762:KTL458767 LCX458762:LDH458767 LMT458762:LND458767 LWP458762:LWZ458767 MGL458762:MGV458767 MQH458762:MQR458767 NAD458762:NAN458767 NJZ458762:NKJ458767 NTV458762:NUF458767 ODR458762:OEB458767 ONN458762:ONX458767 OXJ458762:OXT458767 PHF458762:PHP458767 PRB458762:PRL458767 QAX458762:QBH458767 QKT458762:QLD458767 QUP458762:QUZ458767 REL458762:REV458767 ROH458762:ROR458767 RYD458762:RYN458767 SHZ458762:SIJ458767 SRV458762:SSF458767 TBR458762:TCB458767 TLN458762:TLX458767 TVJ458762:TVT458767 UFF458762:UFP458767 UPB458762:UPL458767 UYX458762:UZH458767 VIT458762:VJD458767 VSP458762:VSZ458767 WCL458762:WCV458767 WMH458762:WMR458767 WWD458762:WWN458767 V524298:AF524303 JR524298:KB524303 TN524298:TX524303 ADJ524298:ADT524303 ANF524298:ANP524303 AXB524298:AXL524303 BGX524298:BHH524303 BQT524298:BRD524303 CAP524298:CAZ524303 CKL524298:CKV524303 CUH524298:CUR524303 DED524298:DEN524303 DNZ524298:DOJ524303 DXV524298:DYF524303 EHR524298:EIB524303 ERN524298:ERX524303 FBJ524298:FBT524303 FLF524298:FLP524303 FVB524298:FVL524303 GEX524298:GFH524303 GOT524298:GPD524303 GYP524298:GYZ524303 HIL524298:HIV524303 HSH524298:HSR524303 ICD524298:ICN524303 ILZ524298:IMJ524303 IVV524298:IWF524303 JFR524298:JGB524303 JPN524298:JPX524303 JZJ524298:JZT524303 KJF524298:KJP524303 KTB524298:KTL524303 LCX524298:LDH524303 LMT524298:LND524303 LWP524298:LWZ524303 MGL524298:MGV524303 MQH524298:MQR524303 NAD524298:NAN524303 NJZ524298:NKJ524303 NTV524298:NUF524303 ODR524298:OEB524303 ONN524298:ONX524303 OXJ524298:OXT524303 PHF524298:PHP524303 PRB524298:PRL524303 QAX524298:QBH524303 QKT524298:QLD524303 QUP524298:QUZ524303 REL524298:REV524303 ROH524298:ROR524303 RYD524298:RYN524303 SHZ524298:SIJ524303 SRV524298:SSF524303 TBR524298:TCB524303 TLN524298:TLX524303 TVJ524298:TVT524303 UFF524298:UFP524303 UPB524298:UPL524303 UYX524298:UZH524303 VIT524298:VJD524303 VSP524298:VSZ524303 WCL524298:WCV524303 WMH524298:WMR524303 WWD524298:WWN524303 V589834:AF589839 JR589834:KB589839 TN589834:TX589839 ADJ589834:ADT589839 ANF589834:ANP589839 AXB589834:AXL589839 BGX589834:BHH589839 BQT589834:BRD589839 CAP589834:CAZ589839 CKL589834:CKV589839 CUH589834:CUR589839 DED589834:DEN589839 DNZ589834:DOJ589839 DXV589834:DYF589839 EHR589834:EIB589839 ERN589834:ERX589839 FBJ589834:FBT589839 FLF589834:FLP589839 FVB589834:FVL589839 GEX589834:GFH589839 GOT589834:GPD589839 GYP589834:GYZ589839 HIL589834:HIV589839 HSH589834:HSR589839 ICD589834:ICN589839 ILZ589834:IMJ589839 IVV589834:IWF589839 JFR589834:JGB589839 JPN589834:JPX589839 JZJ589834:JZT589839 KJF589834:KJP589839 KTB589834:KTL589839 LCX589834:LDH589839 LMT589834:LND589839 LWP589834:LWZ589839 MGL589834:MGV589839 MQH589834:MQR589839 NAD589834:NAN589839 NJZ589834:NKJ589839 NTV589834:NUF589839 ODR589834:OEB589839 ONN589834:ONX589839 OXJ589834:OXT589839 PHF589834:PHP589839 PRB589834:PRL589839 QAX589834:QBH589839 QKT589834:QLD589839 QUP589834:QUZ589839 REL589834:REV589839 ROH589834:ROR589839 RYD589834:RYN589839 SHZ589834:SIJ589839 SRV589834:SSF589839 TBR589834:TCB589839 TLN589834:TLX589839 TVJ589834:TVT589839 UFF589834:UFP589839 UPB589834:UPL589839 UYX589834:UZH589839 VIT589834:VJD589839 VSP589834:VSZ589839 WCL589834:WCV589839 WMH589834:WMR589839 WWD589834:WWN589839 V655370:AF655375 JR655370:KB655375 TN655370:TX655375 ADJ655370:ADT655375 ANF655370:ANP655375 AXB655370:AXL655375 BGX655370:BHH655375 BQT655370:BRD655375 CAP655370:CAZ655375 CKL655370:CKV655375 CUH655370:CUR655375 DED655370:DEN655375 DNZ655370:DOJ655375 DXV655370:DYF655375 EHR655370:EIB655375 ERN655370:ERX655375 FBJ655370:FBT655375 FLF655370:FLP655375 FVB655370:FVL655375 GEX655370:GFH655375 GOT655370:GPD655375 GYP655370:GYZ655375 HIL655370:HIV655375 HSH655370:HSR655375 ICD655370:ICN655375 ILZ655370:IMJ655375 IVV655370:IWF655375 JFR655370:JGB655375 JPN655370:JPX655375 JZJ655370:JZT655375 KJF655370:KJP655375 KTB655370:KTL655375 LCX655370:LDH655375 LMT655370:LND655375 LWP655370:LWZ655375 MGL655370:MGV655375 MQH655370:MQR655375 NAD655370:NAN655375 NJZ655370:NKJ655375 NTV655370:NUF655375 ODR655370:OEB655375 ONN655370:ONX655375 OXJ655370:OXT655375 PHF655370:PHP655375 PRB655370:PRL655375 QAX655370:QBH655375 QKT655370:QLD655375 QUP655370:QUZ655375 REL655370:REV655375 ROH655370:ROR655375 RYD655370:RYN655375 SHZ655370:SIJ655375 SRV655370:SSF655375 TBR655370:TCB655375 TLN655370:TLX655375 TVJ655370:TVT655375 UFF655370:UFP655375 UPB655370:UPL655375 UYX655370:UZH655375 VIT655370:VJD655375 VSP655370:VSZ655375 WCL655370:WCV655375 WMH655370:WMR655375 WWD655370:WWN655375 V720906:AF720911 JR720906:KB720911 TN720906:TX720911 ADJ720906:ADT720911 ANF720906:ANP720911 AXB720906:AXL720911 BGX720906:BHH720911 BQT720906:BRD720911 CAP720906:CAZ720911 CKL720906:CKV720911 CUH720906:CUR720911 DED720906:DEN720911 DNZ720906:DOJ720911 DXV720906:DYF720911 EHR720906:EIB720911 ERN720906:ERX720911 FBJ720906:FBT720911 FLF720906:FLP720911 FVB720906:FVL720911 GEX720906:GFH720911 GOT720906:GPD720911 GYP720906:GYZ720911 HIL720906:HIV720911 HSH720906:HSR720911 ICD720906:ICN720911 ILZ720906:IMJ720911 IVV720906:IWF720911 JFR720906:JGB720911 JPN720906:JPX720911 JZJ720906:JZT720911 KJF720906:KJP720911 KTB720906:KTL720911 LCX720906:LDH720911 LMT720906:LND720911 LWP720906:LWZ720911 MGL720906:MGV720911 MQH720906:MQR720911 NAD720906:NAN720911 NJZ720906:NKJ720911 NTV720906:NUF720911 ODR720906:OEB720911 ONN720906:ONX720911 OXJ720906:OXT720911 PHF720906:PHP720911 PRB720906:PRL720911 QAX720906:QBH720911 QKT720906:QLD720911 QUP720906:QUZ720911 REL720906:REV720911 ROH720906:ROR720911 RYD720906:RYN720911 SHZ720906:SIJ720911 SRV720906:SSF720911 TBR720906:TCB720911 TLN720906:TLX720911 TVJ720906:TVT720911 UFF720906:UFP720911 UPB720906:UPL720911 UYX720906:UZH720911 VIT720906:VJD720911 VSP720906:VSZ720911 WCL720906:WCV720911 WMH720906:WMR720911 WWD720906:WWN720911 V786442:AF786447 JR786442:KB786447 TN786442:TX786447 ADJ786442:ADT786447 ANF786442:ANP786447 AXB786442:AXL786447 BGX786442:BHH786447 BQT786442:BRD786447 CAP786442:CAZ786447 CKL786442:CKV786447 CUH786442:CUR786447 DED786442:DEN786447 DNZ786442:DOJ786447 DXV786442:DYF786447 EHR786442:EIB786447 ERN786442:ERX786447 FBJ786442:FBT786447 FLF786442:FLP786447 FVB786442:FVL786447 GEX786442:GFH786447 GOT786442:GPD786447 GYP786442:GYZ786447 HIL786442:HIV786447 HSH786442:HSR786447 ICD786442:ICN786447 ILZ786442:IMJ786447 IVV786442:IWF786447 JFR786442:JGB786447 JPN786442:JPX786447 JZJ786442:JZT786447 KJF786442:KJP786447 KTB786442:KTL786447 LCX786442:LDH786447 LMT786442:LND786447 LWP786442:LWZ786447 MGL786442:MGV786447 MQH786442:MQR786447 NAD786442:NAN786447 NJZ786442:NKJ786447 NTV786442:NUF786447 ODR786442:OEB786447 ONN786442:ONX786447 OXJ786442:OXT786447 PHF786442:PHP786447 PRB786442:PRL786447 QAX786442:QBH786447 QKT786442:QLD786447 QUP786442:QUZ786447 REL786442:REV786447 ROH786442:ROR786447 RYD786442:RYN786447 SHZ786442:SIJ786447 SRV786442:SSF786447 TBR786442:TCB786447 TLN786442:TLX786447 TVJ786442:TVT786447 UFF786442:UFP786447 UPB786442:UPL786447 UYX786442:UZH786447 VIT786442:VJD786447 VSP786442:VSZ786447 WCL786442:WCV786447 WMH786442:WMR786447 WWD786442:WWN786447 V851978:AF851983 JR851978:KB851983 TN851978:TX851983 ADJ851978:ADT851983 ANF851978:ANP851983 AXB851978:AXL851983 BGX851978:BHH851983 BQT851978:BRD851983 CAP851978:CAZ851983 CKL851978:CKV851983 CUH851978:CUR851983 DED851978:DEN851983 DNZ851978:DOJ851983 DXV851978:DYF851983 EHR851978:EIB851983 ERN851978:ERX851983 FBJ851978:FBT851983 FLF851978:FLP851983 FVB851978:FVL851983 GEX851978:GFH851983 GOT851978:GPD851983 GYP851978:GYZ851983 HIL851978:HIV851983 HSH851978:HSR851983 ICD851978:ICN851983 ILZ851978:IMJ851983 IVV851978:IWF851983 JFR851978:JGB851983 JPN851978:JPX851983 JZJ851978:JZT851983 KJF851978:KJP851983 KTB851978:KTL851983 LCX851978:LDH851983 LMT851978:LND851983 LWP851978:LWZ851983 MGL851978:MGV851983 MQH851978:MQR851983 NAD851978:NAN851983 NJZ851978:NKJ851983 NTV851978:NUF851983 ODR851978:OEB851983 ONN851978:ONX851983 OXJ851978:OXT851983 PHF851978:PHP851983 PRB851978:PRL851983 QAX851978:QBH851983 QKT851978:QLD851983 QUP851978:QUZ851983 REL851978:REV851983 ROH851978:ROR851983 RYD851978:RYN851983 SHZ851978:SIJ851983 SRV851978:SSF851983 TBR851978:TCB851983 TLN851978:TLX851983 TVJ851978:TVT851983 UFF851978:UFP851983 UPB851978:UPL851983 UYX851978:UZH851983 VIT851978:VJD851983 VSP851978:VSZ851983 WCL851978:WCV851983 WMH851978:WMR851983 WWD851978:WWN851983 V917514:AF917519 JR917514:KB917519 TN917514:TX917519 ADJ917514:ADT917519 ANF917514:ANP917519 AXB917514:AXL917519 BGX917514:BHH917519 BQT917514:BRD917519 CAP917514:CAZ917519 CKL917514:CKV917519 CUH917514:CUR917519 DED917514:DEN917519 DNZ917514:DOJ917519 DXV917514:DYF917519 EHR917514:EIB917519 ERN917514:ERX917519 FBJ917514:FBT917519 FLF917514:FLP917519 FVB917514:FVL917519 GEX917514:GFH917519 GOT917514:GPD917519 GYP917514:GYZ917519 HIL917514:HIV917519 HSH917514:HSR917519 ICD917514:ICN917519 ILZ917514:IMJ917519 IVV917514:IWF917519 JFR917514:JGB917519 JPN917514:JPX917519 JZJ917514:JZT917519 KJF917514:KJP917519 KTB917514:KTL917519 LCX917514:LDH917519 LMT917514:LND917519 LWP917514:LWZ917519 MGL917514:MGV917519 MQH917514:MQR917519 NAD917514:NAN917519 NJZ917514:NKJ917519 NTV917514:NUF917519 ODR917514:OEB917519 ONN917514:ONX917519 OXJ917514:OXT917519 PHF917514:PHP917519 PRB917514:PRL917519 QAX917514:QBH917519 QKT917514:QLD917519 QUP917514:QUZ917519 REL917514:REV917519 ROH917514:ROR917519 RYD917514:RYN917519 SHZ917514:SIJ917519 SRV917514:SSF917519 TBR917514:TCB917519 TLN917514:TLX917519 TVJ917514:TVT917519 UFF917514:UFP917519 UPB917514:UPL917519 UYX917514:UZH917519 VIT917514:VJD917519 VSP917514:VSZ917519 WCL917514:WCV917519 WMH917514:WMR917519 WWD917514:WWN917519 V983050:AF983055 JR983050:KB983055 TN983050:TX983055 ADJ983050:ADT983055 ANF983050:ANP983055 AXB983050:AXL983055 BGX983050:BHH983055 BQT983050:BRD983055 CAP983050:CAZ983055 CKL983050:CKV983055 CUH983050:CUR983055 DED983050:DEN983055 DNZ983050:DOJ983055 DXV983050:DYF983055 EHR983050:EIB983055 ERN983050:ERX983055 FBJ983050:FBT983055 FLF983050:FLP983055 FVB983050:FVL983055 GEX983050:GFH983055 GOT983050:GPD983055 GYP983050:GYZ983055 HIL983050:HIV983055 HSH983050:HSR983055 ICD983050:ICN983055 ILZ983050:IMJ983055 IVV983050:IWF983055 JFR983050:JGB983055 JPN983050:JPX983055 JZJ983050:JZT983055 KJF983050:KJP983055 KTB983050:KTL983055 LCX983050:LDH983055 LMT983050:LND983055 LWP983050:LWZ983055 MGL983050:MGV983055 MQH983050:MQR983055 NAD983050:NAN983055 NJZ983050:NKJ983055 NTV983050:NUF983055 ODR983050:OEB983055 ONN983050:ONX983055 OXJ983050:OXT983055 PHF983050:PHP983055 PRB983050:PRL983055 QAX983050:QBH983055 QKT983050:QLD983055 QUP983050:QUZ983055 REL983050:REV983055 ROH983050:ROR983055 RYD983050:RYN983055 SHZ983050:SIJ983055 SRV983050:SSF983055 TBR983050:TCB983055 TLN983050:TLX983055 TVJ983050:TVT983055 UFF983050:UFP983055 UPB983050:UPL983055 UYX983050:UZH983055 VIT983050:VJD983055 VSP983050:VSZ983055 WCL983050:WCV983055 WMH983050:WMR983055 WWD983050:WWN983055">
      <formula1>Efectividad</formula1>
    </dataValidation>
    <dataValidation showInputMessage="1" showErrorMessage="1" sqref="AG10:AT15 KC10:KP15 TY10:UL15 ADU10:AEH15 ANQ10:AOD15 AXM10:AXZ15 BHI10:BHV15 BRE10:BRR15 CBA10:CBN15 CKW10:CLJ15 CUS10:CVF15 DEO10:DFB15 DOK10:DOX15 DYG10:DYT15 EIC10:EIP15 ERY10:ESL15 FBU10:FCH15 FLQ10:FMD15 FVM10:FVZ15 GFI10:GFV15 GPE10:GPR15 GZA10:GZN15 HIW10:HJJ15 HSS10:HTF15 ICO10:IDB15 IMK10:IMX15 IWG10:IWT15 JGC10:JGP15 JPY10:JQL15 JZU10:KAH15 KJQ10:KKD15 KTM10:KTZ15 LDI10:LDV15 LNE10:LNR15 LXA10:LXN15 MGW10:MHJ15 MQS10:MRF15 NAO10:NBB15 NKK10:NKX15 NUG10:NUT15 OEC10:OEP15 ONY10:OOL15 OXU10:OYH15 PHQ10:PID15 PRM10:PRZ15 QBI10:QBV15 QLE10:QLR15 QVA10:QVN15 REW10:RFJ15 ROS10:RPF15 RYO10:RZB15 SIK10:SIX15 SSG10:SST15 TCC10:TCP15 TLY10:TML15 TVU10:TWH15 UFQ10:UGD15 UPM10:UPZ15 UZI10:UZV15 VJE10:VJR15 VTA10:VTN15 WCW10:WDJ15 WMS10:WNF15 WWO10:WXB15 AG65546:AT65551 KC65546:KP65551 TY65546:UL65551 ADU65546:AEH65551 ANQ65546:AOD65551 AXM65546:AXZ65551 BHI65546:BHV65551 BRE65546:BRR65551 CBA65546:CBN65551 CKW65546:CLJ65551 CUS65546:CVF65551 DEO65546:DFB65551 DOK65546:DOX65551 DYG65546:DYT65551 EIC65546:EIP65551 ERY65546:ESL65551 FBU65546:FCH65551 FLQ65546:FMD65551 FVM65546:FVZ65551 GFI65546:GFV65551 GPE65546:GPR65551 GZA65546:GZN65551 HIW65546:HJJ65551 HSS65546:HTF65551 ICO65546:IDB65551 IMK65546:IMX65551 IWG65546:IWT65551 JGC65546:JGP65551 JPY65546:JQL65551 JZU65546:KAH65551 KJQ65546:KKD65551 KTM65546:KTZ65551 LDI65546:LDV65551 LNE65546:LNR65551 LXA65546:LXN65551 MGW65546:MHJ65551 MQS65546:MRF65551 NAO65546:NBB65551 NKK65546:NKX65551 NUG65546:NUT65551 OEC65546:OEP65551 ONY65546:OOL65551 OXU65546:OYH65551 PHQ65546:PID65551 PRM65546:PRZ65551 QBI65546:QBV65551 QLE65546:QLR65551 QVA65546:QVN65551 REW65546:RFJ65551 ROS65546:RPF65551 RYO65546:RZB65551 SIK65546:SIX65551 SSG65546:SST65551 TCC65546:TCP65551 TLY65546:TML65551 TVU65546:TWH65551 UFQ65546:UGD65551 UPM65546:UPZ65551 UZI65546:UZV65551 VJE65546:VJR65551 VTA65546:VTN65551 WCW65546:WDJ65551 WMS65546:WNF65551 WWO65546:WXB65551 AG131082:AT131087 KC131082:KP131087 TY131082:UL131087 ADU131082:AEH131087 ANQ131082:AOD131087 AXM131082:AXZ131087 BHI131082:BHV131087 BRE131082:BRR131087 CBA131082:CBN131087 CKW131082:CLJ131087 CUS131082:CVF131087 DEO131082:DFB131087 DOK131082:DOX131087 DYG131082:DYT131087 EIC131082:EIP131087 ERY131082:ESL131087 FBU131082:FCH131087 FLQ131082:FMD131087 FVM131082:FVZ131087 GFI131082:GFV131087 GPE131082:GPR131087 GZA131082:GZN131087 HIW131082:HJJ131087 HSS131082:HTF131087 ICO131082:IDB131087 IMK131082:IMX131087 IWG131082:IWT131087 JGC131082:JGP131087 JPY131082:JQL131087 JZU131082:KAH131087 KJQ131082:KKD131087 KTM131082:KTZ131087 LDI131082:LDV131087 LNE131082:LNR131087 LXA131082:LXN131087 MGW131082:MHJ131087 MQS131082:MRF131087 NAO131082:NBB131087 NKK131082:NKX131087 NUG131082:NUT131087 OEC131082:OEP131087 ONY131082:OOL131087 OXU131082:OYH131087 PHQ131082:PID131087 PRM131082:PRZ131087 QBI131082:QBV131087 QLE131082:QLR131087 QVA131082:QVN131087 REW131082:RFJ131087 ROS131082:RPF131087 RYO131082:RZB131087 SIK131082:SIX131087 SSG131082:SST131087 TCC131082:TCP131087 TLY131082:TML131087 TVU131082:TWH131087 UFQ131082:UGD131087 UPM131082:UPZ131087 UZI131082:UZV131087 VJE131082:VJR131087 VTA131082:VTN131087 WCW131082:WDJ131087 WMS131082:WNF131087 WWO131082:WXB131087 AG196618:AT196623 KC196618:KP196623 TY196618:UL196623 ADU196618:AEH196623 ANQ196618:AOD196623 AXM196618:AXZ196623 BHI196618:BHV196623 BRE196618:BRR196623 CBA196618:CBN196623 CKW196618:CLJ196623 CUS196618:CVF196623 DEO196618:DFB196623 DOK196618:DOX196623 DYG196618:DYT196623 EIC196618:EIP196623 ERY196618:ESL196623 FBU196618:FCH196623 FLQ196618:FMD196623 FVM196618:FVZ196623 GFI196618:GFV196623 GPE196618:GPR196623 GZA196618:GZN196623 HIW196618:HJJ196623 HSS196618:HTF196623 ICO196618:IDB196623 IMK196618:IMX196623 IWG196618:IWT196623 JGC196618:JGP196623 JPY196618:JQL196623 JZU196618:KAH196623 KJQ196618:KKD196623 KTM196618:KTZ196623 LDI196618:LDV196623 LNE196618:LNR196623 LXA196618:LXN196623 MGW196618:MHJ196623 MQS196618:MRF196623 NAO196618:NBB196623 NKK196618:NKX196623 NUG196618:NUT196623 OEC196618:OEP196623 ONY196618:OOL196623 OXU196618:OYH196623 PHQ196618:PID196623 PRM196618:PRZ196623 QBI196618:QBV196623 QLE196618:QLR196623 QVA196618:QVN196623 REW196618:RFJ196623 ROS196618:RPF196623 RYO196618:RZB196623 SIK196618:SIX196623 SSG196618:SST196623 TCC196618:TCP196623 TLY196618:TML196623 TVU196618:TWH196623 UFQ196618:UGD196623 UPM196618:UPZ196623 UZI196618:UZV196623 VJE196618:VJR196623 VTA196618:VTN196623 WCW196618:WDJ196623 WMS196618:WNF196623 WWO196618:WXB196623 AG262154:AT262159 KC262154:KP262159 TY262154:UL262159 ADU262154:AEH262159 ANQ262154:AOD262159 AXM262154:AXZ262159 BHI262154:BHV262159 BRE262154:BRR262159 CBA262154:CBN262159 CKW262154:CLJ262159 CUS262154:CVF262159 DEO262154:DFB262159 DOK262154:DOX262159 DYG262154:DYT262159 EIC262154:EIP262159 ERY262154:ESL262159 FBU262154:FCH262159 FLQ262154:FMD262159 FVM262154:FVZ262159 GFI262154:GFV262159 GPE262154:GPR262159 GZA262154:GZN262159 HIW262154:HJJ262159 HSS262154:HTF262159 ICO262154:IDB262159 IMK262154:IMX262159 IWG262154:IWT262159 JGC262154:JGP262159 JPY262154:JQL262159 JZU262154:KAH262159 KJQ262154:KKD262159 KTM262154:KTZ262159 LDI262154:LDV262159 LNE262154:LNR262159 LXA262154:LXN262159 MGW262154:MHJ262159 MQS262154:MRF262159 NAO262154:NBB262159 NKK262154:NKX262159 NUG262154:NUT262159 OEC262154:OEP262159 ONY262154:OOL262159 OXU262154:OYH262159 PHQ262154:PID262159 PRM262154:PRZ262159 QBI262154:QBV262159 QLE262154:QLR262159 QVA262154:QVN262159 REW262154:RFJ262159 ROS262154:RPF262159 RYO262154:RZB262159 SIK262154:SIX262159 SSG262154:SST262159 TCC262154:TCP262159 TLY262154:TML262159 TVU262154:TWH262159 UFQ262154:UGD262159 UPM262154:UPZ262159 UZI262154:UZV262159 VJE262154:VJR262159 VTA262154:VTN262159 WCW262154:WDJ262159 WMS262154:WNF262159 WWO262154:WXB262159 AG327690:AT327695 KC327690:KP327695 TY327690:UL327695 ADU327690:AEH327695 ANQ327690:AOD327695 AXM327690:AXZ327695 BHI327690:BHV327695 BRE327690:BRR327695 CBA327690:CBN327695 CKW327690:CLJ327695 CUS327690:CVF327695 DEO327690:DFB327695 DOK327690:DOX327695 DYG327690:DYT327695 EIC327690:EIP327695 ERY327690:ESL327695 FBU327690:FCH327695 FLQ327690:FMD327695 FVM327690:FVZ327695 GFI327690:GFV327695 GPE327690:GPR327695 GZA327690:GZN327695 HIW327690:HJJ327695 HSS327690:HTF327695 ICO327690:IDB327695 IMK327690:IMX327695 IWG327690:IWT327695 JGC327690:JGP327695 JPY327690:JQL327695 JZU327690:KAH327695 KJQ327690:KKD327695 KTM327690:KTZ327695 LDI327690:LDV327695 LNE327690:LNR327695 LXA327690:LXN327695 MGW327690:MHJ327695 MQS327690:MRF327695 NAO327690:NBB327695 NKK327690:NKX327695 NUG327690:NUT327695 OEC327690:OEP327695 ONY327690:OOL327695 OXU327690:OYH327695 PHQ327690:PID327695 PRM327690:PRZ327695 QBI327690:QBV327695 QLE327690:QLR327695 QVA327690:QVN327695 REW327690:RFJ327695 ROS327690:RPF327695 RYO327690:RZB327695 SIK327690:SIX327695 SSG327690:SST327695 TCC327690:TCP327695 TLY327690:TML327695 TVU327690:TWH327695 UFQ327690:UGD327695 UPM327690:UPZ327695 UZI327690:UZV327695 VJE327690:VJR327695 VTA327690:VTN327695 WCW327690:WDJ327695 WMS327690:WNF327695 WWO327690:WXB327695 AG393226:AT393231 KC393226:KP393231 TY393226:UL393231 ADU393226:AEH393231 ANQ393226:AOD393231 AXM393226:AXZ393231 BHI393226:BHV393231 BRE393226:BRR393231 CBA393226:CBN393231 CKW393226:CLJ393231 CUS393226:CVF393231 DEO393226:DFB393231 DOK393226:DOX393231 DYG393226:DYT393231 EIC393226:EIP393231 ERY393226:ESL393231 FBU393226:FCH393231 FLQ393226:FMD393231 FVM393226:FVZ393231 GFI393226:GFV393231 GPE393226:GPR393231 GZA393226:GZN393231 HIW393226:HJJ393231 HSS393226:HTF393231 ICO393226:IDB393231 IMK393226:IMX393231 IWG393226:IWT393231 JGC393226:JGP393231 JPY393226:JQL393231 JZU393226:KAH393231 KJQ393226:KKD393231 KTM393226:KTZ393231 LDI393226:LDV393231 LNE393226:LNR393231 LXA393226:LXN393231 MGW393226:MHJ393231 MQS393226:MRF393231 NAO393226:NBB393231 NKK393226:NKX393231 NUG393226:NUT393231 OEC393226:OEP393231 ONY393226:OOL393231 OXU393226:OYH393231 PHQ393226:PID393231 PRM393226:PRZ393231 QBI393226:QBV393231 QLE393226:QLR393231 QVA393226:QVN393231 REW393226:RFJ393231 ROS393226:RPF393231 RYO393226:RZB393231 SIK393226:SIX393231 SSG393226:SST393231 TCC393226:TCP393231 TLY393226:TML393231 TVU393226:TWH393231 UFQ393226:UGD393231 UPM393226:UPZ393231 UZI393226:UZV393231 VJE393226:VJR393231 VTA393226:VTN393231 WCW393226:WDJ393231 WMS393226:WNF393231 WWO393226:WXB393231 AG458762:AT458767 KC458762:KP458767 TY458762:UL458767 ADU458762:AEH458767 ANQ458762:AOD458767 AXM458762:AXZ458767 BHI458762:BHV458767 BRE458762:BRR458767 CBA458762:CBN458767 CKW458762:CLJ458767 CUS458762:CVF458767 DEO458762:DFB458767 DOK458762:DOX458767 DYG458762:DYT458767 EIC458762:EIP458767 ERY458762:ESL458767 FBU458762:FCH458767 FLQ458762:FMD458767 FVM458762:FVZ458767 GFI458762:GFV458767 GPE458762:GPR458767 GZA458762:GZN458767 HIW458762:HJJ458767 HSS458762:HTF458767 ICO458762:IDB458767 IMK458762:IMX458767 IWG458762:IWT458767 JGC458762:JGP458767 JPY458762:JQL458767 JZU458762:KAH458767 KJQ458762:KKD458767 KTM458762:KTZ458767 LDI458762:LDV458767 LNE458762:LNR458767 LXA458762:LXN458767 MGW458762:MHJ458767 MQS458762:MRF458767 NAO458762:NBB458767 NKK458762:NKX458767 NUG458762:NUT458767 OEC458762:OEP458767 ONY458762:OOL458767 OXU458762:OYH458767 PHQ458762:PID458767 PRM458762:PRZ458767 QBI458762:QBV458767 QLE458762:QLR458767 QVA458762:QVN458767 REW458762:RFJ458767 ROS458762:RPF458767 RYO458762:RZB458767 SIK458762:SIX458767 SSG458762:SST458767 TCC458762:TCP458767 TLY458762:TML458767 TVU458762:TWH458767 UFQ458762:UGD458767 UPM458762:UPZ458767 UZI458762:UZV458767 VJE458762:VJR458767 VTA458762:VTN458767 WCW458762:WDJ458767 WMS458762:WNF458767 WWO458762:WXB458767 AG524298:AT524303 KC524298:KP524303 TY524298:UL524303 ADU524298:AEH524303 ANQ524298:AOD524303 AXM524298:AXZ524303 BHI524298:BHV524303 BRE524298:BRR524303 CBA524298:CBN524303 CKW524298:CLJ524303 CUS524298:CVF524303 DEO524298:DFB524303 DOK524298:DOX524303 DYG524298:DYT524303 EIC524298:EIP524303 ERY524298:ESL524303 FBU524298:FCH524303 FLQ524298:FMD524303 FVM524298:FVZ524303 GFI524298:GFV524303 GPE524298:GPR524303 GZA524298:GZN524303 HIW524298:HJJ524303 HSS524298:HTF524303 ICO524298:IDB524303 IMK524298:IMX524303 IWG524298:IWT524303 JGC524298:JGP524303 JPY524298:JQL524303 JZU524298:KAH524303 KJQ524298:KKD524303 KTM524298:KTZ524303 LDI524298:LDV524303 LNE524298:LNR524303 LXA524298:LXN524303 MGW524298:MHJ524303 MQS524298:MRF524303 NAO524298:NBB524303 NKK524298:NKX524303 NUG524298:NUT524303 OEC524298:OEP524303 ONY524298:OOL524303 OXU524298:OYH524303 PHQ524298:PID524303 PRM524298:PRZ524303 QBI524298:QBV524303 QLE524298:QLR524303 QVA524298:QVN524303 REW524298:RFJ524303 ROS524298:RPF524303 RYO524298:RZB524303 SIK524298:SIX524303 SSG524298:SST524303 TCC524298:TCP524303 TLY524298:TML524303 TVU524298:TWH524303 UFQ524298:UGD524303 UPM524298:UPZ524303 UZI524298:UZV524303 VJE524298:VJR524303 VTA524298:VTN524303 WCW524298:WDJ524303 WMS524298:WNF524303 WWO524298:WXB524303 AG589834:AT589839 KC589834:KP589839 TY589834:UL589839 ADU589834:AEH589839 ANQ589834:AOD589839 AXM589834:AXZ589839 BHI589834:BHV589839 BRE589834:BRR589839 CBA589834:CBN589839 CKW589834:CLJ589839 CUS589834:CVF589839 DEO589834:DFB589839 DOK589834:DOX589839 DYG589834:DYT589839 EIC589834:EIP589839 ERY589834:ESL589839 FBU589834:FCH589839 FLQ589834:FMD589839 FVM589834:FVZ589839 GFI589834:GFV589839 GPE589834:GPR589839 GZA589834:GZN589839 HIW589834:HJJ589839 HSS589834:HTF589839 ICO589834:IDB589839 IMK589834:IMX589839 IWG589834:IWT589839 JGC589834:JGP589839 JPY589834:JQL589839 JZU589834:KAH589839 KJQ589834:KKD589839 KTM589834:KTZ589839 LDI589834:LDV589839 LNE589834:LNR589839 LXA589834:LXN589839 MGW589834:MHJ589839 MQS589834:MRF589839 NAO589834:NBB589839 NKK589834:NKX589839 NUG589834:NUT589839 OEC589834:OEP589839 ONY589834:OOL589839 OXU589834:OYH589839 PHQ589834:PID589839 PRM589834:PRZ589839 QBI589834:QBV589839 QLE589834:QLR589839 QVA589834:QVN589839 REW589834:RFJ589839 ROS589834:RPF589839 RYO589834:RZB589839 SIK589834:SIX589839 SSG589834:SST589839 TCC589834:TCP589839 TLY589834:TML589839 TVU589834:TWH589839 UFQ589834:UGD589839 UPM589834:UPZ589839 UZI589834:UZV589839 VJE589834:VJR589839 VTA589834:VTN589839 WCW589834:WDJ589839 WMS589834:WNF589839 WWO589834:WXB589839 AG655370:AT655375 KC655370:KP655375 TY655370:UL655375 ADU655370:AEH655375 ANQ655370:AOD655375 AXM655370:AXZ655375 BHI655370:BHV655375 BRE655370:BRR655375 CBA655370:CBN655375 CKW655370:CLJ655375 CUS655370:CVF655375 DEO655370:DFB655375 DOK655370:DOX655375 DYG655370:DYT655375 EIC655370:EIP655375 ERY655370:ESL655375 FBU655370:FCH655375 FLQ655370:FMD655375 FVM655370:FVZ655375 GFI655370:GFV655375 GPE655370:GPR655375 GZA655370:GZN655375 HIW655370:HJJ655375 HSS655370:HTF655375 ICO655370:IDB655375 IMK655370:IMX655375 IWG655370:IWT655375 JGC655370:JGP655375 JPY655370:JQL655375 JZU655370:KAH655375 KJQ655370:KKD655375 KTM655370:KTZ655375 LDI655370:LDV655375 LNE655370:LNR655375 LXA655370:LXN655375 MGW655370:MHJ655375 MQS655370:MRF655375 NAO655370:NBB655375 NKK655370:NKX655375 NUG655370:NUT655375 OEC655370:OEP655375 ONY655370:OOL655375 OXU655370:OYH655375 PHQ655370:PID655375 PRM655370:PRZ655375 QBI655370:QBV655375 QLE655370:QLR655375 QVA655370:QVN655375 REW655370:RFJ655375 ROS655370:RPF655375 RYO655370:RZB655375 SIK655370:SIX655375 SSG655370:SST655375 TCC655370:TCP655375 TLY655370:TML655375 TVU655370:TWH655375 UFQ655370:UGD655375 UPM655370:UPZ655375 UZI655370:UZV655375 VJE655370:VJR655375 VTA655370:VTN655375 WCW655370:WDJ655375 WMS655370:WNF655375 WWO655370:WXB655375 AG720906:AT720911 KC720906:KP720911 TY720906:UL720911 ADU720906:AEH720911 ANQ720906:AOD720911 AXM720906:AXZ720911 BHI720906:BHV720911 BRE720906:BRR720911 CBA720906:CBN720911 CKW720906:CLJ720911 CUS720906:CVF720911 DEO720906:DFB720911 DOK720906:DOX720911 DYG720906:DYT720911 EIC720906:EIP720911 ERY720906:ESL720911 FBU720906:FCH720911 FLQ720906:FMD720911 FVM720906:FVZ720911 GFI720906:GFV720911 GPE720906:GPR720911 GZA720906:GZN720911 HIW720906:HJJ720911 HSS720906:HTF720911 ICO720906:IDB720911 IMK720906:IMX720911 IWG720906:IWT720911 JGC720906:JGP720911 JPY720906:JQL720911 JZU720906:KAH720911 KJQ720906:KKD720911 KTM720906:KTZ720911 LDI720906:LDV720911 LNE720906:LNR720911 LXA720906:LXN720911 MGW720906:MHJ720911 MQS720906:MRF720911 NAO720906:NBB720911 NKK720906:NKX720911 NUG720906:NUT720911 OEC720906:OEP720911 ONY720906:OOL720911 OXU720906:OYH720911 PHQ720906:PID720911 PRM720906:PRZ720911 QBI720906:QBV720911 QLE720906:QLR720911 QVA720906:QVN720911 REW720906:RFJ720911 ROS720906:RPF720911 RYO720906:RZB720911 SIK720906:SIX720911 SSG720906:SST720911 TCC720906:TCP720911 TLY720906:TML720911 TVU720906:TWH720911 UFQ720906:UGD720911 UPM720906:UPZ720911 UZI720906:UZV720911 VJE720906:VJR720911 VTA720906:VTN720911 WCW720906:WDJ720911 WMS720906:WNF720911 WWO720906:WXB720911 AG786442:AT786447 KC786442:KP786447 TY786442:UL786447 ADU786442:AEH786447 ANQ786442:AOD786447 AXM786442:AXZ786447 BHI786442:BHV786447 BRE786442:BRR786447 CBA786442:CBN786447 CKW786442:CLJ786447 CUS786442:CVF786447 DEO786442:DFB786447 DOK786442:DOX786447 DYG786442:DYT786447 EIC786442:EIP786447 ERY786442:ESL786447 FBU786442:FCH786447 FLQ786442:FMD786447 FVM786442:FVZ786447 GFI786442:GFV786447 GPE786442:GPR786447 GZA786442:GZN786447 HIW786442:HJJ786447 HSS786442:HTF786447 ICO786442:IDB786447 IMK786442:IMX786447 IWG786442:IWT786447 JGC786442:JGP786447 JPY786442:JQL786447 JZU786442:KAH786447 KJQ786442:KKD786447 KTM786442:KTZ786447 LDI786442:LDV786447 LNE786442:LNR786447 LXA786442:LXN786447 MGW786442:MHJ786447 MQS786442:MRF786447 NAO786442:NBB786447 NKK786442:NKX786447 NUG786442:NUT786447 OEC786442:OEP786447 ONY786442:OOL786447 OXU786442:OYH786447 PHQ786442:PID786447 PRM786442:PRZ786447 QBI786442:QBV786447 QLE786442:QLR786447 QVA786442:QVN786447 REW786442:RFJ786447 ROS786442:RPF786447 RYO786442:RZB786447 SIK786442:SIX786447 SSG786442:SST786447 TCC786442:TCP786447 TLY786442:TML786447 TVU786442:TWH786447 UFQ786442:UGD786447 UPM786442:UPZ786447 UZI786442:UZV786447 VJE786442:VJR786447 VTA786442:VTN786447 WCW786442:WDJ786447 WMS786442:WNF786447 WWO786442:WXB786447 AG851978:AT851983 KC851978:KP851983 TY851978:UL851983 ADU851978:AEH851983 ANQ851978:AOD851983 AXM851978:AXZ851983 BHI851978:BHV851983 BRE851978:BRR851983 CBA851978:CBN851983 CKW851978:CLJ851983 CUS851978:CVF851983 DEO851978:DFB851983 DOK851978:DOX851983 DYG851978:DYT851983 EIC851978:EIP851983 ERY851978:ESL851983 FBU851978:FCH851983 FLQ851978:FMD851983 FVM851978:FVZ851983 GFI851978:GFV851983 GPE851978:GPR851983 GZA851978:GZN851983 HIW851978:HJJ851983 HSS851978:HTF851983 ICO851978:IDB851983 IMK851978:IMX851983 IWG851978:IWT851983 JGC851978:JGP851983 JPY851978:JQL851983 JZU851978:KAH851983 KJQ851978:KKD851983 KTM851978:KTZ851983 LDI851978:LDV851983 LNE851978:LNR851983 LXA851978:LXN851983 MGW851978:MHJ851983 MQS851978:MRF851983 NAO851978:NBB851983 NKK851978:NKX851983 NUG851978:NUT851983 OEC851978:OEP851983 ONY851978:OOL851983 OXU851978:OYH851983 PHQ851978:PID851983 PRM851978:PRZ851983 QBI851978:QBV851983 QLE851978:QLR851983 QVA851978:QVN851983 REW851978:RFJ851983 ROS851978:RPF851983 RYO851978:RZB851983 SIK851978:SIX851983 SSG851978:SST851983 TCC851978:TCP851983 TLY851978:TML851983 TVU851978:TWH851983 UFQ851978:UGD851983 UPM851978:UPZ851983 UZI851978:UZV851983 VJE851978:VJR851983 VTA851978:VTN851983 WCW851978:WDJ851983 WMS851978:WNF851983 WWO851978:WXB851983 AG917514:AT917519 KC917514:KP917519 TY917514:UL917519 ADU917514:AEH917519 ANQ917514:AOD917519 AXM917514:AXZ917519 BHI917514:BHV917519 BRE917514:BRR917519 CBA917514:CBN917519 CKW917514:CLJ917519 CUS917514:CVF917519 DEO917514:DFB917519 DOK917514:DOX917519 DYG917514:DYT917519 EIC917514:EIP917519 ERY917514:ESL917519 FBU917514:FCH917519 FLQ917514:FMD917519 FVM917514:FVZ917519 GFI917514:GFV917519 GPE917514:GPR917519 GZA917514:GZN917519 HIW917514:HJJ917519 HSS917514:HTF917519 ICO917514:IDB917519 IMK917514:IMX917519 IWG917514:IWT917519 JGC917514:JGP917519 JPY917514:JQL917519 JZU917514:KAH917519 KJQ917514:KKD917519 KTM917514:KTZ917519 LDI917514:LDV917519 LNE917514:LNR917519 LXA917514:LXN917519 MGW917514:MHJ917519 MQS917514:MRF917519 NAO917514:NBB917519 NKK917514:NKX917519 NUG917514:NUT917519 OEC917514:OEP917519 ONY917514:OOL917519 OXU917514:OYH917519 PHQ917514:PID917519 PRM917514:PRZ917519 QBI917514:QBV917519 QLE917514:QLR917519 QVA917514:QVN917519 REW917514:RFJ917519 ROS917514:RPF917519 RYO917514:RZB917519 SIK917514:SIX917519 SSG917514:SST917519 TCC917514:TCP917519 TLY917514:TML917519 TVU917514:TWH917519 UFQ917514:UGD917519 UPM917514:UPZ917519 UZI917514:UZV917519 VJE917514:VJR917519 VTA917514:VTN917519 WCW917514:WDJ917519 WMS917514:WNF917519 WWO917514:WXB917519 AG983050:AT983055 KC983050:KP983055 TY983050:UL983055 ADU983050:AEH983055 ANQ983050:AOD983055 AXM983050:AXZ983055 BHI983050:BHV983055 BRE983050:BRR983055 CBA983050:CBN983055 CKW983050:CLJ983055 CUS983050:CVF983055 DEO983050:DFB983055 DOK983050:DOX983055 DYG983050:DYT983055 EIC983050:EIP983055 ERY983050:ESL983055 FBU983050:FCH983055 FLQ983050:FMD983055 FVM983050:FVZ983055 GFI983050:GFV983055 GPE983050:GPR983055 GZA983050:GZN983055 HIW983050:HJJ983055 HSS983050:HTF983055 ICO983050:IDB983055 IMK983050:IMX983055 IWG983050:IWT983055 JGC983050:JGP983055 JPY983050:JQL983055 JZU983050:KAH983055 KJQ983050:KKD983055 KTM983050:KTZ983055 LDI983050:LDV983055 LNE983050:LNR983055 LXA983050:LXN983055 MGW983050:MHJ983055 MQS983050:MRF983055 NAO983050:NBB983055 NKK983050:NKX983055 NUG983050:NUT983055 OEC983050:OEP983055 ONY983050:OOL983055 OXU983050:OYH983055 PHQ983050:PID983055 PRM983050:PRZ983055 QBI983050:QBV983055 QLE983050:QLR983055 QVA983050:QVN983055 REW983050:RFJ983055 ROS983050:RPF983055 RYO983050:RZB983055 SIK983050:SIX983055 SSG983050:SST983055 TCC983050:TCP983055 TLY983050:TML983055 TVU983050:TWH983055 UFQ983050:UGD983055 UPM983050:UPZ983055 UZI983050:UZV983055 VJE983050:VJR983055 VTA983050:VTN983055 WCW983050:WDJ983055 WMS983050:WNF983055 WWO983050:WXB983055"/>
    <dataValidation type="list" allowBlank="1" showInputMessage="1" showErrorMessage="1" sqref="M10:N15 JI10:JJ15 TE10:TF15 ADA10:ADB15 AMW10:AMX15 AWS10:AWT15 BGO10:BGP15 BQK10:BQL15 CAG10:CAH15 CKC10:CKD15 CTY10:CTZ15 DDU10:DDV15 DNQ10:DNR15 DXM10:DXN15 EHI10:EHJ15 ERE10:ERF15 FBA10:FBB15 FKW10:FKX15 FUS10:FUT15 GEO10:GEP15 GOK10:GOL15 GYG10:GYH15 HIC10:HID15 HRY10:HRZ15 IBU10:IBV15 ILQ10:ILR15 IVM10:IVN15 JFI10:JFJ15 JPE10:JPF15 JZA10:JZB15 KIW10:KIX15 KSS10:KST15 LCO10:LCP15 LMK10:LML15 LWG10:LWH15 MGC10:MGD15 MPY10:MPZ15 MZU10:MZV15 NJQ10:NJR15 NTM10:NTN15 ODI10:ODJ15 ONE10:ONF15 OXA10:OXB15 PGW10:PGX15 PQS10:PQT15 QAO10:QAP15 QKK10:QKL15 QUG10:QUH15 REC10:RED15 RNY10:RNZ15 RXU10:RXV15 SHQ10:SHR15 SRM10:SRN15 TBI10:TBJ15 TLE10:TLF15 TVA10:TVB15 UEW10:UEX15 UOS10:UOT15 UYO10:UYP15 VIK10:VIL15 VSG10:VSH15 WCC10:WCD15 WLY10:WLZ15 WVU10:WVV15 M65546:N65551 JI65546:JJ65551 TE65546:TF65551 ADA65546:ADB65551 AMW65546:AMX65551 AWS65546:AWT65551 BGO65546:BGP65551 BQK65546:BQL65551 CAG65546:CAH65551 CKC65546:CKD65551 CTY65546:CTZ65551 DDU65546:DDV65551 DNQ65546:DNR65551 DXM65546:DXN65551 EHI65546:EHJ65551 ERE65546:ERF65551 FBA65546:FBB65551 FKW65546:FKX65551 FUS65546:FUT65551 GEO65546:GEP65551 GOK65546:GOL65551 GYG65546:GYH65551 HIC65546:HID65551 HRY65546:HRZ65551 IBU65546:IBV65551 ILQ65546:ILR65551 IVM65546:IVN65551 JFI65546:JFJ65551 JPE65546:JPF65551 JZA65546:JZB65551 KIW65546:KIX65551 KSS65546:KST65551 LCO65546:LCP65551 LMK65546:LML65551 LWG65546:LWH65551 MGC65546:MGD65551 MPY65546:MPZ65551 MZU65546:MZV65551 NJQ65546:NJR65551 NTM65546:NTN65551 ODI65546:ODJ65551 ONE65546:ONF65551 OXA65546:OXB65551 PGW65546:PGX65551 PQS65546:PQT65551 QAO65546:QAP65551 QKK65546:QKL65551 QUG65546:QUH65551 REC65546:RED65551 RNY65546:RNZ65551 RXU65546:RXV65551 SHQ65546:SHR65551 SRM65546:SRN65551 TBI65546:TBJ65551 TLE65546:TLF65551 TVA65546:TVB65551 UEW65546:UEX65551 UOS65546:UOT65551 UYO65546:UYP65551 VIK65546:VIL65551 VSG65546:VSH65551 WCC65546:WCD65551 WLY65546:WLZ65551 WVU65546:WVV65551 M131082:N131087 JI131082:JJ131087 TE131082:TF131087 ADA131082:ADB131087 AMW131082:AMX131087 AWS131082:AWT131087 BGO131082:BGP131087 BQK131082:BQL131087 CAG131082:CAH131087 CKC131082:CKD131087 CTY131082:CTZ131087 DDU131082:DDV131087 DNQ131082:DNR131087 DXM131082:DXN131087 EHI131082:EHJ131087 ERE131082:ERF131087 FBA131082:FBB131087 FKW131082:FKX131087 FUS131082:FUT131087 GEO131082:GEP131087 GOK131082:GOL131087 GYG131082:GYH131087 HIC131082:HID131087 HRY131082:HRZ131087 IBU131082:IBV131087 ILQ131082:ILR131087 IVM131082:IVN131087 JFI131082:JFJ131087 JPE131082:JPF131087 JZA131082:JZB131087 KIW131082:KIX131087 KSS131082:KST131087 LCO131082:LCP131087 LMK131082:LML131087 LWG131082:LWH131087 MGC131082:MGD131087 MPY131082:MPZ131087 MZU131082:MZV131087 NJQ131082:NJR131087 NTM131082:NTN131087 ODI131082:ODJ131087 ONE131082:ONF131087 OXA131082:OXB131087 PGW131082:PGX131087 PQS131082:PQT131087 QAO131082:QAP131087 QKK131082:QKL131087 QUG131082:QUH131087 REC131082:RED131087 RNY131082:RNZ131087 RXU131082:RXV131087 SHQ131082:SHR131087 SRM131082:SRN131087 TBI131082:TBJ131087 TLE131082:TLF131087 TVA131082:TVB131087 UEW131082:UEX131087 UOS131082:UOT131087 UYO131082:UYP131087 VIK131082:VIL131087 VSG131082:VSH131087 WCC131082:WCD131087 WLY131082:WLZ131087 WVU131082:WVV131087 M196618:N196623 JI196618:JJ196623 TE196618:TF196623 ADA196618:ADB196623 AMW196618:AMX196623 AWS196618:AWT196623 BGO196618:BGP196623 BQK196618:BQL196623 CAG196618:CAH196623 CKC196618:CKD196623 CTY196618:CTZ196623 DDU196618:DDV196623 DNQ196618:DNR196623 DXM196618:DXN196623 EHI196618:EHJ196623 ERE196618:ERF196623 FBA196618:FBB196623 FKW196618:FKX196623 FUS196618:FUT196623 GEO196618:GEP196623 GOK196618:GOL196623 GYG196618:GYH196623 HIC196618:HID196623 HRY196618:HRZ196623 IBU196618:IBV196623 ILQ196618:ILR196623 IVM196618:IVN196623 JFI196618:JFJ196623 JPE196618:JPF196623 JZA196618:JZB196623 KIW196618:KIX196623 KSS196618:KST196623 LCO196618:LCP196623 LMK196618:LML196623 LWG196618:LWH196623 MGC196618:MGD196623 MPY196618:MPZ196623 MZU196618:MZV196623 NJQ196618:NJR196623 NTM196618:NTN196623 ODI196618:ODJ196623 ONE196618:ONF196623 OXA196618:OXB196623 PGW196618:PGX196623 PQS196618:PQT196623 QAO196618:QAP196623 QKK196618:QKL196623 QUG196618:QUH196623 REC196618:RED196623 RNY196618:RNZ196623 RXU196618:RXV196623 SHQ196618:SHR196623 SRM196618:SRN196623 TBI196618:TBJ196623 TLE196618:TLF196623 TVA196618:TVB196623 UEW196618:UEX196623 UOS196618:UOT196623 UYO196618:UYP196623 VIK196618:VIL196623 VSG196618:VSH196623 WCC196618:WCD196623 WLY196618:WLZ196623 WVU196618:WVV196623 M262154:N262159 JI262154:JJ262159 TE262154:TF262159 ADA262154:ADB262159 AMW262154:AMX262159 AWS262154:AWT262159 BGO262154:BGP262159 BQK262154:BQL262159 CAG262154:CAH262159 CKC262154:CKD262159 CTY262154:CTZ262159 DDU262154:DDV262159 DNQ262154:DNR262159 DXM262154:DXN262159 EHI262154:EHJ262159 ERE262154:ERF262159 FBA262154:FBB262159 FKW262154:FKX262159 FUS262154:FUT262159 GEO262154:GEP262159 GOK262154:GOL262159 GYG262154:GYH262159 HIC262154:HID262159 HRY262154:HRZ262159 IBU262154:IBV262159 ILQ262154:ILR262159 IVM262154:IVN262159 JFI262154:JFJ262159 JPE262154:JPF262159 JZA262154:JZB262159 KIW262154:KIX262159 KSS262154:KST262159 LCO262154:LCP262159 LMK262154:LML262159 LWG262154:LWH262159 MGC262154:MGD262159 MPY262154:MPZ262159 MZU262154:MZV262159 NJQ262154:NJR262159 NTM262154:NTN262159 ODI262154:ODJ262159 ONE262154:ONF262159 OXA262154:OXB262159 PGW262154:PGX262159 PQS262154:PQT262159 QAO262154:QAP262159 QKK262154:QKL262159 QUG262154:QUH262159 REC262154:RED262159 RNY262154:RNZ262159 RXU262154:RXV262159 SHQ262154:SHR262159 SRM262154:SRN262159 TBI262154:TBJ262159 TLE262154:TLF262159 TVA262154:TVB262159 UEW262154:UEX262159 UOS262154:UOT262159 UYO262154:UYP262159 VIK262154:VIL262159 VSG262154:VSH262159 WCC262154:WCD262159 WLY262154:WLZ262159 WVU262154:WVV262159 M327690:N327695 JI327690:JJ327695 TE327690:TF327695 ADA327690:ADB327695 AMW327690:AMX327695 AWS327690:AWT327695 BGO327690:BGP327695 BQK327690:BQL327695 CAG327690:CAH327695 CKC327690:CKD327695 CTY327690:CTZ327695 DDU327690:DDV327695 DNQ327690:DNR327695 DXM327690:DXN327695 EHI327690:EHJ327695 ERE327690:ERF327695 FBA327690:FBB327695 FKW327690:FKX327695 FUS327690:FUT327695 GEO327690:GEP327695 GOK327690:GOL327695 GYG327690:GYH327695 HIC327690:HID327695 HRY327690:HRZ327695 IBU327690:IBV327695 ILQ327690:ILR327695 IVM327690:IVN327695 JFI327690:JFJ327695 JPE327690:JPF327695 JZA327690:JZB327695 KIW327690:KIX327695 KSS327690:KST327695 LCO327690:LCP327695 LMK327690:LML327695 LWG327690:LWH327695 MGC327690:MGD327695 MPY327690:MPZ327695 MZU327690:MZV327695 NJQ327690:NJR327695 NTM327690:NTN327695 ODI327690:ODJ327695 ONE327690:ONF327695 OXA327690:OXB327695 PGW327690:PGX327695 PQS327690:PQT327695 QAO327690:QAP327695 QKK327690:QKL327695 QUG327690:QUH327695 REC327690:RED327695 RNY327690:RNZ327695 RXU327690:RXV327695 SHQ327690:SHR327695 SRM327690:SRN327695 TBI327690:TBJ327695 TLE327690:TLF327695 TVA327690:TVB327695 UEW327690:UEX327695 UOS327690:UOT327695 UYO327690:UYP327695 VIK327690:VIL327695 VSG327690:VSH327695 WCC327690:WCD327695 WLY327690:WLZ327695 WVU327690:WVV327695 M393226:N393231 JI393226:JJ393231 TE393226:TF393231 ADA393226:ADB393231 AMW393226:AMX393231 AWS393226:AWT393231 BGO393226:BGP393231 BQK393226:BQL393231 CAG393226:CAH393231 CKC393226:CKD393231 CTY393226:CTZ393231 DDU393226:DDV393231 DNQ393226:DNR393231 DXM393226:DXN393231 EHI393226:EHJ393231 ERE393226:ERF393231 FBA393226:FBB393231 FKW393226:FKX393231 FUS393226:FUT393231 GEO393226:GEP393231 GOK393226:GOL393231 GYG393226:GYH393231 HIC393226:HID393231 HRY393226:HRZ393231 IBU393226:IBV393231 ILQ393226:ILR393231 IVM393226:IVN393231 JFI393226:JFJ393231 JPE393226:JPF393231 JZA393226:JZB393231 KIW393226:KIX393231 KSS393226:KST393231 LCO393226:LCP393231 LMK393226:LML393231 LWG393226:LWH393231 MGC393226:MGD393231 MPY393226:MPZ393231 MZU393226:MZV393231 NJQ393226:NJR393231 NTM393226:NTN393231 ODI393226:ODJ393231 ONE393226:ONF393231 OXA393226:OXB393231 PGW393226:PGX393231 PQS393226:PQT393231 QAO393226:QAP393231 QKK393226:QKL393231 QUG393226:QUH393231 REC393226:RED393231 RNY393226:RNZ393231 RXU393226:RXV393231 SHQ393226:SHR393231 SRM393226:SRN393231 TBI393226:TBJ393231 TLE393226:TLF393231 TVA393226:TVB393231 UEW393226:UEX393231 UOS393226:UOT393231 UYO393226:UYP393231 VIK393226:VIL393231 VSG393226:VSH393231 WCC393226:WCD393231 WLY393226:WLZ393231 WVU393226:WVV393231 M458762:N458767 JI458762:JJ458767 TE458762:TF458767 ADA458762:ADB458767 AMW458762:AMX458767 AWS458762:AWT458767 BGO458762:BGP458767 BQK458762:BQL458767 CAG458762:CAH458767 CKC458762:CKD458767 CTY458762:CTZ458767 DDU458762:DDV458767 DNQ458762:DNR458767 DXM458762:DXN458767 EHI458762:EHJ458767 ERE458762:ERF458767 FBA458762:FBB458767 FKW458762:FKX458767 FUS458762:FUT458767 GEO458762:GEP458767 GOK458762:GOL458767 GYG458762:GYH458767 HIC458762:HID458767 HRY458762:HRZ458767 IBU458762:IBV458767 ILQ458762:ILR458767 IVM458762:IVN458767 JFI458762:JFJ458767 JPE458762:JPF458767 JZA458762:JZB458767 KIW458762:KIX458767 KSS458762:KST458767 LCO458762:LCP458767 LMK458762:LML458767 LWG458762:LWH458767 MGC458762:MGD458767 MPY458762:MPZ458767 MZU458762:MZV458767 NJQ458762:NJR458767 NTM458762:NTN458767 ODI458762:ODJ458767 ONE458762:ONF458767 OXA458762:OXB458767 PGW458762:PGX458767 PQS458762:PQT458767 QAO458762:QAP458767 QKK458762:QKL458767 QUG458762:QUH458767 REC458762:RED458767 RNY458762:RNZ458767 RXU458762:RXV458767 SHQ458762:SHR458767 SRM458762:SRN458767 TBI458762:TBJ458767 TLE458762:TLF458767 TVA458762:TVB458767 UEW458762:UEX458767 UOS458762:UOT458767 UYO458762:UYP458767 VIK458762:VIL458767 VSG458762:VSH458767 WCC458762:WCD458767 WLY458762:WLZ458767 WVU458762:WVV458767 M524298:N524303 JI524298:JJ524303 TE524298:TF524303 ADA524298:ADB524303 AMW524298:AMX524303 AWS524298:AWT524303 BGO524298:BGP524303 BQK524298:BQL524303 CAG524298:CAH524303 CKC524298:CKD524303 CTY524298:CTZ524303 DDU524298:DDV524303 DNQ524298:DNR524303 DXM524298:DXN524303 EHI524298:EHJ524303 ERE524298:ERF524303 FBA524298:FBB524303 FKW524298:FKX524303 FUS524298:FUT524303 GEO524298:GEP524303 GOK524298:GOL524303 GYG524298:GYH524303 HIC524298:HID524303 HRY524298:HRZ524303 IBU524298:IBV524303 ILQ524298:ILR524303 IVM524298:IVN524303 JFI524298:JFJ524303 JPE524298:JPF524303 JZA524298:JZB524303 KIW524298:KIX524303 KSS524298:KST524303 LCO524298:LCP524303 LMK524298:LML524303 LWG524298:LWH524303 MGC524298:MGD524303 MPY524298:MPZ524303 MZU524298:MZV524303 NJQ524298:NJR524303 NTM524298:NTN524303 ODI524298:ODJ524303 ONE524298:ONF524303 OXA524298:OXB524303 PGW524298:PGX524303 PQS524298:PQT524303 QAO524298:QAP524303 QKK524298:QKL524303 QUG524298:QUH524303 REC524298:RED524303 RNY524298:RNZ524303 RXU524298:RXV524303 SHQ524298:SHR524303 SRM524298:SRN524303 TBI524298:TBJ524303 TLE524298:TLF524303 TVA524298:TVB524303 UEW524298:UEX524303 UOS524298:UOT524303 UYO524298:UYP524303 VIK524298:VIL524303 VSG524298:VSH524303 WCC524298:WCD524303 WLY524298:WLZ524303 WVU524298:WVV524303 M589834:N589839 JI589834:JJ589839 TE589834:TF589839 ADA589834:ADB589839 AMW589834:AMX589839 AWS589834:AWT589839 BGO589834:BGP589839 BQK589834:BQL589839 CAG589834:CAH589839 CKC589834:CKD589839 CTY589834:CTZ589839 DDU589834:DDV589839 DNQ589834:DNR589839 DXM589834:DXN589839 EHI589834:EHJ589839 ERE589834:ERF589839 FBA589834:FBB589839 FKW589834:FKX589839 FUS589834:FUT589839 GEO589834:GEP589839 GOK589834:GOL589839 GYG589834:GYH589839 HIC589834:HID589839 HRY589834:HRZ589839 IBU589834:IBV589839 ILQ589834:ILR589839 IVM589834:IVN589839 JFI589834:JFJ589839 JPE589834:JPF589839 JZA589834:JZB589839 KIW589834:KIX589839 KSS589834:KST589839 LCO589834:LCP589839 LMK589834:LML589839 LWG589834:LWH589839 MGC589834:MGD589839 MPY589834:MPZ589839 MZU589834:MZV589839 NJQ589834:NJR589839 NTM589834:NTN589839 ODI589834:ODJ589839 ONE589834:ONF589839 OXA589834:OXB589839 PGW589834:PGX589839 PQS589834:PQT589839 QAO589834:QAP589839 QKK589834:QKL589839 QUG589834:QUH589839 REC589834:RED589839 RNY589834:RNZ589839 RXU589834:RXV589839 SHQ589834:SHR589839 SRM589834:SRN589839 TBI589834:TBJ589839 TLE589834:TLF589839 TVA589834:TVB589839 UEW589834:UEX589839 UOS589834:UOT589839 UYO589834:UYP589839 VIK589834:VIL589839 VSG589834:VSH589839 WCC589834:WCD589839 WLY589834:WLZ589839 WVU589834:WVV589839 M655370:N655375 JI655370:JJ655375 TE655370:TF655375 ADA655370:ADB655375 AMW655370:AMX655375 AWS655370:AWT655375 BGO655370:BGP655375 BQK655370:BQL655375 CAG655370:CAH655375 CKC655370:CKD655375 CTY655370:CTZ655375 DDU655370:DDV655375 DNQ655370:DNR655375 DXM655370:DXN655375 EHI655370:EHJ655375 ERE655370:ERF655375 FBA655370:FBB655375 FKW655370:FKX655375 FUS655370:FUT655375 GEO655370:GEP655375 GOK655370:GOL655375 GYG655370:GYH655375 HIC655370:HID655375 HRY655370:HRZ655375 IBU655370:IBV655375 ILQ655370:ILR655375 IVM655370:IVN655375 JFI655370:JFJ655375 JPE655370:JPF655375 JZA655370:JZB655375 KIW655370:KIX655375 KSS655370:KST655375 LCO655370:LCP655375 LMK655370:LML655375 LWG655370:LWH655375 MGC655370:MGD655375 MPY655370:MPZ655375 MZU655370:MZV655375 NJQ655370:NJR655375 NTM655370:NTN655375 ODI655370:ODJ655375 ONE655370:ONF655375 OXA655370:OXB655375 PGW655370:PGX655375 PQS655370:PQT655375 QAO655370:QAP655375 QKK655370:QKL655375 QUG655370:QUH655375 REC655370:RED655375 RNY655370:RNZ655375 RXU655370:RXV655375 SHQ655370:SHR655375 SRM655370:SRN655375 TBI655370:TBJ655375 TLE655370:TLF655375 TVA655370:TVB655375 UEW655370:UEX655375 UOS655370:UOT655375 UYO655370:UYP655375 VIK655370:VIL655375 VSG655370:VSH655375 WCC655370:WCD655375 WLY655370:WLZ655375 WVU655370:WVV655375 M720906:N720911 JI720906:JJ720911 TE720906:TF720911 ADA720906:ADB720911 AMW720906:AMX720911 AWS720906:AWT720911 BGO720906:BGP720911 BQK720906:BQL720911 CAG720906:CAH720911 CKC720906:CKD720911 CTY720906:CTZ720911 DDU720906:DDV720911 DNQ720906:DNR720911 DXM720906:DXN720911 EHI720906:EHJ720911 ERE720906:ERF720911 FBA720906:FBB720911 FKW720906:FKX720911 FUS720906:FUT720911 GEO720906:GEP720911 GOK720906:GOL720911 GYG720906:GYH720911 HIC720906:HID720911 HRY720906:HRZ720911 IBU720906:IBV720911 ILQ720906:ILR720911 IVM720906:IVN720911 JFI720906:JFJ720911 JPE720906:JPF720911 JZA720906:JZB720911 KIW720906:KIX720911 KSS720906:KST720911 LCO720906:LCP720911 LMK720906:LML720911 LWG720906:LWH720911 MGC720906:MGD720911 MPY720906:MPZ720911 MZU720906:MZV720911 NJQ720906:NJR720911 NTM720906:NTN720911 ODI720906:ODJ720911 ONE720906:ONF720911 OXA720906:OXB720911 PGW720906:PGX720911 PQS720906:PQT720911 QAO720906:QAP720911 QKK720906:QKL720911 QUG720906:QUH720911 REC720906:RED720911 RNY720906:RNZ720911 RXU720906:RXV720911 SHQ720906:SHR720911 SRM720906:SRN720911 TBI720906:TBJ720911 TLE720906:TLF720911 TVA720906:TVB720911 UEW720906:UEX720911 UOS720906:UOT720911 UYO720906:UYP720911 VIK720906:VIL720911 VSG720906:VSH720911 WCC720906:WCD720911 WLY720906:WLZ720911 WVU720906:WVV720911 M786442:N786447 JI786442:JJ786447 TE786442:TF786447 ADA786442:ADB786447 AMW786442:AMX786447 AWS786442:AWT786447 BGO786442:BGP786447 BQK786442:BQL786447 CAG786442:CAH786447 CKC786442:CKD786447 CTY786442:CTZ786447 DDU786442:DDV786447 DNQ786442:DNR786447 DXM786442:DXN786447 EHI786442:EHJ786447 ERE786442:ERF786447 FBA786442:FBB786447 FKW786442:FKX786447 FUS786442:FUT786447 GEO786442:GEP786447 GOK786442:GOL786447 GYG786442:GYH786447 HIC786442:HID786447 HRY786442:HRZ786447 IBU786442:IBV786447 ILQ786442:ILR786447 IVM786442:IVN786447 JFI786442:JFJ786447 JPE786442:JPF786447 JZA786442:JZB786447 KIW786442:KIX786447 KSS786442:KST786447 LCO786442:LCP786447 LMK786442:LML786447 LWG786442:LWH786447 MGC786442:MGD786447 MPY786442:MPZ786447 MZU786442:MZV786447 NJQ786442:NJR786447 NTM786442:NTN786447 ODI786442:ODJ786447 ONE786442:ONF786447 OXA786442:OXB786447 PGW786442:PGX786447 PQS786442:PQT786447 QAO786442:QAP786447 QKK786442:QKL786447 QUG786442:QUH786447 REC786442:RED786447 RNY786442:RNZ786447 RXU786442:RXV786447 SHQ786442:SHR786447 SRM786442:SRN786447 TBI786442:TBJ786447 TLE786442:TLF786447 TVA786442:TVB786447 UEW786442:UEX786447 UOS786442:UOT786447 UYO786442:UYP786447 VIK786442:VIL786447 VSG786442:VSH786447 WCC786442:WCD786447 WLY786442:WLZ786447 WVU786442:WVV786447 M851978:N851983 JI851978:JJ851983 TE851978:TF851983 ADA851978:ADB851983 AMW851978:AMX851983 AWS851978:AWT851983 BGO851978:BGP851983 BQK851978:BQL851983 CAG851978:CAH851983 CKC851978:CKD851983 CTY851978:CTZ851983 DDU851978:DDV851983 DNQ851978:DNR851983 DXM851978:DXN851983 EHI851978:EHJ851983 ERE851978:ERF851983 FBA851978:FBB851983 FKW851978:FKX851983 FUS851978:FUT851983 GEO851978:GEP851983 GOK851978:GOL851983 GYG851978:GYH851983 HIC851978:HID851983 HRY851978:HRZ851983 IBU851978:IBV851983 ILQ851978:ILR851983 IVM851978:IVN851983 JFI851978:JFJ851983 JPE851978:JPF851983 JZA851978:JZB851983 KIW851978:KIX851983 KSS851978:KST851983 LCO851978:LCP851983 LMK851978:LML851983 LWG851978:LWH851983 MGC851978:MGD851983 MPY851978:MPZ851983 MZU851978:MZV851983 NJQ851978:NJR851983 NTM851978:NTN851983 ODI851978:ODJ851983 ONE851978:ONF851983 OXA851978:OXB851983 PGW851978:PGX851983 PQS851978:PQT851983 QAO851978:QAP851983 QKK851978:QKL851983 QUG851978:QUH851983 REC851978:RED851983 RNY851978:RNZ851983 RXU851978:RXV851983 SHQ851978:SHR851983 SRM851978:SRN851983 TBI851978:TBJ851983 TLE851978:TLF851983 TVA851978:TVB851983 UEW851978:UEX851983 UOS851978:UOT851983 UYO851978:UYP851983 VIK851978:VIL851983 VSG851978:VSH851983 WCC851978:WCD851983 WLY851978:WLZ851983 WVU851978:WVV851983 M917514:N917519 JI917514:JJ917519 TE917514:TF917519 ADA917514:ADB917519 AMW917514:AMX917519 AWS917514:AWT917519 BGO917514:BGP917519 BQK917514:BQL917519 CAG917514:CAH917519 CKC917514:CKD917519 CTY917514:CTZ917519 DDU917514:DDV917519 DNQ917514:DNR917519 DXM917514:DXN917519 EHI917514:EHJ917519 ERE917514:ERF917519 FBA917514:FBB917519 FKW917514:FKX917519 FUS917514:FUT917519 GEO917514:GEP917519 GOK917514:GOL917519 GYG917514:GYH917519 HIC917514:HID917519 HRY917514:HRZ917519 IBU917514:IBV917519 ILQ917514:ILR917519 IVM917514:IVN917519 JFI917514:JFJ917519 JPE917514:JPF917519 JZA917514:JZB917519 KIW917514:KIX917519 KSS917514:KST917519 LCO917514:LCP917519 LMK917514:LML917519 LWG917514:LWH917519 MGC917514:MGD917519 MPY917514:MPZ917519 MZU917514:MZV917519 NJQ917514:NJR917519 NTM917514:NTN917519 ODI917514:ODJ917519 ONE917514:ONF917519 OXA917514:OXB917519 PGW917514:PGX917519 PQS917514:PQT917519 QAO917514:QAP917519 QKK917514:QKL917519 QUG917514:QUH917519 REC917514:RED917519 RNY917514:RNZ917519 RXU917514:RXV917519 SHQ917514:SHR917519 SRM917514:SRN917519 TBI917514:TBJ917519 TLE917514:TLF917519 TVA917514:TVB917519 UEW917514:UEX917519 UOS917514:UOT917519 UYO917514:UYP917519 VIK917514:VIL917519 VSG917514:VSH917519 WCC917514:WCD917519 WLY917514:WLZ917519 WVU917514:WVV917519 M983050:N983055 JI983050:JJ983055 TE983050:TF983055 ADA983050:ADB983055 AMW983050:AMX983055 AWS983050:AWT983055 BGO983050:BGP983055 BQK983050:BQL983055 CAG983050:CAH983055 CKC983050:CKD983055 CTY983050:CTZ983055 DDU983050:DDV983055 DNQ983050:DNR983055 DXM983050:DXN983055 EHI983050:EHJ983055 ERE983050:ERF983055 FBA983050:FBB983055 FKW983050:FKX983055 FUS983050:FUT983055 GEO983050:GEP983055 GOK983050:GOL983055 GYG983050:GYH983055 HIC983050:HID983055 HRY983050:HRZ983055 IBU983050:IBV983055 ILQ983050:ILR983055 IVM983050:IVN983055 JFI983050:JFJ983055 JPE983050:JPF983055 JZA983050:JZB983055 KIW983050:KIX983055 KSS983050:KST983055 LCO983050:LCP983055 LMK983050:LML983055 LWG983050:LWH983055 MGC983050:MGD983055 MPY983050:MPZ983055 MZU983050:MZV983055 NJQ983050:NJR983055 NTM983050:NTN983055 ODI983050:ODJ983055 ONE983050:ONF983055 OXA983050:OXB983055 PGW983050:PGX983055 PQS983050:PQT983055 QAO983050:QAP983055 QKK983050:QKL983055 QUG983050:QUH983055 REC983050:RED983055 RNY983050:RNZ983055 RXU983050:RXV983055 SHQ983050:SHR983055 SRM983050:SRN983055 TBI983050:TBJ983055 TLE983050:TLF983055 TVA983050:TVB983055 UEW983050:UEX983055 UOS983050:UOT983055 UYO983050:UYP983055 VIK983050:VIL983055 VSG983050:VSH983055 WCC983050:WCD983055 WLY983050:WLZ983055 WVU983050:WVV983055">
      <formula1>Impacto</formula1>
    </dataValidation>
    <dataValidation type="list" showInputMessage="1" showErrorMessage="1" sqref="L10:L15 JH10:JH15 TD10:TD15 ACZ10:ACZ15 AMV10:AMV15 AWR10:AWR15 BGN10:BGN15 BQJ10:BQJ15 CAF10:CAF15 CKB10:CKB15 CTX10:CTX15 DDT10:DDT15 DNP10:DNP15 DXL10:DXL15 EHH10:EHH15 ERD10:ERD15 FAZ10:FAZ15 FKV10:FKV15 FUR10:FUR15 GEN10:GEN15 GOJ10:GOJ15 GYF10:GYF15 HIB10:HIB15 HRX10:HRX15 IBT10:IBT15 ILP10:ILP15 IVL10:IVL15 JFH10:JFH15 JPD10:JPD15 JYZ10:JYZ15 KIV10:KIV15 KSR10:KSR15 LCN10:LCN15 LMJ10:LMJ15 LWF10:LWF15 MGB10:MGB15 MPX10:MPX15 MZT10:MZT15 NJP10:NJP15 NTL10:NTL15 ODH10:ODH15 OND10:OND15 OWZ10:OWZ15 PGV10:PGV15 PQR10:PQR15 QAN10:QAN15 QKJ10:QKJ15 QUF10:QUF15 REB10:REB15 RNX10:RNX15 RXT10:RXT15 SHP10:SHP15 SRL10:SRL15 TBH10:TBH15 TLD10:TLD15 TUZ10:TUZ15 UEV10:UEV15 UOR10:UOR15 UYN10:UYN15 VIJ10:VIJ15 VSF10:VSF15 WCB10:WCB15 WLX10:WLX15 WVT10:WVT15 L65546:L65551 JH65546:JH65551 TD65546:TD65551 ACZ65546:ACZ65551 AMV65546:AMV65551 AWR65546:AWR65551 BGN65546:BGN65551 BQJ65546:BQJ65551 CAF65546:CAF65551 CKB65546:CKB65551 CTX65546:CTX65551 DDT65546:DDT65551 DNP65546:DNP65551 DXL65546:DXL65551 EHH65546:EHH65551 ERD65546:ERD65551 FAZ65546:FAZ65551 FKV65546:FKV65551 FUR65546:FUR65551 GEN65546:GEN65551 GOJ65546:GOJ65551 GYF65546:GYF65551 HIB65546:HIB65551 HRX65546:HRX65551 IBT65546:IBT65551 ILP65546:ILP65551 IVL65546:IVL65551 JFH65546:JFH65551 JPD65546:JPD65551 JYZ65546:JYZ65551 KIV65546:KIV65551 KSR65546:KSR65551 LCN65546:LCN65551 LMJ65546:LMJ65551 LWF65546:LWF65551 MGB65546:MGB65551 MPX65546:MPX65551 MZT65546:MZT65551 NJP65546:NJP65551 NTL65546:NTL65551 ODH65546:ODH65551 OND65546:OND65551 OWZ65546:OWZ65551 PGV65546:PGV65551 PQR65546:PQR65551 QAN65546:QAN65551 QKJ65546:QKJ65551 QUF65546:QUF65551 REB65546:REB65551 RNX65546:RNX65551 RXT65546:RXT65551 SHP65546:SHP65551 SRL65546:SRL65551 TBH65546:TBH65551 TLD65546:TLD65551 TUZ65546:TUZ65551 UEV65546:UEV65551 UOR65546:UOR65551 UYN65546:UYN65551 VIJ65546:VIJ65551 VSF65546:VSF65551 WCB65546:WCB65551 WLX65546:WLX65551 WVT65546:WVT65551 L131082:L131087 JH131082:JH131087 TD131082:TD131087 ACZ131082:ACZ131087 AMV131082:AMV131087 AWR131082:AWR131087 BGN131082:BGN131087 BQJ131082:BQJ131087 CAF131082:CAF131087 CKB131082:CKB131087 CTX131082:CTX131087 DDT131082:DDT131087 DNP131082:DNP131087 DXL131082:DXL131087 EHH131082:EHH131087 ERD131082:ERD131087 FAZ131082:FAZ131087 FKV131082:FKV131087 FUR131082:FUR131087 GEN131082:GEN131087 GOJ131082:GOJ131087 GYF131082:GYF131087 HIB131082:HIB131087 HRX131082:HRX131087 IBT131082:IBT131087 ILP131082:ILP131087 IVL131082:IVL131087 JFH131082:JFH131087 JPD131082:JPD131087 JYZ131082:JYZ131087 KIV131082:KIV131087 KSR131082:KSR131087 LCN131082:LCN131087 LMJ131082:LMJ131087 LWF131082:LWF131087 MGB131082:MGB131087 MPX131082:MPX131087 MZT131082:MZT131087 NJP131082:NJP131087 NTL131082:NTL131087 ODH131082:ODH131087 OND131082:OND131087 OWZ131082:OWZ131087 PGV131082:PGV131087 PQR131082:PQR131087 QAN131082:QAN131087 QKJ131082:QKJ131087 QUF131082:QUF131087 REB131082:REB131087 RNX131082:RNX131087 RXT131082:RXT131087 SHP131082:SHP131087 SRL131082:SRL131087 TBH131082:TBH131087 TLD131082:TLD131087 TUZ131082:TUZ131087 UEV131082:UEV131087 UOR131082:UOR131087 UYN131082:UYN131087 VIJ131082:VIJ131087 VSF131082:VSF131087 WCB131082:WCB131087 WLX131082:WLX131087 WVT131082:WVT131087 L196618:L196623 JH196618:JH196623 TD196618:TD196623 ACZ196618:ACZ196623 AMV196618:AMV196623 AWR196618:AWR196623 BGN196618:BGN196623 BQJ196618:BQJ196623 CAF196618:CAF196623 CKB196618:CKB196623 CTX196618:CTX196623 DDT196618:DDT196623 DNP196618:DNP196623 DXL196618:DXL196623 EHH196618:EHH196623 ERD196618:ERD196623 FAZ196618:FAZ196623 FKV196618:FKV196623 FUR196618:FUR196623 GEN196618:GEN196623 GOJ196618:GOJ196623 GYF196618:GYF196623 HIB196618:HIB196623 HRX196618:HRX196623 IBT196618:IBT196623 ILP196618:ILP196623 IVL196618:IVL196623 JFH196618:JFH196623 JPD196618:JPD196623 JYZ196618:JYZ196623 KIV196618:KIV196623 KSR196618:KSR196623 LCN196618:LCN196623 LMJ196618:LMJ196623 LWF196618:LWF196623 MGB196618:MGB196623 MPX196618:MPX196623 MZT196618:MZT196623 NJP196618:NJP196623 NTL196618:NTL196623 ODH196618:ODH196623 OND196618:OND196623 OWZ196618:OWZ196623 PGV196618:PGV196623 PQR196618:PQR196623 QAN196618:QAN196623 QKJ196618:QKJ196623 QUF196618:QUF196623 REB196618:REB196623 RNX196618:RNX196623 RXT196618:RXT196623 SHP196618:SHP196623 SRL196618:SRL196623 TBH196618:TBH196623 TLD196618:TLD196623 TUZ196618:TUZ196623 UEV196618:UEV196623 UOR196618:UOR196623 UYN196618:UYN196623 VIJ196618:VIJ196623 VSF196618:VSF196623 WCB196618:WCB196623 WLX196618:WLX196623 WVT196618:WVT196623 L262154:L262159 JH262154:JH262159 TD262154:TD262159 ACZ262154:ACZ262159 AMV262154:AMV262159 AWR262154:AWR262159 BGN262154:BGN262159 BQJ262154:BQJ262159 CAF262154:CAF262159 CKB262154:CKB262159 CTX262154:CTX262159 DDT262154:DDT262159 DNP262154:DNP262159 DXL262154:DXL262159 EHH262154:EHH262159 ERD262154:ERD262159 FAZ262154:FAZ262159 FKV262154:FKV262159 FUR262154:FUR262159 GEN262154:GEN262159 GOJ262154:GOJ262159 GYF262154:GYF262159 HIB262154:HIB262159 HRX262154:HRX262159 IBT262154:IBT262159 ILP262154:ILP262159 IVL262154:IVL262159 JFH262154:JFH262159 JPD262154:JPD262159 JYZ262154:JYZ262159 KIV262154:KIV262159 KSR262154:KSR262159 LCN262154:LCN262159 LMJ262154:LMJ262159 LWF262154:LWF262159 MGB262154:MGB262159 MPX262154:MPX262159 MZT262154:MZT262159 NJP262154:NJP262159 NTL262154:NTL262159 ODH262154:ODH262159 OND262154:OND262159 OWZ262154:OWZ262159 PGV262154:PGV262159 PQR262154:PQR262159 QAN262154:QAN262159 QKJ262154:QKJ262159 QUF262154:QUF262159 REB262154:REB262159 RNX262154:RNX262159 RXT262154:RXT262159 SHP262154:SHP262159 SRL262154:SRL262159 TBH262154:TBH262159 TLD262154:TLD262159 TUZ262154:TUZ262159 UEV262154:UEV262159 UOR262154:UOR262159 UYN262154:UYN262159 VIJ262154:VIJ262159 VSF262154:VSF262159 WCB262154:WCB262159 WLX262154:WLX262159 WVT262154:WVT262159 L327690:L327695 JH327690:JH327695 TD327690:TD327695 ACZ327690:ACZ327695 AMV327690:AMV327695 AWR327690:AWR327695 BGN327690:BGN327695 BQJ327690:BQJ327695 CAF327690:CAF327695 CKB327690:CKB327695 CTX327690:CTX327695 DDT327690:DDT327695 DNP327690:DNP327695 DXL327690:DXL327695 EHH327690:EHH327695 ERD327690:ERD327695 FAZ327690:FAZ327695 FKV327690:FKV327695 FUR327690:FUR327695 GEN327690:GEN327695 GOJ327690:GOJ327695 GYF327690:GYF327695 HIB327690:HIB327695 HRX327690:HRX327695 IBT327690:IBT327695 ILP327690:ILP327695 IVL327690:IVL327695 JFH327690:JFH327695 JPD327690:JPD327695 JYZ327690:JYZ327695 KIV327690:KIV327695 KSR327690:KSR327695 LCN327690:LCN327695 LMJ327690:LMJ327695 LWF327690:LWF327695 MGB327690:MGB327695 MPX327690:MPX327695 MZT327690:MZT327695 NJP327690:NJP327695 NTL327690:NTL327695 ODH327690:ODH327695 OND327690:OND327695 OWZ327690:OWZ327695 PGV327690:PGV327695 PQR327690:PQR327695 QAN327690:QAN327695 QKJ327690:QKJ327695 QUF327690:QUF327695 REB327690:REB327695 RNX327690:RNX327695 RXT327690:RXT327695 SHP327690:SHP327695 SRL327690:SRL327695 TBH327690:TBH327695 TLD327690:TLD327695 TUZ327690:TUZ327695 UEV327690:UEV327695 UOR327690:UOR327695 UYN327690:UYN327695 VIJ327690:VIJ327695 VSF327690:VSF327695 WCB327690:WCB327695 WLX327690:WLX327695 WVT327690:WVT327695 L393226:L393231 JH393226:JH393231 TD393226:TD393231 ACZ393226:ACZ393231 AMV393226:AMV393231 AWR393226:AWR393231 BGN393226:BGN393231 BQJ393226:BQJ393231 CAF393226:CAF393231 CKB393226:CKB393231 CTX393226:CTX393231 DDT393226:DDT393231 DNP393226:DNP393231 DXL393226:DXL393231 EHH393226:EHH393231 ERD393226:ERD393231 FAZ393226:FAZ393231 FKV393226:FKV393231 FUR393226:FUR393231 GEN393226:GEN393231 GOJ393226:GOJ393231 GYF393226:GYF393231 HIB393226:HIB393231 HRX393226:HRX393231 IBT393226:IBT393231 ILP393226:ILP393231 IVL393226:IVL393231 JFH393226:JFH393231 JPD393226:JPD393231 JYZ393226:JYZ393231 KIV393226:KIV393231 KSR393226:KSR393231 LCN393226:LCN393231 LMJ393226:LMJ393231 LWF393226:LWF393231 MGB393226:MGB393231 MPX393226:MPX393231 MZT393226:MZT393231 NJP393226:NJP393231 NTL393226:NTL393231 ODH393226:ODH393231 OND393226:OND393231 OWZ393226:OWZ393231 PGV393226:PGV393231 PQR393226:PQR393231 QAN393226:QAN393231 QKJ393226:QKJ393231 QUF393226:QUF393231 REB393226:REB393231 RNX393226:RNX393231 RXT393226:RXT393231 SHP393226:SHP393231 SRL393226:SRL393231 TBH393226:TBH393231 TLD393226:TLD393231 TUZ393226:TUZ393231 UEV393226:UEV393231 UOR393226:UOR393231 UYN393226:UYN393231 VIJ393226:VIJ393231 VSF393226:VSF393231 WCB393226:WCB393231 WLX393226:WLX393231 WVT393226:WVT393231 L458762:L458767 JH458762:JH458767 TD458762:TD458767 ACZ458762:ACZ458767 AMV458762:AMV458767 AWR458762:AWR458767 BGN458762:BGN458767 BQJ458762:BQJ458767 CAF458762:CAF458767 CKB458762:CKB458767 CTX458762:CTX458767 DDT458762:DDT458767 DNP458762:DNP458767 DXL458762:DXL458767 EHH458762:EHH458767 ERD458762:ERD458767 FAZ458762:FAZ458767 FKV458762:FKV458767 FUR458762:FUR458767 GEN458762:GEN458767 GOJ458762:GOJ458767 GYF458762:GYF458767 HIB458762:HIB458767 HRX458762:HRX458767 IBT458762:IBT458767 ILP458762:ILP458767 IVL458762:IVL458767 JFH458762:JFH458767 JPD458762:JPD458767 JYZ458762:JYZ458767 KIV458762:KIV458767 KSR458762:KSR458767 LCN458762:LCN458767 LMJ458762:LMJ458767 LWF458762:LWF458767 MGB458762:MGB458767 MPX458762:MPX458767 MZT458762:MZT458767 NJP458762:NJP458767 NTL458762:NTL458767 ODH458762:ODH458767 OND458762:OND458767 OWZ458762:OWZ458767 PGV458762:PGV458767 PQR458762:PQR458767 QAN458762:QAN458767 QKJ458762:QKJ458767 QUF458762:QUF458767 REB458762:REB458767 RNX458762:RNX458767 RXT458762:RXT458767 SHP458762:SHP458767 SRL458762:SRL458767 TBH458762:TBH458767 TLD458762:TLD458767 TUZ458762:TUZ458767 UEV458762:UEV458767 UOR458762:UOR458767 UYN458762:UYN458767 VIJ458762:VIJ458767 VSF458762:VSF458767 WCB458762:WCB458767 WLX458762:WLX458767 WVT458762:WVT458767 L524298:L524303 JH524298:JH524303 TD524298:TD524303 ACZ524298:ACZ524303 AMV524298:AMV524303 AWR524298:AWR524303 BGN524298:BGN524303 BQJ524298:BQJ524303 CAF524298:CAF524303 CKB524298:CKB524303 CTX524298:CTX524303 DDT524298:DDT524303 DNP524298:DNP524303 DXL524298:DXL524303 EHH524298:EHH524303 ERD524298:ERD524303 FAZ524298:FAZ524303 FKV524298:FKV524303 FUR524298:FUR524303 GEN524298:GEN524303 GOJ524298:GOJ524303 GYF524298:GYF524303 HIB524298:HIB524303 HRX524298:HRX524303 IBT524298:IBT524303 ILP524298:ILP524303 IVL524298:IVL524303 JFH524298:JFH524303 JPD524298:JPD524303 JYZ524298:JYZ524303 KIV524298:KIV524303 KSR524298:KSR524303 LCN524298:LCN524303 LMJ524298:LMJ524303 LWF524298:LWF524303 MGB524298:MGB524303 MPX524298:MPX524303 MZT524298:MZT524303 NJP524298:NJP524303 NTL524298:NTL524303 ODH524298:ODH524303 OND524298:OND524303 OWZ524298:OWZ524303 PGV524298:PGV524303 PQR524298:PQR524303 QAN524298:QAN524303 QKJ524298:QKJ524303 QUF524298:QUF524303 REB524298:REB524303 RNX524298:RNX524303 RXT524298:RXT524303 SHP524298:SHP524303 SRL524298:SRL524303 TBH524298:TBH524303 TLD524298:TLD524303 TUZ524298:TUZ524303 UEV524298:UEV524303 UOR524298:UOR524303 UYN524298:UYN524303 VIJ524298:VIJ524303 VSF524298:VSF524303 WCB524298:WCB524303 WLX524298:WLX524303 WVT524298:WVT524303 L589834:L589839 JH589834:JH589839 TD589834:TD589839 ACZ589834:ACZ589839 AMV589834:AMV589839 AWR589834:AWR589839 BGN589834:BGN589839 BQJ589834:BQJ589839 CAF589834:CAF589839 CKB589834:CKB589839 CTX589834:CTX589839 DDT589834:DDT589839 DNP589834:DNP589839 DXL589834:DXL589839 EHH589834:EHH589839 ERD589834:ERD589839 FAZ589834:FAZ589839 FKV589834:FKV589839 FUR589834:FUR589839 GEN589834:GEN589839 GOJ589834:GOJ589839 GYF589834:GYF589839 HIB589834:HIB589839 HRX589834:HRX589839 IBT589834:IBT589839 ILP589834:ILP589839 IVL589834:IVL589839 JFH589834:JFH589839 JPD589834:JPD589839 JYZ589834:JYZ589839 KIV589834:KIV589839 KSR589834:KSR589839 LCN589834:LCN589839 LMJ589834:LMJ589839 LWF589834:LWF589839 MGB589834:MGB589839 MPX589834:MPX589839 MZT589834:MZT589839 NJP589834:NJP589839 NTL589834:NTL589839 ODH589834:ODH589839 OND589834:OND589839 OWZ589834:OWZ589839 PGV589834:PGV589839 PQR589834:PQR589839 QAN589834:QAN589839 QKJ589834:QKJ589839 QUF589834:QUF589839 REB589834:REB589839 RNX589834:RNX589839 RXT589834:RXT589839 SHP589834:SHP589839 SRL589834:SRL589839 TBH589834:TBH589839 TLD589834:TLD589839 TUZ589834:TUZ589839 UEV589834:UEV589839 UOR589834:UOR589839 UYN589834:UYN589839 VIJ589834:VIJ589839 VSF589834:VSF589839 WCB589834:WCB589839 WLX589834:WLX589839 WVT589834:WVT589839 L655370:L655375 JH655370:JH655375 TD655370:TD655375 ACZ655370:ACZ655375 AMV655370:AMV655375 AWR655370:AWR655375 BGN655370:BGN655375 BQJ655370:BQJ655375 CAF655370:CAF655375 CKB655370:CKB655375 CTX655370:CTX655375 DDT655370:DDT655375 DNP655370:DNP655375 DXL655370:DXL655375 EHH655370:EHH655375 ERD655370:ERD655375 FAZ655370:FAZ655375 FKV655370:FKV655375 FUR655370:FUR655375 GEN655370:GEN655375 GOJ655370:GOJ655375 GYF655370:GYF655375 HIB655370:HIB655375 HRX655370:HRX655375 IBT655370:IBT655375 ILP655370:ILP655375 IVL655370:IVL655375 JFH655370:JFH655375 JPD655370:JPD655375 JYZ655370:JYZ655375 KIV655370:KIV655375 KSR655370:KSR655375 LCN655370:LCN655375 LMJ655370:LMJ655375 LWF655370:LWF655375 MGB655370:MGB655375 MPX655370:MPX655375 MZT655370:MZT655375 NJP655370:NJP655375 NTL655370:NTL655375 ODH655370:ODH655375 OND655370:OND655375 OWZ655370:OWZ655375 PGV655370:PGV655375 PQR655370:PQR655375 QAN655370:QAN655375 QKJ655370:QKJ655375 QUF655370:QUF655375 REB655370:REB655375 RNX655370:RNX655375 RXT655370:RXT655375 SHP655370:SHP655375 SRL655370:SRL655375 TBH655370:TBH655375 TLD655370:TLD655375 TUZ655370:TUZ655375 UEV655370:UEV655375 UOR655370:UOR655375 UYN655370:UYN655375 VIJ655370:VIJ655375 VSF655370:VSF655375 WCB655370:WCB655375 WLX655370:WLX655375 WVT655370:WVT655375 L720906:L720911 JH720906:JH720911 TD720906:TD720911 ACZ720906:ACZ720911 AMV720906:AMV720911 AWR720906:AWR720911 BGN720906:BGN720911 BQJ720906:BQJ720911 CAF720906:CAF720911 CKB720906:CKB720911 CTX720906:CTX720911 DDT720906:DDT720911 DNP720906:DNP720911 DXL720906:DXL720911 EHH720906:EHH720911 ERD720906:ERD720911 FAZ720906:FAZ720911 FKV720906:FKV720911 FUR720906:FUR720911 GEN720906:GEN720911 GOJ720906:GOJ720911 GYF720906:GYF720911 HIB720906:HIB720911 HRX720906:HRX720911 IBT720906:IBT720911 ILP720906:ILP720911 IVL720906:IVL720911 JFH720906:JFH720911 JPD720906:JPD720911 JYZ720906:JYZ720911 KIV720906:KIV720911 KSR720906:KSR720911 LCN720906:LCN720911 LMJ720906:LMJ720911 LWF720906:LWF720911 MGB720906:MGB720911 MPX720906:MPX720911 MZT720906:MZT720911 NJP720906:NJP720911 NTL720906:NTL720911 ODH720906:ODH720911 OND720906:OND720911 OWZ720906:OWZ720911 PGV720906:PGV720911 PQR720906:PQR720911 QAN720906:QAN720911 QKJ720906:QKJ720911 QUF720906:QUF720911 REB720906:REB720911 RNX720906:RNX720911 RXT720906:RXT720911 SHP720906:SHP720911 SRL720906:SRL720911 TBH720906:TBH720911 TLD720906:TLD720911 TUZ720906:TUZ720911 UEV720906:UEV720911 UOR720906:UOR720911 UYN720906:UYN720911 VIJ720906:VIJ720911 VSF720906:VSF720911 WCB720906:WCB720911 WLX720906:WLX720911 WVT720906:WVT720911 L786442:L786447 JH786442:JH786447 TD786442:TD786447 ACZ786442:ACZ786447 AMV786442:AMV786447 AWR786442:AWR786447 BGN786442:BGN786447 BQJ786442:BQJ786447 CAF786442:CAF786447 CKB786442:CKB786447 CTX786442:CTX786447 DDT786442:DDT786447 DNP786442:DNP786447 DXL786442:DXL786447 EHH786442:EHH786447 ERD786442:ERD786447 FAZ786442:FAZ786447 FKV786442:FKV786447 FUR786442:FUR786447 GEN786442:GEN786447 GOJ786442:GOJ786447 GYF786442:GYF786447 HIB786442:HIB786447 HRX786442:HRX786447 IBT786442:IBT786447 ILP786442:ILP786447 IVL786442:IVL786447 JFH786442:JFH786447 JPD786442:JPD786447 JYZ786442:JYZ786447 KIV786442:KIV786447 KSR786442:KSR786447 LCN786442:LCN786447 LMJ786442:LMJ786447 LWF786442:LWF786447 MGB786442:MGB786447 MPX786442:MPX786447 MZT786442:MZT786447 NJP786442:NJP786447 NTL786442:NTL786447 ODH786442:ODH786447 OND786442:OND786447 OWZ786442:OWZ786447 PGV786442:PGV786447 PQR786442:PQR786447 QAN786442:QAN786447 QKJ786442:QKJ786447 QUF786442:QUF786447 REB786442:REB786447 RNX786442:RNX786447 RXT786442:RXT786447 SHP786442:SHP786447 SRL786442:SRL786447 TBH786442:TBH786447 TLD786442:TLD786447 TUZ786442:TUZ786447 UEV786442:UEV786447 UOR786442:UOR786447 UYN786442:UYN786447 VIJ786442:VIJ786447 VSF786442:VSF786447 WCB786442:WCB786447 WLX786442:WLX786447 WVT786442:WVT786447 L851978:L851983 JH851978:JH851983 TD851978:TD851983 ACZ851978:ACZ851983 AMV851978:AMV851983 AWR851978:AWR851983 BGN851978:BGN851983 BQJ851978:BQJ851983 CAF851978:CAF851983 CKB851978:CKB851983 CTX851978:CTX851983 DDT851978:DDT851983 DNP851978:DNP851983 DXL851978:DXL851983 EHH851978:EHH851983 ERD851978:ERD851983 FAZ851978:FAZ851983 FKV851978:FKV851983 FUR851978:FUR851983 GEN851978:GEN851983 GOJ851978:GOJ851983 GYF851978:GYF851983 HIB851978:HIB851983 HRX851978:HRX851983 IBT851978:IBT851983 ILP851978:ILP851983 IVL851978:IVL851983 JFH851978:JFH851983 JPD851978:JPD851983 JYZ851978:JYZ851983 KIV851978:KIV851983 KSR851978:KSR851983 LCN851978:LCN851983 LMJ851978:LMJ851983 LWF851978:LWF851983 MGB851978:MGB851983 MPX851978:MPX851983 MZT851978:MZT851983 NJP851978:NJP851983 NTL851978:NTL851983 ODH851978:ODH851983 OND851978:OND851983 OWZ851978:OWZ851983 PGV851978:PGV851983 PQR851978:PQR851983 QAN851978:QAN851983 QKJ851978:QKJ851983 QUF851978:QUF851983 REB851978:REB851983 RNX851978:RNX851983 RXT851978:RXT851983 SHP851978:SHP851983 SRL851978:SRL851983 TBH851978:TBH851983 TLD851978:TLD851983 TUZ851978:TUZ851983 UEV851978:UEV851983 UOR851978:UOR851983 UYN851978:UYN851983 VIJ851978:VIJ851983 VSF851978:VSF851983 WCB851978:WCB851983 WLX851978:WLX851983 WVT851978:WVT851983 L917514:L917519 JH917514:JH917519 TD917514:TD917519 ACZ917514:ACZ917519 AMV917514:AMV917519 AWR917514:AWR917519 BGN917514:BGN917519 BQJ917514:BQJ917519 CAF917514:CAF917519 CKB917514:CKB917519 CTX917514:CTX917519 DDT917514:DDT917519 DNP917514:DNP917519 DXL917514:DXL917519 EHH917514:EHH917519 ERD917514:ERD917519 FAZ917514:FAZ917519 FKV917514:FKV917519 FUR917514:FUR917519 GEN917514:GEN917519 GOJ917514:GOJ917519 GYF917514:GYF917519 HIB917514:HIB917519 HRX917514:HRX917519 IBT917514:IBT917519 ILP917514:ILP917519 IVL917514:IVL917519 JFH917514:JFH917519 JPD917514:JPD917519 JYZ917514:JYZ917519 KIV917514:KIV917519 KSR917514:KSR917519 LCN917514:LCN917519 LMJ917514:LMJ917519 LWF917514:LWF917519 MGB917514:MGB917519 MPX917514:MPX917519 MZT917514:MZT917519 NJP917514:NJP917519 NTL917514:NTL917519 ODH917514:ODH917519 OND917514:OND917519 OWZ917514:OWZ917519 PGV917514:PGV917519 PQR917514:PQR917519 QAN917514:QAN917519 QKJ917514:QKJ917519 QUF917514:QUF917519 REB917514:REB917519 RNX917514:RNX917519 RXT917514:RXT917519 SHP917514:SHP917519 SRL917514:SRL917519 TBH917514:TBH917519 TLD917514:TLD917519 TUZ917514:TUZ917519 UEV917514:UEV917519 UOR917514:UOR917519 UYN917514:UYN917519 VIJ917514:VIJ917519 VSF917514:VSF917519 WCB917514:WCB917519 WLX917514:WLX917519 WVT917514:WVT917519 L983050:L983055 JH983050:JH983055 TD983050:TD983055 ACZ983050:ACZ983055 AMV983050:AMV983055 AWR983050:AWR983055 BGN983050:BGN983055 BQJ983050:BQJ983055 CAF983050:CAF983055 CKB983050:CKB983055 CTX983050:CTX983055 DDT983050:DDT983055 DNP983050:DNP983055 DXL983050:DXL983055 EHH983050:EHH983055 ERD983050:ERD983055 FAZ983050:FAZ983055 FKV983050:FKV983055 FUR983050:FUR983055 GEN983050:GEN983055 GOJ983050:GOJ983055 GYF983050:GYF983055 HIB983050:HIB983055 HRX983050:HRX983055 IBT983050:IBT983055 ILP983050:ILP983055 IVL983050:IVL983055 JFH983050:JFH983055 JPD983050:JPD983055 JYZ983050:JYZ983055 KIV983050:KIV983055 KSR983050:KSR983055 LCN983050:LCN983055 LMJ983050:LMJ983055 LWF983050:LWF983055 MGB983050:MGB983055 MPX983050:MPX983055 MZT983050:MZT983055 NJP983050:NJP983055 NTL983050:NTL983055 ODH983050:ODH983055 OND983050:OND983055 OWZ983050:OWZ983055 PGV983050:PGV983055 PQR983050:PQR983055 QAN983050:QAN983055 QKJ983050:QKJ983055 QUF983050:QUF983055 REB983050:REB983055 RNX983050:RNX983055 RXT983050:RXT983055 SHP983050:SHP983055 SRL983050:SRL983055 TBH983050:TBH983055 TLD983050:TLD983055 TUZ983050:TUZ983055 UEV983050:UEV983055 UOR983050:UOR983055 UYN983050:UYN983055 VIJ983050:VIJ983055 VSF983050:VSF983055 WCB983050:WCB983055 WLX983050:WLX983055 WVT983050:WVT983055">
      <formula1>Probabilidad</formula1>
    </dataValidation>
    <dataValidation type="list" allowBlank="1" showInputMessage="1" showErrorMessage="1" sqref="L6 JH6 TD6 ACZ6 AMV6 AWR6 BGN6 BQJ6 CAF6 CKB6 CTX6 DDT6 DNP6 DXL6 EHH6 ERD6 FAZ6 FKV6 FUR6 GEN6 GOJ6 GYF6 HIB6 HRX6 IBT6 ILP6 IVL6 JFH6 JPD6 JYZ6 KIV6 KSR6 LCN6 LMJ6 LWF6 MGB6 MPX6 MZT6 NJP6 NTL6 ODH6 OND6 OWZ6 PGV6 PQR6 QAN6 QKJ6 QUF6 REB6 RNX6 RXT6 SHP6 SRL6 TBH6 TLD6 TUZ6 UEV6 UOR6 UYN6 VIJ6 VSF6 WCB6 WLX6 WVT6 L65542 JH65542 TD65542 ACZ65542 AMV65542 AWR65542 BGN65542 BQJ65542 CAF65542 CKB65542 CTX65542 DDT65542 DNP65542 DXL65542 EHH65542 ERD65542 FAZ65542 FKV65542 FUR65542 GEN65542 GOJ65542 GYF65542 HIB65542 HRX65542 IBT65542 ILP65542 IVL65542 JFH65542 JPD65542 JYZ65542 KIV65542 KSR65542 LCN65542 LMJ65542 LWF65542 MGB65542 MPX65542 MZT65542 NJP65542 NTL65542 ODH65542 OND65542 OWZ65542 PGV65542 PQR65542 QAN65542 QKJ65542 QUF65542 REB65542 RNX65542 RXT65542 SHP65542 SRL65542 TBH65542 TLD65542 TUZ65542 UEV65542 UOR65542 UYN65542 VIJ65542 VSF65542 WCB65542 WLX65542 WVT65542 L131078 JH131078 TD131078 ACZ131078 AMV131078 AWR131078 BGN131078 BQJ131078 CAF131078 CKB131078 CTX131078 DDT131078 DNP131078 DXL131078 EHH131078 ERD131078 FAZ131078 FKV131078 FUR131078 GEN131078 GOJ131078 GYF131078 HIB131078 HRX131078 IBT131078 ILP131078 IVL131078 JFH131078 JPD131078 JYZ131078 KIV131078 KSR131078 LCN131078 LMJ131078 LWF131078 MGB131078 MPX131078 MZT131078 NJP131078 NTL131078 ODH131078 OND131078 OWZ131078 PGV131078 PQR131078 QAN131078 QKJ131078 QUF131078 REB131078 RNX131078 RXT131078 SHP131078 SRL131078 TBH131078 TLD131078 TUZ131078 UEV131078 UOR131078 UYN131078 VIJ131078 VSF131078 WCB131078 WLX131078 WVT131078 L196614 JH196614 TD196614 ACZ196614 AMV196614 AWR196614 BGN196614 BQJ196614 CAF196614 CKB196614 CTX196614 DDT196614 DNP196614 DXL196614 EHH196614 ERD196614 FAZ196614 FKV196614 FUR196614 GEN196614 GOJ196614 GYF196614 HIB196614 HRX196614 IBT196614 ILP196614 IVL196614 JFH196614 JPD196614 JYZ196614 KIV196614 KSR196614 LCN196614 LMJ196614 LWF196614 MGB196614 MPX196614 MZT196614 NJP196614 NTL196614 ODH196614 OND196614 OWZ196614 PGV196614 PQR196614 QAN196614 QKJ196614 QUF196614 REB196614 RNX196614 RXT196614 SHP196614 SRL196614 TBH196614 TLD196614 TUZ196614 UEV196614 UOR196614 UYN196614 VIJ196614 VSF196614 WCB196614 WLX196614 WVT196614 L262150 JH262150 TD262150 ACZ262150 AMV262150 AWR262150 BGN262150 BQJ262150 CAF262150 CKB262150 CTX262150 DDT262150 DNP262150 DXL262150 EHH262150 ERD262150 FAZ262150 FKV262150 FUR262150 GEN262150 GOJ262150 GYF262150 HIB262150 HRX262150 IBT262150 ILP262150 IVL262150 JFH262150 JPD262150 JYZ262150 KIV262150 KSR262150 LCN262150 LMJ262150 LWF262150 MGB262150 MPX262150 MZT262150 NJP262150 NTL262150 ODH262150 OND262150 OWZ262150 PGV262150 PQR262150 QAN262150 QKJ262150 QUF262150 REB262150 RNX262150 RXT262150 SHP262150 SRL262150 TBH262150 TLD262150 TUZ262150 UEV262150 UOR262150 UYN262150 VIJ262150 VSF262150 WCB262150 WLX262150 WVT262150 L327686 JH327686 TD327686 ACZ327686 AMV327686 AWR327686 BGN327686 BQJ327686 CAF327686 CKB327686 CTX327686 DDT327686 DNP327686 DXL327686 EHH327686 ERD327686 FAZ327686 FKV327686 FUR327686 GEN327686 GOJ327686 GYF327686 HIB327686 HRX327686 IBT327686 ILP327686 IVL327686 JFH327686 JPD327686 JYZ327686 KIV327686 KSR327686 LCN327686 LMJ327686 LWF327686 MGB327686 MPX327686 MZT327686 NJP327686 NTL327686 ODH327686 OND327686 OWZ327686 PGV327686 PQR327686 QAN327686 QKJ327686 QUF327686 REB327686 RNX327686 RXT327686 SHP327686 SRL327686 TBH327686 TLD327686 TUZ327686 UEV327686 UOR327686 UYN327686 VIJ327686 VSF327686 WCB327686 WLX327686 WVT327686 L393222 JH393222 TD393222 ACZ393222 AMV393222 AWR393222 BGN393222 BQJ393222 CAF393222 CKB393222 CTX393222 DDT393222 DNP393222 DXL393222 EHH393222 ERD393222 FAZ393222 FKV393222 FUR393222 GEN393222 GOJ393222 GYF393222 HIB393222 HRX393222 IBT393222 ILP393222 IVL393222 JFH393222 JPD393222 JYZ393222 KIV393222 KSR393222 LCN393222 LMJ393222 LWF393222 MGB393222 MPX393222 MZT393222 NJP393222 NTL393222 ODH393222 OND393222 OWZ393222 PGV393222 PQR393222 QAN393222 QKJ393222 QUF393222 REB393222 RNX393222 RXT393222 SHP393222 SRL393222 TBH393222 TLD393222 TUZ393222 UEV393222 UOR393222 UYN393222 VIJ393222 VSF393222 WCB393222 WLX393222 WVT393222 L458758 JH458758 TD458758 ACZ458758 AMV458758 AWR458758 BGN458758 BQJ458758 CAF458758 CKB458758 CTX458758 DDT458758 DNP458758 DXL458758 EHH458758 ERD458758 FAZ458758 FKV458758 FUR458758 GEN458758 GOJ458758 GYF458758 HIB458758 HRX458758 IBT458758 ILP458758 IVL458758 JFH458758 JPD458758 JYZ458758 KIV458758 KSR458758 LCN458758 LMJ458758 LWF458758 MGB458758 MPX458758 MZT458758 NJP458758 NTL458758 ODH458758 OND458758 OWZ458758 PGV458758 PQR458758 QAN458758 QKJ458758 QUF458758 REB458758 RNX458758 RXT458758 SHP458758 SRL458758 TBH458758 TLD458758 TUZ458758 UEV458758 UOR458758 UYN458758 VIJ458758 VSF458758 WCB458758 WLX458758 WVT458758 L524294 JH524294 TD524294 ACZ524294 AMV524294 AWR524294 BGN524294 BQJ524294 CAF524294 CKB524294 CTX524294 DDT524294 DNP524294 DXL524294 EHH524294 ERD524294 FAZ524294 FKV524294 FUR524294 GEN524294 GOJ524294 GYF524294 HIB524294 HRX524294 IBT524294 ILP524294 IVL524294 JFH524294 JPD524294 JYZ524294 KIV524294 KSR524294 LCN524294 LMJ524294 LWF524294 MGB524294 MPX524294 MZT524294 NJP524294 NTL524294 ODH524294 OND524294 OWZ524294 PGV524294 PQR524294 QAN524294 QKJ524294 QUF524294 REB524294 RNX524294 RXT524294 SHP524294 SRL524294 TBH524294 TLD524294 TUZ524294 UEV524294 UOR524294 UYN524294 VIJ524294 VSF524294 WCB524294 WLX524294 WVT524294 L589830 JH589830 TD589830 ACZ589830 AMV589830 AWR589830 BGN589830 BQJ589830 CAF589830 CKB589830 CTX589830 DDT589830 DNP589830 DXL589830 EHH589830 ERD589830 FAZ589830 FKV589830 FUR589830 GEN589830 GOJ589830 GYF589830 HIB589830 HRX589830 IBT589830 ILP589830 IVL589830 JFH589830 JPD589830 JYZ589830 KIV589830 KSR589830 LCN589830 LMJ589830 LWF589830 MGB589830 MPX589830 MZT589830 NJP589830 NTL589830 ODH589830 OND589830 OWZ589830 PGV589830 PQR589830 QAN589830 QKJ589830 QUF589830 REB589830 RNX589830 RXT589830 SHP589830 SRL589830 TBH589830 TLD589830 TUZ589830 UEV589830 UOR589830 UYN589830 VIJ589830 VSF589830 WCB589830 WLX589830 WVT589830 L655366 JH655366 TD655366 ACZ655366 AMV655366 AWR655366 BGN655366 BQJ655366 CAF655366 CKB655366 CTX655366 DDT655366 DNP655366 DXL655366 EHH655366 ERD655366 FAZ655366 FKV655366 FUR655366 GEN655366 GOJ655366 GYF655366 HIB655366 HRX655366 IBT655366 ILP655366 IVL655366 JFH655366 JPD655366 JYZ655366 KIV655366 KSR655366 LCN655366 LMJ655366 LWF655366 MGB655366 MPX655366 MZT655366 NJP655366 NTL655366 ODH655366 OND655366 OWZ655366 PGV655366 PQR655366 QAN655366 QKJ655366 QUF655366 REB655366 RNX655366 RXT655366 SHP655366 SRL655366 TBH655366 TLD655366 TUZ655366 UEV655366 UOR655366 UYN655366 VIJ655366 VSF655366 WCB655366 WLX655366 WVT655366 L720902 JH720902 TD720902 ACZ720902 AMV720902 AWR720902 BGN720902 BQJ720902 CAF720902 CKB720902 CTX720902 DDT720902 DNP720902 DXL720902 EHH720902 ERD720902 FAZ720902 FKV720902 FUR720902 GEN720902 GOJ720902 GYF720902 HIB720902 HRX720902 IBT720902 ILP720902 IVL720902 JFH720902 JPD720902 JYZ720902 KIV720902 KSR720902 LCN720902 LMJ720902 LWF720902 MGB720902 MPX720902 MZT720902 NJP720902 NTL720902 ODH720902 OND720902 OWZ720902 PGV720902 PQR720902 QAN720902 QKJ720902 QUF720902 REB720902 RNX720902 RXT720902 SHP720902 SRL720902 TBH720902 TLD720902 TUZ720902 UEV720902 UOR720902 UYN720902 VIJ720902 VSF720902 WCB720902 WLX720902 WVT720902 L786438 JH786438 TD786438 ACZ786438 AMV786438 AWR786438 BGN786438 BQJ786438 CAF786438 CKB786438 CTX786438 DDT786438 DNP786438 DXL786438 EHH786438 ERD786438 FAZ786438 FKV786438 FUR786438 GEN786438 GOJ786438 GYF786438 HIB786438 HRX786438 IBT786438 ILP786438 IVL786438 JFH786438 JPD786438 JYZ786438 KIV786438 KSR786438 LCN786438 LMJ786438 LWF786438 MGB786438 MPX786438 MZT786438 NJP786438 NTL786438 ODH786438 OND786438 OWZ786438 PGV786438 PQR786438 QAN786438 QKJ786438 QUF786438 REB786438 RNX786438 RXT786438 SHP786438 SRL786438 TBH786438 TLD786438 TUZ786438 UEV786438 UOR786438 UYN786438 VIJ786438 VSF786438 WCB786438 WLX786438 WVT786438 L851974 JH851974 TD851974 ACZ851974 AMV851974 AWR851974 BGN851974 BQJ851974 CAF851974 CKB851974 CTX851974 DDT851974 DNP851974 DXL851974 EHH851974 ERD851974 FAZ851974 FKV851974 FUR851974 GEN851974 GOJ851974 GYF851974 HIB851974 HRX851974 IBT851974 ILP851974 IVL851974 JFH851974 JPD851974 JYZ851974 KIV851974 KSR851974 LCN851974 LMJ851974 LWF851974 MGB851974 MPX851974 MZT851974 NJP851974 NTL851974 ODH851974 OND851974 OWZ851974 PGV851974 PQR851974 QAN851974 QKJ851974 QUF851974 REB851974 RNX851974 RXT851974 SHP851974 SRL851974 TBH851974 TLD851974 TUZ851974 UEV851974 UOR851974 UYN851974 VIJ851974 VSF851974 WCB851974 WLX851974 WVT851974 L917510 JH917510 TD917510 ACZ917510 AMV917510 AWR917510 BGN917510 BQJ917510 CAF917510 CKB917510 CTX917510 DDT917510 DNP917510 DXL917510 EHH917510 ERD917510 FAZ917510 FKV917510 FUR917510 GEN917510 GOJ917510 GYF917510 HIB917510 HRX917510 IBT917510 ILP917510 IVL917510 JFH917510 JPD917510 JYZ917510 KIV917510 KSR917510 LCN917510 LMJ917510 LWF917510 MGB917510 MPX917510 MZT917510 NJP917510 NTL917510 ODH917510 OND917510 OWZ917510 PGV917510 PQR917510 QAN917510 QKJ917510 QUF917510 REB917510 RNX917510 RXT917510 SHP917510 SRL917510 TBH917510 TLD917510 TUZ917510 UEV917510 UOR917510 UYN917510 VIJ917510 VSF917510 WCB917510 WLX917510 WVT917510 L983046 JH983046 TD983046 ACZ983046 AMV983046 AWR983046 BGN983046 BQJ983046 CAF983046 CKB983046 CTX983046 DDT983046 DNP983046 DXL983046 EHH983046 ERD983046 FAZ983046 FKV983046 FUR983046 GEN983046 GOJ983046 GYF983046 HIB983046 HRX983046 IBT983046 ILP983046 IVL983046 JFH983046 JPD983046 JYZ983046 KIV983046 KSR983046 LCN983046 LMJ983046 LWF983046 MGB983046 MPX983046 MZT983046 NJP983046 NTL983046 ODH983046 OND983046 OWZ983046 PGV983046 PQR983046 QAN983046 QKJ983046 QUF983046 REB983046 RNX983046 RXT983046 SHP983046 SRL983046 TBH983046 TLD983046 TUZ983046 UEV983046 UOR983046 UYN983046 VIJ983046 VSF983046 WCB983046 WLX983046 WVT983046">
      <formula1>Proceso</formula1>
    </dataValidation>
  </dataValidations>
  <printOptions horizontalCentered="1" verticalCentered="1"/>
  <pageMargins left="0.23622047244094491" right="0.23622047244094491" top="0.74803149606299213" bottom="0.35433070866141736" header="0.31496062992125984" footer="0.31496062992125984"/>
  <pageSetup scale="57" orientation="landscape" r:id="rId1"/>
  <headerFooter>
    <oddFooter xml:space="preserve">&amp;L&amp;9Formato: FO-AC-07 Versión: 2&amp;C&amp;9Página &amp;P&amp;R&amp;9Vo.Bo: </oddFooter>
  </headerFooter>
  <drawing r:id="rId2"/>
  <legacyDrawing r:id="rId3"/>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BD113"/>
  <sheetViews>
    <sheetView showGridLines="0" zoomScaleNormal="100" zoomScaleSheetLayoutView="115" workbookViewId="0">
      <selection activeCell="A8" sqref="A8:XFD9"/>
    </sheetView>
  </sheetViews>
  <sheetFormatPr baseColWidth="10" defaultRowHeight="11.25" x14ac:dyDescent="0.2"/>
  <cols>
    <col min="1" max="1" width="1.140625" style="110" customWidth="1"/>
    <col min="2" max="4" width="7.42578125" style="110" customWidth="1"/>
    <col min="5" max="5" width="4" style="111" customWidth="1"/>
    <col min="6" max="8" width="4.28515625" style="110" customWidth="1"/>
    <col min="9" max="11" width="6.7109375" style="110" customWidth="1"/>
    <col min="12" max="13" width="3.28515625" style="112" bestFit="1" customWidth="1"/>
    <col min="14" max="14" width="0.7109375" style="112" hidden="1" customWidth="1"/>
    <col min="15" max="15" width="3" style="112" hidden="1" customWidth="1"/>
    <col min="16" max="16" width="5.140625" style="112" hidden="1" customWidth="1"/>
    <col min="17" max="17" width="3" style="112" hidden="1" customWidth="1"/>
    <col min="18" max="18" width="4.28515625" style="112" customWidth="1"/>
    <col min="19" max="21" width="8.85546875" style="112" customWidth="1"/>
    <col min="22" max="24" width="2.7109375" style="111" customWidth="1"/>
    <col min="25" max="25" width="2.85546875" style="111" customWidth="1"/>
    <col min="26" max="31" width="2.7109375" style="111" customWidth="1"/>
    <col min="32" max="32" width="1.140625" style="111" hidden="1" customWidth="1"/>
    <col min="33" max="39" width="2.7109375" style="111" hidden="1" customWidth="1"/>
    <col min="40" max="41" width="5.140625" style="111" hidden="1" customWidth="1"/>
    <col min="42" max="42" width="4.28515625" style="111" customWidth="1"/>
    <col min="43" max="43" width="5.140625" style="111" hidden="1" customWidth="1"/>
    <col min="44" max="44" width="3.28515625" style="111" bestFit="1" customWidth="1"/>
    <col min="45" max="45" width="5.140625" style="111" hidden="1" customWidth="1"/>
    <col min="46" max="46" width="3.28515625" style="111" bestFit="1" customWidth="1"/>
    <col min="47" max="47" width="4.28515625" style="111" customWidth="1"/>
    <col min="48" max="48" width="4.28515625" style="112" customWidth="1"/>
    <col min="49" max="50" width="14.5703125" style="112" customWidth="1"/>
    <col min="51" max="51" width="4" style="111" customWidth="1"/>
    <col min="52" max="54" width="7.140625" style="110" customWidth="1"/>
    <col min="55" max="55" width="3.85546875" style="111" customWidth="1"/>
    <col min="56" max="56" width="42.5703125" style="111" customWidth="1"/>
    <col min="57" max="256" width="11.42578125" style="89"/>
    <col min="257" max="257" width="1.140625" style="89" customWidth="1"/>
    <col min="258" max="260" width="7.42578125" style="89" customWidth="1"/>
    <col min="261" max="261" width="4" style="89" customWidth="1"/>
    <col min="262" max="264" width="4.28515625" style="89" customWidth="1"/>
    <col min="265" max="267" width="6.7109375" style="89" customWidth="1"/>
    <col min="268" max="269" width="3.28515625" style="89" bestFit="1" customWidth="1"/>
    <col min="270" max="273" width="0" style="89" hidden="1" customWidth="1"/>
    <col min="274" max="274" width="4.28515625" style="89" customWidth="1"/>
    <col min="275" max="277" width="8.85546875" style="89" customWidth="1"/>
    <col min="278" max="280" width="2.7109375" style="89" customWidth="1"/>
    <col min="281" max="281" width="2.85546875" style="89" customWidth="1"/>
    <col min="282" max="287" width="2.7109375" style="89" customWidth="1"/>
    <col min="288" max="297" width="0" style="89" hidden="1" customWidth="1"/>
    <col min="298" max="298" width="4.28515625" style="89" customWidth="1"/>
    <col min="299" max="299" width="0" style="89" hidden="1" customWidth="1"/>
    <col min="300" max="300" width="3.28515625" style="89" bestFit="1" customWidth="1"/>
    <col min="301" max="301" width="0" style="89" hidden="1" customWidth="1"/>
    <col min="302" max="302" width="3.28515625" style="89" bestFit="1" customWidth="1"/>
    <col min="303" max="304" width="4.28515625" style="89" customWidth="1"/>
    <col min="305" max="306" width="14.5703125" style="89" customWidth="1"/>
    <col min="307" max="307" width="4" style="89" customWidth="1"/>
    <col min="308" max="310" width="7.140625" style="89" customWidth="1"/>
    <col min="311" max="311" width="3.85546875" style="89" customWidth="1"/>
    <col min="312" max="312" width="42.5703125" style="89" customWidth="1"/>
    <col min="313" max="512" width="11.42578125" style="89"/>
    <col min="513" max="513" width="1.140625" style="89" customWidth="1"/>
    <col min="514" max="516" width="7.42578125" style="89" customWidth="1"/>
    <col min="517" max="517" width="4" style="89" customWidth="1"/>
    <col min="518" max="520" width="4.28515625" style="89" customWidth="1"/>
    <col min="521" max="523" width="6.7109375" style="89" customWidth="1"/>
    <col min="524" max="525" width="3.28515625" style="89" bestFit="1" customWidth="1"/>
    <col min="526" max="529" width="0" style="89" hidden="1" customWidth="1"/>
    <col min="530" max="530" width="4.28515625" style="89" customWidth="1"/>
    <col min="531" max="533" width="8.85546875" style="89" customWidth="1"/>
    <col min="534" max="536" width="2.7109375" style="89" customWidth="1"/>
    <col min="537" max="537" width="2.85546875" style="89" customWidth="1"/>
    <col min="538" max="543" width="2.7109375" style="89" customWidth="1"/>
    <col min="544" max="553" width="0" style="89" hidden="1" customWidth="1"/>
    <col min="554" max="554" width="4.28515625" style="89" customWidth="1"/>
    <col min="555" max="555" width="0" style="89" hidden="1" customWidth="1"/>
    <col min="556" max="556" width="3.28515625" style="89" bestFit="1" customWidth="1"/>
    <col min="557" max="557" width="0" style="89" hidden="1" customWidth="1"/>
    <col min="558" max="558" width="3.28515625" style="89" bestFit="1" customWidth="1"/>
    <col min="559" max="560" width="4.28515625" style="89" customWidth="1"/>
    <col min="561" max="562" width="14.5703125" style="89" customWidth="1"/>
    <col min="563" max="563" width="4" style="89" customWidth="1"/>
    <col min="564" max="566" width="7.140625" style="89" customWidth="1"/>
    <col min="567" max="567" width="3.85546875" style="89" customWidth="1"/>
    <col min="568" max="568" width="42.5703125" style="89" customWidth="1"/>
    <col min="569" max="768" width="11.42578125" style="89"/>
    <col min="769" max="769" width="1.140625" style="89" customWidth="1"/>
    <col min="770" max="772" width="7.42578125" style="89" customWidth="1"/>
    <col min="773" max="773" width="4" style="89" customWidth="1"/>
    <col min="774" max="776" width="4.28515625" style="89" customWidth="1"/>
    <col min="777" max="779" width="6.7109375" style="89" customWidth="1"/>
    <col min="780" max="781" width="3.28515625" style="89" bestFit="1" customWidth="1"/>
    <col min="782" max="785" width="0" style="89" hidden="1" customWidth="1"/>
    <col min="786" max="786" width="4.28515625" style="89" customWidth="1"/>
    <col min="787" max="789" width="8.85546875" style="89" customWidth="1"/>
    <col min="790" max="792" width="2.7109375" style="89" customWidth="1"/>
    <col min="793" max="793" width="2.85546875" style="89" customWidth="1"/>
    <col min="794" max="799" width="2.7109375" style="89" customWidth="1"/>
    <col min="800" max="809" width="0" style="89" hidden="1" customWidth="1"/>
    <col min="810" max="810" width="4.28515625" style="89" customWidth="1"/>
    <col min="811" max="811" width="0" style="89" hidden="1" customWidth="1"/>
    <col min="812" max="812" width="3.28515625" style="89" bestFit="1" customWidth="1"/>
    <col min="813" max="813" width="0" style="89" hidden="1" customWidth="1"/>
    <col min="814" max="814" width="3.28515625" style="89" bestFit="1" customWidth="1"/>
    <col min="815" max="816" width="4.28515625" style="89" customWidth="1"/>
    <col min="817" max="818" width="14.5703125" style="89" customWidth="1"/>
    <col min="819" max="819" width="4" style="89" customWidth="1"/>
    <col min="820" max="822" width="7.140625" style="89" customWidth="1"/>
    <col min="823" max="823" width="3.85546875" style="89" customWidth="1"/>
    <col min="824" max="824" width="42.5703125" style="89" customWidth="1"/>
    <col min="825" max="1024" width="11.42578125" style="89"/>
    <col min="1025" max="1025" width="1.140625" style="89" customWidth="1"/>
    <col min="1026" max="1028" width="7.42578125" style="89" customWidth="1"/>
    <col min="1029" max="1029" width="4" style="89" customWidth="1"/>
    <col min="1030" max="1032" width="4.28515625" style="89" customWidth="1"/>
    <col min="1033" max="1035" width="6.7109375" style="89" customWidth="1"/>
    <col min="1036" max="1037" width="3.28515625" style="89" bestFit="1" customWidth="1"/>
    <col min="1038" max="1041" width="0" style="89" hidden="1" customWidth="1"/>
    <col min="1042" max="1042" width="4.28515625" style="89" customWidth="1"/>
    <col min="1043" max="1045" width="8.85546875" style="89" customWidth="1"/>
    <col min="1046" max="1048" width="2.7109375" style="89" customWidth="1"/>
    <col min="1049" max="1049" width="2.85546875" style="89" customWidth="1"/>
    <col min="1050" max="1055" width="2.7109375" style="89" customWidth="1"/>
    <col min="1056" max="1065" width="0" style="89" hidden="1" customWidth="1"/>
    <col min="1066" max="1066" width="4.28515625" style="89" customWidth="1"/>
    <col min="1067" max="1067" width="0" style="89" hidden="1" customWidth="1"/>
    <col min="1068" max="1068" width="3.28515625" style="89" bestFit="1" customWidth="1"/>
    <col min="1069" max="1069" width="0" style="89" hidden="1" customWidth="1"/>
    <col min="1070" max="1070" width="3.28515625" style="89" bestFit="1" customWidth="1"/>
    <col min="1071" max="1072" width="4.28515625" style="89" customWidth="1"/>
    <col min="1073" max="1074" width="14.5703125" style="89" customWidth="1"/>
    <col min="1075" max="1075" width="4" style="89" customWidth="1"/>
    <col min="1076" max="1078" width="7.140625" style="89" customWidth="1"/>
    <col min="1079" max="1079" width="3.85546875" style="89" customWidth="1"/>
    <col min="1080" max="1080" width="42.5703125" style="89" customWidth="1"/>
    <col min="1081" max="1280" width="11.42578125" style="89"/>
    <col min="1281" max="1281" width="1.140625" style="89" customWidth="1"/>
    <col min="1282" max="1284" width="7.42578125" style="89" customWidth="1"/>
    <col min="1285" max="1285" width="4" style="89" customWidth="1"/>
    <col min="1286" max="1288" width="4.28515625" style="89" customWidth="1"/>
    <col min="1289" max="1291" width="6.7109375" style="89" customWidth="1"/>
    <col min="1292" max="1293" width="3.28515625" style="89" bestFit="1" customWidth="1"/>
    <col min="1294" max="1297" width="0" style="89" hidden="1" customWidth="1"/>
    <col min="1298" max="1298" width="4.28515625" style="89" customWidth="1"/>
    <col min="1299" max="1301" width="8.85546875" style="89" customWidth="1"/>
    <col min="1302" max="1304" width="2.7109375" style="89" customWidth="1"/>
    <col min="1305" max="1305" width="2.85546875" style="89" customWidth="1"/>
    <col min="1306" max="1311" width="2.7109375" style="89" customWidth="1"/>
    <col min="1312" max="1321" width="0" style="89" hidden="1" customWidth="1"/>
    <col min="1322" max="1322" width="4.28515625" style="89" customWidth="1"/>
    <col min="1323" max="1323" width="0" style="89" hidden="1" customWidth="1"/>
    <col min="1324" max="1324" width="3.28515625" style="89" bestFit="1" customWidth="1"/>
    <col min="1325" max="1325" width="0" style="89" hidden="1" customWidth="1"/>
    <col min="1326" max="1326" width="3.28515625" style="89" bestFit="1" customWidth="1"/>
    <col min="1327" max="1328" width="4.28515625" style="89" customWidth="1"/>
    <col min="1329" max="1330" width="14.5703125" style="89" customWidth="1"/>
    <col min="1331" max="1331" width="4" style="89" customWidth="1"/>
    <col min="1332" max="1334" width="7.140625" style="89" customWidth="1"/>
    <col min="1335" max="1335" width="3.85546875" style="89" customWidth="1"/>
    <col min="1336" max="1336" width="42.5703125" style="89" customWidth="1"/>
    <col min="1337" max="1536" width="11.42578125" style="89"/>
    <col min="1537" max="1537" width="1.140625" style="89" customWidth="1"/>
    <col min="1538" max="1540" width="7.42578125" style="89" customWidth="1"/>
    <col min="1541" max="1541" width="4" style="89" customWidth="1"/>
    <col min="1542" max="1544" width="4.28515625" style="89" customWidth="1"/>
    <col min="1545" max="1547" width="6.7109375" style="89" customWidth="1"/>
    <col min="1548" max="1549" width="3.28515625" style="89" bestFit="1" customWidth="1"/>
    <col min="1550" max="1553" width="0" style="89" hidden="1" customWidth="1"/>
    <col min="1554" max="1554" width="4.28515625" style="89" customWidth="1"/>
    <col min="1555" max="1557" width="8.85546875" style="89" customWidth="1"/>
    <col min="1558" max="1560" width="2.7109375" style="89" customWidth="1"/>
    <col min="1561" max="1561" width="2.85546875" style="89" customWidth="1"/>
    <col min="1562" max="1567" width="2.7109375" style="89" customWidth="1"/>
    <col min="1568" max="1577" width="0" style="89" hidden="1" customWidth="1"/>
    <col min="1578" max="1578" width="4.28515625" style="89" customWidth="1"/>
    <col min="1579" max="1579" width="0" style="89" hidden="1" customWidth="1"/>
    <col min="1580" max="1580" width="3.28515625" style="89" bestFit="1" customWidth="1"/>
    <col min="1581" max="1581" width="0" style="89" hidden="1" customWidth="1"/>
    <col min="1582" max="1582" width="3.28515625" style="89" bestFit="1" customWidth="1"/>
    <col min="1583" max="1584" width="4.28515625" style="89" customWidth="1"/>
    <col min="1585" max="1586" width="14.5703125" style="89" customWidth="1"/>
    <col min="1587" max="1587" width="4" style="89" customWidth="1"/>
    <col min="1588" max="1590" width="7.140625" style="89" customWidth="1"/>
    <col min="1591" max="1591" width="3.85546875" style="89" customWidth="1"/>
    <col min="1592" max="1592" width="42.5703125" style="89" customWidth="1"/>
    <col min="1593" max="1792" width="11.42578125" style="89"/>
    <col min="1793" max="1793" width="1.140625" style="89" customWidth="1"/>
    <col min="1794" max="1796" width="7.42578125" style="89" customWidth="1"/>
    <col min="1797" max="1797" width="4" style="89" customWidth="1"/>
    <col min="1798" max="1800" width="4.28515625" style="89" customWidth="1"/>
    <col min="1801" max="1803" width="6.7109375" style="89" customWidth="1"/>
    <col min="1804" max="1805" width="3.28515625" style="89" bestFit="1" customWidth="1"/>
    <col min="1806" max="1809" width="0" style="89" hidden="1" customWidth="1"/>
    <col min="1810" max="1810" width="4.28515625" style="89" customWidth="1"/>
    <col min="1811" max="1813" width="8.85546875" style="89" customWidth="1"/>
    <col min="1814" max="1816" width="2.7109375" style="89" customWidth="1"/>
    <col min="1817" max="1817" width="2.85546875" style="89" customWidth="1"/>
    <col min="1818" max="1823" width="2.7109375" style="89" customWidth="1"/>
    <col min="1824" max="1833" width="0" style="89" hidden="1" customWidth="1"/>
    <col min="1834" max="1834" width="4.28515625" style="89" customWidth="1"/>
    <col min="1835" max="1835" width="0" style="89" hidden="1" customWidth="1"/>
    <col min="1836" max="1836" width="3.28515625" style="89" bestFit="1" customWidth="1"/>
    <col min="1837" max="1837" width="0" style="89" hidden="1" customWidth="1"/>
    <col min="1838" max="1838" width="3.28515625" style="89" bestFit="1" customWidth="1"/>
    <col min="1839" max="1840" width="4.28515625" style="89" customWidth="1"/>
    <col min="1841" max="1842" width="14.5703125" style="89" customWidth="1"/>
    <col min="1843" max="1843" width="4" style="89" customWidth="1"/>
    <col min="1844" max="1846" width="7.140625" style="89" customWidth="1"/>
    <col min="1847" max="1847" width="3.85546875" style="89" customWidth="1"/>
    <col min="1848" max="1848" width="42.5703125" style="89" customWidth="1"/>
    <col min="1849" max="2048" width="11.42578125" style="89"/>
    <col min="2049" max="2049" width="1.140625" style="89" customWidth="1"/>
    <col min="2050" max="2052" width="7.42578125" style="89" customWidth="1"/>
    <col min="2053" max="2053" width="4" style="89" customWidth="1"/>
    <col min="2054" max="2056" width="4.28515625" style="89" customWidth="1"/>
    <col min="2057" max="2059" width="6.7109375" style="89" customWidth="1"/>
    <col min="2060" max="2061" width="3.28515625" style="89" bestFit="1" customWidth="1"/>
    <col min="2062" max="2065" width="0" style="89" hidden="1" customWidth="1"/>
    <col min="2066" max="2066" width="4.28515625" style="89" customWidth="1"/>
    <col min="2067" max="2069" width="8.85546875" style="89" customWidth="1"/>
    <col min="2070" max="2072" width="2.7109375" style="89" customWidth="1"/>
    <col min="2073" max="2073" width="2.85546875" style="89" customWidth="1"/>
    <col min="2074" max="2079" width="2.7109375" style="89" customWidth="1"/>
    <col min="2080" max="2089" width="0" style="89" hidden="1" customWidth="1"/>
    <col min="2090" max="2090" width="4.28515625" style="89" customWidth="1"/>
    <col min="2091" max="2091" width="0" style="89" hidden="1" customWidth="1"/>
    <col min="2092" max="2092" width="3.28515625" style="89" bestFit="1" customWidth="1"/>
    <col min="2093" max="2093" width="0" style="89" hidden="1" customWidth="1"/>
    <col min="2094" max="2094" width="3.28515625" style="89" bestFit="1" customWidth="1"/>
    <col min="2095" max="2096" width="4.28515625" style="89" customWidth="1"/>
    <col min="2097" max="2098" width="14.5703125" style="89" customWidth="1"/>
    <col min="2099" max="2099" width="4" style="89" customWidth="1"/>
    <col min="2100" max="2102" width="7.140625" style="89" customWidth="1"/>
    <col min="2103" max="2103" width="3.85546875" style="89" customWidth="1"/>
    <col min="2104" max="2104" width="42.5703125" style="89" customWidth="1"/>
    <col min="2105" max="2304" width="11.42578125" style="89"/>
    <col min="2305" max="2305" width="1.140625" style="89" customWidth="1"/>
    <col min="2306" max="2308" width="7.42578125" style="89" customWidth="1"/>
    <col min="2309" max="2309" width="4" style="89" customWidth="1"/>
    <col min="2310" max="2312" width="4.28515625" style="89" customWidth="1"/>
    <col min="2313" max="2315" width="6.7109375" style="89" customWidth="1"/>
    <col min="2316" max="2317" width="3.28515625" style="89" bestFit="1" customWidth="1"/>
    <col min="2318" max="2321" width="0" style="89" hidden="1" customWidth="1"/>
    <col min="2322" max="2322" width="4.28515625" style="89" customWidth="1"/>
    <col min="2323" max="2325" width="8.85546875" style="89" customWidth="1"/>
    <col min="2326" max="2328" width="2.7109375" style="89" customWidth="1"/>
    <col min="2329" max="2329" width="2.85546875" style="89" customWidth="1"/>
    <col min="2330" max="2335" width="2.7109375" style="89" customWidth="1"/>
    <col min="2336" max="2345" width="0" style="89" hidden="1" customWidth="1"/>
    <col min="2346" max="2346" width="4.28515625" style="89" customWidth="1"/>
    <col min="2347" max="2347" width="0" style="89" hidden="1" customWidth="1"/>
    <col min="2348" max="2348" width="3.28515625" style="89" bestFit="1" customWidth="1"/>
    <col min="2349" max="2349" width="0" style="89" hidden="1" customWidth="1"/>
    <col min="2350" max="2350" width="3.28515625" style="89" bestFit="1" customWidth="1"/>
    <col min="2351" max="2352" width="4.28515625" style="89" customWidth="1"/>
    <col min="2353" max="2354" width="14.5703125" style="89" customWidth="1"/>
    <col min="2355" max="2355" width="4" style="89" customWidth="1"/>
    <col min="2356" max="2358" width="7.140625" style="89" customWidth="1"/>
    <col min="2359" max="2359" width="3.85546875" style="89" customWidth="1"/>
    <col min="2360" max="2360" width="42.5703125" style="89" customWidth="1"/>
    <col min="2361" max="2560" width="11.42578125" style="89"/>
    <col min="2561" max="2561" width="1.140625" style="89" customWidth="1"/>
    <col min="2562" max="2564" width="7.42578125" style="89" customWidth="1"/>
    <col min="2565" max="2565" width="4" style="89" customWidth="1"/>
    <col min="2566" max="2568" width="4.28515625" style="89" customWidth="1"/>
    <col min="2569" max="2571" width="6.7109375" style="89" customWidth="1"/>
    <col min="2572" max="2573" width="3.28515625" style="89" bestFit="1" customWidth="1"/>
    <col min="2574" max="2577" width="0" style="89" hidden="1" customWidth="1"/>
    <col min="2578" max="2578" width="4.28515625" style="89" customWidth="1"/>
    <col min="2579" max="2581" width="8.85546875" style="89" customWidth="1"/>
    <col min="2582" max="2584" width="2.7109375" style="89" customWidth="1"/>
    <col min="2585" max="2585" width="2.85546875" style="89" customWidth="1"/>
    <col min="2586" max="2591" width="2.7109375" style="89" customWidth="1"/>
    <col min="2592" max="2601" width="0" style="89" hidden="1" customWidth="1"/>
    <col min="2602" max="2602" width="4.28515625" style="89" customWidth="1"/>
    <col min="2603" max="2603" width="0" style="89" hidden="1" customWidth="1"/>
    <col min="2604" max="2604" width="3.28515625" style="89" bestFit="1" customWidth="1"/>
    <col min="2605" max="2605" width="0" style="89" hidden="1" customWidth="1"/>
    <col min="2606" max="2606" width="3.28515625" style="89" bestFit="1" customWidth="1"/>
    <col min="2607" max="2608" width="4.28515625" style="89" customWidth="1"/>
    <col min="2609" max="2610" width="14.5703125" style="89" customWidth="1"/>
    <col min="2611" max="2611" width="4" style="89" customWidth="1"/>
    <col min="2612" max="2614" width="7.140625" style="89" customWidth="1"/>
    <col min="2615" max="2615" width="3.85546875" style="89" customWidth="1"/>
    <col min="2616" max="2616" width="42.5703125" style="89" customWidth="1"/>
    <col min="2617" max="2816" width="11.42578125" style="89"/>
    <col min="2817" max="2817" width="1.140625" style="89" customWidth="1"/>
    <col min="2818" max="2820" width="7.42578125" style="89" customWidth="1"/>
    <col min="2821" max="2821" width="4" style="89" customWidth="1"/>
    <col min="2822" max="2824" width="4.28515625" style="89" customWidth="1"/>
    <col min="2825" max="2827" width="6.7109375" style="89" customWidth="1"/>
    <col min="2828" max="2829" width="3.28515625" style="89" bestFit="1" customWidth="1"/>
    <col min="2830" max="2833" width="0" style="89" hidden="1" customWidth="1"/>
    <col min="2834" max="2834" width="4.28515625" style="89" customWidth="1"/>
    <col min="2835" max="2837" width="8.85546875" style="89" customWidth="1"/>
    <col min="2838" max="2840" width="2.7109375" style="89" customWidth="1"/>
    <col min="2841" max="2841" width="2.85546875" style="89" customWidth="1"/>
    <col min="2842" max="2847" width="2.7109375" style="89" customWidth="1"/>
    <col min="2848" max="2857" width="0" style="89" hidden="1" customWidth="1"/>
    <col min="2858" max="2858" width="4.28515625" style="89" customWidth="1"/>
    <col min="2859" max="2859" width="0" style="89" hidden="1" customWidth="1"/>
    <col min="2860" max="2860" width="3.28515625" style="89" bestFit="1" customWidth="1"/>
    <col min="2861" max="2861" width="0" style="89" hidden="1" customWidth="1"/>
    <col min="2862" max="2862" width="3.28515625" style="89" bestFit="1" customWidth="1"/>
    <col min="2863" max="2864" width="4.28515625" style="89" customWidth="1"/>
    <col min="2865" max="2866" width="14.5703125" style="89" customWidth="1"/>
    <col min="2867" max="2867" width="4" style="89" customWidth="1"/>
    <col min="2868" max="2870" width="7.140625" style="89" customWidth="1"/>
    <col min="2871" max="2871" width="3.85546875" style="89" customWidth="1"/>
    <col min="2872" max="2872" width="42.5703125" style="89" customWidth="1"/>
    <col min="2873" max="3072" width="11.42578125" style="89"/>
    <col min="3073" max="3073" width="1.140625" style="89" customWidth="1"/>
    <col min="3074" max="3076" width="7.42578125" style="89" customWidth="1"/>
    <col min="3077" max="3077" width="4" style="89" customWidth="1"/>
    <col min="3078" max="3080" width="4.28515625" style="89" customWidth="1"/>
    <col min="3081" max="3083" width="6.7109375" style="89" customWidth="1"/>
    <col min="3084" max="3085" width="3.28515625" style="89" bestFit="1" customWidth="1"/>
    <col min="3086" max="3089" width="0" style="89" hidden="1" customWidth="1"/>
    <col min="3090" max="3090" width="4.28515625" style="89" customWidth="1"/>
    <col min="3091" max="3093" width="8.85546875" style="89" customWidth="1"/>
    <col min="3094" max="3096" width="2.7109375" style="89" customWidth="1"/>
    <col min="3097" max="3097" width="2.85546875" style="89" customWidth="1"/>
    <col min="3098" max="3103" width="2.7109375" style="89" customWidth="1"/>
    <col min="3104" max="3113" width="0" style="89" hidden="1" customWidth="1"/>
    <col min="3114" max="3114" width="4.28515625" style="89" customWidth="1"/>
    <col min="3115" max="3115" width="0" style="89" hidden="1" customWidth="1"/>
    <col min="3116" max="3116" width="3.28515625" style="89" bestFit="1" customWidth="1"/>
    <col min="3117" max="3117" width="0" style="89" hidden="1" customWidth="1"/>
    <col min="3118" max="3118" width="3.28515625" style="89" bestFit="1" customWidth="1"/>
    <col min="3119" max="3120" width="4.28515625" style="89" customWidth="1"/>
    <col min="3121" max="3122" width="14.5703125" style="89" customWidth="1"/>
    <col min="3123" max="3123" width="4" style="89" customWidth="1"/>
    <col min="3124" max="3126" width="7.140625" style="89" customWidth="1"/>
    <col min="3127" max="3127" width="3.85546875" style="89" customWidth="1"/>
    <col min="3128" max="3128" width="42.5703125" style="89" customWidth="1"/>
    <col min="3129" max="3328" width="11.42578125" style="89"/>
    <col min="3329" max="3329" width="1.140625" style="89" customWidth="1"/>
    <col min="3330" max="3332" width="7.42578125" style="89" customWidth="1"/>
    <col min="3333" max="3333" width="4" style="89" customWidth="1"/>
    <col min="3334" max="3336" width="4.28515625" style="89" customWidth="1"/>
    <col min="3337" max="3339" width="6.7109375" style="89" customWidth="1"/>
    <col min="3340" max="3341" width="3.28515625" style="89" bestFit="1" customWidth="1"/>
    <col min="3342" max="3345" width="0" style="89" hidden="1" customWidth="1"/>
    <col min="3346" max="3346" width="4.28515625" style="89" customWidth="1"/>
    <col min="3347" max="3349" width="8.85546875" style="89" customWidth="1"/>
    <col min="3350" max="3352" width="2.7109375" style="89" customWidth="1"/>
    <col min="3353" max="3353" width="2.85546875" style="89" customWidth="1"/>
    <col min="3354" max="3359" width="2.7109375" style="89" customWidth="1"/>
    <col min="3360" max="3369" width="0" style="89" hidden="1" customWidth="1"/>
    <col min="3370" max="3370" width="4.28515625" style="89" customWidth="1"/>
    <col min="3371" max="3371" width="0" style="89" hidden="1" customWidth="1"/>
    <col min="3372" max="3372" width="3.28515625" style="89" bestFit="1" customWidth="1"/>
    <col min="3373" max="3373" width="0" style="89" hidden="1" customWidth="1"/>
    <col min="3374" max="3374" width="3.28515625" style="89" bestFit="1" customWidth="1"/>
    <col min="3375" max="3376" width="4.28515625" style="89" customWidth="1"/>
    <col min="3377" max="3378" width="14.5703125" style="89" customWidth="1"/>
    <col min="3379" max="3379" width="4" style="89" customWidth="1"/>
    <col min="3380" max="3382" width="7.140625" style="89" customWidth="1"/>
    <col min="3383" max="3383" width="3.85546875" style="89" customWidth="1"/>
    <col min="3384" max="3384" width="42.5703125" style="89" customWidth="1"/>
    <col min="3385" max="3584" width="11.42578125" style="89"/>
    <col min="3585" max="3585" width="1.140625" style="89" customWidth="1"/>
    <col min="3586" max="3588" width="7.42578125" style="89" customWidth="1"/>
    <col min="3589" max="3589" width="4" style="89" customWidth="1"/>
    <col min="3590" max="3592" width="4.28515625" style="89" customWidth="1"/>
    <col min="3593" max="3595" width="6.7109375" style="89" customWidth="1"/>
    <col min="3596" max="3597" width="3.28515625" style="89" bestFit="1" customWidth="1"/>
    <col min="3598" max="3601" width="0" style="89" hidden="1" customWidth="1"/>
    <col min="3602" max="3602" width="4.28515625" style="89" customWidth="1"/>
    <col min="3603" max="3605" width="8.85546875" style="89" customWidth="1"/>
    <col min="3606" max="3608" width="2.7109375" style="89" customWidth="1"/>
    <col min="3609" max="3609" width="2.85546875" style="89" customWidth="1"/>
    <col min="3610" max="3615" width="2.7109375" style="89" customWidth="1"/>
    <col min="3616" max="3625" width="0" style="89" hidden="1" customWidth="1"/>
    <col min="3626" max="3626" width="4.28515625" style="89" customWidth="1"/>
    <col min="3627" max="3627" width="0" style="89" hidden="1" customWidth="1"/>
    <col min="3628" max="3628" width="3.28515625" style="89" bestFit="1" customWidth="1"/>
    <col min="3629" max="3629" width="0" style="89" hidden="1" customWidth="1"/>
    <col min="3630" max="3630" width="3.28515625" style="89" bestFit="1" customWidth="1"/>
    <col min="3631" max="3632" width="4.28515625" style="89" customWidth="1"/>
    <col min="3633" max="3634" width="14.5703125" style="89" customWidth="1"/>
    <col min="3635" max="3635" width="4" style="89" customWidth="1"/>
    <col min="3636" max="3638" width="7.140625" style="89" customWidth="1"/>
    <col min="3639" max="3639" width="3.85546875" style="89" customWidth="1"/>
    <col min="3640" max="3640" width="42.5703125" style="89" customWidth="1"/>
    <col min="3641" max="3840" width="11.42578125" style="89"/>
    <col min="3841" max="3841" width="1.140625" style="89" customWidth="1"/>
    <col min="3842" max="3844" width="7.42578125" style="89" customWidth="1"/>
    <col min="3845" max="3845" width="4" style="89" customWidth="1"/>
    <col min="3846" max="3848" width="4.28515625" style="89" customWidth="1"/>
    <col min="3849" max="3851" width="6.7109375" style="89" customWidth="1"/>
    <col min="3852" max="3853" width="3.28515625" style="89" bestFit="1" customWidth="1"/>
    <col min="3854" max="3857" width="0" style="89" hidden="1" customWidth="1"/>
    <col min="3858" max="3858" width="4.28515625" style="89" customWidth="1"/>
    <col min="3859" max="3861" width="8.85546875" style="89" customWidth="1"/>
    <col min="3862" max="3864" width="2.7109375" style="89" customWidth="1"/>
    <col min="3865" max="3865" width="2.85546875" style="89" customWidth="1"/>
    <col min="3866" max="3871" width="2.7109375" style="89" customWidth="1"/>
    <col min="3872" max="3881" width="0" style="89" hidden="1" customWidth="1"/>
    <col min="3882" max="3882" width="4.28515625" style="89" customWidth="1"/>
    <col min="3883" max="3883" width="0" style="89" hidden="1" customWidth="1"/>
    <col min="3884" max="3884" width="3.28515625" style="89" bestFit="1" customWidth="1"/>
    <col min="3885" max="3885" width="0" style="89" hidden="1" customWidth="1"/>
    <col min="3886" max="3886" width="3.28515625" style="89" bestFit="1" customWidth="1"/>
    <col min="3887" max="3888" width="4.28515625" style="89" customWidth="1"/>
    <col min="3889" max="3890" width="14.5703125" style="89" customWidth="1"/>
    <col min="3891" max="3891" width="4" style="89" customWidth="1"/>
    <col min="3892" max="3894" width="7.140625" style="89" customWidth="1"/>
    <col min="3895" max="3895" width="3.85546875" style="89" customWidth="1"/>
    <col min="3896" max="3896" width="42.5703125" style="89" customWidth="1"/>
    <col min="3897" max="4096" width="11.42578125" style="89"/>
    <col min="4097" max="4097" width="1.140625" style="89" customWidth="1"/>
    <col min="4098" max="4100" width="7.42578125" style="89" customWidth="1"/>
    <col min="4101" max="4101" width="4" style="89" customWidth="1"/>
    <col min="4102" max="4104" width="4.28515625" style="89" customWidth="1"/>
    <col min="4105" max="4107" width="6.7109375" style="89" customWidth="1"/>
    <col min="4108" max="4109" width="3.28515625" style="89" bestFit="1" customWidth="1"/>
    <col min="4110" max="4113" width="0" style="89" hidden="1" customWidth="1"/>
    <col min="4114" max="4114" width="4.28515625" style="89" customWidth="1"/>
    <col min="4115" max="4117" width="8.85546875" style="89" customWidth="1"/>
    <col min="4118" max="4120" width="2.7109375" style="89" customWidth="1"/>
    <col min="4121" max="4121" width="2.85546875" style="89" customWidth="1"/>
    <col min="4122" max="4127" width="2.7109375" style="89" customWidth="1"/>
    <col min="4128" max="4137" width="0" style="89" hidden="1" customWidth="1"/>
    <col min="4138" max="4138" width="4.28515625" style="89" customWidth="1"/>
    <col min="4139" max="4139" width="0" style="89" hidden="1" customWidth="1"/>
    <col min="4140" max="4140" width="3.28515625" style="89" bestFit="1" customWidth="1"/>
    <col min="4141" max="4141" width="0" style="89" hidden="1" customWidth="1"/>
    <col min="4142" max="4142" width="3.28515625" style="89" bestFit="1" customWidth="1"/>
    <col min="4143" max="4144" width="4.28515625" style="89" customWidth="1"/>
    <col min="4145" max="4146" width="14.5703125" style="89" customWidth="1"/>
    <col min="4147" max="4147" width="4" style="89" customWidth="1"/>
    <col min="4148" max="4150" width="7.140625" style="89" customWidth="1"/>
    <col min="4151" max="4151" width="3.85546875" style="89" customWidth="1"/>
    <col min="4152" max="4152" width="42.5703125" style="89" customWidth="1"/>
    <col min="4153" max="4352" width="11.42578125" style="89"/>
    <col min="4353" max="4353" width="1.140625" style="89" customWidth="1"/>
    <col min="4354" max="4356" width="7.42578125" style="89" customWidth="1"/>
    <col min="4357" max="4357" width="4" style="89" customWidth="1"/>
    <col min="4358" max="4360" width="4.28515625" style="89" customWidth="1"/>
    <col min="4361" max="4363" width="6.7109375" style="89" customWidth="1"/>
    <col min="4364" max="4365" width="3.28515625" style="89" bestFit="1" customWidth="1"/>
    <col min="4366" max="4369" width="0" style="89" hidden="1" customWidth="1"/>
    <col min="4370" max="4370" width="4.28515625" style="89" customWidth="1"/>
    <col min="4371" max="4373" width="8.85546875" style="89" customWidth="1"/>
    <col min="4374" max="4376" width="2.7109375" style="89" customWidth="1"/>
    <col min="4377" max="4377" width="2.85546875" style="89" customWidth="1"/>
    <col min="4378" max="4383" width="2.7109375" style="89" customWidth="1"/>
    <col min="4384" max="4393" width="0" style="89" hidden="1" customWidth="1"/>
    <col min="4394" max="4394" width="4.28515625" style="89" customWidth="1"/>
    <col min="4395" max="4395" width="0" style="89" hidden="1" customWidth="1"/>
    <col min="4396" max="4396" width="3.28515625" style="89" bestFit="1" customWidth="1"/>
    <col min="4397" max="4397" width="0" style="89" hidden="1" customWidth="1"/>
    <col min="4398" max="4398" width="3.28515625" style="89" bestFit="1" customWidth="1"/>
    <col min="4399" max="4400" width="4.28515625" style="89" customWidth="1"/>
    <col min="4401" max="4402" width="14.5703125" style="89" customWidth="1"/>
    <col min="4403" max="4403" width="4" style="89" customWidth="1"/>
    <col min="4404" max="4406" width="7.140625" style="89" customWidth="1"/>
    <col min="4407" max="4407" width="3.85546875" style="89" customWidth="1"/>
    <col min="4408" max="4408" width="42.5703125" style="89" customWidth="1"/>
    <col min="4409" max="4608" width="11.42578125" style="89"/>
    <col min="4609" max="4609" width="1.140625" style="89" customWidth="1"/>
    <col min="4610" max="4612" width="7.42578125" style="89" customWidth="1"/>
    <col min="4613" max="4613" width="4" style="89" customWidth="1"/>
    <col min="4614" max="4616" width="4.28515625" style="89" customWidth="1"/>
    <col min="4617" max="4619" width="6.7109375" style="89" customWidth="1"/>
    <col min="4620" max="4621" width="3.28515625" style="89" bestFit="1" customWidth="1"/>
    <col min="4622" max="4625" width="0" style="89" hidden="1" customWidth="1"/>
    <col min="4626" max="4626" width="4.28515625" style="89" customWidth="1"/>
    <col min="4627" max="4629" width="8.85546875" style="89" customWidth="1"/>
    <col min="4630" max="4632" width="2.7109375" style="89" customWidth="1"/>
    <col min="4633" max="4633" width="2.85546875" style="89" customWidth="1"/>
    <col min="4634" max="4639" width="2.7109375" style="89" customWidth="1"/>
    <col min="4640" max="4649" width="0" style="89" hidden="1" customWidth="1"/>
    <col min="4650" max="4650" width="4.28515625" style="89" customWidth="1"/>
    <col min="4651" max="4651" width="0" style="89" hidden="1" customWidth="1"/>
    <col min="4652" max="4652" width="3.28515625" style="89" bestFit="1" customWidth="1"/>
    <col min="4653" max="4653" width="0" style="89" hidden="1" customWidth="1"/>
    <col min="4654" max="4654" width="3.28515625" style="89" bestFit="1" customWidth="1"/>
    <col min="4655" max="4656" width="4.28515625" style="89" customWidth="1"/>
    <col min="4657" max="4658" width="14.5703125" style="89" customWidth="1"/>
    <col min="4659" max="4659" width="4" style="89" customWidth="1"/>
    <col min="4660" max="4662" width="7.140625" style="89" customWidth="1"/>
    <col min="4663" max="4663" width="3.85546875" style="89" customWidth="1"/>
    <col min="4664" max="4664" width="42.5703125" style="89" customWidth="1"/>
    <col min="4665" max="4864" width="11.42578125" style="89"/>
    <col min="4865" max="4865" width="1.140625" style="89" customWidth="1"/>
    <col min="4866" max="4868" width="7.42578125" style="89" customWidth="1"/>
    <col min="4869" max="4869" width="4" style="89" customWidth="1"/>
    <col min="4870" max="4872" width="4.28515625" style="89" customWidth="1"/>
    <col min="4873" max="4875" width="6.7109375" style="89" customWidth="1"/>
    <col min="4876" max="4877" width="3.28515625" style="89" bestFit="1" customWidth="1"/>
    <col min="4878" max="4881" width="0" style="89" hidden="1" customWidth="1"/>
    <col min="4882" max="4882" width="4.28515625" style="89" customWidth="1"/>
    <col min="4883" max="4885" width="8.85546875" style="89" customWidth="1"/>
    <col min="4886" max="4888" width="2.7109375" style="89" customWidth="1"/>
    <col min="4889" max="4889" width="2.85546875" style="89" customWidth="1"/>
    <col min="4890" max="4895" width="2.7109375" style="89" customWidth="1"/>
    <col min="4896" max="4905" width="0" style="89" hidden="1" customWidth="1"/>
    <col min="4906" max="4906" width="4.28515625" style="89" customWidth="1"/>
    <col min="4907" max="4907" width="0" style="89" hidden="1" customWidth="1"/>
    <col min="4908" max="4908" width="3.28515625" style="89" bestFit="1" customWidth="1"/>
    <col min="4909" max="4909" width="0" style="89" hidden="1" customWidth="1"/>
    <col min="4910" max="4910" width="3.28515625" style="89" bestFit="1" customWidth="1"/>
    <col min="4911" max="4912" width="4.28515625" style="89" customWidth="1"/>
    <col min="4913" max="4914" width="14.5703125" style="89" customWidth="1"/>
    <col min="4915" max="4915" width="4" style="89" customWidth="1"/>
    <col min="4916" max="4918" width="7.140625" style="89" customWidth="1"/>
    <col min="4919" max="4919" width="3.85546875" style="89" customWidth="1"/>
    <col min="4920" max="4920" width="42.5703125" style="89" customWidth="1"/>
    <col min="4921" max="5120" width="11.42578125" style="89"/>
    <col min="5121" max="5121" width="1.140625" style="89" customWidth="1"/>
    <col min="5122" max="5124" width="7.42578125" style="89" customWidth="1"/>
    <col min="5125" max="5125" width="4" style="89" customWidth="1"/>
    <col min="5126" max="5128" width="4.28515625" style="89" customWidth="1"/>
    <col min="5129" max="5131" width="6.7109375" style="89" customWidth="1"/>
    <col min="5132" max="5133" width="3.28515625" style="89" bestFit="1" customWidth="1"/>
    <col min="5134" max="5137" width="0" style="89" hidden="1" customWidth="1"/>
    <col min="5138" max="5138" width="4.28515625" style="89" customWidth="1"/>
    <col min="5139" max="5141" width="8.85546875" style="89" customWidth="1"/>
    <col min="5142" max="5144" width="2.7109375" style="89" customWidth="1"/>
    <col min="5145" max="5145" width="2.85546875" style="89" customWidth="1"/>
    <col min="5146" max="5151" width="2.7109375" style="89" customWidth="1"/>
    <col min="5152" max="5161" width="0" style="89" hidden="1" customWidth="1"/>
    <col min="5162" max="5162" width="4.28515625" style="89" customWidth="1"/>
    <col min="5163" max="5163" width="0" style="89" hidden="1" customWidth="1"/>
    <col min="5164" max="5164" width="3.28515625" style="89" bestFit="1" customWidth="1"/>
    <col min="5165" max="5165" width="0" style="89" hidden="1" customWidth="1"/>
    <col min="5166" max="5166" width="3.28515625" style="89" bestFit="1" customWidth="1"/>
    <col min="5167" max="5168" width="4.28515625" style="89" customWidth="1"/>
    <col min="5169" max="5170" width="14.5703125" style="89" customWidth="1"/>
    <col min="5171" max="5171" width="4" style="89" customWidth="1"/>
    <col min="5172" max="5174" width="7.140625" style="89" customWidth="1"/>
    <col min="5175" max="5175" width="3.85546875" style="89" customWidth="1"/>
    <col min="5176" max="5176" width="42.5703125" style="89" customWidth="1"/>
    <col min="5177" max="5376" width="11.42578125" style="89"/>
    <col min="5377" max="5377" width="1.140625" style="89" customWidth="1"/>
    <col min="5378" max="5380" width="7.42578125" style="89" customWidth="1"/>
    <col min="5381" max="5381" width="4" style="89" customWidth="1"/>
    <col min="5382" max="5384" width="4.28515625" style="89" customWidth="1"/>
    <col min="5385" max="5387" width="6.7109375" style="89" customWidth="1"/>
    <col min="5388" max="5389" width="3.28515625" style="89" bestFit="1" customWidth="1"/>
    <col min="5390" max="5393" width="0" style="89" hidden="1" customWidth="1"/>
    <col min="5394" max="5394" width="4.28515625" style="89" customWidth="1"/>
    <col min="5395" max="5397" width="8.85546875" style="89" customWidth="1"/>
    <col min="5398" max="5400" width="2.7109375" style="89" customWidth="1"/>
    <col min="5401" max="5401" width="2.85546875" style="89" customWidth="1"/>
    <col min="5402" max="5407" width="2.7109375" style="89" customWidth="1"/>
    <col min="5408" max="5417" width="0" style="89" hidden="1" customWidth="1"/>
    <col min="5418" max="5418" width="4.28515625" style="89" customWidth="1"/>
    <col min="5419" max="5419" width="0" style="89" hidden="1" customWidth="1"/>
    <col min="5420" max="5420" width="3.28515625" style="89" bestFit="1" customWidth="1"/>
    <col min="5421" max="5421" width="0" style="89" hidden="1" customWidth="1"/>
    <col min="5422" max="5422" width="3.28515625" style="89" bestFit="1" customWidth="1"/>
    <col min="5423" max="5424" width="4.28515625" style="89" customWidth="1"/>
    <col min="5425" max="5426" width="14.5703125" style="89" customWidth="1"/>
    <col min="5427" max="5427" width="4" style="89" customWidth="1"/>
    <col min="5428" max="5430" width="7.140625" style="89" customWidth="1"/>
    <col min="5431" max="5431" width="3.85546875" style="89" customWidth="1"/>
    <col min="5432" max="5432" width="42.5703125" style="89" customWidth="1"/>
    <col min="5433" max="5632" width="11.42578125" style="89"/>
    <col min="5633" max="5633" width="1.140625" style="89" customWidth="1"/>
    <col min="5634" max="5636" width="7.42578125" style="89" customWidth="1"/>
    <col min="5637" max="5637" width="4" style="89" customWidth="1"/>
    <col min="5638" max="5640" width="4.28515625" style="89" customWidth="1"/>
    <col min="5641" max="5643" width="6.7109375" style="89" customWidth="1"/>
    <col min="5644" max="5645" width="3.28515625" style="89" bestFit="1" customWidth="1"/>
    <col min="5646" max="5649" width="0" style="89" hidden="1" customWidth="1"/>
    <col min="5650" max="5650" width="4.28515625" style="89" customWidth="1"/>
    <col min="5651" max="5653" width="8.85546875" style="89" customWidth="1"/>
    <col min="5654" max="5656" width="2.7109375" style="89" customWidth="1"/>
    <col min="5657" max="5657" width="2.85546875" style="89" customWidth="1"/>
    <col min="5658" max="5663" width="2.7109375" style="89" customWidth="1"/>
    <col min="5664" max="5673" width="0" style="89" hidden="1" customWidth="1"/>
    <col min="5674" max="5674" width="4.28515625" style="89" customWidth="1"/>
    <col min="5675" max="5675" width="0" style="89" hidden="1" customWidth="1"/>
    <col min="5676" max="5676" width="3.28515625" style="89" bestFit="1" customWidth="1"/>
    <col min="5677" max="5677" width="0" style="89" hidden="1" customWidth="1"/>
    <col min="5678" max="5678" width="3.28515625" style="89" bestFit="1" customWidth="1"/>
    <col min="5679" max="5680" width="4.28515625" style="89" customWidth="1"/>
    <col min="5681" max="5682" width="14.5703125" style="89" customWidth="1"/>
    <col min="5683" max="5683" width="4" style="89" customWidth="1"/>
    <col min="5684" max="5686" width="7.140625" style="89" customWidth="1"/>
    <col min="5687" max="5687" width="3.85546875" style="89" customWidth="1"/>
    <col min="5688" max="5688" width="42.5703125" style="89" customWidth="1"/>
    <col min="5689" max="5888" width="11.42578125" style="89"/>
    <col min="5889" max="5889" width="1.140625" style="89" customWidth="1"/>
    <col min="5890" max="5892" width="7.42578125" style="89" customWidth="1"/>
    <col min="5893" max="5893" width="4" style="89" customWidth="1"/>
    <col min="5894" max="5896" width="4.28515625" style="89" customWidth="1"/>
    <col min="5897" max="5899" width="6.7109375" style="89" customWidth="1"/>
    <col min="5900" max="5901" width="3.28515625" style="89" bestFit="1" customWidth="1"/>
    <col min="5902" max="5905" width="0" style="89" hidden="1" customWidth="1"/>
    <col min="5906" max="5906" width="4.28515625" style="89" customWidth="1"/>
    <col min="5907" max="5909" width="8.85546875" style="89" customWidth="1"/>
    <col min="5910" max="5912" width="2.7109375" style="89" customWidth="1"/>
    <col min="5913" max="5913" width="2.85546875" style="89" customWidth="1"/>
    <col min="5914" max="5919" width="2.7109375" style="89" customWidth="1"/>
    <col min="5920" max="5929" width="0" style="89" hidden="1" customWidth="1"/>
    <col min="5930" max="5930" width="4.28515625" style="89" customWidth="1"/>
    <col min="5931" max="5931" width="0" style="89" hidden="1" customWidth="1"/>
    <col min="5932" max="5932" width="3.28515625" style="89" bestFit="1" customWidth="1"/>
    <col min="5933" max="5933" width="0" style="89" hidden="1" customWidth="1"/>
    <col min="5934" max="5934" width="3.28515625" style="89" bestFit="1" customWidth="1"/>
    <col min="5935" max="5936" width="4.28515625" style="89" customWidth="1"/>
    <col min="5937" max="5938" width="14.5703125" style="89" customWidth="1"/>
    <col min="5939" max="5939" width="4" style="89" customWidth="1"/>
    <col min="5940" max="5942" width="7.140625" style="89" customWidth="1"/>
    <col min="5943" max="5943" width="3.85546875" style="89" customWidth="1"/>
    <col min="5944" max="5944" width="42.5703125" style="89" customWidth="1"/>
    <col min="5945" max="6144" width="11.42578125" style="89"/>
    <col min="6145" max="6145" width="1.140625" style="89" customWidth="1"/>
    <col min="6146" max="6148" width="7.42578125" style="89" customWidth="1"/>
    <col min="6149" max="6149" width="4" style="89" customWidth="1"/>
    <col min="6150" max="6152" width="4.28515625" style="89" customWidth="1"/>
    <col min="6153" max="6155" width="6.7109375" style="89" customWidth="1"/>
    <col min="6156" max="6157" width="3.28515625" style="89" bestFit="1" customWidth="1"/>
    <col min="6158" max="6161" width="0" style="89" hidden="1" customWidth="1"/>
    <col min="6162" max="6162" width="4.28515625" style="89" customWidth="1"/>
    <col min="6163" max="6165" width="8.85546875" style="89" customWidth="1"/>
    <col min="6166" max="6168" width="2.7109375" style="89" customWidth="1"/>
    <col min="6169" max="6169" width="2.85546875" style="89" customWidth="1"/>
    <col min="6170" max="6175" width="2.7109375" style="89" customWidth="1"/>
    <col min="6176" max="6185" width="0" style="89" hidden="1" customWidth="1"/>
    <col min="6186" max="6186" width="4.28515625" style="89" customWidth="1"/>
    <col min="6187" max="6187" width="0" style="89" hidden="1" customWidth="1"/>
    <col min="6188" max="6188" width="3.28515625" style="89" bestFit="1" customWidth="1"/>
    <col min="6189" max="6189" width="0" style="89" hidden="1" customWidth="1"/>
    <col min="6190" max="6190" width="3.28515625" style="89" bestFit="1" customWidth="1"/>
    <col min="6191" max="6192" width="4.28515625" style="89" customWidth="1"/>
    <col min="6193" max="6194" width="14.5703125" style="89" customWidth="1"/>
    <col min="6195" max="6195" width="4" style="89" customWidth="1"/>
    <col min="6196" max="6198" width="7.140625" style="89" customWidth="1"/>
    <col min="6199" max="6199" width="3.85546875" style="89" customWidth="1"/>
    <col min="6200" max="6200" width="42.5703125" style="89" customWidth="1"/>
    <col min="6201" max="6400" width="11.42578125" style="89"/>
    <col min="6401" max="6401" width="1.140625" style="89" customWidth="1"/>
    <col min="6402" max="6404" width="7.42578125" style="89" customWidth="1"/>
    <col min="6405" max="6405" width="4" style="89" customWidth="1"/>
    <col min="6406" max="6408" width="4.28515625" style="89" customWidth="1"/>
    <col min="6409" max="6411" width="6.7109375" style="89" customWidth="1"/>
    <col min="6412" max="6413" width="3.28515625" style="89" bestFit="1" customWidth="1"/>
    <col min="6414" max="6417" width="0" style="89" hidden="1" customWidth="1"/>
    <col min="6418" max="6418" width="4.28515625" style="89" customWidth="1"/>
    <col min="6419" max="6421" width="8.85546875" style="89" customWidth="1"/>
    <col min="6422" max="6424" width="2.7109375" style="89" customWidth="1"/>
    <col min="6425" max="6425" width="2.85546875" style="89" customWidth="1"/>
    <col min="6426" max="6431" width="2.7109375" style="89" customWidth="1"/>
    <col min="6432" max="6441" width="0" style="89" hidden="1" customWidth="1"/>
    <col min="6442" max="6442" width="4.28515625" style="89" customWidth="1"/>
    <col min="6443" max="6443" width="0" style="89" hidden="1" customWidth="1"/>
    <col min="6444" max="6444" width="3.28515625" style="89" bestFit="1" customWidth="1"/>
    <col min="6445" max="6445" width="0" style="89" hidden="1" customWidth="1"/>
    <col min="6446" max="6446" width="3.28515625" style="89" bestFit="1" customWidth="1"/>
    <col min="6447" max="6448" width="4.28515625" style="89" customWidth="1"/>
    <col min="6449" max="6450" width="14.5703125" style="89" customWidth="1"/>
    <col min="6451" max="6451" width="4" style="89" customWidth="1"/>
    <col min="6452" max="6454" width="7.140625" style="89" customWidth="1"/>
    <col min="6455" max="6455" width="3.85546875" style="89" customWidth="1"/>
    <col min="6456" max="6456" width="42.5703125" style="89" customWidth="1"/>
    <col min="6457" max="6656" width="11.42578125" style="89"/>
    <col min="6657" max="6657" width="1.140625" style="89" customWidth="1"/>
    <col min="6658" max="6660" width="7.42578125" style="89" customWidth="1"/>
    <col min="6661" max="6661" width="4" style="89" customWidth="1"/>
    <col min="6662" max="6664" width="4.28515625" style="89" customWidth="1"/>
    <col min="6665" max="6667" width="6.7109375" style="89" customWidth="1"/>
    <col min="6668" max="6669" width="3.28515625" style="89" bestFit="1" customWidth="1"/>
    <col min="6670" max="6673" width="0" style="89" hidden="1" customWidth="1"/>
    <col min="6674" max="6674" width="4.28515625" style="89" customWidth="1"/>
    <col min="6675" max="6677" width="8.85546875" style="89" customWidth="1"/>
    <col min="6678" max="6680" width="2.7109375" style="89" customWidth="1"/>
    <col min="6681" max="6681" width="2.85546875" style="89" customWidth="1"/>
    <col min="6682" max="6687" width="2.7109375" style="89" customWidth="1"/>
    <col min="6688" max="6697" width="0" style="89" hidden="1" customWidth="1"/>
    <col min="6698" max="6698" width="4.28515625" style="89" customWidth="1"/>
    <col min="6699" max="6699" width="0" style="89" hidden="1" customWidth="1"/>
    <col min="6700" max="6700" width="3.28515625" style="89" bestFit="1" customWidth="1"/>
    <col min="6701" max="6701" width="0" style="89" hidden="1" customWidth="1"/>
    <col min="6702" max="6702" width="3.28515625" style="89" bestFit="1" customWidth="1"/>
    <col min="6703" max="6704" width="4.28515625" style="89" customWidth="1"/>
    <col min="6705" max="6706" width="14.5703125" style="89" customWidth="1"/>
    <col min="6707" max="6707" width="4" style="89" customWidth="1"/>
    <col min="6708" max="6710" width="7.140625" style="89" customWidth="1"/>
    <col min="6711" max="6711" width="3.85546875" style="89" customWidth="1"/>
    <col min="6712" max="6712" width="42.5703125" style="89" customWidth="1"/>
    <col min="6713" max="6912" width="11.42578125" style="89"/>
    <col min="6913" max="6913" width="1.140625" style="89" customWidth="1"/>
    <col min="6914" max="6916" width="7.42578125" style="89" customWidth="1"/>
    <col min="6917" max="6917" width="4" style="89" customWidth="1"/>
    <col min="6918" max="6920" width="4.28515625" style="89" customWidth="1"/>
    <col min="6921" max="6923" width="6.7109375" style="89" customWidth="1"/>
    <col min="6924" max="6925" width="3.28515625" style="89" bestFit="1" customWidth="1"/>
    <col min="6926" max="6929" width="0" style="89" hidden="1" customWidth="1"/>
    <col min="6930" max="6930" width="4.28515625" style="89" customWidth="1"/>
    <col min="6931" max="6933" width="8.85546875" style="89" customWidth="1"/>
    <col min="6934" max="6936" width="2.7109375" style="89" customWidth="1"/>
    <col min="6937" max="6937" width="2.85546875" style="89" customWidth="1"/>
    <col min="6938" max="6943" width="2.7109375" style="89" customWidth="1"/>
    <col min="6944" max="6953" width="0" style="89" hidden="1" customWidth="1"/>
    <col min="6954" max="6954" width="4.28515625" style="89" customWidth="1"/>
    <col min="6955" max="6955" width="0" style="89" hidden="1" customWidth="1"/>
    <col min="6956" max="6956" width="3.28515625" style="89" bestFit="1" customWidth="1"/>
    <col min="6957" max="6957" width="0" style="89" hidden="1" customWidth="1"/>
    <col min="6958" max="6958" width="3.28515625" style="89" bestFit="1" customWidth="1"/>
    <col min="6959" max="6960" width="4.28515625" style="89" customWidth="1"/>
    <col min="6961" max="6962" width="14.5703125" style="89" customWidth="1"/>
    <col min="6963" max="6963" width="4" style="89" customWidth="1"/>
    <col min="6964" max="6966" width="7.140625" style="89" customWidth="1"/>
    <col min="6967" max="6967" width="3.85546875" style="89" customWidth="1"/>
    <col min="6968" max="6968" width="42.5703125" style="89" customWidth="1"/>
    <col min="6969" max="7168" width="11.42578125" style="89"/>
    <col min="7169" max="7169" width="1.140625" style="89" customWidth="1"/>
    <col min="7170" max="7172" width="7.42578125" style="89" customWidth="1"/>
    <col min="7173" max="7173" width="4" style="89" customWidth="1"/>
    <col min="7174" max="7176" width="4.28515625" style="89" customWidth="1"/>
    <col min="7177" max="7179" width="6.7109375" style="89" customWidth="1"/>
    <col min="7180" max="7181" width="3.28515625" style="89" bestFit="1" customWidth="1"/>
    <col min="7182" max="7185" width="0" style="89" hidden="1" customWidth="1"/>
    <col min="7186" max="7186" width="4.28515625" style="89" customWidth="1"/>
    <col min="7187" max="7189" width="8.85546875" style="89" customWidth="1"/>
    <col min="7190" max="7192" width="2.7109375" style="89" customWidth="1"/>
    <col min="7193" max="7193" width="2.85546875" style="89" customWidth="1"/>
    <col min="7194" max="7199" width="2.7109375" style="89" customWidth="1"/>
    <col min="7200" max="7209" width="0" style="89" hidden="1" customWidth="1"/>
    <col min="7210" max="7210" width="4.28515625" style="89" customWidth="1"/>
    <col min="7211" max="7211" width="0" style="89" hidden="1" customWidth="1"/>
    <col min="7212" max="7212" width="3.28515625" style="89" bestFit="1" customWidth="1"/>
    <col min="7213" max="7213" width="0" style="89" hidden="1" customWidth="1"/>
    <col min="7214" max="7214" width="3.28515625" style="89" bestFit="1" customWidth="1"/>
    <col min="7215" max="7216" width="4.28515625" style="89" customWidth="1"/>
    <col min="7217" max="7218" width="14.5703125" style="89" customWidth="1"/>
    <col min="7219" max="7219" width="4" style="89" customWidth="1"/>
    <col min="7220" max="7222" width="7.140625" style="89" customWidth="1"/>
    <col min="7223" max="7223" width="3.85546875" style="89" customWidth="1"/>
    <col min="7224" max="7224" width="42.5703125" style="89" customWidth="1"/>
    <col min="7225" max="7424" width="11.42578125" style="89"/>
    <col min="7425" max="7425" width="1.140625" style="89" customWidth="1"/>
    <col min="7426" max="7428" width="7.42578125" style="89" customWidth="1"/>
    <col min="7429" max="7429" width="4" style="89" customWidth="1"/>
    <col min="7430" max="7432" width="4.28515625" style="89" customWidth="1"/>
    <col min="7433" max="7435" width="6.7109375" style="89" customWidth="1"/>
    <col min="7436" max="7437" width="3.28515625" style="89" bestFit="1" customWidth="1"/>
    <col min="7438" max="7441" width="0" style="89" hidden="1" customWidth="1"/>
    <col min="7442" max="7442" width="4.28515625" style="89" customWidth="1"/>
    <col min="7443" max="7445" width="8.85546875" style="89" customWidth="1"/>
    <col min="7446" max="7448" width="2.7109375" style="89" customWidth="1"/>
    <col min="7449" max="7449" width="2.85546875" style="89" customWidth="1"/>
    <col min="7450" max="7455" width="2.7109375" style="89" customWidth="1"/>
    <col min="7456" max="7465" width="0" style="89" hidden="1" customWidth="1"/>
    <col min="7466" max="7466" width="4.28515625" style="89" customWidth="1"/>
    <col min="7467" max="7467" width="0" style="89" hidden="1" customWidth="1"/>
    <col min="7468" max="7468" width="3.28515625" style="89" bestFit="1" customWidth="1"/>
    <col min="7469" max="7469" width="0" style="89" hidden="1" customWidth="1"/>
    <col min="7470" max="7470" width="3.28515625" style="89" bestFit="1" customWidth="1"/>
    <col min="7471" max="7472" width="4.28515625" style="89" customWidth="1"/>
    <col min="7473" max="7474" width="14.5703125" style="89" customWidth="1"/>
    <col min="7475" max="7475" width="4" style="89" customWidth="1"/>
    <col min="7476" max="7478" width="7.140625" style="89" customWidth="1"/>
    <col min="7479" max="7479" width="3.85546875" style="89" customWidth="1"/>
    <col min="7480" max="7480" width="42.5703125" style="89" customWidth="1"/>
    <col min="7481" max="7680" width="11.42578125" style="89"/>
    <col min="7681" max="7681" width="1.140625" style="89" customWidth="1"/>
    <col min="7682" max="7684" width="7.42578125" style="89" customWidth="1"/>
    <col min="7685" max="7685" width="4" style="89" customWidth="1"/>
    <col min="7686" max="7688" width="4.28515625" style="89" customWidth="1"/>
    <col min="7689" max="7691" width="6.7109375" style="89" customWidth="1"/>
    <col min="7692" max="7693" width="3.28515625" style="89" bestFit="1" customWidth="1"/>
    <col min="7694" max="7697" width="0" style="89" hidden="1" customWidth="1"/>
    <col min="7698" max="7698" width="4.28515625" style="89" customWidth="1"/>
    <col min="7699" max="7701" width="8.85546875" style="89" customWidth="1"/>
    <col min="7702" max="7704" width="2.7109375" style="89" customWidth="1"/>
    <col min="7705" max="7705" width="2.85546875" style="89" customWidth="1"/>
    <col min="7706" max="7711" width="2.7109375" style="89" customWidth="1"/>
    <col min="7712" max="7721" width="0" style="89" hidden="1" customWidth="1"/>
    <col min="7722" max="7722" width="4.28515625" style="89" customWidth="1"/>
    <col min="7723" max="7723" width="0" style="89" hidden="1" customWidth="1"/>
    <col min="7724" max="7724" width="3.28515625" style="89" bestFit="1" customWidth="1"/>
    <col min="7725" max="7725" width="0" style="89" hidden="1" customWidth="1"/>
    <col min="7726" max="7726" width="3.28515625" style="89" bestFit="1" customWidth="1"/>
    <col min="7727" max="7728" width="4.28515625" style="89" customWidth="1"/>
    <col min="7729" max="7730" width="14.5703125" style="89" customWidth="1"/>
    <col min="7731" max="7731" width="4" style="89" customWidth="1"/>
    <col min="7732" max="7734" width="7.140625" style="89" customWidth="1"/>
    <col min="7735" max="7735" width="3.85546875" style="89" customWidth="1"/>
    <col min="7736" max="7736" width="42.5703125" style="89" customWidth="1"/>
    <col min="7737" max="7936" width="11.42578125" style="89"/>
    <col min="7937" max="7937" width="1.140625" style="89" customWidth="1"/>
    <col min="7938" max="7940" width="7.42578125" style="89" customWidth="1"/>
    <col min="7941" max="7941" width="4" style="89" customWidth="1"/>
    <col min="7942" max="7944" width="4.28515625" style="89" customWidth="1"/>
    <col min="7945" max="7947" width="6.7109375" style="89" customWidth="1"/>
    <col min="7948" max="7949" width="3.28515625" style="89" bestFit="1" customWidth="1"/>
    <col min="7950" max="7953" width="0" style="89" hidden="1" customWidth="1"/>
    <col min="7954" max="7954" width="4.28515625" style="89" customWidth="1"/>
    <col min="7955" max="7957" width="8.85546875" style="89" customWidth="1"/>
    <col min="7958" max="7960" width="2.7109375" style="89" customWidth="1"/>
    <col min="7961" max="7961" width="2.85546875" style="89" customWidth="1"/>
    <col min="7962" max="7967" width="2.7109375" style="89" customWidth="1"/>
    <col min="7968" max="7977" width="0" style="89" hidden="1" customWidth="1"/>
    <col min="7978" max="7978" width="4.28515625" style="89" customWidth="1"/>
    <col min="7979" max="7979" width="0" style="89" hidden="1" customWidth="1"/>
    <col min="7980" max="7980" width="3.28515625" style="89" bestFit="1" customWidth="1"/>
    <col min="7981" max="7981" width="0" style="89" hidden="1" customWidth="1"/>
    <col min="7982" max="7982" width="3.28515625" style="89" bestFit="1" customWidth="1"/>
    <col min="7983" max="7984" width="4.28515625" style="89" customWidth="1"/>
    <col min="7985" max="7986" width="14.5703125" style="89" customWidth="1"/>
    <col min="7987" max="7987" width="4" style="89" customWidth="1"/>
    <col min="7988" max="7990" width="7.140625" style="89" customWidth="1"/>
    <col min="7991" max="7991" width="3.85546875" style="89" customWidth="1"/>
    <col min="7992" max="7992" width="42.5703125" style="89" customWidth="1"/>
    <col min="7993" max="8192" width="11.42578125" style="89"/>
    <col min="8193" max="8193" width="1.140625" style="89" customWidth="1"/>
    <col min="8194" max="8196" width="7.42578125" style="89" customWidth="1"/>
    <col min="8197" max="8197" width="4" style="89" customWidth="1"/>
    <col min="8198" max="8200" width="4.28515625" style="89" customWidth="1"/>
    <col min="8201" max="8203" width="6.7109375" style="89" customWidth="1"/>
    <col min="8204" max="8205" width="3.28515625" style="89" bestFit="1" customWidth="1"/>
    <col min="8206" max="8209" width="0" style="89" hidden="1" customWidth="1"/>
    <col min="8210" max="8210" width="4.28515625" style="89" customWidth="1"/>
    <col min="8211" max="8213" width="8.85546875" style="89" customWidth="1"/>
    <col min="8214" max="8216" width="2.7109375" style="89" customWidth="1"/>
    <col min="8217" max="8217" width="2.85546875" style="89" customWidth="1"/>
    <col min="8218" max="8223" width="2.7109375" style="89" customWidth="1"/>
    <col min="8224" max="8233" width="0" style="89" hidden="1" customWidth="1"/>
    <col min="8234" max="8234" width="4.28515625" style="89" customWidth="1"/>
    <col min="8235" max="8235" width="0" style="89" hidden="1" customWidth="1"/>
    <col min="8236" max="8236" width="3.28515625" style="89" bestFit="1" customWidth="1"/>
    <col min="8237" max="8237" width="0" style="89" hidden="1" customWidth="1"/>
    <col min="8238" max="8238" width="3.28515625" style="89" bestFit="1" customWidth="1"/>
    <col min="8239" max="8240" width="4.28515625" style="89" customWidth="1"/>
    <col min="8241" max="8242" width="14.5703125" style="89" customWidth="1"/>
    <col min="8243" max="8243" width="4" style="89" customWidth="1"/>
    <col min="8244" max="8246" width="7.140625" style="89" customWidth="1"/>
    <col min="8247" max="8247" width="3.85546875" style="89" customWidth="1"/>
    <col min="8248" max="8248" width="42.5703125" style="89" customWidth="1"/>
    <col min="8249" max="8448" width="11.42578125" style="89"/>
    <col min="8449" max="8449" width="1.140625" style="89" customWidth="1"/>
    <col min="8450" max="8452" width="7.42578125" style="89" customWidth="1"/>
    <col min="8453" max="8453" width="4" style="89" customWidth="1"/>
    <col min="8454" max="8456" width="4.28515625" style="89" customWidth="1"/>
    <col min="8457" max="8459" width="6.7109375" style="89" customWidth="1"/>
    <col min="8460" max="8461" width="3.28515625" style="89" bestFit="1" customWidth="1"/>
    <col min="8462" max="8465" width="0" style="89" hidden="1" customWidth="1"/>
    <col min="8466" max="8466" width="4.28515625" style="89" customWidth="1"/>
    <col min="8467" max="8469" width="8.85546875" style="89" customWidth="1"/>
    <col min="8470" max="8472" width="2.7109375" style="89" customWidth="1"/>
    <col min="8473" max="8473" width="2.85546875" style="89" customWidth="1"/>
    <col min="8474" max="8479" width="2.7109375" style="89" customWidth="1"/>
    <col min="8480" max="8489" width="0" style="89" hidden="1" customWidth="1"/>
    <col min="8490" max="8490" width="4.28515625" style="89" customWidth="1"/>
    <col min="8491" max="8491" width="0" style="89" hidden="1" customWidth="1"/>
    <col min="8492" max="8492" width="3.28515625" style="89" bestFit="1" customWidth="1"/>
    <col min="8493" max="8493" width="0" style="89" hidden="1" customWidth="1"/>
    <col min="8494" max="8494" width="3.28515625" style="89" bestFit="1" customWidth="1"/>
    <col min="8495" max="8496" width="4.28515625" style="89" customWidth="1"/>
    <col min="8497" max="8498" width="14.5703125" style="89" customWidth="1"/>
    <col min="8499" max="8499" width="4" style="89" customWidth="1"/>
    <col min="8500" max="8502" width="7.140625" style="89" customWidth="1"/>
    <col min="8503" max="8503" width="3.85546875" style="89" customWidth="1"/>
    <col min="8504" max="8504" width="42.5703125" style="89" customWidth="1"/>
    <col min="8505" max="8704" width="11.42578125" style="89"/>
    <col min="8705" max="8705" width="1.140625" style="89" customWidth="1"/>
    <col min="8706" max="8708" width="7.42578125" style="89" customWidth="1"/>
    <col min="8709" max="8709" width="4" style="89" customWidth="1"/>
    <col min="8710" max="8712" width="4.28515625" style="89" customWidth="1"/>
    <col min="8713" max="8715" width="6.7109375" style="89" customWidth="1"/>
    <col min="8716" max="8717" width="3.28515625" style="89" bestFit="1" customWidth="1"/>
    <col min="8718" max="8721" width="0" style="89" hidden="1" customWidth="1"/>
    <col min="8722" max="8722" width="4.28515625" style="89" customWidth="1"/>
    <col min="8723" max="8725" width="8.85546875" style="89" customWidth="1"/>
    <col min="8726" max="8728" width="2.7109375" style="89" customWidth="1"/>
    <col min="8729" max="8729" width="2.85546875" style="89" customWidth="1"/>
    <col min="8730" max="8735" width="2.7109375" style="89" customWidth="1"/>
    <col min="8736" max="8745" width="0" style="89" hidden="1" customWidth="1"/>
    <col min="8746" max="8746" width="4.28515625" style="89" customWidth="1"/>
    <col min="8747" max="8747" width="0" style="89" hidden="1" customWidth="1"/>
    <col min="8748" max="8748" width="3.28515625" style="89" bestFit="1" customWidth="1"/>
    <col min="8749" max="8749" width="0" style="89" hidden="1" customWidth="1"/>
    <col min="8750" max="8750" width="3.28515625" style="89" bestFit="1" customWidth="1"/>
    <col min="8751" max="8752" width="4.28515625" style="89" customWidth="1"/>
    <col min="8753" max="8754" width="14.5703125" style="89" customWidth="1"/>
    <col min="8755" max="8755" width="4" style="89" customWidth="1"/>
    <col min="8756" max="8758" width="7.140625" style="89" customWidth="1"/>
    <col min="8759" max="8759" width="3.85546875" style="89" customWidth="1"/>
    <col min="8760" max="8760" width="42.5703125" style="89" customWidth="1"/>
    <col min="8761" max="8960" width="11.42578125" style="89"/>
    <col min="8961" max="8961" width="1.140625" style="89" customWidth="1"/>
    <col min="8962" max="8964" width="7.42578125" style="89" customWidth="1"/>
    <col min="8965" max="8965" width="4" style="89" customWidth="1"/>
    <col min="8966" max="8968" width="4.28515625" style="89" customWidth="1"/>
    <col min="8969" max="8971" width="6.7109375" style="89" customWidth="1"/>
    <col min="8972" max="8973" width="3.28515625" style="89" bestFit="1" customWidth="1"/>
    <col min="8974" max="8977" width="0" style="89" hidden="1" customWidth="1"/>
    <col min="8978" max="8978" width="4.28515625" style="89" customWidth="1"/>
    <col min="8979" max="8981" width="8.85546875" style="89" customWidth="1"/>
    <col min="8982" max="8984" width="2.7109375" style="89" customWidth="1"/>
    <col min="8985" max="8985" width="2.85546875" style="89" customWidth="1"/>
    <col min="8986" max="8991" width="2.7109375" style="89" customWidth="1"/>
    <col min="8992" max="9001" width="0" style="89" hidden="1" customWidth="1"/>
    <col min="9002" max="9002" width="4.28515625" style="89" customWidth="1"/>
    <col min="9003" max="9003" width="0" style="89" hidden="1" customWidth="1"/>
    <col min="9004" max="9004" width="3.28515625" style="89" bestFit="1" customWidth="1"/>
    <col min="9005" max="9005" width="0" style="89" hidden="1" customWidth="1"/>
    <col min="9006" max="9006" width="3.28515625" style="89" bestFit="1" customWidth="1"/>
    <col min="9007" max="9008" width="4.28515625" style="89" customWidth="1"/>
    <col min="9009" max="9010" width="14.5703125" style="89" customWidth="1"/>
    <col min="9011" max="9011" width="4" style="89" customWidth="1"/>
    <col min="9012" max="9014" width="7.140625" style="89" customWidth="1"/>
    <col min="9015" max="9015" width="3.85546875" style="89" customWidth="1"/>
    <col min="9016" max="9016" width="42.5703125" style="89" customWidth="1"/>
    <col min="9017" max="9216" width="11.42578125" style="89"/>
    <col min="9217" max="9217" width="1.140625" style="89" customWidth="1"/>
    <col min="9218" max="9220" width="7.42578125" style="89" customWidth="1"/>
    <col min="9221" max="9221" width="4" style="89" customWidth="1"/>
    <col min="9222" max="9224" width="4.28515625" style="89" customWidth="1"/>
    <col min="9225" max="9227" width="6.7109375" style="89" customWidth="1"/>
    <col min="9228" max="9229" width="3.28515625" style="89" bestFit="1" customWidth="1"/>
    <col min="9230" max="9233" width="0" style="89" hidden="1" customWidth="1"/>
    <col min="9234" max="9234" width="4.28515625" style="89" customWidth="1"/>
    <col min="9235" max="9237" width="8.85546875" style="89" customWidth="1"/>
    <col min="9238" max="9240" width="2.7109375" style="89" customWidth="1"/>
    <col min="9241" max="9241" width="2.85546875" style="89" customWidth="1"/>
    <col min="9242" max="9247" width="2.7109375" style="89" customWidth="1"/>
    <col min="9248" max="9257" width="0" style="89" hidden="1" customWidth="1"/>
    <col min="9258" max="9258" width="4.28515625" style="89" customWidth="1"/>
    <col min="9259" max="9259" width="0" style="89" hidden="1" customWidth="1"/>
    <col min="9260" max="9260" width="3.28515625" style="89" bestFit="1" customWidth="1"/>
    <col min="9261" max="9261" width="0" style="89" hidden="1" customWidth="1"/>
    <col min="9262" max="9262" width="3.28515625" style="89" bestFit="1" customWidth="1"/>
    <col min="9263" max="9264" width="4.28515625" style="89" customWidth="1"/>
    <col min="9265" max="9266" width="14.5703125" style="89" customWidth="1"/>
    <col min="9267" max="9267" width="4" style="89" customWidth="1"/>
    <col min="9268" max="9270" width="7.140625" style="89" customWidth="1"/>
    <col min="9271" max="9271" width="3.85546875" style="89" customWidth="1"/>
    <col min="9272" max="9272" width="42.5703125" style="89" customWidth="1"/>
    <col min="9273" max="9472" width="11.42578125" style="89"/>
    <col min="9473" max="9473" width="1.140625" style="89" customWidth="1"/>
    <col min="9474" max="9476" width="7.42578125" style="89" customWidth="1"/>
    <col min="9477" max="9477" width="4" style="89" customWidth="1"/>
    <col min="9478" max="9480" width="4.28515625" style="89" customWidth="1"/>
    <col min="9481" max="9483" width="6.7109375" style="89" customWidth="1"/>
    <col min="9484" max="9485" width="3.28515625" style="89" bestFit="1" customWidth="1"/>
    <col min="9486" max="9489" width="0" style="89" hidden="1" customWidth="1"/>
    <col min="9490" max="9490" width="4.28515625" style="89" customWidth="1"/>
    <col min="9491" max="9493" width="8.85546875" style="89" customWidth="1"/>
    <col min="9494" max="9496" width="2.7109375" style="89" customWidth="1"/>
    <col min="9497" max="9497" width="2.85546875" style="89" customWidth="1"/>
    <col min="9498" max="9503" width="2.7109375" style="89" customWidth="1"/>
    <col min="9504" max="9513" width="0" style="89" hidden="1" customWidth="1"/>
    <col min="9514" max="9514" width="4.28515625" style="89" customWidth="1"/>
    <col min="9515" max="9515" width="0" style="89" hidden="1" customWidth="1"/>
    <col min="9516" max="9516" width="3.28515625" style="89" bestFit="1" customWidth="1"/>
    <col min="9517" max="9517" width="0" style="89" hidden="1" customWidth="1"/>
    <col min="9518" max="9518" width="3.28515625" style="89" bestFit="1" customWidth="1"/>
    <col min="9519" max="9520" width="4.28515625" style="89" customWidth="1"/>
    <col min="9521" max="9522" width="14.5703125" style="89" customWidth="1"/>
    <col min="9523" max="9523" width="4" style="89" customWidth="1"/>
    <col min="9524" max="9526" width="7.140625" style="89" customWidth="1"/>
    <col min="9527" max="9527" width="3.85546875" style="89" customWidth="1"/>
    <col min="9528" max="9528" width="42.5703125" style="89" customWidth="1"/>
    <col min="9529" max="9728" width="11.42578125" style="89"/>
    <col min="9729" max="9729" width="1.140625" style="89" customWidth="1"/>
    <col min="9730" max="9732" width="7.42578125" style="89" customWidth="1"/>
    <col min="9733" max="9733" width="4" style="89" customWidth="1"/>
    <col min="9734" max="9736" width="4.28515625" style="89" customWidth="1"/>
    <col min="9737" max="9739" width="6.7109375" style="89" customWidth="1"/>
    <col min="9740" max="9741" width="3.28515625" style="89" bestFit="1" customWidth="1"/>
    <col min="9742" max="9745" width="0" style="89" hidden="1" customWidth="1"/>
    <col min="9746" max="9746" width="4.28515625" style="89" customWidth="1"/>
    <col min="9747" max="9749" width="8.85546875" style="89" customWidth="1"/>
    <col min="9750" max="9752" width="2.7109375" style="89" customWidth="1"/>
    <col min="9753" max="9753" width="2.85546875" style="89" customWidth="1"/>
    <col min="9754" max="9759" width="2.7109375" style="89" customWidth="1"/>
    <col min="9760" max="9769" width="0" style="89" hidden="1" customWidth="1"/>
    <col min="9770" max="9770" width="4.28515625" style="89" customWidth="1"/>
    <col min="9771" max="9771" width="0" style="89" hidden="1" customWidth="1"/>
    <col min="9772" max="9772" width="3.28515625" style="89" bestFit="1" customWidth="1"/>
    <col min="9773" max="9773" width="0" style="89" hidden="1" customWidth="1"/>
    <col min="9774" max="9774" width="3.28515625" style="89" bestFit="1" customWidth="1"/>
    <col min="9775" max="9776" width="4.28515625" style="89" customWidth="1"/>
    <col min="9777" max="9778" width="14.5703125" style="89" customWidth="1"/>
    <col min="9779" max="9779" width="4" style="89" customWidth="1"/>
    <col min="9780" max="9782" width="7.140625" style="89" customWidth="1"/>
    <col min="9783" max="9783" width="3.85546875" style="89" customWidth="1"/>
    <col min="9784" max="9784" width="42.5703125" style="89" customWidth="1"/>
    <col min="9785" max="9984" width="11.42578125" style="89"/>
    <col min="9985" max="9985" width="1.140625" style="89" customWidth="1"/>
    <col min="9986" max="9988" width="7.42578125" style="89" customWidth="1"/>
    <col min="9989" max="9989" width="4" style="89" customWidth="1"/>
    <col min="9990" max="9992" width="4.28515625" style="89" customWidth="1"/>
    <col min="9993" max="9995" width="6.7109375" style="89" customWidth="1"/>
    <col min="9996" max="9997" width="3.28515625" style="89" bestFit="1" customWidth="1"/>
    <col min="9998" max="10001" width="0" style="89" hidden="1" customWidth="1"/>
    <col min="10002" max="10002" width="4.28515625" style="89" customWidth="1"/>
    <col min="10003" max="10005" width="8.85546875" style="89" customWidth="1"/>
    <col min="10006" max="10008" width="2.7109375" style="89" customWidth="1"/>
    <col min="10009" max="10009" width="2.85546875" style="89" customWidth="1"/>
    <col min="10010" max="10015" width="2.7109375" style="89" customWidth="1"/>
    <col min="10016" max="10025" width="0" style="89" hidden="1" customWidth="1"/>
    <col min="10026" max="10026" width="4.28515625" style="89" customWidth="1"/>
    <col min="10027" max="10027" width="0" style="89" hidden="1" customWidth="1"/>
    <col min="10028" max="10028" width="3.28515625" style="89" bestFit="1" customWidth="1"/>
    <col min="10029" max="10029" width="0" style="89" hidden="1" customWidth="1"/>
    <col min="10030" max="10030" width="3.28515625" style="89" bestFit="1" customWidth="1"/>
    <col min="10031" max="10032" width="4.28515625" style="89" customWidth="1"/>
    <col min="10033" max="10034" width="14.5703125" style="89" customWidth="1"/>
    <col min="10035" max="10035" width="4" style="89" customWidth="1"/>
    <col min="10036" max="10038" width="7.140625" style="89" customWidth="1"/>
    <col min="10039" max="10039" width="3.85546875" style="89" customWidth="1"/>
    <col min="10040" max="10040" width="42.5703125" style="89" customWidth="1"/>
    <col min="10041" max="10240" width="11.42578125" style="89"/>
    <col min="10241" max="10241" width="1.140625" style="89" customWidth="1"/>
    <col min="10242" max="10244" width="7.42578125" style="89" customWidth="1"/>
    <col min="10245" max="10245" width="4" style="89" customWidth="1"/>
    <col min="10246" max="10248" width="4.28515625" style="89" customWidth="1"/>
    <col min="10249" max="10251" width="6.7109375" style="89" customWidth="1"/>
    <col min="10252" max="10253" width="3.28515625" style="89" bestFit="1" customWidth="1"/>
    <col min="10254" max="10257" width="0" style="89" hidden="1" customWidth="1"/>
    <col min="10258" max="10258" width="4.28515625" style="89" customWidth="1"/>
    <col min="10259" max="10261" width="8.85546875" style="89" customWidth="1"/>
    <col min="10262" max="10264" width="2.7109375" style="89" customWidth="1"/>
    <col min="10265" max="10265" width="2.85546875" style="89" customWidth="1"/>
    <col min="10266" max="10271" width="2.7109375" style="89" customWidth="1"/>
    <col min="10272" max="10281" width="0" style="89" hidden="1" customWidth="1"/>
    <col min="10282" max="10282" width="4.28515625" style="89" customWidth="1"/>
    <col min="10283" max="10283" width="0" style="89" hidden="1" customWidth="1"/>
    <col min="10284" max="10284" width="3.28515625" style="89" bestFit="1" customWidth="1"/>
    <col min="10285" max="10285" width="0" style="89" hidden="1" customWidth="1"/>
    <col min="10286" max="10286" width="3.28515625" style="89" bestFit="1" customWidth="1"/>
    <col min="10287" max="10288" width="4.28515625" style="89" customWidth="1"/>
    <col min="10289" max="10290" width="14.5703125" style="89" customWidth="1"/>
    <col min="10291" max="10291" width="4" style="89" customWidth="1"/>
    <col min="10292" max="10294" width="7.140625" style="89" customWidth="1"/>
    <col min="10295" max="10295" width="3.85546875" style="89" customWidth="1"/>
    <col min="10296" max="10296" width="42.5703125" style="89" customWidth="1"/>
    <col min="10297" max="10496" width="11.42578125" style="89"/>
    <col min="10497" max="10497" width="1.140625" style="89" customWidth="1"/>
    <col min="10498" max="10500" width="7.42578125" style="89" customWidth="1"/>
    <col min="10501" max="10501" width="4" style="89" customWidth="1"/>
    <col min="10502" max="10504" width="4.28515625" style="89" customWidth="1"/>
    <col min="10505" max="10507" width="6.7109375" style="89" customWidth="1"/>
    <col min="10508" max="10509" width="3.28515625" style="89" bestFit="1" customWidth="1"/>
    <col min="10510" max="10513" width="0" style="89" hidden="1" customWidth="1"/>
    <col min="10514" max="10514" width="4.28515625" style="89" customWidth="1"/>
    <col min="10515" max="10517" width="8.85546875" style="89" customWidth="1"/>
    <col min="10518" max="10520" width="2.7109375" style="89" customWidth="1"/>
    <col min="10521" max="10521" width="2.85546875" style="89" customWidth="1"/>
    <col min="10522" max="10527" width="2.7109375" style="89" customWidth="1"/>
    <col min="10528" max="10537" width="0" style="89" hidden="1" customWidth="1"/>
    <col min="10538" max="10538" width="4.28515625" style="89" customWidth="1"/>
    <col min="10539" max="10539" width="0" style="89" hidden="1" customWidth="1"/>
    <col min="10540" max="10540" width="3.28515625" style="89" bestFit="1" customWidth="1"/>
    <col min="10541" max="10541" width="0" style="89" hidden="1" customWidth="1"/>
    <col min="10542" max="10542" width="3.28515625" style="89" bestFit="1" customWidth="1"/>
    <col min="10543" max="10544" width="4.28515625" style="89" customWidth="1"/>
    <col min="10545" max="10546" width="14.5703125" style="89" customWidth="1"/>
    <col min="10547" max="10547" width="4" style="89" customWidth="1"/>
    <col min="10548" max="10550" width="7.140625" style="89" customWidth="1"/>
    <col min="10551" max="10551" width="3.85546875" style="89" customWidth="1"/>
    <col min="10552" max="10552" width="42.5703125" style="89" customWidth="1"/>
    <col min="10553" max="10752" width="11.42578125" style="89"/>
    <col min="10753" max="10753" width="1.140625" style="89" customWidth="1"/>
    <col min="10754" max="10756" width="7.42578125" style="89" customWidth="1"/>
    <col min="10757" max="10757" width="4" style="89" customWidth="1"/>
    <col min="10758" max="10760" width="4.28515625" style="89" customWidth="1"/>
    <col min="10761" max="10763" width="6.7109375" style="89" customWidth="1"/>
    <col min="10764" max="10765" width="3.28515625" style="89" bestFit="1" customWidth="1"/>
    <col min="10766" max="10769" width="0" style="89" hidden="1" customWidth="1"/>
    <col min="10770" max="10770" width="4.28515625" style="89" customWidth="1"/>
    <col min="10771" max="10773" width="8.85546875" style="89" customWidth="1"/>
    <col min="10774" max="10776" width="2.7109375" style="89" customWidth="1"/>
    <col min="10777" max="10777" width="2.85546875" style="89" customWidth="1"/>
    <col min="10778" max="10783" width="2.7109375" style="89" customWidth="1"/>
    <col min="10784" max="10793" width="0" style="89" hidden="1" customWidth="1"/>
    <col min="10794" max="10794" width="4.28515625" style="89" customWidth="1"/>
    <col min="10795" max="10795" width="0" style="89" hidden="1" customWidth="1"/>
    <col min="10796" max="10796" width="3.28515625" style="89" bestFit="1" customWidth="1"/>
    <col min="10797" max="10797" width="0" style="89" hidden="1" customWidth="1"/>
    <col min="10798" max="10798" width="3.28515625" style="89" bestFit="1" customWidth="1"/>
    <col min="10799" max="10800" width="4.28515625" style="89" customWidth="1"/>
    <col min="10801" max="10802" width="14.5703125" style="89" customWidth="1"/>
    <col min="10803" max="10803" width="4" style="89" customWidth="1"/>
    <col min="10804" max="10806" width="7.140625" style="89" customWidth="1"/>
    <col min="10807" max="10807" width="3.85546875" style="89" customWidth="1"/>
    <col min="10808" max="10808" width="42.5703125" style="89" customWidth="1"/>
    <col min="10809" max="11008" width="11.42578125" style="89"/>
    <col min="11009" max="11009" width="1.140625" style="89" customWidth="1"/>
    <col min="11010" max="11012" width="7.42578125" style="89" customWidth="1"/>
    <col min="11013" max="11013" width="4" style="89" customWidth="1"/>
    <col min="11014" max="11016" width="4.28515625" style="89" customWidth="1"/>
    <col min="11017" max="11019" width="6.7109375" style="89" customWidth="1"/>
    <col min="11020" max="11021" width="3.28515625" style="89" bestFit="1" customWidth="1"/>
    <col min="11022" max="11025" width="0" style="89" hidden="1" customWidth="1"/>
    <col min="11026" max="11026" width="4.28515625" style="89" customWidth="1"/>
    <col min="11027" max="11029" width="8.85546875" style="89" customWidth="1"/>
    <col min="11030" max="11032" width="2.7109375" style="89" customWidth="1"/>
    <col min="11033" max="11033" width="2.85546875" style="89" customWidth="1"/>
    <col min="11034" max="11039" width="2.7109375" style="89" customWidth="1"/>
    <col min="11040" max="11049" width="0" style="89" hidden="1" customWidth="1"/>
    <col min="11050" max="11050" width="4.28515625" style="89" customWidth="1"/>
    <col min="11051" max="11051" width="0" style="89" hidden="1" customWidth="1"/>
    <col min="11052" max="11052" width="3.28515625" style="89" bestFit="1" customWidth="1"/>
    <col min="11053" max="11053" width="0" style="89" hidden="1" customWidth="1"/>
    <col min="11054" max="11054" width="3.28515625" style="89" bestFit="1" customWidth="1"/>
    <col min="11055" max="11056" width="4.28515625" style="89" customWidth="1"/>
    <col min="11057" max="11058" width="14.5703125" style="89" customWidth="1"/>
    <col min="11059" max="11059" width="4" style="89" customWidth="1"/>
    <col min="11060" max="11062" width="7.140625" style="89" customWidth="1"/>
    <col min="11063" max="11063" width="3.85546875" style="89" customWidth="1"/>
    <col min="11064" max="11064" width="42.5703125" style="89" customWidth="1"/>
    <col min="11065" max="11264" width="11.42578125" style="89"/>
    <col min="11265" max="11265" width="1.140625" style="89" customWidth="1"/>
    <col min="11266" max="11268" width="7.42578125" style="89" customWidth="1"/>
    <col min="11269" max="11269" width="4" style="89" customWidth="1"/>
    <col min="11270" max="11272" width="4.28515625" style="89" customWidth="1"/>
    <col min="11273" max="11275" width="6.7109375" style="89" customWidth="1"/>
    <col min="11276" max="11277" width="3.28515625" style="89" bestFit="1" customWidth="1"/>
    <col min="11278" max="11281" width="0" style="89" hidden="1" customWidth="1"/>
    <col min="11282" max="11282" width="4.28515625" style="89" customWidth="1"/>
    <col min="11283" max="11285" width="8.85546875" style="89" customWidth="1"/>
    <col min="11286" max="11288" width="2.7109375" style="89" customWidth="1"/>
    <col min="11289" max="11289" width="2.85546875" style="89" customWidth="1"/>
    <col min="11290" max="11295" width="2.7109375" style="89" customWidth="1"/>
    <col min="11296" max="11305" width="0" style="89" hidden="1" customWidth="1"/>
    <col min="11306" max="11306" width="4.28515625" style="89" customWidth="1"/>
    <col min="11307" max="11307" width="0" style="89" hidden="1" customWidth="1"/>
    <col min="11308" max="11308" width="3.28515625" style="89" bestFit="1" customWidth="1"/>
    <col min="11309" max="11309" width="0" style="89" hidden="1" customWidth="1"/>
    <col min="11310" max="11310" width="3.28515625" style="89" bestFit="1" customWidth="1"/>
    <col min="11311" max="11312" width="4.28515625" style="89" customWidth="1"/>
    <col min="11313" max="11314" width="14.5703125" style="89" customWidth="1"/>
    <col min="11315" max="11315" width="4" style="89" customWidth="1"/>
    <col min="11316" max="11318" width="7.140625" style="89" customWidth="1"/>
    <col min="11319" max="11319" width="3.85546875" style="89" customWidth="1"/>
    <col min="11320" max="11320" width="42.5703125" style="89" customWidth="1"/>
    <col min="11321" max="11520" width="11.42578125" style="89"/>
    <col min="11521" max="11521" width="1.140625" style="89" customWidth="1"/>
    <col min="11522" max="11524" width="7.42578125" style="89" customWidth="1"/>
    <col min="11525" max="11525" width="4" style="89" customWidth="1"/>
    <col min="11526" max="11528" width="4.28515625" style="89" customWidth="1"/>
    <col min="11529" max="11531" width="6.7109375" style="89" customWidth="1"/>
    <col min="11532" max="11533" width="3.28515625" style="89" bestFit="1" customWidth="1"/>
    <col min="11534" max="11537" width="0" style="89" hidden="1" customWidth="1"/>
    <col min="11538" max="11538" width="4.28515625" style="89" customWidth="1"/>
    <col min="11539" max="11541" width="8.85546875" style="89" customWidth="1"/>
    <col min="11542" max="11544" width="2.7109375" style="89" customWidth="1"/>
    <col min="11545" max="11545" width="2.85546875" style="89" customWidth="1"/>
    <col min="11546" max="11551" width="2.7109375" style="89" customWidth="1"/>
    <col min="11552" max="11561" width="0" style="89" hidden="1" customWidth="1"/>
    <col min="11562" max="11562" width="4.28515625" style="89" customWidth="1"/>
    <col min="11563" max="11563" width="0" style="89" hidden="1" customWidth="1"/>
    <col min="11564" max="11564" width="3.28515625" style="89" bestFit="1" customWidth="1"/>
    <col min="11565" max="11565" width="0" style="89" hidden="1" customWidth="1"/>
    <col min="11566" max="11566" width="3.28515625" style="89" bestFit="1" customWidth="1"/>
    <col min="11567" max="11568" width="4.28515625" style="89" customWidth="1"/>
    <col min="11569" max="11570" width="14.5703125" style="89" customWidth="1"/>
    <col min="11571" max="11571" width="4" style="89" customWidth="1"/>
    <col min="11572" max="11574" width="7.140625" style="89" customWidth="1"/>
    <col min="11575" max="11575" width="3.85546875" style="89" customWidth="1"/>
    <col min="11576" max="11576" width="42.5703125" style="89" customWidth="1"/>
    <col min="11577" max="11776" width="11.42578125" style="89"/>
    <col min="11777" max="11777" width="1.140625" style="89" customWidth="1"/>
    <col min="11778" max="11780" width="7.42578125" style="89" customWidth="1"/>
    <col min="11781" max="11781" width="4" style="89" customWidth="1"/>
    <col min="11782" max="11784" width="4.28515625" style="89" customWidth="1"/>
    <col min="11785" max="11787" width="6.7109375" style="89" customWidth="1"/>
    <col min="11788" max="11789" width="3.28515625" style="89" bestFit="1" customWidth="1"/>
    <col min="11790" max="11793" width="0" style="89" hidden="1" customWidth="1"/>
    <col min="11794" max="11794" width="4.28515625" style="89" customWidth="1"/>
    <col min="11795" max="11797" width="8.85546875" style="89" customWidth="1"/>
    <col min="11798" max="11800" width="2.7109375" style="89" customWidth="1"/>
    <col min="11801" max="11801" width="2.85546875" style="89" customWidth="1"/>
    <col min="11802" max="11807" width="2.7109375" style="89" customWidth="1"/>
    <col min="11808" max="11817" width="0" style="89" hidden="1" customWidth="1"/>
    <col min="11818" max="11818" width="4.28515625" style="89" customWidth="1"/>
    <col min="11819" max="11819" width="0" style="89" hidden="1" customWidth="1"/>
    <col min="11820" max="11820" width="3.28515625" style="89" bestFit="1" customWidth="1"/>
    <col min="11821" max="11821" width="0" style="89" hidden="1" customWidth="1"/>
    <col min="11822" max="11822" width="3.28515625" style="89" bestFit="1" customWidth="1"/>
    <col min="11823" max="11824" width="4.28515625" style="89" customWidth="1"/>
    <col min="11825" max="11826" width="14.5703125" style="89" customWidth="1"/>
    <col min="11827" max="11827" width="4" style="89" customWidth="1"/>
    <col min="11828" max="11830" width="7.140625" style="89" customWidth="1"/>
    <col min="11831" max="11831" width="3.85546875" style="89" customWidth="1"/>
    <col min="11832" max="11832" width="42.5703125" style="89" customWidth="1"/>
    <col min="11833" max="12032" width="11.42578125" style="89"/>
    <col min="12033" max="12033" width="1.140625" style="89" customWidth="1"/>
    <col min="12034" max="12036" width="7.42578125" style="89" customWidth="1"/>
    <col min="12037" max="12037" width="4" style="89" customWidth="1"/>
    <col min="12038" max="12040" width="4.28515625" style="89" customWidth="1"/>
    <col min="12041" max="12043" width="6.7109375" style="89" customWidth="1"/>
    <col min="12044" max="12045" width="3.28515625" style="89" bestFit="1" customWidth="1"/>
    <col min="12046" max="12049" width="0" style="89" hidden="1" customWidth="1"/>
    <col min="12050" max="12050" width="4.28515625" style="89" customWidth="1"/>
    <col min="12051" max="12053" width="8.85546875" style="89" customWidth="1"/>
    <col min="12054" max="12056" width="2.7109375" style="89" customWidth="1"/>
    <col min="12057" max="12057" width="2.85546875" style="89" customWidth="1"/>
    <col min="12058" max="12063" width="2.7109375" style="89" customWidth="1"/>
    <col min="12064" max="12073" width="0" style="89" hidden="1" customWidth="1"/>
    <col min="12074" max="12074" width="4.28515625" style="89" customWidth="1"/>
    <col min="12075" max="12075" width="0" style="89" hidden="1" customWidth="1"/>
    <col min="12076" max="12076" width="3.28515625" style="89" bestFit="1" customWidth="1"/>
    <col min="12077" max="12077" width="0" style="89" hidden="1" customWidth="1"/>
    <col min="12078" max="12078" width="3.28515625" style="89" bestFit="1" customWidth="1"/>
    <col min="12079" max="12080" width="4.28515625" style="89" customWidth="1"/>
    <col min="12081" max="12082" width="14.5703125" style="89" customWidth="1"/>
    <col min="12083" max="12083" width="4" style="89" customWidth="1"/>
    <col min="12084" max="12086" width="7.140625" style="89" customWidth="1"/>
    <col min="12087" max="12087" width="3.85546875" style="89" customWidth="1"/>
    <col min="12088" max="12088" width="42.5703125" style="89" customWidth="1"/>
    <col min="12089" max="12288" width="11.42578125" style="89"/>
    <col min="12289" max="12289" width="1.140625" style="89" customWidth="1"/>
    <col min="12290" max="12292" width="7.42578125" style="89" customWidth="1"/>
    <col min="12293" max="12293" width="4" style="89" customWidth="1"/>
    <col min="12294" max="12296" width="4.28515625" style="89" customWidth="1"/>
    <col min="12297" max="12299" width="6.7109375" style="89" customWidth="1"/>
    <col min="12300" max="12301" width="3.28515625" style="89" bestFit="1" customWidth="1"/>
    <col min="12302" max="12305" width="0" style="89" hidden="1" customWidth="1"/>
    <col min="12306" max="12306" width="4.28515625" style="89" customWidth="1"/>
    <col min="12307" max="12309" width="8.85546875" style="89" customWidth="1"/>
    <col min="12310" max="12312" width="2.7109375" style="89" customWidth="1"/>
    <col min="12313" max="12313" width="2.85546875" style="89" customWidth="1"/>
    <col min="12314" max="12319" width="2.7109375" style="89" customWidth="1"/>
    <col min="12320" max="12329" width="0" style="89" hidden="1" customWidth="1"/>
    <col min="12330" max="12330" width="4.28515625" style="89" customWidth="1"/>
    <col min="12331" max="12331" width="0" style="89" hidden="1" customWidth="1"/>
    <col min="12332" max="12332" width="3.28515625" style="89" bestFit="1" customWidth="1"/>
    <col min="12333" max="12333" width="0" style="89" hidden="1" customWidth="1"/>
    <col min="12334" max="12334" width="3.28515625" style="89" bestFit="1" customWidth="1"/>
    <col min="12335" max="12336" width="4.28515625" style="89" customWidth="1"/>
    <col min="12337" max="12338" width="14.5703125" style="89" customWidth="1"/>
    <col min="12339" max="12339" width="4" style="89" customWidth="1"/>
    <col min="12340" max="12342" width="7.140625" style="89" customWidth="1"/>
    <col min="12343" max="12343" width="3.85546875" style="89" customWidth="1"/>
    <col min="12344" max="12344" width="42.5703125" style="89" customWidth="1"/>
    <col min="12345" max="12544" width="11.42578125" style="89"/>
    <col min="12545" max="12545" width="1.140625" style="89" customWidth="1"/>
    <col min="12546" max="12548" width="7.42578125" style="89" customWidth="1"/>
    <col min="12549" max="12549" width="4" style="89" customWidth="1"/>
    <col min="12550" max="12552" width="4.28515625" style="89" customWidth="1"/>
    <col min="12553" max="12555" width="6.7109375" style="89" customWidth="1"/>
    <col min="12556" max="12557" width="3.28515625" style="89" bestFit="1" customWidth="1"/>
    <col min="12558" max="12561" width="0" style="89" hidden="1" customWidth="1"/>
    <col min="12562" max="12562" width="4.28515625" style="89" customWidth="1"/>
    <col min="12563" max="12565" width="8.85546875" style="89" customWidth="1"/>
    <col min="12566" max="12568" width="2.7109375" style="89" customWidth="1"/>
    <col min="12569" max="12569" width="2.85546875" style="89" customWidth="1"/>
    <col min="12570" max="12575" width="2.7109375" style="89" customWidth="1"/>
    <col min="12576" max="12585" width="0" style="89" hidden="1" customWidth="1"/>
    <col min="12586" max="12586" width="4.28515625" style="89" customWidth="1"/>
    <col min="12587" max="12587" width="0" style="89" hidden="1" customWidth="1"/>
    <col min="12588" max="12588" width="3.28515625" style="89" bestFit="1" customWidth="1"/>
    <col min="12589" max="12589" width="0" style="89" hidden="1" customWidth="1"/>
    <col min="12590" max="12590" width="3.28515625" style="89" bestFit="1" customWidth="1"/>
    <col min="12591" max="12592" width="4.28515625" style="89" customWidth="1"/>
    <col min="12593" max="12594" width="14.5703125" style="89" customWidth="1"/>
    <col min="12595" max="12595" width="4" style="89" customWidth="1"/>
    <col min="12596" max="12598" width="7.140625" style="89" customWidth="1"/>
    <col min="12599" max="12599" width="3.85546875" style="89" customWidth="1"/>
    <col min="12600" max="12600" width="42.5703125" style="89" customWidth="1"/>
    <col min="12601" max="12800" width="11.42578125" style="89"/>
    <col min="12801" max="12801" width="1.140625" style="89" customWidth="1"/>
    <col min="12802" max="12804" width="7.42578125" style="89" customWidth="1"/>
    <col min="12805" max="12805" width="4" style="89" customWidth="1"/>
    <col min="12806" max="12808" width="4.28515625" style="89" customWidth="1"/>
    <col min="12809" max="12811" width="6.7109375" style="89" customWidth="1"/>
    <col min="12812" max="12813" width="3.28515625" style="89" bestFit="1" customWidth="1"/>
    <col min="12814" max="12817" width="0" style="89" hidden="1" customWidth="1"/>
    <col min="12818" max="12818" width="4.28515625" style="89" customWidth="1"/>
    <col min="12819" max="12821" width="8.85546875" style="89" customWidth="1"/>
    <col min="12822" max="12824" width="2.7109375" style="89" customWidth="1"/>
    <col min="12825" max="12825" width="2.85546875" style="89" customWidth="1"/>
    <col min="12826" max="12831" width="2.7109375" style="89" customWidth="1"/>
    <col min="12832" max="12841" width="0" style="89" hidden="1" customWidth="1"/>
    <col min="12842" max="12842" width="4.28515625" style="89" customWidth="1"/>
    <col min="12843" max="12843" width="0" style="89" hidden="1" customWidth="1"/>
    <col min="12844" max="12844" width="3.28515625" style="89" bestFit="1" customWidth="1"/>
    <col min="12845" max="12845" width="0" style="89" hidden="1" customWidth="1"/>
    <col min="12846" max="12846" width="3.28515625" style="89" bestFit="1" customWidth="1"/>
    <col min="12847" max="12848" width="4.28515625" style="89" customWidth="1"/>
    <col min="12849" max="12850" width="14.5703125" style="89" customWidth="1"/>
    <col min="12851" max="12851" width="4" style="89" customWidth="1"/>
    <col min="12852" max="12854" width="7.140625" style="89" customWidth="1"/>
    <col min="12855" max="12855" width="3.85546875" style="89" customWidth="1"/>
    <col min="12856" max="12856" width="42.5703125" style="89" customWidth="1"/>
    <col min="12857" max="13056" width="11.42578125" style="89"/>
    <col min="13057" max="13057" width="1.140625" style="89" customWidth="1"/>
    <col min="13058" max="13060" width="7.42578125" style="89" customWidth="1"/>
    <col min="13061" max="13061" width="4" style="89" customWidth="1"/>
    <col min="13062" max="13064" width="4.28515625" style="89" customWidth="1"/>
    <col min="13065" max="13067" width="6.7109375" style="89" customWidth="1"/>
    <col min="13068" max="13069" width="3.28515625" style="89" bestFit="1" customWidth="1"/>
    <col min="13070" max="13073" width="0" style="89" hidden="1" customWidth="1"/>
    <col min="13074" max="13074" width="4.28515625" style="89" customWidth="1"/>
    <col min="13075" max="13077" width="8.85546875" style="89" customWidth="1"/>
    <col min="13078" max="13080" width="2.7109375" style="89" customWidth="1"/>
    <col min="13081" max="13081" width="2.85546875" style="89" customWidth="1"/>
    <col min="13082" max="13087" width="2.7109375" style="89" customWidth="1"/>
    <col min="13088" max="13097" width="0" style="89" hidden="1" customWidth="1"/>
    <col min="13098" max="13098" width="4.28515625" style="89" customWidth="1"/>
    <col min="13099" max="13099" width="0" style="89" hidden="1" customWidth="1"/>
    <col min="13100" max="13100" width="3.28515625" style="89" bestFit="1" customWidth="1"/>
    <col min="13101" max="13101" width="0" style="89" hidden="1" customWidth="1"/>
    <col min="13102" max="13102" width="3.28515625" style="89" bestFit="1" customWidth="1"/>
    <col min="13103" max="13104" width="4.28515625" style="89" customWidth="1"/>
    <col min="13105" max="13106" width="14.5703125" style="89" customWidth="1"/>
    <col min="13107" max="13107" width="4" style="89" customWidth="1"/>
    <col min="13108" max="13110" width="7.140625" style="89" customWidth="1"/>
    <col min="13111" max="13111" width="3.85546875" style="89" customWidth="1"/>
    <col min="13112" max="13112" width="42.5703125" style="89" customWidth="1"/>
    <col min="13113" max="13312" width="11.42578125" style="89"/>
    <col min="13313" max="13313" width="1.140625" style="89" customWidth="1"/>
    <col min="13314" max="13316" width="7.42578125" style="89" customWidth="1"/>
    <col min="13317" max="13317" width="4" style="89" customWidth="1"/>
    <col min="13318" max="13320" width="4.28515625" style="89" customWidth="1"/>
    <col min="13321" max="13323" width="6.7109375" style="89" customWidth="1"/>
    <col min="13324" max="13325" width="3.28515625" style="89" bestFit="1" customWidth="1"/>
    <col min="13326" max="13329" width="0" style="89" hidden="1" customWidth="1"/>
    <col min="13330" max="13330" width="4.28515625" style="89" customWidth="1"/>
    <col min="13331" max="13333" width="8.85546875" style="89" customWidth="1"/>
    <col min="13334" max="13336" width="2.7109375" style="89" customWidth="1"/>
    <col min="13337" max="13337" width="2.85546875" style="89" customWidth="1"/>
    <col min="13338" max="13343" width="2.7109375" style="89" customWidth="1"/>
    <col min="13344" max="13353" width="0" style="89" hidden="1" customWidth="1"/>
    <col min="13354" max="13354" width="4.28515625" style="89" customWidth="1"/>
    <col min="13355" max="13355" width="0" style="89" hidden="1" customWidth="1"/>
    <col min="13356" max="13356" width="3.28515625" style="89" bestFit="1" customWidth="1"/>
    <col min="13357" max="13357" width="0" style="89" hidden="1" customWidth="1"/>
    <col min="13358" max="13358" width="3.28515625" style="89" bestFit="1" customWidth="1"/>
    <col min="13359" max="13360" width="4.28515625" style="89" customWidth="1"/>
    <col min="13361" max="13362" width="14.5703125" style="89" customWidth="1"/>
    <col min="13363" max="13363" width="4" style="89" customWidth="1"/>
    <col min="13364" max="13366" width="7.140625" style="89" customWidth="1"/>
    <col min="13367" max="13367" width="3.85546875" style="89" customWidth="1"/>
    <col min="13368" max="13368" width="42.5703125" style="89" customWidth="1"/>
    <col min="13369" max="13568" width="11.42578125" style="89"/>
    <col min="13569" max="13569" width="1.140625" style="89" customWidth="1"/>
    <col min="13570" max="13572" width="7.42578125" style="89" customWidth="1"/>
    <col min="13573" max="13573" width="4" style="89" customWidth="1"/>
    <col min="13574" max="13576" width="4.28515625" style="89" customWidth="1"/>
    <col min="13577" max="13579" width="6.7109375" style="89" customWidth="1"/>
    <col min="13580" max="13581" width="3.28515625" style="89" bestFit="1" customWidth="1"/>
    <col min="13582" max="13585" width="0" style="89" hidden="1" customWidth="1"/>
    <col min="13586" max="13586" width="4.28515625" style="89" customWidth="1"/>
    <col min="13587" max="13589" width="8.85546875" style="89" customWidth="1"/>
    <col min="13590" max="13592" width="2.7109375" style="89" customWidth="1"/>
    <col min="13593" max="13593" width="2.85546875" style="89" customWidth="1"/>
    <col min="13594" max="13599" width="2.7109375" style="89" customWidth="1"/>
    <col min="13600" max="13609" width="0" style="89" hidden="1" customWidth="1"/>
    <col min="13610" max="13610" width="4.28515625" style="89" customWidth="1"/>
    <col min="13611" max="13611" width="0" style="89" hidden="1" customWidth="1"/>
    <col min="13612" max="13612" width="3.28515625" style="89" bestFit="1" customWidth="1"/>
    <col min="13613" max="13613" width="0" style="89" hidden="1" customWidth="1"/>
    <col min="13614" max="13614" width="3.28515625" style="89" bestFit="1" customWidth="1"/>
    <col min="13615" max="13616" width="4.28515625" style="89" customWidth="1"/>
    <col min="13617" max="13618" width="14.5703125" style="89" customWidth="1"/>
    <col min="13619" max="13619" width="4" style="89" customWidth="1"/>
    <col min="13620" max="13622" width="7.140625" style="89" customWidth="1"/>
    <col min="13623" max="13623" width="3.85546875" style="89" customWidth="1"/>
    <col min="13624" max="13624" width="42.5703125" style="89" customWidth="1"/>
    <col min="13625" max="13824" width="11.42578125" style="89"/>
    <col min="13825" max="13825" width="1.140625" style="89" customWidth="1"/>
    <col min="13826" max="13828" width="7.42578125" style="89" customWidth="1"/>
    <col min="13829" max="13829" width="4" style="89" customWidth="1"/>
    <col min="13830" max="13832" width="4.28515625" style="89" customWidth="1"/>
    <col min="13833" max="13835" width="6.7109375" style="89" customWidth="1"/>
    <col min="13836" max="13837" width="3.28515625" style="89" bestFit="1" customWidth="1"/>
    <col min="13838" max="13841" width="0" style="89" hidden="1" customWidth="1"/>
    <col min="13842" max="13842" width="4.28515625" style="89" customWidth="1"/>
    <col min="13843" max="13845" width="8.85546875" style="89" customWidth="1"/>
    <col min="13846" max="13848" width="2.7109375" style="89" customWidth="1"/>
    <col min="13849" max="13849" width="2.85546875" style="89" customWidth="1"/>
    <col min="13850" max="13855" width="2.7109375" style="89" customWidth="1"/>
    <col min="13856" max="13865" width="0" style="89" hidden="1" customWidth="1"/>
    <col min="13866" max="13866" width="4.28515625" style="89" customWidth="1"/>
    <col min="13867" max="13867" width="0" style="89" hidden="1" customWidth="1"/>
    <col min="13868" max="13868" width="3.28515625" style="89" bestFit="1" customWidth="1"/>
    <col min="13869" max="13869" width="0" style="89" hidden="1" customWidth="1"/>
    <col min="13870" max="13870" width="3.28515625" style="89" bestFit="1" customWidth="1"/>
    <col min="13871" max="13872" width="4.28515625" style="89" customWidth="1"/>
    <col min="13873" max="13874" width="14.5703125" style="89" customWidth="1"/>
    <col min="13875" max="13875" width="4" style="89" customWidth="1"/>
    <col min="13876" max="13878" width="7.140625" style="89" customWidth="1"/>
    <col min="13879" max="13879" width="3.85546875" style="89" customWidth="1"/>
    <col min="13880" max="13880" width="42.5703125" style="89" customWidth="1"/>
    <col min="13881" max="14080" width="11.42578125" style="89"/>
    <col min="14081" max="14081" width="1.140625" style="89" customWidth="1"/>
    <col min="14082" max="14084" width="7.42578125" style="89" customWidth="1"/>
    <col min="14085" max="14085" width="4" style="89" customWidth="1"/>
    <col min="14086" max="14088" width="4.28515625" style="89" customWidth="1"/>
    <col min="14089" max="14091" width="6.7109375" style="89" customWidth="1"/>
    <col min="14092" max="14093" width="3.28515625" style="89" bestFit="1" customWidth="1"/>
    <col min="14094" max="14097" width="0" style="89" hidden="1" customWidth="1"/>
    <col min="14098" max="14098" width="4.28515625" style="89" customWidth="1"/>
    <col min="14099" max="14101" width="8.85546875" style="89" customWidth="1"/>
    <col min="14102" max="14104" width="2.7109375" style="89" customWidth="1"/>
    <col min="14105" max="14105" width="2.85546875" style="89" customWidth="1"/>
    <col min="14106" max="14111" width="2.7109375" style="89" customWidth="1"/>
    <col min="14112" max="14121" width="0" style="89" hidden="1" customWidth="1"/>
    <col min="14122" max="14122" width="4.28515625" style="89" customWidth="1"/>
    <col min="14123" max="14123" width="0" style="89" hidden="1" customWidth="1"/>
    <col min="14124" max="14124" width="3.28515625" style="89" bestFit="1" customWidth="1"/>
    <col min="14125" max="14125" width="0" style="89" hidden="1" customWidth="1"/>
    <col min="14126" max="14126" width="3.28515625" style="89" bestFit="1" customWidth="1"/>
    <col min="14127" max="14128" width="4.28515625" style="89" customWidth="1"/>
    <col min="14129" max="14130" width="14.5703125" style="89" customWidth="1"/>
    <col min="14131" max="14131" width="4" style="89" customWidth="1"/>
    <col min="14132" max="14134" width="7.140625" style="89" customWidth="1"/>
    <col min="14135" max="14135" width="3.85546875" style="89" customWidth="1"/>
    <col min="14136" max="14136" width="42.5703125" style="89" customWidth="1"/>
    <col min="14137" max="14336" width="11.42578125" style="89"/>
    <col min="14337" max="14337" width="1.140625" style="89" customWidth="1"/>
    <col min="14338" max="14340" width="7.42578125" style="89" customWidth="1"/>
    <col min="14341" max="14341" width="4" style="89" customWidth="1"/>
    <col min="14342" max="14344" width="4.28515625" style="89" customWidth="1"/>
    <col min="14345" max="14347" width="6.7109375" style="89" customWidth="1"/>
    <col min="14348" max="14349" width="3.28515625" style="89" bestFit="1" customWidth="1"/>
    <col min="14350" max="14353" width="0" style="89" hidden="1" customWidth="1"/>
    <col min="14354" max="14354" width="4.28515625" style="89" customWidth="1"/>
    <col min="14355" max="14357" width="8.85546875" style="89" customWidth="1"/>
    <col min="14358" max="14360" width="2.7109375" style="89" customWidth="1"/>
    <col min="14361" max="14361" width="2.85546875" style="89" customWidth="1"/>
    <col min="14362" max="14367" width="2.7109375" style="89" customWidth="1"/>
    <col min="14368" max="14377" width="0" style="89" hidden="1" customWidth="1"/>
    <col min="14378" max="14378" width="4.28515625" style="89" customWidth="1"/>
    <col min="14379" max="14379" width="0" style="89" hidden="1" customWidth="1"/>
    <col min="14380" max="14380" width="3.28515625" style="89" bestFit="1" customWidth="1"/>
    <col min="14381" max="14381" width="0" style="89" hidden="1" customWidth="1"/>
    <col min="14382" max="14382" width="3.28515625" style="89" bestFit="1" customWidth="1"/>
    <col min="14383" max="14384" width="4.28515625" style="89" customWidth="1"/>
    <col min="14385" max="14386" width="14.5703125" style="89" customWidth="1"/>
    <col min="14387" max="14387" width="4" style="89" customWidth="1"/>
    <col min="14388" max="14390" width="7.140625" style="89" customWidth="1"/>
    <col min="14391" max="14391" width="3.85546875" style="89" customWidth="1"/>
    <col min="14392" max="14392" width="42.5703125" style="89" customWidth="1"/>
    <col min="14393" max="14592" width="11.42578125" style="89"/>
    <col min="14593" max="14593" width="1.140625" style="89" customWidth="1"/>
    <col min="14594" max="14596" width="7.42578125" style="89" customWidth="1"/>
    <col min="14597" max="14597" width="4" style="89" customWidth="1"/>
    <col min="14598" max="14600" width="4.28515625" style="89" customWidth="1"/>
    <col min="14601" max="14603" width="6.7109375" style="89" customWidth="1"/>
    <col min="14604" max="14605" width="3.28515625" style="89" bestFit="1" customWidth="1"/>
    <col min="14606" max="14609" width="0" style="89" hidden="1" customWidth="1"/>
    <col min="14610" max="14610" width="4.28515625" style="89" customWidth="1"/>
    <col min="14611" max="14613" width="8.85546875" style="89" customWidth="1"/>
    <col min="14614" max="14616" width="2.7109375" style="89" customWidth="1"/>
    <col min="14617" max="14617" width="2.85546875" style="89" customWidth="1"/>
    <col min="14618" max="14623" width="2.7109375" style="89" customWidth="1"/>
    <col min="14624" max="14633" width="0" style="89" hidden="1" customWidth="1"/>
    <col min="14634" max="14634" width="4.28515625" style="89" customWidth="1"/>
    <col min="14635" max="14635" width="0" style="89" hidden="1" customWidth="1"/>
    <col min="14636" max="14636" width="3.28515625" style="89" bestFit="1" customWidth="1"/>
    <col min="14637" max="14637" width="0" style="89" hidden="1" customWidth="1"/>
    <col min="14638" max="14638" width="3.28515625" style="89" bestFit="1" customWidth="1"/>
    <col min="14639" max="14640" width="4.28515625" style="89" customWidth="1"/>
    <col min="14641" max="14642" width="14.5703125" style="89" customWidth="1"/>
    <col min="14643" max="14643" width="4" style="89" customWidth="1"/>
    <col min="14644" max="14646" width="7.140625" style="89" customWidth="1"/>
    <col min="14647" max="14647" width="3.85546875" style="89" customWidth="1"/>
    <col min="14648" max="14648" width="42.5703125" style="89" customWidth="1"/>
    <col min="14649" max="14848" width="11.42578125" style="89"/>
    <col min="14849" max="14849" width="1.140625" style="89" customWidth="1"/>
    <col min="14850" max="14852" width="7.42578125" style="89" customWidth="1"/>
    <col min="14853" max="14853" width="4" style="89" customWidth="1"/>
    <col min="14854" max="14856" width="4.28515625" style="89" customWidth="1"/>
    <col min="14857" max="14859" width="6.7109375" style="89" customWidth="1"/>
    <col min="14860" max="14861" width="3.28515625" style="89" bestFit="1" customWidth="1"/>
    <col min="14862" max="14865" width="0" style="89" hidden="1" customWidth="1"/>
    <col min="14866" max="14866" width="4.28515625" style="89" customWidth="1"/>
    <col min="14867" max="14869" width="8.85546875" style="89" customWidth="1"/>
    <col min="14870" max="14872" width="2.7109375" style="89" customWidth="1"/>
    <col min="14873" max="14873" width="2.85546875" style="89" customWidth="1"/>
    <col min="14874" max="14879" width="2.7109375" style="89" customWidth="1"/>
    <col min="14880" max="14889" width="0" style="89" hidden="1" customWidth="1"/>
    <col min="14890" max="14890" width="4.28515625" style="89" customWidth="1"/>
    <col min="14891" max="14891" width="0" style="89" hidden="1" customWidth="1"/>
    <col min="14892" max="14892" width="3.28515625" style="89" bestFit="1" customWidth="1"/>
    <col min="14893" max="14893" width="0" style="89" hidden="1" customWidth="1"/>
    <col min="14894" max="14894" width="3.28515625" style="89" bestFit="1" customWidth="1"/>
    <col min="14895" max="14896" width="4.28515625" style="89" customWidth="1"/>
    <col min="14897" max="14898" width="14.5703125" style="89" customWidth="1"/>
    <col min="14899" max="14899" width="4" style="89" customWidth="1"/>
    <col min="14900" max="14902" width="7.140625" style="89" customWidth="1"/>
    <col min="14903" max="14903" width="3.85546875" style="89" customWidth="1"/>
    <col min="14904" max="14904" width="42.5703125" style="89" customWidth="1"/>
    <col min="14905" max="15104" width="11.42578125" style="89"/>
    <col min="15105" max="15105" width="1.140625" style="89" customWidth="1"/>
    <col min="15106" max="15108" width="7.42578125" style="89" customWidth="1"/>
    <col min="15109" max="15109" width="4" style="89" customWidth="1"/>
    <col min="15110" max="15112" width="4.28515625" style="89" customWidth="1"/>
    <col min="15113" max="15115" width="6.7109375" style="89" customWidth="1"/>
    <col min="15116" max="15117" width="3.28515625" style="89" bestFit="1" customWidth="1"/>
    <col min="15118" max="15121" width="0" style="89" hidden="1" customWidth="1"/>
    <col min="15122" max="15122" width="4.28515625" style="89" customWidth="1"/>
    <col min="15123" max="15125" width="8.85546875" style="89" customWidth="1"/>
    <col min="15126" max="15128" width="2.7109375" style="89" customWidth="1"/>
    <col min="15129" max="15129" width="2.85546875" style="89" customWidth="1"/>
    <col min="15130" max="15135" width="2.7109375" style="89" customWidth="1"/>
    <col min="15136" max="15145" width="0" style="89" hidden="1" customWidth="1"/>
    <col min="15146" max="15146" width="4.28515625" style="89" customWidth="1"/>
    <col min="15147" max="15147" width="0" style="89" hidden="1" customWidth="1"/>
    <col min="15148" max="15148" width="3.28515625" style="89" bestFit="1" customWidth="1"/>
    <col min="15149" max="15149" width="0" style="89" hidden="1" customWidth="1"/>
    <col min="15150" max="15150" width="3.28515625" style="89" bestFit="1" customWidth="1"/>
    <col min="15151" max="15152" width="4.28515625" style="89" customWidth="1"/>
    <col min="15153" max="15154" width="14.5703125" style="89" customWidth="1"/>
    <col min="15155" max="15155" width="4" style="89" customWidth="1"/>
    <col min="15156" max="15158" width="7.140625" style="89" customWidth="1"/>
    <col min="15159" max="15159" width="3.85546875" style="89" customWidth="1"/>
    <col min="15160" max="15160" width="42.5703125" style="89" customWidth="1"/>
    <col min="15161" max="15360" width="11.42578125" style="89"/>
    <col min="15361" max="15361" width="1.140625" style="89" customWidth="1"/>
    <col min="15362" max="15364" width="7.42578125" style="89" customWidth="1"/>
    <col min="15365" max="15365" width="4" style="89" customWidth="1"/>
    <col min="15366" max="15368" width="4.28515625" style="89" customWidth="1"/>
    <col min="15369" max="15371" width="6.7109375" style="89" customWidth="1"/>
    <col min="15372" max="15373" width="3.28515625" style="89" bestFit="1" customWidth="1"/>
    <col min="15374" max="15377" width="0" style="89" hidden="1" customWidth="1"/>
    <col min="15378" max="15378" width="4.28515625" style="89" customWidth="1"/>
    <col min="15379" max="15381" width="8.85546875" style="89" customWidth="1"/>
    <col min="15382" max="15384" width="2.7109375" style="89" customWidth="1"/>
    <col min="15385" max="15385" width="2.85546875" style="89" customWidth="1"/>
    <col min="15386" max="15391" width="2.7109375" style="89" customWidth="1"/>
    <col min="15392" max="15401" width="0" style="89" hidden="1" customWidth="1"/>
    <col min="15402" max="15402" width="4.28515625" style="89" customWidth="1"/>
    <col min="15403" max="15403" width="0" style="89" hidden="1" customWidth="1"/>
    <col min="15404" max="15404" width="3.28515625" style="89" bestFit="1" customWidth="1"/>
    <col min="15405" max="15405" width="0" style="89" hidden="1" customWidth="1"/>
    <col min="15406" max="15406" width="3.28515625" style="89" bestFit="1" customWidth="1"/>
    <col min="15407" max="15408" width="4.28515625" style="89" customWidth="1"/>
    <col min="15409" max="15410" width="14.5703125" style="89" customWidth="1"/>
    <col min="15411" max="15411" width="4" style="89" customWidth="1"/>
    <col min="15412" max="15414" width="7.140625" style="89" customWidth="1"/>
    <col min="15415" max="15415" width="3.85546875" style="89" customWidth="1"/>
    <col min="15416" max="15416" width="42.5703125" style="89" customWidth="1"/>
    <col min="15417" max="15616" width="11.42578125" style="89"/>
    <col min="15617" max="15617" width="1.140625" style="89" customWidth="1"/>
    <col min="15618" max="15620" width="7.42578125" style="89" customWidth="1"/>
    <col min="15621" max="15621" width="4" style="89" customWidth="1"/>
    <col min="15622" max="15624" width="4.28515625" style="89" customWidth="1"/>
    <col min="15625" max="15627" width="6.7109375" style="89" customWidth="1"/>
    <col min="15628" max="15629" width="3.28515625" style="89" bestFit="1" customWidth="1"/>
    <col min="15630" max="15633" width="0" style="89" hidden="1" customWidth="1"/>
    <col min="15634" max="15634" width="4.28515625" style="89" customWidth="1"/>
    <col min="15635" max="15637" width="8.85546875" style="89" customWidth="1"/>
    <col min="15638" max="15640" width="2.7109375" style="89" customWidth="1"/>
    <col min="15641" max="15641" width="2.85546875" style="89" customWidth="1"/>
    <col min="15642" max="15647" width="2.7109375" style="89" customWidth="1"/>
    <col min="15648" max="15657" width="0" style="89" hidden="1" customWidth="1"/>
    <col min="15658" max="15658" width="4.28515625" style="89" customWidth="1"/>
    <col min="15659" max="15659" width="0" style="89" hidden="1" customWidth="1"/>
    <col min="15660" max="15660" width="3.28515625" style="89" bestFit="1" customWidth="1"/>
    <col min="15661" max="15661" width="0" style="89" hidden="1" customWidth="1"/>
    <col min="15662" max="15662" width="3.28515625" style="89" bestFit="1" customWidth="1"/>
    <col min="15663" max="15664" width="4.28515625" style="89" customWidth="1"/>
    <col min="15665" max="15666" width="14.5703125" style="89" customWidth="1"/>
    <col min="15667" max="15667" width="4" style="89" customWidth="1"/>
    <col min="15668" max="15670" width="7.140625" style="89" customWidth="1"/>
    <col min="15671" max="15671" width="3.85546875" style="89" customWidth="1"/>
    <col min="15672" max="15672" width="42.5703125" style="89" customWidth="1"/>
    <col min="15673" max="15872" width="11.42578125" style="89"/>
    <col min="15873" max="15873" width="1.140625" style="89" customWidth="1"/>
    <col min="15874" max="15876" width="7.42578125" style="89" customWidth="1"/>
    <col min="15877" max="15877" width="4" style="89" customWidth="1"/>
    <col min="15878" max="15880" width="4.28515625" style="89" customWidth="1"/>
    <col min="15881" max="15883" width="6.7109375" style="89" customWidth="1"/>
    <col min="15884" max="15885" width="3.28515625" style="89" bestFit="1" customWidth="1"/>
    <col min="15886" max="15889" width="0" style="89" hidden="1" customWidth="1"/>
    <col min="15890" max="15890" width="4.28515625" style="89" customWidth="1"/>
    <col min="15891" max="15893" width="8.85546875" style="89" customWidth="1"/>
    <col min="15894" max="15896" width="2.7109375" style="89" customWidth="1"/>
    <col min="15897" max="15897" width="2.85546875" style="89" customWidth="1"/>
    <col min="15898" max="15903" width="2.7109375" style="89" customWidth="1"/>
    <col min="15904" max="15913" width="0" style="89" hidden="1" customWidth="1"/>
    <col min="15914" max="15914" width="4.28515625" style="89" customWidth="1"/>
    <col min="15915" max="15915" width="0" style="89" hidden="1" customWidth="1"/>
    <col min="15916" max="15916" width="3.28515625" style="89" bestFit="1" customWidth="1"/>
    <col min="15917" max="15917" width="0" style="89" hidden="1" customWidth="1"/>
    <col min="15918" max="15918" width="3.28515625" style="89" bestFit="1" customWidth="1"/>
    <col min="15919" max="15920" width="4.28515625" style="89" customWidth="1"/>
    <col min="15921" max="15922" width="14.5703125" style="89" customWidth="1"/>
    <col min="15923" max="15923" width="4" style="89" customWidth="1"/>
    <col min="15924" max="15926" width="7.140625" style="89" customWidth="1"/>
    <col min="15927" max="15927" width="3.85546875" style="89" customWidth="1"/>
    <col min="15928" max="15928" width="42.5703125" style="89" customWidth="1"/>
    <col min="15929" max="16128" width="11.42578125" style="89"/>
    <col min="16129" max="16129" width="1.140625" style="89" customWidth="1"/>
    <col min="16130" max="16132" width="7.42578125" style="89" customWidth="1"/>
    <col min="16133" max="16133" width="4" style="89" customWidth="1"/>
    <col min="16134" max="16136" width="4.28515625" style="89" customWidth="1"/>
    <col min="16137" max="16139" width="6.7109375" style="89" customWidth="1"/>
    <col min="16140" max="16141" width="3.28515625" style="89" bestFit="1" customWidth="1"/>
    <col min="16142" max="16145" width="0" style="89" hidden="1" customWidth="1"/>
    <col min="16146" max="16146" width="4.28515625" style="89" customWidth="1"/>
    <col min="16147" max="16149" width="8.85546875" style="89" customWidth="1"/>
    <col min="16150" max="16152" width="2.7109375" style="89" customWidth="1"/>
    <col min="16153" max="16153" width="2.85546875" style="89" customWidth="1"/>
    <col min="16154" max="16159" width="2.7109375" style="89" customWidth="1"/>
    <col min="16160" max="16169" width="0" style="89" hidden="1" customWidth="1"/>
    <col min="16170" max="16170" width="4.28515625" style="89" customWidth="1"/>
    <col min="16171" max="16171" width="0" style="89" hidden="1" customWidth="1"/>
    <col min="16172" max="16172" width="3.28515625" style="89" bestFit="1" customWidth="1"/>
    <col min="16173" max="16173" width="0" style="89" hidden="1" customWidth="1"/>
    <col min="16174" max="16174" width="3.28515625" style="89" bestFit="1" customWidth="1"/>
    <col min="16175" max="16176" width="4.28515625" style="89" customWidth="1"/>
    <col min="16177" max="16178" width="14.5703125" style="89" customWidth="1"/>
    <col min="16179" max="16179" width="4" style="89" customWidth="1"/>
    <col min="16180" max="16182" width="7.140625" style="89" customWidth="1"/>
    <col min="16183" max="16183" width="3.85546875" style="89" customWidth="1"/>
    <col min="16184" max="16184" width="42.5703125" style="89" customWidth="1"/>
    <col min="16185" max="16384" width="11.42578125" style="89"/>
  </cols>
  <sheetData>
    <row r="1" spans="1:56" ht="11.25" customHeight="1" x14ac:dyDescent="0.2">
      <c r="A1" s="87"/>
      <c r="B1" s="1813" t="s">
        <v>447</v>
      </c>
      <c r="C1" s="1814"/>
      <c r="D1" s="1814"/>
      <c r="E1" s="1814"/>
      <c r="F1" s="1814"/>
      <c r="G1" s="1814"/>
      <c r="H1" s="1814"/>
      <c r="I1" s="1814"/>
      <c r="J1" s="1814"/>
      <c r="K1" s="1814"/>
      <c r="L1" s="1814"/>
      <c r="M1" s="1814"/>
      <c r="N1" s="1814"/>
      <c r="O1" s="1814"/>
      <c r="P1" s="1814"/>
      <c r="Q1" s="1814"/>
      <c r="R1" s="1814"/>
      <c r="S1" s="1814"/>
      <c r="T1" s="1814"/>
      <c r="U1" s="1814"/>
      <c r="V1" s="1814"/>
      <c r="W1" s="1814"/>
      <c r="X1" s="1814"/>
      <c r="Y1" s="1814"/>
      <c r="Z1" s="1814"/>
      <c r="AA1" s="1814"/>
      <c r="AB1" s="1814"/>
      <c r="AC1" s="1814"/>
      <c r="AD1" s="1814"/>
      <c r="AE1" s="1814"/>
      <c r="AF1" s="1814"/>
      <c r="AG1" s="1814"/>
      <c r="AH1" s="1814"/>
      <c r="AI1" s="1814"/>
      <c r="AJ1" s="1814"/>
      <c r="AK1" s="1814"/>
      <c r="AL1" s="1814"/>
      <c r="AM1" s="1814"/>
      <c r="AN1" s="1814"/>
      <c r="AO1" s="1814"/>
      <c r="AP1" s="1814"/>
      <c r="AQ1" s="1814"/>
      <c r="AR1" s="1814"/>
      <c r="AS1" s="1814"/>
      <c r="AT1" s="1814"/>
      <c r="AU1" s="1815"/>
      <c r="AV1" s="1813"/>
      <c r="AW1" s="1814"/>
      <c r="AX1" s="1815"/>
      <c r="AY1" s="88"/>
      <c r="AZ1" s="87"/>
      <c r="BA1" s="87"/>
      <c r="BB1" s="1822" t="s">
        <v>118</v>
      </c>
      <c r="BC1" s="1822"/>
      <c r="BD1" s="1822"/>
    </row>
    <row r="2" spans="1:56" ht="11.25" customHeight="1" x14ac:dyDescent="0.2">
      <c r="A2" s="87"/>
      <c r="B2" s="1823" t="s">
        <v>119</v>
      </c>
      <c r="C2" s="1824"/>
      <c r="D2" s="1824"/>
      <c r="E2" s="1824"/>
      <c r="F2" s="1824"/>
      <c r="G2" s="1824"/>
      <c r="H2" s="1824"/>
      <c r="I2" s="1824"/>
      <c r="J2" s="1824"/>
      <c r="K2" s="1824"/>
      <c r="L2" s="1824"/>
      <c r="M2" s="1824"/>
      <c r="N2" s="1824"/>
      <c r="O2" s="1824"/>
      <c r="P2" s="1824"/>
      <c r="Q2" s="1824"/>
      <c r="R2" s="1824"/>
      <c r="S2" s="1824"/>
      <c r="T2" s="1824"/>
      <c r="U2" s="1824"/>
      <c r="V2" s="1824"/>
      <c r="W2" s="1824"/>
      <c r="X2" s="1824"/>
      <c r="Y2" s="1824"/>
      <c r="Z2" s="1824"/>
      <c r="AA2" s="1824"/>
      <c r="AB2" s="1824"/>
      <c r="AC2" s="1824"/>
      <c r="AD2" s="1824"/>
      <c r="AE2" s="1824"/>
      <c r="AF2" s="1824"/>
      <c r="AG2" s="1824"/>
      <c r="AH2" s="1824"/>
      <c r="AI2" s="1824"/>
      <c r="AJ2" s="1824"/>
      <c r="AK2" s="1824"/>
      <c r="AL2" s="1824"/>
      <c r="AM2" s="1824"/>
      <c r="AN2" s="1824"/>
      <c r="AO2" s="1824"/>
      <c r="AP2" s="1824"/>
      <c r="AQ2" s="1824"/>
      <c r="AR2" s="1824"/>
      <c r="AS2" s="1824"/>
      <c r="AT2" s="1824"/>
      <c r="AU2" s="1825"/>
      <c r="AV2" s="1816"/>
      <c r="AW2" s="1817"/>
      <c r="AX2" s="1818"/>
      <c r="AY2" s="88"/>
      <c r="AZ2" s="87"/>
      <c r="BA2" s="87"/>
      <c r="BB2" s="1822"/>
      <c r="BC2" s="1822"/>
      <c r="BD2" s="1822"/>
    </row>
    <row r="3" spans="1:56" ht="12" customHeight="1" x14ac:dyDescent="0.2">
      <c r="A3" s="87"/>
      <c r="B3" s="1813" t="s">
        <v>451</v>
      </c>
      <c r="C3" s="1814"/>
      <c r="D3" s="1815"/>
      <c r="E3" s="1813" t="s">
        <v>452</v>
      </c>
      <c r="F3" s="1814"/>
      <c r="G3" s="1814"/>
      <c r="H3" s="1814"/>
      <c r="I3" s="1814"/>
      <c r="J3" s="1814"/>
      <c r="K3" s="1814"/>
      <c r="L3" s="1814"/>
      <c r="M3" s="1814"/>
      <c r="N3" s="1814"/>
      <c r="O3" s="1814"/>
      <c r="P3" s="1814"/>
      <c r="Q3" s="1814"/>
      <c r="R3" s="1814"/>
      <c r="S3" s="1814"/>
      <c r="T3" s="1814"/>
      <c r="U3" s="1814"/>
      <c r="V3" s="1814"/>
      <c r="W3" s="1814"/>
      <c r="X3" s="1814"/>
      <c r="Y3" s="1814"/>
      <c r="Z3" s="1815"/>
      <c r="AA3" s="1813" t="s">
        <v>453</v>
      </c>
      <c r="AB3" s="1814"/>
      <c r="AC3" s="1814"/>
      <c r="AD3" s="1814"/>
      <c r="AE3" s="1814"/>
      <c r="AF3" s="1814"/>
      <c r="AG3" s="1814"/>
      <c r="AH3" s="1814"/>
      <c r="AI3" s="1814"/>
      <c r="AJ3" s="1814"/>
      <c r="AK3" s="1814"/>
      <c r="AL3" s="1814"/>
      <c r="AM3" s="1814"/>
      <c r="AN3" s="1814"/>
      <c r="AO3" s="1814"/>
      <c r="AP3" s="1814"/>
      <c r="AQ3" s="1814"/>
      <c r="AR3" s="1814"/>
      <c r="AS3" s="1814"/>
      <c r="AT3" s="1814"/>
      <c r="AU3" s="1815"/>
      <c r="AV3" s="1816"/>
      <c r="AW3" s="1817"/>
      <c r="AX3" s="1818"/>
      <c r="AY3" s="88"/>
      <c r="AZ3" s="87"/>
      <c r="BA3" s="87"/>
      <c r="BB3" s="1826">
        <v>42859</v>
      </c>
      <c r="BC3" s="1826"/>
      <c r="BD3" s="1826"/>
    </row>
    <row r="4" spans="1:56" ht="12" customHeight="1" x14ac:dyDescent="0.2">
      <c r="A4" s="87"/>
      <c r="B4" s="1823" t="s">
        <v>120</v>
      </c>
      <c r="C4" s="1824"/>
      <c r="D4" s="1825"/>
      <c r="E4" s="1823" t="s">
        <v>456</v>
      </c>
      <c r="F4" s="1824"/>
      <c r="G4" s="1824"/>
      <c r="H4" s="1824"/>
      <c r="I4" s="1824"/>
      <c r="J4" s="1824"/>
      <c r="K4" s="1824"/>
      <c r="L4" s="1824"/>
      <c r="M4" s="1824"/>
      <c r="N4" s="1824"/>
      <c r="O4" s="1824"/>
      <c r="P4" s="1824"/>
      <c r="Q4" s="1824"/>
      <c r="R4" s="1824"/>
      <c r="S4" s="1824"/>
      <c r="T4" s="1824"/>
      <c r="U4" s="1824"/>
      <c r="V4" s="1824"/>
      <c r="W4" s="1824"/>
      <c r="X4" s="1824"/>
      <c r="Y4" s="1824"/>
      <c r="Z4" s="1825"/>
      <c r="AA4" s="1823">
        <v>4</v>
      </c>
      <c r="AB4" s="1824"/>
      <c r="AC4" s="1824"/>
      <c r="AD4" s="1824"/>
      <c r="AE4" s="1824"/>
      <c r="AF4" s="1824"/>
      <c r="AG4" s="1824"/>
      <c r="AH4" s="1824"/>
      <c r="AI4" s="1824"/>
      <c r="AJ4" s="1824"/>
      <c r="AK4" s="1824"/>
      <c r="AL4" s="1824"/>
      <c r="AM4" s="1824"/>
      <c r="AN4" s="1824"/>
      <c r="AO4" s="1824"/>
      <c r="AP4" s="1824"/>
      <c r="AQ4" s="1824"/>
      <c r="AR4" s="1824"/>
      <c r="AS4" s="1824"/>
      <c r="AT4" s="1824"/>
      <c r="AU4" s="1825"/>
      <c r="AV4" s="1819"/>
      <c r="AW4" s="1820"/>
      <c r="AX4" s="1821"/>
      <c r="AY4" s="88"/>
      <c r="AZ4" s="87"/>
      <c r="BA4" s="87"/>
      <c r="BB4" s="1826"/>
      <c r="BC4" s="1826"/>
      <c r="BD4" s="1826"/>
    </row>
    <row r="5" spans="1:56" ht="6" customHeight="1" x14ac:dyDescent="0.2">
      <c r="A5" s="87"/>
      <c r="B5" s="90"/>
      <c r="C5" s="90"/>
      <c r="D5" s="90"/>
      <c r="E5" s="90"/>
      <c r="F5" s="90"/>
      <c r="G5" s="90"/>
      <c r="H5" s="90"/>
      <c r="I5" s="90"/>
      <c r="J5" s="90"/>
      <c r="K5" s="90"/>
      <c r="L5" s="90"/>
      <c r="M5" s="90"/>
      <c r="N5" s="90"/>
      <c r="O5" s="90"/>
      <c r="P5" s="90"/>
      <c r="Q5" s="90"/>
      <c r="R5" s="90"/>
      <c r="S5" s="90"/>
      <c r="T5" s="90"/>
      <c r="U5" s="90"/>
      <c r="V5" s="90"/>
      <c r="W5" s="90"/>
      <c r="X5" s="90"/>
      <c r="Y5" s="90"/>
      <c r="Z5" s="90"/>
      <c r="AA5" s="90"/>
      <c r="AB5" s="90"/>
      <c r="AC5" s="90"/>
      <c r="AD5" s="90"/>
      <c r="AE5" s="90"/>
      <c r="AF5" s="90"/>
      <c r="AG5" s="90"/>
      <c r="AH5" s="90"/>
      <c r="AI5" s="90"/>
      <c r="AJ5" s="90"/>
      <c r="AK5" s="90"/>
      <c r="AL5" s="90"/>
      <c r="AM5" s="90"/>
      <c r="AN5" s="90"/>
      <c r="AO5" s="90"/>
      <c r="AP5" s="90"/>
      <c r="AQ5" s="90"/>
      <c r="AR5" s="90"/>
      <c r="AS5" s="90"/>
      <c r="AT5" s="90"/>
      <c r="AU5" s="90"/>
      <c r="AV5" s="90"/>
      <c r="AW5" s="90"/>
      <c r="AX5" s="90"/>
      <c r="AY5" s="612"/>
      <c r="AZ5" s="612"/>
      <c r="BA5" s="612"/>
      <c r="BB5" s="87"/>
      <c r="BC5" s="90"/>
      <c r="BD5" s="90"/>
    </row>
    <row r="6" spans="1:56" ht="44.25" customHeight="1" x14ac:dyDescent="0.2">
      <c r="A6" s="87"/>
      <c r="B6" s="1827" t="s">
        <v>122</v>
      </c>
      <c r="C6" s="1828"/>
      <c r="D6" s="1829" t="s">
        <v>123</v>
      </c>
      <c r="E6" s="1830"/>
      <c r="F6" s="1830"/>
      <c r="G6" s="1830"/>
      <c r="H6" s="1831"/>
      <c r="I6" s="1827" t="s">
        <v>448</v>
      </c>
      <c r="J6" s="1832"/>
      <c r="K6" s="1828"/>
      <c r="L6" s="1829" t="s">
        <v>1381</v>
      </c>
      <c r="M6" s="1830"/>
      <c r="N6" s="1830"/>
      <c r="O6" s="1830"/>
      <c r="P6" s="1830"/>
      <c r="Q6" s="1830"/>
      <c r="R6" s="1830"/>
      <c r="S6" s="1830"/>
      <c r="T6" s="1830"/>
      <c r="U6" s="1831"/>
      <c r="V6" s="1827" t="s">
        <v>124</v>
      </c>
      <c r="W6" s="1832"/>
      <c r="X6" s="1832"/>
      <c r="Y6" s="1832"/>
      <c r="Z6" s="1832"/>
      <c r="AA6" s="1833" t="s">
        <v>3368</v>
      </c>
      <c r="AB6" s="1833"/>
      <c r="AC6" s="1833"/>
      <c r="AD6" s="1833"/>
      <c r="AE6" s="1833"/>
      <c r="AF6" s="1833"/>
      <c r="AG6" s="1833"/>
      <c r="AH6" s="1833"/>
      <c r="AI6" s="1833"/>
      <c r="AJ6" s="1833"/>
      <c r="AK6" s="1833"/>
      <c r="AL6" s="1833"/>
      <c r="AM6" s="1833"/>
      <c r="AN6" s="1833"/>
      <c r="AO6" s="1833"/>
      <c r="AP6" s="1833"/>
      <c r="AQ6" s="1833"/>
      <c r="AR6" s="1833"/>
      <c r="AS6" s="1833"/>
      <c r="AT6" s="1833"/>
      <c r="AU6" s="1833"/>
      <c r="AV6" s="1833"/>
      <c r="AW6" s="1833"/>
      <c r="AX6" s="1834"/>
      <c r="AY6" s="91"/>
      <c r="AZ6" s="91"/>
      <c r="BA6" s="91"/>
      <c r="BB6" s="91"/>
      <c r="BC6" s="91"/>
      <c r="BD6" s="91"/>
    </row>
    <row r="7" spans="1:56" ht="6" customHeight="1" x14ac:dyDescent="0.2">
      <c r="A7" s="87"/>
      <c r="B7" s="92"/>
      <c r="C7" s="92"/>
      <c r="D7" s="92"/>
      <c r="E7" s="93"/>
      <c r="F7" s="93"/>
      <c r="G7" s="93"/>
      <c r="H7" s="93"/>
      <c r="I7" s="93"/>
      <c r="J7" s="93"/>
      <c r="K7" s="93"/>
      <c r="L7" s="93"/>
      <c r="M7" s="93"/>
      <c r="N7" s="93"/>
      <c r="O7" s="93"/>
      <c r="P7" s="93"/>
      <c r="Q7" s="93"/>
      <c r="R7" s="93"/>
      <c r="S7" s="93"/>
      <c r="T7" s="93"/>
      <c r="U7" s="93"/>
      <c r="V7" s="93"/>
      <c r="W7" s="93"/>
      <c r="X7" s="93"/>
      <c r="Y7" s="93"/>
      <c r="Z7" s="93"/>
      <c r="AA7" s="93"/>
      <c r="AB7" s="93"/>
      <c r="AC7" s="93"/>
      <c r="AD7" s="93"/>
      <c r="AE7" s="93"/>
      <c r="AF7" s="93"/>
      <c r="AG7" s="93"/>
      <c r="AH7" s="93"/>
      <c r="AI7" s="93"/>
      <c r="AJ7" s="93"/>
      <c r="AK7" s="93"/>
      <c r="AL7" s="93"/>
      <c r="AM7" s="93"/>
      <c r="AN7" s="93"/>
      <c r="AO7" s="93"/>
      <c r="AP7" s="93"/>
      <c r="AQ7" s="93"/>
      <c r="AR7" s="93"/>
      <c r="AS7" s="93"/>
      <c r="AT7" s="93"/>
      <c r="AU7" s="93"/>
      <c r="AV7" s="93"/>
      <c r="AW7" s="93"/>
      <c r="AX7" s="93"/>
      <c r="AY7" s="94"/>
      <c r="AZ7" s="94"/>
      <c r="BA7" s="94"/>
      <c r="BB7" s="94"/>
      <c r="BC7" s="94"/>
      <c r="BD7" s="94"/>
    </row>
    <row r="8" spans="1:56" ht="11.25" customHeight="1" x14ac:dyDescent="0.2">
      <c r="A8" s="95"/>
      <c r="B8" s="1835" t="s">
        <v>457</v>
      </c>
      <c r="C8" s="1836"/>
      <c r="D8" s="1836"/>
      <c r="E8" s="1836"/>
      <c r="F8" s="1836"/>
      <c r="G8" s="1836"/>
      <c r="H8" s="1836"/>
      <c r="I8" s="1836"/>
      <c r="J8" s="1836"/>
      <c r="K8" s="1837"/>
      <c r="L8" s="558" t="s">
        <v>1146</v>
      </c>
      <c r="M8" s="559"/>
      <c r="N8" s="559"/>
      <c r="O8" s="559"/>
      <c r="P8" s="559"/>
      <c r="Q8" s="559"/>
      <c r="R8" s="560"/>
      <c r="S8" s="561" t="s">
        <v>1147</v>
      </c>
      <c r="T8" s="562"/>
      <c r="U8" s="562"/>
      <c r="V8" s="562"/>
      <c r="W8" s="562"/>
      <c r="X8" s="562"/>
      <c r="Y8" s="562"/>
      <c r="Z8" s="562"/>
      <c r="AA8" s="562"/>
      <c r="AB8" s="562"/>
      <c r="AC8" s="562"/>
      <c r="AD8" s="562"/>
      <c r="AE8" s="562"/>
      <c r="AF8" s="562"/>
      <c r="AG8" s="562"/>
      <c r="AH8" s="562"/>
      <c r="AI8" s="562"/>
      <c r="AJ8" s="562"/>
      <c r="AK8" s="562"/>
      <c r="AL8" s="562"/>
      <c r="AM8" s="562"/>
      <c r="AN8" s="562"/>
      <c r="AO8" s="562"/>
      <c r="AP8" s="562"/>
      <c r="AQ8" s="562"/>
      <c r="AR8" s="562"/>
      <c r="AS8" s="562"/>
      <c r="AT8" s="562"/>
      <c r="AU8" s="562"/>
      <c r="AV8" s="562"/>
      <c r="AW8" s="562"/>
      <c r="AX8" s="563"/>
      <c r="AY8" s="1838" t="s">
        <v>1148</v>
      </c>
      <c r="AZ8" s="1838"/>
      <c r="BA8" s="1838"/>
      <c r="BB8" s="1838"/>
      <c r="BC8" s="1838"/>
      <c r="BD8" s="1838"/>
    </row>
    <row r="9" spans="1:56" ht="69" customHeight="1" x14ac:dyDescent="0.2">
      <c r="A9" s="95"/>
      <c r="B9" s="1839" t="s">
        <v>126</v>
      </c>
      <c r="C9" s="1840"/>
      <c r="D9" s="1841"/>
      <c r="E9" s="564" t="s">
        <v>451</v>
      </c>
      <c r="F9" s="1839" t="s">
        <v>1149</v>
      </c>
      <c r="G9" s="1840"/>
      <c r="H9" s="1841"/>
      <c r="I9" s="1839" t="s">
        <v>465</v>
      </c>
      <c r="J9" s="1840"/>
      <c r="K9" s="1841"/>
      <c r="L9" s="564" t="s">
        <v>1150</v>
      </c>
      <c r="M9" s="564" t="s">
        <v>1153</v>
      </c>
      <c r="N9" s="565"/>
      <c r="O9" s="566" t="s">
        <v>1151</v>
      </c>
      <c r="P9" s="566" t="s">
        <v>1152</v>
      </c>
      <c r="Q9" s="566" t="s">
        <v>1154</v>
      </c>
      <c r="R9" s="564" t="s">
        <v>1155</v>
      </c>
      <c r="S9" s="1839" t="s">
        <v>1156</v>
      </c>
      <c r="T9" s="1840"/>
      <c r="U9" s="1841"/>
      <c r="V9" s="564" t="s">
        <v>1157</v>
      </c>
      <c r="W9" s="564" t="s">
        <v>1158</v>
      </c>
      <c r="X9" s="564" t="s">
        <v>1159</v>
      </c>
      <c r="Y9" s="567" t="s">
        <v>1160</v>
      </c>
      <c r="Z9" s="567" t="s">
        <v>1162</v>
      </c>
      <c r="AA9" s="567" t="s">
        <v>1164</v>
      </c>
      <c r="AB9" s="567" t="s">
        <v>1166</v>
      </c>
      <c r="AC9" s="567" t="s">
        <v>1168</v>
      </c>
      <c r="AD9" s="567" t="s">
        <v>1170</v>
      </c>
      <c r="AE9" s="567" t="s">
        <v>129</v>
      </c>
      <c r="AF9" s="568"/>
      <c r="AG9" s="618" t="s">
        <v>1161</v>
      </c>
      <c r="AH9" s="618" t="s">
        <v>1163</v>
      </c>
      <c r="AI9" s="618" t="s">
        <v>1165</v>
      </c>
      <c r="AJ9" s="618" t="s">
        <v>1167</v>
      </c>
      <c r="AK9" s="618" t="s">
        <v>1169</v>
      </c>
      <c r="AL9" s="618" t="s">
        <v>1171</v>
      </c>
      <c r="AM9" s="618" t="s">
        <v>1172</v>
      </c>
      <c r="AN9" s="618" t="s">
        <v>1173</v>
      </c>
      <c r="AO9" s="618" t="s">
        <v>1174</v>
      </c>
      <c r="AP9" s="564" t="s">
        <v>1175</v>
      </c>
      <c r="AQ9" s="566" t="s">
        <v>1176</v>
      </c>
      <c r="AR9" s="564" t="s">
        <v>1150</v>
      </c>
      <c r="AS9" s="566" t="s">
        <v>1177</v>
      </c>
      <c r="AT9" s="564" t="s">
        <v>1153</v>
      </c>
      <c r="AU9" s="564" t="s">
        <v>1178</v>
      </c>
      <c r="AV9" s="564" t="s">
        <v>1179</v>
      </c>
      <c r="AW9" s="569" t="s">
        <v>1180</v>
      </c>
      <c r="AX9" s="569" t="s">
        <v>1181</v>
      </c>
      <c r="AY9" s="570" t="s">
        <v>1182</v>
      </c>
      <c r="AZ9" s="1838" t="s">
        <v>1183</v>
      </c>
      <c r="BA9" s="1838"/>
      <c r="BB9" s="1838"/>
      <c r="BC9" s="570" t="s">
        <v>127</v>
      </c>
      <c r="BD9" s="609" t="s">
        <v>128</v>
      </c>
    </row>
    <row r="10" spans="1:56" ht="403.5" customHeight="1" x14ac:dyDescent="0.2">
      <c r="A10" s="612"/>
      <c r="B10" s="1842" t="s">
        <v>3369</v>
      </c>
      <c r="C10" s="1842"/>
      <c r="D10" s="1842"/>
      <c r="E10" s="617" t="s">
        <v>1382</v>
      </c>
      <c r="F10" s="1897" t="s">
        <v>3370</v>
      </c>
      <c r="G10" s="1897"/>
      <c r="H10" s="1897"/>
      <c r="I10" s="1842" t="s">
        <v>3371</v>
      </c>
      <c r="J10" s="1842"/>
      <c r="K10" s="1842"/>
      <c r="L10" s="627" t="s">
        <v>1208</v>
      </c>
      <c r="M10" s="627" t="s">
        <v>1186</v>
      </c>
      <c r="N10" s="627"/>
      <c r="O10" s="572">
        <f>VLOOKUP(L10,[53]Listas!$M$69:$N$73,2,0)</f>
        <v>2</v>
      </c>
      <c r="P10" s="572"/>
      <c r="Q10" s="572">
        <f>HLOOKUP(M10,[53]Listas!$O$67:$Q$68,2,0)</f>
        <v>10</v>
      </c>
      <c r="R10" s="573" t="str">
        <f>INDEX([53]Listas!$O$69:$Q$73,MATCH(L10,[53]Listas!$M$69:$M$73,0),MATCH(M10,[53]Listas!$O$67:$Q$67,0))</f>
        <v>20
MODERADA</v>
      </c>
      <c r="S10" s="2296" t="s">
        <v>3372</v>
      </c>
      <c r="T10" s="1842"/>
      <c r="U10" s="1842"/>
      <c r="V10" s="633" t="s">
        <v>132</v>
      </c>
      <c r="W10" s="633" t="s">
        <v>132</v>
      </c>
      <c r="X10" s="633" t="s">
        <v>132</v>
      </c>
      <c r="Y10" s="633" t="s">
        <v>132</v>
      </c>
      <c r="Z10" s="633" t="s">
        <v>132</v>
      </c>
      <c r="AA10" s="633" t="s">
        <v>83</v>
      </c>
      <c r="AB10" s="633" t="s">
        <v>132</v>
      </c>
      <c r="AC10" s="633" t="s">
        <v>132</v>
      </c>
      <c r="AD10" s="633" t="s">
        <v>132</v>
      </c>
      <c r="AE10" s="633" t="s">
        <v>132</v>
      </c>
      <c r="AF10" s="633"/>
      <c r="AG10" s="572">
        <f t="shared" ref="AG10:AG15" si="0">IF(Y10="SI",15,0)</f>
        <v>15</v>
      </c>
      <c r="AH10" s="572">
        <f t="shared" ref="AH10:AH15" si="1">IF(Z10="SI",5,0)</f>
        <v>5</v>
      </c>
      <c r="AI10" s="572">
        <f t="shared" ref="AI10:AI15" si="2">IF(AA10="SI",15,0)</f>
        <v>0</v>
      </c>
      <c r="AJ10" s="572">
        <f t="shared" ref="AJ10:AJ15" si="3">IF(AB10="SI",10,0)</f>
        <v>10</v>
      </c>
      <c r="AK10" s="572">
        <f t="shared" ref="AK10:AK15" si="4">IF(AC10="SI",15,0)</f>
        <v>15</v>
      </c>
      <c r="AL10" s="572">
        <f t="shared" ref="AL10:AL15" si="5">IF(AD10="SI",10,0)</f>
        <v>10</v>
      </c>
      <c r="AM10" s="572">
        <f t="shared" ref="AM10:AM15" si="6">IF(AE10="SI",30,0)</f>
        <v>30</v>
      </c>
      <c r="AN10" s="572">
        <f t="shared" ref="AN10:AN15" si="7">SUM(AG10+AH10+AI10+AJ10+AK10+AL10+AM10)</f>
        <v>85</v>
      </c>
      <c r="AO10" s="572">
        <f t="shared" ref="AO10:AO15" si="8">IF(AN10&lt;=50,0,IF(AN10&gt;=76,2,1))</f>
        <v>2</v>
      </c>
      <c r="AP10" s="573" t="str">
        <f t="shared" ref="AP10:AP15" si="9">CONCATENATE(AN10,"- disminuye ",AO10)</f>
        <v>85- disminuye 2</v>
      </c>
      <c r="AQ10" s="572">
        <f t="shared" ref="AQ10:AQ15" si="10">IF(V10="SI",O10-AO10,O10)</f>
        <v>0</v>
      </c>
      <c r="AR10" s="573" t="str">
        <f>IF(AQ10&lt;=1,"Rara vez",VLOOKUP(AQ10,[53]Listas!$L$69:$M$73,2,0))</f>
        <v>Rara vez</v>
      </c>
      <c r="AS10" s="572">
        <f t="shared" ref="AS10:AS15" si="11">IF(W10="SI",Q10-AO10,Q10)</f>
        <v>8</v>
      </c>
      <c r="AT10" s="573" t="str">
        <f t="shared" ref="AT10:AT15" si="12">IF(AS10&lt;=9,"Moderado",IF(AS10=20,"Catastrófico",IF(AS10=18,"Moderado","Mayor")))</f>
        <v>Moderado</v>
      </c>
      <c r="AU10" s="573" t="str">
        <f>INDEX([53]Listas!$O$69:$Q$73,MATCH(AR10,[53]Listas!$M$69:$M$73,0),MATCH(AT10,[53]Listas!$O$67:$Q$67,0))</f>
        <v>5
BAJA</v>
      </c>
      <c r="AV10" s="627" t="s">
        <v>1188</v>
      </c>
      <c r="AW10" s="608" t="s">
        <v>3373</v>
      </c>
      <c r="AX10" s="608" t="s">
        <v>3374</v>
      </c>
      <c r="AY10" s="627" t="s">
        <v>1315</v>
      </c>
      <c r="AZ10" s="2275" t="s">
        <v>3375</v>
      </c>
      <c r="BA10" s="2276"/>
      <c r="BB10" s="2277"/>
      <c r="BC10" s="625" t="s">
        <v>1199</v>
      </c>
      <c r="BD10" s="607" t="s">
        <v>3376</v>
      </c>
    </row>
    <row r="11" spans="1:56" ht="405" customHeight="1" x14ac:dyDescent="0.2">
      <c r="A11" s="612"/>
      <c r="B11" s="1842" t="s">
        <v>3377</v>
      </c>
      <c r="C11" s="1842"/>
      <c r="D11" s="1842"/>
      <c r="E11" s="617" t="s">
        <v>1384</v>
      </c>
      <c r="F11" s="1897" t="s">
        <v>3378</v>
      </c>
      <c r="G11" s="1897"/>
      <c r="H11" s="1897"/>
      <c r="I11" s="1842" t="s">
        <v>3379</v>
      </c>
      <c r="J11" s="1842"/>
      <c r="K11" s="1842"/>
      <c r="L11" s="627" t="s">
        <v>1204</v>
      </c>
      <c r="M11" s="627" t="s">
        <v>1186</v>
      </c>
      <c r="N11" s="627"/>
      <c r="O11" s="572">
        <f>VLOOKUP(L11,[53]Listas!$M$69:$N$73,2,0)</f>
        <v>1</v>
      </c>
      <c r="P11" s="572"/>
      <c r="Q11" s="572">
        <f>HLOOKUP(M11,[53]Listas!$O$67:$Q$68,2,0)</f>
        <v>10</v>
      </c>
      <c r="R11" s="573" t="str">
        <f>INDEX([53]Listas!$O$69:$Q$73,MATCH(L11,[53]Listas!$M$69:$M$73,0),MATCH(M11,[53]Listas!$O$67:$Q$67,0))</f>
        <v>10
BAJA</v>
      </c>
      <c r="S11" s="1842" t="s">
        <v>3380</v>
      </c>
      <c r="T11" s="1842"/>
      <c r="U11" s="1842"/>
      <c r="V11" s="633" t="s">
        <v>132</v>
      </c>
      <c r="W11" s="633" t="s">
        <v>132</v>
      </c>
      <c r="X11" s="633" t="s">
        <v>132</v>
      </c>
      <c r="Y11" s="633" t="s">
        <v>132</v>
      </c>
      <c r="Z11" s="633" t="s">
        <v>132</v>
      </c>
      <c r="AA11" s="633" t="s">
        <v>83</v>
      </c>
      <c r="AB11" s="633" t="s">
        <v>132</v>
      </c>
      <c r="AC11" s="633" t="s">
        <v>132</v>
      </c>
      <c r="AD11" s="633" t="s">
        <v>132</v>
      </c>
      <c r="AE11" s="633" t="s">
        <v>132</v>
      </c>
      <c r="AF11" s="633"/>
      <c r="AG11" s="572">
        <f t="shared" si="0"/>
        <v>15</v>
      </c>
      <c r="AH11" s="572">
        <f t="shared" si="1"/>
        <v>5</v>
      </c>
      <c r="AI11" s="572">
        <f t="shared" si="2"/>
        <v>0</v>
      </c>
      <c r="AJ11" s="572">
        <f t="shared" si="3"/>
        <v>10</v>
      </c>
      <c r="AK11" s="572">
        <f t="shared" si="4"/>
        <v>15</v>
      </c>
      <c r="AL11" s="572">
        <f t="shared" si="5"/>
        <v>10</v>
      </c>
      <c r="AM11" s="572">
        <f t="shared" si="6"/>
        <v>30</v>
      </c>
      <c r="AN11" s="572">
        <f t="shared" si="7"/>
        <v>85</v>
      </c>
      <c r="AO11" s="572">
        <f t="shared" si="8"/>
        <v>2</v>
      </c>
      <c r="AP11" s="573" t="str">
        <f t="shared" si="9"/>
        <v>85- disminuye 2</v>
      </c>
      <c r="AQ11" s="572">
        <f t="shared" si="10"/>
        <v>-1</v>
      </c>
      <c r="AR11" s="573" t="str">
        <f>IF(AQ11&lt;=1,"Rara vez",VLOOKUP(AQ11,[53]Listas!$L$69:$M$73,2,0))</f>
        <v>Rara vez</v>
      </c>
      <c r="AS11" s="572">
        <f t="shared" si="11"/>
        <v>8</v>
      </c>
      <c r="AT11" s="573" t="str">
        <f t="shared" si="12"/>
        <v>Moderado</v>
      </c>
      <c r="AU11" s="573" t="str">
        <f>INDEX([53]Listas!$O$69:$Q$73,MATCH(AR11,[53]Listas!$M$69:$M$73,0),MATCH(AT11,[53]Listas!$O$67:$Q$67,0))</f>
        <v>5
BAJA</v>
      </c>
      <c r="AV11" s="627" t="s">
        <v>1188</v>
      </c>
      <c r="AW11" s="608" t="s">
        <v>3381</v>
      </c>
      <c r="AX11" s="608" t="s">
        <v>3382</v>
      </c>
      <c r="AY11" s="627" t="s">
        <v>1315</v>
      </c>
      <c r="AZ11" s="2275" t="s">
        <v>3383</v>
      </c>
      <c r="BA11" s="2276"/>
      <c r="BB11" s="2277"/>
      <c r="BC11" s="625" t="s">
        <v>1199</v>
      </c>
      <c r="BD11" s="607" t="s">
        <v>3384</v>
      </c>
    </row>
    <row r="12" spans="1:56" ht="285.75" hidden="1" customHeight="1" x14ac:dyDescent="0.2">
      <c r="A12" s="612"/>
      <c r="B12" s="2046"/>
      <c r="C12" s="2046"/>
      <c r="D12" s="2046"/>
      <c r="E12" s="2047"/>
      <c r="F12" s="2048"/>
      <c r="G12" s="2048"/>
      <c r="H12" s="2048"/>
      <c r="I12" s="2046"/>
      <c r="J12" s="2046"/>
      <c r="K12" s="2046"/>
      <c r="L12" s="627"/>
      <c r="M12" s="627"/>
      <c r="N12" s="627"/>
      <c r="O12" s="572" t="e">
        <f>VLOOKUP(L12,[53]Listas!$M$69:$N$73,2,0)</f>
        <v>#N/A</v>
      </c>
      <c r="P12" s="572"/>
      <c r="Q12" s="572" t="e">
        <f>HLOOKUP(M12,[53]Listas!$O$67:$Q$68,2,0)</f>
        <v>#N/A</v>
      </c>
      <c r="R12" s="573" t="e">
        <f>INDEX([53]Listas!$O$69:$Q$73,MATCH(L12,[53]Listas!$M$69:$M$73,0),MATCH(M12,[53]Listas!$O$67:$Q$67,0))</f>
        <v>#N/A</v>
      </c>
      <c r="S12" s="2046"/>
      <c r="T12" s="2046"/>
      <c r="U12" s="2046"/>
      <c r="V12" s="633"/>
      <c r="W12" s="633"/>
      <c r="X12" s="633"/>
      <c r="Y12" s="633"/>
      <c r="Z12" s="633"/>
      <c r="AA12" s="633"/>
      <c r="AB12" s="633"/>
      <c r="AC12" s="633"/>
      <c r="AD12" s="633"/>
      <c r="AE12" s="633"/>
      <c r="AF12" s="633"/>
      <c r="AG12" s="572">
        <f t="shared" si="0"/>
        <v>0</v>
      </c>
      <c r="AH12" s="572">
        <f t="shared" si="1"/>
        <v>0</v>
      </c>
      <c r="AI12" s="572">
        <f t="shared" si="2"/>
        <v>0</v>
      </c>
      <c r="AJ12" s="572">
        <f t="shared" si="3"/>
        <v>0</v>
      </c>
      <c r="AK12" s="572">
        <f t="shared" si="4"/>
        <v>0</v>
      </c>
      <c r="AL12" s="572">
        <f t="shared" si="5"/>
        <v>0</v>
      </c>
      <c r="AM12" s="572">
        <f t="shared" si="6"/>
        <v>0</v>
      </c>
      <c r="AN12" s="572">
        <f t="shared" si="7"/>
        <v>0</v>
      </c>
      <c r="AO12" s="572">
        <f t="shared" si="8"/>
        <v>0</v>
      </c>
      <c r="AP12" s="573" t="str">
        <f t="shared" si="9"/>
        <v>0- disminuye 0</v>
      </c>
      <c r="AQ12" s="572" t="e">
        <f t="shared" si="10"/>
        <v>#N/A</v>
      </c>
      <c r="AR12" s="573" t="e">
        <f>IF(AQ12&lt;=1,"Rara vez",VLOOKUP(AQ12,[53]Listas!$L$69:$M$73,2,0))</f>
        <v>#N/A</v>
      </c>
      <c r="AS12" s="572" t="e">
        <f t="shared" si="11"/>
        <v>#N/A</v>
      </c>
      <c r="AT12" s="573" t="e">
        <f t="shared" si="12"/>
        <v>#N/A</v>
      </c>
      <c r="AU12" s="573" t="e">
        <f>INDEX([53]Listas!$O$69:$Q$73,MATCH(AR12,[53]Listas!$M$69:$M$73,0),MATCH(AT12,[53]Listas!$O$67:$Q$67,0))</f>
        <v>#N/A</v>
      </c>
      <c r="AV12" s="627" t="s">
        <v>1188</v>
      </c>
      <c r="AW12" s="2049"/>
      <c r="AX12" s="2049"/>
      <c r="AY12" s="627" t="s">
        <v>1315</v>
      </c>
      <c r="AZ12" s="2050"/>
      <c r="BA12" s="2051"/>
      <c r="BB12" s="2052"/>
      <c r="BC12" s="2053"/>
      <c r="BD12" s="624"/>
    </row>
    <row r="13" spans="1:56" ht="188.25" hidden="1" customHeight="1" x14ac:dyDescent="0.2">
      <c r="A13" s="612"/>
      <c r="B13" s="2046"/>
      <c r="C13" s="2046"/>
      <c r="D13" s="2046"/>
      <c r="E13" s="2047"/>
      <c r="F13" s="2048"/>
      <c r="G13" s="2048"/>
      <c r="H13" s="2048"/>
      <c r="I13" s="2046"/>
      <c r="J13" s="2046"/>
      <c r="K13" s="2046"/>
      <c r="L13" s="627"/>
      <c r="M13" s="627"/>
      <c r="N13" s="627"/>
      <c r="O13" s="572" t="e">
        <f>VLOOKUP(L13,[53]Listas!$M$69:$N$73,2,0)</f>
        <v>#N/A</v>
      </c>
      <c r="P13" s="572"/>
      <c r="Q13" s="572" t="e">
        <f>HLOOKUP(M13,[53]Listas!$O$67:$Q$68,2,0)</f>
        <v>#N/A</v>
      </c>
      <c r="R13" s="573" t="e">
        <f>INDEX([53]Listas!$O$69:$Q$73,MATCH(L13,[53]Listas!$M$69:$M$73,0),MATCH(M13,[53]Listas!$O$67:$Q$67,0))</f>
        <v>#N/A</v>
      </c>
      <c r="S13" s="2046"/>
      <c r="T13" s="2046"/>
      <c r="U13" s="2046"/>
      <c r="V13" s="633"/>
      <c r="W13" s="633"/>
      <c r="X13" s="633"/>
      <c r="Y13" s="633"/>
      <c r="Z13" s="633"/>
      <c r="AA13" s="633"/>
      <c r="AB13" s="633"/>
      <c r="AC13" s="633"/>
      <c r="AD13" s="633"/>
      <c r="AE13" s="633"/>
      <c r="AF13" s="633"/>
      <c r="AG13" s="572">
        <f t="shared" si="0"/>
        <v>0</v>
      </c>
      <c r="AH13" s="572">
        <f t="shared" si="1"/>
        <v>0</v>
      </c>
      <c r="AI13" s="572">
        <f t="shared" si="2"/>
        <v>0</v>
      </c>
      <c r="AJ13" s="572">
        <f t="shared" si="3"/>
        <v>0</v>
      </c>
      <c r="AK13" s="572">
        <f t="shared" si="4"/>
        <v>0</v>
      </c>
      <c r="AL13" s="572">
        <f t="shared" si="5"/>
        <v>0</v>
      </c>
      <c r="AM13" s="572">
        <f t="shared" si="6"/>
        <v>0</v>
      </c>
      <c r="AN13" s="572">
        <f t="shared" si="7"/>
        <v>0</v>
      </c>
      <c r="AO13" s="572">
        <f t="shared" si="8"/>
        <v>0</v>
      </c>
      <c r="AP13" s="573" t="str">
        <f t="shared" si="9"/>
        <v>0- disminuye 0</v>
      </c>
      <c r="AQ13" s="572" t="e">
        <f t="shared" si="10"/>
        <v>#N/A</v>
      </c>
      <c r="AR13" s="573" t="e">
        <f>IF(AQ13&lt;=1,"Rara vez",VLOOKUP(AQ13,[53]Listas!$L$69:$M$73,2,0))</f>
        <v>#N/A</v>
      </c>
      <c r="AS13" s="572" t="e">
        <f t="shared" si="11"/>
        <v>#N/A</v>
      </c>
      <c r="AT13" s="573" t="e">
        <f t="shared" si="12"/>
        <v>#N/A</v>
      </c>
      <c r="AU13" s="573" t="e">
        <f>INDEX([53]Listas!$O$69:$Q$73,MATCH(AR13,[53]Listas!$M$69:$M$73,0),MATCH(AT13,[53]Listas!$O$67:$Q$67,0))</f>
        <v>#N/A</v>
      </c>
      <c r="AV13" s="627" t="s">
        <v>1188</v>
      </c>
      <c r="AW13" s="2049"/>
      <c r="AX13" s="2049"/>
      <c r="AY13" s="627" t="s">
        <v>1315</v>
      </c>
      <c r="AZ13" s="2050"/>
      <c r="BA13" s="2051"/>
      <c r="BB13" s="2052"/>
      <c r="BC13" s="2053"/>
      <c r="BD13" s="624"/>
    </row>
    <row r="14" spans="1:56" ht="176.25" hidden="1" customHeight="1" x14ac:dyDescent="0.2">
      <c r="A14" s="612"/>
      <c r="B14" s="2046"/>
      <c r="C14" s="2046"/>
      <c r="D14" s="2046"/>
      <c r="E14" s="2047"/>
      <c r="F14" s="2048"/>
      <c r="G14" s="2048"/>
      <c r="H14" s="2048"/>
      <c r="I14" s="2046"/>
      <c r="J14" s="2046"/>
      <c r="K14" s="2046"/>
      <c r="L14" s="627"/>
      <c r="M14" s="627"/>
      <c r="N14" s="627"/>
      <c r="O14" s="572" t="e">
        <f>VLOOKUP(L14,[53]Listas!$M$69:$N$73,2,0)</f>
        <v>#N/A</v>
      </c>
      <c r="P14" s="572"/>
      <c r="Q14" s="572" t="e">
        <f>HLOOKUP(M14,[53]Listas!$O$67:$Q$68,2,0)</f>
        <v>#N/A</v>
      </c>
      <c r="R14" s="573" t="e">
        <f>INDEX([53]Listas!$O$69:$Q$73,MATCH(L14,[53]Listas!$M$69:$M$73,0),MATCH(M14,[53]Listas!$O$67:$Q$67,0))</f>
        <v>#N/A</v>
      </c>
      <c r="S14" s="2046"/>
      <c r="T14" s="2046"/>
      <c r="U14" s="2046"/>
      <c r="V14" s="633"/>
      <c r="W14" s="633"/>
      <c r="X14" s="633"/>
      <c r="Y14" s="633"/>
      <c r="Z14" s="633"/>
      <c r="AA14" s="633"/>
      <c r="AB14" s="633"/>
      <c r="AC14" s="633"/>
      <c r="AD14" s="633"/>
      <c r="AE14" s="633"/>
      <c r="AF14" s="633"/>
      <c r="AG14" s="572">
        <f t="shared" si="0"/>
        <v>0</v>
      </c>
      <c r="AH14" s="572">
        <f t="shared" si="1"/>
        <v>0</v>
      </c>
      <c r="AI14" s="572">
        <f t="shared" si="2"/>
        <v>0</v>
      </c>
      <c r="AJ14" s="572">
        <f t="shared" si="3"/>
        <v>0</v>
      </c>
      <c r="AK14" s="572">
        <f t="shared" si="4"/>
        <v>0</v>
      </c>
      <c r="AL14" s="572">
        <f t="shared" si="5"/>
        <v>0</v>
      </c>
      <c r="AM14" s="572">
        <f t="shared" si="6"/>
        <v>0</v>
      </c>
      <c r="AN14" s="572">
        <f t="shared" si="7"/>
        <v>0</v>
      </c>
      <c r="AO14" s="572">
        <f t="shared" si="8"/>
        <v>0</v>
      </c>
      <c r="AP14" s="573" t="str">
        <f t="shared" si="9"/>
        <v>0- disminuye 0</v>
      </c>
      <c r="AQ14" s="572" t="e">
        <f t="shared" si="10"/>
        <v>#N/A</v>
      </c>
      <c r="AR14" s="573" t="e">
        <f>IF(AQ14&lt;=1,"Rara vez",VLOOKUP(AQ14,[53]Listas!$L$69:$M$73,2,0))</f>
        <v>#N/A</v>
      </c>
      <c r="AS14" s="572" t="e">
        <f t="shared" si="11"/>
        <v>#N/A</v>
      </c>
      <c r="AT14" s="573" t="e">
        <f t="shared" si="12"/>
        <v>#N/A</v>
      </c>
      <c r="AU14" s="573" t="e">
        <f>INDEX([53]Listas!$O$69:$Q$73,MATCH(AR14,[53]Listas!$M$69:$M$73,0),MATCH(AT14,[53]Listas!$O$67:$Q$67,0))</f>
        <v>#N/A</v>
      </c>
      <c r="AV14" s="627" t="s">
        <v>1194</v>
      </c>
      <c r="AW14" s="2049"/>
      <c r="AX14" s="2049"/>
      <c r="AY14" s="627" t="s">
        <v>1315</v>
      </c>
      <c r="AZ14" s="2050"/>
      <c r="BA14" s="2051"/>
      <c r="BB14" s="2052"/>
      <c r="BC14" s="2053"/>
      <c r="BD14" s="624"/>
    </row>
    <row r="15" spans="1:56" ht="59.25" hidden="1" customHeight="1" x14ac:dyDescent="0.2">
      <c r="A15" s="612"/>
      <c r="B15" s="1829"/>
      <c r="C15" s="1830"/>
      <c r="D15" s="1831"/>
      <c r="E15" s="608"/>
      <c r="F15" s="1843"/>
      <c r="G15" s="1844"/>
      <c r="H15" s="1845"/>
      <c r="I15" s="1829"/>
      <c r="J15" s="1830"/>
      <c r="K15" s="1831"/>
      <c r="L15" s="617"/>
      <c r="M15" s="631"/>
      <c r="N15" s="574"/>
      <c r="O15" s="96" t="e">
        <f>VLOOKUP(L15,[53]Listas!$M$69:$N$73,2,0)</f>
        <v>#N/A</v>
      </c>
      <c r="P15" s="96"/>
      <c r="Q15" s="96" t="e">
        <f>HLOOKUP(M15,[53]Listas!$O$67:$Q$68,2,0)</f>
        <v>#N/A</v>
      </c>
      <c r="R15" s="618" t="e">
        <f>INDEX([53]Listas!$O$69:$Q$73,MATCH(L15,[53]Listas!$M$69:$M$73,0),MATCH(M15,[53]Listas!$O$67:$Q$67,0))</f>
        <v>#N/A</v>
      </c>
      <c r="S15" s="1829"/>
      <c r="T15" s="1830"/>
      <c r="U15" s="1831"/>
      <c r="V15" s="607"/>
      <c r="W15" s="607"/>
      <c r="X15" s="607"/>
      <c r="Y15" s="607"/>
      <c r="Z15" s="607"/>
      <c r="AA15" s="607"/>
      <c r="AB15" s="607"/>
      <c r="AC15" s="607"/>
      <c r="AD15" s="607"/>
      <c r="AE15" s="607"/>
      <c r="AF15" s="575"/>
      <c r="AG15" s="96">
        <f t="shared" si="0"/>
        <v>0</v>
      </c>
      <c r="AH15" s="96">
        <f t="shared" si="1"/>
        <v>0</v>
      </c>
      <c r="AI15" s="96">
        <f t="shared" si="2"/>
        <v>0</v>
      </c>
      <c r="AJ15" s="96">
        <f t="shared" si="3"/>
        <v>0</v>
      </c>
      <c r="AK15" s="96">
        <f t="shared" si="4"/>
        <v>0</v>
      </c>
      <c r="AL15" s="96">
        <f t="shared" si="5"/>
        <v>0</v>
      </c>
      <c r="AM15" s="96">
        <f t="shared" si="6"/>
        <v>0</v>
      </c>
      <c r="AN15" s="96">
        <f t="shared" si="7"/>
        <v>0</v>
      </c>
      <c r="AO15" s="96">
        <f t="shared" si="8"/>
        <v>0</v>
      </c>
      <c r="AP15" s="618" t="str">
        <f t="shared" si="9"/>
        <v>0- disminuye 0</v>
      </c>
      <c r="AQ15" s="96" t="e">
        <f t="shared" si="10"/>
        <v>#N/A</v>
      </c>
      <c r="AR15" s="618" t="e">
        <f>IF(AQ15&lt;=1,"Rara vez",VLOOKUP(AQ15,[53]Listas!$L$69:$M$73,2,0))</f>
        <v>#N/A</v>
      </c>
      <c r="AS15" s="96" t="e">
        <f t="shared" si="11"/>
        <v>#N/A</v>
      </c>
      <c r="AT15" s="618" t="e">
        <f t="shared" si="12"/>
        <v>#N/A</v>
      </c>
      <c r="AU15" s="618" t="e">
        <f>INDEX([53]Listas!$O$69:$Q$73,MATCH(AR15,[53]Listas!$M$69:$M$73,0),MATCH(AT15,[53]Listas!$O$67:$Q$67,0))</f>
        <v>#N/A</v>
      </c>
      <c r="AV15" s="617"/>
      <c r="AW15" s="608"/>
      <c r="AX15" s="608"/>
      <c r="AY15" s="617"/>
      <c r="AZ15" s="1862" t="s">
        <v>1190</v>
      </c>
      <c r="BA15" s="1862"/>
      <c r="BB15" s="1862"/>
      <c r="BC15" s="607"/>
      <c r="BD15" s="607"/>
    </row>
    <row r="16" spans="1:56" ht="3.75" customHeight="1" x14ac:dyDescent="0.2">
      <c r="A16" s="87"/>
      <c r="B16" s="97"/>
      <c r="C16" s="97"/>
      <c r="D16" s="97"/>
      <c r="E16" s="90"/>
      <c r="F16" s="97"/>
      <c r="G16" s="97"/>
      <c r="H16" s="97"/>
      <c r="I16" s="97"/>
      <c r="J16" s="97"/>
      <c r="K16" s="97"/>
      <c r="L16" s="90"/>
      <c r="M16" s="90"/>
      <c r="N16" s="90"/>
      <c r="O16" s="90"/>
      <c r="P16" s="90"/>
      <c r="Q16" s="90"/>
      <c r="R16" s="90"/>
      <c r="S16" s="97"/>
      <c r="T16" s="97"/>
      <c r="U16" s="97"/>
      <c r="V16" s="90"/>
      <c r="W16" s="90"/>
      <c r="X16" s="90"/>
      <c r="Y16" s="90"/>
      <c r="Z16" s="90"/>
      <c r="AA16" s="90"/>
      <c r="AB16" s="90"/>
      <c r="AC16" s="90"/>
      <c r="AD16" s="90"/>
      <c r="AE16" s="90"/>
      <c r="AF16" s="90"/>
      <c r="AG16" s="90"/>
      <c r="AH16" s="90"/>
      <c r="AI16" s="90"/>
      <c r="AJ16" s="90"/>
      <c r="AK16" s="90"/>
      <c r="AL16" s="90"/>
      <c r="AM16" s="90"/>
      <c r="AN16" s="90"/>
      <c r="AO16" s="90"/>
      <c r="AP16" s="90"/>
      <c r="AQ16" s="90"/>
      <c r="AR16" s="90"/>
      <c r="AS16" s="90"/>
      <c r="AT16" s="90"/>
      <c r="AU16" s="90"/>
      <c r="AV16" s="97"/>
      <c r="AW16" s="97"/>
      <c r="AX16" s="97"/>
      <c r="AY16" s="90"/>
      <c r="AZ16" s="98"/>
      <c r="BA16" s="98"/>
      <c r="BB16" s="98"/>
      <c r="BC16" s="99"/>
      <c r="BD16" s="100"/>
    </row>
    <row r="17" spans="1:56" ht="15" customHeight="1" x14ac:dyDescent="0.2">
      <c r="A17" s="91"/>
      <c r="B17" s="1863" t="s">
        <v>1196</v>
      </c>
      <c r="C17" s="1863"/>
      <c r="D17" s="1863"/>
      <c r="E17" s="1863"/>
      <c r="F17" s="1863"/>
      <c r="G17" s="1863"/>
      <c r="H17" s="1863"/>
      <c r="I17" s="1863"/>
      <c r="J17" s="1863"/>
      <c r="K17" s="1863"/>
      <c r="L17" s="1863"/>
      <c r="M17" s="1863"/>
      <c r="N17" s="1863"/>
      <c r="O17" s="1863"/>
      <c r="P17" s="1863"/>
      <c r="Q17" s="1863"/>
      <c r="R17" s="1863"/>
      <c r="S17" s="1863"/>
      <c r="T17" s="1863"/>
      <c r="U17" s="1863"/>
      <c r="V17" s="101"/>
      <c r="W17" s="101"/>
      <c r="X17" s="101"/>
      <c r="Y17" s="101"/>
      <c r="Z17" s="101"/>
      <c r="AA17" s="101"/>
      <c r="AB17" s="101"/>
      <c r="AC17" s="101"/>
      <c r="AD17" s="101"/>
      <c r="AE17" s="101"/>
      <c r="AF17" s="101"/>
      <c r="AG17" s="101"/>
      <c r="AH17" s="101"/>
      <c r="AI17" s="101"/>
      <c r="AJ17" s="101"/>
      <c r="AK17" s="101"/>
      <c r="AL17" s="101"/>
      <c r="AM17" s="101"/>
      <c r="AN17" s="101"/>
      <c r="AO17" s="101"/>
      <c r="AP17" s="101"/>
      <c r="AQ17" s="101"/>
      <c r="AR17" s="101"/>
      <c r="AS17" s="101"/>
      <c r="AT17" s="101"/>
      <c r="AU17" s="90"/>
      <c r="AV17" s="102"/>
      <c r="AW17" s="102"/>
      <c r="AX17" s="102"/>
      <c r="AY17" s="1864" t="s">
        <v>3385</v>
      </c>
      <c r="AZ17" s="1865"/>
      <c r="BA17" s="1865"/>
      <c r="BB17" s="1865"/>
      <c r="BC17" s="1865"/>
      <c r="BD17" s="1865"/>
    </row>
    <row r="18" spans="1:56" s="104" customFormat="1" ht="19.5" customHeight="1" x14ac:dyDescent="0.2">
      <c r="A18" s="103"/>
      <c r="B18" s="1866" t="s">
        <v>1197</v>
      </c>
      <c r="C18" s="1867"/>
      <c r="D18" s="1867"/>
      <c r="E18" s="1867"/>
      <c r="F18" s="1867"/>
      <c r="G18" s="1867"/>
      <c r="H18" s="1868"/>
      <c r="I18" s="1866" t="s">
        <v>1198</v>
      </c>
      <c r="J18" s="1867"/>
      <c r="K18" s="1867"/>
      <c r="L18" s="1867"/>
      <c r="M18" s="1867"/>
      <c r="N18" s="1867"/>
      <c r="O18" s="1867"/>
      <c r="P18" s="1867"/>
      <c r="Q18" s="1867"/>
      <c r="R18" s="1867"/>
      <c r="S18" s="1867"/>
      <c r="T18" s="1867"/>
      <c r="U18" s="1868"/>
      <c r="V18" s="1866" t="s">
        <v>604</v>
      </c>
      <c r="W18" s="1867"/>
      <c r="X18" s="1867"/>
      <c r="Y18" s="1867"/>
      <c r="Z18" s="1867"/>
      <c r="AA18" s="1867"/>
      <c r="AB18" s="1867"/>
      <c r="AC18" s="1867"/>
      <c r="AD18" s="1867"/>
      <c r="AE18" s="1867"/>
      <c r="AF18" s="1867"/>
      <c r="AG18" s="1867"/>
      <c r="AH18" s="1867"/>
      <c r="AI18" s="1867"/>
      <c r="AJ18" s="1867"/>
      <c r="AK18" s="1867"/>
      <c r="AL18" s="1867"/>
      <c r="AM18" s="1867"/>
      <c r="AN18" s="1867"/>
      <c r="AO18" s="1867"/>
      <c r="AP18" s="1868"/>
      <c r="AQ18" s="576" t="s">
        <v>605</v>
      </c>
      <c r="AR18" s="1866" t="s">
        <v>605</v>
      </c>
      <c r="AS18" s="1867"/>
      <c r="AT18" s="1867"/>
      <c r="AU18" s="1867"/>
      <c r="AV18" s="1867"/>
      <c r="AW18" s="1868"/>
      <c r="AX18" s="102"/>
      <c r="AY18" s="1865"/>
      <c r="AZ18" s="1865"/>
      <c r="BA18" s="1865"/>
      <c r="BB18" s="1865"/>
      <c r="BC18" s="1865"/>
      <c r="BD18" s="1865"/>
    </row>
    <row r="19" spans="1:56" s="104" customFormat="1" ht="25.5" customHeight="1" x14ac:dyDescent="0.2">
      <c r="A19" s="105"/>
      <c r="B19" s="1869" t="s">
        <v>1199</v>
      </c>
      <c r="C19" s="1870"/>
      <c r="D19" s="1870"/>
      <c r="E19" s="1870"/>
      <c r="F19" s="1870"/>
      <c r="G19" s="1870"/>
      <c r="H19" s="1871"/>
      <c r="I19" s="1869" t="s">
        <v>1200</v>
      </c>
      <c r="J19" s="1870"/>
      <c r="K19" s="1870"/>
      <c r="L19" s="1870"/>
      <c r="M19" s="1870"/>
      <c r="N19" s="1870"/>
      <c r="O19" s="1870"/>
      <c r="P19" s="1870"/>
      <c r="Q19" s="1870"/>
      <c r="R19" s="1870"/>
      <c r="S19" s="1870"/>
      <c r="T19" s="1870"/>
      <c r="U19" s="1871"/>
      <c r="V19" s="1869" t="s">
        <v>3386</v>
      </c>
      <c r="W19" s="1870"/>
      <c r="X19" s="1870"/>
      <c r="Y19" s="1870"/>
      <c r="Z19" s="1870"/>
      <c r="AA19" s="1870"/>
      <c r="AB19" s="1870"/>
      <c r="AC19" s="1870"/>
      <c r="AD19" s="1870"/>
      <c r="AE19" s="1870"/>
      <c r="AF19" s="1870"/>
      <c r="AG19" s="1870"/>
      <c r="AH19" s="1870"/>
      <c r="AI19" s="1870"/>
      <c r="AJ19" s="1870"/>
      <c r="AK19" s="1870"/>
      <c r="AL19" s="1870"/>
      <c r="AM19" s="1870"/>
      <c r="AN19" s="1870"/>
      <c r="AO19" s="1870"/>
      <c r="AP19" s="1871"/>
      <c r="AQ19" s="106"/>
      <c r="AR19" s="1869"/>
      <c r="AS19" s="1870"/>
      <c r="AT19" s="1870"/>
      <c r="AU19" s="1870"/>
      <c r="AV19" s="1870"/>
      <c r="AW19" s="1871"/>
      <c r="AX19" s="102"/>
      <c r="AY19" s="1865"/>
      <c r="AZ19" s="1865"/>
      <c r="BA19" s="1865"/>
      <c r="BB19" s="1865"/>
      <c r="BC19" s="1865"/>
      <c r="BD19" s="1865"/>
    </row>
    <row r="20" spans="1:56" s="104" customFormat="1" ht="25.5" customHeight="1" x14ac:dyDescent="0.2">
      <c r="A20" s="105"/>
      <c r="B20" s="1869"/>
      <c r="C20" s="1870"/>
      <c r="D20" s="1870"/>
      <c r="E20" s="1870"/>
      <c r="F20" s="1870"/>
      <c r="G20" s="1870"/>
      <c r="H20" s="1871"/>
      <c r="I20" s="1869"/>
      <c r="J20" s="1870"/>
      <c r="K20" s="1870"/>
      <c r="L20" s="1870"/>
      <c r="M20" s="1870"/>
      <c r="N20" s="1870"/>
      <c r="O20" s="1870"/>
      <c r="P20" s="1870"/>
      <c r="Q20" s="1870"/>
      <c r="R20" s="1870"/>
      <c r="S20" s="1870"/>
      <c r="T20" s="1870"/>
      <c r="U20" s="1871"/>
      <c r="V20" s="1869"/>
      <c r="W20" s="1870"/>
      <c r="X20" s="1870"/>
      <c r="Y20" s="1870"/>
      <c r="Z20" s="1870"/>
      <c r="AA20" s="1870"/>
      <c r="AB20" s="1870"/>
      <c r="AC20" s="1870"/>
      <c r="AD20" s="1870"/>
      <c r="AE20" s="1870"/>
      <c r="AF20" s="1870"/>
      <c r="AG20" s="1870"/>
      <c r="AH20" s="1870"/>
      <c r="AI20" s="1870"/>
      <c r="AJ20" s="1870"/>
      <c r="AK20" s="1870"/>
      <c r="AL20" s="1870"/>
      <c r="AM20" s="1870"/>
      <c r="AN20" s="1870"/>
      <c r="AO20" s="1870"/>
      <c r="AP20" s="1871"/>
      <c r="AQ20" s="106"/>
      <c r="AR20" s="1869"/>
      <c r="AS20" s="1870"/>
      <c r="AT20" s="1870"/>
      <c r="AU20" s="1870"/>
      <c r="AV20" s="1870"/>
      <c r="AW20" s="1871"/>
      <c r="AX20" s="102"/>
      <c r="AY20" s="1865"/>
      <c r="AZ20" s="1865"/>
      <c r="BA20" s="1865"/>
      <c r="BB20" s="1865"/>
      <c r="BC20" s="1865"/>
      <c r="BD20" s="1865"/>
    </row>
    <row r="21" spans="1:56" x14ac:dyDescent="0.2">
      <c r="A21" s="107"/>
      <c r="B21" s="107"/>
      <c r="C21" s="107"/>
      <c r="D21" s="107"/>
      <c r="E21" s="108"/>
      <c r="F21" s="107"/>
      <c r="G21" s="107"/>
      <c r="H21" s="107"/>
      <c r="I21" s="107"/>
      <c r="J21" s="107"/>
      <c r="K21" s="107"/>
      <c r="L21" s="109"/>
      <c r="M21" s="109"/>
      <c r="N21" s="109"/>
      <c r="O21" s="109"/>
      <c r="P21" s="109"/>
      <c r="Q21" s="109"/>
      <c r="R21" s="109"/>
      <c r="S21" s="109"/>
      <c r="T21" s="109"/>
      <c r="U21" s="109"/>
      <c r="V21" s="108"/>
      <c r="W21" s="108"/>
      <c r="X21" s="108"/>
      <c r="Y21" s="108"/>
      <c r="Z21" s="108"/>
      <c r="AA21" s="108"/>
      <c r="AB21" s="108"/>
      <c r="AC21" s="108"/>
      <c r="AD21" s="108"/>
      <c r="AE21" s="108"/>
      <c r="AF21" s="108"/>
      <c r="AG21" s="108"/>
      <c r="AH21" s="108"/>
      <c r="AI21" s="108"/>
      <c r="AJ21" s="108"/>
      <c r="AK21" s="108"/>
      <c r="AL21" s="108"/>
      <c r="AM21" s="108"/>
      <c r="AN21" s="108"/>
      <c r="AO21" s="108"/>
      <c r="AP21" s="108"/>
      <c r="AQ21" s="108"/>
      <c r="AR21" s="108"/>
      <c r="AS21" s="108"/>
      <c r="AT21" s="108"/>
      <c r="AU21" s="108"/>
      <c r="AV21" s="109"/>
      <c r="AW21" s="109"/>
      <c r="AX21" s="109"/>
      <c r="AY21" s="108"/>
      <c r="AZ21" s="107"/>
      <c r="BA21" s="107"/>
      <c r="BB21" s="107"/>
      <c r="BC21" s="108"/>
      <c r="BD21" s="108"/>
    </row>
    <row r="22" spans="1:56" x14ac:dyDescent="0.2">
      <c r="A22" s="107"/>
      <c r="B22" s="107"/>
      <c r="C22" s="107"/>
      <c r="D22" s="107"/>
      <c r="E22" s="108"/>
      <c r="F22" s="107"/>
      <c r="G22" s="107"/>
      <c r="H22" s="107"/>
      <c r="I22" s="107"/>
      <c r="J22" s="107"/>
      <c r="K22" s="107"/>
      <c r="L22" s="109"/>
      <c r="M22" s="109"/>
      <c r="N22" s="109"/>
      <c r="O22" s="109"/>
      <c r="P22" s="109"/>
      <c r="Q22" s="109"/>
      <c r="R22" s="109"/>
      <c r="S22" s="109"/>
      <c r="T22" s="109"/>
      <c r="U22" s="109"/>
      <c r="V22" s="108"/>
      <c r="W22" s="108"/>
      <c r="X22" s="108"/>
      <c r="Y22" s="108"/>
      <c r="Z22" s="108"/>
      <c r="AA22" s="108"/>
      <c r="AB22" s="108"/>
      <c r="AC22" s="108"/>
      <c r="AD22" s="108"/>
      <c r="AE22" s="108"/>
      <c r="AF22" s="108"/>
      <c r="AG22" s="108"/>
      <c r="AH22" s="108"/>
      <c r="AI22" s="108"/>
      <c r="AJ22" s="108"/>
      <c r="AK22" s="108"/>
      <c r="AL22" s="108"/>
      <c r="AM22" s="108"/>
      <c r="AN22" s="108"/>
      <c r="AO22" s="108"/>
      <c r="AP22" s="108"/>
      <c r="AQ22" s="108"/>
      <c r="AR22" s="108"/>
      <c r="AS22" s="108"/>
      <c r="AT22" s="108"/>
      <c r="AU22" s="108"/>
      <c r="AV22" s="109"/>
      <c r="AW22" s="109"/>
      <c r="AX22" s="109"/>
      <c r="AY22" s="108"/>
      <c r="AZ22" s="107"/>
      <c r="BA22" s="107"/>
      <c r="BB22" s="107"/>
      <c r="BC22" s="108"/>
      <c r="BD22" s="108"/>
    </row>
    <row r="23" spans="1:56" x14ac:dyDescent="0.2">
      <c r="A23" s="107"/>
      <c r="B23" s="107"/>
      <c r="C23" s="107"/>
      <c r="D23" s="107"/>
      <c r="E23" s="108"/>
      <c r="F23" s="107"/>
      <c r="G23" s="107"/>
      <c r="H23" s="107"/>
      <c r="I23" s="107"/>
      <c r="J23" s="107"/>
      <c r="K23" s="107"/>
      <c r="L23" s="109"/>
      <c r="M23" s="109"/>
      <c r="N23" s="109"/>
      <c r="O23" s="109"/>
      <c r="P23" s="109"/>
      <c r="Q23" s="109"/>
      <c r="R23" s="109"/>
      <c r="S23" s="109"/>
      <c r="T23" s="109"/>
      <c r="U23" s="109"/>
      <c r="V23" s="108"/>
      <c r="W23" s="108"/>
      <c r="X23" s="108"/>
      <c r="Y23" s="108"/>
      <c r="Z23" s="108"/>
      <c r="AA23" s="108"/>
      <c r="AB23" s="108"/>
      <c r="AC23" s="108"/>
      <c r="AD23" s="108"/>
      <c r="AE23" s="108"/>
      <c r="AF23" s="108"/>
      <c r="AG23" s="108"/>
      <c r="AH23" s="108"/>
      <c r="AI23" s="108"/>
      <c r="AJ23" s="108"/>
      <c r="AK23" s="108"/>
      <c r="AL23" s="108"/>
      <c r="AM23" s="108"/>
      <c r="AN23" s="108"/>
      <c r="AO23" s="108"/>
      <c r="AP23" s="108"/>
      <c r="AQ23" s="108"/>
      <c r="AR23" s="108"/>
      <c r="AS23" s="108"/>
      <c r="AT23" s="108"/>
      <c r="AU23" s="108"/>
      <c r="AV23" s="109"/>
      <c r="AW23" s="109"/>
      <c r="AX23" s="109"/>
      <c r="AY23" s="108"/>
      <c r="AZ23" s="107"/>
      <c r="BA23" s="107"/>
      <c r="BB23" s="107"/>
      <c r="BC23" s="108"/>
      <c r="BD23" s="108"/>
    </row>
    <row r="24" spans="1:56" x14ac:dyDescent="0.2">
      <c r="A24" s="107"/>
      <c r="B24" s="107"/>
      <c r="C24" s="107"/>
      <c r="D24" s="107"/>
      <c r="E24" s="108"/>
      <c r="F24" s="107"/>
      <c r="G24" s="107"/>
      <c r="H24" s="107"/>
      <c r="I24" s="107"/>
      <c r="J24" s="107"/>
      <c r="K24" s="107"/>
      <c r="L24" s="109"/>
      <c r="M24" s="109"/>
      <c r="N24" s="109"/>
      <c r="O24" s="109"/>
      <c r="P24" s="109"/>
      <c r="Q24" s="109"/>
      <c r="R24" s="109"/>
      <c r="S24" s="109"/>
      <c r="T24" s="109"/>
      <c r="U24" s="109"/>
      <c r="V24" s="108"/>
      <c r="W24" s="108"/>
      <c r="X24" s="108"/>
      <c r="Y24" s="108"/>
      <c r="Z24" s="108"/>
      <c r="AA24" s="108"/>
      <c r="AB24" s="108"/>
      <c r="AC24" s="108"/>
      <c r="AD24" s="108"/>
      <c r="AE24" s="108"/>
      <c r="AF24" s="108"/>
      <c r="AG24" s="108"/>
      <c r="AH24" s="108"/>
      <c r="AI24" s="108"/>
      <c r="AJ24" s="108"/>
      <c r="AK24" s="108"/>
      <c r="AL24" s="108"/>
      <c r="AM24" s="108"/>
      <c r="AN24" s="108"/>
      <c r="AO24" s="108"/>
      <c r="AP24" s="108"/>
      <c r="AQ24" s="108"/>
      <c r="AR24" s="108"/>
      <c r="AS24" s="108"/>
      <c r="AT24" s="108"/>
      <c r="AU24" s="108"/>
      <c r="AV24" s="109"/>
      <c r="AW24" s="109"/>
      <c r="AX24" s="109"/>
      <c r="AY24" s="108"/>
      <c r="AZ24" s="107"/>
      <c r="BA24" s="107"/>
      <c r="BB24" s="107"/>
      <c r="BC24" s="108"/>
      <c r="BD24" s="108"/>
    </row>
    <row r="25" spans="1:56" x14ac:dyDescent="0.2">
      <c r="A25" s="107"/>
      <c r="B25" s="107"/>
      <c r="C25" s="107"/>
      <c r="D25" s="107"/>
      <c r="E25" s="108"/>
      <c r="F25" s="107"/>
      <c r="G25" s="107"/>
      <c r="H25" s="107"/>
      <c r="I25" s="107"/>
      <c r="J25" s="107"/>
      <c r="K25" s="107"/>
      <c r="L25" s="109"/>
      <c r="M25" s="109"/>
      <c r="N25" s="109"/>
      <c r="O25" s="109"/>
      <c r="P25" s="109"/>
      <c r="Q25" s="109"/>
      <c r="R25" s="109"/>
      <c r="S25" s="109"/>
      <c r="T25" s="109"/>
      <c r="U25" s="109"/>
      <c r="V25" s="108"/>
      <c r="W25" s="108"/>
      <c r="X25" s="108"/>
      <c r="Y25" s="108"/>
      <c r="Z25" s="108"/>
      <c r="AA25" s="108"/>
      <c r="AB25" s="108"/>
      <c r="AC25" s="108"/>
      <c r="AD25" s="108"/>
      <c r="AE25" s="108"/>
      <c r="AF25" s="108"/>
      <c r="AG25" s="108"/>
      <c r="AH25" s="108"/>
      <c r="AI25" s="108"/>
      <c r="AJ25" s="108"/>
      <c r="AK25" s="108"/>
      <c r="AL25" s="108"/>
      <c r="AM25" s="108"/>
      <c r="AN25" s="108"/>
      <c r="AO25" s="108"/>
      <c r="AP25" s="108"/>
      <c r="AQ25" s="108"/>
      <c r="AR25" s="108"/>
      <c r="AS25" s="108"/>
      <c r="AT25" s="108"/>
      <c r="AU25" s="108"/>
      <c r="AV25" s="109"/>
      <c r="AW25" s="109"/>
      <c r="AX25" s="109"/>
      <c r="AY25" s="108"/>
      <c r="AZ25" s="107"/>
      <c r="BA25" s="107"/>
      <c r="BB25" s="107"/>
      <c r="BC25" s="108"/>
      <c r="BD25" s="108"/>
    </row>
    <row r="26" spans="1:56" x14ac:dyDescent="0.2">
      <c r="A26" s="107"/>
      <c r="B26" s="107"/>
      <c r="C26" s="107"/>
      <c r="D26" s="107"/>
      <c r="E26" s="108"/>
      <c r="F26" s="107"/>
      <c r="G26" s="107"/>
      <c r="H26" s="107"/>
      <c r="I26" s="107"/>
      <c r="J26" s="107"/>
      <c r="K26" s="107"/>
      <c r="L26" s="109"/>
      <c r="M26" s="109"/>
      <c r="N26" s="109"/>
      <c r="O26" s="109"/>
      <c r="P26" s="109"/>
      <c r="Q26" s="109"/>
      <c r="R26" s="109"/>
      <c r="S26" s="109"/>
      <c r="T26" s="109"/>
      <c r="U26" s="109"/>
      <c r="V26" s="108"/>
      <c r="W26" s="108"/>
      <c r="X26" s="108"/>
      <c r="Y26" s="108"/>
      <c r="Z26" s="108"/>
      <c r="AA26" s="108"/>
      <c r="AB26" s="108"/>
      <c r="AC26" s="108"/>
      <c r="AD26" s="108"/>
      <c r="AE26" s="108"/>
      <c r="AF26" s="108"/>
      <c r="AG26" s="108"/>
      <c r="AH26" s="108"/>
      <c r="AI26" s="108"/>
      <c r="AJ26" s="108"/>
      <c r="AK26" s="108"/>
      <c r="AL26" s="108"/>
      <c r="AM26" s="108"/>
      <c r="AN26" s="108"/>
      <c r="AO26" s="108"/>
      <c r="AP26" s="108"/>
      <c r="AQ26" s="108"/>
      <c r="AR26" s="108"/>
      <c r="AS26" s="108"/>
      <c r="AT26" s="108"/>
      <c r="AU26" s="108"/>
      <c r="AV26" s="109"/>
      <c r="AW26" s="109"/>
      <c r="AX26" s="109"/>
      <c r="AY26" s="108"/>
      <c r="AZ26" s="107"/>
      <c r="BA26" s="107"/>
      <c r="BB26" s="107"/>
      <c r="BC26" s="108"/>
      <c r="BD26" s="108"/>
    </row>
    <row r="27" spans="1:56" x14ac:dyDescent="0.2">
      <c r="A27" s="107"/>
      <c r="B27" s="107"/>
      <c r="C27" s="107"/>
      <c r="D27" s="107"/>
      <c r="E27" s="108"/>
      <c r="F27" s="107"/>
      <c r="G27" s="107"/>
      <c r="H27" s="107"/>
      <c r="I27" s="107"/>
      <c r="J27" s="107"/>
      <c r="K27" s="107"/>
      <c r="L27" s="109"/>
      <c r="M27" s="109"/>
      <c r="N27" s="109"/>
      <c r="O27" s="109"/>
      <c r="P27" s="109"/>
      <c r="Q27" s="109"/>
      <c r="R27" s="109"/>
      <c r="S27" s="109"/>
      <c r="T27" s="109"/>
      <c r="U27" s="109"/>
      <c r="V27" s="108"/>
      <c r="W27" s="108"/>
      <c r="X27" s="108"/>
      <c r="Y27" s="108"/>
      <c r="Z27" s="108"/>
      <c r="AA27" s="108"/>
      <c r="AB27" s="108"/>
      <c r="AC27" s="108"/>
      <c r="AD27" s="108"/>
      <c r="AE27" s="108"/>
      <c r="AF27" s="108"/>
      <c r="AG27" s="108"/>
      <c r="AH27" s="108"/>
      <c r="AI27" s="108"/>
      <c r="AJ27" s="108"/>
      <c r="AK27" s="108"/>
      <c r="AL27" s="108"/>
      <c r="AM27" s="108"/>
      <c r="AN27" s="108"/>
      <c r="AO27" s="108"/>
      <c r="AP27" s="108"/>
      <c r="AQ27" s="108"/>
      <c r="AR27" s="108"/>
      <c r="AS27" s="108"/>
      <c r="AT27" s="108"/>
      <c r="AU27" s="108"/>
      <c r="AV27" s="109"/>
      <c r="AW27" s="109"/>
      <c r="AX27" s="109"/>
      <c r="AY27" s="108"/>
      <c r="AZ27" s="107"/>
      <c r="BA27" s="107"/>
      <c r="BB27" s="107"/>
      <c r="BC27" s="108"/>
      <c r="BD27" s="108"/>
    </row>
    <row r="28" spans="1:56" x14ac:dyDescent="0.2">
      <c r="A28" s="107"/>
      <c r="B28" s="107"/>
      <c r="C28" s="107"/>
      <c r="D28" s="107"/>
      <c r="E28" s="108"/>
      <c r="F28" s="107"/>
      <c r="G28" s="107"/>
      <c r="H28" s="107"/>
      <c r="I28" s="107"/>
      <c r="J28" s="107"/>
      <c r="K28" s="107"/>
      <c r="L28" s="109"/>
      <c r="M28" s="109"/>
      <c r="N28" s="109"/>
      <c r="O28" s="109"/>
      <c r="P28" s="109"/>
      <c r="Q28" s="109"/>
      <c r="R28" s="109"/>
      <c r="S28" s="109"/>
      <c r="T28" s="109"/>
      <c r="U28" s="109"/>
      <c r="V28" s="108"/>
      <c r="W28" s="108"/>
      <c r="X28" s="108"/>
      <c r="Y28" s="108"/>
      <c r="Z28" s="108"/>
      <c r="AA28" s="108"/>
      <c r="AB28" s="108"/>
      <c r="AC28" s="108"/>
      <c r="AD28" s="108"/>
      <c r="AE28" s="108"/>
      <c r="AF28" s="108"/>
      <c r="AG28" s="108"/>
      <c r="AH28" s="108"/>
      <c r="AI28" s="108"/>
      <c r="AJ28" s="108"/>
      <c r="AK28" s="108"/>
      <c r="AL28" s="108"/>
      <c r="AM28" s="108"/>
      <c r="AN28" s="108"/>
      <c r="AO28" s="108"/>
      <c r="AP28" s="108"/>
      <c r="AQ28" s="108"/>
      <c r="AR28" s="108"/>
      <c r="AS28" s="108"/>
      <c r="AT28" s="108"/>
      <c r="AU28" s="108"/>
      <c r="AV28" s="109"/>
      <c r="AW28" s="109"/>
      <c r="AX28" s="109"/>
      <c r="AY28" s="108"/>
      <c r="AZ28" s="107"/>
      <c r="BA28" s="107"/>
      <c r="BB28" s="107"/>
      <c r="BC28" s="108"/>
      <c r="BD28" s="108"/>
    </row>
    <row r="29" spans="1:56" x14ac:dyDescent="0.2">
      <c r="A29" s="107"/>
      <c r="B29" s="107"/>
      <c r="C29" s="107"/>
      <c r="D29" s="107"/>
      <c r="E29" s="108"/>
      <c r="F29" s="107"/>
      <c r="G29" s="107"/>
      <c r="H29" s="107"/>
      <c r="I29" s="107"/>
      <c r="J29" s="107"/>
      <c r="K29" s="107"/>
      <c r="L29" s="109"/>
      <c r="M29" s="109"/>
      <c r="N29" s="109"/>
      <c r="O29" s="109"/>
      <c r="P29" s="109"/>
      <c r="Q29" s="109"/>
      <c r="R29" s="109"/>
      <c r="S29" s="109"/>
      <c r="T29" s="109"/>
      <c r="U29" s="109"/>
      <c r="V29" s="108"/>
      <c r="W29" s="108"/>
      <c r="X29" s="108"/>
      <c r="Y29" s="108"/>
      <c r="Z29" s="108"/>
      <c r="AA29" s="108"/>
      <c r="AB29" s="108"/>
      <c r="AC29" s="108"/>
      <c r="AD29" s="108"/>
      <c r="AE29" s="108"/>
      <c r="AF29" s="108"/>
      <c r="AG29" s="108"/>
      <c r="AH29" s="108"/>
      <c r="AI29" s="108"/>
      <c r="AJ29" s="108"/>
      <c r="AK29" s="108"/>
      <c r="AL29" s="108"/>
      <c r="AM29" s="108"/>
      <c r="AN29" s="108"/>
      <c r="AO29" s="108"/>
      <c r="AP29" s="108"/>
      <c r="AQ29" s="108"/>
      <c r="AR29" s="108"/>
      <c r="AS29" s="108"/>
      <c r="AT29" s="108"/>
      <c r="AU29" s="108"/>
      <c r="AV29" s="109"/>
      <c r="AW29" s="109"/>
      <c r="AX29" s="109"/>
      <c r="AY29" s="108"/>
      <c r="AZ29" s="107"/>
      <c r="BA29" s="107"/>
      <c r="BB29" s="107"/>
      <c r="BC29" s="108"/>
      <c r="BD29" s="108"/>
    </row>
    <row r="30" spans="1:56" x14ac:dyDescent="0.2">
      <c r="A30" s="107"/>
      <c r="B30" s="107"/>
      <c r="C30" s="107"/>
      <c r="D30" s="107"/>
      <c r="E30" s="108"/>
      <c r="F30" s="107"/>
      <c r="G30" s="107"/>
      <c r="H30" s="107"/>
      <c r="I30" s="107"/>
      <c r="J30" s="107"/>
      <c r="K30" s="107"/>
      <c r="L30" s="109"/>
      <c r="M30" s="109"/>
      <c r="N30" s="109"/>
      <c r="O30" s="109"/>
      <c r="P30" s="109"/>
      <c r="Q30" s="109"/>
      <c r="R30" s="109"/>
      <c r="S30" s="109"/>
      <c r="T30" s="109"/>
      <c r="U30" s="109"/>
      <c r="V30" s="108"/>
      <c r="W30" s="108"/>
      <c r="X30" s="108"/>
      <c r="Y30" s="108"/>
      <c r="Z30" s="108"/>
      <c r="AA30" s="108"/>
      <c r="AB30" s="108"/>
      <c r="AC30" s="108"/>
      <c r="AD30" s="108"/>
      <c r="AE30" s="108"/>
      <c r="AF30" s="108"/>
      <c r="AG30" s="108"/>
      <c r="AH30" s="108"/>
      <c r="AI30" s="108"/>
      <c r="AJ30" s="108"/>
      <c r="AK30" s="108"/>
      <c r="AL30" s="108"/>
      <c r="AM30" s="108"/>
      <c r="AN30" s="108"/>
      <c r="AO30" s="108"/>
      <c r="AP30" s="108"/>
      <c r="AQ30" s="108"/>
      <c r="AR30" s="108"/>
      <c r="AS30" s="108"/>
      <c r="AT30" s="108"/>
      <c r="AU30" s="108"/>
      <c r="AV30" s="109"/>
      <c r="AW30" s="109"/>
      <c r="AX30" s="109"/>
      <c r="AY30" s="108"/>
      <c r="AZ30" s="107"/>
      <c r="BA30" s="107"/>
      <c r="BB30" s="107"/>
      <c r="BC30" s="108"/>
      <c r="BD30" s="108"/>
    </row>
    <row r="31" spans="1:56" x14ac:dyDescent="0.2">
      <c r="A31" s="107"/>
      <c r="B31" s="107"/>
      <c r="C31" s="107"/>
      <c r="D31" s="107"/>
      <c r="E31" s="108"/>
      <c r="F31" s="107"/>
      <c r="G31" s="107"/>
      <c r="H31" s="107"/>
      <c r="I31" s="107"/>
      <c r="J31" s="107"/>
      <c r="K31" s="107"/>
      <c r="L31" s="109"/>
      <c r="M31" s="109"/>
      <c r="N31" s="109"/>
      <c r="O31" s="109"/>
      <c r="P31" s="109"/>
      <c r="Q31" s="109"/>
      <c r="R31" s="109"/>
      <c r="S31" s="109"/>
      <c r="T31" s="109"/>
      <c r="U31" s="109"/>
      <c r="V31" s="108"/>
      <c r="W31" s="108"/>
      <c r="X31" s="108"/>
      <c r="Y31" s="108"/>
      <c r="Z31" s="108"/>
      <c r="AA31" s="108"/>
      <c r="AB31" s="108"/>
      <c r="AC31" s="108"/>
      <c r="AD31" s="108"/>
      <c r="AE31" s="108"/>
      <c r="AF31" s="108"/>
      <c r="AG31" s="108"/>
      <c r="AH31" s="108"/>
      <c r="AI31" s="108"/>
      <c r="AJ31" s="108"/>
      <c r="AK31" s="108"/>
      <c r="AL31" s="108"/>
      <c r="AM31" s="108"/>
      <c r="AN31" s="108"/>
      <c r="AO31" s="108"/>
      <c r="AP31" s="108"/>
      <c r="AQ31" s="108"/>
      <c r="AR31" s="108"/>
      <c r="AS31" s="108"/>
      <c r="AT31" s="108"/>
      <c r="AU31" s="108"/>
      <c r="AV31" s="109"/>
      <c r="AW31" s="109"/>
      <c r="AX31" s="109"/>
      <c r="AY31" s="108"/>
      <c r="AZ31" s="107"/>
      <c r="BA31" s="107"/>
      <c r="BB31" s="107"/>
      <c r="BC31" s="108"/>
      <c r="BD31" s="108"/>
    </row>
    <row r="32" spans="1:56" x14ac:dyDescent="0.2">
      <c r="A32" s="107"/>
      <c r="B32" s="107"/>
      <c r="C32" s="107"/>
      <c r="D32" s="107"/>
      <c r="E32" s="108"/>
      <c r="F32" s="107"/>
      <c r="G32" s="107"/>
      <c r="H32" s="107"/>
      <c r="I32" s="107"/>
      <c r="J32" s="107"/>
      <c r="K32" s="107"/>
      <c r="L32" s="109"/>
      <c r="M32" s="109"/>
      <c r="N32" s="109"/>
      <c r="O32" s="109"/>
      <c r="P32" s="109"/>
      <c r="Q32" s="109"/>
      <c r="R32" s="109"/>
      <c r="S32" s="109"/>
      <c r="T32" s="109"/>
      <c r="U32" s="109"/>
      <c r="V32" s="108"/>
      <c r="W32" s="108"/>
      <c r="X32" s="108"/>
      <c r="Y32" s="108"/>
      <c r="Z32" s="108"/>
      <c r="AA32" s="108"/>
      <c r="AB32" s="108"/>
      <c r="AC32" s="108"/>
      <c r="AD32" s="108"/>
      <c r="AE32" s="108"/>
      <c r="AF32" s="108"/>
      <c r="AG32" s="108"/>
      <c r="AH32" s="108"/>
      <c r="AI32" s="108"/>
      <c r="AJ32" s="108"/>
      <c r="AK32" s="108"/>
      <c r="AL32" s="108"/>
      <c r="AM32" s="108"/>
      <c r="AN32" s="108"/>
      <c r="AO32" s="108"/>
      <c r="AP32" s="108"/>
      <c r="AQ32" s="108"/>
      <c r="AR32" s="108"/>
      <c r="AS32" s="108"/>
      <c r="AT32" s="108"/>
      <c r="AU32" s="108"/>
      <c r="AV32" s="109"/>
      <c r="AW32" s="109"/>
      <c r="AX32" s="109"/>
      <c r="AY32" s="108"/>
      <c r="AZ32" s="107"/>
      <c r="BA32" s="107"/>
      <c r="BB32" s="107"/>
      <c r="BC32" s="108"/>
      <c r="BD32" s="108"/>
    </row>
    <row r="33" spans="1:56" x14ac:dyDescent="0.2">
      <c r="A33" s="107"/>
      <c r="B33" s="107"/>
      <c r="C33" s="107"/>
      <c r="D33" s="107"/>
      <c r="E33" s="108"/>
      <c r="F33" s="107"/>
      <c r="G33" s="107"/>
      <c r="H33" s="107"/>
      <c r="I33" s="107"/>
      <c r="J33" s="107"/>
      <c r="K33" s="107"/>
      <c r="L33" s="109"/>
      <c r="M33" s="109"/>
      <c r="N33" s="109"/>
      <c r="O33" s="109"/>
      <c r="P33" s="109"/>
      <c r="Q33" s="109"/>
      <c r="R33" s="109"/>
      <c r="S33" s="109"/>
      <c r="T33" s="109"/>
      <c r="U33" s="109"/>
      <c r="V33" s="108"/>
      <c r="W33" s="108"/>
      <c r="X33" s="108"/>
      <c r="Y33" s="108"/>
      <c r="Z33" s="108"/>
      <c r="AA33" s="108"/>
      <c r="AB33" s="108"/>
      <c r="AC33" s="108"/>
      <c r="AD33" s="108"/>
      <c r="AE33" s="108"/>
      <c r="AF33" s="108"/>
      <c r="AG33" s="108"/>
      <c r="AH33" s="108"/>
      <c r="AI33" s="108"/>
      <c r="AJ33" s="108"/>
      <c r="AK33" s="108"/>
      <c r="AL33" s="108"/>
      <c r="AM33" s="108"/>
      <c r="AN33" s="108"/>
      <c r="AO33" s="108"/>
      <c r="AP33" s="108"/>
      <c r="AQ33" s="108"/>
      <c r="AR33" s="108"/>
      <c r="AS33" s="108"/>
      <c r="AT33" s="108"/>
      <c r="AU33" s="108"/>
      <c r="AV33" s="109"/>
      <c r="AW33" s="109"/>
      <c r="AX33" s="109"/>
      <c r="AY33" s="108"/>
      <c r="AZ33" s="107"/>
      <c r="BA33" s="107"/>
      <c r="BB33" s="107"/>
      <c r="BC33" s="108"/>
      <c r="BD33" s="108"/>
    </row>
    <row r="34" spans="1:56" x14ac:dyDescent="0.2">
      <c r="A34" s="107"/>
      <c r="B34" s="107"/>
      <c r="C34" s="107"/>
      <c r="D34" s="107"/>
      <c r="E34" s="108"/>
      <c r="F34" s="107"/>
      <c r="G34" s="107"/>
      <c r="H34" s="107"/>
      <c r="I34" s="107"/>
      <c r="J34" s="107"/>
      <c r="K34" s="107"/>
      <c r="L34" s="109"/>
      <c r="M34" s="109"/>
      <c r="N34" s="109"/>
      <c r="O34" s="109"/>
      <c r="P34" s="109"/>
      <c r="Q34" s="109"/>
      <c r="R34" s="109"/>
      <c r="S34" s="109"/>
      <c r="T34" s="109"/>
      <c r="U34" s="109"/>
      <c r="V34" s="108"/>
      <c r="W34" s="108"/>
      <c r="X34" s="108"/>
      <c r="Y34" s="108"/>
      <c r="Z34" s="108"/>
      <c r="AA34" s="108"/>
      <c r="AB34" s="108"/>
      <c r="AC34" s="108"/>
      <c r="AD34" s="108"/>
      <c r="AE34" s="108"/>
      <c r="AF34" s="108"/>
      <c r="AG34" s="108"/>
      <c r="AH34" s="108"/>
      <c r="AI34" s="108"/>
      <c r="AJ34" s="108"/>
      <c r="AK34" s="108"/>
      <c r="AL34" s="108"/>
      <c r="AM34" s="108"/>
      <c r="AN34" s="108"/>
      <c r="AO34" s="108"/>
      <c r="AP34" s="108"/>
      <c r="AQ34" s="108"/>
      <c r="AR34" s="108"/>
      <c r="AS34" s="108"/>
      <c r="AT34" s="108"/>
      <c r="AU34" s="108"/>
      <c r="AV34" s="109"/>
      <c r="AW34" s="109"/>
      <c r="AX34" s="109"/>
      <c r="AY34" s="108"/>
      <c r="AZ34" s="107"/>
      <c r="BA34" s="107"/>
      <c r="BB34" s="107"/>
      <c r="BC34" s="108"/>
      <c r="BD34" s="108"/>
    </row>
    <row r="35" spans="1:56" x14ac:dyDescent="0.2">
      <c r="A35" s="107"/>
      <c r="B35" s="107"/>
      <c r="C35" s="107"/>
      <c r="D35" s="107"/>
      <c r="E35" s="108"/>
      <c r="F35" s="107"/>
      <c r="G35" s="107"/>
      <c r="H35" s="107"/>
      <c r="I35" s="107"/>
      <c r="J35" s="107"/>
      <c r="K35" s="107"/>
      <c r="L35" s="109"/>
      <c r="M35" s="109"/>
      <c r="N35" s="109"/>
      <c r="O35" s="109"/>
      <c r="P35" s="109"/>
      <c r="Q35" s="109"/>
      <c r="R35" s="109"/>
      <c r="S35" s="109"/>
      <c r="T35" s="109"/>
      <c r="U35" s="109"/>
      <c r="V35" s="108"/>
      <c r="W35" s="108"/>
      <c r="X35" s="108"/>
      <c r="Y35" s="108"/>
      <c r="Z35" s="108"/>
      <c r="AA35" s="108"/>
      <c r="AB35" s="108"/>
      <c r="AC35" s="108"/>
      <c r="AD35" s="108"/>
      <c r="AE35" s="108"/>
      <c r="AF35" s="108"/>
      <c r="AG35" s="108"/>
      <c r="AH35" s="108"/>
      <c r="AI35" s="108"/>
      <c r="AJ35" s="108"/>
      <c r="AK35" s="108"/>
      <c r="AL35" s="108"/>
      <c r="AM35" s="108"/>
      <c r="AN35" s="108"/>
      <c r="AO35" s="108"/>
      <c r="AP35" s="108"/>
      <c r="AQ35" s="108"/>
      <c r="AR35" s="108"/>
      <c r="AS35" s="108"/>
      <c r="AT35" s="108"/>
      <c r="AU35" s="108"/>
      <c r="AV35" s="109"/>
      <c r="AW35" s="109"/>
      <c r="AX35" s="109"/>
      <c r="AY35" s="108"/>
      <c r="AZ35" s="107"/>
      <c r="BA35" s="107"/>
      <c r="BB35" s="107"/>
      <c r="BC35" s="108"/>
      <c r="BD35" s="108"/>
    </row>
    <row r="36" spans="1:56" x14ac:dyDescent="0.2">
      <c r="A36" s="107"/>
      <c r="B36" s="107"/>
      <c r="C36" s="107"/>
      <c r="D36" s="107"/>
      <c r="E36" s="108"/>
      <c r="F36" s="107"/>
      <c r="G36" s="107"/>
      <c r="H36" s="107"/>
      <c r="I36" s="107"/>
      <c r="J36" s="107"/>
      <c r="K36" s="107"/>
      <c r="L36" s="109"/>
      <c r="M36" s="109"/>
      <c r="N36" s="109"/>
      <c r="O36" s="109"/>
      <c r="P36" s="109"/>
      <c r="Q36" s="109"/>
      <c r="R36" s="109"/>
      <c r="S36" s="109"/>
      <c r="T36" s="109"/>
      <c r="U36" s="109"/>
      <c r="V36" s="108"/>
      <c r="W36" s="108"/>
      <c r="X36" s="108"/>
      <c r="Y36" s="108"/>
      <c r="Z36" s="108"/>
      <c r="AA36" s="108"/>
      <c r="AB36" s="108"/>
      <c r="AC36" s="108"/>
      <c r="AD36" s="108"/>
      <c r="AE36" s="108"/>
      <c r="AF36" s="108"/>
      <c r="AG36" s="108"/>
      <c r="AH36" s="108"/>
      <c r="AI36" s="108"/>
      <c r="AJ36" s="108"/>
      <c r="AK36" s="108"/>
      <c r="AL36" s="108"/>
      <c r="AM36" s="108"/>
      <c r="AN36" s="108"/>
      <c r="AO36" s="108"/>
      <c r="AP36" s="108"/>
      <c r="AQ36" s="108"/>
      <c r="AR36" s="108"/>
      <c r="AS36" s="108"/>
      <c r="AT36" s="108"/>
      <c r="AU36" s="108"/>
      <c r="AV36" s="109"/>
      <c r="AW36" s="109"/>
      <c r="AX36" s="109"/>
      <c r="AY36" s="108"/>
      <c r="AZ36" s="107"/>
      <c r="BA36" s="107"/>
      <c r="BB36" s="107"/>
      <c r="BC36" s="108"/>
      <c r="BD36" s="108"/>
    </row>
    <row r="37" spans="1:56" x14ac:dyDescent="0.2">
      <c r="A37" s="107"/>
      <c r="B37" s="107"/>
      <c r="C37" s="107"/>
      <c r="D37" s="107"/>
      <c r="E37" s="108"/>
      <c r="F37" s="107"/>
      <c r="G37" s="107"/>
      <c r="H37" s="107"/>
      <c r="I37" s="107"/>
      <c r="J37" s="107"/>
      <c r="K37" s="107"/>
      <c r="L37" s="109"/>
      <c r="M37" s="109"/>
      <c r="N37" s="109"/>
      <c r="O37" s="109"/>
      <c r="P37" s="109"/>
      <c r="Q37" s="109"/>
      <c r="R37" s="109"/>
      <c r="S37" s="109"/>
      <c r="T37" s="109"/>
      <c r="U37" s="109"/>
      <c r="V37" s="108"/>
      <c r="W37" s="108"/>
      <c r="X37" s="108"/>
      <c r="Y37" s="108"/>
      <c r="Z37" s="108"/>
      <c r="AA37" s="108"/>
      <c r="AB37" s="108"/>
      <c r="AC37" s="108"/>
      <c r="AD37" s="108"/>
      <c r="AE37" s="108"/>
      <c r="AF37" s="108"/>
      <c r="AG37" s="108"/>
      <c r="AH37" s="108"/>
      <c r="AI37" s="108"/>
      <c r="AJ37" s="108"/>
      <c r="AK37" s="108"/>
      <c r="AL37" s="108"/>
      <c r="AM37" s="108"/>
      <c r="AN37" s="108"/>
      <c r="AO37" s="108"/>
      <c r="AP37" s="108"/>
      <c r="AQ37" s="108"/>
      <c r="AR37" s="108"/>
      <c r="AS37" s="108"/>
      <c r="AT37" s="108"/>
      <c r="AU37" s="108"/>
      <c r="AV37" s="109"/>
      <c r="AW37" s="109"/>
      <c r="AX37" s="109"/>
      <c r="AY37" s="108"/>
      <c r="AZ37" s="107"/>
      <c r="BA37" s="107"/>
      <c r="BB37" s="107"/>
      <c r="BC37" s="108"/>
      <c r="BD37" s="108"/>
    </row>
    <row r="38" spans="1:56" x14ac:dyDescent="0.2">
      <c r="A38" s="107"/>
      <c r="B38" s="107"/>
      <c r="C38" s="107"/>
      <c r="D38" s="107"/>
      <c r="E38" s="108"/>
      <c r="F38" s="107"/>
      <c r="G38" s="107"/>
      <c r="H38" s="107"/>
      <c r="I38" s="107"/>
      <c r="J38" s="107"/>
      <c r="K38" s="107"/>
      <c r="L38" s="109"/>
      <c r="M38" s="109"/>
      <c r="N38" s="109"/>
      <c r="O38" s="109"/>
      <c r="P38" s="109"/>
      <c r="Q38" s="109"/>
      <c r="R38" s="109"/>
      <c r="S38" s="109"/>
      <c r="T38" s="109"/>
      <c r="U38" s="109"/>
      <c r="V38" s="108"/>
      <c r="W38" s="108"/>
      <c r="X38" s="108"/>
      <c r="Y38" s="108"/>
      <c r="Z38" s="108"/>
      <c r="AA38" s="108"/>
      <c r="AB38" s="108"/>
      <c r="AC38" s="108"/>
      <c r="AD38" s="108"/>
      <c r="AE38" s="108"/>
      <c r="AF38" s="108"/>
      <c r="AG38" s="108"/>
      <c r="AH38" s="108"/>
      <c r="AI38" s="108"/>
      <c r="AJ38" s="108"/>
      <c r="AK38" s="108"/>
      <c r="AL38" s="108"/>
      <c r="AM38" s="108"/>
      <c r="AN38" s="108"/>
      <c r="AO38" s="108"/>
      <c r="AP38" s="108"/>
      <c r="AQ38" s="108"/>
      <c r="AR38" s="108"/>
      <c r="AS38" s="108"/>
      <c r="AT38" s="108"/>
      <c r="AU38" s="108"/>
      <c r="AV38" s="109"/>
      <c r="AW38" s="109"/>
      <c r="AX38" s="109"/>
      <c r="AY38" s="108"/>
      <c r="AZ38" s="107"/>
      <c r="BA38" s="107"/>
      <c r="BB38" s="107"/>
      <c r="BC38" s="108"/>
      <c r="BD38" s="108"/>
    </row>
    <row r="39" spans="1:56" x14ac:dyDescent="0.2">
      <c r="A39" s="107"/>
      <c r="B39" s="107"/>
      <c r="C39" s="107"/>
      <c r="D39" s="107"/>
      <c r="E39" s="108"/>
      <c r="F39" s="107"/>
      <c r="G39" s="107"/>
      <c r="H39" s="107"/>
      <c r="I39" s="107"/>
      <c r="J39" s="107"/>
      <c r="K39" s="107"/>
      <c r="L39" s="109"/>
      <c r="M39" s="109"/>
      <c r="N39" s="109"/>
      <c r="O39" s="109"/>
      <c r="P39" s="109"/>
      <c r="Q39" s="109"/>
      <c r="R39" s="109"/>
      <c r="S39" s="109"/>
      <c r="T39" s="109"/>
      <c r="U39" s="109"/>
      <c r="V39" s="108"/>
      <c r="W39" s="108"/>
      <c r="X39" s="108"/>
      <c r="Y39" s="108"/>
      <c r="Z39" s="108"/>
      <c r="AA39" s="108"/>
      <c r="AB39" s="108"/>
      <c r="AC39" s="108"/>
      <c r="AD39" s="108"/>
      <c r="AE39" s="108"/>
      <c r="AF39" s="108"/>
      <c r="AG39" s="108"/>
      <c r="AH39" s="108"/>
      <c r="AI39" s="108"/>
      <c r="AJ39" s="108"/>
      <c r="AK39" s="108"/>
      <c r="AL39" s="108"/>
      <c r="AM39" s="108"/>
      <c r="AN39" s="108"/>
      <c r="AO39" s="108"/>
      <c r="AP39" s="108"/>
      <c r="AQ39" s="108"/>
      <c r="AR39" s="108"/>
      <c r="AS39" s="108"/>
      <c r="AT39" s="108"/>
      <c r="AU39" s="108"/>
      <c r="AV39" s="109"/>
      <c r="AW39" s="109"/>
      <c r="AX39" s="109"/>
      <c r="AY39" s="108"/>
      <c r="AZ39" s="107"/>
      <c r="BA39" s="107"/>
      <c r="BB39" s="107"/>
      <c r="BC39" s="108"/>
      <c r="BD39" s="108"/>
    </row>
    <row r="40" spans="1:56" x14ac:dyDescent="0.2">
      <c r="A40" s="107"/>
      <c r="B40" s="107"/>
      <c r="C40" s="107"/>
      <c r="D40" s="107"/>
      <c r="E40" s="108"/>
      <c r="F40" s="107"/>
      <c r="G40" s="107"/>
      <c r="H40" s="107"/>
      <c r="I40" s="107"/>
      <c r="J40" s="107"/>
      <c r="K40" s="107"/>
      <c r="L40" s="109"/>
      <c r="M40" s="109"/>
      <c r="N40" s="109"/>
      <c r="O40" s="109"/>
      <c r="P40" s="109"/>
      <c r="Q40" s="109"/>
      <c r="R40" s="109"/>
      <c r="S40" s="109"/>
      <c r="T40" s="109"/>
      <c r="U40" s="109"/>
      <c r="V40" s="108"/>
      <c r="W40" s="108"/>
      <c r="X40" s="108"/>
      <c r="Y40" s="108"/>
      <c r="Z40" s="108"/>
      <c r="AA40" s="108"/>
      <c r="AB40" s="108"/>
      <c r="AC40" s="108"/>
      <c r="AD40" s="108"/>
      <c r="AE40" s="108"/>
      <c r="AF40" s="108"/>
      <c r="AG40" s="108"/>
      <c r="AH40" s="108"/>
      <c r="AI40" s="108"/>
      <c r="AJ40" s="108"/>
      <c r="AK40" s="108"/>
      <c r="AL40" s="108"/>
      <c r="AM40" s="108"/>
      <c r="AN40" s="108"/>
      <c r="AO40" s="108"/>
      <c r="AP40" s="108"/>
      <c r="AQ40" s="108"/>
      <c r="AR40" s="108"/>
      <c r="AS40" s="108"/>
      <c r="AT40" s="108"/>
      <c r="AU40" s="108"/>
      <c r="AV40" s="109"/>
      <c r="AW40" s="109"/>
      <c r="AX40" s="109"/>
      <c r="AY40" s="108"/>
      <c r="AZ40" s="107"/>
      <c r="BA40" s="107"/>
      <c r="BB40" s="107"/>
      <c r="BC40" s="108"/>
      <c r="BD40" s="108"/>
    </row>
    <row r="41" spans="1:56" x14ac:dyDescent="0.2">
      <c r="A41" s="107"/>
      <c r="B41" s="107"/>
      <c r="C41" s="107"/>
      <c r="D41" s="107"/>
      <c r="E41" s="108"/>
      <c r="F41" s="107"/>
      <c r="G41" s="107"/>
      <c r="H41" s="107"/>
      <c r="I41" s="107"/>
      <c r="J41" s="107"/>
      <c r="K41" s="107"/>
      <c r="L41" s="109"/>
      <c r="M41" s="109"/>
      <c r="N41" s="109"/>
      <c r="O41" s="109"/>
      <c r="P41" s="109"/>
      <c r="Q41" s="109"/>
      <c r="R41" s="109"/>
      <c r="S41" s="109"/>
      <c r="T41" s="109"/>
      <c r="U41" s="109"/>
      <c r="V41" s="108"/>
      <c r="W41" s="108"/>
      <c r="X41" s="108"/>
      <c r="Y41" s="108"/>
      <c r="Z41" s="108"/>
      <c r="AA41" s="108"/>
      <c r="AB41" s="108"/>
      <c r="AC41" s="108"/>
      <c r="AD41" s="108"/>
      <c r="AE41" s="108"/>
      <c r="AF41" s="108"/>
      <c r="AG41" s="108"/>
      <c r="AH41" s="108"/>
      <c r="AI41" s="108"/>
      <c r="AJ41" s="108"/>
      <c r="AK41" s="108"/>
      <c r="AL41" s="108"/>
      <c r="AM41" s="108"/>
      <c r="AN41" s="108"/>
      <c r="AO41" s="108"/>
      <c r="AP41" s="108"/>
      <c r="AQ41" s="108"/>
      <c r="AR41" s="108"/>
      <c r="AS41" s="108"/>
      <c r="AT41" s="108"/>
      <c r="AU41" s="108"/>
      <c r="AV41" s="109"/>
      <c r="AW41" s="109"/>
      <c r="AX41" s="109"/>
      <c r="AY41" s="108"/>
      <c r="AZ41" s="107"/>
      <c r="BA41" s="107"/>
      <c r="BB41" s="107"/>
      <c r="BC41" s="108"/>
      <c r="BD41" s="108"/>
    </row>
    <row r="42" spans="1:56" x14ac:dyDescent="0.2">
      <c r="A42" s="107"/>
      <c r="B42" s="107"/>
      <c r="C42" s="107"/>
      <c r="D42" s="107"/>
      <c r="E42" s="108"/>
      <c r="F42" s="107"/>
      <c r="G42" s="107"/>
      <c r="H42" s="107"/>
      <c r="I42" s="107"/>
      <c r="J42" s="107"/>
      <c r="K42" s="107"/>
      <c r="L42" s="109"/>
      <c r="M42" s="109"/>
      <c r="N42" s="109"/>
      <c r="O42" s="109"/>
      <c r="P42" s="109"/>
      <c r="Q42" s="109"/>
      <c r="R42" s="109"/>
      <c r="S42" s="109"/>
      <c r="T42" s="109"/>
      <c r="U42" s="109"/>
      <c r="V42" s="108"/>
      <c r="W42" s="108"/>
      <c r="X42" s="108"/>
      <c r="Y42" s="108"/>
      <c r="Z42" s="108"/>
      <c r="AA42" s="108"/>
      <c r="AB42" s="108"/>
      <c r="AC42" s="108"/>
      <c r="AD42" s="108"/>
      <c r="AE42" s="108"/>
      <c r="AF42" s="108"/>
      <c r="AG42" s="108"/>
      <c r="AH42" s="108"/>
      <c r="AI42" s="108"/>
      <c r="AJ42" s="108"/>
      <c r="AK42" s="108"/>
      <c r="AL42" s="108"/>
      <c r="AM42" s="108"/>
      <c r="AN42" s="108"/>
      <c r="AO42" s="108"/>
      <c r="AP42" s="108"/>
      <c r="AQ42" s="108"/>
      <c r="AR42" s="108"/>
      <c r="AS42" s="108"/>
      <c r="AT42" s="108"/>
      <c r="AU42" s="108"/>
      <c r="AV42" s="109"/>
      <c r="AW42" s="109"/>
      <c r="AX42" s="109"/>
      <c r="AY42" s="108"/>
      <c r="AZ42" s="107"/>
      <c r="BA42" s="107"/>
      <c r="BB42" s="107"/>
      <c r="BC42" s="108"/>
      <c r="BD42" s="108"/>
    </row>
    <row r="43" spans="1:56" x14ac:dyDescent="0.2">
      <c r="A43" s="107"/>
      <c r="B43" s="107"/>
      <c r="C43" s="107"/>
      <c r="D43" s="107"/>
      <c r="E43" s="108"/>
      <c r="F43" s="107"/>
      <c r="G43" s="107"/>
      <c r="H43" s="107"/>
      <c r="I43" s="107"/>
      <c r="J43" s="107"/>
      <c r="K43" s="107"/>
      <c r="L43" s="109"/>
      <c r="M43" s="109"/>
      <c r="N43" s="109"/>
      <c r="O43" s="109"/>
      <c r="P43" s="109"/>
      <c r="Q43" s="109"/>
      <c r="R43" s="109"/>
      <c r="S43" s="109"/>
      <c r="T43" s="109"/>
      <c r="U43" s="109"/>
      <c r="V43" s="108"/>
      <c r="W43" s="108"/>
      <c r="X43" s="108"/>
      <c r="Y43" s="108"/>
      <c r="Z43" s="108"/>
      <c r="AA43" s="108"/>
      <c r="AB43" s="108"/>
      <c r="AC43" s="108"/>
      <c r="AD43" s="108"/>
      <c r="AE43" s="108"/>
      <c r="AF43" s="108"/>
      <c r="AG43" s="108"/>
      <c r="AH43" s="108"/>
      <c r="AI43" s="108"/>
      <c r="AJ43" s="108"/>
      <c r="AK43" s="108"/>
      <c r="AL43" s="108"/>
      <c r="AM43" s="108"/>
      <c r="AN43" s="108"/>
      <c r="AO43" s="108"/>
      <c r="AP43" s="108"/>
      <c r="AQ43" s="108"/>
      <c r="AR43" s="108"/>
      <c r="AS43" s="108"/>
      <c r="AT43" s="108"/>
      <c r="AU43" s="108"/>
      <c r="AV43" s="109"/>
      <c r="AW43" s="109"/>
      <c r="AX43" s="109"/>
      <c r="AY43" s="108"/>
      <c r="AZ43" s="107"/>
      <c r="BA43" s="107"/>
      <c r="BB43" s="107"/>
      <c r="BC43" s="108"/>
      <c r="BD43" s="108"/>
    </row>
    <row r="44" spans="1:56" x14ac:dyDescent="0.2">
      <c r="A44" s="107"/>
      <c r="B44" s="107"/>
      <c r="C44" s="107"/>
      <c r="D44" s="107"/>
      <c r="E44" s="108"/>
      <c r="F44" s="107"/>
      <c r="G44" s="107"/>
      <c r="H44" s="107"/>
      <c r="I44" s="107"/>
      <c r="J44" s="107"/>
      <c r="K44" s="107"/>
      <c r="L44" s="109"/>
      <c r="M44" s="109"/>
      <c r="N44" s="109"/>
      <c r="O44" s="109"/>
      <c r="P44" s="109"/>
      <c r="Q44" s="109"/>
      <c r="R44" s="109"/>
      <c r="S44" s="109"/>
      <c r="T44" s="109"/>
      <c r="U44" s="109"/>
      <c r="V44" s="108"/>
      <c r="W44" s="108"/>
      <c r="X44" s="108"/>
      <c r="Y44" s="108"/>
      <c r="Z44" s="108"/>
      <c r="AA44" s="108"/>
      <c r="AB44" s="108"/>
      <c r="AC44" s="108"/>
      <c r="AD44" s="108"/>
      <c r="AE44" s="108"/>
      <c r="AF44" s="108"/>
      <c r="AG44" s="108"/>
      <c r="AH44" s="108"/>
      <c r="AI44" s="108"/>
      <c r="AJ44" s="108"/>
      <c r="AK44" s="108"/>
      <c r="AL44" s="108"/>
      <c r="AM44" s="108"/>
      <c r="AN44" s="108"/>
      <c r="AO44" s="108"/>
      <c r="AP44" s="108"/>
      <c r="AQ44" s="108"/>
      <c r="AR44" s="108"/>
      <c r="AS44" s="108"/>
      <c r="AT44" s="108"/>
      <c r="AU44" s="108"/>
      <c r="AV44" s="109"/>
      <c r="AW44" s="109"/>
      <c r="AX44" s="109"/>
      <c r="AY44" s="108"/>
      <c r="AZ44" s="107"/>
      <c r="BA44" s="107"/>
      <c r="BB44" s="107"/>
      <c r="BC44" s="108"/>
      <c r="BD44" s="108"/>
    </row>
    <row r="45" spans="1:56" x14ac:dyDescent="0.2">
      <c r="A45" s="107"/>
      <c r="B45" s="107"/>
      <c r="C45" s="107"/>
      <c r="D45" s="107"/>
      <c r="E45" s="108"/>
      <c r="F45" s="107"/>
      <c r="G45" s="107"/>
      <c r="H45" s="107"/>
      <c r="I45" s="107"/>
      <c r="J45" s="107"/>
      <c r="K45" s="107"/>
      <c r="L45" s="109"/>
      <c r="M45" s="109"/>
      <c r="N45" s="109"/>
      <c r="O45" s="109"/>
      <c r="P45" s="109"/>
      <c r="Q45" s="109"/>
      <c r="R45" s="109"/>
      <c r="S45" s="109"/>
      <c r="T45" s="109"/>
      <c r="U45" s="109"/>
      <c r="V45" s="108"/>
      <c r="W45" s="108"/>
      <c r="X45" s="108"/>
      <c r="Y45" s="108"/>
      <c r="Z45" s="108"/>
      <c r="AA45" s="108"/>
      <c r="AB45" s="108"/>
      <c r="AC45" s="108"/>
      <c r="AD45" s="108"/>
      <c r="AE45" s="108"/>
      <c r="AF45" s="108"/>
      <c r="AG45" s="108"/>
      <c r="AH45" s="108"/>
      <c r="AI45" s="108"/>
      <c r="AJ45" s="108"/>
      <c r="AK45" s="108"/>
      <c r="AL45" s="108"/>
      <c r="AM45" s="108"/>
      <c r="AN45" s="108"/>
      <c r="AO45" s="108"/>
      <c r="AP45" s="108"/>
      <c r="AQ45" s="108"/>
      <c r="AR45" s="108"/>
      <c r="AS45" s="108"/>
      <c r="AT45" s="108"/>
      <c r="AU45" s="108"/>
      <c r="AV45" s="109"/>
      <c r="AW45" s="109"/>
      <c r="AX45" s="109"/>
      <c r="AY45" s="108"/>
      <c r="AZ45" s="107"/>
      <c r="BA45" s="107"/>
      <c r="BB45" s="107"/>
      <c r="BC45" s="108"/>
      <c r="BD45" s="108"/>
    </row>
    <row r="46" spans="1:56" x14ac:dyDescent="0.2">
      <c r="A46" s="107"/>
      <c r="B46" s="107"/>
      <c r="C46" s="107"/>
      <c r="D46" s="107"/>
      <c r="E46" s="108"/>
      <c r="F46" s="107"/>
      <c r="G46" s="107"/>
      <c r="H46" s="107"/>
      <c r="I46" s="107"/>
      <c r="J46" s="107"/>
      <c r="K46" s="107"/>
      <c r="L46" s="109"/>
      <c r="M46" s="109"/>
      <c r="N46" s="109"/>
      <c r="O46" s="109"/>
      <c r="P46" s="109"/>
      <c r="Q46" s="109"/>
      <c r="R46" s="109"/>
      <c r="S46" s="109"/>
      <c r="T46" s="109"/>
      <c r="U46" s="109"/>
      <c r="V46" s="108"/>
      <c r="W46" s="108"/>
      <c r="X46" s="108"/>
      <c r="Y46" s="108"/>
      <c r="Z46" s="108"/>
      <c r="AA46" s="108"/>
      <c r="AB46" s="108"/>
      <c r="AC46" s="108"/>
      <c r="AD46" s="108"/>
      <c r="AE46" s="108"/>
      <c r="AF46" s="108"/>
      <c r="AG46" s="108"/>
      <c r="AH46" s="108"/>
      <c r="AI46" s="108"/>
      <c r="AJ46" s="108"/>
      <c r="AK46" s="108"/>
      <c r="AL46" s="108"/>
      <c r="AM46" s="108"/>
      <c r="AN46" s="108"/>
      <c r="AO46" s="108"/>
      <c r="AP46" s="108"/>
      <c r="AQ46" s="108"/>
      <c r="AR46" s="108"/>
      <c r="AS46" s="108"/>
      <c r="AT46" s="108"/>
      <c r="AU46" s="108"/>
      <c r="AV46" s="109"/>
      <c r="AW46" s="109"/>
      <c r="AX46" s="109"/>
      <c r="AY46" s="108"/>
      <c r="AZ46" s="107"/>
      <c r="BA46" s="107"/>
      <c r="BB46" s="107"/>
      <c r="BC46" s="108"/>
      <c r="BD46" s="108"/>
    </row>
    <row r="47" spans="1:56" x14ac:dyDescent="0.2">
      <c r="A47" s="107"/>
      <c r="B47" s="107"/>
      <c r="C47" s="107"/>
      <c r="D47" s="107"/>
      <c r="E47" s="108"/>
      <c r="F47" s="107"/>
      <c r="G47" s="107"/>
      <c r="H47" s="107"/>
      <c r="I47" s="107"/>
      <c r="J47" s="107"/>
      <c r="K47" s="107"/>
      <c r="L47" s="109"/>
      <c r="M47" s="109"/>
      <c r="N47" s="109"/>
      <c r="O47" s="109"/>
      <c r="P47" s="109"/>
      <c r="Q47" s="109"/>
      <c r="R47" s="109"/>
      <c r="S47" s="109"/>
      <c r="T47" s="109"/>
      <c r="U47" s="109"/>
      <c r="V47" s="108"/>
      <c r="W47" s="108"/>
      <c r="X47" s="108"/>
      <c r="Y47" s="108"/>
      <c r="Z47" s="108"/>
      <c r="AA47" s="108"/>
      <c r="AB47" s="108"/>
      <c r="AC47" s="108"/>
      <c r="AD47" s="108"/>
      <c r="AE47" s="108"/>
      <c r="AF47" s="108"/>
      <c r="AG47" s="108"/>
      <c r="AH47" s="108"/>
      <c r="AI47" s="108"/>
      <c r="AJ47" s="108"/>
      <c r="AK47" s="108"/>
      <c r="AL47" s="108"/>
      <c r="AM47" s="108"/>
      <c r="AN47" s="108"/>
      <c r="AO47" s="108"/>
      <c r="AP47" s="108"/>
      <c r="AQ47" s="108"/>
      <c r="AR47" s="108"/>
      <c r="AS47" s="108"/>
      <c r="AT47" s="108"/>
      <c r="AU47" s="108"/>
      <c r="AV47" s="109"/>
      <c r="AW47" s="109"/>
      <c r="AX47" s="109"/>
      <c r="AY47" s="108"/>
      <c r="AZ47" s="107"/>
      <c r="BA47" s="107"/>
      <c r="BB47" s="107"/>
      <c r="BC47" s="108"/>
      <c r="BD47" s="108"/>
    </row>
    <row r="48" spans="1:56" x14ac:dyDescent="0.2">
      <c r="A48" s="107"/>
      <c r="B48" s="107"/>
      <c r="C48" s="107"/>
      <c r="D48" s="107"/>
      <c r="E48" s="108"/>
      <c r="F48" s="107"/>
      <c r="G48" s="107"/>
      <c r="H48" s="107"/>
      <c r="I48" s="107"/>
      <c r="J48" s="107"/>
      <c r="K48" s="107"/>
      <c r="L48" s="109"/>
      <c r="M48" s="109"/>
      <c r="N48" s="109"/>
      <c r="O48" s="109"/>
      <c r="P48" s="109"/>
      <c r="Q48" s="109"/>
      <c r="R48" s="109"/>
      <c r="S48" s="109"/>
      <c r="T48" s="109"/>
      <c r="U48" s="109"/>
      <c r="V48" s="108"/>
      <c r="W48" s="108"/>
      <c r="X48" s="108"/>
      <c r="Y48" s="108"/>
      <c r="Z48" s="108"/>
      <c r="AA48" s="108"/>
      <c r="AB48" s="108"/>
      <c r="AC48" s="108"/>
      <c r="AD48" s="108"/>
      <c r="AE48" s="108"/>
      <c r="AF48" s="108"/>
      <c r="AG48" s="108"/>
      <c r="AH48" s="108"/>
      <c r="AI48" s="108"/>
      <c r="AJ48" s="108"/>
      <c r="AK48" s="108"/>
      <c r="AL48" s="108"/>
      <c r="AM48" s="108"/>
      <c r="AN48" s="108"/>
      <c r="AO48" s="108"/>
      <c r="AP48" s="108"/>
      <c r="AQ48" s="108"/>
      <c r="AR48" s="108"/>
      <c r="AS48" s="108"/>
      <c r="AT48" s="108"/>
      <c r="AU48" s="108"/>
      <c r="AV48" s="109"/>
      <c r="AW48" s="109"/>
      <c r="AX48" s="109"/>
      <c r="AY48" s="108"/>
      <c r="AZ48" s="107"/>
      <c r="BA48" s="107"/>
      <c r="BB48" s="107"/>
      <c r="BC48" s="108"/>
      <c r="BD48" s="108"/>
    </row>
    <row r="49" spans="1:56" x14ac:dyDescent="0.2">
      <c r="A49" s="107"/>
      <c r="B49" s="107"/>
      <c r="C49" s="107"/>
      <c r="D49" s="107"/>
      <c r="E49" s="108"/>
      <c r="F49" s="107"/>
      <c r="G49" s="107"/>
      <c r="H49" s="107"/>
      <c r="I49" s="107"/>
      <c r="J49" s="107"/>
      <c r="K49" s="107"/>
      <c r="L49" s="109"/>
      <c r="M49" s="109"/>
      <c r="N49" s="109"/>
      <c r="O49" s="109"/>
      <c r="P49" s="109"/>
      <c r="Q49" s="109"/>
      <c r="R49" s="109"/>
      <c r="S49" s="109"/>
      <c r="T49" s="109"/>
      <c r="U49" s="109"/>
      <c r="V49" s="108"/>
      <c r="W49" s="108"/>
      <c r="X49" s="108"/>
      <c r="Y49" s="108"/>
      <c r="Z49" s="108"/>
      <c r="AA49" s="108"/>
      <c r="AB49" s="108"/>
      <c r="AC49" s="108"/>
      <c r="AD49" s="108"/>
      <c r="AE49" s="108"/>
      <c r="AF49" s="108"/>
      <c r="AG49" s="108"/>
      <c r="AH49" s="108"/>
      <c r="AI49" s="108"/>
      <c r="AJ49" s="108"/>
      <c r="AK49" s="108"/>
      <c r="AL49" s="108"/>
      <c r="AM49" s="108"/>
      <c r="AN49" s="108"/>
      <c r="AO49" s="108"/>
      <c r="AP49" s="108"/>
      <c r="AQ49" s="108"/>
      <c r="AR49" s="108"/>
      <c r="AS49" s="108"/>
      <c r="AT49" s="108"/>
      <c r="AU49" s="108"/>
      <c r="AV49" s="109"/>
      <c r="AW49" s="109"/>
      <c r="AX49" s="109"/>
      <c r="AY49" s="108"/>
      <c r="AZ49" s="107"/>
      <c r="BA49" s="107"/>
      <c r="BB49" s="107"/>
      <c r="BC49" s="108"/>
      <c r="BD49" s="108"/>
    </row>
    <row r="50" spans="1:56" x14ac:dyDescent="0.2">
      <c r="A50" s="107"/>
      <c r="B50" s="107"/>
      <c r="C50" s="107"/>
      <c r="D50" s="107"/>
      <c r="E50" s="108"/>
      <c r="F50" s="107"/>
      <c r="G50" s="107"/>
      <c r="H50" s="107"/>
      <c r="I50" s="107"/>
      <c r="J50" s="107"/>
      <c r="K50" s="107"/>
      <c r="L50" s="109"/>
      <c r="M50" s="109"/>
      <c r="N50" s="109"/>
      <c r="O50" s="109"/>
      <c r="P50" s="109"/>
      <c r="Q50" s="109"/>
      <c r="R50" s="109"/>
      <c r="S50" s="109"/>
      <c r="T50" s="109"/>
      <c r="U50" s="109"/>
      <c r="V50" s="108"/>
      <c r="W50" s="108"/>
      <c r="X50" s="108"/>
      <c r="Y50" s="108"/>
      <c r="Z50" s="108"/>
      <c r="AA50" s="108"/>
      <c r="AB50" s="108"/>
      <c r="AC50" s="108"/>
      <c r="AD50" s="108"/>
      <c r="AE50" s="108"/>
      <c r="AF50" s="108"/>
      <c r="AG50" s="108"/>
      <c r="AH50" s="108"/>
      <c r="AI50" s="108"/>
      <c r="AJ50" s="108"/>
      <c r="AK50" s="108"/>
      <c r="AL50" s="108"/>
      <c r="AM50" s="108"/>
      <c r="AN50" s="108"/>
      <c r="AO50" s="108"/>
      <c r="AP50" s="108"/>
      <c r="AQ50" s="108"/>
      <c r="AR50" s="108"/>
      <c r="AS50" s="108"/>
      <c r="AT50" s="108"/>
      <c r="AU50" s="108"/>
      <c r="AV50" s="109"/>
      <c r="AW50" s="109"/>
      <c r="AX50" s="109"/>
      <c r="AY50" s="108"/>
      <c r="AZ50" s="107"/>
      <c r="BA50" s="107"/>
      <c r="BB50" s="107"/>
      <c r="BC50" s="108"/>
      <c r="BD50" s="108"/>
    </row>
    <row r="51" spans="1:56" x14ac:dyDescent="0.2">
      <c r="A51" s="107"/>
      <c r="B51" s="107"/>
      <c r="C51" s="107"/>
      <c r="D51" s="107"/>
      <c r="E51" s="108"/>
      <c r="F51" s="107"/>
      <c r="G51" s="107"/>
      <c r="H51" s="107"/>
      <c r="I51" s="107"/>
      <c r="J51" s="107"/>
      <c r="K51" s="107"/>
      <c r="L51" s="109"/>
      <c r="M51" s="109"/>
      <c r="N51" s="109"/>
      <c r="O51" s="109"/>
      <c r="P51" s="109"/>
      <c r="Q51" s="109"/>
      <c r="R51" s="109"/>
      <c r="S51" s="109"/>
      <c r="T51" s="109"/>
      <c r="U51" s="109"/>
      <c r="V51" s="108"/>
      <c r="W51" s="108"/>
      <c r="X51" s="108"/>
      <c r="Y51" s="108"/>
      <c r="Z51" s="108"/>
      <c r="AA51" s="108"/>
      <c r="AB51" s="108"/>
      <c r="AC51" s="108"/>
      <c r="AD51" s="108"/>
      <c r="AE51" s="108"/>
      <c r="AF51" s="108"/>
      <c r="AG51" s="108"/>
      <c r="AH51" s="108"/>
      <c r="AI51" s="108"/>
      <c r="AJ51" s="108"/>
      <c r="AK51" s="108"/>
      <c r="AL51" s="108"/>
      <c r="AM51" s="108"/>
      <c r="AN51" s="108"/>
      <c r="AO51" s="108"/>
      <c r="AP51" s="108"/>
      <c r="AQ51" s="108"/>
      <c r="AR51" s="108"/>
      <c r="AS51" s="108"/>
      <c r="AT51" s="108"/>
      <c r="AU51" s="108"/>
      <c r="AV51" s="109"/>
      <c r="AW51" s="109"/>
      <c r="AX51" s="109"/>
      <c r="AY51" s="108"/>
      <c r="AZ51" s="107"/>
      <c r="BA51" s="107"/>
      <c r="BB51" s="107"/>
      <c r="BC51" s="108"/>
      <c r="BD51" s="108"/>
    </row>
    <row r="52" spans="1:56" x14ac:dyDescent="0.2">
      <c r="A52" s="107"/>
      <c r="B52" s="107"/>
      <c r="C52" s="107"/>
      <c r="D52" s="107"/>
      <c r="E52" s="108"/>
      <c r="F52" s="107"/>
      <c r="G52" s="107"/>
      <c r="H52" s="107"/>
      <c r="I52" s="107"/>
      <c r="J52" s="107"/>
      <c r="K52" s="107"/>
      <c r="L52" s="109"/>
      <c r="M52" s="109"/>
      <c r="N52" s="109"/>
      <c r="O52" s="109"/>
      <c r="P52" s="109"/>
      <c r="Q52" s="109"/>
      <c r="R52" s="109"/>
      <c r="S52" s="109"/>
      <c r="T52" s="109"/>
      <c r="U52" s="109"/>
      <c r="V52" s="108"/>
      <c r="W52" s="108"/>
      <c r="X52" s="108"/>
      <c r="Y52" s="108"/>
      <c r="Z52" s="108"/>
      <c r="AA52" s="108"/>
      <c r="AB52" s="108"/>
      <c r="AC52" s="108"/>
      <c r="AD52" s="108"/>
      <c r="AE52" s="108"/>
      <c r="AF52" s="108"/>
      <c r="AG52" s="108"/>
      <c r="AH52" s="108"/>
      <c r="AI52" s="108"/>
      <c r="AJ52" s="108"/>
      <c r="AK52" s="108"/>
      <c r="AL52" s="108"/>
      <c r="AM52" s="108"/>
      <c r="AN52" s="108"/>
      <c r="AO52" s="108"/>
      <c r="AP52" s="108"/>
      <c r="AQ52" s="108"/>
      <c r="AR52" s="108"/>
      <c r="AS52" s="108"/>
      <c r="AT52" s="108"/>
      <c r="AU52" s="108"/>
      <c r="AV52" s="109"/>
      <c r="AW52" s="109"/>
      <c r="AX52" s="109"/>
      <c r="AY52" s="108"/>
      <c r="AZ52" s="107"/>
      <c r="BA52" s="107"/>
      <c r="BB52" s="107"/>
      <c r="BC52" s="108"/>
      <c r="BD52" s="108"/>
    </row>
    <row r="53" spans="1:56" x14ac:dyDescent="0.2">
      <c r="A53" s="107"/>
      <c r="B53" s="107"/>
      <c r="C53" s="107"/>
      <c r="D53" s="107"/>
      <c r="E53" s="108"/>
      <c r="F53" s="107"/>
      <c r="G53" s="107"/>
      <c r="H53" s="107"/>
      <c r="I53" s="107"/>
      <c r="J53" s="107"/>
      <c r="K53" s="107"/>
      <c r="L53" s="109"/>
      <c r="M53" s="109"/>
      <c r="N53" s="109"/>
      <c r="O53" s="109"/>
      <c r="P53" s="109"/>
      <c r="Q53" s="109"/>
      <c r="R53" s="109"/>
      <c r="S53" s="109"/>
      <c r="T53" s="109"/>
      <c r="U53" s="109"/>
      <c r="V53" s="108"/>
      <c r="W53" s="108"/>
      <c r="X53" s="108"/>
      <c r="Y53" s="108"/>
      <c r="Z53" s="108"/>
      <c r="AA53" s="108"/>
      <c r="AB53" s="108"/>
      <c r="AC53" s="108"/>
      <c r="AD53" s="108"/>
      <c r="AE53" s="108"/>
      <c r="AF53" s="108"/>
      <c r="AG53" s="108"/>
      <c r="AH53" s="108"/>
      <c r="AI53" s="108"/>
      <c r="AJ53" s="108"/>
      <c r="AK53" s="108"/>
      <c r="AL53" s="108"/>
      <c r="AM53" s="108"/>
      <c r="AN53" s="108"/>
      <c r="AO53" s="108"/>
      <c r="AP53" s="108"/>
      <c r="AQ53" s="108"/>
      <c r="AR53" s="108"/>
      <c r="AS53" s="108"/>
      <c r="AT53" s="108"/>
      <c r="AU53" s="108"/>
      <c r="AV53" s="109"/>
      <c r="AW53" s="109"/>
      <c r="AX53" s="109"/>
      <c r="AY53" s="108"/>
      <c r="AZ53" s="107"/>
      <c r="BA53" s="107"/>
      <c r="BB53" s="107"/>
      <c r="BC53" s="108"/>
      <c r="BD53" s="108"/>
    </row>
    <row r="54" spans="1:56" x14ac:dyDescent="0.2">
      <c r="A54" s="107"/>
      <c r="B54" s="107"/>
      <c r="C54" s="107"/>
      <c r="D54" s="107"/>
      <c r="E54" s="108"/>
      <c r="F54" s="107"/>
      <c r="G54" s="107"/>
      <c r="H54" s="107"/>
      <c r="I54" s="107"/>
      <c r="J54" s="107"/>
      <c r="K54" s="107"/>
      <c r="L54" s="109"/>
      <c r="M54" s="109"/>
      <c r="N54" s="109"/>
      <c r="O54" s="109"/>
      <c r="P54" s="109"/>
      <c r="Q54" s="109"/>
      <c r="R54" s="109"/>
      <c r="S54" s="109"/>
      <c r="T54" s="109"/>
      <c r="U54" s="109"/>
      <c r="V54" s="108"/>
      <c r="W54" s="108"/>
      <c r="X54" s="108"/>
      <c r="Y54" s="108"/>
      <c r="Z54" s="108"/>
      <c r="AA54" s="108"/>
      <c r="AB54" s="108"/>
      <c r="AC54" s="108"/>
      <c r="AD54" s="108"/>
      <c r="AE54" s="108"/>
      <c r="AF54" s="108"/>
      <c r="AG54" s="108"/>
      <c r="AH54" s="108"/>
      <c r="AI54" s="108"/>
      <c r="AJ54" s="108"/>
      <c r="AK54" s="108"/>
      <c r="AL54" s="108"/>
      <c r="AM54" s="108"/>
      <c r="AN54" s="108"/>
      <c r="AO54" s="108"/>
      <c r="AP54" s="108"/>
      <c r="AQ54" s="108"/>
      <c r="AR54" s="108"/>
      <c r="AS54" s="108"/>
      <c r="AT54" s="108"/>
      <c r="AU54" s="108"/>
      <c r="AV54" s="109"/>
      <c r="AW54" s="109"/>
      <c r="AX54" s="109"/>
      <c r="AY54" s="108"/>
      <c r="AZ54" s="107"/>
      <c r="BA54" s="107"/>
      <c r="BB54" s="107"/>
      <c r="BC54" s="108"/>
      <c r="BD54" s="108"/>
    </row>
    <row r="55" spans="1:56" x14ac:dyDescent="0.2">
      <c r="A55" s="107"/>
      <c r="B55" s="107"/>
      <c r="C55" s="107"/>
      <c r="D55" s="107"/>
      <c r="E55" s="108"/>
      <c r="F55" s="107"/>
      <c r="G55" s="107"/>
      <c r="H55" s="107"/>
      <c r="I55" s="107"/>
      <c r="J55" s="107"/>
      <c r="K55" s="107"/>
      <c r="L55" s="109"/>
      <c r="M55" s="109"/>
      <c r="N55" s="109"/>
      <c r="O55" s="109"/>
      <c r="P55" s="109"/>
      <c r="Q55" s="109"/>
      <c r="R55" s="109"/>
      <c r="S55" s="109"/>
      <c r="T55" s="109"/>
      <c r="U55" s="109"/>
      <c r="V55" s="108"/>
      <c r="W55" s="108"/>
      <c r="X55" s="108"/>
      <c r="Y55" s="108"/>
      <c r="Z55" s="108"/>
      <c r="AA55" s="108"/>
      <c r="AB55" s="108"/>
      <c r="AC55" s="108"/>
      <c r="AD55" s="108"/>
      <c r="AE55" s="108"/>
      <c r="AF55" s="108"/>
      <c r="AG55" s="108"/>
      <c r="AH55" s="108"/>
      <c r="AI55" s="108"/>
      <c r="AJ55" s="108"/>
      <c r="AK55" s="108"/>
      <c r="AL55" s="108"/>
      <c r="AM55" s="108"/>
      <c r="AN55" s="108"/>
      <c r="AO55" s="108"/>
      <c r="AP55" s="108"/>
      <c r="AQ55" s="108"/>
      <c r="AR55" s="108"/>
      <c r="AS55" s="108"/>
      <c r="AT55" s="108"/>
      <c r="AU55" s="108"/>
      <c r="AV55" s="109"/>
      <c r="AW55" s="109"/>
      <c r="AX55" s="109"/>
      <c r="AY55" s="108"/>
      <c r="AZ55" s="107"/>
      <c r="BA55" s="107"/>
      <c r="BB55" s="107"/>
      <c r="BC55" s="108"/>
      <c r="BD55" s="108"/>
    </row>
    <row r="56" spans="1:56" x14ac:dyDescent="0.2">
      <c r="A56" s="107"/>
      <c r="B56" s="107"/>
      <c r="C56" s="107"/>
      <c r="D56" s="107"/>
      <c r="E56" s="108"/>
      <c r="F56" s="107"/>
      <c r="G56" s="107"/>
      <c r="H56" s="107"/>
      <c r="I56" s="107"/>
      <c r="J56" s="107"/>
      <c r="K56" s="107"/>
      <c r="L56" s="109"/>
      <c r="M56" s="109"/>
      <c r="N56" s="109"/>
      <c r="O56" s="109"/>
      <c r="P56" s="109"/>
      <c r="Q56" s="109"/>
      <c r="R56" s="109"/>
      <c r="S56" s="109"/>
      <c r="T56" s="109"/>
      <c r="U56" s="109"/>
      <c r="V56" s="108"/>
      <c r="W56" s="108"/>
      <c r="X56" s="108"/>
      <c r="Y56" s="108"/>
      <c r="Z56" s="108"/>
      <c r="AA56" s="108"/>
      <c r="AB56" s="108"/>
      <c r="AC56" s="108"/>
      <c r="AD56" s="108"/>
      <c r="AE56" s="108"/>
      <c r="AF56" s="108"/>
      <c r="AG56" s="108"/>
      <c r="AH56" s="108"/>
      <c r="AI56" s="108"/>
      <c r="AJ56" s="108"/>
      <c r="AK56" s="108"/>
      <c r="AL56" s="108"/>
      <c r="AM56" s="108"/>
      <c r="AN56" s="108"/>
      <c r="AO56" s="108"/>
      <c r="AP56" s="108"/>
      <c r="AQ56" s="108"/>
      <c r="AR56" s="108"/>
      <c r="AS56" s="108"/>
      <c r="AT56" s="108"/>
      <c r="AU56" s="108"/>
      <c r="AV56" s="109"/>
      <c r="AW56" s="109"/>
      <c r="AX56" s="109"/>
      <c r="AY56" s="108"/>
      <c r="AZ56" s="107"/>
      <c r="BA56" s="107"/>
      <c r="BB56" s="107"/>
      <c r="BC56" s="108"/>
      <c r="BD56" s="108"/>
    </row>
    <row r="57" spans="1:56" x14ac:dyDescent="0.2">
      <c r="A57" s="107"/>
      <c r="B57" s="107"/>
      <c r="C57" s="107"/>
      <c r="D57" s="107"/>
      <c r="E57" s="108"/>
      <c r="F57" s="107"/>
      <c r="G57" s="107"/>
      <c r="H57" s="107"/>
      <c r="I57" s="107"/>
      <c r="J57" s="107"/>
      <c r="K57" s="107"/>
      <c r="L57" s="109"/>
      <c r="M57" s="109"/>
      <c r="N57" s="109"/>
      <c r="O57" s="109"/>
      <c r="P57" s="109"/>
      <c r="Q57" s="109"/>
      <c r="R57" s="109"/>
      <c r="S57" s="109"/>
      <c r="T57" s="109"/>
      <c r="U57" s="109"/>
      <c r="V57" s="108"/>
      <c r="W57" s="108"/>
      <c r="X57" s="108"/>
      <c r="Y57" s="108"/>
      <c r="Z57" s="108"/>
      <c r="AA57" s="108"/>
      <c r="AB57" s="108"/>
      <c r="AC57" s="108"/>
      <c r="AD57" s="108"/>
      <c r="AE57" s="108"/>
      <c r="AF57" s="108"/>
      <c r="AG57" s="108"/>
      <c r="AH57" s="108"/>
      <c r="AI57" s="108"/>
      <c r="AJ57" s="108"/>
      <c r="AK57" s="108"/>
      <c r="AL57" s="108"/>
      <c r="AM57" s="108"/>
      <c r="AN57" s="108"/>
      <c r="AO57" s="108"/>
      <c r="AP57" s="108"/>
      <c r="AQ57" s="108"/>
      <c r="AR57" s="108"/>
      <c r="AS57" s="108"/>
      <c r="AT57" s="108"/>
      <c r="AU57" s="108"/>
      <c r="AV57" s="109"/>
      <c r="AW57" s="109"/>
      <c r="AX57" s="109"/>
      <c r="AY57" s="108"/>
      <c r="AZ57" s="107"/>
      <c r="BA57" s="107"/>
      <c r="BB57" s="107"/>
      <c r="BC57" s="108"/>
      <c r="BD57" s="108"/>
    </row>
    <row r="58" spans="1:56" x14ac:dyDescent="0.2">
      <c r="A58" s="107"/>
      <c r="B58" s="107"/>
      <c r="C58" s="107"/>
      <c r="D58" s="107"/>
      <c r="E58" s="108"/>
      <c r="F58" s="107"/>
      <c r="G58" s="107"/>
      <c r="H58" s="107"/>
      <c r="I58" s="107"/>
      <c r="J58" s="107"/>
      <c r="K58" s="107"/>
      <c r="L58" s="109"/>
      <c r="M58" s="109"/>
      <c r="N58" s="109"/>
      <c r="O58" s="109"/>
      <c r="P58" s="109"/>
      <c r="Q58" s="109"/>
      <c r="R58" s="109"/>
      <c r="S58" s="109"/>
      <c r="T58" s="109"/>
      <c r="U58" s="109"/>
      <c r="V58" s="108"/>
      <c r="W58" s="108"/>
      <c r="X58" s="108"/>
      <c r="Y58" s="108"/>
      <c r="Z58" s="108"/>
      <c r="AA58" s="108"/>
      <c r="AB58" s="108"/>
      <c r="AC58" s="108"/>
      <c r="AD58" s="108"/>
      <c r="AE58" s="108"/>
      <c r="AF58" s="108"/>
      <c r="AG58" s="108"/>
      <c r="AH58" s="108"/>
      <c r="AI58" s="108"/>
      <c r="AJ58" s="108"/>
      <c r="AK58" s="108"/>
      <c r="AL58" s="108"/>
      <c r="AM58" s="108"/>
      <c r="AN58" s="108"/>
      <c r="AO58" s="108"/>
      <c r="AP58" s="108"/>
      <c r="AQ58" s="108"/>
      <c r="AR58" s="108"/>
      <c r="AS58" s="108"/>
      <c r="AT58" s="108"/>
      <c r="AU58" s="108"/>
      <c r="AV58" s="109"/>
      <c r="AW58" s="109"/>
      <c r="AX58" s="109"/>
      <c r="AY58" s="108"/>
      <c r="AZ58" s="107"/>
      <c r="BA58" s="107"/>
      <c r="BB58" s="107"/>
      <c r="BC58" s="108"/>
      <c r="BD58" s="108"/>
    </row>
    <row r="59" spans="1:56" x14ac:dyDescent="0.2">
      <c r="A59" s="107"/>
      <c r="B59" s="107"/>
      <c r="C59" s="107"/>
      <c r="D59" s="107"/>
      <c r="E59" s="108"/>
      <c r="F59" s="107"/>
      <c r="G59" s="107"/>
      <c r="H59" s="107"/>
      <c r="I59" s="107"/>
      <c r="J59" s="107"/>
      <c r="K59" s="107"/>
      <c r="L59" s="109"/>
      <c r="M59" s="109"/>
      <c r="N59" s="109"/>
      <c r="O59" s="109"/>
      <c r="P59" s="109"/>
      <c r="Q59" s="109"/>
      <c r="R59" s="109"/>
      <c r="S59" s="109"/>
      <c r="T59" s="109"/>
      <c r="U59" s="109"/>
      <c r="V59" s="108"/>
      <c r="W59" s="108"/>
      <c r="X59" s="108"/>
      <c r="Y59" s="108"/>
      <c r="Z59" s="108"/>
      <c r="AA59" s="108"/>
      <c r="AB59" s="108"/>
      <c r="AC59" s="108"/>
      <c r="AD59" s="108"/>
      <c r="AE59" s="108"/>
      <c r="AF59" s="108"/>
      <c r="AG59" s="108"/>
      <c r="AH59" s="108"/>
      <c r="AI59" s="108"/>
      <c r="AJ59" s="108"/>
      <c r="AK59" s="108"/>
      <c r="AL59" s="108"/>
      <c r="AM59" s="108"/>
      <c r="AN59" s="108"/>
      <c r="AO59" s="108"/>
      <c r="AP59" s="108"/>
      <c r="AQ59" s="108"/>
      <c r="AR59" s="108"/>
      <c r="AS59" s="108"/>
      <c r="AT59" s="108"/>
      <c r="AU59" s="108"/>
      <c r="AV59" s="109"/>
      <c r="AW59" s="109"/>
      <c r="AX59" s="109"/>
      <c r="AY59" s="108"/>
      <c r="AZ59" s="107"/>
      <c r="BA59" s="107"/>
      <c r="BB59" s="107"/>
      <c r="BC59" s="108"/>
      <c r="BD59" s="108"/>
    </row>
    <row r="60" spans="1:56" x14ac:dyDescent="0.2">
      <c r="A60" s="107"/>
      <c r="B60" s="107"/>
      <c r="C60" s="107"/>
      <c r="D60" s="107"/>
      <c r="E60" s="108"/>
      <c r="F60" s="107"/>
      <c r="G60" s="107"/>
      <c r="H60" s="107"/>
      <c r="I60" s="107"/>
      <c r="J60" s="107"/>
      <c r="K60" s="107"/>
      <c r="L60" s="109"/>
      <c r="M60" s="109"/>
      <c r="N60" s="109"/>
      <c r="O60" s="109"/>
      <c r="P60" s="109"/>
      <c r="Q60" s="109"/>
      <c r="R60" s="109"/>
      <c r="S60" s="109"/>
      <c r="T60" s="109"/>
      <c r="U60" s="109"/>
      <c r="V60" s="108"/>
      <c r="W60" s="108"/>
      <c r="X60" s="108"/>
      <c r="Y60" s="108"/>
      <c r="Z60" s="108"/>
      <c r="AA60" s="108"/>
      <c r="AB60" s="108"/>
      <c r="AC60" s="108"/>
      <c r="AD60" s="108"/>
      <c r="AE60" s="108"/>
      <c r="AF60" s="108"/>
      <c r="AG60" s="108"/>
      <c r="AH60" s="108"/>
      <c r="AI60" s="108"/>
      <c r="AJ60" s="108"/>
      <c r="AK60" s="108"/>
      <c r="AL60" s="108"/>
      <c r="AM60" s="108"/>
      <c r="AN60" s="108"/>
      <c r="AO60" s="108"/>
      <c r="AP60" s="108"/>
      <c r="AQ60" s="108"/>
      <c r="AR60" s="108"/>
      <c r="AS60" s="108"/>
      <c r="AT60" s="108"/>
      <c r="AU60" s="108"/>
      <c r="AV60" s="109"/>
      <c r="AW60" s="109"/>
      <c r="AX60" s="109"/>
      <c r="AY60" s="108"/>
      <c r="AZ60" s="107"/>
      <c r="BA60" s="107"/>
      <c r="BB60" s="107"/>
      <c r="BC60" s="108"/>
      <c r="BD60" s="108"/>
    </row>
    <row r="61" spans="1:56" x14ac:dyDescent="0.2">
      <c r="A61" s="107"/>
      <c r="B61" s="107"/>
      <c r="C61" s="107"/>
      <c r="D61" s="107"/>
      <c r="E61" s="108"/>
      <c r="F61" s="107"/>
      <c r="G61" s="107"/>
      <c r="H61" s="107"/>
      <c r="I61" s="107"/>
      <c r="J61" s="107"/>
      <c r="K61" s="107"/>
      <c r="L61" s="109"/>
      <c r="M61" s="109"/>
      <c r="N61" s="109"/>
      <c r="O61" s="109"/>
      <c r="P61" s="109"/>
      <c r="Q61" s="109"/>
      <c r="R61" s="109"/>
      <c r="S61" s="109"/>
      <c r="T61" s="109"/>
      <c r="U61" s="109"/>
      <c r="V61" s="108"/>
      <c r="W61" s="108"/>
      <c r="X61" s="108"/>
      <c r="Y61" s="108"/>
      <c r="Z61" s="108"/>
      <c r="AA61" s="108"/>
      <c r="AB61" s="108"/>
      <c r="AC61" s="108"/>
      <c r="AD61" s="108"/>
      <c r="AE61" s="108"/>
      <c r="AF61" s="108"/>
      <c r="AG61" s="108"/>
      <c r="AH61" s="108"/>
      <c r="AI61" s="108"/>
      <c r="AJ61" s="108"/>
      <c r="AK61" s="108"/>
      <c r="AL61" s="108"/>
      <c r="AM61" s="108"/>
      <c r="AN61" s="108"/>
      <c r="AO61" s="108"/>
      <c r="AP61" s="108"/>
      <c r="AQ61" s="108"/>
      <c r="AR61" s="108"/>
      <c r="AS61" s="108"/>
      <c r="AT61" s="108"/>
      <c r="AU61" s="108"/>
      <c r="AV61" s="109"/>
      <c r="AW61" s="109"/>
      <c r="AX61" s="109"/>
      <c r="AY61" s="108"/>
      <c r="AZ61" s="107"/>
      <c r="BA61" s="107"/>
      <c r="BB61" s="107"/>
      <c r="BC61" s="108"/>
      <c r="BD61" s="108"/>
    </row>
    <row r="62" spans="1:56" x14ac:dyDescent="0.2">
      <c r="A62" s="107"/>
      <c r="B62" s="107"/>
      <c r="C62" s="107"/>
      <c r="D62" s="107"/>
      <c r="E62" s="108"/>
      <c r="F62" s="107"/>
      <c r="G62" s="107"/>
      <c r="H62" s="107"/>
      <c r="I62" s="107"/>
      <c r="J62" s="107"/>
      <c r="K62" s="107"/>
      <c r="L62" s="109"/>
      <c r="M62" s="109"/>
      <c r="N62" s="109"/>
      <c r="O62" s="109"/>
      <c r="P62" s="109"/>
      <c r="Q62" s="109"/>
      <c r="R62" s="109"/>
      <c r="S62" s="109"/>
      <c r="T62" s="109"/>
      <c r="U62" s="109"/>
      <c r="V62" s="108"/>
      <c r="W62" s="108"/>
      <c r="X62" s="108"/>
      <c r="Y62" s="108"/>
      <c r="Z62" s="108"/>
      <c r="AA62" s="108"/>
      <c r="AB62" s="108"/>
      <c r="AC62" s="108"/>
      <c r="AD62" s="108"/>
      <c r="AE62" s="108"/>
      <c r="AF62" s="108"/>
      <c r="AG62" s="108"/>
      <c r="AH62" s="108"/>
      <c r="AI62" s="108"/>
      <c r="AJ62" s="108"/>
      <c r="AK62" s="108"/>
      <c r="AL62" s="108"/>
      <c r="AM62" s="108"/>
      <c r="AN62" s="108"/>
      <c r="AO62" s="108"/>
      <c r="AP62" s="108"/>
      <c r="AQ62" s="108"/>
      <c r="AR62" s="108"/>
      <c r="AS62" s="108"/>
      <c r="AT62" s="108"/>
      <c r="AU62" s="108"/>
      <c r="AV62" s="109"/>
      <c r="AW62" s="109"/>
      <c r="AX62" s="109"/>
      <c r="AY62" s="108"/>
      <c r="AZ62" s="107"/>
      <c r="BA62" s="107"/>
      <c r="BB62" s="107"/>
      <c r="BC62" s="108"/>
      <c r="BD62" s="108"/>
    </row>
    <row r="63" spans="1:56" x14ac:dyDescent="0.2">
      <c r="A63" s="107"/>
      <c r="B63" s="107"/>
      <c r="C63" s="107"/>
      <c r="D63" s="107"/>
      <c r="E63" s="108"/>
      <c r="F63" s="107"/>
      <c r="G63" s="107"/>
      <c r="H63" s="107"/>
      <c r="I63" s="107"/>
      <c r="J63" s="107"/>
      <c r="K63" s="107"/>
      <c r="L63" s="109"/>
      <c r="M63" s="109"/>
      <c r="N63" s="109"/>
      <c r="O63" s="109"/>
      <c r="P63" s="109"/>
      <c r="Q63" s="109"/>
      <c r="R63" s="109"/>
      <c r="S63" s="109"/>
      <c r="T63" s="109"/>
      <c r="U63" s="109"/>
      <c r="V63" s="108"/>
      <c r="W63" s="108"/>
      <c r="X63" s="108"/>
      <c r="Y63" s="108"/>
      <c r="Z63" s="108"/>
      <c r="AA63" s="108"/>
      <c r="AB63" s="108"/>
      <c r="AC63" s="108"/>
      <c r="AD63" s="108"/>
      <c r="AE63" s="108"/>
      <c r="AF63" s="108"/>
      <c r="AG63" s="108"/>
      <c r="AH63" s="108"/>
      <c r="AI63" s="108"/>
      <c r="AJ63" s="108"/>
      <c r="AK63" s="108"/>
      <c r="AL63" s="108"/>
      <c r="AM63" s="108"/>
      <c r="AN63" s="108"/>
      <c r="AO63" s="108"/>
      <c r="AP63" s="108"/>
      <c r="AQ63" s="108"/>
      <c r="AR63" s="108"/>
      <c r="AS63" s="108"/>
      <c r="AT63" s="108"/>
      <c r="AU63" s="108"/>
      <c r="AV63" s="109"/>
      <c r="AW63" s="109"/>
      <c r="AX63" s="109"/>
      <c r="AY63" s="108"/>
      <c r="AZ63" s="107"/>
      <c r="BA63" s="107"/>
      <c r="BB63" s="107"/>
      <c r="BC63" s="108"/>
      <c r="BD63" s="108"/>
    </row>
    <row r="64" spans="1:56" x14ac:dyDescent="0.2">
      <c r="A64" s="107"/>
      <c r="B64" s="107"/>
      <c r="C64" s="107"/>
      <c r="D64" s="107"/>
      <c r="E64" s="108"/>
      <c r="F64" s="107"/>
      <c r="G64" s="107"/>
      <c r="H64" s="107"/>
      <c r="I64" s="107"/>
      <c r="J64" s="107"/>
      <c r="K64" s="107"/>
      <c r="L64" s="109"/>
      <c r="M64" s="109"/>
      <c r="N64" s="109"/>
      <c r="O64" s="109"/>
      <c r="P64" s="109"/>
      <c r="Q64" s="109"/>
      <c r="R64" s="109"/>
      <c r="S64" s="109"/>
      <c r="T64" s="109"/>
      <c r="U64" s="109"/>
      <c r="V64" s="108"/>
      <c r="W64" s="108"/>
      <c r="X64" s="108"/>
      <c r="Y64" s="108"/>
      <c r="Z64" s="108"/>
      <c r="AA64" s="108"/>
      <c r="AB64" s="108"/>
      <c r="AC64" s="108"/>
      <c r="AD64" s="108"/>
      <c r="AE64" s="108"/>
      <c r="AF64" s="108"/>
      <c r="AG64" s="108"/>
      <c r="AH64" s="108"/>
      <c r="AI64" s="108"/>
      <c r="AJ64" s="108"/>
      <c r="AK64" s="108"/>
      <c r="AL64" s="108"/>
      <c r="AM64" s="108"/>
      <c r="AN64" s="108"/>
      <c r="AO64" s="108"/>
      <c r="AP64" s="108"/>
      <c r="AQ64" s="108"/>
      <c r="AR64" s="108"/>
      <c r="AS64" s="108"/>
      <c r="AT64" s="108"/>
      <c r="AU64" s="108"/>
      <c r="AV64" s="109"/>
      <c r="AW64" s="109"/>
      <c r="AX64" s="109"/>
      <c r="AY64" s="108"/>
      <c r="AZ64" s="107"/>
      <c r="BA64" s="107"/>
      <c r="BB64" s="107"/>
      <c r="BC64" s="108"/>
      <c r="BD64" s="108"/>
    </row>
    <row r="65" spans="1:56" x14ac:dyDescent="0.2">
      <c r="A65" s="107"/>
      <c r="B65" s="107"/>
      <c r="C65" s="107"/>
      <c r="D65" s="107"/>
      <c r="E65" s="108"/>
      <c r="F65" s="107"/>
      <c r="G65" s="107"/>
      <c r="H65" s="107"/>
      <c r="I65" s="107"/>
      <c r="J65" s="107"/>
      <c r="K65" s="107"/>
      <c r="L65" s="109"/>
      <c r="M65" s="109"/>
      <c r="N65" s="109"/>
      <c r="O65" s="109"/>
      <c r="P65" s="109"/>
      <c r="Q65" s="109"/>
      <c r="R65" s="109"/>
      <c r="S65" s="109"/>
      <c r="T65" s="109"/>
      <c r="U65" s="109"/>
      <c r="V65" s="108"/>
      <c r="W65" s="108"/>
      <c r="X65" s="108"/>
      <c r="Y65" s="108"/>
      <c r="Z65" s="108"/>
      <c r="AA65" s="108"/>
      <c r="AB65" s="108"/>
      <c r="AC65" s="108"/>
      <c r="AD65" s="108"/>
      <c r="AE65" s="108"/>
      <c r="AF65" s="108"/>
      <c r="AG65" s="108"/>
      <c r="AH65" s="108"/>
      <c r="AI65" s="108"/>
      <c r="AJ65" s="108"/>
      <c r="AK65" s="108"/>
      <c r="AL65" s="108"/>
      <c r="AM65" s="108"/>
      <c r="AN65" s="108"/>
      <c r="AO65" s="108"/>
      <c r="AP65" s="108"/>
      <c r="AQ65" s="108"/>
      <c r="AR65" s="108"/>
      <c r="AS65" s="108"/>
      <c r="AT65" s="108"/>
      <c r="AU65" s="108"/>
      <c r="AV65" s="109"/>
      <c r="AW65" s="109"/>
      <c r="AX65" s="109"/>
      <c r="AY65" s="108"/>
      <c r="AZ65" s="107"/>
      <c r="BA65" s="107"/>
      <c r="BB65" s="107"/>
      <c r="BC65" s="108"/>
      <c r="BD65" s="108"/>
    </row>
    <row r="66" spans="1:56" x14ac:dyDescent="0.2">
      <c r="A66" s="107"/>
      <c r="B66" s="107"/>
      <c r="C66" s="107"/>
      <c r="D66" s="107"/>
      <c r="E66" s="108"/>
      <c r="F66" s="107"/>
      <c r="G66" s="107"/>
      <c r="H66" s="107"/>
      <c r="I66" s="107"/>
      <c r="J66" s="107"/>
      <c r="K66" s="107"/>
      <c r="L66" s="109"/>
      <c r="M66" s="109"/>
      <c r="N66" s="109"/>
      <c r="O66" s="109"/>
      <c r="P66" s="109"/>
      <c r="Q66" s="109"/>
      <c r="R66" s="109"/>
      <c r="S66" s="109"/>
      <c r="T66" s="109"/>
      <c r="U66" s="109"/>
      <c r="V66" s="108"/>
      <c r="W66" s="108"/>
      <c r="X66" s="108"/>
      <c r="Y66" s="108"/>
      <c r="Z66" s="108"/>
      <c r="AA66" s="108"/>
      <c r="AB66" s="108"/>
      <c r="AC66" s="108"/>
      <c r="AD66" s="108"/>
      <c r="AE66" s="108"/>
      <c r="AF66" s="108"/>
      <c r="AG66" s="108"/>
      <c r="AH66" s="108"/>
      <c r="AI66" s="108"/>
      <c r="AJ66" s="108"/>
      <c r="AK66" s="108"/>
      <c r="AL66" s="108"/>
      <c r="AM66" s="108"/>
      <c r="AN66" s="108"/>
      <c r="AO66" s="108"/>
      <c r="AP66" s="108"/>
      <c r="AQ66" s="108"/>
      <c r="AR66" s="108"/>
      <c r="AS66" s="108"/>
      <c r="AT66" s="108"/>
      <c r="AU66" s="108"/>
      <c r="AV66" s="109"/>
      <c r="AW66" s="109"/>
      <c r="AX66" s="109"/>
      <c r="AY66" s="108"/>
      <c r="AZ66" s="107"/>
      <c r="BA66" s="107"/>
      <c r="BB66" s="107"/>
      <c r="BC66" s="108"/>
      <c r="BD66" s="108"/>
    </row>
    <row r="67" spans="1:56" x14ac:dyDescent="0.2">
      <c r="A67" s="107"/>
      <c r="B67" s="107"/>
      <c r="C67" s="107"/>
      <c r="D67" s="107"/>
      <c r="E67" s="108"/>
      <c r="F67" s="107"/>
      <c r="G67" s="107"/>
      <c r="H67" s="107"/>
      <c r="I67" s="107"/>
      <c r="J67" s="107"/>
      <c r="K67" s="107"/>
      <c r="L67" s="109"/>
      <c r="M67" s="109"/>
      <c r="N67" s="109"/>
      <c r="O67" s="109"/>
      <c r="P67" s="109"/>
      <c r="Q67" s="109"/>
      <c r="R67" s="109"/>
      <c r="S67" s="109"/>
      <c r="T67" s="109"/>
      <c r="U67" s="109"/>
      <c r="V67" s="108"/>
      <c r="W67" s="108"/>
      <c r="X67" s="108"/>
      <c r="Y67" s="108"/>
      <c r="Z67" s="108"/>
      <c r="AA67" s="108"/>
      <c r="AB67" s="108"/>
      <c r="AC67" s="108"/>
      <c r="AD67" s="108"/>
      <c r="AE67" s="108"/>
      <c r="AF67" s="108"/>
      <c r="AG67" s="108"/>
      <c r="AH67" s="108"/>
      <c r="AI67" s="108"/>
      <c r="AJ67" s="108"/>
      <c r="AK67" s="108"/>
      <c r="AL67" s="108"/>
      <c r="AM67" s="108"/>
      <c r="AN67" s="108"/>
      <c r="AO67" s="108"/>
      <c r="AP67" s="108"/>
      <c r="AQ67" s="108"/>
      <c r="AR67" s="108"/>
      <c r="AS67" s="108"/>
      <c r="AT67" s="108"/>
      <c r="AU67" s="108"/>
      <c r="AV67" s="109"/>
      <c r="AW67" s="109"/>
      <c r="AX67" s="109"/>
      <c r="AY67" s="108"/>
      <c r="AZ67" s="107"/>
      <c r="BA67" s="107"/>
      <c r="BB67" s="107"/>
      <c r="BC67" s="108"/>
      <c r="BD67" s="108"/>
    </row>
    <row r="68" spans="1:56" x14ac:dyDescent="0.2">
      <c r="A68" s="107"/>
      <c r="B68" s="107"/>
      <c r="C68" s="107"/>
      <c r="D68" s="107"/>
      <c r="E68" s="108"/>
      <c r="F68" s="107"/>
      <c r="G68" s="107"/>
      <c r="H68" s="107"/>
      <c r="I68" s="107"/>
      <c r="J68" s="107"/>
      <c r="K68" s="107"/>
      <c r="L68" s="109"/>
      <c r="M68" s="109"/>
      <c r="N68" s="109"/>
      <c r="O68" s="109"/>
      <c r="P68" s="109"/>
      <c r="Q68" s="109"/>
      <c r="R68" s="109"/>
      <c r="S68" s="109"/>
      <c r="T68" s="109"/>
      <c r="U68" s="109"/>
      <c r="V68" s="108"/>
      <c r="W68" s="108"/>
      <c r="X68" s="108"/>
      <c r="Y68" s="108"/>
      <c r="Z68" s="108"/>
      <c r="AA68" s="108"/>
      <c r="AB68" s="108"/>
      <c r="AC68" s="108"/>
      <c r="AD68" s="108"/>
      <c r="AE68" s="108"/>
      <c r="AF68" s="108"/>
      <c r="AG68" s="108"/>
      <c r="AH68" s="108"/>
      <c r="AI68" s="108"/>
      <c r="AJ68" s="108"/>
      <c r="AK68" s="108"/>
      <c r="AL68" s="108"/>
      <c r="AM68" s="108"/>
      <c r="AN68" s="108"/>
      <c r="AO68" s="108"/>
      <c r="AP68" s="108"/>
      <c r="AQ68" s="108"/>
      <c r="AR68" s="108"/>
      <c r="AS68" s="108"/>
      <c r="AT68" s="108"/>
      <c r="AU68" s="108"/>
      <c r="AV68" s="109"/>
      <c r="AW68" s="109"/>
      <c r="AX68" s="109"/>
      <c r="AY68" s="108"/>
      <c r="AZ68" s="107"/>
      <c r="BA68" s="107"/>
      <c r="BB68" s="107"/>
      <c r="BC68" s="108"/>
      <c r="BD68" s="108"/>
    </row>
    <row r="69" spans="1:56" x14ac:dyDescent="0.2">
      <c r="A69" s="107"/>
      <c r="B69" s="107"/>
      <c r="C69" s="107"/>
      <c r="D69" s="107"/>
      <c r="E69" s="108"/>
      <c r="F69" s="107"/>
      <c r="G69" s="107"/>
      <c r="H69" s="107"/>
      <c r="I69" s="107"/>
      <c r="J69" s="107"/>
      <c r="K69" s="107"/>
      <c r="L69" s="109"/>
      <c r="M69" s="109"/>
      <c r="N69" s="109"/>
      <c r="O69" s="109"/>
      <c r="P69" s="109"/>
      <c r="Q69" s="109"/>
      <c r="R69" s="109"/>
      <c r="S69" s="109"/>
      <c r="T69" s="109"/>
      <c r="U69" s="109"/>
      <c r="V69" s="108"/>
      <c r="W69" s="108"/>
      <c r="X69" s="108"/>
      <c r="Y69" s="108"/>
      <c r="Z69" s="108"/>
      <c r="AA69" s="108"/>
      <c r="AB69" s="108"/>
      <c r="AC69" s="108"/>
      <c r="AD69" s="108"/>
      <c r="AE69" s="108"/>
      <c r="AF69" s="108"/>
      <c r="AG69" s="108"/>
      <c r="AH69" s="108"/>
      <c r="AI69" s="108"/>
      <c r="AJ69" s="108"/>
      <c r="AK69" s="108"/>
      <c r="AL69" s="108"/>
      <c r="AM69" s="108"/>
      <c r="AN69" s="108"/>
      <c r="AO69" s="108"/>
      <c r="AP69" s="108"/>
      <c r="AQ69" s="108"/>
      <c r="AR69" s="108"/>
      <c r="AS69" s="108"/>
      <c r="AT69" s="108"/>
      <c r="AU69" s="108"/>
      <c r="AV69" s="109"/>
      <c r="AW69" s="109"/>
      <c r="AX69" s="109"/>
      <c r="AY69" s="108"/>
      <c r="AZ69" s="107"/>
      <c r="BA69" s="107"/>
      <c r="BB69" s="107"/>
      <c r="BC69" s="108"/>
      <c r="BD69" s="108"/>
    </row>
    <row r="70" spans="1:56" x14ac:dyDescent="0.2">
      <c r="A70" s="107"/>
      <c r="B70" s="107"/>
      <c r="C70" s="107"/>
      <c r="D70" s="107"/>
      <c r="E70" s="108"/>
      <c r="F70" s="107"/>
      <c r="G70" s="107"/>
      <c r="H70" s="107"/>
      <c r="I70" s="107"/>
      <c r="J70" s="107"/>
      <c r="K70" s="107"/>
      <c r="L70" s="109"/>
      <c r="M70" s="109"/>
      <c r="N70" s="109"/>
      <c r="O70" s="109"/>
      <c r="P70" s="109"/>
      <c r="Q70" s="109"/>
      <c r="R70" s="109"/>
      <c r="S70" s="109"/>
      <c r="T70" s="109"/>
      <c r="U70" s="109"/>
      <c r="V70" s="108"/>
      <c r="W70" s="108"/>
      <c r="X70" s="108"/>
      <c r="Y70" s="108"/>
      <c r="Z70" s="108"/>
      <c r="AA70" s="108"/>
      <c r="AB70" s="108"/>
      <c r="AC70" s="108"/>
      <c r="AD70" s="108"/>
      <c r="AE70" s="108"/>
      <c r="AF70" s="108"/>
      <c r="AG70" s="108"/>
      <c r="AH70" s="108"/>
      <c r="AI70" s="108"/>
      <c r="AJ70" s="108"/>
      <c r="AK70" s="108"/>
      <c r="AL70" s="108"/>
      <c r="AM70" s="108"/>
      <c r="AN70" s="108"/>
      <c r="AO70" s="108"/>
      <c r="AP70" s="108"/>
      <c r="AQ70" s="108"/>
      <c r="AR70" s="108"/>
      <c r="AS70" s="108"/>
      <c r="AT70" s="108"/>
      <c r="AU70" s="108"/>
      <c r="AV70" s="109"/>
      <c r="AW70" s="109"/>
      <c r="AX70" s="109"/>
      <c r="AY70" s="108"/>
      <c r="AZ70" s="107"/>
      <c r="BA70" s="107"/>
      <c r="BB70" s="107"/>
      <c r="BC70" s="108"/>
      <c r="BD70" s="108"/>
    </row>
    <row r="71" spans="1:56" x14ac:dyDescent="0.2">
      <c r="A71" s="107"/>
      <c r="B71" s="107"/>
      <c r="C71" s="107"/>
      <c r="D71" s="107"/>
      <c r="E71" s="108"/>
      <c r="F71" s="107"/>
      <c r="G71" s="107"/>
      <c r="H71" s="107"/>
      <c r="I71" s="107"/>
      <c r="J71" s="107"/>
      <c r="K71" s="107"/>
      <c r="L71" s="109"/>
      <c r="M71" s="109"/>
      <c r="N71" s="109"/>
      <c r="O71" s="109"/>
      <c r="P71" s="109"/>
      <c r="Q71" s="109"/>
      <c r="R71" s="109"/>
      <c r="S71" s="109"/>
      <c r="T71" s="109"/>
      <c r="U71" s="109"/>
      <c r="V71" s="108"/>
      <c r="W71" s="108"/>
      <c r="X71" s="108"/>
      <c r="Y71" s="108"/>
      <c r="Z71" s="108"/>
      <c r="AA71" s="108"/>
      <c r="AB71" s="108"/>
      <c r="AC71" s="108"/>
      <c r="AD71" s="108"/>
      <c r="AE71" s="108"/>
      <c r="AF71" s="108"/>
      <c r="AG71" s="108"/>
      <c r="AH71" s="108"/>
      <c r="AI71" s="108"/>
      <c r="AJ71" s="108"/>
      <c r="AK71" s="108"/>
      <c r="AL71" s="108"/>
      <c r="AM71" s="108"/>
      <c r="AN71" s="108"/>
      <c r="AO71" s="108"/>
      <c r="AP71" s="108"/>
      <c r="AQ71" s="108"/>
      <c r="AR71" s="108"/>
      <c r="AS71" s="108"/>
      <c r="AT71" s="108"/>
      <c r="AU71" s="108"/>
      <c r="AV71" s="109"/>
      <c r="AW71" s="109"/>
      <c r="AX71" s="109"/>
      <c r="AY71" s="108"/>
      <c r="AZ71" s="107"/>
      <c r="BA71" s="107"/>
      <c r="BB71" s="107"/>
      <c r="BC71" s="108"/>
      <c r="BD71" s="108"/>
    </row>
    <row r="72" spans="1:56" x14ac:dyDescent="0.2">
      <c r="A72" s="107"/>
      <c r="B72" s="107"/>
      <c r="C72" s="107"/>
      <c r="D72" s="107"/>
      <c r="E72" s="108"/>
      <c r="F72" s="107"/>
      <c r="G72" s="107"/>
      <c r="H72" s="107"/>
      <c r="I72" s="107"/>
      <c r="J72" s="107"/>
      <c r="K72" s="107"/>
      <c r="L72" s="109"/>
      <c r="M72" s="109"/>
      <c r="N72" s="109"/>
      <c r="O72" s="109"/>
      <c r="P72" s="109"/>
      <c r="Q72" s="109"/>
      <c r="R72" s="109"/>
      <c r="S72" s="109"/>
      <c r="T72" s="109"/>
      <c r="U72" s="109"/>
      <c r="V72" s="108"/>
      <c r="W72" s="108"/>
      <c r="X72" s="108"/>
      <c r="Y72" s="108"/>
      <c r="Z72" s="108"/>
      <c r="AA72" s="108"/>
      <c r="AB72" s="108"/>
      <c r="AC72" s="108"/>
      <c r="AD72" s="108"/>
      <c r="AE72" s="108"/>
      <c r="AF72" s="108"/>
      <c r="AG72" s="108"/>
      <c r="AH72" s="108"/>
      <c r="AI72" s="108"/>
      <c r="AJ72" s="108"/>
      <c r="AK72" s="108"/>
      <c r="AL72" s="108"/>
      <c r="AM72" s="108"/>
      <c r="AN72" s="108"/>
      <c r="AO72" s="108"/>
      <c r="AP72" s="108"/>
      <c r="AQ72" s="108"/>
      <c r="AR72" s="108"/>
      <c r="AS72" s="108"/>
      <c r="AT72" s="108"/>
      <c r="AU72" s="108"/>
      <c r="AV72" s="109"/>
      <c r="AW72" s="109"/>
      <c r="AX72" s="109"/>
      <c r="AY72" s="108"/>
      <c r="AZ72" s="107"/>
      <c r="BA72" s="107"/>
      <c r="BB72" s="107"/>
      <c r="BC72" s="108"/>
      <c r="BD72" s="108"/>
    </row>
    <row r="73" spans="1:56" x14ac:dyDescent="0.2">
      <c r="A73" s="107"/>
      <c r="B73" s="107"/>
      <c r="C73" s="107"/>
      <c r="D73" s="107"/>
      <c r="E73" s="108"/>
      <c r="F73" s="107"/>
      <c r="G73" s="107"/>
      <c r="H73" s="107"/>
      <c r="I73" s="107"/>
      <c r="J73" s="107"/>
      <c r="K73" s="107"/>
      <c r="L73" s="109"/>
      <c r="M73" s="109"/>
      <c r="N73" s="109"/>
      <c r="O73" s="109"/>
      <c r="P73" s="109"/>
      <c r="Q73" s="109"/>
      <c r="R73" s="109"/>
      <c r="S73" s="109"/>
      <c r="T73" s="109"/>
      <c r="U73" s="109"/>
      <c r="V73" s="108"/>
      <c r="W73" s="108"/>
      <c r="X73" s="108"/>
      <c r="Y73" s="108"/>
      <c r="Z73" s="108"/>
      <c r="AA73" s="108"/>
      <c r="AB73" s="108"/>
      <c r="AC73" s="108"/>
      <c r="AD73" s="108"/>
      <c r="AE73" s="108"/>
      <c r="AF73" s="108"/>
      <c r="AG73" s="108"/>
      <c r="AH73" s="108"/>
      <c r="AI73" s="108"/>
      <c r="AJ73" s="108"/>
      <c r="AK73" s="108"/>
      <c r="AL73" s="108"/>
      <c r="AM73" s="108"/>
      <c r="AN73" s="108"/>
      <c r="AO73" s="108"/>
      <c r="AP73" s="108"/>
      <c r="AQ73" s="108"/>
      <c r="AR73" s="108"/>
      <c r="AS73" s="108"/>
      <c r="AT73" s="108"/>
      <c r="AU73" s="108"/>
      <c r="AV73" s="109"/>
      <c r="AW73" s="109"/>
      <c r="AX73" s="109"/>
      <c r="AY73" s="108"/>
      <c r="AZ73" s="107"/>
      <c r="BA73" s="107"/>
      <c r="BB73" s="107"/>
      <c r="BC73" s="108"/>
      <c r="BD73" s="108"/>
    </row>
    <row r="74" spans="1:56" x14ac:dyDescent="0.2">
      <c r="A74" s="107"/>
      <c r="B74" s="107"/>
      <c r="C74" s="107"/>
      <c r="D74" s="107"/>
      <c r="E74" s="108"/>
      <c r="F74" s="107"/>
      <c r="G74" s="107"/>
      <c r="H74" s="107"/>
      <c r="I74" s="107"/>
      <c r="J74" s="107"/>
      <c r="K74" s="107"/>
      <c r="L74" s="109"/>
      <c r="M74" s="109"/>
      <c r="N74" s="109"/>
      <c r="O74" s="109"/>
      <c r="P74" s="109"/>
      <c r="Q74" s="109"/>
      <c r="R74" s="109"/>
      <c r="S74" s="109"/>
      <c r="T74" s="109"/>
      <c r="U74" s="109"/>
      <c r="V74" s="108"/>
      <c r="W74" s="108"/>
      <c r="X74" s="108"/>
      <c r="Y74" s="108"/>
      <c r="Z74" s="108"/>
      <c r="AA74" s="108"/>
      <c r="AB74" s="108"/>
      <c r="AC74" s="108"/>
      <c r="AD74" s="108"/>
      <c r="AE74" s="108"/>
      <c r="AF74" s="108"/>
      <c r="AG74" s="108"/>
      <c r="AH74" s="108"/>
      <c r="AI74" s="108"/>
      <c r="AJ74" s="108"/>
      <c r="AK74" s="108"/>
      <c r="AL74" s="108"/>
      <c r="AM74" s="108"/>
      <c r="AN74" s="108"/>
      <c r="AO74" s="108"/>
      <c r="AP74" s="108"/>
      <c r="AQ74" s="108"/>
      <c r="AR74" s="108"/>
      <c r="AS74" s="108"/>
      <c r="AT74" s="108"/>
      <c r="AU74" s="108"/>
      <c r="AV74" s="109"/>
      <c r="AW74" s="109"/>
      <c r="AX74" s="109"/>
      <c r="AY74" s="108"/>
      <c r="AZ74" s="107"/>
      <c r="BA74" s="107"/>
      <c r="BB74" s="107"/>
      <c r="BC74" s="108"/>
      <c r="BD74" s="108"/>
    </row>
    <row r="75" spans="1:56" x14ac:dyDescent="0.2">
      <c r="A75" s="107"/>
      <c r="B75" s="107"/>
      <c r="C75" s="107"/>
      <c r="D75" s="107"/>
      <c r="E75" s="108"/>
      <c r="F75" s="107"/>
      <c r="G75" s="107"/>
      <c r="H75" s="107"/>
      <c r="I75" s="107"/>
      <c r="J75" s="107"/>
      <c r="K75" s="107"/>
      <c r="L75" s="109"/>
      <c r="M75" s="109"/>
      <c r="N75" s="109"/>
      <c r="O75" s="109"/>
      <c r="P75" s="109"/>
      <c r="Q75" s="109"/>
      <c r="R75" s="109"/>
      <c r="S75" s="109"/>
      <c r="T75" s="109"/>
      <c r="U75" s="109"/>
      <c r="V75" s="108"/>
      <c r="W75" s="108"/>
      <c r="X75" s="108"/>
      <c r="Y75" s="108"/>
      <c r="Z75" s="108"/>
      <c r="AA75" s="108"/>
      <c r="AB75" s="108"/>
      <c r="AC75" s="108"/>
      <c r="AD75" s="108"/>
      <c r="AE75" s="108"/>
      <c r="AF75" s="108"/>
      <c r="AG75" s="108"/>
      <c r="AH75" s="108"/>
      <c r="AI75" s="108"/>
      <c r="AJ75" s="108"/>
      <c r="AK75" s="108"/>
      <c r="AL75" s="108"/>
      <c r="AM75" s="108"/>
      <c r="AN75" s="108"/>
      <c r="AO75" s="108"/>
      <c r="AP75" s="108"/>
      <c r="AQ75" s="108"/>
      <c r="AR75" s="108"/>
      <c r="AS75" s="108"/>
      <c r="AT75" s="108"/>
      <c r="AU75" s="108"/>
      <c r="AV75" s="109"/>
      <c r="AW75" s="109"/>
      <c r="AX75" s="109"/>
      <c r="AY75" s="108"/>
      <c r="AZ75" s="107"/>
      <c r="BA75" s="107"/>
      <c r="BB75" s="107"/>
      <c r="BC75" s="108"/>
      <c r="BD75" s="108"/>
    </row>
    <row r="76" spans="1:56" x14ac:dyDescent="0.2">
      <c r="A76" s="107"/>
      <c r="B76" s="107"/>
      <c r="C76" s="107"/>
      <c r="D76" s="107"/>
      <c r="E76" s="108"/>
      <c r="F76" s="107"/>
      <c r="G76" s="107"/>
      <c r="H76" s="107"/>
      <c r="I76" s="107"/>
      <c r="J76" s="107"/>
      <c r="K76" s="107"/>
      <c r="L76" s="109"/>
      <c r="M76" s="109"/>
      <c r="N76" s="109"/>
      <c r="O76" s="109"/>
      <c r="P76" s="109"/>
      <c r="Q76" s="109"/>
      <c r="R76" s="109"/>
      <c r="S76" s="109"/>
      <c r="T76" s="109"/>
      <c r="U76" s="109"/>
      <c r="V76" s="108"/>
      <c r="W76" s="108"/>
      <c r="X76" s="108"/>
      <c r="Y76" s="108"/>
      <c r="Z76" s="108"/>
      <c r="AA76" s="108"/>
      <c r="AB76" s="108"/>
      <c r="AC76" s="108"/>
      <c r="AD76" s="108"/>
      <c r="AE76" s="108"/>
      <c r="AF76" s="108"/>
      <c r="AG76" s="108"/>
      <c r="AH76" s="108"/>
      <c r="AI76" s="108"/>
      <c r="AJ76" s="108"/>
      <c r="AK76" s="108"/>
      <c r="AL76" s="108"/>
      <c r="AM76" s="108"/>
      <c r="AN76" s="108"/>
      <c r="AO76" s="108"/>
      <c r="AP76" s="108"/>
      <c r="AQ76" s="108"/>
      <c r="AR76" s="108"/>
      <c r="AS76" s="108"/>
      <c r="AT76" s="108"/>
      <c r="AU76" s="108"/>
      <c r="AV76" s="109"/>
      <c r="AW76" s="109"/>
      <c r="AX76" s="109"/>
      <c r="AY76" s="108"/>
      <c r="AZ76" s="107"/>
      <c r="BA76" s="107"/>
      <c r="BB76" s="107"/>
      <c r="BC76" s="108"/>
      <c r="BD76" s="108"/>
    </row>
    <row r="77" spans="1:56" x14ac:dyDescent="0.2">
      <c r="A77" s="107"/>
      <c r="B77" s="107"/>
      <c r="C77" s="107"/>
      <c r="D77" s="107"/>
      <c r="E77" s="108"/>
      <c r="F77" s="107"/>
      <c r="G77" s="107"/>
      <c r="H77" s="107"/>
      <c r="I77" s="107"/>
      <c r="J77" s="107"/>
      <c r="K77" s="107"/>
      <c r="L77" s="109"/>
      <c r="M77" s="109"/>
      <c r="N77" s="109"/>
      <c r="O77" s="109"/>
      <c r="P77" s="109"/>
      <c r="Q77" s="109"/>
      <c r="R77" s="109"/>
      <c r="S77" s="109"/>
      <c r="T77" s="109"/>
      <c r="U77" s="109"/>
      <c r="V77" s="108"/>
      <c r="W77" s="108"/>
      <c r="X77" s="108"/>
      <c r="Y77" s="108"/>
      <c r="Z77" s="108"/>
      <c r="AA77" s="108"/>
      <c r="AB77" s="108"/>
      <c r="AC77" s="108"/>
      <c r="AD77" s="108"/>
      <c r="AE77" s="108"/>
      <c r="AF77" s="108"/>
      <c r="AG77" s="108"/>
      <c r="AH77" s="108"/>
      <c r="AI77" s="108"/>
      <c r="AJ77" s="108"/>
      <c r="AK77" s="108"/>
      <c r="AL77" s="108"/>
      <c r="AM77" s="108"/>
      <c r="AN77" s="108"/>
      <c r="AO77" s="108"/>
      <c r="AP77" s="108"/>
      <c r="AQ77" s="108"/>
      <c r="AR77" s="108"/>
      <c r="AS77" s="108"/>
      <c r="AT77" s="108"/>
      <c r="AU77" s="108"/>
      <c r="AV77" s="109"/>
      <c r="AW77" s="109"/>
      <c r="AX77" s="109"/>
      <c r="AY77" s="108"/>
      <c r="AZ77" s="107"/>
      <c r="BA77" s="107"/>
      <c r="BB77" s="107"/>
      <c r="BC77" s="108"/>
      <c r="BD77" s="108"/>
    </row>
    <row r="78" spans="1:56" x14ac:dyDescent="0.2">
      <c r="A78" s="107"/>
      <c r="B78" s="107"/>
      <c r="C78" s="107"/>
      <c r="D78" s="107"/>
      <c r="E78" s="108"/>
      <c r="F78" s="107"/>
      <c r="G78" s="107"/>
      <c r="H78" s="107"/>
      <c r="I78" s="107"/>
      <c r="J78" s="107"/>
      <c r="K78" s="107"/>
      <c r="L78" s="109"/>
      <c r="M78" s="109"/>
      <c r="N78" s="109"/>
      <c r="O78" s="109"/>
      <c r="P78" s="109"/>
      <c r="Q78" s="109"/>
      <c r="R78" s="109"/>
      <c r="S78" s="109"/>
      <c r="T78" s="109"/>
      <c r="U78" s="109"/>
      <c r="V78" s="108"/>
      <c r="W78" s="108"/>
      <c r="X78" s="108"/>
      <c r="Y78" s="108"/>
      <c r="Z78" s="108"/>
      <c r="AA78" s="108"/>
      <c r="AB78" s="108"/>
      <c r="AC78" s="108"/>
      <c r="AD78" s="108"/>
      <c r="AE78" s="108"/>
      <c r="AF78" s="108"/>
      <c r="AG78" s="108"/>
      <c r="AH78" s="108"/>
      <c r="AI78" s="108"/>
      <c r="AJ78" s="108"/>
      <c r="AK78" s="108"/>
      <c r="AL78" s="108"/>
      <c r="AM78" s="108"/>
      <c r="AN78" s="108"/>
      <c r="AO78" s="108"/>
      <c r="AP78" s="108"/>
      <c r="AQ78" s="108"/>
      <c r="AR78" s="108"/>
      <c r="AS78" s="108"/>
      <c r="AT78" s="108"/>
      <c r="AU78" s="108"/>
      <c r="AV78" s="109"/>
      <c r="AW78" s="109"/>
      <c r="AX78" s="109"/>
      <c r="AY78" s="108"/>
      <c r="AZ78" s="107"/>
      <c r="BA78" s="107"/>
      <c r="BB78" s="107"/>
      <c r="BC78" s="108"/>
      <c r="BD78" s="108"/>
    </row>
    <row r="79" spans="1:56" x14ac:dyDescent="0.2">
      <c r="A79" s="107"/>
      <c r="B79" s="107"/>
      <c r="C79" s="107"/>
      <c r="D79" s="107"/>
      <c r="E79" s="108"/>
      <c r="F79" s="107"/>
      <c r="G79" s="107"/>
      <c r="H79" s="107"/>
      <c r="I79" s="107"/>
      <c r="J79" s="107"/>
      <c r="K79" s="107"/>
      <c r="L79" s="109"/>
      <c r="M79" s="109"/>
      <c r="N79" s="109"/>
      <c r="O79" s="109"/>
      <c r="P79" s="109"/>
      <c r="Q79" s="109"/>
      <c r="R79" s="109"/>
      <c r="S79" s="109"/>
      <c r="T79" s="109"/>
      <c r="U79" s="109"/>
      <c r="V79" s="108"/>
      <c r="W79" s="108"/>
      <c r="X79" s="108"/>
      <c r="Y79" s="108"/>
      <c r="Z79" s="108"/>
      <c r="AA79" s="108"/>
      <c r="AB79" s="108"/>
      <c r="AC79" s="108"/>
      <c r="AD79" s="108"/>
      <c r="AE79" s="108"/>
      <c r="AF79" s="108"/>
      <c r="AG79" s="108"/>
      <c r="AH79" s="108"/>
      <c r="AI79" s="108"/>
      <c r="AJ79" s="108"/>
      <c r="AK79" s="108"/>
      <c r="AL79" s="108"/>
      <c r="AM79" s="108"/>
      <c r="AN79" s="108"/>
      <c r="AO79" s="108"/>
      <c r="AP79" s="108"/>
      <c r="AQ79" s="108"/>
      <c r="AR79" s="108"/>
      <c r="AS79" s="108"/>
      <c r="AT79" s="108"/>
      <c r="AU79" s="108"/>
      <c r="AV79" s="109"/>
      <c r="AW79" s="109"/>
      <c r="AX79" s="109"/>
      <c r="AY79" s="108"/>
      <c r="AZ79" s="107"/>
      <c r="BA79" s="107"/>
      <c r="BB79" s="107"/>
      <c r="BC79" s="108"/>
      <c r="BD79" s="108"/>
    </row>
    <row r="80" spans="1:56" x14ac:dyDescent="0.2">
      <c r="A80" s="107"/>
      <c r="B80" s="107"/>
      <c r="C80" s="107"/>
      <c r="D80" s="107"/>
      <c r="E80" s="108"/>
      <c r="F80" s="107"/>
      <c r="G80" s="107"/>
      <c r="H80" s="107"/>
      <c r="I80" s="107"/>
      <c r="J80" s="107"/>
      <c r="K80" s="107"/>
      <c r="L80" s="109"/>
      <c r="M80" s="109"/>
      <c r="N80" s="109"/>
      <c r="O80" s="109"/>
      <c r="P80" s="109"/>
      <c r="Q80" s="109"/>
      <c r="R80" s="109"/>
      <c r="S80" s="109"/>
      <c r="T80" s="109"/>
      <c r="U80" s="109"/>
      <c r="V80" s="108"/>
      <c r="W80" s="108"/>
      <c r="X80" s="108"/>
      <c r="Y80" s="108"/>
      <c r="Z80" s="108"/>
      <c r="AA80" s="108"/>
      <c r="AB80" s="108"/>
      <c r="AC80" s="108"/>
      <c r="AD80" s="108"/>
      <c r="AE80" s="108"/>
      <c r="AF80" s="108"/>
      <c r="AG80" s="108"/>
      <c r="AH80" s="108"/>
      <c r="AI80" s="108"/>
      <c r="AJ80" s="108"/>
      <c r="AK80" s="108"/>
      <c r="AL80" s="108"/>
      <c r="AM80" s="108"/>
      <c r="AN80" s="108"/>
      <c r="AO80" s="108"/>
      <c r="AP80" s="108"/>
      <c r="AQ80" s="108"/>
      <c r="AR80" s="108"/>
      <c r="AS80" s="108"/>
      <c r="AT80" s="108"/>
      <c r="AU80" s="108"/>
      <c r="AV80" s="109"/>
      <c r="AW80" s="109"/>
      <c r="AX80" s="109"/>
      <c r="AY80" s="108"/>
      <c r="AZ80" s="107"/>
      <c r="BA80" s="107"/>
      <c r="BB80" s="107"/>
      <c r="BC80" s="108"/>
      <c r="BD80" s="108"/>
    </row>
    <row r="81" spans="1:56" x14ac:dyDescent="0.2">
      <c r="A81" s="107"/>
      <c r="B81" s="107"/>
      <c r="C81" s="107"/>
      <c r="D81" s="107"/>
      <c r="E81" s="108"/>
      <c r="F81" s="107"/>
      <c r="G81" s="107"/>
      <c r="H81" s="107"/>
      <c r="I81" s="107"/>
      <c r="J81" s="107"/>
      <c r="K81" s="107"/>
      <c r="L81" s="109"/>
      <c r="M81" s="109"/>
      <c r="N81" s="109"/>
      <c r="O81" s="109"/>
      <c r="P81" s="109"/>
      <c r="Q81" s="109"/>
      <c r="R81" s="109"/>
      <c r="S81" s="109"/>
      <c r="T81" s="109"/>
      <c r="U81" s="109"/>
      <c r="V81" s="108"/>
      <c r="W81" s="108"/>
      <c r="X81" s="108"/>
      <c r="Y81" s="108"/>
      <c r="Z81" s="108"/>
      <c r="AA81" s="108"/>
      <c r="AB81" s="108"/>
      <c r="AC81" s="108"/>
      <c r="AD81" s="108"/>
      <c r="AE81" s="108"/>
      <c r="AF81" s="108"/>
      <c r="AG81" s="108"/>
      <c r="AH81" s="108"/>
      <c r="AI81" s="108"/>
      <c r="AJ81" s="108"/>
      <c r="AK81" s="108"/>
      <c r="AL81" s="108"/>
      <c r="AM81" s="108"/>
      <c r="AN81" s="108"/>
      <c r="AO81" s="108"/>
      <c r="AP81" s="108"/>
      <c r="AQ81" s="108"/>
      <c r="AR81" s="108"/>
      <c r="AS81" s="108"/>
      <c r="AT81" s="108"/>
      <c r="AU81" s="108"/>
      <c r="AV81" s="109"/>
      <c r="AW81" s="109"/>
      <c r="AX81" s="109"/>
      <c r="AY81" s="108"/>
      <c r="AZ81" s="107"/>
      <c r="BA81" s="107"/>
      <c r="BB81" s="107"/>
      <c r="BC81" s="108"/>
      <c r="BD81" s="108"/>
    </row>
    <row r="82" spans="1:56" x14ac:dyDescent="0.2">
      <c r="A82" s="107"/>
      <c r="B82" s="107"/>
      <c r="C82" s="107"/>
      <c r="D82" s="107"/>
      <c r="E82" s="108"/>
      <c r="F82" s="107"/>
      <c r="G82" s="107"/>
      <c r="H82" s="107"/>
      <c r="I82" s="107"/>
      <c r="J82" s="107"/>
      <c r="K82" s="107"/>
      <c r="L82" s="109"/>
      <c r="M82" s="109"/>
      <c r="N82" s="109"/>
      <c r="O82" s="109"/>
      <c r="P82" s="109"/>
      <c r="Q82" s="109"/>
      <c r="R82" s="109"/>
      <c r="S82" s="109"/>
      <c r="T82" s="109"/>
      <c r="U82" s="109"/>
      <c r="V82" s="108"/>
      <c r="W82" s="108"/>
      <c r="X82" s="108"/>
      <c r="Y82" s="108"/>
      <c r="Z82" s="108"/>
      <c r="AA82" s="108"/>
      <c r="AB82" s="108"/>
      <c r="AC82" s="108"/>
      <c r="AD82" s="108"/>
      <c r="AE82" s="108"/>
      <c r="AF82" s="108"/>
      <c r="AG82" s="108"/>
      <c r="AH82" s="108"/>
      <c r="AI82" s="108"/>
      <c r="AJ82" s="108"/>
      <c r="AK82" s="108"/>
      <c r="AL82" s="108"/>
      <c r="AM82" s="108"/>
      <c r="AN82" s="108"/>
      <c r="AO82" s="108"/>
      <c r="AP82" s="108"/>
      <c r="AQ82" s="108"/>
      <c r="AR82" s="108"/>
      <c r="AS82" s="108"/>
      <c r="AT82" s="108"/>
      <c r="AU82" s="108"/>
      <c r="AV82" s="109"/>
      <c r="AW82" s="109"/>
      <c r="AX82" s="109"/>
      <c r="AY82" s="108"/>
      <c r="AZ82" s="107"/>
      <c r="BA82" s="107"/>
      <c r="BB82" s="107"/>
      <c r="BC82" s="108"/>
      <c r="BD82" s="108"/>
    </row>
    <row r="83" spans="1:56" x14ac:dyDescent="0.2">
      <c r="A83" s="107"/>
      <c r="B83" s="107"/>
      <c r="C83" s="107"/>
      <c r="D83" s="107"/>
      <c r="E83" s="108"/>
      <c r="F83" s="107"/>
      <c r="G83" s="107"/>
      <c r="H83" s="107"/>
      <c r="I83" s="107"/>
      <c r="J83" s="107"/>
      <c r="K83" s="107"/>
      <c r="L83" s="109"/>
      <c r="M83" s="109"/>
      <c r="N83" s="109"/>
      <c r="O83" s="109"/>
      <c r="P83" s="109"/>
      <c r="Q83" s="109"/>
      <c r="R83" s="109"/>
      <c r="S83" s="109"/>
      <c r="T83" s="109"/>
      <c r="U83" s="109"/>
      <c r="V83" s="108"/>
      <c r="W83" s="108"/>
      <c r="X83" s="108"/>
      <c r="Y83" s="108"/>
      <c r="Z83" s="108"/>
      <c r="AA83" s="108"/>
      <c r="AB83" s="108"/>
      <c r="AC83" s="108"/>
      <c r="AD83" s="108"/>
      <c r="AE83" s="108"/>
      <c r="AF83" s="108"/>
      <c r="AG83" s="108"/>
      <c r="AH83" s="108"/>
      <c r="AI83" s="108"/>
      <c r="AJ83" s="108"/>
      <c r="AK83" s="108"/>
      <c r="AL83" s="108"/>
      <c r="AM83" s="108"/>
      <c r="AN83" s="108"/>
      <c r="AO83" s="108"/>
      <c r="AP83" s="108"/>
      <c r="AQ83" s="108"/>
      <c r="AR83" s="108"/>
      <c r="AS83" s="108"/>
      <c r="AT83" s="108"/>
      <c r="AU83" s="108"/>
      <c r="AV83" s="109"/>
      <c r="AW83" s="109"/>
      <c r="AX83" s="109"/>
      <c r="AY83" s="108"/>
      <c r="AZ83" s="107"/>
      <c r="BA83" s="107"/>
      <c r="BB83" s="107"/>
      <c r="BC83" s="108"/>
      <c r="BD83" s="108"/>
    </row>
    <row r="84" spans="1:56" x14ac:dyDescent="0.2">
      <c r="A84" s="107"/>
      <c r="B84" s="107"/>
      <c r="C84" s="107"/>
      <c r="D84" s="107"/>
      <c r="E84" s="108"/>
      <c r="F84" s="107"/>
      <c r="G84" s="107"/>
      <c r="H84" s="107"/>
      <c r="I84" s="107"/>
      <c r="J84" s="107"/>
      <c r="K84" s="107"/>
      <c r="L84" s="109"/>
      <c r="M84" s="109"/>
      <c r="N84" s="109"/>
      <c r="O84" s="109"/>
      <c r="P84" s="109"/>
      <c r="Q84" s="109"/>
      <c r="R84" s="109"/>
      <c r="S84" s="109"/>
      <c r="T84" s="109"/>
      <c r="U84" s="109"/>
      <c r="V84" s="108"/>
      <c r="W84" s="108"/>
      <c r="X84" s="108"/>
      <c r="Y84" s="108"/>
      <c r="Z84" s="108"/>
      <c r="AA84" s="108"/>
      <c r="AB84" s="108"/>
      <c r="AC84" s="108"/>
      <c r="AD84" s="108"/>
      <c r="AE84" s="108"/>
      <c r="AF84" s="108"/>
      <c r="AG84" s="108"/>
      <c r="AH84" s="108"/>
      <c r="AI84" s="108"/>
      <c r="AJ84" s="108"/>
      <c r="AK84" s="108"/>
      <c r="AL84" s="108"/>
      <c r="AM84" s="108"/>
      <c r="AN84" s="108"/>
      <c r="AO84" s="108"/>
      <c r="AP84" s="108"/>
      <c r="AQ84" s="108"/>
      <c r="AR84" s="108"/>
      <c r="AS84" s="108"/>
      <c r="AT84" s="108"/>
      <c r="AU84" s="108"/>
      <c r="AV84" s="109"/>
      <c r="AW84" s="109"/>
      <c r="AX84" s="109"/>
      <c r="AY84" s="108"/>
      <c r="AZ84" s="107"/>
      <c r="BA84" s="107"/>
      <c r="BB84" s="107"/>
      <c r="BC84" s="108"/>
      <c r="BD84" s="108"/>
    </row>
    <row r="85" spans="1:56" x14ac:dyDescent="0.2">
      <c r="A85" s="107"/>
      <c r="B85" s="107"/>
      <c r="C85" s="107"/>
      <c r="D85" s="107"/>
      <c r="E85" s="108"/>
      <c r="F85" s="107"/>
      <c r="G85" s="107"/>
      <c r="H85" s="107"/>
      <c r="I85" s="107"/>
      <c r="J85" s="107"/>
      <c r="K85" s="107"/>
      <c r="L85" s="109"/>
      <c r="M85" s="109"/>
      <c r="N85" s="109"/>
      <c r="O85" s="109"/>
      <c r="P85" s="109"/>
      <c r="Q85" s="109"/>
      <c r="R85" s="109"/>
      <c r="S85" s="109"/>
      <c r="T85" s="109"/>
      <c r="U85" s="109"/>
      <c r="V85" s="108"/>
      <c r="W85" s="108"/>
      <c r="X85" s="108"/>
      <c r="Y85" s="108"/>
      <c r="Z85" s="108"/>
      <c r="AA85" s="108"/>
      <c r="AB85" s="108"/>
      <c r="AC85" s="108"/>
      <c r="AD85" s="108"/>
      <c r="AE85" s="108"/>
      <c r="AF85" s="108"/>
      <c r="AG85" s="108"/>
      <c r="AH85" s="108"/>
      <c r="AI85" s="108"/>
      <c r="AJ85" s="108"/>
      <c r="AK85" s="108"/>
      <c r="AL85" s="108"/>
      <c r="AM85" s="108"/>
      <c r="AN85" s="108"/>
      <c r="AO85" s="108"/>
      <c r="AP85" s="108"/>
      <c r="AQ85" s="108"/>
      <c r="AR85" s="108"/>
      <c r="AS85" s="108"/>
      <c r="AT85" s="108"/>
      <c r="AU85" s="108"/>
      <c r="AV85" s="109"/>
      <c r="AW85" s="109"/>
      <c r="AX85" s="109"/>
      <c r="AY85" s="108"/>
      <c r="AZ85" s="107"/>
      <c r="BA85" s="107"/>
      <c r="BB85" s="107"/>
      <c r="BC85" s="108"/>
      <c r="BD85" s="108"/>
    </row>
    <row r="86" spans="1:56" x14ac:dyDescent="0.2">
      <c r="A86" s="107"/>
      <c r="B86" s="107"/>
      <c r="C86" s="107"/>
      <c r="D86" s="107"/>
      <c r="E86" s="108"/>
      <c r="F86" s="107"/>
      <c r="G86" s="107"/>
      <c r="H86" s="107"/>
      <c r="I86" s="107"/>
      <c r="J86" s="107"/>
      <c r="K86" s="107"/>
      <c r="L86" s="109"/>
      <c r="M86" s="109"/>
      <c r="N86" s="109"/>
      <c r="O86" s="109"/>
      <c r="P86" s="109"/>
      <c r="Q86" s="109"/>
      <c r="R86" s="109"/>
      <c r="S86" s="109"/>
      <c r="T86" s="109"/>
      <c r="U86" s="109"/>
      <c r="V86" s="108"/>
      <c r="W86" s="108"/>
      <c r="X86" s="108"/>
      <c r="Y86" s="108"/>
      <c r="Z86" s="108"/>
      <c r="AA86" s="108"/>
      <c r="AB86" s="108"/>
      <c r="AC86" s="108"/>
      <c r="AD86" s="108"/>
      <c r="AE86" s="108"/>
      <c r="AF86" s="108"/>
      <c r="AG86" s="108"/>
      <c r="AH86" s="108"/>
      <c r="AI86" s="108"/>
      <c r="AJ86" s="108"/>
      <c r="AK86" s="108"/>
      <c r="AL86" s="108"/>
      <c r="AM86" s="108"/>
      <c r="AN86" s="108"/>
      <c r="AO86" s="108"/>
      <c r="AP86" s="108"/>
      <c r="AQ86" s="108"/>
      <c r="AR86" s="108"/>
      <c r="AS86" s="108"/>
      <c r="AT86" s="108"/>
      <c r="AU86" s="108"/>
      <c r="AV86" s="109"/>
      <c r="AW86" s="109"/>
      <c r="AX86" s="109"/>
      <c r="AY86" s="108"/>
      <c r="AZ86" s="107"/>
      <c r="BA86" s="107"/>
      <c r="BB86" s="107"/>
      <c r="BC86" s="108"/>
      <c r="BD86" s="108"/>
    </row>
    <row r="87" spans="1:56" x14ac:dyDescent="0.2">
      <c r="A87" s="107"/>
      <c r="B87" s="107"/>
      <c r="C87" s="107"/>
      <c r="D87" s="107"/>
      <c r="E87" s="108"/>
      <c r="F87" s="107"/>
      <c r="G87" s="107"/>
      <c r="H87" s="107"/>
      <c r="I87" s="107"/>
      <c r="J87" s="107"/>
      <c r="K87" s="107"/>
      <c r="L87" s="109"/>
      <c r="M87" s="109"/>
      <c r="N87" s="109"/>
      <c r="O87" s="109"/>
      <c r="P87" s="109"/>
      <c r="Q87" s="109"/>
      <c r="R87" s="109"/>
      <c r="S87" s="109"/>
      <c r="T87" s="109"/>
      <c r="U87" s="109"/>
      <c r="V87" s="108"/>
      <c r="W87" s="108"/>
      <c r="X87" s="108"/>
      <c r="Y87" s="108"/>
      <c r="Z87" s="108"/>
      <c r="AA87" s="108"/>
      <c r="AB87" s="108"/>
      <c r="AC87" s="108"/>
      <c r="AD87" s="108"/>
      <c r="AE87" s="108"/>
      <c r="AF87" s="108"/>
      <c r="AG87" s="108"/>
      <c r="AH87" s="108"/>
      <c r="AI87" s="108"/>
      <c r="AJ87" s="108"/>
      <c r="AK87" s="108"/>
      <c r="AL87" s="108"/>
      <c r="AM87" s="108"/>
      <c r="AN87" s="108"/>
      <c r="AO87" s="108"/>
      <c r="AP87" s="108"/>
      <c r="AQ87" s="108"/>
      <c r="AR87" s="108"/>
      <c r="AS87" s="108"/>
      <c r="AT87" s="108"/>
      <c r="AU87" s="108"/>
      <c r="AV87" s="109"/>
      <c r="AW87" s="109"/>
      <c r="AX87" s="109"/>
      <c r="AY87" s="108"/>
      <c r="AZ87" s="107"/>
      <c r="BA87" s="107"/>
      <c r="BB87" s="107"/>
      <c r="BC87" s="108"/>
      <c r="BD87" s="108"/>
    </row>
    <row r="88" spans="1:56" x14ac:dyDescent="0.2">
      <c r="A88" s="107"/>
      <c r="B88" s="107"/>
      <c r="C88" s="107"/>
      <c r="D88" s="107"/>
      <c r="E88" s="108"/>
      <c r="F88" s="107"/>
      <c r="G88" s="107"/>
      <c r="H88" s="107"/>
      <c r="I88" s="107"/>
      <c r="J88" s="107"/>
      <c r="K88" s="107"/>
      <c r="L88" s="109"/>
      <c r="M88" s="109"/>
      <c r="N88" s="109"/>
      <c r="O88" s="109"/>
      <c r="P88" s="109"/>
      <c r="Q88" s="109"/>
      <c r="R88" s="109"/>
      <c r="S88" s="109"/>
      <c r="T88" s="109"/>
      <c r="U88" s="109"/>
      <c r="V88" s="108"/>
      <c r="W88" s="108"/>
      <c r="X88" s="108"/>
      <c r="Y88" s="108"/>
      <c r="Z88" s="108"/>
      <c r="AA88" s="108"/>
      <c r="AB88" s="108"/>
      <c r="AC88" s="108"/>
      <c r="AD88" s="108"/>
      <c r="AE88" s="108"/>
      <c r="AF88" s="108"/>
      <c r="AG88" s="108"/>
      <c r="AH88" s="108"/>
      <c r="AI88" s="108"/>
      <c r="AJ88" s="108"/>
      <c r="AK88" s="108"/>
      <c r="AL88" s="108"/>
      <c r="AM88" s="108"/>
      <c r="AN88" s="108"/>
      <c r="AO88" s="108"/>
      <c r="AP88" s="108"/>
      <c r="AQ88" s="108"/>
      <c r="AR88" s="108"/>
      <c r="AS88" s="108"/>
      <c r="AT88" s="108"/>
      <c r="AU88" s="108"/>
      <c r="AV88" s="109"/>
      <c r="AW88" s="109"/>
      <c r="AX88" s="109"/>
      <c r="AY88" s="108"/>
      <c r="AZ88" s="107"/>
      <c r="BA88" s="107"/>
      <c r="BB88" s="107"/>
      <c r="BC88" s="108"/>
      <c r="BD88" s="108"/>
    </row>
    <row r="89" spans="1:56" x14ac:dyDescent="0.2">
      <c r="A89" s="107"/>
      <c r="B89" s="107"/>
      <c r="C89" s="107"/>
      <c r="D89" s="107"/>
      <c r="E89" s="108"/>
      <c r="F89" s="107"/>
      <c r="G89" s="107"/>
      <c r="H89" s="107"/>
      <c r="I89" s="107"/>
      <c r="J89" s="107"/>
      <c r="K89" s="107"/>
      <c r="L89" s="109"/>
      <c r="M89" s="109"/>
      <c r="N89" s="109"/>
      <c r="O89" s="109"/>
      <c r="P89" s="109"/>
      <c r="Q89" s="109"/>
      <c r="R89" s="109"/>
      <c r="S89" s="109"/>
      <c r="T89" s="109"/>
      <c r="U89" s="109"/>
      <c r="V89" s="108"/>
      <c r="W89" s="108"/>
      <c r="X89" s="108"/>
      <c r="Y89" s="108"/>
      <c r="Z89" s="108"/>
      <c r="AA89" s="108"/>
      <c r="AB89" s="108"/>
      <c r="AC89" s="108"/>
      <c r="AD89" s="108"/>
      <c r="AE89" s="108"/>
      <c r="AF89" s="108"/>
      <c r="AG89" s="108"/>
      <c r="AH89" s="108"/>
      <c r="AI89" s="108"/>
      <c r="AJ89" s="108"/>
      <c r="AK89" s="108"/>
      <c r="AL89" s="108"/>
      <c r="AM89" s="108"/>
      <c r="AN89" s="108"/>
      <c r="AO89" s="108"/>
      <c r="AP89" s="108"/>
      <c r="AQ89" s="108"/>
      <c r="AR89" s="108"/>
      <c r="AS89" s="108"/>
      <c r="AT89" s="108"/>
      <c r="AU89" s="108"/>
      <c r="AV89" s="109"/>
      <c r="AW89" s="109"/>
      <c r="AX89" s="109"/>
      <c r="AY89" s="108"/>
      <c r="AZ89" s="107"/>
      <c r="BA89" s="107"/>
      <c r="BB89" s="107"/>
      <c r="BC89" s="108"/>
      <c r="BD89" s="108"/>
    </row>
    <row r="90" spans="1:56" x14ac:dyDescent="0.2">
      <c r="A90" s="107"/>
      <c r="B90" s="107"/>
      <c r="C90" s="107"/>
      <c r="D90" s="107"/>
      <c r="E90" s="108"/>
      <c r="F90" s="107"/>
      <c r="G90" s="107"/>
      <c r="H90" s="107"/>
      <c r="I90" s="107"/>
      <c r="J90" s="107"/>
      <c r="K90" s="107"/>
      <c r="L90" s="109"/>
      <c r="M90" s="109"/>
      <c r="N90" s="109"/>
      <c r="O90" s="109"/>
      <c r="P90" s="109"/>
      <c r="Q90" s="109"/>
      <c r="R90" s="109"/>
      <c r="S90" s="109"/>
      <c r="T90" s="109"/>
      <c r="U90" s="109"/>
      <c r="V90" s="108"/>
      <c r="W90" s="108"/>
      <c r="X90" s="108"/>
      <c r="Y90" s="108"/>
      <c r="Z90" s="108"/>
      <c r="AA90" s="108"/>
      <c r="AB90" s="108"/>
      <c r="AC90" s="108"/>
      <c r="AD90" s="108"/>
      <c r="AE90" s="108"/>
      <c r="AF90" s="108"/>
      <c r="AG90" s="108"/>
      <c r="AH90" s="108"/>
      <c r="AI90" s="108"/>
      <c r="AJ90" s="108"/>
      <c r="AK90" s="108"/>
      <c r="AL90" s="108"/>
      <c r="AM90" s="108"/>
      <c r="AN90" s="108"/>
      <c r="AO90" s="108"/>
      <c r="AP90" s="108"/>
      <c r="AQ90" s="108"/>
      <c r="AR90" s="108"/>
      <c r="AS90" s="108"/>
      <c r="AT90" s="108"/>
      <c r="AU90" s="108"/>
      <c r="AV90" s="109"/>
      <c r="AW90" s="109"/>
      <c r="AX90" s="109"/>
      <c r="AY90" s="108"/>
      <c r="AZ90" s="107"/>
      <c r="BA90" s="107"/>
      <c r="BB90" s="107"/>
      <c r="BC90" s="108"/>
      <c r="BD90" s="108"/>
    </row>
    <row r="91" spans="1:56" x14ac:dyDescent="0.2">
      <c r="A91" s="107"/>
      <c r="B91" s="107"/>
      <c r="C91" s="107"/>
      <c r="D91" s="107"/>
      <c r="E91" s="108"/>
      <c r="F91" s="107"/>
      <c r="G91" s="107"/>
      <c r="H91" s="107"/>
      <c r="I91" s="107"/>
      <c r="J91" s="107"/>
      <c r="K91" s="107"/>
      <c r="L91" s="109"/>
      <c r="M91" s="109"/>
      <c r="N91" s="109"/>
      <c r="O91" s="109"/>
      <c r="P91" s="109"/>
      <c r="Q91" s="109"/>
      <c r="R91" s="109"/>
      <c r="S91" s="109"/>
      <c r="T91" s="109"/>
      <c r="U91" s="109"/>
      <c r="V91" s="108"/>
      <c r="W91" s="108"/>
      <c r="X91" s="108"/>
      <c r="Y91" s="108"/>
      <c r="Z91" s="108"/>
      <c r="AA91" s="108"/>
      <c r="AB91" s="108"/>
      <c r="AC91" s="108"/>
      <c r="AD91" s="108"/>
      <c r="AE91" s="108"/>
      <c r="AF91" s="108"/>
      <c r="AG91" s="108"/>
      <c r="AH91" s="108"/>
      <c r="AI91" s="108"/>
      <c r="AJ91" s="108"/>
      <c r="AK91" s="108"/>
      <c r="AL91" s="108"/>
      <c r="AM91" s="108"/>
      <c r="AN91" s="108"/>
      <c r="AO91" s="108"/>
      <c r="AP91" s="108"/>
      <c r="AQ91" s="108"/>
      <c r="AR91" s="108"/>
      <c r="AS91" s="108"/>
      <c r="AT91" s="108"/>
      <c r="AU91" s="108"/>
      <c r="AV91" s="109"/>
      <c r="AW91" s="109"/>
      <c r="AX91" s="109"/>
      <c r="AY91" s="108"/>
      <c r="AZ91" s="107"/>
      <c r="BA91" s="107"/>
      <c r="BB91" s="107"/>
      <c r="BC91" s="108"/>
      <c r="BD91" s="108"/>
    </row>
    <row r="92" spans="1:56" x14ac:dyDescent="0.2">
      <c r="A92" s="107"/>
      <c r="B92" s="107"/>
      <c r="C92" s="107"/>
      <c r="D92" s="107"/>
      <c r="E92" s="108"/>
      <c r="F92" s="107"/>
      <c r="G92" s="107"/>
      <c r="H92" s="107"/>
      <c r="I92" s="107"/>
      <c r="J92" s="107"/>
      <c r="K92" s="107"/>
      <c r="L92" s="109"/>
      <c r="M92" s="109"/>
      <c r="N92" s="109"/>
      <c r="O92" s="109"/>
      <c r="P92" s="109"/>
      <c r="Q92" s="109"/>
      <c r="R92" s="109"/>
      <c r="S92" s="109"/>
      <c r="T92" s="109"/>
      <c r="U92" s="109"/>
      <c r="V92" s="108"/>
      <c r="W92" s="108"/>
      <c r="X92" s="108"/>
      <c r="Y92" s="108"/>
      <c r="Z92" s="108"/>
      <c r="AA92" s="108"/>
      <c r="AB92" s="108"/>
      <c r="AC92" s="108"/>
      <c r="AD92" s="108"/>
      <c r="AE92" s="108"/>
      <c r="AF92" s="108"/>
      <c r="AG92" s="108"/>
      <c r="AH92" s="108"/>
      <c r="AI92" s="108"/>
      <c r="AJ92" s="108"/>
      <c r="AK92" s="108"/>
      <c r="AL92" s="108"/>
      <c r="AM92" s="108"/>
      <c r="AN92" s="108"/>
      <c r="AO92" s="108"/>
      <c r="AP92" s="108"/>
      <c r="AQ92" s="108"/>
      <c r="AR92" s="108"/>
      <c r="AS92" s="108"/>
      <c r="AT92" s="108"/>
      <c r="AU92" s="108"/>
      <c r="AV92" s="109"/>
      <c r="AW92" s="109"/>
      <c r="AX92" s="109"/>
      <c r="AY92" s="108"/>
      <c r="AZ92" s="107"/>
      <c r="BA92" s="107"/>
      <c r="BB92" s="107"/>
      <c r="BC92" s="108"/>
      <c r="BD92" s="108"/>
    </row>
    <row r="93" spans="1:56" x14ac:dyDescent="0.2">
      <c r="A93" s="107"/>
      <c r="B93" s="107"/>
      <c r="C93" s="107"/>
      <c r="D93" s="107"/>
      <c r="E93" s="108"/>
      <c r="F93" s="107"/>
      <c r="G93" s="107"/>
      <c r="H93" s="107"/>
      <c r="I93" s="107"/>
      <c r="J93" s="107"/>
      <c r="K93" s="107"/>
      <c r="L93" s="109"/>
      <c r="M93" s="109"/>
      <c r="N93" s="109"/>
      <c r="O93" s="109"/>
      <c r="P93" s="109"/>
      <c r="Q93" s="109"/>
      <c r="R93" s="109"/>
      <c r="S93" s="109"/>
      <c r="T93" s="109"/>
      <c r="U93" s="109"/>
      <c r="V93" s="108"/>
      <c r="W93" s="108"/>
      <c r="X93" s="108"/>
      <c r="Y93" s="108"/>
      <c r="Z93" s="108"/>
      <c r="AA93" s="108"/>
      <c r="AB93" s="108"/>
      <c r="AC93" s="108"/>
      <c r="AD93" s="108"/>
      <c r="AE93" s="108"/>
      <c r="AF93" s="108"/>
      <c r="AG93" s="108"/>
      <c r="AH93" s="108"/>
      <c r="AI93" s="108"/>
      <c r="AJ93" s="108"/>
      <c r="AK93" s="108"/>
      <c r="AL93" s="108"/>
      <c r="AM93" s="108"/>
      <c r="AN93" s="108"/>
      <c r="AO93" s="108"/>
      <c r="AP93" s="108"/>
      <c r="AQ93" s="108"/>
      <c r="AR93" s="108"/>
      <c r="AS93" s="108"/>
      <c r="AT93" s="108"/>
      <c r="AU93" s="108"/>
      <c r="AV93" s="109"/>
      <c r="AW93" s="109"/>
      <c r="AX93" s="109"/>
      <c r="AY93" s="108"/>
      <c r="AZ93" s="107"/>
      <c r="BA93" s="107"/>
      <c r="BB93" s="107"/>
      <c r="BC93" s="108"/>
      <c r="BD93" s="108"/>
    </row>
    <row r="94" spans="1:56" x14ac:dyDescent="0.2">
      <c r="A94" s="107"/>
      <c r="B94" s="107"/>
      <c r="C94" s="107"/>
      <c r="D94" s="107"/>
      <c r="E94" s="108"/>
      <c r="F94" s="107"/>
      <c r="G94" s="107"/>
      <c r="H94" s="107"/>
      <c r="I94" s="107"/>
      <c r="J94" s="107"/>
      <c r="K94" s="107"/>
      <c r="L94" s="109"/>
      <c r="M94" s="109"/>
      <c r="N94" s="109"/>
      <c r="O94" s="109"/>
      <c r="P94" s="109"/>
      <c r="Q94" s="109"/>
      <c r="R94" s="109"/>
      <c r="S94" s="109"/>
      <c r="T94" s="109"/>
      <c r="U94" s="109"/>
      <c r="V94" s="108"/>
      <c r="W94" s="108"/>
      <c r="X94" s="108"/>
      <c r="Y94" s="108"/>
      <c r="Z94" s="108"/>
      <c r="AA94" s="108"/>
      <c r="AB94" s="108"/>
      <c r="AC94" s="108"/>
      <c r="AD94" s="108"/>
      <c r="AE94" s="108"/>
      <c r="AF94" s="108"/>
      <c r="AG94" s="108"/>
      <c r="AH94" s="108"/>
      <c r="AI94" s="108"/>
      <c r="AJ94" s="108"/>
      <c r="AK94" s="108"/>
      <c r="AL94" s="108"/>
      <c r="AM94" s="108"/>
      <c r="AN94" s="108"/>
      <c r="AO94" s="108"/>
      <c r="AP94" s="108"/>
      <c r="AQ94" s="108"/>
      <c r="AR94" s="108"/>
      <c r="AS94" s="108"/>
      <c r="AT94" s="108"/>
      <c r="AU94" s="108"/>
      <c r="AV94" s="109"/>
      <c r="AW94" s="109"/>
      <c r="AX94" s="109"/>
      <c r="AY94" s="108"/>
      <c r="AZ94" s="107"/>
      <c r="BA94" s="107"/>
      <c r="BB94" s="107"/>
      <c r="BC94" s="108"/>
      <c r="BD94" s="108"/>
    </row>
    <row r="95" spans="1:56" x14ac:dyDescent="0.2">
      <c r="A95" s="107"/>
      <c r="B95" s="107"/>
      <c r="C95" s="107"/>
      <c r="D95" s="107"/>
      <c r="E95" s="108"/>
      <c r="F95" s="107"/>
      <c r="G95" s="107"/>
      <c r="H95" s="107"/>
      <c r="I95" s="107"/>
      <c r="J95" s="107"/>
      <c r="K95" s="107"/>
      <c r="L95" s="109"/>
      <c r="M95" s="109"/>
      <c r="N95" s="109"/>
      <c r="O95" s="109"/>
      <c r="P95" s="109"/>
      <c r="Q95" s="109"/>
      <c r="R95" s="109"/>
      <c r="S95" s="109"/>
      <c r="T95" s="109"/>
      <c r="U95" s="109"/>
      <c r="V95" s="108"/>
      <c r="W95" s="108"/>
      <c r="X95" s="108"/>
      <c r="Y95" s="108"/>
      <c r="Z95" s="108"/>
      <c r="AA95" s="108"/>
      <c r="AB95" s="108"/>
      <c r="AC95" s="108"/>
      <c r="AD95" s="108"/>
      <c r="AE95" s="108"/>
      <c r="AF95" s="108"/>
      <c r="AG95" s="108"/>
      <c r="AH95" s="108"/>
      <c r="AI95" s="108"/>
      <c r="AJ95" s="108"/>
      <c r="AK95" s="108"/>
      <c r="AL95" s="108"/>
      <c r="AM95" s="108"/>
      <c r="AN95" s="108"/>
      <c r="AO95" s="108"/>
      <c r="AP95" s="108"/>
      <c r="AQ95" s="108"/>
      <c r="AR95" s="108"/>
      <c r="AS95" s="108"/>
      <c r="AT95" s="108"/>
      <c r="AU95" s="108"/>
      <c r="AV95" s="109"/>
      <c r="AW95" s="109"/>
      <c r="AX95" s="109"/>
      <c r="AY95" s="108"/>
      <c r="AZ95" s="107"/>
      <c r="BA95" s="107"/>
      <c r="BB95" s="107"/>
      <c r="BC95" s="108"/>
      <c r="BD95" s="108"/>
    </row>
    <row r="96" spans="1:56" x14ac:dyDescent="0.2">
      <c r="A96" s="107"/>
      <c r="B96" s="107"/>
      <c r="C96" s="107"/>
      <c r="D96" s="107"/>
      <c r="E96" s="108"/>
      <c r="F96" s="107"/>
      <c r="G96" s="107"/>
      <c r="H96" s="107"/>
      <c r="I96" s="107"/>
      <c r="J96" s="107"/>
      <c r="K96" s="107"/>
      <c r="L96" s="109"/>
      <c r="M96" s="109"/>
      <c r="N96" s="109"/>
      <c r="O96" s="109"/>
      <c r="P96" s="109"/>
      <c r="Q96" s="109"/>
      <c r="R96" s="109"/>
      <c r="S96" s="109"/>
      <c r="T96" s="109"/>
      <c r="U96" s="109"/>
      <c r="V96" s="108"/>
      <c r="W96" s="108"/>
      <c r="X96" s="108"/>
      <c r="Y96" s="108"/>
      <c r="Z96" s="108"/>
      <c r="AA96" s="108"/>
      <c r="AB96" s="108"/>
      <c r="AC96" s="108"/>
      <c r="AD96" s="108"/>
      <c r="AE96" s="108"/>
      <c r="AF96" s="108"/>
      <c r="AG96" s="108"/>
      <c r="AH96" s="108"/>
      <c r="AI96" s="108"/>
      <c r="AJ96" s="108"/>
      <c r="AK96" s="108"/>
      <c r="AL96" s="108"/>
      <c r="AM96" s="108"/>
      <c r="AN96" s="108"/>
      <c r="AO96" s="108"/>
      <c r="AP96" s="108"/>
      <c r="AQ96" s="108"/>
      <c r="AR96" s="108"/>
      <c r="AS96" s="108"/>
      <c r="AT96" s="108"/>
      <c r="AU96" s="108"/>
      <c r="AV96" s="109"/>
      <c r="AW96" s="109"/>
      <c r="AX96" s="109"/>
      <c r="AY96" s="108"/>
      <c r="AZ96" s="107"/>
      <c r="BA96" s="107"/>
      <c r="BB96" s="107"/>
      <c r="BC96" s="108"/>
      <c r="BD96" s="108"/>
    </row>
    <row r="97" spans="1:56" x14ac:dyDescent="0.2">
      <c r="A97" s="107"/>
      <c r="B97" s="107"/>
      <c r="C97" s="107"/>
      <c r="D97" s="107"/>
      <c r="E97" s="108"/>
      <c r="F97" s="107"/>
      <c r="G97" s="107"/>
      <c r="H97" s="107"/>
      <c r="I97" s="107"/>
      <c r="J97" s="107"/>
      <c r="K97" s="107"/>
      <c r="L97" s="109"/>
      <c r="M97" s="109"/>
      <c r="N97" s="109"/>
      <c r="O97" s="109"/>
      <c r="P97" s="109"/>
      <c r="Q97" s="109"/>
      <c r="R97" s="109"/>
      <c r="S97" s="109"/>
      <c r="T97" s="109"/>
      <c r="U97" s="109"/>
      <c r="V97" s="108"/>
      <c r="W97" s="108"/>
      <c r="X97" s="108"/>
      <c r="Y97" s="108"/>
      <c r="Z97" s="108"/>
      <c r="AA97" s="108"/>
      <c r="AB97" s="108"/>
      <c r="AC97" s="108"/>
      <c r="AD97" s="108"/>
      <c r="AE97" s="108"/>
      <c r="AF97" s="108"/>
      <c r="AG97" s="108"/>
      <c r="AH97" s="108"/>
      <c r="AI97" s="108"/>
      <c r="AJ97" s="108"/>
      <c r="AK97" s="108"/>
      <c r="AL97" s="108"/>
      <c r="AM97" s="108"/>
      <c r="AN97" s="108"/>
      <c r="AO97" s="108"/>
      <c r="AP97" s="108"/>
      <c r="AQ97" s="108"/>
      <c r="AR97" s="108"/>
      <c r="AS97" s="108"/>
      <c r="AT97" s="108"/>
      <c r="AU97" s="108"/>
      <c r="AV97" s="109"/>
      <c r="AW97" s="109"/>
      <c r="AX97" s="109"/>
      <c r="AY97" s="108"/>
      <c r="AZ97" s="107"/>
      <c r="BA97" s="107"/>
      <c r="BB97" s="107"/>
      <c r="BC97" s="108"/>
      <c r="BD97" s="108"/>
    </row>
    <row r="98" spans="1:56" x14ac:dyDescent="0.2">
      <c r="A98" s="107"/>
      <c r="B98" s="107"/>
      <c r="C98" s="107"/>
      <c r="D98" s="107"/>
      <c r="E98" s="108"/>
      <c r="F98" s="107"/>
      <c r="G98" s="107"/>
      <c r="H98" s="107"/>
      <c r="I98" s="107"/>
      <c r="J98" s="107"/>
      <c r="K98" s="107"/>
      <c r="L98" s="109"/>
      <c r="M98" s="109"/>
      <c r="N98" s="109"/>
      <c r="O98" s="109"/>
      <c r="P98" s="109"/>
      <c r="Q98" s="109"/>
      <c r="R98" s="109"/>
      <c r="S98" s="109"/>
      <c r="T98" s="109"/>
      <c r="U98" s="109"/>
      <c r="V98" s="108"/>
      <c r="W98" s="108"/>
      <c r="X98" s="108"/>
      <c r="Y98" s="108"/>
      <c r="Z98" s="108"/>
      <c r="AA98" s="108"/>
      <c r="AB98" s="108"/>
      <c r="AC98" s="108"/>
      <c r="AD98" s="108"/>
      <c r="AE98" s="108"/>
      <c r="AF98" s="108"/>
      <c r="AG98" s="108"/>
      <c r="AH98" s="108"/>
      <c r="AI98" s="108"/>
      <c r="AJ98" s="108"/>
      <c r="AK98" s="108"/>
      <c r="AL98" s="108"/>
      <c r="AM98" s="108"/>
      <c r="AN98" s="108"/>
      <c r="AO98" s="108"/>
      <c r="AP98" s="108"/>
      <c r="AQ98" s="108"/>
      <c r="AR98" s="108"/>
      <c r="AS98" s="108"/>
      <c r="AT98" s="108"/>
      <c r="AU98" s="108"/>
      <c r="AV98" s="109"/>
      <c r="AW98" s="109"/>
      <c r="AX98" s="109"/>
      <c r="AY98" s="108"/>
      <c r="AZ98" s="107"/>
      <c r="BA98" s="107"/>
      <c r="BB98" s="107"/>
      <c r="BC98" s="108"/>
      <c r="BD98" s="108"/>
    </row>
    <row r="99" spans="1:56" x14ac:dyDescent="0.2">
      <c r="A99" s="107"/>
      <c r="B99" s="107"/>
      <c r="C99" s="107"/>
      <c r="D99" s="107"/>
      <c r="E99" s="108"/>
      <c r="F99" s="107"/>
      <c r="G99" s="107"/>
      <c r="H99" s="107"/>
      <c r="I99" s="107"/>
      <c r="J99" s="107"/>
      <c r="K99" s="107"/>
      <c r="L99" s="109"/>
      <c r="M99" s="109"/>
      <c r="N99" s="109"/>
      <c r="O99" s="109"/>
      <c r="P99" s="109"/>
      <c r="Q99" s="109"/>
      <c r="R99" s="109"/>
      <c r="S99" s="109"/>
      <c r="T99" s="109"/>
      <c r="U99" s="109"/>
      <c r="V99" s="108"/>
      <c r="W99" s="108"/>
      <c r="X99" s="108"/>
      <c r="Y99" s="108"/>
      <c r="Z99" s="108"/>
      <c r="AA99" s="108"/>
      <c r="AB99" s="108"/>
      <c r="AC99" s="108"/>
      <c r="AD99" s="108"/>
      <c r="AE99" s="108"/>
      <c r="AF99" s="108"/>
      <c r="AG99" s="108"/>
      <c r="AH99" s="108"/>
      <c r="AI99" s="108"/>
      <c r="AJ99" s="108"/>
      <c r="AK99" s="108"/>
      <c r="AL99" s="108"/>
      <c r="AM99" s="108"/>
      <c r="AN99" s="108"/>
      <c r="AO99" s="108"/>
      <c r="AP99" s="108"/>
      <c r="AQ99" s="108"/>
      <c r="AR99" s="108"/>
      <c r="AS99" s="108"/>
      <c r="AT99" s="108"/>
      <c r="AU99" s="108"/>
      <c r="AV99" s="109"/>
      <c r="AW99" s="109"/>
      <c r="AX99" s="109"/>
      <c r="AY99" s="108"/>
      <c r="AZ99" s="107"/>
      <c r="BA99" s="107"/>
      <c r="BB99" s="107"/>
      <c r="BC99" s="108"/>
      <c r="BD99" s="108"/>
    </row>
    <row r="100" spans="1:56" x14ac:dyDescent="0.2">
      <c r="A100" s="107"/>
      <c r="B100" s="107"/>
      <c r="C100" s="107"/>
      <c r="D100" s="107"/>
      <c r="E100" s="108"/>
      <c r="F100" s="107"/>
      <c r="G100" s="107"/>
      <c r="H100" s="107"/>
      <c r="I100" s="107"/>
      <c r="J100" s="107"/>
      <c r="K100" s="107"/>
      <c r="L100" s="109"/>
      <c r="M100" s="109"/>
      <c r="N100" s="109"/>
      <c r="O100" s="109"/>
      <c r="P100" s="109"/>
      <c r="Q100" s="109"/>
      <c r="R100" s="109"/>
      <c r="S100" s="109"/>
      <c r="T100" s="109"/>
      <c r="U100" s="109"/>
      <c r="V100" s="108"/>
      <c r="W100" s="108"/>
      <c r="X100" s="108"/>
      <c r="Y100" s="108"/>
      <c r="Z100" s="108"/>
      <c r="AA100" s="108"/>
      <c r="AB100" s="108"/>
      <c r="AC100" s="108"/>
      <c r="AD100" s="108"/>
      <c r="AE100" s="108"/>
      <c r="AF100" s="108"/>
      <c r="AG100" s="108"/>
      <c r="AH100" s="108"/>
      <c r="AI100" s="108"/>
      <c r="AJ100" s="108"/>
      <c r="AK100" s="108"/>
      <c r="AL100" s="108"/>
      <c r="AM100" s="108"/>
      <c r="AN100" s="108"/>
      <c r="AO100" s="108"/>
      <c r="AP100" s="108"/>
      <c r="AQ100" s="108"/>
      <c r="AR100" s="108"/>
      <c r="AS100" s="108"/>
      <c r="AT100" s="108"/>
      <c r="AU100" s="108"/>
      <c r="AV100" s="109"/>
      <c r="AW100" s="109"/>
      <c r="AX100" s="109"/>
      <c r="AY100" s="108"/>
      <c r="AZ100" s="107"/>
      <c r="BA100" s="107"/>
      <c r="BB100" s="107"/>
      <c r="BC100" s="108"/>
      <c r="BD100" s="108"/>
    </row>
    <row r="101" spans="1:56" x14ac:dyDescent="0.2">
      <c r="A101" s="107"/>
      <c r="B101" s="107"/>
      <c r="C101" s="107"/>
      <c r="D101" s="107"/>
      <c r="E101" s="108"/>
      <c r="F101" s="107"/>
      <c r="G101" s="107"/>
      <c r="H101" s="107"/>
      <c r="I101" s="107"/>
      <c r="J101" s="107"/>
      <c r="K101" s="107"/>
      <c r="L101" s="109"/>
      <c r="M101" s="109"/>
      <c r="N101" s="109"/>
      <c r="O101" s="109"/>
      <c r="P101" s="109"/>
      <c r="Q101" s="109"/>
      <c r="R101" s="109"/>
      <c r="S101" s="109"/>
      <c r="T101" s="109"/>
      <c r="U101" s="109"/>
      <c r="V101" s="108"/>
      <c r="W101" s="108"/>
      <c r="X101" s="108"/>
      <c r="Y101" s="108"/>
      <c r="Z101" s="108"/>
      <c r="AA101" s="108"/>
      <c r="AB101" s="108"/>
      <c r="AC101" s="108"/>
      <c r="AD101" s="108"/>
      <c r="AE101" s="108"/>
      <c r="AF101" s="108"/>
      <c r="AG101" s="108"/>
      <c r="AH101" s="108"/>
      <c r="AI101" s="108"/>
      <c r="AJ101" s="108"/>
      <c r="AK101" s="108"/>
      <c r="AL101" s="108"/>
      <c r="AM101" s="108"/>
      <c r="AN101" s="108"/>
      <c r="AO101" s="108"/>
      <c r="AP101" s="108"/>
      <c r="AQ101" s="108"/>
      <c r="AR101" s="108"/>
      <c r="AS101" s="108"/>
      <c r="AT101" s="108"/>
      <c r="AU101" s="108"/>
      <c r="AV101" s="109"/>
      <c r="AW101" s="109"/>
      <c r="AX101" s="109"/>
      <c r="AY101" s="108"/>
      <c r="AZ101" s="107"/>
      <c r="BA101" s="107"/>
      <c r="BB101" s="107"/>
      <c r="BC101" s="108"/>
      <c r="BD101" s="108"/>
    </row>
    <row r="102" spans="1:56" x14ac:dyDescent="0.2">
      <c r="A102" s="107"/>
      <c r="B102" s="107"/>
      <c r="C102" s="107"/>
      <c r="D102" s="107"/>
      <c r="E102" s="108"/>
      <c r="F102" s="107"/>
      <c r="G102" s="107"/>
      <c r="H102" s="107"/>
      <c r="I102" s="107"/>
      <c r="J102" s="107"/>
      <c r="K102" s="107"/>
      <c r="L102" s="109"/>
      <c r="M102" s="109"/>
      <c r="N102" s="109"/>
      <c r="O102" s="109"/>
      <c r="P102" s="109"/>
      <c r="Q102" s="109"/>
      <c r="R102" s="109"/>
      <c r="S102" s="109"/>
      <c r="T102" s="109"/>
      <c r="U102" s="109"/>
      <c r="V102" s="108"/>
      <c r="W102" s="108"/>
      <c r="X102" s="108"/>
      <c r="Y102" s="108"/>
      <c r="Z102" s="108"/>
      <c r="AA102" s="108"/>
      <c r="AB102" s="108"/>
      <c r="AC102" s="108"/>
      <c r="AD102" s="108"/>
      <c r="AE102" s="108"/>
      <c r="AF102" s="108"/>
      <c r="AG102" s="108"/>
      <c r="AH102" s="108"/>
      <c r="AI102" s="108"/>
      <c r="AJ102" s="108"/>
      <c r="AK102" s="108"/>
      <c r="AL102" s="108"/>
      <c r="AM102" s="108"/>
      <c r="AN102" s="108"/>
      <c r="AO102" s="108"/>
      <c r="AP102" s="108"/>
      <c r="AQ102" s="108"/>
      <c r="AR102" s="108"/>
      <c r="AS102" s="108"/>
      <c r="AT102" s="108"/>
      <c r="AU102" s="108"/>
      <c r="AV102" s="109"/>
      <c r="AW102" s="109"/>
      <c r="AX102" s="109"/>
      <c r="AY102" s="108"/>
      <c r="AZ102" s="107"/>
      <c r="BA102" s="107"/>
      <c r="BB102" s="107"/>
      <c r="BC102" s="108"/>
      <c r="BD102" s="108"/>
    </row>
    <row r="103" spans="1:56" x14ac:dyDescent="0.2">
      <c r="A103" s="107"/>
      <c r="B103" s="107"/>
      <c r="C103" s="107"/>
      <c r="D103" s="107"/>
      <c r="E103" s="108"/>
      <c r="F103" s="107"/>
      <c r="G103" s="107"/>
      <c r="H103" s="107"/>
      <c r="I103" s="107"/>
      <c r="J103" s="107"/>
      <c r="K103" s="107"/>
      <c r="L103" s="109"/>
      <c r="M103" s="109"/>
      <c r="N103" s="109"/>
      <c r="O103" s="109"/>
      <c r="P103" s="109"/>
      <c r="Q103" s="109"/>
      <c r="R103" s="109"/>
      <c r="S103" s="109"/>
      <c r="T103" s="109"/>
      <c r="U103" s="109"/>
      <c r="V103" s="108"/>
      <c r="W103" s="108"/>
      <c r="X103" s="108"/>
      <c r="Y103" s="108"/>
      <c r="Z103" s="108"/>
      <c r="AA103" s="108"/>
      <c r="AB103" s="108"/>
      <c r="AC103" s="108"/>
      <c r="AD103" s="108"/>
      <c r="AE103" s="108"/>
      <c r="AF103" s="108"/>
      <c r="AG103" s="108"/>
      <c r="AH103" s="108"/>
      <c r="AI103" s="108"/>
      <c r="AJ103" s="108"/>
      <c r="AK103" s="108"/>
      <c r="AL103" s="108"/>
      <c r="AM103" s="108"/>
      <c r="AN103" s="108"/>
      <c r="AO103" s="108"/>
      <c r="AP103" s="108"/>
      <c r="AQ103" s="108"/>
      <c r="AR103" s="108"/>
      <c r="AS103" s="108"/>
      <c r="AT103" s="108"/>
      <c r="AU103" s="108"/>
      <c r="AV103" s="109"/>
      <c r="AW103" s="109"/>
      <c r="AX103" s="109"/>
      <c r="AY103" s="108"/>
      <c r="AZ103" s="107"/>
      <c r="BA103" s="107"/>
      <c r="BB103" s="107"/>
      <c r="BC103" s="108"/>
      <c r="BD103" s="108"/>
    </row>
    <row r="104" spans="1:56" x14ac:dyDescent="0.2">
      <c r="A104" s="107"/>
      <c r="B104" s="107"/>
      <c r="C104" s="107"/>
      <c r="D104" s="107"/>
      <c r="E104" s="108"/>
      <c r="F104" s="107"/>
      <c r="G104" s="107"/>
      <c r="H104" s="107"/>
      <c r="I104" s="107"/>
      <c r="J104" s="107"/>
      <c r="K104" s="107"/>
      <c r="L104" s="109"/>
      <c r="M104" s="109"/>
      <c r="N104" s="109"/>
      <c r="O104" s="109"/>
      <c r="P104" s="109"/>
      <c r="Q104" s="109"/>
      <c r="R104" s="109"/>
      <c r="S104" s="109"/>
      <c r="T104" s="109"/>
      <c r="U104" s="109"/>
      <c r="V104" s="108"/>
      <c r="W104" s="108"/>
      <c r="X104" s="108"/>
      <c r="Y104" s="108"/>
      <c r="Z104" s="108"/>
      <c r="AA104" s="108"/>
      <c r="AB104" s="108"/>
      <c r="AC104" s="108"/>
      <c r="AD104" s="108"/>
      <c r="AE104" s="108"/>
      <c r="AF104" s="108"/>
      <c r="AG104" s="108"/>
      <c r="AH104" s="108"/>
      <c r="AI104" s="108"/>
      <c r="AJ104" s="108"/>
      <c r="AK104" s="108"/>
      <c r="AL104" s="108"/>
      <c r="AM104" s="108"/>
      <c r="AN104" s="108"/>
      <c r="AO104" s="108"/>
      <c r="AP104" s="108"/>
      <c r="AQ104" s="108"/>
      <c r="AR104" s="108"/>
      <c r="AS104" s="108"/>
      <c r="AT104" s="108"/>
      <c r="AU104" s="108"/>
      <c r="AV104" s="109"/>
      <c r="AW104" s="109"/>
      <c r="AX104" s="109"/>
      <c r="AY104" s="108"/>
      <c r="AZ104" s="107"/>
      <c r="BA104" s="107"/>
      <c r="BB104" s="107"/>
      <c r="BC104" s="108"/>
      <c r="BD104" s="108"/>
    </row>
    <row r="105" spans="1:56" x14ac:dyDescent="0.2">
      <c r="A105" s="107"/>
      <c r="B105" s="107"/>
      <c r="C105" s="107"/>
      <c r="D105" s="107"/>
      <c r="E105" s="108"/>
      <c r="F105" s="107"/>
      <c r="G105" s="107"/>
      <c r="H105" s="107"/>
      <c r="I105" s="107"/>
      <c r="J105" s="107"/>
      <c r="K105" s="107"/>
      <c r="L105" s="109"/>
      <c r="M105" s="109"/>
      <c r="N105" s="109"/>
      <c r="O105" s="109"/>
      <c r="P105" s="109"/>
      <c r="Q105" s="109"/>
      <c r="R105" s="109"/>
      <c r="S105" s="109"/>
      <c r="T105" s="109"/>
      <c r="U105" s="109"/>
      <c r="V105" s="108"/>
      <c r="W105" s="108"/>
      <c r="X105" s="108"/>
      <c r="Y105" s="108"/>
      <c r="Z105" s="108"/>
      <c r="AA105" s="108"/>
      <c r="AB105" s="108"/>
      <c r="AC105" s="108"/>
      <c r="AD105" s="108"/>
      <c r="AE105" s="108"/>
      <c r="AF105" s="108"/>
      <c r="AG105" s="108"/>
      <c r="AH105" s="108"/>
      <c r="AI105" s="108"/>
      <c r="AJ105" s="108"/>
      <c r="AK105" s="108"/>
      <c r="AL105" s="108"/>
      <c r="AM105" s="108"/>
      <c r="AN105" s="108"/>
      <c r="AO105" s="108"/>
      <c r="AP105" s="108"/>
      <c r="AQ105" s="108"/>
      <c r="AR105" s="108"/>
      <c r="AS105" s="108"/>
      <c r="AT105" s="108"/>
      <c r="AU105" s="108"/>
      <c r="AV105" s="109"/>
      <c r="AW105" s="109"/>
      <c r="AX105" s="109"/>
      <c r="AY105" s="108"/>
      <c r="AZ105" s="107"/>
      <c r="BA105" s="107"/>
      <c r="BB105" s="107"/>
      <c r="BC105" s="108"/>
      <c r="BD105" s="108"/>
    </row>
    <row r="106" spans="1:56" x14ac:dyDescent="0.2">
      <c r="A106" s="107"/>
      <c r="B106" s="107"/>
      <c r="C106" s="107"/>
      <c r="D106" s="107"/>
      <c r="E106" s="108"/>
      <c r="F106" s="107"/>
      <c r="G106" s="107"/>
      <c r="H106" s="107"/>
      <c r="I106" s="107"/>
      <c r="J106" s="107"/>
      <c r="K106" s="107"/>
      <c r="L106" s="109"/>
      <c r="M106" s="109"/>
      <c r="N106" s="109"/>
      <c r="O106" s="109"/>
      <c r="P106" s="109"/>
      <c r="Q106" s="109"/>
      <c r="R106" s="109"/>
      <c r="S106" s="109"/>
      <c r="T106" s="109"/>
      <c r="U106" s="109"/>
      <c r="V106" s="108"/>
      <c r="W106" s="108"/>
      <c r="X106" s="108"/>
      <c r="Y106" s="108"/>
      <c r="Z106" s="108"/>
      <c r="AA106" s="108"/>
      <c r="AB106" s="108"/>
      <c r="AC106" s="108"/>
      <c r="AD106" s="108"/>
      <c r="AE106" s="108"/>
      <c r="AF106" s="108"/>
      <c r="AG106" s="108"/>
      <c r="AH106" s="108"/>
      <c r="AI106" s="108"/>
      <c r="AJ106" s="108"/>
      <c r="AK106" s="108"/>
      <c r="AL106" s="108"/>
      <c r="AM106" s="108"/>
      <c r="AN106" s="108"/>
      <c r="AO106" s="108"/>
      <c r="AP106" s="108"/>
      <c r="AQ106" s="108"/>
      <c r="AR106" s="108"/>
      <c r="AS106" s="108"/>
      <c r="AT106" s="108"/>
      <c r="AU106" s="108"/>
      <c r="AV106" s="109"/>
      <c r="AW106" s="109"/>
      <c r="AX106" s="109"/>
      <c r="AY106" s="108"/>
      <c r="AZ106" s="107"/>
      <c r="BA106" s="107"/>
      <c r="BB106" s="107"/>
      <c r="BC106" s="108"/>
      <c r="BD106" s="108"/>
    </row>
    <row r="107" spans="1:56" x14ac:dyDescent="0.2">
      <c r="A107" s="107"/>
      <c r="B107" s="107"/>
      <c r="C107" s="107"/>
      <c r="D107" s="107"/>
      <c r="E107" s="108"/>
      <c r="F107" s="107"/>
      <c r="G107" s="107"/>
      <c r="H107" s="107"/>
      <c r="I107" s="107"/>
      <c r="J107" s="107"/>
      <c r="K107" s="107"/>
      <c r="L107" s="109"/>
      <c r="M107" s="109"/>
      <c r="N107" s="109"/>
      <c r="O107" s="109"/>
      <c r="P107" s="109"/>
      <c r="Q107" s="109"/>
      <c r="R107" s="109"/>
      <c r="S107" s="109"/>
      <c r="T107" s="109"/>
      <c r="U107" s="109"/>
      <c r="V107" s="108"/>
      <c r="W107" s="108"/>
      <c r="X107" s="108"/>
      <c r="Y107" s="108"/>
      <c r="Z107" s="108"/>
      <c r="AA107" s="108"/>
      <c r="AB107" s="108"/>
      <c r="AC107" s="108"/>
      <c r="AD107" s="108"/>
      <c r="AE107" s="108"/>
      <c r="AF107" s="108"/>
      <c r="AG107" s="108"/>
      <c r="AH107" s="108"/>
      <c r="AI107" s="108"/>
      <c r="AJ107" s="108"/>
      <c r="AK107" s="108"/>
      <c r="AL107" s="108"/>
      <c r="AM107" s="108"/>
      <c r="AN107" s="108"/>
      <c r="AO107" s="108"/>
      <c r="AP107" s="108"/>
      <c r="AQ107" s="108"/>
      <c r="AR107" s="108"/>
      <c r="AS107" s="108"/>
      <c r="AT107" s="108"/>
      <c r="AU107" s="108"/>
      <c r="AV107" s="109"/>
      <c r="AW107" s="109"/>
      <c r="AX107" s="109"/>
      <c r="AY107" s="108"/>
      <c r="AZ107" s="107"/>
      <c r="BA107" s="107"/>
      <c r="BB107" s="107"/>
      <c r="BC107" s="108"/>
      <c r="BD107" s="108"/>
    </row>
    <row r="108" spans="1:56" x14ac:dyDescent="0.2">
      <c r="A108" s="107"/>
      <c r="B108" s="107"/>
      <c r="C108" s="107"/>
      <c r="D108" s="107"/>
      <c r="E108" s="108"/>
      <c r="F108" s="107"/>
      <c r="G108" s="107"/>
      <c r="H108" s="107"/>
      <c r="I108" s="107"/>
      <c r="J108" s="107"/>
      <c r="K108" s="107"/>
      <c r="L108" s="109"/>
      <c r="M108" s="109"/>
      <c r="N108" s="109"/>
      <c r="O108" s="109"/>
      <c r="P108" s="109"/>
      <c r="Q108" s="109"/>
      <c r="R108" s="109"/>
      <c r="S108" s="109"/>
      <c r="T108" s="109"/>
      <c r="U108" s="109"/>
      <c r="V108" s="108"/>
      <c r="W108" s="108"/>
      <c r="X108" s="108"/>
      <c r="Y108" s="108"/>
      <c r="Z108" s="108"/>
      <c r="AA108" s="108"/>
      <c r="AB108" s="108"/>
      <c r="AC108" s="108"/>
      <c r="AD108" s="108"/>
      <c r="AE108" s="108"/>
      <c r="AF108" s="108"/>
      <c r="AG108" s="108"/>
      <c r="AH108" s="108"/>
      <c r="AI108" s="108"/>
      <c r="AJ108" s="108"/>
      <c r="AK108" s="108"/>
      <c r="AL108" s="108"/>
      <c r="AM108" s="108"/>
      <c r="AN108" s="108"/>
      <c r="AO108" s="108"/>
      <c r="AP108" s="108"/>
      <c r="AQ108" s="108"/>
      <c r="AR108" s="108"/>
      <c r="AS108" s="108"/>
      <c r="AT108" s="108"/>
      <c r="AU108" s="108"/>
      <c r="AV108" s="109"/>
      <c r="AW108" s="109"/>
      <c r="AX108" s="109"/>
      <c r="AY108" s="108"/>
      <c r="AZ108" s="107"/>
      <c r="BA108" s="107"/>
      <c r="BB108" s="107"/>
      <c r="BC108" s="108"/>
      <c r="BD108" s="108"/>
    </row>
    <row r="109" spans="1:56" x14ac:dyDescent="0.2">
      <c r="A109" s="107"/>
      <c r="B109" s="107"/>
      <c r="C109" s="107"/>
      <c r="D109" s="107"/>
      <c r="E109" s="108"/>
      <c r="F109" s="107"/>
      <c r="G109" s="107"/>
      <c r="H109" s="107"/>
      <c r="I109" s="107"/>
      <c r="J109" s="107"/>
      <c r="K109" s="107"/>
      <c r="L109" s="109"/>
      <c r="M109" s="109"/>
      <c r="N109" s="109"/>
      <c r="O109" s="109"/>
      <c r="P109" s="109"/>
      <c r="Q109" s="109"/>
      <c r="R109" s="109"/>
      <c r="S109" s="109"/>
      <c r="T109" s="109"/>
      <c r="U109" s="109"/>
      <c r="V109" s="108"/>
      <c r="W109" s="108"/>
      <c r="X109" s="108"/>
      <c r="Y109" s="108"/>
      <c r="Z109" s="108"/>
      <c r="AA109" s="108"/>
      <c r="AB109" s="108"/>
      <c r="AC109" s="108"/>
      <c r="AD109" s="108"/>
      <c r="AE109" s="108"/>
      <c r="AF109" s="108"/>
      <c r="AG109" s="108"/>
      <c r="AH109" s="108"/>
      <c r="AI109" s="108"/>
      <c r="AJ109" s="108"/>
      <c r="AK109" s="108"/>
      <c r="AL109" s="108"/>
      <c r="AM109" s="108"/>
      <c r="AN109" s="108"/>
      <c r="AO109" s="108"/>
      <c r="AP109" s="108"/>
      <c r="AQ109" s="108"/>
      <c r="AR109" s="108"/>
      <c r="AS109" s="108"/>
      <c r="AT109" s="108"/>
      <c r="AU109" s="108"/>
      <c r="AV109" s="109"/>
      <c r="AW109" s="109"/>
      <c r="AX109" s="109"/>
      <c r="AY109" s="108"/>
      <c r="AZ109" s="107"/>
      <c r="BA109" s="107"/>
      <c r="BB109" s="107"/>
      <c r="BC109" s="108"/>
      <c r="BD109" s="108"/>
    </row>
    <row r="110" spans="1:56" x14ac:dyDescent="0.2">
      <c r="A110" s="107"/>
      <c r="B110" s="107"/>
      <c r="C110" s="107"/>
      <c r="D110" s="107"/>
      <c r="E110" s="108"/>
      <c r="F110" s="107"/>
      <c r="G110" s="107"/>
      <c r="H110" s="107"/>
      <c r="I110" s="107"/>
      <c r="J110" s="107"/>
      <c r="K110" s="107"/>
      <c r="L110" s="109"/>
      <c r="M110" s="109"/>
      <c r="N110" s="109"/>
      <c r="O110" s="109"/>
      <c r="P110" s="109"/>
      <c r="Q110" s="109"/>
      <c r="R110" s="109"/>
      <c r="S110" s="109"/>
      <c r="T110" s="109"/>
      <c r="U110" s="109"/>
      <c r="V110" s="108"/>
      <c r="W110" s="108"/>
      <c r="X110" s="108"/>
      <c r="Y110" s="108"/>
      <c r="Z110" s="108"/>
      <c r="AA110" s="108"/>
      <c r="AB110" s="108"/>
      <c r="AC110" s="108"/>
      <c r="AD110" s="108"/>
      <c r="AE110" s="108"/>
      <c r="AF110" s="108"/>
      <c r="AG110" s="108"/>
      <c r="AH110" s="108"/>
      <c r="AI110" s="108"/>
      <c r="AJ110" s="108"/>
      <c r="AK110" s="108"/>
      <c r="AL110" s="108"/>
      <c r="AM110" s="108"/>
      <c r="AN110" s="108"/>
      <c r="AO110" s="108"/>
      <c r="AP110" s="108"/>
      <c r="AQ110" s="108"/>
      <c r="AR110" s="108"/>
      <c r="AS110" s="108"/>
      <c r="AT110" s="108"/>
      <c r="AU110" s="108"/>
      <c r="AV110" s="109"/>
      <c r="AW110" s="109"/>
      <c r="AX110" s="109"/>
      <c r="AY110" s="108"/>
      <c r="AZ110" s="107"/>
      <c r="BA110" s="107"/>
      <c r="BB110" s="107"/>
      <c r="BC110" s="108"/>
      <c r="BD110" s="108"/>
    </row>
    <row r="111" spans="1:56" x14ac:dyDescent="0.2">
      <c r="A111" s="107"/>
      <c r="B111" s="107"/>
      <c r="C111" s="107"/>
      <c r="D111" s="107"/>
      <c r="E111" s="108"/>
      <c r="F111" s="107"/>
      <c r="G111" s="107"/>
      <c r="H111" s="107"/>
      <c r="I111" s="107"/>
      <c r="J111" s="107"/>
      <c r="K111" s="107"/>
      <c r="L111" s="109"/>
      <c r="M111" s="109"/>
      <c r="N111" s="109"/>
      <c r="O111" s="109"/>
      <c r="P111" s="109"/>
      <c r="Q111" s="109"/>
      <c r="R111" s="109"/>
      <c r="S111" s="109"/>
      <c r="T111" s="109"/>
      <c r="U111" s="109"/>
      <c r="V111" s="108"/>
      <c r="W111" s="108"/>
      <c r="X111" s="108"/>
      <c r="Y111" s="108"/>
      <c r="Z111" s="108"/>
      <c r="AA111" s="108"/>
      <c r="AB111" s="108"/>
      <c r="AC111" s="108"/>
      <c r="AD111" s="108"/>
      <c r="AE111" s="108"/>
      <c r="AF111" s="108"/>
      <c r="AG111" s="108"/>
      <c r="AH111" s="108"/>
      <c r="AI111" s="108"/>
      <c r="AJ111" s="108"/>
      <c r="AK111" s="108"/>
      <c r="AL111" s="108"/>
      <c r="AM111" s="108"/>
      <c r="AN111" s="108"/>
      <c r="AO111" s="108"/>
      <c r="AP111" s="108"/>
      <c r="AQ111" s="108"/>
      <c r="AR111" s="108"/>
      <c r="AS111" s="108"/>
      <c r="AT111" s="108"/>
      <c r="AU111" s="108"/>
      <c r="AV111" s="109"/>
      <c r="AW111" s="109"/>
      <c r="AX111" s="109"/>
      <c r="AY111" s="108"/>
      <c r="AZ111" s="107"/>
      <c r="BA111" s="107"/>
      <c r="BB111" s="107"/>
      <c r="BC111" s="108"/>
      <c r="BD111" s="108"/>
    </row>
    <row r="112" spans="1:56" x14ac:dyDescent="0.2">
      <c r="A112" s="107"/>
      <c r="B112" s="107"/>
      <c r="C112" s="107"/>
      <c r="D112" s="107"/>
      <c r="E112" s="108"/>
      <c r="F112" s="107"/>
      <c r="G112" s="107"/>
      <c r="H112" s="107"/>
      <c r="I112" s="107"/>
      <c r="J112" s="107"/>
      <c r="K112" s="107"/>
      <c r="L112" s="109"/>
      <c r="M112" s="109"/>
      <c r="N112" s="109"/>
      <c r="O112" s="109"/>
      <c r="P112" s="109"/>
      <c r="Q112" s="109"/>
      <c r="R112" s="109"/>
      <c r="S112" s="109"/>
      <c r="T112" s="109"/>
      <c r="U112" s="109"/>
      <c r="V112" s="108"/>
      <c r="W112" s="108"/>
      <c r="X112" s="108"/>
      <c r="Y112" s="108"/>
      <c r="Z112" s="108"/>
      <c r="AA112" s="108"/>
      <c r="AB112" s="108"/>
      <c r="AC112" s="108"/>
      <c r="AD112" s="108"/>
      <c r="AE112" s="108"/>
      <c r="AF112" s="108"/>
      <c r="AG112" s="108"/>
      <c r="AH112" s="108"/>
      <c r="AI112" s="108"/>
      <c r="AJ112" s="108"/>
      <c r="AK112" s="108"/>
      <c r="AL112" s="108"/>
      <c r="AM112" s="108"/>
      <c r="AN112" s="108"/>
      <c r="AO112" s="108"/>
      <c r="AP112" s="108"/>
      <c r="AQ112" s="108"/>
      <c r="AR112" s="108"/>
      <c r="AS112" s="108"/>
      <c r="AT112" s="108"/>
      <c r="AU112" s="108"/>
      <c r="AV112" s="109"/>
      <c r="AW112" s="109"/>
      <c r="AX112" s="109"/>
      <c r="AY112" s="108"/>
      <c r="AZ112" s="107"/>
      <c r="BA112" s="107"/>
      <c r="BB112" s="107"/>
      <c r="BC112" s="108"/>
      <c r="BD112" s="108"/>
    </row>
    <row r="113" spans="1:56" x14ac:dyDescent="0.2">
      <c r="A113" s="107"/>
      <c r="B113" s="107"/>
      <c r="C113" s="107"/>
      <c r="D113" s="107"/>
      <c r="E113" s="108"/>
      <c r="F113" s="107"/>
      <c r="G113" s="107"/>
      <c r="H113" s="107"/>
      <c r="I113" s="107"/>
      <c r="J113" s="107"/>
      <c r="K113" s="107"/>
      <c r="L113" s="109"/>
      <c r="M113" s="109"/>
      <c r="N113" s="109"/>
      <c r="O113" s="109"/>
      <c r="P113" s="109"/>
      <c r="Q113" s="109"/>
      <c r="R113" s="109"/>
      <c r="S113" s="109"/>
      <c r="T113" s="109"/>
      <c r="U113" s="109"/>
      <c r="V113" s="108"/>
      <c r="W113" s="108"/>
      <c r="X113" s="108"/>
      <c r="Y113" s="108"/>
      <c r="Z113" s="108"/>
      <c r="AA113" s="108"/>
      <c r="AB113" s="108"/>
      <c r="AC113" s="108"/>
      <c r="AD113" s="108"/>
      <c r="AE113" s="108"/>
      <c r="AF113" s="108"/>
      <c r="AG113" s="108"/>
      <c r="AH113" s="108"/>
      <c r="AI113" s="108"/>
      <c r="AJ113" s="108"/>
      <c r="AK113" s="108"/>
      <c r="AL113" s="108"/>
      <c r="AM113" s="108"/>
      <c r="AN113" s="108"/>
      <c r="AO113" s="108"/>
      <c r="AP113" s="108"/>
      <c r="AQ113" s="108"/>
      <c r="AR113" s="108"/>
      <c r="AS113" s="108"/>
      <c r="AT113" s="108"/>
      <c r="AU113" s="108"/>
      <c r="AV113" s="109"/>
      <c r="AW113" s="109"/>
      <c r="AX113" s="109"/>
      <c r="AY113" s="108"/>
      <c r="AZ113" s="107"/>
      <c r="BA113" s="107"/>
      <c r="BB113" s="107"/>
      <c r="BC113" s="108"/>
      <c r="BD113" s="108"/>
    </row>
  </sheetData>
  <sheetProtection sheet="1" formatCells="0" formatColumns="0" formatRows="0" insertRows="0" deleteRows="0" sort="0" autoFilter="0" pivotTables="0"/>
  <mergeCells count="68">
    <mergeCell ref="B20:H20"/>
    <mergeCell ref="I20:U20"/>
    <mergeCell ref="V20:AP20"/>
    <mergeCell ref="AR20:AW20"/>
    <mergeCell ref="B17:U17"/>
    <mergeCell ref="AY17:BD20"/>
    <mergeCell ref="B18:H18"/>
    <mergeCell ref="I18:U18"/>
    <mergeCell ref="V18:AP18"/>
    <mergeCell ref="AR18:AW18"/>
    <mergeCell ref="B19:H19"/>
    <mergeCell ref="I19:U19"/>
    <mergeCell ref="V19:AP19"/>
    <mergeCell ref="AR19:AW19"/>
    <mergeCell ref="B14:D14"/>
    <mergeCell ref="F14:H14"/>
    <mergeCell ref="I14:K14"/>
    <mergeCell ref="S14:U14"/>
    <mergeCell ref="AZ14:BB14"/>
    <mergeCell ref="B15:D15"/>
    <mergeCell ref="F15:H15"/>
    <mergeCell ref="I15:K15"/>
    <mergeCell ref="S15:U15"/>
    <mergeCell ref="AZ15:BB15"/>
    <mergeCell ref="B12:D12"/>
    <mergeCell ref="F12:H12"/>
    <mergeCell ref="I12:K12"/>
    <mergeCell ref="S12:U12"/>
    <mergeCell ref="AZ12:BB12"/>
    <mergeCell ref="B13:D13"/>
    <mergeCell ref="F13:H13"/>
    <mergeCell ref="I13:K13"/>
    <mergeCell ref="S13:U13"/>
    <mergeCell ref="AZ13:BB13"/>
    <mergeCell ref="B10:D10"/>
    <mergeCell ref="F10:H10"/>
    <mergeCell ref="I10:K10"/>
    <mergeCell ref="S10:U10"/>
    <mergeCell ref="AZ10:BB10"/>
    <mergeCell ref="B11:D11"/>
    <mergeCell ref="F11:H11"/>
    <mergeCell ref="I11:K11"/>
    <mergeCell ref="S11:U11"/>
    <mergeCell ref="AZ11:BB11"/>
    <mergeCell ref="B8:K8"/>
    <mergeCell ref="AY8:BD8"/>
    <mergeCell ref="B9:D9"/>
    <mergeCell ref="F9:H9"/>
    <mergeCell ref="I9:K9"/>
    <mergeCell ref="S9:U9"/>
    <mergeCell ref="AZ9:BB9"/>
    <mergeCell ref="AA4:AU4"/>
    <mergeCell ref="B6:C6"/>
    <mergeCell ref="D6:H6"/>
    <mergeCell ref="I6:K6"/>
    <mergeCell ref="L6:U6"/>
    <mergeCell ref="V6:Z6"/>
    <mergeCell ref="AA6:AX6"/>
    <mergeCell ref="B1:AU1"/>
    <mergeCell ref="AV1:AX4"/>
    <mergeCell ref="BB1:BD2"/>
    <mergeCell ref="B2:AU2"/>
    <mergeCell ref="B3:D3"/>
    <mergeCell ref="E3:Z3"/>
    <mergeCell ref="AA3:AU3"/>
    <mergeCell ref="BB3:BD4"/>
    <mergeCell ref="B4:D4"/>
    <mergeCell ref="E4:Z4"/>
  </mergeCells>
  <dataValidations count="7">
    <dataValidation type="list" allowBlank="1" showInputMessage="1" showErrorMessage="1" sqref="AY10:AY15 KU10:KU15 UQ10:UQ15 AEM10:AEM15 AOI10:AOI15 AYE10:AYE15 BIA10:BIA15 BRW10:BRW15 CBS10:CBS15 CLO10:CLO15 CVK10:CVK15 DFG10:DFG15 DPC10:DPC15 DYY10:DYY15 EIU10:EIU15 ESQ10:ESQ15 FCM10:FCM15 FMI10:FMI15 FWE10:FWE15 GGA10:GGA15 GPW10:GPW15 GZS10:GZS15 HJO10:HJO15 HTK10:HTK15 IDG10:IDG15 INC10:INC15 IWY10:IWY15 JGU10:JGU15 JQQ10:JQQ15 KAM10:KAM15 KKI10:KKI15 KUE10:KUE15 LEA10:LEA15 LNW10:LNW15 LXS10:LXS15 MHO10:MHO15 MRK10:MRK15 NBG10:NBG15 NLC10:NLC15 NUY10:NUY15 OEU10:OEU15 OOQ10:OOQ15 OYM10:OYM15 PII10:PII15 PSE10:PSE15 QCA10:QCA15 QLW10:QLW15 QVS10:QVS15 RFO10:RFO15 RPK10:RPK15 RZG10:RZG15 SJC10:SJC15 SSY10:SSY15 TCU10:TCU15 TMQ10:TMQ15 TWM10:TWM15 UGI10:UGI15 UQE10:UQE15 VAA10:VAA15 VJW10:VJW15 VTS10:VTS15 WDO10:WDO15 WNK10:WNK15 WXG10:WXG15 AY65546:AY65551 KU65546:KU65551 UQ65546:UQ65551 AEM65546:AEM65551 AOI65546:AOI65551 AYE65546:AYE65551 BIA65546:BIA65551 BRW65546:BRW65551 CBS65546:CBS65551 CLO65546:CLO65551 CVK65546:CVK65551 DFG65546:DFG65551 DPC65546:DPC65551 DYY65546:DYY65551 EIU65546:EIU65551 ESQ65546:ESQ65551 FCM65546:FCM65551 FMI65546:FMI65551 FWE65546:FWE65551 GGA65546:GGA65551 GPW65546:GPW65551 GZS65546:GZS65551 HJO65546:HJO65551 HTK65546:HTK65551 IDG65546:IDG65551 INC65546:INC65551 IWY65546:IWY65551 JGU65546:JGU65551 JQQ65546:JQQ65551 KAM65546:KAM65551 KKI65546:KKI65551 KUE65546:KUE65551 LEA65546:LEA65551 LNW65546:LNW65551 LXS65546:LXS65551 MHO65546:MHO65551 MRK65546:MRK65551 NBG65546:NBG65551 NLC65546:NLC65551 NUY65546:NUY65551 OEU65546:OEU65551 OOQ65546:OOQ65551 OYM65546:OYM65551 PII65546:PII65551 PSE65546:PSE65551 QCA65546:QCA65551 QLW65546:QLW65551 QVS65546:QVS65551 RFO65546:RFO65551 RPK65546:RPK65551 RZG65546:RZG65551 SJC65546:SJC65551 SSY65546:SSY65551 TCU65546:TCU65551 TMQ65546:TMQ65551 TWM65546:TWM65551 UGI65546:UGI65551 UQE65546:UQE65551 VAA65546:VAA65551 VJW65546:VJW65551 VTS65546:VTS65551 WDO65546:WDO65551 WNK65546:WNK65551 WXG65546:WXG65551 AY131082:AY131087 KU131082:KU131087 UQ131082:UQ131087 AEM131082:AEM131087 AOI131082:AOI131087 AYE131082:AYE131087 BIA131082:BIA131087 BRW131082:BRW131087 CBS131082:CBS131087 CLO131082:CLO131087 CVK131082:CVK131087 DFG131082:DFG131087 DPC131082:DPC131087 DYY131082:DYY131087 EIU131082:EIU131087 ESQ131082:ESQ131087 FCM131082:FCM131087 FMI131082:FMI131087 FWE131082:FWE131087 GGA131082:GGA131087 GPW131082:GPW131087 GZS131082:GZS131087 HJO131082:HJO131087 HTK131082:HTK131087 IDG131082:IDG131087 INC131082:INC131087 IWY131082:IWY131087 JGU131082:JGU131087 JQQ131082:JQQ131087 KAM131082:KAM131087 KKI131082:KKI131087 KUE131082:KUE131087 LEA131082:LEA131087 LNW131082:LNW131087 LXS131082:LXS131087 MHO131082:MHO131087 MRK131082:MRK131087 NBG131082:NBG131087 NLC131082:NLC131087 NUY131082:NUY131087 OEU131082:OEU131087 OOQ131082:OOQ131087 OYM131082:OYM131087 PII131082:PII131087 PSE131082:PSE131087 QCA131082:QCA131087 QLW131082:QLW131087 QVS131082:QVS131087 RFO131082:RFO131087 RPK131082:RPK131087 RZG131082:RZG131087 SJC131082:SJC131087 SSY131082:SSY131087 TCU131082:TCU131087 TMQ131082:TMQ131087 TWM131082:TWM131087 UGI131082:UGI131087 UQE131082:UQE131087 VAA131082:VAA131087 VJW131082:VJW131087 VTS131082:VTS131087 WDO131082:WDO131087 WNK131082:WNK131087 WXG131082:WXG131087 AY196618:AY196623 KU196618:KU196623 UQ196618:UQ196623 AEM196618:AEM196623 AOI196618:AOI196623 AYE196618:AYE196623 BIA196618:BIA196623 BRW196618:BRW196623 CBS196618:CBS196623 CLO196618:CLO196623 CVK196618:CVK196623 DFG196618:DFG196623 DPC196618:DPC196623 DYY196618:DYY196623 EIU196618:EIU196623 ESQ196618:ESQ196623 FCM196618:FCM196623 FMI196618:FMI196623 FWE196618:FWE196623 GGA196618:GGA196623 GPW196618:GPW196623 GZS196618:GZS196623 HJO196618:HJO196623 HTK196618:HTK196623 IDG196618:IDG196623 INC196618:INC196623 IWY196618:IWY196623 JGU196618:JGU196623 JQQ196618:JQQ196623 KAM196618:KAM196623 KKI196618:KKI196623 KUE196618:KUE196623 LEA196618:LEA196623 LNW196618:LNW196623 LXS196618:LXS196623 MHO196618:MHO196623 MRK196618:MRK196623 NBG196618:NBG196623 NLC196618:NLC196623 NUY196618:NUY196623 OEU196618:OEU196623 OOQ196618:OOQ196623 OYM196618:OYM196623 PII196618:PII196623 PSE196618:PSE196623 QCA196618:QCA196623 QLW196618:QLW196623 QVS196618:QVS196623 RFO196618:RFO196623 RPK196618:RPK196623 RZG196618:RZG196623 SJC196618:SJC196623 SSY196618:SSY196623 TCU196618:TCU196623 TMQ196618:TMQ196623 TWM196618:TWM196623 UGI196618:UGI196623 UQE196618:UQE196623 VAA196618:VAA196623 VJW196618:VJW196623 VTS196618:VTS196623 WDO196618:WDO196623 WNK196618:WNK196623 WXG196618:WXG196623 AY262154:AY262159 KU262154:KU262159 UQ262154:UQ262159 AEM262154:AEM262159 AOI262154:AOI262159 AYE262154:AYE262159 BIA262154:BIA262159 BRW262154:BRW262159 CBS262154:CBS262159 CLO262154:CLO262159 CVK262154:CVK262159 DFG262154:DFG262159 DPC262154:DPC262159 DYY262154:DYY262159 EIU262154:EIU262159 ESQ262154:ESQ262159 FCM262154:FCM262159 FMI262154:FMI262159 FWE262154:FWE262159 GGA262154:GGA262159 GPW262154:GPW262159 GZS262154:GZS262159 HJO262154:HJO262159 HTK262154:HTK262159 IDG262154:IDG262159 INC262154:INC262159 IWY262154:IWY262159 JGU262154:JGU262159 JQQ262154:JQQ262159 KAM262154:KAM262159 KKI262154:KKI262159 KUE262154:KUE262159 LEA262154:LEA262159 LNW262154:LNW262159 LXS262154:LXS262159 MHO262154:MHO262159 MRK262154:MRK262159 NBG262154:NBG262159 NLC262154:NLC262159 NUY262154:NUY262159 OEU262154:OEU262159 OOQ262154:OOQ262159 OYM262154:OYM262159 PII262154:PII262159 PSE262154:PSE262159 QCA262154:QCA262159 QLW262154:QLW262159 QVS262154:QVS262159 RFO262154:RFO262159 RPK262154:RPK262159 RZG262154:RZG262159 SJC262154:SJC262159 SSY262154:SSY262159 TCU262154:TCU262159 TMQ262154:TMQ262159 TWM262154:TWM262159 UGI262154:UGI262159 UQE262154:UQE262159 VAA262154:VAA262159 VJW262154:VJW262159 VTS262154:VTS262159 WDO262154:WDO262159 WNK262154:WNK262159 WXG262154:WXG262159 AY327690:AY327695 KU327690:KU327695 UQ327690:UQ327695 AEM327690:AEM327695 AOI327690:AOI327695 AYE327690:AYE327695 BIA327690:BIA327695 BRW327690:BRW327695 CBS327690:CBS327695 CLO327690:CLO327695 CVK327690:CVK327695 DFG327690:DFG327695 DPC327690:DPC327695 DYY327690:DYY327695 EIU327690:EIU327695 ESQ327690:ESQ327695 FCM327690:FCM327695 FMI327690:FMI327695 FWE327690:FWE327695 GGA327690:GGA327695 GPW327690:GPW327695 GZS327690:GZS327695 HJO327690:HJO327695 HTK327690:HTK327695 IDG327690:IDG327695 INC327690:INC327695 IWY327690:IWY327695 JGU327690:JGU327695 JQQ327690:JQQ327695 KAM327690:KAM327695 KKI327690:KKI327695 KUE327690:KUE327695 LEA327690:LEA327695 LNW327690:LNW327695 LXS327690:LXS327695 MHO327690:MHO327695 MRK327690:MRK327695 NBG327690:NBG327695 NLC327690:NLC327695 NUY327690:NUY327695 OEU327690:OEU327695 OOQ327690:OOQ327695 OYM327690:OYM327695 PII327690:PII327695 PSE327690:PSE327695 QCA327690:QCA327695 QLW327690:QLW327695 QVS327690:QVS327695 RFO327690:RFO327695 RPK327690:RPK327695 RZG327690:RZG327695 SJC327690:SJC327695 SSY327690:SSY327695 TCU327690:TCU327695 TMQ327690:TMQ327695 TWM327690:TWM327695 UGI327690:UGI327695 UQE327690:UQE327695 VAA327690:VAA327695 VJW327690:VJW327695 VTS327690:VTS327695 WDO327690:WDO327695 WNK327690:WNK327695 WXG327690:WXG327695 AY393226:AY393231 KU393226:KU393231 UQ393226:UQ393231 AEM393226:AEM393231 AOI393226:AOI393231 AYE393226:AYE393231 BIA393226:BIA393231 BRW393226:BRW393231 CBS393226:CBS393231 CLO393226:CLO393231 CVK393226:CVK393231 DFG393226:DFG393231 DPC393226:DPC393231 DYY393226:DYY393231 EIU393226:EIU393231 ESQ393226:ESQ393231 FCM393226:FCM393231 FMI393226:FMI393231 FWE393226:FWE393231 GGA393226:GGA393231 GPW393226:GPW393231 GZS393226:GZS393231 HJO393226:HJO393231 HTK393226:HTK393231 IDG393226:IDG393231 INC393226:INC393231 IWY393226:IWY393231 JGU393226:JGU393231 JQQ393226:JQQ393231 KAM393226:KAM393231 KKI393226:KKI393231 KUE393226:KUE393231 LEA393226:LEA393231 LNW393226:LNW393231 LXS393226:LXS393231 MHO393226:MHO393231 MRK393226:MRK393231 NBG393226:NBG393231 NLC393226:NLC393231 NUY393226:NUY393231 OEU393226:OEU393231 OOQ393226:OOQ393231 OYM393226:OYM393231 PII393226:PII393231 PSE393226:PSE393231 QCA393226:QCA393231 QLW393226:QLW393231 QVS393226:QVS393231 RFO393226:RFO393231 RPK393226:RPK393231 RZG393226:RZG393231 SJC393226:SJC393231 SSY393226:SSY393231 TCU393226:TCU393231 TMQ393226:TMQ393231 TWM393226:TWM393231 UGI393226:UGI393231 UQE393226:UQE393231 VAA393226:VAA393231 VJW393226:VJW393231 VTS393226:VTS393231 WDO393226:WDO393231 WNK393226:WNK393231 WXG393226:WXG393231 AY458762:AY458767 KU458762:KU458767 UQ458762:UQ458767 AEM458762:AEM458767 AOI458762:AOI458767 AYE458762:AYE458767 BIA458762:BIA458767 BRW458762:BRW458767 CBS458762:CBS458767 CLO458762:CLO458767 CVK458762:CVK458767 DFG458762:DFG458767 DPC458762:DPC458767 DYY458762:DYY458767 EIU458762:EIU458767 ESQ458762:ESQ458767 FCM458762:FCM458767 FMI458762:FMI458767 FWE458762:FWE458767 GGA458762:GGA458767 GPW458762:GPW458767 GZS458762:GZS458767 HJO458762:HJO458767 HTK458762:HTK458767 IDG458762:IDG458767 INC458762:INC458767 IWY458762:IWY458767 JGU458762:JGU458767 JQQ458762:JQQ458767 KAM458762:KAM458767 KKI458762:KKI458767 KUE458762:KUE458767 LEA458762:LEA458767 LNW458762:LNW458767 LXS458762:LXS458767 MHO458762:MHO458767 MRK458762:MRK458767 NBG458762:NBG458767 NLC458762:NLC458767 NUY458762:NUY458767 OEU458762:OEU458767 OOQ458762:OOQ458767 OYM458762:OYM458767 PII458762:PII458767 PSE458762:PSE458767 QCA458762:QCA458767 QLW458762:QLW458767 QVS458762:QVS458767 RFO458762:RFO458767 RPK458762:RPK458767 RZG458762:RZG458767 SJC458762:SJC458767 SSY458762:SSY458767 TCU458762:TCU458767 TMQ458762:TMQ458767 TWM458762:TWM458767 UGI458762:UGI458767 UQE458762:UQE458767 VAA458762:VAA458767 VJW458762:VJW458767 VTS458762:VTS458767 WDO458762:WDO458767 WNK458762:WNK458767 WXG458762:WXG458767 AY524298:AY524303 KU524298:KU524303 UQ524298:UQ524303 AEM524298:AEM524303 AOI524298:AOI524303 AYE524298:AYE524303 BIA524298:BIA524303 BRW524298:BRW524303 CBS524298:CBS524303 CLO524298:CLO524303 CVK524298:CVK524303 DFG524298:DFG524303 DPC524298:DPC524303 DYY524298:DYY524303 EIU524298:EIU524303 ESQ524298:ESQ524303 FCM524298:FCM524303 FMI524298:FMI524303 FWE524298:FWE524303 GGA524298:GGA524303 GPW524298:GPW524303 GZS524298:GZS524303 HJO524298:HJO524303 HTK524298:HTK524303 IDG524298:IDG524303 INC524298:INC524303 IWY524298:IWY524303 JGU524298:JGU524303 JQQ524298:JQQ524303 KAM524298:KAM524303 KKI524298:KKI524303 KUE524298:KUE524303 LEA524298:LEA524303 LNW524298:LNW524303 LXS524298:LXS524303 MHO524298:MHO524303 MRK524298:MRK524303 NBG524298:NBG524303 NLC524298:NLC524303 NUY524298:NUY524303 OEU524298:OEU524303 OOQ524298:OOQ524303 OYM524298:OYM524303 PII524298:PII524303 PSE524298:PSE524303 QCA524298:QCA524303 QLW524298:QLW524303 QVS524298:QVS524303 RFO524298:RFO524303 RPK524298:RPK524303 RZG524298:RZG524303 SJC524298:SJC524303 SSY524298:SSY524303 TCU524298:TCU524303 TMQ524298:TMQ524303 TWM524298:TWM524303 UGI524298:UGI524303 UQE524298:UQE524303 VAA524298:VAA524303 VJW524298:VJW524303 VTS524298:VTS524303 WDO524298:WDO524303 WNK524298:WNK524303 WXG524298:WXG524303 AY589834:AY589839 KU589834:KU589839 UQ589834:UQ589839 AEM589834:AEM589839 AOI589834:AOI589839 AYE589834:AYE589839 BIA589834:BIA589839 BRW589834:BRW589839 CBS589834:CBS589839 CLO589834:CLO589839 CVK589834:CVK589839 DFG589834:DFG589839 DPC589834:DPC589839 DYY589834:DYY589839 EIU589834:EIU589839 ESQ589834:ESQ589839 FCM589834:FCM589839 FMI589834:FMI589839 FWE589834:FWE589839 GGA589834:GGA589839 GPW589834:GPW589839 GZS589834:GZS589839 HJO589834:HJO589839 HTK589834:HTK589839 IDG589834:IDG589839 INC589834:INC589839 IWY589834:IWY589839 JGU589834:JGU589839 JQQ589834:JQQ589839 KAM589834:KAM589839 KKI589834:KKI589839 KUE589834:KUE589839 LEA589834:LEA589839 LNW589834:LNW589839 LXS589834:LXS589839 MHO589834:MHO589839 MRK589834:MRK589839 NBG589834:NBG589839 NLC589834:NLC589839 NUY589834:NUY589839 OEU589834:OEU589839 OOQ589834:OOQ589839 OYM589834:OYM589839 PII589834:PII589839 PSE589834:PSE589839 QCA589834:QCA589839 QLW589834:QLW589839 QVS589834:QVS589839 RFO589834:RFO589839 RPK589834:RPK589839 RZG589834:RZG589839 SJC589834:SJC589839 SSY589834:SSY589839 TCU589834:TCU589839 TMQ589834:TMQ589839 TWM589834:TWM589839 UGI589834:UGI589839 UQE589834:UQE589839 VAA589834:VAA589839 VJW589834:VJW589839 VTS589834:VTS589839 WDO589834:WDO589839 WNK589834:WNK589839 WXG589834:WXG589839 AY655370:AY655375 KU655370:KU655375 UQ655370:UQ655375 AEM655370:AEM655375 AOI655370:AOI655375 AYE655370:AYE655375 BIA655370:BIA655375 BRW655370:BRW655375 CBS655370:CBS655375 CLO655370:CLO655375 CVK655370:CVK655375 DFG655370:DFG655375 DPC655370:DPC655375 DYY655370:DYY655375 EIU655370:EIU655375 ESQ655370:ESQ655375 FCM655370:FCM655375 FMI655370:FMI655375 FWE655370:FWE655375 GGA655370:GGA655375 GPW655370:GPW655375 GZS655370:GZS655375 HJO655370:HJO655375 HTK655370:HTK655375 IDG655370:IDG655375 INC655370:INC655375 IWY655370:IWY655375 JGU655370:JGU655375 JQQ655370:JQQ655375 KAM655370:KAM655375 KKI655370:KKI655375 KUE655370:KUE655375 LEA655370:LEA655375 LNW655370:LNW655375 LXS655370:LXS655375 MHO655370:MHO655375 MRK655370:MRK655375 NBG655370:NBG655375 NLC655370:NLC655375 NUY655370:NUY655375 OEU655370:OEU655375 OOQ655370:OOQ655375 OYM655370:OYM655375 PII655370:PII655375 PSE655370:PSE655375 QCA655370:QCA655375 QLW655370:QLW655375 QVS655370:QVS655375 RFO655370:RFO655375 RPK655370:RPK655375 RZG655370:RZG655375 SJC655370:SJC655375 SSY655370:SSY655375 TCU655370:TCU655375 TMQ655370:TMQ655375 TWM655370:TWM655375 UGI655370:UGI655375 UQE655370:UQE655375 VAA655370:VAA655375 VJW655370:VJW655375 VTS655370:VTS655375 WDO655370:WDO655375 WNK655370:WNK655375 WXG655370:WXG655375 AY720906:AY720911 KU720906:KU720911 UQ720906:UQ720911 AEM720906:AEM720911 AOI720906:AOI720911 AYE720906:AYE720911 BIA720906:BIA720911 BRW720906:BRW720911 CBS720906:CBS720911 CLO720906:CLO720911 CVK720906:CVK720911 DFG720906:DFG720911 DPC720906:DPC720911 DYY720906:DYY720911 EIU720906:EIU720911 ESQ720906:ESQ720911 FCM720906:FCM720911 FMI720906:FMI720911 FWE720906:FWE720911 GGA720906:GGA720911 GPW720906:GPW720911 GZS720906:GZS720911 HJO720906:HJO720911 HTK720906:HTK720911 IDG720906:IDG720911 INC720906:INC720911 IWY720906:IWY720911 JGU720906:JGU720911 JQQ720906:JQQ720911 KAM720906:KAM720911 KKI720906:KKI720911 KUE720906:KUE720911 LEA720906:LEA720911 LNW720906:LNW720911 LXS720906:LXS720911 MHO720906:MHO720911 MRK720906:MRK720911 NBG720906:NBG720911 NLC720906:NLC720911 NUY720906:NUY720911 OEU720906:OEU720911 OOQ720906:OOQ720911 OYM720906:OYM720911 PII720906:PII720911 PSE720906:PSE720911 QCA720906:QCA720911 QLW720906:QLW720911 QVS720906:QVS720911 RFO720906:RFO720911 RPK720906:RPK720911 RZG720906:RZG720911 SJC720906:SJC720911 SSY720906:SSY720911 TCU720906:TCU720911 TMQ720906:TMQ720911 TWM720906:TWM720911 UGI720906:UGI720911 UQE720906:UQE720911 VAA720906:VAA720911 VJW720906:VJW720911 VTS720906:VTS720911 WDO720906:WDO720911 WNK720906:WNK720911 WXG720906:WXG720911 AY786442:AY786447 KU786442:KU786447 UQ786442:UQ786447 AEM786442:AEM786447 AOI786442:AOI786447 AYE786442:AYE786447 BIA786442:BIA786447 BRW786442:BRW786447 CBS786442:CBS786447 CLO786442:CLO786447 CVK786442:CVK786447 DFG786442:DFG786447 DPC786442:DPC786447 DYY786442:DYY786447 EIU786442:EIU786447 ESQ786442:ESQ786447 FCM786442:FCM786447 FMI786442:FMI786447 FWE786442:FWE786447 GGA786442:GGA786447 GPW786442:GPW786447 GZS786442:GZS786447 HJO786442:HJO786447 HTK786442:HTK786447 IDG786442:IDG786447 INC786442:INC786447 IWY786442:IWY786447 JGU786442:JGU786447 JQQ786442:JQQ786447 KAM786442:KAM786447 KKI786442:KKI786447 KUE786442:KUE786447 LEA786442:LEA786447 LNW786442:LNW786447 LXS786442:LXS786447 MHO786442:MHO786447 MRK786442:MRK786447 NBG786442:NBG786447 NLC786442:NLC786447 NUY786442:NUY786447 OEU786442:OEU786447 OOQ786442:OOQ786447 OYM786442:OYM786447 PII786442:PII786447 PSE786442:PSE786447 QCA786442:QCA786447 QLW786442:QLW786447 QVS786442:QVS786447 RFO786442:RFO786447 RPK786442:RPK786447 RZG786442:RZG786447 SJC786442:SJC786447 SSY786442:SSY786447 TCU786442:TCU786447 TMQ786442:TMQ786447 TWM786442:TWM786447 UGI786442:UGI786447 UQE786442:UQE786447 VAA786442:VAA786447 VJW786442:VJW786447 VTS786442:VTS786447 WDO786442:WDO786447 WNK786442:WNK786447 WXG786442:WXG786447 AY851978:AY851983 KU851978:KU851983 UQ851978:UQ851983 AEM851978:AEM851983 AOI851978:AOI851983 AYE851978:AYE851983 BIA851978:BIA851983 BRW851978:BRW851983 CBS851978:CBS851983 CLO851978:CLO851983 CVK851978:CVK851983 DFG851978:DFG851983 DPC851978:DPC851983 DYY851978:DYY851983 EIU851978:EIU851983 ESQ851978:ESQ851983 FCM851978:FCM851983 FMI851978:FMI851983 FWE851978:FWE851983 GGA851978:GGA851983 GPW851978:GPW851983 GZS851978:GZS851983 HJO851978:HJO851983 HTK851978:HTK851983 IDG851978:IDG851983 INC851978:INC851983 IWY851978:IWY851983 JGU851978:JGU851983 JQQ851978:JQQ851983 KAM851978:KAM851983 KKI851978:KKI851983 KUE851978:KUE851983 LEA851978:LEA851983 LNW851978:LNW851983 LXS851978:LXS851983 MHO851978:MHO851983 MRK851978:MRK851983 NBG851978:NBG851983 NLC851978:NLC851983 NUY851978:NUY851983 OEU851978:OEU851983 OOQ851978:OOQ851983 OYM851978:OYM851983 PII851978:PII851983 PSE851978:PSE851983 QCA851978:QCA851983 QLW851978:QLW851983 QVS851978:QVS851983 RFO851978:RFO851983 RPK851978:RPK851983 RZG851978:RZG851983 SJC851978:SJC851983 SSY851978:SSY851983 TCU851978:TCU851983 TMQ851978:TMQ851983 TWM851978:TWM851983 UGI851978:UGI851983 UQE851978:UQE851983 VAA851978:VAA851983 VJW851978:VJW851983 VTS851978:VTS851983 WDO851978:WDO851983 WNK851978:WNK851983 WXG851978:WXG851983 AY917514:AY917519 KU917514:KU917519 UQ917514:UQ917519 AEM917514:AEM917519 AOI917514:AOI917519 AYE917514:AYE917519 BIA917514:BIA917519 BRW917514:BRW917519 CBS917514:CBS917519 CLO917514:CLO917519 CVK917514:CVK917519 DFG917514:DFG917519 DPC917514:DPC917519 DYY917514:DYY917519 EIU917514:EIU917519 ESQ917514:ESQ917519 FCM917514:FCM917519 FMI917514:FMI917519 FWE917514:FWE917519 GGA917514:GGA917519 GPW917514:GPW917519 GZS917514:GZS917519 HJO917514:HJO917519 HTK917514:HTK917519 IDG917514:IDG917519 INC917514:INC917519 IWY917514:IWY917519 JGU917514:JGU917519 JQQ917514:JQQ917519 KAM917514:KAM917519 KKI917514:KKI917519 KUE917514:KUE917519 LEA917514:LEA917519 LNW917514:LNW917519 LXS917514:LXS917519 MHO917514:MHO917519 MRK917514:MRK917519 NBG917514:NBG917519 NLC917514:NLC917519 NUY917514:NUY917519 OEU917514:OEU917519 OOQ917514:OOQ917519 OYM917514:OYM917519 PII917514:PII917519 PSE917514:PSE917519 QCA917514:QCA917519 QLW917514:QLW917519 QVS917514:QVS917519 RFO917514:RFO917519 RPK917514:RPK917519 RZG917514:RZG917519 SJC917514:SJC917519 SSY917514:SSY917519 TCU917514:TCU917519 TMQ917514:TMQ917519 TWM917514:TWM917519 UGI917514:UGI917519 UQE917514:UQE917519 VAA917514:VAA917519 VJW917514:VJW917519 VTS917514:VTS917519 WDO917514:WDO917519 WNK917514:WNK917519 WXG917514:WXG917519 AY983050:AY983055 KU983050:KU983055 UQ983050:UQ983055 AEM983050:AEM983055 AOI983050:AOI983055 AYE983050:AYE983055 BIA983050:BIA983055 BRW983050:BRW983055 CBS983050:CBS983055 CLO983050:CLO983055 CVK983050:CVK983055 DFG983050:DFG983055 DPC983050:DPC983055 DYY983050:DYY983055 EIU983050:EIU983055 ESQ983050:ESQ983055 FCM983050:FCM983055 FMI983050:FMI983055 FWE983050:FWE983055 GGA983050:GGA983055 GPW983050:GPW983055 GZS983050:GZS983055 HJO983050:HJO983055 HTK983050:HTK983055 IDG983050:IDG983055 INC983050:INC983055 IWY983050:IWY983055 JGU983050:JGU983055 JQQ983050:JQQ983055 KAM983050:KAM983055 KKI983050:KKI983055 KUE983050:KUE983055 LEA983050:LEA983055 LNW983050:LNW983055 LXS983050:LXS983055 MHO983050:MHO983055 MRK983050:MRK983055 NBG983050:NBG983055 NLC983050:NLC983055 NUY983050:NUY983055 OEU983050:OEU983055 OOQ983050:OOQ983055 OYM983050:OYM983055 PII983050:PII983055 PSE983050:PSE983055 QCA983050:QCA983055 QLW983050:QLW983055 QVS983050:QVS983055 RFO983050:RFO983055 RPK983050:RPK983055 RZG983050:RZG983055 SJC983050:SJC983055 SSY983050:SSY983055 TCU983050:TCU983055 TMQ983050:TMQ983055 TWM983050:TWM983055 UGI983050:UGI983055 UQE983050:UQE983055 VAA983050:VAA983055 VJW983050:VJW983055 VTS983050:VTS983055 WDO983050:WDO983055 WNK983050:WNK983055 WXG983050:WXG983055">
      <formula1>Monitoreo</formula1>
    </dataValidation>
    <dataValidation type="list" allowBlank="1" showInputMessage="1" sqref="AV10:AV15 KR10:KR15 UN10:UN15 AEJ10:AEJ15 AOF10:AOF15 AYB10:AYB15 BHX10:BHX15 BRT10:BRT15 CBP10:CBP15 CLL10:CLL15 CVH10:CVH15 DFD10:DFD15 DOZ10:DOZ15 DYV10:DYV15 EIR10:EIR15 ESN10:ESN15 FCJ10:FCJ15 FMF10:FMF15 FWB10:FWB15 GFX10:GFX15 GPT10:GPT15 GZP10:GZP15 HJL10:HJL15 HTH10:HTH15 IDD10:IDD15 IMZ10:IMZ15 IWV10:IWV15 JGR10:JGR15 JQN10:JQN15 KAJ10:KAJ15 KKF10:KKF15 KUB10:KUB15 LDX10:LDX15 LNT10:LNT15 LXP10:LXP15 MHL10:MHL15 MRH10:MRH15 NBD10:NBD15 NKZ10:NKZ15 NUV10:NUV15 OER10:OER15 OON10:OON15 OYJ10:OYJ15 PIF10:PIF15 PSB10:PSB15 QBX10:QBX15 QLT10:QLT15 QVP10:QVP15 RFL10:RFL15 RPH10:RPH15 RZD10:RZD15 SIZ10:SIZ15 SSV10:SSV15 TCR10:TCR15 TMN10:TMN15 TWJ10:TWJ15 UGF10:UGF15 UQB10:UQB15 UZX10:UZX15 VJT10:VJT15 VTP10:VTP15 WDL10:WDL15 WNH10:WNH15 WXD10:WXD15 AV65546:AV65551 KR65546:KR65551 UN65546:UN65551 AEJ65546:AEJ65551 AOF65546:AOF65551 AYB65546:AYB65551 BHX65546:BHX65551 BRT65546:BRT65551 CBP65546:CBP65551 CLL65546:CLL65551 CVH65546:CVH65551 DFD65546:DFD65551 DOZ65546:DOZ65551 DYV65546:DYV65551 EIR65546:EIR65551 ESN65546:ESN65551 FCJ65546:FCJ65551 FMF65546:FMF65551 FWB65546:FWB65551 GFX65546:GFX65551 GPT65546:GPT65551 GZP65546:GZP65551 HJL65546:HJL65551 HTH65546:HTH65551 IDD65546:IDD65551 IMZ65546:IMZ65551 IWV65546:IWV65551 JGR65546:JGR65551 JQN65546:JQN65551 KAJ65546:KAJ65551 KKF65546:KKF65551 KUB65546:KUB65551 LDX65546:LDX65551 LNT65546:LNT65551 LXP65546:LXP65551 MHL65546:MHL65551 MRH65546:MRH65551 NBD65546:NBD65551 NKZ65546:NKZ65551 NUV65546:NUV65551 OER65546:OER65551 OON65546:OON65551 OYJ65546:OYJ65551 PIF65546:PIF65551 PSB65546:PSB65551 QBX65546:QBX65551 QLT65546:QLT65551 QVP65546:QVP65551 RFL65546:RFL65551 RPH65546:RPH65551 RZD65546:RZD65551 SIZ65546:SIZ65551 SSV65546:SSV65551 TCR65546:TCR65551 TMN65546:TMN65551 TWJ65546:TWJ65551 UGF65546:UGF65551 UQB65546:UQB65551 UZX65546:UZX65551 VJT65546:VJT65551 VTP65546:VTP65551 WDL65546:WDL65551 WNH65546:WNH65551 WXD65546:WXD65551 AV131082:AV131087 KR131082:KR131087 UN131082:UN131087 AEJ131082:AEJ131087 AOF131082:AOF131087 AYB131082:AYB131087 BHX131082:BHX131087 BRT131082:BRT131087 CBP131082:CBP131087 CLL131082:CLL131087 CVH131082:CVH131087 DFD131082:DFD131087 DOZ131082:DOZ131087 DYV131082:DYV131087 EIR131082:EIR131087 ESN131082:ESN131087 FCJ131082:FCJ131087 FMF131082:FMF131087 FWB131082:FWB131087 GFX131082:GFX131087 GPT131082:GPT131087 GZP131082:GZP131087 HJL131082:HJL131087 HTH131082:HTH131087 IDD131082:IDD131087 IMZ131082:IMZ131087 IWV131082:IWV131087 JGR131082:JGR131087 JQN131082:JQN131087 KAJ131082:KAJ131087 KKF131082:KKF131087 KUB131082:KUB131087 LDX131082:LDX131087 LNT131082:LNT131087 LXP131082:LXP131087 MHL131082:MHL131087 MRH131082:MRH131087 NBD131082:NBD131087 NKZ131082:NKZ131087 NUV131082:NUV131087 OER131082:OER131087 OON131082:OON131087 OYJ131082:OYJ131087 PIF131082:PIF131087 PSB131082:PSB131087 QBX131082:QBX131087 QLT131082:QLT131087 QVP131082:QVP131087 RFL131082:RFL131087 RPH131082:RPH131087 RZD131082:RZD131087 SIZ131082:SIZ131087 SSV131082:SSV131087 TCR131082:TCR131087 TMN131082:TMN131087 TWJ131082:TWJ131087 UGF131082:UGF131087 UQB131082:UQB131087 UZX131082:UZX131087 VJT131082:VJT131087 VTP131082:VTP131087 WDL131082:WDL131087 WNH131082:WNH131087 WXD131082:WXD131087 AV196618:AV196623 KR196618:KR196623 UN196618:UN196623 AEJ196618:AEJ196623 AOF196618:AOF196623 AYB196618:AYB196623 BHX196618:BHX196623 BRT196618:BRT196623 CBP196618:CBP196623 CLL196618:CLL196623 CVH196618:CVH196623 DFD196618:DFD196623 DOZ196618:DOZ196623 DYV196618:DYV196623 EIR196618:EIR196623 ESN196618:ESN196623 FCJ196618:FCJ196623 FMF196618:FMF196623 FWB196618:FWB196623 GFX196618:GFX196623 GPT196618:GPT196623 GZP196618:GZP196623 HJL196618:HJL196623 HTH196618:HTH196623 IDD196618:IDD196623 IMZ196618:IMZ196623 IWV196618:IWV196623 JGR196618:JGR196623 JQN196618:JQN196623 KAJ196618:KAJ196623 KKF196618:KKF196623 KUB196618:KUB196623 LDX196618:LDX196623 LNT196618:LNT196623 LXP196618:LXP196623 MHL196618:MHL196623 MRH196618:MRH196623 NBD196618:NBD196623 NKZ196618:NKZ196623 NUV196618:NUV196623 OER196618:OER196623 OON196618:OON196623 OYJ196618:OYJ196623 PIF196618:PIF196623 PSB196618:PSB196623 QBX196618:QBX196623 QLT196618:QLT196623 QVP196618:QVP196623 RFL196618:RFL196623 RPH196618:RPH196623 RZD196618:RZD196623 SIZ196618:SIZ196623 SSV196618:SSV196623 TCR196618:TCR196623 TMN196618:TMN196623 TWJ196618:TWJ196623 UGF196618:UGF196623 UQB196618:UQB196623 UZX196618:UZX196623 VJT196618:VJT196623 VTP196618:VTP196623 WDL196618:WDL196623 WNH196618:WNH196623 WXD196618:WXD196623 AV262154:AV262159 KR262154:KR262159 UN262154:UN262159 AEJ262154:AEJ262159 AOF262154:AOF262159 AYB262154:AYB262159 BHX262154:BHX262159 BRT262154:BRT262159 CBP262154:CBP262159 CLL262154:CLL262159 CVH262154:CVH262159 DFD262154:DFD262159 DOZ262154:DOZ262159 DYV262154:DYV262159 EIR262154:EIR262159 ESN262154:ESN262159 FCJ262154:FCJ262159 FMF262154:FMF262159 FWB262154:FWB262159 GFX262154:GFX262159 GPT262154:GPT262159 GZP262154:GZP262159 HJL262154:HJL262159 HTH262154:HTH262159 IDD262154:IDD262159 IMZ262154:IMZ262159 IWV262154:IWV262159 JGR262154:JGR262159 JQN262154:JQN262159 KAJ262154:KAJ262159 KKF262154:KKF262159 KUB262154:KUB262159 LDX262154:LDX262159 LNT262154:LNT262159 LXP262154:LXP262159 MHL262154:MHL262159 MRH262154:MRH262159 NBD262154:NBD262159 NKZ262154:NKZ262159 NUV262154:NUV262159 OER262154:OER262159 OON262154:OON262159 OYJ262154:OYJ262159 PIF262154:PIF262159 PSB262154:PSB262159 QBX262154:QBX262159 QLT262154:QLT262159 QVP262154:QVP262159 RFL262154:RFL262159 RPH262154:RPH262159 RZD262154:RZD262159 SIZ262154:SIZ262159 SSV262154:SSV262159 TCR262154:TCR262159 TMN262154:TMN262159 TWJ262154:TWJ262159 UGF262154:UGF262159 UQB262154:UQB262159 UZX262154:UZX262159 VJT262154:VJT262159 VTP262154:VTP262159 WDL262154:WDL262159 WNH262154:WNH262159 WXD262154:WXD262159 AV327690:AV327695 KR327690:KR327695 UN327690:UN327695 AEJ327690:AEJ327695 AOF327690:AOF327695 AYB327690:AYB327695 BHX327690:BHX327695 BRT327690:BRT327695 CBP327690:CBP327695 CLL327690:CLL327695 CVH327690:CVH327695 DFD327690:DFD327695 DOZ327690:DOZ327695 DYV327690:DYV327695 EIR327690:EIR327695 ESN327690:ESN327695 FCJ327690:FCJ327695 FMF327690:FMF327695 FWB327690:FWB327695 GFX327690:GFX327695 GPT327690:GPT327695 GZP327690:GZP327695 HJL327690:HJL327695 HTH327690:HTH327695 IDD327690:IDD327695 IMZ327690:IMZ327695 IWV327690:IWV327695 JGR327690:JGR327695 JQN327690:JQN327695 KAJ327690:KAJ327695 KKF327690:KKF327695 KUB327690:KUB327695 LDX327690:LDX327695 LNT327690:LNT327695 LXP327690:LXP327695 MHL327690:MHL327695 MRH327690:MRH327695 NBD327690:NBD327695 NKZ327690:NKZ327695 NUV327690:NUV327695 OER327690:OER327695 OON327690:OON327695 OYJ327690:OYJ327695 PIF327690:PIF327695 PSB327690:PSB327695 QBX327690:QBX327695 QLT327690:QLT327695 QVP327690:QVP327695 RFL327690:RFL327695 RPH327690:RPH327695 RZD327690:RZD327695 SIZ327690:SIZ327695 SSV327690:SSV327695 TCR327690:TCR327695 TMN327690:TMN327695 TWJ327690:TWJ327695 UGF327690:UGF327695 UQB327690:UQB327695 UZX327690:UZX327695 VJT327690:VJT327695 VTP327690:VTP327695 WDL327690:WDL327695 WNH327690:WNH327695 WXD327690:WXD327695 AV393226:AV393231 KR393226:KR393231 UN393226:UN393231 AEJ393226:AEJ393231 AOF393226:AOF393231 AYB393226:AYB393231 BHX393226:BHX393231 BRT393226:BRT393231 CBP393226:CBP393231 CLL393226:CLL393231 CVH393226:CVH393231 DFD393226:DFD393231 DOZ393226:DOZ393231 DYV393226:DYV393231 EIR393226:EIR393231 ESN393226:ESN393231 FCJ393226:FCJ393231 FMF393226:FMF393231 FWB393226:FWB393231 GFX393226:GFX393231 GPT393226:GPT393231 GZP393226:GZP393231 HJL393226:HJL393231 HTH393226:HTH393231 IDD393226:IDD393231 IMZ393226:IMZ393231 IWV393226:IWV393231 JGR393226:JGR393231 JQN393226:JQN393231 KAJ393226:KAJ393231 KKF393226:KKF393231 KUB393226:KUB393231 LDX393226:LDX393231 LNT393226:LNT393231 LXP393226:LXP393231 MHL393226:MHL393231 MRH393226:MRH393231 NBD393226:NBD393231 NKZ393226:NKZ393231 NUV393226:NUV393231 OER393226:OER393231 OON393226:OON393231 OYJ393226:OYJ393231 PIF393226:PIF393231 PSB393226:PSB393231 QBX393226:QBX393231 QLT393226:QLT393231 QVP393226:QVP393231 RFL393226:RFL393231 RPH393226:RPH393231 RZD393226:RZD393231 SIZ393226:SIZ393231 SSV393226:SSV393231 TCR393226:TCR393231 TMN393226:TMN393231 TWJ393226:TWJ393231 UGF393226:UGF393231 UQB393226:UQB393231 UZX393226:UZX393231 VJT393226:VJT393231 VTP393226:VTP393231 WDL393226:WDL393231 WNH393226:WNH393231 WXD393226:WXD393231 AV458762:AV458767 KR458762:KR458767 UN458762:UN458767 AEJ458762:AEJ458767 AOF458762:AOF458767 AYB458762:AYB458767 BHX458762:BHX458767 BRT458762:BRT458767 CBP458762:CBP458767 CLL458762:CLL458767 CVH458762:CVH458767 DFD458762:DFD458767 DOZ458762:DOZ458767 DYV458762:DYV458767 EIR458762:EIR458767 ESN458762:ESN458767 FCJ458762:FCJ458767 FMF458762:FMF458767 FWB458762:FWB458767 GFX458762:GFX458767 GPT458762:GPT458767 GZP458762:GZP458767 HJL458762:HJL458767 HTH458762:HTH458767 IDD458762:IDD458767 IMZ458762:IMZ458767 IWV458762:IWV458767 JGR458762:JGR458767 JQN458762:JQN458767 KAJ458762:KAJ458767 KKF458762:KKF458767 KUB458762:KUB458767 LDX458762:LDX458767 LNT458762:LNT458767 LXP458762:LXP458767 MHL458762:MHL458767 MRH458762:MRH458767 NBD458762:NBD458767 NKZ458762:NKZ458767 NUV458762:NUV458767 OER458762:OER458767 OON458762:OON458767 OYJ458762:OYJ458767 PIF458762:PIF458767 PSB458762:PSB458767 QBX458762:QBX458767 QLT458762:QLT458767 QVP458762:QVP458767 RFL458762:RFL458767 RPH458762:RPH458767 RZD458762:RZD458767 SIZ458762:SIZ458767 SSV458762:SSV458767 TCR458762:TCR458767 TMN458762:TMN458767 TWJ458762:TWJ458767 UGF458762:UGF458767 UQB458762:UQB458767 UZX458762:UZX458767 VJT458762:VJT458767 VTP458762:VTP458767 WDL458762:WDL458767 WNH458762:WNH458767 WXD458762:WXD458767 AV524298:AV524303 KR524298:KR524303 UN524298:UN524303 AEJ524298:AEJ524303 AOF524298:AOF524303 AYB524298:AYB524303 BHX524298:BHX524303 BRT524298:BRT524303 CBP524298:CBP524303 CLL524298:CLL524303 CVH524298:CVH524303 DFD524298:DFD524303 DOZ524298:DOZ524303 DYV524298:DYV524303 EIR524298:EIR524303 ESN524298:ESN524303 FCJ524298:FCJ524303 FMF524298:FMF524303 FWB524298:FWB524303 GFX524298:GFX524303 GPT524298:GPT524303 GZP524298:GZP524303 HJL524298:HJL524303 HTH524298:HTH524303 IDD524298:IDD524303 IMZ524298:IMZ524303 IWV524298:IWV524303 JGR524298:JGR524303 JQN524298:JQN524303 KAJ524298:KAJ524303 KKF524298:KKF524303 KUB524298:KUB524303 LDX524298:LDX524303 LNT524298:LNT524303 LXP524298:LXP524303 MHL524298:MHL524303 MRH524298:MRH524303 NBD524298:NBD524303 NKZ524298:NKZ524303 NUV524298:NUV524303 OER524298:OER524303 OON524298:OON524303 OYJ524298:OYJ524303 PIF524298:PIF524303 PSB524298:PSB524303 QBX524298:QBX524303 QLT524298:QLT524303 QVP524298:QVP524303 RFL524298:RFL524303 RPH524298:RPH524303 RZD524298:RZD524303 SIZ524298:SIZ524303 SSV524298:SSV524303 TCR524298:TCR524303 TMN524298:TMN524303 TWJ524298:TWJ524303 UGF524298:UGF524303 UQB524298:UQB524303 UZX524298:UZX524303 VJT524298:VJT524303 VTP524298:VTP524303 WDL524298:WDL524303 WNH524298:WNH524303 WXD524298:WXD524303 AV589834:AV589839 KR589834:KR589839 UN589834:UN589839 AEJ589834:AEJ589839 AOF589834:AOF589839 AYB589834:AYB589839 BHX589834:BHX589839 BRT589834:BRT589839 CBP589834:CBP589839 CLL589834:CLL589839 CVH589834:CVH589839 DFD589834:DFD589839 DOZ589834:DOZ589839 DYV589834:DYV589839 EIR589834:EIR589839 ESN589834:ESN589839 FCJ589834:FCJ589839 FMF589834:FMF589839 FWB589834:FWB589839 GFX589834:GFX589839 GPT589834:GPT589839 GZP589834:GZP589839 HJL589834:HJL589839 HTH589834:HTH589839 IDD589834:IDD589839 IMZ589834:IMZ589839 IWV589834:IWV589839 JGR589834:JGR589839 JQN589834:JQN589839 KAJ589834:KAJ589839 KKF589834:KKF589839 KUB589834:KUB589839 LDX589834:LDX589839 LNT589834:LNT589839 LXP589834:LXP589839 MHL589834:MHL589839 MRH589834:MRH589839 NBD589834:NBD589839 NKZ589834:NKZ589839 NUV589834:NUV589839 OER589834:OER589839 OON589834:OON589839 OYJ589834:OYJ589839 PIF589834:PIF589839 PSB589834:PSB589839 QBX589834:QBX589839 QLT589834:QLT589839 QVP589834:QVP589839 RFL589834:RFL589839 RPH589834:RPH589839 RZD589834:RZD589839 SIZ589834:SIZ589839 SSV589834:SSV589839 TCR589834:TCR589839 TMN589834:TMN589839 TWJ589834:TWJ589839 UGF589834:UGF589839 UQB589834:UQB589839 UZX589834:UZX589839 VJT589834:VJT589839 VTP589834:VTP589839 WDL589834:WDL589839 WNH589834:WNH589839 WXD589834:WXD589839 AV655370:AV655375 KR655370:KR655375 UN655370:UN655375 AEJ655370:AEJ655375 AOF655370:AOF655375 AYB655370:AYB655375 BHX655370:BHX655375 BRT655370:BRT655375 CBP655370:CBP655375 CLL655370:CLL655375 CVH655370:CVH655375 DFD655370:DFD655375 DOZ655370:DOZ655375 DYV655370:DYV655375 EIR655370:EIR655375 ESN655370:ESN655375 FCJ655370:FCJ655375 FMF655370:FMF655375 FWB655370:FWB655375 GFX655370:GFX655375 GPT655370:GPT655375 GZP655370:GZP655375 HJL655370:HJL655375 HTH655370:HTH655375 IDD655370:IDD655375 IMZ655370:IMZ655375 IWV655370:IWV655375 JGR655370:JGR655375 JQN655370:JQN655375 KAJ655370:KAJ655375 KKF655370:KKF655375 KUB655370:KUB655375 LDX655370:LDX655375 LNT655370:LNT655375 LXP655370:LXP655375 MHL655370:MHL655375 MRH655370:MRH655375 NBD655370:NBD655375 NKZ655370:NKZ655375 NUV655370:NUV655375 OER655370:OER655375 OON655370:OON655375 OYJ655370:OYJ655375 PIF655370:PIF655375 PSB655370:PSB655375 QBX655370:QBX655375 QLT655370:QLT655375 QVP655370:QVP655375 RFL655370:RFL655375 RPH655370:RPH655375 RZD655370:RZD655375 SIZ655370:SIZ655375 SSV655370:SSV655375 TCR655370:TCR655375 TMN655370:TMN655375 TWJ655370:TWJ655375 UGF655370:UGF655375 UQB655370:UQB655375 UZX655370:UZX655375 VJT655370:VJT655375 VTP655370:VTP655375 WDL655370:WDL655375 WNH655370:WNH655375 WXD655370:WXD655375 AV720906:AV720911 KR720906:KR720911 UN720906:UN720911 AEJ720906:AEJ720911 AOF720906:AOF720911 AYB720906:AYB720911 BHX720906:BHX720911 BRT720906:BRT720911 CBP720906:CBP720911 CLL720906:CLL720911 CVH720906:CVH720911 DFD720906:DFD720911 DOZ720906:DOZ720911 DYV720906:DYV720911 EIR720906:EIR720911 ESN720906:ESN720911 FCJ720906:FCJ720911 FMF720906:FMF720911 FWB720906:FWB720911 GFX720906:GFX720911 GPT720906:GPT720911 GZP720906:GZP720911 HJL720906:HJL720911 HTH720906:HTH720911 IDD720906:IDD720911 IMZ720906:IMZ720911 IWV720906:IWV720911 JGR720906:JGR720911 JQN720906:JQN720911 KAJ720906:KAJ720911 KKF720906:KKF720911 KUB720906:KUB720911 LDX720906:LDX720911 LNT720906:LNT720911 LXP720906:LXP720911 MHL720906:MHL720911 MRH720906:MRH720911 NBD720906:NBD720911 NKZ720906:NKZ720911 NUV720906:NUV720911 OER720906:OER720911 OON720906:OON720911 OYJ720906:OYJ720911 PIF720906:PIF720911 PSB720906:PSB720911 QBX720906:QBX720911 QLT720906:QLT720911 QVP720906:QVP720911 RFL720906:RFL720911 RPH720906:RPH720911 RZD720906:RZD720911 SIZ720906:SIZ720911 SSV720906:SSV720911 TCR720906:TCR720911 TMN720906:TMN720911 TWJ720906:TWJ720911 UGF720906:UGF720911 UQB720906:UQB720911 UZX720906:UZX720911 VJT720906:VJT720911 VTP720906:VTP720911 WDL720906:WDL720911 WNH720906:WNH720911 WXD720906:WXD720911 AV786442:AV786447 KR786442:KR786447 UN786442:UN786447 AEJ786442:AEJ786447 AOF786442:AOF786447 AYB786442:AYB786447 BHX786442:BHX786447 BRT786442:BRT786447 CBP786442:CBP786447 CLL786442:CLL786447 CVH786442:CVH786447 DFD786442:DFD786447 DOZ786442:DOZ786447 DYV786442:DYV786447 EIR786442:EIR786447 ESN786442:ESN786447 FCJ786442:FCJ786447 FMF786442:FMF786447 FWB786442:FWB786447 GFX786442:GFX786447 GPT786442:GPT786447 GZP786442:GZP786447 HJL786442:HJL786447 HTH786442:HTH786447 IDD786442:IDD786447 IMZ786442:IMZ786447 IWV786442:IWV786447 JGR786442:JGR786447 JQN786442:JQN786447 KAJ786442:KAJ786447 KKF786442:KKF786447 KUB786442:KUB786447 LDX786442:LDX786447 LNT786442:LNT786447 LXP786442:LXP786447 MHL786442:MHL786447 MRH786442:MRH786447 NBD786442:NBD786447 NKZ786442:NKZ786447 NUV786442:NUV786447 OER786442:OER786447 OON786442:OON786447 OYJ786442:OYJ786447 PIF786442:PIF786447 PSB786442:PSB786447 QBX786442:QBX786447 QLT786442:QLT786447 QVP786442:QVP786447 RFL786442:RFL786447 RPH786442:RPH786447 RZD786442:RZD786447 SIZ786442:SIZ786447 SSV786442:SSV786447 TCR786442:TCR786447 TMN786442:TMN786447 TWJ786442:TWJ786447 UGF786442:UGF786447 UQB786442:UQB786447 UZX786442:UZX786447 VJT786442:VJT786447 VTP786442:VTP786447 WDL786442:WDL786447 WNH786442:WNH786447 WXD786442:WXD786447 AV851978:AV851983 KR851978:KR851983 UN851978:UN851983 AEJ851978:AEJ851983 AOF851978:AOF851983 AYB851978:AYB851983 BHX851978:BHX851983 BRT851978:BRT851983 CBP851978:CBP851983 CLL851978:CLL851983 CVH851978:CVH851983 DFD851978:DFD851983 DOZ851978:DOZ851983 DYV851978:DYV851983 EIR851978:EIR851983 ESN851978:ESN851983 FCJ851978:FCJ851983 FMF851978:FMF851983 FWB851978:FWB851983 GFX851978:GFX851983 GPT851978:GPT851983 GZP851978:GZP851983 HJL851978:HJL851983 HTH851978:HTH851983 IDD851978:IDD851983 IMZ851978:IMZ851983 IWV851978:IWV851983 JGR851978:JGR851983 JQN851978:JQN851983 KAJ851978:KAJ851983 KKF851978:KKF851983 KUB851978:KUB851983 LDX851978:LDX851983 LNT851978:LNT851983 LXP851978:LXP851983 MHL851978:MHL851983 MRH851978:MRH851983 NBD851978:NBD851983 NKZ851978:NKZ851983 NUV851978:NUV851983 OER851978:OER851983 OON851978:OON851983 OYJ851978:OYJ851983 PIF851978:PIF851983 PSB851978:PSB851983 QBX851978:QBX851983 QLT851978:QLT851983 QVP851978:QVP851983 RFL851978:RFL851983 RPH851978:RPH851983 RZD851978:RZD851983 SIZ851978:SIZ851983 SSV851978:SSV851983 TCR851978:TCR851983 TMN851978:TMN851983 TWJ851978:TWJ851983 UGF851978:UGF851983 UQB851978:UQB851983 UZX851978:UZX851983 VJT851978:VJT851983 VTP851978:VTP851983 WDL851978:WDL851983 WNH851978:WNH851983 WXD851978:WXD851983 AV917514:AV917519 KR917514:KR917519 UN917514:UN917519 AEJ917514:AEJ917519 AOF917514:AOF917519 AYB917514:AYB917519 BHX917514:BHX917519 BRT917514:BRT917519 CBP917514:CBP917519 CLL917514:CLL917519 CVH917514:CVH917519 DFD917514:DFD917519 DOZ917514:DOZ917519 DYV917514:DYV917519 EIR917514:EIR917519 ESN917514:ESN917519 FCJ917514:FCJ917519 FMF917514:FMF917519 FWB917514:FWB917519 GFX917514:GFX917519 GPT917514:GPT917519 GZP917514:GZP917519 HJL917514:HJL917519 HTH917514:HTH917519 IDD917514:IDD917519 IMZ917514:IMZ917519 IWV917514:IWV917519 JGR917514:JGR917519 JQN917514:JQN917519 KAJ917514:KAJ917519 KKF917514:KKF917519 KUB917514:KUB917519 LDX917514:LDX917519 LNT917514:LNT917519 LXP917514:LXP917519 MHL917514:MHL917519 MRH917514:MRH917519 NBD917514:NBD917519 NKZ917514:NKZ917519 NUV917514:NUV917519 OER917514:OER917519 OON917514:OON917519 OYJ917514:OYJ917519 PIF917514:PIF917519 PSB917514:PSB917519 QBX917514:QBX917519 QLT917514:QLT917519 QVP917514:QVP917519 RFL917514:RFL917519 RPH917514:RPH917519 RZD917514:RZD917519 SIZ917514:SIZ917519 SSV917514:SSV917519 TCR917514:TCR917519 TMN917514:TMN917519 TWJ917514:TWJ917519 UGF917514:UGF917519 UQB917514:UQB917519 UZX917514:UZX917519 VJT917514:VJT917519 VTP917514:VTP917519 WDL917514:WDL917519 WNH917514:WNH917519 WXD917514:WXD917519 AV983050:AV983055 KR983050:KR983055 UN983050:UN983055 AEJ983050:AEJ983055 AOF983050:AOF983055 AYB983050:AYB983055 BHX983050:BHX983055 BRT983050:BRT983055 CBP983050:CBP983055 CLL983050:CLL983055 CVH983050:CVH983055 DFD983050:DFD983055 DOZ983050:DOZ983055 DYV983050:DYV983055 EIR983050:EIR983055 ESN983050:ESN983055 FCJ983050:FCJ983055 FMF983050:FMF983055 FWB983050:FWB983055 GFX983050:GFX983055 GPT983050:GPT983055 GZP983050:GZP983055 HJL983050:HJL983055 HTH983050:HTH983055 IDD983050:IDD983055 IMZ983050:IMZ983055 IWV983050:IWV983055 JGR983050:JGR983055 JQN983050:JQN983055 KAJ983050:KAJ983055 KKF983050:KKF983055 KUB983050:KUB983055 LDX983050:LDX983055 LNT983050:LNT983055 LXP983050:LXP983055 MHL983050:MHL983055 MRH983050:MRH983055 NBD983050:NBD983055 NKZ983050:NKZ983055 NUV983050:NUV983055 OER983050:OER983055 OON983050:OON983055 OYJ983050:OYJ983055 PIF983050:PIF983055 PSB983050:PSB983055 QBX983050:QBX983055 QLT983050:QLT983055 QVP983050:QVP983055 RFL983050:RFL983055 RPH983050:RPH983055 RZD983050:RZD983055 SIZ983050:SIZ983055 SSV983050:SSV983055 TCR983050:TCR983055 TMN983050:TMN983055 TWJ983050:TWJ983055 UGF983050:UGF983055 UQB983050:UQB983055 UZX983050:UZX983055 VJT983050:VJT983055 VTP983050:VTP983055 WDL983050:WDL983055 WNH983050:WNH983055 WXD983050:WXD983055">
      <formula1>Periodo</formula1>
    </dataValidation>
    <dataValidation type="list" showInputMessage="1" showErrorMessage="1" sqref="V10:AF15 JR10:KB15 TN10:TX15 ADJ10:ADT15 ANF10:ANP15 AXB10:AXL15 BGX10:BHH15 BQT10:BRD15 CAP10:CAZ15 CKL10:CKV15 CUH10:CUR15 DED10:DEN15 DNZ10:DOJ15 DXV10:DYF15 EHR10:EIB15 ERN10:ERX15 FBJ10:FBT15 FLF10:FLP15 FVB10:FVL15 GEX10:GFH15 GOT10:GPD15 GYP10:GYZ15 HIL10:HIV15 HSH10:HSR15 ICD10:ICN15 ILZ10:IMJ15 IVV10:IWF15 JFR10:JGB15 JPN10:JPX15 JZJ10:JZT15 KJF10:KJP15 KTB10:KTL15 LCX10:LDH15 LMT10:LND15 LWP10:LWZ15 MGL10:MGV15 MQH10:MQR15 NAD10:NAN15 NJZ10:NKJ15 NTV10:NUF15 ODR10:OEB15 ONN10:ONX15 OXJ10:OXT15 PHF10:PHP15 PRB10:PRL15 QAX10:QBH15 QKT10:QLD15 QUP10:QUZ15 REL10:REV15 ROH10:ROR15 RYD10:RYN15 SHZ10:SIJ15 SRV10:SSF15 TBR10:TCB15 TLN10:TLX15 TVJ10:TVT15 UFF10:UFP15 UPB10:UPL15 UYX10:UZH15 VIT10:VJD15 VSP10:VSZ15 WCL10:WCV15 WMH10:WMR15 WWD10:WWN15 V65546:AF65551 JR65546:KB65551 TN65546:TX65551 ADJ65546:ADT65551 ANF65546:ANP65551 AXB65546:AXL65551 BGX65546:BHH65551 BQT65546:BRD65551 CAP65546:CAZ65551 CKL65546:CKV65551 CUH65546:CUR65551 DED65546:DEN65551 DNZ65546:DOJ65551 DXV65546:DYF65551 EHR65546:EIB65551 ERN65546:ERX65551 FBJ65546:FBT65551 FLF65546:FLP65551 FVB65546:FVL65551 GEX65546:GFH65551 GOT65546:GPD65551 GYP65546:GYZ65551 HIL65546:HIV65551 HSH65546:HSR65551 ICD65546:ICN65551 ILZ65546:IMJ65551 IVV65546:IWF65551 JFR65546:JGB65551 JPN65546:JPX65551 JZJ65546:JZT65551 KJF65546:KJP65551 KTB65546:KTL65551 LCX65546:LDH65551 LMT65546:LND65551 LWP65546:LWZ65551 MGL65546:MGV65551 MQH65546:MQR65551 NAD65546:NAN65551 NJZ65546:NKJ65551 NTV65546:NUF65551 ODR65546:OEB65551 ONN65546:ONX65551 OXJ65546:OXT65551 PHF65546:PHP65551 PRB65546:PRL65551 QAX65546:QBH65551 QKT65546:QLD65551 QUP65546:QUZ65551 REL65546:REV65551 ROH65546:ROR65551 RYD65546:RYN65551 SHZ65546:SIJ65551 SRV65546:SSF65551 TBR65546:TCB65551 TLN65546:TLX65551 TVJ65546:TVT65551 UFF65546:UFP65551 UPB65546:UPL65551 UYX65546:UZH65551 VIT65546:VJD65551 VSP65546:VSZ65551 WCL65546:WCV65551 WMH65546:WMR65551 WWD65546:WWN65551 V131082:AF131087 JR131082:KB131087 TN131082:TX131087 ADJ131082:ADT131087 ANF131082:ANP131087 AXB131082:AXL131087 BGX131082:BHH131087 BQT131082:BRD131087 CAP131082:CAZ131087 CKL131082:CKV131087 CUH131082:CUR131087 DED131082:DEN131087 DNZ131082:DOJ131087 DXV131082:DYF131087 EHR131082:EIB131087 ERN131082:ERX131087 FBJ131082:FBT131087 FLF131082:FLP131087 FVB131082:FVL131087 GEX131082:GFH131087 GOT131082:GPD131087 GYP131082:GYZ131087 HIL131082:HIV131087 HSH131082:HSR131087 ICD131082:ICN131087 ILZ131082:IMJ131087 IVV131082:IWF131087 JFR131082:JGB131087 JPN131082:JPX131087 JZJ131082:JZT131087 KJF131082:KJP131087 KTB131082:KTL131087 LCX131082:LDH131087 LMT131082:LND131087 LWP131082:LWZ131087 MGL131082:MGV131087 MQH131082:MQR131087 NAD131082:NAN131087 NJZ131082:NKJ131087 NTV131082:NUF131087 ODR131082:OEB131087 ONN131082:ONX131087 OXJ131082:OXT131087 PHF131082:PHP131087 PRB131082:PRL131087 QAX131082:QBH131087 QKT131082:QLD131087 QUP131082:QUZ131087 REL131082:REV131087 ROH131082:ROR131087 RYD131082:RYN131087 SHZ131082:SIJ131087 SRV131082:SSF131087 TBR131082:TCB131087 TLN131082:TLX131087 TVJ131082:TVT131087 UFF131082:UFP131087 UPB131082:UPL131087 UYX131082:UZH131087 VIT131082:VJD131087 VSP131082:VSZ131087 WCL131082:WCV131087 WMH131082:WMR131087 WWD131082:WWN131087 V196618:AF196623 JR196618:KB196623 TN196618:TX196623 ADJ196618:ADT196623 ANF196618:ANP196623 AXB196618:AXL196623 BGX196618:BHH196623 BQT196618:BRD196623 CAP196618:CAZ196623 CKL196618:CKV196623 CUH196618:CUR196623 DED196618:DEN196623 DNZ196618:DOJ196623 DXV196618:DYF196623 EHR196618:EIB196623 ERN196618:ERX196623 FBJ196618:FBT196623 FLF196618:FLP196623 FVB196618:FVL196623 GEX196618:GFH196623 GOT196618:GPD196623 GYP196618:GYZ196623 HIL196618:HIV196623 HSH196618:HSR196623 ICD196618:ICN196623 ILZ196618:IMJ196623 IVV196618:IWF196623 JFR196618:JGB196623 JPN196618:JPX196623 JZJ196618:JZT196623 KJF196618:KJP196623 KTB196618:KTL196623 LCX196618:LDH196623 LMT196618:LND196623 LWP196618:LWZ196623 MGL196618:MGV196623 MQH196618:MQR196623 NAD196618:NAN196623 NJZ196618:NKJ196623 NTV196618:NUF196623 ODR196618:OEB196623 ONN196618:ONX196623 OXJ196618:OXT196623 PHF196618:PHP196623 PRB196618:PRL196623 QAX196618:QBH196623 QKT196618:QLD196623 QUP196618:QUZ196623 REL196618:REV196623 ROH196618:ROR196623 RYD196618:RYN196623 SHZ196618:SIJ196623 SRV196618:SSF196623 TBR196618:TCB196623 TLN196618:TLX196623 TVJ196618:TVT196623 UFF196618:UFP196623 UPB196618:UPL196623 UYX196618:UZH196623 VIT196618:VJD196623 VSP196618:VSZ196623 WCL196618:WCV196623 WMH196618:WMR196623 WWD196618:WWN196623 V262154:AF262159 JR262154:KB262159 TN262154:TX262159 ADJ262154:ADT262159 ANF262154:ANP262159 AXB262154:AXL262159 BGX262154:BHH262159 BQT262154:BRD262159 CAP262154:CAZ262159 CKL262154:CKV262159 CUH262154:CUR262159 DED262154:DEN262159 DNZ262154:DOJ262159 DXV262154:DYF262159 EHR262154:EIB262159 ERN262154:ERX262159 FBJ262154:FBT262159 FLF262154:FLP262159 FVB262154:FVL262159 GEX262154:GFH262159 GOT262154:GPD262159 GYP262154:GYZ262159 HIL262154:HIV262159 HSH262154:HSR262159 ICD262154:ICN262159 ILZ262154:IMJ262159 IVV262154:IWF262159 JFR262154:JGB262159 JPN262154:JPX262159 JZJ262154:JZT262159 KJF262154:KJP262159 KTB262154:KTL262159 LCX262154:LDH262159 LMT262154:LND262159 LWP262154:LWZ262159 MGL262154:MGV262159 MQH262154:MQR262159 NAD262154:NAN262159 NJZ262154:NKJ262159 NTV262154:NUF262159 ODR262154:OEB262159 ONN262154:ONX262159 OXJ262154:OXT262159 PHF262154:PHP262159 PRB262154:PRL262159 QAX262154:QBH262159 QKT262154:QLD262159 QUP262154:QUZ262159 REL262154:REV262159 ROH262154:ROR262159 RYD262154:RYN262159 SHZ262154:SIJ262159 SRV262154:SSF262159 TBR262154:TCB262159 TLN262154:TLX262159 TVJ262154:TVT262159 UFF262154:UFP262159 UPB262154:UPL262159 UYX262154:UZH262159 VIT262154:VJD262159 VSP262154:VSZ262159 WCL262154:WCV262159 WMH262154:WMR262159 WWD262154:WWN262159 V327690:AF327695 JR327690:KB327695 TN327690:TX327695 ADJ327690:ADT327695 ANF327690:ANP327695 AXB327690:AXL327695 BGX327690:BHH327695 BQT327690:BRD327695 CAP327690:CAZ327695 CKL327690:CKV327695 CUH327690:CUR327695 DED327690:DEN327695 DNZ327690:DOJ327695 DXV327690:DYF327695 EHR327690:EIB327695 ERN327690:ERX327695 FBJ327690:FBT327695 FLF327690:FLP327695 FVB327690:FVL327695 GEX327690:GFH327695 GOT327690:GPD327695 GYP327690:GYZ327695 HIL327690:HIV327695 HSH327690:HSR327695 ICD327690:ICN327695 ILZ327690:IMJ327695 IVV327690:IWF327695 JFR327690:JGB327695 JPN327690:JPX327695 JZJ327690:JZT327695 KJF327690:KJP327695 KTB327690:KTL327695 LCX327690:LDH327695 LMT327690:LND327695 LWP327690:LWZ327695 MGL327690:MGV327695 MQH327690:MQR327695 NAD327690:NAN327695 NJZ327690:NKJ327695 NTV327690:NUF327695 ODR327690:OEB327695 ONN327690:ONX327695 OXJ327690:OXT327695 PHF327690:PHP327695 PRB327690:PRL327695 QAX327690:QBH327695 QKT327690:QLD327695 QUP327690:QUZ327695 REL327690:REV327695 ROH327690:ROR327695 RYD327690:RYN327695 SHZ327690:SIJ327695 SRV327690:SSF327695 TBR327690:TCB327695 TLN327690:TLX327695 TVJ327690:TVT327695 UFF327690:UFP327695 UPB327690:UPL327695 UYX327690:UZH327695 VIT327690:VJD327695 VSP327690:VSZ327695 WCL327690:WCV327695 WMH327690:WMR327695 WWD327690:WWN327695 V393226:AF393231 JR393226:KB393231 TN393226:TX393231 ADJ393226:ADT393231 ANF393226:ANP393231 AXB393226:AXL393231 BGX393226:BHH393231 BQT393226:BRD393231 CAP393226:CAZ393231 CKL393226:CKV393231 CUH393226:CUR393231 DED393226:DEN393231 DNZ393226:DOJ393231 DXV393226:DYF393231 EHR393226:EIB393231 ERN393226:ERX393231 FBJ393226:FBT393231 FLF393226:FLP393231 FVB393226:FVL393231 GEX393226:GFH393231 GOT393226:GPD393231 GYP393226:GYZ393231 HIL393226:HIV393231 HSH393226:HSR393231 ICD393226:ICN393231 ILZ393226:IMJ393231 IVV393226:IWF393231 JFR393226:JGB393231 JPN393226:JPX393231 JZJ393226:JZT393231 KJF393226:KJP393231 KTB393226:KTL393231 LCX393226:LDH393231 LMT393226:LND393231 LWP393226:LWZ393231 MGL393226:MGV393231 MQH393226:MQR393231 NAD393226:NAN393231 NJZ393226:NKJ393231 NTV393226:NUF393231 ODR393226:OEB393231 ONN393226:ONX393231 OXJ393226:OXT393231 PHF393226:PHP393231 PRB393226:PRL393231 QAX393226:QBH393231 QKT393226:QLD393231 QUP393226:QUZ393231 REL393226:REV393231 ROH393226:ROR393231 RYD393226:RYN393231 SHZ393226:SIJ393231 SRV393226:SSF393231 TBR393226:TCB393231 TLN393226:TLX393231 TVJ393226:TVT393231 UFF393226:UFP393231 UPB393226:UPL393231 UYX393226:UZH393231 VIT393226:VJD393231 VSP393226:VSZ393231 WCL393226:WCV393231 WMH393226:WMR393231 WWD393226:WWN393231 V458762:AF458767 JR458762:KB458767 TN458762:TX458767 ADJ458762:ADT458767 ANF458762:ANP458767 AXB458762:AXL458767 BGX458762:BHH458767 BQT458762:BRD458767 CAP458762:CAZ458767 CKL458762:CKV458767 CUH458762:CUR458767 DED458762:DEN458767 DNZ458762:DOJ458767 DXV458762:DYF458767 EHR458762:EIB458767 ERN458762:ERX458767 FBJ458762:FBT458767 FLF458762:FLP458767 FVB458762:FVL458767 GEX458762:GFH458767 GOT458762:GPD458767 GYP458762:GYZ458767 HIL458762:HIV458767 HSH458762:HSR458767 ICD458762:ICN458767 ILZ458762:IMJ458767 IVV458762:IWF458767 JFR458762:JGB458767 JPN458762:JPX458767 JZJ458762:JZT458767 KJF458762:KJP458767 KTB458762:KTL458767 LCX458762:LDH458767 LMT458762:LND458767 LWP458762:LWZ458767 MGL458762:MGV458767 MQH458762:MQR458767 NAD458762:NAN458767 NJZ458762:NKJ458767 NTV458762:NUF458767 ODR458762:OEB458767 ONN458762:ONX458767 OXJ458762:OXT458767 PHF458762:PHP458767 PRB458762:PRL458767 QAX458762:QBH458767 QKT458762:QLD458767 QUP458762:QUZ458767 REL458762:REV458767 ROH458762:ROR458767 RYD458762:RYN458767 SHZ458762:SIJ458767 SRV458762:SSF458767 TBR458762:TCB458767 TLN458762:TLX458767 TVJ458762:TVT458767 UFF458762:UFP458767 UPB458762:UPL458767 UYX458762:UZH458767 VIT458762:VJD458767 VSP458762:VSZ458767 WCL458762:WCV458767 WMH458762:WMR458767 WWD458762:WWN458767 V524298:AF524303 JR524298:KB524303 TN524298:TX524303 ADJ524298:ADT524303 ANF524298:ANP524303 AXB524298:AXL524303 BGX524298:BHH524303 BQT524298:BRD524303 CAP524298:CAZ524303 CKL524298:CKV524303 CUH524298:CUR524303 DED524298:DEN524303 DNZ524298:DOJ524303 DXV524298:DYF524303 EHR524298:EIB524303 ERN524298:ERX524303 FBJ524298:FBT524303 FLF524298:FLP524303 FVB524298:FVL524303 GEX524298:GFH524303 GOT524298:GPD524303 GYP524298:GYZ524303 HIL524298:HIV524303 HSH524298:HSR524303 ICD524298:ICN524303 ILZ524298:IMJ524303 IVV524298:IWF524303 JFR524298:JGB524303 JPN524298:JPX524303 JZJ524298:JZT524303 KJF524298:KJP524303 KTB524298:KTL524303 LCX524298:LDH524303 LMT524298:LND524303 LWP524298:LWZ524303 MGL524298:MGV524303 MQH524298:MQR524303 NAD524298:NAN524303 NJZ524298:NKJ524303 NTV524298:NUF524303 ODR524298:OEB524303 ONN524298:ONX524303 OXJ524298:OXT524303 PHF524298:PHP524303 PRB524298:PRL524303 QAX524298:QBH524303 QKT524298:QLD524303 QUP524298:QUZ524303 REL524298:REV524303 ROH524298:ROR524303 RYD524298:RYN524303 SHZ524298:SIJ524303 SRV524298:SSF524303 TBR524298:TCB524303 TLN524298:TLX524303 TVJ524298:TVT524303 UFF524298:UFP524303 UPB524298:UPL524303 UYX524298:UZH524303 VIT524298:VJD524303 VSP524298:VSZ524303 WCL524298:WCV524303 WMH524298:WMR524303 WWD524298:WWN524303 V589834:AF589839 JR589834:KB589839 TN589834:TX589839 ADJ589834:ADT589839 ANF589834:ANP589839 AXB589834:AXL589839 BGX589834:BHH589839 BQT589834:BRD589839 CAP589834:CAZ589839 CKL589834:CKV589839 CUH589834:CUR589839 DED589834:DEN589839 DNZ589834:DOJ589839 DXV589834:DYF589839 EHR589834:EIB589839 ERN589834:ERX589839 FBJ589834:FBT589839 FLF589834:FLP589839 FVB589834:FVL589839 GEX589834:GFH589839 GOT589834:GPD589839 GYP589834:GYZ589839 HIL589834:HIV589839 HSH589834:HSR589839 ICD589834:ICN589839 ILZ589834:IMJ589839 IVV589834:IWF589839 JFR589834:JGB589839 JPN589834:JPX589839 JZJ589834:JZT589839 KJF589834:KJP589839 KTB589834:KTL589839 LCX589834:LDH589839 LMT589834:LND589839 LWP589834:LWZ589839 MGL589834:MGV589839 MQH589834:MQR589839 NAD589834:NAN589839 NJZ589834:NKJ589839 NTV589834:NUF589839 ODR589834:OEB589839 ONN589834:ONX589839 OXJ589834:OXT589839 PHF589834:PHP589839 PRB589834:PRL589839 QAX589834:QBH589839 QKT589834:QLD589839 QUP589834:QUZ589839 REL589834:REV589839 ROH589834:ROR589839 RYD589834:RYN589839 SHZ589834:SIJ589839 SRV589834:SSF589839 TBR589834:TCB589839 TLN589834:TLX589839 TVJ589834:TVT589839 UFF589834:UFP589839 UPB589834:UPL589839 UYX589834:UZH589839 VIT589834:VJD589839 VSP589834:VSZ589839 WCL589834:WCV589839 WMH589834:WMR589839 WWD589834:WWN589839 V655370:AF655375 JR655370:KB655375 TN655370:TX655375 ADJ655370:ADT655375 ANF655370:ANP655375 AXB655370:AXL655375 BGX655370:BHH655375 BQT655370:BRD655375 CAP655370:CAZ655375 CKL655370:CKV655375 CUH655370:CUR655375 DED655370:DEN655375 DNZ655370:DOJ655375 DXV655370:DYF655375 EHR655370:EIB655375 ERN655370:ERX655375 FBJ655370:FBT655375 FLF655370:FLP655375 FVB655370:FVL655375 GEX655370:GFH655375 GOT655370:GPD655375 GYP655370:GYZ655375 HIL655370:HIV655375 HSH655370:HSR655375 ICD655370:ICN655375 ILZ655370:IMJ655375 IVV655370:IWF655375 JFR655370:JGB655375 JPN655370:JPX655375 JZJ655370:JZT655375 KJF655370:KJP655375 KTB655370:KTL655375 LCX655370:LDH655375 LMT655370:LND655375 LWP655370:LWZ655375 MGL655370:MGV655375 MQH655370:MQR655375 NAD655370:NAN655375 NJZ655370:NKJ655375 NTV655370:NUF655375 ODR655370:OEB655375 ONN655370:ONX655375 OXJ655370:OXT655375 PHF655370:PHP655375 PRB655370:PRL655375 QAX655370:QBH655375 QKT655370:QLD655375 QUP655370:QUZ655375 REL655370:REV655375 ROH655370:ROR655375 RYD655370:RYN655375 SHZ655370:SIJ655375 SRV655370:SSF655375 TBR655370:TCB655375 TLN655370:TLX655375 TVJ655370:TVT655375 UFF655370:UFP655375 UPB655370:UPL655375 UYX655370:UZH655375 VIT655370:VJD655375 VSP655370:VSZ655375 WCL655370:WCV655375 WMH655370:WMR655375 WWD655370:WWN655375 V720906:AF720911 JR720906:KB720911 TN720906:TX720911 ADJ720906:ADT720911 ANF720906:ANP720911 AXB720906:AXL720911 BGX720906:BHH720911 BQT720906:BRD720911 CAP720906:CAZ720911 CKL720906:CKV720911 CUH720906:CUR720911 DED720906:DEN720911 DNZ720906:DOJ720911 DXV720906:DYF720911 EHR720906:EIB720911 ERN720906:ERX720911 FBJ720906:FBT720911 FLF720906:FLP720911 FVB720906:FVL720911 GEX720906:GFH720911 GOT720906:GPD720911 GYP720906:GYZ720911 HIL720906:HIV720911 HSH720906:HSR720911 ICD720906:ICN720911 ILZ720906:IMJ720911 IVV720906:IWF720911 JFR720906:JGB720911 JPN720906:JPX720911 JZJ720906:JZT720911 KJF720906:KJP720911 KTB720906:KTL720911 LCX720906:LDH720911 LMT720906:LND720911 LWP720906:LWZ720911 MGL720906:MGV720911 MQH720906:MQR720911 NAD720906:NAN720911 NJZ720906:NKJ720911 NTV720906:NUF720911 ODR720906:OEB720911 ONN720906:ONX720911 OXJ720906:OXT720911 PHF720906:PHP720911 PRB720906:PRL720911 QAX720906:QBH720911 QKT720906:QLD720911 QUP720906:QUZ720911 REL720906:REV720911 ROH720906:ROR720911 RYD720906:RYN720911 SHZ720906:SIJ720911 SRV720906:SSF720911 TBR720906:TCB720911 TLN720906:TLX720911 TVJ720906:TVT720911 UFF720906:UFP720911 UPB720906:UPL720911 UYX720906:UZH720911 VIT720906:VJD720911 VSP720906:VSZ720911 WCL720906:WCV720911 WMH720906:WMR720911 WWD720906:WWN720911 V786442:AF786447 JR786442:KB786447 TN786442:TX786447 ADJ786442:ADT786447 ANF786442:ANP786447 AXB786442:AXL786447 BGX786442:BHH786447 BQT786442:BRD786447 CAP786442:CAZ786447 CKL786442:CKV786447 CUH786442:CUR786447 DED786442:DEN786447 DNZ786442:DOJ786447 DXV786442:DYF786447 EHR786442:EIB786447 ERN786442:ERX786447 FBJ786442:FBT786447 FLF786442:FLP786447 FVB786442:FVL786447 GEX786442:GFH786447 GOT786442:GPD786447 GYP786442:GYZ786447 HIL786442:HIV786447 HSH786442:HSR786447 ICD786442:ICN786447 ILZ786442:IMJ786447 IVV786442:IWF786447 JFR786442:JGB786447 JPN786442:JPX786447 JZJ786442:JZT786447 KJF786442:KJP786447 KTB786442:KTL786447 LCX786442:LDH786447 LMT786442:LND786447 LWP786442:LWZ786447 MGL786442:MGV786447 MQH786442:MQR786447 NAD786442:NAN786447 NJZ786442:NKJ786447 NTV786442:NUF786447 ODR786442:OEB786447 ONN786442:ONX786447 OXJ786442:OXT786447 PHF786442:PHP786447 PRB786442:PRL786447 QAX786442:QBH786447 QKT786442:QLD786447 QUP786442:QUZ786447 REL786442:REV786447 ROH786442:ROR786447 RYD786442:RYN786447 SHZ786442:SIJ786447 SRV786442:SSF786447 TBR786442:TCB786447 TLN786442:TLX786447 TVJ786442:TVT786447 UFF786442:UFP786447 UPB786442:UPL786447 UYX786442:UZH786447 VIT786442:VJD786447 VSP786442:VSZ786447 WCL786442:WCV786447 WMH786442:WMR786447 WWD786442:WWN786447 V851978:AF851983 JR851978:KB851983 TN851978:TX851983 ADJ851978:ADT851983 ANF851978:ANP851983 AXB851978:AXL851983 BGX851978:BHH851983 BQT851978:BRD851983 CAP851978:CAZ851983 CKL851978:CKV851983 CUH851978:CUR851983 DED851978:DEN851983 DNZ851978:DOJ851983 DXV851978:DYF851983 EHR851978:EIB851983 ERN851978:ERX851983 FBJ851978:FBT851983 FLF851978:FLP851983 FVB851978:FVL851983 GEX851978:GFH851983 GOT851978:GPD851983 GYP851978:GYZ851983 HIL851978:HIV851983 HSH851978:HSR851983 ICD851978:ICN851983 ILZ851978:IMJ851983 IVV851978:IWF851983 JFR851978:JGB851983 JPN851978:JPX851983 JZJ851978:JZT851983 KJF851978:KJP851983 KTB851978:KTL851983 LCX851978:LDH851983 LMT851978:LND851983 LWP851978:LWZ851983 MGL851978:MGV851983 MQH851978:MQR851983 NAD851978:NAN851983 NJZ851978:NKJ851983 NTV851978:NUF851983 ODR851978:OEB851983 ONN851978:ONX851983 OXJ851978:OXT851983 PHF851978:PHP851983 PRB851978:PRL851983 QAX851978:QBH851983 QKT851978:QLD851983 QUP851978:QUZ851983 REL851978:REV851983 ROH851978:ROR851983 RYD851978:RYN851983 SHZ851978:SIJ851983 SRV851978:SSF851983 TBR851978:TCB851983 TLN851978:TLX851983 TVJ851978:TVT851983 UFF851978:UFP851983 UPB851978:UPL851983 UYX851978:UZH851983 VIT851978:VJD851983 VSP851978:VSZ851983 WCL851978:WCV851983 WMH851978:WMR851983 WWD851978:WWN851983 V917514:AF917519 JR917514:KB917519 TN917514:TX917519 ADJ917514:ADT917519 ANF917514:ANP917519 AXB917514:AXL917519 BGX917514:BHH917519 BQT917514:BRD917519 CAP917514:CAZ917519 CKL917514:CKV917519 CUH917514:CUR917519 DED917514:DEN917519 DNZ917514:DOJ917519 DXV917514:DYF917519 EHR917514:EIB917519 ERN917514:ERX917519 FBJ917514:FBT917519 FLF917514:FLP917519 FVB917514:FVL917519 GEX917514:GFH917519 GOT917514:GPD917519 GYP917514:GYZ917519 HIL917514:HIV917519 HSH917514:HSR917519 ICD917514:ICN917519 ILZ917514:IMJ917519 IVV917514:IWF917519 JFR917514:JGB917519 JPN917514:JPX917519 JZJ917514:JZT917519 KJF917514:KJP917519 KTB917514:KTL917519 LCX917514:LDH917519 LMT917514:LND917519 LWP917514:LWZ917519 MGL917514:MGV917519 MQH917514:MQR917519 NAD917514:NAN917519 NJZ917514:NKJ917519 NTV917514:NUF917519 ODR917514:OEB917519 ONN917514:ONX917519 OXJ917514:OXT917519 PHF917514:PHP917519 PRB917514:PRL917519 QAX917514:QBH917519 QKT917514:QLD917519 QUP917514:QUZ917519 REL917514:REV917519 ROH917514:ROR917519 RYD917514:RYN917519 SHZ917514:SIJ917519 SRV917514:SSF917519 TBR917514:TCB917519 TLN917514:TLX917519 TVJ917514:TVT917519 UFF917514:UFP917519 UPB917514:UPL917519 UYX917514:UZH917519 VIT917514:VJD917519 VSP917514:VSZ917519 WCL917514:WCV917519 WMH917514:WMR917519 WWD917514:WWN917519 V983050:AF983055 JR983050:KB983055 TN983050:TX983055 ADJ983050:ADT983055 ANF983050:ANP983055 AXB983050:AXL983055 BGX983050:BHH983055 BQT983050:BRD983055 CAP983050:CAZ983055 CKL983050:CKV983055 CUH983050:CUR983055 DED983050:DEN983055 DNZ983050:DOJ983055 DXV983050:DYF983055 EHR983050:EIB983055 ERN983050:ERX983055 FBJ983050:FBT983055 FLF983050:FLP983055 FVB983050:FVL983055 GEX983050:GFH983055 GOT983050:GPD983055 GYP983050:GYZ983055 HIL983050:HIV983055 HSH983050:HSR983055 ICD983050:ICN983055 ILZ983050:IMJ983055 IVV983050:IWF983055 JFR983050:JGB983055 JPN983050:JPX983055 JZJ983050:JZT983055 KJF983050:KJP983055 KTB983050:KTL983055 LCX983050:LDH983055 LMT983050:LND983055 LWP983050:LWZ983055 MGL983050:MGV983055 MQH983050:MQR983055 NAD983050:NAN983055 NJZ983050:NKJ983055 NTV983050:NUF983055 ODR983050:OEB983055 ONN983050:ONX983055 OXJ983050:OXT983055 PHF983050:PHP983055 PRB983050:PRL983055 QAX983050:QBH983055 QKT983050:QLD983055 QUP983050:QUZ983055 REL983050:REV983055 ROH983050:ROR983055 RYD983050:RYN983055 SHZ983050:SIJ983055 SRV983050:SSF983055 TBR983050:TCB983055 TLN983050:TLX983055 TVJ983050:TVT983055 UFF983050:UFP983055 UPB983050:UPL983055 UYX983050:UZH983055 VIT983050:VJD983055 VSP983050:VSZ983055 WCL983050:WCV983055 WMH983050:WMR983055 WWD983050:WWN983055">
      <formula1>Efectividad</formula1>
    </dataValidation>
    <dataValidation showInputMessage="1" showErrorMessage="1" sqref="AG10:AT15 KC10:KP15 TY10:UL15 ADU10:AEH15 ANQ10:AOD15 AXM10:AXZ15 BHI10:BHV15 BRE10:BRR15 CBA10:CBN15 CKW10:CLJ15 CUS10:CVF15 DEO10:DFB15 DOK10:DOX15 DYG10:DYT15 EIC10:EIP15 ERY10:ESL15 FBU10:FCH15 FLQ10:FMD15 FVM10:FVZ15 GFI10:GFV15 GPE10:GPR15 GZA10:GZN15 HIW10:HJJ15 HSS10:HTF15 ICO10:IDB15 IMK10:IMX15 IWG10:IWT15 JGC10:JGP15 JPY10:JQL15 JZU10:KAH15 KJQ10:KKD15 KTM10:KTZ15 LDI10:LDV15 LNE10:LNR15 LXA10:LXN15 MGW10:MHJ15 MQS10:MRF15 NAO10:NBB15 NKK10:NKX15 NUG10:NUT15 OEC10:OEP15 ONY10:OOL15 OXU10:OYH15 PHQ10:PID15 PRM10:PRZ15 QBI10:QBV15 QLE10:QLR15 QVA10:QVN15 REW10:RFJ15 ROS10:RPF15 RYO10:RZB15 SIK10:SIX15 SSG10:SST15 TCC10:TCP15 TLY10:TML15 TVU10:TWH15 UFQ10:UGD15 UPM10:UPZ15 UZI10:UZV15 VJE10:VJR15 VTA10:VTN15 WCW10:WDJ15 WMS10:WNF15 WWO10:WXB15 AG65546:AT65551 KC65546:KP65551 TY65546:UL65551 ADU65546:AEH65551 ANQ65546:AOD65551 AXM65546:AXZ65551 BHI65546:BHV65551 BRE65546:BRR65551 CBA65546:CBN65551 CKW65546:CLJ65551 CUS65546:CVF65551 DEO65546:DFB65551 DOK65546:DOX65551 DYG65546:DYT65551 EIC65546:EIP65551 ERY65546:ESL65551 FBU65546:FCH65551 FLQ65546:FMD65551 FVM65546:FVZ65551 GFI65546:GFV65551 GPE65546:GPR65551 GZA65546:GZN65551 HIW65546:HJJ65551 HSS65546:HTF65551 ICO65546:IDB65551 IMK65546:IMX65551 IWG65546:IWT65551 JGC65546:JGP65551 JPY65546:JQL65551 JZU65546:KAH65551 KJQ65546:KKD65551 KTM65546:KTZ65551 LDI65546:LDV65551 LNE65546:LNR65551 LXA65546:LXN65551 MGW65546:MHJ65551 MQS65546:MRF65551 NAO65546:NBB65551 NKK65546:NKX65551 NUG65546:NUT65551 OEC65546:OEP65551 ONY65546:OOL65551 OXU65546:OYH65551 PHQ65546:PID65551 PRM65546:PRZ65551 QBI65546:QBV65551 QLE65546:QLR65551 QVA65546:QVN65551 REW65546:RFJ65551 ROS65546:RPF65551 RYO65546:RZB65551 SIK65546:SIX65551 SSG65546:SST65551 TCC65546:TCP65551 TLY65546:TML65551 TVU65546:TWH65551 UFQ65546:UGD65551 UPM65546:UPZ65551 UZI65546:UZV65551 VJE65546:VJR65551 VTA65546:VTN65551 WCW65546:WDJ65551 WMS65546:WNF65551 WWO65546:WXB65551 AG131082:AT131087 KC131082:KP131087 TY131082:UL131087 ADU131082:AEH131087 ANQ131082:AOD131087 AXM131082:AXZ131087 BHI131082:BHV131087 BRE131082:BRR131087 CBA131082:CBN131087 CKW131082:CLJ131087 CUS131082:CVF131087 DEO131082:DFB131087 DOK131082:DOX131087 DYG131082:DYT131087 EIC131082:EIP131087 ERY131082:ESL131087 FBU131082:FCH131087 FLQ131082:FMD131087 FVM131082:FVZ131087 GFI131082:GFV131087 GPE131082:GPR131087 GZA131082:GZN131087 HIW131082:HJJ131087 HSS131082:HTF131087 ICO131082:IDB131087 IMK131082:IMX131087 IWG131082:IWT131087 JGC131082:JGP131087 JPY131082:JQL131087 JZU131082:KAH131087 KJQ131082:KKD131087 KTM131082:KTZ131087 LDI131082:LDV131087 LNE131082:LNR131087 LXA131082:LXN131087 MGW131082:MHJ131087 MQS131082:MRF131087 NAO131082:NBB131087 NKK131082:NKX131087 NUG131082:NUT131087 OEC131082:OEP131087 ONY131082:OOL131087 OXU131082:OYH131087 PHQ131082:PID131087 PRM131082:PRZ131087 QBI131082:QBV131087 QLE131082:QLR131087 QVA131082:QVN131087 REW131082:RFJ131087 ROS131082:RPF131087 RYO131082:RZB131087 SIK131082:SIX131087 SSG131082:SST131087 TCC131082:TCP131087 TLY131082:TML131087 TVU131082:TWH131087 UFQ131082:UGD131087 UPM131082:UPZ131087 UZI131082:UZV131087 VJE131082:VJR131087 VTA131082:VTN131087 WCW131082:WDJ131087 WMS131082:WNF131087 WWO131082:WXB131087 AG196618:AT196623 KC196618:KP196623 TY196618:UL196623 ADU196618:AEH196623 ANQ196618:AOD196623 AXM196618:AXZ196623 BHI196618:BHV196623 BRE196618:BRR196623 CBA196618:CBN196623 CKW196618:CLJ196623 CUS196618:CVF196623 DEO196618:DFB196623 DOK196618:DOX196623 DYG196618:DYT196623 EIC196618:EIP196623 ERY196618:ESL196623 FBU196618:FCH196623 FLQ196618:FMD196623 FVM196618:FVZ196623 GFI196618:GFV196623 GPE196618:GPR196623 GZA196618:GZN196623 HIW196618:HJJ196623 HSS196618:HTF196623 ICO196618:IDB196623 IMK196618:IMX196623 IWG196618:IWT196623 JGC196618:JGP196623 JPY196618:JQL196623 JZU196618:KAH196623 KJQ196618:KKD196623 KTM196618:KTZ196623 LDI196618:LDV196623 LNE196618:LNR196623 LXA196618:LXN196623 MGW196618:MHJ196623 MQS196618:MRF196623 NAO196618:NBB196623 NKK196618:NKX196623 NUG196618:NUT196623 OEC196618:OEP196623 ONY196618:OOL196623 OXU196618:OYH196623 PHQ196618:PID196623 PRM196618:PRZ196623 QBI196618:QBV196623 QLE196618:QLR196623 QVA196618:QVN196623 REW196618:RFJ196623 ROS196618:RPF196623 RYO196618:RZB196623 SIK196618:SIX196623 SSG196618:SST196623 TCC196618:TCP196623 TLY196618:TML196623 TVU196618:TWH196623 UFQ196618:UGD196623 UPM196618:UPZ196623 UZI196618:UZV196623 VJE196618:VJR196623 VTA196618:VTN196623 WCW196618:WDJ196623 WMS196618:WNF196623 WWO196618:WXB196623 AG262154:AT262159 KC262154:KP262159 TY262154:UL262159 ADU262154:AEH262159 ANQ262154:AOD262159 AXM262154:AXZ262159 BHI262154:BHV262159 BRE262154:BRR262159 CBA262154:CBN262159 CKW262154:CLJ262159 CUS262154:CVF262159 DEO262154:DFB262159 DOK262154:DOX262159 DYG262154:DYT262159 EIC262154:EIP262159 ERY262154:ESL262159 FBU262154:FCH262159 FLQ262154:FMD262159 FVM262154:FVZ262159 GFI262154:GFV262159 GPE262154:GPR262159 GZA262154:GZN262159 HIW262154:HJJ262159 HSS262154:HTF262159 ICO262154:IDB262159 IMK262154:IMX262159 IWG262154:IWT262159 JGC262154:JGP262159 JPY262154:JQL262159 JZU262154:KAH262159 KJQ262154:KKD262159 KTM262154:KTZ262159 LDI262154:LDV262159 LNE262154:LNR262159 LXA262154:LXN262159 MGW262154:MHJ262159 MQS262154:MRF262159 NAO262154:NBB262159 NKK262154:NKX262159 NUG262154:NUT262159 OEC262154:OEP262159 ONY262154:OOL262159 OXU262154:OYH262159 PHQ262154:PID262159 PRM262154:PRZ262159 QBI262154:QBV262159 QLE262154:QLR262159 QVA262154:QVN262159 REW262154:RFJ262159 ROS262154:RPF262159 RYO262154:RZB262159 SIK262154:SIX262159 SSG262154:SST262159 TCC262154:TCP262159 TLY262154:TML262159 TVU262154:TWH262159 UFQ262154:UGD262159 UPM262154:UPZ262159 UZI262154:UZV262159 VJE262154:VJR262159 VTA262154:VTN262159 WCW262154:WDJ262159 WMS262154:WNF262159 WWO262154:WXB262159 AG327690:AT327695 KC327690:KP327695 TY327690:UL327695 ADU327690:AEH327695 ANQ327690:AOD327695 AXM327690:AXZ327695 BHI327690:BHV327695 BRE327690:BRR327695 CBA327690:CBN327695 CKW327690:CLJ327695 CUS327690:CVF327695 DEO327690:DFB327695 DOK327690:DOX327695 DYG327690:DYT327695 EIC327690:EIP327695 ERY327690:ESL327695 FBU327690:FCH327695 FLQ327690:FMD327695 FVM327690:FVZ327695 GFI327690:GFV327695 GPE327690:GPR327695 GZA327690:GZN327695 HIW327690:HJJ327695 HSS327690:HTF327695 ICO327690:IDB327695 IMK327690:IMX327695 IWG327690:IWT327695 JGC327690:JGP327695 JPY327690:JQL327695 JZU327690:KAH327695 KJQ327690:KKD327695 KTM327690:KTZ327695 LDI327690:LDV327695 LNE327690:LNR327695 LXA327690:LXN327695 MGW327690:MHJ327695 MQS327690:MRF327695 NAO327690:NBB327695 NKK327690:NKX327695 NUG327690:NUT327695 OEC327690:OEP327695 ONY327690:OOL327695 OXU327690:OYH327695 PHQ327690:PID327695 PRM327690:PRZ327695 QBI327690:QBV327695 QLE327690:QLR327695 QVA327690:QVN327695 REW327690:RFJ327695 ROS327690:RPF327695 RYO327690:RZB327695 SIK327690:SIX327695 SSG327690:SST327695 TCC327690:TCP327695 TLY327690:TML327695 TVU327690:TWH327695 UFQ327690:UGD327695 UPM327690:UPZ327695 UZI327690:UZV327695 VJE327690:VJR327695 VTA327690:VTN327695 WCW327690:WDJ327695 WMS327690:WNF327695 WWO327690:WXB327695 AG393226:AT393231 KC393226:KP393231 TY393226:UL393231 ADU393226:AEH393231 ANQ393226:AOD393231 AXM393226:AXZ393231 BHI393226:BHV393231 BRE393226:BRR393231 CBA393226:CBN393231 CKW393226:CLJ393231 CUS393226:CVF393231 DEO393226:DFB393231 DOK393226:DOX393231 DYG393226:DYT393231 EIC393226:EIP393231 ERY393226:ESL393231 FBU393226:FCH393231 FLQ393226:FMD393231 FVM393226:FVZ393231 GFI393226:GFV393231 GPE393226:GPR393231 GZA393226:GZN393231 HIW393226:HJJ393231 HSS393226:HTF393231 ICO393226:IDB393231 IMK393226:IMX393231 IWG393226:IWT393231 JGC393226:JGP393231 JPY393226:JQL393231 JZU393226:KAH393231 KJQ393226:KKD393231 KTM393226:KTZ393231 LDI393226:LDV393231 LNE393226:LNR393231 LXA393226:LXN393231 MGW393226:MHJ393231 MQS393226:MRF393231 NAO393226:NBB393231 NKK393226:NKX393231 NUG393226:NUT393231 OEC393226:OEP393231 ONY393226:OOL393231 OXU393226:OYH393231 PHQ393226:PID393231 PRM393226:PRZ393231 QBI393226:QBV393231 QLE393226:QLR393231 QVA393226:QVN393231 REW393226:RFJ393231 ROS393226:RPF393231 RYO393226:RZB393231 SIK393226:SIX393231 SSG393226:SST393231 TCC393226:TCP393231 TLY393226:TML393231 TVU393226:TWH393231 UFQ393226:UGD393231 UPM393226:UPZ393231 UZI393226:UZV393231 VJE393226:VJR393231 VTA393226:VTN393231 WCW393226:WDJ393231 WMS393226:WNF393231 WWO393226:WXB393231 AG458762:AT458767 KC458762:KP458767 TY458762:UL458767 ADU458762:AEH458767 ANQ458762:AOD458767 AXM458762:AXZ458767 BHI458762:BHV458767 BRE458762:BRR458767 CBA458762:CBN458767 CKW458762:CLJ458767 CUS458762:CVF458767 DEO458762:DFB458767 DOK458762:DOX458767 DYG458762:DYT458767 EIC458762:EIP458767 ERY458762:ESL458767 FBU458762:FCH458767 FLQ458762:FMD458767 FVM458762:FVZ458767 GFI458762:GFV458767 GPE458762:GPR458767 GZA458762:GZN458767 HIW458762:HJJ458767 HSS458762:HTF458767 ICO458762:IDB458767 IMK458762:IMX458767 IWG458762:IWT458767 JGC458762:JGP458767 JPY458762:JQL458767 JZU458762:KAH458767 KJQ458762:KKD458767 KTM458762:KTZ458767 LDI458762:LDV458767 LNE458762:LNR458767 LXA458762:LXN458767 MGW458762:MHJ458767 MQS458762:MRF458767 NAO458762:NBB458767 NKK458762:NKX458767 NUG458762:NUT458767 OEC458762:OEP458767 ONY458762:OOL458767 OXU458762:OYH458767 PHQ458762:PID458767 PRM458762:PRZ458767 QBI458762:QBV458767 QLE458762:QLR458767 QVA458762:QVN458767 REW458762:RFJ458767 ROS458762:RPF458767 RYO458762:RZB458767 SIK458762:SIX458767 SSG458762:SST458767 TCC458762:TCP458767 TLY458762:TML458767 TVU458762:TWH458767 UFQ458762:UGD458767 UPM458762:UPZ458767 UZI458762:UZV458767 VJE458762:VJR458767 VTA458762:VTN458767 WCW458762:WDJ458767 WMS458762:WNF458767 WWO458762:WXB458767 AG524298:AT524303 KC524298:KP524303 TY524298:UL524303 ADU524298:AEH524303 ANQ524298:AOD524303 AXM524298:AXZ524303 BHI524298:BHV524303 BRE524298:BRR524303 CBA524298:CBN524303 CKW524298:CLJ524303 CUS524298:CVF524303 DEO524298:DFB524303 DOK524298:DOX524303 DYG524298:DYT524303 EIC524298:EIP524303 ERY524298:ESL524303 FBU524298:FCH524303 FLQ524298:FMD524303 FVM524298:FVZ524303 GFI524298:GFV524303 GPE524298:GPR524303 GZA524298:GZN524303 HIW524298:HJJ524303 HSS524298:HTF524303 ICO524298:IDB524303 IMK524298:IMX524303 IWG524298:IWT524303 JGC524298:JGP524303 JPY524298:JQL524303 JZU524298:KAH524303 KJQ524298:KKD524303 KTM524298:KTZ524303 LDI524298:LDV524303 LNE524298:LNR524303 LXA524298:LXN524303 MGW524298:MHJ524303 MQS524298:MRF524303 NAO524298:NBB524303 NKK524298:NKX524303 NUG524298:NUT524303 OEC524298:OEP524303 ONY524298:OOL524303 OXU524298:OYH524303 PHQ524298:PID524303 PRM524298:PRZ524303 QBI524298:QBV524303 QLE524298:QLR524303 QVA524298:QVN524303 REW524298:RFJ524303 ROS524298:RPF524303 RYO524298:RZB524303 SIK524298:SIX524303 SSG524298:SST524303 TCC524298:TCP524303 TLY524298:TML524303 TVU524298:TWH524303 UFQ524298:UGD524303 UPM524298:UPZ524303 UZI524298:UZV524303 VJE524298:VJR524303 VTA524298:VTN524303 WCW524298:WDJ524303 WMS524298:WNF524303 WWO524298:WXB524303 AG589834:AT589839 KC589834:KP589839 TY589834:UL589839 ADU589834:AEH589839 ANQ589834:AOD589839 AXM589834:AXZ589839 BHI589834:BHV589839 BRE589834:BRR589839 CBA589834:CBN589839 CKW589834:CLJ589839 CUS589834:CVF589839 DEO589834:DFB589839 DOK589834:DOX589839 DYG589834:DYT589839 EIC589834:EIP589839 ERY589834:ESL589839 FBU589834:FCH589839 FLQ589834:FMD589839 FVM589834:FVZ589839 GFI589834:GFV589839 GPE589834:GPR589839 GZA589834:GZN589839 HIW589834:HJJ589839 HSS589834:HTF589839 ICO589834:IDB589839 IMK589834:IMX589839 IWG589834:IWT589839 JGC589834:JGP589839 JPY589834:JQL589839 JZU589834:KAH589839 KJQ589834:KKD589839 KTM589834:KTZ589839 LDI589834:LDV589839 LNE589834:LNR589839 LXA589834:LXN589839 MGW589834:MHJ589839 MQS589834:MRF589839 NAO589834:NBB589839 NKK589834:NKX589839 NUG589834:NUT589839 OEC589834:OEP589839 ONY589834:OOL589839 OXU589834:OYH589839 PHQ589834:PID589839 PRM589834:PRZ589839 QBI589834:QBV589839 QLE589834:QLR589839 QVA589834:QVN589839 REW589834:RFJ589839 ROS589834:RPF589839 RYO589834:RZB589839 SIK589834:SIX589839 SSG589834:SST589839 TCC589834:TCP589839 TLY589834:TML589839 TVU589834:TWH589839 UFQ589834:UGD589839 UPM589834:UPZ589839 UZI589834:UZV589839 VJE589834:VJR589839 VTA589834:VTN589839 WCW589834:WDJ589839 WMS589834:WNF589839 WWO589834:WXB589839 AG655370:AT655375 KC655370:KP655375 TY655370:UL655375 ADU655370:AEH655375 ANQ655370:AOD655375 AXM655370:AXZ655375 BHI655370:BHV655375 BRE655370:BRR655375 CBA655370:CBN655375 CKW655370:CLJ655375 CUS655370:CVF655375 DEO655370:DFB655375 DOK655370:DOX655375 DYG655370:DYT655375 EIC655370:EIP655375 ERY655370:ESL655375 FBU655370:FCH655375 FLQ655370:FMD655375 FVM655370:FVZ655375 GFI655370:GFV655375 GPE655370:GPR655375 GZA655370:GZN655375 HIW655370:HJJ655375 HSS655370:HTF655375 ICO655370:IDB655375 IMK655370:IMX655375 IWG655370:IWT655375 JGC655370:JGP655375 JPY655370:JQL655375 JZU655370:KAH655375 KJQ655370:KKD655375 KTM655370:KTZ655375 LDI655370:LDV655375 LNE655370:LNR655375 LXA655370:LXN655375 MGW655370:MHJ655375 MQS655370:MRF655375 NAO655370:NBB655375 NKK655370:NKX655375 NUG655370:NUT655375 OEC655370:OEP655375 ONY655370:OOL655375 OXU655370:OYH655375 PHQ655370:PID655375 PRM655370:PRZ655375 QBI655370:QBV655375 QLE655370:QLR655375 QVA655370:QVN655375 REW655370:RFJ655375 ROS655370:RPF655375 RYO655370:RZB655375 SIK655370:SIX655375 SSG655370:SST655375 TCC655370:TCP655375 TLY655370:TML655375 TVU655370:TWH655375 UFQ655370:UGD655375 UPM655370:UPZ655375 UZI655370:UZV655375 VJE655370:VJR655375 VTA655370:VTN655375 WCW655370:WDJ655375 WMS655370:WNF655375 WWO655370:WXB655375 AG720906:AT720911 KC720906:KP720911 TY720906:UL720911 ADU720906:AEH720911 ANQ720906:AOD720911 AXM720906:AXZ720911 BHI720906:BHV720911 BRE720906:BRR720911 CBA720906:CBN720911 CKW720906:CLJ720911 CUS720906:CVF720911 DEO720906:DFB720911 DOK720906:DOX720911 DYG720906:DYT720911 EIC720906:EIP720911 ERY720906:ESL720911 FBU720906:FCH720911 FLQ720906:FMD720911 FVM720906:FVZ720911 GFI720906:GFV720911 GPE720906:GPR720911 GZA720906:GZN720911 HIW720906:HJJ720911 HSS720906:HTF720911 ICO720906:IDB720911 IMK720906:IMX720911 IWG720906:IWT720911 JGC720906:JGP720911 JPY720906:JQL720911 JZU720906:KAH720911 KJQ720906:KKD720911 KTM720906:KTZ720911 LDI720906:LDV720911 LNE720906:LNR720911 LXA720906:LXN720911 MGW720906:MHJ720911 MQS720906:MRF720911 NAO720906:NBB720911 NKK720906:NKX720911 NUG720906:NUT720911 OEC720906:OEP720911 ONY720906:OOL720911 OXU720906:OYH720911 PHQ720906:PID720911 PRM720906:PRZ720911 QBI720906:QBV720911 QLE720906:QLR720911 QVA720906:QVN720911 REW720906:RFJ720911 ROS720906:RPF720911 RYO720906:RZB720911 SIK720906:SIX720911 SSG720906:SST720911 TCC720906:TCP720911 TLY720906:TML720911 TVU720906:TWH720911 UFQ720906:UGD720911 UPM720906:UPZ720911 UZI720906:UZV720911 VJE720906:VJR720911 VTA720906:VTN720911 WCW720906:WDJ720911 WMS720906:WNF720911 WWO720906:WXB720911 AG786442:AT786447 KC786442:KP786447 TY786442:UL786447 ADU786442:AEH786447 ANQ786442:AOD786447 AXM786442:AXZ786447 BHI786442:BHV786447 BRE786442:BRR786447 CBA786442:CBN786447 CKW786442:CLJ786447 CUS786442:CVF786447 DEO786442:DFB786447 DOK786442:DOX786447 DYG786442:DYT786447 EIC786442:EIP786447 ERY786442:ESL786447 FBU786442:FCH786447 FLQ786442:FMD786447 FVM786442:FVZ786447 GFI786442:GFV786447 GPE786442:GPR786447 GZA786442:GZN786447 HIW786442:HJJ786447 HSS786442:HTF786447 ICO786442:IDB786447 IMK786442:IMX786447 IWG786442:IWT786447 JGC786442:JGP786447 JPY786442:JQL786447 JZU786442:KAH786447 KJQ786442:KKD786447 KTM786442:KTZ786447 LDI786442:LDV786447 LNE786442:LNR786447 LXA786442:LXN786447 MGW786442:MHJ786447 MQS786442:MRF786447 NAO786442:NBB786447 NKK786442:NKX786447 NUG786442:NUT786447 OEC786442:OEP786447 ONY786442:OOL786447 OXU786442:OYH786447 PHQ786442:PID786447 PRM786442:PRZ786447 QBI786442:QBV786447 QLE786442:QLR786447 QVA786442:QVN786447 REW786442:RFJ786447 ROS786442:RPF786447 RYO786442:RZB786447 SIK786442:SIX786447 SSG786442:SST786447 TCC786442:TCP786447 TLY786442:TML786447 TVU786442:TWH786447 UFQ786442:UGD786447 UPM786442:UPZ786447 UZI786442:UZV786447 VJE786442:VJR786447 VTA786442:VTN786447 WCW786442:WDJ786447 WMS786442:WNF786447 WWO786442:WXB786447 AG851978:AT851983 KC851978:KP851983 TY851978:UL851983 ADU851978:AEH851983 ANQ851978:AOD851983 AXM851978:AXZ851983 BHI851978:BHV851983 BRE851978:BRR851983 CBA851978:CBN851983 CKW851978:CLJ851983 CUS851978:CVF851983 DEO851978:DFB851983 DOK851978:DOX851983 DYG851978:DYT851983 EIC851978:EIP851983 ERY851978:ESL851983 FBU851978:FCH851983 FLQ851978:FMD851983 FVM851978:FVZ851983 GFI851978:GFV851983 GPE851978:GPR851983 GZA851978:GZN851983 HIW851978:HJJ851983 HSS851978:HTF851983 ICO851978:IDB851983 IMK851978:IMX851983 IWG851978:IWT851983 JGC851978:JGP851983 JPY851978:JQL851983 JZU851978:KAH851983 KJQ851978:KKD851983 KTM851978:KTZ851983 LDI851978:LDV851983 LNE851978:LNR851983 LXA851978:LXN851983 MGW851978:MHJ851983 MQS851978:MRF851983 NAO851978:NBB851983 NKK851978:NKX851983 NUG851978:NUT851983 OEC851978:OEP851983 ONY851978:OOL851983 OXU851978:OYH851983 PHQ851978:PID851983 PRM851978:PRZ851983 QBI851978:QBV851983 QLE851978:QLR851983 QVA851978:QVN851983 REW851978:RFJ851983 ROS851978:RPF851983 RYO851978:RZB851983 SIK851978:SIX851983 SSG851978:SST851983 TCC851978:TCP851983 TLY851978:TML851983 TVU851978:TWH851983 UFQ851978:UGD851983 UPM851978:UPZ851983 UZI851978:UZV851983 VJE851978:VJR851983 VTA851978:VTN851983 WCW851978:WDJ851983 WMS851978:WNF851983 WWO851978:WXB851983 AG917514:AT917519 KC917514:KP917519 TY917514:UL917519 ADU917514:AEH917519 ANQ917514:AOD917519 AXM917514:AXZ917519 BHI917514:BHV917519 BRE917514:BRR917519 CBA917514:CBN917519 CKW917514:CLJ917519 CUS917514:CVF917519 DEO917514:DFB917519 DOK917514:DOX917519 DYG917514:DYT917519 EIC917514:EIP917519 ERY917514:ESL917519 FBU917514:FCH917519 FLQ917514:FMD917519 FVM917514:FVZ917519 GFI917514:GFV917519 GPE917514:GPR917519 GZA917514:GZN917519 HIW917514:HJJ917519 HSS917514:HTF917519 ICO917514:IDB917519 IMK917514:IMX917519 IWG917514:IWT917519 JGC917514:JGP917519 JPY917514:JQL917519 JZU917514:KAH917519 KJQ917514:KKD917519 KTM917514:KTZ917519 LDI917514:LDV917519 LNE917514:LNR917519 LXA917514:LXN917519 MGW917514:MHJ917519 MQS917514:MRF917519 NAO917514:NBB917519 NKK917514:NKX917519 NUG917514:NUT917519 OEC917514:OEP917519 ONY917514:OOL917519 OXU917514:OYH917519 PHQ917514:PID917519 PRM917514:PRZ917519 QBI917514:QBV917519 QLE917514:QLR917519 QVA917514:QVN917519 REW917514:RFJ917519 ROS917514:RPF917519 RYO917514:RZB917519 SIK917514:SIX917519 SSG917514:SST917519 TCC917514:TCP917519 TLY917514:TML917519 TVU917514:TWH917519 UFQ917514:UGD917519 UPM917514:UPZ917519 UZI917514:UZV917519 VJE917514:VJR917519 VTA917514:VTN917519 WCW917514:WDJ917519 WMS917514:WNF917519 WWO917514:WXB917519 AG983050:AT983055 KC983050:KP983055 TY983050:UL983055 ADU983050:AEH983055 ANQ983050:AOD983055 AXM983050:AXZ983055 BHI983050:BHV983055 BRE983050:BRR983055 CBA983050:CBN983055 CKW983050:CLJ983055 CUS983050:CVF983055 DEO983050:DFB983055 DOK983050:DOX983055 DYG983050:DYT983055 EIC983050:EIP983055 ERY983050:ESL983055 FBU983050:FCH983055 FLQ983050:FMD983055 FVM983050:FVZ983055 GFI983050:GFV983055 GPE983050:GPR983055 GZA983050:GZN983055 HIW983050:HJJ983055 HSS983050:HTF983055 ICO983050:IDB983055 IMK983050:IMX983055 IWG983050:IWT983055 JGC983050:JGP983055 JPY983050:JQL983055 JZU983050:KAH983055 KJQ983050:KKD983055 KTM983050:KTZ983055 LDI983050:LDV983055 LNE983050:LNR983055 LXA983050:LXN983055 MGW983050:MHJ983055 MQS983050:MRF983055 NAO983050:NBB983055 NKK983050:NKX983055 NUG983050:NUT983055 OEC983050:OEP983055 ONY983050:OOL983055 OXU983050:OYH983055 PHQ983050:PID983055 PRM983050:PRZ983055 QBI983050:QBV983055 QLE983050:QLR983055 QVA983050:QVN983055 REW983050:RFJ983055 ROS983050:RPF983055 RYO983050:RZB983055 SIK983050:SIX983055 SSG983050:SST983055 TCC983050:TCP983055 TLY983050:TML983055 TVU983050:TWH983055 UFQ983050:UGD983055 UPM983050:UPZ983055 UZI983050:UZV983055 VJE983050:VJR983055 VTA983050:VTN983055 WCW983050:WDJ983055 WMS983050:WNF983055 WWO983050:WXB983055"/>
    <dataValidation type="list" allowBlank="1" showInputMessage="1" showErrorMessage="1" sqref="M10:N15 JI10:JJ15 TE10:TF15 ADA10:ADB15 AMW10:AMX15 AWS10:AWT15 BGO10:BGP15 BQK10:BQL15 CAG10:CAH15 CKC10:CKD15 CTY10:CTZ15 DDU10:DDV15 DNQ10:DNR15 DXM10:DXN15 EHI10:EHJ15 ERE10:ERF15 FBA10:FBB15 FKW10:FKX15 FUS10:FUT15 GEO10:GEP15 GOK10:GOL15 GYG10:GYH15 HIC10:HID15 HRY10:HRZ15 IBU10:IBV15 ILQ10:ILR15 IVM10:IVN15 JFI10:JFJ15 JPE10:JPF15 JZA10:JZB15 KIW10:KIX15 KSS10:KST15 LCO10:LCP15 LMK10:LML15 LWG10:LWH15 MGC10:MGD15 MPY10:MPZ15 MZU10:MZV15 NJQ10:NJR15 NTM10:NTN15 ODI10:ODJ15 ONE10:ONF15 OXA10:OXB15 PGW10:PGX15 PQS10:PQT15 QAO10:QAP15 QKK10:QKL15 QUG10:QUH15 REC10:RED15 RNY10:RNZ15 RXU10:RXV15 SHQ10:SHR15 SRM10:SRN15 TBI10:TBJ15 TLE10:TLF15 TVA10:TVB15 UEW10:UEX15 UOS10:UOT15 UYO10:UYP15 VIK10:VIL15 VSG10:VSH15 WCC10:WCD15 WLY10:WLZ15 WVU10:WVV15 M65546:N65551 JI65546:JJ65551 TE65546:TF65551 ADA65546:ADB65551 AMW65546:AMX65551 AWS65546:AWT65551 BGO65546:BGP65551 BQK65546:BQL65551 CAG65546:CAH65551 CKC65546:CKD65551 CTY65546:CTZ65551 DDU65546:DDV65551 DNQ65546:DNR65551 DXM65546:DXN65551 EHI65546:EHJ65551 ERE65546:ERF65551 FBA65546:FBB65551 FKW65546:FKX65551 FUS65546:FUT65551 GEO65546:GEP65551 GOK65546:GOL65551 GYG65546:GYH65551 HIC65546:HID65551 HRY65546:HRZ65551 IBU65546:IBV65551 ILQ65546:ILR65551 IVM65546:IVN65551 JFI65546:JFJ65551 JPE65546:JPF65551 JZA65546:JZB65551 KIW65546:KIX65551 KSS65546:KST65551 LCO65546:LCP65551 LMK65546:LML65551 LWG65546:LWH65551 MGC65546:MGD65551 MPY65546:MPZ65551 MZU65546:MZV65551 NJQ65546:NJR65551 NTM65546:NTN65551 ODI65546:ODJ65551 ONE65546:ONF65551 OXA65546:OXB65551 PGW65546:PGX65551 PQS65546:PQT65551 QAO65546:QAP65551 QKK65546:QKL65551 QUG65546:QUH65551 REC65546:RED65551 RNY65546:RNZ65551 RXU65546:RXV65551 SHQ65546:SHR65551 SRM65546:SRN65551 TBI65546:TBJ65551 TLE65546:TLF65551 TVA65546:TVB65551 UEW65546:UEX65551 UOS65546:UOT65551 UYO65546:UYP65551 VIK65546:VIL65551 VSG65546:VSH65551 WCC65546:WCD65551 WLY65546:WLZ65551 WVU65546:WVV65551 M131082:N131087 JI131082:JJ131087 TE131082:TF131087 ADA131082:ADB131087 AMW131082:AMX131087 AWS131082:AWT131087 BGO131082:BGP131087 BQK131082:BQL131087 CAG131082:CAH131087 CKC131082:CKD131087 CTY131082:CTZ131087 DDU131082:DDV131087 DNQ131082:DNR131087 DXM131082:DXN131087 EHI131082:EHJ131087 ERE131082:ERF131087 FBA131082:FBB131087 FKW131082:FKX131087 FUS131082:FUT131087 GEO131082:GEP131087 GOK131082:GOL131087 GYG131082:GYH131087 HIC131082:HID131087 HRY131082:HRZ131087 IBU131082:IBV131087 ILQ131082:ILR131087 IVM131082:IVN131087 JFI131082:JFJ131087 JPE131082:JPF131087 JZA131082:JZB131087 KIW131082:KIX131087 KSS131082:KST131087 LCO131082:LCP131087 LMK131082:LML131087 LWG131082:LWH131087 MGC131082:MGD131087 MPY131082:MPZ131087 MZU131082:MZV131087 NJQ131082:NJR131087 NTM131082:NTN131087 ODI131082:ODJ131087 ONE131082:ONF131087 OXA131082:OXB131087 PGW131082:PGX131087 PQS131082:PQT131087 QAO131082:QAP131087 QKK131082:QKL131087 QUG131082:QUH131087 REC131082:RED131087 RNY131082:RNZ131087 RXU131082:RXV131087 SHQ131082:SHR131087 SRM131082:SRN131087 TBI131082:TBJ131087 TLE131082:TLF131087 TVA131082:TVB131087 UEW131082:UEX131087 UOS131082:UOT131087 UYO131082:UYP131087 VIK131082:VIL131087 VSG131082:VSH131087 WCC131082:WCD131087 WLY131082:WLZ131087 WVU131082:WVV131087 M196618:N196623 JI196618:JJ196623 TE196618:TF196623 ADA196618:ADB196623 AMW196618:AMX196623 AWS196618:AWT196623 BGO196618:BGP196623 BQK196618:BQL196623 CAG196618:CAH196623 CKC196618:CKD196623 CTY196618:CTZ196623 DDU196618:DDV196623 DNQ196618:DNR196623 DXM196618:DXN196623 EHI196618:EHJ196623 ERE196618:ERF196623 FBA196618:FBB196623 FKW196618:FKX196623 FUS196618:FUT196623 GEO196618:GEP196623 GOK196618:GOL196623 GYG196618:GYH196623 HIC196618:HID196623 HRY196618:HRZ196623 IBU196618:IBV196623 ILQ196618:ILR196623 IVM196618:IVN196623 JFI196618:JFJ196623 JPE196618:JPF196623 JZA196618:JZB196623 KIW196618:KIX196623 KSS196618:KST196623 LCO196618:LCP196623 LMK196618:LML196623 LWG196618:LWH196623 MGC196618:MGD196623 MPY196618:MPZ196623 MZU196618:MZV196623 NJQ196618:NJR196623 NTM196618:NTN196623 ODI196618:ODJ196623 ONE196618:ONF196623 OXA196618:OXB196623 PGW196618:PGX196623 PQS196618:PQT196623 QAO196618:QAP196623 QKK196618:QKL196623 QUG196618:QUH196623 REC196618:RED196623 RNY196618:RNZ196623 RXU196618:RXV196623 SHQ196618:SHR196623 SRM196618:SRN196623 TBI196618:TBJ196623 TLE196618:TLF196623 TVA196618:TVB196623 UEW196618:UEX196623 UOS196618:UOT196623 UYO196618:UYP196623 VIK196618:VIL196623 VSG196618:VSH196623 WCC196618:WCD196623 WLY196618:WLZ196623 WVU196618:WVV196623 M262154:N262159 JI262154:JJ262159 TE262154:TF262159 ADA262154:ADB262159 AMW262154:AMX262159 AWS262154:AWT262159 BGO262154:BGP262159 BQK262154:BQL262159 CAG262154:CAH262159 CKC262154:CKD262159 CTY262154:CTZ262159 DDU262154:DDV262159 DNQ262154:DNR262159 DXM262154:DXN262159 EHI262154:EHJ262159 ERE262154:ERF262159 FBA262154:FBB262159 FKW262154:FKX262159 FUS262154:FUT262159 GEO262154:GEP262159 GOK262154:GOL262159 GYG262154:GYH262159 HIC262154:HID262159 HRY262154:HRZ262159 IBU262154:IBV262159 ILQ262154:ILR262159 IVM262154:IVN262159 JFI262154:JFJ262159 JPE262154:JPF262159 JZA262154:JZB262159 KIW262154:KIX262159 KSS262154:KST262159 LCO262154:LCP262159 LMK262154:LML262159 LWG262154:LWH262159 MGC262154:MGD262159 MPY262154:MPZ262159 MZU262154:MZV262159 NJQ262154:NJR262159 NTM262154:NTN262159 ODI262154:ODJ262159 ONE262154:ONF262159 OXA262154:OXB262159 PGW262154:PGX262159 PQS262154:PQT262159 QAO262154:QAP262159 QKK262154:QKL262159 QUG262154:QUH262159 REC262154:RED262159 RNY262154:RNZ262159 RXU262154:RXV262159 SHQ262154:SHR262159 SRM262154:SRN262159 TBI262154:TBJ262159 TLE262154:TLF262159 TVA262154:TVB262159 UEW262154:UEX262159 UOS262154:UOT262159 UYO262154:UYP262159 VIK262154:VIL262159 VSG262154:VSH262159 WCC262154:WCD262159 WLY262154:WLZ262159 WVU262154:WVV262159 M327690:N327695 JI327690:JJ327695 TE327690:TF327695 ADA327690:ADB327695 AMW327690:AMX327695 AWS327690:AWT327695 BGO327690:BGP327695 BQK327690:BQL327695 CAG327690:CAH327695 CKC327690:CKD327695 CTY327690:CTZ327695 DDU327690:DDV327695 DNQ327690:DNR327695 DXM327690:DXN327695 EHI327690:EHJ327695 ERE327690:ERF327695 FBA327690:FBB327695 FKW327690:FKX327695 FUS327690:FUT327695 GEO327690:GEP327695 GOK327690:GOL327695 GYG327690:GYH327695 HIC327690:HID327695 HRY327690:HRZ327695 IBU327690:IBV327695 ILQ327690:ILR327695 IVM327690:IVN327695 JFI327690:JFJ327695 JPE327690:JPF327695 JZA327690:JZB327695 KIW327690:KIX327695 KSS327690:KST327695 LCO327690:LCP327695 LMK327690:LML327695 LWG327690:LWH327695 MGC327690:MGD327695 MPY327690:MPZ327695 MZU327690:MZV327695 NJQ327690:NJR327695 NTM327690:NTN327695 ODI327690:ODJ327695 ONE327690:ONF327695 OXA327690:OXB327695 PGW327690:PGX327695 PQS327690:PQT327695 QAO327690:QAP327695 QKK327690:QKL327695 QUG327690:QUH327695 REC327690:RED327695 RNY327690:RNZ327695 RXU327690:RXV327695 SHQ327690:SHR327695 SRM327690:SRN327695 TBI327690:TBJ327695 TLE327690:TLF327695 TVA327690:TVB327695 UEW327690:UEX327695 UOS327690:UOT327695 UYO327690:UYP327695 VIK327690:VIL327695 VSG327690:VSH327695 WCC327690:WCD327695 WLY327690:WLZ327695 WVU327690:WVV327695 M393226:N393231 JI393226:JJ393231 TE393226:TF393231 ADA393226:ADB393231 AMW393226:AMX393231 AWS393226:AWT393231 BGO393226:BGP393231 BQK393226:BQL393231 CAG393226:CAH393231 CKC393226:CKD393231 CTY393226:CTZ393231 DDU393226:DDV393231 DNQ393226:DNR393231 DXM393226:DXN393231 EHI393226:EHJ393231 ERE393226:ERF393231 FBA393226:FBB393231 FKW393226:FKX393231 FUS393226:FUT393231 GEO393226:GEP393231 GOK393226:GOL393231 GYG393226:GYH393231 HIC393226:HID393231 HRY393226:HRZ393231 IBU393226:IBV393231 ILQ393226:ILR393231 IVM393226:IVN393231 JFI393226:JFJ393231 JPE393226:JPF393231 JZA393226:JZB393231 KIW393226:KIX393231 KSS393226:KST393231 LCO393226:LCP393231 LMK393226:LML393231 LWG393226:LWH393231 MGC393226:MGD393231 MPY393226:MPZ393231 MZU393226:MZV393231 NJQ393226:NJR393231 NTM393226:NTN393231 ODI393226:ODJ393231 ONE393226:ONF393231 OXA393226:OXB393231 PGW393226:PGX393231 PQS393226:PQT393231 QAO393226:QAP393231 QKK393226:QKL393231 QUG393226:QUH393231 REC393226:RED393231 RNY393226:RNZ393231 RXU393226:RXV393231 SHQ393226:SHR393231 SRM393226:SRN393231 TBI393226:TBJ393231 TLE393226:TLF393231 TVA393226:TVB393231 UEW393226:UEX393231 UOS393226:UOT393231 UYO393226:UYP393231 VIK393226:VIL393231 VSG393226:VSH393231 WCC393226:WCD393231 WLY393226:WLZ393231 WVU393226:WVV393231 M458762:N458767 JI458762:JJ458767 TE458762:TF458767 ADA458762:ADB458767 AMW458762:AMX458767 AWS458762:AWT458767 BGO458762:BGP458767 BQK458762:BQL458767 CAG458762:CAH458767 CKC458762:CKD458767 CTY458762:CTZ458767 DDU458762:DDV458767 DNQ458762:DNR458767 DXM458762:DXN458767 EHI458762:EHJ458767 ERE458762:ERF458767 FBA458762:FBB458767 FKW458762:FKX458767 FUS458762:FUT458767 GEO458762:GEP458767 GOK458762:GOL458767 GYG458762:GYH458767 HIC458762:HID458767 HRY458762:HRZ458767 IBU458762:IBV458767 ILQ458762:ILR458767 IVM458762:IVN458767 JFI458762:JFJ458767 JPE458762:JPF458767 JZA458762:JZB458767 KIW458762:KIX458767 KSS458762:KST458767 LCO458762:LCP458767 LMK458762:LML458767 LWG458762:LWH458767 MGC458762:MGD458767 MPY458762:MPZ458767 MZU458762:MZV458767 NJQ458762:NJR458767 NTM458762:NTN458767 ODI458762:ODJ458767 ONE458762:ONF458767 OXA458762:OXB458767 PGW458762:PGX458767 PQS458762:PQT458767 QAO458762:QAP458767 QKK458762:QKL458767 QUG458762:QUH458767 REC458762:RED458767 RNY458762:RNZ458767 RXU458762:RXV458767 SHQ458762:SHR458767 SRM458762:SRN458767 TBI458762:TBJ458767 TLE458762:TLF458767 TVA458762:TVB458767 UEW458762:UEX458767 UOS458762:UOT458767 UYO458762:UYP458767 VIK458762:VIL458767 VSG458762:VSH458767 WCC458762:WCD458767 WLY458762:WLZ458767 WVU458762:WVV458767 M524298:N524303 JI524298:JJ524303 TE524298:TF524303 ADA524298:ADB524303 AMW524298:AMX524303 AWS524298:AWT524303 BGO524298:BGP524303 BQK524298:BQL524303 CAG524298:CAH524303 CKC524298:CKD524303 CTY524298:CTZ524303 DDU524298:DDV524303 DNQ524298:DNR524303 DXM524298:DXN524303 EHI524298:EHJ524303 ERE524298:ERF524303 FBA524298:FBB524303 FKW524298:FKX524303 FUS524298:FUT524303 GEO524298:GEP524303 GOK524298:GOL524303 GYG524298:GYH524303 HIC524298:HID524303 HRY524298:HRZ524303 IBU524298:IBV524303 ILQ524298:ILR524303 IVM524298:IVN524303 JFI524298:JFJ524303 JPE524298:JPF524303 JZA524298:JZB524303 KIW524298:KIX524303 KSS524298:KST524303 LCO524298:LCP524303 LMK524298:LML524303 LWG524298:LWH524303 MGC524298:MGD524303 MPY524298:MPZ524303 MZU524298:MZV524303 NJQ524298:NJR524303 NTM524298:NTN524303 ODI524298:ODJ524303 ONE524298:ONF524303 OXA524298:OXB524303 PGW524298:PGX524303 PQS524298:PQT524303 QAO524298:QAP524303 QKK524298:QKL524303 QUG524298:QUH524303 REC524298:RED524303 RNY524298:RNZ524303 RXU524298:RXV524303 SHQ524298:SHR524303 SRM524298:SRN524303 TBI524298:TBJ524303 TLE524298:TLF524303 TVA524298:TVB524303 UEW524298:UEX524303 UOS524298:UOT524303 UYO524298:UYP524303 VIK524298:VIL524303 VSG524298:VSH524303 WCC524298:WCD524303 WLY524298:WLZ524303 WVU524298:WVV524303 M589834:N589839 JI589834:JJ589839 TE589834:TF589839 ADA589834:ADB589839 AMW589834:AMX589839 AWS589834:AWT589839 BGO589834:BGP589839 BQK589834:BQL589839 CAG589834:CAH589839 CKC589834:CKD589839 CTY589834:CTZ589839 DDU589834:DDV589839 DNQ589834:DNR589839 DXM589834:DXN589839 EHI589834:EHJ589839 ERE589834:ERF589839 FBA589834:FBB589839 FKW589834:FKX589839 FUS589834:FUT589839 GEO589834:GEP589839 GOK589834:GOL589839 GYG589834:GYH589839 HIC589834:HID589839 HRY589834:HRZ589839 IBU589834:IBV589839 ILQ589834:ILR589839 IVM589834:IVN589839 JFI589834:JFJ589839 JPE589834:JPF589839 JZA589834:JZB589839 KIW589834:KIX589839 KSS589834:KST589839 LCO589834:LCP589839 LMK589834:LML589839 LWG589834:LWH589839 MGC589834:MGD589839 MPY589834:MPZ589839 MZU589834:MZV589839 NJQ589834:NJR589839 NTM589834:NTN589839 ODI589834:ODJ589839 ONE589834:ONF589839 OXA589834:OXB589839 PGW589834:PGX589839 PQS589834:PQT589839 QAO589834:QAP589839 QKK589834:QKL589839 QUG589834:QUH589839 REC589834:RED589839 RNY589834:RNZ589839 RXU589834:RXV589839 SHQ589834:SHR589839 SRM589834:SRN589839 TBI589834:TBJ589839 TLE589834:TLF589839 TVA589834:TVB589839 UEW589834:UEX589839 UOS589834:UOT589839 UYO589834:UYP589839 VIK589834:VIL589839 VSG589834:VSH589839 WCC589834:WCD589839 WLY589834:WLZ589839 WVU589834:WVV589839 M655370:N655375 JI655370:JJ655375 TE655370:TF655375 ADA655370:ADB655375 AMW655370:AMX655375 AWS655370:AWT655375 BGO655370:BGP655375 BQK655370:BQL655375 CAG655370:CAH655375 CKC655370:CKD655375 CTY655370:CTZ655375 DDU655370:DDV655375 DNQ655370:DNR655375 DXM655370:DXN655375 EHI655370:EHJ655375 ERE655370:ERF655375 FBA655370:FBB655375 FKW655370:FKX655375 FUS655370:FUT655375 GEO655370:GEP655375 GOK655370:GOL655375 GYG655370:GYH655375 HIC655370:HID655375 HRY655370:HRZ655375 IBU655370:IBV655375 ILQ655370:ILR655375 IVM655370:IVN655375 JFI655370:JFJ655375 JPE655370:JPF655375 JZA655370:JZB655375 KIW655370:KIX655375 KSS655370:KST655375 LCO655370:LCP655375 LMK655370:LML655375 LWG655370:LWH655375 MGC655370:MGD655375 MPY655370:MPZ655375 MZU655370:MZV655375 NJQ655370:NJR655375 NTM655370:NTN655375 ODI655370:ODJ655375 ONE655370:ONF655375 OXA655370:OXB655375 PGW655370:PGX655375 PQS655370:PQT655375 QAO655370:QAP655375 QKK655370:QKL655375 QUG655370:QUH655375 REC655370:RED655375 RNY655370:RNZ655375 RXU655370:RXV655375 SHQ655370:SHR655375 SRM655370:SRN655375 TBI655370:TBJ655375 TLE655370:TLF655375 TVA655370:TVB655375 UEW655370:UEX655375 UOS655370:UOT655375 UYO655370:UYP655375 VIK655370:VIL655375 VSG655370:VSH655375 WCC655370:WCD655375 WLY655370:WLZ655375 WVU655370:WVV655375 M720906:N720911 JI720906:JJ720911 TE720906:TF720911 ADA720906:ADB720911 AMW720906:AMX720911 AWS720906:AWT720911 BGO720906:BGP720911 BQK720906:BQL720911 CAG720906:CAH720911 CKC720906:CKD720911 CTY720906:CTZ720911 DDU720906:DDV720911 DNQ720906:DNR720911 DXM720906:DXN720911 EHI720906:EHJ720911 ERE720906:ERF720911 FBA720906:FBB720911 FKW720906:FKX720911 FUS720906:FUT720911 GEO720906:GEP720911 GOK720906:GOL720911 GYG720906:GYH720911 HIC720906:HID720911 HRY720906:HRZ720911 IBU720906:IBV720911 ILQ720906:ILR720911 IVM720906:IVN720911 JFI720906:JFJ720911 JPE720906:JPF720911 JZA720906:JZB720911 KIW720906:KIX720911 KSS720906:KST720911 LCO720906:LCP720911 LMK720906:LML720911 LWG720906:LWH720911 MGC720906:MGD720911 MPY720906:MPZ720911 MZU720906:MZV720911 NJQ720906:NJR720911 NTM720906:NTN720911 ODI720906:ODJ720911 ONE720906:ONF720911 OXA720906:OXB720911 PGW720906:PGX720911 PQS720906:PQT720911 QAO720906:QAP720911 QKK720906:QKL720911 QUG720906:QUH720911 REC720906:RED720911 RNY720906:RNZ720911 RXU720906:RXV720911 SHQ720906:SHR720911 SRM720906:SRN720911 TBI720906:TBJ720911 TLE720906:TLF720911 TVA720906:TVB720911 UEW720906:UEX720911 UOS720906:UOT720911 UYO720906:UYP720911 VIK720906:VIL720911 VSG720906:VSH720911 WCC720906:WCD720911 WLY720906:WLZ720911 WVU720906:WVV720911 M786442:N786447 JI786442:JJ786447 TE786442:TF786447 ADA786442:ADB786447 AMW786442:AMX786447 AWS786442:AWT786447 BGO786442:BGP786447 BQK786442:BQL786447 CAG786442:CAH786447 CKC786442:CKD786447 CTY786442:CTZ786447 DDU786442:DDV786447 DNQ786442:DNR786447 DXM786442:DXN786447 EHI786442:EHJ786447 ERE786442:ERF786447 FBA786442:FBB786447 FKW786442:FKX786447 FUS786442:FUT786447 GEO786442:GEP786447 GOK786442:GOL786447 GYG786442:GYH786447 HIC786442:HID786447 HRY786442:HRZ786447 IBU786442:IBV786447 ILQ786442:ILR786447 IVM786442:IVN786447 JFI786442:JFJ786447 JPE786442:JPF786447 JZA786442:JZB786447 KIW786442:KIX786447 KSS786442:KST786447 LCO786442:LCP786447 LMK786442:LML786447 LWG786442:LWH786447 MGC786442:MGD786447 MPY786442:MPZ786447 MZU786442:MZV786447 NJQ786442:NJR786447 NTM786442:NTN786447 ODI786442:ODJ786447 ONE786442:ONF786447 OXA786442:OXB786447 PGW786442:PGX786447 PQS786442:PQT786447 QAO786442:QAP786447 QKK786442:QKL786447 QUG786442:QUH786447 REC786442:RED786447 RNY786442:RNZ786447 RXU786442:RXV786447 SHQ786442:SHR786447 SRM786442:SRN786447 TBI786442:TBJ786447 TLE786442:TLF786447 TVA786442:TVB786447 UEW786442:UEX786447 UOS786442:UOT786447 UYO786442:UYP786447 VIK786442:VIL786447 VSG786442:VSH786447 WCC786442:WCD786447 WLY786442:WLZ786447 WVU786442:WVV786447 M851978:N851983 JI851978:JJ851983 TE851978:TF851983 ADA851978:ADB851983 AMW851978:AMX851983 AWS851978:AWT851983 BGO851978:BGP851983 BQK851978:BQL851983 CAG851978:CAH851983 CKC851978:CKD851983 CTY851978:CTZ851983 DDU851978:DDV851983 DNQ851978:DNR851983 DXM851978:DXN851983 EHI851978:EHJ851983 ERE851978:ERF851983 FBA851978:FBB851983 FKW851978:FKX851983 FUS851978:FUT851983 GEO851978:GEP851983 GOK851978:GOL851983 GYG851978:GYH851983 HIC851978:HID851983 HRY851978:HRZ851983 IBU851978:IBV851983 ILQ851978:ILR851983 IVM851978:IVN851983 JFI851978:JFJ851983 JPE851978:JPF851983 JZA851978:JZB851983 KIW851978:KIX851983 KSS851978:KST851983 LCO851978:LCP851983 LMK851978:LML851983 LWG851978:LWH851983 MGC851978:MGD851983 MPY851978:MPZ851983 MZU851978:MZV851983 NJQ851978:NJR851983 NTM851978:NTN851983 ODI851978:ODJ851983 ONE851978:ONF851983 OXA851978:OXB851983 PGW851978:PGX851983 PQS851978:PQT851983 QAO851978:QAP851983 QKK851978:QKL851983 QUG851978:QUH851983 REC851978:RED851983 RNY851978:RNZ851983 RXU851978:RXV851983 SHQ851978:SHR851983 SRM851978:SRN851983 TBI851978:TBJ851983 TLE851978:TLF851983 TVA851978:TVB851983 UEW851978:UEX851983 UOS851978:UOT851983 UYO851978:UYP851983 VIK851978:VIL851983 VSG851978:VSH851983 WCC851978:WCD851983 WLY851978:WLZ851983 WVU851978:WVV851983 M917514:N917519 JI917514:JJ917519 TE917514:TF917519 ADA917514:ADB917519 AMW917514:AMX917519 AWS917514:AWT917519 BGO917514:BGP917519 BQK917514:BQL917519 CAG917514:CAH917519 CKC917514:CKD917519 CTY917514:CTZ917519 DDU917514:DDV917519 DNQ917514:DNR917519 DXM917514:DXN917519 EHI917514:EHJ917519 ERE917514:ERF917519 FBA917514:FBB917519 FKW917514:FKX917519 FUS917514:FUT917519 GEO917514:GEP917519 GOK917514:GOL917519 GYG917514:GYH917519 HIC917514:HID917519 HRY917514:HRZ917519 IBU917514:IBV917519 ILQ917514:ILR917519 IVM917514:IVN917519 JFI917514:JFJ917519 JPE917514:JPF917519 JZA917514:JZB917519 KIW917514:KIX917519 KSS917514:KST917519 LCO917514:LCP917519 LMK917514:LML917519 LWG917514:LWH917519 MGC917514:MGD917519 MPY917514:MPZ917519 MZU917514:MZV917519 NJQ917514:NJR917519 NTM917514:NTN917519 ODI917514:ODJ917519 ONE917514:ONF917519 OXA917514:OXB917519 PGW917514:PGX917519 PQS917514:PQT917519 QAO917514:QAP917519 QKK917514:QKL917519 QUG917514:QUH917519 REC917514:RED917519 RNY917514:RNZ917519 RXU917514:RXV917519 SHQ917514:SHR917519 SRM917514:SRN917519 TBI917514:TBJ917519 TLE917514:TLF917519 TVA917514:TVB917519 UEW917514:UEX917519 UOS917514:UOT917519 UYO917514:UYP917519 VIK917514:VIL917519 VSG917514:VSH917519 WCC917514:WCD917519 WLY917514:WLZ917519 WVU917514:WVV917519 M983050:N983055 JI983050:JJ983055 TE983050:TF983055 ADA983050:ADB983055 AMW983050:AMX983055 AWS983050:AWT983055 BGO983050:BGP983055 BQK983050:BQL983055 CAG983050:CAH983055 CKC983050:CKD983055 CTY983050:CTZ983055 DDU983050:DDV983055 DNQ983050:DNR983055 DXM983050:DXN983055 EHI983050:EHJ983055 ERE983050:ERF983055 FBA983050:FBB983055 FKW983050:FKX983055 FUS983050:FUT983055 GEO983050:GEP983055 GOK983050:GOL983055 GYG983050:GYH983055 HIC983050:HID983055 HRY983050:HRZ983055 IBU983050:IBV983055 ILQ983050:ILR983055 IVM983050:IVN983055 JFI983050:JFJ983055 JPE983050:JPF983055 JZA983050:JZB983055 KIW983050:KIX983055 KSS983050:KST983055 LCO983050:LCP983055 LMK983050:LML983055 LWG983050:LWH983055 MGC983050:MGD983055 MPY983050:MPZ983055 MZU983050:MZV983055 NJQ983050:NJR983055 NTM983050:NTN983055 ODI983050:ODJ983055 ONE983050:ONF983055 OXA983050:OXB983055 PGW983050:PGX983055 PQS983050:PQT983055 QAO983050:QAP983055 QKK983050:QKL983055 QUG983050:QUH983055 REC983050:RED983055 RNY983050:RNZ983055 RXU983050:RXV983055 SHQ983050:SHR983055 SRM983050:SRN983055 TBI983050:TBJ983055 TLE983050:TLF983055 TVA983050:TVB983055 UEW983050:UEX983055 UOS983050:UOT983055 UYO983050:UYP983055 VIK983050:VIL983055 VSG983050:VSH983055 WCC983050:WCD983055 WLY983050:WLZ983055 WVU983050:WVV983055">
      <formula1>Impacto</formula1>
    </dataValidation>
    <dataValidation type="list" showInputMessage="1" showErrorMessage="1" sqref="L10:L15 JH10:JH15 TD10:TD15 ACZ10:ACZ15 AMV10:AMV15 AWR10:AWR15 BGN10:BGN15 BQJ10:BQJ15 CAF10:CAF15 CKB10:CKB15 CTX10:CTX15 DDT10:DDT15 DNP10:DNP15 DXL10:DXL15 EHH10:EHH15 ERD10:ERD15 FAZ10:FAZ15 FKV10:FKV15 FUR10:FUR15 GEN10:GEN15 GOJ10:GOJ15 GYF10:GYF15 HIB10:HIB15 HRX10:HRX15 IBT10:IBT15 ILP10:ILP15 IVL10:IVL15 JFH10:JFH15 JPD10:JPD15 JYZ10:JYZ15 KIV10:KIV15 KSR10:KSR15 LCN10:LCN15 LMJ10:LMJ15 LWF10:LWF15 MGB10:MGB15 MPX10:MPX15 MZT10:MZT15 NJP10:NJP15 NTL10:NTL15 ODH10:ODH15 OND10:OND15 OWZ10:OWZ15 PGV10:PGV15 PQR10:PQR15 QAN10:QAN15 QKJ10:QKJ15 QUF10:QUF15 REB10:REB15 RNX10:RNX15 RXT10:RXT15 SHP10:SHP15 SRL10:SRL15 TBH10:TBH15 TLD10:TLD15 TUZ10:TUZ15 UEV10:UEV15 UOR10:UOR15 UYN10:UYN15 VIJ10:VIJ15 VSF10:VSF15 WCB10:WCB15 WLX10:WLX15 WVT10:WVT15 L65546:L65551 JH65546:JH65551 TD65546:TD65551 ACZ65546:ACZ65551 AMV65546:AMV65551 AWR65546:AWR65551 BGN65546:BGN65551 BQJ65546:BQJ65551 CAF65546:CAF65551 CKB65546:CKB65551 CTX65546:CTX65551 DDT65546:DDT65551 DNP65546:DNP65551 DXL65546:DXL65551 EHH65546:EHH65551 ERD65546:ERD65551 FAZ65546:FAZ65551 FKV65546:FKV65551 FUR65546:FUR65551 GEN65546:GEN65551 GOJ65546:GOJ65551 GYF65546:GYF65551 HIB65546:HIB65551 HRX65546:HRX65551 IBT65546:IBT65551 ILP65546:ILP65551 IVL65546:IVL65551 JFH65546:JFH65551 JPD65546:JPD65551 JYZ65546:JYZ65551 KIV65546:KIV65551 KSR65546:KSR65551 LCN65546:LCN65551 LMJ65546:LMJ65551 LWF65546:LWF65551 MGB65546:MGB65551 MPX65546:MPX65551 MZT65546:MZT65551 NJP65546:NJP65551 NTL65546:NTL65551 ODH65546:ODH65551 OND65546:OND65551 OWZ65546:OWZ65551 PGV65546:PGV65551 PQR65546:PQR65551 QAN65546:QAN65551 QKJ65546:QKJ65551 QUF65546:QUF65551 REB65546:REB65551 RNX65546:RNX65551 RXT65546:RXT65551 SHP65546:SHP65551 SRL65546:SRL65551 TBH65546:TBH65551 TLD65546:TLD65551 TUZ65546:TUZ65551 UEV65546:UEV65551 UOR65546:UOR65551 UYN65546:UYN65551 VIJ65546:VIJ65551 VSF65546:VSF65551 WCB65546:WCB65551 WLX65546:WLX65551 WVT65546:WVT65551 L131082:L131087 JH131082:JH131087 TD131082:TD131087 ACZ131082:ACZ131087 AMV131082:AMV131087 AWR131082:AWR131087 BGN131082:BGN131087 BQJ131082:BQJ131087 CAF131082:CAF131087 CKB131082:CKB131087 CTX131082:CTX131087 DDT131082:DDT131087 DNP131082:DNP131087 DXL131082:DXL131087 EHH131082:EHH131087 ERD131082:ERD131087 FAZ131082:FAZ131087 FKV131082:FKV131087 FUR131082:FUR131087 GEN131082:GEN131087 GOJ131082:GOJ131087 GYF131082:GYF131087 HIB131082:HIB131087 HRX131082:HRX131087 IBT131082:IBT131087 ILP131082:ILP131087 IVL131082:IVL131087 JFH131082:JFH131087 JPD131082:JPD131087 JYZ131082:JYZ131087 KIV131082:KIV131087 KSR131082:KSR131087 LCN131082:LCN131087 LMJ131082:LMJ131087 LWF131082:LWF131087 MGB131082:MGB131087 MPX131082:MPX131087 MZT131082:MZT131087 NJP131082:NJP131087 NTL131082:NTL131087 ODH131082:ODH131087 OND131082:OND131087 OWZ131082:OWZ131087 PGV131082:PGV131087 PQR131082:PQR131087 QAN131082:QAN131087 QKJ131082:QKJ131087 QUF131082:QUF131087 REB131082:REB131087 RNX131082:RNX131087 RXT131082:RXT131087 SHP131082:SHP131087 SRL131082:SRL131087 TBH131082:TBH131087 TLD131082:TLD131087 TUZ131082:TUZ131087 UEV131082:UEV131087 UOR131082:UOR131087 UYN131082:UYN131087 VIJ131082:VIJ131087 VSF131082:VSF131087 WCB131082:WCB131087 WLX131082:WLX131087 WVT131082:WVT131087 L196618:L196623 JH196618:JH196623 TD196618:TD196623 ACZ196618:ACZ196623 AMV196618:AMV196623 AWR196618:AWR196623 BGN196618:BGN196623 BQJ196618:BQJ196623 CAF196618:CAF196623 CKB196618:CKB196623 CTX196618:CTX196623 DDT196618:DDT196623 DNP196618:DNP196623 DXL196618:DXL196623 EHH196618:EHH196623 ERD196618:ERD196623 FAZ196618:FAZ196623 FKV196618:FKV196623 FUR196618:FUR196623 GEN196618:GEN196623 GOJ196618:GOJ196623 GYF196618:GYF196623 HIB196618:HIB196623 HRX196618:HRX196623 IBT196618:IBT196623 ILP196618:ILP196623 IVL196618:IVL196623 JFH196618:JFH196623 JPD196618:JPD196623 JYZ196618:JYZ196623 KIV196618:KIV196623 KSR196618:KSR196623 LCN196618:LCN196623 LMJ196618:LMJ196623 LWF196618:LWF196623 MGB196618:MGB196623 MPX196618:MPX196623 MZT196618:MZT196623 NJP196618:NJP196623 NTL196618:NTL196623 ODH196618:ODH196623 OND196618:OND196623 OWZ196618:OWZ196623 PGV196618:PGV196623 PQR196618:PQR196623 QAN196618:QAN196623 QKJ196618:QKJ196623 QUF196618:QUF196623 REB196618:REB196623 RNX196618:RNX196623 RXT196618:RXT196623 SHP196618:SHP196623 SRL196618:SRL196623 TBH196618:TBH196623 TLD196618:TLD196623 TUZ196618:TUZ196623 UEV196618:UEV196623 UOR196618:UOR196623 UYN196618:UYN196623 VIJ196618:VIJ196623 VSF196618:VSF196623 WCB196618:WCB196623 WLX196618:WLX196623 WVT196618:WVT196623 L262154:L262159 JH262154:JH262159 TD262154:TD262159 ACZ262154:ACZ262159 AMV262154:AMV262159 AWR262154:AWR262159 BGN262154:BGN262159 BQJ262154:BQJ262159 CAF262154:CAF262159 CKB262154:CKB262159 CTX262154:CTX262159 DDT262154:DDT262159 DNP262154:DNP262159 DXL262154:DXL262159 EHH262154:EHH262159 ERD262154:ERD262159 FAZ262154:FAZ262159 FKV262154:FKV262159 FUR262154:FUR262159 GEN262154:GEN262159 GOJ262154:GOJ262159 GYF262154:GYF262159 HIB262154:HIB262159 HRX262154:HRX262159 IBT262154:IBT262159 ILP262154:ILP262159 IVL262154:IVL262159 JFH262154:JFH262159 JPD262154:JPD262159 JYZ262154:JYZ262159 KIV262154:KIV262159 KSR262154:KSR262159 LCN262154:LCN262159 LMJ262154:LMJ262159 LWF262154:LWF262159 MGB262154:MGB262159 MPX262154:MPX262159 MZT262154:MZT262159 NJP262154:NJP262159 NTL262154:NTL262159 ODH262154:ODH262159 OND262154:OND262159 OWZ262154:OWZ262159 PGV262154:PGV262159 PQR262154:PQR262159 QAN262154:QAN262159 QKJ262154:QKJ262159 QUF262154:QUF262159 REB262154:REB262159 RNX262154:RNX262159 RXT262154:RXT262159 SHP262154:SHP262159 SRL262154:SRL262159 TBH262154:TBH262159 TLD262154:TLD262159 TUZ262154:TUZ262159 UEV262154:UEV262159 UOR262154:UOR262159 UYN262154:UYN262159 VIJ262154:VIJ262159 VSF262154:VSF262159 WCB262154:WCB262159 WLX262154:WLX262159 WVT262154:WVT262159 L327690:L327695 JH327690:JH327695 TD327690:TD327695 ACZ327690:ACZ327695 AMV327690:AMV327695 AWR327690:AWR327695 BGN327690:BGN327695 BQJ327690:BQJ327695 CAF327690:CAF327695 CKB327690:CKB327695 CTX327690:CTX327695 DDT327690:DDT327695 DNP327690:DNP327695 DXL327690:DXL327695 EHH327690:EHH327695 ERD327690:ERD327695 FAZ327690:FAZ327695 FKV327690:FKV327695 FUR327690:FUR327695 GEN327690:GEN327695 GOJ327690:GOJ327695 GYF327690:GYF327695 HIB327690:HIB327695 HRX327690:HRX327695 IBT327690:IBT327695 ILP327690:ILP327695 IVL327690:IVL327695 JFH327690:JFH327695 JPD327690:JPD327695 JYZ327690:JYZ327695 KIV327690:KIV327695 KSR327690:KSR327695 LCN327690:LCN327695 LMJ327690:LMJ327695 LWF327690:LWF327695 MGB327690:MGB327695 MPX327690:MPX327695 MZT327690:MZT327695 NJP327690:NJP327695 NTL327690:NTL327695 ODH327690:ODH327695 OND327690:OND327695 OWZ327690:OWZ327695 PGV327690:PGV327695 PQR327690:PQR327695 QAN327690:QAN327695 QKJ327690:QKJ327695 QUF327690:QUF327695 REB327690:REB327695 RNX327690:RNX327695 RXT327690:RXT327695 SHP327690:SHP327695 SRL327690:SRL327695 TBH327690:TBH327695 TLD327690:TLD327695 TUZ327690:TUZ327695 UEV327690:UEV327695 UOR327690:UOR327695 UYN327690:UYN327695 VIJ327690:VIJ327695 VSF327690:VSF327695 WCB327690:WCB327695 WLX327690:WLX327695 WVT327690:WVT327695 L393226:L393231 JH393226:JH393231 TD393226:TD393231 ACZ393226:ACZ393231 AMV393226:AMV393231 AWR393226:AWR393231 BGN393226:BGN393231 BQJ393226:BQJ393231 CAF393226:CAF393231 CKB393226:CKB393231 CTX393226:CTX393231 DDT393226:DDT393231 DNP393226:DNP393231 DXL393226:DXL393231 EHH393226:EHH393231 ERD393226:ERD393231 FAZ393226:FAZ393231 FKV393226:FKV393231 FUR393226:FUR393231 GEN393226:GEN393231 GOJ393226:GOJ393231 GYF393226:GYF393231 HIB393226:HIB393231 HRX393226:HRX393231 IBT393226:IBT393231 ILP393226:ILP393231 IVL393226:IVL393231 JFH393226:JFH393231 JPD393226:JPD393231 JYZ393226:JYZ393231 KIV393226:KIV393231 KSR393226:KSR393231 LCN393226:LCN393231 LMJ393226:LMJ393231 LWF393226:LWF393231 MGB393226:MGB393231 MPX393226:MPX393231 MZT393226:MZT393231 NJP393226:NJP393231 NTL393226:NTL393231 ODH393226:ODH393231 OND393226:OND393231 OWZ393226:OWZ393231 PGV393226:PGV393231 PQR393226:PQR393231 QAN393226:QAN393231 QKJ393226:QKJ393231 QUF393226:QUF393231 REB393226:REB393231 RNX393226:RNX393231 RXT393226:RXT393231 SHP393226:SHP393231 SRL393226:SRL393231 TBH393226:TBH393231 TLD393226:TLD393231 TUZ393226:TUZ393231 UEV393226:UEV393231 UOR393226:UOR393231 UYN393226:UYN393231 VIJ393226:VIJ393231 VSF393226:VSF393231 WCB393226:WCB393231 WLX393226:WLX393231 WVT393226:WVT393231 L458762:L458767 JH458762:JH458767 TD458762:TD458767 ACZ458762:ACZ458767 AMV458762:AMV458767 AWR458762:AWR458767 BGN458762:BGN458767 BQJ458762:BQJ458767 CAF458762:CAF458767 CKB458762:CKB458767 CTX458762:CTX458767 DDT458762:DDT458767 DNP458762:DNP458767 DXL458762:DXL458767 EHH458762:EHH458767 ERD458762:ERD458767 FAZ458762:FAZ458767 FKV458762:FKV458767 FUR458762:FUR458767 GEN458762:GEN458767 GOJ458762:GOJ458767 GYF458762:GYF458767 HIB458762:HIB458767 HRX458762:HRX458767 IBT458762:IBT458767 ILP458762:ILP458767 IVL458762:IVL458767 JFH458762:JFH458767 JPD458762:JPD458767 JYZ458762:JYZ458767 KIV458762:KIV458767 KSR458762:KSR458767 LCN458762:LCN458767 LMJ458762:LMJ458767 LWF458762:LWF458767 MGB458762:MGB458767 MPX458762:MPX458767 MZT458762:MZT458767 NJP458762:NJP458767 NTL458762:NTL458767 ODH458762:ODH458767 OND458762:OND458767 OWZ458762:OWZ458767 PGV458762:PGV458767 PQR458762:PQR458767 QAN458762:QAN458767 QKJ458762:QKJ458767 QUF458762:QUF458767 REB458762:REB458767 RNX458762:RNX458767 RXT458762:RXT458767 SHP458762:SHP458767 SRL458762:SRL458767 TBH458762:TBH458767 TLD458762:TLD458767 TUZ458762:TUZ458767 UEV458762:UEV458767 UOR458762:UOR458767 UYN458762:UYN458767 VIJ458762:VIJ458767 VSF458762:VSF458767 WCB458762:WCB458767 WLX458762:WLX458767 WVT458762:WVT458767 L524298:L524303 JH524298:JH524303 TD524298:TD524303 ACZ524298:ACZ524303 AMV524298:AMV524303 AWR524298:AWR524303 BGN524298:BGN524303 BQJ524298:BQJ524303 CAF524298:CAF524303 CKB524298:CKB524303 CTX524298:CTX524303 DDT524298:DDT524303 DNP524298:DNP524303 DXL524298:DXL524303 EHH524298:EHH524303 ERD524298:ERD524303 FAZ524298:FAZ524303 FKV524298:FKV524303 FUR524298:FUR524303 GEN524298:GEN524303 GOJ524298:GOJ524303 GYF524298:GYF524303 HIB524298:HIB524303 HRX524298:HRX524303 IBT524298:IBT524303 ILP524298:ILP524303 IVL524298:IVL524303 JFH524298:JFH524303 JPD524298:JPD524303 JYZ524298:JYZ524303 KIV524298:KIV524303 KSR524298:KSR524303 LCN524298:LCN524303 LMJ524298:LMJ524303 LWF524298:LWF524303 MGB524298:MGB524303 MPX524298:MPX524303 MZT524298:MZT524303 NJP524298:NJP524303 NTL524298:NTL524303 ODH524298:ODH524303 OND524298:OND524303 OWZ524298:OWZ524303 PGV524298:PGV524303 PQR524298:PQR524303 QAN524298:QAN524303 QKJ524298:QKJ524303 QUF524298:QUF524303 REB524298:REB524303 RNX524298:RNX524303 RXT524298:RXT524303 SHP524298:SHP524303 SRL524298:SRL524303 TBH524298:TBH524303 TLD524298:TLD524303 TUZ524298:TUZ524303 UEV524298:UEV524303 UOR524298:UOR524303 UYN524298:UYN524303 VIJ524298:VIJ524303 VSF524298:VSF524303 WCB524298:WCB524303 WLX524298:WLX524303 WVT524298:WVT524303 L589834:L589839 JH589834:JH589839 TD589834:TD589839 ACZ589834:ACZ589839 AMV589834:AMV589839 AWR589834:AWR589839 BGN589834:BGN589839 BQJ589834:BQJ589839 CAF589834:CAF589839 CKB589834:CKB589839 CTX589834:CTX589839 DDT589834:DDT589839 DNP589834:DNP589839 DXL589834:DXL589839 EHH589834:EHH589839 ERD589834:ERD589839 FAZ589834:FAZ589839 FKV589834:FKV589839 FUR589834:FUR589839 GEN589834:GEN589839 GOJ589834:GOJ589839 GYF589834:GYF589839 HIB589834:HIB589839 HRX589834:HRX589839 IBT589834:IBT589839 ILP589834:ILP589839 IVL589834:IVL589839 JFH589834:JFH589839 JPD589834:JPD589839 JYZ589834:JYZ589839 KIV589834:KIV589839 KSR589834:KSR589839 LCN589834:LCN589839 LMJ589834:LMJ589839 LWF589834:LWF589839 MGB589834:MGB589839 MPX589834:MPX589839 MZT589834:MZT589839 NJP589834:NJP589839 NTL589834:NTL589839 ODH589834:ODH589839 OND589834:OND589839 OWZ589834:OWZ589839 PGV589834:PGV589839 PQR589834:PQR589839 QAN589834:QAN589839 QKJ589834:QKJ589839 QUF589834:QUF589839 REB589834:REB589839 RNX589834:RNX589839 RXT589834:RXT589839 SHP589834:SHP589839 SRL589834:SRL589839 TBH589834:TBH589839 TLD589834:TLD589839 TUZ589834:TUZ589839 UEV589834:UEV589839 UOR589834:UOR589839 UYN589834:UYN589839 VIJ589834:VIJ589839 VSF589834:VSF589839 WCB589834:WCB589839 WLX589834:WLX589839 WVT589834:WVT589839 L655370:L655375 JH655370:JH655375 TD655370:TD655375 ACZ655370:ACZ655375 AMV655370:AMV655375 AWR655370:AWR655375 BGN655370:BGN655375 BQJ655370:BQJ655375 CAF655370:CAF655375 CKB655370:CKB655375 CTX655370:CTX655375 DDT655370:DDT655375 DNP655370:DNP655375 DXL655370:DXL655375 EHH655370:EHH655375 ERD655370:ERD655375 FAZ655370:FAZ655375 FKV655370:FKV655375 FUR655370:FUR655375 GEN655370:GEN655375 GOJ655370:GOJ655375 GYF655370:GYF655375 HIB655370:HIB655375 HRX655370:HRX655375 IBT655370:IBT655375 ILP655370:ILP655375 IVL655370:IVL655375 JFH655370:JFH655375 JPD655370:JPD655375 JYZ655370:JYZ655375 KIV655370:KIV655375 KSR655370:KSR655375 LCN655370:LCN655375 LMJ655370:LMJ655375 LWF655370:LWF655375 MGB655370:MGB655375 MPX655370:MPX655375 MZT655370:MZT655375 NJP655370:NJP655375 NTL655370:NTL655375 ODH655370:ODH655375 OND655370:OND655375 OWZ655370:OWZ655375 PGV655370:PGV655375 PQR655370:PQR655375 QAN655370:QAN655375 QKJ655370:QKJ655375 QUF655370:QUF655375 REB655370:REB655375 RNX655370:RNX655375 RXT655370:RXT655375 SHP655370:SHP655375 SRL655370:SRL655375 TBH655370:TBH655375 TLD655370:TLD655375 TUZ655370:TUZ655375 UEV655370:UEV655375 UOR655370:UOR655375 UYN655370:UYN655375 VIJ655370:VIJ655375 VSF655370:VSF655375 WCB655370:WCB655375 WLX655370:WLX655375 WVT655370:WVT655375 L720906:L720911 JH720906:JH720911 TD720906:TD720911 ACZ720906:ACZ720911 AMV720906:AMV720911 AWR720906:AWR720911 BGN720906:BGN720911 BQJ720906:BQJ720911 CAF720906:CAF720911 CKB720906:CKB720911 CTX720906:CTX720911 DDT720906:DDT720911 DNP720906:DNP720911 DXL720906:DXL720911 EHH720906:EHH720911 ERD720906:ERD720911 FAZ720906:FAZ720911 FKV720906:FKV720911 FUR720906:FUR720911 GEN720906:GEN720911 GOJ720906:GOJ720911 GYF720906:GYF720911 HIB720906:HIB720911 HRX720906:HRX720911 IBT720906:IBT720911 ILP720906:ILP720911 IVL720906:IVL720911 JFH720906:JFH720911 JPD720906:JPD720911 JYZ720906:JYZ720911 KIV720906:KIV720911 KSR720906:KSR720911 LCN720906:LCN720911 LMJ720906:LMJ720911 LWF720906:LWF720911 MGB720906:MGB720911 MPX720906:MPX720911 MZT720906:MZT720911 NJP720906:NJP720911 NTL720906:NTL720911 ODH720906:ODH720911 OND720906:OND720911 OWZ720906:OWZ720911 PGV720906:PGV720911 PQR720906:PQR720911 QAN720906:QAN720911 QKJ720906:QKJ720911 QUF720906:QUF720911 REB720906:REB720911 RNX720906:RNX720911 RXT720906:RXT720911 SHP720906:SHP720911 SRL720906:SRL720911 TBH720906:TBH720911 TLD720906:TLD720911 TUZ720906:TUZ720911 UEV720906:UEV720911 UOR720906:UOR720911 UYN720906:UYN720911 VIJ720906:VIJ720911 VSF720906:VSF720911 WCB720906:WCB720911 WLX720906:WLX720911 WVT720906:WVT720911 L786442:L786447 JH786442:JH786447 TD786442:TD786447 ACZ786442:ACZ786447 AMV786442:AMV786447 AWR786442:AWR786447 BGN786442:BGN786447 BQJ786442:BQJ786447 CAF786442:CAF786447 CKB786442:CKB786447 CTX786442:CTX786447 DDT786442:DDT786447 DNP786442:DNP786447 DXL786442:DXL786447 EHH786442:EHH786447 ERD786442:ERD786447 FAZ786442:FAZ786447 FKV786442:FKV786447 FUR786442:FUR786447 GEN786442:GEN786447 GOJ786442:GOJ786447 GYF786442:GYF786447 HIB786442:HIB786447 HRX786442:HRX786447 IBT786442:IBT786447 ILP786442:ILP786447 IVL786442:IVL786447 JFH786442:JFH786447 JPD786442:JPD786447 JYZ786442:JYZ786447 KIV786442:KIV786447 KSR786442:KSR786447 LCN786442:LCN786447 LMJ786442:LMJ786447 LWF786442:LWF786447 MGB786442:MGB786447 MPX786442:MPX786447 MZT786442:MZT786447 NJP786442:NJP786447 NTL786442:NTL786447 ODH786442:ODH786447 OND786442:OND786447 OWZ786442:OWZ786447 PGV786442:PGV786447 PQR786442:PQR786447 QAN786442:QAN786447 QKJ786442:QKJ786447 QUF786442:QUF786447 REB786442:REB786447 RNX786442:RNX786447 RXT786442:RXT786447 SHP786442:SHP786447 SRL786442:SRL786447 TBH786442:TBH786447 TLD786442:TLD786447 TUZ786442:TUZ786447 UEV786442:UEV786447 UOR786442:UOR786447 UYN786442:UYN786447 VIJ786442:VIJ786447 VSF786442:VSF786447 WCB786442:WCB786447 WLX786442:WLX786447 WVT786442:WVT786447 L851978:L851983 JH851978:JH851983 TD851978:TD851983 ACZ851978:ACZ851983 AMV851978:AMV851983 AWR851978:AWR851983 BGN851978:BGN851983 BQJ851978:BQJ851983 CAF851978:CAF851983 CKB851978:CKB851983 CTX851978:CTX851983 DDT851978:DDT851983 DNP851978:DNP851983 DXL851978:DXL851983 EHH851978:EHH851983 ERD851978:ERD851983 FAZ851978:FAZ851983 FKV851978:FKV851983 FUR851978:FUR851983 GEN851978:GEN851983 GOJ851978:GOJ851983 GYF851978:GYF851983 HIB851978:HIB851983 HRX851978:HRX851983 IBT851978:IBT851983 ILP851978:ILP851983 IVL851978:IVL851983 JFH851978:JFH851983 JPD851978:JPD851983 JYZ851978:JYZ851983 KIV851978:KIV851983 KSR851978:KSR851983 LCN851978:LCN851983 LMJ851978:LMJ851983 LWF851978:LWF851983 MGB851978:MGB851983 MPX851978:MPX851983 MZT851978:MZT851983 NJP851978:NJP851983 NTL851978:NTL851983 ODH851978:ODH851983 OND851978:OND851983 OWZ851978:OWZ851983 PGV851978:PGV851983 PQR851978:PQR851983 QAN851978:QAN851983 QKJ851978:QKJ851983 QUF851978:QUF851983 REB851978:REB851983 RNX851978:RNX851983 RXT851978:RXT851983 SHP851978:SHP851983 SRL851978:SRL851983 TBH851978:TBH851983 TLD851978:TLD851983 TUZ851978:TUZ851983 UEV851978:UEV851983 UOR851978:UOR851983 UYN851978:UYN851983 VIJ851978:VIJ851983 VSF851978:VSF851983 WCB851978:WCB851983 WLX851978:WLX851983 WVT851978:WVT851983 L917514:L917519 JH917514:JH917519 TD917514:TD917519 ACZ917514:ACZ917519 AMV917514:AMV917519 AWR917514:AWR917519 BGN917514:BGN917519 BQJ917514:BQJ917519 CAF917514:CAF917519 CKB917514:CKB917519 CTX917514:CTX917519 DDT917514:DDT917519 DNP917514:DNP917519 DXL917514:DXL917519 EHH917514:EHH917519 ERD917514:ERD917519 FAZ917514:FAZ917519 FKV917514:FKV917519 FUR917514:FUR917519 GEN917514:GEN917519 GOJ917514:GOJ917519 GYF917514:GYF917519 HIB917514:HIB917519 HRX917514:HRX917519 IBT917514:IBT917519 ILP917514:ILP917519 IVL917514:IVL917519 JFH917514:JFH917519 JPD917514:JPD917519 JYZ917514:JYZ917519 KIV917514:KIV917519 KSR917514:KSR917519 LCN917514:LCN917519 LMJ917514:LMJ917519 LWF917514:LWF917519 MGB917514:MGB917519 MPX917514:MPX917519 MZT917514:MZT917519 NJP917514:NJP917519 NTL917514:NTL917519 ODH917514:ODH917519 OND917514:OND917519 OWZ917514:OWZ917519 PGV917514:PGV917519 PQR917514:PQR917519 QAN917514:QAN917519 QKJ917514:QKJ917519 QUF917514:QUF917519 REB917514:REB917519 RNX917514:RNX917519 RXT917514:RXT917519 SHP917514:SHP917519 SRL917514:SRL917519 TBH917514:TBH917519 TLD917514:TLD917519 TUZ917514:TUZ917519 UEV917514:UEV917519 UOR917514:UOR917519 UYN917514:UYN917519 VIJ917514:VIJ917519 VSF917514:VSF917519 WCB917514:WCB917519 WLX917514:WLX917519 WVT917514:WVT917519 L983050:L983055 JH983050:JH983055 TD983050:TD983055 ACZ983050:ACZ983055 AMV983050:AMV983055 AWR983050:AWR983055 BGN983050:BGN983055 BQJ983050:BQJ983055 CAF983050:CAF983055 CKB983050:CKB983055 CTX983050:CTX983055 DDT983050:DDT983055 DNP983050:DNP983055 DXL983050:DXL983055 EHH983050:EHH983055 ERD983050:ERD983055 FAZ983050:FAZ983055 FKV983050:FKV983055 FUR983050:FUR983055 GEN983050:GEN983055 GOJ983050:GOJ983055 GYF983050:GYF983055 HIB983050:HIB983055 HRX983050:HRX983055 IBT983050:IBT983055 ILP983050:ILP983055 IVL983050:IVL983055 JFH983050:JFH983055 JPD983050:JPD983055 JYZ983050:JYZ983055 KIV983050:KIV983055 KSR983050:KSR983055 LCN983050:LCN983055 LMJ983050:LMJ983055 LWF983050:LWF983055 MGB983050:MGB983055 MPX983050:MPX983055 MZT983050:MZT983055 NJP983050:NJP983055 NTL983050:NTL983055 ODH983050:ODH983055 OND983050:OND983055 OWZ983050:OWZ983055 PGV983050:PGV983055 PQR983050:PQR983055 QAN983050:QAN983055 QKJ983050:QKJ983055 QUF983050:QUF983055 REB983050:REB983055 RNX983050:RNX983055 RXT983050:RXT983055 SHP983050:SHP983055 SRL983050:SRL983055 TBH983050:TBH983055 TLD983050:TLD983055 TUZ983050:TUZ983055 UEV983050:UEV983055 UOR983050:UOR983055 UYN983050:UYN983055 VIJ983050:VIJ983055 VSF983050:VSF983055 WCB983050:WCB983055 WLX983050:WLX983055 WVT983050:WVT983055">
      <formula1>Probabilidad</formula1>
    </dataValidation>
    <dataValidation type="list" allowBlank="1" showInputMessage="1" showErrorMessage="1" sqref="L6 JH6 TD6 ACZ6 AMV6 AWR6 BGN6 BQJ6 CAF6 CKB6 CTX6 DDT6 DNP6 DXL6 EHH6 ERD6 FAZ6 FKV6 FUR6 GEN6 GOJ6 GYF6 HIB6 HRX6 IBT6 ILP6 IVL6 JFH6 JPD6 JYZ6 KIV6 KSR6 LCN6 LMJ6 LWF6 MGB6 MPX6 MZT6 NJP6 NTL6 ODH6 OND6 OWZ6 PGV6 PQR6 QAN6 QKJ6 QUF6 REB6 RNX6 RXT6 SHP6 SRL6 TBH6 TLD6 TUZ6 UEV6 UOR6 UYN6 VIJ6 VSF6 WCB6 WLX6 WVT6 L65542 JH65542 TD65542 ACZ65542 AMV65542 AWR65542 BGN65542 BQJ65542 CAF65542 CKB65542 CTX65542 DDT65542 DNP65542 DXL65542 EHH65542 ERD65542 FAZ65542 FKV65542 FUR65542 GEN65542 GOJ65542 GYF65542 HIB65542 HRX65542 IBT65542 ILP65542 IVL65542 JFH65542 JPD65542 JYZ65542 KIV65542 KSR65542 LCN65542 LMJ65542 LWF65542 MGB65542 MPX65542 MZT65542 NJP65542 NTL65542 ODH65542 OND65542 OWZ65542 PGV65542 PQR65542 QAN65542 QKJ65542 QUF65542 REB65542 RNX65542 RXT65542 SHP65542 SRL65542 TBH65542 TLD65542 TUZ65542 UEV65542 UOR65542 UYN65542 VIJ65542 VSF65542 WCB65542 WLX65542 WVT65542 L131078 JH131078 TD131078 ACZ131078 AMV131078 AWR131078 BGN131078 BQJ131078 CAF131078 CKB131078 CTX131078 DDT131078 DNP131078 DXL131078 EHH131078 ERD131078 FAZ131078 FKV131078 FUR131078 GEN131078 GOJ131078 GYF131078 HIB131078 HRX131078 IBT131078 ILP131078 IVL131078 JFH131078 JPD131078 JYZ131078 KIV131078 KSR131078 LCN131078 LMJ131078 LWF131078 MGB131078 MPX131078 MZT131078 NJP131078 NTL131078 ODH131078 OND131078 OWZ131078 PGV131078 PQR131078 QAN131078 QKJ131078 QUF131078 REB131078 RNX131078 RXT131078 SHP131078 SRL131078 TBH131078 TLD131078 TUZ131078 UEV131078 UOR131078 UYN131078 VIJ131078 VSF131078 WCB131078 WLX131078 WVT131078 L196614 JH196614 TD196614 ACZ196614 AMV196614 AWR196614 BGN196614 BQJ196614 CAF196614 CKB196614 CTX196614 DDT196614 DNP196614 DXL196614 EHH196614 ERD196614 FAZ196614 FKV196614 FUR196614 GEN196614 GOJ196614 GYF196614 HIB196614 HRX196614 IBT196614 ILP196614 IVL196614 JFH196614 JPD196614 JYZ196614 KIV196614 KSR196614 LCN196614 LMJ196614 LWF196614 MGB196614 MPX196614 MZT196614 NJP196614 NTL196614 ODH196614 OND196614 OWZ196614 PGV196614 PQR196614 QAN196614 QKJ196614 QUF196614 REB196614 RNX196614 RXT196614 SHP196614 SRL196614 TBH196614 TLD196614 TUZ196614 UEV196614 UOR196614 UYN196614 VIJ196614 VSF196614 WCB196614 WLX196614 WVT196614 L262150 JH262150 TD262150 ACZ262150 AMV262150 AWR262150 BGN262150 BQJ262150 CAF262150 CKB262150 CTX262150 DDT262150 DNP262150 DXL262150 EHH262150 ERD262150 FAZ262150 FKV262150 FUR262150 GEN262150 GOJ262150 GYF262150 HIB262150 HRX262150 IBT262150 ILP262150 IVL262150 JFH262150 JPD262150 JYZ262150 KIV262150 KSR262150 LCN262150 LMJ262150 LWF262150 MGB262150 MPX262150 MZT262150 NJP262150 NTL262150 ODH262150 OND262150 OWZ262150 PGV262150 PQR262150 QAN262150 QKJ262150 QUF262150 REB262150 RNX262150 RXT262150 SHP262150 SRL262150 TBH262150 TLD262150 TUZ262150 UEV262150 UOR262150 UYN262150 VIJ262150 VSF262150 WCB262150 WLX262150 WVT262150 L327686 JH327686 TD327686 ACZ327686 AMV327686 AWR327686 BGN327686 BQJ327686 CAF327686 CKB327686 CTX327686 DDT327686 DNP327686 DXL327686 EHH327686 ERD327686 FAZ327686 FKV327686 FUR327686 GEN327686 GOJ327686 GYF327686 HIB327686 HRX327686 IBT327686 ILP327686 IVL327686 JFH327686 JPD327686 JYZ327686 KIV327686 KSR327686 LCN327686 LMJ327686 LWF327686 MGB327686 MPX327686 MZT327686 NJP327686 NTL327686 ODH327686 OND327686 OWZ327686 PGV327686 PQR327686 QAN327686 QKJ327686 QUF327686 REB327686 RNX327686 RXT327686 SHP327686 SRL327686 TBH327686 TLD327686 TUZ327686 UEV327686 UOR327686 UYN327686 VIJ327686 VSF327686 WCB327686 WLX327686 WVT327686 L393222 JH393222 TD393222 ACZ393222 AMV393222 AWR393222 BGN393222 BQJ393222 CAF393222 CKB393222 CTX393222 DDT393222 DNP393222 DXL393222 EHH393222 ERD393222 FAZ393222 FKV393222 FUR393222 GEN393222 GOJ393222 GYF393222 HIB393222 HRX393222 IBT393222 ILP393222 IVL393222 JFH393222 JPD393222 JYZ393222 KIV393222 KSR393222 LCN393222 LMJ393222 LWF393222 MGB393222 MPX393222 MZT393222 NJP393222 NTL393222 ODH393222 OND393222 OWZ393222 PGV393222 PQR393222 QAN393222 QKJ393222 QUF393222 REB393222 RNX393222 RXT393222 SHP393222 SRL393222 TBH393222 TLD393222 TUZ393222 UEV393222 UOR393222 UYN393222 VIJ393222 VSF393222 WCB393222 WLX393222 WVT393222 L458758 JH458758 TD458758 ACZ458758 AMV458758 AWR458758 BGN458758 BQJ458758 CAF458758 CKB458758 CTX458758 DDT458758 DNP458758 DXL458758 EHH458758 ERD458758 FAZ458758 FKV458758 FUR458758 GEN458758 GOJ458758 GYF458758 HIB458758 HRX458758 IBT458758 ILP458758 IVL458758 JFH458758 JPD458758 JYZ458758 KIV458758 KSR458758 LCN458758 LMJ458758 LWF458758 MGB458758 MPX458758 MZT458758 NJP458758 NTL458758 ODH458758 OND458758 OWZ458758 PGV458758 PQR458758 QAN458758 QKJ458758 QUF458758 REB458758 RNX458758 RXT458758 SHP458758 SRL458758 TBH458758 TLD458758 TUZ458758 UEV458758 UOR458758 UYN458758 VIJ458758 VSF458758 WCB458758 WLX458758 WVT458758 L524294 JH524294 TD524294 ACZ524294 AMV524294 AWR524294 BGN524294 BQJ524294 CAF524294 CKB524294 CTX524294 DDT524294 DNP524294 DXL524294 EHH524294 ERD524294 FAZ524294 FKV524294 FUR524294 GEN524294 GOJ524294 GYF524294 HIB524294 HRX524294 IBT524294 ILP524294 IVL524294 JFH524294 JPD524294 JYZ524294 KIV524294 KSR524294 LCN524294 LMJ524294 LWF524294 MGB524294 MPX524294 MZT524294 NJP524294 NTL524294 ODH524294 OND524294 OWZ524294 PGV524294 PQR524294 QAN524294 QKJ524294 QUF524294 REB524294 RNX524294 RXT524294 SHP524294 SRL524294 TBH524294 TLD524294 TUZ524294 UEV524294 UOR524294 UYN524294 VIJ524294 VSF524294 WCB524294 WLX524294 WVT524294 L589830 JH589830 TD589830 ACZ589830 AMV589830 AWR589830 BGN589830 BQJ589830 CAF589830 CKB589830 CTX589830 DDT589830 DNP589830 DXL589830 EHH589830 ERD589830 FAZ589830 FKV589830 FUR589830 GEN589830 GOJ589830 GYF589830 HIB589830 HRX589830 IBT589830 ILP589830 IVL589830 JFH589830 JPD589830 JYZ589830 KIV589830 KSR589830 LCN589830 LMJ589830 LWF589830 MGB589830 MPX589830 MZT589830 NJP589830 NTL589830 ODH589830 OND589830 OWZ589830 PGV589830 PQR589830 QAN589830 QKJ589830 QUF589830 REB589830 RNX589830 RXT589830 SHP589830 SRL589830 TBH589830 TLD589830 TUZ589830 UEV589830 UOR589830 UYN589830 VIJ589830 VSF589830 WCB589830 WLX589830 WVT589830 L655366 JH655366 TD655366 ACZ655366 AMV655366 AWR655366 BGN655366 BQJ655366 CAF655366 CKB655366 CTX655366 DDT655366 DNP655366 DXL655366 EHH655366 ERD655366 FAZ655366 FKV655366 FUR655366 GEN655366 GOJ655366 GYF655366 HIB655366 HRX655366 IBT655366 ILP655366 IVL655366 JFH655366 JPD655366 JYZ655366 KIV655366 KSR655366 LCN655366 LMJ655366 LWF655366 MGB655366 MPX655366 MZT655366 NJP655366 NTL655366 ODH655366 OND655366 OWZ655366 PGV655366 PQR655366 QAN655366 QKJ655366 QUF655366 REB655366 RNX655366 RXT655366 SHP655366 SRL655366 TBH655366 TLD655366 TUZ655366 UEV655366 UOR655366 UYN655366 VIJ655366 VSF655366 WCB655366 WLX655366 WVT655366 L720902 JH720902 TD720902 ACZ720902 AMV720902 AWR720902 BGN720902 BQJ720902 CAF720902 CKB720902 CTX720902 DDT720902 DNP720902 DXL720902 EHH720902 ERD720902 FAZ720902 FKV720902 FUR720902 GEN720902 GOJ720902 GYF720902 HIB720902 HRX720902 IBT720902 ILP720902 IVL720902 JFH720902 JPD720902 JYZ720902 KIV720902 KSR720902 LCN720902 LMJ720902 LWF720902 MGB720902 MPX720902 MZT720902 NJP720902 NTL720902 ODH720902 OND720902 OWZ720902 PGV720902 PQR720902 QAN720902 QKJ720902 QUF720902 REB720902 RNX720902 RXT720902 SHP720902 SRL720902 TBH720902 TLD720902 TUZ720902 UEV720902 UOR720902 UYN720902 VIJ720902 VSF720902 WCB720902 WLX720902 WVT720902 L786438 JH786438 TD786438 ACZ786438 AMV786438 AWR786438 BGN786438 BQJ786438 CAF786438 CKB786438 CTX786438 DDT786438 DNP786438 DXL786438 EHH786438 ERD786438 FAZ786438 FKV786438 FUR786438 GEN786438 GOJ786438 GYF786438 HIB786438 HRX786438 IBT786438 ILP786438 IVL786438 JFH786438 JPD786438 JYZ786438 KIV786438 KSR786438 LCN786438 LMJ786438 LWF786438 MGB786438 MPX786438 MZT786438 NJP786438 NTL786438 ODH786438 OND786438 OWZ786438 PGV786438 PQR786438 QAN786438 QKJ786438 QUF786438 REB786438 RNX786438 RXT786438 SHP786438 SRL786438 TBH786438 TLD786438 TUZ786438 UEV786438 UOR786438 UYN786438 VIJ786438 VSF786438 WCB786438 WLX786438 WVT786438 L851974 JH851974 TD851974 ACZ851974 AMV851974 AWR851974 BGN851974 BQJ851974 CAF851974 CKB851974 CTX851974 DDT851974 DNP851974 DXL851974 EHH851974 ERD851974 FAZ851974 FKV851974 FUR851974 GEN851974 GOJ851974 GYF851974 HIB851974 HRX851974 IBT851974 ILP851974 IVL851974 JFH851974 JPD851974 JYZ851974 KIV851974 KSR851974 LCN851974 LMJ851974 LWF851974 MGB851974 MPX851974 MZT851974 NJP851974 NTL851974 ODH851974 OND851974 OWZ851974 PGV851974 PQR851974 QAN851974 QKJ851974 QUF851974 REB851974 RNX851974 RXT851974 SHP851974 SRL851974 TBH851974 TLD851974 TUZ851974 UEV851974 UOR851974 UYN851974 VIJ851974 VSF851974 WCB851974 WLX851974 WVT851974 L917510 JH917510 TD917510 ACZ917510 AMV917510 AWR917510 BGN917510 BQJ917510 CAF917510 CKB917510 CTX917510 DDT917510 DNP917510 DXL917510 EHH917510 ERD917510 FAZ917510 FKV917510 FUR917510 GEN917510 GOJ917510 GYF917510 HIB917510 HRX917510 IBT917510 ILP917510 IVL917510 JFH917510 JPD917510 JYZ917510 KIV917510 KSR917510 LCN917510 LMJ917510 LWF917510 MGB917510 MPX917510 MZT917510 NJP917510 NTL917510 ODH917510 OND917510 OWZ917510 PGV917510 PQR917510 QAN917510 QKJ917510 QUF917510 REB917510 RNX917510 RXT917510 SHP917510 SRL917510 TBH917510 TLD917510 TUZ917510 UEV917510 UOR917510 UYN917510 VIJ917510 VSF917510 WCB917510 WLX917510 WVT917510 L983046 JH983046 TD983046 ACZ983046 AMV983046 AWR983046 BGN983046 BQJ983046 CAF983046 CKB983046 CTX983046 DDT983046 DNP983046 DXL983046 EHH983046 ERD983046 FAZ983046 FKV983046 FUR983046 GEN983046 GOJ983046 GYF983046 HIB983046 HRX983046 IBT983046 ILP983046 IVL983046 JFH983046 JPD983046 JYZ983046 KIV983046 KSR983046 LCN983046 LMJ983046 LWF983046 MGB983046 MPX983046 MZT983046 NJP983046 NTL983046 ODH983046 OND983046 OWZ983046 PGV983046 PQR983046 QAN983046 QKJ983046 QUF983046 REB983046 RNX983046 RXT983046 SHP983046 SRL983046 TBH983046 TLD983046 TUZ983046 UEV983046 UOR983046 UYN983046 VIJ983046 VSF983046 WCB983046 WLX983046 WVT983046">
      <formula1>Proceso</formula1>
    </dataValidation>
  </dataValidations>
  <printOptions horizontalCentered="1" verticalCentered="1"/>
  <pageMargins left="0.23622047244094491" right="0.23622047244094491" top="0.74803149606299213" bottom="0.35433070866141736" header="0.31496062992125984" footer="0.31496062992125984"/>
  <pageSetup scale="57" orientation="landscape" r:id="rId1"/>
  <headerFooter>
    <oddFooter xml:space="preserve">&amp;L&amp;9Formato: FO-AC-07 Versión: 2&amp;C&amp;9Página &amp;P&amp;R&amp;9Vo.Bo: </oddFooter>
  </headerFooter>
  <drawing r:id="rId2"/>
  <legacyDrawing r:id="rId3"/>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45">
    <pageSetUpPr fitToPage="1"/>
  </sheetPr>
  <dimension ref="A1:BD117"/>
  <sheetViews>
    <sheetView showGridLines="0" view="pageBreakPreview" zoomScale="120" zoomScaleNormal="100" zoomScaleSheetLayoutView="120" zoomScalePageLayoutView="85" workbookViewId="0">
      <selection activeCell="A8" sqref="A8:XFD9"/>
    </sheetView>
  </sheetViews>
  <sheetFormatPr baseColWidth="10" defaultRowHeight="11.25" x14ac:dyDescent="0.2"/>
  <cols>
    <col min="1" max="1" width="1.140625" style="110" customWidth="1"/>
    <col min="2" max="4" width="5.5703125" style="110" customWidth="1"/>
    <col min="5" max="5" width="3.7109375" style="111" customWidth="1"/>
    <col min="6" max="8" width="5.5703125" style="110" customWidth="1"/>
    <col min="9" max="11" width="4.85546875" style="110" customWidth="1"/>
    <col min="12" max="13" width="3.28515625" style="112" bestFit="1" customWidth="1"/>
    <col min="14" max="14" width="0.7109375" style="112" hidden="1" customWidth="1"/>
    <col min="15" max="15" width="3" style="112" hidden="1" customWidth="1"/>
    <col min="16" max="16" width="5.140625" style="112" hidden="1" customWidth="1"/>
    <col min="17" max="17" width="3" style="112" hidden="1" customWidth="1"/>
    <col min="18" max="18" width="4.28515625" style="112" customWidth="1"/>
    <col min="19" max="21" width="6.5703125" style="112" customWidth="1"/>
    <col min="22" max="24" width="2.7109375" style="111" customWidth="1"/>
    <col min="25" max="25" width="2.85546875" style="111" customWidth="1"/>
    <col min="26" max="31" width="2.7109375" style="111" customWidth="1"/>
    <col min="32" max="32" width="1.140625" style="111" hidden="1" customWidth="1"/>
    <col min="33" max="39" width="2.7109375" style="111" hidden="1" customWidth="1"/>
    <col min="40" max="41" width="5.140625" style="111" hidden="1" customWidth="1"/>
    <col min="42" max="42" width="4.28515625" style="111" customWidth="1"/>
    <col min="43" max="43" width="5.140625" style="111" hidden="1" customWidth="1"/>
    <col min="44" max="44" width="3.28515625" style="111" bestFit="1" customWidth="1"/>
    <col min="45" max="45" width="5.140625" style="111" hidden="1" customWidth="1"/>
    <col min="46" max="46" width="3.28515625" style="111" bestFit="1" customWidth="1"/>
    <col min="47" max="47" width="4.28515625" style="111" customWidth="1"/>
    <col min="48" max="48" width="4.28515625" style="112" customWidth="1"/>
    <col min="49" max="49" width="10.140625" style="112" customWidth="1"/>
    <col min="50" max="50" width="16" style="112" customWidth="1"/>
    <col min="51" max="51" width="5" style="111" customWidth="1"/>
    <col min="52" max="54" width="6.7109375" style="110" customWidth="1"/>
    <col min="55" max="55" width="5.28515625" style="111" customWidth="1"/>
    <col min="56" max="56" width="18" style="111" customWidth="1"/>
    <col min="57" max="16384" width="11.42578125" style="89"/>
  </cols>
  <sheetData>
    <row r="1" spans="1:56" ht="11.25" customHeight="1" x14ac:dyDescent="0.2">
      <c r="A1" s="87"/>
      <c r="B1" s="1813" t="s">
        <v>447</v>
      </c>
      <c r="C1" s="1814"/>
      <c r="D1" s="1814"/>
      <c r="E1" s="1814"/>
      <c r="F1" s="1814"/>
      <c r="G1" s="1814"/>
      <c r="H1" s="1814"/>
      <c r="I1" s="1814"/>
      <c r="J1" s="1814"/>
      <c r="K1" s="1814"/>
      <c r="L1" s="1814"/>
      <c r="M1" s="1814"/>
      <c r="N1" s="1814"/>
      <c r="O1" s="1814"/>
      <c r="P1" s="1814"/>
      <c r="Q1" s="1814"/>
      <c r="R1" s="1814"/>
      <c r="S1" s="1814"/>
      <c r="T1" s="1814"/>
      <c r="U1" s="1814"/>
      <c r="V1" s="1814"/>
      <c r="W1" s="1814"/>
      <c r="X1" s="1814"/>
      <c r="Y1" s="1814"/>
      <c r="Z1" s="1814"/>
      <c r="AA1" s="1814"/>
      <c r="AB1" s="1814"/>
      <c r="AC1" s="1814"/>
      <c r="AD1" s="1814"/>
      <c r="AE1" s="1814"/>
      <c r="AF1" s="1814"/>
      <c r="AG1" s="1814"/>
      <c r="AH1" s="1814"/>
      <c r="AI1" s="1814"/>
      <c r="AJ1" s="1814"/>
      <c r="AK1" s="1814"/>
      <c r="AL1" s="1814"/>
      <c r="AM1" s="1814"/>
      <c r="AN1" s="1814"/>
      <c r="AO1" s="1814"/>
      <c r="AP1" s="1814"/>
      <c r="AQ1" s="1814"/>
      <c r="AR1" s="1814"/>
      <c r="AS1" s="1814"/>
      <c r="AT1" s="1814"/>
      <c r="AU1" s="1815"/>
      <c r="AV1" s="1813"/>
      <c r="AW1" s="1814"/>
      <c r="AX1" s="1815"/>
      <c r="AY1" s="88"/>
      <c r="AZ1" s="87"/>
      <c r="BA1" s="87"/>
      <c r="BB1" s="1822" t="s">
        <v>118</v>
      </c>
      <c r="BC1" s="1822"/>
      <c r="BD1" s="1822"/>
    </row>
    <row r="2" spans="1:56" ht="11.25" customHeight="1" x14ac:dyDescent="0.2">
      <c r="A2" s="87"/>
      <c r="B2" s="1823" t="s">
        <v>119</v>
      </c>
      <c r="C2" s="1824"/>
      <c r="D2" s="1824"/>
      <c r="E2" s="1824"/>
      <c r="F2" s="1824"/>
      <c r="G2" s="1824"/>
      <c r="H2" s="1824"/>
      <c r="I2" s="1824"/>
      <c r="J2" s="1824"/>
      <c r="K2" s="1824"/>
      <c r="L2" s="1824"/>
      <c r="M2" s="1824"/>
      <c r="N2" s="1824"/>
      <c r="O2" s="1824"/>
      <c r="P2" s="1824"/>
      <c r="Q2" s="1824"/>
      <c r="R2" s="1824"/>
      <c r="S2" s="1824"/>
      <c r="T2" s="1824"/>
      <c r="U2" s="1824"/>
      <c r="V2" s="1824"/>
      <c r="W2" s="1824"/>
      <c r="X2" s="1824"/>
      <c r="Y2" s="1824"/>
      <c r="Z2" s="1824"/>
      <c r="AA2" s="1824"/>
      <c r="AB2" s="1824"/>
      <c r="AC2" s="1824"/>
      <c r="AD2" s="1824"/>
      <c r="AE2" s="1824"/>
      <c r="AF2" s="1824"/>
      <c r="AG2" s="1824"/>
      <c r="AH2" s="1824"/>
      <c r="AI2" s="1824"/>
      <c r="AJ2" s="1824"/>
      <c r="AK2" s="1824"/>
      <c r="AL2" s="1824"/>
      <c r="AM2" s="1824"/>
      <c r="AN2" s="1824"/>
      <c r="AO2" s="1824"/>
      <c r="AP2" s="1824"/>
      <c r="AQ2" s="1824"/>
      <c r="AR2" s="1824"/>
      <c r="AS2" s="1824"/>
      <c r="AT2" s="1824"/>
      <c r="AU2" s="1825"/>
      <c r="AV2" s="1816"/>
      <c r="AW2" s="1817"/>
      <c r="AX2" s="1818"/>
      <c r="AY2" s="88"/>
      <c r="AZ2" s="87"/>
      <c r="BA2" s="87"/>
      <c r="BB2" s="1822"/>
      <c r="BC2" s="1822"/>
      <c r="BD2" s="1822"/>
    </row>
    <row r="3" spans="1:56" ht="12" customHeight="1" x14ac:dyDescent="0.2">
      <c r="A3" s="87"/>
      <c r="B3" s="1813" t="s">
        <v>451</v>
      </c>
      <c r="C3" s="1814"/>
      <c r="D3" s="1815"/>
      <c r="E3" s="1813" t="s">
        <v>452</v>
      </c>
      <c r="F3" s="1814"/>
      <c r="G3" s="1814"/>
      <c r="H3" s="1814"/>
      <c r="I3" s="1814"/>
      <c r="J3" s="1814"/>
      <c r="K3" s="1814"/>
      <c r="L3" s="1814"/>
      <c r="M3" s="1814"/>
      <c r="N3" s="1814"/>
      <c r="O3" s="1814"/>
      <c r="P3" s="1814"/>
      <c r="Q3" s="1814"/>
      <c r="R3" s="1814"/>
      <c r="S3" s="1814"/>
      <c r="T3" s="1814"/>
      <c r="U3" s="1814"/>
      <c r="V3" s="1814"/>
      <c r="W3" s="1814"/>
      <c r="X3" s="1814"/>
      <c r="Y3" s="1814"/>
      <c r="Z3" s="1815"/>
      <c r="AA3" s="1813" t="s">
        <v>453</v>
      </c>
      <c r="AB3" s="1814"/>
      <c r="AC3" s="1814"/>
      <c r="AD3" s="1814"/>
      <c r="AE3" s="1814"/>
      <c r="AF3" s="1814"/>
      <c r="AG3" s="1814"/>
      <c r="AH3" s="1814"/>
      <c r="AI3" s="1814"/>
      <c r="AJ3" s="1814"/>
      <c r="AK3" s="1814"/>
      <c r="AL3" s="1814"/>
      <c r="AM3" s="1814"/>
      <c r="AN3" s="1814"/>
      <c r="AO3" s="1814"/>
      <c r="AP3" s="1814"/>
      <c r="AQ3" s="1814"/>
      <c r="AR3" s="1814"/>
      <c r="AS3" s="1814"/>
      <c r="AT3" s="1814"/>
      <c r="AU3" s="1815"/>
      <c r="AV3" s="1816"/>
      <c r="AW3" s="1817"/>
      <c r="AX3" s="1818"/>
      <c r="AY3" s="88"/>
      <c r="AZ3" s="87"/>
      <c r="BA3" s="87"/>
      <c r="BB3" s="1826">
        <v>42851</v>
      </c>
      <c r="BC3" s="1826"/>
      <c r="BD3" s="1826"/>
    </row>
    <row r="4" spans="1:56" ht="12" customHeight="1" x14ac:dyDescent="0.2">
      <c r="A4" s="87"/>
      <c r="B4" s="1823" t="s">
        <v>120</v>
      </c>
      <c r="C4" s="1824"/>
      <c r="D4" s="1825"/>
      <c r="E4" s="1823" t="s">
        <v>456</v>
      </c>
      <c r="F4" s="1824"/>
      <c r="G4" s="1824"/>
      <c r="H4" s="1824"/>
      <c r="I4" s="1824"/>
      <c r="J4" s="1824"/>
      <c r="K4" s="1824"/>
      <c r="L4" s="1824"/>
      <c r="M4" s="1824"/>
      <c r="N4" s="1824"/>
      <c r="O4" s="1824"/>
      <c r="P4" s="1824"/>
      <c r="Q4" s="1824"/>
      <c r="R4" s="1824"/>
      <c r="S4" s="1824"/>
      <c r="T4" s="1824"/>
      <c r="U4" s="1824"/>
      <c r="V4" s="1824"/>
      <c r="W4" s="1824"/>
      <c r="X4" s="1824"/>
      <c r="Y4" s="1824"/>
      <c r="Z4" s="1825"/>
      <c r="AA4" s="1823">
        <v>4</v>
      </c>
      <c r="AB4" s="1824"/>
      <c r="AC4" s="1824"/>
      <c r="AD4" s="1824"/>
      <c r="AE4" s="1824"/>
      <c r="AF4" s="1824"/>
      <c r="AG4" s="1824"/>
      <c r="AH4" s="1824"/>
      <c r="AI4" s="1824"/>
      <c r="AJ4" s="1824"/>
      <c r="AK4" s="1824"/>
      <c r="AL4" s="1824"/>
      <c r="AM4" s="1824"/>
      <c r="AN4" s="1824"/>
      <c r="AO4" s="1824"/>
      <c r="AP4" s="1824"/>
      <c r="AQ4" s="1824"/>
      <c r="AR4" s="1824"/>
      <c r="AS4" s="1824"/>
      <c r="AT4" s="1824"/>
      <c r="AU4" s="1825"/>
      <c r="AV4" s="1819"/>
      <c r="AW4" s="1820"/>
      <c r="AX4" s="1821"/>
      <c r="AY4" s="88"/>
      <c r="AZ4" s="87"/>
      <c r="BA4" s="87"/>
      <c r="BB4" s="1826"/>
      <c r="BC4" s="1826"/>
      <c r="BD4" s="1826"/>
    </row>
    <row r="5" spans="1:56" ht="6" customHeight="1" x14ac:dyDescent="0.2">
      <c r="A5" s="87"/>
      <c r="B5" s="90"/>
      <c r="C5" s="90"/>
      <c r="D5" s="90"/>
      <c r="E5" s="90"/>
      <c r="F5" s="90"/>
      <c r="G5" s="90"/>
      <c r="H5" s="90"/>
      <c r="I5" s="90"/>
      <c r="J5" s="90"/>
      <c r="K5" s="90"/>
      <c r="L5" s="90"/>
      <c r="M5" s="90"/>
      <c r="N5" s="90"/>
      <c r="O5" s="90"/>
      <c r="P5" s="90"/>
      <c r="Q5" s="90"/>
      <c r="R5" s="90"/>
      <c r="S5" s="90"/>
      <c r="T5" s="90"/>
      <c r="U5" s="90"/>
      <c r="V5" s="90"/>
      <c r="W5" s="90"/>
      <c r="X5" s="90"/>
      <c r="Y5" s="90"/>
      <c r="Z5" s="90"/>
      <c r="AA5" s="90"/>
      <c r="AB5" s="90"/>
      <c r="AC5" s="90"/>
      <c r="AD5" s="90"/>
      <c r="AE5" s="90"/>
      <c r="AF5" s="90"/>
      <c r="AG5" s="90"/>
      <c r="AH5" s="90"/>
      <c r="AI5" s="90"/>
      <c r="AJ5" s="90"/>
      <c r="AK5" s="90"/>
      <c r="AL5" s="90"/>
      <c r="AM5" s="90"/>
      <c r="AN5" s="90"/>
      <c r="AO5" s="90"/>
      <c r="AP5" s="90"/>
      <c r="AQ5" s="90"/>
      <c r="AR5" s="90"/>
      <c r="AS5" s="90"/>
      <c r="AT5" s="90"/>
      <c r="AU5" s="90"/>
      <c r="AV5" s="90"/>
      <c r="AW5" s="90"/>
      <c r="AX5" s="90"/>
      <c r="AY5" s="612"/>
      <c r="AZ5" s="612"/>
      <c r="BA5" s="612"/>
      <c r="BB5" s="87"/>
      <c r="BC5" s="90"/>
      <c r="BD5" s="90"/>
    </row>
    <row r="6" spans="1:56" ht="35.25" customHeight="1" x14ac:dyDescent="0.2">
      <c r="A6" s="87"/>
      <c r="B6" s="1827" t="s">
        <v>122</v>
      </c>
      <c r="C6" s="1828"/>
      <c r="D6" s="1829" t="s">
        <v>123</v>
      </c>
      <c r="E6" s="1830"/>
      <c r="F6" s="1830"/>
      <c r="G6" s="1830"/>
      <c r="H6" s="1831"/>
      <c r="I6" s="1827" t="s">
        <v>448</v>
      </c>
      <c r="J6" s="1832"/>
      <c r="K6" s="1828"/>
      <c r="L6" s="1829" t="s">
        <v>178</v>
      </c>
      <c r="M6" s="1830"/>
      <c r="N6" s="1830"/>
      <c r="O6" s="1830"/>
      <c r="P6" s="1830"/>
      <c r="Q6" s="1830"/>
      <c r="R6" s="1830"/>
      <c r="S6" s="1830"/>
      <c r="T6" s="1830"/>
      <c r="U6" s="1831"/>
      <c r="V6" s="1827" t="s">
        <v>124</v>
      </c>
      <c r="W6" s="1832"/>
      <c r="X6" s="1832"/>
      <c r="Y6" s="1832"/>
      <c r="Z6" s="1832"/>
      <c r="AA6" s="1833" t="s">
        <v>1385</v>
      </c>
      <c r="AB6" s="1833"/>
      <c r="AC6" s="1833"/>
      <c r="AD6" s="1833"/>
      <c r="AE6" s="1833"/>
      <c r="AF6" s="1833"/>
      <c r="AG6" s="1833"/>
      <c r="AH6" s="1833"/>
      <c r="AI6" s="1833"/>
      <c r="AJ6" s="1833"/>
      <c r="AK6" s="1833"/>
      <c r="AL6" s="1833"/>
      <c r="AM6" s="1833"/>
      <c r="AN6" s="1833"/>
      <c r="AO6" s="1833"/>
      <c r="AP6" s="1833"/>
      <c r="AQ6" s="1833"/>
      <c r="AR6" s="1833"/>
      <c r="AS6" s="1833"/>
      <c r="AT6" s="1833"/>
      <c r="AU6" s="1833"/>
      <c r="AV6" s="1833"/>
      <c r="AW6" s="1833"/>
      <c r="AX6" s="1834"/>
      <c r="AY6" s="91"/>
      <c r="AZ6" s="91"/>
      <c r="BA6" s="91"/>
      <c r="BB6" s="91"/>
      <c r="BC6" s="91"/>
      <c r="BD6" s="91"/>
    </row>
    <row r="7" spans="1:56" ht="6" customHeight="1" x14ac:dyDescent="0.2">
      <c r="A7" s="87"/>
      <c r="B7" s="92"/>
      <c r="C7" s="92"/>
      <c r="D7" s="92"/>
      <c r="E7" s="93"/>
      <c r="F7" s="93"/>
      <c r="G7" s="93"/>
      <c r="H7" s="93"/>
      <c r="I7" s="93"/>
      <c r="J7" s="93"/>
      <c r="K7" s="93"/>
      <c r="L7" s="93"/>
      <c r="M7" s="93"/>
      <c r="N7" s="93"/>
      <c r="O7" s="93"/>
      <c r="P7" s="93"/>
      <c r="Q7" s="93"/>
      <c r="R7" s="93"/>
      <c r="S7" s="93"/>
      <c r="T7" s="93"/>
      <c r="U7" s="93"/>
      <c r="V7" s="93"/>
      <c r="W7" s="93"/>
      <c r="X7" s="93"/>
      <c r="Y7" s="93"/>
      <c r="Z7" s="93"/>
      <c r="AA7" s="93"/>
      <c r="AB7" s="93"/>
      <c r="AC7" s="93"/>
      <c r="AD7" s="93"/>
      <c r="AE7" s="93"/>
      <c r="AF7" s="93"/>
      <c r="AG7" s="93"/>
      <c r="AH7" s="93"/>
      <c r="AI7" s="93"/>
      <c r="AJ7" s="93"/>
      <c r="AK7" s="93"/>
      <c r="AL7" s="93"/>
      <c r="AM7" s="93"/>
      <c r="AN7" s="93"/>
      <c r="AO7" s="93"/>
      <c r="AP7" s="93"/>
      <c r="AQ7" s="93"/>
      <c r="AR7" s="93"/>
      <c r="AS7" s="93"/>
      <c r="AT7" s="93"/>
      <c r="AU7" s="93"/>
      <c r="AV7" s="93"/>
      <c r="AW7" s="93"/>
      <c r="AX7" s="93"/>
      <c r="AY7" s="94"/>
      <c r="AZ7" s="94"/>
      <c r="BA7" s="94"/>
      <c r="BB7" s="94"/>
      <c r="BC7" s="94"/>
      <c r="BD7" s="94"/>
    </row>
    <row r="8" spans="1:56" ht="39.75" customHeight="1" x14ac:dyDescent="0.2">
      <c r="A8" s="95"/>
      <c r="B8" s="1835" t="s">
        <v>457</v>
      </c>
      <c r="C8" s="1836"/>
      <c r="D8" s="1836"/>
      <c r="E8" s="1836"/>
      <c r="F8" s="1836"/>
      <c r="G8" s="1836"/>
      <c r="H8" s="1836"/>
      <c r="I8" s="1836"/>
      <c r="J8" s="1836"/>
      <c r="K8" s="1837"/>
      <c r="L8" s="2039" t="s">
        <v>1146</v>
      </c>
      <c r="M8" s="2040"/>
      <c r="N8" s="2040"/>
      <c r="O8" s="2040"/>
      <c r="P8" s="2040"/>
      <c r="Q8" s="2040"/>
      <c r="R8" s="2041"/>
      <c r="S8" s="2042" t="s">
        <v>1147</v>
      </c>
      <c r="T8" s="2043"/>
      <c r="U8" s="2043"/>
      <c r="V8" s="2043"/>
      <c r="W8" s="2043"/>
      <c r="X8" s="2043"/>
      <c r="Y8" s="2043"/>
      <c r="Z8" s="2043"/>
      <c r="AA8" s="2043"/>
      <c r="AB8" s="2043"/>
      <c r="AC8" s="2043"/>
      <c r="AD8" s="2043"/>
      <c r="AE8" s="2043"/>
      <c r="AF8" s="2043"/>
      <c r="AG8" s="2043"/>
      <c r="AH8" s="2043"/>
      <c r="AI8" s="2043"/>
      <c r="AJ8" s="2043"/>
      <c r="AK8" s="2043"/>
      <c r="AL8" s="2043"/>
      <c r="AM8" s="2043"/>
      <c r="AN8" s="2043"/>
      <c r="AO8" s="2043"/>
      <c r="AP8" s="2043"/>
      <c r="AQ8" s="2043"/>
      <c r="AR8" s="2043"/>
      <c r="AS8" s="2043"/>
      <c r="AT8" s="2043"/>
      <c r="AU8" s="2043"/>
      <c r="AV8" s="2043"/>
      <c r="AW8" s="2043"/>
      <c r="AX8" s="2044"/>
      <c r="AY8" s="1838" t="s">
        <v>1148</v>
      </c>
      <c r="AZ8" s="1838"/>
      <c r="BA8" s="1838"/>
      <c r="BB8" s="1838"/>
      <c r="BC8" s="1838"/>
      <c r="BD8" s="1838"/>
    </row>
    <row r="9" spans="1:56" ht="69" customHeight="1" x14ac:dyDescent="0.2">
      <c r="A9" s="95"/>
      <c r="B9" s="1839" t="s">
        <v>126</v>
      </c>
      <c r="C9" s="1840"/>
      <c r="D9" s="1841"/>
      <c r="E9" s="564" t="s">
        <v>451</v>
      </c>
      <c r="F9" s="1839" t="s">
        <v>1149</v>
      </c>
      <c r="G9" s="1840"/>
      <c r="H9" s="1841"/>
      <c r="I9" s="1839" t="s">
        <v>465</v>
      </c>
      <c r="J9" s="1840"/>
      <c r="K9" s="1841"/>
      <c r="L9" s="564" t="s">
        <v>1150</v>
      </c>
      <c r="M9" s="564" t="s">
        <v>1153</v>
      </c>
      <c r="N9" s="565"/>
      <c r="O9" s="566" t="s">
        <v>1151</v>
      </c>
      <c r="P9" s="566" t="s">
        <v>1152</v>
      </c>
      <c r="Q9" s="566" t="s">
        <v>1154</v>
      </c>
      <c r="R9" s="564" t="s">
        <v>1155</v>
      </c>
      <c r="S9" s="1839" t="s">
        <v>1156</v>
      </c>
      <c r="T9" s="1840"/>
      <c r="U9" s="1841"/>
      <c r="V9" s="564" t="s">
        <v>1157</v>
      </c>
      <c r="W9" s="564" t="s">
        <v>1158</v>
      </c>
      <c r="X9" s="564" t="s">
        <v>1159</v>
      </c>
      <c r="Y9" s="567" t="s">
        <v>1160</v>
      </c>
      <c r="Z9" s="567" t="s">
        <v>1162</v>
      </c>
      <c r="AA9" s="567" t="s">
        <v>1164</v>
      </c>
      <c r="AB9" s="567" t="s">
        <v>1166</v>
      </c>
      <c r="AC9" s="567" t="s">
        <v>1168</v>
      </c>
      <c r="AD9" s="567" t="s">
        <v>1170</v>
      </c>
      <c r="AE9" s="567" t="s">
        <v>129</v>
      </c>
      <c r="AF9" s="568"/>
      <c r="AG9" s="618" t="s">
        <v>1161</v>
      </c>
      <c r="AH9" s="618" t="s">
        <v>1163</v>
      </c>
      <c r="AI9" s="618" t="s">
        <v>1165</v>
      </c>
      <c r="AJ9" s="618" t="s">
        <v>1167</v>
      </c>
      <c r="AK9" s="618" t="s">
        <v>1169</v>
      </c>
      <c r="AL9" s="618" t="s">
        <v>1171</v>
      </c>
      <c r="AM9" s="618" t="s">
        <v>1172</v>
      </c>
      <c r="AN9" s="618" t="s">
        <v>1173</v>
      </c>
      <c r="AO9" s="618" t="s">
        <v>1174</v>
      </c>
      <c r="AP9" s="564" t="s">
        <v>1175</v>
      </c>
      <c r="AQ9" s="566" t="s">
        <v>1176</v>
      </c>
      <c r="AR9" s="564" t="s">
        <v>1150</v>
      </c>
      <c r="AS9" s="566" t="s">
        <v>1177</v>
      </c>
      <c r="AT9" s="564" t="s">
        <v>1153</v>
      </c>
      <c r="AU9" s="564" t="s">
        <v>1178</v>
      </c>
      <c r="AV9" s="564" t="s">
        <v>1179</v>
      </c>
      <c r="AW9" s="569" t="s">
        <v>1180</v>
      </c>
      <c r="AX9" s="569" t="s">
        <v>1181</v>
      </c>
      <c r="AY9" s="570" t="s">
        <v>1182</v>
      </c>
      <c r="AZ9" s="1838" t="s">
        <v>1183</v>
      </c>
      <c r="BA9" s="1838"/>
      <c r="BB9" s="1838"/>
      <c r="BC9" s="570" t="s">
        <v>127</v>
      </c>
      <c r="BD9" s="609" t="s">
        <v>128</v>
      </c>
    </row>
    <row r="10" spans="1:56" ht="192" customHeight="1" x14ac:dyDescent="0.2">
      <c r="A10" s="612"/>
      <c r="B10" s="1996" t="s">
        <v>3070</v>
      </c>
      <c r="C10" s="1996"/>
      <c r="D10" s="1996"/>
      <c r="E10" s="2098" t="s">
        <v>1476</v>
      </c>
      <c r="F10" s="1849" t="s">
        <v>3071</v>
      </c>
      <c r="G10" s="1849"/>
      <c r="H10" s="1849"/>
      <c r="I10" s="1996" t="s">
        <v>3072</v>
      </c>
      <c r="J10" s="1996"/>
      <c r="K10" s="1996"/>
      <c r="L10" s="625" t="s">
        <v>1204</v>
      </c>
      <c r="M10" s="627" t="s">
        <v>1186</v>
      </c>
      <c r="N10" s="2090"/>
      <c r="O10" s="125">
        <f>VLOOKUP(L10,[38]Listas!$M$69:$N$73,2,0)</f>
        <v>1</v>
      </c>
      <c r="P10" s="125"/>
      <c r="Q10" s="125">
        <f>HLOOKUP(M10,[38]Listas!$O$67:$Q$68,2,0)</f>
        <v>10</v>
      </c>
      <c r="R10" s="626" t="str">
        <f>INDEX([38]Listas!$O$69:$Q$73,MATCH(L10,[38]Listas!$M$69:$M$73,0),MATCH(M10,[38]Listas!$O$67:$Q$67,0))</f>
        <v>10
BAJA</v>
      </c>
      <c r="S10" s="1996" t="s">
        <v>3073</v>
      </c>
      <c r="T10" s="1996"/>
      <c r="U10" s="1996"/>
      <c r="V10" s="607" t="s">
        <v>132</v>
      </c>
      <c r="W10" s="607" t="s">
        <v>132</v>
      </c>
      <c r="X10" s="607" t="s">
        <v>132</v>
      </c>
      <c r="Y10" s="607" t="s">
        <v>132</v>
      </c>
      <c r="Z10" s="607" t="s">
        <v>132</v>
      </c>
      <c r="AA10" s="607" t="s">
        <v>83</v>
      </c>
      <c r="AB10" s="607" t="s">
        <v>132</v>
      </c>
      <c r="AC10" s="607" t="s">
        <v>132</v>
      </c>
      <c r="AD10" s="607" t="s">
        <v>132</v>
      </c>
      <c r="AE10" s="607" t="s">
        <v>132</v>
      </c>
      <c r="AF10" s="575"/>
      <c r="AG10" s="125">
        <f>IF(Y10="SI",15,0)</f>
        <v>15</v>
      </c>
      <c r="AH10" s="125">
        <f>IF(Z10="SI",5,0)</f>
        <v>5</v>
      </c>
      <c r="AI10" s="125">
        <f>IF(AA10="SI",15,0)</f>
        <v>0</v>
      </c>
      <c r="AJ10" s="125">
        <f>IF(AB10="SI",10,0)</f>
        <v>10</v>
      </c>
      <c r="AK10" s="125">
        <f>IF(AC10="SI",15,0)</f>
        <v>15</v>
      </c>
      <c r="AL10" s="125">
        <f>IF(AD10="SI",10,0)</f>
        <v>10</v>
      </c>
      <c r="AM10" s="125">
        <f>IF(AE10="SI",30,0)</f>
        <v>30</v>
      </c>
      <c r="AN10" s="125">
        <f>SUM(AG10+AH10+AI10+AJ10+AK10+AL10+AM10)</f>
        <v>85</v>
      </c>
      <c r="AO10" s="125">
        <f>IF(AN10&lt;=50,0,IF(AN10&gt;=76,2,1))</f>
        <v>2</v>
      </c>
      <c r="AP10" s="626" t="str">
        <f>CONCATENATE(AN10,"- disminuye ",AO10)</f>
        <v>85- disminuye 2</v>
      </c>
      <c r="AQ10" s="125">
        <f>IF(V10="SI",O10-AO10,O10)</f>
        <v>-1</v>
      </c>
      <c r="AR10" s="626" t="str">
        <f>IF(AQ10&lt;=1,"Rara vez",VLOOKUP(AQ10,[38]Listas!$L$69:$M$73,2,0))</f>
        <v>Rara vez</v>
      </c>
      <c r="AS10" s="125">
        <f>IF(W10="SI",Q10-AO10,Q10)</f>
        <v>8</v>
      </c>
      <c r="AT10" s="626" t="str">
        <f>IF(AS10&lt;=9,"Moderado",IF(AS10=20,"Catastrófico",IF(AS10=18,"Moderado","Mayor")))</f>
        <v>Moderado</v>
      </c>
      <c r="AU10" s="626" t="str">
        <f>INDEX([38]Listas!$O$69:$Q$73,MATCH(AR10,[38]Listas!$M$69:$M$73,0),MATCH(AT10,[38]Listas!$O$67:$Q$67,0))</f>
        <v>5
BAJA</v>
      </c>
      <c r="AV10" s="625" t="s">
        <v>1188</v>
      </c>
      <c r="AW10" s="607" t="s">
        <v>1205</v>
      </c>
      <c r="AX10" s="641" t="s">
        <v>3074</v>
      </c>
      <c r="AY10" s="625" t="s">
        <v>1315</v>
      </c>
      <c r="AZ10" s="1996" t="s">
        <v>3075</v>
      </c>
      <c r="BA10" s="1996"/>
      <c r="BB10" s="1996"/>
      <c r="BC10" s="625" t="s">
        <v>1477</v>
      </c>
      <c r="BD10" s="641" t="s">
        <v>3076</v>
      </c>
    </row>
    <row r="11" spans="1:56" ht="192" customHeight="1" x14ac:dyDescent="0.2">
      <c r="A11" s="612"/>
      <c r="B11" s="1996" t="s">
        <v>3077</v>
      </c>
      <c r="C11" s="1996"/>
      <c r="D11" s="1996"/>
      <c r="E11" s="2098" t="s">
        <v>1478</v>
      </c>
      <c r="F11" s="1849" t="s">
        <v>63</v>
      </c>
      <c r="G11" s="1849"/>
      <c r="H11" s="1849"/>
      <c r="I11" s="1849" t="s">
        <v>1386</v>
      </c>
      <c r="J11" s="1849"/>
      <c r="K11" s="1849"/>
      <c r="L11" s="625" t="s">
        <v>1247</v>
      </c>
      <c r="M11" s="627" t="s">
        <v>1209</v>
      </c>
      <c r="N11" s="2090"/>
      <c r="O11" s="125">
        <f>VLOOKUP(L11,[38]Listas!$M$69:$N$73,2,0)</f>
        <v>4</v>
      </c>
      <c r="P11" s="125"/>
      <c r="Q11" s="125">
        <f>HLOOKUP(M11,[38]Listas!$O$67:$Q$68,2,0)</f>
        <v>20</v>
      </c>
      <c r="R11" s="626" t="str">
        <f>INDEX([38]Listas!$O$69:$Q$73,MATCH(L11,[38]Listas!$M$69:$M$73,0),MATCH(M11,[38]Listas!$O$67:$Q$67,0))</f>
        <v>80
EXTREMO</v>
      </c>
      <c r="S11" s="1996" t="s">
        <v>1387</v>
      </c>
      <c r="T11" s="1996"/>
      <c r="U11" s="1996"/>
      <c r="V11" s="607" t="s">
        <v>132</v>
      </c>
      <c r="W11" s="607" t="s">
        <v>132</v>
      </c>
      <c r="X11" s="607" t="s">
        <v>132</v>
      </c>
      <c r="Y11" s="607" t="s">
        <v>132</v>
      </c>
      <c r="Z11" s="607" t="s">
        <v>132</v>
      </c>
      <c r="AA11" s="607" t="s">
        <v>132</v>
      </c>
      <c r="AB11" s="607" t="s">
        <v>132</v>
      </c>
      <c r="AC11" s="607" t="s">
        <v>132</v>
      </c>
      <c r="AD11" s="607" t="s">
        <v>132</v>
      </c>
      <c r="AE11" s="607" t="s">
        <v>132</v>
      </c>
      <c r="AF11" s="575"/>
      <c r="AG11" s="125">
        <f>IF(Y11="SI",15,0)</f>
        <v>15</v>
      </c>
      <c r="AH11" s="125">
        <f>IF(Z11="SI",5,0)</f>
        <v>5</v>
      </c>
      <c r="AI11" s="125">
        <f>IF(AA11="SI",15,0)</f>
        <v>15</v>
      </c>
      <c r="AJ11" s="125">
        <f>IF(AB11="SI",10,0)</f>
        <v>10</v>
      </c>
      <c r="AK11" s="125">
        <f>IF(AC11="SI",15,0)</f>
        <v>15</v>
      </c>
      <c r="AL11" s="125">
        <f>IF(AD11="SI",10,0)</f>
        <v>10</v>
      </c>
      <c r="AM11" s="125">
        <f>IF(AE11="SI",30,0)</f>
        <v>30</v>
      </c>
      <c r="AN11" s="125">
        <f>SUM(AG11+AH11+AI11+AJ11+AK11+AL11+AM11)</f>
        <v>100</v>
      </c>
      <c r="AO11" s="125">
        <f>IF(AN11&lt;=50,0,IF(AN11&gt;=76,2,1))</f>
        <v>2</v>
      </c>
      <c r="AP11" s="626" t="str">
        <f>CONCATENATE(AN11,"- disminuye ",AO11)</f>
        <v>100- disminuye 2</v>
      </c>
      <c r="AQ11" s="125">
        <f>IF(V11="SI",O11-AO11,O11)</f>
        <v>2</v>
      </c>
      <c r="AR11" s="626" t="str">
        <f>IF(AQ11&lt;=1,"Rara vez",VLOOKUP(AQ11,[38]Listas!$L$69:$M$73,2,0))</f>
        <v>Improbable</v>
      </c>
      <c r="AS11" s="125">
        <f>IF(W11="SI",Q11-AO11,Q11)</f>
        <v>18</v>
      </c>
      <c r="AT11" s="626" t="str">
        <f>IF(AS11&lt;=9,"Moderado",IF(AS11=20,"Catastrófico",IF(AS11=18,"Moderado","Mayor")))</f>
        <v>Moderado</v>
      </c>
      <c r="AU11" s="626" t="str">
        <f>INDEX([38]Listas!$O$69:$Q$73,MATCH(AR11,[38]Listas!$M$69:$M$73,0),MATCH(AT11,[38]Listas!$O$67:$Q$67,0))</f>
        <v>10
BAJA</v>
      </c>
      <c r="AV11" s="625" t="s">
        <v>1188</v>
      </c>
      <c r="AW11" s="607" t="s">
        <v>1205</v>
      </c>
      <c r="AX11" s="641" t="s">
        <v>1479</v>
      </c>
      <c r="AY11" s="625" t="s">
        <v>1315</v>
      </c>
      <c r="AZ11" s="1982" t="s">
        <v>3078</v>
      </c>
      <c r="BA11" s="1982"/>
      <c r="BB11" s="1982"/>
      <c r="BC11" s="625" t="s">
        <v>1477</v>
      </c>
      <c r="BD11" s="641" t="s">
        <v>3079</v>
      </c>
    </row>
    <row r="12" spans="1:56" ht="204" customHeight="1" x14ac:dyDescent="0.2">
      <c r="A12" s="612"/>
      <c r="B12" s="1996" t="s">
        <v>3080</v>
      </c>
      <c r="C12" s="1996"/>
      <c r="D12" s="1996"/>
      <c r="E12" s="2098" t="s">
        <v>1480</v>
      </c>
      <c r="F12" s="1849" t="s">
        <v>3081</v>
      </c>
      <c r="G12" s="1913"/>
      <c r="H12" s="1913"/>
      <c r="I12" s="1996" t="s">
        <v>1481</v>
      </c>
      <c r="J12" s="1996"/>
      <c r="K12" s="1996"/>
      <c r="L12" s="625" t="s">
        <v>1208</v>
      </c>
      <c r="M12" s="627" t="s">
        <v>1193</v>
      </c>
      <c r="N12" s="2090"/>
      <c r="O12" s="125">
        <f>VLOOKUP(L12,[38]Listas!$M$69:$N$73,2,0)</f>
        <v>2</v>
      </c>
      <c r="P12" s="125"/>
      <c r="Q12" s="125">
        <f>HLOOKUP(M12,[38]Listas!$O$67:$Q$68,2,0)</f>
        <v>5</v>
      </c>
      <c r="R12" s="626" t="str">
        <f>INDEX([38]Listas!$O$69:$Q$73,MATCH(L12,[38]Listas!$M$69:$M$73,0),MATCH(M12,[38]Listas!$O$67:$Q$67,0))</f>
        <v>10
BAJA</v>
      </c>
      <c r="S12" s="1982" t="s">
        <v>3082</v>
      </c>
      <c r="T12" s="1982"/>
      <c r="U12" s="1982"/>
      <c r="V12" s="607" t="s">
        <v>132</v>
      </c>
      <c r="W12" s="607" t="s">
        <v>132</v>
      </c>
      <c r="X12" s="607" t="s">
        <v>132</v>
      </c>
      <c r="Y12" s="607" t="s">
        <v>132</v>
      </c>
      <c r="Z12" s="607" t="s">
        <v>132</v>
      </c>
      <c r="AA12" s="607" t="s">
        <v>83</v>
      </c>
      <c r="AB12" s="607" t="s">
        <v>132</v>
      </c>
      <c r="AC12" s="607" t="s">
        <v>132</v>
      </c>
      <c r="AD12" s="607" t="s">
        <v>132</v>
      </c>
      <c r="AE12" s="607" t="s">
        <v>132</v>
      </c>
      <c r="AF12" s="575"/>
      <c r="AG12" s="125">
        <f>IF(Y12="SI",15,0)</f>
        <v>15</v>
      </c>
      <c r="AH12" s="125">
        <f>IF(Z12="SI",5,0)</f>
        <v>5</v>
      </c>
      <c r="AI12" s="125">
        <f>IF(AA12="SI",15,0)</f>
        <v>0</v>
      </c>
      <c r="AJ12" s="125">
        <f>IF(AB12="SI",10,0)</f>
        <v>10</v>
      </c>
      <c r="AK12" s="125">
        <f>IF(AC12="SI",15,0)</f>
        <v>15</v>
      </c>
      <c r="AL12" s="125">
        <f>IF(AD12="SI",10,0)</f>
        <v>10</v>
      </c>
      <c r="AM12" s="125">
        <f>IF(AE12="SI",30,0)</f>
        <v>30</v>
      </c>
      <c r="AN12" s="125">
        <f>SUM(AG12+AH12+AI12+AJ12+AK12+AL12+AM12)</f>
        <v>85</v>
      </c>
      <c r="AO12" s="125">
        <f>IF(AN12&lt;=50,0,IF(AN12&gt;=76,2,1))</f>
        <v>2</v>
      </c>
      <c r="AP12" s="626" t="str">
        <f>CONCATENATE(AN12,"- disminuye ",AO12)</f>
        <v>85- disminuye 2</v>
      </c>
      <c r="AQ12" s="125">
        <f>IF(V12="SI",O12-AO12,O12)</f>
        <v>0</v>
      </c>
      <c r="AR12" s="626" t="str">
        <f>IF(AQ12&lt;=1,"Rara vez",VLOOKUP(AQ12,[38]Listas!$L$69:$M$73,2,0))</f>
        <v>Rara vez</v>
      </c>
      <c r="AS12" s="125">
        <f>IF(W12="SI",Q12-AO12,Q12)</f>
        <v>3</v>
      </c>
      <c r="AT12" s="626" t="str">
        <f>IF(AS12&lt;=9,"Moderado",IF(AS12=20,"Catastrófico",IF(AS12=18,"Moderado","Mayor")))</f>
        <v>Moderado</v>
      </c>
      <c r="AU12" s="626" t="str">
        <f>INDEX([38]Listas!$O$69:$Q$73,MATCH(AR12,[38]Listas!$M$69:$M$73,0),MATCH(AT12,[38]Listas!$O$67:$Q$67,0))</f>
        <v>5
BAJA</v>
      </c>
      <c r="AV12" s="625" t="s">
        <v>1188</v>
      </c>
      <c r="AW12" s="607" t="s">
        <v>1205</v>
      </c>
      <c r="AX12" s="637" t="s">
        <v>3083</v>
      </c>
      <c r="AY12" s="625" t="s">
        <v>1315</v>
      </c>
      <c r="AZ12" s="1996" t="s">
        <v>3084</v>
      </c>
      <c r="BA12" s="1996"/>
      <c r="BB12" s="1996"/>
      <c r="BC12" s="625" t="s">
        <v>1477</v>
      </c>
      <c r="BD12" s="641" t="s">
        <v>3085</v>
      </c>
    </row>
    <row r="13" spans="1:56" ht="180.75" customHeight="1" x14ac:dyDescent="0.2">
      <c r="A13" s="612"/>
      <c r="B13" s="1982" t="s">
        <v>1482</v>
      </c>
      <c r="C13" s="1982"/>
      <c r="D13" s="1982"/>
      <c r="E13" s="2098" t="s">
        <v>1483</v>
      </c>
      <c r="F13" s="1849" t="s">
        <v>66</v>
      </c>
      <c r="G13" s="1913"/>
      <c r="H13" s="1913"/>
      <c r="I13" s="1996" t="s">
        <v>1388</v>
      </c>
      <c r="J13" s="1996"/>
      <c r="K13" s="1996"/>
      <c r="L13" s="625" t="s">
        <v>1204</v>
      </c>
      <c r="M13" s="627" t="s">
        <v>1193</v>
      </c>
      <c r="N13" s="2090"/>
      <c r="O13" s="125">
        <f>VLOOKUP(L13,[38]Listas!$M$69:$N$73,2,0)</f>
        <v>1</v>
      </c>
      <c r="P13" s="125"/>
      <c r="Q13" s="125">
        <f>HLOOKUP(M13,[38]Listas!$O$67:$Q$68,2,0)</f>
        <v>5</v>
      </c>
      <c r="R13" s="626" t="str">
        <f>INDEX([38]Listas!$O$69:$Q$73,MATCH(L13,[38]Listas!$M$69:$M$73,0),MATCH(M13,[38]Listas!$O$67:$Q$67,0))</f>
        <v>5
BAJA</v>
      </c>
      <c r="S13" s="1982" t="s">
        <v>3086</v>
      </c>
      <c r="T13" s="1982"/>
      <c r="U13" s="1982"/>
      <c r="V13" s="607" t="s">
        <v>132</v>
      </c>
      <c r="W13" s="607" t="s">
        <v>132</v>
      </c>
      <c r="X13" s="607" t="s">
        <v>132</v>
      </c>
      <c r="Y13" s="607" t="s">
        <v>132</v>
      </c>
      <c r="Z13" s="607" t="s">
        <v>132</v>
      </c>
      <c r="AA13" s="607" t="s">
        <v>83</v>
      </c>
      <c r="AB13" s="607" t="s">
        <v>132</v>
      </c>
      <c r="AC13" s="607" t="s">
        <v>132</v>
      </c>
      <c r="AD13" s="607" t="s">
        <v>132</v>
      </c>
      <c r="AE13" s="607" t="s">
        <v>132</v>
      </c>
      <c r="AF13" s="575"/>
      <c r="AG13" s="125">
        <f t="shared" ref="AG13:AG18" si="0">IF(Y13="SI",15,0)</f>
        <v>15</v>
      </c>
      <c r="AH13" s="125">
        <f t="shared" ref="AH13:AH18" si="1">IF(Z13="SI",5,0)</f>
        <v>5</v>
      </c>
      <c r="AI13" s="125">
        <f t="shared" ref="AI13:AI18" si="2">IF(AA13="SI",15,0)</f>
        <v>0</v>
      </c>
      <c r="AJ13" s="125">
        <f t="shared" ref="AJ13:AJ18" si="3">IF(AB13="SI",10,0)</f>
        <v>10</v>
      </c>
      <c r="AK13" s="125">
        <f t="shared" ref="AK13:AK18" si="4">IF(AC13="SI",15,0)</f>
        <v>15</v>
      </c>
      <c r="AL13" s="125">
        <f t="shared" ref="AL13:AL18" si="5">IF(AD13="SI",10,0)</f>
        <v>10</v>
      </c>
      <c r="AM13" s="125">
        <f t="shared" ref="AM13:AM18" si="6">IF(AE13="SI",30,0)</f>
        <v>30</v>
      </c>
      <c r="AN13" s="125">
        <f t="shared" ref="AN13:AN18" si="7">SUM(AG13+AH13+AI13+AJ13+AK13+AL13+AM13)</f>
        <v>85</v>
      </c>
      <c r="AO13" s="125">
        <f t="shared" ref="AO13:AO18" si="8">IF(AN13&lt;=50,0,IF(AN13&gt;=76,2,1))</f>
        <v>2</v>
      </c>
      <c r="AP13" s="626" t="str">
        <f t="shared" ref="AP13:AP18" si="9">CONCATENATE(AN13,"- disminuye ",AO13)</f>
        <v>85- disminuye 2</v>
      </c>
      <c r="AQ13" s="125">
        <f t="shared" ref="AQ13:AQ18" si="10">IF(V13="SI",O13-AO13,O13)</f>
        <v>-1</v>
      </c>
      <c r="AR13" s="626" t="str">
        <f>IF(AQ13&lt;=1,"Rara vez",VLOOKUP(AQ13,[38]Listas!$L$69:$M$73,2,0))</f>
        <v>Rara vez</v>
      </c>
      <c r="AS13" s="125">
        <f t="shared" ref="AS13:AS18" si="11">IF(W13="SI",Q13-AO13,Q13)</f>
        <v>3</v>
      </c>
      <c r="AT13" s="626" t="str">
        <f t="shared" ref="AT13:AT18" si="12">IF(AS13&lt;=9,"Moderado",IF(AS13=20,"Catastrófico",IF(AS13=18,"Moderado","Mayor")))</f>
        <v>Moderado</v>
      </c>
      <c r="AU13" s="626" t="str">
        <f>INDEX([38]Listas!$O$69:$Q$73,MATCH(AR13,[38]Listas!$M$69:$M$73,0),MATCH(AT13,[38]Listas!$O$67:$Q$67,0))</f>
        <v>5
BAJA</v>
      </c>
      <c r="AV13" s="625" t="s">
        <v>1188</v>
      </c>
      <c r="AW13" s="607" t="s">
        <v>1205</v>
      </c>
      <c r="AX13" s="598" t="s">
        <v>1389</v>
      </c>
      <c r="AY13" s="625" t="s">
        <v>1315</v>
      </c>
      <c r="AZ13" s="1996" t="s">
        <v>3087</v>
      </c>
      <c r="BA13" s="1996"/>
      <c r="BB13" s="1996"/>
      <c r="BC13" s="625" t="s">
        <v>1477</v>
      </c>
      <c r="BD13" s="641" t="s">
        <v>3088</v>
      </c>
    </row>
    <row r="14" spans="1:56" ht="180" customHeight="1" x14ac:dyDescent="0.2">
      <c r="A14" s="612"/>
      <c r="B14" s="1982" t="s">
        <v>1390</v>
      </c>
      <c r="C14" s="1982"/>
      <c r="D14" s="1982"/>
      <c r="E14" s="2098" t="s">
        <v>1484</v>
      </c>
      <c r="F14" s="1872" t="s">
        <v>68</v>
      </c>
      <c r="G14" s="1873"/>
      <c r="H14" s="1873"/>
      <c r="I14" s="1849" t="s">
        <v>3089</v>
      </c>
      <c r="J14" s="1849"/>
      <c r="K14" s="1849"/>
      <c r="L14" s="625" t="s">
        <v>1208</v>
      </c>
      <c r="M14" s="627" t="s">
        <v>1193</v>
      </c>
      <c r="N14" s="2090"/>
      <c r="O14" s="125">
        <f>VLOOKUP(L14,[38]Listas!$M$69:$N$73,2,0)</f>
        <v>2</v>
      </c>
      <c r="P14" s="125"/>
      <c r="Q14" s="125">
        <f>HLOOKUP(M14,[38]Listas!$O$67:$Q$68,2,0)</f>
        <v>5</v>
      </c>
      <c r="R14" s="626" t="str">
        <f>INDEX([38]Listas!$O$69:$Q$73,MATCH(L14,[38]Listas!$M$69:$M$73,0),MATCH(M14,[38]Listas!$O$67:$Q$67,0))</f>
        <v>10
BAJA</v>
      </c>
      <c r="S14" s="1982" t="s">
        <v>3090</v>
      </c>
      <c r="T14" s="1982"/>
      <c r="U14" s="1982"/>
      <c r="V14" s="607" t="s">
        <v>132</v>
      </c>
      <c r="W14" s="607" t="s">
        <v>132</v>
      </c>
      <c r="X14" s="607" t="s">
        <v>132</v>
      </c>
      <c r="Y14" s="607" t="s">
        <v>132</v>
      </c>
      <c r="Z14" s="607" t="s">
        <v>132</v>
      </c>
      <c r="AA14" s="607" t="s">
        <v>83</v>
      </c>
      <c r="AB14" s="607" t="s">
        <v>132</v>
      </c>
      <c r="AC14" s="607" t="s">
        <v>132</v>
      </c>
      <c r="AD14" s="607" t="s">
        <v>132</v>
      </c>
      <c r="AE14" s="607" t="s">
        <v>132</v>
      </c>
      <c r="AF14" s="575"/>
      <c r="AG14" s="125">
        <f t="shared" si="0"/>
        <v>15</v>
      </c>
      <c r="AH14" s="125">
        <f t="shared" si="1"/>
        <v>5</v>
      </c>
      <c r="AI14" s="125">
        <f t="shared" si="2"/>
        <v>0</v>
      </c>
      <c r="AJ14" s="125">
        <f t="shared" si="3"/>
        <v>10</v>
      </c>
      <c r="AK14" s="125">
        <f t="shared" si="4"/>
        <v>15</v>
      </c>
      <c r="AL14" s="125">
        <f t="shared" si="5"/>
        <v>10</v>
      </c>
      <c r="AM14" s="125">
        <f t="shared" si="6"/>
        <v>30</v>
      </c>
      <c r="AN14" s="125">
        <f t="shared" si="7"/>
        <v>85</v>
      </c>
      <c r="AO14" s="125">
        <f t="shared" si="8"/>
        <v>2</v>
      </c>
      <c r="AP14" s="626" t="str">
        <f t="shared" si="9"/>
        <v>85- disminuye 2</v>
      </c>
      <c r="AQ14" s="125">
        <f t="shared" si="10"/>
        <v>0</v>
      </c>
      <c r="AR14" s="626" t="str">
        <f>IF(AQ14&lt;=1,"Rara vez",VLOOKUP(AQ14,[38]Listas!$L$69:$M$73,2,0))</f>
        <v>Rara vez</v>
      </c>
      <c r="AS14" s="125">
        <f t="shared" si="11"/>
        <v>3</v>
      </c>
      <c r="AT14" s="626" t="str">
        <f t="shared" si="12"/>
        <v>Moderado</v>
      </c>
      <c r="AU14" s="626" t="str">
        <f>INDEX([38]Listas!$O$69:$Q$73,MATCH(AR14,[38]Listas!$M$69:$M$73,0),MATCH(AT14,[38]Listas!$O$67:$Q$67,0))</f>
        <v>5
BAJA</v>
      </c>
      <c r="AV14" s="625" t="s">
        <v>1188</v>
      </c>
      <c r="AW14" s="607" t="s">
        <v>1205</v>
      </c>
      <c r="AX14" s="607" t="s">
        <v>3091</v>
      </c>
      <c r="AY14" s="625" t="s">
        <v>1315</v>
      </c>
      <c r="AZ14" s="1996" t="s">
        <v>3092</v>
      </c>
      <c r="BA14" s="1996"/>
      <c r="BB14" s="1996"/>
      <c r="BC14" s="625" t="s">
        <v>1477</v>
      </c>
      <c r="BD14" s="641" t="s">
        <v>3093</v>
      </c>
    </row>
    <row r="15" spans="1:56" ht="180" customHeight="1" x14ac:dyDescent="0.2">
      <c r="A15" s="612"/>
      <c r="B15" s="1982" t="s">
        <v>1391</v>
      </c>
      <c r="C15" s="1982"/>
      <c r="D15" s="1982"/>
      <c r="E15" s="2098" t="s">
        <v>1485</v>
      </c>
      <c r="F15" s="1872" t="s">
        <v>1392</v>
      </c>
      <c r="G15" s="1873"/>
      <c r="H15" s="1873"/>
      <c r="I15" s="1996" t="s">
        <v>1393</v>
      </c>
      <c r="J15" s="1996"/>
      <c r="K15" s="1996"/>
      <c r="L15" s="625" t="s">
        <v>1208</v>
      </c>
      <c r="M15" s="627" t="s">
        <v>1186</v>
      </c>
      <c r="N15" s="2090"/>
      <c r="O15" s="125">
        <f>VLOOKUP(L15,[38]Listas!$M$69:$N$73,2,0)</f>
        <v>2</v>
      </c>
      <c r="P15" s="125"/>
      <c r="Q15" s="125">
        <f>HLOOKUP(M15,[38]Listas!$O$67:$Q$68,2,0)</f>
        <v>10</v>
      </c>
      <c r="R15" s="626" t="str">
        <f>INDEX([38]Listas!$O$69:$Q$73,MATCH(L15,[38]Listas!$M$69:$M$73,0),MATCH(M15,[38]Listas!$O$67:$Q$67,0))</f>
        <v>20
MODERADA</v>
      </c>
      <c r="S15" s="1982" t="s">
        <v>3094</v>
      </c>
      <c r="T15" s="1982"/>
      <c r="U15" s="1982"/>
      <c r="V15" s="607" t="s">
        <v>132</v>
      </c>
      <c r="W15" s="607" t="s">
        <v>132</v>
      </c>
      <c r="X15" s="607" t="s">
        <v>132</v>
      </c>
      <c r="Y15" s="607" t="s">
        <v>132</v>
      </c>
      <c r="Z15" s="607" t="s">
        <v>132</v>
      </c>
      <c r="AA15" s="607" t="s">
        <v>83</v>
      </c>
      <c r="AB15" s="607" t="s">
        <v>132</v>
      </c>
      <c r="AC15" s="607" t="s">
        <v>132</v>
      </c>
      <c r="AD15" s="607" t="s">
        <v>132</v>
      </c>
      <c r="AE15" s="607" t="s">
        <v>132</v>
      </c>
      <c r="AF15" s="575"/>
      <c r="AG15" s="125">
        <f t="shared" si="0"/>
        <v>15</v>
      </c>
      <c r="AH15" s="125">
        <f t="shared" si="1"/>
        <v>5</v>
      </c>
      <c r="AI15" s="125">
        <f t="shared" si="2"/>
        <v>0</v>
      </c>
      <c r="AJ15" s="125">
        <f t="shared" si="3"/>
        <v>10</v>
      </c>
      <c r="AK15" s="125">
        <f t="shared" si="4"/>
        <v>15</v>
      </c>
      <c r="AL15" s="125">
        <f t="shared" si="5"/>
        <v>10</v>
      </c>
      <c r="AM15" s="125">
        <f t="shared" si="6"/>
        <v>30</v>
      </c>
      <c r="AN15" s="125">
        <f t="shared" si="7"/>
        <v>85</v>
      </c>
      <c r="AO15" s="125">
        <f t="shared" si="8"/>
        <v>2</v>
      </c>
      <c r="AP15" s="626" t="str">
        <f t="shared" si="9"/>
        <v>85- disminuye 2</v>
      </c>
      <c r="AQ15" s="125">
        <f t="shared" si="10"/>
        <v>0</v>
      </c>
      <c r="AR15" s="626" t="str">
        <f>IF(AQ15&lt;=1,"Rara vez",VLOOKUP(AQ15,[38]Listas!$L$69:$M$73,2,0))</f>
        <v>Rara vez</v>
      </c>
      <c r="AS15" s="125">
        <f t="shared" si="11"/>
        <v>8</v>
      </c>
      <c r="AT15" s="626" t="str">
        <f t="shared" si="12"/>
        <v>Moderado</v>
      </c>
      <c r="AU15" s="626" t="str">
        <f>INDEX([38]Listas!$O$69:$Q$73,MATCH(AR15,[38]Listas!$M$69:$M$73,0),MATCH(AT15,[38]Listas!$O$67:$Q$67,0))</f>
        <v>5
BAJA</v>
      </c>
      <c r="AV15" s="625" t="s">
        <v>1188</v>
      </c>
      <c r="AW15" s="607" t="s">
        <v>1205</v>
      </c>
      <c r="AX15" s="607" t="s">
        <v>3091</v>
      </c>
      <c r="AY15" s="625" t="s">
        <v>1315</v>
      </c>
      <c r="AZ15" s="1996" t="s">
        <v>3087</v>
      </c>
      <c r="BA15" s="1996"/>
      <c r="BB15" s="1996"/>
      <c r="BC15" s="625" t="s">
        <v>1477</v>
      </c>
      <c r="BD15" s="637" t="s">
        <v>3095</v>
      </c>
    </row>
    <row r="16" spans="1:56" ht="291" customHeight="1" x14ac:dyDescent="0.2">
      <c r="A16" s="612"/>
      <c r="B16" s="1982" t="s">
        <v>3096</v>
      </c>
      <c r="C16" s="1982"/>
      <c r="D16" s="1982"/>
      <c r="E16" s="2098" t="s">
        <v>1486</v>
      </c>
      <c r="F16" s="1872" t="s">
        <v>3097</v>
      </c>
      <c r="G16" s="1873"/>
      <c r="H16" s="1873"/>
      <c r="I16" s="1982" t="s">
        <v>3098</v>
      </c>
      <c r="J16" s="1982"/>
      <c r="K16" s="1982"/>
      <c r="L16" s="625" t="s">
        <v>1204</v>
      </c>
      <c r="M16" s="627" t="s">
        <v>1186</v>
      </c>
      <c r="N16" s="2090"/>
      <c r="O16" s="125">
        <f>VLOOKUP(L16,[38]Listas!$M$69:$N$73,2,0)</f>
        <v>1</v>
      </c>
      <c r="P16" s="125"/>
      <c r="Q16" s="125">
        <f>HLOOKUP(M16,[38]Listas!$O$67:$Q$68,2,0)</f>
        <v>10</v>
      </c>
      <c r="R16" s="626" t="str">
        <f>INDEX([38]Listas!$O$69:$Q$73,MATCH(L16,[38]Listas!$M$69:$M$73,0),MATCH(M16,[38]Listas!$O$67:$Q$67,0))</f>
        <v>10
BAJA</v>
      </c>
      <c r="S16" s="1982" t="s">
        <v>3099</v>
      </c>
      <c r="T16" s="1982"/>
      <c r="U16" s="1982"/>
      <c r="V16" s="607" t="s">
        <v>132</v>
      </c>
      <c r="W16" s="607" t="s">
        <v>83</v>
      </c>
      <c r="X16" s="607" t="s">
        <v>132</v>
      </c>
      <c r="Y16" s="607" t="s">
        <v>132</v>
      </c>
      <c r="Z16" s="607" t="s">
        <v>132</v>
      </c>
      <c r="AA16" s="607" t="s">
        <v>83</v>
      </c>
      <c r="AB16" s="607" t="s">
        <v>132</v>
      </c>
      <c r="AC16" s="607" t="s">
        <v>132</v>
      </c>
      <c r="AD16" s="607" t="s">
        <v>132</v>
      </c>
      <c r="AE16" s="607" t="s">
        <v>132</v>
      </c>
      <c r="AF16" s="575"/>
      <c r="AG16" s="125">
        <f t="shared" si="0"/>
        <v>15</v>
      </c>
      <c r="AH16" s="125">
        <f t="shared" si="1"/>
        <v>5</v>
      </c>
      <c r="AI16" s="125">
        <f t="shared" si="2"/>
        <v>0</v>
      </c>
      <c r="AJ16" s="125">
        <f t="shared" si="3"/>
        <v>10</v>
      </c>
      <c r="AK16" s="125">
        <f t="shared" si="4"/>
        <v>15</v>
      </c>
      <c r="AL16" s="125">
        <f t="shared" si="5"/>
        <v>10</v>
      </c>
      <c r="AM16" s="125">
        <f t="shared" si="6"/>
        <v>30</v>
      </c>
      <c r="AN16" s="125">
        <f t="shared" si="7"/>
        <v>85</v>
      </c>
      <c r="AO16" s="125">
        <f t="shared" si="8"/>
        <v>2</v>
      </c>
      <c r="AP16" s="626" t="str">
        <f t="shared" si="9"/>
        <v>85- disminuye 2</v>
      </c>
      <c r="AQ16" s="125">
        <f t="shared" si="10"/>
        <v>-1</v>
      </c>
      <c r="AR16" s="626" t="str">
        <f>IF(AQ16&lt;=1,"Rara vez",VLOOKUP(AQ16,[38]Listas!$L$69:$M$73,2,0))</f>
        <v>Rara vez</v>
      </c>
      <c r="AS16" s="125">
        <f t="shared" si="11"/>
        <v>10</v>
      </c>
      <c r="AT16" s="626" t="str">
        <f t="shared" si="12"/>
        <v>Mayor</v>
      </c>
      <c r="AU16" s="626" t="str">
        <f>INDEX([38]Listas!$O$69:$Q$73,MATCH(AR16,[38]Listas!$M$69:$M$73,0),MATCH(AT16,[38]Listas!$O$67:$Q$67,0))</f>
        <v>10
BAJA</v>
      </c>
      <c r="AV16" s="625" t="s">
        <v>1188</v>
      </c>
      <c r="AW16" s="607" t="s">
        <v>1205</v>
      </c>
      <c r="AX16" s="598" t="s">
        <v>3100</v>
      </c>
      <c r="AY16" s="625" t="s">
        <v>1315</v>
      </c>
      <c r="AZ16" s="1995" t="s">
        <v>3101</v>
      </c>
      <c r="BA16" s="1995"/>
      <c r="BB16" s="1995"/>
      <c r="BC16" s="625" t="s">
        <v>1488</v>
      </c>
      <c r="BD16" s="637" t="s">
        <v>3102</v>
      </c>
    </row>
    <row r="17" spans="1:56" ht="266.25" customHeight="1" x14ac:dyDescent="0.2">
      <c r="A17" s="612"/>
      <c r="B17" s="1982" t="s">
        <v>1489</v>
      </c>
      <c r="C17" s="1982"/>
      <c r="D17" s="1982"/>
      <c r="E17" s="2098" t="s">
        <v>1490</v>
      </c>
      <c r="F17" s="1872" t="s">
        <v>1395</v>
      </c>
      <c r="G17" s="1873"/>
      <c r="H17" s="1873"/>
      <c r="I17" s="1982" t="s">
        <v>3103</v>
      </c>
      <c r="J17" s="1982"/>
      <c r="K17" s="1982"/>
      <c r="L17" s="625" t="s">
        <v>131</v>
      </c>
      <c r="M17" s="627" t="s">
        <v>1186</v>
      </c>
      <c r="N17" s="2090"/>
      <c r="O17" s="125">
        <f>VLOOKUP(L17,[38]Listas!$M$69:$N$73,2,0)</f>
        <v>3</v>
      </c>
      <c r="P17" s="125"/>
      <c r="Q17" s="125">
        <f>HLOOKUP(M17,[38]Listas!$O$67:$Q$68,2,0)</f>
        <v>10</v>
      </c>
      <c r="R17" s="626" t="str">
        <f>INDEX([38]Listas!$O$69:$Q$73,MATCH(L17,[38]Listas!$M$69:$M$73,0),MATCH(M17,[38]Listas!$O$67:$Q$67,0))</f>
        <v>30
ALTA</v>
      </c>
      <c r="S17" s="1982" t="s">
        <v>3104</v>
      </c>
      <c r="T17" s="1982"/>
      <c r="U17" s="1982"/>
      <c r="V17" s="607" t="s">
        <v>132</v>
      </c>
      <c r="W17" s="607" t="s">
        <v>83</v>
      </c>
      <c r="X17" s="607" t="s">
        <v>132</v>
      </c>
      <c r="Y17" s="607" t="s">
        <v>132</v>
      </c>
      <c r="Z17" s="607" t="s">
        <v>132</v>
      </c>
      <c r="AA17" s="607" t="s">
        <v>83</v>
      </c>
      <c r="AB17" s="607" t="s">
        <v>132</v>
      </c>
      <c r="AC17" s="607" t="s">
        <v>132</v>
      </c>
      <c r="AD17" s="607" t="s">
        <v>132</v>
      </c>
      <c r="AE17" s="607" t="s">
        <v>132</v>
      </c>
      <c r="AF17" s="575"/>
      <c r="AG17" s="125">
        <f t="shared" si="0"/>
        <v>15</v>
      </c>
      <c r="AH17" s="125">
        <f t="shared" si="1"/>
        <v>5</v>
      </c>
      <c r="AI17" s="125">
        <f t="shared" si="2"/>
        <v>0</v>
      </c>
      <c r="AJ17" s="125">
        <f t="shared" si="3"/>
        <v>10</v>
      </c>
      <c r="AK17" s="125">
        <f t="shared" si="4"/>
        <v>15</v>
      </c>
      <c r="AL17" s="125">
        <f t="shared" si="5"/>
        <v>10</v>
      </c>
      <c r="AM17" s="125">
        <f t="shared" si="6"/>
        <v>30</v>
      </c>
      <c r="AN17" s="125">
        <f t="shared" si="7"/>
        <v>85</v>
      </c>
      <c r="AO17" s="125">
        <f t="shared" si="8"/>
        <v>2</v>
      </c>
      <c r="AP17" s="626" t="str">
        <f t="shared" si="9"/>
        <v>85- disminuye 2</v>
      </c>
      <c r="AQ17" s="125">
        <f t="shared" si="10"/>
        <v>1</v>
      </c>
      <c r="AR17" s="626" t="str">
        <f>IF(AQ17&lt;=1,"Rara vez",VLOOKUP(AQ17,[38]Listas!$L$69:$M$73,2,0))</f>
        <v>Rara vez</v>
      </c>
      <c r="AS17" s="125">
        <f t="shared" si="11"/>
        <v>10</v>
      </c>
      <c r="AT17" s="626" t="str">
        <f t="shared" si="12"/>
        <v>Mayor</v>
      </c>
      <c r="AU17" s="626" t="str">
        <f>INDEX([38]Listas!$O$69:$Q$73,MATCH(AR17,[38]Listas!$M$69:$M$73,0),MATCH(AT17,[38]Listas!$O$67:$Q$67,0))</f>
        <v>10
BAJA</v>
      </c>
      <c r="AV17" s="625" t="s">
        <v>1188</v>
      </c>
      <c r="AW17" s="607" t="s">
        <v>1205</v>
      </c>
      <c r="AX17" s="598" t="s">
        <v>3105</v>
      </c>
      <c r="AY17" s="625" t="s">
        <v>1315</v>
      </c>
      <c r="AZ17" s="1995" t="s">
        <v>3106</v>
      </c>
      <c r="BA17" s="1995"/>
      <c r="BB17" s="1995"/>
      <c r="BC17" s="625" t="s">
        <v>1488</v>
      </c>
      <c r="BD17" s="637" t="s">
        <v>3107</v>
      </c>
    </row>
    <row r="18" spans="1:56" ht="293.25" customHeight="1" x14ac:dyDescent="0.2">
      <c r="A18" s="612"/>
      <c r="B18" s="1982" t="s">
        <v>3108</v>
      </c>
      <c r="C18" s="1982"/>
      <c r="D18" s="1982"/>
      <c r="E18" s="2098" t="s">
        <v>1492</v>
      </c>
      <c r="F18" s="1872" t="s">
        <v>3109</v>
      </c>
      <c r="G18" s="1873"/>
      <c r="H18" s="1873"/>
      <c r="I18" s="1872" t="s">
        <v>2916</v>
      </c>
      <c r="J18" s="1872"/>
      <c r="K18" s="1872"/>
      <c r="L18" s="625" t="s">
        <v>1204</v>
      </c>
      <c r="M18" s="627" t="s">
        <v>1186</v>
      </c>
      <c r="N18" s="2090"/>
      <c r="O18" s="125">
        <f>VLOOKUP(L18,[38]Listas!$M$69:$N$73,2,0)</f>
        <v>1</v>
      </c>
      <c r="P18" s="125"/>
      <c r="Q18" s="125">
        <f>HLOOKUP(M18,[38]Listas!$O$67:$Q$68,2,0)</f>
        <v>10</v>
      </c>
      <c r="R18" s="626" t="str">
        <f>INDEX([38]Listas!$O$69:$Q$73,MATCH(L18,[38]Listas!$M$69:$M$73,0),MATCH(M18,[38]Listas!$O$67:$Q$67,0))</f>
        <v>10
BAJA</v>
      </c>
      <c r="S18" s="1982" t="s">
        <v>3110</v>
      </c>
      <c r="T18" s="1982"/>
      <c r="U18" s="1982"/>
      <c r="V18" s="607" t="s">
        <v>132</v>
      </c>
      <c r="W18" s="607" t="s">
        <v>83</v>
      </c>
      <c r="X18" s="607" t="s">
        <v>132</v>
      </c>
      <c r="Y18" s="607" t="s">
        <v>132</v>
      </c>
      <c r="Z18" s="607" t="s">
        <v>132</v>
      </c>
      <c r="AA18" s="607" t="s">
        <v>83</v>
      </c>
      <c r="AB18" s="607" t="s">
        <v>132</v>
      </c>
      <c r="AC18" s="607" t="s">
        <v>132</v>
      </c>
      <c r="AD18" s="607" t="s">
        <v>132</v>
      </c>
      <c r="AE18" s="607" t="s">
        <v>132</v>
      </c>
      <c r="AF18" s="575"/>
      <c r="AG18" s="125">
        <f t="shared" si="0"/>
        <v>15</v>
      </c>
      <c r="AH18" s="125">
        <f t="shared" si="1"/>
        <v>5</v>
      </c>
      <c r="AI18" s="125">
        <f t="shared" si="2"/>
        <v>0</v>
      </c>
      <c r="AJ18" s="125">
        <f t="shared" si="3"/>
        <v>10</v>
      </c>
      <c r="AK18" s="125">
        <f t="shared" si="4"/>
        <v>15</v>
      </c>
      <c r="AL18" s="125">
        <f t="shared" si="5"/>
        <v>10</v>
      </c>
      <c r="AM18" s="125">
        <f t="shared" si="6"/>
        <v>30</v>
      </c>
      <c r="AN18" s="125">
        <f t="shared" si="7"/>
        <v>85</v>
      </c>
      <c r="AO18" s="125">
        <f t="shared" si="8"/>
        <v>2</v>
      </c>
      <c r="AP18" s="626" t="str">
        <f t="shared" si="9"/>
        <v>85- disminuye 2</v>
      </c>
      <c r="AQ18" s="125">
        <f t="shared" si="10"/>
        <v>-1</v>
      </c>
      <c r="AR18" s="626" t="str">
        <f>IF(AQ18&lt;=1,"Rara vez",VLOOKUP(AQ18,[38]Listas!$L$69:$M$73,2,0))</f>
        <v>Rara vez</v>
      </c>
      <c r="AS18" s="125">
        <f t="shared" si="11"/>
        <v>10</v>
      </c>
      <c r="AT18" s="626" t="str">
        <f t="shared" si="12"/>
        <v>Mayor</v>
      </c>
      <c r="AU18" s="626" t="str">
        <f>INDEX([38]Listas!$O$69:$Q$73,MATCH(AR18,[38]Listas!$M$69:$M$73,0),MATCH(AT18,[38]Listas!$O$67:$Q$67,0))</f>
        <v>10
BAJA</v>
      </c>
      <c r="AV18" s="625" t="s">
        <v>1188</v>
      </c>
      <c r="AW18" s="607" t="s">
        <v>1205</v>
      </c>
      <c r="AX18" s="598" t="s">
        <v>3111</v>
      </c>
      <c r="AY18" s="625" t="s">
        <v>1315</v>
      </c>
      <c r="AZ18" s="1995" t="s">
        <v>3112</v>
      </c>
      <c r="BA18" s="1995"/>
      <c r="BB18" s="1995"/>
      <c r="BC18" s="625" t="s">
        <v>1493</v>
      </c>
      <c r="BD18" s="637" t="s">
        <v>3113</v>
      </c>
    </row>
    <row r="19" spans="1:56" ht="6.75" customHeight="1" x14ac:dyDescent="0.2">
      <c r="A19" s="87"/>
      <c r="B19" s="97"/>
      <c r="C19" s="97"/>
      <c r="D19" s="97"/>
      <c r="E19" s="90"/>
      <c r="F19" s="97"/>
      <c r="G19" s="97"/>
      <c r="H19" s="97"/>
      <c r="I19" s="97"/>
      <c r="J19" s="97"/>
      <c r="K19" s="97"/>
      <c r="L19" s="90"/>
      <c r="M19" s="90"/>
      <c r="N19" s="90"/>
      <c r="O19" s="90"/>
      <c r="P19" s="90"/>
      <c r="Q19" s="90"/>
      <c r="R19" s="90"/>
      <c r="S19" s="97"/>
      <c r="T19" s="97"/>
      <c r="U19" s="97"/>
      <c r="V19" s="90"/>
      <c r="W19" s="90"/>
      <c r="X19" s="90"/>
      <c r="Y19" s="90"/>
      <c r="Z19" s="90"/>
      <c r="AA19" s="90"/>
      <c r="AB19" s="90"/>
      <c r="AC19" s="90"/>
      <c r="AD19" s="90"/>
      <c r="AE19" s="90"/>
      <c r="AF19" s="90"/>
      <c r="AG19" s="90"/>
      <c r="AH19" s="90"/>
      <c r="AI19" s="90"/>
      <c r="AJ19" s="90"/>
      <c r="AK19" s="90"/>
      <c r="AL19" s="90"/>
      <c r="AM19" s="90"/>
      <c r="AN19" s="90"/>
      <c r="AO19" s="90"/>
      <c r="AP19" s="90"/>
      <c r="AQ19" s="90"/>
      <c r="AR19" s="90"/>
      <c r="AS19" s="90"/>
      <c r="AT19" s="90"/>
      <c r="AU19" s="90"/>
      <c r="AV19" s="97"/>
      <c r="AW19" s="97"/>
      <c r="AX19" s="97"/>
      <c r="AY19" s="617"/>
      <c r="AZ19" s="98"/>
      <c r="BA19" s="98"/>
      <c r="BB19" s="98"/>
      <c r="BC19" s="99"/>
      <c r="BD19" s="100"/>
    </row>
    <row r="20" spans="1:56" ht="13.5" customHeight="1" x14ac:dyDescent="0.2">
      <c r="A20" s="91"/>
      <c r="B20" s="1863" t="s">
        <v>1196</v>
      </c>
      <c r="C20" s="1863"/>
      <c r="D20" s="1863"/>
      <c r="E20" s="1863"/>
      <c r="F20" s="1863"/>
      <c r="G20" s="1863"/>
      <c r="H20" s="1863"/>
      <c r="I20" s="1863"/>
      <c r="J20" s="1863"/>
      <c r="K20" s="1863"/>
      <c r="L20" s="1863"/>
      <c r="M20" s="1863"/>
      <c r="N20" s="1863"/>
      <c r="O20" s="1863"/>
      <c r="P20" s="1863"/>
      <c r="Q20" s="1863"/>
      <c r="R20" s="1863"/>
      <c r="S20" s="1863"/>
      <c r="T20" s="1863"/>
      <c r="U20" s="1863"/>
      <c r="V20" s="101"/>
      <c r="W20" s="101"/>
      <c r="X20" s="101"/>
      <c r="Y20" s="101"/>
      <c r="Z20" s="101"/>
      <c r="AA20" s="101"/>
      <c r="AB20" s="101"/>
      <c r="AC20" s="101"/>
      <c r="AD20" s="101"/>
      <c r="AE20" s="101"/>
      <c r="AF20" s="101"/>
      <c r="AG20" s="101"/>
      <c r="AH20" s="101"/>
      <c r="AI20" s="101"/>
      <c r="AJ20" s="101"/>
      <c r="AK20" s="101"/>
      <c r="AL20" s="101"/>
      <c r="AM20" s="101"/>
      <c r="AN20" s="101"/>
      <c r="AO20" s="101"/>
      <c r="AP20" s="101"/>
      <c r="AQ20" s="101"/>
      <c r="AR20" s="101"/>
      <c r="AS20" s="101"/>
      <c r="AT20" s="101"/>
      <c r="AU20" s="90"/>
      <c r="AV20" s="102"/>
      <c r="AW20" s="102"/>
      <c r="AX20" s="102"/>
      <c r="AY20" s="2099" t="s">
        <v>3054</v>
      </c>
      <c r="AZ20" s="1865"/>
      <c r="BA20" s="1865"/>
      <c r="BB20" s="1865"/>
      <c r="BC20" s="1865"/>
      <c r="BD20" s="1865"/>
    </row>
    <row r="21" spans="1:56" s="104" customFormat="1" ht="19.5" customHeight="1" x14ac:dyDescent="0.2">
      <c r="A21" s="103"/>
      <c r="B21" s="1866" t="s">
        <v>1197</v>
      </c>
      <c r="C21" s="1867"/>
      <c r="D21" s="1867"/>
      <c r="E21" s="1867"/>
      <c r="F21" s="1867"/>
      <c r="G21" s="1867"/>
      <c r="H21" s="1868"/>
      <c r="I21" s="1866" t="s">
        <v>1198</v>
      </c>
      <c r="J21" s="1867"/>
      <c r="K21" s="1867"/>
      <c r="L21" s="1867"/>
      <c r="M21" s="1867"/>
      <c r="N21" s="1867"/>
      <c r="O21" s="1867"/>
      <c r="P21" s="1867"/>
      <c r="Q21" s="1867"/>
      <c r="R21" s="1867"/>
      <c r="S21" s="1867"/>
      <c r="T21" s="1867"/>
      <c r="U21" s="1868"/>
      <c r="V21" s="1866" t="s">
        <v>604</v>
      </c>
      <c r="W21" s="1867"/>
      <c r="X21" s="1867"/>
      <c r="Y21" s="1867"/>
      <c r="Z21" s="1867"/>
      <c r="AA21" s="1867"/>
      <c r="AB21" s="1867"/>
      <c r="AC21" s="1867"/>
      <c r="AD21" s="1867"/>
      <c r="AE21" s="1867"/>
      <c r="AF21" s="1867"/>
      <c r="AG21" s="1867"/>
      <c r="AH21" s="1867"/>
      <c r="AI21" s="1867"/>
      <c r="AJ21" s="1867"/>
      <c r="AK21" s="1867"/>
      <c r="AL21" s="1867"/>
      <c r="AM21" s="1867"/>
      <c r="AN21" s="1867"/>
      <c r="AO21" s="1867"/>
      <c r="AP21" s="1868"/>
      <c r="AQ21" s="576" t="s">
        <v>605</v>
      </c>
      <c r="AR21" s="1866" t="s">
        <v>605</v>
      </c>
      <c r="AS21" s="1867"/>
      <c r="AT21" s="1867"/>
      <c r="AU21" s="1867"/>
      <c r="AV21" s="1867"/>
      <c r="AW21" s="1868"/>
      <c r="AX21" s="102"/>
      <c r="AY21" s="1865"/>
      <c r="AZ21" s="1865"/>
      <c r="BA21" s="1865"/>
      <c r="BB21" s="1865"/>
      <c r="BC21" s="1865"/>
      <c r="BD21" s="1865"/>
    </row>
    <row r="22" spans="1:56" s="104" customFormat="1" ht="25.5" customHeight="1" x14ac:dyDescent="0.2">
      <c r="A22" s="105"/>
      <c r="B22" s="1869" t="s">
        <v>1396</v>
      </c>
      <c r="C22" s="1870"/>
      <c r="D22" s="1870"/>
      <c r="E22" s="1870"/>
      <c r="F22" s="1870"/>
      <c r="G22" s="1870"/>
      <c r="H22" s="1871"/>
      <c r="I22" s="1869" t="s">
        <v>1397</v>
      </c>
      <c r="J22" s="1870"/>
      <c r="K22" s="1870"/>
      <c r="L22" s="1870"/>
      <c r="M22" s="1870"/>
      <c r="N22" s="1870"/>
      <c r="O22" s="1870"/>
      <c r="P22" s="1870"/>
      <c r="Q22" s="1870"/>
      <c r="R22" s="1870"/>
      <c r="S22" s="1870"/>
      <c r="T22" s="1870"/>
      <c r="U22" s="1871"/>
      <c r="V22" s="1869" t="s">
        <v>1398</v>
      </c>
      <c r="W22" s="1870"/>
      <c r="X22" s="1870"/>
      <c r="Y22" s="1870"/>
      <c r="Z22" s="1870"/>
      <c r="AA22" s="1870"/>
      <c r="AB22" s="1870"/>
      <c r="AC22" s="1870"/>
      <c r="AD22" s="1870"/>
      <c r="AE22" s="1870"/>
      <c r="AF22" s="1870"/>
      <c r="AG22" s="1870"/>
      <c r="AH22" s="1870"/>
      <c r="AI22" s="1870"/>
      <c r="AJ22" s="1870"/>
      <c r="AK22" s="1870"/>
      <c r="AL22" s="1870"/>
      <c r="AM22" s="1870"/>
      <c r="AN22" s="1870"/>
      <c r="AO22" s="1870"/>
      <c r="AP22" s="1871"/>
      <c r="AQ22" s="106"/>
      <c r="AR22" s="1869"/>
      <c r="AS22" s="1870"/>
      <c r="AT22" s="1870"/>
      <c r="AU22" s="1870"/>
      <c r="AV22" s="1870"/>
      <c r="AW22" s="1871"/>
      <c r="AX22" s="102"/>
      <c r="AY22" s="1865"/>
      <c r="AZ22" s="1865"/>
      <c r="BA22" s="1865"/>
      <c r="BB22" s="1865"/>
      <c r="BC22" s="1865"/>
      <c r="BD22" s="1865"/>
    </row>
    <row r="23" spans="1:56" s="104" customFormat="1" ht="25.5" customHeight="1" x14ac:dyDescent="0.2">
      <c r="A23" s="105"/>
      <c r="B23" s="1869" t="s">
        <v>1399</v>
      </c>
      <c r="C23" s="1870"/>
      <c r="D23" s="1870"/>
      <c r="E23" s="1870"/>
      <c r="F23" s="1870"/>
      <c r="G23" s="1870"/>
      <c r="H23" s="1871"/>
      <c r="I23" s="1869" t="s">
        <v>1494</v>
      </c>
      <c r="J23" s="1870"/>
      <c r="K23" s="1870"/>
      <c r="L23" s="1870"/>
      <c r="M23" s="1870"/>
      <c r="N23" s="1870"/>
      <c r="O23" s="1870"/>
      <c r="P23" s="1870"/>
      <c r="Q23" s="1870"/>
      <c r="R23" s="1870"/>
      <c r="S23" s="1870"/>
      <c r="T23" s="1870"/>
      <c r="U23" s="1871"/>
      <c r="V23" s="1869" t="s">
        <v>1398</v>
      </c>
      <c r="W23" s="1870"/>
      <c r="X23" s="1870"/>
      <c r="Y23" s="1870"/>
      <c r="Z23" s="1870"/>
      <c r="AA23" s="1870"/>
      <c r="AB23" s="1870"/>
      <c r="AC23" s="1870"/>
      <c r="AD23" s="1870"/>
      <c r="AE23" s="1870"/>
      <c r="AF23" s="1870"/>
      <c r="AG23" s="1870"/>
      <c r="AH23" s="1870"/>
      <c r="AI23" s="1870"/>
      <c r="AJ23" s="1870"/>
      <c r="AK23" s="1870"/>
      <c r="AL23" s="1870"/>
      <c r="AM23" s="1870"/>
      <c r="AN23" s="1870"/>
      <c r="AO23" s="1870"/>
      <c r="AP23" s="1871"/>
      <c r="AQ23" s="106"/>
      <c r="AR23" s="1869"/>
      <c r="AS23" s="1870"/>
      <c r="AT23" s="1870"/>
      <c r="AU23" s="1870"/>
      <c r="AV23" s="1870"/>
      <c r="AW23" s="1871"/>
      <c r="AX23" s="102"/>
      <c r="AY23" s="1865"/>
      <c r="AZ23" s="1865"/>
      <c r="BA23" s="1865"/>
      <c r="BB23" s="1865"/>
      <c r="BC23" s="1865"/>
      <c r="BD23" s="1865"/>
    </row>
    <row r="24" spans="1:56" ht="25.5" customHeight="1" x14ac:dyDescent="0.2">
      <c r="A24" s="105"/>
      <c r="B24" s="1869" t="s">
        <v>1199</v>
      </c>
      <c r="C24" s="1870"/>
      <c r="D24" s="1870"/>
      <c r="E24" s="1870"/>
      <c r="F24" s="1870"/>
      <c r="G24" s="1870"/>
      <c r="H24" s="1871"/>
      <c r="I24" s="1869" t="s">
        <v>1200</v>
      </c>
      <c r="J24" s="1870"/>
      <c r="K24" s="1870"/>
      <c r="L24" s="1870"/>
      <c r="M24" s="1870"/>
      <c r="N24" s="1870"/>
      <c r="O24" s="1870"/>
      <c r="P24" s="1870"/>
      <c r="Q24" s="1870"/>
      <c r="R24" s="1870"/>
      <c r="S24" s="1870"/>
      <c r="T24" s="1870"/>
      <c r="U24" s="1871"/>
      <c r="V24" s="1869" t="s">
        <v>1398</v>
      </c>
      <c r="W24" s="1870"/>
      <c r="X24" s="1870"/>
      <c r="Y24" s="1870"/>
      <c r="Z24" s="1870"/>
      <c r="AA24" s="1870"/>
      <c r="AB24" s="1870"/>
      <c r="AC24" s="1870"/>
      <c r="AD24" s="1870"/>
      <c r="AE24" s="1870"/>
      <c r="AF24" s="1870"/>
      <c r="AG24" s="1870"/>
      <c r="AH24" s="1870"/>
      <c r="AI24" s="1870"/>
      <c r="AJ24" s="1870"/>
      <c r="AK24" s="1870"/>
      <c r="AL24" s="1870"/>
      <c r="AM24" s="1870"/>
      <c r="AN24" s="1870"/>
      <c r="AO24" s="1870"/>
      <c r="AP24" s="1871"/>
      <c r="AQ24" s="106"/>
      <c r="AR24" s="1869"/>
      <c r="AS24" s="1870"/>
      <c r="AT24" s="1870"/>
      <c r="AU24" s="1870"/>
      <c r="AV24" s="1870"/>
      <c r="AW24" s="1871"/>
      <c r="AX24" s="114"/>
      <c r="AY24" s="115"/>
      <c r="AZ24" s="116"/>
      <c r="BA24" s="116"/>
      <c r="BB24" s="116"/>
      <c r="BC24" s="115"/>
      <c r="BD24" s="108"/>
    </row>
    <row r="25" spans="1:56" x14ac:dyDescent="0.2">
      <c r="A25" s="107"/>
      <c r="B25" s="107"/>
      <c r="C25" s="107"/>
      <c r="D25" s="107"/>
      <c r="E25" s="108"/>
      <c r="F25" s="107"/>
      <c r="G25" s="107"/>
      <c r="H25" s="107"/>
      <c r="I25" s="107"/>
      <c r="J25" s="107"/>
      <c r="K25" s="107"/>
      <c r="L25" s="109"/>
      <c r="M25" s="109"/>
      <c r="N25" s="109"/>
      <c r="O25" s="109"/>
      <c r="P25" s="109"/>
      <c r="Q25" s="109"/>
      <c r="R25" s="109"/>
      <c r="S25" s="109"/>
      <c r="T25" s="109"/>
      <c r="U25" s="109"/>
      <c r="V25" s="108"/>
      <c r="W25" s="108"/>
      <c r="X25" s="108"/>
      <c r="Y25" s="108"/>
      <c r="Z25" s="108"/>
      <c r="AA25" s="108"/>
      <c r="AB25" s="108"/>
      <c r="AC25" s="108"/>
      <c r="AD25" s="108"/>
      <c r="AE25" s="108"/>
      <c r="AF25" s="108"/>
      <c r="AG25" s="108"/>
      <c r="AH25" s="108"/>
      <c r="AI25" s="108"/>
      <c r="AJ25" s="108"/>
      <c r="AK25" s="108"/>
      <c r="AL25" s="108"/>
      <c r="AM25" s="108"/>
      <c r="AN25" s="108"/>
      <c r="AO25" s="108"/>
      <c r="AP25" s="108"/>
      <c r="AQ25" s="108"/>
      <c r="AR25" s="108"/>
      <c r="AS25" s="108"/>
      <c r="AT25" s="108"/>
      <c r="AU25" s="108"/>
      <c r="AV25" s="109"/>
      <c r="AW25" s="109"/>
      <c r="AX25" s="109"/>
      <c r="AY25" s="108"/>
      <c r="AZ25" s="107"/>
      <c r="BA25" s="107"/>
      <c r="BB25" s="107"/>
      <c r="BC25" s="108"/>
      <c r="BD25" s="108"/>
    </row>
    <row r="26" spans="1:56" x14ac:dyDescent="0.2">
      <c r="A26" s="107"/>
      <c r="B26" s="107"/>
      <c r="C26" s="107"/>
      <c r="D26" s="107"/>
      <c r="E26" s="108"/>
      <c r="F26" s="107"/>
      <c r="G26" s="107"/>
      <c r="H26" s="107"/>
      <c r="I26" s="107"/>
      <c r="J26" s="107"/>
      <c r="K26" s="107"/>
      <c r="L26" s="109"/>
      <c r="M26" s="109"/>
      <c r="N26" s="109"/>
      <c r="O26" s="109"/>
      <c r="P26" s="109"/>
      <c r="Q26" s="109"/>
      <c r="R26" s="109"/>
      <c r="S26" s="109"/>
      <c r="T26" s="109"/>
      <c r="U26" s="109"/>
      <c r="V26" s="108"/>
      <c r="W26" s="108"/>
      <c r="X26" s="108"/>
      <c r="Y26" s="108"/>
      <c r="Z26" s="108"/>
      <c r="AA26" s="108"/>
      <c r="AB26" s="108"/>
      <c r="AC26" s="108"/>
      <c r="AD26" s="108"/>
      <c r="AE26" s="108"/>
      <c r="AF26" s="108"/>
      <c r="AG26" s="108"/>
      <c r="AH26" s="108"/>
      <c r="AI26" s="108"/>
      <c r="AJ26" s="108"/>
      <c r="AK26" s="108"/>
      <c r="AL26" s="108"/>
      <c r="AM26" s="108"/>
      <c r="AN26" s="108"/>
      <c r="AO26" s="108"/>
      <c r="AP26" s="108"/>
      <c r="AQ26" s="108"/>
      <c r="AR26" s="108"/>
      <c r="AS26" s="108"/>
      <c r="AT26" s="108"/>
      <c r="AU26" s="108"/>
      <c r="AV26" s="109"/>
      <c r="AW26" s="109"/>
      <c r="AX26" s="109"/>
      <c r="AY26" s="108"/>
      <c r="AZ26" s="107"/>
      <c r="BA26" s="107"/>
      <c r="BB26" s="107"/>
      <c r="BC26" s="108"/>
      <c r="BD26" s="108"/>
    </row>
    <row r="27" spans="1:56" x14ac:dyDescent="0.2">
      <c r="A27" s="107"/>
      <c r="B27" s="107"/>
      <c r="C27" s="107"/>
      <c r="D27" s="107"/>
      <c r="E27" s="108"/>
      <c r="F27" s="107"/>
      <c r="G27" s="107"/>
      <c r="H27" s="107"/>
      <c r="I27" s="107"/>
      <c r="J27" s="107"/>
      <c r="K27" s="107"/>
      <c r="L27" s="109"/>
      <c r="M27" s="109"/>
      <c r="N27" s="109"/>
      <c r="O27" s="109"/>
      <c r="P27" s="109"/>
      <c r="Q27" s="109"/>
      <c r="R27" s="109"/>
      <c r="S27" s="109"/>
      <c r="T27" s="109"/>
      <c r="U27" s="109"/>
      <c r="V27" s="108"/>
      <c r="W27" s="108"/>
      <c r="X27" s="108"/>
      <c r="Y27" s="108"/>
      <c r="Z27" s="108"/>
      <c r="AA27" s="108"/>
      <c r="AB27" s="108"/>
      <c r="AC27" s="108"/>
      <c r="AD27" s="108"/>
      <c r="AE27" s="108"/>
      <c r="AF27" s="108"/>
      <c r="AG27" s="108"/>
      <c r="AH27" s="108"/>
      <c r="AI27" s="108"/>
      <c r="AJ27" s="108"/>
      <c r="AK27" s="108"/>
      <c r="AL27" s="108"/>
      <c r="AM27" s="108"/>
      <c r="AN27" s="108"/>
      <c r="AO27" s="108"/>
      <c r="AP27" s="108"/>
      <c r="AQ27" s="108"/>
      <c r="AR27" s="108"/>
      <c r="AS27" s="108"/>
      <c r="AT27" s="108"/>
      <c r="AU27" s="108"/>
      <c r="AV27" s="109"/>
      <c r="AW27" s="109"/>
      <c r="AX27" s="109"/>
      <c r="AY27" s="108"/>
      <c r="AZ27" s="107"/>
      <c r="BA27" s="107"/>
      <c r="BB27" s="107"/>
      <c r="BC27" s="108"/>
      <c r="BD27" s="108"/>
    </row>
    <row r="28" spans="1:56" x14ac:dyDescent="0.2">
      <c r="A28" s="107"/>
      <c r="B28" s="107"/>
      <c r="C28" s="107"/>
      <c r="D28" s="107"/>
      <c r="E28" s="108"/>
      <c r="F28" s="107"/>
      <c r="G28" s="107"/>
      <c r="H28" s="107"/>
      <c r="I28" s="107"/>
      <c r="J28" s="107"/>
      <c r="K28" s="107"/>
      <c r="L28" s="109"/>
      <c r="M28" s="109"/>
      <c r="N28" s="109"/>
      <c r="O28" s="109"/>
      <c r="P28" s="109"/>
      <c r="Q28" s="109"/>
      <c r="R28" s="109"/>
      <c r="S28" s="109"/>
      <c r="T28" s="109"/>
      <c r="U28" s="109"/>
      <c r="V28" s="108"/>
      <c r="W28" s="108"/>
      <c r="X28" s="108"/>
      <c r="Y28" s="108"/>
      <c r="Z28" s="108"/>
      <c r="AA28" s="108"/>
      <c r="AB28" s="108"/>
      <c r="AC28" s="108"/>
      <c r="AD28" s="108"/>
      <c r="AE28" s="108"/>
      <c r="AF28" s="108"/>
      <c r="AG28" s="108"/>
      <c r="AH28" s="108"/>
      <c r="AI28" s="108"/>
      <c r="AJ28" s="108"/>
      <c r="AK28" s="108"/>
      <c r="AL28" s="108"/>
      <c r="AM28" s="108"/>
      <c r="AN28" s="108"/>
      <c r="AO28" s="108"/>
      <c r="AP28" s="108"/>
      <c r="AQ28" s="108"/>
      <c r="AR28" s="108"/>
      <c r="AS28" s="108"/>
      <c r="AT28" s="108"/>
      <c r="AU28" s="108"/>
      <c r="AV28" s="109"/>
      <c r="AW28" s="109"/>
      <c r="AX28" s="109"/>
      <c r="AY28" s="108"/>
      <c r="AZ28" s="107"/>
      <c r="BA28" s="107"/>
      <c r="BB28" s="107"/>
      <c r="BC28" s="108"/>
      <c r="BD28" s="108"/>
    </row>
    <row r="29" spans="1:56" x14ac:dyDescent="0.2">
      <c r="A29" s="107"/>
      <c r="B29" s="107"/>
      <c r="C29" s="107"/>
      <c r="D29" s="107"/>
      <c r="E29" s="108"/>
      <c r="F29" s="107"/>
      <c r="G29" s="107"/>
      <c r="H29" s="107"/>
      <c r="I29" s="107"/>
      <c r="J29" s="107"/>
      <c r="K29" s="107"/>
      <c r="L29" s="109"/>
      <c r="M29" s="109"/>
      <c r="N29" s="109"/>
      <c r="O29" s="109"/>
      <c r="P29" s="109"/>
      <c r="Q29" s="109"/>
      <c r="R29" s="109"/>
      <c r="S29" s="109"/>
      <c r="T29" s="109"/>
      <c r="U29" s="109"/>
      <c r="V29" s="108"/>
      <c r="W29" s="108"/>
      <c r="X29" s="108"/>
      <c r="Y29" s="108"/>
      <c r="Z29" s="108"/>
      <c r="AA29" s="108"/>
      <c r="AB29" s="108"/>
      <c r="AC29" s="108"/>
      <c r="AD29" s="108"/>
      <c r="AE29" s="108"/>
      <c r="AF29" s="108"/>
      <c r="AG29" s="108"/>
      <c r="AH29" s="108"/>
      <c r="AI29" s="108"/>
      <c r="AJ29" s="108"/>
      <c r="AK29" s="108"/>
      <c r="AL29" s="108"/>
      <c r="AM29" s="108"/>
      <c r="AN29" s="108"/>
      <c r="AO29" s="108"/>
      <c r="AP29" s="108"/>
      <c r="AQ29" s="108"/>
      <c r="AR29" s="108"/>
      <c r="AS29" s="108"/>
      <c r="AT29" s="108"/>
      <c r="AU29" s="108"/>
      <c r="AV29" s="109"/>
      <c r="AW29" s="109"/>
      <c r="AX29" s="109"/>
      <c r="AY29" s="108"/>
      <c r="AZ29" s="107"/>
      <c r="BA29" s="107"/>
      <c r="BB29" s="107"/>
      <c r="BC29" s="108"/>
      <c r="BD29" s="108"/>
    </row>
    <row r="30" spans="1:56" x14ac:dyDescent="0.2">
      <c r="A30" s="107"/>
      <c r="B30" s="107"/>
      <c r="C30" s="107"/>
      <c r="D30" s="107"/>
      <c r="E30" s="108"/>
      <c r="F30" s="107"/>
      <c r="G30" s="107"/>
      <c r="H30" s="107"/>
      <c r="I30" s="107"/>
      <c r="J30" s="107"/>
      <c r="K30" s="107"/>
      <c r="L30" s="109"/>
      <c r="M30" s="109"/>
      <c r="N30" s="109"/>
      <c r="O30" s="109"/>
      <c r="P30" s="109"/>
      <c r="Q30" s="109"/>
      <c r="R30" s="109"/>
      <c r="S30" s="109"/>
      <c r="T30" s="109"/>
      <c r="U30" s="109"/>
      <c r="V30" s="108"/>
      <c r="W30" s="108"/>
      <c r="X30" s="108"/>
      <c r="Y30" s="108"/>
      <c r="Z30" s="108"/>
      <c r="AA30" s="108"/>
      <c r="AB30" s="108"/>
      <c r="AC30" s="108"/>
      <c r="AD30" s="108"/>
      <c r="AE30" s="108"/>
      <c r="AF30" s="108"/>
      <c r="AG30" s="108"/>
      <c r="AH30" s="108"/>
      <c r="AI30" s="108"/>
      <c r="AJ30" s="108"/>
      <c r="AK30" s="108"/>
      <c r="AL30" s="108"/>
      <c r="AM30" s="108"/>
      <c r="AN30" s="108"/>
      <c r="AO30" s="108"/>
      <c r="AP30" s="108"/>
      <c r="AQ30" s="108"/>
      <c r="AR30" s="108"/>
      <c r="AS30" s="108"/>
      <c r="AT30" s="108"/>
      <c r="AU30" s="108"/>
      <c r="AV30" s="109"/>
      <c r="AW30" s="109"/>
      <c r="AX30" s="109"/>
      <c r="AY30" s="108"/>
      <c r="AZ30" s="107"/>
      <c r="BA30" s="107"/>
      <c r="BB30" s="107"/>
      <c r="BC30" s="108"/>
      <c r="BD30" s="108"/>
    </row>
    <row r="31" spans="1:56" x14ac:dyDescent="0.2">
      <c r="A31" s="107"/>
      <c r="B31" s="107"/>
      <c r="C31" s="107"/>
      <c r="D31" s="107"/>
      <c r="E31" s="108"/>
      <c r="F31" s="107"/>
      <c r="G31" s="107"/>
      <c r="H31" s="107"/>
      <c r="I31" s="107"/>
      <c r="J31" s="107"/>
      <c r="K31" s="107"/>
      <c r="L31" s="109"/>
      <c r="M31" s="109"/>
      <c r="N31" s="109"/>
      <c r="O31" s="109"/>
      <c r="P31" s="109"/>
      <c r="Q31" s="109"/>
      <c r="R31" s="109"/>
      <c r="S31" s="109"/>
      <c r="T31" s="109"/>
      <c r="U31" s="109"/>
      <c r="V31" s="108"/>
      <c r="W31" s="108"/>
      <c r="X31" s="108"/>
      <c r="Y31" s="108"/>
      <c r="Z31" s="108"/>
      <c r="AA31" s="108"/>
      <c r="AB31" s="108"/>
      <c r="AC31" s="108"/>
      <c r="AD31" s="108"/>
      <c r="AE31" s="108"/>
      <c r="AF31" s="108"/>
      <c r="AG31" s="108"/>
      <c r="AH31" s="108"/>
      <c r="AI31" s="108"/>
      <c r="AJ31" s="108"/>
      <c r="AK31" s="108"/>
      <c r="AL31" s="108"/>
      <c r="AM31" s="108"/>
      <c r="AN31" s="108"/>
      <c r="AO31" s="108"/>
      <c r="AP31" s="108"/>
      <c r="AQ31" s="108"/>
      <c r="AR31" s="108"/>
      <c r="AS31" s="108"/>
      <c r="AT31" s="108"/>
      <c r="AU31" s="108"/>
      <c r="AV31" s="109"/>
      <c r="AW31" s="109"/>
      <c r="AX31" s="109"/>
      <c r="AY31" s="108"/>
      <c r="AZ31" s="107"/>
      <c r="BA31" s="107"/>
      <c r="BB31" s="107"/>
      <c r="BC31" s="108"/>
      <c r="BD31" s="108"/>
    </row>
    <row r="32" spans="1:56" x14ac:dyDescent="0.2">
      <c r="A32" s="107"/>
      <c r="B32" s="107"/>
      <c r="C32" s="107"/>
      <c r="D32" s="107"/>
      <c r="E32" s="108"/>
      <c r="F32" s="107"/>
      <c r="G32" s="107"/>
      <c r="H32" s="107"/>
      <c r="I32" s="107"/>
      <c r="J32" s="107"/>
      <c r="K32" s="107"/>
      <c r="L32" s="109"/>
      <c r="M32" s="109"/>
      <c r="N32" s="109"/>
      <c r="O32" s="109"/>
      <c r="P32" s="109"/>
      <c r="Q32" s="109"/>
      <c r="R32" s="109"/>
      <c r="S32" s="109"/>
      <c r="T32" s="109"/>
      <c r="U32" s="109"/>
      <c r="V32" s="108"/>
      <c r="W32" s="108"/>
      <c r="X32" s="108"/>
      <c r="Y32" s="108"/>
      <c r="Z32" s="108"/>
      <c r="AA32" s="108"/>
      <c r="AB32" s="108"/>
      <c r="AC32" s="108"/>
      <c r="AD32" s="108"/>
      <c r="AE32" s="108"/>
      <c r="AF32" s="108"/>
      <c r="AG32" s="108"/>
      <c r="AH32" s="108"/>
      <c r="AI32" s="108"/>
      <c r="AJ32" s="108"/>
      <c r="AK32" s="108"/>
      <c r="AL32" s="108"/>
      <c r="AM32" s="108"/>
      <c r="AN32" s="108"/>
      <c r="AO32" s="108"/>
      <c r="AP32" s="108"/>
      <c r="AQ32" s="108"/>
      <c r="AR32" s="108"/>
      <c r="AS32" s="108"/>
      <c r="AT32" s="108"/>
      <c r="AU32" s="108"/>
      <c r="AV32" s="109"/>
      <c r="AW32" s="109"/>
      <c r="AX32" s="109"/>
      <c r="AY32" s="108"/>
      <c r="AZ32" s="107"/>
      <c r="BA32" s="107"/>
      <c r="BB32" s="107"/>
      <c r="BC32" s="108"/>
      <c r="BD32" s="108"/>
    </row>
    <row r="33" spans="1:56" x14ac:dyDescent="0.2">
      <c r="A33" s="107"/>
      <c r="B33" s="107"/>
      <c r="C33" s="107"/>
      <c r="D33" s="107"/>
      <c r="E33" s="108"/>
      <c r="F33" s="107"/>
      <c r="G33" s="107"/>
      <c r="H33" s="107"/>
      <c r="I33" s="107"/>
      <c r="J33" s="107"/>
      <c r="K33" s="107"/>
      <c r="L33" s="109"/>
      <c r="M33" s="109"/>
      <c r="N33" s="109"/>
      <c r="O33" s="109"/>
      <c r="P33" s="109"/>
      <c r="Q33" s="109"/>
      <c r="R33" s="109"/>
      <c r="S33" s="109"/>
      <c r="T33" s="109"/>
      <c r="U33" s="109"/>
      <c r="V33" s="108"/>
      <c r="W33" s="108"/>
      <c r="X33" s="108"/>
      <c r="Y33" s="108"/>
      <c r="Z33" s="108"/>
      <c r="AA33" s="108"/>
      <c r="AB33" s="108"/>
      <c r="AC33" s="108"/>
      <c r="AD33" s="108"/>
      <c r="AE33" s="108"/>
      <c r="AF33" s="108"/>
      <c r="AG33" s="108"/>
      <c r="AH33" s="108"/>
      <c r="AI33" s="108"/>
      <c r="AJ33" s="108"/>
      <c r="AK33" s="108"/>
      <c r="AL33" s="108"/>
      <c r="AM33" s="108"/>
      <c r="AN33" s="108"/>
      <c r="AO33" s="108"/>
      <c r="AP33" s="108"/>
      <c r="AQ33" s="108"/>
      <c r="AR33" s="108"/>
      <c r="AS33" s="108"/>
      <c r="AT33" s="108"/>
      <c r="AU33" s="108"/>
      <c r="AV33" s="109"/>
      <c r="AW33" s="109"/>
      <c r="AX33" s="109"/>
      <c r="AY33" s="108"/>
      <c r="AZ33" s="107"/>
      <c r="BA33" s="107"/>
      <c r="BB33" s="107"/>
      <c r="BC33" s="108"/>
      <c r="BD33" s="108"/>
    </row>
    <row r="34" spans="1:56" x14ac:dyDescent="0.2">
      <c r="A34" s="107"/>
      <c r="B34" s="107"/>
      <c r="C34" s="107"/>
      <c r="D34" s="107"/>
      <c r="E34" s="108"/>
      <c r="F34" s="107"/>
      <c r="G34" s="107"/>
      <c r="H34" s="107"/>
      <c r="I34" s="107"/>
      <c r="J34" s="107"/>
      <c r="K34" s="107"/>
      <c r="L34" s="109"/>
      <c r="M34" s="109"/>
      <c r="N34" s="109"/>
      <c r="O34" s="109"/>
      <c r="P34" s="109"/>
      <c r="Q34" s="109"/>
      <c r="R34" s="109"/>
      <c r="S34" s="109"/>
      <c r="T34" s="109"/>
      <c r="U34" s="109"/>
      <c r="V34" s="108"/>
      <c r="W34" s="108"/>
      <c r="X34" s="108"/>
      <c r="Y34" s="108"/>
      <c r="Z34" s="108"/>
      <c r="AA34" s="108"/>
      <c r="AB34" s="108"/>
      <c r="AC34" s="108"/>
      <c r="AD34" s="108"/>
      <c r="AE34" s="108"/>
      <c r="AF34" s="108"/>
      <c r="AG34" s="108"/>
      <c r="AH34" s="108"/>
      <c r="AI34" s="108"/>
      <c r="AJ34" s="108"/>
      <c r="AK34" s="108"/>
      <c r="AL34" s="108"/>
      <c r="AM34" s="108"/>
      <c r="AN34" s="108"/>
      <c r="AO34" s="108"/>
      <c r="AP34" s="108"/>
      <c r="AQ34" s="108"/>
      <c r="AR34" s="108"/>
      <c r="AS34" s="108"/>
      <c r="AT34" s="108"/>
      <c r="AU34" s="108"/>
      <c r="AV34" s="109"/>
      <c r="AW34" s="109"/>
      <c r="AX34" s="109"/>
      <c r="AY34" s="108"/>
      <c r="AZ34" s="107"/>
      <c r="BA34" s="107"/>
      <c r="BB34" s="107"/>
      <c r="BC34" s="108"/>
      <c r="BD34" s="108"/>
    </row>
    <row r="35" spans="1:56" x14ac:dyDescent="0.2">
      <c r="A35" s="107"/>
      <c r="B35" s="107"/>
      <c r="C35" s="107"/>
      <c r="D35" s="107"/>
      <c r="E35" s="108"/>
      <c r="F35" s="107"/>
      <c r="G35" s="107"/>
      <c r="H35" s="107"/>
      <c r="I35" s="107"/>
      <c r="J35" s="107"/>
      <c r="K35" s="107"/>
      <c r="L35" s="109"/>
      <c r="M35" s="109"/>
      <c r="N35" s="109"/>
      <c r="O35" s="109"/>
      <c r="P35" s="109"/>
      <c r="Q35" s="109"/>
      <c r="R35" s="109"/>
      <c r="S35" s="109"/>
      <c r="T35" s="109"/>
      <c r="U35" s="109"/>
      <c r="V35" s="108"/>
      <c r="W35" s="108"/>
      <c r="X35" s="108"/>
      <c r="Y35" s="108"/>
      <c r="Z35" s="108"/>
      <c r="AA35" s="108"/>
      <c r="AB35" s="108"/>
      <c r="AC35" s="108"/>
      <c r="AD35" s="108"/>
      <c r="AE35" s="108"/>
      <c r="AF35" s="108"/>
      <c r="AG35" s="108"/>
      <c r="AH35" s="108"/>
      <c r="AI35" s="108"/>
      <c r="AJ35" s="108"/>
      <c r="AK35" s="108"/>
      <c r="AL35" s="108"/>
      <c r="AM35" s="108"/>
      <c r="AN35" s="108"/>
      <c r="AO35" s="108"/>
      <c r="AP35" s="108"/>
      <c r="AQ35" s="108"/>
      <c r="AR35" s="108"/>
      <c r="AS35" s="108"/>
      <c r="AT35" s="108"/>
      <c r="AU35" s="108"/>
      <c r="AV35" s="109"/>
      <c r="AW35" s="109"/>
      <c r="AX35" s="109"/>
      <c r="AY35" s="108"/>
      <c r="AZ35" s="107"/>
      <c r="BA35" s="107"/>
      <c r="BB35" s="107"/>
      <c r="BC35" s="108"/>
      <c r="BD35" s="108"/>
    </row>
    <row r="36" spans="1:56" x14ac:dyDescent="0.2">
      <c r="A36" s="107"/>
      <c r="B36" s="107"/>
      <c r="C36" s="107"/>
      <c r="D36" s="107"/>
      <c r="E36" s="108"/>
      <c r="F36" s="107"/>
      <c r="G36" s="107"/>
      <c r="H36" s="107"/>
      <c r="I36" s="107"/>
      <c r="J36" s="107"/>
      <c r="K36" s="107"/>
      <c r="L36" s="109"/>
      <c r="M36" s="109"/>
      <c r="N36" s="109"/>
      <c r="O36" s="109"/>
      <c r="P36" s="109"/>
      <c r="Q36" s="109"/>
      <c r="R36" s="109"/>
      <c r="S36" s="109"/>
      <c r="T36" s="109"/>
      <c r="U36" s="109"/>
      <c r="V36" s="108"/>
      <c r="W36" s="108"/>
      <c r="X36" s="108"/>
      <c r="Y36" s="108"/>
      <c r="Z36" s="108"/>
      <c r="AA36" s="108"/>
      <c r="AB36" s="108"/>
      <c r="AC36" s="108"/>
      <c r="AD36" s="108"/>
      <c r="AE36" s="108"/>
      <c r="AF36" s="108"/>
      <c r="AG36" s="108"/>
      <c r="AH36" s="108"/>
      <c r="AI36" s="108"/>
      <c r="AJ36" s="108"/>
      <c r="AK36" s="108"/>
      <c r="AL36" s="108"/>
      <c r="AM36" s="108"/>
      <c r="AN36" s="108"/>
      <c r="AO36" s="108"/>
      <c r="AP36" s="108"/>
      <c r="AQ36" s="108"/>
      <c r="AR36" s="108"/>
      <c r="AS36" s="108"/>
      <c r="AT36" s="108"/>
      <c r="AU36" s="108"/>
      <c r="AV36" s="109"/>
      <c r="AW36" s="109"/>
      <c r="AX36" s="109"/>
      <c r="AY36" s="108"/>
      <c r="AZ36" s="107"/>
      <c r="BA36" s="107"/>
      <c r="BB36" s="107"/>
      <c r="BC36" s="108"/>
      <c r="BD36" s="108"/>
    </row>
    <row r="37" spans="1:56" x14ac:dyDescent="0.2">
      <c r="A37" s="107"/>
      <c r="B37" s="107"/>
      <c r="C37" s="107"/>
      <c r="D37" s="107"/>
      <c r="E37" s="108"/>
      <c r="F37" s="107"/>
      <c r="G37" s="107"/>
      <c r="H37" s="107"/>
      <c r="I37" s="107"/>
      <c r="J37" s="107"/>
      <c r="K37" s="107"/>
      <c r="L37" s="109"/>
      <c r="M37" s="109"/>
      <c r="N37" s="109"/>
      <c r="O37" s="109"/>
      <c r="P37" s="109"/>
      <c r="Q37" s="109"/>
      <c r="R37" s="109"/>
      <c r="S37" s="109"/>
      <c r="T37" s="109"/>
      <c r="U37" s="109"/>
      <c r="V37" s="108"/>
      <c r="W37" s="108"/>
      <c r="X37" s="108"/>
      <c r="Y37" s="108"/>
      <c r="Z37" s="108"/>
      <c r="AA37" s="108"/>
      <c r="AB37" s="108"/>
      <c r="AC37" s="108"/>
      <c r="AD37" s="108"/>
      <c r="AE37" s="108"/>
      <c r="AF37" s="108"/>
      <c r="AG37" s="108"/>
      <c r="AH37" s="108"/>
      <c r="AI37" s="108"/>
      <c r="AJ37" s="108"/>
      <c r="AK37" s="108"/>
      <c r="AL37" s="108"/>
      <c r="AM37" s="108"/>
      <c r="AN37" s="108"/>
      <c r="AO37" s="108"/>
      <c r="AP37" s="108"/>
      <c r="AQ37" s="108"/>
      <c r="AR37" s="108"/>
      <c r="AS37" s="108"/>
      <c r="AT37" s="108"/>
      <c r="AU37" s="108"/>
      <c r="AV37" s="109"/>
      <c r="AW37" s="109"/>
      <c r="AX37" s="109"/>
      <c r="AY37" s="108"/>
      <c r="AZ37" s="107"/>
      <c r="BA37" s="107"/>
      <c r="BB37" s="107"/>
      <c r="BC37" s="108"/>
      <c r="BD37" s="108"/>
    </row>
    <row r="38" spans="1:56" x14ac:dyDescent="0.2">
      <c r="A38" s="107"/>
      <c r="B38" s="107"/>
      <c r="C38" s="107"/>
      <c r="D38" s="107"/>
      <c r="E38" s="108"/>
      <c r="F38" s="107"/>
      <c r="G38" s="107"/>
      <c r="H38" s="107"/>
      <c r="I38" s="107"/>
      <c r="J38" s="107"/>
      <c r="K38" s="107"/>
      <c r="L38" s="109"/>
      <c r="M38" s="109"/>
      <c r="N38" s="109"/>
      <c r="O38" s="109"/>
      <c r="P38" s="109"/>
      <c r="Q38" s="109"/>
      <c r="R38" s="109"/>
      <c r="S38" s="109"/>
      <c r="T38" s="109"/>
      <c r="U38" s="109"/>
      <c r="V38" s="108"/>
      <c r="W38" s="108"/>
      <c r="X38" s="108"/>
      <c r="Y38" s="108"/>
      <c r="Z38" s="108"/>
      <c r="AA38" s="108"/>
      <c r="AB38" s="108"/>
      <c r="AC38" s="108"/>
      <c r="AD38" s="108"/>
      <c r="AE38" s="108"/>
      <c r="AF38" s="108"/>
      <c r="AG38" s="108"/>
      <c r="AH38" s="108"/>
      <c r="AI38" s="108"/>
      <c r="AJ38" s="108"/>
      <c r="AK38" s="108"/>
      <c r="AL38" s="108"/>
      <c r="AM38" s="108"/>
      <c r="AN38" s="108"/>
      <c r="AO38" s="108"/>
      <c r="AP38" s="108"/>
      <c r="AQ38" s="108"/>
      <c r="AR38" s="108"/>
      <c r="AS38" s="108"/>
      <c r="AT38" s="108"/>
      <c r="AU38" s="108"/>
      <c r="AV38" s="109"/>
      <c r="AW38" s="109"/>
      <c r="AX38" s="109"/>
      <c r="AY38" s="108"/>
      <c r="AZ38" s="107"/>
      <c r="BA38" s="107"/>
      <c r="BB38" s="107"/>
      <c r="BC38" s="108"/>
      <c r="BD38" s="108"/>
    </row>
    <row r="39" spans="1:56" x14ac:dyDescent="0.2">
      <c r="A39" s="107"/>
      <c r="B39" s="107"/>
      <c r="C39" s="107"/>
      <c r="D39" s="107"/>
      <c r="E39" s="108"/>
      <c r="F39" s="107"/>
      <c r="G39" s="107"/>
      <c r="H39" s="107"/>
      <c r="I39" s="107"/>
      <c r="J39" s="107"/>
      <c r="K39" s="107"/>
      <c r="L39" s="109"/>
      <c r="M39" s="109"/>
      <c r="N39" s="109"/>
      <c r="O39" s="109"/>
      <c r="P39" s="109"/>
      <c r="Q39" s="109"/>
      <c r="R39" s="109"/>
      <c r="S39" s="109"/>
      <c r="T39" s="109"/>
      <c r="U39" s="109"/>
      <c r="V39" s="108"/>
      <c r="W39" s="108"/>
      <c r="X39" s="108"/>
      <c r="Y39" s="108"/>
      <c r="Z39" s="108"/>
      <c r="AA39" s="108"/>
      <c r="AB39" s="108"/>
      <c r="AC39" s="108"/>
      <c r="AD39" s="108"/>
      <c r="AE39" s="108"/>
      <c r="AF39" s="108"/>
      <c r="AG39" s="108"/>
      <c r="AH39" s="108"/>
      <c r="AI39" s="108"/>
      <c r="AJ39" s="108"/>
      <c r="AK39" s="108"/>
      <c r="AL39" s="108"/>
      <c r="AM39" s="108"/>
      <c r="AN39" s="108"/>
      <c r="AO39" s="108"/>
      <c r="AP39" s="108"/>
      <c r="AQ39" s="108"/>
      <c r="AR39" s="108"/>
      <c r="AS39" s="108"/>
      <c r="AT39" s="108"/>
      <c r="AU39" s="108"/>
      <c r="AV39" s="109"/>
      <c r="AW39" s="109"/>
      <c r="AX39" s="109"/>
      <c r="AY39" s="108"/>
      <c r="AZ39" s="107"/>
      <c r="BA39" s="107"/>
      <c r="BB39" s="107"/>
      <c r="BC39" s="108"/>
      <c r="BD39" s="108"/>
    </row>
    <row r="40" spans="1:56" x14ac:dyDescent="0.2">
      <c r="A40" s="107"/>
      <c r="B40" s="107"/>
      <c r="C40" s="107"/>
      <c r="D40" s="107"/>
      <c r="E40" s="108"/>
      <c r="F40" s="107"/>
      <c r="G40" s="107"/>
      <c r="H40" s="107"/>
      <c r="I40" s="107"/>
      <c r="J40" s="107"/>
      <c r="K40" s="107"/>
      <c r="L40" s="109"/>
      <c r="M40" s="109"/>
      <c r="N40" s="109"/>
      <c r="O40" s="109"/>
      <c r="P40" s="109"/>
      <c r="Q40" s="109"/>
      <c r="R40" s="109"/>
      <c r="S40" s="109"/>
      <c r="T40" s="109"/>
      <c r="U40" s="109"/>
      <c r="V40" s="108"/>
      <c r="W40" s="108"/>
      <c r="X40" s="108"/>
      <c r="Y40" s="108"/>
      <c r="Z40" s="108"/>
      <c r="AA40" s="108"/>
      <c r="AB40" s="108"/>
      <c r="AC40" s="108"/>
      <c r="AD40" s="108"/>
      <c r="AE40" s="108"/>
      <c r="AF40" s="108"/>
      <c r="AG40" s="108"/>
      <c r="AH40" s="108"/>
      <c r="AI40" s="108"/>
      <c r="AJ40" s="108"/>
      <c r="AK40" s="108"/>
      <c r="AL40" s="108"/>
      <c r="AM40" s="108"/>
      <c r="AN40" s="108"/>
      <c r="AO40" s="108"/>
      <c r="AP40" s="108"/>
      <c r="AQ40" s="108"/>
      <c r="AR40" s="108"/>
      <c r="AS40" s="108"/>
      <c r="AT40" s="108"/>
      <c r="AU40" s="108"/>
      <c r="AV40" s="109"/>
      <c r="AW40" s="109"/>
      <c r="AX40" s="109"/>
      <c r="AY40" s="108"/>
      <c r="AZ40" s="107"/>
      <c r="BA40" s="107"/>
      <c r="BB40" s="107"/>
      <c r="BC40" s="108"/>
      <c r="BD40" s="108"/>
    </row>
    <row r="41" spans="1:56" x14ac:dyDescent="0.2">
      <c r="A41" s="107"/>
      <c r="B41" s="107"/>
      <c r="C41" s="107"/>
      <c r="D41" s="107"/>
      <c r="E41" s="108"/>
      <c r="F41" s="107"/>
      <c r="G41" s="107"/>
      <c r="H41" s="107"/>
      <c r="I41" s="107"/>
      <c r="J41" s="107"/>
      <c r="K41" s="107"/>
      <c r="L41" s="109"/>
      <c r="M41" s="109"/>
      <c r="N41" s="109"/>
      <c r="O41" s="109"/>
      <c r="P41" s="109"/>
      <c r="Q41" s="109"/>
      <c r="R41" s="109"/>
      <c r="S41" s="109"/>
      <c r="T41" s="109"/>
      <c r="U41" s="109"/>
      <c r="V41" s="108"/>
      <c r="W41" s="108"/>
      <c r="X41" s="108"/>
      <c r="Y41" s="108"/>
      <c r="Z41" s="108"/>
      <c r="AA41" s="108"/>
      <c r="AB41" s="108"/>
      <c r="AC41" s="108"/>
      <c r="AD41" s="108"/>
      <c r="AE41" s="108"/>
      <c r="AF41" s="108"/>
      <c r="AG41" s="108"/>
      <c r="AH41" s="108"/>
      <c r="AI41" s="108"/>
      <c r="AJ41" s="108"/>
      <c r="AK41" s="108"/>
      <c r="AL41" s="108"/>
      <c r="AM41" s="108"/>
      <c r="AN41" s="108"/>
      <c r="AO41" s="108"/>
      <c r="AP41" s="108"/>
      <c r="AQ41" s="108"/>
      <c r="AR41" s="108"/>
      <c r="AS41" s="108"/>
      <c r="AT41" s="108"/>
      <c r="AU41" s="108"/>
      <c r="AV41" s="109"/>
      <c r="AW41" s="109"/>
      <c r="AX41" s="109"/>
      <c r="AY41" s="108"/>
      <c r="AZ41" s="107"/>
      <c r="BA41" s="107"/>
      <c r="BB41" s="107"/>
      <c r="BC41" s="108"/>
      <c r="BD41" s="108"/>
    </row>
    <row r="42" spans="1:56" x14ac:dyDescent="0.2">
      <c r="A42" s="107"/>
      <c r="B42" s="107"/>
      <c r="C42" s="107"/>
      <c r="D42" s="107"/>
      <c r="E42" s="108"/>
      <c r="F42" s="107"/>
      <c r="G42" s="107"/>
      <c r="H42" s="107"/>
      <c r="I42" s="107"/>
      <c r="J42" s="107"/>
      <c r="K42" s="107"/>
      <c r="L42" s="109"/>
      <c r="M42" s="109"/>
      <c r="N42" s="109"/>
      <c r="O42" s="109"/>
      <c r="P42" s="109"/>
      <c r="Q42" s="109"/>
      <c r="R42" s="109"/>
      <c r="S42" s="109"/>
      <c r="T42" s="109"/>
      <c r="U42" s="109"/>
      <c r="V42" s="108"/>
      <c r="W42" s="108"/>
      <c r="X42" s="108"/>
      <c r="Y42" s="108"/>
      <c r="Z42" s="108"/>
      <c r="AA42" s="108"/>
      <c r="AB42" s="108"/>
      <c r="AC42" s="108"/>
      <c r="AD42" s="108"/>
      <c r="AE42" s="108"/>
      <c r="AF42" s="108"/>
      <c r="AG42" s="108"/>
      <c r="AH42" s="108"/>
      <c r="AI42" s="108"/>
      <c r="AJ42" s="108"/>
      <c r="AK42" s="108"/>
      <c r="AL42" s="108"/>
      <c r="AM42" s="108"/>
      <c r="AN42" s="108"/>
      <c r="AO42" s="108"/>
      <c r="AP42" s="108"/>
      <c r="AQ42" s="108"/>
      <c r="AR42" s="108"/>
      <c r="AS42" s="108"/>
      <c r="AT42" s="108"/>
      <c r="AU42" s="108"/>
      <c r="AV42" s="109"/>
      <c r="AW42" s="109"/>
      <c r="AX42" s="109"/>
      <c r="AY42" s="108"/>
      <c r="AZ42" s="107"/>
      <c r="BA42" s="107"/>
      <c r="BB42" s="107"/>
      <c r="BC42" s="108"/>
      <c r="BD42" s="108"/>
    </row>
    <row r="43" spans="1:56" x14ac:dyDescent="0.2">
      <c r="A43" s="107"/>
      <c r="B43" s="107"/>
      <c r="C43" s="107"/>
      <c r="D43" s="107"/>
      <c r="E43" s="108"/>
      <c r="F43" s="107"/>
      <c r="G43" s="107"/>
      <c r="H43" s="107"/>
      <c r="I43" s="107"/>
      <c r="J43" s="107"/>
      <c r="K43" s="107"/>
      <c r="L43" s="109"/>
      <c r="M43" s="109"/>
      <c r="N43" s="109"/>
      <c r="O43" s="109"/>
      <c r="P43" s="109"/>
      <c r="Q43" s="109"/>
      <c r="R43" s="109"/>
      <c r="S43" s="109"/>
      <c r="T43" s="109"/>
      <c r="U43" s="109"/>
      <c r="V43" s="108"/>
      <c r="W43" s="108"/>
      <c r="X43" s="108"/>
      <c r="Y43" s="108"/>
      <c r="Z43" s="108"/>
      <c r="AA43" s="108"/>
      <c r="AB43" s="108"/>
      <c r="AC43" s="108"/>
      <c r="AD43" s="108"/>
      <c r="AE43" s="108"/>
      <c r="AF43" s="108"/>
      <c r="AG43" s="108"/>
      <c r="AH43" s="108"/>
      <c r="AI43" s="108"/>
      <c r="AJ43" s="108"/>
      <c r="AK43" s="108"/>
      <c r="AL43" s="108"/>
      <c r="AM43" s="108"/>
      <c r="AN43" s="108"/>
      <c r="AO43" s="108"/>
      <c r="AP43" s="108"/>
      <c r="AQ43" s="108"/>
      <c r="AR43" s="108"/>
      <c r="AS43" s="108"/>
      <c r="AT43" s="108"/>
      <c r="AU43" s="108"/>
      <c r="AV43" s="109"/>
      <c r="AW43" s="109"/>
      <c r="AX43" s="109"/>
      <c r="AY43" s="108"/>
      <c r="AZ43" s="107"/>
      <c r="BA43" s="107"/>
      <c r="BB43" s="107"/>
      <c r="BC43" s="108"/>
      <c r="BD43" s="108"/>
    </row>
    <row r="44" spans="1:56" x14ac:dyDescent="0.2">
      <c r="A44" s="107"/>
      <c r="B44" s="107"/>
      <c r="C44" s="107"/>
      <c r="D44" s="107"/>
      <c r="E44" s="108"/>
      <c r="F44" s="107"/>
      <c r="G44" s="107"/>
      <c r="H44" s="107"/>
      <c r="I44" s="107"/>
      <c r="J44" s="107"/>
      <c r="K44" s="107"/>
      <c r="L44" s="109"/>
      <c r="M44" s="109"/>
      <c r="N44" s="109"/>
      <c r="O44" s="109"/>
      <c r="P44" s="109"/>
      <c r="Q44" s="109"/>
      <c r="R44" s="109"/>
      <c r="S44" s="109"/>
      <c r="T44" s="109"/>
      <c r="U44" s="109"/>
      <c r="V44" s="108"/>
      <c r="W44" s="108"/>
      <c r="X44" s="108"/>
      <c r="Y44" s="108"/>
      <c r="Z44" s="108"/>
      <c r="AA44" s="108"/>
      <c r="AB44" s="108"/>
      <c r="AC44" s="108"/>
      <c r="AD44" s="108"/>
      <c r="AE44" s="108"/>
      <c r="AF44" s="108"/>
      <c r="AG44" s="108"/>
      <c r="AH44" s="108"/>
      <c r="AI44" s="108"/>
      <c r="AJ44" s="108"/>
      <c r="AK44" s="108"/>
      <c r="AL44" s="108"/>
      <c r="AM44" s="108"/>
      <c r="AN44" s="108"/>
      <c r="AO44" s="108"/>
      <c r="AP44" s="108"/>
      <c r="AQ44" s="108"/>
      <c r="AR44" s="108"/>
      <c r="AS44" s="108"/>
      <c r="AT44" s="108"/>
      <c r="AU44" s="108"/>
      <c r="AV44" s="109"/>
      <c r="AW44" s="109"/>
      <c r="AX44" s="109"/>
      <c r="AY44" s="108"/>
      <c r="AZ44" s="107"/>
      <c r="BA44" s="107"/>
      <c r="BB44" s="107"/>
      <c r="BC44" s="108"/>
      <c r="BD44" s="108"/>
    </row>
    <row r="45" spans="1:56" x14ac:dyDescent="0.2">
      <c r="A45" s="107"/>
      <c r="B45" s="107"/>
      <c r="C45" s="107"/>
      <c r="D45" s="107"/>
      <c r="E45" s="108"/>
      <c r="F45" s="107"/>
      <c r="G45" s="107"/>
      <c r="H45" s="107"/>
      <c r="I45" s="107"/>
      <c r="J45" s="107"/>
      <c r="K45" s="107"/>
      <c r="L45" s="109"/>
      <c r="M45" s="109"/>
      <c r="N45" s="109"/>
      <c r="O45" s="109"/>
      <c r="P45" s="109"/>
      <c r="Q45" s="109"/>
      <c r="R45" s="109"/>
      <c r="S45" s="109"/>
      <c r="T45" s="109"/>
      <c r="U45" s="109"/>
      <c r="V45" s="108"/>
      <c r="W45" s="108"/>
      <c r="X45" s="108"/>
      <c r="Y45" s="108"/>
      <c r="Z45" s="108"/>
      <c r="AA45" s="108"/>
      <c r="AB45" s="108"/>
      <c r="AC45" s="108"/>
      <c r="AD45" s="108"/>
      <c r="AE45" s="108"/>
      <c r="AF45" s="108"/>
      <c r="AG45" s="108"/>
      <c r="AH45" s="108"/>
      <c r="AI45" s="108"/>
      <c r="AJ45" s="108"/>
      <c r="AK45" s="108"/>
      <c r="AL45" s="108"/>
      <c r="AM45" s="108"/>
      <c r="AN45" s="108"/>
      <c r="AO45" s="108"/>
      <c r="AP45" s="108"/>
      <c r="AQ45" s="108"/>
      <c r="AR45" s="108"/>
      <c r="AS45" s="108"/>
      <c r="AT45" s="108"/>
      <c r="AU45" s="108"/>
      <c r="AV45" s="109"/>
      <c r="AW45" s="109"/>
      <c r="AX45" s="109"/>
      <c r="AY45" s="108"/>
      <c r="AZ45" s="107"/>
      <c r="BA45" s="107"/>
      <c r="BB45" s="107"/>
      <c r="BC45" s="108"/>
      <c r="BD45" s="108"/>
    </row>
    <row r="46" spans="1:56" x14ac:dyDescent="0.2">
      <c r="A46" s="107"/>
      <c r="B46" s="107"/>
      <c r="C46" s="107"/>
      <c r="D46" s="107"/>
      <c r="E46" s="108"/>
      <c r="F46" s="107"/>
      <c r="G46" s="107"/>
      <c r="H46" s="107"/>
      <c r="I46" s="107"/>
      <c r="J46" s="107"/>
      <c r="K46" s="107"/>
      <c r="L46" s="109"/>
      <c r="M46" s="109"/>
      <c r="N46" s="109"/>
      <c r="O46" s="109"/>
      <c r="P46" s="109"/>
      <c r="Q46" s="109"/>
      <c r="R46" s="109"/>
      <c r="S46" s="109"/>
      <c r="T46" s="109"/>
      <c r="U46" s="109"/>
      <c r="V46" s="108"/>
      <c r="W46" s="108"/>
      <c r="X46" s="108"/>
      <c r="Y46" s="108"/>
      <c r="Z46" s="108"/>
      <c r="AA46" s="108"/>
      <c r="AB46" s="108"/>
      <c r="AC46" s="108"/>
      <c r="AD46" s="108"/>
      <c r="AE46" s="108"/>
      <c r="AF46" s="108"/>
      <c r="AG46" s="108"/>
      <c r="AH46" s="108"/>
      <c r="AI46" s="108"/>
      <c r="AJ46" s="108"/>
      <c r="AK46" s="108"/>
      <c r="AL46" s="108"/>
      <c r="AM46" s="108"/>
      <c r="AN46" s="108"/>
      <c r="AO46" s="108"/>
      <c r="AP46" s="108"/>
      <c r="AQ46" s="108"/>
      <c r="AR46" s="108"/>
      <c r="AS46" s="108"/>
      <c r="AT46" s="108"/>
      <c r="AU46" s="108"/>
      <c r="AV46" s="109"/>
      <c r="AW46" s="109"/>
      <c r="AX46" s="109"/>
      <c r="AY46" s="108"/>
      <c r="AZ46" s="107"/>
      <c r="BA46" s="107"/>
      <c r="BB46" s="107"/>
      <c r="BC46" s="108"/>
      <c r="BD46" s="108"/>
    </row>
    <row r="47" spans="1:56" x14ac:dyDescent="0.2">
      <c r="A47" s="107"/>
      <c r="B47" s="107"/>
      <c r="C47" s="107"/>
      <c r="D47" s="107"/>
      <c r="E47" s="108"/>
      <c r="F47" s="107"/>
      <c r="G47" s="107"/>
      <c r="H47" s="107"/>
      <c r="I47" s="107"/>
      <c r="J47" s="107"/>
      <c r="K47" s="107"/>
      <c r="L47" s="109"/>
      <c r="M47" s="109"/>
      <c r="N47" s="109"/>
      <c r="O47" s="109"/>
      <c r="P47" s="109"/>
      <c r="Q47" s="109"/>
      <c r="R47" s="109"/>
      <c r="S47" s="109"/>
      <c r="T47" s="109"/>
      <c r="U47" s="109"/>
      <c r="V47" s="108"/>
      <c r="W47" s="108"/>
      <c r="X47" s="108"/>
      <c r="Y47" s="108"/>
      <c r="Z47" s="108"/>
      <c r="AA47" s="108"/>
      <c r="AB47" s="108"/>
      <c r="AC47" s="108"/>
      <c r="AD47" s="108"/>
      <c r="AE47" s="108"/>
      <c r="AF47" s="108"/>
      <c r="AG47" s="108"/>
      <c r="AH47" s="108"/>
      <c r="AI47" s="108"/>
      <c r="AJ47" s="108"/>
      <c r="AK47" s="108"/>
      <c r="AL47" s="108"/>
      <c r="AM47" s="108"/>
      <c r="AN47" s="108"/>
      <c r="AO47" s="108"/>
      <c r="AP47" s="108"/>
      <c r="AQ47" s="108"/>
      <c r="AR47" s="108"/>
      <c r="AS47" s="108"/>
      <c r="AT47" s="108"/>
      <c r="AU47" s="108"/>
      <c r="AV47" s="109"/>
      <c r="AW47" s="109"/>
      <c r="AX47" s="109"/>
      <c r="AY47" s="108"/>
      <c r="AZ47" s="107"/>
      <c r="BA47" s="107"/>
      <c r="BB47" s="107"/>
      <c r="BC47" s="108"/>
      <c r="BD47" s="108"/>
    </row>
    <row r="48" spans="1:56" x14ac:dyDescent="0.2">
      <c r="A48" s="107"/>
      <c r="B48" s="107"/>
      <c r="C48" s="107"/>
      <c r="D48" s="107"/>
      <c r="E48" s="108"/>
      <c r="F48" s="107"/>
      <c r="G48" s="107"/>
      <c r="H48" s="107"/>
      <c r="I48" s="107"/>
      <c r="J48" s="107"/>
      <c r="K48" s="107"/>
      <c r="L48" s="109"/>
      <c r="M48" s="109"/>
      <c r="N48" s="109"/>
      <c r="O48" s="109"/>
      <c r="P48" s="109"/>
      <c r="Q48" s="109"/>
      <c r="R48" s="109"/>
      <c r="S48" s="109"/>
      <c r="T48" s="109"/>
      <c r="U48" s="109"/>
      <c r="V48" s="108"/>
      <c r="W48" s="108"/>
      <c r="X48" s="108"/>
      <c r="Y48" s="108"/>
      <c r="Z48" s="108"/>
      <c r="AA48" s="108"/>
      <c r="AB48" s="108"/>
      <c r="AC48" s="108"/>
      <c r="AD48" s="108"/>
      <c r="AE48" s="108"/>
      <c r="AF48" s="108"/>
      <c r="AG48" s="108"/>
      <c r="AH48" s="108"/>
      <c r="AI48" s="108"/>
      <c r="AJ48" s="108"/>
      <c r="AK48" s="108"/>
      <c r="AL48" s="108"/>
      <c r="AM48" s="108"/>
      <c r="AN48" s="108"/>
      <c r="AO48" s="108"/>
      <c r="AP48" s="108"/>
      <c r="AQ48" s="108"/>
      <c r="AR48" s="108"/>
      <c r="AS48" s="108"/>
      <c r="AT48" s="108"/>
      <c r="AU48" s="108"/>
      <c r="AV48" s="109"/>
      <c r="AW48" s="109"/>
      <c r="AX48" s="109"/>
      <c r="AY48" s="108"/>
      <c r="AZ48" s="107"/>
      <c r="BA48" s="107"/>
      <c r="BB48" s="107"/>
      <c r="BC48" s="108"/>
      <c r="BD48" s="108"/>
    </row>
    <row r="49" spans="1:56" x14ac:dyDescent="0.2">
      <c r="A49" s="107"/>
      <c r="B49" s="107"/>
      <c r="C49" s="107"/>
      <c r="D49" s="107"/>
      <c r="E49" s="108"/>
      <c r="F49" s="107"/>
      <c r="G49" s="107"/>
      <c r="H49" s="107"/>
      <c r="I49" s="107"/>
      <c r="J49" s="107"/>
      <c r="K49" s="107"/>
      <c r="L49" s="109"/>
      <c r="M49" s="109"/>
      <c r="N49" s="109"/>
      <c r="O49" s="109"/>
      <c r="P49" s="109"/>
      <c r="Q49" s="109"/>
      <c r="R49" s="109"/>
      <c r="S49" s="109"/>
      <c r="T49" s="109"/>
      <c r="U49" s="109"/>
      <c r="V49" s="108"/>
      <c r="W49" s="108"/>
      <c r="X49" s="108"/>
      <c r="Y49" s="108"/>
      <c r="Z49" s="108"/>
      <c r="AA49" s="108"/>
      <c r="AB49" s="108"/>
      <c r="AC49" s="108"/>
      <c r="AD49" s="108"/>
      <c r="AE49" s="108"/>
      <c r="AF49" s="108"/>
      <c r="AG49" s="108"/>
      <c r="AH49" s="108"/>
      <c r="AI49" s="108"/>
      <c r="AJ49" s="108"/>
      <c r="AK49" s="108"/>
      <c r="AL49" s="108"/>
      <c r="AM49" s="108"/>
      <c r="AN49" s="108"/>
      <c r="AO49" s="108"/>
      <c r="AP49" s="108"/>
      <c r="AQ49" s="108"/>
      <c r="AR49" s="108"/>
      <c r="AS49" s="108"/>
      <c r="AT49" s="108"/>
      <c r="AU49" s="108"/>
      <c r="AV49" s="109"/>
      <c r="AW49" s="109"/>
      <c r="AX49" s="109"/>
      <c r="AY49" s="108"/>
      <c r="AZ49" s="107"/>
      <c r="BA49" s="107"/>
      <c r="BB49" s="107"/>
      <c r="BC49" s="108"/>
      <c r="BD49" s="108"/>
    </row>
    <row r="50" spans="1:56" x14ac:dyDescent="0.2">
      <c r="A50" s="107"/>
      <c r="B50" s="107"/>
      <c r="C50" s="107"/>
      <c r="D50" s="107"/>
      <c r="E50" s="108"/>
      <c r="F50" s="107"/>
      <c r="G50" s="107"/>
      <c r="H50" s="107"/>
      <c r="I50" s="107"/>
      <c r="J50" s="107"/>
      <c r="K50" s="107"/>
      <c r="L50" s="109"/>
      <c r="M50" s="109"/>
      <c r="N50" s="109"/>
      <c r="O50" s="109"/>
      <c r="P50" s="109"/>
      <c r="Q50" s="109"/>
      <c r="R50" s="109"/>
      <c r="S50" s="109"/>
      <c r="T50" s="109"/>
      <c r="U50" s="109"/>
      <c r="V50" s="108"/>
      <c r="W50" s="108"/>
      <c r="X50" s="108"/>
      <c r="Y50" s="108"/>
      <c r="Z50" s="108"/>
      <c r="AA50" s="108"/>
      <c r="AB50" s="108"/>
      <c r="AC50" s="108"/>
      <c r="AD50" s="108"/>
      <c r="AE50" s="108"/>
      <c r="AF50" s="108"/>
      <c r="AG50" s="108"/>
      <c r="AH50" s="108"/>
      <c r="AI50" s="108"/>
      <c r="AJ50" s="108"/>
      <c r="AK50" s="108"/>
      <c r="AL50" s="108"/>
      <c r="AM50" s="108"/>
      <c r="AN50" s="108"/>
      <c r="AO50" s="108"/>
      <c r="AP50" s="108"/>
      <c r="AQ50" s="108"/>
      <c r="AR50" s="108"/>
      <c r="AS50" s="108"/>
      <c r="AT50" s="108"/>
      <c r="AU50" s="108"/>
      <c r="AV50" s="109"/>
      <c r="AW50" s="109"/>
      <c r="AX50" s="109"/>
      <c r="AY50" s="108"/>
      <c r="AZ50" s="107"/>
      <c r="BA50" s="107"/>
      <c r="BB50" s="107"/>
      <c r="BC50" s="108"/>
      <c r="BD50" s="108"/>
    </row>
    <row r="51" spans="1:56" x14ac:dyDescent="0.2">
      <c r="A51" s="107"/>
      <c r="B51" s="107"/>
      <c r="C51" s="107"/>
      <c r="D51" s="107"/>
      <c r="E51" s="108"/>
      <c r="F51" s="107"/>
      <c r="G51" s="107"/>
      <c r="H51" s="107"/>
      <c r="I51" s="107"/>
      <c r="J51" s="107"/>
      <c r="K51" s="107"/>
      <c r="L51" s="109"/>
      <c r="M51" s="109"/>
      <c r="N51" s="109"/>
      <c r="O51" s="109"/>
      <c r="P51" s="109"/>
      <c r="Q51" s="109"/>
      <c r="R51" s="109"/>
      <c r="S51" s="109"/>
      <c r="T51" s="109"/>
      <c r="U51" s="109"/>
      <c r="V51" s="108"/>
      <c r="W51" s="108"/>
      <c r="X51" s="108"/>
      <c r="Y51" s="108"/>
      <c r="Z51" s="108"/>
      <c r="AA51" s="108"/>
      <c r="AB51" s="108"/>
      <c r="AC51" s="108"/>
      <c r="AD51" s="108"/>
      <c r="AE51" s="108"/>
      <c r="AF51" s="108"/>
      <c r="AG51" s="108"/>
      <c r="AH51" s="108"/>
      <c r="AI51" s="108"/>
      <c r="AJ51" s="108"/>
      <c r="AK51" s="108"/>
      <c r="AL51" s="108"/>
      <c r="AM51" s="108"/>
      <c r="AN51" s="108"/>
      <c r="AO51" s="108"/>
      <c r="AP51" s="108"/>
      <c r="AQ51" s="108"/>
      <c r="AR51" s="108"/>
      <c r="AS51" s="108"/>
      <c r="AT51" s="108"/>
      <c r="AU51" s="108"/>
      <c r="AV51" s="109"/>
      <c r="AW51" s="109"/>
      <c r="AX51" s="109"/>
      <c r="AY51" s="108"/>
      <c r="AZ51" s="107"/>
      <c r="BA51" s="107"/>
      <c r="BB51" s="107"/>
      <c r="BC51" s="108"/>
      <c r="BD51" s="108"/>
    </row>
    <row r="52" spans="1:56" x14ac:dyDescent="0.2">
      <c r="A52" s="107"/>
      <c r="B52" s="107"/>
      <c r="C52" s="107"/>
      <c r="D52" s="107"/>
      <c r="E52" s="108"/>
      <c r="F52" s="107"/>
      <c r="G52" s="107"/>
      <c r="H52" s="107"/>
      <c r="I52" s="107"/>
      <c r="J52" s="107"/>
      <c r="K52" s="107"/>
      <c r="L52" s="109"/>
      <c r="M52" s="109"/>
      <c r="N52" s="109"/>
      <c r="O52" s="109"/>
      <c r="P52" s="109"/>
      <c r="Q52" s="109"/>
      <c r="R52" s="109"/>
      <c r="S52" s="109"/>
      <c r="T52" s="109"/>
      <c r="U52" s="109"/>
      <c r="V52" s="108"/>
      <c r="W52" s="108"/>
      <c r="X52" s="108"/>
      <c r="Y52" s="108"/>
      <c r="Z52" s="108"/>
      <c r="AA52" s="108"/>
      <c r="AB52" s="108"/>
      <c r="AC52" s="108"/>
      <c r="AD52" s="108"/>
      <c r="AE52" s="108"/>
      <c r="AF52" s="108"/>
      <c r="AG52" s="108"/>
      <c r="AH52" s="108"/>
      <c r="AI52" s="108"/>
      <c r="AJ52" s="108"/>
      <c r="AK52" s="108"/>
      <c r="AL52" s="108"/>
      <c r="AM52" s="108"/>
      <c r="AN52" s="108"/>
      <c r="AO52" s="108"/>
      <c r="AP52" s="108"/>
      <c r="AQ52" s="108"/>
      <c r="AR52" s="108"/>
      <c r="AS52" s="108"/>
      <c r="AT52" s="108"/>
      <c r="AU52" s="108"/>
      <c r="AV52" s="109"/>
      <c r="AW52" s="109"/>
      <c r="AX52" s="109"/>
      <c r="AY52" s="108"/>
      <c r="AZ52" s="107"/>
      <c r="BA52" s="107"/>
      <c r="BB52" s="107"/>
      <c r="BC52" s="108"/>
      <c r="BD52" s="108"/>
    </row>
    <row r="53" spans="1:56" x14ac:dyDescent="0.2">
      <c r="A53" s="107"/>
      <c r="B53" s="107"/>
      <c r="C53" s="107"/>
      <c r="D53" s="107"/>
      <c r="E53" s="108"/>
      <c r="F53" s="107"/>
      <c r="G53" s="107"/>
      <c r="H53" s="107"/>
      <c r="I53" s="107"/>
      <c r="J53" s="107"/>
      <c r="K53" s="107"/>
      <c r="L53" s="109"/>
      <c r="M53" s="109"/>
      <c r="N53" s="109"/>
      <c r="O53" s="109"/>
      <c r="P53" s="109"/>
      <c r="Q53" s="109"/>
      <c r="R53" s="109"/>
      <c r="S53" s="109"/>
      <c r="T53" s="109"/>
      <c r="U53" s="109"/>
      <c r="V53" s="108"/>
      <c r="W53" s="108"/>
      <c r="X53" s="108"/>
      <c r="Y53" s="108"/>
      <c r="Z53" s="108"/>
      <c r="AA53" s="108"/>
      <c r="AB53" s="108"/>
      <c r="AC53" s="108"/>
      <c r="AD53" s="108"/>
      <c r="AE53" s="108"/>
      <c r="AF53" s="108"/>
      <c r="AG53" s="108"/>
      <c r="AH53" s="108"/>
      <c r="AI53" s="108"/>
      <c r="AJ53" s="108"/>
      <c r="AK53" s="108"/>
      <c r="AL53" s="108"/>
      <c r="AM53" s="108"/>
      <c r="AN53" s="108"/>
      <c r="AO53" s="108"/>
      <c r="AP53" s="108"/>
      <c r="AQ53" s="108"/>
      <c r="AR53" s="108"/>
      <c r="AS53" s="108"/>
      <c r="AT53" s="108"/>
      <c r="AU53" s="108"/>
      <c r="AV53" s="109"/>
      <c r="AW53" s="109"/>
      <c r="AX53" s="109"/>
      <c r="AY53" s="108"/>
      <c r="AZ53" s="107"/>
      <c r="BA53" s="107"/>
      <c r="BB53" s="107"/>
      <c r="BC53" s="108"/>
      <c r="BD53" s="108"/>
    </row>
    <row r="54" spans="1:56" x14ac:dyDescent="0.2">
      <c r="A54" s="107"/>
      <c r="B54" s="107"/>
      <c r="C54" s="107"/>
      <c r="D54" s="107"/>
      <c r="E54" s="108"/>
      <c r="F54" s="107"/>
      <c r="G54" s="107"/>
      <c r="H54" s="107"/>
      <c r="I54" s="107"/>
      <c r="J54" s="107"/>
      <c r="K54" s="107"/>
      <c r="L54" s="109"/>
      <c r="M54" s="109"/>
      <c r="N54" s="109"/>
      <c r="O54" s="109"/>
      <c r="P54" s="109"/>
      <c r="Q54" s="109"/>
      <c r="R54" s="109"/>
      <c r="S54" s="109"/>
      <c r="T54" s="109"/>
      <c r="U54" s="109"/>
      <c r="V54" s="108"/>
      <c r="W54" s="108"/>
      <c r="X54" s="108"/>
      <c r="Y54" s="108"/>
      <c r="Z54" s="108"/>
      <c r="AA54" s="108"/>
      <c r="AB54" s="108"/>
      <c r="AC54" s="108"/>
      <c r="AD54" s="108"/>
      <c r="AE54" s="108"/>
      <c r="AF54" s="108"/>
      <c r="AG54" s="108"/>
      <c r="AH54" s="108"/>
      <c r="AI54" s="108"/>
      <c r="AJ54" s="108"/>
      <c r="AK54" s="108"/>
      <c r="AL54" s="108"/>
      <c r="AM54" s="108"/>
      <c r="AN54" s="108"/>
      <c r="AO54" s="108"/>
      <c r="AP54" s="108"/>
      <c r="AQ54" s="108"/>
      <c r="AR54" s="108"/>
      <c r="AS54" s="108"/>
      <c r="AT54" s="108"/>
      <c r="AU54" s="108"/>
      <c r="AV54" s="109"/>
      <c r="AW54" s="109"/>
      <c r="AX54" s="109"/>
      <c r="AY54" s="108"/>
      <c r="AZ54" s="107"/>
      <c r="BA54" s="107"/>
      <c r="BB54" s="107"/>
      <c r="BC54" s="108"/>
      <c r="BD54" s="108"/>
    </row>
    <row r="55" spans="1:56" x14ac:dyDescent="0.2">
      <c r="A55" s="107"/>
      <c r="B55" s="107"/>
      <c r="C55" s="107"/>
      <c r="D55" s="107"/>
      <c r="E55" s="108"/>
      <c r="F55" s="107"/>
      <c r="G55" s="107"/>
      <c r="H55" s="107"/>
      <c r="I55" s="107"/>
      <c r="J55" s="107"/>
      <c r="K55" s="107"/>
      <c r="L55" s="109"/>
      <c r="M55" s="109"/>
      <c r="N55" s="109"/>
      <c r="O55" s="109"/>
      <c r="P55" s="109"/>
      <c r="Q55" s="109"/>
      <c r="R55" s="109"/>
      <c r="S55" s="109"/>
      <c r="T55" s="109"/>
      <c r="U55" s="109"/>
      <c r="V55" s="108"/>
      <c r="W55" s="108"/>
      <c r="X55" s="108"/>
      <c r="Y55" s="108"/>
      <c r="Z55" s="108"/>
      <c r="AA55" s="108"/>
      <c r="AB55" s="108"/>
      <c r="AC55" s="108"/>
      <c r="AD55" s="108"/>
      <c r="AE55" s="108"/>
      <c r="AF55" s="108"/>
      <c r="AG55" s="108"/>
      <c r="AH55" s="108"/>
      <c r="AI55" s="108"/>
      <c r="AJ55" s="108"/>
      <c r="AK55" s="108"/>
      <c r="AL55" s="108"/>
      <c r="AM55" s="108"/>
      <c r="AN55" s="108"/>
      <c r="AO55" s="108"/>
      <c r="AP55" s="108"/>
      <c r="AQ55" s="108"/>
      <c r="AR55" s="108"/>
      <c r="AS55" s="108"/>
      <c r="AT55" s="108"/>
      <c r="AU55" s="108"/>
      <c r="AV55" s="109"/>
      <c r="AW55" s="109"/>
      <c r="AX55" s="109"/>
      <c r="AY55" s="108"/>
      <c r="AZ55" s="107"/>
      <c r="BA55" s="107"/>
      <c r="BB55" s="107"/>
      <c r="BC55" s="108"/>
      <c r="BD55" s="108"/>
    </row>
    <row r="56" spans="1:56" x14ac:dyDescent="0.2">
      <c r="A56" s="107"/>
      <c r="B56" s="107"/>
      <c r="C56" s="107"/>
      <c r="D56" s="107"/>
      <c r="E56" s="108"/>
      <c r="F56" s="107"/>
      <c r="G56" s="107"/>
      <c r="H56" s="107"/>
      <c r="I56" s="107"/>
      <c r="J56" s="107"/>
      <c r="K56" s="107"/>
      <c r="L56" s="109"/>
      <c r="M56" s="109"/>
      <c r="N56" s="109"/>
      <c r="O56" s="109"/>
      <c r="P56" s="109"/>
      <c r="Q56" s="109"/>
      <c r="R56" s="109"/>
      <c r="S56" s="109"/>
      <c r="T56" s="109"/>
      <c r="U56" s="109"/>
      <c r="V56" s="108"/>
      <c r="W56" s="108"/>
      <c r="X56" s="108"/>
      <c r="Y56" s="108"/>
      <c r="Z56" s="108"/>
      <c r="AA56" s="108"/>
      <c r="AB56" s="108"/>
      <c r="AC56" s="108"/>
      <c r="AD56" s="108"/>
      <c r="AE56" s="108"/>
      <c r="AF56" s="108"/>
      <c r="AG56" s="108"/>
      <c r="AH56" s="108"/>
      <c r="AI56" s="108"/>
      <c r="AJ56" s="108"/>
      <c r="AK56" s="108"/>
      <c r="AL56" s="108"/>
      <c r="AM56" s="108"/>
      <c r="AN56" s="108"/>
      <c r="AO56" s="108"/>
      <c r="AP56" s="108"/>
      <c r="AQ56" s="108"/>
      <c r="AR56" s="108"/>
      <c r="AS56" s="108"/>
      <c r="AT56" s="108"/>
      <c r="AU56" s="108"/>
      <c r="AV56" s="109"/>
      <c r="AW56" s="109"/>
      <c r="AX56" s="109"/>
      <c r="AY56" s="108"/>
      <c r="AZ56" s="107"/>
      <c r="BA56" s="107"/>
      <c r="BB56" s="107"/>
      <c r="BC56" s="108"/>
      <c r="BD56" s="108"/>
    </row>
    <row r="57" spans="1:56" x14ac:dyDescent="0.2">
      <c r="A57" s="107"/>
      <c r="B57" s="107"/>
      <c r="C57" s="107"/>
      <c r="D57" s="107"/>
      <c r="E57" s="108"/>
      <c r="F57" s="107"/>
      <c r="G57" s="107"/>
      <c r="H57" s="107"/>
      <c r="I57" s="107"/>
      <c r="J57" s="107"/>
      <c r="K57" s="107"/>
      <c r="L57" s="109"/>
      <c r="M57" s="109"/>
      <c r="N57" s="109"/>
      <c r="O57" s="109"/>
      <c r="P57" s="109"/>
      <c r="Q57" s="109"/>
      <c r="R57" s="109"/>
      <c r="S57" s="109"/>
      <c r="T57" s="109"/>
      <c r="U57" s="109"/>
      <c r="V57" s="108"/>
      <c r="W57" s="108"/>
      <c r="X57" s="108"/>
      <c r="Y57" s="108"/>
      <c r="Z57" s="108"/>
      <c r="AA57" s="108"/>
      <c r="AB57" s="108"/>
      <c r="AC57" s="108"/>
      <c r="AD57" s="108"/>
      <c r="AE57" s="108"/>
      <c r="AF57" s="108"/>
      <c r="AG57" s="108"/>
      <c r="AH57" s="108"/>
      <c r="AI57" s="108"/>
      <c r="AJ57" s="108"/>
      <c r="AK57" s="108"/>
      <c r="AL57" s="108"/>
      <c r="AM57" s="108"/>
      <c r="AN57" s="108"/>
      <c r="AO57" s="108"/>
      <c r="AP57" s="108"/>
      <c r="AQ57" s="108"/>
      <c r="AR57" s="108"/>
      <c r="AS57" s="108"/>
      <c r="AT57" s="108"/>
      <c r="AU57" s="108"/>
      <c r="AV57" s="109"/>
      <c r="AW57" s="109"/>
      <c r="AX57" s="109"/>
      <c r="AY57" s="108"/>
      <c r="AZ57" s="107"/>
      <c r="BA57" s="107"/>
      <c r="BB57" s="107"/>
      <c r="BC57" s="108"/>
      <c r="BD57" s="108"/>
    </row>
    <row r="58" spans="1:56" x14ac:dyDescent="0.2">
      <c r="A58" s="107"/>
      <c r="B58" s="107"/>
      <c r="C58" s="107"/>
      <c r="D58" s="107"/>
      <c r="E58" s="108"/>
      <c r="F58" s="107"/>
      <c r="G58" s="107"/>
      <c r="H58" s="107"/>
      <c r="I58" s="107"/>
      <c r="J58" s="107"/>
      <c r="K58" s="107"/>
      <c r="L58" s="109"/>
      <c r="M58" s="109"/>
      <c r="N58" s="109"/>
      <c r="O58" s="109"/>
      <c r="P58" s="109"/>
      <c r="Q58" s="109"/>
      <c r="R58" s="109"/>
      <c r="S58" s="109"/>
      <c r="T58" s="109"/>
      <c r="U58" s="109"/>
      <c r="V58" s="108"/>
      <c r="W58" s="108"/>
      <c r="X58" s="108"/>
      <c r="Y58" s="108"/>
      <c r="Z58" s="108"/>
      <c r="AA58" s="108"/>
      <c r="AB58" s="108"/>
      <c r="AC58" s="108"/>
      <c r="AD58" s="108"/>
      <c r="AE58" s="108"/>
      <c r="AF58" s="108"/>
      <c r="AG58" s="108"/>
      <c r="AH58" s="108"/>
      <c r="AI58" s="108"/>
      <c r="AJ58" s="108"/>
      <c r="AK58" s="108"/>
      <c r="AL58" s="108"/>
      <c r="AM58" s="108"/>
      <c r="AN58" s="108"/>
      <c r="AO58" s="108"/>
      <c r="AP58" s="108"/>
      <c r="AQ58" s="108"/>
      <c r="AR58" s="108"/>
      <c r="AS58" s="108"/>
      <c r="AT58" s="108"/>
      <c r="AU58" s="108"/>
      <c r="AV58" s="109"/>
      <c r="AW58" s="109"/>
      <c r="AX58" s="109"/>
      <c r="AY58" s="108"/>
      <c r="AZ58" s="107"/>
      <c r="BA58" s="107"/>
      <c r="BB58" s="107"/>
      <c r="BC58" s="108"/>
      <c r="BD58" s="108"/>
    </row>
    <row r="59" spans="1:56" x14ac:dyDescent="0.2">
      <c r="A59" s="107"/>
      <c r="B59" s="107"/>
      <c r="C59" s="107"/>
      <c r="D59" s="107"/>
      <c r="E59" s="108"/>
      <c r="F59" s="107"/>
      <c r="G59" s="107"/>
      <c r="H59" s="107"/>
      <c r="I59" s="107"/>
      <c r="J59" s="107"/>
      <c r="K59" s="107"/>
      <c r="L59" s="109"/>
      <c r="M59" s="109"/>
      <c r="N59" s="109"/>
      <c r="O59" s="109"/>
      <c r="P59" s="109"/>
      <c r="Q59" s="109"/>
      <c r="R59" s="109"/>
      <c r="S59" s="109"/>
      <c r="T59" s="109"/>
      <c r="U59" s="109"/>
      <c r="V59" s="108"/>
      <c r="W59" s="108"/>
      <c r="X59" s="108"/>
      <c r="Y59" s="108"/>
      <c r="Z59" s="108"/>
      <c r="AA59" s="108"/>
      <c r="AB59" s="108"/>
      <c r="AC59" s="108"/>
      <c r="AD59" s="108"/>
      <c r="AE59" s="108"/>
      <c r="AF59" s="108"/>
      <c r="AG59" s="108"/>
      <c r="AH59" s="108"/>
      <c r="AI59" s="108"/>
      <c r="AJ59" s="108"/>
      <c r="AK59" s="108"/>
      <c r="AL59" s="108"/>
      <c r="AM59" s="108"/>
      <c r="AN59" s="108"/>
      <c r="AO59" s="108"/>
      <c r="AP59" s="108"/>
      <c r="AQ59" s="108"/>
      <c r="AR59" s="108"/>
      <c r="AS59" s="108"/>
      <c r="AT59" s="108"/>
      <c r="AU59" s="108"/>
      <c r="AV59" s="109"/>
      <c r="AW59" s="109"/>
      <c r="AX59" s="109"/>
      <c r="AY59" s="108"/>
      <c r="AZ59" s="107"/>
      <c r="BA59" s="107"/>
      <c r="BB59" s="107"/>
      <c r="BC59" s="108"/>
      <c r="BD59" s="108"/>
    </row>
    <row r="60" spans="1:56" x14ac:dyDescent="0.2">
      <c r="A60" s="107"/>
      <c r="B60" s="107"/>
      <c r="C60" s="107"/>
      <c r="D60" s="107"/>
      <c r="E60" s="108"/>
      <c r="F60" s="107"/>
      <c r="G60" s="107"/>
      <c r="H60" s="107"/>
      <c r="I60" s="107"/>
      <c r="J60" s="107"/>
      <c r="K60" s="107"/>
      <c r="L60" s="109"/>
      <c r="M60" s="109"/>
      <c r="N60" s="109"/>
      <c r="O60" s="109"/>
      <c r="P60" s="109"/>
      <c r="Q60" s="109"/>
      <c r="R60" s="109"/>
      <c r="S60" s="109"/>
      <c r="T60" s="109"/>
      <c r="U60" s="109"/>
      <c r="V60" s="108"/>
      <c r="W60" s="108"/>
      <c r="X60" s="108"/>
      <c r="Y60" s="108"/>
      <c r="Z60" s="108"/>
      <c r="AA60" s="108"/>
      <c r="AB60" s="108"/>
      <c r="AC60" s="108"/>
      <c r="AD60" s="108"/>
      <c r="AE60" s="108"/>
      <c r="AF60" s="108"/>
      <c r="AG60" s="108"/>
      <c r="AH60" s="108"/>
      <c r="AI60" s="108"/>
      <c r="AJ60" s="108"/>
      <c r="AK60" s="108"/>
      <c r="AL60" s="108"/>
      <c r="AM60" s="108"/>
      <c r="AN60" s="108"/>
      <c r="AO60" s="108"/>
      <c r="AP60" s="108"/>
      <c r="AQ60" s="108"/>
      <c r="AR60" s="108"/>
      <c r="AS60" s="108"/>
      <c r="AT60" s="108"/>
      <c r="AU60" s="108"/>
      <c r="AV60" s="109"/>
      <c r="AW60" s="109"/>
      <c r="AX60" s="109"/>
      <c r="AY60" s="108"/>
      <c r="AZ60" s="107"/>
      <c r="BA60" s="107"/>
      <c r="BB60" s="107"/>
      <c r="BC60" s="108"/>
      <c r="BD60" s="108"/>
    </row>
    <row r="61" spans="1:56" x14ac:dyDescent="0.2">
      <c r="A61" s="107"/>
      <c r="B61" s="107"/>
      <c r="C61" s="107"/>
      <c r="D61" s="107"/>
      <c r="E61" s="108"/>
      <c r="F61" s="107"/>
      <c r="G61" s="107"/>
      <c r="H61" s="107"/>
      <c r="I61" s="107"/>
      <c r="J61" s="107"/>
      <c r="K61" s="107"/>
      <c r="L61" s="109"/>
      <c r="M61" s="109"/>
      <c r="N61" s="109"/>
      <c r="O61" s="109"/>
      <c r="P61" s="109"/>
      <c r="Q61" s="109"/>
      <c r="R61" s="109"/>
      <c r="S61" s="109"/>
      <c r="T61" s="109"/>
      <c r="U61" s="109"/>
      <c r="V61" s="108"/>
      <c r="W61" s="108"/>
      <c r="X61" s="108"/>
      <c r="Y61" s="108"/>
      <c r="Z61" s="108"/>
      <c r="AA61" s="108"/>
      <c r="AB61" s="108"/>
      <c r="AC61" s="108"/>
      <c r="AD61" s="108"/>
      <c r="AE61" s="108"/>
      <c r="AF61" s="108"/>
      <c r="AG61" s="108"/>
      <c r="AH61" s="108"/>
      <c r="AI61" s="108"/>
      <c r="AJ61" s="108"/>
      <c r="AK61" s="108"/>
      <c r="AL61" s="108"/>
      <c r="AM61" s="108"/>
      <c r="AN61" s="108"/>
      <c r="AO61" s="108"/>
      <c r="AP61" s="108"/>
      <c r="AQ61" s="108"/>
      <c r="AR61" s="108"/>
      <c r="AS61" s="108"/>
      <c r="AT61" s="108"/>
      <c r="AU61" s="108"/>
      <c r="AV61" s="109"/>
      <c r="AW61" s="109"/>
      <c r="AX61" s="109"/>
      <c r="AY61" s="108"/>
      <c r="AZ61" s="107"/>
      <c r="BA61" s="107"/>
      <c r="BB61" s="107"/>
      <c r="BC61" s="108"/>
      <c r="BD61" s="108"/>
    </row>
    <row r="62" spans="1:56" x14ac:dyDescent="0.2">
      <c r="A62" s="107"/>
      <c r="B62" s="107"/>
      <c r="C62" s="107"/>
      <c r="D62" s="107"/>
      <c r="E62" s="108"/>
      <c r="F62" s="107"/>
      <c r="G62" s="107"/>
      <c r="H62" s="107"/>
      <c r="I62" s="107"/>
      <c r="J62" s="107"/>
      <c r="K62" s="107"/>
      <c r="L62" s="109"/>
      <c r="M62" s="109"/>
      <c r="N62" s="109"/>
      <c r="O62" s="109"/>
      <c r="P62" s="109"/>
      <c r="Q62" s="109"/>
      <c r="R62" s="109"/>
      <c r="S62" s="109"/>
      <c r="T62" s="109"/>
      <c r="U62" s="109"/>
      <c r="V62" s="108"/>
      <c r="W62" s="108"/>
      <c r="X62" s="108"/>
      <c r="Y62" s="108"/>
      <c r="Z62" s="108"/>
      <c r="AA62" s="108"/>
      <c r="AB62" s="108"/>
      <c r="AC62" s="108"/>
      <c r="AD62" s="108"/>
      <c r="AE62" s="108"/>
      <c r="AF62" s="108"/>
      <c r="AG62" s="108"/>
      <c r="AH62" s="108"/>
      <c r="AI62" s="108"/>
      <c r="AJ62" s="108"/>
      <c r="AK62" s="108"/>
      <c r="AL62" s="108"/>
      <c r="AM62" s="108"/>
      <c r="AN62" s="108"/>
      <c r="AO62" s="108"/>
      <c r="AP62" s="108"/>
      <c r="AQ62" s="108"/>
      <c r="AR62" s="108"/>
      <c r="AS62" s="108"/>
      <c r="AT62" s="108"/>
      <c r="AU62" s="108"/>
      <c r="AV62" s="109"/>
      <c r="AW62" s="109"/>
      <c r="AX62" s="109"/>
      <c r="AY62" s="108"/>
      <c r="AZ62" s="107"/>
      <c r="BA62" s="107"/>
      <c r="BB62" s="107"/>
      <c r="BC62" s="108"/>
      <c r="BD62" s="108"/>
    </row>
    <row r="63" spans="1:56" x14ac:dyDescent="0.2">
      <c r="A63" s="107"/>
      <c r="B63" s="107"/>
      <c r="C63" s="107"/>
      <c r="D63" s="107"/>
      <c r="E63" s="108"/>
      <c r="F63" s="107"/>
      <c r="G63" s="107"/>
      <c r="H63" s="107"/>
      <c r="I63" s="107"/>
      <c r="J63" s="107"/>
      <c r="K63" s="107"/>
      <c r="L63" s="109"/>
      <c r="M63" s="109"/>
      <c r="N63" s="109"/>
      <c r="O63" s="109"/>
      <c r="P63" s="109"/>
      <c r="Q63" s="109"/>
      <c r="R63" s="109"/>
      <c r="S63" s="109"/>
      <c r="T63" s="109"/>
      <c r="U63" s="109"/>
      <c r="V63" s="108"/>
      <c r="W63" s="108"/>
      <c r="X63" s="108"/>
      <c r="Y63" s="108"/>
      <c r="Z63" s="108"/>
      <c r="AA63" s="108"/>
      <c r="AB63" s="108"/>
      <c r="AC63" s="108"/>
      <c r="AD63" s="108"/>
      <c r="AE63" s="108"/>
      <c r="AF63" s="108"/>
      <c r="AG63" s="108"/>
      <c r="AH63" s="108"/>
      <c r="AI63" s="108"/>
      <c r="AJ63" s="108"/>
      <c r="AK63" s="108"/>
      <c r="AL63" s="108"/>
      <c r="AM63" s="108"/>
      <c r="AN63" s="108"/>
      <c r="AO63" s="108"/>
      <c r="AP63" s="108"/>
      <c r="AQ63" s="108"/>
      <c r="AR63" s="108"/>
      <c r="AS63" s="108"/>
      <c r="AT63" s="108"/>
      <c r="AU63" s="108"/>
      <c r="AV63" s="109"/>
      <c r="AW63" s="109"/>
      <c r="AX63" s="109"/>
      <c r="AY63" s="108"/>
      <c r="AZ63" s="107"/>
      <c r="BA63" s="107"/>
      <c r="BB63" s="107"/>
      <c r="BC63" s="108"/>
      <c r="BD63" s="108"/>
    </row>
    <row r="64" spans="1:56" x14ac:dyDescent="0.2">
      <c r="A64" s="107"/>
      <c r="B64" s="107"/>
      <c r="C64" s="107"/>
      <c r="D64" s="107"/>
      <c r="E64" s="108"/>
      <c r="F64" s="107"/>
      <c r="G64" s="107"/>
      <c r="H64" s="107"/>
      <c r="I64" s="107"/>
      <c r="J64" s="107"/>
      <c r="K64" s="107"/>
      <c r="L64" s="109"/>
      <c r="M64" s="109"/>
      <c r="N64" s="109"/>
      <c r="O64" s="109"/>
      <c r="P64" s="109"/>
      <c r="Q64" s="109"/>
      <c r="R64" s="109"/>
      <c r="S64" s="109"/>
      <c r="T64" s="109"/>
      <c r="U64" s="109"/>
      <c r="V64" s="108"/>
      <c r="W64" s="108"/>
      <c r="X64" s="108"/>
      <c r="Y64" s="108"/>
      <c r="Z64" s="108"/>
      <c r="AA64" s="108"/>
      <c r="AB64" s="108"/>
      <c r="AC64" s="108"/>
      <c r="AD64" s="108"/>
      <c r="AE64" s="108"/>
      <c r="AF64" s="108"/>
      <c r="AG64" s="108"/>
      <c r="AH64" s="108"/>
      <c r="AI64" s="108"/>
      <c r="AJ64" s="108"/>
      <c r="AK64" s="108"/>
      <c r="AL64" s="108"/>
      <c r="AM64" s="108"/>
      <c r="AN64" s="108"/>
      <c r="AO64" s="108"/>
      <c r="AP64" s="108"/>
      <c r="AQ64" s="108"/>
      <c r="AR64" s="108"/>
      <c r="AS64" s="108"/>
      <c r="AT64" s="108"/>
      <c r="AU64" s="108"/>
      <c r="AV64" s="109"/>
      <c r="AW64" s="109"/>
      <c r="AX64" s="109"/>
      <c r="AY64" s="108"/>
      <c r="AZ64" s="107"/>
      <c r="BA64" s="107"/>
      <c r="BB64" s="107"/>
      <c r="BC64" s="108"/>
      <c r="BD64" s="108"/>
    </row>
    <row r="65" spans="1:56" x14ac:dyDescent="0.2">
      <c r="A65" s="107"/>
      <c r="B65" s="107"/>
      <c r="C65" s="107"/>
      <c r="D65" s="107"/>
      <c r="E65" s="108"/>
      <c r="F65" s="107"/>
      <c r="G65" s="107"/>
      <c r="H65" s="107"/>
      <c r="I65" s="107"/>
      <c r="J65" s="107"/>
      <c r="K65" s="107"/>
      <c r="L65" s="109"/>
      <c r="M65" s="109"/>
      <c r="N65" s="109"/>
      <c r="O65" s="109"/>
      <c r="P65" s="109"/>
      <c r="Q65" s="109"/>
      <c r="R65" s="109"/>
      <c r="S65" s="109"/>
      <c r="T65" s="109"/>
      <c r="U65" s="109"/>
      <c r="V65" s="108"/>
      <c r="W65" s="108"/>
      <c r="X65" s="108"/>
      <c r="Y65" s="108"/>
      <c r="Z65" s="108"/>
      <c r="AA65" s="108"/>
      <c r="AB65" s="108"/>
      <c r="AC65" s="108"/>
      <c r="AD65" s="108"/>
      <c r="AE65" s="108"/>
      <c r="AF65" s="108"/>
      <c r="AG65" s="108"/>
      <c r="AH65" s="108"/>
      <c r="AI65" s="108"/>
      <c r="AJ65" s="108"/>
      <c r="AK65" s="108"/>
      <c r="AL65" s="108"/>
      <c r="AM65" s="108"/>
      <c r="AN65" s="108"/>
      <c r="AO65" s="108"/>
      <c r="AP65" s="108"/>
      <c r="AQ65" s="108"/>
      <c r="AR65" s="108"/>
      <c r="AS65" s="108"/>
      <c r="AT65" s="108"/>
      <c r="AU65" s="108"/>
      <c r="AV65" s="109"/>
      <c r="AW65" s="109"/>
      <c r="AX65" s="109"/>
      <c r="AY65" s="108"/>
      <c r="AZ65" s="107"/>
      <c r="BA65" s="107"/>
      <c r="BB65" s="107"/>
      <c r="BC65" s="108"/>
      <c r="BD65" s="108"/>
    </row>
    <row r="66" spans="1:56" x14ac:dyDescent="0.2">
      <c r="A66" s="107"/>
      <c r="B66" s="107"/>
      <c r="C66" s="107"/>
      <c r="D66" s="107"/>
      <c r="E66" s="108"/>
      <c r="F66" s="107"/>
      <c r="G66" s="107"/>
      <c r="H66" s="107"/>
      <c r="I66" s="107"/>
      <c r="J66" s="107"/>
      <c r="K66" s="107"/>
      <c r="L66" s="109"/>
      <c r="M66" s="109"/>
      <c r="N66" s="109"/>
      <c r="O66" s="109"/>
      <c r="P66" s="109"/>
      <c r="Q66" s="109"/>
      <c r="R66" s="109"/>
      <c r="S66" s="109"/>
      <c r="T66" s="109"/>
      <c r="U66" s="109"/>
      <c r="V66" s="108"/>
      <c r="W66" s="108"/>
      <c r="X66" s="108"/>
      <c r="Y66" s="108"/>
      <c r="Z66" s="108"/>
      <c r="AA66" s="108"/>
      <c r="AB66" s="108"/>
      <c r="AC66" s="108"/>
      <c r="AD66" s="108"/>
      <c r="AE66" s="108"/>
      <c r="AF66" s="108"/>
      <c r="AG66" s="108"/>
      <c r="AH66" s="108"/>
      <c r="AI66" s="108"/>
      <c r="AJ66" s="108"/>
      <c r="AK66" s="108"/>
      <c r="AL66" s="108"/>
      <c r="AM66" s="108"/>
      <c r="AN66" s="108"/>
      <c r="AO66" s="108"/>
      <c r="AP66" s="108"/>
      <c r="AQ66" s="108"/>
      <c r="AR66" s="108"/>
      <c r="AS66" s="108"/>
      <c r="AT66" s="108"/>
      <c r="AU66" s="108"/>
      <c r="AV66" s="109"/>
      <c r="AW66" s="109"/>
      <c r="AX66" s="109"/>
      <c r="AY66" s="108"/>
      <c r="AZ66" s="107"/>
      <c r="BA66" s="107"/>
      <c r="BB66" s="107"/>
      <c r="BC66" s="108"/>
      <c r="BD66" s="108"/>
    </row>
    <row r="67" spans="1:56" x14ac:dyDescent="0.2">
      <c r="A67" s="107"/>
      <c r="B67" s="107"/>
      <c r="C67" s="107"/>
      <c r="D67" s="107"/>
      <c r="E67" s="108"/>
      <c r="F67" s="107"/>
      <c r="G67" s="107"/>
      <c r="H67" s="107"/>
      <c r="I67" s="107"/>
      <c r="J67" s="107"/>
      <c r="K67" s="107"/>
      <c r="L67" s="109"/>
      <c r="M67" s="109"/>
      <c r="N67" s="109"/>
      <c r="O67" s="109"/>
      <c r="P67" s="109"/>
      <c r="Q67" s="109"/>
      <c r="R67" s="109"/>
      <c r="S67" s="109"/>
      <c r="T67" s="109"/>
      <c r="U67" s="109"/>
      <c r="V67" s="108"/>
      <c r="W67" s="108"/>
      <c r="X67" s="108"/>
      <c r="Y67" s="108"/>
      <c r="Z67" s="108"/>
      <c r="AA67" s="108"/>
      <c r="AB67" s="108"/>
      <c r="AC67" s="108"/>
      <c r="AD67" s="108"/>
      <c r="AE67" s="108"/>
      <c r="AF67" s="108"/>
      <c r="AG67" s="108"/>
      <c r="AH67" s="108"/>
      <c r="AI67" s="108"/>
      <c r="AJ67" s="108"/>
      <c r="AK67" s="108"/>
      <c r="AL67" s="108"/>
      <c r="AM67" s="108"/>
      <c r="AN67" s="108"/>
      <c r="AO67" s="108"/>
      <c r="AP67" s="108"/>
      <c r="AQ67" s="108"/>
      <c r="AR67" s="108"/>
      <c r="AS67" s="108"/>
      <c r="AT67" s="108"/>
      <c r="AU67" s="108"/>
      <c r="AV67" s="109"/>
      <c r="AW67" s="109"/>
      <c r="AX67" s="109"/>
      <c r="AY67" s="108"/>
      <c r="AZ67" s="107"/>
      <c r="BA67" s="107"/>
      <c r="BB67" s="107"/>
      <c r="BC67" s="108"/>
      <c r="BD67" s="108"/>
    </row>
    <row r="68" spans="1:56" x14ac:dyDescent="0.2">
      <c r="A68" s="107"/>
      <c r="B68" s="107"/>
      <c r="C68" s="107"/>
      <c r="D68" s="107"/>
      <c r="E68" s="108"/>
      <c r="F68" s="107"/>
      <c r="G68" s="107"/>
      <c r="H68" s="107"/>
      <c r="I68" s="107"/>
      <c r="J68" s="107"/>
      <c r="K68" s="107"/>
      <c r="L68" s="109"/>
      <c r="M68" s="109"/>
      <c r="N68" s="109"/>
      <c r="O68" s="109"/>
      <c r="P68" s="109"/>
      <c r="Q68" s="109"/>
      <c r="R68" s="109"/>
      <c r="S68" s="109"/>
      <c r="T68" s="109"/>
      <c r="U68" s="109"/>
      <c r="V68" s="108"/>
      <c r="W68" s="108"/>
      <c r="X68" s="108"/>
      <c r="Y68" s="108"/>
      <c r="Z68" s="108"/>
      <c r="AA68" s="108"/>
      <c r="AB68" s="108"/>
      <c r="AC68" s="108"/>
      <c r="AD68" s="108"/>
      <c r="AE68" s="108"/>
      <c r="AF68" s="108"/>
      <c r="AG68" s="108"/>
      <c r="AH68" s="108"/>
      <c r="AI68" s="108"/>
      <c r="AJ68" s="108"/>
      <c r="AK68" s="108"/>
      <c r="AL68" s="108"/>
      <c r="AM68" s="108"/>
      <c r="AN68" s="108"/>
      <c r="AO68" s="108"/>
      <c r="AP68" s="108"/>
      <c r="AQ68" s="108"/>
      <c r="AR68" s="108"/>
      <c r="AS68" s="108"/>
      <c r="AT68" s="108"/>
      <c r="AU68" s="108"/>
      <c r="AV68" s="109"/>
      <c r="AW68" s="109"/>
      <c r="AX68" s="109"/>
      <c r="AY68" s="108"/>
      <c r="AZ68" s="107"/>
      <c r="BA68" s="107"/>
      <c r="BB68" s="107"/>
      <c r="BC68" s="108"/>
      <c r="BD68" s="108"/>
    </row>
    <row r="69" spans="1:56" x14ac:dyDescent="0.2">
      <c r="A69" s="107"/>
      <c r="B69" s="107"/>
      <c r="C69" s="107"/>
      <c r="D69" s="107"/>
      <c r="E69" s="108"/>
      <c r="F69" s="107"/>
      <c r="G69" s="107"/>
      <c r="H69" s="107"/>
      <c r="I69" s="107"/>
      <c r="J69" s="107"/>
      <c r="K69" s="107"/>
      <c r="L69" s="109"/>
      <c r="M69" s="109"/>
      <c r="N69" s="109"/>
      <c r="O69" s="109"/>
      <c r="P69" s="109"/>
      <c r="Q69" s="109"/>
      <c r="R69" s="109"/>
      <c r="S69" s="109"/>
      <c r="T69" s="109"/>
      <c r="U69" s="109"/>
      <c r="V69" s="108"/>
      <c r="W69" s="108"/>
      <c r="X69" s="108"/>
      <c r="Y69" s="108"/>
      <c r="Z69" s="108"/>
      <c r="AA69" s="108"/>
      <c r="AB69" s="108"/>
      <c r="AC69" s="108"/>
      <c r="AD69" s="108"/>
      <c r="AE69" s="108"/>
      <c r="AF69" s="108"/>
      <c r="AG69" s="108"/>
      <c r="AH69" s="108"/>
      <c r="AI69" s="108"/>
      <c r="AJ69" s="108"/>
      <c r="AK69" s="108"/>
      <c r="AL69" s="108"/>
      <c r="AM69" s="108"/>
      <c r="AN69" s="108"/>
      <c r="AO69" s="108"/>
      <c r="AP69" s="108"/>
      <c r="AQ69" s="108"/>
      <c r="AR69" s="108"/>
      <c r="AS69" s="108"/>
      <c r="AT69" s="108"/>
      <c r="AU69" s="108"/>
      <c r="AV69" s="109"/>
      <c r="AW69" s="109"/>
      <c r="AX69" s="109"/>
      <c r="AY69" s="108"/>
      <c r="AZ69" s="107"/>
      <c r="BA69" s="107"/>
      <c r="BB69" s="107"/>
      <c r="BC69" s="108"/>
      <c r="BD69" s="108"/>
    </row>
    <row r="70" spans="1:56" x14ac:dyDescent="0.2">
      <c r="A70" s="107"/>
      <c r="B70" s="107"/>
      <c r="C70" s="107"/>
      <c r="D70" s="107"/>
      <c r="E70" s="108"/>
      <c r="F70" s="107"/>
      <c r="G70" s="107"/>
      <c r="H70" s="107"/>
      <c r="I70" s="107"/>
      <c r="J70" s="107"/>
      <c r="K70" s="107"/>
      <c r="L70" s="109"/>
      <c r="M70" s="109"/>
      <c r="N70" s="109"/>
      <c r="O70" s="109"/>
      <c r="P70" s="109"/>
      <c r="Q70" s="109"/>
      <c r="R70" s="109"/>
      <c r="S70" s="109"/>
      <c r="T70" s="109"/>
      <c r="U70" s="109"/>
      <c r="V70" s="108"/>
      <c r="W70" s="108"/>
      <c r="X70" s="108"/>
      <c r="Y70" s="108"/>
      <c r="Z70" s="108"/>
      <c r="AA70" s="108"/>
      <c r="AB70" s="108"/>
      <c r="AC70" s="108"/>
      <c r="AD70" s="108"/>
      <c r="AE70" s="108"/>
      <c r="AF70" s="108"/>
      <c r="AG70" s="108"/>
      <c r="AH70" s="108"/>
      <c r="AI70" s="108"/>
      <c r="AJ70" s="108"/>
      <c r="AK70" s="108"/>
      <c r="AL70" s="108"/>
      <c r="AM70" s="108"/>
      <c r="AN70" s="108"/>
      <c r="AO70" s="108"/>
      <c r="AP70" s="108"/>
      <c r="AQ70" s="108"/>
      <c r="AR70" s="108"/>
      <c r="AS70" s="108"/>
      <c r="AT70" s="108"/>
      <c r="AU70" s="108"/>
      <c r="AV70" s="109"/>
      <c r="AW70" s="109"/>
      <c r="AX70" s="109"/>
      <c r="AY70" s="108"/>
      <c r="AZ70" s="107"/>
      <c r="BA70" s="107"/>
      <c r="BB70" s="107"/>
      <c r="BC70" s="108"/>
      <c r="BD70" s="108"/>
    </row>
    <row r="71" spans="1:56" x14ac:dyDescent="0.2">
      <c r="A71" s="107"/>
      <c r="B71" s="107"/>
      <c r="C71" s="107"/>
      <c r="D71" s="107"/>
      <c r="E71" s="108"/>
      <c r="F71" s="107"/>
      <c r="G71" s="107"/>
      <c r="H71" s="107"/>
      <c r="I71" s="107"/>
      <c r="J71" s="107"/>
      <c r="K71" s="107"/>
      <c r="L71" s="109"/>
      <c r="M71" s="109"/>
      <c r="N71" s="109"/>
      <c r="O71" s="109"/>
      <c r="P71" s="109"/>
      <c r="Q71" s="109"/>
      <c r="R71" s="109"/>
      <c r="S71" s="109"/>
      <c r="T71" s="109"/>
      <c r="U71" s="109"/>
      <c r="V71" s="108"/>
      <c r="W71" s="108"/>
      <c r="X71" s="108"/>
      <c r="Y71" s="108"/>
      <c r="Z71" s="108"/>
      <c r="AA71" s="108"/>
      <c r="AB71" s="108"/>
      <c r="AC71" s="108"/>
      <c r="AD71" s="108"/>
      <c r="AE71" s="108"/>
      <c r="AF71" s="108"/>
      <c r="AG71" s="108"/>
      <c r="AH71" s="108"/>
      <c r="AI71" s="108"/>
      <c r="AJ71" s="108"/>
      <c r="AK71" s="108"/>
      <c r="AL71" s="108"/>
      <c r="AM71" s="108"/>
      <c r="AN71" s="108"/>
      <c r="AO71" s="108"/>
      <c r="AP71" s="108"/>
      <c r="AQ71" s="108"/>
      <c r="AR71" s="108"/>
      <c r="AS71" s="108"/>
      <c r="AT71" s="108"/>
      <c r="AU71" s="108"/>
      <c r="AV71" s="109"/>
      <c r="AW71" s="109"/>
      <c r="AX71" s="109"/>
      <c r="AY71" s="108"/>
      <c r="AZ71" s="107"/>
      <c r="BA71" s="107"/>
      <c r="BB71" s="107"/>
      <c r="BC71" s="108"/>
      <c r="BD71" s="108"/>
    </row>
    <row r="72" spans="1:56" x14ac:dyDescent="0.2">
      <c r="A72" s="107"/>
      <c r="B72" s="107"/>
      <c r="C72" s="107"/>
      <c r="D72" s="107"/>
      <c r="E72" s="108"/>
      <c r="F72" s="107"/>
      <c r="G72" s="107"/>
      <c r="H72" s="107"/>
      <c r="I72" s="107"/>
      <c r="J72" s="107"/>
      <c r="K72" s="107"/>
      <c r="L72" s="109"/>
      <c r="M72" s="109"/>
      <c r="N72" s="109"/>
      <c r="O72" s="109"/>
      <c r="P72" s="109"/>
      <c r="Q72" s="109"/>
      <c r="R72" s="109"/>
      <c r="S72" s="109"/>
      <c r="T72" s="109"/>
      <c r="U72" s="109"/>
      <c r="V72" s="108"/>
      <c r="W72" s="108"/>
      <c r="X72" s="108"/>
      <c r="Y72" s="108"/>
      <c r="Z72" s="108"/>
      <c r="AA72" s="108"/>
      <c r="AB72" s="108"/>
      <c r="AC72" s="108"/>
      <c r="AD72" s="108"/>
      <c r="AE72" s="108"/>
      <c r="AF72" s="108"/>
      <c r="AG72" s="108"/>
      <c r="AH72" s="108"/>
      <c r="AI72" s="108"/>
      <c r="AJ72" s="108"/>
      <c r="AK72" s="108"/>
      <c r="AL72" s="108"/>
      <c r="AM72" s="108"/>
      <c r="AN72" s="108"/>
      <c r="AO72" s="108"/>
      <c r="AP72" s="108"/>
      <c r="AQ72" s="108"/>
      <c r="AR72" s="108"/>
      <c r="AS72" s="108"/>
      <c r="AT72" s="108"/>
      <c r="AU72" s="108"/>
      <c r="AV72" s="109"/>
      <c r="AW72" s="109"/>
      <c r="AX72" s="109"/>
      <c r="AY72" s="108"/>
      <c r="AZ72" s="107"/>
      <c r="BA72" s="107"/>
      <c r="BB72" s="107"/>
      <c r="BC72" s="108"/>
      <c r="BD72" s="108"/>
    </row>
    <row r="73" spans="1:56" x14ac:dyDescent="0.2">
      <c r="A73" s="107"/>
      <c r="B73" s="107"/>
      <c r="C73" s="107"/>
      <c r="D73" s="107"/>
      <c r="E73" s="108"/>
      <c r="F73" s="107"/>
      <c r="G73" s="107"/>
      <c r="H73" s="107"/>
      <c r="I73" s="107"/>
      <c r="J73" s="107"/>
      <c r="K73" s="107"/>
      <c r="L73" s="109"/>
      <c r="M73" s="109"/>
      <c r="N73" s="109"/>
      <c r="O73" s="109"/>
      <c r="P73" s="109"/>
      <c r="Q73" s="109"/>
      <c r="R73" s="109"/>
      <c r="S73" s="109"/>
      <c r="T73" s="109"/>
      <c r="U73" s="109"/>
      <c r="V73" s="108"/>
      <c r="W73" s="108"/>
      <c r="X73" s="108"/>
      <c r="Y73" s="108"/>
      <c r="Z73" s="108"/>
      <c r="AA73" s="108"/>
      <c r="AB73" s="108"/>
      <c r="AC73" s="108"/>
      <c r="AD73" s="108"/>
      <c r="AE73" s="108"/>
      <c r="AF73" s="108"/>
      <c r="AG73" s="108"/>
      <c r="AH73" s="108"/>
      <c r="AI73" s="108"/>
      <c r="AJ73" s="108"/>
      <c r="AK73" s="108"/>
      <c r="AL73" s="108"/>
      <c r="AM73" s="108"/>
      <c r="AN73" s="108"/>
      <c r="AO73" s="108"/>
      <c r="AP73" s="108"/>
      <c r="AQ73" s="108"/>
      <c r="AR73" s="108"/>
      <c r="AS73" s="108"/>
      <c r="AT73" s="108"/>
      <c r="AU73" s="108"/>
      <c r="AV73" s="109"/>
      <c r="AW73" s="109"/>
      <c r="AX73" s="109"/>
      <c r="AY73" s="108"/>
      <c r="AZ73" s="107"/>
      <c r="BA73" s="107"/>
      <c r="BB73" s="107"/>
      <c r="BC73" s="108"/>
      <c r="BD73" s="108"/>
    </row>
    <row r="74" spans="1:56" x14ac:dyDescent="0.2">
      <c r="A74" s="107"/>
      <c r="B74" s="107"/>
      <c r="C74" s="107"/>
      <c r="D74" s="107"/>
      <c r="E74" s="108"/>
      <c r="F74" s="107"/>
      <c r="G74" s="107"/>
      <c r="H74" s="107"/>
      <c r="I74" s="107"/>
      <c r="J74" s="107"/>
      <c r="K74" s="107"/>
      <c r="L74" s="109"/>
      <c r="M74" s="109"/>
      <c r="N74" s="109"/>
      <c r="O74" s="109"/>
      <c r="P74" s="109"/>
      <c r="Q74" s="109"/>
      <c r="R74" s="109"/>
      <c r="S74" s="109"/>
      <c r="T74" s="109"/>
      <c r="U74" s="109"/>
      <c r="V74" s="108"/>
      <c r="W74" s="108"/>
      <c r="X74" s="108"/>
      <c r="Y74" s="108"/>
      <c r="Z74" s="108"/>
      <c r="AA74" s="108"/>
      <c r="AB74" s="108"/>
      <c r="AC74" s="108"/>
      <c r="AD74" s="108"/>
      <c r="AE74" s="108"/>
      <c r="AF74" s="108"/>
      <c r="AG74" s="108"/>
      <c r="AH74" s="108"/>
      <c r="AI74" s="108"/>
      <c r="AJ74" s="108"/>
      <c r="AK74" s="108"/>
      <c r="AL74" s="108"/>
      <c r="AM74" s="108"/>
      <c r="AN74" s="108"/>
      <c r="AO74" s="108"/>
      <c r="AP74" s="108"/>
      <c r="AQ74" s="108"/>
      <c r="AR74" s="108"/>
      <c r="AS74" s="108"/>
      <c r="AT74" s="108"/>
      <c r="AU74" s="108"/>
      <c r="AV74" s="109"/>
      <c r="AW74" s="109"/>
      <c r="AX74" s="109"/>
      <c r="AY74" s="108"/>
      <c r="AZ74" s="107"/>
      <c r="BA74" s="107"/>
      <c r="BB74" s="107"/>
      <c r="BC74" s="108"/>
      <c r="BD74" s="108"/>
    </row>
    <row r="75" spans="1:56" x14ac:dyDescent="0.2">
      <c r="A75" s="107"/>
      <c r="B75" s="107"/>
      <c r="C75" s="107"/>
      <c r="D75" s="107"/>
      <c r="E75" s="108"/>
      <c r="F75" s="107"/>
      <c r="G75" s="107"/>
      <c r="H75" s="107"/>
      <c r="I75" s="107"/>
      <c r="J75" s="107"/>
      <c r="K75" s="107"/>
      <c r="L75" s="109"/>
      <c r="M75" s="109"/>
      <c r="N75" s="109"/>
      <c r="O75" s="109"/>
      <c r="P75" s="109"/>
      <c r="Q75" s="109"/>
      <c r="R75" s="109"/>
      <c r="S75" s="109"/>
      <c r="T75" s="109"/>
      <c r="U75" s="109"/>
      <c r="V75" s="108"/>
      <c r="W75" s="108"/>
      <c r="X75" s="108"/>
      <c r="Y75" s="108"/>
      <c r="Z75" s="108"/>
      <c r="AA75" s="108"/>
      <c r="AB75" s="108"/>
      <c r="AC75" s="108"/>
      <c r="AD75" s="108"/>
      <c r="AE75" s="108"/>
      <c r="AF75" s="108"/>
      <c r="AG75" s="108"/>
      <c r="AH75" s="108"/>
      <c r="AI75" s="108"/>
      <c r="AJ75" s="108"/>
      <c r="AK75" s="108"/>
      <c r="AL75" s="108"/>
      <c r="AM75" s="108"/>
      <c r="AN75" s="108"/>
      <c r="AO75" s="108"/>
      <c r="AP75" s="108"/>
      <c r="AQ75" s="108"/>
      <c r="AR75" s="108"/>
      <c r="AS75" s="108"/>
      <c r="AT75" s="108"/>
      <c r="AU75" s="108"/>
      <c r="AV75" s="109"/>
      <c r="AW75" s="109"/>
      <c r="AX75" s="109"/>
      <c r="AY75" s="108"/>
      <c r="AZ75" s="107"/>
      <c r="BA75" s="107"/>
      <c r="BB75" s="107"/>
      <c r="BC75" s="108"/>
      <c r="BD75" s="108"/>
    </row>
    <row r="76" spans="1:56" x14ac:dyDescent="0.2">
      <c r="A76" s="107"/>
      <c r="B76" s="107"/>
      <c r="C76" s="107"/>
      <c r="D76" s="107"/>
      <c r="E76" s="108"/>
      <c r="F76" s="107"/>
      <c r="G76" s="107"/>
      <c r="H76" s="107"/>
      <c r="I76" s="107"/>
      <c r="J76" s="107"/>
      <c r="K76" s="107"/>
      <c r="L76" s="109"/>
      <c r="M76" s="109"/>
      <c r="N76" s="109"/>
      <c r="O76" s="109"/>
      <c r="P76" s="109"/>
      <c r="Q76" s="109"/>
      <c r="R76" s="109"/>
      <c r="S76" s="109"/>
      <c r="T76" s="109"/>
      <c r="U76" s="109"/>
      <c r="V76" s="108"/>
      <c r="W76" s="108"/>
      <c r="X76" s="108"/>
      <c r="Y76" s="108"/>
      <c r="Z76" s="108"/>
      <c r="AA76" s="108"/>
      <c r="AB76" s="108"/>
      <c r="AC76" s="108"/>
      <c r="AD76" s="108"/>
      <c r="AE76" s="108"/>
      <c r="AF76" s="108"/>
      <c r="AG76" s="108"/>
      <c r="AH76" s="108"/>
      <c r="AI76" s="108"/>
      <c r="AJ76" s="108"/>
      <c r="AK76" s="108"/>
      <c r="AL76" s="108"/>
      <c r="AM76" s="108"/>
      <c r="AN76" s="108"/>
      <c r="AO76" s="108"/>
      <c r="AP76" s="108"/>
      <c r="AQ76" s="108"/>
      <c r="AR76" s="108"/>
      <c r="AS76" s="108"/>
      <c r="AT76" s="108"/>
      <c r="AU76" s="108"/>
      <c r="AV76" s="109"/>
      <c r="AW76" s="109"/>
      <c r="AX76" s="109"/>
      <c r="AY76" s="108"/>
      <c r="AZ76" s="107"/>
      <c r="BA76" s="107"/>
      <c r="BB76" s="107"/>
      <c r="BC76" s="108"/>
      <c r="BD76" s="108"/>
    </row>
    <row r="77" spans="1:56" x14ac:dyDescent="0.2">
      <c r="A77" s="107"/>
      <c r="B77" s="107"/>
      <c r="C77" s="107"/>
      <c r="D77" s="107"/>
      <c r="E77" s="108"/>
      <c r="F77" s="107"/>
      <c r="G77" s="107"/>
      <c r="H77" s="107"/>
      <c r="I77" s="107"/>
      <c r="J77" s="107"/>
      <c r="K77" s="107"/>
      <c r="L77" s="109"/>
      <c r="M77" s="109"/>
      <c r="N77" s="109"/>
      <c r="O77" s="109"/>
      <c r="P77" s="109"/>
      <c r="Q77" s="109"/>
      <c r="R77" s="109"/>
      <c r="S77" s="109"/>
      <c r="T77" s="109"/>
      <c r="U77" s="109"/>
      <c r="V77" s="108"/>
      <c r="W77" s="108"/>
      <c r="X77" s="108"/>
      <c r="Y77" s="108"/>
      <c r="Z77" s="108"/>
      <c r="AA77" s="108"/>
      <c r="AB77" s="108"/>
      <c r="AC77" s="108"/>
      <c r="AD77" s="108"/>
      <c r="AE77" s="108"/>
      <c r="AF77" s="108"/>
      <c r="AG77" s="108"/>
      <c r="AH77" s="108"/>
      <c r="AI77" s="108"/>
      <c r="AJ77" s="108"/>
      <c r="AK77" s="108"/>
      <c r="AL77" s="108"/>
      <c r="AM77" s="108"/>
      <c r="AN77" s="108"/>
      <c r="AO77" s="108"/>
      <c r="AP77" s="108"/>
      <c r="AQ77" s="108"/>
      <c r="AR77" s="108"/>
      <c r="AS77" s="108"/>
      <c r="AT77" s="108"/>
      <c r="AU77" s="108"/>
      <c r="AV77" s="109"/>
      <c r="AW77" s="109"/>
      <c r="AX77" s="109"/>
      <c r="AY77" s="108"/>
      <c r="AZ77" s="107"/>
      <c r="BA77" s="107"/>
      <c r="BB77" s="107"/>
      <c r="BC77" s="108"/>
      <c r="BD77" s="108"/>
    </row>
    <row r="78" spans="1:56" x14ac:dyDescent="0.2">
      <c r="A78" s="107"/>
      <c r="B78" s="107"/>
      <c r="C78" s="107"/>
      <c r="D78" s="107"/>
      <c r="E78" s="108"/>
      <c r="F78" s="107"/>
      <c r="G78" s="107"/>
      <c r="H78" s="107"/>
      <c r="I78" s="107"/>
      <c r="J78" s="107"/>
      <c r="K78" s="107"/>
      <c r="L78" s="109"/>
      <c r="M78" s="109"/>
      <c r="N78" s="109"/>
      <c r="O78" s="109"/>
      <c r="P78" s="109"/>
      <c r="Q78" s="109"/>
      <c r="R78" s="109"/>
      <c r="S78" s="109"/>
      <c r="T78" s="109"/>
      <c r="U78" s="109"/>
      <c r="V78" s="108"/>
      <c r="W78" s="108"/>
      <c r="X78" s="108"/>
      <c r="Y78" s="108"/>
      <c r="Z78" s="108"/>
      <c r="AA78" s="108"/>
      <c r="AB78" s="108"/>
      <c r="AC78" s="108"/>
      <c r="AD78" s="108"/>
      <c r="AE78" s="108"/>
      <c r="AF78" s="108"/>
      <c r="AG78" s="108"/>
      <c r="AH78" s="108"/>
      <c r="AI78" s="108"/>
      <c r="AJ78" s="108"/>
      <c r="AK78" s="108"/>
      <c r="AL78" s="108"/>
      <c r="AM78" s="108"/>
      <c r="AN78" s="108"/>
      <c r="AO78" s="108"/>
      <c r="AP78" s="108"/>
      <c r="AQ78" s="108"/>
      <c r="AR78" s="108"/>
      <c r="AS78" s="108"/>
      <c r="AT78" s="108"/>
      <c r="AU78" s="108"/>
      <c r="AV78" s="109"/>
      <c r="AW78" s="109"/>
      <c r="AX78" s="109"/>
      <c r="AY78" s="108"/>
      <c r="AZ78" s="107"/>
      <c r="BA78" s="107"/>
      <c r="BB78" s="107"/>
      <c r="BC78" s="108"/>
      <c r="BD78" s="108"/>
    </row>
    <row r="79" spans="1:56" x14ac:dyDescent="0.2">
      <c r="A79" s="107"/>
      <c r="B79" s="107"/>
      <c r="C79" s="107"/>
      <c r="D79" s="107"/>
      <c r="E79" s="108"/>
      <c r="F79" s="107"/>
      <c r="G79" s="107"/>
      <c r="H79" s="107"/>
      <c r="I79" s="107"/>
      <c r="J79" s="107"/>
      <c r="K79" s="107"/>
      <c r="L79" s="109"/>
      <c r="M79" s="109"/>
      <c r="N79" s="109"/>
      <c r="O79" s="109"/>
      <c r="P79" s="109"/>
      <c r="Q79" s="109"/>
      <c r="R79" s="109"/>
      <c r="S79" s="109"/>
      <c r="T79" s="109"/>
      <c r="U79" s="109"/>
      <c r="V79" s="108"/>
      <c r="W79" s="108"/>
      <c r="X79" s="108"/>
      <c r="Y79" s="108"/>
      <c r="Z79" s="108"/>
      <c r="AA79" s="108"/>
      <c r="AB79" s="108"/>
      <c r="AC79" s="108"/>
      <c r="AD79" s="108"/>
      <c r="AE79" s="108"/>
      <c r="AF79" s="108"/>
      <c r="AG79" s="108"/>
      <c r="AH79" s="108"/>
      <c r="AI79" s="108"/>
      <c r="AJ79" s="108"/>
      <c r="AK79" s="108"/>
      <c r="AL79" s="108"/>
      <c r="AM79" s="108"/>
      <c r="AN79" s="108"/>
      <c r="AO79" s="108"/>
      <c r="AP79" s="108"/>
      <c r="AQ79" s="108"/>
      <c r="AR79" s="108"/>
      <c r="AS79" s="108"/>
      <c r="AT79" s="108"/>
      <c r="AU79" s="108"/>
      <c r="AV79" s="109"/>
      <c r="AW79" s="109"/>
      <c r="AX79" s="109"/>
      <c r="AY79" s="108"/>
      <c r="AZ79" s="107"/>
      <c r="BA79" s="107"/>
      <c r="BB79" s="107"/>
      <c r="BC79" s="108"/>
      <c r="BD79" s="108"/>
    </row>
    <row r="80" spans="1:56" x14ac:dyDescent="0.2">
      <c r="A80" s="107"/>
      <c r="B80" s="107"/>
      <c r="C80" s="107"/>
      <c r="D80" s="107"/>
      <c r="E80" s="108"/>
      <c r="F80" s="107"/>
      <c r="G80" s="107"/>
      <c r="H80" s="107"/>
      <c r="I80" s="107"/>
      <c r="J80" s="107"/>
      <c r="K80" s="107"/>
      <c r="L80" s="109"/>
      <c r="M80" s="109"/>
      <c r="N80" s="109"/>
      <c r="O80" s="109"/>
      <c r="P80" s="109"/>
      <c r="Q80" s="109"/>
      <c r="R80" s="109"/>
      <c r="S80" s="109"/>
      <c r="T80" s="109"/>
      <c r="U80" s="109"/>
      <c r="V80" s="108"/>
      <c r="W80" s="108"/>
      <c r="X80" s="108"/>
      <c r="Y80" s="108"/>
      <c r="Z80" s="108"/>
      <c r="AA80" s="108"/>
      <c r="AB80" s="108"/>
      <c r="AC80" s="108"/>
      <c r="AD80" s="108"/>
      <c r="AE80" s="108"/>
      <c r="AF80" s="108"/>
      <c r="AG80" s="108"/>
      <c r="AH80" s="108"/>
      <c r="AI80" s="108"/>
      <c r="AJ80" s="108"/>
      <c r="AK80" s="108"/>
      <c r="AL80" s="108"/>
      <c r="AM80" s="108"/>
      <c r="AN80" s="108"/>
      <c r="AO80" s="108"/>
      <c r="AP80" s="108"/>
      <c r="AQ80" s="108"/>
      <c r="AR80" s="108"/>
      <c r="AS80" s="108"/>
      <c r="AT80" s="108"/>
      <c r="AU80" s="108"/>
      <c r="AV80" s="109"/>
      <c r="AW80" s="109"/>
      <c r="AX80" s="109"/>
      <c r="AY80" s="108"/>
      <c r="AZ80" s="107"/>
      <c r="BA80" s="107"/>
      <c r="BB80" s="107"/>
      <c r="BC80" s="108"/>
      <c r="BD80" s="108"/>
    </row>
    <row r="81" spans="1:56" x14ac:dyDescent="0.2">
      <c r="A81" s="107"/>
      <c r="B81" s="107"/>
      <c r="C81" s="107"/>
      <c r="D81" s="107"/>
      <c r="E81" s="108"/>
      <c r="F81" s="107"/>
      <c r="G81" s="107"/>
      <c r="H81" s="107"/>
      <c r="I81" s="107"/>
      <c r="J81" s="107"/>
      <c r="K81" s="107"/>
      <c r="L81" s="109"/>
      <c r="M81" s="109"/>
      <c r="N81" s="109"/>
      <c r="O81" s="109"/>
      <c r="P81" s="109"/>
      <c r="Q81" s="109"/>
      <c r="R81" s="109"/>
      <c r="S81" s="109"/>
      <c r="T81" s="109"/>
      <c r="U81" s="109"/>
      <c r="V81" s="108"/>
      <c r="W81" s="108"/>
      <c r="X81" s="108"/>
      <c r="Y81" s="108"/>
      <c r="Z81" s="108"/>
      <c r="AA81" s="108"/>
      <c r="AB81" s="108"/>
      <c r="AC81" s="108"/>
      <c r="AD81" s="108"/>
      <c r="AE81" s="108"/>
      <c r="AF81" s="108"/>
      <c r="AG81" s="108"/>
      <c r="AH81" s="108"/>
      <c r="AI81" s="108"/>
      <c r="AJ81" s="108"/>
      <c r="AK81" s="108"/>
      <c r="AL81" s="108"/>
      <c r="AM81" s="108"/>
      <c r="AN81" s="108"/>
      <c r="AO81" s="108"/>
      <c r="AP81" s="108"/>
      <c r="AQ81" s="108"/>
      <c r="AR81" s="108"/>
      <c r="AS81" s="108"/>
      <c r="AT81" s="108"/>
      <c r="AU81" s="108"/>
      <c r="AV81" s="109"/>
      <c r="AW81" s="109"/>
      <c r="AX81" s="109"/>
      <c r="AY81" s="108"/>
      <c r="AZ81" s="107"/>
      <c r="BA81" s="107"/>
      <c r="BB81" s="107"/>
      <c r="BC81" s="108"/>
      <c r="BD81" s="108"/>
    </row>
    <row r="82" spans="1:56" x14ac:dyDescent="0.2">
      <c r="A82" s="107"/>
      <c r="B82" s="107"/>
      <c r="C82" s="107"/>
      <c r="D82" s="107"/>
      <c r="E82" s="108"/>
      <c r="F82" s="107"/>
      <c r="G82" s="107"/>
      <c r="H82" s="107"/>
      <c r="I82" s="107"/>
      <c r="J82" s="107"/>
      <c r="K82" s="107"/>
      <c r="L82" s="109"/>
      <c r="M82" s="109"/>
      <c r="N82" s="109"/>
      <c r="O82" s="109"/>
      <c r="P82" s="109"/>
      <c r="Q82" s="109"/>
      <c r="R82" s="109"/>
      <c r="S82" s="109"/>
      <c r="T82" s="109"/>
      <c r="U82" s="109"/>
      <c r="V82" s="108"/>
      <c r="W82" s="108"/>
      <c r="X82" s="108"/>
      <c r="Y82" s="108"/>
      <c r="Z82" s="108"/>
      <c r="AA82" s="108"/>
      <c r="AB82" s="108"/>
      <c r="AC82" s="108"/>
      <c r="AD82" s="108"/>
      <c r="AE82" s="108"/>
      <c r="AF82" s="108"/>
      <c r="AG82" s="108"/>
      <c r="AH82" s="108"/>
      <c r="AI82" s="108"/>
      <c r="AJ82" s="108"/>
      <c r="AK82" s="108"/>
      <c r="AL82" s="108"/>
      <c r="AM82" s="108"/>
      <c r="AN82" s="108"/>
      <c r="AO82" s="108"/>
      <c r="AP82" s="108"/>
      <c r="AQ82" s="108"/>
      <c r="AR82" s="108"/>
      <c r="AS82" s="108"/>
      <c r="AT82" s="108"/>
      <c r="AU82" s="108"/>
      <c r="AV82" s="109"/>
      <c r="AW82" s="109"/>
      <c r="AX82" s="109"/>
      <c r="AY82" s="108"/>
      <c r="AZ82" s="107"/>
      <c r="BA82" s="107"/>
      <c r="BB82" s="107"/>
      <c r="BC82" s="108"/>
      <c r="BD82" s="108"/>
    </row>
    <row r="83" spans="1:56" x14ac:dyDescent="0.2">
      <c r="A83" s="107"/>
      <c r="B83" s="107"/>
      <c r="C83" s="107"/>
      <c r="D83" s="107"/>
      <c r="E83" s="108"/>
      <c r="F83" s="107"/>
      <c r="G83" s="107"/>
      <c r="H83" s="107"/>
      <c r="I83" s="107"/>
      <c r="J83" s="107"/>
      <c r="K83" s="107"/>
      <c r="L83" s="109"/>
      <c r="M83" s="109"/>
      <c r="N83" s="109"/>
      <c r="O83" s="109"/>
      <c r="P83" s="109"/>
      <c r="Q83" s="109"/>
      <c r="R83" s="109"/>
      <c r="S83" s="109"/>
      <c r="T83" s="109"/>
      <c r="U83" s="109"/>
      <c r="V83" s="108"/>
      <c r="W83" s="108"/>
      <c r="X83" s="108"/>
      <c r="Y83" s="108"/>
      <c r="Z83" s="108"/>
      <c r="AA83" s="108"/>
      <c r="AB83" s="108"/>
      <c r="AC83" s="108"/>
      <c r="AD83" s="108"/>
      <c r="AE83" s="108"/>
      <c r="AF83" s="108"/>
      <c r="AG83" s="108"/>
      <c r="AH83" s="108"/>
      <c r="AI83" s="108"/>
      <c r="AJ83" s="108"/>
      <c r="AK83" s="108"/>
      <c r="AL83" s="108"/>
      <c r="AM83" s="108"/>
      <c r="AN83" s="108"/>
      <c r="AO83" s="108"/>
      <c r="AP83" s="108"/>
      <c r="AQ83" s="108"/>
      <c r="AR83" s="108"/>
      <c r="AS83" s="108"/>
      <c r="AT83" s="108"/>
      <c r="AU83" s="108"/>
      <c r="AV83" s="109"/>
      <c r="AW83" s="109"/>
      <c r="AX83" s="109"/>
      <c r="AY83" s="108"/>
      <c r="AZ83" s="107"/>
      <c r="BA83" s="107"/>
      <c r="BB83" s="107"/>
      <c r="BC83" s="108"/>
      <c r="BD83" s="108"/>
    </row>
    <row r="84" spans="1:56" x14ac:dyDescent="0.2">
      <c r="A84" s="107"/>
      <c r="B84" s="107"/>
      <c r="C84" s="107"/>
      <c r="D84" s="107"/>
      <c r="E84" s="108"/>
      <c r="F84" s="107"/>
      <c r="G84" s="107"/>
      <c r="H84" s="107"/>
      <c r="I84" s="107"/>
      <c r="J84" s="107"/>
      <c r="K84" s="107"/>
      <c r="L84" s="109"/>
      <c r="M84" s="109"/>
      <c r="N84" s="109"/>
      <c r="O84" s="109"/>
      <c r="P84" s="109"/>
      <c r="Q84" s="109"/>
      <c r="R84" s="109"/>
      <c r="S84" s="109"/>
      <c r="T84" s="109"/>
      <c r="U84" s="109"/>
      <c r="V84" s="108"/>
      <c r="W84" s="108"/>
      <c r="X84" s="108"/>
      <c r="Y84" s="108"/>
      <c r="Z84" s="108"/>
      <c r="AA84" s="108"/>
      <c r="AB84" s="108"/>
      <c r="AC84" s="108"/>
      <c r="AD84" s="108"/>
      <c r="AE84" s="108"/>
      <c r="AF84" s="108"/>
      <c r="AG84" s="108"/>
      <c r="AH84" s="108"/>
      <c r="AI84" s="108"/>
      <c r="AJ84" s="108"/>
      <c r="AK84" s="108"/>
      <c r="AL84" s="108"/>
      <c r="AM84" s="108"/>
      <c r="AN84" s="108"/>
      <c r="AO84" s="108"/>
      <c r="AP84" s="108"/>
      <c r="AQ84" s="108"/>
      <c r="AR84" s="108"/>
      <c r="AS84" s="108"/>
      <c r="AT84" s="108"/>
      <c r="AU84" s="108"/>
      <c r="AV84" s="109"/>
      <c r="AW84" s="109"/>
      <c r="AX84" s="109"/>
      <c r="AY84" s="108"/>
      <c r="AZ84" s="107"/>
      <c r="BA84" s="107"/>
      <c r="BB84" s="107"/>
      <c r="BC84" s="108"/>
      <c r="BD84" s="108"/>
    </row>
    <row r="85" spans="1:56" x14ac:dyDescent="0.2">
      <c r="A85" s="107"/>
      <c r="B85" s="107"/>
      <c r="C85" s="107"/>
      <c r="D85" s="107"/>
      <c r="E85" s="108"/>
      <c r="F85" s="107"/>
      <c r="G85" s="107"/>
      <c r="H85" s="107"/>
      <c r="I85" s="107"/>
      <c r="J85" s="107"/>
      <c r="K85" s="107"/>
      <c r="L85" s="109"/>
      <c r="M85" s="109"/>
      <c r="N85" s="109"/>
      <c r="O85" s="109"/>
      <c r="P85" s="109"/>
      <c r="Q85" s="109"/>
      <c r="R85" s="109"/>
      <c r="S85" s="109"/>
      <c r="T85" s="109"/>
      <c r="U85" s="109"/>
      <c r="V85" s="108"/>
      <c r="W85" s="108"/>
      <c r="X85" s="108"/>
      <c r="Y85" s="108"/>
      <c r="Z85" s="108"/>
      <c r="AA85" s="108"/>
      <c r="AB85" s="108"/>
      <c r="AC85" s="108"/>
      <c r="AD85" s="108"/>
      <c r="AE85" s="108"/>
      <c r="AF85" s="108"/>
      <c r="AG85" s="108"/>
      <c r="AH85" s="108"/>
      <c r="AI85" s="108"/>
      <c r="AJ85" s="108"/>
      <c r="AK85" s="108"/>
      <c r="AL85" s="108"/>
      <c r="AM85" s="108"/>
      <c r="AN85" s="108"/>
      <c r="AO85" s="108"/>
      <c r="AP85" s="108"/>
      <c r="AQ85" s="108"/>
      <c r="AR85" s="108"/>
      <c r="AS85" s="108"/>
      <c r="AT85" s="108"/>
      <c r="AU85" s="108"/>
      <c r="AV85" s="109"/>
      <c r="AW85" s="109"/>
      <c r="AX85" s="109"/>
      <c r="AY85" s="108"/>
      <c r="AZ85" s="107"/>
      <c r="BA85" s="107"/>
      <c r="BB85" s="107"/>
      <c r="BC85" s="108"/>
      <c r="BD85" s="108"/>
    </row>
    <row r="86" spans="1:56" x14ac:dyDescent="0.2">
      <c r="A86" s="107"/>
      <c r="B86" s="107"/>
      <c r="C86" s="107"/>
      <c r="D86" s="107"/>
      <c r="E86" s="108"/>
      <c r="F86" s="107"/>
      <c r="G86" s="107"/>
      <c r="H86" s="107"/>
      <c r="I86" s="107"/>
      <c r="J86" s="107"/>
      <c r="K86" s="107"/>
      <c r="L86" s="109"/>
      <c r="M86" s="109"/>
      <c r="N86" s="109"/>
      <c r="O86" s="109"/>
      <c r="P86" s="109"/>
      <c r="Q86" s="109"/>
      <c r="R86" s="109"/>
      <c r="S86" s="109"/>
      <c r="T86" s="109"/>
      <c r="U86" s="109"/>
      <c r="V86" s="108"/>
      <c r="W86" s="108"/>
      <c r="X86" s="108"/>
      <c r="Y86" s="108"/>
      <c r="Z86" s="108"/>
      <c r="AA86" s="108"/>
      <c r="AB86" s="108"/>
      <c r="AC86" s="108"/>
      <c r="AD86" s="108"/>
      <c r="AE86" s="108"/>
      <c r="AF86" s="108"/>
      <c r="AG86" s="108"/>
      <c r="AH86" s="108"/>
      <c r="AI86" s="108"/>
      <c r="AJ86" s="108"/>
      <c r="AK86" s="108"/>
      <c r="AL86" s="108"/>
      <c r="AM86" s="108"/>
      <c r="AN86" s="108"/>
      <c r="AO86" s="108"/>
      <c r="AP86" s="108"/>
      <c r="AQ86" s="108"/>
      <c r="AR86" s="108"/>
      <c r="AS86" s="108"/>
      <c r="AT86" s="108"/>
      <c r="AU86" s="108"/>
      <c r="AV86" s="109"/>
      <c r="AW86" s="109"/>
      <c r="AX86" s="109"/>
      <c r="AY86" s="108"/>
      <c r="AZ86" s="107"/>
      <c r="BA86" s="107"/>
      <c r="BB86" s="107"/>
      <c r="BC86" s="108"/>
      <c r="BD86" s="108"/>
    </row>
    <row r="87" spans="1:56" x14ac:dyDescent="0.2">
      <c r="A87" s="107"/>
      <c r="B87" s="107"/>
      <c r="C87" s="107"/>
      <c r="D87" s="107"/>
      <c r="E87" s="108"/>
      <c r="F87" s="107"/>
      <c r="G87" s="107"/>
      <c r="H87" s="107"/>
      <c r="I87" s="107"/>
      <c r="J87" s="107"/>
      <c r="K87" s="107"/>
      <c r="L87" s="109"/>
      <c r="M87" s="109"/>
      <c r="N87" s="109"/>
      <c r="O87" s="109"/>
      <c r="P87" s="109"/>
      <c r="Q87" s="109"/>
      <c r="R87" s="109"/>
      <c r="S87" s="109"/>
      <c r="T87" s="109"/>
      <c r="U87" s="109"/>
      <c r="V87" s="108"/>
      <c r="W87" s="108"/>
      <c r="X87" s="108"/>
      <c r="Y87" s="108"/>
      <c r="Z87" s="108"/>
      <c r="AA87" s="108"/>
      <c r="AB87" s="108"/>
      <c r="AC87" s="108"/>
      <c r="AD87" s="108"/>
      <c r="AE87" s="108"/>
      <c r="AF87" s="108"/>
      <c r="AG87" s="108"/>
      <c r="AH87" s="108"/>
      <c r="AI87" s="108"/>
      <c r="AJ87" s="108"/>
      <c r="AK87" s="108"/>
      <c r="AL87" s="108"/>
      <c r="AM87" s="108"/>
      <c r="AN87" s="108"/>
      <c r="AO87" s="108"/>
      <c r="AP87" s="108"/>
      <c r="AQ87" s="108"/>
      <c r="AR87" s="108"/>
      <c r="AS87" s="108"/>
      <c r="AT87" s="108"/>
      <c r="AU87" s="108"/>
      <c r="AV87" s="109"/>
      <c r="AW87" s="109"/>
      <c r="AX87" s="109"/>
      <c r="AY87" s="108"/>
      <c r="AZ87" s="107"/>
      <c r="BA87" s="107"/>
      <c r="BB87" s="107"/>
      <c r="BC87" s="108"/>
      <c r="BD87" s="108"/>
    </row>
    <row r="88" spans="1:56" x14ac:dyDescent="0.2">
      <c r="A88" s="107"/>
      <c r="B88" s="107"/>
      <c r="C88" s="107"/>
      <c r="D88" s="107"/>
      <c r="E88" s="108"/>
      <c r="F88" s="107"/>
      <c r="G88" s="107"/>
      <c r="H88" s="107"/>
      <c r="I88" s="107"/>
      <c r="J88" s="107"/>
      <c r="K88" s="107"/>
      <c r="L88" s="109"/>
      <c r="M88" s="109"/>
      <c r="N88" s="109"/>
      <c r="O88" s="109"/>
      <c r="P88" s="109"/>
      <c r="Q88" s="109"/>
      <c r="R88" s="109"/>
      <c r="S88" s="109"/>
      <c r="T88" s="109"/>
      <c r="U88" s="109"/>
      <c r="V88" s="108"/>
      <c r="W88" s="108"/>
      <c r="X88" s="108"/>
      <c r="Y88" s="108"/>
      <c r="Z88" s="108"/>
      <c r="AA88" s="108"/>
      <c r="AB88" s="108"/>
      <c r="AC88" s="108"/>
      <c r="AD88" s="108"/>
      <c r="AE88" s="108"/>
      <c r="AF88" s="108"/>
      <c r="AG88" s="108"/>
      <c r="AH88" s="108"/>
      <c r="AI88" s="108"/>
      <c r="AJ88" s="108"/>
      <c r="AK88" s="108"/>
      <c r="AL88" s="108"/>
      <c r="AM88" s="108"/>
      <c r="AN88" s="108"/>
      <c r="AO88" s="108"/>
      <c r="AP88" s="108"/>
      <c r="AQ88" s="108"/>
      <c r="AR88" s="108"/>
      <c r="AS88" s="108"/>
      <c r="AT88" s="108"/>
      <c r="AU88" s="108"/>
      <c r="AV88" s="109"/>
      <c r="AW88" s="109"/>
      <c r="AX88" s="109"/>
      <c r="AY88" s="108"/>
      <c r="AZ88" s="107"/>
      <c r="BA88" s="107"/>
      <c r="BB88" s="107"/>
      <c r="BC88" s="108"/>
      <c r="BD88" s="108"/>
    </row>
    <row r="89" spans="1:56" x14ac:dyDescent="0.2">
      <c r="A89" s="107"/>
      <c r="B89" s="107"/>
      <c r="C89" s="107"/>
      <c r="D89" s="107"/>
      <c r="E89" s="108"/>
      <c r="F89" s="107"/>
      <c r="G89" s="107"/>
      <c r="H89" s="107"/>
      <c r="I89" s="107"/>
      <c r="J89" s="107"/>
      <c r="K89" s="107"/>
      <c r="L89" s="109"/>
      <c r="M89" s="109"/>
      <c r="N89" s="109"/>
      <c r="O89" s="109"/>
      <c r="P89" s="109"/>
      <c r="Q89" s="109"/>
      <c r="R89" s="109"/>
      <c r="S89" s="109"/>
      <c r="T89" s="109"/>
      <c r="U89" s="109"/>
      <c r="V89" s="108"/>
      <c r="W89" s="108"/>
      <c r="X89" s="108"/>
      <c r="Y89" s="108"/>
      <c r="Z89" s="108"/>
      <c r="AA89" s="108"/>
      <c r="AB89" s="108"/>
      <c r="AC89" s="108"/>
      <c r="AD89" s="108"/>
      <c r="AE89" s="108"/>
      <c r="AF89" s="108"/>
      <c r="AG89" s="108"/>
      <c r="AH89" s="108"/>
      <c r="AI89" s="108"/>
      <c r="AJ89" s="108"/>
      <c r="AK89" s="108"/>
      <c r="AL89" s="108"/>
      <c r="AM89" s="108"/>
      <c r="AN89" s="108"/>
      <c r="AO89" s="108"/>
      <c r="AP89" s="108"/>
      <c r="AQ89" s="108"/>
      <c r="AR89" s="108"/>
      <c r="AS89" s="108"/>
      <c r="AT89" s="108"/>
      <c r="AU89" s="108"/>
      <c r="AV89" s="109"/>
      <c r="AW89" s="109"/>
      <c r="AX89" s="109"/>
      <c r="AY89" s="108"/>
      <c r="AZ89" s="107"/>
      <c r="BA89" s="107"/>
      <c r="BB89" s="107"/>
      <c r="BC89" s="108"/>
      <c r="BD89" s="108"/>
    </row>
    <row r="90" spans="1:56" x14ac:dyDescent="0.2">
      <c r="A90" s="107"/>
      <c r="B90" s="107"/>
      <c r="C90" s="107"/>
      <c r="D90" s="107"/>
      <c r="E90" s="108"/>
      <c r="F90" s="107"/>
      <c r="G90" s="107"/>
      <c r="H90" s="107"/>
      <c r="I90" s="107"/>
      <c r="J90" s="107"/>
      <c r="K90" s="107"/>
      <c r="L90" s="109"/>
      <c r="M90" s="109"/>
      <c r="N90" s="109"/>
      <c r="O90" s="109"/>
      <c r="P90" s="109"/>
      <c r="Q90" s="109"/>
      <c r="R90" s="109"/>
      <c r="S90" s="109"/>
      <c r="T90" s="109"/>
      <c r="U90" s="109"/>
      <c r="V90" s="108"/>
      <c r="W90" s="108"/>
      <c r="X90" s="108"/>
      <c r="Y90" s="108"/>
      <c r="Z90" s="108"/>
      <c r="AA90" s="108"/>
      <c r="AB90" s="108"/>
      <c r="AC90" s="108"/>
      <c r="AD90" s="108"/>
      <c r="AE90" s="108"/>
      <c r="AF90" s="108"/>
      <c r="AG90" s="108"/>
      <c r="AH90" s="108"/>
      <c r="AI90" s="108"/>
      <c r="AJ90" s="108"/>
      <c r="AK90" s="108"/>
      <c r="AL90" s="108"/>
      <c r="AM90" s="108"/>
      <c r="AN90" s="108"/>
      <c r="AO90" s="108"/>
      <c r="AP90" s="108"/>
      <c r="AQ90" s="108"/>
      <c r="AR90" s="108"/>
      <c r="AS90" s="108"/>
      <c r="AT90" s="108"/>
      <c r="AU90" s="108"/>
      <c r="AV90" s="109"/>
      <c r="AW90" s="109"/>
      <c r="AX90" s="109"/>
      <c r="AY90" s="108"/>
      <c r="AZ90" s="107"/>
      <c r="BA90" s="107"/>
      <c r="BB90" s="107"/>
      <c r="BC90" s="108"/>
      <c r="BD90" s="108"/>
    </row>
    <row r="91" spans="1:56" x14ac:dyDescent="0.2">
      <c r="A91" s="107"/>
      <c r="B91" s="107"/>
      <c r="C91" s="107"/>
      <c r="D91" s="107"/>
      <c r="E91" s="108"/>
      <c r="F91" s="107"/>
      <c r="G91" s="107"/>
      <c r="H91" s="107"/>
      <c r="I91" s="107"/>
      <c r="J91" s="107"/>
      <c r="K91" s="107"/>
      <c r="L91" s="109"/>
      <c r="M91" s="109"/>
      <c r="N91" s="109"/>
      <c r="O91" s="109"/>
      <c r="P91" s="109"/>
      <c r="Q91" s="109"/>
      <c r="R91" s="109"/>
      <c r="S91" s="109"/>
      <c r="T91" s="109"/>
      <c r="U91" s="109"/>
      <c r="V91" s="108"/>
      <c r="W91" s="108"/>
      <c r="X91" s="108"/>
      <c r="Y91" s="108"/>
      <c r="Z91" s="108"/>
      <c r="AA91" s="108"/>
      <c r="AB91" s="108"/>
      <c r="AC91" s="108"/>
      <c r="AD91" s="108"/>
      <c r="AE91" s="108"/>
      <c r="AF91" s="108"/>
      <c r="AG91" s="108"/>
      <c r="AH91" s="108"/>
      <c r="AI91" s="108"/>
      <c r="AJ91" s="108"/>
      <c r="AK91" s="108"/>
      <c r="AL91" s="108"/>
      <c r="AM91" s="108"/>
      <c r="AN91" s="108"/>
      <c r="AO91" s="108"/>
      <c r="AP91" s="108"/>
      <c r="AQ91" s="108"/>
      <c r="AR91" s="108"/>
      <c r="AS91" s="108"/>
      <c r="AT91" s="108"/>
      <c r="AU91" s="108"/>
      <c r="AV91" s="109"/>
      <c r="AW91" s="109"/>
      <c r="AX91" s="109"/>
      <c r="AY91" s="108"/>
      <c r="AZ91" s="107"/>
      <c r="BA91" s="107"/>
      <c r="BB91" s="107"/>
      <c r="BC91" s="108"/>
      <c r="BD91" s="108"/>
    </row>
    <row r="92" spans="1:56" x14ac:dyDescent="0.2">
      <c r="A92" s="107"/>
      <c r="B92" s="107"/>
      <c r="C92" s="107"/>
      <c r="D92" s="107"/>
      <c r="E92" s="108"/>
      <c r="F92" s="107"/>
      <c r="G92" s="107"/>
      <c r="H92" s="107"/>
      <c r="I92" s="107"/>
      <c r="J92" s="107"/>
      <c r="K92" s="107"/>
      <c r="L92" s="109"/>
      <c r="M92" s="109"/>
      <c r="N92" s="109"/>
      <c r="O92" s="109"/>
      <c r="P92" s="109"/>
      <c r="Q92" s="109"/>
      <c r="R92" s="109"/>
      <c r="S92" s="109"/>
      <c r="T92" s="109"/>
      <c r="U92" s="109"/>
      <c r="V92" s="108"/>
      <c r="W92" s="108"/>
      <c r="X92" s="108"/>
      <c r="Y92" s="108"/>
      <c r="Z92" s="108"/>
      <c r="AA92" s="108"/>
      <c r="AB92" s="108"/>
      <c r="AC92" s="108"/>
      <c r="AD92" s="108"/>
      <c r="AE92" s="108"/>
      <c r="AF92" s="108"/>
      <c r="AG92" s="108"/>
      <c r="AH92" s="108"/>
      <c r="AI92" s="108"/>
      <c r="AJ92" s="108"/>
      <c r="AK92" s="108"/>
      <c r="AL92" s="108"/>
      <c r="AM92" s="108"/>
      <c r="AN92" s="108"/>
      <c r="AO92" s="108"/>
      <c r="AP92" s="108"/>
      <c r="AQ92" s="108"/>
      <c r="AR92" s="108"/>
      <c r="AS92" s="108"/>
      <c r="AT92" s="108"/>
      <c r="AU92" s="108"/>
      <c r="AV92" s="109"/>
      <c r="AW92" s="109"/>
      <c r="AX92" s="109"/>
      <c r="AY92" s="108"/>
      <c r="AZ92" s="107"/>
      <c r="BA92" s="107"/>
      <c r="BB92" s="107"/>
      <c r="BC92" s="108"/>
      <c r="BD92" s="108"/>
    </row>
    <row r="93" spans="1:56" x14ac:dyDescent="0.2">
      <c r="A93" s="107"/>
      <c r="B93" s="107"/>
      <c r="C93" s="107"/>
      <c r="D93" s="107"/>
      <c r="E93" s="108"/>
      <c r="F93" s="107"/>
      <c r="G93" s="107"/>
      <c r="H93" s="107"/>
      <c r="I93" s="107"/>
      <c r="J93" s="107"/>
      <c r="K93" s="107"/>
      <c r="L93" s="109"/>
      <c r="M93" s="109"/>
      <c r="N93" s="109"/>
      <c r="O93" s="109"/>
      <c r="P93" s="109"/>
      <c r="Q93" s="109"/>
      <c r="R93" s="109"/>
      <c r="S93" s="109"/>
      <c r="T93" s="109"/>
      <c r="U93" s="109"/>
      <c r="V93" s="108"/>
      <c r="W93" s="108"/>
      <c r="X93" s="108"/>
      <c r="Y93" s="108"/>
      <c r="Z93" s="108"/>
      <c r="AA93" s="108"/>
      <c r="AB93" s="108"/>
      <c r="AC93" s="108"/>
      <c r="AD93" s="108"/>
      <c r="AE93" s="108"/>
      <c r="AF93" s="108"/>
      <c r="AG93" s="108"/>
      <c r="AH93" s="108"/>
      <c r="AI93" s="108"/>
      <c r="AJ93" s="108"/>
      <c r="AK93" s="108"/>
      <c r="AL93" s="108"/>
      <c r="AM93" s="108"/>
      <c r="AN93" s="108"/>
      <c r="AO93" s="108"/>
      <c r="AP93" s="108"/>
      <c r="AQ93" s="108"/>
      <c r="AR93" s="108"/>
      <c r="AS93" s="108"/>
      <c r="AT93" s="108"/>
      <c r="AU93" s="108"/>
      <c r="AV93" s="109"/>
      <c r="AW93" s="109"/>
      <c r="AX93" s="109"/>
      <c r="AY93" s="108"/>
      <c r="AZ93" s="107"/>
      <c r="BA93" s="107"/>
      <c r="BB93" s="107"/>
      <c r="BC93" s="108"/>
      <c r="BD93" s="108"/>
    </row>
    <row r="94" spans="1:56" x14ac:dyDescent="0.2">
      <c r="A94" s="107"/>
      <c r="B94" s="107"/>
      <c r="C94" s="107"/>
      <c r="D94" s="107"/>
      <c r="E94" s="108"/>
      <c r="F94" s="107"/>
      <c r="G94" s="107"/>
      <c r="H94" s="107"/>
      <c r="I94" s="107"/>
      <c r="J94" s="107"/>
      <c r="K94" s="107"/>
      <c r="L94" s="109"/>
      <c r="M94" s="109"/>
      <c r="N94" s="109"/>
      <c r="O94" s="109"/>
      <c r="P94" s="109"/>
      <c r="Q94" s="109"/>
      <c r="R94" s="109"/>
      <c r="S94" s="109"/>
      <c r="T94" s="109"/>
      <c r="U94" s="109"/>
      <c r="V94" s="108"/>
      <c r="W94" s="108"/>
      <c r="X94" s="108"/>
      <c r="Y94" s="108"/>
      <c r="Z94" s="108"/>
      <c r="AA94" s="108"/>
      <c r="AB94" s="108"/>
      <c r="AC94" s="108"/>
      <c r="AD94" s="108"/>
      <c r="AE94" s="108"/>
      <c r="AF94" s="108"/>
      <c r="AG94" s="108"/>
      <c r="AH94" s="108"/>
      <c r="AI94" s="108"/>
      <c r="AJ94" s="108"/>
      <c r="AK94" s="108"/>
      <c r="AL94" s="108"/>
      <c r="AM94" s="108"/>
      <c r="AN94" s="108"/>
      <c r="AO94" s="108"/>
      <c r="AP94" s="108"/>
      <c r="AQ94" s="108"/>
      <c r="AR94" s="108"/>
      <c r="AS94" s="108"/>
      <c r="AT94" s="108"/>
      <c r="AU94" s="108"/>
      <c r="AV94" s="109"/>
      <c r="AW94" s="109"/>
      <c r="AX94" s="109"/>
      <c r="AY94" s="108"/>
      <c r="AZ94" s="107"/>
      <c r="BA94" s="107"/>
      <c r="BB94" s="107"/>
      <c r="BC94" s="108"/>
      <c r="BD94" s="108"/>
    </row>
    <row r="95" spans="1:56" x14ac:dyDescent="0.2">
      <c r="A95" s="107"/>
      <c r="B95" s="107"/>
      <c r="C95" s="107"/>
      <c r="D95" s="107"/>
      <c r="E95" s="108"/>
      <c r="F95" s="107"/>
      <c r="G95" s="107"/>
      <c r="H95" s="107"/>
      <c r="I95" s="107"/>
      <c r="J95" s="107"/>
      <c r="K95" s="107"/>
      <c r="L95" s="109"/>
      <c r="M95" s="109"/>
      <c r="N95" s="109"/>
      <c r="O95" s="109"/>
      <c r="P95" s="109"/>
      <c r="Q95" s="109"/>
      <c r="R95" s="109"/>
      <c r="S95" s="109"/>
      <c r="T95" s="109"/>
      <c r="U95" s="109"/>
      <c r="V95" s="108"/>
      <c r="W95" s="108"/>
      <c r="X95" s="108"/>
      <c r="Y95" s="108"/>
      <c r="Z95" s="108"/>
      <c r="AA95" s="108"/>
      <c r="AB95" s="108"/>
      <c r="AC95" s="108"/>
      <c r="AD95" s="108"/>
      <c r="AE95" s="108"/>
      <c r="AF95" s="108"/>
      <c r="AG95" s="108"/>
      <c r="AH95" s="108"/>
      <c r="AI95" s="108"/>
      <c r="AJ95" s="108"/>
      <c r="AK95" s="108"/>
      <c r="AL95" s="108"/>
      <c r="AM95" s="108"/>
      <c r="AN95" s="108"/>
      <c r="AO95" s="108"/>
      <c r="AP95" s="108"/>
      <c r="AQ95" s="108"/>
      <c r="AR95" s="108"/>
      <c r="AS95" s="108"/>
      <c r="AT95" s="108"/>
      <c r="AU95" s="108"/>
      <c r="AV95" s="109"/>
      <c r="AW95" s="109"/>
      <c r="AX95" s="109"/>
      <c r="AY95" s="108"/>
      <c r="AZ95" s="107"/>
      <c r="BA95" s="107"/>
      <c r="BB95" s="107"/>
      <c r="BC95" s="108"/>
      <c r="BD95" s="108"/>
    </row>
    <row r="96" spans="1:56" x14ac:dyDescent="0.2">
      <c r="A96" s="107"/>
      <c r="B96" s="107"/>
      <c r="C96" s="107"/>
      <c r="D96" s="107"/>
      <c r="E96" s="108"/>
      <c r="F96" s="107"/>
      <c r="G96" s="107"/>
      <c r="H96" s="107"/>
      <c r="I96" s="107"/>
      <c r="J96" s="107"/>
      <c r="K96" s="107"/>
      <c r="L96" s="109"/>
      <c r="M96" s="109"/>
      <c r="N96" s="109"/>
      <c r="O96" s="109"/>
      <c r="P96" s="109"/>
      <c r="Q96" s="109"/>
      <c r="R96" s="109"/>
      <c r="S96" s="109"/>
      <c r="T96" s="109"/>
      <c r="U96" s="109"/>
      <c r="V96" s="108"/>
      <c r="W96" s="108"/>
      <c r="X96" s="108"/>
      <c r="Y96" s="108"/>
      <c r="Z96" s="108"/>
      <c r="AA96" s="108"/>
      <c r="AB96" s="108"/>
      <c r="AC96" s="108"/>
      <c r="AD96" s="108"/>
      <c r="AE96" s="108"/>
      <c r="AF96" s="108"/>
      <c r="AG96" s="108"/>
      <c r="AH96" s="108"/>
      <c r="AI96" s="108"/>
      <c r="AJ96" s="108"/>
      <c r="AK96" s="108"/>
      <c r="AL96" s="108"/>
      <c r="AM96" s="108"/>
      <c r="AN96" s="108"/>
      <c r="AO96" s="108"/>
      <c r="AP96" s="108"/>
      <c r="AQ96" s="108"/>
      <c r="AR96" s="108"/>
      <c r="AS96" s="108"/>
      <c r="AT96" s="108"/>
      <c r="AU96" s="108"/>
      <c r="AV96" s="109"/>
      <c r="AW96" s="109"/>
      <c r="AX96" s="109"/>
      <c r="AY96" s="108"/>
      <c r="AZ96" s="107"/>
      <c r="BA96" s="107"/>
      <c r="BB96" s="107"/>
      <c r="BC96" s="108"/>
      <c r="BD96" s="108"/>
    </row>
    <row r="97" spans="1:56" x14ac:dyDescent="0.2">
      <c r="A97" s="107"/>
      <c r="B97" s="107"/>
      <c r="C97" s="107"/>
      <c r="D97" s="107"/>
      <c r="E97" s="108"/>
      <c r="F97" s="107"/>
      <c r="G97" s="107"/>
      <c r="H97" s="107"/>
      <c r="I97" s="107"/>
      <c r="J97" s="107"/>
      <c r="K97" s="107"/>
      <c r="L97" s="109"/>
      <c r="M97" s="109"/>
      <c r="N97" s="109"/>
      <c r="O97" s="109"/>
      <c r="P97" s="109"/>
      <c r="Q97" s="109"/>
      <c r="R97" s="109"/>
      <c r="S97" s="109"/>
      <c r="T97" s="109"/>
      <c r="U97" s="109"/>
      <c r="V97" s="108"/>
      <c r="W97" s="108"/>
      <c r="X97" s="108"/>
      <c r="Y97" s="108"/>
      <c r="Z97" s="108"/>
      <c r="AA97" s="108"/>
      <c r="AB97" s="108"/>
      <c r="AC97" s="108"/>
      <c r="AD97" s="108"/>
      <c r="AE97" s="108"/>
      <c r="AF97" s="108"/>
      <c r="AG97" s="108"/>
      <c r="AH97" s="108"/>
      <c r="AI97" s="108"/>
      <c r="AJ97" s="108"/>
      <c r="AK97" s="108"/>
      <c r="AL97" s="108"/>
      <c r="AM97" s="108"/>
      <c r="AN97" s="108"/>
      <c r="AO97" s="108"/>
      <c r="AP97" s="108"/>
      <c r="AQ97" s="108"/>
      <c r="AR97" s="108"/>
      <c r="AS97" s="108"/>
      <c r="AT97" s="108"/>
      <c r="AU97" s="108"/>
      <c r="AV97" s="109"/>
      <c r="AW97" s="109"/>
      <c r="AX97" s="109"/>
      <c r="AY97" s="108"/>
      <c r="AZ97" s="107"/>
      <c r="BA97" s="107"/>
      <c r="BB97" s="107"/>
      <c r="BC97" s="108"/>
      <c r="BD97" s="108"/>
    </row>
    <row r="98" spans="1:56" x14ac:dyDescent="0.2">
      <c r="A98" s="107"/>
      <c r="B98" s="107"/>
      <c r="C98" s="107"/>
      <c r="D98" s="107"/>
      <c r="E98" s="108"/>
      <c r="F98" s="107"/>
      <c r="G98" s="107"/>
      <c r="H98" s="107"/>
      <c r="I98" s="107"/>
      <c r="J98" s="107"/>
      <c r="K98" s="107"/>
      <c r="L98" s="109"/>
      <c r="M98" s="109"/>
      <c r="N98" s="109"/>
      <c r="O98" s="109"/>
      <c r="P98" s="109"/>
      <c r="Q98" s="109"/>
      <c r="R98" s="109"/>
      <c r="S98" s="109"/>
      <c r="T98" s="109"/>
      <c r="U98" s="109"/>
      <c r="V98" s="108"/>
      <c r="W98" s="108"/>
      <c r="X98" s="108"/>
      <c r="Y98" s="108"/>
      <c r="Z98" s="108"/>
      <c r="AA98" s="108"/>
      <c r="AB98" s="108"/>
      <c r="AC98" s="108"/>
      <c r="AD98" s="108"/>
      <c r="AE98" s="108"/>
      <c r="AF98" s="108"/>
      <c r="AG98" s="108"/>
      <c r="AH98" s="108"/>
      <c r="AI98" s="108"/>
      <c r="AJ98" s="108"/>
      <c r="AK98" s="108"/>
      <c r="AL98" s="108"/>
      <c r="AM98" s="108"/>
      <c r="AN98" s="108"/>
      <c r="AO98" s="108"/>
      <c r="AP98" s="108"/>
      <c r="AQ98" s="108"/>
      <c r="AR98" s="108"/>
      <c r="AS98" s="108"/>
      <c r="AT98" s="108"/>
      <c r="AU98" s="108"/>
      <c r="AV98" s="109"/>
      <c r="AW98" s="109"/>
      <c r="AX98" s="109"/>
      <c r="AY98" s="108"/>
      <c r="AZ98" s="107"/>
      <c r="BA98" s="107"/>
      <c r="BB98" s="107"/>
      <c r="BC98" s="108"/>
      <c r="BD98" s="108"/>
    </row>
    <row r="99" spans="1:56" x14ac:dyDescent="0.2">
      <c r="A99" s="107"/>
      <c r="B99" s="107"/>
      <c r="C99" s="107"/>
      <c r="D99" s="107"/>
      <c r="E99" s="108"/>
      <c r="F99" s="107"/>
      <c r="G99" s="107"/>
      <c r="H99" s="107"/>
      <c r="I99" s="107"/>
      <c r="J99" s="107"/>
      <c r="K99" s="107"/>
      <c r="L99" s="109"/>
      <c r="M99" s="109"/>
      <c r="N99" s="109"/>
      <c r="O99" s="109"/>
      <c r="P99" s="109"/>
      <c r="Q99" s="109"/>
      <c r="R99" s="109"/>
      <c r="S99" s="109"/>
      <c r="T99" s="109"/>
      <c r="U99" s="109"/>
      <c r="V99" s="108"/>
      <c r="W99" s="108"/>
      <c r="X99" s="108"/>
      <c r="Y99" s="108"/>
      <c r="Z99" s="108"/>
      <c r="AA99" s="108"/>
      <c r="AB99" s="108"/>
      <c r="AC99" s="108"/>
      <c r="AD99" s="108"/>
      <c r="AE99" s="108"/>
      <c r="AF99" s="108"/>
      <c r="AG99" s="108"/>
      <c r="AH99" s="108"/>
      <c r="AI99" s="108"/>
      <c r="AJ99" s="108"/>
      <c r="AK99" s="108"/>
      <c r="AL99" s="108"/>
      <c r="AM99" s="108"/>
      <c r="AN99" s="108"/>
      <c r="AO99" s="108"/>
      <c r="AP99" s="108"/>
      <c r="AQ99" s="108"/>
      <c r="AR99" s="108"/>
      <c r="AS99" s="108"/>
      <c r="AT99" s="108"/>
      <c r="AU99" s="108"/>
      <c r="AV99" s="109"/>
      <c r="AW99" s="109"/>
      <c r="AX99" s="109"/>
      <c r="AY99" s="108"/>
      <c r="AZ99" s="107"/>
      <c r="BA99" s="107"/>
      <c r="BB99" s="107"/>
      <c r="BC99" s="108"/>
      <c r="BD99" s="108"/>
    </row>
    <row r="100" spans="1:56" x14ac:dyDescent="0.2">
      <c r="A100" s="107"/>
      <c r="B100" s="107"/>
      <c r="C100" s="107"/>
      <c r="D100" s="107"/>
      <c r="E100" s="108"/>
      <c r="F100" s="107"/>
      <c r="G100" s="107"/>
      <c r="H100" s="107"/>
      <c r="I100" s="107"/>
      <c r="J100" s="107"/>
      <c r="K100" s="107"/>
      <c r="L100" s="109"/>
      <c r="M100" s="109"/>
      <c r="N100" s="109"/>
      <c r="O100" s="109"/>
      <c r="P100" s="109"/>
      <c r="Q100" s="109"/>
      <c r="R100" s="109"/>
      <c r="S100" s="109"/>
      <c r="T100" s="109"/>
      <c r="U100" s="109"/>
      <c r="V100" s="108"/>
      <c r="W100" s="108"/>
      <c r="X100" s="108"/>
      <c r="Y100" s="108"/>
      <c r="Z100" s="108"/>
      <c r="AA100" s="108"/>
      <c r="AB100" s="108"/>
      <c r="AC100" s="108"/>
      <c r="AD100" s="108"/>
      <c r="AE100" s="108"/>
      <c r="AF100" s="108"/>
      <c r="AG100" s="108"/>
      <c r="AH100" s="108"/>
      <c r="AI100" s="108"/>
      <c r="AJ100" s="108"/>
      <c r="AK100" s="108"/>
      <c r="AL100" s="108"/>
      <c r="AM100" s="108"/>
      <c r="AN100" s="108"/>
      <c r="AO100" s="108"/>
      <c r="AP100" s="108"/>
      <c r="AQ100" s="108"/>
      <c r="AR100" s="108"/>
      <c r="AS100" s="108"/>
      <c r="AT100" s="108"/>
      <c r="AU100" s="108"/>
      <c r="AV100" s="109"/>
      <c r="AW100" s="109"/>
      <c r="AX100" s="109"/>
      <c r="AY100" s="108"/>
      <c r="AZ100" s="107"/>
      <c r="BA100" s="107"/>
      <c r="BB100" s="107"/>
      <c r="BC100" s="108"/>
      <c r="BD100" s="108"/>
    </row>
    <row r="101" spans="1:56" x14ac:dyDescent="0.2">
      <c r="A101" s="107"/>
      <c r="B101" s="107"/>
      <c r="C101" s="107"/>
      <c r="D101" s="107"/>
      <c r="E101" s="108"/>
      <c r="F101" s="107"/>
      <c r="G101" s="107"/>
      <c r="H101" s="107"/>
      <c r="I101" s="107"/>
      <c r="J101" s="107"/>
      <c r="K101" s="107"/>
      <c r="L101" s="109"/>
      <c r="M101" s="109"/>
      <c r="N101" s="109"/>
      <c r="O101" s="109"/>
      <c r="P101" s="109"/>
      <c r="Q101" s="109"/>
      <c r="R101" s="109"/>
      <c r="S101" s="109"/>
      <c r="T101" s="109"/>
      <c r="U101" s="109"/>
      <c r="V101" s="108"/>
      <c r="W101" s="108"/>
      <c r="X101" s="108"/>
      <c r="Y101" s="108"/>
      <c r="Z101" s="108"/>
      <c r="AA101" s="108"/>
      <c r="AB101" s="108"/>
      <c r="AC101" s="108"/>
      <c r="AD101" s="108"/>
      <c r="AE101" s="108"/>
      <c r="AF101" s="108"/>
      <c r="AG101" s="108"/>
      <c r="AH101" s="108"/>
      <c r="AI101" s="108"/>
      <c r="AJ101" s="108"/>
      <c r="AK101" s="108"/>
      <c r="AL101" s="108"/>
      <c r="AM101" s="108"/>
      <c r="AN101" s="108"/>
      <c r="AO101" s="108"/>
      <c r="AP101" s="108"/>
      <c r="AQ101" s="108"/>
      <c r="AR101" s="108"/>
      <c r="AS101" s="108"/>
      <c r="AT101" s="108"/>
      <c r="AU101" s="108"/>
      <c r="AV101" s="109"/>
      <c r="AW101" s="109"/>
      <c r="AX101" s="109"/>
      <c r="AY101" s="108"/>
      <c r="AZ101" s="107"/>
      <c r="BA101" s="107"/>
      <c r="BB101" s="107"/>
      <c r="BC101" s="108"/>
      <c r="BD101" s="108"/>
    </row>
    <row r="102" spans="1:56" x14ac:dyDescent="0.2">
      <c r="A102" s="107"/>
      <c r="B102" s="107"/>
      <c r="C102" s="107"/>
      <c r="D102" s="107"/>
      <c r="E102" s="108"/>
      <c r="F102" s="107"/>
      <c r="G102" s="107"/>
      <c r="H102" s="107"/>
      <c r="I102" s="107"/>
      <c r="J102" s="107"/>
      <c r="K102" s="107"/>
      <c r="L102" s="109"/>
      <c r="M102" s="109"/>
      <c r="N102" s="109"/>
      <c r="O102" s="109"/>
      <c r="P102" s="109"/>
      <c r="Q102" s="109"/>
      <c r="R102" s="109"/>
      <c r="S102" s="109"/>
      <c r="T102" s="109"/>
      <c r="U102" s="109"/>
      <c r="V102" s="108"/>
      <c r="W102" s="108"/>
      <c r="X102" s="108"/>
      <c r="Y102" s="108"/>
      <c r="Z102" s="108"/>
      <c r="AA102" s="108"/>
      <c r="AB102" s="108"/>
      <c r="AC102" s="108"/>
      <c r="AD102" s="108"/>
      <c r="AE102" s="108"/>
      <c r="AF102" s="108"/>
      <c r="AG102" s="108"/>
      <c r="AH102" s="108"/>
      <c r="AI102" s="108"/>
      <c r="AJ102" s="108"/>
      <c r="AK102" s="108"/>
      <c r="AL102" s="108"/>
      <c r="AM102" s="108"/>
      <c r="AN102" s="108"/>
      <c r="AO102" s="108"/>
      <c r="AP102" s="108"/>
      <c r="AQ102" s="108"/>
      <c r="AR102" s="108"/>
      <c r="AS102" s="108"/>
      <c r="AT102" s="108"/>
      <c r="AU102" s="108"/>
      <c r="AV102" s="109"/>
      <c r="AW102" s="109"/>
      <c r="AX102" s="109"/>
      <c r="AY102" s="108"/>
      <c r="AZ102" s="107"/>
      <c r="BA102" s="107"/>
      <c r="BB102" s="107"/>
      <c r="BC102" s="108"/>
      <c r="BD102" s="108"/>
    </row>
    <row r="103" spans="1:56" x14ac:dyDescent="0.2">
      <c r="A103" s="107"/>
      <c r="B103" s="107"/>
      <c r="C103" s="107"/>
      <c r="D103" s="107"/>
      <c r="E103" s="108"/>
      <c r="F103" s="107"/>
      <c r="G103" s="107"/>
      <c r="H103" s="107"/>
      <c r="I103" s="107"/>
      <c r="J103" s="107"/>
      <c r="K103" s="107"/>
      <c r="L103" s="109"/>
      <c r="M103" s="109"/>
      <c r="N103" s="109"/>
      <c r="O103" s="109"/>
      <c r="P103" s="109"/>
      <c r="Q103" s="109"/>
      <c r="R103" s="109"/>
      <c r="S103" s="109"/>
      <c r="T103" s="109"/>
      <c r="U103" s="109"/>
      <c r="V103" s="108"/>
      <c r="W103" s="108"/>
      <c r="X103" s="108"/>
      <c r="Y103" s="108"/>
      <c r="Z103" s="108"/>
      <c r="AA103" s="108"/>
      <c r="AB103" s="108"/>
      <c r="AC103" s="108"/>
      <c r="AD103" s="108"/>
      <c r="AE103" s="108"/>
      <c r="AF103" s="108"/>
      <c r="AG103" s="108"/>
      <c r="AH103" s="108"/>
      <c r="AI103" s="108"/>
      <c r="AJ103" s="108"/>
      <c r="AK103" s="108"/>
      <c r="AL103" s="108"/>
      <c r="AM103" s="108"/>
      <c r="AN103" s="108"/>
      <c r="AO103" s="108"/>
      <c r="AP103" s="108"/>
      <c r="AQ103" s="108"/>
      <c r="AR103" s="108"/>
      <c r="AS103" s="108"/>
      <c r="AT103" s="108"/>
      <c r="AU103" s="108"/>
      <c r="AV103" s="109"/>
      <c r="AW103" s="109"/>
      <c r="AX103" s="109"/>
      <c r="AY103" s="108"/>
      <c r="AZ103" s="107"/>
      <c r="BA103" s="107"/>
      <c r="BB103" s="107"/>
      <c r="BC103" s="108"/>
      <c r="BD103" s="108"/>
    </row>
    <row r="104" spans="1:56" x14ac:dyDescent="0.2">
      <c r="A104" s="107"/>
      <c r="B104" s="107"/>
      <c r="C104" s="107"/>
      <c r="D104" s="107"/>
      <c r="E104" s="108"/>
      <c r="F104" s="107"/>
      <c r="G104" s="107"/>
      <c r="H104" s="107"/>
      <c r="I104" s="107"/>
      <c r="J104" s="107"/>
      <c r="K104" s="107"/>
      <c r="L104" s="109"/>
      <c r="M104" s="109"/>
      <c r="N104" s="109"/>
      <c r="O104" s="109"/>
      <c r="P104" s="109"/>
      <c r="Q104" s="109"/>
      <c r="R104" s="109"/>
      <c r="S104" s="109"/>
      <c r="T104" s="109"/>
      <c r="U104" s="109"/>
      <c r="V104" s="108"/>
      <c r="W104" s="108"/>
      <c r="X104" s="108"/>
      <c r="Y104" s="108"/>
      <c r="Z104" s="108"/>
      <c r="AA104" s="108"/>
      <c r="AB104" s="108"/>
      <c r="AC104" s="108"/>
      <c r="AD104" s="108"/>
      <c r="AE104" s="108"/>
      <c r="AF104" s="108"/>
      <c r="AG104" s="108"/>
      <c r="AH104" s="108"/>
      <c r="AI104" s="108"/>
      <c r="AJ104" s="108"/>
      <c r="AK104" s="108"/>
      <c r="AL104" s="108"/>
      <c r="AM104" s="108"/>
      <c r="AN104" s="108"/>
      <c r="AO104" s="108"/>
      <c r="AP104" s="108"/>
      <c r="AQ104" s="108"/>
      <c r="AR104" s="108"/>
      <c r="AS104" s="108"/>
      <c r="AT104" s="108"/>
      <c r="AU104" s="108"/>
      <c r="AV104" s="109"/>
      <c r="AW104" s="109"/>
      <c r="AX104" s="109"/>
      <c r="AY104" s="108"/>
      <c r="AZ104" s="107"/>
      <c r="BA104" s="107"/>
      <c r="BB104" s="107"/>
      <c r="BC104" s="108"/>
      <c r="BD104" s="108"/>
    </row>
    <row r="105" spans="1:56" x14ac:dyDescent="0.2">
      <c r="A105" s="107"/>
      <c r="B105" s="107"/>
      <c r="C105" s="107"/>
      <c r="D105" s="107"/>
      <c r="E105" s="108"/>
      <c r="F105" s="107"/>
      <c r="G105" s="107"/>
      <c r="H105" s="107"/>
      <c r="I105" s="107"/>
      <c r="J105" s="107"/>
      <c r="K105" s="107"/>
      <c r="L105" s="109"/>
      <c r="M105" s="109"/>
      <c r="N105" s="109"/>
      <c r="O105" s="109"/>
      <c r="P105" s="109"/>
      <c r="Q105" s="109"/>
      <c r="R105" s="109"/>
      <c r="S105" s="109"/>
      <c r="T105" s="109"/>
      <c r="U105" s="109"/>
      <c r="V105" s="108"/>
      <c r="W105" s="108"/>
      <c r="X105" s="108"/>
      <c r="Y105" s="108"/>
      <c r="Z105" s="108"/>
      <c r="AA105" s="108"/>
      <c r="AB105" s="108"/>
      <c r="AC105" s="108"/>
      <c r="AD105" s="108"/>
      <c r="AE105" s="108"/>
      <c r="AF105" s="108"/>
      <c r="AG105" s="108"/>
      <c r="AH105" s="108"/>
      <c r="AI105" s="108"/>
      <c r="AJ105" s="108"/>
      <c r="AK105" s="108"/>
      <c r="AL105" s="108"/>
      <c r="AM105" s="108"/>
      <c r="AN105" s="108"/>
      <c r="AO105" s="108"/>
      <c r="AP105" s="108"/>
      <c r="AQ105" s="108"/>
      <c r="AR105" s="108"/>
      <c r="AS105" s="108"/>
      <c r="AT105" s="108"/>
      <c r="AU105" s="108"/>
      <c r="AV105" s="109"/>
      <c r="AW105" s="109"/>
      <c r="AX105" s="109"/>
      <c r="AY105" s="108"/>
      <c r="AZ105" s="107"/>
      <c r="BA105" s="107"/>
      <c r="BB105" s="107"/>
      <c r="BC105" s="108"/>
      <c r="BD105" s="108"/>
    </row>
    <row r="106" spans="1:56" x14ac:dyDescent="0.2">
      <c r="A106" s="107"/>
      <c r="B106" s="107"/>
      <c r="C106" s="107"/>
      <c r="D106" s="107"/>
      <c r="E106" s="108"/>
      <c r="F106" s="107"/>
      <c r="G106" s="107"/>
      <c r="H106" s="107"/>
      <c r="I106" s="107"/>
      <c r="J106" s="107"/>
      <c r="K106" s="107"/>
      <c r="L106" s="109"/>
      <c r="M106" s="109"/>
      <c r="N106" s="109"/>
      <c r="O106" s="109"/>
      <c r="P106" s="109"/>
      <c r="Q106" s="109"/>
      <c r="R106" s="109"/>
      <c r="S106" s="109"/>
      <c r="T106" s="109"/>
      <c r="U106" s="109"/>
      <c r="V106" s="108"/>
      <c r="W106" s="108"/>
      <c r="X106" s="108"/>
      <c r="Y106" s="108"/>
      <c r="Z106" s="108"/>
      <c r="AA106" s="108"/>
      <c r="AB106" s="108"/>
      <c r="AC106" s="108"/>
      <c r="AD106" s="108"/>
      <c r="AE106" s="108"/>
      <c r="AF106" s="108"/>
      <c r="AG106" s="108"/>
      <c r="AH106" s="108"/>
      <c r="AI106" s="108"/>
      <c r="AJ106" s="108"/>
      <c r="AK106" s="108"/>
      <c r="AL106" s="108"/>
      <c r="AM106" s="108"/>
      <c r="AN106" s="108"/>
      <c r="AO106" s="108"/>
      <c r="AP106" s="108"/>
      <c r="AQ106" s="108"/>
      <c r="AR106" s="108"/>
      <c r="AS106" s="108"/>
      <c r="AT106" s="108"/>
      <c r="AU106" s="108"/>
      <c r="AV106" s="109"/>
      <c r="AW106" s="109"/>
      <c r="AX106" s="109"/>
      <c r="AY106" s="108"/>
      <c r="AZ106" s="107"/>
      <c r="BA106" s="107"/>
      <c r="BB106" s="107"/>
      <c r="BC106" s="108"/>
      <c r="BD106" s="108"/>
    </row>
    <row r="107" spans="1:56" x14ac:dyDescent="0.2">
      <c r="A107" s="107"/>
      <c r="B107" s="107"/>
      <c r="C107" s="107"/>
      <c r="D107" s="107"/>
      <c r="E107" s="108"/>
      <c r="F107" s="107"/>
      <c r="G107" s="107"/>
      <c r="H107" s="107"/>
      <c r="I107" s="107"/>
      <c r="J107" s="107"/>
      <c r="K107" s="107"/>
      <c r="L107" s="109"/>
      <c r="M107" s="109"/>
      <c r="N107" s="109"/>
      <c r="O107" s="109"/>
      <c r="P107" s="109"/>
      <c r="Q107" s="109"/>
      <c r="R107" s="109"/>
      <c r="S107" s="109"/>
      <c r="T107" s="109"/>
      <c r="U107" s="109"/>
      <c r="V107" s="108"/>
      <c r="W107" s="108"/>
      <c r="X107" s="108"/>
      <c r="Y107" s="108"/>
      <c r="Z107" s="108"/>
      <c r="AA107" s="108"/>
      <c r="AB107" s="108"/>
      <c r="AC107" s="108"/>
      <c r="AD107" s="108"/>
      <c r="AE107" s="108"/>
      <c r="AF107" s="108"/>
      <c r="AG107" s="108"/>
      <c r="AH107" s="108"/>
      <c r="AI107" s="108"/>
      <c r="AJ107" s="108"/>
      <c r="AK107" s="108"/>
      <c r="AL107" s="108"/>
      <c r="AM107" s="108"/>
      <c r="AN107" s="108"/>
      <c r="AO107" s="108"/>
      <c r="AP107" s="108"/>
      <c r="AQ107" s="108"/>
      <c r="AR107" s="108"/>
      <c r="AS107" s="108"/>
      <c r="AT107" s="108"/>
      <c r="AU107" s="108"/>
      <c r="AV107" s="109"/>
      <c r="AW107" s="109"/>
      <c r="AX107" s="109"/>
      <c r="AY107" s="108"/>
      <c r="AZ107" s="107"/>
      <c r="BA107" s="107"/>
      <c r="BB107" s="107"/>
      <c r="BC107" s="108"/>
      <c r="BD107" s="108"/>
    </row>
    <row r="108" spans="1:56" x14ac:dyDescent="0.2">
      <c r="A108" s="107"/>
      <c r="B108" s="107"/>
      <c r="C108" s="107"/>
      <c r="D108" s="107"/>
      <c r="E108" s="108"/>
      <c r="F108" s="107"/>
      <c r="G108" s="107"/>
      <c r="H108" s="107"/>
      <c r="I108" s="107"/>
      <c r="J108" s="107"/>
      <c r="K108" s="107"/>
      <c r="L108" s="109"/>
      <c r="M108" s="109"/>
      <c r="N108" s="109"/>
      <c r="O108" s="109"/>
      <c r="P108" s="109"/>
      <c r="Q108" s="109"/>
      <c r="R108" s="109"/>
      <c r="S108" s="109"/>
      <c r="T108" s="109"/>
      <c r="U108" s="109"/>
      <c r="V108" s="108"/>
      <c r="W108" s="108"/>
      <c r="X108" s="108"/>
      <c r="Y108" s="108"/>
      <c r="Z108" s="108"/>
      <c r="AA108" s="108"/>
      <c r="AB108" s="108"/>
      <c r="AC108" s="108"/>
      <c r="AD108" s="108"/>
      <c r="AE108" s="108"/>
      <c r="AF108" s="108"/>
      <c r="AG108" s="108"/>
      <c r="AH108" s="108"/>
      <c r="AI108" s="108"/>
      <c r="AJ108" s="108"/>
      <c r="AK108" s="108"/>
      <c r="AL108" s="108"/>
      <c r="AM108" s="108"/>
      <c r="AN108" s="108"/>
      <c r="AO108" s="108"/>
      <c r="AP108" s="108"/>
      <c r="AQ108" s="108"/>
      <c r="AR108" s="108"/>
      <c r="AS108" s="108"/>
      <c r="AT108" s="108"/>
      <c r="AU108" s="108"/>
      <c r="AV108" s="109"/>
      <c r="AW108" s="109"/>
      <c r="AX108" s="109"/>
      <c r="AY108" s="108"/>
      <c r="AZ108" s="107"/>
      <c r="BA108" s="107"/>
      <c r="BB108" s="107"/>
      <c r="BC108" s="108"/>
      <c r="BD108" s="108"/>
    </row>
    <row r="109" spans="1:56" x14ac:dyDescent="0.2">
      <c r="A109" s="107"/>
      <c r="B109" s="107"/>
      <c r="C109" s="107"/>
      <c r="D109" s="107"/>
      <c r="E109" s="108"/>
      <c r="F109" s="107"/>
      <c r="G109" s="107"/>
      <c r="H109" s="107"/>
      <c r="I109" s="107"/>
      <c r="J109" s="107"/>
      <c r="K109" s="107"/>
      <c r="L109" s="109"/>
      <c r="M109" s="109"/>
      <c r="N109" s="109"/>
      <c r="O109" s="109"/>
      <c r="P109" s="109"/>
      <c r="Q109" s="109"/>
      <c r="R109" s="109"/>
      <c r="S109" s="109"/>
      <c r="T109" s="109"/>
      <c r="U109" s="109"/>
      <c r="V109" s="108"/>
      <c r="W109" s="108"/>
      <c r="X109" s="108"/>
      <c r="Y109" s="108"/>
      <c r="Z109" s="108"/>
      <c r="AA109" s="108"/>
      <c r="AB109" s="108"/>
      <c r="AC109" s="108"/>
      <c r="AD109" s="108"/>
      <c r="AE109" s="108"/>
      <c r="AF109" s="108"/>
      <c r="AG109" s="108"/>
      <c r="AH109" s="108"/>
      <c r="AI109" s="108"/>
      <c r="AJ109" s="108"/>
      <c r="AK109" s="108"/>
      <c r="AL109" s="108"/>
      <c r="AM109" s="108"/>
      <c r="AN109" s="108"/>
      <c r="AO109" s="108"/>
      <c r="AP109" s="108"/>
      <c r="AQ109" s="108"/>
      <c r="AR109" s="108"/>
      <c r="AS109" s="108"/>
      <c r="AT109" s="108"/>
      <c r="AU109" s="108"/>
      <c r="AV109" s="109"/>
      <c r="AW109" s="109"/>
      <c r="AX109" s="109"/>
      <c r="AY109" s="108"/>
      <c r="AZ109" s="107"/>
      <c r="BA109" s="107"/>
      <c r="BB109" s="107"/>
      <c r="BC109" s="108"/>
      <c r="BD109" s="108"/>
    </row>
    <row r="110" spans="1:56" x14ac:dyDescent="0.2">
      <c r="A110" s="107"/>
      <c r="B110" s="107"/>
      <c r="C110" s="107"/>
      <c r="D110" s="107"/>
      <c r="E110" s="108"/>
      <c r="F110" s="107"/>
      <c r="G110" s="107"/>
      <c r="H110" s="107"/>
      <c r="I110" s="107"/>
      <c r="J110" s="107"/>
      <c r="K110" s="107"/>
      <c r="L110" s="109"/>
      <c r="M110" s="109"/>
      <c r="N110" s="109"/>
      <c r="O110" s="109"/>
      <c r="P110" s="109"/>
      <c r="Q110" s="109"/>
      <c r="R110" s="109"/>
      <c r="S110" s="109"/>
      <c r="T110" s="109"/>
      <c r="U110" s="109"/>
      <c r="V110" s="108"/>
      <c r="W110" s="108"/>
      <c r="X110" s="108"/>
      <c r="Y110" s="108"/>
      <c r="Z110" s="108"/>
      <c r="AA110" s="108"/>
      <c r="AB110" s="108"/>
      <c r="AC110" s="108"/>
      <c r="AD110" s="108"/>
      <c r="AE110" s="108"/>
      <c r="AF110" s="108"/>
      <c r="AG110" s="108"/>
      <c r="AH110" s="108"/>
      <c r="AI110" s="108"/>
      <c r="AJ110" s="108"/>
      <c r="AK110" s="108"/>
      <c r="AL110" s="108"/>
      <c r="AM110" s="108"/>
      <c r="AN110" s="108"/>
      <c r="AO110" s="108"/>
      <c r="AP110" s="108"/>
      <c r="AQ110" s="108"/>
      <c r="AR110" s="108"/>
      <c r="AS110" s="108"/>
      <c r="AT110" s="108"/>
      <c r="AU110" s="108"/>
      <c r="AV110" s="109"/>
      <c r="AW110" s="109"/>
      <c r="AX110" s="109"/>
      <c r="AY110" s="108"/>
      <c r="AZ110" s="107"/>
      <c r="BA110" s="107"/>
      <c r="BB110" s="107"/>
      <c r="BC110" s="108"/>
      <c r="BD110" s="108"/>
    </row>
    <row r="111" spans="1:56" x14ac:dyDescent="0.2">
      <c r="A111" s="107"/>
      <c r="B111" s="107"/>
      <c r="C111" s="107"/>
      <c r="D111" s="107"/>
      <c r="E111" s="108"/>
      <c r="F111" s="107"/>
      <c r="G111" s="107"/>
      <c r="H111" s="107"/>
      <c r="I111" s="107"/>
      <c r="J111" s="107"/>
      <c r="K111" s="107"/>
      <c r="L111" s="109"/>
      <c r="M111" s="109"/>
      <c r="N111" s="109"/>
      <c r="O111" s="109"/>
      <c r="P111" s="109"/>
      <c r="Q111" s="109"/>
      <c r="R111" s="109"/>
      <c r="S111" s="109"/>
      <c r="T111" s="109"/>
      <c r="U111" s="109"/>
      <c r="V111" s="108"/>
      <c r="W111" s="108"/>
      <c r="X111" s="108"/>
      <c r="Y111" s="108"/>
      <c r="Z111" s="108"/>
      <c r="AA111" s="108"/>
      <c r="AB111" s="108"/>
      <c r="AC111" s="108"/>
      <c r="AD111" s="108"/>
      <c r="AE111" s="108"/>
      <c r="AF111" s="108"/>
      <c r="AG111" s="108"/>
      <c r="AH111" s="108"/>
      <c r="AI111" s="108"/>
      <c r="AJ111" s="108"/>
      <c r="AK111" s="108"/>
      <c r="AL111" s="108"/>
      <c r="AM111" s="108"/>
      <c r="AN111" s="108"/>
      <c r="AO111" s="108"/>
      <c r="AP111" s="108"/>
      <c r="AQ111" s="108"/>
      <c r="AR111" s="108"/>
      <c r="AS111" s="108"/>
      <c r="AT111" s="108"/>
      <c r="AU111" s="108"/>
      <c r="AV111" s="109"/>
      <c r="AW111" s="109"/>
      <c r="AX111" s="109"/>
      <c r="AY111" s="108"/>
      <c r="AZ111" s="107"/>
      <c r="BA111" s="107"/>
      <c r="BB111" s="107"/>
      <c r="BC111" s="108"/>
      <c r="BD111" s="108"/>
    </row>
    <row r="112" spans="1:56" x14ac:dyDescent="0.2">
      <c r="A112" s="107"/>
      <c r="B112" s="107"/>
      <c r="C112" s="107"/>
      <c r="D112" s="107"/>
      <c r="E112" s="108"/>
      <c r="F112" s="107"/>
      <c r="G112" s="107"/>
      <c r="H112" s="107"/>
      <c r="I112" s="107"/>
      <c r="J112" s="107"/>
      <c r="K112" s="107"/>
      <c r="L112" s="109"/>
      <c r="M112" s="109"/>
      <c r="N112" s="109"/>
      <c r="O112" s="109"/>
      <c r="P112" s="109"/>
      <c r="Q112" s="109"/>
      <c r="R112" s="109"/>
      <c r="S112" s="109"/>
      <c r="T112" s="109"/>
      <c r="U112" s="109"/>
      <c r="V112" s="108"/>
      <c r="W112" s="108"/>
      <c r="X112" s="108"/>
      <c r="Y112" s="108"/>
      <c r="Z112" s="108"/>
      <c r="AA112" s="108"/>
      <c r="AB112" s="108"/>
      <c r="AC112" s="108"/>
      <c r="AD112" s="108"/>
      <c r="AE112" s="108"/>
      <c r="AF112" s="108"/>
      <c r="AG112" s="108"/>
      <c r="AH112" s="108"/>
      <c r="AI112" s="108"/>
      <c r="AJ112" s="108"/>
      <c r="AK112" s="108"/>
      <c r="AL112" s="108"/>
      <c r="AM112" s="108"/>
      <c r="AN112" s="108"/>
      <c r="AO112" s="108"/>
      <c r="AP112" s="108"/>
      <c r="AQ112" s="108"/>
      <c r="AR112" s="108"/>
      <c r="AS112" s="108"/>
      <c r="AT112" s="108"/>
      <c r="AU112" s="108"/>
      <c r="AV112" s="109"/>
      <c r="AW112" s="109"/>
      <c r="AX112" s="109"/>
      <c r="AY112" s="108"/>
      <c r="AZ112" s="107"/>
      <c r="BA112" s="107"/>
      <c r="BB112" s="107"/>
      <c r="BC112" s="108"/>
      <c r="BD112" s="108"/>
    </row>
    <row r="113" spans="1:56" x14ac:dyDescent="0.2">
      <c r="A113" s="107"/>
      <c r="B113" s="107"/>
      <c r="C113" s="107"/>
      <c r="D113" s="107"/>
      <c r="E113" s="108"/>
      <c r="F113" s="107"/>
      <c r="G113" s="107"/>
      <c r="H113" s="107"/>
      <c r="I113" s="107"/>
      <c r="J113" s="107"/>
      <c r="K113" s="107"/>
      <c r="L113" s="109"/>
      <c r="M113" s="109"/>
      <c r="N113" s="109"/>
      <c r="O113" s="109"/>
      <c r="P113" s="109"/>
      <c r="Q113" s="109"/>
      <c r="R113" s="109"/>
      <c r="S113" s="109"/>
      <c r="T113" s="109"/>
      <c r="U113" s="109"/>
      <c r="V113" s="108"/>
      <c r="W113" s="108"/>
      <c r="X113" s="108"/>
      <c r="Y113" s="108"/>
      <c r="Z113" s="108"/>
      <c r="AA113" s="108"/>
      <c r="AB113" s="108"/>
      <c r="AC113" s="108"/>
      <c r="AD113" s="108"/>
      <c r="AE113" s="108"/>
      <c r="AF113" s="108"/>
      <c r="AG113" s="108"/>
      <c r="AH113" s="108"/>
      <c r="AI113" s="108"/>
      <c r="AJ113" s="108"/>
      <c r="AK113" s="108"/>
      <c r="AL113" s="108"/>
      <c r="AM113" s="108"/>
      <c r="AN113" s="108"/>
      <c r="AO113" s="108"/>
      <c r="AP113" s="108"/>
      <c r="AQ113" s="108"/>
      <c r="AR113" s="108"/>
      <c r="AS113" s="108"/>
      <c r="AT113" s="108"/>
      <c r="AU113" s="108"/>
      <c r="AV113" s="109"/>
      <c r="AW113" s="109"/>
      <c r="AX113" s="109"/>
      <c r="AY113" s="108"/>
      <c r="AZ113" s="107"/>
      <c r="BA113" s="107"/>
      <c r="BB113" s="107"/>
      <c r="BC113" s="108"/>
      <c r="BD113" s="108"/>
    </row>
    <row r="114" spans="1:56" x14ac:dyDescent="0.2">
      <c r="A114" s="107"/>
      <c r="B114" s="107"/>
      <c r="C114" s="107"/>
      <c r="D114" s="107"/>
      <c r="E114" s="108"/>
      <c r="F114" s="107"/>
      <c r="G114" s="107"/>
      <c r="H114" s="107"/>
      <c r="I114" s="107"/>
      <c r="J114" s="107"/>
      <c r="K114" s="107"/>
      <c r="L114" s="109"/>
      <c r="M114" s="109"/>
      <c r="N114" s="109"/>
      <c r="O114" s="109"/>
      <c r="P114" s="109"/>
      <c r="Q114" s="109"/>
      <c r="R114" s="109"/>
      <c r="S114" s="109"/>
      <c r="T114" s="109"/>
      <c r="U114" s="109"/>
      <c r="V114" s="108"/>
      <c r="W114" s="108"/>
      <c r="X114" s="108"/>
      <c r="Y114" s="108"/>
      <c r="Z114" s="108"/>
      <c r="AA114" s="108"/>
      <c r="AB114" s="108"/>
      <c r="AC114" s="108"/>
      <c r="AD114" s="108"/>
      <c r="AE114" s="108"/>
      <c r="AF114" s="108"/>
      <c r="AG114" s="108"/>
      <c r="AH114" s="108"/>
      <c r="AI114" s="108"/>
      <c r="AJ114" s="108"/>
      <c r="AK114" s="108"/>
      <c r="AL114" s="108"/>
      <c r="AM114" s="108"/>
      <c r="AN114" s="108"/>
      <c r="AO114" s="108"/>
      <c r="AP114" s="108"/>
      <c r="AQ114" s="108"/>
      <c r="AR114" s="108"/>
      <c r="AS114" s="108"/>
      <c r="AT114" s="108"/>
      <c r="AU114" s="108"/>
      <c r="AV114" s="109"/>
      <c r="AW114" s="109"/>
      <c r="AX114" s="109"/>
      <c r="AY114" s="108"/>
      <c r="AZ114" s="107"/>
      <c r="BA114" s="107"/>
      <c r="BB114" s="107"/>
      <c r="BC114" s="108"/>
      <c r="BD114" s="108"/>
    </row>
    <row r="115" spans="1:56" x14ac:dyDescent="0.2">
      <c r="A115" s="107"/>
      <c r="B115" s="107"/>
      <c r="C115" s="107"/>
      <c r="D115" s="107"/>
      <c r="E115" s="108"/>
      <c r="F115" s="107"/>
      <c r="G115" s="107"/>
      <c r="H115" s="107"/>
      <c r="I115" s="107"/>
      <c r="J115" s="107"/>
      <c r="K115" s="107"/>
      <c r="L115" s="109"/>
      <c r="M115" s="109"/>
      <c r="N115" s="109"/>
      <c r="O115" s="109"/>
      <c r="P115" s="109"/>
      <c r="Q115" s="109"/>
      <c r="R115" s="109"/>
      <c r="S115" s="109"/>
      <c r="T115" s="109"/>
      <c r="U115" s="109"/>
      <c r="V115" s="108"/>
      <c r="W115" s="108"/>
      <c r="X115" s="108"/>
      <c r="Y115" s="108"/>
      <c r="Z115" s="108"/>
      <c r="AA115" s="108"/>
      <c r="AB115" s="108"/>
      <c r="AC115" s="108"/>
      <c r="AD115" s="108"/>
      <c r="AE115" s="108"/>
      <c r="AF115" s="108"/>
      <c r="AG115" s="108"/>
      <c r="AH115" s="108"/>
      <c r="AI115" s="108"/>
      <c r="AJ115" s="108"/>
      <c r="AK115" s="108"/>
      <c r="AL115" s="108"/>
      <c r="AM115" s="108"/>
      <c r="AN115" s="108"/>
      <c r="AO115" s="108"/>
      <c r="AP115" s="108"/>
      <c r="AQ115" s="108"/>
      <c r="AR115" s="108"/>
      <c r="AS115" s="108"/>
      <c r="AT115" s="108"/>
      <c r="AU115" s="108"/>
      <c r="AV115" s="109"/>
      <c r="AW115" s="109"/>
      <c r="AX115" s="109"/>
      <c r="AY115" s="108"/>
      <c r="AZ115" s="107"/>
      <c r="BA115" s="107"/>
      <c r="BB115" s="107"/>
      <c r="BC115" s="108"/>
      <c r="BD115" s="108"/>
    </row>
    <row r="116" spans="1:56" x14ac:dyDescent="0.2">
      <c r="A116" s="107"/>
      <c r="B116" s="107"/>
      <c r="C116" s="107"/>
      <c r="D116" s="107"/>
      <c r="E116" s="108"/>
      <c r="F116" s="107"/>
      <c r="G116" s="107"/>
      <c r="H116" s="107"/>
      <c r="I116" s="107"/>
      <c r="J116" s="107"/>
      <c r="K116" s="107"/>
      <c r="L116" s="109"/>
      <c r="M116" s="109"/>
      <c r="N116" s="109"/>
      <c r="O116" s="109"/>
      <c r="P116" s="109"/>
      <c r="Q116" s="109"/>
      <c r="R116" s="109"/>
      <c r="S116" s="109"/>
      <c r="T116" s="109"/>
      <c r="U116" s="109"/>
      <c r="V116" s="108"/>
      <c r="W116" s="108"/>
      <c r="X116" s="108"/>
      <c r="Y116" s="108"/>
      <c r="Z116" s="108"/>
      <c r="AA116" s="108"/>
      <c r="AB116" s="108"/>
      <c r="AC116" s="108"/>
      <c r="AD116" s="108"/>
      <c r="AE116" s="108"/>
      <c r="AF116" s="108"/>
      <c r="AG116" s="108"/>
      <c r="AH116" s="108"/>
      <c r="AI116" s="108"/>
      <c r="AJ116" s="108"/>
      <c r="AK116" s="108"/>
      <c r="AL116" s="108"/>
      <c r="AM116" s="108"/>
      <c r="AN116" s="108"/>
      <c r="AO116" s="108"/>
      <c r="AP116" s="108"/>
      <c r="AQ116" s="108"/>
      <c r="AR116" s="108"/>
      <c r="AS116" s="108"/>
      <c r="AT116" s="108"/>
      <c r="AU116" s="108"/>
      <c r="AV116" s="109"/>
      <c r="AW116" s="109"/>
      <c r="AX116" s="109"/>
      <c r="AY116" s="108"/>
      <c r="AZ116" s="107"/>
      <c r="BA116" s="107"/>
      <c r="BB116" s="107"/>
      <c r="BC116" s="108"/>
      <c r="BD116" s="108"/>
    </row>
    <row r="117" spans="1:56" x14ac:dyDescent="0.2">
      <c r="A117" s="107"/>
      <c r="B117" s="107"/>
      <c r="C117" s="107"/>
      <c r="D117" s="107"/>
      <c r="E117" s="108"/>
      <c r="F117" s="107"/>
      <c r="G117" s="107"/>
      <c r="H117" s="107"/>
      <c r="I117" s="107"/>
      <c r="J117" s="107"/>
      <c r="K117" s="107"/>
      <c r="L117" s="109"/>
      <c r="M117" s="109"/>
      <c r="N117" s="109"/>
      <c r="O117" s="109"/>
      <c r="P117" s="109"/>
      <c r="Q117" s="109"/>
      <c r="R117" s="109"/>
      <c r="S117" s="109"/>
      <c r="T117" s="109"/>
      <c r="U117" s="109"/>
      <c r="V117" s="108"/>
      <c r="W117" s="108"/>
      <c r="X117" s="108"/>
      <c r="Y117" s="108"/>
      <c r="Z117" s="108"/>
      <c r="AA117" s="108"/>
      <c r="AB117" s="108"/>
      <c r="AC117" s="108"/>
      <c r="AD117" s="108"/>
      <c r="AE117" s="108"/>
      <c r="AF117" s="108"/>
      <c r="AG117" s="108"/>
      <c r="AH117" s="108"/>
      <c r="AI117" s="108"/>
      <c r="AJ117" s="108"/>
      <c r="AK117" s="108"/>
      <c r="AL117" s="108"/>
      <c r="AM117" s="108"/>
      <c r="AN117" s="108"/>
      <c r="AO117" s="108"/>
      <c r="AP117" s="108"/>
      <c r="AQ117" s="108"/>
      <c r="AR117" s="108"/>
      <c r="AS117" s="108"/>
      <c r="AT117" s="108"/>
      <c r="AU117" s="108"/>
      <c r="AV117" s="109"/>
      <c r="AW117" s="109"/>
      <c r="AX117" s="109"/>
      <c r="AY117" s="108"/>
      <c r="AZ117" s="107"/>
      <c r="BA117" s="107"/>
      <c r="BB117" s="107"/>
      <c r="BC117" s="108"/>
      <c r="BD117" s="108"/>
    </row>
  </sheetData>
  <sheetProtection formatCells="0" formatColumns="0" formatRows="0" insertRows="0" deleteRows="0" sort="0" autoFilter="0" pivotTables="0"/>
  <mergeCells count="89">
    <mergeCell ref="B24:H24"/>
    <mergeCell ref="I24:U24"/>
    <mergeCell ref="V24:AP24"/>
    <mergeCell ref="AR24:AW24"/>
    <mergeCell ref="AR21:AW21"/>
    <mergeCell ref="B22:H22"/>
    <mergeCell ref="I22:U22"/>
    <mergeCell ref="V22:AP22"/>
    <mergeCell ref="AR22:AW22"/>
    <mergeCell ref="B23:H23"/>
    <mergeCell ref="I23:U23"/>
    <mergeCell ref="V23:AP23"/>
    <mergeCell ref="AR23:AW23"/>
    <mergeCell ref="B18:D18"/>
    <mergeCell ref="F18:H18"/>
    <mergeCell ref="I18:K18"/>
    <mergeCell ref="S18:U18"/>
    <mergeCell ref="AZ18:BB18"/>
    <mergeCell ref="B20:U20"/>
    <mergeCell ref="AY20:BD23"/>
    <mergeCell ref="B21:H21"/>
    <mergeCell ref="I21:U21"/>
    <mergeCell ref="V21:AP21"/>
    <mergeCell ref="B16:D16"/>
    <mergeCell ref="F16:H16"/>
    <mergeCell ref="I16:K16"/>
    <mergeCell ref="S16:U16"/>
    <mergeCell ref="AZ16:BB16"/>
    <mergeCell ref="B17:D17"/>
    <mergeCell ref="F17:H17"/>
    <mergeCell ref="I17:K17"/>
    <mergeCell ref="S17:U17"/>
    <mergeCell ref="AZ17:BB17"/>
    <mergeCell ref="B14:D14"/>
    <mergeCell ref="F14:H14"/>
    <mergeCell ref="I14:K14"/>
    <mergeCell ref="S14:U14"/>
    <mergeCell ref="AZ14:BB14"/>
    <mergeCell ref="B15:D15"/>
    <mergeCell ref="F15:H15"/>
    <mergeCell ref="I15:K15"/>
    <mergeCell ref="S15:U15"/>
    <mergeCell ref="AZ15:BB15"/>
    <mergeCell ref="B12:D12"/>
    <mergeCell ref="F12:H12"/>
    <mergeCell ref="I12:K12"/>
    <mergeCell ref="S12:U12"/>
    <mergeCell ref="AZ12:BB12"/>
    <mergeCell ref="B13:D13"/>
    <mergeCell ref="F13:H13"/>
    <mergeCell ref="I13:K13"/>
    <mergeCell ref="S13:U13"/>
    <mergeCell ref="AZ13:BB13"/>
    <mergeCell ref="B10:D10"/>
    <mergeCell ref="F10:H10"/>
    <mergeCell ref="I10:K10"/>
    <mergeCell ref="S10:U10"/>
    <mergeCell ref="AZ10:BB10"/>
    <mergeCell ref="B11:D11"/>
    <mergeCell ref="F11:H11"/>
    <mergeCell ref="I11:K11"/>
    <mergeCell ref="S11:U11"/>
    <mergeCell ref="AZ11:BB11"/>
    <mergeCell ref="B8:K8"/>
    <mergeCell ref="L8:R8"/>
    <mergeCell ref="S8:AX8"/>
    <mergeCell ref="AY8:BD8"/>
    <mergeCell ref="B9:D9"/>
    <mergeCell ref="F9:H9"/>
    <mergeCell ref="I9:K9"/>
    <mergeCell ref="S9:U9"/>
    <mergeCell ref="AZ9:BB9"/>
    <mergeCell ref="AA4:AU4"/>
    <mergeCell ref="B6:C6"/>
    <mergeCell ref="D6:H6"/>
    <mergeCell ref="I6:K6"/>
    <mergeCell ref="L6:U6"/>
    <mergeCell ref="V6:Z6"/>
    <mergeCell ref="AA6:AX6"/>
    <mergeCell ref="B1:AU1"/>
    <mergeCell ref="AV1:AX4"/>
    <mergeCell ref="BB1:BD2"/>
    <mergeCell ref="B2:AU2"/>
    <mergeCell ref="B3:D3"/>
    <mergeCell ref="E3:Z3"/>
    <mergeCell ref="AA3:AU3"/>
    <mergeCell ref="BB3:BD4"/>
    <mergeCell ref="B4:D4"/>
    <mergeCell ref="E4:Z4"/>
  </mergeCells>
  <dataValidations count="7">
    <dataValidation type="list" allowBlank="1" showInputMessage="1" showErrorMessage="1" sqref="AY10:AY18">
      <formula1>Monitoreo</formula1>
    </dataValidation>
    <dataValidation type="list" allowBlank="1" showInputMessage="1" sqref="AV10:AV18">
      <formula1>Periodo</formula1>
    </dataValidation>
    <dataValidation type="list" showInputMessage="1" showErrorMessage="1" sqref="V10:AF18">
      <formula1>Efectividad</formula1>
    </dataValidation>
    <dataValidation showInputMessage="1" showErrorMessage="1" sqref="AG10:AT18"/>
    <dataValidation type="list" allowBlank="1" showInputMessage="1" showErrorMessage="1" sqref="M10:N18">
      <formula1>Impacto</formula1>
    </dataValidation>
    <dataValidation type="list" showInputMessage="1" showErrorMessage="1" sqref="L10:L18">
      <formula1>Probabilidad</formula1>
    </dataValidation>
    <dataValidation type="list" allowBlank="1" showInputMessage="1" showErrorMessage="1" sqref="L6">
      <formula1>Proceso</formula1>
    </dataValidation>
  </dataValidations>
  <printOptions horizontalCentered="1"/>
  <pageMargins left="0.23622047244094491" right="0.23622047244094491" top="0.78740157480314965" bottom="0.35433070866141736" header="0.11811023622047245" footer="0.11811023622047245"/>
  <pageSetup scale="65" fitToHeight="0" orientation="landscape" r:id="rId1"/>
  <headerFooter>
    <oddFooter xml:space="preserve">&amp;L&amp;9Formato: FO-AC-07 Versión: 2&amp;C&amp;9Página &amp;P&amp;R&amp;9Vo.Bo: </oddFooter>
  </headerFooter>
  <drawing r:id="rId2"/>
  <legacyDrawing r:id="rId3"/>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46">
    <pageSetUpPr fitToPage="1"/>
  </sheetPr>
  <dimension ref="A1:BD112"/>
  <sheetViews>
    <sheetView showGridLines="0" view="pageBreakPreview" zoomScaleNormal="100" zoomScaleSheetLayoutView="100" workbookViewId="0"/>
  </sheetViews>
  <sheetFormatPr baseColWidth="10" defaultRowHeight="11.25" x14ac:dyDescent="0.2"/>
  <cols>
    <col min="1" max="1" width="1.140625" style="137" customWidth="1"/>
    <col min="2" max="4" width="5.7109375" style="137" customWidth="1"/>
    <col min="5" max="5" width="4" style="138" customWidth="1"/>
    <col min="6" max="8" width="4" style="137" customWidth="1"/>
    <col min="9" max="11" width="4.5703125" style="137" customWidth="1"/>
    <col min="12" max="13" width="3.28515625" style="139" bestFit="1" customWidth="1"/>
    <col min="14" max="14" width="0.7109375" style="139" hidden="1" customWidth="1"/>
    <col min="15" max="15" width="3" style="139" hidden="1" customWidth="1"/>
    <col min="16" max="16" width="5.140625" style="139" hidden="1" customWidth="1"/>
    <col min="17" max="17" width="3" style="139" hidden="1" customWidth="1"/>
    <col min="18" max="18" width="4.28515625" style="139" customWidth="1"/>
    <col min="19" max="21" width="7.42578125" style="139" customWidth="1"/>
    <col min="22" max="24" width="2.7109375" style="138" customWidth="1"/>
    <col min="25" max="25" width="2.85546875" style="138" customWidth="1"/>
    <col min="26" max="31" width="2.7109375" style="138" customWidth="1"/>
    <col min="32" max="32" width="1.140625" style="138" hidden="1" customWidth="1"/>
    <col min="33" max="39" width="2.7109375" style="138" hidden="1" customWidth="1"/>
    <col min="40" max="41" width="5.140625" style="138" hidden="1" customWidth="1"/>
    <col min="42" max="42" width="4.28515625" style="138" customWidth="1"/>
    <col min="43" max="43" width="5.140625" style="138" hidden="1" customWidth="1"/>
    <col min="44" max="44" width="3.28515625" style="138" bestFit="1" customWidth="1"/>
    <col min="45" max="45" width="5.140625" style="138" hidden="1" customWidth="1"/>
    <col min="46" max="46" width="3.28515625" style="138" bestFit="1" customWidth="1"/>
    <col min="47" max="47" width="4.28515625" style="138" customWidth="1"/>
    <col min="48" max="48" width="4.28515625" style="139" customWidth="1"/>
    <col min="49" max="50" width="19.42578125" style="139" customWidth="1"/>
    <col min="51" max="51" width="4" style="138" customWidth="1"/>
    <col min="52" max="54" width="8.85546875" style="137" customWidth="1"/>
    <col min="55" max="55" width="3.85546875" style="138" customWidth="1"/>
    <col min="56" max="56" width="20.28515625" style="138" customWidth="1"/>
    <col min="57" max="16384" width="11.42578125" style="104"/>
  </cols>
  <sheetData>
    <row r="1" spans="1:56" ht="11.25" customHeight="1" x14ac:dyDescent="0.2">
      <c r="A1" s="119"/>
      <c r="B1" s="1813" t="s">
        <v>447</v>
      </c>
      <c r="C1" s="1814"/>
      <c r="D1" s="1814"/>
      <c r="E1" s="1814"/>
      <c r="F1" s="1814"/>
      <c r="G1" s="1814"/>
      <c r="H1" s="1814"/>
      <c r="I1" s="1814"/>
      <c r="J1" s="1814"/>
      <c r="K1" s="1814"/>
      <c r="L1" s="1814"/>
      <c r="M1" s="1814"/>
      <c r="N1" s="1814"/>
      <c r="O1" s="1814"/>
      <c r="P1" s="1814"/>
      <c r="Q1" s="1814"/>
      <c r="R1" s="1814"/>
      <c r="S1" s="1814"/>
      <c r="T1" s="1814"/>
      <c r="U1" s="1814"/>
      <c r="V1" s="1814"/>
      <c r="W1" s="1814"/>
      <c r="X1" s="1814"/>
      <c r="Y1" s="1814"/>
      <c r="Z1" s="1814"/>
      <c r="AA1" s="1814"/>
      <c r="AB1" s="1814"/>
      <c r="AC1" s="1814"/>
      <c r="AD1" s="1814"/>
      <c r="AE1" s="1814"/>
      <c r="AF1" s="1814"/>
      <c r="AG1" s="1814"/>
      <c r="AH1" s="1814"/>
      <c r="AI1" s="1814"/>
      <c r="AJ1" s="1814"/>
      <c r="AK1" s="1814"/>
      <c r="AL1" s="1814"/>
      <c r="AM1" s="1814"/>
      <c r="AN1" s="1814"/>
      <c r="AO1" s="1814"/>
      <c r="AP1" s="1814"/>
      <c r="AQ1" s="1814"/>
      <c r="AR1" s="1814"/>
      <c r="AS1" s="1814"/>
      <c r="AT1" s="1814"/>
      <c r="AU1" s="1815"/>
      <c r="AV1" s="1813"/>
      <c r="AW1" s="1814"/>
      <c r="AX1" s="1815"/>
      <c r="AY1" s="120"/>
      <c r="AZ1" s="119"/>
      <c r="BA1" s="119"/>
      <c r="BB1" s="2054" t="s">
        <v>118</v>
      </c>
      <c r="BC1" s="2054"/>
      <c r="BD1" s="2054"/>
    </row>
    <row r="2" spans="1:56" ht="11.25" customHeight="1" x14ac:dyDescent="0.2">
      <c r="A2" s="119"/>
      <c r="B2" s="1823" t="s">
        <v>119</v>
      </c>
      <c r="C2" s="1824"/>
      <c r="D2" s="1824"/>
      <c r="E2" s="1824"/>
      <c r="F2" s="1824"/>
      <c r="G2" s="1824"/>
      <c r="H2" s="1824"/>
      <c r="I2" s="1824"/>
      <c r="J2" s="1824"/>
      <c r="K2" s="1824"/>
      <c r="L2" s="1824"/>
      <c r="M2" s="1824"/>
      <c r="N2" s="1824"/>
      <c r="O2" s="1824"/>
      <c r="P2" s="1824"/>
      <c r="Q2" s="1824"/>
      <c r="R2" s="1824"/>
      <c r="S2" s="1824"/>
      <c r="T2" s="1824"/>
      <c r="U2" s="1824"/>
      <c r="V2" s="1824"/>
      <c r="W2" s="1824"/>
      <c r="X2" s="1824"/>
      <c r="Y2" s="1824"/>
      <c r="Z2" s="1824"/>
      <c r="AA2" s="1824"/>
      <c r="AB2" s="1824"/>
      <c r="AC2" s="1824"/>
      <c r="AD2" s="1824"/>
      <c r="AE2" s="1824"/>
      <c r="AF2" s="1824"/>
      <c r="AG2" s="1824"/>
      <c r="AH2" s="1824"/>
      <c r="AI2" s="1824"/>
      <c r="AJ2" s="1824"/>
      <c r="AK2" s="1824"/>
      <c r="AL2" s="1824"/>
      <c r="AM2" s="1824"/>
      <c r="AN2" s="1824"/>
      <c r="AO2" s="1824"/>
      <c r="AP2" s="1824"/>
      <c r="AQ2" s="1824"/>
      <c r="AR2" s="1824"/>
      <c r="AS2" s="1824"/>
      <c r="AT2" s="1824"/>
      <c r="AU2" s="1825"/>
      <c r="AV2" s="1816"/>
      <c r="AW2" s="1817"/>
      <c r="AX2" s="1818"/>
      <c r="AY2" s="120"/>
      <c r="AZ2" s="119"/>
      <c r="BA2" s="119"/>
      <c r="BB2" s="2054"/>
      <c r="BC2" s="2054"/>
      <c r="BD2" s="2054"/>
    </row>
    <row r="3" spans="1:56" ht="12" customHeight="1" x14ac:dyDescent="0.2">
      <c r="A3" s="119"/>
      <c r="B3" s="1813" t="s">
        <v>451</v>
      </c>
      <c r="C3" s="1814"/>
      <c r="D3" s="1815"/>
      <c r="E3" s="1813" t="s">
        <v>452</v>
      </c>
      <c r="F3" s="1814"/>
      <c r="G3" s="1814"/>
      <c r="H3" s="1814"/>
      <c r="I3" s="1814"/>
      <c r="J3" s="1814"/>
      <c r="K3" s="1814"/>
      <c r="L3" s="1814"/>
      <c r="M3" s="1814"/>
      <c r="N3" s="1814"/>
      <c r="O3" s="1814"/>
      <c r="P3" s="1814"/>
      <c r="Q3" s="1814"/>
      <c r="R3" s="1814"/>
      <c r="S3" s="1814"/>
      <c r="T3" s="1814"/>
      <c r="U3" s="1814"/>
      <c r="V3" s="1814"/>
      <c r="W3" s="1814"/>
      <c r="X3" s="1814"/>
      <c r="Y3" s="1814"/>
      <c r="Z3" s="1815"/>
      <c r="AA3" s="1813" t="s">
        <v>453</v>
      </c>
      <c r="AB3" s="1814"/>
      <c r="AC3" s="1814"/>
      <c r="AD3" s="1814"/>
      <c r="AE3" s="1814"/>
      <c r="AF3" s="1814"/>
      <c r="AG3" s="1814"/>
      <c r="AH3" s="1814"/>
      <c r="AI3" s="1814"/>
      <c r="AJ3" s="1814"/>
      <c r="AK3" s="1814"/>
      <c r="AL3" s="1814"/>
      <c r="AM3" s="1814"/>
      <c r="AN3" s="1814"/>
      <c r="AO3" s="1814"/>
      <c r="AP3" s="1814"/>
      <c r="AQ3" s="1814"/>
      <c r="AR3" s="1814"/>
      <c r="AS3" s="1814"/>
      <c r="AT3" s="1814"/>
      <c r="AU3" s="1815"/>
      <c r="AV3" s="1816"/>
      <c r="AW3" s="1817"/>
      <c r="AX3" s="1818"/>
      <c r="AY3" s="120"/>
      <c r="AZ3" s="119"/>
      <c r="BA3" s="119"/>
      <c r="BB3" s="1940">
        <v>42853</v>
      </c>
      <c r="BC3" s="1940"/>
      <c r="BD3" s="1940"/>
    </row>
    <row r="4" spans="1:56" ht="12" customHeight="1" x14ac:dyDescent="0.2">
      <c r="A4" s="119"/>
      <c r="B4" s="1823" t="s">
        <v>120</v>
      </c>
      <c r="C4" s="1824"/>
      <c r="D4" s="1825"/>
      <c r="E4" s="1823" t="s">
        <v>456</v>
      </c>
      <c r="F4" s="1824"/>
      <c r="G4" s="1824"/>
      <c r="H4" s="1824"/>
      <c r="I4" s="1824"/>
      <c r="J4" s="1824"/>
      <c r="K4" s="1824"/>
      <c r="L4" s="1824"/>
      <c r="M4" s="1824"/>
      <c r="N4" s="1824"/>
      <c r="O4" s="1824"/>
      <c r="P4" s="1824"/>
      <c r="Q4" s="1824"/>
      <c r="R4" s="1824"/>
      <c r="S4" s="1824"/>
      <c r="T4" s="1824"/>
      <c r="U4" s="1824"/>
      <c r="V4" s="1824"/>
      <c r="W4" s="1824"/>
      <c r="X4" s="1824"/>
      <c r="Y4" s="1824"/>
      <c r="Z4" s="1825"/>
      <c r="AA4" s="1823">
        <v>4</v>
      </c>
      <c r="AB4" s="1824"/>
      <c r="AC4" s="1824"/>
      <c r="AD4" s="1824"/>
      <c r="AE4" s="1824"/>
      <c r="AF4" s="1824"/>
      <c r="AG4" s="1824"/>
      <c r="AH4" s="1824"/>
      <c r="AI4" s="1824"/>
      <c r="AJ4" s="1824"/>
      <c r="AK4" s="1824"/>
      <c r="AL4" s="1824"/>
      <c r="AM4" s="1824"/>
      <c r="AN4" s="1824"/>
      <c r="AO4" s="1824"/>
      <c r="AP4" s="1824"/>
      <c r="AQ4" s="1824"/>
      <c r="AR4" s="1824"/>
      <c r="AS4" s="1824"/>
      <c r="AT4" s="1824"/>
      <c r="AU4" s="1825"/>
      <c r="AV4" s="1819"/>
      <c r="AW4" s="1820"/>
      <c r="AX4" s="1821"/>
      <c r="AY4" s="120"/>
      <c r="AZ4" s="119"/>
      <c r="BA4" s="119"/>
      <c r="BB4" s="1940"/>
      <c r="BC4" s="1940"/>
      <c r="BD4" s="1940"/>
    </row>
    <row r="5" spans="1:56" ht="6" customHeight="1" x14ac:dyDescent="0.2">
      <c r="A5" s="119"/>
      <c r="B5" s="121"/>
      <c r="C5" s="121"/>
      <c r="D5" s="121"/>
      <c r="E5" s="121"/>
      <c r="F5" s="121"/>
      <c r="G5" s="121"/>
      <c r="H5" s="121"/>
      <c r="I5" s="121"/>
      <c r="J5" s="121"/>
      <c r="K5" s="121"/>
      <c r="L5" s="121"/>
      <c r="M5" s="121"/>
      <c r="N5" s="121"/>
      <c r="O5" s="121"/>
      <c r="P5" s="121"/>
      <c r="Q5" s="121"/>
      <c r="R5" s="121"/>
      <c r="S5" s="121"/>
      <c r="T5" s="121"/>
      <c r="U5" s="121"/>
      <c r="V5" s="121"/>
      <c r="W5" s="121"/>
      <c r="X5" s="121"/>
      <c r="Y5" s="121"/>
      <c r="Z5" s="121"/>
      <c r="AA5" s="121"/>
      <c r="AB5" s="121"/>
      <c r="AC5" s="121"/>
      <c r="AD5" s="121"/>
      <c r="AE5" s="121"/>
      <c r="AF5" s="121"/>
      <c r="AG5" s="121"/>
      <c r="AH5" s="121"/>
      <c r="AI5" s="121"/>
      <c r="AJ5" s="121"/>
      <c r="AK5" s="121"/>
      <c r="AL5" s="121"/>
      <c r="AM5" s="121"/>
      <c r="AN5" s="121"/>
      <c r="AO5" s="121"/>
      <c r="AP5" s="121"/>
      <c r="AQ5" s="121"/>
      <c r="AR5" s="121"/>
      <c r="AS5" s="121"/>
      <c r="AT5" s="121"/>
      <c r="AU5" s="121"/>
      <c r="AV5" s="121"/>
      <c r="AW5" s="121"/>
      <c r="AX5" s="121"/>
      <c r="AY5" s="629"/>
      <c r="AZ5" s="629"/>
      <c r="BA5" s="629"/>
      <c r="BB5" s="119"/>
      <c r="BC5" s="121"/>
      <c r="BD5" s="121"/>
    </row>
    <row r="6" spans="1:56" ht="34.5" customHeight="1" x14ac:dyDescent="0.2">
      <c r="A6" s="119"/>
      <c r="B6" s="2055" t="s">
        <v>122</v>
      </c>
      <c r="C6" s="2056"/>
      <c r="D6" s="1941" t="s">
        <v>123</v>
      </c>
      <c r="E6" s="1942"/>
      <c r="F6" s="1942"/>
      <c r="G6" s="1942"/>
      <c r="H6" s="1943"/>
      <c r="I6" s="2055" t="s">
        <v>448</v>
      </c>
      <c r="J6" s="2057"/>
      <c r="K6" s="2056"/>
      <c r="L6" s="1941" t="s">
        <v>102</v>
      </c>
      <c r="M6" s="1942"/>
      <c r="N6" s="1942"/>
      <c r="O6" s="1942"/>
      <c r="P6" s="1942"/>
      <c r="Q6" s="1942"/>
      <c r="R6" s="1942"/>
      <c r="S6" s="1942"/>
      <c r="T6" s="1942"/>
      <c r="U6" s="1943"/>
      <c r="V6" s="2055" t="s">
        <v>124</v>
      </c>
      <c r="W6" s="2057"/>
      <c r="X6" s="2057"/>
      <c r="Y6" s="2057"/>
      <c r="Z6" s="2057"/>
      <c r="AA6" s="1944" t="s">
        <v>3036</v>
      </c>
      <c r="AB6" s="1944"/>
      <c r="AC6" s="1944"/>
      <c r="AD6" s="1944"/>
      <c r="AE6" s="1944"/>
      <c r="AF6" s="1944"/>
      <c r="AG6" s="1944"/>
      <c r="AH6" s="1944"/>
      <c r="AI6" s="1944"/>
      <c r="AJ6" s="1944"/>
      <c r="AK6" s="1944"/>
      <c r="AL6" s="1944"/>
      <c r="AM6" s="1944"/>
      <c r="AN6" s="1944"/>
      <c r="AO6" s="1944"/>
      <c r="AP6" s="1944"/>
      <c r="AQ6" s="1944"/>
      <c r="AR6" s="1944"/>
      <c r="AS6" s="1944"/>
      <c r="AT6" s="1944"/>
      <c r="AU6" s="1944"/>
      <c r="AV6" s="1944"/>
      <c r="AW6" s="1944"/>
      <c r="AX6" s="1945"/>
      <c r="AY6" s="122"/>
      <c r="AZ6" s="122"/>
      <c r="BA6" s="122"/>
      <c r="BB6" s="122"/>
      <c r="BC6" s="122"/>
      <c r="BD6" s="122"/>
    </row>
    <row r="7" spans="1:56" ht="6" customHeight="1" x14ac:dyDescent="0.2">
      <c r="A7" s="119"/>
      <c r="B7" s="123"/>
      <c r="C7" s="123"/>
      <c r="D7" s="123"/>
      <c r="E7" s="611"/>
      <c r="F7" s="611"/>
      <c r="G7" s="611"/>
      <c r="H7" s="611"/>
      <c r="I7" s="611"/>
      <c r="J7" s="611"/>
      <c r="K7" s="611"/>
      <c r="L7" s="611"/>
      <c r="M7" s="611"/>
      <c r="N7" s="611"/>
      <c r="O7" s="611"/>
      <c r="P7" s="611"/>
      <c r="Q7" s="611"/>
      <c r="R7" s="611"/>
      <c r="S7" s="611"/>
      <c r="T7" s="611"/>
      <c r="U7" s="611"/>
      <c r="V7" s="611"/>
      <c r="W7" s="611"/>
      <c r="X7" s="611"/>
      <c r="Y7" s="611"/>
      <c r="Z7" s="611"/>
      <c r="AA7" s="611"/>
      <c r="AB7" s="611"/>
      <c r="AC7" s="611"/>
      <c r="AD7" s="611"/>
      <c r="AE7" s="611"/>
      <c r="AF7" s="611"/>
      <c r="AG7" s="611"/>
      <c r="AH7" s="611"/>
      <c r="AI7" s="611"/>
      <c r="AJ7" s="611"/>
      <c r="AK7" s="611"/>
      <c r="AL7" s="611"/>
      <c r="AM7" s="611"/>
      <c r="AN7" s="611"/>
      <c r="AO7" s="611"/>
      <c r="AP7" s="611"/>
      <c r="AQ7" s="611"/>
      <c r="AR7" s="611"/>
      <c r="AS7" s="611"/>
      <c r="AT7" s="611"/>
      <c r="AU7" s="611"/>
      <c r="AV7" s="611"/>
      <c r="AW7" s="611"/>
      <c r="AX7" s="611"/>
      <c r="AY7" s="610"/>
      <c r="AZ7" s="610"/>
      <c r="BA7" s="610"/>
      <c r="BB7" s="610"/>
      <c r="BC7" s="610"/>
      <c r="BD7" s="610"/>
    </row>
    <row r="8" spans="1:56" ht="45.75" customHeight="1" x14ac:dyDescent="0.2">
      <c r="A8" s="2058"/>
      <c r="B8" s="2059" t="s">
        <v>457</v>
      </c>
      <c r="C8" s="2060"/>
      <c r="D8" s="2060"/>
      <c r="E8" s="2060"/>
      <c r="F8" s="2060"/>
      <c r="G8" s="2060"/>
      <c r="H8" s="2060"/>
      <c r="I8" s="2060"/>
      <c r="J8" s="2060"/>
      <c r="K8" s="2061"/>
      <c r="L8" s="2062" t="s">
        <v>1146</v>
      </c>
      <c r="M8" s="2063"/>
      <c r="N8" s="2063"/>
      <c r="O8" s="2063"/>
      <c r="P8" s="2063"/>
      <c r="Q8" s="2063"/>
      <c r="R8" s="2064"/>
      <c r="S8" s="2065" t="s">
        <v>1147</v>
      </c>
      <c r="T8" s="2066"/>
      <c r="U8" s="2066"/>
      <c r="V8" s="2066"/>
      <c r="W8" s="2066"/>
      <c r="X8" s="2066"/>
      <c r="Y8" s="2066"/>
      <c r="Z8" s="2066"/>
      <c r="AA8" s="2066"/>
      <c r="AB8" s="2066"/>
      <c r="AC8" s="2066"/>
      <c r="AD8" s="2066"/>
      <c r="AE8" s="2066"/>
      <c r="AF8" s="2066"/>
      <c r="AG8" s="2066"/>
      <c r="AH8" s="2066"/>
      <c r="AI8" s="2066"/>
      <c r="AJ8" s="2066"/>
      <c r="AK8" s="2066"/>
      <c r="AL8" s="2066"/>
      <c r="AM8" s="2066"/>
      <c r="AN8" s="2066"/>
      <c r="AO8" s="2066"/>
      <c r="AP8" s="2066"/>
      <c r="AQ8" s="2066"/>
      <c r="AR8" s="2066"/>
      <c r="AS8" s="2066"/>
      <c r="AT8" s="2066"/>
      <c r="AU8" s="2066"/>
      <c r="AV8" s="2066"/>
      <c r="AW8" s="2066"/>
      <c r="AX8" s="2067"/>
      <c r="AY8" s="2068" t="s">
        <v>1148</v>
      </c>
      <c r="AZ8" s="2068"/>
      <c r="BA8" s="2068"/>
      <c r="BB8" s="2068"/>
      <c r="BC8" s="2068"/>
      <c r="BD8" s="2068"/>
    </row>
    <row r="9" spans="1:56" ht="69" customHeight="1" x14ac:dyDescent="0.2">
      <c r="A9" s="2058"/>
      <c r="B9" s="2069" t="s">
        <v>126</v>
      </c>
      <c r="C9" s="2070"/>
      <c r="D9" s="2071"/>
      <c r="E9" s="2072" t="s">
        <v>451</v>
      </c>
      <c r="F9" s="2069" t="s">
        <v>1149</v>
      </c>
      <c r="G9" s="2070"/>
      <c r="H9" s="2071"/>
      <c r="I9" s="2069" t="s">
        <v>465</v>
      </c>
      <c r="J9" s="2070"/>
      <c r="K9" s="2071"/>
      <c r="L9" s="2072" t="s">
        <v>1150</v>
      </c>
      <c r="M9" s="2072" t="s">
        <v>1153</v>
      </c>
      <c r="N9" s="2073"/>
      <c r="O9" s="2074" t="s">
        <v>1151</v>
      </c>
      <c r="P9" s="2074" t="s">
        <v>1152</v>
      </c>
      <c r="Q9" s="2074" t="s">
        <v>1154</v>
      </c>
      <c r="R9" s="2072" t="s">
        <v>1155</v>
      </c>
      <c r="S9" s="2069" t="s">
        <v>1156</v>
      </c>
      <c r="T9" s="2070"/>
      <c r="U9" s="2071"/>
      <c r="V9" s="2072" t="s">
        <v>1157</v>
      </c>
      <c r="W9" s="2072" t="s">
        <v>1158</v>
      </c>
      <c r="X9" s="2072" t="s">
        <v>1159</v>
      </c>
      <c r="Y9" s="2075" t="s">
        <v>1160</v>
      </c>
      <c r="Z9" s="2075" t="s">
        <v>1162</v>
      </c>
      <c r="AA9" s="2075" t="s">
        <v>1164</v>
      </c>
      <c r="AB9" s="2075" t="s">
        <v>1166</v>
      </c>
      <c r="AC9" s="2075" t="s">
        <v>1168</v>
      </c>
      <c r="AD9" s="2075" t="s">
        <v>1170</v>
      </c>
      <c r="AE9" s="2075" t="s">
        <v>129</v>
      </c>
      <c r="AF9" s="2076"/>
      <c r="AG9" s="626" t="s">
        <v>1161</v>
      </c>
      <c r="AH9" s="626" t="s">
        <v>1163</v>
      </c>
      <c r="AI9" s="626" t="s">
        <v>1165</v>
      </c>
      <c r="AJ9" s="626" t="s">
        <v>1167</v>
      </c>
      <c r="AK9" s="626" t="s">
        <v>1169</v>
      </c>
      <c r="AL9" s="626" t="s">
        <v>1171</v>
      </c>
      <c r="AM9" s="626" t="s">
        <v>1172</v>
      </c>
      <c r="AN9" s="626" t="s">
        <v>1173</v>
      </c>
      <c r="AO9" s="626" t="s">
        <v>1174</v>
      </c>
      <c r="AP9" s="2072" t="s">
        <v>1175</v>
      </c>
      <c r="AQ9" s="2074" t="s">
        <v>1176</v>
      </c>
      <c r="AR9" s="2072" t="s">
        <v>1150</v>
      </c>
      <c r="AS9" s="2074" t="s">
        <v>1177</v>
      </c>
      <c r="AT9" s="2072" t="s">
        <v>1153</v>
      </c>
      <c r="AU9" s="2072" t="s">
        <v>1178</v>
      </c>
      <c r="AV9" s="2072" t="s">
        <v>1179</v>
      </c>
      <c r="AW9" s="2077" t="s">
        <v>1180</v>
      </c>
      <c r="AX9" s="2077" t="s">
        <v>1181</v>
      </c>
      <c r="AY9" s="2078" t="s">
        <v>1182</v>
      </c>
      <c r="AZ9" s="2068" t="s">
        <v>1183</v>
      </c>
      <c r="BA9" s="2068"/>
      <c r="BB9" s="2068"/>
      <c r="BC9" s="2078" t="s">
        <v>127</v>
      </c>
      <c r="BD9" s="2079" t="s">
        <v>128</v>
      </c>
    </row>
    <row r="10" spans="1:56" ht="321.75" customHeight="1" x14ac:dyDescent="0.2">
      <c r="A10" s="629"/>
      <c r="B10" s="1955" t="s">
        <v>3037</v>
      </c>
      <c r="C10" s="1955"/>
      <c r="D10" s="1955"/>
      <c r="E10" s="2080" t="s">
        <v>69</v>
      </c>
      <c r="F10" s="1997" t="s">
        <v>3038</v>
      </c>
      <c r="G10" s="2081"/>
      <c r="H10" s="2082"/>
      <c r="I10" s="1957" t="s">
        <v>1400</v>
      </c>
      <c r="J10" s="1958"/>
      <c r="K10" s="1959"/>
      <c r="L10" s="627" t="s">
        <v>1208</v>
      </c>
      <c r="M10" s="627" t="s">
        <v>1186</v>
      </c>
      <c r="N10" s="627"/>
      <c r="O10" s="572">
        <f>VLOOKUP(L10,[35]Listas!$M$69:$N$73,2,0)</f>
        <v>2</v>
      </c>
      <c r="P10" s="572"/>
      <c r="Q10" s="572">
        <f>HLOOKUP(M10,[35]Listas!$O$67:$Q$68,2,0)</f>
        <v>10</v>
      </c>
      <c r="R10" s="626" t="str">
        <f>INDEX([35]Listas!$O$69:$Q$73,MATCH(L10,[35]Listas!$M$69:$M$73,0),MATCH(M10,[35]Listas!$O$67:$Q$67,0))</f>
        <v>20
MODERADA</v>
      </c>
      <c r="S10" s="1957" t="s">
        <v>3039</v>
      </c>
      <c r="T10" s="1958"/>
      <c r="U10" s="1959"/>
      <c r="V10" s="633" t="s">
        <v>132</v>
      </c>
      <c r="W10" s="633" t="s">
        <v>132</v>
      </c>
      <c r="X10" s="633" t="s">
        <v>132</v>
      </c>
      <c r="Y10" s="633" t="s">
        <v>132</v>
      </c>
      <c r="Z10" s="633" t="s">
        <v>132</v>
      </c>
      <c r="AA10" s="633" t="s">
        <v>132</v>
      </c>
      <c r="AB10" s="633" t="s">
        <v>132</v>
      </c>
      <c r="AC10" s="633" t="s">
        <v>132</v>
      </c>
      <c r="AD10" s="633" t="s">
        <v>132</v>
      </c>
      <c r="AE10" s="633" t="s">
        <v>132</v>
      </c>
      <c r="AF10" s="633"/>
      <c r="AG10" s="572">
        <f>IF(Y10="SI",15,0)</f>
        <v>15</v>
      </c>
      <c r="AH10" s="572">
        <f>IF(Z10="SI",5,0)</f>
        <v>5</v>
      </c>
      <c r="AI10" s="572">
        <f>IF(AA10="SI",15,0)</f>
        <v>15</v>
      </c>
      <c r="AJ10" s="572">
        <f>IF(AB10="SI",10,0)</f>
        <v>10</v>
      </c>
      <c r="AK10" s="572">
        <f>IF(AC10="SI",15,0)</f>
        <v>15</v>
      </c>
      <c r="AL10" s="572">
        <f>IF(AD10="SI",10,0)</f>
        <v>10</v>
      </c>
      <c r="AM10" s="572">
        <f>IF(AE10="SI",30,0)</f>
        <v>30</v>
      </c>
      <c r="AN10" s="572">
        <f>SUM(AG10+AH10+AI10+AJ10+AK10+AL10+AM10)</f>
        <v>100</v>
      </c>
      <c r="AO10" s="572">
        <f>IF(AN10&lt;=50,0,IF(AN10&gt;=76,2,1))</f>
        <v>2</v>
      </c>
      <c r="AP10" s="626" t="str">
        <f>CONCATENATE(AN10,"- disminuye ",AO10)</f>
        <v>100- disminuye 2</v>
      </c>
      <c r="AQ10" s="125">
        <f>IF(V10="SI",O10-AO10,O10)</f>
        <v>0</v>
      </c>
      <c r="AR10" s="626" t="str">
        <f>IF(AQ10&lt;=1,"Rara vez",VLOOKUP(AQ10,[35]Listas!$L$69:$M$73,2,0))</f>
        <v>Rara vez</v>
      </c>
      <c r="AS10" s="125">
        <f>IF(W10="SI",Q10-AO10,Q10)</f>
        <v>8</v>
      </c>
      <c r="AT10" s="626" t="str">
        <f>IF(AS10&lt;=9,"Moderado",IF(AS10=20,"Catastrófico",IF(AS10=18,"Moderado","Mayor")))</f>
        <v>Moderado</v>
      </c>
      <c r="AU10" s="626" t="str">
        <f>INDEX([35]Listas!$O$69:$Q$73,MATCH(AR10,[35]Listas!$M$69:$M$73,0),MATCH(AT10,[35]Listas!$O$67:$Q$67,0))</f>
        <v>5
BAJA</v>
      </c>
      <c r="AV10" s="124" t="s">
        <v>1188</v>
      </c>
      <c r="AW10" s="630" t="s">
        <v>3040</v>
      </c>
      <c r="AX10" s="635" t="s">
        <v>3041</v>
      </c>
      <c r="AY10" s="627" t="s">
        <v>1315</v>
      </c>
      <c r="AZ10" s="1957" t="s">
        <v>3042</v>
      </c>
      <c r="BA10" s="1958"/>
      <c r="BB10" s="1959"/>
      <c r="BC10" s="613" t="s">
        <v>2915</v>
      </c>
      <c r="BD10" s="2083" t="s">
        <v>3043</v>
      </c>
    </row>
    <row r="11" spans="1:56" ht="225" customHeight="1" x14ac:dyDescent="0.2">
      <c r="A11" s="629"/>
      <c r="B11" s="1956" t="s">
        <v>3044</v>
      </c>
      <c r="C11" s="1956"/>
      <c r="D11" s="1956"/>
      <c r="E11" s="627" t="s">
        <v>3045</v>
      </c>
      <c r="F11" s="1956" t="s">
        <v>3046</v>
      </c>
      <c r="G11" s="1956"/>
      <c r="H11" s="1956"/>
      <c r="I11" s="1956" t="s">
        <v>3047</v>
      </c>
      <c r="J11" s="1956"/>
      <c r="K11" s="1956"/>
      <c r="L11" s="627" t="s">
        <v>1204</v>
      </c>
      <c r="M11" s="627" t="s">
        <v>1209</v>
      </c>
      <c r="N11" s="627"/>
      <c r="O11" s="572">
        <f>VLOOKUP(L11,[35]Listas!$M$69:$N$73,2,0)</f>
        <v>1</v>
      </c>
      <c r="P11" s="572"/>
      <c r="Q11" s="572">
        <f>HLOOKUP(M11,[35]Listas!$O$67:$Q$68,2,0)</f>
        <v>20</v>
      </c>
      <c r="R11" s="626" t="str">
        <f>INDEX([35]Listas!$O$69:$Q$73,MATCH(L11,[35]Listas!$M$69:$M$73,0),MATCH(M11,[35]Listas!$O$67:$Q$67,0))</f>
        <v>20
MODERADA</v>
      </c>
      <c r="S11" s="1956" t="s">
        <v>3048</v>
      </c>
      <c r="T11" s="1956"/>
      <c r="U11" s="1956"/>
      <c r="V11" s="633" t="s">
        <v>132</v>
      </c>
      <c r="W11" s="633" t="s">
        <v>132</v>
      </c>
      <c r="X11" s="633" t="s">
        <v>132</v>
      </c>
      <c r="Y11" s="633" t="s">
        <v>132</v>
      </c>
      <c r="Z11" s="633" t="s">
        <v>132</v>
      </c>
      <c r="AA11" s="633" t="s">
        <v>83</v>
      </c>
      <c r="AB11" s="633" t="s">
        <v>132</v>
      </c>
      <c r="AC11" s="633" t="s">
        <v>132</v>
      </c>
      <c r="AD11" s="633" t="s">
        <v>132</v>
      </c>
      <c r="AE11" s="633" t="s">
        <v>132</v>
      </c>
      <c r="AF11" s="633"/>
      <c r="AG11" s="572">
        <f>IF(Y11="SI",15,0)</f>
        <v>15</v>
      </c>
      <c r="AH11" s="572">
        <f>IF(Z11="SI",5,0)</f>
        <v>5</v>
      </c>
      <c r="AI11" s="572">
        <f>IF(AA11="SI",15,0)</f>
        <v>0</v>
      </c>
      <c r="AJ11" s="572">
        <f>IF(AB11="SI",10,0)</f>
        <v>10</v>
      </c>
      <c r="AK11" s="572">
        <f>IF(AC11="SI",15,0)</f>
        <v>15</v>
      </c>
      <c r="AL11" s="572">
        <f>IF(AD11="SI",10,0)</f>
        <v>10</v>
      </c>
      <c r="AM11" s="572">
        <f>IF(AE11="SI",30,0)</f>
        <v>30</v>
      </c>
      <c r="AN11" s="572">
        <f>SUM(AG11+AH11+AI11+AJ11+AK11+AL11+AM11)</f>
        <v>85</v>
      </c>
      <c r="AO11" s="572">
        <f>IF(AN11&lt;=50,0,IF(AN11&gt;=76,2,1))</f>
        <v>2</v>
      </c>
      <c r="AP11" s="626" t="str">
        <f>CONCATENATE(AN11,"- disminuye ",AO11)</f>
        <v>85- disminuye 2</v>
      </c>
      <c r="AQ11" s="125">
        <f>IF(V11="SI",O11-AO11,O11)</f>
        <v>-1</v>
      </c>
      <c r="AR11" s="626" t="str">
        <f>IF(AQ11&lt;=1,"Rara vez",VLOOKUP(AQ11,[35]Listas!$L$69:$M$73,2,0))</f>
        <v>Rara vez</v>
      </c>
      <c r="AS11" s="125">
        <f>IF(W11="SI",Q11-AO11,Q11)</f>
        <v>18</v>
      </c>
      <c r="AT11" s="626" t="str">
        <f>IF(AS11&lt;=9,"Moderado",IF(AS11=20,"Catastrófico",IF(AS11=18,"Moderado","Mayor")))</f>
        <v>Moderado</v>
      </c>
      <c r="AU11" s="626" t="str">
        <f>INDEX([35]Listas!$O$69:$Q$73,MATCH(AR11,[35]Listas!$M$69:$M$73,0),MATCH(AT11,[35]Listas!$O$67:$Q$67,0))</f>
        <v>5
BAJA</v>
      </c>
      <c r="AV11" s="124" t="s">
        <v>1188</v>
      </c>
      <c r="AW11" s="633" t="s">
        <v>3049</v>
      </c>
      <c r="AX11" s="633" t="s">
        <v>3050</v>
      </c>
      <c r="AY11" s="627" t="s">
        <v>1315</v>
      </c>
      <c r="AZ11" s="2084" t="s">
        <v>3051</v>
      </c>
      <c r="BA11" s="2085"/>
      <c r="BB11" s="2086"/>
      <c r="BC11" s="627" t="s">
        <v>3052</v>
      </c>
      <c r="BD11" s="633" t="s">
        <v>3053</v>
      </c>
    </row>
    <row r="12" spans="1:56" ht="146.25" hidden="1" customHeight="1" x14ac:dyDescent="0.2">
      <c r="A12" s="629"/>
      <c r="B12" s="2046"/>
      <c r="C12" s="2046"/>
      <c r="D12" s="2046"/>
      <c r="E12" s="2047"/>
      <c r="F12" s="2048"/>
      <c r="G12" s="2048"/>
      <c r="H12" s="2048"/>
      <c r="I12" s="2046"/>
      <c r="J12" s="2046"/>
      <c r="K12" s="2046"/>
      <c r="L12" s="627"/>
      <c r="M12" s="627"/>
      <c r="N12" s="627"/>
      <c r="O12" s="572" t="e">
        <f>VLOOKUP(L12,[35]Listas!$M$69:$N$73,2,0)</f>
        <v>#N/A</v>
      </c>
      <c r="P12" s="572"/>
      <c r="Q12" s="572" t="e">
        <f>HLOOKUP(M12,[35]Listas!$O$67:$Q$68,2,0)</f>
        <v>#N/A</v>
      </c>
      <c r="R12" s="573" t="e">
        <f>INDEX([35]Listas!$O$69:$Q$73,MATCH(L12,[35]Listas!$M$69:$M$73,0),MATCH(M12,[35]Listas!$O$67:$Q$67,0))</f>
        <v>#N/A</v>
      </c>
      <c r="S12" s="2046"/>
      <c r="T12" s="2046"/>
      <c r="U12" s="2046"/>
      <c r="V12" s="633"/>
      <c r="W12" s="633"/>
      <c r="X12" s="633"/>
      <c r="Y12" s="633"/>
      <c r="Z12" s="633"/>
      <c r="AA12" s="633"/>
      <c r="AB12" s="633"/>
      <c r="AC12" s="633"/>
      <c r="AD12" s="633"/>
      <c r="AE12" s="633"/>
      <c r="AF12" s="633"/>
      <c r="AG12" s="572">
        <f>IF(Y12="SI",15,0)</f>
        <v>0</v>
      </c>
      <c r="AH12" s="572">
        <f>IF(Z12="SI",5,0)</f>
        <v>0</v>
      </c>
      <c r="AI12" s="572">
        <f>IF(AA12="SI",15,0)</f>
        <v>0</v>
      </c>
      <c r="AJ12" s="572">
        <f>IF(AB12="SI",10,0)</f>
        <v>0</v>
      </c>
      <c r="AK12" s="572">
        <f>IF(AC12="SI",15,0)</f>
        <v>0</v>
      </c>
      <c r="AL12" s="572">
        <f>IF(AD12="SI",10,0)</f>
        <v>0</v>
      </c>
      <c r="AM12" s="572">
        <f>IF(AE12="SI",30,0)</f>
        <v>0</v>
      </c>
      <c r="AN12" s="572">
        <f>SUM(AG12+AH12+AI12+AJ12+AK12+AL12+AM12)</f>
        <v>0</v>
      </c>
      <c r="AO12" s="572">
        <f>IF(AN12&lt;=50,0,IF(AN12&gt;=76,2,1))</f>
        <v>0</v>
      </c>
      <c r="AP12" s="573" t="str">
        <f>CONCATENATE(AN12,"- disminuye ",AO12)</f>
        <v>0- disminuye 0</v>
      </c>
      <c r="AQ12" s="572" t="e">
        <f>IF(V12="SI",O12-AO12,O12)</f>
        <v>#N/A</v>
      </c>
      <c r="AR12" s="573" t="e">
        <f>IF(AQ12&lt;=1,"Rara vez",VLOOKUP(AQ12,[35]Listas!$L$69:$M$73,2,0))</f>
        <v>#N/A</v>
      </c>
      <c r="AS12" s="572" t="e">
        <f>IF(W12="SI",Q12-AO12,Q12)</f>
        <v>#N/A</v>
      </c>
      <c r="AT12" s="573" t="e">
        <f>IF(AS12&lt;=9,"Moderado",IF(AS12=20,"Catastrófico",IF(AS12=18,"Moderado","Mayor")))</f>
        <v>#N/A</v>
      </c>
      <c r="AU12" s="573" t="e">
        <f>INDEX([35]Listas!$O$69:$Q$73,MATCH(AR12,[35]Listas!$M$69:$M$73,0),MATCH(AT12,[35]Listas!$O$67:$Q$67,0))</f>
        <v>#N/A</v>
      </c>
      <c r="AV12" s="627" t="s">
        <v>1194</v>
      </c>
      <c r="AW12" s="2049"/>
      <c r="AX12" s="2049"/>
      <c r="AY12" s="627" t="s">
        <v>1315</v>
      </c>
      <c r="AZ12" s="2050"/>
      <c r="BA12" s="2051"/>
      <c r="BB12" s="2052"/>
      <c r="BC12" s="2053"/>
      <c r="BD12" s="624"/>
    </row>
    <row r="13" spans="1:56" ht="59.25" hidden="1" customHeight="1" x14ac:dyDescent="0.2">
      <c r="A13" s="629"/>
      <c r="B13" s="1941"/>
      <c r="C13" s="1942"/>
      <c r="D13" s="1943"/>
      <c r="E13" s="607"/>
      <c r="F13" s="2087"/>
      <c r="G13" s="2088"/>
      <c r="H13" s="2089"/>
      <c r="I13" s="1941"/>
      <c r="J13" s="1942"/>
      <c r="K13" s="1943"/>
      <c r="L13" s="625"/>
      <c r="M13" s="627"/>
      <c r="N13" s="2090"/>
      <c r="O13" s="125" t="e">
        <f>VLOOKUP(L13,[35]Listas!$M$69:$N$73,2,0)</f>
        <v>#N/A</v>
      </c>
      <c r="P13" s="125"/>
      <c r="Q13" s="125" t="e">
        <f>HLOOKUP(M13,[35]Listas!$O$67:$Q$68,2,0)</f>
        <v>#N/A</v>
      </c>
      <c r="R13" s="626" t="e">
        <f>INDEX([35]Listas!$O$69:$Q$73,MATCH(L13,[35]Listas!$M$69:$M$73,0),MATCH(M13,[35]Listas!$O$67:$Q$67,0))</f>
        <v>#N/A</v>
      </c>
      <c r="S13" s="1941"/>
      <c r="T13" s="1942"/>
      <c r="U13" s="1943"/>
      <c r="V13" s="607"/>
      <c r="W13" s="607"/>
      <c r="X13" s="607"/>
      <c r="Y13" s="607"/>
      <c r="Z13" s="607"/>
      <c r="AA13" s="607"/>
      <c r="AB13" s="607"/>
      <c r="AC13" s="607"/>
      <c r="AD13" s="607"/>
      <c r="AE13" s="607"/>
      <c r="AF13" s="575"/>
      <c r="AG13" s="125">
        <f>IF(Y13="SI",15,0)</f>
        <v>0</v>
      </c>
      <c r="AH13" s="125">
        <f>IF(Z13="SI",5,0)</f>
        <v>0</v>
      </c>
      <c r="AI13" s="125">
        <f>IF(AA13="SI",15,0)</f>
        <v>0</v>
      </c>
      <c r="AJ13" s="125">
        <f>IF(AB13="SI",10,0)</f>
        <v>0</v>
      </c>
      <c r="AK13" s="125">
        <f>IF(AC13="SI",15,0)</f>
        <v>0</v>
      </c>
      <c r="AL13" s="125">
        <f>IF(AD13="SI",10,0)</f>
        <v>0</v>
      </c>
      <c r="AM13" s="125">
        <f>IF(AE13="SI",30,0)</f>
        <v>0</v>
      </c>
      <c r="AN13" s="125">
        <f>SUM(AG13+AH13+AI13+AJ13+AK13+AL13+AM13)</f>
        <v>0</v>
      </c>
      <c r="AO13" s="125">
        <f>IF(AN13&lt;=50,0,IF(AN13&gt;=76,2,1))</f>
        <v>0</v>
      </c>
      <c r="AP13" s="626" t="str">
        <f>CONCATENATE(AN13,"- disminuye ",AO13)</f>
        <v>0- disminuye 0</v>
      </c>
      <c r="AQ13" s="125" t="e">
        <f>IF(V13="SI",O13-AO13,O13)</f>
        <v>#N/A</v>
      </c>
      <c r="AR13" s="626" t="e">
        <f>IF(AQ13&lt;=1,"Rara vez",VLOOKUP(AQ13,[35]Listas!$L$69:$M$73,2,0))</f>
        <v>#N/A</v>
      </c>
      <c r="AS13" s="125" t="e">
        <f>IF(W13="SI",Q13-AO13,Q13)</f>
        <v>#N/A</v>
      </c>
      <c r="AT13" s="626" t="e">
        <f>IF(AS13&lt;=9,"Moderado",IF(AS13=20,"Catastrófico",IF(AS13=18,"Moderado","Mayor")))</f>
        <v>#N/A</v>
      </c>
      <c r="AU13" s="626" t="e">
        <f>INDEX([35]Listas!$O$69:$Q$73,MATCH(AR13,[35]Listas!$M$69:$M$73,0),MATCH(AT13,[35]Listas!$O$67:$Q$67,0))</f>
        <v>#N/A</v>
      </c>
      <c r="AV13" s="625"/>
      <c r="AW13" s="607"/>
      <c r="AX13" s="607"/>
      <c r="AY13" s="625"/>
      <c r="AZ13" s="1862" t="s">
        <v>1190</v>
      </c>
      <c r="BA13" s="1862"/>
      <c r="BB13" s="1862"/>
      <c r="BC13" s="607"/>
      <c r="BD13" s="607"/>
    </row>
    <row r="14" spans="1:56" ht="3.75" customHeight="1" x14ac:dyDescent="0.2">
      <c r="A14" s="119"/>
      <c r="B14" s="126"/>
      <c r="C14" s="126"/>
      <c r="D14" s="126"/>
      <c r="E14" s="121"/>
      <c r="F14" s="126"/>
      <c r="G14" s="126"/>
      <c r="H14" s="126"/>
      <c r="I14" s="126"/>
      <c r="J14" s="126"/>
      <c r="K14" s="126"/>
      <c r="L14" s="121"/>
      <c r="M14" s="121"/>
      <c r="N14" s="121"/>
      <c r="O14" s="121"/>
      <c r="P14" s="121"/>
      <c r="Q14" s="121"/>
      <c r="R14" s="121"/>
      <c r="S14" s="126"/>
      <c r="T14" s="126"/>
      <c r="U14" s="126"/>
      <c r="V14" s="121"/>
      <c r="W14" s="121"/>
      <c r="X14" s="121"/>
      <c r="Y14" s="121"/>
      <c r="Z14" s="121"/>
      <c r="AA14" s="121"/>
      <c r="AB14" s="121"/>
      <c r="AC14" s="121"/>
      <c r="AD14" s="121"/>
      <c r="AE14" s="121"/>
      <c r="AF14" s="121"/>
      <c r="AG14" s="121"/>
      <c r="AH14" s="121"/>
      <c r="AI14" s="121"/>
      <c r="AJ14" s="121"/>
      <c r="AK14" s="121"/>
      <c r="AL14" s="121"/>
      <c r="AM14" s="121"/>
      <c r="AN14" s="121"/>
      <c r="AO14" s="121"/>
      <c r="AP14" s="121"/>
      <c r="AQ14" s="121"/>
      <c r="AR14" s="121"/>
      <c r="AS14" s="121"/>
      <c r="AT14" s="121"/>
      <c r="AU14" s="121"/>
      <c r="AV14" s="126"/>
      <c r="AW14" s="126"/>
      <c r="AX14" s="126"/>
      <c r="AY14" s="121"/>
      <c r="AZ14" s="2091"/>
      <c r="BA14" s="2091"/>
      <c r="BB14" s="2091"/>
      <c r="BC14" s="127"/>
      <c r="BD14" s="128"/>
    </row>
    <row r="15" spans="1:56" ht="15" customHeight="1" x14ac:dyDescent="0.2">
      <c r="A15" s="122"/>
      <c r="B15" s="2092" t="s">
        <v>1196</v>
      </c>
      <c r="C15" s="2092"/>
      <c r="D15" s="2092"/>
      <c r="E15" s="2092"/>
      <c r="F15" s="2092"/>
      <c r="G15" s="2092"/>
      <c r="H15" s="2092"/>
      <c r="I15" s="2092"/>
      <c r="J15" s="2092"/>
      <c r="K15" s="2092"/>
      <c r="L15" s="2092"/>
      <c r="M15" s="2092"/>
      <c r="N15" s="2092"/>
      <c r="O15" s="2092"/>
      <c r="P15" s="2092"/>
      <c r="Q15" s="2092"/>
      <c r="R15" s="2092"/>
      <c r="S15" s="2092"/>
      <c r="T15" s="2092"/>
      <c r="U15" s="2092"/>
      <c r="V15" s="129"/>
      <c r="W15" s="129"/>
      <c r="X15" s="129"/>
      <c r="Y15" s="129"/>
      <c r="Z15" s="129"/>
      <c r="AA15" s="129"/>
      <c r="AB15" s="129"/>
      <c r="AC15" s="129"/>
      <c r="AD15" s="129"/>
      <c r="AE15" s="129"/>
      <c r="AF15" s="129"/>
      <c r="AG15" s="129"/>
      <c r="AH15" s="129"/>
      <c r="AI15" s="129"/>
      <c r="AJ15" s="129"/>
      <c r="AK15" s="129"/>
      <c r="AL15" s="129"/>
      <c r="AM15" s="129"/>
      <c r="AN15" s="129"/>
      <c r="AO15" s="129"/>
      <c r="AP15" s="129"/>
      <c r="AQ15" s="129"/>
      <c r="AR15" s="129"/>
      <c r="AS15" s="129"/>
      <c r="AT15" s="129"/>
      <c r="AU15" s="121"/>
      <c r="AV15" s="130"/>
      <c r="AW15" s="130"/>
      <c r="AX15" s="130"/>
      <c r="AY15" s="2093" t="s">
        <v>3054</v>
      </c>
      <c r="AZ15" s="1909"/>
      <c r="BA15" s="1909"/>
      <c r="BB15" s="1909"/>
      <c r="BC15" s="1909"/>
      <c r="BD15" s="1909"/>
    </row>
    <row r="16" spans="1:56" ht="19.5" customHeight="1" x14ac:dyDescent="0.2">
      <c r="A16" s="103"/>
      <c r="B16" s="1866" t="s">
        <v>1197</v>
      </c>
      <c r="C16" s="1867"/>
      <c r="D16" s="1867"/>
      <c r="E16" s="1867"/>
      <c r="F16" s="1867"/>
      <c r="G16" s="1867"/>
      <c r="H16" s="1868"/>
      <c r="I16" s="1866" t="s">
        <v>1198</v>
      </c>
      <c r="J16" s="1867"/>
      <c r="K16" s="1867"/>
      <c r="L16" s="1867"/>
      <c r="M16" s="1867"/>
      <c r="N16" s="1867"/>
      <c r="O16" s="1867"/>
      <c r="P16" s="1867"/>
      <c r="Q16" s="1867"/>
      <c r="R16" s="1867"/>
      <c r="S16" s="1867"/>
      <c r="T16" s="1867"/>
      <c r="U16" s="1868"/>
      <c r="V16" s="1866" t="s">
        <v>604</v>
      </c>
      <c r="W16" s="1867"/>
      <c r="X16" s="1867"/>
      <c r="Y16" s="1867"/>
      <c r="Z16" s="1867"/>
      <c r="AA16" s="1867"/>
      <c r="AB16" s="1867"/>
      <c r="AC16" s="1867"/>
      <c r="AD16" s="1867"/>
      <c r="AE16" s="1867"/>
      <c r="AF16" s="1867"/>
      <c r="AG16" s="1867"/>
      <c r="AH16" s="1867"/>
      <c r="AI16" s="1867"/>
      <c r="AJ16" s="1867"/>
      <c r="AK16" s="1867"/>
      <c r="AL16" s="1867"/>
      <c r="AM16" s="1867"/>
      <c r="AN16" s="1867"/>
      <c r="AO16" s="1867"/>
      <c r="AP16" s="1868"/>
      <c r="AQ16" s="576" t="s">
        <v>605</v>
      </c>
      <c r="AR16" s="1866" t="s">
        <v>605</v>
      </c>
      <c r="AS16" s="1867"/>
      <c r="AT16" s="1867"/>
      <c r="AU16" s="1867"/>
      <c r="AV16" s="1867"/>
      <c r="AW16" s="1868"/>
      <c r="AX16" s="130"/>
      <c r="AY16" s="1909"/>
      <c r="AZ16" s="1909"/>
      <c r="BA16" s="1909"/>
      <c r="BB16" s="1909"/>
      <c r="BC16" s="1909"/>
      <c r="BD16" s="1909"/>
    </row>
    <row r="17" spans="1:56" ht="41.25" customHeight="1" x14ac:dyDescent="0.2">
      <c r="A17" s="105"/>
      <c r="B17" s="1869" t="s">
        <v>1396</v>
      </c>
      <c r="C17" s="1870"/>
      <c r="D17" s="1870"/>
      <c r="E17" s="1870"/>
      <c r="F17" s="1870"/>
      <c r="G17" s="1870"/>
      <c r="H17" s="1871"/>
      <c r="I17" s="1869" t="s">
        <v>1397</v>
      </c>
      <c r="J17" s="1870"/>
      <c r="K17" s="1870"/>
      <c r="L17" s="1870"/>
      <c r="M17" s="1870"/>
      <c r="N17" s="1870"/>
      <c r="O17" s="1870"/>
      <c r="P17" s="1870"/>
      <c r="Q17" s="1870"/>
      <c r="R17" s="1870"/>
      <c r="S17" s="1870"/>
      <c r="T17" s="1870"/>
      <c r="U17" s="1871"/>
      <c r="V17" s="1869" t="s">
        <v>1398</v>
      </c>
      <c r="W17" s="1870"/>
      <c r="X17" s="1870"/>
      <c r="Y17" s="1870"/>
      <c r="Z17" s="1870"/>
      <c r="AA17" s="1870"/>
      <c r="AB17" s="1870"/>
      <c r="AC17" s="1870"/>
      <c r="AD17" s="1870"/>
      <c r="AE17" s="1870"/>
      <c r="AF17" s="1870"/>
      <c r="AG17" s="1870"/>
      <c r="AH17" s="1870"/>
      <c r="AI17" s="1870"/>
      <c r="AJ17" s="1870"/>
      <c r="AK17" s="1870"/>
      <c r="AL17" s="1870"/>
      <c r="AM17" s="1870"/>
      <c r="AN17" s="1870"/>
      <c r="AO17" s="1870"/>
      <c r="AP17" s="1871"/>
      <c r="AQ17" s="106"/>
      <c r="AR17" s="1869"/>
      <c r="AS17" s="1870"/>
      <c r="AT17" s="1870"/>
      <c r="AU17" s="1870"/>
      <c r="AV17" s="1870"/>
      <c r="AW17" s="1871"/>
      <c r="AX17" s="130"/>
      <c r="AY17" s="1909"/>
      <c r="AZ17" s="1909"/>
      <c r="BA17" s="1909"/>
      <c r="BB17" s="1909"/>
      <c r="BC17" s="1909"/>
      <c r="BD17" s="1909"/>
    </row>
    <row r="18" spans="1:56" ht="41.25" customHeight="1" x14ac:dyDescent="0.2">
      <c r="A18" s="105"/>
      <c r="B18" s="1869" t="s">
        <v>1399</v>
      </c>
      <c r="C18" s="1870"/>
      <c r="D18" s="1870"/>
      <c r="E18" s="1870"/>
      <c r="F18" s="1870"/>
      <c r="G18" s="1870"/>
      <c r="H18" s="1871"/>
      <c r="I18" s="1869" t="s">
        <v>1494</v>
      </c>
      <c r="J18" s="1870"/>
      <c r="K18" s="1870"/>
      <c r="L18" s="1870"/>
      <c r="M18" s="1870"/>
      <c r="N18" s="1870"/>
      <c r="O18" s="1870"/>
      <c r="P18" s="1870"/>
      <c r="Q18" s="1870"/>
      <c r="R18" s="1870"/>
      <c r="S18" s="1870"/>
      <c r="T18" s="1870"/>
      <c r="U18" s="1871"/>
      <c r="V18" s="1869" t="s">
        <v>1398</v>
      </c>
      <c r="W18" s="1870"/>
      <c r="X18" s="1870"/>
      <c r="Y18" s="1870"/>
      <c r="Z18" s="1870"/>
      <c r="AA18" s="1870"/>
      <c r="AB18" s="1870"/>
      <c r="AC18" s="1870"/>
      <c r="AD18" s="1870"/>
      <c r="AE18" s="1870"/>
      <c r="AF18" s="1870"/>
      <c r="AG18" s="1870"/>
      <c r="AH18" s="1870"/>
      <c r="AI18" s="1870"/>
      <c r="AJ18" s="1870"/>
      <c r="AK18" s="1870"/>
      <c r="AL18" s="1870"/>
      <c r="AM18" s="1870"/>
      <c r="AN18" s="1870"/>
      <c r="AO18" s="1870"/>
      <c r="AP18" s="1871"/>
      <c r="AQ18" s="106"/>
      <c r="AR18" s="1869"/>
      <c r="AS18" s="1870"/>
      <c r="AT18" s="1870"/>
      <c r="AU18" s="1870"/>
      <c r="AV18" s="1870"/>
      <c r="AW18" s="1871"/>
      <c r="AX18" s="130"/>
      <c r="AY18" s="1909"/>
      <c r="AZ18" s="1909"/>
      <c r="BA18" s="1909"/>
      <c r="BB18" s="1909"/>
      <c r="BC18" s="1909"/>
      <c r="BD18" s="1909"/>
    </row>
    <row r="19" spans="1:56" ht="41.25" customHeight="1" x14ac:dyDescent="0.2">
      <c r="A19" s="105"/>
      <c r="B19" s="1869" t="s">
        <v>1199</v>
      </c>
      <c r="C19" s="1870"/>
      <c r="D19" s="1870"/>
      <c r="E19" s="1870"/>
      <c r="F19" s="1870"/>
      <c r="G19" s="1870"/>
      <c r="H19" s="1871"/>
      <c r="I19" s="1869" t="s">
        <v>1200</v>
      </c>
      <c r="J19" s="1870"/>
      <c r="K19" s="1870"/>
      <c r="L19" s="1870"/>
      <c r="M19" s="1870"/>
      <c r="N19" s="1870"/>
      <c r="O19" s="1870"/>
      <c r="P19" s="1870"/>
      <c r="Q19" s="1870"/>
      <c r="R19" s="1870"/>
      <c r="S19" s="1870"/>
      <c r="T19" s="1870"/>
      <c r="U19" s="1871"/>
      <c r="V19" s="1869" t="s">
        <v>1398</v>
      </c>
      <c r="W19" s="1870"/>
      <c r="X19" s="1870"/>
      <c r="Y19" s="1870"/>
      <c r="Z19" s="1870"/>
      <c r="AA19" s="1870"/>
      <c r="AB19" s="1870"/>
      <c r="AC19" s="1870"/>
      <c r="AD19" s="1870"/>
      <c r="AE19" s="1870"/>
      <c r="AF19" s="1870"/>
      <c r="AG19" s="1870"/>
      <c r="AH19" s="1870"/>
      <c r="AI19" s="1870"/>
      <c r="AJ19" s="1870"/>
      <c r="AK19" s="1870"/>
      <c r="AL19" s="1870"/>
      <c r="AM19" s="1870"/>
      <c r="AN19" s="1870"/>
      <c r="AO19" s="1870"/>
      <c r="AP19" s="1871"/>
      <c r="AQ19" s="106"/>
      <c r="AR19" s="1869"/>
      <c r="AS19" s="1870"/>
      <c r="AT19" s="1870"/>
      <c r="AU19" s="1870"/>
      <c r="AV19" s="1870"/>
      <c r="AW19" s="1871"/>
      <c r="AX19" s="131"/>
      <c r="AY19" s="132"/>
      <c r="AZ19" s="133"/>
      <c r="BA19" s="133"/>
      <c r="BB19" s="133"/>
      <c r="BC19" s="132"/>
      <c r="BD19" s="134"/>
    </row>
    <row r="20" spans="1:56" x14ac:dyDescent="0.2">
      <c r="A20" s="135"/>
      <c r="B20" s="135"/>
      <c r="C20" s="135"/>
      <c r="D20" s="135"/>
      <c r="E20" s="134"/>
      <c r="F20" s="135"/>
      <c r="G20" s="135"/>
      <c r="H20" s="135"/>
      <c r="I20" s="135"/>
      <c r="J20" s="135"/>
      <c r="K20" s="135"/>
      <c r="L20" s="136"/>
      <c r="M20" s="136"/>
      <c r="N20" s="136"/>
      <c r="O20" s="136"/>
      <c r="P20" s="136"/>
      <c r="Q20" s="136"/>
      <c r="R20" s="136"/>
      <c r="S20" s="136"/>
      <c r="T20" s="136"/>
      <c r="U20" s="136"/>
      <c r="V20" s="134"/>
      <c r="W20" s="134"/>
      <c r="X20" s="134"/>
      <c r="Y20" s="134"/>
      <c r="Z20" s="134"/>
      <c r="AA20" s="134"/>
      <c r="AB20" s="134"/>
      <c r="AC20" s="134"/>
      <c r="AD20" s="134"/>
      <c r="AE20" s="134"/>
      <c r="AF20" s="134"/>
      <c r="AG20" s="134"/>
      <c r="AH20" s="134"/>
      <c r="AI20" s="134"/>
      <c r="AJ20" s="134"/>
      <c r="AK20" s="134"/>
      <c r="AL20" s="134"/>
      <c r="AM20" s="134"/>
      <c r="AN20" s="134"/>
      <c r="AO20" s="134"/>
      <c r="AP20" s="134"/>
      <c r="AQ20" s="134"/>
      <c r="AR20" s="134"/>
      <c r="AS20" s="134"/>
      <c r="AT20" s="134"/>
      <c r="AU20" s="134"/>
      <c r="AV20" s="136"/>
      <c r="AW20" s="136"/>
      <c r="AX20" s="136"/>
      <c r="AY20" s="134"/>
      <c r="AZ20" s="135"/>
      <c r="BA20" s="135"/>
      <c r="BB20" s="135"/>
      <c r="BC20" s="134"/>
      <c r="BD20" s="134"/>
    </row>
    <row r="21" spans="1:56" x14ac:dyDescent="0.2">
      <c r="A21" s="135"/>
      <c r="B21" s="135"/>
      <c r="C21" s="135"/>
      <c r="D21" s="135"/>
      <c r="E21" s="134"/>
      <c r="F21" s="135"/>
      <c r="G21" s="135"/>
      <c r="H21" s="135"/>
      <c r="I21" s="135"/>
      <c r="J21" s="135"/>
      <c r="K21" s="135"/>
      <c r="L21" s="136"/>
      <c r="M21" s="136"/>
      <c r="N21" s="136"/>
      <c r="O21" s="136"/>
      <c r="P21" s="136"/>
      <c r="Q21" s="136"/>
      <c r="R21" s="136"/>
      <c r="S21" s="136"/>
      <c r="T21" s="136"/>
      <c r="U21" s="136"/>
      <c r="V21" s="134"/>
      <c r="W21" s="134"/>
      <c r="X21" s="134"/>
      <c r="Y21" s="134"/>
      <c r="Z21" s="134"/>
      <c r="AA21" s="134"/>
      <c r="AB21" s="134"/>
      <c r="AC21" s="134"/>
      <c r="AD21" s="134"/>
      <c r="AE21" s="134"/>
      <c r="AF21" s="134"/>
      <c r="AG21" s="134"/>
      <c r="AH21" s="134"/>
      <c r="AI21" s="134"/>
      <c r="AJ21" s="134"/>
      <c r="AK21" s="134"/>
      <c r="AL21" s="134"/>
      <c r="AM21" s="134"/>
      <c r="AN21" s="134"/>
      <c r="AO21" s="134"/>
      <c r="AP21" s="134"/>
      <c r="AQ21" s="134"/>
      <c r="AR21" s="134"/>
      <c r="AS21" s="134"/>
      <c r="AT21" s="134"/>
      <c r="AU21" s="134"/>
      <c r="AV21" s="136"/>
      <c r="AW21" s="136"/>
      <c r="AX21" s="136"/>
      <c r="AY21" s="134"/>
      <c r="AZ21" s="135"/>
      <c r="BA21" s="135"/>
      <c r="BB21" s="135"/>
      <c r="BC21" s="134"/>
      <c r="BD21" s="134"/>
    </row>
    <row r="22" spans="1:56" x14ac:dyDescent="0.2">
      <c r="A22" s="135"/>
      <c r="B22" s="135"/>
      <c r="C22" s="135"/>
      <c r="D22" s="135"/>
      <c r="E22" s="134"/>
      <c r="F22" s="135"/>
      <c r="G22" s="135"/>
      <c r="H22" s="135"/>
      <c r="I22" s="135"/>
      <c r="J22" s="135"/>
      <c r="K22" s="135"/>
      <c r="L22" s="136"/>
      <c r="M22" s="136"/>
      <c r="N22" s="136"/>
      <c r="O22" s="136"/>
      <c r="P22" s="136"/>
      <c r="Q22" s="136"/>
      <c r="R22" s="136"/>
      <c r="S22" s="136"/>
      <c r="T22" s="136"/>
      <c r="U22" s="136"/>
      <c r="V22" s="134"/>
      <c r="W22" s="134"/>
      <c r="X22" s="134"/>
      <c r="Y22" s="134"/>
      <c r="Z22" s="134"/>
      <c r="AA22" s="134"/>
      <c r="AB22" s="134"/>
      <c r="AC22" s="134"/>
      <c r="AD22" s="134"/>
      <c r="AE22" s="134"/>
      <c r="AF22" s="134"/>
      <c r="AG22" s="134"/>
      <c r="AH22" s="134"/>
      <c r="AI22" s="134"/>
      <c r="AJ22" s="134"/>
      <c r="AK22" s="134"/>
      <c r="AL22" s="134"/>
      <c r="AM22" s="134"/>
      <c r="AN22" s="134"/>
      <c r="AO22" s="134"/>
      <c r="AP22" s="134"/>
      <c r="AQ22" s="134"/>
      <c r="AR22" s="134"/>
      <c r="AS22" s="134"/>
      <c r="AT22" s="134"/>
      <c r="AU22" s="134"/>
      <c r="AV22" s="136"/>
      <c r="AW22" s="136"/>
      <c r="AX22" s="136"/>
      <c r="AY22" s="134"/>
      <c r="AZ22" s="135"/>
      <c r="BA22" s="135"/>
      <c r="BB22" s="135"/>
      <c r="BC22" s="134"/>
      <c r="BD22" s="134"/>
    </row>
    <row r="23" spans="1:56" x14ac:dyDescent="0.2">
      <c r="A23" s="135"/>
      <c r="B23" s="135"/>
      <c r="C23" s="135"/>
      <c r="D23" s="135"/>
      <c r="E23" s="134"/>
      <c r="F23" s="135"/>
      <c r="G23" s="135"/>
      <c r="H23" s="135"/>
      <c r="I23" s="135"/>
      <c r="J23" s="135"/>
      <c r="K23" s="135"/>
      <c r="L23" s="136"/>
      <c r="M23" s="136"/>
      <c r="N23" s="136"/>
      <c r="O23" s="136"/>
      <c r="P23" s="136"/>
      <c r="Q23" s="136"/>
      <c r="R23" s="136"/>
      <c r="S23" s="136"/>
      <c r="T23" s="136"/>
      <c r="U23" s="136"/>
      <c r="V23" s="134"/>
      <c r="W23" s="134"/>
      <c r="X23" s="134"/>
      <c r="Y23" s="134"/>
      <c r="Z23" s="134"/>
      <c r="AA23" s="134"/>
      <c r="AB23" s="134"/>
      <c r="AC23" s="134"/>
      <c r="AD23" s="134"/>
      <c r="AE23" s="134"/>
      <c r="AF23" s="134"/>
      <c r="AG23" s="134"/>
      <c r="AH23" s="134"/>
      <c r="AI23" s="134"/>
      <c r="AJ23" s="134"/>
      <c r="AK23" s="134"/>
      <c r="AL23" s="134"/>
      <c r="AM23" s="134"/>
      <c r="AN23" s="134"/>
      <c r="AO23" s="134"/>
      <c r="AP23" s="134"/>
      <c r="AQ23" s="134"/>
      <c r="AR23" s="134"/>
      <c r="AS23" s="134"/>
      <c r="AT23" s="134"/>
      <c r="AU23" s="134"/>
      <c r="AV23" s="136"/>
      <c r="AW23" s="136"/>
      <c r="AX23" s="136"/>
      <c r="AY23" s="134"/>
      <c r="AZ23" s="135"/>
      <c r="BA23" s="135"/>
      <c r="BB23" s="135"/>
      <c r="BC23" s="134"/>
      <c r="BD23" s="134"/>
    </row>
    <row r="24" spans="1:56" x14ac:dyDescent="0.2">
      <c r="A24" s="135"/>
      <c r="B24" s="135"/>
      <c r="C24" s="135"/>
      <c r="D24" s="135"/>
      <c r="E24" s="134"/>
      <c r="F24" s="135"/>
      <c r="G24" s="135"/>
      <c r="H24" s="135"/>
      <c r="I24" s="135"/>
      <c r="J24" s="135"/>
      <c r="K24" s="135"/>
      <c r="L24" s="136"/>
      <c r="M24" s="136"/>
      <c r="N24" s="136"/>
      <c r="O24" s="136"/>
      <c r="P24" s="136"/>
      <c r="Q24" s="136"/>
      <c r="R24" s="136"/>
      <c r="S24" s="136"/>
      <c r="T24" s="136"/>
      <c r="U24" s="136"/>
      <c r="V24" s="134"/>
      <c r="W24" s="134"/>
      <c r="X24" s="134"/>
      <c r="Y24" s="134"/>
      <c r="Z24" s="134"/>
      <c r="AA24" s="134"/>
      <c r="AB24" s="134"/>
      <c r="AC24" s="134"/>
      <c r="AD24" s="134"/>
      <c r="AE24" s="134"/>
      <c r="AF24" s="134"/>
      <c r="AG24" s="134"/>
      <c r="AH24" s="134"/>
      <c r="AI24" s="134"/>
      <c r="AJ24" s="134"/>
      <c r="AK24" s="134"/>
      <c r="AL24" s="134"/>
      <c r="AM24" s="134"/>
      <c r="AN24" s="134"/>
      <c r="AO24" s="134"/>
      <c r="AP24" s="134"/>
      <c r="AQ24" s="134"/>
      <c r="AR24" s="134"/>
      <c r="AS24" s="134"/>
      <c r="AT24" s="134"/>
      <c r="AU24" s="134"/>
      <c r="AV24" s="136"/>
      <c r="AW24" s="136"/>
      <c r="AX24" s="136"/>
      <c r="AY24" s="134"/>
      <c r="AZ24" s="135"/>
      <c r="BA24" s="135"/>
      <c r="BB24" s="135"/>
      <c r="BC24" s="134"/>
      <c r="BD24" s="134"/>
    </row>
    <row r="25" spans="1:56" x14ac:dyDescent="0.2">
      <c r="A25" s="135"/>
      <c r="B25" s="135"/>
      <c r="C25" s="135"/>
      <c r="D25" s="135"/>
      <c r="E25" s="134"/>
      <c r="F25" s="135"/>
      <c r="G25" s="135"/>
      <c r="H25" s="135"/>
      <c r="I25" s="135"/>
      <c r="J25" s="135"/>
      <c r="K25" s="135"/>
      <c r="L25" s="136"/>
      <c r="M25" s="136"/>
      <c r="N25" s="136"/>
      <c r="O25" s="136"/>
      <c r="P25" s="136"/>
      <c r="Q25" s="136"/>
      <c r="R25" s="136"/>
      <c r="S25" s="136"/>
      <c r="T25" s="136"/>
      <c r="U25" s="136"/>
      <c r="V25" s="134"/>
      <c r="W25" s="134"/>
      <c r="X25" s="134"/>
      <c r="Y25" s="134"/>
      <c r="Z25" s="134"/>
      <c r="AA25" s="134"/>
      <c r="AB25" s="134"/>
      <c r="AC25" s="134"/>
      <c r="AD25" s="134"/>
      <c r="AE25" s="134"/>
      <c r="AF25" s="134"/>
      <c r="AG25" s="134"/>
      <c r="AH25" s="134"/>
      <c r="AI25" s="134"/>
      <c r="AJ25" s="134"/>
      <c r="AK25" s="134"/>
      <c r="AL25" s="134"/>
      <c r="AM25" s="134"/>
      <c r="AN25" s="134"/>
      <c r="AO25" s="134"/>
      <c r="AP25" s="134"/>
      <c r="AQ25" s="134"/>
      <c r="AR25" s="134"/>
      <c r="AS25" s="134"/>
      <c r="AT25" s="134"/>
      <c r="AU25" s="134"/>
      <c r="AV25" s="136"/>
      <c r="AW25" s="136"/>
      <c r="AX25" s="136"/>
      <c r="AY25" s="134"/>
      <c r="AZ25" s="135"/>
      <c r="BA25" s="135"/>
      <c r="BB25" s="135"/>
      <c r="BC25" s="134"/>
      <c r="BD25" s="134"/>
    </row>
    <row r="26" spans="1:56" x14ac:dyDescent="0.2">
      <c r="A26" s="135"/>
      <c r="B26" s="135"/>
      <c r="C26" s="135"/>
      <c r="D26" s="135"/>
      <c r="E26" s="134"/>
      <c r="F26" s="135"/>
      <c r="G26" s="135"/>
      <c r="H26" s="135"/>
      <c r="I26" s="135"/>
      <c r="J26" s="135"/>
      <c r="K26" s="135"/>
      <c r="L26" s="136"/>
      <c r="M26" s="136"/>
      <c r="N26" s="136"/>
      <c r="O26" s="136"/>
      <c r="P26" s="136"/>
      <c r="Q26" s="136"/>
      <c r="R26" s="136"/>
      <c r="S26" s="136"/>
      <c r="T26" s="136"/>
      <c r="U26" s="136"/>
      <c r="V26" s="134"/>
      <c r="W26" s="134"/>
      <c r="X26" s="134"/>
      <c r="Y26" s="134"/>
      <c r="Z26" s="134"/>
      <c r="AA26" s="134"/>
      <c r="AB26" s="134"/>
      <c r="AC26" s="134"/>
      <c r="AD26" s="134"/>
      <c r="AE26" s="134"/>
      <c r="AF26" s="134"/>
      <c r="AG26" s="134"/>
      <c r="AH26" s="134"/>
      <c r="AI26" s="134"/>
      <c r="AJ26" s="134"/>
      <c r="AK26" s="134"/>
      <c r="AL26" s="134"/>
      <c r="AM26" s="134"/>
      <c r="AN26" s="134"/>
      <c r="AO26" s="134"/>
      <c r="AP26" s="134"/>
      <c r="AQ26" s="134"/>
      <c r="AR26" s="134"/>
      <c r="AS26" s="134"/>
      <c r="AT26" s="134"/>
      <c r="AU26" s="134"/>
      <c r="AV26" s="136"/>
      <c r="AW26" s="136"/>
      <c r="AX26" s="136"/>
      <c r="AY26" s="134"/>
      <c r="AZ26" s="135"/>
      <c r="BA26" s="135"/>
      <c r="BB26" s="135"/>
      <c r="BC26" s="134"/>
      <c r="BD26" s="134"/>
    </row>
    <row r="27" spans="1:56" x14ac:dyDescent="0.2">
      <c r="A27" s="135"/>
      <c r="B27" s="135"/>
      <c r="C27" s="135"/>
      <c r="D27" s="135"/>
      <c r="E27" s="134"/>
      <c r="F27" s="135"/>
      <c r="G27" s="135"/>
      <c r="H27" s="135"/>
      <c r="I27" s="135"/>
      <c r="J27" s="135"/>
      <c r="K27" s="135"/>
      <c r="L27" s="136"/>
      <c r="M27" s="136"/>
      <c r="N27" s="136"/>
      <c r="O27" s="136"/>
      <c r="P27" s="136"/>
      <c r="Q27" s="136"/>
      <c r="R27" s="136"/>
      <c r="S27" s="136"/>
      <c r="T27" s="136"/>
      <c r="U27" s="136"/>
      <c r="V27" s="134"/>
      <c r="W27" s="134"/>
      <c r="X27" s="134"/>
      <c r="Y27" s="134"/>
      <c r="Z27" s="134"/>
      <c r="AA27" s="134"/>
      <c r="AB27" s="134"/>
      <c r="AC27" s="134"/>
      <c r="AD27" s="134"/>
      <c r="AE27" s="134"/>
      <c r="AF27" s="134"/>
      <c r="AG27" s="134"/>
      <c r="AH27" s="134"/>
      <c r="AI27" s="134"/>
      <c r="AJ27" s="134"/>
      <c r="AK27" s="134"/>
      <c r="AL27" s="134"/>
      <c r="AM27" s="134"/>
      <c r="AN27" s="134"/>
      <c r="AO27" s="134"/>
      <c r="AP27" s="134"/>
      <c r="AQ27" s="134"/>
      <c r="AR27" s="134"/>
      <c r="AS27" s="134"/>
      <c r="AT27" s="134"/>
      <c r="AU27" s="134"/>
      <c r="AV27" s="136"/>
      <c r="AW27" s="136"/>
      <c r="AX27" s="136"/>
      <c r="AY27" s="134"/>
      <c r="AZ27" s="135"/>
      <c r="BA27" s="135"/>
      <c r="BB27" s="135"/>
      <c r="BC27" s="134"/>
      <c r="BD27" s="134"/>
    </row>
    <row r="28" spans="1:56" x14ac:dyDescent="0.2">
      <c r="A28" s="135"/>
      <c r="B28" s="135"/>
      <c r="C28" s="135"/>
      <c r="D28" s="135"/>
      <c r="E28" s="134"/>
      <c r="F28" s="135"/>
      <c r="G28" s="135"/>
      <c r="H28" s="135"/>
      <c r="I28" s="135"/>
      <c r="J28" s="135"/>
      <c r="K28" s="135"/>
      <c r="L28" s="136"/>
      <c r="M28" s="136"/>
      <c r="N28" s="136"/>
      <c r="O28" s="136"/>
      <c r="P28" s="136"/>
      <c r="Q28" s="136"/>
      <c r="R28" s="136"/>
      <c r="S28" s="136"/>
      <c r="T28" s="136"/>
      <c r="U28" s="136"/>
      <c r="V28" s="134"/>
      <c r="W28" s="134"/>
      <c r="X28" s="134"/>
      <c r="Y28" s="134"/>
      <c r="Z28" s="134"/>
      <c r="AA28" s="134"/>
      <c r="AB28" s="134"/>
      <c r="AC28" s="134"/>
      <c r="AD28" s="134"/>
      <c r="AE28" s="134"/>
      <c r="AF28" s="134"/>
      <c r="AG28" s="134"/>
      <c r="AH28" s="134"/>
      <c r="AI28" s="134"/>
      <c r="AJ28" s="134"/>
      <c r="AK28" s="134"/>
      <c r="AL28" s="134"/>
      <c r="AM28" s="134"/>
      <c r="AN28" s="134"/>
      <c r="AO28" s="134"/>
      <c r="AP28" s="134"/>
      <c r="AQ28" s="134"/>
      <c r="AR28" s="134"/>
      <c r="AS28" s="134"/>
      <c r="AT28" s="134"/>
      <c r="AU28" s="134"/>
      <c r="AV28" s="136"/>
      <c r="AW28" s="136"/>
      <c r="AX28" s="136"/>
      <c r="AY28" s="134"/>
      <c r="AZ28" s="135"/>
      <c r="BA28" s="135"/>
      <c r="BB28" s="135"/>
      <c r="BC28" s="134"/>
      <c r="BD28" s="134"/>
    </row>
    <row r="29" spans="1:56" x14ac:dyDescent="0.2">
      <c r="A29" s="135"/>
      <c r="B29" s="135"/>
      <c r="C29" s="135"/>
      <c r="D29" s="135"/>
      <c r="E29" s="134"/>
      <c r="F29" s="135"/>
      <c r="G29" s="135"/>
      <c r="H29" s="135"/>
      <c r="I29" s="135"/>
      <c r="J29" s="135"/>
      <c r="K29" s="135"/>
      <c r="L29" s="136"/>
      <c r="M29" s="136"/>
      <c r="N29" s="136"/>
      <c r="O29" s="136"/>
      <c r="P29" s="136"/>
      <c r="Q29" s="136"/>
      <c r="R29" s="136"/>
      <c r="S29" s="136"/>
      <c r="T29" s="136"/>
      <c r="U29" s="136"/>
      <c r="V29" s="134"/>
      <c r="W29" s="134"/>
      <c r="X29" s="134"/>
      <c r="Y29" s="134"/>
      <c r="Z29" s="134"/>
      <c r="AA29" s="134"/>
      <c r="AB29" s="134"/>
      <c r="AC29" s="134"/>
      <c r="AD29" s="134"/>
      <c r="AE29" s="134"/>
      <c r="AF29" s="134"/>
      <c r="AG29" s="134"/>
      <c r="AH29" s="134"/>
      <c r="AI29" s="134"/>
      <c r="AJ29" s="134"/>
      <c r="AK29" s="134"/>
      <c r="AL29" s="134"/>
      <c r="AM29" s="134"/>
      <c r="AN29" s="134"/>
      <c r="AO29" s="134"/>
      <c r="AP29" s="134"/>
      <c r="AQ29" s="134"/>
      <c r="AR29" s="134"/>
      <c r="AS29" s="134"/>
      <c r="AT29" s="134"/>
      <c r="AU29" s="134"/>
      <c r="AV29" s="136"/>
      <c r="AW29" s="136"/>
      <c r="AX29" s="136"/>
      <c r="AY29" s="134"/>
      <c r="AZ29" s="135"/>
      <c r="BA29" s="135"/>
      <c r="BB29" s="135"/>
      <c r="BC29" s="134"/>
      <c r="BD29" s="134"/>
    </row>
    <row r="30" spans="1:56" x14ac:dyDescent="0.2">
      <c r="A30" s="135"/>
      <c r="B30" s="135"/>
      <c r="C30" s="135"/>
      <c r="D30" s="135"/>
      <c r="E30" s="134"/>
      <c r="F30" s="135"/>
      <c r="G30" s="135"/>
      <c r="H30" s="135"/>
      <c r="I30" s="135"/>
      <c r="J30" s="135"/>
      <c r="K30" s="135"/>
      <c r="L30" s="136"/>
      <c r="M30" s="136"/>
      <c r="N30" s="136"/>
      <c r="O30" s="136"/>
      <c r="P30" s="136"/>
      <c r="Q30" s="136"/>
      <c r="R30" s="136"/>
      <c r="S30" s="136"/>
      <c r="T30" s="136"/>
      <c r="U30" s="136"/>
      <c r="V30" s="134"/>
      <c r="W30" s="134"/>
      <c r="X30" s="134"/>
      <c r="Y30" s="134"/>
      <c r="Z30" s="134"/>
      <c r="AA30" s="134"/>
      <c r="AB30" s="134"/>
      <c r="AC30" s="134"/>
      <c r="AD30" s="134"/>
      <c r="AE30" s="134"/>
      <c r="AF30" s="134"/>
      <c r="AG30" s="134"/>
      <c r="AH30" s="134"/>
      <c r="AI30" s="134"/>
      <c r="AJ30" s="134"/>
      <c r="AK30" s="134"/>
      <c r="AL30" s="134"/>
      <c r="AM30" s="134"/>
      <c r="AN30" s="134"/>
      <c r="AO30" s="134"/>
      <c r="AP30" s="134"/>
      <c r="AQ30" s="134"/>
      <c r="AR30" s="134"/>
      <c r="AS30" s="134"/>
      <c r="AT30" s="134"/>
      <c r="AU30" s="134"/>
      <c r="AV30" s="136"/>
      <c r="AW30" s="136"/>
      <c r="AX30" s="136"/>
      <c r="AY30" s="134"/>
      <c r="AZ30" s="135"/>
      <c r="BA30" s="135"/>
      <c r="BB30" s="135"/>
      <c r="BC30" s="134"/>
      <c r="BD30" s="134"/>
    </row>
    <row r="31" spans="1:56" x14ac:dyDescent="0.2">
      <c r="A31" s="135"/>
      <c r="B31" s="135"/>
      <c r="C31" s="135"/>
      <c r="D31" s="135"/>
      <c r="E31" s="134"/>
      <c r="F31" s="135"/>
      <c r="G31" s="135"/>
      <c r="H31" s="135"/>
      <c r="I31" s="135"/>
      <c r="J31" s="135"/>
      <c r="K31" s="135"/>
      <c r="L31" s="136"/>
      <c r="M31" s="136"/>
      <c r="N31" s="136"/>
      <c r="O31" s="136"/>
      <c r="P31" s="136"/>
      <c r="Q31" s="136"/>
      <c r="R31" s="136"/>
      <c r="S31" s="136"/>
      <c r="T31" s="136"/>
      <c r="U31" s="136"/>
      <c r="V31" s="134"/>
      <c r="W31" s="134"/>
      <c r="X31" s="134"/>
      <c r="Y31" s="134"/>
      <c r="Z31" s="134"/>
      <c r="AA31" s="134"/>
      <c r="AB31" s="134"/>
      <c r="AC31" s="134"/>
      <c r="AD31" s="134"/>
      <c r="AE31" s="134"/>
      <c r="AF31" s="134"/>
      <c r="AG31" s="134"/>
      <c r="AH31" s="134"/>
      <c r="AI31" s="134"/>
      <c r="AJ31" s="134"/>
      <c r="AK31" s="134"/>
      <c r="AL31" s="134"/>
      <c r="AM31" s="134"/>
      <c r="AN31" s="134"/>
      <c r="AO31" s="134"/>
      <c r="AP31" s="134"/>
      <c r="AQ31" s="134"/>
      <c r="AR31" s="134"/>
      <c r="AS31" s="134"/>
      <c r="AT31" s="134"/>
      <c r="AU31" s="134"/>
      <c r="AV31" s="136"/>
      <c r="AW31" s="136"/>
      <c r="AX31" s="136"/>
      <c r="AY31" s="134"/>
      <c r="AZ31" s="135"/>
      <c r="BA31" s="135"/>
      <c r="BB31" s="135"/>
      <c r="BC31" s="134"/>
      <c r="BD31" s="134"/>
    </row>
    <row r="32" spans="1:56" x14ac:dyDescent="0.2">
      <c r="A32" s="135"/>
      <c r="B32" s="135"/>
      <c r="C32" s="135"/>
      <c r="D32" s="135"/>
      <c r="E32" s="134"/>
      <c r="F32" s="135"/>
      <c r="G32" s="135"/>
      <c r="H32" s="135"/>
      <c r="I32" s="135"/>
      <c r="J32" s="135"/>
      <c r="K32" s="135"/>
      <c r="L32" s="136"/>
      <c r="M32" s="136"/>
      <c r="N32" s="136"/>
      <c r="O32" s="136"/>
      <c r="P32" s="136"/>
      <c r="Q32" s="136"/>
      <c r="R32" s="136"/>
      <c r="S32" s="136"/>
      <c r="T32" s="136"/>
      <c r="U32" s="136"/>
      <c r="V32" s="134"/>
      <c r="W32" s="134"/>
      <c r="X32" s="134"/>
      <c r="Y32" s="134"/>
      <c r="Z32" s="134"/>
      <c r="AA32" s="134"/>
      <c r="AB32" s="134"/>
      <c r="AC32" s="134"/>
      <c r="AD32" s="134"/>
      <c r="AE32" s="134"/>
      <c r="AF32" s="134"/>
      <c r="AG32" s="134"/>
      <c r="AH32" s="134"/>
      <c r="AI32" s="134"/>
      <c r="AJ32" s="134"/>
      <c r="AK32" s="134"/>
      <c r="AL32" s="134"/>
      <c r="AM32" s="134"/>
      <c r="AN32" s="134"/>
      <c r="AO32" s="134"/>
      <c r="AP32" s="134"/>
      <c r="AQ32" s="134"/>
      <c r="AR32" s="134"/>
      <c r="AS32" s="134"/>
      <c r="AT32" s="134"/>
      <c r="AU32" s="134"/>
      <c r="AV32" s="136"/>
      <c r="AW32" s="136"/>
      <c r="AX32" s="136"/>
      <c r="AY32" s="134"/>
      <c r="AZ32" s="135"/>
      <c r="BA32" s="135"/>
      <c r="BB32" s="135"/>
      <c r="BC32" s="134"/>
      <c r="BD32" s="134"/>
    </row>
    <row r="33" spans="1:56" x14ac:dyDescent="0.2">
      <c r="A33" s="135"/>
      <c r="B33" s="135"/>
      <c r="C33" s="135"/>
      <c r="D33" s="135"/>
      <c r="E33" s="134"/>
      <c r="F33" s="135"/>
      <c r="G33" s="135"/>
      <c r="H33" s="135"/>
      <c r="I33" s="135"/>
      <c r="J33" s="135"/>
      <c r="K33" s="135"/>
      <c r="L33" s="136"/>
      <c r="M33" s="136"/>
      <c r="N33" s="136"/>
      <c r="O33" s="136"/>
      <c r="P33" s="136"/>
      <c r="Q33" s="136"/>
      <c r="R33" s="136"/>
      <c r="S33" s="136"/>
      <c r="T33" s="136"/>
      <c r="U33" s="136"/>
      <c r="V33" s="134"/>
      <c r="W33" s="134"/>
      <c r="X33" s="134"/>
      <c r="Y33" s="134"/>
      <c r="Z33" s="134"/>
      <c r="AA33" s="134"/>
      <c r="AB33" s="134"/>
      <c r="AC33" s="134"/>
      <c r="AD33" s="134"/>
      <c r="AE33" s="134"/>
      <c r="AF33" s="134"/>
      <c r="AG33" s="134"/>
      <c r="AH33" s="134"/>
      <c r="AI33" s="134"/>
      <c r="AJ33" s="134"/>
      <c r="AK33" s="134"/>
      <c r="AL33" s="134"/>
      <c r="AM33" s="134"/>
      <c r="AN33" s="134"/>
      <c r="AO33" s="134"/>
      <c r="AP33" s="134"/>
      <c r="AQ33" s="134"/>
      <c r="AR33" s="134"/>
      <c r="AS33" s="134"/>
      <c r="AT33" s="134"/>
      <c r="AU33" s="134"/>
      <c r="AV33" s="136"/>
      <c r="AW33" s="136"/>
      <c r="AX33" s="136"/>
      <c r="AY33" s="134"/>
      <c r="AZ33" s="135"/>
      <c r="BA33" s="135"/>
      <c r="BB33" s="135"/>
      <c r="BC33" s="134"/>
      <c r="BD33" s="134"/>
    </row>
    <row r="34" spans="1:56" x14ac:dyDescent="0.2">
      <c r="A34" s="135"/>
      <c r="B34" s="135"/>
      <c r="C34" s="135"/>
      <c r="D34" s="135"/>
      <c r="E34" s="134"/>
      <c r="F34" s="135"/>
      <c r="G34" s="135"/>
      <c r="H34" s="135"/>
      <c r="I34" s="135"/>
      <c r="J34" s="135"/>
      <c r="K34" s="135"/>
      <c r="L34" s="136"/>
      <c r="M34" s="136"/>
      <c r="N34" s="136"/>
      <c r="O34" s="136"/>
      <c r="P34" s="136"/>
      <c r="Q34" s="136"/>
      <c r="R34" s="136"/>
      <c r="S34" s="136"/>
      <c r="T34" s="136"/>
      <c r="U34" s="136"/>
      <c r="V34" s="134"/>
      <c r="W34" s="134"/>
      <c r="X34" s="134"/>
      <c r="Y34" s="134"/>
      <c r="Z34" s="134"/>
      <c r="AA34" s="134"/>
      <c r="AB34" s="134"/>
      <c r="AC34" s="134"/>
      <c r="AD34" s="134"/>
      <c r="AE34" s="134"/>
      <c r="AF34" s="134"/>
      <c r="AG34" s="134"/>
      <c r="AH34" s="134"/>
      <c r="AI34" s="134"/>
      <c r="AJ34" s="134"/>
      <c r="AK34" s="134"/>
      <c r="AL34" s="134"/>
      <c r="AM34" s="134"/>
      <c r="AN34" s="134"/>
      <c r="AO34" s="134"/>
      <c r="AP34" s="134"/>
      <c r="AQ34" s="134"/>
      <c r="AR34" s="134"/>
      <c r="AS34" s="134"/>
      <c r="AT34" s="134"/>
      <c r="AU34" s="134"/>
      <c r="AV34" s="136"/>
      <c r="AW34" s="136"/>
      <c r="AX34" s="136"/>
      <c r="AY34" s="134"/>
      <c r="AZ34" s="135"/>
      <c r="BA34" s="135"/>
      <c r="BB34" s="135"/>
      <c r="BC34" s="134"/>
      <c r="BD34" s="134"/>
    </row>
    <row r="35" spans="1:56" x14ac:dyDescent="0.2">
      <c r="A35" s="135"/>
      <c r="B35" s="135"/>
      <c r="C35" s="135"/>
      <c r="D35" s="135"/>
      <c r="E35" s="134"/>
      <c r="F35" s="135"/>
      <c r="G35" s="135"/>
      <c r="H35" s="135"/>
      <c r="I35" s="135"/>
      <c r="J35" s="135"/>
      <c r="K35" s="135"/>
      <c r="L35" s="136"/>
      <c r="M35" s="136"/>
      <c r="N35" s="136"/>
      <c r="O35" s="136"/>
      <c r="P35" s="136"/>
      <c r="Q35" s="136"/>
      <c r="R35" s="136"/>
      <c r="S35" s="136"/>
      <c r="T35" s="136"/>
      <c r="U35" s="136"/>
      <c r="V35" s="134"/>
      <c r="W35" s="134"/>
      <c r="X35" s="134"/>
      <c r="Y35" s="134"/>
      <c r="Z35" s="134"/>
      <c r="AA35" s="134"/>
      <c r="AB35" s="134"/>
      <c r="AC35" s="134"/>
      <c r="AD35" s="134"/>
      <c r="AE35" s="134"/>
      <c r="AF35" s="134"/>
      <c r="AG35" s="134"/>
      <c r="AH35" s="134"/>
      <c r="AI35" s="134"/>
      <c r="AJ35" s="134"/>
      <c r="AK35" s="134"/>
      <c r="AL35" s="134"/>
      <c r="AM35" s="134"/>
      <c r="AN35" s="134"/>
      <c r="AO35" s="134"/>
      <c r="AP35" s="134"/>
      <c r="AQ35" s="134"/>
      <c r="AR35" s="134"/>
      <c r="AS35" s="134"/>
      <c r="AT35" s="134"/>
      <c r="AU35" s="134"/>
      <c r="AV35" s="136"/>
      <c r="AW35" s="136"/>
      <c r="AX35" s="136"/>
      <c r="AY35" s="134"/>
      <c r="AZ35" s="135"/>
      <c r="BA35" s="135"/>
      <c r="BB35" s="135"/>
      <c r="BC35" s="134"/>
      <c r="BD35" s="134"/>
    </row>
    <row r="36" spans="1:56" x14ac:dyDescent="0.2">
      <c r="A36" s="135"/>
      <c r="B36" s="135"/>
      <c r="C36" s="135"/>
      <c r="D36" s="135"/>
      <c r="E36" s="134"/>
      <c r="F36" s="135"/>
      <c r="G36" s="135"/>
      <c r="H36" s="135"/>
      <c r="I36" s="135"/>
      <c r="J36" s="135"/>
      <c r="K36" s="135"/>
      <c r="L36" s="136"/>
      <c r="M36" s="136"/>
      <c r="N36" s="136"/>
      <c r="O36" s="136"/>
      <c r="P36" s="136"/>
      <c r="Q36" s="136"/>
      <c r="R36" s="136"/>
      <c r="S36" s="136"/>
      <c r="T36" s="136"/>
      <c r="U36" s="136"/>
      <c r="V36" s="134"/>
      <c r="W36" s="134"/>
      <c r="X36" s="134"/>
      <c r="Y36" s="134"/>
      <c r="Z36" s="134"/>
      <c r="AA36" s="134"/>
      <c r="AB36" s="134"/>
      <c r="AC36" s="134"/>
      <c r="AD36" s="134"/>
      <c r="AE36" s="134"/>
      <c r="AF36" s="134"/>
      <c r="AG36" s="134"/>
      <c r="AH36" s="134"/>
      <c r="AI36" s="134"/>
      <c r="AJ36" s="134"/>
      <c r="AK36" s="134"/>
      <c r="AL36" s="134"/>
      <c r="AM36" s="134"/>
      <c r="AN36" s="134"/>
      <c r="AO36" s="134"/>
      <c r="AP36" s="134"/>
      <c r="AQ36" s="134"/>
      <c r="AR36" s="134"/>
      <c r="AS36" s="134"/>
      <c r="AT36" s="134"/>
      <c r="AU36" s="134"/>
      <c r="AV36" s="136"/>
      <c r="AW36" s="136"/>
      <c r="AX36" s="136"/>
      <c r="AY36" s="134"/>
      <c r="AZ36" s="135"/>
      <c r="BA36" s="135"/>
      <c r="BB36" s="135"/>
      <c r="BC36" s="134"/>
      <c r="BD36" s="134"/>
    </row>
    <row r="37" spans="1:56" x14ac:dyDescent="0.2">
      <c r="A37" s="135"/>
      <c r="B37" s="135"/>
      <c r="C37" s="135"/>
      <c r="D37" s="135"/>
      <c r="E37" s="134"/>
      <c r="F37" s="135"/>
      <c r="G37" s="135"/>
      <c r="H37" s="135"/>
      <c r="I37" s="135"/>
      <c r="J37" s="135"/>
      <c r="K37" s="135"/>
      <c r="L37" s="136"/>
      <c r="M37" s="136"/>
      <c r="N37" s="136"/>
      <c r="O37" s="136"/>
      <c r="P37" s="136"/>
      <c r="Q37" s="136"/>
      <c r="R37" s="136"/>
      <c r="S37" s="136"/>
      <c r="T37" s="136"/>
      <c r="U37" s="136"/>
      <c r="V37" s="134"/>
      <c r="W37" s="134"/>
      <c r="X37" s="134"/>
      <c r="Y37" s="134"/>
      <c r="Z37" s="134"/>
      <c r="AA37" s="134"/>
      <c r="AB37" s="134"/>
      <c r="AC37" s="134"/>
      <c r="AD37" s="134"/>
      <c r="AE37" s="134"/>
      <c r="AF37" s="134"/>
      <c r="AG37" s="134"/>
      <c r="AH37" s="134"/>
      <c r="AI37" s="134"/>
      <c r="AJ37" s="134"/>
      <c r="AK37" s="134"/>
      <c r="AL37" s="134"/>
      <c r="AM37" s="134"/>
      <c r="AN37" s="134"/>
      <c r="AO37" s="134"/>
      <c r="AP37" s="134"/>
      <c r="AQ37" s="134"/>
      <c r="AR37" s="134"/>
      <c r="AS37" s="134"/>
      <c r="AT37" s="134"/>
      <c r="AU37" s="134"/>
      <c r="AV37" s="136"/>
      <c r="AW37" s="136"/>
      <c r="AX37" s="136"/>
      <c r="AY37" s="134"/>
      <c r="AZ37" s="135"/>
      <c r="BA37" s="135"/>
      <c r="BB37" s="135"/>
      <c r="BC37" s="134"/>
      <c r="BD37" s="134"/>
    </row>
    <row r="38" spans="1:56" x14ac:dyDescent="0.2">
      <c r="A38" s="135"/>
      <c r="B38" s="135"/>
      <c r="C38" s="135"/>
      <c r="D38" s="135"/>
      <c r="E38" s="134"/>
      <c r="F38" s="135"/>
      <c r="G38" s="135"/>
      <c r="H38" s="135"/>
      <c r="I38" s="135"/>
      <c r="J38" s="135"/>
      <c r="K38" s="135"/>
      <c r="L38" s="136"/>
      <c r="M38" s="136"/>
      <c r="N38" s="136"/>
      <c r="O38" s="136"/>
      <c r="P38" s="136"/>
      <c r="Q38" s="136"/>
      <c r="R38" s="136"/>
      <c r="S38" s="136"/>
      <c r="T38" s="136"/>
      <c r="U38" s="136"/>
      <c r="V38" s="134"/>
      <c r="W38" s="134"/>
      <c r="X38" s="134"/>
      <c r="Y38" s="134"/>
      <c r="Z38" s="134"/>
      <c r="AA38" s="134"/>
      <c r="AB38" s="134"/>
      <c r="AC38" s="134"/>
      <c r="AD38" s="134"/>
      <c r="AE38" s="134"/>
      <c r="AF38" s="134"/>
      <c r="AG38" s="134"/>
      <c r="AH38" s="134"/>
      <c r="AI38" s="134"/>
      <c r="AJ38" s="134"/>
      <c r="AK38" s="134"/>
      <c r="AL38" s="134"/>
      <c r="AM38" s="134"/>
      <c r="AN38" s="134"/>
      <c r="AO38" s="134"/>
      <c r="AP38" s="134"/>
      <c r="AQ38" s="134"/>
      <c r="AR38" s="134"/>
      <c r="AS38" s="134"/>
      <c r="AT38" s="134"/>
      <c r="AU38" s="134"/>
      <c r="AV38" s="136"/>
      <c r="AW38" s="136"/>
      <c r="AX38" s="136"/>
      <c r="AY38" s="134"/>
      <c r="AZ38" s="135"/>
      <c r="BA38" s="135"/>
      <c r="BB38" s="135"/>
      <c r="BC38" s="134"/>
      <c r="BD38" s="134"/>
    </row>
    <row r="39" spans="1:56" x14ac:dyDescent="0.2">
      <c r="A39" s="135"/>
      <c r="B39" s="135"/>
      <c r="C39" s="135"/>
      <c r="D39" s="135"/>
      <c r="E39" s="134"/>
      <c r="F39" s="135"/>
      <c r="G39" s="135"/>
      <c r="H39" s="135"/>
      <c r="I39" s="135"/>
      <c r="J39" s="135"/>
      <c r="K39" s="135"/>
      <c r="L39" s="136"/>
      <c r="M39" s="136"/>
      <c r="N39" s="136"/>
      <c r="O39" s="136"/>
      <c r="P39" s="136"/>
      <c r="Q39" s="136"/>
      <c r="R39" s="136"/>
      <c r="S39" s="136"/>
      <c r="T39" s="136"/>
      <c r="U39" s="136"/>
      <c r="V39" s="134"/>
      <c r="W39" s="134"/>
      <c r="X39" s="134"/>
      <c r="Y39" s="134"/>
      <c r="Z39" s="134"/>
      <c r="AA39" s="134"/>
      <c r="AB39" s="134"/>
      <c r="AC39" s="134"/>
      <c r="AD39" s="134"/>
      <c r="AE39" s="134"/>
      <c r="AF39" s="134"/>
      <c r="AG39" s="134"/>
      <c r="AH39" s="134"/>
      <c r="AI39" s="134"/>
      <c r="AJ39" s="134"/>
      <c r="AK39" s="134"/>
      <c r="AL39" s="134"/>
      <c r="AM39" s="134"/>
      <c r="AN39" s="134"/>
      <c r="AO39" s="134"/>
      <c r="AP39" s="134"/>
      <c r="AQ39" s="134"/>
      <c r="AR39" s="134"/>
      <c r="AS39" s="134"/>
      <c r="AT39" s="134"/>
      <c r="AU39" s="134"/>
      <c r="AV39" s="136"/>
      <c r="AW39" s="136"/>
      <c r="AX39" s="136"/>
      <c r="AY39" s="134"/>
      <c r="AZ39" s="135"/>
      <c r="BA39" s="135"/>
      <c r="BB39" s="135"/>
      <c r="BC39" s="134"/>
      <c r="BD39" s="134"/>
    </row>
    <row r="40" spans="1:56" x14ac:dyDescent="0.2">
      <c r="A40" s="135"/>
      <c r="B40" s="135"/>
      <c r="C40" s="135"/>
      <c r="D40" s="135"/>
      <c r="E40" s="134"/>
      <c r="F40" s="135"/>
      <c r="G40" s="135"/>
      <c r="H40" s="135"/>
      <c r="I40" s="135"/>
      <c r="J40" s="135"/>
      <c r="K40" s="135"/>
      <c r="L40" s="136"/>
      <c r="M40" s="136"/>
      <c r="N40" s="136"/>
      <c r="O40" s="136"/>
      <c r="P40" s="136"/>
      <c r="Q40" s="136"/>
      <c r="R40" s="136"/>
      <c r="S40" s="136"/>
      <c r="T40" s="136"/>
      <c r="U40" s="136"/>
      <c r="V40" s="134"/>
      <c r="W40" s="134"/>
      <c r="X40" s="134"/>
      <c r="Y40" s="134"/>
      <c r="Z40" s="134"/>
      <c r="AA40" s="134"/>
      <c r="AB40" s="134"/>
      <c r="AC40" s="134"/>
      <c r="AD40" s="134"/>
      <c r="AE40" s="134"/>
      <c r="AF40" s="134"/>
      <c r="AG40" s="134"/>
      <c r="AH40" s="134"/>
      <c r="AI40" s="134"/>
      <c r="AJ40" s="134"/>
      <c r="AK40" s="134"/>
      <c r="AL40" s="134"/>
      <c r="AM40" s="134"/>
      <c r="AN40" s="134"/>
      <c r="AO40" s="134"/>
      <c r="AP40" s="134"/>
      <c r="AQ40" s="134"/>
      <c r="AR40" s="134"/>
      <c r="AS40" s="134"/>
      <c r="AT40" s="134"/>
      <c r="AU40" s="134"/>
      <c r="AV40" s="136"/>
      <c r="AW40" s="136"/>
      <c r="AX40" s="136"/>
      <c r="AY40" s="134"/>
      <c r="AZ40" s="135"/>
      <c r="BA40" s="135"/>
      <c r="BB40" s="135"/>
      <c r="BC40" s="134"/>
      <c r="BD40" s="134"/>
    </row>
    <row r="41" spans="1:56" x14ac:dyDescent="0.2">
      <c r="A41" s="135"/>
      <c r="B41" s="135"/>
      <c r="C41" s="135"/>
      <c r="D41" s="135"/>
      <c r="E41" s="134"/>
      <c r="F41" s="135"/>
      <c r="G41" s="135"/>
      <c r="H41" s="135"/>
      <c r="I41" s="135"/>
      <c r="J41" s="135"/>
      <c r="K41" s="135"/>
      <c r="L41" s="136"/>
      <c r="M41" s="136"/>
      <c r="N41" s="136"/>
      <c r="O41" s="136"/>
      <c r="P41" s="136"/>
      <c r="Q41" s="136"/>
      <c r="R41" s="136"/>
      <c r="S41" s="136"/>
      <c r="T41" s="136"/>
      <c r="U41" s="136"/>
      <c r="V41" s="134"/>
      <c r="W41" s="134"/>
      <c r="X41" s="134"/>
      <c r="Y41" s="134"/>
      <c r="Z41" s="134"/>
      <c r="AA41" s="134"/>
      <c r="AB41" s="134"/>
      <c r="AC41" s="134"/>
      <c r="AD41" s="134"/>
      <c r="AE41" s="134"/>
      <c r="AF41" s="134"/>
      <c r="AG41" s="134"/>
      <c r="AH41" s="134"/>
      <c r="AI41" s="134"/>
      <c r="AJ41" s="134"/>
      <c r="AK41" s="134"/>
      <c r="AL41" s="134"/>
      <c r="AM41" s="134"/>
      <c r="AN41" s="134"/>
      <c r="AO41" s="134"/>
      <c r="AP41" s="134"/>
      <c r="AQ41" s="134"/>
      <c r="AR41" s="134"/>
      <c r="AS41" s="134"/>
      <c r="AT41" s="134"/>
      <c r="AU41" s="134"/>
      <c r="AV41" s="136"/>
      <c r="AW41" s="136"/>
      <c r="AX41" s="136"/>
      <c r="AY41" s="134"/>
      <c r="AZ41" s="135"/>
      <c r="BA41" s="135"/>
      <c r="BB41" s="135"/>
      <c r="BC41" s="134"/>
      <c r="BD41" s="134"/>
    </row>
    <row r="42" spans="1:56" x14ac:dyDescent="0.2">
      <c r="A42" s="135"/>
      <c r="B42" s="135"/>
      <c r="C42" s="135"/>
      <c r="D42" s="135"/>
      <c r="E42" s="134"/>
      <c r="F42" s="135"/>
      <c r="G42" s="135"/>
      <c r="H42" s="135"/>
      <c r="I42" s="135"/>
      <c r="J42" s="135"/>
      <c r="K42" s="135"/>
      <c r="L42" s="136"/>
      <c r="M42" s="136"/>
      <c r="N42" s="136"/>
      <c r="O42" s="136"/>
      <c r="P42" s="136"/>
      <c r="Q42" s="136"/>
      <c r="R42" s="136"/>
      <c r="S42" s="136"/>
      <c r="T42" s="136"/>
      <c r="U42" s="136"/>
      <c r="V42" s="134"/>
      <c r="W42" s="134"/>
      <c r="X42" s="134"/>
      <c r="Y42" s="134"/>
      <c r="Z42" s="134"/>
      <c r="AA42" s="134"/>
      <c r="AB42" s="134"/>
      <c r="AC42" s="134"/>
      <c r="AD42" s="134"/>
      <c r="AE42" s="134"/>
      <c r="AF42" s="134"/>
      <c r="AG42" s="134"/>
      <c r="AH42" s="134"/>
      <c r="AI42" s="134"/>
      <c r="AJ42" s="134"/>
      <c r="AK42" s="134"/>
      <c r="AL42" s="134"/>
      <c r="AM42" s="134"/>
      <c r="AN42" s="134"/>
      <c r="AO42" s="134"/>
      <c r="AP42" s="134"/>
      <c r="AQ42" s="134"/>
      <c r="AR42" s="134"/>
      <c r="AS42" s="134"/>
      <c r="AT42" s="134"/>
      <c r="AU42" s="134"/>
      <c r="AV42" s="136"/>
      <c r="AW42" s="136"/>
      <c r="AX42" s="136"/>
      <c r="AY42" s="134"/>
      <c r="AZ42" s="135"/>
      <c r="BA42" s="135"/>
      <c r="BB42" s="135"/>
      <c r="BC42" s="134"/>
      <c r="BD42" s="134"/>
    </row>
    <row r="43" spans="1:56" x14ac:dyDescent="0.2">
      <c r="A43" s="135"/>
      <c r="B43" s="135"/>
      <c r="C43" s="135"/>
      <c r="D43" s="135"/>
      <c r="E43" s="134"/>
      <c r="F43" s="135"/>
      <c r="G43" s="135"/>
      <c r="H43" s="135"/>
      <c r="I43" s="135"/>
      <c r="J43" s="135"/>
      <c r="K43" s="135"/>
      <c r="L43" s="136"/>
      <c r="M43" s="136"/>
      <c r="N43" s="136"/>
      <c r="O43" s="136"/>
      <c r="P43" s="136"/>
      <c r="Q43" s="136"/>
      <c r="R43" s="136"/>
      <c r="S43" s="136"/>
      <c r="T43" s="136"/>
      <c r="U43" s="136"/>
      <c r="V43" s="134"/>
      <c r="W43" s="134"/>
      <c r="X43" s="134"/>
      <c r="Y43" s="134"/>
      <c r="Z43" s="134"/>
      <c r="AA43" s="134"/>
      <c r="AB43" s="134"/>
      <c r="AC43" s="134"/>
      <c r="AD43" s="134"/>
      <c r="AE43" s="134"/>
      <c r="AF43" s="134"/>
      <c r="AG43" s="134"/>
      <c r="AH43" s="134"/>
      <c r="AI43" s="134"/>
      <c r="AJ43" s="134"/>
      <c r="AK43" s="134"/>
      <c r="AL43" s="134"/>
      <c r="AM43" s="134"/>
      <c r="AN43" s="134"/>
      <c r="AO43" s="134"/>
      <c r="AP43" s="134"/>
      <c r="AQ43" s="134"/>
      <c r="AR43" s="134"/>
      <c r="AS43" s="134"/>
      <c r="AT43" s="134"/>
      <c r="AU43" s="134"/>
      <c r="AV43" s="136"/>
      <c r="AW43" s="136"/>
      <c r="AX43" s="136"/>
      <c r="AY43" s="134"/>
      <c r="AZ43" s="135"/>
      <c r="BA43" s="135"/>
      <c r="BB43" s="135"/>
      <c r="BC43" s="134"/>
      <c r="BD43" s="134"/>
    </row>
    <row r="44" spans="1:56" x14ac:dyDescent="0.2">
      <c r="A44" s="135"/>
      <c r="B44" s="135"/>
      <c r="C44" s="135"/>
      <c r="D44" s="135"/>
      <c r="E44" s="134"/>
      <c r="F44" s="135"/>
      <c r="G44" s="135"/>
      <c r="H44" s="135"/>
      <c r="I44" s="135"/>
      <c r="J44" s="135"/>
      <c r="K44" s="135"/>
      <c r="L44" s="136"/>
      <c r="M44" s="136"/>
      <c r="N44" s="136"/>
      <c r="O44" s="136"/>
      <c r="P44" s="136"/>
      <c r="Q44" s="136"/>
      <c r="R44" s="136"/>
      <c r="S44" s="136"/>
      <c r="T44" s="136"/>
      <c r="U44" s="136"/>
      <c r="V44" s="134"/>
      <c r="W44" s="134"/>
      <c r="X44" s="134"/>
      <c r="Y44" s="134"/>
      <c r="Z44" s="134"/>
      <c r="AA44" s="134"/>
      <c r="AB44" s="134"/>
      <c r="AC44" s="134"/>
      <c r="AD44" s="134"/>
      <c r="AE44" s="134"/>
      <c r="AF44" s="134"/>
      <c r="AG44" s="134"/>
      <c r="AH44" s="134"/>
      <c r="AI44" s="134"/>
      <c r="AJ44" s="134"/>
      <c r="AK44" s="134"/>
      <c r="AL44" s="134"/>
      <c r="AM44" s="134"/>
      <c r="AN44" s="134"/>
      <c r="AO44" s="134"/>
      <c r="AP44" s="134"/>
      <c r="AQ44" s="134"/>
      <c r="AR44" s="134"/>
      <c r="AS44" s="134"/>
      <c r="AT44" s="134"/>
      <c r="AU44" s="134"/>
      <c r="AV44" s="136"/>
      <c r="AW44" s="136"/>
      <c r="AX44" s="136"/>
      <c r="AY44" s="134"/>
      <c r="AZ44" s="135"/>
      <c r="BA44" s="135"/>
      <c r="BB44" s="135"/>
      <c r="BC44" s="134"/>
      <c r="BD44" s="134"/>
    </row>
    <row r="45" spans="1:56" x14ac:dyDescent="0.2">
      <c r="A45" s="135"/>
      <c r="B45" s="135"/>
      <c r="C45" s="135"/>
      <c r="D45" s="135"/>
      <c r="E45" s="134"/>
      <c r="F45" s="135"/>
      <c r="G45" s="135"/>
      <c r="H45" s="135"/>
      <c r="I45" s="135"/>
      <c r="J45" s="135"/>
      <c r="K45" s="135"/>
      <c r="L45" s="136"/>
      <c r="M45" s="136"/>
      <c r="N45" s="136"/>
      <c r="O45" s="136"/>
      <c r="P45" s="136"/>
      <c r="Q45" s="136"/>
      <c r="R45" s="136"/>
      <c r="S45" s="136"/>
      <c r="T45" s="136"/>
      <c r="U45" s="136"/>
      <c r="V45" s="134"/>
      <c r="W45" s="134"/>
      <c r="X45" s="134"/>
      <c r="Y45" s="134"/>
      <c r="Z45" s="134"/>
      <c r="AA45" s="134"/>
      <c r="AB45" s="134"/>
      <c r="AC45" s="134"/>
      <c r="AD45" s="134"/>
      <c r="AE45" s="134"/>
      <c r="AF45" s="134"/>
      <c r="AG45" s="134"/>
      <c r="AH45" s="134"/>
      <c r="AI45" s="134"/>
      <c r="AJ45" s="134"/>
      <c r="AK45" s="134"/>
      <c r="AL45" s="134"/>
      <c r="AM45" s="134"/>
      <c r="AN45" s="134"/>
      <c r="AO45" s="134"/>
      <c r="AP45" s="134"/>
      <c r="AQ45" s="134"/>
      <c r="AR45" s="134"/>
      <c r="AS45" s="134"/>
      <c r="AT45" s="134"/>
      <c r="AU45" s="134"/>
      <c r="AV45" s="136"/>
      <c r="AW45" s="136"/>
      <c r="AX45" s="136"/>
      <c r="AY45" s="134"/>
      <c r="AZ45" s="135"/>
      <c r="BA45" s="135"/>
      <c r="BB45" s="135"/>
      <c r="BC45" s="134"/>
      <c r="BD45" s="134"/>
    </row>
    <row r="46" spans="1:56" x14ac:dyDescent="0.2">
      <c r="A46" s="135"/>
      <c r="B46" s="135"/>
      <c r="C46" s="135"/>
      <c r="D46" s="135"/>
      <c r="E46" s="134"/>
      <c r="F46" s="135"/>
      <c r="G46" s="135"/>
      <c r="H46" s="135"/>
      <c r="I46" s="135"/>
      <c r="J46" s="135"/>
      <c r="K46" s="135"/>
      <c r="L46" s="136"/>
      <c r="M46" s="136"/>
      <c r="N46" s="136"/>
      <c r="O46" s="136"/>
      <c r="P46" s="136"/>
      <c r="Q46" s="136"/>
      <c r="R46" s="136"/>
      <c r="S46" s="136"/>
      <c r="T46" s="136"/>
      <c r="U46" s="136"/>
      <c r="V46" s="134"/>
      <c r="W46" s="134"/>
      <c r="X46" s="134"/>
      <c r="Y46" s="134"/>
      <c r="Z46" s="134"/>
      <c r="AA46" s="134"/>
      <c r="AB46" s="134"/>
      <c r="AC46" s="134"/>
      <c r="AD46" s="134"/>
      <c r="AE46" s="134"/>
      <c r="AF46" s="134"/>
      <c r="AG46" s="134"/>
      <c r="AH46" s="134"/>
      <c r="AI46" s="134"/>
      <c r="AJ46" s="134"/>
      <c r="AK46" s="134"/>
      <c r="AL46" s="134"/>
      <c r="AM46" s="134"/>
      <c r="AN46" s="134"/>
      <c r="AO46" s="134"/>
      <c r="AP46" s="134"/>
      <c r="AQ46" s="134"/>
      <c r="AR46" s="134"/>
      <c r="AS46" s="134"/>
      <c r="AT46" s="134"/>
      <c r="AU46" s="134"/>
      <c r="AV46" s="136"/>
      <c r="AW46" s="136"/>
      <c r="AX46" s="136"/>
      <c r="AY46" s="134"/>
      <c r="AZ46" s="135"/>
      <c r="BA46" s="135"/>
      <c r="BB46" s="135"/>
      <c r="BC46" s="134"/>
      <c r="BD46" s="134"/>
    </row>
    <row r="47" spans="1:56" x14ac:dyDescent="0.2">
      <c r="A47" s="135"/>
      <c r="B47" s="135"/>
      <c r="C47" s="135"/>
      <c r="D47" s="135"/>
      <c r="E47" s="134"/>
      <c r="F47" s="135"/>
      <c r="G47" s="135"/>
      <c r="H47" s="135"/>
      <c r="I47" s="135"/>
      <c r="J47" s="135"/>
      <c r="K47" s="135"/>
      <c r="L47" s="136"/>
      <c r="M47" s="136"/>
      <c r="N47" s="136"/>
      <c r="O47" s="136"/>
      <c r="P47" s="136"/>
      <c r="Q47" s="136"/>
      <c r="R47" s="136"/>
      <c r="S47" s="136"/>
      <c r="T47" s="136"/>
      <c r="U47" s="136"/>
      <c r="V47" s="134"/>
      <c r="W47" s="134"/>
      <c r="X47" s="134"/>
      <c r="Y47" s="134"/>
      <c r="Z47" s="134"/>
      <c r="AA47" s="134"/>
      <c r="AB47" s="134"/>
      <c r="AC47" s="134"/>
      <c r="AD47" s="134"/>
      <c r="AE47" s="134"/>
      <c r="AF47" s="134"/>
      <c r="AG47" s="134"/>
      <c r="AH47" s="134"/>
      <c r="AI47" s="134"/>
      <c r="AJ47" s="134"/>
      <c r="AK47" s="134"/>
      <c r="AL47" s="134"/>
      <c r="AM47" s="134"/>
      <c r="AN47" s="134"/>
      <c r="AO47" s="134"/>
      <c r="AP47" s="134"/>
      <c r="AQ47" s="134"/>
      <c r="AR47" s="134"/>
      <c r="AS47" s="134"/>
      <c r="AT47" s="134"/>
      <c r="AU47" s="134"/>
      <c r="AV47" s="136"/>
      <c r="AW47" s="136"/>
      <c r="AX47" s="136"/>
      <c r="AY47" s="134"/>
      <c r="AZ47" s="135"/>
      <c r="BA47" s="135"/>
      <c r="BB47" s="135"/>
      <c r="BC47" s="134"/>
      <c r="BD47" s="134"/>
    </row>
    <row r="48" spans="1:56" x14ac:dyDescent="0.2">
      <c r="A48" s="135"/>
      <c r="B48" s="135"/>
      <c r="C48" s="135"/>
      <c r="D48" s="135"/>
      <c r="E48" s="134"/>
      <c r="F48" s="135"/>
      <c r="G48" s="135"/>
      <c r="H48" s="135"/>
      <c r="I48" s="135"/>
      <c r="J48" s="135"/>
      <c r="K48" s="135"/>
      <c r="L48" s="136"/>
      <c r="M48" s="136"/>
      <c r="N48" s="136"/>
      <c r="O48" s="136"/>
      <c r="P48" s="136"/>
      <c r="Q48" s="136"/>
      <c r="R48" s="136"/>
      <c r="S48" s="136"/>
      <c r="T48" s="136"/>
      <c r="U48" s="136"/>
      <c r="V48" s="134"/>
      <c r="W48" s="134"/>
      <c r="X48" s="134"/>
      <c r="Y48" s="134"/>
      <c r="Z48" s="134"/>
      <c r="AA48" s="134"/>
      <c r="AB48" s="134"/>
      <c r="AC48" s="134"/>
      <c r="AD48" s="134"/>
      <c r="AE48" s="134"/>
      <c r="AF48" s="134"/>
      <c r="AG48" s="134"/>
      <c r="AH48" s="134"/>
      <c r="AI48" s="134"/>
      <c r="AJ48" s="134"/>
      <c r="AK48" s="134"/>
      <c r="AL48" s="134"/>
      <c r="AM48" s="134"/>
      <c r="AN48" s="134"/>
      <c r="AO48" s="134"/>
      <c r="AP48" s="134"/>
      <c r="AQ48" s="134"/>
      <c r="AR48" s="134"/>
      <c r="AS48" s="134"/>
      <c r="AT48" s="134"/>
      <c r="AU48" s="134"/>
      <c r="AV48" s="136"/>
      <c r="AW48" s="136"/>
      <c r="AX48" s="136"/>
      <c r="AY48" s="134"/>
      <c r="AZ48" s="135"/>
      <c r="BA48" s="135"/>
      <c r="BB48" s="135"/>
      <c r="BC48" s="134"/>
      <c r="BD48" s="134"/>
    </row>
    <row r="49" spans="1:56" x14ac:dyDescent="0.2">
      <c r="A49" s="135"/>
      <c r="B49" s="135"/>
      <c r="C49" s="135"/>
      <c r="D49" s="135"/>
      <c r="E49" s="134"/>
      <c r="F49" s="135"/>
      <c r="G49" s="135"/>
      <c r="H49" s="135"/>
      <c r="I49" s="135"/>
      <c r="J49" s="135"/>
      <c r="K49" s="135"/>
      <c r="L49" s="136"/>
      <c r="M49" s="136"/>
      <c r="N49" s="136"/>
      <c r="O49" s="136"/>
      <c r="P49" s="136"/>
      <c r="Q49" s="136"/>
      <c r="R49" s="136"/>
      <c r="S49" s="136"/>
      <c r="T49" s="136"/>
      <c r="U49" s="136"/>
      <c r="V49" s="134"/>
      <c r="W49" s="134"/>
      <c r="X49" s="134"/>
      <c r="Y49" s="134"/>
      <c r="Z49" s="134"/>
      <c r="AA49" s="134"/>
      <c r="AB49" s="134"/>
      <c r="AC49" s="134"/>
      <c r="AD49" s="134"/>
      <c r="AE49" s="134"/>
      <c r="AF49" s="134"/>
      <c r="AG49" s="134"/>
      <c r="AH49" s="134"/>
      <c r="AI49" s="134"/>
      <c r="AJ49" s="134"/>
      <c r="AK49" s="134"/>
      <c r="AL49" s="134"/>
      <c r="AM49" s="134"/>
      <c r="AN49" s="134"/>
      <c r="AO49" s="134"/>
      <c r="AP49" s="134"/>
      <c r="AQ49" s="134"/>
      <c r="AR49" s="134"/>
      <c r="AS49" s="134"/>
      <c r="AT49" s="134"/>
      <c r="AU49" s="134"/>
      <c r="AV49" s="136"/>
      <c r="AW49" s="136"/>
      <c r="AX49" s="136"/>
      <c r="AY49" s="134"/>
      <c r="AZ49" s="135"/>
      <c r="BA49" s="135"/>
      <c r="BB49" s="135"/>
      <c r="BC49" s="134"/>
      <c r="BD49" s="134"/>
    </row>
    <row r="50" spans="1:56" x14ac:dyDescent="0.2">
      <c r="A50" s="135"/>
      <c r="B50" s="135"/>
      <c r="C50" s="135"/>
      <c r="D50" s="135"/>
      <c r="E50" s="134"/>
      <c r="F50" s="135"/>
      <c r="G50" s="135"/>
      <c r="H50" s="135"/>
      <c r="I50" s="135"/>
      <c r="J50" s="135"/>
      <c r="K50" s="135"/>
      <c r="L50" s="136"/>
      <c r="M50" s="136"/>
      <c r="N50" s="136"/>
      <c r="O50" s="136"/>
      <c r="P50" s="136"/>
      <c r="Q50" s="136"/>
      <c r="R50" s="136"/>
      <c r="S50" s="136"/>
      <c r="T50" s="136"/>
      <c r="U50" s="136"/>
      <c r="V50" s="134"/>
      <c r="W50" s="134"/>
      <c r="X50" s="134"/>
      <c r="Y50" s="134"/>
      <c r="Z50" s="134"/>
      <c r="AA50" s="134"/>
      <c r="AB50" s="134"/>
      <c r="AC50" s="134"/>
      <c r="AD50" s="134"/>
      <c r="AE50" s="134"/>
      <c r="AF50" s="134"/>
      <c r="AG50" s="134"/>
      <c r="AH50" s="134"/>
      <c r="AI50" s="134"/>
      <c r="AJ50" s="134"/>
      <c r="AK50" s="134"/>
      <c r="AL50" s="134"/>
      <c r="AM50" s="134"/>
      <c r="AN50" s="134"/>
      <c r="AO50" s="134"/>
      <c r="AP50" s="134"/>
      <c r="AQ50" s="134"/>
      <c r="AR50" s="134"/>
      <c r="AS50" s="134"/>
      <c r="AT50" s="134"/>
      <c r="AU50" s="134"/>
      <c r="AV50" s="136"/>
      <c r="AW50" s="136"/>
      <c r="AX50" s="136"/>
      <c r="AY50" s="134"/>
      <c r="AZ50" s="135"/>
      <c r="BA50" s="135"/>
      <c r="BB50" s="135"/>
      <c r="BC50" s="134"/>
      <c r="BD50" s="134"/>
    </row>
    <row r="51" spans="1:56" x14ac:dyDescent="0.2">
      <c r="A51" s="135"/>
      <c r="B51" s="135"/>
      <c r="C51" s="135"/>
      <c r="D51" s="135"/>
      <c r="E51" s="134"/>
      <c r="F51" s="135"/>
      <c r="G51" s="135"/>
      <c r="H51" s="135"/>
      <c r="I51" s="135"/>
      <c r="J51" s="135"/>
      <c r="K51" s="135"/>
      <c r="L51" s="136"/>
      <c r="M51" s="136"/>
      <c r="N51" s="136"/>
      <c r="O51" s="136"/>
      <c r="P51" s="136"/>
      <c r="Q51" s="136"/>
      <c r="R51" s="136"/>
      <c r="S51" s="136"/>
      <c r="T51" s="136"/>
      <c r="U51" s="136"/>
      <c r="V51" s="134"/>
      <c r="W51" s="134"/>
      <c r="X51" s="134"/>
      <c r="Y51" s="134"/>
      <c r="Z51" s="134"/>
      <c r="AA51" s="134"/>
      <c r="AB51" s="134"/>
      <c r="AC51" s="134"/>
      <c r="AD51" s="134"/>
      <c r="AE51" s="134"/>
      <c r="AF51" s="134"/>
      <c r="AG51" s="134"/>
      <c r="AH51" s="134"/>
      <c r="AI51" s="134"/>
      <c r="AJ51" s="134"/>
      <c r="AK51" s="134"/>
      <c r="AL51" s="134"/>
      <c r="AM51" s="134"/>
      <c r="AN51" s="134"/>
      <c r="AO51" s="134"/>
      <c r="AP51" s="134"/>
      <c r="AQ51" s="134"/>
      <c r="AR51" s="134"/>
      <c r="AS51" s="134"/>
      <c r="AT51" s="134"/>
      <c r="AU51" s="134"/>
      <c r="AV51" s="136"/>
      <c r="AW51" s="136"/>
      <c r="AX51" s="136"/>
      <c r="AY51" s="134"/>
      <c r="AZ51" s="135"/>
      <c r="BA51" s="135"/>
      <c r="BB51" s="135"/>
      <c r="BC51" s="134"/>
      <c r="BD51" s="134"/>
    </row>
    <row r="52" spans="1:56" x14ac:dyDescent="0.2">
      <c r="A52" s="135"/>
      <c r="B52" s="135"/>
      <c r="C52" s="135"/>
      <c r="D52" s="135"/>
      <c r="E52" s="134"/>
      <c r="F52" s="135"/>
      <c r="G52" s="135"/>
      <c r="H52" s="135"/>
      <c r="I52" s="135"/>
      <c r="J52" s="135"/>
      <c r="K52" s="135"/>
      <c r="L52" s="136"/>
      <c r="M52" s="136"/>
      <c r="N52" s="136"/>
      <c r="O52" s="136"/>
      <c r="P52" s="136"/>
      <c r="Q52" s="136"/>
      <c r="R52" s="136"/>
      <c r="S52" s="136"/>
      <c r="T52" s="136"/>
      <c r="U52" s="136"/>
      <c r="V52" s="134"/>
      <c r="W52" s="134"/>
      <c r="X52" s="134"/>
      <c r="Y52" s="134"/>
      <c r="Z52" s="134"/>
      <c r="AA52" s="134"/>
      <c r="AB52" s="134"/>
      <c r="AC52" s="134"/>
      <c r="AD52" s="134"/>
      <c r="AE52" s="134"/>
      <c r="AF52" s="134"/>
      <c r="AG52" s="134"/>
      <c r="AH52" s="134"/>
      <c r="AI52" s="134"/>
      <c r="AJ52" s="134"/>
      <c r="AK52" s="134"/>
      <c r="AL52" s="134"/>
      <c r="AM52" s="134"/>
      <c r="AN52" s="134"/>
      <c r="AO52" s="134"/>
      <c r="AP52" s="134"/>
      <c r="AQ52" s="134"/>
      <c r="AR52" s="134"/>
      <c r="AS52" s="134"/>
      <c r="AT52" s="134"/>
      <c r="AU52" s="134"/>
      <c r="AV52" s="136"/>
      <c r="AW52" s="136"/>
      <c r="AX52" s="136"/>
      <c r="AY52" s="134"/>
      <c r="AZ52" s="135"/>
      <c r="BA52" s="135"/>
      <c r="BB52" s="135"/>
      <c r="BC52" s="134"/>
      <c r="BD52" s="134"/>
    </row>
    <row r="53" spans="1:56" x14ac:dyDescent="0.2">
      <c r="A53" s="135"/>
      <c r="B53" s="135"/>
      <c r="C53" s="135"/>
      <c r="D53" s="135"/>
      <c r="E53" s="134"/>
      <c r="F53" s="135"/>
      <c r="G53" s="135"/>
      <c r="H53" s="135"/>
      <c r="I53" s="135"/>
      <c r="J53" s="135"/>
      <c r="K53" s="135"/>
      <c r="L53" s="136"/>
      <c r="M53" s="136"/>
      <c r="N53" s="136"/>
      <c r="O53" s="136"/>
      <c r="P53" s="136"/>
      <c r="Q53" s="136"/>
      <c r="R53" s="136"/>
      <c r="S53" s="136"/>
      <c r="T53" s="136"/>
      <c r="U53" s="136"/>
      <c r="V53" s="134"/>
      <c r="W53" s="134"/>
      <c r="X53" s="134"/>
      <c r="Y53" s="134"/>
      <c r="Z53" s="134"/>
      <c r="AA53" s="134"/>
      <c r="AB53" s="134"/>
      <c r="AC53" s="134"/>
      <c r="AD53" s="134"/>
      <c r="AE53" s="134"/>
      <c r="AF53" s="134"/>
      <c r="AG53" s="134"/>
      <c r="AH53" s="134"/>
      <c r="AI53" s="134"/>
      <c r="AJ53" s="134"/>
      <c r="AK53" s="134"/>
      <c r="AL53" s="134"/>
      <c r="AM53" s="134"/>
      <c r="AN53" s="134"/>
      <c r="AO53" s="134"/>
      <c r="AP53" s="134"/>
      <c r="AQ53" s="134"/>
      <c r="AR53" s="134"/>
      <c r="AS53" s="134"/>
      <c r="AT53" s="134"/>
      <c r="AU53" s="134"/>
      <c r="AV53" s="136"/>
      <c r="AW53" s="136"/>
      <c r="AX53" s="136"/>
      <c r="AY53" s="134"/>
      <c r="AZ53" s="135"/>
      <c r="BA53" s="135"/>
      <c r="BB53" s="135"/>
      <c r="BC53" s="134"/>
      <c r="BD53" s="134"/>
    </row>
    <row r="54" spans="1:56" x14ac:dyDescent="0.2">
      <c r="A54" s="135"/>
      <c r="B54" s="135"/>
      <c r="C54" s="135"/>
      <c r="D54" s="135"/>
      <c r="E54" s="134"/>
      <c r="F54" s="135"/>
      <c r="G54" s="135"/>
      <c r="H54" s="135"/>
      <c r="I54" s="135"/>
      <c r="J54" s="135"/>
      <c r="K54" s="135"/>
      <c r="L54" s="136"/>
      <c r="M54" s="136"/>
      <c r="N54" s="136"/>
      <c r="O54" s="136"/>
      <c r="P54" s="136"/>
      <c r="Q54" s="136"/>
      <c r="R54" s="136"/>
      <c r="S54" s="136"/>
      <c r="T54" s="136"/>
      <c r="U54" s="136"/>
      <c r="V54" s="134"/>
      <c r="W54" s="134"/>
      <c r="X54" s="134"/>
      <c r="Y54" s="134"/>
      <c r="Z54" s="134"/>
      <c r="AA54" s="134"/>
      <c r="AB54" s="134"/>
      <c r="AC54" s="134"/>
      <c r="AD54" s="134"/>
      <c r="AE54" s="134"/>
      <c r="AF54" s="134"/>
      <c r="AG54" s="134"/>
      <c r="AH54" s="134"/>
      <c r="AI54" s="134"/>
      <c r="AJ54" s="134"/>
      <c r="AK54" s="134"/>
      <c r="AL54" s="134"/>
      <c r="AM54" s="134"/>
      <c r="AN54" s="134"/>
      <c r="AO54" s="134"/>
      <c r="AP54" s="134"/>
      <c r="AQ54" s="134"/>
      <c r="AR54" s="134"/>
      <c r="AS54" s="134"/>
      <c r="AT54" s="134"/>
      <c r="AU54" s="134"/>
      <c r="AV54" s="136"/>
      <c r="AW54" s="136"/>
      <c r="AX54" s="136"/>
      <c r="AY54" s="134"/>
      <c r="AZ54" s="135"/>
      <c r="BA54" s="135"/>
      <c r="BB54" s="135"/>
      <c r="BC54" s="134"/>
      <c r="BD54" s="134"/>
    </row>
    <row r="55" spans="1:56" x14ac:dyDescent="0.2">
      <c r="A55" s="135"/>
      <c r="B55" s="135"/>
      <c r="C55" s="135"/>
      <c r="D55" s="135"/>
      <c r="E55" s="134"/>
      <c r="F55" s="135"/>
      <c r="G55" s="135"/>
      <c r="H55" s="135"/>
      <c r="I55" s="135"/>
      <c r="J55" s="135"/>
      <c r="K55" s="135"/>
      <c r="L55" s="136"/>
      <c r="M55" s="136"/>
      <c r="N55" s="136"/>
      <c r="O55" s="136"/>
      <c r="P55" s="136"/>
      <c r="Q55" s="136"/>
      <c r="R55" s="136"/>
      <c r="S55" s="136"/>
      <c r="T55" s="136"/>
      <c r="U55" s="136"/>
      <c r="V55" s="134"/>
      <c r="W55" s="134"/>
      <c r="X55" s="134"/>
      <c r="Y55" s="134"/>
      <c r="Z55" s="134"/>
      <c r="AA55" s="134"/>
      <c r="AB55" s="134"/>
      <c r="AC55" s="134"/>
      <c r="AD55" s="134"/>
      <c r="AE55" s="134"/>
      <c r="AF55" s="134"/>
      <c r="AG55" s="134"/>
      <c r="AH55" s="134"/>
      <c r="AI55" s="134"/>
      <c r="AJ55" s="134"/>
      <c r="AK55" s="134"/>
      <c r="AL55" s="134"/>
      <c r="AM55" s="134"/>
      <c r="AN55" s="134"/>
      <c r="AO55" s="134"/>
      <c r="AP55" s="134"/>
      <c r="AQ55" s="134"/>
      <c r="AR55" s="134"/>
      <c r="AS55" s="134"/>
      <c r="AT55" s="134"/>
      <c r="AU55" s="134"/>
      <c r="AV55" s="136"/>
      <c r="AW55" s="136"/>
      <c r="AX55" s="136"/>
      <c r="AY55" s="134"/>
      <c r="AZ55" s="135"/>
      <c r="BA55" s="135"/>
      <c r="BB55" s="135"/>
      <c r="BC55" s="134"/>
      <c r="BD55" s="134"/>
    </row>
    <row r="56" spans="1:56" x14ac:dyDescent="0.2">
      <c r="A56" s="135"/>
      <c r="B56" s="135"/>
      <c r="C56" s="135"/>
      <c r="D56" s="135"/>
      <c r="E56" s="134"/>
      <c r="F56" s="135"/>
      <c r="G56" s="135"/>
      <c r="H56" s="135"/>
      <c r="I56" s="135"/>
      <c r="J56" s="135"/>
      <c r="K56" s="135"/>
      <c r="L56" s="136"/>
      <c r="M56" s="136"/>
      <c r="N56" s="136"/>
      <c r="O56" s="136"/>
      <c r="P56" s="136"/>
      <c r="Q56" s="136"/>
      <c r="R56" s="136"/>
      <c r="S56" s="136"/>
      <c r="T56" s="136"/>
      <c r="U56" s="136"/>
      <c r="V56" s="134"/>
      <c r="W56" s="134"/>
      <c r="X56" s="134"/>
      <c r="Y56" s="134"/>
      <c r="Z56" s="134"/>
      <c r="AA56" s="134"/>
      <c r="AB56" s="134"/>
      <c r="AC56" s="134"/>
      <c r="AD56" s="134"/>
      <c r="AE56" s="134"/>
      <c r="AF56" s="134"/>
      <c r="AG56" s="134"/>
      <c r="AH56" s="134"/>
      <c r="AI56" s="134"/>
      <c r="AJ56" s="134"/>
      <c r="AK56" s="134"/>
      <c r="AL56" s="134"/>
      <c r="AM56" s="134"/>
      <c r="AN56" s="134"/>
      <c r="AO56" s="134"/>
      <c r="AP56" s="134"/>
      <c r="AQ56" s="134"/>
      <c r="AR56" s="134"/>
      <c r="AS56" s="134"/>
      <c r="AT56" s="134"/>
      <c r="AU56" s="134"/>
      <c r="AV56" s="136"/>
      <c r="AW56" s="136"/>
      <c r="AX56" s="136"/>
      <c r="AY56" s="134"/>
      <c r="AZ56" s="135"/>
      <c r="BA56" s="135"/>
      <c r="BB56" s="135"/>
      <c r="BC56" s="134"/>
      <c r="BD56" s="134"/>
    </row>
    <row r="57" spans="1:56" x14ac:dyDescent="0.2">
      <c r="A57" s="135"/>
      <c r="B57" s="135"/>
      <c r="C57" s="135"/>
      <c r="D57" s="135"/>
      <c r="E57" s="134"/>
      <c r="F57" s="135"/>
      <c r="G57" s="135"/>
      <c r="H57" s="135"/>
      <c r="I57" s="135"/>
      <c r="J57" s="135"/>
      <c r="K57" s="135"/>
      <c r="L57" s="136"/>
      <c r="M57" s="136"/>
      <c r="N57" s="136"/>
      <c r="O57" s="136"/>
      <c r="P57" s="136"/>
      <c r="Q57" s="136"/>
      <c r="R57" s="136"/>
      <c r="S57" s="136"/>
      <c r="T57" s="136"/>
      <c r="U57" s="136"/>
      <c r="V57" s="134"/>
      <c r="W57" s="134"/>
      <c r="X57" s="134"/>
      <c r="Y57" s="134"/>
      <c r="Z57" s="134"/>
      <c r="AA57" s="134"/>
      <c r="AB57" s="134"/>
      <c r="AC57" s="134"/>
      <c r="AD57" s="134"/>
      <c r="AE57" s="134"/>
      <c r="AF57" s="134"/>
      <c r="AG57" s="134"/>
      <c r="AH57" s="134"/>
      <c r="AI57" s="134"/>
      <c r="AJ57" s="134"/>
      <c r="AK57" s="134"/>
      <c r="AL57" s="134"/>
      <c r="AM57" s="134"/>
      <c r="AN57" s="134"/>
      <c r="AO57" s="134"/>
      <c r="AP57" s="134"/>
      <c r="AQ57" s="134"/>
      <c r="AR57" s="134"/>
      <c r="AS57" s="134"/>
      <c r="AT57" s="134"/>
      <c r="AU57" s="134"/>
      <c r="AV57" s="136"/>
      <c r="AW57" s="136"/>
      <c r="AX57" s="136"/>
      <c r="AY57" s="134"/>
      <c r="AZ57" s="135"/>
      <c r="BA57" s="135"/>
      <c r="BB57" s="135"/>
      <c r="BC57" s="134"/>
      <c r="BD57" s="134"/>
    </row>
    <row r="58" spans="1:56" x14ac:dyDescent="0.2">
      <c r="A58" s="135"/>
      <c r="B58" s="135"/>
      <c r="C58" s="135"/>
      <c r="D58" s="135"/>
      <c r="E58" s="134"/>
      <c r="F58" s="135"/>
      <c r="G58" s="135"/>
      <c r="H58" s="135"/>
      <c r="I58" s="135"/>
      <c r="J58" s="135"/>
      <c r="K58" s="135"/>
      <c r="L58" s="136"/>
      <c r="M58" s="136"/>
      <c r="N58" s="136"/>
      <c r="O58" s="136"/>
      <c r="P58" s="136"/>
      <c r="Q58" s="136"/>
      <c r="R58" s="136"/>
      <c r="S58" s="136"/>
      <c r="T58" s="136"/>
      <c r="U58" s="136"/>
      <c r="V58" s="134"/>
      <c r="W58" s="134"/>
      <c r="X58" s="134"/>
      <c r="Y58" s="134"/>
      <c r="Z58" s="134"/>
      <c r="AA58" s="134"/>
      <c r="AB58" s="134"/>
      <c r="AC58" s="134"/>
      <c r="AD58" s="134"/>
      <c r="AE58" s="134"/>
      <c r="AF58" s="134"/>
      <c r="AG58" s="134"/>
      <c r="AH58" s="134"/>
      <c r="AI58" s="134"/>
      <c r="AJ58" s="134"/>
      <c r="AK58" s="134"/>
      <c r="AL58" s="134"/>
      <c r="AM58" s="134"/>
      <c r="AN58" s="134"/>
      <c r="AO58" s="134"/>
      <c r="AP58" s="134"/>
      <c r="AQ58" s="134"/>
      <c r="AR58" s="134"/>
      <c r="AS58" s="134"/>
      <c r="AT58" s="134"/>
      <c r="AU58" s="134"/>
      <c r="AV58" s="136"/>
      <c r="AW58" s="136"/>
      <c r="AX58" s="136"/>
      <c r="AY58" s="134"/>
      <c r="AZ58" s="135"/>
      <c r="BA58" s="135"/>
      <c r="BB58" s="135"/>
      <c r="BC58" s="134"/>
      <c r="BD58" s="134"/>
    </row>
    <row r="59" spans="1:56" x14ac:dyDescent="0.2">
      <c r="A59" s="135"/>
      <c r="B59" s="135"/>
      <c r="C59" s="135"/>
      <c r="D59" s="135"/>
      <c r="E59" s="134"/>
      <c r="F59" s="135"/>
      <c r="G59" s="135"/>
      <c r="H59" s="135"/>
      <c r="I59" s="135"/>
      <c r="J59" s="135"/>
      <c r="K59" s="135"/>
      <c r="L59" s="136"/>
      <c r="M59" s="136"/>
      <c r="N59" s="136"/>
      <c r="O59" s="136"/>
      <c r="P59" s="136"/>
      <c r="Q59" s="136"/>
      <c r="R59" s="136"/>
      <c r="S59" s="136"/>
      <c r="T59" s="136"/>
      <c r="U59" s="136"/>
      <c r="V59" s="134"/>
      <c r="W59" s="134"/>
      <c r="X59" s="134"/>
      <c r="Y59" s="134"/>
      <c r="Z59" s="134"/>
      <c r="AA59" s="134"/>
      <c r="AB59" s="134"/>
      <c r="AC59" s="134"/>
      <c r="AD59" s="134"/>
      <c r="AE59" s="134"/>
      <c r="AF59" s="134"/>
      <c r="AG59" s="134"/>
      <c r="AH59" s="134"/>
      <c r="AI59" s="134"/>
      <c r="AJ59" s="134"/>
      <c r="AK59" s="134"/>
      <c r="AL59" s="134"/>
      <c r="AM59" s="134"/>
      <c r="AN59" s="134"/>
      <c r="AO59" s="134"/>
      <c r="AP59" s="134"/>
      <c r="AQ59" s="134"/>
      <c r="AR59" s="134"/>
      <c r="AS59" s="134"/>
      <c r="AT59" s="134"/>
      <c r="AU59" s="134"/>
      <c r="AV59" s="136"/>
      <c r="AW59" s="136"/>
      <c r="AX59" s="136"/>
      <c r="AY59" s="134"/>
      <c r="AZ59" s="135"/>
      <c r="BA59" s="135"/>
      <c r="BB59" s="135"/>
      <c r="BC59" s="134"/>
      <c r="BD59" s="134"/>
    </row>
    <row r="60" spans="1:56" x14ac:dyDescent="0.2">
      <c r="A60" s="135"/>
      <c r="B60" s="135"/>
      <c r="C60" s="135"/>
      <c r="D60" s="135"/>
      <c r="E60" s="134"/>
      <c r="F60" s="135"/>
      <c r="G60" s="135"/>
      <c r="H60" s="135"/>
      <c r="I60" s="135"/>
      <c r="J60" s="135"/>
      <c r="K60" s="135"/>
      <c r="L60" s="136"/>
      <c r="M60" s="136"/>
      <c r="N60" s="136"/>
      <c r="O60" s="136"/>
      <c r="P60" s="136"/>
      <c r="Q60" s="136"/>
      <c r="R60" s="136"/>
      <c r="S60" s="136"/>
      <c r="T60" s="136"/>
      <c r="U60" s="136"/>
      <c r="V60" s="134"/>
      <c r="W60" s="134"/>
      <c r="X60" s="134"/>
      <c r="Y60" s="134"/>
      <c r="Z60" s="134"/>
      <c r="AA60" s="134"/>
      <c r="AB60" s="134"/>
      <c r="AC60" s="134"/>
      <c r="AD60" s="134"/>
      <c r="AE60" s="134"/>
      <c r="AF60" s="134"/>
      <c r="AG60" s="134"/>
      <c r="AH60" s="134"/>
      <c r="AI60" s="134"/>
      <c r="AJ60" s="134"/>
      <c r="AK60" s="134"/>
      <c r="AL60" s="134"/>
      <c r="AM60" s="134"/>
      <c r="AN60" s="134"/>
      <c r="AO60" s="134"/>
      <c r="AP60" s="134"/>
      <c r="AQ60" s="134"/>
      <c r="AR60" s="134"/>
      <c r="AS60" s="134"/>
      <c r="AT60" s="134"/>
      <c r="AU60" s="134"/>
      <c r="AV60" s="136"/>
      <c r="AW60" s="136"/>
      <c r="AX60" s="136"/>
      <c r="AY60" s="134"/>
      <c r="AZ60" s="135"/>
      <c r="BA60" s="135"/>
      <c r="BB60" s="135"/>
      <c r="BC60" s="134"/>
      <c r="BD60" s="134"/>
    </row>
    <row r="61" spans="1:56" x14ac:dyDescent="0.2">
      <c r="A61" s="135"/>
      <c r="B61" s="135"/>
      <c r="C61" s="135"/>
      <c r="D61" s="135"/>
      <c r="E61" s="134"/>
      <c r="F61" s="135"/>
      <c r="G61" s="135"/>
      <c r="H61" s="135"/>
      <c r="I61" s="135"/>
      <c r="J61" s="135"/>
      <c r="K61" s="135"/>
      <c r="L61" s="136"/>
      <c r="M61" s="136"/>
      <c r="N61" s="136"/>
      <c r="O61" s="136"/>
      <c r="P61" s="136"/>
      <c r="Q61" s="136"/>
      <c r="R61" s="136"/>
      <c r="S61" s="136"/>
      <c r="T61" s="136"/>
      <c r="U61" s="136"/>
      <c r="V61" s="134"/>
      <c r="W61" s="134"/>
      <c r="X61" s="134"/>
      <c r="Y61" s="134"/>
      <c r="Z61" s="134"/>
      <c r="AA61" s="134"/>
      <c r="AB61" s="134"/>
      <c r="AC61" s="134"/>
      <c r="AD61" s="134"/>
      <c r="AE61" s="134"/>
      <c r="AF61" s="134"/>
      <c r="AG61" s="134"/>
      <c r="AH61" s="134"/>
      <c r="AI61" s="134"/>
      <c r="AJ61" s="134"/>
      <c r="AK61" s="134"/>
      <c r="AL61" s="134"/>
      <c r="AM61" s="134"/>
      <c r="AN61" s="134"/>
      <c r="AO61" s="134"/>
      <c r="AP61" s="134"/>
      <c r="AQ61" s="134"/>
      <c r="AR61" s="134"/>
      <c r="AS61" s="134"/>
      <c r="AT61" s="134"/>
      <c r="AU61" s="134"/>
      <c r="AV61" s="136"/>
      <c r="AW61" s="136"/>
      <c r="AX61" s="136"/>
      <c r="AY61" s="134"/>
      <c r="AZ61" s="135"/>
      <c r="BA61" s="135"/>
      <c r="BB61" s="135"/>
      <c r="BC61" s="134"/>
      <c r="BD61" s="134"/>
    </row>
    <row r="62" spans="1:56" x14ac:dyDescent="0.2">
      <c r="A62" s="135"/>
      <c r="B62" s="135"/>
      <c r="C62" s="135"/>
      <c r="D62" s="135"/>
      <c r="E62" s="134"/>
      <c r="F62" s="135"/>
      <c r="G62" s="135"/>
      <c r="H62" s="135"/>
      <c r="I62" s="135"/>
      <c r="J62" s="135"/>
      <c r="K62" s="135"/>
      <c r="L62" s="136"/>
      <c r="M62" s="136"/>
      <c r="N62" s="136"/>
      <c r="O62" s="136"/>
      <c r="P62" s="136"/>
      <c r="Q62" s="136"/>
      <c r="R62" s="136"/>
      <c r="S62" s="136"/>
      <c r="T62" s="136"/>
      <c r="U62" s="136"/>
      <c r="V62" s="134"/>
      <c r="W62" s="134"/>
      <c r="X62" s="134"/>
      <c r="Y62" s="134"/>
      <c r="Z62" s="134"/>
      <c r="AA62" s="134"/>
      <c r="AB62" s="134"/>
      <c r="AC62" s="134"/>
      <c r="AD62" s="134"/>
      <c r="AE62" s="134"/>
      <c r="AF62" s="134"/>
      <c r="AG62" s="134"/>
      <c r="AH62" s="134"/>
      <c r="AI62" s="134"/>
      <c r="AJ62" s="134"/>
      <c r="AK62" s="134"/>
      <c r="AL62" s="134"/>
      <c r="AM62" s="134"/>
      <c r="AN62" s="134"/>
      <c r="AO62" s="134"/>
      <c r="AP62" s="134"/>
      <c r="AQ62" s="134"/>
      <c r="AR62" s="134"/>
      <c r="AS62" s="134"/>
      <c r="AT62" s="134"/>
      <c r="AU62" s="134"/>
      <c r="AV62" s="136"/>
      <c r="AW62" s="136"/>
      <c r="AX62" s="136"/>
      <c r="AY62" s="134"/>
      <c r="AZ62" s="135"/>
      <c r="BA62" s="135"/>
      <c r="BB62" s="135"/>
      <c r="BC62" s="134"/>
      <c r="BD62" s="134"/>
    </row>
    <row r="63" spans="1:56" x14ac:dyDescent="0.2">
      <c r="A63" s="135"/>
      <c r="B63" s="135"/>
      <c r="C63" s="135"/>
      <c r="D63" s="135"/>
      <c r="E63" s="134"/>
      <c r="F63" s="135"/>
      <c r="G63" s="135"/>
      <c r="H63" s="135"/>
      <c r="I63" s="135"/>
      <c r="J63" s="135"/>
      <c r="K63" s="135"/>
      <c r="L63" s="136"/>
      <c r="M63" s="136"/>
      <c r="N63" s="136"/>
      <c r="O63" s="136"/>
      <c r="P63" s="136"/>
      <c r="Q63" s="136"/>
      <c r="R63" s="136"/>
      <c r="S63" s="136"/>
      <c r="T63" s="136"/>
      <c r="U63" s="136"/>
      <c r="V63" s="134"/>
      <c r="W63" s="134"/>
      <c r="X63" s="134"/>
      <c r="Y63" s="134"/>
      <c r="Z63" s="134"/>
      <c r="AA63" s="134"/>
      <c r="AB63" s="134"/>
      <c r="AC63" s="134"/>
      <c r="AD63" s="134"/>
      <c r="AE63" s="134"/>
      <c r="AF63" s="134"/>
      <c r="AG63" s="134"/>
      <c r="AH63" s="134"/>
      <c r="AI63" s="134"/>
      <c r="AJ63" s="134"/>
      <c r="AK63" s="134"/>
      <c r="AL63" s="134"/>
      <c r="AM63" s="134"/>
      <c r="AN63" s="134"/>
      <c r="AO63" s="134"/>
      <c r="AP63" s="134"/>
      <c r="AQ63" s="134"/>
      <c r="AR63" s="134"/>
      <c r="AS63" s="134"/>
      <c r="AT63" s="134"/>
      <c r="AU63" s="134"/>
      <c r="AV63" s="136"/>
      <c r="AW63" s="136"/>
      <c r="AX63" s="136"/>
      <c r="AY63" s="134"/>
      <c r="AZ63" s="135"/>
      <c r="BA63" s="135"/>
      <c r="BB63" s="135"/>
      <c r="BC63" s="134"/>
      <c r="BD63" s="134"/>
    </row>
    <row r="64" spans="1:56" x14ac:dyDescent="0.2">
      <c r="A64" s="135"/>
      <c r="B64" s="135"/>
      <c r="C64" s="135"/>
      <c r="D64" s="135"/>
      <c r="E64" s="134"/>
      <c r="F64" s="135"/>
      <c r="G64" s="135"/>
      <c r="H64" s="135"/>
      <c r="I64" s="135"/>
      <c r="J64" s="135"/>
      <c r="K64" s="135"/>
      <c r="L64" s="136"/>
      <c r="M64" s="136"/>
      <c r="N64" s="136"/>
      <c r="O64" s="136"/>
      <c r="P64" s="136"/>
      <c r="Q64" s="136"/>
      <c r="R64" s="136"/>
      <c r="S64" s="136"/>
      <c r="T64" s="136"/>
      <c r="U64" s="136"/>
      <c r="V64" s="134"/>
      <c r="W64" s="134"/>
      <c r="X64" s="134"/>
      <c r="Y64" s="134"/>
      <c r="Z64" s="134"/>
      <c r="AA64" s="134"/>
      <c r="AB64" s="134"/>
      <c r="AC64" s="134"/>
      <c r="AD64" s="134"/>
      <c r="AE64" s="134"/>
      <c r="AF64" s="134"/>
      <c r="AG64" s="134"/>
      <c r="AH64" s="134"/>
      <c r="AI64" s="134"/>
      <c r="AJ64" s="134"/>
      <c r="AK64" s="134"/>
      <c r="AL64" s="134"/>
      <c r="AM64" s="134"/>
      <c r="AN64" s="134"/>
      <c r="AO64" s="134"/>
      <c r="AP64" s="134"/>
      <c r="AQ64" s="134"/>
      <c r="AR64" s="134"/>
      <c r="AS64" s="134"/>
      <c r="AT64" s="134"/>
      <c r="AU64" s="134"/>
      <c r="AV64" s="136"/>
      <c r="AW64" s="136"/>
      <c r="AX64" s="136"/>
      <c r="AY64" s="134"/>
      <c r="AZ64" s="135"/>
      <c r="BA64" s="135"/>
      <c r="BB64" s="135"/>
      <c r="BC64" s="134"/>
      <c r="BD64" s="134"/>
    </row>
    <row r="65" spans="1:56" x14ac:dyDescent="0.2">
      <c r="A65" s="135"/>
      <c r="B65" s="135"/>
      <c r="C65" s="135"/>
      <c r="D65" s="135"/>
      <c r="E65" s="134"/>
      <c r="F65" s="135"/>
      <c r="G65" s="135"/>
      <c r="H65" s="135"/>
      <c r="I65" s="135"/>
      <c r="J65" s="135"/>
      <c r="K65" s="135"/>
      <c r="L65" s="136"/>
      <c r="M65" s="136"/>
      <c r="N65" s="136"/>
      <c r="O65" s="136"/>
      <c r="P65" s="136"/>
      <c r="Q65" s="136"/>
      <c r="R65" s="136"/>
      <c r="S65" s="136"/>
      <c r="T65" s="136"/>
      <c r="U65" s="136"/>
      <c r="V65" s="134"/>
      <c r="W65" s="134"/>
      <c r="X65" s="134"/>
      <c r="Y65" s="134"/>
      <c r="Z65" s="134"/>
      <c r="AA65" s="134"/>
      <c r="AB65" s="134"/>
      <c r="AC65" s="134"/>
      <c r="AD65" s="134"/>
      <c r="AE65" s="134"/>
      <c r="AF65" s="134"/>
      <c r="AG65" s="134"/>
      <c r="AH65" s="134"/>
      <c r="AI65" s="134"/>
      <c r="AJ65" s="134"/>
      <c r="AK65" s="134"/>
      <c r="AL65" s="134"/>
      <c r="AM65" s="134"/>
      <c r="AN65" s="134"/>
      <c r="AO65" s="134"/>
      <c r="AP65" s="134"/>
      <c r="AQ65" s="134"/>
      <c r="AR65" s="134"/>
      <c r="AS65" s="134"/>
      <c r="AT65" s="134"/>
      <c r="AU65" s="134"/>
      <c r="AV65" s="136"/>
      <c r="AW65" s="136"/>
      <c r="AX65" s="136"/>
      <c r="AY65" s="134"/>
      <c r="AZ65" s="135"/>
      <c r="BA65" s="135"/>
      <c r="BB65" s="135"/>
      <c r="BC65" s="134"/>
      <c r="BD65" s="134"/>
    </row>
    <row r="66" spans="1:56" x14ac:dyDescent="0.2">
      <c r="A66" s="135"/>
      <c r="B66" s="135"/>
      <c r="C66" s="135"/>
      <c r="D66" s="135"/>
      <c r="E66" s="134"/>
      <c r="F66" s="135"/>
      <c r="G66" s="135"/>
      <c r="H66" s="135"/>
      <c r="I66" s="135"/>
      <c r="J66" s="135"/>
      <c r="K66" s="135"/>
      <c r="L66" s="136"/>
      <c r="M66" s="136"/>
      <c r="N66" s="136"/>
      <c r="O66" s="136"/>
      <c r="P66" s="136"/>
      <c r="Q66" s="136"/>
      <c r="R66" s="136"/>
      <c r="S66" s="136"/>
      <c r="T66" s="136"/>
      <c r="U66" s="136"/>
      <c r="V66" s="134"/>
      <c r="W66" s="134"/>
      <c r="X66" s="134"/>
      <c r="Y66" s="134"/>
      <c r="Z66" s="134"/>
      <c r="AA66" s="134"/>
      <c r="AB66" s="134"/>
      <c r="AC66" s="134"/>
      <c r="AD66" s="134"/>
      <c r="AE66" s="134"/>
      <c r="AF66" s="134"/>
      <c r="AG66" s="134"/>
      <c r="AH66" s="134"/>
      <c r="AI66" s="134"/>
      <c r="AJ66" s="134"/>
      <c r="AK66" s="134"/>
      <c r="AL66" s="134"/>
      <c r="AM66" s="134"/>
      <c r="AN66" s="134"/>
      <c r="AO66" s="134"/>
      <c r="AP66" s="134"/>
      <c r="AQ66" s="134"/>
      <c r="AR66" s="134"/>
      <c r="AS66" s="134"/>
      <c r="AT66" s="134"/>
      <c r="AU66" s="134"/>
      <c r="AV66" s="136"/>
      <c r="AW66" s="136"/>
      <c r="AX66" s="136"/>
      <c r="AY66" s="134"/>
      <c r="AZ66" s="135"/>
      <c r="BA66" s="135"/>
      <c r="BB66" s="135"/>
      <c r="BC66" s="134"/>
      <c r="BD66" s="134"/>
    </row>
    <row r="67" spans="1:56" x14ac:dyDescent="0.2">
      <c r="A67" s="135"/>
      <c r="B67" s="135"/>
      <c r="C67" s="135"/>
      <c r="D67" s="135"/>
      <c r="E67" s="134"/>
      <c r="F67" s="135"/>
      <c r="G67" s="135"/>
      <c r="H67" s="135"/>
      <c r="I67" s="135"/>
      <c r="J67" s="135"/>
      <c r="K67" s="135"/>
      <c r="L67" s="136"/>
      <c r="M67" s="136"/>
      <c r="N67" s="136"/>
      <c r="O67" s="136"/>
      <c r="P67" s="136"/>
      <c r="Q67" s="136"/>
      <c r="R67" s="136"/>
      <c r="S67" s="136"/>
      <c r="T67" s="136"/>
      <c r="U67" s="136"/>
      <c r="V67" s="134"/>
      <c r="W67" s="134"/>
      <c r="X67" s="134"/>
      <c r="Y67" s="134"/>
      <c r="Z67" s="134"/>
      <c r="AA67" s="134"/>
      <c r="AB67" s="134"/>
      <c r="AC67" s="134"/>
      <c r="AD67" s="134"/>
      <c r="AE67" s="134"/>
      <c r="AF67" s="134"/>
      <c r="AG67" s="134"/>
      <c r="AH67" s="134"/>
      <c r="AI67" s="134"/>
      <c r="AJ67" s="134"/>
      <c r="AK67" s="134"/>
      <c r="AL67" s="134"/>
      <c r="AM67" s="134"/>
      <c r="AN67" s="134"/>
      <c r="AO67" s="134"/>
      <c r="AP67" s="134"/>
      <c r="AQ67" s="134"/>
      <c r="AR67" s="134"/>
      <c r="AS67" s="134"/>
      <c r="AT67" s="134"/>
      <c r="AU67" s="134"/>
      <c r="AV67" s="136"/>
      <c r="AW67" s="136"/>
      <c r="AX67" s="136"/>
      <c r="AY67" s="134"/>
      <c r="AZ67" s="135"/>
      <c r="BA67" s="135"/>
      <c r="BB67" s="135"/>
      <c r="BC67" s="134"/>
      <c r="BD67" s="134"/>
    </row>
    <row r="68" spans="1:56" x14ac:dyDescent="0.2">
      <c r="A68" s="135"/>
      <c r="B68" s="135"/>
      <c r="C68" s="135"/>
      <c r="D68" s="135"/>
      <c r="E68" s="134"/>
      <c r="F68" s="135"/>
      <c r="G68" s="135"/>
      <c r="H68" s="135"/>
      <c r="I68" s="135"/>
      <c r="J68" s="135"/>
      <c r="K68" s="135"/>
      <c r="L68" s="136"/>
      <c r="M68" s="136"/>
      <c r="N68" s="136"/>
      <c r="O68" s="136"/>
      <c r="P68" s="136"/>
      <c r="Q68" s="136"/>
      <c r="R68" s="136"/>
      <c r="S68" s="136"/>
      <c r="T68" s="136"/>
      <c r="U68" s="136"/>
      <c r="V68" s="134"/>
      <c r="W68" s="134"/>
      <c r="X68" s="134"/>
      <c r="Y68" s="134"/>
      <c r="Z68" s="134"/>
      <c r="AA68" s="134"/>
      <c r="AB68" s="134"/>
      <c r="AC68" s="134"/>
      <c r="AD68" s="134"/>
      <c r="AE68" s="134"/>
      <c r="AF68" s="134"/>
      <c r="AG68" s="134"/>
      <c r="AH68" s="134"/>
      <c r="AI68" s="134"/>
      <c r="AJ68" s="134"/>
      <c r="AK68" s="134"/>
      <c r="AL68" s="134"/>
      <c r="AM68" s="134"/>
      <c r="AN68" s="134"/>
      <c r="AO68" s="134"/>
      <c r="AP68" s="134"/>
      <c r="AQ68" s="134"/>
      <c r="AR68" s="134"/>
      <c r="AS68" s="134"/>
      <c r="AT68" s="134"/>
      <c r="AU68" s="134"/>
      <c r="AV68" s="136"/>
      <c r="AW68" s="136"/>
      <c r="AX68" s="136"/>
      <c r="AY68" s="134"/>
      <c r="AZ68" s="135"/>
      <c r="BA68" s="135"/>
      <c r="BB68" s="135"/>
      <c r="BC68" s="134"/>
      <c r="BD68" s="134"/>
    </row>
    <row r="69" spans="1:56" x14ac:dyDescent="0.2">
      <c r="A69" s="135"/>
      <c r="B69" s="135"/>
      <c r="C69" s="135"/>
      <c r="D69" s="135"/>
      <c r="E69" s="134"/>
      <c r="F69" s="135"/>
      <c r="G69" s="135"/>
      <c r="H69" s="135"/>
      <c r="I69" s="135"/>
      <c r="J69" s="135"/>
      <c r="K69" s="135"/>
      <c r="L69" s="136"/>
      <c r="M69" s="136"/>
      <c r="N69" s="136"/>
      <c r="O69" s="136"/>
      <c r="P69" s="136"/>
      <c r="Q69" s="136"/>
      <c r="R69" s="136"/>
      <c r="S69" s="136"/>
      <c r="T69" s="136"/>
      <c r="U69" s="136"/>
      <c r="V69" s="134"/>
      <c r="W69" s="134"/>
      <c r="X69" s="134"/>
      <c r="Y69" s="134"/>
      <c r="Z69" s="134"/>
      <c r="AA69" s="134"/>
      <c r="AB69" s="134"/>
      <c r="AC69" s="134"/>
      <c r="AD69" s="134"/>
      <c r="AE69" s="134"/>
      <c r="AF69" s="134"/>
      <c r="AG69" s="134"/>
      <c r="AH69" s="134"/>
      <c r="AI69" s="134"/>
      <c r="AJ69" s="134"/>
      <c r="AK69" s="134"/>
      <c r="AL69" s="134"/>
      <c r="AM69" s="134"/>
      <c r="AN69" s="134"/>
      <c r="AO69" s="134"/>
      <c r="AP69" s="134"/>
      <c r="AQ69" s="134"/>
      <c r="AR69" s="134"/>
      <c r="AS69" s="134"/>
      <c r="AT69" s="134"/>
      <c r="AU69" s="134"/>
      <c r="AV69" s="136"/>
      <c r="AW69" s="136"/>
      <c r="AX69" s="136"/>
      <c r="AY69" s="134"/>
      <c r="AZ69" s="135"/>
      <c r="BA69" s="135"/>
      <c r="BB69" s="135"/>
      <c r="BC69" s="134"/>
      <c r="BD69" s="134"/>
    </row>
    <row r="70" spans="1:56" x14ac:dyDescent="0.2">
      <c r="A70" s="135"/>
      <c r="B70" s="135"/>
      <c r="C70" s="135"/>
      <c r="D70" s="135"/>
      <c r="E70" s="134"/>
      <c r="F70" s="135"/>
      <c r="G70" s="135"/>
      <c r="H70" s="135"/>
      <c r="I70" s="135"/>
      <c r="J70" s="135"/>
      <c r="K70" s="135"/>
      <c r="L70" s="136"/>
      <c r="M70" s="136"/>
      <c r="N70" s="136"/>
      <c r="O70" s="136"/>
      <c r="P70" s="136"/>
      <c r="Q70" s="136"/>
      <c r="R70" s="136"/>
      <c r="S70" s="136"/>
      <c r="T70" s="136"/>
      <c r="U70" s="136"/>
      <c r="V70" s="134"/>
      <c r="W70" s="134"/>
      <c r="X70" s="134"/>
      <c r="Y70" s="134"/>
      <c r="Z70" s="134"/>
      <c r="AA70" s="134"/>
      <c r="AB70" s="134"/>
      <c r="AC70" s="134"/>
      <c r="AD70" s="134"/>
      <c r="AE70" s="134"/>
      <c r="AF70" s="134"/>
      <c r="AG70" s="134"/>
      <c r="AH70" s="134"/>
      <c r="AI70" s="134"/>
      <c r="AJ70" s="134"/>
      <c r="AK70" s="134"/>
      <c r="AL70" s="134"/>
      <c r="AM70" s="134"/>
      <c r="AN70" s="134"/>
      <c r="AO70" s="134"/>
      <c r="AP70" s="134"/>
      <c r="AQ70" s="134"/>
      <c r="AR70" s="134"/>
      <c r="AS70" s="134"/>
      <c r="AT70" s="134"/>
      <c r="AU70" s="134"/>
      <c r="AV70" s="136"/>
      <c r="AW70" s="136"/>
      <c r="AX70" s="136"/>
      <c r="AY70" s="134"/>
      <c r="AZ70" s="135"/>
      <c r="BA70" s="135"/>
      <c r="BB70" s="135"/>
      <c r="BC70" s="134"/>
      <c r="BD70" s="134"/>
    </row>
    <row r="71" spans="1:56" x14ac:dyDescent="0.2">
      <c r="A71" s="135"/>
      <c r="B71" s="135"/>
      <c r="C71" s="135"/>
      <c r="D71" s="135"/>
      <c r="E71" s="134"/>
      <c r="F71" s="135"/>
      <c r="G71" s="135"/>
      <c r="H71" s="135"/>
      <c r="I71" s="135"/>
      <c r="J71" s="135"/>
      <c r="K71" s="135"/>
      <c r="L71" s="136"/>
      <c r="M71" s="136"/>
      <c r="N71" s="136"/>
      <c r="O71" s="136"/>
      <c r="P71" s="136"/>
      <c r="Q71" s="136"/>
      <c r="R71" s="136"/>
      <c r="S71" s="136"/>
      <c r="T71" s="136"/>
      <c r="U71" s="136"/>
      <c r="V71" s="134"/>
      <c r="W71" s="134"/>
      <c r="X71" s="134"/>
      <c r="Y71" s="134"/>
      <c r="Z71" s="134"/>
      <c r="AA71" s="134"/>
      <c r="AB71" s="134"/>
      <c r="AC71" s="134"/>
      <c r="AD71" s="134"/>
      <c r="AE71" s="134"/>
      <c r="AF71" s="134"/>
      <c r="AG71" s="134"/>
      <c r="AH71" s="134"/>
      <c r="AI71" s="134"/>
      <c r="AJ71" s="134"/>
      <c r="AK71" s="134"/>
      <c r="AL71" s="134"/>
      <c r="AM71" s="134"/>
      <c r="AN71" s="134"/>
      <c r="AO71" s="134"/>
      <c r="AP71" s="134"/>
      <c r="AQ71" s="134"/>
      <c r="AR71" s="134"/>
      <c r="AS71" s="134"/>
      <c r="AT71" s="134"/>
      <c r="AU71" s="134"/>
      <c r="AV71" s="136"/>
      <c r="AW71" s="136"/>
      <c r="AX71" s="136"/>
      <c r="AY71" s="134"/>
      <c r="AZ71" s="135"/>
      <c r="BA71" s="135"/>
      <c r="BB71" s="135"/>
      <c r="BC71" s="134"/>
      <c r="BD71" s="134"/>
    </row>
    <row r="72" spans="1:56" x14ac:dyDescent="0.2">
      <c r="A72" s="135"/>
      <c r="B72" s="135"/>
      <c r="C72" s="135"/>
      <c r="D72" s="135"/>
      <c r="E72" s="134"/>
      <c r="F72" s="135"/>
      <c r="G72" s="135"/>
      <c r="H72" s="135"/>
      <c r="I72" s="135"/>
      <c r="J72" s="135"/>
      <c r="K72" s="135"/>
      <c r="L72" s="136"/>
      <c r="M72" s="136"/>
      <c r="N72" s="136"/>
      <c r="O72" s="136"/>
      <c r="P72" s="136"/>
      <c r="Q72" s="136"/>
      <c r="R72" s="136"/>
      <c r="S72" s="136"/>
      <c r="T72" s="136"/>
      <c r="U72" s="136"/>
      <c r="V72" s="134"/>
      <c r="W72" s="134"/>
      <c r="X72" s="134"/>
      <c r="Y72" s="134"/>
      <c r="Z72" s="134"/>
      <c r="AA72" s="134"/>
      <c r="AB72" s="134"/>
      <c r="AC72" s="134"/>
      <c r="AD72" s="134"/>
      <c r="AE72" s="134"/>
      <c r="AF72" s="134"/>
      <c r="AG72" s="134"/>
      <c r="AH72" s="134"/>
      <c r="AI72" s="134"/>
      <c r="AJ72" s="134"/>
      <c r="AK72" s="134"/>
      <c r="AL72" s="134"/>
      <c r="AM72" s="134"/>
      <c r="AN72" s="134"/>
      <c r="AO72" s="134"/>
      <c r="AP72" s="134"/>
      <c r="AQ72" s="134"/>
      <c r="AR72" s="134"/>
      <c r="AS72" s="134"/>
      <c r="AT72" s="134"/>
      <c r="AU72" s="134"/>
      <c r="AV72" s="136"/>
      <c r="AW72" s="136"/>
      <c r="AX72" s="136"/>
      <c r="AY72" s="134"/>
      <c r="AZ72" s="135"/>
      <c r="BA72" s="135"/>
      <c r="BB72" s="135"/>
      <c r="BC72" s="134"/>
      <c r="BD72" s="134"/>
    </row>
    <row r="73" spans="1:56" x14ac:dyDescent="0.2">
      <c r="A73" s="135"/>
      <c r="B73" s="135"/>
      <c r="C73" s="135"/>
      <c r="D73" s="135"/>
      <c r="E73" s="134"/>
      <c r="F73" s="135"/>
      <c r="G73" s="135"/>
      <c r="H73" s="135"/>
      <c r="I73" s="135"/>
      <c r="J73" s="135"/>
      <c r="K73" s="135"/>
      <c r="L73" s="136"/>
      <c r="M73" s="136"/>
      <c r="N73" s="136"/>
      <c r="O73" s="136"/>
      <c r="P73" s="136"/>
      <c r="Q73" s="136"/>
      <c r="R73" s="136"/>
      <c r="S73" s="136"/>
      <c r="T73" s="136"/>
      <c r="U73" s="136"/>
      <c r="V73" s="134"/>
      <c r="W73" s="134"/>
      <c r="X73" s="134"/>
      <c r="Y73" s="134"/>
      <c r="Z73" s="134"/>
      <c r="AA73" s="134"/>
      <c r="AB73" s="134"/>
      <c r="AC73" s="134"/>
      <c r="AD73" s="134"/>
      <c r="AE73" s="134"/>
      <c r="AF73" s="134"/>
      <c r="AG73" s="134"/>
      <c r="AH73" s="134"/>
      <c r="AI73" s="134"/>
      <c r="AJ73" s="134"/>
      <c r="AK73" s="134"/>
      <c r="AL73" s="134"/>
      <c r="AM73" s="134"/>
      <c r="AN73" s="134"/>
      <c r="AO73" s="134"/>
      <c r="AP73" s="134"/>
      <c r="AQ73" s="134"/>
      <c r="AR73" s="134"/>
      <c r="AS73" s="134"/>
      <c r="AT73" s="134"/>
      <c r="AU73" s="134"/>
      <c r="AV73" s="136"/>
      <c r="AW73" s="136"/>
      <c r="AX73" s="136"/>
      <c r="AY73" s="134"/>
      <c r="AZ73" s="135"/>
      <c r="BA73" s="135"/>
      <c r="BB73" s="135"/>
      <c r="BC73" s="134"/>
      <c r="BD73" s="134"/>
    </row>
    <row r="74" spans="1:56" x14ac:dyDescent="0.2">
      <c r="A74" s="135"/>
      <c r="B74" s="135"/>
      <c r="C74" s="135"/>
      <c r="D74" s="135"/>
      <c r="E74" s="134"/>
      <c r="F74" s="135"/>
      <c r="G74" s="135"/>
      <c r="H74" s="135"/>
      <c r="I74" s="135"/>
      <c r="J74" s="135"/>
      <c r="K74" s="135"/>
      <c r="L74" s="136"/>
      <c r="M74" s="136"/>
      <c r="N74" s="136"/>
      <c r="O74" s="136"/>
      <c r="P74" s="136"/>
      <c r="Q74" s="136"/>
      <c r="R74" s="136"/>
      <c r="S74" s="136"/>
      <c r="T74" s="136"/>
      <c r="U74" s="136"/>
      <c r="V74" s="134"/>
      <c r="W74" s="134"/>
      <c r="X74" s="134"/>
      <c r="Y74" s="134"/>
      <c r="Z74" s="134"/>
      <c r="AA74" s="134"/>
      <c r="AB74" s="134"/>
      <c r="AC74" s="134"/>
      <c r="AD74" s="134"/>
      <c r="AE74" s="134"/>
      <c r="AF74" s="134"/>
      <c r="AG74" s="134"/>
      <c r="AH74" s="134"/>
      <c r="AI74" s="134"/>
      <c r="AJ74" s="134"/>
      <c r="AK74" s="134"/>
      <c r="AL74" s="134"/>
      <c r="AM74" s="134"/>
      <c r="AN74" s="134"/>
      <c r="AO74" s="134"/>
      <c r="AP74" s="134"/>
      <c r="AQ74" s="134"/>
      <c r="AR74" s="134"/>
      <c r="AS74" s="134"/>
      <c r="AT74" s="134"/>
      <c r="AU74" s="134"/>
      <c r="AV74" s="136"/>
      <c r="AW74" s="136"/>
      <c r="AX74" s="136"/>
      <c r="AY74" s="134"/>
      <c r="AZ74" s="135"/>
      <c r="BA74" s="135"/>
      <c r="BB74" s="135"/>
      <c r="BC74" s="134"/>
      <c r="BD74" s="134"/>
    </row>
    <row r="75" spans="1:56" x14ac:dyDescent="0.2">
      <c r="A75" s="135"/>
      <c r="B75" s="135"/>
      <c r="C75" s="135"/>
      <c r="D75" s="135"/>
      <c r="E75" s="134"/>
      <c r="F75" s="135"/>
      <c r="G75" s="135"/>
      <c r="H75" s="135"/>
      <c r="I75" s="135"/>
      <c r="J75" s="135"/>
      <c r="K75" s="135"/>
      <c r="L75" s="136"/>
      <c r="M75" s="136"/>
      <c r="N75" s="136"/>
      <c r="O75" s="136"/>
      <c r="P75" s="136"/>
      <c r="Q75" s="136"/>
      <c r="R75" s="136"/>
      <c r="S75" s="136"/>
      <c r="T75" s="136"/>
      <c r="U75" s="136"/>
      <c r="V75" s="134"/>
      <c r="W75" s="134"/>
      <c r="X75" s="134"/>
      <c r="Y75" s="134"/>
      <c r="Z75" s="134"/>
      <c r="AA75" s="134"/>
      <c r="AB75" s="134"/>
      <c r="AC75" s="134"/>
      <c r="AD75" s="134"/>
      <c r="AE75" s="134"/>
      <c r="AF75" s="134"/>
      <c r="AG75" s="134"/>
      <c r="AH75" s="134"/>
      <c r="AI75" s="134"/>
      <c r="AJ75" s="134"/>
      <c r="AK75" s="134"/>
      <c r="AL75" s="134"/>
      <c r="AM75" s="134"/>
      <c r="AN75" s="134"/>
      <c r="AO75" s="134"/>
      <c r="AP75" s="134"/>
      <c r="AQ75" s="134"/>
      <c r="AR75" s="134"/>
      <c r="AS75" s="134"/>
      <c r="AT75" s="134"/>
      <c r="AU75" s="134"/>
      <c r="AV75" s="136"/>
      <c r="AW75" s="136"/>
      <c r="AX75" s="136"/>
      <c r="AY75" s="134"/>
      <c r="AZ75" s="135"/>
      <c r="BA75" s="135"/>
      <c r="BB75" s="135"/>
      <c r="BC75" s="134"/>
      <c r="BD75" s="134"/>
    </row>
    <row r="76" spans="1:56" x14ac:dyDescent="0.2">
      <c r="A76" s="135"/>
      <c r="B76" s="135"/>
      <c r="C76" s="135"/>
      <c r="D76" s="135"/>
      <c r="E76" s="134"/>
      <c r="F76" s="135"/>
      <c r="G76" s="135"/>
      <c r="H76" s="135"/>
      <c r="I76" s="135"/>
      <c r="J76" s="135"/>
      <c r="K76" s="135"/>
      <c r="L76" s="136"/>
      <c r="M76" s="136"/>
      <c r="N76" s="136"/>
      <c r="O76" s="136"/>
      <c r="P76" s="136"/>
      <c r="Q76" s="136"/>
      <c r="R76" s="136"/>
      <c r="S76" s="136"/>
      <c r="T76" s="136"/>
      <c r="U76" s="136"/>
      <c r="V76" s="134"/>
      <c r="W76" s="134"/>
      <c r="X76" s="134"/>
      <c r="Y76" s="134"/>
      <c r="Z76" s="134"/>
      <c r="AA76" s="134"/>
      <c r="AB76" s="134"/>
      <c r="AC76" s="134"/>
      <c r="AD76" s="134"/>
      <c r="AE76" s="134"/>
      <c r="AF76" s="134"/>
      <c r="AG76" s="134"/>
      <c r="AH76" s="134"/>
      <c r="AI76" s="134"/>
      <c r="AJ76" s="134"/>
      <c r="AK76" s="134"/>
      <c r="AL76" s="134"/>
      <c r="AM76" s="134"/>
      <c r="AN76" s="134"/>
      <c r="AO76" s="134"/>
      <c r="AP76" s="134"/>
      <c r="AQ76" s="134"/>
      <c r="AR76" s="134"/>
      <c r="AS76" s="134"/>
      <c r="AT76" s="134"/>
      <c r="AU76" s="134"/>
      <c r="AV76" s="136"/>
      <c r="AW76" s="136"/>
      <c r="AX76" s="136"/>
      <c r="AY76" s="134"/>
      <c r="AZ76" s="135"/>
      <c r="BA76" s="135"/>
      <c r="BB76" s="135"/>
      <c r="BC76" s="134"/>
      <c r="BD76" s="134"/>
    </row>
    <row r="77" spans="1:56" x14ac:dyDescent="0.2">
      <c r="A77" s="135"/>
      <c r="B77" s="135"/>
      <c r="C77" s="135"/>
      <c r="D77" s="135"/>
      <c r="E77" s="134"/>
      <c r="F77" s="135"/>
      <c r="G77" s="135"/>
      <c r="H77" s="135"/>
      <c r="I77" s="135"/>
      <c r="J77" s="135"/>
      <c r="K77" s="135"/>
      <c r="L77" s="136"/>
      <c r="M77" s="136"/>
      <c r="N77" s="136"/>
      <c r="O77" s="136"/>
      <c r="P77" s="136"/>
      <c r="Q77" s="136"/>
      <c r="R77" s="136"/>
      <c r="S77" s="136"/>
      <c r="T77" s="136"/>
      <c r="U77" s="136"/>
      <c r="V77" s="134"/>
      <c r="W77" s="134"/>
      <c r="X77" s="134"/>
      <c r="Y77" s="134"/>
      <c r="Z77" s="134"/>
      <c r="AA77" s="134"/>
      <c r="AB77" s="134"/>
      <c r="AC77" s="134"/>
      <c r="AD77" s="134"/>
      <c r="AE77" s="134"/>
      <c r="AF77" s="134"/>
      <c r="AG77" s="134"/>
      <c r="AH77" s="134"/>
      <c r="AI77" s="134"/>
      <c r="AJ77" s="134"/>
      <c r="AK77" s="134"/>
      <c r="AL77" s="134"/>
      <c r="AM77" s="134"/>
      <c r="AN77" s="134"/>
      <c r="AO77" s="134"/>
      <c r="AP77" s="134"/>
      <c r="AQ77" s="134"/>
      <c r="AR77" s="134"/>
      <c r="AS77" s="134"/>
      <c r="AT77" s="134"/>
      <c r="AU77" s="134"/>
      <c r="AV77" s="136"/>
      <c r="AW77" s="136"/>
      <c r="AX77" s="136"/>
      <c r="AY77" s="134"/>
      <c r="AZ77" s="135"/>
      <c r="BA77" s="135"/>
      <c r="BB77" s="135"/>
      <c r="BC77" s="134"/>
      <c r="BD77" s="134"/>
    </row>
    <row r="78" spans="1:56" x14ac:dyDescent="0.2">
      <c r="A78" s="135"/>
      <c r="B78" s="135"/>
      <c r="C78" s="135"/>
      <c r="D78" s="135"/>
      <c r="E78" s="134"/>
      <c r="F78" s="135"/>
      <c r="G78" s="135"/>
      <c r="H78" s="135"/>
      <c r="I78" s="135"/>
      <c r="J78" s="135"/>
      <c r="K78" s="135"/>
      <c r="L78" s="136"/>
      <c r="M78" s="136"/>
      <c r="N78" s="136"/>
      <c r="O78" s="136"/>
      <c r="P78" s="136"/>
      <c r="Q78" s="136"/>
      <c r="R78" s="136"/>
      <c r="S78" s="136"/>
      <c r="T78" s="136"/>
      <c r="U78" s="136"/>
      <c r="V78" s="134"/>
      <c r="W78" s="134"/>
      <c r="X78" s="134"/>
      <c r="Y78" s="134"/>
      <c r="Z78" s="134"/>
      <c r="AA78" s="134"/>
      <c r="AB78" s="134"/>
      <c r="AC78" s="134"/>
      <c r="AD78" s="134"/>
      <c r="AE78" s="134"/>
      <c r="AF78" s="134"/>
      <c r="AG78" s="134"/>
      <c r="AH78" s="134"/>
      <c r="AI78" s="134"/>
      <c r="AJ78" s="134"/>
      <c r="AK78" s="134"/>
      <c r="AL78" s="134"/>
      <c r="AM78" s="134"/>
      <c r="AN78" s="134"/>
      <c r="AO78" s="134"/>
      <c r="AP78" s="134"/>
      <c r="AQ78" s="134"/>
      <c r="AR78" s="134"/>
      <c r="AS78" s="134"/>
      <c r="AT78" s="134"/>
      <c r="AU78" s="134"/>
      <c r="AV78" s="136"/>
      <c r="AW78" s="136"/>
      <c r="AX78" s="136"/>
      <c r="AY78" s="134"/>
      <c r="AZ78" s="135"/>
      <c r="BA78" s="135"/>
      <c r="BB78" s="135"/>
      <c r="BC78" s="134"/>
      <c r="BD78" s="134"/>
    </row>
    <row r="79" spans="1:56" x14ac:dyDescent="0.2">
      <c r="A79" s="135"/>
      <c r="B79" s="135"/>
      <c r="C79" s="135"/>
      <c r="D79" s="135"/>
      <c r="E79" s="134"/>
      <c r="F79" s="135"/>
      <c r="G79" s="135"/>
      <c r="H79" s="135"/>
      <c r="I79" s="135"/>
      <c r="J79" s="135"/>
      <c r="K79" s="135"/>
      <c r="L79" s="136"/>
      <c r="M79" s="136"/>
      <c r="N79" s="136"/>
      <c r="O79" s="136"/>
      <c r="P79" s="136"/>
      <c r="Q79" s="136"/>
      <c r="R79" s="136"/>
      <c r="S79" s="136"/>
      <c r="T79" s="136"/>
      <c r="U79" s="136"/>
      <c r="V79" s="134"/>
      <c r="W79" s="134"/>
      <c r="X79" s="134"/>
      <c r="Y79" s="134"/>
      <c r="Z79" s="134"/>
      <c r="AA79" s="134"/>
      <c r="AB79" s="134"/>
      <c r="AC79" s="134"/>
      <c r="AD79" s="134"/>
      <c r="AE79" s="134"/>
      <c r="AF79" s="134"/>
      <c r="AG79" s="134"/>
      <c r="AH79" s="134"/>
      <c r="AI79" s="134"/>
      <c r="AJ79" s="134"/>
      <c r="AK79" s="134"/>
      <c r="AL79" s="134"/>
      <c r="AM79" s="134"/>
      <c r="AN79" s="134"/>
      <c r="AO79" s="134"/>
      <c r="AP79" s="134"/>
      <c r="AQ79" s="134"/>
      <c r="AR79" s="134"/>
      <c r="AS79" s="134"/>
      <c r="AT79" s="134"/>
      <c r="AU79" s="134"/>
      <c r="AV79" s="136"/>
      <c r="AW79" s="136"/>
      <c r="AX79" s="136"/>
      <c r="AY79" s="134"/>
      <c r="AZ79" s="135"/>
      <c r="BA79" s="135"/>
      <c r="BB79" s="135"/>
      <c r="BC79" s="134"/>
      <c r="BD79" s="134"/>
    </row>
    <row r="80" spans="1:56" x14ac:dyDescent="0.2">
      <c r="A80" s="135"/>
      <c r="B80" s="135"/>
      <c r="C80" s="135"/>
      <c r="D80" s="135"/>
      <c r="E80" s="134"/>
      <c r="F80" s="135"/>
      <c r="G80" s="135"/>
      <c r="H80" s="135"/>
      <c r="I80" s="135"/>
      <c r="J80" s="135"/>
      <c r="K80" s="135"/>
      <c r="L80" s="136"/>
      <c r="M80" s="136"/>
      <c r="N80" s="136"/>
      <c r="O80" s="136"/>
      <c r="P80" s="136"/>
      <c r="Q80" s="136"/>
      <c r="R80" s="136"/>
      <c r="S80" s="136"/>
      <c r="T80" s="136"/>
      <c r="U80" s="136"/>
      <c r="V80" s="134"/>
      <c r="W80" s="134"/>
      <c r="X80" s="134"/>
      <c r="Y80" s="134"/>
      <c r="Z80" s="134"/>
      <c r="AA80" s="134"/>
      <c r="AB80" s="134"/>
      <c r="AC80" s="134"/>
      <c r="AD80" s="134"/>
      <c r="AE80" s="134"/>
      <c r="AF80" s="134"/>
      <c r="AG80" s="134"/>
      <c r="AH80" s="134"/>
      <c r="AI80" s="134"/>
      <c r="AJ80" s="134"/>
      <c r="AK80" s="134"/>
      <c r="AL80" s="134"/>
      <c r="AM80" s="134"/>
      <c r="AN80" s="134"/>
      <c r="AO80" s="134"/>
      <c r="AP80" s="134"/>
      <c r="AQ80" s="134"/>
      <c r="AR80" s="134"/>
      <c r="AS80" s="134"/>
      <c r="AT80" s="134"/>
      <c r="AU80" s="134"/>
      <c r="AV80" s="136"/>
      <c r="AW80" s="136"/>
      <c r="AX80" s="136"/>
      <c r="AY80" s="134"/>
      <c r="AZ80" s="135"/>
      <c r="BA80" s="135"/>
      <c r="BB80" s="135"/>
      <c r="BC80" s="134"/>
      <c r="BD80" s="134"/>
    </row>
    <row r="81" spans="1:56" x14ac:dyDescent="0.2">
      <c r="A81" s="135"/>
      <c r="B81" s="135"/>
      <c r="C81" s="135"/>
      <c r="D81" s="135"/>
      <c r="E81" s="134"/>
      <c r="F81" s="135"/>
      <c r="G81" s="135"/>
      <c r="H81" s="135"/>
      <c r="I81" s="135"/>
      <c r="J81" s="135"/>
      <c r="K81" s="135"/>
      <c r="L81" s="136"/>
      <c r="M81" s="136"/>
      <c r="N81" s="136"/>
      <c r="O81" s="136"/>
      <c r="P81" s="136"/>
      <c r="Q81" s="136"/>
      <c r="R81" s="136"/>
      <c r="S81" s="136"/>
      <c r="T81" s="136"/>
      <c r="U81" s="136"/>
      <c r="V81" s="134"/>
      <c r="W81" s="134"/>
      <c r="X81" s="134"/>
      <c r="Y81" s="134"/>
      <c r="Z81" s="134"/>
      <c r="AA81" s="134"/>
      <c r="AB81" s="134"/>
      <c r="AC81" s="134"/>
      <c r="AD81" s="134"/>
      <c r="AE81" s="134"/>
      <c r="AF81" s="134"/>
      <c r="AG81" s="134"/>
      <c r="AH81" s="134"/>
      <c r="AI81" s="134"/>
      <c r="AJ81" s="134"/>
      <c r="AK81" s="134"/>
      <c r="AL81" s="134"/>
      <c r="AM81" s="134"/>
      <c r="AN81" s="134"/>
      <c r="AO81" s="134"/>
      <c r="AP81" s="134"/>
      <c r="AQ81" s="134"/>
      <c r="AR81" s="134"/>
      <c r="AS81" s="134"/>
      <c r="AT81" s="134"/>
      <c r="AU81" s="134"/>
      <c r="AV81" s="136"/>
      <c r="AW81" s="136"/>
      <c r="AX81" s="136"/>
      <c r="AY81" s="134"/>
      <c r="AZ81" s="135"/>
      <c r="BA81" s="135"/>
      <c r="BB81" s="135"/>
      <c r="BC81" s="134"/>
      <c r="BD81" s="134"/>
    </row>
    <row r="82" spans="1:56" x14ac:dyDescent="0.2">
      <c r="A82" s="135"/>
      <c r="B82" s="135"/>
      <c r="C82" s="135"/>
      <c r="D82" s="135"/>
      <c r="E82" s="134"/>
      <c r="F82" s="135"/>
      <c r="G82" s="135"/>
      <c r="H82" s="135"/>
      <c r="I82" s="135"/>
      <c r="J82" s="135"/>
      <c r="K82" s="135"/>
      <c r="L82" s="136"/>
      <c r="M82" s="136"/>
      <c r="N82" s="136"/>
      <c r="O82" s="136"/>
      <c r="P82" s="136"/>
      <c r="Q82" s="136"/>
      <c r="R82" s="136"/>
      <c r="S82" s="136"/>
      <c r="T82" s="136"/>
      <c r="U82" s="136"/>
      <c r="V82" s="134"/>
      <c r="W82" s="134"/>
      <c r="X82" s="134"/>
      <c r="Y82" s="134"/>
      <c r="Z82" s="134"/>
      <c r="AA82" s="134"/>
      <c r="AB82" s="134"/>
      <c r="AC82" s="134"/>
      <c r="AD82" s="134"/>
      <c r="AE82" s="134"/>
      <c r="AF82" s="134"/>
      <c r="AG82" s="134"/>
      <c r="AH82" s="134"/>
      <c r="AI82" s="134"/>
      <c r="AJ82" s="134"/>
      <c r="AK82" s="134"/>
      <c r="AL82" s="134"/>
      <c r="AM82" s="134"/>
      <c r="AN82" s="134"/>
      <c r="AO82" s="134"/>
      <c r="AP82" s="134"/>
      <c r="AQ82" s="134"/>
      <c r="AR82" s="134"/>
      <c r="AS82" s="134"/>
      <c r="AT82" s="134"/>
      <c r="AU82" s="134"/>
      <c r="AV82" s="136"/>
      <c r="AW82" s="136"/>
      <c r="AX82" s="136"/>
      <c r="AY82" s="134"/>
      <c r="AZ82" s="135"/>
      <c r="BA82" s="135"/>
      <c r="BB82" s="135"/>
      <c r="BC82" s="134"/>
      <c r="BD82" s="134"/>
    </row>
    <row r="83" spans="1:56" x14ac:dyDescent="0.2">
      <c r="A83" s="135"/>
      <c r="B83" s="135"/>
      <c r="C83" s="135"/>
      <c r="D83" s="135"/>
      <c r="E83" s="134"/>
      <c r="F83" s="135"/>
      <c r="G83" s="135"/>
      <c r="H83" s="135"/>
      <c r="I83" s="135"/>
      <c r="J83" s="135"/>
      <c r="K83" s="135"/>
      <c r="L83" s="136"/>
      <c r="M83" s="136"/>
      <c r="N83" s="136"/>
      <c r="O83" s="136"/>
      <c r="P83" s="136"/>
      <c r="Q83" s="136"/>
      <c r="R83" s="136"/>
      <c r="S83" s="136"/>
      <c r="T83" s="136"/>
      <c r="U83" s="136"/>
      <c r="V83" s="134"/>
      <c r="W83" s="134"/>
      <c r="X83" s="134"/>
      <c r="Y83" s="134"/>
      <c r="Z83" s="134"/>
      <c r="AA83" s="134"/>
      <c r="AB83" s="134"/>
      <c r="AC83" s="134"/>
      <c r="AD83" s="134"/>
      <c r="AE83" s="134"/>
      <c r="AF83" s="134"/>
      <c r="AG83" s="134"/>
      <c r="AH83" s="134"/>
      <c r="AI83" s="134"/>
      <c r="AJ83" s="134"/>
      <c r="AK83" s="134"/>
      <c r="AL83" s="134"/>
      <c r="AM83" s="134"/>
      <c r="AN83" s="134"/>
      <c r="AO83" s="134"/>
      <c r="AP83" s="134"/>
      <c r="AQ83" s="134"/>
      <c r="AR83" s="134"/>
      <c r="AS83" s="134"/>
      <c r="AT83" s="134"/>
      <c r="AU83" s="134"/>
      <c r="AV83" s="136"/>
      <c r="AW83" s="136"/>
      <c r="AX83" s="136"/>
      <c r="AY83" s="134"/>
      <c r="AZ83" s="135"/>
      <c r="BA83" s="135"/>
      <c r="BB83" s="135"/>
      <c r="BC83" s="134"/>
      <c r="BD83" s="134"/>
    </row>
    <row r="84" spans="1:56" x14ac:dyDescent="0.2">
      <c r="A84" s="135"/>
      <c r="B84" s="135"/>
      <c r="C84" s="135"/>
      <c r="D84" s="135"/>
      <c r="E84" s="134"/>
      <c r="F84" s="135"/>
      <c r="G84" s="135"/>
      <c r="H84" s="135"/>
      <c r="I84" s="135"/>
      <c r="J84" s="135"/>
      <c r="K84" s="135"/>
      <c r="L84" s="136"/>
      <c r="M84" s="136"/>
      <c r="N84" s="136"/>
      <c r="O84" s="136"/>
      <c r="P84" s="136"/>
      <c r="Q84" s="136"/>
      <c r="R84" s="136"/>
      <c r="S84" s="136"/>
      <c r="T84" s="136"/>
      <c r="U84" s="136"/>
      <c r="V84" s="134"/>
      <c r="W84" s="134"/>
      <c r="X84" s="134"/>
      <c r="Y84" s="134"/>
      <c r="Z84" s="134"/>
      <c r="AA84" s="134"/>
      <c r="AB84" s="134"/>
      <c r="AC84" s="134"/>
      <c r="AD84" s="134"/>
      <c r="AE84" s="134"/>
      <c r="AF84" s="134"/>
      <c r="AG84" s="134"/>
      <c r="AH84" s="134"/>
      <c r="AI84" s="134"/>
      <c r="AJ84" s="134"/>
      <c r="AK84" s="134"/>
      <c r="AL84" s="134"/>
      <c r="AM84" s="134"/>
      <c r="AN84" s="134"/>
      <c r="AO84" s="134"/>
      <c r="AP84" s="134"/>
      <c r="AQ84" s="134"/>
      <c r="AR84" s="134"/>
      <c r="AS84" s="134"/>
      <c r="AT84" s="134"/>
      <c r="AU84" s="134"/>
      <c r="AV84" s="136"/>
      <c r="AW84" s="136"/>
      <c r="AX84" s="136"/>
      <c r="AY84" s="134"/>
      <c r="AZ84" s="135"/>
      <c r="BA84" s="135"/>
      <c r="BB84" s="135"/>
      <c r="BC84" s="134"/>
      <c r="BD84" s="134"/>
    </row>
    <row r="85" spans="1:56" x14ac:dyDescent="0.2">
      <c r="A85" s="135"/>
      <c r="B85" s="135"/>
      <c r="C85" s="135"/>
      <c r="D85" s="135"/>
      <c r="E85" s="134"/>
      <c r="F85" s="135"/>
      <c r="G85" s="135"/>
      <c r="H85" s="135"/>
      <c r="I85" s="135"/>
      <c r="J85" s="135"/>
      <c r="K85" s="135"/>
      <c r="L85" s="136"/>
      <c r="M85" s="136"/>
      <c r="N85" s="136"/>
      <c r="O85" s="136"/>
      <c r="P85" s="136"/>
      <c r="Q85" s="136"/>
      <c r="R85" s="136"/>
      <c r="S85" s="136"/>
      <c r="T85" s="136"/>
      <c r="U85" s="136"/>
      <c r="V85" s="134"/>
      <c r="W85" s="134"/>
      <c r="X85" s="134"/>
      <c r="Y85" s="134"/>
      <c r="Z85" s="134"/>
      <c r="AA85" s="134"/>
      <c r="AB85" s="134"/>
      <c r="AC85" s="134"/>
      <c r="AD85" s="134"/>
      <c r="AE85" s="134"/>
      <c r="AF85" s="134"/>
      <c r="AG85" s="134"/>
      <c r="AH85" s="134"/>
      <c r="AI85" s="134"/>
      <c r="AJ85" s="134"/>
      <c r="AK85" s="134"/>
      <c r="AL85" s="134"/>
      <c r="AM85" s="134"/>
      <c r="AN85" s="134"/>
      <c r="AO85" s="134"/>
      <c r="AP85" s="134"/>
      <c r="AQ85" s="134"/>
      <c r="AR85" s="134"/>
      <c r="AS85" s="134"/>
      <c r="AT85" s="134"/>
      <c r="AU85" s="134"/>
      <c r="AV85" s="136"/>
      <c r="AW85" s="136"/>
      <c r="AX85" s="136"/>
      <c r="AY85" s="134"/>
      <c r="AZ85" s="135"/>
      <c r="BA85" s="135"/>
      <c r="BB85" s="135"/>
      <c r="BC85" s="134"/>
      <c r="BD85" s="134"/>
    </row>
    <row r="86" spans="1:56" x14ac:dyDescent="0.2">
      <c r="A86" s="135"/>
      <c r="B86" s="135"/>
      <c r="C86" s="135"/>
      <c r="D86" s="135"/>
      <c r="E86" s="134"/>
      <c r="F86" s="135"/>
      <c r="G86" s="135"/>
      <c r="H86" s="135"/>
      <c r="I86" s="135"/>
      <c r="J86" s="135"/>
      <c r="K86" s="135"/>
      <c r="L86" s="136"/>
      <c r="M86" s="136"/>
      <c r="N86" s="136"/>
      <c r="O86" s="136"/>
      <c r="P86" s="136"/>
      <c r="Q86" s="136"/>
      <c r="R86" s="136"/>
      <c r="S86" s="136"/>
      <c r="T86" s="136"/>
      <c r="U86" s="136"/>
      <c r="V86" s="134"/>
      <c r="W86" s="134"/>
      <c r="X86" s="134"/>
      <c r="Y86" s="134"/>
      <c r="Z86" s="134"/>
      <c r="AA86" s="134"/>
      <c r="AB86" s="134"/>
      <c r="AC86" s="134"/>
      <c r="AD86" s="134"/>
      <c r="AE86" s="134"/>
      <c r="AF86" s="134"/>
      <c r="AG86" s="134"/>
      <c r="AH86" s="134"/>
      <c r="AI86" s="134"/>
      <c r="AJ86" s="134"/>
      <c r="AK86" s="134"/>
      <c r="AL86" s="134"/>
      <c r="AM86" s="134"/>
      <c r="AN86" s="134"/>
      <c r="AO86" s="134"/>
      <c r="AP86" s="134"/>
      <c r="AQ86" s="134"/>
      <c r="AR86" s="134"/>
      <c r="AS86" s="134"/>
      <c r="AT86" s="134"/>
      <c r="AU86" s="134"/>
      <c r="AV86" s="136"/>
      <c r="AW86" s="136"/>
      <c r="AX86" s="136"/>
      <c r="AY86" s="134"/>
      <c r="AZ86" s="135"/>
      <c r="BA86" s="135"/>
      <c r="BB86" s="135"/>
      <c r="BC86" s="134"/>
      <c r="BD86" s="134"/>
    </row>
    <row r="87" spans="1:56" x14ac:dyDescent="0.2">
      <c r="A87" s="135"/>
      <c r="B87" s="135"/>
      <c r="C87" s="135"/>
      <c r="D87" s="135"/>
      <c r="E87" s="134"/>
      <c r="F87" s="135"/>
      <c r="G87" s="135"/>
      <c r="H87" s="135"/>
      <c r="I87" s="135"/>
      <c r="J87" s="135"/>
      <c r="K87" s="135"/>
      <c r="L87" s="136"/>
      <c r="M87" s="136"/>
      <c r="N87" s="136"/>
      <c r="O87" s="136"/>
      <c r="P87" s="136"/>
      <c r="Q87" s="136"/>
      <c r="R87" s="136"/>
      <c r="S87" s="136"/>
      <c r="T87" s="136"/>
      <c r="U87" s="136"/>
      <c r="V87" s="134"/>
      <c r="W87" s="134"/>
      <c r="X87" s="134"/>
      <c r="Y87" s="134"/>
      <c r="Z87" s="134"/>
      <c r="AA87" s="134"/>
      <c r="AB87" s="134"/>
      <c r="AC87" s="134"/>
      <c r="AD87" s="134"/>
      <c r="AE87" s="134"/>
      <c r="AF87" s="134"/>
      <c r="AG87" s="134"/>
      <c r="AH87" s="134"/>
      <c r="AI87" s="134"/>
      <c r="AJ87" s="134"/>
      <c r="AK87" s="134"/>
      <c r="AL87" s="134"/>
      <c r="AM87" s="134"/>
      <c r="AN87" s="134"/>
      <c r="AO87" s="134"/>
      <c r="AP87" s="134"/>
      <c r="AQ87" s="134"/>
      <c r="AR87" s="134"/>
      <c r="AS87" s="134"/>
      <c r="AT87" s="134"/>
      <c r="AU87" s="134"/>
      <c r="AV87" s="136"/>
      <c r="AW87" s="136"/>
      <c r="AX87" s="136"/>
      <c r="AY87" s="134"/>
      <c r="AZ87" s="135"/>
      <c r="BA87" s="135"/>
      <c r="BB87" s="135"/>
      <c r="BC87" s="134"/>
      <c r="BD87" s="134"/>
    </row>
    <row r="88" spans="1:56" x14ac:dyDescent="0.2">
      <c r="A88" s="135"/>
      <c r="B88" s="135"/>
      <c r="C88" s="135"/>
      <c r="D88" s="135"/>
      <c r="E88" s="134"/>
      <c r="F88" s="135"/>
      <c r="G88" s="135"/>
      <c r="H88" s="135"/>
      <c r="I88" s="135"/>
      <c r="J88" s="135"/>
      <c r="K88" s="135"/>
      <c r="L88" s="136"/>
      <c r="M88" s="136"/>
      <c r="N88" s="136"/>
      <c r="O88" s="136"/>
      <c r="P88" s="136"/>
      <c r="Q88" s="136"/>
      <c r="R88" s="136"/>
      <c r="S88" s="136"/>
      <c r="T88" s="136"/>
      <c r="U88" s="136"/>
      <c r="V88" s="134"/>
      <c r="W88" s="134"/>
      <c r="X88" s="134"/>
      <c r="Y88" s="134"/>
      <c r="Z88" s="134"/>
      <c r="AA88" s="134"/>
      <c r="AB88" s="134"/>
      <c r="AC88" s="134"/>
      <c r="AD88" s="134"/>
      <c r="AE88" s="134"/>
      <c r="AF88" s="134"/>
      <c r="AG88" s="134"/>
      <c r="AH88" s="134"/>
      <c r="AI88" s="134"/>
      <c r="AJ88" s="134"/>
      <c r="AK88" s="134"/>
      <c r="AL88" s="134"/>
      <c r="AM88" s="134"/>
      <c r="AN88" s="134"/>
      <c r="AO88" s="134"/>
      <c r="AP88" s="134"/>
      <c r="AQ88" s="134"/>
      <c r="AR88" s="134"/>
      <c r="AS88" s="134"/>
      <c r="AT88" s="134"/>
      <c r="AU88" s="134"/>
      <c r="AV88" s="136"/>
      <c r="AW88" s="136"/>
      <c r="AX88" s="136"/>
      <c r="AY88" s="134"/>
      <c r="AZ88" s="135"/>
      <c r="BA88" s="135"/>
      <c r="BB88" s="135"/>
      <c r="BC88" s="134"/>
      <c r="BD88" s="134"/>
    </row>
    <row r="89" spans="1:56" x14ac:dyDescent="0.2">
      <c r="A89" s="135"/>
      <c r="B89" s="135"/>
      <c r="C89" s="135"/>
      <c r="D89" s="135"/>
      <c r="E89" s="134"/>
      <c r="F89" s="135"/>
      <c r="G89" s="135"/>
      <c r="H89" s="135"/>
      <c r="I89" s="135"/>
      <c r="J89" s="135"/>
      <c r="K89" s="135"/>
      <c r="L89" s="136"/>
      <c r="M89" s="136"/>
      <c r="N89" s="136"/>
      <c r="O89" s="136"/>
      <c r="P89" s="136"/>
      <c r="Q89" s="136"/>
      <c r="R89" s="136"/>
      <c r="S89" s="136"/>
      <c r="T89" s="136"/>
      <c r="U89" s="136"/>
      <c r="V89" s="134"/>
      <c r="W89" s="134"/>
      <c r="X89" s="134"/>
      <c r="Y89" s="134"/>
      <c r="Z89" s="134"/>
      <c r="AA89" s="134"/>
      <c r="AB89" s="134"/>
      <c r="AC89" s="134"/>
      <c r="AD89" s="134"/>
      <c r="AE89" s="134"/>
      <c r="AF89" s="134"/>
      <c r="AG89" s="134"/>
      <c r="AH89" s="134"/>
      <c r="AI89" s="134"/>
      <c r="AJ89" s="134"/>
      <c r="AK89" s="134"/>
      <c r="AL89" s="134"/>
      <c r="AM89" s="134"/>
      <c r="AN89" s="134"/>
      <c r="AO89" s="134"/>
      <c r="AP89" s="134"/>
      <c r="AQ89" s="134"/>
      <c r="AR89" s="134"/>
      <c r="AS89" s="134"/>
      <c r="AT89" s="134"/>
      <c r="AU89" s="134"/>
      <c r="AV89" s="136"/>
      <c r="AW89" s="136"/>
      <c r="AX89" s="136"/>
      <c r="AY89" s="134"/>
      <c r="AZ89" s="135"/>
      <c r="BA89" s="135"/>
      <c r="BB89" s="135"/>
      <c r="BC89" s="134"/>
      <c r="BD89" s="134"/>
    </row>
    <row r="90" spans="1:56" x14ac:dyDescent="0.2">
      <c r="A90" s="135"/>
      <c r="B90" s="135"/>
      <c r="C90" s="135"/>
      <c r="D90" s="135"/>
      <c r="E90" s="134"/>
      <c r="F90" s="135"/>
      <c r="G90" s="135"/>
      <c r="H90" s="135"/>
      <c r="I90" s="135"/>
      <c r="J90" s="135"/>
      <c r="K90" s="135"/>
      <c r="L90" s="136"/>
      <c r="M90" s="136"/>
      <c r="N90" s="136"/>
      <c r="O90" s="136"/>
      <c r="P90" s="136"/>
      <c r="Q90" s="136"/>
      <c r="R90" s="136"/>
      <c r="S90" s="136"/>
      <c r="T90" s="136"/>
      <c r="U90" s="136"/>
      <c r="V90" s="134"/>
      <c r="W90" s="134"/>
      <c r="X90" s="134"/>
      <c r="Y90" s="134"/>
      <c r="Z90" s="134"/>
      <c r="AA90" s="134"/>
      <c r="AB90" s="134"/>
      <c r="AC90" s="134"/>
      <c r="AD90" s="134"/>
      <c r="AE90" s="134"/>
      <c r="AF90" s="134"/>
      <c r="AG90" s="134"/>
      <c r="AH90" s="134"/>
      <c r="AI90" s="134"/>
      <c r="AJ90" s="134"/>
      <c r="AK90" s="134"/>
      <c r="AL90" s="134"/>
      <c r="AM90" s="134"/>
      <c r="AN90" s="134"/>
      <c r="AO90" s="134"/>
      <c r="AP90" s="134"/>
      <c r="AQ90" s="134"/>
      <c r="AR90" s="134"/>
      <c r="AS90" s="134"/>
      <c r="AT90" s="134"/>
      <c r="AU90" s="134"/>
      <c r="AV90" s="136"/>
      <c r="AW90" s="136"/>
      <c r="AX90" s="136"/>
      <c r="AY90" s="134"/>
      <c r="AZ90" s="135"/>
      <c r="BA90" s="135"/>
      <c r="BB90" s="135"/>
      <c r="BC90" s="134"/>
      <c r="BD90" s="134"/>
    </row>
    <row r="91" spans="1:56" x14ac:dyDescent="0.2">
      <c r="A91" s="135"/>
      <c r="B91" s="135"/>
      <c r="C91" s="135"/>
      <c r="D91" s="135"/>
      <c r="E91" s="134"/>
      <c r="F91" s="135"/>
      <c r="G91" s="135"/>
      <c r="H91" s="135"/>
      <c r="I91" s="135"/>
      <c r="J91" s="135"/>
      <c r="K91" s="135"/>
      <c r="L91" s="136"/>
      <c r="M91" s="136"/>
      <c r="N91" s="136"/>
      <c r="O91" s="136"/>
      <c r="P91" s="136"/>
      <c r="Q91" s="136"/>
      <c r="R91" s="136"/>
      <c r="S91" s="136"/>
      <c r="T91" s="136"/>
      <c r="U91" s="136"/>
      <c r="V91" s="134"/>
      <c r="W91" s="134"/>
      <c r="X91" s="134"/>
      <c r="Y91" s="134"/>
      <c r="Z91" s="134"/>
      <c r="AA91" s="134"/>
      <c r="AB91" s="134"/>
      <c r="AC91" s="134"/>
      <c r="AD91" s="134"/>
      <c r="AE91" s="134"/>
      <c r="AF91" s="134"/>
      <c r="AG91" s="134"/>
      <c r="AH91" s="134"/>
      <c r="AI91" s="134"/>
      <c r="AJ91" s="134"/>
      <c r="AK91" s="134"/>
      <c r="AL91" s="134"/>
      <c r="AM91" s="134"/>
      <c r="AN91" s="134"/>
      <c r="AO91" s="134"/>
      <c r="AP91" s="134"/>
      <c r="AQ91" s="134"/>
      <c r="AR91" s="134"/>
      <c r="AS91" s="134"/>
      <c r="AT91" s="134"/>
      <c r="AU91" s="134"/>
      <c r="AV91" s="136"/>
      <c r="AW91" s="136"/>
      <c r="AX91" s="136"/>
      <c r="AY91" s="134"/>
      <c r="AZ91" s="135"/>
      <c r="BA91" s="135"/>
      <c r="BB91" s="135"/>
      <c r="BC91" s="134"/>
      <c r="BD91" s="134"/>
    </row>
    <row r="92" spans="1:56" x14ac:dyDescent="0.2">
      <c r="A92" s="135"/>
      <c r="B92" s="135"/>
      <c r="C92" s="135"/>
      <c r="D92" s="135"/>
      <c r="E92" s="134"/>
      <c r="F92" s="135"/>
      <c r="G92" s="135"/>
      <c r="H92" s="135"/>
      <c r="I92" s="135"/>
      <c r="J92" s="135"/>
      <c r="K92" s="135"/>
      <c r="L92" s="136"/>
      <c r="M92" s="136"/>
      <c r="N92" s="136"/>
      <c r="O92" s="136"/>
      <c r="P92" s="136"/>
      <c r="Q92" s="136"/>
      <c r="R92" s="136"/>
      <c r="S92" s="136"/>
      <c r="T92" s="136"/>
      <c r="U92" s="136"/>
      <c r="V92" s="134"/>
      <c r="W92" s="134"/>
      <c r="X92" s="134"/>
      <c r="Y92" s="134"/>
      <c r="Z92" s="134"/>
      <c r="AA92" s="134"/>
      <c r="AB92" s="134"/>
      <c r="AC92" s="134"/>
      <c r="AD92" s="134"/>
      <c r="AE92" s="134"/>
      <c r="AF92" s="134"/>
      <c r="AG92" s="134"/>
      <c r="AH92" s="134"/>
      <c r="AI92" s="134"/>
      <c r="AJ92" s="134"/>
      <c r="AK92" s="134"/>
      <c r="AL92" s="134"/>
      <c r="AM92" s="134"/>
      <c r="AN92" s="134"/>
      <c r="AO92" s="134"/>
      <c r="AP92" s="134"/>
      <c r="AQ92" s="134"/>
      <c r="AR92" s="134"/>
      <c r="AS92" s="134"/>
      <c r="AT92" s="134"/>
      <c r="AU92" s="134"/>
      <c r="AV92" s="136"/>
      <c r="AW92" s="136"/>
      <c r="AX92" s="136"/>
      <c r="AY92" s="134"/>
      <c r="AZ92" s="135"/>
      <c r="BA92" s="135"/>
      <c r="BB92" s="135"/>
      <c r="BC92" s="134"/>
      <c r="BD92" s="134"/>
    </row>
    <row r="93" spans="1:56" x14ac:dyDescent="0.2">
      <c r="A93" s="135"/>
      <c r="B93" s="135"/>
      <c r="C93" s="135"/>
      <c r="D93" s="135"/>
      <c r="E93" s="134"/>
      <c r="F93" s="135"/>
      <c r="G93" s="135"/>
      <c r="H93" s="135"/>
      <c r="I93" s="135"/>
      <c r="J93" s="135"/>
      <c r="K93" s="135"/>
      <c r="L93" s="136"/>
      <c r="M93" s="136"/>
      <c r="N93" s="136"/>
      <c r="O93" s="136"/>
      <c r="P93" s="136"/>
      <c r="Q93" s="136"/>
      <c r="R93" s="136"/>
      <c r="S93" s="136"/>
      <c r="T93" s="136"/>
      <c r="U93" s="136"/>
      <c r="V93" s="134"/>
      <c r="W93" s="134"/>
      <c r="X93" s="134"/>
      <c r="Y93" s="134"/>
      <c r="Z93" s="134"/>
      <c r="AA93" s="134"/>
      <c r="AB93" s="134"/>
      <c r="AC93" s="134"/>
      <c r="AD93" s="134"/>
      <c r="AE93" s="134"/>
      <c r="AF93" s="134"/>
      <c r="AG93" s="134"/>
      <c r="AH93" s="134"/>
      <c r="AI93" s="134"/>
      <c r="AJ93" s="134"/>
      <c r="AK93" s="134"/>
      <c r="AL93" s="134"/>
      <c r="AM93" s="134"/>
      <c r="AN93" s="134"/>
      <c r="AO93" s="134"/>
      <c r="AP93" s="134"/>
      <c r="AQ93" s="134"/>
      <c r="AR93" s="134"/>
      <c r="AS93" s="134"/>
      <c r="AT93" s="134"/>
      <c r="AU93" s="134"/>
      <c r="AV93" s="136"/>
      <c r="AW93" s="136"/>
      <c r="AX93" s="136"/>
      <c r="AY93" s="134"/>
      <c r="AZ93" s="135"/>
      <c r="BA93" s="135"/>
      <c r="BB93" s="135"/>
      <c r="BC93" s="134"/>
      <c r="BD93" s="134"/>
    </row>
    <row r="94" spans="1:56" x14ac:dyDescent="0.2">
      <c r="A94" s="135"/>
      <c r="B94" s="135"/>
      <c r="C94" s="135"/>
      <c r="D94" s="135"/>
      <c r="E94" s="134"/>
      <c r="F94" s="135"/>
      <c r="G94" s="135"/>
      <c r="H94" s="135"/>
      <c r="I94" s="135"/>
      <c r="J94" s="135"/>
      <c r="K94" s="135"/>
      <c r="L94" s="136"/>
      <c r="M94" s="136"/>
      <c r="N94" s="136"/>
      <c r="O94" s="136"/>
      <c r="P94" s="136"/>
      <c r="Q94" s="136"/>
      <c r="R94" s="136"/>
      <c r="S94" s="136"/>
      <c r="T94" s="136"/>
      <c r="U94" s="136"/>
      <c r="V94" s="134"/>
      <c r="W94" s="134"/>
      <c r="X94" s="134"/>
      <c r="Y94" s="134"/>
      <c r="Z94" s="134"/>
      <c r="AA94" s="134"/>
      <c r="AB94" s="134"/>
      <c r="AC94" s="134"/>
      <c r="AD94" s="134"/>
      <c r="AE94" s="134"/>
      <c r="AF94" s="134"/>
      <c r="AG94" s="134"/>
      <c r="AH94" s="134"/>
      <c r="AI94" s="134"/>
      <c r="AJ94" s="134"/>
      <c r="AK94" s="134"/>
      <c r="AL94" s="134"/>
      <c r="AM94" s="134"/>
      <c r="AN94" s="134"/>
      <c r="AO94" s="134"/>
      <c r="AP94" s="134"/>
      <c r="AQ94" s="134"/>
      <c r="AR94" s="134"/>
      <c r="AS94" s="134"/>
      <c r="AT94" s="134"/>
      <c r="AU94" s="134"/>
      <c r="AV94" s="136"/>
      <c r="AW94" s="136"/>
      <c r="AX94" s="136"/>
      <c r="AY94" s="134"/>
      <c r="AZ94" s="135"/>
      <c r="BA94" s="135"/>
      <c r="BB94" s="135"/>
      <c r="BC94" s="134"/>
      <c r="BD94" s="134"/>
    </row>
    <row r="95" spans="1:56" x14ac:dyDescent="0.2">
      <c r="A95" s="135"/>
      <c r="B95" s="135"/>
      <c r="C95" s="135"/>
      <c r="D95" s="135"/>
      <c r="E95" s="134"/>
      <c r="F95" s="135"/>
      <c r="G95" s="135"/>
      <c r="H95" s="135"/>
      <c r="I95" s="135"/>
      <c r="J95" s="135"/>
      <c r="K95" s="135"/>
      <c r="L95" s="136"/>
      <c r="M95" s="136"/>
      <c r="N95" s="136"/>
      <c r="O95" s="136"/>
      <c r="P95" s="136"/>
      <c r="Q95" s="136"/>
      <c r="R95" s="136"/>
      <c r="S95" s="136"/>
      <c r="T95" s="136"/>
      <c r="U95" s="136"/>
      <c r="V95" s="134"/>
      <c r="W95" s="134"/>
      <c r="X95" s="134"/>
      <c r="Y95" s="134"/>
      <c r="Z95" s="134"/>
      <c r="AA95" s="134"/>
      <c r="AB95" s="134"/>
      <c r="AC95" s="134"/>
      <c r="AD95" s="134"/>
      <c r="AE95" s="134"/>
      <c r="AF95" s="134"/>
      <c r="AG95" s="134"/>
      <c r="AH95" s="134"/>
      <c r="AI95" s="134"/>
      <c r="AJ95" s="134"/>
      <c r="AK95" s="134"/>
      <c r="AL95" s="134"/>
      <c r="AM95" s="134"/>
      <c r="AN95" s="134"/>
      <c r="AO95" s="134"/>
      <c r="AP95" s="134"/>
      <c r="AQ95" s="134"/>
      <c r="AR95" s="134"/>
      <c r="AS95" s="134"/>
      <c r="AT95" s="134"/>
      <c r="AU95" s="134"/>
      <c r="AV95" s="136"/>
      <c r="AW95" s="136"/>
      <c r="AX95" s="136"/>
      <c r="AY95" s="134"/>
      <c r="AZ95" s="135"/>
      <c r="BA95" s="135"/>
      <c r="BB95" s="135"/>
      <c r="BC95" s="134"/>
      <c r="BD95" s="134"/>
    </row>
    <row r="96" spans="1:56" x14ac:dyDescent="0.2">
      <c r="A96" s="135"/>
      <c r="B96" s="135"/>
      <c r="C96" s="135"/>
      <c r="D96" s="135"/>
      <c r="E96" s="134"/>
      <c r="F96" s="135"/>
      <c r="G96" s="135"/>
      <c r="H96" s="135"/>
      <c r="I96" s="135"/>
      <c r="J96" s="135"/>
      <c r="K96" s="135"/>
      <c r="L96" s="136"/>
      <c r="M96" s="136"/>
      <c r="N96" s="136"/>
      <c r="O96" s="136"/>
      <c r="P96" s="136"/>
      <c r="Q96" s="136"/>
      <c r="R96" s="136"/>
      <c r="S96" s="136"/>
      <c r="T96" s="136"/>
      <c r="U96" s="136"/>
      <c r="V96" s="134"/>
      <c r="W96" s="134"/>
      <c r="X96" s="134"/>
      <c r="Y96" s="134"/>
      <c r="Z96" s="134"/>
      <c r="AA96" s="134"/>
      <c r="AB96" s="134"/>
      <c r="AC96" s="134"/>
      <c r="AD96" s="134"/>
      <c r="AE96" s="134"/>
      <c r="AF96" s="134"/>
      <c r="AG96" s="134"/>
      <c r="AH96" s="134"/>
      <c r="AI96" s="134"/>
      <c r="AJ96" s="134"/>
      <c r="AK96" s="134"/>
      <c r="AL96" s="134"/>
      <c r="AM96" s="134"/>
      <c r="AN96" s="134"/>
      <c r="AO96" s="134"/>
      <c r="AP96" s="134"/>
      <c r="AQ96" s="134"/>
      <c r="AR96" s="134"/>
      <c r="AS96" s="134"/>
      <c r="AT96" s="134"/>
      <c r="AU96" s="134"/>
      <c r="AV96" s="136"/>
      <c r="AW96" s="136"/>
      <c r="AX96" s="136"/>
      <c r="AY96" s="134"/>
      <c r="AZ96" s="135"/>
      <c r="BA96" s="135"/>
      <c r="BB96" s="135"/>
      <c r="BC96" s="134"/>
      <c r="BD96" s="134"/>
    </row>
    <row r="97" spans="1:56" x14ac:dyDescent="0.2">
      <c r="A97" s="135"/>
      <c r="B97" s="135"/>
      <c r="C97" s="135"/>
      <c r="D97" s="135"/>
      <c r="E97" s="134"/>
      <c r="F97" s="135"/>
      <c r="G97" s="135"/>
      <c r="H97" s="135"/>
      <c r="I97" s="135"/>
      <c r="J97" s="135"/>
      <c r="K97" s="135"/>
      <c r="L97" s="136"/>
      <c r="M97" s="136"/>
      <c r="N97" s="136"/>
      <c r="O97" s="136"/>
      <c r="P97" s="136"/>
      <c r="Q97" s="136"/>
      <c r="R97" s="136"/>
      <c r="S97" s="136"/>
      <c r="T97" s="136"/>
      <c r="U97" s="136"/>
      <c r="V97" s="134"/>
      <c r="W97" s="134"/>
      <c r="X97" s="134"/>
      <c r="Y97" s="134"/>
      <c r="Z97" s="134"/>
      <c r="AA97" s="134"/>
      <c r="AB97" s="134"/>
      <c r="AC97" s="134"/>
      <c r="AD97" s="134"/>
      <c r="AE97" s="134"/>
      <c r="AF97" s="134"/>
      <c r="AG97" s="134"/>
      <c r="AH97" s="134"/>
      <c r="AI97" s="134"/>
      <c r="AJ97" s="134"/>
      <c r="AK97" s="134"/>
      <c r="AL97" s="134"/>
      <c r="AM97" s="134"/>
      <c r="AN97" s="134"/>
      <c r="AO97" s="134"/>
      <c r="AP97" s="134"/>
      <c r="AQ97" s="134"/>
      <c r="AR97" s="134"/>
      <c r="AS97" s="134"/>
      <c r="AT97" s="134"/>
      <c r="AU97" s="134"/>
      <c r="AV97" s="136"/>
      <c r="AW97" s="136"/>
      <c r="AX97" s="136"/>
      <c r="AY97" s="134"/>
      <c r="AZ97" s="135"/>
      <c r="BA97" s="135"/>
      <c r="BB97" s="135"/>
      <c r="BC97" s="134"/>
      <c r="BD97" s="134"/>
    </row>
    <row r="98" spans="1:56" x14ac:dyDescent="0.2">
      <c r="A98" s="135"/>
      <c r="B98" s="135"/>
      <c r="C98" s="135"/>
      <c r="D98" s="135"/>
      <c r="E98" s="134"/>
      <c r="F98" s="135"/>
      <c r="G98" s="135"/>
      <c r="H98" s="135"/>
      <c r="I98" s="135"/>
      <c r="J98" s="135"/>
      <c r="K98" s="135"/>
      <c r="L98" s="136"/>
      <c r="M98" s="136"/>
      <c r="N98" s="136"/>
      <c r="O98" s="136"/>
      <c r="P98" s="136"/>
      <c r="Q98" s="136"/>
      <c r="R98" s="136"/>
      <c r="S98" s="136"/>
      <c r="T98" s="136"/>
      <c r="U98" s="136"/>
      <c r="V98" s="134"/>
      <c r="W98" s="134"/>
      <c r="X98" s="134"/>
      <c r="Y98" s="134"/>
      <c r="Z98" s="134"/>
      <c r="AA98" s="134"/>
      <c r="AB98" s="134"/>
      <c r="AC98" s="134"/>
      <c r="AD98" s="134"/>
      <c r="AE98" s="134"/>
      <c r="AF98" s="134"/>
      <c r="AG98" s="134"/>
      <c r="AH98" s="134"/>
      <c r="AI98" s="134"/>
      <c r="AJ98" s="134"/>
      <c r="AK98" s="134"/>
      <c r="AL98" s="134"/>
      <c r="AM98" s="134"/>
      <c r="AN98" s="134"/>
      <c r="AO98" s="134"/>
      <c r="AP98" s="134"/>
      <c r="AQ98" s="134"/>
      <c r="AR98" s="134"/>
      <c r="AS98" s="134"/>
      <c r="AT98" s="134"/>
      <c r="AU98" s="134"/>
      <c r="AV98" s="136"/>
      <c r="AW98" s="136"/>
      <c r="AX98" s="136"/>
      <c r="AY98" s="134"/>
      <c r="AZ98" s="135"/>
      <c r="BA98" s="135"/>
      <c r="BB98" s="135"/>
      <c r="BC98" s="134"/>
      <c r="BD98" s="134"/>
    </row>
    <row r="99" spans="1:56" x14ac:dyDescent="0.2">
      <c r="A99" s="135"/>
      <c r="B99" s="135"/>
      <c r="C99" s="135"/>
      <c r="D99" s="135"/>
      <c r="E99" s="134"/>
      <c r="F99" s="135"/>
      <c r="G99" s="135"/>
      <c r="H99" s="135"/>
      <c r="I99" s="135"/>
      <c r="J99" s="135"/>
      <c r="K99" s="135"/>
      <c r="L99" s="136"/>
      <c r="M99" s="136"/>
      <c r="N99" s="136"/>
      <c r="O99" s="136"/>
      <c r="P99" s="136"/>
      <c r="Q99" s="136"/>
      <c r="R99" s="136"/>
      <c r="S99" s="136"/>
      <c r="T99" s="136"/>
      <c r="U99" s="136"/>
      <c r="V99" s="134"/>
      <c r="W99" s="134"/>
      <c r="X99" s="134"/>
      <c r="Y99" s="134"/>
      <c r="Z99" s="134"/>
      <c r="AA99" s="134"/>
      <c r="AB99" s="134"/>
      <c r="AC99" s="134"/>
      <c r="AD99" s="134"/>
      <c r="AE99" s="134"/>
      <c r="AF99" s="134"/>
      <c r="AG99" s="134"/>
      <c r="AH99" s="134"/>
      <c r="AI99" s="134"/>
      <c r="AJ99" s="134"/>
      <c r="AK99" s="134"/>
      <c r="AL99" s="134"/>
      <c r="AM99" s="134"/>
      <c r="AN99" s="134"/>
      <c r="AO99" s="134"/>
      <c r="AP99" s="134"/>
      <c r="AQ99" s="134"/>
      <c r="AR99" s="134"/>
      <c r="AS99" s="134"/>
      <c r="AT99" s="134"/>
      <c r="AU99" s="134"/>
      <c r="AV99" s="136"/>
      <c r="AW99" s="136"/>
      <c r="AX99" s="136"/>
      <c r="AY99" s="134"/>
      <c r="AZ99" s="135"/>
      <c r="BA99" s="135"/>
      <c r="BB99" s="135"/>
      <c r="BC99" s="134"/>
      <c r="BD99" s="134"/>
    </row>
    <row r="100" spans="1:56" x14ac:dyDescent="0.2">
      <c r="A100" s="135"/>
      <c r="B100" s="135"/>
      <c r="C100" s="135"/>
      <c r="D100" s="135"/>
      <c r="E100" s="134"/>
      <c r="F100" s="135"/>
      <c r="G100" s="135"/>
      <c r="H100" s="135"/>
      <c r="I100" s="135"/>
      <c r="J100" s="135"/>
      <c r="K100" s="135"/>
      <c r="L100" s="136"/>
      <c r="M100" s="136"/>
      <c r="N100" s="136"/>
      <c r="O100" s="136"/>
      <c r="P100" s="136"/>
      <c r="Q100" s="136"/>
      <c r="R100" s="136"/>
      <c r="S100" s="136"/>
      <c r="T100" s="136"/>
      <c r="U100" s="136"/>
      <c r="V100" s="134"/>
      <c r="W100" s="134"/>
      <c r="X100" s="134"/>
      <c r="Y100" s="134"/>
      <c r="Z100" s="134"/>
      <c r="AA100" s="134"/>
      <c r="AB100" s="134"/>
      <c r="AC100" s="134"/>
      <c r="AD100" s="134"/>
      <c r="AE100" s="134"/>
      <c r="AF100" s="134"/>
      <c r="AG100" s="134"/>
      <c r="AH100" s="134"/>
      <c r="AI100" s="134"/>
      <c r="AJ100" s="134"/>
      <c r="AK100" s="134"/>
      <c r="AL100" s="134"/>
      <c r="AM100" s="134"/>
      <c r="AN100" s="134"/>
      <c r="AO100" s="134"/>
      <c r="AP100" s="134"/>
      <c r="AQ100" s="134"/>
      <c r="AR100" s="134"/>
      <c r="AS100" s="134"/>
      <c r="AT100" s="134"/>
      <c r="AU100" s="134"/>
      <c r="AV100" s="136"/>
      <c r="AW100" s="136"/>
      <c r="AX100" s="136"/>
      <c r="AY100" s="134"/>
      <c r="AZ100" s="135"/>
      <c r="BA100" s="135"/>
      <c r="BB100" s="135"/>
      <c r="BC100" s="134"/>
      <c r="BD100" s="134"/>
    </row>
    <row r="101" spans="1:56" x14ac:dyDescent="0.2">
      <c r="A101" s="135"/>
      <c r="B101" s="135"/>
      <c r="C101" s="135"/>
      <c r="D101" s="135"/>
      <c r="E101" s="134"/>
      <c r="F101" s="135"/>
      <c r="G101" s="135"/>
      <c r="H101" s="135"/>
      <c r="I101" s="135"/>
      <c r="J101" s="135"/>
      <c r="K101" s="135"/>
      <c r="L101" s="136"/>
      <c r="M101" s="136"/>
      <c r="N101" s="136"/>
      <c r="O101" s="136"/>
      <c r="P101" s="136"/>
      <c r="Q101" s="136"/>
      <c r="R101" s="136"/>
      <c r="S101" s="136"/>
      <c r="T101" s="136"/>
      <c r="U101" s="136"/>
      <c r="V101" s="134"/>
      <c r="W101" s="134"/>
      <c r="X101" s="134"/>
      <c r="Y101" s="134"/>
      <c r="Z101" s="134"/>
      <c r="AA101" s="134"/>
      <c r="AB101" s="134"/>
      <c r="AC101" s="134"/>
      <c r="AD101" s="134"/>
      <c r="AE101" s="134"/>
      <c r="AF101" s="134"/>
      <c r="AG101" s="134"/>
      <c r="AH101" s="134"/>
      <c r="AI101" s="134"/>
      <c r="AJ101" s="134"/>
      <c r="AK101" s="134"/>
      <c r="AL101" s="134"/>
      <c r="AM101" s="134"/>
      <c r="AN101" s="134"/>
      <c r="AO101" s="134"/>
      <c r="AP101" s="134"/>
      <c r="AQ101" s="134"/>
      <c r="AR101" s="134"/>
      <c r="AS101" s="134"/>
      <c r="AT101" s="134"/>
      <c r="AU101" s="134"/>
      <c r="AV101" s="136"/>
      <c r="AW101" s="136"/>
      <c r="AX101" s="136"/>
      <c r="AY101" s="134"/>
      <c r="AZ101" s="135"/>
      <c r="BA101" s="135"/>
      <c r="BB101" s="135"/>
      <c r="BC101" s="134"/>
      <c r="BD101" s="134"/>
    </row>
    <row r="102" spans="1:56" x14ac:dyDescent="0.2">
      <c r="A102" s="135"/>
      <c r="B102" s="135"/>
      <c r="C102" s="135"/>
      <c r="D102" s="135"/>
      <c r="E102" s="134"/>
      <c r="F102" s="135"/>
      <c r="G102" s="135"/>
      <c r="H102" s="135"/>
      <c r="I102" s="135"/>
      <c r="J102" s="135"/>
      <c r="K102" s="135"/>
      <c r="L102" s="136"/>
      <c r="M102" s="136"/>
      <c r="N102" s="136"/>
      <c r="O102" s="136"/>
      <c r="P102" s="136"/>
      <c r="Q102" s="136"/>
      <c r="R102" s="136"/>
      <c r="S102" s="136"/>
      <c r="T102" s="136"/>
      <c r="U102" s="136"/>
      <c r="V102" s="134"/>
      <c r="W102" s="134"/>
      <c r="X102" s="134"/>
      <c r="Y102" s="134"/>
      <c r="Z102" s="134"/>
      <c r="AA102" s="134"/>
      <c r="AB102" s="134"/>
      <c r="AC102" s="134"/>
      <c r="AD102" s="134"/>
      <c r="AE102" s="134"/>
      <c r="AF102" s="134"/>
      <c r="AG102" s="134"/>
      <c r="AH102" s="134"/>
      <c r="AI102" s="134"/>
      <c r="AJ102" s="134"/>
      <c r="AK102" s="134"/>
      <c r="AL102" s="134"/>
      <c r="AM102" s="134"/>
      <c r="AN102" s="134"/>
      <c r="AO102" s="134"/>
      <c r="AP102" s="134"/>
      <c r="AQ102" s="134"/>
      <c r="AR102" s="134"/>
      <c r="AS102" s="134"/>
      <c r="AT102" s="134"/>
      <c r="AU102" s="134"/>
      <c r="AV102" s="136"/>
      <c r="AW102" s="136"/>
      <c r="AX102" s="136"/>
      <c r="AY102" s="134"/>
      <c r="AZ102" s="135"/>
      <c r="BA102" s="135"/>
      <c r="BB102" s="135"/>
      <c r="BC102" s="134"/>
      <c r="BD102" s="134"/>
    </row>
    <row r="103" spans="1:56" x14ac:dyDescent="0.2">
      <c r="A103" s="135"/>
      <c r="B103" s="135"/>
      <c r="C103" s="135"/>
      <c r="D103" s="135"/>
      <c r="E103" s="134"/>
      <c r="F103" s="135"/>
      <c r="G103" s="135"/>
      <c r="H103" s="135"/>
      <c r="I103" s="135"/>
      <c r="J103" s="135"/>
      <c r="K103" s="135"/>
      <c r="L103" s="136"/>
      <c r="M103" s="136"/>
      <c r="N103" s="136"/>
      <c r="O103" s="136"/>
      <c r="P103" s="136"/>
      <c r="Q103" s="136"/>
      <c r="R103" s="136"/>
      <c r="S103" s="136"/>
      <c r="T103" s="136"/>
      <c r="U103" s="136"/>
      <c r="V103" s="134"/>
      <c r="W103" s="134"/>
      <c r="X103" s="134"/>
      <c r="Y103" s="134"/>
      <c r="Z103" s="134"/>
      <c r="AA103" s="134"/>
      <c r="AB103" s="134"/>
      <c r="AC103" s="134"/>
      <c r="AD103" s="134"/>
      <c r="AE103" s="134"/>
      <c r="AF103" s="134"/>
      <c r="AG103" s="134"/>
      <c r="AH103" s="134"/>
      <c r="AI103" s="134"/>
      <c r="AJ103" s="134"/>
      <c r="AK103" s="134"/>
      <c r="AL103" s="134"/>
      <c r="AM103" s="134"/>
      <c r="AN103" s="134"/>
      <c r="AO103" s="134"/>
      <c r="AP103" s="134"/>
      <c r="AQ103" s="134"/>
      <c r="AR103" s="134"/>
      <c r="AS103" s="134"/>
      <c r="AT103" s="134"/>
      <c r="AU103" s="134"/>
      <c r="AV103" s="136"/>
      <c r="AW103" s="136"/>
      <c r="AX103" s="136"/>
      <c r="AY103" s="134"/>
      <c r="AZ103" s="135"/>
      <c r="BA103" s="135"/>
      <c r="BB103" s="135"/>
      <c r="BC103" s="134"/>
      <c r="BD103" s="134"/>
    </row>
    <row r="104" spans="1:56" x14ac:dyDescent="0.2">
      <c r="A104" s="135"/>
      <c r="B104" s="135"/>
      <c r="C104" s="135"/>
      <c r="D104" s="135"/>
      <c r="E104" s="134"/>
      <c r="F104" s="135"/>
      <c r="G104" s="135"/>
      <c r="H104" s="135"/>
      <c r="I104" s="135"/>
      <c r="J104" s="135"/>
      <c r="K104" s="135"/>
      <c r="L104" s="136"/>
      <c r="M104" s="136"/>
      <c r="N104" s="136"/>
      <c r="O104" s="136"/>
      <c r="P104" s="136"/>
      <c r="Q104" s="136"/>
      <c r="R104" s="136"/>
      <c r="S104" s="136"/>
      <c r="T104" s="136"/>
      <c r="U104" s="136"/>
      <c r="V104" s="134"/>
      <c r="W104" s="134"/>
      <c r="X104" s="134"/>
      <c r="Y104" s="134"/>
      <c r="Z104" s="134"/>
      <c r="AA104" s="134"/>
      <c r="AB104" s="134"/>
      <c r="AC104" s="134"/>
      <c r="AD104" s="134"/>
      <c r="AE104" s="134"/>
      <c r="AF104" s="134"/>
      <c r="AG104" s="134"/>
      <c r="AH104" s="134"/>
      <c r="AI104" s="134"/>
      <c r="AJ104" s="134"/>
      <c r="AK104" s="134"/>
      <c r="AL104" s="134"/>
      <c r="AM104" s="134"/>
      <c r="AN104" s="134"/>
      <c r="AO104" s="134"/>
      <c r="AP104" s="134"/>
      <c r="AQ104" s="134"/>
      <c r="AR104" s="134"/>
      <c r="AS104" s="134"/>
      <c r="AT104" s="134"/>
      <c r="AU104" s="134"/>
      <c r="AV104" s="136"/>
      <c r="AW104" s="136"/>
      <c r="AX104" s="136"/>
      <c r="AY104" s="134"/>
      <c r="AZ104" s="135"/>
      <c r="BA104" s="135"/>
      <c r="BB104" s="135"/>
      <c r="BC104" s="134"/>
      <c r="BD104" s="134"/>
    </row>
    <row r="105" spans="1:56" x14ac:dyDescent="0.2">
      <c r="A105" s="135"/>
      <c r="B105" s="135"/>
      <c r="C105" s="135"/>
      <c r="D105" s="135"/>
      <c r="E105" s="134"/>
      <c r="F105" s="135"/>
      <c r="G105" s="135"/>
      <c r="H105" s="135"/>
      <c r="I105" s="135"/>
      <c r="J105" s="135"/>
      <c r="K105" s="135"/>
      <c r="L105" s="136"/>
      <c r="M105" s="136"/>
      <c r="N105" s="136"/>
      <c r="O105" s="136"/>
      <c r="P105" s="136"/>
      <c r="Q105" s="136"/>
      <c r="R105" s="136"/>
      <c r="S105" s="136"/>
      <c r="T105" s="136"/>
      <c r="U105" s="136"/>
      <c r="V105" s="134"/>
      <c r="W105" s="134"/>
      <c r="X105" s="134"/>
      <c r="Y105" s="134"/>
      <c r="Z105" s="134"/>
      <c r="AA105" s="134"/>
      <c r="AB105" s="134"/>
      <c r="AC105" s="134"/>
      <c r="AD105" s="134"/>
      <c r="AE105" s="134"/>
      <c r="AF105" s="134"/>
      <c r="AG105" s="134"/>
      <c r="AH105" s="134"/>
      <c r="AI105" s="134"/>
      <c r="AJ105" s="134"/>
      <c r="AK105" s="134"/>
      <c r="AL105" s="134"/>
      <c r="AM105" s="134"/>
      <c r="AN105" s="134"/>
      <c r="AO105" s="134"/>
      <c r="AP105" s="134"/>
      <c r="AQ105" s="134"/>
      <c r="AR105" s="134"/>
      <c r="AS105" s="134"/>
      <c r="AT105" s="134"/>
      <c r="AU105" s="134"/>
      <c r="AV105" s="136"/>
      <c r="AW105" s="136"/>
      <c r="AX105" s="136"/>
      <c r="AY105" s="134"/>
      <c r="AZ105" s="135"/>
      <c r="BA105" s="135"/>
      <c r="BB105" s="135"/>
      <c r="BC105" s="134"/>
      <c r="BD105" s="134"/>
    </row>
    <row r="106" spans="1:56" x14ac:dyDescent="0.2">
      <c r="A106" s="135"/>
      <c r="B106" s="135"/>
      <c r="C106" s="135"/>
      <c r="D106" s="135"/>
      <c r="E106" s="134"/>
      <c r="F106" s="135"/>
      <c r="G106" s="135"/>
      <c r="H106" s="135"/>
      <c r="I106" s="135"/>
      <c r="J106" s="135"/>
      <c r="K106" s="135"/>
      <c r="L106" s="136"/>
      <c r="M106" s="136"/>
      <c r="N106" s="136"/>
      <c r="O106" s="136"/>
      <c r="P106" s="136"/>
      <c r="Q106" s="136"/>
      <c r="R106" s="136"/>
      <c r="S106" s="136"/>
      <c r="T106" s="136"/>
      <c r="U106" s="136"/>
      <c r="V106" s="134"/>
      <c r="W106" s="134"/>
      <c r="X106" s="134"/>
      <c r="Y106" s="134"/>
      <c r="Z106" s="134"/>
      <c r="AA106" s="134"/>
      <c r="AB106" s="134"/>
      <c r="AC106" s="134"/>
      <c r="AD106" s="134"/>
      <c r="AE106" s="134"/>
      <c r="AF106" s="134"/>
      <c r="AG106" s="134"/>
      <c r="AH106" s="134"/>
      <c r="AI106" s="134"/>
      <c r="AJ106" s="134"/>
      <c r="AK106" s="134"/>
      <c r="AL106" s="134"/>
      <c r="AM106" s="134"/>
      <c r="AN106" s="134"/>
      <c r="AO106" s="134"/>
      <c r="AP106" s="134"/>
      <c r="AQ106" s="134"/>
      <c r="AR106" s="134"/>
      <c r="AS106" s="134"/>
      <c r="AT106" s="134"/>
      <c r="AU106" s="134"/>
      <c r="AV106" s="136"/>
      <c r="AW106" s="136"/>
      <c r="AX106" s="136"/>
      <c r="AY106" s="134"/>
      <c r="AZ106" s="135"/>
      <c r="BA106" s="135"/>
      <c r="BB106" s="135"/>
      <c r="BC106" s="134"/>
      <c r="BD106" s="134"/>
    </row>
    <row r="107" spans="1:56" x14ac:dyDescent="0.2">
      <c r="A107" s="135"/>
      <c r="B107" s="135"/>
      <c r="C107" s="135"/>
      <c r="D107" s="135"/>
      <c r="E107" s="134"/>
      <c r="F107" s="135"/>
      <c r="G107" s="135"/>
      <c r="H107" s="135"/>
      <c r="I107" s="135"/>
      <c r="J107" s="135"/>
      <c r="K107" s="135"/>
      <c r="L107" s="136"/>
      <c r="M107" s="136"/>
      <c r="N107" s="136"/>
      <c r="O107" s="136"/>
      <c r="P107" s="136"/>
      <c r="Q107" s="136"/>
      <c r="R107" s="136"/>
      <c r="S107" s="136"/>
      <c r="T107" s="136"/>
      <c r="U107" s="136"/>
      <c r="V107" s="134"/>
      <c r="W107" s="134"/>
      <c r="X107" s="134"/>
      <c r="Y107" s="134"/>
      <c r="Z107" s="134"/>
      <c r="AA107" s="134"/>
      <c r="AB107" s="134"/>
      <c r="AC107" s="134"/>
      <c r="AD107" s="134"/>
      <c r="AE107" s="134"/>
      <c r="AF107" s="134"/>
      <c r="AG107" s="134"/>
      <c r="AH107" s="134"/>
      <c r="AI107" s="134"/>
      <c r="AJ107" s="134"/>
      <c r="AK107" s="134"/>
      <c r="AL107" s="134"/>
      <c r="AM107" s="134"/>
      <c r="AN107" s="134"/>
      <c r="AO107" s="134"/>
      <c r="AP107" s="134"/>
      <c r="AQ107" s="134"/>
      <c r="AR107" s="134"/>
      <c r="AS107" s="134"/>
      <c r="AT107" s="134"/>
      <c r="AU107" s="134"/>
      <c r="AV107" s="136"/>
      <c r="AW107" s="136"/>
      <c r="AX107" s="136"/>
      <c r="AY107" s="134"/>
      <c r="AZ107" s="135"/>
      <c r="BA107" s="135"/>
      <c r="BB107" s="135"/>
      <c r="BC107" s="134"/>
      <c r="BD107" s="134"/>
    </row>
    <row r="108" spans="1:56" x14ac:dyDescent="0.2">
      <c r="A108" s="135"/>
      <c r="B108" s="135"/>
      <c r="C108" s="135"/>
      <c r="D108" s="135"/>
      <c r="E108" s="134"/>
      <c r="F108" s="135"/>
      <c r="G108" s="135"/>
      <c r="H108" s="135"/>
      <c r="I108" s="135"/>
      <c r="J108" s="135"/>
      <c r="K108" s="135"/>
      <c r="L108" s="136"/>
      <c r="M108" s="136"/>
      <c r="N108" s="136"/>
      <c r="O108" s="136"/>
      <c r="P108" s="136"/>
      <c r="Q108" s="136"/>
      <c r="R108" s="136"/>
      <c r="S108" s="136"/>
      <c r="T108" s="136"/>
      <c r="U108" s="136"/>
      <c r="V108" s="134"/>
      <c r="W108" s="134"/>
      <c r="X108" s="134"/>
      <c r="Y108" s="134"/>
      <c r="Z108" s="134"/>
      <c r="AA108" s="134"/>
      <c r="AB108" s="134"/>
      <c r="AC108" s="134"/>
      <c r="AD108" s="134"/>
      <c r="AE108" s="134"/>
      <c r="AF108" s="134"/>
      <c r="AG108" s="134"/>
      <c r="AH108" s="134"/>
      <c r="AI108" s="134"/>
      <c r="AJ108" s="134"/>
      <c r="AK108" s="134"/>
      <c r="AL108" s="134"/>
      <c r="AM108" s="134"/>
      <c r="AN108" s="134"/>
      <c r="AO108" s="134"/>
      <c r="AP108" s="134"/>
      <c r="AQ108" s="134"/>
      <c r="AR108" s="134"/>
      <c r="AS108" s="134"/>
      <c r="AT108" s="134"/>
      <c r="AU108" s="134"/>
      <c r="AV108" s="136"/>
      <c r="AW108" s="136"/>
      <c r="AX108" s="136"/>
      <c r="AY108" s="134"/>
      <c r="AZ108" s="135"/>
      <c r="BA108" s="135"/>
      <c r="BB108" s="135"/>
      <c r="BC108" s="134"/>
      <c r="BD108" s="134"/>
    </row>
    <row r="109" spans="1:56" x14ac:dyDescent="0.2">
      <c r="A109" s="135"/>
      <c r="B109" s="135"/>
      <c r="C109" s="135"/>
      <c r="D109" s="135"/>
      <c r="E109" s="134"/>
      <c r="F109" s="135"/>
      <c r="G109" s="135"/>
      <c r="H109" s="135"/>
      <c r="I109" s="135"/>
      <c r="J109" s="135"/>
      <c r="K109" s="135"/>
      <c r="L109" s="136"/>
      <c r="M109" s="136"/>
      <c r="N109" s="136"/>
      <c r="O109" s="136"/>
      <c r="P109" s="136"/>
      <c r="Q109" s="136"/>
      <c r="R109" s="136"/>
      <c r="S109" s="136"/>
      <c r="T109" s="136"/>
      <c r="U109" s="136"/>
      <c r="V109" s="134"/>
      <c r="W109" s="134"/>
      <c r="X109" s="134"/>
      <c r="Y109" s="134"/>
      <c r="Z109" s="134"/>
      <c r="AA109" s="134"/>
      <c r="AB109" s="134"/>
      <c r="AC109" s="134"/>
      <c r="AD109" s="134"/>
      <c r="AE109" s="134"/>
      <c r="AF109" s="134"/>
      <c r="AG109" s="134"/>
      <c r="AH109" s="134"/>
      <c r="AI109" s="134"/>
      <c r="AJ109" s="134"/>
      <c r="AK109" s="134"/>
      <c r="AL109" s="134"/>
      <c r="AM109" s="134"/>
      <c r="AN109" s="134"/>
      <c r="AO109" s="134"/>
      <c r="AP109" s="134"/>
      <c r="AQ109" s="134"/>
      <c r="AR109" s="134"/>
      <c r="AS109" s="134"/>
      <c r="AT109" s="134"/>
      <c r="AU109" s="134"/>
      <c r="AV109" s="136"/>
      <c r="AW109" s="136"/>
      <c r="AX109" s="136"/>
      <c r="AY109" s="134"/>
      <c r="AZ109" s="135"/>
      <c r="BA109" s="135"/>
      <c r="BB109" s="135"/>
      <c r="BC109" s="134"/>
      <c r="BD109" s="134"/>
    </row>
    <row r="110" spans="1:56" x14ac:dyDescent="0.2">
      <c r="A110" s="135"/>
      <c r="B110" s="135"/>
      <c r="C110" s="135"/>
      <c r="D110" s="135"/>
      <c r="E110" s="134"/>
      <c r="F110" s="135"/>
      <c r="G110" s="135"/>
      <c r="H110" s="135"/>
      <c r="I110" s="135"/>
      <c r="J110" s="135"/>
      <c r="K110" s="135"/>
      <c r="L110" s="136"/>
      <c r="M110" s="136"/>
      <c r="N110" s="136"/>
      <c r="O110" s="136"/>
      <c r="P110" s="136"/>
      <c r="Q110" s="136"/>
      <c r="R110" s="136"/>
      <c r="S110" s="136"/>
      <c r="T110" s="136"/>
      <c r="U110" s="136"/>
      <c r="V110" s="134"/>
      <c r="W110" s="134"/>
      <c r="X110" s="134"/>
      <c r="Y110" s="134"/>
      <c r="Z110" s="134"/>
      <c r="AA110" s="134"/>
      <c r="AB110" s="134"/>
      <c r="AC110" s="134"/>
      <c r="AD110" s="134"/>
      <c r="AE110" s="134"/>
      <c r="AF110" s="134"/>
      <c r="AG110" s="134"/>
      <c r="AH110" s="134"/>
      <c r="AI110" s="134"/>
      <c r="AJ110" s="134"/>
      <c r="AK110" s="134"/>
      <c r="AL110" s="134"/>
      <c r="AM110" s="134"/>
      <c r="AN110" s="134"/>
      <c r="AO110" s="134"/>
      <c r="AP110" s="134"/>
      <c r="AQ110" s="134"/>
      <c r="AR110" s="134"/>
      <c r="AS110" s="134"/>
      <c r="AT110" s="134"/>
      <c r="AU110" s="134"/>
      <c r="AV110" s="136"/>
      <c r="AW110" s="136"/>
      <c r="AX110" s="136"/>
      <c r="AY110" s="134"/>
      <c r="AZ110" s="135"/>
      <c r="BA110" s="135"/>
      <c r="BB110" s="135"/>
      <c r="BC110" s="134"/>
      <c r="BD110" s="134"/>
    </row>
    <row r="111" spans="1:56" x14ac:dyDescent="0.2">
      <c r="A111" s="135"/>
      <c r="B111" s="135"/>
      <c r="C111" s="135"/>
      <c r="D111" s="135"/>
      <c r="E111" s="134"/>
      <c r="F111" s="135"/>
      <c r="G111" s="135"/>
      <c r="H111" s="135"/>
      <c r="I111" s="135"/>
      <c r="J111" s="135"/>
      <c r="K111" s="135"/>
      <c r="L111" s="136"/>
      <c r="M111" s="136"/>
      <c r="N111" s="136"/>
      <c r="O111" s="136"/>
      <c r="P111" s="136"/>
      <c r="Q111" s="136"/>
      <c r="R111" s="136"/>
      <c r="S111" s="136"/>
      <c r="T111" s="136"/>
      <c r="U111" s="136"/>
      <c r="V111" s="134"/>
      <c r="W111" s="134"/>
      <c r="X111" s="134"/>
      <c r="Y111" s="134"/>
      <c r="Z111" s="134"/>
      <c r="AA111" s="134"/>
      <c r="AB111" s="134"/>
      <c r="AC111" s="134"/>
      <c r="AD111" s="134"/>
      <c r="AE111" s="134"/>
      <c r="AF111" s="134"/>
      <c r="AG111" s="134"/>
      <c r="AH111" s="134"/>
      <c r="AI111" s="134"/>
      <c r="AJ111" s="134"/>
      <c r="AK111" s="134"/>
      <c r="AL111" s="134"/>
      <c r="AM111" s="134"/>
      <c r="AN111" s="134"/>
      <c r="AO111" s="134"/>
      <c r="AP111" s="134"/>
      <c r="AQ111" s="134"/>
      <c r="AR111" s="134"/>
      <c r="AS111" s="134"/>
      <c r="AT111" s="134"/>
      <c r="AU111" s="134"/>
      <c r="AV111" s="136"/>
      <c r="AW111" s="136"/>
      <c r="AX111" s="136"/>
      <c r="AY111" s="134"/>
      <c r="AZ111" s="135"/>
      <c r="BA111" s="135"/>
      <c r="BB111" s="135"/>
      <c r="BC111" s="134"/>
      <c r="BD111" s="134"/>
    </row>
    <row r="112" spans="1:56" x14ac:dyDescent="0.2">
      <c r="A112" s="135"/>
      <c r="B112" s="135"/>
      <c r="C112" s="135"/>
      <c r="D112" s="135"/>
      <c r="E112" s="134"/>
      <c r="F112" s="135"/>
      <c r="G112" s="135"/>
      <c r="H112" s="135"/>
      <c r="I112" s="135"/>
      <c r="J112" s="135"/>
      <c r="K112" s="135"/>
      <c r="L112" s="136"/>
      <c r="M112" s="136"/>
      <c r="N112" s="136"/>
      <c r="O112" s="136"/>
      <c r="P112" s="136"/>
      <c r="Q112" s="136"/>
      <c r="R112" s="136"/>
      <c r="S112" s="136"/>
      <c r="T112" s="136"/>
      <c r="U112" s="136"/>
      <c r="V112" s="134"/>
      <c r="W112" s="134"/>
      <c r="X112" s="134"/>
      <c r="Y112" s="134"/>
      <c r="Z112" s="134"/>
      <c r="AA112" s="134"/>
      <c r="AB112" s="134"/>
      <c r="AC112" s="134"/>
      <c r="AD112" s="134"/>
      <c r="AE112" s="134"/>
      <c r="AF112" s="134"/>
      <c r="AG112" s="134"/>
      <c r="AH112" s="134"/>
      <c r="AI112" s="134"/>
      <c r="AJ112" s="134"/>
      <c r="AK112" s="134"/>
      <c r="AL112" s="134"/>
      <c r="AM112" s="134"/>
      <c r="AN112" s="134"/>
      <c r="AO112" s="134"/>
      <c r="AP112" s="134"/>
      <c r="AQ112" s="134"/>
      <c r="AR112" s="134"/>
      <c r="AS112" s="134"/>
      <c r="AT112" s="134"/>
      <c r="AU112" s="134"/>
      <c r="AV112" s="136"/>
      <c r="AW112" s="136"/>
      <c r="AX112" s="136"/>
      <c r="AY112" s="134"/>
      <c r="AZ112" s="135"/>
      <c r="BA112" s="135"/>
      <c r="BB112" s="135"/>
      <c r="BC112" s="134"/>
      <c r="BD112" s="134"/>
    </row>
  </sheetData>
  <sheetProtection sheet="1" formatCells="0" formatColumns="0" formatRows="0" insertRows="0" deleteRows="0" sort="0" autoFilter="0" pivotTables="0"/>
  <mergeCells count="64">
    <mergeCell ref="B18:H18"/>
    <mergeCell ref="I18:U18"/>
    <mergeCell ref="V18:AP18"/>
    <mergeCell ref="AR18:AW18"/>
    <mergeCell ref="B19:H19"/>
    <mergeCell ref="I19:U19"/>
    <mergeCell ref="V19:AP19"/>
    <mergeCell ref="AR19:AW19"/>
    <mergeCell ref="B15:U15"/>
    <mergeCell ref="AY15:BD18"/>
    <mergeCell ref="B16:H16"/>
    <mergeCell ref="I16:U16"/>
    <mergeCell ref="V16:AP16"/>
    <mergeCell ref="AR16:AW16"/>
    <mergeCell ref="B17:H17"/>
    <mergeCell ref="I17:U17"/>
    <mergeCell ref="V17:AP17"/>
    <mergeCell ref="AR17:AW17"/>
    <mergeCell ref="B12:D12"/>
    <mergeCell ref="F12:H12"/>
    <mergeCell ref="I12:K12"/>
    <mergeCell ref="S12:U12"/>
    <mergeCell ref="AZ12:BB12"/>
    <mergeCell ref="B13:D13"/>
    <mergeCell ref="F13:H13"/>
    <mergeCell ref="I13:K13"/>
    <mergeCell ref="S13:U13"/>
    <mergeCell ref="AZ13:BB13"/>
    <mergeCell ref="B10:D10"/>
    <mergeCell ref="F10:H10"/>
    <mergeCell ref="I10:K10"/>
    <mergeCell ref="S10:U10"/>
    <mergeCell ref="AZ10:BB10"/>
    <mergeCell ref="B11:D11"/>
    <mergeCell ref="F11:H11"/>
    <mergeCell ref="I11:K11"/>
    <mergeCell ref="S11:U11"/>
    <mergeCell ref="AZ11:BB11"/>
    <mergeCell ref="B8:K8"/>
    <mergeCell ref="L8:R8"/>
    <mergeCell ref="S8:AX8"/>
    <mergeCell ref="AY8:BD8"/>
    <mergeCell ref="B9:D9"/>
    <mergeCell ref="F9:H9"/>
    <mergeCell ref="I9:K9"/>
    <mergeCell ref="S9:U9"/>
    <mergeCell ref="AZ9:BB9"/>
    <mergeCell ref="AA4:AU4"/>
    <mergeCell ref="B6:C6"/>
    <mergeCell ref="D6:H6"/>
    <mergeCell ref="I6:K6"/>
    <mergeCell ref="L6:U6"/>
    <mergeCell ref="V6:Z6"/>
    <mergeCell ref="AA6:AX6"/>
    <mergeCell ref="B1:AU1"/>
    <mergeCell ref="AV1:AX4"/>
    <mergeCell ref="BB1:BD2"/>
    <mergeCell ref="B2:AU2"/>
    <mergeCell ref="B3:D3"/>
    <mergeCell ref="E3:Z3"/>
    <mergeCell ref="AA3:AU3"/>
    <mergeCell ref="BB3:BD4"/>
    <mergeCell ref="B4:D4"/>
    <mergeCell ref="E4:Z4"/>
  </mergeCells>
  <dataValidations count="7">
    <dataValidation type="list" allowBlank="1" showInputMessage="1" showErrorMessage="1" sqref="AY10:AY13">
      <formula1>Monitoreo</formula1>
    </dataValidation>
    <dataValidation type="list" allowBlank="1" showInputMessage="1" sqref="AV10:AV13">
      <formula1>Periodo</formula1>
    </dataValidation>
    <dataValidation type="list" showInputMessage="1" showErrorMessage="1" sqref="V10:AF13">
      <formula1>Efectividad</formula1>
    </dataValidation>
    <dataValidation showInputMessage="1" showErrorMessage="1" sqref="AG10:AT13"/>
    <dataValidation type="list" allowBlank="1" showInputMessage="1" showErrorMessage="1" sqref="M10:N13">
      <formula1>Impacto</formula1>
    </dataValidation>
    <dataValidation type="list" showInputMessage="1" showErrorMessage="1" sqref="L10:L13">
      <formula1>Probabilidad</formula1>
    </dataValidation>
    <dataValidation type="list" allowBlank="1" showInputMessage="1" showErrorMessage="1" sqref="L6">
      <formula1>Proceso</formula1>
    </dataValidation>
  </dataValidations>
  <printOptions horizontalCentered="1" verticalCentered="1"/>
  <pageMargins left="0.23622047244094491" right="0.23622047244094491" top="0.74803149606299213" bottom="0.35433070866141736" header="0.31496062992125984" footer="0.31496062992125984"/>
  <pageSetup scale="53" orientation="landscape" r:id="rId1"/>
  <headerFooter>
    <oddFooter xml:space="preserve">&amp;L&amp;9Formato: FO-AC-07 Versión: 2&amp;C&amp;9Página &amp;P&amp;R&amp;9Vo.Bo: </oddFooter>
  </headerFooter>
  <drawing r:id="rId2"/>
  <legacyDrawing r:id="rId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7"/>
  <dimension ref="B2:S32"/>
  <sheetViews>
    <sheetView workbookViewId="0">
      <selection activeCell="Q30" sqref="Q30"/>
    </sheetView>
  </sheetViews>
  <sheetFormatPr baseColWidth="10" defaultRowHeight="15" x14ac:dyDescent="0.25"/>
  <cols>
    <col min="6" max="7" width="14.28515625" customWidth="1"/>
    <col min="9" max="9" width="24.140625" customWidth="1"/>
    <col min="16" max="16" width="5.5703125" customWidth="1"/>
    <col min="262" max="263" width="14.28515625" customWidth="1"/>
    <col min="265" max="265" width="24.140625" customWidth="1"/>
    <col min="272" max="272" width="5.5703125" customWidth="1"/>
    <col min="518" max="519" width="14.28515625" customWidth="1"/>
    <col min="521" max="521" width="24.140625" customWidth="1"/>
    <col min="528" max="528" width="5.5703125" customWidth="1"/>
    <col min="774" max="775" width="14.28515625" customWidth="1"/>
    <col min="777" max="777" width="24.140625" customWidth="1"/>
    <col min="784" max="784" width="5.5703125" customWidth="1"/>
    <col min="1030" max="1031" width="14.28515625" customWidth="1"/>
    <col min="1033" max="1033" width="24.140625" customWidth="1"/>
    <col min="1040" max="1040" width="5.5703125" customWidth="1"/>
    <col min="1286" max="1287" width="14.28515625" customWidth="1"/>
    <col min="1289" max="1289" width="24.140625" customWidth="1"/>
    <col min="1296" max="1296" width="5.5703125" customWidth="1"/>
    <col min="1542" max="1543" width="14.28515625" customWidth="1"/>
    <col min="1545" max="1545" width="24.140625" customWidth="1"/>
    <col min="1552" max="1552" width="5.5703125" customWidth="1"/>
    <col min="1798" max="1799" width="14.28515625" customWidth="1"/>
    <col min="1801" max="1801" width="24.140625" customWidth="1"/>
    <col min="1808" max="1808" width="5.5703125" customWidth="1"/>
    <col min="2054" max="2055" width="14.28515625" customWidth="1"/>
    <col min="2057" max="2057" width="24.140625" customWidth="1"/>
    <col min="2064" max="2064" width="5.5703125" customWidth="1"/>
    <col min="2310" max="2311" width="14.28515625" customWidth="1"/>
    <col min="2313" max="2313" width="24.140625" customWidth="1"/>
    <col min="2320" max="2320" width="5.5703125" customWidth="1"/>
    <col min="2566" max="2567" width="14.28515625" customWidth="1"/>
    <col min="2569" max="2569" width="24.140625" customWidth="1"/>
    <col min="2576" max="2576" width="5.5703125" customWidth="1"/>
    <col min="2822" max="2823" width="14.28515625" customWidth="1"/>
    <col min="2825" max="2825" width="24.140625" customWidth="1"/>
    <col min="2832" max="2832" width="5.5703125" customWidth="1"/>
    <col min="3078" max="3079" width="14.28515625" customWidth="1"/>
    <col min="3081" max="3081" width="24.140625" customWidth="1"/>
    <col min="3088" max="3088" width="5.5703125" customWidth="1"/>
    <col min="3334" max="3335" width="14.28515625" customWidth="1"/>
    <col min="3337" max="3337" width="24.140625" customWidth="1"/>
    <col min="3344" max="3344" width="5.5703125" customWidth="1"/>
    <col min="3590" max="3591" width="14.28515625" customWidth="1"/>
    <col min="3593" max="3593" width="24.140625" customWidth="1"/>
    <col min="3600" max="3600" width="5.5703125" customWidth="1"/>
    <col min="3846" max="3847" width="14.28515625" customWidth="1"/>
    <col min="3849" max="3849" width="24.140625" customWidth="1"/>
    <col min="3856" max="3856" width="5.5703125" customWidth="1"/>
    <col min="4102" max="4103" width="14.28515625" customWidth="1"/>
    <col min="4105" max="4105" width="24.140625" customWidth="1"/>
    <col min="4112" max="4112" width="5.5703125" customWidth="1"/>
    <col min="4358" max="4359" width="14.28515625" customWidth="1"/>
    <col min="4361" max="4361" width="24.140625" customWidth="1"/>
    <col min="4368" max="4368" width="5.5703125" customWidth="1"/>
    <col min="4614" max="4615" width="14.28515625" customWidth="1"/>
    <col min="4617" max="4617" width="24.140625" customWidth="1"/>
    <col min="4624" max="4624" width="5.5703125" customWidth="1"/>
    <col min="4870" max="4871" width="14.28515625" customWidth="1"/>
    <col min="4873" max="4873" width="24.140625" customWidth="1"/>
    <col min="4880" max="4880" width="5.5703125" customWidth="1"/>
    <col min="5126" max="5127" width="14.28515625" customWidth="1"/>
    <col min="5129" max="5129" width="24.140625" customWidth="1"/>
    <col min="5136" max="5136" width="5.5703125" customWidth="1"/>
    <col min="5382" max="5383" width="14.28515625" customWidth="1"/>
    <col min="5385" max="5385" width="24.140625" customWidth="1"/>
    <col min="5392" max="5392" width="5.5703125" customWidth="1"/>
    <col min="5638" max="5639" width="14.28515625" customWidth="1"/>
    <col min="5641" max="5641" width="24.140625" customWidth="1"/>
    <col min="5648" max="5648" width="5.5703125" customWidth="1"/>
    <col min="5894" max="5895" width="14.28515625" customWidth="1"/>
    <col min="5897" max="5897" width="24.140625" customWidth="1"/>
    <col min="5904" max="5904" width="5.5703125" customWidth="1"/>
    <col min="6150" max="6151" width="14.28515625" customWidth="1"/>
    <col min="6153" max="6153" width="24.140625" customWidth="1"/>
    <col min="6160" max="6160" width="5.5703125" customWidth="1"/>
    <col min="6406" max="6407" width="14.28515625" customWidth="1"/>
    <col min="6409" max="6409" width="24.140625" customWidth="1"/>
    <col min="6416" max="6416" width="5.5703125" customWidth="1"/>
    <col min="6662" max="6663" width="14.28515625" customWidth="1"/>
    <col min="6665" max="6665" width="24.140625" customWidth="1"/>
    <col min="6672" max="6672" width="5.5703125" customWidth="1"/>
    <col min="6918" max="6919" width="14.28515625" customWidth="1"/>
    <col min="6921" max="6921" width="24.140625" customWidth="1"/>
    <col min="6928" max="6928" width="5.5703125" customWidth="1"/>
    <col min="7174" max="7175" width="14.28515625" customWidth="1"/>
    <col min="7177" max="7177" width="24.140625" customWidth="1"/>
    <col min="7184" max="7184" width="5.5703125" customWidth="1"/>
    <col min="7430" max="7431" width="14.28515625" customWidth="1"/>
    <col min="7433" max="7433" width="24.140625" customWidth="1"/>
    <col min="7440" max="7440" width="5.5703125" customWidth="1"/>
    <col min="7686" max="7687" width="14.28515625" customWidth="1"/>
    <col min="7689" max="7689" width="24.140625" customWidth="1"/>
    <col min="7696" max="7696" width="5.5703125" customWidth="1"/>
    <col min="7942" max="7943" width="14.28515625" customWidth="1"/>
    <col min="7945" max="7945" width="24.140625" customWidth="1"/>
    <col min="7952" max="7952" width="5.5703125" customWidth="1"/>
    <col min="8198" max="8199" width="14.28515625" customWidth="1"/>
    <col min="8201" max="8201" width="24.140625" customWidth="1"/>
    <col min="8208" max="8208" width="5.5703125" customWidth="1"/>
    <col min="8454" max="8455" width="14.28515625" customWidth="1"/>
    <col min="8457" max="8457" width="24.140625" customWidth="1"/>
    <col min="8464" max="8464" width="5.5703125" customWidth="1"/>
    <col min="8710" max="8711" width="14.28515625" customWidth="1"/>
    <col min="8713" max="8713" width="24.140625" customWidth="1"/>
    <col min="8720" max="8720" width="5.5703125" customWidth="1"/>
    <col min="8966" max="8967" width="14.28515625" customWidth="1"/>
    <col min="8969" max="8969" width="24.140625" customWidth="1"/>
    <col min="8976" max="8976" width="5.5703125" customWidth="1"/>
    <col min="9222" max="9223" width="14.28515625" customWidth="1"/>
    <col min="9225" max="9225" width="24.140625" customWidth="1"/>
    <col min="9232" max="9232" width="5.5703125" customWidth="1"/>
    <col min="9478" max="9479" width="14.28515625" customWidth="1"/>
    <col min="9481" max="9481" width="24.140625" customWidth="1"/>
    <col min="9488" max="9488" width="5.5703125" customWidth="1"/>
    <col min="9734" max="9735" width="14.28515625" customWidth="1"/>
    <col min="9737" max="9737" width="24.140625" customWidth="1"/>
    <col min="9744" max="9744" width="5.5703125" customWidth="1"/>
    <col min="9990" max="9991" width="14.28515625" customWidth="1"/>
    <col min="9993" max="9993" width="24.140625" customWidth="1"/>
    <col min="10000" max="10000" width="5.5703125" customWidth="1"/>
    <col min="10246" max="10247" width="14.28515625" customWidth="1"/>
    <col min="10249" max="10249" width="24.140625" customWidth="1"/>
    <col min="10256" max="10256" width="5.5703125" customWidth="1"/>
    <col min="10502" max="10503" width="14.28515625" customWidth="1"/>
    <col min="10505" max="10505" width="24.140625" customWidth="1"/>
    <col min="10512" max="10512" width="5.5703125" customWidth="1"/>
    <col min="10758" max="10759" width="14.28515625" customWidth="1"/>
    <col min="10761" max="10761" width="24.140625" customWidth="1"/>
    <col min="10768" max="10768" width="5.5703125" customWidth="1"/>
    <col min="11014" max="11015" width="14.28515625" customWidth="1"/>
    <col min="11017" max="11017" width="24.140625" customWidth="1"/>
    <col min="11024" max="11024" width="5.5703125" customWidth="1"/>
    <col min="11270" max="11271" width="14.28515625" customWidth="1"/>
    <col min="11273" max="11273" width="24.140625" customWidth="1"/>
    <col min="11280" max="11280" width="5.5703125" customWidth="1"/>
    <col min="11526" max="11527" width="14.28515625" customWidth="1"/>
    <col min="11529" max="11529" width="24.140625" customWidth="1"/>
    <col min="11536" max="11536" width="5.5703125" customWidth="1"/>
    <col min="11782" max="11783" width="14.28515625" customWidth="1"/>
    <col min="11785" max="11785" width="24.140625" customWidth="1"/>
    <col min="11792" max="11792" width="5.5703125" customWidth="1"/>
    <col min="12038" max="12039" width="14.28515625" customWidth="1"/>
    <col min="12041" max="12041" width="24.140625" customWidth="1"/>
    <col min="12048" max="12048" width="5.5703125" customWidth="1"/>
    <col min="12294" max="12295" width="14.28515625" customWidth="1"/>
    <col min="12297" max="12297" width="24.140625" customWidth="1"/>
    <col min="12304" max="12304" width="5.5703125" customWidth="1"/>
    <col min="12550" max="12551" width="14.28515625" customWidth="1"/>
    <col min="12553" max="12553" width="24.140625" customWidth="1"/>
    <col min="12560" max="12560" width="5.5703125" customWidth="1"/>
    <col min="12806" max="12807" width="14.28515625" customWidth="1"/>
    <col min="12809" max="12809" width="24.140625" customWidth="1"/>
    <col min="12816" max="12816" width="5.5703125" customWidth="1"/>
    <col min="13062" max="13063" width="14.28515625" customWidth="1"/>
    <col min="13065" max="13065" width="24.140625" customWidth="1"/>
    <col min="13072" max="13072" width="5.5703125" customWidth="1"/>
    <col min="13318" max="13319" width="14.28515625" customWidth="1"/>
    <col min="13321" max="13321" width="24.140625" customWidth="1"/>
    <col min="13328" max="13328" width="5.5703125" customWidth="1"/>
    <col min="13574" max="13575" width="14.28515625" customWidth="1"/>
    <col min="13577" max="13577" width="24.140625" customWidth="1"/>
    <col min="13584" max="13584" width="5.5703125" customWidth="1"/>
    <col min="13830" max="13831" width="14.28515625" customWidth="1"/>
    <col min="13833" max="13833" width="24.140625" customWidth="1"/>
    <col min="13840" max="13840" width="5.5703125" customWidth="1"/>
    <col min="14086" max="14087" width="14.28515625" customWidth="1"/>
    <col min="14089" max="14089" width="24.140625" customWidth="1"/>
    <col min="14096" max="14096" width="5.5703125" customWidth="1"/>
    <col min="14342" max="14343" width="14.28515625" customWidth="1"/>
    <col min="14345" max="14345" width="24.140625" customWidth="1"/>
    <col min="14352" max="14352" width="5.5703125" customWidth="1"/>
    <col min="14598" max="14599" width="14.28515625" customWidth="1"/>
    <col min="14601" max="14601" width="24.140625" customWidth="1"/>
    <col min="14608" max="14608" width="5.5703125" customWidth="1"/>
    <col min="14854" max="14855" width="14.28515625" customWidth="1"/>
    <col min="14857" max="14857" width="24.140625" customWidth="1"/>
    <col min="14864" max="14864" width="5.5703125" customWidth="1"/>
    <col min="15110" max="15111" width="14.28515625" customWidth="1"/>
    <col min="15113" max="15113" width="24.140625" customWidth="1"/>
    <col min="15120" max="15120" width="5.5703125" customWidth="1"/>
    <col min="15366" max="15367" width="14.28515625" customWidth="1"/>
    <col min="15369" max="15369" width="24.140625" customWidth="1"/>
    <col min="15376" max="15376" width="5.5703125" customWidth="1"/>
    <col min="15622" max="15623" width="14.28515625" customWidth="1"/>
    <col min="15625" max="15625" width="24.140625" customWidth="1"/>
    <col min="15632" max="15632" width="5.5703125" customWidth="1"/>
    <col min="15878" max="15879" width="14.28515625" customWidth="1"/>
    <col min="15881" max="15881" width="24.140625" customWidth="1"/>
    <col min="15888" max="15888" width="5.5703125" customWidth="1"/>
    <col min="16134" max="16135" width="14.28515625" customWidth="1"/>
    <col min="16137" max="16137" width="24.140625" customWidth="1"/>
    <col min="16144" max="16144" width="5.5703125" customWidth="1"/>
  </cols>
  <sheetData>
    <row r="2" spans="2:19" x14ac:dyDescent="0.25">
      <c r="B2" s="1998" t="s">
        <v>1150</v>
      </c>
      <c r="C2" s="1998"/>
      <c r="D2" s="1998"/>
      <c r="E2" s="1998"/>
      <c r="F2" s="1998"/>
      <c r="G2" s="1998"/>
      <c r="H2" s="1998"/>
    </row>
    <row r="3" spans="2:19" x14ac:dyDescent="0.25">
      <c r="B3" s="1999" t="s">
        <v>2953</v>
      </c>
      <c r="C3" s="1999"/>
      <c r="D3" s="2000" t="s">
        <v>2954</v>
      </c>
      <c r="E3" s="2001"/>
      <c r="F3" s="1999" t="s">
        <v>1168</v>
      </c>
      <c r="G3" s="1999"/>
      <c r="H3" s="577" t="s">
        <v>2955</v>
      </c>
    </row>
    <row r="4" spans="2:19" ht="19.5" customHeight="1" x14ac:dyDescent="0.25">
      <c r="B4" s="1899" t="s">
        <v>1204</v>
      </c>
      <c r="C4" s="1899"/>
      <c r="D4" s="2002" t="s">
        <v>2956</v>
      </c>
      <c r="E4" s="2003"/>
      <c r="F4" s="1899" t="s">
        <v>2957</v>
      </c>
      <c r="G4" s="1899"/>
      <c r="H4" s="553">
        <v>1</v>
      </c>
      <c r="P4" s="578"/>
    </row>
    <row r="5" spans="2:19" ht="19.5" customHeight="1" x14ac:dyDescent="0.25">
      <c r="B5" s="1899" t="s">
        <v>1208</v>
      </c>
      <c r="C5" s="1899"/>
      <c r="D5" s="2002" t="s">
        <v>2958</v>
      </c>
      <c r="E5" s="2003"/>
      <c r="F5" s="1899" t="s">
        <v>2959</v>
      </c>
      <c r="G5" s="1899"/>
      <c r="H5" s="553">
        <v>2</v>
      </c>
      <c r="P5" s="578"/>
      <c r="Q5" s="2004" t="s">
        <v>1153</v>
      </c>
      <c r="R5" s="2004"/>
      <c r="S5" s="2004"/>
    </row>
    <row r="6" spans="2:19" ht="19.5" customHeight="1" x14ac:dyDescent="0.25">
      <c r="B6" s="1899" t="s">
        <v>131</v>
      </c>
      <c r="C6" s="1899"/>
      <c r="D6" s="2002" t="s">
        <v>2960</v>
      </c>
      <c r="E6" s="2003"/>
      <c r="F6" s="1899" t="s">
        <v>2961</v>
      </c>
      <c r="G6" s="1899"/>
      <c r="H6" s="553">
        <v>3</v>
      </c>
      <c r="Q6" s="579" t="s">
        <v>1193</v>
      </c>
      <c r="R6" s="579" t="s">
        <v>1186</v>
      </c>
      <c r="S6" s="579" t="s">
        <v>1209</v>
      </c>
    </row>
    <row r="7" spans="2:19" ht="19.5" customHeight="1" x14ac:dyDescent="0.25">
      <c r="B7" s="1899" t="s">
        <v>1247</v>
      </c>
      <c r="C7" s="1899"/>
      <c r="D7" s="2002" t="s">
        <v>2962</v>
      </c>
      <c r="E7" s="2003"/>
      <c r="F7" s="1899" t="s">
        <v>2963</v>
      </c>
      <c r="G7" s="1899"/>
      <c r="H7" s="553">
        <v>4</v>
      </c>
      <c r="Q7" s="554">
        <v>5</v>
      </c>
      <c r="R7" s="554">
        <v>10</v>
      </c>
      <c r="S7" s="554">
        <v>20</v>
      </c>
    </row>
    <row r="8" spans="2:19" ht="28.5" customHeight="1" x14ac:dyDescent="0.25">
      <c r="B8" s="1899" t="s">
        <v>2964</v>
      </c>
      <c r="C8" s="1899"/>
      <c r="D8" s="2007" t="s">
        <v>2965</v>
      </c>
      <c r="E8" s="2008"/>
      <c r="F8" s="1899" t="s">
        <v>2966</v>
      </c>
      <c r="G8" s="1899"/>
      <c r="H8" s="553">
        <v>5</v>
      </c>
      <c r="N8" s="2009" t="s">
        <v>1150</v>
      </c>
      <c r="O8" s="579" t="s">
        <v>84</v>
      </c>
      <c r="P8" s="554">
        <v>5</v>
      </c>
      <c r="Q8" s="580" t="s">
        <v>2967</v>
      </c>
      <c r="R8" s="581" t="s">
        <v>2968</v>
      </c>
      <c r="S8" s="582" t="s">
        <v>2969</v>
      </c>
    </row>
    <row r="9" spans="2:19" ht="22.5" x14ac:dyDescent="0.25">
      <c r="N9" s="2009"/>
      <c r="O9" s="579" t="s">
        <v>1247</v>
      </c>
      <c r="P9" s="554">
        <v>4</v>
      </c>
      <c r="Q9" s="580" t="s">
        <v>2889</v>
      </c>
      <c r="R9" s="581" t="s">
        <v>2894</v>
      </c>
      <c r="S9" s="582" t="s">
        <v>2970</v>
      </c>
    </row>
    <row r="10" spans="2:19" ht="22.5" x14ac:dyDescent="0.25">
      <c r="N10" s="2009"/>
      <c r="O10" s="579" t="s">
        <v>131</v>
      </c>
      <c r="P10" s="554">
        <v>3</v>
      </c>
      <c r="Q10" s="580" t="s">
        <v>2971</v>
      </c>
      <c r="R10" s="581" t="s">
        <v>2972</v>
      </c>
      <c r="S10" s="582" t="s">
        <v>2973</v>
      </c>
    </row>
    <row r="11" spans="2:19" ht="22.5" x14ac:dyDescent="0.25">
      <c r="B11" s="2010" t="s">
        <v>1153</v>
      </c>
      <c r="C11" s="2010"/>
      <c r="D11" s="2010"/>
      <c r="E11" s="2010"/>
      <c r="F11" s="2010"/>
      <c r="G11" s="2010"/>
      <c r="N11" s="2009"/>
      <c r="O11" s="579" t="s">
        <v>1208</v>
      </c>
      <c r="P11" s="554">
        <v>2</v>
      </c>
      <c r="Q11" s="583" t="s">
        <v>1487</v>
      </c>
      <c r="R11" s="580" t="s">
        <v>2889</v>
      </c>
      <c r="S11" s="581" t="s">
        <v>2894</v>
      </c>
    </row>
    <row r="12" spans="2:19" ht="22.5" x14ac:dyDescent="0.25">
      <c r="B12" s="2010" t="s">
        <v>2974</v>
      </c>
      <c r="C12" s="2010"/>
      <c r="D12" s="2010" t="s">
        <v>2954</v>
      </c>
      <c r="E12" s="2010"/>
      <c r="F12" s="2010" t="s">
        <v>2955</v>
      </c>
      <c r="G12" s="2010"/>
      <c r="N12" s="2009"/>
      <c r="O12" s="579" t="s">
        <v>1204</v>
      </c>
      <c r="P12" s="554">
        <v>1</v>
      </c>
      <c r="Q12" s="583" t="s">
        <v>1491</v>
      </c>
      <c r="R12" s="583" t="s">
        <v>1487</v>
      </c>
      <c r="S12" s="580" t="s">
        <v>2889</v>
      </c>
    </row>
    <row r="13" spans="2:19" x14ac:dyDescent="0.25">
      <c r="B13" s="2005" t="s">
        <v>2975</v>
      </c>
      <c r="C13" s="2005"/>
      <c r="D13" s="2006" t="s">
        <v>1193</v>
      </c>
      <c r="E13" s="2006"/>
      <c r="F13" s="2006">
        <v>5</v>
      </c>
      <c r="G13" s="2006"/>
    </row>
    <row r="14" spans="2:19" x14ac:dyDescent="0.25">
      <c r="B14" s="2005" t="s">
        <v>2976</v>
      </c>
      <c r="C14" s="2005"/>
      <c r="D14" s="2006" t="s">
        <v>1186</v>
      </c>
      <c r="E14" s="2006"/>
      <c r="F14" s="2006">
        <v>10</v>
      </c>
      <c r="G14" s="2006"/>
    </row>
    <row r="15" spans="2:19" x14ac:dyDescent="0.25">
      <c r="B15" s="2005" t="s">
        <v>2977</v>
      </c>
      <c r="C15" s="2005"/>
      <c r="D15" s="2006" t="s">
        <v>1209</v>
      </c>
      <c r="E15" s="2006"/>
      <c r="F15" s="2006">
        <v>20</v>
      </c>
      <c r="G15" s="2006"/>
    </row>
    <row r="18" spans="2:10" ht="15" customHeight="1" x14ac:dyDescent="0.25">
      <c r="B18" s="1999" t="s">
        <v>2978</v>
      </c>
      <c r="C18" s="1999"/>
      <c r="D18" s="1999"/>
      <c r="E18" s="1999"/>
      <c r="F18" s="1999"/>
      <c r="G18" s="1999"/>
      <c r="H18" s="1999"/>
      <c r="I18" s="1999"/>
      <c r="J18" s="1999"/>
    </row>
    <row r="19" spans="2:10" ht="15" customHeight="1" x14ac:dyDescent="0.25">
      <c r="B19" s="1999" t="s">
        <v>499</v>
      </c>
      <c r="C19" s="1999"/>
      <c r="D19" s="1999" t="s">
        <v>2979</v>
      </c>
      <c r="E19" s="1999"/>
      <c r="F19" s="1999" t="s">
        <v>2980</v>
      </c>
      <c r="G19" s="1999"/>
      <c r="H19" s="1999"/>
      <c r="I19" s="1999"/>
      <c r="J19" s="584" t="s">
        <v>2981</v>
      </c>
    </row>
    <row r="20" spans="2:10" x14ac:dyDescent="0.25">
      <c r="B20" s="2011">
        <v>1</v>
      </c>
      <c r="C20" s="2011"/>
      <c r="D20" s="2004" t="s">
        <v>494</v>
      </c>
      <c r="E20" s="2004"/>
      <c r="F20" s="2012" t="s">
        <v>2982</v>
      </c>
      <c r="G20" s="2012"/>
      <c r="H20" s="2012"/>
      <c r="I20" s="2012"/>
      <c r="J20" s="585">
        <v>15</v>
      </c>
    </row>
    <row r="21" spans="2:10" x14ac:dyDescent="0.25">
      <c r="B21" s="2011">
        <v>2</v>
      </c>
      <c r="C21" s="2011"/>
      <c r="D21" s="2004" t="s">
        <v>1162</v>
      </c>
      <c r="E21" s="2004"/>
      <c r="F21" s="2012" t="s">
        <v>2983</v>
      </c>
      <c r="G21" s="2012"/>
      <c r="H21" s="2012"/>
      <c r="I21" s="2012"/>
      <c r="J21" s="585">
        <v>5</v>
      </c>
    </row>
    <row r="22" spans="2:10" x14ac:dyDescent="0.25">
      <c r="B22" s="2011">
        <v>3</v>
      </c>
      <c r="C22" s="2011"/>
      <c r="D22" s="2004" t="s">
        <v>1164</v>
      </c>
      <c r="E22" s="2004"/>
      <c r="F22" s="2012" t="s">
        <v>2984</v>
      </c>
      <c r="G22" s="2012"/>
      <c r="H22" s="2012"/>
      <c r="I22" s="2012"/>
      <c r="J22" s="585">
        <v>15</v>
      </c>
    </row>
    <row r="23" spans="2:10" x14ac:dyDescent="0.25">
      <c r="B23" s="2011">
        <v>4</v>
      </c>
      <c r="C23" s="2011"/>
      <c r="D23" s="2004" t="s">
        <v>1166</v>
      </c>
      <c r="E23" s="2004"/>
      <c r="F23" s="2012" t="s">
        <v>2985</v>
      </c>
      <c r="G23" s="2012"/>
      <c r="H23" s="2012"/>
      <c r="I23" s="2012"/>
      <c r="J23" s="585">
        <v>10</v>
      </c>
    </row>
    <row r="24" spans="2:10" x14ac:dyDescent="0.25">
      <c r="B24" s="2011">
        <v>5</v>
      </c>
      <c r="C24" s="2011"/>
      <c r="D24" s="2004" t="s">
        <v>1168</v>
      </c>
      <c r="E24" s="2004"/>
      <c r="F24" s="2013" t="s">
        <v>2986</v>
      </c>
      <c r="G24" s="2012"/>
      <c r="H24" s="2012"/>
      <c r="I24" s="2012"/>
      <c r="J24" s="585">
        <v>15</v>
      </c>
    </row>
    <row r="25" spans="2:10" x14ac:dyDescent="0.25">
      <c r="B25" s="2011">
        <v>6</v>
      </c>
      <c r="C25" s="2011"/>
      <c r="D25" s="2004" t="s">
        <v>2987</v>
      </c>
      <c r="E25" s="2004"/>
      <c r="F25" s="2012" t="s">
        <v>2988</v>
      </c>
      <c r="G25" s="2012"/>
      <c r="H25" s="2012"/>
      <c r="I25" s="2012"/>
      <c r="J25" s="585">
        <v>10</v>
      </c>
    </row>
    <row r="26" spans="2:10" x14ac:dyDescent="0.25">
      <c r="B26" s="2011">
        <v>7</v>
      </c>
      <c r="C26" s="2011"/>
      <c r="D26" s="2004" t="s">
        <v>129</v>
      </c>
      <c r="E26" s="2004"/>
      <c r="F26" s="2012" t="s">
        <v>2989</v>
      </c>
      <c r="G26" s="2012"/>
      <c r="H26" s="2012"/>
      <c r="I26" s="2012"/>
      <c r="J26" s="585">
        <v>30</v>
      </c>
    </row>
    <row r="27" spans="2:10" x14ac:dyDescent="0.25">
      <c r="J27" s="586"/>
    </row>
    <row r="29" spans="2:10" x14ac:dyDescent="0.25">
      <c r="B29" s="2015" t="s">
        <v>2990</v>
      </c>
      <c r="C29" s="2015"/>
      <c r="D29" s="2015"/>
      <c r="E29" s="2015" t="s">
        <v>2991</v>
      </c>
      <c r="F29" s="2015"/>
    </row>
    <row r="30" spans="2:10" x14ac:dyDescent="0.25">
      <c r="B30" s="2006" t="s">
        <v>2992</v>
      </c>
      <c r="C30" s="2006"/>
      <c r="D30" s="2006"/>
      <c r="E30" s="2014">
        <v>0</v>
      </c>
      <c r="F30" s="2014"/>
    </row>
    <row r="31" spans="2:10" x14ac:dyDescent="0.25">
      <c r="B31" s="2006" t="s">
        <v>2993</v>
      </c>
      <c r="C31" s="2006"/>
      <c r="D31" s="2006"/>
      <c r="E31" s="2014">
        <v>1</v>
      </c>
      <c r="F31" s="2014"/>
    </row>
    <row r="32" spans="2:10" x14ac:dyDescent="0.25">
      <c r="B32" s="2006" t="s">
        <v>2994</v>
      </c>
      <c r="C32" s="2006"/>
      <c r="D32" s="2006"/>
      <c r="E32" s="2014">
        <v>2</v>
      </c>
      <c r="F32" s="2014"/>
    </row>
  </sheetData>
  <mergeCells count="67">
    <mergeCell ref="B32:D32"/>
    <mergeCell ref="E32:F32"/>
    <mergeCell ref="B29:D29"/>
    <mergeCell ref="E29:F29"/>
    <mergeCell ref="B30:D30"/>
    <mergeCell ref="E30:F30"/>
    <mergeCell ref="B31:D31"/>
    <mergeCell ref="E31:F31"/>
    <mergeCell ref="B25:C25"/>
    <mergeCell ref="D25:E25"/>
    <mergeCell ref="F25:I25"/>
    <mergeCell ref="B26:C26"/>
    <mergeCell ref="D26:E26"/>
    <mergeCell ref="F26:I26"/>
    <mergeCell ref="B23:C23"/>
    <mergeCell ref="D23:E23"/>
    <mergeCell ref="F23:I23"/>
    <mergeCell ref="B24:C24"/>
    <mergeCell ref="D24:E24"/>
    <mergeCell ref="F24:I24"/>
    <mergeCell ref="B21:C21"/>
    <mergeCell ref="D21:E21"/>
    <mergeCell ref="F21:I21"/>
    <mergeCell ref="B22:C22"/>
    <mergeCell ref="D22:E22"/>
    <mergeCell ref="F22:I22"/>
    <mergeCell ref="B18:J18"/>
    <mergeCell ref="B19:C19"/>
    <mergeCell ref="D19:E19"/>
    <mergeCell ref="F19:I19"/>
    <mergeCell ref="B20:C20"/>
    <mergeCell ref="D20:E20"/>
    <mergeCell ref="F20:I20"/>
    <mergeCell ref="B14:C14"/>
    <mergeCell ref="D14:E14"/>
    <mergeCell ref="F14:G14"/>
    <mergeCell ref="B15:C15"/>
    <mergeCell ref="D15:E15"/>
    <mergeCell ref="F15:G15"/>
    <mergeCell ref="N8:N12"/>
    <mergeCell ref="B11:G11"/>
    <mergeCell ref="B12:C12"/>
    <mergeCell ref="D12:E12"/>
    <mergeCell ref="F12:G12"/>
    <mergeCell ref="B13:C13"/>
    <mergeCell ref="D13:E13"/>
    <mergeCell ref="F13:G13"/>
    <mergeCell ref="B7:C7"/>
    <mergeCell ref="D7:E7"/>
    <mergeCell ref="F7:G7"/>
    <mergeCell ref="B8:C8"/>
    <mergeCell ref="D8:E8"/>
    <mergeCell ref="F8:G8"/>
    <mergeCell ref="B5:C5"/>
    <mergeCell ref="D5:E5"/>
    <mergeCell ref="F5:G5"/>
    <mergeCell ref="Q5:S5"/>
    <mergeCell ref="B6:C6"/>
    <mergeCell ref="D6:E6"/>
    <mergeCell ref="F6:G6"/>
    <mergeCell ref="B2:H2"/>
    <mergeCell ref="B3:C3"/>
    <mergeCell ref="D3:E3"/>
    <mergeCell ref="F3:G3"/>
    <mergeCell ref="B4:C4"/>
    <mergeCell ref="D4:E4"/>
    <mergeCell ref="F4:G4"/>
  </mergeCell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8"/>
  <dimension ref="A1:WVI50"/>
  <sheetViews>
    <sheetView showGridLines="0" view="pageBreakPreview" zoomScaleNormal="100" zoomScaleSheetLayoutView="100" workbookViewId="0">
      <selection activeCell="J19" sqref="J19"/>
    </sheetView>
  </sheetViews>
  <sheetFormatPr baseColWidth="10" defaultColWidth="0" defaultRowHeight="11.25" zeroHeight="1" x14ac:dyDescent="0.2"/>
  <cols>
    <col min="1" max="1" width="8.85546875" style="21" customWidth="1"/>
    <col min="2" max="10" width="8" style="21" customWidth="1"/>
    <col min="11" max="11" width="10.28515625" style="21" customWidth="1"/>
    <col min="12" max="13" width="0" style="21" hidden="1" customWidth="1"/>
    <col min="14" max="16384" width="11.42578125" style="21" hidden="1"/>
  </cols>
  <sheetData>
    <row r="1" spans="1:11" ht="11.25" customHeight="1" x14ac:dyDescent="0.2">
      <c r="A1" s="2016" t="s">
        <v>447</v>
      </c>
      <c r="B1" s="2017"/>
      <c r="C1" s="2017"/>
      <c r="D1" s="2017"/>
      <c r="E1" s="2017"/>
      <c r="F1" s="2017"/>
      <c r="G1" s="2017"/>
      <c r="H1" s="2017"/>
      <c r="I1" s="2018"/>
      <c r="J1" s="2019"/>
      <c r="K1" s="2020"/>
    </row>
    <row r="2" spans="1:11" ht="14.25" customHeight="1" x14ac:dyDescent="0.2">
      <c r="A2" s="2025" t="s">
        <v>1080</v>
      </c>
      <c r="B2" s="2026"/>
      <c r="C2" s="2026"/>
      <c r="D2" s="2026"/>
      <c r="E2" s="2026"/>
      <c r="F2" s="2026"/>
      <c r="G2" s="2026"/>
      <c r="H2" s="2026"/>
      <c r="I2" s="2027"/>
      <c r="J2" s="2021"/>
      <c r="K2" s="2022"/>
    </row>
    <row r="3" spans="1:11" ht="11.25" customHeight="1" x14ac:dyDescent="0.2">
      <c r="A3" s="2016" t="s">
        <v>451</v>
      </c>
      <c r="B3" s="2018"/>
      <c r="C3" s="2017" t="s">
        <v>452</v>
      </c>
      <c r="D3" s="2017"/>
      <c r="E3" s="2017"/>
      <c r="F3" s="2017"/>
      <c r="G3" s="2017"/>
      <c r="H3" s="2016" t="s">
        <v>453</v>
      </c>
      <c r="I3" s="2018"/>
      <c r="J3" s="2021"/>
      <c r="K3" s="2022"/>
    </row>
    <row r="4" spans="1:11" ht="14.25" customHeight="1" x14ac:dyDescent="0.2">
      <c r="A4" s="2025" t="s">
        <v>1070</v>
      </c>
      <c r="B4" s="2027"/>
      <c r="C4" s="2026" t="s">
        <v>137</v>
      </c>
      <c r="D4" s="2026"/>
      <c r="E4" s="2026"/>
      <c r="F4" s="2026"/>
      <c r="G4" s="2026"/>
      <c r="H4" s="2025">
        <v>1</v>
      </c>
      <c r="I4" s="2027"/>
      <c r="J4" s="2023"/>
      <c r="K4" s="2024"/>
    </row>
    <row r="5" spans="1:11" ht="6" customHeight="1" x14ac:dyDescent="0.2"/>
    <row r="6" spans="1:11" ht="15.75" x14ac:dyDescent="0.25">
      <c r="A6" s="2028" t="s">
        <v>1071</v>
      </c>
      <c r="B6" s="2028"/>
      <c r="C6" s="2028"/>
      <c r="D6" s="2028"/>
      <c r="E6" s="2028"/>
      <c r="F6" s="2028"/>
      <c r="G6" s="2028"/>
      <c r="H6" s="2028"/>
      <c r="I6" s="2028"/>
      <c r="J6" s="2028"/>
      <c r="K6" s="2028"/>
    </row>
    <row r="7" spans="1:11" x14ac:dyDescent="0.2"/>
    <row r="8" spans="1:11" x14ac:dyDescent="0.2"/>
    <row r="9" spans="1:11" x14ac:dyDescent="0.2"/>
    <row r="10" spans="1:11" x14ac:dyDescent="0.2"/>
    <row r="11" spans="1:11" x14ac:dyDescent="0.2"/>
    <row r="12" spans="1:11" x14ac:dyDescent="0.2"/>
    <row r="13" spans="1:11" ht="12.75" customHeight="1" x14ac:dyDescent="0.2">
      <c r="A13" s="2029" t="s">
        <v>1072</v>
      </c>
      <c r="B13" s="2029"/>
      <c r="C13" s="2029"/>
      <c r="D13" s="2029"/>
      <c r="E13" s="2029"/>
      <c r="F13" s="2029"/>
      <c r="G13" s="2029"/>
      <c r="H13" s="2029"/>
      <c r="I13" s="2029"/>
      <c r="J13" s="2029"/>
      <c r="K13" s="2029"/>
    </row>
    <row r="14" spans="1:11" ht="12.75" customHeight="1" x14ac:dyDescent="0.2">
      <c r="A14" s="2029" t="s">
        <v>1081</v>
      </c>
      <c r="B14" s="2029"/>
      <c r="C14" s="2029"/>
      <c r="D14" s="2029"/>
      <c r="E14" s="2029"/>
      <c r="F14" s="2029"/>
      <c r="G14" s="2029"/>
      <c r="H14" s="2029"/>
      <c r="I14" s="2029"/>
      <c r="J14" s="2029"/>
      <c r="K14" s="2029"/>
    </row>
    <row r="15" spans="1:11" ht="12.75" customHeight="1" x14ac:dyDescent="0.2">
      <c r="A15" s="2029" t="s">
        <v>1082</v>
      </c>
      <c r="B15" s="2029"/>
      <c r="C15" s="2029"/>
      <c r="D15" s="2029"/>
      <c r="E15" s="2029"/>
      <c r="F15" s="2029"/>
      <c r="G15" s="2029"/>
      <c r="H15" s="2029"/>
      <c r="I15" s="2029"/>
      <c r="J15" s="2029"/>
      <c r="K15" s="2029"/>
    </row>
    <row r="16" spans="1:11" ht="12.75" customHeight="1" x14ac:dyDescent="0.2">
      <c r="A16" s="2029"/>
      <c r="B16" s="2029"/>
      <c r="C16" s="2029"/>
      <c r="D16" s="2029"/>
      <c r="E16" s="2029"/>
      <c r="F16" s="2029"/>
      <c r="G16" s="2029"/>
      <c r="H16" s="2029"/>
      <c r="I16" s="2029"/>
      <c r="J16" s="2029"/>
      <c r="K16" s="2029"/>
    </row>
    <row r="17" spans="1:11" ht="12.75" customHeight="1" x14ac:dyDescent="0.2">
      <c r="A17" s="2029" t="s">
        <v>1073</v>
      </c>
      <c r="B17" s="2029"/>
      <c r="C17" s="2029"/>
      <c r="D17" s="2029"/>
      <c r="E17" s="2029"/>
      <c r="F17" s="2029"/>
      <c r="G17" s="2029"/>
      <c r="H17" s="2029"/>
      <c r="I17" s="2029"/>
      <c r="J17" s="2029"/>
      <c r="K17" s="2029"/>
    </row>
    <row r="18" spans="1:11" ht="12" x14ac:dyDescent="0.2">
      <c r="A18" s="2029" t="s">
        <v>1074</v>
      </c>
      <c r="B18" s="2029"/>
      <c r="C18" s="2029"/>
      <c r="D18" s="2029"/>
      <c r="E18" s="2029"/>
      <c r="F18" s="2029"/>
      <c r="G18" s="2029"/>
      <c r="H18" s="2029"/>
      <c r="I18" s="2029"/>
      <c r="J18" s="2029"/>
      <c r="K18" s="2029"/>
    </row>
    <row r="19" spans="1:11" ht="12" x14ac:dyDescent="0.2">
      <c r="A19" s="38"/>
      <c r="B19" s="38"/>
      <c r="C19" s="38"/>
      <c r="D19" s="38"/>
      <c r="E19" s="38"/>
      <c r="F19" s="38"/>
      <c r="G19" s="38"/>
      <c r="H19" s="38"/>
      <c r="I19" s="38"/>
      <c r="J19" s="38"/>
      <c r="K19" s="38"/>
    </row>
    <row r="20" spans="1:11" ht="12" x14ac:dyDescent="0.2">
      <c r="A20" s="38"/>
      <c r="B20" s="38"/>
      <c r="C20" s="38"/>
      <c r="D20" s="38"/>
      <c r="E20" s="38"/>
      <c r="F20" s="38"/>
      <c r="G20" s="38"/>
      <c r="H20" s="38"/>
      <c r="I20" s="38"/>
      <c r="J20" s="38"/>
      <c r="K20" s="38"/>
    </row>
    <row r="21" spans="1:11" ht="14.25" customHeight="1" x14ac:dyDescent="0.25">
      <c r="A21" s="2037" t="s">
        <v>1075</v>
      </c>
      <c r="B21" s="2037"/>
      <c r="C21" s="2037"/>
      <c r="D21" s="2037"/>
      <c r="E21" s="2037"/>
      <c r="F21" s="2037"/>
      <c r="G21" s="2037"/>
      <c r="H21" s="2037"/>
      <c r="I21" s="2037"/>
      <c r="J21" s="2037"/>
      <c r="K21" s="2037"/>
    </row>
    <row r="22" spans="1:11" ht="14.25" customHeight="1" x14ac:dyDescent="0.2">
      <c r="A22" s="39" t="s">
        <v>1076</v>
      </c>
      <c r="B22" s="2038" t="s">
        <v>1077</v>
      </c>
      <c r="C22" s="2038"/>
      <c r="D22" s="2038" t="s">
        <v>1078</v>
      </c>
      <c r="E22" s="2038"/>
      <c r="F22" s="2038"/>
      <c r="G22" s="2038"/>
      <c r="H22" s="2038"/>
      <c r="I22" s="2038"/>
      <c r="J22" s="2038"/>
      <c r="K22" s="39" t="s">
        <v>1079</v>
      </c>
    </row>
    <row r="23" spans="1:11" ht="30.75" customHeight="1" x14ac:dyDescent="0.2">
      <c r="A23" s="36">
        <v>1</v>
      </c>
      <c r="B23" s="2034">
        <v>42124</v>
      </c>
      <c r="C23" s="2035"/>
      <c r="D23" s="2031" t="s">
        <v>1083</v>
      </c>
      <c r="E23" s="2032"/>
      <c r="F23" s="2032"/>
      <c r="G23" s="2032"/>
      <c r="H23" s="2032"/>
      <c r="I23" s="2032"/>
      <c r="J23" s="2033"/>
      <c r="K23" s="36" t="s">
        <v>2816</v>
      </c>
    </row>
    <row r="24" spans="1:11" ht="27.75" customHeight="1" x14ac:dyDescent="0.2">
      <c r="A24" s="36">
        <v>2</v>
      </c>
      <c r="B24" s="2034">
        <v>42246</v>
      </c>
      <c r="C24" s="2035"/>
      <c r="D24" s="2031" t="s">
        <v>1084</v>
      </c>
      <c r="E24" s="2032"/>
      <c r="F24" s="2032"/>
      <c r="G24" s="2032"/>
      <c r="H24" s="2032"/>
      <c r="I24" s="2032"/>
      <c r="J24" s="2033"/>
      <c r="K24" s="113" t="s">
        <v>2816</v>
      </c>
    </row>
    <row r="25" spans="1:11" ht="19.5" customHeight="1" x14ac:dyDescent="0.2">
      <c r="A25" s="36">
        <v>3</v>
      </c>
      <c r="B25" s="2034">
        <v>42263</v>
      </c>
      <c r="C25" s="2035"/>
      <c r="D25" s="2031" t="s">
        <v>1085</v>
      </c>
      <c r="E25" s="2032"/>
      <c r="F25" s="2032"/>
      <c r="G25" s="2032"/>
      <c r="H25" s="2032"/>
      <c r="I25" s="2032"/>
      <c r="J25" s="2033"/>
      <c r="K25" s="113" t="s">
        <v>2816</v>
      </c>
    </row>
    <row r="26" spans="1:11" ht="35.25" customHeight="1" x14ac:dyDescent="0.2">
      <c r="A26" s="37">
        <v>4</v>
      </c>
      <c r="B26" s="2034">
        <v>42352</v>
      </c>
      <c r="C26" s="2035"/>
      <c r="D26" s="2031" t="s">
        <v>1140</v>
      </c>
      <c r="E26" s="2032"/>
      <c r="F26" s="2032"/>
      <c r="G26" s="2032"/>
      <c r="H26" s="2032"/>
      <c r="I26" s="2032"/>
      <c r="J26" s="2033"/>
      <c r="K26" s="113" t="s">
        <v>2816</v>
      </c>
    </row>
    <row r="27" spans="1:11" ht="34.5" customHeight="1" x14ac:dyDescent="0.2">
      <c r="A27" s="84">
        <v>5</v>
      </c>
      <c r="B27" s="2034">
        <v>42362</v>
      </c>
      <c r="C27" s="2035"/>
      <c r="D27" s="2031" t="s">
        <v>1145</v>
      </c>
      <c r="E27" s="2032"/>
      <c r="F27" s="2032"/>
      <c r="G27" s="2032"/>
      <c r="H27" s="2032"/>
      <c r="I27" s="2032"/>
      <c r="J27" s="2033"/>
      <c r="K27" s="113" t="s">
        <v>2816</v>
      </c>
    </row>
    <row r="28" spans="1:11" ht="96" customHeight="1" x14ac:dyDescent="0.2">
      <c r="A28" s="113">
        <v>6</v>
      </c>
      <c r="B28" s="2034">
        <v>42401</v>
      </c>
      <c r="C28" s="2035"/>
      <c r="D28" s="2031" t="s">
        <v>1401</v>
      </c>
      <c r="E28" s="2032"/>
      <c r="F28" s="2032"/>
      <c r="G28" s="2032"/>
      <c r="H28" s="2032"/>
      <c r="I28" s="2032"/>
      <c r="J28" s="2033"/>
      <c r="K28" s="113" t="s">
        <v>2816</v>
      </c>
    </row>
    <row r="29" spans="1:11" ht="62.25" customHeight="1" x14ac:dyDescent="0.2">
      <c r="A29" s="113">
        <v>7</v>
      </c>
      <c r="B29" s="2034">
        <v>42566</v>
      </c>
      <c r="C29" s="2035"/>
      <c r="D29" s="2031" t="s">
        <v>2813</v>
      </c>
      <c r="E29" s="2032"/>
      <c r="F29" s="2032"/>
      <c r="G29" s="2032"/>
      <c r="H29" s="2032"/>
      <c r="I29" s="2032"/>
      <c r="J29" s="2033"/>
      <c r="K29" s="113" t="s">
        <v>2816</v>
      </c>
    </row>
    <row r="30" spans="1:11" ht="104.25" customHeight="1" x14ac:dyDescent="0.2">
      <c r="A30" s="113">
        <v>8</v>
      </c>
      <c r="B30" s="2034">
        <v>42583</v>
      </c>
      <c r="C30" s="2035"/>
      <c r="D30" s="2031" t="s">
        <v>2815</v>
      </c>
      <c r="E30" s="2032"/>
      <c r="F30" s="2032"/>
      <c r="G30" s="2032"/>
      <c r="H30" s="2032"/>
      <c r="I30" s="2032"/>
      <c r="J30" s="2033"/>
      <c r="K30" s="113" t="s">
        <v>2816</v>
      </c>
    </row>
    <row r="31" spans="1:11" x14ac:dyDescent="0.2"/>
    <row r="32" spans="1:11" x14ac:dyDescent="0.2">
      <c r="A32" s="2030" t="s">
        <v>1086</v>
      </c>
      <c r="B32" s="2030"/>
      <c r="C32" s="2030"/>
      <c r="D32" s="2030"/>
      <c r="E32" s="2030"/>
      <c r="F32" s="2030"/>
      <c r="G32" s="2030"/>
      <c r="H32" s="2030"/>
      <c r="I32" s="2030"/>
      <c r="J32" s="2030"/>
      <c r="K32" s="2030"/>
    </row>
    <row r="33" spans="1:11 16129:16129" x14ac:dyDescent="0.2">
      <c r="A33" s="2030"/>
      <c r="B33" s="2030"/>
      <c r="C33" s="2030"/>
      <c r="D33" s="2030"/>
      <c r="E33" s="2030"/>
      <c r="F33" s="2030"/>
      <c r="G33" s="2030"/>
      <c r="H33" s="2030"/>
      <c r="I33" s="2030"/>
      <c r="J33" s="2030"/>
      <c r="K33" s="2030"/>
    </row>
    <row r="34" spans="1:11 16129:16129" x14ac:dyDescent="0.2">
      <c r="A34" s="2030"/>
      <c r="B34" s="2030"/>
      <c r="C34" s="2030"/>
      <c r="D34" s="2030"/>
      <c r="E34" s="2030"/>
      <c r="F34" s="2030"/>
      <c r="G34" s="2030"/>
      <c r="H34" s="2030"/>
      <c r="I34" s="2030"/>
      <c r="J34" s="2030"/>
      <c r="K34" s="2030"/>
    </row>
    <row r="35" spans="1:11 16129:16129" x14ac:dyDescent="0.2">
      <c r="A35" s="2030"/>
      <c r="B35" s="2030"/>
      <c r="C35" s="2030"/>
      <c r="D35" s="2030"/>
      <c r="E35" s="2030"/>
      <c r="F35" s="2030"/>
      <c r="G35" s="2030"/>
      <c r="H35" s="2030"/>
      <c r="I35" s="2030"/>
      <c r="J35" s="2030"/>
      <c r="K35" s="2030"/>
    </row>
    <row r="36" spans="1:11 16129:16129" x14ac:dyDescent="0.2">
      <c r="A36" s="2030" t="s">
        <v>518</v>
      </c>
      <c r="B36" s="2030"/>
      <c r="C36" s="2030"/>
      <c r="D36" s="2030"/>
      <c r="E36" s="2030"/>
      <c r="F36" s="2030"/>
      <c r="G36" s="2030"/>
      <c r="H36" s="2030"/>
      <c r="I36" s="2030"/>
      <c r="J36" s="2030"/>
      <c r="K36" s="2030"/>
    </row>
    <row r="37" spans="1:11 16129:16129" x14ac:dyDescent="0.2">
      <c r="A37" s="2036" t="s">
        <v>911</v>
      </c>
      <c r="B37" s="2036"/>
      <c r="C37" s="2036"/>
      <c r="D37" s="2036"/>
      <c r="E37" s="2036"/>
      <c r="F37" s="2036"/>
      <c r="G37" s="2036"/>
      <c r="H37" s="2036"/>
      <c r="I37" s="2036"/>
      <c r="J37" s="2036"/>
      <c r="K37" s="2036"/>
    </row>
    <row r="38" spans="1:11 16129:16129" x14ac:dyDescent="0.2">
      <c r="A38" s="41"/>
      <c r="B38" s="41"/>
      <c r="C38" s="41"/>
      <c r="D38" s="41"/>
      <c r="E38" s="41"/>
      <c r="F38" s="40"/>
      <c r="G38" s="42"/>
      <c r="H38" s="42"/>
      <c r="I38" s="42"/>
      <c r="J38" s="42"/>
      <c r="K38" s="42"/>
    </row>
    <row r="39" spans="1:11 16129:16129" x14ac:dyDescent="0.2">
      <c r="F39" s="40"/>
      <c r="G39" s="43"/>
      <c r="H39" s="43"/>
      <c r="I39" s="43"/>
      <c r="J39" s="43"/>
      <c r="K39" s="43"/>
      <c r="WVI39" s="83"/>
    </row>
    <row r="40" spans="1:11 16129:16129" x14ac:dyDescent="0.2"/>
    <row r="41" spans="1:11 16129:16129" x14ac:dyDescent="0.2"/>
    <row r="42" spans="1:11 16129:16129" x14ac:dyDescent="0.2"/>
    <row r="43" spans="1:11 16129:16129" x14ac:dyDescent="0.2"/>
    <row r="44" spans="1:11 16129:16129" x14ac:dyDescent="0.2"/>
    <row r="45" spans="1:11 16129:16129" x14ac:dyDescent="0.2"/>
    <row r="46" spans="1:11 16129:16129" x14ac:dyDescent="0.2"/>
    <row r="47" spans="1:11 16129:16129" x14ac:dyDescent="0.2"/>
    <row r="48" spans="1:11 16129:16129" x14ac:dyDescent="0.2"/>
    <row r="49" x14ac:dyDescent="0.2"/>
    <row r="50" x14ac:dyDescent="0.2"/>
  </sheetData>
  <mergeCells count="39">
    <mergeCell ref="A33:K35"/>
    <mergeCell ref="A37:K37"/>
    <mergeCell ref="A36:K36"/>
    <mergeCell ref="A18:K18"/>
    <mergeCell ref="A21:K21"/>
    <mergeCell ref="B22:C22"/>
    <mergeCell ref="D22:J22"/>
    <mergeCell ref="B23:C23"/>
    <mergeCell ref="D23:J23"/>
    <mergeCell ref="B26:C26"/>
    <mergeCell ref="D26:J26"/>
    <mergeCell ref="B24:C24"/>
    <mergeCell ref="D24:J24"/>
    <mergeCell ref="B25:C25"/>
    <mergeCell ref="B28:C28"/>
    <mergeCell ref="D28:J28"/>
    <mergeCell ref="A6:K6"/>
    <mergeCell ref="A13:K13"/>
    <mergeCell ref="A14:K14"/>
    <mergeCell ref="A32:K32"/>
    <mergeCell ref="A16:K16"/>
    <mergeCell ref="A15:K15"/>
    <mergeCell ref="D25:J25"/>
    <mergeCell ref="B27:C27"/>
    <mergeCell ref="D27:J27"/>
    <mergeCell ref="A17:K17"/>
    <mergeCell ref="B29:C29"/>
    <mergeCell ref="D29:J29"/>
    <mergeCell ref="B30:C30"/>
    <mergeCell ref="D30:J30"/>
    <mergeCell ref="A1:I1"/>
    <mergeCell ref="J1:K4"/>
    <mergeCell ref="A2:I2"/>
    <mergeCell ref="A3:B3"/>
    <mergeCell ref="C3:G3"/>
    <mergeCell ref="H3:I3"/>
    <mergeCell ref="A4:B4"/>
    <mergeCell ref="C4:G4"/>
    <mergeCell ref="H4:I4"/>
  </mergeCells>
  <printOptions horizontalCentered="1" verticalCentered="1"/>
  <pageMargins left="0.78740157480314965" right="0.78740157480314965" top="0.59055118110236227" bottom="0.59055118110236227" header="0" footer="0.27559055118110237"/>
  <pageSetup scale="91" orientation="portrait" r:id="rId1"/>
  <headerFooter alignWithMargins="0">
    <oddFooter>&amp;L&amp;9Formato: FO-AC-07 Versión: 2&amp;C&amp;9Página &amp;P&amp;R&amp;9Vo. Bo.:</oddFooter>
  </headerFooter>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9"/>
  <dimension ref="A1:Q97"/>
  <sheetViews>
    <sheetView zoomScale="115" zoomScaleNormal="115" workbookViewId="0">
      <selection activeCell="H47" sqref="H47"/>
    </sheetView>
  </sheetViews>
  <sheetFormatPr baseColWidth="10" defaultRowHeight="15" x14ac:dyDescent="0.25"/>
  <cols>
    <col min="1" max="1" width="12.28515625" style="586" bestFit="1" customWidth="1"/>
    <col min="2" max="2" width="11.42578125" style="586"/>
    <col min="3" max="3" width="10.7109375" style="586" bestFit="1" customWidth="1"/>
    <col min="4" max="4" width="10.85546875" style="586" bestFit="1" customWidth="1"/>
    <col min="5" max="5" width="14.42578125" bestFit="1" customWidth="1"/>
    <col min="6" max="8" width="22.28515625" customWidth="1"/>
    <col min="9" max="9" width="47.140625" customWidth="1"/>
    <col min="10" max="10" width="3.28515625" customWidth="1"/>
    <col min="12" max="12" width="1.85546875" bestFit="1" customWidth="1"/>
    <col min="14" max="14" width="1.85546875" bestFit="1" customWidth="1"/>
  </cols>
  <sheetData>
    <row r="1" spans="1:3" x14ac:dyDescent="0.25">
      <c r="A1" s="597" t="s">
        <v>517</v>
      </c>
    </row>
    <row r="2" spans="1:3" x14ac:dyDescent="0.25">
      <c r="A2" s="578" t="s">
        <v>1204</v>
      </c>
    </row>
    <row r="3" spans="1:3" x14ac:dyDescent="0.25">
      <c r="A3" s="578" t="s">
        <v>1208</v>
      </c>
    </row>
    <row r="4" spans="1:3" x14ac:dyDescent="0.25">
      <c r="A4" s="578" t="s">
        <v>131</v>
      </c>
    </row>
    <row r="5" spans="1:3" x14ac:dyDescent="0.25">
      <c r="A5" s="578" t="s">
        <v>1247</v>
      </c>
    </row>
    <row r="6" spans="1:3" x14ac:dyDescent="0.25">
      <c r="A6" s="578" t="s">
        <v>84</v>
      </c>
    </row>
    <row r="8" spans="1:3" x14ac:dyDescent="0.25">
      <c r="B8" s="597" t="s">
        <v>503</v>
      </c>
    </row>
    <row r="9" spans="1:3" x14ac:dyDescent="0.25">
      <c r="B9" s="578" t="s">
        <v>1193</v>
      </c>
    </row>
    <row r="10" spans="1:3" x14ac:dyDescent="0.25">
      <c r="B10" s="578" t="s">
        <v>1186</v>
      </c>
    </row>
    <row r="11" spans="1:3" x14ac:dyDescent="0.25">
      <c r="B11" s="578" t="s">
        <v>1209</v>
      </c>
    </row>
    <row r="12" spans="1:3" x14ac:dyDescent="0.25">
      <c r="B12" s="578"/>
      <c r="C12" s="597"/>
    </row>
    <row r="13" spans="1:3" x14ac:dyDescent="0.25">
      <c r="C13" s="597" t="s">
        <v>3026</v>
      </c>
    </row>
    <row r="14" spans="1:3" x14ac:dyDescent="0.25">
      <c r="C14" s="586" t="s">
        <v>3025</v>
      </c>
    </row>
    <row r="15" spans="1:3" x14ac:dyDescent="0.25">
      <c r="C15" s="578" t="s">
        <v>3024</v>
      </c>
    </row>
    <row r="16" spans="1:3" x14ac:dyDescent="0.25">
      <c r="C16" s="578" t="s">
        <v>3023</v>
      </c>
    </row>
    <row r="17" spans="4:14" x14ac:dyDescent="0.25">
      <c r="D17" s="597"/>
    </row>
    <row r="18" spans="4:14" x14ac:dyDescent="0.25">
      <c r="D18" s="597" t="s">
        <v>129</v>
      </c>
    </row>
    <row r="19" spans="4:14" x14ac:dyDescent="0.25">
      <c r="D19" s="578" t="s">
        <v>132</v>
      </c>
    </row>
    <row r="20" spans="4:14" x14ac:dyDescent="0.25">
      <c r="D20" s="578" t="s">
        <v>83</v>
      </c>
    </row>
    <row r="22" spans="4:14" x14ac:dyDescent="0.25">
      <c r="E22" s="597" t="s">
        <v>3022</v>
      </c>
      <c r="F22" s="597"/>
      <c r="G22" s="597"/>
      <c r="H22" s="597"/>
      <c r="I22" s="597"/>
      <c r="J22" s="597"/>
      <c r="N22" s="597"/>
    </row>
    <row r="23" spans="4:14" x14ac:dyDescent="0.25">
      <c r="E23" s="578" t="s">
        <v>3021</v>
      </c>
      <c r="F23" s="578"/>
      <c r="G23" s="578"/>
      <c r="H23" s="578"/>
      <c r="I23" s="578"/>
      <c r="J23" s="578"/>
      <c r="N23" s="578"/>
    </row>
    <row r="24" spans="4:14" x14ac:dyDescent="0.25">
      <c r="E24" s="578" t="s">
        <v>3020</v>
      </c>
      <c r="F24" s="578"/>
      <c r="G24" s="578"/>
      <c r="H24" s="578"/>
      <c r="I24" s="578"/>
      <c r="J24" s="578"/>
      <c r="N24" s="578"/>
    </row>
    <row r="25" spans="4:14" x14ac:dyDescent="0.25">
      <c r="E25" s="578"/>
      <c r="F25" s="578"/>
      <c r="G25" s="578"/>
      <c r="H25" s="578"/>
      <c r="I25" s="578"/>
      <c r="J25" s="578"/>
      <c r="N25" s="578"/>
    </row>
    <row r="26" spans="4:14" x14ac:dyDescent="0.25">
      <c r="E26" s="578"/>
      <c r="F26" s="596" t="s">
        <v>3019</v>
      </c>
      <c r="G26" s="596"/>
      <c r="H26" s="596"/>
      <c r="I26" s="596"/>
      <c r="J26" s="596"/>
      <c r="N26" s="578"/>
    </row>
    <row r="27" spans="4:14" x14ac:dyDescent="0.25">
      <c r="E27" s="578"/>
      <c r="F27" s="578" t="s">
        <v>1394</v>
      </c>
      <c r="G27" s="578"/>
      <c r="H27" s="578"/>
      <c r="I27" s="578"/>
      <c r="J27" s="578"/>
      <c r="N27" s="578"/>
    </row>
    <row r="28" spans="4:14" x14ac:dyDescent="0.25">
      <c r="E28" s="578"/>
      <c r="F28" s="578" t="s">
        <v>1346</v>
      </c>
      <c r="G28" s="578"/>
      <c r="H28" s="578"/>
      <c r="I28" s="578"/>
      <c r="J28" s="578"/>
      <c r="N28" s="578"/>
    </row>
    <row r="29" spans="4:14" x14ac:dyDescent="0.25">
      <c r="E29" s="578"/>
      <c r="F29" s="578" t="s">
        <v>1383</v>
      </c>
      <c r="G29" s="578"/>
      <c r="H29" s="578"/>
      <c r="I29" s="578"/>
      <c r="J29" s="578"/>
      <c r="N29" s="578"/>
    </row>
    <row r="30" spans="4:14" x14ac:dyDescent="0.25">
      <c r="E30" s="578"/>
      <c r="F30" s="578" t="s">
        <v>1194</v>
      </c>
      <c r="G30" s="578"/>
      <c r="H30" s="578"/>
      <c r="I30" s="578"/>
      <c r="J30" s="578"/>
      <c r="N30" s="578"/>
    </row>
    <row r="31" spans="4:14" x14ac:dyDescent="0.25">
      <c r="E31" s="578"/>
      <c r="F31" s="578" t="s">
        <v>3018</v>
      </c>
      <c r="G31" s="578"/>
      <c r="H31" s="578"/>
      <c r="I31" s="578"/>
      <c r="J31" s="578"/>
      <c r="N31" s="578"/>
    </row>
    <row r="32" spans="4:14" x14ac:dyDescent="0.25">
      <c r="E32" s="578"/>
      <c r="F32" s="578" t="s">
        <v>3017</v>
      </c>
      <c r="G32" s="578"/>
      <c r="H32" s="578"/>
      <c r="I32" s="578"/>
      <c r="J32" s="578"/>
      <c r="N32" s="578"/>
    </row>
    <row r="33" spans="5:14" x14ac:dyDescent="0.25">
      <c r="E33" s="578"/>
      <c r="F33" s="578" t="s">
        <v>3016</v>
      </c>
      <c r="G33" s="578"/>
      <c r="H33" s="578"/>
      <c r="I33" s="578"/>
      <c r="J33" s="578"/>
      <c r="N33" s="578"/>
    </row>
    <row r="34" spans="5:14" x14ac:dyDescent="0.25">
      <c r="E34" s="578"/>
      <c r="F34" s="578" t="s">
        <v>1188</v>
      </c>
      <c r="G34" s="578"/>
      <c r="H34" s="578"/>
      <c r="I34" s="578"/>
      <c r="J34" s="578"/>
      <c r="N34" s="578"/>
    </row>
    <row r="35" spans="5:14" x14ac:dyDescent="0.25">
      <c r="E35" s="578"/>
      <c r="F35" s="578"/>
      <c r="G35" s="578"/>
      <c r="H35" s="578"/>
      <c r="I35" s="578"/>
      <c r="J35" s="578"/>
      <c r="N35" s="578"/>
    </row>
    <row r="36" spans="5:14" x14ac:dyDescent="0.25">
      <c r="E36" s="578"/>
      <c r="G36" s="596" t="s">
        <v>3015</v>
      </c>
      <c r="H36" s="596"/>
      <c r="I36" s="596"/>
      <c r="J36" s="596"/>
      <c r="N36" s="578"/>
    </row>
    <row r="37" spans="5:14" x14ac:dyDescent="0.25">
      <c r="E37" s="578"/>
      <c r="G37" s="578" t="s">
        <v>1315</v>
      </c>
      <c r="H37" s="578"/>
      <c r="I37" s="578"/>
      <c r="J37" s="578"/>
    </row>
    <row r="38" spans="5:14" x14ac:dyDescent="0.25">
      <c r="E38" s="578"/>
      <c r="G38" s="578" t="s">
        <v>2832</v>
      </c>
      <c r="H38" s="578"/>
      <c r="I38" s="578"/>
      <c r="J38" s="578"/>
    </row>
    <row r="39" spans="5:14" x14ac:dyDescent="0.25">
      <c r="G39" s="578" t="s">
        <v>2919</v>
      </c>
      <c r="H39" s="578"/>
      <c r="I39" s="578"/>
      <c r="J39" s="578"/>
    </row>
    <row r="41" spans="5:14" x14ac:dyDescent="0.25">
      <c r="H41" s="593" t="s">
        <v>3014</v>
      </c>
      <c r="I41" s="593"/>
      <c r="J41" s="593"/>
    </row>
    <row r="42" spans="5:14" x14ac:dyDescent="0.25">
      <c r="H42" s="595" t="s">
        <v>362</v>
      </c>
    </row>
    <row r="43" spans="5:14" ht="22.5" x14ac:dyDescent="0.25">
      <c r="H43" s="595" t="s">
        <v>374</v>
      </c>
    </row>
    <row r="44" spans="5:14" x14ac:dyDescent="0.25">
      <c r="H44" s="595" t="s">
        <v>412</v>
      </c>
    </row>
    <row r="45" spans="5:14" x14ac:dyDescent="0.25">
      <c r="H45" s="595" t="s">
        <v>82</v>
      </c>
    </row>
    <row r="46" spans="5:14" x14ac:dyDescent="0.25">
      <c r="H46" s="595" t="s">
        <v>178</v>
      </c>
      <c r="M46" s="578"/>
    </row>
    <row r="47" spans="5:14" ht="22.5" x14ac:dyDescent="0.25">
      <c r="H47" s="595" t="s">
        <v>520</v>
      </c>
      <c r="M47" s="578"/>
    </row>
    <row r="48" spans="5:14" ht="22.5" x14ac:dyDescent="0.25">
      <c r="H48" s="595" t="s">
        <v>1311</v>
      </c>
      <c r="M48" s="578"/>
    </row>
    <row r="49" spans="8:13" x14ac:dyDescent="0.25">
      <c r="H49" s="595" t="s">
        <v>263</v>
      </c>
      <c r="M49" s="578"/>
    </row>
    <row r="50" spans="8:13" ht="33.75" x14ac:dyDescent="0.25">
      <c r="H50" s="595" t="s">
        <v>523</v>
      </c>
    </row>
    <row r="51" spans="8:13" ht="22.5" x14ac:dyDescent="0.25">
      <c r="H51" s="595" t="s">
        <v>240</v>
      </c>
    </row>
    <row r="52" spans="8:13" x14ac:dyDescent="0.25">
      <c r="H52" s="595" t="s">
        <v>167</v>
      </c>
    </row>
    <row r="53" spans="8:13" x14ac:dyDescent="0.25">
      <c r="H53" s="595" t="s">
        <v>232</v>
      </c>
    </row>
    <row r="54" spans="8:13" ht="22.5" x14ac:dyDescent="0.25">
      <c r="H54" s="595" t="s">
        <v>1381</v>
      </c>
    </row>
    <row r="55" spans="8:13" ht="22.5" x14ac:dyDescent="0.25">
      <c r="H55" s="595" t="s">
        <v>358</v>
      </c>
    </row>
    <row r="56" spans="8:13" x14ac:dyDescent="0.25">
      <c r="H56" s="595" t="s">
        <v>276</v>
      </c>
    </row>
    <row r="57" spans="8:13" x14ac:dyDescent="0.25">
      <c r="H57" s="595" t="s">
        <v>422</v>
      </c>
    </row>
    <row r="58" spans="8:13" ht="22.5" x14ac:dyDescent="0.25">
      <c r="H58" s="595" t="s">
        <v>357</v>
      </c>
    </row>
    <row r="59" spans="8:13" ht="33.75" x14ac:dyDescent="0.25">
      <c r="H59" s="595" t="s">
        <v>1343</v>
      </c>
    </row>
    <row r="60" spans="8:13" ht="22.5" x14ac:dyDescent="0.25">
      <c r="H60" s="595" t="s">
        <v>135</v>
      </c>
    </row>
    <row r="61" spans="8:13" x14ac:dyDescent="0.25">
      <c r="H61" s="595" t="s">
        <v>102</v>
      </c>
    </row>
    <row r="62" spans="8:13" x14ac:dyDescent="0.25">
      <c r="H62" s="595" t="s">
        <v>456</v>
      </c>
    </row>
    <row r="63" spans="8:13" x14ac:dyDescent="0.25">
      <c r="H63" s="595" t="s">
        <v>301</v>
      </c>
    </row>
    <row r="64" spans="8:13" x14ac:dyDescent="0.25">
      <c r="H64" s="594"/>
      <c r="I64" s="593" t="s">
        <v>1197</v>
      </c>
      <c r="J64" s="593"/>
    </row>
    <row r="65" spans="9:17" x14ac:dyDescent="0.25">
      <c r="I65" s="587" t="s">
        <v>3013</v>
      </c>
      <c r="J65" s="587"/>
      <c r="N65" s="578"/>
      <c r="O65" s="2004" t="s">
        <v>1153</v>
      </c>
      <c r="P65" s="2004"/>
      <c r="Q65" s="2004"/>
    </row>
    <row r="66" spans="9:17" x14ac:dyDescent="0.25">
      <c r="I66" s="587" t="s">
        <v>1199</v>
      </c>
      <c r="J66" s="587"/>
      <c r="N66" s="578"/>
      <c r="O66" s="592">
        <v>5</v>
      </c>
      <c r="P66" s="592">
        <v>10</v>
      </c>
      <c r="Q66" s="592">
        <v>20</v>
      </c>
    </row>
    <row r="67" spans="9:17" x14ac:dyDescent="0.25">
      <c r="I67" s="587" t="s">
        <v>648</v>
      </c>
      <c r="J67" s="587"/>
      <c r="O67" s="579" t="s">
        <v>1193</v>
      </c>
      <c r="P67" s="579" t="s">
        <v>1186</v>
      </c>
      <c r="Q67" s="579" t="s">
        <v>1209</v>
      </c>
    </row>
    <row r="68" spans="9:17" x14ac:dyDescent="0.25">
      <c r="I68" s="587" t="s">
        <v>3012</v>
      </c>
      <c r="J68" s="587"/>
      <c r="O68" s="554">
        <v>5</v>
      </c>
      <c r="P68" s="554">
        <v>10</v>
      </c>
      <c r="Q68" s="554">
        <v>20</v>
      </c>
    </row>
    <row r="69" spans="9:17" ht="22.5" x14ac:dyDescent="0.25">
      <c r="I69" s="587" t="s">
        <v>1399</v>
      </c>
      <c r="J69" s="587"/>
      <c r="K69" s="2009" t="s">
        <v>1150</v>
      </c>
      <c r="L69" s="554">
        <v>5</v>
      </c>
      <c r="M69" s="579" t="s">
        <v>84</v>
      </c>
      <c r="N69" s="554">
        <v>5</v>
      </c>
      <c r="O69" s="588" t="s">
        <v>2967</v>
      </c>
      <c r="P69" s="590" t="s">
        <v>2968</v>
      </c>
      <c r="Q69" s="591" t="s">
        <v>2969</v>
      </c>
    </row>
    <row r="70" spans="9:17" ht="22.5" x14ac:dyDescent="0.25">
      <c r="I70" s="587" t="s">
        <v>618</v>
      </c>
      <c r="J70" s="587"/>
      <c r="K70" s="2009"/>
      <c r="L70" s="554">
        <v>4</v>
      </c>
      <c r="M70" s="579" t="s">
        <v>1247</v>
      </c>
      <c r="N70" s="554">
        <v>4</v>
      </c>
      <c r="O70" s="588" t="s">
        <v>2889</v>
      </c>
      <c r="P70" s="590" t="s">
        <v>2894</v>
      </c>
      <c r="Q70" s="591" t="s">
        <v>2970</v>
      </c>
    </row>
    <row r="71" spans="9:17" ht="22.5" x14ac:dyDescent="0.25">
      <c r="I71" s="587" t="s">
        <v>1227</v>
      </c>
      <c r="J71" s="587"/>
      <c r="K71" s="2009"/>
      <c r="L71" s="554">
        <v>3</v>
      </c>
      <c r="M71" s="579" t="s">
        <v>131</v>
      </c>
      <c r="N71" s="554">
        <v>3</v>
      </c>
      <c r="O71" s="588" t="s">
        <v>2971</v>
      </c>
      <c r="P71" s="590" t="s">
        <v>2972</v>
      </c>
      <c r="Q71" s="591" t="s">
        <v>2973</v>
      </c>
    </row>
    <row r="72" spans="9:17" ht="22.5" x14ac:dyDescent="0.25">
      <c r="I72" s="587" t="s">
        <v>3011</v>
      </c>
      <c r="J72" s="587"/>
      <c r="K72" s="2009"/>
      <c r="L72" s="554">
        <v>2</v>
      </c>
      <c r="M72" s="579" t="s">
        <v>1208</v>
      </c>
      <c r="N72" s="554">
        <v>2</v>
      </c>
      <c r="O72" s="589" t="s">
        <v>1487</v>
      </c>
      <c r="P72" s="588" t="s">
        <v>2889</v>
      </c>
      <c r="Q72" s="590" t="s">
        <v>2894</v>
      </c>
    </row>
    <row r="73" spans="9:17" ht="22.5" x14ac:dyDescent="0.25">
      <c r="I73" s="587" t="s">
        <v>3010</v>
      </c>
      <c r="J73" s="587"/>
      <c r="K73" s="2009"/>
      <c r="L73" s="554">
        <v>1</v>
      </c>
      <c r="M73" s="579" t="s">
        <v>1204</v>
      </c>
      <c r="N73" s="554">
        <v>1</v>
      </c>
      <c r="O73" s="589" t="s">
        <v>1491</v>
      </c>
      <c r="P73" s="589" t="s">
        <v>1487</v>
      </c>
      <c r="Q73" s="588" t="s">
        <v>2889</v>
      </c>
    </row>
    <row r="74" spans="9:17" x14ac:dyDescent="0.25">
      <c r="I74" s="587" t="s">
        <v>1316</v>
      </c>
      <c r="J74" s="587"/>
    </row>
    <row r="75" spans="9:17" x14ac:dyDescent="0.25">
      <c r="I75" s="587" t="s">
        <v>3009</v>
      </c>
      <c r="J75" s="587"/>
    </row>
    <row r="76" spans="9:17" x14ac:dyDescent="0.25">
      <c r="I76" s="587" t="s">
        <v>1228</v>
      </c>
      <c r="J76" s="587"/>
    </row>
    <row r="77" spans="9:17" x14ac:dyDescent="0.25">
      <c r="I77" s="587" t="s">
        <v>3008</v>
      </c>
      <c r="J77" s="587"/>
    </row>
    <row r="78" spans="9:17" x14ac:dyDescent="0.25">
      <c r="I78" s="587" t="s">
        <v>423</v>
      </c>
      <c r="J78" s="587"/>
    </row>
    <row r="79" spans="9:17" x14ac:dyDescent="0.25">
      <c r="I79" s="587" t="s">
        <v>1054</v>
      </c>
      <c r="J79" s="587"/>
    </row>
    <row r="80" spans="9:17" x14ac:dyDescent="0.25">
      <c r="I80" s="587" t="s">
        <v>3007</v>
      </c>
      <c r="J80" s="587"/>
    </row>
    <row r="81" spans="9:10" x14ac:dyDescent="0.25">
      <c r="I81" s="587" t="s">
        <v>3006</v>
      </c>
      <c r="J81" s="587"/>
    </row>
    <row r="82" spans="9:10" x14ac:dyDescent="0.25">
      <c r="I82" s="587" t="s">
        <v>3005</v>
      </c>
      <c r="J82" s="587"/>
    </row>
    <row r="83" spans="9:10" x14ac:dyDescent="0.25">
      <c r="I83" s="587" t="s">
        <v>1457</v>
      </c>
      <c r="J83" s="587"/>
    </row>
    <row r="84" spans="9:10" x14ac:dyDescent="0.25">
      <c r="I84" s="587" t="s">
        <v>3004</v>
      </c>
      <c r="J84" s="587"/>
    </row>
    <row r="85" spans="9:10" x14ac:dyDescent="0.25">
      <c r="I85" s="587" t="s">
        <v>1338</v>
      </c>
      <c r="J85" s="587"/>
    </row>
    <row r="86" spans="9:10" x14ac:dyDescent="0.25">
      <c r="I86" s="587" t="s">
        <v>3003</v>
      </c>
      <c r="J86" s="587"/>
    </row>
    <row r="87" spans="9:10" x14ac:dyDescent="0.25">
      <c r="I87" s="587" t="s">
        <v>3002</v>
      </c>
      <c r="J87" s="587"/>
    </row>
    <row r="88" spans="9:10" x14ac:dyDescent="0.25">
      <c r="I88" s="587" t="s">
        <v>3001</v>
      </c>
      <c r="J88" s="587"/>
    </row>
    <row r="89" spans="9:10" x14ac:dyDescent="0.25">
      <c r="I89" s="587" t="s">
        <v>3000</v>
      </c>
      <c r="J89" s="587"/>
    </row>
    <row r="90" spans="9:10" x14ac:dyDescent="0.25">
      <c r="I90" s="587" t="s">
        <v>2999</v>
      </c>
      <c r="J90" s="587"/>
    </row>
    <row r="91" spans="9:10" x14ac:dyDescent="0.25">
      <c r="I91" s="587" t="s">
        <v>241</v>
      </c>
      <c r="J91" s="587"/>
    </row>
    <row r="92" spans="9:10" x14ac:dyDescent="0.25">
      <c r="I92" s="587" t="s">
        <v>866</v>
      </c>
      <c r="J92" s="587"/>
    </row>
    <row r="93" spans="9:10" x14ac:dyDescent="0.25">
      <c r="I93" s="587" t="s">
        <v>2998</v>
      </c>
      <c r="J93" s="587"/>
    </row>
    <row r="94" spans="9:10" x14ac:dyDescent="0.25">
      <c r="I94" s="587" t="s">
        <v>1378</v>
      </c>
      <c r="J94" s="587"/>
    </row>
    <row r="95" spans="9:10" x14ac:dyDescent="0.25">
      <c r="I95" s="587" t="s">
        <v>2997</v>
      </c>
      <c r="J95" s="587"/>
    </row>
    <row r="96" spans="9:10" x14ac:dyDescent="0.25">
      <c r="I96" s="587" t="s">
        <v>2996</v>
      </c>
      <c r="J96" s="587"/>
    </row>
    <row r="97" spans="9:10" x14ac:dyDescent="0.25">
      <c r="I97" s="587" t="s">
        <v>2995</v>
      </c>
      <c r="J97" s="587"/>
    </row>
  </sheetData>
  <sheetProtection sheet="1"/>
  <mergeCells count="2">
    <mergeCell ref="O65:Q65"/>
    <mergeCell ref="K69:K73"/>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dimension ref="A1:EA26"/>
  <sheetViews>
    <sheetView showGridLines="0" view="pageBreakPreview" zoomScale="85" zoomScaleNormal="85" zoomScaleSheetLayoutView="85" workbookViewId="0">
      <pane xSplit="11" ySplit="8" topLeftCell="Q9" activePane="bottomRight" state="frozen"/>
      <selection pane="topRight" activeCell="L1" sqref="L1"/>
      <selection pane="bottomLeft" activeCell="A9" sqref="A9"/>
      <selection pane="bottomRight" sqref="A1:K1"/>
    </sheetView>
  </sheetViews>
  <sheetFormatPr baseColWidth="10" defaultRowHeight="12.75" x14ac:dyDescent="0.2"/>
  <cols>
    <col min="1" max="1" width="9.42578125" style="25" customWidth="1"/>
    <col min="2" max="2" width="11.42578125" style="26" customWidth="1"/>
    <col min="3" max="3" width="10.28515625" style="26" customWidth="1"/>
    <col min="4" max="6" width="6.140625" style="25" customWidth="1"/>
    <col min="7" max="7" width="10.5703125" style="26" customWidth="1"/>
    <col min="8" max="8" width="2.7109375" style="26" bestFit="1" customWidth="1"/>
    <col min="9" max="9" width="13.140625" style="27" customWidth="1"/>
    <col min="10" max="10" width="8.85546875" style="27" customWidth="1"/>
    <col min="11" max="11" width="4.140625" style="27" customWidth="1"/>
    <col min="12" max="12" width="4.140625" style="26" customWidth="1"/>
    <col min="13" max="14" width="7.7109375" style="26" customWidth="1"/>
    <col min="15" max="15" width="4.7109375" style="26" customWidth="1"/>
    <col min="16" max="16" width="3.7109375" style="26" customWidth="1"/>
    <col min="17" max="17" width="4.42578125" style="26" customWidth="1"/>
    <col min="18" max="18" width="4.7109375" style="26" customWidth="1"/>
    <col min="19" max="19" width="4.140625" style="28" hidden="1" customWidth="1"/>
    <col min="20" max="20" width="3.85546875" style="28" hidden="1" customWidth="1"/>
    <col min="21" max="21" width="4.140625" style="28" hidden="1" customWidth="1"/>
    <col min="22" max="22" width="3.85546875" style="28" hidden="1" customWidth="1"/>
    <col min="23" max="23" width="4.140625" style="28" hidden="1" customWidth="1"/>
    <col min="24" max="24" width="3.85546875" style="28" hidden="1" customWidth="1"/>
    <col min="25" max="25" width="4.140625" style="28" hidden="1" customWidth="1"/>
    <col min="26" max="26" width="3.85546875" style="28" hidden="1" customWidth="1"/>
    <col min="27" max="27" width="4.140625" style="28" hidden="1" customWidth="1"/>
    <col min="28" max="28" width="3.85546875" style="28" hidden="1" customWidth="1"/>
    <col min="29" max="29" width="4.140625" style="28" hidden="1" customWidth="1"/>
    <col min="30" max="30" width="3.85546875" style="28" hidden="1" customWidth="1"/>
    <col min="31" max="31" width="4.140625" style="28" hidden="1" customWidth="1"/>
    <col min="32" max="32" width="3.85546875" style="28" hidden="1" customWidth="1"/>
    <col min="33" max="33" width="4.140625" style="28" hidden="1" customWidth="1"/>
    <col min="34" max="34" width="3.85546875" style="28" hidden="1" customWidth="1"/>
    <col min="35" max="35" width="4.140625" style="28" hidden="1" customWidth="1"/>
    <col min="36" max="36" width="3.85546875" style="28" hidden="1" customWidth="1"/>
    <col min="37" max="37" width="4.140625" style="28" hidden="1" customWidth="1"/>
    <col min="38" max="38" width="3.85546875" style="26" hidden="1" customWidth="1"/>
    <col min="39" max="39" width="4.140625" style="26" hidden="1" customWidth="1"/>
    <col min="40" max="40" width="3.85546875" style="26" hidden="1" customWidth="1"/>
    <col min="41" max="41" width="4.140625" style="26" hidden="1" customWidth="1"/>
    <col min="42" max="42" width="3.85546875" style="26" hidden="1" customWidth="1"/>
    <col min="43" max="43" width="4.140625" style="26" hidden="1" customWidth="1"/>
    <col min="44" max="44" width="3.85546875" style="26" hidden="1" customWidth="1"/>
    <col min="45" max="45" width="4.140625" style="26" hidden="1" customWidth="1"/>
    <col min="46" max="46" width="3.85546875" style="26" hidden="1" customWidth="1"/>
    <col min="47" max="47" width="4.140625" style="26" hidden="1" customWidth="1"/>
    <col min="48" max="48" width="3.85546875" style="26" hidden="1" customWidth="1"/>
    <col min="49" max="49" width="4.140625" style="26" hidden="1" customWidth="1"/>
    <col min="50" max="50" width="3.85546875" style="26" hidden="1" customWidth="1"/>
    <col min="51" max="51" width="4.140625" style="26" hidden="1" customWidth="1"/>
    <col min="52" max="52" width="3.85546875" style="26" hidden="1" customWidth="1"/>
    <col min="53" max="53" width="4.140625" style="26" hidden="1" customWidth="1"/>
    <col min="54" max="54" width="5.42578125" style="26" hidden="1" customWidth="1"/>
    <col min="55" max="55" width="3.7109375" style="26" customWidth="1"/>
    <col min="56" max="56" width="5.140625" style="26" customWidth="1"/>
    <col min="57" max="57" width="5.28515625" style="26" customWidth="1"/>
    <col min="58" max="58" width="3.140625" style="26" customWidth="1"/>
    <col min="59" max="59" width="3.7109375" style="26" customWidth="1"/>
    <col min="60" max="60" width="17.28515625" style="27" customWidth="1"/>
    <col min="61" max="61" width="16" style="27" customWidth="1"/>
    <col min="62" max="62" width="13.85546875" style="27" customWidth="1"/>
    <col min="63" max="63" width="27.42578125" style="26" customWidth="1"/>
    <col min="64" max="64" width="8.85546875" style="301" customWidth="1"/>
    <col min="65" max="65" width="9.28515625" style="301" customWidth="1"/>
    <col min="66" max="66" width="10.42578125" style="301" customWidth="1"/>
    <col min="67" max="68" width="3.28515625" style="26" customWidth="1"/>
    <col min="69" max="70" width="4.5703125" style="26" customWidth="1"/>
    <col min="71" max="71" width="4" style="26" customWidth="1"/>
    <col min="72" max="72" width="7.42578125" style="29" customWidth="1"/>
    <col min="73" max="73" width="4.140625" style="22" customWidth="1"/>
    <col min="74" max="256" width="11.42578125" style="22"/>
    <col min="257" max="257" width="9.42578125" style="22" customWidth="1"/>
    <col min="258" max="258" width="11.42578125" style="22" customWidth="1"/>
    <col min="259" max="259" width="10.28515625" style="22" customWidth="1"/>
    <col min="260" max="262" width="6.140625" style="22" customWidth="1"/>
    <col min="263" max="263" width="10.5703125" style="22" customWidth="1"/>
    <col min="264" max="264" width="2.7109375" style="22" bestFit="1" customWidth="1"/>
    <col min="265" max="265" width="13.140625" style="22" customWidth="1"/>
    <col min="266" max="266" width="8.85546875" style="22" customWidth="1"/>
    <col min="267" max="268" width="4.140625" style="22" customWidth="1"/>
    <col min="269" max="270" width="7.7109375" style="22" customWidth="1"/>
    <col min="271" max="271" width="4.7109375" style="22" customWidth="1"/>
    <col min="272" max="272" width="3.7109375" style="22" customWidth="1"/>
    <col min="273" max="273" width="4.42578125" style="22" customWidth="1"/>
    <col min="274" max="274" width="4.7109375" style="22" customWidth="1"/>
    <col min="275" max="310" width="0" style="22" hidden="1" customWidth="1"/>
    <col min="311" max="311" width="3.7109375" style="22" customWidth="1"/>
    <col min="312" max="312" width="5.140625" style="22" customWidth="1"/>
    <col min="313" max="313" width="5.28515625" style="22" customWidth="1"/>
    <col min="314" max="314" width="3.140625" style="22" customWidth="1"/>
    <col min="315" max="315" width="3.7109375" style="22" customWidth="1"/>
    <col min="316" max="316" width="17.28515625" style="22" customWidth="1"/>
    <col min="317" max="317" width="16" style="22" customWidth="1"/>
    <col min="318" max="318" width="13.85546875" style="22" customWidth="1"/>
    <col min="319" max="319" width="27.42578125" style="22" customWidth="1"/>
    <col min="320" max="320" width="8.85546875" style="22" customWidth="1"/>
    <col min="321" max="321" width="9.28515625" style="22" customWidth="1"/>
    <col min="322" max="322" width="10.42578125" style="22" customWidth="1"/>
    <col min="323" max="324" width="3.28515625" style="22" customWidth="1"/>
    <col min="325" max="326" width="4.5703125" style="22" customWidth="1"/>
    <col min="327" max="327" width="4" style="22" customWidth="1"/>
    <col min="328" max="328" width="7.42578125" style="22" customWidth="1"/>
    <col min="329" max="329" width="4.140625" style="22" customWidth="1"/>
    <col min="330" max="512" width="11.42578125" style="22"/>
    <col min="513" max="513" width="9.42578125" style="22" customWidth="1"/>
    <col min="514" max="514" width="11.42578125" style="22" customWidth="1"/>
    <col min="515" max="515" width="10.28515625" style="22" customWidth="1"/>
    <col min="516" max="518" width="6.140625" style="22" customWidth="1"/>
    <col min="519" max="519" width="10.5703125" style="22" customWidth="1"/>
    <col min="520" max="520" width="2.7109375" style="22" bestFit="1" customWidth="1"/>
    <col min="521" max="521" width="13.140625" style="22" customWidth="1"/>
    <col min="522" max="522" width="8.85546875" style="22" customWidth="1"/>
    <col min="523" max="524" width="4.140625" style="22" customWidth="1"/>
    <col min="525" max="526" width="7.7109375" style="22" customWidth="1"/>
    <col min="527" max="527" width="4.7109375" style="22" customWidth="1"/>
    <col min="528" max="528" width="3.7109375" style="22" customWidth="1"/>
    <col min="529" max="529" width="4.42578125" style="22" customWidth="1"/>
    <col min="530" max="530" width="4.7109375" style="22" customWidth="1"/>
    <col min="531" max="566" width="0" style="22" hidden="1" customWidth="1"/>
    <col min="567" max="567" width="3.7109375" style="22" customWidth="1"/>
    <col min="568" max="568" width="5.140625" style="22" customWidth="1"/>
    <col min="569" max="569" width="5.28515625" style="22" customWidth="1"/>
    <col min="570" max="570" width="3.140625" style="22" customWidth="1"/>
    <col min="571" max="571" width="3.7109375" style="22" customWidth="1"/>
    <col min="572" max="572" width="17.28515625" style="22" customWidth="1"/>
    <col min="573" max="573" width="16" style="22" customWidth="1"/>
    <col min="574" max="574" width="13.85546875" style="22" customWidth="1"/>
    <col min="575" max="575" width="27.42578125" style="22" customWidth="1"/>
    <col min="576" max="576" width="8.85546875" style="22" customWidth="1"/>
    <col min="577" max="577" width="9.28515625" style="22" customWidth="1"/>
    <col min="578" max="578" width="10.42578125" style="22" customWidth="1"/>
    <col min="579" max="580" width="3.28515625" style="22" customWidth="1"/>
    <col min="581" max="582" width="4.5703125" style="22" customWidth="1"/>
    <col min="583" max="583" width="4" style="22" customWidth="1"/>
    <col min="584" max="584" width="7.42578125" style="22" customWidth="1"/>
    <col min="585" max="585" width="4.140625" style="22" customWidth="1"/>
    <col min="586" max="768" width="11.42578125" style="22"/>
    <col min="769" max="769" width="9.42578125" style="22" customWidth="1"/>
    <col min="770" max="770" width="11.42578125" style="22" customWidth="1"/>
    <col min="771" max="771" width="10.28515625" style="22" customWidth="1"/>
    <col min="772" max="774" width="6.140625" style="22" customWidth="1"/>
    <col min="775" max="775" width="10.5703125" style="22" customWidth="1"/>
    <col min="776" max="776" width="2.7109375" style="22" bestFit="1" customWidth="1"/>
    <col min="777" max="777" width="13.140625" style="22" customWidth="1"/>
    <col min="778" max="778" width="8.85546875" style="22" customWidth="1"/>
    <col min="779" max="780" width="4.140625" style="22" customWidth="1"/>
    <col min="781" max="782" width="7.7109375" style="22" customWidth="1"/>
    <col min="783" max="783" width="4.7109375" style="22" customWidth="1"/>
    <col min="784" max="784" width="3.7109375" style="22" customWidth="1"/>
    <col min="785" max="785" width="4.42578125" style="22" customWidth="1"/>
    <col min="786" max="786" width="4.7109375" style="22" customWidth="1"/>
    <col min="787" max="822" width="0" style="22" hidden="1" customWidth="1"/>
    <col min="823" max="823" width="3.7109375" style="22" customWidth="1"/>
    <col min="824" max="824" width="5.140625" style="22" customWidth="1"/>
    <col min="825" max="825" width="5.28515625" style="22" customWidth="1"/>
    <col min="826" max="826" width="3.140625" style="22" customWidth="1"/>
    <col min="827" max="827" width="3.7109375" style="22" customWidth="1"/>
    <col min="828" max="828" width="17.28515625" style="22" customWidth="1"/>
    <col min="829" max="829" width="16" style="22" customWidth="1"/>
    <col min="830" max="830" width="13.85546875" style="22" customWidth="1"/>
    <col min="831" max="831" width="27.42578125" style="22" customWidth="1"/>
    <col min="832" max="832" width="8.85546875" style="22" customWidth="1"/>
    <col min="833" max="833" width="9.28515625" style="22" customWidth="1"/>
    <col min="834" max="834" width="10.42578125" style="22" customWidth="1"/>
    <col min="835" max="836" width="3.28515625" style="22" customWidth="1"/>
    <col min="837" max="838" width="4.5703125" style="22" customWidth="1"/>
    <col min="839" max="839" width="4" style="22" customWidth="1"/>
    <col min="840" max="840" width="7.42578125" style="22" customWidth="1"/>
    <col min="841" max="841" width="4.140625" style="22" customWidth="1"/>
    <col min="842" max="1024" width="11.42578125" style="22"/>
    <col min="1025" max="1025" width="9.42578125" style="22" customWidth="1"/>
    <col min="1026" max="1026" width="11.42578125" style="22" customWidth="1"/>
    <col min="1027" max="1027" width="10.28515625" style="22" customWidth="1"/>
    <col min="1028" max="1030" width="6.140625" style="22" customWidth="1"/>
    <col min="1031" max="1031" width="10.5703125" style="22" customWidth="1"/>
    <col min="1032" max="1032" width="2.7109375" style="22" bestFit="1" customWidth="1"/>
    <col min="1033" max="1033" width="13.140625" style="22" customWidth="1"/>
    <col min="1034" max="1034" width="8.85546875" style="22" customWidth="1"/>
    <col min="1035" max="1036" width="4.140625" style="22" customWidth="1"/>
    <col min="1037" max="1038" width="7.7109375" style="22" customWidth="1"/>
    <col min="1039" max="1039" width="4.7109375" style="22" customWidth="1"/>
    <col min="1040" max="1040" width="3.7109375" style="22" customWidth="1"/>
    <col min="1041" max="1041" width="4.42578125" style="22" customWidth="1"/>
    <col min="1042" max="1042" width="4.7109375" style="22" customWidth="1"/>
    <col min="1043" max="1078" width="0" style="22" hidden="1" customWidth="1"/>
    <col min="1079" max="1079" width="3.7109375" style="22" customWidth="1"/>
    <col min="1080" max="1080" width="5.140625" style="22" customWidth="1"/>
    <col min="1081" max="1081" width="5.28515625" style="22" customWidth="1"/>
    <col min="1082" max="1082" width="3.140625" style="22" customWidth="1"/>
    <col min="1083" max="1083" width="3.7109375" style="22" customWidth="1"/>
    <col min="1084" max="1084" width="17.28515625" style="22" customWidth="1"/>
    <col min="1085" max="1085" width="16" style="22" customWidth="1"/>
    <col min="1086" max="1086" width="13.85546875" style="22" customWidth="1"/>
    <col min="1087" max="1087" width="27.42578125" style="22" customWidth="1"/>
    <col min="1088" max="1088" width="8.85546875" style="22" customWidth="1"/>
    <col min="1089" max="1089" width="9.28515625" style="22" customWidth="1"/>
    <col min="1090" max="1090" width="10.42578125" style="22" customWidth="1"/>
    <col min="1091" max="1092" width="3.28515625" style="22" customWidth="1"/>
    <col min="1093" max="1094" width="4.5703125" style="22" customWidth="1"/>
    <col min="1095" max="1095" width="4" style="22" customWidth="1"/>
    <col min="1096" max="1096" width="7.42578125" style="22" customWidth="1"/>
    <col min="1097" max="1097" width="4.140625" style="22" customWidth="1"/>
    <col min="1098" max="1280" width="11.42578125" style="22"/>
    <col min="1281" max="1281" width="9.42578125" style="22" customWidth="1"/>
    <col min="1282" max="1282" width="11.42578125" style="22" customWidth="1"/>
    <col min="1283" max="1283" width="10.28515625" style="22" customWidth="1"/>
    <col min="1284" max="1286" width="6.140625" style="22" customWidth="1"/>
    <col min="1287" max="1287" width="10.5703125" style="22" customWidth="1"/>
    <col min="1288" max="1288" width="2.7109375" style="22" bestFit="1" customWidth="1"/>
    <col min="1289" max="1289" width="13.140625" style="22" customWidth="1"/>
    <col min="1290" max="1290" width="8.85546875" style="22" customWidth="1"/>
    <col min="1291" max="1292" width="4.140625" style="22" customWidth="1"/>
    <col min="1293" max="1294" width="7.7109375" style="22" customWidth="1"/>
    <col min="1295" max="1295" width="4.7109375" style="22" customWidth="1"/>
    <col min="1296" max="1296" width="3.7109375" style="22" customWidth="1"/>
    <col min="1297" max="1297" width="4.42578125" style="22" customWidth="1"/>
    <col min="1298" max="1298" width="4.7109375" style="22" customWidth="1"/>
    <col min="1299" max="1334" width="0" style="22" hidden="1" customWidth="1"/>
    <col min="1335" max="1335" width="3.7109375" style="22" customWidth="1"/>
    <col min="1336" max="1336" width="5.140625" style="22" customWidth="1"/>
    <col min="1337" max="1337" width="5.28515625" style="22" customWidth="1"/>
    <col min="1338" max="1338" width="3.140625" style="22" customWidth="1"/>
    <col min="1339" max="1339" width="3.7109375" style="22" customWidth="1"/>
    <col min="1340" max="1340" width="17.28515625" style="22" customWidth="1"/>
    <col min="1341" max="1341" width="16" style="22" customWidth="1"/>
    <col min="1342" max="1342" width="13.85546875" style="22" customWidth="1"/>
    <col min="1343" max="1343" width="27.42578125" style="22" customWidth="1"/>
    <col min="1344" max="1344" width="8.85546875" style="22" customWidth="1"/>
    <col min="1345" max="1345" width="9.28515625" style="22" customWidth="1"/>
    <col min="1346" max="1346" width="10.42578125" style="22" customWidth="1"/>
    <col min="1347" max="1348" width="3.28515625" style="22" customWidth="1"/>
    <col min="1349" max="1350" width="4.5703125" style="22" customWidth="1"/>
    <col min="1351" max="1351" width="4" style="22" customWidth="1"/>
    <col min="1352" max="1352" width="7.42578125" style="22" customWidth="1"/>
    <col min="1353" max="1353" width="4.140625" style="22" customWidth="1"/>
    <col min="1354" max="1536" width="11.42578125" style="22"/>
    <col min="1537" max="1537" width="9.42578125" style="22" customWidth="1"/>
    <col min="1538" max="1538" width="11.42578125" style="22" customWidth="1"/>
    <col min="1539" max="1539" width="10.28515625" style="22" customWidth="1"/>
    <col min="1540" max="1542" width="6.140625" style="22" customWidth="1"/>
    <col min="1543" max="1543" width="10.5703125" style="22" customWidth="1"/>
    <col min="1544" max="1544" width="2.7109375" style="22" bestFit="1" customWidth="1"/>
    <col min="1545" max="1545" width="13.140625" style="22" customWidth="1"/>
    <col min="1546" max="1546" width="8.85546875" style="22" customWidth="1"/>
    <col min="1547" max="1548" width="4.140625" style="22" customWidth="1"/>
    <col min="1549" max="1550" width="7.7109375" style="22" customWidth="1"/>
    <col min="1551" max="1551" width="4.7109375" style="22" customWidth="1"/>
    <col min="1552" max="1552" width="3.7109375" style="22" customWidth="1"/>
    <col min="1553" max="1553" width="4.42578125" style="22" customWidth="1"/>
    <col min="1554" max="1554" width="4.7109375" style="22" customWidth="1"/>
    <col min="1555" max="1590" width="0" style="22" hidden="1" customWidth="1"/>
    <col min="1591" max="1591" width="3.7109375" style="22" customWidth="1"/>
    <col min="1592" max="1592" width="5.140625" style="22" customWidth="1"/>
    <col min="1593" max="1593" width="5.28515625" style="22" customWidth="1"/>
    <col min="1594" max="1594" width="3.140625" style="22" customWidth="1"/>
    <col min="1595" max="1595" width="3.7109375" style="22" customWidth="1"/>
    <col min="1596" max="1596" width="17.28515625" style="22" customWidth="1"/>
    <col min="1597" max="1597" width="16" style="22" customWidth="1"/>
    <col min="1598" max="1598" width="13.85546875" style="22" customWidth="1"/>
    <col min="1599" max="1599" width="27.42578125" style="22" customWidth="1"/>
    <col min="1600" max="1600" width="8.85546875" style="22" customWidth="1"/>
    <col min="1601" max="1601" width="9.28515625" style="22" customWidth="1"/>
    <col min="1602" max="1602" width="10.42578125" style="22" customWidth="1"/>
    <col min="1603" max="1604" width="3.28515625" style="22" customWidth="1"/>
    <col min="1605" max="1606" width="4.5703125" style="22" customWidth="1"/>
    <col min="1607" max="1607" width="4" style="22" customWidth="1"/>
    <col min="1608" max="1608" width="7.42578125" style="22" customWidth="1"/>
    <col min="1609" max="1609" width="4.140625" style="22" customWidth="1"/>
    <col min="1610" max="1792" width="11.42578125" style="22"/>
    <col min="1793" max="1793" width="9.42578125" style="22" customWidth="1"/>
    <col min="1794" max="1794" width="11.42578125" style="22" customWidth="1"/>
    <col min="1795" max="1795" width="10.28515625" style="22" customWidth="1"/>
    <col min="1796" max="1798" width="6.140625" style="22" customWidth="1"/>
    <col min="1799" max="1799" width="10.5703125" style="22" customWidth="1"/>
    <col min="1800" max="1800" width="2.7109375" style="22" bestFit="1" customWidth="1"/>
    <col min="1801" max="1801" width="13.140625" style="22" customWidth="1"/>
    <col min="1802" max="1802" width="8.85546875" style="22" customWidth="1"/>
    <col min="1803" max="1804" width="4.140625" style="22" customWidth="1"/>
    <col min="1805" max="1806" width="7.7109375" style="22" customWidth="1"/>
    <col min="1807" max="1807" width="4.7109375" style="22" customWidth="1"/>
    <col min="1808" max="1808" width="3.7109375" style="22" customWidth="1"/>
    <col min="1809" max="1809" width="4.42578125" style="22" customWidth="1"/>
    <col min="1810" max="1810" width="4.7109375" style="22" customWidth="1"/>
    <col min="1811" max="1846" width="0" style="22" hidden="1" customWidth="1"/>
    <col min="1847" max="1847" width="3.7109375" style="22" customWidth="1"/>
    <col min="1848" max="1848" width="5.140625" style="22" customWidth="1"/>
    <col min="1849" max="1849" width="5.28515625" style="22" customWidth="1"/>
    <col min="1850" max="1850" width="3.140625" style="22" customWidth="1"/>
    <col min="1851" max="1851" width="3.7109375" style="22" customWidth="1"/>
    <col min="1852" max="1852" width="17.28515625" style="22" customWidth="1"/>
    <col min="1853" max="1853" width="16" style="22" customWidth="1"/>
    <col min="1854" max="1854" width="13.85546875" style="22" customWidth="1"/>
    <col min="1855" max="1855" width="27.42578125" style="22" customWidth="1"/>
    <col min="1856" max="1856" width="8.85546875" style="22" customWidth="1"/>
    <col min="1857" max="1857" width="9.28515625" style="22" customWidth="1"/>
    <col min="1858" max="1858" width="10.42578125" style="22" customWidth="1"/>
    <col min="1859" max="1860" width="3.28515625" style="22" customWidth="1"/>
    <col min="1861" max="1862" width="4.5703125" style="22" customWidth="1"/>
    <col min="1863" max="1863" width="4" style="22" customWidth="1"/>
    <col min="1864" max="1864" width="7.42578125" style="22" customWidth="1"/>
    <col min="1865" max="1865" width="4.140625" style="22" customWidth="1"/>
    <col min="1866" max="2048" width="11.42578125" style="22"/>
    <col min="2049" max="2049" width="9.42578125" style="22" customWidth="1"/>
    <col min="2050" max="2050" width="11.42578125" style="22" customWidth="1"/>
    <col min="2051" max="2051" width="10.28515625" style="22" customWidth="1"/>
    <col min="2052" max="2054" width="6.140625" style="22" customWidth="1"/>
    <col min="2055" max="2055" width="10.5703125" style="22" customWidth="1"/>
    <col min="2056" max="2056" width="2.7109375" style="22" bestFit="1" customWidth="1"/>
    <col min="2057" max="2057" width="13.140625" style="22" customWidth="1"/>
    <col min="2058" max="2058" width="8.85546875" style="22" customWidth="1"/>
    <col min="2059" max="2060" width="4.140625" style="22" customWidth="1"/>
    <col min="2061" max="2062" width="7.7109375" style="22" customWidth="1"/>
    <col min="2063" max="2063" width="4.7109375" style="22" customWidth="1"/>
    <col min="2064" max="2064" width="3.7109375" style="22" customWidth="1"/>
    <col min="2065" max="2065" width="4.42578125" style="22" customWidth="1"/>
    <col min="2066" max="2066" width="4.7109375" style="22" customWidth="1"/>
    <col min="2067" max="2102" width="0" style="22" hidden="1" customWidth="1"/>
    <col min="2103" max="2103" width="3.7109375" style="22" customWidth="1"/>
    <col min="2104" max="2104" width="5.140625" style="22" customWidth="1"/>
    <col min="2105" max="2105" width="5.28515625" style="22" customWidth="1"/>
    <col min="2106" max="2106" width="3.140625" style="22" customWidth="1"/>
    <col min="2107" max="2107" width="3.7109375" style="22" customWidth="1"/>
    <col min="2108" max="2108" width="17.28515625" style="22" customWidth="1"/>
    <col min="2109" max="2109" width="16" style="22" customWidth="1"/>
    <col min="2110" max="2110" width="13.85546875" style="22" customWidth="1"/>
    <col min="2111" max="2111" width="27.42578125" style="22" customWidth="1"/>
    <col min="2112" max="2112" width="8.85546875" style="22" customWidth="1"/>
    <col min="2113" max="2113" width="9.28515625" style="22" customWidth="1"/>
    <col min="2114" max="2114" width="10.42578125" style="22" customWidth="1"/>
    <col min="2115" max="2116" width="3.28515625" style="22" customWidth="1"/>
    <col min="2117" max="2118" width="4.5703125" style="22" customWidth="1"/>
    <col min="2119" max="2119" width="4" style="22" customWidth="1"/>
    <col min="2120" max="2120" width="7.42578125" style="22" customWidth="1"/>
    <col min="2121" max="2121" width="4.140625" style="22" customWidth="1"/>
    <col min="2122" max="2304" width="11.42578125" style="22"/>
    <col min="2305" max="2305" width="9.42578125" style="22" customWidth="1"/>
    <col min="2306" max="2306" width="11.42578125" style="22" customWidth="1"/>
    <col min="2307" max="2307" width="10.28515625" style="22" customWidth="1"/>
    <col min="2308" max="2310" width="6.140625" style="22" customWidth="1"/>
    <col min="2311" max="2311" width="10.5703125" style="22" customWidth="1"/>
    <col min="2312" max="2312" width="2.7109375" style="22" bestFit="1" customWidth="1"/>
    <col min="2313" max="2313" width="13.140625" style="22" customWidth="1"/>
    <col min="2314" max="2314" width="8.85546875" style="22" customWidth="1"/>
    <col min="2315" max="2316" width="4.140625" style="22" customWidth="1"/>
    <col min="2317" max="2318" width="7.7109375" style="22" customWidth="1"/>
    <col min="2319" max="2319" width="4.7109375" style="22" customWidth="1"/>
    <col min="2320" max="2320" width="3.7109375" style="22" customWidth="1"/>
    <col min="2321" max="2321" width="4.42578125" style="22" customWidth="1"/>
    <col min="2322" max="2322" width="4.7109375" style="22" customWidth="1"/>
    <col min="2323" max="2358" width="0" style="22" hidden="1" customWidth="1"/>
    <col min="2359" max="2359" width="3.7109375" style="22" customWidth="1"/>
    <col min="2360" max="2360" width="5.140625" style="22" customWidth="1"/>
    <col min="2361" max="2361" width="5.28515625" style="22" customWidth="1"/>
    <col min="2362" max="2362" width="3.140625" style="22" customWidth="1"/>
    <col min="2363" max="2363" width="3.7109375" style="22" customWidth="1"/>
    <col min="2364" max="2364" width="17.28515625" style="22" customWidth="1"/>
    <col min="2365" max="2365" width="16" style="22" customWidth="1"/>
    <col min="2366" max="2366" width="13.85546875" style="22" customWidth="1"/>
    <col min="2367" max="2367" width="27.42578125" style="22" customWidth="1"/>
    <col min="2368" max="2368" width="8.85546875" style="22" customWidth="1"/>
    <col min="2369" max="2369" width="9.28515625" style="22" customWidth="1"/>
    <col min="2370" max="2370" width="10.42578125" style="22" customWidth="1"/>
    <col min="2371" max="2372" width="3.28515625" style="22" customWidth="1"/>
    <col min="2373" max="2374" width="4.5703125" style="22" customWidth="1"/>
    <col min="2375" max="2375" width="4" style="22" customWidth="1"/>
    <col min="2376" max="2376" width="7.42578125" style="22" customWidth="1"/>
    <col min="2377" max="2377" width="4.140625" style="22" customWidth="1"/>
    <col min="2378" max="2560" width="11.42578125" style="22"/>
    <col min="2561" max="2561" width="9.42578125" style="22" customWidth="1"/>
    <col min="2562" max="2562" width="11.42578125" style="22" customWidth="1"/>
    <col min="2563" max="2563" width="10.28515625" style="22" customWidth="1"/>
    <col min="2564" max="2566" width="6.140625" style="22" customWidth="1"/>
    <col min="2567" max="2567" width="10.5703125" style="22" customWidth="1"/>
    <col min="2568" max="2568" width="2.7109375" style="22" bestFit="1" customWidth="1"/>
    <col min="2569" max="2569" width="13.140625" style="22" customWidth="1"/>
    <col min="2570" max="2570" width="8.85546875" style="22" customWidth="1"/>
    <col min="2571" max="2572" width="4.140625" style="22" customWidth="1"/>
    <col min="2573" max="2574" width="7.7109375" style="22" customWidth="1"/>
    <col min="2575" max="2575" width="4.7109375" style="22" customWidth="1"/>
    <col min="2576" max="2576" width="3.7109375" style="22" customWidth="1"/>
    <col min="2577" max="2577" width="4.42578125" style="22" customWidth="1"/>
    <col min="2578" max="2578" width="4.7109375" style="22" customWidth="1"/>
    <col min="2579" max="2614" width="0" style="22" hidden="1" customWidth="1"/>
    <col min="2615" max="2615" width="3.7109375" style="22" customWidth="1"/>
    <col min="2616" max="2616" width="5.140625" style="22" customWidth="1"/>
    <col min="2617" max="2617" width="5.28515625" style="22" customWidth="1"/>
    <col min="2618" max="2618" width="3.140625" style="22" customWidth="1"/>
    <col min="2619" max="2619" width="3.7109375" style="22" customWidth="1"/>
    <col min="2620" max="2620" width="17.28515625" style="22" customWidth="1"/>
    <col min="2621" max="2621" width="16" style="22" customWidth="1"/>
    <col min="2622" max="2622" width="13.85546875" style="22" customWidth="1"/>
    <col min="2623" max="2623" width="27.42578125" style="22" customWidth="1"/>
    <col min="2624" max="2624" width="8.85546875" style="22" customWidth="1"/>
    <col min="2625" max="2625" width="9.28515625" style="22" customWidth="1"/>
    <col min="2626" max="2626" width="10.42578125" style="22" customWidth="1"/>
    <col min="2627" max="2628" width="3.28515625" style="22" customWidth="1"/>
    <col min="2629" max="2630" width="4.5703125" style="22" customWidth="1"/>
    <col min="2631" max="2631" width="4" style="22" customWidth="1"/>
    <col min="2632" max="2632" width="7.42578125" style="22" customWidth="1"/>
    <col min="2633" max="2633" width="4.140625" style="22" customWidth="1"/>
    <col min="2634" max="2816" width="11.42578125" style="22"/>
    <col min="2817" max="2817" width="9.42578125" style="22" customWidth="1"/>
    <col min="2818" max="2818" width="11.42578125" style="22" customWidth="1"/>
    <col min="2819" max="2819" width="10.28515625" style="22" customWidth="1"/>
    <col min="2820" max="2822" width="6.140625" style="22" customWidth="1"/>
    <col min="2823" max="2823" width="10.5703125" style="22" customWidth="1"/>
    <col min="2824" max="2824" width="2.7109375" style="22" bestFit="1" customWidth="1"/>
    <col min="2825" max="2825" width="13.140625" style="22" customWidth="1"/>
    <col min="2826" max="2826" width="8.85546875" style="22" customWidth="1"/>
    <col min="2827" max="2828" width="4.140625" style="22" customWidth="1"/>
    <col min="2829" max="2830" width="7.7109375" style="22" customWidth="1"/>
    <col min="2831" max="2831" width="4.7109375" style="22" customWidth="1"/>
    <col min="2832" max="2832" width="3.7109375" style="22" customWidth="1"/>
    <col min="2833" max="2833" width="4.42578125" style="22" customWidth="1"/>
    <col min="2834" max="2834" width="4.7109375" style="22" customWidth="1"/>
    <col min="2835" max="2870" width="0" style="22" hidden="1" customWidth="1"/>
    <col min="2871" max="2871" width="3.7109375" style="22" customWidth="1"/>
    <col min="2872" max="2872" width="5.140625" style="22" customWidth="1"/>
    <col min="2873" max="2873" width="5.28515625" style="22" customWidth="1"/>
    <col min="2874" max="2874" width="3.140625" style="22" customWidth="1"/>
    <col min="2875" max="2875" width="3.7109375" style="22" customWidth="1"/>
    <col min="2876" max="2876" width="17.28515625" style="22" customWidth="1"/>
    <col min="2877" max="2877" width="16" style="22" customWidth="1"/>
    <col min="2878" max="2878" width="13.85546875" style="22" customWidth="1"/>
    <col min="2879" max="2879" width="27.42578125" style="22" customWidth="1"/>
    <col min="2880" max="2880" width="8.85546875" style="22" customWidth="1"/>
    <col min="2881" max="2881" width="9.28515625" style="22" customWidth="1"/>
    <col min="2882" max="2882" width="10.42578125" style="22" customWidth="1"/>
    <col min="2883" max="2884" width="3.28515625" style="22" customWidth="1"/>
    <col min="2885" max="2886" width="4.5703125" style="22" customWidth="1"/>
    <col min="2887" max="2887" width="4" style="22" customWidth="1"/>
    <col min="2888" max="2888" width="7.42578125" style="22" customWidth="1"/>
    <col min="2889" max="2889" width="4.140625" style="22" customWidth="1"/>
    <col min="2890" max="3072" width="11.42578125" style="22"/>
    <col min="3073" max="3073" width="9.42578125" style="22" customWidth="1"/>
    <col min="3074" max="3074" width="11.42578125" style="22" customWidth="1"/>
    <col min="3075" max="3075" width="10.28515625" style="22" customWidth="1"/>
    <col min="3076" max="3078" width="6.140625" style="22" customWidth="1"/>
    <col min="3079" max="3079" width="10.5703125" style="22" customWidth="1"/>
    <col min="3080" max="3080" width="2.7109375" style="22" bestFit="1" customWidth="1"/>
    <col min="3081" max="3081" width="13.140625" style="22" customWidth="1"/>
    <col min="3082" max="3082" width="8.85546875" style="22" customWidth="1"/>
    <col min="3083" max="3084" width="4.140625" style="22" customWidth="1"/>
    <col min="3085" max="3086" width="7.7109375" style="22" customWidth="1"/>
    <col min="3087" max="3087" width="4.7109375" style="22" customWidth="1"/>
    <col min="3088" max="3088" width="3.7109375" style="22" customWidth="1"/>
    <col min="3089" max="3089" width="4.42578125" style="22" customWidth="1"/>
    <col min="3090" max="3090" width="4.7109375" style="22" customWidth="1"/>
    <col min="3091" max="3126" width="0" style="22" hidden="1" customWidth="1"/>
    <col min="3127" max="3127" width="3.7109375" style="22" customWidth="1"/>
    <col min="3128" max="3128" width="5.140625" style="22" customWidth="1"/>
    <col min="3129" max="3129" width="5.28515625" style="22" customWidth="1"/>
    <col min="3130" max="3130" width="3.140625" style="22" customWidth="1"/>
    <col min="3131" max="3131" width="3.7109375" style="22" customWidth="1"/>
    <col min="3132" max="3132" width="17.28515625" style="22" customWidth="1"/>
    <col min="3133" max="3133" width="16" style="22" customWidth="1"/>
    <col min="3134" max="3134" width="13.85546875" style="22" customWidth="1"/>
    <col min="3135" max="3135" width="27.42578125" style="22" customWidth="1"/>
    <col min="3136" max="3136" width="8.85546875" style="22" customWidth="1"/>
    <col min="3137" max="3137" width="9.28515625" style="22" customWidth="1"/>
    <col min="3138" max="3138" width="10.42578125" style="22" customWidth="1"/>
    <col min="3139" max="3140" width="3.28515625" style="22" customWidth="1"/>
    <col min="3141" max="3142" width="4.5703125" style="22" customWidth="1"/>
    <col min="3143" max="3143" width="4" style="22" customWidth="1"/>
    <col min="3144" max="3144" width="7.42578125" style="22" customWidth="1"/>
    <col min="3145" max="3145" width="4.140625" style="22" customWidth="1"/>
    <col min="3146" max="3328" width="11.42578125" style="22"/>
    <col min="3329" max="3329" width="9.42578125" style="22" customWidth="1"/>
    <col min="3330" max="3330" width="11.42578125" style="22" customWidth="1"/>
    <col min="3331" max="3331" width="10.28515625" style="22" customWidth="1"/>
    <col min="3332" max="3334" width="6.140625" style="22" customWidth="1"/>
    <col min="3335" max="3335" width="10.5703125" style="22" customWidth="1"/>
    <col min="3336" max="3336" width="2.7109375" style="22" bestFit="1" customWidth="1"/>
    <col min="3337" max="3337" width="13.140625" style="22" customWidth="1"/>
    <col min="3338" max="3338" width="8.85546875" style="22" customWidth="1"/>
    <col min="3339" max="3340" width="4.140625" style="22" customWidth="1"/>
    <col min="3341" max="3342" width="7.7109375" style="22" customWidth="1"/>
    <col min="3343" max="3343" width="4.7109375" style="22" customWidth="1"/>
    <col min="3344" max="3344" width="3.7109375" style="22" customWidth="1"/>
    <col min="3345" max="3345" width="4.42578125" style="22" customWidth="1"/>
    <col min="3346" max="3346" width="4.7109375" style="22" customWidth="1"/>
    <col min="3347" max="3382" width="0" style="22" hidden="1" customWidth="1"/>
    <col min="3383" max="3383" width="3.7109375" style="22" customWidth="1"/>
    <col min="3384" max="3384" width="5.140625" style="22" customWidth="1"/>
    <col min="3385" max="3385" width="5.28515625" style="22" customWidth="1"/>
    <col min="3386" max="3386" width="3.140625" style="22" customWidth="1"/>
    <col min="3387" max="3387" width="3.7109375" style="22" customWidth="1"/>
    <col min="3388" max="3388" width="17.28515625" style="22" customWidth="1"/>
    <col min="3389" max="3389" width="16" style="22" customWidth="1"/>
    <col min="3390" max="3390" width="13.85546875" style="22" customWidth="1"/>
    <col min="3391" max="3391" width="27.42578125" style="22" customWidth="1"/>
    <col min="3392" max="3392" width="8.85546875" style="22" customWidth="1"/>
    <col min="3393" max="3393" width="9.28515625" style="22" customWidth="1"/>
    <col min="3394" max="3394" width="10.42578125" style="22" customWidth="1"/>
    <col min="3395" max="3396" width="3.28515625" style="22" customWidth="1"/>
    <col min="3397" max="3398" width="4.5703125" style="22" customWidth="1"/>
    <col min="3399" max="3399" width="4" style="22" customWidth="1"/>
    <col min="3400" max="3400" width="7.42578125" style="22" customWidth="1"/>
    <col min="3401" max="3401" width="4.140625" style="22" customWidth="1"/>
    <col min="3402" max="3584" width="11.42578125" style="22"/>
    <col min="3585" max="3585" width="9.42578125" style="22" customWidth="1"/>
    <col min="3586" max="3586" width="11.42578125" style="22" customWidth="1"/>
    <col min="3587" max="3587" width="10.28515625" style="22" customWidth="1"/>
    <col min="3588" max="3590" width="6.140625" style="22" customWidth="1"/>
    <col min="3591" max="3591" width="10.5703125" style="22" customWidth="1"/>
    <col min="3592" max="3592" width="2.7109375" style="22" bestFit="1" customWidth="1"/>
    <col min="3593" max="3593" width="13.140625" style="22" customWidth="1"/>
    <col min="3594" max="3594" width="8.85546875" style="22" customWidth="1"/>
    <col min="3595" max="3596" width="4.140625" style="22" customWidth="1"/>
    <col min="3597" max="3598" width="7.7109375" style="22" customWidth="1"/>
    <col min="3599" max="3599" width="4.7109375" style="22" customWidth="1"/>
    <col min="3600" max="3600" width="3.7109375" style="22" customWidth="1"/>
    <col min="3601" max="3601" width="4.42578125" style="22" customWidth="1"/>
    <col min="3602" max="3602" width="4.7109375" style="22" customWidth="1"/>
    <col min="3603" max="3638" width="0" style="22" hidden="1" customWidth="1"/>
    <col min="3639" max="3639" width="3.7109375" style="22" customWidth="1"/>
    <col min="3640" max="3640" width="5.140625" style="22" customWidth="1"/>
    <col min="3641" max="3641" width="5.28515625" style="22" customWidth="1"/>
    <col min="3642" max="3642" width="3.140625" style="22" customWidth="1"/>
    <col min="3643" max="3643" width="3.7109375" style="22" customWidth="1"/>
    <col min="3644" max="3644" width="17.28515625" style="22" customWidth="1"/>
    <col min="3645" max="3645" width="16" style="22" customWidth="1"/>
    <col min="3646" max="3646" width="13.85546875" style="22" customWidth="1"/>
    <col min="3647" max="3647" width="27.42578125" style="22" customWidth="1"/>
    <col min="3648" max="3648" width="8.85546875" style="22" customWidth="1"/>
    <col min="3649" max="3649" width="9.28515625" style="22" customWidth="1"/>
    <col min="3650" max="3650" width="10.42578125" style="22" customWidth="1"/>
    <col min="3651" max="3652" width="3.28515625" style="22" customWidth="1"/>
    <col min="3653" max="3654" width="4.5703125" style="22" customWidth="1"/>
    <col min="3655" max="3655" width="4" style="22" customWidth="1"/>
    <col min="3656" max="3656" width="7.42578125" style="22" customWidth="1"/>
    <col min="3657" max="3657" width="4.140625" style="22" customWidth="1"/>
    <col min="3658" max="3840" width="11.42578125" style="22"/>
    <col min="3841" max="3841" width="9.42578125" style="22" customWidth="1"/>
    <col min="3842" max="3842" width="11.42578125" style="22" customWidth="1"/>
    <col min="3843" max="3843" width="10.28515625" style="22" customWidth="1"/>
    <col min="3844" max="3846" width="6.140625" style="22" customWidth="1"/>
    <col min="3847" max="3847" width="10.5703125" style="22" customWidth="1"/>
    <col min="3848" max="3848" width="2.7109375" style="22" bestFit="1" customWidth="1"/>
    <col min="3849" max="3849" width="13.140625" style="22" customWidth="1"/>
    <col min="3850" max="3850" width="8.85546875" style="22" customWidth="1"/>
    <col min="3851" max="3852" width="4.140625" style="22" customWidth="1"/>
    <col min="3853" max="3854" width="7.7109375" style="22" customWidth="1"/>
    <col min="3855" max="3855" width="4.7109375" style="22" customWidth="1"/>
    <col min="3856" max="3856" width="3.7109375" style="22" customWidth="1"/>
    <col min="3857" max="3857" width="4.42578125" style="22" customWidth="1"/>
    <col min="3858" max="3858" width="4.7109375" style="22" customWidth="1"/>
    <col min="3859" max="3894" width="0" style="22" hidden="1" customWidth="1"/>
    <col min="3895" max="3895" width="3.7109375" style="22" customWidth="1"/>
    <col min="3896" max="3896" width="5.140625" style="22" customWidth="1"/>
    <col min="3897" max="3897" width="5.28515625" style="22" customWidth="1"/>
    <col min="3898" max="3898" width="3.140625" style="22" customWidth="1"/>
    <col min="3899" max="3899" width="3.7109375" style="22" customWidth="1"/>
    <col min="3900" max="3900" width="17.28515625" style="22" customWidth="1"/>
    <col min="3901" max="3901" width="16" style="22" customWidth="1"/>
    <col min="3902" max="3902" width="13.85546875" style="22" customWidth="1"/>
    <col min="3903" max="3903" width="27.42578125" style="22" customWidth="1"/>
    <col min="3904" max="3904" width="8.85546875" style="22" customWidth="1"/>
    <col min="3905" max="3905" width="9.28515625" style="22" customWidth="1"/>
    <col min="3906" max="3906" width="10.42578125" style="22" customWidth="1"/>
    <col min="3907" max="3908" width="3.28515625" style="22" customWidth="1"/>
    <col min="3909" max="3910" width="4.5703125" style="22" customWidth="1"/>
    <col min="3911" max="3911" width="4" style="22" customWidth="1"/>
    <col min="3912" max="3912" width="7.42578125" style="22" customWidth="1"/>
    <col min="3913" max="3913" width="4.140625" style="22" customWidth="1"/>
    <col min="3914" max="4096" width="11.42578125" style="22"/>
    <col min="4097" max="4097" width="9.42578125" style="22" customWidth="1"/>
    <col min="4098" max="4098" width="11.42578125" style="22" customWidth="1"/>
    <col min="4099" max="4099" width="10.28515625" style="22" customWidth="1"/>
    <col min="4100" max="4102" width="6.140625" style="22" customWidth="1"/>
    <col min="4103" max="4103" width="10.5703125" style="22" customWidth="1"/>
    <col min="4104" max="4104" width="2.7109375" style="22" bestFit="1" customWidth="1"/>
    <col min="4105" max="4105" width="13.140625" style="22" customWidth="1"/>
    <col min="4106" max="4106" width="8.85546875" style="22" customWidth="1"/>
    <col min="4107" max="4108" width="4.140625" style="22" customWidth="1"/>
    <col min="4109" max="4110" width="7.7109375" style="22" customWidth="1"/>
    <col min="4111" max="4111" width="4.7109375" style="22" customWidth="1"/>
    <col min="4112" max="4112" width="3.7109375" style="22" customWidth="1"/>
    <col min="4113" max="4113" width="4.42578125" style="22" customWidth="1"/>
    <col min="4114" max="4114" width="4.7109375" style="22" customWidth="1"/>
    <col min="4115" max="4150" width="0" style="22" hidden="1" customWidth="1"/>
    <col min="4151" max="4151" width="3.7109375" style="22" customWidth="1"/>
    <col min="4152" max="4152" width="5.140625" style="22" customWidth="1"/>
    <col min="4153" max="4153" width="5.28515625" style="22" customWidth="1"/>
    <col min="4154" max="4154" width="3.140625" style="22" customWidth="1"/>
    <col min="4155" max="4155" width="3.7109375" style="22" customWidth="1"/>
    <col min="4156" max="4156" width="17.28515625" style="22" customWidth="1"/>
    <col min="4157" max="4157" width="16" style="22" customWidth="1"/>
    <col min="4158" max="4158" width="13.85546875" style="22" customWidth="1"/>
    <col min="4159" max="4159" width="27.42578125" style="22" customWidth="1"/>
    <col min="4160" max="4160" width="8.85546875" style="22" customWidth="1"/>
    <col min="4161" max="4161" width="9.28515625" style="22" customWidth="1"/>
    <col min="4162" max="4162" width="10.42578125" style="22" customWidth="1"/>
    <col min="4163" max="4164" width="3.28515625" style="22" customWidth="1"/>
    <col min="4165" max="4166" width="4.5703125" style="22" customWidth="1"/>
    <col min="4167" max="4167" width="4" style="22" customWidth="1"/>
    <col min="4168" max="4168" width="7.42578125" style="22" customWidth="1"/>
    <col min="4169" max="4169" width="4.140625" style="22" customWidth="1"/>
    <col min="4170" max="4352" width="11.42578125" style="22"/>
    <col min="4353" max="4353" width="9.42578125" style="22" customWidth="1"/>
    <col min="4354" max="4354" width="11.42578125" style="22" customWidth="1"/>
    <col min="4355" max="4355" width="10.28515625" style="22" customWidth="1"/>
    <col min="4356" max="4358" width="6.140625" style="22" customWidth="1"/>
    <col min="4359" max="4359" width="10.5703125" style="22" customWidth="1"/>
    <col min="4360" max="4360" width="2.7109375" style="22" bestFit="1" customWidth="1"/>
    <col min="4361" max="4361" width="13.140625" style="22" customWidth="1"/>
    <col min="4362" max="4362" width="8.85546875" style="22" customWidth="1"/>
    <col min="4363" max="4364" width="4.140625" style="22" customWidth="1"/>
    <col min="4365" max="4366" width="7.7109375" style="22" customWidth="1"/>
    <col min="4367" max="4367" width="4.7109375" style="22" customWidth="1"/>
    <col min="4368" max="4368" width="3.7109375" style="22" customWidth="1"/>
    <col min="4369" max="4369" width="4.42578125" style="22" customWidth="1"/>
    <col min="4370" max="4370" width="4.7109375" style="22" customWidth="1"/>
    <col min="4371" max="4406" width="0" style="22" hidden="1" customWidth="1"/>
    <col min="4407" max="4407" width="3.7109375" style="22" customWidth="1"/>
    <col min="4408" max="4408" width="5.140625" style="22" customWidth="1"/>
    <col min="4409" max="4409" width="5.28515625" style="22" customWidth="1"/>
    <col min="4410" max="4410" width="3.140625" style="22" customWidth="1"/>
    <col min="4411" max="4411" width="3.7109375" style="22" customWidth="1"/>
    <col min="4412" max="4412" width="17.28515625" style="22" customWidth="1"/>
    <col min="4413" max="4413" width="16" style="22" customWidth="1"/>
    <col min="4414" max="4414" width="13.85546875" style="22" customWidth="1"/>
    <col min="4415" max="4415" width="27.42578125" style="22" customWidth="1"/>
    <col min="4416" max="4416" width="8.85546875" style="22" customWidth="1"/>
    <col min="4417" max="4417" width="9.28515625" style="22" customWidth="1"/>
    <col min="4418" max="4418" width="10.42578125" style="22" customWidth="1"/>
    <col min="4419" max="4420" width="3.28515625" style="22" customWidth="1"/>
    <col min="4421" max="4422" width="4.5703125" style="22" customWidth="1"/>
    <col min="4423" max="4423" width="4" style="22" customWidth="1"/>
    <col min="4424" max="4424" width="7.42578125" style="22" customWidth="1"/>
    <col min="4425" max="4425" width="4.140625" style="22" customWidth="1"/>
    <col min="4426" max="4608" width="11.42578125" style="22"/>
    <col min="4609" max="4609" width="9.42578125" style="22" customWidth="1"/>
    <col min="4610" max="4610" width="11.42578125" style="22" customWidth="1"/>
    <col min="4611" max="4611" width="10.28515625" style="22" customWidth="1"/>
    <col min="4612" max="4614" width="6.140625" style="22" customWidth="1"/>
    <col min="4615" max="4615" width="10.5703125" style="22" customWidth="1"/>
    <col min="4616" max="4616" width="2.7109375" style="22" bestFit="1" customWidth="1"/>
    <col min="4617" max="4617" width="13.140625" style="22" customWidth="1"/>
    <col min="4618" max="4618" width="8.85546875" style="22" customWidth="1"/>
    <col min="4619" max="4620" width="4.140625" style="22" customWidth="1"/>
    <col min="4621" max="4622" width="7.7109375" style="22" customWidth="1"/>
    <col min="4623" max="4623" width="4.7109375" style="22" customWidth="1"/>
    <col min="4624" max="4624" width="3.7109375" style="22" customWidth="1"/>
    <col min="4625" max="4625" width="4.42578125" style="22" customWidth="1"/>
    <col min="4626" max="4626" width="4.7109375" style="22" customWidth="1"/>
    <col min="4627" max="4662" width="0" style="22" hidden="1" customWidth="1"/>
    <col min="4663" max="4663" width="3.7109375" style="22" customWidth="1"/>
    <col min="4664" max="4664" width="5.140625" style="22" customWidth="1"/>
    <col min="4665" max="4665" width="5.28515625" style="22" customWidth="1"/>
    <col min="4666" max="4666" width="3.140625" style="22" customWidth="1"/>
    <col min="4667" max="4667" width="3.7109375" style="22" customWidth="1"/>
    <col min="4668" max="4668" width="17.28515625" style="22" customWidth="1"/>
    <col min="4669" max="4669" width="16" style="22" customWidth="1"/>
    <col min="4670" max="4670" width="13.85546875" style="22" customWidth="1"/>
    <col min="4671" max="4671" width="27.42578125" style="22" customWidth="1"/>
    <col min="4672" max="4672" width="8.85546875" style="22" customWidth="1"/>
    <col min="4673" max="4673" width="9.28515625" style="22" customWidth="1"/>
    <col min="4674" max="4674" width="10.42578125" style="22" customWidth="1"/>
    <col min="4675" max="4676" width="3.28515625" style="22" customWidth="1"/>
    <col min="4677" max="4678" width="4.5703125" style="22" customWidth="1"/>
    <col min="4679" max="4679" width="4" style="22" customWidth="1"/>
    <col min="4680" max="4680" width="7.42578125" style="22" customWidth="1"/>
    <col min="4681" max="4681" width="4.140625" style="22" customWidth="1"/>
    <col min="4682" max="4864" width="11.42578125" style="22"/>
    <col min="4865" max="4865" width="9.42578125" style="22" customWidth="1"/>
    <col min="4866" max="4866" width="11.42578125" style="22" customWidth="1"/>
    <col min="4867" max="4867" width="10.28515625" style="22" customWidth="1"/>
    <col min="4868" max="4870" width="6.140625" style="22" customWidth="1"/>
    <col min="4871" max="4871" width="10.5703125" style="22" customWidth="1"/>
    <col min="4872" max="4872" width="2.7109375" style="22" bestFit="1" customWidth="1"/>
    <col min="4873" max="4873" width="13.140625" style="22" customWidth="1"/>
    <col min="4874" max="4874" width="8.85546875" style="22" customWidth="1"/>
    <col min="4875" max="4876" width="4.140625" style="22" customWidth="1"/>
    <col min="4877" max="4878" width="7.7109375" style="22" customWidth="1"/>
    <col min="4879" max="4879" width="4.7109375" style="22" customWidth="1"/>
    <col min="4880" max="4880" width="3.7109375" style="22" customWidth="1"/>
    <col min="4881" max="4881" width="4.42578125" style="22" customWidth="1"/>
    <col min="4882" max="4882" width="4.7109375" style="22" customWidth="1"/>
    <col min="4883" max="4918" width="0" style="22" hidden="1" customWidth="1"/>
    <col min="4919" max="4919" width="3.7109375" style="22" customWidth="1"/>
    <col min="4920" max="4920" width="5.140625" style="22" customWidth="1"/>
    <col min="4921" max="4921" width="5.28515625" style="22" customWidth="1"/>
    <col min="4922" max="4922" width="3.140625" style="22" customWidth="1"/>
    <col min="4923" max="4923" width="3.7109375" style="22" customWidth="1"/>
    <col min="4924" max="4924" width="17.28515625" style="22" customWidth="1"/>
    <col min="4925" max="4925" width="16" style="22" customWidth="1"/>
    <col min="4926" max="4926" width="13.85546875" style="22" customWidth="1"/>
    <col min="4927" max="4927" width="27.42578125" style="22" customWidth="1"/>
    <col min="4928" max="4928" width="8.85546875" style="22" customWidth="1"/>
    <col min="4929" max="4929" width="9.28515625" style="22" customWidth="1"/>
    <col min="4930" max="4930" width="10.42578125" style="22" customWidth="1"/>
    <col min="4931" max="4932" width="3.28515625" style="22" customWidth="1"/>
    <col min="4933" max="4934" width="4.5703125" style="22" customWidth="1"/>
    <col min="4935" max="4935" width="4" style="22" customWidth="1"/>
    <col min="4936" max="4936" width="7.42578125" style="22" customWidth="1"/>
    <col min="4937" max="4937" width="4.140625" style="22" customWidth="1"/>
    <col min="4938" max="5120" width="11.42578125" style="22"/>
    <col min="5121" max="5121" width="9.42578125" style="22" customWidth="1"/>
    <col min="5122" max="5122" width="11.42578125" style="22" customWidth="1"/>
    <col min="5123" max="5123" width="10.28515625" style="22" customWidth="1"/>
    <col min="5124" max="5126" width="6.140625" style="22" customWidth="1"/>
    <col min="5127" max="5127" width="10.5703125" style="22" customWidth="1"/>
    <col min="5128" max="5128" width="2.7109375" style="22" bestFit="1" customWidth="1"/>
    <col min="5129" max="5129" width="13.140625" style="22" customWidth="1"/>
    <col min="5130" max="5130" width="8.85546875" style="22" customWidth="1"/>
    <col min="5131" max="5132" width="4.140625" style="22" customWidth="1"/>
    <col min="5133" max="5134" width="7.7109375" style="22" customWidth="1"/>
    <col min="5135" max="5135" width="4.7109375" style="22" customWidth="1"/>
    <col min="5136" max="5136" width="3.7109375" style="22" customWidth="1"/>
    <col min="5137" max="5137" width="4.42578125" style="22" customWidth="1"/>
    <col min="5138" max="5138" width="4.7109375" style="22" customWidth="1"/>
    <col min="5139" max="5174" width="0" style="22" hidden="1" customWidth="1"/>
    <col min="5175" max="5175" width="3.7109375" style="22" customWidth="1"/>
    <col min="5176" max="5176" width="5.140625" style="22" customWidth="1"/>
    <col min="5177" max="5177" width="5.28515625" style="22" customWidth="1"/>
    <col min="5178" max="5178" width="3.140625" style="22" customWidth="1"/>
    <col min="5179" max="5179" width="3.7109375" style="22" customWidth="1"/>
    <col min="5180" max="5180" width="17.28515625" style="22" customWidth="1"/>
    <col min="5181" max="5181" width="16" style="22" customWidth="1"/>
    <col min="5182" max="5182" width="13.85546875" style="22" customWidth="1"/>
    <col min="5183" max="5183" width="27.42578125" style="22" customWidth="1"/>
    <col min="5184" max="5184" width="8.85546875" style="22" customWidth="1"/>
    <col min="5185" max="5185" width="9.28515625" style="22" customWidth="1"/>
    <col min="5186" max="5186" width="10.42578125" style="22" customWidth="1"/>
    <col min="5187" max="5188" width="3.28515625" style="22" customWidth="1"/>
    <col min="5189" max="5190" width="4.5703125" style="22" customWidth="1"/>
    <col min="5191" max="5191" width="4" style="22" customWidth="1"/>
    <col min="5192" max="5192" width="7.42578125" style="22" customWidth="1"/>
    <col min="5193" max="5193" width="4.140625" style="22" customWidth="1"/>
    <col min="5194" max="5376" width="11.42578125" style="22"/>
    <col min="5377" max="5377" width="9.42578125" style="22" customWidth="1"/>
    <col min="5378" max="5378" width="11.42578125" style="22" customWidth="1"/>
    <col min="5379" max="5379" width="10.28515625" style="22" customWidth="1"/>
    <col min="5380" max="5382" width="6.140625" style="22" customWidth="1"/>
    <col min="5383" max="5383" width="10.5703125" style="22" customWidth="1"/>
    <col min="5384" max="5384" width="2.7109375" style="22" bestFit="1" customWidth="1"/>
    <col min="5385" max="5385" width="13.140625" style="22" customWidth="1"/>
    <col min="5386" max="5386" width="8.85546875" style="22" customWidth="1"/>
    <col min="5387" max="5388" width="4.140625" style="22" customWidth="1"/>
    <col min="5389" max="5390" width="7.7109375" style="22" customWidth="1"/>
    <col min="5391" max="5391" width="4.7109375" style="22" customWidth="1"/>
    <col min="5392" max="5392" width="3.7109375" style="22" customWidth="1"/>
    <col min="5393" max="5393" width="4.42578125" style="22" customWidth="1"/>
    <col min="5394" max="5394" width="4.7109375" style="22" customWidth="1"/>
    <col min="5395" max="5430" width="0" style="22" hidden="1" customWidth="1"/>
    <col min="5431" max="5431" width="3.7109375" style="22" customWidth="1"/>
    <col min="5432" max="5432" width="5.140625" style="22" customWidth="1"/>
    <col min="5433" max="5433" width="5.28515625" style="22" customWidth="1"/>
    <col min="5434" max="5434" width="3.140625" style="22" customWidth="1"/>
    <col min="5435" max="5435" width="3.7109375" style="22" customWidth="1"/>
    <col min="5436" max="5436" width="17.28515625" style="22" customWidth="1"/>
    <col min="5437" max="5437" width="16" style="22" customWidth="1"/>
    <col min="5438" max="5438" width="13.85546875" style="22" customWidth="1"/>
    <col min="5439" max="5439" width="27.42578125" style="22" customWidth="1"/>
    <col min="5440" max="5440" width="8.85546875" style="22" customWidth="1"/>
    <col min="5441" max="5441" width="9.28515625" style="22" customWidth="1"/>
    <col min="5442" max="5442" width="10.42578125" style="22" customWidth="1"/>
    <col min="5443" max="5444" width="3.28515625" style="22" customWidth="1"/>
    <col min="5445" max="5446" width="4.5703125" style="22" customWidth="1"/>
    <col min="5447" max="5447" width="4" style="22" customWidth="1"/>
    <col min="5448" max="5448" width="7.42578125" style="22" customWidth="1"/>
    <col min="5449" max="5449" width="4.140625" style="22" customWidth="1"/>
    <col min="5450" max="5632" width="11.42578125" style="22"/>
    <col min="5633" max="5633" width="9.42578125" style="22" customWidth="1"/>
    <col min="5634" max="5634" width="11.42578125" style="22" customWidth="1"/>
    <col min="5635" max="5635" width="10.28515625" style="22" customWidth="1"/>
    <col min="5636" max="5638" width="6.140625" style="22" customWidth="1"/>
    <col min="5639" max="5639" width="10.5703125" style="22" customWidth="1"/>
    <col min="5640" max="5640" width="2.7109375" style="22" bestFit="1" customWidth="1"/>
    <col min="5641" max="5641" width="13.140625" style="22" customWidth="1"/>
    <col min="5642" max="5642" width="8.85546875" style="22" customWidth="1"/>
    <col min="5643" max="5644" width="4.140625" style="22" customWidth="1"/>
    <col min="5645" max="5646" width="7.7109375" style="22" customWidth="1"/>
    <col min="5647" max="5647" width="4.7109375" style="22" customWidth="1"/>
    <col min="5648" max="5648" width="3.7109375" style="22" customWidth="1"/>
    <col min="5649" max="5649" width="4.42578125" style="22" customWidth="1"/>
    <col min="5650" max="5650" width="4.7109375" style="22" customWidth="1"/>
    <col min="5651" max="5686" width="0" style="22" hidden="1" customWidth="1"/>
    <col min="5687" max="5687" width="3.7109375" style="22" customWidth="1"/>
    <col min="5688" max="5688" width="5.140625" style="22" customWidth="1"/>
    <col min="5689" max="5689" width="5.28515625" style="22" customWidth="1"/>
    <col min="5690" max="5690" width="3.140625" style="22" customWidth="1"/>
    <col min="5691" max="5691" width="3.7109375" style="22" customWidth="1"/>
    <col min="5692" max="5692" width="17.28515625" style="22" customWidth="1"/>
    <col min="5693" max="5693" width="16" style="22" customWidth="1"/>
    <col min="5694" max="5694" width="13.85546875" style="22" customWidth="1"/>
    <col min="5695" max="5695" width="27.42578125" style="22" customWidth="1"/>
    <col min="5696" max="5696" width="8.85546875" style="22" customWidth="1"/>
    <col min="5697" max="5697" width="9.28515625" style="22" customWidth="1"/>
    <col min="5698" max="5698" width="10.42578125" style="22" customWidth="1"/>
    <col min="5699" max="5700" width="3.28515625" style="22" customWidth="1"/>
    <col min="5701" max="5702" width="4.5703125" style="22" customWidth="1"/>
    <col min="5703" max="5703" width="4" style="22" customWidth="1"/>
    <col min="5704" max="5704" width="7.42578125" style="22" customWidth="1"/>
    <col min="5705" max="5705" width="4.140625" style="22" customWidth="1"/>
    <col min="5706" max="5888" width="11.42578125" style="22"/>
    <col min="5889" max="5889" width="9.42578125" style="22" customWidth="1"/>
    <col min="5890" max="5890" width="11.42578125" style="22" customWidth="1"/>
    <col min="5891" max="5891" width="10.28515625" style="22" customWidth="1"/>
    <col min="5892" max="5894" width="6.140625" style="22" customWidth="1"/>
    <col min="5895" max="5895" width="10.5703125" style="22" customWidth="1"/>
    <col min="5896" max="5896" width="2.7109375" style="22" bestFit="1" customWidth="1"/>
    <col min="5897" max="5897" width="13.140625" style="22" customWidth="1"/>
    <col min="5898" max="5898" width="8.85546875" style="22" customWidth="1"/>
    <col min="5899" max="5900" width="4.140625" style="22" customWidth="1"/>
    <col min="5901" max="5902" width="7.7109375" style="22" customWidth="1"/>
    <col min="5903" max="5903" width="4.7109375" style="22" customWidth="1"/>
    <col min="5904" max="5904" width="3.7109375" style="22" customWidth="1"/>
    <col min="5905" max="5905" width="4.42578125" style="22" customWidth="1"/>
    <col min="5906" max="5906" width="4.7109375" style="22" customWidth="1"/>
    <col min="5907" max="5942" width="0" style="22" hidden="1" customWidth="1"/>
    <col min="5943" max="5943" width="3.7109375" style="22" customWidth="1"/>
    <col min="5944" max="5944" width="5.140625" style="22" customWidth="1"/>
    <col min="5945" max="5945" width="5.28515625" style="22" customWidth="1"/>
    <col min="5946" max="5946" width="3.140625" style="22" customWidth="1"/>
    <col min="5947" max="5947" width="3.7109375" style="22" customWidth="1"/>
    <col min="5948" max="5948" width="17.28515625" style="22" customWidth="1"/>
    <col min="5949" max="5949" width="16" style="22" customWidth="1"/>
    <col min="5950" max="5950" width="13.85546875" style="22" customWidth="1"/>
    <col min="5951" max="5951" width="27.42578125" style="22" customWidth="1"/>
    <col min="5952" max="5952" width="8.85546875" style="22" customWidth="1"/>
    <col min="5953" max="5953" width="9.28515625" style="22" customWidth="1"/>
    <col min="5954" max="5954" width="10.42578125" style="22" customWidth="1"/>
    <col min="5955" max="5956" width="3.28515625" style="22" customWidth="1"/>
    <col min="5957" max="5958" width="4.5703125" style="22" customWidth="1"/>
    <col min="5959" max="5959" width="4" style="22" customWidth="1"/>
    <col min="5960" max="5960" width="7.42578125" style="22" customWidth="1"/>
    <col min="5961" max="5961" width="4.140625" style="22" customWidth="1"/>
    <col min="5962" max="6144" width="11.42578125" style="22"/>
    <col min="6145" max="6145" width="9.42578125" style="22" customWidth="1"/>
    <col min="6146" max="6146" width="11.42578125" style="22" customWidth="1"/>
    <col min="6147" max="6147" width="10.28515625" style="22" customWidth="1"/>
    <col min="6148" max="6150" width="6.140625" style="22" customWidth="1"/>
    <col min="6151" max="6151" width="10.5703125" style="22" customWidth="1"/>
    <col min="6152" max="6152" width="2.7109375" style="22" bestFit="1" customWidth="1"/>
    <col min="6153" max="6153" width="13.140625" style="22" customWidth="1"/>
    <col min="6154" max="6154" width="8.85546875" style="22" customWidth="1"/>
    <col min="6155" max="6156" width="4.140625" style="22" customWidth="1"/>
    <col min="6157" max="6158" width="7.7109375" style="22" customWidth="1"/>
    <col min="6159" max="6159" width="4.7109375" style="22" customWidth="1"/>
    <col min="6160" max="6160" width="3.7109375" style="22" customWidth="1"/>
    <col min="6161" max="6161" width="4.42578125" style="22" customWidth="1"/>
    <col min="6162" max="6162" width="4.7109375" style="22" customWidth="1"/>
    <col min="6163" max="6198" width="0" style="22" hidden="1" customWidth="1"/>
    <col min="6199" max="6199" width="3.7109375" style="22" customWidth="1"/>
    <col min="6200" max="6200" width="5.140625" style="22" customWidth="1"/>
    <col min="6201" max="6201" width="5.28515625" style="22" customWidth="1"/>
    <col min="6202" max="6202" width="3.140625" style="22" customWidth="1"/>
    <col min="6203" max="6203" width="3.7109375" style="22" customWidth="1"/>
    <col min="6204" max="6204" width="17.28515625" style="22" customWidth="1"/>
    <col min="6205" max="6205" width="16" style="22" customWidth="1"/>
    <col min="6206" max="6206" width="13.85546875" style="22" customWidth="1"/>
    <col min="6207" max="6207" width="27.42578125" style="22" customWidth="1"/>
    <col min="6208" max="6208" width="8.85546875" style="22" customWidth="1"/>
    <col min="6209" max="6209" width="9.28515625" style="22" customWidth="1"/>
    <col min="6210" max="6210" width="10.42578125" style="22" customWidth="1"/>
    <col min="6211" max="6212" width="3.28515625" style="22" customWidth="1"/>
    <col min="6213" max="6214" width="4.5703125" style="22" customWidth="1"/>
    <col min="6215" max="6215" width="4" style="22" customWidth="1"/>
    <col min="6216" max="6216" width="7.42578125" style="22" customWidth="1"/>
    <col min="6217" max="6217" width="4.140625" style="22" customWidth="1"/>
    <col min="6218" max="6400" width="11.42578125" style="22"/>
    <col min="6401" max="6401" width="9.42578125" style="22" customWidth="1"/>
    <col min="6402" max="6402" width="11.42578125" style="22" customWidth="1"/>
    <col min="6403" max="6403" width="10.28515625" style="22" customWidth="1"/>
    <col min="6404" max="6406" width="6.140625" style="22" customWidth="1"/>
    <col min="6407" max="6407" width="10.5703125" style="22" customWidth="1"/>
    <col min="6408" max="6408" width="2.7109375" style="22" bestFit="1" customWidth="1"/>
    <col min="6409" max="6409" width="13.140625" style="22" customWidth="1"/>
    <col min="6410" max="6410" width="8.85546875" style="22" customWidth="1"/>
    <col min="6411" max="6412" width="4.140625" style="22" customWidth="1"/>
    <col min="6413" max="6414" width="7.7109375" style="22" customWidth="1"/>
    <col min="6415" max="6415" width="4.7109375" style="22" customWidth="1"/>
    <col min="6416" max="6416" width="3.7109375" style="22" customWidth="1"/>
    <col min="6417" max="6417" width="4.42578125" style="22" customWidth="1"/>
    <col min="6418" max="6418" width="4.7109375" style="22" customWidth="1"/>
    <col min="6419" max="6454" width="0" style="22" hidden="1" customWidth="1"/>
    <col min="6455" max="6455" width="3.7109375" style="22" customWidth="1"/>
    <col min="6456" max="6456" width="5.140625" style="22" customWidth="1"/>
    <col min="6457" max="6457" width="5.28515625" style="22" customWidth="1"/>
    <col min="6458" max="6458" width="3.140625" style="22" customWidth="1"/>
    <col min="6459" max="6459" width="3.7109375" style="22" customWidth="1"/>
    <col min="6460" max="6460" width="17.28515625" style="22" customWidth="1"/>
    <col min="6461" max="6461" width="16" style="22" customWidth="1"/>
    <col min="6462" max="6462" width="13.85546875" style="22" customWidth="1"/>
    <col min="6463" max="6463" width="27.42578125" style="22" customWidth="1"/>
    <col min="6464" max="6464" width="8.85546875" style="22" customWidth="1"/>
    <col min="6465" max="6465" width="9.28515625" style="22" customWidth="1"/>
    <col min="6466" max="6466" width="10.42578125" style="22" customWidth="1"/>
    <col min="6467" max="6468" width="3.28515625" style="22" customWidth="1"/>
    <col min="6469" max="6470" width="4.5703125" style="22" customWidth="1"/>
    <col min="6471" max="6471" width="4" style="22" customWidth="1"/>
    <col min="6472" max="6472" width="7.42578125" style="22" customWidth="1"/>
    <col min="6473" max="6473" width="4.140625" style="22" customWidth="1"/>
    <col min="6474" max="6656" width="11.42578125" style="22"/>
    <col min="6657" max="6657" width="9.42578125" style="22" customWidth="1"/>
    <col min="6658" max="6658" width="11.42578125" style="22" customWidth="1"/>
    <col min="6659" max="6659" width="10.28515625" style="22" customWidth="1"/>
    <col min="6660" max="6662" width="6.140625" style="22" customWidth="1"/>
    <col min="6663" max="6663" width="10.5703125" style="22" customWidth="1"/>
    <col min="6664" max="6664" width="2.7109375" style="22" bestFit="1" customWidth="1"/>
    <col min="6665" max="6665" width="13.140625" style="22" customWidth="1"/>
    <col min="6666" max="6666" width="8.85546875" style="22" customWidth="1"/>
    <col min="6667" max="6668" width="4.140625" style="22" customWidth="1"/>
    <col min="6669" max="6670" width="7.7109375" style="22" customWidth="1"/>
    <col min="6671" max="6671" width="4.7109375" style="22" customWidth="1"/>
    <col min="6672" max="6672" width="3.7109375" style="22" customWidth="1"/>
    <col min="6673" max="6673" width="4.42578125" style="22" customWidth="1"/>
    <col min="6674" max="6674" width="4.7109375" style="22" customWidth="1"/>
    <col min="6675" max="6710" width="0" style="22" hidden="1" customWidth="1"/>
    <col min="6711" max="6711" width="3.7109375" style="22" customWidth="1"/>
    <col min="6712" max="6712" width="5.140625" style="22" customWidth="1"/>
    <col min="6713" max="6713" width="5.28515625" style="22" customWidth="1"/>
    <col min="6714" max="6714" width="3.140625" style="22" customWidth="1"/>
    <col min="6715" max="6715" width="3.7109375" style="22" customWidth="1"/>
    <col min="6716" max="6716" width="17.28515625" style="22" customWidth="1"/>
    <col min="6717" max="6717" width="16" style="22" customWidth="1"/>
    <col min="6718" max="6718" width="13.85546875" style="22" customWidth="1"/>
    <col min="6719" max="6719" width="27.42578125" style="22" customWidth="1"/>
    <col min="6720" max="6720" width="8.85546875" style="22" customWidth="1"/>
    <col min="6721" max="6721" width="9.28515625" style="22" customWidth="1"/>
    <col min="6722" max="6722" width="10.42578125" style="22" customWidth="1"/>
    <col min="6723" max="6724" width="3.28515625" style="22" customWidth="1"/>
    <col min="6725" max="6726" width="4.5703125" style="22" customWidth="1"/>
    <col min="6727" max="6727" width="4" style="22" customWidth="1"/>
    <col min="6728" max="6728" width="7.42578125" style="22" customWidth="1"/>
    <col min="6729" max="6729" width="4.140625" style="22" customWidth="1"/>
    <col min="6730" max="6912" width="11.42578125" style="22"/>
    <col min="6913" max="6913" width="9.42578125" style="22" customWidth="1"/>
    <col min="6914" max="6914" width="11.42578125" style="22" customWidth="1"/>
    <col min="6915" max="6915" width="10.28515625" style="22" customWidth="1"/>
    <col min="6916" max="6918" width="6.140625" style="22" customWidth="1"/>
    <col min="6919" max="6919" width="10.5703125" style="22" customWidth="1"/>
    <col min="6920" max="6920" width="2.7109375" style="22" bestFit="1" customWidth="1"/>
    <col min="6921" max="6921" width="13.140625" style="22" customWidth="1"/>
    <col min="6922" max="6922" width="8.85546875" style="22" customWidth="1"/>
    <col min="6923" max="6924" width="4.140625" style="22" customWidth="1"/>
    <col min="6925" max="6926" width="7.7109375" style="22" customWidth="1"/>
    <col min="6927" max="6927" width="4.7109375" style="22" customWidth="1"/>
    <col min="6928" max="6928" width="3.7109375" style="22" customWidth="1"/>
    <col min="6929" max="6929" width="4.42578125" style="22" customWidth="1"/>
    <col min="6930" max="6930" width="4.7109375" style="22" customWidth="1"/>
    <col min="6931" max="6966" width="0" style="22" hidden="1" customWidth="1"/>
    <col min="6967" max="6967" width="3.7109375" style="22" customWidth="1"/>
    <col min="6968" max="6968" width="5.140625" style="22" customWidth="1"/>
    <col min="6969" max="6969" width="5.28515625" style="22" customWidth="1"/>
    <col min="6970" max="6970" width="3.140625" style="22" customWidth="1"/>
    <col min="6971" max="6971" width="3.7109375" style="22" customWidth="1"/>
    <col min="6972" max="6972" width="17.28515625" style="22" customWidth="1"/>
    <col min="6973" max="6973" width="16" style="22" customWidth="1"/>
    <col min="6974" max="6974" width="13.85546875" style="22" customWidth="1"/>
    <col min="6975" max="6975" width="27.42578125" style="22" customWidth="1"/>
    <col min="6976" max="6976" width="8.85546875" style="22" customWidth="1"/>
    <col min="6977" max="6977" width="9.28515625" style="22" customWidth="1"/>
    <col min="6978" max="6978" width="10.42578125" style="22" customWidth="1"/>
    <col min="6979" max="6980" width="3.28515625" style="22" customWidth="1"/>
    <col min="6981" max="6982" width="4.5703125" style="22" customWidth="1"/>
    <col min="6983" max="6983" width="4" style="22" customWidth="1"/>
    <col min="6984" max="6984" width="7.42578125" style="22" customWidth="1"/>
    <col min="6985" max="6985" width="4.140625" style="22" customWidth="1"/>
    <col min="6986" max="7168" width="11.42578125" style="22"/>
    <col min="7169" max="7169" width="9.42578125" style="22" customWidth="1"/>
    <col min="7170" max="7170" width="11.42578125" style="22" customWidth="1"/>
    <col min="7171" max="7171" width="10.28515625" style="22" customWidth="1"/>
    <col min="7172" max="7174" width="6.140625" style="22" customWidth="1"/>
    <col min="7175" max="7175" width="10.5703125" style="22" customWidth="1"/>
    <col min="7176" max="7176" width="2.7109375" style="22" bestFit="1" customWidth="1"/>
    <col min="7177" max="7177" width="13.140625" style="22" customWidth="1"/>
    <col min="7178" max="7178" width="8.85546875" style="22" customWidth="1"/>
    <col min="7179" max="7180" width="4.140625" style="22" customWidth="1"/>
    <col min="7181" max="7182" width="7.7109375" style="22" customWidth="1"/>
    <col min="7183" max="7183" width="4.7109375" style="22" customWidth="1"/>
    <col min="7184" max="7184" width="3.7109375" style="22" customWidth="1"/>
    <col min="7185" max="7185" width="4.42578125" style="22" customWidth="1"/>
    <col min="7186" max="7186" width="4.7109375" style="22" customWidth="1"/>
    <col min="7187" max="7222" width="0" style="22" hidden="1" customWidth="1"/>
    <col min="7223" max="7223" width="3.7109375" style="22" customWidth="1"/>
    <col min="7224" max="7224" width="5.140625" style="22" customWidth="1"/>
    <col min="7225" max="7225" width="5.28515625" style="22" customWidth="1"/>
    <col min="7226" max="7226" width="3.140625" style="22" customWidth="1"/>
    <col min="7227" max="7227" width="3.7109375" style="22" customWidth="1"/>
    <col min="7228" max="7228" width="17.28515625" style="22" customWidth="1"/>
    <col min="7229" max="7229" width="16" style="22" customWidth="1"/>
    <col min="7230" max="7230" width="13.85546875" style="22" customWidth="1"/>
    <col min="7231" max="7231" width="27.42578125" style="22" customWidth="1"/>
    <col min="7232" max="7232" width="8.85546875" style="22" customWidth="1"/>
    <col min="7233" max="7233" width="9.28515625" style="22" customWidth="1"/>
    <col min="7234" max="7234" width="10.42578125" style="22" customWidth="1"/>
    <col min="7235" max="7236" width="3.28515625" style="22" customWidth="1"/>
    <col min="7237" max="7238" width="4.5703125" style="22" customWidth="1"/>
    <col min="7239" max="7239" width="4" style="22" customWidth="1"/>
    <col min="7240" max="7240" width="7.42578125" style="22" customWidth="1"/>
    <col min="7241" max="7241" width="4.140625" style="22" customWidth="1"/>
    <col min="7242" max="7424" width="11.42578125" style="22"/>
    <col min="7425" max="7425" width="9.42578125" style="22" customWidth="1"/>
    <col min="7426" max="7426" width="11.42578125" style="22" customWidth="1"/>
    <col min="7427" max="7427" width="10.28515625" style="22" customWidth="1"/>
    <col min="7428" max="7430" width="6.140625" style="22" customWidth="1"/>
    <col min="7431" max="7431" width="10.5703125" style="22" customWidth="1"/>
    <col min="7432" max="7432" width="2.7109375" style="22" bestFit="1" customWidth="1"/>
    <col min="7433" max="7433" width="13.140625" style="22" customWidth="1"/>
    <col min="7434" max="7434" width="8.85546875" style="22" customWidth="1"/>
    <col min="7435" max="7436" width="4.140625" style="22" customWidth="1"/>
    <col min="7437" max="7438" width="7.7109375" style="22" customWidth="1"/>
    <col min="7439" max="7439" width="4.7109375" style="22" customWidth="1"/>
    <col min="7440" max="7440" width="3.7109375" style="22" customWidth="1"/>
    <col min="7441" max="7441" width="4.42578125" style="22" customWidth="1"/>
    <col min="7442" max="7442" width="4.7109375" style="22" customWidth="1"/>
    <col min="7443" max="7478" width="0" style="22" hidden="1" customWidth="1"/>
    <col min="7479" max="7479" width="3.7109375" style="22" customWidth="1"/>
    <col min="7480" max="7480" width="5.140625" style="22" customWidth="1"/>
    <col min="7481" max="7481" width="5.28515625" style="22" customWidth="1"/>
    <col min="7482" max="7482" width="3.140625" style="22" customWidth="1"/>
    <col min="7483" max="7483" width="3.7109375" style="22" customWidth="1"/>
    <col min="7484" max="7484" width="17.28515625" style="22" customWidth="1"/>
    <col min="7485" max="7485" width="16" style="22" customWidth="1"/>
    <col min="7486" max="7486" width="13.85546875" style="22" customWidth="1"/>
    <col min="7487" max="7487" width="27.42578125" style="22" customWidth="1"/>
    <col min="7488" max="7488" width="8.85546875" style="22" customWidth="1"/>
    <col min="7489" max="7489" width="9.28515625" style="22" customWidth="1"/>
    <col min="7490" max="7490" width="10.42578125" style="22" customWidth="1"/>
    <col min="7491" max="7492" width="3.28515625" style="22" customWidth="1"/>
    <col min="7493" max="7494" width="4.5703125" style="22" customWidth="1"/>
    <col min="7495" max="7495" width="4" style="22" customWidth="1"/>
    <col min="7496" max="7496" width="7.42578125" style="22" customWidth="1"/>
    <col min="7497" max="7497" width="4.140625" style="22" customWidth="1"/>
    <col min="7498" max="7680" width="11.42578125" style="22"/>
    <col min="7681" max="7681" width="9.42578125" style="22" customWidth="1"/>
    <col min="7682" max="7682" width="11.42578125" style="22" customWidth="1"/>
    <col min="7683" max="7683" width="10.28515625" style="22" customWidth="1"/>
    <col min="7684" max="7686" width="6.140625" style="22" customWidth="1"/>
    <col min="7687" max="7687" width="10.5703125" style="22" customWidth="1"/>
    <col min="7688" max="7688" width="2.7109375" style="22" bestFit="1" customWidth="1"/>
    <col min="7689" max="7689" width="13.140625" style="22" customWidth="1"/>
    <col min="7690" max="7690" width="8.85546875" style="22" customWidth="1"/>
    <col min="7691" max="7692" width="4.140625" style="22" customWidth="1"/>
    <col min="7693" max="7694" width="7.7109375" style="22" customWidth="1"/>
    <col min="7695" max="7695" width="4.7109375" style="22" customWidth="1"/>
    <col min="7696" max="7696" width="3.7109375" style="22" customWidth="1"/>
    <col min="7697" max="7697" width="4.42578125" style="22" customWidth="1"/>
    <col min="7698" max="7698" width="4.7109375" style="22" customWidth="1"/>
    <col min="7699" max="7734" width="0" style="22" hidden="1" customWidth="1"/>
    <col min="7735" max="7735" width="3.7109375" style="22" customWidth="1"/>
    <col min="7736" max="7736" width="5.140625" style="22" customWidth="1"/>
    <col min="7737" max="7737" width="5.28515625" style="22" customWidth="1"/>
    <col min="7738" max="7738" width="3.140625" style="22" customWidth="1"/>
    <col min="7739" max="7739" width="3.7109375" style="22" customWidth="1"/>
    <col min="7740" max="7740" width="17.28515625" style="22" customWidth="1"/>
    <col min="7741" max="7741" width="16" style="22" customWidth="1"/>
    <col min="7742" max="7742" width="13.85546875" style="22" customWidth="1"/>
    <col min="7743" max="7743" width="27.42578125" style="22" customWidth="1"/>
    <col min="7744" max="7744" width="8.85546875" style="22" customWidth="1"/>
    <col min="7745" max="7745" width="9.28515625" style="22" customWidth="1"/>
    <col min="7746" max="7746" width="10.42578125" style="22" customWidth="1"/>
    <col min="7747" max="7748" width="3.28515625" style="22" customWidth="1"/>
    <col min="7749" max="7750" width="4.5703125" style="22" customWidth="1"/>
    <col min="7751" max="7751" width="4" style="22" customWidth="1"/>
    <col min="7752" max="7752" width="7.42578125" style="22" customWidth="1"/>
    <col min="7753" max="7753" width="4.140625" style="22" customWidth="1"/>
    <col min="7754" max="7936" width="11.42578125" style="22"/>
    <col min="7937" max="7937" width="9.42578125" style="22" customWidth="1"/>
    <col min="7938" max="7938" width="11.42578125" style="22" customWidth="1"/>
    <col min="7939" max="7939" width="10.28515625" style="22" customWidth="1"/>
    <col min="7940" max="7942" width="6.140625" style="22" customWidth="1"/>
    <col min="7943" max="7943" width="10.5703125" style="22" customWidth="1"/>
    <col min="7944" max="7944" width="2.7109375" style="22" bestFit="1" customWidth="1"/>
    <col min="7945" max="7945" width="13.140625" style="22" customWidth="1"/>
    <col min="7946" max="7946" width="8.85546875" style="22" customWidth="1"/>
    <col min="7947" max="7948" width="4.140625" style="22" customWidth="1"/>
    <col min="7949" max="7950" width="7.7109375" style="22" customWidth="1"/>
    <col min="7951" max="7951" width="4.7109375" style="22" customWidth="1"/>
    <col min="7952" max="7952" width="3.7109375" style="22" customWidth="1"/>
    <col min="7953" max="7953" width="4.42578125" style="22" customWidth="1"/>
    <col min="7954" max="7954" width="4.7109375" style="22" customWidth="1"/>
    <col min="7955" max="7990" width="0" style="22" hidden="1" customWidth="1"/>
    <col min="7991" max="7991" width="3.7109375" style="22" customWidth="1"/>
    <col min="7992" max="7992" width="5.140625" style="22" customWidth="1"/>
    <col min="7993" max="7993" width="5.28515625" style="22" customWidth="1"/>
    <col min="7994" max="7994" width="3.140625" style="22" customWidth="1"/>
    <col min="7995" max="7995" width="3.7109375" style="22" customWidth="1"/>
    <col min="7996" max="7996" width="17.28515625" style="22" customWidth="1"/>
    <col min="7997" max="7997" width="16" style="22" customWidth="1"/>
    <col min="7998" max="7998" width="13.85546875" style="22" customWidth="1"/>
    <col min="7999" max="7999" width="27.42578125" style="22" customWidth="1"/>
    <col min="8000" max="8000" width="8.85546875" style="22" customWidth="1"/>
    <col min="8001" max="8001" width="9.28515625" style="22" customWidth="1"/>
    <col min="8002" max="8002" width="10.42578125" style="22" customWidth="1"/>
    <col min="8003" max="8004" width="3.28515625" style="22" customWidth="1"/>
    <col min="8005" max="8006" width="4.5703125" style="22" customWidth="1"/>
    <col min="8007" max="8007" width="4" style="22" customWidth="1"/>
    <col min="8008" max="8008" width="7.42578125" style="22" customWidth="1"/>
    <col min="8009" max="8009" width="4.140625" style="22" customWidth="1"/>
    <col min="8010" max="8192" width="11.42578125" style="22"/>
    <col min="8193" max="8193" width="9.42578125" style="22" customWidth="1"/>
    <col min="8194" max="8194" width="11.42578125" style="22" customWidth="1"/>
    <col min="8195" max="8195" width="10.28515625" style="22" customWidth="1"/>
    <col min="8196" max="8198" width="6.140625" style="22" customWidth="1"/>
    <col min="8199" max="8199" width="10.5703125" style="22" customWidth="1"/>
    <col min="8200" max="8200" width="2.7109375" style="22" bestFit="1" customWidth="1"/>
    <col min="8201" max="8201" width="13.140625" style="22" customWidth="1"/>
    <col min="8202" max="8202" width="8.85546875" style="22" customWidth="1"/>
    <col min="8203" max="8204" width="4.140625" style="22" customWidth="1"/>
    <col min="8205" max="8206" width="7.7109375" style="22" customWidth="1"/>
    <col min="8207" max="8207" width="4.7109375" style="22" customWidth="1"/>
    <col min="8208" max="8208" width="3.7109375" style="22" customWidth="1"/>
    <col min="8209" max="8209" width="4.42578125" style="22" customWidth="1"/>
    <col min="8210" max="8210" width="4.7109375" style="22" customWidth="1"/>
    <col min="8211" max="8246" width="0" style="22" hidden="1" customWidth="1"/>
    <col min="8247" max="8247" width="3.7109375" style="22" customWidth="1"/>
    <col min="8248" max="8248" width="5.140625" style="22" customWidth="1"/>
    <col min="8249" max="8249" width="5.28515625" style="22" customWidth="1"/>
    <col min="8250" max="8250" width="3.140625" style="22" customWidth="1"/>
    <col min="8251" max="8251" width="3.7109375" style="22" customWidth="1"/>
    <col min="8252" max="8252" width="17.28515625" style="22" customWidth="1"/>
    <col min="8253" max="8253" width="16" style="22" customWidth="1"/>
    <col min="8254" max="8254" width="13.85546875" style="22" customWidth="1"/>
    <col min="8255" max="8255" width="27.42578125" style="22" customWidth="1"/>
    <col min="8256" max="8256" width="8.85546875" style="22" customWidth="1"/>
    <col min="8257" max="8257" width="9.28515625" style="22" customWidth="1"/>
    <col min="8258" max="8258" width="10.42578125" style="22" customWidth="1"/>
    <col min="8259" max="8260" width="3.28515625" style="22" customWidth="1"/>
    <col min="8261" max="8262" width="4.5703125" style="22" customWidth="1"/>
    <col min="8263" max="8263" width="4" style="22" customWidth="1"/>
    <col min="8264" max="8264" width="7.42578125" style="22" customWidth="1"/>
    <col min="8265" max="8265" width="4.140625" style="22" customWidth="1"/>
    <col min="8266" max="8448" width="11.42578125" style="22"/>
    <col min="8449" max="8449" width="9.42578125" style="22" customWidth="1"/>
    <col min="8450" max="8450" width="11.42578125" style="22" customWidth="1"/>
    <col min="8451" max="8451" width="10.28515625" style="22" customWidth="1"/>
    <col min="8452" max="8454" width="6.140625" style="22" customWidth="1"/>
    <col min="8455" max="8455" width="10.5703125" style="22" customWidth="1"/>
    <col min="8456" max="8456" width="2.7109375" style="22" bestFit="1" customWidth="1"/>
    <col min="8457" max="8457" width="13.140625" style="22" customWidth="1"/>
    <col min="8458" max="8458" width="8.85546875" style="22" customWidth="1"/>
    <col min="8459" max="8460" width="4.140625" style="22" customWidth="1"/>
    <col min="8461" max="8462" width="7.7109375" style="22" customWidth="1"/>
    <col min="8463" max="8463" width="4.7109375" style="22" customWidth="1"/>
    <col min="8464" max="8464" width="3.7109375" style="22" customWidth="1"/>
    <col min="8465" max="8465" width="4.42578125" style="22" customWidth="1"/>
    <col min="8466" max="8466" width="4.7109375" style="22" customWidth="1"/>
    <col min="8467" max="8502" width="0" style="22" hidden="1" customWidth="1"/>
    <col min="8503" max="8503" width="3.7109375" style="22" customWidth="1"/>
    <col min="8504" max="8504" width="5.140625" style="22" customWidth="1"/>
    <col min="8505" max="8505" width="5.28515625" style="22" customWidth="1"/>
    <col min="8506" max="8506" width="3.140625" style="22" customWidth="1"/>
    <col min="8507" max="8507" width="3.7109375" style="22" customWidth="1"/>
    <col min="8508" max="8508" width="17.28515625" style="22" customWidth="1"/>
    <col min="8509" max="8509" width="16" style="22" customWidth="1"/>
    <col min="8510" max="8510" width="13.85546875" style="22" customWidth="1"/>
    <col min="8511" max="8511" width="27.42578125" style="22" customWidth="1"/>
    <col min="8512" max="8512" width="8.85546875" style="22" customWidth="1"/>
    <col min="8513" max="8513" width="9.28515625" style="22" customWidth="1"/>
    <col min="8514" max="8514" width="10.42578125" style="22" customWidth="1"/>
    <col min="8515" max="8516" width="3.28515625" style="22" customWidth="1"/>
    <col min="8517" max="8518" width="4.5703125" style="22" customWidth="1"/>
    <col min="8519" max="8519" width="4" style="22" customWidth="1"/>
    <col min="8520" max="8520" width="7.42578125" style="22" customWidth="1"/>
    <col min="8521" max="8521" width="4.140625" style="22" customWidth="1"/>
    <col min="8522" max="8704" width="11.42578125" style="22"/>
    <col min="8705" max="8705" width="9.42578125" style="22" customWidth="1"/>
    <col min="8706" max="8706" width="11.42578125" style="22" customWidth="1"/>
    <col min="8707" max="8707" width="10.28515625" style="22" customWidth="1"/>
    <col min="8708" max="8710" width="6.140625" style="22" customWidth="1"/>
    <col min="8711" max="8711" width="10.5703125" style="22" customWidth="1"/>
    <col min="8712" max="8712" width="2.7109375" style="22" bestFit="1" customWidth="1"/>
    <col min="8713" max="8713" width="13.140625" style="22" customWidth="1"/>
    <col min="8714" max="8714" width="8.85546875" style="22" customWidth="1"/>
    <col min="8715" max="8716" width="4.140625" style="22" customWidth="1"/>
    <col min="8717" max="8718" width="7.7109375" style="22" customWidth="1"/>
    <col min="8719" max="8719" width="4.7109375" style="22" customWidth="1"/>
    <col min="8720" max="8720" width="3.7109375" style="22" customWidth="1"/>
    <col min="8721" max="8721" width="4.42578125" style="22" customWidth="1"/>
    <col min="8722" max="8722" width="4.7109375" style="22" customWidth="1"/>
    <col min="8723" max="8758" width="0" style="22" hidden="1" customWidth="1"/>
    <col min="8759" max="8759" width="3.7109375" style="22" customWidth="1"/>
    <col min="8760" max="8760" width="5.140625" style="22" customWidth="1"/>
    <col min="8761" max="8761" width="5.28515625" style="22" customWidth="1"/>
    <col min="8762" max="8762" width="3.140625" style="22" customWidth="1"/>
    <col min="8763" max="8763" width="3.7109375" style="22" customWidth="1"/>
    <col min="8764" max="8764" width="17.28515625" style="22" customWidth="1"/>
    <col min="8765" max="8765" width="16" style="22" customWidth="1"/>
    <col min="8766" max="8766" width="13.85546875" style="22" customWidth="1"/>
    <col min="8767" max="8767" width="27.42578125" style="22" customWidth="1"/>
    <col min="8768" max="8768" width="8.85546875" style="22" customWidth="1"/>
    <col min="8769" max="8769" width="9.28515625" style="22" customWidth="1"/>
    <col min="8770" max="8770" width="10.42578125" style="22" customWidth="1"/>
    <col min="8771" max="8772" width="3.28515625" style="22" customWidth="1"/>
    <col min="8773" max="8774" width="4.5703125" style="22" customWidth="1"/>
    <col min="8775" max="8775" width="4" style="22" customWidth="1"/>
    <col min="8776" max="8776" width="7.42578125" style="22" customWidth="1"/>
    <col min="8777" max="8777" width="4.140625" style="22" customWidth="1"/>
    <col min="8778" max="8960" width="11.42578125" style="22"/>
    <col min="8961" max="8961" width="9.42578125" style="22" customWidth="1"/>
    <col min="8962" max="8962" width="11.42578125" style="22" customWidth="1"/>
    <col min="8963" max="8963" width="10.28515625" style="22" customWidth="1"/>
    <col min="8964" max="8966" width="6.140625" style="22" customWidth="1"/>
    <col min="8967" max="8967" width="10.5703125" style="22" customWidth="1"/>
    <col min="8968" max="8968" width="2.7109375" style="22" bestFit="1" customWidth="1"/>
    <col min="8969" max="8969" width="13.140625" style="22" customWidth="1"/>
    <col min="8970" max="8970" width="8.85546875" style="22" customWidth="1"/>
    <col min="8971" max="8972" width="4.140625" style="22" customWidth="1"/>
    <col min="8973" max="8974" width="7.7109375" style="22" customWidth="1"/>
    <col min="8975" max="8975" width="4.7109375" style="22" customWidth="1"/>
    <col min="8976" max="8976" width="3.7109375" style="22" customWidth="1"/>
    <col min="8977" max="8977" width="4.42578125" style="22" customWidth="1"/>
    <col min="8978" max="8978" width="4.7109375" style="22" customWidth="1"/>
    <col min="8979" max="9014" width="0" style="22" hidden="1" customWidth="1"/>
    <col min="9015" max="9015" width="3.7109375" style="22" customWidth="1"/>
    <col min="9016" max="9016" width="5.140625" style="22" customWidth="1"/>
    <col min="9017" max="9017" width="5.28515625" style="22" customWidth="1"/>
    <col min="9018" max="9018" width="3.140625" style="22" customWidth="1"/>
    <col min="9019" max="9019" width="3.7109375" style="22" customWidth="1"/>
    <col min="9020" max="9020" width="17.28515625" style="22" customWidth="1"/>
    <col min="9021" max="9021" width="16" style="22" customWidth="1"/>
    <col min="9022" max="9022" width="13.85546875" style="22" customWidth="1"/>
    <col min="9023" max="9023" width="27.42578125" style="22" customWidth="1"/>
    <col min="9024" max="9024" width="8.85546875" style="22" customWidth="1"/>
    <col min="9025" max="9025" width="9.28515625" style="22" customWidth="1"/>
    <col min="9026" max="9026" width="10.42578125" style="22" customWidth="1"/>
    <col min="9027" max="9028" width="3.28515625" style="22" customWidth="1"/>
    <col min="9029" max="9030" width="4.5703125" style="22" customWidth="1"/>
    <col min="9031" max="9031" width="4" style="22" customWidth="1"/>
    <col min="9032" max="9032" width="7.42578125" style="22" customWidth="1"/>
    <col min="9033" max="9033" width="4.140625" style="22" customWidth="1"/>
    <col min="9034" max="9216" width="11.42578125" style="22"/>
    <col min="9217" max="9217" width="9.42578125" style="22" customWidth="1"/>
    <col min="9218" max="9218" width="11.42578125" style="22" customWidth="1"/>
    <col min="9219" max="9219" width="10.28515625" style="22" customWidth="1"/>
    <col min="9220" max="9222" width="6.140625" style="22" customWidth="1"/>
    <col min="9223" max="9223" width="10.5703125" style="22" customWidth="1"/>
    <col min="9224" max="9224" width="2.7109375" style="22" bestFit="1" customWidth="1"/>
    <col min="9225" max="9225" width="13.140625" style="22" customWidth="1"/>
    <col min="9226" max="9226" width="8.85546875" style="22" customWidth="1"/>
    <col min="9227" max="9228" width="4.140625" style="22" customWidth="1"/>
    <col min="9229" max="9230" width="7.7109375" style="22" customWidth="1"/>
    <col min="9231" max="9231" width="4.7109375" style="22" customWidth="1"/>
    <col min="9232" max="9232" width="3.7109375" style="22" customWidth="1"/>
    <col min="9233" max="9233" width="4.42578125" style="22" customWidth="1"/>
    <col min="9234" max="9234" width="4.7109375" style="22" customWidth="1"/>
    <col min="9235" max="9270" width="0" style="22" hidden="1" customWidth="1"/>
    <col min="9271" max="9271" width="3.7109375" style="22" customWidth="1"/>
    <col min="9272" max="9272" width="5.140625" style="22" customWidth="1"/>
    <col min="9273" max="9273" width="5.28515625" style="22" customWidth="1"/>
    <col min="9274" max="9274" width="3.140625" style="22" customWidth="1"/>
    <col min="9275" max="9275" width="3.7109375" style="22" customWidth="1"/>
    <col min="9276" max="9276" width="17.28515625" style="22" customWidth="1"/>
    <col min="9277" max="9277" width="16" style="22" customWidth="1"/>
    <col min="9278" max="9278" width="13.85546875" style="22" customWidth="1"/>
    <col min="9279" max="9279" width="27.42578125" style="22" customWidth="1"/>
    <col min="9280" max="9280" width="8.85546875" style="22" customWidth="1"/>
    <col min="9281" max="9281" width="9.28515625" style="22" customWidth="1"/>
    <col min="9282" max="9282" width="10.42578125" style="22" customWidth="1"/>
    <col min="9283" max="9284" width="3.28515625" style="22" customWidth="1"/>
    <col min="9285" max="9286" width="4.5703125" style="22" customWidth="1"/>
    <col min="9287" max="9287" width="4" style="22" customWidth="1"/>
    <col min="9288" max="9288" width="7.42578125" style="22" customWidth="1"/>
    <col min="9289" max="9289" width="4.140625" style="22" customWidth="1"/>
    <col min="9290" max="9472" width="11.42578125" style="22"/>
    <col min="9473" max="9473" width="9.42578125" style="22" customWidth="1"/>
    <col min="9474" max="9474" width="11.42578125" style="22" customWidth="1"/>
    <col min="9475" max="9475" width="10.28515625" style="22" customWidth="1"/>
    <col min="9476" max="9478" width="6.140625" style="22" customWidth="1"/>
    <col min="9479" max="9479" width="10.5703125" style="22" customWidth="1"/>
    <col min="9480" max="9480" width="2.7109375" style="22" bestFit="1" customWidth="1"/>
    <col min="9481" max="9481" width="13.140625" style="22" customWidth="1"/>
    <col min="9482" max="9482" width="8.85546875" style="22" customWidth="1"/>
    <col min="9483" max="9484" width="4.140625" style="22" customWidth="1"/>
    <col min="9485" max="9486" width="7.7109375" style="22" customWidth="1"/>
    <col min="9487" max="9487" width="4.7109375" style="22" customWidth="1"/>
    <col min="9488" max="9488" width="3.7109375" style="22" customWidth="1"/>
    <col min="9489" max="9489" width="4.42578125" style="22" customWidth="1"/>
    <col min="9490" max="9490" width="4.7109375" style="22" customWidth="1"/>
    <col min="9491" max="9526" width="0" style="22" hidden="1" customWidth="1"/>
    <col min="9527" max="9527" width="3.7109375" style="22" customWidth="1"/>
    <col min="9528" max="9528" width="5.140625" style="22" customWidth="1"/>
    <col min="9529" max="9529" width="5.28515625" style="22" customWidth="1"/>
    <col min="9530" max="9530" width="3.140625" style="22" customWidth="1"/>
    <col min="9531" max="9531" width="3.7109375" style="22" customWidth="1"/>
    <col min="9532" max="9532" width="17.28515625" style="22" customWidth="1"/>
    <col min="9533" max="9533" width="16" style="22" customWidth="1"/>
    <col min="9534" max="9534" width="13.85546875" style="22" customWidth="1"/>
    <col min="9535" max="9535" width="27.42578125" style="22" customWidth="1"/>
    <col min="9536" max="9536" width="8.85546875" style="22" customWidth="1"/>
    <col min="9537" max="9537" width="9.28515625" style="22" customWidth="1"/>
    <col min="9538" max="9538" width="10.42578125" style="22" customWidth="1"/>
    <col min="9539" max="9540" width="3.28515625" style="22" customWidth="1"/>
    <col min="9541" max="9542" width="4.5703125" style="22" customWidth="1"/>
    <col min="9543" max="9543" width="4" style="22" customWidth="1"/>
    <col min="9544" max="9544" width="7.42578125" style="22" customWidth="1"/>
    <col min="9545" max="9545" width="4.140625" style="22" customWidth="1"/>
    <col min="9546" max="9728" width="11.42578125" style="22"/>
    <col min="9729" max="9729" width="9.42578125" style="22" customWidth="1"/>
    <col min="9730" max="9730" width="11.42578125" style="22" customWidth="1"/>
    <col min="9731" max="9731" width="10.28515625" style="22" customWidth="1"/>
    <col min="9732" max="9734" width="6.140625" style="22" customWidth="1"/>
    <col min="9735" max="9735" width="10.5703125" style="22" customWidth="1"/>
    <col min="9736" max="9736" width="2.7109375" style="22" bestFit="1" customWidth="1"/>
    <col min="9737" max="9737" width="13.140625" style="22" customWidth="1"/>
    <col min="9738" max="9738" width="8.85546875" style="22" customWidth="1"/>
    <col min="9739" max="9740" width="4.140625" style="22" customWidth="1"/>
    <col min="9741" max="9742" width="7.7109375" style="22" customWidth="1"/>
    <col min="9743" max="9743" width="4.7109375" style="22" customWidth="1"/>
    <col min="9744" max="9744" width="3.7109375" style="22" customWidth="1"/>
    <col min="9745" max="9745" width="4.42578125" style="22" customWidth="1"/>
    <col min="9746" max="9746" width="4.7109375" style="22" customWidth="1"/>
    <col min="9747" max="9782" width="0" style="22" hidden="1" customWidth="1"/>
    <col min="9783" max="9783" width="3.7109375" style="22" customWidth="1"/>
    <col min="9784" max="9784" width="5.140625" style="22" customWidth="1"/>
    <col min="9785" max="9785" width="5.28515625" style="22" customWidth="1"/>
    <col min="9786" max="9786" width="3.140625" style="22" customWidth="1"/>
    <col min="9787" max="9787" width="3.7109375" style="22" customWidth="1"/>
    <col min="9788" max="9788" width="17.28515625" style="22" customWidth="1"/>
    <col min="9789" max="9789" width="16" style="22" customWidth="1"/>
    <col min="9790" max="9790" width="13.85546875" style="22" customWidth="1"/>
    <col min="9791" max="9791" width="27.42578125" style="22" customWidth="1"/>
    <col min="9792" max="9792" width="8.85546875" style="22" customWidth="1"/>
    <col min="9793" max="9793" width="9.28515625" style="22" customWidth="1"/>
    <col min="9794" max="9794" width="10.42578125" style="22" customWidth="1"/>
    <col min="9795" max="9796" width="3.28515625" style="22" customWidth="1"/>
    <col min="9797" max="9798" width="4.5703125" style="22" customWidth="1"/>
    <col min="9799" max="9799" width="4" style="22" customWidth="1"/>
    <col min="9800" max="9800" width="7.42578125" style="22" customWidth="1"/>
    <col min="9801" max="9801" width="4.140625" style="22" customWidth="1"/>
    <col min="9802" max="9984" width="11.42578125" style="22"/>
    <col min="9985" max="9985" width="9.42578125" style="22" customWidth="1"/>
    <col min="9986" max="9986" width="11.42578125" style="22" customWidth="1"/>
    <col min="9987" max="9987" width="10.28515625" style="22" customWidth="1"/>
    <col min="9988" max="9990" width="6.140625" style="22" customWidth="1"/>
    <col min="9991" max="9991" width="10.5703125" style="22" customWidth="1"/>
    <col min="9992" max="9992" width="2.7109375" style="22" bestFit="1" customWidth="1"/>
    <col min="9993" max="9993" width="13.140625" style="22" customWidth="1"/>
    <col min="9994" max="9994" width="8.85546875" style="22" customWidth="1"/>
    <col min="9995" max="9996" width="4.140625" style="22" customWidth="1"/>
    <col min="9997" max="9998" width="7.7109375" style="22" customWidth="1"/>
    <col min="9999" max="9999" width="4.7109375" style="22" customWidth="1"/>
    <col min="10000" max="10000" width="3.7109375" style="22" customWidth="1"/>
    <col min="10001" max="10001" width="4.42578125" style="22" customWidth="1"/>
    <col min="10002" max="10002" width="4.7109375" style="22" customWidth="1"/>
    <col min="10003" max="10038" width="0" style="22" hidden="1" customWidth="1"/>
    <col min="10039" max="10039" width="3.7109375" style="22" customWidth="1"/>
    <col min="10040" max="10040" width="5.140625" style="22" customWidth="1"/>
    <col min="10041" max="10041" width="5.28515625" style="22" customWidth="1"/>
    <col min="10042" max="10042" width="3.140625" style="22" customWidth="1"/>
    <col min="10043" max="10043" width="3.7109375" style="22" customWidth="1"/>
    <col min="10044" max="10044" width="17.28515625" style="22" customWidth="1"/>
    <col min="10045" max="10045" width="16" style="22" customWidth="1"/>
    <col min="10046" max="10046" width="13.85546875" style="22" customWidth="1"/>
    <col min="10047" max="10047" width="27.42578125" style="22" customWidth="1"/>
    <col min="10048" max="10048" width="8.85546875" style="22" customWidth="1"/>
    <col min="10049" max="10049" width="9.28515625" style="22" customWidth="1"/>
    <col min="10050" max="10050" width="10.42578125" style="22" customWidth="1"/>
    <col min="10051" max="10052" width="3.28515625" style="22" customWidth="1"/>
    <col min="10053" max="10054" width="4.5703125" style="22" customWidth="1"/>
    <col min="10055" max="10055" width="4" style="22" customWidth="1"/>
    <col min="10056" max="10056" width="7.42578125" style="22" customWidth="1"/>
    <col min="10057" max="10057" width="4.140625" style="22" customWidth="1"/>
    <col min="10058" max="10240" width="11.42578125" style="22"/>
    <col min="10241" max="10241" width="9.42578125" style="22" customWidth="1"/>
    <col min="10242" max="10242" width="11.42578125" style="22" customWidth="1"/>
    <col min="10243" max="10243" width="10.28515625" style="22" customWidth="1"/>
    <col min="10244" max="10246" width="6.140625" style="22" customWidth="1"/>
    <col min="10247" max="10247" width="10.5703125" style="22" customWidth="1"/>
    <col min="10248" max="10248" width="2.7109375" style="22" bestFit="1" customWidth="1"/>
    <col min="10249" max="10249" width="13.140625" style="22" customWidth="1"/>
    <col min="10250" max="10250" width="8.85546875" style="22" customWidth="1"/>
    <col min="10251" max="10252" width="4.140625" style="22" customWidth="1"/>
    <col min="10253" max="10254" width="7.7109375" style="22" customWidth="1"/>
    <col min="10255" max="10255" width="4.7109375" style="22" customWidth="1"/>
    <col min="10256" max="10256" width="3.7109375" style="22" customWidth="1"/>
    <col min="10257" max="10257" width="4.42578125" style="22" customWidth="1"/>
    <col min="10258" max="10258" width="4.7109375" style="22" customWidth="1"/>
    <col min="10259" max="10294" width="0" style="22" hidden="1" customWidth="1"/>
    <col min="10295" max="10295" width="3.7109375" style="22" customWidth="1"/>
    <col min="10296" max="10296" width="5.140625" style="22" customWidth="1"/>
    <col min="10297" max="10297" width="5.28515625" style="22" customWidth="1"/>
    <col min="10298" max="10298" width="3.140625" style="22" customWidth="1"/>
    <col min="10299" max="10299" width="3.7109375" style="22" customWidth="1"/>
    <col min="10300" max="10300" width="17.28515625" style="22" customWidth="1"/>
    <col min="10301" max="10301" width="16" style="22" customWidth="1"/>
    <col min="10302" max="10302" width="13.85546875" style="22" customWidth="1"/>
    <col min="10303" max="10303" width="27.42578125" style="22" customWidth="1"/>
    <col min="10304" max="10304" width="8.85546875" style="22" customWidth="1"/>
    <col min="10305" max="10305" width="9.28515625" style="22" customWidth="1"/>
    <col min="10306" max="10306" width="10.42578125" style="22" customWidth="1"/>
    <col min="10307" max="10308" width="3.28515625" style="22" customWidth="1"/>
    <col min="10309" max="10310" width="4.5703125" style="22" customWidth="1"/>
    <col min="10311" max="10311" width="4" style="22" customWidth="1"/>
    <col min="10312" max="10312" width="7.42578125" style="22" customWidth="1"/>
    <col min="10313" max="10313" width="4.140625" style="22" customWidth="1"/>
    <col min="10314" max="10496" width="11.42578125" style="22"/>
    <col min="10497" max="10497" width="9.42578125" style="22" customWidth="1"/>
    <col min="10498" max="10498" width="11.42578125" style="22" customWidth="1"/>
    <col min="10499" max="10499" width="10.28515625" style="22" customWidth="1"/>
    <col min="10500" max="10502" width="6.140625" style="22" customWidth="1"/>
    <col min="10503" max="10503" width="10.5703125" style="22" customWidth="1"/>
    <col min="10504" max="10504" width="2.7109375" style="22" bestFit="1" customWidth="1"/>
    <col min="10505" max="10505" width="13.140625" style="22" customWidth="1"/>
    <col min="10506" max="10506" width="8.85546875" style="22" customWidth="1"/>
    <col min="10507" max="10508" width="4.140625" style="22" customWidth="1"/>
    <col min="10509" max="10510" width="7.7109375" style="22" customWidth="1"/>
    <col min="10511" max="10511" width="4.7109375" style="22" customWidth="1"/>
    <col min="10512" max="10512" width="3.7109375" style="22" customWidth="1"/>
    <col min="10513" max="10513" width="4.42578125" style="22" customWidth="1"/>
    <col min="10514" max="10514" width="4.7109375" style="22" customWidth="1"/>
    <col min="10515" max="10550" width="0" style="22" hidden="1" customWidth="1"/>
    <col min="10551" max="10551" width="3.7109375" style="22" customWidth="1"/>
    <col min="10552" max="10552" width="5.140625" style="22" customWidth="1"/>
    <col min="10553" max="10553" width="5.28515625" style="22" customWidth="1"/>
    <col min="10554" max="10554" width="3.140625" style="22" customWidth="1"/>
    <col min="10555" max="10555" width="3.7109375" style="22" customWidth="1"/>
    <col min="10556" max="10556" width="17.28515625" style="22" customWidth="1"/>
    <col min="10557" max="10557" width="16" style="22" customWidth="1"/>
    <col min="10558" max="10558" width="13.85546875" style="22" customWidth="1"/>
    <col min="10559" max="10559" width="27.42578125" style="22" customWidth="1"/>
    <col min="10560" max="10560" width="8.85546875" style="22" customWidth="1"/>
    <col min="10561" max="10561" width="9.28515625" style="22" customWidth="1"/>
    <col min="10562" max="10562" width="10.42578125" style="22" customWidth="1"/>
    <col min="10563" max="10564" width="3.28515625" style="22" customWidth="1"/>
    <col min="10565" max="10566" width="4.5703125" style="22" customWidth="1"/>
    <col min="10567" max="10567" width="4" style="22" customWidth="1"/>
    <col min="10568" max="10568" width="7.42578125" style="22" customWidth="1"/>
    <col min="10569" max="10569" width="4.140625" style="22" customWidth="1"/>
    <col min="10570" max="10752" width="11.42578125" style="22"/>
    <col min="10753" max="10753" width="9.42578125" style="22" customWidth="1"/>
    <col min="10754" max="10754" width="11.42578125" style="22" customWidth="1"/>
    <col min="10755" max="10755" width="10.28515625" style="22" customWidth="1"/>
    <col min="10756" max="10758" width="6.140625" style="22" customWidth="1"/>
    <col min="10759" max="10759" width="10.5703125" style="22" customWidth="1"/>
    <col min="10760" max="10760" width="2.7109375" style="22" bestFit="1" customWidth="1"/>
    <col min="10761" max="10761" width="13.140625" style="22" customWidth="1"/>
    <col min="10762" max="10762" width="8.85546875" style="22" customWidth="1"/>
    <col min="10763" max="10764" width="4.140625" style="22" customWidth="1"/>
    <col min="10765" max="10766" width="7.7109375" style="22" customWidth="1"/>
    <col min="10767" max="10767" width="4.7109375" style="22" customWidth="1"/>
    <col min="10768" max="10768" width="3.7109375" style="22" customWidth="1"/>
    <col min="10769" max="10769" width="4.42578125" style="22" customWidth="1"/>
    <col min="10770" max="10770" width="4.7109375" style="22" customWidth="1"/>
    <col min="10771" max="10806" width="0" style="22" hidden="1" customWidth="1"/>
    <col min="10807" max="10807" width="3.7109375" style="22" customWidth="1"/>
    <col min="10808" max="10808" width="5.140625" style="22" customWidth="1"/>
    <col min="10809" max="10809" width="5.28515625" style="22" customWidth="1"/>
    <col min="10810" max="10810" width="3.140625" style="22" customWidth="1"/>
    <col min="10811" max="10811" width="3.7109375" style="22" customWidth="1"/>
    <col min="10812" max="10812" width="17.28515625" style="22" customWidth="1"/>
    <col min="10813" max="10813" width="16" style="22" customWidth="1"/>
    <col min="10814" max="10814" width="13.85546875" style="22" customWidth="1"/>
    <col min="10815" max="10815" width="27.42578125" style="22" customWidth="1"/>
    <col min="10816" max="10816" width="8.85546875" style="22" customWidth="1"/>
    <col min="10817" max="10817" width="9.28515625" style="22" customWidth="1"/>
    <col min="10818" max="10818" width="10.42578125" style="22" customWidth="1"/>
    <col min="10819" max="10820" width="3.28515625" style="22" customWidth="1"/>
    <col min="10821" max="10822" width="4.5703125" style="22" customWidth="1"/>
    <col min="10823" max="10823" width="4" style="22" customWidth="1"/>
    <col min="10824" max="10824" width="7.42578125" style="22" customWidth="1"/>
    <col min="10825" max="10825" width="4.140625" style="22" customWidth="1"/>
    <col min="10826" max="11008" width="11.42578125" style="22"/>
    <col min="11009" max="11009" width="9.42578125" style="22" customWidth="1"/>
    <col min="11010" max="11010" width="11.42578125" style="22" customWidth="1"/>
    <col min="11011" max="11011" width="10.28515625" style="22" customWidth="1"/>
    <col min="11012" max="11014" width="6.140625" style="22" customWidth="1"/>
    <col min="11015" max="11015" width="10.5703125" style="22" customWidth="1"/>
    <col min="11016" max="11016" width="2.7109375" style="22" bestFit="1" customWidth="1"/>
    <col min="11017" max="11017" width="13.140625" style="22" customWidth="1"/>
    <col min="11018" max="11018" width="8.85546875" style="22" customWidth="1"/>
    <col min="11019" max="11020" width="4.140625" style="22" customWidth="1"/>
    <col min="11021" max="11022" width="7.7109375" style="22" customWidth="1"/>
    <col min="11023" max="11023" width="4.7109375" style="22" customWidth="1"/>
    <col min="11024" max="11024" width="3.7109375" style="22" customWidth="1"/>
    <col min="11025" max="11025" width="4.42578125" style="22" customWidth="1"/>
    <col min="11026" max="11026" width="4.7109375" style="22" customWidth="1"/>
    <col min="11027" max="11062" width="0" style="22" hidden="1" customWidth="1"/>
    <col min="11063" max="11063" width="3.7109375" style="22" customWidth="1"/>
    <col min="11064" max="11064" width="5.140625" style="22" customWidth="1"/>
    <col min="11065" max="11065" width="5.28515625" style="22" customWidth="1"/>
    <col min="11066" max="11066" width="3.140625" style="22" customWidth="1"/>
    <col min="11067" max="11067" width="3.7109375" style="22" customWidth="1"/>
    <col min="11068" max="11068" width="17.28515625" style="22" customWidth="1"/>
    <col min="11069" max="11069" width="16" style="22" customWidth="1"/>
    <col min="11070" max="11070" width="13.85546875" style="22" customWidth="1"/>
    <col min="11071" max="11071" width="27.42578125" style="22" customWidth="1"/>
    <col min="11072" max="11072" width="8.85546875" style="22" customWidth="1"/>
    <col min="11073" max="11073" width="9.28515625" style="22" customWidth="1"/>
    <col min="11074" max="11074" width="10.42578125" style="22" customWidth="1"/>
    <col min="11075" max="11076" width="3.28515625" style="22" customWidth="1"/>
    <col min="11077" max="11078" width="4.5703125" style="22" customWidth="1"/>
    <col min="11079" max="11079" width="4" style="22" customWidth="1"/>
    <col min="11080" max="11080" width="7.42578125" style="22" customWidth="1"/>
    <col min="11081" max="11081" width="4.140625" style="22" customWidth="1"/>
    <col min="11082" max="11264" width="11.42578125" style="22"/>
    <col min="11265" max="11265" width="9.42578125" style="22" customWidth="1"/>
    <col min="11266" max="11266" width="11.42578125" style="22" customWidth="1"/>
    <col min="11267" max="11267" width="10.28515625" style="22" customWidth="1"/>
    <col min="11268" max="11270" width="6.140625" style="22" customWidth="1"/>
    <col min="11271" max="11271" width="10.5703125" style="22" customWidth="1"/>
    <col min="11272" max="11272" width="2.7109375" style="22" bestFit="1" customWidth="1"/>
    <col min="11273" max="11273" width="13.140625" style="22" customWidth="1"/>
    <col min="11274" max="11274" width="8.85546875" style="22" customWidth="1"/>
    <col min="11275" max="11276" width="4.140625" style="22" customWidth="1"/>
    <col min="11277" max="11278" width="7.7109375" style="22" customWidth="1"/>
    <col min="11279" max="11279" width="4.7109375" style="22" customWidth="1"/>
    <col min="11280" max="11280" width="3.7109375" style="22" customWidth="1"/>
    <col min="11281" max="11281" width="4.42578125" style="22" customWidth="1"/>
    <col min="11282" max="11282" width="4.7109375" style="22" customWidth="1"/>
    <col min="11283" max="11318" width="0" style="22" hidden="1" customWidth="1"/>
    <col min="11319" max="11319" width="3.7109375" style="22" customWidth="1"/>
    <col min="11320" max="11320" width="5.140625" style="22" customWidth="1"/>
    <col min="11321" max="11321" width="5.28515625" style="22" customWidth="1"/>
    <col min="11322" max="11322" width="3.140625" style="22" customWidth="1"/>
    <col min="11323" max="11323" width="3.7109375" style="22" customWidth="1"/>
    <col min="11324" max="11324" width="17.28515625" style="22" customWidth="1"/>
    <col min="11325" max="11325" width="16" style="22" customWidth="1"/>
    <col min="11326" max="11326" width="13.85546875" style="22" customWidth="1"/>
    <col min="11327" max="11327" width="27.42578125" style="22" customWidth="1"/>
    <col min="11328" max="11328" width="8.85546875" style="22" customWidth="1"/>
    <col min="11329" max="11329" width="9.28515625" style="22" customWidth="1"/>
    <col min="11330" max="11330" width="10.42578125" style="22" customWidth="1"/>
    <col min="11331" max="11332" width="3.28515625" style="22" customWidth="1"/>
    <col min="11333" max="11334" width="4.5703125" style="22" customWidth="1"/>
    <col min="11335" max="11335" width="4" style="22" customWidth="1"/>
    <col min="11336" max="11336" width="7.42578125" style="22" customWidth="1"/>
    <col min="11337" max="11337" width="4.140625" style="22" customWidth="1"/>
    <col min="11338" max="11520" width="11.42578125" style="22"/>
    <col min="11521" max="11521" width="9.42578125" style="22" customWidth="1"/>
    <col min="11522" max="11522" width="11.42578125" style="22" customWidth="1"/>
    <col min="11523" max="11523" width="10.28515625" style="22" customWidth="1"/>
    <col min="11524" max="11526" width="6.140625" style="22" customWidth="1"/>
    <col min="11527" max="11527" width="10.5703125" style="22" customWidth="1"/>
    <col min="11528" max="11528" width="2.7109375" style="22" bestFit="1" customWidth="1"/>
    <col min="11529" max="11529" width="13.140625" style="22" customWidth="1"/>
    <col min="11530" max="11530" width="8.85546875" style="22" customWidth="1"/>
    <col min="11531" max="11532" width="4.140625" style="22" customWidth="1"/>
    <col min="11533" max="11534" width="7.7109375" style="22" customWidth="1"/>
    <col min="11535" max="11535" width="4.7109375" style="22" customWidth="1"/>
    <col min="11536" max="11536" width="3.7109375" style="22" customWidth="1"/>
    <col min="11537" max="11537" width="4.42578125" style="22" customWidth="1"/>
    <col min="11538" max="11538" width="4.7109375" style="22" customWidth="1"/>
    <col min="11539" max="11574" width="0" style="22" hidden="1" customWidth="1"/>
    <col min="11575" max="11575" width="3.7109375" style="22" customWidth="1"/>
    <col min="11576" max="11576" width="5.140625" style="22" customWidth="1"/>
    <col min="11577" max="11577" width="5.28515625" style="22" customWidth="1"/>
    <col min="11578" max="11578" width="3.140625" style="22" customWidth="1"/>
    <col min="11579" max="11579" width="3.7109375" style="22" customWidth="1"/>
    <col min="11580" max="11580" width="17.28515625" style="22" customWidth="1"/>
    <col min="11581" max="11581" width="16" style="22" customWidth="1"/>
    <col min="11582" max="11582" width="13.85546875" style="22" customWidth="1"/>
    <col min="11583" max="11583" width="27.42578125" style="22" customWidth="1"/>
    <col min="11584" max="11584" width="8.85546875" style="22" customWidth="1"/>
    <col min="11585" max="11585" width="9.28515625" style="22" customWidth="1"/>
    <col min="11586" max="11586" width="10.42578125" style="22" customWidth="1"/>
    <col min="11587" max="11588" width="3.28515625" style="22" customWidth="1"/>
    <col min="11589" max="11590" width="4.5703125" style="22" customWidth="1"/>
    <col min="11591" max="11591" width="4" style="22" customWidth="1"/>
    <col min="11592" max="11592" width="7.42578125" style="22" customWidth="1"/>
    <col min="11593" max="11593" width="4.140625" style="22" customWidth="1"/>
    <col min="11594" max="11776" width="11.42578125" style="22"/>
    <col min="11777" max="11777" width="9.42578125" style="22" customWidth="1"/>
    <col min="11778" max="11778" width="11.42578125" style="22" customWidth="1"/>
    <col min="11779" max="11779" width="10.28515625" style="22" customWidth="1"/>
    <col min="11780" max="11782" width="6.140625" style="22" customWidth="1"/>
    <col min="11783" max="11783" width="10.5703125" style="22" customWidth="1"/>
    <col min="11784" max="11784" width="2.7109375" style="22" bestFit="1" customWidth="1"/>
    <col min="11785" max="11785" width="13.140625" style="22" customWidth="1"/>
    <col min="11786" max="11786" width="8.85546875" style="22" customWidth="1"/>
    <col min="11787" max="11788" width="4.140625" style="22" customWidth="1"/>
    <col min="11789" max="11790" width="7.7109375" style="22" customWidth="1"/>
    <col min="11791" max="11791" width="4.7109375" style="22" customWidth="1"/>
    <col min="11792" max="11792" width="3.7109375" style="22" customWidth="1"/>
    <col min="11793" max="11793" width="4.42578125" style="22" customWidth="1"/>
    <col min="11794" max="11794" width="4.7109375" style="22" customWidth="1"/>
    <col min="11795" max="11830" width="0" style="22" hidden="1" customWidth="1"/>
    <col min="11831" max="11831" width="3.7109375" style="22" customWidth="1"/>
    <col min="11832" max="11832" width="5.140625" style="22" customWidth="1"/>
    <col min="11833" max="11833" width="5.28515625" style="22" customWidth="1"/>
    <col min="11834" max="11834" width="3.140625" style="22" customWidth="1"/>
    <col min="11835" max="11835" width="3.7109375" style="22" customWidth="1"/>
    <col min="11836" max="11836" width="17.28515625" style="22" customWidth="1"/>
    <col min="11837" max="11837" width="16" style="22" customWidth="1"/>
    <col min="11838" max="11838" width="13.85546875" style="22" customWidth="1"/>
    <col min="11839" max="11839" width="27.42578125" style="22" customWidth="1"/>
    <col min="11840" max="11840" width="8.85546875" style="22" customWidth="1"/>
    <col min="11841" max="11841" width="9.28515625" style="22" customWidth="1"/>
    <col min="11842" max="11842" width="10.42578125" style="22" customWidth="1"/>
    <col min="11843" max="11844" width="3.28515625" style="22" customWidth="1"/>
    <col min="11845" max="11846" width="4.5703125" style="22" customWidth="1"/>
    <col min="11847" max="11847" width="4" style="22" customWidth="1"/>
    <col min="11848" max="11848" width="7.42578125" style="22" customWidth="1"/>
    <col min="11849" max="11849" width="4.140625" style="22" customWidth="1"/>
    <col min="11850" max="12032" width="11.42578125" style="22"/>
    <col min="12033" max="12033" width="9.42578125" style="22" customWidth="1"/>
    <col min="12034" max="12034" width="11.42578125" style="22" customWidth="1"/>
    <col min="12035" max="12035" width="10.28515625" style="22" customWidth="1"/>
    <col min="12036" max="12038" width="6.140625" style="22" customWidth="1"/>
    <col min="12039" max="12039" width="10.5703125" style="22" customWidth="1"/>
    <col min="12040" max="12040" width="2.7109375" style="22" bestFit="1" customWidth="1"/>
    <col min="12041" max="12041" width="13.140625" style="22" customWidth="1"/>
    <col min="12042" max="12042" width="8.85546875" style="22" customWidth="1"/>
    <col min="12043" max="12044" width="4.140625" style="22" customWidth="1"/>
    <col min="12045" max="12046" width="7.7109375" style="22" customWidth="1"/>
    <col min="12047" max="12047" width="4.7109375" style="22" customWidth="1"/>
    <col min="12048" max="12048" width="3.7109375" style="22" customWidth="1"/>
    <col min="12049" max="12049" width="4.42578125" style="22" customWidth="1"/>
    <col min="12050" max="12050" width="4.7109375" style="22" customWidth="1"/>
    <col min="12051" max="12086" width="0" style="22" hidden="1" customWidth="1"/>
    <col min="12087" max="12087" width="3.7109375" style="22" customWidth="1"/>
    <col min="12088" max="12088" width="5.140625" style="22" customWidth="1"/>
    <col min="12089" max="12089" width="5.28515625" style="22" customWidth="1"/>
    <col min="12090" max="12090" width="3.140625" style="22" customWidth="1"/>
    <col min="12091" max="12091" width="3.7109375" style="22" customWidth="1"/>
    <col min="12092" max="12092" width="17.28515625" style="22" customWidth="1"/>
    <col min="12093" max="12093" width="16" style="22" customWidth="1"/>
    <col min="12094" max="12094" width="13.85546875" style="22" customWidth="1"/>
    <col min="12095" max="12095" width="27.42578125" style="22" customWidth="1"/>
    <col min="12096" max="12096" width="8.85546875" style="22" customWidth="1"/>
    <col min="12097" max="12097" width="9.28515625" style="22" customWidth="1"/>
    <col min="12098" max="12098" width="10.42578125" style="22" customWidth="1"/>
    <col min="12099" max="12100" width="3.28515625" style="22" customWidth="1"/>
    <col min="12101" max="12102" width="4.5703125" style="22" customWidth="1"/>
    <col min="12103" max="12103" width="4" style="22" customWidth="1"/>
    <col min="12104" max="12104" width="7.42578125" style="22" customWidth="1"/>
    <col min="12105" max="12105" width="4.140625" style="22" customWidth="1"/>
    <col min="12106" max="12288" width="11.42578125" style="22"/>
    <col min="12289" max="12289" width="9.42578125" style="22" customWidth="1"/>
    <col min="12290" max="12290" width="11.42578125" style="22" customWidth="1"/>
    <col min="12291" max="12291" width="10.28515625" style="22" customWidth="1"/>
    <col min="12292" max="12294" width="6.140625" style="22" customWidth="1"/>
    <col min="12295" max="12295" width="10.5703125" style="22" customWidth="1"/>
    <col min="12296" max="12296" width="2.7109375" style="22" bestFit="1" customWidth="1"/>
    <col min="12297" max="12297" width="13.140625" style="22" customWidth="1"/>
    <col min="12298" max="12298" width="8.85546875" style="22" customWidth="1"/>
    <col min="12299" max="12300" width="4.140625" style="22" customWidth="1"/>
    <col min="12301" max="12302" width="7.7109375" style="22" customWidth="1"/>
    <col min="12303" max="12303" width="4.7109375" style="22" customWidth="1"/>
    <col min="12304" max="12304" width="3.7109375" style="22" customWidth="1"/>
    <col min="12305" max="12305" width="4.42578125" style="22" customWidth="1"/>
    <col min="12306" max="12306" width="4.7109375" style="22" customWidth="1"/>
    <col min="12307" max="12342" width="0" style="22" hidden="1" customWidth="1"/>
    <col min="12343" max="12343" width="3.7109375" style="22" customWidth="1"/>
    <col min="12344" max="12344" width="5.140625" style="22" customWidth="1"/>
    <col min="12345" max="12345" width="5.28515625" style="22" customWidth="1"/>
    <col min="12346" max="12346" width="3.140625" style="22" customWidth="1"/>
    <col min="12347" max="12347" width="3.7109375" style="22" customWidth="1"/>
    <col min="12348" max="12348" width="17.28515625" style="22" customWidth="1"/>
    <col min="12349" max="12349" width="16" style="22" customWidth="1"/>
    <col min="12350" max="12350" width="13.85546875" style="22" customWidth="1"/>
    <col min="12351" max="12351" width="27.42578125" style="22" customWidth="1"/>
    <col min="12352" max="12352" width="8.85546875" style="22" customWidth="1"/>
    <col min="12353" max="12353" width="9.28515625" style="22" customWidth="1"/>
    <col min="12354" max="12354" width="10.42578125" style="22" customWidth="1"/>
    <col min="12355" max="12356" width="3.28515625" style="22" customWidth="1"/>
    <col min="12357" max="12358" width="4.5703125" style="22" customWidth="1"/>
    <col min="12359" max="12359" width="4" style="22" customWidth="1"/>
    <col min="12360" max="12360" width="7.42578125" style="22" customWidth="1"/>
    <col min="12361" max="12361" width="4.140625" style="22" customWidth="1"/>
    <col min="12362" max="12544" width="11.42578125" style="22"/>
    <col min="12545" max="12545" width="9.42578125" style="22" customWidth="1"/>
    <col min="12546" max="12546" width="11.42578125" style="22" customWidth="1"/>
    <col min="12547" max="12547" width="10.28515625" style="22" customWidth="1"/>
    <col min="12548" max="12550" width="6.140625" style="22" customWidth="1"/>
    <col min="12551" max="12551" width="10.5703125" style="22" customWidth="1"/>
    <col min="12552" max="12552" width="2.7109375" style="22" bestFit="1" customWidth="1"/>
    <col min="12553" max="12553" width="13.140625" style="22" customWidth="1"/>
    <col min="12554" max="12554" width="8.85546875" style="22" customWidth="1"/>
    <col min="12555" max="12556" width="4.140625" style="22" customWidth="1"/>
    <col min="12557" max="12558" width="7.7109375" style="22" customWidth="1"/>
    <col min="12559" max="12559" width="4.7109375" style="22" customWidth="1"/>
    <col min="12560" max="12560" width="3.7109375" style="22" customWidth="1"/>
    <col min="12561" max="12561" width="4.42578125" style="22" customWidth="1"/>
    <col min="12562" max="12562" width="4.7109375" style="22" customWidth="1"/>
    <col min="12563" max="12598" width="0" style="22" hidden="1" customWidth="1"/>
    <col min="12599" max="12599" width="3.7109375" style="22" customWidth="1"/>
    <col min="12600" max="12600" width="5.140625" style="22" customWidth="1"/>
    <col min="12601" max="12601" width="5.28515625" style="22" customWidth="1"/>
    <col min="12602" max="12602" width="3.140625" style="22" customWidth="1"/>
    <col min="12603" max="12603" width="3.7109375" style="22" customWidth="1"/>
    <col min="12604" max="12604" width="17.28515625" style="22" customWidth="1"/>
    <col min="12605" max="12605" width="16" style="22" customWidth="1"/>
    <col min="12606" max="12606" width="13.85546875" style="22" customWidth="1"/>
    <col min="12607" max="12607" width="27.42578125" style="22" customWidth="1"/>
    <col min="12608" max="12608" width="8.85546875" style="22" customWidth="1"/>
    <col min="12609" max="12609" width="9.28515625" style="22" customWidth="1"/>
    <col min="12610" max="12610" width="10.42578125" style="22" customWidth="1"/>
    <col min="12611" max="12612" width="3.28515625" style="22" customWidth="1"/>
    <col min="12613" max="12614" width="4.5703125" style="22" customWidth="1"/>
    <col min="12615" max="12615" width="4" style="22" customWidth="1"/>
    <col min="12616" max="12616" width="7.42578125" style="22" customWidth="1"/>
    <col min="12617" max="12617" width="4.140625" style="22" customWidth="1"/>
    <col min="12618" max="12800" width="11.42578125" style="22"/>
    <col min="12801" max="12801" width="9.42578125" style="22" customWidth="1"/>
    <col min="12802" max="12802" width="11.42578125" style="22" customWidth="1"/>
    <col min="12803" max="12803" width="10.28515625" style="22" customWidth="1"/>
    <col min="12804" max="12806" width="6.140625" style="22" customWidth="1"/>
    <col min="12807" max="12807" width="10.5703125" style="22" customWidth="1"/>
    <col min="12808" max="12808" width="2.7109375" style="22" bestFit="1" customWidth="1"/>
    <col min="12809" max="12809" width="13.140625" style="22" customWidth="1"/>
    <col min="12810" max="12810" width="8.85546875" style="22" customWidth="1"/>
    <col min="12811" max="12812" width="4.140625" style="22" customWidth="1"/>
    <col min="12813" max="12814" width="7.7109375" style="22" customWidth="1"/>
    <col min="12815" max="12815" width="4.7109375" style="22" customWidth="1"/>
    <col min="12816" max="12816" width="3.7109375" style="22" customWidth="1"/>
    <col min="12817" max="12817" width="4.42578125" style="22" customWidth="1"/>
    <col min="12818" max="12818" width="4.7109375" style="22" customWidth="1"/>
    <col min="12819" max="12854" width="0" style="22" hidden="1" customWidth="1"/>
    <col min="12855" max="12855" width="3.7109375" style="22" customWidth="1"/>
    <col min="12856" max="12856" width="5.140625" style="22" customWidth="1"/>
    <col min="12857" max="12857" width="5.28515625" style="22" customWidth="1"/>
    <col min="12858" max="12858" width="3.140625" style="22" customWidth="1"/>
    <col min="12859" max="12859" width="3.7109375" style="22" customWidth="1"/>
    <col min="12860" max="12860" width="17.28515625" style="22" customWidth="1"/>
    <col min="12861" max="12861" width="16" style="22" customWidth="1"/>
    <col min="12862" max="12862" width="13.85546875" style="22" customWidth="1"/>
    <col min="12863" max="12863" width="27.42578125" style="22" customWidth="1"/>
    <col min="12864" max="12864" width="8.85546875" style="22" customWidth="1"/>
    <col min="12865" max="12865" width="9.28515625" style="22" customWidth="1"/>
    <col min="12866" max="12866" width="10.42578125" style="22" customWidth="1"/>
    <col min="12867" max="12868" width="3.28515625" style="22" customWidth="1"/>
    <col min="12869" max="12870" width="4.5703125" style="22" customWidth="1"/>
    <col min="12871" max="12871" width="4" style="22" customWidth="1"/>
    <col min="12872" max="12872" width="7.42578125" style="22" customWidth="1"/>
    <col min="12873" max="12873" width="4.140625" style="22" customWidth="1"/>
    <col min="12874" max="13056" width="11.42578125" style="22"/>
    <col min="13057" max="13057" width="9.42578125" style="22" customWidth="1"/>
    <col min="13058" max="13058" width="11.42578125" style="22" customWidth="1"/>
    <col min="13059" max="13059" width="10.28515625" style="22" customWidth="1"/>
    <col min="13060" max="13062" width="6.140625" style="22" customWidth="1"/>
    <col min="13063" max="13063" width="10.5703125" style="22" customWidth="1"/>
    <col min="13064" max="13064" width="2.7109375" style="22" bestFit="1" customWidth="1"/>
    <col min="13065" max="13065" width="13.140625" style="22" customWidth="1"/>
    <col min="13066" max="13066" width="8.85546875" style="22" customWidth="1"/>
    <col min="13067" max="13068" width="4.140625" style="22" customWidth="1"/>
    <col min="13069" max="13070" width="7.7109375" style="22" customWidth="1"/>
    <col min="13071" max="13071" width="4.7109375" style="22" customWidth="1"/>
    <col min="13072" max="13072" width="3.7109375" style="22" customWidth="1"/>
    <col min="13073" max="13073" width="4.42578125" style="22" customWidth="1"/>
    <col min="13074" max="13074" width="4.7109375" style="22" customWidth="1"/>
    <col min="13075" max="13110" width="0" style="22" hidden="1" customWidth="1"/>
    <col min="13111" max="13111" width="3.7109375" style="22" customWidth="1"/>
    <col min="13112" max="13112" width="5.140625" style="22" customWidth="1"/>
    <col min="13113" max="13113" width="5.28515625" style="22" customWidth="1"/>
    <col min="13114" max="13114" width="3.140625" style="22" customWidth="1"/>
    <col min="13115" max="13115" width="3.7109375" style="22" customWidth="1"/>
    <col min="13116" max="13116" width="17.28515625" style="22" customWidth="1"/>
    <col min="13117" max="13117" width="16" style="22" customWidth="1"/>
    <col min="13118" max="13118" width="13.85546875" style="22" customWidth="1"/>
    <col min="13119" max="13119" width="27.42578125" style="22" customWidth="1"/>
    <col min="13120" max="13120" width="8.85546875" style="22" customWidth="1"/>
    <col min="13121" max="13121" width="9.28515625" style="22" customWidth="1"/>
    <col min="13122" max="13122" width="10.42578125" style="22" customWidth="1"/>
    <col min="13123" max="13124" width="3.28515625" style="22" customWidth="1"/>
    <col min="13125" max="13126" width="4.5703125" style="22" customWidth="1"/>
    <col min="13127" max="13127" width="4" style="22" customWidth="1"/>
    <col min="13128" max="13128" width="7.42578125" style="22" customWidth="1"/>
    <col min="13129" max="13129" width="4.140625" style="22" customWidth="1"/>
    <col min="13130" max="13312" width="11.42578125" style="22"/>
    <col min="13313" max="13313" width="9.42578125" style="22" customWidth="1"/>
    <col min="13314" max="13314" width="11.42578125" style="22" customWidth="1"/>
    <col min="13315" max="13315" width="10.28515625" style="22" customWidth="1"/>
    <col min="13316" max="13318" width="6.140625" style="22" customWidth="1"/>
    <col min="13319" max="13319" width="10.5703125" style="22" customWidth="1"/>
    <col min="13320" max="13320" width="2.7109375" style="22" bestFit="1" customWidth="1"/>
    <col min="13321" max="13321" width="13.140625" style="22" customWidth="1"/>
    <col min="13322" max="13322" width="8.85546875" style="22" customWidth="1"/>
    <col min="13323" max="13324" width="4.140625" style="22" customWidth="1"/>
    <col min="13325" max="13326" width="7.7109375" style="22" customWidth="1"/>
    <col min="13327" max="13327" width="4.7109375" style="22" customWidth="1"/>
    <col min="13328" max="13328" width="3.7109375" style="22" customWidth="1"/>
    <col min="13329" max="13329" width="4.42578125" style="22" customWidth="1"/>
    <col min="13330" max="13330" width="4.7109375" style="22" customWidth="1"/>
    <col min="13331" max="13366" width="0" style="22" hidden="1" customWidth="1"/>
    <col min="13367" max="13367" width="3.7109375" style="22" customWidth="1"/>
    <col min="13368" max="13368" width="5.140625" style="22" customWidth="1"/>
    <col min="13369" max="13369" width="5.28515625" style="22" customWidth="1"/>
    <col min="13370" max="13370" width="3.140625" style="22" customWidth="1"/>
    <col min="13371" max="13371" width="3.7109375" style="22" customWidth="1"/>
    <col min="13372" max="13372" width="17.28515625" style="22" customWidth="1"/>
    <col min="13373" max="13373" width="16" style="22" customWidth="1"/>
    <col min="13374" max="13374" width="13.85546875" style="22" customWidth="1"/>
    <col min="13375" max="13375" width="27.42578125" style="22" customWidth="1"/>
    <col min="13376" max="13376" width="8.85546875" style="22" customWidth="1"/>
    <col min="13377" max="13377" width="9.28515625" style="22" customWidth="1"/>
    <col min="13378" max="13378" width="10.42578125" style="22" customWidth="1"/>
    <col min="13379" max="13380" width="3.28515625" style="22" customWidth="1"/>
    <col min="13381" max="13382" width="4.5703125" style="22" customWidth="1"/>
    <col min="13383" max="13383" width="4" style="22" customWidth="1"/>
    <col min="13384" max="13384" width="7.42578125" style="22" customWidth="1"/>
    <col min="13385" max="13385" width="4.140625" style="22" customWidth="1"/>
    <col min="13386" max="13568" width="11.42578125" style="22"/>
    <col min="13569" max="13569" width="9.42578125" style="22" customWidth="1"/>
    <col min="13570" max="13570" width="11.42578125" style="22" customWidth="1"/>
    <col min="13571" max="13571" width="10.28515625" style="22" customWidth="1"/>
    <col min="13572" max="13574" width="6.140625" style="22" customWidth="1"/>
    <col min="13575" max="13575" width="10.5703125" style="22" customWidth="1"/>
    <col min="13576" max="13576" width="2.7109375" style="22" bestFit="1" customWidth="1"/>
    <col min="13577" max="13577" width="13.140625" style="22" customWidth="1"/>
    <col min="13578" max="13578" width="8.85546875" style="22" customWidth="1"/>
    <col min="13579" max="13580" width="4.140625" style="22" customWidth="1"/>
    <col min="13581" max="13582" width="7.7109375" style="22" customWidth="1"/>
    <col min="13583" max="13583" width="4.7109375" style="22" customWidth="1"/>
    <col min="13584" max="13584" width="3.7109375" style="22" customWidth="1"/>
    <col min="13585" max="13585" width="4.42578125" style="22" customWidth="1"/>
    <col min="13586" max="13586" width="4.7109375" style="22" customWidth="1"/>
    <col min="13587" max="13622" width="0" style="22" hidden="1" customWidth="1"/>
    <col min="13623" max="13623" width="3.7109375" style="22" customWidth="1"/>
    <col min="13624" max="13624" width="5.140625" style="22" customWidth="1"/>
    <col min="13625" max="13625" width="5.28515625" style="22" customWidth="1"/>
    <col min="13626" max="13626" width="3.140625" style="22" customWidth="1"/>
    <col min="13627" max="13627" width="3.7109375" style="22" customWidth="1"/>
    <col min="13628" max="13628" width="17.28515625" style="22" customWidth="1"/>
    <col min="13629" max="13629" width="16" style="22" customWidth="1"/>
    <col min="13630" max="13630" width="13.85546875" style="22" customWidth="1"/>
    <col min="13631" max="13631" width="27.42578125" style="22" customWidth="1"/>
    <col min="13632" max="13632" width="8.85546875" style="22" customWidth="1"/>
    <col min="13633" max="13633" width="9.28515625" style="22" customWidth="1"/>
    <col min="13634" max="13634" width="10.42578125" style="22" customWidth="1"/>
    <col min="13635" max="13636" width="3.28515625" style="22" customWidth="1"/>
    <col min="13637" max="13638" width="4.5703125" style="22" customWidth="1"/>
    <col min="13639" max="13639" width="4" style="22" customWidth="1"/>
    <col min="13640" max="13640" width="7.42578125" style="22" customWidth="1"/>
    <col min="13641" max="13641" width="4.140625" style="22" customWidth="1"/>
    <col min="13642" max="13824" width="11.42578125" style="22"/>
    <col min="13825" max="13825" width="9.42578125" style="22" customWidth="1"/>
    <col min="13826" max="13826" width="11.42578125" style="22" customWidth="1"/>
    <col min="13827" max="13827" width="10.28515625" style="22" customWidth="1"/>
    <col min="13828" max="13830" width="6.140625" style="22" customWidth="1"/>
    <col min="13831" max="13831" width="10.5703125" style="22" customWidth="1"/>
    <col min="13832" max="13832" width="2.7109375" style="22" bestFit="1" customWidth="1"/>
    <col min="13833" max="13833" width="13.140625" style="22" customWidth="1"/>
    <col min="13834" max="13834" width="8.85546875" style="22" customWidth="1"/>
    <col min="13835" max="13836" width="4.140625" style="22" customWidth="1"/>
    <col min="13837" max="13838" width="7.7109375" style="22" customWidth="1"/>
    <col min="13839" max="13839" width="4.7109375" style="22" customWidth="1"/>
    <col min="13840" max="13840" width="3.7109375" style="22" customWidth="1"/>
    <col min="13841" max="13841" width="4.42578125" style="22" customWidth="1"/>
    <col min="13842" max="13842" width="4.7109375" style="22" customWidth="1"/>
    <col min="13843" max="13878" width="0" style="22" hidden="1" customWidth="1"/>
    <col min="13879" max="13879" width="3.7109375" style="22" customWidth="1"/>
    <col min="13880" max="13880" width="5.140625" style="22" customWidth="1"/>
    <col min="13881" max="13881" width="5.28515625" style="22" customWidth="1"/>
    <col min="13882" max="13882" width="3.140625" style="22" customWidth="1"/>
    <col min="13883" max="13883" width="3.7109375" style="22" customWidth="1"/>
    <col min="13884" max="13884" width="17.28515625" style="22" customWidth="1"/>
    <col min="13885" max="13885" width="16" style="22" customWidth="1"/>
    <col min="13886" max="13886" width="13.85546875" style="22" customWidth="1"/>
    <col min="13887" max="13887" width="27.42578125" style="22" customWidth="1"/>
    <col min="13888" max="13888" width="8.85546875" style="22" customWidth="1"/>
    <col min="13889" max="13889" width="9.28515625" style="22" customWidth="1"/>
    <col min="13890" max="13890" width="10.42578125" style="22" customWidth="1"/>
    <col min="13891" max="13892" width="3.28515625" style="22" customWidth="1"/>
    <col min="13893" max="13894" width="4.5703125" style="22" customWidth="1"/>
    <col min="13895" max="13895" width="4" style="22" customWidth="1"/>
    <col min="13896" max="13896" width="7.42578125" style="22" customWidth="1"/>
    <col min="13897" max="13897" width="4.140625" style="22" customWidth="1"/>
    <col min="13898" max="14080" width="11.42578125" style="22"/>
    <col min="14081" max="14081" width="9.42578125" style="22" customWidth="1"/>
    <col min="14082" max="14082" width="11.42578125" style="22" customWidth="1"/>
    <col min="14083" max="14083" width="10.28515625" style="22" customWidth="1"/>
    <col min="14084" max="14086" width="6.140625" style="22" customWidth="1"/>
    <col min="14087" max="14087" width="10.5703125" style="22" customWidth="1"/>
    <col min="14088" max="14088" width="2.7109375" style="22" bestFit="1" customWidth="1"/>
    <col min="14089" max="14089" width="13.140625" style="22" customWidth="1"/>
    <col min="14090" max="14090" width="8.85546875" style="22" customWidth="1"/>
    <col min="14091" max="14092" width="4.140625" style="22" customWidth="1"/>
    <col min="14093" max="14094" width="7.7109375" style="22" customWidth="1"/>
    <col min="14095" max="14095" width="4.7109375" style="22" customWidth="1"/>
    <col min="14096" max="14096" width="3.7109375" style="22" customWidth="1"/>
    <col min="14097" max="14097" width="4.42578125" style="22" customWidth="1"/>
    <col min="14098" max="14098" width="4.7109375" style="22" customWidth="1"/>
    <col min="14099" max="14134" width="0" style="22" hidden="1" customWidth="1"/>
    <col min="14135" max="14135" width="3.7109375" style="22" customWidth="1"/>
    <col min="14136" max="14136" width="5.140625" style="22" customWidth="1"/>
    <col min="14137" max="14137" width="5.28515625" style="22" customWidth="1"/>
    <col min="14138" max="14138" width="3.140625" style="22" customWidth="1"/>
    <col min="14139" max="14139" width="3.7109375" style="22" customWidth="1"/>
    <col min="14140" max="14140" width="17.28515625" style="22" customWidth="1"/>
    <col min="14141" max="14141" width="16" style="22" customWidth="1"/>
    <col min="14142" max="14142" width="13.85546875" style="22" customWidth="1"/>
    <col min="14143" max="14143" width="27.42578125" style="22" customWidth="1"/>
    <col min="14144" max="14144" width="8.85546875" style="22" customWidth="1"/>
    <col min="14145" max="14145" width="9.28515625" style="22" customWidth="1"/>
    <col min="14146" max="14146" width="10.42578125" style="22" customWidth="1"/>
    <col min="14147" max="14148" width="3.28515625" style="22" customWidth="1"/>
    <col min="14149" max="14150" width="4.5703125" style="22" customWidth="1"/>
    <col min="14151" max="14151" width="4" style="22" customWidth="1"/>
    <col min="14152" max="14152" width="7.42578125" style="22" customWidth="1"/>
    <col min="14153" max="14153" width="4.140625" style="22" customWidth="1"/>
    <col min="14154" max="14336" width="11.42578125" style="22"/>
    <col min="14337" max="14337" width="9.42578125" style="22" customWidth="1"/>
    <col min="14338" max="14338" width="11.42578125" style="22" customWidth="1"/>
    <col min="14339" max="14339" width="10.28515625" style="22" customWidth="1"/>
    <col min="14340" max="14342" width="6.140625" style="22" customWidth="1"/>
    <col min="14343" max="14343" width="10.5703125" style="22" customWidth="1"/>
    <col min="14344" max="14344" width="2.7109375" style="22" bestFit="1" customWidth="1"/>
    <col min="14345" max="14345" width="13.140625" style="22" customWidth="1"/>
    <col min="14346" max="14346" width="8.85546875" style="22" customWidth="1"/>
    <col min="14347" max="14348" width="4.140625" style="22" customWidth="1"/>
    <col min="14349" max="14350" width="7.7109375" style="22" customWidth="1"/>
    <col min="14351" max="14351" width="4.7109375" style="22" customWidth="1"/>
    <col min="14352" max="14352" width="3.7109375" style="22" customWidth="1"/>
    <col min="14353" max="14353" width="4.42578125" style="22" customWidth="1"/>
    <col min="14354" max="14354" width="4.7109375" style="22" customWidth="1"/>
    <col min="14355" max="14390" width="0" style="22" hidden="1" customWidth="1"/>
    <col min="14391" max="14391" width="3.7109375" style="22" customWidth="1"/>
    <col min="14392" max="14392" width="5.140625" style="22" customWidth="1"/>
    <col min="14393" max="14393" width="5.28515625" style="22" customWidth="1"/>
    <col min="14394" max="14394" width="3.140625" style="22" customWidth="1"/>
    <col min="14395" max="14395" width="3.7109375" style="22" customWidth="1"/>
    <col min="14396" max="14396" width="17.28515625" style="22" customWidth="1"/>
    <col min="14397" max="14397" width="16" style="22" customWidth="1"/>
    <col min="14398" max="14398" width="13.85546875" style="22" customWidth="1"/>
    <col min="14399" max="14399" width="27.42578125" style="22" customWidth="1"/>
    <col min="14400" max="14400" width="8.85546875" style="22" customWidth="1"/>
    <col min="14401" max="14401" width="9.28515625" style="22" customWidth="1"/>
    <col min="14402" max="14402" width="10.42578125" style="22" customWidth="1"/>
    <col min="14403" max="14404" width="3.28515625" style="22" customWidth="1"/>
    <col min="14405" max="14406" width="4.5703125" style="22" customWidth="1"/>
    <col min="14407" max="14407" width="4" style="22" customWidth="1"/>
    <col min="14408" max="14408" width="7.42578125" style="22" customWidth="1"/>
    <col min="14409" max="14409" width="4.140625" style="22" customWidth="1"/>
    <col min="14410" max="14592" width="11.42578125" style="22"/>
    <col min="14593" max="14593" width="9.42578125" style="22" customWidth="1"/>
    <col min="14594" max="14594" width="11.42578125" style="22" customWidth="1"/>
    <col min="14595" max="14595" width="10.28515625" style="22" customWidth="1"/>
    <col min="14596" max="14598" width="6.140625" style="22" customWidth="1"/>
    <col min="14599" max="14599" width="10.5703125" style="22" customWidth="1"/>
    <col min="14600" max="14600" width="2.7109375" style="22" bestFit="1" customWidth="1"/>
    <col min="14601" max="14601" width="13.140625" style="22" customWidth="1"/>
    <col min="14602" max="14602" width="8.85546875" style="22" customWidth="1"/>
    <col min="14603" max="14604" width="4.140625" style="22" customWidth="1"/>
    <col min="14605" max="14606" width="7.7109375" style="22" customWidth="1"/>
    <col min="14607" max="14607" width="4.7109375" style="22" customWidth="1"/>
    <col min="14608" max="14608" width="3.7109375" style="22" customWidth="1"/>
    <col min="14609" max="14609" width="4.42578125" style="22" customWidth="1"/>
    <col min="14610" max="14610" width="4.7109375" style="22" customWidth="1"/>
    <col min="14611" max="14646" width="0" style="22" hidden="1" customWidth="1"/>
    <col min="14647" max="14647" width="3.7109375" style="22" customWidth="1"/>
    <col min="14648" max="14648" width="5.140625" style="22" customWidth="1"/>
    <col min="14649" max="14649" width="5.28515625" style="22" customWidth="1"/>
    <col min="14650" max="14650" width="3.140625" style="22" customWidth="1"/>
    <col min="14651" max="14651" width="3.7109375" style="22" customWidth="1"/>
    <col min="14652" max="14652" width="17.28515625" style="22" customWidth="1"/>
    <col min="14653" max="14653" width="16" style="22" customWidth="1"/>
    <col min="14654" max="14654" width="13.85546875" style="22" customWidth="1"/>
    <col min="14655" max="14655" width="27.42578125" style="22" customWidth="1"/>
    <col min="14656" max="14656" width="8.85546875" style="22" customWidth="1"/>
    <col min="14657" max="14657" width="9.28515625" style="22" customWidth="1"/>
    <col min="14658" max="14658" width="10.42578125" style="22" customWidth="1"/>
    <col min="14659" max="14660" width="3.28515625" style="22" customWidth="1"/>
    <col min="14661" max="14662" width="4.5703125" style="22" customWidth="1"/>
    <col min="14663" max="14663" width="4" style="22" customWidth="1"/>
    <col min="14664" max="14664" width="7.42578125" style="22" customWidth="1"/>
    <col min="14665" max="14665" width="4.140625" style="22" customWidth="1"/>
    <col min="14666" max="14848" width="11.42578125" style="22"/>
    <col min="14849" max="14849" width="9.42578125" style="22" customWidth="1"/>
    <col min="14850" max="14850" width="11.42578125" style="22" customWidth="1"/>
    <col min="14851" max="14851" width="10.28515625" style="22" customWidth="1"/>
    <col min="14852" max="14854" width="6.140625" style="22" customWidth="1"/>
    <col min="14855" max="14855" width="10.5703125" style="22" customWidth="1"/>
    <col min="14856" max="14856" width="2.7109375" style="22" bestFit="1" customWidth="1"/>
    <col min="14857" max="14857" width="13.140625" style="22" customWidth="1"/>
    <col min="14858" max="14858" width="8.85546875" style="22" customWidth="1"/>
    <col min="14859" max="14860" width="4.140625" style="22" customWidth="1"/>
    <col min="14861" max="14862" width="7.7109375" style="22" customWidth="1"/>
    <col min="14863" max="14863" width="4.7109375" style="22" customWidth="1"/>
    <col min="14864" max="14864" width="3.7109375" style="22" customWidth="1"/>
    <col min="14865" max="14865" width="4.42578125" style="22" customWidth="1"/>
    <col min="14866" max="14866" width="4.7109375" style="22" customWidth="1"/>
    <col min="14867" max="14902" width="0" style="22" hidden="1" customWidth="1"/>
    <col min="14903" max="14903" width="3.7109375" style="22" customWidth="1"/>
    <col min="14904" max="14904" width="5.140625" style="22" customWidth="1"/>
    <col min="14905" max="14905" width="5.28515625" style="22" customWidth="1"/>
    <col min="14906" max="14906" width="3.140625" style="22" customWidth="1"/>
    <col min="14907" max="14907" width="3.7109375" style="22" customWidth="1"/>
    <col min="14908" max="14908" width="17.28515625" style="22" customWidth="1"/>
    <col min="14909" max="14909" width="16" style="22" customWidth="1"/>
    <col min="14910" max="14910" width="13.85546875" style="22" customWidth="1"/>
    <col min="14911" max="14911" width="27.42578125" style="22" customWidth="1"/>
    <col min="14912" max="14912" width="8.85546875" style="22" customWidth="1"/>
    <col min="14913" max="14913" width="9.28515625" style="22" customWidth="1"/>
    <col min="14914" max="14914" width="10.42578125" style="22" customWidth="1"/>
    <col min="14915" max="14916" width="3.28515625" style="22" customWidth="1"/>
    <col min="14917" max="14918" width="4.5703125" style="22" customWidth="1"/>
    <col min="14919" max="14919" width="4" style="22" customWidth="1"/>
    <col min="14920" max="14920" width="7.42578125" style="22" customWidth="1"/>
    <col min="14921" max="14921" width="4.140625" style="22" customWidth="1"/>
    <col min="14922" max="15104" width="11.42578125" style="22"/>
    <col min="15105" max="15105" width="9.42578125" style="22" customWidth="1"/>
    <col min="15106" max="15106" width="11.42578125" style="22" customWidth="1"/>
    <col min="15107" max="15107" width="10.28515625" style="22" customWidth="1"/>
    <col min="15108" max="15110" width="6.140625" style="22" customWidth="1"/>
    <col min="15111" max="15111" width="10.5703125" style="22" customWidth="1"/>
    <col min="15112" max="15112" width="2.7109375" style="22" bestFit="1" customWidth="1"/>
    <col min="15113" max="15113" width="13.140625" style="22" customWidth="1"/>
    <col min="15114" max="15114" width="8.85546875" style="22" customWidth="1"/>
    <col min="15115" max="15116" width="4.140625" style="22" customWidth="1"/>
    <col min="15117" max="15118" width="7.7109375" style="22" customWidth="1"/>
    <col min="15119" max="15119" width="4.7109375" style="22" customWidth="1"/>
    <col min="15120" max="15120" width="3.7109375" style="22" customWidth="1"/>
    <col min="15121" max="15121" width="4.42578125" style="22" customWidth="1"/>
    <col min="15122" max="15122" width="4.7109375" style="22" customWidth="1"/>
    <col min="15123" max="15158" width="0" style="22" hidden="1" customWidth="1"/>
    <col min="15159" max="15159" width="3.7109375" style="22" customWidth="1"/>
    <col min="15160" max="15160" width="5.140625" style="22" customWidth="1"/>
    <col min="15161" max="15161" width="5.28515625" style="22" customWidth="1"/>
    <col min="15162" max="15162" width="3.140625" style="22" customWidth="1"/>
    <col min="15163" max="15163" width="3.7109375" style="22" customWidth="1"/>
    <col min="15164" max="15164" width="17.28515625" style="22" customWidth="1"/>
    <col min="15165" max="15165" width="16" style="22" customWidth="1"/>
    <col min="15166" max="15166" width="13.85546875" style="22" customWidth="1"/>
    <col min="15167" max="15167" width="27.42578125" style="22" customWidth="1"/>
    <col min="15168" max="15168" width="8.85546875" style="22" customWidth="1"/>
    <col min="15169" max="15169" width="9.28515625" style="22" customWidth="1"/>
    <col min="15170" max="15170" width="10.42578125" style="22" customWidth="1"/>
    <col min="15171" max="15172" width="3.28515625" style="22" customWidth="1"/>
    <col min="15173" max="15174" width="4.5703125" style="22" customWidth="1"/>
    <col min="15175" max="15175" width="4" style="22" customWidth="1"/>
    <col min="15176" max="15176" width="7.42578125" style="22" customWidth="1"/>
    <col min="15177" max="15177" width="4.140625" style="22" customWidth="1"/>
    <col min="15178" max="15360" width="11.42578125" style="22"/>
    <col min="15361" max="15361" width="9.42578125" style="22" customWidth="1"/>
    <col min="15362" max="15362" width="11.42578125" style="22" customWidth="1"/>
    <col min="15363" max="15363" width="10.28515625" style="22" customWidth="1"/>
    <col min="15364" max="15366" width="6.140625" style="22" customWidth="1"/>
    <col min="15367" max="15367" width="10.5703125" style="22" customWidth="1"/>
    <col min="15368" max="15368" width="2.7109375" style="22" bestFit="1" customWidth="1"/>
    <col min="15369" max="15369" width="13.140625" style="22" customWidth="1"/>
    <col min="15370" max="15370" width="8.85546875" style="22" customWidth="1"/>
    <col min="15371" max="15372" width="4.140625" style="22" customWidth="1"/>
    <col min="15373" max="15374" width="7.7109375" style="22" customWidth="1"/>
    <col min="15375" max="15375" width="4.7109375" style="22" customWidth="1"/>
    <col min="15376" max="15376" width="3.7109375" style="22" customWidth="1"/>
    <col min="15377" max="15377" width="4.42578125" style="22" customWidth="1"/>
    <col min="15378" max="15378" width="4.7109375" style="22" customWidth="1"/>
    <col min="15379" max="15414" width="0" style="22" hidden="1" customWidth="1"/>
    <col min="15415" max="15415" width="3.7109375" style="22" customWidth="1"/>
    <col min="15416" max="15416" width="5.140625" style="22" customWidth="1"/>
    <col min="15417" max="15417" width="5.28515625" style="22" customWidth="1"/>
    <col min="15418" max="15418" width="3.140625" style="22" customWidth="1"/>
    <col min="15419" max="15419" width="3.7109375" style="22" customWidth="1"/>
    <col min="15420" max="15420" width="17.28515625" style="22" customWidth="1"/>
    <col min="15421" max="15421" width="16" style="22" customWidth="1"/>
    <col min="15422" max="15422" width="13.85546875" style="22" customWidth="1"/>
    <col min="15423" max="15423" width="27.42578125" style="22" customWidth="1"/>
    <col min="15424" max="15424" width="8.85546875" style="22" customWidth="1"/>
    <col min="15425" max="15425" width="9.28515625" style="22" customWidth="1"/>
    <col min="15426" max="15426" width="10.42578125" style="22" customWidth="1"/>
    <col min="15427" max="15428" width="3.28515625" style="22" customWidth="1"/>
    <col min="15429" max="15430" width="4.5703125" style="22" customWidth="1"/>
    <col min="15431" max="15431" width="4" style="22" customWidth="1"/>
    <col min="15432" max="15432" width="7.42578125" style="22" customWidth="1"/>
    <col min="15433" max="15433" width="4.140625" style="22" customWidth="1"/>
    <col min="15434" max="15616" width="11.42578125" style="22"/>
    <col min="15617" max="15617" width="9.42578125" style="22" customWidth="1"/>
    <col min="15618" max="15618" width="11.42578125" style="22" customWidth="1"/>
    <col min="15619" max="15619" width="10.28515625" style="22" customWidth="1"/>
    <col min="15620" max="15622" width="6.140625" style="22" customWidth="1"/>
    <col min="15623" max="15623" width="10.5703125" style="22" customWidth="1"/>
    <col min="15624" max="15624" width="2.7109375" style="22" bestFit="1" customWidth="1"/>
    <col min="15625" max="15625" width="13.140625" style="22" customWidth="1"/>
    <col min="15626" max="15626" width="8.85546875" style="22" customWidth="1"/>
    <col min="15627" max="15628" width="4.140625" style="22" customWidth="1"/>
    <col min="15629" max="15630" width="7.7109375" style="22" customWidth="1"/>
    <col min="15631" max="15631" width="4.7109375" style="22" customWidth="1"/>
    <col min="15632" max="15632" width="3.7109375" style="22" customWidth="1"/>
    <col min="15633" max="15633" width="4.42578125" style="22" customWidth="1"/>
    <col min="15634" max="15634" width="4.7109375" style="22" customWidth="1"/>
    <col min="15635" max="15670" width="0" style="22" hidden="1" customWidth="1"/>
    <col min="15671" max="15671" width="3.7109375" style="22" customWidth="1"/>
    <col min="15672" max="15672" width="5.140625" style="22" customWidth="1"/>
    <col min="15673" max="15673" width="5.28515625" style="22" customWidth="1"/>
    <col min="15674" max="15674" width="3.140625" style="22" customWidth="1"/>
    <col min="15675" max="15675" width="3.7109375" style="22" customWidth="1"/>
    <col min="15676" max="15676" width="17.28515625" style="22" customWidth="1"/>
    <col min="15677" max="15677" width="16" style="22" customWidth="1"/>
    <col min="15678" max="15678" width="13.85546875" style="22" customWidth="1"/>
    <col min="15679" max="15679" width="27.42578125" style="22" customWidth="1"/>
    <col min="15680" max="15680" width="8.85546875" style="22" customWidth="1"/>
    <col min="15681" max="15681" width="9.28515625" style="22" customWidth="1"/>
    <col min="15682" max="15682" width="10.42578125" style="22" customWidth="1"/>
    <col min="15683" max="15684" width="3.28515625" style="22" customWidth="1"/>
    <col min="15685" max="15686" width="4.5703125" style="22" customWidth="1"/>
    <col min="15687" max="15687" width="4" style="22" customWidth="1"/>
    <col min="15688" max="15688" width="7.42578125" style="22" customWidth="1"/>
    <col min="15689" max="15689" width="4.140625" style="22" customWidth="1"/>
    <col min="15690" max="15872" width="11.42578125" style="22"/>
    <col min="15873" max="15873" width="9.42578125" style="22" customWidth="1"/>
    <col min="15874" max="15874" width="11.42578125" style="22" customWidth="1"/>
    <col min="15875" max="15875" width="10.28515625" style="22" customWidth="1"/>
    <col min="15876" max="15878" width="6.140625" style="22" customWidth="1"/>
    <col min="15879" max="15879" width="10.5703125" style="22" customWidth="1"/>
    <col min="15880" max="15880" width="2.7109375" style="22" bestFit="1" customWidth="1"/>
    <col min="15881" max="15881" width="13.140625" style="22" customWidth="1"/>
    <col min="15882" max="15882" width="8.85546875" style="22" customWidth="1"/>
    <col min="15883" max="15884" width="4.140625" style="22" customWidth="1"/>
    <col min="15885" max="15886" width="7.7109375" style="22" customWidth="1"/>
    <col min="15887" max="15887" width="4.7109375" style="22" customWidth="1"/>
    <col min="15888" max="15888" width="3.7109375" style="22" customWidth="1"/>
    <col min="15889" max="15889" width="4.42578125" style="22" customWidth="1"/>
    <col min="15890" max="15890" width="4.7109375" style="22" customWidth="1"/>
    <col min="15891" max="15926" width="0" style="22" hidden="1" customWidth="1"/>
    <col min="15927" max="15927" width="3.7109375" style="22" customWidth="1"/>
    <col min="15928" max="15928" width="5.140625" style="22" customWidth="1"/>
    <col min="15929" max="15929" width="5.28515625" style="22" customWidth="1"/>
    <col min="15930" max="15930" width="3.140625" style="22" customWidth="1"/>
    <col min="15931" max="15931" width="3.7109375" style="22" customWidth="1"/>
    <col min="15932" max="15932" width="17.28515625" style="22" customWidth="1"/>
    <col min="15933" max="15933" width="16" style="22" customWidth="1"/>
    <col min="15934" max="15934" width="13.85546875" style="22" customWidth="1"/>
    <col min="15935" max="15935" width="27.42578125" style="22" customWidth="1"/>
    <col min="15936" max="15936" width="8.85546875" style="22" customWidth="1"/>
    <col min="15937" max="15937" width="9.28515625" style="22" customWidth="1"/>
    <col min="15938" max="15938" width="10.42578125" style="22" customWidth="1"/>
    <col min="15939" max="15940" width="3.28515625" style="22" customWidth="1"/>
    <col min="15941" max="15942" width="4.5703125" style="22" customWidth="1"/>
    <col min="15943" max="15943" width="4" style="22" customWidth="1"/>
    <col min="15944" max="15944" width="7.42578125" style="22" customWidth="1"/>
    <col min="15945" max="15945" width="4.140625" style="22" customWidth="1"/>
    <col min="15946" max="16128" width="11.42578125" style="22"/>
    <col min="16129" max="16129" width="9.42578125" style="22" customWidth="1"/>
    <col min="16130" max="16130" width="11.42578125" style="22" customWidth="1"/>
    <col min="16131" max="16131" width="10.28515625" style="22" customWidth="1"/>
    <col min="16132" max="16134" width="6.140625" style="22" customWidth="1"/>
    <col min="16135" max="16135" width="10.5703125" style="22" customWidth="1"/>
    <col min="16136" max="16136" width="2.7109375" style="22" bestFit="1" customWidth="1"/>
    <col min="16137" max="16137" width="13.140625" style="22" customWidth="1"/>
    <col min="16138" max="16138" width="8.85546875" style="22" customWidth="1"/>
    <col min="16139" max="16140" width="4.140625" style="22" customWidth="1"/>
    <col min="16141" max="16142" width="7.7109375" style="22" customWidth="1"/>
    <col min="16143" max="16143" width="4.7109375" style="22" customWidth="1"/>
    <col min="16144" max="16144" width="3.7109375" style="22" customWidth="1"/>
    <col min="16145" max="16145" width="4.42578125" style="22" customWidth="1"/>
    <col min="16146" max="16146" width="4.7109375" style="22" customWidth="1"/>
    <col min="16147" max="16182" width="0" style="22" hidden="1" customWidth="1"/>
    <col min="16183" max="16183" width="3.7109375" style="22" customWidth="1"/>
    <col min="16184" max="16184" width="5.140625" style="22" customWidth="1"/>
    <col min="16185" max="16185" width="5.28515625" style="22" customWidth="1"/>
    <col min="16186" max="16186" width="3.140625" style="22" customWidth="1"/>
    <col min="16187" max="16187" width="3.7109375" style="22" customWidth="1"/>
    <col min="16188" max="16188" width="17.28515625" style="22" customWidth="1"/>
    <col min="16189" max="16189" width="16" style="22" customWidth="1"/>
    <col min="16190" max="16190" width="13.85546875" style="22" customWidth="1"/>
    <col min="16191" max="16191" width="27.42578125" style="22" customWidth="1"/>
    <col min="16192" max="16192" width="8.85546875" style="22" customWidth="1"/>
    <col min="16193" max="16193" width="9.28515625" style="22" customWidth="1"/>
    <col min="16194" max="16194" width="10.42578125" style="22" customWidth="1"/>
    <col min="16195" max="16196" width="3.28515625" style="22" customWidth="1"/>
    <col min="16197" max="16198" width="4.5703125" style="22" customWidth="1"/>
    <col min="16199" max="16199" width="4" style="22" customWidth="1"/>
    <col min="16200" max="16200" width="7.42578125" style="22" customWidth="1"/>
    <col min="16201" max="16201" width="4.140625" style="22" customWidth="1"/>
    <col min="16202" max="16384" width="11.42578125" style="22"/>
  </cols>
  <sheetData>
    <row r="1" spans="1:72" s="20" customFormat="1" ht="11.25" customHeight="1" x14ac:dyDescent="0.2">
      <c r="A1" s="771" t="s">
        <v>447</v>
      </c>
      <c r="B1" s="772"/>
      <c r="C1" s="772"/>
      <c r="D1" s="772"/>
      <c r="E1" s="772"/>
      <c r="F1" s="772"/>
      <c r="G1" s="772"/>
      <c r="H1" s="772"/>
      <c r="I1" s="772"/>
      <c r="J1" s="772"/>
      <c r="K1" s="773"/>
      <c r="L1" s="774"/>
      <c r="M1" s="775"/>
      <c r="N1" s="776"/>
      <c r="O1" s="165"/>
      <c r="P1" s="165"/>
      <c r="Q1" s="165"/>
      <c r="R1" s="165"/>
      <c r="S1" s="165"/>
      <c r="T1" s="778"/>
      <c r="U1" s="778"/>
      <c r="V1" s="196"/>
      <c r="W1" s="196"/>
      <c r="X1" s="197"/>
      <c r="Y1" s="197"/>
      <c r="Z1" s="197"/>
      <c r="AA1" s="197"/>
      <c r="AB1" s="197"/>
      <c r="AC1" s="197"/>
      <c r="AD1" s="197"/>
      <c r="AE1" s="197"/>
      <c r="AF1" s="197"/>
      <c r="AG1" s="197"/>
      <c r="AH1" s="197"/>
      <c r="AI1" s="197"/>
      <c r="AJ1" s="197"/>
      <c r="AK1" s="197"/>
      <c r="AL1" s="197"/>
      <c r="AM1" s="197"/>
      <c r="AN1" s="197"/>
      <c r="AO1" s="197"/>
      <c r="AP1" s="197"/>
      <c r="AQ1" s="197"/>
      <c r="AR1" s="197"/>
      <c r="AS1" s="197"/>
      <c r="AT1" s="197"/>
      <c r="AU1" s="197"/>
      <c r="AV1" s="197"/>
      <c r="AW1" s="197"/>
      <c r="AX1" s="197"/>
      <c r="AY1" s="197"/>
      <c r="AZ1" s="197"/>
      <c r="BA1" s="197"/>
      <c r="BB1" s="197"/>
      <c r="BC1" s="197"/>
      <c r="BD1" s="197"/>
      <c r="BE1" s="197"/>
      <c r="BF1" s="197"/>
      <c r="BG1" s="197"/>
      <c r="BH1" s="783" t="s">
        <v>448</v>
      </c>
      <c r="BI1" s="992" t="s">
        <v>412</v>
      </c>
      <c r="BJ1" s="992"/>
      <c r="BK1" s="992"/>
      <c r="BL1" s="993"/>
      <c r="BM1" s="288"/>
      <c r="BN1" s="288"/>
      <c r="BO1" s="790" t="s">
        <v>449</v>
      </c>
      <c r="BP1" s="791"/>
      <c r="BQ1" s="791"/>
      <c r="BR1" s="791"/>
      <c r="BS1" s="791"/>
      <c r="BT1" s="792"/>
    </row>
    <row r="2" spans="1:72" s="20" customFormat="1" ht="11.25" customHeight="1" x14ac:dyDescent="0.2">
      <c r="A2" s="796" t="s">
        <v>450</v>
      </c>
      <c r="B2" s="797"/>
      <c r="C2" s="797"/>
      <c r="D2" s="797"/>
      <c r="E2" s="797"/>
      <c r="F2" s="797"/>
      <c r="G2" s="797"/>
      <c r="H2" s="797"/>
      <c r="I2" s="797"/>
      <c r="J2" s="797"/>
      <c r="K2" s="798"/>
      <c r="L2" s="777"/>
      <c r="M2" s="778"/>
      <c r="N2" s="779"/>
      <c r="O2" s="165"/>
      <c r="P2" s="165"/>
      <c r="Q2" s="165"/>
      <c r="R2" s="165"/>
      <c r="S2" s="165"/>
      <c r="T2" s="778"/>
      <c r="U2" s="778"/>
      <c r="V2" s="196"/>
      <c r="W2" s="196"/>
      <c r="X2" s="197"/>
      <c r="Y2" s="197"/>
      <c r="Z2" s="197"/>
      <c r="AA2" s="197"/>
      <c r="AB2" s="197"/>
      <c r="AC2" s="197"/>
      <c r="AD2" s="197"/>
      <c r="AE2" s="197"/>
      <c r="AF2" s="197"/>
      <c r="AG2" s="197"/>
      <c r="AH2" s="197"/>
      <c r="AI2" s="197"/>
      <c r="AJ2" s="197"/>
      <c r="AK2" s="197"/>
      <c r="AL2" s="197"/>
      <c r="AM2" s="197"/>
      <c r="AN2" s="197"/>
      <c r="AO2" s="197"/>
      <c r="AP2" s="197"/>
      <c r="AQ2" s="197"/>
      <c r="AR2" s="197"/>
      <c r="AS2" s="197"/>
      <c r="AT2" s="197"/>
      <c r="AU2" s="197"/>
      <c r="AV2" s="197"/>
      <c r="AW2" s="197"/>
      <c r="AX2" s="197"/>
      <c r="AY2" s="197"/>
      <c r="AZ2" s="197"/>
      <c r="BA2" s="197"/>
      <c r="BB2" s="197"/>
      <c r="BC2" s="197"/>
      <c r="BD2" s="197"/>
      <c r="BE2" s="197"/>
      <c r="BF2" s="197"/>
      <c r="BG2" s="197"/>
      <c r="BH2" s="784"/>
      <c r="BI2" s="994"/>
      <c r="BJ2" s="994"/>
      <c r="BK2" s="994"/>
      <c r="BL2" s="995"/>
      <c r="BM2" s="289"/>
      <c r="BN2" s="290"/>
      <c r="BO2" s="793"/>
      <c r="BP2" s="794"/>
      <c r="BQ2" s="794"/>
      <c r="BR2" s="794"/>
      <c r="BS2" s="794"/>
      <c r="BT2" s="795"/>
    </row>
    <row r="3" spans="1:72" s="20" customFormat="1" ht="12" customHeight="1" x14ac:dyDescent="0.2">
      <c r="A3" s="172" t="s">
        <v>451</v>
      </c>
      <c r="B3" s="771" t="s">
        <v>452</v>
      </c>
      <c r="C3" s="772"/>
      <c r="D3" s="772"/>
      <c r="E3" s="772"/>
      <c r="F3" s="772"/>
      <c r="G3" s="772"/>
      <c r="H3" s="772"/>
      <c r="I3" s="773"/>
      <c r="J3" s="771" t="s">
        <v>453</v>
      </c>
      <c r="K3" s="773"/>
      <c r="L3" s="777"/>
      <c r="M3" s="778"/>
      <c r="N3" s="779"/>
      <c r="O3" s="165"/>
      <c r="P3" s="165"/>
      <c r="Q3" s="165"/>
      <c r="R3" s="165"/>
      <c r="S3" s="165"/>
      <c r="T3" s="778"/>
      <c r="U3" s="778"/>
      <c r="V3" s="196"/>
      <c r="W3" s="196"/>
      <c r="X3" s="197"/>
      <c r="Y3" s="197"/>
      <c r="Z3" s="197"/>
      <c r="AA3" s="197"/>
      <c r="AB3" s="197"/>
      <c r="AC3" s="197"/>
      <c r="AD3" s="197"/>
      <c r="AE3" s="197"/>
      <c r="AF3" s="197"/>
      <c r="AG3" s="197"/>
      <c r="AH3" s="197"/>
      <c r="AI3" s="197"/>
      <c r="AJ3" s="197"/>
      <c r="AK3" s="197"/>
      <c r="AL3" s="197"/>
      <c r="AM3" s="197"/>
      <c r="AN3" s="197"/>
      <c r="AO3" s="197"/>
      <c r="AP3" s="197"/>
      <c r="AQ3" s="197"/>
      <c r="AR3" s="197"/>
      <c r="AS3" s="197"/>
      <c r="AT3" s="197"/>
      <c r="AU3" s="197"/>
      <c r="AV3" s="197"/>
      <c r="AW3" s="197"/>
      <c r="AX3" s="197"/>
      <c r="AY3" s="197"/>
      <c r="AZ3" s="197"/>
      <c r="BA3" s="197"/>
      <c r="BB3" s="197"/>
      <c r="BC3" s="197"/>
      <c r="BD3" s="197"/>
      <c r="BE3" s="197"/>
      <c r="BF3" s="197"/>
      <c r="BG3" s="197"/>
      <c r="BH3" s="784" t="s">
        <v>454</v>
      </c>
      <c r="BI3" s="988" t="s">
        <v>976</v>
      </c>
      <c r="BJ3" s="988"/>
      <c r="BK3" s="988"/>
      <c r="BL3" s="989"/>
      <c r="BM3" s="289"/>
      <c r="BN3" s="290"/>
      <c r="BO3" s="805">
        <v>42521</v>
      </c>
      <c r="BP3" s="806"/>
      <c r="BQ3" s="806"/>
      <c r="BR3" s="806"/>
      <c r="BS3" s="806"/>
      <c r="BT3" s="807"/>
    </row>
    <row r="4" spans="1:72" s="20" customFormat="1" ht="11.25" customHeight="1" x14ac:dyDescent="0.2">
      <c r="A4" s="173" t="s">
        <v>455</v>
      </c>
      <c r="B4" s="811" t="s">
        <v>456</v>
      </c>
      <c r="C4" s="812"/>
      <c r="D4" s="812"/>
      <c r="E4" s="812"/>
      <c r="F4" s="812"/>
      <c r="G4" s="812"/>
      <c r="H4" s="812"/>
      <c r="I4" s="813"/>
      <c r="J4" s="814">
        <v>2</v>
      </c>
      <c r="K4" s="815"/>
      <c r="L4" s="780"/>
      <c r="M4" s="781"/>
      <c r="N4" s="782"/>
      <c r="O4" s="174"/>
      <c r="P4" s="174"/>
      <c r="Q4" s="174"/>
      <c r="R4" s="174"/>
      <c r="S4" s="174"/>
      <c r="T4" s="778"/>
      <c r="U4" s="778"/>
      <c r="V4" s="196"/>
      <c r="W4" s="196"/>
      <c r="X4" s="197"/>
      <c r="Y4" s="197"/>
      <c r="Z4" s="197"/>
      <c r="AA4" s="197"/>
      <c r="AB4" s="197"/>
      <c r="AC4" s="197"/>
      <c r="AD4" s="197"/>
      <c r="AE4" s="197"/>
      <c r="AF4" s="197"/>
      <c r="AG4" s="197"/>
      <c r="AH4" s="197"/>
      <c r="AI4" s="197"/>
      <c r="AJ4" s="197"/>
      <c r="AK4" s="197"/>
      <c r="AL4" s="197"/>
      <c r="AM4" s="197"/>
      <c r="AN4" s="197"/>
      <c r="AO4" s="197"/>
      <c r="AP4" s="197"/>
      <c r="AQ4" s="197"/>
      <c r="AR4" s="197"/>
      <c r="AS4" s="197"/>
      <c r="AT4" s="197"/>
      <c r="AU4" s="197"/>
      <c r="AV4" s="197"/>
      <c r="AW4" s="197"/>
      <c r="AX4" s="197"/>
      <c r="AY4" s="197"/>
      <c r="AZ4" s="197"/>
      <c r="BA4" s="197"/>
      <c r="BB4" s="197"/>
      <c r="BC4" s="197"/>
      <c r="BD4" s="197"/>
      <c r="BE4" s="197"/>
      <c r="BF4" s="197"/>
      <c r="BG4" s="197"/>
      <c r="BH4" s="799"/>
      <c r="BI4" s="990"/>
      <c r="BJ4" s="990"/>
      <c r="BK4" s="990"/>
      <c r="BL4" s="991"/>
      <c r="BM4" s="291"/>
      <c r="BN4" s="291"/>
      <c r="BO4" s="808"/>
      <c r="BP4" s="809"/>
      <c r="BQ4" s="809"/>
      <c r="BR4" s="809"/>
      <c r="BS4" s="809"/>
      <c r="BT4" s="810"/>
    </row>
    <row r="5" spans="1:72" s="21" customFormat="1" ht="5.25" customHeight="1" x14ac:dyDescent="0.2">
      <c r="A5" s="176"/>
      <c r="B5" s="177"/>
      <c r="C5" s="177"/>
      <c r="D5" s="176"/>
      <c r="E5" s="176"/>
      <c r="F5" s="176"/>
      <c r="G5" s="176"/>
      <c r="H5" s="176"/>
      <c r="I5" s="178"/>
      <c r="J5" s="178"/>
      <c r="K5" s="178"/>
      <c r="L5" s="176"/>
      <c r="M5" s="176"/>
      <c r="N5" s="176"/>
      <c r="O5" s="176"/>
      <c r="P5" s="176"/>
      <c r="Q5" s="176"/>
      <c r="R5" s="176"/>
      <c r="S5" s="176"/>
      <c r="T5" s="176"/>
      <c r="U5" s="176"/>
      <c r="V5" s="176"/>
      <c r="W5" s="176"/>
      <c r="X5" s="176"/>
      <c r="Y5" s="176"/>
      <c r="Z5" s="176"/>
      <c r="AA5" s="176"/>
      <c r="AB5" s="176"/>
      <c r="AC5" s="176"/>
      <c r="AD5" s="176"/>
      <c r="AE5" s="176"/>
      <c r="AF5" s="176"/>
      <c r="AG5" s="176"/>
      <c r="AH5" s="176"/>
      <c r="AI5" s="176"/>
      <c r="AJ5" s="176"/>
      <c r="AK5" s="176"/>
      <c r="AL5" s="176"/>
      <c r="AM5" s="176"/>
      <c r="AN5" s="176"/>
      <c r="AO5" s="176"/>
      <c r="AP5" s="176"/>
      <c r="AQ5" s="176"/>
      <c r="AR5" s="176"/>
      <c r="AS5" s="176"/>
      <c r="AT5" s="176"/>
      <c r="AU5" s="176"/>
      <c r="AV5" s="176"/>
      <c r="AW5" s="176"/>
      <c r="AX5" s="176"/>
      <c r="AY5" s="176"/>
      <c r="AZ5" s="176"/>
      <c r="BA5" s="176"/>
      <c r="BB5" s="176"/>
      <c r="BC5" s="176"/>
      <c r="BD5" s="176"/>
      <c r="BE5" s="176"/>
      <c r="BF5" s="176"/>
      <c r="BG5" s="176"/>
      <c r="BH5" s="178"/>
      <c r="BI5" s="178"/>
      <c r="BJ5" s="178"/>
      <c r="BK5" s="176"/>
      <c r="BL5" s="292"/>
      <c r="BM5" s="292"/>
      <c r="BN5" s="292"/>
      <c r="BO5" s="176"/>
      <c r="BP5" s="176"/>
      <c r="BQ5" s="176"/>
      <c r="BR5" s="176"/>
      <c r="BS5" s="176"/>
      <c r="BT5" s="177"/>
    </row>
    <row r="6" spans="1:72" s="21" customFormat="1" ht="11.25" x14ac:dyDescent="0.2">
      <c r="A6" s="816" t="s">
        <v>457</v>
      </c>
      <c r="B6" s="816"/>
      <c r="C6" s="816"/>
      <c r="D6" s="816"/>
      <c r="E6" s="816"/>
      <c r="F6" s="816"/>
      <c r="G6" s="816"/>
      <c r="H6" s="816"/>
      <c r="I6" s="816"/>
      <c r="J6" s="816"/>
      <c r="K6" s="816"/>
      <c r="L6" s="816"/>
      <c r="M6" s="816"/>
      <c r="N6" s="816"/>
      <c r="O6" s="817" t="s">
        <v>608</v>
      </c>
      <c r="P6" s="818"/>
      <c r="Q6" s="818"/>
      <c r="R6" s="819"/>
      <c r="S6" s="820" t="s">
        <v>459</v>
      </c>
      <c r="T6" s="821"/>
      <c r="U6" s="821"/>
      <c r="V6" s="821"/>
      <c r="W6" s="821"/>
      <c r="X6" s="821"/>
      <c r="Y6" s="821"/>
      <c r="Z6" s="821"/>
      <c r="AA6" s="821"/>
      <c r="AB6" s="821"/>
      <c r="AC6" s="821"/>
      <c r="AD6" s="821"/>
      <c r="AE6" s="821"/>
      <c r="AF6" s="821"/>
      <c r="AG6" s="821"/>
      <c r="AH6" s="821"/>
      <c r="AI6" s="821"/>
      <c r="AJ6" s="821"/>
      <c r="AK6" s="821"/>
      <c r="AL6" s="821"/>
      <c r="AM6" s="821"/>
      <c r="AN6" s="821"/>
      <c r="AO6" s="821"/>
      <c r="AP6" s="821"/>
      <c r="AQ6" s="821"/>
      <c r="AR6" s="821"/>
      <c r="AS6" s="821"/>
      <c r="AT6" s="821"/>
      <c r="AU6" s="821"/>
      <c r="AV6" s="821"/>
      <c r="AW6" s="821"/>
      <c r="AX6" s="821"/>
      <c r="AY6" s="821"/>
      <c r="AZ6" s="821"/>
      <c r="BA6" s="821"/>
      <c r="BB6" s="821"/>
      <c r="BC6" s="821"/>
      <c r="BD6" s="821"/>
      <c r="BE6" s="821"/>
      <c r="BF6" s="821"/>
      <c r="BG6" s="822"/>
      <c r="BH6" s="823" t="s">
        <v>460</v>
      </c>
      <c r="BI6" s="823"/>
      <c r="BJ6" s="823"/>
      <c r="BK6" s="823"/>
      <c r="BL6" s="823"/>
      <c r="BM6" s="823"/>
      <c r="BN6" s="823"/>
      <c r="BO6" s="823"/>
      <c r="BP6" s="823"/>
      <c r="BQ6" s="823"/>
      <c r="BR6" s="823"/>
      <c r="BS6" s="823"/>
      <c r="BT6" s="823"/>
    </row>
    <row r="7" spans="1:72" s="21" customFormat="1" ht="12.75" customHeight="1" x14ac:dyDescent="0.2">
      <c r="A7" s="800" t="s">
        <v>452</v>
      </c>
      <c r="B7" s="800" t="s">
        <v>461</v>
      </c>
      <c r="C7" s="800" t="s">
        <v>451</v>
      </c>
      <c r="D7" s="800" t="s">
        <v>462</v>
      </c>
      <c r="E7" s="800"/>
      <c r="F7" s="800"/>
      <c r="G7" s="800" t="s">
        <v>463</v>
      </c>
      <c r="H7" s="800" t="s">
        <v>464</v>
      </c>
      <c r="I7" s="800"/>
      <c r="J7" s="800"/>
      <c r="K7" s="800"/>
      <c r="L7" s="800" t="s">
        <v>465</v>
      </c>
      <c r="M7" s="800"/>
      <c r="N7" s="800"/>
      <c r="O7" s="825" t="s">
        <v>458</v>
      </c>
      <c r="P7" s="826"/>
      <c r="Q7" s="826"/>
      <c r="R7" s="827"/>
      <c r="S7" s="824" t="s">
        <v>466</v>
      </c>
      <c r="T7" s="824"/>
      <c r="U7" s="824" t="s">
        <v>467</v>
      </c>
      <c r="V7" s="824"/>
      <c r="W7" s="824" t="s">
        <v>468</v>
      </c>
      <c r="X7" s="824"/>
      <c r="Y7" s="824" t="s">
        <v>469</v>
      </c>
      <c r="Z7" s="824"/>
      <c r="AA7" s="824" t="s">
        <v>470</v>
      </c>
      <c r="AB7" s="824"/>
      <c r="AC7" s="824" t="s">
        <v>471</v>
      </c>
      <c r="AD7" s="824"/>
      <c r="AE7" s="824" t="s">
        <v>472</v>
      </c>
      <c r="AF7" s="824"/>
      <c r="AG7" s="824" t="s">
        <v>473</v>
      </c>
      <c r="AH7" s="824"/>
      <c r="AI7" s="824" t="s">
        <v>474</v>
      </c>
      <c r="AJ7" s="824"/>
      <c r="AK7" s="824" t="s">
        <v>475</v>
      </c>
      <c r="AL7" s="824"/>
      <c r="AM7" s="824" t="s">
        <v>476</v>
      </c>
      <c r="AN7" s="824"/>
      <c r="AO7" s="824" t="s">
        <v>477</v>
      </c>
      <c r="AP7" s="824"/>
      <c r="AQ7" s="824" t="s">
        <v>478</v>
      </c>
      <c r="AR7" s="824"/>
      <c r="AS7" s="824" t="s">
        <v>479</v>
      </c>
      <c r="AT7" s="824"/>
      <c r="AU7" s="824" t="s">
        <v>480</v>
      </c>
      <c r="AV7" s="824"/>
      <c r="AW7" s="824" t="s">
        <v>481</v>
      </c>
      <c r="AX7" s="824"/>
      <c r="AY7" s="824" t="s">
        <v>482</v>
      </c>
      <c r="AZ7" s="824"/>
      <c r="BA7" s="824" t="s">
        <v>483</v>
      </c>
      <c r="BB7" s="824"/>
      <c r="BC7" s="828" t="s">
        <v>484</v>
      </c>
      <c r="BD7" s="829"/>
      <c r="BE7" s="829"/>
      <c r="BF7" s="829"/>
      <c r="BG7" s="830"/>
      <c r="BH7" s="824" t="s">
        <v>485</v>
      </c>
      <c r="BI7" s="824"/>
      <c r="BJ7" s="824"/>
      <c r="BK7" s="824"/>
      <c r="BL7" s="824"/>
      <c r="BM7" s="824"/>
      <c r="BN7" s="824"/>
      <c r="BO7" s="824" t="s">
        <v>486</v>
      </c>
      <c r="BP7" s="824"/>
      <c r="BQ7" s="824"/>
      <c r="BR7" s="824"/>
      <c r="BS7" s="824"/>
      <c r="BT7" s="824"/>
    </row>
    <row r="8" spans="1:72" ht="15" customHeight="1" thickBot="1" x14ac:dyDescent="0.25">
      <c r="A8" s="800"/>
      <c r="B8" s="800"/>
      <c r="C8" s="800"/>
      <c r="D8" s="800"/>
      <c r="E8" s="800"/>
      <c r="F8" s="800"/>
      <c r="G8" s="800"/>
      <c r="H8" s="800"/>
      <c r="I8" s="800"/>
      <c r="J8" s="800"/>
      <c r="K8" s="800"/>
      <c r="L8" s="800"/>
      <c r="M8" s="800"/>
      <c r="N8" s="800"/>
      <c r="O8" s="179" t="s">
        <v>487</v>
      </c>
      <c r="P8" s="179" t="s">
        <v>132</v>
      </c>
      <c r="Q8" s="179" t="s">
        <v>581</v>
      </c>
      <c r="R8" s="179" t="s">
        <v>582</v>
      </c>
      <c r="S8" s="163" t="s">
        <v>488</v>
      </c>
      <c r="T8" s="163" t="s">
        <v>489</v>
      </c>
      <c r="U8" s="163" t="s">
        <v>488</v>
      </c>
      <c r="V8" s="163" t="s">
        <v>489</v>
      </c>
      <c r="W8" s="163" t="s">
        <v>488</v>
      </c>
      <c r="X8" s="163" t="s">
        <v>489</v>
      </c>
      <c r="Y8" s="163" t="s">
        <v>488</v>
      </c>
      <c r="Z8" s="163" t="s">
        <v>489</v>
      </c>
      <c r="AA8" s="163" t="s">
        <v>488</v>
      </c>
      <c r="AB8" s="163" t="s">
        <v>489</v>
      </c>
      <c r="AC8" s="163" t="s">
        <v>488</v>
      </c>
      <c r="AD8" s="163" t="s">
        <v>489</v>
      </c>
      <c r="AE8" s="163" t="s">
        <v>488</v>
      </c>
      <c r="AF8" s="163" t="s">
        <v>489</v>
      </c>
      <c r="AG8" s="163" t="s">
        <v>488</v>
      </c>
      <c r="AH8" s="163" t="s">
        <v>489</v>
      </c>
      <c r="AI8" s="163" t="s">
        <v>488</v>
      </c>
      <c r="AJ8" s="163" t="s">
        <v>489</v>
      </c>
      <c r="AK8" s="163" t="s">
        <v>488</v>
      </c>
      <c r="AL8" s="163" t="s">
        <v>489</v>
      </c>
      <c r="AM8" s="163" t="s">
        <v>488</v>
      </c>
      <c r="AN8" s="163" t="s">
        <v>489</v>
      </c>
      <c r="AO8" s="163" t="s">
        <v>488</v>
      </c>
      <c r="AP8" s="163" t="s">
        <v>489</v>
      </c>
      <c r="AQ8" s="163" t="s">
        <v>488</v>
      </c>
      <c r="AR8" s="163" t="s">
        <v>489</v>
      </c>
      <c r="AS8" s="163" t="s">
        <v>488</v>
      </c>
      <c r="AT8" s="163" t="s">
        <v>489</v>
      </c>
      <c r="AU8" s="163" t="s">
        <v>488</v>
      </c>
      <c r="AV8" s="163" t="s">
        <v>489</v>
      </c>
      <c r="AW8" s="163" t="s">
        <v>488</v>
      </c>
      <c r="AX8" s="163" t="s">
        <v>489</v>
      </c>
      <c r="AY8" s="163" t="s">
        <v>488</v>
      </c>
      <c r="AZ8" s="163" t="s">
        <v>489</v>
      </c>
      <c r="BA8" s="163" t="s">
        <v>488</v>
      </c>
      <c r="BB8" s="163" t="s">
        <v>489</v>
      </c>
      <c r="BC8" s="163" t="s">
        <v>490</v>
      </c>
      <c r="BD8" s="163" t="s">
        <v>488</v>
      </c>
      <c r="BE8" s="163" t="s">
        <v>489</v>
      </c>
      <c r="BF8" s="163" t="s">
        <v>491</v>
      </c>
      <c r="BG8" s="163" t="s">
        <v>492</v>
      </c>
      <c r="BH8" s="800" t="s">
        <v>493</v>
      </c>
      <c r="BI8" s="800"/>
      <c r="BJ8" s="800"/>
      <c r="BK8" s="163" t="s">
        <v>494</v>
      </c>
      <c r="BL8" s="293" t="s">
        <v>495</v>
      </c>
      <c r="BM8" s="293" t="s">
        <v>496</v>
      </c>
      <c r="BN8" s="293" t="s">
        <v>497</v>
      </c>
      <c r="BO8" s="163" t="s">
        <v>490</v>
      </c>
      <c r="BP8" s="163" t="s">
        <v>491</v>
      </c>
      <c r="BQ8" s="163" t="s">
        <v>488</v>
      </c>
      <c r="BR8" s="163" t="s">
        <v>489</v>
      </c>
      <c r="BS8" s="163" t="s">
        <v>498</v>
      </c>
      <c r="BT8" s="163" t="s">
        <v>499</v>
      </c>
    </row>
    <row r="9" spans="1:72" s="251" customFormat="1" ht="123.75" customHeight="1" thickBot="1" x14ac:dyDescent="0.25">
      <c r="A9" s="294" t="s">
        <v>977</v>
      </c>
      <c r="B9" s="294" t="s">
        <v>978</v>
      </c>
      <c r="C9" s="164" t="s">
        <v>413</v>
      </c>
      <c r="D9" s="975" t="s">
        <v>979</v>
      </c>
      <c r="E9" s="975"/>
      <c r="F9" s="975"/>
      <c r="G9" s="164" t="s">
        <v>500</v>
      </c>
      <c r="H9" s="164">
        <v>1</v>
      </c>
      <c r="I9" s="976" t="s">
        <v>980</v>
      </c>
      <c r="J9" s="977"/>
      <c r="K9" s="978"/>
      <c r="L9" s="985" t="s">
        <v>981</v>
      </c>
      <c r="M9" s="986"/>
      <c r="N9" s="987"/>
      <c r="O9" s="158" t="s">
        <v>33</v>
      </c>
      <c r="P9" s="158"/>
      <c r="Q9" s="158"/>
      <c r="R9" s="158"/>
      <c r="S9" s="156">
        <v>3</v>
      </c>
      <c r="T9" s="156">
        <v>2</v>
      </c>
      <c r="U9" s="156">
        <v>3</v>
      </c>
      <c r="V9" s="156">
        <v>3</v>
      </c>
      <c r="W9" s="156">
        <v>4</v>
      </c>
      <c r="X9" s="156">
        <v>2</v>
      </c>
      <c r="Y9" s="156">
        <v>3</v>
      </c>
      <c r="Z9" s="156">
        <v>3</v>
      </c>
      <c r="AA9" s="156"/>
      <c r="AB9" s="156"/>
      <c r="AC9" s="156"/>
      <c r="AD9" s="156"/>
      <c r="AE9" s="156"/>
      <c r="AF9" s="156"/>
      <c r="AG9" s="156"/>
      <c r="AH9" s="156"/>
      <c r="AI9" s="156"/>
      <c r="AJ9" s="156"/>
      <c r="AK9" s="156"/>
      <c r="AL9" s="156"/>
      <c r="AM9" s="156"/>
      <c r="AN9" s="156"/>
      <c r="AO9" s="156"/>
      <c r="AP9" s="156"/>
      <c r="AQ9" s="156"/>
      <c r="AR9" s="156"/>
      <c r="AS9" s="156"/>
      <c r="AT9" s="156"/>
      <c r="AU9" s="156"/>
      <c r="AV9" s="156"/>
      <c r="AW9" s="156"/>
      <c r="AX9" s="156"/>
      <c r="AY9" s="156"/>
      <c r="AZ9" s="156"/>
      <c r="BA9" s="156"/>
      <c r="BB9" s="156"/>
      <c r="BC9" s="153">
        <f>AVERAGE(S9,U9,W9,Y9,AA9,AC9,AE9,AG9,AI9,AK9,AM9,AO9,AQ9,AS9,AU9,AW9,AY9,BA9)</f>
        <v>3.25</v>
      </c>
      <c r="BD9" s="155">
        <f>SUM((BC9*(BC9/SUM(BC9:BC9))))</f>
        <v>3.25</v>
      </c>
      <c r="BE9" s="160">
        <f>AVERAGE(T9,V9,X9,Z9,AB9,AD9,AF9,AH9,AJ9,AL9,AN9,AP9,AR9,AT9,AV9,AX9,AZ9,BB9)</f>
        <v>2.5</v>
      </c>
      <c r="BF9" s="153">
        <f>IF(BE9=0,#REF!,BE9)</f>
        <v>2.5</v>
      </c>
      <c r="BG9" s="153">
        <f t="shared" ref="BG9:BG16" si="0">BD9*BE9</f>
        <v>8.125</v>
      </c>
      <c r="BH9" s="921" t="s">
        <v>1691</v>
      </c>
      <c r="BI9" s="922"/>
      <c r="BJ9" s="923"/>
      <c r="BK9" s="233" t="s">
        <v>1692</v>
      </c>
      <c r="BL9" s="230" t="s">
        <v>501</v>
      </c>
      <c r="BM9" s="230" t="s">
        <v>512</v>
      </c>
      <c r="BN9" s="230" t="s">
        <v>503</v>
      </c>
      <c r="BO9" s="153">
        <f t="shared" ref="BO9:BO16" si="1">IF(AND(BM9="Fuerte",BC9&gt;2.9)*OR(BN9="Probabilidad",BN9="Ambos"),BC9-2,IF(AND(BM9="Fuerte",BC9&lt;3)*OR(BN9="Probabilidad",BN9="Ambos"),1,IF(AND(BM9="Medio",BC9&gt;1.9)*OR(BN9="Probabilidad",BN9="Ambos"),BC9-1,IF(AND(BM9="Medio",BC9&lt;2)*OR(BN9="Probabilidad",BN9="Ambos"),1,BC9))))</f>
        <v>3.25</v>
      </c>
      <c r="BP9" s="153">
        <f t="shared" ref="BP9:BP16" si="2">IF(AND(BM9="Fuerte",BF9&gt;2.9)*OR(BN9="Impacto",BN9="Ambos"),BF9-2,IF(AND(BM9="Fuerte",BF9&lt;3)*OR(BN9="Impacto",BN9="Ambos"),1,IF(AND(BM9="Medio",BF9&gt;1.9)*OR(BN9="Impacto",BN9="Ambos"),BF9-1,IF(AND(BM9="Medio",BF9&lt;2)*OR(BN9="Impacto",BN9="Ambos"),1,BF9))))</f>
        <v>2.5</v>
      </c>
      <c r="BQ9" s="155">
        <f>SUM((BO9*(BO9/SUM(BO9:BO9))))</f>
        <v>3.25</v>
      </c>
      <c r="BR9" s="155">
        <f>SUM((BP9*(BP9/SUM(BP9:BP9))))</f>
        <v>2.5</v>
      </c>
      <c r="BS9" s="153">
        <f>BQ9*BR9</f>
        <v>8.125</v>
      </c>
      <c r="BT9" s="156" t="str">
        <f>INDEX([19]Listas!E$20:I$24,MATCH(BQ9,[19]Listas!D$20:D$24,1),MATCH(BR9,[19]Listas!E$19:I$19,1))</f>
        <v>MODERADO</v>
      </c>
    </row>
    <row r="10" spans="1:72" s="251" customFormat="1" ht="192" customHeight="1" x14ac:dyDescent="0.2">
      <c r="A10" s="973" t="s">
        <v>977</v>
      </c>
      <c r="B10" s="973" t="s">
        <v>982</v>
      </c>
      <c r="C10" s="975" t="s">
        <v>414</v>
      </c>
      <c r="D10" s="975" t="s">
        <v>1693</v>
      </c>
      <c r="E10" s="975"/>
      <c r="F10" s="975"/>
      <c r="G10" s="164" t="s">
        <v>508</v>
      </c>
      <c r="H10" s="164">
        <v>1</v>
      </c>
      <c r="I10" s="976" t="s">
        <v>1694</v>
      </c>
      <c r="J10" s="977"/>
      <c r="K10" s="978"/>
      <c r="L10" s="975" t="s">
        <v>1695</v>
      </c>
      <c r="M10" s="975"/>
      <c r="N10" s="975"/>
      <c r="O10" s="831" t="s">
        <v>33</v>
      </c>
      <c r="P10" s="831"/>
      <c r="Q10" s="831"/>
      <c r="R10" s="831"/>
      <c r="S10" s="156">
        <v>3</v>
      </c>
      <c r="T10" s="846">
        <v>4</v>
      </c>
      <c r="U10" s="156">
        <v>3</v>
      </c>
      <c r="V10" s="846">
        <v>3</v>
      </c>
      <c r="W10" s="156">
        <v>5</v>
      </c>
      <c r="X10" s="846">
        <v>3</v>
      </c>
      <c r="Y10" s="156">
        <v>4</v>
      </c>
      <c r="Z10" s="846">
        <v>4</v>
      </c>
      <c r="AA10" s="156"/>
      <c r="AB10" s="846"/>
      <c r="AC10" s="156"/>
      <c r="AD10" s="846"/>
      <c r="AE10" s="156"/>
      <c r="AF10" s="846"/>
      <c r="AG10" s="156"/>
      <c r="AH10" s="846"/>
      <c r="AI10" s="156"/>
      <c r="AJ10" s="846"/>
      <c r="AK10" s="156"/>
      <c r="AL10" s="846"/>
      <c r="AM10" s="156"/>
      <c r="AN10" s="846"/>
      <c r="AO10" s="156"/>
      <c r="AP10" s="846"/>
      <c r="AQ10" s="156"/>
      <c r="AR10" s="846"/>
      <c r="AS10" s="156"/>
      <c r="AT10" s="846"/>
      <c r="AU10" s="156"/>
      <c r="AV10" s="846"/>
      <c r="AW10" s="156"/>
      <c r="AX10" s="846"/>
      <c r="AY10" s="156"/>
      <c r="AZ10" s="846"/>
      <c r="BA10" s="156"/>
      <c r="BB10" s="846"/>
      <c r="BC10" s="153">
        <f t="shared" ref="BC10:BC16" si="3">AVERAGE(S10,U10,W10,Y10,AA10,AC10,AE10,AG10,AI10,AK10,AM10,AO10,AQ10,AS10,AU10,AW10,AY10,BA10)</f>
        <v>3.75</v>
      </c>
      <c r="BD10" s="858">
        <f>SUM((BC10*(BC10/SUM(BC10:BC11))),(BC11*(BC11/SUM(BC10:BC11))))</f>
        <v>3.75</v>
      </c>
      <c r="BE10" s="858">
        <f>AVERAGE(T10,V10,X10,Z10,AB10,AD10,AF10,AH10,AJ10,AL10,AN10,AP10,AR10,AT10,AV10,AX10,AZ10,BB10)</f>
        <v>3.5</v>
      </c>
      <c r="BF10" s="153">
        <f>IF(BE10=0,#REF!,BE10)</f>
        <v>3.5</v>
      </c>
      <c r="BG10" s="860">
        <f t="shared" si="0"/>
        <v>13.125</v>
      </c>
      <c r="BH10" s="970" t="s">
        <v>1696</v>
      </c>
      <c r="BI10" s="971"/>
      <c r="BJ10" s="972"/>
      <c r="BK10" s="233" t="s">
        <v>983</v>
      </c>
      <c r="BL10" s="230" t="s">
        <v>515</v>
      </c>
      <c r="BM10" s="230" t="s">
        <v>502</v>
      </c>
      <c r="BN10" s="230" t="s">
        <v>517</v>
      </c>
      <c r="BO10" s="153">
        <f t="shared" si="1"/>
        <v>2.75</v>
      </c>
      <c r="BP10" s="153">
        <f t="shared" si="2"/>
        <v>3.5</v>
      </c>
      <c r="BQ10" s="858">
        <f>SUM((BO10*(BO10/SUM(BO10:BO11))),(BO11*(BO11/SUM(BO10:BO11))))</f>
        <v>2.75</v>
      </c>
      <c r="BR10" s="858">
        <f>SUM((BP10*(BP10/SUM(BP10:BP11))),(BP11*(BP11/SUM(BP10:BP11))))</f>
        <v>3.5</v>
      </c>
      <c r="BS10" s="860">
        <f>BQ10*BR10</f>
        <v>9.625</v>
      </c>
      <c r="BT10" s="846" t="str">
        <f>INDEX([19]Listas!E$20:I$24,MATCH(BQ10,[19]Listas!D$20:D$24,1),MATCH(BR10,[19]Listas!E$19:I$19,1))</f>
        <v>ALTO</v>
      </c>
    </row>
    <row r="11" spans="1:72" s="251" customFormat="1" ht="117.75" customHeight="1" thickBot="1" x14ac:dyDescent="0.25">
      <c r="A11" s="983"/>
      <c r="B11" s="983"/>
      <c r="C11" s="975"/>
      <c r="D11" s="975"/>
      <c r="E11" s="975"/>
      <c r="F11" s="975"/>
      <c r="G11" s="164" t="s">
        <v>508</v>
      </c>
      <c r="H11" s="164">
        <v>2</v>
      </c>
      <c r="I11" s="976" t="s">
        <v>1697</v>
      </c>
      <c r="J11" s="977"/>
      <c r="K11" s="978"/>
      <c r="L11" s="975"/>
      <c r="M11" s="975"/>
      <c r="N11" s="975"/>
      <c r="O11" s="831"/>
      <c r="P11" s="831"/>
      <c r="Q11" s="831"/>
      <c r="R11" s="831"/>
      <c r="S11" s="156">
        <v>4</v>
      </c>
      <c r="T11" s="846"/>
      <c r="U11" s="156">
        <v>4</v>
      </c>
      <c r="V11" s="846"/>
      <c r="W11" s="156">
        <v>4</v>
      </c>
      <c r="X11" s="846"/>
      <c r="Y11" s="156">
        <v>3</v>
      </c>
      <c r="Z11" s="846"/>
      <c r="AA11" s="156"/>
      <c r="AB11" s="846"/>
      <c r="AC11" s="156"/>
      <c r="AD11" s="846"/>
      <c r="AE11" s="156"/>
      <c r="AF11" s="846"/>
      <c r="AG11" s="156"/>
      <c r="AH11" s="846"/>
      <c r="AI11" s="156"/>
      <c r="AJ11" s="846"/>
      <c r="AK11" s="156"/>
      <c r="AL11" s="846"/>
      <c r="AM11" s="156"/>
      <c r="AN11" s="846"/>
      <c r="AO11" s="156"/>
      <c r="AP11" s="846"/>
      <c r="AQ11" s="156"/>
      <c r="AR11" s="846"/>
      <c r="AS11" s="156"/>
      <c r="AT11" s="846"/>
      <c r="AU11" s="156"/>
      <c r="AV11" s="846"/>
      <c r="AW11" s="156"/>
      <c r="AX11" s="846"/>
      <c r="AY11" s="156"/>
      <c r="AZ11" s="846"/>
      <c r="BA11" s="156"/>
      <c r="BB11" s="846"/>
      <c r="BC11" s="153">
        <f t="shared" si="3"/>
        <v>3.75</v>
      </c>
      <c r="BD11" s="858"/>
      <c r="BE11" s="859"/>
      <c r="BF11" s="153">
        <f>IF(BE11=0,BF10,BE11)</f>
        <v>3.5</v>
      </c>
      <c r="BG11" s="860">
        <f t="shared" si="0"/>
        <v>0</v>
      </c>
      <c r="BH11" s="920" t="s">
        <v>1698</v>
      </c>
      <c r="BI11" s="920"/>
      <c r="BJ11" s="920"/>
      <c r="BK11" s="233" t="s">
        <v>1699</v>
      </c>
      <c r="BL11" s="230" t="s">
        <v>515</v>
      </c>
      <c r="BM11" s="230" t="s">
        <v>502</v>
      </c>
      <c r="BN11" s="230" t="s">
        <v>517</v>
      </c>
      <c r="BO11" s="153">
        <f t="shared" si="1"/>
        <v>2.75</v>
      </c>
      <c r="BP11" s="153">
        <f t="shared" si="2"/>
        <v>3.5</v>
      </c>
      <c r="BQ11" s="858"/>
      <c r="BR11" s="858"/>
      <c r="BS11" s="860"/>
      <c r="BT11" s="846" t="e">
        <f>INDEX([19]Listas!E$20:I$24,MATCH(BQ11,[19]Listas!D$20:D$24,1),MATCH(BR11,[19]Listas!E$19:I$19,1))</f>
        <v>#N/A</v>
      </c>
    </row>
    <row r="12" spans="1:72" s="251" customFormat="1" ht="101.25" customHeight="1" x14ac:dyDescent="0.2">
      <c r="A12" s="973" t="s">
        <v>977</v>
      </c>
      <c r="B12" s="973" t="s">
        <v>984</v>
      </c>
      <c r="C12" s="975" t="s">
        <v>415</v>
      </c>
      <c r="D12" s="984" t="s">
        <v>985</v>
      </c>
      <c r="E12" s="984"/>
      <c r="F12" s="984"/>
      <c r="G12" s="164" t="s">
        <v>500</v>
      </c>
      <c r="H12" s="164">
        <v>1</v>
      </c>
      <c r="I12" s="976" t="s">
        <v>1700</v>
      </c>
      <c r="J12" s="977"/>
      <c r="K12" s="978"/>
      <c r="L12" s="975" t="s">
        <v>986</v>
      </c>
      <c r="M12" s="975"/>
      <c r="N12" s="975"/>
      <c r="O12" s="831" t="s">
        <v>33</v>
      </c>
      <c r="P12" s="831"/>
      <c r="Q12" s="831"/>
      <c r="R12" s="831"/>
      <c r="S12" s="156">
        <v>1</v>
      </c>
      <c r="T12" s="846">
        <v>4</v>
      </c>
      <c r="U12" s="156">
        <v>3</v>
      </c>
      <c r="V12" s="846">
        <v>3</v>
      </c>
      <c r="W12" s="156">
        <v>4</v>
      </c>
      <c r="X12" s="846">
        <v>3</v>
      </c>
      <c r="Y12" s="156">
        <v>4</v>
      </c>
      <c r="Z12" s="846">
        <v>4</v>
      </c>
      <c r="AA12" s="156"/>
      <c r="AB12" s="846"/>
      <c r="AC12" s="156"/>
      <c r="AD12" s="846"/>
      <c r="AE12" s="156"/>
      <c r="AF12" s="846"/>
      <c r="AG12" s="156"/>
      <c r="AH12" s="846"/>
      <c r="AI12" s="156"/>
      <c r="AJ12" s="846"/>
      <c r="AK12" s="156"/>
      <c r="AL12" s="846"/>
      <c r="AM12" s="156"/>
      <c r="AN12" s="846"/>
      <c r="AO12" s="156"/>
      <c r="AP12" s="846"/>
      <c r="AQ12" s="156"/>
      <c r="AR12" s="846"/>
      <c r="AS12" s="156"/>
      <c r="AT12" s="846"/>
      <c r="AU12" s="156"/>
      <c r="AV12" s="846"/>
      <c r="AW12" s="156"/>
      <c r="AX12" s="846"/>
      <c r="AY12" s="156"/>
      <c r="AZ12" s="846"/>
      <c r="BA12" s="156"/>
      <c r="BB12" s="846"/>
      <c r="BC12" s="153">
        <f t="shared" si="3"/>
        <v>3</v>
      </c>
      <c r="BD12" s="858">
        <f>SUM((BC12*(BC12/SUM(BC12:BC14))),(BC13*(BC13/SUM(BC12:BC14))),(BC14*(BC14/SUM(BC12:BC14))))</f>
        <v>3.2884615384615383</v>
      </c>
      <c r="BE12" s="858">
        <f>AVERAGE(T12,V12,X12,Z12,AB12,AD12,AF12,AH12,AJ12,AL12,AN12,AP12,AR12,AT12,AV12,AX12,AZ12,BB12)</f>
        <v>3.5</v>
      </c>
      <c r="BF12" s="153">
        <f>IF(BE12=0,#REF!,BE12)</f>
        <v>3.5</v>
      </c>
      <c r="BG12" s="860">
        <f t="shared" si="0"/>
        <v>11.509615384615383</v>
      </c>
      <c r="BH12" s="920" t="s">
        <v>987</v>
      </c>
      <c r="BI12" s="920"/>
      <c r="BJ12" s="920"/>
      <c r="BK12" s="233" t="s">
        <v>988</v>
      </c>
      <c r="BL12" s="230" t="s">
        <v>504</v>
      </c>
      <c r="BM12" s="230" t="s">
        <v>502</v>
      </c>
      <c r="BN12" s="230" t="s">
        <v>505</v>
      </c>
      <c r="BO12" s="153">
        <f t="shared" si="1"/>
        <v>2</v>
      </c>
      <c r="BP12" s="153">
        <f t="shared" si="2"/>
        <v>2.5</v>
      </c>
      <c r="BQ12" s="858">
        <f>SUM((BO12*(BO12/SUM(BO12:BO14))),(BO13*(BO13/SUM(BO12:BO14))),(BO14*(BO14/SUM(BO12:BO14))))</f>
        <v>2.3055555555555554</v>
      </c>
      <c r="BR12" s="858">
        <f>SUM((BP12*(BP12/SUM(BP12:BP14))),(BP13*(BP13/SUM(BP12:BP14))),(BP14*(BP14/SUM(BP12:BP14))))</f>
        <v>2.5</v>
      </c>
      <c r="BS12" s="860">
        <f>BQ12*BR12</f>
        <v>5.7638888888888884</v>
      </c>
      <c r="BT12" s="846" t="str">
        <f>INDEX([19]Listas!E$20:I$24,MATCH(BQ12,[19]Listas!D$20:D$24,1),MATCH(BR12,[19]Listas!E$19:I$19,1))</f>
        <v>INFERIOR</v>
      </c>
    </row>
    <row r="13" spans="1:72" s="251" customFormat="1" ht="219.75" customHeight="1" x14ac:dyDescent="0.2">
      <c r="A13" s="982"/>
      <c r="B13" s="982"/>
      <c r="C13" s="975"/>
      <c r="D13" s="984"/>
      <c r="E13" s="984"/>
      <c r="F13" s="984"/>
      <c r="G13" s="164" t="s">
        <v>514</v>
      </c>
      <c r="H13" s="164">
        <v>2</v>
      </c>
      <c r="I13" s="976" t="s">
        <v>989</v>
      </c>
      <c r="J13" s="977"/>
      <c r="K13" s="978"/>
      <c r="L13" s="975"/>
      <c r="M13" s="975"/>
      <c r="N13" s="975"/>
      <c r="O13" s="831"/>
      <c r="P13" s="831"/>
      <c r="Q13" s="831"/>
      <c r="R13" s="831"/>
      <c r="S13" s="156">
        <v>3</v>
      </c>
      <c r="T13" s="846"/>
      <c r="U13" s="156">
        <v>3</v>
      </c>
      <c r="V13" s="846"/>
      <c r="W13" s="156">
        <v>3</v>
      </c>
      <c r="X13" s="846"/>
      <c r="Y13" s="156">
        <v>3</v>
      </c>
      <c r="Z13" s="846"/>
      <c r="AA13" s="156"/>
      <c r="AB13" s="846"/>
      <c r="AC13" s="156"/>
      <c r="AD13" s="846"/>
      <c r="AE13" s="156"/>
      <c r="AF13" s="846"/>
      <c r="AG13" s="156"/>
      <c r="AH13" s="846"/>
      <c r="AI13" s="156"/>
      <c r="AJ13" s="846"/>
      <c r="AK13" s="156"/>
      <c r="AL13" s="846"/>
      <c r="AM13" s="156"/>
      <c r="AN13" s="846"/>
      <c r="AO13" s="156"/>
      <c r="AP13" s="846"/>
      <c r="AQ13" s="156"/>
      <c r="AR13" s="846"/>
      <c r="AS13" s="156"/>
      <c r="AT13" s="846"/>
      <c r="AU13" s="156"/>
      <c r="AV13" s="846"/>
      <c r="AW13" s="156"/>
      <c r="AX13" s="846"/>
      <c r="AY13" s="156"/>
      <c r="AZ13" s="846"/>
      <c r="BA13" s="156"/>
      <c r="BB13" s="846"/>
      <c r="BC13" s="153">
        <f t="shared" si="3"/>
        <v>3</v>
      </c>
      <c r="BD13" s="858"/>
      <c r="BE13" s="859"/>
      <c r="BF13" s="153">
        <f>IF(BE13=0,BF12,BE13)</f>
        <v>3.5</v>
      </c>
      <c r="BG13" s="860">
        <f t="shared" si="0"/>
        <v>0</v>
      </c>
      <c r="BH13" s="920" t="s">
        <v>1701</v>
      </c>
      <c r="BI13" s="920"/>
      <c r="BJ13" s="920"/>
      <c r="BK13" s="233" t="s">
        <v>990</v>
      </c>
      <c r="BL13" s="230" t="s">
        <v>504</v>
      </c>
      <c r="BM13" s="230" t="s">
        <v>502</v>
      </c>
      <c r="BN13" s="230" t="s">
        <v>505</v>
      </c>
      <c r="BO13" s="153">
        <f t="shared" si="1"/>
        <v>2</v>
      </c>
      <c r="BP13" s="153">
        <f t="shared" si="2"/>
        <v>2.5</v>
      </c>
      <c r="BQ13" s="858"/>
      <c r="BR13" s="858"/>
      <c r="BS13" s="860"/>
      <c r="BT13" s="846" t="e">
        <f>INDEX([19]Listas!E$20:I$24,MATCH(BQ13,[19]Listas!D$20:D$24,1),MATCH(BR13,[19]Listas!E$19:I$19,1))</f>
        <v>#N/A</v>
      </c>
    </row>
    <row r="14" spans="1:72" s="251" customFormat="1" ht="124.5" customHeight="1" thickBot="1" x14ac:dyDescent="0.25">
      <c r="A14" s="983"/>
      <c r="B14" s="983"/>
      <c r="C14" s="975"/>
      <c r="D14" s="984"/>
      <c r="E14" s="984"/>
      <c r="F14" s="984"/>
      <c r="G14" s="164" t="s">
        <v>508</v>
      </c>
      <c r="H14" s="164">
        <v>3</v>
      </c>
      <c r="I14" s="979" t="s">
        <v>991</v>
      </c>
      <c r="J14" s="980"/>
      <c r="K14" s="981"/>
      <c r="L14" s="975"/>
      <c r="M14" s="975"/>
      <c r="N14" s="975"/>
      <c r="O14" s="831"/>
      <c r="P14" s="831"/>
      <c r="Q14" s="831"/>
      <c r="R14" s="831"/>
      <c r="S14" s="156">
        <v>3</v>
      </c>
      <c r="T14" s="846"/>
      <c r="U14" s="156">
        <v>4</v>
      </c>
      <c r="V14" s="846"/>
      <c r="W14" s="156">
        <v>4</v>
      </c>
      <c r="X14" s="846"/>
      <c r="Y14" s="156">
        <v>4</v>
      </c>
      <c r="Z14" s="846"/>
      <c r="AA14" s="156"/>
      <c r="AB14" s="846"/>
      <c r="AC14" s="156"/>
      <c r="AD14" s="846"/>
      <c r="AE14" s="156"/>
      <c r="AF14" s="846"/>
      <c r="AG14" s="156"/>
      <c r="AH14" s="846"/>
      <c r="AI14" s="156"/>
      <c r="AJ14" s="846"/>
      <c r="AK14" s="156"/>
      <c r="AL14" s="846"/>
      <c r="AM14" s="156"/>
      <c r="AN14" s="846"/>
      <c r="AO14" s="156"/>
      <c r="AP14" s="846"/>
      <c r="AQ14" s="156"/>
      <c r="AR14" s="846"/>
      <c r="AS14" s="156"/>
      <c r="AT14" s="846"/>
      <c r="AU14" s="156"/>
      <c r="AV14" s="846"/>
      <c r="AW14" s="156"/>
      <c r="AX14" s="846"/>
      <c r="AY14" s="156"/>
      <c r="AZ14" s="846"/>
      <c r="BA14" s="156"/>
      <c r="BB14" s="846"/>
      <c r="BC14" s="153">
        <f t="shared" si="3"/>
        <v>3.75</v>
      </c>
      <c r="BD14" s="858"/>
      <c r="BE14" s="859"/>
      <c r="BF14" s="153">
        <f>IF(BE14=0,BF13,BE14)</f>
        <v>3.5</v>
      </c>
      <c r="BG14" s="860">
        <f t="shared" si="0"/>
        <v>0</v>
      </c>
      <c r="BH14" s="920" t="s">
        <v>1702</v>
      </c>
      <c r="BI14" s="920"/>
      <c r="BJ14" s="920"/>
      <c r="BK14" s="233" t="s">
        <v>1703</v>
      </c>
      <c r="BL14" s="230" t="s">
        <v>504</v>
      </c>
      <c r="BM14" s="230" t="s">
        <v>502</v>
      </c>
      <c r="BN14" s="230" t="s">
        <v>505</v>
      </c>
      <c r="BO14" s="153">
        <f t="shared" si="1"/>
        <v>2.75</v>
      </c>
      <c r="BP14" s="153">
        <f t="shared" si="2"/>
        <v>2.5</v>
      </c>
      <c r="BQ14" s="858"/>
      <c r="BR14" s="858"/>
      <c r="BS14" s="860"/>
      <c r="BT14" s="846" t="e">
        <f>INDEX([19]Listas!E$20:I$24,MATCH(BQ14,[19]Listas!D$20:D$24,1),MATCH(BR14,[19]Listas!E$19:I$19,1))</f>
        <v>#N/A</v>
      </c>
    </row>
    <row r="15" spans="1:72" s="251" customFormat="1" ht="63.75" customHeight="1" x14ac:dyDescent="0.2">
      <c r="A15" s="973" t="s">
        <v>977</v>
      </c>
      <c r="B15" s="296" t="s">
        <v>992</v>
      </c>
      <c r="C15" s="975" t="s">
        <v>416</v>
      </c>
      <c r="D15" s="975" t="s">
        <v>1704</v>
      </c>
      <c r="E15" s="975"/>
      <c r="F15" s="975"/>
      <c r="G15" s="164" t="s">
        <v>507</v>
      </c>
      <c r="H15" s="164">
        <v>1</v>
      </c>
      <c r="I15" s="970" t="s">
        <v>1705</v>
      </c>
      <c r="J15" s="971"/>
      <c r="K15" s="972"/>
      <c r="L15" s="975" t="s">
        <v>417</v>
      </c>
      <c r="M15" s="975"/>
      <c r="N15" s="975"/>
      <c r="O15" s="831" t="s">
        <v>33</v>
      </c>
      <c r="P15" s="831" t="s">
        <v>33</v>
      </c>
      <c r="Q15" s="831"/>
      <c r="R15" s="831"/>
      <c r="S15" s="156">
        <v>1</v>
      </c>
      <c r="T15" s="846">
        <v>3</v>
      </c>
      <c r="U15" s="156">
        <v>4</v>
      </c>
      <c r="V15" s="846">
        <v>3</v>
      </c>
      <c r="W15" s="156">
        <v>2</v>
      </c>
      <c r="X15" s="846">
        <v>2</v>
      </c>
      <c r="Y15" s="156">
        <v>3</v>
      </c>
      <c r="Z15" s="846">
        <v>2</v>
      </c>
      <c r="AA15" s="156"/>
      <c r="AB15" s="846"/>
      <c r="AC15" s="156"/>
      <c r="AD15" s="846"/>
      <c r="AE15" s="156"/>
      <c r="AF15" s="846"/>
      <c r="AG15" s="156"/>
      <c r="AH15" s="846"/>
      <c r="AI15" s="156"/>
      <c r="AJ15" s="846"/>
      <c r="AK15" s="156"/>
      <c r="AL15" s="846"/>
      <c r="AM15" s="156"/>
      <c r="AN15" s="846"/>
      <c r="AO15" s="156"/>
      <c r="AP15" s="846"/>
      <c r="AQ15" s="156"/>
      <c r="AR15" s="846"/>
      <c r="AS15" s="156"/>
      <c r="AT15" s="846"/>
      <c r="AU15" s="156"/>
      <c r="AV15" s="846"/>
      <c r="AW15" s="156"/>
      <c r="AX15" s="846"/>
      <c r="AY15" s="156"/>
      <c r="AZ15" s="846"/>
      <c r="BA15" s="156"/>
      <c r="BB15" s="846"/>
      <c r="BC15" s="153">
        <f t="shared" si="3"/>
        <v>2.5</v>
      </c>
      <c r="BD15" s="858">
        <f>SUM((BC15*(BC15/SUM(BC15:BC16))),(BC16*(BC16/SUM(BC15:BC16))))</f>
        <v>2.9239130434782608</v>
      </c>
      <c r="BE15" s="858">
        <f>AVERAGE(T15,V15,X15,Z15,AB15,AD15,AF15,AH15,AJ15,AL15,AN15,AP15,AR15,AT15,AV15,AX15,AZ15,BB15)</f>
        <v>2.5</v>
      </c>
      <c r="BF15" s="153">
        <f>IF(BE15=0,BF7,BE15)</f>
        <v>2.5</v>
      </c>
      <c r="BG15" s="860">
        <f>BD15*BE15</f>
        <v>7.3097826086956523</v>
      </c>
      <c r="BH15" s="920" t="s">
        <v>418</v>
      </c>
      <c r="BI15" s="920"/>
      <c r="BJ15" s="920"/>
      <c r="BK15" s="233" t="s">
        <v>993</v>
      </c>
      <c r="BL15" s="230" t="s">
        <v>501</v>
      </c>
      <c r="BM15" s="230" t="s">
        <v>512</v>
      </c>
      <c r="BN15" s="230" t="s">
        <v>503</v>
      </c>
      <c r="BO15" s="153">
        <f t="shared" si="1"/>
        <v>2.5</v>
      </c>
      <c r="BP15" s="153">
        <f t="shared" si="2"/>
        <v>2.5</v>
      </c>
      <c r="BQ15" s="858">
        <f>SUM((BO15*(BO15/SUM(BO15:BO16))),(BO16*(BO16/SUM(BO15:BO16))))</f>
        <v>2.9239130434782608</v>
      </c>
      <c r="BR15" s="858">
        <f>SUM((BP15*(BP15/SUM(BP15:BP16))),(BP16*(BP16/SUM(BP15:BP16))))</f>
        <v>2.5</v>
      </c>
      <c r="BS15" s="860">
        <f>BQ15*BR15</f>
        <v>7.3097826086956523</v>
      </c>
      <c r="BT15" s="860" t="str">
        <f>INDEX([19]Listas!E$20:I$24,MATCH(BQ15,[19]Listas!D$20:D$24,1),MATCH(BR15,[19]Listas!E$19:I$19,1))</f>
        <v>MODERADO</v>
      </c>
    </row>
    <row r="16" spans="1:72" s="251" customFormat="1" ht="78" customHeight="1" x14ac:dyDescent="0.2">
      <c r="A16" s="974"/>
      <c r="B16" s="297" t="s">
        <v>994</v>
      </c>
      <c r="C16" s="975"/>
      <c r="D16" s="975"/>
      <c r="E16" s="975"/>
      <c r="F16" s="975"/>
      <c r="G16" s="164" t="s">
        <v>508</v>
      </c>
      <c r="H16" s="164">
        <v>2</v>
      </c>
      <c r="I16" s="970" t="s">
        <v>419</v>
      </c>
      <c r="J16" s="971"/>
      <c r="K16" s="972"/>
      <c r="L16" s="975"/>
      <c r="M16" s="975"/>
      <c r="N16" s="975"/>
      <c r="O16" s="831"/>
      <c r="P16" s="831"/>
      <c r="Q16" s="831"/>
      <c r="R16" s="831"/>
      <c r="S16" s="156">
        <v>2</v>
      </c>
      <c r="T16" s="846"/>
      <c r="U16" s="156">
        <v>4</v>
      </c>
      <c r="V16" s="846"/>
      <c r="W16" s="156">
        <v>3</v>
      </c>
      <c r="X16" s="846"/>
      <c r="Y16" s="156">
        <v>4</v>
      </c>
      <c r="Z16" s="846"/>
      <c r="AA16" s="156"/>
      <c r="AB16" s="846"/>
      <c r="AC16" s="156"/>
      <c r="AD16" s="846"/>
      <c r="AE16" s="156"/>
      <c r="AF16" s="846"/>
      <c r="AG16" s="156"/>
      <c r="AH16" s="846"/>
      <c r="AI16" s="156"/>
      <c r="AJ16" s="846"/>
      <c r="AK16" s="156"/>
      <c r="AL16" s="846"/>
      <c r="AM16" s="156"/>
      <c r="AN16" s="846"/>
      <c r="AO16" s="156"/>
      <c r="AP16" s="846"/>
      <c r="AQ16" s="156"/>
      <c r="AR16" s="846"/>
      <c r="AS16" s="156"/>
      <c r="AT16" s="846"/>
      <c r="AU16" s="156"/>
      <c r="AV16" s="846"/>
      <c r="AW16" s="156"/>
      <c r="AX16" s="846"/>
      <c r="AY16" s="156"/>
      <c r="AZ16" s="846"/>
      <c r="BA16" s="156"/>
      <c r="BB16" s="846"/>
      <c r="BC16" s="153">
        <f t="shared" si="3"/>
        <v>3.25</v>
      </c>
      <c r="BD16" s="858"/>
      <c r="BE16" s="858"/>
      <c r="BF16" s="153">
        <f>IF(BE16=0,BF15,BE16)</f>
        <v>2.5</v>
      </c>
      <c r="BG16" s="860">
        <f t="shared" si="0"/>
        <v>0</v>
      </c>
      <c r="BH16" s="920" t="s">
        <v>420</v>
      </c>
      <c r="BI16" s="920"/>
      <c r="BJ16" s="920"/>
      <c r="BK16" s="233" t="s">
        <v>421</v>
      </c>
      <c r="BL16" s="230" t="s">
        <v>501</v>
      </c>
      <c r="BM16" s="230" t="s">
        <v>512</v>
      </c>
      <c r="BN16" s="230" t="s">
        <v>503</v>
      </c>
      <c r="BO16" s="153">
        <f t="shared" si="1"/>
        <v>3.25</v>
      </c>
      <c r="BP16" s="153">
        <f t="shared" si="2"/>
        <v>2.5</v>
      </c>
      <c r="BQ16" s="858"/>
      <c r="BR16" s="858"/>
      <c r="BS16" s="860"/>
      <c r="BT16" s="860" t="e">
        <f>INDEX([19]Listas!E$20:I$24,MATCH(BQ16,[19]Listas!D$20:D$24,1),MATCH(BR16,[19]Listas!E$19:I$19,1))</f>
        <v>#N/A</v>
      </c>
    </row>
    <row r="17" spans="1:131" ht="4.5" customHeight="1" x14ac:dyDescent="0.2">
      <c r="A17" s="183"/>
      <c r="B17" s="204"/>
      <c r="C17" s="204"/>
      <c r="D17" s="183"/>
      <c r="E17" s="183"/>
      <c r="F17" s="183"/>
      <c r="G17" s="204"/>
      <c r="H17" s="204"/>
      <c r="I17" s="205"/>
      <c r="J17" s="205"/>
      <c r="K17" s="205"/>
      <c r="L17" s="204"/>
      <c r="M17" s="204"/>
      <c r="N17" s="204"/>
      <c r="O17" s="204"/>
      <c r="P17" s="204"/>
      <c r="Q17" s="204"/>
      <c r="R17" s="204"/>
      <c r="S17" s="206"/>
      <c r="T17" s="206"/>
      <c r="U17" s="206"/>
      <c r="V17" s="206"/>
      <c r="W17" s="206"/>
      <c r="X17" s="206"/>
      <c r="Y17" s="206"/>
      <c r="Z17" s="206"/>
      <c r="AA17" s="206"/>
      <c r="AB17" s="206"/>
      <c r="AC17" s="206"/>
      <c r="AD17" s="206"/>
      <c r="AE17" s="206"/>
      <c r="AF17" s="206"/>
      <c r="AG17" s="206"/>
      <c r="AH17" s="206"/>
      <c r="AI17" s="206"/>
      <c r="AJ17" s="206"/>
      <c r="AK17" s="206"/>
      <c r="AL17" s="204"/>
      <c r="AM17" s="204"/>
      <c r="AN17" s="204"/>
      <c r="AO17" s="204"/>
      <c r="AP17" s="204"/>
      <c r="AQ17" s="204"/>
      <c r="AR17" s="204"/>
      <c r="AS17" s="204"/>
      <c r="AT17" s="204"/>
      <c r="AU17" s="204"/>
      <c r="AV17" s="204"/>
      <c r="AW17" s="204"/>
      <c r="AX17" s="204"/>
      <c r="AY17" s="204"/>
      <c r="AZ17" s="204"/>
      <c r="BA17" s="204"/>
      <c r="BB17" s="204"/>
      <c r="BC17" s="204"/>
      <c r="BD17" s="204"/>
      <c r="BE17" s="204"/>
      <c r="BF17" s="204"/>
      <c r="BG17" s="204"/>
      <c r="BH17" s="205"/>
      <c r="BI17" s="205"/>
      <c r="BJ17" s="205"/>
      <c r="BK17" s="205"/>
      <c r="BL17" s="298"/>
      <c r="BM17" s="298"/>
      <c r="BN17" s="298"/>
      <c r="BO17" s="204"/>
      <c r="BP17" s="204"/>
      <c r="BQ17" s="204"/>
      <c r="BR17" s="204"/>
      <c r="BS17" s="204"/>
      <c r="BT17" s="184"/>
    </row>
    <row r="18" spans="1:131" x14ac:dyDescent="0.2">
      <c r="A18" s="183"/>
      <c r="L18" s="204"/>
      <c r="M18" s="204"/>
      <c r="N18" s="204"/>
      <c r="O18" s="204"/>
      <c r="P18" s="204"/>
      <c r="Q18" s="204"/>
      <c r="R18" s="204"/>
      <c r="S18" s="206"/>
      <c r="T18" s="206"/>
      <c r="U18" s="206"/>
      <c r="V18" s="206"/>
      <c r="W18" s="206"/>
      <c r="X18" s="206"/>
      <c r="Y18" s="206"/>
      <c r="Z18" s="206"/>
      <c r="AA18" s="206"/>
      <c r="AB18" s="206"/>
      <c r="AC18" s="206"/>
      <c r="AD18" s="206"/>
      <c r="AE18" s="206"/>
      <c r="AF18" s="206"/>
      <c r="AG18" s="206"/>
      <c r="AH18" s="206"/>
      <c r="AI18" s="206"/>
      <c r="AJ18" s="206"/>
      <c r="AK18" s="206"/>
      <c r="AL18" s="204"/>
      <c r="AM18" s="204"/>
      <c r="AN18" s="204"/>
      <c r="AO18" s="204"/>
      <c r="AP18" s="204"/>
      <c r="AQ18" s="204"/>
      <c r="AR18" s="204"/>
      <c r="AS18" s="204"/>
      <c r="AT18" s="204"/>
      <c r="AU18" s="204"/>
      <c r="AV18" s="204"/>
      <c r="AW18" s="204"/>
      <c r="AX18" s="204"/>
      <c r="AY18" s="204"/>
      <c r="AZ18" s="204"/>
      <c r="BA18" s="204"/>
      <c r="BB18" s="204"/>
      <c r="BC18" s="204"/>
      <c r="BD18" s="204"/>
      <c r="BE18" s="868" t="s">
        <v>614</v>
      </c>
      <c r="BF18" s="868"/>
      <c r="BG18" s="868"/>
      <c r="BH18" s="868"/>
      <c r="BI18" s="868"/>
      <c r="BJ18" s="868"/>
      <c r="BK18" s="868"/>
      <c r="BL18" s="868"/>
      <c r="BM18" s="868"/>
      <c r="BN18" s="868"/>
      <c r="BO18" s="204"/>
      <c r="BP18" s="204"/>
      <c r="BQ18" s="204"/>
      <c r="BR18" s="204"/>
      <c r="BS18" s="204"/>
      <c r="BT18" s="184"/>
    </row>
    <row r="19" spans="1:131" x14ac:dyDescent="0.2">
      <c r="A19" s="183"/>
      <c r="B19" s="188"/>
      <c r="C19" s="188"/>
      <c r="D19" s="188"/>
      <c r="E19" s="188"/>
      <c r="F19" s="188"/>
      <c r="G19" s="188"/>
      <c r="H19" s="188"/>
      <c r="I19" s="188"/>
      <c r="J19" s="188"/>
      <c r="K19" s="188"/>
      <c r="L19" s="204"/>
      <c r="M19" s="204"/>
      <c r="N19" s="204"/>
      <c r="O19" s="204"/>
      <c r="P19" s="204"/>
      <c r="Q19" s="204"/>
      <c r="R19" s="204"/>
      <c r="S19" s="206"/>
      <c r="T19" s="206"/>
      <c r="U19" s="206"/>
      <c r="V19" s="206"/>
      <c r="W19" s="206"/>
      <c r="X19" s="206"/>
      <c r="Y19" s="206"/>
      <c r="Z19" s="206"/>
      <c r="AA19" s="206"/>
      <c r="AB19" s="206"/>
      <c r="AC19" s="206"/>
      <c r="AD19" s="206"/>
      <c r="AE19" s="206"/>
      <c r="AF19" s="206"/>
      <c r="AG19" s="206"/>
      <c r="AH19" s="206"/>
      <c r="AI19" s="206"/>
      <c r="AJ19" s="206"/>
      <c r="AK19" s="206"/>
      <c r="AL19" s="204"/>
      <c r="AM19" s="204"/>
      <c r="AN19" s="204"/>
      <c r="AO19" s="204"/>
      <c r="AP19" s="204"/>
      <c r="AQ19" s="204"/>
      <c r="AR19" s="204"/>
      <c r="AS19" s="204"/>
      <c r="AT19" s="204"/>
      <c r="AU19" s="204"/>
      <c r="AV19" s="204"/>
      <c r="AW19" s="204"/>
      <c r="AX19" s="204"/>
      <c r="AY19" s="204"/>
      <c r="AZ19" s="204"/>
      <c r="BA19" s="204"/>
      <c r="BB19" s="204"/>
      <c r="BC19" s="204"/>
      <c r="BD19" s="204"/>
      <c r="BE19" s="204"/>
      <c r="BF19" s="204"/>
      <c r="BG19" s="204"/>
      <c r="BH19" s="205"/>
      <c r="BI19" s="205"/>
      <c r="BJ19" s="205"/>
      <c r="BK19" s="205"/>
      <c r="BL19" s="298"/>
      <c r="BM19" s="298"/>
      <c r="BN19" s="298"/>
      <c r="BO19" s="204"/>
      <c r="BP19" s="204"/>
      <c r="BQ19" s="204"/>
      <c r="BR19" s="204"/>
      <c r="BS19" s="204"/>
      <c r="BT19" s="184"/>
    </row>
    <row r="20" spans="1:131" s="189" customFormat="1" ht="18" customHeight="1" x14ac:dyDescent="0.2">
      <c r="BC20" s="869" t="s">
        <v>602</v>
      </c>
      <c r="BD20" s="869"/>
      <c r="BE20" s="869"/>
      <c r="BF20" s="869"/>
      <c r="BG20" s="870" t="s">
        <v>603</v>
      </c>
      <c r="BH20" s="871"/>
      <c r="BI20" s="871"/>
      <c r="BJ20" s="872"/>
      <c r="BK20" s="870" t="s">
        <v>604</v>
      </c>
      <c r="BL20" s="871"/>
      <c r="BM20" s="872"/>
      <c r="BN20" s="870" t="s">
        <v>605</v>
      </c>
      <c r="BO20" s="871"/>
      <c r="BP20" s="871"/>
      <c r="BQ20" s="871"/>
      <c r="BR20" s="871"/>
      <c r="BS20" s="871"/>
      <c r="BT20" s="872"/>
      <c r="BU20" s="190"/>
      <c r="BV20" s="191"/>
      <c r="BW20" s="191"/>
      <c r="BX20" s="191"/>
      <c r="BY20" s="191"/>
      <c r="BZ20" s="191"/>
      <c r="CA20" s="191"/>
      <c r="CB20" s="191"/>
      <c r="CC20" s="191"/>
      <c r="CD20" s="191"/>
      <c r="CE20" s="191"/>
      <c r="CF20" s="191"/>
      <c r="CG20" s="191"/>
      <c r="CH20" s="191"/>
      <c r="CI20" s="191"/>
      <c r="CJ20" s="191"/>
      <c r="CK20" s="191"/>
      <c r="CL20" s="191"/>
      <c r="CM20" s="191"/>
      <c r="CN20" s="191"/>
      <c r="CO20" s="191"/>
      <c r="CP20" s="191"/>
      <c r="CQ20" s="191"/>
      <c r="CR20" s="191"/>
      <c r="CS20" s="191"/>
      <c r="CT20" s="191"/>
      <c r="CU20" s="191"/>
      <c r="CV20" s="191"/>
      <c r="CW20" s="191"/>
      <c r="CX20" s="191"/>
      <c r="CY20" s="191"/>
      <c r="CZ20" s="191"/>
      <c r="DA20" s="191"/>
      <c r="DB20" s="191"/>
      <c r="DC20" s="191"/>
      <c r="DD20" s="191"/>
      <c r="DE20" s="191"/>
      <c r="DF20" s="191"/>
      <c r="DG20" s="191"/>
      <c r="DH20" s="191"/>
      <c r="DI20" s="191"/>
      <c r="DJ20" s="191"/>
      <c r="DK20" s="191"/>
      <c r="DL20" s="191"/>
      <c r="DM20" s="191"/>
      <c r="DN20" s="191"/>
      <c r="DO20" s="191"/>
      <c r="DP20" s="191"/>
      <c r="DQ20" s="191"/>
      <c r="DR20" s="191"/>
      <c r="DS20" s="190"/>
      <c r="DT20" s="190"/>
      <c r="DU20" s="190"/>
      <c r="DV20" s="190"/>
      <c r="DW20" s="190"/>
      <c r="DX20" s="190"/>
      <c r="DY20" s="190"/>
      <c r="DZ20" s="190"/>
      <c r="EA20" s="190"/>
    </row>
    <row r="21" spans="1:131" s="21" customFormat="1" ht="35.25" customHeight="1" x14ac:dyDescent="0.2">
      <c r="BC21" s="861" t="s">
        <v>647</v>
      </c>
      <c r="BD21" s="861"/>
      <c r="BE21" s="861"/>
      <c r="BF21" s="861"/>
      <c r="BG21" s="862" t="s">
        <v>1284</v>
      </c>
      <c r="BH21" s="863"/>
      <c r="BI21" s="863"/>
      <c r="BJ21" s="864"/>
      <c r="BK21" s="862" t="s">
        <v>562</v>
      </c>
      <c r="BL21" s="863"/>
      <c r="BM21" s="864"/>
      <c r="BN21" s="865" t="s">
        <v>1202</v>
      </c>
      <c r="BO21" s="866"/>
      <c r="BP21" s="866"/>
      <c r="BQ21" s="866"/>
      <c r="BR21" s="866"/>
      <c r="BS21" s="866"/>
      <c r="BT21" s="867"/>
    </row>
    <row r="22" spans="1:131" s="21" customFormat="1" ht="35.25" customHeight="1" x14ac:dyDescent="0.2">
      <c r="BC22" s="861" t="s">
        <v>90</v>
      </c>
      <c r="BD22" s="861"/>
      <c r="BE22" s="861"/>
      <c r="BF22" s="861"/>
      <c r="BG22" s="862" t="s">
        <v>1706</v>
      </c>
      <c r="BH22" s="863"/>
      <c r="BI22" s="863"/>
      <c r="BJ22" s="864"/>
      <c r="BK22" s="862" t="s">
        <v>995</v>
      </c>
      <c r="BL22" s="863"/>
      <c r="BM22" s="864"/>
      <c r="BN22" s="865" t="s">
        <v>1202</v>
      </c>
      <c r="BO22" s="866"/>
      <c r="BP22" s="866"/>
      <c r="BQ22" s="866"/>
      <c r="BR22" s="866"/>
      <c r="BS22" s="866"/>
      <c r="BT22" s="867"/>
    </row>
    <row r="23" spans="1:131" s="189" customFormat="1" ht="15.75" customHeight="1" x14ac:dyDescent="0.2">
      <c r="A23" s="191"/>
      <c r="B23" s="191"/>
      <c r="C23" s="191"/>
      <c r="D23" s="191"/>
      <c r="E23" s="191"/>
      <c r="F23" s="191"/>
      <c r="G23" s="191"/>
      <c r="H23" s="192"/>
      <c r="I23" s="192"/>
      <c r="J23" s="192"/>
      <c r="K23" s="192"/>
      <c r="L23" s="192"/>
      <c r="M23" s="192"/>
      <c r="N23" s="192"/>
      <c r="O23" s="191"/>
      <c r="P23" s="191"/>
      <c r="Q23" s="191"/>
      <c r="R23" s="191"/>
      <c r="S23" s="191"/>
      <c r="T23" s="191"/>
      <c r="U23" s="191"/>
      <c r="V23" s="191"/>
      <c r="W23" s="191"/>
      <c r="X23" s="191"/>
      <c r="Y23" s="191"/>
      <c r="Z23" s="191"/>
      <c r="AA23" s="191"/>
      <c r="AB23" s="191"/>
      <c r="AC23" s="191"/>
      <c r="AD23" s="191"/>
      <c r="AE23" s="191"/>
      <c r="AF23" s="191"/>
      <c r="AG23" s="191"/>
      <c r="AH23" s="191"/>
      <c r="AI23" s="191"/>
      <c r="AJ23" s="191"/>
      <c r="AK23" s="191"/>
      <c r="AL23" s="191"/>
      <c r="AM23" s="191"/>
      <c r="AN23" s="191"/>
      <c r="AO23" s="191"/>
      <c r="AP23" s="191"/>
      <c r="AQ23" s="191"/>
      <c r="AR23" s="191"/>
      <c r="AS23" s="191"/>
      <c r="AT23" s="191"/>
      <c r="AU23" s="191"/>
      <c r="AV23" s="191"/>
      <c r="AW23" s="191"/>
      <c r="AX23" s="191"/>
      <c r="AY23" s="191"/>
      <c r="AZ23" s="191"/>
      <c r="BA23" s="191"/>
      <c r="BB23" s="191"/>
      <c r="BC23" s="191"/>
      <c r="BD23" s="191"/>
      <c r="BE23" s="191"/>
      <c r="BF23" s="191"/>
      <c r="BG23" s="191"/>
      <c r="BH23" s="191"/>
      <c r="BI23" s="191"/>
      <c r="BJ23" s="191"/>
      <c r="BK23" s="191"/>
      <c r="BL23" s="299"/>
      <c r="BM23" s="299"/>
      <c r="BN23" s="299"/>
      <c r="BO23" s="192"/>
      <c r="BP23" s="192"/>
      <c r="BQ23" s="192"/>
      <c r="BR23" s="192"/>
      <c r="BS23" s="192"/>
      <c r="BT23" s="192"/>
    </row>
    <row r="24" spans="1:131" ht="15.75" customHeight="1" x14ac:dyDescent="0.2">
      <c r="A24" s="183"/>
      <c r="B24" s="204"/>
      <c r="C24" s="204"/>
      <c r="D24" s="183"/>
      <c r="E24" s="183"/>
      <c r="F24" s="183"/>
      <c r="G24" s="204"/>
      <c r="H24" s="193"/>
      <c r="I24" s="193"/>
      <c r="J24" s="193"/>
      <c r="K24" s="193"/>
      <c r="L24" s="193"/>
      <c r="M24" s="193"/>
      <c r="N24" s="193"/>
      <c r="O24" s="204"/>
      <c r="P24" s="204"/>
      <c r="Q24" s="204"/>
      <c r="R24" s="204"/>
      <c r="S24" s="206"/>
      <c r="T24" s="206"/>
      <c r="U24" s="206"/>
      <c r="V24" s="206"/>
      <c r="W24" s="206"/>
      <c r="X24" s="206"/>
      <c r="Y24" s="206"/>
      <c r="Z24" s="206"/>
      <c r="AA24" s="206"/>
      <c r="AB24" s="206"/>
      <c r="AC24" s="206"/>
      <c r="AD24" s="206"/>
      <c r="AE24" s="206"/>
      <c r="AF24" s="206"/>
      <c r="AG24" s="206"/>
      <c r="AH24" s="206"/>
      <c r="AI24" s="206"/>
      <c r="AJ24" s="206"/>
      <c r="AK24" s="206"/>
      <c r="AL24" s="204"/>
      <c r="AM24" s="204"/>
      <c r="AN24" s="204"/>
      <c r="AO24" s="204"/>
      <c r="AP24" s="204"/>
      <c r="AQ24" s="204"/>
      <c r="AR24" s="204"/>
      <c r="AS24" s="204"/>
      <c r="AT24" s="204"/>
      <c r="AU24" s="204"/>
      <c r="AV24" s="204"/>
      <c r="AW24" s="204"/>
      <c r="AX24" s="204"/>
      <c r="AY24" s="204"/>
      <c r="AZ24" s="204"/>
      <c r="BA24" s="204"/>
      <c r="BB24" s="204"/>
      <c r="BC24" s="204"/>
      <c r="BD24" s="204"/>
      <c r="BE24" s="204"/>
      <c r="BF24" s="204"/>
      <c r="BG24" s="204"/>
      <c r="BH24" s="205"/>
      <c r="BI24" s="205"/>
      <c r="BJ24" s="205"/>
      <c r="BK24" s="204"/>
      <c r="BL24" s="300"/>
      <c r="BM24" s="300"/>
      <c r="BN24" s="300"/>
      <c r="BO24" s="193"/>
      <c r="BP24" s="193"/>
      <c r="BQ24" s="193"/>
      <c r="BR24" s="193"/>
      <c r="BS24" s="193"/>
      <c r="BT24" s="193"/>
    </row>
    <row r="25" spans="1:131" x14ac:dyDescent="0.2">
      <c r="A25" s="183"/>
      <c r="B25" s="204"/>
      <c r="C25" s="204"/>
      <c r="D25" s="183"/>
      <c r="E25" s="183"/>
      <c r="H25" s="28"/>
      <c r="I25" s="208"/>
      <c r="J25" s="208"/>
      <c r="K25" s="208"/>
      <c r="L25" s="28"/>
      <c r="M25" s="28"/>
      <c r="N25" s="28"/>
      <c r="BM25" s="298"/>
      <c r="BN25" s="298"/>
      <c r="BO25" s="204"/>
      <c r="BP25" s="204"/>
      <c r="BQ25" s="204"/>
      <c r="BR25" s="204"/>
      <c r="BS25" s="204"/>
      <c r="BT25" s="184"/>
    </row>
    <row r="26" spans="1:131" x14ac:dyDescent="0.2">
      <c r="L26" s="28"/>
      <c r="M26" s="28"/>
      <c r="N26" s="28"/>
    </row>
  </sheetData>
  <mergeCells count="180">
    <mergeCell ref="A1:K1"/>
    <mergeCell ref="L1:N4"/>
    <mergeCell ref="T1:U4"/>
    <mergeCell ref="BH1:BH2"/>
    <mergeCell ref="BI1:BL2"/>
    <mergeCell ref="BO1:BT2"/>
    <mergeCell ref="A2:K2"/>
    <mergeCell ref="B3:I3"/>
    <mergeCell ref="J3:K3"/>
    <mergeCell ref="BH3:BH4"/>
    <mergeCell ref="A7:A8"/>
    <mergeCell ref="B7:B8"/>
    <mergeCell ref="C7:C8"/>
    <mergeCell ref="D7:F8"/>
    <mergeCell ref="G7:G8"/>
    <mergeCell ref="H7:K8"/>
    <mergeCell ref="BI3:BL4"/>
    <mergeCell ref="BO3:BT4"/>
    <mergeCell ref="B4:I4"/>
    <mergeCell ref="J4:K4"/>
    <mergeCell ref="A6:N6"/>
    <mergeCell ref="O6:R6"/>
    <mergeCell ref="S6:BG6"/>
    <mergeCell ref="BH6:BT6"/>
    <mergeCell ref="AA7:AB7"/>
    <mergeCell ref="AC7:AD7"/>
    <mergeCell ref="AE7:AF7"/>
    <mergeCell ref="AG7:AH7"/>
    <mergeCell ref="AI7:AJ7"/>
    <mergeCell ref="AK7:AL7"/>
    <mergeCell ref="L7:N8"/>
    <mergeCell ref="O7:R7"/>
    <mergeCell ref="S7:T7"/>
    <mergeCell ref="U7:V7"/>
    <mergeCell ref="W7:X7"/>
    <mergeCell ref="Y7:Z7"/>
    <mergeCell ref="AY7:AZ7"/>
    <mergeCell ref="BA7:BB7"/>
    <mergeCell ref="BC7:BG7"/>
    <mergeCell ref="BH7:BN7"/>
    <mergeCell ref="BO7:BT7"/>
    <mergeCell ref="BH8:BJ8"/>
    <mergeCell ref="AM7:AN7"/>
    <mergeCell ref="AO7:AP7"/>
    <mergeCell ref="AQ7:AR7"/>
    <mergeCell ref="AS7:AT7"/>
    <mergeCell ref="AU7:AV7"/>
    <mergeCell ref="AW7:AX7"/>
    <mergeCell ref="D9:F9"/>
    <mergeCell ref="I9:K9"/>
    <mergeCell ref="L9:N9"/>
    <mergeCell ref="BH9:BJ9"/>
    <mergeCell ref="A10:A11"/>
    <mergeCell ref="B10:B11"/>
    <mergeCell ref="C10:C11"/>
    <mergeCell ref="D10:F11"/>
    <mergeCell ref="I10:K10"/>
    <mergeCell ref="L10:N11"/>
    <mergeCell ref="BQ10:BQ11"/>
    <mergeCell ref="BR10:BR11"/>
    <mergeCell ref="BS10:BS11"/>
    <mergeCell ref="BT10:BT11"/>
    <mergeCell ref="AV10:AV11"/>
    <mergeCell ref="AX10:AX11"/>
    <mergeCell ref="AZ10:AZ11"/>
    <mergeCell ref="BB10:BB11"/>
    <mergeCell ref="BD10:BD11"/>
    <mergeCell ref="BE10:BE11"/>
    <mergeCell ref="BH11:BJ11"/>
    <mergeCell ref="BH10:BJ10"/>
    <mergeCell ref="A12:A14"/>
    <mergeCell ref="B12:B14"/>
    <mergeCell ref="C12:C14"/>
    <mergeCell ref="D12:F14"/>
    <mergeCell ref="I12:K12"/>
    <mergeCell ref="L12:N14"/>
    <mergeCell ref="O12:O14"/>
    <mergeCell ref="P12:P14"/>
    <mergeCell ref="BG10:BG11"/>
    <mergeCell ref="AJ10:AJ11"/>
    <mergeCell ref="AL10:AL11"/>
    <mergeCell ref="AN10:AN11"/>
    <mergeCell ref="AP10:AP11"/>
    <mergeCell ref="AR10:AR11"/>
    <mergeCell ref="AT10:AT11"/>
    <mergeCell ref="X10:X11"/>
    <mergeCell ref="Z10:Z11"/>
    <mergeCell ref="AB10:AB11"/>
    <mergeCell ref="AD10:AD11"/>
    <mergeCell ref="AF10:AF11"/>
    <mergeCell ref="AH10:AH11"/>
    <mergeCell ref="O10:O11"/>
    <mergeCell ref="AJ12:AJ14"/>
    <mergeCell ref="AL12:AL14"/>
    <mergeCell ref="Q12:Q14"/>
    <mergeCell ref="R12:R14"/>
    <mergeCell ref="T12:T14"/>
    <mergeCell ref="V12:V14"/>
    <mergeCell ref="X12:X14"/>
    <mergeCell ref="Z12:Z14"/>
    <mergeCell ref="I11:K11"/>
    <mergeCell ref="P10:P11"/>
    <mergeCell ref="Q10:Q11"/>
    <mergeCell ref="R10:R11"/>
    <mergeCell ref="T10:T11"/>
    <mergeCell ref="V10:V11"/>
    <mergeCell ref="BQ12:BQ14"/>
    <mergeCell ref="BR12:BR14"/>
    <mergeCell ref="BS12:BS14"/>
    <mergeCell ref="BT12:BT14"/>
    <mergeCell ref="I13:K13"/>
    <mergeCell ref="BH13:BJ13"/>
    <mergeCell ref="I14:K14"/>
    <mergeCell ref="BH14:BJ14"/>
    <mergeCell ref="AZ12:AZ14"/>
    <mergeCell ref="BB12:BB14"/>
    <mergeCell ref="BD12:BD14"/>
    <mergeCell ref="BE12:BE14"/>
    <mergeCell ref="BG12:BG14"/>
    <mergeCell ref="BH12:BJ12"/>
    <mergeCell ref="AN12:AN14"/>
    <mergeCell ref="AP12:AP14"/>
    <mergeCell ref="AR12:AR14"/>
    <mergeCell ref="AT12:AT14"/>
    <mergeCell ref="AV12:AV14"/>
    <mergeCell ref="AX12:AX14"/>
    <mergeCell ref="AB12:AB14"/>
    <mergeCell ref="AD12:AD14"/>
    <mergeCell ref="AF12:AF14"/>
    <mergeCell ref="AH12:AH14"/>
    <mergeCell ref="AJ15:AJ16"/>
    <mergeCell ref="P15:P16"/>
    <mergeCell ref="Q15:Q16"/>
    <mergeCell ref="R15:R16"/>
    <mergeCell ref="T15:T16"/>
    <mergeCell ref="V15:V16"/>
    <mergeCell ref="X15:X16"/>
    <mergeCell ref="A15:A16"/>
    <mergeCell ref="C15:C16"/>
    <mergeCell ref="D15:F16"/>
    <mergeCell ref="I15:K15"/>
    <mergeCell ref="L15:N16"/>
    <mergeCell ref="O15:O16"/>
    <mergeCell ref="BH15:BJ15"/>
    <mergeCell ref="BQ15:BQ16"/>
    <mergeCell ref="BR15:BR16"/>
    <mergeCell ref="BS15:BS16"/>
    <mergeCell ref="BT15:BT16"/>
    <mergeCell ref="I16:K16"/>
    <mergeCell ref="BH16:BJ16"/>
    <mergeCell ref="AX15:AX16"/>
    <mergeCell ref="AZ15:AZ16"/>
    <mergeCell ref="BB15:BB16"/>
    <mergeCell ref="BD15:BD16"/>
    <mergeCell ref="BE15:BE16"/>
    <mergeCell ref="BG15:BG16"/>
    <mergeCell ref="AL15:AL16"/>
    <mergeCell ref="AN15:AN16"/>
    <mergeCell ref="AP15:AP16"/>
    <mergeCell ref="AR15:AR16"/>
    <mergeCell ref="AT15:AT16"/>
    <mergeCell ref="AV15:AV16"/>
    <mergeCell ref="Z15:Z16"/>
    <mergeCell ref="AB15:AB16"/>
    <mergeCell ref="AD15:AD16"/>
    <mergeCell ref="AF15:AF16"/>
    <mergeCell ref="AH15:AH16"/>
    <mergeCell ref="BC22:BF22"/>
    <mergeCell ref="BG22:BJ22"/>
    <mergeCell ref="BK22:BM22"/>
    <mergeCell ref="BN22:BT22"/>
    <mergeCell ref="BE18:BN18"/>
    <mergeCell ref="BC20:BF20"/>
    <mergeCell ref="BG20:BJ20"/>
    <mergeCell ref="BK20:BM20"/>
    <mergeCell ref="BN20:BT20"/>
    <mergeCell ref="BC21:BF21"/>
    <mergeCell ref="BG21:BJ21"/>
    <mergeCell ref="BK21:BM21"/>
    <mergeCell ref="BN21:BT21"/>
  </mergeCells>
  <conditionalFormatting sqref="BO9:BP14">
    <cfRule type="cellIs" dxfId="144" priority="2" stopIfTrue="1" operator="lessThan">
      <formula>1</formula>
    </cfRule>
  </conditionalFormatting>
  <conditionalFormatting sqref="BO15:BP16">
    <cfRule type="cellIs" dxfId="143" priority="1" stopIfTrue="1" operator="lessThan">
      <formula>1</formula>
    </cfRule>
  </conditionalFormatting>
  <dataValidations count="6">
    <dataValidation type="list" allowBlank="1" showInputMessage="1" showErrorMessage="1" error="Selecciones de la lista" sqref="G9:G16 JC9:JC16 SY9:SY16 ACU9:ACU16 AMQ9:AMQ16 AWM9:AWM16 BGI9:BGI16 BQE9:BQE16 CAA9:CAA16 CJW9:CJW16 CTS9:CTS16 DDO9:DDO16 DNK9:DNK16 DXG9:DXG16 EHC9:EHC16 EQY9:EQY16 FAU9:FAU16 FKQ9:FKQ16 FUM9:FUM16 GEI9:GEI16 GOE9:GOE16 GYA9:GYA16 HHW9:HHW16 HRS9:HRS16 IBO9:IBO16 ILK9:ILK16 IVG9:IVG16 JFC9:JFC16 JOY9:JOY16 JYU9:JYU16 KIQ9:KIQ16 KSM9:KSM16 LCI9:LCI16 LME9:LME16 LWA9:LWA16 MFW9:MFW16 MPS9:MPS16 MZO9:MZO16 NJK9:NJK16 NTG9:NTG16 ODC9:ODC16 OMY9:OMY16 OWU9:OWU16 PGQ9:PGQ16 PQM9:PQM16 QAI9:QAI16 QKE9:QKE16 QUA9:QUA16 RDW9:RDW16 RNS9:RNS16 RXO9:RXO16 SHK9:SHK16 SRG9:SRG16 TBC9:TBC16 TKY9:TKY16 TUU9:TUU16 UEQ9:UEQ16 UOM9:UOM16 UYI9:UYI16 VIE9:VIE16 VSA9:VSA16 WBW9:WBW16 WLS9:WLS16 WVO9:WVO16 G65544:G65551 JC65544:JC65551 SY65544:SY65551 ACU65544:ACU65551 AMQ65544:AMQ65551 AWM65544:AWM65551 BGI65544:BGI65551 BQE65544:BQE65551 CAA65544:CAA65551 CJW65544:CJW65551 CTS65544:CTS65551 DDO65544:DDO65551 DNK65544:DNK65551 DXG65544:DXG65551 EHC65544:EHC65551 EQY65544:EQY65551 FAU65544:FAU65551 FKQ65544:FKQ65551 FUM65544:FUM65551 GEI65544:GEI65551 GOE65544:GOE65551 GYA65544:GYA65551 HHW65544:HHW65551 HRS65544:HRS65551 IBO65544:IBO65551 ILK65544:ILK65551 IVG65544:IVG65551 JFC65544:JFC65551 JOY65544:JOY65551 JYU65544:JYU65551 KIQ65544:KIQ65551 KSM65544:KSM65551 LCI65544:LCI65551 LME65544:LME65551 LWA65544:LWA65551 MFW65544:MFW65551 MPS65544:MPS65551 MZO65544:MZO65551 NJK65544:NJK65551 NTG65544:NTG65551 ODC65544:ODC65551 OMY65544:OMY65551 OWU65544:OWU65551 PGQ65544:PGQ65551 PQM65544:PQM65551 QAI65544:QAI65551 QKE65544:QKE65551 QUA65544:QUA65551 RDW65544:RDW65551 RNS65544:RNS65551 RXO65544:RXO65551 SHK65544:SHK65551 SRG65544:SRG65551 TBC65544:TBC65551 TKY65544:TKY65551 TUU65544:TUU65551 UEQ65544:UEQ65551 UOM65544:UOM65551 UYI65544:UYI65551 VIE65544:VIE65551 VSA65544:VSA65551 WBW65544:WBW65551 WLS65544:WLS65551 WVO65544:WVO65551 G131080:G131087 JC131080:JC131087 SY131080:SY131087 ACU131080:ACU131087 AMQ131080:AMQ131087 AWM131080:AWM131087 BGI131080:BGI131087 BQE131080:BQE131087 CAA131080:CAA131087 CJW131080:CJW131087 CTS131080:CTS131087 DDO131080:DDO131087 DNK131080:DNK131087 DXG131080:DXG131087 EHC131080:EHC131087 EQY131080:EQY131087 FAU131080:FAU131087 FKQ131080:FKQ131087 FUM131080:FUM131087 GEI131080:GEI131087 GOE131080:GOE131087 GYA131080:GYA131087 HHW131080:HHW131087 HRS131080:HRS131087 IBO131080:IBO131087 ILK131080:ILK131087 IVG131080:IVG131087 JFC131080:JFC131087 JOY131080:JOY131087 JYU131080:JYU131087 KIQ131080:KIQ131087 KSM131080:KSM131087 LCI131080:LCI131087 LME131080:LME131087 LWA131080:LWA131087 MFW131080:MFW131087 MPS131080:MPS131087 MZO131080:MZO131087 NJK131080:NJK131087 NTG131080:NTG131087 ODC131080:ODC131087 OMY131080:OMY131087 OWU131080:OWU131087 PGQ131080:PGQ131087 PQM131080:PQM131087 QAI131080:QAI131087 QKE131080:QKE131087 QUA131080:QUA131087 RDW131080:RDW131087 RNS131080:RNS131087 RXO131080:RXO131087 SHK131080:SHK131087 SRG131080:SRG131087 TBC131080:TBC131087 TKY131080:TKY131087 TUU131080:TUU131087 UEQ131080:UEQ131087 UOM131080:UOM131087 UYI131080:UYI131087 VIE131080:VIE131087 VSA131080:VSA131087 WBW131080:WBW131087 WLS131080:WLS131087 WVO131080:WVO131087 G196616:G196623 JC196616:JC196623 SY196616:SY196623 ACU196616:ACU196623 AMQ196616:AMQ196623 AWM196616:AWM196623 BGI196616:BGI196623 BQE196616:BQE196623 CAA196616:CAA196623 CJW196616:CJW196623 CTS196616:CTS196623 DDO196616:DDO196623 DNK196616:DNK196623 DXG196616:DXG196623 EHC196616:EHC196623 EQY196616:EQY196623 FAU196616:FAU196623 FKQ196616:FKQ196623 FUM196616:FUM196623 GEI196616:GEI196623 GOE196616:GOE196623 GYA196616:GYA196623 HHW196616:HHW196623 HRS196616:HRS196623 IBO196616:IBO196623 ILK196616:ILK196623 IVG196616:IVG196623 JFC196616:JFC196623 JOY196616:JOY196623 JYU196616:JYU196623 KIQ196616:KIQ196623 KSM196616:KSM196623 LCI196616:LCI196623 LME196616:LME196623 LWA196616:LWA196623 MFW196616:MFW196623 MPS196616:MPS196623 MZO196616:MZO196623 NJK196616:NJK196623 NTG196616:NTG196623 ODC196616:ODC196623 OMY196616:OMY196623 OWU196616:OWU196623 PGQ196616:PGQ196623 PQM196616:PQM196623 QAI196616:QAI196623 QKE196616:QKE196623 QUA196616:QUA196623 RDW196616:RDW196623 RNS196616:RNS196623 RXO196616:RXO196623 SHK196616:SHK196623 SRG196616:SRG196623 TBC196616:TBC196623 TKY196616:TKY196623 TUU196616:TUU196623 UEQ196616:UEQ196623 UOM196616:UOM196623 UYI196616:UYI196623 VIE196616:VIE196623 VSA196616:VSA196623 WBW196616:WBW196623 WLS196616:WLS196623 WVO196616:WVO196623 G262152:G262159 JC262152:JC262159 SY262152:SY262159 ACU262152:ACU262159 AMQ262152:AMQ262159 AWM262152:AWM262159 BGI262152:BGI262159 BQE262152:BQE262159 CAA262152:CAA262159 CJW262152:CJW262159 CTS262152:CTS262159 DDO262152:DDO262159 DNK262152:DNK262159 DXG262152:DXG262159 EHC262152:EHC262159 EQY262152:EQY262159 FAU262152:FAU262159 FKQ262152:FKQ262159 FUM262152:FUM262159 GEI262152:GEI262159 GOE262152:GOE262159 GYA262152:GYA262159 HHW262152:HHW262159 HRS262152:HRS262159 IBO262152:IBO262159 ILK262152:ILK262159 IVG262152:IVG262159 JFC262152:JFC262159 JOY262152:JOY262159 JYU262152:JYU262159 KIQ262152:KIQ262159 KSM262152:KSM262159 LCI262152:LCI262159 LME262152:LME262159 LWA262152:LWA262159 MFW262152:MFW262159 MPS262152:MPS262159 MZO262152:MZO262159 NJK262152:NJK262159 NTG262152:NTG262159 ODC262152:ODC262159 OMY262152:OMY262159 OWU262152:OWU262159 PGQ262152:PGQ262159 PQM262152:PQM262159 QAI262152:QAI262159 QKE262152:QKE262159 QUA262152:QUA262159 RDW262152:RDW262159 RNS262152:RNS262159 RXO262152:RXO262159 SHK262152:SHK262159 SRG262152:SRG262159 TBC262152:TBC262159 TKY262152:TKY262159 TUU262152:TUU262159 UEQ262152:UEQ262159 UOM262152:UOM262159 UYI262152:UYI262159 VIE262152:VIE262159 VSA262152:VSA262159 WBW262152:WBW262159 WLS262152:WLS262159 WVO262152:WVO262159 G327688:G327695 JC327688:JC327695 SY327688:SY327695 ACU327688:ACU327695 AMQ327688:AMQ327695 AWM327688:AWM327695 BGI327688:BGI327695 BQE327688:BQE327695 CAA327688:CAA327695 CJW327688:CJW327695 CTS327688:CTS327695 DDO327688:DDO327695 DNK327688:DNK327695 DXG327688:DXG327695 EHC327688:EHC327695 EQY327688:EQY327695 FAU327688:FAU327695 FKQ327688:FKQ327695 FUM327688:FUM327695 GEI327688:GEI327695 GOE327688:GOE327695 GYA327688:GYA327695 HHW327688:HHW327695 HRS327688:HRS327695 IBO327688:IBO327695 ILK327688:ILK327695 IVG327688:IVG327695 JFC327688:JFC327695 JOY327688:JOY327695 JYU327688:JYU327695 KIQ327688:KIQ327695 KSM327688:KSM327695 LCI327688:LCI327695 LME327688:LME327695 LWA327688:LWA327695 MFW327688:MFW327695 MPS327688:MPS327695 MZO327688:MZO327695 NJK327688:NJK327695 NTG327688:NTG327695 ODC327688:ODC327695 OMY327688:OMY327695 OWU327688:OWU327695 PGQ327688:PGQ327695 PQM327688:PQM327695 QAI327688:QAI327695 QKE327688:QKE327695 QUA327688:QUA327695 RDW327688:RDW327695 RNS327688:RNS327695 RXO327688:RXO327695 SHK327688:SHK327695 SRG327688:SRG327695 TBC327688:TBC327695 TKY327688:TKY327695 TUU327688:TUU327695 UEQ327688:UEQ327695 UOM327688:UOM327695 UYI327688:UYI327695 VIE327688:VIE327695 VSA327688:VSA327695 WBW327688:WBW327695 WLS327688:WLS327695 WVO327688:WVO327695 G393224:G393231 JC393224:JC393231 SY393224:SY393231 ACU393224:ACU393231 AMQ393224:AMQ393231 AWM393224:AWM393231 BGI393224:BGI393231 BQE393224:BQE393231 CAA393224:CAA393231 CJW393224:CJW393231 CTS393224:CTS393231 DDO393224:DDO393231 DNK393224:DNK393231 DXG393224:DXG393231 EHC393224:EHC393231 EQY393224:EQY393231 FAU393224:FAU393231 FKQ393224:FKQ393231 FUM393224:FUM393231 GEI393224:GEI393231 GOE393224:GOE393231 GYA393224:GYA393231 HHW393224:HHW393231 HRS393224:HRS393231 IBO393224:IBO393231 ILK393224:ILK393231 IVG393224:IVG393231 JFC393224:JFC393231 JOY393224:JOY393231 JYU393224:JYU393231 KIQ393224:KIQ393231 KSM393224:KSM393231 LCI393224:LCI393231 LME393224:LME393231 LWA393224:LWA393231 MFW393224:MFW393231 MPS393224:MPS393231 MZO393224:MZO393231 NJK393224:NJK393231 NTG393224:NTG393231 ODC393224:ODC393231 OMY393224:OMY393231 OWU393224:OWU393231 PGQ393224:PGQ393231 PQM393224:PQM393231 QAI393224:QAI393231 QKE393224:QKE393231 QUA393224:QUA393231 RDW393224:RDW393231 RNS393224:RNS393231 RXO393224:RXO393231 SHK393224:SHK393231 SRG393224:SRG393231 TBC393224:TBC393231 TKY393224:TKY393231 TUU393224:TUU393231 UEQ393224:UEQ393231 UOM393224:UOM393231 UYI393224:UYI393231 VIE393224:VIE393231 VSA393224:VSA393231 WBW393224:WBW393231 WLS393224:WLS393231 WVO393224:WVO393231 G458760:G458767 JC458760:JC458767 SY458760:SY458767 ACU458760:ACU458767 AMQ458760:AMQ458767 AWM458760:AWM458767 BGI458760:BGI458767 BQE458760:BQE458767 CAA458760:CAA458767 CJW458760:CJW458767 CTS458760:CTS458767 DDO458760:DDO458767 DNK458760:DNK458767 DXG458760:DXG458767 EHC458760:EHC458767 EQY458760:EQY458767 FAU458760:FAU458767 FKQ458760:FKQ458767 FUM458760:FUM458767 GEI458760:GEI458767 GOE458760:GOE458767 GYA458760:GYA458767 HHW458760:HHW458767 HRS458760:HRS458767 IBO458760:IBO458767 ILK458760:ILK458767 IVG458760:IVG458767 JFC458760:JFC458767 JOY458760:JOY458767 JYU458760:JYU458767 KIQ458760:KIQ458767 KSM458760:KSM458767 LCI458760:LCI458767 LME458760:LME458767 LWA458760:LWA458767 MFW458760:MFW458767 MPS458760:MPS458767 MZO458760:MZO458767 NJK458760:NJK458767 NTG458760:NTG458767 ODC458760:ODC458767 OMY458760:OMY458767 OWU458760:OWU458767 PGQ458760:PGQ458767 PQM458760:PQM458767 QAI458760:QAI458767 QKE458760:QKE458767 QUA458760:QUA458767 RDW458760:RDW458767 RNS458760:RNS458767 RXO458760:RXO458767 SHK458760:SHK458767 SRG458760:SRG458767 TBC458760:TBC458767 TKY458760:TKY458767 TUU458760:TUU458767 UEQ458760:UEQ458767 UOM458760:UOM458767 UYI458760:UYI458767 VIE458760:VIE458767 VSA458760:VSA458767 WBW458760:WBW458767 WLS458760:WLS458767 WVO458760:WVO458767 G524296:G524303 JC524296:JC524303 SY524296:SY524303 ACU524296:ACU524303 AMQ524296:AMQ524303 AWM524296:AWM524303 BGI524296:BGI524303 BQE524296:BQE524303 CAA524296:CAA524303 CJW524296:CJW524303 CTS524296:CTS524303 DDO524296:DDO524303 DNK524296:DNK524303 DXG524296:DXG524303 EHC524296:EHC524303 EQY524296:EQY524303 FAU524296:FAU524303 FKQ524296:FKQ524303 FUM524296:FUM524303 GEI524296:GEI524303 GOE524296:GOE524303 GYA524296:GYA524303 HHW524296:HHW524303 HRS524296:HRS524303 IBO524296:IBO524303 ILK524296:ILK524303 IVG524296:IVG524303 JFC524296:JFC524303 JOY524296:JOY524303 JYU524296:JYU524303 KIQ524296:KIQ524303 KSM524296:KSM524303 LCI524296:LCI524303 LME524296:LME524303 LWA524296:LWA524303 MFW524296:MFW524303 MPS524296:MPS524303 MZO524296:MZO524303 NJK524296:NJK524303 NTG524296:NTG524303 ODC524296:ODC524303 OMY524296:OMY524303 OWU524296:OWU524303 PGQ524296:PGQ524303 PQM524296:PQM524303 QAI524296:QAI524303 QKE524296:QKE524303 QUA524296:QUA524303 RDW524296:RDW524303 RNS524296:RNS524303 RXO524296:RXO524303 SHK524296:SHK524303 SRG524296:SRG524303 TBC524296:TBC524303 TKY524296:TKY524303 TUU524296:TUU524303 UEQ524296:UEQ524303 UOM524296:UOM524303 UYI524296:UYI524303 VIE524296:VIE524303 VSA524296:VSA524303 WBW524296:WBW524303 WLS524296:WLS524303 WVO524296:WVO524303 G589832:G589839 JC589832:JC589839 SY589832:SY589839 ACU589832:ACU589839 AMQ589832:AMQ589839 AWM589832:AWM589839 BGI589832:BGI589839 BQE589832:BQE589839 CAA589832:CAA589839 CJW589832:CJW589839 CTS589832:CTS589839 DDO589832:DDO589839 DNK589832:DNK589839 DXG589832:DXG589839 EHC589832:EHC589839 EQY589832:EQY589839 FAU589832:FAU589839 FKQ589832:FKQ589839 FUM589832:FUM589839 GEI589832:GEI589839 GOE589832:GOE589839 GYA589832:GYA589839 HHW589832:HHW589839 HRS589832:HRS589839 IBO589832:IBO589839 ILK589832:ILK589839 IVG589832:IVG589839 JFC589832:JFC589839 JOY589832:JOY589839 JYU589832:JYU589839 KIQ589832:KIQ589839 KSM589832:KSM589839 LCI589832:LCI589839 LME589832:LME589839 LWA589832:LWA589839 MFW589832:MFW589839 MPS589832:MPS589839 MZO589832:MZO589839 NJK589832:NJK589839 NTG589832:NTG589839 ODC589832:ODC589839 OMY589832:OMY589839 OWU589832:OWU589839 PGQ589832:PGQ589839 PQM589832:PQM589839 QAI589832:QAI589839 QKE589832:QKE589839 QUA589832:QUA589839 RDW589832:RDW589839 RNS589832:RNS589839 RXO589832:RXO589839 SHK589832:SHK589839 SRG589832:SRG589839 TBC589832:TBC589839 TKY589832:TKY589839 TUU589832:TUU589839 UEQ589832:UEQ589839 UOM589832:UOM589839 UYI589832:UYI589839 VIE589832:VIE589839 VSA589832:VSA589839 WBW589832:WBW589839 WLS589832:WLS589839 WVO589832:WVO589839 G655368:G655375 JC655368:JC655375 SY655368:SY655375 ACU655368:ACU655375 AMQ655368:AMQ655375 AWM655368:AWM655375 BGI655368:BGI655375 BQE655368:BQE655375 CAA655368:CAA655375 CJW655368:CJW655375 CTS655368:CTS655375 DDO655368:DDO655375 DNK655368:DNK655375 DXG655368:DXG655375 EHC655368:EHC655375 EQY655368:EQY655375 FAU655368:FAU655375 FKQ655368:FKQ655375 FUM655368:FUM655375 GEI655368:GEI655375 GOE655368:GOE655375 GYA655368:GYA655375 HHW655368:HHW655375 HRS655368:HRS655375 IBO655368:IBO655375 ILK655368:ILK655375 IVG655368:IVG655375 JFC655368:JFC655375 JOY655368:JOY655375 JYU655368:JYU655375 KIQ655368:KIQ655375 KSM655368:KSM655375 LCI655368:LCI655375 LME655368:LME655375 LWA655368:LWA655375 MFW655368:MFW655375 MPS655368:MPS655375 MZO655368:MZO655375 NJK655368:NJK655375 NTG655368:NTG655375 ODC655368:ODC655375 OMY655368:OMY655375 OWU655368:OWU655375 PGQ655368:PGQ655375 PQM655368:PQM655375 QAI655368:QAI655375 QKE655368:QKE655375 QUA655368:QUA655375 RDW655368:RDW655375 RNS655368:RNS655375 RXO655368:RXO655375 SHK655368:SHK655375 SRG655368:SRG655375 TBC655368:TBC655375 TKY655368:TKY655375 TUU655368:TUU655375 UEQ655368:UEQ655375 UOM655368:UOM655375 UYI655368:UYI655375 VIE655368:VIE655375 VSA655368:VSA655375 WBW655368:WBW655375 WLS655368:WLS655375 WVO655368:WVO655375 G720904:G720911 JC720904:JC720911 SY720904:SY720911 ACU720904:ACU720911 AMQ720904:AMQ720911 AWM720904:AWM720911 BGI720904:BGI720911 BQE720904:BQE720911 CAA720904:CAA720911 CJW720904:CJW720911 CTS720904:CTS720911 DDO720904:DDO720911 DNK720904:DNK720911 DXG720904:DXG720911 EHC720904:EHC720911 EQY720904:EQY720911 FAU720904:FAU720911 FKQ720904:FKQ720911 FUM720904:FUM720911 GEI720904:GEI720911 GOE720904:GOE720911 GYA720904:GYA720911 HHW720904:HHW720911 HRS720904:HRS720911 IBO720904:IBO720911 ILK720904:ILK720911 IVG720904:IVG720911 JFC720904:JFC720911 JOY720904:JOY720911 JYU720904:JYU720911 KIQ720904:KIQ720911 KSM720904:KSM720911 LCI720904:LCI720911 LME720904:LME720911 LWA720904:LWA720911 MFW720904:MFW720911 MPS720904:MPS720911 MZO720904:MZO720911 NJK720904:NJK720911 NTG720904:NTG720911 ODC720904:ODC720911 OMY720904:OMY720911 OWU720904:OWU720911 PGQ720904:PGQ720911 PQM720904:PQM720911 QAI720904:QAI720911 QKE720904:QKE720911 QUA720904:QUA720911 RDW720904:RDW720911 RNS720904:RNS720911 RXO720904:RXO720911 SHK720904:SHK720911 SRG720904:SRG720911 TBC720904:TBC720911 TKY720904:TKY720911 TUU720904:TUU720911 UEQ720904:UEQ720911 UOM720904:UOM720911 UYI720904:UYI720911 VIE720904:VIE720911 VSA720904:VSA720911 WBW720904:WBW720911 WLS720904:WLS720911 WVO720904:WVO720911 G786440:G786447 JC786440:JC786447 SY786440:SY786447 ACU786440:ACU786447 AMQ786440:AMQ786447 AWM786440:AWM786447 BGI786440:BGI786447 BQE786440:BQE786447 CAA786440:CAA786447 CJW786440:CJW786447 CTS786440:CTS786447 DDO786440:DDO786447 DNK786440:DNK786447 DXG786440:DXG786447 EHC786440:EHC786447 EQY786440:EQY786447 FAU786440:FAU786447 FKQ786440:FKQ786447 FUM786440:FUM786447 GEI786440:GEI786447 GOE786440:GOE786447 GYA786440:GYA786447 HHW786440:HHW786447 HRS786440:HRS786447 IBO786440:IBO786447 ILK786440:ILK786447 IVG786440:IVG786447 JFC786440:JFC786447 JOY786440:JOY786447 JYU786440:JYU786447 KIQ786440:KIQ786447 KSM786440:KSM786447 LCI786440:LCI786447 LME786440:LME786447 LWA786440:LWA786447 MFW786440:MFW786447 MPS786440:MPS786447 MZO786440:MZO786447 NJK786440:NJK786447 NTG786440:NTG786447 ODC786440:ODC786447 OMY786440:OMY786447 OWU786440:OWU786447 PGQ786440:PGQ786447 PQM786440:PQM786447 QAI786440:QAI786447 QKE786440:QKE786447 QUA786440:QUA786447 RDW786440:RDW786447 RNS786440:RNS786447 RXO786440:RXO786447 SHK786440:SHK786447 SRG786440:SRG786447 TBC786440:TBC786447 TKY786440:TKY786447 TUU786440:TUU786447 UEQ786440:UEQ786447 UOM786440:UOM786447 UYI786440:UYI786447 VIE786440:VIE786447 VSA786440:VSA786447 WBW786440:WBW786447 WLS786440:WLS786447 WVO786440:WVO786447 G851976:G851983 JC851976:JC851983 SY851976:SY851983 ACU851976:ACU851983 AMQ851976:AMQ851983 AWM851976:AWM851983 BGI851976:BGI851983 BQE851976:BQE851983 CAA851976:CAA851983 CJW851976:CJW851983 CTS851976:CTS851983 DDO851976:DDO851983 DNK851976:DNK851983 DXG851976:DXG851983 EHC851976:EHC851983 EQY851976:EQY851983 FAU851976:FAU851983 FKQ851976:FKQ851983 FUM851976:FUM851983 GEI851976:GEI851983 GOE851976:GOE851983 GYA851976:GYA851983 HHW851976:HHW851983 HRS851976:HRS851983 IBO851976:IBO851983 ILK851976:ILK851983 IVG851976:IVG851983 JFC851976:JFC851983 JOY851976:JOY851983 JYU851976:JYU851983 KIQ851976:KIQ851983 KSM851976:KSM851983 LCI851976:LCI851983 LME851976:LME851983 LWA851976:LWA851983 MFW851976:MFW851983 MPS851976:MPS851983 MZO851976:MZO851983 NJK851976:NJK851983 NTG851976:NTG851983 ODC851976:ODC851983 OMY851976:OMY851983 OWU851976:OWU851983 PGQ851976:PGQ851983 PQM851976:PQM851983 QAI851976:QAI851983 QKE851976:QKE851983 QUA851976:QUA851983 RDW851976:RDW851983 RNS851976:RNS851983 RXO851976:RXO851983 SHK851976:SHK851983 SRG851976:SRG851983 TBC851976:TBC851983 TKY851976:TKY851983 TUU851976:TUU851983 UEQ851976:UEQ851983 UOM851976:UOM851983 UYI851976:UYI851983 VIE851976:VIE851983 VSA851976:VSA851983 WBW851976:WBW851983 WLS851976:WLS851983 WVO851976:WVO851983 G917512:G917519 JC917512:JC917519 SY917512:SY917519 ACU917512:ACU917519 AMQ917512:AMQ917519 AWM917512:AWM917519 BGI917512:BGI917519 BQE917512:BQE917519 CAA917512:CAA917519 CJW917512:CJW917519 CTS917512:CTS917519 DDO917512:DDO917519 DNK917512:DNK917519 DXG917512:DXG917519 EHC917512:EHC917519 EQY917512:EQY917519 FAU917512:FAU917519 FKQ917512:FKQ917519 FUM917512:FUM917519 GEI917512:GEI917519 GOE917512:GOE917519 GYA917512:GYA917519 HHW917512:HHW917519 HRS917512:HRS917519 IBO917512:IBO917519 ILK917512:ILK917519 IVG917512:IVG917519 JFC917512:JFC917519 JOY917512:JOY917519 JYU917512:JYU917519 KIQ917512:KIQ917519 KSM917512:KSM917519 LCI917512:LCI917519 LME917512:LME917519 LWA917512:LWA917519 MFW917512:MFW917519 MPS917512:MPS917519 MZO917512:MZO917519 NJK917512:NJK917519 NTG917512:NTG917519 ODC917512:ODC917519 OMY917512:OMY917519 OWU917512:OWU917519 PGQ917512:PGQ917519 PQM917512:PQM917519 QAI917512:QAI917519 QKE917512:QKE917519 QUA917512:QUA917519 RDW917512:RDW917519 RNS917512:RNS917519 RXO917512:RXO917519 SHK917512:SHK917519 SRG917512:SRG917519 TBC917512:TBC917519 TKY917512:TKY917519 TUU917512:TUU917519 UEQ917512:UEQ917519 UOM917512:UOM917519 UYI917512:UYI917519 VIE917512:VIE917519 VSA917512:VSA917519 WBW917512:WBW917519 WLS917512:WLS917519 WVO917512:WVO917519 G983048:G983055 JC983048:JC983055 SY983048:SY983055 ACU983048:ACU983055 AMQ983048:AMQ983055 AWM983048:AWM983055 BGI983048:BGI983055 BQE983048:BQE983055 CAA983048:CAA983055 CJW983048:CJW983055 CTS983048:CTS983055 DDO983048:DDO983055 DNK983048:DNK983055 DXG983048:DXG983055 EHC983048:EHC983055 EQY983048:EQY983055 FAU983048:FAU983055 FKQ983048:FKQ983055 FUM983048:FUM983055 GEI983048:GEI983055 GOE983048:GOE983055 GYA983048:GYA983055 HHW983048:HHW983055 HRS983048:HRS983055 IBO983048:IBO983055 ILK983048:ILK983055 IVG983048:IVG983055 JFC983048:JFC983055 JOY983048:JOY983055 JYU983048:JYU983055 KIQ983048:KIQ983055 KSM983048:KSM983055 LCI983048:LCI983055 LME983048:LME983055 LWA983048:LWA983055 MFW983048:MFW983055 MPS983048:MPS983055 MZO983048:MZO983055 NJK983048:NJK983055 NTG983048:NTG983055 ODC983048:ODC983055 OMY983048:OMY983055 OWU983048:OWU983055 PGQ983048:PGQ983055 PQM983048:PQM983055 QAI983048:QAI983055 QKE983048:QKE983055 QUA983048:QUA983055 RDW983048:RDW983055 RNS983048:RNS983055 RXO983048:RXO983055 SHK983048:SHK983055 SRG983048:SRG983055 TBC983048:TBC983055 TKY983048:TKY983055 TUU983048:TUU983055 UEQ983048:UEQ983055 UOM983048:UOM983055 UYI983048:UYI983055 VIE983048:VIE983055 VSA983048:VSA983055 WBW983048:WBW983055 WLS983048:WLS983055 WVO983048:WVO983055">
      <formula1>Causa</formula1>
    </dataValidation>
    <dataValidation type="list" showInputMessage="1" showErrorMessage="1" errorTitle="Rechazado" error="Solo son validadas las opciones de la lista" sqref="BL9:BL16 LH9:LH16 VD9:VD16 AEZ9:AEZ16 AOV9:AOV16 AYR9:AYR16 BIN9:BIN16 BSJ9:BSJ16 CCF9:CCF16 CMB9:CMB16 CVX9:CVX16 DFT9:DFT16 DPP9:DPP16 DZL9:DZL16 EJH9:EJH16 ETD9:ETD16 FCZ9:FCZ16 FMV9:FMV16 FWR9:FWR16 GGN9:GGN16 GQJ9:GQJ16 HAF9:HAF16 HKB9:HKB16 HTX9:HTX16 IDT9:IDT16 INP9:INP16 IXL9:IXL16 JHH9:JHH16 JRD9:JRD16 KAZ9:KAZ16 KKV9:KKV16 KUR9:KUR16 LEN9:LEN16 LOJ9:LOJ16 LYF9:LYF16 MIB9:MIB16 MRX9:MRX16 NBT9:NBT16 NLP9:NLP16 NVL9:NVL16 OFH9:OFH16 OPD9:OPD16 OYZ9:OYZ16 PIV9:PIV16 PSR9:PSR16 QCN9:QCN16 QMJ9:QMJ16 QWF9:QWF16 RGB9:RGB16 RPX9:RPX16 RZT9:RZT16 SJP9:SJP16 STL9:STL16 TDH9:TDH16 TND9:TND16 TWZ9:TWZ16 UGV9:UGV16 UQR9:UQR16 VAN9:VAN16 VKJ9:VKJ16 VUF9:VUF16 WEB9:WEB16 WNX9:WNX16 WXT9:WXT16 BL65544:BL65551 LH65544:LH65551 VD65544:VD65551 AEZ65544:AEZ65551 AOV65544:AOV65551 AYR65544:AYR65551 BIN65544:BIN65551 BSJ65544:BSJ65551 CCF65544:CCF65551 CMB65544:CMB65551 CVX65544:CVX65551 DFT65544:DFT65551 DPP65544:DPP65551 DZL65544:DZL65551 EJH65544:EJH65551 ETD65544:ETD65551 FCZ65544:FCZ65551 FMV65544:FMV65551 FWR65544:FWR65551 GGN65544:GGN65551 GQJ65544:GQJ65551 HAF65544:HAF65551 HKB65544:HKB65551 HTX65544:HTX65551 IDT65544:IDT65551 INP65544:INP65551 IXL65544:IXL65551 JHH65544:JHH65551 JRD65544:JRD65551 KAZ65544:KAZ65551 KKV65544:KKV65551 KUR65544:KUR65551 LEN65544:LEN65551 LOJ65544:LOJ65551 LYF65544:LYF65551 MIB65544:MIB65551 MRX65544:MRX65551 NBT65544:NBT65551 NLP65544:NLP65551 NVL65544:NVL65551 OFH65544:OFH65551 OPD65544:OPD65551 OYZ65544:OYZ65551 PIV65544:PIV65551 PSR65544:PSR65551 QCN65544:QCN65551 QMJ65544:QMJ65551 QWF65544:QWF65551 RGB65544:RGB65551 RPX65544:RPX65551 RZT65544:RZT65551 SJP65544:SJP65551 STL65544:STL65551 TDH65544:TDH65551 TND65544:TND65551 TWZ65544:TWZ65551 UGV65544:UGV65551 UQR65544:UQR65551 VAN65544:VAN65551 VKJ65544:VKJ65551 VUF65544:VUF65551 WEB65544:WEB65551 WNX65544:WNX65551 WXT65544:WXT65551 BL131080:BL131087 LH131080:LH131087 VD131080:VD131087 AEZ131080:AEZ131087 AOV131080:AOV131087 AYR131080:AYR131087 BIN131080:BIN131087 BSJ131080:BSJ131087 CCF131080:CCF131087 CMB131080:CMB131087 CVX131080:CVX131087 DFT131080:DFT131087 DPP131080:DPP131087 DZL131080:DZL131087 EJH131080:EJH131087 ETD131080:ETD131087 FCZ131080:FCZ131087 FMV131080:FMV131087 FWR131080:FWR131087 GGN131080:GGN131087 GQJ131080:GQJ131087 HAF131080:HAF131087 HKB131080:HKB131087 HTX131080:HTX131087 IDT131080:IDT131087 INP131080:INP131087 IXL131080:IXL131087 JHH131080:JHH131087 JRD131080:JRD131087 KAZ131080:KAZ131087 KKV131080:KKV131087 KUR131080:KUR131087 LEN131080:LEN131087 LOJ131080:LOJ131087 LYF131080:LYF131087 MIB131080:MIB131087 MRX131080:MRX131087 NBT131080:NBT131087 NLP131080:NLP131087 NVL131080:NVL131087 OFH131080:OFH131087 OPD131080:OPD131087 OYZ131080:OYZ131087 PIV131080:PIV131087 PSR131080:PSR131087 QCN131080:QCN131087 QMJ131080:QMJ131087 QWF131080:QWF131087 RGB131080:RGB131087 RPX131080:RPX131087 RZT131080:RZT131087 SJP131080:SJP131087 STL131080:STL131087 TDH131080:TDH131087 TND131080:TND131087 TWZ131080:TWZ131087 UGV131080:UGV131087 UQR131080:UQR131087 VAN131080:VAN131087 VKJ131080:VKJ131087 VUF131080:VUF131087 WEB131080:WEB131087 WNX131080:WNX131087 WXT131080:WXT131087 BL196616:BL196623 LH196616:LH196623 VD196616:VD196623 AEZ196616:AEZ196623 AOV196616:AOV196623 AYR196616:AYR196623 BIN196616:BIN196623 BSJ196616:BSJ196623 CCF196616:CCF196623 CMB196616:CMB196623 CVX196616:CVX196623 DFT196616:DFT196623 DPP196616:DPP196623 DZL196616:DZL196623 EJH196616:EJH196623 ETD196616:ETD196623 FCZ196616:FCZ196623 FMV196616:FMV196623 FWR196616:FWR196623 GGN196616:GGN196623 GQJ196616:GQJ196623 HAF196616:HAF196623 HKB196616:HKB196623 HTX196616:HTX196623 IDT196616:IDT196623 INP196616:INP196623 IXL196616:IXL196623 JHH196616:JHH196623 JRD196616:JRD196623 KAZ196616:KAZ196623 KKV196616:KKV196623 KUR196616:KUR196623 LEN196616:LEN196623 LOJ196616:LOJ196623 LYF196616:LYF196623 MIB196616:MIB196623 MRX196616:MRX196623 NBT196616:NBT196623 NLP196616:NLP196623 NVL196616:NVL196623 OFH196616:OFH196623 OPD196616:OPD196623 OYZ196616:OYZ196623 PIV196616:PIV196623 PSR196616:PSR196623 QCN196616:QCN196623 QMJ196616:QMJ196623 QWF196616:QWF196623 RGB196616:RGB196623 RPX196616:RPX196623 RZT196616:RZT196623 SJP196616:SJP196623 STL196616:STL196623 TDH196616:TDH196623 TND196616:TND196623 TWZ196616:TWZ196623 UGV196616:UGV196623 UQR196616:UQR196623 VAN196616:VAN196623 VKJ196616:VKJ196623 VUF196616:VUF196623 WEB196616:WEB196623 WNX196616:WNX196623 WXT196616:WXT196623 BL262152:BL262159 LH262152:LH262159 VD262152:VD262159 AEZ262152:AEZ262159 AOV262152:AOV262159 AYR262152:AYR262159 BIN262152:BIN262159 BSJ262152:BSJ262159 CCF262152:CCF262159 CMB262152:CMB262159 CVX262152:CVX262159 DFT262152:DFT262159 DPP262152:DPP262159 DZL262152:DZL262159 EJH262152:EJH262159 ETD262152:ETD262159 FCZ262152:FCZ262159 FMV262152:FMV262159 FWR262152:FWR262159 GGN262152:GGN262159 GQJ262152:GQJ262159 HAF262152:HAF262159 HKB262152:HKB262159 HTX262152:HTX262159 IDT262152:IDT262159 INP262152:INP262159 IXL262152:IXL262159 JHH262152:JHH262159 JRD262152:JRD262159 KAZ262152:KAZ262159 KKV262152:KKV262159 KUR262152:KUR262159 LEN262152:LEN262159 LOJ262152:LOJ262159 LYF262152:LYF262159 MIB262152:MIB262159 MRX262152:MRX262159 NBT262152:NBT262159 NLP262152:NLP262159 NVL262152:NVL262159 OFH262152:OFH262159 OPD262152:OPD262159 OYZ262152:OYZ262159 PIV262152:PIV262159 PSR262152:PSR262159 QCN262152:QCN262159 QMJ262152:QMJ262159 QWF262152:QWF262159 RGB262152:RGB262159 RPX262152:RPX262159 RZT262152:RZT262159 SJP262152:SJP262159 STL262152:STL262159 TDH262152:TDH262159 TND262152:TND262159 TWZ262152:TWZ262159 UGV262152:UGV262159 UQR262152:UQR262159 VAN262152:VAN262159 VKJ262152:VKJ262159 VUF262152:VUF262159 WEB262152:WEB262159 WNX262152:WNX262159 WXT262152:WXT262159 BL327688:BL327695 LH327688:LH327695 VD327688:VD327695 AEZ327688:AEZ327695 AOV327688:AOV327695 AYR327688:AYR327695 BIN327688:BIN327695 BSJ327688:BSJ327695 CCF327688:CCF327695 CMB327688:CMB327695 CVX327688:CVX327695 DFT327688:DFT327695 DPP327688:DPP327695 DZL327688:DZL327695 EJH327688:EJH327695 ETD327688:ETD327695 FCZ327688:FCZ327695 FMV327688:FMV327695 FWR327688:FWR327695 GGN327688:GGN327695 GQJ327688:GQJ327695 HAF327688:HAF327695 HKB327688:HKB327695 HTX327688:HTX327695 IDT327688:IDT327695 INP327688:INP327695 IXL327688:IXL327695 JHH327688:JHH327695 JRD327688:JRD327695 KAZ327688:KAZ327695 KKV327688:KKV327695 KUR327688:KUR327695 LEN327688:LEN327695 LOJ327688:LOJ327695 LYF327688:LYF327695 MIB327688:MIB327695 MRX327688:MRX327695 NBT327688:NBT327695 NLP327688:NLP327695 NVL327688:NVL327695 OFH327688:OFH327695 OPD327688:OPD327695 OYZ327688:OYZ327695 PIV327688:PIV327695 PSR327688:PSR327695 QCN327688:QCN327695 QMJ327688:QMJ327695 QWF327688:QWF327695 RGB327688:RGB327695 RPX327688:RPX327695 RZT327688:RZT327695 SJP327688:SJP327695 STL327688:STL327695 TDH327688:TDH327695 TND327688:TND327695 TWZ327688:TWZ327695 UGV327688:UGV327695 UQR327688:UQR327695 VAN327688:VAN327695 VKJ327688:VKJ327695 VUF327688:VUF327695 WEB327688:WEB327695 WNX327688:WNX327695 WXT327688:WXT327695 BL393224:BL393231 LH393224:LH393231 VD393224:VD393231 AEZ393224:AEZ393231 AOV393224:AOV393231 AYR393224:AYR393231 BIN393224:BIN393231 BSJ393224:BSJ393231 CCF393224:CCF393231 CMB393224:CMB393231 CVX393224:CVX393231 DFT393224:DFT393231 DPP393224:DPP393231 DZL393224:DZL393231 EJH393224:EJH393231 ETD393224:ETD393231 FCZ393224:FCZ393231 FMV393224:FMV393231 FWR393224:FWR393231 GGN393224:GGN393231 GQJ393224:GQJ393231 HAF393224:HAF393231 HKB393224:HKB393231 HTX393224:HTX393231 IDT393224:IDT393231 INP393224:INP393231 IXL393224:IXL393231 JHH393224:JHH393231 JRD393224:JRD393231 KAZ393224:KAZ393231 KKV393224:KKV393231 KUR393224:KUR393231 LEN393224:LEN393231 LOJ393224:LOJ393231 LYF393224:LYF393231 MIB393224:MIB393231 MRX393224:MRX393231 NBT393224:NBT393231 NLP393224:NLP393231 NVL393224:NVL393231 OFH393224:OFH393231 OPD393224:OPD393231 OYZ393224:OYZ393231 PIV393224:PIV393231 PSR393224:PSR393231 QCN393224:QCN393231 QMJ393224:QMJ393231 QWF393224:QWF393231 RGB393224:RGB393231 RPX393224:RPX393231 RZT393224:RZT393231 SJP393224:SJP393231 STL393224:STL393231 TDH393224:TDH393231 TND393224:TND393231 TWZ393224:TWZ393231 UGV393224:UGV393231 UQR393224:UQR393231 VAN393224:VAN393231 VKJ393224:VKJ393231 VUF393224:VUF393231 WEB393224:WEB393231 WNX393224:WNX393231 WXT393224:WXT393231 BL458760:BL458767 LH458760:LH458767 VD458760:VD458767 AEZ458760:AEZ458767 AOV458760:AOV458767 AYR458760:AYR458767 BIN458760:BIN458767 BSJ458760:BSJ458767 CCF458760:CCF458767 CMB458760:CMB458767 CVX458760:CVX458767 DFT458760:DFT458767 DPP458760:DPP458767 DZL458760:DZL458767 EJH458760:EJH458767 ETD458760:ETD458767 FCZ458760:FCZ458767 FMV458760:FMV458767 FWR458760:FWR458767 GGN458760:GGN458767 GQJ458760:GQJ458767 HAF458760:HAF458767 HKB458760:HKB458767 HTX458760:HTX458767 IDT458760:IDT458767 INP458760:INP458767 IXL458760:IXL458767 JHH458760:JHH458767 JRD458760:JRD458767 KAZ458760:KAZ458767 KKV458760:KKV458767 KUR458760:KUR458767 LEN458760:LEN458767 LOJ458760:LOJ458767 LYF458760:LYF458767 MIB458760:MIB458767 MRX458760:MRX458767 NBT458760:NBT458767 NLP458760:NLP458767 NVL458760:NVL458767 OFH458760:OFH458767 OPD458760:OPD458767 OYZ458760:OYZ458767 PIV458760:PIV458767 PSR458760:PSR458767 QCN458760:QCN458767 QMJ458760:QMJ458767 QWF458760:QWF458767 RGB458760:RGB458767 RPX458760:RPX458767 RZT458760:RZT458767 SJP458760:SJP458767 STL458760:STL458767 TDH458760:TDH458767 TND458760:TND458767 TWZ458760:TWZ458767 UGV458760:UGV458767 UQR458760:UQR458767 VAN458760:VAN458767 VKJ458760:VKJ458767 VUF458760:VUF458767 WEB458760:WEB458767 WNX458760:WNX458767 WXT458760:WXT458767 BL524296:BL524303 LH524296:LH524303 VD524296:VD524303 AEZ524296:AEZ524303 AOV524296:AOV524303 AYR524296:AYR524303 BIN524296:BIN524303 BSJ524296:BSJ524303 CCF524296:CCF524303 CMB524296:CMB524303 CVX524296:CVX524303 DFT524296:DFT524303 DPP524296:DPP524303 DZL524296:DZL524303 EJH524296:EJH524303 ETD524296:ETD524303 FCZ524296:FCZ524303 FMV524296:FMV524303 FWR524296:FWR524303 GGN524296:GGN524303 GQJ524296:GQJ524303 HAF524296:HAF524303 HKB524296:HKB524303 HTX524296:HTX524303 IDT524296:IDT524303 INP524296:INP524303 IXL524296:IXL524303 JHH524296:JHH524303 JRD524296:JRD524303 KAZ524296:KAZ524303 KKV524296:KKV524303 KUR524296:KUR524303 LEN524296:LEN524303 LOJ524296:LOJ524303 LYF524296:LYF524303 MIB524296:MIB524303 MRX524296:MRX524303 NBT524296:NBT524303 NLP524296:NLP524303 NVL524296:NVL524303 OFH524296:OFH524303 OPD524296:OPD524303 OYZ524296:OYZ524303 PIV524296:PIV524303 PSR524296:PSR524303 QCN524296:QCN524303 QMJ524296:QMJ524303 QWF524296:QWF524303 RGB524296:RGB524303 RPX524296:RPX524303 RZT524296:RZT524303 SJP524296:SJP524303 STL524296:STL524303 TDH524296:TDH524303 TND524296:TND524303 TWZ524296:TWZ524303 UGV524296:UGV524303 UQR524296:UQR524303 VAN524296:VAN524303 VKJ524296:VKJ524303 VUF524296:VUF524303 WEB524296:WEB524303 WNX524296:WNX524303 WXT524296:WXT524303 BL589832:BL589839 LH589832:LH589839 VD589832:VD589839 AEZ589832:AEZ589839 AOV589832:AOV589839 AYR589832:AYR589839 BIN589832:BIN589839 BSJ589832:BSJ589839 CCF589832:CCF589839 CMB589832:CMB589839 CVX589832:CVX589839 DFT589832:DFT589839 DPP589832:DPP589839 DZL589832:DZL589839 EJH589832:EJH589839 ETD589832:ETD589839 FCZ589832:FCZ589839 FMV589832:FMV589839 FWR589832:FWR589839 GGN589832:GGN589839 GQJ589832:GQJ589839 HAF589832:HAF589839 HKB589832:HKB589839 HTX589832:HTX589839 IDT589832:IDT589839 INP589832:INP589839 IXL589832:IXL589839 JHH589832:JHH589839 JRD589832:JRD589839 KAZ589832:KAZ589839 KKV589832:KKV589839 KUR589832:KUR589839 LEN589832:LEN589839 LOJ589832:LOJ589839 LYF589832:LYF589839 MIB589832:MIB589839 MRX589832:MRX589839 NBT589832:NBT589839 NLP589832:NLP589839 NVL589832:NVL589839 OFH589832:OFH589839 OPD589832:OPD589839 OYZ589832:OYZ589839 PIV589832:PIV589839 PSR589832:PSR589839 QCN589832:QCN589839 QMJ589832:QMJ589839 QWF589832:QWF589839 RGB589832:RGB589839 RPX589832:RPX589839 RZT589832:RZT589839 SJP589832:SJP589839 STL589832:STL589839 TDH589832:TDH589839 TND589832:TND589839 TWZ589832:TWZ589839 UGV589832:UGV589839 UQR589832:UQR589839 VAN589832:VAN589839 VKJ589832:VKJ589839 VUF589832:VUF589839 WEB589832:WEB589839 WNX589832:WNX589839 WXT589832:WXT589839 BL655368:BL655375 LH655368:LH655375 VD655368:VD655375 AEZ655368:AEZ655375 AOV655368:AOV655375 AYR655368:AYR655375 BIN655368:BIN655375 BSJ655368:BSJ655375 CCF655368:CCF655375 CMB655368:CMB655375 CVX655368:CVX655375 DFT655368:DFT655375 DPP655368:DPP655375 DZL655368:DZL655375 EJH655368:EJH655375 ETD655368:ETD655375 FCZ655368:FCZ655375 FMV655368:FMV655375 FWR655368:FWR655375 GGN655368:GGN655375 GQJ655368:GQJ655375 HAF655368:HAF655375 HKB655368:HKB655375 HTX655368:HTX655375 IDT655368:IDT655375 INP655368:INP655375 IXL655368:IXL655375 JHH655368:JHH655375 JRD655368:JRD655375 KAZ655368:KAZ655375 KKV655368:KKV655375 KUR655368:KUR655375 LEN655368:LEN655375 LOJ655368:LOJ655375 LYF655368:LYF655375 MIB655368:MIB655375 MRX655368:MRX655375 NBT655368:NBT655375 NLP655368:NLP655375 NVL655368:NVL655375 OFH655368:OFH655375 OPD655368:OPD655375 OYZ655368:OYZ655375 PIV655368:PIV655375 PSR655368:PSR655375 QCN655368:QCN655375 QMJ655368:QMJ655375 QWF655368:QWF655375 RGB655368:RGB655375 RPX655368:RPX655375 RZT655368:RZT655375 SJP655368:SJP655375 STL655368:STL655375 TDH655368:TDH655375 TND655368:TND655375 TWZ655368:TWZ655375 UGV655368:UGV655375 UQR655368:UQR655375 VAN655368:VAN655375 VKJ655368:VKJ655375 VUF655368:VUF655375 WEB655368:WEB655375 WNX655368:WNX655375 WXT655368:WXT655375 BL720904:BL720911 LH720904:LH720911 VD720904:VD720911 AEZ720904:AEZ720911 AOV720904:AOV720911 AYR720904:AYR720911 BIN720904:BIN720911 BSJ720904:BSJ720911 CCF720904:CCF720911 CMB720904:CMB720911 CVX720904:CVX720911 DFT720904:DFT720911 DPP720904:DPP720911 DZL720904:DZL720911 EJH720904:EJH720911 ETD720904:ETD720911 FCZ720904:FCZ720911 FMV720904:FMV720911 FWR720904:FWR720911 GGN720904:GGN720911 GQJ720904:GQJ720911 HAF720904:HAF720911 HKB720904:HKB720911 HTX720904:HTX720911 IDT720904:IDT720911 INP720904:INP720911 IXL720904:IXL720911 JHH720904:JHH720911 JRD720904:JRD720911 KAZ720904:KAZ720911 KKV720904:KKV720911 KUR720904:KUR720911 LEN720904:LEN720911 LOJ720904:LOJ720911 LYF720904:LYF720911 MIB720904:MIB720911 MRX720904:MRX720911 NBT720904:NBT720911 NLP720904:NLP720911 NVL720904:NVL720911 OFH720904:OFH720911 OPD720904:OPD720911 OYZ720904:OYZ720911 PIV720904:PIV720911 PSR720904:PSR720911 QCN720904:QCN720911 QMJ720904:QMJ720911 QWF720904:QWF720911 RGB720904:RGB720911 RPX720904:RPX720911 RZT720904:RZT720911 SJP720904:SJP720911 STL720904:STL720911 TDH720904:TDH720911 TND720904:TND720911 TWZ720904:TWZ720911 UGV720904:UGV720911 UQR720904:UQR720911 VAN720904:VAN720911 VKJ720904:VKJ720911 VUF720904:VUF720911 WEB720904:WEB720911 WNX720904:WNX720911 WXT720904:WXT720911 BL786440:BL786447 LH786440:LH786447 VD786440:VD786447 AEZ786440:AEZ786447 AOV786440:AOV786447 AYR786440:AYR786447 BIN786440:BIN786447 BSJ786440:BSJ786447 CCF786440:CCF786447 CMB786440:CMB786447 CVX786440:CVX786447 DFT786440:DFT786447 DPP786440:DPP786447 DZL786440:DZL786447 EJH786440:EJH786447 ETD786440:ETD786447 FCZ786440:FCZ786447 FMV786440:FMV786447 FWR786440:FWR786447 GGN786440:GGN786447 GQJ786440:GQJ786447 HAF786440:HAF786447 HKB786440:HKB786447 HTX786440:HTX786447 IDT786440:IDT786447 INP786440:INP786447 IXL786440:IXL786447 JHH786440:JHH786447 JRD786440:JRD786447 KAZ786440:KAZ786447 KKV786440:KKV786447 KUR786440:KUR786447 LEN786440:LEN786447 LOJ786440:LOJ786447 LYF786440:LYF786447 MIB786440:MIB786447 MRX786440:MRX786447 NBT786440:NBT786447 NLP786440:NLP786447 NVL786440:NVL786447 OFH786440:OFH786447 OPD786440:OPD786447 OYZ786440:OYZ786447 PIV786440:PIV786447 PSR786440:PSR786447 QCN786440:QCN786447 QMJ786440:QMJ786447 QWF786440:QWF786447 RGB786440:RGB786447 RPX786440:RPX786447 RZT786440:RZT786447 SJP786440:SJP786447 STL786440:STL786447 TDH786440:TDH786447 TND786440:TND786447 TWZ786440:TWZ786447 UGV786440:UGV786447 UQR786440:UQR786447 VAN786440:VAN786447 VKJ786440:VKJ786447 VUF786440:VUF786447 WEB786440:WEB786447 WNX786440:WNX786447 WXT786440:WXT786447 BL851976:BL851983 LH851976:LH851983 VD851976:VD851983 AEZ851976:AEZ851983 AOV851976:AOV851983 AYR851976:AYR851983 BIN851976:BIN851983 BSJ851976:BSJ851983 CCF851976:CCF851983 CMB851976:CMB851983 CVX851976:CVX851983 DFT851976:DFT851983 DPP851976:DPP851983 DZL851976:DZL851983 EJH851976:EJH851983 ETD851976:ETD851983 FCZ851976:FCZ851983 FMV851976:FMV851983 FWR851976:FWR851983 GGN851976:GGN851983 GQJ851976:GQJ851983 HAF851976:HAF851983 HKB851976:HKB851983 HTX851976:HTX851983 IDT851976:IDT851983 INP851976:INP851983 IXL851976:IXL851983 JHH851976:JHH851983 JRD851976:JRD851983 KAZ851976:KAZ851983 KKV851976:KKV851983 KUR851976:KUR851983 LEN851976:LEN851983 LOJ851976:LOJ851983 LYF851976:LYF851983 MIB851976:MIB851983 MRX851976:MRX851983 NBT851976:NBT851983 NLP851976:NLP851983 NVL851976:NVL851983 OFH851976:OFH851983 OPD851976:OPD851983 OYZ851976:OYZ851983 PIV851976:PIV851983 PSR851976:PSR851983 QCN851976:QCN851983 QMJ851976:QMJ851983 QWF851976:QWF851983 RGB851976:RGB851983 RPX851976:RPX851983 RZT851976:RZT851983 SJP851976:SJP851983 STL851976:STL851983 TDH851976:TDH851983 TND851976:TND851983 TWZ851976:TWZ851983 UGV851976:UGV851983 UQR851976:UQR851983 VAN851976:VAN851983 VKJ851976:VKJ851983 VUF851976:VUF851983 WEB851976:WEB851983 WNX851976:WNX851983 WXT851976:WXT851983 BL917512:BL917519 LH917512:LH917519 VD917512:VD917519 AEZ917512:AEZ917519 AOV917512:AOV917519 AYR917512:AYR917519 BIN917512:BIN917519 BSJ917512:BSJ917519 CCF917512:CCF917519 CMB917512:CMB917519 CVX917512:CVX917519 DFT917512:DFT917519 DPP917512:DPP917519 DZL917512:DZL917519 EJH917512:EJH917519 ETD917512:ETD917519 FCZ917512:FCZ917519 FMV917512:FMV917519 FWR917512:FWR917519 GGN917512:GGN917519 GQJ917512:GQJ917519 HAF917512:HAF917519 HKB917512:HKB917519 HTX917512:HTX917519 IDT917512:IDT917519 INP917512:INP917519 IXL917512:IXL917519 JHH917512:JHH917519 JRD917512:JRD917519 KAZ917512:KAZ917519 KKV917512:KKV917519 KUR917512:KUR917519 LEN917512:LEN917519 LOJ917512:LOJ917519 LYF917512:LYF917519 MIB917512:MIB917519 MRX917512:MRX917519 NBT917512:NBT917519 NLP917512:NLP917519 NVL917512:NVL917519 OFH917512:OFH917519 OPD917512:OPD917519 OYZ917512:OYZ917519 PIV917512:PIV917519 PSR917512:PSR917519 QCN917512:QCN917519 QMJ917512:QMJ917519 QWF917512:QWF917519 RGB917512:RGB917519 RPX917512:RPX917519 RZT917512:RZT917519 SJP917512:SJP917519 STL917512:STL917519 TDH917512:TDH917519 TND917512:TND917519 TWZ917512:TWZ917519 UGV917512:UGV917519 UQR917512:UQR917519 VAN917512:VAN917519 VKJ917512:VKJ917519 VUF917512:VUF917519 WEB917512:WEB917519 WNX917512:WNX917519 WXT917512:WXT917519 BL983048:BL983055 LH983048:LH983055 VD983048:VD983055 AEZ983048:AEZ983055 AOV983048:AOV983055 AYR983048:AYR983055 BIN983048:BIN983055 BSJ983048:BSJ983055 CCF983048:CCF983055 CMB983048:CMB983055 CVX983048:CVX983055 DFT983048:DFT983055 DPP983048:DPP983055 DZL983048:DZL983055 EJH983048:EJH983055 ETD983048:ETD983055 FCZ983048:FCZ983055 FMV983048:FMV983055 FWR983048:FWR983055 GGN983048:GGN983055 GQJ983048:GQJ983055 HAF983048:HAF983055 HKB983048:HKB983055 HTX983048:HTX983055 IDT983048:IDT983055 INP983048:INP983055 IXL983048:IXL983055 JHH983048:JHH983055 JRD983048:JRD983055 KAZ983048:KAZ983055 KKV983048:KKV983055 KUR983048:KUR983055 LEN983048:LEN983055 LOJ983048:LOJ983055 LYF983048:LYF983055 MIB983048:MIB983055 MRX983048:MRX983055 NBT983048:NBT983055 NLP983048:NLP983055 NVL983048:NVL983055 OFH983048:OFH983055 OPD983048:OPD983055 OYZ983048:OYZ983055 PIV983048:PIV983055 PSR983048:PSR983055 QCN983048:QCN983055 QMJ983048:QMJ983055 QWF983048:QWF983055 RGB983048:RGB983055 RPX983048:RPX983055 RZT983048:RZT983055 SJP983048:SJP983055 STL983048:STL983055 TDH983048:TDH983055 TND983048:TND983055 TWZ983048:TWZ983055 UGV983048:UGV983055 UQR983048:UQR983055 VAN983048:VAN983055 VKJ983048:VKJ983055 VUF983048:VUF983055 WEB983048:WEB983055 WNX983048:WNX983055 WXT983048:WXT983055">
      <formula1>Oportunidad</formula1>
    </dataValidation>
    <dataValidation type="list" showInputMessage="1" showErrorMessage="1" errorTitle="Rechazado" error="Solo son validadas las opciones de la lista" sqref="BN9:BN16 LJ9:LJ16 VF9:VF16 AFB9:AFB16 AOX9:AOX16 AYT9:AYT16 BIP9:BIP16 BSL9:BSL16 CCH9:CCH16 CMD9:CMD16 CVZ9:CVZ16 DFV9:DFV16 DPR9:DPR16 DZN9:DZN16 EJJ9:EJJ16 ETF9:ETF16 FDB9:FDB16 FMX9:FMX16 FWT9:FWT16 GGP9:GGP16 GQL9:GQL16 HAH9:HAH16 HKD9:HKD16 HTZ9:HTZ16 IDV9:IDV16 INR9:INR16 IXN9:IXN16 JHJ9:JHJ16 JRF9:JRF16 KBB9:KBB16 KKX9:KKX16 KUT9:KUT16 LEP9:LEP16 LOL9:LOL16 LYH9:LYH16 MID9:MID16 MRZ9:MRZ16 NBV9:NBV16 NLR9:NLR16 NVN9:NVN16 OFJ9:OFJ16 OPF9:OPF16 OZB9:OZB16 PIX9:PIX16 PST9:PST16 QCP9:QCP16 QML9:QML16 QWH9:QWH16 RGD9:RGD16 RPZ9:RPZ16 RZV9:RZV16 SJR9:SJR16 STN9:STN16 TDJ9:TDJ16 TNF9:TNF16 TXB9:TXB16 UGX9:UGX16 UQT9:UQT16 VAP9:VAP16 VKL9:VKL16 VUH9:VUH16 WED9:WED16 WNZ9:WNZ16 WXV9:WXV16 BN65544:BN65551 LJ65544:LJ65551 VF65544:VF65551 AFB65544:AFB65551 AOX65544:AOX65551 AYT65544:AYT65551 BIP65544:BIP65551 BSL65544:BSL65551 CCH65544:CCH65551 CMD65544:CMD65551 CVZ65544:CVZ65551 DFV65544:DFV65551 DPR65544:DPR65551 DZN65544:DZN65551 EJJ65544:EJJ65551 ETF65544:ETF65551 FDB65544:FDB65551 FMX65544:FMX65551 FWT65544:FWT65551 GGP65544:GGP65551 GQL65544:GQL65551 HAH65544:HAH65551 HKD65544:HKD65551 HTZ65544:HTZ65551 IDV65544:IDV65551 INR65544:INR65551 IXN65544:IXN65551 JHJ65544:JHJ65551 JRF65544:JRF65551 KBB65544:KBB65551 KKX65544:KKX65551 KUT65544:KUT65551 LEP65544:LEP65551 LOL65544:LOL65551 LYH65544:LYH65551 MID65544:MID65551 MRZ65544:MRZ65551 NBV65544:NBV65551 NLR65544:NLR65551 NVN65544:NVN65551 OFJ65544:OFJ65551 OPF65544:OPF65551 OZB65544:OZB65551 PIX65544:PIX65551 PST65544:PST65551 QCP65544:QCP65551 QML65544:QML65551 QWH65544:QWH65551 RGD65544:RGD65551 RPZ65544:RPZ65551 RZV65544:RZV65551 SJR65544:SJR65551 STN65544:STN65551 TDJ65544:TDJ65551 TNF65544:TNF65551 TXB65544:TXB65551 UGX65544:UGX65551 UQT65544:UQT65551 VAP65544:VAP65551 VKL65544:VKL65551 VUH65544:VUH65551 WED65544:WED65551 WNZ65544:WNZ65551 WXV65544:WXV65551 BN131080:BN131087 LJ131080:LJ131087 VF131080:VF131087 AFB131080:AFB131087 AOX131080:AOX131087 AYT131080:AYT131087 BIP131080:BIP131087 BSL131080:BSL131087 CCH131080:CCH131087 CMD131080:CMD131087 CVZ131080:CVZ131087 DFV131080:DFV131087 DPR131080:DPR131087 DZN131080:DZN131087 EJJ131080:EJJ131087 ETF131080:ETF131087 FDB131080:FDB131087 FMX131080:FMX131087 FWT131080:FWT131087 GGP131080:GGP131087 GQL131080:GQL131087 HAH131080:HAH131087 HKD131080:HKD131087 HTZ131080:HTZ131087 IDV131080:IDV131087 INR131080:INR131087 IXN131080:IXN131087 JHJ131080:JHJ131087 JRF131080:JRF131087 KBB131080:KBB131087 KKX131080:KKX131087 KUT131080:KUT131087 LEP131080:LEP131087 LOL131080:LOL131087 LYH131080:LYH131087 MID131080:MID131087 MRZ131080:MRZ131087 NBV131080:NBV131087 NLR131080:NLR131087 NVN131080:NVN131087 OFJ131080:OFJ131087 OPF131080:OPF131087 OZB131080:OZB131087 PIX131080:PIX131087 PST131080:PST131087 QCP131080:QCP131087 QML131080:QML131087 QWH131080:QWH131087 RGD131080:RGD131087 RPZ131080:RPZ131087 RZV131080:RZV131087 SJR131080:SJR131087 STN131080:STN131087 TDJ131080:TDJ131087 TNF131080:TNF131087 TXB131080:TXB131087 UGX131080:UGX131087 UQT131080:UQT131087 VAP131080:VAP131087 VKL131080:VKL131087 VUH131080:VUH131087 WED131080:WED131087 WNZ131080:WNZ131087 WXV131080:WXV131087 BN196616:BN196623 LJ196616:LJ196623 VF196616:VF196623 AFB196616:AFB196623 AOX196616:AOX196623 AYT196616:AYT196623 BIP196616:BIP196623 BSL196616:BSL196623 CCH196616:CCH196623 CMD196616:CMD196623 CVZ196616:CVZ196623 DFV196616:DFV196623 DPR196616:DPR196623 DZN196616:DZN196623 EJJ196616:EJJ196623 ETF196616:ETF196623 FDB196616:FDB196623 FMX196616:FMX196623 FWT196616:FWT196623 GGP196616:GGP196623 GQL196616:GQL196623 HAH196616:HAH196623 HKD196616:HKD196623 HTZ196616:HTZ196623 IDV196616:IDV196623 INR196616:INR196623 IXN196616:IXN196623 JHJ196616:JHJ196623 JRF196616:JRF196623 KBB196616:KBB196623 KKX196616:KKX196623 KUT196616:KUT196623 LEP196616:LEP196623 LOL196616:LOL196623 LYH196616:LYH196623 MID196616:MID196623 MRZ196616:MRZ196623 NBV196616:NBV196623 NLR196616:NLR196623 NVN196616:NVN196623 OFJ196616:OFJ196623 OPF196616:OPF196623 OZB196616:OZB196623 PIX196616:PIX196623 PST196616:PST196623 QCP196616:QCP196623 QML196616:QML196623 QWH196616:QWH196623 RGD196616:RGD196623 RPZ196616:RPZ196623 RZV196616:RZV196623 SJR196616:SJR196623 STN196616:STN196623 TDJ196616:TDJ196623 TNF196616:TNF196623 TXB196616:TXB196623 UGX196616:UGX196623 UQT196616:UQT196623 VAP196616:VAP196623 VKL196616:VKL196623 VUH196616:VUH196623 WED196616:WED196623 WNZ196616:WNZ196623 WXV196616:WXV196623 BN262152:BN262159 LJ262152:LJ262159 VF262152:VF262159 AFB262152:AFB262159 AOX262152:AOX262159 AYT262152:AYT262159 BIP262152:BIP262159 BSL262152:BSL262159 CCH262152:CCH262159 CMD262152:CMD262159 CVZ262152:CVZ262159 DFV262152:DFV262159 DPR262152:DPR262159 DZN262152:DZN262159 EJJ262152:EJJ262159 ETF262152:ETF262159 FDB262152:FDB262159 FMX262152:FMX262159 FWT262152:FWT262159 GGP262152:GGP262159 GQL262152:GQL262159 HAH262152:HAH262159 HKD262152:HKD262159 HTZ262152:HTZ262159 IDV262152:IDV262159 INR262152:INR262159 IXN262152:IXN262159 JHJ262152:JHJ262159 JRF262152:JRF262159 KBB262152:KBB262159 KKX262152:KKX262159 KUT262152:KUT262159 LEP262152:LEP262159 LOL262152:LOL262159 LYH262152:LYH262159 MID262152:MID262159 MRZ262152:MRZ262159 NBV262152:NBV262159 NLR262152:NLR262159 NVN262152:NVN262159 OFJ262152:OFJ262159 OPF262152:OPF262159 OZB262152:OZB262159 PIX262152:PIX262159 PST262152:PST262159 QCP262152:QCP262159 QML262152:QML262159 QWH262152:QWH262159 RGD262152:RGD262159 RPZ262152:RPZ262159 RZV262152:RZV262159 SJR262152:SJR262159 STN262152:STN262159 TDJ262152:TDJ262159 TNF262152:TNF262159 TXB262152:TXB262159 UGX262152:UGX262159 UQT262152:UQT262159 VAP262152:VAP262159 VKL262152:VKL262159 VUH262152:VUH262159 WED262152:WED262159 WNZ262152:WNZ262159 WXV262152:WXV262159 BN327688:BN327695 LJ327688:LJ327695 VF327688:VF327695 AFB327688:AFB327695 AOX327688:AOX327695 AYT327688:AYT327695 BIP327688:BIP327695 BSL327688:BSL327695 CCH327688:CCH327695 CMD327688:CMD327695 CVZ327688:CVZ327695 DFV327688:DFV327695 DPR327688:DPR327695 DZN327688:DZN327695 EJJ327688:EJJ327695 ETF327688:ETF327695 FDB327688:FDB327695 FMX327688:FMX327695 FWT327688:FWT327695 GGP327688:GGP327695 GQL327688:GQL327695 HAH327688:HAH327695 HKD327688:HKD327695 HTZ327688:HTZ327695 IDV327688:IDV327695 INR327688:INR327695 IXN327688:IXN327695 JHJ327688:JHJ327695 JRF327688:JRF327695 KBB327688:KBB327695 KKX327688:KKX327695 KUT327688:KUT327695 LEP327688:LEP327695 LOL327688:LOL327695 LYH327688:LYH327695 MID327688:MID327695 MRZ327688:MRZ327695 NBV327688:NBV327695 NLR327688:NLR327695 NVN327688:NVN327695 OFJ327688:OFJ327695 OPF327688:OPF327695 OZB327688:OZB327695 PIX327688:PIX327695 PST327688:PST327695 QCP327688:QCP327695 QML327688:QML327695 QWH327688:QWH327695 RGD327688:RGD327695 RPZ327688:RPZ327695 RZV327688:RZV327695 SJR327688:SJR327695 STN327688:STN327695 TDJ327688:TDJ327695 TNF327688:TNF327695 TXB327688:TXB327695 UGX327688:UGX327695 UQT327688:UQT327695 VAP327688:VAP327695 VKL327688:VKL327695 VUH327688:VUH327695 WED327688:WED327695 WNZ327688:WNZ327695 WXV327688:WXV327695 BN393224:BN393231 LJ393224:LJ393231 VF393224:VF393231 AFB393224:AFB393231 AOX393224:AOX393231 AYT393224:AYT393231 BIP393224:BIP393231 BSL393224:BSL393231 CCH393224:CCH393231 CMD393224:CMD393231 CVZ393224:CVZ393231 DFV393224:DFV393231 DPR393224:DPR393231 DZN393224:DZN393231 EJJ393224:EJJ393231 ETF393224:ETF393231 FDB393224:FDB393231 FMX393224:FMX393231 FWT393224:FWT393231 GGP393224:GGP393231 GQL393224:GQL393231 HAH393224:HAH393231 HKD393224:HKD393231 HTZ393224:HTZ393231 IDV393224:IDV393231 INR393224:INR393231 IXN393224:IXN393231 JHJ393224:JHJ393231 JRF393224:JRF393231 KBB393224:KBB393231 KKX393224:KKX393231 KUT393224:KUT393231 LEP393224:LEP393231 LOL393224:LOL393231 LYH393224:LYH393231 MID393224:MID393231 MRZ393224:MRZ393231 NBV393224:NBV393231 NLR393224:NLR393231 NVN393224:NVN393231 OFJ393224:OFJ393231 OPF393224:OPF393231 OZB393224:OZB393231 PIX393224:PIX393231 PST393224:PST393231 QCP393224:QCP393231 QML393224:QML393231 QWH393224:QWH393231 RGD393224:RGD393231 RPZ393224:RPZ393231 RZV393224:RZV393231 SJR393224:SJR393231 STN393224:STN393231 TDJ393224:TDJ393231 TNF393224:TNF393231 TXB393224:TXB393231 UGX393224:UGX393231 UQT393224:UQT393231 VAP393224:VAP393231 VKL393224:VKL393231 VUH393224:VUH393231 WED393224:WED393231 WNZ393224:WNZ393231 WXV393224:WXV393231 BN458760:BN458767 LJ458760:LJ458767 VF458760:VF458767 AFB458760:AFB458767 AOX458760:AOX458767 AYT458760:AYT458767 BIP458760:BIP458767 BSL458760:BSL458767 CCH458760:CCH458767 CMD458760:CMD458767 CVZ458760:CVZ458767 DFV458760:DFV458767 DPR458760:DPR458767 DZN458760:DZN458767 EJJ458760:EJJ458767 ETF458760:ETF458767 FDB458760:FDB458767 FMX458760:FMX458767 FWT458760:FWT458767 GGP458760:GGP458767 GQL458760:GQL458767 HAH458760:HAH458767 HKD458760:HKD458767 HTZ458760:HTZ458767 IDV458760:IDV458767 INR458760:INR458767 IXN458760:IXN458767 JHJ458760:JHJ458767 JRF458760:JRF458767 KBB458760:KBB458767 KKX458760:KKX458767 KUT458760:KUT458767 LEP458760:LEP458767 LOL458760:LOL458767 LYH458760:LYH458767 MID458760:MID458767 MRZ458760:MRZ458767 NBV458760:NBV458767 NLR458760:NLR458767 NVN458760:NVN458767 OFJ458760:OFJ458767 OPF458760:OPF458767 OZB458760:OZB458767 PIX458760:PIX458767 PST458760:PST458767 QCP458760:QCP458767 QML458760:QML458767 QWH458760:QWH458767 RGD458760:RGD458767 RPZ458760:RPZ458767 RZV458760:RZV458767 SJR458760:SJR458767 STN458760:STN458767 TDJ458760:TDJ458767 TNF458760:TNF458767 TXB458760:TXB458767 UGX458760:UGX458767 UQT458760:UQT458767 VAP458760:VAP458767 VKL458760:VKL458767 VUH458760:VUH458767 WED458760:WED458767 WNZ458760:WNZ458767 WXV458760:WXV458767 BN524296:BN524303 LJ524296:LJ524303 VF524296:VF524303 AFB524296:AFB524303 AOX524296:AOX524303 AYT524296:AYT524303 BIP524296:BIP524303 BSL524296:BSL524303 CCH524296:CCH524303 CMD524296:CMD524303 CVZ524296:CVZ524303 DFV524296:DFV524303 DPR524296:DPR524303 DZN524296:DZN524303 EJJ524296:EJJ524303 ETF524296:ETF524303 FDB524296:FDB524303 FMX524296:FMX524303 FWT524296:FWT524303 GGP524296:GGP524303 GQL524296:GQL524303 HAH524296:HAH524303 HKD524296:HKD524303 HTZ524296:HTZ524303 IDV524296:IDV524303 INR524296:INR524303 IXN524296:IXN524303 JHJ524296:JHJ524303 JRF524296:JRF524303 KBB524296:KBB524303 KKX524296:KKX524303 KUT524296:KUT524303 LEP524296:LEP524303 LOL524296:LOL524303 LYH524296:LYH524303 MID524296:MID524303 MRZ524296:MRZ524303 NBV524296:NBV524303 NLR524296:NLR524303 NVN524296:NVN524303 OFJ524296:OFJ524303 OPF524296:OPF524303 OZB524296:OZB524303 PIX524296:PIX524303 PST524296:PST524303 QCP524296:QCP524303 QML524296:QML524303 QWH524296:QWH524303 RGD524296:RGD524303 RPZ524296:RPZ524303 RZV524296:RZV524303 SJR524296:SJR524303 STN524296:STN524303 TDJ524296:TDJ524303 TNF524296:TNF524303 TXB524296:TXB524303 UGX524296:UGX524303 UQT524296:UQT524303 VAP524296:VAP524303 VKL524296:VKL524303 VUH524296:VUH524303 WED524296:WED524303 WNZ524296:WNZ524303 WXV524296:WXV524303 BN589832:BN589839 LJ589832:LJ589839 VF589832:VF589839 AFB589832:AFB589839 AOX589832:AOX589839 AYT589832:AYT589839 BIP589832:BIP589839 BSL589832:BSL589839 CCH589832:CCH589839 CMD589832:CMD589839 CVZ589832:CVZ589839 DFV589832:DFV589839 DPR589832:DPR589839 DZN589832:DZN589839 EJJ589832:EJJ589839 ETF589832:ETF589839 FDB589832:FDB589839 FMX589832:FMX589839 FWT589832:FWT589839 GGP589832:GGP589839 GQL589832:GQL589839 HAH589832:HAH589839 HKD589832:HKD589839 HTZ589832:HTZ589839 IDV589832:IDV589839 INR589832:INR589839 IXN589832:IXN589839 JHJ589832:JHJ589839 JRF589832:JRF589839 KBB589832:KBB589839 KKX589832:KKX589839 KUT589832:KUT589839 LEP589832:LEP589839 LOL589832:LOL589839 LYH589832:LYH589839 MID589832:MID589839 MRZ589832:MRZ589839 NBV589832:NBV589839 NLR589832:NLR589839 NVN589832:NVN589839 OFJ589832:OFJ589839 OPF589832:OPF589839 OZB589832:OZB589839 PIX589832:PIX589839 PST589832:PST589839 QCP589832:QCP589839 QML589832:QML589839 QWH589832:QWH589839 RGD589832:RGD589839 RPZ589832:RPZ589839 RZV589832:RZV589839 SJR589832:SJR589839 STN589832:STN589839 TDJ589832:TDJ589839 TNF589832:TNF589839 TXB589832:TXB589839 UGX589832:UGX589839 UQT589832:UQT589839 VAP589832:VAP589839 VKL589832:VKL589839 VUH589832:VUH589839 WED589832:WED589839 WNZ589832:WNZ589839 WXV589832:WXV589839 BN655368:BN655375 LJ655368:LJ655375 VF655368:VF655375 AFB655368:AFB655375 AOX655368:AOX655375 AYT655368:AYT655375 BIP655368:BIP655375 BSL655368:BSL655375 CCH655368:CCH655375 CMD655368:CMD655375 CVZ655368:CVZ655375 DFV655368:DFV655375 DPR655368:DPR655375 DZN655368:DZN655375 EJJ655368:EJJ655375 ETF655368:ETF655375 FDB655368:FDB655375 FMX655368:FMX655375 FWT655368:FWT655375 GGP655368:GGP655375 GQL655368:GQL655375 HAH655368:HAH655375 HKD655368:HKD655375 HTZ655368:HTZ655375 IDV655368:IDV655375 INR655368:INR655375 IXN655368:IXN655375 JHJ655368:JHJ655375 JRF655368:JRF655375 KBB655368:KBB655375 KKX655368:KKX655375 KUT655368:KUT655375 LEP655368:LEP655375 LOL655368:LOL655375 LYH655368:LYH655375 MID655368:MID655375 MRZ655368:MRZ655375 NBV655368:NBV655375 NLR655368:NLR655375 NVN655368:NVN655375 OFJ655368:OFJ655375 OPF655368:OPF655375 OZB655368:OZB655375 PIX655368:PIX655375 PST655368:PST655375 QCP655368:QCP655375 QML655368:QML655375 QWH655368:QWH655375 RGD655368:RGD655375 RPZ655368:RPZ655375 RZV655368:RZV655375 SJR655368:SJR655375 STN655368:STN655375 TDJ655368:TDJ655375 TNF655368:TNF655375 TXB655368:TXB655375 UGX655368:UGX655375 UQT655368:UQT655375 VAP655368:VAP655375 VKL655368:VKL655375 VUH655368:VUH655375 WED655368:WED655375 WNZ655368:WNZ655375 WXV655368:WXV655375 BN720904:BN720911 LJ720904:LJ720911 VF720904:VF720911 AFB720904:AFB720911 AOX720904:AOX720911 AYT720904:AYT720911 BIP720904:BIP720911 BSL720904:BSL720911 CCH720904:CCH720911 CMD720904:CMD720911 CVZ720904:CVZ720911 DFV720904:DFV720911 DPR720904:DPR720911 DZN720904:DZN720911 EJJ720904:EJJ720911 ETF720904:ETF720911 FDB720904:FDB720911 FMX720904:FMX720911 FWT720904:FWT720911 GGP720904:GGP720911 GQL720904:GQL720911 HAH720904:HAH720911 HKD720904:HKD720911 HTZ720904:HTZ720911 IDV720904:IDV720911 INR720904:INR720911 IXN720904:IXN720911 JHJ720904:JHJ720911 JRF720904:JRF720911 KBB720904:KBB720911 KKX720904:KKX720911 KUT720904:KUT720911 LEP720904:LEP720911 LOL720904:LOL720911 LYH720904:LYH720911 MID720904:MID720911 MRZ720904:MRZ720911 NBV720904:NBV720911 NLR720904:NLR720911 NVN720904:NVN720911 OFJ720904:OFJ720911 OPF720904:OPF720911 OZB720904:OZB720911 PIX720904:PIX720911 PST720904:PST720911 QCP720904:QCP720911 QML720904:QML720911 QWH720904:QWH720911 RGD720904:RGD720911 RPZ720904:RPZ720911 RZV720904:RZV720911 SJR720904:SJR720911 STN720904:STN720911 TDJ720904:TDJ720911 TNF720904:TNF720911 TXB720904:TXB720911 UGX720904:UGX720911 UQT720904:UQT720911 VAP720904:VAP720911 VKL720904:VKL720911 VUH720904:VUH720911 WED720904:WED720911 WNZ720904:WNZ720911 WXV720904:WXV720911 BN786440:BN786447 LJ786440:LJ786447 VF786440:VF786447 AFB786440:AFB786447 AOX786440:AOX786447 AYT786440:AYT786447 BIP786440:BIP786447 BSL786440:BSL786447 CCH786440:CCH786447 CMD786440:CMD786447 CVZ786440:CVZ786447 DFV786440:DFV786447 DPR786440:DPR786447 DZN786440:DZN786447 EJJ786440:EJJ786447 ETF786440:ETF786447 FDB786440:FDB786447 FMX786440:FMX786447 FWT786440:FWT786447 GGP786440:GGP786447 GQL786440:GQL786447 HAH786440:HAH786447 HKD786440:HKD786447 HTZ786440:HTZ786447 IDV786440:IDV786447 INR786440:INR786447 IXN786440:IXN786447 JHJ786440:JHJ786447 JRF786440:JRF786447 KBB786440:KBB786447 KKX786440:KKX786447 KUT786440:KUT786447 LEP786440:LEP786447 LOL786440:LOL786447 LYH786440:LYH786447 MID786440:MID786447 MRZ786440:MRZ786447 NBV786440:NBV786447 NLR786440:NLR786447 NVN786440:NVN786447 OFJ786440:OFJ786447 OPF786440:OPF786447 OZB786440:OZB786447 PIX786440:PIX786447 PST786440:PST786447 QCP786440:QCP786447 QML786440:QML786447 QWH786440:QWH786447 RGD786440:RGD786447 RPZ786440:RPZ786447 RZV786440:RZV786447 SJR786440:SJR786447 STN786440:STN786447 TDJ786440:TDJ786447 TNF786440:TNF786447 TXB786440:TXB786447 UGX786440:UGX786447 UQT786440:UQT786447 VAP786440:VAP786447 VKL786440:VKL786447 VUH786440:VUH786447 WED786440:WED786447 WNZ786440:WNZ786447 WXV786440:WXV786447 BN851976:BN851983 LJ851976:LJ851983 VF851976:VF851983 AFB851976:AFB851983 AOX851976:AOX851983 AYT851976:AYT851983 BIP851976:BIP851983 BSL851976:BSL851983 CCH851976:CCH851983 CMD851976:CMD851983 CVZ851976:CVZ851983 DFV851976:DFV851983 DPR851976:DPR851983 DZN851976:DZN851983 EJJ851976:EJJ851983 ETF851976:ETF851983 FDB851976:FDB851983 FMX851976:FMX851983 FWT851976:FWT851983 GGP851976:GGP851983 GQL851976:GQL851983 HAH851976:HAH851983 HKD851976:HKD851983 HTZ851976:HTZ851983 IDV851976:IDV851983 INR851976:INR851983 IXN851976:IXN851983 JHJ851976:JHJ851983 JRF851976:JRF851983 KBB851976:KBB851983 KKX851976:KKX851983 KUT851976:KUT851983 LEP851976:LEP851983 LOL851976:LOL851983 LYH851976:LYH851983 MID851976:MID851983 MRZ851976:MRZ851983 NBV851976:NBV851983 NLR851976:NLR851983 NVN851976:NVN851983 OFJ851976:OFJ851983 OPF851976:OPF851983 OZB851976:OZB851983 PIX851976:PIX851983 PST851976:PST851983 QCP851976:QCP851983 QML851976:QML851983 QWH851976:QWH851983 RGD851976:RGD851983 RPZ851976:RPZ851983 RZV851976:RZV851983 SJR851976:SJR851983 STN851976:STN851983 TDJ851976:TDJ851983 TNF851976:TNF851983 TXB851976:TXB851983 UGX851976:UGX851983 UQT851976:UQT851983 VAP851976:VAP851983 VKL851976:VKL851983 VUH851976:VUH851983 WED851976:WED851983 WNZ851976:WNZ851983 WXV851976:WXV851983 BN917512:BN917519 LJ917512:LJ917519 VF917512:VF917519 AFB917512:AFB917519 AOX917512:AOX917519 AYT917512:AYT917519 BIP917512:BIP917519 BSL917512:BSL917519 CCH917512:CCH917519 CMD917512:CMD917519 CVZ917512:CVZ917519 DFV917512:DFV917519 DPR917512:DPR917519 DZN917512:DZN917519 EJJ917512:EJJ917519 ETF917512:ETF917519 FDB917512:FDB917519 FMX917512:FMX917519 FWT917512:FWT917519 GGP917512:GGP917519 GQL917512:GQL917519 HAH917512:HAH917519 HKD917512:HKD917519 HTZ917512:HTZ917519 IDV917512:IDV917519 INR917512:INR917519 IXN917512:IXN917519 JHJ917512:JHJ917519 JRF917512:JRF917519 KBB917512:KBB917519 KKX917512:KKX917519 KUT917512:KUT917519 LEP917512:LEP917519 LOL917512:LOL917519 LYH917512:LYH917519 MID917512:MID917519 MRZ917512:MRZ917519 NBV917512:NBV917519 NLR917512:NLR917519 NVN917512:NVN917519 OFJ917512:OFJ917519 OPF917512:OPF917519 OZB917512:OZB917519 PIX917512:PIX917519 PST917512:PST917519 QCP917512:QCP917519 QML917512:QML917519 QWH917512:QWH917519 RGD917512:RGD917519 RPZ917512:RPZ917519 RZV917512:RZV917519 SJR917512:SJR917519 STN917512:STN917519 TDJ917512:TDJ917519 TNF917512:TNF917519 TXB917512:TXB917519 UGX917512:UGX917519 UQT917512:UQT917519 VAP917512:VAP917519 VKL917512:VKL917519 VUH917512:VUH917519 WED917512:WED917519 WNZ917512:WNZ917519 WXV917512:WXV917519 BN983048:BN983055 LJ983048:LJ983055 VF983048:VF983055 AFB983048:AFB983055 AOX983048:AOX983055 AYT983048:AYT983055 BIP983048:BIP983055 BSL983048:BSL983055 CCH983048:CCH983055 CMD983048:CMD983055 CVZ983048:CVZ983055 DFV983048:DFV983055 DPR983048:DPR983055 DZN983048:DZN983055 EJJ983048:EJJ983055 ETF983048:ETF983055 FDB983048:FDB983055 FMX983048:FMX983055 FWT983048:FWT983055 GGP983048:GGP983055 GQL983048:GQL983055 HAH983048:HAH983055 HKD983048:HKD983055 HTZ983048:HTZ983055 IDV983048:IDV983055 INR983048:INR983055 IXN983048:IXN983055 JHJ983048:JHJ983055 JRF983048:JRF983055 KBB983048:KBB983055 KKX983048:KKX983055 KUT983048:KUT983055 LEP983048:LEP983055 LOL983048:LOL983055 LYH983048:LYH983055 MID983048:MID983055 MRZ983048:MRZ983055 NBV983048:NBV983055 NLR983048:NLR983055 NVN983048:NVN983055 OFJ983048:OFJ983055 OPF983048:OPF983055 OZB983048:OZB983055 PIX983048:PIX983055 PST983048:PST983055 QCP983048:QCP983055 QML983048:QML983055 QWH983048:QWH983055 RGD983048:RGD983055 RPZ983048:RPZ983055 RZV983048:RZV983055 SJR983048:SJR983055 STN983048:STN983055 TDJ983048:TDJ983055 TNF983048:TNF983055 TXB983048:TXB983055 UGX983048:UGX983055 UQT983048:UQT983055 VAP983048:VAP983055 VKL983048:VKL983055 VUH983048:VUH983055 WED983048:WED983055 WNZ983048:WNZ983055 WXV983048:WXV983055">
      <formula1>Efecto</formula1>
    </dataValidation>
    <dataValidation allowBlank="1" showInputMessage="1" showErrorMessage="1" error="mayor 1" sqref="BO9:BP16 LK9:LL16 VG9:VH16 AFC9:AFD16 AOY9:AOZ16 AYU9:AYV16 BIQ9:BIR16 BSM9:BSN16 CCI9:CCJ16 CME9:CMF16 CWA9:CWB16 DFW9:DFX16 DPS9:DPT16 DZO9:DZP16 EJK9:EJL16 ETG9:ETH16 FDC9:FDD16 FMY9:FMZ16 FWU9:FWV16 GGQ9:GGR16 GQM9:GQN16 HAI9:HAJ16 HKE9:HKF16 HUA9:HUB16 IDW9:IDX16 INS9:INT16 IXO9:IXP16 JHK9:JHL16 JRG9:JRH16 KBC9:KBD16 KKY9:KKZ16 KUU9:KUV16 LEQ9:LER16 LOM9:LON16 LYI9:LYJ16 MIE9:MIF16 MSA9:MSB16 NBW9:NBX16 NLS9:NLT16 NVO9:NVP16 OFK9:OFL16 OPG9:OPH16 OZC9:OZD16 PIY9:PIZ16 PSU9:PSV16 QCQ9:QCR16 QMM9:QMN16 QWI9:QWJ16 RGE9:RGF16 RQA9:RQB16 RZW9:RZX16 SJS9:SJT16 STO9:STP16 TDK9:TDL16 TNG9:TNH16 TXC9:TXD16 UGY9:UGZ16 UQU9:UQV16 VAQ9:VAR16 VKM9:VKN16 VUI9:VUJ16 WEE9:WEF16 WOA9:WOB16 WXW9:WXX16 BO65544:BP65551 LK65544:LL65551 VG65544:VH65551 AFC65544:AFD65551 AOY65544:AOZ65551 AYU65544:AYV65551 BIQ65544:BIR65551 BSM65544:BSN65551 CCI65544:CCJ65551 CME65544:CMF65551 CWA65544:CWB65551 DFW65544:DFX65551 DPS65544:DPT65551 DZO65544:DZP65551 EJK65544:EJL65551 ETG65544:ETH65551 FDC65544:FDD65551 FMY65544:FMZ65551 FWU65544:FWV65551 GGQ65544:GGR65551 GQM65544:GQN65551 HAI65544:HAJ65551 HKE65544:HKF65551 HUA65544:HUB65551 IDW65544:IDX65551 INS65544:INT65551 IXO65544:IXP65551 JHK65544:JHL65551 JRG65544:JRH65551 KBC65544:KBD65551 KKY65544:KKZ65551 KUU65544:KUV65551 LEQ65544:LER65551 LOM65544:LON65551 LYI65544:LYJ65551 MIE65544:MIF65551 MSA65544:MSB65551 NBW65544:NBX65551 NLS65544:NLT65551 NVO65544:NVP65551 OFK65544:OFL65551 OPG65544:OPH65551 OZC65544:OZD65551 PIY65544:PIZ65551 PSU65544:PSV65551 QCQ65544:QCR65551 QMM65544:QMN65551 QWI65544:QWJ65551 RGE65544:RGF65551 RQA65544:RQB65551 RZW65544:RZX65551 SJS65544:SJT65551 STO65544:STP65551 TDK65544:TDL65551 TNG65544:TNH65551 TXC65544:TXD65551 UGY65544:UGZ65551 UQU65544:UQV65551 VAQ65544:VAR65551 VKM65544:VKN65551 VUI65544:VUJ65551 WEE65544:WEF65551 WOA65544:WOB65551 WXW65544:WXX65551 BO131080:BP131087 LK131080:LL131087 VG131080:VH131087 AFC131080:AFD131087 AOY131080:AOZ131087 AYU131080:AYV131087 BIQ131080:BIR131087 BSM131080:BSN131087 CCI131080:CCJ131087 CME131080:CMF131087 CWA131080:CWB131087 DFW131080:DFX131087 DPS131080:DPT131087 DZO131080:DZP131087 EJK131080:EJL131087 ETG131080:ETH131087 FDC131080:FDD131087 FMY131080:FMZ131087 FWU131080:FWV131087 GGQ131080:GGR131087 GQM131080:GQN131087 HAI131080:HAJ131087 HKE131080:HKF131087 HUA131080:HUB131087 IDW131080:IDX131087 INS131080:INT131087 IXO131080:IXP131087 JHK131080:JHL131087 JRG131080:JRH131087 KBC131080:KBD131087 KKY131080:KKZ131087 KUU131080:KUV131087 LEQ131080:LER131087 LOM131080:LON131087 LYI131080:LYJ131087 MIE131080:MIF131087 MSA131080:MSB131087 NBW131080:NBX131087 NLS131080:NLT131087 NVO131080:NVP131087 OFK131080:OFL131087 OPG131080:OPH131087 OZC131080:OZD131087 PIY131080:PIZ131087 PSU131080:PSV131087 QCQ131080:QCR131087 QMM131080:QMN131087 QWI131080:QWJ131087 RGE131080:RGF131087 RQA131080:RQB131087 RZW131080:RZX131087 SJS131080:SJT131087 STO131080:STP131087 TDK131080:TDL131087 TNG131080:TNH131087 TXC131080:TXD131087 UGY131080:UGZ131087 UQU131080:UQV131087 VAQ131080:VAR131087 VKM131080:VKN131087 VUI131080:VUJ131087 WEE131080:WEF131087 WOA131080:WOB131087 WXW131080:WXX131087 BO196616:BP196623 LK196616:LL196623 VG196616:VH196623 AFC196616:AFD196623 AOY196616:AOZ196623 AYU196616:AYV196623 BIQ196616:BIR196623 BSM196616:BSN196623 CCI196616:CCJ196623 CME196616:CMF196623 CWA196616:CWB196623 DFW196616:DFX196623 DPS196616:DPT196623 DZO196616:DZP196623 EJK196616:EJL196623 ETG196616:ETH196623 FDC196616:FDD196623 FMY196616:FMZ196623 FWU196616:FWV196623 GGQ196616:GGR196623 GQM196616:GQN196623 HAI196616:HAJ196623 HKE196616:HKF196623 HUA196616:HUB196623 IDW196616:IDX196623 INS196616:INT196623 IXO196616:IXP196623 JHK196616:JHL196623 JRG196616:JRH196623 KBC196616:KBD196623 KKY196616:KKZ196623 KUU196616:KUV196623 LEQ196616:LER196623 LOM196616:LON196623 LYI196616:LYJ196623 MIE196616:MIF196623 MSA196616:MSB196623 NBW196616:NBX196623 NLS196616:NLT196623 NVO196616:NVP196623 OFK196616:OFL196623 OPG196616:OPH196623 OZC196616:OZD196623 PIY196616:PIZ196623 PSU196616:PSV196623 QCQ196616:QCR196623 QMM196616:QMN196623 QWI196616:QWJ196623 RGE196616:RGF196623 RQA196616:RQB196623 RZW196616:RZX196623 SJS196616:SJT196623 STO196616:STP196623 TDK196616:TDL196623 TNG196616:TNH196623 TXC196616:TXD196623 UGY196616:UGZ196623 UQU196616:UQV196623 VAQ196616:VAR196623 VKM196616:VKN196623 VUI196616:VUJ196623 WEE196616:WEF196623 WOA196616:WOB196623 WXW196616:WXX196623 BO262152:BP262159 LK262152:LL262159 VG262152:VH262159 AFC262152:AFD262159 AOY262152:AOZ262159 AYU262152:AYV262159 BIQ262152:BIR262159 BSM262152:BSN262159 CCI262152:CCJ262159 CME262152:CMF262159 CWA262152:CWB262159 DFW262152:DFX262159 DPS262152:DPT262159 DZO262152:DZP262159 EJK262152:EJL262159 ETG262152:ETH262159 FDC262152:FDD262159 FMY262152:FMZ262159 FWU262152:FWV262159 GGQ262152:GGR262159 GQM262152:GQN262159 HAI262152:HAJ262159 HKE262152:HKF262159 HUA262152:HUB262159 IDW262152:IDX262159 INS262152:INT262159 IXO262152:IXP262159 JHK262152:JHL262159 JRG262152:JRH262159 KBC262152:KBD262159 KKY262152:KKZ262159 KUU262152:KUV262159 LEQ262152:LER262159 LOM262152:LON262159 LYI262152:LYJ262159 MIE262152:MIF262159 MSA262152:MSB262159 NBW262152:NBX262159 NLS262152:NLT262159 NVO262152:NVP262159 OFK262152:OFL262159 OPG262152:OPH262159 OZC262152:OZD262159 PIY262152:PIZ262159 PSU262152:PSV262159 QCQ262152:QCR262159 QMM262152:QMN262159 QWI262152:QWJ262159 RGE262152:RGF262159 RQA262152:RQB262159 RZW262152:RZX262159 SJS262152:SJT262159 STO262152:STP262159 TDK262152:TDL262159 TNG262152:TNH262159 TXC262152:TXD262159 UGY262152:UGZ262159 UQU262152:UQV262159 VAQ262152:VAR262159 VKM262152:VKN262159 VUI262152:VUJ262159 WEE262152:WEF262159 WOA262152:WOB262159 WXW262152:WXX262159 BO327688:BP327695 LK327688:LL327695 VG327688:VH327695 AFC327688:AFD327695 AOY327688:AOZ327695 AYU327688:AYV327695 BIQ327688:BIR327695 BSM327688:BSN327695 CCI327688:CCJ327695 CME327688:CMF327695 CWA327688:CWB327695 DFW327688:DFX327695 DPS327688:DPT327695 DZO327688:DZP327695 EJK327688:EJL327695 ETG327688:ETH327695 FDC327688:FDD327695 FMY327688:FMZ327695 FWU327688:FWV327695 GGQ327688:GGR327695 GQM327688:GQN327695 HAI327688:HAJ327695 HKE327688:HKF327695 HUA327688:HUB327695 IDW327688:IDX327695 INS327688:INT327695 IXO327688:IXP327695 JHK327688:JHL327695 JRG327688:JRH327695 KBC327688:KBD327695 KKY327688:KKZ327695 KUU327688:KUV327695 LEQ327688:LER327695 LOM327688:LON327695 LYI327688:LYJ327695 MIE327688:MIF327695 MSA327688:MSB327695 NBW327688:NBX327695 NLS327688:NLT327695 NVO327688:NVP327695 OFK327688:OFL327695 OPG327688:OPH327695 OZC327688:OZD327695 PIY327688:PIZ327695 PSU327688:PSV327695 QCQ327688:QCR327695 QMM327688:QMN327695 QWI327688:QWJ327695 RGE327688:RGF327695 RQA327688:RQB327695 RZW327688:RZX327695 SJS327688:SJT327695 STO327688:STP327695 TDK327688:TDL327695 TNG327688:TNH327695 TXC327688:TXD327695 UGY327688:UGZ327695 UQU327688:UQV327695 VAQ327688:VAR327695 VKM327688:VKN327695 VUI327688:VUJ327695 WEE327688:WEF327695 WOA327688:WOB327695 WXW327688:WXX327695 BO393224:BP393231 LK393224:LL393231 VG393224:VH393231 AFC393224:AFD393231 AOY393224:AOZ393231 AYU393224:AYV393231 BIQ393224:BIR393231 BSM393224:BSN393231 CCI393224:CCJ393231 CME393224:CMF393231 CWA393224:CWB393231 DFW393224:DFX393231 DPS393224:DPT393231 DZO393224:DZP393231 EJK393224:EJL393231 ETG393224:ETH393231 FDC393224:FDD393231 FMY393224:FMZ393231 FWU393224:FWV393231 GGQ393224:GGR393231 GQM393224:GQN393231 HAI393224:HAJ393231 HKE393224:HKF393231 HUA393224:HUB393231 IDW393224:IDX393231 INS393224:INT393231 IXO393224:IXP393231 JHK393224:JHL393231 JRG393224:JRH393231 KBC393224:KBD393231 KKY393224:KKZ393231 KUU393224:KUV393231 LEQ393224:LER393231 LOM393224:LON393231 LYI393224:LYJ393231 MIE393224:MIF393231 MSA393224:MSB393231 NBW393224:NBX393231 NLS393224:NLT393231 NVO393224:NVP393231 OFK393224:OFL393231 OPG393224:OPH393231 OZC393224:OZD393231 PIY393224:PIZ393231 PSU393224:PSV393231 QCQ393224:QCR393231 QMM393224:QMN393231 QWI393224:QWJ393231 RGE393224:RGF393231 RQA393224:RQB393231 RZW393224:RZX393231 SJS393224:SJT393231 STO393224:STP393231 TDK393224:TDL393231 TNG393224:TNH393231 TXC393224:TXD393231 UGY393224:UGZ393231 UQU393224:UQV393231 VAQ393224:VAR393231 VKM393224:VKN393231 VUI393224:VUJ393231 WEE393224:WEF393231 WOA393224:WOB393231 WXW393224:WXX393231 BO458760:BP458767 LK458760:LL458767 VG458760:VH458767 AFC458760:AFD458767 AOY458760:AOZ458767 AYU458760:AYV458767 BIQ458760:BIR458767 BSM458760:BSN458767 CCI458760:CCJ458767 CME458760:CMF458767 CWA458760:CWB458767 DFW458760:DFX458767 DPS458760:DPT458767 DZO458760:DZP458767 EJK458760:EJL458767 ETG458760:ETH458767 FDC458760:FDD458767 FMY458760:FMZ458767 FWU458760:FWV458767 GGQ458760:GGR458767 GQM458760:GQN458767 HAI458760:HAJ458767 HKE458760:HKF458767 HUA458760:HUB458767 IDW458760:IDX458767 INS458760:INT458767 IXO458760:IXP458767 JHK458760:JHL458767 JRG458760:JRH458767 KBC458760:KBD458767 KKY458760:KKZ458767 KUU458760:KUV458767 LEQ458760:LER458767 LOM458760:LON458767 LYI458760:LYJ458767 MIE458760:MIF458767 MSA458760:MSB458767 NBW458760:NBX458767 NLS458760:NLT458767 NVO458760:NVP458767 OFK458760:OFL458767 OPG458760:OPH458767 OZC458760:OZD458767 PIY458760:PIZ458767 PSU458760:PSV458767 QCQ458760:QCR458767 QMM458760:QMN458767 QWI458760:QWJ458767 RGE458760:RGF458767 RQA458760:RQB458767 RZW458760:RZX458767 SJS458760:SJT458767 STO458760:STP458767 TDK458760:TDL458767 TNG458760:TNH458767 TXC458760:TXD458767 UGY458760:UGZ458767 UQU458760:UQV458767 VAQ458760:VAR458767 VKM458760:VKN458767 VUI458760:VUJ458767 WEE458760:WEF458767 WOA458760:WOB458767 WXW458760:WXX458767 BO524296:BP524303 LK524296:LL524303 VG524296:VH524303 AFC524296:AFD524303 AOY524296:AOZ524303 AYU524296:AYV524303 BIQ524296:BIR524303 BSM524296:BSN524303 CCI524296:CCJ524303 CME524296:CMF524303 CWA524296:CWB524303 DFW524296:DFX524303 DPS524296:DPT524303 DZO524296:DZP524303 EJK524296:EJL524303 ETG524296:ETH524303 FDC524296:FDD524303 FMY524296:FMZ524303 FWU524296:FWV524303 GGQ524296:GGR524303 GQM524296:GQN524303 HAI524296:HAJ524303 HKE524296:HKF524303 HUA524296:HUB524303 IDW524296:IDX524303 INS524296:INT524303 IXO524296:IXP524303 JHK524296:JHL524303 JRG524296:JRH524303 KBC524296:KBD524303 KKY524296:KKZ524303 KUU524296:KUV524303 LEQ524296:LER524303 LOM524296:LON524303 LYI524296:LYJ524303 MIE524296:MIF524303 MSA524296:MSB524303 NBW524296:NBX524303 NLS524296:NLT524303 NVO524296:NVP524303 OFK524296:OFL524303 OPG524296:OPH524303 OZC524296:OZD524303 PIY524296:PIZ524303 PSU524296:PSV524303 QCQ524296:QCR524303 QMM524296:QMN524303 QWI524296:QWJ524303 RGE524296:RGF524303 RQA524296:RQB524303 RZW524296:RZX524303 SJS524296:SJT524303 STO524296:STP524303 TDK524296:TDL524303 TNG524296:TNH524303 TXC524296:TXD524303 UGY524296:UGZ524303 UQU524296:UQV524303 VAQ524296:VAR524303 VKM524296:VKN524303 VUI524296:VUJ524303 WEE524296:WEF524303 WOA524296:WOB524303 WXW524296:WXX524303 BO589832:BP589839 LK589832:LL589839 VG589832:VH589839 AFC589832:AFD589839 AOY589832:AOZ589839 AYU589832:AYV589839 BIQ589832:BIR589839 BSM589832:BSN589839 CCI589832:CCJ589839 CME589832:CMF589839 CWA589832:CWB589839 DFW589832:DFX589839 DPS589832:DPT589839 DZO589832:DZP589839 EJK589832:EJL589839 ETG589832:ETH589839 FDC589832:FDD589839 FMY589832:FMZ589839 FWU589832:FWV589839 GGQ589832:GGR589839 GQM589832:GQN589839 HAI589832:HAJ589839 HKE589832:HKF589839 HUA589832:HUB589839 IDW589832:IDX589839 INS589832:INT589839 IXO589832:IXP589839 JHK589832:JHL589839 JRG589832:JRH589839 KBC589832:KBD589839 KKY589832:KKZ589839 KUU589832:KUV589839 LEQ589832:LER589839 LOM589832:LON589839 LYI589832:LYJ589839 MIE589832:MIF589839 MSA589832:MSB589839 NBW589832:NBX589839 NLS589832:NLT589839 NVO589832:NVP589839 OFK589832:OFL589839 OPG589832:OPH589839 OZC589832:OZD589839 PIY589832:PIZ589839 PSU589832:PSV589839 QCQ589832:QCR589839 QMM589832:QMN589839 QWI589832:QWJ589839 RGE589832:RGF589839 RQA589832:RQB589839 RZW589832:RZX589839 SJS589832:SJT589839 STO589832:STP589839 TDK589832:TDL589839 TNG589832:TNH589839 TXC589832:TXD589839 UGY589832:UGZ589839 UQU589832:UQV589839 VAQ589832:VAR589839 VKM589832:VKN589839 VUI589832:VUJ589839 WEE589832:WEF589839 WOA589832:WOB589839 WXW589832:WXX589839 BO655368:BP655375 LK655368:LL655375 VG655368:VH655375 AFC655368:AFD655375 AOY655368:AOZ655375 AYU655368:AYV655375 BIQ655368:BIR655375 BSM655368:BSN655375 CCI655368:CCJ655375 CME655368:CMF655375 CWA655368:CWB655375 DFW655368:DFX655375 DPS655368:DPT655375 DZO655368:DZP655375 EJK655368:EJL655375 ETG655368:ETH655375 FDC655368:FDD655375 FMY655368:FMZ655375 FWU655368:FWV655375 GGQ655368:GGR655375 GQM655368:GQN655375 HAI655368:HAJ655375 HKE655368:HKF655375 HUA655368:HUB655375 IDW655368:IDX655375 INS655368:INT655375 IXO655368:IXP655375 JHK655368:JHL655375 JRG655368:JRH655375 KBC655368:KBD655375 KKY655368:KKZ655375 KUU655368:KUV655375 LEQ655368:LER655375 LOM655368:LON655375 LYI655368:LYJ655375 MIE655368:MIF655375 MSA655368:MSB655375 NBW655368:NBX655375 NLS655368:NLT655375 NVO655368:NVP655375 OFK655368:OFL655375 OPG655368:OPH655375 OZC655368:OZD655375 PIY655368:PIZ655375 PSU655368:PSV655375 QCQ655368:QCR655375 QMM655368:QMN655375 QWI655368:QWJ655375 RGE655368:RGF655375 RQA655368:RQB655375 RZW655368:RZX655375 SJS655368:SJT655375 STO655368:STP655375 TDK655368:TDL655375 TNG655368:TNH655375 TXC655368:TXD655375 UGY655368:UGZ655375 UQU655368:UQV655375 VAQ655368:VAR655375 VKM655368:VKN655375 VUI655368:VUJ655375 WEE655368:WEF655375 WOA655368:WOB655375 WXW655368:WXX655375 BO720904:BP720911 LK720904:LL720911 VG720904:VH720911 AFC720904:AFD720911 AOY720904:AOZ720911 AYU720904:AYV720911 BIQ720904:BIR720911 BSM720904:BSN720911 CCI720904:CCJ720911 CME720904:CMF720911 CWA720904:CWB720911 DFW720904:DFX720911 DPS720904:DPT720911 DZO720904:DZP720911 EJK720904:EJL720911 ETG720904:ETH720911 FDC720904:FDD720911 FMY720904:FMZ720911 FWU720904:FWV720911 GGQ720904:GGR720911 GQM720904:GQN720911 HAI720904:HAJ720911 HKE720904:HKF720911 HUA720904:HUB720911 IDW720904:IDX720911 INS720904:INT720911 IXO720904:IXP720911 JHK720904:JHL720911 JRG720904:JRH720911 KBC720904:KBD720911 KKY720904:KKZ720911 KUU720904:KUV720911 LEQ720904:LER720911 LOM720904:LON720911 LYI720904:LYJ720911 MIE720904:MIF720911 MSA720904:MSB720911 NBW720904:NBX720911 NLS720904:NLT720911 NVO720904:NVP720911 OFK720904:OFL720911 OPG720904:OPH720911 OZC720904:OZD720911 PIY720904:PIZ720911 PSU720904:PSV720911 QCQ720904:QCR720911 QMM720904:QMN720911 QWI720904:QWJ720911 RGE720904:RGF720911 RQA720904:RQB720911 RZW720904:RZX720911 SJS720904:SJT720911 STO720904:STP720911 TDK720904:TDL720911 TNG720904:TNH720911 TXC720904:TXD720911 UGY720904:UGZ720911 UQU720904:UQV720911 VAQ720904:VAR720911 VKM720904:VKN720911 VUI720904:VUJ720911 WEE720904:WEF720911 WOA720904:WOB720911 WXW720904:WXX720911 BO786440:BP786447 LK786440:LL786447 VG786440:VH786447 AFC786440:AFD786447 AOY786440:AOZ786447 AYU786440:AYV786447 BIQ786440:BIR786447 BSM786440:BSN786447 CCI786440:CCJ786447 CME786440:CMF786447 CWA786440:CWB786447 DFW786440:DFX786447 DPS786440:DPT786447 DZO786440:DZP786447 EJK786440:EJL786447 ETG786440:ETH786447 FDC786440:FDD786447 FMY786440:FMZ786447 FWU786440:FWV786447 GGQ786440:GGR786447 GQM786440:GQN786447 HAI786440:HAJ786447 HKE786440:HKF786447 HUA786440:HUB786447 IDW786440:IDX786447 INS786440:INT786447 IXO786440:IXP786447 JHK786440:JHL786447 JRG786440:JRH786447 KBC786440:KBD786447 KKY786440:KKZ786447 KUU786440:KUV786447 LEQ786440:LER786447 LOM786440:LON786447 LYI786440:LYJ786447 MIE786440:MIF786447 MSA786440:MSB786447 NBW786440:NBX786447 NLS786440:NLT786447 NVO786440:NVP786447 OFK786440:OFL786447 OPG786440:OPH786447 OZC786440:OZD786447 PIY786440:PIZ786447 PSU786440:PSV786447 QCQ786440:QCR786447 QMM786440:QMN786447 QWI786440:QWJ786447 RGE786440:RGF786447 RQA786440:RQB786447 RZW786440:RZX786447 SJS786440:SJT786447 STO786440:STP786447 TDK786440:TDL786447 TNG786440:TNH786447 TXC786440:TXD786447 UGY786440:UGZ786447 UQU786440:UQV786447 VAQ786440:VAR786447 VKM786440:VKN786447 VUI786440:VUJ786447 WEE786440:WEF786447 WOA786440:WOB786447 WXW786440:WXX786447 BO851976:BP851983 LK851976:LL851983 VG851976:VH851983 AFC851976:AFD851983 AOY851976:AOZ851983 AYU851976:AYV851983 BIQ851976:BIR851983 BSM851976:BSN851983 CCI851976:CCJ851983 CME851976:CMF851983 CWA851976:CWB851983 DFW851976:DFX851983 DPS851976:DPT851983 DZO851976:DZP851983 EJK851976:EJL851983 ETG851976:ETH851983 FDC851976:FDD851983 FMY851976:FMZ851983 FWU851976:FWV851983 GGQ851976:GGR851983 GQM851976:GQN851983 HAI851976:HAJ851983 HKE851976:HKF851983 HUA851976:HUB851983 IDW851976:IDX851983 INS851976:INT851983 IXO851976:IXP851983 JHK851976:JHL851983 JRG851976:JRH851983 KBC851976:KBD851983 KKY851976:KKZ851983 KUU851976:KUV851983 LEQ851976:LER851983 LOM851976:LON851983 LYI851976:LYJ851983 MIE851976:MIF851983 MSA851976:MSB851983 NBW851976:NBX851983 NLS851976:NLT851983 NVO851976:NVP851983 OFK851976:OFL851983 OPG851976:OPH851983 OZC851976:OZD851983 PIY851976:PIZ851983 PSU851976:PSV851983 QCQ851976:QCR851983 QMM851976:QMN851983 QWI851976:QWJ851983 RGE851976:RGF851983 RQA851976:RQB851983 RZW851976:RZX851983 SJS851976:SJT851983 STO851976:STP851983 TDK851976:TDL851983 TNG851976:TNH851983 TXC851976:TXD851983 UGY851976:UGZ851983 UQU851976:UQV851983 VAQ851976:VAR851983 VKM851976:VKN851983 VUI851976:VUJ851983 WEE851976:WEF851983 WOA851976:WOB851983 WXW851976:WXX851983 BO917512:BP917519 LK917512:LL917519 VG917512:VH917519 AFC917512:AFD917519 AOY917512:AOZ917519 AYU917512:AYV917519 BIQ917512:BIR917519 BSM917512:BSN917519 CCI917512:CCJ917519 CME917512:CMF917519 CWA917512:CWB917519 DFW917512:DFX917519 DPS917512:DPT917519 DZO917512:DZP917519 EJK917512:EJL917519 ETG917512:ETH917519 FDC917512:FDD917519 FMY917512:FMZ917519 FWU917512:FWV917519 GGQ917512:GGR917519 GQM917512:GQN917519 HAI917512:HAJ917519 HKE917512:HKF917519 HUA917512:HUB917519 IDW917512:IDX917519 INS917512:INT917519 IXO917512:IXP917519 JHK917512:JHL917519 JRG917512:JRH917519 KBC917512:KBD917519 KKY917512:KKZ917519 KUU917512:KUV917519 LEQ917512:LER917519 LOM917512:LON917519 LYI917512:LYJ917519 MIE917512:MIF917519 MSA917512:MSB917519 NBW917512:NBX917519 NLS917512:NLT917519 NVO917512:NVP917519 OFK917512:OFL917519 OPG917512:OPH917519 OZC917512:OZD917519 PIY917512:PIZ917519 PSU917512:PSV917519 QCQ917512:QCR917519 QMM917512:QMN917519 QWI917512:QWJ917519 RGE917512:RGF917519 RQA917512:RQB917519 RZW917512:RZX917519 SJS917512:SJT917519 STO917512:STP917519 TDK917512:TDL917519 TNG917512:TNH917519 TXC917512:TXD917519 UGY917512:UGZ917519 UQU917512:UQV917519 VAQ917512:VAR917519 VKM917512:VKN917519 VUI917512:VUJ917519 WEE917512:WEF917519 WOA917512:WOB917519 WXW917512:WXX917519 BO983048:BP983055 LK983048:LL983055 VG983048:VH983055 AFC983048:AFD983055 AOY983048:AOZ983055 AYU983048:AYV983055 BIQ983048:BIR983055 BSM983048:BSN983055 CCI983048:CCJ983055 CME983048:CMF983055 CWA983048:CWB983055 DFW983048:DFX983055 DPS983048:DPT983055 DZO983048:DZP983055 EJK983048:EJL983055 ETG983048:ETH983055 FDC983048:FDD983055 FMY983048:FMZ983055 FWU983048:FWV983055 GGQ983048:GGR983055 GQM983048:GQN983055 HAI983048:HAJ983055 HKE983048:HKF983055 HUA983048:HUB983055 IDW983048:IDX983055 INS983048:INT983055 IXO983048:IXP983055 JHK983048:JHL983055 JRG983048:JRH983055 KBC983048:KBD983055 KKY983048:KKZ983055 KUU983048:KUV983055 LEQ983048:LER983055 LOM983048:LON983055 LYI983048:LYJ983055 MIE983048:MIF983055 MSA983048:MSB983055 NBW983048:NBX983055 NLS983048:NLT983055 NVO983048:NVP983055 OFK983048:OFL983055 OPG983048:OPH983055 OZC983048:OZD983055 PIY983048:PIZ983055 PSU983048:PSV983055 QCQ983048:QCR983055 QMM983048:QMN983055 QWI983048:QWJ983055 RGE983048:RGF983055 RQA983048:RQB983055 RZW983048:RZX983055 SJS983048:SJT983055 STO983048:STP983055 TDK983048:TDL983055 TNG983048:TNH983055 TXC983048:TXD983055 UGY983048:UGZ983055 UQU983048:UQV983055 VAQ983048:VAR983055 VKM983048:VKN983055 VUI983048:VUJ983055 WEE983048:WEF983055 WOA983048:WOB983055 WXW983048:WXX983055"/>
    <dataValidation type="list" showInputMessage="1" showErrorMessage="1" errorTitle="Rechazado" error="Solo son validadas las opciones de la lista" sqref="BM9:BM16 LI9:LI16 VE9:VE16 AFA9:AFA16 AOW9:AOW16 AYS9:AYS16 BIO9:BIO16 BSK9:BSK16 CCG9:CCG16 CMC9:CMC16 CVY9:CVY16 DFU9:DFU16 DPQ9:DPQ16 DZM9:DZM16 EJI9:EJI16 ETE9:ETE16 FDA9:FDA16 FMW9:FMW16 FWS9:FWS16 GGO9:GGO16 GQK9:GQK16 HAG9:HAG16 HKC9:HKC16 HTY9:HTY16 IDU9:IDU16 INQ9:INQ16 IXM9:IXM16 JHI9:JHI16 JRE9:JRE16 KBA9:KBA16 KKW9:KKW16 KUS9:KUS16 LEO9:LEO16 LOK9:LOK16 LYG9:LYG16 MIC9:MIC16 MRY9:MRY16 NBU9:NBU16 NLQ9:NLQ16 NVM9:NVM16 OFI9:OFI16 OPE9:OPE16 OZA9:OZA16 PIW9:PIW16 PSS9:PSS16 QCO9:QCO16 QMK9:QMK16 QWG9:QWG16 RGC9:RGC16 RPY9:RPY16 RZU9:RZU16 SJQ9:SJQ16 STM9:STM16 TDI9:TDI16 TNE9:TNE16 TXA9:TXA16 UGW9:UGW16 UQS9:UQS16 VAO9:VAO16 VKK9:VKK16 VUG9:VUG16 WEC9:WEC16 WNY9:WNY16 WXU9:WXU16 BM65544:BM65551 LI65544:LI65551 VE65544:VE65551 AFA65544:AFA65551 AOW65544:AOW65551 AYS65544:AYS65551 BIO65544:BIO65551 BSK65544:BSK65551 CCG65544:CCG65551 CMC65544:CMC65551 CVY65544:CVY65551 DFU65544:DFU65551 DPQ65544:DPQ65551 DZM65544:DZM65551 EJI65544:EJI65551 ETE65544:ETE65551 FDA65544:FDA65551 FMW65544:FMW65551 FWS65544:FWS65551 GGO65544:GGO65551 GQK65544:GQK65551 HAG65544:HAG65551 HKC65544:HKC65551 HTY65544:HTY65551 IDU65544:IDU65551 INQ65544:INQ65551 IXM65544:IXM65551 JHI65544:JHI65551 JRE65544:JRE65551 KBA65544:KBA65551 KKW65544:KKW65551 KUS65544:KUS65551 LEO65544:LEO65551 LOK65544:LOK65551 LYG65544:LYG65551 MIC65544:MIC65551 MRY65544:MRY65551 NBU65544:NBU65551 NLQ65544:NLQ65551 NVM65544:NVM65551 OFI65544:OFI65551 OPE65544:OPE65551 OZA65544:OZA65551 PIW65544:PIW65551 PSS65544:PSS65551 QCO65544:QCO65551 QMK65544:QMK65551 QWG65544:QWG65551 RGC65544:RGC65551 RPY65544:RPY65551 RZU65544:RZU65551 SJQ65544:SJQ65551 STM65544:STM65551 TDI65544:TDI65551 TNE65544:TNE65551 TXA65544:TXA65551 UGW65544:UGW65551 UQS65544:UQS65551 VAO65544:VAO65551 VKK65544:VKK65551 VUG65544:VUG65551 WEC65544:WEC65551 WNY65544:WNY65551 WXU65544:WXU65551 BM131080:BM131087 LI131080:LI131087 VE131080:VE131087 AFA131080:AFA131087 AOW131080:AOW131087 AYS131080:AYS131087 BIO131080:BIO131087 BSK131080:BSK131087 CCG131080:CCG131087 CMC131080:CMC131087 CVY131080:CVY131087 DFU131080:DFU131087 DPQ131080:DPQ131087 DZM131080:DZM131087 EJI131080:EJI131087 ETE131080:ETE131087 FDA131080:FDA131087 FMW131080:FMW131087 FWS131080:FWS131087 GGO131080:GGO131087 GQK131080:GQK131087 HAG131080:HAG131087 HKC131080:HKC131087 HTY131080:HTY131087 IDU131080:IDU131087 INQ131080:INQ131087 IXM131080:IXM131087 JHI131080:JHI131087 JRE131080:JRE131087 KBA131080:KBA131087 KKW131080:KKW131087 KUS131080:KUS131087 LEO131080:LEO131087 LOK131080:LOK131087 LYG131080:LYG131087 MIC131080:MIC131087 MRY131080:MRY131087 NBU131080:NBU131087 NLQ131080:NLQ131087 NVM131080:NVM131087 OFI131080:OFI131087 OPE131080:OPE131087 OZA131080:OZA131087 PIW131080:PIW131087 PSS131080:PSS131087 QCO131080:QCO131087 QMK131080:QMK131087 QWG131080:QWG131087 RGC131080:RGC131087 RPY131080:RPY131087 RZU131080:RZU131087 SJQ131080:SJQ131087 STM131080:STM131087 TDI131080:TDI131087 TNE131080:TNE131087 TXA131080:TXA131087 UGW131080:UGW131087 UQS131080:UQS131087 VAO131080:VAO131087 VKK131080:VKK131087 VUG131080:VUG131087 WEC131080:WEC131087 WNY131080:WNY131087 WXU131080:WXU131087 BM196616:BM196623 LI196616:LI196623 VE196616:VE196623 AFA196616:AFA196623 AOW196616:AOW196623 AYS196616:AYS196623 BIO196616:BIO196623 BSK196616:BSK196623 CCG196616:CCG196623 CMC196616:CMC196623 CVY196616:CVY196623 DFU196616:DFU196623 DPQ196616:DPQ196623 DZM196616:DZM196623 EJI196616:EJI196623 ETE196616:ETE196623 FDA196616:FDA196623 FMW196616:FMW196623 FWS196616:FWS196623 GGO196616:GGO196623 GQK196616:GQK196623 HAG196616:HAG196623 HKC196616:HKC196623 HTY196616:HTY196623 IDU196616:IDU196623 INQ196616:INQ196623 IXM196616:IXM196623 JHI196616:JHI196623 JRE196616:JRE196623 KBA196616:KBA196623 KKW196616:KKW196623 KUS196616:KUS196623 LEO196616:LEO196623 LOK196616:LOK196623 LYG196616:LYG196623 MIC196616:MIC196623 MRY196616:MRY196623 NBU196616:NBU196623 NLQ196616:NLQ196623 NVM196616:NVM196623 OFI196616:OFI196623 OPE196616:OPE196623 OZA196616:OZA196623 PIW196616:PIW196623 PSS196616:PSS196623 QCO196616:QCO196623 QMK196616:QMK196623 QWG196616:QWG196623 RGC196616:RGC196623 RPY196616:RPY196623 RZU196616:RZU196623 SJQ196616:SJQ196623 STM196616:STM196623 TDI196616:TDI196623 TNE196616:TNE196623 TXA196616:TXA196623 UGW196616:UGW196623 UQS196616:UQS196623 VAO196616:VAO196623 VKK196616:VKK196623 VUG196616:VUG196623 WEC196616:WEC196623 WNY196616:WNY196623 WXU196616:WXU196623 BM262152:BM262159 LI262152:LI262159 VE262152:VE262159 AFA262152:AFA262159 AOW262152:AOW262159 AYS262152:AYS262159 BIO262152:BIO262159 BSK262152:BSK262159 CCG262152:CCG262159 CMC262152:CMC262159 CVY262152:CVY262159 DFU262152:DFU262159 DPQ262152:DPQ262159 DZM262152:DZM262159 EJI262152:EJI262159 ETE262152:ETE262159 FDA262152:FDA262159 FMW262152:FMW262159 FWS262152:FWS262159 GGO262152:GGO262159 GQK262152:GQK262159 HAG262152:HAG262159 HKC262152:HKC262159 HTY262152:HTY262159 IDU262152:IDU262159 INQ262152:INQ262159 IXM262152:IXM262159 JHI262152:JHI262159 JRE262152:JRE262159 KBA262152:KBA262159 KKW262152:KKW262159 KUS262152:KUS262159 LEO262152:LEO262159 LOK262152:LOK262159 LYG262152:LYG262159 MIC262152:MIC262159 MRY262152:MRY262159 NBU262152:NBU262159 NLQ262152:NLQ262159 NVM262152:NVM262159 OFI262152:OFI262159 OPE262152:OPE262159 OZA262152:OZA262159 PIW262152:PIW262159 PSS262152:PSS262159 QCO262152:QCO262159 QMK262152:QMK262159 QWG262152:QWG262159 RGC262152:RGC262159 RPY262152:RPY262159 RZU262152:RZU262159 SJQ262152:SJQ262159 STM262152:STM262159 TDI262152:TDI262159 TNE262152:TNE262159 TXA262152:TXA262159 UGW262152:UGW262159 UQS262152:UQS262159 VAO262152:VAO262159 VKK262152:VKK262159 VUG262152:VUG262159 WEC262152:WEC262159 WNY262152:WNY262159 WXU262152:WXU262159 BM327688:BM327695 LI327688:LI327695 VE327688:VE327695 AFA327688:AFA327695 AOW327688:AOW327695 AYS327688:AYS327695 BIO327688:BIO327695 BSK327688:BSK327695 CCG327688:CCG327695 CMC327688:CMC327695 CVY327688:CVY327695 DFU327688:DFU327695 DPQ327688:DPQ327695 DZM327688:DZM327695 EJI327688:EJI327695 ETE327688:ETE327695 FDA327688:FDA327695 FMW327688:FMW327695 FWS327688:FWS327695 GGO327688:GGO327695 GQK327688:GQK327695 HAG327688:HAG327695 HKC327688:HKC327695 HTY327688:HTY327695 IDU327688:IDU327695 INQ327688:INQ327695 IXM327688:IXM327695 JHI327688:JHI327695 JRE327688:JRE327695 KBA327688:KBA327695 KKW327688:KKW327695 KUS327688:KUS327695 LEO327688:LEO327695 LOK327688:LOK327695 LYG327688:LYG327695 MIC327688:MIC327695 MRY327688:MRY327695 NBU327688:NBU327695 NLQ327688:NLQ327695 NVM327688:NVM327695 OFI327688:OFI327695 OPE327688:OPE327695 OZA327688:OZA327695 PIW327688:PIW327695 PSS327688:PSS327695 QCO327688:QCO327695 QMK327688:QMK327695 QWG327688:QWG327695 RGC327688:RGC327695 RPY327688:RPY327695 RZU327688:RZU327695 SJQ327688:SJQ327695 STM327688:STM327695 TDI327688:TDI327695 TNE327688:TNE327695 TXA327688:TXA327695 UGW327688:UGW327695 UQS327688:UQS327695 VAO327688:VAO327695 VKK327688:VKK327695 VUG327688:VUG327695 WEC327688:WEC327695 WNY327688:WNY327695 WXU327688:WXU327695 BM393224:BM393231 LI393224:LI393231 VE393224:VE393231 AFA393224:AFA393231 AOW393224:AOW393231 AYS393224:AYS393231 BIO393224:BIO393231 BSK393224:BSK393231 CCG393224:CCG393231 CMC393224:CMC393231 CVY393224:CVY393231 DFU393224:DFU393231 DPQ393224:DPQ393231 DZM393224:DZM393231 EJI393224:EJI393231 ETE393224:ETE393231 FDA393224:FDA393231 FMW393224:FMW393231 FWS393224:FWS393231 GGO393224:GGO393231 GQK393224:GQK393231 HAG393224:HAG393231 HKC393224:HKC393231 HTY393224:HTY393231 IDU393224:IDU393231 INQ393224:INQ393231 IXM393224:IXM393231 JHI393224:JHI393231 JRE393224:JRE393231 KBA393224:KBA393231 KKW393224:KKW393231 KUS393224:KUS393231 LEO393224:LEO393231 LOK393224:LOK393231 LYG393224:LYG393231 MIC393224:MIC393231 MRY393224:MRY393231 NBU393224:NBU393231 NLQ393224:NLQ393231 NVM393224:NVM393231 OFI393224:OFI393231 OPE393224:OPE393231 OZA393224:OZA393231 PIW393224:PIW393231 PSS393224:PSS393231 QCO393224:QCO393231 QMK393224:QMK393231 QWG393224:QWG393231 RGC393224:RGC393231 RPY393224:RPY393231 RZU393224:RZU393231 SJQ393224:SJQ393231 STM393224:STM393231 TDI393224:TDI393231 TNE393224:TNE393231 TXA393224:TXA393231 UGW393224:UGW393231 UQS393224:UQS393231 VAO393224:VAO393231 VKK393224:VKK393231 VUG393224:VUG393231 WEC393224:WEC393231 WNY393224:WNY393231 WXU393224:WXU393231 BM458760:BM458767 LI458760:LI458767 VE458760:VE458767 AFA458760:AFA458767 AOW458760:AOW458767 AYS458760:AYS458767 BIO458760:BIO458767 BSK458760:BSK458767 CCG458760:CCG458767 CMC458760:CMC458767 CVY458760:CVY458767 DFU458760:DFU458767 DPQ458760:DPQ458767 DZM458760:DZM458767 EJI458760:EJI458767 ETE458760:ETE458767 FDA458760:FDA458767 FMW458760:FMW458767 FWS458760:FWS458767 GGO458760:GGO458767 GQK458760:GQK458767 HAG458760:HAG458767 HKC458760:HKC458767 HTY458760:HTY458767 IDU458760:IDU458767 INQ458760:INQ458767 IXM458760:IXM458767 JHI458760:JHI458767 JRE458760:JRE458767 KBA458760:KBA458767 KKW458760:KKW458767 KUS458760:KUS458767 LEO458760:LEO458767 LOK458760:LOK458767 LYG458760:LYG458767 MIC458760:MIC458767 MRY458760:MRY458767 NBU458760:NBU458767 NLQ458760:NLQ458767 NVM458760:NVM458767 OFI458760:OFI458767 OPE458760:OPE458767 OZA458760:OZA458767 PIW458760:PIW458767 PSS458760:PSS458767 QCO458760:QCO458767 QMK458760:QMK458767 QWG458760:QWG458767 RGC458760:RGC458767 RPY458760:RPY458767 RZU458760:RZU458767 SJQ458760:SJQ458767 STM458760:STM458767 TDI458760:TDI458767 TNE458760:TNE458767 TXA458760:TXA458767 UGW458760:UGW458767 UQS458760:UQS458767 VAO458760:VAO458767 VKK458760:VKK458767 VUG458760:VUG458767 WEC458760:WEC458767 WNY458760:WNY458767 WXU458760:WXU458767 BM524296:BM524303 LI524296:LI524303 VE524296:VE524303 AFA524296:AFA524303 AOW524296:AOW524303 AYS524296:AYS524303 BIO524296:BIO524303 BSK524296:BSK524303 CCG524296:CCG524303 CMC524296:CMC524303 CVY524296:CVY524303 DFU524296:DFU524303 DPQ524296:DPQ524303 DZM524296:DZM524303 EJI524296:EJI524303 ETE524296:ETE524303 FDA524296:FDA524303 FMW524296:FMW524303 FWS524296:FWS524303 GGO524296:GGO524303 GQK524296:GQK524303 HAG524296:HAG524303 HKC524296:HKC524303 HTY524296:HTY524303 IDU524296:IDU524303 INQ524296:INQ524303 IXM524296:IXM524303 JHI524296:JHI524303 JRE524296:JRE524303 KBA524296:KBA524303 KKW524296:KKW524303 KUS524296:KUS524303 LEO524296:LEO524303 LOK524296:LOK524303 LYG524296:LYG524303 MIC524296:MIC524303 MRY524296:MRY524303 NBU524296:NBU524303 NLQ524296:NLQ524303 NVM524296:NVM524303 OFI524296:OFI524303 OPE524296:OPE524303 OZA524296:OZA524303 PIW524296:PIW524303 PSS524296:PSS524303 QCO524296:QCO524303 QMK524296:QMK524303 QWG524296:QWG524303 RGC524296:RGC524303 RPY524296:RPY524303 RZU524296:RZU524303 SJQ524296:SJQ524303 STM524296:STM524303 TDI524296:TDI524303 TNE524296:TNE524303 TXA524296:TXA524303 UGW524296:UGW524303 UQS524296:UQS524303 VAO524296:VAO524303 VKK524296:VKK524303 VUG524296:VUG524303 WEC524296:WEC524303 WNY524296:WNY524303 WXU524296:WXU524303 BM589832:BM589839 LI589832:LI589839 VE589832:VE589839 AFA589832:AFA589839 AOW589832:AOW589839 AYS589832:AYS589839 BIO589832:BIO589839 BSK589832:BSK589839 CCG589832:CCG589839 CMC589832:CMC589839 CVY589832:CVY589839 DFU589832:DFU589839 DPQ589832:DPQ589839 DZM589832:DZM589839 EJI589832:EJI589839 ETE589832:ETE589839 FDA589832:FDA589839 FMW589832:FMW589839 FWS589832:FWS589839 GGO589832:GGO589839 GQK589832:GQK589839 HAG589832:HAG589839 HKC589832:HKC589839 HTY589832:HTY589839 IDU589832:IDU589839 INQ589832:INQ589839 IXM589832:IXM589839 JHI589832:JHI589839 JRE589832:JRE589839 KBA589832:KBA589839 KKW589832:KKW589839 KUS589832:KUS589839 LEO589832:LEO589839 LOK589832:LOK589839 LYG589832:LYG589839 MIC589832:MIC589839 MRY589832:MRY589839 NBU589832:NBU589839 NLQ589832:NLQ589839 NVM589832:NVM589839 OFI589832:OFI589839 OPE589832:OPE589839 OZA589832:OZA589839 PIW589832:PIW589839 PSS589832:PSS589839 QCO589832:QCO589839 QMK589832:QMK589839 QWG589832:QWG589839 RGC589832:RGC589839 RPY589832:RPY589839 RZU589832:RZU589839 SJQ589832:SJQ589839 STM589832:STM589839 TDI589832:TDI589839 TNE589832:TNE589839 TXA589832:TXA589839 UGW589832:UGW589839 UQS589832:UQS589839 VAO589832:VAO589839 VKK589832:VKK589839 VUG589832:VUG589839 WEC589832:WEC589839 WNY589832:WNY589839 WXU589832:WXU589839 BM655368:BM655375 LI655368:LI655375 VE655368:VE655375 AFA655368:AFA655375 AOW655368:AOW655375 AYS655368:AYS655375 BIO655368:BIO655375 BSK655368:BSK655375 CCG655368:CCG655375 CMC655368:CMC655375 CVY655368:CVY655375 DFU655368:DFU655375 DPQ655368:DPQ655375 DZM655368:DZM655375 EJI655368:EJI655375 ETE655368:ETE655375 FDA655368:FDA655375 FMW655368:FMW655375 FWS655368:FWS655375 GGO655368:GGO655375 GQK655368:GQK655375 HAG655368:HAG655375 HKC655368:HKC655375 HTY655368:HTY655375 IDU655368:IDU655375 INQ655368:INQ655375 IXM655368:IXM655375 JHI655368:JHI655375 JRE655368:JRE655375 KBA655368:KBA655375 KKW655368:KKW655375 KUS655368:KUS655375 LEO655368:LEO655375 LOK655368:LOK655375 LYG655368:LYG655375 MIC655368:MIC655375 MRY655368:MRY655375 NBU655368:NBU655375 NLQ655368:NLQ655375 NVM655368:NVM655375 OFI655368:OFI655375 OPE655368:OPE655375 OZA655368:OZA655375 PIW655368:PIW655375 PSS655368:PSS655375 QCO655368:QCO655375 QMK655368:QMK655375 QWG655368:QWG655375 RGC655368:RGC655375 RPY655368:RPY655375 RZU655368:RZU655375 SJQ655368:SJQ655375 STM655368:STM655375 TDI655368:TDI655375 TNE655368:TNE655375 TXA655368:TXA655375 UGW655368:UGW655375 UQS655368:UQS655375 VAO655368:VAO655375 VKK655368:VKK655375 VUG655368:VUG655375 WEC655368:WEC655375 WNY655368:WNY655375 WXU655368:WXU655375 BM720904:BM720911 LI720904:LI720911 VE720904:VE720911 AFA720904:AFA720911 AOW720904:AOW720911 AYS720904:AYS720911 BIO720904:BIO720911 BSK720904:BSK720911 CCG720904:CCG720911 CMC720904:CMC720911 CVY720904:CVY720911 DFU720904:DFU720911 DPQ720904:DPQ720911 DZM720904:DZM720911 EJI720904:EJI720911 ETE720904:ETE720911 FDA720904:FDA720911 FMW720904:FMW720911 FWS720904:FWS720911 GGO720904:GGO720911 GQK720904:GQK720911 HAG720904:HAG720911 HKC720904:HKC720911 HTY720904:HTY720911 IDU720904:IDU720911 INQ720904:INQ720911 IXM720904:IXM720911 JHI720904:JHI720911 JRE720904:JRE720911 KBA720904:KBA720911 KKW720904:KKW720911 KUS720904:KUS720911 LEO720904:LEO720911 LOK720904:LOK720911 LYG720904:LYG720911 MIC720904:MIC720911 MRY720904:MRY720911 NBU720904:NBU720911 NLQ720904:NLQ720911 NVM720904:NVM720911 OFI720904:OFI720911 OPE720904:OPE720911 OZA720904:OZA720911 PIW720904:PIW720911 PSS720904:PSS720911 QCO720904:QCO720911 QMK720904:QMK720911 QWG720904:QWG720911 RGC720904:RGC720911 RPY720904:RPY720911 RZU720904:RZU720911 SJQ720904:SJQ720911 STM720904:STM720911 TDI720904:TDI720911 TNE720904:TNE720911 TXA720904:TXA720911 UGW720904:UGW720911 UQS720904:UQS720911 VAO720904:VAO720911 VKK720904:VKK720911 VUG720904:VUG720911 WEC720904:WEC720911 WNY720904:WNY720911 WXU720904:WXU720911 BM786440:BM786447 LI786440:LI786447 VE786440:VE786447 AFA786440:AFA786447 AOW786440:AOW786447 AYS786440:AYS786447 BIO786440:BIO786447 BSK786440:BSK786447 CCG786440:CCG786447 CMC786440:CMC786447 CVY786440:CVY786447 DFU786440:DFU786447 DPQ786440:DPQ786447 DZM786440:DZM786447 EJI786440:EJI786447 ETE786440:ETE786447 FDA786440:FDA786447 FMW786440:FMW786447 FWS786440:FWS786447 GGO786440:GGO786447 GQK786440:GQK786447 HAG786440:HAG786447 HKC786440:HKC786447 HTY786440:HTY786447 IDU786440:IDU786447 INQ786440:INQ786447 IXM786440:IXM786447 JHI786440:JHI786447 JRE786440:JRE786447 KBA786440:KBA786447 KKW786440:KKW786447 KUS786440:KUS786447 LEO786440:LEO786447 LOK786440:LOK786447 LYG786440:LYG786447 MIC786440:MIC786447 MRY786440:MRY786447 NBU786440:NBU786447 NLQ786440:NLQ786447 NVM786440:NVM786447 OFI786440:OFI786447 OPE786440:OPE786447 OZA786440:OZA786447 PIW786440:PIW786447 PSS786440:PSS786447 QCO786440:QCO786447 QMK786440:QMK786447 QWG786440:QWG786447 RGC786440:RGC786447 RPY786440:RPY786447 RZU786440:RZU786447 SJQ786440:SJQ786447 STM786440:STM786447 TDI786440:TDI786447 TNE786440:TNE786447 TXA786440:TXA786447 UGW786440:UGW786447 UQS786440:UQS786447 VAO786440:VAO786447 VKK786440:VKK786447 VUG786440:VUG786447 WEC786440:WEC786447 WNY786440:WNY786447 WXU786440:WXU786447 BM851976:BM851983 LI851976:LI851983 VE851976:VE851983 AFA851976:AFA851983 AOW851976:AOW851983 AYS851976:AYS851983 BIO851976:BIO851983 BSK851976:BSK851983 CCG851976:CCG851983 CMC851976:CMC851983 CVY851976:CVY851983 DFU851976:DFU851983 DPQ851976:DPQ851983 DZM851976:DZM851983 EJI851976:EJI851983 ETE851976:ETE851983 FDA851976:FDA851983 FMW851976:FMW851983 FWS851976:FWS851983 GGO851976:GGO851983 GQK851976:GQK851983 HAG851976:HAG851983 HKC851976:HKC851983 HTY851976:HTY851983 IDU851976:IDU851983 INQ851976:INQ851983 IXM851976:IXM851983 JHI851976:JHI851983 JRE851976:JRE851983 KBA851976:KBA851983 KKW851976:KKW851983 KUS851976:KUS851983 LEO851976:LEO851983 LOK851976:LOK851983 LYG851976:LYG851983 MIC851976:MIC851983 MRY851976:MRY851983 NBU851976:NBU851983 NLQ851976:NLQ851983 NVM851976:NVM851983 OFI851976:OFI851983 OPE851976:OPE851983 OZA851976:OZA851983 PIW851976:PIW851983 PSS851976:PSS851983 QCO851976:QCO851983 QMK851976:QMK851983 QWG851976:QWG851983 RGC851976:RGC851983 RPY851976:RPY851983 RZU851976:RZU851983 SJQ851976:SJQ851983 STM851976:STM851983 TDI851976:TDI851983 TNE851976:TNE851983 TXA851976:TXA851983 UGW851976:UGW851983 UQS851976:UQS851983 VAO851976:VAO851983 VKK851976:VKK851983 VUG851976:VUG851983 WEC851976:WEC851983 WNY851976:WNY851983 WXU851976:WXU851983 BM917512:BM917519 LI917512:LI917519 VE917512:VE917519 AFA917512:AFA917519 AOW917512:AOW917519 AYS917512:AYS917519 BIO917512:BIO917519 BSK917512:BSK917519 CCG917512:CCG917519 CMC917512:CMC917519 CVY917512:CVY917519 DFU917512:DFU917519 DPQ917512:DPQ917519 DZM917512:DZM917519 EJI917512:EJI917519 ETE917512:ETE917519 FDA917512:FDA917519 FMW917512:FMW917519 FWS917512:FWS917519 GGO917512:GGO917519 GQK917512:GQK917519 HAG917512:HAG917519 HKC917512:HKC917519 HTY917512:HTY917519 IDU917512:IDU917519 INQ917512:INQ917519 IXM917512:IXM917519 JHI917512:JHI917519 JRE917512:JRE917519 KBA917512:KBA917519 KKW917512:KKW917519 KUS917512:KUS917519 LEO917512:LEO917519 LOK917512:LOK917519 LYG917512:LYG917519 MIC917512:MIC917519 MRY917512:MRY917519 NBU917512:NBU917519 NLQ917512:NLQ917519 NVM917512:NVM917519 OFI917512:OFI917519 OPE917512:OPE917519 OZA917512:OZA917519 PIW917512:PIW917519 PSS917512:PSS917519 QCO917512:QCO917519 QMK917512:QMK917519 QWG917512:QWG917519 RGC917512:RGC917519 RPY917512:RPY917519 RZU917512:RZU917519 SJQ917512:SJQ917519 STM917512:STM917519 TDI917512:TDI917519 TNE917512:TNE917519 TXA917512:TXA917519 UGW917512:UGW917519 UQS917512:UQS917519 VAO917512:VAO917519 VKK917512:VKK917519 VUG917512:VUG917519 WEC917512:WEC917519 WNY917512:WNY917519 WXU917512:WXU917519 BM983048:BM983055 LI983048:LI983055 VE983048:VE983055 AFA983048:AFA983055 AOW983048:AOW983055 AYS983048:AYS983055 BIO983048:BIO983055 BSK983048:BSK983055 CCG983048:CCG983055 CMC983048:CMC983055 CVY983048:CVY983055 DFU983048:DFU983055 DPQ983048:DPQ983055 DZM983048:DZM983055 EJI983048:EJI983055 ETE983048:ETE983055 FDA983048:FDA983055 FMW983048:FMW983055 FWS983048:FWS983055 GGO983048:GGO983055 GQK983048:GQK983055 HAG983048:HAG983055 HKC983048:HKC983055 HTY983048:HTY983055 IDU983048:IDU983055 INQ983048:INQ983055 IXM983048:IXM983055 JHI983048:JHI983055 JRE983048:JRE983055 KBA983048:KBA983055 KKW983048:KKW983055 KUS983048:KUS983055 LEO983048:LEO983055 LOK983048:LOK983055 LYG983048:LYG983055 MIC983048:MIC983055 MRY983048:MRY983055 NBU983048:NBU983055 NLQ983048:NLQ983055 NVM983048:NVM983055 OFI983048:OFI983055 OPE983048:OPE983055 OZA983048:OZA983055 PIW983048:PIW983055 PSS983048:PSS983055 QCO983048:QCO983055 QMK983048:QMK983055 QWG983048:QWG983055 RGC983048:RGC983055 RPY983048:RPY983055 RZU983048:RZU983055 SJQ983048:SJQ983055 STM983048:STM983055 TDI983048:TDI983055 TNE983048:TNE983055 TXA983048:TXA983055 UGW983048:UGW983055 UQS983048:UQS983055 VAO983048:VAO983055 VKK983048:VKK983055 VUG983048:VUG983055 WEC983048:WEC983055 WNY983048:WNY983055 WXU983048:WXU983055">
      <formula1>Calificacion</formula1>
    </dataValidation>
    <dataValidation allowBlank="1" showInputMessage="1" showErrorMessage="1" prompt="seleccione" sqref="BT9:BT14 LP9:LP14 VL9:VL14 AFH9:AFH14 APD9:APD14 AYZ9:AYZ14 BIV9:BIV14 BSR9:BSR14 CCN9:CCN14 CMJ9:CMJ14 CWF9:CWF14 DGB9:DGB14 DPX9:DPX14 DZT9:DZT14 EJP9:EJP14 ETL9:ETL14 FDH9:FDH14 FND9:FND14 FWZ9:FWZ14 GGV9:GGV14 GQR9:GQR14 HAN9:HAN14 HKJ9:HKJ14 HUF9:HUF14 IEB9:IEB14 INX9:INX14 IXT9:IXT14 JHP9:JHP14 JRL9:JRL14 KBH9:KBH14 KLD9:KLD14 KUZ9:KUZ14 LEV9:LEV14 LOR9:LOR14 LYN9:LYN14 MIJ9:MIJ14 MSF9:MSF14 NCB9:NCB14 NLX9:NLX14 NVT9:NVT14 OFP9:OFP14 OPL9:OPL14 OZH9:OZH14 PJD9:PJD14 PSZ9:PSZ14 QCV9:QCV14 QMR9:QMR14 QWN9:QWN14 RGJ9:RGJ14 RQF9:RQF14 SAB9:SAB14 SJX9:SJX14 STT9:STT14 TDP9:TDP14 TNL9:TNL14 TXH9:TXH14 UHD9:UHD14 UQZ9:UQZ14 VAV9:VAV14 VKR9:VKR14 VUN9:VUN14 WEJ9:WEJ14 WOF9:WOF14 WYB9:WYB14 BT65544:BT65549 LP65544:LP65549 VL65544:VL65549 AFH65544:AFH65549 APD65544:APD65549 AYZ65544:AYZ65549 BIV65544:BIV65549 BSR65544:BSR65549 CCN65544:CCN65549 CMJ65544:CMJ65549 CWF65544:CWF65549 DGB65544:DGB65549 DPX65544:DPX65549 DZT65544:DZT65549 EJP65544:EJP65549 ETL65544:ETL65549 FDH65544:FDH65549 FND65544:FND65549 FWZ65544:FWZ65549 GGV65544:GGV65549 GQR65544:GQR65549 HAN65544:HAN65549 HKJ65544:HKJ65549 HUF65544:HUF65549 IEB65544:IEB65549 INX65544:INX65549 IXT65544:IXT65549 JHP65544:JHP65549 JRL65544:JRL65549 KBH65544:KBH65549 KLD65544:KLD65549 KUZ65544:KUZ65549 LEV65544:LEV65549 LOR65544:LOR65549 LYN65544:LYN65549 MIJ65544:MIJ65549 MSF65544:MSF65549 NCB65544:NCB65549 NLX65544:NLX65549 NVT65544:NVT65549 OFP65544:OFP65549 OPL65544:OPL65549 OZH65544:OZH65549 PJD65544:PJD65549 PSZ65544:PSZ65549 QCV65544:QCV65549 QMR65544:QMR65549 QWN65544:QWN65549 RGJ65544:RGJ65549 RQF65544:RQF65549 SAB65544:SAB65549 SJX65544:SJX65549 STT65544:STT65549 TDP65544:TDP65549 TNL65544:TNL65549 TXH65544:TXH65549 UHD65544:UHD65549 UQZ65544:UQZ65549 VAV65544:VAV65549 VKR65544:VKR65549 VUN65544:VUN65549 WEJ65544:WEJ65549 WOF65544:WOF65549 WYB65544:WYB65549 BT131080:BT131085 LP131080:LP131085 VL131080:VL131085 AFH131080:AFH131085 APD131080:APD131085 AYZ131080:AYZ131085 BIV131080:BIV131085 BSR131080:BSR131085 CCN131080:CCN131085 CMJ131080:CMJ131085 CWF131080:CWF131085 DGB131080:DGB131085 DPX131080:DPX131085 DZT131080:DZT131085 EJP131080:EJP131085 ETL131080:ETL131085 FDH131080:FDH131085 FND131080:FND131085 FWZ131080:FWZ131085 GGV131080:GGV131085 GQR131080:GQR131085 HAN131080:HAN131085 HKJ131080:HKJ131085 HUF131080:HUF131085 IEB131080:IEB131085 INX131080:INX131085 IXT131080:IXT131085 JHP131080:JHP131085 JRL131080:JRL131085 KBH131080:KBH131085 KLD131080:KLD131085 KUZ131080:KUZ131085 LEV131080:LEV131085 LOR131080:LOR131085 LYN131080:LYN131085 MIJ131080:MIJ131085 MSF131080:MSF131085 NCB131080:NCB131085 NLX131080:NLX131085 NVT131080:NVT131085 OFP131080:OFP131085 OPL131080:OPL131085 OZH131080:OZH131085 PJD131080:PJD131085 PSZ131080:PSZ131085 QCV131080:QCV131085 QMR131080:QMR131085 QWN131080:QWN131085 RGJ131080:RGJ131085 RQF131080:RQF131085 SAB131080:SAB131085 SJX131080:SJX131085 STT131080:STT131085 TDP131080:TDP131085 TNL131080:TNL131085 TXH131080:TXH131085 UHD131080:UHD131085 UQZ131080:UQZ131085 VAV131080:VAV131085 VKR131080:VKR131085 VUN131080:VUN131085 WEJ131080:WEJ131085 WOF131080:WOF131085 WYB131080:WYB131085 BT196616:BT196621 LP196616:LP196621 VL196616:VL196621 AFH196616:AFH196621 APD196616:APD196621 AYZ196616:AYZ196621 BIV196616:BIV196621 BSR196616:BSR196621 CCN196616:CCN196621 CMJ196616:CMJ196621 CWF196616:CWF196621 DGB196616:DGB196621 DPX196616:DPX196621 DZT196616:DZT196621 EJP196616:EJP196621 ETL196616:ETL196621 FDH196616:FDH196621 FND196616:FND196621 FWZ196616:FWZ196621 GGV196616:GGV196621 GQR196616:GQR196621 HAN196616:HAN196621 HKJ196616:HKJ196621 HUF196616:HUF196621 IEB196616:IEB196621 INX196616:INX196621 IXT196616:IXT196621 JHP196616:JHP196621 JRL196616:JRL196621 KBH196616:KBH196621 KLD196616:KLD196621 KUZ196616:KUZ196621 LEV196616:LEV196621 LOR196616:LOR196621 LYN196616:LYN196621 MIJ196616:MIJ196621 MSF196616:MSF196621 NCB196616:NCB196621 NLX196616:NLX196621 NVT196616:NVT196621 OFP196616:OFP196621 OPL196616:OPL196621 OZH196616:OZH196621 PJD196616:PJD196621 PSZ196616:PSZ196621 QCV196616:QCV196621 QMR196616:QMR196621 QWN196616:QWN196621 RGJ196616:RGJ196621 RQF196616:RQF196621 SAB196616:SAB196621 SJX196616:SJX196621 STT196616:STT196621 TDP196616:TDP196621 TNL196616:TNL196621 TXH196616:TXH196621 UHD196616:UHD196621 UQZ196616:UQZ196621 VAV196616:VAV196621 VKR196616:VKR196621 VUN196616:VUN196621 WEJ196616:WEJ196621 WOF196616:WOF196621 WYB196616:WYB196621 BT262152:BT262157 LP262152:LP262157 VL262152:VL262157 AFH262152:AFH262157 APD262152:APD262157 AYZ262152:AYZ262157 BIV262152:BIV262157 BSR262152:BSR262157 CCN262152:CCN262157 CMJ262152:CMJ262157 CWF262152:CWF262157 DGB262152:DGB262157 DPX262152:DPX262157 DZT262152:DZT262157 EJP262152:EJP262157 ETL262152:ETL262157 FDH262152:FDH262157 FND262152:FND262157 FWZ262152:FWZ262157 GGV262152:GGV262157 GQR262152:GQR262157 HAN262152:HAN262157 HKJ262152:HKJ262157 HUF262152:HUF262157 IEB262152:IEB262157 INX262152:INX262157 IXT262152:IXT262157 JHP262152:JHP262157 JRL262152:JRL262157 KBH262152:KBH262157 KLD262152:KLD262157 KUZ262152:KUZ262157 LEV262152:LEV262157 LOR262152:LOR262157 LYN262152:LYN262157 MIJ262152:MIJ262157 MSF262152:MSF262157 NCB262152:NCB262157 NLX262152:NLX262157 NVT262152:NVT262157 OFP262152:OFP262157 OPL262152:OPL262157 OZH262152:OZH262157 PJD262152:PJD262157 PSZ262152:PSZ262157 QCV262152:QCV262157 QMR262152:QMR262157 QWN262152:QWN262157 RGJ262152:RGJ262157 RQF262152:RQF262157 SAB262152:SAB262157 SJX262152:SJX262157 STT262152:STT262157 TDP262152:TDP262157 TNL262152:TNL262157 TXH262152:TXH262157 UHD262152:UHD262157 UQZ262152:UQZ262157 VAV262152:VAV262157 VKR262152:VKR262157 VUN262152:VUN262157 WEJ262152:WEJ262157 WOF262152:WOF262157 WYB262152:WYB262157 BT327688:BT327693 LP327688:LP327693 VL327688:VL327693 AFH327688:AFH327693 APD327688:APD327693 AYZ327688:AYZ327693 BIV327688:BIV327693 BSR327688:BSR327693 CCN327688:CCN327693 CMJ327688:CMJ327693 CWF327688:CWF327693 DGB327688:DGB327693 DPX327688:DPX327693 DZT327688:DZT327693 EJP327688:EJP327693 ETL327688:ETL327693 FDH327688:FDH327693 FND327688:FND327693 FWZ327688:FWZ327693 GGV327688:GGV327693 GQR327688:GQR327693 HAN327688:HAN327693 HKJ327688:HKJ327693 HUF327688:HUF327693 IEB327688:IEB327693 INX327688:INX327693 IXT327688:IXT327693 JHP327688:JHP327693 JRL327688:JRL327693 KBH327688:KBH327693 KLD327688:KLD327693 KUZ327688:KUZ327693 LEV327688:LEV327693 LOR327688:LOR327693 LYN327688:LYN327693 MIJ327688:MIJ327693 MSF327688:MSF327693 NCB327688:NCB327693 NLX327688:NLX327693 NVT327688:NVT327693 OFP327688:OFP327693 OPL327688:OPL327693 OZH327688:OZH327693 PJD327688:PJD327693 PSZ327688:PSZ327693 QCV327688:QCV327693 QMR327688:QMR327693 QWN327688:QWN327693 RGJ327688:RGJ327693 RQF327688:RQF327693 SAB327688:SAB327693 SJX327688:SJX327693 STT327688:STT327693 TDP327688:TDP327693 TNL327688:TNL327693 TXH327688:TXH327693 UHD327688:UHD327693 UQZ327688:UQZ327693 VAV327688:VAV327693 VKR327688:VKR327693 VUN327688:VUN327693 WEJ327688:WEJ327693 WOF327688:WOF327693 WYB327688:WYB327693 BT393224:BT393229 LP393224:LP393229 VL393224:VL393229 AFH393224:AFH393229 APD393224:APD393229 AYZ393224:AYZ393229 BIV393224:BIV393229 BSR393224:BSR393229 CCN393224:CCN393229 CMJ393224:CMJ393229 CWF393224:CWF393229 DGB393224:DGB393229 DPX393224:DPX393229 DZT393224:DZT393229 EJP393224:EJP393229 ETL393224:ETL393229 FDH393224:FDH393229 FND393224:FND393229 FWZ393224:FWZ393229 GGV393224:GGV393229 GQR393224:GQR393229 HAN393224:HAN393229 HKJ393224:HKJ393229 HUF393224:HUF393229 IEB393224:IEB393229 INX393224:INX393229 IXT393224:IXT393229 JHP393224:JHP393229 JRL393224:JRL393229 KBH393224:KBH393229 KLD393224:KLD393229 KUZ393224:KUZ393229 LEV393224:LEV393229 LOR393224:LOR393229 LYN393224:LYN393229 MIJ393224:MIJ393229 MSF393224:MSF393229 NCB393224:NCB393229 NLX393224:NLX393229 NVT393224:NVT393229 OFP393224:OFP393229 OPL393224:OPL393229 OZH393224:OZH393229 PJD393224:PJD393229 PSZ393224:PSZ393229 QCV393224:QCV393229 QMR393224:QMR393229 QWN393224:QWN393229 RGJ393224:RGJ393229 RQF393224:RQF393229 SAB393224:SAB393229 SJX393224:SJX393229 STT393224:STT393229 TDP393224:TDP393229 TNL393224:TNL393229 TXH393224:TXH393229 UHD393224:UHD393229 UQZ393224:UQZ393229 VAV393224:VAV393229 VKR393224:VKR393229 VUN393224:VUN393229 WEJ393224:WEJ393229 WOF393224:WOF393229 WYB393224:WYB393229 BT458760:BT458765 LP458760:LP458765 VL458760:VL458765 AFH458760:AFH458765 APD458760:APD458765 AYZ458760:AYZ458765 BIV458760:BIV458765 BSR458760:BSR458765 CCN458760:CCN458765 CMJ458760:CMJ458765 CWF458760:CWF458765 DGB458760:DGB458765 DPX458760:DPX458765 DZT458760:DZT458765 EJP458760:EJP458765 ETL458760:ETL458765 FDH458760:FDH458765 FND458760:FND458765 FWZ458760:FWZ458765 GGV458760:GGV458765 GQR458760:GQR458765 HAN458760:HAN458765 HKJ458760:HKJ458765 HUF458760:HUF458765 IEB458760:IEB458765 INX458760:INX458765 IXT458760:IXT458765 JHP458760:JHP458765 JRL458760:JRL458765 KBH458760:KBH458765 KLD458760:KLD458765 KUZ458760:KUZ458765 LEV458760:LEV458765 LOR458760:LOR458765 LYN458760:LYN458765 MIJ458760:MIJ458765 MSF458760:MSF458765 NCB458760:NCB458765 NLX458760:NLX458765 NVT458760:NVT458765 OFP458760:OFP458765 OPL458760:OPL458765 OZH458760:OZH458765 PJD458760:PJD458765 PSZ458760:PSZ458765 QCV458760:QCV458765 QMR458760:QMR458765 QWN458760:QWN458765 RGJ458760:RGJ458765 RQF458760:RQF458765 SAB458760:SAB458765 SJX458760:SJX458765 STT458760:STT458765 TDP458760:TDP458765 TNL458760:TNL458765 TXH458760:TXH458765 UHD458760:UHD458765 UQZ458760:UQZ458765 VAV458760:VAV458765 VKR458760:VKR458765 VUN458760:VUN458765 WEJ458760:WEJ458765 WOF458760:WOF458765 WYB458760:WYB458765 BT524296:BT524301 LP524296:LP524301 VL524296:VL524301 AFH524296:AFH524301 APD524296:APD524301 AYZ524296:AYZ524301 BIV524296:BIV524301 BSR524296:BSR524301 CCN524296:CCN524301 CMJ524296:CMJ524301 CWF524296:CWF524301 DGB524296:DGB524301 DPX524296:DPX524301 DZT524296:DZT524301 EJP524296:EJP524301 ETL524296:ETL524301 FDH524296:FDH524301 FND524296:FND524301 FWZ524296:FWZ524301 GGV524296:GGV524301 GQR524296:GQR524301 HAN524296:HAN524301 HKJ524296:HKJ524301 HUF524296:HUF524301 IEB524296:IEB524301 INX524296:INX524301 IXT524296:IXT524301 JHP524296:JHP524301 JRL524296:JRL524301 KBH524296:KBH524301 KLD524296:KLD524301 KUZ524296:KUZ524301 LEV524296:LEV524301 LOR524296:LOR524301 LYN524296:LYN524301 MIJ524296:MIJ524301 MSF524296:MSF524301 NCB524296:NCB524301 NLX524296:NLX524301 NVT524296:NVT524301 OFP524296:OFP524301 OPL524296:OPL524301 OZH524296:OZH524301 PJD524296:PJD524301 PSZ524296:PSZ524301 QCV524296:QCV524301 QMR524296:QMR524301 QWN524296:QWN524301 RGJ524296:RGJ524301 RQF524296:RQF524301 SAB524296:SAB524301 SJX524296:SJX524301 STT524296:STT524301 TDP524296:TDP524301 TNL524296:TNL524301 TXH524296:TXH524301 UHD524296:UHD524301 UQZ524296:UQZ524301 VAV524296:VAV524301 VKR524296:VKR524301 VUN524296:VUN524301 WEJ524296:WEJ524301 WOF524296:WOF524301 WYB524296:WYB524301 BT589832:BT589837 LP589832:LP589837 VL589832:VL589837 AFH589832:AFH589837 APD589832:APD589837 AYZ589832:AYZ589837 BIV589832:BIV589837 BSR589832:BSR589837 CCN589832:CCN589837 CMJ589832:CMJ589837 CWF589832:CWF589837 DGB589832:DGB589837 DPX589832:DPX589837 DZT589832:DZT589837 EJP589832:EJP589837 ETL589832:ETL589837 FDH589832:FDH589837 FND589832:FND589837 FWZ589832:FWZ589837 GGV589832:GGV589837 GQR589832:GQR589837 HAN589832:HAN589837 HKJ589832:HKJ589837 HUF589832:HUF589837 IEB589832:IEB589837 INX589832:INX589837 IXT589832:IXT589837 JHP589832:JHP589837 JRL589832:JRL589837 KBH589832:KBH589837 KLD589832:KLD589837 KUZ589832:KUZ589837 LEV589832:LEV589837 LOR589832:LOR589837 LYN589832:LYN589837 MIJ589832:MIJ589837 MSF589832:MSF589837 NCB589832:NCB589837 NLX589832:NLX589837 NVT589832:NVT589837 OFP589832:OFP589837 OPL589832:OPL589837 OZH589832:OZH589837 PJD589832:PJD589837 PSZ589832:PSZ589837 QCV589832:QCV589837 QMR589832:QMR589837 QWN589832:QWN589837 RGJ589832:RGJ589837 RQF589832:RQF589837 SAB589832:SAB589837 SJX589832:SJX589837 STT589832:STT589837 TDP589832:TDP589837 TNL589832:TNL589837 TXH589832:TXH589837 UHD589832:UHD589837 UQZ589832:UQZ589837 VAV589832:VAV589837 VKR589832:VKR589837 VUN589832:VUN589837 WEJ589832:WEJ589837 WOF589832:WOF589837 WYB589832:WYB589837 BT655368:BT655373 LP655368:LP655373 VL655368:VL655373 AFH655368:AFH655373 APD655368:APD655373 AYZ655368:AYZ655373 BIV655368:BIV655373 BSR655368:BSR655373 CCN655368:CCN655373 CMJ655368:CMJ655373 CWF655368:CWF655373 DGB655368:DGB655373 DPX655368:DPX655373 DZT655368:DZT655373 EJP655368:EJP655373 ETL655368:ETL655373 FDH655368:FDH655373 FND655368:FND655373 FWZ655368:FWZ655373 GGV655368:GGV655373 GQR655368:GQR655373 HAN655368:HAN655373 HKJ655368:HKJ655373 HUF655368:HUF655373 IEB655368:IEB655373 INX655368:INX655373 IXT655368:IXT655373 JHP655368:JHP655373 JRL655368:JRL655373 KBH655368:KBH655373 KLD655368:KLD655373 KUZ655368:KUZ655373 LEV655368:LEV655373 LOR655368:LOR655373 LYN655368:LYN655373 MIJ655368:MIJ655373 MSF655368:MSF655373 NCB655368:NCB655373 NLX655368:NLX655373 NVT655368:NVT655373 OFP655368:OFP655373 OPL655368:OPL655373 OZH655368:OZH655373 PJD655368:PJD655373 PSZ655368:PSZ655373 QCV655368:QCV655373 QMR655368:QMR655373 QWN655368:QWN655373 RGJ655368:RGJ655373 RQF655368:RQF655373 SAB655368:SAB655373 SJX655368:SJX655373 STT655368:STT655373 TDP655368:TDP655373 TNL655368:TNL655373 TXH655368:TXH655373 UHD655368:UHD655373 UQZ655368:UQZ655373 VAV655368:VAV655373 VKR655368:VKR655373 VUN655368:VUN655373 WEJ655368:WEJ655373 WOF655368:WOF655373 WYB655368:WYB655373 BT720904:BT720909 LP720904:LP720909 VL720904:VL720909 AFH720904:AFH720909 APD720904:APD720909 AYZ720904:AYZ720909 BIV720904:BIV720909 BSR720904:BSR720909 CCN720904:CCN720909 CMJ720904:CMJ720909 CWF720904:CWF720909 DGB720904:DGB720909 DPX720904:DPX720909 DZT720904:DZT720909 EJP720904:EJP720909 ETL720904:ETL720909 FDH720904:FDH720909 FND720904:FND720909 FWZ720904:FWZ720909 GGV720904:GGV720909 GQR720904:GQR720909 HAN720904:HAN720909 HKJ720904:HKJ720909 HUF720904:HUF720909 IEB720904:IEB720909 INX720904:INX720909 IXT720904:IXT720909 JHP720904:JHP720909 JRL720904:JRL720909 KBH720904:KBH720909 KLD720904:KLD720909 KUZ720904:KUZ720909 LEV720904:LEV720909 LOR720904:LOR720909 LYN720904:LYN720909 MIJ720904:MIJ720909 MSF720904:MSF720909 NCB720904:NCB720909 NLX720904:NLX720909 NVT720904:NVT720909 OFP720904:OFP720909 OPL720904:OPL720909 OZH720904:OZH720909 PJD720904:PJD720909 PSZ720904:PSZ720909 QCV720904:QCV720909 QMR720904:QMR720909 QWN720904:QWN720909 RGJ720904:RGJ720909 RQF720904:RQF720909 SAB720904:SAB720909 SJX720904:SJX720909 STT720904:STT720909 TDP720904:TDP720909 TNL720904:TNL720909 TXH720904:TXH720909 UHD720904:UHD720909 UQZ720904:UQZ720909 VAV720904:VAV720909 VKR720904:VKR720909 VUN720904:VUN720909 WEJ720904:WEJ720909 WOF720904:WOF720909 WYB720904:WYB720909 BT786440:BT786445 LP786440:LP786445 VL786440:VL786445 AFH786440:AFH786445 APD786440:APD786445 AYZ786440:AYZ786445 BIV786440:BIV786445 BSR786440:BSR786445 CCN786440:CCN786445 CMJ786440:CMJ786445 CWF786440:CWF786445 DGB786440:DGB786445 DPX786440:DPX786445 DZT786440:DZT786445 EJP786440:EJP786445 ETL786440:ETL786445 FDH786440:FDH786445 FND786440:FND786445 FWZ786440:FWZ786445 GGV786440:GGV786445 GQR786440:GQR786445 HAN786440:HAN786445 HKJ786440:HKJ786445 HUF786440:HUF786445 IEB786440:IEB786445 INX786440:INX786445 IXT786440:IXT786445 JHP786440:JHP786445 JRL786440:JRL786445 KBH786440:KBH786445 KLD786440:KLD786445 KUZ786440:KUZ786445 LEV786440:LEV786445 LOR786440:LOR786445 LYN786440:LYN786445 MIJ786440:MIJ786445 MSF786440:MSF786445 NCB786440:NCB786445 NLX786440:NLX786445 NVT786440:NVT786445 OFP786440:OFP786445 OPL786440:OPL786445 OZH786440:OZH786445 PJD786440:PJD786445 PSZ786440:PSZ786445 QCV786440:QCV786445 QMR786440:QMR786445 QWN786440:QWN786445 RGJ786440:RGJ786445 RQF786440:RQF786445 SAB786440:SAB786445 SJX786440:SJX786445 STT786440:STT786445 TDP786440:TDP786445 TNL786440:TNL786445 TXH786440:TXH786445 UHD786440:UHD786445 UQZ786440:UQZ786445 VAV786440:VAV786445 VKR786440:VKR786445 VUN786440:VUN786445 WEJ786440:WEJ786445 WOF786440:WOF786445 WYB786440:WYB786445 BT851976:BT851981 LP851976:LP851981 VL851976:VL851981 AFH851976:AFH851981 APD851976:APD851981 AYZ851976:AYZ851981 BIV851976:BIV851981 BSR851976:BSR851981 CCN851976:CCN851981 CMJ851976:CMJ851981 CWF851976:CWF851981 DGB851976:DGB851981 DPX851976:DPX851981 DZT851976:DZT851981 EJP851976:EJP851981 ETL851976:ETL851981 FDH851976:FDH851981 FND851976:FND851981 FWZ851976:FWZ851981 GGV851976:GGV851981 GQR851976:GQR851981 HAN851976:HAN851981 HKJ851976:HKJ851981 HUF851976:HUF851981 IEB851976:IEB851981 INX851976:INX851981 IXT851976:IXT851981 JHP851976:JHP851981 JRL851976:JRL851981 KBH851976:KBH851981 KLD851976:KLD851981 KUZ851976:KUZ851981 LEV851976:LEV851981 LOR851976:LOR851981 LYN851976:LYN851981 MIJ851976:MIJ851981 MSF851976:MSF851981 NCB851976:NCB851981 NLX851976:NLX851981 NVT851976:NVT851981 OFP851976:OFP851981 OPL851976:OPL851981 OZH851976:OZH851981 PJD851976:PJD851981 PSZ851976:PSZ851981 QCV851976:QCV851981 QMR851976:QMR851981 QWN851976:QWN851981 RGJ851976:RGJ851981 RQF851976:RQF851981 SAB851976:SAB851981 SJX851976:SJX851981 STT851976:STT851981 TDP851976:TDP851981 TNL851976:TNL851981 TXH851976:TXH851981 UHD851976:UHD851981 UQZ851976:UQZ851981 VAV851976:VAV851981 VKR851976:VKR851981 VUN851976:VUN851981 WEJ851976:WEJ851981 WOF851976:WOF851981 WYB851976:WYB851981 BT917512:BT917517 LP917512:LP917517 VL917512:VL917517 AFH917512:AFH917517 APD917512:APD917517 AYZ917512:AYZ917517 BIV917512:BIV917517 BSR917512:BSR917517 CCN917512:CCN917517 CMJ917512:CMJ917517 CWF917512:CWF917517 DGB917512:DGB917517 DPX917512:DPX917517 DZT917512:DZT917517 EJP917512:EJP917517 ETL917512:ETL917517 FDH917512:FDH917517 FND917512:FND917517 FWZ917512:FWZ917517 GGV917512:GGV917517 GQR917512:GQR917517 HAN917512:HAN917517 HKJ917512:HKJ917517 HUF917512:HUF917517 IEB917512:IEB917517 INX917512:INX917517 IXT917512:IXT917517 JHP917512:JHP917517 JRL917512:JRL917517 KBH917512:KBH917517 KLD917512:KLD917517 KUZ917512:KUZ917517 LEV917512:LEV917517 LOR917512:LOR917517 LYN917512:LYN917517 MIJ917512:MIJ917517 MSF917512:MSF917517 NCB917512:NCB917517 NLX917512:NLX917517 NVT917512:NVT917517 OFP917512:OFP917517 OPL917512:OPL917517 OZH917512:OZH917517 PJD917512:PJD917517 PSZ917512:PSZ917517 QCV917512:QCV917517 QMR917512:QMR917517 QWN917512:QWN917517 RGJ917512:RGJ917517 RQF917512:RQF917517 SAB917512:SAB917517 SJX917512:SJX917517 STT917512:STT917517 TDP917512:TDP917517 TNL917512:TNL917517 TXH917512:TXH917517 UHD917512:UHD917517 UQZ917512:UQZ917517 VAV917512:VAV917517 VKR917512:VKR917517 VUN917512:VUN917517 WEJ917512:WEJ917517 WOF917512:WOF917517 WYB917512:WYB917517 BT983048:BT983053 LP983048:LP983053 VL983048:VL983053 AFH983048:AFH983053 APD983048:APD983053 AYZ983048:AYZ983053 BIV983048:BIV983053 BSR983048:BSR983053 CCN983048:CCN983053 CMJ983048:CMJ983053 CWF983048:CWF983053 DGB983048:DGB983053 DPX983048:DPX983053 DZT983048:DZT983053 EJP983048:EJP983053 ETL983048:ETL983053 FDH983048:FDH983053 FND983048:FND983053 FWZ983048:FWZ983053 GGV983048:GGV983053 GQR983048:GQR983053 HAN983048:HAN983053 HKJ983048:HKJ983053 HUF983048:HUF983053 IEB983048:IEB983053 INX983048:INX983053 IXT983048:IXT983053 JHP983048:JHP983053 JRL983048:JRL983053 KBH983048:KBH983053 KLD983048:KLD983053 KUZ983048:KUZ983053 LEV983048:LEV983053 LOR983048:LOR983053 LYN983048:LYN983053 MIJ983048:MIJ983053 MSF983048:MSF983053 NCB983048:NCB983053 NLX983048:NLX983053 NVT983048:NVT983053 OFP983048:OFP983053 OPL983048:OPL983053 OZH983048:OZH983053 PJD983048:PJD983053 PSZ983048:PSZ983053 QCV983048:QCV983053 QMR983048:QMR983053 QWN983048:QWN983053 RGJ983048:RGJ983053 RQF983048:RQF983053 SAB983048:SAB983053 SJX983048:SJX983053 STT983048:STT983053 TDP983048:TDP983053 TNL983048:TNL983053 TXH983048:TXH983053 UHD983048:UHD983053 UQZ983048:UQZ983053 VAV983048:VAV983053 VKR983048:VKR983053 VUN983048:VUN983053 WEJ983048:WEJ983053 WOF983048:WOF983053 WYB983048:WYB983053"/>
  </dataValidations>
  <printOptions horizontalCentered="1" verticalCentered="1"/>
  <pageMargins left="0" right="0" top="0.39370078740157483" bottom="0.19685039370078741" header="0" footer="0.19685039370078741"/>
  <pageSetup paperSize="14" scale="55" pageOrder="overThenDown" orientation="landscape" r:id="rId1"/>
  <headerFooter alignWithMargins="0">
    <oddFooter xml:space="preserve">&amp;LFormato: FO-AC-07 Versión: 2&amp;CPágina &amp;P&amp;RVo.Bo:  </oddFooter>
  </headerFooter>
  <rowBreaks count="1" manualBreakCount="1">
    <brk id="11" max="71"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pageSetUpPr fitToPage="1"/>
  </sheetPr>
  <dimension ref="A1:EA47"/>
  <sheetViews>
    <sheetView showGridLines="0" view="pageBreakPreview" zoomScale="85" zoomScaleNormal="85" zoomScaleSheetLayoutView="85" workbookViewId="0">
      <pane xSplit="11" ySplit="8" topLeftCell="N9" activePane="bottomRight" state="frozen"/>
      <selection pane="topRight" activeCell="L1" sqref="L1"/>
      <selection pane="bottomLeft" activeCell="A9" sqref="A9"/>
      <selection pane="bottomRight" sqref="A1:K1"/>
    </sheetView>
  </sheetViews>
  <sheetFormatPr baseColWidth="10" defaultRowHeight="12.75" x14ac:dyDescent="0.2"/>
  <cols>
    <col min="1" max="1" width="7.85546875" style="25" customWidth="1"/>
    <col min="2" max="2" width="11.140625" style="26" customWidth="1"/>
    <col min="3" max="3" width="7" style="26" customWidth="1"/>
    <col min="4" max="4" width="5.28515625" style="25" customWidth="1"/>
    <col min="5" max="5" width="5.140625" style="25" customWidth="1"/>
    <col min="6" max="6" width="6.140625" style="25" customWidth="1"/>
    <col min="7" max="7" width="8.28515625" style="26" customWidth="1"/>
    <col min="8" max="8" width="2.7109375" style="26" bestFit="1" customWidth="1"/>
    <col min="9" max="9" width="10.5703125" style="27" customWidth="1"/>
    <col min="10" max="10" width="8.28515625" style="27" customWidth="1"/>
    <col min="11" max="11" width="8.42578125" style="27" customWidth="1"/>
    <col min="12" max="12" width="5.5703125" style="26" customWidth="1"/>
    <col min="13" max="13" width="5.28515625" style="26" customWidth="1"/>
    <col min="14" max="14" width="4.5703125" style="26" customWidth="1"/>
    <col min="15" max="15" width="4.7109375" style="26" customWidth="1"/>
    <col min="16" max="16" width="3.7109375" style="26" customWidth="1"/>
    <col min="17" max="17" width="4.42578125" style="26" customWidth="1"/>
    <col min="18" max="18" width="4.7109375" style="26" customWidth="1"/>
    <col min="19" max="19" width="4.140625" style="28" hidden="1" customWidth="1"/>
    <col min="20" max="20" width="3.85546875" style="28" hidden="1" customWidth="1"/>
    <col min="21" max="21" width="4.140625" style="28" hidden="1" customWidth="1"/>
    <col min="22" max="22" width="3.85546875" style="28" hidden="1" customWidth="1"/>
    <col min="23" max="23" width="4.140625" style="28" hidden="1" customWidth="1"/>
    <col min="24" max="24" width="3.85546875" style="28" hidden="1" customWidth="1"/>
    <col min="25" max="25" width="4.140625" style="28" hidden="1" customWidth="1"/>
    <col min="26" max="26" width="3.85546875" style="28" hidden="1" customWidth="1"/>
    <col min="27" max="27" width="4.140625" style="28" hidden="1" customWidth="1"/>
    <col min="28" max="28" width="3.85546875" style="28" hidden="1" customWidth="1"/>
    <col min="29" max="29" width="4.140625" style="28" hidden="1" customWidth="1"/>
    <col min="30" max="30" width="3.85546875" style="28" hidden="1" customWidth="1"/>
    <col min="31" max="31" width="4.140625" style="28" hidden="1" customWidth="1"/>
    <col min="32" max="32" width="3.85546875" style="28" hidden="1" customWidth="1"/>
    <col min="33" max="33" width="4.140625" style="28" hidden="1" customWidth="1"/>
    <col min="34" max="34" width="3.85546875" style="28" hidden="1" customWidth="1"/>
    <col min="35" max="35" width="4.140625" style="28" hidden="1" customWidth="1"/>
    <col min="36" max="36" width="3.85546875" style="28" hidden="1" customWidth="1"/>
    <col min="37" max="37" width="4.140625" style="28" hidden="1" customWidth="1"/>
    <col min="38" max="38" width="3.85546875" style="26" hidden="1" customWidth="1"/>
    <col min="39" max="39" width="4.140625" style="26" hidden="1" customWidth="1"/>
    <col min="40" max="40" width="3.85546875" style="26" hidden="1" customWidth="1"/>
    <col min="41" max="41" width="4.140625" style="26" hidden="1" customWidth="1"/>
    <col min="42" max="42" width="3.85546875" style="26" hidden="1" customWidth="1"/>
    <col min="43" max="43" width="4.140625" style="26" hidden="1" customWidth="1"/>
    <col min="44" max="44" width="3.85546875" style="26" hidden="1" customWidth="1"/>
    <col min="45" max="45" width="4.140625" style="26" hidden="1" customWidth="1"/>
    <col min="46" max="46" width="3.85546875" style="26" hidden="1" customWidth="1"/>
    <col min="47" max="47" width="4.140625" style="26" hidden="1" customWidth="1"/>
    <col min="48" max="48" width="3.85546875" style="26" hidden="1" customWidth="1"/>
    <col min="49" max="49" width="4.140625" style="26" hidden="1" customWidth="1"/>
    <col min="50" max="50" width="3.85546875" style="26" hidden="1" customWidth="1"/>
    <col min="51" max="51" width="4.140625" style="26" hidden="1" customWidth="1"/>
    <col min="52" max="52" width="3.85546875" style="26" hidden="1" customWidth="1"/>
    <col min="53" max="53" width="4.140625" style="26" hidden="1" customWidth="1"/>
    <col min="54" max="54" width="5.42578125" style="26" hidden="1" customWidth="1"/>
    <col min="55" max="57" width="3.7109375" style="26" customWidth="1"/>
    <col min="58" max="58" width="3.140625" style="26" customWidth="1"/>
    <col min="59" max="59" width="3.7109375" style="26" customWidth="1"/>
    <col min="60" max="60" width="14.5703125" style="27" customWidth="1"/>
    <col min="61" max="61" width="12.7109375" style="27" customWidth="1"/>
    <col min="62" max="62" width="11" style="27" customWidth="1"/>
    <col min="63" max="63" width="16.42578125" style="26" customWidth="1"/>
    <col min="64" max="64" width="7.140625" style="26" bestFit="1" customWidth="1"/>
    <col min="65" max="65" width="6.5703125" style="26" bestFit="1" customWidth="1"/>
    <col min="66" max="66" width="9" style="26" customWidth="1"/>
    <col min="67" max="68" width="3.28515625" style="26" customWidth="1"/>
    <col min="69" max="70" width="4.5703125" style="26" customWidth="1"/>
    <col min="71" max="71" width="6.140625" style="26" customWidth="1"/>
    <col min="72" max="72" width="7.28515625" style="29" customWidth="1"/>
    <col min="73" max="73" width="4.140625" style="22" customWidth="1"/>
    <col min="74" max="256" width="11.42578125" style="22"/>
    <col min="257" max="257" width="7.85546875" style="22" customWidth="1"/>
    <col min="258" max="258" width="11.140625" style="22" customWidth="1"/>
    <col min="259" max="259" width="7" style="22" customWidth="1"/>
    <col min="260" max="260" width="5.28515625" style="22" customWidth="1"/>
    <col min="261" max="261" width="5.140625" style="22" customWidth="1"/>
    <col min="262" max="262" width="6.140625" style="22" customWidth="1"/>
    <col min="263" max="263" width="8.28515625" style="22" customWidth="1"/>
    <col min="264" max="264" width="2.7109375" style="22" bestFit="1" customWidth="1"/>
    <col min="265" max="265" width="10.5703125" style="22" customWidth="1"/>
    <col min="266" max="266" width="8.28515625" style="22" customWidth="1"/>
    <col min="267" max="267" width="8.42578125" style="22" customWidth="1"/>
    <col min="268" max="268" width="5.5703125" style="22" customWidth="1"/>
    <col min="269" max="269" width="5.28515625" style="22" customWidth="1"/>
    <col min="270" max="270" width="4.5703125" style="22" customWidth="1"/>
    <col min="271" max="271" width="4.7109375" style="22" customWidth="1"/>
    <col min="272" max="272" width="3.7109375" style="22" customWidth="1"/>
    <col min="273" max="273" width="4.42578125" style="22" customWidth="1"/>
    <col min="274" max="274" width="4.7109375" style="22" customWidth="1"/>
    <col min="275" max="310" width="0" style="22" hidden="1" customWidth="1"/>
    <col min="311" max="313" width="3.7109375" style="22" customWidth="1"/>
    <col min="314" max="314" width="3.140625" style="22" customWidth="1"/>
    <col min="315" max="315" width="3.7109375" style="22" customWidth="1"/>
    <col min="316" max="316" width="14.5703125" style="22" customWidth="1"/>
    <col min="317" max="317" width="12.7109375" style="22" customWidth="1"/>
    <col min="318" max="318" width="11" style="22" customWidth="1"/>
    <col min="319" max="319" width="16.42578125" style="22" customWidth="1"/>
    <col min="320" max="320" width="7.140625" style="22" bestFit="1" customWidth="1"/>
    <col min="321" max="321" width="6.5703125" style="22" bestFit="1" customWidth="1"/>
    <col min="322" max="322" width="9" style="22" customWidth="1"/>
    <col min="323" max="324" width="3.28515625" style="22" customWidth="1"/>
    <col min="325" max="326" width="4.5703125" style="22" customWidth="1"/>
    <col min="327" max="327" width="6.140625" style="22" customWidth="1"/>
    <col min="328" max="328" width="7.28515625" style="22" customWidth="1"/>
    <col min="329" max="329" width="4.140625" style="22" customWidth="1"/>
    <col min="330" max="512" width="11.42578125" style="22"/>
    <col min="513" max="513" width="7.85546875" style="22" customWidth="1"/>
    <col min="514" max="514" width="11.140625" style="22" customWidth="1"/>
    <col min="515" max="515" width="7" style="22" customWidth="1"/>
    <col min="516" max="516" width="5.28515625" style="22" customWidth="1"/>
    <col min="517" max="517" width="5.140625" style="22" customWidth="1"/>
    <col min="518" max="518" width="6.140625" style="22" customWidth="1"/>
    <col min="519" max="519" width="8.28515625" style="22" customWidth="1"/>
    <col min="520" max="520" width="2.7109375" style="22" bestFit="1" customWidth="1"/>
    <col min="521" max="521" width="10.5703125" style="22" customWidth="1"/>
    <col min="522" max="522" width="8.28515625" style="22" customWidth="1"/>
    <col min="523" max="523" width="8.42578125" style="22" customWidth="1"/>
    <col min="524" max="524" width="5.5703125" style="22" customWidth="1"/>
    <col min="525" max="525" width="5.28515625" style="22" customWidth="1"/>
    <col min="526" max="526" width="4.5703125" style="22" customWidth="1"/>
    <col min="527" max="527" width="4.7109375" style="22" customWidth="1"/>
    <col min="528" max="528" width="3.7109375" style="22" customWidth="1"/>
    <col min="529" max="529" width="4.42578125" style="22" customWidth="1"/>
    <col min="530" max="530" width="4.7109375" style="22" customWidth="1"/>
    <col min="531" max="566" width="0" style="22" hidden="1" customWidth="1"/>
    <col min="567" max="569" width="3.7109375" style="22" customWidth="1"/>
    <col min="570" max="570" width="3.140625" style="22" customWidth="1"/>
    <col min="571" max="571" width="3.7109375" style="22" customWidth="1"/>
    <col min="572" max="572" width="14.5703125" style="22" customWidth="1"/>
    <col min="573" max="573" width="12.7109375" style="22" customWidth="1"/>
    <col min="574" max="574" width="11" style="22" customWidth="1"/>
    <col min="575" max="575" width="16.42578125" style="22" customWidth="1"/>
    <col min="576" max="576" width="7.140625" style="22" bestFit="1" customWidth="1"/>
    <col min="577" max="577" width="6.5703125" style="22" bestFit="1" customWidth="1"/>
    <col min="578" max="578" width="9" style="22" customWidth="1"/>
    <col min="579" max="580" width="3.28515625" style="22" customWidth="1"/>
    <col min="581" max="582" width="4.5703125" style="22" customWidth="1"/>
    <col min="583" max="583" width="6.140625" style="22" customWidth="1"/>
    <col min="584" max="584" width="7.28515625" style="22" customWidth="1"/>
    <col min="585" max="585" width="4.140625" style="22" customWidth="1"/>
    <col min="586" max="768" width="11.42578125" style="22"/>
    <col min="769" max="769" width="7.85546875" style="22" customWidth="1"/>
    <col min="770" max="770" width="11.140625" style="22" customWidth="1"/>
    <col min="771" max="771" width="7" style="22" customWidth="1"/>
    <col min="772" max="772" width="5.28515625" style="22" customWidth="1"/>
    <col min="773" max="773" width="5.140625" style="22" customWidth="1"/>
    <col min="774" max="774" width="6.140625" style="22" customWidth="1"/>
    <col min="775" max="775" width="8.28515625" style="22" customWidth="1"/>
    <col min="776" max="776" width="2.7109375" style="22" bestFit="1" customWidth="1"/>
    <col min="777" max="777" width="10.5703125" style="22" customWidth="1"/>
    <col min="778" max="778" width="8.28515625" style="22" customWidth="1"/>
    <col min="779" max="779" width="8.42578125" style="22" customWidth="1"/>
    <col min="780" max="780" width="5.5703125" style="22" customWidth="1"/>
    <col min="781" max="781" width="5.28515625" style="22" customWidth="1"/>
    <col min="782" max="782" width="4.5703125" style="22" customWidth="1"/>
    <col min="783" max="783" width="4.7109375" style="22" customWidth="1"/>
    <col min="784" max="784" width="3.7109375" style="22" customWidth="1"/>
    <col min="785" max="785" width="4.42578125" style="22" customWidth="1"/>
    <col min="786" max="786" width="4.7109375" style="22" customWidth="1"/>
    <col min="787" max="822" width="0" style="22" hidden="1" customWidth="1"/>
    <col min="823" max="825" width="3.7109375" style="22" customWidth="1"/>
    <col min="826" max="826" width="3.140625" style="22" customWidth="1"/>
    <col min="827" max="827" width="3.7109375" style="22" customWidth="1"/>
    <col min="828" max="828" width="14.5703125" style="22" customWidth="1"/>
    <col min="829" max="829" width="12.7109375" style="22" customWidth="1"/>
    <col min="830" max="830" width="11" style="22" customWidth="1"/>
    <col min="831" max="831" width="16.42578125" style="22" customWidth="1"/>
    <col min="832" max="832" width="7.140625" style="22" bestFit="1" customWidth="1"/>
    <col min="833" max="833" width="6.5703125" style="22" bestFit="1" customWidth="1"/>
    <col min="834" max="834" width="9" style="22" customWidth="1"/>
    <col min="835" max="836" width="3.28515625" style="22" customWidth="1"/>
    <col min="837" max="838" width="4.5703125" style="22" customWidth="1"/>
    <col min="839" max="839" width="6.140625" style="22" customWidth="1"/>
    <col min="840" max="840" width="7.28515625" style="22" customWidth="1"/>
    <col min="841" max="841" width="4.140625" style="22" customWidth="1"/>
    <col min="842" max="1024" width="11.42578125" style="22"/>
    <col min="1025" max="1025" width="7.85546875" style="22" customWidth="1"/>
    <col min="1026" max="1026" width="11.140625" style="22" customWidth="1"/>
    <col min="1027" max="1027" width="7" style="22" customWidth="1"/>
    <col min="1028" max="1028" width="5.28515625" style="22" customWidth="1"/>
    <col min="1029" max="1029" width="5.140625" style="22" customWidth="1"/>
    <col min="1030" max="1030" width="6.140625" style="22" customWidth="1"/>
    <col min="1031" max="1031" width="8.28515625" style="22" customWidth="1"/>
    <col min="1032" max="1032" width="2.7109375" style="22" bestFit="1" customWidth="1"/>
    <col min="1033" max="1033" width="10.5703125" style="22" customWidth="1"/>
    <col min="1034" max="1034" width="8.28515625" style="22" customWidth="1"/>
    <col min="1035" max="1035" width="8.42578125" style="22" customWidth="1"/>
    <col min="1036" max="1036" width="5.5703125" style="22" customWidth="1"/>
    <col min="1037" max="1037" width="5.28515625" style="22" customWidth="1"/>
    <col min="1038" max="1038" width="4.5703125" style="22" customWidth="1"/>
    <col min="1039" max="1039" width="4.7109375" style="22" customWidth="1"/>
    <col min="1040" max="1040" width="3.7109375" style="22" customWidth="1"/>
    <col min="1041" max="1041" width="4.42578125" style="22" customWidth="1"/>
    <col min="1042" max="1042" width="4.7109375" style="22" customWidth="1"/>
    <col min="1043" max="1078" width="0" style="22" hidden="1" customWidth="1"/>
    <col min="1079" max="1081" width="3.7109375" style="22" customWidth="1"/>
    <col min="1082" max="1082" width="3.140625" style="22" customWidth="1"/>
    <col min="1083" max="1083" width="3.7109375" style="22" customWidth="1"/>
    <col min="1084" max="1084" width="14.5703125" style="22" customWidth="1"/>
    <col min="1085" max="1085" width="12.7109375" style="22" customWidth="1"/>
    <col min="1086" max="1086" width="11" style="22" customWidth="1"/>
    <col min="1087" max="1087" width="16.42578125" style="22" customWidth="1"/>
    <col min="1088" max="1088" width="7.140625" style="22" bestFit="1" customWidth="1"/>
    <col min="1089" max="1089" width="6.5703125" style="22" bestFit="1" customWidth="1"/>
    <col min="1090" max="1090" width="9" style="22" customWidth="1"/>
    <col min="1091" max="1092" width="3.28515625" style="22" customWidth="1"/>
    <col min="1093" max="1094" width="4.5703125" style="22" customWidth="1"/>
    <col min="1095" max="1095" width="6.140625" style="22" customWidth="1"/>
    <col min="1096" max="1096" width="7.28515625" style="22" customWidth="1"/>
    <col min="1097" max="1097" width="4.140625" style="22" customWidth="1"/>
    <col min="1098" max="1280" width="11.42578125" style="22"/>
    <col min="1281" max="1281" width="7.85546875" style="22" customWidth="1"/>
    <col min="1282" max="1282" width="11.140625" style="22" customWidth="1"/>
    <col min="1283" max="1283" width="7" style="22" customWidth="1"/>
    <col min="1284" max="1284" width="5.28515625" style="22" customWidth="1"/>
    <col min="1285" max="1285" width="5.140625" style="22" customWidth="1"/>
    <col min="1286" max="1286" width="6.140625" style="22" customWidth="1"/>
    <col min="1287" max="1287" width="8.28515625" style="22" customWidth="1"/>
    <col min="1288" max="1288" width="2.7109375" style="22" bestFit="1" customWidth="1"/>
    <col min="1289" max="1289" width="10.5703125" style="22" customWidth="1"/>
    <col min="1290" max="1290" width="8.28515625" style="22" customWidth="1"/>
    <col min="1291" max="1291" width="8.42578125" style="22" customWidth="1"/>
    <col min="1292" max="1292" width="5.5703125" style="22" customWidth="1"/>
    <col min="1293" max="1293" width="5.28515625" style="22" customWidth="1"/>
    <col min="1294" max="1294" width="4.5703125" style="22" customWidth="1"/>
    <col min="1295" max="1295" width="4.7109375" style="22" customWidth="1"/>
    <col min="1296" max="1296" width="3.7109375" style="22" customWidth="1"/>
    <col min="1297" max="1297" width="4.42578125" style="22" customWidth="1"/>
    <col min="1298" max="1298" width="4.7109375" style="22" customWidth="1"/>
    <col min="1299" max="1334" width="0" style="22" hidden="1" customWidth="1"/>
    <col min="1335" max="1337" width="3.7109375" style="22" customWidth="1"/>
    <col min="1338" max="1338" width="3.140625" style="22" customWidth="1"/>
    <col min="1339" max="1339" width="3.7109375" style="22" customWidth="1"/>
    <col min="1340" max="1340" width="14.5703125" style="22" customWidth="1"/>
    <col min="1341" max="1341" width="12.7109375" style="22" customWidth="1"/>
    <col min="1342" max="1342" width="11" style="22" customWidth="1"/>
    <col min="1343" max="1343" width="16.42578125" style="22" customWidth="1"/>
    <col min="1344" max="1344" width="7.140625" style="22" bestFit="1" customWidth="1"/>
    <col min="1345" max="1345" width="6.5703125" style="22" bestFit="1" customWidth="1"/>
    <col min="1346" max="1346" width="9" style="22" customWidth="1"/>
    <col min="1347" max="1348" width="3.28515625" style="22" customWidth="1"/>
    <col min="1349" max="1350" width="4.5703125" style="22" customWidth="1"/>
    <col min="1351" max="1351" width="6.140625" style="22" customWidth="1"/>
    <col min="1352" max="1352" width="7.28515625" style="22" customWidth="1"/>
    <col min="1353" max="1353" width="4.140625" style="22" customWidth="1"/>
    <col min="1354" max="1536" width="11.42578125" style="22"/>
    <col min="1537" max="1537" width="7.85546875" style="22" customWidth="1"/>
    <col min="1538" max="1538" width="11.140625" style="22" customWidth="1"/>
    <col min="1539" max="1539" width="7" style="22" customWidth="1"/>
    <col min="1540" max="1540" width="5.28515625" style="22" customWidth="1"/>
    <col min="1541" max="1541" width="5.140625" style="22" customWidth="1"/>
    <col min="1542" max="1542" width="6.140625" style="22" customWidth="1"/>
    <col min="1543" max="1543" width="8.28515625" style="22" customWidth="1"/>
    <col min="1544" max="1544" width="2.7109375" style="22" bestFit="1" customWidth="1"/>
    <col min="1545" max="1545" width="10.5703125" style="22" customWidth="1"/>
    <col min="1546" max="1546" width="8.28515625" style="22" customWidth="1"/>
    <col min="1547" max="1547" width="8.42578125" style="22" customWidth="1"/>
    <col min="1548" max="1548" width="5.5703125" style="22" customWidth="1"/>
    <col min="1549" max="1549" width="5.28515625" style="22" customWidth="1"/>
    <col min="1550" max="1550" width="4.5703125" style="22" customWidth="1"/>
    <col min="1551" max="1551" width="4.7109375" style="22" customWidth="1"/>
    <col min="1552" max="1552" width="3.7109375" style="22" customWidth="1"/>
    <col min="1553" max="1553" width="4.42578125" style="22" customWidth="1"/>
    <col min="1554" max="1554" width="4.7109375" style="22" customWidth="1"/>
    <col min="1555" max="1590" width="0" style="22" hidden="1" customWidth="1"/>
    <col min="1591" max="1593" width="3.7109375" style="22" customWidth="1"/>
    <col min="1594" max="1594" width="3.140625" style="22" customWidth="1"/>
    <col min="1595" max="1595" width="3.7109375" style="22" customWidth="1"/>
    <col min="1596" max="1596" width="14.5703125" style="22" customWidth="1"/>
    <col min="1597" max="1597" width="12.7109375" style="22" customWidth="1"/>
    <col min="1598" max="1598" width="11" style="22" customWidth="1"/>
    <col min="1599" max="1599" width="16.42578125" style="22" customWidth="1"/>
    <col min="1600" max="1600" width="7.140625" style="22" bestFit="1" customWidth="1"/>
    <col min="1601" max="1601" width="6.5703125" style="22" bestFit="1" customWidth="1"/>
    <col min="1602" max="1602" width="9" style="22" customWidth="1"/>
    <col min="1603" max="1604" width="3.28515625" style="22" customWidth="1"/>
    <col min="1605" max="1606" width="4.5703125" style="22" customWidth="1"/>
    <col min="1607" max="1607" width="6.140625" style="22" customWidth="1"/>
    <col min="1608" max="1608" width="7.28515625" style="22" customWidth="1"/>
    <col min="1609" max="1609" width="4.140625" style="22" customWidth="1"/>
    <col min="1610" max="1792" width="11.42578125" style="22"/>
    <col min="1793" max="1793" width="7.85546875" style="22" customWidth="1"/>
    <col min="1794" max="1794" width="11.140625" style="22" customWidth="1"/>
    <col min="1795" max="1795" width="7" style="22" customWidth="1"/>
    <col min="1796" max="1796" width="5.28515625" style="22" customWidth="1"/>
    <col min="1797" max="1797" width="5.140625" style="22" customWidth="1"/>
    <col min="1798" max="1798" width="6.140625" style="22" customWidth="1"/>
    <col min="1799" max="1799" width="8.28515625" style="22" customWidth="1"/>
    <col min="1800" max="1800" width="2.7109375" style="22" bestFit="1" customWidth="1"/>
    <col min="1801" max="1801" width="10.5703125" style="22" customWidth="1"/>
    <col min="1802" max="1802" width="8.28515625" style="22" customWidth="1"/>
    <col min="1803" max="1803" width="8.42578125" style="22" customWidth="1"/>
    <col min="1804" max="1804" width="5.5703125" style="22" customWidth="1"/>
    <col min="1805" max="1805" width="5.28515625" style="22" customWidth="1"/>
    <col min="1806" max="1806" width="4.5703125" style="22" customWidth="1"/>
    <col min="1807" max="1807" width="4.7109375" style="22" customWidth="1"/>
    <col min="1808" max="1808" width="3.7109375" style="22" customWidth="1"/>
    <col min="1809" max="1809" width="4.42578125" style="22" customWidth="1"/>
    <col min="1810" max="1810" width="4.7109375" style="22" customWidth="1"/>
    <col min="1811" max="1846" width="0" style="22" hidden="1" customWidth="1"/>
    <col min="1847" max="1849" width="3.7109375" style="22" customWidth="1"/>
    <col min="1850" max="1850" width="3.140625" style="22" customWidth="1"/>
    <col min="1851" max="1851" width="3.7109375" style="22" customWidth="1"/>
    <col min="1852" max="1852" width="14.5703125" style="22" customWidth="1"/>
    <col min="1853" max="1853" width="12.7109375" style="22" customWidth="1"/>
    <col min="1854" max="1854" width="11" style="22" customWidth="1"/>
    <col min="1855" max="1855" width="16.42578125" style="22" customWidth="1"/>
    <col min="1856" max="1856" width="7.140625" style="22" bestFit="1" customWidth="1"/>
    <col min="1857" max="1857" width="6.5703125" style="22" bestFit="1" customWidth="1"/>
    <col min="1858" max="1858" width="9" style="22" customWidth="1"/>
    <col min="1859" max="1860" width="3.28515625" style="22" customWidth="1"/>
    <col min="1861" max="1862" width="4.5703125" style="22" customWidth="1"/>
    <col min="1863" max="1863" width="6.140625" style="22" customWidth="1"/>
    <col min="1864" max="1864" width="7.28515625" style="22" customWidth="1"/>
    <col min="1865" max="1865" width="4.140625" style="22" customWidth="1"/>
    <col min="1866" max="2048" width="11.42578125" style="22"/>
    <col min="2049" max="2049" width="7.85546875" style="22" customWidth="1"/>
    <col min="2050" max="2050" width="11.140625" style="22" customWidth="1"/>
    <col min="2051" max="2051" width="7" style="22" customWidth="1"/>
    <col min="2052" max="2052" width="5.28515625" style="22" customWidth="1"/>
    <col min="2053" max="2053" width="5.140625" style="22" customWidth="1"/>
    <col min="2054" max="2054" width="6.140625" style="22" customWidth="1"/>
    <col min="2055" max="2055" width="8.28515625" style="22" customWidth="1"/>
    <col min="2056" max="2056" width="2.7109375" style="22" bestFit="1" customWidth="1"/>
    <col min="2057" max="2057" width="10.5703125" style="22" customWidth="1"/>
    <col min="2058" max="2058" width="8.28515625" style="22" customWidth="1"/>
    <col min="2059" max="2059" width="8.42578125" style="22" customWidth="1"/>
    <col min="2060" max="2060" width="5.5703125" style="22" customWidth="1"/>
    <col min="2061" max="2061" width="5.28515625" style="22" customWidth="1"/>
    <col min="2062" max="2062" width="4.5703125" style="22" customWidth="1"/>
    <col min="2063" max="2063" width="4.7109375" style="22" customWidth="1"/>
    <col min="2064" max="2064" width="3.7109375" style="22" customWidth="1"/>
    <col min="2065" max="2065" width="4.42578125" style="22" customWidth="1"/>
    <col min="2066" max="2066" width="4.7109375" style="22" customWidth="1"/>
    <col min="2067" max="2102" width="0" style="22" hidden="1" customWidth="1"/>
    <col min="2103" max="2105" width="3.7109375" style="22" customWidth="1"/>
    <col min="2106" max="2106" width="3.140625" style="22" customWidth="1"/>
    <col min="2107" max="2107" width="3.7109375" style="22" customWidth="1"/>
    <col min="2108" max="2108" width="14.5703125" style="22" customWidth="1"/>
    <col min="2109" max="2109" width="12.7109375" style="22" customWidth="1"/>
    <col min="2110" max="2110" width="11" style="22" customWidth="1"/>
    <col min="2111" max="2111" width="16.42578125" style="22" customWidth="1"/>
    <col min="2112" max="2112" width="7.140625" style="22" bestFit="1" customWidth="1"/>
    <col min="2113" max="2113" width="6.5703125" style="22" bestFit="1" customWidth="1"/>
    <col min="2114" max="2114" width="9" style="22" customWidth="1"/>
    <col min="2115" max="2116" width="3.28515625" style="22" customWidth="1"/>
    <col min="2117" max="2118" width="4.5703125" style="22" customWidth="1"/>
    <col min="2119" max="2119" width="6.140625" style="22" customWidth="1"/>
    <col min="2120" max="2120" width="7.28515625" style="22" customWidth="1"/>
    <col min="2121" max="2121" width="4.140625" style="22" customWidth="1"/>
    <col min="2122" max="2304" width="11.42578125" style="22"/>
    <col min="2305" max="2305" width="7.85546875" style="22" customWidth="1"/>
    <col min="2306" max="2306" width="11.140625" style="22" customWidth="1"/>
    <col min="2307" max="2307" width="7" style="22" customWidth="1"/>
    <col min="2308" max="2308" width="5.28515625" style="22" customWidth="1"/>
    <col min="2309" max="2309" width="5.140625" style="22" customWidth="1"/>
    <col min="2310" max="2310" width="6.140625" style="22" customWidth="1"/>
    <col min="2311" max="2311" width="8.28515625" style="22" customWidth="1"/>
    <col min="2312" max="2312" width="2.7109375" style="22" bestFit="1" customWidth="1"/>
    <col min="2313" max="2313" width="10.5703125" style="22" customWidth="1"/>
    <col min="2314" max="2314" width="8.28515625" style="22" customWidth="1"/>
    <col min="2315" max="2315" width="8.42578125" style="22" customWidth="1"/>
    <col min="2316" max="2316" width="5.5703125" style="22" customWidth="1"/>
    <col min="2317" max="2317" width="5.28515625" style="22" customWidth="1"/>
    <col min="2318" max="2318" width="4.5703125" style="22" customWidth="1"/>
    <col min="2319" max="2319" width="4.7109375" style="22" customWidth="1"/>
    <col min="2320" max="2320" width="3.7109375" style="22" customWidth="1"/>
    <col min="2321" max="2321" width="4.42578125" style="22" customWidth="1"/>
    <col min="2322" max="2322" width="4.7109375" style="22" customWidth="1"/>
    <col min="2323" max="2358" width="0" style="22" hidden="1" customWidth="1"/>
    <col min="2359" max="2361" width="3.7109375" style="22" customWidth="1"/>
    <col min="2362" max="2362" width="3.140625" style="22" customWidth="1"/>
    <col min="2363" max="2363" width="3.7109375" style="22" customWidth="1"/>
    <col min="2364" max="2364" width="14.5703125" style="22" customWidth="1"/>
    <col min="2365" max="2365" width="12.7109375" style="22" customWidth="1"/>
    <col min="2366" max="2366" width="11" style="22" customWidth="1"/>
    <col min="2367" max="2367" width="16.42578125" style="22" customWidth="1"/>
    <col min="2368" max="2368" width="7.140625" style="22" bestFit="1" customWidth="1"/>
    <col min="2369" max="2369" width="6.5703125" style="22" bestFit="1" customWidth="1"/>
    <col min="2370" max="2370" width="9" style="22" customWidth="1"/>
    <col min="2371" max="2372" width="3.28515625" style="22" customWidth="1"/>
    <col min="2373" max="2374" width="4.5703125" style="22" customWidth="1"/>
    <col min="2375" max="2375" width="6.140625" style="22" customWidth="1"/>
    <col min="2376" max="2376" width="7.28515625" style="22" customWidth="1"/>
    <col min="2377" max="2377" width="4.140625" style="22" customWidth="1"/>
    <col min="2378" max="2560" width="11.42578125" style="22"/>
    <col min="2561" max="2561" width="7.85546875" style="22" customWidth="1"/>
    <col min="2562" max="2562" width="11.140625" style="22" customWidth="1"/>
    <col min="2563" max="2563" width="7" style="22" customWidth="1"/>
    <col min="2564" max="2564" width="5.28515625" style="22" customWidth="1"/>
    <col min="2565" max="2565" width="5.140625" style="22" customWidth="1"/>
    <col min="2566" max="2566" width="6.140625" style="22" customWidth="1"/>
    <col min="2567" max="2567" width="8.28515625" style="22" customWidth="1"/>
    <col min="2568" max="2568" width="2.7109375" style="22" bestFit="1" customWidth="1"/>
    <col min="2569" max="2569" width="10.5703125" style="22" customWidth="1"/>
    <col min="2570" max="2570" width="8.28515625" style="22" customWidth="1"/>
    <col min="2571" max="2571" width="8.42578125" style="22" customWidth="1"/>
    <col min="2572" max="2572" width="5.5703125" style="22" customWidth="1"/>
    <col min="2573" max="2573" width="5.28515625" style="22" customWidth="1"/>
    <col min="2574" max="2574" width="4.5703125" style="22" customWidth="1"/>
    <col min="2575" max="2575" width="4.7109375" style="22" customWidth="1"/>
    <col min="2576" max="2576" width="3.7109375" style="22" customWidth="1"/>
    <col min="2577" max="2577" width="4.42578125" style="22" customWidth="1"/>
    <col min="2578" max="2578" width="4.7109375" style="22" customWidth="1"/>
    <col min="2579" max="2614" width="0" style="22" hidden="1" customWidth="1"/>
    <col min="2615" max="2617" width="3.7109375" style="22" customWidth="1"/>
    <col min="2618" max="2618" width="3.140625" style="22" customWidth="1"/>
    <col min="2619" max="2619" width="3.7109375" style="22" customWidth="1"/>
    <col min="2620" max="2620" width="14.5703125" style="22" customWidth="1"/>
    <col min="2621" max="2621" width="12.7109375" style="22" customWidth="1"/>
    <col min="2622" max="2622" width="11" style="22" customWidth="1"/>
    <col min="2623" max="2623" width="16.42578125" style="22" customWidth="1"/>
    <col min="2624" max="2624" width="7.140625" style="22" bestFit="1" customWidth="1"/>
    <col min="2625" max="2625" width="6.5703125" style="22" bestFit="1" customWidth="1"/>
    <col min="2626" max="2626" width="9" style="22" customWidth="1"/>
    <col min="2627" max="2628" width="3.28515625" style="22" customWidth="1"/>
    <col min="2629" max="2630" width="4.5703125" style="22" customWidth="1"/>
    <col min="2631" max="2631" width="6.140625" style="22" customWidth="1"/>
    <col min="2632" max="2632" width="7.28515625" style="22" customWidth="1"/>
    <col min="2633" max="2633" width="4.140625" style="22" customWidth="1"/>
    <col min="2634" max="2816" width="11.42578125" style="22"/>
    <col min="2817" max="2817" width="7.85546875" style="22" customWidth="1"/>
    <col min="2818" max="2818" width="11.140625" style="22" customWidth="1"/>
    <col min="2819" max="2819" width="7" style="22" customWidth="1"/>
    <col min="2820" max="2820" width="5.28515625" style="22" customWidth="1"/>
    <col min="2821" max="2821" width="5.140625" style="22" customWidth="1"/>
    <col min="2822" max="2822" width="6.140625" style="22" customWidth="1"/>
    <col min="2823" max="2823" width="8.28515625" style="22" customWidth="1"/>
    <col min="2824" max="2824" width="2.7109375" style="22" bestFit="1" customWidth="1"/>
    <col min="2825" max="2825" width="10.5703125" style="22" customWidth="1"/>
    <col min="2826" max="2826" width="8.28515625" style="22" customWidth="1"/>
    <col min="2827" max="2827" width="8.42578125" style="22" customWidth="1"/>
    <col min="2828" max="2828" width="5.5703125" style="22" customWidth="1"/>
    <col min="2829" max="2829" width="5.28515625" style="22" customWidth="1"/>
    <col min="2830" max="2830" width="4.5703125" style="22" customWidth="1"/>
    <col min="2831" max="2831" width="4.7109375" style="22" customWidth="1"/>
    <col min="2832" max="2832" width="3.7109375" style="22" customWidth="1"/>
    <col min="2833" max="2833" width="4.42578125" style="22" customWidth="1"/>
    <col min="2834" max="2834" width="4.7109375" style="22" customWidth="1"/>
    <col min="2835" max="2870" width="0" style="22" hidden="1" customWidth="1"/>
    <col min="2871" max="2873" width="3.7109375" style="22" customWidth="1"/>
    <col min="2874" max="2874" width="3.140625" style="22" customWidth="1"/>
    <col min="2875" max="2875" width="3.7109375" style="22" customWidth="1"/>
    <col min="2876" max="2876" width="14.5703125" style="22" customWidth="1"/>
    <col min="2877" max="2877" width="12.7109375" style="22" customWidth="1"/>
    <col min="2878" max="2878" width="11" style="22" customWidth="1"/>
    <col min="2879" max="2879" width="16.42578125" style="22" customWidth="1"/>
    <col min="2880" max="2880" width="7.140625" style="22" bestFit="1" customWidth="1"/>
    <col min="2881" max="2881" width="6.5703125" style="22" bestFit="1" customWidth="1"/>
    <col min="2882" max="2882" width="9" style="22" customWidth="1"/>
    <col min="2883" max="2884" width="3.28515625" style="22" customWidth="1"/>
    <col min="2885" max="2886" width="4.5703125" style="22" customWidth="1"/>
    <col min="2887" max="2887" width="6.140625" style="22" customWidth="1"/>
    <col min="2888" max="2888" width="7.28515625" style="22" customWidth="1"/>
    <col min="2889" max="2889" width="4.140625" style="22" customWidth="1"/>
    <col min="2890" max="3072" width="11.42578125" style="22"/>
    <col min="3073" max="3073" width="7.85546875" style="22" customWidth="1"/>
    <col min="3074" max="3074" width="11.140625" style="22" customWidth="1"/>
    <col min="3075" max="3075" width="7" style="22" customWidth="1"/>
    <col min="3076" max="3076" width="5.28515625" style="22" customWidth="1"/>
    <col min="3077" max="3077" width="5.140625" style="22" customWidth="1"/>
    <col min="3078" max="3078" width="6.140625" style="22" customWidth="1"/>
    <col min="3079" max="3079" width="8.28515625" style="22" customWidth="1"/>
    <col min="3080" max="3080" width="2.7109375" style="22" bestFit="1" customWidth="1"/>
    <col min="3081" max="3081" width="10.5703125" style="22" customWidth="1"/>
    <col min="3082" max="3082" width="8.28515625" style="22" customWidth="1"/>
    <col min="3083" max="3083" width="8.42578125" style="22" customWidth="1"/>
    <col min="3084" max="3084" width="5.5703125" style="22" customWidth="1"/>
    <col min="3085" max="3085" width="5.28515625" style="22" customWidth="1"/>
    <col min="3086" max="3086" width="4.5703125" style="22" customWidth="1"/>
    <col min="3087" max="3087" width="4.7109375" style="22" customWidth="1"/>
    <col min="3088" max="3088" width="3.7109375" style="22" customWidth="1"/>
    <col min="3089" max="3089" width="4.42578125" style="22" customWidth="1"/>
    <col min="3090" max="3090" width="4.7109375" style="22" customWidth="1"/>
    <col min="3091" max="3126" width="0" style="22" hidden="1" customWidth="1"/>
    <col min="3127" max="3129" width="3.7109375" style="22" customWidth="1"/>
    <col min="3130" max="3130" width="3.140625" style="22" customWidth="1"/>
    <col min="3131" max="3131" width="3.7109375" style="22" customWidth="1"/>
    <col min="3132" max="3132" width="14.5703125" style="22" customWidth="1"/>
    <col min="3133" max="3133" width="12.7109375" style="22" customWidth="1"/>
    <col min="3134" max="3134" width="11" style="22" customWidth="1"/>
    <col min="3135" max="3135" width="16.42578125" style="22" customWidth="1"/>
    <col min="3136" max="3136" width="7.140625" style="22" bestFit="1" customWidth="1"/>
    <col min="3137" max="3137" width="6.5703125" style="22" bestFit="1" customWidth="1"/>
    <col min="3138" max="3138" width="9" style="22" customWidth="1"/>
    <col min="3139" max="3140" width="3.28515625" style="22" customWidth="1"/>
    <col min="3141" max="3142" width="4.5703125" style="22" customWidth="1"/>
    <col min="3143" max="3143" width="6.140625" style="22" customWidth="1"/>
    <col min="3144" max="3144" width="7.28515625" style="22" customWidth="1"/>
    <col min="3145" max="3145" width="4.140625" style="22" customWidth="1"/>
    <col min="3146" max="3328" width="11.42578125" style="22"/>
    <col min="3329" max="3329" width="7.85546875" style="22" customWidth="1"/>
    <col min="3330" max="3330" width="11.140625" style="22" customWidth="1"/>
    <col min="3331" max="3331" width="7" style="22" customWidth="1"/>
    <col min="3332" max="3332" width="5.28515625" style="22" customWidth="1"/>
    <col min="3333" max="3333" width="5.140625" style="22" customWidth="1"/>
    <col min="3334" max="3334" width="6.140625" style="22" customWidth="1"/>
    <col min="3335" max="3335" width="8.28515625" style="22" customWidth="1"/>
    <col min="3336" max="3336" width="2.7109375" style="22" bestFit="1" customWidth="1"/>
    <col min="3337" max="3337" width="10.5703125" style="22" customWidth="1"/>
    <col min="3338" max="3338" width="8.28515625" style="22" customWidth="1"/>
    <col min="3339" max="3339" width="8.42578125" style="22" customWidth="1"/>
    <col min="3340" max="3340" width="5.5703125" style="22" customWidth="1"/>
    <col min="3341" max="3341" width="5.28515625" style="22" customWidth="1"/>
    <col min="3342" max="3342" width="4.5703125" style="22" customWidth="1"/>
    <col min="3343" max="3343" width="4.7109375" style="22" customWidth="1"/>
    <col min="3344" max="3344" width="3.7109375" style="22" customWidth="1"/>
    <col min="3345" max="3345" width="4.42578125" style="22" customWidth="1"/>
    <col min="3346" max="3346" width="4.7109375" style="22" customWidth="1"/>
    <col min="3347" max="3382" width="0" style="22" hidden="1" customWidth="1"/>
    <col min="3383" max="3385" width="3.7109375" style="22" customWidth="1"/>
    <col min="3386" max="3386" width="3.140625" style="22" customWidth="1"/>
    <col min="3387" max="3387" width="3.7109375" style="22" customWidth="1"/>
    <col min="3388" max="3388" width="14.5703125" style="22" customWidth="1"/>
    <col min="3389" max="3389" width="12.7109375" style="22" customWidth="1"/>
    <col min="3390" max="3390" width="11" style="22" customWidth="1"/>
    <col min="3391" max="3391" width="16.42578125" style="22" customWidth="1"/>
    <col min="3392" max="3392" width="7.140625" style="22" bestFit="1" customWidth="1"/>
    <col min="3393" max="3393" width="6.5703125" style="22" bestFit="1" customWidth="1"/>
    <col min="3394" max="3394" width="9" style="22" customWidth="1"/>
    <col min="3395" max="3396" width="3.28515625" style="22" customWidth="1"/>
    <col min="3397" max="3398" width="4.5703125" style="22" customWidth="1"/>
    <col min="3399" max="3399" width="6.140625" style="22" customWidth="1"/>
    <col min="3400" max="3400" width="7.28515625" style="22" customWidth="1"/>
    <col min="3401" max="3401" width="4.140625" style="22" customWidth="1"/>
    <col min="3402" max="3584" width="11.42578125" style="22"/>
    <col min="3585" max="3585" width="7.85546875" style="22" customWidth="1"/>
    <col min="3586" max="3586" width="11.140625" style="22" customWidth="1"/>
    <col min="3587" max="3587" width="7" style="22" customWidth="1"/>
    <col min="3588" max="3588" width="5.28515625" style="22" customWidth="1"/>
    <col min="3589" max="3589" width="5.140625" style="22" customWidth="1"/>
    <col min="3590" max="3590" width="6.140625" style="22" customWidth="1"/>
    <col min="3591" max="3591" width="8.28515625" style="22" customWidth="1"/>
    <col min="3592" max="3592" width="2.7109375" style="22" bestFit="1" customWidth="1"/>
    <col min="3593" max="3593" width="10.5703125" style="22" customWidth="1"/>
    <col min="3594" max="3594" width="8.28515625" style="22" customWidth="1"/>
    <col min="3595" max="3595" width="8.42578125" style="22" customWidth="1"/>
    <col min="3596" max="3596" width="5.5703125" style="22" customWidth="1"/>
    <col min="3597" max="3597" width="5.28515625" style="22" customWidth="1"/>
    <col min="3598" max="3598" width="4.5703125" style="22" customWidth="1"/>
    <col min="3599" max="3599" width="4.7109375" style="22" customWidth="1"/>
    <col min="3600" max="3600" width="3.7109375" style="22" customWidth="1"/>
    <col min="3601" max="3601" width="4.42578125" style="22" customWidth="1"/>
    <col min="3602" max="3602" width="4.7109375" style="22" customWidth="1"/>
    <col min="3603" max="3638" width="0" style="22" hidden="1" customWidth="1"/>
    <col min="3639" max="3641" width="3.7109375" style="22" customWidth="1"/>
    <col min="3642" max="3642" width="3.140625" style="22" customWidth="1"/>
    <col min="3643" max="3643" width="3.7109375" style="22" customWidth="1"/>
    <col min="3644" max="3644" width="14.5703125" style="22" customWidth="1"/>
    <col min="3645" max="3645" width="12.7109375" style="22" customWidth="1"/>
    <col min="3646" max="3646" width="11" style="22" customWidth="1"/>
    <col min="3647" max="3647" width="16.42578125" style="22" customWidth="1"/>
    <col min="3648" max="3648" width="7.140625" style="22" bestFit="1" customWidth="1"/>
    <col min="3649" max="3649" width="6.5703125" style="22" bestFit="1" customWidth="1"/>
    <col min="3650" max="3650" width="9" style="22" customWidth="1"/>
    <col min="3651" max="3652" width="3.28515625" style="22" customWidth="1"/>
    <col min="3653" max="3654" width="4.5703125" style="22" customWidth="1"/>
    <col min="3655" max="3655" width="6.140625" style="22" customWidth="1"/>
    <col min="3656" max="3656" width="7.28515625" style="22" customWidth="1"/>
    <col min="3657" max="3657" width="4.140625" style="22" customWidth="1"/>
    <col min="3658" max="3840" width="11.42578125" style="22"/>
    <col min="3841" max="3841" width="7.85546875" style="22" customWidth="1"/>
    <col min="3842" max="3842" width="11.140625" style="22" customWidth="1"/>
    <col min="3843" max="3843" width="7" style="22" customWidth="1"/>
    <col min="3844" max="3844" width="5.28515625" style="22" customWidth="1"/>
    <col min="3845" max="3845" width="5.140625" style="22" customWidth="1"/>
    <col min="3846" max="3846" width="6.140625" style="22" customWidth="1"/>
    <col min="3847" max="3847" width="8.28515625" style="22" customWidth="1"/>
    <col min="3848" max="3848" width="2.7109375" style="22" bestFit="1" customWidth="1"/>
    <col min="3849" max="3849" width="10.5703125" style="22" customWidth="1"/>
    <col min="3850" max="3850" width="8.28515625" style="22" customWidth="1"/>
    <col min="3851" max="3851" width="8.42578125" style="22" customWidth="1"/>
    <col min="3852" max="3852" width="5.5703125" style="22" customWidth="1"/>
    <col min="3853" max="3853" width="5.28515625" style="22" customWidth="1"/>
    <col min="3854" max="3854" width="4.5703125" style="22" customWidth="1"/>
    <col min="3855" max="3855" width="4.7109375" style="22" customWidth="1"/>
    <col min="3856" max="3856" width="3.7109375" style="22" customWidth="1"/>
    <col min="3857" max="3857" width="4.42578125" style="22" customWidth="1"/>
    <col min="3858" max="3858" width="4.7109375" style="22" customWidth="1"/>
    <col min="3859" max="3894" width="0" style="22" hidden="1" customWidth="1"/>
    <col min="3895" max="3897" width="3.7109375" style="22" customWidth="1"/>
    <col min="3898" max="3898" width="3.140625" style="22" customWidth="1"/>
    <col min="3899" max="3899" width="3.7109375" style="22" customWidth="1"/>
    <col min="3900" max="3900" width="14.5703125" style="22" customWidth="1"/>
    <col min="3901" max="3901" width="12.7109375" style="22" customWidth="1"/>
    <col min="3902" max="3902" width="11" style="22" customWidth="1"/>
    <col min="3903" max="3903" width="16.42578125" style="22" customWidth="1"/>
    <col min="3904" max="3904" width="7.140625" style="22" bestFit="1" customWidth="1"/>
    <col min="3905" max="3905" width="6.5703125" style="22" bestFit="1" customWidth="1"/>
    <col min="3906" max="3906" width="9" style="22" customWidth="1"/>
    <col min="3907" max="3908" width="3.28515625" style="22" customWidth="1"/>
    <col min="3909" max="3910" width="4.5703125" style="22" customWidth="1"/>
    <col min="3911" max="3911" width="6.140625" style="22" customWidth="1"/>
    <col min="3912" max="3912" width="7.28515625" style="22" customWidth="1"/>
    <col min="3913" max="3913" width="4.140625" style="22" customWidth="1"/>
    <col min="3914" max="4096" width="11.42578125" style="22"/>
    <col min="4097" max="4097" width="7.85546875" style="22" customWidth="1"/>
    <col min="4098" max="4098" width="11.140625" style="22" customWidth="1"/>
    <col min="4099" max="4099" width="7" style="22" customWidth="1"/>
    <col min="4100" max="4100" width="5.28515625" style="22" customWidth="1"/>
    <col min="4101" max="4101" width="5.140625" style="22" customWidth="1"/>
    <col min="4102" max="4102" width="6.140625" style="22" customWidth="1"/>
    <col min="4103" max="4103" width="8.28515625" style="22" customWidth="1"/>
    <col min="4104" max="4104" width="2.7109375" style="22" bestFit="1" customWidth="1"/>
    <col min="4105" max="4105" width="10.5703125" style="22" customWidth="1"/>
    <col min="4106" max="4106" width="8.28515625" style="22" customWidth="1"/>
    <col min="4107" max="4107" width="8.42578125" style="22" customWidth="1"/>
    <col min="4108" max="4108" width="5.5703125" style="22" customWidth="1"/>
    <col min="4109" max="4109" width="5.28515625" style="22" customWidth="1"/>
    <col min="4110" max="4110" width="4.5703125" style="22" customWidth="1"/>
    <col min="4111" max="4111" width="4.7109375" style="22" customWidth="1"/>
    <col min="4112" max="4112" width="3.7109375" style="22" customWidth="1"/>
    <col min="4113" max="4113" width="4.42578125" style="22" customWidth="1"/>
    <col min="4114" max="4114" width="4.7109375" style="22" customWidth="1"/>
    <col min="4115" max="4150" width="0" style="22" hidden="1" customWidth="1"/>
    <col min="4151" max="4153" width="3.7109375" style="22" customWidth="1"/>
    <col min="4154" max="4154" width="3.140625" style="22" customWidth="1"/>
    <col min="4155" max="4155" width="3.7109375" style="22" customWidth="1"/>
    <col min="4156" max="4156" width="14.5703125" style="22" customWidth="1"/>
    <col min="4157" max="4157" width="12.7109375" style="22" customWidth="1"/>
    <col min="4158" max="4158" width="11" style="22" customWidth="1"/>
    <col min="4159" max="4159" width="16.42578125" style="22" customWidth="1"/>
    <col min="4160" max="4160" width="7.140625" style="22" bestFit="1" customWidth="1"/>
    <col min="4161" max="4161" width="6.5703125" style="22" bestFit="1" customWidth="1"/>
    <col min="4162" max="4162" width="9" style="22" customWidth="1"/>
    <col min="4163" max="4164" width="3.28515625" style="22" customWidth="1"/>
    <col min="4165" max="4166" width="4.5703125" style="22" customWidth="1"/>
    <col min="4167" max="4167" width="6.140625" style="22" customWidth="1"/>
    <col min="4168" max="4168" width="7.28515625" style="22" customWidth="1"/>
    <col min="4169" max="4169" width="4.140625" style="22" customWidth="1"/>
    <col min="4170" max="4352" width="11.42578125" style="22"/>
    <col min="4353" max="4353" width="7.85546875" style="22" customWidth="1"/>
    <col min="4354" max="4354" width="11.140625" style="22" customWidth="1"/>
    <col min="4355" max="4355" width="7" style="22" customWidth="1"/>
    <col min="4356" max="4356" width="5.28515625" style="22" customWidth="1"/>
    <col min="4357" max="4357" width="5.140625" style="22" customWidth="1"/>
    <col min="4358" max="4358" width="6.140625" style="22" customWidth="1"/>
    <col min="4359" max="4359" width="8.28515625" style="22" customWidth="1"/>
    <col min="4360" max="4360" width="2.7109375" style="22" bestFit="1" customWidth="1"/>
    <col min="4361" max="4361" width="10.5703125" style="22" customWidth="1"/>
    <col min="4362" max="4362" width="8.28515625" style="22" customWidth="1"/>
    <col min="4363" max="4363" width="8.42578125" style="22" customWidth="1"/>
    <col min="4364" max="4364" width="5.5703125" style="22" customWidth="1"/>
    <col min="4365" max="4365" width="5.28515625" style="22" customWidth="1"/>
    <col min="4366" max="4366" width="4.5703125" style="22" customWidth="1"/>
    <col min="4367" max="4367" width="4.7109375" style="22" customWidth="1"/>
    <col min="4368" max="4368" width="3.7109375" style="22" customWidth="1"/>
    <col min="4369" max="4369" width="4.42578125" style="22" customWidth="1"/>
    <col min="4370" max="4370" width="4.7109375" style="22" customWidth="1"/>
    <col min="4371" max="4406" width="0" style="22" hidden="1" customWidth="1"/>
    <col min="4407" max="4409" width="3.7109375" style="22" customWidth="1"/>
    <col min="4410" max="4410" width="3.140625" style="22" customWidth="1"/>
    <col min="4411" max="4411" width="3.7109375" style="22" customWidth="1"/>
    <col min="4412" max="4412" width="14.5703125" style="22" customWidth="1"/>
    <col min="4413" max="4413" width="12.7109375" style="22" customWidth="1"/>
    <col min="4414" max="4414" width="11" style="22" customWidth="1"/>
    <col min="4415" max="4415" width="16.42578125" style="22" customWidth="1"/>
    <col min="4416" max="4416" width="7.140625" style="22" bestFit="1" customWidth="1"/>
    <col min="4417" max="4417" width="6.5703125" style="22" bestFit="1" customWidth="1"/>
    <col min="4418" max="4418" width="9" style="22" customWidth="1"/>
    <col min="4419" max="4420" width="3.28515625" style="22" customWidth="1"/>
    <col min="4421" max="4422" width="4.5703125" style="22" customWidth="1"/>
    <col min="4423" max="4423" width="6.140625" style="22" customWidth="1"/>
    <col min="4424" max="4424" width="7.28515625" style="22" customWidth="1"/>
    <col min="4425" max="4425" width="4.140625" style="22" customWidth="1"/>
    <col min="4426" max="4608" width="11.42578125" style="22"/>
    <col min="4609" max="4609" width="7.85546875" style="22" customWidth="1"/>
    <col min="4610" max="4610" width="11.140625" style="22" customWidth="1"/>
    <col min="4611" max="4611" width="7" style="22" customWidth="1"/>
    <col min="4612" max="4612" width="5.28515625" style="22" customWidth="1"/>
    <col min="4613" max="4613" width="5.140625" style="22" customWidth="1"/>
    <col min="4614" max="4614" width="6.140625" style="22" customWidth="1"/>
    <col min="4615" max="4615" width="8.28515625" style="22" customWidth="1"/>
    <col min="4616" max="4616" width="2.7109375" style="22" bestFit="1" customWidth="1"/>
    <col min="4617" max="4617" width="10.5703125" style="22" customWidth="1"/>
    <col min="4618" max="4618" width="8.28515625" style="22" customWidth="1"/>
    <col min="4619" max="4619" width="8.42578125" style="22" customWidth="1"/>
    <col min="4620" max="4620" width="5.5703125" style="22" customWidth="1"/>
    <col min="4621" max="4621" width="5.28515625" style="22" customWidth="1"/>
    <col min="4622" max="4622" width="4.5703125" style="22" customWidth="1"/>
    <col min="4623" max="4623" width="4.7109375" style="22" customWidth="1"/>
    <col min="4624" max="4624" width="3.7109375" style="22" customWidth="1"/>
    <col min="4625" max="4625" width="4.42578125" style="22" customWidth="1"/>
    <col min="4626" max="4626" width="4.7109375" style="22" customWidth="1"/>
    <col min="4627" max="4662" width="0" style="22" hidden="1" customWidth="1"/>
    <col min="4663" max="4665" width="3.7109375" style="22" customWidth="1"/>
    <col min="4666" max="4666" width="3.140625" style="22" customWidth="1"/>
    <col min="4667" max="4667" width="3.7109375" style="22" customWidth="1"/>
    <col min="4668" max="4668" width="14.5703125" style="22" customWidth="1"/>
    <col min="4669" max="4669" width="12.7109375" style="22" customWidth="1"/>
    <col min="4670" max="4670" width="11" style="22" customWidth="1"/>
    <col min="4671" max="4671" width="16.42578125" style="22" customWidth="1"/>
    <col min="4672" max="4672" width="7.140625" style="22" bestFit="1" customWidth="1"/>
    <col min="4673" max="4673" width="6.5703125" style="22" bestFit="1" customWidth="1"/>
    <col min="4674" max="4674" width="9" style="22" customWidth="1"/>
    <col min="4675" max="4676" width="3.28515625" style="22" customWidth="1"/>
    <col min="4677" max="4678" width="4.5703125" style="22" customWidth="1"/>
    <col min="4679" max="4679" width="6.140625" style="22" customWidth="1"/>
    <col min="4680" max="4680" width="7.28515625" style="22" customWidth="1"/>
    <col min="4681" max="4681" width="4.140625" style="22" customWidth="1"/>
    <col min="4682" max="4864" width="11.42578125" style="22"/>
    <col min="4865" max="4865" width="7.85546875" style="22" customWidth="1"/>
    <col min="4866" max="4866" width="11.140625" style="22" customWidth="1"/>
    <col min="4867" max="4867" width="7" style="22" customWidth="1"/>
    <col min="4868" max="4868" width="5.28515625" style="22" customWidth="1"/>
    <col min="4869" max="4869" width="5.140625" style="22" customWidth="1"/>
    <col min="4870" max="4870" width="6.140625" style="22" customWidth="1"/>
    <col min="4871" max="4871" width="8.28515625" style="22" customWidth="1"/>
    <col min="4872" max="4872" width="2.7109375" style="22" bestFit="1" customWidth="1"/>
    <col min="4873" max="4873" width="10.5703125" style="22" customWidth="1"/>
    <col min="4874" max="4874" width="8.28515625" style="22" customWidth="1"/>
    <col min="4875" max="4875" width="8.42578125" style="22" customWidth="1"/>
    <col min="4876" max="4876" width="5.5703125" style="22" customWidth="1"/>
    <col min="4877" max="4877" width="5.28515625" style="22" customWidth="1"/>
    <col min="4878" max="4878" width="4.5703125" style="22" customWidth="1"/>
    <col min="4879" max="4879" width="4.7109375" style="22" customWidth="1"/>
    <col min="4880" max="4880" width="3.7109375" style="22" customWidth="1"/>
    <col min="4881" max="4881" width="4.42578125" style="22" customWidth="1"/>
    <col min="4882" max="4882" width="4.7109375" style="22" customWidth="1"/>
    <col min="4883" max="4918" width="0" style="22" hidden="1" customWidth="1"/>
    <col min="4919" max="4921" width="3.7109375" style="22" customWidth="1"/>
    <col min="4922" max="4922" width="3.140625" style="22" customWidth="1"/>
    <col min="4923" max="4923" width="3.7109375" style="22" customWidth="1"/>
    <col min="4924" max="4924" width="14.5703125" style="22" customWidth="1"/>
    <col min="4925" max="4925" width="12.7109375" style="22" customWidth="1"/>
    <col min="4926" max="4926" width="11" style="22" customWidth="1"/>
    <col min="4927" max="4927" width="16.42578125" style="22" customWidth="1"/>
    <col min="4928" max="4928" width="7.140625" style="22" bestFit="1" customWidth="1"/>
    <col min="4929" max="4929" width="6.5703125" style="22" bestFit="1" customWidth="1"/>
    <col min="4930" max="4930" width="9" style="22" customWidth="1"/>
    <col min="4931" max="4932" width="3.28515625" style="22" customWidth="1"/>
    <col min="4933" max="4934" width="4.5703125" style="22" customWidth="1"/>
    <col min="4935" max="4935" width="6.140625" style="22" customWidth="1"/>
    <col min="4936" max="4936" width="7.28515625" style="22" customWidth="1"/>
    <col min="4937" max="4937" width="4.140625" style="22" customWidth="1"/>
    <col min="4938" max="5120" width="11.42578125" style="22"/>
    <col min="5121" max="5121" width="7.85546875" style="22" customWidth="1"/>
    <col min="5122" max="5122" width="11.140625" style="22" customWidth="1"/>
    <col min="5123" max="5123" width="7" style="22" customWidth="1"/>
    <col min="5124" max="5124" width="5.28515625" style="22" customWidth="1"/>
    <col min="5125" max="5125" width="5.140625" style="22" customWidth="1"/>
    <col min="5126" max="5126" width="6.140625" style="22" customWidth="1"/>
    <col min="5127" max="5127" width="8.28515625" style="22" customWidth="1"/>
    <col min="5128" max="5128" width="2.7109375" style="22" bestFit="1" customWidth="1"/>
    <col min="5129" max="5129" width="10.5703125" style="22" customWidth="1"/>
    <col min="5130" max="5130" width="8.28515625" style="22" customWidth="1"/>
    <col min="5131" max="5131" width="8.42578125" style="22" customWidth="1"/>
    <col min="5132" max="5132" width="5.5703125" style="22" customWidth="1"/>
    <col min="5133" max="5133" width="5.28515625" style="22" customWidth="1"/>
    <col min="5134" max="5134" width="4.5703125" style="22" customWidth="1"/>
    <col min="5135" max="5135" width="4.7109375" style="22" customWidth="1"/>
    <col min="5136" max="5136" width="3.7109375" style="22" customWidth="1"/>
    <col min="5137" max="5137" width="4.42578125" style="22" customWidth="1"/>
    <col min="5138" max="5138" width="4.7109375" style="22" customWidth="1"/>
    <col min="5139" max="5174" width="0" style="22" hidden="1" customWidth="1"/>
    <col min="5175" max="5177" width="3.7109375" style="22" customWidth="1"/>
    <col min="5178" max="5178" width="3.140625" style="22" customWidth="1"/>
    <col min="5179" max="5179" width="3.7109375" style="22" customWidth="1"/>
    <col min="5180" max="5180" width="14.5703125" style="22" customWidth="1"/>
    <col min="5181" max="5181" width="12.7109375" style="22" customWidth="1"/>
    <col min="5182" max="5182" width="11" style="22" customWidth="1"/>
    <col min="5183" max="5183" width="16.42578125" style="22" customWidth="1"/>
    <col min="5184" max="5184" width="7.140625" style="22" bestFit="1" customWidth="1"/>
    <col min="5185" max="5185" width="6.5703125" style="22" bestFit="1" customWidth="1"/>
    <col min="5186" max="5186" width="9" style="22" customWidth="1"/>
    <col min="5187" max="5188" width="3.28515625" style="22" customWidth="1"/>
    <col min="5189" max="5190" width="4.5703125" style="22" customWidth="1"/>
    <col min="5191" max="5191" width="6.140625" style="22" customWidth="1"/>
    <col min="5192" max="5192" width="7.28515625" style="22" customWidth="1"/>
    <col min="5193" max="5193" width="4.140625" style="22" customWidth="1"/>
    <col min="5194" max="5376" width="11.42578125" style="22"/>
    <col min="5377" max="5377" width="7.85546875" style="22" customWidth="1"/>
    <col min="5378" max="5378" width="11.140625" style="22" customWidth="1"/>
    <col min="5379" max="5379" width="7" style="22" customWidth="1"/>
    <col min="5380" max="5380" width="5.28515625" style="22" customWidth="1"/>
    <col min="5381" max="5381" width="5.140625" style="22" customWidth="1"/>
    <col min="5382" max="5382" width="6.140625" style="22" customWidth="1"/>
    <col min="5383" max="5383" width="8.28515625" style="22" customWidth="1"/>
    <col min="5384" max="5384" width="2.7109375" style="22" bestFit="1" customWidth="1"/>
    <col min="5385" max="5385" width="10.5703125" style="22" customWidth="1"/>
    <col min="5386" max="5386" width="8.28515625" style="22" customWidth="1"/>
    <col min="5387" max="5387" width="8.42578125" style="22" customWidth="1"/>
    <col min="5388" max="5388" width="5.5703125" style="22" customWidth="1"/>
    <col min="5389" max="5389" width="5.28515625" style="22" customWidth="1"/>
    <col min="5390" max="5390" width="4.5703125" style="22" customWidth="1"/>
    <col min="5391" max="5391" width="4.7109375" style="22" customWidth="1"/>
    <col min="5392" max="5392" width="3.7109375" style="22" customWidth="1"/>
    <col min="5393" max="5393" width="4.42578125" style="22" customWidth="1"/>
    <col min="5394" max="5394" width="4.7109375" style="22" customWidth="1"/>
    <col min="5395" max="5430" width="0" style="22" hidden="1" customWidth="1"/>
    <col min="5431" max="5433" width="3.7109375" style="22" customWidth="1"/>
    <col min="5434" max="5434" width="3.140625" style="22" customWidth="1"/>
    <col min="5435" max="5435" width="3.7109375" style="22" customWidth="1"/>
    <col min="5436" max="5436" width="14.5703125" style="22" customWidth="1"/>
    <col min="5437" max="5437" width="12.7109375" style="22" customWidth="1"/>
    <col min="5438" max="5438" width="11" style="22" customWidth="1"/>
    <col min="5439" max="5439" width="16.42578125" style="22" customWidth="1"/>
    <col min="5440" max="5440" width="7.140625" style="22" bestFit="1" customWidth="1"/>
    <col min="5441" max="5441" width="6.5703125" style="22" bestFit="1" customWidth="1"/>
    <col min="5442" max="5442" width="9" style="22" customWidth="1"/>
    <col min="5443" max="5444" width="3.28515625" style="22" customWidth="1"/>
    <col min="5445" max="5446" width="4.5703125" style="22" customWidth="1"/>
    <col min="5447" max="5447" width="6.140625" style="22" customWidth="1"/>
    <col min="5448" max="5448" width="7.28515625" style="22" customWidth="1"/>
    <col min="5449" max="5449" width="4.140625" style="22" customWidth="1"/>
    <col min="5450" max="5632" width="11.42578125" style="22"/>
    <col min="5633" max="5633" width="7.85546875" style="22" customWidth="1"/>
    <col min="5634" max="5634" width="11.140625" style="22" customWidth="1"/>
    <col min="5635" max="5635" width="7" style="22" customWidth="1"/>
    <col min="5636" max="5636" width="5.28515625" style="22" customWidth="1"/>
    <col min="5637" max="5637" width="5.140625" style="22" customWidth="1"/>
    <col min="5638" max="5638" width="6.140625" style="22" customWidth="1"/>
    <col min="5639" max="5639" width="8.28515625" style="22" customWidth="1"/>
    <col min="5640" max="5640" width="2.7109375" style="22" bestFit="1" customWidth="1"/>
    <col min="5641" max="5641" width="10.5703125" style="22" customWidth="1"/>
    <col min="5642" max="5642" width="8.28515625" style="22" customWidth="1"/>
    <col min="5643" max="5643" width="8.42578125" style="22" customWidth="1"/>
    <col min="5644" max="5644" width="5.5703125" style="22" customWidth="1"/>
    <col min="5645" max="5645" width="5.28515625" style="22" customWidth="1"/>
    <col min="5646" max="5646" width="4.5703125" style="22" customWidth="1"/>
    <col min="5647" max="5647" width="4.7109375" style="22" customWidth="1"/>
    <col min="5648" max="5648" width="3.7109375" style="22" customWidth="1"/>
    <col min="5649" max="5649" width="4.42578125" style="22" customWidth="1"/>
    <col min="5650" max="5650" width="4.7109375" style="22" customWidth="1"/>
    <col min="5651" max="5686" width="0" style="22" hidden="1" customWidth="1"/>
    <col min="5687" max="5689" width="3.7109375" style="22" customWidth="1"/>
    <col min="5690" max="5690" width="3.140625" style="22" customWidth="1"/>
    <col min="5691" max="5691" width="3.7109375" style="22" customWidth="1"/>
    <col min="5692" max="5692" width="14.5703125" style="22" customWidth="1"/>
    <col min="5693" max="5693" width="12.7109375" style="22" customWidth="1"/>
    <col min="5694" max="5694" width="11" style="22" customWidth="1"/>
    <col min="5695" max="5695" width="16.42578125" style="22" customWidth="1"/>
    <col min="5696" max="5696" width="7.140625" style="22" bestFit="1" customWidth="1"/>
    <col min="5697" max="5697" width="6.5703125" style="22" bestFit="1" customWidth="1"/>
    <col min="5698" max="5698" width="9" style="22" customWidth="1"/>
    <col min="5699" max="5700" width="3.28515625" style="22" customWidth="1"/>
    <col min="5701" max="5702" width="4.5703125" style="22" customWidth="1"/>
    <col min="5703" max="5703" width="6.140625" style="22" customWidth="1"/>
    <col min="5704" max="5704" width="7.28515625" style="22" customWidth="1"/>
    <col min="5705" max="5705" width="4.140625" style="22" customWidth="1"/>
    <col min="5706" max="5888" width="11.42578125" style="22"/>
    <col min="5889" max="5889" width="7.85546875" style="22" customWidth="1"/>
    <col min="5890" max="5890" width="11.140625" style="22" customWidth="1"/>
    <col min="5891" max="5891" width="7" style="22" customWidth="1"/>
    <col min="5892" max="5892" width="5.28515625" style="22" customWidth="1"/>
    <col min="5893" max="5893" width="5.140625" style="22" customWidth="1"/>
    <col min="5894" max="5894" width="6.140625" style="22" customWidth="1"/>
    <col min="5895" max="5895" width="8.28515625" style="22" customWidth="1"/>
    <col min="5896" max="5896" width="2.7109375" style="22" bestFit="1" customWidth="1"/>
    <col min="5897" max="5897" width="10.5703125" style="22" customWidth="1"/>
    <col min="5898" max="5898" width="8.28515625" style="22" customWidth="1"/>
    <col min="5899" max="5899" width="8.42578125" style="22" customWidth="1"/>
    <col min="5900" max="5900" width="5.5703125" style="22" customWidth="1"/>
    <col min="5901" max="5901" width="5.28515625" style="22" customWidth="1"/>
    <col min="5902" max="5902" width="4.5703125" style="22" customWidth="1"/>
    <col min="5903" max="5903" width="4.7109375" style="22" customWidth="1"/>
    <col min="5904" max="5904" width="3.7109375" style="22" customWidth="1"/>
    <col min="5905" max="5905" width="4.42578125" style="22" customWidth="1"/>
    <col min="5906" max="5906" width="4.7109375" style="22" customWidth="1"/>
    <col min="5907" max="5942" width="0" style="22" hidden="1" customWidth="1"/>
    <col min="5943" max="5945" width="3.7109375" style="22" customWidth="1"/>
    <col min="5946" max="5946" width="3.140625" style="22" customWidth="1"/>
    <col min="5947" max="5947" width="3.7109375" style="22" customWidth="1"/>
    <col min="5948" max="5948" width="14.5703125" style="22" customWidth="1"/>
    <col min="5949" max="5949" width="12.7109375" style="22" customWidth="1"/>
    <col min="5950" max="5950" width="11" style="22" customWidth="1"/>
    <col min="5951" max="5951" width="16.42578125" style="22" customWidth="1"/>
    <col min="5952" max="5952" width="7.140625" style="22" bestFit="1" customWidth="1"/>
    <col min="5953" max="5953" width="6.5703125" style="22" bestFit="1" customWidth="1"/>
    <col min="5954" max="5954" width="9" style="22" customWidth="1"/>
    <col min="5955" max="5956" width="3.28515625" style="22" customWidth="1"/>
    <col min="5957" max="5958" width="4.5703125" style="22" customWidth="1"/>
    <col min="5959" max="5959" width="6.140625" style="22" customWidth="1"/>
    <col min="5960" max="5960" width="7.28515625" style="22" customWidth="1"/>
    <col min="5961" max="5961" width="4.140625" style="22" customWidth="1"/>
    <col min="5962" max="6144" width="11.42578125" style="22"/>
    <col min="6145" max="6145" width="7.85546875" style="22" customWidth="1"/>
    <col min="6146" max="6146" width="11.140625" style="22" customWidth="1"/>
    <col min="6147" max="6147" width="7" style="22" customWidth="1"/>
    <col min="6148" max="6148" width="5.28515625" style="22" customWidth="1"/>
    <col min="6149" max="6149" width="5.140625" style="22" customWidth="1"/>
    <col min="6150" max="6150" width="6.140625" style="22" customWidth="1"/>
    <col min="6151" max="6151" width="8.28515625" style="22" customWidth="1"/>
    <col min="6152" max="6152" width="2.7109375" style="22" bestFit="1" customWidth="1"/>
    <col min="6153" max="6153" width="10.5703125" style="22" customWidth="1"/>
    <col min="6154" max="6154" width="8.28515625" style="22" customWidth="1"/>
    <col min="6155" max="6155" width="8.42578125" style="22" customWidth="1"/>
    <col min="6156" max="6156" width="5.5703125" style="22" customWidth="1"/>
    <col min="6157" max="6157" width="5.28515625" style="22" customWidth="1"/>
    <col min="6158" max="6158" width="4.5703125" style="22" customWidth="1"/>
    <col min="6159" max="6159" width="4.7109375" style="22" customWidth="1"/>
    <col min="6160" max="6160" width="3.7109375" style="22" customWidth="1"/>
    <col min="6161" max="6161" width="4.42578125" style="22" customWidth="1"/>
    <col min="6162" max="6162" width="4.7109375" style="22" customWidth="1"/>
    <col min="6163" max="6198" width="0" style="22" hidden="1" customWidth="1"/>
    <col min="6199" max="6201" width="3.7109375" style="22" customWidth="1"/>
    <col min="6202" max="6202" width="3.140625" style="22" customWidth="1"/>
    <col min="6203" max="6203" width="3.7109375" style="22" customWidth="1"/>
    <col min="6204" max="6204" width="14.5703125" style="22" customWidth="1"/>
    <col min="6205" max="6205" width="12.7109375" style="22" customWidth="1"/>
    <col min="6206" max="6206" width="11" style="22" customWidth="1"/>
    <col min="6207" max="6207" width="16.42578125" style="22" customWidth="1"/>
    <col min="6208" max="6208" width="7.140625" style="22" bestFit="1" customWidth="1"/>
    <col min="6209" max="6209" width="6.5703125" style="22" bestFit="1" customWidth="1"/>
    <col min="6210" max="6210" width="9" style="22" customWidth="1"/>
    <col min="6211" max="6212" width="3.28515625" style="22" customWidth="1"/>
    <col min="6213" max="6214" width="4.5703125" style="22" customWidth="1"/>
    <col min="6215" max="6215" width="6.140625" style="22" customWidth="1"/>
    <col min="6216" max="6216" width="7.28515625" style="22" customWidth="1"/>
    <col min="6217" max="6217" width="4.140625" style="22" customWidth="1"/>
    <col min="6218" max="6400" width="11.42578125" style="22"/>
    <col min="6401" max="6401" width="7.85546875" style="22" customWidth="1"/>
    <col min="6402" max="6402" width="11.140625" style="22" customWidth="1"/>
    <col min="6403" max="6403" width="7" style="22" customWidth="1"/>
    <col min="6404" max="6404" width="5.28515625" style="22" customWidth="1"/>
    <col min="6405" max="6405" width="5.140625" style="22" customWidth="1"/>
    <col min="6406" max="6406" width="6.140625" style="22" customWidth="1"/>
    <col min="6407" max="6407" width="8.28515625" style="22" customWidth="1"/>
    <col min="6408" max="6408" width="2.7109375" style="22" bestFit="1" customWidth="1"/>
    <col min="6409" max="6409" width="10.5703125" style="22" customWidth="1"/>
    <col min="6410" max="6410" width="8.28515625" style="22" customWidth="1"/>
    <col min="6411" max="6411" width="8.42578125" style="22" customWidth="1"/>
    <col min="6412" max="6412" width="5.5703125" style="22" customWidth="1"/>
    <col min="6413" max="6413" width="5.28515625" style="22" customWidth="1"/>
    <col min="6414" max="6414" width="4.5703125" style="22" customWidth="1"/>
    <col min="6415" max="6415" width="4.7109375" style="22" customWidth="1"/>
    <col min="6416" max="6416" width="3.7109375" style="22" customWidth="1"/>
    <col min="6417" max="6417" width="4.42578125" style="22" customWidth="1"/>
    <col min="6418" max="6418" width="4.7109375" style="22" customWidth="1"/>
    <col min="6419" max="6454" width="0" style="22" hidden="1" customWidth="1"/>
    <col min="6455" max="6457" width="3.7109375" style="22" customWidth="1"/>
    <col min="6458" max="6458" width="3.140625" style="22" customWidth="1"/>
    <col min="6459" max="6459" width="3.7109375" style="22" customWidth="1"/>
    <col min="6460" max="6460" width="14.5703125" style="22" customWidth="1"/>
    <col min="6461" max="6461" width="12.7109375" style="22" customWidth="1"/>
    <col min="6462" max="6462" width="11" style="22" customWidth="1"/>
    <col min="6463" max="6463" width="16.42578125" style="22" customWidth="1"/>
    <col min="6464" max="6464" width="7.140625" style="22" bestFit="1" customWidth="1"/>
    <col min="6465" max="6465" width="6.5703125" style="22" bestFit="1" customWidth="1"/>
    <col min="6466" max="6466" width="9" style="22" customWidth="1"/>
    <col min="6467" max="6468" width="3.28515625" style="22" customWidth="1"/>
    <col min="6469" max="6470" width="4.5703125" style="22" customWidth="1"/>
    <col min="6471" max="6471" width="6.140625" style="22" customWidth="1"/>
    <col min="6472" max="6472" width="7.28515625" style="22" customWidth="1"/>
    <col min="6473" max="6473" width="4.140625" style="22" customWidth="1"/>
    <col min="6474" max="6656" width="11.42578125" style="22"/>
    <col min="6657" max="6657" width="7.85546875" style="22" customWidth="1"/>
    <col min="6658" max="6658" width="11.140625" style="22" customWidth="1"/>
    <col min="6659" max="6659" width="7" style="22" customWidth="1"/>
    <col min="6660" max="6660" width="5.28515625" style="22" customWidth="1"/>
    <col min="6661" max="6661" width="5.140625" style="22" customWidth="1"/>
    <col min="6662" max="6662" width="6.140625" style="22" customWidth="1"/>
    <col min="6663" max="6663" width="8.28515625" style="22" customWidth="1"/>
    <col min="6664" max="6664" width="2.7109375" style="22" bestFit="1" customWidth="1"/>
    <col min="6665" max="6665" width="10.5703125" style="22" customWidth="1"/>
    <col min="6666" max="6666" width="8.28515625" style="22" customWidth="1"/>
    <col min="6667" max="6667" width="8.42578125" style="22" customWidth="1"/>
    <col min="6668" max="6668" width="5.5703125" style="22" customWidth="1"/>
    <col min="6669" max="6669" width="5.28515625" style="22" customWidth="1"/>
    <col min="6670" max="6670" width="4.5703125" style="22" customWidth="1"/>
    <col min="6671" max="6671" width="4.7109375" style="22" customWidth="1"/>
    <col min="6672" max="6672" width="3.7109375" style="22" customWidth="1"/>
    <col min="6673" max="6673" width="4.42578125" style="22" customWidth="1"/>
    <col min="6674" max="6674" width="4.7109375" style="22" customWidth="1"/>
    <col min="6675" max="6710" width="0" style="22" hidden="1" customWidth="1"/>
    <col min="6711" max="6713" width="3.7109375" style="22" customWidth="1"/>
    <col min="6714" max="6714" width="3.140625" style="22" customWidth="1"/>
    <col min="6715" max="6715" width="3.7109375" style="22" customWidth="1"/>
    <col min="6716" max="6716" width="14.5703125" style="22" customWidth="1"/>
    <col min="6717" max="6717" width="12.7109375" style="22" customWidth="1"/>
    <col min="6718" max="6718" width="11" style="22" customWidth="1"/>
    <col min="6719" max="6719" width="16.42578125" style="22" customWidth="1"/>
    <col min="6720" max="6720" width="7.140625" style="22" bestFit="1" customWidth="1"/>
    <col min="6721" max="6721" width="6.5703125" style="22" bestFit="1" customWidth="1"/>
    <col min="6722" max="6722" width="9" style="22" customWidth="1"/>
    <col min="6723" max="6724" width="3.28515625" style="22" customWidth="1"/>
    <col min="6725" max="6726" width="4.5703125" style="22" customWidth="1"/>
    <col min="6727" max="6727" width="6.140625" style="22" customWidth="1"/>
    <col min="6728" max="6728" width="7.28515625" style="22" customWidth="1"/>
    <col min="6729" max="6729" width="4.140625" style="22" customWidth="1"/>
    <col min="6730" max="6912" width="11.42578125" style="22"/>
    <col min="6913" max="6913" width="7.85546875" style="22" customWidth="1"/>
    <col min="6914" max="6914" width="11.140625" style="22" customWidth="1"/>
    <col min="6915" max="6915" width="7" style="22" customWidth="1"/>
    <col min="6916" max="6916" width="5.28515625" style="22" customWidth="1"/>
    <col min="6917" max="6917" width="5.140625" style="22" customWidth="1"/>
    <col min="6918" max="6918" width="6.140625" style="22" customWidth="1"/>
    <col min="6919" max="6919" width="8.28515625" style="22" customWidth="1"/>
    <col min="6920" max="6920" width="2.7109375" style="22" bestFit="1" customWidth="1"/>
    <col min="6921" max="6921" width="10.5703125" style="22" customWidth="1"/>
    <col min="6922" max="6922" width="8.28515625" style="22" customWidth="1"/>
    <col min="6923" max="6923" width="8.42578125" style="22" customWidth="1"/>
    <col min="6924" max="6924" width="5.5703125" style="22" customWidth="1"/>
    <col min="6925" max="6925" width="5.28515625" style="22" customWidth="1"/>
    <col min="6926" max="6926" width="4.5703125" style="22" customWidth="1"/>
    <col min="6927" max="6927" width="4.7109375" style="22" customWidth="1"/>
    <col min="6928" max="6928" width="3.7109375" style="22" customWidth="1"/>
    <col min="6929" max="6929" width="4.42578125" style="22" customWidth="1"/>
    <col min="6930" max="6930" width="4.7109375" style="22" customWidth="1"/>
    <col min="6931" max="6966" width="0" style="22" hidden="1" customWidth="1"/>
    <col min="6967" max="6969" width="3.7109375" style="22" customWidth="1"/>
    <col min="6970" max="6970" width="3.140625" style="22" customWidth="1"/>
    <col min="6971" max="6971" width="3.7109375" style="22" customWidth="1"/>
    <col min="6972" max="6972" width="14.5703125" style="22" customWidth="1"/>
    <col min="6973" max="6973" width="12.7109375" style="22" customWidth="1"/>
    <col min="6974" max="6974" width="11" style="22" customWidth="1"/>
    <col min="6975" max="6975" width="16.42578125" style="22" customWidth="1"/>
    <col min="6976" max="6976" width="7.140625" style="22" bestFit="1" customWidth="1"/>
    <col min="6977" max="6977" width="6.5703125" style="22" bestFit="1" customWidth="1"/>
    <col min="6978" max="6978" width="9" style="22" customWidth="1"/>
    <col min="6979" max="6980" width="3.28515625" style="22" customWidth="1"/>
    <col min="6981" max="6982" width="4.5703125" style="22" customWidth="1"/>
    <col min="6983" max="6983" width="6.140625" style="22" customWidth="1"/>
    <col min="6984" max="6984" width="7.28515625" style="22" customWidth="1"/>
    <col min="6985" max="6985" width="4.140625" style="22" customWidth="1"/>
    <col min="6986" max="7168" width="11.42578125" style="22"/>
    <col min="7169" max="7169" width="7.85546875" style="22" customWidth="1"/>
    <col min="7170" max="7170" width="11.140625" style="22" customWidth="1"/>
    <col min="7171" max="7171" width="7" style="22" customWidth="1"/>
    <col min="7172" max="7172" width="5.28515625" style="22" customWidth="1"/>
    <col min="7173" max="7173" width="5.140625" style="22" customWidth="1"/>
    <col min="7174" max="7174" width="6.140625" style="22" customWidth="1"/>
    <col min="7175" max="7175" width="8.28515625" style="22" customWidth="1"/>
    <col min="7176" max="7176" width="2.7109375" style="22" bestFit="1" customWidth="1"/>
    <col min="7177" max="7177" width="10.5703125" style="22" customWidth="1"/>
    <col min="7178" max="7178" width="8.28515625" style="22" customWidth="1"/>
    <col min="7179" max="7179" width="8.42578125" style="22" customWidth="1"/>
    <col min="7180" max="7180" width="5.5703125" style="22" customWidth="1"/>
    <col min="7181" max="7181" width="5.28515625" style="22" customWidth="1"/>
    <col min="7182" max="7182" width="4.5703125" style="22" customWidth="1"/>
    <col min="7183" max="7183" width="4.7109375" style="22" customWidth="1"/>
    <col min="7184" max="7184" width="3.7109375" style="22" customWidth="1"/>
    <col min="7185" max="7185" width="4.42578125" style="22" customWidth="1"/>
    <col min="7186" max="7186" width="4.7109375" style="22" customWidth="1"/>
    <col min="7187" max="7222" width="0" style="22" hidden="1" customWidth="1"/>
    <col min="7223" max="7225" width="3.7109375" style="22" customWidth="1"/>
    <col min="7226" max="7226" width="3.140625" style="22" customWidth="1"/>
    <col min="7227" max="7227" width="3.7109375" style="22" customWidth="1"/>
    <col min="7228" max="7228" width="14.5703125" style="22" customWidth="1"/>
    <col min="7229" max="7229" width="12.7109375" style="22" customWidth="1"/>
    <col min="7230" max="7230" width="11" style="22" customWidth="1"/>
    <col min="7231" max="7231" width="16.42578125" style="22" customWidth="1"/>
    <col min="7232" max="7232" width="7.140625" style="22" bestFit="1" customWidth="1"/>
    <col min="7233" max="7233" width="6.5703125" style="22" bestFit="1" customWidth="1"/>
    <col min="7234" max="7234" width="9" style="22" customWidth="1"/>
    <col min="7235" max="7236" width="3.28515625" style="22" customWidth="1"/>
    <col min="7237" max="7238" width="4.5703125" style="22" customWidth="1"/>
    <col min="7239" max="7239" width="6.140625" style="22" customWidth="1"/>
    <col min="7240" max="7240" width="7.28515625" style="22" customWidth="1"/>
    <col min="7241" max="7241" width="4.140625" style="22" customWidth="1"/>
    <col min="7242" max="7424" width="11.42578125" style="22"/>
    <col min="7425" max="7425" width="7.85546875" style="22" customWidth="1"/>
    <col min="7426" max="7426" width="11.140625" style="22" customWidth="1"/>
    <col min="7427" max="7427" width="7" style="22" customWidth="1"/>
    <col min="7428" max="7428" width="5.28515625" style="22" customWidth="1"/>
    <col min="7429" max="7429" width="5.140625" style="22" customWidth="1"/>
    <col min="7430" max="7430" width="6.140625" style="22" customWidth="1"/>
    <col min="7431" max="7431" width="8.28515625" style="22" customWidth="1"/>
    <col min="7432" max="7432" width="2.7109375" style="22" bestFit="1" customWidth="1"/>
    <col min="7433" max="7433" width="10.5703125" style="22" customWidth="1"/>
    <col min="7434" max="7434" width="8.28515625" style="22" customWidth="1"/>
    <col min="7435" max="7435" width="8.42578125" style="22" customWidth="1"/>
    <col min="7436" max="7436" width="5.5703125" style="22" customWidth="1"/>
    <col min="7437" max="7437" width="5.28515625" style="22" customWidth="1"/>
    <col min="7438" max="7438" width="4.5703125" style="22" customWidth="1"/>
    <col min="7439" max="7439" width="4.7109375" style="22" customWidth="1"/>
    <col min="7440" max="7440" width="3.7109375" style="22" customWidth="1"/>
    <col min="7441" max="7441" width="4.42578125" style="22" customWidth="1"/>
    <col min="7442" max="7442" width="4.7109375" style="22" customWidth="1"/>
    <col min="7443" max="7478" width="0" style="22" hidden="1" customWidth="1"/>
    <col min="7479" max="7481" width="3.7109375" style="22" customWidth="1"/>
    <col min="7482" max="7482" width="3.140625" style="22" customWidth="1"/>
    <col min="7483" max="7483" width="3.7109375" style="22" customWidth="1"/>
    <col min="7484" max="7484" width="14.5703125" style="22" customWidth="1"/>
    <col min="7485" max="7485" width="12.7109375" style="22" customWidth="1"/>
    <col min="7486" max="7486" width="11" style="22" customWidth="1"/>
    <col min="7487" max="7487" width="16.42578125" style="22" customWidth="1"/>
    <col min="7488" max="7488" width="7.140625" style="22" bestFit="1" customWidth="1"/>
    <col min="7489" max="7489" width="6.5703125" style="22" bestFit="1" customWidth="1"/>
    <col min="7490" max="7490" width="9" style="22" customWidth="1"/>
    <col min="7491" max="7492" width="3.28515625" style="22" customWidth="1"/>
    <col min="7493" max="7494" width="4.5703125" style="22" customWidth="1"/>
    <col min="7495" max="7495" width="6.140625" style="22" customWidth="1"/>
    <col min="7496" max="7496" width="7.28515625" style="22" customWidth="1"/>
    <col min="7497" max="7497" width="4.140625" style="22" customWidth="1"/>
    <col min="7498" max="7680" width="11.42578125" style="22"/>
    <col min="7681" max="7681" width="7.85546875" style="22" customWidth="1"/>
    <col min="7682" max="7682" width="11.140625" style="22" customWidth="1"/>
    <col min="7683" max="7683" width="7" style="22" customWidth="1"/>
    <col min="7684" max="7684" width="5.28515625" style="22" customWidth="1"/>
    <col min="7685" max="7685" width="5.140625" style="22" customWidth="1"/>
    <col min="7686" max="7686" width="6.140625" style="22" customWidth="1"/>
    <col min="7687" max="7687" width="8.28515625" style="22" customWidth="1"/>
    <col min="7688" max="7688" width="2.7109375" style="22" bestFit="1" customWidth="1"/>
    <col min="7689" max="7689" width="10.5703125" style="22" customWidth="1"/>
    <col min="7690" max="7690" width="8.28515625" style="22" customWidth="1"/>
    <col min="7691" max="7691" width="8.42578125" style="22" customWidth="1"/>
    <col min="7692" max="7692" width="5.5703125" style="22" customWidth="1"/>
    <col min="7693" max="7693" width="5.28515625" style="22" customWidth="1"/>
    <col min="7694" max="7694" width="4.5703125" style="22" customWidth="1"/>
    <col min="7695" max="7695" width="4.7109375" style="22" customWidth="1"/>
    <col min="7696" max="7696" width="3.7109375" style="22" customWidth="1"/>
    <col min="7697" max="7697" width="4.42578125" style="22" customWidth="1"/>
    <col min="7698" max="7698" width="4.7109375" style="22" customWidth="1"/>
    <col min="7699" max="7734" width="0" style="22" hidden="1" customWidth="1"/>
    <col min="7735" max="7737" width="3.7109375" style="22" customWidth="1"/>
    <col min="7738" max="7738" width="3.140625" style="22" customWidth="1"/>
    <col min="7739" max="7739" width="3.7109375" style="22" customWidth="1"/>
    <col min="7740" max="7740" width="14.5703125" style="22" customWidth="1"/>
    <col min="7741" max="7741" width="12.7109375" style="22" customWidth="1"/>
    <col min="7742" max="7742" width="11" style="22" customWidth="1"/>
    <col min="7743" max="7743" width="16.42578125" style="22" customWidth="1"/>
    <col min="7744" max="7744" width="7.140625" style="22" bestFit="1" customWidth="1"/>
    <col min="7745" max="7745" width="6.5703125" style="22" bestFit="1" customWidth="1"/>
    <col min="7746" max="7746" width="9" style="22" customWidth="1"/>
    <col min="7747" max="7748" width="3.28515625" style="22" customWidth="1"/>
    <col min="7749" max="7750" width="4.5703125" style="22" customWidth="1"/>
    <col min="7751" max="7751" width="6.140625" style="22" customWidth="1"/>
    <col min="7752" max="7752" width="7.28515625" style="22" customWidth="1"/>
    <col min="7753" max="7753" width="4.140625" style="22" customWidth="1"/>
    <col min="7754" max="7936" width="11.42578125" style="22"/>
    <col min="7937" max="7937" width="7.85546875" style="22" customWidth="1"/>
    <col min="7938" max="7938" width="11.140625" style="22" customWidth="1"/>
    <col min="7939" max="7939" width="7" style="22" customWidth="1"/>
    <col min="7940" max="7940" width="5.28515625" style="22" customWidth="1"/>
    <col min="7941" max="7941" width="5.140625" style="22" customWidth="1"/>
    <col min="7942" max="7942" width="6.140625" style="22" customWidth="1"/>
    <col min="7943" max="7943" width="8.28515625" style="22" customWidth="1"/>
    <col min="7944" max="7944" width="2.7109375" style="22" bestFit="1" customWidth="1"/>
    <col min="7945" max="7945" width="10.5703125" style="22" customWidth="1"/>
    <col min="7946" max="7946" width="8.28515625" style="22" customWidth="1"/>
    <col min="7947" max="7947" width="8.42578125" style="22" customWidth="1"/>
    <col min="7948" max="7948" width="5.5703125" style="22" customWidth="1"/>
    <col min="7949" max="7949" width="5.28515625" style="22" customWidth="1"/>
    <col min="7950" max="7950" width="4.5703125" style="22" customWidth="1"/>
    <col min="7951" max="7951" width="4.7109375" style="22" customWidth="1"/>
    <col min="7952" max="7952" width="3.7109375" style="22" customWidth="1"/>
    <col min="7953" max="7953" width="4.42578125" style="22" customWidth="1"/>
    <col min="7954" max="7954" width="4.7109375" style="22" customWidth="1"/>
    <col min="7955" max="7990" width="0" style="22" hidden="1" customWidth="1"/>
    <col min="7991" max="7993" width="3.7109375" style="22" customWidth="1"/>
    <col min="7994" max="7994" width="3.140625" style="22" customWidth="1"/>
    <col min="7995" max="7995" width="3.7109375" style="22" customWidth="1"/>
    <col min="7996" max="7996" width="14.5703125" style="22" customWidth="1"/>
    <col min="7997" max="7997" width="12.7109375" style="22" customWidth="1"/>
    <col min="7998" max="7998" width="11" style="22" customWidth="1"/>
    <col min="7999" max="7999" width="16.42578125" style="22" customWidth="1"/>
    <col min="8000" max="8000" width="7.140625" style="22" bestFit="1" customWidth="1"/>
    <col min="8001" max="8001" width="6.5703125" style="22" bestFit="1" customWidth="1"/>
    <col min="8002" max="8002" width="9" style="22" customWidth="1"/>
    <col min="8003" max="8004" width="3.28515625" style="22" customWidth="1"/>
    <col min="8005" max="8006" width="4.5703125" style="22" customWidth="1"/>
    <col min="8007" max="8007" width="6.140625" style="22" customWidth="1"/>
    <col min="8008" max="8008" width="7.28515625" style="22" customWidth="1"/>
    <col min="8009" max="8009" width="4.140625" style="22" customWidth="1"/>
    <col min="8010" max="8192" width="11.42578125" style="22"/>
    <col min="8193" max="8193" width="7.85546875" style="22" customWidth="1"/>
    <col min="8194" max="8194" width="11.140625" style="22" customWidth="1"/>
    <col min="8195" max="8195" width="7" style="22" customWidth="1"/>
    <col min="8196" max="8196" width="5.28515625" style="22" customWidth="1"/>
    <col min="8197" max="8197" width="5.140625" style="22" customWidth="1"/>
    <col min="8198" max="8198" width="6.140625" style="22" customWidth="1"/>
    <col min="8199" max="8199" width="8.28515625" style="22" customWidth="1"/>
    <col min="8200" max="8200" width="2.7109375" style="22" bestFit="1" customWidth="1"/>
    <col min="8201" max="8201" width="10.5703125" style="22" customWidth="1"/>
    <col min="8202" max="8202" width="8.28515625" style="22" customWidth="1"/>
    <col min="8203" max="8203" width="8.42578125" style="22" customWidth="1"/>
    <col min="8204" max="8204" width="5.5703125" style="22" customWidth="1"/>
    <col min="8205" max="8205" width="5.28515625" style="22" customWidth="1"/>
    <col min="8206" max="8206" width="4.5703125" style="22" customWidth="1"/>
    <col min="8207" max="8207" width="4.7109375" style="22" customWidth="1"/>
    <col min="8208" max="8208" width="3.7109375" style="22" customWidth="1"/>
    <col min="8209" max="8209" width="4.42578125" style="22" customWidth="1"/>
    <col min="8210" max="8210" width="4.7109375" style="22" customWidth="1"/>
    <col min="8211" max="8246" width="0" style="22" hidden="1" customWidth="1"/>
    <col min="8247" max="8249" width="3.7109375" style="22" customWidth="1"/>
    <col min="8250" max="8250" width="3.140625" style="22" customWidth="1"/>
    <col min="8251" max="8251" width="3.7109375" style="22" customWidth="1"/>
    <col min="8252" max="8252" width="14.5703125" style="22" customWidth="1"/>
    <col min="8253" max="8253" width="12.7109375" style="22" customWidth="1"/>
    <col min="8254" max="8254" width="11" style="22" customWidth="1"/>
    <col min="8255" max="8255" width="16.42578125" style="22" customWidth="1"/>
    <col min="8256" max="8256" width="7.140625" style="22" bestFit="1" customWidth="1"/>
    <col min="8257" max="8257" width="6.5703125" style="22" bestFit="1" customWidth="1"/>
    <col min="8258" max="8258" width="9" style="22" customWidth="1"/>
    <col min="8259" max="8260" width="3.28515625" style="22" customWidth="1"/>
    <col min="8261" max="8262" width="4.5703125" style="22" customWidth="1"/>
    <col min="8263" max="8263" width="6.140625" style="22" customWidth="1"/>
    <col min="8264" max="8264" width="7.28515625" style="22" customWidth="1"/>
    <col min="8265" max="8265" width="4.140625" style="22" customWidth="1"/>
    <col min="8266" max="8448" width="11.42578125" style="22"/>
    <col min="8449" max="8449" width="7.85546875" style="22" customWidth="1"/>
    <col min="8450" max="8450" width="11.140625" style="22" customWidth="1"/>
    <col min="8451" max="8451" width="7" style="22" customWidth="1"/>
    <col min="8452" max="8452" width="5.28515625" style="22" customWidth="1"/>
    <col min="8453" max="8453" width="5.140625" style="22" customWidth="1"/>
    <col min="8454" max="8454" width="6.140625" style="22" customWidth="1"/>
    <col min="8455" max="8455" width="8.28515625" style="22" customWidth="1"/>
    <col min="8456" max="8456" width="2.7109375" style="22" bestFit="1" customWidth="1"/>
    <col min="8457" max="8457" width="10.5703125" style="22" customWidth="1"/>
    <col min="8458" max="8458" width="8.28515625" style="22" customWidth="1"/>
    <col min="8459" max="8459" width="8.42578125" style="22" customWidth="1"/>
    <col min="8460" max="8460" width="5.5703125" style="22" customWidth="1"/>
    <col min="8461" max="8461" width="5.28515625" style="22" customWidth="1"/>
    <col min="8462" max="8462" width="4.5703125" style="22" customWidth="1"/>
    <col min="8463" max="8463" width="4.7109375" style="22" customWidth="1"/>
    <col min="8464" max="8464" width="3.7109375" style="22" customWidth="1"/>
    <col min="8465" max="8465" width="4.42578125" style="22" customWidth="1"/>
    <col min="8466" max="8466" width="4.7109375" style="22" customWidth="1"/>
    <col min="8467" max="8502" width="0" style="22" hidden="1" customWidth="1"/>
    <col min="8503" max="8505" width="3.7109375" style="22" customWidth="1"/>
    <col min="8506" max="8506" width="3.140625" style="22" customWidth="1"/>
    <col min="8507" max="8507" width="3.7109375" style="22" customWidth="1"/>
    <col min="8508" max="8508" width="14.5703125" style="22" customWidth="1"/>
    <col min="8509" max="8509" width="12.7109375" style="22" customWidth="1"/>
    <col min="8510" max="8510" width="11" style="22" customWidth="1"/>
    <col min="8511" max="8511" width="16.42578125" style="22" customWidth="1"/>
    <col min="8512" max="8512" width="7.140625" style="22" bestFit="1" customWidth="1"/>
    <col min="8513" max="8513" width="6.5703125" style="22" bestFit="1" customWidth="1"/>
    <col min="8514" max="8514" width="9" style="22" customWidth="1"/>
    <col min="8515" max="8516" width="3.28515625" style="22" customWidth="1"/>
    <col min="8517" max="8518" width="4.5703125" style="22" customWidth="1"/>
    <col min="8519" max="8519" width="6.140625" style="22" customWidth="1"/>
    <col min="8520" max="8520" width="7.28515625" style="22" customWidth="1"/>
    <col min="8521" max="8521" width="4.140625" style="22" customWidth="1"/>
    <col min="8522" max="8704" width="11.42578125" style="22"/>
    <col min="8705" max="8705" width="7.85546875" style="22" customWidth="1"/>
    <col min="8706" max="8706" width="11.140625" style="22" customWidth="1"/>
    <col min="8707" max="8707" width="7" style="22" customWidth="1"/>
    <col min="8708" max="8708" width="5.28515625" style="22" customWidth="1"/>
    <col min="8709" max="8709" width="5.140625" style="22" customWidth="1"/>
    <col min="8710" max="8710" width="6.140625" style="22" customWidth="1"/>
    <col min="8711" max="8711" width="8.28515625" style="22" customWidth="1"/>
    <col min="8712" max="8712" width="2.7109375" style="22" bestFit="1" customWidth="1"/>
    <col min="8713" max="8713" width="10.5703125" style="22" customWidth="1"/>
    <col min="8714" max="8714" width="8.28515625" style="22" customWidth="1"/>
    <col min="8715" max="8715" width="8.42578125" style="22" customWidth="1"/>
    <col min="8716" max="8716" width="5.5703125" style="22" customWidth="1"/>
    <col min="8717" max="8717" width="5.28515625" style="22" customWidth="1"/>
    <col min="8718" max="8718" width="4.5703125" style="22" customWidth="1"/>
    <col min="8719" max="8719" width="4.7109375" style="22" customWidth="1"/>
    <col min="8720" max="8720" width="3.7109375" style="22" customWidth="1"/>
    <col min="8721" max="8721" width="4.42578125" style="22" customWidth="1"/>
    <col min="8722" max="8722" width="4.7109375" style="22" customWidth="1"/>
    <col min="8723" max="8758" width="0" style="22" hidden="1" customWidth="1"/>
    <col min="8759" max="8761" width="3.7109375" style="22" customWidth="1"/>
    <col min="8762" max="8762" width="3.140625" style="22" customWidth="1"/>
    <col min="8763" max="8763" width="3.7109375" style="22" customWidth="1"/>
    <col min="8764" max="8764" width="14.5703125" style="22" customWidth="1"/>
    <col min="8765" max="8765" width="12.7109375" style="22" customWidth="1"/>
    <col min="8766" max="8766" width="11" style="22" customWidth="1"/>
    <col min="8767" max="8767" width="16.42578125" style="22" customWidth="1"/>
    <col min="8768" max="8768" width="7.140625" style="22" bestFit="1" customWidth="1"/>
    <col min="8769" max="8769" width="6.5703125" style="22" bestFit="1" customWidth="1"/>
    <col min="8770" max="8770" width="9" style="22" customWidth="1"/>
    <col min="8771" max="8772" width="3.28515625" style="22" customWidth="1"/>
    <col min="8773" max="8774" width="4.5703125" style="22" customWidth="1"/>
    <col min="8775" max="8775" width="6.140625" style="22" customWidth="1"/>
    <col min="8776" max="8776" width="7.28515625" style="22" customWidth="1"/>
    <col min="8777" max="8777" width="4.140625" style="22" customWidth="1"/>
    <col min="8778" max="8960" width="11.42578125" style="22"/>
    <col min="8961" max="8961" width="7.85546875" style="22" customWidth="1"/>
    <col min="8962" max="8962" width="11.140625" style="22" customWidth="1"/>
    <col min="8963" max="8963" width="7" style="22" customWidth="1"/>
    <col min="8964" max="8964" width="5.28515625" style="22" customWidth="1"/>
    <col min="8965" max="8965" width="5.140625" style="22" customWidth="1"/>
    <col min="8966" max="8966" width="6.140625" style="22" customWidth="1"/>
    <col min="8967" max="8967" width="8.28515625" style="22" customWidth="1"/>
    <col min="8968" max="8968" width="2.7109375" style="22" bestFit="1" customWidth="1"/>
    <col min="8969" max="8969" width="10.5703125" style="22" customWidth="1"/>
    <col min="8970" max="8970" width="8.28515625" style="22" customWidth="1"/>
    <col min="8971" max="8971" width="8.42578125" style="22" customWidth="1"/>
    <col min="8972" max="8972" width="5.5703125" style="22" customWidth="1"/>
    <col min="8973" max="8973" width="5.28515625" style="22" customWidth="1"/>
    <col min="8974" max="8974" width="4.5703125" style="22" customWidth="1"/>
    <col min="8975" max="8975" width="4.7109375" style="22" customWidth="1"/>
    <col min="8976" max="8976" width="3.7109375" style="22" customWidth="1"/>
    <col min="8977" max="8977" width="4.42578125" style="22" customWidth="1"/>
    <col min="8978" max="8978" width="4.7109375" style="22" customWidth="1"/>
    <col min="8979" max="9014" width="0" style="22" hidden="1" customWidth="1"/>
    <col min="9015" max="9017" width="3.7109375" style="22" customWidth="1"/>
    <col min="9018" max="9018" width="3.140625" style="22" customWidth="1"/>
    <col min="9019" max="9019" width="3.7109375" style="22" customWidth="1"/>
    <col min="9020" max="9020" width="14.5703125" style="22" customWidth="1"/>
    <col min="9021" max="9021" width="12.7109375" style="22" customWidth="1"/>
    <col min="9022" max="9022" width="11" style="22" customWidth="1"/>
    <col min="9023" max="9023" width="16.42578125" style="22" customWidth="1"/>
    <col min="9024" max="9024" width="7.140625" style="22" bestFit="1" customWidth="1"/>
    <col min="9025" max="9025" width="6.5703125" style="22" bestFit="1" customWidth="1"/>
    <col min="9026" max="9026" width="9" style="22" customWidth="1"/>
    <col min="9027" max="9028" width="3.28515625" style="22" customWidth="1"/>
    <col min="9029" max="9030" width="4.5703125" style="22" customWidth="1"/>
    <col min="9031" max="9031" width="6.140625" style="22" customWidth="1"/>
    <col min="9032" max="9032" width="7.28515625" style="22" customWidth="1"/>
    <col min="9033" max="9033" width="4.140625" style="22" customWidth="1"/>
    <col min="9034" max="9216" width="11.42578125" style="22"/>
    <col min="9217" max="9217" width="7.85546875" style="22" customWidth="1"/>
    <col min="9218" max="9218" width="11.140625" style="22" customWidth="1"/>
    <col min="9219" max="9219" width="7" style="22" customWidth="1"/>
    <col min="9220" max="9220" width="5.28515625" style="22" customWidth="1"/>
    <col min="9221" max="9221" width="5.140625" style="22" customWidth="1"/>
    <col min="9222" max="9222" width="6.140625" style="22" customWidth="1"/>
    <col min="9223" max="9223" width="8.28515625" style="22" customWidth="1"/>
    <col min="9224" max="9224" width="2.7109375" style="22" bestFit="1" customWidth="1"/>
    <col min="9225" max="9225" width="10.5703125" style="22" customWidth="1"/>
    <col min="9226" max="9226" width="8.28515625" style="22" customWidth="1"/>
    <col min="9227" max="9227" width="8.42578125" style="22" customWidth="1"/>
    <col min="9228" max="9228" width="5.5703125" style="22" customWidth="1"/>
    <col min="9229" max="9229" width="5.28515625" style="22" customWidth="1"/>
    <col min="9230" max="9230" width="4.5703125" style="22" customWidth="1"/>
    <col min="9231" max="9231" width="4.7109375" style="22" customWidth="1"/>
    <col min="9232" max="9232" width="3.7109375" style="22" customWidth="1"/>
    <col min="9233" max="9233" width="4.42578125" style="22" customWidth="1"/>
    <col min="9234" max="9234" width="4.7109375" style="22" customWidth="1"/>
    <col min="9235" max="9270" width="0" style="22" hidden="1" customWidth="1"/>
    <col min="9271" max="9273" width="3.7109375" style="22" customWidth="1"/>
    <col min="9274" max="9274" width="3.140625" style="22" customWidth="1"/>
    <col min="9275" max="9275" width="3.7109375" style="22" customWidth="1"/>
    <col min="9276" max="9276" width="14.5703125" style="22" customWidth="1"/>
    <col min="9277" max="9277" width="12.7109375" style="22" customWidth="1"/>
    <col min="9278" max="9278" width="11" style="22" customWidth="1"/>
    <col min="9279" max="9279" width="16.42578125" style="22" customWidth="1"/>
    <col min="9280" max="9280" width="7.140625" style="22" bestFit="1" customWidth="1"/>
    <col min="9281" max="9281" width="6.5703125" style="22" bestFit="1" customWidth="1"/>
    <col min="9282" max="9282" width="9" style="22" customWidth="1"/>
    <col min="9283" max="9284" width="3.28515625" style="22" customWidth="1"/>
    <col min="9285" max="9286" width="4.5703125" style="22" customWidth="1"/>
    <col min="9287" max="9287" width="6.140625" style="22" customWidth="1"/>
    <col min="9288" max="9288" width="7.28515625" style="22" customWidth="1"/>
    <col min="9289" max="9289" width="4.140625" style="22" customWidth="1"/>
    <col min="9290" max="9472" width="11.42578125" style="22"/>
    <col min="9473" max="9473" width="7.85546875" style="22" customWidth="1"/>
    <col min="9474" max="9474" width="11.140625" style="22" customWidth="1"/>
    <col min="9475" max="9475" width="7" style="22" customWidth="1"/>
    <col min="9476" max="9476" width="5.28515625" style="22" customWidth="1"/>
    <col min="9477" max="9477" width="5.140625" style="22" customWidth="1"/>
    <col min="9478" max="9478" width="6.140625" style="22" customWidth="1"/>
    <col min="9479" max="9479" width="8.28515625" style="22" customWidth="1"/>
    <col min="9480" max="9480" width="2.7109375" style="22" bestFit="1" customWidth="1"/>
    <col min="9481" max="9481" width="10.5703125" style="22" customWidth="1"/>
    <col min="9482" max="9482" width="8.28515625" style="22" customWidth="1"/>
    <col min="9483" max="9483" width="8.42578125" style="22" customWidth="1"/>
    <col min="9484" max="9484" width="5.5703125" style="22" customWidth="1"/>
    <col min="9485" max="9485" width="5.28515625" style="22" customWidth="1"/>
    <col min="9486" max="9486" width="4.5703125" style="22" customWidth="1"/>
    <col min="9487" max="9487" width="4.7109375" style="22" customWidth="1"/>
    <col min="9488" max="9488" width="3.7109375" style="22" customWidth="1"/>
    <col min="9489" max="9489" width="4.42578125" style="22" customWidth="1"/>
    <col min="9490" max="9490" width="4.7109375" style="22" customWidth="1"/>
    <col min="9491" max="9526" width="0" style="22" hidden="1" customWidth="1"/>
    <col min="9527" max="9529" width="3.7109375" style="22" customWidth="1"/>
    <col min="9530" max="9530" width="3.140625" style="22" customWidth="1"/>
    <col min="9531" max="9531" width="3.7109375" style="22" customWidth="1"/>
    <col min="9532" max="9532" width="14.5703125" style="22" customWidth="1"/>
    <col min="9533" max="9533" width="12.7109375" style="22" customWidth="1"/>
    <col min="9534" max="9534" width="11" style="22" customWidth="1"/>
    <col min="9535" max="9535" width="16.42578125" style="22" customWidth="1"/>
    <col min="9536" max="9536" width="7.140625" style="22" bestFit="1" customWidth="1"/>
    <col min="9537" max="9537" width="6.5703125" style="22" bestFit="1" customWidth="1"/>
    <col min="9538" max="9538" width="9" style="22" customWidth="1"/>
    <col min="9539" max="9540" width="3.28515625" style="22" customWidth="1"/>
    <col min="9541" max="9542" width="4.5703125" style="22" customWidth="1"/>
    <col min="9543" max="9543" width="6.140625" style="22" customWidth="1"/>
    <col min="9544" max="9544" width="7.28515625" style="22" customWidth="1"/>
    <col min="9545" max="9545" width="4.140625" style="22" customWidth="1"/>
    <col min="9546" max="9728" width="11.42578125" style="22"/>
    <col min="9729" max="9729" width="7.85546875" style="22" customWidth="1"/>
    <col min="9730" max="9730" width="11.140625" style="22" customWidth="1"/>
    <col min="9731" max="9731" width="7" style="22" customWidth="1"/>
    <col min="9732" max="9732" width="5.28515625" style="22" customWidth="1"/>
    <col min="9733" max="9733" width="5.140625" style="22" customWidth="1"/>
    <col min="9734" max="9734" width="6.140625" style="22" customWidth="1"/>
    <col min="9735" max="9735" width="8.28515625" style="22" customWidth="1"/>
    <col min="9736" max="9736" width="2.7109375" style="22" bestFit="1" customWidth="1"/>
    <col min="9737" max="9737" width="10.5703125" style="22" customWidth="1"/>
    <col min="9738" max="9738" width="8.28515625" style="22" customWidth="1"/>
    <col min="9739" max="9739" width="8.42578125" style="22" customWidth="1"/>
    <col min="9740" max="9740" width="5.5703125" style="22" customWidth="1"/>
    <col min="9741" max="9741" width="5.28515625" style="22" customWidth="1"/>
    <col min="9742" max="9742" width="4.5703125" style="22" customWidth="1"/>
    <col min="9743" max="9743" width="4.7109375" style="22" customWidth="1"/>
    <col min="9744" max="9744" width="3.7109375" style="22" customWidth="1"/>
    <col min="9745" max="9745" width="4.42578125" style="22" customWidth="1"/>
    <col min="9746" max="9746" width="4.7109375" style="22" customWidth="1"/>
    <col min="9747" max="9782" width="0" style="22" hidden="1" customWidth="1"/>
    <col min="9783" max="9785" width="3.7109375" style="22" customWidth="1"/>
    <col min="9786" max="9786" width="3.140625" style="22" customWidth="1"/>
    <col min="9787" max="9787" width="3.7109375" style="22" customWidth="1"/>
    <col min="9788" max="9788" width="14.5703125" style="22" customWidth="1"/>
    <col min="9789" max="9789" width="12.7109375" style="22" customWidth="1"/>
    <col min="9790" max="9790" width="11" style="22" customWidth="1"/>
    <col min="9791" max="9791" width="16.42578125" style="22" customWidth="1"/>
    <col min="9792" max="9792" width="7.140625" style="22" bestFit="1" customWidth="1"/>
    <col min="9793" max="9793" width="6.5703125" style="22" bestFit="1" customWidth="1"/>
    <col min="9794" max="9794" width="9" style="22" customWidth="1"/>
    <col min="9795" max="9796" width="3.28515625" style="22" customWidth="1"/>
    <col min="9797" max="9798" width="4.5703125" style="22" customWidth="1"/>
    <col min="9799" max="9799" width="6.140625" style="22" customWidth="1"/>
    <col min="9800" max="9800" width="7.28515625" style="22" customWidth="1"/>
    <col min="9801" max="9801" width="4.140625" style="22" customWidth="1"/>
    <col min="9802" max="9984" width="11.42578125" style="22"/>
    <col min="9985" max="9985" width="7.85546875" style="22" customWidth="1"/>
    <col min="9986" max="9986" width="11.140625" style="22" customWidth="1"/>
    <col min="9987" max="9987" width="7" style="22" customWidth="1"/>
    <col min="9988" max="9988" width="5.28515625" style="22" customWidth="1"/>
    <col min="9989" max="9989" width="5.140625" style="22" customWidth="1"/>
    <col min="9990" max="9990" width="6.140625" style="22" customWidth="1"/>
    <col min="9991" max="9991" width="8.28515625" style="22" customWidth="1"/>
    <col min="9992" max="9992" width="2.7109375" style="22" bestFit="1" customWidth="1"/>
    <col min="9993" max="9993" width="10.5703125" style="22" customWidth="1"/>
    <col min="9994" max="9994" width="8.28515625" style="22" customWidth="1"/>
    <col min="9995" max="9995" width="8.42578125" style="22" customWidth="1"/>
    <col min="9996" max="9996" width="5.5703125" style="22" customWidth="1"/>
    <col min="9997" max="9997" width="5.28515625" style="22" customWidth="1"/>
    <col min="9998" max="9998" width="4.5703125" style="22" customWidth="1"/>
    <col min="9999" max="9999" width="4.7109375" style="22" customWidth="1"/>
    <col min="10000" max="10000" width="3.7109375" style="22" customWidth="1"/>
    <col min="10001" max="10001" width="4.42578125" style="22" customWidth="1"/>
    <col min="10002" max="10002" width="4.7109375" style="22" customWidth="1"/>
    <col min="10003" max="10038" width="0" style="22" hidden="1" customWidth="1"/>
    <col min="10039" max="10041" width="3.7109375" style="22" customWidth="1"/>
    <col min="10042" max="10042" width="3.140625" style="22" customWidth="1"/>
    <col min="10043" max="10043" width="3.7109375" style="22" customWidth="1"/>
    <col min="10044" max="10044" width="14.5703125" style="22" customWidth="1"/>
    <col min="10045" max="10045" width="12.7109375" style="22" customWidth="1"/>
    <col min="10046" max="10046" width="11" style="22" customWidth="1"/>
    <col min="10047" max="10047" width="16.42578125" style="22" customWidth="1"/>
    <col min="10048" max="10048" width="7.140625" style="22" bestFit="1" customWidth="1"/>
    <col min="10049" max="10049" width="6.5703125" style="22" bestFit="1" customWidth="1"/>
    <col min="10050" max="10050" width="9" style="22" customWidth="1"/>
    <col min="10051" max="10052" width="3.28515625" style="22" customWidth="1"/>
    <col min="10053" max="10054" width="4.5703125" style="22" customWidth="1"/>
    <col min="10055" max="10055" width="6.140625" style="22" customWidth="1"/>
    <col min="10056" max="10056" width="7.28515625" style="22" customWidth="1"/>
    <col min="10057" max="10057" width="4.140625" style="22" customWidth="1"/>
    <col min="10058" max="10240" width="11.42578125" style="22"/>
    <col min="10241" max="10241" width="7.85546875" style="22" customWidth="1"/>
    <col min="10242" max="10242" width="11.140625" style="22" customWidth="1"/>
    <col min="10243" max="10243" width="7" style="22" customWidth="1"/>
    <col min="10244" max="10244" width="5.28515625" style="22" customWidth="1"/>
    <col min="10245" max="10245" width="5.140625" style="22" customWidth="1"/>
    <col min="10246" max="10246" width="6.140625" style="22" customWidth="1"/>
    <col min="10247" max="10247" width="8.28515625" style="22" customWidth="1"/>
    <col min="10248" max="10248" width="2.7109375" style="22" bestFit="1" customWidth="1"/>
    <col min="10249" max="10249" width="10.5703125" style="22" customWidth="1"/>
    <col min="10250" max="10250" width="8.28515625" style="22" customWidth="1"/>
    <col min="10251" max="10251" width="8.42578125" style="22" customWidth="1"/>
    <col min="10252" max="10252" width="5.5703125" style="22" customWidth="1"/>
    <col min="10253" max="10253" width="5.28515625" style="22" customWidth="1"/>
    <col min="10254" max="10254" width="4.5703125" style="22" customWidth="1"/>
    <col min="10255" max="10255" width="4.7109375" style="22" customWidth="1"/>
    <col min="10256" max="10256" width="3.7109375" style="22" customWidth="1"/>
    <col min="10257" max="10257" width="4.42578125" style="22" customWidth="1"/>
    <col min="10258" max="10258" width="4.7109375" style="22" customWidth="1"/>
    <col min="10259" max="10294" width="0" style="22" hidden="1" customWidth="1"/>
    <col min="10295" max="10297" width="3.7109375" style="22" customWidth="1"/>
    <col min="10298" max="10298" width="3.140625" style="22" customWidth="1"/>
    <col min="10299" max="10299" width="3.7109375" style="22" customWidth="1"/>
    <col min="10300" max="10300" width="14.5703125" style="22" customWidth="1"/>
    <col min="10301" max="10301" width="12.7109375" style="22" customWidth="1"/>
    <col min="10302" max="10302" width="11" style="22" customWidth="1"/>
    <col min="10303" max="10303" width="16.42578125" style="22" customWidth="1"/>
    <col min="10304" max="10304" width="7.140625" style="22" bestFit="1" customWidth="1"/>
    <col min="10305" max="10305" width="6.5703125" style="22" bestFit="1" customWidth="1"/>
    <col min="10306" max="10306" width="9" style="22" customWidth="1"/>
    <col min="10307" max="10308" width="3.28515625" style="22" customWidth="1"/>
    <col min="10309" max="10310" width="4.5703125" style="22" customWidth="1"/>
    <col min="10311" max="10311" width="6.140625" style="22" customWidth="1"/>
    <col min="10312" max="10312" width="7.28515625" style="22" customWidth="1"/>
    <col min="10313" max="10313" width="4.140625" style="22" customWidth="1"/>
    <col min="10314" max="10496" width="11.42578125" style="22"/>
    <col min="10497" max="10497" width="7.85546875" style="22" customWidth="1"/>
    <col min="10498" max="10498" width="11.140625" style="22" customWidth="1"/>
    <col min="10499" max="10499" width="7" style="22" customWidth="1"/>
    <col min="10500" max="10500" width="5.28515625" style="22" customWidth="1"/>
    <col min="10501" max="10501" width="5.140625" style="22" customWidth="1"/>
    <col min="10502" max="10502" width="6.140625" style="22" customWidth="1"/>
    <col min="10503" max="10503" width="8.28515625" style="22" customWidth="1"/>
    <col min="10504" max="10504" width="2.7109375" style="22" bestFit="1" customWidth="1"/>
    <col min="10505" max="10505" width="10.5703125" style="22" customWidth="1"/>
    <col min="10506" max="10506" width="8.28515625" style="22" customWidth="1"/>
    <col min="10507" max="10507" width="8.42578125" style="22" customWidth="1"/>
    <col min="10508" max="10508" width="5.5703125" style="22" customWidth="1"/>
    <col min="10509" max="10509" width="5.28515625" style="22" customWidth="1"/>
    <col min="10510" max="10510" width="4.5703125" style="22" customWidth="1"/>
    <col min="10511" max="10511" width="4.7109375" style="22" customWidth="1"/>
    <col min="10512" max="10512" width="3.7109375" style="22" customWidth="1"/>
    <col min="10513" max="10513" width="4.42578125" style="22" customWidth="1"/>
    <col min="10514" max="10514" width="4.7109375" style="22" customWidth="1"/>
    <col min="10515" max="10550" width="0" style="22" hidden="1" customWidth="1"/>
    <col min="10551" max="10553" width="3.7109375" style="22" customWidth="1"/>
    <col min="10554" max="10554" width="3.140625" style="22" customWidth="1"/>
    <col min="10555" max="10555" width="3.7109375" style="22" customWidth="1"/>
    <col min="10556" max="10556" width="14.5703125" style="22" customWidth="1"/>
    <col min="10557" max="10557" width="12.7109375" style="22" customWidth="1"/>
    <col min="10558" max="10558" width="11" style="22" customWidth="1"/>
    <col min="10559" max="10559" width="16.42578125" style="22" customWidth="1"/>
    <col min="10560" max="10560" width="7.140625" style="22" bestFit="1" customWidth="1"/>
    <col min="10561" max="10561" width="6.5703125" style="22" bestFit="1" customWidth="1"/>
    <col min="10562" max="10562" width="9" style="22" customWidth="1"/>
    <col min="10563" max="10564" width="3.28515625" style="22" customWidth="1"/>
    <col min="10565" max="10566" width="4.5703125" style="22" customWidth="1"/>
    <col min="10567" max="10567" width="6.140625" style="22" customWidth="1"/>
    <col min="10568" max="10568" width="7.28515625" style="22" customWidth="1"/>
    <col min="10569" max="10569" width="4.140625" style="22" customWidth="1"/>
    <col min="10570" max="10752" width="11.42578125" style="22"/>
    <col min="10753" max="10753" width="7.85546875" style="22" customWidth="1"/>
    <col min="10754" max="10754" width="11.140625" style="22" customWidth="1"/>
    <col min="10755" max="10755" width="7" style="22" customWidth="1"/>
    <col min="10756" max="10756" width="5.28515625" style="22" customWidth="1"/>
    <col min="10757" max="10757" width="5.140625" style="22" customWidth="1"/>
    <col min="10758" max="10758" width="6.140625" style="22" customWidth="1"/>
    <col min="10759" max="10759" width="8.28515625" style="22" customWidth="1"/>
    <col min="10760" max="10760" width="2.7109375" style="22" bestFit="1" customWidth="1"/>
    <col min="10761" max="10761" width="10.5703125" style="22" customWidth="1"/>
    <col min="10762" max="10762" width="8.28515625" style="22" customWidth="1"/>
    <col min="10763" max="10763" width="8.42578125" style="22" customWidth="1"/>
    <col min="10764" max="10764" width="5.5703125" style="22" customWidth="1"/>
    <col min="10765" max="10765" width="5.28515625" style="22" customWidth="1"/>
    <col min="10766" max="10766" width="4.5703125" style="22" customWidth="1"/>
    <col min="10767" max="10767" width="4.7109375" style="22" customWidth="1"/>
    <col min="10768" max="10768" width="3.7109375" style="22" customWidth="1"/>
    <col min="10769" max="10769" width="4.42578125" style="22" customWidth="1"/>
    <col min="10770" max="10770" width="4.7109375" style="22" customWidth="1"/>
    <col min="10771" max="10806" width="0" style="22" hidden="1" customWidth="1"/>
    <col min="10807" max="10809" width="3.7109375" style="22" customWidth="1"/>
    <col min="10810" max="10810" width="3.140625" style="22" customWidth="1"/>
    <col min="10811" max="10811" width="3.7109375" style="22" customWidth="1"/>
    <col min="10812" max="10812" width="14.5703125" style="22" customWidth="1"/>
    <col min="10813" max="10813" width="12.7109375" style="22" customWidth="1"/>
    <col min="10814" max="10814" width="11" style="22" customWidth="1"/>
    <col min="10815" max="10815" width="16.42578125" style="22" customWidth="1"/>
    <col min="10816" max="10816" width="7.140625" style="22" bestFit="1" customWidth="1"/>
    <col min="10817" max="10817" width="6.5703125" style="22" bestFit="1" customWidth="1"/>
    <col min="10818" max="10818" width="9" style="22" customWidth="1"/>
    <col min="10819" max="10820" width="3.28515625" style="22" customWidth="1"/>
    <col min="10821" max="10822" width="4.5703125" style="22" customWidth="1"/>
    <col min="10823" max="10823" width="6.140625" style="22" customWidth="1"/>
    <col min="10824" max="10824" width="7.28515625" style="22" customWidth="1"/>
    <col min="10825" max="10825" width="4.140625" style="22" customWidth="1"/>
    <col min="10826" max="11008" width="11.42578125" style="22"/>
    <col min="11009" max="11009" width="7.85546875" style="22" customWidth="1"/>
    <col min="11010" max="11010" width="11.140625" style="22" customWidth="1"/>
    <col min="11011" max="11011" width="7" style="22" customWidth="1"/>
    <col min="11012" max="11012" width="5.28515625" style="22" customWidth="1"/>
    <col min="11013" max="11013" width="5.140625" style="22" customWidth="1"/>
    <col min="11014" max="11014" width="6.140625" style="22" customWidth="1"/>
    <col min="11015" max="11015" width="8.28515625" style="22" customWidth="1"/>
    <col min="11016" max="11016" width="2.7109375" style="22" bestFit="1" customWidth="1"/>
    <col min="11017" max="11017" width="10.5703125" style="22" customWidth="1"/>
    <col min="11018" max="11018" width="8.28515625" style="22" customWidth="1"/>
    <col min="11019" max="11019" width="8.42578125" style="22" customWidth="1"/>
    <col min="11020" max="11020" width="5.5703125" style="22" customWidth="1"/>
    <col min="11021" max="11021" width="5.28515625" style="22" customWidth="1"/>
    <col min="11022" max="11022" width="4.5703125" style="22" customWidth="1"/>
    <col min="11023" max="11023" width="4.7109375" style="22" customWidth="1"/>
    <col min="11024" max="11024" width="3.7109375" style="22" customWidth="1"/>
    <col min="11025" max="11025" width="4.42578125" style="22" customWidth="1"/>
    <col min="11026" max="11026" width="4.7109375" style="22" customWidth="1"/>
    <col min="11027" max="11062" width="0" style="22" hidden="1" customWidth="1"/>
    <col min="11063" max="11065" width="3.7109375" style="22" customWidth="1"/>
    <col min="11066" max="11066" width="3.140625" style="22" customWidth="1"/>
    <col min="11067" max="11067" width="3.7109375" style="22" customWidth="1"/>
    <col min="11068" max="11068" width="14.5703125" style="22" customWidth="1"/>
    <col min="11069" max="11069" width="12.7109375" style="22" customWidth="1"/>
    <col min="11070" max="11070" width="11" style="22" customWidth="1"/>
    <col min="11071" max="11071" width="16.42578125" style="22" customWidth="1"/>
    <col min="11072" max="11072" width="7.140625" style="22" bestFit="1" customWidth="1"/>
    <col min="11073" max="11073" width="6.5703125" style="22" bestFit="1" customWidth="1"/>
    <col min="11074" max="11074" width="9" style="22" customWidth="1"/>
    <col min="11075" max="11076" width="3.28515625" style="22" customWidth="1"/>
    <col min="11077" max="11078" width="4.5703125" style="22" customWidth="1"/>
    <col min="11079" max="11079" width="6.140625" style="22" customWidth="1"/>
    <col min="11080" max="11080" width="7.28515625" style="22" customWidth="1"/>
    <col min="11081" max="11081" width="4.140625" style="22" customWidth="1"/>
    <col min="11082" max="11264" width="11.42578125" style="22"/>
    <col min="11265" max="11265" width="7.85546875" style="22" customWidth="1"/>
    <col min="11266" max="11266" width="11.140625" style="22" customWidth="1"/>
    <col min="11267" max="11267" width="7" style="22" customWidth="1"/>
    <col min="11268" max="11268" width="5.28515625" style="22" customWidth="1"/>
    <col min="11269" max="11269" width="5.140625" style="22" customWidth="1"/>
    <col min="11270" max="11270" width="6.140625" style="22" customWidth="1"/>
    <col min="11271" max="11271" width="8.28515625" style="22" customWidth="1"/>
    <col min="11272" max="11272" width="2.7109375" style="22" bestFit="1" customWidth="1"/>
    <col min="11273" max="11273" width="10.5703125" style="22" customWidth="1"/>
    <col min="11274" max="11274" width="8.28515625" style="22" customWidth="1"/>
    <col min="11275" max="11275" width="8.42578125" style="22" customWidth="1"/>
    <col min="11276" max="11276" width="5.5703125" style="22" customWidth="1"/>
    <col min="11277" max="11277" width="5.28515625" style="22" customWidth="1"/>
    <col min="11278" max="11278" width="4.5703125" style="22" customWidth="1"/>
    <col min="11279" max="11279" width="4.7109375" style="22" customWidth="1"/>
    <col min="11280" max="11280" width="3.7109375" style="22" customWidth="1"/>
    <col min="11281" max="11281" width="4.42578125" style="22" customWidth="1"/>
    <col min="11282" max="11282" width="4.7109375" style="22" customWidth="1"/>
    <col min="11283" max="11318" width="0" style="22" hidden="1" customWidth="1"/>
    <col min="11319" max="11321" width="3.7109375" style="22" customWidth="1"/>
    <col min="11322" max="11322" width="3.140625" style="22" customWidth="1"/>
    <col min="11323" max="11323" width="3.7109375" style="22" customWidth="1"/>
    <col min="11324" max="11324" width="14.5703125" style="22" customWidth="1"/>
    <col min="11325" max="11325" width="12.7109375" style="22" customWidth="1"/>
    <col min="11326" max="11326" width="11" style="22" customWidth="1"/>
    <col min="11327" max="11327" width="16.42578125" style="22" customWidth="1"/>
    <col min="11328" max="11328" width="7.140625" style="22" bestFit="1" customWidth="1"/>
    <col min="11329" max="11329" width="6.5703125" style="22" bestFit="1" customWidth="1"/>
    <col min="11330" max="11330" width="9" style="22" customWidth="1"/>
    <col min="11331" max="11332" width="3.28515625" style="22" customWidth="1"/>
    <col min="11333" max="11334" width="4.5703125" style="22" customWidth="1"/>
    <col min="11335" max="11335" width="6.140625" style="22" customWidth="1"/>
    <col min="11336" max="11336" width="7.28515625" style="22" customWidth="1"/>
    <col min="11337" max="11337" width="4.140625" style="22" customWidth="1"/>
    <col min="11338" max="11520" width="11.42578125" style="22"/>
    <col min="11521" max="11521" width="7.85546875" style="22" customWidth="1"/>
    <col min="11522" max="11522" width="11.140625" style="22" customWidth="1"/>
    <col min="11523" max="11523" width="7" style="22" customWidth="1"/>
    <col min="11524" max="11524" width="5.28515625" style="22" customWidth="1"/>
    <col min="11525" max="11525" width="5.140625" style="22" customWidth="1"/>
    <col min="11526" max="11526" width="6.140625" style="22" customWidth="1"/>
    <col min="11527" max="11527" width="8.28515625" style="22" customWidth="1"/>
    <col min="11528" max="11528" width="2.7109375" style="22" bestFit="1" customWidth="1"/>
    <col min="11529" max="11529" width="10.5703125" style="22" customWidth="1"/>
    <col min="11530" max="11530" width="8.28515625" style="22" customWidth="1"/>
    <col min="11531" max="11531" width="8.42578125" style="22" customWidth="1"/>
    <col min="11532" max="11532" width="5.5703125" style="22" customWidth="1"/>
    <col min="11533" max="11533" width="5.28515625" style="22" customWidth="1"/>
    <col min="11534" max="11534" width="4.5703125" style="22" customWidth="1"/>
    <col min="11535" max="11535" width="4.7109375" style="22" customWidth="1"/>
    <col min="11536" max="11536" width="3.7109375" style="22" customWidth="1"/>
    <col min="11537" max="11537" width="4.42578125" style="22" customWidth="1"/>
    <col min="11538" max="11538" width="4.7109375" style="22" customWidth="1"/>
    <col min="11539" max="11574" width="0" style="22" hidden="1" customWidth="1"/>
    <col min="11575" max="11577" width="3.7109375" style="22" customWidth="1"/>
    <col min="11578" max="11578" width="3.140625" style="22" customWidth="1"/>
    <col min="11579" max="11579" width="3.7109375" style="22" customWidth="1"/>
    <col min="11580" max="11580" width="14.5703125" style="22" customWidth="1"/>
    <col min="11581" max="11581" width="12.7109375" style="22" customWidth="1"/>
    <col min="11582" max="11582" width="11" style="22" customWidth="1"/>
    <col min="11583" max="11583" width="16.42578125" style="22" customWidth="1"/>
    <col min="11584" max="11584" width="7.140625" style="22" bestFit="1" customWidth="1"/>
    <col min="11585" max="11585" width="6.5703125" style="22" bestFit="1" customWidth="1"/>
    <col min="11586" max="11586" width="9" style="22" customWidth="1"/>
    <col min="11587" max="11588" width="3.28515625" style="22" customWidth="1"/>
    <col min="11589" max="11590" width="4.5703125" style="22" customWidth="1"/>
    <col min="11591" max="11591" width="6.140625" style="22" customWidth="1"/>
    <col min="11592" max="11592" width="7.28515625" style="22" customWidth="1"/>
    <col min="11593" max="11593" width="4.140625" style="22" customWidth="1"/>
    <col min="11594" max="11776" width="11.42578125" style="22"/>
    <col min="11777" max="11777" width="7.85546875" style="22" customWidth="1"/>
    <col min="11778" max="11778" width="11.140625" style="22" customWidth="1"/>
    <col min="11779" max="11779" width="7" style="22" customWidth="1"/>
    <col min="11780" max="11780" width="5.28515625" style="22" customWidth="1"/>
    <col min="11781" max="11781" width="5.140625" style="22" customWidth="1"/>
    <col min="11782" max="11782" width="6.140625" style="22" customWidth="1"/>
    <col min="11783" max="11783" width="8.28515625" style="22" customWidth="1"/>
    <col min="11784" max="11784" width="2.7109375" style="22" bestFit="1" customWidth="1"/>
    <col min="11785" max="11785" width="10.5703125" style="22" customWidth="1"/>
    <col min="11786" max="11786" width="8.28515625" style="22" customWidth="1"/>
    <col min="11787" max="11787" width="8.42578125" style="22" customWidth="1"/>
    <col min="11788" max="11788" width="5.5703125" style="22" customWidth="1"/>
    <col min="11789" max="11789" width="5.28515625" style="22" customWidth="1"/>
    <col min="11790" max="11790" width="4.5703125" style="22" customWidth="1"/>
    <col min="11791" max="11791" width="4.7109375" style="22" customWidth="1"/>
    <col min="11792" max="11792" width="3.7109375" style="22" customWidth="1"/>
    <col min="11793" max="11793" width="4.42578125" style="22" customWidth="1"/>
    <col min="11794" max="11794" width="4.7109375" style="22" customWidth="1"/>
    <col min="11795" max="11830" width="0" style="22" hidden="1" customWidth="1"/>
    <col min="11831" max="11833" width="3.7109375" style="22" customWidth="1"/>
    <col min="11834" max="11834" width="3.140625" style="22" customWidth="1"/>
    <col min="11835" max="11835" width="3.7109375" style="22" customWidth="1"/>
    <col min="11836" max="11836" width="14.5703125" style="22" customWidth="1"/>
    <col min="11837" max="11837" width="12.7109375" style="22" customWidth="1"/>
    <col min="11838" max="11838" width="11" style="22" customWidth="1"/>
    <col min="11839" max="11839" width="16.42578125" style="22" customWidth="1"/>
    <col min="11840" max="11840" width="7.140625" style="22" bestFit="1" customWidth="1"/>
    <col min="11841" max="11841" width="6.5703125" style="22" bestFit="1" customWidth="1"/>
    <col min="11842" max="11842" width="9" style="22" customWidth="1"/>
    <col min="11843" max="11844" width="3.28515625" style="22" customWidth="1"/>
    <col min="11845" max="11846" width="4.5703125" style="22" customWidth="1"/>
    <col min="11847" max="11847" width="6.140625" style="22" customWidth="1"/>
    <col min="11848" max="11848" width="7.28515625" style="22" customWidth="1"/>
    <col min="11849" max="11849" width="4.140625" style="22" customWidth="1"/>
    <col min="11850" max="12032" width="11.42578125" style="22"/>
    <col min="12033" max="12033" width="7.85546875" style="22" customWidth="1"/>
    <col min="12034" max="12034" width="11.140625" style="22" customWidth="1"/>
    <col min="12035" max="12035" width="7" style="22" customWidth="1"/>
    <col min="12036" max="12036" width="5.28515625" style="22" customWidth="1"/>
    <col min="12037" max="12037" width="5.140625" style="22" customWidth="1"/>
    <col min="12038" max="12038" width="6.140625" style="22" customWidth="1"/>
    <col min="12039" max="12039" width="8.28515625" style="22" customWidth="1"/>
    <col min="12040" max="12040" width="2.7109375" style="22" bestFit="1" customWidth="1"/>
    <col min="12041" max="12041" width="10.5703125" style="22" customWidth="1"/>
    <col min="12042" max="12042" width="8.28515625" style="22" customWidth="1"/>
    <col min="12043" max="12043" width="8.42578125" style="22" customWidth="1"/>
    <col min="12044" max="12044" width="5.5703125" style="22" customWidth="1"/>
    <col min="12045" max="12045" width="5.28515625" style="22" customWidth="1"/>
    <col min="12046" max="12046" width="4.5703125" style="22" customWidth="1"/>
    <col min="12047" max="12047" width="4.7109375" style="22" customWidth="1"/>
    <col min="12048" max="12048" width="3.7109375" style="22" customWidth="1"/>
    <col min="12049" max="12049" width="4.42578125" style="22" customWidth="1"/>
    <col min="12050" max="12050" width="4.7109375" style="22" customWidth="1"/>
    <col min="12051" max="12086" width="0" style="22" hidden="1" customWidth="1"/>
    <col min="12087" max="12089" width="3.7109375" style="22" customWidth="1"/>
    <col min="12090" max="12090" width="3.140625" style="22" customWidth="1"/>
    <col min="12091" max="12091" width="3.7109375" style="22" customWidth="1"/>
    <col min="12092" max="12092" width="14.5703125" style="22" customWidth="1"/>
    <col min="12093" max="12093" width="12.7109375" style="22" customWidth="1"/>
    <col min="12094" max="12094" width="11" style="22" customWidth="1"/>
    <col min="12095" max="12095" width="16.42578125" style="22" customWidth="1"/>
    <col min="12096" max="12096" width="7.140625" style="22" bestFit="1" customWidth="1"/>
    <col min="12097" max="12097" width="6.5703125" style="22" bestFit="1" customWidth="1"/>
    <col min="12098" max="12098" width="9" style="22" customWidth="1"/>
    <col min="12099" max="12100" width="3.28515625" style="22" customWidth="1"/>
    <col min="12101" max="12102" width="4.5703125" style="22" customWidth="1"/>
    <col min="12103" max="12103" width="6.140625" style="22" customWidth="1"/>
    <col min="12104" max="12104" width="7.28515625" style="22" customWidth="1"/>
    <col min="12105" max="12105" width="4.140625" style="22" customWidth="1"/>
    <col min="12106" max="12288" width="11.42578125" style="22"/>
    <col min="12289" max="12289" width="7.85546875" style="22" customWidth="1"/>
    <col min="12290" max="12290" width="11.140625" style="22" customWidth="1"/>
    <col min="12291" max="12291" width="7" style="22" customWidth="1"/>
    <col min="12292" max="12292" width="5.28515625" style="22" customWidth="1"/>
    <col min="12293" max="12293" width="5.140625" style="22" customWidth="1"/>
    <col min="12294" max="12294" width="6.140625" style="22" customWidth="1"/>
    <col min="12295" max="12295" width="8.28515625" style="22" customWidth="1"/>
    <col min="12296" max="12296" width="2.7109375" style="22" bestFit="1" customWidth="1"/>
    <col min="12297" max="12297" width="10.5703125" style="22" customWidth="1"/>
    <col min="12298" max="12298" width="8.28515625" style="22" customWidth="1"/>
    <col min="12299" max="12299" width="8.42578125" style="22" customWidth="1"/>
    <col min="12300" max="12300" width="5.5703125" style="22" customWidth="1"/>
    <col min="12301" max="12301" width="5.28515625" style="22" customWidth="1"/>
    <col min="12302" max="12302" width="4.5703125" style="22" customWidth="1"/>
    <col min="12303" max="12303" width="4.7109375" style="22" customWidth="1"/>
    <col min="12304" max="12304" width="3.7109375" style="22" customWidth="1"/>
    <col min="12305" max="12305" width="4.42578125" style="22" customWidth="1"/>
    <col min="12306" max="12306" width="4.7109375" style="22" customWidth="1"/>
    <col min="12307" max="12342" width="0" style="22" hidden="1" customWidth="1"/>
    <col min="12343" max="12345" width="3.7109375" style="22" customWidth="1"/>
    <col min="12346" max="12346" width="3.140625" style="22" customWidth="1"/>
    <col min="12347" max="12347" width="3.7109375" style="22" customWidth="1"/>
    <col min="12348" max="12348" width="14.5703125" style="22" customWidth="1"/>
    <col min="12349" max="12349" width="12.7109375" style="22" customWidth="1"/>
    <col min="12350" max="12350" width="11" style="22" customWidth="1"/>
    <col min="12351" max="12351" width="16.42578125" style="22" customWidth="1"/>
    <col min="12352" max="12352" width="7.140625" style="22" bestFit="1" customWidth="1"/>
    <col min="12353" max="12353" width="6.5703125" style="22" bestFit="1" customWidth="1"/>
    <col min="12354" max="12354" width="9" style="22" customWidth="1"/>
    <col min="12355" max="12356" width="3.28515625" style="22" customWidth="1"/>
    <col min="12357" max="12358" width="4.5703125" style="22" customWidth="1"/>
    <col min="12359" max="12359" width="6.140625" style="22" customWidth="1"/>
    <col min="12360" max="12360" width="7.28515625" style="22" customWidth="1"/>
    <col min="12361" max="12361" width="4.140625" style="22" customWidth="1"/>
    <col min="12362" max="12544" width="11.42578125" style="22"/>
    <col min="12545" max="12545" width="7.85546875" style="22" customWidth="1"/>
    <col min="12546" max="12546" width="11.140625" style="22" customWidth="1"/>
    <col min="12547" max="12547" width="7" style="22" customWidth="1"/>
    <col min="12548" max="12548" width="5.28515625" style="22" customWidth="1"/>
    <col min="12549" max="12549" width="5.140625" style="22" customWidth="1"/>
    <col min="12550" max="12550" width="6.140625" style="22" customWidth="1"/>
    <col min="12551" max="12551" width="8.28515625" style="22" customWidth="1"/>
    <col min="12552" max="12552" width="2.7109375" style="22" bestFit="1" customWidth="1"/>
    <col min="12553" max="12553" width="10.5703125" style="22" customWidth="1"/>
    <col min="12554" max="12554" width="8.28515625" style="22" customWidth="1"/>
    <col min="12555" max="12555" width="8.42578125" style="22" customWidth="1"/>
    <col min="12556" max="12556" width="5.5703125" style="22" customWidth="1"/>
    <col min="12557" max="12557" width="5.28515625" style="22" customWidth="1"/>
    <col min="12558" max="12558" width="4.5703125" style="22" customWidth="1"/>
    <col min="12559" max="12559" width="4.7109375" style="22" customWidth="1"/>
    <col min="12560" max="12560" width="3.7109375" style="22" customWidth="1"/>
    <col min="12561" max="12561" width="4.42578125" style="22" customWidth="1"/>
    <col min="12562" max="12562" width="4.7109375" style="22" customWidth="1"/>
    <col min="12563" max="12598" width="0" style="22" hidden="1" customWidth="1"/>
    <col min="12599" max="12601" width="3.7109375" style="22" customWidth="1"/>
    <col min="12602" max="12602" width="3.140625" style="22" customWidth="1"/>
    <col min="12603" max="12603" width="3.7109375" style="22" customWidth="1"/>
    <col min="12604" max="12604" width="14.5703125" style="22" customWidth="1"/>
    <col min="12605" max="12605" width="12.7109375" style="22" customWidth="1"/>
    <col min="12606" max="12606" width="11" style="22" customWidth="1"/>
    <col min="12607" max="12607" width="16.42578125" style="22" customWidth="1"/>
    <col min="12608" max="12608" width="7.140625" style="22" bestFit="1" customWidth="1"/>
    <col min="12609" max="12609" width="6.5703125" style="22" bestFit="1" customWidth="1"/>
    <col min="12610" max="12610" width="9" style="22" customWidth="1"/>
    <col min="12611" max="12612" width="3.28515625" style="22" customWidth="1"/>
    <col min="12613" max="12614" width="4.5703125" style="22" customWidth="1"/>
    <col min="12615" max="12615" width="6.140625" style="22" customWidth="1"/>
    <col min="12616" max="12616" width="7.28515625" style="22" customWidth="1"/>
    <col min="12617" max="12617" width="4.140625" style="22" customWidth="1"/>
    <col min="12618" max="12800" width="11.42578125" style="22"/>
    <col min="12801" max="12801" width="7.85546875" style="22" customWidth="1"/>
    <col min="12802" max="12802" width="11.140625" style="22" customWidth="1"/>
    <col min="12803" max="12803" width="7" style="22" customWidth="1"/>
    <col min="12804" max="12804" width="5.28515625" style="22" customWidth="1"/>
    <col min="12805" max="12805" width="5.140625" style="22" customWidth="1"/>
    <col min="12806" max="12806" width="6.140625" style="22" customWidth="1"/>
    <col min="12807" max="12807" width="8.28515625" style="22" customWidth="1"/>
    <col min="12808" max="12808" width="2.7109375" style="22" bestFit="1" customWidth="1"/>
    <col min="12809" max="12809" width="10.5703125" style="22" customWidth="1"/>
    <col min="12810" max="12810" width="8.28515625" style="22" customWidth="1"/>
    <col min="12811" max="12811" width="8.42578125" style="22" customWidth="1"/>
    <col min="12812" max="12812" width="5.5703125" style="22" customWidth="1"/>
    <col min="12813" max="12813" width="5.28515625" style="22" customWidth="1"/>
    <col min="12814" max="12814" width="4.5703125" style="22" customWidth="1"/>
    <col min="12815" max="12815" width="4.7109375" style="22" customWidth="1"/>
    <col min="12816" max="12816" width="3.7109375" style="22" customWidth="1"/>
    <col min="12817" max="12817" width="4.42578125" style="22" customWidth="1"/>
    <col min="12818" max="12818" width="4.7109375" style="22" customWidth="1"/>
    <col min="12819" max="12854" width="0" style="22" hidden="1" customWidth="1"/>
    <col min="12855" max="12857" width="3.7109375" style="22" customWidth="1"/>
    <col min="12858" max="12858" width="3.140625" style="22" customWidth="1"/>
    <col min="12859" max="12859" width="3.7109375" style="22" customWidth="1"/>
    <col min="12860" max="12860" width="14.5703125" style="22" customWidth="1"/>
    <col min="12861" max="12861" width="12.7109375" style="22" customWidth="1"/>
    <col min="12862" max="12862" width="11" style="22" customWidth="1"/>
    <col min="12863" max="12863" width="16.42578125" style="22" customWidth="1"/>
    <col min="12864" max="12864" width="7.140625" style="22" bestFit="1" customWidth="1"/>
    <col min="12865" max="12865" width="6.5703125" style="22" bestFit="1" customWidth="1"/>
    <col min="12866" max="12866" width="9" style="22" customWidth="1"/>
    <col min="12867" max="12868" width="3.28515625" style="22" customWidth="1"/>
    <col min="12869" max="12870" width="4.5703125" style="22" customWidth="1"/>
    <col min="12871" max="12871" width="6.140625" style="22" customWidth="1"/>
    <col min="12872" max="12872" width="7.28515625" style="22" customWidth="1"/>
    <col min="12873" max="12873" width="4.140625" style="22" customWidth="1"/>
    <col min="12874" max="13056" width="11.42578125" style="22"/>
    <col min="13057" max="13057" width="7.85546875" style="22" customWidth="1"/>
    <col min="13058" max="13058" width="11.140625" style="22" customWidth="1"/>
    <col min="13059" max="13059" width="7" style="22" customWidth="1"/>
    <col min="13060" max="13060" width="5.28515625" style="22" customWidth="1"/>
    <col min="13061" max="13061" width="5.140625" style="22" customWidth="1"/>
    <col min="13062" max="13062" width="6.140625" style="22" customWidth="1"/>
    <col min="13063" max="13063" width="8.28515625" style="22" customWidth="1"/>
    <col min="13064" max="13064" width="2.7109375" style="22" bestFit="1" customWidth="1"/>
    <col min="13065" max="13065" width="10.5703125" style="22" customWidth="1"/>
    <col min="13066" max="13066" width="8.28515625" style="22" customWidth="1"/>
    <col min="13067" max="13067" width="8.42578125" style="22" customWidth="1"/>
    <col min="13068" max="13068" width="5.5703125" style="22" customWidth="1"/>
    <col min="13069" max="13069" width="5.28515625" style="22" customWidth="1"/>
    <col min="13070" max="13070" width="4.5703125" style="22" customWidth="1"/>
    <col min="13071" max="13071" width="4.7109375" style="22" customWidth="1"/>
    <col min="13072" max="13072" width="3.7109375" style="22" customWidth="1"/>
    <col min="13073" max="13073" width="4.42578125" style="22" customWidth="1"/>
    <col min="13074" max="13074" width="4.7109375" style="22" customWidth="1"/>
    <col min="13075" max="13110" width="0" style="22" hidden="1" customWidth="1"/>
    <col min="13111" max="13113" width="3.7109375" style="22" customWidth="1"/>
    <col min="13114" max="13114" width="3.140625" style="22" customWidth="1"/>
    <col min="13115" max="13115" width="3.7109375" style="22" customWidth="1"/>
    <col min="13116" max="13116" width="14.5703125" style="22" customWidth="1"/>
    <col min="13117" max="13117" width="12.7109375" style="22" customWidth="1"/>
    <col min="13118" max="13118" width="11" style="22" customWidth="1"/>
    <col min="13119" max="13119" width="16.42578125" style="22" customWidth="1"/>
    <col min="13120" max="13120" width="7.140625" style="22" bestFit="1" customWidth="1"/>
    <col min="13121" max="13121" width="6.5703125" style="22" bestFit="1" customWidth="1"/>
    <col min="13122" max="13122" width="9" style="22" customWidth="1"/>
    <col min="13123" max="13124" width="3.28515625" style="22" customWidth="1"/>
    <col min="13125" max="13126" width="4.5703125" style="22" customWidth="1"/>
    <col min="13127" max="13127" width="6.140625" style="22" customWidth="1"/>
    <col min="13128" max="13128" width="7.28515625" style="22" customWidth="1"/>
    <col min="13129" max="13129" width="4.140625" style="22" customWidth="1"/>
    <col min="13130" max="13312" width="11.42578125" style="22"/>
    <col min="13313" max="13313" width="7.85546875" style="22" customWidth="1"/>
    <col min="13314" max="13314" width="11.140625" style="22" customWidth="1"/>
    <col min="13315" max="13315" width="7" style="22" customWidth="1"/>
    <col min="13316" max="13316" width="5.28515625" style="22" customWidth="1"/>
    <col min="13317" max="13317" width="5.140625" style="22" customWidth="1"/>
    <col min="13318" max="13318" width="6.140625" style="22" customWidth="1"/>
    <col min="13319" max="13319" width="8.28515625" style="22" customWidth="1"/>
    <col min="13320" max="13320" width="2.7109375" style="22" bestFit="1" customWidth="1"/>
    <col min="13321" max="13321" width="10.5703125" style="22" customWidth="1"/>
    <col min="13322" max="13322" width="8.28515625" style="22" customWidth="1"/>
    <col min="13323" max="13323" width="8.42578125" style="22" customWidth="1"/>
    <col min="13324" max="13324" width="5.5703125" style="22" customWidth="1"/>
    <col min="13325" max="13325" width="5.28515625" style="22" customWidth="1"/>
    <col min="13326" max="13326" width="4.5703125" style="22" customWidth="1"/>
    <col min="13327" max="13327" width="4.7109375" style="22" customWidth="1"/>
    <col min="13328" max="13328" width="3.7109375" style="22" customWidth="1"/>
    <col min="13329" max="13329" width="4.42578125" style="22" customWidth="1"/>
    <col min="13330" max="13330" width="4.7109375" style="22" customWidth="1"/>
    <col min="13331" max="13366" width="0" style="22" hidden="1" customWidth="1"/>
    <col min="13367" max="13369" width="3.7109375" style="22" customWidth="1"/>
    <col min="13370" max="13370" width="3.140625" style="22" customWidth="1"/>
    <col min="13371" max="13371" width="3.7109375" style="22" customWidth="1"/>
    <col min="13372" max="13372" width="14.5703125" style="22" customWidth="1"/>
    <col min="13373" max="13373" width="12.7109375" style="22" customWidth="1"/>
    <col min="13374" max="13374" width="11" style="22" customWidth="1"/>
    <col min="13375" max="13375" width="16.42578125" style="22" customWidth="1"/>
    <col min="13376" max="13376" width="7.140625" style="22" bestFit="1" customWidth="1"/>
    <col min="13377" max="13377" width="6.5703125" style="22" bestFit="1" customWidth="1"/>
    <col min="13378" max="13378" width="9" style="22" customWidth="1"/>
    <col min="13379" max="13380" width="3.28515625" style="22" customWidth="1"/>
    <col min="13381" max="13382" width="4.5703125" style="22" customWidth="1"/>
    <col min="13383" max="13383" width="6.140625" style="22" customWidth="1"/>
    <col min="13384" max="13384" width="7.28515625" style="22" customWidth="1"/>
    <col min="13385" max="13385" width="4.140625" style="22" customWidth="1"/>
    <col min="13386" max="13568" width="11.42578125" style="22"/>
    <col min="13569" max="13569" width="7.85546875" style="22" customWidth="1"/>
    <col min="13570" max="13570" width="11.140625" style="22" customWidth="1"/>
    <col min="13571" max="13571" width="7" style="22" customWidth="1"/>
    <col min="13572" max="13572" width="5.28515625" style="22" customWidth="1"/>
    <col min="13573" max="13573" width="5.140625" style="22" customWidth="1"/>
    <col min="13574" max="13574" width="6.140625" style="22" customWidth="1"/>
    <col min="13575" max="13575" width="8.28515625" style="22" customWidth="1"/>
    <col min="13576" max="13576" width="2.7109375" style="22" bestFit="1" customWidth="1"/>
    <col min="13577" max="13577" width="10.5703125" style="22" customWidth="1"/>
    <col min="13578" max="13578" width="8.28515625" style="22" customWidth="1"/>
    <col min="13579" max="13579" width="8.42578125" style="22" customWidth="1"/>
    <col min="13580" max="13580" width="5.5703125" style="22" customWidth="1"/>
    <col min="13581" max="13581" width="5.28515625" style="22" customWidth="1"/>
    <col min="13582" max="13582" width="4.5703125" style="22" customWidth="1"/>
    <col min="13583" max="13583" width="4.7109375" style="22" customWidth="1"/>
    <col min="13584" max="13584" width="3.7109375" style="22" customWidth="1"/>
    <col min="13585" max="13585" width="4.42578125" style="22" customWidth="1"/>
    <col min="13586" max="13586" width="4.7109375" style="22" customWidth="1"/>
    <col min="13587" max="13622" width="0" style="22" hidden="1" customWidth="1"/>
    <col min="13623" max="13625" width="3.7109375" style="22" customWidth="1"/>
    <col min="13626" max="13626" width="3.140625" style="22" customWidth="1"/>
    <col min="13627" max="13627" width="3.7109375" style="22" customWidth="1"/>
    <col min="13628" max="13628" width="14.5703125" style="22" customWidth="1"/>
    <col min="13629" max="13629" width="12.7109375" style="22" customWidth="1"/>
    <col min="13630" max="13630" width="11" style="22" customWidth="1"/>
    <col min="13631" max="13631" width="16.42578125" style="22" customWidth="1"/>
    <col min="13632" max="13632" width="7.140625" style="22" bestFit="1" customWidth="1"/>
    <col min="13633" max="13633" width="6.5703125" style="22" bestFit="1" customWidth="1"/>
    <col min="13634" max="13634" width="9" style="22" customWidth="1"/>
    <col min="13635" max="13636" width="3.28515625" style="22" customWidth="1"/>
    <col min="13637" max="13638" width="4.5703125" style="22" customWidth="1"/>
    <col min="13639" max="13639" width="6.140625" style="22" customWidth="1"/>
    <col min="13640" max="13640" width="7.28515625" style="22" customWidth="1"/>
    <col min="13641" max="13641" width="4.140625" style="22" customWidth="1"/>
    <col min="13642" max="13824" width="11.42578125" style="22"/>
    <col min="13825" max="13825" width="7.85546875" style="22" customWidth="1"/>
    <col min="13826" max="13826" width="11.140625" style="22" customWidth="1"/>
    <col min="13827" max="13827" width="7" style="22" customWidth="1"/>
    <col min="13828" max="13828" width="5.28515625" style="22" customWidth="1"/>
    <col min="13829" max="13829" width="5.140625" style="22" customWidth="1"/>
    <col min="13830" max="13830" width="6.140625" style="22" customWidth="1"/>
    <col min="13831" max="13831" width="8.28515625" style="22" customWidth="1"/>
    <col min="13832" max="13832" width="2.7109375" style="22" bestFit="1" customWidth="1"/>
    <col min="13833" max="13833" width="10.5703125" style="22" customWidth="1"/>
    <col min="13834" max="13834" width="8.28515625" style="22" customWidth="1"/>
    <col min="13835" max="13835" width="8.42578125" style="22" customWidth="1"/>
    <col min="13836" max="13836" width="5.5703125" style="22" customWidth="1"/>
    <col min="13837" max="13837" width="5.28515625" style="22" customWidth="1"/>
    <col min="13838" max="13838" width="4.5703125" style="22" customWidth="1"/>
    <col min="13839" max="13839" width="4.7109375" style="22" customWidth="1"/>
    <col min="13840" max="13840" width="3.7109375" style="22" customWidth="1"/>
    <col min="13841" max="13841" width="4.42578125" style="22" customWidth="1"/>
    <col min="13842" max="13842" width="4.7109375" style="22" customWidth="1"/>
    <col min="13843" max="13878" width="0" style="22" hidden="1" customWidth="1"/>
    <col min="13879" max="13881" width="3.7109375" style="22" customWidth="1"/>
    <col min="13882" max="13882" width="3.140625" style="22" customWidth="1"/>
    <col min="13883" max="13883" width="3.7109375" style="22" customWidth="1"/>
    <col min="13884" max="13884" width="14.5703125" style="22" customWidth="1"/>
    <col min="13885" max="13885" width="12.7109375" style="22" customWidth="1"/>
    <col min="13886" max="13886" width="11" style="22" customWidth="1"/>
    <col min="13887" max="13887" width="16.42578125" style="22" customWidth="1"/>
    <col min="13888" max="13888" width="7.140625" style="22" bestFit="1" customWidth="1"/>
    <col min="13889" max="13889" width="6.5703125" style="22" bestFit="1" customWidth="1"/>
    <col min="13890" max="13890" width="9" style="22" customWidth="1"/>
    <col min="13891" max="13892" width="3.28515625" style="22" customWidth="1"/>
    <col min="13893" max="13894" width="4.5703125" style="22" customWidth="1"/>
    <col min="13895" max="13895" width="6.140625" style="22" customWidth="1"/>
    <col min="13896" max="13896" width="7.28515625" style="22" customWidth="1"/>
    <col min="13897" max="13897" width="4.140625" style="22" customWidth="1"/>
    <col min="13898" max="14080" width="11.42578125" style="22"/>
    <col min="14081" max="14081" width="7.85546875" style="22" customWidth="1"/>
    <col min="14082" max="14082" width="11.140625" style="22" customWidth="1"/>
    <col min="14083" max="14083" width="7" style="22" customWidth="1"/>
    <col min="14084" max="14084" width="5.28515625" style="22" customWidth="1"/>
    <col min="14085" max="14085" width="5.140625" style="22" customWidth="1"/>
    <col min="14086" max="14086" width="6.140625" style="22" customWidth="1"/>
    <col min="14087" max="14087" width="8.28515625" style="22" customWidth="1"/>
    <col min="14088" max="14088" width="2.7109375" style="22" bestFit="1" customWidth="1"/>
    <col min="14089" max="14089" width="10.5703125" style="22" customWidth="1"/>
    <col min="14090" max="14090" width="8.28515625" style="22" customWidth="1"/>
    <col min="14091" max="14091" width="8.42578125" style="22" customWidth="1"/>
    <col min="14092" max="14092" width="5.5703125" style="22" customWidth="1"/>
    <col min="14093" max="14093" width="5.28515625" style="22" customWidth="1"/>
    <col min="14094" max="14094" width="4.5703125" style="22" customWidth="1"/>
    <col min="14095" max="14095" width="4.7109375" style="22" customWidth="1"/>
    <col min="14096" max="14096" width="3.7109375" style="22" customWidth="1"/>
    <col min="14097" max="14097" width="4.42578125" style="22" customWidth="1"/>
    <col min="14098" max="14098" width="4.7109375" style="22" customWidth="1"/>
    <col min="14099" max="14134" width="0" style="22" hidden="1" customWidth="1"/>
    <col min="14135" max="14137" width="3.7109375" style="22" customWidth="1"/>
    <col min="14138" max="14138" width="3.140625" style="22" customWidth="1"/>
    <col min="14139" max="14139" width="3.7109375" style="22" customWidth="1"/>
    <col min="14140" max="14140" width="14.5703125" style="22" customWidth="1"/>
    <col min="14141" max="14141" width="12.7109375" style="22" customWidth="1"/>
    <col min="14142" max="14142" width="11" style="22" customWidth="1"/>
    <col min="14143" max="14143" width="16.42578125" style="22" customWidth="1"/>
    <col min="14144" max="14144" width="7.140625" style="22" bestFit="1" customWidth="1"/>
    <col min="14145" max="14145" width="6.5703125" style="22" bestFit="1" customWidth="1"/>
    <col min="14146" max="14146" width="9" style="22" customWidth="1"/>
    <col min="14147" max="14148" width="3.28515625" style="22" customWidth="1"/>
    <col min="14149" max="14150" width="4.5703125" style="22" customWidth="1"/>
    <col min="14151" max="14151" width="6.140625" style="22" customWidth="1"/>
    <col min="14152" max="14152" width="7.28515625" style="22" customWidth="1"/>
    <col min="14153" max="14153" width="4.140625" style="22" customWidth="1"/>
    <col min="14154" max="14336" width="11.42578125" style="22"/>
    <col min="14337" max="14337" width="7.85546875" style="22" customWidth="1"/>
    <col min="14338" max="14338" width="11.140625" style="22" customWidth="1"/>
    <col min="14339" max="14339" width="7" style="22" customWidth="1"/>
    <col min="14340" max="14340" width="5.28515625" style="22" customWidth="1"/>
    <col min="14341" max="14341" width="5.140625" style="22" customWidth="1"/>
    <col min="14342" max="14342" width="6.140625" style="22" customWidth="1"/>
    <col min="14343" max="14343" width="8.28515625" style="22" customWidth="1"/>
    <col min="14344" max="14344" width="2.7109375" style="22" bestFit="1" customWidth="1"/>
    <col min="14345" max="14345" width="10.5703125" style="22" customWidth="1"/>
    <col min="14346" max="14346" width="8.28515625" style="22" customWidth="1"/>
    <col min="14347" max="14347" width="8.42578125" style="22" customWidth="1"/>
    <col min="14348" max="14348" width="5.5703125" style="22" customWidth="1"/>
    <col min="14349" max="14349" width="5.28515625" style="22" customWidth="1"/>
    <col min="14350" max="14350" width="4.5703125" style="22" customWidth="1"/>
    <col min="14351" max="14351" width="4.7109375" style="22" customWidth="1"/>
    <col min="14352" max="14352" width="3.7109375" style="22" customWidth="1"/>
    <col min="14353" max="14353" width="4.42578125" style="22" customWidth="1"/>
    <col min="14354" max="14354" width="4.7109375" style="22" customWidth="1"/>
    <col min="14355" max="14390" width="0" style="22" hidden="1" customWidth="1"/>
    <col min="14391" max="14393" width="3.7109375" style="22" customWidth="1"/>
    <col min="14394" max="14394" width="3.140625" style="22" customWidth="1"/>
    <col min="14395" max="14395" width="3.7109375" style="22" customWidth="1"/>
    <col min="14396" max="14396" width="14.5703125" style="22" customWidth="1"/>
    <col min="14397" max="14397" width="12.7109375" style="22" customWidth="1"/>
    <col min="14398" max="14398" width="11" style="22" customWidth="1"/>
    <col min="14399" max="14399" width="16.42578125" style="22" customWidth="1"/>
    <col min="14400" max="14400" width="7.140625" style="22" bestFit="1" customWidth="1"/>
    <col min="14401" max="14401" width="6.5703125" style="22" bestFit="1" customWidth="1"/>
    <col min="14402" max="14402" width="9" style="22" customWidth="1"/>
    <col min="14403" max="14404" width="3.28515625" style="22" customWidth="1"/>
    <col min="14405" max="14406" width="4.5703125" style="22" customWidth="1"/>
    <col min="14407" max="14407" width="6.140625" style="22" customWidth="1"/>
    <col min="14408" max="14408" width="7.28515625" style="22" customWidth="1"/>
    <col min="14409" max="14409" width="4.140625" style="22" customWidth="1"/>
    <col min="14410" max="14592" width="11.42578125" style="22"/>
    <col min="14593" max="14593" width="7.85546875" style="22" customWidth="1"/>
    <col min="14594" max="14594" width="11.140625" style="22" customWidth="1"/>
    <col min="14595" max="14595" width="7" style="22" customWidth="1"/>
    <col min="14596" max="14596" width="5.28515625" style="22" customWidth="1"/>
    <col min="14597" max="14597" width="5.140625" style="22" customWidth="1"/>
    <col min="14598" max="14598" width="6.140625" style="22" customWidth="1"/>
    <col min="14599" max="14599" width="8.28515625" style="22" customWidth="1"/>
    <col min="14600" max="14600" width="2.7109375" style="22" bestFit="1" customWidth="1"/>
    <col min="14601" max="14601" width="10.5703125" style="22" customWidth="1"/>
    <col min="14602" max="14602" width="8.28515625" style="22" customWidth="1"/>
    <col min="14603" max="14603" width="8.42578125" style="22" customWidth="1"/>
    <col min="14604" max="14604" width="5.5703125" style="22" customWidth="1"/>
    <col min="14605" max="14605" width="5.28515625" style="22" customWidth="1"/>
    <col min="14606" max="14606" width="4.5703125" style="22" customWidth="1"/>
    <col min="14607" max="14607" width="4.7109375" style="22" customWidth="1"/>
    <col min="14608" max="14608" width="3.7109375" style="22" customWidth="1"/>
    <col min="14609" max="14609" width="4.42578125" style="22" customWidth="1"/>
    <col min="14610" max="14610" width="4.7109375" style="22" customWidth="1"/>
    <col min="14611" max="14646" width="0" style="22" hidden="1" customWidth="1"/>
    <col min="14647" max="14649" width="3.7109375" style="22" customWidth="1"/>
    <col min="14650" max="14650" width="3.140625" style="22" customWidth="1"/>
    <col min="14651" max="14651" width="3.7109375" style="22" customWidth="1"/>
    <col min="14652" max="14652" width="14.5703125" style="22" customWidth="1"/>
    <col min="14653" max="14653" width="12.7109375" style="22" customWidth="1"/>
    <col min="14654" max="14654" width="11" style="22" customWidth="1"/>
    <col min="14655" max="14655" width="16.42578125" style="22" customWidth="1"/>
    <col min="14656" max="14656" width="7.140625" style="22" bestFit="1" customWidth="1"/>
    <col min="14657" max="14657" width="6.5703125" style="22" bestFit="1" customWidth="1"/>
    <col min="14658" max="14658" width="9" style="22" customWidth="1"/>
    <col min="14659" max="14660" width="3.28515625" style="22" customWidth="1"/>
    <col min="14661" max="14662" width="4.5703125" style="22" customWidth="1"/>
    <col min="14663" max="14663" width="6.140625" style="22" customWidth="1"/>
    <col min="14664" max="14664" width="7.28515625" style="22" customWidth="1"/>
    <col min="14665" max="14665" width="4.140625" style="22" customWidth="1"/>
    <col min="14666" max="14848" width="11.42578125" style="22"/>
    <col min="14849" max="14849" width="7.85546875" style="22" customWidth="1"/>
    <col min="14850" max="14850" width="11.140625" style="22" customWidth="1"/>
    <col min="14851" max="14851" width="7" style="22" customWidth="1"/>
    <col min="14852" max="14852" width="5.28515625" style="22" customWidth="1"/>
    <col min="14853" max="14853" width="5.140625" style="22" customWidth="1"/>
    <col min="14854" max="14854" width="6.140625" style="22" customWidth="1"/>
    <col min="14855" max="14855" width="8.28515625" style="22" customWidth="1"/>
    <col min="14856" max="14856" width="2.7109375" style="22" bestFit="1" customWidth="1"/>
    <col min="14857" max="14857" width="10.5703125" style="22" customWidth="1"/>
    <col min="14858" max="14858" width="8.28515625" style="22" customWidth="1"/>
    <col min="14859" max="14859" width="8.42578125" style="22" customWidth="1"/>
    <col min="14860" max="14860" width="5.5703125" style="22" customWidth="1"/>
    <col min="14861" max="14861" width="5.28515625" style="22" customWidth="1"/>
    <col min="14862" max="14862" width="4.5703125" style="22" customWidth="1"/>
    <col min="14863" max="14863" width="4.7109375" style="22" customWidth="1"/>
    <col min="14864" max="14864" width="3.7109375" style="22" customWidth="1"/>
    <col min="14865" max="14865" width="4.42578125" style="22" customWidth="1"/>
    <col min="14866" max="14866" width="4.7109375" style="22" customWidth="1"/>
    <col min="14867" max="14902" width="0" style="22" hidden="1" customWidth="1"/>
    <col min="14903" max="14905" width="3.7109375" style="22" customWidth="1"/>
    <col min="14906" max="14906" width="3.140625" style="22" customWidth="1"/>
    <col min="14907" max="14907" width="3.7109375" style="22" customWidth="1"/>
    <col min="14908" max="14908" width="14.5703125" style="22" customWidth="1"/>
    <col min="14909" max="14909" width="12.7109375" style="22" customWidth="1"/>
    <col min="14910" max="14910" width="11" style="22" customWidth="1"/>
    <col min="14911" max="14911" width="16.42578125" style="22" customWidth="1"/>
    <col min="14912" max="14912" width="7.140625" style="22" bestFit="1" customWidth="1"/>
    <col min="14913" max="14913" width="6.5703125" style="22" bestFit="1" customWidth="1"/>
    <col min="14914" max="14914" width="9" style="22" customWidth="1"/>
    <col min="14915" max="14916" width="3.28515625" style="22" customWidth="1"/>
    <col min="14917" max="14918" width="4.5703125" style="22" customWidth="1"/>
    <col min="14919" max="14919" width="6.140625" style="22" customWidth="1"/>
    <col min="14920" max="14920" width="7.28515625" style="22" customWidth="1"/>
    <col min="14921" max="14921" width="4.140625" style="22" customWidth="1"/>
    <col min="14922" max="15104" width="11.42578125" style="22"/>
    <col min="15105" max="15105" width="7.85546875" style="22" customWidth="1"/>
    <col min="15106" max="15106" width="11.140625" style="22" customWidth="1"/>
    <col min="15107" max="15107" width="7" style="22" customWidth="1"/>
    <col min="15108" max="15108" width="5.28515625" style="22" customWidth="1"/>
    <col min="15109" max="15109" width="5.140625" style="22" customWidth="1"/>
    <col min="15110" max="15110" width="6.140625" style="22" customWidth="1"/>
    <col min="15111" max="15111" width="8.28515625" style="22" customWidth="1"/>
    <col min="15112" max="15112" width="2.7109375" style="22" bestFit="1" customWidth="1"/>
    <col min="15113" max="15113" width="10.5703125" style="22" customWidth="1"/>
    <col min="15114" max="15114" width="8.28515625" style="22" customWidth="1"/>
    <col min="15115" max="15115" width="8.42578125" style="22" customWidth="1"/>
    <col min="15116" max="15116" width="5.5703125" style="22" customWidth="1"/>
    <col min="15117" max="15117" width="5.28515625" style="22" customWidth="1"/>
    <col min="15118" max="15118" width="4.5703125" style="22" customWidth="1"/>
    <col min="15119" max="15119" width="4.7109375" style="22" customWidth="1"/>
    <col min="15120" max="15120" width="3.7109375" style="22" customWidth="1"/>
    <col min="15121" max="15121" width="4.42578125" style="22" customWidth="1"/>
    <col min="15122" max="15122" width="4.7109375" style="22" customWidth="1"/>
    <col min="15123" max="15158" width="0" style="22" hidden="1" customWidth="1"/>
    <col min="15159" max="15161" width="3.7109375" style="22" customWidth="1"/>
    <col min="15162" max="15162" width="3.140625" style="22" customWidth="1"/>
    <col min="15163" max="15163" width="3.7109375" style="22" customWidth="1"/>
    <col min="15164" max="15164" width="14.5703125" style="22" customWidth="1"/>
    <col min="15165" max="15165" width="12.7109375" style="22" customWidth="1"/>
    <col min="15166" max="15166" width="11" style="22" customWidth="1"/>
    <col min="15167" max="15167" width="16.42578125" style="22" customWidth="1"/>
    <col min="15168" max="15168" width="7.140625" style="22" bestFit="1" customWidth="1"/>
    <col min="15169" max="15169" width="6.5703125" style="22" bestFit="1" customWidth="1"/>
    <col min="15170" max="15170" width="9" style="22" customWidth="1"/>
    <col min="15171" max="15172" width="3.28515625" style="22" customWidth="1"/>
    <col min="15173" max="15174" width="4.5703125" style="22" customWidth="1"/>
    <col min="15175" max="15175" width="6.140625" style="22" customWidth="1"/>
    <col min="15176" max="15176" width="7.28515625" style="22" customWidth="1"/>
    <col min="15177" max="15177" width="4.140625" style="22" customWidth="1"/>
    <col min="15178" max="15360" width="11.42578125" style="22"/>
    <col min="15361" max="15361" width="7.85546875" style="22" customWidth="1"/>
    <col min="15362" max="15362" width="11.140625" style="22" customWidth="1"/>
    <col min="15363" max="15363" width="7" style="22" customWidth="1"/>
    <col min="15364" max="15364" width="5.28515625" style="22" customWidth="1"/>
    <col min="15365" max="15365" width="5.140625" style="22" customWidth="1"/>
    <col min="15366" max="15366" width="6.140625" style="22" customWidth="1"/>
    <col min="15367" max="15367" width="8.28515625" style="22" customWidth="1"/>
    <col min="15368" max="15368" width="2.7109375" style="22" bestFit="1" customWidth="1"/>
    <col min="15369" max="15369" width="10.5703125" style="22" customWidth="1"/>
    <col min="15370" max="15370" width="8.28515625" style="22" customWidth="1"/>
    <col min="15371" max="15371" width="8.42578125" style="22" customWidth="1"/>
    <col min="15372" max="15372" width="5.5703125" style="22" customWidth="1"/>
    <col min="15373" max="15373" width="5.28515625" style="22" customWidth="1"/>
    <col min="15374" max="15374" width="4.5703125" style="22" customWidth="1"/>
    <col min="15375" max="15375" width="4.7109375" style="22" customWidth="1"/>
    <col min="15376" max="15376" width="3.7109375" style="22" customWidth="1"/>
    <col min="15377" max="15377" width="4.42578125" style="22" customWidth="1"/>
    <col min="15378" max="15378" width="4.7109375" style="22" customWidth="1"/>
    <col min="15379" max="15414" width="0" style="22" hidden="1" customWidth="1"/>
    <col min="15415" max="15417" width="3.7109375" style="22" customWidth="1"/>
    <col min="15418" max="15418" width="3.140625" style="22" customWidth="1"/>
    <col min="15419" max="15419" width="3.7109375" style="22" customWidth="1"/>
    <col min="15420" max="15420" width="14.5703125" style="22" customWidth="1"/>
    <col min="15421" max="15421" width="12.7109375" style="22" customWidth="1"/>
    <col min="15422" max="15422" width="11" style="22" customWidth="1"/>
    <col min="15423" max="15423" width="16.42578125" style="22" customWidth="1"/>
    <col min="15424" max="15424" width="7.140625" style="22" bestFit="1" customWidth="1"/>
    <col min="15425" max="15425" width="6.5703125" style="22" bestFit="1" customWidth="1"/>
    <col min="15426" max="15426" width="9" style="22" customWidth="1"/>
    <col min="15427" max="15428" width="3.28515625" style="22" customWidth="1"/>
    <col min="15429" max="15430" width="4.5703125" style="22" customWidth="1"/>
    <col min="15431" max="15431" width="6.140625" style="22" customWidth="1"/>
    <col min="15432" max="15432" width="7.28515625" style="22" customWidth="1"/>
    <col min="15433" max="15433" width="4.140625" style="22" customWidth="1"/>
    <col min="15434" max="15616" width="11.42578125" style="22"/>
    <col min="15617" max="15617" width="7.85546875" style="22" customWidth="1"/>
    <col min="15618" max="15618" width="11.140625" style="22" customWidth="1"/>
    <col min="15619" max="15619" width="7" style="22" customWidth="1"/>
    <col min="15620" max="15620" width="5.28515625" style="22" customWidth="1"/>
    <col min="15621" max="15621" width="5.140625" style="22" customWidth="1"/>
    <col min="15622" max="15622" width="6.140625" style="22" customWidth="1"/>
    <col min="15623" max="15623" width="8.28515625" style="22" customWidth="1"/>
    <col min="15624" max="15624" width="2.7109375" style="22" bestFit="1" customWidth="1"/>
    <col min="15625" max="15625" width="10.5703125" style="22" customWidth="1"/>
    <col min="15626" max="15626" width="8.28515625" style="22" customWidth="1"/>
    <col min="15627" max="15627" width="8.42578125" style="22" customWidth="1"/>
    <col min="15628" max="15628" width="5.5703125" style="22" customWidth="1"/>
    <col min="15629" max="15629" width="5.28515625" style="22" customWidth="1"/>
    <col min="15630" max="15630" width="4.5703125" style="22" customWidth="1"/>
    <col min="15631" max="15631" width="4.7109375" style="22" customWidth="1"/>
    <col min="15632" max="15632" width="3.7109375" style="22" customWidth="1"/>
    <col min="15633" max="15633" width="4.42578125" style="22" customWidth="1"/>
    <col min="15634" max="15634" width="4.7109375" style="22" customWidth="1"/>
    <col min="15635" max="15670" width="0" style="22" hidden="1" customWidth="1"/>
    <col min="15671" max="15673" width="3.7109375" style="22" customWidth="1"/>
    <col min="15674" max="15674" width="3.140625" style="22" customWidth="1"/>
    <col min="15675" max="15675" width="3.7109375" style="22" customWidth="1"/>
    <col min="15676" max="15676" width="14.5703125" style="22" customWidth="1"/>
    <col min="15677" max="15677" width="12.7109375" style="22" customWidth="1"/>
    <col min="15678" max="15678" width="11" style="22" customWidth="1"/>
    <col min="15679" max="15679" width="16.42578125" style="22" customWidth="1"/>
    <col min="15680" max="15680" width="7.140625" style="22" bestFit="1" customWidth="1"/>
    <col min="15681" max="15681" width="6.5703125" style="22" bestFit="1" customWidth="1"/>
    <col min="15682" max="15682" width="9" style="22" customWidth="1"/>
    <col min="15683" max="15684" width="3.28515625" style="22" customWidth="1"/>
    <col min="15685" max="15686" width="4.5703125" style="22" customWidth="1"/>
    <col min="15687" max="15687" width="6.140625" style="22" customWidth="1"/>
    <col min="15688" max="15688" width="7.28515625" style="22" customWidth="1"/>
    <col min="15689" max="15689" width="4.140625" style="22" customWidth="1"/>
    <col min="15690" max="15872" width="11.42578125" style="22"/>
    <col min="15873" max="15873" width="7.85546875" style="22" customWidth="1"/>
    <col min="15874" max="15874" width="11.140625" style="22" customWidth="1"/>
    <col min="15875" max="15875" width="7" style="22" customWidth="1"/>
    <col min="15876" max="15876" width="5.28515625" style="22" customWidth="1"/>
    <col min="15877" max="15877" width="5.140625" style="22" customWidth="1"/>
    <col min="15878" max="15878" width="6.140625" style="22" customWidth="1"/>
    <col min="15879" max="15879" width="8.28515625" style="22" customWidth="1"/>
    <col min="15880" max="15880" width="2.7109375" style="22" bestFit="1" customWidth="1"/>
    <col min="15881" max="15881" width="10.5703125" style="22" customWidth="1"/>
    <col min="15882" max="15882" width="8.28515625" style="22" customWidth="1"/>
    <col min="15883" max="15883" width="8.42578125" style="22" customWidth="1"/>
    <col min="15884" max="15884" width="5.5703125" style="22" customWidth="1"/>
    <col min="15885" max="15885" width="5.28515625" style="22" customWidth="1"/>
    <col min="15886" max="15886" width="4.5703125" style="22" customWidth="1"/>
    <col min="15887" max="15887" width="4.7109375" style="22" customWidth="1"/>
    <col min="15888" max="15888" width="3.7109375" style="22" customWidth="1"/>
    <col min="15889" max="15889" width="4.42578125" style="22" customWidth="1"/>
    <col min="15890" max="15890" width="4.7109375" style="22" customWidth="1"/>
    <col min="15891" max="15926" width="0" style="22" hidden="1" customWidth="1"/>
    <col min="15927" max="15929" width="3.7109375" style="22" customWidth="1"/>
    <col min="15930" max="15930" width="3.140625" style="22" customWidth="1"/>
    <col min="15931" max="15931" width="3.7109375" style="22" customWidth="1"/>
    <col min="15932" max="15932" width="14.5703125" style="22" customWidth="1"/>
    <col min="15933" max="15933" width="12.7109375" style="22" customWidth="1"/>
    <col min="15934" max="15934" width="11" style="22" customWidth="1"/>
    <col min="15935" max="15935" width="16.42578125" style="22" customWidth="1"/>
    <col min="15936" max="15936" width="7.140625" style="22" bestFit="1" customWidth="1"/>
    <col min="15937" max="15937" width="6.5703125" style="22" bestFit="1" customWidth="1"/>
    <col min="15938" max="15938" width="9" style="22" customWidth="1"/>
    <col min="15939" max="15940" width="3.28515625" style="22" customWidth="1"/>
    <col min="15941" max="15942" width="4.5703125" style="22" customWidth="1"/>
    <col min="15943" max="15943" width="6.140625" style="22" customWidth="1"/>
    <col min="15944" max="15944" width="7.28515625" style="22" customWidth="1"/>
    <col min="15945" max="15945" width="4.140625" style="22" customWidth="1"/>
    <col min="15946" max="16128" width="11.42578125" style="22"/>
    <col min="16129" max="16129" width="7.85546875" style="22" customWidth="1"/>
    <col min="16130" max="16130" width="11.140625" style="22" customWidth="1"/>
    <col min="16131" max="16131" width="7" style="22" customWidth="1"/>
    <col min="16132" max="16132" width="5.28515625" style="22" customWidth="1"/>
    <col min="16133" max="16133" width="5.140625" style="22" customWidth="1"/>
    <col min="16134" max="16134" width="6.140625" style="22" customWidth="1"/>
    <col min="16135" max="16135" width="8.28515625" style="22" customWidth="1"/>
    <col min="16136" max="16136" width="2.7109375" style="22" bestFit="1" customWidth="1"/>
    <col min="16137" max="16137" width="10.5703125" style="22" customWidth="1"/>
    <col min="16138" max="16138" width="8.28515625" style="22" customWidth="1"/>
    <col min="16139" max="16139" width="8.42578125" style="22" customWidth="1"/>
    <col min="16140" max="16140" width="5.5703125" style="22" customWidth="1"/>
    <col min="16141" max="16141" width="5.28515625" style="22" customWidth="1"/>
    <col min="16142" max="16142" width="4.5703125" style="22" customWidth="1"/>
    <col min="16143" max="16143" width="4.7109375" style="22" customWidth="1"/>
    <col min="16144" max="16144" width="3.7109375" style="22" customWidth="1"/>
    <col min="16145" max="16145" width="4.42578125" style="22" customWidth="1"/>
    <col min="16146" max="16146" width="4.7109375" style="22" customWidth="1"/>
    <col min="16147" max="16182" width="0" style="22" hidden="1" customWidth="1"/>
    <col min="16183" max="16185" width="3.7109375" style="22" customWidth="1"/>
    <col min="16186" max="16186" width="3.140625" style="22" customWidth="1"/>
    <col min="16187" max="16187" width="3.7109375" style="22" customWidth="1"/>
    <col min="16188" max="16188" width="14.5703125" style="22" customWidth="1"/>
    <col min="16189" max="16189" width="12.7109375" style="22" customWidth="1"/>
    <col min="16190" max="16190" width="11" style="22" customWidth="1"/>
    <col min="16191" max="16191" width="16.42578125" style="22" customWidth="1"/>
    <col min="16192" max="16192" width="7.140625" style="22" bestFit="1" customWidth="1"/>
    <col min="16193" max="16193" width="6.5703125" style="22" bestFit="1" customWidth="1"/>
    <col min="16194" max="16194" width="9" style="22" customWidth="1"/>
    <col min="16195" max="16196" width="3.28515625" style="22" customWidth="1"/>
    <col min="16197" max="16198" width="4.5703125" style="22" customWidth="1"/>
    <col min="16199" max="16199" width="6.140625" style="22" customWidth="1"/>
    <col min="16200" max="16200" width="7.28515625" style="22" customWidth="1"/>
    <col min="16201" max="16201" width="4.140625" style="22" customWidth="1"/>
    <col min="16202" max="16384" width="11.42578125" style="22"/>
  </cols>
  <sheetData>
    <row r="1" spans="1:72" s="20" customFormat="1" ht="11.25" customHeight="1" x14ac:dyDescent="0.2">
      <c r="A1" s="771" t="s">
        <v>447</v>
      </c>
      <c r="B1" s="772"/>
      <c r="C1" s="772"/>
      <c r="D1" s="772"/>
      <c r="E1" s="772"/>
      <c r="F1" s="772"/>
      <c r="G1" s="772"/>
      <c r="H1" s="772"/>
      <c r="I1" s="772"/>
      <c r="J1" s="772"/>
      <c r="K1" s="773"/>
      <c r="L1" s="774"/>
      <c r="M1" s="775"/>
      <c r="N1" s="776"/>
      <c r="O1" s="165"/>
      <c r="P1" s="165"/>
      <c r="Q1" s="165"/>
      <c r="R1" s="165"/>
      <c r="S1" s="165"/>
      <c r="T1" s="778"/>
      <c r="U1" s="778"/>
      <c r="V1" s="196"/>
      <c r="W1" s="196"/>
      <c r="X1" s="197"/>
      <c r="Y1" s="197"/>
      <c r="Z1" s="197"/>
      <c r="AA1" s="197"/>
      <c r="AB1" s="197"/>
      <c r="AC1" s="197"/>
      <c r="AD1" s="197"/>
      <c r="AE1" s="197"/>
      <c r="AF1" s="197"/>
      <c r="AG1" s="197"/>
      <c r="AH1" s="197"/>
      <c r="AI1" s="197"/>
      <c r="AJ1" s="197"/>
      <c r="AK1" s="197"/>
      <c r="AL1" s="197"/>
      <c r="AM1" s="197"/>
      <c r="AN1" s="197"/>
      <c r="AO1" s="197"/>
      <c r="AP1" s="197"/>
      <c r="AQ1" s="197"/>
      <c r="AR1" s="197"/>
      <c r="AS1" s="197"/>
      <c r="AT1" s="197"/>
      <c r="AU1" s="197"/>
      <c r="AV1" s="197"/>
      <c r="AW1" s="197"/>
      <c r="AX1" s="197"/>
      <c r="AY1" s="197"/>
      <c r="AZ1" s="197"/>
      <c r="BA1" s="197"/>
      <c r="BB1" s="197"/>
      <c r="BC1" s="197"/>
      <c r="BD1" s="197"/>
      <c r="BE1" s="197"/>
      <c r="BF1" s="197"/>
      <c r="BG1" s="197"/>
      <c r="BH1" s="783" t="s">
        <v>448</v>
      </c>
      <c r="BI1" s="992" t="s">
        <v>422</v>
      </c>
      <c r="BJ1" s="992"/>
      <c r="BK1" s="992"/>
      <c r="BL1" s="993"/>
      <c r="BM1" s="198"/>
      <c r="BN1" s="198"/>
      <c r="BO1" s="790" t="s">
        <v>449</v>
      </c>
      <c r="BP1" s="791"/>
      <c r="BQ1" s="791"/>
      <c r="BR1" s="791"/>
      <c r="BS1" s="791"/>
      <c r="BT1" s="792"/>
    </row>
    <row r="2" spans="1:72" s="20" customFormat="1" ht="11.25" customHeight="1" x14ac:dyDescent="0.2">
      <c r="A2" s="796" t="s">
        <v>450</v>
      </c>
      <c r="B2" s="797"/>
      <c r="C2" s="797"/>
      <c r="D2" s="797"/>
      <c r="E2" s="797"/>
      <c r="F2" s="797"/>
      <c r="G2" s="797"/>
      <c r="H2" s="797"/>
      <c r="I2" s="797"/>
      <c r="J2" s="797"/>
      <c r="K2" s="798"/>
      <c r="L2" s="777"/>
      <c r="M2" s="778"/>
      <c r="N2" s="779"/>
      <c r="O2" s="165"/>
      <c r="P2" s="165"/>
      <c r="Q2" s="165"/>
      <c r="R2" s="165"/>
      <c r="S2" s="165"/>
      <c r="T2" s="778"/>
      <c r="U2" s="778"/>
      <c r="V2" s="196"/>
      <c r="W2" s="196"/>
      <c r="X2" s="197"/>
      <c r="Y2" s="197"/>
      <c r="Z2" s="197"/>
      <c r="AA2" s="197"/>
      <c r="AB2" s="197"/>
      <c r="AC2" s="197"/>
      <c r="AD2" s="197"/>
      <c r="AE2" s="197"/>
      <c r="AF2" s="197"/>
      <c r="AG2" s="197"/>
      <c r="AH2" s="197"/>
      <c r="AI2" s="197"/>
      <c r="AJ2" s="197"/>
      <c r="AK2" s="197"/>
      <c r="AL2" s="197"/>
      <c r="AM2" s="197"/>
      <c r="AN2" s="197"/>
      <c r="AO2" s="197"/>
      <c r="AP2" s="197"/>
      <c r="AQ2" s="197"/>
      <c r="AR2" s="197"/>
      <c r="AS2" s="197"/>
      <c r="AT2" s="197"/>
      <c r="AU2" s="197"/>
      <c r="AV2" s="197"/>
      <c r="AW2" s="197"/>
      <c r="AX2" s="197"/>
      <c r="AY2" s="197"/>
      <c r="AZ2" s="197"/>
      <c r="BA2" s="197"/>
      <c r="BB2" s="197"/>
      <c r="BC2" s="197"/>
      <c r="BD2" s="197"/>
      <c r="BE2" s="197"/>
      <c r="BF2" s="197"/>
      <c r="BG2" s="197"/>
      <c r="BH2" s="784"/>
      <c r="BI2" s="994"/>
      <c r="BJ2" s="994"/>
      <c r="BK2" s="994"/>
      <c r="BL2" s="995"/>
      <c r="BM2" s="199"/>
      <c r="BN2" s="200"/>
      <c r="BO2" s="793"/>
      <c r="BP2" s="794"/>
      <c r="BQ2" s="794"/>
      <c r="BR2" s="794"/>
      <c r="BS2" s="794"/>
      <c r="BT2" s="795"/>
    </row>
    <row r="3" spans="1:72" s="20" customFormat="1" ht="12" customHeight="1" x14ac:dyDescent="0.2">
      <c r="A3" s="172" t="s">
        <v>451</v>
      </c>
      <c r="B3" s="771" t="s">
        <v>452</v>
      </c>
      <c r="C3" s="772"/>
      <c r="D3" s="772"/>
      <c r="E3" s="772"/>
      <c r="F3" s="772"/>
      <c r="G3" s="772"/>
      <c r="H3" s="772"/>
      <c r="I3" s="773"/>
      <c r="J3" s="771" t="s">
        <v>453</v>
      </c>
      <c r="K3" s="773"/>
      <c r="L3" s="777"/>
      <c r="M3" s="778"/>
      <c r="N3" s="779"/>
      <c r="O3" s="165"/>
      <c r="P3" s="165"/>
      <c r="Q3" s="165"/>
      <c r="R3" s="165"/>
      <c r="S3" s="165"/>
      <c r="T3" s="778"/>
      <c r="U3" s="778"/>
      <c r="V3" s="196"/>
      <c r="W3" s="196"/>
      <c r="X3" s="197"/>
      <c r="Y3" s="197"/>
      <c r="Z3" s="197"/>
      <c r="AA3" s="197"/>
      <c r="AB3" s="197"/>
      <c r="AC3" s="197"/>
      <c r="AD3" s="197"/>
      <c r="AE3" s="197"/>
      <c r="AF3" s="197"/>
      <c r="AG3" s="197"/>
      <c r="AH3" s="197"/>
      <c r="AI3" s="197"/>
      <c r="AJ3" s="197"/>
      <c r="AK3" s="197"/>
      <c r="AL3" s="197"/>
      <c r="AM3" s="197"/>
      <c r="AN3" s="197"/>
      <c r="AO3" s="197"/>
      <c r="AP3" s="197"/>
      <c r="AQ3" s="197"/>
      <c r="AR3" s="197"/>
      <c r="AS3" s="197"/>
      <c r="AT3" s="197"/>
      <c r="AU3" s="197"/>
      <c r="AV3" s="197"/>
      <c r="AW3" s="197"/>
      <c r="AX3" s="197"/>
      <c r="AY3" s="197"/>
      <c r="AZ3" s="197"/>
      <c r="BA3" s="197"/>
      <c r="BB3" s="197"/>
      <c r="BC3" s="197"/>
      <c r="BD3" s="197"/>
      <c r="BE3" s="197"/>
      <c r="BF3" s="197"/>
      <c r="BG3" s="197"/>
      <c r="BH3" s="784" t="s">
        <v>454</v>
      </c>
      <c r="BI3" s="988" t="s">
        <v>423</v>
      </c>
      <c r="BJ3" s="988"/>
      <c r="BK3" s="988"/>
      <c r="BL3" s="989"/>
      <c r="BM3" s="199"/>
      <c r="BN3" s="200"/>
      <c r="BO3" s="805">
        <v>42521</v>
      </c>
      <c r="BP3" s="806"/>
      <c r="BQ3" s="806"/>
      <c r="BR3" s="806"/>
      <c r="BS3" s="806"/>
      <c r="BT3" s="807"/>
    </row>
    <row r="4" spans="1:72" s="20" customFormat="1" ht="11.25" customHeight="1" x14ac:dyDescent="0.2">
      <c r="A4" s="173" t="s">
        <v>455</v>
      </c>
      <c r="B4" s="811" t="s">
        <v>456</v>
      </c>
      <c r="C4" s="812"/>
      <c r="D4" s="812"/>
      <c r="E4" s="812"/>
      <c r="F4" s="812"/>
      <c r="G4" s="812"/>
      <c r="H4" s="812"/>
      <c r="I4" s="813"/>
      <c r="J4" s="814">
        <v>2</v>
      </c>
      <c r="K4" s="815"/>
      <c r="L4" s="780"/>
      <c r="M4" s="781"/>
      <c r="N4" s="782"/>
      <c r="O4" s="174"/>
      <c r="P4" s="174"/>
      <c r="Q4" s="174"/>
      <c r="R4" s="174"/>
      <c r="S4" s="174"/>
      <c r="T4" s="778"/>
      <c r="U4" s="778"/>
      <c r="V4" s="196"/>
      <c r="W4" s="196"/>
      <c r="X4" s="197"/>
      <c r="Y4" s="197"/>
      <c r="Z4" s="197"/>
      <c r="AA4" s="197"/>
      <c r="AB4" s="197"/>
      <c r="AC4" s="197"/>
      <c r="AD4" s="197"/>
      <c r="AE4" s="197"/>
      <c r="AF4" s="197"/>
      <c r="AG4" s="197"/>
      <c r="AH4" s="197"/>
      <c r="AI4" s="197"/>
      <c r="AJ4" s="197"/>
      <c r="AK4" s="197"/>
      <c r="AL4" s="197"/>
      <c r="AM4" s="197"/>
      <c r="AN4" s="197"/>
      <c r="AO4" s="197"/>
      <c r="AP4" s="197"/>
      <c r="AQ4" s="197"/>
      <c r="AR4" s="197"/>
      <c r="AS4" s="197"/>
      <c r="AT4" s="197"/>
      <c r="AU4" s="197"/>
      <c r="AV4" s="197"/>
      <c r="AW4" s="197"/>
      <c r="AX4" s="197"/>
      <c r="AY4" s="197"/>
      <c r="AZ4" s="197"/>
      <c r="BA4" s="197"/>
      <c r="BB4" s="197"/>
      <c r="BC4" s="197"/>
      <c r="BD4" s="197"/>
      <c r="BE4" s="197"/>
      <c r="BF4" s="197"/>
      <c r="BG4" s="197"/>
      <c r="BH4" s="799"/>
      <c r="BI4" s="990"/>
      <c r="BJ4" s="990"/>
      <c r="BK4" s="990"/>
      <c r="BL4" s="991"/>
      <c r="BM4" s="175"/>
      <c r="BN4" s="175"/>
      <c r="BO4" s="808"/>
      <c r="BP4" s="809"/>
      <c r="BQ4" s="809"/>
      <c r="BR4" s="809"/>
      <c r="BS4" s="809"/>
      <c r="BT4" s="810"/>
    </row>
    <row r="5" spans="1:72" s="21" customFormat="1" ht="5.25" customHeight="1" x14ac:dyDescent="0.2">
      <c r="A5" s="176"/>
      <c r="B5" s="177"/>
      <c r="C5" s="177"/>
      <c r="D5" s="176"/>
      <c r="E5" s="176"/>
      <c r="F5" s="176"/>
      <c r="G5" s="176"/>
      <c r="H5" s="176"/>
      <c r="I5" s="178"/>
      <c r="J5" s="178"/>
      <c r="K5" s="178"/>
      <c r="L5" s="176"/>
      <c r="M5" s="176"/>
      <c r="N5" s="176"/>
      <c r="O5" s="176"/>
      <c r="P5" s="176"/>
      <c r="Q5" s="176"/>
      <c r="R5" s="176"/>
      <c r="S5" s="176"/>
      <c r="T5" s="176"/>
      <c r="U5" s="176"/>
      <c r="V5" s="176"/>
      <c r="W5" s="176"/>
      <c r="X5" s="176"/>
      <c r="Y5" s="176"/>
      <c r="Z5" s="176"/>
      <c r="AA5" s="176"/>
      <c r="AB5" s="176"/>
      <c r="AC5" s="176"/>
      <c r="AD5" s="176"/>
      <c r="AE5" s="176"/>
      <c r="AF5" s="176"/>
      <c r="AG5" s="176"/>
      <c r="AH5" s="176"/>
      <c r="AI5" s="176"/>
      <c r="AJ5" s="176"/>
      <c r="AK5" s="176"/>
      <c r="AL5" s="176"/>
      <c r="AM5" s="176"/>
      <c r="AN5" s="176"/>
      <c r="AO5" s="176"/>
      <c r="AP5" s="176"/>
      <c r="AQ5" s="176"/>
      <c r="AR5" s="176"/>
      <c r="AS5" s="176"/>
      <c r="AT5" s="176"/>
      <c r="AU5" s="176"/>
      <c r="AV5" s="176"/>
      <c r="AW5" s="176"/>
      <c r="AX5" s="176"/>
      <c r="AY5" s="176"/>
      <c r="AZ5" s="176"/>
      <c r="BA5" s="176"/>
      <c r="BB5" s="176"/>
      <c r="BC5" s="176"/>
      <c r="BD5" s="176"/>
      <c r="BE5" s="176"/>
      <c r="BF5" s="176"/>
      <c r="BG5" s="176"/>
      <c r="BH5" s="178"/>
      <c r="BI5" s="178"/>
      <c r="BJ5" s="178"/>
      <c r="BK5" s="176"/>
      <c r="BL5" s="176"/>
      <c r="BM5" s="176"/>
      <c r="BN5" s="176"/>
      <c r="BO5" s="176"/>
      <c r="BP5" s="176"/>
      <c r="BQ5" s="176"/>
      <c r="BR5" s="176"/>
      <c r="BS5" s="176"/>
      <c r="BT5" s="177"/>
    </row>
    <row r="6" spans="1:72" s="21" customFormat="1" ht="11.25" x14ac:dyDescent="0.2">
      <c r="A6" s="816" t="s">
        <v>457</v>
      </c>
      <c r="B6" s="816"/>
      <c r="C6" s="816"/>
      <c r="D6" s="816"/>
      <c r="E6" s="816"/>
      <c r="F6" s="816"/>
      <c r="G6" s="816"/>
      <c r="H6" s="816"/>
      <c r="I6" s="816"/>
      <c r="J6" s="816"/>
      <c r="K6" s="816"/>
      <c r="L6" s="816"/>
      <c r="M6" s="816"/>
      <c r="N6" s="816"/>
      <c r="O6" s="817" t="s">
        <v>608</v>
      </c>
      <c r="P6" s="818"/>
      <c r="Q6" s="818"/>
      <c r="R6" s="819"/>
      <c r="S6" s="820" t="s">
        <v>459</v>
      </c>
      <c r="T6" s="821"/>
      <c r="U6" s="821"/>
      <c r="V6" s="821"/>
      <c r="W6" s="821"/>
      <c r="X6" s="821"/>
      <c r="Y6" s="821"/>
      <c r="Z6" s="821"/>
      <c r="AA6" s="821"/>
      <c r="AB6" s="821"/>
      <c r="AC6" s="821"/>
      <c r="AD6" s="821"/>
      <c r="AE6" s="821"/>
      <c r="AF6" s="821"/>
      <c r="AG6" s="821"/>
      <c r="AH6" s="821"/>
      <c r="AI6" s="821"/>
      <c r="AJ6" s="821"/>
      <c r="AK6" s="821"/>
      <c r="AL6" s="821"/>
      <c r="AM6" s="821"/>
      <c r="AN6" s="821"/>
      <c r="AO6" s="821"/>
      <c r="AP6" s="821"/>
      <c r="AQ6" s="821"/>
      <c r="AR6" s="821"/>
      <c r="AS6" s="821"/>
      <c r="AT6" s="821"/>
      <c r="AU6" s="821"/>
      <c r="AV6" s="821"/>
      <c r="AW6" s="821"/>
      <c r="AX6" s="821"/>
      <c r="AY6" s="821"/>
      <c r="AZ6" s="821"/>
      <c r="BA6" s="821"/>
      <c r="BB6" s="821"/>
      <c r="BC6" s="821"/>
      <c r="BD6" s="821"/>
      <c r="BE6" s="821"/>
      <c r="BF6" s="821"/>
      <c r="BG6" s="822"/>
      <c r="BH6" s="823" t="s">
        <v>460</v>
      </c>
      <c r="BI6" s="823"/>
      <c r="BJ6" s="823"/>
      <c r="BK6" s="823"/>
      <c r="BL6" s="823"/>
      <c r="BM6" s="823"/>
      <c r="BN6" s="823"/>
      <c r="BO6" s="823"/>
      <c r="BP6" s="823"/>
      <c r="BQ6" s="823"/>
      <c r="BR6" s="823"/>
      <c r="BS6" s="823"/>
      <c r="BT6" s="823"/>
    </row>
    <row r="7" spans="1:72" s="21" customFormat="1" ht="22.5" customHeight="1" x14ac:dyDescent="0.2">
      <c r="A7" s="800" t="s">
        <v>452</v>
      </c>
      <c r="B7" s="800" t="s">
        <v>461</v>
      </c>
      <c r="C7" s="800" t="s">
        <v>451</v>
      </c>
      <c r="D7" s="800" t="s">
        <v>462</v>
      </c>
      <c r="E7" s="800"/>
      <c r="F7" s="800"/>
      <c r="G7" s="800" t="s">
        <v>463</v>
      </c>
      <c r="H7" s="800" t="s">
        <v>464</v>
      </c>
      <c r="I7" s="800"/>
      <c r="J7" s="800"/>
      <c r="K7" s="800"/>
      <c r="L7" s="800" t="s">
        <v>465</v>
      </c>
      <c r="M7" s="800"/>
      <c r="N7" s="800"/>
      <c r="O7" s="825" t="s">
        <v>458</v>
      </c>
      <c r="P7" s="826"/>
      <c r="Q7" s="826"/>
      <c r="R7" s="827"/>
      <c r="S7" s="824" t="s">
        <v>466</v>
      </c>
      <c r="T7" s="824"/>
      <c r="U7" s="824" t="s">
        <v>467</v>
      </c>
      <c r="V7" s="824"/>
      <c r="W7" s="824" t="s">
        <v>468</v>
      </c>
      <c r="X7" s="824"/>
      <c r="Y7" s="824" t="s">
        <v>469</v>
      </c>
      <c r="Z7" s="824"/>
      <c r="AA7" s="824" t="s">
        <v>470</v>
      </c>
      <c r="AB7" s="824"/>
      <c r="AC7" s="824" t="s">
        <v>471</v>
      </c>
      <c r="AD7" s="824"/>
      <c r="AE7" s="824" t="s">
        <v>472</v>
      </c>
      <c r="AF7" s="824"/>
      <c r="AG7" s="824" t="s">
        <v>473</v>
      </c>
      <c r="AH7" s="824"/>
      <c r="AI7" s="824" t="s">
        <v>474</v>
      </c>
      <c r="AJ7" s="824"/>
      <c r="AK7" s="824" t="s">
        <v>475</v>
      </c>
      <c r="AL7" s="824"/>
      <c r="AM7" s="824" t="s">
        <v>476</v>
      </c>
      <c r="AN7" s="824"/>
      <c r="AO7" s="824" t="s">
        <v>477</v>
      </c>
      <c r="AP7" s="824"/>
      <c r="AQ7" s="824" t="s">
        <v>478</v>
      </c>
      <c r="AR7" s="824"/>
      <c r="AS7" s="824" t="s">
        <v>479</v>
      </c>
      <c r="AT7" s="824"/>
      <c r="AU7" s="824" t="s">
        <v>480</v>
      </c>
      <c r="AV7" s="824"/>
      <c r="AW7" s="824" t="s">
        <v>481</v>
      </c>
      <c r="AX7" s="824"/>
      <c r="AY7" s="824" t="s">
        <v>482</v>
      </c>
      <c r="AZ7" s="824"/>
      <c r="BA7" s="824" t="s">
        <v>483</v>
      </c>
      <c r="BB7" s="824"/>
      <c r="BC7" s="828" t="s">
        <v>484</v>
      </c>
      <c r="BD7" s="829"/>
      <c r="BE7" s="829"/>
      <c r="BF7" s="829"/>
      <c r="BG7" s="830"/>
      <c r="BH7" s="824" t="s">
        <v>485</v>
      </c>
      <c r="BI7" s="824"/>
      <c r="BJ7" s="824"/>
      <c r="BK7" s="824"/>
      <c r="BL7" s="824"/>
      <c r="BM7" s="824"/>
      <c r="BN7" s="824"/>
      <c r="BO7" s="824" t="s">
        <v>486</v>
      </c>
      <c r="BP7" s="824"/>
      <c r="BQ7" s="824"/>
      <c r="BR7" s="824"/>
      <c r="BS7" s="824"/>
      <c r="BT7" s="824"/>
    </row>
    <row r="8" spans="1:72" ht="24" customHeight="1" x14ac:dyDescent="0.2">
      <c r="A8" s="800"/>
      <c r="B8" s="800"/>
      <c r="C8" s="800"/>
      <c r="D8" s="800"/>
      <c r="E8" s="800"/>
      <c r="F8" s="800"/>
      <c r="G8" s="800"/>
      <c r="H8" s="800"/>
      <c r="I8" s="800"/>
      <c r="J8" s="800"/>
      <c r="K8" s="800"/>
      <c r="L8" s="800"/>
      <c r="M8" s="800"/>
      <c r="N8" s="800"/>
      <c r="O8" s="179" t="s">
        <v>487</v>
      </c>
      <c r="P8" s="179" t="s">
        <v>132</v>
      </c>
      <c r="Q8" s="179" t="s">
        <v>581</v>
      </c>
      <c r="R8" s="179" t="s">
        <v>582</v>
      </c>
      <c r="S8" s="163" t="s">
        <v>488</v>
      </c>
      <c r="T8" s="163" t="s">
        <v>489</v>
      </c>
      <c r="U8" s="163" t="s">
        <v>488</v>
      </c>
      <c r="V8" s="163" t="s">
        <v>489</v>
      </c>
      <c r="W8" s="163" t="s">
        <v>488</v>
      </c>
      <c r="X8" s="163" t="s">
        <v>489</v>
      </c>
      <c r="Y8" s="163" t="s">
        <v>488</v>
      </c>
      <c r="Z8" s="163" t="s">
        <v>489</v>
      </c>
      <c r="AA8" s="163" t="s">
        <v>488</v>
      </c>
      <c r="AB8" s="163" t="s">
        <v>489</v>
      </c>
      <c r="AC8" s="163" t="s">
        <v>488</v>
      </c>
      <c r="AD8" s="163" t="s">
        <v>489</v>
      </c>
      <c r="AE8" s="163" t="s">
        <v>488</v>
      </c>
      <c r="AF8" s="163" t="s">
        <v>489</v>
      </c>
      <c r="AG8" s="163" t="s">
        <v>488</v>
      </c>
      <c r="AH8" s="163" t="s">
        <v>489</v>
      </c>
      <c r="AI8" s="163" t="s">
        <v>488</v>
      </c>
      <c r="AJ8" s="163" t="s">
        <v>489</v>
      </c>
      <c r="AK8" s="163" t="s">
        <v>488</v>
      </c>
      <c r="AL8" s="163" t="s">
        <v>489</v>
      </c>
      <c r="AM8" s="163" t="s">
        <v>488</v>
      </c>
      <c r="AN8" s="163" t="s">
        <v>489</v>
      </c>
      <c r="AO8" s="163" t="s">
        <v>488</v>
      </c>
      <c r="AP8" s="163" t="s">
        <v>489</v>
      </c>
      <c r="AQ8" s="163" t="s">
        <v>488</v>
      </c>
      <c r="AR8" s="163" t="s">
        <v>489</v>
      </c>
      <c r="AS8" s="163" t="s">
        <v>488</v>
      </c>
      <c r="AT8" s="163" t="s">
        <v>489</v>
      </c>
      <c r="AU8" s="163" t="s">
        <v>488</v>
      </c>
      <c r="AV8" s="163" t="s">
        <v>489</v>
      </c>
      <c r="AW8" s="163" t="s">
        <v>488</v>
      </c>
      <c r="AX8" s="163" t="s">
        <v>489</v>
      </c>
      <c r="AY8" s="163" t="s">
        <v>488</v>
      </c>
      <c r="AZ8" s="163" t="s">
        <v>489</v>
      </c>
      <c r="BA8" s="163" t="s">
        <v>488</v>
      </c>
      <c r="BB8" s="163" t="s">
        <v>489</v>
      </c>
      <c r="BC8" s="163" t="s">
        <v>490</v>
      </c>
      <c r="BD8" s="163" t="s">
        <v>488</v>
      </c>
      <c r="BE8" s="163" t="s">
        <v>489</v>
      </c>
      <c r="BF8" s="163" t="s">
        <v>491</v>
      </c>
      <c r="BG8" s="163" t="s">
        <v>492</v>
      </c>
      <c r="BH8" s="800" t="s">
        <v>493</v>
      </c>
      <c r="BI8" s="800"/>
      <c r="BJ8" s="800"/>
      <c r="BK8" s="163" t="s">
        <v>494</v>
      </c>
      <c r="BL8" s="163" t="s">
        <v>495</v>
      </c>
      <c r="BM8" s="163" t="s">
        <v>496</v>
      </c>
      <c r="BN8" s="163" t="s">
        <v>497</v>
      </c>
      <c r="BO8" s="163" t="s">
        <v>490</v>
      </c>
      <c r="BP8" s="163" t="s">
        <v>491</v>
      </c>
      <c r="BQ8" s="163" t="s">
        <v>488</v>
      </c>
      <c r="BR8" s="163" t="s">
        <v>489</v>
      </c>
      <c r="BS8" s="163" t="s">
        <v>498</v>
      </c>
      <c r="BT8" s="163" t="s">
        <v>499</v>
      </c>
    </row>
    <row r="9" spans="1:72" s="24" customFormat="1" ht="100.5" customHeight="1" x14ac:dyDescent="0.2">
      <c r="A9" s="999" t="s">
        <v>424</v>
      </c>
      <c r="B9" s="999" t="s">
        <v>1707</v>
      </c>
      <c r="C9" s="999" t="s">
        <v>425</v>
      </c>
      <c r="D9" s="1002" t="s">
        <v>1708</v>
      </c>
      <c r="E9" s="1003"/>
      <c r="F9" s="1004"/>
      <c r="G9" s="302" t="s">
        <v>507</v>
      </c>
      <c r="H9" s="302">
        <v>1</v>
      </c>
      <c r="I9" s="996" t="s">
        <v>1709</v>
      </c>
      <c r="J9" s="997"/>
      <c r="K9" s="998"/>
      <c r="L9" s="1002" t="s">
        <v>1710</v>
      </c>
      <c r="M9" s="1003"/>
      <c r="N9" s="1004"/>
      <c r="O9" s="999" t="s">
        <v>33</v>
      </c>
      <c r="P9" s="999"/>
      <c r="Q9" s="999"/>
      <c r="R9" s="999"/>
      <c r="S9" s="303">
        <v>3</v>
      </c>
      <c r="T9" s="1014">
        <v>4</v>
      </c>
      <c r="U9" s="303">
        <v>4</v>
      </c>
      <c r="V9" s="1014">
        <v>3</v>
      </c>
      <c r="W9" s="303">
        <v>2</v>
      </c>
      <c r="X9" s="1014">
        <v>3</v>
      </c>
      <c r="Y9" s="303">
        <v>4</v>
      </c>
      <c r="Z9" s="1014">
        <v>4</v>
      </c>
      <c r="AA9" s="303" t="s">
        <v>587</v>
      </c>
      <c r="AB9" s="1014" t="s">
        <v>587</v>
      </c>
      <c r="AC9" s="303" t="s">
        <v>587</v>
      </c>
      <c r="AD9" s="1014" t="s">
        <v>587</v>
      </c>
      <c r="AE9" s="303">
        <v>4</v>
      </c>
      <c r="AF9" s="1014">
        <v>3</v>
      </c>
      <c r="AG9" s="303">
        <v>2</v>
      </c>
      <c r="AH9" s="1014">
        <v>4</v>
      </c>
      <c r="AI9" s="156"/>
      <c r="AJ9" s="846"/>
      <c r="AK9" s="156"/>
      <c r="AL9" s="846"/>
      <c r="AM9" s="156"/>
      <c r="AN9" s="846"/>
      <c r="AO9" s="156"/>
      <c r="AP9" s="846"/>
      <c r="AQ9" s="156"/>
      <c r="AR9" s="846"/>
      <c r="AS9" s="156"/>
      <c r="AT9" s="846"/>
      <c r="AU9" s="156"/>
      <c r="AV9" s="846"/>
      <c r="AW9" s="156"/>
      <c r="AX9" s="846"/>
      <c r="AY9" s="156"/>
      <c r="AZ9" s="846"/>
      <c r="BA9" s="156"/>
      <c r="BB9" s="846"/>
      <c r="BC9" s="153">
        <f>AVERAGE(S9,U9,W9,Y9,AA9,AC9,AE9,AG9,AI9,AK9,AM9,AO9,AQ9,AS9,AU9,AW9,AY9,BA9)</f>
        <v>3.1666666666666665</v>
      </c>
      <c r="BD9" s="858">
        <f>SUM((BC9*(BC9/SUM(BC9:BC11))),(BC10*(BC10/SUM(BC9:BC11))),(BC11*(BC11/SUM(BC9:BC11))))</f>
        <v>3.578125</v>
      </c>
      <c r="BE9" s="851">
        <f>AVERAGE(T9,V9,X9,Z9,AB9,AD9,AF9,AH9,AJ9,AL9,AN9,AP9,AR9,AT9,AV9,AX9,AZ9,BB9)</f>
        <v>3.5</v>
      </c>
      <c r="BF9" s="153">
        <f>IF(BE9=0,BF13,BE9)</f>
        <v>3.5</v>
      </c>
      <c r="BG9" s="860">
        <f>BD9*BE9</f>
        <v>12.5234375</v>
      </c>
      <c r="BH9" s="1019" t="s">
        <v>1711</v>
      </c>
      <c r="BI9" s="1020"/>
      <c r="BJ9" s="1021"/>
      <c r="BK9" s="302" t="s">
        <v>1712</v>
      </c>
      <c r="BL9" s="302" t="s">
        <v>504</v>
      </c>
      <c r="BM9" s="302" t="s">
        <v>502</v>
      </c>
      <c r="BN9" s="302" t="s">
        <v>505</v>
      </c>
      <c r="BO9" s="153">
        <f>IF(AND(BM9="Fuerte",BC9&gt;2.9)*OR(BN9="Probabilidad",BN9="Ambos"),BC9-2,IF(AND(BM9="Fuerte",BC9&lt;3)*OR(BN9="Probabilidad",BN9="Ambos"),1,IF(AND(BM9="Medio",BC9&gt;1.9)*OR(BN9="Probabilidad",BN9="Ambos"),BC9-1,IF(AND(BM9="Medio",BC9&lt;2)*OR(BN9="Probabilidad",BN9="Ambos"),1,BC9))))</f>
        <v>2.1666666666666665</v>
      </c>
      <c r="BP9" s="153">
        <f>IF(AND(BM9="Fuerte",BF9&gt;2.9)*OR(BN9="Impacto",BN9="Ambos"),BF9-2,IF(AND(BM9="Fuerte",BF9&lt;3)*OR(BN9="Impacto",BN9="Ambos"),1,IF(AND(BM9="Medio",BF9&gt;1.9)*OR(BN9="Impacto",BN9="Ambos"),BF9-1,IF(AND(BM9="Medio",BF9&lt;2)*OR(BN9="Impacto",BN9="Ambos"),1,BF9))))</f>
        <v>2.5</v>
      </c>
      <c r="BQ9" s="858">
        <f>SUM((BO9*(BO9/SUM(BO9:BO11))),(BO10*(BO10/SUM(BO9:BO11))),(BO11*(BO11/SUM(BO9:BO11))))</f>
        <v>2.5869565217391308</v>
      </c>
      <c r="BR9" s="858">
        <f>SUM((BP9*(BP9/SUM(BP9:BP11))),(BP10*(BP10/SUM(BP9:BP11))),(BP11*(BP11/SUM(BP9:BP11))))</f>
        <v>2.5</v>
      </c>
      <c r="BS9" s="860">
        <f>BQ9*BR9</f>
        <v>6.4673913043478271</v>
      </c>
      <c r="BT9" s="846" t="str">
        <f>INDEX([22]Listas!E$20:I$24,MATCH(BQ9,[22]Listas!D$20:D$24,1),MATCH(BR9,[22]Listas!E$19:I$19,1))</f>
        <v>INFERIOR</v>
      </c>
    </row>
    <row r="10" spans="1:72" s="24" customFormat="1" ht="102" customHeight="1" x14ac:dyDescent="0.2">
      <c r="A10" s="1000"/>
      <c r="B10" s="1000"/>
      <c r="C10" s="1000"/>
      <c r="D10" s="1005"/>
      <c r="E10" s="1006"/>
      <c r="F10" s="1007"/>
      <c r="G10" s="302" t="s">
        <v>508</v>
      </c>
      <c r="H10" s="302">
        <v>2</v>
      </c>
      <c r="I10" s="996" t="s">
        <v>1713</v>
      </c>
      <c r="J10" s="997"/>
      <c r="K10" s="998"/>
      <c r="L10" s="1005"/>
      <c r="M10" s="1006"/>
      <c r="N10" s="1007"/>
      <c r="O10" s="1000"/>
      <c r="P10" s="1000"/>
      <c r="Q10" s="1000"/>
      <c r="R10" s="1000"/>
      <c r="S10" s="303">
        <v>4</v>
      </c>
      <c r="T10" s="1015"/>
      <c r="U10" s="303">
        <v>4</v>
      </c>
      <c r="V10" s="1015"/>
      <c r="W10" s="303">
        <v>5</v>
      </c>
      <c r="X10" s="1015"/>
      <c r="Y10" s="303">
        <v>4</v>
      </c>
      <c r="Z10" s="1015"/>
      <c r="AA10" s="303" t="s">
        <v>587</v>
      </c>
      <c r="AB10" s="1015"/>
      <c r="AC10" s="303" t="s">
        <v>587</v>
      </c>
      <c r="AD10" s="1015"/>
      <c r="AE10" s="303">
        <v>4</v>
      </c>
      <c r="AF10" s="1015"/>
      <c r="AG10" s="303">
        <v>2</v>
      </c>
      <c r="AH10" s="1015"/>
      <c r="AI10" s="156"/>
      <c r="AJ10" s="846"/>
      <c r="AK10" s="156"/>
      <c r="AL10" s="846"/>
      <c r="AM10" s="156"/>
      <c r="AN10" s="846"/>
      <c r="AO10" s="156"/>
      <c r="AP10" s="846"/>
      <c r="AQ10" s="156"/>
      <c r="AR10" s="846"/>
      <c r="AS10" s="156"/>
      <c r="AT10" s="846"/>
      <c r="AU10" s="156"/>
      <c r="AV10" s="846"/>
      <c r="AW10" s="156"/>
      <c r="AX10" s="846"/>
      <c r="AY10" s="156"/>
      <c r="AZ10" s="846"/>
      <c r="BA10" s="156"/>
      <c r="BB10" s="846"/>
      <c r="BC10" s="153">
        <f>AVERAGE(S10,U10,W10,Y10,AA10,AC10,AE10,AG10,AI10,AK10,AM10,AO10,AQ10,AS10,AU10,AW10,AY10,BA10)</f>
        <v>3.8333333333333335</v>
      </c>
      <c r="BD10" s="858"/>
      <c r="BE10" s="852"/>
      <c r="BF10" s="153">
        <f>IF(BE10=0,BF9,BE10)</f>
        <v>3.5</v>
      </c>
      <c r="BG10" s="860">
        <f>BD10*BE10</f>
        <v>0</v>
      </c>
      <c r="BH10" s="1019" t="s">
        <v>1711</v>
      </c>
      <c r="BI10" s="1020"/>
      <c r="BJ10" s="1021"/>
      <c r="BK10" s="302" t="s">
        <v>1712</v>
      </c>
      <c r="BL10" s="302" t="s">
        <v>504</v>
      </c>
      <c r="BM10" s="302" t="s">
        <v>502</v>
      </c>
      <c r="BN10" s="302" t="s">
        <v>505</v>
      </c>
      <c r="BO10" s="153">
        <f>IF(AND(BM10="Fuerte",BC10&gt;2.9)*OR(BN10="Probabilidad",BN10="Ambos"),BC10-2,IF(AND(BM10="Fuerte",BC10&lt;3)*OR(BN10="Probabilidad",BN10="Ambos"),1,IF(AND(BM10="Medio",BC10&gt;1.9)*OR(BN10="Probabilidad",BN10="Ambos"),BC10-1,IF(AND(BM10="Medio",BC10&lt;2)*OR(BN10="Probabilidad",BN10="Ambos"),1,BC10))))</f>
        <v>2.8333333333333335</v>
      </c>
      <c r="BP10" s="153">
        <f>IF(AND(BM10="Fuerte",BF10&gt;2.9)*OR(BN10="Impacto",BN10="Ambos"),BF10-2,IF(AND(BM10="Fuerte",BF10&lt;3)*OR(BN10="Impacto",BN10="Ambos"),1,IF(AND(BM10="Medio",BF10&gt;1.9)*OR(BN10="Impacto",BN10="Ambos"),BF10-1,IF(AND(BM10="Medio",BF10&lt;2)*OR(BN10="Impacto",BN10="Ambos"),1,BF10))))</f>
        <v>2.5</v>
      </c>
      <c r="BQ10" s="858"/>
      <c r="BR10" s="858"/>
      <c r="BS10" s="860"/>
      <c r="BT10" s="846" t="e">
        <f>INDEX([22]Listas!E$20:I$24,MATCH(BQ10,[22]Listas!D$20:D$24,1),MATCH(BR10,[22]Listas!E$19:I$19,1))</f>
        <v>#N/A</v>
      </c>
    </row>
    <row r="11" spans="1:72" s="24" customFormat="1" ht="102.75" customHeight="1" x14ac:dyDescent="0.2">
      <c r="A11" s="1001"/>
      <c r="B11" s="1001"/>
      <c r="C11" s="1001"/>
      <c r="D11" s="1008"/>
      <c r="E11" s="1009"/>
      <c r="F11" s="1010"/>
      <c r="G11" s="302" t="s">
        <v>507</v>
      </c>
      <c r="H11" s="302">
        <v>3</v>
      </c>
      <c r="I11" s="996" t="s">
        <v>1714</v>
      </c>
      <c r="J11" s="997"/>
      <c r="K11" s="998"/>
      <c r="L11" s="1005"/>
      <c r="M11" s="1006"/>
      <c r="N11" s="1007"/>
      <c r="O11" s="1001"/>
      <c r="P11" s="1001"/>
      <c r="Q11" s="1001"/>
      <c r="R11" s="1001"/>
      <c r="S11" s="303">
        <v>4</v>
      </c>
      <c r="T11" s="1016"/>
      <c r="U11" s="303">
        <v>4</v>
      </c>
      <c r="V11" s="1016"/>
      <c r="W11" s="303">
        <v>4</v>
      </c>
      <c r="X11" s="1016"/>
      <c r="Y11" s="303">
        <v>4</v>
      </c>
      <c r="Z11" s="1016"/>
      <c r="AA11" s="303" t="s">
        <v>587</v>
      </c>
      <c r="AB11" s="1016"/>
      <c r="AC11" s="303" t="s">
        <v>587</v>
      </c>
      <c r="AD11" s="1016"/>
      <c r="AE11" s="303">
        <v>4</v>
      </c>
      <c r="AF11" s="1016"/>
      <c r="AG11" s="303">
        <v>2</v>
      </c>
      <c r="AH11" s="1016"/>
      <c r="AI11" s="156"/>
      <c r="AJ11" s="846"/>
      <c r="AK11" s="156"/>
      <c r="AL11" s="846"/>
      <c r="AM11" s="156"/>
      <c r="AN11" s="846"/>
      <c r="AO11" s="156"/>
      <c r="AP11" s="846"/>
      <c r="AQ11" s="156"/>
      <c r="AR11" s="846"/>
      <c r="AS11" s="156"/>
      <c r="AT11" s="846"/>
      <c r="AU11" s="156"/>
      <c r="AV11" s="846"/>
      <c r="AW11" s="156"/>
      <c r="AX11" s="846"/>
      <c r="AY11" s="156"/>
      <c r="AZ11" s="846"/>
      <c r="BA11" s="156"/>
      <c r="BB11" s="846"/>
      <c r="BC11" s="153">
        <f>AVERAGE(S11,U11,W11,Y11,AA11,AC11,AE11,AG11,AI11,AK11,AM11,AO11,AQ11,AS11,AU11,AW11,AY11,BA11)</f>
        <v>3.6666666666666665</v>
      </c>
      <c r="BD11" s="858"/>
      <c r="BE11" s="853"/>
      <c r="BF11" s="153">
        <f>IF(BE11=0,BF10,BE11)</f>
        <v>3.5</v>
      </c>
      <c r="BG11" s="860">
        <f>BD11*BE11</f>
        <v>0</v>
      </c>
      <c r="BH11" s="1019" t="s">
        <v>1711</v>
      </c>
      <c r="BI11" s="1020"/>
      <c r="BJ11" s="1021"/>
      <c r="BK11" s="302" t="s">
        <v>1712</v>
      </c>
      <c r="BL11" s="302" t="s">
        <v>504</v>
      </c>
      <c r="BM11" s="302" t="s">
        <v>502</v>
      </c>
      <c r="BN11" s="302" t="s">
        <v>505</v>
      </c>
      <c r="BO11" s="153">
        <f>IF(AND(BM11="Fuerte",BC11&gt;2.9)*OR(BN11="Probabilidad",BN11="Ambos"),BC11-2,IF(AND(BM11="Fuerte",BC11&lt;3)*OR(BN11="Probabilidad",BN11="Ambos"),1,IF(AND(BM11="Medio",BC11&gt;1.9)*OR(BN11="Probabilidad",BN11="Ambos"),BC11-1,IF(AND(BM11="Medio",BC11&lt;2)*OR(BN11="Probabilidad",BN11="Ambos"),1,BC11))))</f>
        <v>2.6666666666666665</v>
      </c>
      <c r="BP11" s="153">
        <f>IF(AND(BM11="Fuerte",BF11&gt;2.9)*OR(BN11="Impacto",BN11="Ambos"),BF11-2,IF(AND(BM11="Fuerte",BF11&lt;3)*OR(BN11="Impacto",BN11="Ambos"),1,IF(AND(BM11="Medio",BF11&gt;1.9)*OR(BN11="Impacto",BN11="Ambos"),BF11-1,IF(AND(BM11="Medio",BF11&lt;2)*OR(BN11="Impacto",BN11="Ambos"),1,BF11))))</f>
        <v>2.5</v>
      </c>
      <c r="BQ11" s="858"/>
      <c r="BR11" s="858"/>
      <c r="BS11" s="860"/>
      <c r="BT11" s="846" t="e">
        <f>INDEX([22]Listas!E$20:I$24,MATCH(BQ11,[22]Listas!D$20:D$24,1),MATCH(BR11,[22]Listas!E$19:I$19,1))</f>
        <v>#N/A</v>
      </c>
    </row>
    <row r="12" spans="1:72" s="24" customFormat="1" ht="76.5" customHeight="1" x14ac:dyDescent="0.2">
      <c r="A12" s="999" t="s">
        <v>424</v>
      </c>
      <c r="B12" s="999" t="s">
        <v>1707</v>
      </c>
      <c r="C12" s="999" t="s">
        <v>429</v>
      </c>
      <c r="D12" s="1002" t="s">
        <v>1715</v>
      </c>
      <c r="E12" s="1003"/>
      <c r="F12" s="1004"/>
      <c r="G12" s="302" t="s">
        <v>507</v>
      </c>
      <c r="H12" s="302">
        <v>1</v>
      </c>
      <c r="I12" s="996" t="s">
        <v>1716</v>
      </c>
      <c r="J12" s="997"/>
      <c r="K12" s="998"/>
      <c r="L12" s="1002" t="s">
        <v>1717</v>
      </c>
      <c r="M12" s="1003"/>
      <c r="N12" s="1004"/>
      <c r="O12" s="999" t="s">
        <v>33</v>
      </c>
      <c r="P12" s="999"/>
      <c r="Q12" s="999"/>
      <c r="R12" s="999"/>
      <c r="S12" s="303">
        <v>3</v>
      </c>
      <c r="T12" s="1014">
        <v>3</v>
      </c>
      <c r="U12" s="303">
        <v>4</v>
      </c>
      <c r="V12" s="1014">
        <v>2</v>
      </c>
      <c r="W12" s="303">
        <v>3</v>
      </c>
      <c r="X12" s="1014">
        <v>3</v>
      </c>
      <c r="Y12" s="303">
        <v>5</v>
      </c>
      <c r="Z12" s="1014">
        <v>5</v>
      </c>
      <c r="AA12" s="303">
        <v>5</v>
      </c>
      <c r="AB12" s="1014">
        <v>5</v>
      </c>
      <c r="AC12" s="303">
        <v>5</v>
      </c>
      <c r="AD12" s="1014">
        <v>5</v>
      </c>
      <c r="AE12" s="303">
        <v>3</v>
      </c>
      <c r="AF12" s="1014">
        <v>1</v>
      </c>
      <c r="AG12" s="303">
        <v>3</v>
      </c>
      <c r="AH12" s="1014">
        <v>3</v>
      </c>
      <c r="AI12" s="303"/>
      <c r="AJ12" s="1014"/>
      <c r="AK12" s="156"/>
      <c r="AL12" s="846"/>
      <c r="AM12" s="156"/>
      <c r="AN12" s="846"/>
      <c r="AO12" s="156"/>
      <c r="AP12" s="846"/>
      <c r="AQ12" s="156"/>
      <c r="AR12" s="846"/>
      <c r="AS12" s="156"/>
      <c r="AT12" s="846"/>
      <c r="AU12" s="156"/>
      <c r="AV12" s="846"/>
      <c r="AW12" s="156"/>
      <c r="AX12" s="846"/>
      <c r="AY12" s="156"/>
      <c r="AZ12" s="846"/>
      <c r="BA12" s="156"/>
      <c r="BB12" s="846"/>
      <c r="BC12" s="153">
        <f>AVERAGE(S12,U12,W12,Y12,AA12,AC12,AE12,AG12,AI12,AK12,AM12,AO12,AQ12,AS12,AU12,AW12,AY12,BA12)</f>
        <v>3.875</v>
      </c>
      <c r="BD12" s="858">
        <f>SUM((BC12*(BC12/SUM(BC12:BC13))),(BC13*(BC13/SUM(BC12:BC13))))</f>
        <v>3.8660920488287691</v>
      </c>
      <c r="BE12" s="851">
        <f>AVERAGE(T12,V12,X12,Z12,AB12,AD12,AF12,AH12,AJ12,AL12,AN12,AP12,AR12,AT12,AV12,AX12,AZ12,BB12)</f>
        <v>3.375</v>
      </c>
      <c r="BF12" s="153">
        <f>IF(BE12=0,#REF!,BE12)</f>
        <v>3.375</v>
      </c>
      <c r="BG12" s="860">
        <f>BD12*BE12</f>
        <v>13.048060664797095</v>
      </c>
      <c r="BH12" s="1013" t="s">
        <v>1718</v>
      </c>
      <c r="BI12" s="1013"/>
      <c r="BJ12" s="1013"/>
      <c r="BK12" s="302" t="s">
        <v>1712</v>
      </c>
      <c r="BL12" s="302" t="s">
        <v>504</v>
      </c>
      <c r="BM12" s="302" t="s">
        <v>502</v>
      </c>
      <c r="BN12" s="302" t="s">
        <v>505</v>
      </c>
      <c r="BO12" s="153">
        <f>IF(AND(BM12="Fuerte",BC12&gt;2.9)*OR(BN12="Probabilidad",BN12="Ambos"),BC12-2,IF(AND(BM12="Fuerte",BC12&lt;3)*OR(BN12="Probabilidad",BN12="Ambos"),1,IF(AND(BM12="Medio",BC12&gt;1.9)*OR(BN12="Probabilidad",BN12="Ambos"),BC12-1,IF(AND(BM12="Medio",BC12&lt;2)*OR(BN12="Probabilidad",BN12="Ambos"),1,BC12))))</f>
        <v>2.875</v>
      </c>
      <c r="BP12" s="153">
        <f>IF(AND(BM12="Fuerte",BF12&gt;2.9)*OR(BN12="Impacto",BN12="Ambos"),BF12-2,IF(AND(BM12="Fuerte",BF12&lt;3)*OR(BN12="Impacto",BN12="Ambos"),1,IF(AND(BM12="Medio",BF12&gt;1.9)*OR(BN12="Impacto",BN12="Ambos"),BF12-1,IF(AND(BM12="Medio",BF12&lt;2)*OR(BN12="Impacto",BN12="Ambos"),1,BF12))))</f>
        <v>2.375</v>
      </c>
      <c r="BQ12" s="858">
        <f>SUM((BO12*(BO12/SUM(BO12:BO13))),(BO13*(BO13/SUM(BO12:BO13))))</f>
        <v>2.8660992434356918</v>
      </c>
      <c r="BR12" s="858">
        <f>SUM((BP12*(BP12/SUM(BP12:BP13))),(BP13*(BP13/SUM(BP12:BP13))))</f>
        <v>2.375</v>
      </c>
      <c r="BS12" s="860">
        <f>BQ12*BR12</f>
        <v>6.8069857031597678</v>
      </c>
      <c r="BT12" s="846" t="str">
        <f>INDEX([22]Listas!E$20:I$24,MATCH(BQ12,[22]Listas!D$20:D$24,1),MATCH(BR12,[22]Listas!E$19:I$19,1))</f>
        <v>MODERADO</v>
      </c>
    </row>
    <row r="13" spans="1:72" s="24" customFormat="1" ht="81" customHeight="1" x14ac:dyDescent="0.2">
      <c r="A13" s="1001"/>
      <c r="B13" s="1001"/>
      <c r="C13" s="1001"/>
      <c r="D13" s="1008"/>
      <c r="E13" s="1009"/>
      <c r="F13" s="1010"/>
      <c r="G13" s="302" t="s">
        <v>507</v>
      </c>
      <c r="H13" s="302">
        <v>2</v>
      </c>
      <c r="I13" s="996" t="s">
        <v>1719</v>
      </c>
      <c r="J13" s="997"/>
      <c r="K13" s="998"/>
      <c r="L13" s="1008"/>
      <c r="M13" s="1009"/>
      <c r="N13" s="1010"/>
      <c r="O13" s="1001"/>
      <c r="P13" s="1001"/>
      <c r="Q13" s="1001"/>
      <c r="R13" s="1001"/>
      <c r="S13" s="303" t="s">
        <v>587</v>
      </c>
      <c r="T13" s="1016"/>
      <c r="U13" s="303">
        <v>5</v>
      </c>
      <c r="V13" s="1016"/>
      <c r="W13" s="303">
        <v>3</v>
      </c>
      <c r="X13" s="1016"/>
      <c r="Y13" s="303">
        <v>5</v>
      </c>
      <c r="Z13" s="1016"/>
      <c r="AA13" s="303">
        <v>4</v>
      </c>
      <c r="AB13" s="1016"/>
      <c r="AC13" s="303">
        <v>5</v>
      </c>
      <c r="AD13" s="1016"/>
      <c r="AE13" s="303">
        <v>2</v>
      </c>
      <c r="AF13" s="1016"/>
      <c r="AG13" s="303">
        <v>3</v>
      </c>
      <c r="AH13" s="1016"/>
      <c r="AI13" s="303"/>
      <c r="AJ13" s="1016"/>
      <c r="AK13" s="156"/>
      <c r="AL13" s="846"/>
      <c r="AM13" s="156"/>
      <c r="AN13" s="846"/>
      <c r="AO13" s="156"/>
      <c r="AP13" s="846"/>
      <c r="AQ13" s="156"/>
      <c r="AR13" s="846"/>
      <c r="AS13" s="156"/>
      <c r="AT13" s="846"/>
      <c r="AU13" s="156"/>
      <c r="AV13" s="846"/>
      <c r="AW13" s="156"/>
      <c r="AX13" s="846"/>
      <c r="AY13" s="156"/>
      <c r="AZ13" s="846"/>
      <c r="BA13" s="156"/>
      <c r="BB13" s="846"/>
      <c r="BC13" s="153">
        <f>AVERAGE(S13,U13,W13,Y13,AA13,AC13,AE13,AG13,AI13,AK13,AM13,AO13,AQ13,AS13,AU13,AW13,AY13,BA13)</f>
        <v>3.8571428571428572</v>
      </c>
      <c r="BD13" s="858"/>
      <c r="BE13" s="853"/>
      <c r="BF13" s="153">
        <f>IF(BE13=0,BF12,BE13)</f>
        <v>3.375</v>
      </c>
      <c r="BG13" s="860">
        <f>BD13*BE13</f>
        <v>0</v>
      </c>
      <c r="BH13" s="1013" t="s">
        <v>1720</v>
      </c>
      <c r="BI13" s="1013"/>
      <c r="BJ13" s="1013"/>
      <c r="BK13" s="302" t="s">
        <v>1721</v>
      </c>
      <c r="BL13" s="302" t="s">
        <v>504</v>
      </c>
      <c r="BM13" s="302" t="s">
        <v>502</v>
      </c>
      <c r="BN13" s="302" t="s">
        <v>505</v>
      </c>
      <c r="BO13" s="153">
        <f>IF(AND(BM13="Fuerte",BC13&gt;2.9)*OR(BN13="Probabilidad",BN13="Ambos"),BC13-2,IF(AND(BM13="Fuerte",BC13&lt;3)*OR(BN13="Probabilidad",BN13="Ambos"),1,IF(AND(BM13="Medio",BC13&gt;1.9)*OR(BN13="Probabilidad",BN13="Ambos"),BC13-1,IF(AND(BM13="Medio",BC13&lt;2)*OR(BN13="Probabilidad",BN13="Ambos"),1,BC13))))</f>
        <v>2.8571428571428572</v>
      </c>
      <c r="BP13" s="153">
        <f>IF(AND(BM13="Fuerte",BF13&gt;2.9)*OR(BN13="Impacto",BN13="Ambos"),BF13-2,IF(AND(BM13="Fuerte",BF13&lt;3)*OR(BN13="Impacto",BN13="Ambos"),1,IF(AND(BM13="Medio",BF13&gt;1.9)*OR(BN13="Impacto",BN13="Ambos"),BF13-1,IF(AND(BM13="Medio",BF13&lt;2)*OR(BN13="Impacto",BN13="Ambos"),1,BF13))))</f>
        <v>2.375</v>
      </c>
      <c r="BQ13" s="858"/>
      <c r="BR13" s="858"/>
      <c r="BS13" s="860"/>
      <c r="BT13" s="846" t="e">
        <f>INDEX([22]Listas!E$20:I$24,MATCH(BQ13,[22]Listas!D$20:D$24,1),MATCH(BR13,[22]Listas!E$19:I$19,1))</f>
        <v>#N/A</v>
      </c>
    </row>
    <row r="14" spans="1:72" s="24" customFormat="1" ht="63" customHeight="1" x14ac:dyDescent="0.2">
      <c r="A14" s="999" t="s">
        <v>424</v>
      </c>
      <c r="B14" s="999" t="s">
        <v>1722</v>
      </c>
      <c r="C14" s="999" t="s">
        <v>431</v>
      </c>
      <c r="D14" s="1002" t="s">
        <v>1723</v>
      </c>
      <c r="E14" s="1003"/>
      <c r="F14" s="1004"/>
      <c r="G14" s="302" t="s">
        <v>506</v>
      </c>
      <c r="H14" s="302">
        <v>1</v>
      </c>
      <c r="I14" s="996" t="s">
        <v>1724</v>
      </c>
      <c r="J14" s="997"/>
      <c r="K14" s="998"/>
      <c r="L14" s="1002" t="s">
        <v>1725</v>
      </c>
      <c r="M14" s="1003"/>
      <c r="N14" s="1004"/>
      <c r="O14" s="999" t="s">
        <v>33</v>
      </c>
      <c r="P14" s="999"/>
      <c r="Q14" s="999"/>
      <c r="R14" s="999"/>
      <c r="S14" s="303">
        <v>4</v>
      </c>
      <c r="T14" s="1014">
        <v>4</v>
      </c>
      <c r="U14" s="303">
        <v>3</v>
      </c>
      <c r="V14" s="1014">
        <v>3</v>
      </c>
      <c r="W14" s="303">
        <v>4</v>
      </c>
      <c r="X14" s="1014">
        <v>4</v>
      </c>
      <c r="Y14" s="303">
        <v>3</v>
      </c>
      <c r="Z14" s="1014">
        <v>4</v>
      </c>
      <c r="AA14" s="303">
        <v>5</v>
      </c>
      <c r="AB14" s="1014">
        <v>5</v>
      </c>
      <c r="AC14" s="303">
        <v>5</v>
      </c>
      <c r="AD14" s="1014">
        <v>5</v>
      </c>
      <c r="AE14" s="303">
        <v>5</v>
      </c>
      <c r="AF14" s="1014">
        <v>5</v>
      </c>
      <c r="AG14" s="303">
        <v>4</v>
      </c>
      <c r="AH14" s="1014">
        <v>4</v>
      </c>
      <c r="AI14" s="156"/>
      <c r="AJ14" s="846"/>
      <c r="AK14" s="156"/>
      <c r="AL14" s="846"/>
      <c r="AM14" s="156"/>
      <c r="AN14" s="846"/>
      <c r="AO14" s="156"/>
      <c r="AP14" s="846"/>
      <c r="AQ14" s="156"/>
      <c r="AR14" s="846"/>
      <c r="AS14" s="156"/>
      <c r="AT14" s="846"/>
      <c r="AU14" s="156"/>
      <c r="AV14" s="846"/>
      <c r="AW14" s="156"/>
      <c r="AX14" s="846"/>
      <c r="AY14" s="156"/>
      <c r="AZ14" s="846"/>
      <c r="BA14" s="156"/>
      <c r="BB14" s="846"/>
      <c r="BC14" s="153">
        <f t="shared" ref="BC14:BC40" si="0">AVERAGE(S14,U14,W14,Y14,AA14,AC14,AE14,AG14,AI14,AK14,AM14,AO14,AQ14,AS14,AU14,AW14,AY14,BA14)</f>
        <v>4.125</v>
      </c>
      <c r="BD14" s="858">
        <f>SUM((BC14*(BC14/SUM(BC14:BC22))),(BC15*(BC15/SUM(BC14:BC22))),(BC16*(BC16/SUM(BC14:BC22))),(BC17*(BC17/SUM(BC14:BC22))),(BC18*(BC18/SUM(BC14:BC22))),(BC19*(BC19/SUM(BC14:BC22))),(BC20*(BC20/SUM(BC14:BC22))),(BC21*(BC21/SUM(BC14:BC22))),(BC22*(BC22/SUM(BC14:BC22))))</f>
        <v>3.9021333430913359</v>
      </c>
      <c r="BE14" s="858">
        <f>AVERAGE(T14,V14,X14,Z14,AB14,AD14,AF14,AH14,AJ14,AL14,AN14,AP14,AR14,AT14,AV14,AX14,AZ14,BB14)</f>
        <v>4.25</v>
      </c>
      <c r="BF14" s="153">
        <f>IF(BE14=0,#REF!,BE14)</f>
        <v>4.25</v>
      </c>
      <c r="BG14" s="860">
        <f t="shared" ref="BG14:BG40" si="1">BD14*BE14</f>
        <v>16.584066708138177</v>
      </c>
      <c r="BH14" s="996" t="s">
        <v>1726</v>
      </c>
      <c r="BI14" s="997"/>
      <c r="BJ14" s="998"/>
      <c r="BK14" s="304" t="s">
        <v>1727</v>
      </c>
      <c r="BL14" s="302" t="s">
        <v>515</v>
      </c>
      <c r="BM14" s="302" t="s">
        <v>512</v>
      </c>
      <c r="BN14" s="302" t="s">
        <v>517</v>
      </c>
      <c r="BO14" s="153">
        <f t="shared" ref="BO14:BO40" si="2">IF(AND(BM14="Fuerte",BC14&gt;2.9)*OR(BN14="Probabilidad",BN14="Ambos"),BC14-2,IF(AND(BM14="Fuerte",BC14&lt;3)*OR(BN14="Probabilidad",BN14="Ambos"),1,IF(AND(BM14="Medio",BC14&gt;1.9)*OR(BN14="Probabilidad",BN14="Ambos"),BC14-1,IF(AND(BM14="Medio",BC14&lt;2)*OR(BN14="Probabilidad",BN14="Ambos"),1,BC14))))</f>
        <v>4.125</v>
      </c>
      <c r="BP14" s="153">
        <f t="shared" ref="BP14:BP40" si="3">IF(AND(BM14="Fuerte",BF14&gt;2.9)*OR(BN14="Impacto",BN14="Ambos"),BF14-2,IF(AND(BM14="Fuerte",BF14&lt;3)*OR(BN14="Impacto",BN14="Ambos"),1,IF(AND(BM14="Medio",BF14&gt;1.9)*OR(BN14="Impacto",BN14="Ambos"),BF14-1,IF(AND(BM14="Medio",BF14&lt;2)*OR(BN14="Impacto",BN14="Ambos"),1,BF14))))</f>
        <v>4.25</v>
      </c>
      <c r="BQ14" s="858">
        <f>SUM((BO14*(BO14/SUM(BO14:BO22))),(BO15*(BO15/SUM(BO14:BO22))),(BO16*(BO16/SUM(BO14:BO22))),(BO17*(BO17/SUM(BO14:BO22))),(BO18*(BO18/SUM(BO14:BO22))),(BO19*(BO19/SUM(BO14:BO22))),(BO20*(BO20/SUM(BO14:BO22))),(BO21*(BO21/SUM(BO14:BO22))),(BO22*(BO22/SUM(BO14:BO22))))</f>
        <v>3.2001092325227969</v>
      </c>
      <c r="BR14" s="858">
        <f>SUM((BP14*(BP14/SUM(BP14:BP22))),(BP15*(BP15/SUM(BP14:BP22))),(BP16*(BP16/SUM(BP14:BP22))),(BP17*(BP17/SUM(BP14:BP22))),(BP18*(BP18/SUM(BP14:BP22))),(BP19*(BP19/SUM(BP14:BP22))),(BP20*(BP20/SUM(BP14:BP22))),(BP21*(BP21/SUM(BP14:BP22))),(BP22*(BP22/SUM(BP14:BP22))))</f>
        <v>3.5888429752066116</v>
      </c>
      <c r="BS14" s="860">
        <f>BQ14*BR14</f>
        <v>11.48468953903326</v>
      </c>
      <c r="BT14" s="860" t="str">
        <f>INDEX([22]Listas!E$20:I$24,MATCH(BQ14,[22]Listas!D$20:D$24,1),MATCH(BR14,[22]Listas!E$19:I$19,1))</f>
        <v>ALTO</v>
      </c>
    </row>
    <row r="15" spans="1:72" s="24" customFormat="1" ht="78.75" customHeight="1" x14ac:dyDescent="0.2">
      <c r="A15" s="1000"/>
      <c r="B15" s="1000"/>
      <c r="C15" s="1000"/>
      <c r="D15" s="1005"/>
      <c r="E15" s="1006"/>
      <c r="F15" s="1007"/>
      <c r="G15" s="302" t="s">
        <v>506</v>
      </c>
      <c r="H15" s="302">
        <v>2</v>
      </c>
      <c r="I15" s="996" t="s">
        <v>1728</v>
      </c>
      <c r="J15" s="997"/>
      <c r="K15" s="998"/>
      <c r="L15" s="1005"/>
      <c r="M15" s="1006"/>
      <c r="N15" s="1007"/>
      <c r="O15" s="1000"/>
      <c r="P15" s="1000"/>
      <c r="Q15" s="1000"/>
      <c r="R15" s="1000"/>
      <c r="S15" s="303" t="s">
        <v>587</v>
      </c>
      <c r="T15" s="1015"/>
      <c r="U15" s="303">
        <v>4</v>
      </c>
      <c r="V15" s="1015"/>
      <c r="W15" s="303">
        <v>4</v>
      </c>
      <c r="X15" s="1015"/>
      <c r="Y15" s="303">
        <v>4</v>
      </c>
      <c r="Z15" s="1015"/>
      <c r="AA15" s="303">
        <v>4</v>
      </c>
      <c r="AB15" s="1015"/>
      <c r="AC15" s="303">
        <v>4</v>
      </c>
      <c r="AD15" s="1015"/>
      <c r="AE15" s="303">
        <v>5</v>
      </c>
      <c r="AF15" s="1015"/>
      <c r="AG15" s="303">
        <v>4</v>
      </c>
      <c r="AH15" s="1015"/>
      <c r="AI15" s="156"/>
      <c r="AJ15" s="846"/>
      <c r="AK15" s="156"/>
      <c r="AL15" s="846"/>
      <c r="AM15" s="156"/>
      <c r="AN15" s="846"/>
      <c r="AO15" s="156"/>
      <c r="AP15" s="846"/>
      <c r="AQ15" s="156"/>
      <c r="AR15" s="846"/>
      <c r="AS15" s="156"/>
      <c r="AT15" s="846"/>
      <c r="AU15" s="156"/>
      <c r="AV15" s="846"/>
      <c r="AW15" s="156"/>
      <c r="AX15" s="846"/>
      <c r="AY15" s="156"/>
      <c r="AZ15" s="846"/>
      <c r="BA15" s="156"/>
      <c r="BB15" s="846"/>
      <c r="BC15" s="153">
        <f t="shared" si="0"/>
        <v>4.1428571428571432</v>
      </c>
      <c r="BD15" s="858"/>
      <c r="BE15" s="858"/>
      <c r="BF15" s="153">
        <f t="shared" ref="BF15:BF22" si="4">IF(BE15=0,BF14,BE15)</f>
        <v>4.25</v>
      </c>
      <c r="BG15" s="860">
        <f t="shared" si="1"/>
        <v>0</v>
      </c>
      <c r="BH15" s="996" t="s">
        <v>1729</v>
      </c>
      <c r="BI15" s="997"/>
      <c r="BJ15" s="998"/>
      <c r="BK15" s="305" t="s">
        <v>1730</v>
      </c>
      <c r="BL15" s="302" t="s">
        <v>504</v>
      </c>
      <c r="BM15" s="302" t="s">
        <v>502</v>
      </c>
      <c r="BN15" s="302" t="s">
        <v>505</v>
      </c>
      <c r="BO15" s="153">
        <f t="shared" si="2"/>
        <v>3.1428571428571432</v>
      </c>
      <c r="BP15" s="153">
        <f t="shared" si="3"/>
        <v>3.25</v>
      </c>
      <c r="BQ15" s="858"/>
      <c r="BR15" s="858"/>
      <c r="BS15" s="860"/>
      <c r="BT15" s="860" t="e">
        <f>INDEX([22]Listas!E$20:I$24,MATCH(BQ15,[22]Listas!D$20:D$24,1),MATCH(BR15,[22]Listas!E$19:I$19,1))</f>
        <v>#N/A</v>
      </c>
    </row>
    <row r="16" spans="1:72" s="24" customFormat="1" ht="114.75" customHeight="1" x14ac:dyDescent="0.2">
      <c r="A16" s="1000"/>
      <c r="B16" s="1000"/>
      <c r="C16" s="1000"/>
      <c r="D16" s="1005"/>
      <c r="E16" s="1006"/>
      <c r="F16" s="1007"/>
      <c r="G16" s="302" t="s">
        <v>506</v>
      </c>
      <c r="H16" s="302">
        <v>3</v>
      </c>
      <c r="I16" s="996" t="s">
        <v>1731</v>
      </c>
      <c r="J16" s="997"/>
      <c r="K16" s="998"/>
      <c r="L16" s="1005"/>
      <c r="M16" s="1006"/>
      <c r="N16" s="1007"/>
      <c r="O16" s="1000"/>
      <c r="P16" s="1000"/>
      <c r="Q16" s="1000"/>
      <c r="R16" s="1000"/>
      <c r="S16" s="303">
        <v>4</v>
      </c>
      <c r="T16" s="1015"/>
      <c r="U16" s="303">
        <v>3</v>
      </c>
      <c r="V16" s="1015"/>
      <c r="W16" s="303">
        <v>4</v>
      </c>
      <c r="X16" s="1015"/>
      <c r="Y16" s="303">
        <v>4</v>
      </c>
      <c r="Z16" s="1015"/>
      <c r="AA16" s="303">
        <v>5</v>
      </c>
      <c r="AB16" s="1015"/>
      <c r="AC16" s="303">
        <v>4</v>
      </c>
      <c r="AD16" s="1015"/>
      <c r="AE16" s="303">
        <v>5</v>
      </c>
      <c r="AF16" s="1015"/>
      <c r="AG16" s="303">
        <v>5</v>
      </c>
      <c r="AH16" s="1015"/>
      <c r="AI16" s="156"/>
      <c r="AJ16" s="846"/>
      <c r="AK16" s="156"/>
      <c r="AL16" s="846"/>
      <c r="AM16" s="156"/>
      <c r="AN16" s="846"/>
      <c r="AO16" s="156"/>
      <c r="AP16" s="846"/>
      <c r="AQ16" s="156"/>
      <c r="AR16" s="846"/>
      <c r="AS16" s="156"/>
      <c r="AT16" s="846"/>
      <c r="AU16" s="156"/>
      <c r="AV16" s="846"/>
      <c r="AW16" s="156"/>
      <c r="AX16" s="846"/>
      <c r="AY16" s="156"/>
      <c r="AZ16" s="846"/>
      <c r="BA16" s="156"/>
      <c r="BB16" s="846"/>
      <c r="BC16" s="153">
        <f t="shared" si="0"/>
        <v>4.25</v>
      </c>
      <c r="BD16" s="858"/>
      <c r="BE16" s="858"/>
      <c r="BF16" s="153">
        <f t="shared" si="4"/>
        <v>4.25</v>
      </c>
      <c r="BG16" s="860">
        <f t="shared" si="1"/>
        <v>0</v>
      </c>
      <c r="BH16" s="996" t="s">
        <v>1732</v>
      </c>
      <c r="BI16" s="997"/>
      <c r="BJ16" s="998"/>
      <c r="BK16" s="306" t="s">
        <v>1733</v>
      </c>
      <c r="BL16" s="302" t="s">
        <v>515</v>
      </c>
      <c r="BM16" s="302" t="s">
        <v>502</v>
      </c>
      <c r="BN16" s="302" t="s">
        <v>517</v>
      </c>
      <c r="BO16" s="153">
        <f t="shared" si="2"/>
        <v>3.25</v>
      </c>
      <c r="BP16" s="153">
        <f t="shared" si="3"/>
        <v>4.25</v>
      </c>
      <c r="BQ16" s="858"/>
      <c r="BR16" s="858"/>
      <c r="BS16" s="860"/>
      <c r="BT16" s="860" t="e">
        <f>INDEX([22]Listas!E$20:I$24,MATCH(BQ16,[22]Listas!D$20:D$24,1),MATCH(BR16,[22]Listas!E$19:I$19,1))</f>
        <v>#N/A</v>
      </c>
    </row>
    <row r="17" spans="1:72" s="24" customFormat="1" ht="72.75" customHeight="1" x14ac:dyDescent="0.2">
      <c r="A17" s="1000"/>
      <c r="B17" s="1000"/>
      <c r="C17" s="1000"/>
      <c r="D17" s="1005"/>
      <c r="E17" s="1006"/>
      <c r="F17" s="1007"/>
      <c r="G17" s="302" t="s">
        <v>506</v>
      </c>
      <c r="H17" s="302">
        <v>4</v>
      </c>
      <c r="I17" s="996" t="s">
        <v>997</v>
      </c>
      <c r="J17" s="997"/>
      <c r="K17" s="998"/>
      <c r="L17" s="1005"/>
      <c r="M17" s="1006"/>
      <c r="N17" s="1007"/>
      <c r="O17" s="1000"/>
      <c r="P17" s="1000"/>
      <c r="Q17" s="1000"/>
      <c r="R17" s="1000"/>
      <c r="S17" s="303">
        <v>4</v>
      </c>
      <c r="T17" s="1015"/>
      <c r="U17" s="303">
        <v>3</v>
      </c>
      <c r="V17" s="1015"/>
      <c r="W17" s="303">
        <v>5</v>
      </c>
      <c r="X17" s="1015"/>
      <c r="Y17" s="303">
        <v>3</v>
      </c>
      <c r="Z17" s="1015"/>
      <c r="AA17" s="303">
        <v>5</v>
      </c>
      <c r="AB17" s="1015"/>
      <c r="AC17" s="303">
        <v>3</v>
      </c>
      <c r="AD17" s="1015"/>
      <c r="AE17" s="303">
        <v>5</v>
      </c>
      <c r="AF17" s="1015"/>
      <c r="AG17" s="303">
        <v>5</v>
      </c>
      <c r="AH17" s="1015"/>
      <c r="AI17" s="156"/>
      <c r="AJ17" s="846"/>
      <c r="AK17" s="156"/>
      <c r="AL17" s="846"/>
      <c r="AM17" s="156"/>
      <c r="AN17" s="846"/>
      <c r="AO17" s="156"/>
      <c r="AP17" s="846"/>
      <c r="AQ17" s="156"/>
      <c r="AR17" s="846"/>
      <c r="AS17" s="156"/>
      <c r="AT17" s="846"/>
      <c r="AU17" s="156"/>
      <c r="AV17" s="846"/>
      <c r="AW17" s="156"/>
      <c r="AX17" s="846"/>
      <c r="AY17" s="156"/>
      <c r="AZ17" s="846"/>
      <c r="BA17" s="156"/>
      <c r="BB17" s="846"/>
      <c r="BC17" s="153">
        <f t="shared" si="0"/>
        <v>4.125</v>
      </c>
      <c r="BD17" s="858"/>
      <c r="BE17" s="858"/>
      <c r="BF17" s="153">
        <f t="shared" si="4"/>
        <v>4.25</v>
      </c>
      <c r="BG17" s="860">
        <f t="shared" si="1"/>
        <v>0</v>
      </c>
      <c r="BH17" s="996" t="s">
        <v>1734</v>
      </c>
      <c r="BI17" s="997"/>
      <c r="BJ17" s="998"/>
      <c r="BK17" s="302" t="s">
        <v>1735</v>
      </c>
      <c r="BL17" s="302" t="s">
        <v>504</v>
      </c>
      <c r="BM17" s="302" t="s">
        <v>512</v>
      </c>
      <c r="BN17" s="302" t="s">
        <v>517</v>
      </c>
      <c r="BO17" s="153">
        <f t="shared" si="2"/>
        <v>4.125</v>
      </c>
      <c r="BP17" s="153">
        <f t="shared" si="3"/>
        <v>4.25</v>
      </c>
      <c r="BQ17" s="858"/>
      <c r="BR17" s="858"/>
      <c r="BS17" s="860"/>
      <c r="BT17" s="860" t="e">
        <f>INDEX([22]Listas!E$20:I$24,MATCH(BQ17,[22]Listas!D$20:D$24,1),MATCH(BR17,[22]Listas!E$19:I$19,1))</f>
        <v>#N/A</v>
      </c>
    </row>
    <row r="18" spans="1:72" s="24" customFormat="1" ht="84.75" customHeight="1" x14ac:dyDescent="0.2">
      <c r="A18" s="1000"/>
      <c r="B18" s="1000"/>
      <c r="C18" s="1000"/>
      <c r="D18" s="1005"/>
      <c r="E18" s="1006"/>
      <c r="F18" s="1007"/>
      <c r="G18" s="302" t="s">
        <v>500</v>
      </c>
      <c r="H18" s="302">
        <v>5</v>
      </c>
      <c r="I18" s="996" t="s">
        <v>998</v>
      </c>
      <c r="J18" s="997"/>
      <c r="K18" s="998"/>
      <c r="L18" s="1005"/>
      <c r="M18" s="1006"/>
      <c r="N18" s="1007"/>
      <c r="O18" s="1000"/>
      <c r="P18" s="1000"/>
      <c r="Q18" s="1000"/>
      <c r="R18" s="1000"/>
      <c r="S18" s="303">
        <v>2</v>
      </c>
      <c r="T18" s="1015"/>
      <c r="U18" s="303">
        <v>4</v>
      </c>
      <c r="V18" s="1015"/>
      <c r="W18" s="303">
        <v>3</v>
      </c>
      <c r="X18" s="1015"/>
      <c r="Y18" s="303">
        <v>3</v>
      </c>
      <c r="Z18" s="1015"/>
      <c r="AA18" s="303">
        <v>4</v>
      </c>
      <c r="AB18" s="1015"/>
      <c r="AC18" s="303">
        <v>4</v>
      </c>
      <c r="AD18" s="1015"/>
      <c r="AE18" s="303">
        <v>4</v>
      </c>
      <c r="AF18" s="1015"/>
      <c r="AG18" s="303">
        <v>4</v>
      </c>
      <c r="AH18" s="1015"/>
      <c r="AI18" s="156"/>
      <c r="AJ18" s="846"/>
      <c r="AK18" s="156"/>
      <c r="AL18" s="846"/>
      <c r="AM18" s="156"/>
      <c r="AN18" s="846"/>
      <c r="AO18" s="156"/>
      <c r="AP18" s="846"/>
      <c r="AQ18" s="156"/>
      <c r="AR18" s="846"/>
      <c r="AS18" s="156"/>
      <c r="AT18" s="846"/>
      <c r="AU18" s="156"/>
      <c r="AV18" s="846"/>
      <c r="AW18" s="156"/>
      <c r="AX18" s="846"/>
      <c r="AY18" s="156"/>
      <c r="AZ18" s="846"/>
      <c r="BA18" s="156"/>
      <c r="BB18" s="846"/>
      <c r="BC18" s="153">
        <f t="shared" si="0"/>
        <v>3.5</v>
      </c>
      <c r="BD18" s="858"/>
      <c r="BE18" s="858"/>
      <c r="BF18" s="153">
        <f t="shared" si="4"/>
        <v>4.25</v>
      </c>
      <c r="BG18" s="860">
        <f t="shared" si="1"/>
        <v>0</v>
      </c>
      <c r="BH18" s="996" t="s">
        <v>1736</v>
      </c>
      <c r="BI18" s="997"/>
      <c r="BJ18" s="998"/>
      <c r="BK18" s="302" t="s">
        <v>999</v>
      </c>
      <c r="BL18" s="302" t="s">
        <v>504</v>
      </c>
      <c r="BM18" s="302" t="s">
        <v>502</v>
      </c>
      <c r="BN18" s="302" t="s">
        <v>517</v>
      </c>
      <c r="BO18" s="153">
        <f t="shared" si="2"/>
        <v>2.5</v>
      </c>
      <c r="BP18" s="153">
        <f t="shared" si="3"/>
        <v>4.25</v>
      </c>
      <c r="BQ18" s="858"/>
      <c r="BR18" s="858"/>
      <c r="BS18" s="860"/>
      <c r="BT18" s="860" t="e">
        <f>INDEX([22]Listas!E$20:I$24,MATCH(BQ18,[22]Listas!D$20:D$24,1),MATCH(BR18,[22]Listas!E$19:I$19,1))</f>
        <v>#N/A</v>
      </c>
    </row>
    <row r="19" spans="1:72" s="24" customFormat="1" ht="60" customHeight="1" x14ac:dyDescent="0.2">
      <c r="A19" s="1000"/>
      <c r="B19" s="1000"/>
      <c r="C19" s="1000"/>
      <c r="D19" s="1005"/>
      <c r="E19" s="1006"/>
      <c r="F19" s="1007"/>
      <c r="G19" s="302" t="s">
        <v>514</v>
      </c>
      <c r="H19" s="302">
        <v>6</v>
      </c>
      <c r="I19" s="996" t="s">
        <v>1000</v>
      </c>
      <c r="J19" s="997"/>
      <c r="K19" s="998"/>
      <c r="L19" s="1005"/>
      <c r="M19" s="1006"/>
      <c r="N19" s="1007"/>
      <c r="O19" s="1000"/>
      <c r="P19" s="1000"/>
      <c r="Q19" s="1000"/>
      <c r="R19" s="1000"/>
      <c r="S19" s="303" t="s">
        <v>587</v>
      </c>
      <c r="T19" s="1015"/>
      <c r="U19" s="303">
        <v>4</v>
      </c>
      <c r="V19" s="1015"/>
      <c r="W19" s="303">
        <v>3</v>
      </c>
      <c r="X19" s="1015"/>
      <c r="Y19" s="303">
        <v>4</v>
      </c>
      <c r="Z19" s="1015"/>
      <c r="AA19" s="303">
        <v>5</v>
      </c>
      <c r="AB19" s="1015"/>
      <c r="AC19" s="303">
        <v>4</v>
      </c>
      <c r="AD19" s="1015"/>
      <c r="AE19" s="303">
        <v>5</v>
      </c>
      <c r="AF19" s="1015"/>
      <c r="AG19" s="303">
        <v>4</v>
      </c>
      <c r="AH19" s="1015"/>
      <c r="AI19" s="156"/>
      <c r="AJ19" s="846"/>
      <c r="AK19" s="156"/>
      <c r="AL19" s="846"/>
      <c r="AM19" s="156"/>
      <c r="AN19" s="846"/>
      <c r="AO19" s="156"/>
      <c r="AP19" s="846"/>
      <c r="AQ19" s="156"/>
      <c r="AR19" s="846"/>
      <c r="AS19" s="156"/>
      <c r="AT19" s="846"/>
      <c r="AU19" s="156"/>
      <c r="AV19" s="846"/>
      <c r="AW19" s="156"/>
      <c r="AX19" s="846"/>
      <c r="AY19" s="156"/>
      <c r="AZ19" s="846"/>
      <c r="BA19" s="156"/>
      <c r="BB19" s="846"/>
      <c r="BC19" s="153">
        <f t="shared" si="0"/>
        <v>4.1428571428571432</v>
      </c>
      <c r="BD19" s="858"/>
      <c r="BE19" s="858"/>
      <c r="BF19" s="153">
        <f t="shared" si="4"/>
        <v>4.25</v>
      </c>
      <c r="BG19" s="860">
        <f t="shared" si="1"/>
        <v>0</v>
      </c>
      <c r="BH19" s="996" t="s">
        <v>1737</v>
      </c>
      <c r="BI19" s="997"/>
      <c r="BJ19" s="998"/>
      <c r="BK19" s="302" t="s">
        <v>1738</v>
      </c>
      <c r="BL19" s="302" t="s">
        <v>501</v>
      </c>
      <c r="BM19" s="302" t="s">
        <v>509</v>
      </c>
      <c r="BN19" s="302" t="s">
        <v>505</v>
      </c>
      <c r="BO19" s="153">
        <f t="shared" si="2"/>
        <v>2.1428571428571432</v>
      </c>
      <c r="BP19" s="153">
        <f t="shared" si="3"/>
        <v>2.25</v>
      </c>
      <c r="BQ19" s="858"/>
      <c r="BR19" s="858"/>
      <c r="BS19" s="860"/>
      <c r="BT19" s="860" t="e">
        <f>INDEX([22]Listas!E$20:I$24,MATCH(BQ19,[22]Listas!D$20:D$24,1),MATCH(BR19,[22]Listas!E$19:I$19,1))</f>
        <v>#N/A</v>
      </c>
    </row>
    <row r="20" spans="1:72" s="24" customFormat="1" ht="82.5" customHeight="1" x14ac:dyDescent="0.2">
      <c r="A20" s="1000"/>
      <c r="B20" s="1000"/>
      <c r="C20" s="1000"/>
      <c r="D20" s="1005"/>
      <c r="E20" s="1006"/>
      <c r="F20" s="1007"/>
      <c r="G20" s="302" t="s">
        <v>508</v>
      </c>
      <c r="H20" s="302">
        <v>7</v>
      </c>
      <c r="I20" s="996" t="s">
        <v>1001</v>
      </c>
      <c r="J20" s="997"/>
      <c r="K20" s="998"/>
      <c r="L20" s="1005"/>
      <c r="M20" s="1006"/>
      <c r="N20" s="1007"/>
      <c r="O20" s="1000"/>
      <c r="P20" s="1000"/>
      <c r="Q20" s="1000"/>
      <c r="R20" s="1000"/>
      <c r="S20" s="303" t="s">
        <v>587</v>
      </c>
      <c r="T20" s="1015"/>
      <c r="U20" s="303">
        <v>4</v>
      </c>
      <c r="V20" s="1015"/>
      <c r="W20" s="303">
        <v>4</v>
      </c>
      <c r="X20" s="1015"/>
      <c r="Y20" s="303">
        <v>4</v>
      </c>
      <c r="Z20" s="1015"/>
      <c r="AA20" s="303">
        <v>4</v>
      </c>
      <c r="AB20" s="1015"/>
      <c r="AC20" s="303">
        <v>3</v>
      </c>
      <c r="AD20" s="1015"/>
      <c r="AE20" s="303">
        <v>4</v>
      </c>
      <c r="AF20" s="1015"/>
      <c r="AG20" s="303">
        <v>3</v>
      </c>
      <c r="AH20" s="1015"/>
      <c r="AI20" s="156"/>
      <c r="AJ20" s="846"/>
      <c r="AK20" s="156"/>
      <c r="AL20" s="846"/>
      <c r="AM20" s="156"/>
      <c r="AN20" s="846"/>
      <c r="AO20" s="156"/>
      <c r="AP20" s="846"/>
      <c r="AQ20" s="156"/>
      <c r="AR20" s="846"/>
      <c r="AS20" s="156"/>
      <c r="AT20" s="846"/>
      <c r="AU20" s="156"/>
      <c r="AV20" s="846"/>
      <c r="AW20" s="156"/>
      <c r="AX20" s="846"/>
      <c r="AY20" s="156"/>
      <c r="AZ20" s="846"/>
      <c r="BA20" s="156"/>
      <c r="BB20" s="846"/>
      <c r="BC20" s="153">
        <f t="shared" si="0"/>
        <v>3.7142857142857144</v>
      </c>
      <c r="BD20" s="858"/>
      <c r="BE20" s="858"/>
      <c r="BF20" s="153">
        <f t="shared" si="4"/>
        <v>4.25</v>
      </c>
      <c r="BG20" s="860">
        <f t="shared" si="1"/>
        <v>0</v>
      </c>
      <c r="BH20" s="996" t="s">
        <v>1739</v>
      </c>
      <c r="BI20" s="997"/>
      <c r="BJ20" s="998"/>
      <c r="BK20" s="302" t="s">
        <v>1740</v>
      </c>
      <c r="BL20" s="302" t="s">
        <v>504</v>
      </c>
      <c r="BM20" s="302" t="s">
        <v>502</v>
      </c>
      <c r="BN20" s="302" t="s">
        <v>505</v>
      </c>
      <c r="BO20" s="153">
        <f t="shared" si="2"/>
        <v>2.7142857142857144</v>
      </c>
      <c r="BP20" s="153">
        <f t="shared" si="3"/>
        <v>3.25</v>
      </c>
      <c r="BQ20" s="858"/>
      <c r="BR20" s="858"/>
      <c r="BS20" s="860"/>
      <c r="BT20" s="860" t="e">
        <f>INDEX([22]Listas!E$20:I$24,MATCH(BQ20,[22]Listas!D$20:D$24,1),MATCH(BR20,[22]Listas!E$19:I$19,1))</f>
        <v>#N/A</v>
      </c>
    </row>
    <row r="21" spans="1:72" s="24" customFormat="1" ht="72" customHeight="1" x14ac:dyDescent="0.2">
      <c r="A21" s="1000"/>
      <c r="B21" s="1000"/>
      <c r="C21" s="1000"/>
      <c r="D21" s="1005"/>
      <c r="E21" s="1006"/>
      <c r="F21" s="1007"/>
      <c r="G21" s="302" t="s">
        <v>508</v>
      </c>
      <c r="H21" s="302">
        <v>8</v>
      </c>
      <c r="I21" s="996" t="s">
        <v>1002</v>
      </c>
      <c r="J21" s="997"/>
      <c r="K21" s="998"/>
      <c r="L21" s="1005"/>
      <c r="M21" s="1006"/>
      <c r="N21" s="1007"/>
      <c r="O21" s="1000"/>
      <c r="P21" s="1000"/>
      <c r="Q21" s="1000"/>
      <c r="R21" s="1000"/>
      <c r="S21" s="303" t="s">
        <v>587</v>
      </c>
      <c r="T21" s="1015"/>
      <c r="U21" s="303">
        <v>4</v>
      </c>
      <c r="V21" s="1015"/>
      <c r="W21" s="303">
        <v>2</v>
      </c>
      <c r="X21" s="1015"/>
      <c r="Y21" s="303">
        <v>4</v>
      </c>
      <c r="Z21" s="1015"/>
      <c r="AA21" s="303">
        <v>4</v>
      </c>
      <c r="AB21" s="1015"/>
      <c r="AC21" s="303">
        <v>2</v>
      </c>
      <c r="AD21" s="1015"/>
      <c r="AE21" s="303">
        <v>4</v>
      </c>
      <c r="AF21" s="1015"/>
      <c r="AG21" s="303">
        <v>3</v>
      </c>
      <c r="AH21" s="1015"/>
      <c r="AI21" s="156"/>
      <c r="AJ21" s="846"/>
      <c r="AK21" s="156"/>
      <c r="AL21" s="846"/>
      <c r="AM21" s="156"/>
      <c r="AN21" s="846"/>
      <c r="AO21" s="156"/>
      <c r="AP21" s="846"/>
      <c r="AQ21" s="156"/>
      <c r="AR21" s="846"/>
      <c r="AS21" s="156"/>
      <c r="AT21" s="846"/>
      <c r="AU21" s="156"/>
      <c r="AV21" s="846"/>
      <c r="AW21" s="156"/>
      <c r="AX21" s="846"/>
      <c r="AY21" s="156"/>
      <c r="AZ21" s="846"/>
      <c r="BA21" s="156"/>
      <c r="BB21" s="846"/>
      <c r="BC21" s="153">
        <f t="shared" si="0"/>
        <v>3.2857142857142856</v>
      </c>
      <c r="BD21" s="858"/>
      <c r="BE21" s="858"/>
      <c r="BF21" s="153">
        <f t="shared" si="4"/>
        <v>4.25</v>
      </c>
      <c r="BG21" s="860">
        <f t="shared" si="1"/>
        <v>0</v>
      </c>
      <c r="BH21" s="996" t="s">
        <v>1741</v>
      </c>
      <c r="BI21" s="997"/>
      <c r="BJ21" s="998"/>
      <c r="BK21" s="302" t="s">
        <v>1742</v>
      </c>
      <c r="BL21" s="302" t="s">
        <v>501</v>
      </c>
      <c r="BM21" s="302" t="s">
        <v>509</v>
      </c>
      <c r="BN21" s="302" t="s">
        <v>503</v>
      </c>
      <c r="BO21" s="153">
        <f t="shared" si="2"/>
        <v>3.2857142857142856</v>
      </c>
      <c r="BP21" s="153">
        <f t="shared" si="3"/>
        <v>2.25</v>
      </c>
      <c r="BQ21" s="858"/>
      <c r="BR21" s="858"/>
      <c r="BS21" s="860"/>
      <c r="BT21" s="860" t="e">
        <f>INDEX([22]Listas!E$20:I$24,MATCH(BQ21,[22]Listas!D$20:D$24,1),MATCH(BR21,[22]Listas!E$19:I$19,1))</f>
        <v>#N/A</v>
      </c>
    </row>
    <row r="22" spans="1:72" s="24" customFormat="1" ht="44.25" customHeight="1" x14ac:dyDescent="0.2">
      <c r="A22" s="1001"/>
      <c r="B22" s="1001"/>
      <c r="C22" s="1001"/>
      <c r="D22" s="1008"/>
      <c r="E22" s="1009"/>
      <c r="F22" s="1010"/>
      <c r="G22" s="302" t="s">
        <v>508</v>
      </c>
      <c r="H22" s="302">
        <v>9</v>
      </c>
      <c r="I22" s="996" t="s">
        <v>1743</v>
      </c>
      <c r="J22" s="997"/>
      <c r="K22" s="998"/>
      <c r="L22" s="1008"/>
      <c r="M22" s="1009"/>
      <c r="N22" s="1010"/>
      <c r="O22" s="1001"/>
      <c r="P22" s="1001"/>
      <c r="Q22" s="1001"/>
      <c r="R22" s="1001"/>
      <c r="S22" s="303" t="s">
        <v>587</v>
      </c>
      <c r="T22" s="1016"/>
      <c r="U22" s="303">
        <v>4</v>
      </c>
      <c r="V22" s="1016"/>
      <c r="W22" s="303">
        <v>3</v>
      </c>
      <c r="X22" s="1016"/>
      <c r="Y22" s="303">
        <v>4</v>
      </c>
      <c r="Z22" s="1016"/>
      <c r="AA22" s="303">
        <v>4</v>
      </c>
      <c r="AB22" s="1016"/>
      <c r="AC22" s="303">
        <v>3</v>
      </c>
      <c r="AD22" s="1016"/>
      <c r="AE22" s="303">
        <v>4</v>
      </c>
      <c r="AF22" s="1016"/>
      <c r="AG22" s="303">
        <v>3</v>
      </c>
      <c r="AH22" s="1016"/>
      <c r="AI22" s="156"/>
      <c r="AJ22" s="846"/>
      <c r="AK22" s="156"/>
      <c r="AL22" s="846"/>
      <c r="AM22" s="156"/>
      <c r="AN22" s="846"/>
      <c r="AO22" s="156"/>
      <c r="AP22" s="846"/>
      <c r="AQ22" s="156"/>
      <c r="AR22" s="846"/>
      <c r="AS22" s="156"/>
      <c r="AT22" s="846"/>
      <c r="AU22" s="156"/>
      <c r="AV22" s="846"/>
      <c r="AW22" s="156"/>
      <c r="AX22" s="846"/>
      <c r="AY22" s="156"/>
      <c r="AZ22" s="846"/>
      <c r="BA22" s="156"/>
      <c r="BB22" s="846"/>
      <c r="BC22" s="153">
        <f t="shared" si="0"/>
        <v>3.5714285714285716</v>
      </c>
      <c r="BD22" s="858"/>
      <c r="BE22" s="858"/>
      <c r="BF22" s="153">
        <f t="shared" si="4"/>
        <v>4.25</v>
      </c>
      <c r="BG22" s="860">
        <f t="shared" si="1"/>
        <v>0</v>
      </c>
      <c r="BH22" s="996" t="s">
        <v>1744</v>
      </c>
      <c r="BI22" s="997"/>
      <c r="BJ22" s="998"/>
      <c r="BK22" s="302" t="s">
        <v>1745</v>
      </c>
      <c r="BL22" s="302" t="s">
        <v>501</v>
      </c>
      <c r="BM22" s="302" t="s">
        <v>509</v>
      </c>
      <c r="BN22" s="302" t="s">
        <v>505</v>
      </c>
      <c r="BO22" s="153">
        <f t="shared" si="2"/>
        <v>1.5714285714285716</v>
      </c>
      <c r="BP22" s="153">
        <f t="shared" si="3"/>
        <v>2.25</v>
      </c>
      <c r="BQ22" s="858"/>
      <c r="BR22" s="858"/>
      <c r="BS22" s="860"/>
      <c r="BT22" s="860" t="e">
        <f>INDEX([22]Listas!E$20:I$24,MATCH(BQ22,[22]Listas!D$20:D$24,1),MATCH(BR22,[22]Listas!E$19:I$19,1))</f>
        <v>#N/A</v>
      </c>
    </row>
    <row r="23" spans="1:72" s="24" customFormat="1" ht="201" customHeight="1" x14ac:dyDescent="0.2">
      <c r="A23" s="999" t="s">
        <v>424</v>
      </c>
      <c r="B23" s="999" t="s">
        <v>1722</v>
      </c>
      <c r="C23" s="999" t="s">
        <v>434</v>
      </c>
      <c r="D23" s="1002" t="s">
        <v>1746</v>
      </c>
      <c r="E23" s="1003"/>
      <c r="F23" s="1004"/>
      <c r="G23" s="302" t="s">
        <v>508</v>
      </c>
      <c r="H23" s="302">
        <v>1</v>
      </c>
      <c r="I23" s="996" t="s">
        <v>1747</v>
      </c>
      <c r="J23" s="997"/>
      <c r="K23" s="998"/>
      <c r="L23" s="1002" t="s">
        <v>1748</v>
      </c>
      <c r="M23" s="1003"/>
      <c r="N23" s="1004"/>
      <c r="O23" s="999" t="s">
        <v>33</v>
      </c>
      <c r="P23" s="999"/>
      <c r="Q23" s="999"/>
      <c r="R23" s="999"/>
      <c r="S23" s="303">
        <v>1</v>
      </c>
      <c r="T23" s="1014">
        <v>4</v>
      </c>
      <c r="U23" s="303">
        <v>3</v>
      </c>
      <c r="V23" s="1014">
        <v>3</v>
      </c>
      <c r="W23" s="303">
        <v>3</v>
      </c>
      <c r="X23" s="1014">
        <v>4</v>
      </c>
      <c r="Y23" s="303">
        <v>4</v>
      </c>
      <c r="Z23" s="1014">
        <v>4</v>
      </c>
      <c r="AA23" s="303">
        <v>1</v>
      </c>
      <c r="AB23" s="1014">
        <v>4</v>
      </c>
      <c r="AC23" s="303">
        <v>2</v>
      </c>
      <c r="AD23" s="1014">
        <v>4</v>
      </c>
      <c r="AE23" s="303">
        <v>2</v>
      </c>
      <c r="AF23" s="1014">
        <v>3</v>
      </c>
      <c r="AG23" s="303">
        <v>2</v>
      </c>
      <c r="AH23" s="1014">
        <v>4</v>
      </c>
      <c r="AI23" s="303"/>
      <c r="AJ23" s="1014"/>
      <c r="AK23" s="303"/>
      <c r="AL23" s="1014"/>
      <c r="AM23" s="303"/>
      <c r="AN23" s="1014"/>
      <c r="AO23" s="303"/>
      <c r="AP23" s="1014"/>
      <c r="AQ23" s="156"/>
      <c r="AR23" s="846"/>
      <c r="AS23" s="156"/>
      <c r="AT23" s="846"/>
      <c r="AU23" s="156"/>
      <c r="AV23" s="846"/>
      <c r="AW23" s="156"/>
      <c r="AX23" s="846"/>
      <c r="AY23" s="156"/>
      <c r="AZ23" s="846"/>
      <c r="BA23" s="156"/>
      <c r="BB23" s="846"/>
      <c r="BC23" s="153">
        <f t="shared" si="0"/>
        <v>2.25</v>
      </c>
      <c r="BD23" s="858">
        <f>SUM((BC23*(BC23/SUM(BC23:BC28))),(BC24*(BC24/SUM(BC23:BC28))),(BC25*(BC25/SUM(BC23:BC28))),(BC26*(BC26/SUM(BC23:BC28))),(BC27*(BC27/SUM(BC23:BC28))),(BC28*(BC28/SUM(BC23:BC28))))</f>
        <v>3.3726405946994182</v>
      </c>
      <c r="BE23" s="858">
        <f>AVERAGE(T23,V23,X23,Z23,AB23,AD23,AF23,AH23,AJ23,AL23,AN23,AP23,AR23,AT23,AV23,AX23,AZ23,BB23)</f>
        <v>3.75</v>
      </c>
      <c r="BF23" s="153">
        <f>IF(BE23=0,BF7,BE23)</f>
        <v>3.75</v>
      </c>
      <c r="BG23" s="860">
        <f t="shared" si="1"/>
        <v>12.647402230122818</v>
      </c>
      <c r="BH23" s="996" t="s">
        <v>1749</v>
      </c>
      <c r="BI23" s="997"/>
      <c r="BJ23" s="998"/>
      <c r="BK23" s="302" t="s">
        <v>1750</v>
      </c>
      <c r="BL23" s="302" t="s">
        <v>515</v>
      </c>
      <c r="BM23" s="302" t="s">
        <v>502</v>
      </c>
      <c r="BN23" s="302" t="s">
        <v>517</v>
      </c>
      <c r="BO23" s="153">
        <f t="shared" si="2"/>
        <v>1.25</v>
      </c>
      <c r="BP23" s="153">
        <f t="shared" si="3"/>
        <v>3.75</v>
      </c>
      <c r="BQ23" s="858">
        <f>SUM((BO23*(BO23/SUM(BO23:BO28))),(BO24*(BO24/SUM(BO23:BO28))),(BO25*(BO25/SUM(BO23:BO28))),(BO26*(BO26/SUM(BO23:BO28))),(BO27*(BO27/SUM(BO23:BO28))),(BO28*(BO28/SUM(BO23:BO28))))</f>
        <v>3.365841617867356</v>
      </c>
      <c r="BR23" s="858">
        <f>SUM((BP23*(BP23/SUM(BP23:BP28))),(BP24*(BP24/SUM(BP23:BP28))),(BP25*(BP25/SUM(BP23:BP28))),(BP26*(BP26/SUM(BP23:BP28))),(BP27*(BP27/SUM(BP23:BP28))),(BP28*(BP28/SUM(BP23:BP28))))</f>
        <v>3.75</v>
      </c>
      <c r="BS23" s="860">
        <f>BQ23*BR23</f>
        <v>12.621906067002586</v>
      </c>
      <c r="BT23" s="860" t="str">
        <f>INDEX([22]Listas!E$20:I$24,MATCH(BQ23,[22]Listas!D$20:D$24,1),MATCH(BR23,[22]Listas!E$19:I$19,1))</f>
        <v>ALTO</v>
      </c>
    </row>
    <row r="24" spans="1:72" s="24" customFormat="1" ht="90.75" customHeight="1" x14ac:dyDescent="0.2">
      <c r="A24" s="1000"/>
      <c r="B24" s="1000"/>
      <c r="C24" s="1000"/>
      <c r="D24" s="1005"/>
      <c r="E24" s="1006"/>
      <c r="F24" s="1007"/>
      <c r="G24" s="302" t="s">
        <v>508</v>
      </c>
      <c r="H24" s="302">
        <v>2</v>
      </c>
      <c r="I24" s="996" t="s">
        <v>426</v>
      </c>
      <c r="J24" s="997"/>
      <c r="K24" s="998"/>
      <c r="L24" s="1005"/>
      <c r="M24" s="1006"/>
      <c r="N24" s="1007"/>
      <c r="O24" s="1000"/>
      <c r="P24" s="1000"/>
      <c r="Q24" s="1000"/>
      <c r="R24" s="1000"/>
      <c r="S24" s="303">
        <v>4</v>
      </c>
      <c r="T24" s="1015"/>
      <c r="U24" s="303">
        <v>3</v>
      </c>
      <c r="V24" s="1015"/>
      <c r="W24" s="303">
        <v>4</v>
      </c>
      <c r="X24" s="1015"/>
      <c r="Y24" s="303">
        <v>3</v>
      </c>
      <c r="Z24" s="1015"/>
      <c r="AA24" s="303">
        <v>3</v>
      </c>
      <c r="AB24" s="1015"/>
      <c r="AC24" s="303">
        <v>3</v>
      </c>
      <c r="AD24" s="1015"/>
      <c r="AE24" s="303">
        <v>3</v>
      </c>
      <c r="AF24" s="1015"/>
      <c r="AG24" s="303">
        <v>4</v>
      </c>
      <c r="AH24" s="1015"/>
      <c r="AI24" s="303"/>
      <c r="AJ24" s="1015"/>
      <c r="AK24" s="303"/>
      <c r="AL24" s="1015"/>
      <c r="AM24" s="303"/>
      <c r="AN24" s="1015"/>
      <c r="AO24" s="303"/>
      <c r="AP24" s="1015"/>
      <c r="AQ24" s="156"/>
      <c r="AR24" s="846"/>
      <c r="AS24" s="156"/>
      <c r="AT24" s="846"/>
      <c r="AU24" s="156"/>
      <c r="AV24" s="846"/>
      <c r="AW24" s="156"/>
      <c r="AX24" s="846"/>
      <c r="AY24" s="156"/>
      <c r="AZ24" s="846"/>
      <c r="BA24" s="156"/>
      <c r="BB24" s="846"/>
      <c r="BC24" s="153">
        <f t="shared" si="0"/>
        <v>3.375</v>
      </c>
      <c r="BD24" s="858"/>
      <c r="BE24" s="858"/>
      <c r="BF24" s="153">
        <f>IF(BE24=0,BF23,BE24)</f>
        <v>3.75</v>
      </c>
      <c r="BG24" s="860">
        <f t="shared" si="1"/>
        <v>0</v>
      </c>
      <c r="BH24" s="996" t="s">
        <v>1751</v>
      </c>
      <c r="BI24" s="997"/>
      <c r="BJ24" s="998"/>
      <c r="BK24" s="302" t="s">
        <v>1003</v>
      </c>
      <c r="BL24" s="302" t="s">
        <v>504</v>
      </c>
      <c r="BM24" s="302" t="s">
        <v>512</v>
      </c>
      <c r="BN24" s="302" t="s">
        <v>505</v>
      </c>
      <c r="BO24" s="153">
        <f t="shared" si="2"/>
        <v>3.375</v>
      </c>
      <c r="BP24" s="153">
        <f t="shared" si="3"/>
        <v>3.75</v>
      </c>
      <c r="BQ24" s="858"/>
      <c r="BR24" s="858"/>
      <c r="BS24" s="860"/>
      <c r="BT24" s="860" t="e">
        <f>INDEX([22]Listas!E$20:I$24,MATCH(BQ24,[22]Listas!D$20:D$24,1),MATCH(BR24,[22]Listas!E$19:I$19,1))</f>
        <v>#N/A</v>
      </c>
    </row>
    <row r="25" spans="1:72" s="24" customFormat="1" ht="113.25" customHeight="1" x14ac:dyDescent="0.2">
      <c r="A25" s="1000"/>
      <c r="B25" s="1000"/>
      <c r="C25" s="1000"/>
      <c r="D25" s="1005"/>
      <c r="E25" s="1006"/>
      <c r="F25" s="1007"/>
      <c r="G25" s="302" t="s">
        <v>500</v>
      </c>
      <c r="H25" s="302">
        <v>3</v>
      </c>
      <c r="I25" s="996" t="s">
        <v>427</v>
      </c>
      <c r="J25" s="1017"/>
      <c r="K25" s="1018"/>
      <c r="L25" s="1005"/>
      <c r="M25" s="1006"/>
      <c r="N25" s="1007"/>
      <c r="O25" s="1000"/>
      <c r="P25" s="1000"/>
      <c r="Q25" s="1000"/>
      <c r="R25" s="1000"/>
      <c r="S25" s="303">
        <v>3</v>
      </c>
      <c r="T25" s="1015"/>
      <c r="U25" s="303">
        <v>4</v>
      </c>
      <c r="V25" s="1015"/>
      <c r="W25" s="303">
        <v>5</v>
      </c>
      <c r="X25" s="1015"/>
      <c r="Y25" s="303">
        <v>4</v>
      </c>
      <c r="Z25" s="1015"/>
      <c r="AA25" s="303">
        <v>4</v>
      </c>
      <c r="AB25" s="1015"/>
      <c r="AC25" s="303" t="s">
        <v>587</v>
      </c>
      <c r="AD25" s="1015"/>
      <c r="AE25" s="303">
        <v>3</v>
      </c>
      <c r="AF25" s="1015"/>
      <c r="AG25" s="303">
        <v>4</v>
      </c>
      <c r="AH25" s="1015"/>
      <c r="AI25" s="303"/>
      <c r="AJ25" s="1015"/>
      <c r="AK25" s="303"/>
      <c r="AL25" s="1015"/>
      <c r="AM25" s="303"/>
      <c r="AN25" s="1015"/>
      <c r="AO25" s="303"/>
      <c r="AP25" s="1015"/>
      <c r="AQ25" s="156"/>
      <c r="AR25" s="846"/>
      <c r="AS25" s="156"/>
      <c r="AT25" s="846"/>
      <c r="AU25" s="156"/>
      <c r="AV25" s="846"/>
      <c r="AW25" s="156"/>
      <c r="AX25" s="846"/>
      <c r="AY25" s="156"/>
      <c r="AZ25" s="846"/>
      <c r="BA25" s="156"/>
      <c r="BB25" s="846"/>
      <c r="BC25" s="153">
        <f t="shared" si="0"/>
        <v>3.8571428571428572</v>
      </c>
      <c r="BD25" s="858"/>
      <c r="BE25" s="858"/>
      <c r="BF25" s="153">
        <f>IF(BE25=0,BF24,BE25)</f>
        <v>3.75</v>
      </c>
      <c r="BG25" s="860">
        <f t="shared" si="1"/>
        <v>0</v>
      </c>
      <c r="BH25" s="996" t="s">
        <v>1752</v>
      </c>
      <c r="BI25" s="997"/>
      <c r="BJ25" s="998"/>
      <c r="BK25" s="302" t="s">
        <v>1004</v>
      </c>
      <c r="BL25" s="302" t="s">
        <v>504</v>
      </c>
      <c r="BM25" s="302" t="s">
        <v>512</v>
      </c>
      <c r="BN25" s="302" t="s">
        <v>505</v>
      </c>
      <c r="BO25" s="153">
        <f t="shared" si="2"/>
        <v>3.8571428571428572</v>
      </c>
      <c r="BP25" s="153">
        <f t="shared" si="3"/>
        <v>3.75</v>
      </c>
      <c r="BQ25" s="858"/>
      <c r="BR25" s="858"/>
      <c r="BS25" s="860"/>
      <c r="BT25" s="860" t="e">
        <f>INDEX([22]Listas!E$20:I$24,MATCH(BQ25,[22]Listas!D$20:D$24,1),MATCH(BR25,[22]Listas!E$19:I$19,1))</f>
        <v>#N/A</v>
      </c>
    </row>
    <row r="26" spans="1:72" s="24" customFormat="1" ht="39.75" customHeight="1" x14ac:dyDescent="0.2">
      <c r="A26" s="1000"/>
      <c r="B26" s="1000"/>
      <c r="C26" s="1000"/>
      <c r="D26" s="1005"/>
      <c r="E26" s="1006"/>
      <c r="F26" s="1007"/>
      <c r="G26" s="302" t="s">
        <v>249</v>
      </c>
      <c r="H26" s="302">
        <v>4</v>
      </c>
      <c r="I26" s="996" t="s">
        <v>1005</v>
      </c>
      <c r="J26" s="997"/>
      <c r="K26" s="998"/>
      <c r="L26" s="1005"/>
      <c r="M26" s="1006"/>
      <c r="N26" s="1007"/>
      <c r="O26" s="1000"/>
      <c r="P26" s="1000"/>
      <c r="Q26" s="1000"/>
      <c r="R26" s="1000"/>
      <c r="S26" s="303">
        <v>2</v>
      </c>
      <c r="T26" s="1015"/>
      <c r="U26" s="303">
        <v>3</v>
      </c>
      <c r="V26" s="1015"/>
      <c r="W26" s="303">
        <v>3</v>
      </c>
      <c r="X26" s="1015"/>
      <c r="Y26" s="303">
        <v>3</v>
      </c>
      <c r="Z26" s="1015"/>
      <c r="AA26" s="303">
        <v>4</v>
      </c>
      <c r="AB26" s="1015"/>
      <c r="AC26" s="303">
        <v>4</v>
      </c>
      <c r="AD26" s="1015"/>
      <c r="AE26" s="303">
        <v>3</v>
      </c>
      <c r="AF26" s="1015"/>
      <c r="AG26" s="303">
        <v>3</v>
      </c>
      <c r="AH26" s="1015"/>
      <c r="AI26" s="303"/>
      <c r="AJ26" s="1015"/>
      <c r="AK26" s="303"/>
      <c r="AL26" s="1015"/>
      <c r="AM26" s="303"/>
      <c r="AN26" s="1015"/>
      <c r="AO26" s="303"/>
      <c r="AP26" s="1015"/>
      <c r="AQ26" s="156"/>
      <c r="AR26" s="846"/>
      <c r="AS26" s="156"/>
      <c r="AT26" s="846"/>
      <c r="AU26" s="156"/>
      <c r="AV26" s="846"/>
      <c r="AW26" s="156"/>
      <c r="AX26" s="846"/>
      <c r="AY26" s="156"/>
      <c r="AZ26" s="846"/>
      <c r="BA26" s="156"/>
      <c r="BB26" s="846"/>
      <c r="BC26" s="153">
        <f t="shared" si="0"/>
        <v>3.125</v>
      </c>
      <c r="BD26" s="858"/>
      <c r="BE26" s="858"/>
      <c r="BF26" s="153">
        <f>IF(BE26=0,BF25,BE26)</f>
        <v>3.75</v>
      </c>
      <c r="BG26" s="860">
        <f t="shared" si="1"/>
        <v>0</v>
      </c>
      <c r="BH26" s="996" t="s">
        <v>1753</v>
      </c>
      <c r="BI26" s="997"/>
      <c r="BJ26" s="998"/>
      <c r="BK26" s="302" t="s">
        <v>430</v>
      </c>
      <c r="BL26" s="302" t="s">
        <v>501</v>
      </c>
      <c r="BM26" s="302" t="s">
        <v>512</v>
      </c>
      <c r="BN26" s="302" t="s">
        <v>503</v>
      </c>
      <c r="BO26" s="153">
        <f t="shared" si="2"/>
        <v>3.125</v>
      </c>
      <c r="BP26" s="153">
        <f t="shared" si="3"/>
        <v>3.75</v>
      </c>
      <c r="BQ26" s="858"/>
      <c r="BR26" s="858"/>
      <c r="BS26" s="860"/>
      <c r="BT26" s="860" t="e">
        <f>INDEX([22]Listas!E$20:I$24,MATCH(BQ26,[22]Listas!D$20:D$24,1),MATCH(BR26,[22]Listas!E$19:I$19,1))</f>
        <v>#N/A</v>
      </c>
    </row>
    <row r="27" spans="1:72" s="24" customFormat="1" ht="123.75" customHeight="1" x14ac:dyDescent="0.2">
      <c r="A27" s="1000"/>
      <c r="B27" s="1000"/>
      <c r="C27" s="1000"/>
      <c r="D27" s="1005"/>
      <c r="E27" s="1006"/>
      <c r="F27" s="1007"/>
      <c r="G27" s="302" t="s">
        <v>249</v>
      </c>
      <c r="H27" s="302">
        <v>5</v>
      </c>
      <c r="I27" s="996" t="s">
        <v>1754</v>
      </c>
      <c r="J27" s="997"/>
      <c r="K27" s="998"/>
      <c r="L27" s="1005"/>
      <c r="M27" s="1006"/>
      <c r="N27" s="1007"/>
      <c r="O27" s="1000"/>
      <c r="P27" s="1000"/>
      <c r="Q27" s="1000"/>
      <c r="R27" s="1000"/>
      <c r="S27" s="303">
        <v>3</v>
      </c>
      <c r="T27" s="1015"/>
      <c r="U27" s="303">
        <v>4</v>
      </c>
      <c r="V27" s="1015"/>
      <c r="W27" s="303">
        <v>4</v>
      </c>
      <c r="X27" s="1015"/>
      <c r="Y27" s="303">
        <v>3</v>
      </c>
      <c r="Z27" s="1015"/>
      <c r="AA27" s="303">
        <v>4</v>
      </c>
      <c r="AB27" s="1015"/>
      <c r="AC27" s="303">
        <v>4</v>
      </c>
      <c r="AD27" s="1015"/>
      <c r="AE27" s="303">
        <v>5</v>
      </c>
      <c r="AF27" s="1015"/>
      <c r="AG27" s="303">
        <v>3</v>
      </c>
      <c r="AH27" s="1015"/>
      <c r="AI27" s="303"/>
      <c r="AJ27" s="1015"/>
      <c r="AK27" s="303"/>
      <c r="AL27" s="1015"/>
      <c r="AM27" s="303"/>
      <c r="AN27" s="1015"/>
      <c r="AO27" s="303"/>
      <c r="AP27" s="1015"/>
      <c r="AQ27" s="156"/>
      <c r="AR27" s="846"/>
      <c r="AS27" s="156"/>
      <c r="AT27" s="846"/>
      <c r="AU27" s="156"/>
      <c r="AV27" s="846"/>
      <c r="AW27" s="156"/>
      <c r="AX27" s="846"/>
      <c r="AY27" s="156"/>
      <c r="AZ27" s="846"/>
      <c r="BA27" s="156"/>
      <c r="BB27" s="846"/>
      <c r="BC27" s="153">
        <f t="shared" si="0"/>
        <v>3.75</v>
      </c>
      <c r="BD27" s="858"/>
      <c r="BE27" s="858"/>
      <c r="BF27" s="153">
        <f>IF(BE27=0,BF26,BE27)</f>
        <v>3.75</v>
      </c>
      <c r="BG27" s="860">
        <f t="shared" si="1"/>
        <v>0</v>
      </c>
      <c r="BH27" s="996" t="s">
        <v>1755</v>
      </c>
      <c r="BI27" s="997"/>
      <c r="BJ27" s="998"/>
      <c r="BK27" s="302" t="s">
        <v>1756</v>
      </c>
      <c r="BL27" s="302" t="s">
        <v>501</v>
      </c>
      <c r="BM27" s="302" t="s">
        <v>512</v>
      </c>
      <c r="BN27" s="302" t="s">
        <v>503</v>
      </c>
      <c r="BO27" s="153">
        <f t="shared" si="2"/>
        <v>3.75</v>
      </c>
      <c r="BP27" s="153">
        <f t="shared" si="3"/>
        <v>3.75</v>
      </c>
      <c r="BQ27" s="858"/>
      <c r="BR27" s="858"/>
      <c r="BS27" s="860"/>
      <c r="BT27" s="860" t="e">
        <f>INDEX([22]Listas!E$20:I$24,MATCH(BQ27,[22]Listas!D$20:D$24,1),MATCH(BR27,[22]Listas!E$19:I$19,1))</f>
        <v>#N/A</v>
      </c>
    </row>
    <row r="28" spans="1:72" s="24" customFormat="1" ht="45" customHeight="1" x14ac:dyDescent="0.2">
      <c r="A28" s="1001"/>
      <c r="B28" s="1001"/>
      <c r="C28" s="1001"/>
      <c r="D28" s="1008"/>
      <c r="E28" s="1009"/>
      <c r="F28" s="1010"/>
      <c r="G28" s="302" t="s">
        <v>500</v>
      </c>
      <c r="H28" s="302">
        <v>6</v>
      </c>
      <c r="I28" s="996" t="s">
        <v>428</v>
      </c>
      <c r="J28" s="997"/>
      <c r="K28" s="998"/>
      <c r="L28" s="1008"/>
      <c r="M28" s="1009"/>
      <c r="N28" s="1010"/>
      <c r="O28" s="1001"/>
      <c r="P28" s="1001"/>
      <c r="Q28" s="1001"/>
      <c r="R28" s="1001"/>
      <c r="S28" s="303">
        <v>5</v>
      </c>
      <c r="T28" s="1016"/>
      <c r="U28" s="303">
        <v>2</v>
      </c>
      <c r="V28" s="1016"/>
      <c r="W28" s="303">
        <v>5</v>
      </c>
      <c r="X28" s="1016"/>
      <c r="Y28" s="303">
        <v>3</v>
      </c>
      <c r="Z28" s="1016"/>
      <c r="AA28" s="303">
        <v>4</v>
      </c>
      <c r="AB28" s="1016"/>
      <c r="AC28" s="303">
        <v>4</v>
      </c>
      <c r="AD28" s="1016"/>
      <c r="AE28" s="303">
        <v>2</v>
      </c>
      <c r="AF28" s="1016"/>
      <c r="AG28" s="303">
        <v>2</v>
      </c>
      <c r="AH28" s="1016"/>
      <c r="AI28" s="303"/>
      <c r="AJ28" s="1016"/>
      <c r="AK28" s="303"/>
      <c r="AL28" s="1016"/>
      <c r="AM28" s="303"/>
      <c r="AN28" s="1016"/>
      <c r="AO28" s="303"/>
      <c r="AP28" s="1016"/>
      <c r="AQ28" s="156"/>
      <c r="AR28" s="846"/>
      <c r="AS28" s="156"/>
      <c r="AT28" s="846"/>
      <c r="AU28" s="156"/>
      <c r="AV28" s="846"/>
      <c r="AW28" s="156"/>
      <c r="AX28" s="846"/>
      <c r="AY28" s="156"/>
      <c r="AZ28" s="846"/>
      <c r="BA28" s="156"/>
      <c r="BB28" s="846"/>
      <c r="BC28" s="153">
        <f t="shared" si="0"/>
        <v>3.375</v>
      </c>
      <c r="BD28" s="858"/>
      <c r="BE28" s="858"/>
      <c r="BF28" s="153">
        <f>IF(BE28=0,BF27,BE28)</f>
        <v>3.75</v>
      </c>
      <c r="BG28" s="860">
        <f t="shared" si="1"/>
        <v>0</v>
      </c>
      <c r="BH28" s="996" t="s">
        <v>1757</v>
      </c>
      <c r="BI28" s="997"/>
      <c r="BJ28" s="998"/>
      <c r="BK28" s="302" t="s">
        <v>1006</v>
      </c>
      <c r="BL28" s="302" t="s">
        <v>501</v>
      </c>
      <c r="BM28" s="302" t="s">
        <v>512</v>
      </c>
      <c r="BN28" s="302" t="s">
        <v>503</v>
      </c>
      <c r="BO28" s="153">
        <f t="shared" si="2"/>
        <v>3.375</v>
      </c>
      <c r="BP28" s="153">
        <f t="shared" si="3"/>
        <v>3.75</v>
      </c>
      <c r="BQ28" s="858"/>
      <c r="BR28" s="858"/>
      <c r="BS28" s="860"/>
      <c r="BT28" s="860" t="e">
        <f>INDEX([22]Listas!E$20:I$24,MATCH(BQ28,[22]Listas!D$20:D$24,1),MATCH(BR28,[22]Listas!E$19:I$19,1))</f>
        <v>#N/A</v>
      </c>
    </row>
    <row r="29" spans="1:72" s="24" customFormat="1" ht="109.5" customHeight="1" x14ac:dyDescent="0.2">
      <c r="A29" s="835" t="s">
        <v>424</v>
      </c>
      <c r="B29" s="835" t="s">
        <v>1722</v>
      </c>
      <c r="C29" s="999" t="s">
        <v>437</v>
      </c>
      <c r="D29" s="1002" t="s">
        <v>1758</v>
      </c>
      <c r="E29" s="1003"/>
      <c r="F29" s="1004"/>
      <c r="G29" s="302" t="s">
        <v>507</v>
      </c>
      <c r="H29" s="158">
        <v>1</v>
      </c>
      <c r="I29" s="1013" t="s">
        <v>432</v>
      </c>
      <c r="J29" s="1013"/>
      <c r="K29" s="1013"/>
      <c r="L29" s="1002" t="s">
        <v>1759</v>
      </c>
      <c r="M29" s="1003"/>
      <c r="N29" s="1004"/>
      <c r="O29" s="835" t="s">
        <v>33</v>
      </c>
      <c r="P29" s="835"/>
      <c r="Q29" s="835"/>
      <c r="R29" s="835"/>
      <c r="S29" s="156" t="s">
        <v>587</v>
      </c>
      <c r="T29" s="832">
        <v>3</v>
      </c>
      <c r="U29" s="156">
        <v>4</v>
      </c>
      <c r="V29" s="832">
        <v>3</v>
      </c>
      <c r="W29" s="156">
        <v>4</v>
      </c>
      <c r="X29" s="832">
        <v>4</v>
      </c>
      <c r="Y29" s="156">
        <v>4</v>
      </c>
      <c r="Z29" s="832">
        <v>4</v>
      </c>
      <c r="AA29" s="156">
        <v>4</v>
      </c>
      <c r="AB29" s="832">
        <v>4</v>
      </c>
      <c r="AC29" s="156">
        <v>4</v>
      </c>
      <c r="AD29" s="832">
        <v>4</v>
      </c>
      <c r="AE29" s="156">
        <v>4</v>
      </c>
      <c r="AF29" s="832">
        <v>4</v>
      </c>
      <c r="AG29" s="156">
        <v>2</v>
      </c>
      <c r="AH29" s="832">
        <v>4</v>
      </c>
      <c r="AI29" s="156"/>
      <c r="AJ29" s="832"/>
      <c r="AK29" s="156"/>
      <c r="AL29" s="846"/>
      <c r="AM29" s="156"/>
      <c r="AN29" s="846"/>
      <c r="AO29" s="156"/>
      <c r="AP29" s="846"/>
      <c r="AQ29" s="156"/>
      <c r="AR29" s="846"/>
      <c r="AS29" s="156"/>
      <c r="AT29" s="846"/>
      <c r="AU29" s="156"/>
      <c r="AV29" s="846"/>
      <c r="AW29" s="156"/>
      <c r="AX29" s="846"/>
      <c r="AY29" s="156"/>
      <c r="AZ29" s="846"/>
      <c r="BA29" s="156"/>
      <c r="BB29" s="846"/>
      <c r="BC29" s="153">
        <f t="shared" si="0"/>
        <v>3.7142857142857144</v>
      </c>
      <c r="BD29" s="858">
        <f>SUM((BC29*(BC29/SUM(BC29:BC31))),(BC30*(BC30/SUM(BC29:BC31))),(BC31*(BC31/SUM(BC29:BC31))))</f>
        <v>3.0342624854819977</v>
      </c>
      <c r="BE29" s="851">
        <f>AVERAGE(T29,V29,X29,Z29,AB29,AD29,AF29,AH29,AJ29,AL29,AN29,AP29,AR29,AT29,AV29,AX29,AZ29,BB29)</f>
        <v>3.75</v>
      </c>
      <c r="BF29" s="153">
        <f>IF(BE29=0,#REF!,BE29)</f>
        <v>3.75</v>
      </c>
      <c r="BG29" s="860">
        <f t="shared" si="1"/>
        <v>11.378484320557492</v>
      </c>
      <c r="BH29" s="1012" t="s">
        <v>1760</v>
      </c>
      <c r="BI29" s="1012"/>
      <c r="BJ29" s="1012"/>
      <c r="BK29" s="302" t="s">
        <v>996</v>
      </c>
      <c r="BL29" s="302" t="s">
        <v>504</v>
      </c>
      <c r="BM29" s="302" t="s">
        <v>509</v>
      </c>
      <c r="BN29" s="302" t="s">
        <v>505</v>
      </c>
      <c r="BO29" s="153">
        <f t="shared" si="2"/>
        <v>1.7142857142857144</v>
      </c>
      <c r="BP29" s="153">
        <f t="shared" si="3"/>
        <v>1.75</v>
      </c>
      <c r="BQ29" s="858">
        <f>SUM((BO29*(BO29/SUM(BO29:BO31))),(BO30*(BO30/SUM(BO29:BO31))),(BO31*(BO31/SUM(BO29:BO31))))</f>
        <v>1.4685230024213076</v>
      </c>
      <c r="BR29" s="858">
        <f>SUM((BP29*(BP29/SUM(BP29:BP31))),(BP30*(BP30/SUM(BP29:BP31))),(BP31*(BP31/SUM(BP29:BP31))))</f>
        <v>2.19</v>
      </c>
      <c r="BS29" s="860">
        <f>BQ29*BR29</f>
        <v>3.2160653753026636</v>
      </c>
      <c r="BT29" s="846" t="str">
        <f>INDEX([22]Listas!E$20:I$24,MATCH(BQ29,[22]Listas!D$20:D$24,1),MATCH(BR29,[22]Listas!E$19:I$19,1))</f>
        <v>INFERIOR</v>
      </c>
    </row>
    <row r="30" spans="1:72" s="24" customFormat="1" ht="93" customHeight="1" x14ac:dyDescent="0.2">
      <c r="A30" s="836"/>
      <c r="B30" s="836"/>
      <c r="C30" s="1000"/>
      <c r="D30" s="1005"/>
      <c r="E30" s="1006"/>
      <c r="F30" s="1007"/>
      <c r="G30" s="302" t="s">
        <v>508</v>
      </c>
      <c r="H30" s="158">
        <v>2</v>
      </c>
      <c r="I30" s="996" t="s">
        <v>433</v>
      </c>
      <c r="J30" s="997"/>
      <c r="K30" s="998"/>
      <c r="L30" s="1005"/>
      <c r="M30" s="1006"/>
      <c r="N30" s="1007"/>
      <c r="O30" s="836"/>
      <c r="P30" s="836"/>
      <c r="Q30" s="836"/>
      <c r="R30" s="836"/>
      <c r="S30" s="156" t="s">
        <v>587</v>
      </c>
      <c r="T30" s="833"/>
      <c r="U30" s="156">
        <v>3</v>
      </c>
      <c r="V30" s="833"/>
      <c r="W30" s="156">
        <v>1</v>
      </c>
      <c r="X30" s="833"/>
      <c r="Y30" s="156">
        <v>3</v>
      </c>
      <c r="Z30" s="833"/>
      <c r="AA30" s="156">
        <v>4</v>
      </c>
      <c r="AB30" s="833"/>
      <c r="AC30" s="156">
        <v>3</v>
      </c>
      <c r="AD30" s="833"/>
      <c r="AE30" s="156">
        <v>2</v>
      </c>
      <c r="AF30" s="833"/>
      <c r="AG30" s="156">
        <v>2</v>
      </c>
      <c r="AH30" s="833"/>
      <c r="AI30" s="156"/>
      <c r="AJ30" s="833"/>
      <c r="AK30" s="156"/>
      <c r="AL30" s="846"/>
      <c r="AM30" s="156"/>
      <c r="AN30" s="846"/>
      <c r="AO30" s="156"/>
      <c r="AP30" s="846"/>
      <c r="AQ30" s="156"/>
      <c r="AR30" s="846"/>
      <c r="AS30" s="156"/>
      <c r="AT30" s="846"/>
      <c r="AU30" s="156"/>
      <c r="AV30" s="846"/>
      <c r="AW30" s="156"/>
      <c r="AX30" s="846"/>
      <c r="AY30" s="156"/>
      <c r="AZ30" s="846"/>
      <c r="BA30" s="156"/>
      <c r="BB30" s="846"/>
      <c r="BC30" s="153">
        <f t="shared" si="0"/>
        <v>2.5714285714285716</v>
      </c>
      <c r="BD30" s="858"/>
      <c r="BE30" s="852"/>
      <c r="BF30" s="153">
        <f>IF(BE30=0,BF29,BE30)</f>
        <v>3.75</v>
      </c>
      <c r="BG30" s="860">
        <f t="shared" si="1"/>
        <v>0</v>
      </c>
      <c r="BH30" s="1012" t="s">
        <v>1761</v>
      </c>
      <c r="BI30" s="1012"/>
      <c r="BJ30" s="1012"/>
      <c r="BK30" s="302" t="s">
        <v>996</v>
      </c>
      <c r="BL30" s="302" t="s">
        <v>515</v>
      </c>
      <c r="BM30" s="302" t="s">
        <v>509</v>
      </c>
      <c r="BN30" s="302" t="s">
        <v>505</v>
      </c>
      <c r="BO30" s="153">
        <f t="shared" si="2"/>
        <v>1</v>
      </c>
      <c r="BP30" s="153">
        <f t="shared" si="3"/>
        <v>1.75</v>
      </c>
      <c r="BQ30" s="858"/>
      <c r="BR30" s="858"/>
      <c r="BS30" s="860"/>
      <c r="BT30" s="846" t="e">
        <f>INDEX([22]Listas!E$20:I$24,MATCH(BQ30,[22]Listas!D$20:D$24,1),MATCH(BR30,[22]Listas!E$19:I$19,1))</f>
        <v>#N/A</v>
      </c>
    </row>
    <row r="31" spans="1:72" s="24" customFormat="1" ht="93" customHeight="1" x14ac:dyDescent="0.2">
      <c r="A31" s="891"/>
      <c r="B31" s="891"/>
      <c r="C31" s="1001"/>
      <c r="D31" s="1008"/>
      <c r="E31" s="1009"/>
      <c r="F31" s="1010"/>
      <c r="G31" s="302" t="s">
        <v>508</v>
      </c>
      <c r="H31" s="158">
        <v>3</v>
      </c>
      <c r="I31" s="996" t="s">
        <v>1762</v>
      </c>
      <c r="J31" s="997"/>
      <c r="K31" s="998"/>
      <c r="L31" s="1008"/>
      <c r="M31" s="1009"/>
      <c r="N31" s="1010"/>
      <c r="O31" s="891"/>
      <c r="P31" s="891"/>
      <c r="Q31" s="891"/>
      <c r="R31" s="891"/>
      <c r="S31" s="156">
        <v>1</v>
      </c>
      <c r="T31" s="834"/>
      <c r="U31" s="156">
        <v>3</v>
      </c>
      <c r="V31" s="834"/>
      <c r="W31" s="156">
        <v>3</v>
      </c>
      <c r="X31" s="834"/>
      <c r="Y31" s="156">
        <v>2</v>
      </c>
      <c r="Z31" s="834"/>
      <c r="AA31" s="156">
        <v>3</v>
      </c>
      <c r="AB31" s="834"/>
      <c r="AC31" s="156">
        <v>3</v>
      </c>
      <c r="AD31" s="834"/>
      <c r="AE31" s="156">
        <v>2</v>
      </c>
      <c r="AF31" s="834"/>
      <c r="AG31" s="156">
        <v>3</v>
      </c>
      <c r="AH31" s="834"/>
      <c r="AI31" s="156"/>
      <c r="AJ31" s="834"/>
      <c r="AK31" s="156"/>
      <c r="AL31" s="846"/>
      <c r="AM31" s="156"/>
      <c r="AN31" s="846"/>
      <c r="AO31" s="156"/>
      <c r="AP31" s="846"/>
      <c r="AQ31" s="156"/>
      <c r="AR31" s="846"/>
      <c r="AS31" s="156"/>
      <c r="AT31" s="846"/>
      <c r="AU31" s="156"/>
      <c r="AV31" s="846"/>
      <c r="AW31" s="156"/>
      <c r="AX31" s="846"/>
      <c r="AY31" s="156"/>
      <c r="AZ31" s="846"/>
      <c r="BA31" s="156"/>
      <c r="BB31" s="846"/>
      <c r="BC31" s="153">
        <f t="shared" si="0"/>
        <v>2.5</v>
      </c>
      <c r="BD31" s="858"/>
      <c r="BE31" s="853"/>
      <c r="BF31" s="153">
        <f>IF(BE31=0,BF30,BE31)</f>
        <v>3.75</v>
      </c>
      <c r="BG31" s="860">
        <f t="shared" si="1"/>
        <v>0</v>
      </c>
      <c r="BH31" s="996" t="s">
        <v>1763</v>
      </c>
      <c r="BI31" s="997"/>
      <c r="BJ31" s="998"/>
      <c r="BK31" s="302" t="s">
        <v>1764</v>
      </c>
      <c r="BL31" s="302" t="s">
        <v>504</v>
      </c>
      <c r="BM31" s="302" t="s">
        <v>502</v>
      </c>
      <c r="BN31" s="302" t="s">
        <v>505</v>
      </c>
      <c r="BO31" s="153">
        <f t="shared" si="2"/>
        <v>1.5</v>
      </c>
      <c r="BP31" s="153">
        <f t="shared" si="3"/>
        <v>2.75</v>
      </c>
      <c r="BQ31" s="858"/>
      <c r="BR31" s="858"/>
      <c r="BS31" s="860"/>
      <c r="BT31" s="846" t="e">
        <f>INDEX([22]Listas!E$20:I$24,MATCH(BQ31,[22]Listas!D$20:D$24,1),MATCH(BR31,[22]Listas!E$19:I$19,1))</f>
        <v>#N/A</v>
      </c>
    </row>
    <row r="32" spans="1:72" s="24" customFormat="1" ht="134.25" customHeight="1" x14ac:dyDescent="0.2">
      <c r="A32" s="158" t="s">
        <v>424</v>
      </c>
      <c r="B32" s="158" t="s">
        <v>1765</v>
      </c>
      <c r="C32" s="307" t="s">
        <v>440</v>
      </c>
      <c r="D32" s="1002" t="s">
        <v>435</v>
      </c>
      <c r="E32" s="1003"/>
      <c r="F32" s="1004"/>
      <c r="G32" s="302" t="s">
        <v>511</v>
      </c>
      <c r="H32" s="302">
        <v>1</v>
      </c>
      <c r="I32" s="996" t="s">
        <v>1008</v>
      </c>
      <c r="J32" s="997"/>
      <c r="K32" s="998"/>
      <c r="L32" s="831" t="s">
        <v>1766</v>
      </c>
      <c r="M32" s="831"/>
      <c r="N32" s="831"/>
      <c r="O32" s="158" t="s">
        <v>33</v>
      </c>
      <c r="P32" s="158"/>
      <c r="Q32" s="158"/>
      <c r="R32" s="158"/>
      <c r="S32" s="156">
        <v>4</v>
      </c>
      <c r="T32" s="156">
        <v>3</v>
      </c>
      <c r="U32" s="156">
        <v>4</v>
      </c>
      <c r="V32" s="156">
        <v>1</v>
      </c>
      <c r="W32" s="156">
        <v>4</v>
      </c>
      <c r="X32" s="156">
        <v>4</v>
      </c>
      <c r="Y32" s="156">
        <v>3</v>
      </c>
      <c r="Z32" s="156">
        <v>3</v>
      </c>
      <c r="AA32" s="156">
        <v>4</v>
      </c>
      <c r="AB32" s="156">
        <v>4</v>
      </c>
      <c r="AC32" s="156">
        <v>4</v>
      </c>
      <c r="AD32" s="156">
        <v>4</v>
      </c>
      <c r="AE32" s="156">
        <v>6</v>
      </c>
      <c r="AF32" s="156">
        <v>3</v>
      </c>
      <c r="AG32" s="156">
        <v>3</v>
      </c>
      <c r="AH32" s="156">
        <v>4</v>
      </c>
      <c r="AI32" s="156"/>
      <c r="AJ32" s="156"/>
      <c r="AK32" s="156"/>
      <c r="AL32" s="156"/>
      <c r="AM32" s="156"/>
      <c r="AN32" s="156"/>
      <c r="AO32" s="156"/>
      <c r="AP32" s="156"/>
      <c r="AQ32" s="156"/>
      <c r="AR32" s="156"/>
      <c r="AS32" s="156"/>
      <c r="AT32" s="156"/>
      <c r="AU32" s="156"/>
      <c r="AV32" s="156"/>
      <c r="AW32" s="156"/>
      <c r="AX32" s="156"/>
      <c r="AY32" s="156"/>
      <c r="AZ32" s="156"/>
      <c r="BA32" s="156"/>
      <c r="BB32" s="156"/>
      <c r="BC32" s="153">
        <f t="shared" si="0"/>
        <v>4</v>
      </c>
      <c r="BD32" s="155">
        <f>SUM((BC32*(BC32/SUM(BC32:BC32))))</f>
        <v>4</v>
      </c>
      <c r="BE32" s="160">
        <f>AVERAGE(T32,V32,X32,Z32,AB32,AD32,AF32,AH32,AJ32,AL32,AN32,AP32,AR32,AT32,AV32,AX32,AZ32,BB32)</f>
        <v>3.25</v>
      </c>
      <c r="BF32" s="153">
        <f>IF(BE32=0,#REF!,BE32)</f>
        <v>3.25</v>
      </c>
      <c r="BG32" s="153">
        <f t="shared" si="1"/>
        <v>13</v>
      </c>
      <c r="BH32" s="996" t="s">
        <v>1767</v>
      </c>
      <c r="BI32" s="997"/>
      <c r="BJ32" s="998"/>
      <c r="BK32" s="302" t="s">
        <v>436</v>
      </c>
      <c r="BL32" s="302" t="s">
        <v>501</v>
      </c>
      <c r="BM32" s="302" t="s">
        <v>502</v>
      </c>
      <c r="BN32" s="302" t="s">
        <v>503</v>
      </c>
      <c r="BO32" s="153">
        <f t="shared" si="2"/>
        <v>4</v>
      </c>
      <c r="BP32" s="153">
        <f t="shared" si="3"/>
        <v>2.25</v>
      </c>
      <c r="BQ32" s="155">
        <f>SUM((BO32*(BO32/SUM(BO32:BO32))))</f>
        <v>4</v>
      </c>
      <c r="BR32" s="155">
        <f>SUM((BP32*(BP32/SUM(BP32:BP32))))</f>
        <v>2.25</v>
      </c>
      <c r="BS32" s="153">
        <f>BQ32*BR32</f>
        <v>9</v>
      </c>
      <c r="BT32" s="156" t="str">
        <f>INDEX([22]Listas!E$20:I$24,MATCH(BQ32,[22]Listas!D$20:D$24,1),MATCH(BR32,[22]Listas!E$19:I$19,1))</f>
        <v>ALTO</v>
      </c>
    </row>
    <row r="33" spans="1:131" s="24" customFormat="1" ht="99.75" customHeight="1" x14ac:dyDescent="0.2">
      <c r="A33" s="835" t="s">
        <v>424</v>
      </c>
      <c r="B33" s="835" t="s">
        <v>1722</v>
      </c>
      <c r="C33" s="999" t="s">
        <v>442</v>
      </c>
      <c r="D33" s="1002" t="s">
        <v>438</v>
      </c>
      <c r="E33" s="1003"/>
      <c r="F33" s="1004"/>
      <c r="G33" s="302" t="s">
        <v>506</v>
      </c>
      <c r="H33" s="302">
        <v>1</v>
      </c>
      <c r="I33" s="996" t="s">
        <v>1768</v>
      </c>
      <c r="J33" s="997"/>
      <c r="K33" s="998"/>
      <c r="L33" s="1002" t="s">
        <v>1769</v>
      </c>
      <c r="M33" s="1003"/>
      <c r="N33" s="1004"/>
      <c r="O33" s="835" t="s">
        <v>33</v>
      </c>
      <c r="P33" s="835"/>
      <c r="Q33" s="835"/>
      <c r="R33" s="835"/>
      <c r="S33" s="156">
        <v>3</v>
      </c>
      <c r="T33" s="832">
        <v>4</v>
      </c>
      <c r="U33" s="156">
        <v>3</v>
      </c>
      <c r="V33" s="832">
        <v>3</v>
      </c>
      <c r="W33" s="156">
        <v>4</v>
      </c>
      <c r="X33" s="832">
        <v>3</v>
      </c>
      <c r="Y33" s="156">
        <v>4</v>
      </c>
      <c r="Z33" s="832">
        <v>4</v>
      </c>
      <c r="AA33" s="156">
        <v>4</v>
      </c>
      <c r="AB33" s="832">
        <v>4</v>
      </c>
      <c r="AC33" s="156">
        <v>5</v>
      </c>
      <c r="AD33" s="832">
        <v>5</v>
      </c>
      <c r="AE33" s="156">
        <v>2</v>
      </c>
      <c r="AF33" s="832">
        <v>4</v>
      </c>
      <c r="AG33" s="156">
        <v>3</v>
      </c>
      <c r="AH33" s="832">
        <v>4</v>
      </c>
      <c r="AI33" s="156"/>
      <c r="AJ33" s="846"/>
      <c r="AK33" s="156"/>
      <c r="AL33" s="846"/>
      <c r="AM33" s="156"/>
      <c r="AN33" s="846"/>
      <c r="AO33" s="156"/>
      <c r="AP33" s="846"/>
      <c r="AQ33" s="156"/>
      <c r="AR33" s="846"/>
      <c r="AS33" s="156"/>
      <c r="AT33" s="846"/>
      <c r="AU33" s="156"/>
      <c r="AV33" s="846"/>
      <c r="AW33" s="156"/>
      <c r="AX33" s="846"/>
      <c r="AY33" s="156"/>
      <c r="AZ33" s="846"/>
      <c r="BA33" s="156"/>
      <c r="BB33" s="846"/>
      <c r="BC33" s="153">
        <f t="shared" si="0"/>
        <v>3.5</v>
      </c>
      <c r="BD33" s="858">
        <f>SUM((BC33*(BC33/SUM(BC33:BC37))),(BC34*(BC34/SUM(BC33:BC37))),(BC35*(BC35/SUM(BC33:BC37))),(BC36*(BC36/SUM(BC33:BC37))),(BC37*(BC37/SUM(BC33:BC37))))</f>
        <v>3.497302158273381</v>
      </c>
      <c r="BE33" s="858">
        <f>AVERAGE(T33,V33,X33,Z33,AB33,AD33,AF33,AH33,AJ33,AL33,AN33,AP33,AR33,AT33,AV33,AX33,AZ33,BB33)</f>
        <v>3.875</v>
      </c>
      <c r="BF33" s="153">
        <f>IF(BE33=0,#REF!,BE33)</f>
        <v>3.875</v>
      </c>
      <c r="BG33" s="860">
        <f t="shared" si="1"/>
        <v>13.552045863309351</v>
      </c>
      <c r="BH33" s="996" t="s">
        <v>1770</v>
      </c>
      <c r="BI33" s="997"/>
      <c r="BJ33" s="998"/>
      <c r="BK33" s="302" t="s">
        <v>1771</v>
      </c>
      <c r="BL33" s="302" t="s">
        <v>515</v>
      </c>
      <c r="BM33" s="302" t="s">
        <v>502</v>
      </c>
      <c r="BN33" s="302" t="s">
        <v>517</v>
      </c>
      <c r="BO33" s="153">
        <f t="shared" si="2"/>
        <v>2.5</v>
      </c>
      <c r="BP33" s="153">
        <f t="shared" si="3"/>
        <v>3.875</v>
      </c>
      <c r="BQ33" s="858">
        <f>SUM((BO33*(BO33/SUM(BO33:BO37))),(BO34*(BO34/SUM(BO33:BO37))),(BO35*(BO35/SUM(BO33:BO37))),(BO36*(BO36/SUM(BO33:BO37))),(BO37*(BO37/SUM(BO33:BO37))))</f>
        <v>2.0549999999999997</v>
      </c>
      <c r="BR33" s="858">
        <f>SUM((BP33*(BP33/SUM(BP33:BP37))),(BP34*(BP34/SUM(BP33:BP37))),(BP35*(BP35/SUM(BP33:BP37))),(BP36*(BP36/SUM(BP33:BP37))),(BP37*(BP37/SUM(BP33:BP37))))</f>
        <v>3.0338785046728969</v>
      </c>
      <c r="BS33" s="860">
        <f>BQ33*BR33</f>
        <v>6.2346203271028022</v>
      </c>
      <c r="BT33" s="846" t="str">
        <f>INDEX([22]Listas!E$20:I$24,MATCH(BQ33,[22]Listas!D$20:D$24,1),MATCH(BR33,[22]Listas!E$19:I$19,1))</f>
        <v>MODERADO</v>
      </c>
    </row>
    <row r="34" spans="1:131" s="24" customFormat="1" ht="51" customHeight="1" x14ac:dyDescent="0.2">
      <c r="A34" s="836"/>
      <c r="B34" s="836"/>
      <c r="C34" s="1000"/>
      <c r="D34" s="1005"/>
      <c r="E34" s="1006"/>
      <c r="F34" s="1007"/>
      <c r="G34" s="302" t="s">
        <v>506</v>
      </c>
      <c r="H34" s="302">
        <v>2</v>
      </c>
      <c r="I34" s="996" t="s">
        <v>1772</v>
      </c>
      <c r="J34" s="997"/>
      <c r="K34" s="998"/>
      <c r="L34" s="1005"/>
      <c r="M34" s="1006"/>
      <c r="N34" s="1007"/>
      <c r="O34" s="836"/>
      <c r="P34" s="836"/>
      <c r="Q34" s="836"/>
      <c r="R34" s="836"/>
      <c r="S34" s="156">
        <v>4</v>
      </c>
      <c r="T34" s="833"/>
      <c r="U34" s="156">
        <v>3</v>
      </c>
      <c r="V34" s="833"/>
      <c r="W34" s="156">
        <v>4</v>
      </c>
      <c r="X34" s="833"/>
      <c r="Y34" s="156">
        <v>4</v>
      </c>
      <c r="Z34" s="833"/>
      <c r="AA34" s="156">
        <v>3</v>
      </c>
      <c r="AB34" s="833"/>
      <c r="AC34" s="156">
        <v>5</v>
      </c>
      <c r="AD34" s="833"/>
      <c r="AE34" s="156">
        <v>2</v>
      </c>
      <c r="AF34" s="833"/>
      <c r="AG34" s="156">
        <v>3</v>
      </c>
      <c r="AH34" s="833"/>
      <c r="AI34" s="156"/>
      <c r="AJ34" s="846"/>
      <c r="AK34" s="156"/>
      <c r="AL34" s="846"/>
      <c r="AM34" s="156"/>
      <c r="AN34" s="846"/>
      <c r="AO34" s="156"/>
      <c r="AP34" s="846"/>
      <c r="AQ34" s="156"/>
      <c r="AR34" s="846"/>
      <c r="AS34" s="156"/>
      <c r="AT34" s="846"/>
      <c r="AU34" s="156"/>
      <c r="AV34" s="846"/>
      <c r="AW34" s="156"/>
      <c r="AX34" s="846"/>
      <c r="AY34" s="156"/>
      <c r="AZ34" s="846"/>
      <c r="BA34" s="156"/>
      <c r="BB34" s="846"/>
      <c r="BC34" s="153">
        <f t="shared" si="0"/>
        <v>3.5</v>
      </c>
      <c r="BD34" s="858"/>
      <c r="BE34" s="1011"/>
      <c r="BF34" s="153">
        <f>IF(BE34=0,BF33,BE34)</f>
        <v>3.875</v>
      </c>
      <c r="BG34" s="860">
        <f t="shared" si="1"/>
        <v>0</v>
      </c>
      <c r="BH34" s="996" t="s">
        <v>1773</v>
      </c>
      <c r="BI34" s="997"/>
      <c r="BJ34" s="998"/>
      <c r="BK34" s="302" t="s">
        <v>1774</v>
      </c>
      <c r="BL34" s="302" t="s">
        <v>504</v>
      </c>
      <c r="BM34" s="302" t="s">
        <v>509</v>
      </c>
      <c r="BN34" s="302" t="s">
        <v>505</v>
      </c>
      <c r="BO34" s="153">
        <f t="shared" si="2"/>
        <v>1.5</v>
      </c>
      <c r="BP34" s="153">
        <f t="shared" si="3"/>
        <v>1.875</v>
      </c>
      <c r="BQ34" s="858"/>
      <c r="BR34" s="858"/>
      <c r="BS34" s="860"/>
      <c r="BT34" s="846" t="e">
        <f>INDEX([22]Listas!E$20:I$24,MATCH(BQ34,[22]Listas!D$20:D$24,1),MATCH(BR34,[22]Listas!E$19:I$19,1))</f>
        <v>#N/A</v>
      </c>
    </row>
    <row r="35" spans="1:131" s="24" customFormat="1" ht="117.75" customHeight="1" x14ac:dyDescent="0.2">
      <c r="A35" s="836"/>
      <c r="B35" s="836"/>
      <c r="C35" s="1000"/>
      <c r="D35" s="1005"/>
      <c r="E35" s="1006"/>
      <c r="F35" s="1007"/>
      <c r="G35" s="302" t="s">
        <v>500</v>
      </c>
      <c r="H35" s="302">
        <v>3</v>
      </c>
      <c r="I35" s="996" t="s">
        <v>1009</v>
      </c>
      <c r="J35" s="997"/>
      <c r="K35" s="998"/>
      <c r="L35" s="1005"/>
      <c r="M35" s="1006"/>
      <c r="N35" s="1007"/>
      <c r="O35" s="836"/>
      <c r="P35" s="836"/>
      <c r="Q35" s="836"/>
      <c r="R35" s="836"/>
      <c r="S35" s="156">
        <v>5</v>
      </c>
      <c r="T35" s="833"/>
      <c r="U35" s="156">
        <v>4</v>
      </c>
      <c r="V35" s="833"/>
      <c r="W35" s="156">
        <v>4</v>
      </c>
      <c r="X35" s="833"/>
      <c r="Y35" s="156">
        <v>4</v>
      </c>
      <c r="Z35" s="833"/>
      <c r="AA35" s="156">
        <v>4</v>
      </c>
      <c r="AB35" s="833"/>
      <c r="AC35" s="156">
        <v>4</v>
      </c>
      <c r="AD35" s="833"/>
      <c r="AE35" s="156">
        <v>3</v>
      </c>
      <c r="AF35" s="833"/>
      <c r="AG35" s="156">
        <v>3</v>
      </c>
      <c r="AH35" s="833"/>
      <c r="AI35" s="156"/>
      <c r="AJ35" s="846"/>
      <c r="AK35" s="156"/>
      <c r="AL35" s="846"/>
      <c r="AM35" s="156"/>
      <c r="AN35" s="846"/>
      <c r="AO35" s="156"/>
      <c r="AP35" s="846"/>
      <c r="AQ35" s="156"/>
      <c r="AR35" s="846"/>
      <c r="AS35" s="156"/>
      <c r="AT35" s="846"/>
      <c r="AU35" s="156"/>
      <c r="AV35" s="846"/>
      <c r="AW35" s="156"/>
      <c r="AX35" s="846"/>
      <c r="AY35" s="156"/>
      <c r="AZ35" s="846"/>
      <c r="BA35" s="156"/>
      <c r="BB35" s="846"/>
      <c r="BC35" s="153">
        <f t="shared" si="0"/>
        <v>3.875</v>
      </c>
      <c r="BD35" s="858"/>
      <c r="BE35" s="1011"/>
      <c r="BF35" s="153">
        <f>IF(BE35=0,BF34,BE35)</f>
        <v>3.875</v>
      </c>
      <c r="BG35" s="860">
        <f t="shared" si="1"/>
        <v>0</v>
      </c>
      <c r="BH35" s="996" t="s">
        <v>1775</v>
      </c>
      <c r="BI35" s="997"/>
      <c r="BJ35" s="998"/>
      <c r="BK35" s="302" t="s">
        <v>1776</v>
      </c>
      <c r="BL35" s="302" t="s">
        <v>504</v>
      </c>
      <c r="BM35" s="302" t="s">
        <v>509</v>
      </c>
      <c r="BN35" s="302" t="s">
        <v>505</v>
      </c>
      <c r="BO35" s="153">
        <f t="shared" si="2"/>
        <v>1.875</v>
      </c>
      <c r="BP35" s="153">
        <f t="shared" si="3"/>
        <v>1.875</v>
      </c>
      <c r="BQ35" s="858"/>
      <c r="BR35" s="858"/>
      <c r="BS35" s="860"/>
      <c r="BT35" s="846" t="e">
        <f>INDEX([22]Listas!E$20:I$24,MATCH(BQ35,[22]Listas!D$20:D$24,1),MATCH(BR35,[22]Listas!E$19:I$19,1))</f>
        <v>#N/A</v>
      </c>
    </row>
    <row r="36" spans="1:131" s="24" customFormat="1" ht="125.25" customHeight="1" x14ac:dyDescent="0.2">
      <c r="A36" s="836"/>
      <c r="B36" s="836"/>
      <c r="C36" s="1000"/>
      <c r="D36" s="1005"/>
      <c r="E36" s="1006"/>
      <c r="F36" s="1007"/>
      <c r="G36" s="302" t="s">
        <v>500</v>
      </c>
      <c r="H36" s="302">
        <v>4</v>
      </c>
      <c r="I36" s="996" t="s">
        <v>439</v>
      </c>
      <c r="J36" s="997"/>
      <c r="K36" s="998"/>
      <c r="L36" s="1005"/>
      <c r="M36" s="1006"/>
      <c r="N36" s="1007"/>
      <c r="O36" s="836"/>
      <c r="P36" s="836"/>
      <c r="Q36" s="836"/>
      <c r="R36" s="836"/>
      <c r="S36" s="156">
        <v>2</v>
      </c>
      <c r="T36" s="833"/>
      <c r="U36" s="156">
        <v>4</v>
      </c>
      <c r="V36" s="833"/>
      <c r="W36" s="156">
        <v>5</v>
      </c>
      <c r="X36" s="833"/>
      <c r="Y36" s="156">
        <v>2</v>
      </c>
      <c r="Z36" s="833"/>
      <c r="AA36" s="156">
        <v>4</v>
      </c>
      <c r="AB36" s="833"/>
      <c r="AC36" s="156">
        <v>5</v>
      </c>
      <c r="AD36" s="833"/>
      <c r="AE36" s="156">
        <v>3</v>
      </c>
      <c r="AF36" s="833"/>
      <c r="AG36" s="156">
        <v>3</v>
      </c>
      <c r="AH36" s="833"/>
      <c r="AI36" s="156"/>
      <c r="AJ36" s="846"/>
      <c r="AK36" s="156"/>
      <c r="AL36" s="846"/>
      <c r="AM36" s="156"/>
      <c r="AN36" s="846"/>
      <c r="AO36" s="156"/>
      <c r="AP36" s="846"/>
      <c r="AQ36" s="156"/>
      <c r="AR36" s="846"/>
      <c r="AS36" s="156"/>
      <c r="AT36" s="846"/>
      <c r="AU36" s="156"/>
      <c r="AV36" s="846"/>
      <c r="AW36" s="156"/>
      <c r="AX36" s="846"/>
      <c r="AY36" s="156"/>
      <c r="AZ36" s="846"/>
      <c r="BA36" s="156"/>
      <c r="BB36" s="846"/>
      <c r="BC36" s="153">
        <f t="shared" si="0"/>
        <v>3.5</v>
      </c>
      <c r="BD36" s="858"/>
      <c r="BE36" s="1011"/>
      <c r="BF36" s="153">
        <f>IF(BE36=0,BF35,BE36)</f>
        <v>3.875</v>
      </c>
      <c r="BG36" s="860">
        <f t="shared" si="1"/>
        <v>0</v>
      </c>
      <c r="BH36" s="996" t="s">
        <v>1777</v>
      </c>
      <c r="BI36" s="997"/>
      <c r="BJ36" s="998"/>
      <c r="BK36" s="302" t="s">
        <v>1778</v>
      </c>
      <c r="BL36" s="302" t="s">
        <v>515</v>
      </c>
      <c r="BM36" s="302" t="s">
        <v>502</v>
      </c>
      <c r="BN36" s="302" t="s">
        <v>517</v>
      </c>
      <c r="BO36" s="153">
        <f t="shared" si="2"/>
        <v>2.5</v>
      </c>
      <c r="BP36" s="153">
        <f t="shared" si="3"/>
        <v>3.875</v>
      </c>
      <c r="BQ36" s="858"/>
      <c r="BR36" s="858"/>
      <c r="BS36" s="860"/>
      <c r="BT36" s="846" t="e">
        <f>INDEX([22]Listas!E$20:I$24,MATCH(BQ36,[22]Listas!D$20:D$24,1),MATCH(BR36,[22]Listas!E$19:I$19,1))</f>
        <v>#N/A</v>
      </c>
    </row>
    <row r="37" spans="1:131" s="24" customFormat="1" ht="126.75" customHeight="1" x14ac:dyDescent="0.2">
      <c r="A37" s="836"/>
      <c r="B37" s="891"/>
      <c r="C37" s="1001"/>
      <c r="D37" s="1008"/>
      <c r="E37" s="1009"/>
      <c r="F37" s="1010"/>
      <c r="G37" s="302" t="s">
        <v>500</v>
      </c>
      <c r="H37" s="302">
        <v>5</v>
      </c>
      <c r="I37" s="996" t="s">
        <v>1779</v>
      </c>
      <c r="J37" s="997"/>
      <c r="K37" s="998"/>
      <c r="L37" s="1008"/>
      <c r="M37" s="1009"/>
      <c r="N37" s="1010"/>
      <c r="O37" s="891"/>
      <c r="P37" s="891"/>
      <c r="Q37" s="891"/>
      <c r="R37" s="891"/>
      <c r="S37" s="156">
        <v>2</v>
      </c>
      <c r="T37" s="834"/>
      <c r="U37" s="156">
        <v>3</v>
      </c>
      <c r="V37" s="834"/>
      <c r="W37" s="156" t="s">
        <v>587</v>
      </c>
      <c r="X37" s="834"/>
      <c r="Y37" s="156">
        <v>2</v>
      </c>
      <c r="Z37" s="834"/>
      <c r="AA37" s="156">
        <v>3</v>
      </c>
      <c r="AB37" s="834"/>
      <c r="AC37" s="156">
        <v>4</v>
      </c>
      <c r="AD37" s="834"/>
      <c r="AE37" s="156">
        <v>4</v>
      </c>
      <c r="AF37" s="834"/>
      <c r="AG37" s="156" t="s">
        <v>587</v>
      </c>
      <c r="AH37" s="834"/>
      <c r="AI37" s="156"/>
      <c r="AJ37" s="846"/>
      <c r="AK37" s="156"/>
      <c r="AL37" s="846"/>
      <c r="AM37" s="156"/>
      <c r="AN37" s="846"/>
      <c r="AO37" s="156"/>
      <c r="AP37" s="846"/>
      <c r="AQ37" s="156"/>
      <c r="AR37" s="846"/>
      <c r="AS37" s="156"/>
      <c r="AT37" s="846"/>
      <c r="AU37" s="156"/>
      <c r="AV37" s="846"/>
      <c r="AW37" s="156"/>
      <c r="AX37" s="846"/>
      <c r="AY37" s="156"/>
      <c r="AZ37" s="846"/>
      <c r="BA37" s="156"/>
      <c r="BB37" s="846"/>
      <c r="BC37" s="153">
        <f t="shared" si="0"/>
        <v>3</v>
      </c>
      <c r="BD37" s="858"/>
      <c r="BE37" s="1011"/>
      <c r="BF37" s="153">
        <f>IF(BE37=0,BF36,BE37)</f>
        <v>3.875</v>
      </c>
      <c r="BG37" s="860">
        <f t="shared" si="1"/>
        <v>0</v>
      </c>
      <c r="BH37" s="996" t="s">
        <v>1780</v>
      </c>
      <c r="BI37" s="997"/>
      <c r="BJ37" s="998"/>
      <c r="BK37" s="302" t="s">
        <v>1778</v>
      </c>
      <c r="BL37" s="302" t="s">
        <v>504</v>
      </c>
      <c r="BM37" s="302" t="s">
        <v>509</v>
      </c>
      <c r="BN37" s="302" t="s">
        <v>505</v>
      </c>
      <c r="BO37" s="153">
        <f t="shared" si="2"/>
        <v>1</v>
      </c>
      <c r="BP37" s="153">
        <f t="shared" si="3"/>
        <v>1.875</v>
      </c>
      <c r="BQ37" s="858"/>
      <c r="BR37" s="858"/>
      <c r="BS37" s="860"/>
      <c r="BT37" s="846" t="e">
        <f>INDEX([22]Listas!E$20:I$24,MATCH(BQ37,[22]Listas!D$20:D$24,1),MATCH(BR37,[22]Listas!E$19:I$19,1))</f>
        <v>#N/A</v>
      </c>
    </row>
    <row r="38" spans="1:131" s="24" customFormat="1" ht="93" customHeight="1" x14ac:dyDescent="0.2">
      <c r="A38" s="831" t="s">
        <v>424</v>
      </c>
      <c r="B38" s="831" t="s">
        <v>1722</v>
      </c>
      <c r="C38" s="999" t="s">
        <v>1007</v>
      </c>
      <c r="D38" s="1002" t="s">
        <v>1781</v>
      </c>
      <c r="E38" s="1003"/>
      <c r="F38" s="1004"/>
      <c r="G38" s="302" t="s">
        <v>508</v>
      </c>
      <c r="H38" s="302">
        <v>1</v>
      </c>
      <c r="I38" s="996" t="s">
        <v>441</v>
      </c>
      <c r="J38" s="997"/>
      <c r="K38" s="998"/>
      <c r="L38" s="1002" t="s">
        <v>1782</v>
      </c>
      <c r="M38" s="1003"/>
      <c r="N38" s="1004"/>
      <c r="O38" s="831"/>
      <c r="P38" s="831" t="s">
        <v>33</v>
      </c>
      <c r="Q38" s="831"/>
      <c r="R38" s="831"/>
      <c r="S38" s="156">
        <v>3</v>
      </c>
      <c r="T38" s="846">
        <v>1</v>
      </c>
      <c r="U38" s="156">
        <v>2</v>
      </c>
      <c r="V38" s="846">
        <v>1</v>
      </c>
      <c r="W38" s="156">
        <v>1</v>
      </c>
      <c r="X38" s="846">
        <v>3</v>
      </c>
      <c r="Y38" s="156">
        <v>4</v>
      </c>
      <c r="Z38" s="846">
        <v>4</v>
      </c>
      <c r="AA38" s="156">
        <v>3</v>
      </c>
      <c r="AB38" s="846">
        <v>4</v>
      </c>
      <c r="AC38" s="156">
        <v>4</v>
      </c>
      <c r="AD38" s="846">
        <v>5</v>
      </c>
      <c r="AE38" s="156">
        <v>3</v>
      </c>
      <c r="AF38" s="846">
        <v>1</v>
      </c>
      <c r="AG38" s="156">
        <v>3</v>
      </c>
      <c r="AH38" s="846">
        <v>4</v>
      </c>
      <c r="AI38" s="156"/>
      <c r="AJ38" s="846"/>
      <c r="AK38" s="156"/>
      <c r="AL38" s="846"/>
      <c r="AM38" s="156"/>
      <c r="AN38" s="846"/>
      <c r="AO38" s="156"/>
      <c r="AP38" s="846"/>
      <c r="AQ38" s="156"/>
      <c r="AR38" s="846"/>
      <c r="AS38" s="156"/>
      <c r="AT38" s="846"/>
      <c r="AU38" s="156"/>
      <c r="AV38" s="846"/>
      <c r="AW38" s="156"/>
      <c r="AX38" s="846"/>
      <c r="AY38" s="156"/>
      <c r="AZ38" s="846"/>
      <c r="BA38" s="156"/>
      <c r="BB38" s="846"/>
      <c r="BC38" s="153">
        <f t="shared" si="0"/>
        <v>2.875</v>
      </c>
      <c r="BD38" s="858">
        <f>SUM((BC38*(BC38/SUM(BC38:BC40))),(BC39*(BC39/SUM(BC38:BC40))),(BC40*(BC40/SUM(BC38:BC40))))</f>
        <v>3.0979729729729728</v>
      </c>
      <c r="BE38" s="851">
        <f>AVERAGE(T38,V38,X38,Z38,AB38,AD38,AF38,AH38,AJ38,AL38,AN38,AP38,AR38,AT38,AV38,AX38,AZ38,BB38)</f>
        <v>2.875</v>
      </c>
      <c r="BF38" s="153">
        <f>IF(BE38=0,#REF!,BE38)</f>
        <v>2.875</v>
      </c>
      <c r="BG38" s="860">
        <f t="shared" si="1"/>
        <v>8.9066722972972965</v>
      </c>
      <c r="BH38" s="996" t="s">
        <v>1783</v>
      </c>
      <c r="BI38" s="997"/>
      <c r="BJ38" s="998"/>
      <c r="BK38" s="302" t="s">
        <v>1784</v>
      </c>
      <c r="BL38" s="302" t="s">
        <v>504</v>
      </c>
      <c r="BM38" s="302" t="s">
        <v>509</v>
      </c>
      <c r="BN38" s="302" t="s">
        <v>517</v>
      </c>
      <c r="BO38" s="153">
        <f t="shared" si="2"/>
        <v>1</v>
      </c>
      <c r="BP38" s="153">
        <f t="shared" si="3"/>
        <v>2.875</v>
      </c>
      <c r="BQ38" s="858">
        <f>SUM((BO38*(BO38/SUM(BO38:BO40))),(BO39*(BO39/SUM(BO38:BO40))),(BO40*(BO40/SUM(BO38:BO40))))</f>
        <v>2.4534313725490193</v>
      </c>
      <c r="BR38" s="858">
        <f>SUM((BP38*(BP38/SUM(BP38:BP40))),(BP39*(BP39/SUM(BP38:BP40))),(BP40*(BP40/SUM(BP38:BP40))))</f>
        <v>2.6290983606557372</v>
      </c>
      <c r="BS38" s="860">
        <f>BQ38*BR38</f>
        <v>6.4503123995499818</v>
      </c>
      <c r="BT38" s="846" t="str">
        <f>INDEX([22]Listas!E$20:I$24,MATCH(BQ38,[22]Listas!D$20:D$24,1),MATCH(BR38,[22]Listas!E$19:I$19,1))</f>
        <v>MODERADO</v>
      </c>
    </row>
    <row r="39" spans="1:131" s="24" customFormat="1" ht="93" customHeight="1" x14ac:dyDescent="0.2">
      <c r="A39" s="831"/>
      <c r="B39" s="831"/>
      <c r="C39" s="1000"/>
      <c r="D39" s="1005"/>
      <c r="E39" s="1006"/>
      <c r="F39" s="1007"/>
      <c r="G39" s="302" t="s">
        <v>534</v>
      </c>
      <c r="H39" s="302">
        <v>2</v>
      </c>
      <c r="I39" s="996" t="s">
        <v>1010</v>
      </c>
      <c r="J39" s="997"/>
      <c r="K39" s="998"/>
      <c r="L39" s="1005"/>
      <c r="M39" s="1006"/>
      <c r="N39" s="1007"/>
      <c r="O39" s="831"/>
      <c r="P39" s="831"/>
      <c r="Q39" s="831"/>
      <c r="R39" s="831"/>
      <c r="S39" s="156">
        <v>4</v>
      </c>
      <c r="T39" s="846"/>
      <c r="U39" s="156">
        <v>3</v>
      </c>
      <c r="V39" s="846"/>
      <c r="W39" s="156">
        <v>3</v>
      </c>
      <c r="X39" s="846"/>
      <c r="Y39" s="156">
        <v>3</v>
      </c>
      <c r="Z39" s="846"/>
      <c r="AA39" s="156">
        <v>4</v>
      </c>
      <c r="AB39" s="846"/>
      <c r="AC39" s="156">
        <v>5</v>
      </c>
      <c r="AD39" s="846"/>
      <c r="AE39" s="156">
        <v>2</v>
      </c>
      <c r="AF39" s="846"/>
      <c r="AG39" s="156">
        <v>3</v>
      </c>
      <c r="AH39" s="846"/>
      <c r="AI39" s="156"/>
      <c r="AJ39" s="846"/>
      <c r="AK39" s="156"/>
      <c r="AL39" s="846"/>
      <c r="AM39" s="156"/>
      <c r="AN39" s="846"/>
      <c r="AO39" s="156"/>
      <c r="AP39" s="846"/>
      <c r="AQ39" s="156"/>
      <c r="AR39" s="846"/>
      <c r="AS39" s="156"/>
      <c r="AT39" s="846"/>
      <c r="AU39" s="156"/>
      <c r="AV39" s="846"/>
      <c r="AW39" s="156"/>
      <c r="AX39" s="846"/>
      <c r="AY39" s="156"/>
      <c r="AZ39" s="846"/>
      <c r="BA39" s="156"/>
      <c r="BB39" s="846"/>
      <c r="BC39" s="153">
        <f t="shared" si="0"/>
        <v>3.375</v>
      </c>
      <c r="BD39" s="858"/>
      <c r="BE39" s="852"/>
      <c r="BF39" s="153">
        <f>IF(BE39=0,BF38,BE39)</f>
        <v>2.875</v>
      </c>
      <c r="BG39" s="860">
        <f t="shared" si="1"/>
        <v>0</v>
      </c>
      <c r="BH39" s="996" t="s">
        <v>1785</v>
      </c>
      <c r="BI39" s="997"/>
      <c r="BJ39" s="998"/>
      <c r="BK39" s="302" t="s">
        <v>1786</v>
      </c>
      <c r="BL39" s="302" t="s">
        <v>504</v>
      </c>
      <c r="BM39" s="302" t="s">
        <v>502</v>
      </c>
      <c r="BN39" s="302" t="s">
        <v>505</v>
      </c>
      <c r="BO39" s="153">
        <f t="shared" si="2"/>
        <v>2.375</v>
      </c>
      <c r="BP39" s="153">
        <f t="shared" si="3"/>
        <v>1.875</v>
      </c>
      <c r="BQ39" s="858"/>
      <c r="BR39" s="858"/>
      <c r="BS39" s="860"/>
      <c r="BT39" s="846" t="e">
        <f>INDEX([22]Listas!E$20:I$24,MATCH(BQ39,[22]Listas!D$20:D$24,1),MATCH(BR39,[22]Listas!E$19:I$19,1))</f>
        <v>#N/A</v>
      </c>
    </row>
    <row r="40" spans="1:131" s="24" customFormat="1" ht="93" customHeight="1" x14ac:dyDescent="0.2">
      <c r="A40" s="831"/>
      <c r="B40" s="831"/>
      <c r="C40" s="1001"/>
      <c r="D40" s="1008"/>
      <c r="E40" s="1009"/>
      <c r="F40" s="1010"/>
      <c r="G40" s="302" t="s">
        <v>508</v>
      </c>
      <c r="H40" s="302">
        <v>3</v>
      </c>
      <c r="I40" s="996" t="s">
        <v>1011</v>
      </c>
      <c r="J40" s="997"/>
      <c r="K40" s="998"/>
      <c r="L40" s="1008"/>
      <c r="M40" s="1009"/>
      <c r="N40" s="1010"/>
      <c r="O40" s="831"/>
      <c r="P40" s="831"/>
      <c r="Q40" s="831"/>
      <c r="R40" s="831"/>
      <c r="S40" s="156">
        <v>3</v>
      </c>
      <c r="T40" s="846"/>
      <c r="U40" s="156">
        <v>3</v>
      </c>
      <c r="V40" s="846"/>
      <c r="W40" s="156">
        <v>2</v>
      </c>
      <c r="X40" s="846"/>
      <c r="Y40" s="156" t="s">
        <v>587</v>
      </c>
      <c r="Z40" s="846"/>
      <c r="AA40" s="156">
        <v>4</v>
      </c>
      <c r="AB40" s="846"/>
      <c r="AC40" s="156">
        <v>3</v>
      </c>
      <c r="AD40" s="846"/>
      <c r="AE40" s="156">
        <v>4</v>
      </c>
      <c r="AF40" s="846"/>
      <c r="AG40" s="156">
        <v>2</v>
      </c>
      <c r="AH40" s="846"/>
      <c r="AI40" s="156"/>
      <c r="AJ40" s="846"/>
      <c r="AK40" s="156"/>
      <c r="AL40" s="846"/>
      <c r="AM40" s="156"/>
      <c r="AN40" s="846"/>
      <c r="AO40" s="156"/>
      <c r="AP40" s="846"/>
      <c r="AQ40" s="156"/>
      <c r="AR40" s="846"/>
      <c r="AS40" s="156"/>
      <c r="AT40" s="846"/>
      <c r="AU40" s="156"/>
      <c r="AV40" s="846"/>
      <c r="AW40" s="156"/>
      <c r="AX40" s="846"/>
      <c r="AY40" s="156"/>
      <c r="AZ40" s="846"/>
      <c r="BA40" s="156"/>
      <c r="BB40" s="846"/>
      <c r="BC40" s="153">
        <f t="shared" si="0"/>
        <v>3</v>
      </c>
      <c r="BD40" s="858"/>
      <c r="BE40" s="853"/>
      <c r="BF40" s="153">
        <f>IF(BE40=0,BF39,BE40)</f>
        <v>2.875</v>
      </c>
      <c r="BG40" s="860">
        <f t="shared" si="1"/>
        <v>0</v>
      </c>
      <c r="BH40" s="996" t="s">
        <v>1787</v>
      </c>
      <c r="BI40" s="997"/>
      <c r="BJ40" s="998"/>
      <c r="BK40" s="302" t="s">
        <v>1788</v>
      </c>
      <c r="BL40" s="302" t="s">
        <v>501</v>
      </c>
      <c r="BM40" s="302" t="s">
        <v>512</v>
      </c>
      <c r="BN40" s="302" t="s">
        <v>505</v>
      </c>
      <c r="BO40" s="153">
        <f t="shared" si="2"/>
        <v>3</v>
      </c>
      <c r="BP40" s="153">
        <f t="shared" si="3"/>
        <v>2.875</v>
      </c>
      <c r="BQ40" s="858"/>
      <c r="BR40" s="858"/>
      <c r="BS40" s="860"/>
      <c r="BT40" s="846" t="e">
        <f>INDEX([22]Listas!E$20:I$24,MATCH(BQ40,[22]Listas!D$20:D$24,1),MATCH(BR40,[22]Listas!E$19:I$19,1))</f>
        <v>#N/A</v>
      </c>
    </row>
    <row r="41" spans="1:131" ht="19.5" customHeight="1" x14ac:dyDescent="0.2">
      <c r="A41" s="183"/>
      <c r="B41" s="204"/>
      <c r="C41" s="204"/>
      <c r="D41" s="183"/>
      <c r="E41" s="183"/>
      <c r="F41" s="183"/>
      <c r="G41" s="204"/>
      <c r="H41" s="204"/>
      <c r="I41" s="205"/>
      <c r="J41" s="205"/>
      <c r="K41" s="205"/>
      <c r="L41" s="204"/>
      <c r="M41" s="204"/>
      <c r="N41" s="204"/>
      <c r="O41" s="204"/>
      <c r="P41" s="204"/>
      <c r="Q41" s="204"/>
      <c r="R41" s="204"/>
      <c r="S41" s="206"/>
      <c r="T41" s="206"/>
      <c r="U41" s="206"/>
      <c r="V41" s="206"/>
      <c r="W41" s="206"/>
      <c r="X41" s="206"/>
      <c r="Y41" s="206"/>
      <c r="Z41" s="206"/>
      <c r="AA41" s="206"/>
      <c r="AB41" s="206"/>
      <c r="AC41" s="206"/>
      <c r="AD41" s="206"/>
      <c r="AE41" s="206"/>
      <c r="AF41" s="206"/>
      <c r="AG41" s="206"/>
      <c r="AH41" s="206"/>
      <c r="AI41" s="206"/>
      <c r="AJ41" s="206"/>
      <c r="AK41" s="206"/>
      <c r="AL41" s="204"/>
      <c r="AM41" s="204"/>
      <c r="AN41" s="204"/>
      <c r="AO41" s="204"/>
      <c r="AP41" s="204"/>
      <c r="AQ41" s="204"/>
      <c r="AR41" s="204"/>
      <c r="AS41" s="204"/>
      <c r="AT41" s="204"/>
      <c r="AU41" s="204"/>
      <c r="AV41" s="204"/>
      <c r="AW41" s="204"/>
      <c r="AX41" s="204"/>
      <c r="AY41" s="204"/>
      <c r="AZ41" s="204"/>
      <c r="BA41" s="204"/>
      <c r="BB41" s="204"/>
      <c r="BC41" s="204"/>
      <c r="BD41" s="204"/>
      <c r="BE41" s="204"/>
      <c r="BF41" s="204"/>
      <c r="BG41" s="204"/>
      <c r="BH41" s="205"/>
      <c r="BI41" s="205"/>
      <c r="BJ41" s="205"/>
      <c r="BK41" s="205"/>
      <c r="BL41" s="204"/>
      <c r="BM41" s="204"/>
      <c r="BN41" s="204"/>
      <c r="BO41" s="204"/>
      <c r="BP41" s="204"/>
      <c r="BQ41" s="204"/>
      <c r="BR41" s="204"/>
      <c r="BS41" s="204"/>
      <c r="BT41" s="184"/>
    </row>
    <row r="42" spans="1:131" x14ac:dyDescent="0.2">
      <c r="A42" s="183"/>
      <c r="L42" s="204"/>
      <c r="M42" s="204"/>
      <c r="N42" s="204"/>
      <c r="O42" s="204"/>
      <c r="P42" s="204"/>
      <c r="Q42" s="204"/>
      <c r="R42" s="204"/>
      <c r="S42" s="206"/>
      <c r="T42" s="206"/>
      <c r="U42" s="206"/>
      <c r="V42" s="206"/>
      <c r="W42" s="206"/>
      <c r="X42" s="206"/>
      <c r="Y42" s="206"/>
      <c r="Z42" s="206"/>
      <c r="AA42" s="206"/>
      <c r="AB42" s="206"/>
      <c r="AC42" s="206"/>
      <c r="AD42" s="206"/>
      <c r="AE42" s="206"/>
      <c r="AF42" s="206"/>
      <c r="AG42" s="206"/>
      <c r="AH42" s="206"/>
      <c r="AI42" s="206"/>
      <c r="AJ42" s="206"/>
      <c r="AK42" s="206"/>
      <c r="AL42" s="204"/>
      <c r="AM42" s="204"/>
      <c r="AN42" s="204"/>
      <c r="AO42" s="204"/>
      <c r="AP42" s="204"/>
      <c r="AQ42" s="204"/>
      <c r="AR42" s="204"/>
      <c r="AS42" s="204"/>
      <c r="AT42" s="204"/>
      <c r="AU42" s="204"/>
      <c r="AV42" s="204"/>
      <c r="AW42" s="204"/>
      <c r="AX42" s="204"/>
      <c r="AY42" s="204"/>
      <c r="AZ42" s="204"/>
      <c r="BA42" s="204"/>
      <c r="BB42" s="204"/>
      <c r="BC42" s="204"/>
      <c r="BD42" s="204"/>
      <c r="BE42" s="868" t="s">
        <v>614</v>
      </c>
      <c r="BF42" s="868"/>
      <c r="BG42" s="868"/>
      <c r="BH42" s="868"/>
      <c r="BI42" s="868"/>
      <c r="BJ42" s="868"/>
      <c r="BK42" s="868"/>
      <c r="BL42" s="868"/>
      <c r="BM42" s="868"/>
      <c r="BN42" s="868"/>
      <c r="BO42" s="204"/>
      <c r="BP42" s="204"/>
      <c r="BQ42" s="204"/>
      <c r="BR42" s="204"/>
      <c r="BS42" s="204"/>
      <c r="BT42" s="184"/>
    </row>
    <row r="43" spans="1:131" x14ac:dyDescent="0.2">
      <c r="A43" s="183"/>
      <c r="B43" s="188"/>
      <c r="C43" s="188"/>
      <c r="D43" s="188"/>
      <c r="E43" s="188"/>
      <c r="F43" s="188"/>
      <c r="G43" s="188"/>
      <c r="H43" s="188"/>
      <c r="I43" s="188"/>
      <c r="J43" s="188"/>
      <c r="K43" s="188"/>
      <c r="L43" s="204"/>
      <c r="M43" s="204"/>
      <c r="N43" s="204"/>
      <c r="O43" s="204"/>
      <c r="P43" s="204"/>
      <c r="Q43" s="204"/>
      <c r="R43" s="204"/>
      <c r="S43" s="206"/>
      <c r="T43" s="206"/>
      <c r="U43" s="206"/>
      <c r="V43" s="206"/>
      <c r="W43" s="206"/>
      <c r="X43" s="206"/>
      <c r="Y43" s="206"/>
      <c r="Z43" s="206"/>
      <c r="AA43" s="206"/>
      <c r="AB43" s="206"/>
      <c r="AC43" s="206"/>
      <c r="AD43" s="206"/>
      <c r="AE43" s="206"/>
      <c r="AF43" s="206"/>
      <c r="AG43" s="206"/>
      <c r="AH43" s="206"/>
      <c r="AI43" s="206"/>
      <c r="AJ43" s="206"/>
      <c r="AK43" s="206"/>
      <c r="AL43" s="204"/>
      <c r="AM43" s="204"/>
      <c r="AN43" s="204"/>
      <c r="AO43" s="204"/>
      <c r="AP43" s="204"/>
      <c r="AQ43" s="204"/>
      <c r="AR43" s="204"/>
      <c r="AS43" s="204"/>
      <c r="AT43" s="204"/>
      <c r="AU43" s="204"/>
      <c r="AV43" s="204"/>
      <c r="AW43" s="204"/>
      <c r="AX43" s="204"/>
      <c r="AY43" s="204"/>
      <c r="AZ43" s="204"/>
      <c r="BA43" s="204"/>
      <c r="BB43" s="204"/>
      <c r="BC43" s="204"/>
      <c r="BD43" s="204"/>
      <c r="BE43" s="204"/>
      <c r="BF43" s="204"/>
      <c r="BG43" s="204"/>
      <c r="BH43" s="205"/>
      <c r="BI43" s="205"/>
      <c r="BJ43" s="205"/>
      <c r="BK43" s="205"/>
      <c r="BL43" s="204"/>
      <c r="BM43" s="204"/>
      <c r="BN43" s="204"/>
      <c r="BO43" s="204"/>
      <c r="BP43" s="204"/>
      <c r="BQ43" s="204"/>
      <c r="BR43" s="204"/>
      <c r="BS43" s="204"/>
      <c r="BT43" s="184"/>
    </row>
    <row r="44" spans="1:131" s="189" customFormat="1" ht="18" customHeight="1" x14ac:dyDescent="0.2">
      <c r="BC44" s="869" t="s">
        <v>602</v>
      </c>
      <c r="BD44" s="869"/>
      <c r="BE44" s="869"/>
      <c r="BF44" s="869"/>
      <c r="BG44" s="870" t="s">
        <v>603</v>
      </c>
      <c r="BH44" s="871"/>
      <c r="BI44" s="871"/>
      <c r="BJ44" s="872"/>
      <c r="BK44" s="870" t="s">
        <v>604</v>
      </c>
      <c r="BL44" s="871"/>
      <c r="BM44" s="872"/>
      <c r="BN44" s="870" t="s">
        <v>605</v>
      </c>
      <c r="BO44" s="871"/>
      <c r="BP44" s="871"/>
      <c r="BQ44" s="871"/>
      <c r="BR44" s="871"/>
      <c r="BS44" s="871"/>
      <c r="BT44" s="872"/>
      <c r="BU44" s="190"/>
      <c r="BV44" s="191"/>
      <c r="BW44" s="191"/>
      <c r="BX44" s="191"/>
      <c r="BY44" s="191"/>
      <c r="BZ44" s="191"/>
      <c r="CA44" s="191"/>
      <c r="CB44" s="191"/>
      <c r="CC44" s="191"/>
      <c r="CD44" s="191"/>
      <c r="CE44" s="191"/>
      <c r="CF44" s="191"/>
      <c r="CG44" s="191"/>
      <c r="CH44" s="191"/>
      <c r="CI44" s="191"/>
      <c r="CJ44" s="191"/>
      <c r="CK44" s="191"/>
      <c r="CL44" s="191"/>
      <c r="CM44" s="191"/>
      <c r="CN44" s="191"/>
      <c r="CO44" s="191"/>
      <c r="CP44" s="191"/>
      <c r="CQ44" s="191"/>
      <c r="CR44" s="191"/>
      <c r="CS44" s="191"/>
      <c r="CT44" s="191"/>
      <c r="CU44" s="191"/>
      <c r="CV44" s="191"/>
      <c r="CW44" s="191"/>
      <c r="CX44" s="191"/>
      <c r="CY44" s="191"/>
      <c r="CZ44" s="191"/>
      <c r="DA44" s="191"/>
      <c r="DB44" s="191"/>
      <c r="DC44" s="191"/>
      <c r="DD44" s="191"/>
      <c r="DE44" s="191"/>
      <c r="DF44" s="191"/>
      <c r="DG44" s="191"/>
      <c r="DH44" s="191"/>
      <c r="DI44" s="191"/>
      <c r="DJ44" s="191"/>
      <c r="DK44" s="191"/>
      <c r="DL44" s="191"/>
      <c r="DM44" s="191"/>
      <c r="DN44" s="191"/>
      <c r="DO44" s="191"/>
      <c r="DP44" s="191"/>
      <c r="DQ44" s="191"/>
      <c r="DR44" s="191"/>
      <c r="DS44" s="190"/>
      <c r="DT44" s="190"/>
      <c r="DU44" s="190"/>
      <c r="DV44" s="190"/>
      <c r="DW44" s="190"/>
      <c r="DX44" s="190"/>
      <c r="DY44" s="190"/>
      <c r="DZ44" s="190"/>
      <c r="EA44" s="190"/>
    </row>
    <row r="45" spans="1:131" s="21" customFormat="1" ht="35.25" customHeight="1" x14ac:dyDescent="0.2">
      <c r="BC45" s="861" t="s">
        <v>647</v>
      </c>
      <c r="BD45" s="861"/>
      <c r="BE45" s="861"/>
      <c r="BF45" s="861"/>
      <c r="BG45" s="862" t="s">
        <v>1430</v>
      </c>
      <c r="BH45" s="863"/>
      <c r="BI45" s="863"/>
      <c r="BJ45" s="864"/>
      <c r="BK45" s="862" t="s">
        <v>1217</v>
      </c>
      <c r="BL45" s="863"/>
      <c r="BM45" s="864"/>
      <c r="BN45" s="865" t="s">
        <v>1202</v>
      </c>
      <c r="BO45" s="866"/>
      <c r="BP45" s="866"/>
      <c r="BQ45" s="866"/>
      <c r="BR45" s="866"/>
      <c r="BS45" s="866"/>
      <c r="BT45" s="867"/>
    </row>
    <row r="46" spans="1:131" s="21" customFormat="1" ht="35.25" customHeight="1" x14ac:dyDescent="0.2">
      <c r="BC46" s="861" t="s">
        <v>1012</v>
      </c>
      <c r="BD46" s="861"/>
      <c r="BE46" s="861"/>
      <c r="BF46" s="861"/>
      <c r="BG46" s="862" t="s">
        <v>1789</v>
      </c>
      <c r="BH46" s="863"/>
      <c r="BI46" s="863"/>
      <c r="BJ46" s="864"/>
      <c r="BK46" s="862" t="s">
        <v>864</v>
      </c>
      <c r="BL46" s="863"/>
      <c r="BM46" s="864"/>
      <c r="BN46" s="865" t="s">
        <v>1202</v>
      </c>
      <c r="BO46" s="866"/>
      <c r="BP46" s="866"/>
      <c r="BQ46" s="866"/>
      <c r="BR46" s="866"/>
      <c r="BS46" s="866"/>
      <c r="BT46" s="867"/>
    </row>
    <row r="47" spans="1:131" s="189" customFormat="1" ht="15.75" customHeight="1" x14ac:dyDescent="0.2">
      <c r="A47" s="191"/>
      <c r="B47" s="191"/>
      <c r="C47" s="191"/>
      <c r="D47" s="191"/>
      <c r="E47" s="191"/>
      <c r="F47" s="191"/>
      <c r="G47" s="191"/>
      <c r="H47" s="192"/>
      <c r="I47" s="192"/>
      <c r="J47" s="192"/>
      <c r="K47" s="192"/>
      <c r="L47" s="192"/>
      <c r="M47" s="192"/>
      <c r="N47" s="192"/>
      <c r="O47" s="191"/>
      <c r="P47" s="191"/>
      <c r="Q47" s="191"/>
      <c r="R47" s="191"/>
      <c r="S47" s="191"/>
      <c r="T47" s="191"/>
      <c r="U47" s="191"/>
      <c r="V47" s="191"/>
      <c r="W47" s="191"/>
      <c r="X47" s="191"/>
      <c r="Y47" s="191"/>
      <c r="Z47" s="191"/>
      <c r="AA47" s="191"/>
      <c r="AB47" s="191"/>
      <c r="AC47" s="191"/>
      <c r="AD47" s="191"/>
      <c r="AE47" s="191"/>
      <c r="AF47" s="191"/>
      <c r="AG47" s="191"/>
      <c r="AH47" s="191"/>
      <c r="AI47" s="191"/>
      <c r="AJ47" s="191"/>
      <c r="AK47" s="191"/>
      <c r="AL47" s="191"/>
      <c r="AM47" s="191"/>
      <c r="AN47" s="191"/>
      <c r="AO47" s="191"/>
      <c r="AP47" s="191"/>
      <c r="AQ47" s="191"/>
      <c r="AR47" s="191"/>
      <c r="AS47" s="191"/>
      <c r="AT47" s="191"/>
      <c r="AU47" s="191"/>
      <c r="AV47" s="191"/>
      <c r="AW47" s="191"/>
      <c r="AX47" s="191"/>
      <c r="AY47" s="191"/>
      <c r="AZ47" s="191"/>
      <c r="BA47" s="191"/>
      <c r="BB47" s="191"/>
      <c r="BC47" s="191"/>
      <c r="BD47" s="191"/>
      <c r="BE47" s="191"/>
      <c r="BF47" s="191"/>
      <c r="BG47" s="191"/>
      <c r="BH47" s="191"/>
      <c r="BI47" s="191"/>
      <c r="BJ47" s="191"/>
      <c r="BK47" s="191"/>
      <c r="BL47" s="192"/>
      <c r="BM47" s="192"/>
      <c r="BN47" s="192"/>
      <c r="BO47" s="192"/>
      <c r="BP47" s="192"/>
      <c r="BQ47" s="192"/>
      <c r="BR47" s="192"/>
      <c r="BS47" s="192"/>
      <c r="BT47" s="192"/>
    </row>
  </sheetData>
  <mergeCells count="365">
    <mergeCell ref="A1:K1"/>
    <mergeCell ref="L1:N4"/>
    <mergeCell ref="T1:U4"/>
    <mergeCell ref="BH1:BH2"/>
    <mergeCell ref="BI1:BL2"/>
    <mergeCell ref="BO1:BT2"/>
    <mergeCell ref="A2:K2"/>
    <mergeCell ref="B3:I3"/>
    <mergeCell ref="J3:K3"/>
    <mergeCell ref="BH3:BH4"/>
    <mergeCell ref="A7:A8"/>
    <mergeCell ref="B7:B8"/>
    <mergeCell ref="C7:C8"/>
    <mergeCell ref="D7:F8"/>
    <mergeCell ref="G7:G8"/>
    <mergeCell ref="H7:K8"/>
    <mergeCell ref="BI3:BL4"/>
    <mergeCell ref="BO3:BT4"/>
    <mergeCell ref="B4:I4"/>
    <mergeCell ref="J4:K4"/>
    <mergeCell ref="A6:N6"/>
    <mergeCell ref="O6:R6"/>
    <mergeCell ref="S6:BG6"/>
    <mergeCell ref="BH6:BT6"/>
    <mergeCell ref="AA7:AB7"/>
    <mergeCell ref="AC7:AD7"/>
    <mergeCell ref="AE7:AF7"/>
    <mergeCell ref="AG7:AH7"/>
    <mergeCell ref="AI7:AJ7"/>
    <mergeCell ref="AK7:AL7"/>
    <mergeCell ref="L7:N8"/>
    <mergeCell ref="O7:R7"/>
    <mergeCell ref="S7:T7"/>
    <mergeCell ref="U7:V7"/>
    <mergeCell ref="W7:X7"/>
    <mergeCell ref="Y7:Z7"/>
    <mergeCell ref="AY7:AZ7"/>
    <mergeCell ref="BA7:BB7"/>
    <mergeCell ref="BC7:BG7"/>
    <mergeCell ref="BH7:BN7"/>
    <mergeCell ref="BO7:BT7"/>
    <mergeCell ref="BH8:BJ8"/>
    <mergeCell ref="AM7:AN7"/>
    <mergeCell ref="AO7:AP7"/>
    <mergeCell ref="AQ7:AR7"/>
    <mergeCell ref="AS7:AT7"/>
    <mergeCell ref="AU7:AV7"/>
    <mergeCell ref="AW7:AX7"/>
    <mergeCell ref="O9:O11"/>
    <mergeCell ref="P9:P11"/>
    <mergeCell ref="Q9:Q11"/>
    <mergeCell ref="R9:R11"/>
    <mergeCell ref="T9:T11"/>
    <mergeCell ref="V9:V11"/>
    <mergeCell ref="A9:A11"/>
    <mergeCell ref="B9:B11"/>
    <mergeCell ref="C9:C11"/>
    <mergeCell ref="D9:F11"/>
    <mergeCell ref="I9:K9"/>
    <mergeCell ref="L9:N11"/>
    <mergeCell ref="I10:K10"/>
    <mergeCell ref="I11:K11"/>
    <mergeCell ref="AJ9:AJ11"/>
    <mergeCell ref="AL9:AL11"/>
    <mergeCell ref="AN9:AN11"/>
    <mergeCell ref="AP9:AP11"/>
    <mergeCell ref="AR9:AR11"/>
    <mergeCell ref="AT9:AT11"/>
    <mergeCell ref="X9:X11"/>
    <mergeCell ref="Z9:Z11"/>
    <mergeCell ref="AB9:AB11"/>
    <mergeCell ref="AD9:AD11"/>
    <mergeCell ref="AF9:AF11"/>
    <mergeCell ref="AH9:AH11"/>
    <mergeCell ref="BG9:BG11"/>
    <mergeCell ref="BH9:BJ9"/>
    <mergeCell ref="BQ9:BQ11"/>
    <mergeCell ref="BR9:BR11"/>
    <mergeCell ref="BS9:BS11"/>
    <mergeCell ref="BT9:BT11"/>
    <mergeCell ref="BH10:BJ10"/>
    <mergeCell ref="BH11:BJ11"/>
    <mergeCell ref="AV9:AV11"/>
    <mergeCell ref="AX9:AX11"/>
    <mergeCell ref="AZ9:AZ11"/>
    <mergeCell ref="BB9:BB11"/>
    <mergeCell ref="BD9:BD11"/>
    <mergeCell ref="BE9:BE11"/>
    <mergeCell ref="O12:O13"/>
    <mergeCell ref="P12:P13"/>
    <mergeCell ref="Q12:Q13"/>
    <mergeCell ref="R12:R13"/>
    <mergeCell ref="T12:T13"/>
    <mergeCell ref="V12:V13"/>
    <mergeCell ref="A12:A13"/>
    <mergeCell ref="B12:B13"/>
    <mergeCell ref="C12:C13"/>
    <mergeCell ref="D12:F13"/>
    <mergeCell ref="I12:K12"/>
    <mergeCell ref="L12:N13"/>
    <mergeCell ref="I13:K13"/>
    <mergeCell ref="AJ12:AJ13"/>
    <mergeCell ref="AL12:AL13"/>
    <mergeCell ref="AN12:AN13"/>
    <mergeCell ref="AP12:AP13"/>
    <mergeCell ref="AR12:AR13"/>
    <mergeCell ref="AT12:AT13"/>
    <mergeCell ref="X12:X13"/>
    <mergeCell ref="Z12:Z13"/>
    <mergeCell ref="AB12:AB13"/>
    <mergeCell ref="AD12:AD13"/>
    <mergeCell ref="AF12:AF13"/>
    <mergeCell ref="AH12:AH13"/>
    <mergeCell ref="BG12:BG13"/>
    <mergeCell ref="BH12:BJ12"/>
    <mergeCell ref="BQ12:BQ13"/>
    <mergeCell ref="BR12:BR13"/>
    <mergeCell ref="BS12:BS13"/>
    <mergeCell ref="BT12:BT13"/>
    <mergeCell ref="BH13:BJ13"/>
    <mergeCell ref="AV12:AV13"/>
    <mergeCell ref="AX12:AX13"/>
    <mergeCell ref="AZ12:AZ13"/>
    <mergeCell ref="BB12:BB13"/>
    <mergeCell ref="BD12:BD13"/>
    <mergeCell ref="BE12:BE13"/>
    <mergeCell ref="BT14:BT22"/>
    <mergeCell ref="BH15:BJ15"/>
    <mergeCell ref="BH16:BJ16"/>
    <mergeCell ref="BH17:BJ17"/>
    <mergeCell ref="BH18:BJ18"/>
    <mergeCell ref="AV14:AV22"/>
    <mergeCell ref="AX14:AX22"/>
    <mergeCell ref="AZ14:AZ22"/>
    <mergeCell ref="BB14:BB22"/>
    <mergeCell ref="BD14:BD22"/>
    <mergeCell ref="BE14:BE22"/>
    <mergeCell ref="BH19:BJ19"/>
    <mergeCell ref="BH20:BJ20"/>
    <mergeCell ref="BH21:BJ21"/>
    <mergeCell ref="BG14:BG22"/>
    <mergeCell ref="BH14:BJ14"/>
    <mergeCell ref="BQ14:BQ22"/>
    <mergeCell ref="A23:A28"/>
    <mergeCell ref="B23:B28"/>
    <mergeCell ref="C23:C28"/>
    <mergeCell ref="D23:F28"/>
    <mergeCell ref="I23:K23"/>
    <mergeCell ref="L23:N28"/>
    <mergeCell ref="O23:O28"/>
    <mergeCell ref="P23:P28"/>
    <mergeCell ref="R14:R22"/>
    <mergeCell ref="I20:K20"/>
    <mergeCell ref="A14:A22"/>
    <mergeCell ref="B14:B22"/>
    <mergeCell ref="C14:C22"/>
    <mergeCell ref="D14:F22"/>
    <mergeCell ref="I14:K14"/>
    <mergeCell ref="L14:N22"/>
    <mergeCell ref="I15:K15"/>
    <mergeCell ref="O14:O22"/>
    <mergeCell ref="P14:P22"/>
    <mergeCell ref="Q14:Q22"/>
    <mergeCell ref="I16:K16"/>
    <mergeCell ref="I17:K17"/>
    <mergeCell ref="I18:K18"/>
    <mergeCell ref="I19:K19"/>
    <mergeCell ref="I21:K21"/>
    <mergeCell ref="I22:K22"/>
    <mergeCell ref="BQ23:BQ28"/>
    <mergeCell ref="BR23:BR28"/>
    <mergeCell ref="BS23:BS28"/>
    <mergeCell ref="AJ14:AJ22"/>
    <mergeCell ref="AL14:AL22"/>
    <mergeCell ref="AN14:AN22"/>
    <mergeCell ref="AP14:AP22"/>
    <mergeCell ref="AR14:AR22"/>
    <mergeCell ref="AT14:AT22"/>
    <mergeCell ref="BH22:BJ22"/>
    <mergeCell ref="X14:X22"/>
    <mergeCell ref="Z14:Z22"/>
    <mergeCell ref="AB14:AB22"/>
    <mergeCell ref="AD14:AD22"/>
    <mergeCell ref="AF14:AF22"/>
    <mergeCell ref="AH14:AH22"/>
    <mergeCell ref="T14:T22"/>
    <mergeCell ref="V14:V22"/>
    <mergeCell ref="BR14:BR22"/>
    <mergeCell ref="BS14:BS22"/>
    <mergeCell ref="BT23:BT28"/>
    <mergeCell ref="I24:K24"/>
    <mergeCell ref="BH24:BJ24"/>
    <mergeCell ref="I25:K25"/>
    <mergeCell ref="BH25:BJ25"/>
    <mergeCell ref="I26:K26"/>
    <mergeCell ref="BH26:BJ26"/>
    <mergeCell ref="AZ23:AZ28"/>
    <mergeCell ref="BB23:BB28"/>
    <mergeCell ref="BD23:BD28"/>
    <mergeCell ref="BE23:BE28"/>
    <mergeCell ref="BG23:BG28"/>
    <mergeCell ref="BH23:BJ23"/>
    <mergeCell ref="AN23:AN28"/>
    <mergeCell ref="AP23:AP28"/>
    <mergeCell ref="AR23:AR28"/>
    <mergeCell ref="AT23:AT28"/>
    <mergeCell ref="AV23:AV28"/>
    <mergeCell ref="AX23:AX28"/>
    <mergeCell ref="AB23:AB28"/>
    <mergeCell ref="AD23:AD28"/>
    <mergeCell ref="Q29:Q31"/>
    <mergeCell ref="R29:R31"/>
    <mergeCell ref="T29:T31"/>
    <mergeCell ref="V29:V31"/>
    <mergeCell ref="I27:K27"/>
    <mergeCell ref="BH27:BJ27"/>
    <mergeCell ref="I28:K28"/>
    <mergeCell ref="BH28:BJ28"/>
    <mergeCell ref="A29:A31"/>
    <mergeCell ref="B29:B31"/>
    <mergeCell ref="C29:C31"/>
    <mergeCell ref="D29:F31"/>
    <mergeCell ref="I29:K29"/>
    <mergeCell ref="L29:N31"/>
    <mergeCell ref="AF23:AF28"/>
    <mergeCell ref="AH23:AH28"/>
    <mergeCell ref="AJ23:AJ28"/>
    <mergeCell ref="AL23:AL28"/>
    <mergeCell ref="Q23:Q28"/>
    <mergeCell ref="R23:R28"/>
    <mergeCell ref="T23:T28"/>
    <mergeCell ref="V23:V28"/>
    <mergeCell ref="X23:X28"/>
    <mergeCell ref="Z23:Z28"/>
    <mergeCell ref="BQ29:BQ31"/>
    <mergeCell ref="BR29:BR31"/>
    <mergeCell ref="BS29:BS31"/>
    <mergeCell ref="BT29:BT31"/>
    <mergeCell ref="AV29:AV31"/>
    <mergeCell ref="AX29:AX31"/>
    <mergeCell ref="AZ29:AZ31"/>
    <mergeCell ref="BB29:BB31"/>
    <mergeCell ref="BD29:BD31"/>
    <mergeCell ref="BE29:BE31"/>
    <mergeCell ref="I30:K30"/>
    <mergeCell ref="BH30:BJ30"/>
    <mergeCell ref="I31:K31"/>
    <mergeCell ref="BH31:BJ31"/>
    <mergeCell ref="D32:F32"/>
    <mergeCell ref="I32:K32"/>
    <mergeCell ref="L32:N32"/>
    <mergeCell ref="BH32:BJ32"/>
    <mergeCell ref="BG29:BG31"/>
    <mergeCell ref="BH29:BJ29"/>
    <mergeCell ref="AJ29:AJ31"/>
    <mergeCell ref="AL29:AL31"/>
    <mergeCell ref="AN29:AN31"/>
    <mergeCell ref="AP29:AP31"/>
    <mergeCell ref="AR29:AR31"/>
    <mergeCell ref="AT29:AT31"/>
    <mergeCell ref="X29:X31"/>
    <mergeCell ref="Z29:Z31"/>
    <mergeCell ref="AB29:AB31"/>
    <mergeCell ref="AD29:AD31"/>
    <mergeCell ref="AF29:AF31"/>
    <mergeCell ref="AH29:AH31"/>
    <mergeCell ref="O29:O31"/>
    <mergeCell ref="P29:P31"/>
    <mergeCell ref="A33:A37"/>
    <mergeCell ref="B33:B37"/>
    <mergeCell ref="C33:C37"/>
    <mergeCell ref="D33:F37"/>
    <mergeCell ref="I33:K33"/>
    <mergeCell ref="L33:N37"/>
    <mergeCell ref="I34:K34"/>
    <mergeCell ref="I35:K35"/>
    <mergeCell ref="I36:K36"/>
    <mergeCell ref="I37:K37"/>
    <mergeCell ref="X33:X37"/>
    <mergeCell ref="Z33:Z37"/>
    <mergeCell ref="AB33:AB37"/>
    <mergeCell ref="AD33:AD37"/>
    <mergeCell ref="AF33:AF37"/>
    <mergeCell ref="AH33:AH37"/>
    <mergeCell ref="O33:O37"/>
    <mergeCell ref="P33:P37"/>
    <mergeCell ref="Q33:Q37"/>
    <mergeCell ref="R33:R37"/>
    <mergeCell ref="T33:T37"/>
    <mergeCell ref="V33:V37"/>
    <mergeCell ref="AV33:AV37"/>
    <mergeCell ref="AX33:AX37"/>
    <mergeCell ref="AZ33:AZ37"/>
    <mergeCell ref="BB33:BB37"/>
    <mergeCell ref="BD33:BD37"/>
    <mergeCell ref="BE33:BE37"/>
    <mergeCell ref="AJ33:AJ37"/>
    <mergeCell ref="AL33:AL37"/>
    <mergeCell ref="AN33:AN37"/>
    <mergeCell ref="AP33:AP37"/>
    <mergeCell ref="AR33:AR37"/>
    <mergeCell ref="AT33:AT37"/>
    <mergeCell ref="BG33:BG37"/>
    <mergeCell ref="BH33:BJ33"/>
    <mergeCell ref="BQ33:BQ37"/>
    <mergeCell ref="BR33:BR37"/>
    <mergeCell ref="BS33:BS37"/>
    <mergeCell ref="BT33:BT37"/>
    <mergeCell ref="BH34:BJ34"/>
    <mergeCell ref="BH35:BJ35"/>
    <mergeCell ref="BH36:BJ36"/>
    <mergeCell ref="BH37:BJ37"/>
    <mergeCell ref="O38:O40"/>
    <mergeCell ref="P38:P40"/>
    <mergeCell ref="Q38:Q40"/>
    <mergeCell ref="R38:R40"/>
    <mergeCell ref="T38:T40"/>
    <mergeCell ref="V38:V40"/>
    <mergeCell ref="A38:A40"/>
    <mergeCell ref="B38:B40"/>
    <mergeCell ref="C38:C40"/>
    <mergeCell ref="D38:F40"/>
    <mergeCell ref="I38:K38"/>
    <mergeCell ref="L38:N40"/>
    <mergeCell ref="I39:K39"/>
    <mergeCell ref="I40:K40"/>
    <mergeCell ref="AJ38:AJ40"/>
    <mergeCell ref="AL38:AL40"/>
    <mergeCell ref="AN38:AN40"/>
    <mergeCell ref="AP38:AP40"/>
    <mergeCell ref="AR38:AR40"/>
    <mergeCell ref="AT38:AT40"/>
    <mergeCell ref="X38:X40"/>
    <mergeCell ref="Z38:Z40"/>
    <mergeCell ref="AB38:AB40"/>
    <mergeCell ref="AD38:AD40"/>
    <mergeCell ref="AF38:AF40"/>
    <mergeCell ref="AH38:AH40"/>
    <mergeCell ref="BG38:BG40"/>
    <mergeCell ref="BH38:BJ38"/>
    <mergeCell ref="BQ38:BQ40"/>
    <mergeCell ref="BR38:BR40"/>
    <mergeCell ref="BS38:BS40"/>
    <mergeCell ref="BT38:BT40"/>
    <mergeCell ref="BH39:BJ39"/>
    <mergeCell ref="BH40:BJ40"/>
    <mergeCell ref="AV38:AV40"/>
    <mergeCell ref="AX38:AX40"/>
    <mergeCell ref="AZ38:AZ40"/>
    <mergeCell ref="BB38:BB40"/>
    <mergeCell ref="BD38:BD40"/>
    <mergeCell ref="BE38:BE40"/>
    <mergeCell ref="BC46:BF46"/>
    <mergeCell ref="BG46:BJ46"/>
    <mergeCell ref="BK46:BM46"/>
    <mergeCell ref="BN46:BT46"/>
    <mergeCell ref="BE42:BN42"/>
    <mergeCell ref="BC44:BF44"/>
    <mergeCell ref="BG44:BJ44"/>
    <mergeCell ref="BK44:BM44"/>
    <mergeCell ref="BN44:BT44"/>
    <mergeCell ref="BC45:BF45"/>
    <mergeCell ref="BG45:BJ45"/>
    <mergeCell ref="BK45:BM45"/>
    <mergeCell ref="BN45:BT45"/>
  </mergeCells>
  <conditionalFormatting sqref="BO12:BP13 BO33:BP37">
    <cfRule type="cellIs" dxfId="142" priority="7" stopIfTrue="1" operator="lessThan">
      <formula>1</formula>
    </cfRule>
  </conditionalFormatting>
  <conditionalFormatting sqref="BO9:BP11">
    <cfRule type="cellIs" dxfId="141" priority="6" stopIfTrue="1" operator="lessThan">
      <formula>1</formula>
    </cfRule>
  </conditionalFormatting>
  <conditionalFormatting sqref="BO23:BP28">
    <cfRule type="cellIs" dxfId="140" priority="5" stopIfTrue="1" operator="lessThan">
      <formula>1</formula>
    </cfRule>
  </conditionalFormatting>
  <conditionalFormatting sqref="BO14:BP22">
    <cfRule type="cellIs" dxfId="139" priority="4" stopIfTrue="1" operator="lessThan">
      <formula>1</formula>
    </cfRule>
  </conditionalFormatting>
  <conditionalFormatting sqref="BO29:BP31">
    <cfRule type="cellIs" dxfId="138" priority="3" stopIfTrue="1" operator="lessThan">
      <formula>1</formula>
    </cfRule>
  </conditionalFormatting>
  <conditionalFormatting sqref="BO32:BP32">
    <cfRule type="cellIs" dxfId="137" priority="2" stopIfTrue="1" operator="lessThan">
      <formula>1</formula>
    </cfRule>
  </conditionalFormatting>
  <conditionalFormatting sqref="BO38:BP40">
    <cfRule type="cellIs" dxfId="136" priority="1" stopIfTrue="1" operator="lessThan">
      <formula>1</formula>
    </cfRule>
  </conditionalFormatting>
  <dataValidations count="6">
    <dataValidation type="list" allowBlank="1" showInputMessage="1" showErrorMessage="1" error="Selecciones de la lista" sqref="G9:G40 JC9:JC40 SY9:SY40 ACU9:ACU40 AMQ9:AMQ40 AWM9:AWM40 BGI9:BGI40 BQE9:BQE40 CAA9:CAA40 CJW9:CJW40 CTS9:CTS40 DDO9:DDO40 DNK9:DNK40 DXG9:DXG40 EHC9:EHC40 EQY9:EQY40 FAU9:FAU40 FKQ9:FKQ40 FUM9:FUM40 GEI9:GEI40 GOE9:GOE40 GYA9:GYA40 HHW9:HHW40 HRS9:HRS40 IBO9:IBO40 ILK9:ILK40 IVG9:IVG40 JFC9:JFC40 JOY9:JOY40 JYU9:JYU40 KIQ9:KIQ40 KSM9:KSM40 LCI9:LCI40 LME9:LME40 LWA9:LWA40 MFW9:MFW40 MPS9:MPS40 MZO9:MZO40 NJK9:NJK40 NTG9:NTG40 ODC9:ODC40 OMY9:OMY40 OWU9:OWU40 PGQ9:PGQ40 PQM9:PQM40 QAI9:QAI40 QKE9:QKE40 QUA9:QUA40 RDW9:RDW40 RNS9:RNS40 RXO9:RXO40 SHK9:SHK40 SRG9:SRG40 TBC9:TBC40 TKY9:TKY40 TUU9:TUU40 UEQ9:UEQ40 UOM9:UOM40 UYI9:UYI40 VIE9:VIE40 VSA9:VSA40 WBW9:WBW40 WLS9:WLS40 WVO9:WVO40 G65545:G65576 JC65545:JC65576 SY65545:SY65576 ACU65545:ACU65576 AMQ65545:AMQ65576 AWM65545:AWM65576 BGI65545:BGI65576 BQE65545:BQE65576 CAA65545:CAA65576 CJW65545:CJW65576 CTS65545:CTS65576 DDO65545:DDO65576 DNK65545:DNK65576 DXG65545:DXG65576 EHC65545:EHC65576 EQY65545:EQY65576 FAU65545:FAU65576 FKQ65545:FKQ65576 FUM65545:FUM65576 GEI65545:GEI65576 GOE65545:GOE65576 GYA65545:GYA65576 HHW65545:HHW65576 HRS65545:HRS65576 IBO65545:IBO65576 ILK65545:ILK65576 IVG65545:IVG65576 JFC65545:JFC65576 JOY65545:JOY65576 JYU65545:JYU65576 KIQ65545:KIQ65576 KSM65545:KSM65576 LCI65545:LCI65576 LME65545:LME65576 LWA65545:LWA65576 MFW65545:MFW65576 MPS65545:MPS65576 MZO65545:MZO65576 NJK65545:NJK65576 NTG65545:NTG65576 ODC65545:ODC65576 OMY65545:OMY65576 OWU65545:OWU65576 PGQ65545:PGQ65576 PQM65545:PQM65576 QAI65545:QAI65576 QKE65545:QKE65576 QUA65545:QUA65576 RDW65545:RDW65576 RNS65545:RNS65576 RXO65545:RXO65576 SHK65545:SHK65576 SRG65545:SRG65576 TBC65545:TBC65576 TKY65545:TKY65576 TUU65545:TUU65576 UEQ65545:UEQ65576 UOM65545:UOM65576 UYI65545:UYI65576 VIE65545:VIE65576 VSA65545:VSA65576 WBW65545:WBW65576 WLS65545:WLS65576 WVO65545:WVO65576 G131081:G131112 JC131081:JC131112 SY131081:SY131112 ACU131081:ACU131112 AMQ131081:AMQ131112 AWM131081:AWM131112 BGI131081:BGI131112 BQE131081:BQE131112 CAA131081:CAA131112 CJW131081:CJW131112 CTS131081:CTS131112 DDO131081:DDO131112 DNK131081:DNK131112 DXG131081:DXG131112 EHC131081:EHC131112 EQY131081:EQY131112 FAU131081:FAU131112 FKQ131081:FKQ131112 FUM131081:FUM131112 GEI131081:GEI131112 GOE131081:GOE131112 GYA131081:GYA131112 HHW131081:HHW131112 HRS131081:HRS131112 IBO131081:IBO131112 ILK131081:ILK131112 IVG131081:IVG131112 JFC131081:JFC131112 JOY131081:JOY131112 JYU131081:JYU131112 KIQ131081:KIQ131112 KSM131081:KSM131112 LCI131081:LCI131112 LME131081:LME131112 LWA131081:LWA131112 MFW131081:MFW131112 MPS131081:MPS131112 MZO131081:MZO131112 NJK131081:NJK131112 NTG131081:NTG131112 ODC131081:ODC131112 OMY131081:OMY131112 OWU131081:OWU131112 PGQ131081:PGQ131112 PQM131081:PQM131112 QAI131081:QAI131112 QKE131081:QKE131112 QUA131081:QUA131112 RDW131081:RDW131112 RNS131081:RNS131112 RXO131081:RXO131112 SHK131081:SHK131112 SRG131081:SRG131112 TBC131081:TBC131112 TKY131081:TKY131112 TUU131081:TUU131112 UEQ131081:UEQ131112 UOM131081:UOM131112 UYI131081:UYI131112 VIE131081:VIE131112 VSA131081:VSA131112 WBW131081:WBW131112 WLS131081:WLS131112 WVO131081:WVO131112 G196617:G196648 JC196617:JC196648 SY196617:SY196648 ACU196617:ACU196648 AMQ196617:AMQ196648 AWM196617:AWM196648 BGI196617:BGI196648 BQE196617:BQE196648 CAA196617:CAA196648 CJW196617:CJW196648 CTS196617:CTS196648 DDO196617:DDO196648 DNK196617:DNK196648 DXG196617:DXG196648 EHC196617:EHC196648 EQY196617:EQY196648 FAU196617:FAU196648 FKQ196617:FKQ196648 FUM196617:FUM196648 GEI196617:GEI196648 GOE196617:GOE196648 GYA196617:GYA196648 HHW196617:HHW196648 HRS196617:HRS196648 IBO196617:IBO196648 ILK196617:ILK196648 IVG196617:IVG196648 JFC196617:JFC196648 JOY196617:JOY196648 JYU196617:JYU196648 KIQ196617:KIQ196648 KSM196617:KSM196648 LCI196617:LCI196648 LME196617:LME196648 LWA196617:LWA196648 MFW196617:MFW196648 MPS196617:MPS196648 MZO196617:MZO196648 NJK196617:NJK196648 NTG196617:NTG196648 ODC196617:ODC196648 OMY196617:OMY196648 OWU196617:OWU196648 PGQ196617:PGQ196648 PQM196617:PQM196648 QAI196617:QAI196648 QKE196617:QKE196648 QUA196617:QUA196648 RDW196617:RDW196648 RNS196617:RNS196648 RXO196617:RXO196648 SHK196617:SHK196648 SRG196617:SRG196648 TBC196617:TBC196648 TKY196617:TKY196648 TUU196617:TUU196648 UEQ196617:UEQ196648 UOM196617:UOM196648 UYI196617:UYI196648 VIE196617:VIE196648 VSA196617:VSA196648 WBW196617:WBW196648 WLS196617:WLS196648 WVO196617:WVO196648 G262153:G262184 JC262153:JC262184 SY262153:SY262184 ACU262153:ACU262184 AMQ262153:AMQ262184 AWM262153:AWM262184 BGI262153:BGI262184 BQE262153:BQE262184 CAA262153:CAA262184 CJW262153:CJW262184 CTS262153:CTS262184 DDO262153:DDO262184 DNK262153:DNK262184 DXG262153:DXG262184 EHC262153:EHC262184 EQY262153:EQY262184 FAU262153:FAU262184 FKQ262153:FKQ262184 FUM262153:FUM262184 GEI262153:GEI262184 GOE262153:GOE262184 GYA262153:GYA262184 HHW262153:HHW262184 HRS262153:HRS262184 IBO262153:IBO262184 ILK262153:ILK262184 IVG262153:IVG262184 JFC262153:JFC262184 JOY262153:JOY262184 JYU262153:JYU262184 KIQ262153:KIQ262184 KSM262153:KSM262184 LCI262153:LCI262184 LME262153:LME262184 LWA262153:LWA262184 MFW262153:MFW262184 MPS262153:MPS262184 MZO262153:MZO262184 NJK262153:NJK262184 NTG262153:NTG262184 ODC262153:ODC262184 OMY262153:OMY262184 OWU262153:OWU262184 PGQ262153:PGQ262184 PQM262153:PQM262184 QAI262153:QAI262184 QKE262153:QKE262184 QUA262153:QUA262184 RDW262153:RDW262184 RNS262153:RNS262184 RXO262153:RXO262184 SHK262153:SHK262184 SRG262153:SRG262184 TBC262153:TBC262184 TKY262153:TKY262184 TUU262153:TUU262184 UEQ262153:UEQ262184 UOM262153:UOM262184 UYI262153:UYI262184 VIE262153:VIE262184 VSA262153:VSA262184 WBW262153:WBW262184 WLS262153:WLS262184 WVO262153:WVO262184 G327689:G327720 JC327689:JC327720 SY327689:SY327720 ACU327689:ACU327720 AMQ327689:AMQ327720 AWM327689:AWM327720 BGI327689:BGI327720 BQE327689:BQE327720 CAA327689:CAA327720 CJW327689:CJW327720 CTS327689:CTS327720 DDO327689:DDO327720 DNK327689:DNK327720 DXG327689:DXG327720 EHC327689:EHC327720 EQY327689:EQY327720 FAU327689:FAU327720 FKQ327689:FKQ327720 FUM327689:FUM327720 GEI327689:GEI327720 GOE327689:GOE327720 GYA327689:GYA327720 HHW327689:HHW327720 HRS327689:HRS327720 IBO327689:IBO327720 ILK327689:ILK327720 IVG327689:IVG327720 JFC327689:JFC327720 JOY327689:JOY327720 JYU327689:JYU327720 KIQ327689:KIQ327720 KSM327689:KSM327720 LCI327689:LCI327720 LME327689:LME327720 LWA327689:LWA327720 MFW327689:MFW327720 MPS327689:MPS327720 MZO327689:MZO327720 NJK327689:NJK327720 NTG327689:NTG327720 ODC327689:ODC327720 OMY327689:OMY327720 OWU327689:OWU327720 PGQ327689:PGQ327720 PQM327689:PQM327720 QAI327689:QAI327720 QKE327689:QKE327720 QUA327689:QUA327720 RDW327689:RDW327720 RNS327689:RNS327720 RXO327689:RXO327720 SHK327689:SHK327720 SRG327689:SRG327720 TBC327689:TBC327720 TKY327689:TKY327720 TUU327689:TUU327720 UEQ327689:UEQ327720 UOM327689:UOM327720 UYI327689:UYI327720 VIE327689:VIE327720 VSA327689:VSA327720 WBW327689:WBW327720 WLS327689:WLS327720 WVO327689:WVO327720 G393225:G393256 JC393225:JC393256 SY393225:SY393256 ACU393225:ACU393256 AMQ393225:AMQ393256 AWM393225:AWM393256 BGI393225:BGI393256 BQE393225:BQE393256 CAA393225:CAA393256 CJW393225:CJW393256 CTS393225:CTS393256 DDO393225:DDO393256 DNK393225:DNK393256 DXG393225:DXG393256 EHC393225:EHC393256 EQY393225:EQY393256 FAU393225:FAU393256 FKQ393225:FKQ393256 FUM393225:FUM393256 GEI393225:GEI393256 GOE393225:GOE393256 GYA393225:GYA393256 HHW393225:HHW393256 HRS393225:HRS393256 IBO393225:IBO393256 ILK393225:ILK393256 IVG393225:IVG393256 JFC393225:JFC393256 JOY393225:JOY393256 JYU393225:JYU393256 KIQ393225:KIQ393256 KSM393225:KSM393256 LCI393225:LCI393256 LME393225:LME393256 LWA393225:LWA393256 MFW393225:MFW393256 MPS393225:MPS393256 MZO393225:MZO393256 NJK393225:NJK393256 NTG393225:NTG393256 ODC393225:ODC393256 OMY393225:OMY393256 OWU393225:OWU393256 PGQ393225:PGQ393256 PQM393225:PQM393256 QAI393225:QAI393256 QKE393225:QKE393256 QUA393225:QUA393256 RDW393225:RDW393256 RNS393225:RNS393256 RXO393225:RXO393256 SHK393225:SHK393256 SRG393225:SRG393256 TBC393225:TBC393256 TKY393225:TKY393256 TUU393225:TUU393256 UEQ393225:UEQ393256 UOM393225:UOM393256 UYI393225:UYI393256 VIE393225:VIE393256 VSA393225:VSA393256 WBW393225:WBW393256 WLS393225:WLS393256 WVO393225:WVO393256 G458761:G458792 JC458761:JC458792 SY458761:SY458792 ACU458761:ACU458792 AMQ458761:AMQ458792 AWM458761:AWM458792 BGI458761:BGI458792 BQE458761:BQE458792 CAA458761:CAA458792 CJW458761:CJW458792 CTS458761:CTS458792 DDO458761:DDO458792 DNK458761:DNK458792 DXG458761:DXG458792 EHC458761:EHC458792 EQY458761:EQY458792 FAU458761:FAU458792 FKQ458761:FKQ458792 FUM458761:FUM458792 GEI458761:GEI458792 GOE458761:GOE458792 GYA458761:GYA458792 HHW458761:HHW458792 HRS458761:HRS458792 IBO458761:IBO458792 ILK458761:ILK458792 IVG458761:IVG458792 JFC458761:JFC458792 JOY458761:JOY458792 JYU458761:JYU458792 KIQ458761:KIQ458792 KSM458761:KSM458792 LCI458761:LCI458792 LME458761:LME458792 LWA458761:LWA458792 MFW458761:MFW458792 MPS458761:MPS458792 MZO458761:MZO458792 NJK458761:NJK458792 NTG458761:NTG458792 ODC458761:ODC458792 OMY458761:OMY458792 OWU458761:OWU458792 PGQ458761:PGQ458792 PQM458761:PQM458792 QAI458761:QAI458792 QKE458761:QKE458792 QUA458761:QUA458792 RDW458761:RDW458792 RNS458761:RNS458792 RXO458761:RXO458792 SHK458761:SHK458792 SRG458761:SRG458792 TBC458761:TBC458792 TKY458761:TKY458792 TUU458761:TUU458792 UEQ458761:UEQ458792 UOM458761:UOM458792 UYI458761:UYI458792 VIE458761:VIE458792 VSA458761:VSA458792 WBW458761:WBW458792 WLS458761:WLS458792 WVO458761:WVO458792 G524297:G524328 JC524297:JC524328 SY524297:SY524328 ACU524297:ACU524328 AMQ524297:AMQ524328 AWM524297:AWM524328 BGI524297:BGI524328 BQE524297:BQE524328 CAA524297:CAA524328 CJW524297:CJW524328 CTS524297:CTS524328 DDO524297:DDO524328 DNK524297:DNK524328 DXG524297:DXG524328 EHC524297:EHC524328 EQY524297:EQY524328 FAU524297:FAU524328 FKQ524297:FKQ524328 FUM524297:FUM524328 GEI524297:GEI524328 GOE524297:GOE524328 GYA524297:GYA524328 HHW524297:HHW524328 HRS524297:HRS524328 IBO524297:IBO524328 ILK524297:ILK524328 IVG524297:IVG524328 JFC524297:JFC524328 JOY524297:JOY524328 JYU524297:JYU524328 KIQ524297:KIQ524328 KSM524297:KSM524328 LCI524297:LCI524328 LME524297:LME524328 LWA524297:LWA524328 MFW524297:MFW524328 MPS524297:MPS524328 MZO524297:MZO524328 NJK524297:NJK524328 NTG524297:NTG524328 ODC524297:ODC524328 OMY524297:OMY524328 OWU524297:OWU524328 PGQ524297:PGQ524328 PQM524297:PQM524328 QAI524297:QAI524328 QKE524297:QKE524328 QUA524297:QUA524328 RDW524297:RDW524328 RNS524297:RNS524328 RXO524297:RXO524328 SHK524297:SHK524328 SRG524297:SRG524328 TBC524297:TBC524328 TKY524297:TKY524328 TUU524297:TUU524328 UEQ524297:UEQ524328 UOM524297:UOM524328 UYI524297:UYI524328 VIE524297:VIE524328 VSA524297:VSA524328 WBW524297:WBW524328 WLS524297:WLS524328 WVO524297:WVO524328 G589833:G589864 JC589833:JC589864 SY589833:SY589864 ACU589833:ACU589864 AMQ589833:AMQ589864 AWM589833:AWM589864 BGI589833:BGI589864 BQE589833:BQE589864 CAA589833:CAA589864 CJW589833:CJW589864 CTS589833:CTS589864 DDO589833:DDO589864 DNK589833:DNK589864 DXG589833:DXG589864 EHC589833:EHC589864 EQY589833:EQY589864 FAU589833:FAU589864 FKQ589833:FKQ589864 FUM589833:FUM589864 GEI589833:GEI589864 GOE589833:GOE589864 GYA589833:GYA589864 HHW589833:HHW589864 HRS589833:HRS589864 IBO589833:IBO589864 ILK589833:ILK589864 IVG589833:IVG589864 JFC589833:JFC589864 JOY589833:JOY589864 JYU589833:JYU589864 KIQ589833:KIQ589864 KSM589833:KSM589864 LCI589833:LCI589864 LME589833:LME589864 LWA589833:LWA589864 MFW589833:MFW589864 MPS589833:MPS589864 MZO589833:MZO589864 NJK589833:NJK589864 NTG589833:NTG589864 ODC589833:ODC589864 OMY589833:OMY589864 OWU589833:OWU589864 PGQ589833:PGQ589864 PQM589833:PQM589864 QAI589833:QAI589864 QKE589833:QKE589864 QUA589833:QUA589864 RDW589833:RDW589864 RNS589833:RNS589864 RXO589833:RXO589864 SHK589833:SHK589864 SRG589833:SRG589864 TBC589833:TBC589864 TKY589833:TKY589864 TUU589833:TUU589864 UEQ589833:UEQ589864 UOM589833:UOM589864 UYI589833:UYI589864 VIE589833:VIE589864 VSA589833:VSA589864 WBW589833:WBW589864 WLS589833:WLS589864 WVO589833:WVO589864 G655369:G655400 JC655369:JC655400 SY655369:SY655400 ACU655369:ACU655400 AMQ655369:AMQ655400 AWM655369:AWM655400 BGI655369:BGI655400 BQE655369:BQE655400 CAA655369:CAA655400 CJW655369:CJW655400 CTS655369:CTS655400 DDO655369:DDO655400 DNK655369:DNK655400 DXG655369:DXG655400 EHC655369:EHC655400 EQY655369:EQY655400 FAU655369:FAU655400 FKQ655369:FKQ655400 FUM655369:FUM655400 GEI655369:GEI655400 GOE655369:GOE655400 GYA655369:GYA655400 HHW655369:HHW655400 HRS655369:HRS655400 IBO655369:IBO655400 ILK655369:ILK655400 IVG655369:IVG655400 JFC655369:JFC655400 JOY655369:JOY655400 JYU655369:JYU655400 KIQ655369:KIQ655400 KSM655369:KSM655400 LCI655369:LCI655400 LME655369:LME655400 LWA655369:LWA655400 MFW655369:MFW655400 MPS655369:MPS655400 MZO655369:MZO655400 NJK655369:NJK655400 NTG655369:NTG655400 ODC655369:ODC655400 OMY655369:OMY655400 OWU655369:OWU655400 PGQ655369:PGQ655400 PQM655369:PQM655400 QAI655369:QAI655400 QKE655369:QKE655400 QUA655369:QUA655400 RDW655369:RDW655400 RNS655369:RNS655400 RXO655369:RXO655400 SHK655369:SHK655400 SRG655369:SRG655400 TBC655369:TBC655400 TKY655369:TKY655400 TUU655369:TUU655400 UEQ655369:UEQ655400 UOM655369:UOM655400 UYI655369:UYI655400 VIE655369:VIE655400 VSA655369:VSA655400 WBW655369:WBW655400 WLS655369:WLS655400 WVO655369:WVO655400 G720905:G720936 JC720905:JC720936 SY720905:SY720936 ACU720905:ACU720936 AMQ720905:AMQ720936 AWM720905:AWM720936 BGI720905:BGI720936 BQE720905:BQE720936 CAA720905:CAA720936 CJW720905:CJW720936 CTS720905:CTS720936 DDO720905:DDO720936 DNK720905:DNK720936 DXG720905:DXG720936 EHC720905:EHC720936 EQY720905:EQY720936 FAU720905:FAU720936 FKQ720905:FKQ720936 FUM720905:FUM720936 GEI720905:GEI720936 GOE720905:GOE720936 GYA720905:GYA720936 HHW720905:HHW720936 HRS720905:HRS720936 IBO720905:IBO720936 ILK720905:ILK720936 IVG720905:IVG720936 JFC720905:JFC720936 JOY720905:JOY720936 JYU720905:JYU720936 KIQ720905:KIQ720936 KSM720905:KSM720936 LCI720905:LCI720936 LME720905:LME720936 LWA720905:LWA720936 MFW720905:MFW720936 MPS720905:MPS720936 MZO720905:MZO720936 NJK720905:NJK720936 NTG720905:NTG720936 ODC720905:ODC720936 OMY720905:OMY720936 OWU720905:OWU720936 PGQ720905:PGQ720936 PQM720905:PQM720936 QAI720905:QAI720936 QKE720905:QKE720936 QUA720905:QUA720936 RDW720905:RDW720936 RNS720905:RNS720936 RXO720905:RXO720936 SHK720905:SHK720936 SRG720905:SRG720936 TBC720905:TBC720936 TKY720905:TKY720936 TUU720905:TUU720936 UEQ720905:UEQ720936 UOM720905:UOM720936 UYI720905:UYI720936 VIE720905:VIE720936 VSA720905:VSA720936 WBW720905:WBW720936 WLS720905:WLS720936 WVO720905:WVO720936 G786441:G786472 JC786441:JC786472 SY786441:SY786472 ACU786441:ACU786472 AMQ786441:AMQ786472 AWM786441:AWM786472 BGI786441:BGI786472 BQE786441:BQE786472 CAA786441:CAA786472 CJW786441:CJW786472 CTS786441:CTS786472 DDO786441:DDO786472 DNK786441:DNK786472 DXG786441:DXG786472 EHC786441:EHC786472 EQY786441:EQY786472 FAU786441:FAU786472 FKQ786441:FKQ786472 FUM786441:FUM786472 GEI786441:GEI786472 GOE786441:GOE786472 GYA786441:GYA786472 HHW786441:HHW786472 HRS786441:HRS786472 IBO786441:IBO786472 ILK786441:ILK786472 IVG786441:IVG786472 JFC786441:JFC786472 JOY786441:JOY786472 JYU786441:JYU786472 KIQ786441:KIQ786472 KSM786441:KSM786472 LCI786441:LCI786472 LME786441:LME786472 LWA786441:LWA786472 MFW786441:MFW786472 MPS786441:MPS786472 MZO786441:MZO786472 NJK786441:NJK786472 NTG786441:NTG786472 ODC786441:ODC786472 OMY786441:OMY786472 OWU786441:OWU786472 PGQ786441:PGQ786472 PQM786441:PQM786472 QAI786441:QAI786472 QKE786441:QKE786472 QUA786441:QUA786472 RDW786441:RDW786472 RNS786441:RNS786472 RXO786441:RXO786472 SHK786441:SHK786472 SRG786441:SRG786472 TBC786441:TBC786472 TKY786441:TKY786472 TUU786441:TUU786472 UEQ786441:UEQ786472 UOM786441:UOM786472 UYI786441:UYI786472 VIE786441:VIE786472 VSA786441:VSA786472 WBW786441:WBW786472 WLS786441:WLS786472 WVO786441:WVO786472 G851977:G852008 JC851977:JC852008 SY851977:SY852008 ACU851977:ACU852008 AMQ851977:AMQ852008 AWM851977:AWM852008 BGI851977:BGI852008 BQE851977:BQE852008 CAA851977:CAA852008 CJW851977:CJW852008 CTS851977:CTS852008 DDO851977:DDO852008 DNK851977:DNK852008 DXG851977:DXG852008 EHC851977:EHC852008 EQY851977:EQY852008 FAU851977:FAU852008 FKQ851977:FKQ852008 FUM851977:FUM852008 GEI851977:GEI852008 GOE851977:GOE852008 GYA851977:GYA852008 HHW851977:HHW852008 HRS851977:HRS852008 IBO851977:IBO852008 ILK851977:ILK852008 IVG851977:IVG852008 JFC851977:JFC852008 JOY851977:JOY852008 JYU851977:JYU852008 KIQ851977:KIQ852008 KSM851977:KSM852008 LCI851977:LCI852008 LME851977:LME852008 LWA851977:LWA852008 MFW851977:MFW852008 MPS851977:MPS852008 MZO851977:MZO852008 NJK851977:NJK852008 NTG851977:NTG852008 ODC851977:ODC852008 OMY851977:OMY852008 OWU851977:OWU852008 PGQ851977:PGQ852008 PQM851977:PQM852008 QAI851977:QAI852008 QKE851977:QKE852008 QUA851977:QUA852008 RDW851977:RDW852008 RNS851977:RNS852008 RXO851977:RXO852008 SHK851977:SHK852008 SRG851977:SRG852008 TBC851977:TBC852008 TKY851977:TKY852008 TUU851977:TUU852008 UEQ851977:UEQ852008 UOM851977:UOM852008 UYI851977:UYI852008 VIE851977:VIE852008 VSA851977:VSA852008 WBW851977:WBW852008 WLS851977:WLS852008 WVO851977:WVO852008 G917513:G917544 JC917513:JC917544 SY917513:SY917544 ACU917513:ACU917544 AMQ917513:AMQ917544 AWM917513:AWM917544 BGI917513:BGI917544 BQE917513:BQE917544 CAA917513:CAA917544 CJW917513:CJW917544 CTS917513:CTS917544 DDO917513:DDO917544 DNK917513:DNK917544 DXG917513:DXG917544 EHC917513:EHC917544 EQY917513:EQY917544 FAU917513:FAU917544 FKQ917513:FKQ917544 FUM917513:FUM917544 GEI917513:GEI917544 GOE917513:GOE917544 GYA917513:GYA917544 HHW917513:HHW917544 HRS917513:HRS917544 IBO917513:IBO917544 ILK917513:ILK917544 IVG917513:IVG917544 JFC917513:JFC917544 JOY917513:JOY917544 JYU917513:JYU917544 KIQ917513:KIQ917544 KSM917513:KSM917544 LCI917513:LCI917544 LME917513:LME917544 LWA917513:LWA917544 MFW917513:MFW917544 MPS917513:MPS917544 MZO917513:MZO917544 NJK917513:NJK917544 NTG917513:NTG917544 ODC917513:ODC917544 OMY917513:OMY917544 OWU917513:OWU917544 PGQ917513:PGQ917544 PQM917513:PQM917544 QAI917513:QAI917544 QKE917513:QKE917544 QUA917513:QUA917544 RDW917513:RDW917544 RNS917513:RNS917544 RXO917513:RXO917544 SHK917513:SHK917544 SRG917513:SRG917544 TBC917513:TBC917544 TKY917513:TKY917544 TUU917513:TUU917544 UEQ917513:UEQ917544 UOM917513:UOM917544 UYI917513:UYI917544 VIE917513:VIE917544 VSA917513:VSA917544 WBW917513:WBW917544 WLS917513:WLS917544 WVO917513:WVO917544 G983049:G983080 JC983049:JC983080 SY983049:SY983080 ACU983049:ACU983080 AMQ983049:AMQ983080 AWM983049:AWM983080 BGI983049:BGI983080 BQE983049:BQE983080 CAA983049:CAA983080 CJW983049:CJW983080 CTS983049:CTS983080 DDO983049:DDO983080 DNK983049:DNK983080 DXG983049:DXG983080 EHC983049:EHC983080 EQY983049:EQY983080 FAU983049:FAU983080 FKQ983049:FKQ983080 FUM983049:FUM983080 GEI983049:GEI983080 GOE983049:GOE983080 GYA983049:GYA983080 HHW983049:HHW983080 HRS983049:HRS983080 IBO983049:IBO983080 ILK983049:ILK983080 IVG983049:IVG983080 JFC983049:JFC983080 JOY983049:JOY983080 JYU983049:JYU983080 KIQ983049:KIQ983080 KSM983049:KSM983080 LCI983049:LCI983080 LME983049:LME983080 LWA983049:LWA983080 MFW983049:MFW983080 MPS983049:MPS983080 MZO983049:MZO983080 NJK983049:NJK983080 NTG983049:NTG983080 ODC983049:ODC983080 OMY983049:OMY983080 OWU983049:OWU983080 PGQ983049:PGQ983080 PQM983049:PQM983080 QAI983049:QAI983080 QKE983049:QKE983080 QUA983049:QUA983080 RDW983049:RDW983080 RNS983049:RNS983080 RXO983049:RXO983080 SHK983049:SHK983080 SRG983049:SRG983080 TBC983049:TBC983080 TKY983049:TKY983080 TUU983049:TUU983080 UEQ983049:UEQ983080 UOM983049:UOM983080 UYI983049:UYI983080 VIE983049:VIE983080 VSA983049:VSA983080 WBW983049:WBW983080 WLS983049:WLS983080 WVO983049:WVO983080">
      <formula1>Causa</formula1>
    </dataValidation>
    <dataValidation type="list" showInputMessage="1" showErrorMessage="1" errorTitle="Rechazado" error="Solo son validadas las opciones de la lista" sqref="BL9:BL40 LH9:LH40 VD9:VD40 AEZ9:AEZ40 AOV9:AOV40 AYR9:AYR40 BIN9:BIN40 BSJ9:BSJ40 CCF9:CCF40 CMB9:CMB40 CVX9:CVX40 DFT9:DFT40 DPP9:DPP40 DZL9:DZL40 EJH9:EJH40 ETD9:ETD40 FCZ9:FCZ40 FMV9:FMV40 FWR9:FWR40 GGN9:GGN40 GQJ9:GQJ40 HAF9:HAF40 HKB9:HKB40 HTX9:HTX40 IDT9:IDT40 INP9:INP40 IXL9:IXL40 JHH9:JHH40 JRD9:JRD40 KAZ9:KAZ40 KKV9:KKV40 KUR9:KUR40 LEN9:LEN40 LOJ9:LOJ40 LYF9:LYF40 MIB9:MIB40 MRX9:MRX40 NBT9:NBT40 NLP9:NLP40 NVL9:NVL40 OFH9:OFH40 OPD9:OPD40 OYZ9:OYZ40 PIV9:PIV40 PSR9:PSR40 QCN9:QCN40 QMJ9:QMJ40 QWF9:QWF40 RGB9:RGB40 RPX9:RPX40 RZT9:RZT40 SJP9:SJP40 STL9:STL40 TDH9:TDH40 TND9:TND40 TWZ9:TWZ40 UGV9:UGV40 UQR9:UQR40 VAN9:VAN40 VKJ9:VKJ40 VUF9:VUF40 WEB9:WEB40 WNX9:WNX40 WXT9:WXT40 BL65545:BL65576 LH65545:LH65576 VD65545:VD65576 AEZ65545:AEZ65576 AOV65545:AOV65576 AYR65545:AYR65576 BIN65545:BIN65576 BSJ65545:BSJ65576 CCF65545:CCF65576 CMB65545:CMB65576 CVX65545:CVX65576 DFT65545:DFT65576 DPP65545:DPP65576 DZL65545:DZL65576 EJH65545:EJH65576 ETD65545:ETD65576 FCZ65545:FCZ65576 FMV65545:FMV65576 FWR65545:FWR65576 GGN65545:GGN65576 GQJ65545:GQJ65576 HAF65545:HAF65576 HKB65545:HKB65576 HTX65545:HTX65576 IDT65545:IDT65576 INP65545:INP65576 IXL65545:IXL65576 JHH65545:JHH65576 JRD65545:JRD65576 KAZ65545:KAZ65576 KKV65545:KKV65576 KUR65545:KUR65576 LEN65545:LEN65576 LOJ65545:LOJ65576 LYF65545:LYF65576 MIB65545:MIB65576 MRX65545:MRX65576 NBT65545:NBT65576 NLP65545:NLP65576 NVL65545:NVL65576 OFH65545:OFH65576 OPD65545:OPD65576 OYZ65545:OYZ65576 PIV65545:PIV65576 PSR65545:PSR65576 QCN65545:QCN65576 QMJ65545:QMJ65576 QWF65545:QWF65576 RGB65545:RGB65576 RPX65545:RPX65576 RZT65545:RZT65576 SJP65545:SJP65576 STL65545:STL65576 TDH65545:TDH65576 TND65545:TND65576 TWZ65545:TWZ65576 UGV65545:UGV65576 UQR65545:UQR65576 VAN65545:VAN65576 VKJ65545:VKJ65576 VUF65545:VUF65576 WEB65545:WEB65576 WNX65545:WNX65576 WXT65545:WXT65576 BL131081:BL131112 LH131081:LH131112 VD131081:VD131112 AEZ131081:AEZ131112 AOV131081:AOV131112 AYR131081:AYR131112 BIN131081:BIN131112 BSJ131081:BSJ131112 CCF131081:CCF131112 CMB131081:CMB131112 CVX131081:CVX131112 DFT131081:DFT131112 DPP131081:DPP131112 DZL131081:DZL131112 EJH131081:EJH131112 ETD131081:ETD131112 FCZ131081:FCZ131112 FMV131081:FMV131112 FWR131081:FWR131112 GGN131081:GGN131112 GQJ131081:GQJ131112 HAF131081:HAF131112 HKB131081:HKB131112 HTX131081:HTX131112 IDT131081:IDT131112 INP131081:INP131112 IXL131081:IXL131112 JHH131081:JHH131112 JRD131081:JRD131112 KAZ131081:KAZ131112 KKV131081:KKV131112 KUR131081:KUR131112 LEN131081:LEN131112 LOJ131081:LOJ131112 LYF131081:LYF131112 MIB131081:MIB131112 MRX131081:MRX131112 NBT131081:NBT131112 NLP131081:NLP131112 NVL131081:NVL131112 OFH131081:OFH131112 OPD131081:OPD131112 OYZ131081:OYZ131112 PIV131081:PIV131112 PSR131081:PSR131112 QCN131081:QCN131112 QMJ131081:QMJ131112 QWF131081:QWF131112 RGB131081:RGB131112 RPX131081:RPX131112 RZT131081:RZT131112 SJP131081:SJP131112 STL131081:STL131112 TDH131081:TDH131112 TND131081:TND131112 TWZ131081:TWZ131112 UGV131081:UGV131112 UQR131081:UQR131112 VAN131081:VAN131112 VKJ131081:VKJ131112 VUF131081:VUF131112 WEB131081:WEB131112 WNX131081:WNX131112 WXT131081:WXT131112 BL196617:BL196648 LH196617:LH196648 VD196617:VD196648 AEZ196617:AEZ196648 AOV196617:AOV196648 AYR196617:AYR196648 BIN196617:BIN196648 BSJ196617:BSJ196648 CCF196617:CCF196648 CMB196617:CMB196648 CVX196617:CVX196648 DFT196617:DFT196648 DPP196617:DPP196648 DZL196617:DZL196648 EJH196617:EJH196648 ETD196617:ETD196648 FCZ196617:FCZ196648 FMV196617:FMV196648 FWR196617:FWR196648 GGN196617:GGN196648 GQJ196617:GQJ196648 HAF196617:HAF196648 HKB196617:HKB196648 HTX196617:HTX196648 IDT196617:IDT196648 INP196617:INP196648 IXL196617:IXL196648 JHH196617:JHH196648 JRD196617:JRD196648 KAZ196617:KAZ196648 KKV196617:KKV196648 KUR196617:KUR196648 LEN196617:LEN196648 LOJ196617:LOJ196648 LYF196617:LYF196648 MIB196617:MIB196648 MRX196617:MRX196648 NBT196617:NBT196648 NLP196617:NLP196648 NVL196617:NVL196648 OFH196617:OFH196648 OPD196617:OPD196648 OYZ196617:OYZ196648 PIV196617:PIV196648 PSR196617:PSR196648 QCN196617:QCN196648 QMJ196617:QMJ196648 QWF196617:QWF196648 RGB196617:RGB196648 RPX196617:RPX196648 RZT196617:RZT196648 SJP196617:SJP196648 STL196617:STL196648 TDH196617:TDH196648 TND196617:TND196648 TWZ196617:TWZ196648 UGV196617:UGV196648 UQR196617:UQR196648 VAN196617:VAN196648 VKJ196617:VKJ196648 VUF196617:VUF196648 WEB196617:WEB196648 WNX196617:WNX196648 WXT196617:WXT196648 BL262153:BL262184 LH262153:LH262184 VD262153:VD262184 AEZ262153:AEZ262184 AOV262153:AOV262184 AYR262153:AYR262184 BIN262153:BIN262184 BSJ262153:BSJ262184 CCF262153:CCF262184 CMB262153:CMB262184 CVX262153:CVX262184 DFT262153:DFT262184 DPP262153:DPP262184 DZL262153:DZL262184 EJH262153:EJH262184 ETD262153:ETD262184 FCZ262153:FCZ262184 FMV262153:FMV262184 FWR262153:FWR262184 GGN262153:GGN262184 GQJ262153:GQJ262184 HAF262153:HAF262184 HKB262153:HKB262184 HTX262153:HTX262184 IDT262153:IDT262184 INP262153:INP262184 IXL262153:IXL262184 JHH262153:JHH262184 JRD262153:JRD262184 KAZ262153:KAZ262184 KKV262153:KKV262184 KUR262153:KUR262184 LEN262153:LEN262184 LOJ262153:LOJ262184 LYF262153:LYF262184 MIB262153:MIB262184 MRX262153:MRX262184 NBT262153:NBT262184 NLP262153:NLP262184 NVL262153:NVL262184 OFH262153:OFH262184 OPD262153:OPD262184 OYZ262153:OYZ262184 PIV262153:PIV262184 PSR262153:PSR262184 QCN262153:QCN262184 QMJ262153:QMJ262184 QWF262153:QWF262184 RGB262153:RGB262184 RPX262153:RPX262184 RZT262153:RZT262184 SJP262153:SJP262184 STL262153:STL262184 TDH262153:TDH262184 TND262153:TND262184 TWZ262153:TWZ262184 UGV262153:UGV262184 UQR262153:UQR262184 VAN262153:VAN262184 VKJ262153:VKJ262184 VUF262153:VUF262184 WEB262153:WEB262184 WNX262153:WNX262184 WXT262153:WXT262184 BL327689:BL327720 LH327689:LH327720 VD327689:VD327720 AEZ327689:AEZ327720 AOV327689:AOV327720 AYR327689:AYR327720 BIN327689:BIN327720 BSJ327689:BSJ327720 CCF327689:CCF327720 CMB327689:CMB327720 CVX327689:CVX327720 DFT327689:DFT327720 DPP327689:DPP327720 DZL327689:DZL327720 EJH327689:EJH327720 ETD327689:ETD327720 FCZ327689:FCZ327720 FMV327689:FMV327720 FWR327689:FWR327720 GGN327689:GGN327720 GQJ327689:GQJ327720 HAF327689:HAF327720 HKB327689:HKB327720 HTX327689:HTX327720 IDT327689:IDT327720 INP327689:INP327720 IXL327689:IXL327720 JHH327689:JHH327720 JRD327689:JRD327720 KAZ327689:KAZ327720 KKV327689:KKV327720 KUR327689:KUR327720 LEN327689:LEN327720 LOJ327689:LOJ327720 LYF327689:LYF327720 MIB327689:MIB327720 MRX327689:MRX327720 NBT327689:NBT327720 NLP327689:NLP327720 NVL327689:NVL327720 OFH327689:OFH327720 OPD327689:OPD327720 OYZ327689:OYZ327720 PIV327689:PIV327720 PSR327689:PSR327720 QCN327689:QCN327720 QMJ327689:QMJ327720 QWF327689:QWF327720 RGB327689:RGB327720 RPX327689:RPX327720 RZT327689:RZT327720 SJP327689:SJP327720 STL327689:STL327720 TDH327689:TDH327720 TND327689:TND327720 TWZ327689:TWZ327720 UGV327689:UGV327720 UQR327689:UQR327720 VAN327689:VAN327720 VKJ327689:VKJ327720 VUF327689:VUF327720 WEB327689:WEB327720 WNX327689:WNX327720 WXT327689:WXT327720 BL393225:BL393256 LH393225:LH393256 VD393225:VD393256 AEZ393225:AEZ393256 AOV393225:AOV393256 AYR393225:AYR393256 BIN393225:BIN393256 BSJ393225:BSJ393256 CCF393225:CCF393256 CMB393225:CMB393256 CVX393225:CVX393256 DFT393225:DFT393256 DPP393225:DPP393256 DZL393225:DZL393256 EJH393225:EJH393256 ETD393225:ETD393256 FCZ393225:FCZ393256 FMV393225:FMV393256 FWR393225:FWR393256 GGN393225:GGN393256 GQJ393225:GQJ393256 HAF393225:HAF393256 HKB393225:HKB393256 HTX393225:HTX393256 IDT393225:IDT393256 INP393225:INP393256 IXL393225:IXL393256 JHH393225:JHH393256 JRD393225:JRD393256 KAZ393225:KAZ393256 KKV393225:KKV393256 KUR393225:KUR393256 LEN393225:LEN393256 LOJ393225:LOJ393256 LYF393225:LYF393256 MIB393225:MIB393256 MRX393225:MRX393256 NBT393225:NBT393256 NLP393225:NLP393256 NVL393225:NVL393256 OFH393225:OFH393256 OPD393225:OPD393256 OYZ393225:OYZ393256 PIV393225:PIV393256 PSR393225:PSR393256 QCN393225:QCN393256 QMJ393225:QMJ393256 QWF393225:QWF393256 RGB393225:RGB393256 RPX393225:RPX393256 RZT393225:RZT393256 SJP393225:SJP393256 STL393225:STL393256 TDH393225:TDH393256 TND393225:TND393256 TWZ393225:TWZ393256 UGV393225:UGV393256 UQR393225:UQR393256 VAN393225:VAN393256 VKJ393225:VKJ393256 VUF393225:VUF393256 WEB393225:WEB393256 WNX393225:WNX393256 WXT393225:WXT393256 BL458761:BL458792 LH458761:LH458792 VD458761:VD458792 AEZ458761:AEZ458792 AOV458761:AOV458792 AYR458761:AYR458792 BIN458761:BIN458792 BSJ458761:BSJ458792 CCF458761:CCF458792 CMB458761:CMB458792 CVX458761:CVX458792 DFT458761:DFT458792 DPP458761:DPP458792 DZL458761:DZL458792 EJH458761:EJH458792 ETD458761:ETD458792 FCZ458761:FCZ458792 FMV458761:FMV458792 FWR458761:FWR458792 GGN458761:GGN458792 GQJ458761:GQJ458792 HAF458761:HAF458792 HKB458761:HKB458792 HTX458761:HTX458792 IDT458761:IDT458792 INP458761:INP458792 IXL458761:IXL458792 JHH458761:JHH458792 JRD458761:JRD458792 KAZ458761:KAZ458792 KKV458761:KKV458792 KUR458761:KUR458792 LEN458761:LEN458792 LOJ458761:LOJ458792 LYF458761:LYF458792 MIB458761:MIB458792 MRX458761:MRX458792 NBT458761:NBT458792 NLP458761:NLP458792 NVL458761:NVL458792 OFH458761:OFH458792 OPD458761:OPD458792 OYZ458761:OYZ458792 PIV458761:PIV458792 PSR458761:PSR458792 QCN458761:QCN458792 QMJ458761:QMJ458792 QWF458761:QWF458792 RGB458761:RGB458792 RPX458761:RPX458792 RZT458761:RZT458792 SJP458761:SJP458792 STL458761:STL458792 TDH458761:TDH458792 TND458761:TND458792 TWZ458761:TWZ458792 UGV458761:UGV458792 UQR458761:UQR458792 VAN458761:VAN458792 VKJ458761:VKJ458792 VUF458761:VUF458792 WEB458761:WEB458792 WNX458761:WNX458792 WXT458761:WXT458792 BL524297:BL524328 LH524297:LH524328 VD524297:VD524328 AEZ524297:AEZ524328 AOV524297:AOV524328 AYR524297:AYR524328 BIN524297:BIN524328 BSJ524297:BSJ524328 CCF524297:CCF524328 CMB524297:CMB524328 CVX524297:CVX524328 DFT524297:DFT524328 DPP524297:DPP524328 DZL524297:DZL524328 EJH524297:EJH524328 ETD524297:ETD524328 FCZ524297:FCZ524328 FMV524297:FMV524328 FWR524297:FWR524328 GGN524297:GGN524328 GQJ524297:GQJ524328 HAF524297:HAF524328 HKB524297:HKB524328 HTX524297:HTX524328 IDT524297:IDT524328 INP524297:INP524328 IXL524297:IXL524328 JHH524297:JHH524328 JRD524297:JRD524328 KAZ524297:KAZ524328 KKV524297:KKV524328 KUR524297:KUR524328 LEN524297:LEN524328 LOJ524297:LOJ524328 LYF524297:LYF524328 MIB524297:MIB524328 MRX524297:MRX524328 NBT524297:NBT524328 NLP524297:NLP524328 NVL524297:NVL524328 OFH524297:OFH524328 OPD524297:OPD524328 OYZ524297:OYZ524328 PIV524297:PIV524328 PSR524297:PSR524328 QCN524297:QCN524328 QMJ524297:QMJ524328 QWF524297:QWF524328 RGB524297:RGB524328 RPX524297:RPX524328 RZT524297:RZT524328 SJP524297:SJP524328 STL524297:STL524328 TDH524297:TDH524328 TND524297:TND524328 TWZ524297:TWZ524328 UGV524297:UGV524328 UQR524297:UQR524328 VAN524297:VAN524328 VKJ524297:VKJ524328 VUF524297:VUF524328 WEB524297:WEB524328 WNX524297:WNX524328 WXT524297:WXT524328 BL589833:BL589864 LH589833:LH589864 VD589833:VD589864 AEZ589833:AEZ589864 AOV589833:AOV589864 AYR589833:AYR589864 BIN589833:BIN589864 BSJ589833:BSJ589864 CCF589833:CCF589864 CMB589833:CMB589864 CVX589833:CVX589864 DFT589833:DFT589864 DPP589833:DPP589864 DZL589833:DZL589864 EJH589833:EJH589864 ETD589833:ETD589864 FCZ589833:FCZ589864 FMV589833:FMV589864 FWR589833:FWR589864 GGN589833:GGN589864 GQJ589833:GQJ589864 HAF589833:HAF589864 HKB589833:HKB589864 HTX589833:HTX589864 IDT589833:IDT589864 INP589833:INP589864 IXL589833:IXL589864 JHH589833:JHH589864 JRD589833:JRD589864 KAZ589833:KAZ589864 KKV589833:KKV589864 KUR589833:KUR589864 LEN589833:LEN589864 LOJ589833:LOJ589864 LYF589833:LYF589864 MIB589833:MIB589864 MRX589833:MRX589864 NBT589833:NBT589864 NLP589833:NLP589864 NVL589833:NVL589864 OFH589833:OFH589864 OPD589833:OPD589864 OYZ589833:OYZ589864 PIV589833:PIV589864 PSR589833:PSR589864 QCN589833:QCN589864 QMJ589833:QMJ589864 QWF589833:QWF589864 RGB589833:RGB589864 RPX589833:RPX589864 RZT589833:RZT589864 SJP589833:SJP589864 STL589833:STL589864 TDH589833:TDH589864 TND589833:TND589864 TWZ589833:TWZ589864 UGV589833:UGV589864 UQR589833:UQR589864 VAN589833:VAN589864 VKJ589833:VKJ589864 VUF589833:VUF589864 WEB589833:WEB589864 WNX589833:WNX589864 WXT589833:WXT589864 BL655369:BL655400 LH655369:LH655400 VD655369:VD655400 AEZ655369:AEZ655400 AOV655369:AOV655400 AYR655369:AYR655400 BIN655369:BIN655400 BSJ655369:BSJ655400 CCF655369:CCF655400 CMB655369:CMB655400 CVX655369:CVX655400 DFT655369:DFT655400 DPP655369:DPP655400 DZL655369:DZL655400 EJH655369:EJH655400 ETD655369:ETD655400 FCZ655369:FCZ655400 FMV655369:FMV655400 FWR655369:FWR655400 GGN655369:GGN655400 GQJ655369:GQJ655400 HAF655369:HAF655400 HKB655369:HKB655400 HTX655369:HTX655400 IDT655369:IDT655400 INP655369:INP655400 IXL655369:IXL655400 JHH655369:JHH655400 JRD655369:JRD655400 KAZ655369:KAZ655400 KKV655369:KKV655400 KUR655369:KUR655400 LEN655369:LEN655400 LOJ655369:LOJ655400 LYF655369:LYF655400 MIB655369:MIB655400 MRX655369:MRX655400 NBT655369:NBT655400 NLP655369:NLP655400 NVL655369:NVL655400 OFH655369:OFH655400 OPD655369:OPD655400 OYZ655369:OYZ655400 PIV655369:PIV655400 PSR655369:PSR655400 QCN655369:QCN655400 QMJ655369:QMJ655400 QWF655369:QWF655400 RGB655369:RGB655400 RPX655369:RPX655400 RZT655369:RZT655400 SJP655369:SJP655400 STL655369:STL655400 TDH655369:TDH655400 TND655369:TND655400 TWZ655369:TWZ655400 UGV655369:UGV655400 UQR655369:UQR655400 VAN655369:VAN655400 VKJ655369:VKJ655400 VUF655369:VUF655400 WEB655369:WEB655400 WNX655369:WNX655400 WXT655369:WXT655400 BL720905:BL720936 LH720905:LH720936 VD720905:VD720936 AEZ720905:AEZ720936 AOV720905:AOV720936 AYR720905:AYR720936 BIN720905:BIN720936 BSJ720905:BSJ720936 CCF720905:CCF720936 CMB720905:CMB720936 CVX720905:CVX720936 DFT720905:DFT720936 DPP720905:DPP720936 DZL720905:DZL720936 EJH720905:EJH720936 ETD720905:ETD720936 FCZ720905:FCZ720936 FMV720905:FMV720936 FWR720905:FWR720936 GGN720905:GGN720936 GQJ720905:GQJ720936 HAF720905:HAF720936 HKB720905:HKB720936 HTX720905:HTX720936 IDT720905:IDT720936 INP720905:INP720936 IXL720905:IXL720936 JHH720905:JHH720936 JRD720905:JRD720936 KAZ720905:KAZ720936 KKV720905:KKV720936 KUR720905:KUR720936 LEN720905:LEN720936 LOJ720905:LOJ720936 LYF720905:LYF720936 MIB720905:MIB720936 MRX720905:MRX720936 NBT720905:NBT720936 NLP720905:NLP720936 NVL720905:NVL720936 OFH720905:OFH720936 OPD720905:OPD720936 OYZ720905:OYZ720936 PIV720905:PIV720936 PSR720905:PSR720936 QCN720905:QCN720936 QMJ720905:QMJ720936 QWF720905:QWF720936 RGB720905:RGB720936 RPX720905:RPX720936 RZT720905:RZT720936 SJP720905:SJP720936 STL720905:STL720936 TDH720905:TDH720936 TND720905:TND720936 TWZ720905:TWZ720936 UGV720905:UGV720936 UQR720905:UQR720936 VAN720905:VAN720936 VKJ720905:VKJ720936 VUF720905:VUF720936 WEB720905:WEB720936 WNX720905:WNX720936 WXT720905:WXT720936 BL786441:BL786472 LH786441:LH786472 VD786441:VD786472 AEZ786441:AEZ786472 AOV786441:AOV786472 AYR786441:AYR786472 BIN786441:BIN786472 BSJ786441:BSJ786472 CCF786441:CCF786472 CMB786441:CMB786472 CVX786441:CVX786472 DFT786441:DFT786472 DPP786441:DPP786472 DZL786441:DZL786472 EJH786441:EJH786472 ETD786441:ETD786472 FCZ786441:FCZ786472 FMV786441:FMV786472 FWR786441:FWR786472 GGN786441:GGN786472 GQJ786441:GQJ786472 HAF786441:HAF786472 HKB786441:HKB786472 HTX786441:HTX786472 IDT786441:IDT786472 INP786441:INP786472 IXL786441:IXL786472 JHH786441:JHH786472 JRD786441:JRD786472 KAZ786441:KAZ786472 KKV786441:KKV786472 KUR786441:KUR786472 LEN786441:LEN786472 LOJ786441:LOJ786472 LYF786441:LYF786472 MIB786441:MIB786472 MRX786441:MRX786472 NBT786441:NBT786472 NLP786441:NLP786472 NVL786441:NVL786472 OFH786441:OFH786472 OPD786441:OPD786472 OYZ786441:OYZ786472 PIV786441:PIV786472 PSR786441:PSR786472 QCN786441:QCN786472 QMJ786441:QMJ786472 QWF786441:QWF786472 RGB786441:RGB786472 RPX786441:RPX786472 RZT786441:RZT786472 SJP786441:SJP786472 STL786441:STL786472 TDH786441:TDH786472 TND786441:TND786472 TWZ786441:TWZ786472 UGV786441:UGV786472 UQR786441:UQR786472 VAN786441:VAN786472 VKJ786441:VKJ786472 VUF786441:VUF786472 WEB786441:WEB786472 WNX786441:WNX786472 WXT786441:WXT786472 BL851977:BL852008 LH851977:LH852008 VD851977:VD852008 AEZ851977:AEZ852008 AOV851977:AOV852008 AYR851977:AYR852008 BIN851977:BIN852008 BSJ851977:BSJ852008 CCF851977:CCF852008 CMB851977:CMB852008 CVX851977:CVX852008 DFT851977:DFT852008 DPP851977:DPP852008 DZL851977:DZL852008 EJH851977:EJH852008 ETD851977:ETD852008 FCZ851977:FCZ852008 FMV851977:FMV852008 FWR851977:FWR852008 GGN851977:GGN852008 GQJ851977:GQJ852008 HAF851977:HAF852008 HKB851977:HKB852008 HTX851977:HTX852008 IDT851977:IDT852008 INP851977:INP852008 IXL851977:IXL852008 JHH851977:JHH852008 JRD851977:JRD852008 KAZ851977:KAZ852008 KKV851977:KKV852008 KUR851977:KUR852008 LEN851977:LEN852008 LOJ851977:LOJ852008 LYF851977:LYF852008 MIB851977:MIB852008 MRX851977:MRX852008 NBT851977:NBT852008 NLP851977:NLP852008 NVL851977:NVL852008 OFH851977:OFH852008 OPD851977:OPD852008 OYZ851977:OYZ852008 PIV851977:PIV852008 PSR851977:PSR852008 QCN851977:QCN852008 QMJ851977:QMJ852008 QWF851977:QWF852008 RGB851977:RGB852008 RPX851977:RPX852008 RZT851977:RZT852008 SJP851977:SJP852008 STL851977:STL852008 TDH851977:TDH852008 TND851977:TND852008 TWZ851977:TWZ852008 UGV851977:UGV852008 UQR851977:UQR852008 VAN851977:VAN852008 VKJ851977:VKJ852008 VUF851977:VUF852008 WEB851977:WEB852008 WNX851977:WNX852008 WXT851977:WXT852008 BL917513:BL917544 LH917513:LH917544 VD917513:VD917544 AEZ917513:AEZ917544 AOV917513:AOV917544 AYR917513:AYR917544 BIN917513:BIN917544 BSJ917513:BSJ917544 CCF917513:CCF917544 CMB917513:CMB917544 CVX917513:CVX917544 DFT917513:DFT917544 DPP917513:DPP917544 DZL917513:DZL917544 EJH917513:EJH917544 ETD917513:ETD917544 FCZ917513:FCZ917544 FMV917513:FMV917544 FWR917513:FWR917544 GGN917513:GGN917544 GQJ917513:GQJ917544 HAF917513:HAF917544 HKB917513:HKB917544 HTX917513:HTX917544 IDT917513:IDT917544 INP917513:INP917544 IXL917513:IXL917544 JHH917513:JHH917544 JRD917513:JRD917544 KAZ917513:KAZ917544 KKV917513:KKV917544 KUR917513:KUR917544 LEN917513:LEN917544 LOJ917513:LOJ917544 LYF917513:LYF917544 MIB917513:MIB917544 MRX917513:MRX917544 NBT917513:NBT917544 NLP917513:NLP917544 NVL917513:NVL917544 OFH917513:OFH917544 OPD917513:OPD917544 OYZ917513:OYZ917544 PIV917513:PIV917544 PSR917513:PSR917544 QCN917513:QCN917544 QMJ917513:QMJ917544 QWF917513:QWF917544 RGB917513:RGB917544 RPX917513:RPX917544 RZT917513:RZT917544 SJP917513:SJP917544 STL917513:STL917544 TDH917513:TDH917544 TND917513:TND917544 TWZ917513:TWZ917544 UGV917513:UGV917544 UQR917513:UQR917544 VAN917513:VAN917544 VKJ917513:VKJ917544 VUF917513:VUF917544 WEB917513:WEB917544 WNX917513:WNX917544 WXT917513:WXT917544 BL983049:BL983080 LH983049:LH983080 VD983049:VD983080 AEZ983049:AEZ983080 AOV983049:AOV983080 AYR983049:AYR983080 BIN983049:BIN983080 BSJ983049:BSJ983080 CCF983049:CCF983080 CMB983049:CMB983080 CVX983049:CVX983080 DFT983049:DFT983080 DPP983049:DPP983080 DZL983049:DZL983080 EJH983049:EJH983080 ETD983049:ETD983080 FCZ983049:FCZ983080 FMV983049:FMV983080 FWR983049:FWR983080 GGN983049:GGN983080 GQJ983049:GQJ983080 HAF983049:HAF983080 HKB983049:HKB983080 HTX983049:HTX983080 IDT983049:IDT983080 INP983049:INP983080 IXL983049:IXL983080 JHH983049:JHH983080 JRD983049:JRD983080 KAZ983049:KAZ983080 KKV983049:KKV983080 KUR983049:KUR983080 LEN983049:LEN983080 LOJ983049:LOJ983080 LYF983049:LYF983080 MIB983049:MIB983080 MRX983049:MRX983080 NBT983049:NBT983080 NLP983049:NLP983080 NVL983049:NVL983080 OFH983049:OFH983080 OPD983049:OPD983080 OYZ983049:OYZ983080 PIV983049:PIV983080 PSR983049:PSR983080 QCN983049:QCN983080 QMJ983049:QMJ983080 QWF983049:QWF983080 RGB983049:RGB983080 RPX983049:RPX983080 RZT983049:RZT983080 SJP983049:SJP983080 STL983049:STL983080 TDH983049:TDH983080 TND983049:TND983080 TWZ983049:TWZ983080 UGV983049:UGV983080 UQR983049:UQR983080 VAN983049:VAN983080 VKJ983049:VKJ983080 VUF983049:VUF983080 WEB983049:WEB983080 WNX983049:WNX983080 WXT983049:WXT983080">
      <formula1>Oportunidad</formula1>
    </dataValidation>
    <dataValidation type="list" showInputMessage="1" showErrorMessage="1" errorTitle="Rechazado" error="Solo son validadas las opciones de la lista" sqref="BN9:BN40 LJ9:LJ40 VF9:VF40 AFB9:AFB40 AOX9:AOX40 AYT9:AYT40 BIP9:BIP40 BSL9:BSL40 CCH9:CCH40 CMD9:CMD40 CVZ9:CVZ40 DFV9:DFV40 DPR9:DPR40 DZN9:DZN40 EJJ9:EJJ40 ETF9:ETF40 FDB9:FDB40 FMX9:FMX40 FWT9:FWT40 GGP9:GGP40 GQL9:GQL40 HAH9:HAH40 HKD9:HKD40 HTZ9:HTZ40 IDV9:IDV40 INR9:INR40 IXN9:IXN40 JHJ9:JHJ40 JRF9:JRF40 KBB9:KBB40 KKX9:KKX40 KUT9:KUT40 LEP9:LEP40 LOL9:LOL40 LYH9:LYH40 MID9:MID40 MRZ9:MRZ40 NBV9:NBV40 NLR9:NLR40 NVN9:NVN40 OFJ9:OFJ40 OPF9:OPF40 OZB9:OZB40 PIX9:PIX40 PST9:PST40 QCP9:QCP40 QML9:QML40 QWH9:QWH40 RGD9:RGD40 RPZ9:RPZ40 RZV9:RZV40 SJR9:SJR40 STN9:STN40 TDJ9:TDJ40 TNF9:TNF40 TXB9:TXB40 UGX9:UGX40 UQT9:UQT40 VAP9:VAP40 VKL9:VKL40 VUH9:VUH40 WED9:WED40 WNZ9:WNZ40 WXV9:WXV40 BN65545:BN65576 LJ65545:LJ65576 VF65545:VF65576 AFB65545:AFB65576 AOX65545:AOX65576 AYT65545:AYT65576 BIP65545:BIP65576 BSL65545:BSL65576 CCH65545:CCH65576 CMD65545:CMD65576 CVZ65545:CVZ65576 DFV65545:DFV65576 DPR65545:DPR65576 DZN65545:DZN65576 EJJ65545:EJJ65576 ETF65545:ETF65576 FDB65545:FDB65576 FMX65545:FMX65576 FWT65545:FWT65576 GGP65545:GGP65576 GQL65545:GQL65576 HAH65545:HAH65576 HKD65545:HKD65576 HTZ65545:HTZ65576 IDV65545:IDV65576 INR65545:INR65576 IXN65545:IXN65576 JHJ65545:JHJ65576 JRF65545:JRF65576 KBB65545:KBB65576 KKX65545:KKX65576 KUT65545:KUT65576 LEP65545:LEP65576 LOL65545:LOL65576 LYH65545:LYH65576 MID65545:MID65576 MRZ65545:MRZ65576 NBV65545:NBV65576 NLR65545:NLR65576 NVN65545:NVN65576 OFJ65545:OFJ65576 OPF65545:OPF65576 OZB65545:OZB65576 PIX65545:PIX65576 PST65545:PST65576 QCP65545:QCP65576 QML65545:QML65576 QWH65545:QWH65576 RGD65545:RGD65576 RPZ65545:RPZ65576 RZV65545:RZV65576 SJR65545:SJR65576 STN65545:STN65576 TDJ65545:TDJ65576 TNF65545:TNF65576 TXB65545:TXB65576 UGX65545:UGX65576 UQT65545:UQT65576 VAP65545:VAP65576 VKL65545:VKL65576 VUH65545:VUH65576 WED65545:WED65576 WNZ65545:WNZ65576 WXV65545:WXV65576 BN131081:BN131112 LJ131081:LJ131112 VF131081:VF131112 AFB131081:AFB131112 AOX131081:AOX131112 AYT131081:AYT131112 BIP131081:BIP131112 BSL131081:BSL131112 CCH131081:CCH131112 CMD131081:CMD131112 CVZ131081:CVZ131112 DFV131081:DFV131112 DPR131081:DPR131112 DZN131081:DZN131112 EJJ131081:EJJ131112 ETF131081:ETF131112 FDB131081:FDB131112 FMX131081:FMX131112 FWT131081:FWT131112 GGP131081:GGP131112 GQL131081:GQL131112 HAH131081:HAH131112 HKD131081:HKD131112 HTZ131081:HTZ131112 IDV131081:IDV131112 INR131081:INR131112 IXN131081:IXN131112 JHJ131081:JHJ131112 JRF131081:JRF131112 KBB131081:KBB131112 KKX131081:KKX131112 KUT131081:KUT131112 LEP131081:LEP131112 LOL131081:LOL131112 LYH131081:LYH131112 MID131081:MID131112 MRZ131081:MRZ131112 NBV131081:NBV131112 NLR131081:NLR131112 NVN131081:NVN131112 OFJ131081:OFJ131112 OPF131081:OPF131112 OZB131081:OZB131112 PIX131081:PIX131112 PST131081:PST131112 QCP131081:QCP131112 QML131081:QML131112 QWH131081:QWH131112 RGD131081:RGD131112 RPZ131081:RPZ131112 RZV131081:RZV131112 SJR131081:SJR131112 STN131081:STN131112 TDJ131081:TDJ131112 TNF131081:TNF131112 TXB131081:TXB131112 UGX131081:UGX131112 UQT131081:UQT131112 VAP131081:VAP131112 VKL131081:VKL131112 VUH131081:VUH131112 WED131081:WED131112 WNZ131081:WNZ131112 WXV131081:WXV131112 BN196617:BN196648 LJ196617:LJ196648 VF196617:VF196648 AFB196617:AFB196648 AOX196617:AOX196648 AYT196617:AYT196648 BIP196617:BIP196648 BSL196617:BSL196648 CCH196617:CCH196648 CMD196617:CMD196648 CVZ196617:CVZ196648 DFV196617:DFV196648 DPR196617:DPR196648 DZN196617:DZN196648 EJJ196617:EJJ196648 ETF196617:ETF196648 FDB196617:FDB196648 FMX196617:FMX196648 FWT196617:FWT196648 GGP196617:GGP196648 GQL196617:GQL196648 HAH196617:HAH196648 HKD196617:HKD196648 HTZ196617:HTZ196648 IDV196617:IDV196648 INR196617:INR196648 IXN196617:IXN196648 JHJ196617:JHJ196648 JRF196617:JRF196648 KBB196617:KBB196648 KKX196617:KKX196648 KUT196617:KUT196648 LEP196617:LEP196648 LOL196617:LOL196648 LYH196617:LYH196648 MID196617:MID196648 MRZ196617:MRZ196648 NBV196617:NBV196648 NLR196617:NLR196648 NVN196617:NVN196648 OFJ196617:OFJ196648 OPF196617:OPF196648 OZB196617:OZB196648 PIX196617:PIX196648 PST196617:PST196648 QCP196617:QCP196648 QML196617:QML196648 QWH196617:QWH196648 RGD196617:RGD196648 RPZ196617:RPZ196648 RZV196617:RZV196648 SJR196617:SJR196648 STN196617:STN196648 TDJ196617:TDJ196648 TNF196617:TNF196648 TXB196617:TXB196648 UGX196617:UGX196648 UQT196617:UQT196648 VAP196617:VAP196648 VKL196617:VKL196648 VUH196617:VUH196648 WED196617:WED196648 WNZ196617:WNZ196648 WXV196617:WXV196648 BN262153:BN262184 LJ262153:LJ262184 VF262153:VF262184 AFB262153:AFB262184 AOX262153:AOX262184 AYT262153:AYT262184 BIP262153:BIP262184 BSL262153:BSL262184 CCH262153:CCH262184 CMD262153:CMD262184 CVZ262153:CVZ262184 DFV262153:DFV262184 DPR262153:DPR262184 DZN262153:DZN262184 EJJ262153:EJJ262184 ETF262153:ETF262184 FDB262153:FDB262184 FMX262153:FMX262184 FWT262153:FWT262184 GGP262153:GGP262184 GQL262153:GQL262184 HAH262153:HAH262184 HKD262153:HKD262184 HTZ262153:HTZ262184 IDV262153:IDV262184 INR262153:INR262184 IXN262153:IXN262184 JHJ262153:JHJ262184 JRF262153:JRF262184 KBB262153:KBB262184 KKX262153:KKX262184 KUT262153:KUT262184 LEP262153:LEP262184 LOL262153:LOL262184 LYH262153:LYH262184 MID262153:MID262184 MRZ262153:MRZ262184 NBV262153:NBV262184 NLR262153:NLR262184 NVN262153:NVN262184 OFJ262153:OFJ262184 OPF262153:OPF262184 OZB262153:OZB262184 PIX262153:PIX262184 PST262153:PST262184 QCP262153:QCP262184 QML262153:QML262184 QWH262153:QWH262184 RGD262153:RGD262184 RPZ262153:RPZ262184 RZV262153:RZV262184 SJR262153:SJR262184 STN262153:STN262184 TDJ262153:TDJ262184 TNF262153:TNF262184 TXB262153:TXB262184 UGX262153:UGX262184 UQT262153:UQT262184 VAP262153:VAP262184 VKL262153:VKL262184 VUH262153:VUH262184 WED262153:WED262184 WNZ262153:WNZ262184 WXV262153:WXV262184 BN327689:BN327720 LJ327689:LJ327720 VF327689:VF327720 AFB327689:AFB327720 AOX327689:AOX327720 AYT327689:AYT327720 BIP327689:BIP327720 BSL327689:BSL327720 CCH327689:CCH327720 CMD327689:CMD327720 CVZ327689:CVZ327720 DFV327689:DFV327720 DPR327689:DPR327720 DZN327689:DZN327720 EJJ327689:EJJ327720 ETF327689:ETF327720 FDB327689:FDB327720 FMX327689:FMX327720 FWT327689:FWT327720 GGP327689:GGP327720 GQL327689:GQL327720 HAH327689:HAH327720 HKD327689:HKD327720 HTZ327689:HTZ327720 IDV327689:IDV327720 INR327689:INR327720 IXN327689:IXN327720 JHJ327689:JHJ327720 JRF327689:JRF327720 KBB327689:KBB327720 KKX327689:KKX327720 KUT327689:KUT327720 LEP327689:LEP327720 LOL327689:LOL327720 LYH327689:LYH327720 MID327689:MID327720 MRZ327689:MRZ327720 NBV327689:NBV327720 NLR327689:NLR327720 NVN327689:NVN327720 OFJ327689:OFJ327720 OPF327689:OPF327720 OZB327689:OZB327720 PIX327689:PIX327720 PST327689:PST327720 QCP327689:QCP327720 QML327689:QML327720 QWH327689:QWH327720 RGD327689:RGD327720 RPZ327689:RPZ327720 RZV327689:RZV327720 SJR327689:SJR327720 STN327689:STN327720 TDJ327689:TDJ327720 TNF327689:TNF327720 TXB327689:TXB327720 UGX327689:UGX327720 UQT327689:UQT327720 VAP327689:VAP327720 VKL327689:VKL327720 VUH327689:VUH327720 WED327689:WED327720 WNZ327689:WNZ327720 WXV327689:WXV327720 BN393225:BN393256 LJ393225:LJ393256 VF393225:VF393256 AFB393225:AFB393256 AOX393225:AOX393256 AYT393225:AYT393256 BIP393225:BIP393256 BSL393225:BSL393256 CCH393225:CCH393256 CMD393225:CMD393256 CVZ393225:CVZ393256 DFV393225:DFV393256 DPR393225:DPR393256 DZN393225:DZN393256 EJJ393225:EJJ393256 ETF393225:ETF393256 FDB393225:FDB393256 FMX393225:FMX393256 FWT393225:FWT393256 GGP393225:GGP393256 GQL393225:GQL393256 HAH393225:HAH393256 HKD393225:HKD393256 HTZ393225:HTZ393256 IDV393225:IDV393256 INR393225:INR393256 IXN393225:IXN393256 JHJ393225:JHJ393256 JRF393225:JRF393256 KBB393225:KBB393256 KKX393225:KKX393256 KUT393225:KUT393256 LEP393225:LEP393256 LOL393225:LOL393256 LYH393225:LYH393256 MID393225:MID393256 MRZ393225:MRZ393256 NBV393225:NBV393256 NLR393225:NLR393256 NVN393225:NVN393256 OFJ393225:OFJ393256 OPF393225:OPF393256 OZB393225:OZB393256 PIX393225:PIX393256 PST393225:PST393256 QCP393225:QCP393256 QML393225:QML393256 QWH393225:QWH393256 RGD393225:RGD393256 RPZ393225:RPZ393256 RZV393225:RZV393256 SJR393225:SJR393256 STN393225:STN393256 TDJ393225:TDJ393256 TNF393225:TNF393256 TXB393225:TXB393256 UGX393225:UGX393256 UQT393225:UQT393256 VAP393225:VAP393256 VKL393225:VKL393256 VUH393225:VUH393256 WED393225:WED393256 WNZ393225:WNZ393256 WXV393225:WXV393256 BN458761:BN458792 LJ458761:LJ458792 VF458761:VF458792 AFB458761:AFB458792 AOX458761:AOX458792 AYT458761:AYT458792 BIP458761:BIP458792 BSL458761:BSL458792 CCH458761:CCH458792 CMD458761:CMD458792 CVZ458761:CVZ458792 DFV458761:DFV458792 DPR458761:DPR458792 DZN458761:DZN458792 EJJ458761:EJJ458792 ETF458761:ETF458792 FDB458761:FDB458792 FMX458761:FMX458792 FWT458761:FWT458792 GGP458761:GGP458792 GQL458761:GQL458792 HAH458761:HAH458792 HKD458761:HKD458792 HTZ458761:HTZ458792 IDV458761:IDV458792 INR458761:INR458792 IXN458761:IXN458792 JHJ458761:JHJ458792 JRF458761:JRF458792 KBB458761:KBB458792 KKX458761:KKX458792 KUT458761:KUT458792 LEP458761:LEP458792 LOL458761:LOL458792 LYH458761:LYH458792 MID458761:MID458792 MRZ458761:MRZ458792 NBV458761:NBV458792 NLR458761:NLR458792 NVN458761:NVN458792 OFJ458761:OFJ458792 OPF458761:OPF458792 OZB458761:OZB458792 PIX458761:PIX458792 PST458761:PST458792 QCP458761:QCP458792 QML458761:QML458792 QWH458761:QWH458792 RGD458761:RGD458792 RPZ458761:RPZ458792 RZV458761:RZV458792 SJR458761:SJR458792 STN458761:STN458792 TDJ458761:TDJ458792 TNF458761:TNF458792 TXB458761:TXB458792 UGX458761:UGX458792 UQT458761:UQT458792 VAP458761:VAP458792 VKL458761:VKL458792 VUH458761:VUH458792 WED458761:WED458792 WNZ458761:WNZ458792 WXV458761:WXV458792 BN524297:BN524328 LJ524297:LJ524328 VF524297:VF524328 AFB524297:AFB524328 AOX524297:AOX524328 AYT524297:AYT524328 BIP524297:BIP524328 BSL524297:BSL524328 CCH524297:CCH524328 CMD524297:CMD524328 CVZ524297:CVZ524328 DFV524297:DFV524328 DPR524297:DPR524328 DZN524297:DZN524328 EJJ524297:EJJ524328 ETF524297:ETF524328 FDB524297:FDB524328 FMX524297:FMX524328 FWT524297:FWT524328 GGP524297:GGP524328 GQL524297:GQL524328 HAH524297:HAH524328 HKD524297:HKD524328 HTZ524297:HTZ524328 IDV524297:IDV524328 INR524297:INR524328 IXN524297:IXN524328 JHJ524297:JHJ524328 JRF524297:JRF524328 KBB524297:KBB524328 KKX524297:KKX524328 KUT524297:KUT524328 LEP524297:LEP524328 LOL524297:LOL524328 LYH524297:LYH524328 MID524297:MID524328 MRZ524297:MRZ524328 NBV524297:NBV524328 NLR524297:NLR524328 NVN524297:NVN524328 OFJ524297:OFJ524328 OPF524297:OPF524328 OZB524297:OZB524328 PIX524297:PIX524328 PST524297:PST524328 QCP524297:QCP524328 QML524297:QML524328 QWH524297:QWH524328 RGD524297:RGD524328 RPZ524297:RPZ524328 RZV524297:RZV524328 SJR524297:SJR524328 STN524297:STN524328 TDJ524297:TDJ524328 TNF524297:TNF524328 TXB524297:TXB524328 UGX524297:UGX524328 UQT524297:UQT524328 VAP524297:VAP524328 VKL524297:VKL524328 VUH524297:VUH524328 WED524297:WED524328 WNZ524297:WNZ524328 WXV524297:WXV524328 BN589833:BN589864 LJ589833:LJ589864 VF589833:VF589864 AFB589833:AFB589864 AOX589833:AOX589864 AYT589833:AYT589864 BIP589833:BIP589864 BSL589833:BSL589864 CCH589833:CCH589864 CMD589833:CMD589864 CVZ589833:CVZ589864 DFV589833:DFV589864 DPR589833:DPR589864 DZN589833:DZN589864 EJJ589833:EJJ589864 ETF589833:ETF589864 FDB589833:FDB589864 FMX589833:FMX589864 FWT589833:FWT589864 GGP589833:GGP589864 GQL589833:GQL589864 HAH589833:HAH589864 HKD589833:HKD589864 HTZ589833:HTZ589864 IDV589833:IDV589864 INR589833:INR589864 IXN589833:IXN589864 JHJ589833:JHJ589864 JRF589833:JRF589864 KBB589833:KBB589864 KKX589833:KKX589864 KUT589833:KUT589864 LEP589833:LEP589864 LOL589833:LOL589864 LYH589833:LYH589864 MID589833:MID589864 MRZ589833:MRZ589864 NBV589833:NBV589864 NLR589833:NLR589864 NVN589833:NVN589864 OFJ589833:OFJ589864 OPF589833:OPF589864 OZB589833:OZB589864 PIX589833:PIX589864 PST589833:PST589864 QCP589833:QCP589864 QML589833:QML589864 QWH589833:QWH589864 RGD589833:RGD589864 RPZ589833:RPZ589864 RZV589833:RZV589864 SJR589833:SJR589864 STN589833:STN589864 TDJ589833:TDJ589864 TNF589833:TNF589864 TXB589833:TXB589864 UGX589833:UGX589864 UQT589833:UQT589864 VAP589833:VAP589864 VKL589833:VKL589864 VUH589833:VUH589864 WED589833:WED589864 WNZ589833:WNZ589864 WXV589833:WXV589864 BN655369:BN655400 LJ655369:LJ655400 VF655369:VF655400 AFB655369:AFB655400 AOX655369:AOX655400 AYT655369:AYT655400 BIP655369:BIP655400 BSL655369:BSL655400 CCH655369:CCH655400 CMD655369:CMD655400 CVZ655369:CVZ655400 DFV655369:DFV655400 DPR655369:DPR655400 DZN655369:DZN655400 EJJ655369:EJJ655400 ETF655369:ETF655400 FDB655369:FDB655400 FMX655369:FMX655400 FWT655369:FWT655400 GGP655369:GGP655400 GQL655369:GQL655400 HAH655369:HAH655400 HKD655369:HKD655400 HTZ655369:HTZ655400 IDV655369:IDV655400 INR655369:INR655400 IXN655369:IXN655400 JHJ655369:JHJ655400 JRF655369:JRF655400 KBB655369:KBB655400 KKX655369:KKX655400 KUT655369:KUT655400 LEP655369:LEP655400 LOL655369:LOL655400 LYH655369:LYH655400 MID655369:MID655400 MRZ655369:MRZ655400 NBV655369:NBV655400 NLR655369:NLR655400 NVN655369:NVN655400 OFJ655369:OFJ655400 OPF655369:OPF655400 OZB655369:OZB655400 PIX655369:PIX655400 PST655369:PST655400 QCP655369:QCP655400 QML655369:QML655400 QWH655369:QWH655400 RGD655369:RGD655400 RPZ655369:RPZ655400 RZV655369:RZV655400 SJR655369:SJR655400 STN655369:STN655400 TDJ655369:TDJ655400 TNF655369:TNF655400 TXB655369:TXB655400 UGX655369:UGX655400 UQT655369:UQT655400 VAP655369:VAP655400 VKL655369:VKL655400 VUH655369:VUH655400 WED655369:WED655400 WNZ655369:WNZ655400 WXV655369:WXV655400 BN720905:BN720936 LJ720905:LJ720936 VF720905:VF720936 AFB720905:AFB720936 AOX720905:AOX720936 AYT720905:AYT720936 BIP720905:BIP720936 BSL720905:BSL720936 CCH720905:CCH720936 CMD720905:CMD720936 CVZ720905:CVZ720936 DFV720905:DFV720936 DPR720905:DPR720936 DZN720905:DZN720936 EJJ720905:EJJ720936 ETF720905:ETF720936 FDB720905:FDB720936 FMX720905:FMX720936 FWT720905:FWT720936 GGP720905:GGP720936 GQL720905:GQL720936 HAH720905:HAH720936 HKD720905:HKD720936 HTZ720905:HTZ720936 IDV720905:IDV720936 INR720905:INR720936 IXN720905:IXN720936 JHJ720905:JHJ720936 JRF720905:JRF720936 KBB720905:KBB720936 KKX720905:KKX720936 KUT720905:KUT720936 LEP720905:LEP720936 LOL720905:LOL720936 LYH720905:LYH720936 MID720905:MID720936 MRZ720905:MRZ720936 NBV720905:NBV720936 NLR720905:NLR720936 NVN720905:NVN720936 OFJ720905:OFJ720936 OPF720905:OPF720936 OZB720905:OZB720936 PIX720905:PIX720936 PST720905:PST720936 QCP720905:QCP720936 QML720905:QML720936 QWH720905:QWH720936 RGD720905:RGD720936 RPZ720905:RPZ720936 RZV720905:RZV720936 SJR720905:SJR720936 STN720905:STN720936 TDJ720905:TDJ720936 TNF720905:TNF720936 TXB720905:TXB720936 UGX720905:UGX720936 UQT720905:UQT720936 VAP720905:VAP720936 VKL720905:VKL720936 VUH720905:VUH720936 WED720905:WED720936 WNZ720905:WNZ720936 WXV720905:WXV720936 BN786441:BN786472 LJ786441:LJ786472 VF786441:VF786472 AFB786441:AFB786472 AOX786441:AOX786472 AYT786441:AYT786472 BIP786441:BIP786472 BSL786441:BSL786472 CCH786441:CCH786472 CMD786441:CMD786472 CVZ786441:CVZ786472 DFV786441:DFV786472 DPR786441:DPR786472 DZN786441:DZN786472 EJJ786441:EJJ786472 ETF786441:ETF786472 FDB786441:FDB786472 FMX786441:FMX786472 FWT786441:FWT786472 GGP786441:GGP786472 GQL786441:GQL786472 HAH786441:HAH786472 HKD786441:HKD786472 HTZ786441:HTZ786472 IDV786441:IDV786472 INR786441:INR786472 IXN786441:IXN786472 JHJ786441:JHJ786472 JRF786441:JRF786472 KBB786441:KBB786472 KKX786441:KKX786472 KUT786441:KUT786472 LEP786441:LEP786472 LOL786441:LOL786472 LYH786441:LYH786472 MID786441:MID786472 MRZ786441:MRZ786472 NBV786441:NBV786472 NLR786441:NLR786472 NVN786441:NVN786472 OFJ786441:OFJ786472 OPF786441:OPF786472 OZB786441:OZB786472 PIX786441:PIX786472 PST786441:PST786472 QCP786441:QCP786472 QML786441:QML786472 QWH786441:QWH786472 RGD786441:RGD786472 RPZ786441:RPZ786472 RZV786441:RZV786472 SJR786441:SJR786472 STN786441:STN786472 TDJ786441:TDJ786472 TNF786441:TNF786472 TXB786441:TXB786472 UGX786441:UGX786472 UQT786441:UQT786472 VAP786441:VAP786472 VKL786441:VKL786472 VUH786441:VUH786472 WED786441:WED786472 WNZ786441:WNZ786472 WXV786441:WXV786472 BN851977:BN852008 LJ851977:LJ852008 VF851977:VF852008 AFB851977:AFB852008 AOX851977:AOX852008 AYT851977:AYT852008 BIP851977:BIP852008 BSL851977:BSL852008 CCH851977:CCH852008 CMD851977:CMD852008 CVZ851977:CVZ852008 DFV851977:DFV852008 DPR851977:DPR852008 DZN851977:DZN852008 EJJ851977:EJJ852008 ETF851977:ETF852008 FDB851977:FDB852008 FMX851977:FMX852008 FWT851977:FWT852008 GGP851977:GGP852008 GQL851977:GQL852008 HAH851977:HAH852008 HKD851977:HKD852008 HTZ851977:HTZ852008 IDV851977:IDV852008 INR851977:INR852008 IXN851977:IXN852008 JHJ851977:JHJ852008 JRF851977:JRF852008 KBB851977:KBB852008 KKX851977:KKX852008 KUT851977:KUT852008 LEP851977:LEP852008 LOL851977:LOL852008 LYH851977:LYH852008 MID851977:MID852008 MRZ851977:MRZ852008 NBV851977:NBV852008 NLR851977:NLR852008 NVN851977:NVN852008 OFJ851977:OFJ852008 OPF851977:OPF852008 OZB851977:OZB852008 PIX851977:PIX852008 PST851977:PST852008 QCP851977:QCP852008 QML851977:QML852008 QWH851977:QWH852008 RGD851977:RGD852008 RPZ851977:RPZ852008 RZV851977:RZV852008 SJR851977:SJR852008 STN851977:STN852008 TDJ851977:TDJ852008 TNF851977:TNF852008 TXB851977:TXB852008 UGX851977:UGX852008 UQT851977:UQT852008 VAP851977:VAP852008 VKL851977:VKL852008 VUH851977:VUH852008 WED851977:WED852008 WNZ851977:WNZ852008 WXV851977:WXV852008 BN917513:BN917544 LJ917513:LJ917544 VF917513:VF917544 AFB917513:AFB917544 AOX917513:AOX917544 AYT917513:AYT917544 BIP917513:BIP917544 BSL917513:BSL917544 CCH917513:CCH917544 CMD917513:CMD917544 CVZ917513:CVZ917544 DFV917513:DFV917544 DPR917513:DPR917544 DZN917513:DZN917544 EJJ917513:EJJ917544 ETF917513:ETF917544 FDB917513:FDB917544 FMX917513:FMX917544 FWT917513:FWT917544 GGP917513:GGP917544 GQL917513:GQL917544 HAH917513:HAH917544 HKD917513:HKD917544 HTZ917513:HTZ917544 IDV917513:IDV917544 INR917513:INR917544 IXN917513:IXN917544 JHJ917513:JHJ917544 JRF917513:JRF917544 KBB917513:KBB917544 KKX917513:KKX917544 KUT917513:KUT917544 LEP917513:LEP917544 LOL917513:LOL917544 LYH917513:LYH917544 MID917513:MID917544 MRZ917513:MRZ917544 NBV917513:NBV917544 NLR917513:NLR917544 NVN917513:NVN917544 OFJ917513:OFJ917544 OPF917513:OPF917544 OZB917513:OZB917544 PIX917513:PIX917544 PST917513:PST917544 QCP917513:QCP917544 QML917513:QML917544 QWH917513:QWH917544 RGD917513:RGD917544 RPZ917513:RPZ917544 RZV917513:RZV917544 SJR917513:SJR917544 STN917513:STN917544 TDJ917513:TDJ917544 TNF917513:TNF917544 TXB917513:TXB917544 UGX917513:UGX917544 UQT917513:UQT917544 VAP917513:VAP917544 VKL917513:VKL917544 VUH917513:VUH917544 WED917513:WED917544 WNZ917513:WNZ917544 WXV917513:WXV917544 BN983049:BN983080 LJ983049:LJ983080 VF983049:VF983080 AFB983049:AFB983080 AOX983049:AOX983080 AYT983049:AYT983080 BIP983049:BIP983080 BSL983049:BSL983080 CCH983049:CCH983080 CMD983049:CMD983080 CVZ983049:CVZ983080 DFV983049:DFV983080 DPR983049:DPR983080 DZN983049:DZN983080 EJJ983049:EJJ983080 ETF983049:ETF983080 FDB983049:FDB983080 FMX983049:FMX983080 FWT983049:FWT983080 GGP983049:GGP983080 GQL983049:GQL983080 HAH983049:HAH983080 HKD983049:HKD983080 HTZ983049:HTZ983080 IDV983049:IDV983080 INR983049:INR983080 IXN983049:IXN983080 JHJ983049:JHJ983080 JRF983049:JRF983080 KBB983049:KBB983080 KKX983049:KKX983080 KUT983049:KUT983080 LEP983049:LEP983080 LOL983049:LOL983080 LYH983049:LYH983080 MID983049:MID983080 MRZ983049:MRZ983080 NBV983049:NBV983080 NLR983049:NLR983080 NVN983049:NVN983080 OFJ983049:OFJ983080 OPF983049:OPF983080 OZB983049:OZB983080 PIX983049:PIX983080 PST983049:PST983080 QCP983049:QCP983080 QML983049:QML983080 QWH983049:QWH983080 RGD983049:RGD983080 RPZ983049:RPZ983080 RZV983049:RZV983080 SJR983049:SJR983080 STN983049:STN983080 TDJ983049:TDJ983080 TNF983049:TNF983080 TXB983049:TXB983080 UGX983049:UGX983080 UQT983049:UQT983080 VAP983049:VAP983080 VKL983049:VKL983080 VUH983049:VUH983080 WED983049:WED983080 WNZ983049:WNZ983080 WXV983049:WXV983080">
      <formula1>Efecto</formula1>
    </dataValidation>
    <dataValidation allowBlank="1" showInputMessage="1" showErrorMessage="1" error="mayor 1" sqref="BO9:BP40 LK9:LL40 VG9:VH40 AFC9:AFD40 AOY9:AOZ40 AYU9:AYV40 BIQ9:BIR40 BSM9:BSN40 CCI9:CCJ40 CME9:CMF40 CWA9:CWB40 DFW9:DFX40 DPS9:DPT40 DZO9:DZP40 EJK9:EJL40 ETG9:ETH40 FDC9:FDD40 FMY9:FMZ40 FWU9:FWV40 GGQ9:GGR40 GQM9:GQN40 HAI9:HAJ40 HKE9:HKF40 HUA9:HUB40 IDW9:IDX40 INS9:INT40 IXO9:IXP40 JHK9:JHL40 JRG9:JRH40 KBC9:KBD40 KKY9:KKZ40 KUU9:KUV40 LEQ9:LER40 LOM9:LON40 LYI9:LYJ40 MIE9:MIF40 MSA9:MSB40 NBW9:NBX40 NLS9:NLT40 NVO9:NVP40 OFK9:OFL40 OPG9:OPH40 OZC9:OZD40 PIY9:PIZ40 PSU9:PSV40 QCQ9:QCR40 QMM9:QMN40 QWI9:QWJ40 RGE9:RGF40 RQA9:RQB40 RZW9:RZX40 SJS9:SJT40 STO9:STP40 TDK9:TDL40 TNG9:TNH40 TXC9:TXD40 UGY9:UGZ40 UQU9:UQV40 VAQ9:VAR40 VKM9:VKN40 VUI9:VUJ40 WEE9:WEF40 WOA9:WOB40 WXW9:WXX40 BO65545:BP65576 LK65545:LL65576 VG65545:VH65576 AFC65545:AFD65576 AOY65545:AOZ65576 AYU65545:AYV65576 BIQ65545:BIR65576 BSM65545:BSN65576 CCI65545:CCJ65576 CME65545:CMF65576 CWA65545:CWB65576 DFW65545:DFX65576 DPS65545:DPT65576 DZO65545:DZP65576 EJK65545:EJL65576 ETG65545:ETH65576 FDC65545:FDD65576 FMY65545:FMZ65576 FWU65545:FWV65576 GGQ65545:GGR65576 GQM65545:GQN65576 HAI65545:HAJ65576 HKE65545:HKF65576 HUA65545:HUB65576 IDW65545:IDX65576 INS65545:INT65576 IXO65545:IXP65576 JHK65545:JHL65576 JRG65545:JRH65576 KBC65545:KBD65576 KKY65545:KKZ65576 KUU65545:KUV65576 LEQ65545:LER65576 LOM65545:LON65576 LYI65545:LYJ65576 MIE65545:MIF65576 MSA65545:MSB65576 NBW65545:NBX65576 NLS65545:NLT65576 NVO65545:NVP65576 OFK65545:OFL65576 OPG65545:OPH65576 OZC65545:OZD65576 PIY65545:PIZ65576 PSU65545:PSV65576 QCQ65545:QCR65576 QMM65545:QMN65576 QWI65545:QWJ65576 RGE65545:RGF65576 RQA65545:RQB65576 RZW65545:RZX65576 SJS65545:SJT65576 STO65545:STP65576 TDK65545:TDL65576 TNG65545:TNH65576 TXC65545:TXD65576 UGY65545:UGZ65576 UQU65545:UQV65576 VAQ65545:VAR65576 VKM65545:VKN65576 VUI65545:VUJ65576 WEE65545:WEF65576 WOA65545:WOB65576 WXW65545:WXX65576 BO131081:BP131112 LK131081:LL131112 VG131081:VH131112 AFC131081:AFD131112 AOY131081:AOZ131112 AYU131081:AYV131112 BIQ131081:BIR131112 BSM131081:BSN131112 CCI131081:CCJ131112 CME131081:CMF131112 CWA131081:CWB131112 DFW131081:DFX131112 DPS131081:DPT131112 DZO131081:DZP131112 EJK131081:EJL131112 ETG131081:ETH131112 FDC131081:FDD131112 FMY131081:FMZ131112 FWU131081:FWV131112 GGQ131081:GGR131112 GQM131081:GQN131112 HAI131081:HAJ131112 HKE131081:HKF131112 HUA131081:HUB131112 IDW131081:IDX131112 INS131081:INT131112 IXO131081:IXP131112 JHK131081:JHL131112 JRG131081:JRH131112 KBC131081:KBD131112 KKY131081:KKZ131112 KUU131081:KUV131112 LEQ131081:LER131112 LOM131081:LON131112 LYI131081:LYJ131112 MIE131081:MIF131112 MSA131081:MSB131112 NBW131081:NBX131112 NLS131081:NLT131112 NVO131081:NVP131112 OFK131081:OFL131112 OPG131081:OPH131112 OZC131081:OZD131112 PIY131081:PIZ131112 PSU131081:PSV131112 QCQ131081:QCR131112 QMM131081:QMN131112 QWI131081:QWJ131112 RGE131081:RGF131112 RQA131081:RQB131112 RZW131081:RZX131112 SJS131081:SJT131112 STO131081:STP131112 TDK131081:TDL131112 TNG131081:TNH131112 TXC131081:TXD131112 UGY131081:UGZ131112 UQU131081:UQV131112 VAQ131081:VAR131112 VKM131081:VKN131112 VUI131081:VUJ131112 WEE131081:WEF131112 WOA131081:WOB131112 WXW131081:WXX131112 BO196617:BP196648 LK196617:LL196648 VG196617:VH196648 AFC196617:AFD196648 AOY196617:AOZ196648 AYU196617:AYV196648 BIQ196617:BIR196648 BSM196617:BSN196648 CCI196617:CCJ196648 CME196617:CMF196648 CWA196617:CWB196648 DFW196617:DFX196648 DPS196617:DPT196648 DZO196617:DZP196648 EJK196617:EJL196648 ETG196617:ETH196648 FDC196617:FDD196648 FMY196617:FMZ196648 FWU196617:FWV196648 GGQ196617:GGR196648 GQM196617:GQN196648 HAI196617:HAJ196648 HKE196617:HKF196648 HUA196617:HUB196648 IDW196617:IDX196648 INS196617:INT196648 IXO196617:IXP196648 JHK196617:JHL196648 JRG196617:JRH196648 KBC196617:KBD196648 KKY196617:KKZ196648 KUU196617:KUV196648 LEQ196617:LER196648 LOM196617:LON196648 LYI196617:LYJ196648 MIE196617:MIF196648 MSA196617:MSB196648 NBW196617:NBX196648 NLS196617:NLT196648 NVO196617:NVP196648 OFK196617:OFL196648 OPG196617:OPH196648 OZC196617:OZD196648 PIY196617:PIZ196648 PSU196617:PSV196648 QCQ196617:QCR196648 QMM196617:QMN196648 QWI196617:QWJ196648 RGE196617:RGF196648 RQA196617:RQB196648 RZW196617:RZX196648 SJS196617:SJT196648 STO196617:STP196648 TDK196617:TDL196648 TNG196617:TNH196648 TXC196617:TXD196648 UGY196617:UGZ196648 UQU196617:UQV196648 VAQ196617:VAR196648 VKM196617:VKN196648 VUI196617:VUJ196648 WEE196617:WEF196648 WOA196617:WOB196648 WXW196617:WXX196648 BO262153:BP262184 LK262153:LL262184 VG262153:VH262184 AFC262153:AFD262184 AOY262153:AOZ262184 AYU262153:AYV262184 BIQ262153:BIR262184 BSM262153:BSN262184 CCI262153:CCJ262184 CME262153:CMF262184 CWA262153:CWB262184 DFW262153:DFX262184 DPS262153:DPT262184 DZO262153:DZP262184 EJK262153:EJL262184 ETG262153:ETH262184 FDC262153:FDD262184 FMY262153:FMZ262184 FWU262153:FWV262184 GGQ262153:GGR262184 GQM262153:GQN262184 HAI262153:HAJ262184 HKE262153:HKF262184 HUA262153:HUB262184 IDW262153:IDX262184 INS262153:INT262184 IXO262153:IXP262184 JHK262153:JHL262184 JRG262153:JRH262184 KBC262153:KBD262184 KKY262153:KKZ262184 KUU262153:KUV262184 LEQ262153:LER262184 LOM262153:LON262184 LYI262153:LYJ262184 MIE262153:MIF262184 MSA262153:MSB262184 NBW262153:NBX262184 NLS262153:NLT262184 NVO262153:NVP262184 OFK262153:OFL262184 OPG262153:OPH262184 OZC262153:OZD262184 PIY262153:PIZ262184 PSU262153:PSV262184 QCQ262153:QCR262184 QMM262153:QMN262184 QWI262153:QWJ262184 RGE262153:RGF262184 RQA262153:RQB262184 RZW262153:RZX262184 SJS262153:SJT262184 STO262153:STP262184 TDK262153:TDL262184 TNG262153:TNH262184 TXC262153:TXD262184 UGY262153:UGZ262184 UQU262153:UQV262184 VAQ262153:VAR262184 VKM262153:VKN262184 VUI262153:VUJ262184 WEE262153:WEF262184 WOA262153:WOB262184 WXW262153:WXX262184 BO327689:BP327720 LK327689:LL327720 VG327689:VH327720 AFC327689:AFD327720 AOY327689:AOZ327720 AYU327689:AYV327720 BIQ327689:BIR327720 BSM327689:BSN327720 CCI327689:CCJ327720 CME327689:CMF327720 CWA327689:CWB327720 DFW327689:DFX327720 DPS327689:DPT327720 DZO327689:DZP327720 EJK327689:EJL327720 ETG327689:ETH327720 FDC327689:FDD327720 FMY327689:FMZ327720 FWU327689:FWV327720 GGQ327689:GGR327720 GQM327689:GQN327720 HAI327689:HAJ327720 HKE327689:HKF327720 HUA327689:HUB327720 IDW327689:IDX327720 INS327689:INT327720 IXO327689:IXP327720 JHK327689:JHL327720 JRG327689:JRH327720 KBC327689:KBD327720 KKY327689:KKZ327720 KUU327689:KUV327720 LEQ327689:LER327720 LOM327689:LON327720 LYI327689:LYJ327720 MIE327689:MIF327720 MSA327689:MSB327720 NBW327689:NBX327720 NLS327689:NLT327720 NVO327689:NVP327720 OFK327689:OFL327720 OPG327689:OPH327720 OZC327689:OZD327720 PIY327689:PIZ327720 PSU327689:PSV327720 QCQ327689:QCR327720 QMM327689:QMN327720 QWI327689:QWJ327720 RGE327689:RGF327720 RQA327689:RQB327720 RZW327689:RZX327720 SJS327689:SJT327720 STO327689:STP327720 TDK327689:TDL327720 TNG327689:TNH327720 TXC327689:TXD327720 UGY327689:UGZ327720 UQU327689:UQV327720 VAQ327689:VAR327720 VKM327689:VKN327720 VUI327689:VUJ327720 WEE327689:WEF327720 WOA327689:WOB327720 WXW327689:WXX327720 BO393225:BP393256 LK393225:LL393256 VG393225:VH393256 AFC393225:AFD393256 AOY393225:AOZ393256 AYU393225:AYV393256 BIQ393225:BIR393256 BSM393225:BSN393256 CCI393225:CCJ393256 CME393225:CMF393256 CWA393225:CWB393256 DFW393225:DFX393256 DPS393225:DPT393256 DZO393225:DZP393256 EJK393225:EJL393256 ETG393225:ETH393256 FDC393225:FDD393256 FMY393225:FMZ393256 FWU393225:FWV393256 GGQ393225:GGR393256 GQM393225:GQN393256 HAI393225:HAJ393256 HKE393225:HKF393256 HUA393225:HUB393256 IDW393225:IDX393256 INS393225:INT393256 IXO393225:IXP393256 JHK393225:JHL393256 JRG393225:JRH393256 KBC393225:KBD393256 KKY393225:KKZ393256 KUU393225:KUV393256 LEQ393225:LER393256 LOM393225:LON393256 LYI393225:LYJ393256 MIE393225:MIF393256 MSA393225:MSB393256 NBW393225:NBX393256 NLS393225:NLT393256 NVO393225:NVP393256 OFK393225:OFL393256 OPG393225:OPH393256 OZC393225:OZD393256 PIY393225:PIZ393256 PSU393225:PSV393256 QCQ393225:QCR393256 QMM393225:QMN393256 QWI393225:QWJ393256 RGE393225:RGF393256 RQA393225:RQB393256 RZW393225:RZX393256 SJS393225:SJT393256 STO393225:STP393256 TDK393225:TDL393256 TNG393225:TNH393256 TXC393225:TXD393256 UGY393225:UGZ393256 UQU393225:UQV393256 VAQ393225:VAR393256 VKM393225:VKN393256 VUI393225:VUJ393256 WEE393225:WEF393256 WOA393225:WOB393256 WXW393225:WXX393256 BO458761:BP458792 LK458761:LL458792 VG458761:VH458792 AFC458761:AFD458792 AOY458761:AOZ458792 AYU458761:AYV458792 BIQ458761:BIR458792 BSM458761:BSN458792 CCI458761:CCJ458792 CME458761:CMF458792 CWA458761:CWB458792 DFW458761:DFX458792 DPS458761:DPT458792 DZO458761:DZP458792 EJK458761:EJL458792 ETG458761:ETH458792 FDC458761:FDD458792 FMY458761:FMZ458792 FWU458761:FWV458792 GGQ458761:GGR458792 GQM458761:GQN458792 HAI458761:HAJ458792 HKE458761:HKF458792 HUA458761:HUB458792 IDW458761:IDX458792 INS458761:INT458792 IXO458761:IXP458792 JHK458761:JHL458792 JRG458761:JRH458792 KBC458761:KBD458792 KKY458761:KKZ458792 KUU458761:KUV458792 LEQ458761:LER458792 LOM458761:LON458792 LYI458761:LYJ458792 MIE458761:MIF458792 MSA458761:MSB458792 NBW458761:NBX458792 NLS458761:NLT458792 NVO458761:NVP458792 OFK458761:OFL458792 OPG458761:OPH458792 OZC458761:OZD458792 PIY458761:PIZ458792 PSU458761:PSV458792 QCQ458761:QCR458792 QMM458761:QMN458792 QWI458761:QWJ458792 RGE458761:RGF458792 RQA458761:RQB458792 RZW458761:RZX458792 SJS458761:SJT458792 STO458761:STP458792 TDK458761:TDL458792 TNG458761:TNH458792 TXC458761:TXD458792 UGY458761:UGZ458792 UQU458761:UQV458792 VAQ458761:VAR458792 VKM458761:VKN458792 VUI458761:VUJ458792 WEE458761:WEF458792 WOA458761:WOB458792 WXW458761:WXX458792 BO524297:BP524328 LK524297:LL524328 VG524297:VH524328 AFC524297:AFD524328 AOY524297:AOZ524328 AYU524297:AYV524328 BIQ524297:BIR524328 BSM524297:BSN524328 CCI524297:CCJ524328 CME524297:CMF524328 CWA524297:CWB524328 DFW524297:DFX524328 DPS524297:DPT524328 DZO524297:DZP524328 EJK524297:EJL524328 ETG524297:ETH524328 FDC524297:FDD524328 FMY524297:FMZ524328 FWU524297:FWV524328 GGQ524297:GGR524328 GQM524297:GQN524328 HAI524297:HAJ524328 HKE524297:HKF524328 HUA524297:HUB524328 IDW524297:IDX524328 INS524297:INT524328 IXO524297:IXP524328 JHK524297:JHL524328 JRG524297:JRH524328 KBC524297:KBD524328 KKY524297:KKZ524328 KUU524297:KUV524328 LEQ524297:LER524328 LOM524297:LON524328 LYI524297:LYJ524328 MIE524297:MIF524328 MSA524297:MSB524328 NBW524297:NBX524328 NLS524297:NLT524328 NVO524297:NVP524328 OFK524297:OFL524328 OPG524297:OPH524328 OZC524297:OZD524328 PIY524297:PIZ524328 PSU524297:PSV524328 QCQ524297:QCR524328 QMM524297:QMN524328 QWI524297:QWJ524328 RGE524297:RGF524328 RQA524297:RQB524328 RZW524297:RZX524328 SJS524297:SJT524328 STO524297:STP524328 TDK524297:TDL524328 TNG524297:TNH524328 TXC524297:TXD524328 UGY524297:UGZ524328 UQU524297:UQV524328 VAQ524297:VAR524328 VKM524297:VKN524328 VUI524297:VUJ524328 WEE524297:WEF524328 WOA524297:WOB524328 WXW524297:WXX524328 BO589833:BP589864 LK589833:LL589864 VG589833:VH589864 AFC589833:AFD589864 AOY589833:AOZ589864 AYU589833:AYV589864 BIQ589833:BIR589864 BSM589833:BSN589864 CCI589833:CCJ589864 CME589833:CMF589864 CWA589833:CWB589864 DFW589833:DFX589864 DPS589833:DPT589864 DZO589833:DZP589864 EJK589833:EJL589864 ETG589833:ETH589864 FDC589833:FDD589864 FMY589833:FMZ589864 FWU589833:FWV589864 GGQ589833:GGR589864 GQM589833:GQN589864 HAI589833:HAJ589864 HKE589833:HKF589864 HUA589833:HUB589864 IDW589833:IDX589864 INS589833:INT589864 IXO589833:IXP589864 JHK589833:JHL589864 JRG589833:JRH589864 KBC589833:KBD589864 KKY589833:KKZ589864 KUU589833:KUV589864 LEQ589833:LER589864 LOM589833:LON589864 LYI589833:LYJ589864 MIE589833:MIF589864 MSA589833:MSB589864 NBW589833:NBX589864 NLS589833:NLT589864 NVO589833:NVP589864 OFK589833:OFL589864 OPG589833:OPH589864 OZC589833:OZD589864 PIY589833:PIZ589864 PSU589833:PSV589864 QCQ589833:QCR589864 QMM589833:QMN589864 QWI589833:QWJ589864 RGE589833:RGF589864 RQA589833:RQB589864 RZW589833:RZX589864 SJS589833:SJT589864 STO589833:STP589864 TDK589833:TDL589864 TNG589833:TNH589864 TXC589833:TXD589864 UGY589833:UGZ589864 UQU589833:UQV589864 VAQ589833:VAR589864 VKM589833:VKN589864 VUI589833:VUJ589864 WEE589833:WEF589864 WOA589833:WOB589864 WXW589833:WXX589864 BO655369:BP655400 LK655369:LL655400 VG655369:VH655400 AFC655369:AFD655400 AOY655369:AOZ655400 AYU655369:AYV655400 BIQ655369:BIR655400 BSM655369:BSN655400 CCI655369:CCJ655400 CME655369:CMF655400 CWA655369:CWB655400 DFW655369:DFX655400 DPS655369:DPT655400 DZO655369:DZP655400 EJK655369:EJL655400 ETG655369:ETH655400 FDC655369:FDD655400 FMY655369:FMZ655400 FWU655369:FWV655400 GGQ655369:GGR655400 GQM655369:GQN655400 HAI655369:HAJ655400 HKE655369:HKF655400 HUA655369:HUB655400 IDW655369:IDX655400 INS655369:INT655400 IXO655369:IXP655400 JHK655369:JHL655400 JRG655369:JRH655400 KBC655369:KBD655400 KKY655369:KKZ655400 KUU655369:KUV655400 LEQ655369:LER655400 LOM655369:LON655400 LYI655369:LYJ655400 MIE655369:MIF655400 MSA655369:MSB655400 NBW655369:NBX655400 NLS655369:NLT655400 NVO655369:NVP655400 OFK655369:OFL655400 OPG655369:OPH655400 OZC655369:OZD655400 PIY655369:PIZ655400 PSU655369:PSV655400 QCQ655369:QCR655400 QMM655369:QMN655400 QWI655369:QWJ655400 RGE655369:RGF655400 RQA655369:RQB655400 RZW655369:RZX655400 SJS655369:SJT655400 STO655369:STP655400 TDK655369:TDL655400 TNG655369:TNH655400 TXC655369:TXD655400 UGY655369:UGZ655400 UQU655369:UQV655400 VAQ655369:VAR655400 VKM655369:VKN655400 VUI655369:VUJ655400 WEE655369:WEF655400 WOA655369:WOB655400 WXW655369:WXX655400 BO720905:BP720936 LK720905:LL720936 VG720905:VH720936 AFC720905:AFD720936 AOY720905:AOZ720936 AYU720905:AYV720936 BIQ720905:BIR720936 BSM720905:BSN720936 CCI720905:CCJ720936 CME720905:CMF720936 CWA720905:CWB720936 DFW720905:DFX720936 DPS720905:DPT720936 DZO720905:DZP720936 EJK720905:EJL720936 ETG720905:ETH720936 FDC720905:FDD720936 FMY720905:FMZ720936 FWU720905:FWV720936 GGQ720905:GGR720936 GQM720905:GQN720936 HAI720905:HAJ720936 HKE720905:HKF720936 HUA720905:HUB720936 IDW720905:IDX720936 INS720905:INT720936 IXO720905:IXP720936 JHK720905:JHL720936 JRG720905:JRH720936 KBC720905:KBD720936 KKY720905:KKZ720936 KUU720905:KUV720936 LEQ720905:LER720936 LOM720905:LON720936 LYI720905:LYJ720936 MIE720905:MIF720936 MSA720905:MSB720936 NBW720905:NBX720936 NLS720905:NLT720936 NVO720905:NVP720936 OFK720905:OFL720936 OPG720905:OPH720936 OZC720905:OZD720936 PIY720905:PIZ720936 PSU720905:PSV720936 QCQ720905:QCR720936 QMM720905:QMN720936 QWI720905:QWJ720936 RGE720905:RGF720936 RQA720905:RQB720936 RZW720905:RZX720936 SJS720905:SJT720936 STO720905:STP720936 TDK720905:TDL720936 TNG720905:TNH720936 TXC720905:TXD720936 UGY720905:UGZ720936 UQU720905:UQV720936 VAQ720905:VAR720936 VKM720905:VKN720936 VUI720905:VUJ720936 WEE720905:WEF720936 WOA720905:WOB720936 WXW720905:WXX720936 BO786441:BP786472 LK786441:LL786472 VG786441:VH786472 AFC786441:AFD786472 AOY786441:AOZ786472 AYU786441:AYV786472 BIQ786441:BIR786472 BSM786441:BSN786472 CCI786441:CCJ786472 CME786441:CMF786472 CWA786441:CWB786472 DFW786441:DFX786472 DPS786441:DPT786472 DZO786441:DZP786472 EJK786441:EJL786472 ETG786441:ETH786472 FDC786441:FDD786472 FMY786441:FMZ786472 FWU786441:FWV786472 GGQ786441:GGR786472 GQM786441:GQN786472 HAI786441:HAJ786472 HKE786441:HKF786472 HUA786441:HUB786472 IDW786441:IDX786472 INS786441:INT786472 IXO786441:IXP786472 JHK786441:JHL786472 JRG786441:JRH786472 KBC786441:KBD786472 KKY786441:KKZ786472 KUU786441:KUV786472 LEQ786441:LER786472 LOM786441:LON786472 LYI786441:LYJ786472 MIE786441:MIF786472 MSA786441:MSB786472 NBW786441:NBX786472 NLS786441:NLT786472 NVO786441:NVP786472 OFK786441:OFL786472 OPG786441:OPH786472 OZC786441:OZD786472 PIY786441:PIZ786472 PSU786441:PSV786472 QCQ786441:QCR786472 QMM786441:QMN786472 QWI786441:QWJ786472 RGE786441:RGF786472 RQA786441:RQB786472 RZW786441:RZX786472 SJS786441:SJT786472 STO786441:STP786472 TDK786441:TDL786472 TNG786441:TNH786472 TXC786441:TXD786472 UGY786441:UGZ786472 UQU786441:UQV786472 VAQ786441:VAR786472 VKM786441:VKN786472 VUI786441:VUJ786472 WEE786441:WEF786472 WOA786441:WOB786472 WXW786441:WXX786472 BO851977:BP852008 LK851977:LL852008 VG851977:VH852008 AFC851977:AFD852008 AOY851977:AOZ852008 AYU851977:AYV852008 BIQ851977:BIR852008 BSM851977:BSN852008 CCI851977:CCJ852008 CME851977:CMF852008 CWA851977:CWB852008 DFW851977:DFX852008 DPS851977:DPT852008 DZO851977:DZP852008 EJK851977:EJL852008 ETG851977:ETH852008 FDC851977:FDD852008 FMY851977:FMZ852008 FWU851977:FWV852008 GGQ851977:GGR852008 GQM851977:GQN852008 HAI851977:HAJ852008 HKE851977:HKF852008 HUA851977:HUB852008 IDW851977:IDX852008 INS851977:INT852008 IXO851977:IXP852008 JHK851977:JHL852008 JRG851977:JRH852008 KBC851977:KBD852008 KKY851977:KKZ852008 KUU851977:KUV852008 LEQ851977:LER852008 LOM851977:LON852008 LYI851977:LYJ852008 MIE851977:MIF852008 MSA851977:MSB852008 NBW851977:NBX852008 NLS851977:NLT852008 NVO851977:NVP852008 OFK851977:OFL852008 OPG851977:OPH852008 OZC851977:OZD852008 PIY851977:PIZ852008 PSU851977:PSV852008 QCQ851977:QCR852008 QMM851977:QMN852008 QWI851977:QWJ852008 RGE851977:RGF852008 RQA851977:RQB852008 RZW851977:RZX852008 SJS851977:SJT852008 STO851977:STP852008 TDK851977:TDL852008 TNG851977:TNH852008 TXC851977:TXD852008 UGY851977:UGZ852008 UQU851977:UQV852008 VAQ851977:VAR852008 VKM851977:VKN852008 VUI851977:VUJ852008 WEE851977:WEF852008 WOA851977:WOB852008 WXW851977:WXX852008 BO917513:BP917544 LK917513:LL917544 VG917513:VH917544 AFC917513:AFD917544 AOY917513:AOZ917544 AYU917513:AYV917544 BIQ917513:BIR917544 BSM917513:BSN917544 CCI917513:CCJ917544 CME917513:CMF917544 CWA917513:CWB917544 DFW917513:DFX917544 DPS917513:DPT917544 DZO917513:DZP917544 EJK917513:EJL917544 ETG917513:ETH917544 FDC917513:FDD917544 FMY917513:FMZ917544 FWU917513:FWV917544 GGQ917513:GGR917544 GQM917513:GQN917544 HAI917513:HAJ917544 HKE917513:HKF917544 HUA917513:HUB917544 IDW917513:IDX917544 INS917513:INT917544 IXO917513:IXP917544 JHK917513:JHL917544 JRG917513:JRH917544 KBC917513:KBD917544 KKY917513:KKZ917544 KUU917513:KUV917544 LEQ917513:LER917544 LOM917513:LON917544 LYI917513:LYJ917544 MIE917513:MIF917544 MSA917513:MSB917544 NBW917513:NBX917544 NLS917513:NLT917544 NVO917513:NVP917544 OFK917513:OFL917544 OPG917513:OPH917544 OZC917513:OZD917544 PIY917513:PIZ917544 PSU917513:PSV917544 QCQ917513:QCR917544 QMM917513:QMN917544 QWI917513:QWJ917544 RGE917513:RGF917544 RQA917513:RQB917544 RZW917513:RZX917544 SJS917513:SJT917544 STO917513:STP917544 TDK917513:TDL917544 TNG917513:TNH917544 TXC917513:TXD917544 UGY917513:UGZ917544 UQU917513:UQV917544 VAQ917513:VAR917544 VKM917513:VKN917544 VUI917513:VUJ917544 WEE917513:WEF917544 WOA917513:WOB917544 WXW917513:WXX917544 BO983049:BP983080 LK983049:LL983080 VG983049:VH983080 AFC983049:AFD983080 AOY983049:AOZ983080 AYU983049:AYV983080 BIQ983049:BIR983080 BSM983049:BSN983080 CCI983049:CCJ983080 CME983049:CMF983080 CWA983049:CWB983080 DFW983049:DFX983080 DPS983049:DPT983080 DZO983049:DZP983080 EJK983049:EJL983080 ETG983049:ETH983080 FDC983049:FDD983080 FMY983049:FMZ983080 FWU983049:FWV983080 GGQ983049:GGR983080 GQM983049:GQN983080 HAI983049:HAJ983080 HKE983049:HKF983080 HUA983049:HUB983080 IDW983049:IDX983080 INS983049:INT983080 IXO983049:IXP983080 JHK983049:JHL983080 JRG983049:JRH983080 KBC983049:KBD983080 KKY983049:KKZ983080 KUU983049:KUV983080 LEQ983049:LER983080 LOM983049:LON983080 LYI983049:LYJ983080 MIE983049:MIF983080 MSA983049:MSB983080 NBW983049:NBX983080 NLS983049:NLT983080 NVO983049:NVP983080 OFK983049:OFL983080 OPG983049:OPH983080 OZC983049:OZD983080 PIY983049:PIZ983080 PSU983049:PSV983080 QCQ983049:QCR983080 QMM983049:QMN983080 QWI983049:QWJ983080 RGE983049:RGF983080 RQA983049:RQB983080 RZW983049:RZX983080 SJS983049:SJT983080 STO983049:STP983080 TDK983049:TDL983080 TNG983049:TNH983080 TXC983049:TXD983080 UGY983049:UGZ983080 UQU983049:UQV983080 VAQ983049:VAR983080 VKM983049:VKN983080 VUI983049:VUJ983080 WEE983049:WEF983080 WOA983049:WOB983080 WXW983049:WXX983080"/>
    <dataValidation type="list" showInputMessage="1" showErrorMessage="1" errorTitle="Rechazado" error="Solo son validadas las opciones de la lista" sqref="BM9:BM40 LI9:LI40 VE9:VE40 AFA9:AFA40 AOW9:AOW40 AYS9:AYS40 BIO9:BIO40 BSK9:BSK40 CCG9:CCG40 CMC9:CMC40 CVY9:CVY40 DFU9:DFU40 DPQ9:DPQ40 DZM9:DZM40 EJI9:EJI40 ETE9:ETE40 FDA9:FDA40 FMW9:FMW40 FWS9:FWS40 GGO9:GGO40 GQK9:GQK40 HAG9:HAG40 HKC9:HKC40 HTY9:HTY40 IDU9:IDU40 INQ9:INQ40 IXM9:IXM40 JHI9:JHI40 JRE9:JRE40 KBA9:KBA40 KKW9:KKW40 KUS9:KUS40 LEO9:LEO40 LOK9:LOK40 LYG9:LYG40 MIC9:MIC40 MRY9:MRY40 NBU9:NBU40 NLQ9:NLQ40 NVM9:NVM40 OFI9:OFI40 OPE9:OPE40 OZA9:OZA40 PIW9:PIW40 PSS9:PSS40 QCO9:QCO40 QMK9:QMK40 QWG9:QWG40 RGC9:RGC40 RPY9:RPY40 RZU9:RZU40 SJQ9:SJQ40 STM9:STM40 TDI9:TDI40 TNE9:TNE40 TXA9:TXA40 UGW9:UGW40 UQS9:UQS40 VAO9:VAO40 VKK9:VKK40 VUG9:VUG40 WEC9:WEC40 WNY9:WNY40 WXU9:WXU40 BM65545:BM65576 LI65545:LI65576 VE65545:VE65576 AFA65545:AFA65576 AOW65545:AOW65576 AYS65545:AYS65576 BIO65545:BIO65576 BSK65545:BSK65576 CCG65545:CCG65576 CMC65545:CMC65576 CVY65545:CVY65576 DFU65545:DFU65576 DPQ65545:DPQ65576 DZM65545:DZM65576 EJI65545:EJI65576 ETE65545:ETE65576 FDA65545:FDA65576 FMW65545:FMW65576 FWS65545:FWS65576 GGO65545:GGO65576 GQK65545:GQK65576 HAG65545:HAG65576 HKC65545:HKC65576 HTY65545:HTY65576 IDU65545:IDU65576 INQ65545:INQ65576 IXM65545:IXM65576 JHI65545:JHI65576 JRE65545:JRE65576 KBA65545:KBA65576 KKW65545:KKW65576 KUS65545:KUS65576 LEO65545:LEO65576 LOK65545:LOK65576 LYG65545:LYG65576 MIC65545:MIC65576 MRY65545:MRY65576 NBU65545:NBU65576 NLQ65545:NLQ65576 NVM65545:NVM65576 OFI65545:OFI65576 OPE65545:OPE65576 OZA65545:OZA65576 PIW65545:PIW65576 PSS65545:PSS65576 QCO65545:QCO65576 QMK65545:QMK65576 QWG65545:QWG65576 RGC65545:RGC65576 RPY65545:RPY65576 RZU65545:RZU65576 SJQ65545:SJQ65576 STM65545:STM65576 TDI65545:TDI65576 TNE65545:TNE65576 TXA65545:TXA65576 UGW65545:UGW65576 UQS65545:UQS65576 VAO65545:VAO65576 VKK65545:VKK65576 VUG65545:VUG65576 WEC65545:WEC65576 WNY65545:WNY65576 WXU65545:WXU65576 BM131081:BM131112 LI131081:LI131112 VE131081:VE131112 AFA131081:AFA131112 AOW131081:AOW131112 AYS131081:AYS131112 BIO131081:BIO131112 BSK131081:BSK131112 CCG131081:CCG131112 CMC131081:CMC131112 CVY131081:CVY131112 DFU131081:DFU131112 DPQ131081:DPQ131112 DZM131081:DZM131112 EJI131081:EJI131112 ETE131081:ETE131112 FDA131081:FDA131112 FMW131081:FMW131112 FWS131081:FWS131112 GGO131081:GGO131112 GQK131081:GQK131112 HAG131081:HAG131112 HKC131081:HKC131112 HTY131081:HTY131112 IDU131081:IDU131112 INQ131081:INQ131112 IXM131081:IXM131112 JHI131081:JHI131112 JRE131081:JRE131112 KBA131081:KBA131112 KKW131081:KKW131112 KUS131081:KUS131112 LEO131081:LEO131112 LOK131081:LOK131112 LYG131081:LYG131112 MIC131081:MIC131112 MRY131081:MRY131112 NBU131081:NBU131112 NLQ131081:NLQ131112 NVM131081:NVM131112 OFI131081:OFI131112 OPE131081:OPE131112 OZA131081:OZA131112 PIW131081:PIW131112 PSS131081:PSS131112 QCO131081:QCO131112 QMK131081:QMK131112 QWG131081:QWG131112 RGC131081:RGC131112 RPY131081:RPY131112 RZU131081:RZU131112 SJQ131081:SJQ131112 STM131081:STM131112 TDI131081:TDI131112 TNE131081:TNE131112 TXA131081:TXA131112 UGW131081:UGW131112 UQS131081:UQS131112 VAO131081:VAO131112 VKK131081:VKK131112 VUG131081:VUG131112 WEC131081:WEC131112 WNY131081:WNY131112 WXU131081:WXU131112 BM196617:BM196648 LI196617:LI196648 VE196617:VE196648 AFA196617:AFA196648 AOW196617:AOW196648 AYS196617:AYS196648 BIO196617:BIO196648 BSK196617:BSK196648 CCG196617:CCG196648 CMC196617:CMC196648 CVY196617:CVY196648 DFU196617:DFU196648 DPQ196617:DPQ196648 DZM196617:DZM196648 EJI196617:EJI196648 ETE196617:ETE196648 FDA196617:FDA196648 FMW196617:FMW196648 FWS196617:FWS196648 GGO196617:GGO196648 GQK196617:GQK196648 HAG196617:HAG196648 HKC196617:HKC196648 HTY196617:HTY196648 IDU196617:IDU196648 INQ196617:INQ196648 IXM196617:IXM196648 JHI196617:JHI196648 JRE196617:JRE196648 KBA196617:KBA196648 KKW196617:KKW196648 KUS196617:KUS196648 LEO196617:LEO196648 LOK196617:LOK196648 LYG196617:LYG196648 MIC196617:MIC196648 MRY196617:MRY196648 NBU196617:NBU196648 NLQ196617:NLQ196648 NVM196617:NVM196648 OFI196617:OFI196648 OPE196617:OPE196648 OZA196617:OZA196648 PIW196617:PIW196648 PSS196617:PSS196648 QCO196617:QCO196648 QMK196617:QMK196648 QWG196617:QWG196648 RGC196617:RGC196648 RPY196617:RPY196648 RZU196617:RZU196648 SJQ196617:SJQ196648 STM196617:STM196648 TDI196617:TDI196648 TNE196617:TNE196648 TXA196617:TXA196648 UGW196617:UGW196648 UQS196617:UQS196648 VAO196617:VAO196648 VKK196617:VKK196648 VUG196617:VUG196648 WEC196617:WEC196648 WNY196617:WNY196648 WXU196617:WXU196648 BM262153:BM262184 LI262153:LI262184 VE262153:VE262184 AFA262153:AFA262184 AOW262153:AOW262184 AYS262153:AYS262184 BIO262153:BIO262184 BSK262153:BSK262184 CCG262153:CCG262184 CMC262153:CMC262184 CVY262153:CVY262184 DFU262153:DFU262184 DPQ262153:DPQ262184 DZM262153:DZM262184 EJI262153:EJI262184 ETE262153:ETE262184 FDA262153:FDA262184 FMW262153:FMW262184 FWS262153:FWS262184 GGO262153:GGO262184 GQK262153:GQK262184 HAG262153:HAG262184 HKC262153:HKC262184 HTY262153:HTY262184 IDU262153:IDU262184 INQ262153:INQ262184 IXM262153:IXM262184 JHI262153:JHI262184 JRE262153:JRE262184 KBA262153:KBA262184 KKW262153:KKW262184 KUS262153:KUS262184 LEO262153:LEO262184 LOK262153:LOK262184 LYG262153:LYG262184 MIC262153:MIC262184 MRY262153:MRY262184 NBU262153:NBU262184 NLQ262153:NLQ262184 NVM262153:NVM262184 OFI262153:OFI262184 OPE262153:OPE262184 OZA262153:OZA262184 PIW262153:PIW262184 PSS262153:PSS262184 QCO262153:QCO262184 QMK262153:QMK262184 QWG262153:QWG262184 RGC262153:RGC262184 RPY262153:RPY262184 RZU262153:RZU262184 SJQ262153:SJQ262184 STM262153:STM262184 TDI262153:TDI262184 TNE262153:TNE262184 TXA262153:TXA262184 UGW262153:UGW262184 UQS262153:UQS262184 VAO262153:VAO262184 VKK262153:VKK262184 VUG262153:VUG262184 WEC262153:WEC262184 WNY262153:WNY262184 WXU262153:WXU262184 BM327689:BM327720 LI327689:LI327720 VE327689:VE327720 AFA327689:AFA327720 AOW327689:AOW327720 AYS327689:AYS327720 BIO327689:BIO327720 BSK327689:BSK327720 CCG327689:CCG327720 CMC327689:CMC327720 CVY327689:CVY327720 DFU327689:DFU327720 DPQ327689:DPQ327720 DZM327689:DZM327720 EJI327689:EJI327720 ETE327689:ETE327720 FDA327689:FDA327720 FMW327689:FMW327720 FWS327689:FWS327720 GGO327689:GGO327720 GQK327689:GQK327720 HAG327689:HAG327720 HKC327689:HKC327720 HTY327689:HTY327720 IDU327689:IDU327720 INQ327689:INQ327720 IXM327689:IXM327720 JHI327689:JHI327720 JRE327689:JRE327720 KBA327689:KBA327720 KKW327689:KKW327720 KUS327689:KUS327720 LEO327689:LEO327720 LOK327689:LOK327720 LYG327689:LYG327720 MIC327689:MIC327720 MRY327689:MRY327720 NBU327689:NBU327720 NLQ327689:NLQ327720 NVM327689:NVM327720 OFI327689:OFI327720 OPE327689:OPE327720 OZA327689:OZA327720 PIW327689:PIW327720 PSS327689:PSS327720 QCO327689:QCO327720 QMK327689:QMK327720 QWG327689:QWG327720 RGC327689:RGC327720 RPY327689:RPY327720 RZU327689:RZU327720 SJQ327689:SJQ327720 STM327689:STM327720 TDI327689:TDI327720 TNE327689:TNE327720 TXA327689:TXA327720 UGW327689:UGW327720 UQS327689:UQS327720 VAO327689:VAO327720 VKK327689:VKK327720 VUG327689:VUG327720 WEC327689:WEC327720 WNY327689:WNY327720 WXU327689:WXU327720 BM393225:BM393256 LI393225:LI393256 VE393225:VE393256 AFA393225:AFA393256 AOW393225:AOW393256 AYS393225:AYS393256 BIO393225:BIO393256 BSK393225:BSK393256 CCG393225:CCG393256 CMC393225:CMC393256 CVY393225:CVY393256 DFU393225:DFU393256 DPQ393225:DPQ393256 DZM393225:DZM393256 EJI393225:EJI393256 ETE393225:ETE393256 FDA393225:FDA393256 FMW393225:FMW393256 FWS393225:FWS393256 GGO393225:GGO393256 GQK393225:GQK393256 HAG393225:HAG393256 HKC393225:HKC393256 HTY393225:HTY393256 IDU393225:IDU393256 INQ393225:INQ393256 IXM393225:IXM393256 JHI393225:JHI393256 JRE393225:JRE393256 KBA393225:KBA393256 KKW393225:KKW393256 KUS393225:KUS393256 LEO393225:LEO393256 LOK393225:LOK393256 LYG393225:LYG393256 MIC393225:MIC393256 MRY393225:MRY393256 NBU393225:NBU393256 NLQ393225:NLQ393256 NVM393225:NVM393256 OFI393225:OFI393256 OPE393225:OPE393256 OZA393225:OZA393256 PIW393225:PIW393256 PSS393225:PSS393256 QCO393225:QCO393256 QMK393225:QMK393256 QWG393225:QWG393256 RGC393225:RGC393256 RPY393225:RPY393256 RZU393225:RZU393256 SJQ393225:SJQ393256 STM393225:STM393256 TDI393225:TDI393256 TNE393225:TNE393256 TXA393225:TXA393256 UGW393225:UGW393256 UQS393225:UQS393256 VAO393225:VAO393256 VKK393225:VKK393256 VUG393225:VUG393256 WEC393225:WEC393256 WNY393225:WNY393256 WXU393225:WXU393256 BM458761:BM458792 LI458761:LI458792 VE458761:VE458792 AFA458761:AFA458792 AOW458761:AOW458792 AYS458761:AYS458792 BIO458761:BIO458792 BSK458761:BSK458792 CCG458761:CCG458792 CMC458761:CMC458792 CVY458761:CVY458792 DFU458761:DFU458792 DPQ458761:DPQ458792 DZM458761:DZM458792 EJI458761:EJI458792 ETE458761:ETE458792 FDA458761:FDA458792 FMW458761:FMW458792 FWS458761:FWS458792 GGO458761:GGO458792 GQK458761:GQK458792 HAG458761:HAG458792 HKC458761:HKC458792 HTY458761:HTY458792 IDU458761:IDU458792 INQ458761:INQ458792 IXM458761:IXM458792 JHI458761:JHI458792 JRE458761:JRE458792 KBA458761:KBA458792 KKW458761:KKW458792 KUS458761:KUS458792 LEO458761:LEO458792 LOK458761:LOK458792 LYG458761:LYG458792 MIC458761:MIC458792 MRY458761:MRY458792 NBU458761:NBU458792 NLQ458761:NLQ458792 NVM458761:NVM458792 OFI458761:OFI458792 OPE458761:OPE458792 OZA458761:OZA458792 PIW458761:PIW458792 PSS458761:PSS458792 QCO458761:QCO458792 QMK458761:QMK458792 QWG458761:QWG458792 RGC458761:RGC458792 RPY458761:RPY458792 RZU458761:RZU458792 SJQ458761:SJQ458792 STM458761:STM458792 TDI458761:TDI458792 TNE458761:TNE458792 TXA458761:TXA458792 UGW458761:UGW458792 UQS458761:UQS458792 VAO458761:VAO458792 VKK458761:VKK458792 VUG458761:VUG458792 WEC458761:WEC458792 WNY458761:WNY458792 WXU458761:WXU458792 BM524297:BM524328 LI524297:LI524328 VE524297:VE524328 AFA524297:AFA524328 AOW524297:AOW524328 AYS524297:AYS524328 BIO524297:BIO524328 BSK524297:BSK524328 CCG524297:CCG524328 CMC524297:CMC524328 CVY524297:CVY524328 DFU524297:DFU524328 DPQ524297:DPQ524328 DZM524297:DZM524328 EJI524297:EJI524328 ETE524297:ETE524328 FDA524297:FDA524328 FMW524297:FMW524328 FWS524297:FWS524328 GGO524297:GGO524328 GQK524297:GQK524328 HAG524297:HAG524328 HKC524297:HKC524328 HTY524297:HTY524328 IDU524297:IDU524328 INQ524297:INQ524328 IXM524297:IXM524328 JHI524297:JHI524328 JRE524297:JRE524328 KBA524297:KBA524328 KKW524297:KKW524328 KUS524297:KUS524328 LEO524297:LEO524328 LOK524297:LOK524328 LYG524297:LYG524328 MIC524297:MIC524328 MRY524297:MRY524328 NBU524297:NBU524328 NLQ524297:NLQ524328 NVM524297:NVM524328 OFI524297:OFI524328 OPE524297:OPE524328 OZA524297:OZA524328 PIW524297:PIW524328 PSS524297:PSS524328 QCO524297:QCO524328 QMK524297:QMK524328 QWG524297:QWG524328 RGC524297:RGC524328 RPY524297:RPY524328 RZU524297:RZU524328 SJQ524297:SJQ524328 STM524297:STM524328 TDI524297:TDI524328 TNE524297:TNE524328 TXA524297:TXA524328 UGW524297:UGW524328 UQS524297:UQS524328 VAO524297:VAO524328 VKK524297:VKK524328 VUG524297:VUG524328 WEC524297:WEC524328 WNY524297:WNY524328 WXU524297:WXU524328 BM589833:BM589864 LI589833:LI589864 VE589833:VE589864 AFA589833:AFA589864 AOW589833:AOW589864 AYS589833:AYS589864 BIO589833:BIO589864 BSK589833:BSK589864 CCG589833:CCG589864 CMC589833:CMC589864 CVY589833:CVY589864 DFU589833:DFU589864 DPQ589833:DPQ589864 DZM589833:DZM589864 EJI589833:EJI589864 ETE589833:ETE589864 FDA589833:FDA589864 FMW589833:FMW589864 FWS589833:FWS589864 GGO589833:GGO589864 GQK589833:GQK589864 HAG589833:HAG589864 HKC589833:HKC589864 HTY589833:HTY589864 IDU589833:IDU589864 INQ589833:INQ589864 IXM589833:IXM589864 JHI589833:JHI589864 JRE589833:JRE589864 KBA589833:KBA589864 KKW589833:KKW589864 KUS589833:KUS589864 LEO589833:LEO589864 LOK589833:LOK589864 LYG589833:LYG589864 MIC589833:MIC589864 MRY589833:MRY589864 NBU589833:NBU589864 NLQ589833:NLQ589864 NVM589833:NVM589864 OFI589833:OFI589864 OPE589833:OPE589864 OZA589833:OZA589864 PIW589833:PIW589864 PSS589833:PSS589864 QCO589833:QCO589864 QMK589833:QMK589864 QWG589833:QWG589864 RGC589833:RGC589864 RPY589833:RPY589864 RZU589833:RZU589864 SJQ589833:SJQ589864 STM589833:STM589864 TDI589833:TDI589864 TNE589833:TNE589864 TXA589833:TXA589864 UGW589833:UGW589864 UQS589833:UQS589864 VAO589833:VAO589864 VKK589833:VKK589864 VUG589833:VUG589864 WEC589833:WEC589864 WNY589833:WNY589864 WXU589833:WXU589864 BM655369:BM655400 LI655369:LI655400 VE655369:VE655400 AFA655369:AFA655400 AOW655369:AOW655400 AYS655369:AYS655400 BIO655369:BIO655400 BSK655369:BSK655400 CCG655369:CCG655400 CMC655369:CMC655400 CVY655369:CVY655400 DFU655369:DFU655400 DPQ655369:DPQ655400 DZM655369:DZM655400 EJI655369:EJI655400 ETE655369:ETE655400 FDA655369:FDA655400 FMW655369:FMW655400 FWS655369:FWS655400 GGO655369:GGO655400 GQK655369:GQK655400 HAG655369:HAG655400 HKC655369:HKC655400 HTY655369:HTY655400 IDU655369:IDU655400 INQ655369:INQ655400 IXM655369:IXM655400 JHI655369:JHI655400 JRE655369:JRE655400 KBA655369:KBA655400 KKW655369:KKW655400 KUS655369:KUS655400 LEO655369:LEO655400 LOK655369:LOK655400 LYG655369:LYG655400 MIC655369:MIC655400 MRY655369:MRY655400 NBU655369:NBU655400 NLQ655369:NLQ655400 NVM655369:NVM655400 OFI655369:OFI655400 OPE655369:OPE655400 OZA655369:OZA655400 PIW655369:PIW655400 PSS655369:PSS655400 QCO655369:QCO655400 QMK655369:QMK655400 QWG655369:QWG655400 RGC655369:RGC655400 RPY655369:RPY655400 RZU655369:RZU655400 SJQ655369:SJQ655400 STM655369:STM655400 TDI655369:TDI655400 TNE655369:TNE655400 TXA655369:TXA655400 UGW655369:UGW655400 UQS655369:UQS655400 VAO655369:VAO655400 VKK655369:VKK655400 VUG655369:VUG655400 WEC655369:WEC655400 WNY655369:WNY655400 WXU655369:WXU655400 BM720905:BM720936 LI720905:LI720936 VE720905:VE720936 AFA720905:AFA720936 AOW720905:AOW720936 AYS720905:AYS720936 BIO720905:BIO720936 BSK720905:BSK720936 CCG720905:CCG720936 CMC720905:CMC720936 CVY720905:CVY720936 DFU720905:DFU720936 DPQ720905:DPQ720936 DZM720905:DZM720936 EJI720905:EJI720936 ETE720905:ETE720936 FDA720905:FDA720936 FMW720905:FMW720936 FWS720905:FWS720936 GGO720905:GGO720936 GQK720905:GQK720936 HAG720905:HAG720936 HKC720905:HKC720936 HTY720905:HTY720936 IDU720905:IDU720936 INQ720905:INQ720936 IXM720905:IXM720936 JHI720905:JHI720936 JRE720905:JRE720936 KBA720905:KBA720936 KKW720905:KKW720936 KUS720905:KUS720936 LEO720905:LEO720936 LOK720905:LOK720936 LYG720905:LYG720936 MIC720905:MIC720936 MRY720905:MRY720936 NBU720905:NBU720936 NLQ720905:NLQ720936 NVM720905:NVM720936 OFI720905:OFI720936 OPE720905:OPE720936 OZA720905:OZA720936 PIW720905:PIW720936 PSS720905:PSS720936 QCO720905:QCO720936 QMK720905:QMK720936 QWG720905:QWG720936 RGC720905:RGC720936 RPY720905:RPY720936 RZU720905:RZU720936 SJQ720905:SJQ720936 STM720905:STM720936 TDI720905:TDI720936 TNE720905:TNE720936 TXA720905:TXA720936 UGW720905:UGW720936 UQS720905:UQS720936 VAO720905:VAO720936 VKK720905:VKK720936 VUG720905:VUG720936 WEC720905:WEC720936 WNY720905:WNY720936 WXU720905:WXU720936 BM786441:BM786472 LI786441:LI786472 VE786441:VE786472 AFA786441:AFA786472 AOW786441:AOW786472 AYS786441:AYS786472 BIO786441:BIO786472 BSK786441:BSK786472 CCG786441:CCG786472 CMC786441:CMC786472 CVY786441:CVY786472 DFU786441:DFU786472 DPQ786441:DPQ786472 DZM786441:DZM786472 EJI786441:EJI786472 ETE786441:ETE786472 FDA786441:FDA786472 FMW786441:FMW786472 FWS786441:FWS786472 GGO786441:GGO786472 GQK786441:GQK786472 HAG786441:HAG786472 HKC786441:HKC786472 HTY786441:HTY786472 IDU786441:IDU786472 INQ786441:INQ786472 IXM786441:IXM786472 JHI786441:JHI786472 JRE786441:JRE786472 KBA786441:KBA786472 KKW786441:KKW786472 KUS786441:KUS786472 LEO786441:LEO786472 LOK786441:LOK786472 LYG786441:LYG786472 MIC786441:MIC786472 MRY786441:MRY786472 NBU786441:NBU786472 NLQ786441:NLQ786472 NVM786441:NVM786472 OFI786441:OFI786472 OPE786441:OPE786472 OZA786441:OZA786472 PIW786441:PIW786472 PSS786441:PSS786472 QCO786441:QCO786472 QMK786441:QMK786472 QWG786441:QWG786472 RGC786441:RGC786472 RPY786441:RPY786472 RZU786441:RZU786472 SJQ786441:SJQ786472 STM786441:STM786472 TDI786441:TDI786472 TNE786441:TNE786472 TXA786441:TXA786472 UGW786441:UGW786472 UQS786441:UQS786472 VAO786441:VAO786472 VKK786441:VKK786472 VUG786441:VUG786472 WEC786441:WEC786472 WNY786441:WNY786472 WXU786441:WXU786472 BM851977:BM852008 LI851977:LI852008 VE851977:VE852008 AFA851977:AFA852008 AOW851977:AOW852008 AYS851977:AYS852008 BIO851977:BIO852008 BSK851977:BSK852008 CCG851977:CCG852008 CMC851977:CMC852008 CVY851977:CVY852008 DFU851977:DFU852008 DPQ851977:DPQ852008 DZM851977:DZM852008 EJI851977:EJI852008 ETE851977:ETE852008 FDA851977:FDA852008 FMW851977:FMW852008 FWS851977:FWS852008 GGO851977:GGO852008 GQK851977:GQK852008 HAG851977:HAG852008 HKC851977:HKC852008 HTY851977:HTY852008 IDU851977:IDU852008 INQ851977:INQ852008 IXM851977:IXM852008 JHI851977:JHI852008 JRE851977:JRE852008 KBA851977:KBA852008 KKW851977:KKW852008 KUS851977:KUS852008 LEO851977:LEO852008 LOK851977:LOK852008 LYG851977:LYG852008 MIC851977:MIC852008 MRY851977:MRY852008 NBU851977:NBU852008 NLQ851977:NLQ852008 NVM851977:NVM852008 OFI851977:OFI852008 OPE851977:OPE852008 OZA851977:OZA852008 PIW851977:PIW852008 PSS851977:PSS852008 QCO851977:QCO852008 QMK851977:QMK852008 QWG851977:QWG852008 RGC851977:RGC852008 RPY851977:RPY852008 RZU851977:RZU852008 SJQ851977:SJQ852008 STM851977:STM852008 TDI851977:TDI852008 TNE851977:TNE852008 TXA851977:TXA852008 UGW851977:UGW852008 UQS851977:UQS852008 VAO851977:VAO852008 VKK851977:VKK852008 VUG851977:VUG852008 WEC851977:WEC852008 WNY851977:WNY852008 WXU851977:WXU852008 BM917513:BM917544 LI917513:LI917544 VE917513:VE917544 AFA917513:AFA917544 AOW917513:AOW917544 AYS917513:AYS917544 BIO917513:BIO917544 BSK917513:BSK917544 CCG917513:CCG917544 CMC917513:CMC917544 CVY917513:CVY917544 DFU917513:DFU917544 DPQ917513:DPQ917544 DZM917513:DZM917544 EJI917513:EJI917544 ETE917513:ETE917544 FDA917513:FDA917544 FMW917513:FMW917544 FWS917513:FWS917544 GGO917513:GGO917544 GQK917513:GQK917544 HAG917513:HAG917544 HKC917513:HKC917544 HTY917513:HTY917544 IDU917513:IDU917544 INQ917513:INQ917544 IXM917513:IXM917544 JHI917513:JHI917544 JRE917513:JRE917544 KBA917513:KBA917544 KKW917513:KKW917544 KUS917513:KUS917544 LEO917513:LEO917544 LOK917513:LOK917544 LYG917513:LYG917544 MIC917513:MIC917544 MRY917513:MRY917544 NBU917513:NBU917544 NLQ917513:NLQ917544 NVM917513:NVM917544 OFI917513:OFI917544 OPE917513:OPE917544 OZA917513:OZA917544 PIW917513:PIW917544 PSS917513:PSS917544 QCO917513:QCO917544 QMK917513:QMK917544 QWG917513:QWG917544 RGC917513:RGC917544 RPY917513:RPY917544 RZU917513:RZU917544 SJQ917513:SJQ917544 STM917513:STM917544 TDI917513:TDI917544 TNE917513:TNE917544 TXA917513:TXA917544 UGW917513:UGW917544 UQS917513:UQS917544 VAO917513:VAO917544 VKK917513:VKK917544 VUG917513:VUG917544 WEC917513:WEC917544 WNY917513:WNY917544 WXU917513:WXU917544 BM983049:BM983080 LI983049:LI983080 VE983049:VE983080 AFA983049:AFA983080 AOW983049:AOW983080 AYS983049:AYS983080 BIO983049:BIO983080 BSK983049:BSK983080 CCG983049:CCG983080 CMC983049:CMC983080 CVY983049:CVY983080 DFU983049:DFU983080 DPQ983049:DPQ983080 DZM983049:DZM983080 EJI983049:EJI983080 ETE983049:ETE983080 FDA983049:FDA983080 FMW983049:FMW983080 FWS983049:FWS983080 GGO983049:GGO983080 GQK983049:GQK983080 HAG983049:HAG983080 HKC983049:HKC983080 HTY983049:HTY983080 IDU983049:IDU983080 INQ983049:INQ983080 IXM983049:IXM983080 JHI983049:JHI983080 JRE983049:JRE983080 KBA983049:KBA983080 KKW983049:KKW983080 KUS983049:KUS983080 LEO983049:LEO983080 LOK983049:LOK983080 LYG983049:LYG983080 MIC983049:MIC983080 MRY983049:MRY983080 NBU983049:NBU983080 NLQ983049:NLQ983080 NVM983049:NVM983080 OFI983049:OFI983080 OPE983049:OPE983080 OZA983049:OZA983080 PIW983049:PIW983080 PSS983049:PSS983080 QCO983049:QCO983080 QMK983049:QMK983080 QWG983049:QWG983080 RGC983049:RGC983080 RPY983049:RPY983080 RZU983049:RZU983080 SJQ983049:SJQ983080 STM983049:STM983080 TDI983049:TDI983080 TNE983049:TNE983080 TXA983049:TXA983080 UGW983049:UGW983080 UQS983049:UQS983080 VAO983049:VAO983080 VKK983049:VKK983080 VUG983049:VUG983080 WEC983049:WEC983080 WNY983049:WNY983080 WXU983049:WXU983080">
      <formula1>Calificacion</formula1>
    </dataValidation>
    <dataValidation allowBlank="1" showInputMessage="1" showErrorMessage="1" prompt="seleccione" sqref="BT9:BT13 LP9:LP13 VL9:VL13 AFH9:AFH13 APD9:APD13 AYZ9:AYZ13 BIV9:BIV13 BSR9:BSR13 CCN9:CCN13 CMJ9:CMJ13 CWF9:CWF13 DGB9:DGB13 DPX9:DPX13 DZT9:DZT13 EJP9:EJP13 ETL9:ETL13 FDH9:FDH13 FND9:FND13 FWZ9:FWZ13 GGV9:GGV13 GQR9:GQR13 HAN9:HAN13 HKJ9:HKJ13 HUF9:HUF13 IEB9:IEB13 INX9:INX13 IXT9:IXT13 JHP9:JHP13 JRL9:JRL13 KBH9:KBH13 KLD9:KLD13 KUZ9:KUZ13 LEV9:LEV13 LOR9:LOR13 LYN9:LYN13 MIJ9:MIJ13 MSF9:MSF13 NCB9:NCB13 NLX9:NLX13 NVT9:NVT13 OFP9:OFP13 OPL9:OPL13 OZH9:OZH13 PJD9:PJD13 PSZ9:PSZ13 QCV9:QCV13 QMR9:QMR13 QWN9:QWN13 RGJ9:RGJ13 RQF9:RQF13 SAB9:SAB13 SJX9:SJX13 STT9:STT13 TDP9:TDP13 TNL9:TNL13 TXH9:TXH13 UHD9:UHD13 UQZ9:UQZ13 VAV9:VAV13 VKR9:VKR13 VUN9:VUN13 WEJ9:WEJ13 WOF9:WOF13 WYB9:WYB13 BT65545:BT65549 LP65545:LP65549 VL65545:VL65549 AFH65545:AFH65549 APD65545:APD65549 AYZ65545:AYZ65549 BIV65545:BIV65549 BSR65545:BSR65549 CCN65545:CCN65549 CMJ65545:CMJ65549 CWF65545:CWF65549 DGB65545:DGB65549 DPX65545:DPX65549 DZT65545:DZT65549 EJP65545:EJP65549 ETL65545:ETL65549 FDH65545:FDH65549 FND65545:FND65549 FWZ65545:FWZ65549 GGV65545:GGV65549 GQR65545:GQR65549 HAN65545:HAN65549 HKJ65545:HKJ65549 HUF65545:HUF65549 IEB65545:IEB65549 INX65545:INX65549 IXT65545:IXT65549 JHP65545:JHP65549 JRL65545:JRL65549 KBH65545:KBH65549 KLD65545:KLD65549 KUZ65545:KUZ65549 LEV65545:LEV65549 LOR65545:LOR65549 LYN65545:LYN65549 MIJ65545:MIJ65549 MSF65545:MSF65549 NCB65545:NCB65549 NLX65545:NLX65549 NVT65545:NVT65549 OFP65545:OFP65549 OPL65545:OPL65549 OZH65545:OZH65549 PJD65545:PJD65549 PSZ65545:PSZ65549 QCV65545:QCV65549 QMR65545:QMR65549 QWN65545:QWN65549 RGJ65545:RGJ65549 RQF65545:RQF65549 SAB65545:SAB65549 SJX65545:SJX65549 STT65545:STT65549 TDP65545:TDP65549 TNL65545:TNL65549 TXH65545:TXH65549 UHD65545:UHD65549 UQZ65545:UQZ65549 VAV65545:VAV65549 VKR65545:VKR65549 VUN65545:VUN65549 WEJ65545:WEJ65549 WOF65545:WOF65549 WYB65545:WYB65549 BT131081:BT131085 LP131081:LP131085 VL131081:VL131085 AFH131081:AFH131085 APD131081:APD131085 AYZ131081:AYZ131085 BIV131081:BIV131085 BSR131081:BSR131085 CCN131081:CCN131085 CMJ131081:CMJ131085 CWF131081:CWF131085 DGB131081:DGB131085 DPX131081:DPX131085 DZT131081:DZT131085 EJP131081:EJP131085 ETL131081:ETL131085 FDH131081:FDH131085 FND131081:FND131085 FWZ131081:FWZ131085 GGV131081:GGV131085 GQR131081:GQR131085 HAN131081:HAN131085 HKJ131081:HKJ131085 HUF131081:HUF131085 IEB131081:IEB131085 INX131081:INX131085 IXT131081:IXT131085 JHP131081:JHP131085 JRL131081:JRL131085 KBH131081:KBH131085 KLD131081:KLD131085 KUZ131081:KUZ131085 LEV131081:LEV131085 LOR131081:LOR131085 LYN131081:LYN131085 MIJ131081:MIJ131085 MSF131081:MSF131085 NCB131081:NCB131085 NLX131081:NLX131085 NVT131081:NVT131085 OFP131081:OFP131085 OPL131081:OPL131085 OZH131081:OZH131085 PJD131081:PJD131085 PSZ131081:PSZ131085 QCV131081:QCV131085 QMR131081:QMR131085 QWN131081:QWN131085 RGJ131081:RGJ131085 RQF131081:RQF131085 SAB131081:SAB131085 SJX131081:SJX131085 STT131081:STT131085 TDP131081:TDP131085 TNL131081:TNL131085 TXH131081:TXH131085 UHD131081:UHD131085 UQZ131081:UQZ131085 VAV131081:VAV131085 VKR131081:VKR131085 VUN131081:VUN131085 WEJ131081:WEJ131085 WOF131081:WOF131085 WYB131081:WYB131085 BT196617:BT196621 LP196617:LP196621 VL196617:VL196621 AFH196617:AFH196621 APD196617:APD196621 AYZ196617:AYZ196621 BIV196617:BIV196621 BSR196617:BSR196621 CCN196617:CCN196621 CMJ196617:CMJ196621 CWF196617:CWF196621 DGB196617:DGB196621 DPX196617:DPX196621 DZT196617:DZT196621 EJP196617:EJP196621 ETL196617:ETL196621 FDH196617:FDH196621 FND196617:FND196621 FWZ196617:FWZ196621 GGV196617:GGV196621 GQR196617:GQR196621 HAN196617:HAN196621 HKJ196617:HKJ196621 HUF196617:HUF196621 IEB196617:IEB196621 INX196617:INX196621 IXT196617:IXT196621 JHP196617:JHP196621 JRL196617:JRL196621 KBH196617:KBH196621 KLD196617:KLD196621 KUZ196617:KUZ196621 LEV196617:LEV196621 LOR196617:LOR196621 LYN196617:LYN196621 MIJ196617:MIJ196621 MSF196617:MSF196621 NCB196617:NCB196621 NLX196617:NLX196621 NVT196617:NVT196621 OFP196617:OFP196621 OPL196617:OPL196621 OZH196617:OZH196621 PJD196617:PJD196621 PSZ196617:PSZ196621 QCV196617:QCV196621 QMR196617:QMR196621 QWN196617:QWN196621 RGJ196617:RGJ196621 RQF196617:RQF196621 SAB196617:SAB196621 SJX196617:SJX196621 STT196617:STT196621 TDP196617:TDP196621 TNL196617:TNL196621 TXH196617:TXH196621 UHD196617:UHD196621 UQZ196617:UQZ196621 VAV196617:VAV196621 VKR196617:VKR196621 VUN196617:VUN196621 WEJ196617:WEJ196621 WOF196617:WOF196621 WYB196617:WYB196621 BT262153:BT262157 LP262153:LP262157 VL262153:VL262157 AFH262153:AFH262157 APD262153:APD262157 AYZ262153:AYZ262157 BIV262153:BIV262157 BSR262153:BSR262157 CCN262153:CCN262157 CMJ262153:CMJ262157 CWF262153:CWF262157 DGB262153:DGB262157 DPX262153:DPX262157 DZT262153:DZT262157 EJP262153:EJP262157 ETL262153:ETL262157 FDH262153:FDH262157 FND262153:FND262157 FWZ262153:FWZ262157 GGV262153:GGV262157 GQR262153:GQR262157 HAN262153:HAN262157 HKJ262153:HKJ262157 HUF262153:HUF262157 IEB262153:IEB262157 INX262153:INX262157 IXT262153:IXT262157 JHP262153:JHP262157 JRL262153:JRL262157 KBH262153:KBH262157 KLD262153:KLD262157 KUZ262153:KUZ262157 LEV262153:LEV262157 LOR262153:LOR262157 LYN262153:LYN262157 MIJ262153:MIJ262157 MSF262153:MSF262157 NCB262153:NCB262157 NLX262153:NLX262157 NVT262153:NVT262157 OFP262153:OFP262157 OPL262153:OPL262157 OZH262153:OZH262157 PJD262153:PJD262157 PSZ262153:PSZ262157 QCV262153:QCV262157 QMR262153:QMR262157 QWN262153:QWN262157 RGJ262153:RGJ262157 RQF262153:RQF262157 SAB262153:SAB262157 SJX262153:SJX262157 STT262153:STT262157 TDP262153:TDP262157 TNL262153:TNL262157 TXH262153:TXH262157 UHD262153:UHD262157 UQZ262153:UQZ262157 VAV262153:VAV262157 VKR262153:VKR262157 VUN262153:VUN262157 WEJ262153:WEJ262157 WOF262153:WOF262157 WYB262153:WYB262157 BT327689:BT327693 LP327689:LP327693 VL327689:VL327693 AFH327689:AFH327693 APD327689:APD327693 AYZ327689:AYZ327693 BIV327689:BIV327693 BSR327689:BSR327693 CCN327689:CCN327693 CMJ327689:CMJ327693 CWF327689:CWF327693 DGB327689:DGB327693 DPX327689:DPX327693 DZT327689:DZT327693 EJP327689:EJP327693 ETL327689:ETL327693 FDH327689:FDH327693 FND327689:FND327693 FWZ327689:FWZ327693 GGV327689:GGV327693 GQR327689:GQR327693 HAN327689:HAN327693 HKJ327689:HKJ327693 HUF327689:HUF327693 IEB327689:IEB327693 INX327689:INX327693 IXT327689:IXT327693 JHP327689:JHP327693 JRL327689:JRL327693 KBH327689:KBH327693 KLD327689:KLD327693 KUZ327689:KUZ327693 LEV327689:LEV327693 LOR327689:LOR327693 LYN327689:LYN327693 MIJ327689:MIJ327693 MSF327689:MSF327693 NCB327689:NCB327693 NLX327689:NLX327693 NVT327689:NVT327693 OFP327689:OFP327693 OPL327689:OPL327693 OZH327689:OZH327693 PJD327689:PJD327693 PSZ327689:PSZ327693 QCV327689:QCV327693 QMR327689:QMR327693 QWN327689:QWN327693 RGJ327689:RGJ327693 RQF327689:RQF327693 SAB327689:SAB327693 SJX327689:SJX327693 STT327689:STT327693 TDP327689:TDP327693 TNL327689:TNL327693 TXH327689:TXH327693 UHD327689:UHD327693 UQZ327689:UQZ327693 VAV327689:VAV327693 VKR327689:VKR327693 VUN327689:VUN327693 WEJ327689:WEJ327693 WOF327689:WOF327693 WYB327689:WYB327693 BT393225:BT393229 LP393225:LP393229 VL393225:VL393229 AFH393225:AFH393229 APD393225:APD393229 AYZ393225:AYZ393229 BIV393225:BIV393229 BSR393225:BSR393229 CCN393225:CCN393229 CMJ393225:CMJ393229 CWF393225:CWF393229 DGB393225:DGB393229 DPX393225:DPX393229 DZT393225:DZT393229 EJP393225:EJP393229 ETL393225:ETL393229 FDH393225:FDH393229 FND393225:FND393229 FWZ393225:FWZ393229 GGV393225:GGV393229 GQR393225:GQR393229 HAN393225:HAN393229 HKJ393225:HKJ393229 HUF393225:HUF393229 IEB393225:IEB393229 INX393225:INX393229 IXT393225:IXT393229 JHP393225:JHP393229 JRL393225:JRL393229 KBH393225:KBH393229 KLD393225:KLD393229 KUZ393225:KUZ393229 LEV393225:LEV393229 LOR393225:LOR393229 LYN393225:LYN393229 MIJ393225:MIJ393229 MSF393225:MSF393229 NCB393225:NCB393229 NLX393225:NLX393229 NVT393225:NVT393229 OFP393225:OFP393229 OPL393225:OPL393229 OZH393225:OZH393229 PJD393225:PJD393229 PSZ393225:PSZ393229 QCV393225:QCV393229 QMR393225:QMR393229 QWN393225:QWN393229 RGJ393225:RGJ393229 RQF393225:RQF393229 SAB393225:SAB393229 SJX393225:SJX393229 STT393225:STT393229 TDP393225:TDP393229 TNL393225:TNL393229 TXH393225:TXH393229 UHD393225:UHD393229 UQZ393225:UQZ393229 VAV393225:VAV393229 VKR393225:VKR393229 VUN393225:VUN393229 WEJ393225:WEJ393229 WOF393225:WOF393229 WYB393225:WYB393229 BT458761:BT458765 LP458761:LP458765 VL458761:VL458765 AFH458761:AFH458765 APD458761:APD458765 AYZ458761:AYZ458765 BIV458761:BIV458765 BSR458761:BSR458765 CCN458761:CCN458765 CMJ458761:CMJ458765 CWF458761:CWF458765 DGB458761:DGB458765 DPX458761:DPX458765 DZT458761:DZT458765 EJP458761:EJP458765 ETL458761:ETL458765 FDH458761:FDH458765 FND458761:FND458765 FWZ458761:FWZ458765 GGV458761:GGV458765 GQR458761:GQR458765 HAN458761:HAN458765 HKJ458761:HKJ458765 HUF458761:HUF458765 IEB458761:IEB458765 INX458761:INX458765 IXT458761:IXT458765 JHP458761:JHP458765 JRL458761:JRL458765 KBH458761:KBH458765 KLD458761:KLD458765 KUZ458761:KUZ458765 LEV458761:LEV458765 LOR458761:LOR458765 LYN458761:LYN458765 MIJ458761:MIJ458765 MSF458761:MSF458765 NCB458761:NCB458765 NLX458761:NLX458765 NVT458761:NVT458765 OFP458761:OFP458765 OPL458761:OPL458765 OZH458761:OZH458765 PJD458761:PJD458765 PSZ458761:PSZ458765 QCV458761:QCV458765 QMR458761:QMR458765 QWN458761:QWN458765 RGJ458761:RGJ458765 RQF458761:RQF458765 SAB458761:SAB458765 SJX458761:SJX458765 STT458761:STT458765 TDP458761:TDP458765 TNL458761:TNL458765 TXH458761:TXH458765 UHD458761:UHD458765 UQZ458761:UQZ458765 VAV458761:VAV458765 VKR458761:VKR458765 VUN458761:VUN458765 WEJ458761:WEJ458765 WOF458761:WOF458765 WYB458761:WYB458765 BT524297:BT524301 LP524297:LP524301 VL524297:VL524301 AFH524297:AFH524301 APD524297:APD524301 AYZ524297:AYZ524301 BIV524297:BIV524301 BSR524297:BSR524301 CCN524297:CCN524301 CMJ524297:CMJ524301 CWF524297:CWF524301 DGB524297:DGB524301 DPX524297:DPX524301 DZT524297:DZT524301 EJP524297:EJP524301 ETL524297:ETL524301 FDH524297:FDH524301 FND524297:FND524301 FWZ524297:FWZ524301 GGV524297:GGV524301 GQR524297:GQR524301 HAN524297:HAN524301 HKJ524297:HKJ524301 HUF524297:HUF524301 IEB524297:IEB524301 INX524297:INX524301 IXT524297:IXT524301 JHP524297:JHP524301 JRL524297:JRL524301 KBH524297:KBH524301 KLD524297:KLD524301 KUZ524297:KUZ524301 LEV524297:LEV524301 LOR524297:LOR524301 LYN524297:LYN524301 MIJ524297:MIJ524301 MSF524297:MSF524301 NCB524297:NCB524301 NLX524297:NLX524301 NVT524297:NVT524301 OFP524297:OFP524301 OPL524297:OPL524301 OZH524297:OZH524301 PJD524297:PJD524301 PSZ524297:PSZ524301 QCV524297:QCV524301 QMR524297:QMR524301 QWN524297:QWN524301 RGJ524297:RGJ524301 RQF524297:RQF524301 SAB524297:SAB524301 SJX524297:SJX524301 STT524297:STT524301 TDP524297:TDP524301 TNL524297:TNL524301 TXH524297:TXH524301 UHD524297:UHD524301 UQZ524297:UQZ524301 VAV524297:VAV524301 VKR524297:VKR524301 VUN524297:VUN524301 WEJ524297:WEJ524301 WOF524297:WOF524301 WYB524297:WYB524301 BT589833:BT589837 LP589833:LP589837 VL589833:VL589837 AFH589833:AFH589837 APD589833:APD589837 AYZ589833:AYZ589837 BIV589833:BIV589837 BSR589833:BSR589837 CCN589833:CCN589837 CMJ589833:CMJ589837 CWF589833:CWF589837 DGB589833:DGB589837 DPX589833:DPX589837 DZT589833:DZT589837 EJP589833:EJP589837 ETL589833:ETL589837 FDH589833:FDH589837 FND589833:FND589837 FWZ589833:FWZ589837 GGV589833:GGV589837 GQR589833:GQR589837 HAN589833:HAN589837 HKJ589833:HKJ589837 HUF589833:HUF589837 IEB589833:IEB589837 INX589833:INX589837 IXT589833:IXT589837 JHP589833:JHP589837 JRL589833:JRL589837 KBH589833:KBH589837 KLD589833:KLD589837 KUZ589833:KUZ589837 LEV589833:LEV589837 LOR589833:LOR589837 LYN589833:LYN589837 MIJ589833:MIJ589837 MSF589833:MSF589837 NCB589833:NCB589837 NLX589833:NLX589837 NVT589833:NVT589837 OFP589833:OFP589837 OPL589833:OPL589837 OZH589833:OZH589837 PJD589833:PJD589837 PSZ589833:PSZ589837 QCV589833:QCV589837 QMR589833:QMR589837 QWN589833:QWN589837 RGJ589833:RGJ589837 RQF589833:RQF589837 SAB589833:SAB589837 SJX589833:SJX589837 STT589833:STT589837 TDP589833:TDP589837 TNL589833:TNL589837 TXH589833:TXH589837 UHD589833:UHD589837 UQZ589833:UQZ589837 VAV589833:VAV589837 VKR589833:VKR589837 VUN589833:VUN589837 WEJ589833:WEJ589837 WOF589833:WOF589837 WYB589833:WYB589837 BT655369:BT655373 LP655369:LP655373 VL655369:VL655373 AFH655369:AFH655373 APD655369:APD655373 AYZ655369:AYZ655373 BIV655369:BIV655373 BSR655369:BSR655373 CCN655369:CCN655373 CMJ655369:CMJ655373 CWF655369:CWF655373 DGB655369:DGB655373 DPX655369:DPX655373 DZT655369:DZT655373 EJP655369:EJP655373 ETL655369:ETL655373 FDH655369:FDH655373 FND655369:FND655373 FWZ655369:FWZ655373 GGV655369:GGV655373 GQR655369:GQR655373 HAN655369:HAN655373 HKJ655369:HKJ655373 HUF655369:HUF655373 IEB655369:IEB655373 INX655369:INX655373 IXT655369:IXT655373 JHP655369:JHP655373 JRL655369:JRL655373 KBH655369:KBH655373 KLD655369:KLD655373 KUZ655369:KUZ655373 LEV655369:LEV655373 LOR655369:LOR655373 LYN655369:LYN655373 MIJ655369:MIJ655373 MSF655369:MSF655373 NCB655369:NCB655373 NLX655369:NLX655373 NVT655369:NVT655373 OFP655369:OFP655373 OPL655369:OPL655373 OZH655369:OZH655373 PJD655369:PJD655373 PSZ655369:PSZ655373 QCV655369:QCV655373 QMR655369:QMR655373 QWN655369:QWN655373 RGJ655369:RGJ655373 RQF655369:RQF655373 SAB655369:SAB655373 SJX655369:SJX655373 STT655369:STT655373 TDP655369:TDP655373 TNL655369:TNL655373 TXH655369:TXH655373 UHD655369:UHD655373 UQZ655369:UQZ655373 VAV655369:VAV655373 VKR655369:VKR655373 VUN655369:VUN655373 WEJ655369:WEJ655373 WOF655369:WOF655373 WYB655369:WYB655373 BT720905:BT720909 LP720905:LP720909 VL720905:VL720909 AFH720905:AFH720909 APD720905:APD720909 AYZ720905:AYZ720909 BIV720905:BIV720909 BSR720905:BSR720909 CCN720905:CCN720909 CMJ720905:CMJ720909 CWF720905:CWF720909 DGB720905:DGB720909 DPX720905:DPX720909 DZT720905:DZT720909 EJP720905:EJP720909 ETL720905:ETL720909 FDH720905:FDH720909 FND720905:FND720909 FWZ720905:FWZ720909 GGV720905:GGV720909 GQR720905:GQR720909 HAN720905:HAN720909 HKJ720905:HKJ720909 HUF720905:HUF720909 IEB720905:IEB720909 INX720905:INX720909 IXT720905:IXT720909 JHP720905:JHP720909 JRL720905:JRL720909 KBH720905:KBH720909 KLD720905:KLD720909 KUZ720905:KUZ720909 LEV720905:LEV720909 LOR720905:LOR720909 LYN720905:LYN720909 MIJ720905:MIJ720909 MSF720905:MSF720909 NCB720905:NCB720909 NLX720905:NLX720909 NVT720905:NVT720909 OFP720905:OFP720909 OPL720905:OPL720909 OZH720905:OZH720909 PJD720905:PJD720909 PSZ720905:PSZ720909 QCV720905:QCV720909 QMR720905:QMR720909 QWN720905:QWN720909 RGJ720905:RGJ720909 RQF720905:RQF720909 SAB720905:SAB720909 SJX720905:SJX720909 STT720905:STT720909 TDP720905:TDP720909 TNL720905:TNL720909 TXH720905:TXH720909 UHD720905:UHD720909 UQZ720905:UQZ720909 VAV720905:VAV720909 VKR720905:VKR720909 VUN720905:VUN720909 WEJ720905:WEJ720909 WOF720905:WOF720909 WYB720905:WYB720909 BT786441:BT786445 LP786441:LP786445 VL786441:VL786445 AFH786441:AFH786445 APD786441:APD786445 AYZ786441:AYZ786445 BIV786441:BIV786445 BSR786441:BSR786445 CCN786441:CCN786445 CMJ786441:CMJ786445 CWF786441:CWF786445 DGB786441:DGB786445 DPX786441:DPX786445 DZT786441:DZT786445 EJP786441:EJP786445 ETL786441:ETL786445 FDH786441:FDH786445 FND786441:FND786445 FWZ786441:FWZ786445 GGV786441:GGV786445 GQR786441:GQR786445 HAN786441:HAN786445 HKJ786441:HKJ786445 HUF786441:HUF786445 IEB786441:IEB786445 INX786441:INX786445 IXT786441:IXT786445 JHP786441:JHP786445 JRL786441:JRL786445 KBH786441:KBH786445 KLD786441:KLD786445 KUZ786441:KUZ786445 LEV786441:LEV786445 LOR786441:LOR786445 LYN786441:LYN786445 MIJ786441:MIJ786445 MSF786441:MSF786445 NCB786441:NCB786445 NLX786441:NLX786445 NVT786441:NVT786445 OFP786441:OFP786445 OPL786441:OPL786445 OZH786441:OZH786445 PJD786441:PJD786445 PSZ786441:PSZ786445 QCV786441:QCV786445 QMR786441:QMR786445 QWN786441:QWN786445 RGJ786441:RGJ786445 RQF786441:RQF786445 SAB786441:SAB786445 SJX786441:SJX786445 STT786441:STT786445 TDP786441:TDP786445 TNL786441:TNL786445 TXH786441:TXH786445 UHD786441:UHD786445 UQZ786441:UQZ786445 VAV786441:VAV786445 VKR786441:VKR786445 VUN786441:VUN786445 WEJ786441:WEJ786445 WOF786441:WOF786445 WYB786441:WYB786445 BT851977:BT851981 LP851977:LP851981 VL851977:VL851981 AFH851977:AFH851981 APD851977:APD851981 AYZ851977:AYZ851981 BIV851977:BIV851981 BSR851977:BSR851981 CCN851977:CCN851981 CMJ851977:CMJ851981 CWF851977:CWF851981 DGB851977:DGB851981 DPX851977:DPX851981 DZT851977:DZT851981 EJP851977:EJP851981 ETL851977:ETL851981 FDH851977:FDH851981 FND851977:FND851981 FWZ851977:FWZ851981 GGV851977:GGV851981 GQR851977:GQR851981 HAN851977:HAN851981 HKJ851977:HKJ851981 HUF851977:HUF851981 IEB851977:IEB851981 INX851977:INX851981 IXT851977:IXT851981 JHP851977:JHP851981 JRL851977:JRL851981 KBH851977:KBH851981 KLD851977:KLD851981 KUZ851977:KUZ851981 LEV851977:LEV851981 LOR851977:LOR851981 LYN851977:LYN851981 MIJ851977:MIJ851981 MSF851977:MSF851981 NCB851977:NCB851981 NLX851977:NLX851981 NVT851977:NVT851981 OFP851977:OFP851981 OPL851977:OPL851981 OZH851977:OZH851981 PJD851977:PJD851981 PSZ851977:PSZ851981 QCV851977:QCV851981 QMR851977:QMR851981 QWN851977:QWN851981 RGJ851977:RGJ851981 RQF851977:RQF851981 SAB851977:SAB851981 SJX851977:SJX851981 STT851977:STT851981 TDP851977:TDP851981 TNL851977:TNL851981 TXH851977:TXH851981 UHD851977:UHD851981 UQZ851977:UQZ851981 VAV851977:VAV851981 VKR851977:VKR851981 VUN851977:VUN851981 WEJ851977:WEJ851981 WOF851977:WOF851981 WYB851977:WYB851981 BT917513:BT917517 LP917513:LP917517 VL917513:VL917517 AFH917513:AFH917517 APD917513:APD917517 AYZ917513:AYZ917517 BIV917513:BIV917517 BSR917513:BSR917517 CCN917513:CCN917517 CMJ917513:CMJ917517 CWF917513:CWF917517 DGB917513:DGB917517 DPX917513:DPX917517 DZT917513:DZT917517 EJP917513:EJP917517 ETL917513:ETL917517 FDH917513:FDH917517 FND917513:FND917517 FWZ917513:FWZ917517 GGV917513:GGV917517 GQR917513:GQR917517 HAN917513:HAN917517 HKJ917513:HKJ917517 HUF917513:HUF917517 IEB917513:IEB917517 INX917513:INX917517 IXT917513:IXT917517 JHP917513:JHP917517 JRL917513:JRL917517 KBH917513:KBH917517 KLD917513:KLD917517 KUZ917513:KUZ917517 LEV917513:LEV917517 LOR917513:LOR917517 LYN917513:LYN917517 MIJ917513:MIJ917517 MSF917513:MSF917517 NCB917513:NCB917517 NLX917513:NLX917517 NVT917513:NVT917517 OFP917513:OFP917517 OPL917513:OPL917517 OZH917513:OZH917517 PJD917513:PJD917517 PSZ917513:PSZ917517 QCV917513:QCV917517 QMR917513:QMR917517 QWN917513:QWN917517 RGJ917513:RGJ917517 RQF917513:RQF917517 SAB917513:SAB917517 SJX917513:SJX917517 STT917513:STT917517 TDP917513:TDP917517 TNL917513:TNL917517 TXH917513:TXH917517 UHD917513:UHD917517 UQZ917513:UQZ917517 VAV917513:VAV917517 VKR917513:VKR917517 VUN917513:VUN917517 WEJ917513:WEJ917517 WOF917513:WOF917517 WYB917513:WYB917517 BT983049:BT983053 LP983049:LP983053 VL983049:VL983053 AFH983049:AFH983053 APD983049:APD983053 AYZ983049:AYZ983053 BIV983049:BIV983053 BSR983049:BSR983053 CCN983049:CCN983053 CMJ983049:CMJ983053 CWF983049:CWF983053 DGB983049:DGB983053 DPX983049:DPX983053 DZT983049:DZT983053 EJP983049:EJP983053 ETL983049:ETL983053 FDH983049:FDH983053 FND983049:FND983053 FWZ983049:FWZ983053 GGV983049:GGV983053 GQR983049:GQR983053 HAN983049:HAN983053 HKJ983049:HKJ983053 HUF983049:HUF983053 IEB983049:IEB983053 INX983049:INX983053 IXT983049:IXT983053 JHP983049:JHP983053 JRL983049:JRL983053 KBH983049:KBH983053 KLD983049:KLD983053 KUZ983049:KUZ983053 LEV983049:LEV983053 LOR983049:LOR983053 LYN983049:LYN983053 MIJ983049:MIJ983053 MSF983049:MSF983053 NCB983049:NCB983053 NLX983049:NLX983053 NVT983049:NVT983053 OFP983049:OFP983053 OPL983049:OPL983053 OZH983049:OZH983053 PJD983049:PJD983053 PSZ983049:PSZ983053 QCV983049:QCV983053 QMR983049:QMR983053 QWN983049:QWN983053 RGJ983049:RGJ983053 RQF983049:RQF983053 SAB983049:SAB983053 SJX983049:SJX983053 STT983049:STT983053 TDP983049:TDP983053 TNL983049:TNL983053 TXH983049:TXH983053 UHD983049:UHD983053 UQZ983049:UQZ983053 VAV983049:VAV983053 VKR983049:VKR983053 VUN983049:VUN983053 WEJ983049:WEJ983053 WOF983049:WOF983053 WYB983049:WYB983053 BT29:BT40 LP29:LP40 VL29:VL40 AFH29:AFH40 APD29:APD40 AYZ29:AYZ40 BIV29:BIV40 BSR29:BSR40 CCN29:CCN40 CMJ29:CMJ40 CWF29:CWF40 DGB29:DGB40 DPX29:DPX40 DZT29:DZT40 EJP29:EJP40 ETL29:ETL40 FDH29:FDH40 FND29:FND40 FWZ29:FWZ40 GGV29:GGV40 GQR29:GQR40 HAN29:HAN40 HKJ29:HKJ40 HUF29:HUF40 IEB29:IEB40 INX29:INX40 IXT29:IXT40 JHP29:JHP40 JRL29:JRL40 KBH29:KBH40 KLD29:KLD40 KUZ29:KUZ40 LEV29:LEV40 LOR29:LOR40 LYN29:LYN40 MIJ29:MIJ40 MSF29:MSF40 NCB29:NCB40 NLX29:NLX40 NVT29:NVT40 OFP29:OFP40 OPL29:OPL40 OZH29:OZH40 PJD29:PJD40 PSZ29:PSZ40 QCV29:QCV40 QMR29:QMR40 QWN29:QWN40 RGJ29:RGJ40 RQF29:RQF40 SAB29:SAB40 SJX29:SJX40 STT29:STT40 TDP29:TDP40 TNL29:TNL40 TXH29:TXH40 UHD29:UHD40 UQZ29:UQZ40 VAV29:VAV40 VKR29:VKR40 VUN29:VUN40 WEJ29:WEJ40 WOF29:WOF40 WYB29:WYB40 BT65565:BT65576 LP65565:LP65576 VL65565:VL65576 AFH65565:AFH65576 APD65565:APD65576 AYZ65565:AYZ65576 BIV65565:BIV65576 BSR65565:BSR65576 CCN65565:CCN65576 CMJ65565:CMJ65576 CWF65565:CWF65576 DGB65565:DGB65576 DPX65565:DPX65576 DZT65565:DZT65576 EJP65565:EJP65576 ETL65565:ETL65576 FDH65565:FDH65576 FND65565:FND65576 FWZ65565:FWZ65576 GGV65565:GGV65576 GQR65565:GQR65576 HAN65565:HAN65576 HKJ65565:HKJ65576 HUF65565:HUF65576 IEB65565:IEB65576 INX65565:INX65576 IXT65565:IXT65576 JHP65565:JHP65576 JRL65565:JRL65576 KBH65565:KBH65576 KLD65565:KLD65576 KUZ65565:KUZ65576 LEV65565:LEV65576 LOR65565:LOR65576 LYN65565:LYN65576 MIJ65565:MIJ65576 MSF65565:MSF65576 NCB65565:NCB65576 NLX65565:NLX65576 NVT65565:NVT65576 OFP65565:OFP65576 OPL65565:OPL65576 OZH65565:OZH65576 PJD65565:PJD65576 PSZ65565:PSZ65576 QCV65565:QCV65576 QMR65565:QMR65576 QWN65565:QWN65576 RGJ65565:RGJ65576 RQF65565:RQF65576 SAB65565:SAB65576 SJX65565:SJX65576 STT65565:STT65576 TDP65565:TDP65576 TNL65565:TNL65576 TXH65565:TXH65576 UHD65565:UHD65576 UQZ65565:UQZ65576 VAV65565:VAV65576 VKR65565:VKR65576 VUN65565:VUN65576 WEJ65565:WEJ65576 WOF65565:WOF65576 WYB65565:WYB65576 BT131101:BT131112 LP131101:LP131112 VL131101:VL131112 AFH131101:AFH131112 APD131101:APD131112 AYZ131101:AYZ131112 BIV131101:BIV131112 BSR131101:BSR131112 CCN131101:CCN131112 CMJ131101:CMJ131112 CWF131101:CWF131112 DGB131101:DGB131112 DPX131101:DPX131112 DZT131101:DZT131112 EJP131101:EJP131112 ETL131101:ETL131112 FDH131101:FDH131112 FND131101:FND131112 FWZ131101:FWZ131112 GGV131101:GGV131112 GQR131101:GQR131112 HAN131101:HAN131112 HKJ131101:HKJ131112 HUF131101:HUF131112 IEB131101:IEB131112 INX131101:INX131112 IXT131101:IXT131112 JHP131101:JHP131112 JRL131101:JRL131112 KBH131101:KBH131112 KLD131101:KLD131112 KUZ131101:KUZ131112 LEV131101:LEV131112 LOR131101:LOR131112 LYN131101:LYN131112 MIJ131101:MIJ131112 MSF131101:MSF131112 NCB131101:NCB131112 NLX131101:NLX131112 NVT131101:NVT131112 OFP131101:OFP131112 OPL131101:OPL131112 OZH131101:OZH131112 PJD131101:PJD131112 PSZ131101:PSZ131112 QCV131101:QCV131112 QMR131101:QMR131112 QWN131101:QWN131112 RGJ131101:RGJ131112 RQF131101:RQF131112 SAB131101:SAB131112 SJX131101:SJX131112 STT131101:STT131112 TDP131101:TDP131112 TNL131101:TNL131112 TXH131101:TXH131112 UHD131101:UHD131112 UQZ131101:UQZ131112 VAV131101:VAV131112 VKR131101:VKR131112 VUN131101:VUN131112 WEJ131101:WEJ131112 WOF131101:WOF131112 WYB131101:WYB131112 BT196637:BT196648 LP196637:LP196648 VL196637:VL196648 AFH196637:AFH196648 APD196637:APD196648 AYZ196637:AYZ196648 BIV196637:BIV196648 BSR196637:BSR196648 CCN196637:CCN196648 CMJ196637:CMJ196648 CWF196637:CWF196648 DGB196637:DGB196648 DPX196637:DPX196648 DZT196637:DZT196648 EJP196637:EJP196648 ETL196637:ETL196648 FDH196637:FDH196648 FND196637:FND196648 FWZ196637:FWZ196648 GGV196637:GGV196648 GQR196637:GQR196648 HAN196637:HAN196648 HKJ196637:HKJ196648 HUF196637:HUF196648 IEB196637:IEB196648 INX196637:INX196648 IXT196637:IXT196648 JHP196637:JHP196648 JRL196637:JRL196648 KBH196637:KBH196648 KLD196637:KLD196648 KUZ196637:KUZ196648 LEV196637:LEV196648 LOR196637:LOR196648 LYN196637:LYN196648 MIJ196637:MIJ196648 MSF196637:MSF196648 NCB196637:NCB196648 NLX196637:NLX196648 NVT196637:NVT196648 OFP196637:OFP196648 OPL196637:OPL196648 OZH196637:OZH196648 PJD196637:PJD196648 PSZ196637:PSZ196648 QCV196637:QCV196648 QMR196637:QMR196648 QWN196637:QWN196648 RGJ196637:RGJ196648 RQF196637:RQF196648 SAB196637:SAB196648 SJX196637:SJX196648 STT196637:STT196648 TDP196637:TDP196648 TNL196637:TNL196648 TXH196637:TXH196648 UHD196637:UHD196648 UQZ196637:UQZ196648 VAV196637:VAV196648 VKR196637:VKR196648 VUN196637:VUN196648 WEJ196637:WEJ196648 WOF196637:WOF196648 WYB196637:WYB196648 BT262173:BT262184 LP262173:LP262184 VL262173:VL262184 AFH262173:AFH262184 APD262173:APD262184 AYZ262173:AYZ262184 BIV262173:BIV262184 BSR262173:BSR262184 CCN262173:CCN262184 CMJ262173:CMJ262184 CWF262173:CWF262184 DGB262173:DGB262184 DPX262173:DPX262184 DZT262173:DZT262184 EJP262173:EJP262184 ETL262173:ETL262184 FDH262173:FDH262184 FND262173:FND262184 FWZ262173:FWZ262184 GGV262173:GGV262184 GQR262173:GQR262184 HAN262173:HAN262184 HKJ262173:HKJ262184 HUF262173:HUF262184 IEB262173:IEB262184 INX262173:INX262184 IXT262173:IXT262184 JHP262173:JHP262184 JRL262173:JRL262184 KBH262173:KBH262184 KLD262173:KLD262184 KUZ262173:KUZ262184 LEV262173:LEV262184 LOR262173:LOR262184 LYN262173:LYN262184 MIJ262173:MIJ262184 MSF262173:MSF262184 NCB262173:NCB262184 NLX262173:NLX262184 NVT262173:NVT262184 OFP262173:OFP262184 OPL262173:OPL262184 OZH262173:OZH262184 PJD262173:PJD262184 PSZ262173:PSZ262184 QCV262173:QCV262184 QMR262173:QMR262184 QWN262173:QWN262184 RGJ262173:RGJ262184 RQF262173:RQF262184 SAB262173:SAB262184 SJX262173:SJX262184 STT262173:STT262184 TDP262173:TDP262184 TNL262173:TNL262184 TXH262173:TXH262184 UHD262173:UHD262184 UQZ262173:UQZ262184 VAV262173:VAV262184 VKR262173:VKR262184 VUN262173:VUN262184 WEJ262173:WEJ262184 WOF262173:WOF262184 WYB262173:WYB262184 BT327709:BT327720 LP327709:LP327720 VL327709:VL327720 AFH327709:AFH327720 APD327709:APD327720 AYZ327709:AYZ327720 BIV327709:BIV327720 BSR327709:BSR327720 CCN327709:CCN327720 CMJ327709:CMJ327720 CWF327709:CWF327720 DGB327709:DGB327720 DPX327709:DPX327720 DZT327709:DZT327720 EJP327709:EJP327720 ETL327709:ETL327720 FDH327709:FDH327720 FND327709:FND327720 FWZ327709:FWZ327720 GGV327709:GGV327720 GQR327709:GQR327720 HAN327709:HAN327720 HKJ327709:HKJ327720 HUF327709:HUF327720 IEB327709:IEB327720 INX327709:INX327720 IXT327709:IXT327720 JHP327709:JHP327720 JRL327709:JRL327720 KBH327709:KBH327720 KLD327709:KLD327720 KUZ327709:KUZ327720 LEV327709:LEV327720 LOR327709:LOR327720 LYN327709:LYN327720 MIJ327709:MIJ327720 MSF327709:MSF327720 NCB327709:NCB327720 NLX327709:NLX327720 NVT327709:NVT327720 OFP327709:OFP327720 OPL327709:OPL327720 OZH327709:OZH327720 PJD327709:PJD327720 PSZ327709:PSZ327720 QCV327709:QCV327720 QMR327709:QMR327720 QWN327709:QWN327720 RGJ327709:RGJ327720 RQF327709:RQF327720 SAB327709:SAB327720 SJX327709:SJX327720 STT327709:STT327720 TDP327709:TDP327720 TNL327709:TNL327720 TXH327709:TXH327720 UHD327709:UHD327720 UQZ327709:UQZ327720 VAV327709:VAV327720 VKR327709:VKR327720 VUN327709:VUN327720 WEJ327709:WEJ327720 WOF327709:WOF327720 WYB327709:WYB327720 BT393245:BT393256 LP393245:LP393256 VL393245:VL393256 AFH393245:AFH393256 APD393245:APD393256 AYZ393245:AYZ393256 BIV393245:BIV393256 BSR393245:BSR393256 CCN393245:CCN393256 CMJ393245:CMJ393256 CWF393245:CWF393256 DGB393245:DGB393256 DPX393245:DPX393256 DZT393245:DZT393256 EJP393245:EJP393256 ETL393245:ETL393256 FDH393245:FDH393256 FND393245:FND393256 FWZ393245:FWZ393256 GGV393245:GGV393256 GQR393245:GQR393256 HAN393245:HAN393256 HKJ393245:HKJ393256 HUF393245:HUF393256 IEB393245:IEB393256 INX393245:INX393256 IXT393245:IXT393256 JHP393245:JHP393256 JRL393245:JRL393256 KBH393245:KBH393256 KLD393245:KLD393256 KUZ393245:KUZ393256 LEV393245:LEV393256 LOR393245:LOR393256 LYN393245:LYN393256 MIJ393245:MIJ393256 MSF393245:MSF393256 NCB393245:NCB393256 NLX393245:NLX393256 NVT393245:NVT393256 OFP393245:OFP393256 OPL393245:OPL393256 OZH393245:OZH393256 PJD393245:PJD393256 PSZ393245:PSZ393256 QCV393245:QCV393256 QMR393245:QMR393256 QWN393245:QWN393256 RGJ393245:RGJ393256 RQF393245:RQF393256 SAB393245:SAB393256 SJX393245:SJX393256 STT393245:STT393256 TDP393245:TDP393256 TNL393245:TNL393256 TXH393245:TXH393256 UHD393245:UHD393256 UQZ393245:UQZ393256 VAV393245:VAV393256 VKR393245:VKR393256 VUN393245:VUN393256 WEJ393245:WEJ393256 WOF393245:WOF393256 WYB393245:WYB393256 BT458781:BT458792 LP458781:LP458792 VL458781:VL458792 AFH458781:AFH458792 APD458781:APD458792 AYZ458781:AYZ458792 BIV458781:BIV458792 BSR458781:BSR458792 CCN458781:CCN458792 CMJ458781:CMJ458792 CWF458781:CWF458792 DGB458781:DGB458792 DPX458781:DPX458792 DZT458781:DZT458792 EJP458781:EJP458792 ETL458781:ETL458792 FDH458781:FDH458792 FND458781:FND458792 FWZ458781:FWZ458792 GGV458781:GGV458792 GQR458781:GQR458792 HAN458781:HAN458792 HKJ458781:HKJ458792 HUF458781:HUF458792 IEB458781:IEB458792 INX458781:INX458792 IXT458781:IXT458792 JHP458781:JHP458792 JRL458781:JRL458792 KBH458781:KBH458792 KLD458781:KLD458792 KUZ458781:KUZ458792 LEV458781:LEV458792 LOR458781:LOR458792 LYN458781:LYN458792 MIJ458781:MIJ458792 MSF458781:MSF458792 NCB458781:NCB458792 NLX458781:NLX458792 NVT458781:NVT458792 OFP458781:OFP458792 OPL458781:OPL458792 OZH458781:OZH458792 PJD458781:PJD458792 PSZ458781:PSZ458792 QCV458781:QCV458792 QMR458781:QMR458792 QWN458781:QWN458792 RGJ458781:RGJ458792 RQF458781:RQF458792 SAB458781:SAB458792 SJX458781:SJX458792 STT458781:STT458792 TDP458781:TDP458792 TNL458781:TNL458792 TXH458781:TXH458792 UHD458781:UHD458792 UQZ458781:UQZ458792 VAV458781:VAV458792 VKR458781:VKR458792 VUN458781:VUN458792 WEJ458781:WEJ458792 WOF458781:WOF458792 WYB458781:WYB458792 BT524317:BT524328 LP524317:LP524328 VL524317:VL524328 AFH524317:AFH524328 APD524317:APD524328 AYZ524317:AYZ524328 BIV524317:BIV524328 BSR524317:BSR524328 CCN524317:CCN524328 CMJ524317:CMJ524328 CWF524317:CWF524328 DGB524317:DGB524328 DPX524317:DPX524328 DZT524317:DZT524328 EJP524317:EJP524328 ETL524317:ETL524328 FDH524317:FDH524328 FND524317:FND524328 FWZ524317:FWZ524328 GGV524317:GGV524328 GQR524317:GQR524328 HAN524317:HAN524328 HKJ524317:HKJ524328 HUF524317:HUF524328 IEB524317:IEB524328 INX524317:INX524328 IXT524317:IXT524328 JHP524317:JHP524328 JRL524317:JRL524328 KBH524317:KBH524328 KLD524317:KLD524328 KUZ524317:KUZ524328 LEV524317:LEV524328 LOR524317:LOR524328 LYN524317:LYN524328 MIJ524317:MIJ524328 MSF524317:MSF524328 NCB524317:NCB524328 NLX524317:NLX524328 NVT524317:NVT524328 OFP524317:OFP524328 OPL524317:OPL524328 OZH524317:OZH524328 PJD524317:PJD524328 PSZ524317:PSZ524328 QCV524317:QCV524328 QMR524317:QMR524328 QWN524317:QWN524328 RGJ524317:RGJ524328 RQF524317:RQF524328 SAB524317:SAB524328 SJX524317:SJX524328 STT524317:STT524328 TDP524317:TDP524328 TNL524317:TNL524328 TXH524317:TXH524328 UHD524317:UHD524328 UQZ524317:UQZ524328 VAV524317:VAV524328 VKR524317:VKR524328 VUN524317:VUN524328 WEJ524317:WEJ524328 WOF524317:WOF524328 WYB524317:WYB524328 BT589853:BT589864 LP589853:LP589864 VL589853:VL589864 AFH589853:AFH589864 APD589853:APD589864 AYZ589853:AYZ589864 BIV589853:BIV589864 BSR589853:BSR589864 CCN589853:CCN589864 CMJ589853:CMJ589864 CWF589853:CWF589864 DGB589853:DGB589864 DPX589853:DPX589864 DZT589853:DZT589864 EJP589853:EJP589864 ETL589853:ETL589864 FDH589853:FDH589864 FND589853:FND589864 FWZ589853:FWZ589864 GGV589853:GGV589864 GQR589853:GQR589864 HAN589853:HAN589864 HKJ589853:HKJ589864 HUF589853:HUF589864 IEB589853:IEB589864 INX589853:INX589864 IXT589853:IXT589864 JHP589853:JHP589864 JRL589853:JRL589864 KBH589853:KBH589864 KLD589853:KLD589864 KUZ589853:KUZ589864 LEV589853:LEV589864 LOR589853:LOR589864 LYN589853:LYN589864 MIJ589853:MIJ589864 MSF589853:MSF589864 NCB589853:NCB589864 NLX589853:NLX589864 NVT589853:NVT589864 OFP589853:OFP589864 OPL589853:OPL589864 OZH589853:OZH589864 PJD589853:PJD589864 PSZ589853:PSZ589864 QCV589853:QCV589864 QMR589853:QMR589864 QWN589853:QWN589864 RGJ589853:RGJ589864 RQF589853:RQF589864 SAB589853:SAB589864 SJX589853:SJX589864 STT589853:STT589864 TDP589853:TDP589864 TNL589853:TNL589864 TXH589853:TXH589864 UHD589853:UHD589864 UQZ589853:UQZ589864 VAV589853:VAV589864 VKR589853:VKR589864 VUN589853:VUN589864 WEJ589853:WEJ589864 WOF589853:WOF589864 WYB589853:WYB589864 BT655389:BT655400 LP655389:LP655400 VL655389:VL655400 AFH655389:AFH655400 APD655389:APD655400 AYZ655389:AYZ655400 BIV655389:BIV655400 BSR655389:BSR655400 CCN655389:CCN655400 CMJ655389:CMJ655400 CWF655389:CWF655400 DGB655389:DGB655400 DPX655389:DPX655400 DZT655389:DZT655400 EJP655389:EJP655400 ETL655389:ETL655400 FDH655389:FDH655400 FND655389:FND655400 FWZ655389:FWZ655400 GGV655389:GGV655400 GQR655389:GQR655400 HAN655389:HAN655400 HKJ655389:HKJ655400 HUF655389:HUF655400 IEB655389:IEB655400 INX655389:INX655400 IXT655389:IXT655400 JHP655389:JHP655400 JRL655389:JRL655400 KBH655389:KBH655400 KLD655389:KLD655400 KUZ655389:KUZ655400 LEV655389:LEV655400 LOR655389:LOR655400 LYN655389:LYN655400 MIJ655389:MIJ655400 MSF655389:MSF655400 NCB655389:NCB655400 NLX655389:NLX655400 NVT655389:NVT655400 OFP655389:OFP655400 OPL655389:OPL655400 OZH655389:OZH655400 PJD655389:PJD655400 PSZ655389:PSZ655400 QCV655389:QCV655400 QMR655389:QMR655400 QWN655389:QWN655400 RGJ655389:RGJ655400 RQF655389:RQF655400 SAB655389:SAB655400 SJX655389:SJX655400 STT655389:STT655400 TDP655389:TDP655400 TNL655389:TNL655400 TXH655389:TXH655400 UHD655389:UHD655400 UQZ655389:UQZ655400 VAV655389:VAV655400 VKR655389:VKR655400 VUN655389:VUN655400 WEJ655389:WEJ655400 WOF655389:WOF655400 WYB655389:WYB655400 BT720925:BT720936 LP720925:LP720936 VL720925:VL720936 AFH720925:AFH720936 APD720925:APD720936 AYZ720925:AYZ720936 BIV720925:BIV720936 BSR720925:BSR720936 CCN720925:CCN720936 CMJ720925:CMJ720936 CWF720925:CWF720936 DGB720925:DGB720936 DPX720925:DPX720936 DZT720925:DZT720936 EJP720925:EJP720936 ETL720925:ETL720936 FDH720925:FDH720936 FND720925:FND720936 FWZ720925:FWZ720936 GGV720925:GGV720936 GQR720925:GQR720936 HAN720925:HAN720936 HKJ720925:HKJ720936 HUF720925:HUF720936 IEB720925:IEB720936 INX720925:INX720936 IXT720925:IXT720936 JHP720925:JHP720936 JRL720925:JRL720936 KBH720925:KBH720936 KLD720925:KLD720936 KUZ720925:KUZ720936 LEV720925:LEV720936 LOR720925:LOR720936 LYN720925:LYN720936 MIJ720925:MIJ720936 MSF720925:MSF720936 NCB720925:NCB720936 NLX720925:NLX720936 NVT720925:NVT720936 OFP720925:OFP720936 OPL720925:OPL720936 OZH720925:OZH720936 PJD720925:PJD720936 PSZ720925:PSZ720936 QCV720925:QCV720936 QMR720925:QMR720936 QWN720925:QWN720936 RGJ720925:RGJ720936 RQF720925:RQF720936 SAB720925:SAB720936 SJX720925:SJX720936 STT720925:STT720936 TDP720925:TDP720936 TNL720925:TNL720936 TXH720925:TXH720936 UHD720925:UHD720936 UQZ720925:UQZ720936 VAV720925:VAV720936 VKR720925:VKR720936 VUN720925:VUN720936 WEJ720925:WEJ720936 WOF720925:WOF720936 WYB720925:WYB720936 BT786461:BT786472 LP786461:LP786472 VL786461:VL786472 AFH786461:AFH786472 APD786461:APD786472 AYZ786461:AYZ786472 BIV786461:BIV786472 BSR786461:BSR786472 CCN786461:CCN786472 CMJ786461:CMJ786472 CWF786461:CWF786472 DGB786461:DGB786472 DPX786461:DPX786472 DZT786461:DZT786472 EJP786461:EJP786472 ETL786461:ETL786472 FDH786461:FDH786472 FND786461:FND786472 FWZ786461:FWZ786472 GGV786461:GGV786472 GQR786461:GQR786472 HAN786461:HAN786472 HKJ786461:HKJ786472 HUF786461:HUF786472 IEB786461:IEB786472 INX786461:INX786472 IXT786461:IXT786472 JHP786461:JHP786472 JRL786461:JRL786472 KBH786461:KBH786472 KLD786461:KLD786472 KUZ786461:KUZ786472 LEV786461:LEV786472 LOR786461:LOR786472 LYN786461:LYN786472 MIJ786461:MIJ786472 MSF786461:MSF786472 NCB786461:NCB786472 NLX786461:NLX786472 NVT786461:NVT786472 OFP786461:OFP786472 OPL786461:OPL786472 OZH786461:OZH786472 PJD786461:PJD786472 PSZ786461:PSZ786472 QCV786461:QCV786472 QMR786461:QMR786472 QWN786461:QWN786472 RGJ786461:RGJ786472 RQF786461:RQF786472 SAB786461:SAB786472 SJX786461:SJX786472 STT786461:STT786472 TDP786461:TDP786472 TNL786461:TNL786472 TXH786461:TXH786472 UHD786461:UHD786472 UQZ786461:UQZ786472 VAV786461:VAV786472 VKR786461:VKR786472 VUN786461:VUN786472 WEJ786461:WEJ786472 WOF786461:WOF786472 WYB786461:WYB786472 BT851997:BT852008 LP851997:LP852008 VL851997:VL852008 AFH851997:AFH852008 APD851997:APD852008 AYZ851997:AYZ852008 BIV851997:BIV852008 BSR851997:BSR852008 CCN851997:CCN852008 CMJ851997:CMJ852008 CWF851997:CWF852008 DGB851997:DGB852008 DPX851997:DPX852008 DZT851997:DZT852008 EJP851997:EJP852008 ETL851997:ETL852008 FDH851997:FDH852008 FND851997:FND852008 FWZ851997:FWZ852008 GGV851997:GGV852008 GQR851997:GQR852008 HAN851997:HAN852008 HKJ851997:HKJ852008 HUF851997:HUF852008 IEB851997:IEB852008 INX851997:INX852008 IXT851997:IXT852008 JHP851997:JHP852008 JRL851997:JRL852008 KBH851997:KBH852008 KLD851997:KLD852008 KUZ851997:KUZ852008 LEV851997:LEV852008 LOR851997:LOR852008 LYN851997:LYN852008 MIJ851997:MIJ852008 MSF851997:MSF852008 NCB851997:NCB852008 NLX851997:NLX852008 NVT851997:NVT852008 OFP851997:OFP852008 OPL851997:OPL852008 OZH851997:OZH852008 PJD851997:PJD852008 PSZ851997:PSZ852008 QCV851997:QCV852008 QMR851997:QMR852008 QWN851997:QWN852008 RGJ851997:RGJ852008 RQF851997:RQF852008 SAB851997:SAB852008 SJX851997:SJX852008 STT851997:STT852008 TDP851997:TDP852008 TNL851997:TNL852008 TXH851997:TXH852008 UHD851997:UHD852008 UQZ851997:UQZ852008 VAV851997:VAV852008 VKR851997:VKR852008 VUN851997:VUN852008 WEJ851997:WEJ852008 WOF851997:WOF852008 WYB851997:WYB852008 BT917533:BT917544 LP917533:LP917544 VL917533:VL917544 AFH917533:AFH917544 APD917533:APD917544 AYZ917533:AYZ917544 BIV917533:BIV917544 BSR917533:BSR917544 CCN917533:CCN917544 CMJ917533:CMJ917544 CWF917533:CWF917544 DGB917533:DGB917544 DPX917533:DPX917544 DZT917533:DZT917544 EJP917533:EJP917544 ETL917533:ETL917544 FDH917533:FDH917544 FND917533:FND917544 FWZ917533:FWZ917544 GGV917533:GGV917544 GQR917533:GQR917544 HAN917533:HAN917544 HKJ917533:HKJ917544 HUF917533:HUF917544 IEB917533:IEB917544 INX917533:INX917544 IXT917533:IXT917544 JHP917533:JHP917544 JRL917533:JRL917544 KBH917533:KBH917544 KLD917533:KLD917544 KUZ917533:KUZ917544 LEV917533:LEV917544 LOR917533:LOR917544 LYN917533:LYN917544 MIJ917533:MIJ917544 MSF917533:MSF917544 NCB917533:NCB917544 NLX917533:NLX917544 NVT917533:NVT917544 OFP917533:OFP917544 OPL917533:OPL917544 OZH917533:OZH917544 PJD917533:PJD917544 PSZ917533:PSZ917544 QCV917533:QCV917544 QMR917533:QMR917544 QWN917533:QWN917544 RGJ917533:RGJ917544 RQF917533:RQF917544 SAB917533:SAB917544 SJX917533:SJX917544 STT917533:STT917544 TDP917533:TDP917544 TNL917533:TNL917544 TXH917533:TXH917544 UHD917533:UHD917544 UQZ917533:UQZ917544 VAV917533:VAV917544 VKR917533:VKR917544 VUN917533:VUN917544 WEJ917533:WEJ917544 WOF917533:WOF917544 WYB917533:WYB917544 BT983069:BT983080 LP983069:LP983080 VL983069:VL983080 AFH983069:AFH983080 APD983069:APD983080 AYZ983069:AYZ983080 BIV983069:BIV983080 BSR983069:BSR983080 CCN983069:CCN983080 CMJ983069:CMJ983080 CWF983069:CWF983080 DGB983069:DGB983080 DPX983069:DPX983080 DZT983069:DZT983080 EJP983069:EJP983080 ETL983069:ETL983080 FDH983069:FDH983080 FND983069:FND983080 FWZ983069:FWZ983080 GGV983069:GGV983080 GQR983069:GQR983080 HAN983069:HAN983080 HKJ983069:HKJ983080 HUF983069:HUF983080 IEB983069:IEB983080 INX983069:INX983080 IXT983069:IXT983080 JHP983069:JHP983080 JRL983069:JRL983080 KBH983069:KBH983080 KLD983069:KLD983080 KUZ983069:KUZ983080 LEV983069:LEV983080 LOR983069:LOR983080 LYN983069:LYN983080 MIJ983069:MIJ983080 MSF983069:MSF983080 NCB983069:NCB983080 NLX983069:NLX983080 NVT983069:NVT983080 OFP983069:OFP983080 OPL983069:OPL983080 OZH983069:OZH983080 PJD983069:PJD983080 PSZ983069:PSZ983080 QCV983069:QCV983080 QMR983069:QMR983080 QWN983069:QWN983080 RGJ983069:RGJ983080 RQF983069:RQF983080 SAB983069:SAB983080 SJX983069:SJX983080 STT983069:STT983080 TDP983069:TDP983080 TNL983069:TNL983080 TXH983069:TXH983080 UHD983069:UHD983080 UQZ983069:UQZ983080 VAV983069:VAV983080 VKR983069:VKR983080 VUN983069:VUN983080 WEJ983069:WEJ983080 WOF983069:WOF983080 WYB983069:WYB983080"/>
  </dataValidations>
  <printOptions horizontalCentered="1" verticalCentered="1"/>
  <pageMargins left="0.70866141732283472" right="0.70866141732283472" top="0.74803149606299213" bottom="0.74803149606299213" header="0.31496062992125984" footer="0.31496062992125984"/>
  <pageSetup paperSize="190" scale="51" fitToHeight="0" pageOrder="overThenDown" orientation="landscape" r:id="rId1"/>
  <headerFooter alignWithMargins="0">
    <oddFooter xml:space="preserve">&amp;LFormato: FO-AC-07 Versión: 2&amp;CPágina &amp;P&amp;RVo.Bo:  </oddFooter>
  </headerFooter>
  <rowBreaks count="5" manualBreakCount="5">
    <brk id="13" max="71" man="1"/>
    <brk id="22" max="71" man="1"/>
    <brk id="28" max="71" man="1"/>
    <brk id="32" max="71" man="1"/>
    <brk id="37" max="71"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dimension ref="A1:EA75"/>
  <sheetViews>
    <sheetView showGridLines="0" view="pageBreakPreview" zoomScale="85" zoomScaleNormal="85" zoomScaleSheetLayoutView="85" workbookViewId="0">
      <pane xSplit="11" ySplit="8" topLeftCell="N9" activePane="bottomRight" state="frozen"/>
      <selection pane="topRight" activeCell="L1" sqref="L1"/>
      <selection pane="bottomLeft" activeCell="A9" sqref="A9"/>
      <selection pane="bottomRight" sqref="A1:K1"/>
    </sheetView>
  </sheetViews>
  <sheetFormatPr baseColWidth="10" defaultRowHeight="12.75" x14ac:dyDescent="0.2"/>
  <cols>
    <col min="1" max="1" width="9.42578125" style="25" customWidth="1"/>
    <col min="2" max="2" width="11.42578125" style="26" customWidth="1"/>
    <col min="3" max="3" width="7.5703125" style="26" customWidth="1"/>
    <col min="4" max="4" width="4.28515625" style="25" customWidth="1"/>
    <col min="5" max="5" width="4" style="25" customWidth="1"/>
    <col min="6" max="6" width="3.28515625" style="25" customWidth="1"/>
    <col min="7" max="7" width="8.7109375" style="26" customWidth="1"/>
    <col min="8" max="8" width="2.7109375" style="26" bestFit="1" customWidth="1"/>
    <col min="9" max="9" width="13.140625" style="27" customWidth="1"/>
    <col min="10" max="10" width="7.140625" style="27" customWidth="1"/>
    <col min="11" max="11" width="8" style="27" customWidth="1"/>
    <col min="12" max="12" width="7.7109375" style="26" customWidth="1"/>
    <col min="13" max="13" width="6.140625" style="26" customWidth="1"/>
    <col min="14" max="14" width="7.7109375" style="26" customWidth="1"/>
    <col min="15" max="15" width="4.7109375" style="26" customWidth="1"/>
    <col min="16" max="16" width="3.7109375" style="26" customWidth="1"/>
    <col min="17" max="17" width="4.42578125" style="26" customWidth="1"/>
    <col min="18" max="18" width="4.7109375" style="26" customWidth="1"/>
    <col min="19" max="19" width="4.140625" style="28" hidden="1" customWidth="1"/>
    <col min="20" max="20" width="3.85546875" style="28" hidden="1" customWidth="1"/>
    <col min="21" max="21" width="4.140625" style="28" hidden="1" customWidth="1"/>
    <col min="22" max="22" width="3.85546875" style="28" hidden="1" customWidth="1"/>
    <col min="23" max="23" width="4.140625" style="28" hidden="1" customWidth="1"/>
    <col min="24" max="24" width="3.85546875" style="28" hidden="1" customWidth="1"/>
    <col min="25" max="25" width="4.140625" style="28" hidden="1" customWidth="1"/>
    <col min="26" max="26" width="3.85546875" style="28" hidden="1" customWidth="1"/>
    <col min="27" max="27" width="4.140625" style="28" hidden="1" customWidth="1"/>
    <col min="28" max="28" width="3.85546875" style="28" hidden="1" customWidth="1"/>
    <col min="29" max="29" width="4.140625" style="28" hidden="1" customWidth="1"/>
    <col min="30" max="30" width="3.85546875" style="28" hidden="1" customWidth="1"/>
    <col min="31" max="31" width="4.140625" style="28" hidden="1" customWidth="1"/>
    <col min="32" max="32" width="3.85546875" style="28" hidden="1" customWidth="1"/>
    <col min="33" max="33" width="4.140625" style="28" hidden="1" customWidth="1"/>
    <col min="34" max="34" width="3.85546875" style="28" hidden="1" customWidth="1"/>
    <col min="35" max="35" width="4.140625" style="28" hidden="1" customWidth="1"/>
    <col min="36" max="36" width="3.85546875" style="28" hidden="1" customWidth="1"/>
    <col min="37" max="37" width="4.140625" style="28" hidden="1" customWidth="1"/>
    <col min="38" max="38" width="3.85546875" style="26" hidden="1" customWidth="1"/>
    <col min="39" max="39" width="4.140625" style="26" hidden="1" customWidth="1"/>
    <col min="40" max="40" width="3.85546875" style="26" hidden="1" customWidth="1"/>
    <col min="41" max="41" width="4.140625" style="26" hidden="1" customWidth="1"/>
    <col min="42" max="42" width="3.85546875" style="26" hidden="1" customWidth="1"/>
    <col min="43" max="43" width="4.140625" style="26" hidden="1" customWidth="1"/>
    <col min="44" max="44" width="3.85546875" style="26" hidden="1" customWidth="1"/>
    <col min="45" max="45" width="4.140625" style="26" hidden="1" customWidth="1"/>
    <col min="46" max="46" width="3.85546875" style="26" hidden="1" customWidth="1"/>
    <col min="47" max="47" width="4.140625" style="26" hidden="1" customWidth="1"/>
    <col min="48" max="48" width="3.85546875" style="26" hidden="1" customWidth="1"/>
    <col min="49" max="49" width="4.140625" style="26" hidden="1" customWidth="1"/>
    <col min="50" max="50" width="3.85546875" style="26" hidden="1" customWidth="1"/>
    <col min="51" max="51" width="4.140625" style="26" hidden="1" customWidth="1"/>
    <col min="52" max="52" width="3.85546875" style="26" hidden="1" customWidth="1"/>
    <col min="53" max="54" width="4.140625" style="26" hidden="1" customWidth="1"/>
    <col min="55" max="55" width="3.7109375" style="26" customWidth="1"/>
    <col min="56" max="56" width="4" style="26" customWidth="1"/>
    <col min="57" max="57" width="3.7109375" style="26" customWidth="1"/>
    <col min="58" max="58" width="3.140625" style="26" customWidth="1"/>
    <col min="59" max="59" width="3.7109375" style="26" customWidth="1"/>
    <col min="60" max="60" width="17.5703125" style="27" customWidth="1"/>
    <col min="61" max="61" width="28.5703125" style="27" customWidth="1"/>
    <col min="62" max="62" width="18.42578125" style="27" customWidth="1"/>
    <col min="63" max="63" width="25.28515625" style="26" customWidth="1"/>
    <col min="64" max="64" width="7.140625" style="26" bestFit="1" customWidth="1"/>
    <col min="65" max="65" width="6.5703125" style="26" bestFit="1" customWidth="1"/>
    <col min="66" max="66" width="9" style="26" customWidth="1"/>
    <col min="67" max="68" width="3.28515625" style="26" customWidth="1"/>
    <col min="69" max="70" width="4.5703125" style="26" customWidth="1"/>
    <col min="71" max="71" width="4" style="26" customWidth="1"/>
    <col min="72" max="72" width="9.42578125" style="29" bestFit="1" customWidth="1"/>
    <col min="73" max="73" width="4.140625" style="22" customWidth="1"/>
    <col min="74" max="256" width="11.42578125" style="22"/>
    <col min="257" max="257" width="9.42578125" style="22" customWidth="1"/>
    <col min="258" max="258" width="11.42578125" style="22" customWidth="1"/>
    <col min="259" max="259" width="7.5703125" style="22" customWidth="1"/>
    <col min="260" max="260" width="4.28515625" style="22" customWidth="1"/>
    <col min="261" max="261" width="4" style="22" customWidth="1"/>
    <col min="262" max="262" width="3.28515625" style="22" customWidth="1"/>
    <col min="263" max="263" width="8.7109375" style="22" customWidth="1"/>
    <col min="264" max="264" width="2.7109375" style="22" bestFit="1" customWidth="1"/>
    <col min="265" max="265" width="13.140625" style="22" customWidth="1"/>
    <col min="266" max="266" width="7.140625" style="22" customWidth="1"/>
    <col min="267" max="267" width="8" style="22" customWidth="1"/>
    <col min="268" max="268" width="7.7109375" style="22" customWidth="1"/>
    <col min="269" max="269" width="6.140625" style="22" customWidth="1"/>
    <col min="270" max="270" width="7.7109375" style="22" customWidth="1"/>
    <col min="271" max="271" width="4.7109375" style="22" customWidth="1"/>
    <col min="272" max="272" width="3.7109375" style="22" customWidth="1"/>
    <col min="273" max="273" width="4.42578125" style="22" customWidth="1"/>
    <col min="274" max="274" width="4.7109375" style="22" customWidth="1"/>
    <col min="275" max="310" width="0" style="22" hidden="1" customWidth="1"/>
    <col min="311" max="311" width="3.7109375" style="22" customWidth="1"/>
    <col min="312" max="312" width="4" style="22" customWidth="1"/>
    <col min="313" max="313" width="3.7109375" style="22" customWidth="1"/>
    <col min="314" max="314" width="3.140625" style="22" customWidth="1"/>
    <col min="315" max="315" width="3.7109375" style="22" customWidth="1"/>
    <col min="316" max="316" width="17.5703125" style="22" customWidth="1"/>
    <col min="317" max="317" width="28.5703125" style="22" customWidth="1"/>
    <col min="318" max="318" width="18.42578125" style="22" customWidth="1"/>
    <col min="319" max="319" width="25.28515625" style="22" customWidth="1"/>
    <col min="320" max="320" width="7.140625" style="22" bestFit="1" customWidth="1"/>
    <col min="321" max="321" width="6.5703125" style="22" bestFit="1" customWidth="1"/>
    <col min="322" max="322" width="9" style="22" customWidth="1"/>
    <col min="323" max="324" width="3.28515625" style="22" customWidth="1"/>
    <col min="325" max="326" width="4.5703125" style="22" customWidth="1"/>
    <col min="327" max="327" width="4" style="22" customWidth="1"/>
    <col min="328" max="328" width="9.42578125" style="22" bestFit="1" customWidth="1"/>
    <col min="329" max="329" width="4.140625" style="22" customWidth="1"/>
    <col min="330" max="512" width="11.42578125" style="22"/>
    <col min="513" max="513" width="9.42578125" style="22" customWidth="1"/>
    <col min="514" max="514" width="11.42578125" style="22" customWidth="1"/>
    <col min="515" max="515" width="7.5703125" style="22" customWidth="1"/>
    <col min="516" max="516" width="4.28515625" style="22" customWidth="1"/>
    <col min="517" max="517" width="4" style="22" customWidth="1"/>
    <col min="518" max="518" width="3.28515625" style="22" customWidth="1"/>
    <col min="519" max="519" width="8.7109375" style="22" customWidth="1"/>
    <col min="520" max="520" width="2.7109375" style="22" bestFit="1" customWidth="1"/>
    <col min="521" max="521" width="13.140625" style="22" customWidth="1"/>
    <col min="522" max="522" width="7.140625" style="22" customWidth="1"/>
    <col min="523" max="523" width="8" style="22" customWidth="1"/>
    <col min="524" max="524" width="7.7109375" style="22" customWidth="1"/>
    <col min="525" max="525" width="6.140625" style="22" customWidth="1"/>
    <col min="526" max="526" width="7.7109375" style="22" customWidth="1"/>
    <col min="527" max="527" width="4.7109375" style="22" customWidth="1"/>
    <col min="528" max="528" width="3.7109375" style="22" customWidth="1"/>
    <col min="529" max="529" width="4.42578125" style="22" customWidth="1"/>
    <col min="530" max="530" width="4.7109375" style="22" customWidth="1"/>
    <col min="531" max="566" width="0" style="22" hidden="1" customWidth="1"/>
    <col min="567" max="567" width="3.7109375" style="22" customWidth="1"/>
    <col min="568" max="568" width="4" style="22" customWidth="1"/>
    <col min="569" max="569" width="3.7109375" style="22" customWidth="1"/>
    <col min="570" max="570" width="3.140625" style="22" customWidth="1"/>
    <col min="571" max="571" width="3.7109375" style="22" customWidth="1"/>
    <col min="572" max="572" width="17.5703125" style="22" customWidth="1"/>
    <col min="573" max="573" width="28.5703125" style="22" customWidth="1"/>
    <col min="574" max="574" width="18.42578125" style="22" customWidth="1"/>
    <col min="575" max="575" width="25.28515625" style="22" customWidth="1"/>
    <col min="576" max="576" width="7.140625" style="22" bestFit="1" customWidth="1"/>
    <col min="577" max="577" width="6.5703125" style="22" bestFit="1" customWidth="1"/>
    <col min="578" max="578" width="9" style="22" customWidth="1"/>
    <col min="579" max="580" width="3.28515625" style="22" customWidth="1"/>
    <col min="581" max="582" width="4.5703125" style="22" customWidth="1"/>
    <col min="583" max="583" width="4" style="22" customWidth="1"/>
    <col min="584" max="584" width="9.42578125" style="22" bestFit="1" customWidth="1"/>
    <col min="585" max="585" width="4.140625" style="22" customWidth="1"/>
    <col min="586" max="768" width="11.42578125" style="22"/>
    <col min="769" max="769" width="9.42578125" style="22" customWidth="1"/>
    <col min="770" max="770" width="11.42578125" style="22" customWidth="1"/>
    <col min="771" max="771" width="7.5703125" style="22" customWidth="1"/>
    <col min="772" max="772" width="4.28515625" style="22" customWidth="1"/>
    <col min="773" max="773" width="4" style="22" customWidth="1"/>
    <col min="774" max="774" width="3.28515625" style="22" customWidth="1"/>
    <col min="775" max="775" width="8.7109375" style="22" customWidth="1"/>
    <col min="776" max="776" width="2.7109375" style="22" bestFit="1" customWidth="1"/>
    <col min="777" max="777" width="13.140625" style="22" customWidth="1"/>
    <col min="778" max="778" width="7.140625" style="22" customWidth="1"/>
    <col min="779" max="779" width="8" style="22" customWidth="1"/>
    <col min="780" max="780" width="7.7109375" style="22" customWidth="1"/>
    <col min="781" max="781" width="6.140625" style="22" customWidth="1"/>
    <col min="782" max="782" width="7.7109375" style="22" customWidth="1"/>
    <col min="783" max="783" width="4.7109375" style="22" customWidth="1"/>
    <col min="784" max="784" width="3.7109375" style="22" customWidth="1"/>
    <col min="785" max="785" width="4.42578125" style="22" customWidth="1"/>
    <col min="786" max="786" width="4.7109375" style="22" customWidth="1"/>
    <col min="787" max="822" width="0" style="22" hidden="1" customWidth="1"/>
    <col min="823" max="823" width="3.7109375" style="22" customWidth="1"/>
    <col min="824" max="824" width="4" style="22" customWidth="1"/>
    <col min="825" max="825" width="3.7109375" style="22" customWidth="1"/>
    <col min="826" max="826" width="3.140625" style="22" customWidth="1"/>
    <col min="827" max="827" width="3.7109375" style="22" customWidth="1"/>
    <col min="828" max="828" width="17.5703125" style="22" customWidth="1"/>
    <col min="829" max="829" width="28.5703125" style="22" customWidth="1"/>
    <col min="830" max="830" width="18.42578125" style="22" customWidth="1"/>
    <col min="831" max="831" width="25.28515625" style="22" customWidth="1"/>
    <col min="832" max="832" width="7.140625" style="22" bestFit="1" customWidth="1"/>
    <col min="833" max="833" width="6.5703125" style="22" bestFit="1" customWidth="1"/>
    <col min="834" max="834" width="9" style="22" customWidth="1"/>
    <col min="835" max="836" width="3.28515625" style="22" customWidth="1"/>
    <col min="837" max="838" width="4.5703125" style="22" customWidth="1"/>
    <col min="839" max="839" width="4" style="22" customWidth="1"/>
    <col min="840" max="840" width="9.42578125" style="22" bestFit="1" customWidth="1"/>
    <col min="841" max="841" width="4.140625" style="22" customWidth="1"/>
    <col min="842" max="1024" width="11.42578125" style="22"/>
    <col min="1025" max="1025" width="9.42578125" style="22" customWidth="1"/>
    <col min="1026" max="1026" width="11.42578125" style="22" customWidth="1"/>
    <col min="1027" max="1027" width="7.5703125" style="22" customWidth="1"/>
    <col min="1028" max="1028" width="4.28515625" style="22" customWidth="1"/>
    <col min="1029" max="1029" width="4" style="22" customWidth="1"/>
    <col min="1030" max="1030" width="3.28515625" style="22" customWidth="1"/>
    <col min="1031" max="1031" width="8.7109375" style="22" customWidth="1"/>
    <col min="1032" max="1032" width="2.7109375" style="22" bestFit="1" customWidth="1"/>
    <col min="1033" max="1033" width="13.140625" style="22" customWidth="1"/>
    <col min="1034" max="1034" width="7.140625" style="22" customWidth="1"/>
    <col min="1035" max="1035" width="8" style="22" customWidth="1"/>
    <col min="1036" max="1036" width="7.7109375" style="22" customWidth="1"/>
    <col min="1037" max="1037" width="6.140625" style="22" customWidth="1"/>
    <col min="1038" max="1038" width="7.7109375" style="22" customWidth="1"/>
    <col min="1039" max="1039" width="4.7109375" style="22" customWidth="1"/>
    <col min="1040" max="1040" width="3.7109375" style="22" customWidth="1"/>
    <col min="1041" max="1041" width="4.42578125" style="22" customWidth="1"/>
    <col min="1042" max="1042" width="4.7109375" style="22" customWidth="1"/>
    <col min="1043" max="1078" width="0" style="22" hidden="1" customWidth="1"/>
    <col min="1079" max="1079" width="3.7109375" style="22" customWidth="1"/>
    <col min="1080" max="1080" width="4" style="22" customWidth="1"/>
    <col min="1081" max="1081" width="3.7109375" style="22" customWidth="1"/>
    <col min="1082" max="1082" width="3.140625" style="22" customWidth="1"/>
    <col min="1083" max="1083" width="3.7109375" style="22" customWidth="1"/>
    <col min="1084" max="1084" width="17.5703125" style="22" customWidth="1"/>
    <col min="1085" max="1085" width="28.5703125" style="22" customWidth="1"/>
    <col min="1086" max="1086" width="18.42578125" style="22" customWidth="1"/>
    <col min="1087" max="1087" width="25.28515625" style="22" customWidth="1"/>
    <col min="1088" max="1088" width="7.140625" style="22" bestFit="1" customWidth="1"/>
    <col min="1089" max="1089" width="6.5703125" style="22" bestFit="1" customWidth="1"/>
    <col min="1090" max="1090" width="9" style="22" customWidth="1"/>
    <col min="1091" max="1092" width="3.28515625" style="22" customWidth="1"/>
    <col min="1093" max="1094" width="4.5703125" style="22" customWidth="1"/>
    <col min="1095" max="1095" width="4" style="22" customWidth="1"/>
    <col min="1096" max="1096" width="9.42578125" style="22" bestFit="1" customWidth="1"/>
    <col min="1097" max="1097" width="4.140625" style="22" customWidth="1"/>
    <col min="1098" max="1280" width="11.42578125" style="22"/>
    <col min="1281" max="1281" width="9.42578125" style="22" customWidth="1"/>
    <col min="1282" max="1282" width="11.42578125" style="22" customWidth="1"/>
    <col min="1283" max="1283" width="7.5703125" style="22" customWidth="1"/>
    <col min="1284" max="1284" width="4.28515625" style="22" customWidth="1"/>
    <col min="1285" max="1285" width="4" style="22" customWidth="1"/>
    <col min="1286" max="1286" width="3.28515625" style="22" customWidth="1"/>
    <col min="1287" max="1287" width="8.7109375" style="22" customWidth="1"/>
    <col min="1288" max="1288" width="2.7109375" style="22" bestFit="1" customWidth="1"/>
    <col min="1289" max="1289" width="13.140625" style="22" customWidth="1"/>
    <col min="1290" max="1290" width="7.140625" style="22" customWidth="1"/>
    <col min="1291" max="1291" width="8" style="22" customWidth="1"/>
    <col min="1292" max="1292" width="7.7109375" style="22" customWidth="1"/>
    <col min="1293" max="1293" width="6.140625" style="22" customWidth="1"/>
    <col min="1294" max="1294" width="7.7109375" style="22" customWidth="1"/>
    <col min="1295" max="1295" width="4.7109375" style="22" customWidth="1"/>
    <col min="1296" max="1296" width="3.7109375" style="22" customWidth="1"/>
    <col min="1297" max="1297" width="4.42578125" style="22" customWidth="1"/>
    <col min="1298" max="1298" width="4.7109375" style="22" customWidth="1"/>
    <col min="1299" max="1334" width="0" style="22" hidden="1" customWidth="1"/>
    <col min="1335" max="1335" width="3.7109375" style="22" customWidth="1"/>
    <col min="1336" max="1336" width="4" style="22" customWidth="1"/>
    <col min="1337" max="1337" width="3.7109375" style="22" customWidth="1"/>
    <col min="1338" max="1338" width="3.140625" style="22" customWidth="1"/>
    <col min="1339" max="1339" width="3.7109375" style="22" customWidth="1"/>
    <col min="1340" max="1340" width="17.5703125" style="22" customWidth="1"/>
    <col min="1341" max="1341" width="28.5703125" style="22" customWidth="1"/>
    <col min="1342" max="1342" width="18.42578125" style="22" customWidth="1"/>
    <col min="1343" max="1343" width="25.28515625" style="22" customWidth="1"/>
    <col min="1344" max="1344" width="7.140625" style="22" bestFit="1" customWidth="1"/>
    <col min="1345" max="1345" width="6.5703125" style="22" bestFit="1" customWidth="1"/>
    <col min="1346" max="1346" width="9" style="22" customWidth="1"/>
    <col min="1347" max="1348" width="3.28515625" style="22" customWidth="1"/>
    <col min="1349" max="1350" width="4.5703125" style="22" customWidth="1"/>
    <col min="1351" max="1351" width="4" style="22" customWidth="1"/>
    <col min="1352" max="1352" width="9.42578125" style="22" bestFit="1" customWidth="1"/>
    <col min="1353" max="1353" width="4.140625" style="22" customWidth="1"/>
    <col min="1354" max="1536" width="11.42578125" style="22"/>
    <col min="1537" max="1537" width="9.42578125" style="22" customWidth="1"/>
    <col min="1538" max="1538" width="11.42578125" style="22" customWidth="1"/>
    <col min="1539" max="1539" width="7.5703125" style="22" customWidth="1"/>
    <col min="1540" max="1540" width="4.28515625" style="22" customWidth="1"/>
    <col min="1541" max="1541" width="4" style="22" customWidth="1"/>
    <col min="1542" max="1542" width="3.28515625" style="22" customWidth="1"/>
    <col min="1543" max="1543" width="8.7109375" style="22" customWidth="1"/>
    <col min="1544" max="1544" width="2.7109375" style="22" bestFit="1" customWidth="1"/>
    <col min="1545" max="1545" width="13.140625" style="22" customWidth="1"/>
    <col min="1546" max="1546" width="7.140625" style="22" customWidth="1"/>
    <col min="1547" max="1547" width="8" style="22" customWidth="1"/>
    <col min="1548" max="1548" width="7.7109375" style="22" customWidth="1"/>
    <col min="1549" max="1549" width="6.140625" style="22" customWidth="1"/>
    <col min="1550" max="1550" width="7.7109375" style="22" customWidth="1"/>
    <col min="1551" max="1551" width="4.7109375" style="22" customWidth="1"/>
    <col min="1552" max="1552" width="3.7109375" style="22" customWidth="1"/>
    <col min="1553" max="1553" width="4.42578125" style="22" customWidth="1"/>
    <col min="1554" max="1554" width="4.7109375" style="22" customWidth="1"/>
    <col min="1555" max="1590" width="0" style="22" hidden="1" customWidth="1"/>
    <col min="1591" max="1591" width="3.7109375" style="22" customWidth="1"/>
    <col min="1592" max="1592" width="4" style="22" customWidth="1"/>
    <col min="1593" max="1593" width="3.7109375" style="22" customWidth="1"/>
    <col min="1594" max="1594" width="3.140625" style="22" customWidth="1"/>
    <col min="1595" max="1595" width="3.7109375" style="22" customWidth="1"/>
    <col min="1596" max="1596" width="17.5703125" style="22" customWidth="1"/>
    <col min="1597" max="1597" width="28.5703125" style="22" customWidth="1"/>
    <col min="1598" max="1598" width="18.42578125" style="22" customWidth="1"/>
    <col min="1599" max="1599" width="25.28515625" style="22" customWidth="1"/>
    <col min="1600" max="1600" width="7.140625" style="22" bestFit="1" customWidth="1"/>
    <col min="1601" max="1601" width="6.5703125" style="22" bestFit="1" customWidth="1"/>
    <col min="1602" max="1602" width="9" style="22" customWidth="1"/>
    <col min="1603" max="1604" width="3.28515625" style="22" customWidth="1"/>
    <col min="1605" max="1606" width="4.5703125" style="22" customWidth="1"/>
    <col min="1607" max="1607" width="4" style="22" customWidth="1"/>
    <col min="1608" max="1608" width="9.42578125" style="22" bestFit="1" customWidth="1"/>
    <col min="1609" max="1609" width="4.140625" style="22" customWidth="1"/>
    <col min="1610" max="1792" width="11.42578125" style="22"/>
    <col min="1793" max="1793" width="9.42578125" style="22" customWidth="1"/>
    <col min="1794" max="1794" width="11.42578125" style="22" customWidth="1"/>
    <col min="1795" max="1795" width="7.5703125" style="22" customWidth="1"/>
    <col min="1796" max="1796" width="4.28515625" style="22" customWidth="1"/>
    <col min="1797" max="1797" width="4" style="22" customWidth="1"/>
    <col min="1798" max="1798" width="3.28515625" style="22" customWidth="1"/>
    <col min="1799" max="1799" width="8.7109375" style="22" customWidth="1"/>
    <col min="1800" max="1800" width="2.7109375" style="22" bestFit="1" customWidth="1"/>
    <col min="1801" max="1801" width="13.140625" style="22" customWidth="1"/>
    <col min="1802" max="1802" width="7.140625" style="22" customWidth="1"/>
    <col min="1803" max="1803" width="8" style="22" customWidth="1"/>
    <col min="1804" max="1804" width="7.7109375" style="22" customWidth="1"/>
    <col min="1805" max="1805" width="6.140625" style="22" customWidth="1"/>
    <col min="1806" max="1806" width="7.7109375" style="22" customWidth="1"/>
    <col min="1807" max="1807" width="4.7109375" style="22" customWidth="1"/>
    <col min="1808" max="1808" width="3.7109375" style="22" customWidth="1"/>
    <col min="1809" max="1809" width="4.42578125" style="22" customWidth="1"/>
    <col min="1810" max="1810" width="4.7109375" style="22" customWidth="1"/>
    <col min="1811" max="1846" width="0" style="22" hidden="1" customWidth="1"/>
    <col min="1847" max="1847" width="3.7109375" style="22" customWidth="1"/>
    <col min="1848" max="1848" width="4" style="22" customWidth="1"/>
    <col min="1849" max="1849" width="3.7109375" style="22" customWidth="1"/>
    <col min="1850" max="1850" width="3.140625" style="22" customWidth="1"/>
    <col min="1851" max="1851" width="3.7109375" style="22" customWidth="1"/>
    <col min="1852" max="1852" width="17.5703125" style="22" customWidth="1"/>
    <col min="1853" max="1853" width="28.5703125" style="22" customWidth="1"/>
    <col min="1854" max="1854" width="18.42578125" style="22" customWidth="1"/>
    <col min="1855" max="1855" width="25.28515625" style="22" customWidth="1"/>
    <col min="1856" max="1856" width="7.140625" style="22" bestFit="1" customWidth="1"/>
    <col min="1857" max="1857" width="6.5703125" style="22" bestFit="1" customWidth="1"/>
    <col min="1858" max="1858" width="9" style="22" customWidth="1"/>
    <col min="1859" max="1860" width="3.28515625" style="22" customWidth="1"/>
    <col min="1861" max="1862" width="4.5703125" style="22" customWidth="1"/>
    <col min="1863" max="1863" width="4" style="22" customWidth="1"/>
    <col min="1864" max="1864" width="9.42578125" style="22" bestFit="1" customWidth="1"/>
    <col min="1865" max="1865" width="4.140625" style="22" customWidth="1"/>
    <col min="1866" max="2048" width="11.42578125" style="22"/>
    <col min="2049" max="2049" width="9.42578125" style="22" customWidth="1"/>
    <col min="2050" max="2050" width="11.42578125" style="22" customWidth="1"/>
    <col min="2051" max="2051" width="7.5703125" style="22" customWidth="1"/>
    <col min="2052" max="2052" width="4.28515625" style="22" customWidth="1"/>
    <col min="2053" max="2053" width="4" style="22" customWidth="1"/>
    <col min="2054" max="2054" width="3.28515625" style="22" customWidth="1"/>
    <col min="2055" max="2055" width="8.7109375" style="22" customWidth="1"/>
    <col min="2056" max="2056" width="2.7109375" style="22" bestFit="1" customWidth="1"/>
    <col min="2057" max="2057" width="13.140625" style="22" customWidth="1"/>
    <col min="2058" max="2058" width="7.140625" style="22" customWidth="1"/>
    <col min="2059" max="2059" width="8" style="22" customWidth="1"/>
    <col min="2060" max="2060" width="7.7109375" style="22" customWidth="1"/>
    <col min="2061" max="2061" width="6.140625" style="22" customWidth="1"/>
    <col min="2062" max="2062" width="7.7109375" style="22" customWidth="1"/>
    <col min="2063" max="2063" width="4.7109375" style="22" customWidth="1"/>
    <col min="2064" max="2064" width="3.7109375" style="22" customWidth="1"/>
    <col min="2065" max="2065" width="4.42578125" style="22" customWidth="1"/>
    <col min="2066" max="2066" width="4.7109375" style="22" customWidth="1"/>
    <col min="2067" max="2102" width="0" style="22" hidden="1" customWidth="1"/>
    <col min="2103" max="2103" width="3.7109375" style="22" customWidth="1"/>
    <col min="2104" max="2104" width="4" style="22" customWidth="1"/>
    <col min="2105" max="2105" width="3.7109375" style="22" customWidth="1"/>
    <col min="2106" max="2106" width="3.140625" style="22" customWidth="1"/>
    <col min="2107" max="2107" width="3.7109375" style="22" customWidth="1"/>
    <col min="2108" max="2108" width="17.5703125" style="22" customWidth="1"/>
    <col min="2109" max="2109" width="28.5703125" style="22" customWidth="1"/>
    <col min="2110" max="2110" width="18.42578125" style="22" customWidth="1"/>
    <col min="2111" max="2111" width="25.28515625" style="22" customWidth="1"/>
    <col min="2112" max="2112" width="7.140625" style="22" bestFit="1" customWidth="1"/>
    <col min="2113" max="2113" width="6.5703125" style="22" bestFit="1" customWidth="1"/>
    <col min="2114" max="2114" width="9" style="22" customWidth="1"/>
    <col min="2115" max="2116" width="3.28515625" style="22" customWidth="1"/>
    <col min="2117" max="2118" width="4.5703125" style="22" customWidth="1"/>
    <col min="2119" max="2119" width="4" style="22" customWidth="1"/>
    <col min="2120" max="2120" width="9.42578125" style="22" bestFit="1" customWidth="1"/>
    <col min="2121" max="2121" width="4.140625" style="22" customWidth="1"/>
    <col min="2122" max="2304" width="11.42578125" style="22"/>
    <col min="2305" max="2305" width="9.42578125" style="22" customWidth="1"/>
    <col min="2306" max="2306" width="11.42578125" style="22" customWidth="1"/>
    <col min="2307" max="2307" width="7.5703125" style="22" customWidth="1"/>
    <col min="2308" max="2308" width="4.28515625" style="22" customWidth="1"/>
    <col min="2309" max="2309" width="4" style="22" customWidth="1"/>
    <col min="2310" max="2310" width="3.28515625" style="22" customWidth="1"/>
    <col min="2311" max="2311" width="8.7109375" style="22" customWidth="1"/>
    <col min="2312" max="2312" width="2.7109375" style="22" bestFit="1" customWidth="1"/>
    <col min="2313" max="2313" width="13.140625" style="22" customWidth="1"/>
    <col min="2314" max="2314" width="7.140625" style="22" customWidth="1"/>
    <col min="2315" max="2315" width="8" style="22" customWidth="1"/>
    <col min="2316" max="2316" width="7.7109375" style="22" customWidth="1"/>
    <col min="2317" max="2317" width="6.140625" style="22" customWidth="1"/>
    <col min="2318" max="2318" width="7.7109375" style="22" customWidth="1"/>
    <col min="2319" max="2319" width="4.7109375" style="22" customWidth="1"/>
    <col min="2320" max="2320" width="3.7109375" style="22" customWidth="1"/>
    <col min="2321" max="2321" width="4.42578125" style="22" customWidth="1"/>
    <col min="2322" max="2322" width="4.7109375" style="22" customWidth="1"/>
    <col min="2323" max="2358" width="0" style="22" hidden="1" customWidth="1"/>
    <col min="2359" max="2359" width="3.7109375" style="22" customWidth="1"/>
    <col min="2360" max="2360" width="4" style="22" customWidth="1"/>
    <col min="2361" max="2361" width="3.7109375" style="22" customWidth="1"/>
    <col min="2362" max="2362" width="3.140625" style="22" customWidth="1"/>
    <col min="2363" max="2363" width="3.7109375" style="22" customWidth="1"/>
    <col min="2364" max="2364" width="17.5703125" style="22" customWidth="1"/>
    <col min="2365" max="2365" width="28.5703125" style="22" customWidth="1"/>
    <col min="2366" max="2366" width="18.42578125" style="22" customWidth="1"/>
    <col min="2367" max="2367" width="25.28515625" style="22" customWidth="1"/>
    <col min="2368" max="2368" width="7.140625" style="22" bestFit="1" customWidth="1"/>
    <col min="2369" max="2369" width="6.5703125" style="22" bestFit="1" customWidth="1"/>
    <col min="2370" max="2370" width="9" style="22" customWidth="1"/>
    <col min="2371" max="2372" width="3.28515625" style="22" customWidth="1"/>
    <col min="2373" max="2374" width="4.5703125" style="22" customWidth="1"/>
    <col min="2375" max="2375" width="4" style="22" customWidth="1"/>
    <col min="2376" max="2376" width="9.42578125" style="22" bestFit="1" customWidth="1"/>
    <col min="2377" max="2377" width="4.140625" style="22" customWidth="1"/>
    <col min="2378" max="2560" width="11.42578125" style="22"/>
    <col min="2561" max="2561" width="9.42578125" style="22" customWidth="1"/>
    <col min="2562" max="2562" width="11.42578125" style="22" customWidth="1"/>
    <col min="2563" max="2563" width="7.5703125" style="22" customWidth="1"/>
    <col min="2564" max="2564" width="4.28515625" style="22" customWidth="1"/>
    <col min="2565" max="2565" width="4" style="22" customWidth="1"/>
    <col min="2566" max="2566" width="3.28515625" style="22" customWidth="1"/>
    <col min="2567" max="2567" width="8.7109375" style="22" customWidth="1"/>
    <col min="2568" max="2568" width="2.7109375" style="22" bestFit="1" customWidth="1"/>
    <col min="2569" max="2569" width="13.140625" style="22" customWidth="1"/>
    <col min="2570" max="2570" width="7.140625" style="22" customWidth="1"/>
    <col min="2571" max="2571" width="8" style="22" customWidth="1"/>
    <col min="2572" max="2572" width="7.7109375" style="22" customWidth="1"/>
    <col min="2573" max="2573" width="6.140625" style="22" customWidth="1"/>
    <col min="2574" max="2574" width="7.7109375" style="22" customWidth="1"/>
    <col min="2575" max="2575" width="4.7109375" style="22" customWidth="1"/>
    <col min="2576" max="2576" width="3.7109375" style="22" customWidth="1"/>
    <col min="2577" max="2577" width="4.42578125" style="22" customWidth="1"/>
    <col min="2578" max="2578" width="4.7109375" style="22" customWidth="1"/>
    <col min="2579" max="2614" width="0" style="22" hidden="1" customWidth="1"/>
    <col min="2615" max="2615" width="3.7109375" style="22" customWidth="1"/>
    <col min="2616" max="2616" width="4" style="22" customWidth="1"/>
    <col min="2617" max="2617" width="3.7109375" style="22" customWidth="1"/>
    <col min="2618" max="2618" width="3.140625" style="22" customWidth="1"/>
    <col min="2619" max="2619" width="3.7109375" style="22" customWidth="1"/>
    <col min="2620" max="2620" width="17.5703125" style="22" customWidth="1"/>
    <col min="2621" max="2621" width="28.5703125" style="22" customWidth="1"/>
    <col min="2622" max="2622" width="18.42578125" style="22" customWidth="1"/>
    <col min="2623" max="2623" width="25.28515625" style="22" customWidth="1"/>
    <col min="2624" max="2624" width="7.140625" style="22" bestFit="1" customWidth="1"/>
    <col min="2625" max="2625" width="6.5703125" style="22" bestFit="1" customWidth="1"/>
    <col min="2626" max="2626" width="9" style="22" customWidth="1"/>
    <col min="2627" max="2628" width="3.28515625" style="22" customWidth="1"/>
    <col min="2629" max="2630" width="4.5703125" style="22" customWidth="1"/>
    <col min="2631" max="2631" width="4" style="22" customWidth="1"/>
    <col min="2632" max="2632" width="9.42578125" style="22" bestFit="1" customWidth="1"/>
    <col min="2633" max="2633" width="4.140625" style="22" customWidth="1"/>
    <col min="2634" max="2816" width="11.42578125" style="22"/>
    <col min="2817" max="2817" width="9.42578125" style="22" customWidth="1"/>
    <col min="2818" max="2818" width="11.42578125" style="22" customWidth="1"/>
    <col min="2819" max="2819" width="7.5703125" style="22" customWidth="1"/>
    <col min="2820" max="2820" width="4.28515625" style="22" customWidth="1"/>
    <col min="2821" max="2821" width="4" style="22" customWidth="1"/>
    <col min="2822" max="2822" width="3.28515625" style="22" customWidth="1"/>
    <col min="2823" max="2823" width="8.7109375" style="22" customWidth="1"/>
    <col min="2824" max="2824" width="2.7109375" style="22" bestFit="1" customWidth="1"/>
    <col min="2825" max="2825" width="13.140625" style="22" customWidth="1"/>
    <col min="2826" max="2826" width="7.140625" style="22" customWidth="1"/>
    <col min="2827" max="2827" width="8" style="22" customWidth="1"/>
    <col min="2828" max="2828" width="7.7109375" style="22" customWidth="1"/>
    <col min="2829" max="2829" width="6.140625" style="22" customWidth="1"/>
    <col min="2830" max="2830" width="7.7109375" style="22" customWidth="1"/>
    <col min="2831" max="2831" width="4.7109375" style="22" customWidth="1"/>
    <col min="2832" max="2832" width="3.7109375" style="22" customWidth="1"/>
    <col min="2833" max="2833" width="4.42578125" style="22" customWidth="1"/>
    <col min="2834" max="2834" width="4.7109375" style="22" customWidth="1"/>
    <col min="2835" max="2870" width="0" style="22" hidden="1" customWidth="1"/>
    <col min="2871" max="2871" width="3.7109375" style="22" customWidth="1"/>
    <col min="2872" max="2872" width="4" style="22" customWidth="1"/>
    <col min="2873" max="2873" width="3.7109375" style="22" customWidth="1"/>
    <col min="2874" max="2874" width="3.140625" style="22" customWidth="1"/>
    <col min="2875" max="2875" width="3.7109375" style="22" customWidth="1"/>
    <col min="2876" max="2876" width="17.5703125" style="22" customWidth="1"/>
    <col min="2877" max="2877" width="28.5703125" style="22" customWidth="1"/>
    <col min="2878" max="2878" width="18.42578125" style="22" customWidth="1"/>
    <col min="2879" max="2879" width="25.28515625" style="22" customWidth="1"/>
    <col min="2880" max="2880" width="7.140625" style="22" bestFit="1" customWidth="1"/>
    <col min="2881" max="2881" width="6.5703125" style="22" bestFit="1" customWidth="1"/>
    <col min="2882" max="2882" width="9" style="22" customWidth="1"/>
    <col min="2883" max="2884" width="3.28515625" style="22" customWidth="1"/>
    <col min="2885" max="2886" width="4.5703125" style="22" customWidth="1"/>
    <col min="2887" max="2887" width="4" style="22" customWidth="1"/>
    <col min="2888" max="2888" width="9.42578125" style="22" bestFit="1" customWidth="1"/>
    <col min="2889" max="2889" width="4.140625" style="22" customWidth="1"/>
    <col min="2890" max="3072" width="11.42578125" style="22"/>
    <col min="3073" max="3073" width="9.42578125" style="22" customWidth="1"/>
    <col min="3074" max="3074" width="11.42578125" style="22" customWidth="1"/>
    <col min="3075" max="3075" width="7.5703125" style="22" customWidth="1"/>
    <col min="3076" max="3076" width="4.28515625" style="22" customWidth="1"/>
    <col min="3077" max="3077" width="4" style="22" customWidth="1"/>
    <col min="3078" max="3078" width="3.28515625" style="22" customWidth="1"/>
    <col min="3079" max="3079" width="8.7109375" style="22" customWidth="1"/>
    <col min="3080" max="3080" width="2.7109375" style="22" bestFit="1" customWidth="1"/>
    <col min="3081" max="3081" width="13.140625" style="22" customWidth="1"/>
    <col min="3082" max="3082" width="7.140625" style="22" customWidth="1"/>
    <col min="3083" max="3083" width="8" style="22" customWidth="1"/>
    <col min="3084" max="3084" width="7.7109375" style="22" customWidth="1"/>
    <col min="3085" max="3085" width="6.140625" style="22" customWidth="1"/>
    <col min="3086" max="3086" width="7.7109375" style="22" customWidth="1"/>
    <col min="3087" max="3087" width="4.7109375" style="22" customWidth="1"/>
    <col min="3088" max="3088" width="3.7109375" style="22" customWidth="1"/>
    <col min="3089" max="3089" width="4.42578125" style="22" customWidth="1"/>
    <col min="3090" max="3090" width="4.7109375" style="22" customWidth="1"/>
    <col min="3091" max="3126" width="0" style="22" hidden="1" customWidth="1"/>
    <col min="3127" max="3127" width="3.7109375" style="22" customWidth="1"/>
    <col min="3128" max="3128" width="4" style="22" customWidth="1"/>
    <col min="3129" max="3129" width="3.7109375" style="22" customWidth="1"/>
    <col min="3130" max="3130" width="3.140625" style="22" customWidth="1"/>
    <col min="3131" max="3131" width="3.7109375" style="22" customWidth="1"/>
    <col min="3132" max="3132" width="17.5703125" style="22" customWidth="1"/>
    <col min="3133" max="3133" width="28.5703125" style="22" customWidth="1"/>
    <col min="3134" max="3134" width="18.42578125" style="22" customWidth="1"/>
    <col min="3135" max="3135" width="25.28515625" style="22" customWidth="1"/>
    <col min="3136" max="3136" width="7.140625" style="22" bestFit="1" customWidth="1"/>
    <col min="3137" max="3137" width="6.5703125" style="22" bestFit="1" customWidth="1"/>
    <col min="3138" max="3138" width="9" style="22" customWidth="1"/>
    <col min="3139" max="3140" width="3.28515625" style="22" customWidth="1"/>
    <col min="3141" max="3142" width="4.5703125" style="22" customWidth="1"/>
    <col min="3143" max="3143" width="4" style="22" customWidth="1"/>
    <col min="3144" max="3144" width="9.42578125" style="22" bestFit="1" customWidth="1"/>
    <col min="3145" max="3145" width="4.140625" style="22" customWidth="1"/>
    <col min="3146" max="3328" width="11.42578125" style="22"/>
    <col min="3329" max="3329" width="9.42578125" style="22" customWidth="1"/>
    <col min="3330" max="3330" width="11.42578125" style="22" customWidth="1"/>
    <col min="3331" max="3331" width="7.5703125" style="22" customWidth="1"/>
    <col min="3332" max="3332" width="4.28515625" style="22" customWidth="1"/>
    <col min="3333" max="3333" width="4" style="22" customWidth="1"/>
    <col min="3334" max="3334" width="3.28515625" style="22" customWidth="1"/>
    <col min="3335" max="3335" width="8.7109375" style="22" customWidth="1"/>
    <col min="3336" max="3336" width="2.7109375" style="22" bestFit="1" customWidth="1"/>
    <col min="3337" max="3337" width="13.140625" style="22" customWidth="1"/>
    <col min="3338" max="3338" width="7.140625" style="22" customWidth="1"/>
    <col min="3339" max="3339" width="8" style="22" customWidth="1"/>
    <col min="3340" max="3340" width="7.7109375" style="22" customWidth="1"/>
    <col min="3341" max="3341" width="6.140625" style="22" customWidth="1"/>
    <col min="3342" max="3342" width="7.7109375" style="22" customWidth="1"/>
    <col min="3343" max="3343" width="4.7109375" style="22" customWidth="1"/>
    <col min="3344" max="3344" width="3.7109375" style="22" customWidth="1"/>
    <col min="3345" max="3345" width="4.42578125" style="22" customWidth="1"/>
    <col min="3346" max="3346" width="4.7109375" style="22" customWidth="1"/>
    <col min="3347" max="3382" width="0" style="22" hidden="1" customWidth="1"/>
    <col min="3383" max="3383" width="3.7109375" style="22" customWidth="1"/>
    <col min="3384" max="3384" width="4" style="22" customWidth="1"/>
    <col min="3385" max="3385" width="3.7109375" style="22" customWidth="1"/>
    <col min="3386" max="3386" width="3.140625" style="22" customWidth="1"/>
    <col min="3387" max="3387" width="3.7109375" style="22" customWidth="1"/>
    <col min="3388" max="3388" width="17.5703125" style="22" customWidth="1"/>
    <col min="3389" max="3389" width="28.5703125" style="22" customWidth="1"/>
    <col min="3390" max="3390" width="18.42578125" style="22" customWidth="1"/>
    <col min="3391" max="3391" width="25.28515625" style="22" customWidth="1"/>
    <col min="3392" max="3392" width="7.140625" style="22" bestFit="1" customWidth="1"/>
    <col min="3393" max="3393" width="6.5703125" style="22" bestFit="1" customWidth="1"/>
    <col min="3394" max="3394" width="9" style="22" customWidth="1"/>
    <col min="3395" max="3396" width="3.28515625" style="22" customWidth="1"/>
    <col min="3397" max="3398" width="4.5703125" style="22" customWidth="1"/>
    <col min="3399" max="3399" width="4" style="22" customWidth="1"/>
    <col min="3400" max="3400" width="9.42578125" style="22" bestFit="1" customWidth="1"/>
    <col min="3401" max="3401" width="4.140625" style="22" customWidth="1"/>
    <col min="3402" max="3584" width="11.42578125" style="22"/>
    <col min="3585" max="3585" width="9.42578125" style="22" customWidth="1"/>
    <col min="3586" max="3586" width="11.42578125" style="22" customWidth="1"/>
    <col min="3587" max="3587" width="7.5703125" style="22" customWidth="1"/>
    <col min="3588" max="3588" width="4.28515625" style="22" customWidth="1"/>
    <col min="3589" max="3589" width="4" style="22" customWidth="1"/>
    <col min="3590" max="3590" width="3.28515625" style="22" customWidth="1"/>
    <col min="3591" max="3591" width="8.7109375" style="22" customWidth="1"/>
    <col min="3592" max="3592" width="2.7109375" style="22" bestFit="1" customWidth="1"/>
    <col min="3593" max="3593" width="13.140625" style="22" customWidth="1"/>
    <col min="3594" max="3594" width="7.140625" style="22" customWidth="1"/>
    <col min="3595" max="3595" width="8" style="22" customWidth="1"/>
    <col min="3596" max="3596" width="7.7109375" style="22" customWidth="1"/>
    <col min="3597" max="3597" width="6.140625" style="22" customWidth="1"/>
    <col min="3598" max="3598" width="7.7109375" style="22" customWidth="1"/>
    <col min="3599" max="3599" width="4.7109375" style="22" customWidth="1"/>
    <col min="3600" max="3600" width="3.7109375" style="22" customWidth="1"/>
    <col min="3601" max="3601" width="4.42578125" style="22" customWidth="1"/>
    <col min="3602" max="3602" width="4.7109375" style="22" customWidth="1"/>
    <col min="3603" max="3638" width="0" style="22" hidden="1" customWidth="1"/>
    <col min="3639" max="3639" width="3.7109375" style="22" customWidth="1"/>
    <col min="3640" max="3640" width="4" style="22" customWidth="1"/>
    <col min="3641" max="3641" width="3.7109375" style="22" customWidth="1"/>
    <col min="3642" max="3642" width="3.140625" style="22" customWidth="1"/>
    <col min="3643" max="3643" width="3.7109375" style="22" customWidth="1"/>
    <col min="3644" max="3644" width="17.5703125" style="22" customWidth="1"/>
    <col min="3645" max="3645" width="28.5703125" style="22" customWidth="1"/>
    <col min="3646" max="3646" width="18.42578125" style="22" customWidth="1"/>
    <col min="3647" max="3647" width="25.28515625" style="22" customWidth="1"/>
    <col min="3648" max="3648" width="7.140625" style="22" bestFit="1" customWidth="1"/>
    <col min="3649" max="3649" width="6.5703125" style="22" bestFit="1" customWidth="1"/>
    <col min="3650" max="3650" width="9" style="22" customWidth="1"/>
    <col min="3651" max="3652" width="3.28515625" style="22" customWidth="1"/>
    <col min="3653" max="3654" width="4.5703125" style="22" customWidth="1"/>
    <col min="3655" max="3655" width="4" style="22" customWidth="1"/>
    <col min="3656" max="3656" width="9.42578125" style="22" bestFit="1" customWidth="1"/>
    <col min="3657" max="3657" width="4.140625" style="22" customWidth="1"/>
    <col min="3658" max="3840" width="11.42578125" style="22"/>
    <col min="3841" max="3841" width="9.42578125" style="22" customWidth="1"/>
    <col min="3842" max="3842" width="11.42578125" style="22" customWidth="1"/>
    <col min="3843" max="3843" width="7.5703125" style="22" customWidth="1"/>
    <col min="3844" max="3844" width="4.28515625" style="22" customWidth="1"/>
    <col min="3845" max="3845" width="4" style="22" customWidth="1"/>
    <col min="3846" max="3846" width="3.28515625" style="22" customWidth="1"/>
    <col min="3847" max="3847" width="8.7109375" style="22" customWidth="1"/>
    <col min="3848" max="3848" width="2.7109375" style="22" bestFit="1" customWidth="1"/>
    <col min="3849" max="3849" width="13.140625" style="22" customWidth="1"/>
    <col min="3850" max="3850" width="7.140625" style="22" customWidth="1"/>
    <col min="3851" max="3851" width="8" style="22" customWidth="1"/>
    <col min="3852" max="3852" width="7.7109375" style="22" customWidth="1"/>
    <col min="3853" max="3853" width="6.140625" style="22" customWidth="1"/>
    <col min="3854" max="3854" width="7.7109375" style="22" customWidth="1"/>
    <col min="3855" max="3855" width="4.7109375" style="22" customWidth="1"/>
    <col min="3856" max="3856" width="3.7109375" style="22" customWidth="1"/>
    <col min="3857" max="3857" width="4.42578125" style="22" customWidth="1"/>
    <col min="3858" max="3858" width="4.7109375" style="22" customWidth="1"/>
    <col min="3859" max="3894" width="0" style="22" hidden="1" customWidth="1"/>
    <col min="3895" max="3895" width="3.7109375" style="22" customWidth="1"/>
    <col min="3896" max="3896" width="4" style="22" customWidth="1"/>
    <col min="3897" max="3897" width="3.7109375" style="22" customWidth="1"/>
    <col min="3898" max="3898" width="3.140625" style="22" customWidth="1"/>
    <col min="3899" max="3899" width="3.7109375" style="22" customWidth="1"/>
    <col min="3900" max="3900" width="17.5703125" style="22" customWidth="1"/>
    <col min="3901" max="3901" width="28.5703125" style="22" customWidth="1"/>
    <col min="3902" max="3902" width="18.42578125" style="22" customWidth="1"/>
    <col min="3903" max="3903" width="25.28515625" style="22" customWidth="1"/>
    <col min="3904" max="3904" width="7.140625" style="22" bestFit="1" customWidth="1"/>
    <col min="3905" max="3905" width="6.5703125" style="22" bestFit="1" customWidth="1"/>
    <col min="3906" max="3906" width="9" style="22" customWidth="1"/>
    <col min="3907" max="3908" width="3.28515625" style="22" customWidth="1"/>
    <col min="3909" max="3910" width="4.5703125" style="22" customWidth="1"/>
    <col min="3911" max="3911" width="4" style="22" customWidth="1"/>
    <col min="3912" max="3912" width="9.42578125" style="22" bestFit="1" customWidth="1"/>
    <col min="3913" max="3913" width="4.140625" style="22" customWidth="1"/>
    <col min="3914" max="4096" width="11.42578125" style="22"/>
    <col min="4097" max="4097" width="9.42578125" style="22" customWidth="1"/>
    <col min="4098" max="4098" width="11.42578125" style="22" customWidth="1"/>
    <col min="4099" max="4099" width="7.5703125" style="22" customWidth="1"/>
    <col min="4100" max="4100" width="4.28515625" style="22" customWidth="1"/>
    <col min="4101" max="4101" width="4" style="22" customWidth="1"/>
    <col min="4102" max="4102" width="3.28515625" style="22" customWidth="1"/>
    <col min="4103" max="4103" width="8.7109375" style="22" customWidth="1"/>
    <col min="4104" max="4104" width="2.7109375" style="22" bestFit="1" customWidth="1"/>
    <col min="4105" max="4105" width="13.140625" style="22" customWidth="1"/>
    <col min="4106" max="4106" width="7.140625" style="22" customWidth="1"/>
    <col min="4107" max="4107" width="8" style="22" customWidth="1"/>
    <col min="4108" max="4108" width="7.7109375" style="22" customWidth="1"/>
    <col min="4109" max="4109" width="6.140625" style="22" customWidth="1"/>
    <col min="4110" max="4110" width="7.7109375" style="22" customWidth="1"/>
    <col min="4111" max="4111" width="4.7109375" style="22" customWidth="1"/>
    <col min="4112" max="4112" width="3.7109375" style="22" customWidth="1"/>
    <col min="4113" max="4113" width="4.42578125" style="22" customWidth="1"/>
    <col min="4114" max="4114" width="4.7109375" style="22" customWidth="1"/>
    <col min="4115" max="4150" width="0" style="22" hidden="1" customWidth="1"/>
    <col min="4151" max="4151" width="3.7109375" style="22" customWidth="1"/>
    <col min="4152" max="4152" width="4" style="22" customWidth="1"/>
    <col min="4153" max="4153" width="3.7109375" style="22" customWidth="1"/>
    <col min="4154" max="4154" width="3.140625" style="22" customWidth="1"/>
    <col min="4155" max="4155" width="3.7109375" style="22" customWidth="1"/>
    <col min="4156" max="4156" width="17.5703125" style="22" customWidth="1"/>
    <col min="4157" max="4157" width="28.5703125" style="22" customWidth="1"/>
    <col min="4158" max="4158" width="18.42578125" style="22" customWidth="1"/>
    <col min="4159" max="4159" width="25.28515625" style="22" customWidth="1"/>
    <col min="4160" max="4160" width="7.140625" style="22" bestFit="1" customWidth="1"/>
    <col min="4161" max="4161" width="6.5703125" style="22" bestFit="1" customWidth="1"/>
    <col min="4162" max="4162" width="9" style="22" customWidth="1"/>
    <col min="4163" max="4164" width="3.28515625" style="22" customWidth="1"/>
    <col min="4165" max="4166" width="4.5703125" style="22" customWidth="1"/>
    <col min="4167" max="4167" width="4" style="22" customWidth="1"/>
    <col min="4168" max="4168" width="9.42578125" style="22" bestFit="1" customWidth="1"/>
    <col min="4169" max="4169" width="4.140625" style="22" customWidth="1"/>
    <col min="4170" max="4352" width="11.42578125" style="22"/>
    <col min="4353" max="4353" width="9.42578125" style="22" customWidth="1"/>
    <col min="4354" max="4354" width="11.42578125" style="22" customWidth="1"/>
    <col min="4355" max="4355" width="7.5703125" style="22" customWidth="1"/>
    <col min="4356" max="4356" width="4.28515625" style="22" customWidth="1"/>
    <col min="4357" max="4357" width="4" style="22" customWidth="1"/>
    <col min="4358" max="4358" width="3.28515625" style="22" customWidth="1"/>
    <col min="4359" max="4359" width="8.7109375" style="22" customWidth="1"/>
    <col min="4360" max="4360" width="2.7109375" style="22" bestFit="1" customWidth="1"/>
    <col min="4361" max="4361" width="13.140625" style="22" customWidth="1"/>
    <col min="4362" max="4362" width="7.140625" style="22" customWidth="1"/>
    <col min="4363" max="4363" width="8" style="22" customWidth="1"/>
    <col min="4364" max="4364" width="7.7109375" style="22" customWidth="1"/>
    <col min="4365" max="4365" width="6.140625" style="22" customWidth="1"/>
    <col min="4366" max="4366" width="7.7109375" style="22" customWidth="1"/>
    <col min="4367" max="4367" width="4.7109375" style="22" customWidth="1"/>
    <col min="4368" max="4368" width="3.7109375" style="22" customWidth="1"/>
    <col min="4369" max="4369" width="4.42578125" style="22" customWidth="1"/>
    <col min="4370" max="4370" width="4.7109375" style="22" customWidth="1"/>
    <col min="4371" max="4406" width="0" style="22" hidden="1" customWidth="1"/>
    <col min="4407" max="4407" width="3.7109375" style="22" customWidth="1"/>
    <col min="4408" max="4408" width="4" style="22" customWidth="1"/>
    <col min="4409" max="4409" width="3.7109375" style="22" customWidth="1"/>
    <col min="4410" max="4410" width="3.140625" style="22" customWidth="1"/>
    <col min="4411" max="4411" width="3.7109375" style="22" customWidth="1"/>
    <col min="4412" max="4412" width="17.5703125" style="22" customWidth="1"/>
    <col min="4413" max="4413" width="28.5703125" style="22" customWidth="1"/>
    <col min="4414" max="4414" width="18.42578125" style="22" customWidth="1"/>
    <col min="4415" max="4415" width="25.28515625" style="22" customWidth="1"/>
    <col min="4416" max="4416" width="7.140625" style="22" bestFit="1" customWidth="1"/>
    <col min="4417" max="4417" width="6.5703125" style="22" bestFit="1" customWidth="1"/>
    <col min="4418" max="4418" width="9" style="22" customWidth="1"/>
    <col min="4419" max="4420" width="3.28515625" style="22" customWidth="1"/>
    <col min="4421" max="4422" width="4.5703125" style="22" customWidth="1"/>
    <col min="4423" max="4423" width="4" style="22" customWidth="1"/>
    <col min="4424" max="4424" width="9.42578125" style="22" bestFit="1" customWidth="1"/>
    <col min="4425" max="4425" width="4.140625" style="22" customWidth="1"/>
    <col min="4426" max="4608" width="11.42578125" style="22"/>
    <col min="4609" max="4609" width="9.42578125" style="22" customWidth="1"/>
    <col min="4610" max="4610" width="11.42578125" style="22" customWidth="1"/>
    <col min="4611" max="4611" width="7.5703125" style="22" customWidth="1"/>
    <col min="4612" max="4612" width="4.28515625" style="22" customWidth="1"/>
    <col min="4613" max="4613" width="4" style="22" customWidth="1"/>
    <col min="4614" max="4614" width="3.28515625" style="22" customWidth="1"/>
    <col min="4615" max="4615" width="8.7109375" style="22" customWidth="1"/>
    <col min="4616" max="4616" width="2.7109375" style="22" bestFit="1" customWidth="1"/>
    <col min="4617" max="4617" width="13.140625" style="22" customWidth="1"/>
    <col min="4618" max="4618" width="7.140625" style="22" customWidth="1"/>
    <col min="4619" max="4619" width="8" style="22" customWidth="1"/>
    <col min="4620" max="4620" width="7.7109375" style="22" customWidth="1"/>
    <col min="4621" max="4621" width="6.140625" style="22" customWidth="1"/>
    <col min="4622" max="4622" width="7.7109375" style="22" customWidth="1"/>
    <col min="4623" max="4623" width="4.7109375" style="22" customWidth="1"/>
    <col min="4624" max="4624" width="3.7109375" style="22" customWidth="1"/>
    <col min="4625" max="4625" width="4.42578125" style="22" customWidth="1"/>
    <col min="4626" max="4626" width="4.7109375" style="22" customWidth="1"/>
    <col min="4627" max="4662" width="0" style="22" hidden="1" customWidth="1"/>
    <col min="4663" max="4663" width="3.7109375" style="22" customWidth="1"/>
    <col min="4664" max="4664" width="4" style="22" customWidth="1"/>
    <col min="4665" max="4665" width="3.7109375" style="22" customWidth="1"/>
    <col min="4666" max="4666" width="3.140625" style="22" customWidth="1"/>
    <col min="4667" max="4667" width="3.7109375" style="22" customWidth="1"/>
    <col min="4668" max="4668" width="17.5703125" style="22" customWidth="1"/>
    <col min="4669" max="4669" width="28.5703125" style="22" customWidth="1"/>
    <col min="4670" max="4670" width="18.42578125" style="22" customWidth="1"/>
    <col min="4671" max="4671" width="25.28515625" style="22" customWidth="1"/>
    <col min="4672" max="4672" width="7.140625" style="22" bestFit="1" customWidth="1"/>
    <col min="4673" max="4673" width="6.5703125" style="22" bestFit="1" customWidth="1"/>
    <col min="4674" max="4674" width="9" style="22" customWidth="1"/>
    <col min="4675" max="4676" width="3.28515625" style="22" customWidth="1"/>
    <col min="4677" max="4678" width="4.5703125" style="22" customWidth="1"/>
    <col min="4679" max="4679" width="4" style="22" customWidth="1"/>
    <col min="4680" max="4680" width="9.42578125" style="22" bestFit="1" customWidth="1"/>
    <col min="4681" max="4681" width="4.140625" style="22" customWidth="1"/>
    <col min="4682" max="4864" width="11.42578125" style="22"/>
    <col min="4865" max="4865" width="9.42578125" style="22" customWidth="1"/>
    <col min="4866" max="4866" width="11.42578125" style="22" customWidth="1"/>
    <col min="4867" max="4867" width="7.5703125" style="22" customWidth="1"/>
    <col min="4868" max="4868" width="4.28515625" style="22" customWidth="1"/>
    <col min="4869" max="4869" width="4" style="22" customWidth="1"/>
    <col min="4870" max="4870" width="3.28515625" style="22" customWidth="1"/>
    <col min="4871" max="4871" width="8.7109375" style="22" customWidth="1"/>
    <col min="4872" max="4872" width="2.7109375" style="22" bestFit="1" customWidth="1"/>
    <col min="4873" max="4873" width="13.140625" style="22" customWidth="1"/>
    <col min="4874" max="4874" width="7.140625" style="22" customWidth="1"/>
    <col min="4875" max="4875" width="8" style="22" customWidth="1"/>
    <col min="4876" max="4876" width="7.7109375" style="22" customWidth="1"/>
    <col min="4877" max="4877" width="6.140625" style="22" customWidth="1"/>
    <col min="4878" max="4878" width="7.7109375" style="22" customWidth="1"/>
    <col min="4879" max="4879" width="4.7109375" style="22" customWidth="1"/>
    <col min="4880" max="4880" width="3.7109375" style="22" customWidth="1"/>
    <col min="4881" max="4881" width="4.42578125" style="22" customWidth="1"/>
    <col min="4882" max="4882" width="4.7109375" style="22" customWidth="1"/>
    <col min="4883" max="4918" width="0" style="22" hidden="1" customWidth="1"/>
    <col min="4919" max="4919" width="3.7109375" style="22" customWidth="1"/>
    <col min="4920" max="4920" width="4" style="22" customWidth="1"/>
    <col min="4921" max="4921" width="3.7109375" style="22" customWidth="1"/>
    <col min="4922" max="4922" width="3.140625" style="22" customWidth="1"/>
    <col min="4923" max="4923" width="3.7109375" style="22" customWidth="1"/>
    <col min="4924" max="4924" width="17.5703125" style="22" customWidth="1"/>
    <col min="4925" max="4925" width="28.5703125" style="22" customWidth="1"/>
    <col min="4926" max="4926" width="18.42578125" style="22" customWidth="1"/>
    <col min="4927" max="4927" width="25.28515625" style="22" customWidth="1"/>
    <col min="4928" max="4928" width="7.140625" style="22" bestFit="1" customWidth="1"/>
    <col min="4929" max="4929" width="6.5703125" style="22" bestFit="1" customWidth="1"/>
    <col min="4930" max="4930" width="9" style="22" customWidth="1"/>
    <col min="4931" max="4932" width="3.28515625" style="22" customWidth="1"/>
    <col min="4933" max="4934" width="4.5703125" style="22" customWidth="1"/>
    <col min="4935" max="4935" width="4" style="22" customWidth="1"/>
    <col min="4936" max="4936" width="9.42578125" style="22" bestFit="1" customWidth="1"/>
    <col min="4937" max="4937" width="4.140625" style="22" customWidth="1"/>
    <col min="4938" max="5120" width="11.42578125" style="22"/>
    <col min="5121" max="5121" width="9.42578125" style="22" customWidth="1"/>
    <col min="5122" max="5122" width="11.42578125" style="22" customWidth="1"/>
    <col min="5123" max="5123" width="7.5703125" style="22" customWidth="1"/>
    <col min="5124" max="5124" width="4.28515625" style="22" customWidth="1"/>
    <col min="5125" max="5125" width="4" style="22" customWidth="1"/>
    <col min="5126" max="5126" width="3.28515625" style="22" customWidth="1"/>
    <col min="5127" max="5127" width="8.7109375" style="22" customWidth="1"/>
    <col min="5128" max="5128" width="2.7109375" style="22" bestFit="1" customWidth="1"/>
    <col min="5129" max="5129" width="13.140625" style="22" customWidth="1"/>
    <col min="5130" max="5130" width="7.140625" style="22" customWidth="1"/>
    <col min="5131" max="5131" width="8" style="22" customWidth="1"/>
    <col min="5132" max="5132" width="7.7109375" style="22" customWidth="1"/>
    <col min="5133" max="5133" width="6.140625" style="22" customWidth="1"/>
    <col min="5134" max="5134" width="7.7109375" style="22" customWidth="1"/>
    <col min="5135" max="5135" width="4.7109375" style="22" customWidth="1"/>
    <col min="5136" max="5136" width="3.7109375" style="22" customWidth="1"/>
    <col min="5137" max="5137" width="4.42578125" style="22" customWidth="1"/>
    <col min="5138" max="5138" width="4.7109375" style="22" customWidth="1"/>
    <col min="5139" max="5174" width="0" style="22" hidden="1" customWidth="1"/>
    <col min="5175" max="5175" width="3.7109375" style="22" customWidth="1"/>
    <col min="5176" max="5176" width="4" style="22" customWidth="1"/>
    <col min="5177" max="5177" width="3.7109375" style="22" customWidth="1"/>
    <col min="5178" max="5178" width="3.140625" style="22" customWidth="1"/>
    <col min="5179" max="5179" width="3.7109375" style="22" customWidth="1"/>
    <col min="5180" max="5180" width="17.5703125" style="22" customWidth="1"/>
    <col min="5181" max="5181" width="28.5703125" style="22" customWidth="1"/>
    <col min="5182" max="5182" width="18.42578125" style="22" customWidth="1"/>
    <col min="5183" max="5183" width="25.28515625" style="22" customWidth="1"/>
    <col min="5184" max="5184" width="7.140625" style="22" bestFit="1" customWidth="1"/>
    <col min="5185" max="5185" width="6.5703125" style="22" bestFit="1" customWidth="1"/>
    <col min="5186" max="5186" width="9" style="22" customWidth="1"/>
    <col min="5187" max="5188" width="3.28515625" style="22" customWidth="1"/>
    <col min="5189" max="5190" width="4.5703125" style="22" customWidth="1"/>
    <col min="5191" max="5191" width="4" style="22" customWidth="1"/>
    <col min="5192" max="5192" width="9.42578125" style="22" bestFit="1" customWidth="1"/>
    <col min="5193" max="5193" width="4.140625" style="22" customWidth="1"/>
    <col min="5194" max="5376" width="11.42578125" style="22"/>
    <col min="5377" max="5377" width="9.42578125" style="22" customWidth="1"/>
    <col min="5378" max="5378" width="11.42578125" style="22" customWidth="1"/>
    <col min="5379" max="5379" width="7.5703125" style="22" customWidth="1"/>
    <col min="5380" max="5380" width="4.28515625" style="22" customWidth="1"/>
    <col min="5381" max="5381" width="4" style="22" customWidth="1"/>
    <col min="5382" max="5382" width="3.28515625" style="22" customWidth="1"/>
    <col min="5383" max="5383" width="8.7109375" style="22" customWidth="1"/>
    <col min="5384" max="5384" width="2.7109375" style="22" bestFit="1" customWidth="1"/>
    <col min="5385" max="5385" width="13.140625" style="22" customWidth="1"/>
    <col min="5386" max="5386" width="7.140625" style="22" customWidth="1"/>
    <col min="5387" max="5387" width="8" style="22" customWidth="1"/>
    <col min="5388" max="5388" width="7.7109375" style="22" customWidth="1"/>
    <col min="5389" max="5389" width="6.140625" style="22" customWidth="1"/>
    <col min="5390" max="5390" width="7.7109375" style="22" customWidth="1"/>
    <col min="5391" max="5391" width="4.7109375" style="22" customWidth="1"/>
    <col min="5392" max="5392" width="3.7109375" style="22" customWidth="1"/>
    <col min="5393" max="5393" width="4.42578125" style="22" customWidth="1"/>
    <col min="5394" max="5394" width="4.7109375" style="22" customWidth="1"/>
    <col min="5395" max="5430" width="0" style="22" hidden="1" customWidth="1"/>
    <col min="5431" max="5431" width="3.7109375" style="22" customWidth="1"/>
    <col min="5432" max="5432" width="4" style="22" customWidth="1"/>
    <col min="5433" max="5433" width="3.7109375" style="22" customWidth="1"/>
    <col min="5434" max="5434" width="3.140625" style="22" customWidth="1"/>
    <col min="5435" max="5435" width="3.7109375" style="22" customWidth="1"/>
    <col min="5436" max="5436" width="17.5703125" style="22" customWidth="1"/>
    <col min="5437" max="5437" width="28.5703125" style="22" customWidth="1"/>
    <col min="5438" max="5438" width="18.42578125" style="22" customWidth="1"/>
    <col min="5439" max="5439" width="25.28515625" style="22" customWidth="1"/>
    <col min="5440" max="5440" width="7.140625" style="22" bestFit="1" customWidth="1"/>
    <col min="5441" max="5441" width="6.5703125" style="22" bestFit="1" customWidth="1"/>
    <col min="5442" max="5442" width="9" style="22" customWidth="1"/>
    <col min="5443" max="5444" width="3.28515625" style="22" customWidth="1"/>
    <col min="5445" max="5446" width="4.5703125" style="22" customWidth="1"/>
    <col min="5447" max="5447" width="4" style="22" customWidth="1"/>
    <col min="5448" max="5448" width="9.42578125" style="22" bestFit="1" customWidth="1"/>
    <col min="5449" max="5449" width="4.140625" style="22" customWidth="1"/>
    <col min="5450" max="5632" width="11.42578125" style="22"/>
    <col min="5633" max="5633" width="9.42578125" style="22" customWidth="1"/>
    <col min="5634" max="5634" width="11.42578125" style="22" customWidth="1"/>
    <col min="5635" max="5635" width="7.5703125" style="22" customWidth="1"/>
    <col min="5636" max="5636" width="4.28515625" style="22" customWidth="1"/>
    <col min="5637" max="5637" width="4" style="22" customWidth="1"/>
    <col min="5638" max="5638" width="3.28515625" style="22" customWidth="1"/>
    <col min="5639" max="5639" width="8.7109375" style="22" customWidth="1"/>
    <col min="5640" max="5640" width="2.7109375" style="22" bestFit="1" customWidth="1"/>
    <col min="5641" max="5641" width="13.140625" style="22" customWidth="1"/>
    <col min="5642" max="5642" width="7.140625" style="22" customWidth="1"/>
    <col min="5643" max="5643" width="8" style="22" customWidth="1"/>
    <col min="5644" max="5644" width="7.7109375" style="22" customWidth="1"/>
    <col min="5645" max="5645" width="6.140625" style="22" customWidth="1"/>
    <col min="5646" max="5646" width="7.7109375" style="22" customWidth="1"/>
    <col min="5647" max="5647" width="4.7109375" style="22" customWidth="1"/>
    <col min="5648" max="5648" width="3.7109375" style="22" customWidth="1"/>
    <col min="5649" max="5649" width="4.42578125" style="22" customWidth="1"/>
    <col min="5650" max="5650" width="4.7109375" style="22" customWidth="1"/>
    <col min="5651" max="5686" width="0" style="22" hidden="1" customWidth="1"/>
    <col min="5687" max="5687" width="3.7109375" style="22" customWidth="1"/>
    <col min="5688" max="5688" width="4" style="22" customWidth="1"/>
    <col min="5689" max="5689" width="3.7109375" style="22" customWidth="1"/>
    <col min="5690" max="5690" width="3.140625" style="22" customWidth="1"/>
    <col min="5691" max="5691" width="3.7109375" style="22" customWidth="1"/>
    <col min="5692" max="5692" width="17.5703125" style="22" customWidth="1"/>
    <col min="5693" max="5693" width="28.5703125" style="22" customWidth="1"/>
    <col min="5694" max="5694" width="18.42578125" style="22" customWidth="1"/>
    <col min="5695" max="5695" width="25.28515625" style="22" customWidth="1"/>
    <col min="5696" max="5696" width="7.140625" style="22" bestFit="1" customWidth="1"/>
    <col min="5697" max="5697" width="6.5703125" style="22" bestFit="1" customWidth="1"/>
    <col min="5698" max="5698" width="9" style="22" customWidth="1"/>
    <col min="5699" max="5700" width="3.28515625" style="22" customWidth="1"/>
    <col min="5701" max="5702" width="4.5703125" style="22" customWidth="1"/>
    <col min="5703" max="5703" width="4" style="22" customWidth="1"/>
    <col min="5704" max="5704" width="9.42578125" style="22" bestFit="1" customWidth="1"/>
    <col min="5705" max="5705" width="4.140625" style="22" customWidth="1"/>
    <col min="5706" max="5888" width="11.42578125" style="22"/>
    <col min="5889" max="5889" width="9.42578125" style="22" customWidth="1"/>
    <col min="5890" max="5890" width="11.42578125" style="22" customWidth="1"/>
    <col min="5891" max="5891" width="7.5703125" style="22" customWidth="1"/>
    <col min="5892" max="5892" width="4.28515625" style="22" customWidth="1"/>
    <col min="5893" max="5893" width="4" style="22" customWidth="1"/>
    <col min="5894" max="5894" width="3.28515625" style="22" customWidth="1"/>
    <col min="5895" max="5895" width="8.7109375" style="22" customWidth="1"/>
    <col min="5896" max="5896" width="2.7109375" style="22" bestFit="1" customWidth="1"/>
    <col min="5897" max="5897" width="13.140625" style="22" customWidth="1"/>
    <col min="5898" max="5898" width="7.140625" style="22" customWidth="1"/>
    <col min="5899" max="5899" width="8" style="22" customWidth="1"/>
    <col min="5900" max="5900" width="7.7109375" style="22" customWidth="1"/>
    <col min="5901" max="5901" width="6.140625" style="22" customWidth="1"/>
    <col min="5902" max="5902" width="7.7109375" style="22" customWidth="1"/>
    <col min="5903" max="5903" width="4.7109375" style="22" customWidth="1"/>
    <col min="5904" max="5904" width="3.7109375" style="22" customWidth="1"/>
    <col min="5905" max="5905" width="4.42578125" style="22" customWidth="1"/>
    <col min="5906" max="5906" width="4.7109375" style="22" customWidth="1"/>
    <col min="5907" max="5942" width="0" style="22" hidden="1" customWidth="1"/>
    <col min="5943" max="5943" width="3.7109375" style="22" customWidth="1"/>
    <col min="5944" max="5944" width="4" style="22" customWidth="1"/>
    <col min="5945" max="5945" width="3.7109375" style="22" customWidth="1"/>
    <col min="5946" max="5946" width="3.140625" style="22" customWidth="1"/>
    <col min="5947" max="5947" width="3.7109375" style="22" customWidth="1"/>
    <col min="5948" max="5948" width="17.5703125" style="22" customWidth="1"/>
    <col min="5949" max="5949" width="28.5703125" style="22" customWidth="1"/>
    <col min="5950" max="5950" width="18.42578125" style="22" customWidth="1"/>
    <col min="5951" max="5951" width="25.28515625" style="22" customWidth="1"/>
    <col min="5952" max="5952" width="7.140625" style="22" bestFit="1" customWidth="1"/>
    <col min="5953" max="5953" width="6.5703125" style="22" bestFit="1" customWidth="1"/>
    <col min="5954" max="5954" width="9" style="22" customWidth="1"/>
    <col min="5955" max="5956" width="3.28515625" style="22" customWidth="1"/>
    <col min="5957" max="5958" width="4.5703125" style="22" customWidth="1"/>
    <col min="5959" max="5959" width="4" style="22" customWidth="1"/>
    <col min="5960" max="5960" width="9.42578125" style="22" bestFit="1" customWidth="1"/>
    <col min="5961" max="5961" width="4.140625" style="22" customWidth="1"/>
    <col min="5962" max="6144" width="11.42578125" style="22"/>
    <col min="6145" max="6145" width="9.42578125" style="22" customWidth="1"/>
    <col min="6146" max="6146" width="11.42578125" style="22" customWidth="1"/>
    <col min="6147" max="6147" width="7.5703125" style="22" customWidth="1"/>
    <col min="6148" max="6148" width="4.28515625" style="22" customWidth="1"/>
    <col min="6149" max="6149" width="4" style="22" customWidth="1"/>
    <col min="6150" max="6150" width="3.28515625" style="22" customWidth="1"/>
    <col min="6151" max="6151" width="8.7109375" style="22" customWidth="1"/>
    <col min="6152" max="6152" width="2.7109375" style="22" bestFit="1" customWidth="1"/>
    <col min="6153" max="6153" width="13.140625" style="22" customWidth="1"/>
    <col min="6154" max="6154" width="7.140625" style="22" customWidth="1"/>
    <col min="6155" max="6155" width="8" style="22" customWidth="1"/>
    <col min="6156" max="6156" width="7.7109375" style="22" customWidth="1"/>
    <col min="6157" max="6157" width="6.140625" style="22" customWidth="1"/>
    <col min="6158" max="6158" width="7.7109375" style="22" customWidth="1"/>
    <col min="6159" max="6159" width="4.7109375" style="22" customWidth="1"/>
    <col min="6160" max="6160" width="3.7109375" style="22" customWidth="1"/>
    <col min="6161" max="6161" width="4.42578125" style="22" customWidth="1"/>
    <col min="6162" max="6162" width="4.7109375" style="22" customWidth="1"/>
    <col min="6163" max="6198" width="0" style="22" hidden="1" customWidth="1"/>
    <col min="6199" max="6199" width="3.7109375" style="22" customWidth="1"/>
    <col min="6200" max="6200" width="4" style="22" customWidth="1"/>
    <col min="6201" max="6201" width="3.7109375" style="22" customWidth="1"/>
    <col min="6202" max="6202" width="3.140625" style="22" customWidth="1"/>
    <col min="6203" max="6203" width="3.7109375" style="22" customWidth="1"/>
    <col min="6204" max="6204" width="17.5703125" style="22" customWidth="1"/>
    <col min="6205" max="6205" width="28.5703125" style="22" customWidth="1"/>
    <col min="6206" max="6206" width="18.42578125" style="22" customWidth="1"/>
    <col min="6207" max="6207" width="25.28515625" style="22" customWidth="1"/>
    <col min="6208" max="6208" width="7.140625" style="22" bestFit="1" customWidth="1"/>
    <col min="6209" max="6209" width="6.5703125" style="22" bestFit="1" customWidth="1"/>
    <col min="6210" max="6210" width="9" style="22" customWidth="1"/>
    <col min="6211" max="6212" width="3.28515625" style="22" customWidth="1"/>
    <col min="6213" max="6214" width="4.5703125" style="22" customWidth="1"/>
    <col min="6215" max="6215" width="4" style="22" customWidth="1"/>
    <col min="6216" max="6216" width="9.42578125" style="22" bestFit="1" customWidth="1"/>
    <col min="6217" max="6217" width="4.140625" style="22" customWidth="1"/>
    <col min="6218" max="6400" width="11.42578125" style="22"/>
    <col min="6401" max="6401" width="9.42578125" style="22" customWidth="1"/>
    <col min="6402" max="6402" width="11.42578125" style="22" customWidth="1"/>
    <col min="6403" max="6403" width="7.5703125" style="22" customWidth="1"/>
    <col min="6404" max="6404" width="4.28515625" style="22" customWidth="1"/>
    <col min="6405" max="6405" width="4" style="22" customWidth="1"/>
    <col min="6406" max="6406" width="3.28515625" style="22" customWidth="1"/>
    <col min="6407" max="6407" width="8.7109375" style="22" customWidth="1"/>
    <col min="6408" max="6408" width="2.7109375" style="22" bestFit="1" customWidth="1"/>
    <col min="6409" max="6409" width="13.140625" style="22" customWidth="1"/>
    <col min="6410" max="6410" width="7.140625" style="22" customWidth="1"/>
    <col min="6411" max="6411" width="8" style="22" customWidth="1"/>
    <col min="6412" max="6412" width="7.7109375" style="22" customWidth="1"/>
    <col min="6413" max="6413" width="6.140625" style="22" customWidth="1"/>
    <col min="6414" max="6414" width="7.7109375" style="22" customWidth="1"/>
    <col min="6415" max="6415" width="4.7109375" style="22" customWidth="1"/>
    <col min="6416" max="6416" width="3.7109375" style="22" customWidth="1"/>
    <col min="6417" max="6417" width="4.42578125" style="22" customWidth="1"/>
    <col min="6418" max="6418" width="4.7109375" style="22" customWidth="1"/>
    <col min="6419" max="6454" width="0" style="22" hidden="1" customWidth="1"/>
    <col min="6455" max="6455" width="3.7109375" style="22" customWidth="1"/>
    <col min="6456" max="6456" width="4" style="22" customWidth="1"/>
    <col min="6457" max="6457" width="3.7109375" style="22" customWidth="1"/>
    <col min="6458" max="6458" width="3.140625" style="22" customWidth="1"/>
    <col min="6459" max="6459" width="3.7109375" style="22" customWidth="1"/>
    <col min="6460" max="6460" width="17.5703125" style="22" customWidth="1"/>
    <col min="6461" max="6461" width="28.5703125" style="22" customWidth="1"/>
    <col min="6462" max="6462" width="18.42578125" style="22" customWidth="1"/>
    <col min="6463" max="6463" width="25.28515625" style="22" customWidth="1"/>
    <col min="6464" max="6464" width="7.140625" style="22" bestFit="1" customWidth="1"/>
    <col min="6465" max="6465" width="6.5703125" style="22" bestFit="1" customWidth="1"/>
    <col min="6466" max="6466" width="9" style="22" customWidth="1"/>
    <col min="6467" max="6468" width="3.28515625" style="22" customWidth="1"/>
    <col min="6469" max="6470" width="4.5703125" style="22" customWidth="1"/>
    <col min="6471" max="6471" width="4" style="22" customWidth="1"/>
    <col min="6472" max="6472" width="9.42578125" style="22" bestFit="1" customWidth="1"/>
    <col min="6473" max="6473" width="4.140625" style="22" customWidth="1"/>
    <col min="6474" max="6656" width="11.42578125" style="22"/>
    <col min="6657" max="6657" width="9.42578125" style="22" customWidth="1"/>
    <col min="6658" max="6658" width="11.42578125" style="22" customWidth="1"/>
    <col min="6659" max="6659" width="7.5703125" style="22" customWidth="1"/>
    <col min="6660" max="6660" width="4.28515625" style="22" customWidth="1"/>
    <col min="6661" max="6661" width="4" style="22" customWidth="1"/>
    <col min="6662" max="6662" width="3.28515625" style="22" customWidth="1"/>
    <col min="6663" max="6663" width="8.7109375" style="22" customWidth="1"/>
    <col min="6664" max="6664" width="2.7109375" style="22" bestFit="1" customWidth="1"/>
    <col min="6665" max="6665" width="13.140625" style="22" customWidth="1"/>
    <col min="6666" max="6666" width="7.140625" style="22" customWidth="1"/>
    <col min="6667" max="6667" width="8" style="22" customWidth="1"/>
    <col min="6668" max="6668" width="7.7109375" style="22" customWidth="1"/>
    <col min="6669" max="6669" width="6.140625" style="22" customWidth="1"/>
    <col min="6670" max="6670" width="7.7109375" style="22" customWidth="1"/>
    <col min="6671" max="6671" width="4.7109375" style="22" customWidth="1"/>
    <col min="6672" max="6672" width="3.7109375" style="22" customWidth="1"/>
    <col min="6673" max="6673" width="4.42578125" style="22" customWidth="1"/>
    <col min="6674" max="6674" width="4.7109375" style="22" customWidth="1"/>
    <col min="6675" max="6710" width="0" style="22" hidden="1" customWidth="1"/>
    <col min="6711" max="6711" width="3.7109375" style="22" customWidth="1"/>
    <col min="6712" max="6712" width="4" style="22" customWidth="1"/>
    <col min="6713" max="6713" width="3.7109375" style="22" customWidth="1"/>
    <col min="6714" max="6714" width="3.140625" style="22" customWidth="1"/>
    <col min="6715" max="6715" width="3.7109375" style="22" customWidth="1"/>
    <col min="6716" max="6716" width="17.5703125" style="22" customWidth="1"/>
    <col min="6717" max="6717" width="28.5703125" style="22" customWidth="1"/>
    <col min="6718" max="6718" width="18.42578125" style="22" customWidth="1"/>
    <col min="6719" max="6719" width="25.28515625" style="22" customWidth="1"/>
    <col min="6720" max="6720" width="7.140625" style="22" bestFit="1" customWidth="1"/>
    <col min="6721" max="6721" width="6.5703125" style="22" bestFit="1" customWidth="1"/>
    <col min="6722" max="6722" width="9" style="22" customWidth="1"/>
    <col min="6723" max="6724" width="3.28515625" style="22" customWidth="1"/>
    <col min="6725" max="6726" width="4.5703125" style="22" customWidth="1"/>
    <col min="6727" max="6727" width="4" style="22" customWidth="1"/>
    <col min="6728" max="6728" width="9.42578125" style="22" bestFit="1" customWidth="1"/>
    <col min="6729" max="6729" width="4.140625" style="22" customWidth="1"/>
    <col min="6730" max="6912" width="11.42578125" style="22"/>
    <col min="6913" max="6913" width="9.42578125" style="22" customWidth="1"/>
    <col min="6914" max="6914" width="11.42578125" style="22" customWidth="1"/>
    <col min="6915" max="6915" width="7.5703125" style="22" customWidth="1"/>
    <col min="6916" max="6916" width="4.28515625" style="22" customWidth="1"/>
    <col min="6917" max="6917" width="4" style="22" customWidth="1"/>
    <col min="6918" max="6918" width="3.28515625" style="22" customWidth="1"/>
    <col min="6919" max="6919" width="8.7109375" style="22" customWidth="1"/>
    <col min="6920" max="6920" width="2.7109375" style="22" bestFit="1" customWidth="1"/>
    <col min="6921" max="6921" width="13.140625" style="22" customWidth="1"/>
    <col min="6922" max="6922" width="7.140625" style="22" customWidth="1"/>
    <col min="6923" max="6923" width="8" style="22" customWidth="1"/>
    <col min="6924" max="6924" width="7.7109375" style="22" customWidth="1"/>
    <col min="6925" max="6925" width="6.140625" style="22" customWidth="1"/>
    <col min="6926" max="6926" width="7.7109375" style="22" customWidth="1"/>
    <col min="6927" max="6927" width="4.7109375" style="22" customWidth="1"/>
    <col min="6928" max="6928" width="3.7109375" style="22" customWidth="1"/>
    <col min="6929" max="6929" width="4.42578125" style="22" customWidth="1"/>
    <col min="6930" max="6930" width="4.7109375" style="22" customWidth="1"/>
    <col min="6931" max="6966" width="0" style="22" hidden="1" customWidth="1"/>
    <col min="6967" max="6967" width="3.7109375" style="22" customWidth="1"/>
    <col min="6968" max="6968" width="4" style="22" customWidth="1"/>
    <col min="6969" max="6969" width="3.7109375" style="22" customWidth="1"/>
    <col min="6970" max="6970" width="3.140625" style="22" customWidth="1"/>
    <col min="6971" max="6971" width="3.7109375" style="22" customWidth="1"/>
    <col min="6972" max="6972" width="17.5703125" style="22" customWidth="1"/>
    <col min="6973" max="6973" width="28.5703125" style="22" customWidth="1"/>
    <col min="6974" max="6974" width="18.42578125" style="22" customWidth="1"/>
    <col min="6975" max="6975" width="25.28515625" style="22" customWidth="1"/>
    <col min="6976" max="6976" width="7.140625" style="22" bestFit="1" customWidth="1"/>
    <col min="6977" max="6977" width="6.5703125" style="22" bestFit="1" customWidth="1"/>
    <col min="6978" max="6978" width="9" style="22" customWidth="1"/>
    <col min="6979" max="6980" width="3.28515625" style="22" customWidth="1"/>
    <col min="6981" max="6982" width="4.5703125" style="22" customWidth="1"/>
    <col min="6983" max="6983" width="4" style="22" customWidth="1"/>
    <col min="6984" max="6984" width="9.42578125" style="22" bestFit="1" customWidth="1"/>
    <col min="6985" max="6985" width="4.140625" style="22" customWidth="1"/>
    <col min="6986" max="7168" width="11.42578125" style="22"/>
    <col min="7169" max="7169" width="9.42578125" style="22" customWidth="1"/>
    <col min="7170" max="7170" width="11.42578125" style="22" customWidth="1"/>
    <col min="7171" max="7171" width="7.5703125" style="22" customWidth="1"/>
    <col min="7172" max="7172" width="4.28515625" style="22" customWidth="1"/>
    <col min="7173" max="7173" width="4" style="22" customWidth="1"/>
    <col min="7174" max="7174" width="3.28515625" style="22" customWidth="1"/>
    <col min="7175" max="7175" width="8.7109375" style="22" customWidth="1"/>
    <col min="7176" max="7176" width="2.7109375" style="22" bestFit="1" customWidth="1"/>
    <col min="7177" max="7177" width="13.140625" style="22" customWidth="1"/>
    <col min="7178" max="7178" width="7.140625" style="22" customWidth="1"/>
    <col min="7179" max="7179" width="8" style="22" customWidth="1"/>
    <col min="7180" max="7180" width="7.7109375" style="22" customWidth="1"/>
    <col min="7181" max="7181" width="6.140625" style="22" customWidth="1"/>
    <col min="7182" max="7182" width="7.7109375" style="22" customWidth="1"/>
    <col min="7183" max="7183" width="4.7109375" style="22" customWidth="1"/>
    <col min="7184" max="7184" width="3.7109375" style="22" customWidth="1"/>
    <col min="7185" max="7185" width="4.42578125" style="22" customWidth="1"/>
    <col min="7186" max="7186" width="4.7109375" style="22" customWidth="1"/>
    <col min="7187" max="7222" width="0" style="22" hidden="1" customWidth="1"/>
    <col min="7223" max="7223" width="3.7109375" style="22" customWidth="1"/>
    <col min="7224" max="7224" width="4" style="22" customWidth="1"/>
    <col min="7225" max="7225" width="3.7109375" style="22" customWidth="1"/>
    <col min="7226" max="7226" width="3.140625" style="22" customWidth="1"/>
    <col min="7227" max="7227" width="3.7109375" style="22" customWidth="1"/>
    <col min="7228" max="7228" width="17.5703125" style="22" customWidth="1"/>
    <col min="7229" max="7229" width="28.5703125" style="22" customWidth="1"/>
    <col min="7230" max="7230" width="18.42578125" style="22" customWidth="1"/>
    <col min="7231" max="7231" width="25.28515625" style="22" customWidth="1"/>
    <col min="7232" max="7232" width="7.140625" style="22" bestFit="1" customWidth="1"/>
    <col min="7233" max="7233" width="6.5703125" style="22" bestFit="1" customWidth="1"/>
    <col min="7234" max="7234" width="9" style="22" customWidth="1"/>
    <col min="7235" max="7236" width="3.28515625" style="22" customWidth="1"/>
    <col min="7237" max="7238" width="4.5703125" style="22" customWidth="1"/>
    <col min="7239" max="7239" width="4" style="22" customWidth="1"/>
    <col min="7240" max="7240" width="9.42578125" style="22" bestFit="1" customWidth="1"/>
    <col min="7241" max="7241" width="4.140625" style="22" customWidth="1"/>
    <col min="7242" max="7424" width="11.42578125" style="22"/>
    <col min="7425" max="7425" width="9.42578125" style="22" customWidth="1"/>
    <col min="7426" max="7426" width="11.42578125" style="22" customWidth="1"/>
    <col min="7427" max="7427" width="7.5703125" style="22" customWidth="1"/>
    <col min="7428" max="7428" width="4.28515625" style="22" customWidth="1"/>
    <col min="7429" max="7429" width="4" style="22" customWidth="1"/>
    <col min="7430" max="7430" width="3.28515625" style="22" customWidth="1"/>
    <col min="7431" max="7431" width="8.7109375" style="22" customWidth="1"/>
    <col min="7432" max="7432" width="2.7109375" style="22" bestFit="1" customWidth="1"/>
    <col min="7433" max="7433" width="13.140625" style="22" customWidth="1"/>
    <col min="7434" max="7434" width="7.140625" style="22" customWidth="1"/>
    <col min="7435" max="7435" width="8" style="22" customWidth="1"/>
    <col min="7436" max="7436" width="7.7109375" style="22" customWidth="1"/>
    <col min="7437" max="7437" width="6.140625" style="22" customWidth="1"/>
    <col min="7438" max="7438" width="7.7109375" style="22" customWidth="1"/>
    <col min="7439" max="7439" width="4.7109375" style="22" customWidth="1"/>
    <col min="7440" max="7440" width="3.7109375" style="22" customWidth="1"/>
    <col min="7441" max="7441" width="4.42578125" style="22" customWidth="1"/>
    <col min="7442" max="7442" width="4.7109375" style="22" customWidth="1"/>
    <col min="7443" max="7478" width="0" style="22" hidden="1" customWidth="1"/>
    <col min="7479" max="7479" width="3.7109375" style="22" customWidth="1"/>
    <col min="7480" max="7480" width="4" style="22" customWidth="1"/>
    <col min="7481" max="7481" width="3.7109375" style="22" customWidth="1"/>
    <col min="7482" max="7482" width="3.140625" style="22" customWidth="1"/>
    <col min="7483" max="7483" width="3.7109375" style="22" customWidth="1"/>
    <col min="7484" max="7484" width="17.5703125" style="22" customWidth="1"/>
    <col min="7485" max="7485" width="28.5703125" style="22" customWidth="1"/>
    <col min="7486" max="7486" width="18.42578125" style="22" customWidth="1"/>
    <col min="7487" max="7487" width="25.28515625" style="22" customWidth="1"/>
    <col min="7488" max="7488" width="7.140625" style="22" bestFit="1" customWidth="1"/>
    <col min="7489" max="7489" width="6.5703125" style="22" bestFit="1" customWidth="1"/>
    <col min="7490" max="7490" width="9" style="22" customWidth="1"/>
    <col min="7491" max="7492" width="3.28515625" style="22" customWidth="1"/>
    <col min="7493" max="7494" width="4.5703125" style="22" customWidth="1"/>
    <col min="7495" max="7495" width="4" style="22" customWidth="1"/>
    <col min="7496" max="7496" width="9.42578125" style="22" bestFit="1" customWidth="1"/>
    <col min="7497" max="7497" width="4.140625" style="22" customWidth="1"/>
    <col min="7498" max="7680" width="11.42578125" style="22"/>
    <col min="7681" max="7681" width="9.42578125" style="22" customWidth="1"/>
    <col min="7682" max="7682" width="11.42578125" style="22" customWidth="1"/>
    <col min="7683" max="7683" width="7.5703125" style="22" customWidth="1"/>
    <col min="7684" max="7684" width="4.28515625" style="22" customWidth="1"/>
    <col min="7685" max="7685" width="4" style="22" customWidth="1"/>
    <col min="7686" max="7686" width="3.28515625" style="22" customWidth="1"/>
    <col min="7687" max="7687" width="8.7109375" style="22" customWidth="1"/>
    <col min="7688" max="7688" width="2.7109375" style="22" bestFit="1" customWidth="1"/>
    <col min="7689" max="7689" width="13.140625" style="22" customWidth="1"/>
    <col min="7690" max="7690" width="7.140625" style="22" customWidth="1"/>
    <col min="7691" max="7691" width="8" style="22" customWidth="1"/>
    <col min="7692" max="7692" width="7.7109375" style="22" customWidth="1"/>
    <col min="7693" max="7693" width="6.140625" style="22" customWidth="1"/>
    <col min="7694" max="7694" width="7.7109375" style="22" customWidth="1"/>
    <col min="7695" max="7695" width="4.7109375" style="22" customWidth="1"/>
    <col min="7696" max="7696" width="3.7109375" style="22" customWidth="1"/>
    <col min="7697" max="7697" width="4.42578125" style="22" customWidth="1"/>
    <col min="7698" max="7698" width="4.7109375" style="22" customWidth="1"/>
    <col min="7699" max="7734" width="0" style="22" hidden="1" customWidth="1"/>
    <col min="7735" max="7735" width="3.7109375" style="22" customWidth="1"/>
    <col min="7736" max="7736" width="4" style="22" customWidth="1"/>
    <col min="7737" max="7737" width="3.7109375" style="22" customWidth="1"/>
    <col min="7738" max="7738" width="3.140625" style="22" customWidth="1"/>
    <col min="7739" max="7739" width="3.7109375" style="22" customWidth="1"/>
    <col min="7740" max="7740" width="17.5703125" style="22" customWidth="1"/>
    <col min="7741" max="7741" width="28.5703125" style="22" customWidth="1"/>
    <col min="7742" max="7742" width="18.42578125" style="22" customWidth="1"/>
    <col min="7743" max="7743" width="25.28515625" style="22" customWidth="1"/>
    <col min="7744" max="7744" width="7.140625" style="22" bestFit="1" customWidth="1"/>
    <col min="7745" max="7745" width="6.5703125" style="22" bestFit="1" customWidth="1"/>
    <col min="7746" max="7746" width="9" style="22" customWidth="1"/>
    <col min="7747" max="7748" width="3.28515625" style="22" customWidth="1"/>
    <col min="7749" max="7750" width="4.5703125" style="22" customWidth="1"/>
    <col min="7751" max="7751" width="4" style="22" customWidth="1"/>
    <col min="7752" max="7752" width="9.42578125" style="22" bestFit="1" customWidth="1"/>
    <col min="7753" max="7753" width="4.140625" style="22" customWidth="1"/>
    <col min="7754" max="7936" width="11.42578125" style="22"/>
    <col min="7937" max="7937" width="9.42578125" style="22" customWidth="1"/>
    <col min="7938" max="7938" width="11.42578125" style="22" customWidth="1"/>
    <col min="7939" max="7939" width="7.5703125" style="22" customWidth="1"/>
    <col min="7940" max="7940" width="4.28515625" style="22" customWidth="1"/>
    <col min="7941" max="7941" width="4" style="22" customWidth="1"/>
    <col min="7942" max="7942" width="3.28515625" style="22" customWidth="1"/>
    <col min="7943" max="7943" width="8.7109375" style="22" customWidth="1"/>
    <col min="7944" max="7944" width="2.7109375" style="22" bestFit="1" customWidth="1"/>
    <col min="7945" max="7945" width="13.140625" style="22" customWidth="1"/>
    <col min="7946" max="7946" width="7.140625" style="22" customWidth="1"/>
    <col min="7947" max="7947" width="8" style="22" customWidth="1"/>
    <col min="7948" max="7948" width="7.7109375" style="22" customWidth="1"/>
    <col min="7949" max="7949" width="6.140625" style="22" customWidth="1"/>
    <col min="7950" max="7950" width="7.7109375" style="22" customWidth="1"/>
    <col min="7951" max="7951" width="4.7109375" style="22" customWidth="1"/>
    <col min="7952" max="7952" width="3.7109375" style="22" customWidth="1"/>
    <col min="7953" max="7953" width="4.42578125" style="22" customWidth="1"/>
    <col min="7954" max="7954" width="4.7109375" style="22" customWidth="1"/>
    <col min="7955" max="7990" width="0" style="22" hidden="1" customWidth="1"/>
    <col min="7991" max="7991" width="3.7109375" style="22" customWidth="1"/>
    <col min="7992" max="7992" width="4" style="22" customWidth="1"/>
    <col min="7993" max="7993" width="3.7109375" style="22" customWidth="1"/>
    <col min="7994" max="7994" width="3.140625" style="22" customWidth="1"/>
    <col min="7995" max="7995" width="3.7109375" style="22" customWidth="1"/>
    <col min="7996" max="7996" width="17.5703125" style="22" customWidth="1"/>
    <col min="7997" max="7997" width="28.5703125" style="22" customWidth="1"/>
    <col min="7998" max="7998" width="18.42578125" style="22" customWidth="1"/>
    <col min="7999" max="7999" width="25.28515625" style="22" customWidth="1"/>
    <col min="8000" max="8000" width="7.140625" style="22" bestFit="1" customWidth="1"/>
    <col min="8001" max="8001" width="6.5703125" style="22" bestFit="1" customWidth="1"/>
    <col min="8002" max="8002" width="9" style="22" customWidth="1"/>
    <col min="8003" max="8004" width="3.28515625" style="22" customWidth="1"/>
    <col min="8005" max="8006" width="4.5703125" style="22" customWidth="1"/>
    <col min="8007" max="8007" width="4" style="22" customWidth="1"/>
    <col min="8008" max="8008" width="9.42578125" style="22" bestFit="1" customWidth="1"/>
    <col min="8009" max="8009" width="4.140625" style="22" customWidth="1"/>
    <col min="8010" max="8192" width="11.42578125" style="22"/>
    <col min="8193" max="8193" width="9.42578125" style="22" customWidth="1"/>
    <col min="8194" max="8194" width="11.42578125" style="22" customWidth="1"/>
    <col min="8195" max="8195" width="7.5703125" style="22" customWidth="1"/>
    <col min="8196" max="8196" width="4.28515625" style="22" customWidth="1"/>
    <col min="8197" max="8197" width="4" style="22" customWidth="1"/>
    <col min="8198" max="8198" width="3.28515625" style="22" customWidth="1"/>
    <col min="8199" max="8199" width="8.7109375" style="22" customWidth="1"/>
    <col min="8200" max="8200" width="2.7109375" style="22" bestFit="1" customWidth="1"/>
    <col min="8201" max="8201" width="13.140625" style="22" customWidth="1"/>
    <col min="8202" max="8202" width="7.140625" style="22" customWidth="1"/>
    <col min="8203" max="8203" width="8" style="22" customWidth="1"/>
    <col min="8204" max="8204" width="7.7109375" style="22" customWidth="1"/>
    <col min="8205" max="8205" width="6.140625" style="22" customWidth="1"/>
    <col min="8206" max="8206" width="7.7109375" style="22" customWidth="1"/>
    <col min="8207" max="8207" width="4.7109375" style="22" customWidth="1"/>
    <col min="8208" max="8208" width="3.7109375" style="22" customWidth="1"/>
    <col min="8209" max="8209" width="4.42578125" style="22" customWidth="1"/>
    <col min="8210" max="8210" width="4.7109375" style="22" customWidth="1"/>
    <col min="8211" max="8246" width="0" style="22" hidden="1" customWidth="1"/>
    <col min="8247" max="8247" width="3.7109375" style="22" customWidth="1"/>
    <col min="8248" max="8248" width="4" style="22" customWidth="1"/>
    <col min="8249" max="8249" width="3.7109375" style="22" customWidth="1"/>
    <col min="8250" max="8250" width="3.140625" style="22" customWidth="1"/>
    <col min="8251" max="8251" width="3.7109375" style="22" customWidth="1"/>
    <col min="8252" max="8252" width="17.5703125" style="22" customWidth="1"/>
    <col min="8253" max="8253" width="28.5703125" style="22" customWidth="1"/>
    <col min="8254" max="8254" width="18.42578125" style="22" customWidth="1"/>
    <col min="8255" max="8255" width="25.28515625" style="22" customWidth="1"/>
    <col min="8256" max="8256" width="7.140625" style="22" bestFit="1" customWidth="1"/>
    <col min="8257" max="8257" width="6.5703125" style="22" bestFit="1" customWidth="1"/>
    <col min="8258" max="8258" width="9" style="22" customWidth="1"/>
    <col min="8259" max="8260" width="3.28515625" style="22" customWidth="1"/>
    <col min="8261" max="8262" width="4.5703125" style="22" customWidth="1"/>
    <col min="8263" max="8263" width="4" style="22" customWidth="1"/>
    <col min="8264" max="8264" width="9.42578125" style="22" bestFit="1" customWidth="1"/>
    <col min="8265" max="8265" width="4.140625" style="22" customWidth="1"/>
    <col min="8266" max="8448" width="11.42578125" style="22"/>
    <col min="8449" max="8449" width="9.42578125" style="22" customWidth="1"/>
    <col min="8450" max="8450" width="11.42578125" style="22" customWidth="1"/>
    <col min="8451" max="8451" width="7.5703125" style="22" customWidth="1"/>
    <col min="8452" max="8452" width="4.28515625" style="22" customWidth="1"/>
    <col min="8453" max="8453" width="4" style="22" customWidth="1"/>
    <col min="8454" max="8454" width="3.28515625" style="22" customWidth="1"/>
    <col min="8455" max="8455" width="8.7109375" style="22" customWidth="1"/>
    <col min="8456" max="8456" width="2.7109375" style="22" bestFit="1" customWidth="1"/>
    <col min="8457" max="8457" width="13.140625" style="22" customWidth="1"/>
    <col min="8458" max="8458" width="7.140625" style="22" customWidth="1"/>
    <col min="8459" max="8459" width="8" style="22" customWidth="1"/>
    <col min="8460" max="8460" width="7.7109375" style="22" customWidth="1"/>
    <col min="8461" max="8461" width="6.140625" style="22" customWidth="1"/>
    <col min="8462" max="8462" width="7.7109375" style="22" customWidth="1"/>
    <col min="8463" max="8463" width="4.7109375" style="22" customWidth="1"/>
    <col min="8464" max="8464" width="3.7109375" style="22" customWidth="1"/>
    <col min="8465" max="8465" width="4.42578125" style="22" customWidth="1"/>
    <col min="8466" max="8466" width="4.7109375" style="22" customWidth="1"/>
    <col min="8467" max="8502" width="0" style="22" hidden="1" customWidth="1"/>
    <col min="8503" max="8503" width="3.7109375" style="22" customWidth="1"/>
    <col min="8504" max="8504" width="4" style="22" customWidth="1"/>
    <col min="8505" max="8505" width="3.7109375" style="22" customWidth="1"/>
    <col min="8506" max="8506" width="3.140625" style="22" customWidth="1"/>
    <col min="8507" max="8507" width="3.7109375" style="22" customWidth="1"/>
    <col min="8508" max="8508" width="17.5703125" style="22" customWidth="1"/>
    <col min="8509" max="8509" width="28.5703125" style="22" customWidth="1"/>
    <col min="8510" max="8510" width="18.42578125" style="22" customWidth="1"/>
    <col min="8511" max="8511" width="25.28515625" style="22" customWidth="1"/>
    <col min="8512" max="8512" width="7.140625" style="22" bestFit="1" customWidth="1"/>
    <col min="8513" max="8513" width="6.5703125" style="22" bestFit="1" customWidth="1"/>
    <col min="8514" max="8514" width="9" style="22" customWidth="1"/>
    <col min="8515" max="8516" width="3.28515625" style="22" customWidth="1"/>
    <col min="8517" max="8518" width="4.5703125" style="22" customWidth="1"/>
    <col min="8519" max="8519" width="4" style="22" customWidth="1"/>
    <col min="8520" max="8520" width="9.42578125" style="22" bestFit="1" customWidth="1"/>
    <col min="8521" max="8521" width="4.140625" style="22" customWidth="1"/>
    <col min="8522" max="8704" width="11.42578125" style="22"/>
    <col min="8705" max="8705" width="9.42578125" style="22" customWidth="1"/>
    <col min="8706" max="8706" width="11.42578125" style="22" customWidth="1"/>
    <col min="8707" max="8707" width="7.5703125" style="22" customWidth="1"/>
    <col min="8708" max="8708" width="4.28515625" style="22" customWidth="1"/>
    <col min="8709" max="8709" width="4" style="22" customWidth="1"/>
    <col min="8710" max="8710" width="3.28515625" style="22" customWidth="1"/>
    <col min="8711" max="8711" width="8.7109375" style="22" customWidth="1"/>
    <col min="8712" max="8712" width="2.7109375" style="22" bestFit="1" customWidth="1"/>
    <col min="8713" max="8713" width="13.140625" style="22" customWidth="1"/>
    <col min="8714" max="8714" width="7.140625" style="22" customWidth="1"/>
    <col min="8715" max="8715" width="8" style="22" customWidth="1"/>
    <col min="8716" max="8716" width="7.7109375" style="22" customWidth="1"/>
    <col min="8717" max="8717" width="6.140625" style="22" customWidth="1"/>
    <col min="8718" max="8718" width="7.7109375" style="22" customWidth="1"/>
    <col min="8719" max="8719" width="4.7109375" style="22" customWidth="1"/>
    <col min="8720" max="8720" width="3.7109375" style="22" customWidth="1"/>
    <col min="8721" max="8721" width="4.42578125" style="22" customWidth="1"/>
    <col min="8722" max="8722" width="4.7109375" style="22" customWidth="1"/>
    <col min="8723" max="8758" width="0" style="22" hidden="1" customWidth="1"/>
    <col min="8759" max="8759" width="3.7109375" style="22" customWidth="1"/>
    <col min="8760" max="8760" width="4" style="22" customWidth="1"/>
    <col min="8761" max="8761" width="3.7109375" style="22" customWidth="1"/>
    <col min="8762" max="8762" width="3.140625" style="22" customWidth="1"/>
    <col min="8763" max="8763" width="3.7109375" style="22" customWidth="1"/>
    <col min="8764" max="8764" width="17.5703125" style="22" customWidth="1"/>
    <col min="8765" max="8765" width="28.5703125" style="22" customWidth="1"/>
    <col min="8766" max="8766" width="18.42578125" style="22" customWidth="1"/>
    <col min="8767" max="8767" width="25.28515625" style="22" customWidth="1"/>
    <col min="8768" max="8768" width="7.140625" style="22" bestFit="1" customWidth="1"/>
    <col min="8769" max="8769" width="6.5703125" style="22" bestFit="1" customWidth="1"/>
    <col min="8770" max="8770" width="9" style="22" customWidth="1"/>
    <col min="8771" max="8772" width="3.28515625" style="22" customWidth="1"/>
    <col min="8773" max="8774" width="4.5703125" style="22" customWidth="1"/>
    <col min="8775" max="8775" width="4" style="22" customWidth="1"/>
    <col min="8776" max="8776" width="9.42578125" style="22" bestFit="1" customWidth="1"/>
    <col min="8777" max="8777" width="4.140625" style="22" customWidth="1"/>
    <col min="8778" max="8960" width="11.42578125" style="22"/>
    <col min="8961" max="8961" width="9.42578125" style="22" customWidth="1"/>
    <col min="8962" max="8962" width="11.42578125" style="22" customWidth="1"/>
    <col min="8963" max="8963" width="7.5703125" style="22" customWidth="1"/>
    <col min="8964" max="8964" width="4.28515625" style="22" customWidth="1"/>
    <col min="8965" max="8965" width="4" style="22" customWidth="1"/>
    <col min="8966" max="8966" width="3.28515625" style="22" customWidth="1"/>
    <col min="8967" max="8967" width="8.7109375" style="22" customWidth="1"/>
    <col min="8968" max="8968" width="2.7109375" style="22" bestFit="1" customWidth="1"/>
    <col min="8969" max="8969" width="13.140625" style="22" customWidth="1"/>
    <col min="8970" max="8970" width="7.140625" style="22" customWidth="1"/>
    <col min="8971" max="8971" width="8" style="22" customWidth="1"/>
    <col min="8972" max="8972" width="7.7109375" style="22" customWidth="1"/>
    <col min="8973" max="8973" width="6.140625" style="22" customWidth="1"/>
    <col min="8974" max="8974" width="7.7109375" style="22" customWidth="1"/>
    <col min="8975" max="8975" width="4.7109375" style="22" customWidth="1"/>
    <col min="8976" max="8976" width="3.7109375" style="22" customWidth="1"/>
    <col min="8977" max="8977" width="4.42578125" style="22" customWidth="1"/>
    <col min="8978" max="8978" width="4.7109375" style="22" customWidth="1"/>
    <col min="8979" max="9014" width="0" style="22" hidden="1" customWidth="1"/>
    <col min="9015" max="9015" width="3.7109375" style="22" customWidth="1"/>
    <col min="9016" max="9016" width="4" style="22" customWidth="1"/>
    <col min="9017" max="9017" width="3.7109375" style="22" customWidth="1"/>
    <col min="9018" max="9018" width="3.140625" style="22" customWidth="1"/>
    <col min="9019" max="9019" width="3.7109375" style="22" customWidth="1"/>
    <col min="9020" max="9020" width="17.5703125" style="22" customWidth="1"/>
    <col min="9021" max="9021" width="28.5703125" style="22" customWidth="1"/>
    <col min="9022" max="9022" width="18.42578125" style="22" customWidth="1"/>
    <col min="9023" max="9023" width="25.28515625" style="22" customWidth="1"/>
    <col min="9024" max="9024" width="7.140625" style="22" bestFit="1" customWidth="1"/>
    <col min="9025" max="9025" width="6.5703125" style="22" bestFit="1" customWidth="1"/>
    <col min="9026" max="9026" width="9" style="22" customWidth="1"/>
    <col min="9027" max="9028" width="3.28515625" style="22" customWidth="1"/>
    <col min="9029" max="9030" width="4.5703125" style="22" customWidth="1"/>
    <col min="9031" max="9031" width="4" style="22" customWidth="1"/>
    <col min="9032" max="9032" width="9.42578125" style="22" bestFit="1" customWidth="1"/>
    <col min="9033" max="9033" width="4.140625" style="22" customWidth="1"/>
    <col min="9034" max="9216" width="11.42578125" style="22"/>
    <col min="9217" max="9217" width="9.42578125" style="22" customWidth="1"/>
    <col min="9218" max="9218" width="11.42578125" style="22" customWidth="1"/>
    <col min="9219" max="9219" width="7.5703125" style="22" customWidth="1"/>
    <col min="9220" max="9220" width="4.28515625" style="22" customWidth="1"/>
    <col min="9221" max="9221" width="4" style="22" customWidth="1"/>
    <col min="9222" max="9222" width="3.28515625" style="22" customWidth="1"/>
    <col min="9223" max="9223" width="8.7109375" style="22" customWidth="1"/>
    <col min="9224" max="9224" width="2.7109375" style="22" bestFit="1" customWidth="1"/>
    <col min="9225" max="9225" width="13.140625" style="22" customWidth="1"/>
    <col min="9226" max="9226" width="7.140625" style="22" customWidth="1"/>
    <col min="9227" max="9227" width="8" style="22" customWidth="1"/>
    <col min="9228" max="9228" width="7.7109375" style="22" customWidth="1"/>
    <col min="9229" max="9229" width="6.140625" style="22" customWidth="1"/>
    <col min="9230" max="9230" width="7.7109375" style="22" customWidth="1"/>
    <col min="9231" max="9231" width="4.7109375" style="22" customWidth="1"/>
    <col min="9232" max="9232" width="3.7109375" style="22" customWidth="1"/>
    <col min="9233" max="9233" width="4.42578125" style="22" customWidth="1"/>
    <col min="9234" max="9234" width="4.7109375" style="22" customWidth="1"/>
    <col min="9235" max="9270" width="0" style="22" hidden="1" customWidth="1"/>
    <col min="9271" max="9271" width="3.7109375" style="22" customWidth="1"/>
    <col min="9272" max="9272" width="4" style="22" customWidth="1"/>
    <col min="9273" max="9273" width="3.7109375" style="22" customWidth="1"/>
    <col min="9274" max="9274" width="3.140625" style="22" customWidth="1"/>
    <col min="9275" max="9275" width="3.7109375" style="22" customWidth="1"/>
    <col min="9276" max="9276" width="17.5703125" style="22" customWidth="1"/>
    <col min="9277" max="9277" width="28.5703125" style="22" customWidth="1"/>
    <col min="9278" max="9278" width="18.42578125" style="22" customWidth="1"/>
    <col min="9279" max="9279" width="25.28515625" style="22" customWidth="1"/>
    <col min="9280" max="9280" width="7.140625" style="22" bestFit="1" customWidth="1"/>
    <col min="9281" max="9281" width="6.5703125" style="22" bestFit="1" customWidth="1"/>
    <col min="9282" max="9282" width="9" style="22" customWidth="1"/>
    <col min="9283" max="9284" width="3.28515625" style="22" customWidth="1"/>
    <col min="9285" max="9286" width="4.5703125" style="22" customWidth="1"/>
    <col min="9287" max="9287" width="4" style="22" customWidth="1"/>
    <col min="9288" max="9288" width="9.42578125" style="22" bestFit="1" customWidth="1"/>
    <col min="9289" max="9289" width="4.140625" style="22" customWidth="1"/>
    <col min="9290" max="9472" width="11.42578125" style="22"/>
    <col min="9473" max="9473" width="9.42578125" style="22" customWidth="1"/>
    <col min="9474" max="9474" width="11.42578125" style="22" customWidth="1"/>
    <col min="9475" max="9475" width="7.5703125" style="22" customWidth="1"/>
    <col min="9476" max="9476" width="4.28515625" style="22" customWidth="1"/>
    <col min="9477" max="9477" width="4" style="22" customWidth="1"/>
    <col min="9478" max="9478" width="3.28515625" style="22" customWidth="1"/>
    <col min="9479" max="9479" width="8.7109375" style="22" customWidth="1"/>
    <col min="9480" max="9480" width="2.7109375" style="22" bestFit="1" customWidth="1"/>
    <col min="9481" max="9481" width="13.140625" style="22" customWidth="1"/>
    <col min="9482" max="9482" width="7.140625" style="22" customWidth="1"/>
    <col min="9483" max="9483" width="8" style="22" customWidth="1"/>
    <col min="9484" max="9484" width="7.7109375" style="22" customWidth="1"/>
    <col min="9485" max="9485" width="6.140625" style="22" customWidth="1"/>
    <col min="9486" max="9486" width="7.7109375" style="22" customWidth="1"/>
    <col min="9487" max="9487" width="4.7109375" style="22" customWidth="1"/>
    <col min="9488" max="9488" width="3.7109375" style="22" customWidth="1"/>
    <col min="9489" max="9489" width="4.42578125" style="22" customWidth="1"/>
    <col min="9490" max="9490" width="4.7109375" style="22" customWidth="1"/>
    <col min="9491" max="9526" width="0" style="22" hidden="1" customWidth="1"/>
    <col min="9527" max="9527" width="3.7109375" style="22" customWidth="1"/>
    <col min="9528" max="9528" width="4" style="22" customWidth="1"/>
    <col min="9529" max="9529" width="3.7109375" style="22" customWidth="1"/>
    <col min="9530" max="9530" width="3.140625" style="22" customWidth="1"/>
    <col min="9531" max="9531" width="3.7109375" style="22" customWidth="1"/>
    <col min="9532" max="9532" width="17.5703125" style="22" customWidth="1"/>
    <col min="9533" max="9533" width="28.5703125" style="22" customWidth="1"/>
    <col min="9534" max="9534" width="18.42578125" style="22" customWidth="1"/>
    <col min="9535" max="9535" width="25.28515625" style="22" customWidth="1"/>
    <col min="9536" max="9536" width="7.140625" style="22" bestFit="1" customWidth="1"/>
    <col min="9537" max="9537" width="6.5703125" style="22" bestFit="1" customWidth="1"/>
    <col min="9538" max="9538" width="9" style="22" customWidth="1"/>
    <col min="9539" max="9540" width="3.28515625" style="22" customWidth="1"/>
    <col min="9541" max="9542" width="4.5703125" style="22" customWidth="1"/>
    <col min="9543" max="9543" width="4" style="22" customWidth="1"/>
    <col min="9544" max="9544" width="9.42578125" style="22" bestFit="1" customWidth="1"/>
    <col min="9545" max="9545" width="4.140625" style="22" customWidth="1"/>
    <col min="9546" max="9728" width="11.42578125" style="22"/>
    <col min="9729" max="9729" width="9.42578125" style="22" customWidth="1"/>
    <col min="9730" max="9730" width="11.42578125" style="22" customWidth="1"/>
    <col min="9731" max="9731" width="7.5703125" style="22" customWidth="1"/>
    <col min="9732" max="9732" width="4.28515625" style="22" customWidth="1"/>
    <col min="9733" max="9733" width="4" style="22" customWidth="1"/>
    <col min="9734" max="9734" width="3.28515625" style="22" customWidth="1"/>
    <col min="9735" max="9735" width="8.7109375" style="22" customWidth="1"/>
    <col min="9736" max="9736" width="2.7109375" style="22" bestFit="1" customWidth="1"/>
    <col min="9737" max="9737" width="13.140625" style="22" customWidth="1"/>
    <col min="9738" max="9738" width="7.140625" style="22" customWidth="1"/>
    <col min="9739" max="9739" width="8" style="22" customWidth="1"/>
    <col min="9740" max="9740" width="7.7109375" style="22" customWidth="1"/>
    <col min="9741" max="9741" width="6.140625" style="22" customWidth="1"/>
    <col min="9742" max="9742" width="7.7109375" style="22" customWidth="1"/>
    <col min="9743" max="9743" width="4.7109375" style="22" customWidth="1"/>
    <col min="9744" max="9744" width="3.7109375" style="22" customWidth="1"/>
    <col min="9745" max="9745" width="4.42578125" style="22" customWidth="1"/>
    <col min="9746" max="9746" width="4.7109375" style="22" customWidth="1"/>
    <col min="9747" max="9782" width="0" style="22" hidden="1" customWidth="1"/>
    <col min="9783" max="9783" width="3.7109375" style="22" customWidth="1"/>
    <col min="9784" max="9784" width="4" style="22" customWidth="1"/>
    <col min="9785" max="9785" width="3.7109375" style="22" customWidth="1"/>
    <col min="9786" max="9786" width="3.140625" style="22" customWidth="1"/>
    <col min="9787" max="9787" width="3.7109375" style="22" customWidth="1"/>
    <col min="9788" max="9788" width="17.5703125" style="22" customWidth="1"/>
    <col min="9789" max="9789" width="28.5703125" style="22" customWidth="1"/>
    <col min="9790" max="9790" width="18.42578125" style="22" customWidth="1"/>
    <col min="9791" max="9791" width="25.28515625" style="22" customWidth="1"/>
    <col min="9792" max="9792" width="7.140625" style="22" bestFit="1" customWidth="1"/>
    <col min="9793" max="9793" width="6.5703125" style="22" bestFit="1" customWidth="1"/>
    <col min="9794" max="9794" width="9" style="22" customWidth="1"/>
    <col min="9795" max="9796" width="3.28515625" style="22" customWidth="1"/>
    <col min="9797" max="9798" width="4.5703125" style="22" customWidth="1"/>
    <col min="9799" max="9799" width="4" style="22" customWidth="1"/>
    <col min="9800" max="9800" width="9.42578125" style="22" bestFit="1" customWidth="1"/>
    <col min="9801" max="9801" width="4.140625" style="22" customWidth="1"/>
    <col min="9802" max="9984" width="11.42578125" style="22"/>
    <col min="9985" max="9985" width="9.42578125" style="22" customWidth="1"/>
    <col min="9986" max="9986" width="11.42578125" style="22" customWidth="1"/>
    <col min="9987" max="9987" width="7.5703125" style="22" customWidth="1"/>
    <col min="9988" max="9988" width="4.28515625" style="22" customWidth="1"/>
    <col min="9989" max="9989" width="4" style="22" customWidth="1"/>
    <col min="9990" max="9990" width="3.28515625" style="22" customWidth="1"/>
    <col min="9991" max="9991" width="8.7109375" style="22" customWidth="1"/>
    <col min="9992" max="9992" width="2.7109375" style="22" bestFit="1" customWidth="1"/>
    <col min="9993" max="9993" width="13.140625" style="22" customWidth="1"/>
    <col min="9994" max="9994" width="7.140625" style="22" customWidth="1"/>
    <col min="9995" max="9995" width="8" style="22" customWidth="1"/>
    <col min="9996" max="9996" width="7.7109375" style="22" customWidth="1"/>
    <col min="9997" max="9997" width="6.140625" style="22" customWidth="1"/>
    <col min="9998" max="9998" width="7.7109375" style="22" customWidth="1"/>
    <col min="9999" max="9999" width="4.7109375" style="22" customWidth="1"/>
    <col min="10000" max="10000" width="3.7109375" style="22" customWidth="1"/>
    <col min="10001" max="10001" width="4.42578125" style="22" customWidth="1"/>
    <col min="10002" max="10002" width="4.7109375" style="22" customWidth="1"/>
    <col min="10003" max="10038" width="0" style="22" hidden="1" customWidth="1"/>
    <col min="10039" max="10039" width="3.7109375" style="22" customWidth="1"/>
    <col min="10040" max="10040" width="4" style="22" customWidth="1"/>
    <col min="10041" max="10041" width="3.7109375" style="22" customWidth="1"/>
    <col min="10042" max="10042" width="3.140625" style="22" customWidth="1"/>
    <col min="10043" max="10043" width="3.7109375" style="22" customWidth="1"/>
    <col min="10044" max="10044" width="17.5703125" style="22" customWidth="1"/>
    <col min="10045" max="10045" width="28.5703125" style="22" customWidth="1"/>
    <col min="10046" max="10046" width="18.42578125" style="22" customWidth="1"/>
    <col min="10047" max="10047" width="25.28515625" style="22" customWidth="1"/>
    <col min="10048" max="10048" width="7.140625" style="22" bestFit="1" customWidth="1"/>
    <col min="10049" max="10049" width="6.5703125" style="22" bestFit="1" customWidth="1"/>
    <col min="10050" max="10050" width="9" style="22" customWidth="1"/>
    <col min="10051" max="10052" width="3.28515625" style="22" customWidth="1"/>
    <col min="10053" max="10054" width="4.5703125" style="22" customWidth="1"/>
    <col min="10055" max="10055" width="4" style="22" customWidth="1"/>
    <col min="10056" max="10056" width="9.42578125" style="22" bestFit="1" customWidth="1"/>
    <col min="10057" max="10057" width="4.140625" style="22" customWidth="1"/>
    <col min="10058" max="10240" width="11.42578125" style="22"/>
    <col min="10241" max="10241" width="9.42578125" style="22" customWidth="1"/>
    <col min="10242" max="10242" width="11.42578125" style="22" customWidth="1"/>
    <col min="10243" max="10243" width="7.5703125" style="22" customWidth="1"/>
    <col min="10244" max="10244" width="4.28515625" style="22" customWidth="1"/>
    <col min="10245" max="10245" width="4" style="22" customWidth="1"/>
    <col min="10246" max="10246" width="3.28515625" style="22" customWidth="1"/>
    <col min="10247" max="10247" width="8.7109375" style="22" customWidth="1"/>
    <col min="10248" max="10248" width="2.7109375" style="22" bestFit="1" customWidth="1"/>
    <col min="10249" max="10249" width="13.140625" style="22" customWidth="1"/>
    <col min="10250" max="10250" width="7.140625" style="22" customWidth="1"/>
    <col min="10251" max="10251" width="8" style="22" customWidth="1"/>
    <col min="10252" max="10252" width="7.7109375" style="22" customWidth="1"/>
    <col min="10253" max="10253" width="6.140625" style="22" customWidth="1"/>
    <col min="10254" max="10254" width="7.7109375" style="22" customWidth="1"/>
    <col min="10255" max="10255" width="4.7109375" style="22" customWidth="1"/>
    <col min="10256" max="10256" width="3.7109375" style="22" customWidth="1"/>
    <col min="10257" max="10257" width="4.42578125" style="22" customWidth="1"/>
    <col min="10258" max="10258" width="4.7109375" style="22" customWidth="1"/>
    <col min="10259" max="10294" width="0" style="22" hidden="1" customWidth="1"/>
    <col min="10295" max="10295" width="3.7109375" style="22" customWidth="1"/>
    <col min="10296" max="10296" width="4" style="22" customWidth="1"/>
    <col min="10297" max="10297" width="3.7109375" style="22" customWidth="1"/>
    <col min="10298" max="10298" width="3.140625" style="22" customWidth="1"/>
    <col min="10299" max="10299" width="3.7109375" style="22" customWidth="1"/>
    <col min="10300" max="10300" width="17.5703125" style="22" customWidth="1"/>
    <col min="10301" max="10301" width="28.5703125" style="22" customWidth="1"/>
    <col min="10302" max="10302" width="18.42578125" style="22" customWidth="1"/>
    <col min="10303" max="10303" width="25.28515625" style="22" customWidth="1"/>
    <col min="10304" max="10304" width="7.140625" style="22" bestFit="1" customWidth="1"/>
    <col min="10305" max="10305" width="6.5703125" style="22" bestFit="1" customWidth="1"/>
    <col min="10306" max="10306" width="9" style="22" customWidth="1"/>
    <col min="10307" max="10308" width="3.28515625" style="22" customWidth="1"/>
    <col min="10309" max="10310" width="4.5703125" style="22" customWidth="1"/>
    <col min="10311" max="10311" width="4" style="22" customWidth="1"/>
    <col min="10312" max="10312" width="9.42578125" style="22" bestFit="1" customWidth="1"/>
    <col min="10313" max="10313" width="4.140625" style="22" customWidth="1"/>
    <col min="10314" max="10496" width="11.42578125" style="22"/>
    <col min="10497" max="10497" width="9.42578125" style="22" customWidth="1"/>
    <col min="10498" max="10498" width="11.42578125" style="22" customWidth="1"/>
    <col min="10499" max="10499" width="7.5703125" style="22" customWidth="1"/>
    <col min="10500" max="10500" width="4.28515625" style="22" customWidth="1"/>
    <col min="10501" max="10501" width="4" style="22" customWidth="1"/>
    <col min="10502" max="10502" width="3.28515625" style="22" customWidth="1"/>
    <col min="10503" max="10503" width="8.7109375" style="22" customWidth="1"/>
    <col min="10504" max="10504" width="2.7109375" style="22" bestFit="1" customWidth="1"/>
    <col min="10505" max="10505" width="13.140625" style="22" customWidth="1"/>
    <col min="10506" max="10506" width="7.140625" style="22" customWidth="1"/>
    <col min="10507" max="10507" width="8" style="22" customWidth="1"/>
    <col min="10508" max="10508" width="7.7109375" style="22" customWidth="1"/>
    <col min="10509" max="10509" width="6.140625" style="22" customWidth="1"/>
    <col min="10510" max="10510" width="7.7109375" style="22" customWidth="1"/>
    <col min="10511" max="10511" width="4.7109375" style="22" customWidth="1"/>
    <col min="10512" max="10512" width="3.7109375" style="22" customWidth="1"/>
    <col min="10513" max="10513" width="4.42578125" style="22" customWidth="1"/>
    <col min="10514" max="10514" width="4.7109375" style="22" customWidth="1"/>
    <col min="10515" max="10550" width="0" style="22" hidden="1" customWidth="1"/>
    <col min="10551" max="10551" width="3.7109375" style="22" customWidth="1"/>
    <col min="10552" max="10552" width="4" style="22" customWidth="1"/>
    <col min="10553" max="10553" width="3.7109375" style="22" customWidth="1"/>
    <col min="10554" max="10554" width="3.140625" style="22" customWidth="1"/>
    <col min="10555" max="10555" width="3.7109375" style="22" customWidth="1"/>
    <col min="10556" max="10556" width="17.5703125" style="22" customWidth="1"/>
    <col min="10557" max="10557" width="28.5703125" style="22" customWidth="1"/>
    <col min="10558" max="10558" width="18.42578125" style="22" customWidth="1"/>
    <col min="10559" max="10559" width="25.28515625" style="22" customWidth="1"/>
    <col min="10560" max="10560" width="7.140625" style="22" bestFit="1" customWidth="1"/>
    <col min="10561" max="10561" width="6.5703125" style="22" bestFit="1" customWidth="1"/>
    <col min="10562" max="10562" width="9" style="22" customWidth="1"/>
    <col min="10563" max="10564" width="3.28515625" style="22" customWidth="1"/>
    <col min="10565" max="10566" width="4.5703125" style="22" customWidth="1"/>
    <col min="10567" max="10567" width="4" style="22" customWidth="1"/>
    <col min="10568" max="10568" width="9.42578125" style="22" bestFit="1" customWidth="1"/>
    <col min="10569" max="10569" width="4.140625" style="22" customWidth="1"/>
    <col min="10570" max="10752" width="11.42578125" style="22"/>
    <col min="10753" max="10753" width="9.42578125" style="22" customWidth="1"/>
    <col min="10754" max="10754" width="11.42578125" style="22" customWidth="1"/>
    <col min="10755" max="10755" width="7.5703125" style="22" customWidth="1"/>
    <col min="10756" max="10756" width="4.28515625" style="22" customWidth="1"/>
    <col min="10757" max="10757" width="4" style="22" customWidth="1"/>
    <col min="10758" max="10758" width="3.28515625" style="22" customWidth="1"/>
    <col min="10759" max="10759" width="8.7109375" style="22" customWidth="1"/>
    <col min="10760" max="10760" width="2.7109375" style="22" bestFit="1" customWidth="1"/>
    <col min="10761" max="10761" width="13.140625" style="22" customWidth="1"/>
    <col min="10762" max="10762" width="7.140625" style="22" customWidth="1"/>
    <col min="10763" max="10763" width="8" style="22" customWidth="1"/>
    <col min="10764" max="10764" width="7.7109375" style="22" customWidth="1"/>
    <col min="10765" max="10765" width="6.140625" style="22" customWidth="1"/>
    <col min="10766" max="10766" width="7.7109375" style="22" customWidth="1"/>
    <col min="10767" max="10767" width="4.7109375" style="22" customWidth="1"/>
    <col min="10768" max="10768" width="3.7109375" style="22" customWidth="1"/>
    <col min="10769" max="10769" width="4.42578125" style="22" customWidth="1"/>
    <col min="10770" max="10770" width="4.7109375" style="22" customWidth="1"/>
    <col min="10771" max="10806" width="0" style="22" hidden="1" customWidth="1"/>
    <col min="10807" max="10807" width="3.7109375" style="22" customWidth="1"/>
    <col min="10808" max="10808" width="4" style="22" customWidth="1"/>
    <col min="10809" max="10809" width="3.7109375" style="22" customWidth="1"/>
    <col min="10810" max="10810" width="3.140625" style="22" customWidth="1"/>
    <col min="10811" max="10811" width="3.7109375" style="22" customWidth="1"/>
    <col min="10812" max="10812" width="17.5703125" style="22" customWidth="1"/>
    <col min="10813" max="10813" width="28.5703125" style="22" customWidth="1"/>
    <col min="10814" max="10814" width="18.42578125" style="22" customWidth="1"/>
    <col min="10815" max="10815" width="25.28515625" style="22" customWidth="1"/>
    <col min="10816" max="10816" width="7.140625" style="22" bestFit="1" customWidth="1"/>
    <col min="10817" max="10817" width="6.5703125" style="22" bestFit="1" customWidth="1"/>
    <col min="10818" max="10818" width="9" style="22" customWidth="1"/>
    <col min="10819" max="10820" width="3.28515625" style="22" customWidth="1"/>
    <col min="10821" max="10822" width="4.5703125" style="22" customWidth="1"/>
    <col min="10823" max="10823" width="4" style="22" customWidth="1"/>
    <col min="10824" max="10824" width="9.42578125" style="22" bestFit="1" customWidth="1"/>
    <col min="10825" max="10825" width="4.140625" style="22" customWidth="1"/>
    <col min="10826" max="11008" width="11.42578125" style="22"/>
    <col min="11009" max="11009" width="9.42578125" style="22" customWidth="1"/>
    <col min="11010" max="11010" width="11.42578125" style="22" customWidth="1"/>
    <col min="11011" max="11011" width="7.5703125" style="22" customWidth="1"/>
    <col min="11012" max="11012" width="4.28515625" style="22" customWidth="1"/>
    <col min="11013" max="11013" width="4" style="22" customWidth="1"/>
    <col min="11014" max="11014" width="3.28515625" style="22" customWidth="1"/>
    <col min="11015" max="11015" width="8.7109375" style="22" customWidth="1"/>
    <col min="11016" max="11016" width="2.7109375" style="22" bestFit="1" customWidth="1"/>
    <col min="11017" max="11017" width="13.140625" style="22" customWidth="1"/>
    <col min="11018" max="11018" width="7.140625" style="22" customWidth="1"/>
    <col min="11019" max="11019" width="8" style="22" customWidth="1"/>
    <col min="11020" max="11020" width="7.7109375" style="22" customWidth="1"/>
    <col min="11021" max="11021" width="6.140625" style="22" customWidth="1"/>
    <col min="11022" max="11022" width="7.7109375" style="22" customWidth="1"/>
    <col min="11023" max="11023" width="4.7109375" style="22" customWidth="1"/>
    <col min="11024" max="11024" width="3.7109375" style="22" customWidth="1"/>
    <col min="11025" max="11025" width="4.42578125" style="22" customWidth="1"/>
    <col min="11026" max="11026" width="4.7109375" style="22" customWidth="1"/>
    <col min="11027" max="11062" width="0" style="22" hidden="1" customWidth="1"/>
    <col min="11063" max="11063" width="3.7109375" style="22" customWidth="1"/>
    <col min="11064" max="11064" width="4" style="22" customWidth="1"/>
    <col min="11065" max="11065" width="3.7109375" style="22" customWidth="1"/>
    <col min="11066" max="11066" width="3.140625" style="22" customWidth="1"/>
    <col min="11067" max="11067" width="3.7109375" style="22" customWidth="1"/>
    <col min="11068" max="11068" width="17.5703125" style="22" customWidth="1"/>
    <col min="11069" max="11069" width="28.5703125" style="22" customWidth="1"/>
    <col min="11070" max="11070" width="18.42578125" style="22" customWidth="1"/>
    <col min="11071" max="11071" width="25.28515625" style="22" customWidth="1"/>
    <col min="11072" max="11072" width="7.140625" style="22" bestFit="1" customWidth="1"/>
    <col min="11073" max="11073" width="6.5703125" style="22" bestFit="1" customWidth="1"/>
    <col min="11074" max="11074" width="9" style="22" customWidth="1"/>
    <col min="11075" max="11076" width="3.28515625" style="22" customWidth="1"/>
    <col min="11077" max="11078" width="4.5703125" style="22" customWidth="1"/>
    <col min="11079" max="11079" width="4" style="22" customWidth="1"/>
    <col min="11080" max="11080" width="9.42578125" style="22" bestFit="1" customWidth="1"/>
    <col min="11081" max="11081" width="4.140625" style="22" customWidth="1"/>
    <col min="11082" max="11264" width="11.42578125" style="22"/>
    <col min="11265" max="11265" width="9.42578125" style="22" customWidth="1"/>
    <col min="11266" max="11266" width="11.42578125" style="22" customWidth="1"/>
    <col min="11267" max="11267" width="7.5703125" style="22" customWidth="1"/>
    <col min="11268" max="11268" width="4.28515625" style="22" customWidth="1"/>
    <col min="11269" max="11269" width="4" style="22" customWidth="1"/>
    <col min="11270" max="11270" width="3.28515625" style="22" customWidth="1"/>
    <col min="11271" max="11271" width="8.7109375" style="22" customWidth="1"/>
    <col min="11272" max="11272" width="2.7109375" style="22" bestFit="1" customWidth="1"/>
    <col min="11273" max="11273" width="13.140625" style="22" customWidth="1"/>
    <col min="11274" max="11274" width="7.140625" style="22" customWidth="1"/>
    <col min="11275" max="11275" width="8" style="22" customWidth="1"/>
    <col min="11276" max="11276" width="7.7109375" style="22" customWidth="1"/>
    <col min="11277" max="11277" width="6.140625" style="22" customWidth="1"/>
    <col min="11278" max="11278" width="7.7109375" style="22" customWidth="1"/>
    <col min="11279" max="11279" width="4.7109375" style="22" customWidth="1"/>
    <col min="11280" max="11280" width="3.7109375" style="22" customWidth="1"/>
    <col min="11281" max="11281" width="4.42578125" style="22" customWidth="1"/>
    <col min="11282" max="11282" width="4.7109375" style="22" customWidth="1"/>
    <col min="11283" max="11318" width="0" style="22" hidden="1" customWidth="1"/>
    <col min="11319" max="11319" width="3.7109375" style="22" customWidth="1"/>
    <col min="11320" max="11320" width="4" style="22" customWidth="1"/>
    <col min="11321" max="11321" width="3.7109375" style="22" customWidth="1"/>
    <col min="11322" max="11322" width="3.140625" style="22" customWidth="1"/>
    <col min="11323" max="11323" width="3.7109375" style="22" customWidth="1"/>
    <col min="11324" max="11324" width="17.5703125" style="22" customWidth="1"/>
    <col min="11325" max="11325" width="28.5703125" style="22" customWidth="1"/>
    <col min="11326" max="11326" width="18.42578125" style="22" customWidth="1"/>
    <col min="11327" max="11327" width="25.28515625" style="22" customWidth="1"/>
    <col min="11328" max="11328" width="7.140625" style="22" bestFit="1" customWidth="1"/>
    <col min="11329" max="11329" width="6.5703125" style="22" bestFit="1" customWidth="1"/>
    <col min="11330" max="11330" width="9" style="22" customWidth="1"/>
    <col min="11331" max="11332" width="3.28515625" style="22" customWidth="1"/>
    <col min="11333" max="11334" width="4.5703125" style="22" customWidth="1"/>
    <col min="11335" max="11335" width="4" style="22" customWidth="1"/>
    <col min="11336" max="11336" width="9.42578125" style="22" bestFit="1" customWidth="1"/>
    <col min="11337" max="11337" width="4.140625" style="22" customWidth="1"/>
    <col min="11338" max="11520" width="11.42578125" style="22"/>
    <col min="11521" max="11521" width="9.42578125" style="22" customWidth="1"/>
    <col min="11522" max="11522" width="11.42578125" style="22" customWidth="1"/>
    <col min="11523" max="11523" width="7.5703125" style="22" customWidth="1"/>
    <col min="11524" max="11524" width="4.28515625" style="22" customWidth="1"/>
    <col min="11525" max="11525" width="4" style="22" customWidth="1"/>
    <col min="11526" max="11526" width="3.28515625" style="22" customWidth="1"/>
    <col min="11527" max="11527" width="8.7109375" style="22" customWidth="1"/>
    <col min="11528" max="11528" width="2.7109375" style="22" bestFit="1" customWidth="1"/>
    <col min="11529" max="11529" width="13.140625" style="22" customWidth="1"/>
    <col min="11530" max="11530" width="7.140625" style="22" customWidth="1"/>
    <col min="11531" max="11531" width="8" style="22" customWidth="1"/>
    <col min="11532" max="11532" width="7.7109375" style="22" customWidth="1"/>
    <col min="11533" max="11533" width="6.140625" style="22" customWidth="1"/>
    <col min="11534" max="11534" width="7.7109375" style="22" customWidth="1"/>
    <col min="11535" max="11535" width="4.7109375" style="22" customWidth="1"/>
    <col min="11536" max="11536" width="3.7109375" style="22" customWidth="1"/>
    <col min="11537" max="11537" width="4.42578125" style="22" customWidth="1"/>
    <col min="11538" max="11538" width="4.7109375" style="22" customWidth="1"/>
    <col min="11539" max="11574" width="0" style="22" hidden="1" customWidth="1"/>
    <col min="11575" max="11575" width="3.7109375" style="22" customWidth="1"/>
    <col min="11576" max="11576" width="4" style="22" customWidth="1"/>
    <col min="11577" max="11577" width="3.7109375" style="22" customWidth="1"/>
    <col min="11578" max="11578" width="3.140625" style="22" customWidth="1"/>
    <col min="11579" max="11579" width="3.7109375" style="22" customWidth="1"/>
    <col min="11580" max="11580" width="17.5703125" style="22" customWidth="1"/>
    <col min="11581" max="11581" width="28.5703125" style="22" customWidth="1"/>
    <col min="11582" max="11582" width="18.42578125" style="22" customWidth="1"/>
    <col min="11583" max="11583" width="25.28515625" style="22" customWidth="1"/>
    <col min="11584" max="11584" width="7.140625" style="22" bestFit="1" customWidth="1"/>
    <col min="11585" max="11585" width="6.5703125" style="22" bestFit="1" customWidth="1"/>
    <col min="11586" max="11586" width="9" style="22" customWidth="1"/>
    <col min="11587" max="11588" width="3.28515625" style="22" customWidth="1"/>
    <col min="11589" max="11590" width="4.5703125" style="22" customWidth="1"/>
    <col min="11591" max="11591" width="4" style="22" customWidth="1"/>
    <col min="11592" max="11592" width="9.42578125" style="22" bestFit="1" customWidth="1"/>
    <col min="11593" max="11593" width="4.140625" style="22" customWidth="1"/>
    <col min="11594" max="11776" width="11.42578125" style="22"/>
    <col min="11777" max="11777" width="9.42578125" style="22" customWidth="1"/>
    <col min="11778" max="11778" width="11.42578125" style="22" customWidth="1"/>
    <col min="11779" max="11779" width="7.5703125" style="22" customWidth="1"/>
    <col min="11780" max="11780" width="4.28515625" style="22" customWidth="1"/>
    <col min="11781" max="11781" width="4" style="22" customWidth="1"/>
    <col min="11782" max="11782" width="3.28515625" style="22" customWidth="1"/>
    <col min="11783" max="11783" width="8.7109375" style="22" customWidth="1"/>
    <col min="11784" max="11784" width="2.7109375" style="22" bestFit="1" customWidth="1"/>
    <col min="11785" max="11785" width="13.140625" style="22" customWidth="1"/>
    <col min="11786" max="11786" width="7.140625" style="22" customWidth="1"/>
    <col min="11787" max="11787" width="8" style="22" customWidth="1"/>
    <col min="11788" max="11788" width="7.7109375" style="22" customWidth="1"/>
    <col min="11789" max="11789" width="6.140625" style="22" customWidth="1"/>
    <col min="11790" max="11790" width="7.7109375" style="22" customWidth="1"/>
    <col min="11791" max="11791" width="4.7109375" style="22" customWidth="1"/>
    <col min="11792" max="11792" width="3.7109375" style="22" customWidth="1"/>
    <col min="11793" max="11793" width="4.42578125" style="22" customWidth="1"/>
    <col min="11794" max="11794" width="4.7109375" style="22" customWidth="1"/>
    <col min="11795" max="11830" width="0" style="22" hidden="1" customWidth="1"/>
    <col min="11831" max="11831" width="3.7109375" style="22" customWidth="1"/>
    <col min="11832" max="11832" width="4" style="22" customWidth="1"/>
    <col min="11833" max="11833" width="3.7109375" style="22" customWidth="1"/>
    <col min="11834" max="11834" width="3.140625" style="22" customWidth="1"/>
    <col min="11835" max="11835" width="3.7109375" style="22" customWidth="1"/>
    <col min="11836" max="11836" width="17.5703125" style="22" customWidth="1"/>
    <col min="11837" max="11837" width="28.5703125" style="22" customWidth="1"/>
    <col min="11838" max="11838" width="18.42578125" style="22" customWidth="1"/>
    <col min="11839" max="11839" width="25.28515625" style="22" customWidth="1"/>
    <col min="11840" max="11840" width="7.140625" style="22" bestFit="1" customWidth="1"/>
    <col min="11841" max="11841" width="6.5703125" style="22" bestFit="1" customWidth="1"/>
    <col min="11842" max="11842" width="9" style="22" customWidth="1"/>
    <col min="11843" max="11844" width="3.28515625" style="22" customWidth="1"/>
    <col min="11845" max="11846" width="4.5703125" style="22" customWidth="1"/>
    <col min="11847" max="11847" width="4" style="22" customWidth="1"/>
    <col min="11848" max="11848" width="9.42578125" style="22" bestFit="1" customWidth="1"/>
    <col min="11849" max="11849" width="4.140625" style="22" customWidth="1"/>
    <col min="11850" max="12032" width="11.42578125" style="22"/>
    <col min="12033" max="12033" width="9.42578125" style="22" customWidth="1"/>
    <col min="12034" max="12034" width="11.42578125" style="22" customWidth="1"/>
    <col min="12035" max="12035" width="7.5703125" style="22" customWidth="1"/>
    <col min="12036" max="12036" width="4.28515625" style="22" customWidth="1"/>
    <col min="12037" max="12037" width="4" style="22" customWidth="1"/>
    <col min="12038" max="12038" width="3.28515625" style="22" customWidth="1"/>
    <col min="12039" max="12039" width="8.7109375" style="22" customWidth="1"/>
    <col min="12040" max="12040" width="2.7109375" style="22" bestFit="1" customWidth="1"/>
    <col min="12041" max="12041" width="13.140625" style="22" customWidth="1"/>
    <col min="12042" max="12042" width="7.140625" style="22" customWidth="1"/>
    <col min="12043" max="12043" width="8" style="22" customWidth="1"/>
    <col min="12044" max="12044" width="7.7109375" style="22" customWidth="1"/>
    <col min="12045" max="12045" width="6.140625" style="22" customWidth="1"/>
    <col min="12046" max="12046" width="7.7109375" style="22" customWidth="1"/>
    <col min="12047" max="12047" width="4.7109375" style="22" customWidth="1"/>
    <col min="12048" max="12048" width="3.7109375" style="22" customWidth="1"/>
    <col min="12049" max="12049" width="4.42578125" style="22" customWidth="1"/>
    <col min="12050" max="12050" width="4.7109375" style="22" customWidth="1"/>
    <col min="12051" max="12086" width="0" style="22" hidden="1" customWidth="1"/>
    <col min="12087" max="12087" width="3.7109375" style="22" customWidth="1"/>
    <col min="12088" max="12088" width="4" style="22" customWidth="1"/>
    <col min="12089" max="12089" width="3.7109375" style="22" customWidth="1"/>
    <col min="12090" max="12090" width="3.140625" style="22" customWidth="1"/>
    <col min="12091" max="12091" width="3.7109375" style="22" customWidth="1"/>
    <col min="12092" max="12092" width="17.5703125" style="22" customWidth="1"/>
    <col min="12093" max="12093" width="28.5703125" style="22" customWidth="1"/>
    <col min="12094" max="12094" width="18.42578125" style="22" customWidth="1"/>
    <col min="12095" max="12095" width="25.28515625" style="22" customWidth="1"/>
    <col min="12096" max="12096" width="7.140625" style="22" bestFit="1" customWidth="1"/>
    <col min="12097" max="12097" width="6.5703125" style="22" bestFit="1" customWidth="1"/>
    <col min="12098" max="12098" width="9" style="22" customWidth="1"/>
    <col min="12099" max="12100" width="3.28515625" style="22" customWidth="1"/>
    <col min="12101" max="12102" width="4.5703125" style="22" customWidth="1"/>
    <col min="12103" max="12103" width="4" style="22" customWidth="1"/>
    <col min="12104" max="12104" width="9.42578125" style="22" bestFit="1" customWidth="1"/>
    <col min="12105" max="12105" width="4.140625" style="22" customWidth="1"/>
    <col min="12106" max="12288" width="11.42578125" style="22"/>
    <col min="12289" max="12289" width="9.42578125" style="22" customWidth="1"/>
    <col min="12290" max="12290" width="11.42578125" style="22" customWidth="1"/>
    <col min="12291" max="12291" width="7.5703125" style="22" customWidth="1"/>
    <col min="12292" max="12292" width="4.28515625" style="22" customWidth="1"/>
    <col min="12293" max="12293" width="4" style="22" customWidth="1"/>
    <col min="12294" max="12294" width="3.28515625" style="22" customWidth="1"/>
    <col min="12295" max="12295" width="8.7109375" style="22" customWidth="1"/>
    <col min="12296" max="12296" width="2.7109375" style="22" bestFit="1" customWidth="1"/>
    <col min="12297" max="12297" width="13.140625" style="22" customWidth="1"/>
    <col min="12298" max="12298" width="7.140625" style="22" customWidth="1"/>
    <col min="12299" max="12299" width="8" style="22" customWidth="1"/>
    <col min="12300" max="12300" width="7.7109375" style="22" customWidth="1"/>
    <col min="12301" max="12301" width="6.140625" style="22" customWidth="1"/>
    <col min="12302" max="12302" width="7.7109375" style="22" customWidth="1"/>
    <col min="12303" max="12303" width="4.7109375" style="22" customWidth="1"/>
    <col min="12304" max="12304" width="3.7109375" style="22" customWidth="1"/>
    <col min="12305" max="12305" width="4.42578125" style="22" customWidth="1"/>
    <col min="12306" max="12306" width="4.7109375" style="22" customWidth="1"/>
    <col min="12307" max="12342" width="0" style="22" hidden="1" customWidth="1"/>
    <col min="12343" max="12343" width="3.7109375" style="22" customWidth="1"/>
    <col min="12344" max="12344" width="4" style="22" customWidth="1"/>
    <col min="12345" max="12345" width="3.7109375" style="22" customWidth="1"/>
    <col min="12346" max="12346" width="3.140625" style="22" customWidth="1"/>
    <col min="12347" max="12347" width="3.7109375" style="22" customWidth="1"/>
    <col min="12348" max="12348" width="17.5703125" style="22" customWidth="1"/>
    <col min="12349" max="12349" width="28.5703125" style="22" customWidth="1"/>
    <col min="12350" max="12350" width="18.42578125" style="22" customWidth="1"/>
    <col min="12351" max="12351" width="25.28515625" style="22" customWidth="1"/>
    <col min="12352" max="12352" width="7.140625" style="22" bestFit="1" customWidth="1"/>
    <col min="12353" max="12353" width="6.5703125" style="22" bestFit="1" customWidth="1"/>
    <col min="12354" max="12354" width="9" style="22" customWidth="1"/>
    <col min="12355" max="12356" width="3.28515625" style="22" customWidth="1"/>
    <col min="12357" max="12358" width="4.5703125" style="22" customWidth="1"/>
    <col min="12359" max="12359" width="4" style="22" customWidth="1"/>
    <col min="12360" max="12360" width="9.42578125" style="22" bestFit="1" customWidth="1"/>
    <col min="12361" max="12361" width="4.140625" style="22" customWidth="1"/>
    <col min="12362" max="12544" width="11.42578125" style="22"/>
    <col min="12545" max="12545" width="9.42578125" style="22" customWidth="1"/>
    <col min="12546" max="12546" width="11.42578125" style="22" customWidth="1"/>
    <col min="12547" max="12547" width="7.5703125" style="22" customWidth="1"/>
    <col min="12548" max="12548" width="4.28515625" style="22" customWidth="1"/>
    <col min="12549" max="12549" width="4" style="22" customWidth="1"/>
    <col min="12550" max="12550" width="3.28515625" style="22" customWidth="1"/>
    <col min="12551" max="12551" width="8.7109375" style="22" customWidth="1"/>
    <col min="12552" max="12552" width="2.7109375" style="22" bestFit="1" customWidth="1"/>
    <col min="12553" max="12553" width="13.140625" style="22" customWidth="1"/>
    <col min="12554" max="12554" width="7.140625" style="22" customWidth="1"/>
    <col min="12555" max="12555" width="8" style="22" customWidth="1"/>
    <col min="12556" max="12556" width="7.7109375" style="22" customWidth="1"/>
    <col min="12557" max="12557" width="6.140625" style="22" customWidth="1"/>
    <col min="12558" max="12558" width="7.7109375" style="22" customWidth="1"/>
    <col min="12559" max="12559" width="4.7109375" style="22" customWidth="1"/>
    <col min="12560" max="12560" width="3.7109375" style="22" customWidth="1"/>
    <col min="12561" max="12561" width="4.42578125" style="22" customWidth="1"/>
    <col min="12562" max="12562" width="4.7109375" style="22" customWidth="1"/>
    <col min="12563" max="12598" width="0" style="22" hidden="1" customWidth="1"/>
    <col min="12599" max="12599" width="3.7109375" style="22" customWidth="1"/>
    <col min="12600" max="12600" width="4" style="22" customWidth="1"/>
    <col min="12601" max="12601" width="3.7109375" style="22" customWidth="1"/>
    <col min="12602" max="12602" width="3.140625" style="22" customWidth="1"/>
    <col min="12603" max="12603" width="3.7109375" style="22" customWidth="1"/>
    <col min="12604" max="12604" width="17.5703125" style="22" customWidth="1"/>
    <col min="12605" max="12605" width="28.5703125" style="22" customWidth="1"/>
    <col min="12606" max="12606" width="18.42578125" style="22" customWidth="1"/>
    <col min="12607" max="12607" width="25.28515625" style="22" customWidth="1"/>
    <col min="12608" max="12608" width="7.140625" style="22" bestFit="1" customWidth="1"/>
    <col min="12609" max="12609" width="6.5703125" style="22" bestFit="1" customWidth="1"/>
    <col min="12610" max="12610" width="9" style="22" customWidth="1"/>
    <col min="12611" max="12612" width="3.28515625" style="22" customWidth="1"/>
    <col min="12613" max="12614" width="4.5703125" style="22" customWidth="1"/>
    <col min="12615" max="12615" width="4" style="22" customWidth="1"/>
    <col min="12616" max="12616" width="9.42578125" style="22" bestFit="1" customWidth="1"/>
    <col min="12617" max="12617" width="4.140625" style="22" customWidth="1"/>
    <col min="12618" max="12800" width="11.42578125" style="22"/>
    <col min="12801" max="12801" width="9.42578125" style="22" customWidth="1"/>
    <col min="12802" max="12802" width="11.42578125" style="22" customWidth="1"/>
    <col min="12803" max="12803" width="7.5703125" style="22" customWidth="1"/>
    <col min="12804" max="12804" width="4.28515625" style="22" customWidth="1"/>
    <col min="12805" max="12805" width="4" style="22" customWidth="1"/>
    <col min="12806" max="12806" width="3.28515625" style="22" customWidth="1"/>
    <col min="12807" max="12807" width="8.7109375" style="22" customWidth="1"/>
    <col min="12808" max="12808" width="2.7109375" style="22" bestFit="1" customWidth="1"/>
    <col min="12809" max="12809" width="13.140625" style="22" customWidth="1"/>
    <col min="12810" max="12810" width="7.140625" style="22" customWidth="1"/>
    <col min="12811" max="12811" width="8" style="22" customWidth="1"/>
    <col min="12812" max="12812" width="7.7109375" style="22" customWidth="1"/>
    <col min="12813" max="12813" width="6.140625" style="22" customWidth="1"/>
    <col min="12814" max="12814" width="7.7109375" style="22" customWidth="1"/>
    <col min="12815" max="12815" width="4.7109375" style="22" customWidth="1"/>
    <col min="12816" max="12816" width="3.7109375" style="22" customWidth="1"/>
    <col min="12817" max="12817" width="4.42578125" style="22" customWidth="1"/>
    <col min="12818" max="12818" width="4.7109375" style="22" customWidth="1"/>
    <col min="12819" max="12854" width="0" style="22" hidden="1" customWidth="1"/>
    <col min="12855" max="12855" width="3.7109375" style="22" customWidth="1"/>
    <col min="12856" max="12856" width="4" style="22" customWidth="1"/>
    <col min="12857" max="12857" width="3.7109375" style="22" customWidth="1"/>
    <col min="12858" max="12858" width="3.140625" style="22" customWidth="1"/>
    <col min="12859" max="12859" width="3.7109375" style="22" customWidth="1"/>
    <col min="12860" max="12860" width="17.5703125" style="22" customWidth="1"/>
    <col min="12861" max="12861" width="28.5703125" style="22" customWidth="1"/>
    <col min="12862" max="12862" width="18.42578125" style="22" customWidth="1"/>
    <col min="12863" max="12863" width="25.28515625" style="22" customWidth="1"/>
    <col min="12864" max="12864" width="7.140625" style="22" bestFit="1" customWidth="1"/>
    <col min="12865" max="12865" width="6.5703125" style="22" bestFit="1" customWidth="1"/>
    <col min="12866" max="12866" width="9" style="22" customWidth="1"/>
    <col min="12867" max="12868" width="3.28515625" style="22" customWidth="1"/>
    <col min="12869" max="12870" width="4.5703125" style="22" customWidth="1"/>
    <col min="12871" max="12871" width="4" style="22" customWidth="1"/>
    <col min="12872" max="12872" width="9.42578125" style="22" bestFit="1" customWidth="1"/>
    <col min="12873" max="12873" width="4.140625" style="22" customWidth="1"/>
    <col min="12874" max="13056" width="11.42578125" style="22"/>
    <col min="13057" max="13057" width="9.42578125" style="22" customWidth="1"/>
    <col min="13058" max="13058" width="11.42578125" style="22" customWidth="1"/>
    <col min="13059" max="13059" width="7.5703125" style="22" customWidth="1"/>
    <col min="13060" max="13060" width="4.28515625" style="22" customWidth="1"/>
    <col min="13061" max="13061" width="4" style="22" customWidth="1"/>
    <col min="13062" max="13062" width="3.28515625" style="22" customWidth="1"/>
    <col min="13063" max="13063" width="8.7109375" style="22" customWidth="1"/>
    <col min="13064" max="13064" width="2.7109375" style="22" bestFit="1" customWidth="1"/>
    <col min="13065" max="13065" width="13.140625" style="22" customWidth="1"/>
    <col min="13066" max="13066" width="7.140625" style="22" customWidth="1"/>
    <col min="13067" max="13067" width="8" style="22" customWidth="1"/>
    <col min="13068" max="13068" width="7.7109375" style="22" customWidth="1"/>
    <col min="13069" max="13069" width="6.140625" style="22" customWidth="1"/>
    <col min="13070" max="13070" width="7.7109375" style="22" customWidth="1"/>
    <col min="13071" max="13071" width="4.7109375" style="22" customWidth="1"/>
    <col min="13072" max="13072" width="3.7109375" style="22" customWidth="1"/>
    <col min="13073" max="13073" width="4.42578125" style="22" customWidth="1"/>
    <col min="13074" max="13074" width="4.7109375" style="22" customWidth="1"/>
    <col min="13075" max="13110" width="0" style="22" hidden="1" customWidth="1"/>
    <col min="13111" max="13111" width="3.7109375" style="22" customWidth="1"/>
    <col min="13112" max="13112" width="4" style="22" customWidth="1"/>
    <col min="13113" max="13113" width="3.7109375" style="22" customWidth="1"/>
    <col min="13114" max="13114" width="3.140625" style="22" customWidth="1"/>
    <col min="13115" max="13115" width="3.7109375" style="22" customWidth="1"/>
    <col min="13116" max="13116" width="17.5703125" style="22" customWidth="1"/>
    <col min="13117" max="13117" width="28.5703125" style="22" customWidth="1"/>
    <col min="13118" max="13118" width="18.42578125" style="22" customWidth="1"/>
    <col min="13119" max="13119" width="25.28515625" style="22" customWidth="1"/>
    <col min="13120" max="13120" width="7.140625" style="22" bestFit="1" customWidth="1"/>
    <col min="13121" max="13121" width="6.5703125" style="22" bestFit="1" customWidth="1"/>
    <col min="13122" max="13122" width="9" style="22" customWidth="1"/>
    <col min="13123" max="13124" width="3.28515625" style="22" customWidth="1"/>
    <col min="13125" max="13126" width="4.5703125" style="22" customWidth="1"/>
    <col min="13127" max="13127" width="4" style="22" customWidth="1"/>
    <col min="13128" max="13128" width="9.42578125" style="22" bestFit="1" customWidth="1"/>
    <col min="13129" max="13129" width="4.140625" style="22" customWidth="1"/>
    <col min="13130" max="13312" width="11.42578125" style="22"/>
    <col min="13313" max="13313" width="9.42578125" style="22" customWidth="1"/>
    <col min="13314" max="13314" width="11.42578125" style="22" customWidth="1"/>
    <col min="13315" max="13315" width="7.5703125" style="22" customWidth="1"/>
    <col min="13316" max="13316" width="4.28515625" style="22" customWidth="1"/>
    <col min="13317" max="13317" width="4" style="22" customWidth="1"/>
    <col min="13318" max="13318" width="3.28515625" style="22" customWidth="1"/>
    <col min="13319" max="13319" width="8.7109375" style="22" customWidth="1"/>
    <col min="13320" max="13320" width="2.7109375" style="22" bestFit="1" customWidth="1"/>
    <col min="13321" max="13321" width="13.140625" style="22" customWidth="1"/>
    <col min="13322" max="13322" width="7.140625" style="22" customWidth="1"/>
    <col min="13323" max="13323" width="8" style="22" customWidth="1"/>
    <col min="13324" max="13324" width="7.7109375" style="22" customWidth="1"/>
    <col min="13325" max="13325" width="6.140625" style="22" customWidth="1"/>
    <col min="13326" max="13326" width="7.7109375" style="22" customWidth="1"/>
    <col min="13327" max="13327" width="4.7109375" style="22" customWidth="1"/>
    <col min="13328" max="13328" width="3.7109375" style="22" customWidth="1"/>
    <col min="13329" max="13329" width="4.42578125" style="22" customWidth="1"/>
    <col min="13330" max="13330" width="4.7109375" style="22" customWidth="1"/>
    <col min="13331" max="13366" width="0" style="22" hidden="1" customWidth="1"/>
    <col min="13367" max="13367" width="3.7109375" style="22" customWidth="1"/>
    <col min="13368" max="13368" width="4" style="22" customWidth="1"/>
    <col min="13369" max="13369" width="3.7109375" style="22" customWidth="1"/>
    <col min="13370" max="13370" width="3.140625" style="22" customWidth="1"/>
    <col min="13371" max="13371" width="3.7109375" style="22" customWidth="1"/>
    <col min="13372" max="13372" width="17.5703125" style="22" customWidth="1"/>
    <col min="13373" max="13373" width="28.5703125" style="22" customWidth="1"/>
    <col min="13374" max="13374" width="18.42578125" style="22" customWidth="1"/>
    <col min="13375" max="13375" width="25.28515625" style="22" customWidth="1"/>
    <col min="13376" max="13376" width="7.140625" style="22" bestFit="1" customWidth="1"/>
    <col min="13377" max="13377" width="6.5703125" style="22" bestFit="1" customWidth="1"/>
    <col min="13378" max="13378" width="9" style="22" customWidth="1"/>
    <col min="13379" max="13380" width="3.28515625" style="22" customWidth="1"/>
    <col min="13381" max="13382" width="4.5703125" style="22" customWidth="1"/>
    <col min="13383" max="13383" width="4" style="22" customWidth="1"/>
    <col min="13384" max="13384" width="9.42578125" style="22" bestFit="1" customWidth="1"/>
    <col min="13385" max="13385" width="4.140625" style="22" customWidth="1"/>
    <col min="13386" max="13568" width="11.42578125" style="22"/>
    <col min="13569" max="13569" width="9.42578125" style="22" customWidth="1"/>
    <col min="13570" max="13570" width="11.42578125" style="22" customWidth="1"/>
    <col min="13571" max="13571" width="7.5703125" style="22" customWidth="1"/>
    <col min="13572" max="13572" width="4.28515625" style="22" customWidth="1"/>
    <col min="13573" max="13573" width="4" style="22" customWidth="1"/>
    <col min="13574" max="13574" width="3.28515625" style="22" customWidth="1"/>
    <col min="13575" max="13575" width="8.7109375" style="22" customWidth="1"/>
    <col min="13576" max="13576" width="2.7109375" style="22" bestFit="1" customWidth="1"/>
    <col min="13577" max="13577" width="13.140625" style="22" customWidth="1"/>
    <col min="13578" max="13578" width="7.140625" style="22" customWidth="1"/>
    <col min="13579" max="13579" width="8" style="22" customWidth="1"/>
    <col min="13580" max="13580" width="7.7109375" style="22" customWidth="1"/>
    <col min="13581" max="13581" width="6.140625" style="22" customWidth="1"/>
    <col min="13582" max="13582" width="7.7109375" style="22" customWidth="1"/>
    <col min="13583" max="13583" width="4.7109375" style="22" customWidth="1"/>
    <col min="13584" max="13584" width="3.7109375" style="22" customWidth="1"/>
    <col min="13585" max="13585" width="4.42578125" style="22" customWidth="1"/>
    <col min="13586" max="13586" width="4.7109375" style="22" customWidth="1"/>
    <col min="13587" max="13622" width="0" style="22" hidden="1" customWidth="1"/>
    <col min="13623" max="13623" width="3.7109375" style="22" customWidth="1"/>
    <col min="13624" max="13624" width="4" style="22" customWidth="1"/>
    <col min="13625" max="13625" width="3.7109375" style="22" customWidth="1"/>
    <col min="13626" max="13626" width="3.140625" style="22" customWidth="1"/>
    <col min="13627" max="13627" width="3.7109375" style="22" customWidth="1"/>
    <col min="13628" max="13628" width="17.5703125" style="22" customWidth="1"/>
    <col min="13629" max="13629" width="28.5703125" style="22" customWidth="1"/>
    <col min="13630" max="13630" width="18.42578125" style="22" customWidth="1"/>
    <col min="13631" max="13631" width="25.28515625" style="22" customWidth="1"/>
    <col min="13632" max="13632" width="7.140625" style="22" bestFit="1" customWidth="1"/>
    <col min="13633" max="13633" width="6.5703125" style="22" bestFit="1" customWidth="1"/>
    <col min="13634" max="13634" width="9" style="22" customWidth="1"/>
    <col min="13635" max="13636" width="3.28515625" style="22" customWidth="1"/>
    <col min="13637" max="13638" width="4.5703125" style="22" customWidth="1"/>
    <col min="13639" max="13639" width="4" style="22" customWidth="1"/>
    <col min="13640" max="13640" width="9.42578125" style="22" bestFit="1" customWidth="1"/>
    <col min="13641" max="13641" width="4.140625" style="22" customWidth="1"/>
    <col min="13642" max="13824" width="11.42578125" style="22"/>
    <col min="13825" max="13825" width="9.42578125" style="22" customWidth="1"/>
    <col min="13826" max="13826" width="11.42578125" style="22" customWidth="1"/>
    <col min="13827" max="13827" width="7.5703125" style="22" customWidth="1"/>
    <col min="13828" max="13828" width="4.28515625" style="22" customWidth="1"/>
    <col min="13829" max="13829" width="4" style="22" customWidth="1"/>
    <col min="13830" max="13830" width="3.28515625" style="22" customWidth="1"/>
    <col min="13831" max="13831" width="8.7109375" style="22" customWidth="1"/>
    <col min="13832" max="13832" width="2.7109375" style="22" bestFit="1" customWidth="1"/>
    <col min="13833" max="13833" width="13.140625" style="22" customWidth="1"/>
    <col min="13834" max="13834" width="7.140625" style="22" customWidth="1"/>
    <col min="13835" max="13835" width="8" style="22" customWidth="1"/>
    <col min="13836" max="13836" width="7.7109375" style="22" customWidth="1"/>
    <col min="13837" max="13837" width="6.140625" style="22" customWidth="1"/>
    <col min="13838" max="13838" width="7.7109375" style="22" customWidth="1"/>
    <col min="13839" max="13839" width="4.7109375" style="22" customWidth="1"/>
    <col min="13840" max="13840" width="3.7109375" style="22" customWidth="1"/>
    <col min="13841" max="13841" width="4.42578125" style="22" customWidth="1"/>
    <col min="13842" max="13842" width="4.7109375" style="22" customWidth="1"/>
    <col min="13843" max="13878" width="0" style="22" hidden="1" customWidth="1"/>
    <col min="13879" max="13879" width="3.7109375" style="22" customWidth="1"/>
    <col min="13880" max="13880" width="4" style="22" customWidth="1"/>
    <col min="13881" max="13881" width="3.7109375" style="22" customWidth="1"/>
    <col min="13882" max="13882" width="3.140625" style="22" customWidth="1"/>
    <col min="13883" max="13883" width="3.7109375" style="22" customWidth="1"/>
    <col min="13884" max="13884" width="17.5703125" style="22" customWidth="1"/>
    <col min="13885" max="13885" width="28.5703125" style="22" customWidth="1"/>
    <col min="13886" max="13886" width="18.42578125" style="22" customWidth="1"/>
    <col min="13887" max="13887" width="25.28515625" style="22" customWidth="1"/>
    <col min="13888" max="13888" width="7.140625" style="22" bestFit="1" customWidth="1"/>
    <col min="13889" max="13889" width="6.5703125" style="22" bestFit="1" customWidth="1"/>
    <col min="13890" max="13890" width="9" style="22" customWidth="1"/>
    <col min="13891" max="13892" width="3.28515625" style="22" customWidth="1"/>
    <col min="13893" max="13894" width="4.5703125" style="22" customWidth="1"/>
    <col min="13895" max="13895" width="4" style="22" customWidth="1"/>
    <col min="13896" max="13896" width="9.42578125" style="22" bestFit="1" customWidth="1"/>
    <col min="13897" max="13897" width="4.140625" style="22" customWidth="1"/>
    <col min="13898" max="14080" width="11.42578125" style="22"/>
    <col min="14081" max="14081" width="9.42578125" style="22" customWidth="1"/>
    <col min="14082" max="14082" width="11.42578125" style="22" customWidth="1"/>
    <col min="14083" max="14083" width="7.5703125" style="22" customWidth="1"/>
    <col min="14084" max="14084" width="4.28515625" style="22" customWidth="1"/>
    <col min="14085" max="14085" width="4" style="22" customWidth="1"/>
    <col min="14086" max="14086" width="3.28515625" style="22" customWidth="1"/>
    <col min="14087" max="14087" width="8.7109375" style="22" customWidth="1"/>
    <col min="14088" max="14088" width="2.7109375" style="22" bestFit="1" customWidth="1"/>
    <col min="14089" max="14089" width="13.140625" style="22" customWidth="1"/>
    <col min="14090" max="14090" width="7.140625" style="22" customWidth="1"/>
    <col min="14091" max="14091" width="8" style="22" customWidth="1"/>
    <col min="14092" max="14092" width="7.7109375" style="22" customWidth="1"/>
    <col min="14093" max="14093" width="6.140625" style="22" customWidth="1"/>
    <col min="14094" max="14094" width="7.7109375" style="22" customWidth="1"/>
    <col min="14095" max="14095" width="4.7109375" style="22" customWidth="1"/>
    <col min="14096" max="14096" width="3.7109375" style="22" customWidth="1"/>
    <col min="14097" max="14097" width="4.42578125" style="22" customWidth="1"/>
    <col min="14098" max="14098" width="4.7109375" style="22" customWidth="1"/>
    <col min="14099" max="14134" width="0" style="22" hidden="1" customWidth="1"/>
    <col min="14135" max="14135" width="3.7109375" style="22" customWidth="1"/>
    <col min="14136" max="14136" width="4" style="22" customWidth="1"/>
    <col min="14137" max="14137" width="3.7109375" style="22" customWidth="1"/>
    <col min="14138" max="14138" width="3.140625" style="22" customWidth="1"/>
    <col min="14139" max="14139" width="3.7109375" style="22" customWidth="1"/>
    <col min="14140" max="14140" width="17.5703125" style="22" customWidth="1"/>
    <col min="14141" max="14141" width="28.5703125" style="22" customWidth="1"/>
    <col min="14142" max="14142" width="18.42578125" style="22" customWidth="1"/>
    <col min="14143" max="14143" width="25.28515625" style="22" customWidth="1"/>
    <col min="14144" max="14144" width="7.140625" style="22" bestFit="1" customWidth="1"/>
    <col min="14145" max="14145" width="6.5703125" style="22" bestFit="1" customWidth="1"/>
    <col min="14146" max="14146" width="9" style="22" customWidth="1"/>
    <col min="14147" max="14148" width="3.28515625" style="22" customWidth="1"/>
    <col min="14149" max="14150" width="4.5703125" style="22" customWidth="1"/>
    <col min="14151" max="14151" width="4" style="22" customWidth="1"/>
    <col min="14152" max="14152" width="9.42578125" style="22" bestFit="1" customWidth="1"/>
    <col min="14153" max="14153" width="4.140625" style="22" customWidth="1"/>
    <col min="14154" max="14336" width="11.42578125" style="22"/>
    <col min="14337" max="14337" width="9.42578125" style="22" customWidth="1"/>
    <col min="14338" max="14338" width="11.42578125" style="22" customWidth="1"/>
    <col min="14339" max="14339" width="7.5703125" style="22" customWidth="1"/>
    <col min="14340" max="14340" width="4.28515625" style="22" customWidth="1"/>
    <col min="14341" max="14341" width="4" style="22" customWidth="1"/>
    <col min="14342" max="14342" width="3.28515625" style="22" customWidth="1"/>
    <col min="14343" max="14343" width="8.7109375" style="22" customWidth="1"/>
    <col min="14344" max="14344" width="2.7109375" style="22" bestFit="1" customWidth="1"/>
    <col min="14345" max="14345" width="13.140625" style="22" customWidth="1"/>
    <col min="14346" max="14346" width="7.140625" style="22" customWidth="1"/>
    <col min="14347" max="14347" width="8" style="22" customWidth="1"/>
    <col min="14348" max="14348" width="7.7109375" style="22" customWidth="1"/>
    <col min="14349" max="14349" width="6.140625" style="22" customWidth="1"/>
    <col min="14350" max="14350" width="7.7109375" style="22" customWidth="1"/>
    <col min="14351" max="14351" width="4.7109375" style="22" customWidth="1"/>
    <col min="14352" max="14352" width="3.7109375" style="22" customWidth="1"/>
    <col min="14353" max="14353" width="4.42578125" style="22" customWidth="1"/>
    <col min="14354" max="14354" width="4.7109375" style="22" customWidth="1"/>
    <col min="14355" max="14390" width="0" style="22" hidden="1" customWidth="1"/>
    <col min="14391" max="14391" width="3.7109375" style="22" customWidth="1"/>
    <col min="14392" max="14392" width="4" style="22" customWidth="1"/>
    <col min="14393" max="14393" width="3.7109375" style="22" customWidth="1"/>
    <col min="14394" max="14394" width="3.140625" style="22" customWidth="1"/>
    <col min="14395" max="14395" width="3.7109375" style="22" customWidth="1"/>
    <col min="14396" max="14396" width="17.5703125" style="22" customWidth="1"/>
    <col min="14397" max="14397" width="28.5703125" style="22" customWidth="1"/>
    <col min="14398" max="14398" width="18.42578125" style="22" customWidth="1"/>
    <col min="14399" max="14399" width="25.28515625" style="22" customWidth="1"/>
    <col min="14400" max="14400" width="7.140625" style="22" bestFit="1" customWidth="1"/>
    <col min="14401" max="14401" width="6.5703125" style="22" bestFit="1" customWidth="1"/>
    <col min="14402" max="14402" width="9" style="22" customWidth="1"/>
    <col min="14403" max="14404" width="3.28515625" style="22" customWidth="1"/>
    <col min="14405" max="14406" width="4.5703125" style="22" customWidth="1"/>
    <col min="14407" max="14407" width="4" style="22" customWidth="1"/>
    <col min="14408" max="14408" width="9.42578125" style="22" bestFit="1" customWidth="1"/>
    <col min="14409" max="14409" width="4.140625" style="22" customWidth="1"/>
    <col min="14410" max="14592" width="11.42578125" style="22"/>
    <col min="14593" max="14593" width="9.42578125" style="22" customWidth="1"/>
    <col min="14594" max="14594" width="11.42578125" style="22" customWidth="1"/>
    <col min="14595" max="14595" width="7.5703125" style="22" customWidth="1"/>
    <col min="14596" max="14596" width="4.28515625" style="22" customWidth="1"/>
    <col min="14597" max="14597" width="4" style="22" customWidth="1"/>
    <col min="14598" max="14598" width="3.28515625" style="22" customWidth="1"/>
    <col min="14599" max="14599" width="8.7109375" style="22" customWidth="1"/>
    <col min="14600" max="14600" width="2.7109375" style="22" bestFit="1" customWidth="1"/>
    <col min="14601" max="14601" width="13.140625" style="22" customWidth="1"/>
    <col min="14602" max="14602" width="7.140625" style="22" customWidth="1"/>
    <col min="14603" max="14603" width="8" style="22" customWidth="1"/>
    <col min="14604" max="14604" width="7.7109375" style="22" customWidth="1"/>
    <col min="14605" max="14605" width="6.140625" style="22" customWidth="1"/>
    <col min="14606" max="14606" width="7.7109375" style="22" customWidth="1"/>
    <col min="14607" max="14607" width="4.7109375" style="22" customWidth="1"/>
    <col min="14608" max="14608" width="3.7109375" style="22" customWidth="1"/>
    <col min="14609" max="14609" width="4.42578125" style="22" customWidth="1"/>
    <col min="14610" max="14610" width="4.7109375" style="22" customWidth="1"/>
    <col min="14611" max="14646" width="0" style="22" hidden="1" customWidth="1"/>
    <col min="14647" max="14647" width="3.7109375" style="22" customWidth="1"/>
    <col min="14648" max="14648" width="4" style="22" customWidth="1"/>
    <col min="14649" max="14649" width="3.7109375" style="22" customWidth="1"/>
    <col min="14650" max="14650" width="3.140625" style="22" customWidth="1"/>
    <col min="14651" max="14651" width="3.7109375" style="22" customWidth="1"/>
    <col min="14652" max="14652" width="17.5703125" style="22" customWidth="1"/>
    <col min="14653" max="14653" width="28.5703125" style="22" customWidth="1"/>
    <col min="14654" max="14654" width="18.42578125" style="22" customWidth="1"/>
    <col min="14655" max="14655" width="25.28515625" style="22" customWidth="1"/>
    <col min="14656" max="14656" width="7.140625" style="22" bestFit="1" customWidth="1"/>
    <col min="14657" max="14657" width="6.5703125" style="22" bestFit="1" customWidth="1"/>
    <col min="14658" max="14658" width="9" style="22" customWidth="1"/>
    <col min="14659" max="14660" width="3.28515625" style="22" customWidth="1"/>
    <col min="14661" max="14662" width="4.5703125" style="22" customWidth="1"/>
    <col min="14663" max="14663" width="4" style="22" customWidth="1"/>
    <col min="14664" max="14664" width="9.42578125" style="22" bestFit="1" customWidth="1"/>
    <col min="14665" max="14665" width="4.140625" style="22" customWidth="1"/>
    <col min="14666" max="14848" width="11.42578125" style="22"/>
    <col min="14849" max="14849" width="9.42578125" style="22" customWidth="1"/>
    <col min="14850" max="14850" width="11.42578125" style="22" customWidth="1"/>
    <col min="14851" max="14851" width="7.5703125" style="22" customWidth="1"/>
    <col min="14852" max="14852" width="4.28515625" style="22" customWidth="1"/>
    <col min="14853" max="14853" width="4" style="22" customWidth="1"/>
    <col min="14854" max="14854" width="3.28515625" style="22" customWidth="1"/>
    <col min="14855" max="14855" width="8.7109375" style="22" customWidth="1"/>
    <col min="14856" max="14856" width="2.7109375" style="22" bestFit="1" customWidth="1"/>
    <col min="14857" max="14857" width="13.140625" style="22" customWidth="1"/>
    <col min="14858" max="14858" width="7.140625" style="22" customWidth="1"/>
    <col min="14859" max="14859" width="8" style="22" customWidth="1"/>
    <col min="14860" max="14860" width="7.7109375" style="22" customWidth="1"/>
    <col min="14861" max="14861" width="6.140625" style="22" customWidth="1"/>
    <col min="14862" max="14862" width="7.7109375" style="22" customWidth="1"/>
    <col min="14863" max="14863" width="4.7109375" style="22" customWidth="1"/>
    <col min="14864" max="14864" width="3.7109375" style="22" customWidth="1"/>
    <col min="14865" max="14865" width="4.42578125" style="22" customWidth="1"/>
    <col min="14866" max="14866" width="4.7109375" style="22" customWidth="1"/>
    <col min="14867" max="14902" width="0" style="22" hidden="1" customWidth="1"/>
    <col min="14903" max="14903" width="3.7109375" style="22" customWidth="1"/>
    <col min="14904" max="14904" width="4" style="22" customWidth="1"/>
    <col min="14905" max="14905" width="3.7109375" style="22" customWidth="1"/>
    <col min="14906" max="14906" width="3.140625" style="22" customWidth="1"/>
    <col min="14907" max="14907" width="3.7109375" style="22" customWidth="1"/>
    <col min="14908" max="14908" width="17.5703125" style="22" customWidth="1"/>
    <col min="14909" max="14909" width="28.5703125" style="22" customWidth="1"/>
    <col min="14910" max="14910" width="18.42578125" style="22" customWidth="1"/>
    <col min="14911" max="14911" width="25.28515625" style="22" customWidth="1"/>
    <col min="14912" max="14912" width="7.140625" style="22" bestFit="1" customWidth="1"/>
    <col min="14913" max="14913" width="6.5703125" style="22" bestFit="1" customWidth="1"/>
    <col min="14914" max="14914" width="9" style="22" customWidth="1"/>
    <col min="14915" max="14916" width="3.28515625" style="22" customWidth="1"/>
    <col min="14917" max="14918" width="4.5703125" style="22" customWidth="1"/>
    <col min="14919" max="14919" width="4" style="22" customWidth="1"/>
    <col min="14920" max="14920" width="9.42578125" style="22" bestFit="1" customWidth="1"/>
    <col min="14921" max="14921" width="4.140625" style="22" customWidth="1"/>
    <col min="14922" max="15104" width="11.42578125" style="22"/>
    <col min="15105" max="15105" width="9.42578125" style="22" customWidth="1"/>
    <col min="15106" max="15106" width="11.42578125" style="22" customWidth="1"/>
    <col min="15107" max="15107" width="7.5703125" style="22" customWidth="1"/>
    <col min="15108" max="15108" width="4.28515625" style="22" customWidth="1"/>
    <col min="15109" max="15109" width="4" style="22" customWidth="1"/>
    <col min="15110" max="15110" width="3.28515625" style="22" customWidth="1"/>
    <col min="15111" max="15111" width="8.7109375" style="22" customWidth="1"/>
    <col min="15112" max="15112" width="2.7109375" style="22" bestFit="1" customWidth="1"/>
    <col min="15113" max="15113" width="13.140625" style="22" customWidth="1"/>
    <col min="15114" max="15114" width="7.140625" style="22" customWidth="1"/>
    <col min="15115" max="15115" width="8" style="22" customWidth="1"/>
    <col min="15116" max="15116" width="7.7109375" style="22" customWidth="1"/>
    <col min="15117" max="15117" width="6.140625" style="22" customWidth="1"/>
    <col min="15118" max="15118" width="7.7109375" style="22" customWidth="1"/>
    <col min="15119" max="15119" width="4.7109375" style="22" customWidth="1"/>
    <col min="15120" max="15120" width="3.7109375" style="22" customWidth="1"/>
    <col min="15121" max="15121" width="4.42578125" style="22" customWidth="1"/>
    <col min="15122" max="15122" width="4.7109375" style="22" customWidth="1"/>
    <col min="15123" max="15158" width="0" style="22" hidden="1" customWidth="1"/>
    <col min="15159" max="15159" width="3.7109375" style="22" customWidth="1"/>
    <col min="15160" max="15160" width="4" style="22" customWidth="1"/>
    <col min="15161" max="15161" width="3.7109375" style="22" customWidth="1"/>
    <col min="15162" max="15162" width="3.140625" style="22" customWidth="1"/>
    <col min="15163" max="15163" width="3.7109375" style="22" customWidth="1"/>
    <col min="15164" max="15164" width="17.5703125" style="22" customWidth="1"/>
    <col min="15165" max="15165" width="28.5703125" style="22" customWidth="1"/>
    <col min="15166" max="15166" width="18.42578125" style="22" customWidth="1"/>
    <col min="15167" max="15167" width="25.28515625" style="22" customWidth="1"/>
    <col min="15168" max="15168" width="7.140625" style="22" bestFit="1" customWidth="1"/>
    <col min="15169" max="15169" width="6.5703125" style="22" bestFit="1" customWidth="1"/>
    <col min="15170" max="15170" width="9" style="22" customWidth="1"/>
    <col min="15171" max="15172" width="3.28515625" style="22" customWidth="1"/>
    <col min="15173" max="15174" width="4.5703125" style="22" customWidth="1"/>
    <col min="15175" max="15175" width="4" style="22" customWidth="1"/>
    <col min="15176" max="15176" width="9.42578125" style="22" bestFit="1" customWidth="1"/>
    <col min="15177" max="15177" width="4.140625" style="22" customWidth="1"/>
    <col min="15178" max="15360" width="11.42578125" style="22"/>
    <col min="15361" max="15361" width="9.42578125" style="22" customWidth="1"/>
    <col min="15362" max="15362" width="11.42578125" style="22" customWidth="1"/>
    <col min="15363" max="15363" width="7.5703125" style="22" customWidth="1"/>
    <col min="15364" max="15364" width="4.28515625" style="22" customWidth="1"/>
    <col min="15365" max="15365" width="4" style="22" customWidth="1"/>
    <col min="15366" max="15366" width="3.28515625" style="22" customWidth="1"/>
    <col min="15367" max="15367" width="8.7109375" style="22" customWidth="1"/>
    <col min="15368" max="15368" width="2.7109375" style="22" bestFit="1" customWidth="1"/>
    <col min="15369" max="15369" width="13.140625" style="22" customWidth="1"/>
    <col min="15370" max="15370" width="7.140625" style="22" customWidth="1"/>
    <col min="15371" max="15371" width="8" style="22" customWidth="1"/>
    <col min="15372" max="15372" width="7.7109375" style="22" customWidth="1"/>
    <col min="15373" max="15373" width="6.140625" style="22" customWidth="1"/>
    <col min="15374" max="15374" width="7.7109375" style="22" customWidth="1"/>
    <col min="15375" max="15375" width="4.7109375" style="22" customWidth="1"/>
    <col min="15376" max="15376" width="3.7109375" style="22" customWidth="1"/>
    <col min="15377" max="15377" width="4.42578125" style="22" customWidth="1"/>
    <col min="15378" max="15378" width="4.7109375" style="22" customWidth="1"/>
    <col min="15379" max="15414" width="0" style="22" hidden="1" customWidth="1"/>
    <col min="15415" max="15415" width="3.7109375" style="22" customWidth="1"/>
    <col min="15416" max="15416" width="4" style="22" customWidth="1"/>
    <col min="15417" max="15417" width="3.7109375" style="22" customWidth="1"/>
    <col min="15418" max="15418" width="3.140625" style="22" customWidth="1"/>
    <col min="15419" max="15419" width="3.7109375" style="22" customWidth="1"/>
    <col min="15420" max="15420" width="17.5703125" style="22" customWidth="1"/>
    <col min="15421" max="15421" width="28.5703125" style="22" customWidth="1"/>
    <col min="15422" max="15422" width="18.42578125" style="22" customWidth="1"/>
    <col min="15423" max="15423" width="25.28515625" style="22" customWidth="1"/>
    <col min="15424" max="15424" width="7.140625" style="22" bestFit="1" customWidth="1"/>
    <col min="15425" max="15425" width="6.5703125" style="22" bestFit="1" customWidth="1"/>
    <col min="15426" max="15426" width="9" style="22" customWidth="1"/>
    <col min="15427" max="15428" width="3.28515625" style="22" customWidth="1"/>
    <col min="15429" max="15430" width="4.5703125" style="22" customWidth="1"/>
    <col min="15431" max="15431" width="4" style="22" customWidth="1"/>
    <col min="15432" max="15432" width="9.42578125" style="22" bestFit="1" customWidth="1"/>
    <col min="15433" max="15433" width="4.140625" style="22" customWidth="1"/>
    <col min="15434" max="15616" width="11.42578125" style="22"/>
    <col min="15617" max="15617" width="9.42578125" style="22" customWidth="1"/>
    <col min="15618" max="15618" width="11.42578125" style="22" customWidth="1"/>
    <col min="15619" max="15619" width="7.5703125" style="22" customWidth="1"/>
    <col min="15620" max="15620" width="4.28515625" style="22" customWidth="1"/>
    <col min="15621" max="15621" width="4" style="22" customWidth="1"/>
    <col min="15622" max="15622" width="3.28515625" style="22" customWidth="1"/>
    <col min="15623" max="15623" width="8.7109375" style="22" customWidth="1"/>
    <col min="15624" max="15624" width="2.7109375" style="22" bestFit="1" customWidth="1"/>
    <col min="15625" max="15625" width="13.140625" style="22" customWidth="1"/>
    <col min="15626" max="15626" width="7.140625" style="22" customWidth="1"/>
    <col min="15627" max="15627" width="8" style="22" customWidth="1"/>
    <col min="15628" max="15628" width="7.7109375" style="22" customWidth="1"/>
    <col min="15629" max="15629" width="6.140625" style="22" customWidth="1"/>
    <col min="15630" max="15630" width="7.7109375" style="22" customWidth="1"/>
    <col min="15631" max="15631" width="4.7109375" style="22" customWidth="1"/>
    <col min="15632" max="15632" width="3.7109375" style="22" customWidth="1"/>
    <col min="15633" max="15633" width="4.42578125" style="22" customWidth="1"/>
    <col min="15634" max="15634" width="4.7109375" style="22" customWidth="1"/>
    <col min="15635" max="15670" width="0" style="22" hidden="1" customWidth="1"/>
    <col min="15671" max="15671" width="3.7109375" style="22" customWidth="1"/>
    <col min="15672" max="15672" width="4" style="22" customWidth="1"/>
    <col min="15673" max="15673" width="3.7109375" style="22" customWidth="1"/>
    <col min="15674" max="15674" width="3.140625" style="22" customWidth="1"/>
    <col min="15675" max="15675" width="3.7109375" style="22" customWidth="1"/>
    <col min="15676" max="15676" width="17.5703125" style="22" customWidth="1"/>
    <col min="15677" max="15677" width="28.5703125" style="22" customWidth="1"/>
    <col min="15678" max="15678" width="18.42578125" style="22" customWidth="1"/>
    <col min="15679" max="15679" width="25.28515625" style="22" customWidth="1"/>
    <col min="15680" max="15680" width="7.140625" style="22" bestFit="1" customWidth="1"/>
    <col min="15681" max="15681" width="6.5703125" style="22" bestFit="1" customWidth="1"/>
    <col min="15682" max="15682" width="9" style="22" customWidth="1"/>
    <col min="15683" max="15684" width="3.28515625" style="22" customWidth="1"/>
    <col min="15685" max="15686" width="4.5703125" style="22" customWidth="1"/>
    <col min="15687" max="15687" width="4" style="22" customWidth="1"/>
    <col min="15688" max="15688" width="9.42578125" style="22" bestFit="1" customWidth="1"/>
    <col min="15689" max="15689" width="4.140625" style="22" customWidth="1"/>
    <col min="15690" max="15872" width="11.42578125" style="22"/>
    <col min="15873" max="15873" width="9.42578125" style="22" customWidth="1"/>
    <col min="15874" max="15874" width="11.42578125" style="22" customWidth="1"/>
    <col min="15875" max="15875" width="7.5703125" style="22" customWidth="1"/>
    <col min="15876" max="15876" width="4.28515625" style="22" customWidth="1"/>
    <col min="15877" max="15877" width="4" style="22" customWidth="1"/>
    <col min="15878" max="15878" width="3.28515625" style="22" customWidth="1"/>
    <col min="15879" max="15879" width="8.7109375" style="22" customWidth="1"/>
    <col min="15880" max="15880" width="2.7109375" style="22" bestFit="1" customWidth="1"/>
    <col min="15881" max="15881" width="13.140625" style="22" customWidth="1"/>
    <col min="15882" max="15882" width="7.140625" style="22" customWidth="1"/>
    <col min="15883" max="15883" width="8" style="22" customWidth="1"/>
    <col min="15884" max="15884" width="7.7109375" style="22" customWidth="1"/>
    <col min="15885" max="15885" width="6.140625" style="22" customWidth="1"/>
    <col min="15886" max="15886" width="7.7109375" style="22" customWidth="1"/>
    <col min="15887" max="15887" width="4.7109375" style="22" customWidth="1"/>
    <col min="15888" max="15888" width="3.7109375" style="22" customWidth="1"/>
    <col min="15889" max="15889" width="4.42578125" style="22" customWidth="1"/>
    <col min="15890" max="15890" width="4.7109375" style="22" customWidth="1"/>
    <col min="15891" max="15926" width="0" style="22" hidden="1" customWidth="1"/>
    <col min="15927" max="15927" width="3.7109375" style="22" customWidth="1"/>
    <col min="15928" max="15928" width="4" style="22" customWidth="1"/>
    <col min="15929" max="15929" width="3.7109375" style="22" customWidth="1"/>
    <col min="15930" max="15930" width="3.140625" style="22" customWidth="1"/>
    <col min="15931" max="15931" width="3.7109375" style="22" customWidth="1"/>
    <col min="15932" max="15932" width="17.5703125" style="22" customWidth="1"/>
    <col min="15933" max="15933" width="28.5703125" style="22" customWidth="1"/>
    <col min="15934" max="15934" width="18.42578125" style="22" customWidth="1"/>
    <col min="15935" max="15935" width="25.28515625" style="22" customWidth="1"/>
    <col min="15936" max="15936" width="7.140625" style="22" bestFit="1" customWidth="1"/>
    <col min="15937" max="15937" width="6.5703125" style="22" bestFit="1" customWidth="1"/>
    <col min="15938" max="15938" width="9" style="22" customWidth="1"/>
    <col min="15939" max="15940" width="3.28515625" style="22" customWidth="1"/>
    <col min="15941" max="15942" width="4.5703125" style="22" customWidth="1"/>
    <col min="15943" max="15943" width="4" style="22" customWidth="1"/>
    <col min="15944" max="15944" width="9.42578125" style="22" bestFit="1" customWidth="1"/>
    <col min="15945" max="15945" width="4.140625" style="22" customWidth="1"/>
    <col min="15946" max="16128" width="11.42578125" style="22"/>
    <col min="16129" max="16129" width="9.42578125" style="22" customWidth="1"/>
    <col min="16130" max="16130" width="11.42578125" style="22" customWidth="1"/>
    <col min="16131" max="16131" width="7.5703125" style="22" customWidth="1"/>
    <col min="16132" max="16132" width="4.28515625" style="22" customWidth="1"/>
    <col min="16133" max="16133" width="4" style="22" customWidth="1"/>
    <col min="16134" max="16134" width="3.28515625" style="22" customWidth="1"/>
    <col min="16135" max="16135" width="8.7109375" style="22" customWidth="1"/>
    <col min="16136" max="16136" width="2.7109375" style="22" bestFit="1" customWidth="1"/>
    <col min="16137" max="16137" width="13.140625" style="22" customWidth="1"/>
    <col min="16138" max="16138" width="7.140625" style="22" customWidth="1"/>
    <col min="16139" max="16139" width="8" style="22" customWidth="1"/>
    <col min="16140" max="16140" width="7.7109375" style="22" customWidth="1"/>
    <col min="16141" max="16141" width="6.140625" style="22" customWidth="1"/>
    <col min="16142" max="16142" width="7.7109375" style="22" customWidth="1"/>
    <col min="16143" max="16143" width="4.7109375" style="22" customWidth="1"/>
    <col min="16144" max="16144" width="3.7109375" style="22" customWidth="1"/>
    <col min="16145" max="16145" width="4.42578125" style="22" customWidth="1"/>
    <col min="16146" max="16146" width="4.7109375" style="22" customWidth="1"/>
    <col min="16147" max="16182" width="0" style="22" hidden="1" customWidth="1"/>
    <col min="16183" max="16183" width="3.7109375" style="22" customWidth="1"/>
    <col min="16184" max="16184" width="4" style="22" customWidth="1"/>
    <col min="16185" max="16185" width="3.7109375" style="22" customWidth="1"/>
    <col min="16186" max="16186" width="3.140625" style="22" customWidth="1"/>
    <col min="16187" max="16187" width="3.7109375" style="22" customWidth="1"/>
    <col min="16188" max="16188" width="17.5703125" style="22" customWidth="1"/>
    <col min="16189" max="16189" width="28.5703125" style="22" customWidth="1"/>
    <col min="16190" max="16190" width="18.42578125" style="22" customWidth="1"/>
    <col min="16191" max="16191" width="25.28515625" style="22" customWidth="1"/>
    <col min="16192" max="16192" width="7.140625" style="22" bestFit="1" customWidth="1"/>
    <col min="16193" max="16193" width="6.5703125" style="22" bestFit="1" customWidth="1"/>
    <col min="16194" max="16194" width="9" style="22" customWidth="1"/>
    <col min="16195" max="16196" width="3.28515625" style="22" customWidth="1"/>
    <col min="16197" max="16198" width="4.5703125" style="22" customWidth="1"/>
    <col min="16199" max="16199" width="4" style="22" customWidth="1"/>
    <col min="16200" max="16200" width="9.42578125" style="22" bestFit="1" customWidth="1"/>
    <col min="16201" max="16201" width="4.140625" style="22" customWidth="1"/>
    <col min="16202" max="16384" width="11.42578125" style="22"/>
  </cols>
  <sheetData>
    <row r="1" spans="1:72" s="20" customFormat="1" ht="11.25" customHeight="1" x14ac:dyDescent="0.2">
      <c r="A1" s="771" t="s">
        <v>447</v>
      </c>
      <c r="B1" s="772"/>
      <c r="C1" s="772"/>
      <c r="D1" s="772"/>
      <c r="E1" s="772"/>
      <c r="F1" s="772"/>
      <c r="G1" s="772"/>
      <c r="H1" s="772"/>
      <c r="I1" s="772"/>
      <c r="J1" s="772"/>
      <c r="K1" s="773"/>
      <c r="L1" s="774"/>
      <c r="M1" s="775"/>
      <c r="N1" s="776"/>
      <c r="O1" s="165"/>
      <c r="P1" s="165"/>
      <c r="Q1" s="165"/>
      <c r="R1" s="165"/>
      <c r="S1" s="165"/>
      <c r="T1" s="778"/>
      <c r="U1" s="778"/>
      <c r="V1" s="196"/>
      <c r="W1" s="196"/>
      <c r="X1" s="197"/>
      <c r="Y1" s="197"/>
      <c r="Z1" s="197"/>
      <c r="AA1" s="197"/>
      <c r="AB1" s="197"/>
      <c r="AC1" s="197"/>
      <c r="AD1" s="197"/>
      <c r="AE1" s="197"/>
      <c r="AF1" s="197"/>
      <c r="AG1" s="197"/>
      <c r="AH1" s="197"/>
      <c r="AI1" s="197"/>
      <c r="AJ1" s="197"/>
      <c r="AK1" s="197"/>
      <c r="AL1" s="197"/>
      <c r="AM1" s="197"/>
      <c r="AN1" s="197"/>
      <c r="AO1" s="197"/>
      <c r="AP1" s="197"/>
      <c r="AQ1" s="197"/>
      <c r="AR1" s="197"/>
      <c r="AS1" s="197"/>
      <c r="AT1" s="197"/>
      <c r="AU1" s="197"/>
      <c r="AV1" s="197"/>
      <c r="AW1" s="197"/>
      <c r="AX1" s="197"/>
      <c r="AY1" s="197"/>
      <c r="AZ1" s="197"/>
      <c r="BA1" s="197"/>
      <c r="BB1" s="197"/>
      <c r="BC1" s="197"/>
      <c r="BD1" s="197"/>
      <c r="BE1" s="197"/>
      <c r="BF1" s="197"/>
      <c r="BG1" s="197"/>
      <c r="BH1" s="783" t="s">
        <v>448</v>
      </c>
      <c r="BI1" s="992" t="s">
        <v>82</v>
      </c>
      <c r="BJ1" s="992"/>
      <c r="BK1" s="992"/>
      <c r="BL1" s="993"/>
      <c r="BM1" s="198"/>
      <c r="BN1" s="198"/>
      <c r="BO1" s="790" t="s">
        <v>449</v>
      </c>
      <c r="BP1" s="791"/>
      <c r="BQ1" s="791"/>
      <c r="BR1" s="791"/>
      <c r="BS1" s="791"/>
      <c r="BT1" s="792"/>
    </row>
    <row r="2" spans="1:72" s="20" customFormat="1" ht="11.25" customHeight="1" x14ac:dyDescent="0.2">
      <c r="A2" s="796" t="s">
        <v>450</v>
      </c>
      <c r="B2" s="797"/>
      <c r="C2" s="797"/>
      <c r="D2" s="797"/>
      <c r="E2" s="797"/>
      <c r="F2" s="797"/>
      <c r="G2" s="797"/>
      <c r="H2" s="797"/>
      <c r="I2" s="797"/>
      <c r="J2" s="797"/>
      <c r="K2" s="798"/>
      <c r="L2" s="777"/>
      <c r="M2" s="778"/>
      <c r="N2" s="779"/>
      <c r="O2" s="165"/>
      <c r="P2" s="165"/>
      <c r="Q2" s="165"/>
      <c r="R2" s="165"/>
      <c r="S2" s="165"/>
      <c r="T2" s="778"/>
      <c r="U2" s="778"/>
      <c r="V2" s="196"/>
      <c r="W2" s="196"/>
      <c r="X2" s="197"/>
      <c r="Y2" s="197"/>
      <c r="Z2" s="197"/>
      <c r="AA2" s="197"/>
      <c r="AB2" s="197"/>
      <c r="AC2" s="197"/>
      <c r="AD2" s="197"/>
      <c r="AE2" s="197"/>
      <c r="AF2" s="197"/>
      <c r="AG2" s="197"/>
      <c r="AH2" s="197"/>
      <c r="AI2" s="197"/>
      <c r="AJ2" s="197"/>
      <c r="AK2" s="197"/>
      <c r="AL2" s="197"/>
      <c r="AM2" s="197"/>
      <c r="AN2" s="197"/>
      <c r="AO2" s="197"/>
      <c r="AP2" s="197"/>
      <c r="AQ2" s="197"/>
      <c r="AR2" s="197"/>
      <c r="AS2" s="197"/>
      <c r="AT2" s="197"/>
      <c r="AU2" s="197"/>
      <c r="AV2" s="197"/>
      <c r="AW2" s="197"/>
      <c r="AX2" s="197"/>
      <c r="AY2" s="197"/>
      <c r="AZ2" s="197"/>
      <c r="BA2" s="197"/>
      <c r="BB2" s="197"/>
      <c r="BC2" s="197"/>
      <c r="BD2" s="197"/>
      <c r="BE2" s="197"/>
      <c r="BF2" s="197"/>
      <c r="BG2" s="197"/>
      <c r="BH2" s="784"/>
      <c r="BI2" s="994"/>
      <c r="BJ2" s="994"/>
      <c r="BK2" s="994"/>
      <c r="BL2" s="995"/>
      <c r="BM2" s="199"/>
      <c r="BN2" s="200"/>
      <c r="BO2" s="793"/>
      <c r="BP2" s="794"/>
      <c r="BQ2" s="794"/>
      <c r="BR2" s="794"/>
      <c r="BS2" s="794"/>
      <c r="BT2" s="795"/>
    </row>
    <row r="3" spans="1:72" s="20" customFormat="1" ht="12" customHeight="1" x14ac:dyDescent="0.2">
      <c r="A3" s="172" t="s">
        <v>451</v>
      </c>
      <c r="B3" s="771" t="s">
        <v>452</v>
      </c>
      <c r="C3" s="772"/>
      <c r="D3" s="772"/>
      <c r="E3" s="772"/>
      <c r="F3" s="772"/>
      <c r="G3" s="772"/>
      <c r="H3" s="772"/>
      <c r="I3" s="773"/>
      <c r="J3" s="771" t="s">
        <v>453</v>
      </c>
      <c r="K3" s="773"/>
      <c r="L3" s="777"/>
      <c r="M3" s="778"/>
      <c r="N3" s="779"/>
      <c r="O3" s="165"/>
      <c r="P3" s="165"/>
      <c r="Q3" s="165"/>
      <c r="R3" s="165"/>
      <c r="S3" s="165"/>
      <c r="T3" s="778"/>
      <c r="U3" s="778"/>
      <c r="V3" s="196"/>
      <c r="W3" s="196"/>
      <c r="X3" s="197"/>
      <c r="Y3" s="197"/>
      <c r="Z3" s="197"/>
      <c r="AA3" s="197"/>
      <c r="AB3" s="197"/>
      <c r="AC3" s="197"/>
      <c r="AD3" s="197"/>
      <c r="AE3" s="197"/>
      <c r="AF3" s="197"/>
      <c r="AG3" s="197"/>
      <c r="AH3" s="197"/>
      <c r="AI3" s="197"/>
      <c r="AJ3" s="197"/>
      <c r="AK3" s="197"/>
      <c r="AL3" s="197"/>
      <c r="AM3" s="197"/>
      <c r="AN3" s="197"/>
      <c r="AO3" s="197"/>
      <c r="AP3" s="197"/>
      <c r="AQ3" s="197"/>
      <c r="AR3" s="197"/>
      <c r="AS3" s="197"/>
      <c r="AT3" s="197"/>
      <c r="AU3" s="197"/>
      <c r="AV3" s="197"/>
      <c r="AW3" s="197"/>
      <c r="AX3" s="197"/>
      <c r="AY3" s="197"/>
      <c r="AZ3" s="197"/>
      <c r="BA3" s="197"/>
      <c r="BB3" s="197"/>
      <c r="BC3" s="197"/>
      <c r="BD3" s="197"/>
      <c r="BE3" s="197"/>
      <c r="BF3" s="197"/>
      <c r="BG3" s="197"/>
      <c r="BH3" s="784" t="s">
        <v>454</v>
      </c>
      <c r="BI3" s="988" t="s">
        <v>1054</v>
      </c>
      <c r="BJ3" s="988"/>
      <c r="BK3" s="988"/>
      <c r="BL3" s="989"/>
      <c r="BM3" s="199"/>
      <c r="BN3" s="200"/>
      <c r="BO3" s="805">
        <v>42524</v>
      </c>
      <c r="BP3" s="806"/>
      <c r="BQ3" s="806"/>
      <c r="BR3" s="806"/>
      <c r="BS3" s="806"/>
      <c r="BT3" s="807"/>
    </row>
    <row r="4" spans="1:72" s="20" customFormat="1" ht="11.25" customHeight="1" x14ac:dyDescent="0.2">
      <c r="A4" s="279" t="s">
        <v>455</v>
      </c>
      <c r="B4" s="811" t="s">
        <v>456</v>
      </c>
      <c r="C4" s="812"/>
      <c r="D4" s="812"/>
      <c r="E4" s="812"/>
      <c r="F4" s="812"/>
      <c r="G4" s="812"/>
      <c r="H4" s="812"/>
      <c r="I4" s="813"/>
      <c r="J4" s="814">
        <v>2</v>
      </c>
      <c r="K4" s="815"/>
      <c r="L4" s="780"/>
      <c r="M4" s="781"/>
      <c r="N4" s="782"/>
      <c r="O4" s="174"/>
      <c r="P4" s="174"/>
      <c r="Q4" s="174"/>
      <c r="R4" s="174"/>
      <c r="S4" s="174"/>
      <c r="T4" s="778"/>
      <c r="U4" s="778"/>
      <c r="V4" s="196"/>
      <c r="W4" s="196"/>
      <c r="X4" s="197"/>
      <c r="Y4" s="197"/>
      <c r="Z4" s="197"/>
      <c r="AA4" s="197"/>
      <c r="AB4" s="197"/>
      <c r="AC4" s="197"/>
      <c r="AD4" s="197"/>
      <c r="AE4" s="197"/>
      <c r="AF4" s="197"/>
      <c r="AG4" s="197"/>
      <c r="AH4" s="197"/>
      <c r="AI4" s="197"/>
      <c r="AJ4" s="197"/>
      <c r="AK4" s="197"/>
      <c r="AL4" s="197"/>
      <c r="AM4" s="197"/>
      <c r="AN4" s="197"/>
      <c r="AO4" s="197"/>
      <c r="AP4" s="197"/>
      <c r="AQ4" s="197"/>
      <c r="AR4" s="197"/>
      <c r="AS4" s="197"/>
      <c r="AT4" s="197"/>
      <c r="AU4" s="197"/>
      <c r="AV4" s="197"/>
      <c r="AW4" s="197"/>
      <c r="AX4" s="197"/>
      <c r="AY4" s="197"/>
      <c r="AZ4" s="197"/>
      <c r="BA4" s="197"/>
      <c r="BB4" s="197"/>
      <c r="BC4" s="197"/>
      <c r="BD4" s="197"/>
      <c r="BE4" s="197"/>
      <c r="BF4" s="197"/>
      <c r="BG4" s="197"/>
      <c r="BH4" s="799"/>
      <c r="BI4" s="990"/>
      <c r="BJ4" s="990"/>
      <c r="BK4" s="990"/>
      <c r="BL4" s="991"/>
      <c r="BM4" s="175"/>
      <c r="BN4" s="175"/>
      <c r="BO4" s="808"/>
      <c r="BP4" s="809"/>
      <c r="BQ4" s="809"/>
      <c r="BR4" s="809"/>
      <c r="BS4" s="809"/>
      <c r="BT4" s="810"/>
    </row>
    <row r="5" spans="1:72" s="21" customFormat="1" ht="5.25" customHeight="1" x14ac:dyDescent="0.2">
      <c r="A5" s="176"/>
      <c r="B5" s="258"/>
      <c r="C5" s="258"/>
      <c r="D5" s="176"/>
      <c r="E5" s="176"/>
      <c r="F5" s="176"/>
      <c r="G5" s="176"/>
      <c r="H5" s="176"/>
      <c r="I5" s="178"/>
      <c r="J5" s="178"/>
      <c r="K5" s="178"/>
      <c r="L5" s="176"/>
      <c r="M5" s="176"/>
      <c r="N5" s="176"/>
      <c r="O5" s="176"/>
      <c r="P5" s="176"/>
      <c r="Q5" s="176"/>
      <c r="R5" s="176"/>
      <c r="S5" s="176"/>
      <c r="T5" s="176"/>
      <c r="U5" s="176"/>
      <c r="V5" s="176"/>
      <c r="W5" s="176"/>
      <c r="X5" s="176"/>
      <c r="Y5" s="176"/>
      <c r="Z5" s="176"/>
      <c r="AA5" s="176"/>
      <c r="AB5" s="176"/>
      <c r="AC5" s="176"/>
      <c r="AD5" s="176"/>
      <c r="AE5" s="176"/>
      <c r="AF5" s="176"/>
      <c r="AG5" s="176"/>
      <c r="AH5" s="176"/>
      <c r="AI5" s="176"/>
      <c r="AJ5" s="176"/>
      <c r="AK5" s="176"/>
      <c r="AL5" s="176"/>
      <c r="AM5" s="176"/>
      <c r="AN5" s="176"/>
      <c r="AO5" s="176"/>
      <c r="AP5" s="176"/>
      <c r="AQ5" s="176"/>
      <c r="AR5" s="176"/>
      <c r="AS5" s="176"/>
      <c r="AT5" s="176"/>
      <c r="AU5" s="176"/>
      <c r="AV5" s="176"/>
      <c r="AW5" s="176"/>
      <c r="AX5" s="176"/>
      <c r="AY5" s="176"/>
      <c r="AZ5" s="176"/>
      <c r="BA5" s="176"/>
      <c r="BB5" s="176"/>
      <c r="BC5" s="176"/>
      <c r="BD5" s="176"/>
      <c r="BE5" s="176"/>
      <c r="BF5" s="176"/>
      <c r="BG5" s="176"/>
      <c r="BH5" s="178"/>
      <c r="BI5" s="178"/>
      <c r="BJ5" s="178"/>
      <c r="BK5" s="176"/>
      <c r="BL5" s="176"/>
      <c r="BM5" s="176"/>
      <c r="BN5" s="176"/>
      <c r="BO5" s="176"/>
      <c r="BP5" s="176"/>
      <c r="BQ5" s="176"/>
      <c r="BR5" s="176"/>
      <c r="BS5" s="176"/>
      <c r="BT5" s="258"/>
    </row>
    <row r="6" spans="1:72" s="21" customFormat="1" ht="11.25" x14ac:dyDescent="0.2">
      <c r="A6" s="816" t="s">
        <v>457</v>
      </c>
      <c r="B6" s="816"/>
      <c r="C6" s="816"/>
      <c r="D6" s="816"/>
      <c r="E6" s="816"/>
      <c r="F6" s="816"/>
      <c r="G6" s="816"/>
      <c r="H6" s="816"/>
      <c r="I6" s="816"/>
      <c r="J6" s="816"/>
      <c r="K6" s="816"/>
      <c r="L6" s="816"/>
      <c r="M6" s="816"/>
      <c r="N6" s="816"/>
      <c r="O6" s="817" t="s">
        <v>608</v>
      </c>
      <c r="P6" s="818"/>
      <c r="Q6" s="818"/>
      <c r="R6" s="819"/>
      <c r="S6" s="820" t="s">
        <v>459</v>
      </c>
      <c r="T6" s="821"/>
      <c r="U6" s="821"/>
      <c r="V6" s="821"/>
      <c r="W6" s="821"/>
      <c r="X6" s="821"/>
      <c r="Y6" s="821"/>
      <c r="Z6" s="821"/>
      <c r="AA6" s="821"/>
      <c r="AB6" s="821"/>
      <c r="AC6" s="821"/>
      <c r="AD6" s="821"/>
      <c r="AE6" s="821"/>
      <c r="AF6" s="821"/>
      <c r="AG6" s="821"/>
      <c r="AH6" s="821"/>
      <c r="AI6" s="821"/>
      <c r="AJ6" s="821"/>
      <c r="AK6" s="821"/>
      <c r="AL6" s="821"/>
      <c r="AM6" s="821"/>
      <c r="AN6" s="821"/>
      <c r="AO6" s="821"/>
      <c r="AP6" s="821"/>
      <c r="AQ6" s="821"/>
      <c r="AR6" s="821"/>
      <c r="AS6" s="821"/>
      <c r="AT6" s="821"/>
      <c r="AU6" s="821"/>
      <c r="AV6" s="821"/>
      <c r="AW6" s="821"/>
      <c r="AX6" s="821"/>
      <c r="AY6" s="821"/>
      <c r="AZ6" s="821"/>
      <c r="BA6" s="821"/>
      <c r="BB6" s="821"/>
      <c r="BC6" s="821"/>
      <c r="BD6" s="821"/>
      <c r="BE6" s="821"/>
      <c r="BF6" s="821"/>
      <c r="BG6" s="822"/>
      <c r="BH6" s="823" t="s">
        <v>460</v>
      </c>
      <c r="BI6" s="823"/>
      <c r="BJ6" s="823"/>
      <c r="BK6" s="823"/>
      <c r="BL6" s="823"/>
      <c r="BM6" s="823"/>
      <c r="BN6" s="823"/>
      <c r="BO6" s="823"/>
      <c r="BP6" s="823"/>
      <c r="BQ6" s="823"/>
      <c r="BR6" s="823"/>
      <c r="BS6" s="823"/>
      <c r="BT6" s="823"/>
    </row>
    <row r="7" spans="1:72" s="21" customFormat="1" ht="12.75" customHeight="1" x14ac:dyDescent="0.2">
      <c r="A7" s="800" t="s">
        <v>452</v>
      </c>
      <c r="B7" s="800" t="s">
        <v>461</v>
      </c>
      <c r="C7" s="800" t="s">
        <v>451</v>
      </c>
      <c r="D7" s="800" t="s">
        <v>462</v>
      </c>
      <c r="E7" s="800"/>
      <c r="F7" s="800"/>
      <c r="G7" s="800" t="s">
        <v>463</v>
      </c>
      <c r="H7" s="800" t="s">
        <v>464</v>
      </c>
      <c r="I7" s="800"/>
      <c r="J7" s="800"/>
      <c r="K7" s="800"/>
      <c r="L7" s="800" t="s">
        <v>465</v>
      </c>
      <c r="M7" s="800"/>
      <c r="N7" s="800"/>
      <c r="O7" s="825" t="s">
        <v>458</v>
      </c>
      <c r="P7" s="826"/>
      <c r="Q7" s="826"/>
      <c r="R7" s="827"/>
      <c r="S7" s="824" t="s">
        <v>466</v>
      </c>
      <c r="T7" s="824"/>
      <c r="U7" s="824" t="s">
        <v>467</v>
      </c>
      <c r="V7" s="824"/>
      <c r="W7" s="824" t="s">
        <v>468</v>
      </c>
      <c r="X7" s="824"/>
      <c r="Y7" s="824" t="s">
        <v>469</v>
      </c>
      <c r="Z7" s="824"/>
      <c r="AA7" s="824" t="s">
        <v>470</v>
      </c>
      <c r="AB7" s="824"/>
      <c r="AC7" s="824" t="s">
        <v>471</v>
      </c>
      <c r="AD7" s="824"/>
      <c r="AE7" s="824" t="s">
        <v>472</v>
      </c>
      <c r="AF7" s="824"/>
      <c r="AG7" s="824" t="s">
        <v>473</v>
      </c>
      <c r="AH7" s="824"/>
      <c r="AI7" s="824" t="s">
        <v>474</v>
      </c>
      <c r="AJ7" s="824"/>
      <c r="AK7" s="824" t="s">
        <v>475</v>
      </c>
      <c r="AL7" s="824"/>
      <c r="AM7" s="824" t="s">
        <v>476</v>
      </c>
      <c r="AN7" s="824"/>
      <c r="AO7" s="824" t="s">
        <v>477</v>
      </c>
      <c r="AP7" s="824"/>
      <c r="AQ7" s="824" t="s">
        <v>478</v>
      </c>
      <c r="AR7" s="824"/>
      <c r="AS7" s="824" t="s">
        <v>479</v>
      </c>
      <c r="AT7" s="824"/>
      <c r="AU7" s="824" t="s">
        <v>480</v>
      </c>
      <c r="AV7" s="824"/>
      <c r="AW7" s="824" t="s">
        <v>481</v>
      </c>
      <c r="AX7" s="824"/>
      <c r="AY7" s="824" t="s">
        <v>482</v>
      </c>
      <c r="AZ7" s="824"/>
      <c r="BA7" s="824" t="s">
        <v>483</v>
      </c>
      <c r="BB7" s="824"/>
      <c r="BC7" s="828" t="s">
        <v>484</v>
      </c>
      <c r="BD7" s="829"/>
      <c r="BE7" s="829"/>
      <c r="BF7" s="829"/>
      <c r="BG7" s="830"/>
      <c r="BH7" s="824" t="s">
        <v>485</v>
      </c>
      <c r="BI7" s="824"/>
      <c r="BJ7" s="824"/>
      <c r="BK7" s="824"/>
      <c r="BL7" s="824"/>
      <c r="BM7" s="824"/>
      <c r="BN7" s="824"/>
      <c r="BO7" s="824" t="s">
        <v>486</v>
      </c>
      <c r="BP7" s="824"/>
      <c r="BQ7" s="824"/>
      <c r="BR7" s="824"/>
      <c r="BS7" s="824"/>
      <c r="BT7" s="824"/>
    </row>
    <row r="8" spans="1:72" ht="15" customHeight="1" x14ac:dyDescent="0.2">
      <c r="A8" s="800"/>
      <c r="B8" s="800"/>
      <c r="C8" s="800"/>
      <c r="D8" s="800"/>
      <c r="E8" s="800"/>
      <c r="F8" s="800"/>
      <c r="G8" s="800"/>
      <c r="H8" s="800"/>
      <c r="I8" s="800"/>
      <c r="J8" s="800"/>
      <c r="K8" s="800"/>
      <c r="L8" s="800"/>
      <c r="M8" s="800"/>
      <c r="N8" s="800"/>
      <c r="O8" s="179" t="s">
        <v>487</v>
      </c>
      <c r="P8" s="179" t="s">
        <v>132</v>
      </c>
      <c r="Q8" s="179" t="s">
        <v>581</v>
      </c>
      <c r="R8" s="179" t="s">
        <v>1604</v>
      </c>
      <c r="S8" s="256" t="s">
        <v>488</v>
      </c>
      <c r="T8" s="256" t="s">
        <v>489</v>
      </c>
      <c r="U8" s="256" t="s">
        <v>488</v>
      </c>
      <c r="V8" s="256" t="s">
        <v>489</v>
      </c>
      <c r="W8" s="256" t="s">
        <v>488</v>
      </c>
      <c r="X8" s="256" t="s">
        <v>489</v>
      </c>
      <c r="Y8" s="256" t="s">
        <v>488</v>
      </c>
      <c r="Z8" s="256" t="s">
        <v>489</v>
      </c>
      <c r="AA8" s="256" t="s">
        <v>488</v>
      </c>
      <c r="AB8" s="256" t="s">
        <v>489</v>
      </c>
      <c r="AC8" s="256" t="s">
        <v>488</v>
      </c>
      <c r="AD8" s="256" t="s">
        <v>489</v>
      </c>
      <c r="AE8" s="256" t="s">
        <v>488</v>
      </c>
      <c r="AF8" s="256" t="s">
        <v>489</v>
      </c>
      <c r="AG8" s="256" t="s">
        <v>488</v>
      </c>
      <c r="AH8" s="256" t="s">
        <v>489</v>
      </c>
      <c r="AI8" s="256" t="s">
        <v>488</v>
      </c>
      <c r="AJ8" s="256" t="s">
        <v>489</v>
      </c>
      <c r="AK8" s="256" t="s">
        <v>488</v>
      </c>
      <c r="AL8" s="256" t="s">
        <v>489</v>
      </c>
      <c r="AM8" s="256" t="s">
        <v>488</v>
      </c>
      <c r="AN8" s="256" t="s">
        <v>489</v>
      </c>
      <c r="AO8" s="256" t="s">
        <v>488</v>
      </c>
      <c r="AP8" s="256" t="s">
        <v>489</v>
      </c>
      <c r="AQ8" s="256" t="s">
        <v>488</v>
      </c>
      <c r="AR8" s="256" t="s">
        <v>489</v>
      </c>
      <c r="AS8" s="256" t="s">
        <v>488</v>
      </c>
      <c r="AT8" s="256" t="s">
        <v>489</v>
      </c>
      <c r="AU8" s="256" t="s">
        <v>488</v>
      </c>
      <c r="AV8" s="256" t="s">
        <v>489</v>
      </c>
      <c r="AW8" s="256" t="s">
        <v>488</v>
      </c>
      <c r="AX8" s="256" t="s">
        <v>489</v>
      </c>
      <c r="AY8" s="256" t="s">
        <v>488</v>
      </c>
      <c r="AZ8" s="256" t="s">
        <v>489</v>
      </c>
      <c r="BA8" s="256" t="s">
        <v>488</v>
      </c>
      <c r="BB8" s="256" t="s">
        <v>489</v>
      </c>
      <c r="BC8" s="256" t="s">
        <v>490</v>
      </c>
      <c r="BD8" s="256" t="s">
        <v>488</v>
      </c>
      <c r="BE8" s="256" t="s">
        <v>489</v>
      </c>
      <c r="BF8" s="256" t="s">
        <v>491</v>
      </c>
      <c r="BG8" s="256" t="s">
        <v>492</v>
      </c>
      <c r="BH8" s="800" t="s">
        <v>493</v>
      </c>
      <c r="BI8" s="800"/>
      <c r="BJ8" s="800"/>
      <c r="BK8" s="256" t="s">
        <v>494</v>
      </c>
      <c r="BL8" s="256" t="s">
        <v>495</v>
      </c>
      <c r="BM8" s="256" t="s">
        <v>496</v>
      </c>
      <c r="BN8" s="256" t="s">
        <v>497</v>
      </c>
      <c r="BO8" s="256" t="s">
        <v>490</v>
      </c>
      <c r="BP8" s="256" t="s">
        <v>491</v>
      </c>
      <c r="BQ8" s="256" t="s">
        <v>488</v>
      </c>
      <c r="BR8" s="256" t="s">
        <v>489</v>
      </c>
      <c r="BS8" s="256" t="s">
        <v>498</v>
      </c>
      <c r="BT8" s="256" t="s">
        <v>499</v>
      </c>
    </row>
    <row r="9" spans="1:72" s="24" customFormat="1" ht="173.25" customHeight="1" x14ac:dyDescent="0.2">
      <c r="A9" s="831"/>
      <c r="B9" s="1022" t="s">
        <v>443</v>
      </c>
      <c r="C9" s="1022" t="s">
        <v>444</v>
      </c>
      <c r="D9" s="1025" t="s">
        <v>445</v>
      </c>
      <c r="E9" s="1026"/>
      <c r="F9" s="1027"/>
      <c r="G9" s="254" t="s">
        <v>508</v>
      </c>
      <c r="H9" s="254">
        <v>1</v>
      </c>
      <c r="I9" s="857" t="s">
        <v>1917</v>
      </c>
      <c r="J9" s="857"/>
      <c r="K9" s="857"/>
      <c r="L9" s="837" t="s">
        <v>446</v>
      </c>
      <c r="M9" s="838"/>
      <c r="N9" s="839"/>
      <c r="O9" s="831" t="s">
        <v>33</v>
      </c>
      <c r="P9" s="831"/>
      <c r="Q9" s="831" t="s">
        <v>33</v>
      </c>
      <c r="R9" s="831"/>
      <c r="S9" s="253">
        <v>4</v>
      </c>
      <c r="T9" s="846">
        <v>4</v>
      </c>
      <c r="U9" s="253">
        <v>3</v>
      </c>
      <c r="V9" s="846">
        <v>3</v>
      </c>
      <c r="W9" s="253">
        <v>3</v>
      </c>
      <c r="X9" s="846">
        <v>2</v>
      </c>
      <c r="Y9" s="253">
        <v>3</v>
      </c>
      <c r="Z9" s="846">
        <v>2</v>
      </c>
      <c r="AA9" s="253">
        <v>3</v>
      </c>
      <c r="AB9" s="846">
        <v>4</v>
      </c>
      <c r="AC9" s="253">
        <v>3</v>
      </c>
      <c r="AD9" s="846">
        <v>2</v>
      </c>
      <c r="AE9" s="253"/>
      <c r="AF9" s="846"/>
      <c r="AG9" s="253"/>
      <c r="AH9" s="846"/>
      <c r="AI9" s="253"/>
      <c r="AJ9" s="846"/>
      <c r="AK9" s="253"/>
      <c r="AL9" s="846"/>
      <c r="AM9" s="253"/>
      <c r="AN9" s="846"/>
      <c r="AO9" s="253"/>
      <c r="AP9" s="846"/>
      <c r="AQ9" s="253"/>
      <c r="AR9" s="846"/>
      <c r="AS9" s="253"/>
      <c r="AT9" s="846"/>
      <c r="AU9" s="253"/>
      <c r="AV9" s="846"/>
      <c r="AW9" s="253"/>
      <c r="AX9" s="846"/>
      <c r="AY9" s="253"/>
      <c r="AZ9" s="846"/>
      <c r="BA9" s="253"/>
      <c r="BB9" s="846"/>
      <c r="BC9" s="252">
        <f t="shared" ref="BC9:BC66" si="0">AVERAGE(S9,U9,W9,Y9,AA9,AC9,AE9,AG9,AI9,AK9,AM9,AO9,AQ9,AS9,AU9,AW9,AY9,BA9)</f>
        <v>3.1666666666666665</v>
      </c>
      <c r="BD9" s="858">
        <f>SUM((BC9*(BC9/SUM(BC9:BC14))),(BC10*(BC10/SUM(BC9:BC14))),(BC11*(BC11/SUM(BC9:BC14))),(BC12*(BC12/SUM(BC9:BC14))),(BC13*(BC13/SUM(BC9:BC14))),(BC14*(BC14/SUM(BC9:BC14))))</f>
        <v>2.9698412698412695</v>
      </c>
      <c r="BE9" s="858">
        <f>AVERAGE(T9,V9,X9,Z9,AB9,AD9,AF9,AH9,AJ9,AL9,AN9,AP9,AR9,AT9,AV9,AX9,AZ9,BB9)</f>
        <v>2.8333333333333335</v>
      </c>
      <c r="BF9" s="252">
        <f>IF(BE9=0,BF7,BE9)</f>
        <v>2.8333333333333335</v>
      </c>
      <c r="BG9" s="860">
        <f t="shared" ref="BG9:BG66" si="1">BD9*BE9</f>
        <v>8.4145502645502646</v>
      </c>
      <c r="BH9" s="920" t="s">
        <v>1918</v>
      </c>
      <c r="BI9" s="920"/>
      <c r="BJ9" s="920"/>
      <c r="BK9" s="262" t="s">
        <v>1919</v>
      </c>
      <c r="BL9" s="254" t="s">
        <v>504</v>
      </c>
      <c r="BM9" s="254" t="s">
        <v>502</v>
      </c>
      <c r="BN9" s="254" t="s">
        <v>505</v>
      </c>
      <c r="BO9" s="252">
        <f t="shared" ref="BO9:BO66" si="2">IF(AND(BM9="Fuerte",BC9&gt;2.9)*OR(BN9="Probabilidad",BN9="Ambos"),BC9-2,IF(AND(BM9="Fuerte",BC9&lt;3)*OR(BN9="Probabilidad",BN9="Ambos"),1,IF(AND(BM9="Medio",BC9&gt;1.9)*OR(BN9="Probabilidad",BN9="Ambos"),BC9-1,IF(AND(BM9="Medio",BC9&lt;2)*OR(BN9="Probabilidad",BN9="Ambos"),1,BC9))))</f>
        <v>2.1666666666666665</v>
      </c>
      <c r="BP9" s="252">
        <f t="shared" ref="BP9:BP66" si="3">IF(AND(BM9="Fuerte",BF9&gt;2.9)*OR(BN9="Impacto",BN9="Ambos"),BF9-2,IF(AND(BM9="Fuerte",BF9&lt;3)*OR(BN9="Impacto",BN9="Ambos"),1,IF(AND(BM9="Medio",BF9&gt;1.9)*OR(BN9="Impacto",BN9="Ambos"),BF9-1,IF(AND(BM9="Medio",BF9&lt;2)*OR(BN9="Impacto",BN9="Ambos"),1,BF9))))</f>
        <v>1.8333333333333335</v>
      </c>
      <c r="BQ9" s="858">
        <f>SUM((BO9*(BO9/SUM(BO9:BO14))),(BO10*(BO10/SUM(BO9:BO14))),(BO11*(BO11/SUM(BO9:BO14))),(BO12*(BO12/SUM(BO9:BO14))),(BO13*(BO13/SUM(BO9:BO14))),(BO14*(BO14/SUM(BO9:BO14))))</f>
        <v>1.9747474747474749</v>
      </c>
      <c r="BR9" s="858">
        <f>SUM((BP9*(BP9/SUM(BP9:BP14))),(BP10*(BP10/SUM(BP9:BP14))),(BP11*(BP11/SUM(BP9:BP14))),(BP12*(BP12/SUM(BP9:BP14))),(BP13*(BP13/SUM(BP9:BP14))),(BP14*(BP14/SUM(BP9:BP14))))</f>
        <v>2.4156118143459913</v>
      </c>
      <c r="BS9" s="860">
        <f>BQ9*BR9</f>
        <v>4.7702233303499124</v>
      </c>
      <c r="BT9" s="860" t="str">
        <f>INDEX([20]Listas!E$20:I$24,MATCH(BQ9,[20]Listas!D$20:D$24,1),MATCH(BR9,[20]Listas!E$19:I$19,1))</f>
        <v>INFERIOR</v>
      </c>
    </row>
    <row r="10" spans="1:72" s="24" customFormat="1" ht="150.75" customHeight="1" x14ac:dyDescent="0.2">
      <c r="A10" s="831"/>
      <c r="B10" s="1023"/>
      <c r="C10" s="1023"/>
      <c r="D10" s="1028"/>
      <c r="E10" s="1029"/>
      <c r="F10" s="1030"/>
      <c r="G10" s="254" t="s">
        <v>508</v>
      </c>
      <c r="H10" s="254">
        <v>2</v>
      </c>
      <c r="I10" s="857" t="s">
        <v>1920</v>
      </c>
      <c r="J10" s="857"/>
      <c r="K10" s="857"/>
      <c r="L10" s="840"/>
      <c r="M10" s="841"/>
      <c r="N10" s="842"/>
      <c r="O10" s="831"/>
      <c r="P10" s="831"/>
      <c r="Q10" s="831"/>
      <c r="R10" s="831"/>
      <c r="S10" s="253">
        <v>5</v>
      </c>
      <c r="T10" s="846"/>
      <c r="U10" s="253">
        <v>3</v>
      </c>
      <c r="V10" s="846"/>
      <c r="W10" s="253">
        <v>3</v>
      </c>
      <c r="X10" s="846"/>
      <c r="Y10" s="253">
        <v>4</v>
      </c>
      <c r="Z10" s="846"/>
      <c r="AA10" s="253">
        <v>3</v>
      </c>
      <c r="AB10" s="846"/>
      <c r="AC10" s="253">
        <v>3</v>
      </c>
      <c r="AD10" s="846"/>
      <c r="AE10" s="253"/>
      <c r="AF10" s="846"/>
      <c r="AG10" s="253"/>
      <c r="AH10" s="846"/>
      <c r="AI10" s="253"/>
      <c r="AJ10" s="846"/>
      <c r="AK10" s="253"/>
      <c r="AL10" s="846"/>
      <c r="AM10" s="253"/>
      <c r="AN10" s="846"/>
      <c r="AO10" s="253"/>
      <c r="AP10" s="846"/>
      <c r="AQ10" s="253"/>
      <c r="AR10" s="846"/>
      <c r="AS10" s="253"/>
      <c r="AT10" s="846"/>
      <c r="AU10" s="253"/>
      <c r="AV10" s="846"/>
      <c r="AW10" s="253"/>
      <c r="AX10" s="846"/>
      <c r="AY10" s="253"/>
      <c r="AZ10" s="846"/>
      <c r="BA10" s="253"/>
      <c r="BB10" s="846"/>
      <c r="BC10" s="252">
        <f t="shared" si="0"/>
        <v>3.5</v>
      </c>
      <c r="BD10" s="858"/>
      <c r="BE10" s="858"/>
      <c r="BF10" s="252">
        <f>IF(BE10=0,BF9,BE10)</f>
        <v>2.8333333333333335</v>
      </c>
      <c r="BG10" s="860">
        <f t="shared" si="1"/>
        <v>0</v>
      </c>
      <c r="BH10" s="920" t="s">
        <v>1921</v>
      </c>
      <c r="BI10" s="920"/>
      <c r="BJ10" s="920"/>
      <c r="BK10" s="262" t="s">
        <v>1922</v>
      </c>
      <c r="BL10" s="254" t="s">
        <v>515</v>
      </c>
      <c r="BM10" s="254" t="s">
        <v>502</v>
      </c>
      <c r="BN10" s="254" t="s">
        <v>517</v>
      </c>
      <c r="BO10" s="252">
        <f t="shared" si="2"/>
        <v>2.5</v>
      </c>
      <c r="BP10" s="252">
        <f t="shared" si="3"/>
        <v>2.8333333333333335</v>
      </c>
      <c r="BQ10" s="858"/>
      <c r="BR10" s="858"/>
      <c r="BS10" s="860"/>
      <c r="BT10" s="860" t="e">
        <f>INDEX([20]Listas!E$20:I$24,MATCH(BQ10,[20]Listas!D$20:D$24,1),MATCH(BR10,[20]Listas!E$19:I$19,1))</f>
        <v>#N/A</v>
      </c>
    </row>
    <row r="11" spans="1:72" s="24" customFormat="1" ht="210.75" customHeight="1" x14ac:dyDescent="0.2">
      <c r="A11" s="831"/>
      <c r="B11" s="1023"/>
      <c r="C11" s="1023"/>
      <c r="D11" s="1028"/>
      <c r="E11" s="1029"/>
      <c r="F11" s="1030"/>
      <c r="G11" s="254" t="s">
        <v>508</v>
      </c>
      <c r="H11" s="254">
        <v>3</v>
      </c>
      <c r="I11" s="857" t="s">
        <v>1055</v>
      </c>
      <c r="J11" s="857"/>
      <c r="K11" s="857"/>
      <c r="L11" s="840"/>
      <c r="M11" s="841"/>
      <c r="N11" s="842"/>
      <c r="O11" s="831"/>
      <c r="P11" s="831"/>
      <c r="Q11" s="831"/>
      <c r="R11" s="831"/>
      <c r="S11" s="253">
        <v>4</v>
      </c>
      <c r="T11" s="846"/>
      <c r="U11" s="253">
        <v>3</v>
      </c>
      <c r="V11" s="846"/>
      <c r="W11" s="253">
        <v>3</v>
      </c>
      <c r="X11" s="846"/>
      <c r="Y11" s="253">
        <v>3</v>
      </c>
      <c r="Z11" s="846"/>
      <c r="AA11" s="253">
        <v>2</v>
      </c>
      <c r="AB11" s="846"/>
      <c r="AC11" s="253">
        <v>3</v>
      </c>
      <c r="AD11" s="846"/>
      <c r="AE11" s="253"/>
      <c r="AF11" s="846"/>
      <c r="AG11" s="253"/>
      <c r="AH11" s="846"/>
      <c r="AI11" s="253"/>
      <c r="AJ11" s="846"/>
      <c r="AK11" s="253"/>
      <c r="AL11" s="846"/>
      <c r="AM11" s="253"/>
      <c r="AN11" s="846"/>
      <c r="AO11" s="253"/>
      <c r="AP11" s="846"/>
      <c r="AQ11" s="253"/>
      <c r="AR11" s="846"/>
      <c r="AS11" s="253"/>
      <c r="AT11" s="846"/>
      <c r="AU11" s="253"/>
      <c r="AV11" s="846"/>
      <c r="AW11" s="253"/>
      <c r="AX11" s="846"/>
      <c r="AY11" s="253"/>
      <c r="AZ11" s="846"/>
      <c r="BA11" s="253"/>
      <c r="BB11" s="846"/>
      <c r="BC11" s="252">
        <f t="shared" si="0"/>
        <v>3</v>
      </c>
      <c r="BD11" s="858"/>
      <c r="BE11" s="858"/>
      <c r="BF11" s="252">
        <f>IF(BE11=0,BF10,BE11)</f>
        <v>2.8333333333333335</v>
      </c>
      <c r="BG11" s="860">
        <f t="shared" si="1"/>
        <v>0</v>
      </c>
      <c r="BH11" s="920" t="s">
        <v>1923</v>
      </c>
      <c r="BI11" s="920"/>
      <c r="BJ11" s="920"/>
      <c r="BK11" s="262" t="s">
        <v>1924</v>
      </c>
      <c r="BL11" s="254" t="s">
        <v>515</v>
      </c>
      <c r="BM11" s="254" t="s">
        <v>502</v>
      </c>
      <c r="BN11" s="254" t="s">
        <v>517</v>
      </c>
      <c r="BO11" s="252">
        <f t="shared" si="2"/>
        <v>2</v>
      </c>
      <c r="BP11" s="252">
        <f t="shared" si="3"/>
        <v>2.8333333333333335</v>
      </c>
      <c r="BQ11" s="858"/>
      <c r="BR11" s="858"/>
      <c r="BS11" s="860"/>
      <c r="BT11" s="860" t="e">
        <f>INDEX([20]Listas!E$20:I$24,MATCH(BQ11,[20]Listas!D$20:D$24,1),MATCH(BR11,[20]Listas!E$19:I$19,1))</f>
        <v>#N/A</v>
      </c>
    </row>
    <row r="12" spans="1:72" s="24" customFormat="1" ht="183" customHeight="1" x14ac:dyDescent="0.2">
      <c r="A12" s="831"/>
      <c r="B12" s="1023"/>
      <c r="C12" s="1023"/>
      <c r="D12" s="1028"/>
      <c r="E12" s="1029"/>
      <c r="F12" s="1030"/>
      <c r="G12" s="255" t="s">
        <v>500</v>
      </c>
      <c r="H12" s="255">
        <v>4</v>
      </c>
      <c r="I12" s="1034" t="s">
        <v>1925</v>
      </c>
      <c r="J12" s="1034"/>
      <c r="K12" s="1034"/>
      <c r="L12" s="840"/>
      <c r="M12" s="841"/>
      <c r="N12" s="842"/>
      <c r="O12" s="831"/>
      <c r="P12" s="831"/>
      <c r="Q12" s="831"/>
      <c r="R12" s="831"/>
      <c r="S12" s="253">
        <v>3</v>
      </c>
      <c r="T12" s="846"/>
      <c r="U12" s="253">
        <v>2</v>
      </c>
      <c r="V12" s="846"/>
      <c r="W12" s="253">
        <v>3</v>
      </c>
      <c r="X12" s="846"/>
      <c r="Y12" s="253">
        <v>2</v>
      </c>
      <c r="Z12" s="846"/>
      <c r="AA12" s="253">
        <v>2</v>
      </c>
      <c r="AB12" s="846"/>
      <c r="AC12" s="253">
        <v>2</v>
      </c>
      <c r="AD12" s="846"/>
      <c r="AE12" s="253"/>
      <c r="AF12" s="846"/>
      <c r="AG12" s="253"/>
      <c r="AH12" s="846"/>
      <c r="AI12" s="253"/>
      <c r="AJ12" s="846"/>
      <c r="AK12" s="253"/>
      <c r="AL12" s="846"/>
      <c r="AM12" s="253"/>
      <c r="AN12" s="846"/>
      <c r="AO12" s="253"/>
      <c r="AP12" s="846"/>
      <c r="AQ12" s="253"/>
      <c r="AR12" s="846"/>
      <c r="AS12" s="253"/>
      <c r="AT12" s="846"/>
      <c r="AU12" s="253"/>
      <c r="AV12" s="846"/>
      <c r="AW12" s="253"/>
      <c r="AX12" s="846"/>
      <c r="AY12" s="253"/>
      <c r="AZ12" s="846"/>
      <c r="BA12" s="253"/>
      <c r="BB12" s="846"/>
      <c r="BC12" s="252">
        <f t="shared" si="0"/>
        <v>2.3333333333333335</v>
      </c>
      <c r="BD12" s="858"/>
      <c r="BE12" s="858"/>
      <c r="BF12" s="252">
        <f>IF(BE12=0,BF11,BE12)</f>
        <v>2.8333333333333335</v>
      </c>
      <c r="BG12" s="860">
        <f t="shared" si="1"/>
        <v>0</v>
      </c>
      <c r="BH12" s="920" t="s">
        <v>1926</v>
      </c>
      <c r="BI12" s="920" t="s">
        <v>376</v>
      </c>
      <c r="BJ12" s="920" t="s">
        <v>376</v>
      </c>
      <c r="BK12" s="262" t="s">
        <v>1927</v>
      </c>
      <c r="BL12" s="254" t="s">
        <v>504</v>
      </c>
      <c r="BM12" s="254" t="s">
        <v>502</v>
      </c>
      <c r="BN12" s="254" t="s">
        <v>505</v>
      </c>
      <c r="BO12" s="252">
        <f t="shared" si="2"/>
        <v>1.3333333333333335</v>
      </c>
      <c r="BP12" s="252">
        <f t="shared" si="3"/>
        <v>1.8333333333333335</v>
      </c>
      <c r="BQ12" s="858"/>
      <c r="BR12" s="858"/>
      <c r="BS12" s="860"/>
      <c r="BT12" s="860" t="e">
        <f>INDEX([20]Listas!E$20:I$24,MATCH(BQ12,[20]Listas!D$20:D$24,1),MATCH(BR12,[20]Listas!E$19:I$19,1))</f>
        <v>#N/A</v>
      </c>
    </row>
    <row r="13" spans="1:72" s="24" customFormat="1" ht="208.5" customHeight="1" x14ac:dyDescent="0.2">
      <c r="A13" s="831"/>
      <c r="B13" s="1023"/>
      <c r="C13" s="1023"/>
      <c r="D13" s="1028"/>
      <c r="E13" s="1029"/>
      <c r="F13" s="1030"/>
      <c r="G13" s="254" t="s">
        <v>527</v>
      </c>
      <c r="H13" s="254">
        <v>5</v>
      </c>
      <c r="I13" s="857" t="s">
        <v>1056</v>
      </c>
      <c r="J13" s="857"/>
      <c r="K13" s="857"/>
      <c r="L13" s="840"/>
      <c r="M13" s="841"/>
      <c r="N13" s="842"/>
      <c r="O13" s="831"/>
      <c r="P13" s="831"/>
      <c r="Q13" s="831"/>
      <c r="R13" s="831"/>
      <c r="S13" s="253">
        <v>3</v>
      </c>
      <c r="T13" s="846"/>
      <c r="U13" s="253">
        <v>2</v>
      </c>
      <c r="V13" s="846"/>
      <c r="W13" s="253">
        <v>2</v>
      </c>
      <c r="X13" s="846"/>
      <c r="Y13" s="253">
        <v>3</v>
      </c>
      <c r="Z13" s="846"/>
      <c r="AA13" s="253">
        <v>3</v>
      </c>
      <c r="AB13" s="846"/>
      <c r="AC13" s="253">
        <v>2</v>
      </c>
      <c r="AD13" s="846"/>
      <c r="AE13" s="253"/>
      <c r="AF13" s="846"/>
      <c r="AG13" s="253"/>
      <c r="AH13" s="846"/>
      <c r="AI13" s="253"/>
      <c r="AJ13" s="846"/>
      <c r="AK13" s="253"/>
      <c r="AL13" s="846"/>
      <c r="AM13" s="253"/>
      <c r="AN13" s="846"/>
      <c r="AO13" s="253"/>
      <c r="AP13" s="846"/>
      <c r="AQ13" s="253"/>
      <c r="AR13" s="846"/>
      <c r="AS13" s="253"/>
      <c r="AT13" s="846"/>
      <c r="AU13" s="253"/>
      <c r="AV13" s="846"/>
      <c r="AW13" s="253"/>
      <c r="AX13" s="846"/>
      <c r="AY13" s="253"/>
      <c r="AZ13" s="846"/>
      <c r="BA13" s="253"/>
      <c r="BB13" s="846"/>
      <c r="BC13" s="252">
        <f t="shared" si="0"/>
        <v>2.5</v>
      </c>
      <c r="BD13" s="858"/>
      <c r="BE13" s="858"/>
      <c r="BF13" s="252">
        <f>IF(BE13=0,BF12,BE13)</f>
        <v>2.8333333333333335</v>
      </c>
      <c r="BG13" s="860">
        <f t="shared" si="1"/>
        <v>0</v>
      </c>
      <c r="BH13" s="920" t="s">
        <v>1928</v>
      </c>
      <c r="BI13" s="920"/>
      <c r="BJ13" s="920"/>
      <c r="BK13" s="262" t="s">
        <v>1929</v>
      </c>
      <c r="BL13" s="254" t="s">
        <v>504</v>
      </c>
      <c r="BM13" s="254" t="s">
        <v>509</v>
      </c>
      <c r="BN13" s="254" t="s">
        <v>505</v>
      </c>
      <c r="BO13" s="252">
        <f t="shared" si="2"/>
        <v>1</v>
      </c>
      <c r="BP13" s="252">
        <f t="shared" si="3"/>
        <v>1</v>
      </c>
      <c r="BQ13" s="858"/>
      <c r="BR13" s="858"/>
      <c r="BS13" s="860"/>
      <c r="BT13" s="860" t="e">
        <f>INDEX([20]Listas!E$20:I$24,MATCH(BQ13,[20]Listas!D$20:D$24,1),MATCH(BR13,[20]Listas!E$19:I$19,1))</f>
        <v>#N/A</v>
      </c>
    </row>
    <row r="14" spans="1:72" s="24" customFormat="1" ht="117.75" customHeight="1" x14ac:dyDescent="0.2">
      <c r="A14" s="831"/>
      <c r="B14" s="1024"/>
      <c r="C14" s="1024"/>
      <c r="D14" s="1031"/>
      <c r="E14" s="1032"/>
      <c r="F14" s="1033"/>
      <c r="G14" s="254" t="s">
        <v>508</v>
      </c>
      <c r="H14" s="254">
        <v>6</v>
      </c>
      <c r="I14" s="857" t="s">
        <v>382</v>
      </c>
      <c r="J14" s="857"/>
      <c r="K14" s="857"/>
      <c r="L14" s="907"/>
      <c r="M14" s="908"/>
      <c r="N14" s="909"/>
      <c r="O14" s="831"/>
      <c r="P14" s="831"/>
      <c r="Q14" s="831"/>
      <c r="R14" s="831"/>
      <c r="S14" s="253">
        <v>3</v>
      </c>
      <c r="T14" s="846"/>
      <c r="U14" s="253">
        <v>3</v>
      </c>
      <c r="V14" s="846"/>
      <c r="W14" s="253">
        <v>2</v>
      </c>
      <c r="X14" s="846"/>
      <c r="Y14" s="253">
        <v>4</v>
      </c>
      <c r="Z14" s="846"/>
      <c r="AA14" s="253">
        <v>2</v>
      </c>
      <c r="AB14" s="846"/>
      <c r="AC14" s="253">
        <v>4</v>
      </c>
      <c r="AD14" s="846"/>
      <c r="AE14" s="253"/>
      <c r="AF14" s="846"/>
      <c r="AG14" s="253"/>
      <c r="AH14" s="846"/>
      <c r="AI14" s="253"/>
      <c r="AJ14" s="846"/>
      <c r="AK14" s="253"/>
      <c r="AL14" s="846"/>
      <c r="AM14" s="253"/>
      <c r="AN14" s="846"/>
      <c r="AO14" s="253"/>
      <c r="AP14" s="846"/>
      <c r="AQ14" s="253"/>
      <c r="AR14" s="846"/>
      <c r="AS14" s="253"/>
      <c r="AT14" s="846"/>
      <c r="AU14" s="253"/>
      <c r="AV14" s="846"/>
      <c r="AW14" s="253"/>
      <c r="AX14" s="846"/>
      <c r="AY14" s="253"/>
      <c r="AZ14" s="846"/>
      <c r="BA14" s="253"/>
      <c r="BB14" s="846"/>
      <c r="BC14" s="252">
        <f t="shared" si="0"/>
        <v>3</v>
      </c>
      <c r="BD14" s="858"/>
      <c r="BE14" s="858"/>
      <c r="BF14" s="252">
        <f>IF(BE14=0,BF13,BE14)</f>
        <v>2.8333333333333335</v>
      </c>
      <c r="BG14" s="860">
        <f t="shared" si="1"/>
        <v>0</v>
      </c>
      <c r="BH14" s="920" t="s">
        <v>1930</v>
      </c>
      <c r="BI14" s="1035" t="s">
        <v>377</v>
      </c>
      <c r="BJ14" s="1035" t="s">
        <v>377</v>
      </c>
      <c r="BK14" s="262" t="s">
        <v>1931</v>
      </c>
      <c r="BL14" s="254" t="s">
        <v>515</v>
      </c>
      <c r="BM14" s="254" t="s">
        <v>502</v>
      </c>
      <c r="BN14" s="254" t="s">
        <v>517</v>
      </c>
      <c r="BO14" s="252">
        <f t="shared" si="2"/>
        <v>2</v>
      </c>
      <c r="BP14" s="252">
        <f t="shared" si="3"/>
        <v>2.8333333333333335</v>
      </c>
      <c r="BQ14" s="858"/>
      <c r="BR14" s="858"/>
      <c r="BS14" s="860"/>
      <c r="BT14" s="860" t="e">
        <f>INDEX([20]Listas!E$20:I$24,MATCH(BQ14,[20]Listas!D$20:D$24,1),MATCH(BR14,[20]Listas!E$19:I$19,1))</f>
        <v>#N/A</v>
      </c>
    </row>
    <row r="15" spans="1:72" s="251" customFormat="1" ht="175.5" customHeight="1" x14ac:dyDescent="0.2">
      <c r="A15" s="831"/>
      <c r="B15" s="1036" t="s">
        <v>443</v>
      </c>
      <c r="C15" s="1036" t="s">
        <v>378</v>
      </c>
      <c r="D15" s="1039" t="s">
        <v>1932</v>
      </c>
      <c r="E15" s="1040"/>
      <c r="F15" s="1041"/>
      <c r="G15" s="254" t="s">
        <v>508</v>
      </c>
      <c r="H15" s="254">
        <v>1</v>
      </c>
      <c r="I15" s="857" t="s">
        <v>1933</v>
      </c>
      <c r="J15" s="857"/>
      <c r="K15" s="857"/>
      <c r="L15" s="837" t="s">
        <v>1934</v>
      </c>
      <c r="M15" s="838"/>
      <c r="N15" s="839"/>
      <c r="O15" s="831" t="s">
        <v>33</v>
      </c>
      <c r="P15" s="831"/>
      <c r="Q15" s="831" t="s">
        <v>33</v>
      </c>
      <c r="R15" s="831" t="s">
        <v>33</v>
      </c>
      <c r="S15" s="253">
        <v>2</v>
      </c>
      <c r="T15" s="846">
        <v>3</v>
      </c>
      <c r="U15" s="253">
        <v>2</v>
      </c>
      <c r="V15" s="846">
        <v>3</v>
      </c>
      <c r="W15" s="253">
        <v>1</v>
      </c>
      <c r="X15" s="846">
        <v>3</v>
      </c>
      <c r="Y15" s="253">
        <v>3</v>
      </c>
      <c r="Z15" s="846">
        <v>1</v>
      </c>
      <c r="AA15" s="253">
        <v>3</v>
      </c>
      <c r="AB15" s="846">
        <v>4</v>
      </c>
      <c r="AC15" s="253">
        <v>3</v>
      </c>
      <c r="AD15" s="846">
        <v>2</v>
      </c>
      <c r="AE15" s="253"/>
      <c r="AF15" s="846"/>
      <c r="AG15" s="253"/>
      <c r="AH15" s="846"/>
      <c r="AI15" s="253"/>
      <c r="AJ15" s="846"/>
      <c r="AK15" s="253"/>
      <c r="AL15" s="846"/>
      <c r="AM15" s="253"/>
      <c r="AN15" s="846"/>
      <c r="AO15" s="253"/>
      <c r="AP15" s="846"/>
      <c r="AQ15" s="253"/>
      <c r="AR15" s="846"/>
      <c r="AS15" s="253"/>
      <c r="AT15" s="846"/>
      <c r="AU15" s="253"/>
      <c r="AV15" s="846"/>
      <c r="AW15" s="253"/>
      <c r="AX15" s="846"/>
      <c r="AY15" s="253"/>
      <c r="AZ15" s="846"/>
      <c r="BA15" s="253"/>
      <c r="BB15" s="846"/>
      <c r="BC15" s="252">
        <f t="shared" si="0"/>
        <v>2.3333333333333335</v>
      </c>
      <c r="BD15" s="858">
        <f>SUM((BC15*(BC15/SUM(BC15:BC16))),(BC16*(BC16/SUM(BC15:BC16))))</f>
        <v>2.3333333333333335</v>
      </c>
      <c r="BE15" s="851">
        <f>AVERAGE(T15,V15,X15,Z15,AB15,AD15,AF15,AH15,AJ15,AL15,AN15,AP15,AR15,AT15,AV15,AX15,AZ15,BB15)</f>
        <v>2.6666666666666665</v>
      </c>
      <c r="BF15" s="252">
        <f>IF(BE15=0,#REF!,BE15)</f>
        <v>2.6666666666666665</v>
      </c>
      <c r="BG15" s="860">
        <f t="shared" si="1"/>
        <v>6.2222222222222223</v>
      </c>
      <c r="BH15" s="920" t="s">
        <v>1935</v>
      </c>
      <c r="BI15" s="920" t="s">
        <v>379</v>
      </c>
      <c r="BJ15" s="920" t="s">
        <v>379</v>
      </c>
      <c r="BK15" s="262" t="s">
        <v>1936</v>
      </c>
      <c r="BL15" s="254" t="s">
        <v>515</v>
      </c>
      <c r="BM15" s="254" t="s">
        <v>512</v>
      </c>
      <c r="BN15" s="254" t="s">
        <v>517</v>
      </c>
      <c r="BO15" s="252">
        <f t="shared" si="2"/>
        <v>2.3333333333333335</v>
      </c>
      <c r="BP15" s="252">
        <f t="shared" si="3"/>
        <v>2.6666666666666665</v>
      </c>
      <c r="BQ15" s="858">
        <f>SUM((BO15*(BO15/SUM(BO15:BO16))),(BO16*(BO16/SUM(BO15:BO16))))</f>
        <v>2.3333333333333335</v>
      </c>
      <c r="BR15" s="858">
        <f>SUM((BP15*(BP15/SUM(BP15:BP16))),(BP16*(BP16/SUM(BP15:BP16))))</f>
        <v>2.6666666666666665</v>
      </c>
      <c r="BS15" s="860">
        <f>BQ15*BR15</f>
        <v>6.2222222222222223</v>
      </c>
      <c r="BT15" s="846" t="str">
        <f>INDEX([20]Listas!E$20:I$24,MATCH(BQ15,[20]Listas!D$20:D$24,1),MATCH(BR15,[20]Listas!E$19:I$19,1))</f>
        <v>MODERADO</v>
      </c>
    </row>
    <row r="16" spans="1:72" s="251" customFormat="1" ht="125.25" customHeight="1" x14ac:dyDescent="0.2">
      <c r="A16" s="831"/>
      <c r="B16" s="1037"/>
      <c r="C16" s="1038"/>
      <c r="D16" s="1042"/>
      <c r="E16" s="1043"/>
      <c r="F16" s="1044"/>
      <c r="G16" s="254" t="s">
        <v>508</v>
      </c>
      <c r="H16" s="254">
        <v>2</v>
      </c>
      <c r="I16" s="857" t="s">
        <v>380</v>
      </c>
      <c r="J16" s="857"/>
      <c r="K16" s="857"/>
      <c r="L16" s="840"/>
      <c r="M16" s="841"/>
      <c r="N16" s="842"/>
      <c r="O16" s="831"/>
      <c r="P16" s="831"/>
      <c r="Q16" s="831"/>
      <c r="R16" s="831"/>
      <c r="S16" s="253">
        <v>2</v>
      </c>
      <c r="T16" s="846"/>
      <c r="U16" s="253">
        <v>3</v>
      </c>
      <c r="V16" s="846"/>
      <c r="W16" s="253">
        <v>2</v>
      </c>
      <c r="X16" s="846"/>
      <c r="Y16" s="253">
        <v>1</v>
      </c>
      <c r="Z16" s="846"/>
      <c r="AA16" s="253">
        <v>2</v>
      </c>
      <c r="AB16" s="846"/>
      <c r="AC16" s="253">
        <v>4</v>
      </c>
      <c r="AD16" s="846"/>
      <c r="AE16" s="253"/>
      <c r="AF16" s="846"/>
      <c r="AG16" s="253"/>
      <c r="AH16" s="846"/>
      <c r="AI16" s="253"/>
      <c r="AJ16" s="846"/>
      <c r="AK16" s="253"/>
      <c r="AL16" s="846"/>
      <c r="AM16" s="253"/>
      <c r="AN16" s="846"/>
      <c r="AO16" s="253"/>
      <c r="AP16" s="846"/>
      <c r="AQ16" s="253"/>
      <c r="AR16" s="846"/>
      <c r="AS16" s="253"/>
      <c r="AT16" s="846"/>
      <c r="AU16" s="253"/>
      <c r="AV16" s="846"/>
      <c r="AW16" s="253"/>
      <c r="AX16" s="846"/>
      <c r="AY16" s="253"/>
      <c r="AZ16" s="846"/>
      <c r="BA16" s="253"/>
      <c r="BB16" s="846"/>
      <c r="BC16" s="252">
        <f t="shared" si="0"/>
        <v>2.3333333333333335</v>
      </c>
      <c r="BD16" s="858"/>
      <c r="BE16" s="853"/>
      <c r="BF16" s="252">
        <f>IF(BE16=0,BF15,BE16)</f>
        <v>2.6666666666666665</v>
      </c>
      <c r="BG16" s="860">
        <f t="shared" si="1"/>
        <v>0</v>
      </c>
      <c r="BH16" s="920" t="s">
        <v>1937</v>
      </c>
      <c r="BI16" s="920" t="s">
        <v>381</v>
      </c>
      <c r="BJ16" s="920" t="s">
        <v>381</v>
      </c>
      <c r="BK16" s="262" t="s">
        <v>1938</v>
      </c>
      <c r="BL16" s="254" t="s">
        <v>515</v>
      </c>
      <c r="BM16" s="254" t="s">
        <v>512</v>
      </c>
      <c r="BN16" s="254" t="s">
        <v>517</v>
      </c>
      <c r="BO16" s="252">
        <f t="shared" si="2"/>
        <v>2.3333333333333335</v>
      </c>
      <c r="BP16" s="252">
        <f t="shared" si="3"/>
        <v>2.6666666666666665</v>
      </c>
      <c r="BQ16" s="858"/>
      <c r="BR16" s="858"/>
      <c r="BS16" s="860"/>
      <c r="BT16" s="846" t="e">
        <f>INDEX([20]Listas!E$20:I$24,MATCH(BQ16,[20]Listas!D$20:D$24,1),MATCH(BR16,[20]Listas!E$19:I$19,1))</f>
        <v>#N/A</v>
      </c>
    </row>
    <row r="17" spans="1:72" s="24" customFormat="1" ht="138" customHeight="1" x14ac:dyDescent="0.2">
      <c r="A17" s="831"/>
      <c r="B17" s="1022" t="s">
        <v>443</v>
      </c>
      <c r="C17" s="1022" t="s">
        <v>383</v>
      </c>
      <c r="D17" s="1045" t="s">
        <v>1939</v>
      </c>
      <c r="E17" s="1046"/>
      <c r="F17" s="1047"/>
      <c r="G17" s="263" t="s">
        <v>508</v>
      </c>
      <c r="H17" s="263">
        <v>1</v>
      </c>
      <c r="I17" s="1051" t="s">
        <v>384</v>
      </c>
      <c r="J17" s="1051"/>
      <c r="K17" s="1051"/>
      <c r="L17" s="837" t="s">
        <v>1940</v>
      </c>
      <c r="M17" s="838"/>
      <c r="N17" s="839"/>
      <c r="O17" s="831" t="s">
        <v>33</v>
      </c>
      <c r="P17" s="831" t="s">
        <v>33</v>
      </c>
      <c r="Q17" s="831" t="s">
        <v>33</v>
      </c>
      <c r="R17" s="831" t="s">
        <v>33</v>
      </c>
      <c r="S17" s="253">
        <v>3</v>
      </c>
      <c r="T17" s="846">
        <v>4</v>
      </c>
      <c r="U17" s="253">
        <v>3</v>
      </c>
      <c r="V17" s="846">
        <v>3</v>
      </c>
      <c r="W17" s="253">
        <v>2</v>
      </c>
      <c r="X17" s="846">
        <v>4</v>
      </c>
      <c r="Y17" s="253">
        <v>3</v>
      </c>
      <c r="Z17" s="846">
        <v>2</v>
      </c>
      <c r="AA17" s="253">
        <v>3</v>
      </c>
      <c r="AB17" s="846">
        <v>4</v>
      </c>
      <c r="AC17" s="253">
        <v>4</v>
      </c>
      <c r="AD17" s="846">
        <v>3</v>
      </c>
      <c r="AE17" s="253"/>
      <c r="AF17" s="846"/>
      <c r="AG17" s="253"/>
      <c r="AH17" s="846"/>
      <c r="AI17" s="253"/>
      <c r="AJ17" s="846"/>
      <c r="AK17" s="253"/>
      <c r="AL17" s="846"/>
      <c r="AM17" s="253"/>
      <c r="AN17" s="846"/>
      <c r="AO17" s="253"/>
      <c r="AP17" s="846"/>
      <c r="AQ17" s="253"/>
      <c r="AR17" s="846"/>
      <c r="AS17" s="253"/>
      <c r="AT17" s="846"/>
      <c r="AU17" s="253"/>
      <c r="AV17" s="846"/>
      <c r="AW17" s="253"/>
      <c r="AX17" s="846"/>
      <c r="AY17" s="253"/>
      <c r="AZ17" s="846"/>
      <c r="BA17" s="253"/>
      <c r="BB17" s="846"/>
      <c r="BC17" s="252">
        <f t="shared" si="0"/>
        <v>3</v>
      </c>
      <c r="BD17" s="858">
        <f>SUM((BC17*(BC17/SUM(BC17:BC19))),(BC18*(BC18/SUM(BC17:BC19))),(BC19*(BC19/SUM(BC17:BC19))))</f>
        <v>2.7380952380952381</v>
      </c>
      <c r="BE17" s="858">
        <f>AVERAGE(T17,V17,X17,Z17,AB17,AD17,AF17,AH17,AJ17,AL17,AN17,AP17,AR17,AT17,AV17,AX17,AZ17,BB17)</f>
        <v>3.3333333333333335</v>
      </c>
      <c r="BF17" s="252">
        <f>IF(BE17=0,#REF!,BE17)</f>
        <v>3.3333333333333335</v>
      </c>
      <c r="BG17" s="860">
        <f t="shared" si="1"/>
        <v>9.1269841269841283</v>
      </c>
      <c r="BH17" s="920" t="s">
        <v>1941</v>
      </c>
      <c r="BI17" s="920" t="s">
        <v>377</v>
      </c>
      <c r="BJ17" s="920" t="s">
        <v>377</v>
      </c>
      <c r="BK17" s="262" t="s">
        <v>1942</v>
      </c>
      <c r="BL17" s="262" t="s">
        <v>504</v>
      </c>
      <c r="BM17" s="262" t="s">
        <v>512</v>
      </c>
      <c r="BN17" s="262" t="s">
        <v>505</v>
      </c>
      <c r="BO17" s="252">
        <f t="shared" si="2"/>
        <v>3</v>
      </c>
      <c r="BP17" s="252">
        <f t="shared" si="3"/>
        <v>3.3333333333333335</v>
      </c>
      <c r="BQ17" s="858">
        <f>SUM((BO17*(BO17/SUM(BO17:BO19))),(BO18*(BO18/SUM(BO17:BO19))),(BO19*(BO19/SUM(BO17:BO19))))</f>
        <v>2.5155038759689923</v>
      </c>
      <c r="BR17" s="858">
        <f>SUM((BP17*(BP17/SUM(BP17:BP19))),(BP18*(BP18/SUM(BP17:BP19))),(BP19*(BP19/SUM(BP17:BP19))))</f>
        <v>3.3333333333333339</v>
      </c>
      <c r="BS17" s="860">
        <f>BQ17*BR17</f>
        <v>8.3850129198966421</v>
      </c>
      <c r="BT17" s="846" t="str">
        <f>INDEX([20]Listas!E$20:I$24,MATCH(BQ17,[20]Listas!D$20:D$24,1),MATCH(BR17,[20]Listas!E$19:I$19,1))</f>
        <v>MODERADO</v>
      </c>
    </row>
    <row r="18" spans="1:72" s="24" customFormat="1" ht="126" customHeight="1" x14ac:dyDescent="0.2">
      <c r="A18" s="831"/>
      <c r="B18" s="1023"/>
      <c r="C18" s="1023"/>
      <c r="D18" s="1048"/>
      <c r="E18" s="1049"/>
      <c r="F18" s="1050"/>
      <c r="G18" s="263" t="s">
        <v>508</v>
      </c>
      <c r="H18" s="263">
        <v>2</v>
      </c>
      <c r="I18" s="1051" t="s">
        <v>1943</v>
      </c>
      <c r="J18" s="1051"/>
      <c r="K18" s="1051"/>
      <c r="L18" s="840"/>
      <c r="M18" s="841"/>
      <c r="N18" s="842"/>
      <c r="O18" s="831"/>
      <c r="P18" s="831"/>
      <c r="Q18" s="831"/>
      <c r="R18" s="831"/>
      <c r="S18" s="253">
        <v>3</v>
      </c>
      <c r="T18" s="846"/>
      <c r="U18" s="253">
        <v>3</v>
      </c>
      <c r="V18" s="846"/>
      <c r="W18" s="253">
        <v>2</v>
      </c>
      <c r="X18" s="846"/>
      <c r="Y18" s="253">
        <v>2</v>
      </c>
      <c r="Z18" s="846"/>
      <c r="AA18" s="253">
        <v>2</v>
      </c>
      <c r="AB18" s="846"/>
      <c r="AC18" s="253">
        <v>3</v>
      </c>
      <c r="AD18" s="846"/>
      <c r="AE18" s="253"/>
      <c r="AF18" s="846"/>
      <c r="AG18" s="253"/>
      <c r="AH18" s="846"/>
      <c r="AI18" s="253"/>
      <c r="AJ18" s="846"/>
      <c r="AK18" s="253"/>
      <c r="AL18" s="846"/>
      <c r="AM18" s="253"/>
      <c r="AN18" s="846"/>
      <c r="AO18" s="253"/>
      <c r="AP18" s="846"/>
      <c r="AQ18" s="253"/>
      <c r="AR18" s="846"/>
      <c r="AS18" s="253"/>
      <c r="AT18" s="846"/>
      <c r="AU18" s="253"/>
      <c r="AV18" s="846"/>
      <c r="AW18" s="253"/>
      <c r="AX18" s="846"/>
      <c r="AY18" s="253"/>
      <c r="AZ18" s="846"/>
      <c r="BA18" s="253"/>
      <c r="BB18" s="846"/>
      <c r="BC18" s="252">
        <f t="shared" si="0"/>
        <v>2.5</v>
      </c>
      <c r="BD18" s="858"/>
      <c r="BE18" s="1011"/>
      <c r="BF18" s="252">
        <f>IF(BE18=0,BF17,BE18)</f>
        <v>3.3333333333333335</v>
      </c>
      <c r="BG18" s="860">
        <f t="shared" si="1"/>
        <v>0</v>
      </c>
      <c r="BH18" s="920" t="s">
        <v>1944</v>
      </c>
      <c r="BI18" s="920" t="s">
        <v>385</v>
      </c>
      <c r="BJ18" s="920" t="s">
        <v>385</v>
      </c>
      <c r="BK18" s="262" t="s">
        <v>1945</v>
      </c>
      <c r="BL18" s="262" t="s">
        <v>504</v>
      </c>
      <c r="BM18" s="262" t="s">
        <v>512</v>
      </c>
      <c r="BN18" s="262" t="s">
        <v>505</v>
      </c>
      <c r="BO18" s="252">
        <f t="shared" si="2"/>
        <v>2.5</v>
      </c>
      <c r="BP18" s="252">
        <f t="shared" si="3"/>
        <v>3.3333333333333335</v>
      </c>
      <c r="BQ18" s="858"/>
      <c r="BR18" s="858"/>
      <c r="BS18" s="860"/>
      <c r="BT18" s="846" t="e">
        <f>INDEX([20]Listas!E$20:I$24,MATCH(BQ18,[20]Listas!D$20:D$24,1),MATCH(BR18,[20]Listas!E$19:I$19,1))</f>
        <v>#N/A</v>
      </c>
    </row>
    <row r="19" spans="1:72" s="24" customFormat="1" ht="116.25" customHeight="1" x14ac:dyDescent="0.2">
      <c r="A19" s="831"/>
      <c r="B19" s="1023"/>
      <c r="C19" s="1023"/>
      <c r="D19" s="1048"/>
      <c r="E19" s="1049"/>
      <c r="F19" s="1050"/>
      <c r="G19" s="263" t="s">
        <v>508</v>
      </c>
      <c r="H19" s="263">
        <v>3</v>
      </c>
      <c r="I19" s="857" t="s">
        <v>1946</v>
      </c>
      <c r="J19" s="857"/>
      <c r="K19" s="857"/>
      <c r="L19" s="907"/>
      <c r="M19" s="908"/>
      <c r="N19" s="909"/>
      <c r="O19" s="831"/>
      <c r="P19" s="831"/>
      <c r="Q19" s="831"/>
      <c r="R19" s="831"/>
      <c r="S19" s="253">
        <v>2</v>
      </c>
      <c r="T19" s="846"/>
      <c r="U19" s="253">
        <v>3</v>
      </c>
      <c r="V19" s="846"/>
      <c r="W19" s="253">
        <v>2</v>
      </c>
      <c r="X19" s="846"/>
      <c r="Y19" s="253">
        <v>3</v>
      </c>
      <c r="Z19" s="846"/>
      <c r="AA19" s="253">
        <v>3</v>
      </c>
      <c r="AB19" s="846"/>
      <c r="AC19" s="253">
        <v>3</v>
      </c>
      <c r="AD19" s="846"/>
      <c r="AE19" s="253"/>
      <c r="AF19" s="846"/>
      <c r="AG19" s="253"/>
      <c r="AH19" s="846"/>
      <c r="AI19" s="253"/>
      <c r="AJ19" s="846"/>
      <c r="AK19" s="253"/>
      <c r="AL19" s="846"/>
      <c r="AM19" s="253"/>
      <c r="AN19" s="846"/>
      <c r="AO19" s="253"/>
      <c r="AP19" s="846"/>
      <c r="AQ19" s="253"/>
      <c r="AR19" s="846"/>
      <c r="AS19" s="253"/>
      <c r="AT19" s="846"/>
      <c r="AU19" s="253"/>
      <c r="AV19" s="846"/>
      <c r="AW19" s="253"/>
      <c r="AX19" s="846"/>
      <c r="AY19" s="253"/>
      <c r="AZ19" s="846"/>
      <c r="BA19" s="253"/>
      <c r="BB19" s="846"/>
      <c r="BC19" s="252">
        <f t="shared" si="0"/>
        <v>2.6666666666666665</v>
      </c>
      <c r="BD19" s="858"/>
      <c r="BE19" s="1011"/>
      <c r="BF19" s="252">
        <f>IF(BE19=0,BF18,BE19)</f>
        <v>3.3333333333333335</v>
      </c>
      <c r="BG19" s="860">
        <f t="shared" si="1"/>
        <v>0</v>
      </c>
      <c r="BH19" s="920" t="s">
        <v>1947</v>
      </c>
      <c r="BI19" s="920"/>
      <c r="BJ19" s="920"/>
      <c r="BK19" s="262" t="s">
        <v>1948</v>
      </c>
      <c r="BL19" s="262" t="s">
        <v>515</v>
      </c>
      <c r="BM19" s="262" t="s">
        <v>502</v>
      </c>
      <c r="BN19" s="262" t="s">
        <v>517</v>
      </c>
      <c r="BO19" s="252">
        <f t="shared" si="2"/>
        <v>1.6666666666666665</v>
      </c>
      <c r="BP19" s="252">
        <f t="shared" si="3"/>
        <v>3.3333333333333335</v>
      </c>
      <c r="BQ19" s="858"/>
      <c r="BR19" s="858"/>
      <c r="BS19" s="860"/>
      <c r="BT19" s="846" t="e">
        <f>INDEX([20]Listas!E$20:I$24,MATCH(BQ19,[20]Listas!D$20:D$24,1),MATCH(BR19,[20]Listas!E$19:I$19,1))</f>
        <v>#N/A</v>
      </c>
    </row>
    <row r="20" spans="1:72" s="24" customFormat="1" ht="111.75" customHeight="1" x14ac:dyDescent="0.2">
      <c r="A20" s="831"/>
      <c r="B20" s="328"/>
      <c r="C20" s="1054" t="s">
        <v>386</v>
      </c>
      <c r="D20" s="1057" t="s">
        <v>387</v>
      </c>
      <c r="E20" s="1058"/>
      <c r="F20" s="1059"/>
      <c r="G20" s="254" t="s">
        <v>500</v>
      </c>
      <c r="H20" s="254">
        <v>1</v>
      </c>
      <c r="I20" s="857" t="s">
        <v>1949</v>
      </c>
      <c r="J20" s="857"/>
      <c r="K20" s="857"/>
      <c r="L20" s="837" t="s">
        <v>1950</v>
      </c>
      <c r="M20" s="838"/>
      <c r="N20" s="839"/>
      <c r="O20" s="835" t="s">
        <v>33</v>
      </c>
      <c r="P20" s="831"/>
      <c r="Q20" s="831" t="s">
        <v>33</v>
      </c>
      <c r="R20" s="831" t="s">
        <v>33</v>
      </c>
      <c r="S20" s="253">
        <v>3</v>
      </c>
      <c r="T20" s="846">
        <v>4</v>
      </c>
      <c r="U20" s="253">
        <v>4</v>
      </c>
      <c r="V20" s="846">
        <v>3</v>
      </c>
      <c r="W20" s="253">
        <v>3</v>
      </c>
      <c r="X20" s="846">
        <v>3</v>
      </c>
      <c r="Y20" s="253">
        <v>4</v>
      </c>
      <c r="Z20" s="846">
        <v>3</v>
      </c>
      <c r="AA20" s="253">
        <v>3</v>
      </c>
      <c r="AB20" s="846">
        <v>4</v>
      </c>
      <c r="AC20" s="253">
        <v>5</v>
      </c>
      <c r="AD20" s="846">
        <v>4</v>
      </c>
      <c r="AE20" s="253"/>
      <c r="AF20" s="846"/>
      <c r="AG20" s="253"/>
      <c r="AH20" s="846"/>
      <c r="AI20" s="253"/>
      <c r="AJ20" s="846"/>
      <c r="AK20" s="253"/>
      <c r="AL20" s="846"/>
      <c r="AM20" s="253"/>
      <c r="AN20" s="846"/>
      <c r="AO20" s="253"/>
      <c r="AP20" s="846"/>
      <c r="AQ20" s="253"/>
      <c r="AR20" s="846"/>
      <c r="AS20" s="253"/>
      <c r="AT20" s="846"/>
      <c r="AU20" s="253"/>
      <c r="AV20" s="846"/>
      <c r="AW20" s="253"/>
      <c r="AX20" s="846"/>
      <c r="AY20" s="253"/>
      <c r="AZ20" s="846"/>
      <c r="BA20" s="253"/>
      <c r="BB20" s="846"/>
      <c r="BC20" s="252">
        <f t="shared" si="0"/>
        <v>3.6666666666666665</v>
      </c>
      <c r="BD20" s="858">
        <f>SUM((BC20*(BC20/SUM(BC20:BC25))),(BC21*(BC21/SUM(BC20:BC25))),(BC22*(BC22/SUM(BC20:BC25))),(BC23*(BC23/SUM(BC20:BC25))),(BC24*(BC24/SUM(BC20:BC25))),(BC25*(BC25/SUM(BC20:BC25))))</f>
        <v>3</v>
      </c>
      <c r="BE20" s="858">
        <f>AVERAGE(T20,V20,X20,Z20,AB20,AD20,AF20,AH20,AJ20,AL20,AN20,AP20,AR20,AT20,AV20,AX20,AZ20,BB20)</f>
        <v>3.5</v>
      </c>
      <c r="BF20" s="252">
        <f>IF(BE20=0,BF37,BE20)</f>
        <v>3.5</v>
      </c>
      <c r="BG20" s="860">
        <f t="shared" si="1"/>
        <v>10.5</v>
      </c>
      <c r="BH20" s="920" t="s">
        <v>1935</v>
      </c>
      <c r="BI20" s="920" t="s">
        <v>379</v>
      </c>
      <c r="BJ20" s="920" t="s">
        <v>379</v>
      </c>
      <c r="BK20" s="262" t="s">
        <v>1951</v>
      </c>
      <c r="BL20" s="262" t="s">
        <v>515</v>
      </c>
      <c r="BM20" s="262" t="s">
        <v>502</v>
      </c>
      <c r="BN20" s="262" t="s">
        <v>517</v>
      </c>
      <c r="BO20" s="252">
        <f t="shared" si="2"/>
        <v>2.6666666666666665</v>
      </c>
      <c r="BP20" s="252">
        <f t="shared" si="3"/>
        <v>3.5</v>
      </c>
      <c r="BQ20" s="858">
        <f>SUM((BO20*(BO20/SUM(BO20:BO25))),(BO21*(BO21/SUM(BO20:BO25))),(BO22*(BO22/SUM(BO20:BO25))),(BO23*(BO23/SUM(BO20:BO25))),(BO24*(BO24/SUM(BO20:BO25))),(BO25*(BO25/SUM(BO20:BO25))))</f>
        <v>2.1842105263157894</v>
      </c>
      <c r="BR20" s="858">
        <f>SUM((BP20*(BP20/SUM(BP20:BP25))),(BP21*(BP21/SUM(BP20:BP25))),(BP22*(BP22/SUM(BP20:BP25))),(BP23*(BP23/SUM(BP20:BP25))),(BP24*(BP24/SUM(BP20:BP25))),(BP25*(BP25/SUM(BP20:BP25))))</f>
        <v>3.4999999999999991</v>
      </c>
      <c r="BS20" s="860">
        <f>BQ20*BR20</f>
        <v>7.6447368421052611</v>
      </c>
      <c r="BT20" s="860" t="str">
        <f>INDEX([20]Listas!E$20:I$24,MATCH(BQ20,[20]Listas!D$20:D$24,1),MATCH(BR20,[20]Listas!E$19:I$19,1))</f>
        <v>MODERADO</v>
      </c>
    </row>
    <row r="21" spans="1:72" s="24" customFormat="1" ht="116.25" customHeight="1" x14ac:dyDescent="0.2">
      <c r="A21" s="831"/>
      <c r="B21" s="328"/>
      <c r="C21" s="1055"/>
      <c r="D21" s="1060"/>
      <c r="E21" s="1061"/>
      <c r="F21" s="1062"/>
      <c r="G21" s="254" t="s">
        <v>508</v>
      </c>
      <c r="H21" s="254">
        <v>2</v>
      </c>
      <c r="I21" s="857" t="s">
        <v>382</v>
      </c>
      <c r="J21" s="857"/>
      <c r="K21" s="857"/>
      <c r="L21" s="840"/>
      <c r="M21" s="841"/>
      <c r="N21" s="842"/>
      <c r="O21" s="836"/>
      <c r="P21" s="831"/>
      <c r="Q21" s="831"/>
      <c r="R21" s="831"/>
      <c r="S21" s="253">
        <v>3</v>
      </c>
      <c r="T21" s="846"/>
      <c r="U21" s="253">
        <v>3</v>
      </c>
      <c r="V21" s="846"/>
      <c r="W21" s="253">
        <v>2</v>
      </c>
      <c r="X21" s="846"/>
      <c r="Y21" s="253">
        <v>4</v>
      </c>
      <c r="Z21" s="846"/>
      <c r="AA21" s="253">
        <v>2</v>
      </c>
      <c r="AB21" s="846"/>
      <c r="AC21" s="253">
        <v>5</v>
      </c>
      <c r="AD21" s="846"/>
      <c r="AE21" s="253"/>
      <c r="AF21" s="846"/>
      <c r="AG21" s="253"/>
      <c r="AH21" s="846"/>
      <c r="AI21" s="253"/>
      <c r="AJ21" s="846"/>
      <c r="AK21" s="253"/>
      <c r="AL21" s="846"/>
      <c r="AM21" s="253"/>
      <c r="AN21" s="846"/>
      <c r="AO21" s="253"/>
      <c r="AP21" s="846"/>
      <c r="AQ21" s="253"/>
      <c r="AR21" s="846"/>
      <c r="AS21" s="253"/>
      <c r="AT21" s="846"/>
      <c r="AU21" s="253"/>
      <c r="AV21" s="846"/>
      <c r="AW21" s="253"/>
      <c r="AX21" s="846"/>
      <c r="AY21" s="253"/>
      <c r="AZ21" s="846"/>
      <c r="BA21" s="253"/>
      <c r="BB21" s="846"/>
      <c r="BC21" s="252">
        <f t="shared" si="0"/>
        <v>3.1666666666666665</v>
      </c>
      <c r="BD21" s="858"/>
      <c r="BE21" s="858"/>
      <c r="BF21" s="252">
        <f>IF(BE21=0,BF20,BE21)</f>
        <v>3.5</v>
      </c>
      <c r="BG21" s="860">
        <f t="shared" si="1"/>
        <v>0</v>
      </c>
      <c r="BH21" s="920" t="s">
        <v>1930</v>
      </c>
      <c r="BI21" s="1035" t="s">
        <v>377</v>
      </c>
      <c r="BJ21" s="1035" t="s">
        <v>377</v>
      </c>
      <c r="BK21" s="262" t="s">
        <v>1931</v>
      </c>
      <c r="BL21" s="262" t="s">
        <v>515</v>
      </c>
      <c r="BM21" s="262" t="s">
        <v>502</v>
      </c>
      <c r="BN21" s="262" t="s">
        <v>517</v>
      </c>
      <c r="BO21" s="252">
        <f t="shared" si="2"/>
        <v>2.1666666666666665</v>
      </c>
      <c r="BP21" s="252">
        <f t="shared" si="3"/>
        <v>3.5</v>
      </c>
      <c r="BQ21" s="858"/>
      <c r="BR21" s="858"/>
      <c r="BS21" s="860"/>
      <c r="BT21" s="860" t="e">
        <f>INDEX([20]Listas!E$20:I$24,MATCH(BQ21,[20]Listas!D$20:D$24,1),MATCH(BR21,[20]Listas!E$19:I$19,1))</f>
        <v>#N/A</v>
      </c>
    </row>
    <row r="22" spans="1:72" s="24" customFormat="1" ht="149.25" customHeight="1" x14ac:dyDescent="0.2">
      <c r="A22" s="831"/>
      <c r="B22" s="328"/>
      <c r="C22" s="1055"/>
      <c r="D22" s="1060"/>
      <c r="E22" s="1061"/>
      <c r="F22" s="1062"/>
      <c r="G22" s="259" t="s">
        <v>508</v>
      </c>
      <c r="H22" s="259">
        <v>3</v>
      </c>
      <c r="I22" s="857" t="s">
        <v>380</v>
      </c>
      <c r="J22" s="857"/>
      <c r="K22" s="857"/>
      <c r="L22" s="840"/>
      <c r="M22" s="841"/>
      <c r="N22" s="842"/>
      <c r="O22" s="836"/>
      <c r="P22" s="831"/>
      <c r="Q22" s="831"/>
      <c r="R22" s="831"/>
      <c r="S22" s="253">
        <v>2</v>
      </c>
      <c r="T22" s="846"/>
      <c r="U22" s="253">
        <v>3</v>
      </c>
      <c r="V22" s="846"/>
      <c r="W22" s="253">
        <v>3</v>
      </c>
      <c r="X22" s="846"/>
      <c r="Y22" s="253">
        <v>4</v>
      </c>
      <c r="Z22" s="846"/>
      <c r="AA22" s="253">
        <v>2</v>
      </c>
      <c r="AB22" s="846"/>
      <c r="AC22" s="253">
        <v>4</v>
      </c>
      <c r="AD22" s="846"/>
      <c r="AE22" s="253"/>
      <c r="AF22" s="846"/>
      <c r="AG22" s="253"/>
      <c r="AH22" s="846"/>
      <c r="AI22" s="253"/>
      <c r="AJ22" s="846"/>
      <c r="AK22" s="253"/>
      <c r="AL22" s="846"/>
      <c r="AM22" s="253"/>
      <c r="AN22" s="846"/>
      <c r="AO22" s="253"/>
      <c r="AP22" s="846"/>
      <c r="AQ22" s="253"/>
      <c r="AR22" s="846"/>
      <c r="AS22" s="253"/>
      <c r="AT22" s="846"/>
      <c r="AU22" s="253"/>
      <c r="AV22" s="846"/>
      <c r="AW22" s="253"/>
      <c r="AX22" s="846"/>
      <c r="AY22" s="253"/>
      <c r="AZ22" s="846"/>
      <c r="BA22" s="253"/>
      <c r="BB22" s="846"/>
      <c r="BC22" s="252">
        <f t="shared" si="0"/>
        <v>3</v>
      </c>
      <c r="BD22" s="858"/>
      <c r="BE22" s="858"/>
      <c r="BF22" s="252">
        <f>IF(BE22=0,BF21,BE22)</f>
        <v>3.5</v>
      </c>
      <c r="BG22" s="860">
        <f t="shared" si="1"/>
        <v>0</v>
      </c>
      <c r="BH22" s="1051" t="s">
        <v>1952</v>
      </c>
      <c r="BI22" s="1051"/>
      <c r="BJ22" s="1051"/>
      <c r="BK22" s="261" t="s">
        <v>1953</v>
      </c>
      <c r="BL22" s="262" t="s">
        <v>515</v>
      </c>
      <c r="BM22" s="262" t="s">
        <v>502</v>
      </c>
      <c r="BN22" s="262" t="s">
        <v>517</v>
      </c>
      <c r="BO22" s="252">
        <f t="shared" si="2"/>
        <v>2</v>
      </c>
      <c r="BP22" s="252">
        <f t="shared" si="3"/>
        <v>3.5</v>
      </c>
      <c r="BQ22" s="858"/>
      <c r="BR22" s="858"/>
      <c r="BS22" s="860"/>
      <c r="BT22" s="860" t="e">
        <f>INDEX([20]Listas!E$20:I$24,MATCH(BQ22,[20]Listas!D$20:D$24,1),MATCH(BR22,[20]Listas!E$19:I$19,1))</f>
        <v>#N/A</v>
      </c>
    </row>
    <row r="23" spans="1:72" s="24" customFormat="1" ht="48.75" customHeight="1" x14ac:dyDescent="0.2">
      <c r="A23" s="831"/>
      <c r="B23" s="328"/>
      <c r="C23" s="1055"/>
      <c r="D23" s="1060"/>
      <c r="E23" s="1061"/>
      <c r="F23" s="1062"/>
      <c r="G23" s="254" t="s">
        <v>500</v>
      </c>
      <c r="H23" s="254">
        <v>4</v>
      </c>
      <c r="I23" s="857" t="s">
        <v>1954</v>
      </c>
      <c r="J23" s="857"/>
      <c r="K23" s="857"/>
      <c r="L23" s="840"/>
      <c r="M23" s="841"/>
      <c r="N23" s="842"/>
      <c r="O23" s="836"/>
      <c r="P23" s="831"/>
      <c r="Q23" s="831"/>
      <c r="R23" s="831"/>
      <c r="S23" s="253">
        <v>3</v>
      </c>
      <c r="T23" s="846"/>
      <c r="U23" s="253">
        <v>2</v>
      </c>
      <c r="V23" s="846"/>
      <c r="W23" s="253">
        <v>3</v>
      </c>
      <c r="X23" s="846"/>
      <c r="Y23" s="253">
        <v>1</v>
      </c>
      <c r="Z23" s="846"/>
      <c r="AA23" s="253">
        <v>3</v>
      </c>
      <c r="AB23" s="846"/>
      <c r="AC23" s="253">
        <v>3</v>
      </c>
      <c r="AD23" s="846"/>
      <c r="AE23" s="253"/>
      <c r="AF23" s="846"/>
      <c r="AG23" s="253"/>
      <c r="AH23" s="846"/>
      <c r="AI23" s="253"/>
      <c r="AJ23" s="846"/>
      <c r="AK23" s="253"/>
      <c r="AL23" s="846"/>
      <c r="AM23" s="253"/>
      <c r="AN23" s="846"/>
      <c r="AO23" s="253"/>
      <c r="AP23" s="846"/>
      <c r="AQ23" s="253"/>
      <c r="AR23" s="846"/>
      <c r="AS23" s="253"/>
      <c r="AT23" s="846"/>
      <c r="AU23" s="253"/>
      <c r="AV23" s="846"/>
      <c r="AW23" s="253"/>
      <c r="AX23" s="846"/>
      <c r="AY23" s="253"/>
      <c r="AZ23" s="846"/>
      <c r="BA23" s="253"/>
      <c r="BB23" s="846"/>
      <c r="BC23" s="252">
        <f t="shared" si="0"/>
        <v>2.5</v>
      </c>
      <c r="BD23" s="858"/>
      <c r="BE23" s="858"/>
      <c r="BF23" s="252">
        <f>IF(BE23=0,BF22,BE23)</f>
        <v>3.5</v>
      </c>
      <c r="BG23" s="860">
        <f t="shared" si="1"/>
        <v>0</v>
      </c>
      <c r="BH23" s="1051" t="s">
        <v>1955</v>
      </c>
      <c r="BI23" s="1051" t="s">
        <v>377</v>
      </c>
      <c r="BJ23" s="1051" t="s">
        <v>377</v>
      </c>
      <c r="BK23" s="262" t="s">
        <v>1956</v>
      </c>
      <c r="BL23" s="262" t="s">
        <v>515</v>
      </c>
      <c r="BM23" s="262" t="s">
        <v>512</v>
      </c>
      <c r="BN23" s="262" t="s">
        <v>517</v>
      </c>
      <c r="BO23" s="252">
        <f t="shared" si="2"/>
        <v>2.5</v>
      </c>
      <c r="BP23" s="252">
        <f t="shared" si="3"/>
        <v>3.5</v>
      </c>
      <c r="BQ23" s="858"/>
      <c r="BR23" s="858"/>
      <c r="BS23" s="860"/>
      <c r="BT23" s="860" t="e">
        <f>INDEX([20]Listas!E$20:I$24,MATCH(BQ23,[20]Listas!D$20:D$24,1),MATCH(BR23,[20]Listas!E$19:I$19,1))</f>
        <v>#N/A</v>
      </c>
    </row>
    <row r="24" spans="1:72" s="24" customFormat="1" ht="58.5" customHeight="1" x14ac:dyDescent="0.2">
      <c r="A24" s="831"/>
      <c r="B24" s="328"/>
      <c r="C24" s="1055"/>
      <c r="D24" s="1060"/>
      <c r="E24" s="1061"/>
      <c r="F24" s="1062"/>
      <c r="G24" s="254" t="s">
        <v>500</v>
      </c>
      <c r="H24" s="254">
        <v>5</v>
      </c>
      <c r="I24" s="857" t="s">
        <v>1957</v>
      </c>
      <c r="J24" s="857"/>
      <c r="K24" s="857"/>
      <c r="L24" s="840"/>
      <c r="M24" s="841"/>
      <c r="N24" s="842"/>
      <c r="O24" s="836"/>
      <c r="P24" s="831"/>
      <c r="Q24" s="831"/>
      <c r="R24" s="831"/>
      <c r="S24" s="253">
        <v>3</v>
      </c>
      <c r="T24" s="846"/>
      <c r="U24" s="253">
        <v>2</v>
      </c>
      <c r="V24" s="846"/>
      <c r="W24" s="253">
        <v>2</v>
      </c>
      <c r="X24" s="846"/>
      <c r="Y24" s="253">
        <v>2</v>
      </c>
      <c r="Z24" s="846"/>
      <c r="AA24" s="253">
        <v>3</v>
      </c>
      <c r="AB24" s="846"/>
      <c r="AC24" s="253">
        <v>3</v>
      </c>
      <c r="AD24" s="846"/>
      <c r="AE24" s="253"/>
      <c r="AF24" s="846"/>
      <c r="AG24" s="253"/>
      <c r="AH24" s="846"/>
      <c r="AI24" s="253"/>
      <c r="AJ24" s="846"/>
      <c r="AK24" s="253"/>
      <c r="AL24" s="846"/>
      <c r="AM24" s="253"/>
      <c r="AN24" s="846"/>
      <c r="AO24" s="253"/>
      <c r="AP24" s="846"/>
      <c r="AQ24" s="253"/>
      <c r="AR24" s="846"/>
      <c r="AS24" s="253"/>
      <c r="AT24" s="846"/>
      <c r="AU24" s="253"/>
      <c r="AV24" s="846"/>
      <c r="AW24" s="253"/>
      <c r="AX24" s="846"/>
      <c r="AY24" s="253"/>
      <c r="AZ24" s="846"/>
      <c r="BA24" s="253"/>
      <c r="BB24" s="846"/>
      <c r="BC24" s="252">
        <f t="shared" si="0"/>
        <v>2.5</v>
      </c>
      <c r="BD24" s="858"/>
      <c r="BE24" s="858"/>
      <c r="BF24" s="252">
        <f>IF(BE24=0,BF23,BE24)</f>
        <v>3.5</v>
      </c>
      <c r="BG24" s="860">
        <f t="shared" si="1"/>
        <v>0</v>
      </c>
      <c r="BH24" s="1051" t="s">
        <v>1958</v>
      </c>
      <c r="BI24" s="1051" t="s">
        <v>388</v>
      </c>
      <c r="BJ24" s="1051" t="s">
        <v>388</v>
      </c>
      <c r="BK24" s="262" t="s">
        <v>1959</v>
      </c>
      <c r="BL24" s="262" t="s">
        <v>515</v>
      </c>
      <c r="BM24" s="262" t="s">
        <v>502</v>
      </c>
      <c r="BN24" s="262" t="s">
        <v>517</v>
      </c>
      <c r="BO24" s="252">
        <f t="shared" si="2"/>
        <v>1.5</v>
      </c>
      <c r="BP24" s="252">
        <f t="shared" si="3"/>
        <v>3.5</v>
      </c>
      <c r="BQ24" s="858"/>
      <c r="BR24" s="858"/>
      <c r="BS24" s="860"/>
      <c r="BT24" s="860" t="e">
        <f>INDEX([20]Listas!E$20:I$24,MATCH(BQ24,[20]Listas!D$20:D$24,1),MATCH(BR24,[20]Listas!E$19:I$19,1))</f>
        <v>#N/A</v>
      </c>
    </row>
    <row r="25" spans="1:72" s="332" customFormat="1" ht="84" customHeight="1" x14ac:dyDescent="0.2">
      <c r="A25" s="831"/>
      <c r="B25" s="329"/>
      <c r="C25" s="1056"/>
      <c r="D25" s="1063"/>
      <c r="E25" s="1064"/>
      <c r="F25" s="1065"/>
      <c r="G25" s="260" t="s">
        <v>500</v>
      </c>
      <c r="H25" s="260">
        <v>6</v>
      </c>
      <c r="I25" s="1066" t="s">
        <v>1960</v>
      </c>
      <c r="J25" s="1067"/>
      <c r="K25" s="1068"/>
      <c r="L25" s="907"/>
      <c r="M25" s="908"/>
      <c r="N25" s="909"/>
      <c r="O25" s="891"/>
      <c r="P25" s="831"/>
      <c r="Q25" s="831"/>
      <c r="R25" s="831"/>
      <c r="S25" s="275">
        <v>2</v>
      </c>
      <c r="T25" s="846"/>
      <c r="U25" s="275">
        <v>3</v>
      </c>
      <c r="V25" s="846"/>
      <c r="W25" s="275">
        <v>2</v>
      </c>
      <c r="X25" s="846"/>
      <c r="Y25" s="275">
        <v>4</v>
      </c>
      <c r="Z25" s="846"/>
      <c r="AA25" s="275">
        <v>3</v>
      </c>
      <c r="AB25" s="846"/>
      <c r="AC25" s="275">
        <v>3</v>
      </c>
      <c r="AD25" s="846"/>
      <c r="AE25" s="275"/>
      <c r="AF25" s="846"/>
      <c r="AG25" s="275"/>
      <c r="AH25" s="846"/>
      <c r="AI25" s="275"/>
      <c r="AJ25" s="846"/>
      <c r="AK25" s="275"/>
      <c r="AL25" s="846"/>
      <c r="AM25" s="275"/>
      <c r="AN25" s="846"/>
      <c r="AO25" s="275"/>
      <c r="AP25" s="846"/>
      <c r="AQ25" s="275"/>
      <c r="AR25" s="846"/>
      <c r="AS25" s="275"/>
      <c r="AT25" s="846"/>
      <c r="AU25" s="275"/>
      <c r="AV25" s="846"/>
      <c r="AW25" s="275"/>
      <c r="AX25" s="846"/>
      <c r="AY25" s="275"/>
      <c r="AZ25" s="846"/>
      <c r="BA25" s="275"/>
      <c r="BB25" s="846"/>
      <c r="BC25" s="330">
        <f t="shared" si="0"/>
        <v>2.8333333333333335</v>
      </c>
      <c r="BD25" s="858"/>
      <c r="BE25" s="858"/>
      <c r="BF25" s="330">
        <f>IF(BE25=0,BF24,BE25)</f>
        <v>3.5</v>
      </c>
      <c r="BG25" s="860">
        <f t="shared" si="1"/>
        <v>0</v>
      </c>
      <c r="BH25" s="1069" t="s">
        <v>1961</v>
      </c>
      <c r="BI25" s="1070"/>
      <c r="BJ25" s="1071"/>
      <c r="BK25" s="331" t="s">
        <v>1962</v>
      </c>
      <c r="BL25" s="262" t="s">
        <v>515</v>
      </c>
      <c r="BM25" s="262" t="s">
        <v>502</v>
      </c>
      <c r="BN25" s="262" t="s">
        <v>517</v>
      </c>
      <c r="BO25" s="330">
        <f t="shared" si="2"/>
        <v>1.8333333333333335</v>
      </c>
      <c r="BP25" s="330">
        <f t="shared" si="3"/>
        <v>3.5</v>
      </c>
      <c r="BQ25" s="858"/>
      <c r="BR25" s="858"/>
      <c r="BS25" s="860"/>
      <c r="BT25" s="860" t="e">
        <f>INDEX([20]Listas!E$20:I$24,MATCH(BQ25,[20]Listas!D$20:D$24,1),MATCH(BR25,[20]Listas!E$19:I$19,1))</f>
        <v>#N/A</v>
      </c>
    </row>
    <row r="26" spans="1:72" s="251" customFormat="1" ht="91.5" customHeight="1" x14ac:dyDescent="0.2">
      <c r="A26" s="831"/>
      <c r="B26" s="1052" t="s">
        <v>443</v>
      </c>
      <c r="C26" s="1052" t="s">
        <v>389</v>
      </c>
      <c r="D26" s="1053" t="s">
        <v>390</v>
      </c>
      <c r="E26" s="1053"/>
      <c r="F26" s="1053"/>
      <c r="G26" s="254" t="s">
        <v>508</v>
      </c>
      <c r="H26" s="254">
        <v>1</v>
      </c>
      <c r="I26" s="857" t="s">
        <v>1057</v>
      </c>
      <c r="J26" s="857"/>
      <c r="K26" s="857"/>
      <c r="L26" s="837" t="s">
        <v>1963</v>
      </c>
      <c r="M26" s="838"/>
      <c r="N26" s="839"/>
      <c r="O26" s="831" t="s">
        <v>33</v>
      </c>
      <c r="P26" s="831"/>
      <c r="Q26" s="831" t="s">
        <v>33</v>
      </c>
      <c r="R26" s="831" t="s">
        <v>33</v>
      </c>
      <c r="S26" s="253">
        <v>3</v>
      </c>
      <c r="T26" s="846">
        <v>5</v>
      </c>
      <c r="U26" s="253">
        <v>3</v>
      </c>
      <c r="V26" s="846">
        <v>4</v>
      </c>
      <c r="W26" s="253">
        <v>4</v>
      </c>
      <c r="X26" s="846">
        <v>3</v>
      </c>
      <c r="Y26" s="253">
        <v>4</v>
      </c>
      <c r="Z26" s="846">
        <v>4</v>
      </c>
      <c r="AA26" s="253">
        <v>2</v>
      </c>
      <c r="AB26" s="846">
        <v>3</v>
      </c>
      <c r="AC26" s="253">
        <v>4</v>
      </c>
      <c r="AD26" s="846">
        <v>4</v>
      </c>
      <c r="AE26" s="253"/>
      <c r="AF26" s="846"/>
      <c r="AG26" s="253"/>
      <c r="AH26" s="846"/>
      <c r="AI26" s="253"/>
      <c r="AJ26" s="846"/>
      <c r="AK26" s="253"/>
      <c r="AL26" s="846"/>
      <c r="AM26" s="253"/>
      <c r="AN26" s="846"/>
      <c r="AO26" s="253"/>
      <c r="AP26" s="846"/>
      <c r="AQ26" s="253"/>
      <c r="AR26" s="846"/>
      <c r="AS26" s="253"/>
      <c r="AT26" s="846"/>
      <c r="AU26" s="253"/>
      <c r="AV26" s="846"/>
      <c r="AW26" s="253"/>
      <c r="AX26" s="846"/>
      <c r="AY26" s="253"/>
      <c r="AZ26" s="846"/>
      <c r="BA26" s="253"/>
      <c r="BB26" s="846"/>
      <c r="BC26" s="252">
        <f t="shared" si="0"/>
        <v>3.3333333333333335</v>
      </c>
      <c r="BD26" s="858">
        <f>SUM((BC26*(BC26/SUM(BC26:BC27))),(BC27*(BC27/SUM(BC26:BC27))))</f>
        <v>3.4186991869918701</v>
      </c>
      <c r="BE26" s="851">
        <f>AVERAGE(T26,V26,X26,Z26,AB26,AD26,AF26,AH26,AJ26,AL26,AN26,AP26,AR26,AT26,AV26,AX26,AZ26,BB26)</f>
        <v>3.8333333333333335</v>
      </c>
      <c r="BF26" s="252">
        <f>IF(BE26=0,#REF!,BE26)</f>
        <v>3.8333333333333335</v>
      </c>
      <c r="BG26" s="860">
        <f t="shared" si="1"/>
        <v>13.105013550135503</v>
      </c>
      <c r="BH26" s="920" t="s">
        <v>1964</v>
      </c>
      <c r="BI26" s="920"/>
      <c r="BJ26" s="920"/>
      <c r="BK26" s="262" t="s">
        <v>1965</v>
      </c>
      <c r="BL26" s="254" t="s">
        <v>504</v>
      </c>
      <c r="BM26" s="254" t="s">
        <v>502</v>
      </c>
      <c r="BN26" s="254" t="s">
        <v>505</v>
      </c>
      <c r="BO26" s="252">
        <f t="shared" si="2"/>
        <v>2.3333333333333335</v>
      </c>
      <c r="BP26" s="252">
        <f t="shared" si="3"/>
        <v>2.8333333333333335</v>
      </c>
      <c r="BQ26" s="858">
        <f>SUM((BO26*(BO26/SUM(BO26:BO27))),(BO27*(BO27/SUM(BO26:BO27))))</f>
        <v>2.4195402298850572</v>
      </c>
      <c r="BR26" s="858">
        <f>SUM((BP26*(BP26/SUM(BP26:BP27))),(BP27*(BP27/SUM(BP26:BP27))))</f>
        <v>3.4083333333333332</v>
      </c>
      <c r="BS26" s="860">
        <f>BQ26*BR26</f>
        <v>8.2465996168582372</v>
      </c>
      <c r="BT26" s="846" t="str">
        <f>INDEX([20]Listas!E$20:I$24,MATCH(BQ26,[20]Listas!D$20:D$24,1),MATCH(BR26,[20]Listas!E$19:I$19,1))</f>
        <v>MODERADO</v>
      </c>
    </row>
    <row r="27" spans="1:72" s="251" customFormat="1" ht="52.5" customHeight="1" x14ac:dyDescent="0.2">
      <c r="A27" s="831"/>
      <c r="B27" s="1052"/>
      <c r="C27" s="1052"/>
      <c r="D27" s="1053"/>
      <c r="E27" s="1053"/>
      <c r="F27" s="1053"/>
      <c r="G27" s="255" t="s">
        <v>508</v>
      </c>
      <c r="H27" s="255">
        <v>2</v>
      </c>
      <c r="I27" s="1034" t="s">
        <v>391</v>
      </c>
      <c r="J27" s="1034"/>
      <c r="K27" s="1034"/>
      <c r="L27" s="840"/>
      <c r="M27" s="841"/>
      <c r="N27" s="842"/>
      <c r="O27" s="831"/>
      <c r="P27" s="831"/>
      <c r="Q27" s="831"/>
      <c r="R27" s="831"/>
      <c r="S27" s="253">
        <v>4</v>
      </c>
      <c r="T27" s="846"/>
      <c r="U27" s="253">
        <v>4</v>
      </c>
      <c r="V27" s="846"/>
      <c r="W27" s="253">
        <v>4</v>
      </c>
      <c r="X27" s="846"/>
      <c r="Y27" s="253">
        <v>4</v>
      </c>
      <c r="Z27" s="846"/>
      <c r="AA27" s="253">
        <v>2</v>
      </c>
      <c r="AB27" s="846"/>
      <c r="AC27" s="253">
        <v>3</v>
      </c>
      <c r="AD27" s="846"/>
      <c r="AE27" s="253"/>
      <c r="AF27" s="846"/>
      <c r="AG27" s="253"/>
      <c r="AH27" s="846"/>
      <c r="AI27" s="253"/>
      <c r="AJ27" s="846"/>
      <c r="AK27" s="253"/>
      <c r="AL27" s="846"/>
      <c r="AM27" s="253"/>
      <c r="AN27" s="846"/>
      <c r="AO27" s="253"/>
      <c r="AP27" s="846"/>
      <c r="AQ27" s="253"/>
      <c r="AR27" s="846"/>
      <c r="AS27" s="253"/>
      <c r="AT27" s="846"/>
      <c r="AU27" s="253"/>
      <c r="AV27" s="846"/>
      <c r="AW27" s="253"/>
      <c r="AX27" s="846"/>
      <c r="AY27" s="253"/>
      <c r="AZ27" s="846"/>
      <c r="BA27" s="253"/>
      <c r="BB27" s="846"/>
      <c r="BC27" s="252">
        <f t="shared" si="0"/>
        <v>3.5</v>
      </c>
      <c r="BD27" s="858"/>
      <c r="BE27" s="853"/>
      <c r="BF27" s="252">
        <f>IF(BE27=0,BF26,BE27)</f>
        <v>3.8333333333333335</v>
      </c>
      <c r="BG27" s="860">
        <f t="shared" si="1"/>
        <v>0</v>
      </c>
      <c r="BH27" s="920" t="s">
        <v>1966</v>
      </c>
      <c r="BI27" s="920"/>
      <c r="BJ27" s="920"/>
      <c r="BK27" s="262" t="s">
        <v>1967</v>
      </c>
      <c r="BL27" s="254" t="s">
        <v>504</v>
      </c>
      <c r="BM27" s="254" t="s">
        <v>502</v>
      </c>
      <c r="BN27" s="254" t="s">
        <v>517</v>
      </c>
      <c r="BO27" s="252">
        <f t="shared" si="2"/>
        <v>2.5</v>
      </c>
      <c r="BP27" s="252">
        <f t="shared" si="3"/>
        <v>3.8333333333333335</v>
      </c>
      <c r="BQ27" s="858"/>
      <c r="BR27" s="858"/>
      <c r="BS27" s="860"/>
      <c r="BT27" s="846" t="e">
        <f>INDEX([20]Listas!E$20:I$24,MATCH(BQ27,[20]Listas!D$20:D$24,1),MATCH(BR27,[20]Listas!E$19:I$19,1))</f>
        <v>#N/A</v>
      </c>
    </row>
    <row r="28" spans="1:72" s="24" customFormat="1" ht="171.75" customHeight="1" x14ac:dyDescent="0.2">
      <c r="A28" s="831"/>
      <c r="B28" s="1036" t="s">
        <v>443</v>
      </c>
      <c r="C28" s="1036" t="s">
        <v>393</v>
      </c>
      <c r="D28" s="1039" t="s">
        <v>394</v>
      </c>
      <c r="E28" s="1040"/>
      <c r="F28" s="1041"/>
      <c r="G28" s="254" t="s">
        <v>508</v>
      </c>
      <c r="H28" s="254">
        <v>1</v>
      </c>
      <c r="I28" s="843" t="s">
        <v>395</v>
      </c>
      <c r="J28" s="844"/>
      <c r="K28" s="845"/>
      <c r="L28" s="837" t="s">
        <v>1968</v>
      </c>
      <c r="M28" s="838"/>
      <c r="N28" s="839"/>
      <c r="O28" s="831" t="s">
        <v>33</v>
      </c>
      <c r="P28" s="831" t="s">
        <v>33</v>
      </c>
      <c r="Q28" s="831" t="s">
        <v>33</v>
      </c>
      <c r="R28" s="831" t="s">
        <v>33</v>
      </c>
      <c r="S28" s="253">
        <v>2</v>
      </c>
      <c r="T28" s="846">
        <v>4</v>
      </c>
      <c r="U28" s="253">
        <v>3</v>
      </c>
      <c r="V28" s="846">
        <v>3</v>
      </c>
      <c r="W28" s="253">
        <v>3</v>
      </c>
      <c r="X28" s="846">
        <v>2</v>
      </c>
      <c r="Y28" s="253">
        <v>1</v>
      </c>
      <c r="Z28" s="846">
        <v>4</v>
      </c>
      <c r="AA28" s="253">
        <v>3</v>
      </c>
      <c r="AB28" s="846">
        <v>4</v>
      </c>
      <c r="AC28" s="253">
        <v>3</v>
      </c>
      <c r="AD28" s="846">
        <v>4</v>
      </c>
      <c r="AE28" s="253"/>
      <c r="AF28" s="846"/>
      <c r="AG28" s="253"/>
      <c r="AH28" s="846"/>
      <c r="AI28" s="253"/>
      <c r="AJ28" s="846"/>
      <c r="AK28" s="253"/>
      <c r="AL28" s="846"/>
      <c r="AM28" s="253"/>
      <c r="AN28" s="846"/>
      <c r="AO28" s="253"/>
      <c r="AP28" s="846"/>
      <c r="AQ28" s="253"/>
      <c r="AR28" s="846"/>
      <c r="AS28" s="253"/>
      <c r="AT28" s="846"/>
      <c r="AU28" s="253"/>
      <c r="AV28" s="846"/>
      <c r="AW28" s="253"/>
      <c r="AX28" s="846"/>
      <c r="AY28" s="253"/>
      <c r="AZ28" s="846"/>
      <c r="BA28" s="253"/>
      <c r="BB28" s="846"/>
      <c r="BC28" s="252">
        <f t="shared" si="0"/>
        <v>2.5</v>
      </c>
      <c r="BD28" s="858">
        <f>SUM((BC28*(BC28/SUM(BC28:BC32))),(BC29*(BC29/SUM(BC28:BC32))),(BC30*(BC30/SUM(BC28:BC32))),(BC31*(BC31/SUM(BC28:BC32))),(BC32*(BC32/SUM(BC28:BC32))))</f>
        <v>2.821285140562249</v>
      </c>
      <c r="BE28" s="858">
        <f>AVERAGE(T28,V28,X28,Z28,AB28,AD28,AF28,AH28,AJ28,AL28,AN28,AP28,AR28,AT28,AV28,AX28,AZ28,BB28)</f>
        <v>3.5</v>
      </c>
      <c r="BF28" s="252">
        <f>IF(BE28=0,#REF!,BE28)</f>
        <v>3.5</v>
      </c>
      <c r="BG28" s="860">
        <f t="shared" si="1"/>
        <v>9.8744979919678713</v>
      </c>
      <c r="BH28" s="1051" t="s">
        <v>1969</v>
      </c>
      <c r="BI28" s="1051" t="s">
        <v>392</v>
      </c>
      <c r="BJ28" s="1051" t="s">
        <v>392</v>
      </c>
      <c r="BK28" s="262" t="s">
        <v>1970</v>
      </c>
      <c r="BL28" s="254" t="s">
        <v>501</v>
      </c>
      <c r="BM28" s="254" t="s">
        <v>512</v>
      </c>
      <c r="BN28" s="254" t="s">
        <v>503</v>
      </c>
      <c r="BO28" s="252">
        <f t="shared" si="2"/>
        <v>2.5</v>
      </c>
      <c r="BP28" s="252">
        <f t="shared" si="3"/>
        <v>3.5</v>
      </c>
      <c r="BQ28" s="858">
        <f>SUM((BO28*(BO28/SUM(BO28:BO32))),(BO29*(BO29/SUM(BO28:BO32))),(BO30*(BO30/SUM(BO28:BO32))),(BO31*(BO31/SUM(BO28:BO32))),(BO32*(BO32/SUM(BO28:BO32))))</f>
        <v>2.453051643192488</v>
      </c>
      <c r="BR28" s="858">
        <f>SUM((BP28*(BP28/SUM(BP28:BP32))),(BP29*(BP29/SUM(BP28:BP32))),(BP30*(BP30/SUM(BP28:BP32))),(BP31*(BP31/SUM(BP28:BP32))),(BP32*(BP32/SUM(BP28:BP32))))</f>
        <v>2.9827586206896548</v>
      </c>
      <c r="BS28" s="860">
        <f>BQ28*BR28</f>
        <v>7.3168609357293173</v>
      </c>
      <c r="BT28" s="846" t="str">
        <f>INDEX([20]Listas!E$20:I$24,MATCH(BQ28,[20]Listas!D$20:D$24,1),MATCH(BR28,[20]Listas!E$19:I$19,1))</f>
        <v>MODERADO</v>
      </c>
    </row>
    <row r="29" spans="1:72" s="24" customFormat="1" ht="144.75" customHeight="1" x14ac:dyDescent="0.2">
      <c r="A29" s="831"/>
      <c r="B29" s="1038"/>
      <c r="C29" s="1038"/>
      <c r="D29" s="1042"/>
      <c r="E29" s="1043"/>
      <c r="F29" s="1044"/>
      <c r="G29" s="254" t="s">
        <v>507</v>
      </c>
      <c r="H29" s="254">
        <v>2</v>
      </c>
      <c r="I29" s="843" t="s">
        <v>396</v>
      </c>
      <c r="J29" s="844"/>
      <c r="K29" s="845"/>
      <c r="L29" s="840"/>
      <c r="M29" s="841"/>
      <c r="N29" s="842"/>
      <c r="O29" s="831"/>
      <c r="P29" s="831"/>
      <c r="Q29" s="831"/>
      <c r="R29" s="831"/>
      <c r="S29" s="253">
        <v>2</v>
      </c>
      <c r="T29" s="846"/>
      <c r="U29" s="253">
        <v>3</v>
      </c>
      <c r="V29" s="846"/>
      <c r="W29" s="253">
        <v>3</v>
      </c>
      <c r="X29" s="846"/>
      <c r="Y29" s="253">
        <v>1</v>
      </c>
      <c r="Z29" s="846"/>
      <c r="AA29" s="253">
        <v>3</v>
      </c>
      <c r="AB29" s="846"/>
      <c r="AC29" s="253">
        <v>3</v>
      </c>
      <c r="AD29" s="846"/>
      <c r="AE29" s="253"/>
      <c r="AF29" s="846"/>
      <c r="AG29" s="253"/>
      <c r="AH29" s="846"/>
      <c r="AI29" s="253"/>
      <c r="AJ29" s="846"/>
      <c r="AK29" s="253"/>
      <c r="AL29" s="846"/>
      <c r="AM29" s="253"/>
      <c r="AN29" s="846"/>
      <c r="AO29" s="253"/>
      <c r="AP29" s="846"/>
      <c r="AQ29" s="253"/>
      <c r="AR29" s="846"/>
      <c r="AS29" s="253"/>
      <c r="AT29" s="846"/>
      <c r="AU29" s="253"/>
      <c r="AV29" s="846"/>
      <c r="AW29" s="253"/>
      <c r="AX29" s="846"/>
      <c r="AY29" s="253"/>
      <c r="AZ29" s="846"/>
      <c r="BA29" s="253"/>
      <c r="BB29" s="846"/>
      <c r="BC29" s="252">
        <f t="shared" si="0"/>
        <v>2.5</v>
      </c>
      <c r="BD29" s="858"/>
      <c r="BE29" s="1011"/>
      <c r="BF29" s="252">
        <f>IF(BE29=0,BF28,BE29)</f>
        <v>3.5</v>
      </c>
      <c r="BG29" s="860">
        <f t="shared" si="1"/>
        <v>0</v>
      </c>
      <c r="BH29" s="1051" t="s">
        <v>1971</v>
      </c>
      <c r="BI29" s="1051" t="s">
        <v>392</v>
      </c>
      <c r="BJ29" s="1051" t="s">
        <v>392</v>
      </c>
      <c r="BK29" s="262" t="s">
        <v>1972</v>
      </c>
      <c r="BL29" s="254" t="s">
        <v>501</v>
      </c>
      <c r="BM29" s="254" t="s">
        <v>502</v>
      </c>
      <c r="BN29" s="254" t="s">
        <v>503</v>
      </c>
      <c r="BO29" s="252">
        <f t="shared" si="2"/>
        <v>2.5</v>
      </c>
      <c r="BP29" s="252">
        <f t="shared" si="3"/>
        <v>2.5</v>
      </c>
      <c r="BQ29" s="858"/>
      <c r="BR29" s="858"/>
      <c r="BS29" s="860"/>
      <c r="BT29" s="846" t="e">
        <f>INDEX([20]Listas!E$20:I$24,MATCH(BQ29,[20]Listas!D$20:D$24,1),MATCH(BR29,[20]Listas!E$19:I$19,1))</f>
        <v>#N/A</v>
      </c>
    </row>
    <row r="30" spans="1:72" s="24" customFormat="1" ht="68.25" customHeight="1" x14ac:dyDescent="0.2">
      <c r="A30" s="831"/>
      <c r="B30" s="1038"/>
      <c r="C30" s="1038"/>
      <c r="D30" s="1042"/>
      <c r="E30" s="1043"/>
      <c r="F30" s="1044"/>
      <c r="G30" s="254" t="s">
        <v>534</v>
      </c>
      <c r="H30" s="254">
        <v>3</v>
      </c>
      <c r="I30" s="843" t="s">
        <v>397</v>
      </c>
      <c r="J30" s="844"/>
      <c r="K30" s="845"/>
      <c r="L30" s="840"/>
      <c r="M30" s="841"/>
      <c r="N30" s="842"/>
      <c r="O30" s="831"/>
      <c r="P30" s="831"/>
      <c r="Q30" s="831"/>
      <c r="R30" s="831"/>
      <c r="S30" s="253">
        <v>5</v>
      </c>
      <c r="T30" s="846"/>
      <c r="U30" s="253">
        <v>2</v>
      </c>
      <c r="V30" s="846"/>
      <c r="W30" s="253">
        <v>2</v>
      </c>
      <c r="X30" s="846"/>
      <c r="Y30" s="253">
        <v>3</v>
      </c>
      <c r="Z30" s="846"/>
      <c r="AA30" s="253">
        <v>2</v>
      </c>
      <c r="AB30" s="846"/>
      <c r="AC30" s="253">
        <v>3</v>
      </c>
      <c r="AD30" s="846"/>
      <c r="AE30" s="253"/>
      <c r="AF30" s="846"/>
      <c r="AG30" s="253"/>
      <c r="AH30" s="846"/>
      <c r="AI30" s="253"/>
      <c r="AJ30" s="846"/>
      <c r="AK30" s="253"/>
      <c r="AL30" s="846"/>
      <c r="AM30" s="253"/>
      <c r="AN30" s="846"/>
      <c r="AO30" s="253"/>
      <c r="AP30" s="846"/>
      <c r="AQ30" s="253"/>
      <c r="AR30" s="846"/>
      <c r="AS30" s="253"/>
      <c r="AT30" s="846"/>
      <c r="AU30" s="253"/>
      <c r="AV30" s="846"/>
      <c r="AW30" s="253"/>
      <c r="AX30" s="846"/>
      <c r="AY30" s="253"/>
      <c r="AZ30" s="846"/>
      <c r="BA30" s="253"/>
      <c r="BB30" s="846"/>
      <c r="BC30" s="252">
        <f t="shared" si="0"/>
        <v>2.8333333333333335</v>
      </c>
      <c r="BD30" s="858"/>
      <c r="BE30" s="1011"/>
      <c r="BF30" s="252">
        <f>IF(BE30=0,BF29,BE30)</f>
        <v>3.5</v>
      </c>
      <c r="BG30" s="860">
        <f t="shared" si="1"/>
        <v>0</v>
      </c>
      <c r="BH30" s="920" t="s">
        <v>1973</v>
      </c>
      <c r="BI30" s="1035" t="s">
        <v>377</v>
      </c>
      <c r="BJ30" s="1035" t="s">
        <v>377</v>
      </c>
      <c r="BK30" s="262" t="s">
        <v>1974</v>
      </c>
      <c r="BL30" s="254" t="s">
        <v>501</v>
      </c>
      <c r="BM30" s="254" t="s">
        <v>512</v>
      </c>
      <c r="BN30" s="254" t="s">
        <v>503</v>
      </c>
      <c r="BO30" s="252">
        <f t="shared" si="2"/>
        <v>2.8333333333333335</v>
      </c>
      <c r="BP30" s="252">
        <f t="shared" si="3"/>
        <v>3.5</v>
      </c>
      <c r="BQ30" s="858"/>
      <c r="BR30" s="858"/>
      <c r="BS30" s="860"/>
      <c r="BT30" s="846" t="e">
        <f>INDEX([20]Listas!E$20:I$24,MATCH(BQ30,[20]Listas!D$20:D$24,1),MATCH(BR30,[20]Listas!E$19:I$19,1))</f>
        <v>#N/A</v>
      </c>
    </row>
    <row r="31" spans="1:72" s="24" customFormat="1" ht="90.75" customHeight="1" x14ac:dyDescent="0.2">
      <c r="A31" s="831"/>
      <c r="B31" s="1038"/>
      <c r="C31" s="1038"/>
      <c r="D31" s="1042"/>
      <c r="E31" s="1043"/>
      <c r="F31" s="1044"/>
      <c r="G31" s="255" t="s">
        <v>500</v>
      </c>
      <c r="H31" s="255">
        <v>4</v>
      </c>
      <c r="I31" s="843" t="s">
        <v>1975</v>
      </c>
      <c r="J31" s="844"/>
      <c r="K31" s="845"/>
      <c r="L31" s="840" t="str">
        <f>+L28</f>
        <v>1. Que no se entregue la obra en el 100% a la comunidad.
2. Demora en el trámite de liquidación, por factores ambientales o sociales. 
3. Demora en el recibo de obra.
4. Posibles reclamaciones del contratista y/o interventor, por restablecimiento del equilibrio económico.
5. Posibles demandas de la comunidad, acciones populares.
6. Inicio de investigaciones administrativas y disciplinarias por parte de los entes de control.
7. Perdida de Imagen del IDU.</v>
      </c>
      <c r="M31" s="841"/>
      <c r="N31" s="842"/>
      <c r="O31" s="831"/>
      <c r="P31" s="831"/>
      <c r="Q31" s="831"/>
      <c r="R31" s="831"/>
      <c r="S31" s="253">
        <v>4</v>
      </c>
      <c r="T31" s="846"/>
      <c r="U31" s="253">
        <v>4</v>
      </c>
      <c r="V31" s="846"/>
      <c r="W31" s="253">
        <v>3</v>
      </c>
      <c r="X31" s="846"/>
      <c r="Y31" s="253">
        <v>3</v>
      </c>
      <c r="Z31" s="846"/>
      <c r="AA31" s="253">
        <v>4</v>
      </c>
      <c r="AB31" s="846"/>
      <c r="AC31" s="253">
        <v>3</v>
      </c>
      <c r="AD31" s="846"/>
      <c r="AE31" s="253"/>
      <c r="AF31" s="846"/>
      <c r="AG31" s="253"/>
      <c r="AH31" s="846"/>
      <c r="AI31" s="253"/>
      <c r="AJ31" s="846"/>
      <c r="AK31" s="253"/>
      <c r="AL31" s="846"/>
      <c r="AM31" s="253"/>
      <c r="AN31" s="846"/>
      <c r="AO31" s="253"/>
      <c r="AP31" s="846"/>
      <c r="AQ31" s="253"/>
      <c r="AR31" s="846"/>
      <c r="AS31" s="253"/>
      <c r="AT31" s="846"/>
      <c r="AU31" s="253"/>
      <c r="AV31" s="846"/>
      <c r="AW31" s="253"/>
      <c r="AX31" s="846"/>
      <c r="AY31" s="253"/>
      <c r="AZ31" s="846"/>
      <c r="BA31" s="253"/>
      <c r="BB31" s="846"/>
      <c r="BC31" s="252">
        <f t="shared" si="0"/>
        <v>3.5</v>
      </c>
      <c r="BD31" s="858"/>
      <c r="BE31" s="1011"/>
      <c r="BF31" s="252">
        <f>IF(BE31=0,BF30,BE31)</f>
        <v>3.5</v>
      </c>
      <c r="BG31" s="860">
        <f t="shared" si="1"/>
        <v>0</v>
      </c>
      <c r="BH31" s="920" t="s">
        <v>1976</v>
      </c>
      <c r="BI31" s="920"/>
      <c r="BJ31" s="920"/>
      <c r="BK31" s="262" t="s">
        <v>1977</v>
      </c>
      <c r="BL31" s="254" t="s">
        <v>504</v>
      </c>
      <c r="BM31" s="254" t="s">
        <v>502</v>
      </c>
      <c r="BN31" s="254" t="s">
        <v>505</v>
      </c>
      <c r="BO31" s="252">
        <f t="shared" si="2"/>
        <v>2.5</v>
      </c>
      <c r="BP31" s="252">
        <f t="shared" si="3"/>
        <v>2.5</v>
      </c>
      <c r="BQ31" s="858"/>
      <c r="BR31" s="858"/>
      <c r="BS31" s="860"/>
      <c r="BT31" s="846" t="e">
        <f>INDEX([20]Listas!E$20:I$24,MATCH(BQ31,[20]Listas!D$20:D$24,1),MATCH(BR31,[20]Listas!E$19:I$19,1))</f>
        <v>#N/A</v>
      </c>
    </row>
    <row r="32" spans="1:72" s="24" customFormat="1" ht="162" customHeight="1" x14ac:dyDescent="0.2">
      <c r="A32" s="831"/>
      <c r="B32" s="1037"/>
      <c r="C32" s="1037"/>
      <c r="D32" s="1072"/>
      <c r="E32" s="1073"/>
      <c r="F32" s="1074"/>
      <c r="G32" s="254" t="s">
        <v>500</v>
      </c>
      <c r="H32" s="254">
        <v>5</v>
      </c>
      <c r="I32" s="843" t="s">
        <v>1978</v>
      </c>
      <c r="J32" s="844"/>
      <c r="K32" s="845"/>
      <c r="L32" s="907"/>
      <c r="M32" s="908"/>
      <c r="N32" s="909"/>
      <c r="O32" s="831"/>
      <c r="P32" s="831"/>
      <c r="Q32" s="831"/>
      <c r="R32" s="831"/>
      <c r="S32" s="253">
        <v>2</v>
      </c>
      <c r="T32" s="846"/>
      <c r="U32" s="253">
        <v>2</v>
      </c>
      <c r="V32" s="846"/>
      <c r="W32" s="253">
        <v>2</v>
      </c>
      <c r="X32" s="846"/>
      <c r="Y32" s="253">
        <v>3</v>
      </c>
      <c r="Z32" s="846"/>
      <c r="AA32" s="253">
        <v>3</v>
      </c>
      <c r="AB32" s="846"/>
      <c r="AC32" s="253">
        <v>3</v>
      </c>
      <c r="AD32" s="846"/>
      <c r="AE32" s="253"/>
      <c r="AF32" s="846"/>
      <c r="AG32" s="253"/>
      <c r="AH32" s="846"/>
      <c r="AI32" s="253"/>
      <c r="AJ32" s="846"/>
      <c r="AK32" s="253"/>
      <c r="AL32" s="846"/>
      <c r="AM32" s="253"/>
      <c r="AN32" s="846"/>
      <c r="AO32" s="253"/>
      <c r="AP32" s="846"/>
      <c r="AQ32" s="253"/>
      <c r="AR32" s="846"/>
      <c r="AS32" s="253"/>
      <c r="AT32" s="846"/>
      <c r="AU32" s="253"/>
      <c r="AV32" s="846"/>
      <c r="AW32" s="253"/>
      <c r="AX32" s="846"/>
      <c r="AY32" s="253"/>
      <c r="AZ32" s="846"/>
      <c r="BA32" s="253"/>
      <c r="BB32" s="846"/>
      <c r="BC32" s="252">
        <f t="shared" si="0"/>
        <v>2.5</v>
      </c>
      <c r="BD32" s="858"/>
      <c r="BE32" s="1011"/>
      <c r="BF32" s="252">
        <f>IF(BE32=0,BF31,BE32)</f>
        <v>3.5</v>
      </c>
      <c r="BG32" s="860">
        <f t="shared" si="1"/>
        <v>0</v>
      </c>
      <c r="BH32" s="1051" t="s">
        <v>1979</v>
      </c>
      <c r="BI32" s="1051" t="s">
        <v>388</v>
      </c>
      <c r="BJ32" s="1051" t="s">
        <v>388</v>
      </c>
      <c r="BK32" s="262" t="s">
        <v>1980</v>
      </c>
      <c r="BL32" s="254" t="s">
        <v>504</v>
      </c>
      <c r="BM32" s="254" t="s">
        <v>502</v>
      </c>
      <c r="BN32" s="254" t="s">
        <v>505</v>
      </c>
      <c r="BO32" s="252">
        <f t="shared" si="2"/>
        <v>1.5</v>
      </c>
      <c r="BP32" s="252">
        <f t="shared" si="3"/>
        <v>2.5</v>
      </c>
      <c r="BQ32" s="858"/>
      <c r="BR32" s="858"/>
      <c r="BS32" s="860"/>
      <c r="BT32" s="846" t="e">
        <f>INDEX([20]Listas!E$20:I$24,MATCH(BQ32,[20]Listas!D$20:D$24,1),MATCH(BR32,[20]Listas!E$19:I$19,1))</f>
        <v>#N/A</v>
      </c>
    </row>
    <row r="33" spans="1:72" s="251" customFormat="1" ht="99" customHeight="1" x14ac:dyDescent="0.2">
      <c r="A33" s="831"/>
      <c r="B33" s="1052" t="s">
        <v>398</v>
      </c>
      <c r="C33" s="1052" t="s">
        <v>399</v>
      </c>
      <c r="D33" s="1052" t="s">
        <v>400</v>
      </c>
      <c r="E33" s="1052"/>
      <c r="F33" s="1052"/>
      <c r="G33" s="254" t="s">
        <v>508</v>
      </c>
      <c r="H33" s="254">
        <v>1</v>
      </c>
      <c r="I33" s="857" t="s">
        <v>1981</v>
      </c>
      <c r="J33" s="857"/>
      <c r="K33" s="857"/>
      <c r="L33" s="831" t="s">
        <v>402</v>
      </c>
      <c r="M33" s="831"/>
      <c r="N33" s="831"/>
      <c r="O33" s="831" t="s">
        <v>33</v>
      </c>
      <c r="P33" s="831"/>
      <c r="Q33" s="831" t="s">
        <v>33</v>
      </c>
      <c r="R33" s="831"/>
      <c r="S33" s="253">
        <v>2</v>
      </c>
      <c r="T33" s="846">
        <v>2</v>
      </c>
      <c r="U33" s="253">
        <v>2</v>
      </c>
      <c r="V33" s="846">
        <v>2</v>
      </c>
      <c r="W33" s="253">
        <v>4</v>
      </c>
      <c r="X33" s="846">
        <v>3</v>
      </c>
      <c r="Y33" s="253">
        <v>2</v>
      </c>
      <c r="Z33" s="846">
        <v>1</v>
      </c>
      <c r="AA33" s="253">
        <v>2</v>
      </c>
      <c r="AB33" s="846">
        <v>3</v>
      </c>
      <c r="AC33" s="253">
        <v>2</v>
      </c>
      <c r="AD33" s="846">
        <v>2</v>
      </c>
      <c r="AE33" s="253"/>
      <c r="AF33" s="846"/>
      <c r="AG33" s="253"/>
      <c r="AH33" s="846"/>
      <c r="AI33" s="253"/>
      <c r="AJ33" s="846"/>
      <c r="AK33" s="253"/>
      <c r="AL33" s="846"/>
      <c r="AM33" s="253"/>
      <c r="AN33" s="846"/>
      <c r="AO33" s="253"/>
      <c r="AP33" s="846"/>
      <c r="AQ33" s="253"/>
      <c r="AR33" s="846"/>
      <c r="AS33" s="253"/>
      <c r="AT33" s="846"/>
      <c r="AU33" s="253"/>
      <c r="AV33" s="846"/>
      <c r="AW33" s="253"/>
      <c r="AX33" s="846"/>
      <c r="AY33" s="253"/>
      <c r="AZ33" s="846"/>
      <c r="BA33" s="253"/>
      <c r="BB33" s="846"/>
      <c r="BC33" s="252">
        <f t="shared" si="0"/>
        <v>2.3333333333333335</v>
      </c>
      <c r="BD33" s="858">
        <f>SUM((BC33*(BC33/SUM(BC33:BC34))),(BC34*(BC34/SUM(BC33:BC34))))</f>
        <v>2.60752688172043</v>
      </c>
      <c r="BE33" s="851">
        <f>AVERAGE(T33,V33,X33,Z33,AB33,AD33,AF33,AH33,AJ33,AL33,AN33,AP33,AR33,AT33,AV33,AX33,AZ33,BB33)</f>
        <v>2.1666666666666665</v>
      </c>
      <c r="BF33" s="252">
        <f>IF(BE33=0,#REF!,BE33)</f>
        <v>2.1666666666666665</v>
      </c>
      <c r="BG33" s="860">
        <f t="shared" si="1"/>
        <v>5.6496415770609314</v>
      </c>
      <c r="BH33" s="920" t="s">
        <v>1982</v>
      </c>
      <c r="BI33" s="920" t="s">
        <v>379</v>
      </c>
      <c r="BJ33" s="920" t="s">
        <v>379</v>
      </c>
      <c r="BK33" s="262" t="s">
        <v>1938</v>
      </c>
      <c r="BL33" s="254" t="s">
        <v>504</v>
      </c>
      <c r="BM33" s="254" t="s">
        <v>512</v>
      </c>
      <c r="BN33" s="254" t="s">
        <v>513</v>
      </c>
      <c r="BO33" s="252">
        <f t="shared" si="2"/>
        <v>2.3333333333333335</v>
      </c>
      <c r="BP33" s="252">
        <f t="shared" si="3"/>
        <v>2.1666666666666665</v>
      </c>
      <c r="BQ33" s="858">
        <f>SUM((BO33*(BO33/SUM(BO33:BO34))),(BO34*(BO34/SUM(BO33:BO34))))</f>
        <v>2.1133333333333333</v>
      </c>
      <c r="BR33" s="858">
        <f>SUM((BP33*(BP33/SUM(BP33:BP34))),(BP34*(BP34/SUM(BP33:BP34))))</f>
        <v>1.8166666666666664</v>
      </c>
      <c r="BS33" s="860">
        <f>BQ33*BR33</f>
        <v>3.8392222222222214</v>
      </c>
      <c r="BT33" s="846" t="str">
        <f>INDEX([20]Listas!E$20:I$24,MATCH(BQ33,[20]Listas!D$20:D$24,1),MATCH(BR33,[20]Listas!E$19:I$19,1))</f>
        <v>INFERIOR</v>
      </c>
    </row>
    <row r="34" spans="1:72" s="251" customFormat="1" ht="123" customHeight="1" x14ac:dyDescent="0.2">
      <c r="A34" s="831"/>
      <c r="B34" s="1052"/>
      <c r="C34" s="1052"/>
      <c r="D34" s="1052"/>
      <c r="E34" s="1052"/>
      <c r="F34" s="1052"/>
      <c r="G34" s="254" t="s">
        <v>508</v>
      </c>
      <c r="H34" s="254">
        <v>2</v>
      </c>
      <c r="I34" s="857" t="s">
        <v>1983</v>
      </c>
      <c r="J34" s="857"/>
      <c r="K34" s="857"/>
      <c r="L34" s="831"/>
      <c r="M34" s="831"/>
      <c r="N34" s="831"/>
      <c r="O34" s="831"/>
      <c r="P34" s="831"/>
      <c r="Q34" s="831"/>
      <c r="R34" s="831"/>
      <c r="S34" s="253">
        <v>2</v>
      </c>
      <c r="T34" s="846"/>
      <c r="U34" s="253">
        <v>3</v>
      </c>
      <c r="V34" s="846"/>
      <c r="W34" s="253">
        <v>4</v>
      </c>
      <c r="X34" s="846"/>
      <c r="Y34" s="253">
        <v>3</v>
      </c>
      <c r="Z34" s="846"/>
      <c r="AA34" s="253">
        <v>3</v>
      </c>
      <c r="AB34" s="846"/>
      <c r="AC34" s="253">
        <v>2</v>
      </c>
      <c r="AD34" s="846"/>
      <c r="AE34" s="253"/>
      <c r="AF34" s="846"/>
      <c r="AG34" s="253"/>
      <c r="AH34" s="846"/>
      <c r="AI34" s="253"/>
      <c r="AJ34" s="846"/>
      <c r="AK34" s="253"/>
      <c r="AL34" s="846"/>
      <c r="AM34" s="253"/>
      <c r="AN34" s="846"/>
      <c r="AO34" s="253"/>
      <c r="AP34" s="846"/>
      <c r="AQ34" s="253"/>
      <c r="AR34" s="846"/>
      <c r="AS34" s="253"/>
      <c r="AT34" s="846"/>
      <c r="AU34" s="253"/>
      <c r="AV34" s="846"/>
      <c r="AW34" s="253"/>
      <c r="AX34" s="846"/>
      <c r="AY34" s="253"/>
      <c r="AZ34" s="846"/>
      <c r="BA34" s="253"/>
      <c r="BB34" s="846"/>
      <c r="BC34" s="252">
        <f t="shared" si="0"/>
        <v>2.8333333333333335</v>
      </c>
      <c r="BD34" s="858"/>
      <c r="BE34" s="853"/>
      <c r="BF34" s="252">
        <f>IF(BE34=0,BF33,BE34)</f>
        <v>2.1666666666666665</v>
      </c>
      <c r="BG34" s="860">
        <f t="shared" si="1"/>
        <v>0</v>
      </c>
      <c r="BH34" s="1051" t="s">
        <v>1984</v>
      </c>
      <c r="BI34" s="1051"/>
      <c r="BJ34" s="1051"/>
      <c r="BK34" s="295" t="s">
        <v>1985</v>
      </c>
      <c r="BL34" s="254" t="s">
        <v>504</v>
      </c>
      <c r="BM34" s="254" t="s">
        <v>502</v>
      </c>
      <c r="BN34" s="254" t="s">
        <v>505</v>
      </c>
      <c r="BO34" s="252">
        <f t="shared" si="2"/>
        <v>1.8333333333333335</v>
      </c>
      <c r="BP34" s="252">
        <f t="shared" si="3"/>
        <v>1.1666666666666665</v>
      </c>
      <c r="BQ34" s="858"/>
      <c r="BR34" s="858"/>
      <c r="BS34" s="860"/>
      <c r="BT34" s="846" t="e">
        <f>INDEX([20]Listas!E$20:I$24,MATCH(BQ34,[20]Listas!D$20:D$24,1),MATCH(BR34,[20]Listas!E$19:I$19,1))</f>
        <v>#N/A</v>
      </c>
    </row>
    <row r="35" spans="1:72" s="24" customFormat="1" ht="101.25" customHeight="1" x14ac:dyDescent="0.2">
      <c r="A35" s="831"/>
      <c r="B35" s="1052" t="s">
        <v>1986</v>
      </c>
      <c r="C35" s="1052" t="s">
        <v>366</v>
      </c>
      <c r="D35" s="1052" t="s">
        <v>1987</v>
      </c>
      <c r="E35" s="1052"/>
      <c r="F35" s="1052"/>
      <c r="G35" s="254" t="s">
        <v>508</v>
      </c>
      <c r="H35" s="254">
        <v>1</v>
      </c>
      <c r="I35" s="857" t="s">
        <v>1058</v>
      </c>
      <c r="J35" s="857"/>
      <c r="K35" s="857"/>
      <c r="L35" s="850" t="s">
        <v>367</v>
      </c>
      <c r="M35" s="850"/>
      <c r="N35" s="850"/>
      <c r="O35" s="831" t="s">
        <v>33</v>
      </c>
      <c r="P35" s="831"/>
      <c r="Q35" s="831" t="s">
        <v>33</v>
      </c>
      <c r="R35" s="831" t="s">
        <v>33</v>
      </c>
      <c r="S35" s="253">
        <v>3</v>
      </c>
      <c r="T35" s="846">
        <v>1</v>
      </c>
      <c r="U35" s="253">
        <v>3</v>
      </c>
      <c r="V35" s="846">
        <v>3</v>
      </c>
      <c r="W35" s="253">
        <v>3</v>
      </c>
      <c r="X35" s="846">
        <v>2</v>
      </c>
      <c r="Y35" s="253">
        <v>2</v>
      </c>
      <c r="Z35" s="846">
        <v>1</v>
      </c>
      <c r="AA35" s="253">
        <v>2</v>
      </c>
      <c r="AB35" s="846">
        <v>3</v>
      </c>
      <c r="AC35" s="253">
        <v>2</v>
      </c>
      <c r="AD35" s="846">
        <v>1</v>
      </c>
      <c r="AE35" s="253"/>
      <c r="AF35" s="846"/>
      <c r="AG35" s="253"/>
      <c r="AH35" s="846"/>
      <c r="AI35" s="253"/>
      <c r="AJ35" s="846"/>
      <c r="AK35" s="253"/>
      <c r="AL35" s="846"/>
      <c r="AM35" s="253"/>
      <c r="AN35" s="846"/>
      <c r="AO35" s="253"/>
      <c r="AP35" s="846"/>
      <c r="AQ35" s="253"/>
      <c r="AR35" s="846"/>
      <c r="AS35" s="253"/>
      <c r="AT35" s="846"/>
      <c r="AU35" s="253"/>
      <c r="AV35" s="846"/>
      <c r="AW35" s="253"/>
      <c r="AX35" s="846"/>
      <c r="AY35" s="253"/>
      <c r="AZ35" s="846"/>
      <c r="BA35" s="253"/>
      <c r="BB35" s="846"/>
      <c r="BC35" s="252">
        <f t="shared" si="0"/>
        <v>2.5</v>
      </c>
      <c r="BD35" s="858">
        <f>SUM((BC35*(BC35/SUM(BC35:BC37))),(BC36*(BC36/SUM(BC35:BC37))),(BC37*(BC37/SUM(BC35:BC37))))</f>
        <v>2.9551282051282053</v>
      </c>
      <c r="BE35" s="851">
        <f>AVERAGE(T35,V35,X35,Z35,AB35,AD35,AF35,AH35,AJ35,AL35,AN35,AP35,AR35,AT35,AV35,AX35,AZ35,BB35)</f>
        <v>1.8333333333333333</v>
      </c>
      <c r="BF35" s="252">
        <f>IF(BE35=0,BF16,BE35)</f>
        <v>1.8333333333333333</v>
      </c>
      <c r="BG35" s="860">
        <f t="shared" si="1"/>
        <v>5.4177350427350426</v>
      </c>
      <c r="BH35" s="920" t="s">
        <v>1982</v>
      </c>
      <c r="BI35" s="920" t="s">
        <v>379</v>
      </c>
      <c r="BJ35" s="920" t="s">
        <v>379</v>
      </c>
      <c r="BK35" s="262" t="s">
        <v>1938</v>
      </c>
      <c r="BL35" s="254" t="s">
        <v>515</v>
      </c>
      <c r="BM35" s="254" t="s">
        <v>502</v>
      </c>
      <c r="BN35" s="254" t="s">
        <v>517</v>
      </c>
      <c r="BO35" s="252">
        <f t="shared" si="2"/>
        <v>1.5</v>
      </c>
      <c r="BP35" s="252">
        <f t="shared" si="3"/>
        <v>1.8333333333333333</v>
      </c>
      <c r="BQ35" s="858">
        <f>SUM((BO35*(BO35/SUM(BO35:BO37))),(BO36*(BO36/SUM(BO35:BO37))),(BO37*(BO37/SUM(BO35:BO37))))</f>
        <v>2.5916666666666668</v>
      </c>
      <c r="BR35" s="858">
        <f>SUM((BP35*(BP35/SUM(BP35:BP37))),(BP36*(BP36/SUM(BP35:BP37))),(BP37*(BP37/SUM(BP35:BP37))))</f>
        <v>1.3985507246376812</v>
      </c>
      <c r="BS35" s="860">
        <f>BQ35*BR35</f>
        <v>3.6245772946859907</v>
      </c>
      <c r="BT35" s="846" t="str">
        <f>INDEX([20]Listas!E$20:I$24,MATCH(BQ35,[20]Listas!D$20:D$24,1),MATCH(BR35,[20]Listas!E$19:I$19,1))</f>
        <v>INFERIOR</v>
      </c>
    </row>
    <row r="36" spans="1:72" s="24" customFormat="1" ht="85.5" customHeight="1" x14ac:dyDescent="0.2">
      <c r="A36" s="831"/>
      <c r="B36" s="1052"/>
      <c r="C36" s="1052"/>
      <c r="D36" s="1052"/>
      <c r="E36" s="1052"/>
      <c r="F36" s="1052"/>
      <c r="G36" s="254" t="s">
        <v>368</v>
      </c>
      <c r="H36" s="254">
        <v>2</v>
      </c>
      <c r="I36" s="850" t="s">
        <v>1988</v>
      </c>
      <c r="J36" s="850"/>
      <c r="K36" s="850"/>
      <c r="L36" s="850"/>
      <c r="M36" s="850"/>
      <c r="N36" s="850"/>
      <c r="O36" s="831"/>
      <c r="P36" s="831"/>
      <c r="Q36" s="831"/>
      <c r="R36" s="831"/>
      <c r="S36" s="253">
        <v>3</v>
      </c>
      <c r="T36" s="846"/>
      <c r="U36" s="253">
        <v>3</v>
      </c>
      <c r="V36" s="846"/>
      <c r="W36" s="253">
        <v>1</v>
      </c>
      <c r="X36" s="846"/>
      <c r="Y36" s="253">
        <v>4</v>
      </c>
      <c r="Z36" s="846"/>
      <c r="AA36" s="253">
        <v>2</v>
      </c>
      <c r="AB36" s="846"/>
      <c r="AC36" s="253">
        <v>3</v>
      </c>
      <c r="AD36" s="846"/>
      <c r="AE36" s="253"/>
      <c r="AF36" s="846"/>
      <c r="AG36" s="253"/>
      <c r="AH36" s="846"/>
      <c r="AI36" s="253"/>
      <c r="AJ36" s="846"/>
      <c r="AK36" s="253"/>
      <c r="AL36" s="846"/>
      <c r="AM36" s="253"/>
      <c r="AN36" s="846"/>
      <c r="AO36" s="253"/>
      <c r="AP36" s="846"/>
      <c r="AQ36" s="253"/>
      <c r="AR36" s="846"/>
      <c r="AS36" s="253"/>
      <c r="AT36" s="846"/>
      <c r="AU36" s="253"/>
      <c r="AV36" s="846"/>
      <c r="AW36" s="253"/>
      <c r="AX36" s="846"/>
      <c r="AY36" s="253"/>
      <c r="AZ36" s="846"/>
      <c r="BA36" s="253"/>
      <c r="BB36" s="846"/>
      <c r="BC36" s="252">
        <f t="shared" si="0"/>
        <v>2.6666666666666665</v>
      </c>
      <c r="BD36" s="858"/>
      <c r="BE36" s="852"/>
      <c r="BF36" s="252">
        <f>IF(BE36=0,BF35,BE36)</f>
        <v>1.8333333333333333</v>
      </c>
      <c r="BG36" s="860">
        <f t="shared" si="1"/>
        <v>0</v>
      </c>
      <c r="BH36" s="1051" t="s">
        <v>1989</v>
      </c>
      <c r="BI36" s="1051"/>
      <c r="BJ36" s="1051"/>
      <c r="BK36" s="295" t="s">
        <v>1990</v>
      </c>
      <c r="BL36" s="254" t="s">
        <v>504</v>
      </c>
      <c r="BM36" s="254" t="s">
        <v>502</v>
      </c>
      <c r="BN36" s="254" t="s">
        <v>505</v>
      </c>
      <c r="BO36" s="252">
        <f t="shared" si="2"/>
        <v>1.6666666666666665</v>
      </c>
      <c r="BP36" s="252">
        <f t="shared" si="3"/>
        <v>1</v>
      </c>
      <c r="BQ36" s="858"/>
      <c r="BR36" s="858"/>
      <c r="BS36" s="860"/>
      <c r="BT36" s="846" t="e">
        <f>INDEX([20]Listas!E$20:I$24,MATCH(BQ36,[20]Listas!D$20:D$24,1),MATCH(BR36,[20]Listas!E$19:I$19,1))</f>
        <v>#N/A</v>
      </c>
    </row>
    <row r="37" spans="1:72" s="24" customFormat="1" ht="78" customHeight="1" x14ac:dyDescent="0.2">
      <c r="A37" s="831"/>
      <c r="B37" s="1052"/>
      <c r="C37" s="1052"/>
      <c r="D37" s="1052"/>
      <c r="E37" s="1052"/>
      <c r="F37" s="1052"/>
      <c r="G37" s="254" t="s">
        <v>508</v>
      </c>
      <c r="H37" s="254">
        <v>3</v>
      </c>
      <c r="I37" s="850" t="s">
        <v>1991</v>
      </c>
      <c r="J37" s="850"/>
      <c r="K37" s="850"/>
      <c r="L37" s="850"/>
      <c r="M37" s="850"/>
      <c r="N37" s="850"/>
      <c r="O37" s="831"/>
      <c r="P37" s="831"/>
      <c r="Q37" s="831"/>
      <c r="R37" s="831"/>
      <c r="S37" s="253">
        <v>5</v>
      </c>
      <c r="T37" s="846"/>
      <c r="U37" s="253">
        <v>2</v>
      </c>
      <c r="V37" s="846"/>
      <c r="W37" s="253">
        <v>4</v>
      </c>
      <c r="X37" s="846"/>
      <c r="Y37" s="253">
        <v>4</v>
      </c>
      <c r="Z37" s="846"/>
      <c r="AA37" s="253">
        <v>3</v>
      </c>
      <c r="AB37" s="846"/>
      <c r="AC37" s="253">
        <v>3</v>
      </c>
      <c r="AD37" s="846"/>
      <c r="AE37" s="253"/>
      <c r="AF37" s="846"/>
      <c r="AG37" s="253"/>
      <c r="AH37" s="846"/>
      <c r="AI37" s="253"/>
      <c r="AJ37" s="846"/>
      <c r="AK37" s="253"/>
      <c r="AL37" s="846"/>
      <c r="AM37" s="253"/>
      <c r="AN37" s="846"/>
      <c r="AO37" s="253"/>
      <c r="AP37" s="846"/>
      <c r="AQ37" s="253"/>
      <c r="AR37" s="846"/>
      <c r="AS37" s="253"/>
      <c r="AT37" s="846"/>
      <c r="AU37" s="253"/>
      <c r="AV37" s="846"/>
      <c r="AW37" s="253"/>
      <c r="AX37" s="846"/>
      <c r="AY37" s="253"/>
      <c r="AZ37" s="846"/>
      <c r="BA37" s="253"/>
      <c r="BB37" s="846"/>
      <c r="BC37" s="252">
        <f t="shared" si="0"/>
        <v>3.5</v>
      </c>
      <c r="BD37" s="858"/>
      <c r="BE37" s="853"/>
      <c r="BF37" s="252">
        <f>IF(BE37=0,BF36,BE37)</f>
        <v>1.8333333333333333</v>
      </c>
      <c r="BG37" s="860">
        <f t="shared" si="1"/>
        <v>0</v>
      </c>
      <c r="BH37" s="1051" t="s">
        <v>1992</v>
      </c>
      <c r="BI37" s="1051"/>
      <c r="BJ37" s="1051"/>
      <c r="BK37" s="262" t="s">
        <v>1993</v>
      </c>
      <c r="BL37" s="254" t="s">
        <v>501</v>
      </c>
      <c r="BM37" s="254" t="s">
        <v>502</v>
      </c>
      <c r="BN37" s="254" t="s">
        <v>503</v>
      </c>
      <c r="BO37" s="252">
        <f t="shared" si="2"/>
        <v>3.5</v>
      </c>
      <c r="BP37" s="252">
        <f t="shared" si="3"/>
        <v>1</v>
      </c>
      <c r="BQ37" s="858"/>
      <c r="BR37" s="858"/>
      <c r="BS37" s="860"/>
      <c r="BT37" s="846" t="e">
        <f>INDEX([20]Listas!E$20:I$24,MATCH(BQ37,[20]Listas!D$20:D$24,1),MATCH(BR37,[20]Listas!E$19:I$19,1))</f>
        <v>#N/A</v>
      </c>
    </row>
    <row r="38" spans="1:72" s="24" customFormat="1" ht="141" customHeight="1" x14ac:dyDescent="0.2">
      <c r="A38" s="831"/>
      <c r="B38" s="1036" t="s">
        <v>369</v>
      </c>
      <c r="C38" s="1036" t="s">
        <v>370</v>
      </c>
      <c r="D38" s="1075" t="s">
        <v>1059</v>
      </c>
      <c r="E38" s="1076"/>
      <c r="F38" s="1077"/>
      <c r="G38" s="254" t="s">
        <v>527</v>
      </c>
      <c r="H38" s="254">
        <v>1</v>
      </c>
      <c r="I38" s="857" t="s">
        <v>1994</v>
      </c>
      <c r="J38" s="857"/>
      <c r="K38" s="857"/>
      <c r="L38" s="837" t="s">
        <v>1060</v>
      </c>
      <c r="M38" s="838"/>
      <c r="N38" s="839"/>
      <c r="O38" s="831" t="s">
        <v>33</v>
      </c>
      <c r="P38" s="831" t="s">
        <v>33</v>
      </c>
      <c r="Q38" s="831"/>
      <c r="R38" s="831"/>
      <c r="S38" s="253">
        <v>4</v>
      </c>
      <c r="T38" s="846">
        <v>2</v>
      </c>
      <c r="U38" s="253">
        <v>3</v>
      </c>
      <c r="V38" s="846">
        <v>3</v>
      </c>
      <c r="W38" s="253">
        <v>4</v>
      </c>
      <c r="X38" s="846">
        <v>3</v>
      </c>
      <c r="Y38" s="253">
        <v>4</v>
      </c>
      <c r="Z38" s="846">
        <v>1</v>
      </c>
      <c r="AA38" s="253">
        <v>3</v>
      </c>
      <c r="AB38" s="846">
        <v>4</v>
      </c>
      <c r="AC38" s="253">
        <v>3</v>
      </c>
      <c r="AD38" s="846">
        <v>2</v>
      </c>
      <c r="AE38" s="253"/>
      <c r="AF38" s="846"/>
      <c r="AG38" s="253"/>
      <c r="AH38" s="846"/>
      <c r="AI38" s="253"/>
      <c r="AJ38" s="846"/>
      <c r="AK38" s="253"/>
      <c r="AL38" s="846"/>
      <c r="AM38" s="253"/>
      <c r="AN38" s="846"/>
      <c r="AO38" s="253"/>
      <c r="AP38" s="846"/>
      <c r="AQ38" s="253"/>
      <c r="AR38" s="846"/>
      <c r="AS38" s="253"/>
      <c r="AT38" s="846"/>
      <c r="AU38" s="253"/>
      <c r="AV38" s="846"/>
      <c r="AW38" s="253"/>
      <c r="AX38" s="846"/>
      <c r="AY38" s="253"/>
      <c r="AZ38" s="846"/>
      <c r="BA38" s="253"/>
      <c r="BB38" s="846"/>
      <c r="BC38" s="252">
        <f t="shared" si="0"/>
        <v>3.5</v>
      </c>
      <c r="BD38" s="858">
        <f>SUM((BC38*(BC38/SUM(BC38:BC42))),(BC39*(BC39/SUM(BC38:BC42))),(BC40*(BC40/SUM(BC38:BC42))),(BC41*(BC41/SUM(BC38:BC42))),(BC42*(BC42/SUM(BC38:BC42))))</f>
        <v>2.9924242424242422</v>
      </c>
      <c r="BE38" s="858">
        <f>AVERAGE(T38,V38,X38,Z38,AB38,AD38,AF38,AH38,AJ38,AL38,AN38,AP38,AR38,AT38,AV38,AX38,AZ38,BB38)</f>
        <v>2.5</v>
      </c>
      <c r="BF38" s="252">
        <f>IF(BE38=0,BF25,BE38)</f>
        <v>2.5</v>
      </c>
      <c r="BG38" s="860">
        <f>BD38*BE38</f>
        <v>7.4810606060606055</v>
      </c>
      <c r="BH38" s="1051" t="s">
        <v>1995</v>
      </c>
      <c r="BI38" s="1051"/>
      <c r="BJ38" s="1051"/>
      <c r="BK38" s="261" t="s">
        <v>1996</v>
      </c>
      <c r="BL38" s="254" t="s">
        <v>504</v>
      </c>
      <c r="BM38" s="254" t="s">
        <v>502</v>
      </c>
      <c r="BN38" s="254" t="s">
        <v>505</v>
      </c>
      <c r="BO38" s="252">
        <f>IF(AND(BM38="Fuerte",BC38&gt;2.9)*OR(BN38="Probabilidad",BN38="Ambos"),BC38-2,IF(AND(BM38="Fuerte",BC38&lt;3)*OR(BN38="Probabilidad",BN38="Ambos"),1,IF(AND(BM38="Medio",BC38&gt;1.9)*OR(BN38="Probabilidad",BN38="Ambos"),BC38-1,IF(AND(BM38="Medio",BC38&lt;2)*OR(BN38="Probabilidad",BN38="Ambos"),1,BC38))))</f>
        <v>2.5</v>
      </c>
      <c r="BP38" s="252">
        <f>IF(AND(BM38="Fuerte",BF38&gt;2.9)*OR(BN38="Impacto",BN38="Ambos"),BF38-2,IF(AND(BM38="Fuerte",BF38&lt;3)*OR(BN38="Impacto",BN38="Ambos"),1,IF(AND(BM38="Medio",BF38&gt;1.9)*OR(BN38="Impacto",BN38="Ambos"),BF38-1,IF(AND(BM38="Medio",BF38&lt;2)*OR(BN38="Impacto",BN38="Ambos"),1,BF38))))</f>
        <v>1.5</v>
      </c>
      <c r="BQ38" s="858">
        <f>SUM((BO38*(BO38/SUM(BO38:BO42))),(BO39*(BO39/SUM(BO38:BO42))),(BO40*(BO40/SUM(BO38:BO42))),(BO41*(BO41/SUM(BO38:BO42))),(BO42*(BO42/SUM(BO38:BO42))))</f>
        <v>2.0229885057471266</v>
      </c>
      <c r="BR38" s="858">
        <f>SUM((BP38*(BP38/SUM(BP38:BP42))),(BP39*(BP39/SUM(BP38:BP42))),(BP40*(BP40/SUM(BP38:BP42))),(BP41*(BP41/SUM(BP38:BP42))),(BP42*(BP42/SUM(BP38:BP42))))</f>
        <v>2.0263157894736841</v>
      </c>
      <c r="BS38" s="860">
        <f>BQ38*BR38</f>
        <v>4.0992135511191776</v>
      </c>
      <c r="BT38" s="846" t="str">
        <f>INDEX([20]Listas!E$20:I$24,MATCH(BQ38,[20]Listas!D$20:D$24,1),MATCH(BR38,[20]Listas!E$19:I$19,1))</f>
        <v>INFERIOR</v>
      </c>
    </row>
    <row r="39" spans="1:72" s="24" customFormat="1" ht="111" customHeight="1" x14ac:dyDescent="0.2">
      <c r="A39" s="831"/>
      <c r="B39" s="1038"/>
      <c r="C39" s="1038"/>
      <c r="D39" s="1078"/>
      <c r="E39" s="1079"/>
      <c r="F39" s="1080"/>
      <c r="G39" s="254" t="s">
        <v>500</v>
      </c>
      <c r="H39" s="254">
        <v>2</v>
      </c>
      <c r="I39" s="1084" t="s">
        <v>1061</v>
      </c>
      <c r="J39" s="857"/>
      <c r="K39" s="857"/>
      <c r="L39" s="840"/>
      <c r="M39" s="841"/>
      <c r="N39" s="842"/>
      <c r="O39" s="831"/>
      <c r="P39" s="831"/>
      <c r="Q39" s="831"/>
      <c r="R39" s="831"/>
      <c r="S39" s="253">
        <v>3</v>
      </c>
      <c r="T39" s="846"/>
      <c r="U39" s="253">
        <v>2</v>
      </c>
      <c r="V39" s="846"/>
      <c r="W39" s="253">
        <v>3</v>
      </c>
      <c r="X39" s="846"/>
      <c r="Y39" s="253">
        <v>2</v>
      </c>
      <c r="Z39" s="846"/>
      <c r="AA39" s="253">
        <v>3</v>
      </c>
      <c r="AB39" s="846"/>
      <c r="AC39" s="253">
        <v>2</v>
      </c>
      <c r="AD39" s="846"/>
      <c r="AE39" s="253"/>
      <c r="AF39" s="846"/>
      <c r="AG39" s="253"/>
      <c r="AH39" s="846"/>
      <c r="AI39" s="253"/>
      <c r="AJ39" s="846"/>
      <c r="AK39" s="253"/>
      <c r="AL39" s="846"/>
      <c r="AM39" s="253"/>
      <c r="AN39" s="846"/>
      <c r="AO39" s="253"/>
      <c r="AP39" s="846"/>
      <c r="AQ39" s="253"/>
      <c r="AR39" s="846"/>
      <c r="AS39" s="253"/>
      <c r="AT39" s="846"/>
      <c r="AU39" s="253"/>
      <c r="AV39" s="846"/>
      <c r="AW39" s="253"/>
      <c r="AX39" s="846"/>
      <c r="AY39" s="253"/>
      <c r="AZ39" s="846"/>
      <c r="BA39" s="253"/>
      <c r="BB39" s="846"/>
      <c r="BC39" s="252">
        <f t="shared" si="0"/>
        <v>2.5</v>
      </c>
      <c r="BD39" s="858"/>
      <c r="BE39" s="1011"/>
      <c r="BF39" s="252">
        <f>IF(BE39=0,BF38,BE39)</f>
        <v>2.5</v>
      </c>
      <c r="BG39" s="860">
        <f>BD39*BE39</f>
        <v>0</v>
      </c>
      <c r="BH39" s="1051" t="s">
        <v>1997</v>
      </c>
      <c r="BI39" s="1051" t="s">
        <v>371</v>
      </c>
      <c r="BJ39" s="1051" t="s">
        <v>371</v>
      </c>
      <c r="BK39" s="261" t="s">
        <v>1998</v>
      </c>
      <c r="BL39" s="254" t="s">
        <v>504</v>
      </c>
      <c r="BM39" s="254" t="s">
        <v>502</v>
      </c>
      <c r="BN39" s="254" t="s">
        <v>505</v>
      </c>
      <c r="BO39" s="252">
        <f>IF(AND(BM39="Fuerte",BC39&gt;2.9)*OR(BN39="Probabilidad",BN39="Ambos"),BC39-2,IF(AND(BM39="Fuerte",BC39&lt;3)*OR(BN39="Probabilidad",BN39="Ambos"),1,IF(AND(BM39="Medio",BC39&gt;1.9)*OR(BN39="Probabilidad",BN39="Ambos"),BC39-1,IF(AND(BM39="Medio",BC39&lt;2)*OR(BN39="Probabilidad",BN39="Ambos"),1,BC39))))</f>
        <v>1.5</v>
      </c>
      <c r="BP39" s="252">
        <f>IF(AND(BM39="Fuerte",BF39&gt;2.9)*OR(BN39="Impacto",BN39="Ambos"),BF39-2,IF(AND(BM39="Fuerte",BF39&lt;3)*OR(BN39="Impacto",BN39="Ambos"),1,IF(AND(BM39="Medio",BF39&gt;1.9)*OR(BN39="Impacto",BN39="Ambos"),BF39-1,IF(AND(BM39="Medio",BF39&lt;2)*OR(BN39="Impacto",BN39="Ambos"),1,BF39))))</f>
        <v>1.5</v>
      </c>
      <c r="BQ39" s="858"/>
      <c r="BR39" s="858"/>
      <c r="BS39" s="860"/>
      <c r="BT39" s="846" t="e">
        <f>INDEX([20]Listas!E$20:I$24,MATCH(BQ39,[20]Listas!D$20:D$24,1),MATCH(BR39,[20]Listas!E$19:I$19,1))</f>
        <v>#N/A</v>
      </c>
    </row>
    <row r="40" spans="1:72" s="24" customFormat="1" ht="119.25" customHeight="1" x14ac:dyDescent="0.2">
      <c r="A40" s="831"/>
      <c r="B40" s="1038"/>
      <c r="C40" s="1038"/>
      <c r="D40" s="1078"/>
      <c r="E40" s="1079"/>
      <c r="F40" s="1080"/>
      <c r="G40" s="254" t="s">
        <v>500</v>
      </c>
      <c r="H40" s="254">
        <v>3</v>
      </c>
      <c r="I40" s="843" t="s">
        <v>1999</v>
      </c>
      <c r="J40" s="844"/>
      <c r="K40" s="845"/>
      <c r="L40" s="840"/>
      <c r="M40" s="841"/>
      <c r="N40" s="842"/>
      <c r="O40" s="831"/>
      <c r="P40" s="831"/>
      <c r="Q40" s="831"/>
      <c r="R40" s="831"/>
      <c r="S40" s="253">
        <v>4</v>
      </c>
      <c r="T40" s="846"/>
      <c r="U40" s="253">
        <v>4</v>
      </c>
      <c r="V40" s="846"/>
      <c r="W40" s="253">
        <v>3</v>
      </c>
      <c r="X40" s="846"/>
      <c r="Y40" s="253">
        <v>3</v>
      </c>
      <c r="Z40" s="846"/>
      <c r="AA40" s="253">
        <v>3</v>
      </c>
      <c r="AB40" s="846"/>
      <c r="AC40" s="253">
        <v>3</v>
      </c>
      <c r="AD40" s="846"/>
      <c r="AE40" s="253"/>
      <c r="AF40" s="846"/>
      <c r="AG40" s="253"/>
      <c r="AH40" s="846"/>
      <c r="AI40" s="253"/>
      <c r="AJ40" s="846"/>
      <c r="AK40" s="253"/>
      <c r="AL40" s="846"/>
      <c r="AM40" s="253"/>
      <c r="AN40" s="846"/>
      <c r="AO40" s="253"/>
      <c r="AP40" s="846"/>
      <c r="AQ40" s="253"/>
      <c r="AR40" s="846"/>
      <c r="AS40" s="253"/>
      <c r="AT40" s="846"/>
      <c r="AU40" s="253"/>
      <c r="AV40" s="846"/>
      <c r="AW40" s="253"/>
      <c r="AX40" s="846"/>
      <c r="AY40" s="253"/>
      <c r="AZ40" s="846"/>
      <c r="BA40" s="253"/>
      <c r="BB40" s="846"/>
      <c r="BC40" s="252">
        <f t="shared" si="0"/>
        <v>3.3333333333333335</v>
      </c>
      <c r="BD40" s="858"/>
      <c r="BE40" s="1011"/>
      <c r="BF40" s="252">
        <f>IF(BE40=0,BF39,BE40)</f>
        <v>2.5</v>
      </c>
      <c r="BG40" s="860">
        <f>BD40*BE40</f>
        <v>0</v>
      </c>
      <c r="BH40" s="920" t="s">
        <v>2000</v>
      </c>
      <c r="BI40" s="920" t="s">
        <v>377</v>
      </c>
      <c r="BJ40" s="920" t="s">
        <v>377</v>
      </c>
      <c r="BK40" s="261" t="s">
        <v>2001</v>
      </c>
      <c r="BL40" s="254" t="s">
        <v>515</v>
      </c>
      <c r="BM40" s="254" t="s">
        <v>502</v>
      </c>
      <c r="BN40" s="254" t="s">
        <v>517</v>
      </c>
      <c r="BO40" s="252">
        <f>IF(AND(BM40="Fuerte",BC40&gt;2.9)*OR(BN40="Probabilidad",BN40="Ambos"),BC40-2,IF(AND(BM40="Fuerte",BC40&lt;3)*OR(BN40="Probabilidad",BN40="Ambos"),1,IF(AND(BM40="Medio",BC40&gt;1.9)*OR(BN40="Probabilidad",BN40="Ambos"),BC40-1,IF(AND(BM40="Medio",BC40&lt;2)*OR(BN40="Probabilidad",BN40="Ambos"),1,BC40))))</f>
        <v>2.3333333333333335</v>
      </c>
      <c r="BP40" s="252">
        <f>IF(AND(BM40="Fuerte",BF40&gt;2.9)*OR(BN40="Impacto",BN40="Ambos"),BF40-2,IF(AND(BM40="Fuerte",BF40&lt;3)*OR(BN40="Impacto",BN40="Ambos"),1,IF(AND(BM40="Medio",BF40&gt;1.9)*OR(BN40="Impacto",BN40="Ambos"),BF40-1,IF(AND(BM40="Medio",BF40&lt;2)*OR(BN40="Impacto",BN40="Ambos"),1,BF40))))</f>
        <v>2.5</v>
      </c>
      <c r="BQ40" s="858"/>
      <c r="BR40" s="858"/>
      <c r="BS40" s="860"/>
      <c r="BT40" s="846" t="e">
        <f>INDEX([20]Listas!E$20:I$24,MATCH(BQ40,[20]Listas!D$20:D$24,1),MATCH(BR40,[20]Listas!E$19:I$19,1))</f>
        <v>#N/A</v>
      </c>
    </row>
    <row r="41" spans="1:72" s="24" customFormat="1" ht="100.5" customHeight="1" x14ac:dyDescent="0.2">
      <c r="A41" s="831"/>
      <c r="B41" s="1038"/>
      <c r="C41" s="1038"/>
      <c r="D41" s="1078"/>
      <c r="E41" s="1079"/>
      <c r="F41" s="1080"/>
      <c r="G41" s="262" t="s">
        <v>527</v>
      </c>
      <c r="H41" s="262">
        <v>4</v>
      </c>
      <c r="I41" s="1051" t="s">
        <v>2002</v>
      </c>
      <c r="J41" s="1051"/>
      <c r="K41" s="1051"/>
      <c r="L41" s="840"/>
      <c r="M41" s="841"/>
      <c r="N41" s="842"/>
      <c r="O41" s="831"/>
      <c r="P41" s="831"/>
      <c r="Q41" s="831"/>
      <c r="R41" s="831"/>
      <c r="S41" s="253">
        <v>2</v>
      </c>
      <c r="T41" s="846"/>
      <c r="U41" s="253">
        <v>3</v>
      </c>
      <c r="V41" s="846"/>
      <c r="W41" s="253">
        <v>2</v>
      </c>
      <c r="X41" s="846"/>
      <c r="Y41" s="253">
        <v>3</v>
      </c>
      <c r="Z41" s="846"/>
      <c r="AA41" s="253">
        <v>2</v>
      </c>
      <c r="AB41" s="846"/>
      <c r="AC41" s="253">
        <v>3</v>
      </c>
      <c r="AD41" s="846"/>
      <c r="AE41" s="253"/>
      <c r="AF41" s="846"/>
      <c r="AG41" s="253"/>
      <c r="AH41" s="846"/>
      <c r="AI41" s="253"/>
      <c r="AJ41" s="846"/>
      <c r="AK41" s="253"/>
      <c r="AL41" s="846"/>
      <c r="AM41" s="253"/>
      <c r="AN41" s="846"/>
      <c r="AO41" s="253"/>
      <c r="AP41" s="846"/>
      <c r="AQ41" s="253"/>
      <c r="AR41" s="846"/>
      <c r="AS41" s="253"/>
      <c r="AT41" s="846"/>
      <c r="AU41" s="253"/>
      <c r="AV41" s="846"/>
      <c r="AW41" s="253"/>
      <c r="AX41" s="846"/>
      <c r="AY41" s="253"/>
      <c r="AZ41" s="846"/>
      <c r="BA41" s="253"/>
      <c r="BB41" s="846"/>
      <c r="BC41" s="252">
        <f t="shared" si="0"/>
        <v>2.5</v>
      </c>
      <c r="BD41" s="858"/>
      <c r="BE41" s="1011"/>
      <c r="BF41" s="252">
        <f>IF(BE41=0,BF40,BE41)</f>
        <v>2.5</v>
      </c>
      <c r="BG41" s="860">
        <f>BD41*BE41</f>
        <v>0</v>
      </c>
      <c r="BH41" s="970" t="s">
        <v>2003</v>
      </c>
      <c r="BI41" s="971" t="s">
        <v>372</v>
      </c>
      <c r="BJ41" s="972" t="s">
        <v>372</v>
      </c>
      <c r="BK41" s="261" t="s">
        <v>2004</v>
      </c>
      <c r="BL41" s="262" t="s">
        <v>515</v>
      </c>
      <c r="BM41" s="262" t="s">
        <v>502</v>
      </c>
      <c r="BN41" s="262" t="s">
        <v>517</v>
      </c>
      <c r="BO41" s="252">
        <f>IF(AND(BM41="Fuerte",BC41&gt;2.9)*OR(BN41="Probabilidad",BN41="Ambos"),BC41-2,IF(AND(BM41="Fuerte",BC41&lt;3)*OR(BN41="Probabilidad",BN41="Ambos"),1,IF(AND(BM41="Medio",BC41&gt;1.9)*OR(BN41="Probabilidad",BN41="Ambos"),BC41-1,IF(AND(BM41="Medio",BC41&lt;2)*OR(BN41="Probabilidad",BN41="Ambos"),1,BC41))))</f>
        <v>1.5</v>
      </c>
      <c r="BP41" s="252">
        <f>IF(AND(BM41="Fuerte",BF41&gt;2.9)*OR(BN41="Impacto",BN41="Ambos"),BF41-2,IF(AND(BM41="Fuerte",BF41&lt;3)*OR(BN41="Impacto",BN41="Ambos"),1,IF(AND(BM41="Medio",BF41&gt;1.9)*OR(BN41="Impacto",BN41="Ambos"),BF41-1,IF(AND(BM41="Medio",BF41&lt;2)*OR(BN41="Impacto",BN41="Ambos"),1,BF41))))</f>
        <v>2.5</v>
      </c>
      <c r="BQ41" s="858"/>
      <c r="BR41" s="858"/>
      <c r="BS41" s="860"/>
      <c r="BT41" s="846" t="e">
        <f>INDEX([20]Listas!E$20:I$24,MATCH(BQ41,[20]Listas!D$20:D$24,1),MATCH(BR41,[20]Listas!E$19:I$19,1))</f>
        <v>#N/A</v>
      </c>
    </row>
    <row r="42" spans="1:72" s="24" customFormat="1" ht="156.75" customHeight="1" x14ac:dyDescent="0.2">
      <c r="A42" s="831"/>
      <c r="B42" s="1037"/>
      <c r="C42" s="1037"/>
      <c r="D42" s="1081"/>
      <c r="E42" s="1082"/>
      <c r="F42" s="1083"/>
      <c r="G42" s="254" t="s">
        <v>527</v>
      </c>
      <c r="H42" s="254">
        <v>5</v>
      </c>
      <c r="I42" s="857" t="s">
        <v>2005</v>
      </c>
      <c r="J42" s="857"/>
      <c r="K42" s="857"/>
      <c r="L42" s="907"/>
      <c r="M42" s="908"/>
      <c r="N42" s="909"/>
      <c r="O42" s="831"/>
      <c r="P42" s="831"/>
      <c r="Q42" s="831"/>
      <c r="R42" s="831"/>
      <c r="S42" s="253">
        <v>3</v>
      </c>
      <c r="T42" s="846"/>
      <c r="U42" s="253">
        <v>3</v>
      </c>
      <c r="V42" s="846"/>
      <c r="W42" s="253">
        <v>3</v>
      </c>
      <c r="X42" s="846"/>
      <c r="Y42" s="253">
        <v>3</v>
      </c>
      <c r="Z42" s="846"/>
      <c r="AA42" s="253">
        <v>2</v>
      </c>
      <c r="AB42" s="846"/>
      <c r="AC42" s="253">
        <v>3</v>
      </c>
      <c r="AD42" s="846"/>
      <c r="AE42" s="253"/>
      <c r="AF42" s="846"/>
      <c r="AG42" s="253"/>
      <c r="AH42" s="846"/>
      <c r="AI42" s="253"/>
      <c r="AJ42" s="846"/>
      <c r="AK42" s="253"/>
      <c r="AL42" s="846"/>
      <c r="AM42" s="253"/>
      <c r="AN42" s="846"/>
      <c r="AO42" s="253"/>
      <c r="AP42" s="846"/>
      <c r="AQ42" s="253"/>
      <c r="AR42" s="846"/>
      <c r="AS42" s="253"/>
      <c r="AT42" s="846"/>
      <c r="AU42" s="253"/>
      <c r="AV42" s="846"/>
      <c r="AW42" s="253"/>
      <c r="AX42" s="846"/>
      <c r="AY42" s="253"/>
      <c r="AZ42" s="846"/>
      <c r="BA42" s="253"/>
      <c r="BB42" s="846"/>
      <c r="BC42" s="252">
        <f t="shared" si="0"/>
        <v>2.8333333333333335</v>
      </c>
      <c r="BD42" s="858"/>
      <c r="BE42" s="1011"/>
      <c r="BF42" s="252">
        <f>IF(BE42=0,BF41,BE42)</f>
        <v>2.5</v>
      </c>
      <c r="BG42" s="860">
        <f>BD42*BE42</f>
        <v>0</v>
      </c>
      <c r="BH42" s="1051" t="s">
        <v>2006</v>
      </c>
      <c r="BI42" s="1051" t="s">
        <v>373</v>
      </c>
      <c r="BJ42" s="1051" t="s">
        <v>373</v>
      </c>
      <c r="BK42" s="261" t="s">
        <v>2007</v>
      </c>
      <c r="BL42" s="254" t="s">
        <v>504</v>
      </c>
      <c r="BM42" s="254" t="s">
        <v>502</v>
      </c>
      <c r="BN42" s="254" t="s">
        <v>505</v>
      </c>
      <c r="BO42" s="252">
        <f>IF(AND(BM42="Fuerte",BC42&gt;2.9)*OR(BN42="Probabilidad",BN42="Ambos"),BC42-2,IF(AND(BM42="Fuerte",BC42&lt;3)*OR(BN42="Probabilidad",BN42="Ambos"),1,IF(AND(BM42="Medio",BC42&gt;1.9)*OR(BN42="Probabilidad",BN42="Ambos"),BC42-1,IF(AND(BM42="Medio",BC42&lt;2)*OR(BN42="Probabilidad",BN42="Ambos"),1,BC42))))</f>
        <v>1.8333333333333335</v>
      </c>
      <c r="BP42" s="252">
        <f>IF(AND(BM42="Fuerte",BF42&gt;2.9)*OR(BN42="Impacto",BN42="Ambos"),BF42-2,IF(AND(BM42="Fuerte",BF42&lt;3)*OR(BN42="Impacto",BN42="Ambos"),1,IF(AND(BM42="Medio",BF42&gt;1.9)*OR(BN42="Impacto",BN42="Ambos"),BF42-1,IF(AND(BM42="Medio",BF42&lt;2)*OR(BN42="Impacto",BN42="Ambos"),1,BF42))))</f>
        <v>1.5</v>
      </c>
      <c r="BQ42" s="858"/>
      <c r="BR42" s="858"/>
      <c r="BS42" s="860"/>
      <c r="BT42" s="846" t="e">
        <f>INDEX([20]Listas!E$20:I$24,MATCH(BQ42,[20]Listas!D$20:D$24,1),MATCH(BR42,[20]Listas!E$19:I$19,1))</f>
        <v>#N/A</v>
      </c>
    </row>
    <row r="43" spans="1:72" s="24" customFormat="1" ht="39.75" hidden="1" customHeight="1" x14ac:dyDescent="0.2">
      <c r="A43" s="831"/>
      <c r="B43" s="831"/>
      <c r="C43" s="831"/>
      <c r="D43" s="831"/>
      <c r="E43" s="831"/>
      <c r="F43" s="831"/>
      <c r="G43" s="254"/>
      <c r="H43" s="254">
        <v>1</v>
      </c>
      <c r="I43" s="857"/>
      <c r="J43" s="857"/>
      <c r="K43" s="857"/>
      <c r="L43" s="831"/>
      <c r="M43" s="831"/>
      <c r="N43" s="831"/>
      <c r="O43" s="831"/>
      <c r="P43" s="831"/>
      <c r="Q43" s="831"/>
      <c r="R43" s="831"/>
      <c r="S43" s="253"/>
      <c r="T43" s="846"/>
      <c r="U43" s="253"/>
      <c r="V43" s="846"/>
      <c r="W43" s="253"/>
      <c r="X43" s="846"/>
      <c r="Y43" s="253"/>
      <c r="Z43" s="846"/>
      <c r="AA43" s="253"/>
      <c r="AB43" s="846"/>
      <c r="AC43" s="253"/>
      <c r="AD43" s="846"/>
      <c r="AE43" s="253"/>
      <c r="AF43" s="846"/>
      <c r="AG43" s="253"/>
      <c r="AH43" s="846"/>
      <c r="AI43" s="253"/>
      <c r="AJ43" s="846"/>
      <c r="AK43" s="253"/>
      <c r="AL43" s="846"/>
      <c r="AM43" s="253"/>
      <c r="AN43" s="846"/>
      <c r="AO43" s="253"/>
      <c r="AP43" s="846"/>
      <c r="AQ43" s="253"/>
      <c r="AR43" s="846"/>
      <c r="AS43" s="253"/>
      <c r="AT43" s="846"/>
      <c r="AU43" s="253"/>
      <c r="AV43" s="846"/>
      <c r="AW43" s="253"/>
      <c r="AX43" s="846"/>
      <c r="AY43" s="253"/>
      <c r="AZ43" s="846"/>
      <c r="BA43" s="253"/>
      <c r="BB43" s="846"/>
      <c r="BC43" s="252" t="e">
        <f t="shared" si="0"/>
        <v>#DIV/0!</v>
      </c>
      <c r="BD43" s="858" t="e">
        <f>SUM((BC43*(BC43/SUM(BC43:BC49))),(BC44*(BC44/SUM(BC43:BC49))),(BC45*(BC45/SUM(BC43:BC49))),(BC46*(BC46/SUM(BC43:BC49))),(BC47*(BC47/SUM(BC43:BC49))),(BC48*(BC48/SUM(BC43:BC49))),(BC49*(BC49/SUM(BC43:BC49))))</f>
        <v>#DIV/0!</v>
      </c>
      <c r="BE43" s="858" t="e">
        <f>AVERAGE(T43,V43,X43,Z43,AB43,AD43,AF43,AH43,AJ43,AL43,AN43,AP43,AR43,AT43,AV43,AX43,AZ43,BB43)</f>
        <v>#DIV/0!</v>
      </c>
      <c r="BF43" s="252" t="e">
        <f>IF(BE43=0,BF17,BE43)</f>
        <v>#DIV/0!</v>
      </c>
      <c r="BG43" s="860" t="e">
        <f t="shared" ref="BG43:BG49" si="4">BD43*BE43</f>
        <v>#DIV/0!</v>
      </c>
      <c r="BH43" s="857"/>
      <c r="BI43" s="857"/>
      <c r="BJ43" s="857"/>
      <c r="BK43" s="254"/>
      <c r="BL43" s="254"/>
      <c r="BM43" s="254"/>
      <c r="BN43" s="254"/>
      <c r="BO43" s="252" t="e">
        <f t="shared" ref="BO43:BO49" si="5">IF(AND(BM43="Fuerte",BC43&gt;2.9)*OR(BN43="Probabilidad",BN43="Ambos"),BC43-2,IF(AND(BM43="Fuerte",BC43&lt;3)*OR(BN43="Probabilidad",BN43="Ambos"),1,IF(AND(BM43="Medio",BC43&gt;1.9)*OR(BN43="Probabilidad",BN43="Ambos"),BC43-1,IF(AND(BM43="Medio",BC43&lt;2)*OR(BN43="Probabilidad",BN43="Ambos"),1,BC43))))</f>
        <v>#DIV/0!</v>
      </c>
      <c r="BP43" s="252" t="e">
        <f t="shared" ref="BP43:BP49" si="6">IF(AND(BM43="Fuerte",BF43&gt;2.9)*OR(BN43="Impacto",BN43="Ambos"),BF43-2,IF(AND(BM43="Fuerte",BF43&lt;3)*OR(BN43="Impacto",BN43="Ambos"),1,IF(AND(BM43="Medio",BF43&gt;1.9)*OR(BN43="Impacto",BN43="Ambos"),BF43-1,IF(AND(BM43="Medio",BF43&lt;2)*OR(BN43="Impacto",BN43="Ambos"),1,BF43))))</f>
        <v>#DIV/0!</v>
      </c>
      <c r="BQ43" s="858" t="e">
        <f>SUM((BO43*(BO43/SUM(BO43:BO49))),(BO44*(BO44/SUM(BO43:BO49))),(BO45*(BO45/SUM(BO43:BO49))),(BO46*(BO46/SUM(BO43:BO49))),(BO47*(BO47/SUM(BO43:BO49))),(BO48*(BO48/SUM(BO43:BO49))),(BO49*(BO49/SUM(BO43:BO49))))</f>
        <v>#DIV/0!</v>
      </c>
      <c r="BR43" s="858" t="e">
        <f>SUM((BP43*(BP43/SUM(BP43:BP49))),(BP44*(BP44/SUM(BP43:BP49))),(BP45*(BP45/SUM(BP43:BP49))),(BP46*(BP46/SUM(BP43:BP49))),(BP47*(BP47/SUM(BP43:BP49))),(BP48*(BP48/SUM(BP43:BP49))),(BP49*(BP49/SUM(BP43:BP49))))</f>
        <v>#DIV/0!</v>
      </c>
      <c r="BS43" s="860" t="e">
        <f>BQ43*BR43</f>
        <v>#DIV/0!</v>
      </c>
      <c r="BT43" s="860" t="e">
        <f>INDEX([20]Listas!E$20:I$24,MATCH(BQ43,[20]Listas!D$20:D$24,1),MATCH(BR43,[20]Listas!E$19:I$19,1))</f>
        <v>#DIV/0!</v>
      </c>
    </row>
    <row r="44" spans="1:72" s="24" customFormat="1" ht="39.75" hidden="1" customHeight="1" x14ac:dyDescent="0.2">
      <c r="A44" s="831"/>
      <c r="B44" s="831"/>
      <c r="C44" s="831"/>
      <c r="D44" s="831"/>
      <c r="E44" s="831"/>
      <c r="F44" s="831"/>
      <c r="G44" s="254"/>
      <c r="H44" s="254">
        <v>2</v>
      </c>
      <c r="I44" s="857"/>
      <c r="J44" s="857"/>
      <c r="K44" s="857"/>
      <c r="L44" s="831"/>
      <c r="M44" s="831"/>
      <c r="N44" s="831"/>
      <c r="O44" s="831"/>
      <c r="P44" s="831"/>
      <c r="Q44" s="831"/>
      <c r="R44" s="831"/>
      <c r="S44" s="253"/>
      <c r="T44" s="846"/>
      <c r="U44" s="253"/>
      <c r="V44" s="846"/>
      <c r="W44" s="253"/>
      <c r="X44" s="846"/>
      <c r="Y44" s="253"/>
      <c r="Z44" s="846"/>
      <c r="AA44" s="253"/>
      <c r="AB44" s="846"/>
      <c r="AC44" s="253"/>
      <c r="AD44" s="846"/>
      <c r="AE44" s="253"/>
      <c r="AF44" s="846"/>
      <c r="AG44" s="253"/>
      <c r="AH44" s="846"/>
      <c r="AI44" s="253"/>
      <c r="AJ44" s="846"/>
      <c r="AK44" s="253"/>
      <c r="AL44" s="846"/>
      <c r="AM44" s="253"/>
      <c r="AN44" s="846"/>
      <c r="AO44" s="253"/>
      <c r="AP44" s="846"/>
      <c r="AQ44" s="253"/>
      <c r="AR44" s="846"/>
      <c r="AS44" s="253"/>
      <c r="AT44" s="846"/>
      <c r="AU44" s="253"/>
      <c r="AV44" s="846"/>
      <c r="AW44" s="253"/>
      <c r="AX44" s="846"/>
      <c r="AY44" s="253"/>
      <c r="AZ44" s="846"/>
      <c r="BA44" s="253"/>
      <c r="BB44" s="846"/>
      <c r="BC44" s="252" t="e">
        <f t="shared" si="0"/>
        <v>#DIV/0!</v>
      </c>
      <c r="BD44" s="858"/>
      <c r="BE44" s="858"/>
      <c r="BF44" s="252" t="e">
        <f t="shared" ref="BF44:BF49" si="7">IF(BE44=0,BF43,BE44)</f>
        <v>#DIV/0!</v>
      </c>
      <c r="BG44" s="860">
        <f t="shared" si="4"/>
        <v>0</v>
      </c>
      <c r="BH44" s="857"/>
      <c r="BI44" s="857"/>
      <c r="BJ44" s="857"/>
      <c r="BK44" s="254"/>
      <c r="BL44" s="254"/>
      <c r="BM44" s="254"/>
      <c r="BN44" s="254"/>
      <c r="BO44" s="252" t="e">
        <f t="shared" si="5"/>
        <v>#DIV/0!</v>
      </c>
      <c r="BP44" s="252" t="e">
        <f t="shared" si="6"/>
        <v>#DIV/0!</v>
      </c>
      <c r="BQ44" s="858"/>
      <c r="BR44" s="858"/>
      <c r="BS44" s="860"/>
      <c r="BT44" s="860" t="e">
        <f>INDEX([20]Listas!E$20:I$24,MATCH(BQ44,[20]Listas!D$20:D$24,1),MATCH(BR44,[20]Listas!E$19:I$19,1))</f>
        <v>#N/A</v>
      </c>
    </row>
    <row r="45" spans="1:72" s="24" customFormat="1" ht="39.75" hidden="1" customHeight="1" x14ac:dyDescent="0.2">
      <c r="A45" s="831"/>
      <c r="B45" s="831"/>
      <c r="C45" s="831"/>
      <c r="D45" s="831"/>
      <c r="E45" s="831"/>
      <c r="F45" s="831"/>
      <c r="G45" s="254"/>
      <c r="H45" s="254">
        <v>3</v>
      </c>
      <c r="I45" s="857"/>
      <c r="J45" s="857"/>
      <c r="K45" s="857"/>
      <c r="L45" s="831"/>
      <c r="M45" s="831"/>
      <c r="N45" s="831"/>
      <c r="O45" s="831"/>
      <c r="P45" s="831"/>
      <c r="Q45" s="831"/>
      <c r="R45" s="831"/>
      <c r="S45" s="253"/>
      <c r="T45" s="846"/>
      <c r="U45" s="253"/>
      <c r="V45" s="846"/>
      <c r="W45" s="253"/>
      <c r="X45" s="846"/>
      <c r="Y45" s="253"/>
      <c r="Z45" s="846"/>
      <c r="AA45" s="253"/>
      <c r="AB45" s="846"/>
      <c r="AC45" s="253"/>
      <c r="AD45" s="846"/>
      <c r="AE45" s="253"/>
      <c r="AF45" s="846"/>
      <c r="AG45" s="253"/>
      <c r="AH45" s="846"/>
      <c r="AI45" s="253"/>
      <c r="AJ45" s="846"/>
      <c r="AK45" s="253"/>
      <c r="AL45" s="846"/>
      <c r="AM45" s="253"/>
      <c r="AN45" s="846"/>
      <c r="AO45" s="253"/>
      <c r="AP45" s="846"/>
      <c r="AQ45" s="253"/>
      <c r="AR45" s="846"/>
      <c r="AS45" s="253"/>
      <c r="AT45" s="846"/>
      <c r="AU45" s="253"/>
      <c r="AV45" s="846"/>
      <c r="AW45" s="253"/>
      <c r="AX45" s="846"/>
      <c r="AY45" s="253"/>
      <c r="AZ45" s="846"/>
      <c r="BA45" s="253"/>
      <c r="BB45" s="846"/>
      <c r="BC45" s="252" t="e">
        <f t="shared" si="0"/>
        <v>#DIV/0!</v>
      </c>
      <c r="BD45" s="858"/>
      <c r="BE45" s="858"/>
      <c r="BF45" s="252" t="e">
        <f t="shared" si="7"/>
        <v>#DIV/0!</v>
      </c>
      <c r="BG45" s="860">
        <f t="shared" si="4"/>
        <v>0</v>
      </c>
      <c r="BH45" s="857"/>
      <c r="BI45" s="857"/>
      <c r="BJ45" s="857"/>
      <c r="BK45" s="254"/>
      <c r="BL45" s="254"/>
      <c r="BM45" s="254"/>
      <c r="BN45" s="254"/>
      <c r="BO45" s="252" t="e">
        <f t="shared" si="5"/>
        <v>#DIV/0!</v>
      </c>
      <c r="BP45" s="252" t="e">
        <f t="shared" si="6"/>
        <v>#DIV/0!</v>
      </c>
      <c r="BQ45" s="858"/>
      <c r="BR45" s="858"/>
      <c r="BS45" s="860"/>
      <c r="BT45" s="860" t="e">
        <f>INDEX([20]Listas!E$20:I$24,MATCH(BQ45,[20]Listas!D$20:D$24,1),MATCH(BR45,[20]Listas!E$19:I$19,1))</f>
        <v>#N/A</v>
      </c>
    </row>
    <row r="46" spans="1:72" s="24" customFormat="1" ht="39.75" hidden="1" customHeight="1" x14ac:dyDescent="0.2">
      <c r="A46" s="831"/>
      <c r="B46" s="831"/>
      <c r="C46" s="831"/>
      <c r="D46" s="831"/>
      <c r="E46" s="831"/>
      <c r="F46" s="831"/>
      <c r="G46" s="254"/>
      <c r="H46" s="254">
        <v>4</v>
      </c>
      <c r="I46" s="857"/>
      <c r="J46" s="857"/>
      <c r="K46" s="857"/>
      <c r="L46" s="831"/>
      <c r="M46" s="831"/>
      <c r="N46" s="831"/>
      <c r="O46" s="831"/>
      <c r="P46" s="831"/>
      <c r="Q46" s="831"/>
      <c r="R46" s="831"/>
      <c r="S46" s="253"/>
      <c r="T46" s="846"/>
      <c r="U46" s="253"/>
      <c r="V46" s="846"/>
      <c r="W46" s="253"/>
      <c r="X46" s="846"/>
      <c r="Y46" s="253"/>
      <c r="Z46" s="846"/>
      <c r="AA46" s="253"/>
      <c r="AB46" s="846"/>
      <c r="AC46" s="253"/>
      <c r="AD46" s="846"/>
      <c r="AE46" s="253"/>
      <c r="AF46" s="846"/>
      <c r="AG46" s="253"/>
      <c r="AH46" s="846"/>
      <c r="AI46" s="253"/>
      <c r="AJ46" s="846"/>
      <c r="AK46" s="253"/>
      <c r="AL46" s="846"/>
      <c r="AM46" s="253"/>
      <c r="AN46" s="846"/>
      <c r="AO46" s="253"/>
      <c r="AP46" s="846"/>
      <c r="AQ46" s="253"/>
      <c r="AR46" s="846"/>
      <c r="AS46" s="253"/>
      <c r="AT46" s="846"/>
      <c r="AU46" s="253"/>
      <c r="AV46" s="846"/>
      <c r="AW46" s="253"/>
      <c r="AX46" s="846"/>
      <c r="AY46" s="253"/>
      <c r="AZ46" s="846"/>
      <c r="BA46" s="253"/>
      <c r="BB46" s="846"/>
      <c r="BC46" s="252" t="e">
        <f t="shared" si="0"/>
        <v>#DIV/0!</v>
      </c>
      <c r="BD46" s="858"/>
      <c r="BE46" s="858"/>
      <c r="BF46" s="252" t="e">
        <f t="shared" si="7"/>
        <v>#DIV/0!</v>
      </c>
      <c r="BG46" s="860">
        <f t="shared" si="4"/>
        <v>0</v>
      </c>
      <c r="BH46" s="857"/>
      <c r="BI46" s="857"/>
      <c r="BJ46" s="857"/>
      <c r="BK46" s="254"/>
      <c r="BL46" s="254"/>
      <c r="BM46" s="254"/>
      <c r="BN46" s="254"/>
      <c r="BO46" s="252" t="e">
        <f t="shared" si="5"/>
        <v>#DIV/0!</v>
      </c>
      <c r="BP46" s="252" t="e">
        <f t="shared" si="6"/>
        <v>#DIV/0!</v>
      </c>
      <c r="BQ46" s="858"/>
      <c r="BR46" s="858"/>
      <c r="BS46" s="860"/>
      <c r="BT46" s="860" t="e">
        <f>INDEX([20]Listas!E$20:I$24,MATCH(BQ46,[20]Listas!D$20:D$24,1),MATCH(BR46,[20]Listas!E$19:I$19,1))</f>
        <v>#N/A</v>
      </c>
    </row>
    <row r="47" spans="1:72" s="24" customFormat="1" ht="39.75" hidden="1" customHeight="1" x14ac:dyDescent="0.2">
      <c r="A47" s="831"/>
      <c r="B47" s="831"/>
      <c r="C47" s="831"/>
      <c r="D47" s="831"/>
      <c r="E47" s="831"/>
      <c r="F47" s="831"/>
      <c r="G47" s="254"/>
      <c r="H47" s="254">
        <v>5</v>
      </c>
      <c r="I47" s="857"/>
      <c r="J47" s="857"/>
      <c r="K47" s="857"/>
      <c r="L47" s="831"/>
      <c r="M47" s="831"/>
      <c r="N47" s="831"/>
      <c r="O47" s="831"/>
      <c r="P47" s="831"/>
      <c r="Q47" s="831"/>
      <c r="R47" s="831"/>
      <c r="S47" s="253"/>
      <c r="T47" s="846"/>
      <c r="U47" s="253"/>
      <c r="V47" s="846"/>
      <c r="W47" s="253"/>
      <c r="X47" s="846"/>
      <c r="Y47" s="253"/>
      <c r="Z47" s="846"/>
      <c r="AA47" s="253"/>
      <c r="AB47" s="846"/>
      <c r="AC47" s="253"/>
      <c r="AD47" s="846"/>
      <c r="AE47" s="253"/>
      <c r="AF47" s="846"/>
      <c r="AG47" s="253"/>
      <c r="AH47" s="846"/>
      <c r="AI47" s="253"/>
      <c r="AJ47" s="846"/>
      <c r="AK47" s="253"/>
      <c r="AL47" s="846"/>
      <c r="AM47" s="253"/>
      <c r="AN47" s="846"/>
      <c r="AO47" s="253"/>
      <c r="AP47" s="846"/>
      <c r="AQ47" s="253"/>
      <c r="AR47" s="846"/>
      <c r="AS47" s="253"/>
      <c r="AT47" s="846"/>
      <c r="AU47" s="253"/>
      <c r="AV47" s="846"/>
      <c r="AW47" s="253"/>
      <c r="AX47" s="846"/>
      <c r="AY47" s="253"/>
      <c r="AZ47" s="846"/>
      <c r="BA47" s="253"/>
      <c r="BB47" s="846"/>
      <c r="BC47" s="252" t="e">
        <f t="shared" si="0"/>
        <v>#DIV/0!</v>
      </c>
      <c r="BD47" s="858"/>
      <c r="BE47" s="858"/>
      <c r="BF47" s="252" t="e">
        <f t="shared" si="7"/>
        <v>#DIV/0!</v>
      </c>
      <c r="BG47" s="860">
        <f t="shared" si="4"/>
        <v>0</v>
      </c>
      <c r="BH47" s="857"/>
      <c r="BI47" s="857"/>
      <c r="BJ47" s="857"/>
      <c r="BK47" s="254"/>
      <c r="BL47" s="254"/>
      <c r="BM47" s="254"/>
      <c r="BN47" s="254"/>
      <c r="BO47" s="252" t="e">
        <f t="shared" si="5"/>
        <v>#DIV/0!</v>
      </c>
      <c r="BP47" s="252" t="e">
        <f t="shared" si="6"/>
        <v>#DIV/0!</v>
      </c>
      <c r="BQ47" s="858"/>
      <c r="BR47" s="858"/>
      <c r="BS47" s="860"/>
      <c r="BT47" s="860" t="e">
        <f>INDEX([20]Listas!E$20:I$24,MATCH(BQ47,[20]Listas!D$20:D$24,1),MATCH(BR47,[20]Listas!E$19:I$19,1))</f>
        <v>#N/A</v>
      </c>
    </row>
    <row r="48" spans="1:72" s="24" customFormat="1" ht="39.75" hidden="1" customHeight="1" x14ac:dyDescent="0.2">
      <c r="A48" s="831"/>
      <c r="B48" s="831"/>
      <c r="C48" s="831"/>
      <c r="D48" s="831"/>
      <c r="E48" s="831"/>
      <c r="F48" s="831"/>
      <c r="G48" s="254"/>
      <c r="H48" s="254">
        <v>6</v>
      </c>
      <c r="I48" s="857"/>
      <c r="J48" s="857"/>
      <c r="K48" s="857"/>
      <c r="L48" s="831"/>
      <c r="M48" s="831"/>
      <c r="N48" s="831"/>
      <c r="O48" s="831"/>
      <c r="P48" s="831"/>
      <c r="Q48" s="831"/>
      <c r="R48" s="831"/>
      <c r="S48" s="253"/>
      <c r="T48" s="846"/>
      <c r="U48" s="253"/>
      <c r="V48" s="846"/>
      <c r="W48" s="253"/>
      <c r="X48" s="846"/>
      <c r="Y48" s="253"/>
      <c r="Z48" s="846"/>
      <c r="AA48" s="253"/>
      <c r="AB48" s="846"/>
      <c r="AC48" s="253"/>
      <c r="AD48" s="846"/>
      <c r="AE48" s="253"/>
      <c r="AF48" s="846"/>
      <c r="AG48" s="253"/>
      <c r="AH48" s="846"/>
      <c r="AI48" s="253"/>
      <c r="AJ48" s="846"/>
      <c r="AK48" s="253"/>
      <c r="AL48" s="846"/>
      <c r="AM48" s="253"/>
      <c r="AN48" s="846"/>
      <c r="AO48" s="253"/>
      <c r="AP48" s="846"/>
      <c r="AQ48" s="253"/>
      <c r="AR48" s="846"/>
      <c r="AS48" s="253"/>
      <c r="AT48" s="846"/>
      <c r="AU48" s="253"/>
      <c r="AV48" s="846"/>
      <c r="AW48" s="253"/>
      <c r="AX48" s="846"/>
      <c r="AY48" s="253"/>
      <c r="AZ48" s="846"/>
      <c r="BA48" s="253"/>
      <c r="BB48" s="846"/>
      <c r="BC48" s="252" t="e">
        <f t="shared" si="0"/>
        <v>#DIV/0!</v>
      </c>
      <c r="BD48" s="858"/>
      <c r="BE48" s="858"/>
      <c r="BF48" s="252" t="e">
        <f t="shared" si="7"/>
        <v>#DIV/0!</v>
      </c>
      <c r="BG48" s="860">
        <f t="shared" si="4"/>
        <v>0</v>
      </c>
      <c r="BH48" s="857"/>
      <c r="BI48" s="857"/>
      <c r="BJ48" s="857"/>
      <c r="BK48" s="254"/>
      <c r="BL48" s="254"/>
      <c r="BM48" s="254"/>
      <c r="BN48" s="254"/>
      <c r="BO48" s="252" t="e">
        <f t="shared" si="5"/>
        <v>#DIV/0!</v>
      </c>
      <c r="BP48" s="252" t="e">
        <f t="shared" si="6"/>
        <v>#DIV/0!</v>
      </c>
      <c r="BQ48" s="858"/>
      <c r="BR48" s="858"/>
      <c r="BS48" s="860"/>
      <c r="BT48" s="860" t="e">
        <f>INDEX([20]Listas!E$20:I$24,MATCH(BQ48,[20]Listas!D$20:D$24,1),MATCH(BR48,[20]Listas!E$19:I$19,1))</f>
        <v>#N/A</v>
      </c>
    </row>
    <row r="49" spans="1:72" s="24" customFormat="1" ht="39.75" hidden="1" customHeight="1" x14ac:dyDescent="0.2">
      <c r="A49" s="831"/>
      <c r="B49" s="831"/>
      <c r="C49" s="831"/>
      <c r="D49" s="831"/>
      <c r="E49" s="831"/>
      <c r="F49" s="831"/>
      <c r="G49" s="254"/>
      <c r="H49" s="254">
        <v>7</v>
      </c>
      <c r="I49" s="857"/>
      <c r="J49" s="857"/>
      <c r="K49" s="857"/>
      <c r="L49" s="831"/>
      <c r="M49" s="831"/>
      <c r="N49" s="831"/>
      <c r="O49" s="831"/>
      <c r="P49" s="831"/>
      <c r="Q49" s="831"/>
      <c r="R49" s="831"/>
      <c r="S49" s="253"/>
      <c r="T49" s="846"/>
      <c r="U49" s="253"/>
      <c r="V49" s="846"/>
      <c r="W49" s="253"/>
      <c r="X49" s="846"/>
      <c r="Y49" s="253"/>
      <c r="Z49" s="846"/>
      <c r="AA49" s="253"/>
      <c r="AB49" s="846"/>
      <c r="AC49" s="253"/>
      <c r="AD49" s="846"/>
      <c r="AE49" s="253"/>
      <c r="AF49" s="846"/>
      <c r="AG49" s="253"/>
      <c r="AH49" s="846"/>
      <c r="AI49" s="253"/>
      <c r="AJ49" s="846"/>
      <c r="AK49" s="253"/>
      <c r="AL49" s="846"/>
      <c r="AM49" s="253"/>
      <c r="AN49" s="846"/>
      <c r="AO49" s="253"/>
      <c r="AP49" s="846"/>
      <c r="AQ49" s="253"/>
      <c r="AR49" s="846"/>
      <c r="AS49" s="253"/>
      <c r="AT49" s="846"/>
      <c r="AU49" s="253"/>
      <c r="AV49" s="846"/>
      <c r="AW49" s="253"/>
      <c r="AX49" s="846"/>
      <c r="AY49" s="253"/>
      <c r="AZ49" s="846"/>
      <c r="BA49" s="253"/>
      <c r="BB49" s="846"/>
      <c r="BC49" s="252" t="e">
        <f t="shared" si="0"/>
        <v>#DIV/0!</v>
      </c>
      <c r="BD49" s="858"/>
      <c r="BE49" s="858"/>
      <c r="BF49" s="252" t="e">
        <f t="shared" si="7"/>
        <v>#DIV/0!</v>
      </c>
      <c r="BG49" s="860">
        <f t="shared" si="4"/>
        <v>0</v>
      </c>
      <c r="BH49" s="857"/>
      <c r="BI49" s="857"/>
      <c r="BJ49" s="857"/>
      <c r="BK49" s="254"/>
      <c r="BL49" s="254"/>
      <c r="BM49" s="254"/>
      <c r="BN49" s="254"/>
      <c r="BO49" s="252" t="e">
        <f t="shared" si="5"/>
        <v>#DIV/0!</v>
      </c>
      <c r="BP49" s="252" t="e">
        <f t="shared" si="6"/>
        <v>#DIV/0!</v>
      </c>
      <c r="BQ49" s="858"/>
      <c r="BR49" s="858"/>
      <c r="BS49" s="860"/>
      <c r="BT49" s="860" t="e">
        <f>INDEX([20]Listas!E$20:I$24,MATCH(BQ49,[20]Listas!D$20:D$24,1),MATCH(BR49,[20]Listas!E$19:I$19,1))</f>
        <v>#N/A</v>
      </c>
    </row>
    <row r="50" spans="1:72" s="24" customFormat="1" ht="39.75" hidden="1" customHeight="1" x14ac:dyDescent="0.2">
      <c r="A50" s="831"/>
      <c r="B50" s="831"/>
      <c r="C50" s="831"/>
      <c r="D50" s="831"/>
      <c r="E50" s="831"/>
      <c r="F50" s="831"/>
      <c r="G50" s="254"/>
      <c r="H50" s="254">
        <v>1</v>
      </c>
      <c r="I50" s="857"/>
      <c r="J50" s="857"/>
      <c r="K50" s="857"/>
      <c r="L50" s="831"/>
      <c r="M50" s="831"/>
      <c r="N50" s="831"/>
      <c r="O50" s="831"/>
      <c r="P50" s="831"/>
      <c r="Q50" s="831"/>
      <c r="R50" s="831"/>
      <c r="S50" s="253"/>
      <c r="T50" s="846"/>
      <c r="U50" s="253"/>
      <c r="V50" s="846"/>
      <c r="W50" s="253"/>
      <c r="X50" s="846"/>
      <c r="Y50" s="253"/>
      <c r="Z50" s="846"/>
      <c r="AA50" s="253"/>
      <c r="AB50" s="846"/>
      <c r="AC50" s="253"/>
      <c r="AD50" s="846"/>
      <c r="AE50" s="253"/>
      <c r="AF50" s="846"/>
      <c r="AG50" s="253"/>
      <c r="AH50" s="846"/>
      <c r="AI50" s="253"/>
      <c r="AJ50" s="846"/>
      <c r="AK50" s="253"/>
      <c r="AL50" s="846"/>
      <c r="AM50" s="253"/>
      <c r="AN50" s="846"/>
      <c r="AO50" s="253"/>
      <c r="AP50" s="846"/>
      <c r="AQ50" s="253"/>
      <c r="AR50" s="846"/>
      <c r="AS50" s="253"/>
      <c r="AT50" s="846"/>
      <c r="AU50" s="253"/>
      <c r="AV50" s="846"/>
      <c r="AW50" s="253"/>
      <c r="AX50" s="846"/>
      <c r="AY50" s="253"/>
      <c r="AZ50" s="846"/>
      <c r="BA50" s="253"/>
      <c r="BB50" s="846"/>
      <c r="BC50" s="252" t="e">
        <f t="shared" si="0"/>
        <v>#DIV/0!</v>
      </c>
      <c r="BD50" s="858" t="e">
        <f>SUM((BC50*(BC50/SUM(BC50:BC57))),(BC51*(BC51/SUM(BC50:BC57))),(BC52*(BC52/SUM(BC50:BC57))),(BC53*(BC53/SUM(BC50:BC57))),(BC54*(BC54/SUM(BC50:BC57))),(BC55*(BC55/SUM(BC50:BC57))),(BC56*(BC56/SUM(BC50:BC57))),(BC57*(BC57/SUM(BC50:BC57))))</f>
        <v>#DIV/0!</v>
      </c>
      <c r="BE50" s="858" t="e">
        <f>AVERAGE(T50,V50,X50,Z50,AB50,AD50,AF50,AH50,AJ50,AL50,AN50,AP50,AR50,AT50,AV50,AX50,AZ50,BB50)</f>
        <v>#DIV/0!</v>
      </c>
      <c r="BF50" s="252" t="e">
        <f>IF(BE50=0,BF32,BE50)</f>
        <v>#DIV/0!</v>
      </c>
      <c r="BG50" s="860" t="e">
        <f t="shared" si="1"/>
        <v>#DIV/0!</v>
      </c>
      <c r="BH50" s="857"/>
      <c r="BI50" s="857"/>
      <c r="BJ50" s="857"/>
      <c r="BK50" s="254"/>
      <c r="BL50" s="254"/>
      <c r="BM50" s="254"/>
      <c r="BN50" s="254"/>
      <c r="BO50" s="252" t="e">
        <f t="shared" si="2"/>
        <v>#DIV/0!</v>
      </c>
      <c r="BP50" s="252" t="e">
        <f t="shared" si="3"/>
        <v>#DIV/0!</v>
      </c>
      <c r="BQ50" s="858" t="e">
        <f>SUM((BO50*(BO50/SUM(BO50:BO57))),(BO51*(BO51/SUM(BO50:BO57))),(BO52*(BO52/SUM(BO50:BO57))),(BO53*(BO53/SUM(BO50:BO57))),(BO54*(BO54/SUM(BO50:BO57))),(BO55*(BO55/SUM(BO50:BO57))),(BO56*(BO56/SUM(BO50:BO57))),(BO57*(BO57/SUM(BO50:BO57))))</f>
        <v>#DIV/0!</v>
      </c>
      <c r="BR50" s="858" t="e">
        <f>SUM((BP50*(BP50/SUM(BP50:BP57))),(BP51*(BP51/SUM(BP50:BP57))),(BP52*(BP52/SUM(BP50:BP57))),(BP53*(BP53/SUM(BP50:BP57))),(BP54*(BP54/SUM(BP50:BP57))),(BP55*(BP55/SUM(BP50:BP57))),(BP56*(BP56/SUM(BP50:BP57))),(BP57*(BP57/SUM(BP50:BP57))))</f>
        <v>#DIV/0!</v>
      </c>
      <c r="BS50" s="860" t="e">
        <f>BQ50*BR50</f>
        <v>#DIV/0!</v>
      </c>
      <c r="BT50" s="860" t="e">
        <f>INDEX([20]Listas!E$20:I$24,MATCH(BQ50,[20]Listas!D$20:D$24,1),MATCH(BR50,[20]Listas!E$19:I$19,1))</f>
        <v>#DIV/0!</v>
      </c>
    </row>
    <row r="51" spans="1:72" s="24" customFormat="1" ht="39.75" hidden="1" customHeight="1" x14ac:dyDescent="0.2">
      <c r="A51" s="831"/>
      <c r="B51" s="831"/>
      <c r="C51" s="831"/>
      <c r="D51" s="831"/>
      <c r="E51" s="831"/>
      <c r="F51" s="831"/>
      <c r="G51" s="254"/>
      <c r="H51" s="254">
        <v>2</v>
      </c>
      <c r="I51" s="857"/>
      <c r="J51" s="857"/>
      <c r="K51" s="857"/>
      <c r="L51" s="831"/>
      <c r="M51" s="831"/>
      <c r="N51" s="831"/>
      <c r="O51" s="831"/>
      <c r="P51" s="831"/>
      <c r="Q51" s="831"/>
      <c r="R51" s="831"/>
      <c r="S51" s="253"/>
      <c r="T51" s="846"/>
      <c r="U51" s="253"/>
      <c r="V51" s="846"/>
      <c r="W51" s="253"/>
      <c r="X51" s="846"/>
      <c r="Y51" s="253"/>
      <c r="Z51" s="846"/>
      <c r="AA51" s="253"/>
      <c r="AB51" s="846"/>
      <c r="AC51" s="253"/>
      <c r="AD51" s="846"/>
      <c r="AE51" s="253"/>
      <c r="AF51" s="846"/>
      <c r="AG51" s="253"/>
      <c r="AH51" s="846"/>
      <c r="AI51" s="253"/>
      <c r="AJ51" s="846"/>
      <c r="AK51" s="253"/>
      <c r="AL51" s="846"/>
      <c r="AM51" s="253"/>
      <c r="AN51" s="846"/>
      <c r="AO51" s="253"/>
      <c r="AP51" s="846"/>
      <c r="AQ51" s="253"/>
      <c r="AR51" s="846"/>
      <c r="AS51" s="253"/>
      <c r="AT51" s="846"/>
      <c r="AU51" s="253"/>
      <c r="AV51" s="846"/>
      <c r="AW51" s="253"/>
      <c r="AX51" s="846"/>
      <c r="AY51" s="253"/>
      <c r="AZ51" s="846"/>
      <c r="BA51" s="253"/>
      <c r="BB51" s="846"/>
      <c r="BC51" s="252" t="e">
        <f t="shared" si="0"/>
        <v>#DIV/0!</v>
      </c>
      <c r="BD51" s="858"/>
      <c r="BE51" s="858"/>
      <c r="BF51" s="252" t="e">
        <f t="shared" ref="BF51:BF57" si="8">IF(BE51=0,BF50,BE51)</f>
        <v>#DIV/0!</v>
      </c>
      <c r="BG51" s="860">
        <f t="shared" si="1"/>
        <v>0</v>
      </c>
      <c r="BH51" s="857"/>
      <c r="BI51" s="857"/>
      <c r="BJ51" s="857"/>
      <c r="BK51" s="254"/>
      <c r="BL51" s="254"/>
      <c r="BM51" s="254"/>
      <c r="BN51" s="254"/>
      <c r="BO51" s="252" t="e">
        <f t="shared" si="2"/>
        <v>#DIV/0!</v>
      </c>
      <c r="BP51" s="252" t="e">
        <f t="shared" si="3"/>
        <v>#DIV/0!</v>
      </c>
      <c r="BQ51" s="858"/>
      <c r="BR51" s="858"/>
      <c r="BS51" s="860"/>
      <c r="BT51" s="860" t="e">
        <f>INDEX([20]Listas!E$20:I$24,MATCH(BQ51,[20]Listas!D$20:D$24,1),MATCH(BR51,[20]Listas!E$19:I$19,1))</f>
        <v>#N/A</v>
      </c>
    </row>
    <row r="52" spans="1:72" s="24" customFormat="1" ht="39.75" hidden="1" customHeight="1" x14ac:dyDescent="0.2">
      <c r="A52" s="831"/>
      <c r="B52" s="831"/>
      <c r="C52" s="831"/>
      <c r="D52" s="831"/>
      <c r="E52" s="831"/>
      <c r="F52" s="831"/>
      <c r="G52" s="254"/>
      <c r="H52" s="254">
        <v>3</v>
      </c>
      <c r="I52" s="857"/>
      <c r="J52" s="857"/>
      <c r="K52" s="857"/>
      <c r="L52" s="831"/>
      <c r="M52" s="831"/>
      <c r="N52" s="831"/>
      <c r="O52" s="831"/>
      <c r="P52" s="831"/>
      <c r="Q52" s="831"/>
      <c r="R52" s="831"/>
      <c r="S52" s="253"/>
      <c r="T52" s="846"/>
      <c r="U52" s="253"/>
      <c r="V52" s="846"/>
      <c r="W52" s="253"/>
      <c r="X52" s="846"/>
      <c r="Y52" s="253"/>
      <c r="Z52" s="846"/>
      <c r="AA52" s="253"/>
      <c r="AB52" s="846"/>
      <c r="AC52" s="253"/>
      <c r="AD52" s="846"/>
      <c r="AE52" s="253"/>
      <c r="AF52" s="846"/>
      <c r="AG52" s="253"/>
      <c r="AH52" s="846"/>
      <c r="AI52" s="253"/>
      <c r="AJ52" s="846"/>
      <c r="AK52" s="253"/>
      <c r="AL52" s="846"/>
      <c r="AM52" s="253"/>
      <c r="AN52" s="846"/>
      <c r="AO52" s="253"/>
      <c r="AP52" s="846"/>
      <c r="AQ52" s="253"/>
      <c r="AR52" s="846"/>
      <c r="AS52" s="253"/>
      <c r="AT52" s="846"/>
      <c r="AU52" s="253"/>
      <c r="AV52" s="846"/>
      <c r="AW52" s="253"/>
      <c r="AX52" s="846"/>
      <c r="AY52" s="253"/>
      <c r="AZ52" s="846"/>
      <c r="BA52" s="253"/>
      <c r="BB52" s="846"/>
      <c r="BC52" s="252" t="e">
        <f t="shared" si="0"/>
        <v>#DIV/0!</v>
      </c>
      <c r="BD52" s="858"/>
      <c r="BE52" s="858"/>
      <c r="BF52" s="252" t="e">
        <f t="shared" si="8"/>
        <v>#DIV/0!</v>
      </c>
      <c r="BG52" s="860">
        <f t="shared" si="1"/>
        <v>0</v>
      </c>
      <c r="BH52" s="857"/>
      <c r="BI52" s="857"/>
      <c r="BJ52" s="857"/>
      <c r="BK52" s="254"/>
      <c r="BL52" s="254"/>
      <c r="BM52" s="254"/>
      <c r="BN52" s="254"/>
      <c r="BO52" s="252" t="e">
        <f t="shared" si="2"/>
        <v>#DIV/0!</v>
      </c>
      <c r="BP52" s="252" t="e">
        <f t="shared" si="3"/>
        <v>#DIV/0!</v>
      </c>
      <c r="BQ52" s="858"/>
      <c r="BR52" s="858"/>
      <c r="BS52" s="860"/>
      <c r="BT52" s="860" t="e">
        <f>INDEX([20]Listas!E$20:I$24,MATCH(BQ52,[20]Listas!D$20:D$24,1),MATCH(BR52,[20]Listas!E$19:I$19,1))</f>
        <v>#N/A</v>
      </c>
    </row>
    <row r="53" spans="1:72" s="24" customFormat="1" ht="39.75" hidden="1" customHeight="1" x14ac:dyDescent="0.2">
      <c r="A53" s="831"/>
      <c r="B53" s="831"/>
      <c r="C53" s="831"/>
      <c r="D53" s="831"/>
      <c r="E53" s="831"/>
      <c r="F53" s="831"/>
      <c r="G53" s="254"/>
      <c r="H53" s="254">
        <v>4</v>
      </c>
      <c r="I53" s="857"/>
      <c r="J53" s="857"/>
      <c r="K53" s="857"/>
      <c r="L53" s="831"/>
      <c r="M53" s="831"/>
      <c r="N53" s="831"/>
      <c r="O53" s="831"/>
      <c r="P53" s="831"/>
      <c r="Q53" s="831"/>
      <c r="R53" s="831"/>
      <c r="S53" s="253"/>
      <c r="T53" s="846"/>
      <c r="U53" s="253"/>
      <c r="V53" s="846"/>
      <c r="W53" s="253"/>
      <c r="X53" s="846"/>
      <c r="Y53" s="253"/>
      <c r="Z53" s="846"/>
      <c r="AA53" s="253"/>
      <c r="AB53" s="846"/>
      <c r="AC53" s="253"/>
      <c r="AD53" s="846"/>
      <c r="AE53" s="253"/>
      <c r="AF53" s="846"/>
      <c r="AG53" s="253"/>
      <c r="AH53" s="846"/>
      <c r="AI53" s="253"/>
      <c r="AJ53" s="846"/>
      <c r="AK53" s="253"/>
      <c r="AL53" s="846"/>
      <c r="AM53" s="253"/>
      <c r="AN53" s="846"/>
      <c r="AO53" s="253"/>
      <c r="AP53" s="846"/>
      <c r="AQ53" s="253"/>
      <c r="AR53" s="846"/>
      <c r="AS53" s="253"/>
      <c r="AT53" s="846"/>
      <c r="AU53" s="253"/>
      <c r="AV53" s="846"/>
      <c r="AW53" s="253"/>
      <c r="AX53" s="846"/>
      <c r="AY53" s="253"/>
      <c r="AZ53" s="846"/>
      <c r="BA53" s="253"/>
      <c r="BB53" s="846"/>
      <c r="BC53" s="252" t="e">
        <f t="shared" si="0"/>
        <v>#DIV/0!</v>
      </c>
      <c r="BD53" s="858"/>
      <c r="BE53" s="858"/>
      <c r="BF53" s="252" t="e">
        <f t="shared" si="8"/>
        <v>#DIV/0!</v>
      </c>
      <c r="BG53" s="860">
        <f t="shared" si="1"/>
        <v>0</v>
      </c>
      <c r="BH53" s="857"/>
      <c r="BI53" s="857"/>
      <c r="BJ53" s="857"/>
      <c r="BK53" s="254"/>
      <c r="BL53" s="254"/>
      <c r="BM53" s="254"/>
      <c r="BN53" s="254"/>
      <c r="BO53" s="252" t="e">
        <f t="shared" si="2"/>
        <v>#DIV/0!</v>
      </c>
      <c r="BP53" s="252" t="e">
        <f t="shared" si="3"/>
        <v>#DIV/0!</v>
      </c>
      <c r="BQ53" s="858"/>
      <c r="BR53" s="858"/>
      <c r="BS53" s="860"/>
      <c r="BT53" s="860" t="e">
        <f>INDEX([20]Listas!E$20:I$24,MATCH(BQ53,[20]Listas!D$20:D$24,1),MATCH(BR53,[20]Listas!E$19:I$19,1))</f>
        <v>#N/A</v>
      </c>
    </row>
    <row r="54" spans="1:72" s="24" customFormat="1" ht="39.75" hidden="1" customHeight="1" x14ac:dyDescent="0.2">
      <c r="A54" s="831"/>
      <c r="B54" s="831"/>
      <c r="C54" s="831"/>
      <c r="D54" s="831"/>
      <c r="E54" s="831"/>
      <c r="F54" s="831"/>
      <c r="G54" s="254"/>
      <c r="H54" s="254">
        <v>5</v>
      </c>
      <c r="I54" s="857"/>
      <c r="J54" s="857"/>
      <c r="K54" s="857"/>
      <c r="L54" s="831"/>
      <c r="M54" s="831"/>
      <c r="N54" s="831"/>
      <c r="O54" s="831"/>
      <c r="P54" s="831"/>
      <c r="Q54" s="831"/>
      <c r="R54" s="831"/>
      <c r="S54" s="253"/>
      <c r="T54" s="846"/>
      <c r="U54" s="253"/>
      <c r="V54" s="846"/>
      <c r="W54" s="253"/>
      <c r="X54" s="846"/>
      <c r="Y54" s="253"/>
      <c r="Z54" s="846"/>
      <c r="AA54" s="253"/>
      <c r="AB54" s="846"/>
      <c r="AC54" s="253"/>
      <c r="AD54" s="846"/>
      <c r="AE54" s="253"/>
      <c r="AF54" s="846"/>
      <c r="AG54" s="253"/>
      <c r="AH54" s="846"/>
      <c r="AI54" s="253"/>
      <c r="AJ54" s="846"/>
      <c r="AK54" s="253"/>
      <c r="AL54" s="846"/>
      <c r="AM54" s="253"/>
      <c r="AN54" s="846"/>
      <c r="AO54" s="253"/>
      <c r="AP54" s="846"/>
      <c r="AQ54" s="253"/>
      <c r="AR54" s="846"/>
      <c r="AS54" s="253"/>
      <c r="AT54" s="846"/>
      <c r="AU54" s="253"/>
      <c r="AV54" s="846"/>
      <c r="AW54" s="253"/>
      <c r="AX54" s="846"/>
      <c r="AY54" s="253"/>
      <c r="AZ54" s="846"/>
      <c r="BA54" s="253"/>
      <c r="BB54" s="846"/>
      <c r="BC54" s="252" t="e">
        <f t="shared" si="0"/>
        <v>#DIV/0!</v>
      </c>
      <c r="BD54" s="858"/>
      <c r="BE54" s="858"/>
      <c r="BF54" s="252" t="e">
        <f t="shared" si="8"/>
        <v>#DIV/0!</v>
      </c>
      <c r="BG54" s="860">
        <f t="shared" si="1"/>
        <v>0</v>
      </c>
      <c r="BH54" s="857"/>
      <c r="BI54" s="857"/>
      <c r="BJ54" s="857"/>
      <c r="BK54" s="254"/>
      <c r="BL54" s="254"/>
      <c r="BM54" s="254"/>
      <c r="BN54" s="254"/>
      <c r="BO54" s="252" t="e">
        <f t="shared" si="2"/>
        <v>#DIV/0!</v>
      </c>
      <c r="BP54" s="252" t="e">
        <f t="shared" si="3"/>
        <v>#DIV/0!</v>
      </c>
      <c r="BQ54" s="858"/>
      <c r="BR54" s="858"/>
      <c r="BS54" s="860"/>
      <c r="BT54" s="860" t="e">
        <f>INDEX([20]Listas!E$20:I$24,MATCH(BQ54,[20]Listas!D$20:D$24,1),MATCH(BR54,[20]Listas!E$19:I$19,1))</f>
        <v>#N/A</v>
      </c>
    </row>
    <row r="55" spans="1:72" s="24" customFormat="1" ht="39.75" hidden="1" customHeight="1" x14ac:dyDescent="0.2">
      <c r="A55" s="831"/>
      <c r="B55" s="831"/>
      <c r="C55" s="831"/>
      <c r="D55" s="831"/>
      <c r="E55" s="831"/>
      <c r="F55" s="831"/>
      <c r="G55" s="254"/>
      <c r="H55" s="254">
        <v>6</v>
      </c>
      <c r="I55" s="857"/>
      <c r="J55" s="857"/>
      <c r="K55" s="857"/>
      <c r="L55" s="831"/>
      <c r="M55" s="831"/>
      <c r="N55" s="831"/>
      <c r="O55" s="831"/>
      <c r="P55" s="831"/>
      <c r="Q55" s="831"/>
      <c r="R55" s="831"/>
      <c r="S55" s="253"/>
      <c r="T55" s="846"/>
      <c r="U55" s="253"/>
      <c r="V55" s="846"/>
      <c r="W55" s="253"/>
      <c r="X55" s="846"/>
      <c r="Y55" s="253"/>
      <c r="Z55" s="846"/>
      <c r="AA55" s="253"/>
      <c r="AB55" s="846"/>
      <c r="AC55" s="253"/>
      <c r="AD55" s="846"/>
      <c r="AE55" s="253"/>
      <c r="AF55" s="846"/>
      <c r="AG55" s="253"/>
      <c r="AH55" s="846"/>
      <c r="AI55" s="253"/>
      <c r="AJ55" s="846"/>
      <c r="AK55" s="253"/>
      <c r="AL55" s="846"/>
      <c r="AM55" s="253"/>
      <c r="AN55" s="846"/>
      <c r="AO55" s="253"/>
      <c r="AP55" s="846"/>
      <c r="AQ55" s="253"/>
      <c r="AR55" s="846"/>
      <c r="AS55" s="253"/>
      <c r="AT55" s="846"/>
      <c r="AU55" s="253"/>
      <c r="AV55" s="846"/>
      <c r="AW55" s="253"/>
      <c r="AX55" s="846"/>
      <c r="AY55" s="253"/>
      <c r="AZ55" s="846"/>
      <c r="BA55" s="253"/>
      <c r="BB55" s="846"/>
      <c r="BC55" s="252" t="e">
        <f t="shared" si="0"/>
        <v>#DIV/0!</v>
      </c>
      <c r="BD55" s="858"/>
      <c r="BE55" s="858"/>
      <c r="BF55" s="252" t="e">
        <f t="shared" si="8"/>
        <v>#DIV/0!</v>
      </c>
      <c r="BG55" s="860">
        <f t="shared" si="1"/>
        <v>0</v>
      </c>
      <c r="BH55" s="857"/>
      <c r="BI55" s="857"/>
      <c r="BJ55" s="857"/>
      <c r="BK55" s="254"/>
      <c r="BL55" s="254"/>
      <c r="BM55" s="254"/>
      <c r="BN55" s="254"/>
      <c r="BO55" s="252" t="e">
        <f t="shared" si="2"/>
        <v>#DIV/0!</v>
      </c>
      <c r="BP55" s="252" t="e">
        <f t="shared" si="3"/>
        <v>#DIV/0!</v>
      </c>
      <c r="BQ55" s="858"/>
      <c r="BR55" s="858"/>
      <c r="BS55" s="860"/>
      <c r="BT55" s="860" t="e">
        <f>INDEX([20]Listas!E$20:I$24,MATCH(BQ55,[20]Listas!D$20:D$24,1),MATCH(BR55,[20]Listas!E$19:I$19,1))</f>
        <v>#N/A</v>
      </c>
    </row>
    <row r="56" spans="1:72" s="24" customFormat="1" ht="39.75" hidden="1" customHeight="1" x14ac:dyDescent="0.2">
      <c r="A56" s="831"/>
      <c r="B56" s="831"/>
      <c r="C56" s="831"/>
      <c r="D56" s="831"/>
      <c r="E56" s="831"/>
      <c r="F56" s="831"/>
      <c r="G56" s="254"/>
      <c r="H56" s="254">
        <v>7</v>
      </c>
      <c r="I56" s="857"/>
      <c r="J56" s="857"/>
      <c r="K56" s="857"/>
      <c r="L56" s="831"/>
      <c r="M56" s="831"/>
      <c r="N56" s="831"/>
      <c r="O56" s="831"/>
      <c r="P56" s="831"/>
      <c r="Q56" s="831"/>
      <c r="R56" s="831"/>
      <c r="S56" s="253"/>
      <c r="T56" s="846"/>
      <c r="U56" s="253"/>
      <c r="V56" s="846"/>
      <c r="W56" s="253"/>
      <c r="X56" s="846"/>
      <c r="Y56" s="253"/>
      <c r="Z56" s="846"/>
      <c r="AA56" s="253"/>
      <c r="AB56" s="846"/>
      <c r="AC56" s="253"/>
      <c r="AD56" s="846"/>
      <c r="AE56" s="253"/>
      <c r="AF56" s="846"/>
      <c r="AG56" s="253"/>
      <c r="AH56" s="846"/>
      <c r="AI56" s="253"/>
      <c r="AJ56" s="846"/>
      <c r="AK56" s="253"/>
      <c r="AL56" s="846"/>
      <c r="AM56" s="253"/>
      <c r="AN56" s="846"/>
      <c r="AO56" s="253"/>
      <c r="AP56" s="846"/>
      <c r="AQ56" s="253"/>
      <c r="AR56" s="846"/>
      <c r="AS56" s="253"/>
      <c r="AT56" s="846"/>
      <c r="AU56" s="253"/>
      <c r="AV56" s="846"/>
      <c r="AW56" s="253"/>
      <c r="AX56" s="846"/>
      <c r="AY56" s="253"/>
      <c r="AZ56" s="846"/>
      <c r="BA56" s="253"/>
      <c r="BB56" s="846"/>
      <c r="BC56" s="252" t="e">
        <f t="shared" si="0"/>
        <v>#DIV/0!</v>
      </c>
      <c r="BD56" s="858"/>
      <c r="BE56" s="858"/>
      <c r="BF56" s="252" t="e">
        <f t="shared" si="8"/>
        <v>#DIV/0!</v>
      </c>
      <c r="BG56" s="860">
        <f t="shared" si="1"/>
        <v>0</v>
      </c>
      <c r="BH56" s="857"/>
      <c r="BI56" s="857"/>
      <c r="BJ56" s="857"/>
      <c r="BK56" s="254"/>
      <c r="BL56" s="254"/>
      <c r="BM56" s="254"/>
      <c r="BN56" s="254"/>
      <c r="BO56" s="252" t="e">
        <f t="shared" si="2"/>
        <v>#DIV/0!</v>
      </c>
      <c r="BP56" s="252" t="e">
        <f t="shared" si="3"/>
        <v>#DIV/0!</v>
      </c>
      <c r="BQ56" s="858"/>
      <c r="BR56" s="858"/>
      <c r="BS56" s="860"/>
      <c r="BT56" s="860" t="e">
        <f>INDEX([20]Listas!E$20:I$24,MATCH(BQ56,[20]Listas!D$20:D$24,1),MATCH(BR56,[20]Listas!E$19:I$19,1))</f>
        <v>#N/A</v>
      </c>
    </row>
    <row r="57" spans="1:72" s="24" customFormat="1" ht="39.75" hidden="1" customHeight="1" x14ac:dyDescent="0.2">
      <c r="A57" s="831"/>
      <c r="B57" s="831"/>
      <c r="C57" s="831"/>
      <c r="D57" s="831"/>
      <c r="E57" s="831"/>
      <c r="F57" s="831"/>
      <c r="G57" s="254"/>
      <c r="H57" s="254">
        <v>8</v>
      </c>
      <c r="I57" s="857"/>
      <c r="J57" s="857"/>
      <c r="K57" s="857"/>
      <c r="L57" s="831"/>
      <c r="M57" s="831"/>
      <c r="N57" s="831"/>
      <c r="O57" s="831"/>
      <c r="P57" s="831"/>
      <c r="Q57" s="831"/>
      <c r="R57" s="831"/>
      <c r="S57" s="253"/>
      <c r="T57" s="846"/>
      <c r="U57" s="253"/>
      <c r="V57" s="846"/>
      <c r="W57" s="253"/>
      <c r="X57" s="846"/>
      <c r="Y57" s="253"/>
      <c r="Z57" s="846"/>
      <c r="AA57" s="253"/>
      <c r="AB57" s="846"/>
      <c r="AC57" s="253"/>
      <c r="AD57" s="846"/>
      <c r="AE57" s="253"/>
      <c r="AF57" s="846"/>
      <c r="AG57" s="253"/>
      <c r="AH57" s="846"/>
      <c r="AI57" s="253"/>
      <c r="AJ57" s="846"/>
      <c r="AK57" s="253"/>
      <c r="AL57" s="846"/>
      <c r="AM57" s="253"/>
      <c r="AN57" s="846"/>
      <c r="AO57" s="253"/>
      <c r="AP57" s="846"/>
      <c r="AQ57" s="253"/>
      <c r="AR57" s="846"/>
      <c r="AS57" s="253"/>
      <c r="AT57" s="846"/>
      <c r="AU57" s="253"/>
      <c r="AV57" s="846"/>
      <c r="AW57" s="253"/>
      <c r="AX57" s="846"/>
      <c r="AY57" s="253"/>
      <c r="AZ57" s="846"/>
      <c r="BA57" s="253"/>
      <c r="BB57" s="846"/>
      <c r="BC57" s="252" t="e">
        <f t="shared" si="0"/>
        <v>#DIV/0!</v>
      </c>
      <c r="BD57" s="858"/>
      <c r="BE57" s="858"/>
      <c r="BF57" s="252" t="e">
        <f t="shared" si="8"/>
        <v>#DIV/0!</v>
      </c>
      <c r="BG57" s="860">
        <f t="shared" si="1"/>
        <v>0</v>
      </c>
      <c r="BH57" s="857"/>
      <c r="BI57" s="857"/>
      <c r="BJ57" s="857"/>
      <c r="BK57" s="254"/>
      <c r="BL57" s="254"/>
      <c r="BM57" s="254"/>
      <c r="BN57" s="254"/>
      <c r="BO57" s="252" t="e">
        <f t="shared" si="2"/>
        <v>#DIV/0!</v>
      </c>
      <c r="BP57" s="252" t="e">
        <f t="shared" si="3"/>
        <v>#DIV/0!</v>
      </c>
      <c r="BQ57" s="858"/>
      <c r="BR57" s="858"/>
      <c r="BS57" s="860"/>
      <c r="BT57" s="860" t="e">
        <f>INDEX([20]Listas!E$20:I$24,MATCH(BQ57,[20]Listas!D$20:D$24,1),MATCH(BR57,[20]Listas!E$19:I$19,1))</f>
        <v>#N/A</v>
      </c>
    </row>
    <row r="58" spans="1:72" s="24" customFormat="1" ht="39.75" hidden="1" customHeight="1" x14ac:dyDescent="0.2">
      <c r="A58" s="831"/>
      <c r="B58" s="831"/>
      <c r="C58" s="831"/>
      <c r="D58" s="831"/>
      <c r="E58" s="831"/>
      <c r="F58" s="831"/>
      <c r="G58" s="254"/>
      <c r="H58" s="254">
        <v>1</v>
      </c>
      <c r="I58" s="857"/>
      <c r="J58" s="857"/>
      <c r="K58" s="857"/>
      <c r="L58" s="831"/>
      <c r="M58" s="831"/>
      <c r="N58" s="831"/>
      <c r="O58" s="831"/>
      <c r="P58" s="831"/>
      <c r="Q58" s="831"/>
      <c r="R58" s="831"/>
      <c r="S58" s="253"/>
      <c r="T58" s="846"/>
      <c r="U58" s="253"/>
      <c r="V58" s="846"/>
      <c r="W58" s="253"/>
      <c r="X58" s="846"/>
      <c r="Y58" s="253"/>
      <c r="Z58" s="846"/>
      <c r="AA58" s="253"/>
      <c r="AB58" s="846"/>
      <c r="AC58" s="253"/>
      <c r="AD58" s="846"/>
      <c r="AE58" s="253"/>
      <c r="AF58" s="846"/>
      <c r="AG58" s="253"/>
      <c r="AH58" s="846"/>
      <c r="AI58" s="253"/>
      <c r="AJ58" s="846"/>
      <c r="AK58" s="253"/>
      <c r="AL58" s="846"/>
      <c r="AM58" s="253"/>
      <c r="AN58" s="846"/>
      <c r="AO58" s="253"/>
      <c r="AP58" s="846"/>
      <c r="AQ58" s="253"/>
      <c r="AR58" s="846"/>
      <c r="AS58" s="253"/>
      <c r="AT58" s="846"/>
      <c r="AU58" s="253"/>
      <c r="AV58" s="846"/>
      <c r="AW58" s="253"/>
      <c r="AX58" s="846"/>
      <c r="AY58" s="253"/>
      <c r="AZ58" s="846"/>
      <c r="BA58" s="253"/>
      <c r="BB58" s="846"/>
      <c r="BC58" s="252" t="e">
        <f t="shared" si="0"/>
        <v>#DIV/0!</v>
      </c>
      <c r="BD58" s="858" t="e">
        <f>SUM((BC58*(BC58/SUM(BC58:BC66))),(BC59*(BC59/SUM(BC58:BC66))),(BC60*(BC60/SUM(BC58:BC66))),(BC61*(BC61/SUM(BC58:BC66))),(BC62*(BC62/SUM(BC58:BC66))),(BC63*(BC63/SUM(BC58:BC66))),(BC64*(BC64/SUM(BC58:BC66))),(BC65*(BC65/SUM(BC58:BC66))),(BC66*(BC66/SUM(BC58:BC66))))</f>
        <v>#DIV/0!</v>
      </c>
      <c r="BE58" s="858" t="e">
        <f>AVERAGE(T58,V58,X58,Z58,AB58,AD58,AF58,AH58,AJ58,AL58,AN58,AP58,AR58,AT58,AV58,AX58,AZ58,BB58)</f>
        <v>#DIV/0!</v>
      </c>
      <c r="BF58" s="252" t="e">
        <f>IF(BE58=0,#REF!,BE58)</f>
        <v>#DIV/0!</v>
      </c>
      <c r="BG58" s="860" t="e">
        <f t="shared" si="1"/>
        <v>#DIV/0!</v>
      </c>
      <c r="BH58" s="857"/>
      <c r="BI58" s="857"/>
      <c r="BJ58" s="857"/>
      <c r="BK58" s="254"/>
      <c r="BL58" s="254"/>
      <c r="BM58" s="254"/>
      <c r="BN58" s="254"/>
      <c r="BO58" s="252" t="e">
        <f t="shared" si="2"/>
        <v>#DIV/0!</v>
      </c>
      <c r="BP58" s="252" t="e">
        <f t="shared" si="3"/>
        <v>#DIV/0!</v>
      </c>
      <c r="BQ58" s="858" t="e">
        <f>SUM((BO58*(BO58/SUM(BO58:BO66))),(BO59*(BO59/SUM(BO58:BO66))),(BO60*(BO60/SUM(BO58:BO66))),(BO61*(BO61/SUM(BO58:BO66))),(BO62*(BO62/SUM(BO58:BO66))),(BO63*(BO63/SUM(BO58:BO66))),(BO64*(BO64/SUM(BO58:BO66))),(BO65*(BO65/SUM(BO58:BO66))),(BO66*(BO66/SUM(BO58:BO66))))</f>
        <v>#DIV/0!</v>
      </c>
      <c r="BR58" s="858" t="e">
        <f>SUM((BP58*(BP58/SUM(BP58:BP66))),(BP59*(BP59/SUM(BP58:BP66))),(BP60*(BP60/SUM(BP58:BP66))),(BP61*(BP61/SUM(BP58:BP66))),(BP62*(BP62/SUM(BP58:BP66))),(BP63*(BP63/SUM(BP58:BP66))),(BP64*(BP64/SUM(BP58:BP66))),(BP65*(BP65/SUM(BP58:BP66))),(BP66*(BP66/SUM(BP58:BP66))))</f>
        <v>#DIV/0!</v>
      </c>
      <c r="BS58" s="860" t="e">
        <f>BQ58*BR58</f>
        <v>#DIV/0!</v>
      </c>
      <c r="BT58" s="860" t="e">
        <f>INDEX([20]Listas!E$20:I$24,MATCH(BQ58,[20]Listas!D$20:D$24,1),MATCH(BR58,[20]Listas!E$19:I$19,1))</f>
        <v>#DIV/0!</v>
      </c>
    </row>
    <row r="59" spans="1:72" s="24" customFormat="1" ht="39.75" hidden="1" customHeight="1" x14ac:dyDescent="0.2">
      <c r="A59" s="831"/>
      <c r="B59" s="831"/>
      <c r="C59" s="831"/>
      <c r="D59" s="831"/>
      <c r="E59" s="831"/>
      <c r="F59" s="831"/>
      <c r="G59" s="254"/>
      <c r="H59" s="254">
        <v>2</v>
      </c>
      <c r="I59" s="857"/>
      <c r="J59" s="857"/>
      <c r="K59" s="857"/>
      <c r="L59" s="831"/>
      <c r="M59" s="831"/>
      <c r="N59" s="831"/>
      <c r="O59" s="831"/>
      <c r="P59" s="831"/>
      <c r="Q59" s="831"/>
      <c r="R59" s="831"/>
      <c r="S59" s="253"/>
      <c r="T59" s="846"/>
      <c r="U59" s="253"/>
      <c r="V59" s="846"/>
      <c r="W59" s="253"/>
      <c r="X59" s="846"/>
      <c r="Y59" s="253"/>
      <c r="Z59" s="846"/>
      <c r="AA59" s="253"/>
      <c r="AB59" s="846"/>
      <c r="AC59" s="253"/>
      <c r="AD59" s="846"/>
      <c r="AE59" s="253"/>
      <c r="AF59" s="846"/>
      <c r="AG59" s="253"/>
      <c r="AH59" s="846"/>
      <c r="AI59" s="253"/>
      <c r="AJ59" s="846"/>
      <c r="AK59" s="253"/>
      <c r="AL59" s="846"/>
      <c r="AM59" s="253"/>
      <c r="AN59" s="846"/>
      <c r="AO59" s="253"/>
      <c r="AP59" s="846"/>
      <c r="AQ59" s="253"/>
      <c r="AR59" s="846"/>
      <c r="AS59" s="253"/>
      <c r="AT59" s="846"/>
      <c r="AU59" s="253"/>
      <c r="AV59" s="846"/>
      <c r="AW59" s="253"/>
      <c r="AX59" s="846"/>
      <c r="AY59" s="253"/>
      <c r="AZ59" s="846"/>
      <c r="BA59" s="253"/>
      <c r="BB59" s="846"/>
      <c r="BC59" s="252" t="e">
        <f t="shared" si="0"/>
        <v>#DIV/0!</v>
      </c>
      <c r="BD59" s="858"/>
      <c r="BE59" s="858"/>
      <c r="BF59" s="252" t="e">
        <f t="shared" ref="BF59:BF66" si="9">IF(BE59=0,BF58,BE59)</f>
        <v>#DIV/0!</v>
      </c>
      <c r="BG59" s="860">
        <f t="shared" si="1"/>
        <v>0</v>
      </c>
      <c r="BH59" s="857"/>
      <c r="BI59" s="857"/>
      <c r="BJ59" s="857"/>
      <c r="BK59" s="254"/>
      <c r="BL59" s="254"/>
      <c r="BM59" s="254"/>
      <c r="BN59" s="254"/>
      <c r="BO59" s="252" t="e">
        <f t="shared" si="2"/>
        <v>#DIV/0!</v>
      </c>
      <c r="BP59" s="252" t="e">
        <f t="shared" si="3"/>
        <v>#DIV/0!</v>
      </c>
      <c r="BQ59" s="858"/>
      <c r="BR59" s="858"/>
      <c r="BS59" s="860"/>
      <c r="BT59" s="860" t="e">
        <f>INDEX([20]Listas!E$20:I$24,MATCH(BQ59,[20]Listas!D$20:D$24,1),MATCH(BR59,[20]Listas!E$19:I$19,1))</f>
        <v>#N/A</v>
      </c>
    </row>
    <row r="60" spans="1:72" s="24" customFormat="1" ht="39.75" hidden="1" customHeight="1" x14ac:dyDescent="0.2">
      <c r="A60" s="831"/>
      <c r="B60" s="831"/>
      <c r="C60" s="831"/>
      <c r="D60" s="831"/>
      <c r="E60" s="831"/>
      <c r="F60" s="831"/>
      <c r="G60" s="254"/>
      <c r="H60" s="254">
        <v>3</v>
      </c>
      <c r="I60" s="857"/>
      <c r="J60" s="857"/>
      <c r="K60" s="857"/>
      <c r="L60" s="831"/>
      <c r="M60" s="831"/>
      <c r="N60" s="831"/>
      <c r="O60" s="831"/>
      <c r="P60" s="831"/>
      <c r="Q60" s="831"/>
      <c r="R60" s="831"/>
      <c r="S60" s="253"/>
      <c r="T60" s="846"/>
      <c r="U60" s="253"/>
      <c r="V60" s="846"/>
      <c r="W60" s="253"/>
      <c r="X60" s="846"/>
      <c r="Y60" s="253"/>
      <c r="Z60" s="846"/>
      <c r="AA60" s="253"/>
      <c r="AB60" s="846"/>
      <c r="AC60" s="253"/>
      <c r="AD60" s="846"/>
      <c r="AE60" s="253"/>
      <c r="AF60" s="846"/>
      <c r="AG60" s="253"/>
      <c r="AH60" s="846"/>
      <c r="AI60" s="253"/>
      <c r="AJ60" s="846"/>
      <c r="AK60" s="253"/>
      <c r="AL60" s="846"/>
      <c r="AM60" s="253"/>
      <c r="AN60" s="846"/>
      <c r="AO60" s="253"/>
      <c r="AP60" s="846"/>
      <c r="AQ60" s="253"/>
      <c r="AR60" s="846"/>
      <c r="AS60" s="253"/>
      <c r="AT60" s="846"/>
      <c r="AU60" s="253"/>
      <c r="AV60" s="846"/>
      <c r="AW60" s="253"/>
      <c r="AX60" s="846"/>
      <c r="AY60" s="253"/>
      <c r="AZ60" s="846"/>
      <c r="BA60" s="253"/>
      <c r="BB60" s="846"/>
      <c r="BC60" s="252" t="e">
        <f t="shared" si="0"/>
        <v>#DIV/0!</v>
      </c>
      <c r="BD60" s="858"/>
      <c r="BE60" s="858"/>
      <c r="BF60" s="252" t="e">
        <f t="shared" si="9"/>
        <v>#DIV/0!</v>
      </c>
      <c r="BG60" s="860">
        <f t="shared" si="1"/>
        <v>0</v>
      </c>
      <c r="BH60" s="857"/>
      <c r="BI60" s="857"/>
      <c r="BJ60" s="857"/>
      <c r="BK60" s="254"/>
      <c r="BL60" s="254"/>
      <c r="BM60" s="254"/>
      <c r="BN60" s="254"/>
      <c r="BO60" s="252" t="e">
        <f t="shared" si="2"/>
        <v>#DIV/0!</v>
      </c>
      <c r="BP60" s="252" t="e">
        <f t="shared" si="3"/>
        <v>#DIV/0!</v>
      </c>
      <c r="BQ60" s="858"/>
      <c r="BR60" s="858"/>
      <c r="BS60" s="860"/>
      <c r="BT60" s="860" t="e">
        <f>INDEX([20]Listas!E$20:I$24,MATCH(BQ60,[20]Listas!D$20:D$24,1),MATCH(BR60,[20]Listas!E$19:I$19,1))</f>
        <v>#N/A</v>
      </c>
    </row>
    <row r="61" spans="1:72" s="24" customFormat="1" ht="39.75" hidden="1" customHeight="1" x14ac:dyDescent="0.2">
      <c r="A61" s="831"/>
      <c r="B61" s="831"/>
      <c r="C61" s="831"/>
      <c r="D61" s="831"/>
      <c r="E61" s="831"/>
      <c r="F61" s="831"/>
      <c r="G61" s="254"/>
      <c r="H61" s="254">
        <v>4</v>
      </c>
      <c r="I61" s="857"/>
      <c r="J61" s="857"/>
      <c r="K61" s="857"/>
      <c r="L61" s="831"/>
      <c r="M61" s="831"/>
      <c r="N61" s="831"/>
      <c r="O61" s="831"/>
      <c r="P61" s="831"/>
      <c r="Q61" s="831"/>
      <c r="R61" s="831"/>
      <c r="S61" s="253"/>
      <c r="T61" s="846"/>
      <c r="U61" s="253"/>
      <c r="V61" s="846"/>
      <c r="W61" s="253"/>
      <c r="X61" s="846"/>
      <c r="Y61" s="253"/>
      <c r="Z61" s="846"/>
      <c r="AA61" s="253"/>
      <c r="AB61" s="846"/>
      <c r="AC61" s="253"/>
      <c r="AD61" s="846"/>
      <c r="AE61" s="253"/>
      <c r="AF61" s="846"/>
      <c r="AG61" s="253"/>
      <c r="AH61" s="846"/>
      <c r="AI61" s="253"/>
      <c r="AJ61" s="846"/>
      <c r="AK61" s="253"/>
      <c r="AL61" s="846"/>
      <c r="AM61" s="253"/>
      <c r="AN61" s="846"/>
      <c r="AO61" s="253"/>
      <c r="AP61" s="846"/>
      <c r="AQ61" s="253"/>
      <c r="AR61" s="846"/>
      <c r="AS61" s="253"/>
      <c r="AT61" s="846"/>
      <c r="AU61" s="253"/>
      <c r="AV61" s="846"/>
      <c r="AW61" s="253"/>
      <c r="AX61" s="846"/>
      <c r="AY61" s="253"/>
      <c r="AZ61" s="846"/>
      <c r="BA61" s="253"/>
      <c r="BB61" s="846"/>
      <c r="BC61" s="252" t="e">
        <f t="shared" si="0"/>
        <v>#DIV/0!</v>
      </c>
      <c r="BD61" s="858"/>
      <c r="BE61" s="858"/>
      <c r="BF61" s="252" t="e">
        <f t="shared" si="9"/>
        <v>#DIV/0!</v>
      </c>
      <c r="BG61" s="860">
        <f t="shared" si="1"/>
        <v>0</v>
      </c>
      <c r="BH61" s="857"/>
      <c r="BI61" s="857"/>
      <c r="BJ61" s="857"/>
      <c r="BK61" s="254"/>
      <c r="BL61" s="254"/>
      <c r="BM61" s="254"/>
      <c r="BN61" s="254"/>
      <c r="BO61" s="252" t="e">
        <f t="shared" si="2"/>
        <v>#DIV/0!</v>
      </c>
      <c r="BP61" s="252" t="e">
        <f t="shared" si="3"/>
        <v>#DIV/0!</v>
      </c>
      <c r="BQ61" s="858"/>
      <c r="BR61" s="858"/>
      <c r="BS61" s="860"/>
      <c r="BT61" s="860" t="e">
        <f>INDEX([20]Listas!E$20:I$24,MATCH(BQ61,[20]Listas!D$20:D$24,1),MATCH(BR61,[20]Listas!E$19:I$19,1))</f>
        <v>#N/A</v>
      </c>
    </row>
    <row r="62" spans="1:72" s="24" customFormat="1" ht="39.75" hidden="1" customHeight="1" x14ac:dyDescent="0.2">
      <c r="A62" s="831"/>
      <c r="B62" s="831"/>
      <c r="C62" s="831"/>
      <c r="D62" s="831"/>
      <c r="E62" s="831"/>
      <c r="F62" s="831"/>
      <c r="G62" s="254"/>
      <c r="H62" s="254">
        <v>5</v>
      </c>
      <c r="I62" s="857"/>
      <c r="J62" s="857"/>
      <c r="K62" s="857"/>
      <c r="L62" s="831"/>
      <c r="M62" s="831"/>
      <c r="N62" s="831"/>
      <c r="O62" s="831"/>
      <c r="P62" s="831"/>
      <c r="Q62" s="831"/>
      <c r="R62" s="831"/>
      <c r="S62" s="253"/>
      <c r="T62" s="846"/>
      <c r="U62" s="253"/>
      <c r="V62" s="846"/>
      <c r="W62" s="253"/>
      <c r="X62" s="846"/>
      <c r="Y62" s="253"/>
      <c r="Z62" s="846"/>
      <c r="AA62" s="253"/>
      <c r="AB62" s="846"/>
      <c r="AC62" s="253"/>
      <c r="AD62" s="846"/>
      <c r="AE62" s="253"/>
      <c r="AF62" s="846"/>
      <c r="AG62" s="253"/>
      <c r="AH62" s="846"/>
      <c r="AI62" s="253"/>
      <c r="AJ62" s="846"/>
      <c r="AK62" s="253"/>
      <c r="AL62" s="846"/>
      <c r="AM62" s="253"/>
      <c r="AN62" s="846"/>
      <c r="AO62" s="253"/>
      <c r="AP62" s="846"/>
      <c r="AQ62" s="253"/>
      <c r="AR62" s="846"/>
      <c r="AS62" s="253"/>
      <c r="AT62" s="846"/>
      <c r="AU62" s="253"/>
      <c r="AV62" s="846"/>
      <c r="AW62" s="253"/>
      <c r="AX62" s="846"/>
      <c r="AY62" s="253"/>
      <c r="AZ62" s="846"/>
      <c r="BA62" s="253"/>
      <c r="BB62" s="846"/>
      <c r="BC62" s="252" t="e">
        <f t="shared" si="0"/>
        <v>#DIV/0!</v>
      </c>
      <c r="BD62" s="858"/>
      <c r="BE62" s="858"/>
      <c r="BF62" s="252" t="e">
        <f t="shared" si="9"/>
        <v>#DIV/0!</v>
      </c>
      <c r="BG62" s="860">
        <f t="shared" si="1"/>
        <v>0</v>
      </c>
      <c r="BH62" s="857"/>
      <c r="BI62" s="857"/>
      <c r="BJ62" s="857"/>
      <c r="BK62" s="254"/>
      <c r="BL62" s="254"/>
      <c r="BM62" s="254"/>
      <c r="BN62" s="254"/>
      <c r="BO62" s="252" t="e">
        <f t="shared" si="2"/>
        <v>#DIV/0!</v>
      </c>
      <c r="BP62" s="252" t="e">
        <f t="shared" si="3"/>
        <v>#DIV/0!</v>
      </c>
      <c r="BQ62" s="858"/>
      <c r="BR62" s="858"/>
      <c r="BS62" s="860"/>
      <c r="BT62" s="860" t="e">
        <f>INDEX([20]Listas!E$20:I$24,MATCH(BQ62,[20]Listas!D$20:D$24,1),MATCH(BR62,[20]Listas!E$19:I$19,1))</f>
        <v>#N/A</v>
      </c>
    </row>
    <row r="63" spans="1:72" s="24" customFormat="1" ht="39.75" hidden="1" customHeight="1" x14ac:dyDescent="0.2">
      <c r="A63" s="831"/>
      <c r="B63" s="831"/>
      <c r="C63" s="831"/>
      <c r="D63" s="831"/>
      <c r="E63" s="831"/>
      <c r="F63" s="831"/>
      <c r="G63" s="254"/>
      <c r="H63" s="254">
        <v>6</v>
      </c>
      <c r="I63" s="857"/>
      <c r="J63" s="857"/>
      <c r="K63" s="857"/>
      <c r="L63" s="831"/>
      <c r="M63" s="831"/>
      <c r="N63" s="831"/>
      <c r="O63" s="831"/>
      <c r="P63" s="831"/>
      <c r="Q63" s="831"/>
      <c r="R63" s="831"/>
      <c r="S63" s="253"/>
      <c r="T63" s="846"/>
      <c r="U63" s="253"/>
      <c r="V63" s="846"/>
      <c r="W63" s="253"/>
      <c r="X63" s="846"/>
      <c r="Y63" s="253"/>
      <c r="Z63" s="846"/>
      <c r="AA63" s="253"/>
      <c r="AB63" s="846"/>
      <c r="AC63" s="253"/>
      <c r="AD63" s="846"/>
      <c r="AE63" s="253"/>
      <c r="AF63" s="846"/>
      <c r="AG63" s="253"/>
      <c r="AH63" s="846"/>
      <c r="AI63" s="253"/>
      <c r="AJ63" s="846"/>
      <c r="AK63" s="253"/>
      <c r="AL63" s="846"/>
      <c r="AM63" s="253"/>
      <c r="AN63" s="846"/>
      <c r="AO63" s="253"/>
      <c r="AP63" s="846"/>
      <c r="AQ63" s="253"/>
      <c r="AR63" s="846"/>
      <c r="AS63" s="253"/>
      <c r="AT63" s="846"/>
      <c r="AU63" s="253"/>
      <c r="AV63" s="846"/>
      <c r="AW63" s="253"/>
      <c r="AX63" s="846"/>
      <c r="AY63" s="253"/>
      <c r="AZ63" s="846"/>
      <c r="BA63" s="253"/>
      <c r="BB63" s="846"/>
      <c r="BC63" s="252" t="e">
        <f t="shared" si="0"/>
        <v>#DIV/0!</v>
      </c>
      <c r="BD63" s="858"/>
      <c r="BE63" s="858"/>
      <c r="BF63" s="252" t="e">
        <f t="shared" si="9"/>
        <v>#DIV/0!</v>
      </c>
      <c r="BG63" s="860">
        <f t="shared" si="1"/>
        <v>0</v>
      </c>
      <c r="BH63" s="857"/>
      <c r="BI63" s="857"/>
      <c r="BJ63" s="857"/>
      <c r="BK63" s="254"/>
      <c r="BL63" s="254"/>
      <c r="BM63" s="254"/>
      <c r="BN63" s="254"/>
      <c r="BO63" s="252" t="e">
        <f t="shared" si="2"/>
        <v>#DIV/0!</v>
      </c>
      <c r="BP63" s="252" t="e">
        <f t="shared" si="3"/>
        <v>#DIV/0!</v>
      </c>
      <c r="BQ63" s="858"/>
      <c r="BR63" s="858"/>
      <c r="BS63" s="860"/>
      <c r="BT63" s="860" t="e">
        <f>INDEX([20]Listas!E$20:I$24,MATCH(BQ63,[20]Listas!D$20:D$24,1),MATCH(BR63,[20]Listas!E$19:I$19,1))</f>
        <v>#N/A</v>
      </c>
    </row>
    <row r="64" spans="1:72" s="24" customFormat="1" ht="39.75" hidden="1" customHeight="1" x14ac:dyDescent="0.2">
      <c r="A64" s="831"/>
      <c r="B64" s="831"/>
      <c r="C64" s="831"/>
      <c r="D64" s="831"/>
      <c r="E64" s="831"/>
      <c r="F64" s="831"/>
      <c r="G64" s="254"/>
      <c r="H64" s="254">
        <v>7</v>
      </c>
      <c r="I64" s="857"/>
      <c r="J64" s="857"/>
      <c r="K64" s="857"/>
      <c r="L64" s="831"/>
      <c r="M64" s="831"/>
      <c r="N64" s="831"/>
      <c r="O64" s="831"/>
      <c r="P64" s="831"/>
      <c r="Q64" s="831"/>
      <c r="R64" s="831"/>
      <c r="S64" s="253"/>
      <c r="T64" s="846"/>
      <c r="U64" s="253"/>
      <c r="V64" s="846"/>
      <c r="W64" s="253"/>
      <c r="X64" s="846"/>
      <c r="Y64" s="253"/>
      <c r="Z64" s="846"/>
      <c r="AA64" s="253"/>
      <c r="AB64" s="846"/>
      <c r="AC64" s="253"/>
      <c r="AD64" s="846"/>
      <c r="AE64" s="253"/>
      <c r="AF64" s="846"/>
      <c r="AG64" s="253"/>
      <c r="AH64" s="846"/>
      <c r="AI64" s="253"/>
      <c r="AJ64" s="846"/>
      <c r="AK64" s="253"/>
      <c r="AL64" s="846"/>
      <c r="AM64" s="253"/>
      <c r="AN64" s="846"/>
      <c r="AO64" s="253"/>
      <c r="AP64" s="846"/>
      <c r="AQ64" s="253"/>
      <c r="AR64" s="846"/>
      <c r="AS64" s="253"/>
      <c r="AT64" s="846"/>
      <c r="AU64" s="253"/>
      <c r="AV64" s="846"/>
      <c r="AW64" s="253"/>
      <c r="AX64" s="846"/>
      <c r="AY64" s="253"/>
      <c r="AZ64" s="846"/>
      <c r="BA64" s="253"/>
      <c r="BB64" s="846"/>
      <c r="BC64" s="252" t="e">
        <f t="shared" si="0"/>
        <v>#DIV/0!</v>
      </c>
      <c r="BD64" s="858"/>
      <c r="BE64" s="858"/>
      <c r="BF64" s="252" t="e">
        <f t="shared" si="9"/>
        <v>#DIV/0!</v>
      </c>
      <c r="BG64" s="860">
        <f t="shared" si="1"/>
        <v>0</v>
      </c>
      <c r="BH64" s="857"/>
      <c r="BI64" s="857"/>
      <c r="BJ64" s="857"/>
      <c r="BK64" s="254"/>
      <c r="BL64" s="254"/>
      <c r="BM64" s="254"/>
      <c r="BN64" s="254"/>
      <c r="BO64" s="252" t="e">
        <f t="shared" si="2"/>
        <v>#DIV/0!</v>
      </c>
      <c r="BP64" s="252" t="e">
        <f t="shared" si="3"/>
        <v>#DIV/0!</v>
      </c>
      <c r="BQ64" s="858"/>
      <c r="BR64" s="858"/>
      <c r="BS64" s="860"/>
      <c r="BT64" s="860" t="e">
        <f>INDEX([20]Listas!E$20:I$24,MATCH(BQ64,[20]Listas!D$20:D$24,1),MATCH(BR64,[20]Listas!E$19:I$19,1))</f>
        <v>#N/A</v>
      </c>
    </row>
    <row r="65" spans="1:131" s="24" customFormat="1" ht="39.75" hidden="1" customHeight="1" x14ac:dyDescent="0.2">
      <c r="A65" s="831"/>
      <c r="B65" s="831"/>
      <c r="C65" s="831"/>
      <c r="D65" s="831"/>
      <c r="E65" s="831"/>
      <c r="F65" s="831"/>
      <c r="G65" s="254"/>
      <c r="H65" s="254">
        <v>8</v>
      </c>
      <c r="I65" s="857"/>
      <c r="J65" s="857"/>
      <c r="K65" s="857"/>
      <c r="L65" s="831"/>
      <c r="M65" s="831"/>
      <c r="N65" s="831"/>
      <c r="O65" s="831"/>
      <c r="P65" s="831"/>
      <c r="Q65" s="831"/>
      <c r="R65" s="831"/>
      <c r="S65" s="253"/>
      <c r="T65" s="846"/>
      <c r="U65" s="253"/>
      <c r="V65" s="846"/>
      <c r="W65" s="253"/>
      <c r="X65" s="846"/>
      <c r="Y65" s="253"/>
      <c r="Z65" s="846"/>
      <c r="AA65" s="253"/>
      <c r="AB65" s="846"/>
      <c r="AC65" s="253"/>
      <c r="AD65" s="846"/>
      <c r="AE65" s="253"/>
      <c r="AF65" s="846"/>
      <c r="AG65" s="253"/>
      <c r="AH65" s="846"/>
      <c r="AI65" s="253"/>
      <c r="AJ65" s="846"/>
      <c r="AK65" s="253"/>
      <c r="AL65" s="846"/>
      <c r="AM65" s="253"/>
      <c r="AN65" s="846"/>
      <c r="AO65" s="253"/>
      <c r="AP65" s="846"/>
      <c r="AQ65" s="253"/>
      <c r="AR65" s="846"/>
      <c r="AS65" s="253"/>
      <c r="AT65" s="846"/>
      <c r="AU65" s="253"/>
      <c r="AV65" s="846"/>
      <c r="AW65" s="253"/>
      <c r="AX65" s="846"/>
      <c r="AY65" s="253"/>
      <c r="AZ65" s="846"/>
      <c r="BA65" s="253"/>
      <c r="BB65" s="846"/>
      <c r="BC65" s="252" t="e">
        <f t="shared" si="0"/>
        <v>#DIV/0!</v>
      </c>
      <c r="BD65" s="858"/>
      <c r="BE65" s="858"/>
      <c r="BF65" s="252" t="e">
        <f t="shared" si="9"/>
        <v>#DIV/0!</v>
      </c>
      <c r="BG65" s="860">
        <f t="shared" si="1"/>
        <v>0</v>
      </c>
      <c r="BH65" s="857"/>
      <c r="BI65" s="857"/>
      <c r="BJ65" s="857"/>
      <c r="BK65" s="254"/>
      <c r="BL65" s="254"/>
      <c r="BM65" s="254"/>
      <c r="BN65" s="254"/>
      <c r="BO65" s="252" t="e">
        <f t="shared" si="2"/>
        <v>#DIV/0!</v>
      </c>
      <c r="BP65" s="252" t="e">
        <f t="shared" si="3"/>
        <v>#DIV/0!</v>
      </c>
      <c r="BQ65" s="858"/>
      <c r="BR65" s="858"/>
      <c r="BS65" s="860"/>
      <c r="BT65" s="860" t="e">
        <f>INDEX([20]Listas!E$20:I$24,MATCH(BQ65,[20]Listas!D$20:D$24,1),MATCH(BR65,[20]Listas!E$19:I$19,1))</f>
        <v>#N/A</v>
      </c>
    </row>
    <row r="66" spans="1:131" s="24" customFormat="1" ht="39.75" hidden="1" customHeight="1" x14ac:dyDescent="0.2">
      <c r="A66" s="831"/>
      <c r="B66" s="831"/>
      <c r="C66" s="831"/>
      <c r="D66" s="831"/>
      <c r="E66" s="831"/>
      <c r="F66" s="831"/>
      <c r="G66" s="254"/>
      <c r="H66" s="254">
        <v>9</v>
      </c>
      <c r="I66" s="857"/>
      <c r="J66" s="857"/>
      <c r="K66" s="857"/>
      <c r="L66" s="831"/>
      <c r="M66" s="831"/>
      <c r="N66" s="831"/>
      <c r="O66" s="831"/>
      <c r="P66" s="831"/>
      <c r="Q66" s="831"/>
      <c r="R66" s="831"/>
      <c r="S66" s="253"/>
      <c r="T66" s="846"/>
      <c r="U66" s="253"/>
      <c r="V66" s="846"/>
      <c r="W66" s="253"/>
      <c r="X66" s="846"/>
      <c r="Y66" s="253"/>
      <c r="Z66" s="846"/>
      <c r="AA66" s="253"/>
      <c r="AB66" s="846"/>
      <c r="AC66" s="253"/>
      <c r="AD66" s="846"/>
      <c r="AE66" s="253"/>
      <c r="AF66" s="846"/>
      <c r="AG66" s="253"/>
      <c r="AH66" s="846"/>
      <c r="AI66" s="253"/>
      <c r="AJ66" s="846"/>
      <c r="AK66" s="253"/>
      <c r="AL66" s="846"/>
      <c r="AM66" s="253"/>
      <c r="AN66" s="846"/>
      <c r="AO66" s="253"/>
      <c r="AP66" s="846"/>
      <c r="AQ66" s="253"/>
      <c r="AR66" s="846"/>
      <c r="AS66" s="253"/>
      <c r="AT66" s="846"/>
      <c r="AU66" s="253"/>
      <c r="AV66" s="846"/>
      <c r="AW66" s="253"/>
      <c r="AX66" s="846"/>
      <c r="AY66" s="253"/>
      <c r="AZ66" s="846"/>
      <c r="BA66" s="253"/>
      <c r="BB66" s="846"/>
      <c r="BC66" s="252" t="e">
        <f t="shared" si="0"/>
        <v>#DIV/0!</v>
      </c>
      <c r="BD66" s="858"/>
      <c r="BE66" s="858"/>
      <c r="BF66" s="252" t="e">
        <f t="shared" si="9"/>
        <v>#DIV/0!</v>
      </c>
      <c r="BG66" s="860">
        <f t="shared" si="1"/>
        <v>0</v>
      </c>
      <c r="BH66" s="857"/>
      <c r="BI66" s="857"/>
      <c r="BJ66" s="857"/>
      <c r="BK66" s="254"/>
      <c r="BL66" s="254"/>
      <c r="BM66" s="254"/>
      <c r="BN66" s="254"/>
      <c r="BO66" s="252" t="e">
        <f t="shared" si="2"/>
        <v>#DIV/0!</v>
      </c>
      <c r="BP66" s="252" t="e">
        <f t="shared" si="3"/>
        <v>#DIV/0!</v>
      </c>
      <c r="BQ66" s="858"/>
      <c r="BR66" s="858"/>
      <c r="BS66" s="860"/>
      <c r="BT66" s="860" t="e">
        <f>INDEX([20]Listas!E$20:I$24,MATCH(BQ66,[20]Listas!D$20:D$24,1),MATCH(BR66,[20]Listas!E$19:I$19,1))</f>
        <v>#N/A</v>
      </c>
    </row>
    <row r="67" spans="1:131" ht="4.5" customHeight="1" x14ac:dyDescent="0.2">
      <c r="A67" s="183"/>
      <c r="B67" s="204"/>
      <c r="C67" s="204"/>
      <c r="D67" s="183"/>
      <c r="E67" s="183"/>
      <c r="F67" s="183"/>
      <c r="G67" s="204"/>
      <c r="H67" s="204"/>
      <c r="I67" s="205"/>
      <c r="J67" s="205"/>
      <c r="K67" s="205"/>
      <c r="L67" s="204"/>
      <c r="M67" s="204"/>
      <c r="N67" s="204"/>
      <c r="O67" s="204"/>
      <c r="P67" s="204"/>
      <c r="Q67" s="204"/>
      <c r="R67" s="204"/>
      <c r="S67" s="206"/>
      <c r="T67" s="206"/>
      <c r="U67" s="206"/>
      <c r="V67" s="206"/>
      <c r="W67" s="206"/>
      <c r="X67" s="206"/>
      <c r="Y67" s="206"/>
      <c r="Z67" s="206"/>
      <c r="AA67" s="206"/>
      <c r="AB67" s="206"/>
      <c r="AC67" s="206"/>
      <c r="AD67" s="206"/>
      <c r="AE67" s="206"/>
      <c r="AF67" s="206"/>
      <c r="AG67" s="206"/>
      <c r="AH67" s="206"/>
      <c r="AI67" s="206"/>
      <c r="AJ67" s="206"/>
      <c r="AK67" s="206"/>
      <c r="AL67" s="204"/>
      <c r="AM67" s="204"/>
      <c r="AN67" s="204"/>
      <c r="AO67" s="204"/>
      <c r="AP67" s="204"/>
      <c r="AQ67" s="204"/>
      <c r="AR67" s="204"/>
      <c r="AS67" s="204"/>
      <c r="AT67" s="204"/>
      <c r="AU67" s="204"/>
      <c r="AV67" s="204"/>
      <c r="AW67" s="204"/>
      <c r="AX67" s="204"/>
      <c r="AY67" s="204"/>
      <c r="AZ67" s="204"/>
      <c r="BA67" s="204"/>
      <c r="BB67" s="204"/>
      <c r="BC67" s="204"/>
      <c r="BD67" s="204"/>
      <c r="BE67" s="204"/>
      <c r="BF67" s="204"/>
      <c r="BG67" s="204"/>
      <c r="BH67" s="205"/>
      <c r="BI67" s="205"/>
      <c r="BJ67" s="205"/>
      <c r="BK67" s="205"/>
      <c r="BL67" s="204"/>
      <c r="BM67" s="204"/>
      <c r="BN67" s="204"/>
      <c r="BO67" s="204"/>
      <c r="BP67" s="204"/>
      <c r="BQ67" s="204"/>
      <c r="BR67" s="204"/>
      <c r="BS67" s="204"/>
      <c r="BT67" s="184"/>
    </row>
    <row r="68" spans="1:131" x14ac:dyDescent="0.2">
      <c r="A68" s="183"/>
      <c r="L68" s="204"/>
      <c r="M68" s="204"/>
      <c r="N68" s="204"/>
      <c r="O68" s="204"/>
      <c r="P68" s="204"/>
      <c r="Q68" s="204"/>
      <c r="R68" s="204"/>
      <c r="S68" s="206"/>
      <c r="T68" s="206"/>
      <c r="U68" s="206"/>
      <c r="V68" s="206"/>
      <c r="W68" s="206"/>
      <c r="X68" s="206"/>
      <c r="Y68" s="206"/>
      <c r="Z68" s="206"/>
      <c r="AA68" s="206"/>
      <c r="AB68" s="206"/>
      <c r="AC68" s="206"/>
      <c r="AD68" s="206"/>
      <c r="AE68" s="206"/>
      <c r="AF68" s="206"/>
      <c r="AG68" s="206"/>
      <c r="AH68" s="206"/>
      <c r="AI68" s="206"/>
      <c r="AJ68" s="206"/>
      <c r="AK68" s="206"/>
      <c r="AL68" s="204"/>
      <c r="AM68" s="204"/>
      <c r="AN68" s="204"/>
      <c r="AO68" s="204"/>
      <c r="AP68" s="204"/>
      <c r="AQ68" s="204"/>
      <c r="AR68" s="204"/>
      <c r="AS68" s="204"/>
      <c r="AT68" s="204"/>
      <c r="AU68" s="204"/>
      <c r="AV68" s="204"/>
      <c r="AW68" s="204"/>
      <c r="AX68" s="204"/>
      <c r="AY68" s="204"/>
      <c r="AZ68" s="204"/>
      <c r="BA68" s="204"/>
      <c r="BB68" s="204"/>
      <c r="BC68" s="204"/>
      <c r="BD68" s="204"/>
      <c r="BE68" s="868" t="s">
        <v>614</v>
      </c>
      <c r="BF68" s="868"/>
      <c r="BG68" s="868"/>
      <c r="BH68" s="868"/>
      <c r="BI68" s="868"/>
      <c r="BJ68" s="868"/>
      <c r="BK68" s="868"/>
      <c r="BL68" s="868"/>
      <c r="BM68" s="868"/>
      <c r="BN68" s="868"/>
      <c r="BO68" s="204"/>
      <c r="BP68" s="204"/>
      <c r="BQ68" s="204"/>
      <c r="BR68" s="204"/>
      <c r="BS68" s="204"/>
      <c r="BT68" s="184"/>
    </row>
    <row r="69" spans="1:131" x14ac:dyDescent="0.2">
      <c r="A69" s="183"/>
      <c r="B69" s="188"/>
      <c r="C69" s="188"/>
      <c r="D69" s="188"/>
      <c r="E69" s="188"/>
      <c r="F69" s="188"/>
      <c r="G69" s="188"/>
      <c r="H69" s="188"/>
      <c r="I69" s="188"/>
      <c r="J69" s="188"/>
      <c r="K69" s="188"/>
      <c r="L69" s="204"/>
      <c r="M69" s="204"/>
      <c r="N69" s="204"/>
      <c r="O69" s="204"/>
      <c r="P69" s="204"/>
      <c r="Q69" s="204"/>
      <c r="R69" s="204"/>
      <c r="S69" s="206"/>
      <c r="T69" s="206"/>
      <c r="U69" s="206"/>
      <c r="V69" s="206"/>
      <c r="W69" s="206"/>
      <c r="X69" s="206"/>
      <c r="Y69" s="206"/>
      <c r="Z69" s="206"/>
      <c r="AA69" s="206"/>
      <c r="AB69" s="206"/>
      <c r="AC69" s="206"/>
      <c r="AD69" s="206"/>
      <c r="AE69" s="206"/>
      <c r="AF69" s="206"/>
      <c r="AG69" s="206"/>
      <c r="AH69" s="206"/>
      <c r="AI69" s="206"/>
      <c r="AJ69" s="206"/>
      <c r="AK69" s="206"/>
      <c r="AL69" s="204"/>
      <c r="AM69" s="204"/>
      <c r="AN69" s="204"/>
      <c r="AO69" s="204"/>
      <c r="AP69" s="204"/>
      <c r="AQ69" s="204"/>
      <c r="AR69" s="204"/>
      <c r="AS69" s="204"/>
      <c r="AT69" s="204"/>
      <c r="AU69" s="204"/>
      <c r="AV69" s="204"/>
      <c r="AW69" s="204"/>
      <c r="AX69" s="204"/>
      <c r="AY69" s="204"/>
      <c r="AZ69" s="204"/>
      <c r="BA69" s="204"/>
      <c r="BB69" s="204"/>
      <c r="BC69" s="204"/>
      <c r="BD69" s="204"/>
      <c r="BE69" s="204"/>
      <c r="BF69" s="204"/>
      <c r="BG69" s="204"/>
      <c r="BH69" s="205"/>
      <c r="BI69" s="205"/>
      <c r="BJ69" s="205"/>
      <c r="BK69" s="205"/>
      <c r="BL69" s="204"/>
      <c r="BM69" s="204"/>
      <c r="BN69" s="204"/>
      <c r="BO69" s="204"/>
      <c r="BP69" s="204"/>
      <c r="BQ69" s="204"/>
      <c r="BR69" s="204"/>
      <c r="BS69" s="204"/>
      <c r="BT69" s="184"/>
    </row>
    <row r="70" spans="1:131" s="189" customFormat="1" ht="18" customHeight="1" x14ac:dyDescent="0.2">
      <c r="BC70" s="869" t="s">
        <v>602</v>
      </c>
      <c r="BD70" s="869"/>
      <c r="BE70" s="869"/>
      <c r="BF70" s="869"/>
      <c r="BG70" s="870" t="s">
        <v>603</v>
      </c>
      <c r="BH70" s="871"/>
      <c r="BI70" s="871"/>
      <c r="BJ70" s="872"/>
      <c r="BK70" s="870" t="s">
        <v>604</v>
      </c>
      <c r="BL70" s="871"/>
      <c r="BM70" s="872"/>
      <c r="BN70" s="870" t="s">
        <v>605</v>
      </c>
      <c r="BO70" s="871"/>
      <c r="BP70" s="871"/>
      <c r="BQ70" s="871"/>
      <c r="BR70" s="871"/>
      <c r="BS70" s="871"/>
      <c r="BT70" s="872"/>
      <c r="BU70" s="190"/>
      <c r="BV70" s="191"/>
      <c r="BW70" s="191"/>
      <c r="BX70" s="191"/>
      <c r="BY70" s="191"/>
      <c r="BZ70" s="191"/>
      <c r="CA70" s="191"/>
      <c r="CB70" s="191"/>
      <c r="CC70" s="191"/>
      <c r="CD70" s="191"/>
      <c r="CE70" s="191"/>
      <c r="CF70" s="191"/>
      <c r="CG70" s="191"/>
      <c r="CH70" s="191"/>
      <c r="CI70" s="191"/>
      <c r="CJ70" s="191"/>
      <c r="CK70" s="191"/>
      <c r="CL70" s="191"/>
      <c r="CM70" s="191"/>
      <c r="CN70" s="191"/>
      <c r="CO70" s="191"/>
      <c r="CP70" s="191"/>
      <c r="CQ70" s="191"/>
      <c r="CR70" s="191"/>
      <c r="CS70" s="191"/>
      <c r="CT70" s="191"/>
      <c r="CU70" s="191"/>
      <c r="CV70" s="191"/>
      <c r="CW70" s="191"/>
      <c r="CX70" s="191"/>
      <c r="CY70" s="191"/>
      <c r="CZ70" s="191"/>
      <c r="DA70" s="191"/>
      <c r="DB70" s="191"/>
      <c r="DC70" s="191"/>
      <c r="DD70" s="191"/>
      <c r="DE70" s="191"/>
      <c r="DF70" s="191"/>
      <c r="DG70" s="191"/>
      <c r="DH70" s="191"/>
      <c r="DI70" s="191"/>
      <c r="DJ70" s="191"/>
      <c r="DK70" s="191"/>
      <c r="DL70" s="191"/>
      <c r="DM70" s="191"/>
      <c r="DN70" s="191"/>
      <c r="DO70" s="191"/>
      <c r="DP70" s="191"/>
      <c r="DQ70" s="191"/>
      <c r="DR70" s="191"/>
      <c r="DS70" s="190"/>
      <c r="DT70" s="190"/>
      <c r="DU70" s="190"/>
      <c r="DV70" s="190"/>
      <c r="DW70" s="190"/>
      <c r="DX70" s="190"/>
      <c r="DY70" s="190"/>
      <c r="DZ70" s="190"/>
      <c r="EA70" s="190"/>
    </row>
    <row r="71" spans="1:131" s="21" customFormat="1" ht="35.25" customHeight="1" x14ac:dyDescent="0.2">
      <c r="BC71" s="861" t="s">
        <v>647</v>
      </c>
      <c r="BD71" s="861"/>
      <c r="BE71" s="861"/>
      <c r="BF71" s="861"/>
      <c r="BG71" s="862" t="s">
        <v>2008</v>
      </c>
      <c r="BH71" s="863"/>
      <c r="BI71" s="863"/>
      <c r="BJ71" s="864"/>
      <c r="BK71" s="862" t="s">
        <v>2009</v>
      </c>
      <c r="BL71" s="863"/>
      <c r="BM71" s="864"/>
      <c r="BN71" s="865" t="s">
        <v>1202</v>
      </c>
      <c r="BO71" s="866"/>
      <c r="BP71" s="866"/>
      <c r="BQ71" s="866"/>
      <c r="BR71" s="866"/>
      <c r="BS71" s="866"/>
      <c r="BT71" s="867"/>
    </row>
    <row r="72" spans="1:131" s="21" customFormat="1" ht="35.25" customHeight="1" x14ac:dyDescent="0.2">
      <c r="BC72" s="861" t="s">
        <v>1062</v>
      </c>
      <c r="BD72" s="861"/>
      <c r="BE72" s="861"/>
      <c r="BF72" s="861"/>
      <c r="BG72" s="862" t="s">
        <v>2010</v>
      </c>
      <c r="BH72" s="863"/>
      <c r="BI72" s="863"/>
      <c r="BJ72" s="864"/>
      <c r="BK72" s="862" t="s">
        <v>1014</v>
      </c>
      <c r="BL72" s="863"/>
      <c r="BM72" s="864"/>
      <c r="BN72" s="865" t="s">
        <v>1202</v>
      </c>
      <c r="BO72" s="866"/>
      <c r="BP72" s="866"/>
      <c r="BQ72" s="866"/>
      <c r="BR72" s="866"/>
      <c r="BS72" s="866"/>
      <c r="BT72" s="867"/>
    </row>
    <row r="73" spans="1:131" s="189" customFormat="1" ht="15.75" customHeight="1" x14ac:dyDescent="0.2">
      <c r="A73" s="191"/>
      <c r="B73" s="191"/>
      <c r="C73" s="191"/>
      <c r="D73" s="191"/>
      <c r="E73" s="191"/>
      <c r="F73" s="191"/>
      <c r="G73" s="191"/>
      <c r="H73" s="257"/>
      <c r="I73" s="257"/>
      <c r="J73" s="257"/>
      <c r="K73" s="257"/>
      <c r="L73" s="257"/>
      <c r="M73" s="257"/>
      <c r="N73" s="257"/>
      <c r="O73" s="191"/>
      <c r="P73" s="191"/>
      <c r="Q73" s="191"/>
      <c r="R73" s="191"/>
      <c r="S73" s="191"/>
      <c r="T73" s="191"/>
      <c r="U73" s="191"/>
      <c r="V73" s="191"/>
      <c r="W73" s="191"/>
      <c r="X73" s="191"/>
      <c r="Y73" s="191"/>
      <c r="Z73" s="191"/>
      <c r="AA73" s="191"/>
      <c r="AB73" s="191"/>
      <c r="AC73" s="191"/>
      <c r="AD73" s="191"/>
      <c r="AE73" s="191"/>
      <c r="AF73" s="191"/>
      <c r="AG73" s="191"/>
      <c r="AH73" s="191"/>
      <c r="AI73" s="191"/>
      <c r="AJ73" s="191"/>
      <c r="AK73" s="191"/>
      <c r="AL73" s="191"/>
      <c r="AM73" s="191"/>
      <c r="AN73" s="191"/>
      <c r="AO73" s="191"/>
      <c r="AP73" s="191"/>
      <c r="AQ73" s="191"/>
      <c r="AR73" s="191"/>
      <c r="AS73" s="191"/>
      <c r="AT73" s="191"/>
      <c r="AU73" s="191"/>
      <c r="AV73" s="191"/>
      <c r="AW73" s="191"/>
      <c r="AX73" s="191"/>
      <c r="AY73" s="191"/>
      <c r="AZ73" s="191"/>
      <c r="BA73" s="191"/>
      <c r="BB73" s="191"/>
      <c r="BC73" s="191"/>
      <c r="BD73" s="191"/>
      <c r="BE73" s="191"/>
      <c r="BF73" s="191"/>
      <c r="BG73" s="191"/>
      <c r="BH73" s="191"/>
      <c r="BI73" s="191"/>
      <c r="BJ73" s="191"/>
      <c r="BK73" s="191"/>
      <c r="BL73" s="257"/>
      <c r="BM73" s="257"/>
      <c r="BN73" s="257"/>
      <c r="BO73" s="257"/>
      <c r="BP73" s="257"/>
      <c r="BQ73" s="257"/>
      <c r="BR73" s="257"/>
      <c r="BS73" s="257"/>
      <c r="BT73" s="257"/>
    </row>
    <row r="74" spans="1:131" ht="15.75" customHeight="1" x14ac:dyDescent="0.2">
      <c r="A74" s="183"/>
      <c r="B74" s="204"/>
      <c r="C74" s="204"/>
      <c r="D74" s="183"/>
      <c r="E74" s="183"/>
      <c r="F74" s="183"/>
      <c r="G74" s="204"/>
      <c r="H74" s="193"/>
      <c r="I74" s="193"/>
      <c r="J74" s="193"/>
      <c r="K74" s="193"/>
      <c r="L74" s="207"/>
      <c r="M74" s="207"/>
      <c r="N74" s="207"/>
      <c r="O74" s="204"/>
      <c r="P74" s="204"/>
      <c r="Q74" s="204"/>
      <c r="R74" s="204"/>
      <c r="S74" s="206"/>
      <c r="T74" s="206"/>
      <c r="U74" s="206"/>
      <c r="V74" s="206"/>
      <c r="W74" s="206"/>
      <c r="X74" s="206"/>
      <c r="Y74" s="206"/>
      <c r="Z74" s="206"/>
      <c r="AA74" s="206"/>
      <c r="AB74" s="206"/>
      <c r="AC74" s="206"/>
      <c r="AD74" s="206"/>
      <c r="AE74" s="206"/>
      <c r="AF74" s="206"/>
      <c r="AG74" s="206"/>
      <c r="AH74" s="206"/>
      <c r="AI74" s="206"/>
      <c r="AJ74" s="206"/>
      <c r="AK74" s="206"/>
      <c r="AL74" s="204"/>
      <c r="AM74" s="204"/>
      <c r="AN74" s="204"/>
      <c r="AO74" s="204"/>
      <c r="AP74" s="204"/>
      <c r="AQ74" s="204"/>
      <c r="AR74" s="204"/>
      <c r="AS74" s="204"/>
      <c r="AT74" s="204"/>
      <c r="AU74" s="204"/>
      <c r="AV74" s="204"/>
      <c r="AW74" s="204"/>
      <c r="AX74" s="204"/>
      <c r="AY74" s="204"/>
      <c r="AZ74" s="204"/>
      <c r="BA74" s="204"/>
      <c r="BB74" s="204"/>
      <c r="BC74" s="204"/>
      <c r="BD74" s="204"/>
      <c r="BE74" s="204"/>
      <c r="BF74" s="204"/>
      <c r="BG74" s="204"/>
      <c r="BH74" s="205"/>
      <c r="BI74" s="205"/>
      <c r="BJ74" s="205"/>
      <c r="BK74" s="204"/>
      <c r="BL74" s="193"/>
      <c r="BM74" s="193"/>
      <c r="BN74" s="193"/>
      <c r="BO74" s="193"/>
      <c r="BP74" s="193"/>
      <c r="BQ74" s="193"/>
      <c r="BR74" s="193"/>
      <c r="BS74" s="193"/>
      <c r="BT74" s="193"/>
    </row>
    <row r="75" spans="1:131" x14ac:dyDescent="0.2">
      <c r="A75" s="183"/>
      <c r="B75" s="204"/>
      <c r="C75" s="204"/>
      <c r="D75" s="183"/>
      <c r="E75" s="183"/>
      <c r="H75" s="28"/>
      <c r="I75" s="208"/>
      <c r="J75" s="208"/>
      <c r="K75" s="208"/>
      <c r="BM75" s="204"/>
      <c r="BN75" s="204"/>
      <c r="BO75" s="204"/>
      <c r="BP75" s="204"/>
      <c r="BQ75" s="204"/>
      <c r="BR75" s="204"/>
      <c r="BS75" s="204"/>
      <c r="BT75" s="184"/>
    </row>
  </sheetData>
  <mergeCells count="585">
    <mergeCell ref="AD58:AD66"/>
    <mergeCell ref="AF58:AF66"/>
    <mergeCell ref="AH58:AH66"/>
    <mergeCell ref="BC71:BF71"/>
    <mergeCell ref="BG71:BJ71"/>
    <mergeCell ref="BK71:BM71"/>
    <mergeCell ref="BN71:BT71"/>
    <mergeCell ref="BC72:BF72"/>
    <mergeCell ref="BG72:BJ72"/>
    <mergeCell ref="BK72:BM72"/>
    <mergeCell ref="BN72:BT72"/>
    <mergeCell ref="BH65:BJ65"/>
    <mergeCell ref="BH66:BJ66"/>
    <mergeCell ref="BE68:BN68"/>
    <mergeCell ref="BC70:BF70"/>
    <mergeCell ref="BG70:BJ70"/>
    <mergeCell ref="BK70:BM70"/>
    <mergeCell ref="BN70:BT70"/>
    <mergeCell ref="BT58:BT66"/>
    <mergeCell ref="AT58:AT66"/>
    <mergeCell ref="AV58:AV66"/>
    <mergeCell ref="AX58:AX66"/>
    <mergeCell ref="BH62:BJ62"/>
    <mergeCell ref="I63:K63"/>
    <mergeCell ref="BH63:BJ63"/>
    <mergeCell ref="I64:K64"/>
    <mergeCell ref="BH64:BJ64"/>
    <mergeCell ref="I62:K62"/>
    <mergeCell ref="BQ58:BQ66"/>
    <mergeCell ref="BR58:BR66"/>
    <mergeCell ref="BS58:BS66"/>
    <mergeCell ref="I59:K59"/>
    <mergeCell ref="BH59:BJ59"/>
    <mergeCell ref="I60:K60"/>
    <mergeCell ref="BH60:BJ60"/>
    <mergeCell ref="I61:K61"/>
    <mergeCell ref="BH61:BJ61"/>
    <mergeCell ref="AZ58:AZ66"/>
    <mergeCell ref="BB58:BB66"/>
    <mergeCell ref="BD58:BD66"/>
    <mergeCell ref="BE58:BE66"/>
    <mergeCell ref="BG58:BG66"/>
    <mergeCell ref="BH58:BJ58"/>
    <mergeCell ref="AN58:AN66"/>
    <mergeCell ref="AP58:AP66"/>
    <mergeCell ref="AR58:AR66"/>
    <mergeCell ref="AB58:AB66"/>
    <mergeCell ref="O50:O57"/>
    <mergeCell ref="P50:P57"/>
    <mergeCell ref="Q50:Q57"/>
    <mergeCell ref="R50:R57"/>
    <mergeCell ref="T50:T57"/>
    <mergeCell ref="V50:V57"/>
    <mergeCell ref="A58:A66"/>
    <mergeCell ref="B58:B66"/>
    <mergeCell ref="C58:C66"/>
    <mergeCell ref="D58:F66"/>
    <mergeCell ref="I58:K58"/>
    <mergeCell ref="L58:N66"/>
    <mergeCell ref="O58:O66"/>
    <mergeCell ref="P58:P66"/>
    <mergeCell ref="I65:K65"/>
    <mergeCell ref="I66:K66"/>
    <mergeCell ref="A50:A57"/>
    <mergeCell ref="B50:B57"/>
    <mergeCell ref="C50:C57"/>
    <mergeCell ref="D50:F57"/>
    <mergeCell ref="I50:K50"/>
    <mergeCell ref="L50:N57"/>
    <mergeCell ref="I54:K54"/>
    <mergeCell ref="I55:K55"/>
    <mergeCell ref="AJ50:AJ57"/>
    <mergeCell ref="AL50:AL57"/>
    <mergeCell ref="AN50:AN57"/>
    <mergeCell ref="AP50:AP57"/>
    <mergeCell ref="AR50:AR57"/>
    <mergeCell ref="AT50:AT57"/>
    <mergeCell ref="BH57:BJ57"/>
    <mergeCell ref="I52:K52"/>
    <mergeCell ref="AJ58:AJ66"/>
    <mergeCell ref="AL58:AL66"/>
    <mergeCell ref="Q58:Q66"/>
    <mergeCell ref="R58:R66"/>
    <mergeCell ref="T58:T66"/>
    <mergeCell ref="V58:V66"/>
    <mergeCell ref="X58:X66"/>
    <mergeCell ref="Z58:Z66"/>
    <mergeCell ref="I53:K53"/>
    <mergeCell ref="X50:X57"/>
    <mergeCell ref="Z50:Z57"/>
    <mergeCell ref="AB50:AB57"/>
    <mergeCell ref="AD50:AD57"/>
    <mergeCell ref="I57:K57"/>
    <mergeCell ref="AH50:AH57"/>
    <mergeCell ref="AF50:AF57"/>
    <mergeCell ref="BQ50:BQ57"/>
    <mergeCell ref="BR50:BR57"/>
    <mergeCell ref="BS50:BS57"/>
    <mergeCell ref="BT50:BT57"/>
    <mergeCell ref="AV50:AV57"/>
    <mergeCell ref="AX50:AX57"/>
    <mergeCell ref="AZ50:AZ57"/>
    <mergeCell ref="BB50:BB57"/>
    <mergeCell ref="BD50:BD57"/>
    <mergeCell ref="BE50:BE57"/>
    <mergeCell ref="BH54:BJ54"/>
    <mergeCell ref="BH55:BJ55"/>
    <mergeCell ref="BH56:BJ56"/>
    <mergeCell ref="BH51:BJ51"/>
    <mergeCell ref="BH52:BJ52"/>
    <mergeCell ref="BH53:BJ53"/>
    <mergeCell ref="BG50:BG57"/>
    <mergeCell ref="BH50:BJ50"/>
    <mergeCell ref="BG43:BG49"/>
    <mergeCell ref="BH43:BJ43"/>
    <mergeCell ref="AJ43:AJ49"/>
    <mergeCell ref="AL43:AL49"/>
    <mergeCell ref="AN43:AN49"/>
    <mergeCell ref="AP43:AP49"/>
    <mergeCell ref="AR43:AR49"/>
    <mergeCell ref="AT43:AT49"/>
    <mergeCell ref="X43:X49"/>
    <mergeCell ref="Z43:Z49"/>
    <mergeCell ref="AB43:AB49"/>
    <mergeCell ref="AD43:AD49"/>
    <mergeCell ref="AF43:AF49"/>
    <mergeCell ref="AH43:AH49"/>
    <mergeCell ref="I56:K56"/>
    <mergeCell ref="I51:K51"/>
    <mergeCell ref="BQ43:BQ49"/>
    <mergeCell ref="BR43:BR49"/>
    <mergeCell ref="BS43:BS49"/>
    <mergeCell ref="BT43:BT49"/>
    <mergeCell ref="BH44:BJ44"/>
    <mergeCell ref="BH45:BJ45"/>
    <mergeCell ref="BH46:BJ46"/>
    <mergeCell ref="BH47:BJ47"/>
    <mergeCell ref="AV43:AV49"/>
    <mergeCell ref="AX43:AX49"/>
    <mergeCell ref="AZ43:AZ49"/>
    <mergeCell ref="BB43:BB49"/>
    <mergeCell ref="BD43:BD49"/>
    <mergeCell ref="BE43:BE49"/>
    <mergeCell ref="BH48:BJ48"/>
    <mergeCell ref="BH49:BJ49"/>
    <mergeCell ref="O43:O49"/>
    <mergeCell ref="P43:P49"/>
    <mergeCell ref="Q43:Q49"/>
    <mergeCell ref="R43:R49"/>
    <mergeCell ref="T43:T49"/>
    <mergeCell ref="V43:V49"/>
    <mergeCell ref="A43:A49"/>
    <mergeCell ref="B43:B49"/>
    <mergeCell ref="C43:C49"/>
    <mergeCell ref="D43:F49"/>
    <mergeCell ref="I43:K43"/>
    <mergeCell ref="L43:N49"/>
    <mergeCell ref="I44:K44"/>
    <mergeCell ref="I45:K45"/>
    <mergeCell ref="I46:K46"/>
    <mergeCell ref="I47:K47"/>
    <mergeCell ref="I48:K48"/>
    <mergeCell ref="I49:K49"/>
    <mergeCell ref="BG38:BG42"/>
    <mergeCell ref="BH38:BJ38"/>
    <mergeCell ref="BQ38:BQ42"/>
    <mergeCell ref="BR38:BR42"/>
    <mergeCell ref="BS38:BS42"/>
    <mergeCell ref="BT38:BT42"/>
    <mergeCell ref="BH39:BJ39"/>
    <mergeCell ref="BH40:BJ40"/>
    <mergeCell ref="BH41:BJ41"/>
    <mergeCell ref="BH42:BJ42"/>
    <mergeCell ref="AV38:AV42"/>
    <mergeCell ref="AX38:AX42"/>
    <mergeCell ref="AZ38:AZ42"/>
    <mergeCell ref="BB38:BB42"/>
    <mergeCell ref="BD38:BD42"/>
    <mergeCell ref="BE38:BE42"/>
    <mergeCell ref="AJ38:AJ42"/>
    <mergeCell ref="AL38:AL42"/>
    <mergeCell ref="AN38:AN42"/>
    <mergeCell ref="AP38:AP42"/>
    <mergeCell ref="AR38:AR42"/>
    <mergeCell ref="AT38:AT42"/>
    <mergeCell ref="X38:X42"/>
    <mergeCell ref="Z38:Z42"/>
    <mergeCell ref="AB38:AB42"/>
    <mergeCell ref="AD38:AD42"/>
    <mergeCell ref="AF38:AF42"/>
    <mergeCell ref="AH38:AH42"/>
    <mergeCell ref="O38:O42"/>
    <mergeCell ref="P38:P42"/>
    <mergeCell ref="Q38:Q42"/>
    <mergeCell ref="R38:R42"/>
    <mergeCell ref="T38:T42"/>
    <mergeCell ref="V38:V42"/>
    <mergeCell ref="A38:A42"/>
    <mergeCell ref="B38:B42"/>
    <mergeCell ref="C38:C42"/>
    <mergeCell ref="D38:F42"/>
    <mergeCell ref="I38:K38"/>
    <mergeCell ref="L38:N42"/>
    <mergeCell ref="I39:K39"/>
    <mergeCell ref="I40:K40"/>
    <mergeCell ref="I41:K41"/>
    <mergeCell ref="I42:K42"/>
    <mergeCell ref="BQ35:BQ37"/>
    <mergeCell ref="BR35:BR37"/>
    <mergeCell ref="BS35:BS37"/>
    <mergeCell ref="BT35:BT37"/>
    <mergeCell ref="I36:K36"/>
    <mergeCell ref="BH36:BJ36"/>
    <mergeCell ref="I37:K37"/>
    <mergeCell ref="BH37:BJ37"/>
    <mergeCell ref="AZ35:AZ37"/>
    <mergeCell ref="BB35:BB37"/>
    <mergeCell ref="BD35:BD37"/>
    <mergeCell ref="BE35:BE37"/>
    <mergeCell ref="BG35:BG37"/>
    <mergeCell ref="BH35:BJ35"/>
    <mergeCell ref="AN35:AN37"/>
    <mergeCell ref="AP35:AP37"/>
    <mergeCell ref="AR35:AR37"/>
    <mergeCell ref="AT35:AT37"/>
    <mergeCell ref="AV35:AV37"/>
    <mergeCell ref="AX35:AX37"/>
    <mergeCell ref="AB35:AB37"/>
    <mergeCell ref="AD35:AD37"/>
    <mergeCell ref="AF35:AF37"/>
    <mergeCell ref="AH35:AH37"/>
    <mergeCell ref="Q35:Q37"/>
    <mergeCell ref="R35:R37"/>
    <mergeCell ref="T35:T37"/>
    <mergeCell ref="V35:V37"/>
    <mergeCell ref="X35:X37"/>
    <mergeCell ref="Z35:Z37"/>
    <mergeCell ref="I34:K34"/>
    <mergeCell ref="P33:P34"/>
    <mergeCell ref="Q33:Q34"/>
    <mergeCell ref="R33:R34"/>
    <mergeCell ref="T33:T34"/>
    <mergeCell ref="V33:V34"/>
    <mergeCell ref="A35:A37"/>
    <mergeCell ref="B35:B37"/>
    <mergeCell ref="C35:C37"/>
    <mergeCell ref="D35:F37"/>
    <mergeCell ref="I35:K35"/>
    <mergeCell ref="L35:N37"/>
    <mergeCell ref="O35:O37"/>
    <mergeCell ref="P35:P37"/>
    <mergeCell ref="BG33:BG34"/>
    <mergeCell ref="AJ33:AJ34"/>
    <mergeCell ref="AL33:AL34"/>
    <mergeCell ref="AN33:AN34"/>
    <mergeCell ref="AP33:AP34"/>
    <mergeCell ref="AR33:AR34"/>
    <mergeCell ref="AT33:AT34"/>
    <mergeCell ref="X33:X34"/>
    <mergeCell ref="Z33:Z34"/>
    <mergeCell ref="AB33:AB34"/>
    <mergeCell ref="AD33:AD34"/>
    <mergeCell ref="AF33:AF34"/>
    <mergeCell ref="AH33:AH34"/>
    <mergeCell ref="O33:O34"/>
    <mergeCell ref="AJ35:AJ37"/>
    <mergeCell ref="AL35:AL37"/>
    <mergeCell ref="BQ33:BQ34"/>
    <mergeCell ref="BR33:BR34"/>
    <mergeCell ref="BS33:BS34"/>
    <mergeCell ref="BT33:BT34"/>
    <mergeCell ref="AV33:AV34"/>
    <mergeCell ref="AX33:AX34"/>
    <mergeCell ref="AZ33:AZ34"/>
    <mergeCell ref="BB33:BB34"/>
    <mergeCell ref="BD33:BD34"/>
    <mergeCell ref="BE33:BE34"/>
    <mergeCell ref="BH34:BJ34"/>
    <mergeCell ref="BH33:BJ33"/>
    <mergeCell ref="BH31:BJ31"/>
    <mergeCell ref="I32:K32"/>
    <mergeCell ref="BH32:BJ32"/>
    <mergeCell ref="A33:A34"/>
    <mergeCell ref="B33:B34"/>
    <mergeCell ref="C33:C34"/>
    <mergeCell ref="D33:F34"/>
    <mergeCell ref="I33:K33"/>
    <mergeCell ref="L33:N34"/>
    <mergeCell ref="AD28:AD32"/>
    <mergeCell ref="AF28:AF32"/>
    <mergeCell ref="AH28:AH32"/>
    <mergeCell ref="AJ28:AJ32"/>
    <mergeCell ref="P28:P32"/>
    <mergeCell ref="Q28:Q32"/>
    <mergeCell ref="R28:R32"/>
    <mergeCell ref="T28:T32"/>
    <mergeCell ref="V28:V32"/>
    <mergeCell ref="X28:X32"/>
    <mergeCell ref="BH28:BJ28"/>
    <mergeCell ref="BQ28:BQ32"/>
    <mergeCell ref="BR28:BR32"/>
    <mergeCell ref="BS28:BS32"/>
    <mergeCell ref="BT28:BT32"/>
    <mergeCell ref="I29:K29"/>
    <mergeCell ref="BH29:BJ29"/>
    <mergeCell ref="I30:K30"/>
    <mergeCell ref="BH30:BJ30"/>
    <mergeCell ref="I31:K31"/>
    <mergeCell ref="AX28:AX32"/>
    <mergeCell ref="AZ28:AZ32"/>
    <mergeCell ref="BB28:BB32"/>
    <mergeCell ref="BD28:BD32"/>
    <mergeCell ref="BE28:BE32"/>
    <mergeCell ref="BG28:BG32"/>
    <mergeCell ref="AL28:AL32"/>
    <mergeCell ref="AN28:AN32"/>
    <mergeCell ref="AP28:AP32"/>
    <mergeCell ref="AR28:AR32"/>
    <mergeCell ref="AT28:AT32"/>
    <mergeCell ref="AV28:AV32"/>
    <mergeCell ref="Z28:Z32"/>
    <mergeCell ref="AB28:AB32"/>
    <mergeCell ref="L31:N32"/>
    <mergeCell ref="BT26:BT27"/>
    <mergeCell ref="I27:K27"/>
    <mergeCell ref="BH27:BJ27"/>
    <mergeCell ref="A28:A32"/>
    <mergeCell ref="B28:B32"/>
    <mergeCell ref="C28:C32"/>
    <mergeCell ref="D28:F32"/>
    <mergeCell ref="I28:K28"/>
    <mergeCell ref="L28:N30"/>
    <mergeCell ref="O28:O32"/>
    <mergeCell ref="BE26:BE27"/>
    <mergeCell ref="BG26:BG27"/>
    <mergeCell ref="BH26:BJ26"/>
    <mergeCell ref="BQ26:BQ27"/>
    <mergeCell ref="BR26:BR27"/>
    <mergeCell ref="BS26:BS27"/>
    <mergeCell ref="AT26:AT27"/>
    <mergeCell ref="AV26:AV27"/>
    <mergeCell ref="AX26:AX27"/>
    <mergeCell ref="AZ26:AZ27"/>
    <mergeCell ref="BB26:BB27"/>
    <mergeCell ref="BD26:BD27"/>
    <mergeCell ref="AH26:AH27"/>
    <mergeCell ref="AJ26:AJ27"/>
    <mergeCell ref="Q26:Q27"/>
    <mergeCell ref="R26:R27"/>
    <mergeCell ref="T26:T27"/>
    <mergeCell ref="BH23:BJ23"/>
    <mergeCell ref="I24:K24"/>
    <mergeCell ref="BH24:BJ24"/>
    <mergeCell ref="I25:K25"/>
    <mergeCell ref="BH25:BJ25"/>
    <mergeCell ref="AL26:AL27"/>
    <mergeCell ref="AN26:AN27"/>
    <mergeCell ref="AP26:AP27"/>
    <mergeCell ref="AR26:AR27"/>
    <mergeCell ref="V26:V27"/>
    <mergeCell ref="X26:X27"/>
    <mergeCell ref="Z26:Z27"/>
    <mergeCell ref="AB26:AB27"/>
    <mergeCell ref="AD26:AD27"/>
    <mergeCell ref="AF26:AF27"/>
    <mergeCell ref="A26:A27"/>
    <mergeCell ref="B26:B27"/>
    <mergeCell ref="C26:C27"/>
    <mergeCell ref="D26:F27"/>
    <mergeCell ref="I26:K26"/>
    <mergeCell ref="BH20:BJ20"/>
    <mergeCell ref="BQ20:BQ25"/>
    <mergeCell ref="BR20:BR25"/>
    <mergeCell ref="BS20:BS25"/>
    <mergeCell ref="P20:P25"/>
    <mergeCell ref="Q20:Q25"/>
    <mergeCell ref="R20:R25"/>
    <mergeCell ref="T20:T25"/>
    <mergeCell ref="V20:V25"/>
    <mergeCell ref="X20:X25"/>
    <mergeCell ref="A20:A25"/>
    <mergeCell ref="C20:C25"/>
    <mergeCell ref="D20:F25"/>
    <mergeCell ref="I20:K20"/>
    <mergeCell ref="L20:N25"/>
    <mergeCell ref="O20:O25"/>
    <mergeCell ref="L26:N27"/>
    <mergeCell ref="O26:O27"/>
    <mergeCell ref="P26:P27"/>
    <mergeCell ref="BT20:BT25"/>
    <mergeCell ref="I21:K21"/>
    <mergeCell ref="BH21:BJ21"/>
    <mergeCell ref="I22:K22"/>
    <mergeCell ref="BH22:BJ22"/>
    <mergeCell ref="I23:K23"/>
    <mergeCell ref="AX20:AX25"/>
    <mergeCell ref="AZ20:AZ25"/>
    <mergeCell ref="BB20:BB25"/>
    <mergeCell ref="BD20:BD25"/>
    <mergeCell ref="BE20:BE25"/>
    <mergeCell ref="BG20:BG25"/>
    <mergeCell ref="AL20:AL25"/>
    <mergeCell ref="AN20:AN25"/>
    <mergeCell ref="AP20:AP25"/>
    <mergeCell ref="AR20:AR25"/>
    <mergeCell ref="AT20:AT25"/>
    <mergeCell ref="AV20:AV25"/>
    <mergeCell ref="Z20:Z25"/>
    <mergeCell ref="AB20:AB25"/>
    <mergeCell ref="AD20:AD25"/>
    <mergeCell ref="AF20:AF25"/>
    <mergeCell ref="AH20:AH25"/>
    <mergeCell ref="AJ20:AJ25"/>
    <mergeCell ref="BG17:BG19"/>
    <mergeCell ref="BH17:BJ17"/>
    <mergeCell ref="BQ17:BQ19"/>
    <mergeCell ref="BR17:BR19"/>
    <mergeCell ref="BS17:BS19"/>
    <mergeCell ref="BT17:BT19"/>
    <mergeCell ref="BH18:BJ18"/>
    <mergeCell ref="BH19:BJ19"/>
    <mergeCell ref="AV17:AV19"/>
    <mergeCell ref="AX17:AX19"/>
    <mergeCell ref="AZ17:AZ19"/>
    <mergeCell ref="BB17:BB19"/>
    <mergeCell ref="BD17:BD19"/>
    <mergeCell ref="BE17:BE19"/>
    <mergeCell ref="AJ17:AJ19"/>
    <mergeCell ref="AL17:AL19"/>
    <mergeCell ref="AN17:AN19"/>
    <mergeCell ref="AP17:AP19"/>
    <mergeCell ref="AR17:AR19"/>
    <mergeCell ref="AT17:AT19"/>
    <mergeCell ref="X17:X19"/>
    <mergeCell ref="Z17:Z19"/>
    <mergeCell ref="AB17:AB19"/>
    <mergeCell ref="AD17:AD19"/>
    <mergeCell ref="AF17:AF19"/>
    <mergeCell ref="AH17:AH19"/>
    <mergeCell ref="O17:O19"/>
    <mergeCell ref="P17:P19"/>
    <mergeCell ref="Q17:Q19"/>
    <mergeCell ref="R17:R19"/>
    <mergeCell ref="T17:T19"/>
    <mergeCell ref="V17:V19"/>
    <mergeCell ref="A17:A19"/>
    <mergeCell ref="B17:B19"/>
    <mergeCell ref="C17:C19"/>
    <mergeCell ref="D17:F19"/>
    <mergeCell ref="I17:K17"/>
    <mergeCell ref="L17:N19"/>
    <mergeCell ref="I18:K18"/>
    <mergeCell ref="I19:K19"/>
    <mergeCell ref="BQ15:BQ16"/>
    <mergeCell ref="BR15:BR16"/>
    <mergeCell ref="BS15:BS16"/>
    <mergeCell ref="BT15:BT16"/>
    <mergeCell ref="I16:K16"/>
    <mergeCell ref="BH16:BJ16"/>
    <mergeCell ref="AZ15:AZ16"/>
    <mergeCell ref="BB15:BB16"/>
    <mergeCell ref="BD15:BD16"/>
    <mergeCell ref="BE15:BE16"/>
    <mergeCell ref="BG15:BG16"/>
    <mergeCell ref="BH15:BJ15"/>
    <mergeCell ref="AN15:AN16"/>
    <mergeCell ref="AP15:AP16"/>
    <mergeCell ref="AR15:AR16"/>
    <mergeCell ref="AT15:AT16"/>
    <mergeCell ref="AV15:AV16"/>
    <mergeCell ref="AX15:AX16"/>
    <mergeCell ref="AB15:AB16"/>
    <mergeCell ref="AD15:AD16"/>
    <mergeCell ref="AF15:AF16"/>
    <mergeCell ref="AH15:AH16"/>
    <mergeCell ref="AJ15:AJ16"/>
    <mergeCell ref="AL15:AL16"/>
    <mergeCell ref="Q15:Q16"/>
    <mergeCell ref="R15:R16"/>
    <mergeCell ref="T15:T16"/>
    <mergeCell ref="V15:V16"/>
    <mergeCell ref="X15:X16"/>
    <mergeCell ref="Z15:Z16"/>
    <mergeCell ref="I14:K14"/>
    <mergeCell ref="BH14:BJ14"/>
    <mergeCell ref="A15:A16"/>
    <mergeCell ref="B15:B16"/>
    <mergeCell ref="C15:C16"/>
    <mergeCell ref="D15:F16"/>
    <mergeCell ref="I15:K15"/>
    <mergeCell ref="L15:N16"/>
    <mergeCell ref="O15:O16"/>
    <mergeCell ref="P15:P16"/>
    <mergeCell ref="BG9:BG14"/>
    <mergeCell ref="BH9:BJ9"/>
    <mergeCell ref="AJ9:AJ14"/>
    <mergeCell ref="AL9:AL14"/>
    <mergeCell ref="AN9:AN14"/>
    <mergeCell ref="AP9:AP14"/>
    <mergeCell ref="AR9:AR14"/>
    <mergeCell ref="AT9:AT14"/>
    <mergeCell ref="BQ9:BQ14"/>
    <mergeCell ref="BR9:BR14"/>
    <mergeCell ref="BS9:BS14"/>
    <mergeCell ref="BT9:BT14"/>
    <mergeCell ref="BH10:BJ10"/>
    <mergeCell ref="BH11:BJ11"/>
    <mergeCell ref="BH12:BJ12"/>
    <mergeCell ref="BH13:BJ13"/>
    <mergeCell ref="AV9:AV14"/>
    <mergeCell ref="AX9:AX14"/>
    <mergeCell ref="AZ9:AZ14"/>
    <mergeCell ref="BB9:BB14"/>
    <mergeCell ref="BD9:BD14"/>
    <mergeCell ref="BE9:BE14"/>
    <mergeCell ref="X9:X14"/>
    <mergeCell ref="Z9:Z14"/>
    <mergeCell ref="AB9:AB14"/>
    <mergeCell ref="AD9:AD14"/>
    <mergeCell ref="AF9:AF14"/>
    <mergeCell ref="AH9:AH14"/>
    <mergeCell ref="O9:O14"/>
    <mergeCell ref="P9:P14"/>
    <mergeCell ref="Q9:Q14"/>
    <mergeCell ref="R9:R14"/>
    <mergeCell ref="T9:T14"/>
    <mergeCell ref="V9:V14"/>
    <mergeCell ref="A9:A14"/>
    <mergeCell ref="B9:B14"/>
    <mergeCell ref="C9:C14"/>
    <mergeCell ref="D9:F14"/>
    <mergeCell ref="I9:K9"/>
    <mergeCell ref="L9:N14"/>
    <mergeCell ref="I10:K10"/>
    <mergeCell ref="I11:K11"/>
    <mergeCell ref="I12:K12"/>
    <mergeCell ref="I13:K13"/>
    <mergeCell ref="W7:X7"/>
    <mergeCell ref="Y7:Z7"/>
    <mergeCell ref="AY7:AZ7"/>
    <mergeCell ref="BA7:BB7"/>
    <mergeCell ref="BC7:BG7"/>
    <mergeCell ref="BH7:BN7"/>
    <mergeCell ref="BO7:BT7"/>
    <mergeCell ref="BH8:BJ8"/>
    <mergeCell ref="AM7:AN7"/>
    <mergeCell ref="AO7:AP7"/>
    <mergeCell ref="AQ7:AR7"/>
    <mergeCell ref="AS7:AT7"/>
    <mergeCell ref="AU7:AV7"/>
    <mergeCell ref="AW7:AX7"/>
    <mergeCell ref="A7:A8"/>
    <mergeCell ref="B7:B8"/>
    <mergeCell ref="C7:C8"/>
    <mergeCell ref="D7:F8"/>
    <mergeCell ref="G7:G8"/>
    <mergeCell ref="H7:K8"/>
    <mergeCell ref="BI3:BL4"/>
    <mergeCell ref="BO3:BT4"/>
    <mergeCell ref="B4:I4"/>
    <mergeCell ref="J4:K4"/>
    <mergeCell ref="A6:N6"/>
    <mergeCell ref="O6:R6"/>
    <mergeCell ref="S6:BG6"/>
    <mergeCell ref="BH6:BT6"/>
    <mergeCell ref="AA7:AB7"/>
    <mergeCell ref="AC7:AD7"/>
    <mergeCell ref="AE7:AF7"/>
    <mergeCell ref="AG7:AH7"/>
    <mergeCell ref="AI7:AJ7"/>
    <mergeCell ref="AK7:AL7"/>
    <mergeCell ref="L7:N8"/>
    <mergeCell ref="O7:R7"/>
    <mergeCell ref="S7:T7"/>
    <mergeCell ref="U7:V7"/>
    <mergeCell ref="A1:K1"/>
    <mergeCell ref="L1:N4"/>
    <mergeCell ref="T1:U4"/>
    <mergeCell ref="BH1:BH2"/>
    <mergeCell ref="BI1:BL2"/>
    <mergeCell ref="BO1:BT2"/>
    <mergeCell ref="A2:K2"/>
    <mergeCell ref="B3:I3"/>
    <mergeCell ref="J3:K3"/>
    <mergeCell ref="BH3:BH4"/>
  </mergeCells>
  <conditionalFormatting sqref="BO15:BP19 BO58:BP66 BO28:BP32">
    <cfRule type="cellIs" dxfId="135" priority="9" stopIfTrue="1" operator="lessThan">
      <formula>1</formula>
    </cfRule>
  </conditionalFormatting>
  <conditionalFormatting sqref="BO35:BP37">
    <cfRule type="cellIs" dxfId="134" priority="8" stopIfTrue="1" operator="lessThan">
      <formula>1</formula>
    </cfRule>
  </conditionalFormatting>
  <conditionalFormatting sqref="BO50:BP57">
    <cfRule type="cellIs" dxfId="133" priority="7" stopIfTrue="1" operator="lessThan">
      <formula>1</formula>
    </cfRule>
  </conditionalFormatting>
  <conditionalFormatting sqref="BO43:BP49">
    <cfRule type="cellIs" dxfId="132" priority="6" stopIfTrue="1" operator="lessThan">
      <formula>1</formula>
    </cfRule>
  </conditionalFormatting>
  <conditionalFormatting sqref="BO9:BP14">
    <cfRule type="cellIs" dxfId="131" priority="5" stopIfTrue="1" operator="lessThan">
      <formula>1</formula>
    </cfRule>
  </conditionalFormatting>
  <conditionalFormatting sqref="BO20:BP25">
    <cfRule type="cellIs" dxfId="130" priority="4" stopIfTrue="1" operator="lessThan">
      <formula>1</formula>
    </cfRule>
  </conditionalFormatting>
  <conditionalFormatting sqref="BO26:BP27">
    <cfRule type="cellIs" dxfId="129" priority="3" stopIfTrue="1" operator="lessThan">
      <formula>1</formula>
    </cfRule>
  </conditionalFormatting>
  <conditionalFormatting sqref="BO33:BP34">
    <cfRule type="cellIs" dxfId="128" priority="2" stopIfTrue="1" operator="lessThan">
      <formula>1</formula>
    </cfRule>
  </conditionalFormatting>
  <conditionalFormatting sqref="BO38:BP42">
    <cfRule type="cellIs" dxfId="127" priority="1" stopIfTrue="1" operator="lessThan">
      <formula>1</formula>
    </cfRule>
  </conditionalFormatting>
  <dataValidations count="6">
    <dataValidation type="list" showInputMessage="1" showErrorMessage="1" errorTitle="Rechazado" error="Solo son validadas las opciones de la lista" sqref="BL9:BL66 LH9:LH66 VD9:VD66 AEZ9:AEZ66 AOV9:AOV66 AYR9:AYR66 BIN9:BIN66 BSJ9:BSJ66 CCF9:CCF66 CMB9:CMB66 CVX9:CVX66 DFT9:DFT66 DPP9:DPP66 DZL9:DZL66 EJH9:EJH66 ETD9:ETD66 FCZ9:FCZ66 FMV9:FMV66 FWR9:FWR66 GGN9:GGN66 GQJ9:GQJ66 HAF9:HAF66 HKB9:HKB66 HTX9:HTX66 IDT9:IDT66 INP9:INP66 IXL9:IXL66 JHH9:JHH66 JRD9:JRD66 KAZ9:KAZ66 KKV9:KKV66 KUR9:KUR66 LEN9:LEN66 LOJ9:LOJ66 LYF9:LYF66 MIB9:MIB66 MRX9:MRX66 NBT9:NBT66 NLP9:NLP66 NVL9:NVL66 OFH9:OFH66 OPD9:OPD66 OYZ9:OYZ66 PIV9:PIV66 PSR9:PSR66 QCN9:QCN66 QMJ9:QMJ66 QWF9:QWF66 RGB9:RGB66 RPX9:RPX66 RZT9:RZT66 SJP9:SJP66 STL9:STL66 TDH9:TDH66 TND9:TND66 TWZ9:TWZ66 UGV9:UGV66 UQR9:UQR66 VAN9:VAN66 VKJ9:VKJ66 VUF9:VUF66 WEB9:WEB66 WNX9:WNX66 WXT9:WXT66 BL65545:BL65602 LH65545:LH65602 VD65545:VD65602 AEZ65545:AEZ65602 AOV65545:AOV65602 AYR65545:AYR65602 BIN65545:BIN65602 BSJ65545:BSJ65602 CCF65545:CCF65602 CMB65545:CMB65602 CVX65545:CVX65602 DFT65545:DFT65602 DPP65545:DPP65602 DZL65545:DZL65602 EJH65545:EJH65602 ETD65545:ETD65602 FCZ65545:FCZ65602 FMV65545:FMV65602 FWR65545:FWR65602 GGN65545:GGN65602 GQJ65545:GQJ65602 HAF65545:HAF65602 HKB65545:HKB65602 HTX65545:HTX65602 IDT65545:IDT65602 INP65545:INP65602 IXL65545:IXL65602 JHH65545:JHH65602 JRD65545:JRD65602 KAZ65545:KAZ65602 KKV65545:KKV65602 KUR65545:KUR65602 LEN65545:LEN65602 LOJ65545:LOJ65602 LYF65545:LYF65602 MIB65545:MIB65602 MRX65545:MRX65602 NBT65545:NBT65602 NLP65545:NLP65602 NVL65545:NVL65602 OFH65545:OFH65602 OPD65545:OPD65602 OYZ65545:OYZ65602 PIV65545:PIV65602 PSR65545:PSR65602 QCN65545:QCN65602 QMJ65545:QMJ65602 QWF65545:QWF65602 RGB65545:RGB65602 RPX65545:RPX65602 RZT65545:RZT65602 SJP65545:SJP65602 STL65545:STL65602 TDH65545:TDH65602 TND65545:TND65602 TWZ65545:TWZ65602 UGV65545:UGV65602 UQR65545:UQR65602 VAN65545:VAN65602 VKJ65545:VKJ65602 VUF65545:VUF65602 WEB65545:WEB65602 WNX65545:WNX65602 WXT65545:WXT65602 BL131081:BL131138 LH131081:LH131138 VD131081:VD131138 AEZ131081:AEZ131138 AOV131081:AOV131138 AYR131081:AYR131138 BIN131081:BIN131138 BSJ131081:BSJ131138 CCF131081:CCF131138 CMB131081:CMB131138 CVX131081:CVX131138 DFT131081:DFT131138 DPP131081:DPP131138 DZL131081:DZL131138 EJH131081:EJH131138 ETD131081:ETD131138 FCZ131081:FCZ131138 FMV131081:FMV131138 FWR131081:FWR131138 GGN131081:GGN131138 GQJ131081:GQJ131138 HAF131081:HAF131138 HKB131081:HKB131138 HTX131081:HTX131138 IDT131081:IDT131138 INP131081:INP131138 IXL131081:IXL131138 JHH131081:JHH131138 JRD131081:JRD131138 KAZ131081:KAZ131138 KKV131081:KKV131138 KUR131081:KUR131138 LEN131081:LEN131138 LOJ131081:LOJ131138 LYF131081:LYF131138 MIB131081:MIB131138 MRX131081:MRX131138 NBT131081:NBT131138 NLP131081:NLP131138 NVL131081:NVL131138 OFH131081:OFH131138 OPD131081:OPD131138 OYZ131081:OYZ131138 PIV131081:PIV131138 PSR131081:PSR131138 QCN131081:QCN131138 QMJ131081:QMJ131138 QWF131081:QWF131138 RGB131081:RGB131138 RPX131081:RPX131138 RZT131081:RZT131138 SJP131081:SJP131138 STL131081:STL131138 TDH131081:TDH131138 TND131081:TND131138 TWZ131081:TWZ131138 UGV131081:UGV131138 UQR131081:UQR131138 VAN131081:VAN131138 VKJ131081:VKJ131138 VUF131081:VUF131138 WEB131081:WEB131138 WNX131081:WNX131138 WXT131081:WXT131138 BL196617:BL196674 LH196617:LH196674 VD196617:VD196674 AEZ196617:AEZ196674 AOV196617:AOV196674 AYR196617:AYR196674 BIN196617:BIN196674 BSJ196617:BSJ196674 CCF196617:CCF196674 CMB196617:CMB196674 CVX196617:CVX196674 DFT196617:DFT196674 DPP196617:DPP196674 DZL196617:DZL196674 EJH196617:EJH196674 ETD196617:ETD196674 FCZ196617:FCZ196674 FMV196617:FMV196674 FWR196617:FWR196674 GGN196617:GGN196674 GQJ196617:GQJ196674 HAF196617:HAF196674 HKB196617:HKB196674 HTX196617:HTX196674 IDT196617:IDT196674 INP196617:INP196674 IXL196617:IXL196674 JHH196617:JHH196674 JRD196617:JRD196674 KAZ196617:KAZ196674 KKV196617:KKV196674 KUR196617:KUR196674 LEN196617:LEN196674 LOJ196617:LOJ196674 LYF196617:LYF196674 MIB196617:MIB196674 MRX196617:MRX196674 NBT196617:NBT196674 NLP196617:NLP196674 NVL196617:NVL196674 OFH196617:OFH196674 OPD196617:OPD196674 OYZ196617:OYZ196674 PIV196617:PIV196674 PSR196617:PSR196674 QCN196617:QCN196674 QMJ196617:QMJ196674 QWF196617:QWF196674 RGB196617:RGB196674 RPX196617:RPX196674 RZT196617:RZT196674 SJP196617:SJP196674 STL196617:STL196674 TDH196617:TDH196674 TND196617:TND196674 TWZ196617:TWZ196674 UGV196617:UGV196674 UQR196617:UQR196674 VAN196617:VAN196674 VKJ196617:VKJ196674 VUF196617:VUF196674 WEB196617:WEB196674 WNX196617:WNX196674 WXT196617:WXT196674 BL262153:BL262210 LH262153:LH262210 VD262153:VD262210 AEZ262153:AEZ262210 AOV262153:AOV262210 AYR262153:AYR262210 BIN262153:BIN262210 BSJ262153:BSJ262210 CCF262153:CCF262210 CMB262153:CMB262210 CVX262153:CVX262210 DFT262153:DFT262210 DPP262153:DPP262210 DZL262153:DZL262210 EJH262153:EJH262210 ETD262153:ETD262210 FCZ262153:FCZ262210 FMV262153:FMV262210 FWR262153:FWR262210 GGN262153:GGN262210 GQJ262153:GQJ262210 HAF262153:HAF262210 HKB262153:HKB262210 HTX262153:HTX262210 IDT262153:IDT262210 INP262153:INP262210 IXL262153:IXL262210 JHH262153:JHH262210 JRD262153:JRD262210 KAZ262153:KAZ262210 KKV262153:KKV262210 KUR262153:KUR262210 LEN262153:LEN262210 LOJ262153:LOJ262210 LYF262153:LYF262210 MIB262153:MIB262210 MRX262153:MRX262210 NBT262153:NBT262210 NLP262153:NLP262210 NVL262153:NVL262210 OFH262153:OFH262210 OPD262153:OPD262210 OYZ262153:OYZ262210 PIV262153:PIV262210 PSR262153:PSR262210 QCN262153:QCN262210 QMJ262153:QMJ262210 QWF262153:QWF262210 RGB262153:RGB262210 RPX262153:RPX262210 RZT262153:RZT262210 SJP262153:SJP262210 STL262153:STL262210 TDH262153:TDH262210 TND262153:TND262210 TWZ262153:TWZ262210 UGV262153:UGV262210 UQR262153:UQR262210 VAN262153:VAN262210 VKJ262153:VKJ262210 VUF262153:VUF262210 WEB262153:WEB262210 WNX262153:WNX262210 WXT262153:WXT262210 BL327689:BL327746 LH327689:LH327746 VD327689:VD327746 AEZ327689:AEZ327746 AOV327689:AOV327746 AYR327689:AYR327746 BIN327689:BIN327746 BSJ327689:BSJ327746 CCF327689:CCF327746 CMB327689:CMB327746 CVX327689:CVX327746 DFT327689:DFT327746 DPP327689:DPP327746 DZL327689:DZL327746 EJH327689:EJH327746 ETD327689:ETD327746 FCZ327689:FCZ327746 FMV327689:FMV327746 FWR327689:FWR327746 GGN327689:GGN327746 GQJ327689:GQJ327746 HAF327689:HAF327746 HKB327689:HKB327746 HTX327689:HTX327746 IDT327689:IDT327746 INP327689:INP327746 IXL327689:IXL327746 JHH327689:JHH327746 JRD327689:JRD327746 KAZ327689:KAZ327746 KKV327689:KKV327746 KUR327689:KUR327746 LEN327689:LEN327746 LOJ327689:LOJ327746 LYF327689:LYF327746 MIB327689:MIB327746 MRX327689:MRX327746 NBT327689:NBT327746 NLP327689:NLP327746 NVL327689:NVL327746 OFH327689:OFH327746 OPD327689:OPD327746 OYZ327689:OYZ327746 PIV327689:PIV327746 PSR327689:PSR327746 QCN327689:QCN327746 QMJ327689:QMJ327746 QWF327689:QWF327746 RGB327689:RGB327746 RPX327689:RPX327746 RZT327689:RZT327746 SJP327689:SJP327746 STL327689:STL327746 TDH327689:TDH327746 TND327689:TND327746 TWZ327689:TWZ327746 UGV327689:UGV327746 UQR327689:UQR327746 VAN327689:VAN327746 VKJ327689:VKJ327746 VUF327689:VUF327746 WEB327689:WEB327746 WNX327689:WNX327746 WXT327689:WXT327746 BL393225:BL393282 LH393225:LH393282 VD393225:VD393282 AEZ393225:AEZ393282 AOV393225:AOV393282 AYR393225:AYR393282 BIN393225:BIN393282 BSJ393225:BSJ393282 CCF393225:CCF393282 CMB393225:CMB393282 CVX393225:CVX393282 DFT393225:DFT393282 DPP393225:DPP393282 DZL393225:DZL393282 EJH393225:EJH393282 ETD393225:ETD393282 FCZ393225:FCZ393282 FMV393225:FMV393282 FWR393225:FWR393282 GGN393225:GGN393282 GQJ393225:GQJ393282 HAF393225:HAF393282 HKB393225:HKB393282 HTX393225:HTX393282 IDT393225:IDT393282 INP393225:INP393282 IXL393225:IXL393282 JHH393225:JHH393282 JRD393225:JRD393282 KAZ393225:KAZ393282 KKV393225:KKV393282 KUR393225:KUR393282 LEN393225:LEN393282 LOJ393225:LOJ393282 LYF393225:LYF393282 MIB393225:MIB393282 MRX393225:MRX393282 NBT393225:NBT393282 NLP393225:NLP393282 NVL393225:NVL393282 OFH393225:OFH393282 OPD393225:OPD393282 OYZ393225:OYZ393282 PIV393225:PIV393282 PSR393225:PSR393282 QCN393225:QCN393282 QMJ393225:QMJ393282 QWF393225:QWF393282 RGB393225:RGB393282 RPX393225:RPX393282 RZT393225:RZT393282 SJP393225:SJP393282 STL393225:STL393282 TDH393225:TDH393282 TND393225:TND393282 TWZ393225:TWZ393282 UGV393225:UGV393282 UQR393225:UQR393282 VAN393225:VAN393282 VKJ393225:VKJ393282 VUF393225:VUF393282 WEB393225:WEB393282 WNX393225:WNX393282 WXT393225:WXT393282 BL458761:BL458818 LH458761:LH458818 VD458761:VD458818 AEZ458761:AEZ458818 AOV458761:AOV458818 AYR458761:AYR458818 BIN458761:BIN458818 BSJ458761:BSJ458818 CCF458761:CCF458818 CMB458761:CMB458818 CVX458761:CVX458818 DFT458761:DFT458818 DPP458761:DPP458818 DZL458761:DZL458818 EJH458761:EJH458818 ETD458761:ETD458818 FCZ458761:FCZ458818 FMV458761:FMV458818 FWR458761:FWR458818 GGN458761:GGN458818 GQJ458761:GQJ458818 HAF458761:HAF458818 HKB458761:HKB458818 HTX458761:HTX458818 IDT458761:IDT458818 INP458761:INP458818 IXL458761:IXL458818 JHH458761:JHH458818 JRD458761:JRD458818 KAZ458761:KAZ458818 KKV458761:KKV458818 KUR458761:KUR458818 LEN458761:LEN458818 LOJ458761:LOJ458818 LYF458761:LYF458818 MIB458761:MIB458818 MRX458761:MRX458818 NBT458761:NBT458818 NLP458761:NLP458818 NVL458761:NVL458818 OFH458761:OFH458818 OPD458761:OPD458818 OYZ458761:OYZ458818 PIV458761:PIV458818 PSR458761:PSR458818 QCN458761:QCN458818 QMJ458761:QMJ458818 QWF458761:QWF458818 RGB458761:RGB458818 RPX458761:RPX458818 RZT458761:RZT458818 SJP458761:SJP458818 STL458761:STL458818 TDH458761:TDH458818 TND458761:TND458818 TWZ458761:TWZ458818 UGV458761:UGV458818 UQR458761:UQR458818 VAN458761:VAN458818 VKJ458761:VKJ458818 VUF458761:VUF458818 WEB458761:WEB458818 WNX458761:WNX458818 WXT458761:WXT458818 BL524297:BL524354 LH524297:LH524354 VD524297:VD524354 AEZ524297:AEZ524354 AOV524297:AOV524354 AYR524297:AYR524354 BIN524297:BIN524354 BSJ524297:BSJ524354 CCF524297:CCF524354 CMB524297:CMB524354 CVX524297:CVX524354 DFT524297:DFT524354 DPP524297:DPP524354 DZL524297:DZL524354 EJH524297:EJH524354 ETD524297:ETD524354 FCZ524297:FCZ524354 FMV524297:FMV524354 FWR524297:FWR524354 GGN524297:GGN524354 GQJ524297:GQJ524354 HAF524297:HAF524354 HKB524297:HKB524354 HTX524297:HTX524354 IDT524297:IDT524354 INP524297:INP524354 IXL524297:IXL524354 JHH524297:JHH524354 JRD524297:JRD524354 KAZ524297:KAZ524354 KKV524297:KKV524354 KUR524297:KUR524354 LEN524297:LEN524354 LOJ524297:LOJ524354 LYF524297:LYF524354 MIB524297:MIB524354 MRX524297:MRX524354 NBT524297:NBT524354 NLP524297:NLP524354 NVL524297:NVL524354 OFH524297:OFH524354 OPD524297:OPD524354 OYZ524297:OYZ524354 PIV524297:PIV524354 PSR524297:PSR524354 QCN524297:QCN524354 QMJ524297:QMJ524354 QWF524297:QWF524354 RGB524297:RGB524354 RPX524297:RPX524354 RZT524297:RZT524354 SJP524297:SJP524354 STL524297:STL524354 TDH524297:TDH524354 TND524297:TND524354 TWZ524297:TWZ524354 UGV524297:UGV524354 UQR524297:UQR524354 VAN524297:VAN524354 VKJ524297:VKJ524354 VUF524297:VUF524354 WEB524297:WEB524354 WNX524297:WNX524354 WXT524297:WXT524354 BL589833:BL589890 LH589833:LH589890 VD589833:VD589890 AEZ589833:AEZ589890 AOV589833:AOV589890 AYR589833:AYR589890 BIN589833:BIN589890 BSJ589833:BSJ589890 CCF589833:CCF589890 CMB589833:CMB589890 CVX589833:CVX589890 DFT589833:DFT589890 DPP589833:DPP589890 DZL589833:DZL589890 EJH589833:EJH589890 ETD589833:ETD589890 FCZ589833:FCZ589890 FMV589833:FMV589890 FWR589833:FWR589890 GGN589833:GGN589890 GQJ589833:GQJ589890 HAF589833:HAF589890 HKB589833:HKB589890 HTX589833:HTX589890 IDT589833:IDT589890 INP589833:INP589890 IXL589833:IXL589890 JHH589833:JHH589890 JRD589833:JRD589890 KAZ589833:KAZ589890 KKV589833:KKV589890 KUR589833:KUR589890 LEN589833:LEN589890 LOJ589833:LOJ589890 LYF589833:LYF589890 MIB589833:MIB589890 MRX589833:MRX589890 NBT589833:NBT589890 NLP589833:NLP589890 NVL589833:NVL589890 OFH589833:OFH589890 OPD589833:OPD589890 OYZ589833:OYZ589890 PIV589833:PIV589890 PSR589833:PSR589890 QCN589833:QCN589890 QMJ589833:QMJ589890 QWF589833:QWF589890 RGB589833:RGB589890 RPX589833:RPX589890 RZT589833:RZT589890 SJP589833:SJP589890 STL589833:STL589890 TDH589833:TDH589890 TND589833:TND589890 TWZ589833:TWZ589890 UGV589833:UGV589890 UQR589833:UQR589890 VAN589833:VAN589890 VKJ589833:VKJ589890 VUF589833:VUF589890 WEB589833:WEB589890 WNX589833:WNX589890 WXT589833:WXT589890 BL655369:BL655426 LH655369:LH655426 VD655369:VD655426 AEZ655369:AEZ655426 AOV655369:AOV655426 AYR655369:AYR655426 BIN655369:BIN655426 BSJ655369:BSJ655426 CCF655369:CCF655426 CMB655369:CMB655426 CVX655369:CVX655426 DFT655369:DFT655426 DPP655369:DPP655426 DZL655369:DZL655426 EJH655369:EJH655426 ETD655369:ETD655426 FCZ655369:FCZ655426 FMV655369:FMV655426 FWR655369:FWR655426 GGN655369:GGN655426 GQJ655369:GQJ655426 HAF655369:HAF655426 HKB655369:HKB655426 HTX655369:HTX655426 IDT655369:IDT655426 INP655369:INP655426 IXL655369:IXL655426 JHH655369:JHH655426 JRD655369:JRD655426 KAZ655369:KAZ655426 KKV655369:KKV655426 KUR655369:KUR655426 LEN655369:LEN655426 LOJ655369:LOJ655426 LYF655369:LYF655426 MIB655369:MIB655426 MRX655369:MRX655426 NBT655369:NBT655426 NLP655369:NLP655426 NVL655369:NVL655426 OFH655369:OFH655426 OPD655369:OPD655426 OYZ655369:OYZ655426 PIV655369:PIV655426 PSR655369:PSR655426 QCN655369:QCN655426 QMJ655369:QMJ655426 QWF655369:QWF655426 RGB655369:RGB655426 RPX655369:RPX655426 RZT655369:RZT655426 SJP655369:SJP655426 STL655369:STL655426 TDH655369:TDH655426 TND655369:TND655426 TWZ655369:TWZ655426 UGV655369:UGV655426 UQR655369:UQR655426 VAN655369:VAN655426 VKJ655369:VKJ655426 VUF655369:VUF655426 WEB655369:WEB655426 WNX655369:WNX655426 WXT655369:WXT655426 BL720905:BL720962 LH720905:LH720962 VD720905:VD720962 AEZ720905:AEZ720962 AOV720905:AOV720962 AYR720905:AYR720962 BIN720905:BIN720962 BSJ720905:BSJ720962 CCF720905:CCF720962 CMB720905:CMB720962 CVX720905:CVX720962 DFT720905:DFT720962 DPP720905:DPP720962 DZL720905:DZL720962 EJH720905:EJH720962 ETD720905:ETD720962 FCZ720905:FCZ720962 FMV720905:FMV720962 FWR720905:FWR720962 GGN720905:GGN720962 GQJ720905:GQJ720962 HAF720905:HAF720962 HKB720905:HKB720962 HTX720905:HTX720962 IDT720905:IDT720962 INP720905:INP720962 IXL720905:IXL720962 JHH720905:JHH720962 JRD720905:JRD720962 KAZ720905:KAZ720962 KKV720905:KKV720962 KUR720905:KUR720962 LEN720905:LEN720962 LOJ720905:LOJ720962 LYF720905:LYF720962 MIB720905:MIB720962 MRX720905:MRX720962 NBT720905:NBT720962 NLP720905:NLP720962 NVL720905:NVL720962 OFH720905:OFH720962 OPD720905:OPD720962 OYZ720905:OYZ720962 PIV720905:PIV720962 PSR720905:PSR720962 QCN720905:QCN720962 QMJ720905:QMJ720962 QWF720905:QWF720962 RGB720905:RGB720962 RPX720905:RPX720962 RZT720905:RZT720962 SJP720905:SJP720962 STL720905:STL720962 TDH720905:TDH720962 TND720905:TND720962 TWZ720905:TWZ720962 UGV720905:UGV720962 UQR720905:UQR720962 VAN720905:VAN720962 VKJ720905:VKJ720962 VUF720905:VUF720962 WEB720905:WEB720962 WNX720905:WNX720962 WXT720905:WXT720962 BL786441:BL786498 LH786441:LH786498 VD786441:VD786498 AEZ786441:AEZ786498 AOV786441:AOV786498 AYR786441:AYR786498 BIN786441:BIN786498 BSJ786441:BSJ786498 CCF786441:CCF786498 CMB786441:CMB786498 CVX786441:CVX786498 DFT786441:DFT786498 DPP786441:DPP786498 DZL786441:DZL786498 EJH786441:EJH786498 ETD786441:ETD786498 FCZ786441:FCZ786498 FMV786441:FMV786498 FWR786441:FWR786498 GGN786441:GGN786498 GQJ786441:GQJ786498 HAF786441:HAF786498 HKB786441:HKB786498 HTX786441:HTX786498 IDT786441:IDT786498 INP786441:INP786498 IXL786441:IXL786498 JHH786441:JHH786498 JRD786441:JRD786498 KAZ786441:KAZ786498 KKV786441:KKV786498 KUR786441:KUR786498 LEN786441:LEN786498 LOJ786441:LOJ786498 LYF786441:LYF786498 MIB786441:MIB786498 MRX786441:MRX786498 NBT786441:NBT786498 NLP786441:NLP786498 NVL786441:NVL786498 OFH786441:OFH786498 OPD786441:OPD786498 OYZ786441:OYZ786498 PIV786441:PIV786498 PSR786441:PSR786498 QCN786441:QCN786498 QMJ786441:QMJ786498 QWF786441:QWF786498 RGB786441:RGB786498 RPX786441:RPX786498 RZT786441:RZT786498 SJP786441:SJP786498 STL786441:STL786498 TDH786441:TDH786498 TND786441:TND786498 TWZ786441:TWZ786498 UGV786441:UGV786498 UQR786441:UQR786498 VAN786441:VAN786498 VKJ786441:VKJ786498 VUF786441:VUF786498 WEB786441:WEB786498 WNX786441:WNX786498 WXT786441:WXT786498 BL851977:BL852034 LH851977:LH852034 VD851977:VD852034 AEZ851977:AEZ852034 AOV851977:AOV852034 AYR851977:AYR852034 BIN851977:BIN852034 BSJ851977:BSJ852034 CCF851977:CCF852034 CMB851977:CMB852034 CVX851977:CVX852034 DFT851977:DFT852034 DPP851977:DPP852034 DZL851977:DZL852034 EJH851977:EJH852034 ETD851977:ETD852034 FCZ851977:FCZ852034 FMV851977:FMV852034 FWR851977:FWR852034 GGN851977:GGN852034 GQJ851977:GQJ852034 HAF851977:HAF852034 HKB851977:HKB852034 HTX851977:HTX852034 IDT851977:IDT852034 INP851977:INP852034 IXL851977:IXL852034 JHH851977:JHH852034 JRD851977:JRD852034 KAZ851977:KAZ852034 KKV851977:KKV852034 KUR851977:KUR852034 LEN851977:LEN852034 LOJ851977:LOJ852034 LYF851977:LYF852034 MIB851977:MIB852034 MRX851977:MRX852034 NBT851977:NBT852034 NLP851977:NLP852034 NVL851977:NVL852034 OFH851977:OFH852034 OPD851977:OPD852034 OYZ851977:OYZ852034 PIV851977:PIV852034 PSR851977:PSR852034 QCN851977:QCN852034 QMJ851977:QMJ852034 QWF851977:QWF852034 RGB851977:RGB852034 RPX851977:RPX852034 RZT851977:RZT852034 SJP851977:SJP852034 STL851977:STL852034 TDH851977:TDH852034 TND851977:TND852034 TWZ851977:TWZ852034 UGV851977:UGV852034 UQR851977:UQR852034 VAN851977:VAN852034 VKJ851977:VKJ852034 VUF851977:VUF852034 WEB851977:WEB852034 WNX851977:WNX852034 WXT851977:WXT852034 BL917513:BL917570 LH917513:LH917570 VD917513:VD917570 AEZ917513:AEZ917570 AOV917513:AOV917570 AYR917513:AYR917570 BIN917513:BIN917570 BSJ917513:BSJ917570 CCF917513:CCF917570 CMB917513:CMB917570 CVX917513:CVX917570 DFT917513:DFT917570 DPP917513:DPP917570 DZL917513:DZL917570 EJH917513:EJH917570 ETD917513:ETD917570 FCZ917513:FCZ917570 FMV917513:FMV917570 FWR917513:FWR917570 GGN917513:GGN917570 GQJ917513:GQJ917570 HAF917513:HAF917570 HKB917513:HKB917570 HTX917513:HTX917570 IDT917513:IDT917570 INP917513:INP917570 IXL917513:IXL917570 JHH917513:JHH917570 JRD917513:JRD917570 KAZ917513:KAZ917570 KKV917513:KKV917570 KUR917513:KUR917570 LEN917513:LEN917570 LOJ917513:LOJ917570 LYF917513:LYF917570 MIB917513:MIB917570 MRX917513:MRX917570 NBT917513:NBT917570 NLP917513:NLP917570 NVL917513:NVL917570 OFH917513:OFH917570 OPD917513:OPD917570 OYZ917513:OYZ917570 PIV917513:PIV917570 PSR917513:PSR917570 QCN917513:QCN917570 QMJ917513:QMJ917570 QWF917513:QWF917570 RGB917513:RGB917570 RPX917513:RPX917570 RZT917513:RZT917570 SJP917513:SJP917570 STL917513:STL917570 TDH917513:TDH917570 TND917513:TND917570 TWZ917513:TWZ917570 UGV917513:UGV917570 UQR917513:UQR917570 VAN917513:VAN917570 VKJ917513:VKJ917570 VUF917513:VUF917570 WEB917513:WEB917570 WNX917513:WNX917570 WXT917513:WXT917570 BL983049:BL983106 LH983049:LH983106 VD983049:VD983106 AEZ983049:AEZ983106 AOV983049:AOV983106 AYR983049:AYR983106 BIN983049:BIN983106 BSJ983049:BSJ983106 CCF983049:CCF983106 CMB983049:CMB983106 CVX983049:CVX983106 DFT983049:DFT983106 DPP983049:DPP983106 DZL983049:DZL983106 EJH983049:EJH983106 ETD983049:ETD983106 FCZ983049:FCZ983106 FMV983049:FMV983106 FWR983049:FWR983106 GGN983049:GGN983106 GQJ983049:GQJ983106 HAF983049:HAF983106 HKB983049:HKB983106 HTX983049:HTX983106 IDT983049:IDT983106 INP983049:INP983106 IXL983049:IXL983106 JHH983049:JHH983106 JRD983049:JRD983106 KAZ983049:KAZ983106 KKV983049:KKV983106 KUR983049:KUR983106 LEN983049:LEN983106 LOJ983049:LOJ983106 LYF983049:LYF983106 MIB983049:MIB983106 MRX983049:MRX983106 NBT983049:NBT983106 NLP983049:NLP983106 NVL983049:NVL983106 OFH983049:OFH983106 OPD983049:OPD983106 OYZ983049:OYZ983106 PIV983049:PIV983106 PSR983049:PSR983106 QCN983049:QCN983106 QMJ983049:QMJ983106 QWF983049:QWF983106 RGB983049:RGB983106 RPX983049:RPX983106 RZT983049:RZT983106 SJP983049:SJP983106 STL983049:STL983106 TDH983049:TDH983106 TND983049:TND983106 TWZ983049:TWZ983106 UGV983049:UGV983106 UQR983049:UQR983106 VAN983049:VAN983106 VKJ983049:VKJ983106 VUF983049:VUF983106 WEB983049:WEB983106 WNX983049:WNX983106 WXT983049:WXT983106">
      <formula1>Oportunidad</formula1>
    </dataValidation>
    <dataValidation type="list" showInputMessage="1" showErrorMessage="1" errorTitle="Rechazado" error="Solo son validadas las opciones de la lista" sqref="BN9:BN66 LJ9:LJ66 VF9:VF66 AFB9:AFB66 AOX9:AOX66 AYT9:AYT66 BIP9:BIP66 BSL9:BSL66 CCH9:CCH66 CMD9:CMD66 CVZ9:CVZ66 DFV9:DFV66 DPR9:DPR66 DZN9:DZN66 EJJ9:EJJ66 ETF9:ETF66 FDB9:FDB66 FMX9:FMX66 FWT9:FWT66 GGP9:GGP66 GQL9:GQL66 HAH9:HAH66 HKD9:HKD66 HTZ9:HTZ66 IDV9:IDV66 INR9:INR66 IXN9:IXN66 JHJ9:JHJ66 JRF9:JRF66 KBB9:KBB66 KKX9:KKX66 KUT9:KUT66 LEP9:LEP66 LOL9:LOL66 LYH9:LYH66 MID9:MID66 MRZ9:MRZ66 NBV9:NBV66 NLR9:NLR66 NVN9:NVN66 OFJ9:OFJ66 OPF9:OPF66 OZB9:OZB66 PIX9:PIX66 PST9:PST66 QCP9:QCP66 QML9:QML66 QWH9:QWH66 RGD9:RGD66 RPZ9:RPZ66 RZV9:RZV66 SJR9:SJR66 STN9:STN66 TDJ9:TDJ66 TNF9:TNF66 TXB9:TXB66 UGX9:UGX66 UQT9:UQT66 VAP9:VAP66 VKL9:VKL66 VUH9:VUH66 WED9:WED66 WNZ9:WNZ66 WXV9:WXV66 BN65545:BN65602 LJ65545:LJ65602 VF65545:VF65602 AFB65545:AFB65602 AOX65545:AOX65602 AYT65545:AYT65602 BIP65545:BIP65602 BSL65545:BSL65602 CCH65545:CCH65602 CMD65545:CMD65602 CVZ65545:CVZ65602 DFV65545:DFV65602 DPR65545:DPR65602 DZN65545:DZN65602 EJJ65545:EJJ65602 ETF65545:ETF65602 FDB65545:FDB65602 FMX65545:FMX65602 FWT65545:FWT65602 GGP65545:GGP65602 GQL65545:GQL65602 HAH65545:HAH65602 HKD65545:HKD65602 HTZ65545:HTZ65602 IDV65545:IDV65602 INR65545:INR65602 IXN65545:IXN65602 JHJ65545:JHJ65602 JRF65545:JRF65602 KBB65545:KBB65602 KKX65545:KKX65602 KUT65545:KUT65602 LEP65545:LEP65602 LOL65545:LOL65602 LYH65545:LYH65602 MID65545:MID65602 MRZ65545:MRZ65602 NBV65545:NBV65602 NLR65545:NLR65602 NVN65545:NVN65602 OFJ65545:OFJ65602 OPF65545:OPF65602 OZB65545:OZB65602 PIX65545:PIX65602 PST65545:PST65602 QCP65545:QCP65602 QML65545:QML65602 QWH65545:QWH65602 RGD65545:RGD65602 RPZ65545:RPZ65602 RZV65545:RZV65602 SJR65545:SJR65602 STN65545:STN65602 TDJ65545:TDJ65602 TNF65545:TNF65602 TXB65545:TXB65602 UGX65545:UGX65602 UQT65545:UQT65602 VAP65545:VAP65602 VKL65545:VKL65602 VUH65545:VUH65602 WED65545:WED65602 WNZ65545:WNZ65602 WXV65545:WXV65602 BN131081:BN131138 LJ131081:LJ131138 VF131081:VF131138 AFB131081:AFB131138 AOX131081:AOX131138 AYT131081:AYT131138 BIP131081:BIP131138 BSL131081:BSL131138 CCH131081:CCH131138 CMD131081:CMD131138 CVZ131081:CVZ131138 DFV131081:DFV131138 DPR131081:DPR131138 DZN131081:DZN131138 EJJ131081:EJJ131138 ETF131081:ETF131138 FDB131081:FDB131138 FMX131081:FMX131138 FWT131081:FWT131138 GGP131081:GGP131138 GQL131081:GQL131138 HAH131081:HAH131138 HKD131081:HKD131138 HTZ131081:HTZ131138 IDV131081:IDV131138 INR131081:INR131138 IXN131081:IXN131138 JHJ131081:JHJ131138 JRF131081:JRF131138 KBB131081:KBB131138 KKX131081:KKX131138 KUT131081:KUT131138 LEP131081:LEP131138 LOL131081:LOL131138 LYH131081:LYH131138 MID131081:MID131138 MRZ131081:MRZ131138 NBV131081:NBV131138 NLR131081:NLR131138 NVN131081:NVN131138 OFJ131081:OFJ131138 OPF131081:OPF131138 OZB131081:OZB131138 PIX131081:PIX131138 PST131081:PST131138 QCP131081:QCP131138 QML131081:QML131138 QWH131081:QWH131138 RGD131081:RGD131138 RPZ131081:RPZ131138 RZV131081:RZV131138 SJR131081:SJR131138 STN131081:STN131138 TDJ131081:TDJ131138 TNF131081:TNF131138 TXB131081:TXB131138 UGX131081:UGX131138 UQT131081:UQT131138 VAP131081:VAP131138 VKL131081:VKL131138 VUH131081:VUH131138 WED131081:WED131138 WNZ131081:WNZ131138 WXV131081:WXV131138 BN196617:BN196674 LJ196617:LJ196674 VF196617:VF196674 AFB196617:AFB196674 AOX196617:AOX196674 AYT196617:AYT196674 BIP196617:BIP196674 BSL196617:BSL196674 CCH196617:CCH196674 CMD196617:CMD196674 CVZ196617:CVZ196674 DFV196617:DFV196674 DPR196617:DPR196674 DZN196617:DZN196674 EJJ196617:EJJ196674 ETF196617:ETF196674 FDB196617:FDB196674 FMX196617:FMX196674 FWT196617:FWT196674 GGP196617:GGP196674 GQL196617:GQL196674 HAH196617:HAH196674 HKD196617:HKD196674 HTZ196617:HTZ196674 IDV196617:IDV196674 INR196617:INR196674 IXN196617:IXN196674 JHJ196617:JHJ196674 JRF196617:JRF196674 KBB196617:KBB196674 KKX196617:KKX196674 KUT196617:KUT196674 LEP196617:LEP196674 LOL196617:LOL196674 LYH196617:LYH196674 MID196617:MID196674 MRZ196617:MRZ196674 NBV196617:NBV196674 NLR196617:NLR196674 NVN196617:NVN196674 OFJ196617:OFJ196674 OPF196617:OPF196674 OZB196617:OZB196674 PIX196617:PIX196674 PST196617:PST196674 QCP196617:QCP196674 QML196617:QML196674 QWH196617:QWH196674 RGD196617:RGD196674 RPZ196617:RPZ196674 RZV196617:RZV196674 SJR196617:SJR196674 STN196617:STN196674 TDJ196617:TDJ196674 TNF196617:TNF196674 TXB196617:TXB196674 UGX196617:UGX196674 UQT196617:UQT196674 VAP196617:VAP196674 VKL196617:VKL196674 VUH196617:VUH196674 WED196617:WED196674 WNZ196617:WNZ196674 WXV196617:WXV196674 BN262153:BN262210 LJ262153:LJ262210 VF262153:VF262210 AFB262153:AFB262210 AOX262153:AOX262210 AYT262153:AYT262210 BIP262153:BIP262210 BSL262153:BSL262210 CCH262153:CCH262210 CMD262153:CMD262210 CVZ262153:CVZ262210 DFV262153:DFV262210 DPR262153:DPR262210 DZN262153:DZN262210 EJJ262153:EJJ262210 ETF262153:ETF262210 FDB262153:FDB262210 FMX262153:FMX262210 FWT262153:FWT262210 GGP262153:GGP262210 GQL262153:GQL262210 HAH262153:HAH262210 HKD262153:HKD262210 HTZ262153:HTZ262210 IDV262153:IDV262210 INR262153:INR262210 IXN262153:IXN262210 JHJ262153:JHJ262210 JRF262153:JRF262210 KBB262153:KBB262210 KKX262153:KKX262210 KUT262153:KUT262210 LEP262153:LEP262210 LOL262153:LOL262210 LYH262153:LYH262210 MID262153:MID262210 MRZ262153:MRZ262210 NBV262153:NBV262210 NLR262153:NLR262210 NVN262153:NVN262210 OFJ262153:OFJ262210 OPF262153:OPF262210 OZB262153:OZB262210 PIX262153:PIX262210 PST262153:PST262210 QCP262153:QCP262210 QML262153:QML262210 QWH262153:QWH262210 RGD262153:RGD262210 RPZ262153:RPZ262210 RZV262153:RZV262210 SJR262153:SJR262210 STN262153:STN262210 TDJ262153:TDJ262210 TNF262153:TNF262210 TXB262153:TXB262210 UGX262153:UGX262210 UQT262153:UQT262210 VAP262153:VAP262210 VKL262153:VKL262210 VUH262153:VUH262210 WED262153:WED262210 WNZ262153:WNZ262210 WXV262153:WXV262210 BN327689:BN327746 LJ327689:LJ327746 VF327689:VF327746 AFB327689:AFB327746 AOX327689:AOX327746 AYT327689:AYT327746 BIP327689:BIP327746 BSL327689:BSL327746 CCH327689:CCH327746 CMD327689:CMD327746 CVZ327689:CVZ327746 DFV327689:DFV327746 DPR327689:DPR327746 DZN327689:DZN327746 EJJ327689:EJJ327746 ETF327689:ETF327746 FDB327689:FDB327746 FMX327689:FMX327746 FWT327689:FWT327746 GGP327689:GGP327746 GQL327689:GQL327746 HAH327689:HAH327746 HKD327689:HKD327746 HTZ327689:HTZ327746 IDV327689:IDV327746 INR327689:INR327746 IXN327689:IXN327746 JHJ327689:JHJ327746 JRF327689:JRF327746 KBB327689:KBB327746 KKX327689:KKX327746 KUT327689:KUT327746 LEP327689:LEP327746 LOL327689:LOL327746 LYH327689:LYH327746 MID327689:MID327746 MRZ327689:MRZ327746 NBV327689:NBV327746 NLR327689:NLR327746 NVN327689:NVN327746 OFJ327689:OFJ327746 OPF327689:OPF327746 OZB327689:OZB327746 PIX327689:PIX327746 PST327689:PST327746 QCP327689:QCP327746 QML327689:QML327746 QWH327689:QWH327746 RGD327689:RGD327746 RPZ327689:RPZ327746 RZV327689:RZV327746 SJR327689:SJR327746 STN327689:STN327746 TDJ327689:TDJ327746 TNF327689:TNF327746 TXB327689:TXB327746 UGX327689:UGX327746 UQT327689:UQT327746 VAP327689:VAP327746 VKL327689:VKL327746 VUH327689:VUH327746 WED327689:WED327746 WNZ327689:WNZ327746 WXV327689:WXV327746 BN393225:BN393282 LJ393225:LJ393282 VF393225:VF393282 AFB393225:AFB393282 AOX393225:AOX393282 AYT393225:AYT393282 BIP393225:BIP393282 BSL393225:BSL393282 CCH393225:CCH393282 CMD393225:CMD393282 CVZ393225:CVZ393282 DFV393225:DFV393282 DPR393225:DPR393282 DZN393225:DZN393282 EJJ393225:EJJ393282 ETF393225:ETF393282 FDB393225:FDB393282 FMX393225:FMX393282 FWT393225:FWT393282 GGP393225:GGP393282 GQL393225:GQL393282 HAH393225:HAH393282 HKD393225:HKD393282 HTZ393225:HTZ393282 IDV393225:IDV393282 INR393225:INR393282 IXN393225:IXN393282 JHJ393225:JHJ393282 JRF393225:JRF393282 KBB393225:KBB393282 KKX393225:KKX393282 KUT393225:KUT393282 LEP393225:LEP393282 LOL393225:LOL393282 LYH393225:LYH393282 MID393225:MID393282 MRZ393225:MRZ393282 NBV393225:NBV393282 NLR393225:NLR393282 NVN393225:NVN393282 OFJ393225:OFJ393282 OPF393225:OPF393282 OZB393225:OZB393282 PIX393225:PIX393282 PST393225:PST393282 QCP393225:QCP393282 QML393225:QML393282 QWH393225:QWH393282 RGD393225:RGD393282 RPZ393225:RPZ393282 RZV393225:RZV393282 SJR393225:SJR393282 STN393225:STN393282 TDJ393225:TDJ393282 TNF393225:TNF393282 TXB393225:TXB393282 UGX393225:UGX393282 UQT393225:UQT393282 VAP393225:VAP393282 VKL393225:VKL393282 VUH393225:VUH393282 WED393225:WED393282 WNZ393225:WNZ393282 WXV393225:WXV393282 BN458761:BN458818 LJ458761:LJ458818 VF458761:VF458818 AFB458761:AFB458818 AOX458761:AOX458818 AYT458761:AYT458818 BIP458761:BIP458818 BSL458761:BSL458818 CCH458761:CCH458818 CMD458761:CMD458818 CVZ458761:CVZ458818 DFV458761:DFV458818 DPR458761:DPR458818 DZN458761:DZN458818 EJJ458761:EJJ458818 ETF458761:ETF458818 FDB458761:FDB458818 FMX458761:FMX458818 FWT458761:FWT458818 GGP458761:GGP458818 GQL458761:GQL458818 HAH458761:HAH458818 HKD458761:HKD458818 HTZ458761:HTZ458818 IDV458761:IDV458818 INR458761:INR458818 IXN458761:IXN458818 JHJ458761:JHJ458818 JRF458761:JRF458818 KBB458761:KBB458818 KKX458761:KKX458818 KUT458761:KUT458818 LEP458761:LEP458818 LOL458761:LOL458818 LYH458761:LYH458818 MID458761:MID458818 MRZ458761:MRZ458818 NBV458761:NBV458818 NLR458761:NLR458818 NVN458761:NVN458818 OFJ458761:OFJ458818 OPF458761:OPF458818 OZB458761:OZB458818 PIX458761:PIX458818 PST458761:PST458818 QCP458761:QCP458818 QML458761:QML458818 QWH458761:QWH458818 RGD458761:RGD458818 RPZ458761:RPZ458818 RZV458761:RZV458818 SJR458761:SJR458818 STN458761:STN458818 TDJ458761:TDJ458818 TNF458761:TNF458818 TXB458761:TXB458818 UGX458761:UGX458818 UQT458761:UQT458818 VAP458761:VAP458818 VKL458761:VKL458818 VUH458761:VUH458818 WED458761:WED458818 WNZ458761:WNZ458818 WXV458761:WXV458818 BN524297:BN524354 LJ524297:LJ524354 VF524297:VF524354 AFB524297:AFB524354 AOX524297:AOX524354 AYT524297:AYT524354 BIP524297:BIP524354 BSL524297:BSL524354 CCH524297:CCH524354 CMD524297:CMD524354 CVZ524297:CVZ524354 DFV524297:DFV524354 DPR524297:DPR524354 DZN524297:DZN524354 EJJ524297:EJJ524354 ETF524297:ETF524354 FDB524297:FDB524354 FMX524297:FMX524354 FWT524297:FWT524354 GGP524297:GGP524354 GQL524297:GQL524354 HAH524297:HAH524354 HKD524297:HKD524354 HTZ524297:HTZ524354 IDV524297:IDV524354 INR524297:INR524354 IXN524297:IXN524354 JHJ524297:JHJ524354 JRF524297:JRF524354 KBB524297:KBB524354 KKX524297:KKX524354 KUT524297:KUT524354 LEP524297:LEP524354 LOL524297:LOL524354 LYH524297:LYH524354 MID524297:MID524354 MRZ524297:MRZ524354 NBV524297:NBV524354 NLR524297:NLR524354 NVN524297:NVN524354 OFJ524297:OFJ524354 OPF524297:OPF524354 OZB524297:OZB524354 PIX524297:PIX524354 PST524297:PST524354 QCP524297:QCP524354 QML524297:QML524354 QWH524297:QWH524354 RGD524297:RGD524354 RPZ524297:RPZ524354 RZV524297:RZV524354 SJR524297:SJR524354 STN524297:STN524354 TDJ524297:TDJ524354 TNF524297:TNF524354 TXB524297:TXB524354 UGX524297:UGX524354 UQT524297:UQT524354 VAP524297:VAP524354 VKL524297:VKL524354 VUH524297:VUH524354 WED524297:WED524354 WNZ524297:WNZ524354 WXV524297:WXV524354 BN589833:BN589890 LJ589833:LJ589890 VF589833:VF589890 AFB589833:AFB589890 AOX589833:AOX589890 AYT589833:AYT589890 BIP589833:BIP589890 BSL589833:BSL589890 CCH589833:CCH589890 CMD589833:CMD589890 CVZ589833:CVZ589890 DFV589833:DFV589890 DPR589833:DPR589890 DZN589833:DZN589890 EJJ589833:EJJ589890 ETF589833:ETF589890 FDB589833:FDB589890 FMX589833:FMX589890 FWT589833:FWT589890 GGP589833:GGP589890 GQL589833:GQL589890 HAH589833:HAH589890 HKD589833:HKD589890 HTZ589833:HTZ589890 IDV589833:IDV589890 INR589833:INR589890 IXN589833:IXN589890 JHJ589833:JHJ589890 JRF589833:JRF589890 KBB589833:KBB589890 KKX589833:KKX589890 KUT589833:KUT589890 LEP589833:LEP589890 LOL589833:LOL589890 LYH589833:LYH589890 MID589833:MID589890 MRZ589833:MRZ589890 NBV589833:NBV589890 NLR589833:NLR589890 NVN589833:NVN589890 OFJ589833:OFJ589890 OPF589833:OPF589890 OZB589833:OZB589890 PIX589833:PIX589890 PST589833:PST589890 QCP589833:QCP589890 QML589833:QML589890 QWH589833:QWH589890 RGD589833:RGD589890 RPZ589833:RPZ589890 RZV589833:RZV589890 SJR589833:SJR589890 STN589833:STN589890 TDJ589833:TDJ589890 TNF589833:TNF589890 TXB589833:TXB589890 UGX589833:UGX589890 UQT589833:UQT589890 VAP589833:VAP589890 VKL589833:VKL589890 VUH589833:VUH589890 WED589833:WED589890 WNZ589833:WNZ589890 WXV589833:WXV589890 BN655369:BN655426 LJ655369:LJ655426 VF655369:VF655426 AFB655369:AFB655426 AOX655369:AOX655426 AYT655369:AYT655426 BIP655369:BIP655426 BSL655369:BSL655426 CCH655369:CCH655426 CMD655369:CMD655426 CVZ655369:CVZ655426 DFV655369:DFV655426 DPR655369:DPR655426 DZN655369:DZN655426 EJJ655369:EJJ655426 ETF655369:ETF655426 FDB655369:FDB655426 FMX655369:FMX655426 FWT655369:FWT655426 GGP655369:GGP655426 GQL655369:GQL655426 HAH655369:HAH655426 HKD655369:HKD655426 HTZ655369:HTZ655426 IDV655369:IDV655426 INR655369:INR655426 IXN655369:IXN655426 JHJ655369:JHJ655426 JRF655369:JRF655426 KBB655369:KBB655426 KKX655369:KKX655426 KUT655369:KUT655426 LEP655369:LEP655426 LOL655369:LOL655426 LYH655369:LYH655426 MID655369:MID655426 MRZ655369:MRZ655426 NBV655369:NBV655426 NLR655369:NLR655426 NVN655369:NVN655426 OFJ655369:OFJ655426 OPF655369:OPF655426 OZB655369:OZB655426 PIX655369:PIX655426 PST655369:PST655426 QCP655369:QCP655426 QML655369:QML655426 QWH655369:QWH655426 RGD655369:RGD655426 RPZ655369:RPZ655426 RZV655369:RZV655426 SJR655369:SJR655426 STN655369:STN655426 TDJ655369:TDJ655426 TNF655369:TNF655426 TXB655369:TXB655426 UGX655369:UGX655426 UQT655369:UQT655426 VAP655369:VAP655426 VKL655369:VKL655426 VUH655369:VUH655426 WED655369:WED655426 WNZ655369:WNZ655426 WXV655369:WXV655426 BN720905:BN720962 LJ720905:LJ720962 VF720905:VF720962 AFB720905:AFB720962 AOX720905:AOX720962 AYT720905:AYT720962 BIP720905:BIP720962 BSL720905:BSL720962 CCH720905:CCH720962 CMD720905:CMD720962 CVZ720905:CVZ720962 DFV720905:DFV720962 DPR720905:DPR720962 DZN720905:DZN720962 EJJ720905:EJJ720962 ETF720905:ETF720962 FDB720905:FDB720962 FMX720905:FMX720962 FWT720905:FWT720962 GGP720905:GGP720962 GQL720905:GQL720962 HAH720905:HAH720962 HKD720905:HKD720962 HTZ720905:HTZ720962 IDV720905:IDV720962 INR720905:INR720962 IXN720905:IXN720962 JHJ720905:JHJ720962 JRF720905:JRF720962 KBB720905:KBB720962 KKX720905:KKX720962 KUT720905:KUT720962 LEP720905:LEP720962 LOL720905:LOL720962 LYH720905:LYH720962 MID720905:MID720962 MRZ720905:MRZ720962 NBV720905:NBV720962 NLR720905:NLR720962 NVN720905:NVN720962 OFJ720905:OFJ720962 OPF720905:OPF720962 OZB720905:OZB720962 PIX720905:PIX720962 PST720905:PST720962 QCP720905:QCP720962 QML720905:QML720962 QWH720905:QWH720962 RGD720905:RGD720962 RPZ720905:RPZ720962 RZV720905:RZV720962 SJR720905:SJR720962 STN720905:STN720962 TDJ720905:TDJ720962 TNF720905:TNF720962 TXB720905:TXB720962 UGX720905:UGX720962 UQT720905:UQT720962 VAP720905:VAP720962 VKL720905:VKL720962 VUH720905:VUH720962 WED720905:WED720962 WNZ720905:WNZ720962 WXV720905:WXV720962 BN786441:BN786498 LJ786441:LJ786498 VF786441:VF786498 AFB786441:AFB786498 AOX786441:AOX786498 AYT786441:AYT786498 BIP786441:BIP786498 BSL786441:BSL786498 CCH786441:CCH786498 CMD786441:CMD786498 CVZ786441:CVZ786498 DFV786441:DFV786498 DPR786441:DPR786498 DZN786441:DZN786498 EJJ786441:EJJ786498 ETF786441:ETF786498 FDB786441:FDB786498 FMX786441:FMX786498 FWT786441:FWT786498 GGP786441:GGP786498 GQL786441:GQL786498 HAH786441:HAH786498 HKD786441:HKD786498 HTZ786441:HTZ786498 IDV786441:IDV786498 INR786441:INR786498 IXN786441:IXN786498 JHJ786441:JHJ786498 JRF786441:JRF786498 KBB786441:KBB786498 KKX786441:KKX786498 KUT786441:KUT786498 LEP786441:LEP786498 LOL786441:LOL786498 LYH786441:LYH786498 MID786441:MID786498 MRZ786441:MRZ786498 NBV786441:NBV786498 NLR786441:NLR786498 NVN786441:NVN786498 OFJ786441:OFJ786498 OPF786441:OPF786498 OZB786441:OZB786498 PIX786441:PIX786498 PST786441:PST786498 QCP786441:QCP786498 QML786441:QML786498 QWH786441:QWH786498 RGD786441:RGD786498 RPZ786441:RPZ786498 RZV786441:RZV786498 SJR786441:SJR786498 STN786441:STN786498 TDJ786441:TDJ786498 TNF786441:TNF786498 TXB786441:TXB786498 UGX786441:UGX786498 UQT786441:UQT786498 VAP786441:VAP786498 VKL786441:VKL786498 VUH786441:VUH786498 WED786441:WED786498 WNZ786441:WNZ786498 WXV786441:WXV786498 BN851977:BN852034 LJ851977:LJ852034 VF851977:VF852034 AFB851977:AFB852034 AOX851977:AOX852034 AYT851977:AYT852034 BIP851977:BIP852034 BSL851977:BSL852034 CCH851977:CCH852034 CMD851977:CMD852034 CVZ851977:CVZ852034 DFV851977:DFV852034 DPR851977:DPR852034 DZN851977:DZN852034 EJJ851977:EJJ852034 ETF851977:ETF852034 FDB851977:FDB852034 FMX851977:FMX852034 FWT851977:FWT852034 GGP851977:GGP852034 GQL851977:GQL852034 HAH851977:HAH852034 HKD851977:HKD852034 HTZ851977:HTZ852034 IDV851977:IDV852034 INR851977:INR852034 IXN851977:IXN852034 JHJ851977:JHJ852034 JRF851977:JRF852034 KBB851977:KBB852034 KKX851977:KKX852034 KUT851977:KUT852034 LEP851977:LEP852034 LOL851977:LOL852034 LYH851977:LYH852034 MID851977:MID852034 MRZ851977:MRZ852034 NBV851977:NBV852034 NLR851977:NLR852034 NVN851977:NVN852034 OFJ851977:OFJ852034 OPF851977:OPF852034 OZB851977:OZB852034 PIX851977:PIX852034 PST851977:PST852034 QCP851977:QCP852034 QML851977:QML852034 QWH851977:QWH852034 RGD851977:RGD852034 RPZ851977:RPZ852034 RZV851977:RZV852034 SJR851977:SJR852034 STN851977:STN852034 TDJ851977:TDJ852034 TNF851977:TNF852034 TXB851977:TXB852034 UGX851977:UGX852034 UQT851977:UQT852034 VAP851977:VAP852034 VKL851977:VKL852034 VUH851977:VUH852034 WED851977:WED852034 WNZ851977:WNZ852034 WXV851977:WXV852034 BN917513:BN917570 LJ917513:LJ917570 VF917513:VF917570 AFB917513:AFB917570 AOX917513:AOX917570 AYT917513:AYT917570 BIP917513:BIP917570 BSL917513:BSL917570 CCH917513:CCH917570 CMD917513:CMD917570 CVZ917513:CVZ917570 DFV917513:DFV917570 DPR917513:DPR917570 DZN917513:DZN917570 EJJ917513:EJJ917570 ETF917513:ETF917570 FDB917513:FDB917570 FMX917513:FMX917570 FWT917513:FWT917570 GGP917513:GGP917570 GQL917513:GQL917570 HAH917513:HAH917570 HKD917513:HKD917570 HTZ917513:HTZ917570 IDV917513:IDV917570 INR917513:INR917570 IXN917513:IXN917570 JHJ917513:JHJ917570 JRF917513:JRF917570 KBB917513:KBB917570 KKX917513:KKX917570 KUT917513:KUT917570 LEP917513:LEP917570 LOL917513:LOL917570 LYH917513:LYH917570 MID917513:MID917570 MRZ917513:MRZ917570 NBV917513:NBV917570 NLR917513:NLR917570 NVN917513:NVN917570 OFJ917513:OFJ917570 OPF917513:OPF917570 OZB917513:OZB917570 PIX917513:PIX917570 PST917513:PST917570 QCP917513:QCP917570 QML917513:QML917570 QWH917513:QWH917570 RGD917513:RGD917570 RPZ917513:RPZ917570 RZV917513:RZV917570 SJR917513:SJR917570 STN917513:STN917570 TDJ917513:TDJ917570 TNF917513:TNF917570 TXB917513:TXB917570 UGX917513:UGX917570 UQT917513:UQT917570 VAP917513:VAP917570 VKL917513:VKL917570 VUH917513:VUH917570 WED917513:WED917570 WNZ917513:WNZ917570 WXV917513:WXV917570 BN983049:BN983106 LJ983049:LJ983106 VF983049:VF983106 AFB983049:AFB983106 AOX983049:AOX983106 AYT983049:AYT983106 BIP983049:BIP983106 BSL983049:BSL983106 CCH983049:CCH983106 CMD983049:CMD983106 CVZ983049:CVZ983106 DFV983049:DFV983106 DPR983049:DPR983106 DZN983049:DZN983106 EJJ983049:EJJ983106 ETF983049:ETF983106 FDB983049:FDB983106 FMX983049:FMX983106 FWT983049:FWT983106 GGP983049:GGP983106 GQL983049:GQL983106 HAH983049:HAH983106 HKD983049:HKD983106 HTZ983049:HTZ983106 IDV983049:IDV983106 INR983049:INR983106 IXN983049:IXN983106 JHJ983049:JHJ983106 JRF983049:JRF983106 KBB983049:KBB983106 KKX983049:KKX983106 KUT983049:KUT983106 LEP983049:LEP983106 LOL983049:LOL983106 LYH983049:LYH983106 MID983049:MID983106 MRZ983049:MRZ983106 NBV983049:NBV983106 NLR983049:NLR983106 NVN983049:NVN983106 OFJ983049:OFJ983106 OPF983049:OPF983106 OZB983049:OZB983106 PIX983049:PIX983106 PST983049:PST983106 QCP983049:QCP983106 QML983049:QML983106 QWH983049:QWH983106 RGD983049:RGD983106 RPZ983049:RPZ983106 RZV983049:RZV983106 SJR983049:SJR983106 STN983049:STN983106 TDJ983049:TDJ983106 TNF983049:TNF983106 TXB983049:TXB983106 UGX983049:UGX983106 UQT983049:UQT983106 VAP983049:VAP983106 VKL983049:VKL983106 VUH983049:VUH983106 WED983049:WED983106 WNZ983049:WNZ983106 WXV983049:WXV983106">
      <formula1>Efecto</formula1>
    </dataValidation>
    <dataValidation allowBlank="1" showInputMessage="1" showErrorMessage="1" error="mayor 1" sqref="BO9:BP66 LK9:LL66 VG9:VH66 AFC9:AFD66 AOY9:AOZ66 AYU9:AYV66 BIQ9:BIR66 BSM9:BSN66 CCI9:CCJ66 CME9:CMF66 CWA9:CWB66 DFW9:DFX66 DPS9:DPT66 DZO9:DZP66 EJK9:EJL66 ETG9:ETH66 FDC9:FDD66 FMY9:FMZ66 FWU9:FWV66 GGQ9:GGR66 GQM9:GQN66 HAI9:HAJ66 HKE9:HKF66 HUA9:HUB66 IDW9:IDX66 INS9:INT66 IXO9:IXP66 JHK9:JHL66 JRG9:JRH66 KBC9:KBD66 KKY9:KKZ66 KUU9:KUV66 LEQ9:LER66 LOM9:LON66 LYI9:LYJ66 MIE9:MIF66 MSA9:MSB66 NBW9:NBX66 NLS9:NLT66 NVO9:NVP66 OFK9:OFL66 OPG9:OPH66 OZC9:OZD66 PIY9:PIZ66 PSU9:PSV66 QCQ9:QCR66 QMM9:QMN66 QWI9:QWJ66 RGE9:RGF66 RQA9:RQB66 RZW9:RZX66 SJS9:SJT66 STO9:STP66 TDK9:TDL66 TNG9:TNH66 TXC9:TXD66 UGY9:UGZ66 UQU9:UQV66 VAQ9:VAR66 VKM9:VKN66 VUI9:VUJ66 WEE9:WEF66 WOA9:WOB66 WXW9:WXX66 BO65545:BP65602 LK65545:LL65602 VG65545:VH65602 AFC65545:AFD65602 AOY65545:AOZ65602 AYU65545:AYV65602 BIQ65545:BIR65602 BSM65545:BSN65602 CCI65545:CCJ65602 CME65545:CMF65602 CWA65545:CWB65602 DFW65545:DFX65602 DPS65545:DPT65602 DZO65545:DZP65602 EJK65545:EJL65602 ETG65545:ETH65602 FDC65545:FDD65602 FMY65545:FMZ65602 FWU65545:FWV65602 GGQ65545:GGR65602 GQM65545:GQN65602 HAI65545:HAJ65602 HKE65545:HKF65602 HUA65545:HUB65602 IDW65545:IDX65602 INS65545:INT65602 IXO65545:IXP65602 JHK65545:JHL65602 JRG65545:JRH65602 KBC65545:KBD65602 KKY65545:KKZ65602 KUU65545:KUV65602 LEQ65545:LER65602 LOM65545:LON65602 LYI65545:LYJ65602 MIE65545:MIF65602 MSA65545:MSB65602 NBW65545:NBX65602 NLS65545:NLT65602 NVO65545:NVP65602 OFK65545:OFL65602 OPG65545:OPH65602 OZC65545:OZD65602 PIY65545:PIZ65602 PSU65545:PSV65602 QCQ65545:QCR65602 QMM65545:QMN65602 QWI65545:QWJ65602 RGE65545:RGF65602 RQA65545:RQB65602 RZW65545:RZX65602 SJS65545:SJT65602 STO65545:STP65602 TDK65545:TDL65602 TNG65545:TNH65602 TXC65545:TXD65602 UGY65545:UGZ65602 UQU65545:UQV65602 VAQ65545:VAR65602 VKM65545:VKN65602 VUI65545:VUJ65602 WEE65545:WEF65602 WOA65545:WOB65602 WXW65545:WXX65602 BO131081:BP131138 LK131081:LL131138 VG131081:VH131138 AFC131081:AFD131138 AOY131081:AOZ131138 AYU131081:AYV131138 BIQ131081:BIR131138 BSM131081:BSN131138 CCI131081:CCJ131138 CME131081:CMF131138 CWA131081:CWB131138 DFW131081:DFX131138 DPS131081:DPT131138 DZO131081:DZP131138 EJK131081:EJL131138 ETG131081:ETH131138 FDC131081:FDD131138 FMY131081:FMZ131138 FWU131081:FWV131138 GGQ131081:GGR131138 GQM131081:GQN131138 HAI131081:HAJ131138 HKE131081:HKF131138 HUA131081:HUB131138 IDW131081:IDX131138 INS131081:INT131138 IXO131081:IXP131138 JHK131081:JHL131138 JRG131081:JRH131138 KBC131081:KBD131138 KKY131081:KKZ131138 KUU131081:KUV131138 LEQ131081:LER131138 LOM131081:LON131138 LYI131081:LYJ131138 MIE131081:MIF131138 MSA131081:MSB131138 NBW131081:NBX131138 NLS131081:NLT131138 NVO131081:NVP131138 OFK131081:OFL131138 OPG131081:OPH131138 OZC131081:OZD131138 PIY131081:PIZ131138 PSU131081:PSV131138 QCQ131081:QCR131138 QMM131081:QMN131138 QWI131081:QWJ131138 RGE131081:RGF131138 RQA131081:RQB131138 RZW131081:RZX131138 SJS131081:SJT131138 STO131081:STP131138 TDK131081:TDL131138 TNG131081:TNH131138 TXC131081:TXD131138 UGY131081:UGZ131138 UQU131081:UQV131138 VAQ131081:VAR131138 VKM131081:VKN131138 VUI131081:VUJ131138 WEE131081:WEF131138 WOA131081:WOB131138 WXW131081:WXX131138 BO196617:BP196674 LK196617:LL196674 VG196617:VH196674 AFC196617:AFD196674 AOY196617:AOZ196674 AYU196617:AYV196674 BIQ196617:BIR196674 BSM196617:BSN196674 CCI196617:CCJ196674 CME196617:CMF196674 CWA196617:CWB196674 DFW196617:DFX196674 DPS196617:DPT196674 DZO196617:DZP196674 EJK196617:EJL196674 ETG196617:ETH196674 FDC196617:FDD196674 FMY196617:FMZ196674 FWU196617:FWV196674 GGQ196617:GGR196674 GQM196617:GQN196674 HAI196617:HAJ196674 HKE196617:HKF196674 HUA196617:HUB196674 IDW196617:IDX196674 INS196617:INT196674 IXO196617:IXP196674 JHK196617:JHL196674 JRG196617:JRH196674 KBC196617:KBD196674 KKY196617:KKZ196674 KUU196617:KUV196674 LEQ196617:LER196674 LOM196617:LON196674 LYI196617:LYJ196674 MIE196617:MIF196674 MSA196617:MSB196674 NBW196617:NBX196674 NLS196617:NLT196674 NVO196617:NVP196674 OFK196617:OFL196674 OPG196617:OPH196674 OZC196617:OZD196674 PIY196617:PIZ196674 PSU196617:PSV196674 QCQ196617:QCR196674 QMM196617:QMN196674 QWI196617:QWJ196674 RGE196617:RGF196674 RQA196617:RQB196674 RZW196617:RZX196674 SJS196617:SJT196674 STO196617:STP196674 TDK196617:TDL196674 TNG196617:TNH196674 TXC196617:TXD196674 UGY196617:UGZ196674 UQU196617:UQV196674 VAQ196617:VAR196674 VKM196617:VKN196674 VUI196617:VUJ196674 WEE196617:WEF196674 WOA196617:WOB196674 WXW196617:WXX196674 BO262153:BP262210 LK262153:LL262210 VG262153:VH262210 AFC262153:AFD262210 AOY262153:AOZ262210 AYU262153:AYV262210 BIQ262153:BIR262210 BSM262153:BSN262210 CCI262153:CCJ262210 CME262153:CMF262210 CWA262153:CWB262210 DFW262153:DFX262210 DPS262153:DPT262210 DZO262153:DZP262210 EJK262153:EJL262210 ETG262153:ETH262210 FDC262153:FDD262210 FMY262153:FMZ262210 FWU262153:FWV262210 GGQ262153:GGR262210 GQM262153:GQN262210 HAI262153:HAJ262210 HKE262153:HKF262210 HUA262153:HUB262210 IDW262153:IDX262210 INS262153:INT262210 IXO262153:IXP262210 JHK262153:JHL262210 JRG262153:JRH262210 KBC262153:KBD262210 KKY262153:KKZ262210 KUU262153:KUV262210 LEQ262153:LER262210 LOM262153:LON262210 LYI262153:LYJ262210 MIE262153:MIF262210 MSA262153:MSB262210 NBW262153:NBX262210 NLS262153:NLT262210 NVO262153:NVP262210 OFK262153:OFL262210 OPG262153:OPH262210 OZC262153:OZD262210 PIY262153:PIZ262210 PSU262153:PSV262210 QCQ262153:QCR262210 QMM262153:QMN262210 QWI262153:QWJ262210 RGE262153:RGF262210 RQA262153:RQB262210 RZW262153:RZX262210 SJS262153:SJT262210 STO262153:STP262210 TDK262153:TDL262210 TNG262153:TNH262210 TXC262153:TXD262210 UGY262153:UGZ262210 UQU262153:UQV262210 VAQ262153:VAR262210 VKM262153:VKN262210 VUI262153:VUJ262210 WEE262153:WEF262210 WOA262153:WOB262210 WXW262153:WXX262210 BO327689:BP327746 LK327689:LL327746 VG327689:VH327746 AFC327689:AFD327746 AOY327689:AOZ327746 AYU327689:AYV327746 BIQ327689:BIR327746 BSM327689:BSN327746 CCI327689:CCJ327746 CME327689:CMF327746 CWA327689:CWB327746 DFW327689:DFX327746 DPS327689:DPT327746 DZO327689:DZP327746 EJK327689:EJL327746 ETG327689:ETH327746 FDC327689:FDD327746 FMY327689:FMZ327746 FWU327689:FWV327746 GGQ327689:GGR327746 GQM327689:GQN327746 HAI327689:HAJ327746 HKE327689:HKF327746 HUA327689:HUB327746 IDW327689:IDX327746 INS327689:INT327746 IXO327689:IXP327746 JHK327689:JHL327746 JRG327689:JRH327746 KBC327689:KBD327746 KKY327689:KKZ327746 KUU327689:KUV327746 LEQ327689:LER327746 LOM327689:LON327746 LYI327689:LYJ327746 MIE327689:MIF327746 MSA327689:MSB327746 NBW327689:NBX327746 NLS327689:NLT327746 NVO327689:NVP327746 OFK327689:OFL327746 OPG327689:OPH327746 OZC327689:OZD327746 PIY327689:PIZ327746 PSU327689:PSV327746 QCQ327689:QCR327746 QMM327689:QMN327746 QWI327689:QWJ327746 RGE327689:RGF327746 RQA327689:RQB327746 RZW327689:RZX327746 SJS327689:SJT327746 STO327689:STP327746 TDK327689:TDL327746 TNG327689:TNH327746 TXC327689:TXD327746 UGY327689:UGZ327746 UQU327689:UQV327746 VAQ327689:VAR327746 VKM327689:VKN327746 VUI327689:VUJ327746 WEE327689:WEF327746 WOA327689:WOB327746 WXW327689:WXX327746 BO393225:BP393282 LK393225:LL393282 VG393225:VH393282 AFC393225:AFD393282 AOY393225:AOZ393282 AYU393225:AYV393282 BIQ393225:BIR393282 BSM393225:BSN393282 CCI393225:CCJ393282 CME393225:CMF393282 CWA393225:CWB393282 DFW393225:DFX393282 DPS393225:DPT393282 DZO393225:DZP393282 EJK393225:EJL393282 ETG393225:ETH393282 FDC393225:FDD393282 FMY393225:FMZ393282 FWU393225:FWV393282 GGQ393225:GGR393282 GQM393225:GQN393282 HAI393225:HAJ393282 HKE393225:HKF393282 HUA393225:HUB393282 IDW393225:IDX393282 INS393225:INT393282 IXO393225:IXP393282 JHK393225:JHL393282 JRG393225:JRH393282 KBC393225:KBD393282 KKY393225:KKZ393282 KUU393225:KUV393282 LEQ393225:LER393282 LOM393225:LON393282 LYI393225:LYJ393282 MIE393225:MIF393282 MSA393225:MSB393282 NBW393225:NBX393282 NLS393225:NLT393282 NVO393225:NVP393282 OFK393225:OFL393282 OPG393225:OPH393282 OZC393225:OZD393282 PIY393225:PIZ393282 PSU393225:PSV393282 QCQ393225:QCR393282 QMM393225:QMN393282 QWI393225:QWJ393282 RGE393225:RGF393282 RQA393225:RQB393282 RZW393225:RZX393282 SJS393225:SJT393282 STO393225:STP393282 TDK393225:TDL393282 TNG393225:TNH393282 TXC393225:TXD393282 UGY393225:UGZ393282 UQU393225:UQV393282 VAQ393225:VAR393282 VKM393225:VKN393282 VUI393225:VUJ393282 WEE393225:WEF393282 WOA393225:WOB393282 WXW393225:WXX393282 BO458761:BP458818 LK458761:LL458818 VG458761:VH458818 AFC458761:AFD458818 AOY458761:AOZ458818 AYU458761:AYV458818 BIQ458761:BIR458818 BSM458761:BSN458818 CCI458761:CCJ458818 CME458761:CMF458818 CWA458761:CWB458818 DFW458761:DFX458818 DPS458761:DPT458818 DZO458761:DZP458818 EJK458761:EJL458818 ETG458761:ETH458818 FDC458761:FDD458818 FMY458761:FMZ458818 FWU458761:FWV458818 GGQ458761:GGR458818 GQM458761:GQN458818 HAI458761:HAJ458818 HKE458761:HKF458818 HUA458761:HUB458818 IDW458761:IDX458818 INS458761:INT458818 IXO458761:IXP458818 JHK458761:JHL458818 JRG458761:JRH458818 KBC458761:KBD458818 KKY458761:KKZ458818 KUU458761:KUV458818 LEQ458761:LER458818 LOM458761:LON458818 LYI458761:LYJ458818 MIE458761:MIF458818 MSA458761:MSB458818 NBW458761:NBX458818 NLS458761:NLT458818 NVO458761:NVP458818 OFK458761:OFL458818 OPG458761:OPH458818 OZC458761:OZD458818 PIY458761:PIZ458818 PSU458761:PSV458818 QCQ458761:QCR458818 QMM458761:QMN458818 QWI458761:QWJ458818 RGE458761:RGF458818 RQA458761:RQB458818 RZW458761:RZX458818 SJS458761:SJT458818 STO458761:STP458818 TDK458761:TDL458818 TNG458761:TNH458818 TXC458761:TXD458818 UGY458761:UGZ458818 UQU458761:UQV458818 VAQ458761:VAR458818 VKM458761:VKN458818 VUI458761:VUJ458818 WEE458761:WEF458818 WOA458761:WOB458818 WXW458761:WXX458818 BO524297:BP524354 LK524297:LL524354 VG524297:VH524354 AFC524297:AFD524354 AOY524297:AOZ524354 AYU524297:AYV524354 BIQ524297:BIR524354 BSM524297:BSN524354 CCI524297:CCJ524354 CME524297:CMF524354 CWA524297:CWB524354 DFW524297:DFX524354 DPS524297:DPT524354 DZO524297:DZP524354 EJK524297:EJL524354 ETG524297:ETH524354 FDC524297:FDD524354 FMY524297:FMZ524354 FWU524297:FWV524354 GGQ524297:GGR524354 GQM524297:GQN524354 HAI524297:HAJ524354 HKE524297:HKF524354 HUA524297:HUB524354 IDW524297:IDX524354 INS524297:INT524354 IXO524297:IXP524354 JHK524297:JHL524354 JRG524297:JRH524354 KBC524297:KBD524354 KKY524297:KKZ524354 KUU524297:KUV524354 LEQ524297:LER524354 LOM524297:LON524354 LYI524297:LYJ524354 MIE524297:MIF524354 MSA524297:MSB524354 NBW524297:NBX524354 NLS524297:NLT524354 NVO524297:NVP524354 OFK524297:OFL524354 OPG524297:OPH524354 OZC524297:OZD524354 PIY524297:PIZ524354 PSU524297:PSV524354 QCQ524297:QCR524354 QMM524297:QMN524354 QWI524297:QWJ524354 RGE524297:RGF524354 RQA524297:RQB524354 RZW524297:RZX524354 SJS524297:SJT524354 STO524297:STP524354 TDK524297:TDL524354 TNG524297:TNH524354 TXC524297:TXD524354 UGY524297:UGZ524354 UQU524297:UQV524354 VAQ524297:VAR524354 VKM524297:VKN524354 VUI524297:VUJ524354 WEE524297:WEF524354 WOA524297:WOB524354 WXW524297:WXX524354 BO589833:BP589890 LK589833:LL589890 VG589833:VH589890 AFC589833:AFD589890 AOY589833:AOZ589890 AYU589833:AYV589890 BIQ589833:BIR589890 BSM589833:BSN589890 CCI589833:CCJ589890 CME589833:CMF589890 CWA589833:CWB589890 DFW589833:DFX589890 DPS589833:DPT589890 DZO589833:DZP589890 EJK589833:EJL589890 ETG589833:ETH589890 FDC589833:FDD589890 FMY589833:FMZ589890 FWU589833:FWV589890 GGQ589833:GGR589890 GQM589833:GQN589890 HAI589833:HAJ589890 HKE589833:HKF589890 HUA589833:HUB589890 IDW589833:IDX589890 INS589833:INT589890 IXO589833:IXP589890 JHK589833:JHL589890 JRG589833:JRH589890 KBC589833:KBD589890 KKY589833:KKZ589890 KUU589833:KUV589890 LEQ589833:LER589890 LOM589833:LON589890 LYI589833:LYJ589890 MIE589833:MIF589890 MSA589833:MSB589890 NBW589833:NBX589890 NLS589833:NLT589890 NVO589833:NVP589890 OFK589833:OFL589890 OPG589833:OPH589890 OZC589833:OZD589890 PIY589833:PIZ589890 PSU589833:PSV589890 QCQ589833:QCR589890 QMM589833:QMN589890 QWI589833:QWJ589890 RGE589833:RGF589890 RQA589833:RQB589890 RZW589833:RZX589890 SJS589833:SJT589890 STO589833:STP589890 TDK589833:TDL589890 TNG589833:TNH589890 TXC589833:TXD589890 UGY589833:UGZ589890 UQU589833:UQV589890 VAQ589833:VAR589890 VKM589833:VKN589890 VUI589833:VUJ589890 WEE589833:WEF589890 WOA589833:WOB589890 WXW589833:WXX589890 BO655369:BP655426 LK655369:LL655426 VG655369:VH655426 AFC655369:AFD655426 AOY655369:AOZ655426 AYU655369:AYV655426 BIQ655369:BIR655426 BSM655369:BSN655426 CCI655369:CCJ655426 CME655369:CMF655426 CWA655369:CWB655426 DFW655369:DFX655426 DPS655369:DPT655426 DZO655369:DZP655426 EJK655369:EJL655426 ETG655369:ETH655426 FDC655369:FDD655426 FMY655369:FMZ655426 FWU655369:FWV655426 GGQ655369:GGR655426 GQM655369:GQN655426 HAI655369:HAJ655426 HKE655369:HKF655426 HUA655369:HUB655426 IDW655369:IDX655426 INS655369:INT655426 IXO655369:IXP655426 JHK655369:JHL655426 JRG655369:JRH655426 KBC655369:KBD655426 KKY655369:KKZ655426 KUU655369:KUV655426 LEQ655369:LER655426 LOM655369:LON655426 LYI655369:LYJ655426 MIE655369:MIF655426 MSA655369:MSB655426 NBW655369:NBX655426 NLS655369:NLT655426 NVO655369:NVP655426 OFK655369:OFL655426 OPG655369:OPH655426 OZC655369:OZD655426 PIY655369:PIZ655426 PSU655369:PSV655426 QCQ655369:QCR655426 QMM655369:QMN655426 QWI655369:QWJ655426 RGE655369:RGF655426 RQA655369:RQB655426 RZW655369:RZX655426 SJS655369:SJT655426 STO655369:STP655426 TDK655369:TDL655426 TNG655369:TNH655426 TXC655369:TXD655426 UGY655369:UGZ655426 UQU655369:UQV655426 VAQ655369:VAR655426 VKM655369:VKN655426 VUI655369:VUJ655426 WEE655369:WEF655426 WOA655369:WOB655426 WXW655369:WXX655426 BO720905:BP720962 LK720905:LL720962 VG720905:VH720962 AFC720905:AFD720962 AOY720905:AOZ720962 AYU720905:AYV720962 BIQ720905:BIR720962 BSM720905:BSN720962 CCI720905:CCJ720962 CME720905:CMF720962 CWA720905:CWB720962 DFW720905:DFX720962 DPS720905:DPT720962 DZO720905:DZP720962 EJK720905:EJL720962 ETG720905:ETH720962 FDC720905:FDD720962 FMY720905:FMZ720962 FWU720905:FWV720962 GGQ720905:GGR720962 GQM720905:GQN720962 HAI720905:HAJ720962 HKE720905:HKF720962 HUA720905:HUB720962 IDW720905:IDX720962 INS720905:INT720962 IXO720905:IXP720962 JHK720905:JHL720962 JRG720905:JRH720962 KBC720905:KBD720962 KKY720905:KKZ720962 KUU720905:KUV720962 LEQ720905:LER720962 LOM720905:LON720962 LYI720905:LYJ720962 MIE720905:MIF720962 MSA720905:MSB720962 NBW720905:NBX720962 NLS720905:NLT720962 NVO720905:NVP720962 OFK720905:OFL720962 OPG720905:OPH720962 OZC720905:OZD720962 PIY720905:PIZ720962 PSU720905:PSV720962 QCQ720905:QCR720962 QMM720905:QMN720962 QWI720905:QWJ720962 RGE720905:RGF720962 RQA720905:RQB720962 RZW720905:RZX720962 SJS720905:SJT720962 STO720905:STP720962 TDK720905:TDL720962 TNG720905:TNH720962 TXC720905:TXD720962 UGY720905:UGZ720962 UQU720905:UQV720962 VAQ720905:VAR720962 VKM720905:VKN720962 VUI720905:VUJ720962 WEE720905:WEF720962 WOA720905:WOB720962 WXW720905:WXX720962 BO786441:BP786498 LK786441:LL786498 VG786441:VH786498 AFC786441:AFD786498 AOY786441:AOZ786498 AYU786441:AYV786498 BIQ786441:BIR786498 BSM786441:BSN786498 CCI786441:CCJ786498 CME786441:CMF786498 CWA786441:CWB786498 DFW786441:DFX786498 DPS786441:DPT786498 DZO786441:DZP786498 EJK786441:EJL786498 ETG786441:ETH786498 FDC786441:FDD786498 FMY786441:FMZ786498 FWU786441:FWV786498 GGQ786441:GGR786498 GQM786441:GQN786498 HAI786441:HAJ786498 HKE786441:HKF786498 HUA786441:HUB786498 IDW786441:IDX786498 INS786441:INT786498 IXO786441:IXP786498 JHK786441:JHL786498 JRG786441:JRH786498 KBC786441:KBD786498 KKY786441:KKZ786498 KUU786441:KUV786498 LEQ786441:LER786498 LOM786441:LON786498 LYI786441:LYJ786498 MIE786441:MIF786498 MSA786441:MSB786498 NBW786441:NBX786498 NLS786441:NLT786498 NVO786441:NVP786498 OFK786441:OFL786498 OPG786441:OPH786498 OZC786441:OZD786498 PIY786441:PIZ786498 PSU786441:PSV786498 QCQ786441:QCR786498 QMM786441:QMN786498 QWI786441:QWJ786498 RGE786441:RGF786498 RQA786441:RQB786498 RZW786441:RZX786498 SJS786441:SJT786498 STO786441:STP786498 TDK786441:TDL786498 TNG786441:TNH786498 TXC786441:TXD786498 UGY786441:UGZ786498 UQU786441:UQV786498 VAQ786441:VAR786498 VKM786441:VKN786498 VUI786441:VUJ786498 WEE786441:WEF786498 WOA786441:WOB786498 WXW786441:WXX786498 BO851977:BP852034 LK851977:LL852034 VG851977:VH852034 AFC851977:AFD852034 AOY851977:AOZ852034 AYU851977:AYV852034 BIQ851977:BIR852034 BSM851977:BSN852034 CCI851977:CCJ852034 CME851977:CMF852034 CWA851977:CWB852034 DFW851977:DFX852034 DPS851977:DPT852034 DZO851977:DZP852034 EJK851977:EJL852034 ETG851977:ETH852034 FDC851977:FDD852034 FMY851977:FMZ852034 FWU851977:FWV852034 GGQ851977:GGR852034 GQM851977:GQN852034 HAI851977:HAJ852034 HKE851977:HKF852034 HUA851977:HUB852034 IDW851977:IDX852034 INS851977:INT852034 IXO851977:IXP852034 JHK851977:JHL852034 JRG851977:JRH852034 KBC851977:KBD852034 KKY851977:KKZ852034 KUU851977:KUV852034 LEQ851977:LER852034 LOM851977:LON852034 LYI851977:LYJ852034 MIE851977:MIF852034 MSA851977:MSB852034 NBW851977:NBX852034 NLS851977:NLT852034 NVO851977:NVP852034 OFK851977:OFL852034 OPG851977:OPH852034 OZC851977:OZD852034 PIY851977:PIZ852034 PSU851977:PSV852034 QCQ851977:QCR852034 QMM851977:QMN852034 QWI851977:QWJ852034 RGE851977:RGF852034 RQA851977:RQB852034 RZW851977:RZX852034 SJS851977:SJT852034 STO851977:STP852034 TDK851977:TDL852034 TNG851977:TNH852034 TXC851977:TXD852034 UGY851977:UGZ852034 UQU851977:UQV852034 VAQ851977:VAR852034 VKM851977:VKN852034 VUI851977:VUJ852034 WEE851977:WEF852034 WOA851977:WOB852034 WXW851977:WXX852034 BO917513:BP917570 LK917513:LL917570 VG917513:VH917570 AFC917513:AFD917570 AOY917513:AOZ917570 AYU917513:AYV917570 BIQ917513:BIR917570 BSM917513:BSN917570 CCI917513:CCJ917570 CME917513:CMF917570 CWA917513:CWB917570 DFW917513:DFX917570 DPS917513:DPT917570 DZO917513:DZP917570 EJK917513:EJL917570 ETG917513:ETH917570 FDC917513:FDD917570 FMY917513:FMZ917570 FWU917513:FWV917570 GGQ917513:GGR917570 GQM917513:GQN917570 HAI917513:HAJ917570 HKE917513:HKF917570 HUA917513:HUB917570 IDW917513:IDX917570 INS917513:INT917570 IXO917513:IXP917570 JHK917513:JHL917570 JRG917513:JRH917570 KBC917513:KBD917570 KKY917513:KKZ917570 KUU917513:KUV917570 LEQ917513:LER917570 LOM917513:LON917570 LYI917513:LYJ917570 MIE917513:MIF917570 MSA917513:MSB917570 NBW917513:NBX917570 NLS917513:NLT917570 NVO917513:NVP917570 OFK917513:OFL917570 OPG917513:OPH917570 OZC917513:OZD917570 PIY917513:PIZ917570 PSU917513:PSV917570 QCQ917513:QCR917570 QMM917513:QMN917570 QWI917513:QWJ917570 RGE917513:RGF917570 RQA917513:RQB917570 RZW917513:RZX917570 SJS917513:SJT917570 STO917513:STP917570 TDK917513:TDL917570 TNG917513:TNH917570 TXC917513:TXD917570 UGY917513:UGZ917570 UQU917513:UQV917570 VAQ917513:VAR917570 VKM917513:VKN917570 VUI917513:VUJ917570 WEE917513:WEF917570 WOA917513:WOB917570 WXW917513:WXX917570 BO983049:BP983106 LK983049:LL983106 VG983049:VH983106 AFC983049:AFD983106 AOY983049:AOZ983106 AYU983049:AYV983106 BIQ983049:BIR983106 BSM983049:BSN983106 CCI983049:CCJ983106 CME983049:CMF983106 CWA983049:CWB983106 DFW983049:DFX983106 DPS983049:DPT983106 DZO983049:DZP983106 EJK983049:EJL983106 ETG983049:ETH983106 FDC983049:FDD983106 FMY983049:FMZ983106 FWU983049:FWV983106 GGQ983049:GGR983106 GQM983049:GQN983106 HAI983049:HAJ983106 HKE983049:HKF983106 HUA983049:HUB983106 IDW983049:IDX983106 INS983049:INT983106 IXO983049:IXP983106 JHK983049:JHL983106 JRG983049:JRH983106 KBC983049:KBD983106 KKY983049:KKZ983106 KUU983049:KUV983106 LEQ983049:LER983106 LOM983049:LON983106 LYI983049:LYJ983106 MIE983049:MIF983106 MSA983049:MSB983106 NBW983049:NBX983106 NLS983049:NLT983106 NVO983049:NVP983106 OFK983049:OFL983106 OPG983049:OPH983106 OZC983049:OZD983106 PIY983049:PIZ983106 PSU983049:PSV983106 QCQ983049:QCR983106 QMM983049:QMN983106 QWI983049:QWJ983106 RGE983049:RGF983106 RQA983049:RQB983106 RZW983049:RZX983106 SJS983049:SJT983106 STO983049:STP983106 TDK983049:TDL983106 TNG983049:TNH983106 TXC983049:TXD983106 UGY983049:UGZ983106 UQU983049:UQV983106 VAQ983049:VAR983106 VKM983049:VKN983106 VUI983049:VUJ983106 WEE983049:WEF983106 WOA983049:WOB983106 WXW983049:WXX983106"/>
    <dataValidation type="list" showInputMessage="1" showErrorMessage="1" errorTitle="Rechazado" error="Solo son validadas las opciones de la lista" sqref="BM9:BM66 LI9:LI66 VE9:VE66 AFA9:AFA66 AOW9:AOW66 AYS9:AYS66 BIO9:BIO66 BSK9:BSK66 CCG9:CCG66 CMC9:CMC66 CVY9:CVY66 DFU9:DFU66 DPQ9:DPQ66 DZM9:DZM66 EJI9:EJI66 ETE9:ETE66 FDA9:FDA66 FMW9:FMW66 FWS9:FWS66 GGO9:GGO66 GQK9:GQK66 HAG9:HAG66 HKC9:HKC66 HTY9:HTY66 IDU9:IDU66 INQ9:INQ66 IXM9:IXM66 JHI9:JHI66 JRE9:JRE66 KBA9:KBA66 KKW9:KKW66 KUS9:KUS66 LEO9:LEO66 LOK9:LOK66 LYG9:LYG66 MIC9:MIC66 MRY9:MRY66 NBU9:NBU66 NLQ9:NLQ66 NVM9:NVM66 OFI9:OFI66 OPE9:OPE66 OZA9:OZA66 PIW9:PIW66 PSS9:PSS66 QCO9:QCO66 QMK9:QMK66 QWG9:QWG66 RGC9:RGC66 RPY9:RPY66 RZU9:RZU66 SJQ9:SJQ66 STM9:STM66 TDI9:TDI66 TNE9:TNE66 TXA9:TXA66 UGW9:UGW66 UQS9:UQS66 VAO9:VAO66 VKK9:VKK66 VUG9:VUG66 WEC9:WEC66 WNY9:WNY66 WXU9:WXU66 BM65545:BM65602 LI65545:LI65602 VE65545:VE65602 AFA65545:AFA65602 AOW65545:AOW65602 AYS65545:AYS65602 BIO65545:BIO65602 BSK65545:BSK65602 CCG65545:CCG65602 CMC65545:CMC65602 CVY65545:CVY65602 DFU65545:DFU65602 DPQ65545:DPQ65602 DZM65545:DZM65602 EJI65545:EJI65602 ETE65545:ETE65602 FDA65545:FDA65602 FMW65545:FMW65602 FWS65545:FWS65602 GGO65545:GGO65602 GQK65545:GQK65602 HAG65545:HAG65602 HKC65545:HKC65602 HTY65545:HTY65602 IDU65545:IDU65602 INQ65545:INQ65602 IXM65545:IXM65602 JHI65545:JHI65602 JRE65545:JRE65602 KBA65545:KBA65602 KKW65545:KKW65602 KUS65545:KUS65602 LEO65545:LEO65602 LOK65545:LOK65602 LYG65545:LYG65602 MIC65545:MIC65602 MRY65545:MRY65602 NBU65545:NBU65602 NLQ65545:NLQ65602 NVM65545:NVM65602 OFI65545:OFI65602 OPE65545:OPE65602 OZA65545:OZA65602 PIW65545:PIW65602 PSS65545:PSS65602 QCO65545:QCO65602 QMK65545:QMK65602 QWG65545:QWG65602 RGC65545:RGC65602 RPY65545:RPY65602 RZU65545:RZU65602 SJQ65545:SJQ65602 STM65545:STM65602 TDI65545:TDI65602 TNE65545:TNE65602 TXA65545:TXA65602 UGW65545:UGW65602 UQS65545:UQS65602 VAO65545:VAO65602 VKK65545:VKK65602 VUG65545:VUG65602 WEC65545:WEC65602 WNY65545:WNY65602 WXU65545:WXU65602 BM131081:BM131138 LI131081:LI131138 VE131081:VE131138 AFA131081:AFA131138 AOW131081:AOW131138 AYS131081:AYS131138 BIO131081:BIO131138 BSK131081:BSK131138 CCG131081:CCG131138 CMC131081:CMC131138 CVY131081:CVY131138 DFU131081:DFU131138 DPQ131081:DPQ131138 DZM131081:DZM131138 EJI131081:EJI131138 ETE131081:ETE131138 FDA131081:FDA131138 FMW131081:FMW131138 FWS131081:FWS131138 GGO131081:GGO131138 GQK131081:GQK131138 HAG131081:HAG131138 HKC131081:HKC131138 HTY131081:HTY131138 IDU131081:IDU131138 INQ131081:INQ131138 IXM131081:IXM131138 JHI131081:JHI131138 JRE131081:JRE131138 KBA131081:KBA131138 KKW131081:KKW131138 KUS131081:KUS131138 LEO131081:LEO131138 LOK131081:LOK131138 LYG131081:LYG131138 MIC131081:MIC131138 MRY131081:MRY131138 NBU131081:NBU131138 NLQ131081:NLQ131138 NVM131081:NVM131138 OFI131081:OFI131138 OPE131081:OPE131138 OZA131081:OZA131138 PIW131081:PIW131138 PSS131081:PSS131138 QCO131081:QCO131138 QMK131081:QMK131138 QWG131081:QWG131138 RGC131081:RGC131138 RPY131081:RPY131138 RZU131081:RZU131138 SJQ131081:SJQ131138 STM131081:STM131138 TDI131081:TDI131138 TNE131081:TNE131138 TXA131081:TXA131138 UGW131081:UGW131138 UQS131081:UQS131138 VAO131081:VAO131138 VKK131081:VKK131138 VUG131081:VUG131138 WEC131081:WEC131138 WNY131081:WNY131138 WXU131081:WXU131138 BM196617:BM196674 LI196617:LI196674 VE196617:VE196674 AFA196617:AFA196674 AOW196617:AOW196674 AYS196617:AYS196674 BIO196617:BIO196674 BSK196617:BSK196674 CCG196617:CCG196674 CMC196617:CMC196674 CVY196617:CVY196674 DFU196617:DFU196674 DPQ196617:DPQ196674 DZM196617:DZM196674 EJI196617:EJI196674 ETE196617:ETE196674 FDA196617:FDA196674 FMW196617:FMW196674 FWS196617:FWS196674 GGO196617:GGO196674 GQK196617:GQK196674 HAG196617:HAG196674 HKC196617:HKC196674 HTY196617:HTY196674 IDU196617:IDU196674 INQ196617:INQ196674 IXM196617:IXM196674 JHI196617:JHI196674 JRE196617:JRE196674 KBA196617:KBA196674 KKW196617:KKW196674 KUS196617:KUS196674 LEO196617:LEO196674 LOK196617:LOK196674 LYG196617:LYG196674 MIC196617:MIC196674 MRY196617:MRY196674 NBU196617:NBU196674 NLQ196617:NLQ196674 NVM196617:NVM196674 OFI196617:OFI196674 OPE196617:OPE196674 OZA196617:OZA196674 PIW196617:PIW196674 PSS196617:PSS196674 QCO196617:QCO196674 QMK196617:QMK196674 QWG196617:QWG196674 RGC196617:RGC196674 RPY196617:RPY196674 RZU196617:RZU196674 SJQ196617:SJQ196674 STM196617:STM196674 TDI196617:TDI196674 TNE196617:TNE196674 TXA196617:TXA196674 UGW196617:UGW196674 UQS196617:UQS196674 VAO196617:VAO196674 VKK196617:VKK196674 VUG196617:VUG196674 WEC196617:WEC196674 WNY196617:WNY196674 WXU196617:WXU196674 BM262153:BM262210 LI262153:LI262210 VE262153:VE262210 AFA262153:AFA262210 AOW262153:AOW262210 AYS262153:AYS262210 BIO262153:BIO262210 BSK262153:BSK262210 CCG262153:CCG262210 CMC262153:CMC262210 CVY262153:CVY262210 DFU262153:DFU262210 DPQ262153:DPQ262210 DZM262153:DZM262210 EJI262153:EJI262210 ETE262153:ETE262210 FDA262153:FDA262210 FMW262153:FMW262210 FWS262153:FWS262210 GGO262153:GGO262210 GQK262153:GQK262210 HAG262153:HAG262210 HKC262153:HKC262210 HTY262153:HTY262210 IDU262153:IDU262210 INQ262153:INQ262210 IXM262153:IXM262210 JHI262153:JHI262210 JRE262153:JRE262210 KBA262153:KBA262210 KKW262153:KKW262210 KUS262153:KUS262210 LEO262153:LEO262210 LOK262153:LOK262210 LYG262153:LYG262210 MIC262153:MIC262210 MRY262153:MRY262210 NBU262153:NBU262210 NLQ262153:NLQ262210 NVM262153:NVM262210 OFI262153:OFI262210 OPE262153:OPE262210 OZA262153:OZA262210 PIW262153:PIW262210 PSS262153:PSS262210 QCO262153:QCO262210 QMK262153:QMK262210 QWG262153:QWG262210 RGC262153:RGC262210 RPY262153:RPY262210 RZU262153:RZU262210 SJQ262153:SJQ262210 STM262153:STM262210 TDI262153:TDI262210 TNE262153:TNE262210 TXA262153:TXA262210 UGW262153:UGW262210 UQS262153:UQS262210 VAO262153:VAO262210 VKK262153:VKK262210 VUG262153:VUG262210 WEC262153:WEC262210 WNY262153:WNY262210 WXU262153:WXU262210 BM327689:BM327746 LI327689:LI327746 VE327689:VE327746 AFA327689:AFA327746 AOW327689:AOW327746 AYS327689:AYS327746 BIO327689:BIO327746 BSK327689:BSK327746 CCG327689:CCG327746 CMC327689:CMC327746 CVY327689:CVY327746 DFU327689:DFU327746 DPQ327689:DPQ327746 DZM327689:DZM327746 EJI327689:EJI327746 ETE327689:ETE327746 FDA327689:FDA327746 FMW327689:FMW327746 FWS327689:FWS327746 GGO327689:GGO327746 GQK327689:GQK327746 HAG327689:HAG327746 HKC327689:HKC327746 HTY327689:HTY327746 IDU327689:IDU327746 INQ327689:INQ327746 IXM327689:IXM327746 JHI327689:JHI327746 JRE327689:JRE327746 KBA327689:KBA327746 KKW327689:KKW327746 KUS327689:KUS327746 LEO327689:LEO327746 LOK327689:LOK327746 LYG327689:LYG327746 MIC327689:MIC327746 MRY327689:MRY327746 NBU327689:NBU327746 NLQ327689:NLQ327746 NVM327689:NVM327746 OFI327689:OFI327746 OPE327689:OPE327746 OZA327689:OZA327746 PIW327689:PIW327746 PSS327689:PSS327746 QCO327689:QCO327746 QMK327689:QMK327746 QWG327689:QWG327746 RGC327689:RGC327746 RPY327689:RPY327746 RZU327689:RZU327746 SJQ327689:SJQ327746 STM327689:STM327746 TDI327689:TDI327746 TNE327689:TNE327746 TXA327689:TXA327746 UGW327689:UGW327746 UQS327689:UQS327746 VAO327689:VAO327746 VKK327689:VKK327746 VUG327689:VUG327746 WEC327689:WEC327746 WNY327689:WNY327746 WXU327689:WXU327746 BM393225:BM393282 LI393225:LI393282 VE393225:VE393282 AFA393225:AFA393282 AOW393225:AOW393282 AYS393225:AYS393282 BIO393225:BIO393282 BSK393225:BSK393282 CCG393225:CCG393282 CMC393225:CMC393282 CVY393225:CVY393282 DFU393225:DFU393282 DPQ393225:DPQ393282 DZM393225:DZM393282 EJI393225:EJI393282 ETE393225:ETE393282 FDA393225:FDA393282 FMW393225:FMW393282 FWS393225:FWS393282 GGO393225:GGO393282 GQK393225:GQK393282 HAG393225:HAG393282 HKC393225:HKC393282 HTY393225:HTY393282 IDU393225:IDU393282 INQ393225:INQ393282 IXM393225:IXM393282 JHI393225:JHI393282 JRE393225:JRE393282 KBA393225:KBA393282 KKW393225:KKW393282 KUS393225:KUS393282 LEO393225:LEO393282 LOK393225:LOK393282 LYG393225:LYG393282 MIC393225:MIC393282 MRY393225:MRY393282 NBU393225:NBU393282 NLQ393225:NLQ393282 NVM393225:NVM393282 OFI393225:OFI393282 OPE393225:OPE393282 OZA393225:OZA393282 PIW393225:PIW393282 PSS393225:PSS393282 QCO393225:QCO393282 QMK393225:QMK393282 QWG393225:QWG393282 RGC393225:RGC393282 RPY393225:RPY393282 RZU393225:RZU393282 SJQ393225:SJQ393282 STM393225:STM393282 TDI393225:TDI393282 TNE393225:TNE393282 TXA393225:TXA393282 UGW393225:UGW393282 UQS393225:UQS393282 VAO393225:VAO393282 VKK393225:VKK393282 VUG393225:VUG393282 WEC393225:WEC393282 WNY393225:WNY393282 WXU393225:WXU393282 BM458761:BM458818 LI458761:LI458818 VE458761:VE458818 AFA458761:AFA458818 AOW458761:AOW458818 AYS458761:AYS458818 BIO458761:BIO458818 BSK458761:BSK458818 CCG458761:CCG458818 CMC458761:CMC458818 CVY458761:CVY458818 DFU458761:DFU458818 DPQ458761:DPQ458818 DZM458761:DZM458818 EJI458761:EJI458818 ETE458761:ETE458818 FDA458761:FDA458818 FMW458761:FMW458818 FWS458761:FWS458818 GGO458761:GGO458818 GQK458761:GQK458818 HAG458761:HAG458818 HKC458761:HKC458818 HTY458761:HTY458818 IDU458761:IDU458818 INQ458761:INQ458818 IXM458761:IXM458818 JHI458761:JHI458818 JRE458761:JRE458818 KBA458761:KBA458818 KKW458761:KKW458818 KUS458761:KUS458818 LEO458761:LEO458818 LOK458761:LOK458818 LYG458761:LYG458818 MIC458761:MIC458818 MRY458761:MRY458818 NBU458761:NBU458818 NLQ458761:NLQ458818 NVM458761:NVM458818 OFI458761:OFI458818 OPE458761:OPE458818 OZA458761:OZA458818 PIW458761:PIW458818 PSS458761:PSS458818 QCO458761:QCO458818 QMK458761:QMK458818 QWG458761:QWG458818 RGC458761:RGC458818 RPY458761:RPY458818 RZU458761:RZU458818 SJQ458761:SJQ458818 STM458761:STM458818 TDI458761:TDI458818 TNE458761:TNE458818 TXA458761:TXA458818 UGW458761:UGW458818 UQS458761:UQS458818 VAO458761:VAO458818 VKK458761:VKK458818 VUG458761:VUG458818 WEC458761:WEC458818 WNY458761:WNY458818 WXU458761:WXU458818 BM524297:BM524354 LI524297:LI524354 VE524297:VE524354 AFA524297:AFA524354 AOW524297:AOW524354 AYS524297:AYS524354 BIO524297:BIO524354 BSK524297:BSK524354 CCG524297:CCG524354 CMC524297:CMC524354 CVY524297:CVY524354 DFU524297:DFU524354 DPQ524297:DPQ524354 DZM524297:DZM524354 EJI524297:EJI524354 ETE524297:ETE524354 FDA524297:FDA524354 FMW524297:FMW524354 FWS524297:FWS524354 GGO524297:GGO524354 GQK524297:GQK524354 HAG524297:HAG524354 HKC524297:HKC524354 HTY524297:HTY524354 IDU524297:IDU524354 INQ524297:INQ524354 IXM524297:IXM524354 JHI524297:JHI524354 JRE524297:JRE524354 KBA524297:KBA524354 KKW524297:KKW524354 KUS524297:KUS524354 LEO524297:LEO524354 LOK524297:LOK524354 LYG524297:LYG524354 MIC524297:MIC524354 MRY524297:MRY524354 NBU524297:NBU524354 NLQ524297:NLQ524354 NVM524297:NVM524354 OFI524297:OFI524354 OPE524297:OPE524354 OZA524297:OZA524354 PIW524297:PIW524354 PSS524297:PSS524354 QCO524297:QCO524354 QMK524297:QMK524354 QWG524297:QWG524354 RGC524297:RGC524354 RPY524297:RPY524354 RZU524297:RZU524354 SJQ524297:SJQ524354 STM524297:STM524354 TDI524297:TDI524354 TNE524297:TNE524354 TXA524297:TXA524354 UGW524297:UGW524354 UQS524297:UQS524354 VAO524297:VAO524354 VKK524297:VKK524354 VUG524297:VUG524354 WEC524297:WEC524354 WNY524297:WNY524354 WXU524297:WXU524354 BM589833:BM589890 LI589833:LI589890 VE589833:VE589890 AFA589833:AFA589890 AOW589833:AOW589890 AYS589833:AYS589890 BIO589833:BIO589890 BSK589833:BSK589890 CCG589833:CCG589890 CMC589833:CMC589890 CVY589833:CVY589890 DFU589833:DFU589890 DPQ589833:DPQ589890 DZM589833:DZM589890 EJI589833:EJI589890 ETE589833:ETE589890 FDA589833:FDA589890 FMW589833:FMW589890 FWS589833:FWS589890 GGO589833:GGO589890 GQK589833:GQK589890 HAG589833:HAG589890 HKC589833:HKC589890 HTY589833:HTY589890 IDU589833:IDU589890 INQ589833:INQ589890 IXM589833:IXM589890 JHI589833:JHI589890 JRE589833:JRE589890 KBA589833:KBA589890 KKW589833:KKW589890 KUS589833:KUS589890 LEO589833:LEO589890 LOK589833:LOK589890 LYG589833:LYG589890 MIC589833:MIC589890 MRY589833:MRY589890 NBU589833:NBU589890 NLQ589833:NLQ589890 NVM589833:NVM589890 OFI589833:OFI589890 OPE589833:OPE589890 OZA589833:OZA589890 PIW589833:PIW589890 PSS589833:PSS589890 QCO589833:QCO589890 QMK589833:QMK589890 QWG589833:QWG589890 RGC589833:RGC589890 RPY589833:RPY589890 RZU589833:RZU589890 SJQ589833:SJQ589890 STM589833:STM589890 TDI589833:TDI589890 TNE589833:TNE589890 TXA589833:TXA589890 UGW589833:UGW589890 UQS589833:UQS589890 VAO589833:VAO589890 VKK589833:VKK589890 VUG589833:VUG589890 WEC589833:WEC589890 WNY589833:WNY589890 WXU589833:WXU589890 BM655369:BM655426 LI655369:LI655426 VE655369:VE655426 AFA655369:AFA655426 AOW655369:AOW655426 AYS655369:AYS655426 BIO655369:BIO655426 BSK655369:BSK655426 CCG655369:CCG655426 CMC655369:CMC655426 CVY655369:CVY655426 DFU655369:DFU655426 DPQ655369:DPQ655426 DZM655369:DZM655426 EJI655369:EJI655426 ETE655369:ETE655426 FDA655369:FDA655426 FMW655369:FMW655426 FWS655369:FWS655426 GGO655369:GGO655426 GQK655369:GQK655426 HAG655369:HAG655426 HKC655369:HKC655426 HTY655369:HTY655426 IDU655369:IDU655426 INQ655369:INQ655426 IXM655369:IXM655426 JHI655369:JHI655426 JRE655369:JRE655426 KBA655369:KBA655426 KKW655369:KKW655426 KUS655369:KUS655426 LEO655369:LEO655426 LOK655369:LOK655426 LYG655369:LYG655426 MIC655369:MIC655426 MRY655369:MRY655426 NBU655369:NBU655426 NLQ655369:NLQ655426 NVM655369:NVM655426 OFI655369:OFI655426 OPE655369:OPE655426 OZA655369:OZA655426 PIW655369:PIW655426 PSS655369:PSS655426 QCO655369:QCO655426 QMK655369:QMK655426 QWG655369:QWG655426 RGC655369:RGC655426 RPY655369:RPY655426 RZU655369:RZU655426 SJQ655369:SJQ655426 STM655369:STM655426 TDI655369:TDI655426 TNE655369:TNE655426 TXA655369:TXA655426 UGW655369:UGW655426 UQS655369:UQS655426 VAO655369:VAO655426 VKK655369:VKK655426 VUG655369:VUG655426 WEC655369:WEC655426 WNY655369:WNY655426 WXU655369:WXU655426 BM720905:BM720962 LI720905:LI720962 VE720905:VE720962 AFA720905:AFA720962 AOW720905:AOW720962 AYS720905:AYS720962 BIO720905:BIO720962 BSK720905:BSK720962 CCG720905:CCG720962 CMC720905:CMC720962 CVY720905:CVY720962 DFU720905:DFU720962 DPQ720905:DPQ720962 DZM720905:DZM720962 EJI720905:EJI720962 ETE720905:ETE720962 FDA720905:FDA720962 FMW720905:FMW720962 FWS720905:FWS720962 GGO720905:GGO720962 GQK720905:GQK720962 HAG720905:HAG720962 HKC720905:HKC720962 HTY720905:HTY720962 IDU720905:IDU720962 INQ720905:INQ720962 IXM720905:IXM720962 JHI720905:JHI720962 JRE720905:JRE720962 KBA720905:KBA720962 KKW720905:KKW720962 KUS720905:KUS720962 LEO720905:LEO720962 LOK720905:LOK720962 LYG720905:LYG720962 MIC720905:MIC720962 MRY720905:MRY720962 NBU720905:NBU720962 NLQ720905:NLQ720962 NVM720905:NVM720962 OFI720905:OFI720962 OPE720905:OPE720962 OZA720905:OZA720962 PIW720905:PIW720962 PSS720905:PSS720962 QCO720905:QCO720962 QMK720905:QMK720962 QWG720905:QWG720962 RGC720905:RGC720962 RPY720905:RPY720962 RZU720905:RZU720962 SJQ720905:SJQ720962 STM720905:STM720962 TDI720905:TDI720962 TNE720905:TNE720962 TXA720905:TXA720962 UGW720905:UGW720962 UQS720905:UQS720962 VAO720905:VAO720962 VKK720905:VKK720962 VUG720905:VUG720962 WEC720905:WEC720962 WNY720905:WNY720962 WXU720905:WXU720962 BM786441:BM786498 LI786441:LI786498 VE786441:VE786498 AFA786441:AFA786498 AOW786441:AOW786498 AYS786441:AYS786498 BIO786441:BIO786498 BSK786441:BSK786498 CCG786441:CCG786498 CMC786441:CMC786498 CVY786441:CVY786498 DFU786441:DFU786498 DPQ786441:DPQ786498 DZM786441:DZM786498 EJI786441:EJI786498 ETE786441:ETE786498 FDA786441:FDA786498 FMW786441:FMW786498 FWS786441:FWS786498 GGO786441:GGO786498 GQK786441:GQK786498 HAG786441:HAG786498 HKC786441:HKC786498 HTY786441:HTY786498 IDU786441:IDU786498 INQ786441:INQ786498 IXM786441:IXM786498 JHI786441:JHI786498 JRE786441:JRE786498 KBA786441:KBA786498 KKW786441:KKW786498 KUS786441:KUS786498 LEO786441:LEO786498 LOK786441:LOK786498 LYG786441:LYG786498 MIC786441:MIC786498 MRY786441:MRY786498 NBU786441:NBU786498 NLQ786441:NLQ786498 NVM786441:NVM786498 OFI786441:OFI786498 OPE786441:OPE786498 OZA786441:OZA786498 PIW786441:PIW786498 PSS786441:PSS786498 QCO786441:QCO786498 QMK786441:QMK786498 QWG786441:QWG786498 RGC786441:RGC786498 RPY786441:RPY786498 RZU786441:RZU786498 SJQ786441:SJQ786498 STM786441:STM786498 TDI786441:TDI786498 TNE786441:TNE786498 TXA786441:TXA786498 UGW786441:UGW786498 UQS786441:UQS786498 VAO786441:VAO786498 VKK786441:VKK786498 VUG786441:VUG786498 WEC786441:WEC786498 WNY786441:WNY786498 WXU786441:WXU786498 BM851977:BM852034 LI851977:LI852034 VE851977:VE852034 AFA851977:AFA852034 AOW851977:AOW852034 AYS851977:AYS852034 BIO851977:BIO852034 BSK851977:BSK852034 CCG851977:CCG852034 CMC851977:CMC852034 CVY851977:CVY852034 DFU851977:DFU852034 DPQ851977:DPQ852034 DZM851977:DZM852034 EJI851977:EJI852034 ETE851977:ETE852034 FDA851977:FDA852034 FMW851977:FMW852034 FWS851977:FWS852034 GGO851977:GGO852034 GQK851977:GQK852034 HAG851977:HAG852034 HKC851977:HKC852034 HTY851977:HTY852034 IDU851977:IDU852034 INQ851977:INQ852034 IXM851977:IXM852034 JHI851977:JHI852034 JRE851977:JRE852034 KBA851977:KBA852034 KKW851977:KKW852034 KUS851977:KUS852034 LEO851977:LEO852034 LOK851977:LOK852034 LYG851977:LYG852034 MIC851977:MIC852034 MRY851977:MRY852034 NBU851977:NBU852034 NLQ851977:NLQ852034 NVM851977:NVM852034 OFI851977:OFI852034 OPE851977:OPE852034 OZA851977:OZA852034 PIW851977:PIW852034 PSS851977:PSS852034 QCO851977:QCO852034 QMK851977:QMK852034 QWG851977:QWG852034 RGC851977:RGC852034 RPY851977:RPY852034 RZU851977:RZU852034 SJQ851977:SJQ852034 STM851977:STM852034 TDI851977:TDI852034 TNE851977:TNE852034 TXA851977:TXA852034 UGW851977:UGW852034 UQS851977:UQS852034 VAO851977:VAO852034 VKK851977:VKK852034 VUG851977:VUG852034 WEC851977:WEC852034 WNY851977:WNY852034 WXU851977:WXU852034 BM917513:BM917570 LI917513:LI917570 VE917513:VE917570 AFA917513:AFA917570 AOW917513:AOW917570 AYS917513:AYS917570 BIO917513:BIO917570 BSK917513:BSK917570 CCG917513:CCG917570 CMC917513:CMC917570 CVY917513:CVY917570 DFU917513:DFU917570 DPQ917513:DPQ917570 DZM917513:DZM917570 EJI917513:EJI917570 ETE917513:ETE917570 FDA917513:FDA917570 FMW917513:FMW917570 FWS917513:FWS917570 GGO917513:GGO917570 GQK917513:GQK917570 HAG917513:HAG917570 HKC917513:HKC917570 HTY917513:HTY917570 IDU917513:IDU917570 INQ917513:INQ917570 IXM917513:IXM917570 JHI917513:JHI917570 JRE917513:JRE917570 KBA917513:KBA917570 KKW917513:KKW917570 KUS917513:KUS917570 LEO917513:LEO917570 LOK917513:LOK917570 LYG917513:LYG917570 MIC917513:MIC917570 MRY917513:MRY917570 NBU917513:NBU917570 NLQ917513:NLQ917570 NVM917513:NVM917570 OFI917513:OFI917570 OPE917513:OPE917570 OZA917513:OZA917570 PIW917513:PIW917570 PSS917513:PSS917570 QCO917513:QCO917570 QMK917513:QMK917570 QWG917513:QWG917570 RGC917513:RGC917570 RPY917513:RPY917570 RZU917513:RZU917570 SJQ917513:SJQ917570 STM917513:STM917570 TDI917513:TDI917570 TNE917513:TNE917570 TXA917513:TXA917570 UGW917513:UGW917570 UQS917513:UQS917570 VAO917513:VAO917570 VKK917513:VKK917570 VUG917513:VUG917570 WEC917513:WEC917570 WNY917513:WNY917570 WXU917513:WXU917570 BM983049:BM983106 LI983049:LI983106 VE983049:VE983106 AFA983049:AFA983106 AOW983049:AOW983106 AYS983049:AYS983106 BIO983049:BIO983106 BSK983049:BSK983106 CCG983049:CCG983106 CMC983049:CMC983106 CVY983049:CVY983106 DFU983049:DFU983106 DPQ983049:DPQ983106 DZM983049:DZM983106 EJI983049:EJI983106 ETE983049:ETE983106 FDA983049:FDA983106 FMW983049:FMW983106 FWS983049:FWS983106 GGO983049:GGO983106 GQK983049:GQK983106 HAG983049:HAG983106 HKC983049:HKC983106 HTY983049:HTY983106 IDU983049:IDU983106 INQ983049:INQ983106 IXM983049:IXM983106 JHI983049:JHI983106 JRE983049:JRE983106 KBA983049:KBA983106 KKW983049:KKW983106 KUS983049:KUS983106 LEO983049:LEO983106 LOK983049:LOK983106 LYG983049:LYG983106 MIC983049:MIC983106 MRY983049:MRY983106 NBU983049:NBU983106 NLQ983049:NLQ983106 NVM983049:NVM983106 OFI983049:OFI983106 OPE983049:OPE983106 OZA983049:OZA983106 PIW983049:PIW983106 PSS983049:PSS983106 QCO983049:QCO983106 QMK983049:QMK983106 QWG983049:QWG983106 RGC983049:RGC983106 RPY983049:RPY983106 RZU983049:RZU983106 SJQ983049:SJQ983106 STM983049:STM983106 TDI983049:TDI983106 TNE983049:TNE983106 TXA983049:TXA983106 UGW983049:UGW983106 UQS983049:UQS983106 VAO983049:VAO983106 VKK983049:VKK983106 VUG983049:VUG983106 WEC983049:WEC983106 WNY983049:WNY983106 WXU983049:WXU983106">
      <formula1>Calificacion</formula1>
    </dataValidation>
    <dataValidation type="list" allowBlank="1" showInputMessage="1" showErrorMessage="1" error="Selecciones de la lista" sqref="G43:G66 JC43:JC66 SY43:SY66 ACU43:ACU66 AMQ43:AMQ66 AWM43:AWM66 BGI43:BGI66 BQE43:BQE66 CAA43:CAA66 CJW43:CJW66 CTS43:CTS66 DDO43:DDO66 DNK43:DNK66 DXG43:DXG66 EHC43:EHC66 EQY43:EQY66 FAU43:FAU66 FKQ43:FKQ66 FUM43:FUM66 GEI43:GEI66 GOE43:GOE66 GYA43:GYA66 HHW43:HHW66 HRS43:HRS66 IBO43:IBO66 ILK43:ILK66 IVG43:IVG66 JFC43:JFC66 JOY43:JOY66 JYU43:JYU66 KIQ43:KIQ66 KSM43:KSM66 LCI43:LCI66 LME43:LME66 LWA43:LWA66 MFW43:MFW66 MPS43:MPS66 MZO43:MZO66 NJK43:NJK66 NTG43:NTG66 ODC43:ODC66 OMY43:OMY66 OWU43:OWU66 PGQ43:PGQ66 PQM43:PQM66 QAI43:QAI66 QKE43:QKE66 QUA43:QUA66 RDW43:RDW66 RNS43:RNS66 RXO43:RXO66 SHK43:SHK66 SRG43:SRG66 TBC43:TBC66 TKY43:TKY66 TUU43:TUU66 UEQ43:UEQ66 UOM43:UOM66 UYI43:UYI66 VIE43:VIE66 VSA43:VSA66 WBW43:WBW66 WLS43:WLS66 WVO43:WVO66 G65579:G65602 JC65579:JC65602 SY65579:SY65602 ACU65579:ACU65602 AMQ65579:AMQ65602 AWM65579:AWM65602 BGI65579:BGI65602 BQE65579:BQE65602 CAA65579:CAA65602 CJW65579:CJW65602 CTS65579:CTS65602 DDO65579:DDO65602 DNK65579:DNK65602 DXG65579:DXG65602 EHC65579:EHC65602 EQY65579:EQY65602 FAU65579:FAU65602 FKQ65579:FKQ65602 FUM65579:FUM65602 GEI65579:GEI65602 GOE65579:GOE65602 GYA65579:GYA65602 HHW65579:HHW65602 HRS65579:HRS65602 IBO65579:IBO65602 ILK65579:ILK65602 IVG65579:IVG65602 JFC65579:JFC65602 JOY65579:JOY65602 JYU65579:JYU65602 KIQ65579:KIQ65602 KSM65579:KSM65602 LCI65579:LCI65602 LME65579:LME65602 LWA65579:LWA65602 MFW65579:MFW65602 MPS65579:MPS65602 MZO65579:MZO65602 NJK65579:NJK65602 NTG65579:NTG65602 ODC65579:ODC65602 OMY65579:OMY65602 OWU65579:OWU65602 PGQ65579:PGQ65602 PQM65579:PQM65602 QAI65579:QAI65602 QKE65579:QKE65602 QUA65579:QUA65602 RDW65579:RDW65602 RNS65579:RNS65602 RXO65579:RXO65602 SHK65579:SHK65602 SRG65579:SRG65602 TBC65579:TBC65602 TKY65579:TKY65602 TUU65579:TUU65602 UEQ65579:UEQ65602 UOM65579:UOM65602 UYI65579:UYI65602 VIE65579:VIE65602 VSA65579:VSA65602 WBW65579:WBW65602 WLS65579:WLS65602 WVO65579:WVO65602 G131115:G131138 JC131115:JC131138 SY131115:SY131138 ACU131115:ACU131138 AMQ131115:AMQ131138 AWM131115:AWM131138 BGI131115:BGI131138 BQE131115:BQE131138 CAA131115:CAA131138 CJW131115:CJW131138 CTS131115:CTS131138 DDO131115:DDO131138 DNK131115:DNK131138 DXG131115:DXG131138 EHC131115:EHC131138 EQY131115:EQY131138 FAU131115:FAU131138 FKQ131115:FKQ131138 FUM131115:FUM131138 GEI131115:GEI131138 GOE131115:GOE131138 GYA131115:GYA131138 HHW131115:HHW131138 HRS131115:HRS131138 IBO131115:IBO131138 ILK131115:ILK131138 IVG131115:IVG131138 JFC131115:JFC131138 JOY131115:JOY131138 JYU131115:JYU131138 KIQ131115:KIQ131138 KSM131115:KSM131138 LCI131115:LCI131138 LME131115:LME131138 LWA131115:LWA131138 MFW131115:MFW131138 MPS131115:MPS131138 MZO131115:MZO131138 NJK131115:NJK131138 NTG131115:NTG131138 ODC131115:ODC131138 OMY131115:OMY131138 OWU131115:OWU131138 PGQ131115:PGQ131138 PQM131115:PQM131138 QAI131115:QAI131138 QKE131115:QKE131138 QUA131115:QUA131138 RDW131115:RDW131138 RNS131115:RNS131138 RXO131115:RXO131138 SHK131115:SHK131138 SRG131115:SRG131138 TBC131115:TBC131138 TKY131115:TKY131138 TUU131115:TUU131138 UEQ131115:UEQ131138 UOM131115:UOM131138 UYI131115:UYI131138 VIE131115:VIE131138 VSA131115:VSA131138 WBW131115:WBW131138 WLS131115:WLS131138 WVO131115:WVO131138 G196651:G196674 JC196651:JC196674 SY196651:SY196674 ACU196651:ACU196674 AMQ196651:AMQ196674 AWM196651:AWM196674 BGI196651:BGI196674 BQE196651:BQE196674 CAA196651:CAA196674 CJW196651:CJW196674 CTS196651:CTS196674 DDO196651:DDO196674 DNK196651:DNK196674 DXG196651:DXG196674 EHC196651:EHC196674 EQY196651:EQY196674 FAU196651:FAU196674 FKQ196651:FKQ196674 FUM196651:FUM196674 GEI196651:GEI196674 GOE196651:GOE196674 GYA196651:GYA196674 HHW196651:HHW196674 HRS196651:HRS196674 IBO196651:IBO196674 ILK196651:ILK196674 IVG196651:IVG196674 JFC196651:JFC196674 JOY196651:JOY196674 JYU196651:JYU196674 KIQ196651:KIQ196674 KSM196651:KSM196674 LCI196651:LCI196674 LME196651:LME196674 LWA196651:LWA196674 MFW196651:MFW196674 MPS196651:MPS196674 MZO196651:MZO196674 NJK196651:NJK196674 NTG196651:NTG196674 ODC196651:ODC196674 OMY196651:OMY196674 OWU196651:OWU196674 PGQ196651:PGQ196674 PQM196651:PQM196674 QAI196651:QAI196674 QKE196651:QKE196674 QUA196651:QUA196674 RDW196651:RDW196674 RNS196651:RNS196674 RXO196651:RXO196674 SHK196651:SHK196674 SRG196651:SRG196674 TBC196651:TBC196674 TKY196651:TKY196674 TUU196651:TUU196674 UEQ196651:UEQ196674 UOM196651:UOM196674 UYI196651:UYI196674 VIE196651:VIE196674 VSA196651:VSA196674 WBW196651:WBW196674 WLS196651:WLS196674 WVO196651:WVO196674 G262187:G262210 JC262187:JC262210 SY262187:SY262210 ACU262187:ACU262210 AMQ262187:AMQ262210 AWM262187:AWM262210 BGI262187:BGI262210 BQE262187:BQE262210 CAA262187:CAA262210 CJW262187:CJW262210 CTS262187:CTS262210 DDO262187:DDO262210 DNK262187:DNK262210 DXG262187:DXG262210 EHC262187:EHC262210 EQY262187:EQY262210 FAU262187:FAU262210 FKQ262187:FKQ262210 FUM262187:FUM262210 GEI262187:GEI262210 GOE262187:GOE262210 GYA262187:GYA262210 HHW262187:HHW262210 HRS262187:HRS262210 IBO262187:IBO262210 ILK262187:ILK262210 IVG262187:IVG262210 JFC262187:JFC262210 JOY262187:JOY262210 JYU262187:JYU262210 KIQ262187:KIQ262210 KSM262187:KSM262210 LCI262187:LCI262210 LME262187:LME262210 LWA262187:LWA262210 MFW262187:MFW262210 MPS262187:MPS262210 MZO262187:MZO262210 NJK262187:NJK262210 NTG262187:NTG262210 ODC262187:ODC262210 OMY262187:OMY262210 OWU262187:OWU262210 PGQ262187:PGQ262210 PQM262187:PQM262210 QAI262187:QAI262210 QKE262187:QKE262210 QUA262187:QUA262210 RDW262187:RDW262210 RNS262187:RNS262210 RXO262187:RXO262210 SHK262187:SHK262210 SRG262187:SRG262210 TBC262187:TBC262210 TKY262187:TKY262210 TUU262187:TUU262210 UEQ262187:UEQ262210 UOM262187:UOM262210 UYI262187:UYI262210 VIE262187:VIE262210 VSA262187:VSA262210 WBW262187:WBW262210 WLS262187:WLS262210 WVO262187:WVO262210 G327723:G327746 JC327723:JC327746 SY327723:SY327746 ACU327723:ACU327746 AMQ327723:AMQ327746 AWM327723:AWM327746 BGI327723:BGI327746 BQE327723:BQE327746 CAA327723:CAA327746 CJW327723:CJW327746 CTS327723:CTS327746 DDO327723:DDO327746 DNK327723:DNK327746 DXG327723:DXG327746 EHC327723:EHC327746 EQY327723:EQY327746 FAU327723:FAU327746 FKQ327723:FKQ327746 FUM327723:FUM327746 GEI327723:GEI327746 GOE327723:GOE327746 GYA327723:GYA327746 HHW327723:HHW327746 HRS327723:HRS327746 IBO327723:IBO327746 ILK327723:ILK327746 IVG327723:IVG327746 JFC327723:JFC327746 JOY327723:JOY327746 JYU327723:JYU327746 KIQ327723:KIQ327746 KSM327723:KSM327746 LCI327723:LCI327746 LME327723:LME327746 LWA327723:LWA327746 MFW327723:MFW327746 MPS327723:MPS327746 MZO327723:MZO327746 NJK327723:NJK327746 NTG327723:NTG327746 ODC327723:ODC327746 OMY327723:OMY327746 OWU327723:OWU327746 PGQ327723:PGQ327746 PQM327723:PQM327746 QAI327723:QAI327746 QKE327723:QKE327746 QUA327723:QUA327746 RDW327723:RDW327746 RNS327723:RNS327746 RXO327723:RXO327746 SHK327723:SHK327746 SRG327723:SRG327746 TBC327723:TBC327746 TKY327723:TKY327746 TUU327723:TUU327746 UEQ327723:UEQ327746 UOM327723:UOM327746 UYI327723:UYI327746 VIE327723:VIE327746 VSA327723:VSA327746 WBW327723:WBW327746 WLS327723:WLS327746 WVO327723:WVO327746 G393259:G393282 JC393259:JC393282 SY393259:SY393282 ACU393259:ACU393282 AMQ393259:AMQ393282 AWM393259:AWM393282 BGI393259:BGI393282 BQE393259:BQE393282 CAA393259:CAA393282 CJW393259:CJW393282 CTS393259:CTS393282 DDO393259:DDO393282 DNK393259:DNK393282 DXG393259:DXG393282 EHC393259:EHC393282 EQY393259:EQY393282 FAU393259:FAU393282 FKQ393259:FKQ393282 FUM393259:FUM393282 GEI393259:GEI393282 GOE393259:GOE393282 GYA393259:GYA393282 HHW393259:HHW393282 HRS393259:HRS393282 IBO393259:IBO393282 ILK393259:ILK393282 IVG393259:IVG393282 JFC393259:JFC393282 JOY393259:JOY393282 JYU393259:JYU393282 KIQ393259:KIQ393282 KSM393259:KSM393282 LCI393259:LCI393282 LME393259:LME393282 LWA393259:LWA393282 MFW393259:MFW393282 MPS393259:MPS393282 MZO393259:MZO393282 NJK393259:NJK393282 NTG393259:NTG393282 ODC393259:ODC393282 OMY393259:OMY393282 OWU393259:OWU393282 PGQ393259:PGQ393282 PQM393259:PQM393282 QAI393259:QAI393282 QKE393259:QKE393282 QUA393259:QUA393282 RDW393259:RDW393282 RNS393259:RNS393282 RXO393259:RXO393282 SHK393259:SHK393282 SRG393259:SRG393282 TBC393259:TBC393282 TKY393259:TKY393282 TUU393259:TUU393282 UEQ393259:UEQ393282 UOM393259:UOM393282 UYI393259:UYI393282 VIE393259:VIE393282 VSA393259:VSA393282 WBW393259:WBW393282 WLS393259:WLS393282 WVO393259:WVO393282 G458795:G458818 JC458795:JC458818 SY458795:SY458818 ACU458795:ACU458818 AMQ458795:AMQ458818 AWM458795:AWM458818 BGI458795:BGI458818 BQE458795:BQE458818 CAA458795:CAA458818 CJW458795:CJW458818 CTS458795:CTS458818 DDO458795:DDO458818 DNK458795:DNK458818 DXG458795:DXG458818 EHC458795:EHC458818 EQY458795:EQY458818 FAU458795:FAU458818 FKQ458795:FKQ458818 FUM458795:FUM458818 GEI458795:GEI458818 GOE458795:GOE458818 GYA458795:GYA458818 HHW458795:HHW458818 HRS458795:HRS458818 IBO458795:IBO458818 ILK458795:ILK458818 IVG458795:IVG458818 JFC458795:JFC458818 JOY458795:JOY458818 JYU458795:JYU458818 KIQ458795:KIQ458818 KSM458795:KSM458818 LCI458795:LCI458818 LME458795:LME458818 LWA458795:LWA458818 MFW458795:MFW458818 MPS458795:MPS458818 MZO458795:MZO458818 NJK458795:NJK458818 NTG458795:NTG458818 ODC458795:ODC458818 OMY458795:OMY458818 OWU458795:OWU458818 PGQ458795:PGQ458818 PQM458795:PQM458818 QAI458795:QAI458818 QKE458795:QKE458818 QUA458795:QUA458818 RDW458795:RDW458818 RNS458795:RNS458818 RXO458795:RXO458818 SHK458795:SHK458818 SRG458795:SRG458818 TBC458795:TBC458818 TKY458795:TKY458818 TUU458795:TUU458818 UEQ458795:UEQ458818 UOM458795:UOM458818 UYI458795:UYI458818 VIE458795:VIE458818 VSA458795:VSA458818 WBW458795:WBW458818 WLS458795:WLS458818 WVO458795:WVO458818 G524331:G524354 JC524331:JC524354 SY524331:SY524354 ACU524331:ACU524354 AMQ524331:AMQ524354 AWM524331:AWM524354 BGI524331:BGI524354 BQE524331:BQE524354 CAA524331:CAA524354 CJW524331:CJW524354 CTS524331:CTS524354 DDO524331:DDO524354 DNK524331:DNK524354 DXG524331:DXG524354 EHC524331:EHC524354 EQY524331:EQY524354 FAU524331:FAU524354 FKQ524331:FKQ524354 FUM524331:FUM524354 GEI524331:GEI524354 GOE524331:GOE524354 GYA524331:GYA524354 HHW524331:HHW524354 HRS524331:HRS524354 IBO524331:IBO524354 ILK524331:ILK524354 IVG524331:IVG524354 JFC524331:JFC524354 JOY524331:JOY524354 JYU524331:JYU524354 KIQ524331:KIQ524354 KSM524331:KSM524354 LCI524331:LCI524354 LME524331:LME524354 LWA524331:LWA524354 MFW524331:MFW524354 MPS524331:MPS524354 MZO524331:MZO524354 NJK524331:NJK524354 NTG524331:NTG524354 ODC524331:ODC524354 OMY524331:OMY524354 OWU524331:OWU524354 PGQ524331:PGQ524354 PQM524331:PQM524354 QAI524331:QAI524354 QKE524331:QKE524354 QUA524331:QUA524354 RDW524331:RDW524354 RNS524331:RNS524354 RXO524331:RXO524354 SHK524331:SHK524354 SRG524331:SRG524354 TBC524331:TBC524354 TKY524331:TKY524354 TUU524331:TUU524354 UEQ524331:UEQ524354 UOM524331:UOM524354 UYI524331:UYI524354 VIE524331:VIE524354 VSA524331:VSA524354 WBW524331:WBW524354 WLS524331:WLS524354 WVO524331:WVO524354 G589867:G589890 JC589867:JC589890 SY589867:SY589890 ACU589867:ACU589890 AMQ589867:AMQ589890 AWM589867:AWM589890 BGI589867:BGI589890 BQE589867:BQE589890 CAA589867:CAA589890 CJW589867:CJW589890 CTS589867:CTS589890 DDO589867:DDO589890 DNK589867:DNK589890 DXG589867:DXG589890 EHC589867:EHC589890 EQY589867:EQY589890 FAU589867:FAU589890 FKQ589867:FKQ589890 FUM589867:FUM589890 GEI589867:GEI589890 GOE589867:GOE589890 GYA589867:GYA589890 HHW589867:HHW589890 HRS589867:HRS589890 IBO589867:IBO589890 ILK589867:ILK589890 IVG589867:IVG589890 JFC589867:JFC589890 JOY589867:JOY589890 JYU589867:JYU589890 KIQ589867:KIQ589890 KSM589867:KSM589890 LCI589867:LCI589890 LME589867:LME589890 LWA589867:LWA589890 MFW589867:MFW589890 MPS589867:MPS589890 MZO589867:MZO589890 NJK589867:NJK589890 NTG589867:NTG589890 ODC589867:ODC589890 OMY589867:OMY589890 OWU589867:OWU589890 PGQ589867:PGQ589890 PQM589867:PQM589890 QAI589867:QAI589890 QKE589867:QKE589890 QUA589867:QUA589890 RDW589867:RDW589890 RNS589867:RNS589890 RXO589867:RXO589890 SHK589867:SHK589890 SRG589867:SRG589890 TBC589867:TBC589890 TKY589867:TKY589890 TUU589867:TUU589890 UEQ589867:UEQ589890 UOM589867:UOM589890 UYI589867:UYI589890 VIE589867:VIE589890 VSA589867:VSA589890 WBW589867:WBW589890 WLS589867:WLS589890 WVO589867:WVO589890 G655403:G655426 JC655403:JC655426 SY655403:SY655426 ACU655403:ACU655426 AMQ655403:AMQ655426 AWM655403:AWM655426 BGI655403:BGI655426 BQE655403:BQE655426 CAA655403:CAA655426 CJW655403:CJW655426 CTS655403:CTS655426 DDO655403:DDO655426 DNK655403:DNK655426 DXG655403:DXG655426 EHC655403:EHC655426 EQY655403:EQY655426 FAU655403:FAU655426 FKQ655403:FKQ655426 FUM655403:FUM655426 GEI655403:GEI655426 GOE655403:GOE655426 GYA655403:GYA655426 HHW655403:HHW655426 HRS655403:HRS655426 IBO655403:IBO655426 ILK655403:ILK655426 IVG655403:IVG655426 JFC655403:JFC655426 JOY655403:JOY655426 JYU655403:JYU655426 KIQ655403:KIQ655426 KSM655403:KSM655426 LCI655403:LCI655426 LME655403:LME655426 LWA655403:LWA655426 MFW655403:MFW655426 MPS655403:MPS655426 MZO655403:MZO655426 NJK655403:NJK655426 NTG655403:NTG655426 ODC655403:ODC655426 OMY655403:OMY655426 OWU655403:OWU655426 PGQ655403:PGQ655426 PQM655403:PQM655426 QAI655403:QAI655426 QKE655403:QKE655426 QUA655403:QUA655426 RDW655403:RDW655426 RNS655403:RNS655426 RXO655403:RXO655426 SHK655403:SHK655426 SRG655403:SRG655426 TBC655403:TBC655426 TKY655403:TKY655426 TUU655403:TUU655426 UEQ655403:UEQ655426 UOM655403:UOM655426 UYI655403:UYI655426 VIE655403:VIE655426 VSA655403:VSA655426 WBW655403:WBW655426 WLS655403:WLS655426 WVO655403:WVO655426 G720939:G720962 JC720939:JC720962 SY720939:SY720962 ACU720939:ACU720962 AMQ720939:AMQ720962 AWM720939:AWM720962 BGI720939:BGI720962 BQE720939:BQE720962 CAA720939:CAA720962 CJW720939:CJW720962 CTS720939:CTS720962 DDO720939:DDO720962 DNK720939:DNK720962 DXG720939:DXG720962 EHC720939:EHC720962 EQY720939:EQY720962 FAU720939:FAU720962 FKQ720939:FKQ720962 FUM720939:FUM720962 GEI720939:GEI720962 GOE720939:GOE720962 GYA720939:GYA720962 HHW720939:HHW720962 HRS720939:HRS720962 IBO720939:IBO720962 ILK720939:ILK720962 IVG720939:IVG720962 JFC720939:JFC720962 JOY720939:JOY720962 JYU720939:JYU720962 KIQ720939:KIQ720962 KSM720939:KSM720962 LCI720939:LCI720962 LME720939:LME720962 LWA720939:LWA720962 MFW720939:MFW720962 MPS720939:MPS720962 MZO720939:MZO720962 NJK720939:NJK720962 NTG720939:NTG720962 ODC720939:ODC720962 OMY720939:OMY720962 OWU720939:OWU720962 PGQ720939:PGQ720962 PQM720939:PQM720962 QAI720939:QAI720962 QKE720939:QKE720962 QUA720939:QUA720962 RDW720939:RDW720962 RNS720939:RNS720962 RXO720939:RXO720962 SHK720939:SHK720962 SRG720939:SRG720962 TBC720939:TBC720962 TKY720939:TKY720962 TUU720939:TUU720962 UEQ720939:UEQ720962 UOM720939:UOM720962 UYI720939:UYI720962 VIE720939:VIE720962 VSA720939:VSA720962 WBW720939:WBW720962 WLS720939:WLS720962 WVO720939:WVO720962 G786475:G786498 JC786475:JC786498 SY786475:SY786498 ACU786475:ACU786498 AMQ786475:AMQ786498 AWM786475:AWM786498 BGI786475:BGI786498 BQE786475:BQE786498 CAA786475:CAA786498 CJW786475:CJW786498 CTS786475:CTS786498 DDO786475:DDO786498 DNK786475:DNK786498 DXG786475:DXG786498 EHC786475:EHC786498 EQY786475:EQY786498 FAU786475:FAU786498 FKQ786475:FKQ786498 FUM786475:FUM786498 GEI786475:GEI786498 GOE786475:GOE786498 GYA786475:GYA786498 HHW786475:HHW786498 HRS786475:HRS786498 IBO786475:IBO786498 ILK786475:ILK786498 IVG786475:IVG786498 JFC786475:JFC786498 JOY786475:JOY786498 JYU786475:JYU786498 KIQ786475:KIQ786498 KSM786475:KSM786498 LCI786475:LCI786498 LME786475:LME786498 LWA786475:LWA786498 MFW786475:MFW786498 MPS786475:MPS786498 MZO786475:MZO786498 NJK786475:NJK786498 NTG786475:NTG786498 ODC786475:ODC786498 OMY786475:OMY786498 OWU786475:OWU786498 PGQ786475:PGQ786498 PQM786475:PQM786498 QAI786475:QAI786498 QKE786475:QKE786498 QUA786475:QUA786498 RDW786475:RDW786498 RNS786475:RNS786498 RXO786475:RXO786498 SHK786475:SHK786498 SRG786475:SRG786498 TBC786475:TBC786498 TKY786475:TKY786498 TUU786475:TUU786498 UEQ786475:UEQ786498 UOM786475:UOM786498 UYI786475:UYI786498 VIE786475:VIE786498 VSA786475:VSA786498 WBW786475:WBW786498 WLS786475:WLS786498 WVO786475:WVO786498 G852011:G852034 JC852011:JC852034 SY852011:SY852034 ACU852011:ACU852034 AMQ852011:AMQ852034 AWM852011:AWM852034 BGI852011:BGI852034 BQE852011:BQE852034 CAA852011:CAA852034 CJW852011:CJW852034 CTS852011:CTS852034 DDO852011:DDO852034 DNK852011:DNK852034 DXG852011:DXG852034 EHC852011:EHC852034 EQY852011:EQY852034 FAU852011:FAU852034 FKQ852011:FKQ852034 FUM852011:FUM852034 GEI852011:GEI852034 GOE852011:GOE852034 GYA852011:GYA852034 HHW852011:HHW852034 HRS852011:HRS852034 IBO852011:IBO852034 ILK852011:ILK852034 IVG852011:IVG852034 JFC852011:JFC852034 JOY852011:JOY852034 JYU852011:JYU852034 KIQ852011:KIQ852034 KSM852011:KSM852034 LCI852011:LCI852034 LME852011:LME852034 LWA852011:LWA852034 MFW852011:MFW852034 MPS852011:MPS852034 MZO852011:MZO852034 NJK852011:NJK852034 NTG852011:NTG852034 ODC852011:ODC852034 OMY852011:OMY852034 OWU852011:OWU852034 PGQ852011:PGQ852034 PQM852011:PQM852034 QAI852011:QAI852034 QKE852011:QKE852034 QUA852011:QUA852034 RDW852011:RDW852034 RNS852011:RNS852034 RXO852011:RXO852034 SHK852011:SHK852034 SRG852011:SRG852034 TBC852011:TBC852034 TKY852011:TKY852034 TUU852011:TUU852034 UEQ852011:UEQ852034 UOM852011:UOM852034 UYI852011:UYI852034 VIE852011:VIE852034 VSA852011:VSA852034 WBW852011:WBW852034 WLS852011:WLS852034 WVO852011:WVO852034 G917547:G917570 JC917547:JC917570 SY917547:SY917570 ACU917547:ACU917570 AMQ917547:AMQ917570 AWM917547:AWM917570 BGI917547:BGI917570 BQE917547:BQE917570 CAA917547:CAA917570 CJW917547:CJW917570 CTS917547:CTS917570 DDO917547:DDO917570 DNK917547:DNK917570 DXG917547:DXG917570 EHC917547:EHC917570 EQY917547:EQY917570 FAU917547:FAU917570 FKQ917547:FKQ917570 FUM917547:FUM917570 GEI917547:GEI917570 GOE917547:GOE917570 GYA917547:GYA917570 HHW917547:HHW917570 HRS917547:HRS917570 IBO917547:IBO917570 ILK917547:ILK917570 IVG917547:IVG917570 JFC917547:JFC917570 JOY917547:JOY917570 JYU917547:JYU917570 KIQ917547:KIQ917570 KSM917547:KSM917570 LCI917547:LCI917570 LME917547:LME917570 LWA917547:LWA917570 MFW917547:MFW917570 MPS917547:MPS917570 MZO917547:MZO917570 NJK917547:NJK917570 NTG917547:NTG917570 ODC917547:ODC917570 OMY917547:OMY917570 OWU917547:OWU917570 PGQ917547:PGQ917570 PQM917547:PQM917570 QAI917547:QAI917570 QKE917547:QKE917570 QUA917547:QUA917570 RDW917547:RDW917570 RNS917547:RNS917570 RXO917547:RXO917570 SHK917547:SHK917570 SRG917547:SRG917570 TBC917547:TBC917570 TKY917547:TKY917570 TUU917547:TUU917570 UEQ917547:UEQ917570 UOM917547:UOM917570 UYI917547:UYI917570 VIE917547:VIE917570 VSA917547:VSA917570 WBW917547:WBW917570 WLS917547:WLS917570 WVO917547:WVO917570 G983083:G983106 JC983083:JC983106 SY983083:SY983106 ACU983083:ACU983106 AMQ983083:AMQ983106 AWM983083:AWM983106 BGI983083:BGI983106 BQE983083:BQE983106 CAA983083:CAA983106 CJW983083:CJW983106 CTS983083:CTS983106 DDO983083:DDO983106 DNK983083:DNK983106 DXG983083:DXG983106 EHC983083:EHC983106 EQY983083:EQY983106 FAU983083:FAU983106 FKQ983083:FKQ983106 FUM983083:FUM983106 GEI983083:GEI983106 GOE983083:GOE983106 GYA983083:GYA983106 HHW983083:HHW983106 HRS983083:HRS983106 IBO983083:IBO983106 ILK983083:ILK983106 IVG983083:IVG983106 JFC983083:JFC983106 JOY983083:JOY983106 JYU983083:JYU983106 KIQ983083:KIQ983106 KSM983083:KSM983106 LCI983083:LCI983106 LME983083:LME983106 LWA983083:LWA983106 MFW983083:MFW983106 MPS983083:MPS983106 MZO983083:MZO983106 NJK983083:NJK983106 NTG983083:NTG983106 ODC983083:ODC983106 OMY983083:OMY983106 OWU983083:OWU983106 PGQ983083:PGQ983106 PQM983083:PQM983106 QAI983083:QAI983106 QKE983083:QKE983106 QUA983083:QUA983106 RDW983083:RDW983106 RNS983083:RNS983106 RXO983083:RXO983106 SHK983083:SHK983106 SRG983083:SRG983106 TBC983083:TBC983106 TKY983083:TKY983106 TUU983083:TUU983106 UEQ983083:UEQ983106 UOM983083:UOM983106 UYI983083:UYI983106 VIE983083:VIE983106 VSA983083:VSA983106 WBW983083:WBW983106 WLS983083:WLS983106 WVO983083:WVO983106">
      <formula1>Causa</formula1>
    </dataValidation>
    <dataValidation allowBlank="1" showInputMessage="1" showErrorMessage="1" prompt="seleccione" sqref="BT15:BT19 LP15:LP19 VL15:VL19 AFH15:AFH19 APD15:APD19 AYZ15:AYZ19 BIV15:BIV19 BSR15:BSR19 CCN15:CCN19 CMJ15:CMJ19 CWF15:CWF19 DGB15:DGB19 DPX15:DPX19 DZT15:DZT19 EJP15:EJP19 ETL15:ETL19 FDH15:FDH19 FND15:FND19 FWZ15:FWZ19 GGV15:GGV19 GQR15:GQR19 HAN15:HAN19 HKJ15:HKJ19 HUF15:HUF19 IEB15:IEB19 INX15:INX19 IXT15:IXT19 JHP15:JHP19 JRL15:JRL19 KBH15:KBH19 KLD15:KLD19 KUZ15:KUZ19 LEV15:LEV19 LOR15:LOR19 LYN15:LYN19 MIJ15:MIJ19 MSF15:MSF19 NCB15:NCB19 NLX15:NLX19 NVT15:NVT19 OFP15:OFP19 OPL15:OPL19 OZH15:OZH19 PJD15:PJD19 PSZ15:PSZ19 QCV15:QCV19 QMR15:QMR19 QWN15:QWN19 RGJ15:RGJ19 RQF15:RQF19 SAB15:SAB19 SJX15:SJX19 STT15:STT19 TDP15:TDP19 TNL15:TNL19 TXH15:TXH19 UHD15:UHD19 UQZ15:UQZ19 VAV15:VAV19 VKR15:VKR19 VUN15:VUN19 WEJ15:WEJ19 WOF15:WOF19 WYB15:WYB19 BT65551:BT65555 LP65551:LP65555 VL65551:VL65555 AFH65551:AFH65555 APD65551:APD65555 AYZ65551:AYZ65555 BIV65551:BIV65555 BSR65551:BSR65555 CCN65551:CCN65555 CMJ65551:CMJ65555 CWF65551:CWF65555 DGB65551:DGB65555 DPX65551:DPX65555 DZT65551:DZT65555 EJP65551:EJP65555 ETL65551:ETL65555 FDH65551:FDH65555 FND65551:FND65555 FWZ65551:FWZ65555 GGV65551:GGV65555 GQR65551:GQR65555 HAN65551:HAN65555 HKJ65551:HKJ65555 HUF65551:HUF65555 IEB65551:IEB65555 INX65551:INX65555 IXT65551:IXT65555 JHP65551:JHP65555 JRL65551:JRL65555 KBH65551:KBH65555 KLD65551:KLD65555 KUZ65551:KUZ65555 LEV65551:LEV65555 LOR65551:LOR65555 LYN65551:LYN65555 MIJ65551:MIJ65555 MSF65551:MSF65555 NCB65551:NCB65555 NLX65551:NLX65555 NVT65551:NVT65555 OFP65551:OFP65555 OPL65551:OPL65555 OZH65551:OZH65555 PJD65551:PJD65555 PSZ65551:PSZ65555 QCV65551:QCV65555 QMR65551:QMR65555 QWN65551:QWN65555 RGJ65551:RGJ65555 RQF65551:RQF65555 SAB65551:SAB65555 SJX65551:SJX65555 STT65551:STT65555 TDP65551:TDP65555 TNL65551:TNL65555 TXH65551:TXH65555 UHD65551:UHD65555 UQZ65551:UQZ65555 VAV65551:VAV65555 VKR65551:VKR65555 VUN65551:VUN65555 WEJ65551:WEJ65555 WOF65551:WOF65555 WYB65551:WYB65555 BT131087:BT131091 LP131087:LP131091 VL131087:VL131091 AFH131087:AFH131091 APD131087:APD131091 AYZ131087:AYZ131091 BIV131087:BIV131091 BSR131087:BSR131091 CCN131087:CCN131091 CMJ131087:CMJ131091 CWF131087:CWF131091 DGB131087:DGB131091 DPX131087:DPX131091 DZT131087:DZT131091 EJP131087:EJP131091 ETL131087:ETL131091 FDH131087:FDH131091 FND131087:FND131091 FWZ131087:FWZ131091 GGV131087:GGV131091 GQR131087:GQR131091 HAN131087:HAN131091 HKJ131087:HKJ131091 HUF131087:HUF131091 IEB131087:IEB131091 INX131087:INX131091 IXT131087:IXT131091 JHP131087:JHP131091 JRL131087:JRL131091 KBH131087:KBH131091 KLD131087:KLD131091 KUZ131087:KUZ131091 LEV131087:LEV131091 LOR131087:LOR131091 LYN131087:LYN131091 MIJ131087:MIJ131091 MSF131087:MSF131091 NCB131087:NCB131091 NLX131087:NLX131091 NVT131087:NVT131091 OFP131087:OFP131091 OPL131087:OPL131091 OZH131087:OZH131091 PJD131087:PJD131091 PSZ131087:PSZ131091 QCV131087:QCV131091 QMR131087:QMR131091 QWN131087:QWN131091 RGJ131087:RGJ131091 RQF131087:RQF131091 SAB131087:SAB131091 SJX131087:SJX131091 STT131087:STT131091 TDP131087:TDP131091 TNL131087:TNL131091 TXH131087:TXH131091 UHD131087:UHD131091 UQZ131087:UQZ131091 VAV131087:VAV131091 VKR131087:VKR131091 VUN131087:VUN131091 WEJ131087:WEJ131091 WOF131087:WOF131091 WYB131087:WYB131091 BT196623:BT196627 LP196623:LP196627 VL196623:VL196627 AFH196623:AFH196627 APD196623:APD196627 AYZ196623:AYZ196627 BIV196623:BIV196627 BSR196623:BSR196627 CCN196623:CCN196627 CMJ196623:CMJ196627 CWF196623:CWF196627 DGB196623:DGB196627 DPX196623:DPX196627 DZT196623:DZT196627 EJP196623:EJP196627 ETL196623:ETL196627 FDH196623:FDH196627 FND196623:FND196627 FWZ196623:FWZ196627 GGV196623:GGV196627 GQR196623:GQR196627 HAN196623:HAN196627 HKJ196623:HKJ196627 HUF196623:HUF196627 IEB196623:IEB196627 INX196623:INX196627 IXT196623:IXT196627 JHP196623:JHP196627 JRL196623:JRL196627 KBH196623:KBH196627 KLD196623:KLD196627 KUZ196623:KUZ196627 LEV196623:LEV196627 LOR196623:LOR196627 LYN196623:LYN196627 MIJ196623:MIJ196627 MSF196623:MSF196627 NCB196623:NCB196627 NLX196623:NLX196627 NVT196623:NVT196627 OFP196623:OFP196627 OPL196623:OPL196627 OZH196623:OZH196627 PJD196623:PJD196627 PSZ196623:PSZ196627 QCV196623:QCV196627 QMR196623:QMR196627 QWN196623:QWN196627 RGJ196623:RGJ196627 RQF196623:RQF196627 SAB196623:SAB196627 SJX196623:SJX196627 STT196623:STT196627 TDP196623:TDP196627 TNL196623:TNL196627 TXH196623:TXH196627 UHD196623:UHD196627 UQZ196623:UQZ196627 VAV196623:VAV196627 VKR196623:VKR196627 VUN196623:VUN196627 WEJ196623:WEJ196627 WOF196623:WOF196627 WYB196623:WYB196627 BT262159:BT262163 LP262159:LP262163 VL262159:VL262163 AFH262159:AFH262163 APD262159:APD262163 AYZ262159:AYZ262163 BIV262159:BIV262163 BSR262159:BSR262163 CCN262159:CCN262163 CMJ262159:CMJ262163 CWF262159:CWF262163 DGB262159:DGB262163 DPX262159:DPX262163 DZT262159:DZT262163 EJP262159:EJP262163 ETL262159:ETL262163 FDH262159:FDH262163 FND262159:FND262163 FWZ262159:FWZ262163 GGV262159:GGV262163 GQR262159:GQR262163 HAN262159:HAN262163 HKJ262159:HKJ262163 HUF262159:HUF262163 IEB262159:IEB262163 INX262159:INX262163 IXT262159:IXT262163 JHP262159:JHP262163 JRL262159:JRL262163 KBH262159:KBH262163 KLD262159:KLD262163 KUZ262159:KUZ262163 LEV262159:LEV262163 LOR262159:LOR262163 LYN262159:LYN262163 MIJ262159:MIJ262163 MSF262159:MSF262163 NCB262159:NCB262163 NLX262159:NLX262163 NVT262159:NVT262163 OFP262159:OFP262163 OPL262159:OPL262163 OZH262159:OZH262163 PJD262159:PJD262163 PSZ262159:PSZ262163 QCV262159:QCV262163 QMR262159:QMR262163 QWN262159:QWN262163 RGJ262159:RGJ262163 RQF262159:RQF262163 SAB262159:SAB262163 SJX262159:SJX262163 STT262159:STT262163 TDP262159:TDP262163 TNL262159:TNL262163 TXH262159:TXH262163 UHD262159:UHD262163 UQZ262159:UQZ262163 VAV262159:VAV262163 VKR262159:VKR262163 VUN262159:VUN262163 WEJ262159:WEJ262163 WOF262159:WOF262163 WYB262159:WYB262163 BT327695:BT327699 LP327695:LP327699 VL327695:VL327699 AFH327695:AFH327699 APD327695:APD327699 AYZ327695:AYZ327699 BIV327695:BIV327699 BSR327695:BSR327699 CCN327695:CCN327699 CMJ327695:CMJ327699 CWF327695:CWF327699 DGB327695:DGB327699 DPX327695:DPX327699 DZT327695:DZT327699 EJP327695:EJP327699 ETL327695:ETL327699 FDH327695:FDH327699 FND327695:FND327699 FWZ327695:FWZ327699 GGV327695:GGV327699 GQR327695:GQR327699 HAN327695:HAN327699 HKJ327695:HKJ327699 HUF327695:HUF327699 IEB327695:IEB327699 INX327695:INX327699 IXT327695:IXT327699 JHP327695:JHP327699 JRL327695:JRL327699 KBH327695:KBH327699 KLD327695:KLD327699 KUZ327695:KUZ327699 LEV327695:LEV327699 LOR327695:LOR327699 LYN327695:LYN327699 MIJ327695:MIJ327699 MSF327695:MSF327699 NCB327695:NCB327699 NLX327695:NLX327699 NVT327695:NVT327699 OFP327695:OFP327699 OPL327695:OPL327699 OZH327695:OZH327699 PJD327695:PJD327699 PSZ327695:PSZ327699 QCV327695:QCV327699 QMR327695:QMR327699 QWN327695:QWN327699 RGJ327695:RGJ327699 RQF327695:RQF327699 SAB327695:SAB327699 SJX327695:SJX327699 STT327695:STT327699 TDP327695:TDP327699 TNL327695:TNL327699 TXH327695:TXH327699 UHD327695:UHD327699 UQZ327695:UQZ327699 VAV327695:VAV327699 VKR327695:VKR327699 VUN327695:VUN327699 WEJ327695:WEJ327699 WOF327695:WOF327699 WYB327695:WYB327699 BT393231:BT393235 LP393231:LP393235 VL393231:VL393235 AFH393231:AFH393235 APD393231:APD393235 AYZ393231:AYZ393235 BIV393231:BIV393235 BSR393231:BSR393235 CCN393231:CCN393235 CMJ393231:CMJ393235 CWF393231:CWF393235 DGB393231:DGB393235 DPX393231:DPX393235 DZT393231:DZT393235 EJP393231:EJP393235 ETL393231:ETL393235 FDH393231:FDH393235 FND393231:FND393235 FWZ393231:FWZ393235 GGV393231:GGV393235 GQR393231:GQR393235 HAN393231:HAN393235 HKJ393231:HKJ393235 HUF393231:HUF393235 IEB393231:IEB393235 INX393231:INX393235 IXT393231:IXT393235 JHP393231:JHP393235 JRL393231:JRL393235 KBH393231:KBH393235 KLD393231:KLD393235 KUZ393231:KUZ393235 LEV393231:LEV393235 LOR393231:LOR393235 LYN393231:LYN393235 MIJ393231:MIJ393235 MSF393231:MSF393235 NCB393231:NCB393235 NLX393231:NLX393235 NVT393231:NVT393235 OFP393231:OFP393235 OPL393231:OPL393235 OZH393231:OZH393235 PJD393231:PJD393235 PSZ393231:PSZ393235 QCV393231:QCV393235 QMR393231:QMR393235 QWN393231:QWN393235 RGJ393231:RGJ393235 RQF393231:RQF393235 SAB393231:SAB393235 SJX393231:SJX393235 STT393231:STT393235 TDP393231:TDP393235 TNL393231:TNL393235 TXH393231:TXH393235 UHD393231:UHD393235 UQZ393231:UQZ393235 VAV393231:VAV393235 VKR393231:VKR393235 VUN393231:VUN393235 WEJ393231:WEJ393235 WOF393231:WOF393235 WYB393231:WYB393235 BT458767:BT458771 LP458767:LP458771 VL458767:VL458771 AFH458767:AFH458771 APD458767:APD458771 AYZ458767:AYZ458771 BIV458767:BIV458771 BSR458767:BSR458771 CCN458767:CCN458771 CMJ458767:CMJ458771 CWF458767:CWF458771 DGB458767:DGB458771 DPX458767:DPX458771 DZT458767:DZT458771 EJP458767:EJP458771 ETL458767:ETL458771 FDH458767:FDH458771 FND458767:FND458771 FWZ458767:FWZ458771 GGV458767:GGV458771 GQR458767:GQR458771 HAN458767:HAN458771 HKJ458767:HKJ458771 HUF458767:HUF458771 IEB458767:IEB458771 INX458767:INX458771 IXT458767:IXT458771 JHP458767:JHP458771 JRL458767:JRL458771 KBH458767:KBH458771 KLD458767:KLD458771 KUZ458767:KUZ458771 LEV458767:LEV458771 LOR458767:LOR458771 LYN458767:LYN458771 MIJ458767:MIJ458771 MSF458767:MSF458771 NCB458767:NCB458771 NLX458767:NLX458771 NVT458767:NVT458771 OFP458767:OFP458771 OPL458767:OPL458771 OZH458767:OZH458771 PJD458767:PJD458771 PSZ458767:PSZ458771 QCV458767:QCV458771 QMR458767:QMR458771 QWN458767:QWN458771 RGJ458767:RGJ458771 RQF458767:RQF458771 SAB458767:SAB458771 SJX458767:SJX458771 STT458767:STT458771 TDP458767:TDP458771 TNL458767:TNL458771 TXH458767:TXH458771 UHD458767:UHD458771 UQZ458767:UQZ458771 VAV458767:VAV458771 VKR458767:VKR458771 VUN458767:VUN458771 WEJ458767:WEJ458771 WOF458767:WOF458771 WYB458767:WYB458771 BT524303:BT524307 LP524303:LP524307 VL524303:VL524307 AFH524303:AFH524307 APD524303:APD524307 AYZ524303:AYZ524307 BIV524303:BIV524307 BSR524303:BSR524307 CCN524303:CCN524307 CMJ524303:CMJ524307 CWF524303:CWF524307 DGB524303:DGB524307 DPX524303:DPX524307 DZT524303:DZT524307 EJP524303:EJP524307 ETL524303:ETL524307 FDH524303:FDH524307 FND524303:FND524307 FWZ524303:FWZ524307 GGV524303:GGV524307 GQR524303:GQR524307 HAN524303:HAN524307 HKJ524303:HKJ524307 HUF524303:HUF524307 IEB524303:IEB524307 INX524303:INX524307 IXT524303:IXT524307 JHP524303:JHP524307 JRL524303:JRL524307 KBH524303:KBH524307 KLD524303:KLD524307 KUZ524303:KUZ524307 LEV524303:LEV524307 LOR524303:LOR524307 LYN524303:LYN524307 MIJ524303:MIJ524307 MSF524303:MSF524307 NCB524303:NCB524307 NLX524303:NLX524307 NVT524303:NVT524307 OFP524303:OFP524307 OPL524303:OPL524307 OZH524303:OZH524307 PJD524303:PJD524307 PSZ524303:PSZ524307 QCV524303:QCV524307 QMR524303:QMR524307 QWN524303:QWN524307 RGJ524303:RGJ524307 RQF524303:RQF524307 SAB524303:SAB524307 SJX524303:SJX524307 STT524303:STT524307 TDP524303:TDP524307 TNL524303:TNL524307 TXH524303:TXH524307 UHD524303:UHD524307 UQZ524303:UQZ524307 VAV524303:VAV524307 VKR524303:VKR524307 VUN524303:VUN524307 WEJ524303:WEJ524307 WOF524303:WOF524307 WYB524303:WYB524307 BT589839:BT589843 LP589839:LP589843 VL589839:VL589843 AFH589839:AFH589843 APD589839:APD589843 AYZ589839:AYZ589843 BIV589839:BIV589843 BSR589839:BSR589843 CCN589839:CCN589843 CMJ589839:CMJ589843 CWF589839:CWF589843 DGB589839:DGB589843 DPX589839:DPX589843 DZT589839:DZT589843 EJP589839:EJP589843 ETL589839:ETL589843 FDH589839:FDH589843 FND589839:FND589843 FWZ589839:FWZ589843 GGV589839:GGV589843 GQR589839:GQR589843 HAN589839:HAN589843 HKJ589839:HKJ589843 HUF589839:HUF589843 IEB589839:IEB589843 INX589839:INX589843 IXT589839:IXT589843 JHP589839:JHP589843 JRL589839:JRL589843 KBH589839:KBH589843 KLD589839:KLD589843 KUZ589839:KUZ589843 LEV589839:LEV589843 LOR589839:LOR589843 LYN589839:LYN589843 MIJ589839:MIJ589843 MSF589839:MSF589843 NCB589839:NCB589843 NLX589839:NLX589843 NVT589839:NVT589843 OFP589839:OFP589843 OPL589839:OPL589843 OZH589839:OZH589843 PJD589839:PJD589843 PSZ589839:PSZ589843 QCV589839:QCV589843 QMR589839:QMR589843 QWN589839:QWN589843 RGJ589839:RGJ589843 RQF589839:RQF589843 SAB589839:SAB589843 SJX589839:SJX589843 STT589839:STT589843 TDP589839:TDP589843 TNL589839:TNL589843 TXH589839:TXH589843 UHD589839:UHD589843 UQZ589839:UQZ589843 VAV589839:VAV589843 VKR589839:VKR589843 VUN589839:VUN589843 WEJ589839:WEJ589843 WOF589839:WOF589843 WYB589839:WYB589843 BT655375:BT655379 LP655375:LP655379 VL655375:VL655379 AFH655375:AFH655379 APD655375:APD655379 AYZ655375:AYZ655379 BIV655375:BIV655379 BSR655375:BSR655379 CCN655375:CCN655379 CMJ655375:CMJ655379 CWF655375:CWF655379 DGB655375:DGB655379 DPX655375:DPX655379 DZT655375:DZT655379 EJP655375:EJP655379 ETL655375:ETL655379 FDH655375:FDH655379 FND655375:FND655379 FWZ655375:FWZ655379 GGV655375:GGV655379 GQR655375:GQR655379 HAN655375:HAN655379 HKJ655375:HKJ655379 HUF655375:HUF655379 IEB655375:IEB655379 INX655375:INX655379 IXT655375:IXT655379 JHP655375:JHP655379 JRL655375:JRL655379 KBH655375:KBH655379 KLD655375:KLD655379 KUZ655375:KUZ655379 LEV655375:LEV655379 LOR655375:LOR655379 LYN655375:LYN655379 MIJ655375:MIJ655379 MSF655375:MSF655379 NCB655375:NCB655379 NLX655375:NLX655379 NVT655375:NVT655379 OFP655375:OFP655379 OPL655375:OPL655379 OZH655375:OZH655379 PJD655375:PJD655379 PSZ655375:PSZ655379 QCV655375:QCV655379 QMR655375:QMR655379 QWN655375:QWN655379 RGJ655375:RGJ655379 RQF655375:RQF655379 SAB655375:SAB655379 SJX655375:SJX655379 STT655375:STT655379 TDP655375:TDP655379 TNL655375:TNL655379 TXH655375:TXH655379 UHD655375:UHD655379 UQZ655375:UQZ655379 VAV655375:VAV655379 VKR655375:VKR655379 VUN655375:VUN655379 WEJ655375:WEJ655379 WOF655375:WOF655379 WYB655375:WYB655379 BT720911:BT720915 LP720911:LP720915 VL720911:VL720915 AFH720911:AFH720915 APD720911:APD720915 AYZ720911:AYZ720915 BIV720911:BIV720915 BSR720911:BSR720915 CCN720911:CCN720915 CMJ720911:CMJ720915 CWF720911:CWF720915 DGB720911:DGB720915 DPX720911:DPX720915 DZT720911:DZT720915 EJP720911:EJP720915 ETL720911:ETL720915 FDH720911:FDH720915 FND720911:FND720915 FWZ720911:FWZ720915 GGV720911:GGV720915 GQR720911:GQR720915 HAN720911:HAN720915 HKJ720911:HKJ720915 HUF720911:HUF720915 IEB720911:IEB720915 INX720911:INX720915 IXT720911:IXT720915 JHP720911:JHP720915 JRL720911:JRL720915 KBH720911:KBH720915 KLD720911:KLD720915 KUZ720911:KUZ720915 LEV720911:LEV720915 LOR720911:LOR720915 LYN720911:LYN720915 MIJ720911:MIJ720915 MSF720911:MSF720915 NCB720911:NCB720915 NLX720911:NLX720915 NVT720911:NVT720915 OFP720911:OFP720915 OPL720911:OPL720915 OZH720911:OZH720915 PJD720911:PJD720915 PSZ720911:PSZ720915 QCV720911:QCV720915 QMR720911:QMR720915 QWN720911:QWN720915 RGJ720911:RGJ720915 RQF720911:RQF720915 SAB720911:SAB720915 SJX720911:SJX720915 STT720911:STT720915 TDP720911:TDP720915 TNL720911:TNL720915 TXH720911:TXH720915 UHD720911:UHD720915 UQZ720911:UQZ720915 VAV720911:VAV720915 VKR720911:VKR720915 VUN720911:VUN720915 WEJ720911:WEJ720915 WOF720911:WOF720915 WYB720911:WYB720915 BT786447:BT786451 LP786447:LP786451 VL786447:VL786451 AFH786447:AFH786451 APD786447:APD786451 AYZ786447:AYZ786451 BIV786447:BIV786451 BSR786447:BSR786451 CCN786447:CCN786451 CMJ786447:CMJ786451 CWF786447:CWF786451 DGB786447:DGB786451 DPX786447:DPX786451 DZT786447:DZT786451 EJP786447:EJP786451 ETL786447:ETL786451 FDH786447:FDH786451 FND786447:FND786451 FWZ786447:FWZ786451 GGV786447:GGV786451 GQR786447:GQR786451 HAN786447:HAN786451 HKJ786447:HKJ786451 HUF786447:HUF786451 IEB786447:IEB786451 INX786447:INX786451 IXT786447:IXT786451 JHP786447:JHP786451 JRL786447:JRL786451 KBH786447:KBH786451 KLD786447:KLD786451 KUZ786447:KUZ786451 LEV786447:LEV786451 LOR786447:LOR786451 LYN786447:LYN786451 MIJ786447:MIJ786451 MSF786447:MSF786451 NCB786447:NCB786451 NLX786447:NLX786451 NVT786447:NVT786451 OFP786447:OFP786451 OPL786447:OPL786451 OZH786447:OZH786451 PJD786447:PJD786451 PSZ786447:PSZ786451 QCV786447:QCV786451 QMR786447:QMR786451 QWN786447:QWN786451 RGJ786447:RGJ786451 RQF786447:RQF786451 SAB786447:SAB786451 SJX786447:SJX786451 STT786447:STT786451 TDP786447:TDP786451 TNL786447:TNL786451 TXH786447:TXH786451 UHD786447:UHD786451 UQZ786447:UQZ786451 VAV786447:VAV786451 VKR786447:VKR786451 VUN786447:VUN786451 WEJ786447:WEJ786451 WOF786447:WOF786451 WYB786447:WYB786451 BT851983:BT851987 LP851983:LP851987 VL851983:VL851987 AFH851983:AFH851987 APD851983:APD851987 AYZ851983:AYZ851987 BIV851983:BIV851987 BSR851983:BSR851987 CCN851983:CCN851987 CMJ851983:CMJ851987 CWF851983:CWF851987 DGB851983:DGB851987 DPX851983:DPX851987 DZT851983:DZT851987 EJP851983:EJP851987 ETL851983:ETL851987 FDH851983:FDH851987 FND851983:FND851987 FWZ851983:FWZ851987 GGV851983:GGV851987 GQR851983:GQR851987 HAN851983:HAN851987 HKJ851983:HKJ851987 HUF851983:HUF851987 IEB851983:IEB851987 INX851983:INX851987 IXT851983:IXT851987 JHP851983:JHP851987 JRL851983:JRL851987 KBH851983:KBH851987 KLD851983:KLD851987 KUZ851983:KUZ851987 LEV851983:LEV851987 LOR851983:LOR851987 LYN851983:LYN851987 MIJ851983:MIJ851987 MSF851983:MSF851987 NCB851983:NCB851987 NLX851983:NLX851987 NVT851983:NVT851987 OFP851983:OFP851987 OPL851983:OPL851987 OZH851983:OZH851987 PJD851983:PJD851987 PSZ851983:PSZ851987 QCV851983:QCV851987 QMR851983:QMR851987 QWN851983:QWN851987 RGJ851983:RGJ851987 RQF851983:RQF851987 SAB851983:SAB851987 SJX851983:SJX851987 STT851983:STT851987 TDP851983:TDP851987 TNL851983:TNL851987 TXH851983:TXH851987 UHD851983:UHD851987 UQZ851983:UQZ851987 VAV851983:VAV851987 VKR851983:VKR851987 VUN851983:VUN851987 WEJ851983:WEJ851987 WOF851983:WOF851987 WYB851983:WYB851987 BT917519:BT917523 LP917519:LP917523 VL917519:VL917523 AFH917519:AFH917523 APD917519:APD917523 AYZ917519:AYZ917523 BIV917519:BIV917523 BSR917519:BSR917523 CCN917519:CCN917523 CMJ917519:CMJ917523 CWF917519:CWF917523 DGB917519:DGB917523 DPX917519:DPX917523 DZT917519:DZT917523 EJP917519:EJP917523 ETL917519:ETL917523 FDH917519:FDH917523 FND917519:FND917523 FWZ917519:FWZ917523 GGV917519:GGV917523 GQR917519:GQR917523 HAN917519:HAN917523 HKJ917519:HKJ917523 HUF917519:HUF917523 IEB917519:IEB917523 INX917519:INX917523 IXT917519:IXT917523 JHP917519:JHP917523 JRL917519:JRL917523 KBH917519:KBH917523 KLD917519:KLD917523 KUZ917519:KUZ917523 LEV917519:LEV917523 LOR917519:LOR917523 LYN917519:LYN917523 MIJ917519:MIJ917523 MSF917519:MSF917523 NCB917519:NCB917523 NLX917519:NLX917523 NVT917519:NVT917523 OFP917519:OFP917523 OPL917519:OPL917523 OZH917519:OZH917523 PJD917519:PJD917523 PSZ917519:PSZ917523 QCV917519:QCV917523 QMR917519:QMR917523 QWN917519:QWN917523 RGJ917519:RGJ917523 RQF917519:RQF917523 SAB917519:SAB917523 SJX917519:SJX917523 STT917519:STT917523 TDP917519:TDP917523 TNL917519:TNL917523 TXH917519:TXH917523 UHD917519:UHD917523 UQZ917519:UQZ917523 VAV917519:VAV917523 VKR917519:VKR917523 VUN917519:VUN917523 WEJ917519:WEJ917523 WOF917519:WOF917523 WYB917519:WYB917523 BT983055:BT983059 LP983055:LP983059 VL983055:VL983059 AFH983055:AFH983059 APD983055:APD983059 AYZ983055:AYZ983059 BIV983055:BIV983059 BSR983055:BSR983059 CCN983055:CCN983059 CMJ983055:CMJ983059 CWF983055:CWF983059 DGB983055:DGB983059 DPX983055:DPX983059 DZT983055:DZT983059 EJP983055:EJP983059 ETL983055:ETL983059 FDH983055:FDH983059 FND983055:FND983059 FWZ983055:FWZ983059 GGV983055:GGV983059 GQR983055:GQR983059 HAN983055:HAN983059 HKJ983055:HKJ983059 HUF983055:HUF983059 IEB983055:IEB983059 INX983055:INX983059 IXT983055:IXT983059 JHP983055:JHP983059 JRL983055:JRL983059 KBH983055:KBH983059 KLD983055:KLD983059 KUZ983055:KUZ983059 LEV983055:LEV983059 LOR983055:LOR983059 LYN983055:LYN983059 MIJ983055:MIJ983059 MSF983055:MSF983059 NCB983055:NCB983059 NLX983055:NLX983059 NVT983055:NVT983059 OFP983055:OFP983059 OPL983055:OPL983059 OZH983055:OZH983059 PJD983055:PJD983059 PSZ983055:PSZ983059 QCV983055:QCV983059 QMR983055:QMR983059 QWN983055:QWN983059 RGJ983055:RGJ983059 RQF983055:RQF983059 SAB983055:SAB983059 SJX983055:SJX983059 STT983055:STT983059 TDP983055:TDP983059 TNL983055:TNL983059 TXH983055:TXH983059 UHD983055:UHD983059 UQZ983055:UQZ983059 VAV983055:VAV983059 VKR983055:VKR983059 VUN983055:VUN983059 WEJ983055:WEJ983059 WOF983055:WOF983059 WYB983055:WYB983059 BT26:BT42 LP26:LP42 VL26:VL42 AFH26:AFH42 APD26:APD42 AYZ26:AYZ42 BIV26:BIV42 BSR26:BSR42 CCN26:CCN42 CMJ26:CMJ42 CWF26:CWF42 DGB26:DGB42 DPX26:DPX42 DZT26:DZT42 EJP26:EJP42 ETL26:ETL42 FDH26:FDH42 FND26:FND42 FWZ26:FWZ42 GGV26:GGV42 GQR26:GQR42 HAN26:HAN42 HKJ26:HKJ42 HUF26:HUF42 IEB26:IEB42 INX26:INX42 IXT26:IXT42 JHP26:JHP42 JRL26:JRL42 KBH26:KBH42 KLD26:KLD42 KUZ26:KUZ42 LEV26:LEV42 LOR26:LOR42 LYN26:LYN42 MIJ26:MIJ42 MSF26:MSF42 NCB26:NCB42 NLX26:NLX42 NVT26:NVT42 OFP26:OFP42 OPL26:OPL42 OZH26:OZH42 PJD26:PJD42 PSZ26:PSZ42 QCV26:QCV42 QMR26:QMR42 QWN26:QWN42 RGJ26:RGJ42 RQF26:RQF42 SAB26:SAB42 SJX26:SJX42 STT26:STT42 TDP26:TDP42 TNL26:TNL42 TXH26:TXH42 UHD26:UHD42 UQZ26:UQZ42 VAV26:VAV42 VKR26:VKR42 VUN26:VUN42 WEJ26:WEJ42 WOF26:WOF42 WYB26:WYB42 BT65562:BT65578 LP65562:LP65578 VL65562:VL65578 AFH65562:AFH65578 APD65562:APD65578 AYZ65562:AYZ65578 BIV65562:BIV65578 BSR65562:BSR65578 CCN65562:CCN65578 CMJ65562:CMJ65578 CWF65562:CWF65578 DGB65562:DGB65578 DPX65562:DPX65578 DZT65562:DZT65578 EJP65562:EJP65578 ETL65562:ETL65578 FDH65562:FDH65578 FND65562:FND65578 FWZ65562:FWZ65578 GGV65562:GGV65578 GQR65562:GQR65578 HAN65562:HAN65578 HKJ65562:HKJ65578 HUF65562:HUF65578 IEB65562:IEB65578 INX65562:INX65578 IXT65562:IXT65578 JHP65562:JHP65578 JRL65562:JRL65578 KBH65562:KBH65578 KLD65562:KLD65578 KUZ65562:KUZ65578 LEV65562:LEV65578 LOR65562:LOR65578 LYN65562:LYN65578 MIJ65562:MIJ65578 MSF65562:MSF65578 NCB65562:NCB65578 NLX65562:NLX65578 NVT65562:NVT65578 OFP65562:OFP65578 OPL65562:OPL65578 OZH65562:OZH65578 PJD65562:PJD65578 PSZ65562:PSZ65578 QCV65562:QCV65578 QMR65562:QMR65578 QWN65562:QWN65578 RGJ65562:RGJ65578 RQF65562:RQF65578 SAB65562:SAB65578 SJX65562:SJX65578 STT65562:STT65578 TDP65562:TDP65578 TNL65562:TNL65578 TXH65562:TXH65578 UHD65562:UHD65578 UQZ65562:UQZ65578 VAV65562:VAV65578 VKR65562:VKR65578 VUN65562:VUN65578 WEJ65562:WEJ65578 WOF65562:WOF65578 WYB65562:WYB65578 BT131098:BT131114 LP131098:LP131114 VL131098:VL131114 AFH131098:AFH131114 APD131098:APD131114 AYZ131098:AYZ131114 BIV131098:BIV131114 BSR131098:BSR131114 CCN131098:CCN131114 CMJ131098:CMJ131114 CWF131098:CWF131114 DGB131098:DGB131114 DPX131098:DPX131114 DZT131098:DZT131114 EJP131098:EJP131114 ETL131098:ETL131114 FDH131098:FDH131114 FND131098:FND131114 FWZ131098:FWZ131114 GGV131098:GGV131114 GQR131098:GQR131114 HAN131098:HAN131114 HKJ131098:HKJ131114 HUF131098:HUF131114 IEB131098:IEB131114 INX131098:INX131114 IXT131098:IXT131114 JHP131098:JHP131114 JRL131098:JRL131114 KBH131098:KBH131114 KLD131098:KLD131114 KUZ131098:KUZ131114 LEV131098:LEV131114 LOR131098:LOR131114 LYN131098:LYN131114 MIJ131098:MIJ131114 MSF131098:MSF131114 NCB131098:NCB131114 NLX131098:NLX131114 NVT131098:NVT131114 OFP131098:OFP131114 OPL131098:OPL131114 OZH131098:OZH131114 PJD131098:PJD131114 PSZ131098:PSZ131114 QCV131098:QCV131114 QMR131098:QMR131114 QWN131098:QWN131114 RGJ131098:RGJ131114 RQF131098:RQF131114 SAB131098:SAB131114 SJX131098:SJX131114 STT131098:STT131114 TDP131098:TDP131114 TNL131098:TNL131114 TXH131098:TXH131114 UHD131098:UHD131114 UQZ131098:UQZ131114 VAV131098:VAV131114 VKR131098:VKR131114 VUN131098:VUN131114 WEJ131098:WEJ131114 WOF131098:WOF131114 WYB131098:WYB131114 BT196634:BT196650 LP196634:LP196650 VL196634:VL196650 AFH196634:AFH196650 APD196634:APD196650 AYZ196634:AYZ196650 BIV196634:BIV196650 BSR196634:BSR196650 CCN196634:CCN196650 CMJ196634:CMJ196650 CWF196634:CWF196650 DGB196634:DGB196650 DPX196634:DPX196650 DZT196634:DZT196650 EJP196634:EJP196650 ETL196634:ETL196650 FDH196634:FDH196650 FND196634:FND196650 FWZ196634:FWZ196650 GGV196634:GGV196650 GQR196634:GQR196650 HAN196634:HAN196650 HKJ196634:HKJ196650 HUF196634:HUF196650 IEB196634:IEB196650 INX196634:INX196650 IXT196634:IXT196650 JHP196634:JHP196650 JRL196634:JRL196650 KBH196634:KBH196650 KLD196634:KLD196650 KUZ196634:KUZ196650 LEV196634:LEV196650 LOR196634:LOR196650 LYN196634:LYN196650 MIJ196634:MIJ196650 MSF196634:MSF196650 NCB196634:NCB196650 NLX196634:NLX196650 NVT196634:NVT196650 OFP196634:OFP196650 OPL196634:OPL196650 OZH196634:OZH196650 PJD196634:PJD196650 PSZ196634:PSZ196650 QCV196634:QCV196650 QMR196634:QMR196650 QWN196634:QWN196650 RGJ196634:RGJ196650 RQF196634:RQF196650 SAB196634:SAB196650 SJX196634:SJX196650 STT196634:STT196650 TDP196634:TDP196650 TNL196634:TNL196650 TXH196634:TXH196650 UHD196634:UHD196650 UQZ196634:UQZ196650 VAV196634:VAV196650 VKR196634:VKR196650 VUN196634:VUN196650 WEJ196634:WEJ196650 WOF196634:WOF196650 WYB196634:WYB196650 BT262170:BT262186 LP262170:LP262186 VL262170:VL262186 AFH262170:AFH262186 APD262170:APD262186 AYZ262170:AYZ262186 BIV262170:BIV262186 BSR262170:BSR262186 CCN262170:CCN262186 CMJ262170:CMJ262186 CWF262170:CWF262186 DGB262170:DGB262186 DPX262170:DPX262186 DZT262170:DZT262186 EJP262170:EJP262186 ETL262170:ETL262186 FDH262170:FDH262186 FND262170:FND262186 FWZ262170:FWZ262186 GGV262170:GGV262186 GQR262170:GQR262186 HAN262170:HAN262186 HKJ262170:HKJ262186 HUF262170:HUF262186 IEB262170:IEB262186 INX262170:INX262186 IXT262170:IXT262186 JHP262170:JHP262186 JRL262170:JRL262186 KBH262170:KBH262186 KLD262170:KLD262186 KUZ262170:KUZ262186 LEV262170:LEV262186 LOR262170:LOR262186 LYN262170:LYN262186 MIJ262170:MIJ262186 MSF262170:MSF262186 NCB262170:NCB262186 NLX262170:NLX262186 NVT262170:NVT262186 OFP262170:OFP262186 OPL262170:OPL262186 OZH262170:OZH262186 PJD262170:PJD262186 PSZ262170:PSZ262186 QCV262170:QCV262186 QMR262170:QMR262186 QWN262170:QWN262186 RGJ262170:RGJ262186 RQF262170:RQF262186 SAB262170:SAB262186 SJX262170:SJX262186 STT262170:STT262186 TDP262170:TDP262186 TNL262170:TNL262186 TXH262170:TXH262186 UHD262170:UHD262186 UQZ262170:UQZ262186 VAV262170:VAV262186 VKR262170:VKR262186 VUN262170:VUN262186 WEJ262170:WEJ262186 WOF262170:WOF262186 WYB262170:WYB262186 BT327706:BT327722 LP327706:LP327722 VL327706:VL327722 AFH327706:AFH327722 APD327706:APD327722 AYZ327706:AYZ327722 BIV327706:BIV327722 BSR327706:BSR327722 CCN327706:CCN327722 CMJ327706:CMJ327722 CWF327706:CWF327722 DGB327706:DGB327722 DPX327706:DPX327722 DZT327706:DZT327722 EJP327706:EJP327722 ETL327706:ETL327722 FDH327706:FDH327722 FND327706:FND327722 FWZ327706:FWZ327722 GGV327706:GGV327722 GQR327706:GQR327722 HAN327706:HAN327722 HKJ327706:HKJ327722 HUF327706:HUF327722 IEB327706:IEB327722 INX327706:INX327722 IXT327706:IXT327722 JHP327706:JHP327722 JRL327706:JRL327722 KBH327706:KBH327722 KLD327706:KLD327722 KUZ327706:KUZ327722 LEV327706:LEV327722 LOR327706:LOR327722 LYN327706:LYN327722 MIJ327706:MIJ327722 MSF327706:MSF327722 NCB327706:NCB327722 NLX327706:NLX327722 NVT327706:NVT327722 OFP327706:OFP327722 OPL327706:OPL327722 OZH327706:OZH327722 PJD327706:PJD327722 PSZ327706:PSZ327722 QCV327706:QCV327722 QMR327706:QMR327722 QWN327706:QWN327722 RGJ327706:RGJ327722 RQF327706:RQF327722 SAB327706:SAB327722 SJX327706:SJX327722 STT327706:STT327722 TDP327706:TDP327722 TNL327706:TNL327722 TXH327706:TXH327722 UHD327706:UHD327722 UQZ327706:UQZ327722 VAV327706:VAV327722 VKR327706:VKR327722 VUN327706:VUN327722 WEJ327706:WEJ327722 WOF327706:WOF327722 WYB327706:WYB327722 BT393242:BT393258 LP393242:LP393258 VL393242:VL393258 AFH393242:AFH393258 APD393242:APD393258 AYZ393242:AYZ393258 BIV393242:BIV393258 BSR393242:BSR393258 CCN393242:CCN393258 CMJ393242:CMJ393258 CWF393242:CWF393258 DGB393242:DGB393258 DPX393242:DPX393258 DZT393242:DZT393258 EJP393242:EJP393258 ETL393242:ETL393258 FDH393242:FDH393258 FND393242:FND393258 FWZ393242:FWZ393258 GGV393242:GGV393258 GQR393242:GQR393258 HAN393242:HAN393258 HKJ393242:HKJ393258 HUF393242:HUF393258 IEB393242:IEB393258 INX393242:INX393258 IXT393242:IXT393258 JHP393242:JHP393258 JRL393242:JRL393258 KBH393242:KBH393258 KLD393242:KLD393258 KUZ393242:KUZ393258 LEV393242:LEV393258 LOR393242:LOR393258 LYN393242:LYN393258 MIJ393242:MIJ393258 MSF393242:MSF393258 NCB393242:NCB393258 NLX393242:NLX393258 NVT393242:NVT393258 OFP393242:OFP393258 OPL393242:OPL393258 OZH393242:OZH393258 PJD393242:PJD393258 PSZ393242:PSZ393258 QCV393242:QCV393258 QMR393242:QMR393258 QWN393242:QWN393258 RGJ393242:RGJ393258 RQF393242:RQF393258 SAB393242:SAB393258 SJX393242:SJX393258 STT393242:STT393258 TDP393242:TDP393258 TNL393242:TNL393258 TXH393242:TXH393258 UHD393242:UHD393258 UQZ393242:UQZ393258 VAV393242:VAV393258 VKR393242:VKR393258 VUN393242:VUN393258 WEJ393242:WEJ393258 WOF393242:WOF393258 WYB393242:WYB393258 BT458778:BT458794 LP458778:LP458794 VL458778:VL458794 AFH458778:AFH458794 APD458778:APD458794 AYZ458778:AYZ458794 BIV458778:BIV458794 BSR458778:BSR458794 CCN458778:CCN458794 CMJ458778:CMJ458794 CWF458778:CWF458794 DGB458778:DGB458794 DPX458778:DPX458794 DZT458778:DZT458794 EJP458778:EJP458794 ETL458778:ETL458794 FDH458778:FDH458794 FND458778:FND458794 FWZ458778:FWZ458794 GGV458778:GGV458794 GQR458778:GQR458794 HAN458778:HAN458794 HKJ458778:HKJ458794 HUF458778:HUF458794 IEB458778:IEB458794 INX458778:INX458794 IXT458778:IXT458794 JHP458778:JHP458794 JRL458778:JRL458794 KBH458778:KBH458794 KLD458778:KLD458794 KUZ458778:KUZ458794 LEV458778:LEV458794 LOR458778:LOR458794 LYN458778:LYN458794 MIJ458778:MIJ458794 MSF458778:MSF458794 NCB458778:NCB458794 NLX458778:NLX458794 NVT458778:NVT458794 OFP458778:OFP458794 OPL458778:OPL458794 OZH458778:OZH458794 PJD458778:PJD458794 PSZ458778:PSZ458794 QCV458778:QCV458794 QMR458778:QMR458794 QWN458778:QWN458794 RGJ458778:RGJ458794 RQF458778:RQF458794 SAB458778:SAB458794 SJX458778:SJX458794 STT458778:STT458794 TDP458778:TDP458794 TNL458778:TNL458794 TXH458778:TXH458794 UHD458778:UHD458794 UQZ458778:UQZ458794 VAV458778:VAV458794 VKR458778:VKR458794 VUN458778:VUN458794 WEJ458778:WEJ458794 WOF458778:WOF458794 WYB458778:WYB458794 BT524314:BT524330 LP524314:LP524330 VL524314:VL524330 AFH524314:AFH524330 APD524314:APD524330 AYZ524314:AYZ524330 BIV524314:BIV524330 BSR524314:BSR524330 CCN524314:CCN524330 CMJ524314:CMJ524330 CWF524314:CWF524330 DGB524314:DGB524330 DPX524314:DPX524330 DZT524314:DZT524330 EJP524314:EJP524330 ETL524314:ETL524330 FDH524314:FDH524330 FND524314:FND524330 FWZ524314:FWZ524330 GGV524314:GGV524330 GQR524314:GQR524330 HAN524314:HAN524330 HKJ524314:HKJ524330 HUF524314:HUF524330 IEB524314:IEB524330 INX524314:INX524330 IXT524314:IXT524330 JHP524314:JHP524330 JRL524314:JRL524330 KBH524314:KBH524330 KLD524314:KLD524330 KUZ524314:KUZ524330 LEV524314:LEV524330 LOR524314:LOR524330 LYN524314:LYN524330 MIJ524314:MIJ524330 MSF524314:MSF524330 NCB524314:NCB524330 NLX524314:NLX524330 NVT524314:NVT524330 OFP524314:OFP524330 OPL524314:OPL524330 OZH524314:OZH524330 PJD524314:PJD524330 PSZ524314:PSZ524330 QCV524314:QCV524330 QMR524314:QMR524330 QWN524314:QWN524330 RGJ524314:RGJ524330 RQF524314:RQF524330 SAB524314:SAB524330 SJX524314:SJX524330 STT524314:STT524330 TDP524314:TDP524330 TNL524314:TNL524330 TXH524314:TXH524330 UHD524314:UHD524330 UQZ524314:UQZ524330 VAV524314:VAV524330 VKR524314:VKR524330 VUN524314:VUN524330 WEJ524314:WEJ524330 WOF524314:WOF524330 WYB524314:WYB524330 BT589850:BT589866 LP589850:LP589866 VL589850:VL589866 AFH589850:AFH589866 APD589850:APD589866 AYZ589850:AYZ589866 BIV589850:BIV589866 BSR589850:BSR589866 CCN589850:CCN589866 CMJ589850:CMJ589866 CWF589850:CWF589866 DGB589850:DGB589866 DPX589850:DPX589866 DZT589850:DZT589866 EJP589850:EJP589866 ETL589850:ETL589866 FDH589850:FDH589866 FND589850:FND589866 FWZ589850:FWZ589866 GGV589850:GGV589866 GQR589850:GQR589866 HAN589850:HAN589866 HKJ589850:HKJ589866 HUF589850:HUF589866 IEB589850:IEB589866 INX589850:INX589866 IXT589850:IXT589866 JHP589850:JHP589866 JRL589850:JRL589866 KBH589850:KBH589866 KLD589850:KLD589866 KUZ589850:KUZ589866 LEV589850:LEV589866 LOR589850:LOR589866 LYN589850:LYN589866 MIJ589850:MIJ589866 MSF589850:MSF589866 NCB589850:NCB589866 NLX589850:NLX589866 NVT589850:NVT589866 OFP589850:OFP589866 OPL589850:OPL589866 OZH589850:OZH589866 PJD589850:PJD589866 PSZ589850:PSZ589866 QCV589850:QCV589866 QMR589850:QMR589866 QWN589850:QWN589866 RGJ589850:RGJ589866 RQF589850:RQF589866 SAB589850:SAB589866 SJX589850:SJX589866 STT589850:STT589866 TDP589850:TDP589866 TNL589850:TNL589866 TXH589850:TXH589866 UHD589850:UHD589866 UQZ589850:UQZ589866 VAV589850:VAV589866 VKR589850:VKR589866 VUN589850:VUN589866 WEJ589850:WEJ589866 WOF589850:WOF589866 WYB589850:WYB589866 BT655386:BT655402 LP655386:LP655402 VL655386:VL655402 AFH655386:AFH655402 APD655386:APD655402 AYZ655386:AYZ655402 BIV655386:BIV655402 BSR655386:BSR655402 CCN655386:CCN655402 CMJ655386:CMJ655402 CWF655386:CWF655402 DGB655386:DGB655402 DPX655386:DPX655402 DZT655386:DZT655402 EJP655386:EJP655402 ETL655386:ETL655402 FDH655386:FDH655402 FND655386:FND655402 FWZ655386:FWZ655402 GGV655386:GGV655402 GQR655386:GQR655402 HAN655386:HAN655402 HKJ655386:HKJ655402 HUF655386:HUF655402 IEB655386:IEB655402 INX655386:INX655402 IXT655386:IXT655402 JHP655386:JHP655402 JRL655386:JRL655402 KBH655386:KBH655402 KLD655386:KLD655402 KUZ655386:KUZ655402 LEV655386:LEV655402 LOR655386:LOR655402 LYN655386:LYN655402 MIJ655386:MIJ655402 MSF655386:MSF655402 NCB655386:NCB655402 NLX655386:NLX655402 NVT655386:NVT655402 OFP655386:OFP655402 OPL655386:OPL655402 OZH655386:OZH655402 PJD655386:PJD655402 PSZ655386:PSZ655402 QCV655386:QCV655402 QMR655386:QMR655402 QWN655386:QWN655402 RGJ655386:RGJ655402 RQF655386:RQF655402 SAB655386:SAB655402 SJX655386:SJX655402 STT655386:STT655402 TDP655386:TDP655402 TNL655386:TNL655402 TXH655386:TXH655402 UHD655386:UHD655402 UQZ655386:UQZ655402 VAV655386:VAV655402 VKR655386:VKR655402 VUN655386:VUN655402 WEJ655386:WEJ655402 WOF655386:WOF655402 WYB655386:WYB655402 BT720922:BT720938 LP720922:LP720938 VL720922:VL720938 AFH720922:AFH720938 APD720922:APD720938 AYZ720922:AYZ720938 BIV720922:BIV720938 BSR720922:BSR720938 CCN720922:CCN720938 CMJ720922:CMJ720938 CWF720922:CWF720938 DGB720922:DGB720938 DPX720922:DPX720938 DZT720922:DZT720938 EJP720922:EJP720938 ETL720922:ETL720938 FDH720922:FDH720938 FND720922:FND720938 FWZ720922:FWZ720938 GGV720922:GGV720938 GQR720922:GQR720938 HAN720922:HAN720938 HKJ720922:HKJ720938 HUF720922:HUF720938 IEB720922:IEB720938 INX720922:INX720938 IXT720922:IXT720938 JHP720922:JHP720938 JRL720922:JRL720938 KBH720922:KBH720938 KLD720922:KLD720938 KUZ720922:KUZ720938 LEV720922:LEV720938 LOR720922:LOR720938 LYN720922:LYN720938 MIJ720922:MIJ720938 MSF720922:MSF720938 NCB720922:NCB720938 NLX720922:NLX720938 NVT720922:NVT720938 OFP720922:OFP720938 OPL720922:OPL720938 OZH720922:OZH720938 PJD720922:PJD720938 PSZ720922:PSZ720938 QCV720922:QCV720938 QMR720922:QMR720938 QWN720922:QWN720938 RGJ720922:RGJ720938 RQF720922:RQF720938 SAB720922:SAB720938 SJX720922:SJX720938 STT720922:STT720938 TDP720922:TDP720938 TNL720922:TNL720938 TXH720922:TXH720938 UHD720922:UHD720938 UQZ720922:UQZ720938 VAV720922:VAV720938 VKR720922:VKR720938 VUN720922:VUN720938 WEJ720922:WEJ720938 WOF720922:WOF720938 WYB720922:WYB720938 BT786458:BT786474 LP786458:LP786474 VL786458:VL786474 AFH786458:AFH786474 APD786458:APD786474 AYZ786458:AYZ786474 BIV786458:BIV786474 BSR786458:BSR786474 CCN786458:CCN786474 CMJ786458:CMJ786474 CWF786458:CWF786474 DGB786458:DGB786474 DPX786458:DPX786474 DZT786458:DZT786474 EJP786458:EJP786474 ETL786458:ETL786474 FDH786458:FDH786474 FND786458:FND786474 FWZ786458:FWZ786474 GGV786458:GGV786474 GQR786458:GQR786474 HAN786458:HAN786474 HKJ786458:HKJ786474 HUF786458:HUF786474 IEB786458:IEB786474 INX786458:INX786474 IXT786458:IXT786474 JHP786458:JHP786474 JRL786458:JRL786474 KBH786458:KBH786474 KLD786458:KLD786474 KUZ786458:KUZ786474 LEV786458:LEV786474 LOR786458:LOR786474 LYN786458:LYN786474 MIJ786458:MIJ786474 MSF786458:MSF786474 NCB786458:NCB786474 NLX786458:NLX786474 NVT786458:NVT786474 OFP786458:OFP786474 OPL786458:OPL786474 OZH786458:OZH786474 PJD786458:PJD786474 PSZ786458:PSZ786474 QCV786458:QCV786474 QMR786458:QMR786474 QWN786458:QWN786474 RGJ786458:RGJ786474 RQF786458:RQF786474 SAB786458:SAB786474 SJX786458:SJX786474 STT786458:STT786474 TDP786458:TDP786474 TNL786458:TNL786474 TXH786458:TXH786474 UHD786458:UHD786474 UQZ786458:UQZ786474 VAV786458:VAV786474 VKR786458:VKR786474 VUN786458:VUN786474 WEJ786458:WEJ786474 WOF786458:WOF786474 WYB786458:WYB786474 BT851994:BT852010 LP851994:LP852010 VL851994:VL852010 AFH851994:AFH852010 APD851994:APD852010 AYZ851994:AYZ852010 BIV851994:BIV852010 BSR851994:BSR852010 CCN851994:CCN852010 CMJ851994:CMJ852010 CWF851994:CWF852010 DGB851994:DGB852010 DPX851994:DPX852010 DZT851994:DZT852010 EJP851994:EJP852010 ETL851994:ETL852010 FDH851994:FDH852010 FND851994:FND852010 FWZ851994:FWZ852010 GGV851994:GGV852010 GQR851994:GQR852010 HAN851994:HAN852010 HKJ851994:HKJ852010 HUF851994:HUF852010 IEB851994:IEB852010 INX851994:INX852010 IXT851994:IXT852010 JHP851994:JHP852010 JRL851994:JRL852010 KBH851994:KBH852010 KLD851994:KLD852010 KUZ851994:KUZ852010 LEV851994:LEV852010 LOR851994:LOR852010 LYN851994:LYN852010 MIJ851994:MIJ852010 MSF851994:MSF852010 NCB851994:NCB852010 NLX851994:NLX852010 NVT851994:NVT852010 OFP851994:OFP852010 OPL851994:OPL852010 OZH851994:OZH852010 PJD851994:PJD852010 PSZ851994:PSZ852010 QCV851994:QCV852010 QMR851994:QMR852010 QWN851994:QWN852010 RGJ851994:RGJ852010 RQF851994:RQF852010 SAB851994:SAB852010 SJX851994:SJX852010 STT851994:STT852010 TDP851994:TDP852010 TNL851994:TNL852010 TXH851994:TXH852010 UHD851994:UHD852010 UQZ851994:UQZ852010 VAV851994:VAV852010 VKR851994:VKR852010 VUN851994:VUN852010 WEJ851994:WEJ852010 WOF851994:WOF852010 WYB851994:WYB852010 BT917530:BT917546 LP917530:LP917546 VL917530:VL917546 AFH917530:AFH917546 APD917530:APD917546 AYZ917530:AYZ917546 BIV917530:BIV917546 BSR917530:BSR917546 CCN917530:CCN917546 CMJ917530:CMJ917546 CWF917530:CWF917546 DGB917530:DGB917546 DPX917530:DPX917546 DZT917530:DZT917546 EJP917530:EJP917546 ETL917530:ETL917546 FDH917530:FDH917546 FND917530:FND917546 FWZ917530:FWZ917546 GGV917530:GGV917546 GQR917530:GQR917546 HAN917530:HAN917546 HKJ917530:HKJ917546 HUF917530:HUF917546 IEB917530:IEB917546 INX917530:INX917546 IXT917530:IXT917546 JHP917530:JHP917546 JRL917530:JRL917546 KBH917530:KBH917546 KLD917530:KLD917546 KUZ917530:KUZ917546 LEV917530:LEV917546 LOR917530:LOR917546 LYN917530:LYN917546 MIJ917530:MIJ917546 MSF917530:MSF917546 NCB917530:NCB917546 NLX917530:NLX917546 NVT917530:NVT917546 OFP917530:OFP917546 OPL917530:OPL917546 OZH917530:OZH917546 PJD917530:PJD917546 PSZ917530:PSZ917546 QCV917530:QCV917546 QMR917530:QMR917546 QWN917530:QWN917546 RGJ917530:RGJ917546 RQF917530:RQF917546 SAB917530:SAB917546 SJX917530:SJX917546 STT917530:STT917546 TDP917530:TDP917546 TNL917530:TNL917546 TXH917530:TXH917546 UHD917530:UHD917546 UQZ917530:UQZ917546 VAV917530:VAV917546 VKR917530:VKR917546 VUN917530:VUN917546 WEJ917530:WEJ917546 WOF917530:WOF917546 WYB917530:WYB917546 BT983066:BT983082 LP983066:LP983082 VL983066:VL983082 AFH983066:AFH983082 APD983066:APD983082 AYZ983066:AYZ983082 BIV983066:BIV983082 BSR983066:BSR983082 CCN983066:CCN983082 CMJ983066:CMJ983082 CWF983066:CWF983082 DGB983066:DGB983082 DPX983066:DPX983082 DZT983066:DZT983082 EJP983066:EJP983082 ETL983066:ETL983082 FDH983066:FDH983082 FND983066:FND983082 FWZ983066:FWZ983082 GGV983066:GGV983082 GQR983066:GQR983082 HAN983066:HAN983082 HKJ983066:HKJ983082 HUF983066:HUF983082 IEB983066:IEB983082 INX983066:INX983082 IXT983066:IXT983082 JHP983066:JHP983082 JRL983066:JRL983082 KBH983066:KBH983082 KLD983066:KLD983082 KUZ983066:KUZ983082 LEV983066:LEV983082 LOR983066:LOR983082 LYN983066:LYN983082 MIJ983066:MIJ983082 MSF983066:MSF983082 NCB983066:NCB983082 NLX983066:NLX983082 NVT983066:NVT983082 OFP983066:OFP983082 OPL983066:OPL983082 OZH983066:OZH983082 PJD983066:PJD983082 PSZ983066:PSZ983082 QCV983066:QCV983082 QMR983066:QMR983082 QWN983066:QWN983082 RGJ983066:RGJ983082 RQF983066:RQF983082 SAB983066:SAB983082 SJX983066:SJX983082 STT983066:STT983082 TDP983066:TDP983082 TNL983066:TNL983082 TXH983066:TXH983082 UHD983066:UHD983082 UQZ983066:UQZ983082 VAV983066:VAV983082 VKR983066:VKR983082 VUN983066:VUN983082 WEJ983066:WEJ983082 WOF983066:WOF983082 WYB983066:WYB983082"/>
  </dataValidations>
  <printOptions horizontalCentered="1" verticalCentered="1"/>
  <pageMargins left="0.19685039370078741" right="0.19685039370078741" top="0.59055118110236227" bottom="0.39370078740157483" header="0" footer="0.19685039370078741"/>
  <pageSetup paperSize="14" scale="47" pageOrder="overThenDown" orientation="landscape" r:id="rId1"/>
  <headerFooter alignWithMargins="0">
    <oddFooter xml:space="preserve">&amp;LFormato: FO-AC-07 Versión: 2&amp;CPágina &amp;P&amp;RVo.Bo:  </oddFooter>
  </headerFooter>
  <rowBreaks count="4" manualBreakCount="4">
    <brk id="14" max="71" man="1"/>
    <brk id="19" max="71" man="1"/>
    <brk id="25" max="71" man="1"/>
    <brk id="34" max="71"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dimension ref="A1:EA67"/>
  <sheetViews>
    <sheetView showGridLines="0" view="pageBreakPreview" zoomScaleNormal="85" zoomScaleSheetLayoutView="100" workbookViewId="0">
      <pane xSplit="11" ySplit="8" topLeftCell="L9" activePane="bottomRight" state="frozen"/>
      <selection pane="topRight" activeCell="L1" sqref="L1"/>
      <selection pane="bottomLeft" activeCell="A9" sqref="A9"/>
      <selection pane="bottomRight" sqref="A1:K1"/>
    </sheetView>
  </sheetViews>
  <sheetFormatPr baseColWidth="10" defaultRowHeight="12.75" x14ac:dyDescent="0.2"/>
  <cols>
    <col min="1" max="1" width="9.42578125" style="25" customWidth="1"/>
    <col min="2" max="2" width="11.42578125" style="26" customWidth="1"/>
    <col min="3" max="3" width="7.5703125" style="26" customWidth="1"/>
    <col min="4" max="5" width="6.140625" style="25" customWidth="1"/>
    <col min="6" max="6" width="2.7109375" style="25" customWidth="1"/>
    <col min="7" max="7" width="8.7109375" style="26" customWidth="1"/>
    <col min="8" max="8" width="2.7109375" style="26" bestFit="1" customWidth="1"/>
    <col min="9" max="9" width="9.28515625" style="27" customWidth="1"/>
    <col min="10" max="10" width="8.85546875" style="27" customWidth="1"/>
    <col min="11" max="11" width="8" style="27" customWidth="1"/>
    <col min="12" max="14" width="7.7109375" style="26" customWidth="1"/>
    <col min="15" max="15" width="4.7109375" style="26" customWidth="1"/>
    <col min="16" max="16" width="3.7109375" style="26" customWidth="1"/>
    <col min="17" max="17" width="4.42578125" style="26" customWidth="1"/>
    <col min="18" max="18" width="4.7109375" style="26" customWidth="1"/>
    <col min="19" max="19" width="4.140625" style="28" hidden="1" customWidth="1"/>
    <col min="20" max="20" width="3.85546875" style="28" hidden="1" customWidth="1"/>
    <col min="21" max="21" width="4.140625" style="28" hidden="1" customWidth="1"/>
    <col min="22" max="22" width="3.85546875" style="28" hidden="1" customWidth="1"/>
    <col min="23" max="23" width="4.140625" style="28" hidden="1" customWidth="1"/>
    <col min="24" max="24" width="3.85546875" style="28" hidden="1" customWidth="1"/>
    <col min="25" max="25" width="4.140625" style="28" hidden="1" customWidth="1"/>
    <col min="26" max="26" width="3.85546875" style="28" hidden="1" customWidth="1"/>
    <col min="27" max="27" width="4.140625" style="28" hidden="1" customWidth="1"/>
    <col min="28" max="28" width="3.85546875" style="28" hidden="1" customWidth="1"/>
    <col min="29" max="29" width="4.140625" style="28" hidden="1" customWidth="1"/>
    <col min="30" max="30" width="3.85546875" style="28" hidden="1" customWidth="1"/>
    <col min="31" max="31" width="4.140625" style="28" hidden="1" customWidth="1"/>
    <col min="32" max="32" width="3.85546875" style="28" hidden="1" customWidth="1"/>
    <col min="33" max="33" width="4.140625" style="28" hidden="1" customWidth="1"/>
    <col min="34" max="34" width="3.85546875" style="28" hidden="1" customWidth="1"/>
    <col min="35" max="35" width="4.140625" style="28" hidden="1" customWidth="1"/>
    <col min="36" max="36" width="3.85546875" style="28" hidden="1" customWidth="1"/>
    <col min="37" max="37" width="4.140625" style="28" hidden="1" customWidth="1"/>
    <col min="38" max="38" width="3.85546875" style="26" hidden="1" customWidth="1"/>
    <col min="39" max="39" width="4.140625" style="26" hidden="1" customWidth="1"/>
    <col min="40" max="40" width="3.85546875" style="26" hidden="1" customWidth="1"/>
    <col min="41" max="41" width="4.140625" style="26" hidden="1" customWidth="1"/>
    <col min="42" max="42" width="3.85546875" style="26" hidden="1" customWidth="1"/>
    <col min="43" max="43" width="4.140625" style="26" hidden="1" customWidth="1"/>
    <col min="44" max="44" width="3.85546875" style="26" hidden="1" customWidth="1"/>
    <col min="45" max="45" width="4.140625" style="26" hidden="1" customWidth="1"/>
    <col min="46" max="46" width="3.85546875" style="26" hidden="1" customWidth="1"/>
    <col min="47" max="47" width="4.140625" style="26" hidden="1" customWidth="1"/>
    <col min="48" max="48" width="3.85546875" style="26" hidden="1" customWidth="1"/>
    <col min="49" max="49" width="4.140625" style="26" hidden="1" customWidth="1"/>
    <col min="50" max="50" width="3.85546875" style="26" hidden="1" customWidth="1"/>
    <col min="51" max="51" width="4.140625" style="26" hidden="1" customWidth="1"/>
    <col min="52" max="52" width="3.85546875" style="26" hidden="1" customWidth="1"/>
    <col min="53" max="53" width="4.140625" style="26" hidden="1" customWidth="1"/>
    <col min="54" max="54" width="5.42578125" style="26" hidden="1" customWidth="1"/>
    <col min="55" max="57" width="3.7109375" style="26" customWidth="1"/>
    <col min="58" max="58" width="3.140625" style="26" hidden="1" customWidth="1"/>
    <col min="59" max="59" width="3.7109375" style="26" customWidth="1"/>
    <col min="60" max="60" width="24.28515625" style="27" customWidth="1"/>
    <col min="61" max="61" width="17.85546875" style="27" customWidth="1"/>
    <col min="62" max="62" width="15.5703125" style="27" customWidth="1"/>
    <col min="63" max="63" width="19.85546875" style="26" customWidth="1"/>
    <col min="64" max="64" width="7.140625" style="26" bestFit="1" customWidth="1"/>
    <col min="65" max="65" width="6.85546875" style="26" customWidth="1"/>
    <col min="66" max="66" width="6" style="26" customWidth="1"/>
    <col min="67" max="68" width="3.28515625" style="26" customWidth="1"/>
    <col min="69" max="70" width="4.5703125" style="26" customWidth="1"/>
    <col min="71" max="71" width="4" style="26" customWidth="1"/>
    <col min="72" max="72" width="9.42578125" style="29" bestFit="1" customWidth="1"/>
    <col min="73" max="73" width="4.140625" style="22" customWidth="1"/>
    <col min="74" max="256" width="11.42578125" style="22"/>
    <col min="257" max="257" width="9.42578125" style="22" customWidth="1"/>
    <col min="258" max="258" width="11.42578125" style="22" customWidth="1"/>
    <col min="259" max="259" width="7.5703125" style="22" customWidth="1"/>
    <col min="260" max="261" width="6.140625" style="22" customWidth="1"/>
    <col min="262" max="262" width="2.7109375" style="22" customWidth="1"/>
    <col min="263" max="263" width="8.7109375" style="22" customWidth="1"/>
    <col min="264" max="264" width="2.7109375" style="22" bestFit="1" customWidth="1"/>
    <col min="265" max="265" width="9.28515625" style="22" customWidth="1"/>
    <col min="266" max="266" width="8.85546875" style="22" customWidth="1"/>
    <col min="267" max="267" width="8" style="22" customWidth="1"/>
    <col min="268" max="270" width="7.7109375" style="22" customWidth="1"/>
    <col min="271" max="271" width="4.7109375" style="22" customWidth="1"/>
    <col min="272" max="272" width="3.7109375" style="22" customWidth="1"/>
    <col min="273" max="273" width="4.42578125" style="22" customWidth="1"/>
    <col min="274" max="274" width="4.7109375" style="22" customWidth="1"/>
    <col min="275" max="310" width="0" style="22" hidden="1" customWidth="1"/>
    <col min="311" max="313" width="3.7109375" style="22" customWidth="1"/>
    <col min="314" max="314" width="0" style="22" hidden="1" customWidth="1"/>
    <col min="315" max="315" width="3.7109375" style="22" customWidth="1"/>
    <col min="316" max="316" width="24.28515625" style="22" customWidth="1"/>
    <col min="317" max="317" width="17.85546875" style="22" customWidth="1"/>
    <col min="318" max="318" width="15.5703125" style="22" customWidth="1"/>
    <col min="319" max="319" width="19.85546875" style="22" customWidth="1"/>
    <col min="320" max="320" width="7.140625" style="22" bestFit="1" customWidth="1"/>
    <col min="321" max="321" width="6.85546875" style="22" customWidth="1"/>
    <col min="322" max="322" width="6" style="22" customWidth="1"/>
    <col min="323" max="324" width="3.28515625" style="22" customWidth="1"/>
    <col min="325" max="326" width="4.5703125" style="22" customWidth="1"/>
    <col min="327" max="327" width="4" style="22" customWidth="1"/>
    <col min="328" max="328" width="9.42578125" style="22" bestFit="1" customWidth="1"/>
    <col min="329" max="329" width="4.140625" style="22" customWidth="1"/>
    <col min="330" max="512" width="11.42578125" style="22"/>
    <col min="513" max="513" width="9.42578125" style="22" customWidth="1"/>
    <col min="514" max="514" width="11.42578125" style="22" customWidth="1"/>
    <col min="515" max="515" width="7.5703125" style="22" customWidth="1"/>
    <col min="516" max="517" width="6.140625" style="22" customWidth="1"/>
    <col min="518" max="518" width="2.7109375" style="22" customWidth="1"/>
    <col min="519" max="519" width="8.7109375" style="22" customWidth="1"/>
    <col min="520" max="520" width="2.7109375" style="22" bestFit="1" customWidth="1"/>
    <col min="521" max="521" width="9.28515625" style="22" customWidth="1"/>
    <col min="522" max="522" width="8.85546875" style="22" customWidth="1"/>
    <col min="523" max="523" width="8" style="22" customWidth="1"/>
    <col min="524" max="526" width="7.7109375" style="22" customWidth="1"/>
    <col min="527" max="527" width="4.7109375" style="22" customWidth="1"/>
    <col min="528" max="528" width="3.7109375" style="22" customWidth="1"/>
    <col min="529" max="529" width="4.42578125" style="22" customWidth="1"/>
    <col min="530" max="530" width="4.7109375" style="22" customWidth="1"/>
    <col min="531" max="566" width="0" style="22" hidden="1" customWidth="1"/>
    <col min="567" max="569" width="3.7109375" style="22" customWidth="1"/>
    <col min="570" max="570" width="0" style="22" hidden="1" customWidth="1"/>
    <col min="571" max="571" width="3.7109375" style="22" customWidth="1"/>
    <col min="572" max="572" width="24.28515625" style="22" customWidth="1"/>
    <col min="573" max="573" width="17.85546875" style="22" customWidth="1"/>
    <col min="574" max="574" width="15.5703125" style="22" customWidth="1"/>
    <col min="575" max="575" width="19.85546875" style="22" customWidth="1"/>
    <col min="576" max="576" width="7.140625" style="22" bestFit="1" customWidth="1"/>
    <col min="577" max="577" width="6.85546875" style="22" customWidth="1"/>
    <col min="578" max="578" width="6" style="22" customWidth="1"/>
    <col min="579" max="580" width="3.28515625" style="22" customWidth="1"/>
    <col min="581" max="582" width="4.5703125" style="22" customWidth="1"/>
    <col min="583" max="583" width="4" style="22" customWidth="1"/>
    <col min="584" max="584" width="9.42578125" style="22" bestFit="1" customWidth="1"/>
    <col min="585" max="585" width="4.140625" style="22" customWidth="1"/>
    <col min="586" max="768" width="11.42578125" style="22"/>
    <col min="769" max="769" width="9.42578125" style="22" customWidth="1"/>
    <col min="770" max="770" width="11.42578125" style="22" customWidth="1"/>
    <col min="771" max="771" width="7.5703125" style="22" customWidth="1"/>
    <col min="772" max="773" width="6.140625" style="22" customWidth="1"/>
    <col min="774" max="774" width="2.7109375" style="22" customWidth="1"/>
    <col min="775" max="775" width="8.7109375" style="22" customWidth="1"/>
    <col min="776" max="776" width="2.7109375" style="22" bestFit="1" customWidth="1"/>
    <col min="777" max="777" width="9.28515625" style="22" customWidth="1"/>
    <col min="778" max="778" width="8.85546875" style="22" customWidth="1"/>
    <col min="779" max="779" width="8" style="22" customWidth="1"/>
    <col min="780" max="782" width="7.7109375" style="22" customWidth="1"/>
    <col min="783" max="783" width="4.7109375" style="22" customWidth="1"/>
    <col min="784" max="784" width="3.7109375" style="22" customWidth="1"/>
    <col min="785" max="785" width="4.42578125" style="22" customWidth="1"/>
    <col min="786" max="786" width="4.7109375" style="22" customWidth="1"/>
    <col min="787" max="822" width="0" style="22" hidden="1" customWidth="1"/>
    <col min="823" max="825" width="3.7109375" style="22" customWidth="1"/>
    <col min="826" max="826" width="0" style="22" hidden="1" customWidth="1"/>
    <col min="827" max="827" width="3.7109375" style="22" customWidth="1"/>
    <col min="828" max="828" width="24.28515625" style="22" customWidth="1"/>
    <col min="829" max="829" width="17.85546875" style="22" customWidth="1"/>
    <col min="830" max="830" width="15.5703125" style="22" customWidth="1"/>
    <col min="831" max="831" width="19.85546875" style="22" customWidth="1"/>
    <col min="832" max="832" width="7.140625" style="22" bestFit="1" customWidth="1"/>
    <col min="833" max="833" width="6.85546875" style="22" customWidth="1"/>
    <col min="834" max="834" width="6" style="22" customWidth="1"/>
    <col min="835" max="836" width="3.28515625" style="22" customWidth="1"/>
    <col min="837" max="838" width="4.5703125" style="22" customWidth="1"/>
    <col min="839" max="839" width="4" style="22" customWidth="1"/>
    <col min="840" max="840" width="9.42578125" style="22" bestFit="1" customWidth="1"/>
    <col min="841" max="841" width="4.140625" style="22" customWidth="1"/>
    <col min="842" max="1024" width="11.42578125" style="22"/>
    <col min="1025" max="1025" width="9.42578125" style="22" customWidth="1"/>
    <col min="1026" max="1026" width="11.42578125" style="22" customWidth="1"/>
    <col min="1027" max="1027" width="7.5703125" style="22" customWidth="1"/>
    <col min="1028" max="1029" width="6.140625" style="22" customWidth="1"/>
    <col min="1030" max="1030" width="2.7109375" style="22" customWidth="1"/>
    <col min="1031" max="1031" width="8.7109375" style="22" customWidth="1"/>
    <col min="1032" max="1032" width="2.7109375" style="22" bestFit="1" customWidth="1"/>
    <col min="1033" max="1033" width="9.28515625" style="22" customWidth="1"/>
    <col min="1034" max="1034" width="8.85546875" style="22" customWidth="1"/>
    <col min="1035" max="1035" width="8" style="22" customWidth="1"/>
    <col min="1036" max="1038" width="7.7109375" style="22" customWidth="1"/>
    <col min="1039" max="1039" width="4.7109375" style="22" customWidth="1"/>
    <col min="1040" max="1040" width="3.7109375" style="22" customWidth="1"/>
    <col min="1041" max="1041" width="4.42578125" style="22" customWidth="1"/>
    <col min="1042" max="1042" width="4.7109375" style="22" customWidth="1"/>
    <col min="1043" max="1078" width="0" style="22" hidden="1" customWidth="1"/>
    <col min="1079" max="1081" width="3.7109375" style="22" customWidth="1"/>
    <col min="1082" max="1082" width="0" style="22" hidden="1" customWidth="1"/>
    <col min="1083" max="1083" width="3.7109375" style="22" customWidth="1"/>
    <col min="1084" max="1084" width="24.28515625" style="22" customWidth="1"/>
    <col min="1085" max="1085" width="17.85546875" style="22" customWidth="1"/>
    <col min="1086" max="1086" width="15.5703125" style="22" customWidth="1"/>
    <col min="1087" max="1087" width="19.85546875" style="22" customWidth="1"/>
    <col min="1088" max="1088" width="7.140625" style="22" bestFit="1" customWidth="1"/>
    <col min="1089" max="1089" width="6.85546875" style="22" customWidth="1"/>
    <col min="1090" max="1090" width="6" style="22" customWidth="1"/>
    <col min="1091" max="1092" width="3.28515625" style="22" customWidth="1"/>
    <col min="1093" max="1094" width="4.5703125" style="22" customWidth="1"/>
    <col min="1095" max="1095" width="4" style="22" customWidth="1"/>
    <col min="1096" max="1096" width="9.42578125" style="22" bestFit="1" customWidth="1"/>
    <col min="1097" max="1097" width="4.140625" style="22" customWidth="1"/>
    <col min="1098" max="1280" width="11.42578125" style="22"/>
    <col min="1281" max="1281" width="9.42578125" style="22" customWidth="1"/>
    <col min="1282" max="1282" width="11.42578125" style="22" customWidth="1"/>
    <col min="1283" max="1283" width="7.5703125" style="22" customWidth="1"/>
    <col min="1284" max="1285" width="6.140625" style="22" customWidth="1"/>
    <col min="1286" max="1286" width="2.7109375" style="22" customWidth="1"/>
    <col min="1287" max="1287" width="8.7109375" style="22" customWidth="1"/>
    <col min="1288" max="1288" width="2.7109375" style="22" bestFit="1" customWidth="1"/>
    <col min="1289" max="1289" width="9.28515625" style="22" customWidth="1"/>
    <col min="1290" max="1290" width="8.85546875" style="22" customWidth="1"/>
    <col min="1291" max="1291" width="8" style="22" customWidth="1"/>
    <col min="1292" max="1294" width="7.7109375" style="22" customWidth="1"/>
    <col min="1295" max="1295" width="4.7109375" style="22" customWidth="1"/>
    <col min="1296" max="1296" width="3.7109375" style="22" customWidth="1"/>
    <col min="1297" max="1297" width="4.42578125" style="22" customWidth="1"/>
    <col min="1298" max="1298" width="4.7109375" style="22" customWidth="1"/>
    <col min="1299" max="1334" width="0" style="22" hidden="1" customWidth="1"/>
    <col min="1335" max="1337" width="3.7109375" style="22" customWidth="1"/>
    <col min="1338" max="1338" width="0" style="22" hidden="1" customWidth="1"/>
    <col min="1339" max="1339" width="3.7109375" style="22" customWidth="1"/>
    <col min="1340" max="1340" width="24.28515625" style="22" customWidth="1"/>
    <col min="1341" max="1341" width="17.85546875" style="22" customWidth="1"/>
    <col min="1342" max="1342" width="15.5703125" style="22" customWidth="1"/>
    <col min="1343" max="1343" width="19.85546875" style="22" customWidth="1"/>
    <col min="1344" max="1344" width="7.140625" style="22" bestFit="1" customWidth="1"/>
    <col min="1345" max="1345" width="6.85546875" style="22" customWidth="1"/>
    <col min="1346" max="1346" width="6" style="22" customWidth="1"/>
    <col min="1347" max="1348" width="3.28515625" style="22" customWidth="1"/>
    <col min="1349" max="1350" width="4.5703125" style="22" customWidth="1"/>
    <col min="1351" max="1351" width="4" style="22" customWidth="1"/>
    <col min="1352" max="1352" width="9.42578125" style="22" bestFit="1" customWidth="1"/>
    <col min="1353" max="1353" width="4.140625" style="22" customWidth="1"/>
    <col min="1354" max="1536" width="11.42578125" style="22"/>
    <col min="1537" max="1537" width="9.42578125" style="22" customWidth="1"/>
    <col min="1538" max="1538" width="11.42578125" style="22" customWidth="1"/>
    <col min="1539" max="1539" width="7.5703125" style="22" customWidth="1"/>
    <col min="1540" max="1541" width="6.140625" style="22" customWidth="1"/>
    <col min="1542" max="1542" width="2.7109375" style="22" customWidth="1"/>
    <col min="1543" max="1543" width="8.7109375" style="22" customWidth="1"/>
    <col min="1544" max="1544" width="2.7109375" style="22" bestFit="1" customWidth="1"/>
    <col min="1545" max="1545" width="9.28515625" style="22" customWidth="1"/>
    <col min="1546" max="1546" width="8.85546875" style="22" customWidth="1"/>
    <col min="1547" max="1547" width="8" style="22" customWidth="1"/>
    <col min="1548" max="1550" width="7.7109375" style="22" customWidth="1"/>
    <col min="1551" max="1551" width="4.7109375" style="22" customWidth="1"/>
    <col min="1552" max="1552" width="3.7109375" style="22" customWidth="1"/>
    <col min="1553" max="1553" width="4.42578125" style="22" customWidth="1"/>
    <col min="1554" max="1554" width="4.7109375" style="22" customWidth="1"/>
    <col min="1555" max="1590" width="0" style="22" hidden="1" customWidth="1"/>
    <col min="1591" max="1593" width="3.7109375" style="22" customWidth="1"/>
    <col min="1594" max="1594" width="0" style="22" hidden="1" customWidth="1"/>
    <col min="1595" max="1595" width="3.7109375" style="22" customWidth="1"/>
    <col min="1596" max="1596" width="24.28515625" style="22" customWidth="1"/>
    <col min="1597" max="1597" width="17.85546875" style="22" customWidth="1"/>
    <col min="1598" max="1598" width="15.5703125" style="22" customWidth="1"/>
    <col min="1599" max="1599" width="19.85546875" style="22" customWidth="1"/>
    <col min="1600" max="1600" width="7.140625" style="22" bestFit="1" customWidth="1"/>
    <col min="1601" max="1601" width="6.85546875" style="22" customWidth="1"/>
    <col min="1602" max="1602" width="6" style="22" customWidth="1"/>
    <col min="1603" max="1604" width="3.28515625" style="22" customWidth="1"/>
    <col min="1605" max="1606" width="4.5703125" style="22" customWidth="1"/>
    <col min="1607" max="1607" width="4" style="22" customWidth="1"/>
    <col min="1608" max="1608" width="9.42578125" style="22" bestFit="1" customWidth="1"/>
    <col min="1609" max="1609" width="4.140625" style="22" customWidth="1"/>
    <col min="1610" max="1792" width="11.42578125" style="22"/>
    <col min="1793" max="1793" width="9.42578125" style="22" customWidth="1"/>
    <col min="1794" max="1794" width="11.42578125" style="22" customWidth="1"/>
    <col min="1795" max="1795" width="7.5703125" style="22" customWidth="1"/>
    <col min="1796" max="1797" width="6.140625" style="22" customWidth="1"/>
    <col min="1798" max="1798" width="2.7109375" style="22" customWidth="1"/>
    <col min="1799" max="1799" width="8.7109375" style="22" customWidth="1"/>
    <col min="1800" max="1800" width="2.7109375" style="22" bestFit="1" customWidth="1"/>
    <col min="1801" max="1801" width="9.28515625" style="22" customWidth="1"/>
    <col min="1802" max="1802" width="8.85546875" style="22" customWidth="1"/>
    <col min="1803" max="1803" width="8" style="22" customWidth="1"/>
    <col min="1804" max="1806" width="7.7109375" style="22" customWidth="1"/>
    <col min="1807" max="1807" width="4.7109375" style="22" customWidth="1"/>
    <col min="1808" max="1808" width="3.7109375" style="22" customWidth="1"/>
    <col min="1809" max="1809" width="4.42578125" style="22" customWidth="1"/>
    <col min="1810" max="1810" width="4.7109375" style="22" customWidth="1"/>
    <col min="1811" max="1846" width="0" style="22" hidden="1" customWidth="1"/>
    <col min="1847" max="1849" width="3.7109375" style="22" customWidth="1"/>
    <col min="1850" max="1850" width="0" style="22" hidden="1" customWidth="1"/>
    <col min="1851" max="1851" width="3.7109375" style="22" customWidth="1"/>
    <col min="1852" max="1852" width="24.28515625" style="22" customWidth="1"/>
    <col min="1853" max="1853" width="17.85546875" style="22" customWidth="1"/>
    <col min="1854" max="1854" width="15.5703125" style="22" customWidth="1"/>
    <col min="1855" max="1855" width="19.85546875" style="22" customWidth="1"/>
    <col min="1856" max="1856" width="7.140625" style="22" bestFit="1" customWidth="1"/>
    <col min="1857" max="1857" width="6.85546875" style="22" customWidth="1"/>
    <col min="1858" max="1858" width="6" style="22" customWidth="1"/>
    <col min="1859" max="1860" width="3.28515625" style="22" customWidth="1"/>
    <col min="1861" max="1862" width="4.5703125" style="22" customWidth="1"/>
    <col min="1863" max="1863" width="4" style="22" customWidth="1"/>
    <col min="1864" max="1864" width="9.42578125" style="22" bestFit="1" customWidth="1"/>
    <col min="1865" max="1865" width="4.140625" style="22" customWidth="1"/>
    <col min="1866" max="2048" width="11.42578125" style="22"/>
    <col min="2049" max="2049" width="9.42578125" style="22" customWidth="1"/>
    <col min="2050" max="2050" width="11.42578125" style="22" customWidth="1"/>
    <col min="2051" max="2051" width="7.5703125" style="22" customWidth="1"/>
    <col min="2052" max="2053" width="6.140625" style="22" customWidth="1"/>
    <col min="2054" max="2054" width="2.7109375" style="22" customWidth="1"/>
    <col min="2055" max="2055" width="8.7109375" style="22" customWidth="1"/>
    <col min="2056" max="2056" width="2.7109375" style="22" bestFit="1" customWidth="1"/>
    <col min="2057" max="2057" width="9.28515625" style="22" customWidth="1"/>
    <col min="2058" max="2058" width="8.85546875" style="22" customWidth="1"/>
    <col min="2059" max="2059" width="8" style="22" customWidth="1"/>
    <col min="2060" max="2062" width="7.7109375" style="22" customWidth="1"/>
    <col min="2063" max="2063" width="4.7109375" style="22" customWidth="1"/>
    <col min="2064" max="2064" width="3.7109375" style="22" customWidth="1"/>
    <col min="2065" max="2065" width="4.42578125" style="22" customWidth="1"/>
    <col min="2066" max="2066" width="4.7109375" style="22" customWidth="1"/>
    <col min="2067" max="2102" width="0" style="22" hidden="1" customWidth="1"/>
    <col min="2103" max="2105" width="3.7109375" style="22" customWidth="1"/>
    <col min="2106" max="2106" width="0" style="22" hidden="1" customWidth="1"/>
    <col min="2107" max="2107" width="3.7109375" style="22" customWidth="1"/>
    <col min="2108" max="2108" width="24.28515625" style="22" customWidth="1"/>
    <col min="2109" max="2109" width="17.85546875" style="22" customWidth="1"/>
    <col min="2110" max="2110" width="15.5703125" style="22" customWidth="1"/>
    <col min="2111" max="2111" width="19.85546875" style="22" customWidth="1"/>
    <col min="2112" max="2112" width="7.140625" style="22" bestFit="1" customWidth="1"/>
    <col min="2113" max="2113" width="6.85546875" style="22" customWidth="1"/>
    <col min="2114" max="2114" width="6" style="22" customWidth="1"/>
    <col min="2115" max="2116" width="3.28515625" style="22" customWidth="1"/>
    <col min="2117" max="2118" width="4.5703125" style="22" customWidth="1"/>
    <col min="2119" max="2119" width="4" style="22" customWidth="1"/>
    <col min="2120" max="2120" width="9.42578125" style="22" bestFit="1" customWidth="1"/>
    <col min="2121" max="2121" width="4.140625" style="22" customWidth="1"/>
    <col min="2122" max="2304" width="11.42578125" style="22"/>
    <col min="2305" max="2305" width="9.42578125" style="22" customWidth="1"/>
    <col min="2306" max="2306" width="11.42578125" style="22" customWidth="1"/>
    <col min="2307" max="2307" width="7.5703125" style="22" customWidth="1"/>
    <col min="2308" max="2309" width="6.140625" style="22" customWidth="1"/>
    <col min="2310" max="2310" width="2.7109375" style="22" customWidth="1"/>
    <col min="2311" max="2311" width="8.7109375" style="22" customWidth="1"/>
    <col min="2312" max="2312" width="2.7109375" style="22" bestFit="1" customWidth="1"/>
    <col min="2313" max="2313" width="9.28515625" style="22" customWidth="1"/>
    <col min="2314" max="2314" width="8.85546875" style="22" customWidth="1"/>
    <col min="2315" max="2315" width="8" style="22" customWidth="1"/>
    <col min="2316" max="2318" width="7.7109375" style="22" customWidth="1"/>
    <col min="2319" max="2319" width="4.7109375" style="22" customWidth="1"/>
    <col min="2320" max="2320" width="3.7109375" style="22" customWidth="1"/>
    <col min="2321" max="2321" width="4.42578125" style="22" customWidth="1"/>
    <col min="2322" max="2322" width="4.7109375" style="22" customWidth="1"/>
    <col min="2323" max="2358" width="0" style="22" hidden="1" customWidth="1"/>
    <col min="2359" max="2361" width="3.7109375" style="22" customWidth="1"/>
    <col min="2362" max="2362" width="0" style="22" hidden="1" customWidth="1"/>
    <col min="2363" max="2363" width="3.7109375" style="22" customWidth="1"/>
    <col min="2364" max="2364" width="24.28515625" style="22" customWidth="1"/>
    <col min="2365" max="2365" width="17.85546875" style="22" customWidth="1"/>
    <col min="2366" max="2366" width="15.5703125" style="22" customWidth="1"/>
    <col min="2367" max="2367" width="19.85546875" style="22" customWidth="1"/>
    <col min="2368" max="2368" width="7.140625" style="22" bestFit="1" customWidth="1"/>
    <col min="2369" max="2369" width="6.85546875" style="22" customWidth="1"/>
    <col min="2370" max="2370" width="6" style="22" customWidth="1"/>
    <col min="2371" max="2372" width="3.28515625" style="22" customWidth="1"/>
    <col min="2373" max="2374" width="4.5703125" style="22" customWidth="1"/>
    <col min="2375" max="2375" width="4" style="22" customWidth="1"/>
    <col min="2376" max="2376" width="9.42578125" style="22" bestFit="1" customWidth="1"/>
    <col min="2377" max="2377" width="4.140625" style="22" customWidth="1"/>
    <col min="2378" max="2560" width="11.42578125" style="22"/>
    <col min="2561" max="2561" width="9.42578125" style="22" customWidth="1"/>
    <col min="2562" max="2562" width="11.42578125" style="22" customWidth="1"/>
    <col min="2563" max="2563" width="7.5703125" style="22" customWidth="1"/>
    <col min="2564" max="2565" width="6.140625" style="22" customWidth="1"/>
    <col min="2566" max="2566" width="2.7109375" style="22" customWidth="1"/>
    <col min="2567" max="2567" width="8.7109375" style="22" customWidth="1"/>
    <col min="2568" max="2568" width="2.7109375" style="22" bestFit="1" customWidth="1"/>
    <col min="2569" max="2569" width="9.28515625" style="22" customWidth="1"/>
    <col min="2570" max="2570" width="8.85546875" style="22" customWidth="1"/>
    <col min="2571" max="2571" width="8" style="22" customWidth="1"/>
    <col min="2572" max="2574" width="7.7109375" style="22" customWidth="1"/>
    <col min="2575" max="2575" width="4.7109375" style="22" customWidth="1"/>
    <col min="2576" max="2576" width="3.7109375" style="22" customWidth="1"/>
    <col min="2577" max="2577" width="4.42578125" style="22" customWidth="1"/>
    <col min="2578" max="2578" width="4.7109375" style="22" customWidth="1"/>
    <col min="2579" max="2614" width="0" style="22" hidden="1" customWidth="1"/>
    <col min="2615" max="2617" width="3.7109375" style="22" customWidth="1"/>
    <col min="2618" max="2618" width="0" style="22" hidden="1" customWidth="1"/>
    <col min="2619" max="2619" width="3.7109375" style="22" customWidth="1"/>
    <col min="2620" max="2620" width="24.28515625" style="22" customWidth="1"/>
    <col min="2621" max="2621" width="17.85546875" style="22" customWidth="1"/>
    <col min="2622" max="2622" width="15.5703125" style="22" customWidth="1"/>
    <col min="2623" max="2623" width="19.85546875" style="22" customWidth="1"/>
    <col min="2624" max="2624" width="7.140625" style="22" bestFit="1" customWidth="1"/>
    <col min="2625" max="2625" width="6.85546875" style="22" customWidth="1"/>
    <col min="2626" max="2626" width="6" style="22" customWidth="1"/>
    <col min="2627" max="2628" width="3.28515625" style="22" customWidth="1"/>
    <col min="2629" max="2630" width="4.5703125" style="22" customWidth="1"/>
    <col min="2631" max="2631" width="4" style="22" customWidth="1"/>
    <col min="2632" max="2632" width="9.42578125" style="22" bestFit="1" customWidth="1"/>
    <col min="2633" max="2633" width="4.140625" style="22" customWidth="1"/>
    <col min="2634" max="2816" width="11.42578125" style="22"/>
    <col min="2817" max="2817" width="9.42578125" style="22" customWidth="1"/>
    <col min="2818" max="2818" width="11.42578125" style="22" customWidth="1"/>
    <col min="2819" max="2819" width="7.5703125" style="22" customWidth="1"/>
    <col min="2820" max="2821" width="6.140625" style="22" customWidth="1"/>
    <col min="2822" max="2822" width="2.7109375" style="22" customWidth="1"/>
    <col min="2823" max="2823" width="8.7109375" style="22" customWidth="1"/>
    <col min="2824" max="2824" width="2.7109375" style="22" bestFit="1" customWidth="1"/>
    <col min="2825" max="2825" width="9.28515625" style="22" customWidth="1"/>
    <col min="2826" max="2826" width="8.85546875" style="22" customWidth="1"/>
    <col min="2827" max="2827" width="8" style="22" customWidth="1"/>
    <col min="2828" max="2830" width="7.7109375" style="22" customWidth="1"/>
    <col min="2831" max="2831" width="4.7109375" style="22" customWidth="1"/>
    <col min="2832" max="2832" width="3.7109375" style="22" customWidth="1"/>
    <col min="2833" max="2833" width="4.42578125" style="22" customWidth="1"/>
    <col min="2834" max="2834" width="4.7109375" style="22" customWidth="1"/>
    <col min="2835" max="2870" width="0" style="22" hidden="1" customWidth="1"/>
    <col min="2871" max="2873" width="3.7109375" style="22" customWidth="1"/>
    <col min="2874" max="2874" width="0" style="22" hidden="1" customWidth="1"/>
    <col min="2875" max="2875" width="3.7109375" style="22" customWidth="1"/>
    <col min="2876" max="2876" width="24.28515625" style="22" customWidth="1"/>
    <col min="2877" max="2877" width="17.85546875" style="22" customWidth="1"/>
    <col min="2878" max="2878" width="15.5703125" style="22" customWidth="1"/>
    <col min="2879" max="2879" width="19.85546875" style="22" customWidth="1"/>
    <col min="2880" max="2880" width="7.140625" style="22" bestFit="1" customWidth="1"/>
    <col min="2881" max="2881" width="6.85546875" style="22" customWidth="1"/>
    <col min="2882" max="2882" width="6" style="22" customWidth="1"/>
    <col min="2883" max="2884" width="3.28515625" style="22" customWidth="1"/>
    <col min="2885" max="2886" width="4.5703125" style="22" customWidth="1"/>
    <col min="2887" max="2887" width="4" style="22" customWidth="1"/>
    <col min="2888" max="2888" width="9.42578125" style="22" bestFit="1" customWidth="1"/>
    <col min="2889" max="2889" width="4.140625" style="22" customWidth="1"/>
    <col min="2890" max="3072" width="11.42578125" style="22"/>
    <col min="3073" max="3073" width="9.42578125" style="22" customWidth="1"/>
    <col min="3074" max="3074" width="11.42578125" style="22" customWidth="1"/>
    <col min="3075" max="3075" width="7.5703125" style="22" customWidth="1"/>
    <col min="3076" max="3077" width="6.140625" style="22" customWidth="1"/>
    <col min="3078" max="3078" width="2.7109375" style="22" customWidth="1"/>
    <col min="3079" max="3079" width="8.7109375" style="22" customWidth="1"/>
    <col min="3080" max="3080" width="2.7109375" style="22" bestFit="1" customWidth="1"/>
    <col min="3081" max="3081" width="9.28515625" style="22" customWidth="1"/>
    <col min="3082" max="3082" width="8.85546875" style="22" customWidth="1"/>
    <col min="3083" max="3083" width="8" style="22" customWidth="1"/>
    <col min="3084" max="3086" width="7.7109375" style="22" customWidth="1"/>
    <col min="3087" max="3087" width="4.7109375" style="22" customWidth="1"/>
    <col min="3088" max="3088" width="3.7109375" style="22" customWidth="1"/>
    <col min="3089" max="3089" width="4.42578125" style="22" customWidth="1"/>
    <col min="3090" max="3090" width="4.7109375" style="22" customWidth="1"/>
    <col min="3091" max="3126" width="0" style="22" hidden="1" customWidth="1"/>
    <col min="3127" max="3129" width="3.7109375" style="22" customWidth="1"/>
    <col min="3130" max="3130" width="0" style="22" hidden="1" customWidth="1"/>
    <col min="3131" max="3131" width="3.7109375" style="22" customWidth="1"/>
    <col min="3132" max="3132" width="24.28515625" style="22" customWidth="1"/>
    <col min="3133" max="3133" width="17.85546875" style="22" customWidth="1"/>
    <col min="3134" max="3134" width="15.5703125" style="22" customWidth="1"/>
    <col min="3135" max="3135" width="19.85546875" style="22" customWidth="1"/>
    <col min="3136" max="3136" width="7.140625" style="22" bestFit="1" customWidth="1"/>
    <col min="3137" max="3137" width="6.85546875" style="22" customWidth="1"/>
    <col min="3138" max="3138" width="6" style="22" customWidth="1"/>
    <col min="3139" max="3140" width="3.28515625" style="22" customWidth="1"/>
    <col min="3141" max="3142" width="4.5703125" style="22" customWidth="1"/>
    <col min="3143" max="3143" width="4" style="22" customWidth="1"/>
    <col min="3144" max="3144" width="9.42578125" style="22" bestFit="1" customWidth="1"/>
    <col min="3145" max="3145" width="4.140625" style="22" customWidth="1"/>
    <col min="3146" max="3328" width="11.42578125" style="22"/>
    <col min="3329" max="3329" width="9.42578125" style="22" customWidth="1"/>
    <col min="3330" max="3330" width="11.42578125" style="22" customWidth="1"/>
    <col min="3331" max="3331" width="7.5703125" style="22" customWidth="1"/>
    <col min="3332" max="3333" width="6.140625" style="22" customWidth="1"/>
    <col min="3334" max="3334" width="2.7109375" style="22" customWidth="1"/>
    <col min="3335" max="3335" width="8.7109375" style="22" customWidth="1"/>
    <col min="3336" max="3336" width="2.7109375" style="22" bestFit="1" customWidth="1"/>
    <col min="3337" max="3337" width="9.28515625" style="22" customWidth="1"/>
    <col min="3338" max="3338" width="8.85546875" style="22" customWidth="1"/>
    <col min="3339" max="3339" width="8" style="22" customWidth="1"/>
    <col min="3340" max="3342" width="7.7109375" style="22" customWidth="1"/>
    <col min="3343" max="3343" width="4.7109375" style="22" customWidth="1"/>
    <col min="3344" max="3344" width="3.7109375" style="22" customWidth="1"/>
    <col min="3345" max="3345" width="4.42578125" style="22" customWidth="1"/>
    <col min="3346" max="3346" width="4.7109375" style="22" customWidth="1"/>
    <col min="3347" max="3382" width="0" style="22" hidden="1" customWidth="1"/>
    <col min="3383" max="3385" width="3.7109375" style="22" customWidth="1"/>
    <col min="3386" max="3386" width="0" style="22" hidden="1" customWidth="1"/>
    <col min="3387" max="3387" width="3.7109375" style="22" customWidth="1"/>
    <col min="3388" max="3388" width="24.28515625" style="22" customWidth="1"/>
    <col min="3389" max="3389" width="17.85546875" style="22" customWidth="1"/>
    <col min="3390" max="3390" width="15.5703125" style="22" customWidth="1"/>
    <col min="3391" max="3391" width="19.85546875" style="22" customWidth="1"/>
    <col min="3392" max="3392" width="7.140625" style="22" bestFit="1" customWidth="1"/>
    <col min="3393" max="3393" width="6.85546875" style="22" customWidth="1"/>
    <col min="3394" max="3394" width="6" style="22" customWidth="1"/>
    <col min="3395" max="3396" width="3.28515625" style="22" customWidth="1"/>
    <col min="3397" max="3398" width="4.5703125" style="22" customWidth="1"/>
    <col min="3399" max="3399" width="4" style="22" customWidth="1"/>
    <col min="3400" max="3400" width="9.42578125" style="22" bestFit="1" customWidth="1"/>
    <col min="3401" max="3401" width="4.140625" style="22" customWidth="1"/>
    <col min="3402" max="3584" width="11.42578125" style="22"/>
    <col min="3585" max="3585" width="9.42578125" style="22" customWidth="1"/>
    <col min="3586" max="3586" width="11.42578125" style="22" customWidth="1"/>
    <col min="3587" max="3587" width="7.5703125" style="22" customWidth="1"/>
    <col min="3588" max="3589" width="6.140625" style="22" customWidth="1"/>
    <col min="3590" max="3590" width="2.7109375" style="22" customWidth="1"/>
    <col min="3591" max="3591" width="8.7109375" style="22" customWidth="1"/>
    <col min="3592" max="3592" width="2.7109375" style="22" bestFit="1" customWidth="1"/>
    <col min="3593" max="3593" width="9.28515625" style="22" customWidth="1"/>
    <col min="3594" max="3594" width="8.85546875" style="22" customWidth="1"/>
    <col min="3595" max="3595" width="8" style="22" customWidth="1"/>
    <col min="3596" max="3598" width="7.7109375" style="22" customWidth="1"/>
    <col min="3599" max="3599" width="4.7109375" style="22" customWidth="1"/>
    <col min="3600" max="3600" width="3.7109375" style="22" customWidth="1"/>
    <col min="3601" max="3601" width="4.42578125" style="22" customWidth="1"/>
    <col min="3602" max="3602" width="4.7109375" style="22" customWidth="1"/>
    <col min="3603" max="3638" width="0" style="22" hidden="1" customWidth="1"/>
    <col min="3639" max="3641" width="3.7109375" style="22" customWidth="1"/>
    <col min="3642" max="3642" width="0" style="22" hidden="1" customWidth="1"/>
    <col min="3643" max="3643" width="3.7109375" style="22" customWidth="1"/>
    <col min="3644" max="3644" width="24.28515625" style="22" customWidth="1"/>
    <col min="3645" max="3645" width="17.85546875" style="22" customWidth="1"/>
    <col min="3646" max="3646" width="15.5703125" style="22" customWidth="1"/>
    <col min="3647" max="3647" width="19.85546875" style="22" customWidth="1"/>
    <col min="3648" max="3648" width="7.140625" style="22" bestFit="1" customWidth="1"/>
    <col min="3649" max="3649" width="6.85546875" style="22" customWidth="1"/>
    <col min="3650" max="3650" width="6" style="22" customWidth="1"/>
    <col min="3651" max="3652" width="3.28515625" style="22" customWidth="1"/>
    <col min="3653" max="3654" width="4.5703125" style="22" customWidth="1"/>
    <col min="3655" max="3655" width="4" style="22" customWidth="1"/>
    <col min="3656" max="3656" width="9.42578125" style="22" bestFit="1" customWidth="1"/>
    <col min="3657" max="3657" width="4.140625" style="22" customWidth="1"/>
    <col min="3658" max="3840" width="11.42578125" style="22"/>
    <col min="3841" max="3841" width="9.42578125" style="22" customWidth="1"/>
    <col min="3842" max="3842" width="11.42578125" style="22" customWidth="1"/>
    <col min="3843" max="3843" width="7.5703125" style="22" customWidth="1"/>
    <col min="3844" max="3845" width="6.140625" style="22" customWidth="1"/>
    <col min="3846" max="3846" width="2.7109375" style="22" customWidth="1"/>
    <col min="3847" max="3847" width="8.7109375" style="22" customWidth="1"/>
    <col min="3848" max="3848" width="2.7109375" style="22" bestFit="1" customWidth="1"/>
    <col min="3849" max="3849" width="9.28515625" style="22" customWidth="1"/>
    <col min="3850" max="3850" width="8.85546875" style="22" customWidth="1"/>
    <col min="3851" max="3851" width="8" style="22" customWidth="1"/>
    <col min="3852" max="3854" width="7.7109375" style="22" customWidth="1"/>
    <col min="3855" max="3855" width="4.7109375" style="22" customWidth="1"/>
    <col min="3856" max="3856" width="3.7109375" style="22" customWidth="1"/>
    <col min="3857" max="3857" width="4.42578125" style="22" customWidth="1"/>
    <col min="3858" max="3858" width="4.7109375" style="22" customWidth="1"/>
    <col min="3859" max="3894" width="0" style="22" hidden="1" customWidth="1"/>
    <col min="3895" max="3897" width="3.7109375" style="22" customWidth="1"/>
    <col min="3898" max="3898" width="0" style="22" hidden="1" customWidth="1"/>
    <col min="3899" max="3899" width="3.7109375" style="22" customWidth="1"/>
    <col min="3900" max="3900" width="24.28515625" style="22" customWidth="1"/>
    <col min="3901" max="3901" width="17.85546875" style="22" customWidth="1"/>
    <col min="3902" max="3902" width="15.5703125" style="22" customWidth="1"/>
    <col min="3903" max="3903" width="19.85546875" style="22" customWidth="1"/>
    <col min="3904" max="3904" width="7.140625" style="22" bestFit="1" customWidth="1"/>
    <col min="3905" max="3905" width="6.85546875" style="22" customWidth="1"/>
    <col min="3906" max="3906" width="6" style="22" customWidth="1"/>
    <col min="3907" max="3908" width="3.28515625" style="22" customWidth="1"/>
    <col min="3909" max="3910" width="4.5703125" style="22" customWidth="1"/>
    <col min="3911" max="3911" width="4" style="22" customWidth="1"/>
    <col min="3912" max="3912" width="9.42578125" style="22" bestFit="1" customWidth="1"/>
    <col min="3913" max="3913" width="4.140625" style="22" customWidth="1"/>
    <col min="3914" max="4096" width="11.42578125" style="22"/>
    <col min="4097" max="4097" width="9.42578125" style="22" customWidth="1"/>
    <col min="4098" max="4098" width="11.42578125" style="22" customWidth="1"/>
    <col min="4099" max="4099" width="7.5703125" style="22" customWidth="1"/>
    <col min="4100" max="4101" width="6.140625" style="22" customWidth="1"/>
    <col min="4102" max="4102" width="2.7109375" style="22" customWidth="1"/>
    <col min="4103" max="4103" width="8.7109375" style="22" customWidth="1"/>
    <col min="4104" max="4104" width="2.7109375" style="22" bestFit="1" customWidth="1"/>
    <col min="4105" max="4105" width="9.28515625" style="22" customWidth="1"/>
    <col min="4106" max="4106" width="8.85546875" style="22" customWidth="1"/>
    <col min="4107" max="4107" width="8" style="22" customWidth="1"/>
    <col min="4108" max="4110" width="7.7109375" style="22" customWidth="1"/>
    <col min="4111" max="4111" width="4.7109375" style="22" customWidth="1"/>
    <col min="4112" max="4112" width="3.7109375" style="22" customWidth="1"/>
    <col min="4113" max="4113" width="4.42578125" style="22" customWidth="1"/>
    <col min="4114" max="4114" width="4.7109375" style="22" customWidth="1"/>
    <col min="4115" max="4150" width="0" style="22" hidden="1" customWidth="1"/>
    <col min="4151" max="4153" width="3.7109375" style="22" customWidth="1"/>
    <col min="4154" max="4154" width="0" style="22" hidden="1" customWidth="1"/>
    <col min="4155" max="4155" width="3.7109375" style="22" customWidth="1"/>
    <col min="4156" max="4156" width="24.28515625" style="22" customWidth="1"/>
    <col min="4157" max="4157" width="17.85546875" style="22" customWidth="1"/>
    <col min="4158" max="4158" width="15.5703125" style="22" customWidth="1"/>
    <col min="4159" max="4159" width="19.85546875" style="22" customWidth="1"/>
    <col min="4160" max="4160" width="7.140625" style="22" bestFit="1" customWidth="1"/>
    <col min="4161" max="4161" width="6.85546875" style="22" customWidth="1"/>
    <col min="4162" max="4162" width="6" style="22" customWidth="1"/>
    <col min="4163" max="4164" width="3.28515625" style="22" customWidth="1"/>
    <col min="4165" max="4166" width="4.5703125" style="22" customWidth="1"/>
    <col min="4167" max="4167" width="4" style="22" customWidth="1"/>
    <col min="4168" max="4168" width="9.42578125" style="22" bestFit="1" customWidth="1"/>
    <col min="4169" max="4169" width="4.140625" style="22" customWidth="1"/>
    <col min="4170" max="4352" width="11.42578125" style="22"/>
    <col min="4353" max="4353" width="9.42578125" style="22" customWidth="1"/>
    <col min="4354" max="4354" width="11.42578125" style="22" customWidth="1"/>
    <col min="4355" max="4355" width="7.5703125" style="22" customWidth="1"/>
    <col min="4356" max="4357" width="6.140625" style="22" customWidth="1"/>
    <col min="4358" max="4358" width="2.7109375" style="22" customWidth="1"/>
    <col min="4359" max="4359" width="8.7109375" style="22" customWidth="1"/>
    <col min="4360" max="4360" width="2.7109375" style="22" bestFit="1" customWidth="1"/>
    <col min="4361" max="4361" width="9.28515625" style="22" customWidth="1"/>
    <col min="4362" max="4362" width="8.85546875" style="22" customWidth="1"/>
    <col min="4363" max="4363" width="8" style="22" customWidth="1"/>
    <col min="4364" max="4366" width="7.7109375" style="22" customWidth="1"/>
    <col min="4367" max="4367" width="4.7109375" style="22" customWidth="1"/>
    <col min="4368" max="4368" width="3.7109375" style="22" customWidth="1"/>
    <col min="4369" max="4369" width="4.42578125" style="22" customWidth="1"/>
    <col min="4370" max="4370" width="4.7109375" style="22" customWidth="1"/>
    <col min="4371" max="4406" width="0" style="22" hidden="1" customWidth="1"/>
    <col min="4407" max="4409" width="3.7109375" style="22" customWidth="1"/>
    <col min="4410" max="4410" width="0" style="22" hidden="1" customWidth="1"/>
    <col min="4411" max="4411" width="3.7109375" style="22" customWidth="1"/>
    <col min="4412" max="4412" width="24.28515625" style="22" customWidth="1"/>
    <col min="4413" max="4413" width="17.85546875" style="22" customWidth="1"/>
    <col min="4414" max="4414" width="15.5703125" style="22" customWidth="1"/>
    <col min="4415" max="4415" width="19.85546875" style="22" customWidth="1"/>
    <col min="4416" max="4416" width="7.140625" style="22" bestFit="1" customWidth="1"/>
    <col min="4417" max="4417" width="6.85546875" style="22" customWidth="1"/>
    <col min="4418" max="4418" width="6" style="22" customWidth="1"/>
    <col min="4419" max="4420" width="3.28515625" style="22" customWidth="1"/>
    <col min="4421" max="4422" width="4.5703125" style="22" customWidth="1"/>
    <col min="4423" max="4423" width="4" style="22" customWidth="1"/>
    <col min="4424" max="4424" width="9.42578125" style="22" bestFit="1" customWidth="1"/>
    <col min="4425" max="4425" width="4.140625" style="22" customWidth="1"/>
    <col min="4426" max="4608" width="11.42578125" style="22"/>
    <col min="4609" max="4609" width="9.42578125" style="22" customWidth="1"/>
    <col min="4610" max="4610" width="11.42578125" style="22" customWidth="1"/>
    <col min="4611" max="4611" width="7.5703125" style="22" customWidth="1"/>
    <col min="4612" max="4613" width="6.140625" style="22" customWidth="1"/>
    <col min="4614" max="4614" width="2.7109375" style="22" customWidth="1"/>
    <col min="4615" max="4615" width="8.7109375" style="22" customWidth="1"/>
    <col min="4616" max="4616" width="2.7109375" style="22" bestFit="1" customWidth="1"/>
    <col min="4617" max="4617" width="9.28515625" style="22" customWidth="1"/>
    <col min="4618" max="4618" width="8.85546875" style="22" customWidth="1"/>
    <col min="4619" max="4619" width="8" style="22" customWidth="1"/>
    <col min="4620" max="4622" width="7.7109375" style="22" customWidth="1"/>
    <col min="4623" max="4623" width="4.7109375" style="22" customWidth="1"/>
    <col min="4624" max="4624" width="3.7109375" style="22" customWidth="1"/>
    <col min="4625" max="4625" width="4.42578125" style="22" customWidth="1"/>
    <col min="4626" max="4626" width="4.7109375" style="22" customWidth="1"/>
    <col min="4627" max="4662" width="0" style="22" hidden="1" customWidth="1"/>
    <col min="4663" max="4665" width="3.7109375" style="22" customWidth="1"/>
    <col min="4666" max="4666" width="0" style="22" hidden="1" customWidth="1"/>
    <col min="4667" max="4667" width="3.7109375" style="22" customWidth="1"/>
    <col min="4668" max="4668" width="24.28515625" style="22" customWidth="1"/>
    <col min="4669" max="4669" width="17.85546875" style="22" customWidth="1"/>
    <col min="4670" max="4670" width="15.5703125" style="22" customWidth="1"/>
    <col min="4671" max="4671" width="19.85546875" style="22" customWidth="1"/>
    <col min="4672" max="4672" width="7.140625" style="22" bestFit="1" customWidth="1"/>
    <col min="4673" max="4673" width="6.85546875" style="22" customWidth="1"/>
    <col min="4674" max="4674" width="6" style="22" customWidth="1"/>
    <col min="4675" max="4676" width="3.28515625" style="22" customWidth="1"/>
    <col min="4677" max="4678" width="4.5703125" style="22" customWidth="1"/>
    <col min="4679" max="4679" width="4" style="22" customWidth="1"/>
    <col min="4680" max="4680" width="9.42578125" style="22" bestFit="1" customWidth="1"/>
    <col min="4681" max="4681" width="4.140625" style="22" customWidth="1"/>
    <col min="4682" max="4864" width="11.42578125" style="22"/>
    <col min="4865" max="4865" width="9.42578125" style="22" customWidth="1"/>
    <col min="4866" max="4866" width="11.42578125" style="22" customWidth="1"/>
    <col min="4867" max="4867" width="7.5703125" style="22" customWidth="1"/>
    <col min="4868" max="4869" width="6.140625" style="22" customWidth="1"/>
    <col min="4870" max="4870" width="2.7109375" style="22" customWidth="1"/>
    <col min="4871" max="4871" width="8.7109375" style="22" customWidth="1"/>
    <col min="4872" max="4872" width="2.7109375" style="22" bestFit="1" customWidth="1"/>
    <col min="4873" max="4873" width="9.28515625" style="22" customWidth="1"/>
    <col min="4874" max="4874" width="8.85546875" style="22" customWidth="1"/>
    <col min="4875" max="4875" width="8" style="22" customWidth="1"/>
    <col min="4876" max="4878" width="7.7109375" style="22" customWidth="1"/>
    <col min="4879" max="4879" width="4.7109375" style="22" customWidth="1"/>
    <col min="4880" max="4880" width="3.7109375" style="22" customWidth="1"/>
    <col min="4881" max="4881" width="4.42578125" style="22" customWidth="1"/>
    <col min="4882" max="4882" width="4.7109375" style="22" customWidth="1"/>
    <col min="4883" max="4918" width="0" style="22" hidden="1" customWidth="1"/>
    <col min="4919" max="4921" width="3.7109375" style="22" customWidth="1"/>
    <col min="4922" max="4922" width="0" style="22" hidden="1" customWidth="1"/>
    <col min="4923" max="4923" width="3.7109375" style="22" customWidth="1"/>
    <col min="4924" max="4924" width="24.28515625" style="22" customWidth="1"/>
    <col min="4925" max="4925" width="17.85546875" style="22" customWidth="1"/>
    <col min="4926" max="4926" width="15.5703125" style="22" customWidth="1"/>
    <col min="4927" max="4927" width="19.85546875" style="22" customWidth="1"/>
    <col min="4928" max="4928" width="7.140625" style="22" bestFit="1" customWidth="1"/>
    <col min="4929" max="4929" width="6.85546875" style="22" customWidth="1"/>
    <col min="4930" max="4930" width="6" style="22" customWidth="1"/>
    <col min="4931" max="4932" width="3.28515625" style="22" customWidth="1"/>
    <col min="4933" max="4934" width="4.5703125" style="22" customWidth="1"/>
    <col min="4935" max="4935" width="4" style="22" customWidth="1"/>
    <col min="4936" max="4936" width="9.42578125" style="22" bestFit="1" customWidth="1"/>
    <col min="4937" max="4937" width="4.140625" style="22" customWidth="1"/>
    <col min="4938" max="5120" width="11.42578125" style="22"/>
    <col min="5121" max="5121" width="9.42578125" style="22" customWidth="1"/>
    <col min="5122" max="5122" width="11.42578125" style="22" customWidth="1"/>
    <col min="5123" max="5123" width="7.5703125" style="22" customWidth="1"/>
    <col min="5124" max="5125" width="6.140625" style="22" customWidth="1"/>
    <col min="5126" max="5126" width="2.7109375" style="22" customWidth="1"/>
    <col min="5127" max="5127" width="8.7109375" style="22" customWidth="1"/>
    <col min="5128" max="5128" width="2.7109375" style="22" bestFit="1" customWidth="1"/>
    <col min="5129" max="5129" width="9.28515625" style="22" customWidth="1"/>
    <col min="5130" max="5130" width="8.85546875" style="22" customWidth="1"/>
    <col min="5131" max="5131" width="8" style="22" customWidth="1"/>
    <col min="5132" max="5134" width="7.7109375" style="22" customWidth="1"/>
    <col min="5135" max="5135" width="4.7109375" style="22" customWidth="1"/>
    <col min="5136" max="5136" width="3.7109375" style="22" customWidth="1"/>
    <col min="5137" max="5137" width="4.42578125" style="22" customWidth="1"/>
    <col min="5138" max="5138" width="4.7109375" style="22" customWidth="1"/>
    <col min="5139" max="5174" width="0" style="22" hidden="1" customWidth="1"/>
    <col min="5175" max="5177" width="3.7109375" style="22" customWidth="1"/>
    <col min="5178" max="5178" width="0" style="22" hidden="1" customWidth="1"/>
    <col min="5179" max="5179" width="3.7109375" style="22" customWidth="1"/>
    <col min="5180" max="5180" width="24.28515625" style="22" customWidth="1"/>
    <col min="5181" max="5181" width="17.85546875" style="22" customWidth="1"/>
    <col min="5182" max="5182" width="15.5703125" style="22" customWidth="1"/>
    <col min="5183" max="5183" width="19.85546875" style="22" customWidth="1"/>
    <col min="5184" max="5184" width="7.140625" style="22" bestFit="1" customWidth="1"/>
    <col min="5185" max="5185" width="6.85546875" style="22" customWidth="1"/>
    <col min="5186" max="5186" width="6" style="22" customWidth="1"/>
    <col min="5187" max="5188" width="3.28515625" style="22" customWidth="1"/>
    <col min="5189" max="5190" width="4.5703125" style="22" customWidth="1"/>
    <col min="5191" max="5191" width="4" style="22" customWidth="1"/>
    <col min="5192" max="5192" width="9.42578125" style="22" bestFit="1" customWidth="1"/>
    <col min="5193" max="5193" width="4.140625" style="22" customWidth="1"/>
    <col min="5194" max="5376" width="11.42578125" style="22"/>
    <col min="5377" max="5377" width="9.42578125" style="22" customWidth="1"/>
    <col min="5378" max="5378" width="11.42578125" style="22" customWidth="1"/>
    <col min="5379" max="5379" width="7.5703125" style="22" customWidth="1"/>
    <col min="5380" max="5381" width="6.140625" style="22" customWidth="1"/>
    <col min="5382" max="5382" width="2.7109375" style="22" customWidth="1"/>
    <col min="5383" max="5383" width="8.7109375" style="22" customWidth="1"/>
    <col min="5384" max="5384" width="2.7109375" style="22" bestFit="1" customWidth="1"/>
    <col min="5385" max="5385" width="9.28515625" style="22" customWidth="1"/>
    <col min="5386" max="5386" width="8.85546875" style="22" customWidth="1"/>
    <col min="5387" max="5387" width="8" style="22" customWidth="1"/>
    <col min="5388" max="5390" width="7.7109375" style="22" customWidth="1"/>
    <col min="5391" max="5391" width="4.7109375" style="22" customWidth="1"/>
    <col min="5392" max="5392" width="3.7109375" style="22" customWidth="1"/>
    <col min="5393" max="5393" width="4.42578125" style="22" customWidth="1"/>
    <col min="5394" max="5394" width="4.7109375" style="22" customWidth="1"/>
    <col min="5395" max="5430" width="0" style="22" hidden="1" customWidth="1"/>
    <col min="5431" max="5433" width="3.7109375" style="22" customWidth="1"/>
    <col min="5434" max="5434" width="0" style="22" hidden="1" customWidth="1"/>
    <col min="5435" max="5435" width="3.7109375" style="22" customWidth="1"/>
    <col min="5436" max="5436" width="24.28515625" style="22" customWidth="1"/>
    <col min="5437" max="5437" width="17.85546875" style="22" customWidth="1"/>
    <col min="5438" max="5438" width="15.5703125" style="22" customWidth="1"/>
    <col min="5439" max="5439" width="19.85546875" style="22" customWidth="1"/>
    <col min="5440" max="5440" width="7.140625" style="22" bestFit="1" customWidth="1"/>
    <col min="5441" max="5441" width="6.85546875" style="22" customWidth="1"/>
    <col min="5442" max="5442" width="6" style="22" customWidth="1"/>
    <col min="5443" max="5444" width="3.28515625" style="22" customWidth="1"/>
    <col min="5445" max="5446" width="4.5703125" style="22" customWidth="1"/>
    <col min="5447" max="5447" width="4" style="22" customWidth="1"/>
    <col min="5448" max="5448" width="9.42578125" style="22" bestFit="1" customWidth="1"/>
    <col min="5449" max="5449" width="4.140625" style="22" customWidth="1"/>
    <col min="5450" max="5632" width="11.42578125" style="22"/>
    <col min="5633" max="5633" width="9.42578125" style="22" customWidth="1"/>
    <col min="5634" max="5634" width="11.42578125" style="22" customWidth="1"/>
    <col min="5635" max="5635" width="7.5703125" style="22" customWidth="1"/>
    <col min="5636" max="5637" width="6.140625" style="22" customWidth="1"/>
    <col min="5638" max="5638" width="2.7109375" style="22" customWidth="1"/>
    <col min="5639" max="5639" width="8.7109375" style="22" customWidth="1"/>
    <col min="5640" max="5640" width="2.7109375" style="22" bestFit="1" customWidth="1"/>
    <col min="5641" max="5641" width="9.28515625" style="22" customWidth="1"/>
    <col min="5642" max="5642" width="8.85546875" style="22" customWidth="1"/>
    <col min="5643" max="5643" width="8" style="22" customWidth="1"/>
    <col min="5644" max="5646" width="7.7109375" style="22" customWidth="1"/>
    <col min="5647" max="5647" width="4.7109375" style="22" customWidth="1"/>
    <col min="5648" max="5648" width="3.7109375" style="22" customWidth="1"/>
    <col min="5649" max="5649" width="4.42578125" style="22" customWidth="1"/>
    <col min="5650" max="5650" width="4.7109375" style="22" customWidth="1"/>
    <col min="5651" max="5686" width="0" style="22" hidden="1" customWidth="1"/>
    <col min="5687" max="5689" width="3.7109375" style="22" customWidth="1"/>
    <col min="5690" max="5690" width="0" style="22" hidden="1" customWidth="1"/>
    <col min="5691" max="5691" width="3.7109375" style="22" customWidth="1"/>
    <col min="5692" max="5692" width="24.28515625" style="22" customWidth="1"/>
    <col min="5693" max="5693" width="17.85546875" style="22" customWidth="1"/>
    <col min="5694" max="5694" width="15.5703125" style="22" customWidth="1"/>
    <col min="5695" max="5695" width="19.85546875" style="22" customWidth="1"/>
    <col min="5696" max="5696" width="7.140625" style="22" bestFit="1" customWidth="1"/>
    <col min="5697" max="5697" width="6.85546875" style="22" customWidth="1"/>
    <col min="5698" max="5698" width="6" style="22" customWidth="1"/>
    <col min="5699" max="5700" width="3.28515625" style="22" customWidth="1"/>
    <col min="5701" max="5702" width="4.5703125" style="22" customWidth="1"/>
    <col min="5703" max="5703" width="4" style="22" customWidth="1"/>
    <col min="5704" max="5704" width="9.42578125" style="22" bestFit="1" customWidth="1"/>
    <col min="5705" max="5705" width="4.140625" style="22" customWidth="1"/>
    <col min="5706" max="5888" width="11.42578125" style="22"/>
    <col min="5889" max="5889" width="9.42578125" style="22" customWidth="1"/>
    <col min="5890" max="5890" width="11.42578125" style="22" customWidth="1"/>
    <col min="5891" max="5891" width="7.5703125" style="22" customWidth="1"/>
    <col min="5892" max="5893" width="6.140625" style="22" customWidth="1"/>
    <col min="5894" max="5894" width="2.7109375" style="22" customWidth="1"/>
    <col min="5895" max="5895" width="8.7109375" style="22" customWidth="1"/>
    <col min="5896" max="5896" width="2.7109375" style="22" bestFit="1" customWidth="1"/>
    <col min="5897" max="5897" width="9.28515625" style="22" customWidth="1"/>
    <col min="5898" max="5898" width="8.85546875" style="22" customWidth="1"/>
    <col min="5899" max="5899" width="8" style="22" customWidth="1"/>
    <col min="5900" max="5902" width="7.7109375" style="22" customWidth="1"/>
    <col min="5903" max="5903" width="4.7109375" style="22" customWidth="1"/>
    <col min="5904" max="5904" width="3.7109375" style="22" customWidth="1"/>
    <col min="5905" max="5905" width="4.42578125" style="22" customWidth="1"/>
    <col min="5906" max="5906" width="4.7109375" style="22" customWidth="1"/>
    <col min="5907" max="5942" width="0" style="22" hidden="1" customWidth="1"/>
    <col min="5943" max="5945" width="3.7109375" style="22" customWidth="1"/>
    <col min="5946" max="5946" width="0" style="22" hidden="1" customWidth="1"/>
    <col min="5947" max="5947" width="3.7109375" style="22" customWidth="1"/>
    <col min="5948" max="5948" width="24.28515625" style="22" customWidth="1"/>
    <col min="5949" max="5949" width="17.85546875" style="22" customWidth="1"/>
    <col min="5950" max="5950" width="15.5703125" style="22" customWidth="1"/>
    <col min="5951" max="5951" width="19.85546875" style="22" customWidth="1"/>
    <col min="5952" max="5952" width="7.140625" style="22" bestFit="1" customWidth="1"/>
    <col min="5953" max="5953" width="6.85546875" style="22" customWidth="1"/>
    <col min="5954" max="5954" width="6" style="22" customWidth="1"/>
    <col min="5955" max="5956" width="3.28515625" style="22" customWidth="1"/>
    <col min="5957" max="5958" width="4.5703125" style="22" customWidth="1"/>
    <col min="5959" max="5959" width="4" style="22" customWidth="1"/>
    <col min="5960" max="5960" width="9.42578125" style="22" bestFit="1" customWidth="1"/>
    <col min="5961" max="5961" width="4.140625" style="22" customWidth="1"/>
    <col min="5962" max="6144" width="11.42578125" style="22"/>
    <col min="6145" max="6145" width="9.42578125" style="22" customWidth="1"/>
    <col min="6146" max="6146" width="11.42578125" style="22" customWidth="1"/>
    <col min="6147" max="6147" width="7.5703125" style="22" customWidth="1"/>
    <col min="6148" max="6149" width="6.140625" style="22" customWidth="1"/>
    <col min="6150" max="6150" width="2.7109375" style="22" customWidth="1"/>
    <col min="6151" max="6151" width="8.7109375" style="22" customWidth="1"/>
    <col min="6152" max="6152" width="2.7109375" style="22" bestFit="1" customWidth="1"/>
    <col min="6153" max="6153" width="9.28515625" style="22" customWidth="1"/>
    <col min="6154" max="6154" width="8.85546875" style="22" customWidth="1"/>
    <col min="6155" max="6155" width="8" style="22" customWidth="1"/>
    <col min="6156" max="6158" width="7.7109375" style="22" customWidth="1"/>
    <col min="6159" max="6159" width="4.7109375" style="22" customWidth="1"/>
    <col min="6160" max="6160" width="3.7109375" style="22" customWidth="1"/>
    <col min="6161" max="6161" width="4.42578125" style="22" customWidth="1"/>
    <col min="6162" max="6162" width="4.7109375" style="22" customWidth="1"/>
    <col min="6163" max="6198" width="0" style="22" hidden="1" customWidth="1"/>
    <col min="6199" max="6201" width="3.7109375" style="22" customWidth="1"/>
    <col min="6202" max="6202" width="0" style="22" hidden="1" customWidth="1"/>
    <col min="6203" max="6203" width="3.7109375" style="22" customWidth="1"/>
    <col min="6204" max="6204" width="24.28515625" style="22" customWidth="1"/>
    <col min="6205" max="6205" width="17.85546875" style="22" customWidth="1"/>
    <col min="6206" max="6206" width="15.5703125" style="22" customWidth="1"/>
    <col min="6207" max="6207" width="19.85546875" style="22" customWidth="1"/>
    <col min="6208" max="6208" width="7.140625" style="22" bestFit="1" customWidth="1"/>
    <col min="6209" max="6209" width="6.85546875" style="22" customWidth="1"/>
    <col min="6210" max="6210" width="6" style="22" customWidth="1"/>
    <col min="6211" max="6212" width="3.28515625" style="22" customWidth="1"/>
    <col min="6213" max="6214" width="4.5703125" style="22" customWidth="1"/>
    <col min="6215" max="6215" width="4" style="22" customWidth="1"/>
    <col min="6216" max="6216" width="9.42578125" style="22" bestFit="1" customWidth="1"/>
    <col min="6217" max="6217" width="4.140625" style="22" customWidth="1"/>
    <col min="6218" max="6400" width="11.42578125" style="22"/>
    <col min="6401" max="6401" width="9.42578125" style="22" customWidth="1"/>
    <col min="6402" max="6402" width="11.42578125" style="22" customWidth="1"/>
    <col min="6403" max="6403" width="7.5703125" style="22" customWidth="1"/>
    <col min="6404" max="6405" width="6.140625" style="22" customWidth="1"/>
    <col min="6406" max="6406" width="2.7109375" style="22" customWidth="1"/>
    <col min="6407" max="6407" width="8.7109375" style="22" customWidth="1"/>
    <col min="6408" max="6408" width="2.7109375" style="22" bestFit="1" customWidth="1"/>
    <col min="6409" max="6409" width="9.28515625" style="22" customWidth="1"/>
    <col min="6410" max="6410" width="8.85546875" style="22" customWidth="1"/>
    <col min="6411" max="6411" width="8" style="22" customWidth="1"/>
    <col min="6412" max="6414" width="7.7109375" style="22" customWidth="1"/>
    <col min="6415" max="6415" width="4.7109375" style="22" customWidth="1"/>
    <col min="6416" max="6416" width="3.7109375" style="22" customWidth="1"/>
    <col min="6417" max="6417" width="4.42578125" style="22" customWidth="1"/>
    <col min="6418" max="6418" width="4.7109375" style="22" customWidth="1"/>
    <col min="6419" max="6454" width="0" style="22" hidden="1" customWidth="1"/>
    <col min="6455" max="6457" width="3.7109375" style="22" customWidth="1"/>
    <col min="6458" max="6458" width="0" style="22" hidden="1" customWidth="1"/>
    <col min="6459" max="6459" width="3.7109375" style="22" customWidth="1"/>
    <col min="6460" max="6460" width="24.28515625" style="22" customWidth="1"/>
    <col min="6461" max="6461" width="17.85546875" style="22" customWidth="1"/>
    <col min="6462" max="6462" width="15.5703125" style="22" customWidth="1"/>
    <col min="6463" max="6463" width="19.85546875" style="22" customWidth="1"/>
    <col min="6464" max="6464" width="7.140625" style="22" bestFit="1" customWidth="1"/>
    <col min="6465" max="6465" width="6.85546875" style="22" customWidth="1"/>
    <col min="6466" max="6466" width="6" style="22" customWidth="1"/>
    <col min="6467" max="6468" width="3.28515625" style="22" customWidth="1"/>
    <col min="6469" max="6470" width="4.5703125" style="22" customWidth="1"/>
    <col min="6471" max="6471" width="4" style="22" customWidth="1"/>
    <col min="6472" max="6472" width="9.42578125" style="22" bestFit="1" customWidth="1"/>
    <col min="6473" max="6473" width="4.140625" style="22" customWidth="1"/>
    <col min="6474" max="6656" width="11.42578125" style="22"/>
    <col min="6657" max="6657" width="9.42578125" style="22" customWidth="1"/>
    <col min="6658" max="6658" width="11.42578125" style="22" customWidth="1"/>
    <col min="6659" max="6659" width="7.5703125" style="22" customWidth="1"/>
    <col min="6660" max="6661" width="6.140625" style="22" customWidth="1"/>
    <col min="6662" max="6662" width="2.7109375" style="22" customWidth="1"/>
    <col min="6663" max="6663" width="8.7109375" style="22" customWidth="1"/>
    <col min="6664" max="6664" width="2.7109375" style="22" bestFit="1" customWidth="1"/>
    <col min="6665" max="6665" width="9.28515625" style="22" customWidth="1"/>
    <col min="6666" max="6666" width="8.85546875" style="22" customWidth="1"/>
    <col min="6667" max="6667" width="8" style="22" customWidth="1"/>
    <col min="6668" max="6670" width="7.7109375" style="22" customWidth="1"/>
    <col min="6671" max="6671" width="4.7109375" style="22" customWidth="1"/>
    <col min="6672" max="6672" width="3.7109375" style="22" customWidth="1"/>
    <col min="6673" max="6673" width="4.42578125" style="22" customWidth="1"/>
    <col min="6674" max="6674" width="4.7109375" style="22" customWidth="1"/>
    <col min="6675" max="6710" width="0" style="22" hidden="1" customWidth="1"/>
    <col min="6711" max="6713" width="3.7109375" style="22" customWidth="1"/>
    <col min="6714" max="6714" width="0" style="22" hidden="1" customWidth="1"/>
    <col min="6715" max="6715" width="3.7109375" style="22" customWidth="1"/>
    <col min="6716" max="6716" width="24.28515625" style="22" customWidth="1"/>
    <col min="6717" max="6717" width="17.85546875" style="22" customWidth="1"/>
    <col min="6718" max="6718" width="15.5703125" style="22" customWidth="1"/>
    <col min="6719" max="6719" width="19.85546875" style="22" customWidth="1"/>
    <col min="6720" max="6720" width="7.140625" style="22" bestFit="1" customWidth="1"/>
    <col min="6721" max="6721" width="6.85546875" style="22" customWidth="1"/>
    <col min="6722" max="6722" width="6" style="22" customWidth="1"/>
    <col min="6723" max="6724" width="3.28515625" style="22" customWidth="1"/>
    <col min="6725" max="6726" width="4.5703125" style="22" customWidth="1"/>
    <col min="6727" max="6727" width="4" style="22" customWidth="1"/>
    <col min="6728" max="6728" width="9.42578125" style="22" bestFit="1" customWidth="1"/>
    <col min="6729" max="6729" width="4.140625" style="22" customWidth="1"/>
    <col min="6730" max="6912" width="11.42578125" style="22"/>
    <col min="6913" max="6913" width="9.42578125" style="22" customWidth="1"/>
    <col min="6914" max="6914" width="11.42578125" style="22" customWidth="1"/>
    <col min="6915" max="6915" width="7.5703125" style="22" customWidth="1"/>
    <col min="6916" max="6917" width="6.140625" style="22" customWidth="1"/>
    <col min="6918" max="6918" width="2.7109375" style="22" customWidth="1"/>
    <col min="6919" max="6919" width="8.7109375" style="22" customWidth="1"/>
    <col min="6920" max="6920" width="2.7109375" style="22" bestFit="1" customWidth="1"/>
    <col min="6921" max="6921" width="9.28515625" style="22" customWidth="1"/>
    <col min="6922" max="6922" width="8.85546875" style="22" customWidth="1"/>
    <col min="6923" max="6923" width="8" style="22" customWidth="1"/>
    <col min="6924" max="6926" width="7.7109375" style="22" customWidth="1"/>
    <col min="6927" max="6927" width="4.7109375" style="22" customWidth="1"/>
    <col min="6928" max="6928" width="3.7109375" style="22" customWidth="1"/>
    <col min="6929" max="6929" width="4.42578125" style="22" customWidth="1"/>
    <col min="6930" max="6930" width="4.7109375" style="22" customWidth="1"/>
    <col min="6931" max="6966" width="0" style="22" hidden="1" customWidth="1"/>
    <col min="6967" max="6969" width="3.7109375" style="22" customWidth="1"/>
    <col min="6970" max="6970" width="0" style="22" hidden="1" customWidth="1"/>
    <col min="6971" max="6971" width="3.7109375" style="22" customWidth="1"/>
    <col min="6972" max="6972" width="24.28515625" style="22" customWidth="1"/>
    <col min="6973" max="6973" width="17.85546875" style="22" customWidth="1"/>
    <col min="6974" max="6974" width="15.5703125" style="22" customWidth="1"/>
    <col min="6975" max="6975" width="19.85546875" style="22" customWidth="1"/>
    <col min="6976" max="6976" width="7.140625" style="22" bestFit="1" customWidth="1"/>
    <col min="6977" max="6977" width="6.85546875" style="22" customWidth="1"/>
    <col min="6978" max="6978" width="6" style="22" customWidth="1"/>
    <col min="6979" max="6980" width="3.28515625" style="22" customWidth="1"/>
    <col min="6981" max="6982" width="4.5703125" style="22" customWidth="1"/>
    <col min="6983" max="6983" width="4" style="22" customWidth="1"/>
    <col min="6984" max="6984" width="9.42578125" style="22" bestFit="1" customWidth="1"/>
    <col min="6985" max="6985" width="4.140625" style="22" customWidth="1"/>
    <col min="6986" max="7168" width="11.42578125" style="22"/>
    <col min="7169" max="7169" width="9.42578125" style="22" customWidth="1"/>
    <col min="7170" max="7170" width="11.42578125" style="22" customWidth="1"/>
    <col min="7171" max="7171" width="7.5703125" style="22" customWidth="1"/>
    <col min="7172" max="7173" width="6.140625" style="22" customWidth="1"/>
    <col min="7174" max="7174" width="2.7109375" style="22" customWidth="1"/>
    <col min="7175" max="7175" width="8.7109375" style="22" customWidth="1"/>
    <col min="7176" max="7176" width="2.7109375" style="22" bestFit="1" customWidth="1"/>
    <col min="7177" max="7177" width="9.28515625" style="22" customWidth="1"/>
    <col min="7178" max="7178" width="8.85546875" style="22" customWidth="1"/>
    <col min="7179" max="7179" width="8" style="22" customWidth="1"/>
    <col min="7180" max="7182" width="7.7109375" style="22" customWidth="1"/>
    <col min="7183" max="7183" width="4.7109375" style="22" customWidth="1"/>
    <col min="7184" max="7184" width="3.7109375" style="22" customWidth="1"/>
    <col min="7185" max="7185" width="4.42578125" style="22" customWidth="1"/>
    <col min="7186" max="7186" width="4.7109375" style="22" customWidth="1"/>
    <col min="7187" max="7222" width="0" style="22" hidden="1" customWidth="1"/>
    <col min="7223" max="7225" width="3.7109375" style="22" customWidth="1"/>
    <col min="7226" max="7226" width="0" style="22" hidden="1" customWidth="1"/>
    <col min="7227" max="7227" width="3.7109375" style="22" customWidth="1"/>
    <col min="7228" max="7228" width="24.28515625" style="22" customWidth="1"/>
    <col min="7229" max="7229" width="17.85546875" style="22" customWidth="1"/>
    <col min="7230" max="7230" width="15.5703125" style="22" customWidth="1"/>
    <col min="7231" max="7231" width="19.85546875" style="22" customWidth="1"/>
    <col min="7232" max="7232" width="7.140625" style="22" bestFit="1" customWidth="1"/>
    <col min="7233" max="7233" width="6.85546875" style="22" customWidth="1"/>
    <col min="7234" max="7234" width="6" style="22" customWidth="1"/>
    <col min="7235" max="7236" width="3.28515625" style="22" customWidth="1"/>
    <col min="7237" max="7238" width="4.5703125" style="22" customWidth="1"/>
    <col min="7239" max="7239" width="4" style="22" customWidth="1"/>
    <col min="7240" max="7240" width="9.42578125" style="22" bestFit="1" customWidth="1"/>
    <col min="7241" max="7241" width="4.140625" style="22" customWidth="1"/>
    <col min="7242" max="7424" width="11.42578125" style="22"/>
    <col min="7425" max="7425" width="9.42578125" style="22" customWidth="1"/>
    <col min="7426" max="7426" width="11.42578125" style="22" customWidth="1"/>
    <col min="7427" max="7427" width="7.5703125" style="22" customWidth="1"/>
    <col min="7428" max="7429" width="6.140625" style="22" customWidth="1"/>
    <col min="7430" max="7430" width="2.7109375" style="22" customWidth="1"/>
    <col min="7431" max="7431" width="8.7109375" style="22" customWidth="1"/>
    <col min="7432" max="7432" width="2.7109375" style="22" bestFit="1" customWidth="1"/>
    <col min="7433" max="7433" width="9.28515625" style="22" customWidth="1"/>
    <col min="7434" max="7434" width="8.85546875" style="22" customWidth="1"/>
    <col min="7435" max="7435" width="8" style="22" customWidth="1"/>
    <col min="7436" max="7438" width="7.7109375" style="22" customWidth="1"/>
    <col min="7439" max="7439" width="4.7109375" style="22" customWidth="1"/>
    <col min="7440" max="7440" width="3.7109375" style="22" customWidth="1"/>
    <col min="7441" max="7441" width="4.42578125" style="22" customWidth="1"/>
    <col min="7442" max="7442" width="4.7109375" style="22" customWidth="1"/>
    <col min="7443" max="7478" width="0" style="22" hidden="1" customWidth="1"/>
    <col min="7479" max="7481" width="3.7109375" style="22" customWidth="1"/>
    <col min="7482" max="7482" width="0" style="22" hidden="1" customWidth="1"/>
    <col min="7483" max="7483" width="3.7109375" style="22" customWidth="1"/>
    <col min="7484" max="7484" width="24.28515625" style="22" customWidth="1"/>
    <col min="7485" max="7485" width="17.85546875" style="22" customWidth="1"/>
    <col min="7486" max="7486" width="15.5703125" style="22" customWidth="1"/>
    <col min="7487" max="7487" width="19.85546875" style="22" customWidth="1"/>
    <col min="7488" max="7488" width="7.140625" style="22" bestFit="1" customWidth="1"/>
    <col min="7489" max="7489" width="6.85546875" style="22" customWidth="1"/>
    <col min="7490" max="7490" width="6" style="22" customWidth="1"/>
    <col min="7491" max="7492" width="3.28515625" style="22" customWidth="1"/>
    <col min="7493" max="7494" width="4.5703125" style="22" customWidth="1"/>
    <col min="7495" max="7495" width="4" style="22" customWidth="1"/>
    <col min="7496" max="7496" width="9.42578125" style="22" bestFit="1" customWidth="1"/>
    <col min="7497" max="7497" width="4.140625" style="22" customWidth="1"/>
    <col min="7498" max="7680" width="11.42578125" style="22"/>
    <col min="7681" max="7681" width="9.42578125" style="22" customWidth="1"/>
    <col min="7682" max="7682" width="11.42578125" style="22" customWidth="1"/>
    <col min="7683" max="7683" width="7.5703125" style="22" customWidth="1"/>
    <col min="7684" max="7685" width="6.140625" style="22" customWidth="1"/>
    <col min="7686" max="7686" width="2.7109375" style="22" customWidth="1"/>
    <col min="7687" max="7687" width="8.7109375" style="22" customWidth="1"/>
    <col min="7688" max="7688" width="2.7109375" style="22" bestFit="1" customWidth="1"/>
    <col min="7689" max="7689" width="9.28515625" style="22" customWidth="1"/>
    <col min="7690" max="7690" width="8.85546875" style="22" customWidth="1"/>
    <col min="7691" max="7691" width="8" style="22" customWidth="1"/>
    <col min="7692" max="7694" width="7.7109375" style="22" customWidth="1"/>
    <col min="7695" max="7695" width="4.7109375" style="22" customWidth="1"/>
    <col min="7696" max="7696" width="3.7109375" style="22" customWidth="1"/>
    <col min="7697" max="7697" width="4.42578125" style="22" customWidth="1"/>
    <col min="7698" max="7698" width="4.7109375" style="22" customWidth="1"/>
    <col min="7699" max="7734" width="0" style="22" hidden="1" customWidth="1"/>
    <col min="7735" max="7737" width="3.7109375" style="22" customWidth="1"/>
    <col min="7738" max="7738" width="0" style="22" hidden="1" customWidth="1"/>
    <col min="7739" max="7739" width="3.7109375" style="22" customWidth="1"/>
    <col min="7740" max="7740" width="24.28515625" style="22" customWidth="1"/>
    <col min="7741" max="7741" width="17.85546875" style="22" customWidth="1"/>
    <col min="7742" max="7742" width="15.5703125" style="22" customWidth="1"/>
    <col min="7743" max="7743" width="19.85546875" style="22" customWidth="1"/>
    <col min="7744" max="7744" width="7.140625" style="22" bestFit="1" customWidth="1"/>
    <col min="7745" max="7745" width="6.85546875" style="22" customWidth="1"/>
    <col min="7746" max="7746" width="6" style="22" customWidth="1"/>
    <col min="7747" max="7748" width="3.28515625" style="22" customWidth="1"/>
    <col min="7749" max="7750" width="4.5703125" style="22" customWidth="1"/>
    <col min="7751" max="7751" width="4" style="22" customWidth="1"/>
    <col min="7752" max="7752" width="9.42578125" style="22" bestFit="1" customWidth="1"/>
    <col min="7753" max="7753" width="4.140625" style="22" customWidth="1"/>
    <col min="7754" max="7936" width="11.42578125" style="22"/>
    <col min="7937" max="7937" width="9.42578125" style="22" customWidth="1"/>
    <col min="7938" max="7938" width="11.42578125" style="22" customWidth="1"/>
    <col min="7939" max="7939" width="7.5703125" style="22" customWidth="1"/>
    <col min="7940" max="7941" width="6.140625" style="22" customWidth="1"/>
    <col min="7942" max="7942" width="2.7109375" style="22" customWidth="1"/>
    <col min="7943" max="7943" width="8.7109375" style="22" customWidth="1"/>
    <col min="7944" max="7944" width="2.7109375" style="22" bestFit="1" customWidth="1"/>
    <col min="7945" max="7945" width="9.28515625" style="22" customWidth="1"/>
    <col min="7946" max="7946" width="8.85546875" style="22" customWidth="1"/>
    <col min="7947" max="7947" width="8" style="22" customWidth="1"/>
    <col min="7948" max="7950" width="7.7109375" style="22" customWidth="1"/>
    <col min="7951" max="7951" width="4.7109375" style="22" customWidth="1"/>
    <col min="7952" max="7952" width="3.7109375" style="22" customWidth="1"/>
    <col min="7953" max="7953" width="4.42578125" style="22" customWidth="1"/>
    <col min="7954" max="7954" width="4.7109375" style="22" customWidth="1"/>
    <col min="7955" max="7990" width="0" style="22" hidden="1" customWidth="1"/>
    <col min="7991" max="7993" width="3.7109375" style="22" customWidth="1"/>
    <col min="7994" max="7994" width="0" style="22" hidden="1" customWidth="1"/>
    <col min="7995" max="7995" width="3.7109375" style="22" customWidth="1"/>
    <col min="7996" max="7996" width="24.28515625" style="22" customWidth="1"/>
    <col min="7997" max="7997" width="17.85546875" style="22" customWidth="1"/>
    <col min="7998" max="7998" width="15.5703125" style="22" customWidth="1"/>
    <col min="7999" max="7999" width="19.85546875" style="22" customWidth="1"/>
    <col min="8000" max="8000" width="7.140625" style="22" bestFit="1" customWidth="1"/>
    <col min="8001" max="8001" width="6.85546875" style="22" customWidth="1"/>
    <col min="8002" max="8002" width="6" style="22" customWidth="1"/>
    <col min="8003" max="8004" width="3.28515625" style="22" customWidth="1"/>
    <col min="8005" max="8006" width="4.5703125" style="22" customWidth="1"/>
    <col min="8007" max="8007" width="4" style="22" customWidth="1"/>
    <col min="8008" max="8008" width="9.42578125" style="22" bestFit="1" customWidth="1"/>
    <col min="8009" max="8009" width="4.140625" style="22" customWidth="1"/>
    <col min="8010" max="8192" width="11.42578125" style="22"/>
    <col min="8193" max="8193" width="9.42578125" style="22" customWidth="1"/>
    <col min="8194" max="8194" width="11.42578125" style="22" customWidth="1"/>
    <col min="8195" max="8195" width="7.5703125" style="22" customWidth="1"/>
    <col min="8196" max="8197" width="6.140625" style="22" customWidth="1"/>
    <col min="8198" max="8198" width="2.7109375" style="22" customWidth="1"/>
    <col min="8199" max="8199" width="8.7109375" style="22" customWidth="1"/>
    <col min="8200" max="8200" width="2.7109375" style="22" bestFit="1" customWidth="1"/>
    <col min="8201" max="8201" width="9.28515625" style="22" customWidth="1"/>
    <col min="8202" max="8202" width="8.85546875" style="22" customWidth="1"/>
    <col min="8203" max="8203" width="8" style="22" customWidth="1"/>
    <col min="8204" max="8206" width="7.7109375" style="22" customWidth="1"/>
    <col min="8207" max="8207" width="4.7109375" style="22" customWidth="1"/>
    <col min="8208" max="8208" width="3.7109375" style="22" customWidth="1"/>
    <col min="8209" max="8209" width="4.42578125" style="22" customWidth="1"/>
    <col min="8210" max="8210" width="4.7109375" style="22" customWidth="1"/>
    <col min="8211" max="8246" width="0" style="22" hidden="1" customWidth="1"/>
    <col min="8247" max="8249" width="3.7109375" style="22" customWidth="1"/>
    <col min="8250" max="8250" width="0" style="22" hidden="1" customWidth="1"/>
    <col min="8251" max="8251" width="3.7109375" style="22" customWidth="1"/>
    <col min="8252" max="8252" width="24.28515625" style="22" customWidth="1"/>
    <col min="8253" max="8253" width="17.85546875" style="22" customWidth="1"/>
    <col min="8254" max="8254" width="15.5703125" style="22" customWidth="1"/>
    <col min="8255" max="8255" width="19.85546875" style="22" customWidth="1"/>
    <col min="8256" max="8256" width="7.140625" style="22" bestFit="1" customWidth="1"/>
    <col min="8257" max="8257" width="6.85546875" style="22" customWidth="1"/>
    <col min="8258" max="8258" width="6" style="22" customWidth="1"/>
    <col min="8259" max="8260" width="3.28515625" style="22" customWidth="1"/>
    <col min="8261" max="8262" width="4.5703125" style="22" customWidth="1"/>
    <col min="8263" max="8263" width="4" style="22" customWidth="1"/>
    <col min="8264" max="8264" width="9.42578125" style="22" bestFit="1" customWidth="1"/>
    <col min="8265" max="8265" width="4.140625" style="22" customWidth="1"/>
    <col min="8266" max="8448" width="11.42578125" style="22"/>
    <col min="8449" max="8449" width="9.42578125" style="22" customWidth="1"/>
    <col min="8450" max="8450" width="11.42578125" style="22" customWidth="1"/>
    <col min="8451" max="8451" width="7.5703125" style="22" customWidth="1"/>
    <col min="8452" max="8453" width="6.140625" style="22" customWidth="1"/>
    <col min="8454" max="8454" width="2.7109375" style="22" customWidth="1"/>
    <col min="8455" max="8455" width="8.7109375" style="22" customWidth="1"/>
    <col min="8456" max="8456" width="2.7109375" style="22" bestFit="1" customWidth="1"/>
    <col min="8457" max="8457" width="9.28515625" style="22" customWidth="1"/>
    <col min="8458" max="8458" width="8.85546875" style="22" customWidth="1"/>
    <col min="8459" max="8459" width="8" style="22" customWidth="1"/>
    <col min="8460" max="8462" width="7.7109375" style="22" customWidth="1"/>
    <col min="8463" max="8463" width="4.7109375" style="22" customWidth="1"/>
    <col min="8464" max="8464" width="3.7109375" style="22" customWidth="1"/>
    <col min="8465" max="8465" width="4.42578125" style="22" customWidth="1"/>
    <col min="8466" max="8466" width="4.7109375" style="22" customWidth="1"/>
    <col min="8467" max="8502" width="0" style="22" hidden="1" customWidth="1"/>
    <col min="8503" max="8505" width="3.7109375" style="22" customWidth="1"/>
    <col min="8506" max="8506" width="0" style="22" hidden="1" customWidth="1"/>
    <col min="8507" max="8507" width="3.7109375" style="22" customWidth="1"/>
    <col min="8508" max="8508" width="24.28515625" style="22" customWidth="1"/>
    <col min="8509" max="8509" width="17.85546875" style="22" customWidth="1"/>
    <col min="8510" max="8510" width="15.5703125" style="22" customWidth="1"/>
    <col min="8511" max="8511" width="19.85546875" style="22" customWidth="1"/>
    <col min="8512" max="8512" width="7.140625" style="22" bestFit="1" customWidth="1"/>
    <col min="8513" max="8513" width="6.85546875" style="22" customWidth="1"/>
    <col min="8514" max="8514" width="6" style="22" customWidth="1"/>
    <col min="8515" max="8516" width="3.28515625" style="22" customWidth="1"/>
    <col min="8517" max="8518" width="4.5703125" style="22" customWidth="1"/>
    <col min="8519" max="8519" width="4" style="22" customWidth="1"/>
    <col min="8520" max="8520" width="9.42578125" style="22" bestFit="1" customWidth="1"/>
    <col min="8521" max="8521" width="4.140625" style="22" customWidth="1"/>
    <col min="8522" max="8704" width="11.42578125" style="22"/>
    <col min="8705" max="8705" width="9.42578125" style="22" customWidth="1"/>
    <col min="8706" max="8706" width="11.42578125" style="22" customWidth="1"/>
    <col min="8707" max="8707" width="7.5703125" style="22" customWidth="1"/>
    <col min="8708" max="8709" width="6.140625" style="22" customWidth="1"/>
    <col min="8710" max="8710" width="2.7109375" style="22" customWidth="1"/>
    <col min="8711" max="8711" width="8.7109375" style="22" customWidth="1"/>
    <col min="8712" max="8712" width="2.7109375" style="22" bestFit="1" customWidth="1"/>
    <col min="8713" max="8713" width="9.28515625" style="22" customWidth="1"/>
    <col min="8714" max="8714" width="8.85546875" style="22" customWidth="1"/>
    <col min="8715" max="8715" width="8" style="22" customWidth="1"/>
    <col min="8716" max="8718" width="7.7109375" style="22" customWidth="1"/>
    <col min="8719" max="8719" width="4.7109375" style="22" customWidth="1"/>
    <col min="8720" max="8720" width="3.7109375" style="22" customWidth="1"/>
    <col min="8721" max="8721" width="4.42578125" style="22" customWidth="1"/>
    <col min="8722" max="8722" width="4.7109375" style="22" customWidth="1"/>
    <col min="8723" max="8758" width="0" style="22" hidden="1" customWidth="1"/>
    <col min="8759" max="8761" width="3.7109375" style="22" customWidth="1"/>
    <col min="8762" max="8762" width="0" style="22" hidden="1" customWidth="1"/>
    <col min="8763" max="8763" width="3.7109375" style="22" customWidth="1"/>
    <col min="8764" max="8764" width="24.28515625" style="22" customWidth="1"/>
    <col min="8765" max="8765" width="17.85546875" style="22" customWidth="1"/>
    <col min="8766" max="8766" width="15.5703125" style="22" customWidth="1"/>
    <col min="8767" max="8767" width="19.85546875" style="22" customWidth="1"/>
    <col min="8768" max="8768" width="7.140625" style="22" bestFit="1" customWidth="1"/>
    <col min="8769" max="8769" width="6.85546875" style="22" customWidth="1"/>
    <col min="8770" max="8770" width="6" style="22" customWidth="1"/>
    <col min="8771" max="8772" width="3.28515625" style="22" customWidth="1"/>
    <col min="8773" max="8774" width="4.5703125" style="22" customWidth="1"/>
    <col min="8775" max="8775" width="4" style="22" customWidth="1"/>
    <col min="8776" max="8776" width="9.42578125" style="22" bestFit="1" customWidth="1"/>
    <col min="8777" max="8777" width="4.140625" style="22" customWidth="1"/>
    <col min="8778" max="8960" width="11.42578125" style="22"/>
    <col min="8961" max="8961" width="9.42578125" style="22" customWidth="1"/>
    <col min="8962" max="8962" width="11.42578125" style="22" customWidth="1"/>
    <col min="8963" max="8963" width="7.5703125" style="22" customWidth="1"/>
    <col min="8964" max="8965" width="6.140625" style="22" customWidth="1"/>
    <col min="8966" max="8966" width="2.7109375" style="22" customWidth="1"/>
    <col min="8967" max="8967" width="8.7109375" style="22" customWidth="1"/>
    <col min="8968" max="8968" width="2.7109375" style="22" bestFit="1" customWidth="1"/>
    <col min="8969" max="8969" width="9.28515625" style="22" customWidth="1"/>
    <col min="8970" max="8970" width="8.85546875" style="22" customWidth="1"/>
    <col min="8971" max="8971" width="8" style="22" customWidth="1"/>
    <col min="8972" max="8974" width="7.7109375" style="22" customWidth="1"/>
    <col min="8975" max="8975" width="4.7109375" style="22" customWidth="1"/>
    <col min="8976" max="8976" width="3.7109375" style="22" customWidth="1"/>
    <col min="8977" max="8977" width="4.42578125" style="22" customWidth="1"/>
    <col min="8978" max="8978" width="4.7109375" style="22" customWidth="1"/>
    <col min="8979" max="9014" width="0" style="22" hidden="1" customWidth="1"/>
    <col min="9015" max="9017" width="3.7109375" style="22" customWidth="1"/>
    <col min="9018" max="9018" width="0" style="22" hidden="1" customWidth="1"/>
    <col min="9019" max="9019" width="3.7109375" style="22" customWidth="1"/>
    <col min="9020" max="9020" width="24.28515625" style="22" customWidth="1"/>
    <col min="9021" max="9021" width="17.85546875" style="22" customWidth="1"/>
    <col min="9022" max="9022" width="15.5703125" style="22" customWidth="1"/>
    <col min="9023" max="9023" width="19.85546875" style="22" customWidth="1"/>
    <col min="9024" max="9024" width="7.140625" style="22" bestFit="1" customWidth="1"/>
    <col min="9025" max="9025" width="6.85546875" style="22" customWidth="1"/>
    <col min="9026" max="9026" width="6" style="22" customWidth="1"/>
    <col min="9027" max="9028" width="3.28515625" style="22" customWidth="1"/>
    <col min="9029" max="9030" width="4.5703125" style="22" customWidth="1"/>
    <col min="9031" max="9031" width="4" style="22" customWidth="1"/>
    <col min="9032" max="9032" width="9.42578125" style="22" bestFit="1" customWidth="1"/>
    <col min="9033" max="9033" width="4.140625" style="22" customWidth="1"/>
    <col min="9034" max="9216" width="11.42578125" style="22"/>
    <col min="9217" max="9217" width="9.42578125" style="22" customWidth="1"/>
    <col min="9218" max="9218" width="11.42578125" style="22" customWidth="1"/>
    <col min="9219" max="9219" width="7.5703125" style="22" customWidth="1"/>
    <col min="9220" max="9221" width="6.140625" style="22" customWidth="1"/>
    <col min="9222" max="9222" width="2.7109375" style="22" customWidth="1"/>
    <col min="9223" max="9223" width="8.7109375" style="22" customWidth="1"/>
    <col min="9224" max="9224" width="2.7109375" style="22" bestFit="1" customWidth="1"/>
    <col min="9225" max="9225" width="9.28515625" style="22" customWidth="1"/>
    <col min="9226" max="9226" width="8.85546875" style="22" customWidth="1"/>
    <col min="9227" max="9227" width="8" style="22" customWidth="1"/>
    <col min="9228" max="9230" width="7.7109375" style="22" customWidth="1"/>
    <col min="9231" max="9231" width="4.7109375" style="22" customWidth="1"/>
    <col min="9232" max="9232" width="3.7109375" style="22" customWidth="1"/>
    <col min="9233" max="9233" width="4.42578125" style="22" customWidth="1"/>
    <col min="9234" max="9234" width="4.7109375" style="22" customWidth="1"/>
    <col min="9235" max="9270" width="0" style="22" hidden="1" customWidth="1"/>
    <col min="9271" max="9273" width="3.7109375" style="22" customWidth="1"/>
    <col min="9274" max="9274" width="0" style="22" hidden="1" customWidth="1"/>
    <col min="9275" max="9275" width="3.7109375" style="22" customWidth="1"/>
    <col min="9276" max="9276" width="24.28515625" style="22" customWidth="1"/>
    <col min="9277" max="9277" width="17.85546875" style="22" customWidth="1"/>
    <col min="9278" max="9278" width="15.5703125" style="22" customWidth="1"/>
    <col min="9279" max="9279" width="19.85546875" style="22" customWidth="1"/>
    <col min="9280" max="9280" width="7.140625" style="22" bestFit="1" customWidth="1"/>
    <col min="9281" max="9281" width="6.85546875" style="22" customWidth="1"/>
    <col min="9282" max="9282" width="6" style="22" customWidth="1"/>
    <col min="9283" max="9284" width="3.28515625" style="22" customWidth="1"/>
    <col min="9285" max="9286" width="4.5703125" style="22" customWidth="1"/>
    <col min="9287" max="9287" width="4" style="22" customWidth="1"/>
    <col min="9288" max="9288" width="9.42578125" style="22" bestFit="1" customWidth="1"/>
    <col min="9289" max="9289" width="4.140625" style="22" customWidth="1"/>
    <col min="9290" max="9472" width="11.42578125" style="22"/>
    <col min="9473" max="9473" width="9.42578125" style="22" customWidth="1"/>
    <col min="9474" max="9474" width="11.42578125" style="22" customWidth="1"/>
    <col min="9475" max="9475" width="7.5703125" style="22" customWidth="1"/>
    <col min="9476" max="9477" width="6.140625" style="22" customWidth="1"/>
    <col min="9478" max="9478" width="2.7109375" style="22" customWidth="1"/>
    <col min="9479" max="9479" width="8.7109375" style="22" customWidth="1"/>
    <col min="9480" max="9480" width="2.7109375" style="22" bestFit="1" customWidth="1"/>
    <col min="9481" max="9481" width="9.28515625" style="22" customWidth="1"/>
    <col min="9482" max="9482" width="8.85546875" style="22" customWidth="1"/>
    <col min="9483" max="9483" width="8" style="22" customWidth="1"/>
    <col min="9484" max="9486" width="7.7109375" style="22" customWidth="1"/>
    <col min="9487" max="9487" width="4.7109375" style="22" customWidth="1"/>
    <col min="9488" max="9488" width="3.7109375" style="22" customWidth="1"/>
    <col min="9489" max="9489" width="4.42578125" style="22" customWidth="1"/>
    <col min="9490" max="9490" width="4.7109375" style="22" customWidth="1"/>
    <col min="9491" max="9526" width="0" style="22" hidden="1" customWidth="1"/>
    <col min="9527" max="9529" width="3.7109375" style="22" customWidth="1"/>
    <col min="9530" max="9530" width="0" style="22" hidden="1" customWidth="1"/>
    <col min="9531" max="9531" width="3.7109375" style="22" customWidth="1"/>
    <col min="9532" max="9532" width="24.28515625" style="22" customWidth="1"/>
    <col min="9533" max="9533" width="17.85546875" style="22" customWidth="1"/>
    <col min="9534" max="9534" width="15.5703125" style="22" customWidth="1"/>
    <col min="9535" max="9535" width="19.85546875" style="22" customWidth="1"/>
    <col min="9536" max="9536" width="7.140625" style="22" bestFit="1" customWidth="1"/>
    <col min="9537" max="9537" width="6.85546875" style="22" customWidth="1"/>
    <col min="9538" max="9538" width="6" style="22" customWidth="1"/>
    <col min="9539" max="9540" width="3.28515625" style="22" customWidth="1"/>
    <col min="9541" max="9542" width="4.5703125" style="22" customWidth="1"/>
    <col min="9543" max="9543" width="4" style="22" customWidth="1"/>
    <col min="9544" max="9544" width="9.42578125" style="22" bestFit="1" customWidth="1"/>
    <col min="9545" max="9545" width="4.140625" style="22" customWidth="1"/>
    <col min="9546" max="9728" width="11.42578125" style="22"/>
    <col min="9729" max="9729" width="9.42578125" style="22" customWidth="1"/>
    <col min="9730" max="9730" width="11.42578125" style="22" customWidth="1"/>
    <col min="9731" max="9731" width="7.5703125" style="22" customWidth="1"/>
    <col min="9732" max="9733" width="6.140625" style="22" customWidth="1"/>
    <col min="9734" max="9734" width="2.7109375" style="22" customWidth="1"/>
    <col min="9735" max="9735" width="8.7109375" style="22" customWidth="1"/>
    <col min="9736" max="9736" width="2.7109375" style="22" bestFit="1" customWidth="1"/>
    <col min="9737" max="9737" width="9.28515625" style="22" customWidth="1"/>
    <col min="9738" max="9738" width="8.85546875" style="22" customWidth="1"/>
    <col min="9739" max="9739" width="8" style="22" customWidth="1"/>
    <col min="9740" max="9742" width="7.7109375" style="22" customWidth="1"/>
    <col min="9743" max="9743" width="4.7109375" style="22" customWidth="1"/>
    <col min="9744" max="9744" width="3.7109375" style="22" customWidth="1"/>
    <col min="9745" max="9745" width="4.42578125" style="22" customWidth="1"/>
    <col min="9746" max="9746" width="4.7109375" style="22" customWidth="1"/>
    <col min="9747" max="9782" width="0" style="22" hidden="1" customWidth="1"/>
    <col min="9783" max="9785" width="3.7109375" style="22" customWidth="1"/>
    <col min="9786" max="9786" width="0" style="22" hidden="1" customWidth="1"/>
    <col min="9787" max="9787" width="3.7109375" style="22" customWidth="1"/>
    <col min="9788" max="9788" width="24.28515625" style="22" customWidth="1"/>
    <col min="9789" max="9789" width="17.85546875" style="22" customWidth="1"/>
    <col min="9790" max="9790" width="15.5703125" style="22" customWidth="1"/>
    <col min="9791" max="9791" width="19.85546875" style="22" customWidth="1"/>
    <col min="9792" max="9792" width="7.140625" style="22" bestFit="1" customWidth="1"/>
    <col min="9793" max="9793" width="6.85546875" style="22" customWidth="1"/>
    <col min="9794" max="9794" width="6" style="22" customWidth="1"/>
    <col min="9795" max="9796" width="3.28515625" style="22" customWidth="1"/>
    <col min="9797" max="9798" width="4.5703125" style="22" customWidth="1"/>
    <col min="9799" max="9799" width="4" style="22" customWidth="1"/>
    <col min="9800" max="9800" width="9.42578125" style="22" bestFit="1" customWidth="1"/>
    <col min="9801" max="9801" width="4.140625" style="22" customWidth="1"/>
    <col min="9802" max="9984" width="11.42578125" style="22"/>
    <col min="9985" max="9985" width="9.42578125" style="22" customWidth="1"/>
    <col min="9986" max="9986" width="11.42578125" style="22" customWidth="1"/>
    <col min="9987" max="9987" width="7.5703125" style="22" customWidth="1"/>
    <col min="9988" max="9989" width="6.140625" style="22" customWidth="1"/>
    <col min="9990" max="9990" width="2.7109375" style="22" customWidth="1"/>
    <col min="9991" max="9991" width="8.7109375" style="22" customWidth="1"/>
    <col min="9992" max="9992" width="2.7109375" style="22" bestFit="1" customWidth="1"/>
    <col min="9993" max="9993" width="9.28515625" style="22" customWidth="1"/>
    <col min="9994" max="9994" width="8.85546875" style="22" customWidth="1"/>
    <col min="9995" max="9995" width="8" style="22" customWidth="1"/>
    <col min="9996" max="9998" width="7.7109375" style="22" customWidth="1"/>
    <col min="9999" max="9999" width="4.7109375" style="22" customWidth="1"/>
    <col min="10000" max="10000" width="3.7109375" style="22" customWidth="1"/>
    <col min="10001" max="10001" width="4.42578125" style="22" customWidth="1"/>
    <col min="10002" max="10002" width="4.7109375" style="22" customWidth="1"/>
    <col min="10003" max="10038" width="0" style="22" hidden="1" customWidth="1"/>
    <col min="10039" max="10041" width="3.7109375" style="22" customWidth="1"/>
    <col min="10042" max="10042" width="0" style="22" hidden="1" customWidth="1"/>
    <col min="10043" max="10043" width="3.7109375" style="22" customWidth="1"/>
    <col min="10044" max="10044" width="24.28515625" style="22" customWidth="1"/>
    <col min="10045" max="10045" width="17.85546875" style="22" customWidth="1"/>
    <col min="10046" max="10046" width="15.5703125" style="22" customWidth="1"/>
    <col min="10047" max="10047" width="19.85546875" style="22" customWidth="1"/>
    <col min="10048" max="10048" width="7.140625" style="22" bestFit="1" customWidth="1"/>
    <col min="10049" max="10049" width="6.85546875" style="22" customWidth="1"/>
    <col min="10050" max="10050" width="6" style="22" customWidth="1"/>
    <col min="10051" max="10052" width="3.28515625" style="22" customWidth="1"/>
    <col min="10053" max="10054" width="4.5703125" style="22" customWidth="1"/>
    <col min="10055" max="10055" width="4" style="22" customWidth="1"/>
    <col min="10056" max="10056" width="9.42578125" style="22" bestFit="1" customWidth="1"/>
    <col min="10057" max="10057" width="4.140625" style="22" customWidth="1"/>
    <col min="10058" max="10240" width="11.42578125" style="22"/>
    <col min="10241" max="10241" width="9.42578125" style="22" customWidth="1"/>
    <col min="10242" max="10242" width="11.42578125" style="22" customWidth="1"/>
    <col min="10243" max="10243" width="7.5703125" style="22" customWidth="1"/>
    <col min="10244" max="10245" width="6.140625" style="22" customWidth="1"/>
    <col min="10246" max="10246" width="2.7109375" style="22" customWidth="1"/>
    <col min="10247" max="10247" width="8.7109375" style="22" customWidth="1"/>
    <col min="10248" max="10248" width="2.7109375" style="22" bestFit="1" customWidth="1"/>
    <col min="10249" max="10249" width="9.28515625" style="22" customWidth="1"/>
    <col min="10250" max="10250" width="8.85546875" style="22" customWidth="1"/>
    <col min="10251" max="10251" width="8" style="22" customWidth="1"/>
    <col min="10252" max="10254" width="7.7109375" style="22" customWidth="1"/>
    <col min="10255" max="10255" width="4.7109375" style="22" customWidth="1"/>
    <col min="10256" max="10256" width="3.7109375" style="22" customWidth="1"/>
    <col min="10257" max="10257" width="4.42578125" style="22" customWidth="1"/>
    <col min="10258" max="10258" width="4.7109375" style="22" customWidth="1"/>
    <col min="10259" max="10294" width="0" style="22" hidden="1" customWidth="1"/>
    <col min="10295" max="10297" width="3.7109375" style="22" customWidth="1"/>
    <col min="10298" max="10298" width="0" style="22" hidden="1" customWidth="1"/>
    <col min="10299" max="10299" width="3.7109375" style="22" customWidth="1"/>
    <col min="10300" max="10300" width="24.28515625" style="22" customWidth="1"/>
    <col min="10301" max="10301" width="17.85546875" style="22" customWidth="1"/>
    <col min="10302" max="10302" width="15.5703125" style="22" customWidth="1"/>
    <col min="10303" max="10303" width="19.85546875" style="22" customWidth="1"/>
    <col min="10304" max="10304" width="7.140625" style="22" bestFit="1" customWidth="1"/>
    <col min="10305" max="10305" width="6.85546875" style="22" customWidth="1"/>
    <col min="10306" max="10306" width="6" style="22" customWidth="1"/>
    <col min="10307" max="10308" width="3.28515625" style="22" customWidth="1"/>
    <col min="10309" max="10310" width="4.5703125" style="22" customWidth="1"/>
    <col min="10311" max="10311" width="4" style="22" customWidth="1"/>
    <col min="10312" max="10312" width="9.42578125" style="22" bestFit="1" customWidth="1"/>
    <col min="10313" max="10313" width="4.140625" style="22" customWidth="1"/>
    <col min="10314" max="10496" width="11.42578125" style="22"/>
    <col min="10497" max="10497" width="9.42578125" style="22" customWidth="1"/>
    <col min="10498" max="10498" width="11.42578125" style="22" customWidth="1"/>
    <col min="10499" max="10499" width="7.5703125" style="22" customWidth="1"/>
    <col min="10500" max="10501" width="6.140625" style="22" customWidth="1"/>
    <col min="10502" max="10502" width="2.7109375" style="22" customWidth="1"/>
    <col min="10503" max="10503" width="8.7109375" style="22" customWidth="1"/>
    <col min="10504" max="10504" width="2.7109375" style="22" bestFit="1" customWidth="1"/>
    <col min="10505" max="10505" width="9.28515625" style="22" customWidth="1"/>
    <col min="10506" max="10506" width="8.85546875" style="22" customWidth="1"/>
    <col min="10507" max="10507" width="8" style="22" customWidth="1"/>
    <col min="10508" max="10510" width="7.7109375" style="22" customWidth="1"/>
    <col min="10511" max="10511" width="4.7109375" style="22" customWidth="1"/>
    <col min="10512" max="10512" width="3.7109375" style="22" customWidth="1"/>
    <col min="10513" max="10513" width="4.42578125" style="22" customWidth="1"/>
    <col min="10514" max="10514" width="4.7109375" style="22" customWidth="1"/>
    <col min="10515" max="10550" width="0" style="22" hidden="1" customWidth="1"/>
    <col min="10551" max="10553" width="3.7109375" style="22" customWidth="1"/>
    <col min="10554" max="10554" width="0" style="22" hidden="1" customWidth="1"/>
    <col min="10555" max="10555" width="3.7109375" style="22" customWidth="1"/>
    <col min="10556" max="10556" width="24.28515625" style="22" customWidth="1"/>
    <col min="10557" max="10557" width="17.85546875" style="22" customWidth="1"/>
    <col min="10558" max="10558" width="15.5703125" style="22" customWidth="1"/>
    <col min="10559" max="10559" width="19.85546875" style="22" customWidth="1"/>
    <col min="10560" max="10560" width="7.140625" style="22" bestFit="1" customWidth="1"/>
    <col min="10561" max="10561" width="6.85546875" style="22" customWidth="1"/>
    <col min="10562" max="10562" width="6" style="22" customWidth="1"/>
    <col min="10563" max="10564" width="3.28515625" style="22" customWidth="1"/>
    <col min="10565" max="10566" width="4.5703125" style="22" customWidth="1"/>
    <col min="10567" max="10567" width="4" style="22" customWidth="1"/>
    <col min="10568" max="10568" width="9.42578125" style="22" bestFit="1" customWidth="1"/>
    <col min="10569" max="10569" width="4.140625" style="22" customWidth="1"/>
    <col min="10570" max="10752" width="11.42578125" style="22"/>
    <col min="10753" max="10753" width="9.42578125" style="22" customWidth="1"/>
    <col min="10754" max="10754" width="11.42578125" style="22" customWidth="1"/>
    <col min="10755" max="10755" width="7.5703125" style="22" customWidth="1"/>
    <col min="10756" max="10757" width="6.140625" style="22" customWidth="1"/>
    <col min="10758" max="10758" width="2.7109375" style="22" customWidth="1"/>
    <col min="10759" max="10759" width="8.7109375" style="22" customWidth="1"/>
    <col min="10760" max="10760" width="2.7109375" style="22" bestFit="1" customWidth="1"/>
    <col min="10761" max="10761" width="9.28515625" style="22" customWidth="1"/>
    <col min="10762" max="10762" width="8.85546875" style="22" customWidth="1"/>
    <col min="10763" max="10763" width="8" style="22" customWidth="1"/>
    <col min="10764" max="10766" width="7.7109375" style="22" customWidth="1"/>
    <col min="10767" max="10767" width="4.7109375" style="22" customWidth="1"/>
    <col min="10768" max="10768" width="3.7109375" style="22" customWidth="1"/>
    <col min="10769" max="10769" width="4.42578125" style="22" customWidth="1"/>
    <col min="10770" max="10770" width="4.7109375" style="22" customWidth="1"/>
    <col min="10771" max="10806" width="0" style="22" hidden="1" customWidth="1"/>
    <col min="10807" max="10809" width="3.7109375" style="22" customWidth="1"/>
    <col min="10810" max="10810" width="0" style="22" hidden="1" customWidth="1"/>
    <col min="10811" max="10811" width="3.7109375" style="22" customWidth="1"/>
    <col min="10812" max="10812" width="24.28515625" style="22" customWidth="1"/>
    <col min="10813" max="10813" width="17.85546875" style="22" customWidth="1"/>
    <col min="10814" max="10814" width="15.5703125" style="22" customWidth="1"/>
    <col min="10815" max="10815" width="19.85546875" style="22" customWidth="1"/>
    <col min="10816" max="10816" width="7.140625" style="22" bestFit="1" customWidth="1"/>
    <col min="10817" max="10817" width="6.85546875" style="22" customWidth="1"/>
    <col min="10818" max="10818" width="6" style="22" customWidth="1"/>
    <col min="10819" max="10820" width="3.28515625" style="22" customWidth="1"/>
    <col min="10821" max="10822" width="4.5703125" style="22" customWidth="1"/>
    <col min="10823" max="10823" width="4" style="22" customWidth="1"/>
    <col min="10824" max="10824" width="9.42578125" style="22" bestFit="1" customWidth="1"/>
    <col min="10825" max="10825" width="4.140625" style="22" customWidth="1"/>
    <col min="10826" max="11008" width="11.42578125" style="22"/>
    <col min="11009" max="11009" width="9.42578125" style="22" customWidth="1"/>
    <col min="11010" max="11010" width="11.42578125" style="22" customWidth="1"/>
    <col min="11011" max="11011" width="7.5703125" style="22" customWidth="1"/>
    <col min="11012" max="11013" width="6.140625" style="22" customWidth="1"/>
    <col min="11014" max="11014" width="2.7109375" style="22" customWidth="1"/>
    <col min="11015" max="11015" width="8.7109375" style="22" customWidth="1"/>
    <col min="11016" max="11016" width="2.7109375" style="22" bestFit="1" customWidth="1"/>
    <col min="11017" max="11017" width="9.28515625" style="22" customWidth="1"/>
    <col min="11018" max="11018" width="8.85546875" style="22" customWidth="1"/>
    <col min="11019" max="11019" width="8" style="22" customWidth="1"/>
    <col min="11020" max="11022" width="7.7109375" style="22" customWidth="1"/>
    <col min="11023" max="11023" width="4.7109375" style="22" customWidth="1"/>
    <col min="11024" max="11024" width="3.7109375" style="22" customWidth="1"/>
    <col min="11025" max="11025" width="4.42578125" style="22" customWidth="1"/>
    <col min="11026" max="11026" width="4.7109375" style="22" customWidth="1"/>
    <col min="11027" max="11062" width="0" style="22" hidden="1" customWidth="1"/>
    <col min="11063" max="11065" width="3.7109375" style="22" customWidth="1"/>
    <col min="11066" max="11066" width="0" style="22" hidden="1" customWidth="1"/>
    <col min="11067" max="11067" width="3.7109375" style="22" customWidth="1"/>
    <col min="11068" max="11068" width="24.28515625" style="22" customWidth="1"/>
    <col min="11069" max="11069" width="17.85546875" style="22" customWidth="1"/>
    <col min="11070" max="11070" width="15.5703125" style="22" customWidth="1"/>
    <col min="11071" max="11071" width="19.85546875" style="22" customWidth="1"/>
    <col min="11072" max="11072" width="7.140625" style="22" bestFit="1" customWidth="1"/>
    <col min="11073" max="11073" width="6.85546875" style="22" customWidth="1"/>
    <col min="11074" max="11074" width="6" style="22" customWidth="1"/>
    <col min="11075" max="11076" width="3.28515625" style="22" customWidth="1"/>
    <col min="11077" max="11078" width="4.5703125" style="22" customWidth="1"/>
    <col min="11079" max="11079" width="4" style="22" customWidth="1"/>
    <col min="11080" max="11080" width="9.42578125" style="22" bestFit="1" customWidth="1"/>
    <col min="11081" max="11081" width="4.140625" style="22" customWidth="1"/>
    <col min="11082" max="11264" width="11.42578125" style="22"/>
    <col min="11265" max="11265" width="9.42578125" style="22" customWidth="1"/>
    <col min="11266" max="11266" width="11.42578125" style="22" customWidth="1"/>
    <col min="11267" max="11267" width="7.5703125" style="22" customWidth="1"/>
    <col min="11268" max="11269" width="6.140625" style="22" customWidth="1"/>
    <col min="11270" max="11270" width="2.7109375" style="22" customWidth="1"/>
    <col min="11271" max="11271" width="8.7109375" style="22" customWidth="1"/>
    <col min="11272" max="11272" width="2.7109375" style="22" bestFit="1" customWidth="1"/>
    <col min="11273" max="11273" width="9.28515625" style="22" customWidth="1"/>
    <col min="11274" max="11274" width="8.85546875" style="22" customWidth="1"/>
    <col min="11275" max="11275" width="8" style="22" customWidth="1"/>
    <col min="11276" max="11278" width="7.7109375" style="22" customWidth="1"/>
    <col min="11279" max="11279" width="4.7109375" style="22" customWidth="1"/>
    <col min="11280" max="11280" width="3.7109375" style="22" customWidth="1"/>
    <col min="11281" max="11281" width="4.42578125" style="22" customWidth="1"/>
    <col min="11282" max="11282" width="4.7109375" style="22" customWidth="1"/>
    <col min="11283" max="11318" width="0" style="22" hidden="1" customWidth="1"/>
    <col min="11319" max="11321" width="3.7109375" style="22" customWidth="1"/>
    <col min="11322" max="11322" width="0" style="22" hidden="1" customWidth="1"/>
    <col min="11323" max="11323" width="3.7109375" style="22" customWidth="1"/>
    <col min="11324" max="11324" width="24.28515625" style="22" customWidth="1"/>
    <col min="11325" max="11325" width="17.85546875" style="22" customWidth="1"/>
    <col min="11326" max="11326" width="15.5703125" style="22" customWidth="1"/>
    <col min="11327" max="11327" width="19.85546875" style="22" customWidth="1"/>
    <col min="11328" max="11328" width="7.140625" style="22" bestFit="1" customWidth="1"/>
    <col min="11329" max="11329" width="6.85546875" style="22" customWidth="1"/>
    <col min="11330" max="11330" width="6" style="22" customWidth="1"/>
    <col min="11331" max="11332" width="3.28515625" style="22" customWidth="1"/>
    <col min="11333" max="11334" width="4.5703125" style="22" customWidth="1"/>
    <col min="11335" max="11335" width="4" style="22" customWidth="1"/>
    <col min="11336" max="11336" width="9.42578125" style="22" bestFit="1" customWidth="1"/>
    <col min="11337" max="11337" width="4.140625" style="22" customWidth="1"/>
    <col min="11338" max="11520" width="11.42578125" style="22"/>
    <col min="11521" max="11521" width="9.42578125" style="22" customWidth="1"/>
    <col min="11522" max="11522" width="11.42578125" style="22" customWidth="1"/>
    <col min="11523" max="11523" width="7.5703125" style="22" customWidth="1"/>
    <col min="11524" max="11525" width="6.140625" style="22" customWidth="1"/>
    <col min="11526" max="11526" width="2.7109375" style="22" customWidth="1"/>
    <col min="11527" max="11527" width="8.7109375" style="22" customWidth="1"/>
    <col min="11528" max="11528" width="2.7109375" style="22" bestFit="1" customWidth="1"/>
    <col min="11529" max="11529" width="9.28515625" style="22" customWidth="1"/>
    <col min="11530" max="11530" width="8.85546875" style="22" customWidth="1"/>
    <col min="11531" max="11531" width="8" style="22" customWidth="1"/>
    <col min="11532" max="11534" width="7.7109375" style="22" customWidth="1"/>
    <col min="11535" max="11535" width="4.7109375" style="22" customWidth="1"/>
    <col min="11536" max="11536" width="3.7109375" style="22" customWidth="1"/>
    <col min="11537" max="11537" width="4.42578125" style="22" customWidth="1"/>
    <col min="11538" max="11538" width="4.7109375" style="22" customWidth="1"/>
    <col min="11539" max="11574" width="0" style="22" hidden="1" customWidth="1"/>
    <col min="11575" max="11577" width="3.7109375" style="22" customWidth="1"/>
    <col min="11578" max="11578" width="0" style="22" hidden="1" customWidth="1"/>
    <col min="11579" max="11579" width="3.7109375" style="22" customWidth="1"/>
    <col min="11580" max="11580" width="24.28515625" style="22" customWidth="1"/>
    <col min="11581" max="11581" width="17.85546875" style="22" customWidth="1"/>
    <col min="11582" max="11582" width="15.5703125" style="22" customWidth="1"/>
    <col min="11583" max="11583" width="19.85546875" style="22" customWidth="1"/>
    <col min="11584" max="11584" width="7.140625" style="22" bestFit="1" customWidth="1"/>
    <col min="11585" max="11585" width="6.85546875" style="22" customWidth="1"/>
    <col min="11586" max="11586" width="6" style="22" customWidth="1"/>
    <col min="11587" max="11588" width="3.28515625" style="22" customWidth="1"/>
    <col min="11589" max="11590" width="4.5703125" style="22" customWidth="1"/>
    <col min="11591" max="11591" width="4" style="22" customWidth="1"/>
    <col min="11592" max="11592" width="9.42578125" style="22" bestFit="1" customWidth="1"/>
    <col min="11593" max="11593" width="4.140625" style="22" customWidth="1"/>
    <col min="11594" max="11776" width="11.42578125" style="22"/>
    <col min="11777" max="11777" width="9.42578125" style="22" customWidth="1"/>
    <col min="11778" max="11778" width="11.42578125" style="22" customWidth="1"/>
    <col min="11779" max="11779" width="7.5703125" style="22" customWidth="1"/>
    <col min="11780" max="11781" width="6.140625" style="22" customWidth="1"/>
    <col min="11782" max="11782" width="2.7109375" style="22" customWidth="1"/>
    <col min="11783" max="11783" width="8.7109375" style="22" customWidth="1"/>
    <col min="11784" max="11784" width="2.7109375" style="22" bestFit="1" customWidth="1"/>
    <col min="11785" max="11785" width="9.28515625" style="22" customWidth="1"/>
    <col min="11786" max="11786" width="8.85546875" style="22" customWidth="1"/>
    <col min="11787" max="11787" width="8" style="22" customWidth="1"/>
    <col min="11788" max="11790" width="7.7109375" style="22" customWidth="1"/>
    <col min="11791" max="11791" width="4.7109375" style="22" customWidth="1"/>
    <col min="11792" max="11792" width="3.7109375" style="22" customWidth="1"/>
    <col min="11793" max="11793" width="4.42578125" style="22" customWidth="1"/>
    <col min="11794" max="11794" width="4.7109375" style="22" customWidth="1"/>
    <col min="11795" max="11830" width="0" style="22" hidden="1" customWidth="1"/>
    <col min="11831" max="11833" width="3.7109375" style="22" customWidth="1"/>
    <col min="11834" max="11834" width="0" style="22" hidden="1" customWidth="1"/>
    <col min="11835" max="11835" width="3.7109375" style="22" customWidth="1"/>
    <col min="11836" max="11836" width="24.28515625" style="22" customWidth="1"/>
    <col min="11837" max="11837" width="17.85546875" style="22" customWidth="1"/>
    <col min="11838" max="11838" width="15.5703125" style="22" customWidth="1"/>
    <col min="11839" max="11839" width="19.85546875" style="22" customWidth="1"/>
    <col min="11840" max="11840" width="7.140625" style="22" bestFit="1" customWidth="1"/>
    <col min="11841" max="11841" width="6.85546875" style="22" customWidth="1"/>
    <col min="11842" max="11842" width="6" style="22" customWidth="1"/>
    <col min="11843" max="11844" width="3.28515625" style="22" customWidth="1"/>
    <col min="11845" max="11846" width="4.5703125" style="22" customWidth="1"/>
    <col min="11847" max="11847" width="4" style="22" customWidth="1"/>
    <col min="11848" max="11848" width="9.42578125" style="22" bestFit="1" customWidth="1"/>
    <col min="11849" max="11849" width="4.140625" style="22" customWidth="1"/>
    <col min="11850" max="12032" width="11.42578125" style="22"/>
    <col min="12033" max="12033" width="9.42578125" style="22" customWidth="1"/>
    <col min="12034" max="12034" width="11.42578125" style="22" customWidth="1"/>
    <col min="12035" max="12035" width="7.5703125" style="22" customWidth="1"/>
    <col min="12036" max="12037" width="6.140625" style="22" customWidth="1"/>
    <col min="12038" max="12038" width="2.7109375" style="22" customWidth="1"/>
    <col min="12039" max="12039" width="8.7109375" style="22" customWidth="1"/>
    <col min="12040" max="12040" width="2.7109375" style="22" bestFit="1" customWidth="1"/>
    <col min="12041" max="12041" width="9.28515625" style="22" customWidth="1"/>
    <col min="12042" max="12042" width="8.85546875" style="22" customWidth="1"/>
    <col min="12043" max="12043" width="8" style="22" customWidth="1"/>
    <col min="12044" max="12046" width="7.7109375" style="22" customWidth="1"/>
    <col min="12047" max="12047" width="4.7109375" style="22" customWidth="1"/>
    <col min="12048" max="12048" width="3.7109375" style="22" customWidth="1"/>
    <col min="12049" max="12049" width="4.42578125" style="22" customWidth="1"/>
    <col min="12050" max="12050" width="4.7109375" style="22" customWidth="1"/>
    <col min="12051" max="12086" width="0" style="22" hidden="1" customWidth="1"/>
    <col min="12087" max="12089" width="3.7109375" style="22" customWidth="1"/>
    <col min="12090" max="12090" width="0" style="22" hidden="1" customWidth="1"/>
    <col min="12091" max="12091" width="3.7109375" style="22" customWidth="1"/>
    <col min="12092" max="12092" width="24.28515625" style="22" customWidth="1"/>
    <col min="12093" max="12093" width="17.85546875" style="22" customWidth="1"/>
    <col min="12094" max="12094" width="15.5703125" style="22" customWidth="1"/>
    <col min="12095" max="12095" width="19.85546875" style="22" customWidth="1"/>
    <col min="12096" max="12096" width="7.140625" style="22" bestFit="1" customWidth="1"/>
    <col min="12097" max="12097" width="6.85546875" style="22" customWidth="1"/>
    <col min="12098" max="12098" width="6" style="22" customWidth="1"/>
    <col min="12099" max="12100" width="3.28515625" style="22" customWidth="1"/>
    <col min="12101" max="12102" width="4.5703125" style="22" customWidth="1"/>
    <col min="12103" max="12103" width="4" style="22" customWidth="1"/>
    <col min="12104" max="12104" width="9.42578125" style="22" bestFit="1" customWidth="1"/>
    <col min="12105" max="12105" width="4.140625" style="22" customWidth="1"/>
    <col min="12106" max="12288" width="11.42578125" style="22"/>
    <col min="12289" max="12289" width="9.42578125" style="22" customWidth="1"/>
    <col min="12290" max="12290" width="11.42578125" style="22" customWidth="1"/>
    <col min="12291" max="12291" width="7.5703125" style="22" customWidth="1"/>
    <col min="12292" max="12293" width="6.140625" style="22" customWidth="1"/>
    <col min="12294" max="12294" width="2.7109375" style="22" customWidth="1"/>
    <col min="12295" max="12295" width="8.7109375" style="22" customWidth="1"/>
    <col min="12296" max="12296" width="2.7109375" style="22" bestFit="1" customWidth="1"/>
    <col min="12297" max="12297" width="9.28515625" style="22" customWidth="1"/>
    <col min="12298" max="12298" width="8.85546875" style="22" customWidth="1"/>
    <col min="12299" max="12299" width="8" style="22" customWidth="1"/>
    <col min="12300" max="12302" width="7.7109375" style="22" customWidth="1"/>
    <col min="12303" max="12303" width="4.7109375" style="22" customWidth="1"/>
    <col min="12304" max="12304" width="3.7109375" style="22" customWidth="1"/>
    <col min="12305" max="12305" width="4.42578125" style="22" customWidth="1"/>
    <col min="12306" max="12306" width="4.7109375" style="22" customWidth="1"/>
    <col min="12307" max="12342" width="0" style="22" hidden="1" customWidth="1"/>
    <col min="12343" max="12345" width="3.7109375" style="22" customWidth="1"/>
    <col min="12346" max="12346" width="0" style="22" hidden="1" customWidth="1"/>
    <col min="12347" max="12347" width="3.7109375" style="22" customWidth="1"/>
    <col min="12348" max="12348" width="24.28515625" style="22" customWidth="1"/>
    <col min="12349" max="12349" width="17.85546875" style="22" customWidth="1"/>
    <col min="12350" max="12350" width="15.5703125" style="22" customWidth="1"/>
    <col min="12351" max="12351" width="19.85546875" style="22" customWidth="1"/>
    <col min="12352" max="12352" width="7.140625" style="22" bestFit="1" customWidth="1"/>
    <col min="12353" max="12353" width="6.85546875" style="22" customWidth="1"/>
    <col min="12354" max="12354" width="6" style="22" customWidth="1"/>
    <col min="12355" max="12356" width="3.28515625" style="22" customWidth="1"/>
    <col min="12357" max="12358" width="4.5703125" style="22" customWidth="1"/>
    <col min="12359" max="12359" width="4" style="22" customWidth="1"/>
    <col min="12360" max="12360" width="9.42578125" style="22" bestFit="1" customWidth="1"/>
    <col min="12361" max="12361" width="4.140625" style="22" customWidth="1"/>
    <col min="12362" max="12544" width="11.42578125" style="22"/>
    <col min="12545" max="12545" width="9.42578125" style="22" customWidth="1"/>
    <col min="12546" max="12546" width="11.42578125" style="22" customWidth="1"/>
    <col min="12547" max="12547" width="7.5703125" style="22" customWidth="1"/>
    <col min="12548" max="12549" width="6.140625" style="22" customWidth="1"/>
    <col min="12550" max="12550" width="2.7109375" style="22" customWidth="1"/>
    <col min="12551" max="12551" width="8.7109375" style="22" customWidth="1"/>
    <col min="12552" max="12552" width="2.7109375" style="22" bestFit="1" customWidth="1"/>
    <col min="12553" max="12553" width="9.28515625" style="22" customWidth="1"/>
    <col min="12554" max="12554" width="8.85546875" style="22" customWidth="1"/>
    <col min="12555" max="12555" width="8" style="22" customWidth="1"/>
    <col min="12556" max="12558" width="7.7109375" style="22" customWidth="1"/>
    <col min="12559" max="12559" width="4.7109375" style="22" customWidth="1"/>
    <col min="12560" max="12560" width="3.7109375" style="22" customWidth="1"/>
    <col min="12561" max="12561" width="4.42578125" style="22" customWidth="1"/>
    <col min="12562" max="12562" width="4.7109375" style="22" customWidth="1"/>
    <col min="12563" max="12598" width="0" style="22" hidden="1" customWidth="1"/>
    <col min="12599" max="12601" width="3.7109375" style="22" customWidth="1"/>
    <col min="12602" max="12602" width="0" style="22" hidden="1" customWidth="1"/>
    <col min="12603" max="12603" width="3.7109375" style="22" customWidth="1"/>
    <col min="12604" max="12604" width="24.28515625" style="22" customWidth="1"/>
    <col min="12605" max="12605" width="17.85546875" style="22" customWidth="1"/>
    <col min="12606" max="12606" width="15.5703125" style="22" customWidth="1"/>
    <col min="12607" max="12607" width="19.85546875" style="22" customWidth="1"/>
    <col min="12608" max="12608" width="7.140625" style="22" bestFit="1" customWidth="1"/>
    <col min="12609" max="12609" width="6.85546875" style="22" customWidth="1"/>
    <col min="12610" max="12610" width="6" style="22" customWidth="1"/>
    <col min="12611" max="12612" width="3.28515625" style="22" customWidth="1"/>
    <col min="12613" max="12614" width="4.5703125" style="22" customWidth="1"/>
    <col min="12615" max="12615" width="4" style="22" customWidth="1"/>
    <col min="12616" max="12616" width="9.42578125" style="22" bestFit="1" customWidth="1"/>
    <col min="12617" max="12617" width="4.140625" style="22" customWidth="1"/>
    <col min="12618" max="12800" width="11.42578125" style="22"/>
    <col min="12801" max="12801" width="9.42578125" style="22" customWidth="1"/>
    <col min="12802" max="12802" width="11.42578125" style="22" customWidth="1"/>
    <col min="12803" max="12803" width="7.5703125" style="22" customWidth="1"/>
    <col min="12804" max="12805" width="6.140625" style="22" customWidth="1"/>
    <col min="12806" max="12806" width="2.7109375" style="22" customWidth="1"/>
    <col min="12807" max="12807" width="8.7109375" style="22" customWidth="1"/>
    <col min="12808" max="12808" width="2.7109375" style="22" bestFit="1" customWidth="1"/>
    <col min="12809" max="12809" width="9.28515625" style="22" customWidth="1"/>
    <col min="12810" max="12810" width="8.85546875" style="22" customWidth="1"/>
    <col min="12811" max="12811" width="8" style="22" customWidth="1"/>
    <col min="12812" max="12814" width="7.7109375" style="22" customWidth="1"/>
    <col min="12815" max="12815" width="4.7109375" style="22" customWidth="1"/>
    <col min="12816" max="12816" width="3.7109375" style="22" customWidth="1"/>
    <col min="12817" max="12817" width="4.42578125" style="22" customWidth="1"/>
    <col min="12818" max="12818" width="4.7109375" style="22" customWidth="1"/>
    <col min="12819" max="12854" width="0" style="22" hidden="1" customWidth="1"/>
    <col min="12855" max="12857" width="3.7109375" style="22" customWidth="1"/>
    <col min="12858" max="12858" width="0" style="22" hidden="1" customWidth="1"/>
    <col min="12859" max="12859" width="3.7109375" style="22" customWidth="1"/>
    <col min="12860" max="12860" width="24.28515625" style="22" customWidth="1"/>
    <col min="12861" max="12861" width="17.85546875" style="22" customWidth="1"/>
    <col min="12862" max="12862" width="15.5703125" style="22" customWidth="1"/>
    <col min="12863" max="12863" width="19.85546875" style="22" customWidth="1"/>
    <col min="12864" max="12864" width="7.140625" style="22" bestFit="1" customWidth="1"/>
    <col min="12865" max="12865" width="6.85546875" style="22" customWidth="1"/>
    <col min="12866" max="12866" width="6" style="22" customWidth="1"/>
    <col min="12867" max="12868" width="3.28515625" style="22" customWidth="1"/>
    <col min="12869" max="12870" width="4.5703125" style="22" customWidth="1"/>
    <col min="12871" max="12871" width="4" style="22" customWidth="1"/>
    <col min="12872" max="12872" width="9.42578125" style="22" bestFit="1" customWidth="1"/>
    <col min="12873" max="12873" width="4.140625" style="22" customWidth="1"/>
    <col min="12874" max="13056" width="11.42578125" style="22"/>
    <col min="13057" max="13057" width="9.42578125" style="22" customWidth="1"/>
    <col min="13058" max="13058" width="11.42578125" style="22" customWidth="1"/>
    <col min="13059" max="13059" width="7.5703125" style="22" customWidth="1"/>
    <col min="13060" max="13061" width="6.140625" style="22" customWidth="1"/>
    <col min="13062" max="13062" width="2.7109375" style="22" customWidth="1"/>
    <col min="13063" max="13063" width="8.7109375" style="22" customWidth="1"/>
    <col min="13064" max="13064" width="2.7109375" style="22" bestFit="1" customWidth="1"/>
    <col min="13065" max="13065" width="9.28515625" style="22" customWidth="1"/>
    <col min="13066" max="13066" width="8.85546875" style="22" customWidth="1"/>
    <col min="13067" max="13067" width="8" style="22" customWidth="1"/>
    <col min="13068" max="13070" width="7.7109375" style="22" customWidth="1"/>
    <col min="13071" max="13071" width="4.7109375" style="22" customWidth="1"/>
    <col min="13072" max="13072" width="3.7109375" style="22" customWidth="1"/>
    <col min="13073" max="13073" width="4.42578125" style="22" customWidth="1"/>
    <col min="13074" max="13074" width="4.7109375" style="22" customWidth="1"/>
    <col min="13075" max="13110" width="0" style="22" hidden="1" customWidth="1"/>
    <col min="13111" max="13113" width="3.7109375" style="22" customWidth="1"/>
    <col min="13114" max="13114" width="0" style="22" hidden="1" customWidth="1"/>
    <col min="13115" max="13115" width="3.7109375" style="22" customWidth="1"/>
    <col min="13116" max="13116" width="24.28515625" style="22" customWidth="1"/>
    <col min="13117" max="13117" width="17.85546875" style="22" customWidth="1"/>
    <col min="13118" max="13118" width="15.5703125" style="22" customWidth="1"/>
    <col min="13119" max="13119" width="19.85546875" style="22" customWidth="1"/>
    <col min="13120" max="13120" width="7.140625" style="22" bestFit="1" customWidth="1"/>
    <col min="13121" max="13121" width="6.85546875" style="22" customWidth="1"/>
    <col min="13122" max="13122" width="6" style="22" customWidth="1"/>
    <col min="13123" max="13124" width="3.28515625" style="22" customWidth="1"/>
    <col min="13125" max="13126" width="4.5703125" style="22" customWidth="1"/>
    <col min="13127" max="13127" width="4" style="22" customWidth="1"/>
    <col min="13128" max="13128" width="9.42578125" style="22" bestFit="1" customWidth="1"/>
    <col min="13129" max="13129" width="4.140625" style="22" customWidth="1"/>
    <col min="13130" max="13312" width="11.42578125" style="22"/>
    <col min="13313" max="13313" width="9.42578125" style="22" customWidth="1"/>
    <col min="13314" max="13314" width="11.42578125" style="22" customWidth="1"/>
    <col min="13315" max="13315" width="7.5703125" style="22" customWidth="1"/>
    <col min="13316" max="13317" width="6.140625" style="22" customWidth="1"/>
    <col min="13318" max="13318" width="2.7109375" style="22" customWidth="1"/>
    <col min="13319" max="13319" width="8.7109375" style="22" customWidth="1"/>
    <col min="13320" max="13320" width="2.7109375" style="22" bestFit="1" customWidth="1"/>
    <col min="13321" max="13321" width="9.28515625" style="22" customWidth="1"/>
    <col min="13322" max="13322" width="8.85546875" style="22" customWidth="1"/>
    <col min="13323" max="13323" width="8" style="22" customWidth="1"/>
    <col min="13324" max="13326" width="7.7109375" style="22" customWidth="1"/>
    <col min="13327" max="13327" width="4.7109375" style="22" customWidth="1"/>
    <col min="13328" max="13328" width="3.7109375" style="22" customWidth="1"/>
    <col min="13329" max="13329" width="4.42578125" style="22" customWidth="1"/>
    <col min="13330" max="13330" width="4.7109375" style="22" customWidth="1"/>
    <col min="13331" max="13366" width="0" style="22" hidden="1" customWidth="1"/>
    <col min="13367" max="13369" width="3.7109375" style="22" customWidth="1"/>
    <col min="13370" max="13370" width="0" style="22" hidden="1" customWidth="1"/>
    <col min="13371" max="13371" width="3.7109375" style="22" customWidth="1"/>
    <col min="13372" max="13372" width="24.28515625" style="22" customWidth="1"/>
    <col min="13373" max="13373" width="17.85546875" style="22" customWidth="1"/>
    <col min="13374" max="13374" width="15.5703125" style="22" customWidth="1"/>
    <col min="13375" max="13375" width="19.85546875" style="22" customWidth="1"/>
    <col min="13376" max="13376" width="7.140625" style="22" bestFit="1" customWidth="1"/>
    <col min="13377" max="13377" width="6.85546875" style="22" customWidth="1"/>
    <col min="13378" max="13378" width="6" style="22" customWidth="1"/>
    <col min="13379" max="13380" width="3.28515625" style="22" customWidth="1"/>
    <col min="13381" max="13382" width="4.5703125" style="22" customWidth="1"/>
    <col min="13383" max="13383" width="4" style="22" customWidth="1"/>
    <col min="13384" max="13384" width="9.42578125" style="22" bestFit="1" customWidth="1"/>
    <col min="13385" max="13385" width="4.140625" style="22" customWidth="1"/>
    <col min="13386" max="13568" width="11.42578125" style="22"/>
    <col min="13569" max="13569" width="9.42578125" style="22" customWidth="1"/>
    <col min="13570" max="13570" width="11.42578125" style="22" customWidth="1"/>
    <col min="13571" max="13571" width="7.5703125" style="22" customWidth="1"/>
    <col min="13572" max="13573" width="6.140625" style="22" customWidth="1"/>
    <col min="13574" max="13574" width="2.7109375" style="22" customWidth="1"/>
    <col min="13575" max="13575" width="8.7109375" style="22" customWidth="1"/>
    <col min="13576" max="13576" width="2.7109375" style="22" bestFit="1" customWidth="1"/>
    <col min="13577" max="13577" width="9.28515625" style="22" customWidth="1"/>
    <col min="13578" max="13578" width="8.85546875" style="22" customWidth="1"/>
    <col min="13579" max="13579" width="8" style="22" customWidth="1"/>
    <col min="13580" max="13582" width="7.7109375" style="22" customWidth="1"/>
    <col min="13583" max="13583" width="4.7109375" style="22" customWidth="1"/>
    <col min="13584" max="13584" width="3.7109375" style="22" customWidth="1"/>
    <col min="13585" max="13585" width="4.42578125" style="22" customWidth="1"/>
    <col min="13586" max="13586" width="4.7109375" style="22" customWidth="1"/>
    <col min="13587" max="13622" width="0" style="22" hidden="1" customWidth="1"/>
    <col min="13623" max="13625" width="3.7109375" style="22" customWidth="1"/>
    <col min="13626" max="13626" width="0" style="22" hidden="1" customWidth="1"/>
    <col min="13627" max="13627" width="3.7109375" style="22" customWidth="1"/>
    <col min="13628" max="13628" width="24.28515625" style="22" customWidth="1"/>
    <col min="13629" max="13629" width="17.85546875" style="22" customWidth="1"/>
    <col min="13630" max="13630" width="15.5703125" style="22" customWidth="1"/>
    <col min="13631" max="13631" width="19.85546875" style="22" customWidth="1"/>
    <col min="13632" max="13632" width="7.140625" style="22" bestFit="1" customWidth="1"/>
    <col min="13633" max="13633" width="6.85546875" style="22" customWidth="1"/>
    <col min="13634" max="13634" width="6" style="22" customWidth="1"/>
    <col min="13635" max="13636" width="3.28515625" style="22" customWidth="1"/>
    <col min="13637" max="13638" width="4.5703125" style="22" customWidth="1"/>
    <col min="13639" max="13639" width="4" style="22" customWidth="1"/>
    <col min="13640" max="13640" width="9.42578125" style="22" bestFit="1" customWidth="1"/>
    <col min="13641" max="13641" width="4.140625" style="22" customWidth="1"/>
    <col min="13642" max="13824" width="11.42578125" style="22"/>
    <col min="13825" max="13825" width="9.42578125" style="22" customWidth="1"/>
    <col min="13826" max="13826" width="11.42578125" style="22" customWidth="1"/>
    <col min="13827" max="13827" width="7.5703125" style="22" customWidth="1"/>
    <col min="13828" max="13829" width="6.140625" style="22" customWidth="1"/>
    <col min="13830" max="13830" width="2.7109375" style="22" customWidth="1"/>
    <col min="13831" max="13831" width="8.7109375" style="22" customWidth="1"/>
    <col min="13832" max="13832" width="2.7109375" style="22" bestFit="1" customWidth="1"/>
    <col min="13833" max="13833" width="9.28515625" style="22" customWidth="1"/>
    <col min="13834" max="13834" width="8.85546875" style="22" customWidth="1"/>
    <col min="13835" max="13835" width="8" style="22" customWidth="1"/>
    <col min="13836" max="13838" width="7.7109375" style="22" customWidth="1"/>
    <col min="13839" max="13839" width="4.7109375" style="22" customWidth="1"/>
    <col min="13840" max="13840" width="3.7109375" style="22" customWidth="1"/>
    <col min="13841" max="13841" width="4.42578125" style="22" customWidth="1"/>
    <col min="13842" max="13842" width="4.7109375" style="22" customWidth="1"/>
    <col min="13843" max="13878" width="0" style="22" hidden="1" customWidth="1"/>
    <col min="13879" max="13881" width="3.7109375" style="22" customWidth="1"/>
    <col min="13882" max="13882" width="0" style="22" hidden="1" customWidth="1"/>
    <col min="13883" max="13883" width="3.7109375" style="22" customWidth="1"/>
    <col min="13884" max="13884" width="24.28515625" style="22" customWidth="1"/>
    <col min="13885" max="13885" width="17.85546875" style="22" customWidth="1"/>
    <col min="13886" max="13886" width="15.5703125" style="22" customWidth="1"/>
    <col min="13887" max="13887" width="19.85546875" style="22" customWidth="1"/>
    <col min="13888" max="13888" width="7.140625" style="22" bestFit="1" customWidth="1"/>
    <col min="13889" max="13889" width="6.85546875" style="22" customWidth="1"/>
    <col min="13890" max="13890" width="6" style="22" customWidth="1"/>
    <col min="13891" max="13892" width="3.28515625" style="22" customWidth="1"/>
    <col min="13893" max="13894" width="4.5703125" style="22" customWidth="1"/>
    <col min="13895" max="13895" width="4" style="22" customWidth="1"/>
    <col min="13896" max="13896" width="9.42578125" style="22" bestFit="1" customWidth="1"/>
    <col min="13897" max="13897" width="4.140625" style="22" customWidth="1"/>
    <col min="13898" max="14080" width="11.42578125" style="22"/>
    <col min="14081" max="14081" width="9.42578125" style="22" customWidth="1"/>
    <col min="14082" max="14082" width="11.42578125" style="22" customWidth="1"/>
    <col min="14083" max="14083" width="7.5703125" style="22" customWidth="1"/>
    <col min="14084" max="14085" width="6.140625" style="22" customWidth="1"/>
    <col min="14086" max="14086" width="2.7109375" style="22" customWidth="1"/>
    <col min="14087" max="14087" width="8.7109375" style="22" customWidth="1"/>
    <col min="14088" max="14088" width="2.7109375" style="22" bestFit="1" customWidth="1"/>
    <col min="14089" max="14089" width="9.28515625" style="22" customWidth="1"/>
    <col min="14090" max="14090" width="8.85546875" style="22" customWidth="1"/>
    <col min="14091" max="14091" width="8" style="22" customWidth="1"/>
    <col min="14092" max="14094" width="7.7109375" style="22" customWidth="1"/>
    <col min="14095" max="14095" width="4.7109375" style="22" customWidth="1"/>
    <col min="14096" max="14096" width="3.7109375" style="22" customWidth="1"/>
    <col min="14097" max="14097" width="4.42578125" style="22" customWidth="1"/>
    <col min="14098" max="14098" width="4.7109375" style="22" customWidth="1"/>
    <col min="14099" max="14134" width="0" style="22" hidden="1" customWidth="1"/>
    <col min="14135" max="14137" width="3.7109375" style="22" customWidth="1"/>
    <col min="14138" max="14138" width="0" style="22" hidden="1" customWidth="1"/>
    <col min="14139" max="14139" width="3.7109375" style="22" customWidth="1"/>
    <col min="14140" max="14140" width="24.28515625" style="22" customWidth="1"/>
    <col min="14141" max="14141" width="17.85546875" style="22" customWidth="1"/>
    <col min="14142" max="14142" width="15.5703125" style="22" customWidth="1"/>
    <col min="14143" max="14143" width="19.85546875" style="22" customWidth="1"/>
    <col min="14144" max="14144" width="7.140625" style="22" bestFit="1" customWidth="1"/>
    <col min="14145" max="14145" width="6.85546875" style="22" customWidth="1"/>
    <col min="14146" max="14146" width="6" style="22" customWidth="1"/>
    <col min="14147" max="14148" width="3.28515625" style="22" customWidth="1"/>
    <col min="14149" max="14150" width="4.5703125" style="22" customWidth="1"/>
    <col min="14151" max="14151" width="4" style="22" customWidth="1"/>
    <col min="14152" max="14152" width="9.42578125" style="22" bestFit="1" customWidth="1"/>
    <col min="14153" max="14153" width="4.140625" style="22" customWidth="1"/>
    <col min="14154" max="14336" width="11.42578125" style="22"/>
    <col min="14337" max="14337" width="9.42578125" style="22" customWidth="1"/>
    <col min="14338" max="14338" width="11.42578125" style="22" customWidth="1"/>
    <col min="14339" max="14339" width="7.5703125" style="22" customWidth="1"/>
    <col min="14340" max="14341" width="6.140625" style="22" customWidth="1"/>
    <col min="14342" max="14342" width="2.7109375" style="22" customWidth="1"/>
    <col min="14343" max="14343" width="8.7109375" style="22" customWidth="1"/>
    <col min="14344" max="14344" width="2.7109375" style="22" bestFit="1" customWidth="1"/>
    <col min="14345" max="14345" width="9.28515625" style="22" customWidth="1"/>
    <col min="14346" max="14346" width="8.85546875" style="22" customWidth="1"/>
    <col min="14347" max="14347" width="8" style="22" customWidth="1"/>
    <col min="14348" max="14350" width="7.7109375" style="22" customWidth="1"/>
    <col min="14351" max="14351" width="4.7109375" style="22" customWidth="1"/>
    <col min="14352" max="14352" width="3.7109375" style="22" customWidth="1"/>
    <col min="14353" max="14353" width="4.42578125" style="22" customWidth="1"/>
    <col min="14354" max="14354" width="4.7109375" style="22" customWidth="1"/>
    <col min="14355" max="14390" width="0" style="22" hidden="1" customWidth="1"/>
    <col min="14391" max="14393" width="3.7109375" style="22" customWidth="1"/>
    <col min="14394" max="14394" width="0" style="22" hidden="1" customWidth="1"/>
    <col min="14395" max="14395" width="3.7109375" style="22" customWidth="1"/>
    <col min="14396" max="14396" width="24.28515625" style="22" customWidth="1"/>
    <col min="14397" max="14397" width="17.85546875" style="22" customWidth="1"/>
    <col min="14398" max="14398" width="15.5703125" style="22" customWidth="1"/>
    <col min="14399" max="14399" width="19.85546875" style="22" customWidth="1"/>
    <col min="14400" max="14400" width="7.140625" style="22" bestFit="1" customWidth="1"/>
    <col min="14401" max="14401" width="6.85546875" style="22" customWidth="1"/>
    <col min="14402" max="14402" width="6" style="22" customWidth="1"/>
    <col min="14403" max="14404" width="3.28515625" style="22" customWidth="1"/>
    <col min="14405" max="14406" width="4.5703125" style="22" customWidth="1"/>
    <col min="14407" max="14407" width="4" style="22" customWidth="1"/>
    <col min="14408" max="14408" width="9.42578125" style="22" bestFit="1" customWidth="1"/>
    <col min="14409" max="14409" width="4.140625" style="22" customWidth="1"/>
    <col min="14410" max="14592" width="11.42578125" style="22"/>
    <col min="14593" max="14593" width="9.42578125" style="22" customWidth="1"/>
    <col min="14594" max="14594" width="11.42578125" style="22" customWidth="1"/>
    <col min="14595" max="14595" width="7.5703125" style="22" customWidth="1"/>
    <col min="14596" max="14597" width="6.140625" style="22" customWidth="1"/>
    <col min="14598" max="14598" width="2.7109375" style="22" customWidth="1"/>
    <col min="14599" max="14599" width="8.7109375" style="22" customWidth="1"/>
    <col min="14600" max="14600" width="2.7109375" style="22" bestFit="1" customWidth="1"/>
    <col min="14601" max="14601" width="9.28515625" style="22" customWidth="1"/>
    <col min="14602" max="14602" width="8.85546875" style="22" customWidth="1"/>
    <col min="14603" max="14603" width="8" style="22" customWidth="1"/>
    <col min="14604" max="14606" width="7.7109375" style="22" customWidth="1"/>
    <col min="14607" max="14607" width="4.7109375" style="22" customWidth="1"/>
    <col min="14608" max="14608" width="3.7109375" style="22" customWidth="1"/>
    <col min="14609" max="14609" width="4.42578125" style="22" customWidth="1"/>
    <col min="14610" max="14610" width="4.7109375" style="22" customWidth="1"/>
    <col min="14611" max="14646" width="0" style="22" hidden="1" customWidth="1"/>
    <col min="14647" max="14649" width="3.7109375" style="22" customWidth="1"/>
    <col min="14650" max="14650" width="0" style="22" hidden="1" customWidth="1"/>
    <col min="14651" max="14651" width="3.7109375" style="22" customWidth="1"/>
    <col min="14652" max="14652" width="24.28515625" style="22" customWidth="1"/>
    <col min="14653" max="14653" width="17.85546875" style="22" customWidth="1"/>
    <col min="14654" max="14654" width="15.5703125" style="22" customWidth="1"/>
    <col min="14655" max="14655" width="19.85546875" style="22" customWidth="1"/>
    <col min="14656" max="14656" width="7.140625" style="22" bestFit="1" customWidth="1"/>
    <col min="14657" max="14657" width="6.85546875" style="22" customWidth="1"/>
    <col min="14658" max="14658" width="6" style="22" customWidth="1"/>
    <col min="14659" max="14660" width="3.28515625" style="22" customWidth="1"/>
    <col min="14661" max="14662" width="4.5703125" style="22" customWidth="1"/>
    <col min="14663" max="14663" width="4" style="22" customWidth="1"/>
    <col min="14664" max="14664" width="9.42578125" style="22" bestFit="1" customWidth="1"/>
    <col min="14665" max="14665" width="4.140625" style="22" customWidth="1"/>
    <col min="14666" max="14848" width="11.42578125" style="22"/>
    <col min="14849" max="14849" width="9.42578125" style="22" customWidth="1"/>
    <col min="14850" max="14850" width="11.42578125" style="22" customWidth="1"/>
    <col min="14851" max="14851" width="7.5703125" style="22" customWidth="1"/>
    <col min="14852" max="14853" width="6.140625" style="22" customWidth="1"/>
    <col min="14854" max="14854" width="2.7109375" style="22" customWidth="1"/>
    <col min="14855" max="14855" width="8.7109375" style="22" customWidth="1"/>
    <col min="14856" max="14856" width="2.7109375" style="22" bestFit="1" customWidth="1"/>
    <col min="14857" max="14857" width="9.28515625" style="22" customWidth="1"/>
    <col min="14858" max="14858" width="8.85546875" style="22" customWidth="1"/>
    <col min="14859" max="14859" width="8" style="22" customWidth="1"/>
    <col min="14860" max="14862" width="7.7109375" style="22" customWidth="1"/>
    <col min="14863" max="14863" width="4.7109375" style="22" customWidth="1"/>
    <col min="14864" max="14864" width="3.7109375" style="22" customWidth="1"/>
    <col min="14865" max="14865" width="4.42578125" style="22" customWidth="1"/>
    <col min="14866" max="14866" width="4.7109375" style="22" customWidth="1"/>
    <col min="14867" max="14902" width="0" style="22" hidden="1" customWidth="1"/>
    <col min="14903" max="14905" width="3.7109375" style="22" customWidth="1"/>
    <col min="14906" max="14906" width="0" style="22" hidden="1" customWidth="1"/>
    <col min="14907" max="14907" width="3.7109375" style="22" customWidth="1"/>
    <col min="14908" max="14908" width="24.28515625" style="22" customWidth="1"/>
    <col min="14909" max="14909" width="17.85546875" style="22" customWidth="1"/>
    <col min="14910" max="14910" width="15.5703125" style="22" customWidth="1"/>
    <col min="14911" max="14911" width="19.85546875" style="22" customWidth="1"/>
    <col min="14912" max="14912" width="7.140625" style="22" bestFit="1" customWidth="1"/>
    <col min="14913" max="14913" width="6.85546875" style="22" customWidth="1"/>
    <col min="14914" max="14914" width="6" style="22" customWidth="1"/>
    <col min="14915" max="14916" width="3.28515625" style="22" customWidth="1"/>
    <col min="14917" max="14918" width="4.5703125" style="22" customWidth="1"/>
    <col min="14919" max="14919" width="4" style="22" customWidth="1"/>
    <col min="14920" max="14920" width="9.42578125" style="22" bestFit="1" customWidth="1"/>
    <col min="14921" max="14921" width="4.140625" style="22" customWidth="1"/>
    <col min="14922" max="15104" width="11.42578125" style="22"/>
    <col min="15105" max="15105" width="9.42578125" style="22" customWidth="1"/>
    <col min="15106" max="15106" width="11.42578125" style="22" customWidth="1"/>
    <col min="15107" max="15107" width="7.5703125" style="22" customWidth="1"/>
    <col min="15108" max="15109" width="6.140625" style="22" customWidth="1"/>
    <col min="15110" max="15110" width="2.7109375" style="22" customWidth="1"/>
    <col min="15111" max="15111" width="8.7109375" style="22" customWidth="1"/>
    <col min="15112" max="15112" width="2.7109375" style="22" bestFit="1" customWidth="1"/>
    <col min="15113" max="15113" width="9.28515625" style="22" customWidth="1"/>
    <col min="15114" max="15114" width="8.85546875" style="22" customWidth="1"/>
    <col min="15115" max="15115" width="8" style="22" customWidth="1"/>
    <col min="15116" max="15118" width="7.7109375" style="22" customWidth="1"/>
    <col min="15119" max="15119" width="4.7109375" style="22" customWidth="1"/>
    <col min="15120" max="15120" width="3.7109375" style="22" customWidth="1"/>
    <col min="15121" max="15121" width="4.42578125" style="22" customWidth="1"/>
    <col min="15122" max="15122" width="4.7109375" style="22" customWidth="1"/>
    <col min="15123" max="15158" width="0" style="22" hidden="1" customWidth="1"/>
    <col min="15159" max="15161" width="3.7109375" style="22" customWidth="1"/>
    <col min="15162" max="15162" width="0" style="22" hidden="1" customWidth="1"/>
    <col min="15163" max="15163" width="3.7109375" style="22" customWidth="1"/>
    <col min="15164" max="15164" width="24.28515625" style="22" customWidth="1"/>
    <col min="15165" max="15165" width="17.85546875" style="22" customWidth="1"/>
    <col min="15166" max="15166" width="15.5703125" style="22" customWidth="1"/>
    <col min="15167" max="15167" width="19.85546875" style="22" customWidth="1"/>
    <col min="15168" max="15168" width="7.140625" style="22" bestFit="1" customWidth="1"/>
    <col min="15169" max="15169" width="6.85546875" style="22" customWidth="1"/>
    <col min="15170" max="15170" width="6" style="22" customWidth="1"/>
    <col min="15171" max="15172" width="3.28515625" style="22" customWidth="1"/>
    <col min="15173" max="15174" width="4.5703125" style="22" customWidth="1"/>
    <col min="15175" max="15175" width="4" style="22" customWidth="1"/>
    <col min="15176" max="15176" width="9.42578125" style="22" bestFit="1" customWidth="1"/>
    <col min="15177" max="15177" width="4.140625" style="22" customWidth="1"/>
    <col min="15178" max="15360" width="11.42578125" style="22"/>
    <col min="15361" max="15361" width="9.42578125" style="22" customWidth="1"/>
    <col min="15362" max="15362" width="11.42578125" style="22" customWidth="1"/>
    <col min="15363" max="15363" width="7.5703125" style="22" customWidth="1"/>
    <col min="15364" max="15365" width="6.140625" style="22" customWidth="1"/>
    <col min="15366" max="15366" width="2.7109375" style="22" customWidth="1"/>
    <col min="15367" max="15367" width="8.7109375" style="22" customWidth="1"/>
    <col min="15368" max="15368" width="2.7109375" style="22" bestFit="1" customWidth="1"/>
    <col min="15369" max="15369" width="9.28515625" style="22" customWidth="1"/>
    <col min="15370" max="15370" width="8.85546875" style="22" customWidth="1"/>
    <col min="15371" max="15371" width="8" style="22" customWidth="1"/>
    <col min="15372" max="15374" width="7.7109375" style="22" customWidth="1"/>
    <col min="15375" max="15375" width="4.7109375" style="22" customWidth="1"/>
    <col min="15376" max="15376" width="3.7109375" style="22" customWidth="1"/>
    <col min="15377" max="15377" width="4.42578125" style="22" customWidth="1"/>
    <col min="15378" max="15378" width="4.7109375" style="22" customWidth="1"/>
    <col min="15379" max="15414" width="0" style="22" hidden="1" customWidth="1"/>
    <col min="15415" max="15417" width="3.7109375" style="22" customWidth="1"/>
    <col min="15418" max="15418" width="0" style="22" hidden="1" customWidth="1"/>
    <col min="15419" max="15419" width="3.7109375" style="22" customWidth="1"/>
    <col min="15420" max="15420" width="24.28515625" style="22" customWidth="1"/>
    <col min="15421" max="15421" width="17.85546875" style="22" customWidth="1"/>
    <col min="15422" max="15422" width="15.5703125" style="22" customWidth="1"/>
    <col min="15423" max="15423" width="19.85546875" style="22" customWidth="1"/>
    <col min="15424" max="15424" width="7.140625" style="22" bestFit="1" customWidth="1"/>
    <col min="15425" max="15425" width="6.85546875" style="22" customWidth="1"/>
    <col min="15426" max="15426" width="6" style="22" customWidth="1"/>
    <col min="15427" max="15428" width="3.28515625" style="22" customWidth="1"/>
    <col min="15429" max="15430" width="4.5703125" style="22" customWidth="1"/>
    <col min="15431" max="15431" width="4" style="22" customWidth="1"/>
    <col min="15432" max="15432" width="9.42578125" style="22" bestFit="1" customWidth="1"/>
    <col min="15433" max="15433" width="4.140625" style="22" customWidth="1"/>
    <col min="15434" max="15616" width="11.42578125" style="22"/>
    <col min="15617" max="15617" width="9.42578125" style="22" customWidth="1"/>
    <col min="15618" max="15618" width="11.42578125" style="22" customWidth="1"/>
    <col min="15619" max="15619" width="7.5703125" style="22" customWidth="1"/>
    <col min="15620" max="15621" width="6.140625" style="22" customWidth="1"/>
    <col min="15622" max="15622" width="2.7109375" style="22" customWidth="1"/>
    <col min="15623" max="15623" width="8.7109375" style="22" customWidth="1"/>
    <col min="15624" max="15624" width="2.7109375" style="22" bestFit="1" customWidth="1"/>
    <col min="15625" max="15625" width="9.28515625" style="22" customWidth="1"/>
    <col min="15626" max="15626" width="8.85546875" style="22" customWidth="1"/>
    <col min="15627" max="15627" width="8" style="22" customWidth="1"/>
    <col min="15628" max="15630" width="7.7109375" style="22" customWidth="1"/>
    <col min="15631" max="15631" width="4.7109375" style="22" customWidth="1"/>
    <col min="15632" max="15632" width="3.7109375" style="22" customWidth="1"/>
    <col min="15633" max="15633" width="4.42578125" style="22" customWidth="1"/>
    <col min="15634" max="15634" width="4.7109375" style="22" customWidth="1"/>
    <col min="15635" max="15670" width="0" style="22" hidden="1" customWidth="1"/>
    <col min="15671" max="15673" width="3.7109375" style="22" customWidth="1"/>
    <col min="15674" max="15674" width="0" style="22" hidden="1" customWidth="1"/>
    <col min="15675" max="15675" width="3.7109375" style="22" customWidth="1"/>
    <col min="15676" max="15676" width="24.28515625" style="22" customWidth="1"/>
    <col min="15677" max="15677" width="17.85546875" style="22" customWidth="1"/>
    <col min="15678" max="15678" width="15.5703125" style="22" customWidth="1"/>
    <col min="15679" max="15679" width="19.85546875" style="22" customWidth="1"/>
    <col min="15680" max="15680" width="7.140625" style="22" bestFit="1" customWidth="1"/>
    <col min="15681" max="15681" width="6.85546875" style="22" customWidth="1"/>
    <col min="15682" max="15682" width="6" style="22" customWidth="1"/>
    <col min="15683" max="15684" width="3.28515625" style="22" customWidth="1"/>
    <col min="15685" max="15686" width="4.5703125" style="22" customWidth="1"/>
    <col min="15687" max="15687" width="4" style="22" customWidth="1"/>
    <col min="15688" max="15688" width="9.42578125" style="22" bestFit="1" customWidth="1"/>
    <col min="15689" max="15689" width="4.140625" style="22" customWidth="1"/>
    <col min="15690" max="15872" width="11.42578125" style="22"/>
    <col min="15873" max="15873" width="9.42578125" style="22" customWidth="1"/>
    <col min="15874" max="15874" width="11.42578125" style="22" customWidth="1"/>
    <col min="15875" max="15875" width="7.5703125" style="22" customWidth="1"/>
    <col min="15876" max="15877" width="6.140625" style="22" customWidth="1"/>
    <col min="15878" max="15878" width="2.7109375" style="22" customWidth="1"/>
    <col min="15879" max="15879" width="8.7109375" style="22" customWidth="1"/>
    <col min="15880" max="15880" width="2.7109375" style="22" bestFit="1" customWidth="1"/>
    <col min="15881" max="15881" width="9.28515625" style="22" customWidth="1"/>
    <col min="15882" max="15882" width="8.85546875" style="22" customWidth="1"/>
    <col min="15883" max="15883" width="8" style="22" customWidth="1"/>
    <col min="15884" max="15886" width="7.7109375" style="22" customWidth="1"/>
    <col min="15887" max="15887" width="4.7109375" style="22" customWidth="1"/>
    <col min="15888" max="15888" width="3.7109375" style="22" customWidth="1"/>
    <col min="15889" max="15889" width="4.42578125" style="22" customWidth="1"/>
    <col min="15890" max="15890" width="4.7109375" style="22" customWidth="1"/>
    <col min="15891" max="15926" width="0" style="22" hidden="1" customWidth="1"/>
    <col min="15927" max="15929" width="3.7109375" style="22" customWidth="1"/>
    <col min="15930" max="15930" width="0" style="22" hidden="1" customWidth="1"/>
    <col min="15931" max="15931" width="3.7109375" style="22" customWidth="1"/>
    <col min="15932" max="15932" width="24.28515625" style="22" customWidth="1"/>
    <col min="15933" max="15933" width="17.85546875" style="22" customWidth="1"/>
    <col min="15934" max="15934" width="15.5703125" style="22" customWidth="1"/>
    <col min="15935" max="15935" width="19.85546875" style="22" customWidth="1"/>
    <col min="15936" max="15936" width="7.140625" style="22" bestFit="1" customWidth="1"/>
    <col min="15937" max="15937" width="6.85546875" style="22" customWidth="1"/>
    <col min="15938" max="15938" width="6" style="22" customWidth="1"/>
    <col min="15939" max="15940" width="3.28515625" style="22" customWidth="1"/>
    <col min="15941" max="15942" width="4.5703125" style="22" customWidth="1"/>
    <col min="15943" max="15943" width="4" style="22" customWidth="1"/>
    <col min="15944" max="15944" width="9.42578125" style="22" bestFit="1" customWidth="1"/>
    <col min="15945" max="15945" width="4.140625" style="22" customWidth="1"/>
    <col min="15946" max="16128" width="11.42578125" style="22"/>
    <col min="16129" max="16129" width="9.42578125" style="22" customWidth="1"/>
    <col min="16130" max="16130" width="11.42578125" style="22" customWidth="1"/>
    <col min="16131" max="16131" width="7.5703125" style="22" customWidth="1"/>
    <col min="16132" max="16133" width="6.140625" style="22" customWidth="1"/>
    <col min="16134" max="16134" width="2.7109375" style="22" customWidth="1"/>
    <col min="16135" max="16135" width="8.7109375" style="22" customWidth="1"/>
    <col min="16136" max="16136" width="2.7109375" style="22" bestFit="1" customWidth="1"/>
    <col min="16137" max="16137" width="9.28515625" style="22" customWidth="1"/>
    <col min="16138" max="16138" width="8.85546875" style="22" customWidth="1"/>
    <col min="16139" max="16139" width="8" style="22" customWidth="1"/>
    <col min="16140" max="16142" width="7.7109375" style="22" customWidth="1"/>
    <col min="16143" max="16143" width="4.7109375" style="22" customWidth="1"/>
    <col min="16144" max="16144" width="3.7109375" style="22" customWidth="1"/>
    <col min="16145" max="16145" width="4.42578125" style="22" customWidth="1"/>
    <col min="16146" max="16146" width="4.7109375" style="22" customWidth="1"/>
    <col min="16147" max="16182" width="0" style="22" hidden="1" customWidth="1"/>
    <col min="16183" max="16185" width="3.7109375" style="22" customWidth="1"/>
    <col min="16186" max="16186" width="0" style="22" hidden="1" customWidth="1"/>
    <col min="16187" max="16187" width="3.7109375" style="22" customWidth="1"/>
    <col min="16188" max="16188" width="24.28515625" style="22" customWidth="1"/>
    <col min="16189" max="16189" width="17.85546875" style="22" customWidth="1"/>
    <col min="16190" max="16190" width="15.5703125" style="22" customWidth="1"/>
    <col min="16191" max="16191" width="19.85546875" style="22" customWidth="1"/>
    <col min="16192" max="16192" width="7.140625" style="22" bestFit="1" customWidth="1"/>
    <col min="16193" max="16193" width="6.85546875" style="22" customWidth="1"/>
    <col min="16194" max="16194" width="6" style="22" customWidth="1"/>
    <col min="16195" max="16196" width="3.28515625" style="22" customWidth="1"/>
    <col min="16197" max="16198" width="4.5703125" style="22" customWidth="1"/>
    <col min="16199" max="16199" width="4" style="22" customWidth="1"/>
    <col min="16200" max="16200" width="9.42578125" style="22" bestFit="1" customWidth="1"/>
    <col min="16201" max="16201" width="4.140625" style="22" customWidth="1"/>
    <col min="16202" max="16384" width="11.42578125" style="22"/>
  </cols>
  <sheetData>
    <row r="1" spans="1:72" s="20" customFormat="1" ht="11.25" customHeight="1" x14ac:dyDescent="0.2">
      <c r="A1" s="771" t="s">
        <v>447</v>
      </c>
      <c r="B1" s="772"/>
      <c r="C1" s="772"/>
      <c r="D1" s="772"/>
      <c r="E1" s="772"/>
      <c r="F1" s="772"/>
      <c r="G1" s="772"/>
      <c r="H1" s="772"/>
      <c r="I1" s="772"/>
      <c r="J1" s="772"/>
      <c r="K1" s="773"/>
      <c r="L1" s="774"/>
      <c r="M1" s="775"/>
      <c r="N1" s="776"/>
      <c r="O1" s="165"/>
      <c r="P1" s="165"/>
      <c r="Q1" s="165"/>
      <c r="R1" s="165"/>
      <c r="S1" s="165"/>
      <c r="T1" s="778"/>
      <c r="U1" s="778"/>
      <c r="V1" s="196"/>
      <c r="W1" s="196"/>
      <c r="X1" s="197"/>
      <c r="Y1" s="197"/>
      <c r="Z1" s="197"/>
      <c r="AA1" s="197"/>
      <c r="AB1" s="197"/>
      <c r="AC1" s="197"/>
      <c r="AD1" s="197"/>
      <c r="AE1" s="197"/>
      <c r="AF1" s="197"/>
      <c r="AG1" s="197"/>
      <c r="AH1" s="197"/>
      <c r="AI1" s="197"/>
      <c r="AJ1" s="197"/>
      <c r="AK1" s="197"/>
      <c r="AL1" s="197"/>
      <c r="AM1" s="197"/>
      <c r="AN1" s="197"/>
      <c r="AO1" s="197"/>
      <c r="AP1" s="197"/>
      <c r="AQ1" s="197"/>
      <c r="AR1" s="197"/>
      <c r="AS1" s="197"/>
      <c r="AT1" s="197"/>
      <c r="AU1" s="197"/>
      <c r="AV1" s="197"/>
      <c r="AW1" s="197"/>
      <c r="AX1" s="197"/>
      <c r="AY1" s="197"/>
      <c r="AZ1" s="197"/>
      <c r="BA1" s="197"/>
      <c r="BB1" s="197"/>
      <c r="BC1" s="197"/>
      <c r="BD1" s="197"/>
      <c r="BE1" s="197"/>
      <c r="BF1" s="197"/>
      <c r="BG1" s="197"/>
      <c r="BH1" s="783" t="s">
        <v>448</v>
      </c>
      <c r="BI1" s="1122" t="s">
        <v>1790</v>
      </c>
      <c r="BJ1" s="1122"/>
      <c r="BK1" s="1122"/>
      <c r="BL1" s="1123"/>
      <c r="BM1" s="198"/>
      <c r="BN1" s="198"/>
      <c r="BO1" s="790" t="s">
        <v>449</v>
      </c>
      <c r="BP1" s="791"/>
      <c r="BQ1" s="791"/>
      <c r="BR1" s="791"/>
      <c r="BS1" s="791"/>
      <c r="BT1" s="792"/>
    </row>
    <row r="2" spans="1:72" s="20" customFormat="1" ht="11.25" customHeight="1" x14ac:dyDescent="0.2">
      <c r="A2" s="796" t="s">
        <v>450</v>
      </c>
      <c r="B2" s="797"/>
      <c r="C2" s="797"/>
      <c r="D2" s="797"/>
      <c r="E2" s="797"/>
      <c r="F2" s="797"/>
      <c r="G2" s="797"/>
      <c r="H2" s="797"/>
      <c r="I2" s="797"/>
      <c r="J2" s="797"/>
      <c r="K2" s="798"/>
      <c r="L2" s="777"/>
      <c r="M2" s="778"/>
      <c r="N2" s="779"/>
      <c r="O2" s="165"/>
      <c r="P2" s="165"/>
      <c r="Q2" s="165"/>
      <c r="R2" s="165"/>
      <c r="S2" s="165"/>
      <c r="T2" s="778"/>
      <c r="U2" s="778"/>
      <c r="V2" s="196"/>
      <c r="W2" s="196"/>
      <c r="X2" s="197"/>
      <c r="Y2" s="197"/>
      <c r="Z2" s="197"/>
      <c r="AA2" s="197"/>
      <c r="AB2" s="197"/>
      <c r="AC2" s="197"/>
      <c r="AD2" s="197"/>
      <c r="AE2" s="197"/>
      <c r="AF2" s="197"/>
      <c r="AG2" s="197"/>
      <c r="AH2" s="197"/>
      <c r="AI2" s="197"/>
      <c r="AJ2" s="197"/>
      <c r="AK2" s="197"/>
      <c r="AL2" s="197"/>
      <c r="AM2" s="197"/>
      <c r="AN2" s="197"/>
      <c r="AO2" s="197"/>
      <c r="AP2" s="197"/>
      <c r="AQ2" s="197"/>
      <c r="AR2" s="197"/>
      <c r="AS2" s="197"/>
      <c r="AT2" s="197"/>
      <c r="AU2" s="197"/>
      <c r="AV2" s="197"/>
      <c r="AW2" s="197"/>
      <c r="AX2" s="197"/>
      <c r="AY2" s="197"/>
      <c r="AZ2" s="197"/>
      <c r="BA2" s="197"/>
      <c r="BB2" s="197"/>
      <c r="BC2" s="197"/>
      <c r="BD2" s="197"/>
      <c r="BE2" s="197"/>
      <c r="BF2" s="197"/>
      <c r="BG2" s="197"/>
      <c r="BH2" s="784"/>
      <c r="BI2" s="1118"/>
      <c r="BJ2" s="1118"/>
      <c r="BK2" s="1118"/>
      <c r="BL2" s="1119"/>
      <c r="BM2" s="199"/>
      <c r="BN2" s="200"/>
      <c r="BO2" s="793"/>
      <c r="BP2" s="794"/>
      <c r="BQ2" s="794"/>
      <c r="BR2" s="794"/>
      <c r="BS2" s="794"/>
      <c r="BT2" s="795"/>
    </row>
    <row r="3" spans="1:72" s="20" customFormat="1" ht="25.5" customHeight="1" x14ac:dyDescent="0.2">
      <c r="A3" s="172" t="s">
        <v>451</v>
      </c>
      <c r="B3" s="771" t="s">
        <v>452</v>
      </c>
      <c r="C3" s="772"/>
      <c r="D3" s="772"/>
      <c r="E3" s="772"/>
      <c r="F3" s="772"/>
      <c r="G3" s="772"/>
      <c r="H3" s="772"/>
      <c r="I3" s="773"/>
      <c r="J3" s="771" t="s">
        <v>453</v>
      </c>
      <c r="K3" s="773"/>
      <c r="L3" s="777"/>
      <c r="M3" s="778"/>
      <c r="N3" s="779"/>
      <c r="O3" s="165"/>
      <c r="P3" s="165"/>
      <c r="Q3" s="165"/>
      <c r="R3" s="165"/>
      <c r="S3" s="165"/>
      <c r="T3" s="778"/>
      <c r="U3" s="778"/>
      <c r="V3" s="196"/>
      <c r="W3" s="196"/>
      <c r="X3" s="197"/>
      <c r="Y3" s="197"/>
      <c r="Z3" s="197"/>
      <c r="AA3" s="197"/>
      <c r="AB3" s="197"/>
      <c r="AC3" s="197"/>
      <c r="AD3" s="197"/>
      <c r="AE3" s="197"/>
      <c r="AF3" s="197"/>
      <c r="AG3" s="197"/>
      <c r="AH3" s="197"/>
      <c r="AI3" s="197"/>
      <c r="AJ3" s="197"/>
      <c r="AK3" s="197"/>
      <c r="AL3" s="197"/>
      <c r="AM3" s="197"/>
      <c r="AN3" s="197"/>
      <c r="AO3" s="197"/>
      <c r="AP3" s="197"/>
      <c r="AQ3" s="197"/>
      <c r="AR3" s="197"/>
      <c r="AS3" s="197"/>
      <c r="AT3" s="197"/>
      <c r="AU3" s="197"/>
      <c r="AV3" s="197"/>
      <c r="AW3" s="197"/>
      <c r="AX3" s="197"/>
      <c r="AY3" s="197"/>
      <c r="AZ3" s="197"/>
      <c r="BA3" s="197"/>
      <c r="BB3" s="197"/>
      <c r="BC3" s="197"/>
      <c r="BD3" s="197"/>
      <c r="BE3" s="197"/>
      <c r="BF3" s="197"/>
      <c r="BG3" s="197"/>
      <c r="BH3" s="784" t="s">
        <v>454</v>
      </c>
      <c r="BI3" s="1117" t="s">
        <v>1916</v>
      </c>
      <c r="BJ3" s="1118"/>
      <c r="BK3" s="1118"/>
      <c r="BL3" s="1119"/>
      <c r="BM3" s="199"/>
      <c r="BN3" s="200"/>
      <c r="BO3" s="805">
        <v>42577</v>
      </c>
      <c r="BP3" s="806"/>
      <c r="BQ3" s="806"/>
      <c r="BR3" s="806"/>
      <c r="BS3" s="806"/>
      <c r="BT3" s="807"/>
    </row>
    <row r="4" spans="1:72" s="20" customFormat="1" ht="11.25" customHeight="1" x14ac:dyDescent="0.2">
      <c r="A4" s="515" t="s">
        <v>455</v>
      </c>
      <c r="B4" s="811" t="s">
        <v>456</v>
      </c>
      <c r="C4" s="812"/>
      <c r="D4" s="812"/>
      <c r="E4" s="812"/>
      <c r="F4" s="812"/>
      <c r="G4" s="812"/>
      <c r="H4" s="812"/>
      <c r="I4" s="813"/>
      <c r="J4" s="814">
        <v>2</v>
      </c>
      <c r="K4" s="815"/>
      <c r="L4" s="780"/>
      <c r="M4" s="781"/>
      <c r="N4" s="782"/>
      <c r="O4" s="174"/>
      <c r="P4" s="174"/>
      <c r="Q4" s="174"/>
      <c r="R4" s="174"/>
      <c r="S4" s="174"/>
      <c r="T4" s="778"/>
      <c r="U4" s="778"/>
      <c r="V4" s="196"/>
      <c r="W4" s="196"/>
      <c r="X4" s="197"/>
      <c r="Y4" s="197"/>
      <c r="Z4" s="197"/>
      <c r="AA4" s="197"/>
      <c r="AB4" s="197"/>
      <c r="AC4" s="197"/>
      <c r="AD4" s="197"/>
      <c r="AE4" s="197"/>
      <c r="AF4" s="197"/>
      <c r="AG4" s="197"/>
      <c r="AH4" s="197"/>
      <c r="AI4" s="197"/>
      <c r="AJ4" s="197"/>
      <c r="AK4" s="197"/>
      <c r="AL4" s="197"/>
      <c r="AM4" s="197"/>
      <c r="AN4" s="197"/>
      <c r="AO4" s="197"/>
      <c r="AP4" s="197"/>
      <c r="AQ4" s="197"/>
      <c r="AR4" s="197"/>
      <c r="AS4" s="197"/>
      <c r="AT4" s="197"/>
      <c r="AU4" s="197"/>
      <c r="AV4" s="197"/>
      <c r="AW4" s="197"/>
      <c r="AX4" s="197"/>
      <c r="AY4" s="197"/>
      <c r="AZ4" s="197"/>
      <c r="BA4" s="197"/>
      <c r="BB4" s="197"/>
      <c r="BC4" s="197"/>
      <c r="BD4" s="197"/>
      <c r="BE4" s="197"/>
      <c r="BF4" s="197"/>
      <c r="BG4" s="197"/>
      <c r="BH4" s="799"/>
      <c r="BI4" s="1120"/>
      <c r="BJ4" s="1120"/>
      <c r="BK4" s="1120"/>
      <c r="BL4" s="1121"/>
      <c r="BM4" s="175"/>
      <c r="BN4" s="175"/>
      <c r="BO4" s="808"/>
      <c r="BP4" s="809"/>
      <c r="BQ4" s="809"/>
      <c r="BR4" s="809"/>
      <c r="BS4" s="809"/>
      <c r="BT4" s="810"/>
    </row>
    <row r="5" spans="1:72" s="21" customFormat="1" ht="5.25" customHeight="1" x14ac:dyDescent="0.2">
      <c r="A5" s="176"/>
      <c r="B5" s="508"/>
      <c r="C5" s="508"/>
      <c r="D5" s="176"/>
      <c r="E5" s="176"/>
      <c r="F5" s="176"/>
      <c r="G5" s="176"/>
      <c r="H5" s="176"/>
      <c r="I5" s="178"/>
      <c r="J5" s="178"/>
      <c r="K5" s="178"/>
      <c r="L5" s="176"/>
      <c r="M5" s="176"/>
      <c r="N5" s="176"/>
      <c r="O5" s="176"/>
      <c r="P5" s="176"/>
      <c r="Q5" s="176"/>
      <c r="R5" s="176"/>
      <c r="S5" s="176"/>
      <c r="T5" s="176"/>
      <c r="U5" s="176"/>
      <c r="V5" s="176"/>
      <c r="W5" s="176"/>
      <c r="X5" s="176"/>
      <c r="Y5" s="176"/>
      <c r="Z5" s="176"/>
      <c r="AA5" s="176"/>
      <c r="AB5" s="176"/>
      <c r="AC5" s="176"/>
      <c r="AD5" s="176"/>
      <c r="AE5" s="176"/>
      <c r="AF5" s="176"/>
      <c r="AG5" s="176"/>
      <c r="AH5" s="176"/>
      <c r="AI5" s="176"/>
      <c r="AJ5" s="176"/>
      <c r="AK5" s="176"/>
      <c r="AL5" s="176"/>
      <c r="AM5" s="176"/>
      <c r="AN5" s="176"/>
      <c r="AO5" s="176"/>
      <c r="AP5" s="176"/>
      <c r="AQ5" s="176"/>
      <c r="AR5" s="176"/>
      <c r="AS5" s="176"/>
      <c r="AT5" s="176"/>
      <c r="AU5" s="176"/>
      <c r="AV5" s="176"/>
      <c r="AW5" s="176"/>
      <c r="AX5" s="176"/>
      <c r="AY5" s="176"/>
      <c r="AZ5" s="176"/>
      <c r="BA5" s="176"/>
      <c r="BB5" s="176"/>
      <c r="BC5" s="176"/>
      <c r="BD5" s="176"/>
      <c r="BE5" s="176"/>
      <c r="BF5" s="176"/>
      <c r="BG5" s="176"/>
      <c r="BH5" s="178"/>
      <c r="BI5" s="178"/>
      <c r="BJ5" s="178"/>
      <c r="BK5" s="176"/>
      <c r="BL5" s="176"/>
      <c r="BM5" s="176"/>
      <c r="BN5" s="176"/>
      <c r="BO5" s="176"/>
      <c r="BP5" s="176"/>
      <c r="BQ5" s="176"/>
      <c r="BR5" s="176"/>
      <c r="BS5" s="176"/>
      <c r="BT5" s="508"/>
    </row>
    <row r="6" spans="1:72" s="21" customFormat="1" ht="11.25" x14ac:dyDescent="0.2">
      <c r="A6" s="816" t="s">
        <v>457</v>
      </c>
      <c r="B6" s="816"/>
      <c r="C6" s="816"/>
      <c r="D6" s="816"/>
      <c r="E6" s="816"/>
      <c r="F6" s="816"/>
      <c r="G6" s="816"/>
      <c r="H6" s="816"/>
      <c r="I6" s="816"/>
      <c r="J6" s="816"/>
      <c r="K6" s="816"/>
      <c r="L6" s="816"/>
      <c r="M6" s="816"/>
      <c r="N6" s="816"/>
      <c r="O6" s="817" t="s">
        <v>608</v>
      </c>
      <c r="P6" s="818"/>
      <c r="Q6" s="818"/>
      <c r="R6" s="819"/>
      <c r="S6" s="820" t="s">
        <v>459</v>
      </c>
      <c r="T6" s="821"/>
      <c r="U6" s="821"/>
      <c r="V6" s="821"/>
      <c r="W6" s="821"/>
      <c r="X6" s="821"/>
      <c r="Y6" s="821"/>
      <c r="Z6" s="821"/>
      <c r="AA6" s="821"/>
      <c r="AB6" s="821"/>
      <c r="AC6" s="821"/>
      <c r="AD6" s="821"/>
      <c r="AE6" s="821"/>
      <c r="AF6" s="821"/>
      <c r="AG6" s="821"/>
      <c r="AH6" s="821"/>
      <c r="AI6" s="821"/>
      <c r="AJ6" s="821"/>
      <c r="AK6" s="821"/>
      <c r="AL6" s="821"/>
      <c r="AM6" s="821"/>
      <c r="AN6" s="821"/>
      <c r="AO6" s="821"/>
      <c r="AP6" s="821"/>
      <c r="AQ6" s="821"/>
      <c r="AR6" s="821"/>
      <c r="AS6" s="821"/>
      <c r="AT6" s="821"/>
      <c r="AU6" s="821"/>
      <c r="AV6" s="821"/>
      <c r="AW6" s="821"/>
      <c r="AX6" s="821"/>
      <c r="AY6" s="821"/>
      <c r="AZ6" s="821"/>
      <c r="BA6" s="821"/>
      <c r="BB6" s="821"/>
      <c r="BC6" s="821"/>
      <c r="BD6" s="821"/>
      <c r="BE6" s="821"/>
      <c r="BF6" s="821"/>
      <c r="BG6" s="822"/>
      <c r="BH6" s="823" t="s">
        <v>460</v>
      </c>
      <c r="BI6" s="823"/>
      <c r="BJ6" s="823"/>
      <c r="BK6" s="823"/>
      <c r="BL6" s="823"/>
      <c r="BM6" s="823"/>
      <c r="BN6" s="823"/>
      <c r="BO6" s="823"/>
      <c r="BP6" s="823"/>
      <c r="BQ6" s="823"/>
      <c r="BR6" s="823"/>
      <c r="BS6" s="823"/>
      <c r="BT6" s="823"/>
    </row>
    <row r="7" spans="1:72" s="21" customFormat="1" ht="12.75" customHeight="1" x14ac:dyDescent="0.2">
      <c r="A7" s="800" t="s">
        <v>452</v>
      </c>
      <c r="B7" s="800" t="s">
        <v>461</v>
      </c>
      <c r="C7" s="800" t="s">
        <v>451</v>
      </c>
      <c r="D7" s="800" t="s">
        <v>462</v>
      </c>
      <c r="E7" s="800"/>
      <c r="F7" s="800"/>
      <c r="G7" s="800" t="s">
        <v>463</v>
      </c>
      <c r="H7" s="800" t="s">
        <v>464</v>
      </c>
      <c r="I7" s="800"/>
      <c r="J7" s="800"/>
      <c r="K7" s="800"/>
      <c r="L7" s="800" t="s">
        <v>465</v>
      </c>
      <c r="M7" s="800"/>
      <c r="N7" s="800"/>
      <c r="O7" s="825" t="s">
        <v>458</v>
      </c>
      <c r="P7" s="826"/>
      <c r="Q7" s="826"/>
      <c r="R7" s="827"/>
      <c r="S7" s="824" t="s">
        <v>466</v>
      </c>
      <c r="T7" s="824"/>
      <c r="U7" s="824" t="s">
        <v>467</v>
      </c>
      <c r="V7" s="824"/>
      <c r="W7" s="824" t="s">
        <v>468</v>
      </c>
      <c r="X7" s="824"/>
      <c r="Y7" s="824" t="s">
        <v>469</v>
      </c>
      <c r="Z7" s="824"/>
      <c r="AA7" s="824" t="s">
        <v>470</v>
      </c>
      <c r="AB7" s="824"/>
      <c r="AC7" s="824" t="s">
        <v>471</v>
      </c>
      <c r="AD7" s="824"/>
      <c r="AE7" s="824" t="s">
        <v>472</v>
      </c>
      <c r="AF7" s="824"/>
      <c r="AG7" s="824" t="s">
        <v>473</v>
      </c>
      <c r="AH7" s="824"/>
      <c r="AI7" s="824" t="s">
        <v>474</v>
      </c>
      <c r="AJ7" s="824"/>
      <c r="AK7" s="824" t="s">
        <v>475</v>
      </c>
      <c r="AL7" s="824"/>
      <c r="AM7" s="824" t="s">
        <v>476</v>
      </c>
      <c r="AN7" s="824"/>
      <c r="AO7" s="824" t="s">
        <v>477</v>
      </c>
      <c r="AP7" s="824"/>
      <c r="AQ7" s="824" t="s">
        <v>478</v>
      </c>
      <c r="AR7" s="824"/>
      <c r="AS7" s="824" t="s">
        <v>479</v>
      </c>
      <c r="AT7" s="824"/>
      <c r="AU7" s="824" t="s">
        <v>480</v>
      </c>
      <c r="AV7" s="824"/>
      <c r="AW7" s="824" t="s">
        <v>481</v>
      </c>
      <c r="AX7" s="824"/>
      <c r="AY7" s="824" t="s">
        <v>482</v>
      </c>
      <c r="AZ7" s="824"/>
      <c r="BA7" s="824" t="s">
        <v>483</v>
      </c>
      <c r="BB7" s="824"/>
      <c r="BC7" s="828" t="s">
        <v>484</v>
      </c>
      <c r="BD7" s="829"/>
      <c r="BE7" s="829"/>
      <c r="BF7" s="829"/>
      <c r="BG7" s="830"/>
      <c r="BH7" s="824" t="s">
        <v>485</v>
      </c>
      <c r="BI7" s="824"/>
      <c r="BJ7" s="824"/>
      <c r="BK7" s="824"/>
      <c r="BL7" s="824"/>
      <c r="BM7" s="824"/>
      <c r="BN7" s="824"/>
      <c r="BO7" s="824" t="s">
        <v>486</v>
      </c>
      <c r="BP7" s="824"/>
      <c r="BQ7" s="824"/>
      <c r="BR7" s="824"/>
      <c r="BS7" s="824"/>
      <c r="BT7" s="824"/>
    </row>
    <row r="8" spans="1:72" ht="15" customHeight="1" x14ac:dyDescent="0.2">
      <c r="A8" s="800"/>
      <c r="B8" s="800"/>
      <c r="C8" s="800"/>
      <c r="D8" s="800"/>
      <c r="E8" s="800"/>
      <c r="F8" s="800"/>
      <c r="G8" s="800"/>
      <c r="H8" s="800"/>
      <c r="I8" s="800"/>
      <c r="J8" s="800"/>
      <c r="K8" s="800"/>
      <c r="L8" s="800"/>
      <c r="M8" s="800"/>
      <c r="N8" s="800"/>
      <c r="O8" s="179" t="s">
        <v>487</v>
      </c>
      <c r="P8" s="179" t="s">
        <v>132</v>
      </c>
      <c r="Q8" s="179" t="s">
        <v>581</v>
      </c>
      <c r="R8" s="179" t="s">
        <v>1604</v>
      </c>
      <c r="S8" s="509" t="s">
        <v>488</v>
      </c>
      <c r="T8" s="509" t="s">
        <v>489</v>
      </c>
      <c r="U8" s="509" t="s">
        <v>488</v>
      </c>
      <c r="V8" s="509" t="s">
        <v>489</v>
      </c>
      <c r="W8" s="509" t="s">
        <v>488</v>
      </c>
      <c r="X8" s="509" t="s">
        <v>489</v>
      </c>
      <c r="Y8" s="509" t="s">
        <v>488</v>
      </c>
      <c r="Z8" s="509" t="s">
        <v>489</v>
      </c>
      <c r="AA8" s="509" t="s">
        <v>488</v>
      </c>
      <c r="AB8" s="509" t="s">
        <v>489</v>
      </c>
      <c r="AC8" s="509" t="s">
        <v>488</v>
      </c>
      <c r="AD8" s="509" t="s">
        <v>489</v>
      </c>
      <c r="AE8" s="509" t="s">
        <v>488</v>
      </c>
      <c r="AF8" s="509" t="s">
        <v>489</v>
      </c>
      <c r="AG8" s="509" t="s">
        <v>488</v>
      </c>
      <c r="AH8" s="509" t="s">
        <v>489</v>
      </c>
      <c r="AI8" s="509" t="s">
        <v>488</v>
      </c>
      <c r="AJ8" s="509" t="s">
        <v>489</v>
      </c>
      <c r="AK8" s="509" t="s">
        <v>488</v>
      </c>
      <c r="AL8" s="509" t="s">
        <v>489</v>
      </c>
      <c r="AM8" s="509" t="s">
        <v>488</v>
      </c>
      <c r="AN8" s="509" t="s">
        <v>489</v>
      </c>
      <c r="AO8" s="509" t="s">
        <v>488</v>
      </c>
      <c r="AP8" s="509" t="s">
        <v>489</v>
      </c>
      <c r="AQ8" s="509" t="s">
        <v>488</v>
      </c>
      <c r="AR8" s="509" t="s">
        <v>489</v>
      </c>
      <c r="AS8" s="509" t="s">
        <v>488</v>
      </c>
      <c r="AT8" s="509" t="s">
        <v>489</v>
      </c>
      <c r="AU8" s="509" t="s">
        <v>488</v>
      </c>
      <c r="AV8" s="509" t="s">
        <v>489</v>
      </c>
      <c r="AW8" s="509" t="s">
        <v>488</v>
      </c>
      <c r="AX8" s="509" t="s">
        <v>489</v>
      </c>
      <c r="AY8" s="509" t="s">
        <v>488</v>
      </c>
      <c r="AZ8" s="509" t="s">
        <v>489</v>
      </c>
      <c r="BA8" s="509" t="s">
        <v>488</v>
      </c>
      <c r="BB8" s="509" t="s">
        <v>489</v>
      </c>
      <c r="BC8" s="509" t="s">
        <v>490</v>
      </c>
      <c r="BD8" s="509" t="s">
        <v>488</v>
      </c>
      <c r="BE8" s="509" t="s">
        <v>489</v>
      </c>
      <c r="BF8" s="509" t="s">
        <v>491</v>
      </c>
      <c r="BG8" s="509" t="s">
        <v>492</v>
      </c>
      <c r="BH8" s="800" t="s">
        <v>493</v>
      </c>
      <c r="BI8" s="800"/>
      <c r="BJ8" s="800"/>
      <c r="BK8" s="509" t="s">
        <v>494</v>
      </c>
      <c r="BL8" s="509" t="s">
        <v>495</v>
      </c>
      <c r="BM8" s="509" t="s">
        <v>496</v>
      </c>
      <c r="BN8" s="509" t="s">
        <v>497</v>
      </c>
      <c r="BO8" s="509" t="s">
        <v>490</v>
      </c>
      <c r="BP8" s="509" t="s">
        <v>491</v>
      </c>
      <c r="BQ8" s="509" t="s">
        <v>488</v>
      </c>
      <c r="BR8" s="509" t="s">
        <v>489</v>
      </c>
      <c r="BS8" s="509" t="s">
        <v>498</v>
      </c>
      <c r="BT8" s="509" t="s">
        <v>499</v>
      </c>
    </row>
    <row r="9" spans="1:72" s="24" customFormat="1" ht="156" customHeight="1" x14ac:dyDescent="0.2">
      <c r="A9" s="510" t="s">
        <v>1790</v>
      </c>
      <c r="B9" s="519" t="s">
        <v>1915</v>
      </c>
      <c r="C9" s="510" t="s">
        <v>1914</v>
      </c>
      <c r="D9" s="831" t="s">
        <v>1913</v>
      </c>
      <c r="E9" s="831"/>
      <c r="F9" s="831"/>
      <c r="G9" s="510" t="s">
        <v>508</v>
      </c>
      <c r="H9" s="510">
        <v>1</v>
      </c>
      <c r="I9" s="850" t="s">
        <v>1912</v>
      </c>
      <c r="J9" s="850"/>
      <c r="K9" s="850"/>
      <c r="L9" s="850" t="s">
        <v>1911</v>
      </c>
      <c r="M9" s="850"/>
      <c r="N9" s="850"/>
      <c r="O9" s="510" t="s">
        <v>33</v>
      </c>
      <c r="P9" s="510" t="s">
        <v>33</v>
      </c>
      <c r="Q9" s="510"/>
      <c r="R9" s="510"/>
      <c r="S9" s="511">
        <v>3</v>
      </c>
      <c r="T9" s="511">
        <v>2</v>
      </c>
      <c r="U9" s="511">
        <v>3</v>
      </c>
      <c r="V9" s="511">
        <v>3</v>
      </c>
      <c r="W9" s="511"/>
      <c r="X9" s="511"/>
      <c r="Y9" s="511"/>
      <c r="Z9" s="511"/>
      <c r="AA9" s="511"/>
      <c r="AB9" s="511"/>
      <c r="AC9" s="511"/>
      <c r="AD9" s="511"/>
      <c r="AE9" s="511"/>
      <c r="AF9" s="511"/>
      <c r="AG9" s="511"/>
      <c r="AH9" s="511"/>
      <c r="AI9" s="511"/>
      <c r="AJ9" s="511"/>
      <c r="AK9" s="511"/>
      <c r="AL9" s="511"/>
      <c r="AM9" s="511"/>
      <c r="AN9" s="511"/>
      <c r="AO9" s="511"/>
      <c r="AP9" s="511"/>
      <c r="AQ9" s="511"/>
      <c r="AR9" s="511"/>
      <c r="AS9" s="511"/>
      <c r="AT9" s="511"/>
      <c r="AU9" s="511"/>
      <c r="AV9" s="511"/>
      <c r="AW9" s="511"/>
      <c r="AX9" s="511"/>
      <c r="AY9" s="511"/>
      <c r="AZ9" s="511"/>
      <c r="BA9" s="511"/>
      <c r="BB9" s="511"/>
      <c r="BC9" s="514">
        <f t="shared" ref="BC9:BC57" si="0">AVERAGE(S9,U9,W9,Y9,AA9,AC9,AE9,AG9,AI9,AK9,AM9,AO9,AQ9,AS9,AU9,AW9,AY9,BA9)</f>
        <v>3</v>
      </c>
      <c r="BD9" s="514">
        <f>SUM((BC9*(BC9/SUM(BC9:BC9))))</f>
        <v>3</v>
      </c>
      <c r="BE9" s="514">
        <f>AVERAGE(T9,V9,X9,Z9,AB9,AD9,AF9,AH9,AJ9,AL9,AN9,AP9,AR9,AT9,AV9,AX9,AZ9,BB9)</f>
        <v>2.5</v>
      </c>
      <c r="BF9" s="514">
        <f>IF(BE9=0,#REF!,BE9)</f>
        <v>2.5</v>
      </c>
      <c r="BG9" s="514">
        <f t="shared" ref="BG9:BG16" si="1">BD9*BE9</f>
        <v>7.5</v>
      </c>
      <c r="BH9" s="850" t="s">
        <v>1910</v>
      </c>
      <c r="BI9" s="850"/>
      <c r="BJ9" s="850"/>
      <c r="BK9" s="510" t="s">
        <v>1909</v>
      </c>
      <c r="BL9" s="510" t="s">
        <v>504</v>
      </c>
      <c r="BM9" s="510" t="s">
        <v>502</v>
      </c>
      <c r="BN9" s="510" t="s">
        <v>505</v>
      </c>
      <c r="BO9" s="514">
        <f t="shared" ref="BO9:BO27" si="2">IF(AND(BM9="Fuerte",BC9&gt;2.9)*OR(BN9="Probabilidad",BN9="Ambos"),BC9-2,IF(AND(BM9="Fuerte",BC9&lt;3)*OR(BN9="Probabilidad",BN9="Ambos"),1,IF(AND(BM9="Medio",BC9&gt;1.9)*OR(BN9="Probabilidad",BN9="Ambos"),BC9-1,IF(AND(BM9="Medio",BC9&lt;2)*OR(BN9="Probabilidad",BN9="Ambos"),1,BC9))))</f>
        <v>2</v>
      </c>
      <c r="BP9" s="514">
        <f t="shared" ref="BP9:BP27" si="3">IF(AND(BM9="Fuerte",BF9&gt;2.9)*OR(BN9="Impacto",BN9="Ambos"),BF9-2,IF(AND(BM9="Fuerte",BF9&lt;3)*OR(BN9="Impacto",BN9="Ambos"),1,IF(AND(BM9="Medio",BF9&gt;1.9)*OR(BN9="Impacto",BN9="Ambos"),BF9-1,IF(AND(BM9="Medio",BF9&lt;2)*OR(BN9="Impacto",BN9="Ambos"),1,BF9))))</f>
        <v>1.5</v>
      </c>
      <c r="BQ9" s="514">
        <f>SUM((BO9*(BO9/SUM(BO9:BO9))))</f>
        <v>2</v>
      </c>
      <c r="BR9" s="514">
        <f>SUM((BP9*(BP9/SUM(BP9:BP9))))</f>
        <v>1.5</v>
      </c>
      <c r="BS9" s="514">
        <f>BQ9*BR9</f>
        <v>3</v>
      </c>
      <c r="BT9" s="511" t="str">
        <f>INDEX([31]Listas!E$20:I$24,MATCH(BQ9,[31]Listas!D$20:D$24,1),MATCH(BR9,[31]Listas!E$19:I$19,1))</f>
        <v>INFERIOR</v>
      </c>
    </row>
    <row r="10" spans="1:72" s="24" customFormat="1" ht="78.75" customHeight="1" x14ac:dyDescent="0.2">
      <c r="A10" s="831" t="s">
        <v>1790</v>
      </c>
      <c r="B10" s="1116" t="s">
        <v>1908</v>
      </c>
      <c r="C10" s="831" t="s">
        <v>1907</v>
      </c>
      <c r="D10" s="831" t="s">
        <v>1906</v>
      </c>
      <c r="E10" s="831"/>
      <c r="F10" s="831"/>
      <c r="G10" s="831" t="s">
        <v>500</v>
      </c>
      <c r="H10" s="831">
        <v>1</v>
      </c>
      <c r="I10" s="850" t="s">
        <v>1905</v>
      </c>
      <c r="J10" s="850"/>
      <c r="K10" s="850"/>
      <c r="L10" s="831" t="s">
        <v>1904</v>
      </c>
      <c r="M10" s="831"/>
      <c r="N10" s="831"/>
      <c r="O10" s="831" t="s">
        <v>33</v>
      </c>
      <c r="P10" s="831"/>
      <c r="Q10" s="831" t="s">
        <v>33</v>
      </c>
      <c r="R10" s="831"/>
      <c r="S10" s="511">
        <v>2</v>
      </c>
      <c r="T10" s="832">
        <v>2</v>
      </c>
      <c r="U10" s="511">
        <v>2</v>
      </c>
      <c r="V10" s="832">
        <v>2</v>
      </c>
      <c r="W10" s="511"/>
      <c r="X10" s="832"/>
      <c r="Y10" s="511"/>
      <c r="Z10" s="832"/>
      <c r="AA10" s="511"/>
      <c r="AB10" s="832"/>
      <c r="AC10" s="511"/>
      <c r="AD10" s="832"/>
      <c r="AE10" s="511"/>
      <c r="AF10" s="832"/>
      <c r="AG10" s="511"/>
      <c r="AH10" s="832"/>
      <c r="AI10" s="511"/>
      <c r="AJ10" s="832"/>
      <c r="AK10" s="511"/>
      <c r="AL10" s="832"/>
      <c r="AM10" s="511"/>
      <c r="AN10" s="832"/>
      <c r="AO10" s="511"/>
      <c r="AP10" s="832"/>
      <c r="AQ10" s="511"/>
      <c r="AR10" s="832"/>
      <c r="AS10" s="511"/>
      <c r="AT10" s="832"/>
      <c r="AU10" s="511"/>
      <c r="AV10" s="832"/>
      <c r="AW10" s="511"/>
      <c r="AX10" s="832"/>
      <c r="AY10" s="511"/>
      <c r="AZ10" s="832"/>
      <c r="BA10" s="511"/>
      <c r="BB10" s="832"/>
      <c r="BC10" s="514">
        <f t="shared" si="0"/>
        <v>2</v>
      </c>
      <c r="BD10" s="858">
        <f>SUM((BC10*(BC10/SUM(BC10:BC11))),(BC11*(BC11/SUM(BC10:BC11))))</f>
        <v>2.2777777777777777</v>
      </c>
      <c r="BE10" s="851">
        <f>AVERAGE(T10,V10,X10,Z10,AB10,AD10,AF10,AH10,AJ10,AL10,AN10,AP10,AR10,AT10,AV10,AX10,AZ10,BB10)</f>
        <v>2</v>
      </c>
      <c r="BF10" s="514">
        <f>IF(BE10=0,#REF!,BE10)</f>
        <v>2</v>
      </c>
      <c r="BG10" s="860">
        <f t="shared" si="1"/>
        <v>4.5555555555555554</v>
      </c>
      <c r="BH10" s="850" t="s">
        <v>1902</v>
      </c>
      <c r="BI10" s="850"/>
      <c r="BJ10" s="850"/>
      <c r="BK10" s="510" t="s">
        <v>1901</v>
      </c>
      <c r="BL10" s="510" t="s">
        <v>504</v>
      </c>
      <c r="BM10" s="510" t="s">
        <v>502</v>
      </c>
      <c r="BN10" s="510" t="s">
        <v>505</v>
      </c>
      <c r="BO10" s="514">
        <f t="shared" si="2"/>
        <v>1</v>
      </c>
      <c r="BP10" s="514">
        <f t="shared" si="3"/>
        <v>1</v>
      </c>
      <c r="BQ10" s="858">
        <f>SUM((BO10*(BO10/SUM(BO10:BO11))),(BO11*(BO11/SUM(BO10:BO11))))</f>
        <v>1.2999999999999998</v>
      </c>
      <c r="BR10" s="858">
        <f>SUM((BP10*(BP10/SUM(BP10:BP11))),(BP11*(BP11/SUM(BP10:BP11))))</f>
        <v>1</v>
      </c>
      <c r="BS10" s="860">
        <f>BQ10*BR10</f>
        <v>1.2999999999999998</v>
      </c>
      <c r="BT10" s="846" t="str">
        <f>INDEX([18]Listas!E$20:I$24,MATCH(BQ10,[18]Listas!D$20:D$24,1),MATCH(BR10,[18]Listas!E$19:I$19,1))</f>
        <v>INFERIOR</v>
      </c>
    </row>
    <row r="11" spans="1:72" s="24" customFormat="1" ht="87" customHeight="1" x14ac:dyDescent="0.2">
      <c r="A11" s="831"/>
      <c r="B11" s="1116"/>
      <c r="C11" s="831"/>
      <c r="D11" s="831"/>
      <c r="E11" s="831"/>
      <c r="F11" s="831"/>
      <c r="G11" s="831"/>
      <c r="H11" s="831"/>
      <c r="I11" s="850" t="s">
        <v>1903</v>
      </c>
      <c r="J11" s="850"/>
      <c r="K11" s="850"/>
      <c r="L11" s="831"/>
      <c r="M11" s="831"/>
      <c r="N11" s="831"/>
      <c r="O11" s="831"/>
      <c r="P11" s="831"/>
      <c r="Q11" s="831"/>
      <c r="R11" s="831"/>
      <c r="S11" s="511">
        <v>2</v>
      </c>
      <c r="T11" s="834"/>
      <c r="U11" s="511">
        <v>3</v>
      </c>
      <c r="V11" s="834"/>
      <c r="W11" s="511"/>
      <c r="X11" s="834"/>
      <c r="Y11" s="511"/>
      <c r="Z11" s="834"/>
      <c r="AA11" s="511"/>
      <c r="AB11" s="834"/>
      <c r="AC11" s="511"/>
      <c r="AD11" s="834"/>
      <c r="AE11" s="511"/>
      <c r="AF11" s="834"/>
      <c r="AG11" s="511"/>
      <c r="AH11" s="834"/>
      <c r="AI11" s="511"/>
      <c r="AJ11" s="834"/>
      <c r="AK11" s="511"/>
      <c r="AL11" s="834"/>
      <c r="AM11" s="511"/>
      <c r="AN11" s="834"/>
      <c r="AO11" s="511"/>
      <c r="AP11" s="834"/>
      <c r="AQ11" s="511"/>
      <c r="AR11" s="834"/>
      <c r="AS11" s="511"/>
      <c r="AT11" s="834"/>
      <c r="AU11" s="511"/>
      <c r="AV11" s="834"/>
      <c r="AW11" s="511"/>
      <c r="AX11" s="834"/>
      <c r="AY11" s="511"/>
      <c r="AZ11" s="834"/>
      <c r="BA11" s="511"/>
      <c r="BB11" s="834"/>
      <c r="BC11" s="514">
        <f t="shared" si="0"/>
        <v>2.5</v>
      </c>
      <c r="BD11" s="858"/>
      <c r="BE11" s="853"/>
      <c r="BF11" s="514">
        <f>IF(BE11=0,BF10,BE11)</f>
        <v>2</v>
      </c>
      <c r="BG11" s="860">
        <f t="shared" si="1"/>
        <v>0</v>
      </c>
      <c r="BH11" s="850" t="s">
        <v>1902</v>
      </c>
      <c r="BI11" s="850"/>
      <c r="BJ11" s="850"/>
      <c r="BK11" s="510" t="s">
        <v>1901</v>
      </c>
      <c r="BL11" s="510" t="s">
        <v>504</v>
      </c>
      <c r="BM11" s="510" t="s">
        <v>502</v>
      </c>
      <c r="BN11" s="510" t="s">
        <v>505</v>
      </c>
      <c r="BO11" s="514">
        <f t="shared" si="2"/>
        <v>1.5</v>
      </c>
      <c r="BP11" s="514">
        <f t="shared" si="3"/>
        <v>1</v>
      </c>
      <c r="BQ11" s="858"/>
      <c r="BR11" s="858"/>
      <c r="BS11" s="860"/>
      <c r="BT11" s="846" t="e">
        <f>INDEX([18]Listas!E$20:I$24,MATCH(BQ11,[18]Listas!D$20:D$24,1),MATCH(BR11,[18]Listas!E$19:I$19,1))</f>
        <v>#N/A</v>
      </c>
    </row>
    <row r="12" spans="1:72" s="24" customFormat="1" ht="74.25" customHeight="1" x14ac:dyDescent="0.2">
      <c r="A12" s="831" t="s">
        <v>1790</v>
      </c>
      <c r="B12" s="1116" t="s">
        <v>1900</v>
      </c>
      <c r="C12" s="831" t="s">
        <v>1899</v>
      </c>
      <c r="D12" s="831" t="s">
        <v>1898</v>
      </c>
      <c r="E12" s="831"/>
      <c r="F12" s="831"/>
      <c r="G12" s="510" t="s">
        <v>500</v>
      </c>
      <c r="H12" s="510">
        <v>1</v>
      </c>
      <c r="I12" s="850" t="s">
        <v>1015</v>
      </c>
      <c r="J12" s="850"/>
      <c r="K12" s="850"/>
      <c r="L12" s="850" t="s">
        <v>1897</v>
      </c>
      <c r="M12" s="850"/>
      <c r="N12" s="850"/>
      <c r="O12" s="831"/>
      <c r="P12" s="831" t="s">
        <v>33</v>
      </c>
      <c r="Q12" s="831"/>
      <c r="R12" s="831"/>
      <c r="S12" s="511">
        <v>2</v>
      </c>
      <c r="T12" s="846">
        <v>3</v>
      </c>
      <c r="U12" s="511">
        <v>2</v>
      </c>
      <c r="V12" s="846">
        <v>3</v>
      </c>
      <c r="W12" s="511"/>
      <c r="X12" s="846"/>
      <c r="Y12" s="511"/>
      <c r="Z12" s="846"/>
      <c r="AA12" s="511"/>
      <c r="AB12" s="832"/>
      <c r="AC12" s="511"/>
      <c r="AD12" s="832"/>
      <c r="AE12" s="511"/>
      <c r="AF12" s="832"/>
      <c r="AG12" s="511"/>
      <c r="AH12" s="832"/>
      <c r="AI12" s="511"/>
      <c r="AJ12" s="832"/>
      <c r="AK12" s="511"/>
      <c r="AL12" s="832"/>
      <c r="AM12" s="511"/>
      <c r="AN12" s="832"/>
      <c r="AO12" s="511"/>
      <c r="AP12" s="832"/>
      <c r="AQ12" s="511"/>
      <c r="AR12" s="832"/>
      <c r="AS12" s="511"/>
      <c r="AT12" s="832"/>
      <c r="AU12" s="511"/>
      <c r="AV12" s="832"/>
      <c r="AW12" s="511"/>
      <c r="AX12" s="832"/>
      <c r="AY12" s="511"/>
      <c r="AZ12" s="832"/>
      <c r="BA12" s="511"/>
      <c r="BB12" s="832"/>
      <c r="BC12" s="514">
        <f t="shared" si="0"/>
        <v>2</v>
      </c>
      <c r="BD12" s="858">
        <f>SUM((BC12*(BC12/SUM(BC12:BC13))),(BC13*(BC13/SUM(BC12:BC13))))</f>
        <v>3.7307692307692308</v>
      </c>
      <c r="BE12" s="851">
        <f>AVERAGE(T12,V12,X12,Z12,AB12,AD12,AF12,AH12,AJ12,AL12,AN12,AP12,AR12,AT12,AV12,AX12,AZ12,BB12)</f>
        <v>3</v>
      </c>
      <c r="BF12" s="514">
        <f>IF(BE12=0,#REF!,BE12)</f>
        <v>3</v>
      </c>
      <c r="BG12" s="860">
        <f t="shared" si="1"/>
        <v>11.192307692307693</v>
      </c>
      <c r="BH12" s="850" t="s">
        <v>1896</v>
      </c>
      <c r="BI12" s="850"/>
      <c r="BJ12" s="850"/>
      <c r="BK12" s="831" t="s">
        <v>1895</v>
      </c>
      <c r="BL12" s="510" t="s">
        <v>515</v>
      </c>
      <c r="BM12" s="510" t="s">
        <v>509</v>
      </c>
      <c r="BN12" s="510" t="s">
        <v>517</v>
      </c>
      <c r="BO12" s="514">
        <f t="shared" si="2"/>
        <v>1</v>
      </c>
      <c r="BP12" s="514">
        <f t="shared" si="3"/>
        <v>3</v>
      </c>
      <c r="BQ12" s="858">
        <f>SUM((BO12*(BO12/SUM(BO12:BO13))),(BO13*(BO13/SUM(BO12:BO13))))</f>
        <v>3.8636363636363638</v>
      </c>
      <c r="BR12" s="858">
        <f>SUM((BP12*(BP12/SUM(BP12:BP13))),(BP13*(BP13/SUM(BP12:BP13))))</f>
        <v>2.5999999999999996</v>
      </c>
      <c r="BS12" s="860">
        <f>BQ12*BR12</f>
        <v>10.045454545454545</v>
      </c>
      <c r="BT12" s="846" t="str">
        <f>INDEX([18]Listas!E$20:I$24,MATCH(BQ12,[18]Listas!D$20:D$24,1),MATCH(BR12,[18]Listas!E$19:I$19,1))</f>
        <v>ALTO</v>
      </c>
    </row>
    <row r="13" spans="1:72" s="24" customFormat="1" ht="59.25" customHeight="1" x14ac:dyDescent="0.2">
      <c r="A13" s="831"/>
      <c r="B13" s="1116"/>
      <c r="C13" s="831"/>
      <c r="D13" s="831"/>
      <c r="E13" s="831"/>
      <c r="F13" s="831"/>
      <c r="G13" s="510" t="s">
        <v>511</v>
      </c>
      <c r="H13" s="510">
        <v>2</v>
      </c>
      <c r="I13" s="850" t="s">
        <v>1894</v>
      </c>
      <c r="J13" s="850"/>
      <c r="K13" s="850"/>
      <c r="L13" s="850"/>
      <c r="M13" s="850"/>
      <c r="N13" s="850"/>
      <c r="O13" s="831"/>
      <c r="P13" s="831"/>
      <c r="Q13" s="831"/>
      <c r="R13" s="831"/>
      <c r="S13" s="511">
        <v>4</v>
      </c>
      <c r="T13" s="846"/>
      <c r="U13" s="511">
        <v>5</v>
      </c>
      <c r="V13" s="846"/>
      <c r="W13" s="511"/>
      <c r="X13" s="846"/>
      <c r="Y13" s="511"/>
      <c r="Z13" s="846"/>
      <c r="AA13" s="511"/>
      <c r="AB13" s="834"/>
      <c r="AC13" s="511"/>
      <c r="AD13" s="834"/>
      <c r="AE13" s="511"/>
      <c r="AF13" s="834"/>
      <c r="AG13" s="511"/>
      <c r="AH13" s="834"/>
      <c r="AI13" s="511"/>
      <c r="AJ13" s="834"/>
      <c r="AK13" s="511"/>
      <c r="AL13" s="834"/>
      <c r="AM13" s="511"/>
      <c r="AN13" s="834"/>
      <c r="AO13" s="511"/>
      <c r="AP13" s="834"/>
      <c r="AQ13" s="511"/>
      <c r="AR13" s="834"/>
      <c r="AS13" s="511"/>
      <c r="AT13" s="834"/>
      <c r="AU13" s="511"/>
      <c r="AV13" s="834"/>
      <c r="AW13" s="511"/>
      <c r="AX13" s="834"/>
      <c r="AY13" s="511"/>
      <c r="AZ13" s="834"/>
      <c r="BA13" s="511"/>
      <c r="BB13" s="834"/>
      <c r="BC13" s="514">
        <f t="shared" si="0"/>
        <v>4.5</v>
      </c>
      <c r="BD13" s="858"/>
      <c r="BE13" s="853"/>
      <c r="BF13" s="514">
        <f>IF(BE13=0,BF12,BE13)</f>
        <v>3</v>
      </c>
      <c r="BG13" s="860">
        <f t="shared" si="1"/>
        <v>0</v>
      </c>
      <c r="BH13" s="850" t="s">
        <v>1893</v>
      </c>
      <c r="BI13" s="850"/>
      <c r="BJ13" s="850"/>
      <c r="BK13" s="831"/>
      <c r="BL13" s="510" t="s">
        <v>501</v>
      </c>
      <c r="BM13" s="510" t="s">
        <v>502</v>
      </c>
      <c r="BN13" s="510" t="s">
        <v>503</v>
      </c>
      <c r="BO13" s="514">
        <f t="shared" si="2"/>
        <v>4.5</v>
      </c>
      <c r="BP13" s="514">
        <f t="shared" si="3"/>
        <v>2</v>
      </c>
      <c r="BQ13" s="858"/>
      <c r="BR13" s="858"/>
      <c r="BS13" s="860"/>
      <c r="BT13" s="846" t="e">
        <f>INDEX([18]Listas!E$20:I$24,MATCH(BQ13,[18]Listas!D$20:D$24,1),MATCH(BR13,[18]Listas!E$19:I$19,1))</f>
        <v>#N/A</v>
      </c>
    </row>
    <row r="14" spans="1:72" s="24" customFormat="1" ht="64.5" customHeight="1" x14ac:dyDescent="0.2">
      <c r="A14" s="831" t="s">
        <v>1790</v>
      </c>
      <c r="B14" s="1116" t="s">
        <v>1892</v>
      </c>
      <c r="C14" s="831" t="s">
        <v>1891</v>
      </c>
      <c r="D14" s="831" t="s">
        <v>1016</v>
      </c>
      <c r="E14" s="831"/>
      <c r="F14" s="831"/>
      <c r="G14" s="510" t="s">
        <v>508</v>
      </c>
      <c r="H14" s="510">
        <v>1</v>
      </c>
      <c r="I14" s="850" t="s">
        <v>1890</v>
      </c>
      <c r="J14" s="850"/>
      <c r="K14" s="850"/>
      <c r="L14" s="850" t="s">
        <v>1889</v>
      </c>
      <c r="M14" s="850"/>
      <c r="N14" s="850"/>
      <c r="O14" s="831" t="s">
        <v>33</v>
      </c>
      <c r="P14" s="831"/>
      <c r="Q14" s="831"/>
      <c r="R14" s="831"/>
      <c r="S14" s="511">
        <v>3</v>
      </c>
      <c r="T14" s="846">
        <v>3</v>
      </c>
      <c r="U14" s="511">
        <v>3</v>
      </c>
      <c r="V14" s="846">
        <v>3</v>
      </c>
      <c r="W14" s="511"/>
      <c r="X14" s="846"/>
      <c r="Y14" s="511"/>
      <c r="Z14" s="846"/>
      <c r="AA14" s="511"/>
      <c r="AB14" s="832"/>
      <c r="AC14" s="511"/>
      <c r="AD14" s="832"/>
      <c r="AE14" s="511"/>
      <c r="AF14" s="832"/>
      <c r="AG14" s="511"/>
      <c r="AH14" s="832"/>
      <c r="AI14" s="511"/>
      <c r="AJ14" s="832"/>
      <c r="AK14" s="511"/>
      <c r="AL14" s="832"/>
      <c r="AM14" s="511"/>
      <c r="AN14" s="832"/>
      <c r="AO14" s="511"/>
      <c r="AP14" s="832"/>
      <c r="AQ14" s="511"/>
      <c r="AR14" s="832"/>
      <c r="AS14" s="511"/>
      <c r="AT14" s="832"/>
      <c r="AU14" s="511"/>
      <c r="AV14" s="832"/>
      <c r="AW14" s="511"/>
      <c r="AX14" s="832"/>
      <c r="AY14" s="511"/>
      <c r="AZ14" s="832"/>
      <c r="BA14" s="511"/>
      <c r="BB14" s="832"/>
      <c r="BC14" s="514">
        <f t="shared" si="0"/>
        <v>3</v>
      </c>
      <c r="BD14" s="858">
        <f>SUM((BC14*(BC14/SUM(BC14:BC15))),(BC15*(BC15/SUM(BC14:BC15))))</f>
        <v>3.2692307692307692</v>
      </c>
      <c r="BE14" s="851">
        <f>AVERAGE(T14,V14,X14,Z14,AB14,AD14,AF14,AH14,AJ14,AL14,AN14,AP14,AR14,AT14,AV14,AX14,AZ14,BB14)</f>
        <v>3</v>
      </c>
      <c r="BF14" s="514">
        <f>IF(BE14=0,#REF!,BE14)</f>
        <v>3</v>
      </c>
      <c r="BG14" s="860">
        <f t="shared" si="1"/>
        <v>9.8076923076923066</v>
      </c>
      <c r="BH14" s="850" t="s">
        <v>1888</v>
      </c>
      <c r="BI14" s="850"/>
      <c r="BJ14" s="850"/>
      <c r="BK14" s="831" t="s">
        <v>1887</v>
      </c>
      <c r="BL14" s="510" t="s">
        <v>504</v>
      </c>
      <c r="BM14" s="510" t="s">
        <v>502</v>
      </c>
      <c r="BN14" s="510" t="s">
        <v>505</v>
      </c>
      <c r="BO14" s="514">
        <f t="shared" si="2"/>
        <v>2</v>
      </c>
      <c r="BP14" s="514">
        <f t="shared" si="3"/>
        <v>2</v>
      </c>
      <c r="BQ14" s="858">
        <f>SUM((BO14*(BO14/SUM(BO14:BO15))),(BO15*(BO15/SUM(BO14:BO15))))</f>
        <v>2.9545454545454541</v>
      </c>
      <c r="BR14" s="858">
        <f>SUM((BP14*(BP14/SUM(BP14:BP15))),(BP15*(BP15/SUM(BP14:BP15))))</f>
        <v>2.5999999999999996</v>
      </c>
      <c r="BS14" s="860">
        <f>BQ14*BR14</f>
        <v>7.6818181818181799</v>
      </c>
      <c r="BT14" s="846" t="str">
        <f>INDEX([18]Listas!E$20:I$24,MATCH(BQ14,[18]Listas!D$20:D$24,1),MATCH(BR14,[18]Listas!E$19:I$19,1))</f>
        <v>MODERADO</v>
      </c>
    </row>
    <row r="15" spans="1:72" s="24" customFormat="1" ht="52.5" customHeight="1" x14ac:dyDescent="0.2">
      <c r="A15" s="831"/>
      <c r="B15" s="1116"/>
      <c r="C15" s="831"/>
      <c r="D15" s="831"/>
      <c r="E15" s="831"/>
      <c r="F15" s="831"/>
      <c r="G15" s="510" t="s">
        <v>508</v>
      </c>
      <c r="H15" s="510">
        <v>2</v>
      </c>
      <c r="I15" s="850" t="s">
        <v>1886</v>
      </c>
      <c r="J15" s="850"/>
      <c r="K15" s="850"/>
      <c r="L15" s="850"/>
      <c r="M15" s="850"/>
      <c r="N15" s="850"/>
      <c r="O15" s="831"/>
      <c r="P15" s="831"/>
      <c r="Q15" s="831"/>
      <c r="R15" s="831"/>
      <c r="S15" s="511">
        <v>3</v>
      </c>
      <c r="T15" s="846"/>
      <c r="U15" s="511">
        <v>4</v>
      </c>
      <c r="V15" s="846"/>
      <c r="W15" s="511"/>
      <c r="X15" s="846"/>
      <c r="Y15" s="511"/>
      <c r="Z15" s="846"/>
      <c r="AA15" s="511"/>
      <c r="AB15" s="834"/>
      <c r="AC15" s="511"/>
      <c r="AD15" s="834"/>
      <c r="AE15" s="511"/>
      <c r="AF15" s="834"/>
      <c r="AG15" s="511"/>
      <c r="AH15" s="834"/>
      <c r="AI15" s="511"/>
      <c r="AJ15" s="834"/>
      <c r="AK15" s="511"/>
      <c r="AL15" s="834"/>
      <c r="AM15" s="511"/>
      <c r="AN15" s="834"/>
      <c r="AO15" s="511"/>
      <c r="AP15" s="834"/>
      <c r="AQ15" s="511"/>
      <c r="AR15" s="834"/>
      <c r="AS15" s="511"/>
      <c r="AT15" s="834"/>
      <c r="AU15" s="511"/>
      <c r="AV15" s="834"/>
      <c r="AW15" s="511"/>
      <c r="AX15" s="834"/>
      <c r="AY15" s="511"/>
      <c r="AZ15" s="834"/>
      <c r="BA15" s="511"/>
      <c r="BB15" s="834"/>
      <c r="BC15" s="514">
        <f t="shared" si="0"/>
        <v>3.5</v>
      </c>
      <c r="BD15" s="858"/>
      <c r="BE15" s="853"/>
      <c r="BF15" s="514">
        <f>IF(BE15=0,BF14,BE15)</f>
        <v>3</v>
      </c>
      <c r="BG15" s="860">
        <f t="shared" si="1"/>
        <v>0</v>
      </c>
      <c r="BH15" s="850" t="s">
        <v>1885</v>
      </c>
      <c r="BI15" s="850"/>
      <c r="BJ15" s="850"/>
      <c r="BK15" s="831"/>
      <c r="BL15" s="510" t="s">
        <v>501</v>
      </c>
      <c r="BM15" s="510" t="s">
        <v>512</v>
      </c>
      <c r="BN15" s="510" t="s">
        <v>503</v>
      </c>
      <c r="BO15" s="514">
        <f t="shared" si="2"/>
        <v>3.5</v>
      </c>
      <c r="BP15" s="514">
        <f t="shared" si="3"/>
        <v>3</v>
      </c>
      <c r="BQ15" s="858"/>
      <c r="BR15" s="858"/>
      <c r="BS15" s="860"/>
      <c r="BT15" s="846" t="e">
        <f>INDEX([18]Listas!E$20:I$24,MATCH(BQ15,[18]Listas!D$20:D$24,1),MATCH(BR15,[18]Listas!E$19:I$19,1))</f>
        <v>#N/A</v>
      </c>
    </row>
    <row r="16" spans="1:72" s="24" customFormat="1" ht="86.25" customHeight="1" x14ac:dyDescent="0.2">
      <c r="A16" s="510" t="s">
        <v>1790</v>
      </c>
      <c r="B16" s="519" t="s">
        <v>1884</v>
      </c>
      <c r="C16" s="510" t="s">
        <v>1883</v>
      </c>
      <c r="D16" s="831" t="s">
        <v>375</v>
      </c>
      <c r="E16" s="831"/>
      <c r="F16" s="831"/>
      <c r="G16" s="510" t="s">
        <v>500</v>
      </c>
      <c r="H16" s="510">
        <v>1</v>
      </c>
      <c r="I16" s="850" t="s">
        <v>1882</v>
      </c>
      <c r="J16" s="850"/>
      <c r="K16" s="850"/>
      <c r="L16" s="850" t="s">
        <v>1881</v>
      </c>
      <c r="M16" s="850"/>
      <c r="N16" s="850"/>
      <c r="O16" s="510" t="s">
        <v>33</v>
      </c>
      <c r="P16" s="510"/>
      <c r="Q16" s="510"/>
      <c r="R16" s="510"/>
      <c r="S16" s="511">
        <v>3</v>
      </c>
      <c r="T16" s="511">
        <v>2</v>
      </c>
      <c r="U16" s="511"/>
      <c r="V16" s="511"/>
      <c r="W16" s="511"/>
      <c r="X16" s="511"/>
      <c r="Y16" s="511"/>
      <c r="Z16" s="511"/>
      <c r="AA16" s="511"/>
      <c r="AB16" s="511"/>
      <c r="AC16" s="511"/>
      <c r="AD16" s="511"/>
      <c r="AE16" s="511"/>
      <c r="AF16" s="511"/>
      <c r="AG16" s="511"/>
      <c r="AH16" s="511"/>
      <c r="AI16" s="511"/>
      <c r="AJ16" s="511"/>
      <c r="AK16" s="511"/>
      <c r="AL16" s="511"/>
      <c r="AM16" s="511"/>
      <c r="AN16" s="511"/>
      <c r="AO16" s="511"/>
      <c r="AP16" s="511"/>
      <c r="AQ16" s="511"/>
      <c r="AR16" s="511"/>
      <c r="AS16" s="511"/>
      <c r="AT16" s="511"/>
      <c r="AU16" s="511"/>
      <c r="AV16" s="511"/>
      <c r="AW16" s="511"/>
      <c r="AX16" s="511"/>
      <c r="AY16" s="511"/>
      <c r="AZ16" s="511"/>
      <c r="BA16" s="511"/>
      <c r="BB16" s="511"/>
      <c r="BC16" s="514">
        <f t="shared" si="0"/>
        <v>3</v>
      </c>
      <c r="BD16" s="514">
        <f>SUM((BC16*(BC16/SUM(BC16:BC16))))</f>
        <v>3</v>
      </c>
      <c r="BE16" s="514">
        <f>AVERAGE(T16,V16,X16,Z16,AB16,AD16,AF16,AH16,AJ16,AL16,AN16,AP16,AR16,AT16,AV16,AX16,AZ16,BB16)</f>
        <v>2</v>
      </c>
      <c r="BF16" s="514">
        <f>IF(BE16=0,#REF!,BE16)</f>
        <v>2</v>
      </c>
      <c r="BG16" s="514">
        <f t="shared" si="1"/>
        <v>6</v>
      </c>
      <c r="BH16" s="850" t="s">
        <v>1880</v>
      </c>
      <c r="BI16" s="850"/>
      <c r="BJ16" s="850"/>
      <c r="BK16" s="510" t="s">
        <v>1879</v>
      </c>
      <c r="BL16" s="510" t="s">
        <v>504</v>
      </c>
      <c r="BM16" s="510" t="s">
        <v>509</v>
      </c>
      <c r="BN16" s="510" t="s">
        <v>505</v>
      </c>
      <c r="BO16" s="514">
        <f t="shared" si="2"/>
        <v>1</v>
      </c>
      <c r="BP16" s="514">
        <f t="shared" si="3"/>
        <v>1</v>
      </c>
      <c r="BQ16" s="514">
        <f>SUM((BO16*(BO16/SUM(BO16:BO16))))</f>
        <v>1</v>
      </c>
      <c r="BR16" s="514">
        <f>SUM((BP16*(BP16/SUM(BP16:BP16))))</f>
        <v>1</v>
      </c>
      <c r="BS16" s="514">
        <f>BQ16*BR16</f>
        <v>1</v>
      </c>
      <c r="BT16" s="511" t="str">
        <f>INDEX([31]Listas!E$20:I$24,MATCH(BQ16,[31]Listas!D$20:D$24,1),MATCH(BR16,[31]Listas!E$19:I$19,1))</f>
        <v>INFERIOR</v>
      </c>
    </row>
    <row r="17" spans="1:72" s="24" customFormat="1" ht="125.25" customHeight="1" x14ac:dyDescent="0.2">
      <c r="A17" s="831" t="s">
        <v>1790</v>
      </c>
      <c r="B17" s="1116" t="s">
        <v>1878</v>
      </c>
      <c r="C17" s="831" t="s">
        <v>1877</v>
      </c>
      <c r="D17" s="831" t="s">
        <v>1876</v>
      </c>
      <c r="E17" s="831"/>
      <c r="F17" s="831"/>
      <c r="G17" s="510" t="s">
        <v>500</v>
      </c>
      <c r="H17" s="510">
        <v>1</v>
      </c>
      <c r="I17" s="850" t="s">
        <v>1017</v>
      </c>
      <c r="J17" s="850"/>
      <c r="K17" s="850"/>
      <c r="L17" s="850" t="s">
        <v>1875</v>
      </c>
      <c r="M17" s="850"/>
      <c r="N17" s="850"/>
      <c r="O17" s="831" t="s">
        <v>33</v>
      </c>
      <c r="P17" s="831" t="s">
        <v>33</v>
      </c>
      <c r="Q17" s="831"/>
      <c r="R17" s="831"/>
      <c r="S17" s="511"/>
      <c r="T17" s="846"/>
      <c r="U17" s="511">
        <v>3</v>
      </c>
      <c r="V17" s="846">
        <v>2</v>
      </c>
      <c r="W17" s="511">
        <v>3</v>
      </c>
      <c r="X17" s="846">
        <v>2</v>
      </c>
      <c r="Y17" s="511"/>
      <c r="Z17" s="846"/>
      <c r="AA17" s="511"/>
      <c r="AB17" s="846"/>
      <c r="AC17" s="511"/>
      <c r="AD17" s="832"/>
      <c r="AE17" s="511"/>
      <c r="AF17" s="832"/>
      <c r="AG17" s="511"/>
      <c r="AH17" s="832"/>
      <c r="AI17" s="511"/>
      <c r="AJ17" s="832"/>
      <c r="AK17" s="511"/>
      <c r="AL17" s="832"/>
      <c r="AM17" s="511"/>
      <c r="AN17" s="832"/>
      <c r="AO17" s="511"/>
      <c r="AP17" s="832"/>
      <c r="AQ17" s="511"/>
      <c r="AR17" s="832"/>
      <c r="AS17" s="511"/>
      <c r="AT17" s="832"/>
      <c r="AU17" s="511"/>
      <c r="AV17" s="832"/>
      <c r="AW17" s="511"/>
      <c r="AX17" s="832"/>
      <c r="AY17" s="511"/>
      <c r="AZ17" s="832"/>
      <c r="BA17" s="511"/>
      <c r="BB17" s="832"/>
      <c r="BC17" s="514">
        <f t="shared" si="0"/>
        <v>3</v>
      </c>
      <c r="BD17" s="858">
        <f>SUM((BC17*(BC17/SUM(BC17:BC18))),(BC18*(BC18/SUM(BC17:BC18))))</f>
        <v>2.5999999999999996</v>
      </c>
      <c r="BE17" s="851">
        <f>AVERAGE(T17,V17,X17,Z17,AB17,AD17,AF17,AH17,AJ17,AL17,AN17,AP17,AR17,AT17,AV17,AX17,AZ17,BB17)</f>
        <v>2</v>
      </c>
      <c r="BF17" s="514">
        <f>IF(BE17=0,#REF!,BE17)</f>
        <v>2</v>
      </c>
      <c r="BG17" s="860">
        <f>BD17*BE17</f>
        <v>5.1999999999999993</v>
      </c>
      <c r="BH17" s="850" t="s">
        <v>1874</v>
      </c>
      <c r="BI17" s="850"/>
      <c r="BJ17" s="850"/>
      <c r="BK17" s="510" t="s">
        <v>1873</v>
      </c>
      <c r="BL17" s="510" t="s">
        <v>515</v>
      </c>
      <c r="BM17" s="510" t="s">
        <v>502</v>
      </c>
      <c r="BN17" s="510" t="s">
        <v>517</v>
      </c>
      <c r="BO17" s="514">
        <f t="shared" si="2"/>
        <v>2</v>
      </c>
      <c r="BP17" s="514">
        <f t="shared" si="3"/>
        <v>2</v>
      </c>
      <c r="BQ17" s="858">
        <f>SUM((BO17*(BO17/SUM(BO17:BO18))),(BO18*(BO18/SUM(BO17:BO18))))</f>
        <v>2</v>
      </c>
      <c r="BR17" s="858">
        <f>SUM((BP17*(BP17/SUM(BP17:BP18))),(BP18*(BP18/SUM(BP17:BP18))))</f>
        <v>1.6666666666666665</v>
      </c>
      <c r="BS17" s="860">
        <f>BQ17*BR17</f>
        <v>3.333333333333333</v>
      </c>
      <c r="BT17" s="846" t="str">
        <f>INDEX([18]Listas!E$20:I$24,MATCH(BQ17,[18]Listas!D$20:D$24,1),MATCH(BR17,[18]Listas!E$19:I$19,1))</f>
        <v>INFERIOR</v>
      </c>
    </row>
    <row r="18" spans="1:72" s="24" customFormat="1" ht="63" customHeight="1" x14ac:dyDescent="0.2">
      <c r="A18" s="831"/>
      <c r="B18" s="1116"/>
      <c r="C18" s="831"/>
      <c r="D18" s="831"/>
      <c r="E18" s="831"/>
      <c r="F18" s="831"/>
      <c r="G18" s="510" t="s">
        <v>500</v>
      </c>
      <c r="H18" s="510">
        <v>2</v>
      </c>
      <c r="I18" s="850" t="s">
        <v>1872</v>
      </c>
      <c r="J18" s="850"/>
      <c r="K18" s="850"/>
      <c r="L18" s="850"/>
      <c r="M18" s="850"/>
      <c r="N18" s="850"/>
      <c r="O18" s="831"/>
      <c r="P18" s="831"/>
      <c r="Q18" s="831"/>
      <c r="R18" s="831"/>
      <c r="S18" s="511"/>
      <c r="T18" s="846"/>
      <c r="U18" s="511">
        <v>2</v>
      </c>
      <c r="V18" s="846"/>
      <c r="W18" s="511">
        <v>2</v>
      </c>
      <c r="X18" s="846"/>
      <c r="Y18" s="511"/>
      <c r="Z18" s="846"/>
      <c r="AA18" s="511"/>
      <c r="AB18" s="846"/>
      <c r="AC18" s="511"/>
      <c r="AD18" s="834"/>
      <c r="AE18" s="511"/>
      <c r="AF18" s="834"/>
      <c r="AG18" s="511"/>
      <c r="AH18" s="834"/>
      <c r="AI18" s="511"/>
      <c r="AJ18" s="834"/>
      <c r="AK18" s="511"/>
      <c r="AL18" s="834"/>
      <c r="AM18" s="511"/>
      <c r="AN18" s="834"/>
      <c r="AO18" s="511"/>
      <c r="AP18" s="834"/>
      <c r="AQ18" s="511"/>
      <c r="AR18" s="834"/>
      <c r="AS18" s="511"/>
      <c r="AT18" s="834"/>
      <c r="AU18" s="511"/>
      <c r="AV18" s="834"/>
      <c r="AW18" s="511"/>
      <c r="AX18" s="834"/>
      <c r="AY18" s="511"/>
      <c r="AZ18" s="834"/>
      <c r="BA18" s="511"/>
      <c r="BB18" s="834"/>
      <c r="BC18" s="514">
        <f t="shared" si="0"/>
        <v>2</v>
      </c>
      <c r="BD18" s="858"/>
      <c r="BE18" s="853"/>
      <c r="BF18" s="514">
        <f>IF(BE18=0,BF17,BE18)</f>
        <v>2</v>
      </c>
      <c r="BG18" s="860">
        <f>BD18*BE18</f>
        <v>0</v>
      </c>
      <c r="BH18" s="850" t="s">
        <v>1871</v>
      </c>
      <c r="BI18" s="850"/>
      <c r="BJ18" s="850"/>
      <c r="BK18" s="510" t="s">
        <v>1870</v>
      </c>
      <c r="BL18" s="510" t="s">
        <v>501</v>
      </c>
      <c r="BM18" s="510" t="s">
        <v>502</v>
      </c>
      <c r="BN18" s="510" t="s">
        <v>503</v>
      </c>
      <c r="BO18" s="514">
        <f t="shared" si="2"/>
        <v>2</v>
      </c>
      <c r="BP18" s="514">
        <f t="shared" si="3"/>
        <v>1</v>
      </c>
      <c r="BQ18" s="858"/>
      <c r="BR18" s="858"/>
      <c r="BS18" s="860"/>
      <c r="BT18" s="846" t="e">
        <f>INDEX([18]Listas!E$20:I$24,MATCH(BQ18,[18]Listas!D$20:D$24,1),MATCH(BR18,[18]Listas!E$19:I$19,1))</f>
        <v>#N/A</v>
      </c>
    </row>
    <row r="19" spans="1:72" s="24" customFormat="1" ht="111" customHeight="1" x14ac:dyDescent="0.2">
      <c r="A19" s="835" t="s">
        <v>1790</v>
      </c>
      <c r="B19" s="835" t="s">
        <v>1018</v>
      </c>
      <c r="C19" s="999" t="s">
        <v>1869</v>
      </c>
      <c r="D19" s="1002" t="s">
        <v>1019</v>
      </c>
      <c r="E19" s="1003"/>
      <c r="F19" s="1004"/>
      <c r="G19" s="518" t="s">
        <v>508</v>
      </c>
      <c r="H19" s="516">
        <v>1</v>
      </c>
      <c r="I19" s="1114" t="s">
        <v>34</v>
      </c>
      <c r="J19" s="1114"/>
      <c r="K19" s="1114"/>
      <c r="L19" s="1002" t="s">
        <v>1868</v>
      </c>
      <c r="M19" s="1003"/>
      <c r="N19" s="1004"/>
      <c r="O19" s="999" t="s">
        <v>33</v>
      </c>
      <c r="P19" s="999" t="s">
        <v>33</v>
      </c>
      <c r="Q19" s="999" t="s">
        <v>33</v>
      </c>
      <c r="R19" s="999" t="s">
        <v>33</v>
      </c>
      <c r="S19" s="517">
        <v>2</v>
      </c>
      <c r="T19" s="1089">
        <v>4</v>
      </c>
      <c r="U19" s="517">
        <v>3</v>
      </c>
      <c r="V19" s="1089">
        <v>3</v>
      </c>
      <c r="W19" s="517">
        <v>4</v>
      </c>
      <c r="X19" s="1089">
        <v>4</v>
      </c>
      <c r="Y19" s="517">
        <v>4</v>
      </c>
      <c r="Z19" s="1089">
        <v>5</v>
      </c>
      <c r="AA19" s="517">
        <v>1</v>
      </c>
      <c r="AB19" s="1089">
        <v>4</v>
      </c>
      <c r="AC19" s="517">
        <v>2</v>
      </c>
      <c r="AD19" s="1089">
        <v>4</v>
      </c>
      <c r="AE19" s="517">
        <v>2</v>
      </c>
      <c r="AF19" s="1089">
        <v>4</v>
      </c>
      <c r="AG19" s="517">
        <v>1</v>
      </c>
      <c r="AH19" s="1089">
        <v>4</v>
      </c>
      <c r="AI19" s="517"/>
      <c r="AJ19" s="1089"/>
      <c r="AK19" s="517"/>
      <c r="AL19" s="1089"/>
      <c r="AM19" s="517"/>
      <c r="AN19" s="1089"/>
      <c r="AO19" s="517"/>
      <c r="AP19" s="1089"/>
      <c r="AQ19" s="511"/>
      <c r="AR19" s="832"/>
      <c r="AS19" s="511"/>
      <c r="AT19" s="832"/>
      <c r="AU19" s="511"/>
      <c r="AV19" s="832"/>
      <c r="AW19" s="511"/>
      <c r="AX19" s="832"/>
      <c r="AY19" s="511"/>
      <c r="AZ19" s="832"/>
      <c r="BA19" s="511"/>
      <c r="BB19" s="832"/>
      <c r="BC19" s="514">
        <f t="shared" si="0"/>
        <v>2.375</v>
      </c>
      <c r="BD19" s="851">
        <f>SUM((BC19*(BC19/SUM(BC19:BC29))),(BC20*(BC20/SUM(BC19:BC29))),(BC21*(BC21/SUM(BC19:BC29))),(BC22*(BC22/SUM(BC19:BC29))),(BC23*(BC23/SUM(BC19:BC29))),(BC24*(BC24/SUM(BC19:BC29))),(BC25*(BC25/SUM(BC19:BC29))),(BC26*(BC26/SUM(BC19:BC29))),(BC27*(BC27/SUM(BC19:BC29))),(BC28*(BC28/SUM(BC19:BC29))),(BC29*(BC29/SUM(BC19:BC29))))</f>
        <v>3.3319288389513111</v>
      </c>
      <c r="BE19" s="851">
        <f>AVERAGE(T19,V19,X19,Z19,AB19,AD19,AF19,AH19,AJ19,AL19,AN19,AP19,AR19,AT19,AV19,AX19,AZ19,BB19)</f>
        <v>4</v>
      </c>
      <c r="BF19" s="514">
        <f>IF(BE19=0,#REF!,BE19)</f>
        <v>4</v>
      </c>
      <c r="BG19" s="847">
        <f>BD19*BE19</f>
        <v>13.327715355805244</v>
      </c>
      <c r="BH19" s="1013" t="s">
        <v>1867</v>
      </c>
      <c r="BI19" s="1013"/>
      <c r="BJ19" s="1013"/>
      <c r="BK19" s="516" t="s">
        <v>1866</v>
      </c>
      <c r="BL19" s="516" t="s">
        <v>504</v>
      </c>
      <c r="BM19" s="516" t="s">
        <v>509</v>
      </c>
      <c r="BN19" s="516" t="s">
        <v>505</v>
      </c>
      <c r="BO19" s="514">
        <f t="shared" si="2"/>
        <v>1</v>
      </c>
      <c r="BP19" s="514">
        <f t="shared" si="3"/>
        <v>2</v>
      </c>
      <c r="BQ19" s="851">
        <f>SUM((BO19*(BO19/SUM(BO19:BO29))),(BO20*(BO20/SUM(BO19:BO29))),(BO21*(BO21/SUM(BO19:BO29))),(BO22*(BO22/SUM(BO19:BO29))),(BO23*(BO23/SUM(BO19:BO29))),(BO24*(BO24/SUM(BO19:BO29))),(BO25*(BO25/SUM(BO19:BO29))),(BO26*(BO26/SUM(BO2:BO19))),(BO27*(BO27/SUM(BO19:BO29)))*(BO28*(BO28/SUM(BO19:BO29))),(BO29*(BO29/SUM(BO19:BO29))))</f>
        <v>1.7713337845847423</v>
      </c>
      <c r="BR19" s="851">
        <f>SUM((BP19*(BP19/SUM(BP19:BP29))),(BP20*(BP20/SUM(BP19:BP29))),(BP21*(BP21/SUM(BP19:BP29))),(BP22*(BP22/SUM(BP19:BP29))),(BP23*(BP23/SUM(BP19:BP29))),(BP24*(BP24/SUM(BP19:BP29))),(BP25*(BP25/SUM(BP19:BP29))),(BP26*(BP26/SUM(BP2:BP19))),(BP27*(BP27/SUM(BP19:BP29)))*(BP28*(BP28/SUM(BP19:BP29))),(BP29*(BP29/SUM(BP19:BP29))))</f>
        <v>3.0959949141767318</v>
      </c>
      <c r="BS19" s="847">
        <f>BQ19*BR19</f>
        <v>5.4840403883837849</v>
      </c>
      <c r="BT19" s="847" t="str">
        <f>INDEX([18]Listas!E$20:I$24,MATCH(BQ19,[18]Listas!D$20:D$24,1),MATCH(BR19,[18]Listas!E$19:I$19,1))</f>
        <v>MODERADO</v>
      </c>
    </row>
    <row r="20" spans="1:72" s="24" customFormat="1" ht="168.75" customHeight="1" x14ac:dyDescent="0.2">
      <c r="A20" s="836"/>
      <c r="B20" s="836"/>
      <c r="C20" s="1000"/>
      <c r="D20" s="1005"/>
      <c r="E20" s="1006"/>
      <c r="F20" s="1007"/>
      <c r="G20" s="518" t="s">
        <v>508</v>
      </c>
      <c r="H20" s="516">
        <v>2</v>
      </c>
      <c r="I20" s="1013" t="s">
        <v>550</v>
      </c>
      <c r="J20" s="1013"/>
      <c r="K20" s="1013"/>
      <c r="L20" s="1005"/>
      <c r="M20" s="1006"/>
      <c r="N20" s="1007"/>
      <c r="O20" s="1000"/>
      <c r="P20" s="1000"/>
      <c r="Q20" s="1000"/>
      <c r="R20" s="1000"/>
      <c r="S20" s="517">
        <v>4</v>
      </c>
      <c r="T20" s="1089"/>
      <c r="U20" s="517">
        <v>3</v>
      </c>
      <c r="V20" s="1089"/>
      <c r="W20" s="517">
        <v>5</v>
      </c>
      <c r="X20" s="1089"/>
      <c r="Y20" s="517">
        <v>3</v>
      </c>
      <c r="Z20" s="1089"/>
      <c r="AA20" s="517">
        <v>3</v>
      </c>
      <c r="AB20" s="1089"/>
      <c r="AC20" s="517">
        <v>3</v>
      </c>
      <c r="AD20" s="1089"/>
      <c r="AE20" s="517">
        <v>4</v>
      </c>
      <c r="AF20" s="1089"/>
      <c r="AG20" s="517">
        <v>3</v>
      </c>
      <c r="AH20" s="1089"/>
      <c r="AI20" s="517"/>
      <c r="AJ20" s="1089"/>
      <c r="AK20" s="517"/>
      <c r="AL20" s="1089"/>
      <c r="AM20" s="517"/>
      <c r="AN20" s="1089"/>
      <c r="AO20" s="517"/>
      <c r="AP20" s="1089"/>
      <c r="AQ20" s="511"/>
      <c r="AR20" s="833"/>
      <c r="AS20" s="511"/>
      <c r="AT20" s="833"/>
      <c r="AU20" s="511"/>
      <c r="AV20" s="833"/>
      <c r="AW20" s="511"/>
      <c r="AX20" s="833"/>
      <c r="AY20" s="511"/>
      <c r="AZ20" s="833"/>
      <c r="BA20" s="511"/>
      <c r="BB20" s="833"/>
      <c r="BC20" s="514">
        <f t="shared" si="0"/>
        <v>3.5</v>
      </c>
      <c r="BD20" s="852"/>
      <c r="BE20" s="852"/>
      <c r="BF20" s="514">
        <f t="shared" ref="BF20:BF29" si="4">IF(BE20=0,BF19,BE20)</f>
        <v>4</v>
      </c>
      <c r="BG20" s="848"/>
      <c r="BH20" s="1013" t="s">
        <v>1865</v>
      </c>
      <c r="BI20" s="1013"/>
      <c r="BJ20" s="1013"/>
      <c r="BK20" s="516" t="s">
        <v>1864</v>
      </c>
      <c r="BL20" s="516" t="s">
        <v>504</v>
      </c>
      <c r="BM20" s="516" t="s">
        <v>502</v>
      </c>
      <c r="BN20" s="516" t="s">
        <v>505</v>
      </c>
      <c r="BO20" s="514">
        <f t="shared" si="2"/>
        <v>2.5</v>
      </c>
      <c r="BP20" s="514">
        <f t="shared" si="3"/>
        <v>3</v>
      </c>
      <c r="BQ20" s="852"/>
      <c r="BR20" s="852"/>
      <c r="BS20" s="848"/>
      <c r="BT20" s="848"/>
    </row>
    <row r="21" spans="1:72" s="24" customFormat="1" ht="128.25" customHeight="1" x14ac:dyDescent="0.2">
      <c r="A21" s="836"/>
      <c r="B21" s="836"/>
      <c r="C21" s="1000"/>
      <c r="D21" s="1005"/>
      <c r="E21" s="1006"/>
      <c r="F21" s="1007"/>
      <c r="G21" s="518" t="s">
        <v>508</v>
      </c>
      <c r="H21" s="516">
        <v>3</v>
      </c>
      <c r="I21" s="1013" t="s">
        <v>1020</v>
      </c>
      <c r="J21" s="1013"/>
      <c r="K21" s="1013"/>
      <c r="L21" s="1005"/>
      <c r="M21" s="1006"/>
      <c r="N21" s="1007"/>
      <c r="O21" s="1000"/>
      <c r="P21" s="1000"/>
      <c r="Q21" s="1000"/>
      <c r="R21" s="1000"/>
      <c r="S21" s="517">
        <v>4</v>
      </c>
      <c r="T21" s="1089"/>
      <c r="U21" s="517">
        <v>4</v>
      </c>
      <c r="V21" s="1089"/>
      <c r="W21" s="517">
        <v>4</v>
      </c>
      <c r="X21" s="1089"/>
      <c r="Y21" s="517">
        <v>5</v>
      </c>
      <c r="Z21" s="1089"/>
      <c r="AA21" s="517">
        <v>4</v>
      </c>
      <c r="AB21" s="1089"/>
      <c r="AC21" s="517">
        <v>4</v>
      </c>
      <c r="AD21" s="1089"/>
      <c r="AE21" s="517">
        <v>4</v>
      </c>
      <c r="AF21" s="1089"/>
      <c r="AG21" s="517">
        <v>4</v>
      </c>
      <c r="AH21" s="1089"/>
      <c r="AI21" s="517"/>
      <c r="AJ21" s="1089"/>
      <c r="AK21" s="517"/>
      <c r="AL21" s="1089"/>
      <c r="AM21" s="517"/>
      <c r="AN21" s="1089"/>
      <c r="AO21" s="517"/>
      <c r="AP21" s="1089"/>
      <c r="AQ21" s="511"/>
      <c r="AR21" s="833"/>
      <c r="AS21" s="511"/>
      <c r="AT21" s="833"/>
      <c r="AU21" s="511"/>
      <c r="AV21" s="833"/>
      <c r="AW21" s="511"/>
      <c r="AX21" s="833"/>
      <c r="AY21" s="511"/>
      <c r="AZ21" s="833"/>
      <c r="BA21" s="511"/>
      <c r="BB21" s="833"/>
      <c r="BC21" s="514">
        <f t="shared" si="0"/>
        <v>4.125</v>
      </c>
      <c r="BD21" s="852"/>
      <c r="BE21" s="852"/>
      <c r="BF21" s="514">
        <f t="shared" si="4"/>
        <v>4</v>
      </c>
      <c r="BG21" s="848"/>
      <c r="BH21" s="1013" t="s">
        <v>1863</v>
      </c>
      <c r="BI21" s="1013"/>
      <c r="BJ21" s="1013"/>
      <c r="BK21" s="516" t="s">
        <v>1862</v>
      </c>
      <c r="BL21" s="516" t="s">
        <v>501</v>
      </c>
      <c r="BM21" s="516" t="s">
        <v>502</v>
      </c>
      <c r="BN21" s="516" t="s">
        <v>503</v>
      </c>
      <c r="BO21" s="514">
        <f t="shared" si="2"/>
        <v>4.125</v>
      </c>
      <c r="BP21" s="514">
        <f t="shared" si="3"/>
        <v>3</v>
      </c>
      <c r="BQ21" s="852"/>
      <c r="BR21" s="852"/>
      <c r="BS21" s="848"/>
      <c r="BT21" s="848"/>
    </row>
    <row r="22" spans="1:72" s="24" customFormat="1" ht="71.25" customHeight="1" x14ac:dyDescent="0.2">
      <c r="A22" s="836"/>
      <c r="B22" s="836"/>
      <c r="C22" s="1001"/>
      <c r="D22" s="1008"/>
      <c r="E22" s="1009"/>
      <c r="F22" s="1010"/>
      <c r="G22" s="518" t="s">
        <v>508</v>
      </c>
      <c r="H22" s="516">
        <v>4</v>
      </c>
      <c r="I22" s="1114" t="s">
        <v>35</v>
      </c>
      <c r="J22" s="1114"/>
      <c r="K22" s="1114"/>
      <c r="L22" s="1008"/>
      <c r="M22" s="1009"/>
      <c r="N22" s="1010"/>
      <c r="O22" s="1000"/>
      <c r="P22" s="1000"/>
      <c r="Q22" s="1000"/>
      <c r="R22" s="1000"/>
      <c r="S22" s="517">
        <v>2</v>
      </c>
      <c r="T22" s="1089"/>
      <c r="U22" s="517">
        <v>2</v>
      </c>
      <c r="V22" s="1089"/>
      <c r="W22" s="517">
        <v>3</v>
      </c>
      <c r="X22" s="1089"/>
      <c r="Y22" s="517">
        <v>3</v>
      </c>
      <c r="Z22" s="1089"/>
      <c r="AA22" s="517">
        <v>1</v>
      </c>
      <c r="AB22" s="1089"/>
      <c r="AC22" s="517">
        <v>2</v>
      </c>
      <c r="AD22" s="1089"/>
      <c r="AE22" s="310">
        <v>3</v>
      </c>
      <c r="AF22" s="1089"/>
      <c r="AG22" s="517">
        <v>1</v>
      </c>
      <c r="AH22" s="1089"/>
      <c r="AI22" s="517"/>
      <c r="AJ22" s="1089"/>
      <c r="AK22" s="517"/>
      <c r="AL22" s="1089"/>
      <c r="AM22" s="517"/>
      <c r="AN22" s="1089"/>
      <c r="AO22" s="517"/>
      <c r="AP22" s="1089"/>
      <c r="AQ22" s="511"/>
      <c r="AR22" s="833"/>
      <c r="AS22" s="511"/>
      <c r="AT22" s="833"/>
      <c r="AU22" s="511"/>
      <c r="AV22" s="833"/>
      <c r="AW22" s="511"/>
      <c r="AX22" s="833"/>
      <c r="AY22" s="511"/>
      <c r="AZ22" s="833"/>
      <c r="BA22" s="511"/>
      <c r="BB22" s="833"/>
      <c r="BC22" s="514">
        <f t="shared" si="0"/>
        <v>2.125</v>
      </c>
      <c r="BD22" s="852"/>
      <c r="BE22" s="852"/>
      <c r="BF22" s="514">
        <f t="shared" si="4"/>
        <v>4</v>
      </c>
      <c r="BG22" s="848"/>
      <c r="BH22" s="1115" t="s">
        <v>1861</v>
      </c>
      <c r="BI22" s="1115"/>
      <c r="BJ22" s="1115"/>
      <c r="BK22" s="309" t="s">
        <v>1021</v>
      </c>
      <c r="BL22" s="516" t="s">
        <v>504</v>
      </c>
      <c r="BM22" s="516" t="s">
        <v>502</v>
      </c>
      <c r="BN22" s="516" t="s">
        <v>505</v>
      </c>
      <c r="BO22" s="514">
        <f t="shared" si="2"/>
        <v>1.125</v>
      </c>
      <c r="BP22" s="514">
        <f t="shared" si="3"/>
        <v>3</v>
      </c>
      <c r="BQ22" s="852"/>
      <c r="BR22" s="852"/>
      <c r="BS22" s="848"/>
      <c r="BT22" s="848"/>
    </row>
    <row r="23" spans="1:72" s="24" customFormat="1" ht="164.25" customHeight="1" x14ac:dyDescent="0.2">
      <c r="A23" s="836" t="s">
        <v>1790</v>
      </c>
      <c r="B23" s="836" t="s">
        <v>1018</v>
      </c>
      <c r="C23" s="999" t="s">
        <v>1869</v>
      </c>
      <c r="D23" s="1002" t="s">
        <v>1019</v>
      </c>
      <c r="E23" s="1003"/>
      <c r="F23" s="1004"/>
      <c r="G23" s="518" t="s">
        <v>500</v>
      </c>
      <c r="H23" s="516">
        <v>5</v>
      </c>
      <c r="I23" s="1114" t="s">
        <v>1022</v>
      </c>
      <c r="J23" s="1114"/>
      <c r="K23" s="1114"/>
      <c r="L23" s="1002" t="s">
        <v>1868</v>
      </c>
      <c r="M23" s="1003"/>
      <c r="N23" s="1004"/>
      <c r="O23" s="1000"/>
      <c r="P23" s="1000"/>
      <c r="Q23" s="1000"/>
      <c r="R23" s="1000"/>
      <c r="S23" s="517">
        <v>3</v>
      </c>
      <c r="T23" s="1089"/>
      <c r="U23" s="517">
        <v>2</v>
      </c>
      <c r="V23" s="1089"/>
      <c r="W23" s="517">
        <v>3</v>
      </c>
      <c r="X23" s="1089"/>
      <c r="Y23" s="517">
        <v>4</v>
      </c>
      <c r="Z23" s="1089"/>
      <c r="AA23" s="517">
        <v>3</v>
      </c>
      <c r="AB23" s="1089"/>
      <c r="AC23" s="517">
        <v>3</v>
      </c>
      <c r="AD23" s="1089"/>
      <c r="AE23" s="517">
        <v>3</v>
      </c>
      <c r="AF23" s="1089"/>
      <c r="AG23" s="517">
        <v>3</v>
      </c>
      <c r="AH23" s="1089"/>
      <c r="AI23" s="517"/>
      <c r="AJ23" s="1089"/>
      <c r="AK23" s="517"/>
      <c r="AL23" s="1089"/>
      <c r="AM23" s="517"/>
      <c r="AN23" s="1089"/>
      <c r="AO23" s="517"/>
      <c r="AP23" s="1089"/>
      <c r="AQ23" s="511"/>
      <c r="AR23" s="833"/>
      <c r="AS23" s="511"/>
      <c r="AT23" s="833"/>
      <c r="AU23" s="511"/>
      <c r="AV23" s="833"/>
      <c r="AW23" s="511"/>
      <c r="AX23" s="833"/>
      <c r="AY23" s="511"/>
      <c r="AZ23" s="833"/>
      <c r="BA23" s="511"/>
      <c r="BB23" s="833"/>
      <c r="BC23" s="514">
        <f t="shared" si="0"/>
        <v>3</v>
      </c>
      <c r="BD23" s="852"/>
      <c r="BE23" s="852"/>
      <c r="BF23" s="514">
        <f t="shared" si="4"/>
        <v>4</v>
      </c>
      <c r="BG23" s="848"/>
      <c r="BH23" s="1012" t="s">
        <v>1860</v>
      </c>
      <c r="BI23" s="1012"/>
      <c r="BJ23" s="1012"/>
      <c r="BK23" s="516" t="s">
        <v>1859</v>
      </c>
      <c r="BL23" s="516" t="s">
        <v>504</v>
      </c>
      <c r="BM23" s="516" t="s">
        <v>502</v>
      </c>
      <c r="BN23" s="516" t="s">
        <v>505</v>
      </c>
      <c r="BO23" s="514">
        <f t="shared" si="2"/>
        <v>2</v>
      </c>
      <c r="BP23" s="514">
        <f t="shared" si="3"/>
        <v>3</v>
      </c>
      <c r="BQ23" s="852"/>
      <c r="BR23" s="852"/>
      <c r="BS23" s="848"/>
      <c r="BT23" s="848"/>
    </row>
    <row r="24" spans="1:72" s="24" customFormat="1" ht="39.75" customHeight="1" x14ac:dyDescent="0.2">
      <c r="A24" s="836"/>
      <c r="B24" s="836"/>
      <c r="C24" s="1000"/>
      <c r="D24" s="1005"/>
      <c r="E24" s="1006"/>
      <c r="F24" s="1007"/>
      <c r="G24" s="518" t="s">
        <v>500</v>
      </c>
      <c r="H24" s="516">
        <v>6</v>
      </c>
      <c r="I24" s="1114" t="s">
        <v>551</v>
      </c>
      <c r="J24" s="1114"/>
      <c r="K24" s="1114"/>
      <c r="L24" s="1005"/>
      <c r="M24" s="1006"/>
      <c r="N24" s="1007"/>
      <c r="O24" s="1000"/>
      <c r="P24" s="1000"/>
      <c r="Q24" s="1000"/>
      <c r="R24" s="1000"/>
      <c r="S24" s="517">
        <v>3</v>
      </c>
      <c r="T24" s="1089"/>
      <c r="U24" s="517">
        <v>3</v>
      </c>
      <c r="V24" s="1089"/>
      <c r="W24" s="517">
        <v>2</v>
      </c>
      <c r="X24" s="1089"/>
      <c r="Y24" s="517">
        <v>4</v>
      </c>
      <c r="Z24" s="1089"/>
      <c r="AA24" s="517">
        <v>3</v>
      </c>
      <c r="AB24" s="1089"/>
      <c r="AC24" s="517">
        <v>3</v>
      </c>
      <c r="AD24" s="1089"/>
      <c r="AE24" s="517">
        <v>3</v>
      </c>
      <c r="AF24" s="1089"/>
      <c r="AG24" s="517">
        <v>3</v>
      </c>
      <c r="AH24" s="1089"/>
      <c r="AI24" s="517"/>
      <c r="AJ24" s="1089"/>
      <c r="AK24" s="517"/>
      <c r="AL24" s="1089"/>
      <c r="AM24" s="517"/>
      <c r="AN24" s="1089"/>
      <c r="AO24" s="517"/>
      <c r="AP24" s="1089"/>
      <c r="AQ24" s="511"/>
      <c r="AR24" s="833"/>
      <c r="AS24" s="511"/>
      <c r="AT24" s="833"/>
      <c r="AU24" s="511"/>
      <c r="AV24" s="833"/>
      <c r="AW24" s="511"/>
      <c r="AX24" s="833"/>
      <c r="AY24" s="511"/>
      <c r="AZ24" s="833"/>
      <c r="BA24" s="511"/>
      <c r="BB24" s="833"/>
      <c r="BC24" s="514">
        <f t="shared" si="0"/>
        <v>3</v>
      </c>
      <c r="BD24" s="852"/>
      <c r="BE24" s="852"/>
      <c r="BF24" s="514">
        <f t="shared" si="4"/>
        <v>4</v>
      </c>
      <c r="BG24" s="848"/>
      <c r="BH24" s="1012" t="s">
        <v>552</v>
      </c>
      <c r="BI24" s="1012"/>
      <c r="BJ24" s="1012"/>
      <c r="BK24" s="516" t="s">
        <v>553</v>
      </c>
      <c r="BL24" s="516" t="s">
        <v>515</v>
      </c>
      <c r="BM24" s="516" t="s">
        <v>512</v>
      </c>
      <c r="BN24" s="516" t="s">
        <v>517</v>
      </c>
      <c r="BO24" s="514">
        <f t="shared" si="2"/>
        <v>3</v>
      </c>
      <c r="BP24" s="514">
        <f t="shared" si="3"/>
        <v>4</v>
      </c>
      <c r="BQ24" s="852"/>
      <c r="BR24" s="852"/>
      <c r="BS24" s="848"/>
      <c r="BT24" s="848"/>
    </row>
    <row r="25" spans="1:72" s="24" customFormat="1" ht="166.5" customHeight="1" x14ac:dyDescent="0.2">
      <c r="A25" s="836"/>
      <c r="B25" s="836"/>
      <c r="C25" s="1000"/>
      <c r="D25" s="1005"/>
      <c r="E25" s="1006"/>
      <c r="F25" s="1007"/>
      <c r="G25" s="518" t="s">
        <v>500</v>
      </c>
      <c r="H25" s="516">
        <v>7</v>
      </c>
      <c r="I25" s="1114" t="s">
        <v>1023</v>
      </c>
      <c r="J25" s="1114"/>
      <c r="K25" s="1114"/>
      <c r="L25" s="1005"/>
      <c r="M25" s="1006"/>
      <c r="N25" s="1007"/>
      <c r="O25" s="1000"/>
      <c r="P25" s="1000"/>
      <c r="Q25" s="1000"/>
      <c r="R25" s="1000"/>
      <c r="S25" s="517">
        <v>1</v>
      </c>
      <c r="T25" s="1089"/>
      <c r="U25" s="517">
        <v>1</v>
      </c>
      <c r="V25" s="1089"/>
      <c r="W25" s="517">
        <v>3</v>
      </c>
      <c r="X25" s="1089"/>
      <c r="Y25" s="517">
        <v>3</v>
      </c>
      <c r="Z25" s="1089"/>
      <c r="AA25" s="517">
        <v>2</v>
      </c>
      <c r="AB25" s="1089"/>
      <c r="AC25" s="517">
        <v>1</v>
      </c>
      <c r="AD25" s="1089"/>
      <c r="AE25" s="517">
        <v>1</v>
      </c>
      <c r="AF25" s="1089"/>
      <c r="AG25" s="517">
        <v>1</v>
      </c>
      <c r="AH25" s="1089"/>
      <c r="AI25" s="517"/>
      <c r="AJ25" s="1089"/>
      <c r="AK25" s="517"/>
      <c r="AL25" s="1089"/>
      <c r="AM25" s="517"/>
      <c r="AN25" s="1089"/>
      <c r="AO25" s="517"/>
      <c r="AP25" s="1089"/>
      <c r="AQ25" s="511"/>
      <c r="AR25" s="833"/>
      <c r="AS25" s="511"/>
      <c r="AT25" s="833"/>
      <c r="AU25" s="511"/>
      <c r="AV25" s="833"/>
      <c r="AW25" s="511"/>
      <c r="AX25" s="833"/>
      <c r="AY25" s="511"/>
      <c r="AZ25" s="833"/>
      <c r="BA25" s="511"/>
      <c r="BB25" s="833"/>
      <c r="BC25" s="514">
        <f t="shared" si="0"/>
        <v>1.625</v>
      </c>
      <c r="BD25" s="852"/>
      <c r="BE25" s="852"/>
      <c r="BF25" s="514">
        <f t="shared" si="4"/>
        <v>4</v>
      </c>
      <c r="BG25" s="848"/>
      <c r="BH25" s="1012" t="s">
        <v>1024</v>
      </c>
      <c r="BI25" s="1012"/>
      <c r="BJ25" s="1012"/>
      <c r="BK25" s="516" t="s">
        <v>1858</v>
      </c>
      <c r="BL25" s="516" t="s">
        <v>504</v>
      </c>
      <c r="BM25" s="516" t="s">
        <v>502</v>
      </c>
      <c r="BN25" s="516" t="s">
        <v>505</v>
      </c>
      <c r="BO25" s="514">
        <f t="shared" si="2"/>
        <v>1</v>
      </c>
      <c r="BP25" s="514">
        <f t="shared" si="3"/>
        <v>3</v>
      </c>
      <c r="BQ25" s="852"/>
      <c r="BR25" s="852"/>
      <c r="BS25" s="848"/>
      <c r="BT25" s="848"/>
    </row>
    <row r="26" spans="1:72" s="24" customFormat="1" ht="70.5" customHeight="1" x14ac:dyDescent="0.2">
      <c r="A26" s="836"/>
      <c r="B26" s="836"/>
      <c r="C26" s="1000"/>
      <c r="D26" s="1005"/>
      <c r="E26" s="1006"/>
      <c r="F26" s="1007"/>
      <c r="G26" s="518" t="s">
        <v>500</v>
      </c>
      <c r="H26" s="516">
        <v>8</v>
      </c>
      <c r="I26" s="1114" t="s">
        <v>36</v>
      </c>
      <c r="J26" s="1114"/>
      <c r="K26" s="1114"/>
      <c r="L26" s="1005"/>
      <c r="M26" s="1006"/>
      <c r="N26" s="1007"/>
      <c r="O26" s="1000"/>
      <c r="P26" s="1000"/>
      <c r="Q26" s="1000"/>
      <c r="R26" s="1000"/>
      <c r="S26" s="517">
        <v>5</v>
      </c>
      <c r="T26" s="1089"/>
      <c r="U26" s="517">
        <v>3</v>
      </c>
      <c r="V26" s="1089"/>
      <c r="W26" s="517">
        <v>4</v>
      </c>
      <c r="X26" s="1089"/>
      <c r="Y26" s="517">
        <v>3</v>
      </c>
      <c r="Z26" s="1089"/>
      <c r="AA26" s="517">
        <v>5</v>
      </c>
      <c r="AB26" s="1089"/>
      <c r="AC26" s="517">
        <v>5</v>
      </c>
      <c r="AD26" s="1089"/>
      <c r="AE26" s="517">
        <v>3</v>
      </c>
      <c r="AF26" s="1089"/>
      <c r="AG26" s="517">
        <v>5</v>
      </c>
      <c r="AH26" s="1089"/>
      <c r="AI26" s="517"/>
      <c r="AJ26" s="1089"/>
      <c r="AK26" s="517"/>
      <c r="AL26" s="1089"/>
      <c r="AM26" s="517"/>
      <c r="AN26" s="1089"/>
      <c r="AO26" s="517"/>
      <c r="AP26" s="1089"/>
      <c r="AQ26" s="511"/>
      <c r="AR26" s="833"/>
      <c r="AS26" s="511"/>
      <c r="AT26" s="833"/>
      <c r="AU26" s="511"/>
      <c r="AV26" s="833"/>
      <c r="AW26" s="511"/>
      <c r="AX26" s="833"/>
      <c r="AY26" s="511"/>
      <c r="AZ26" s="833"/>
      <c r="BA26" s="511"/>
      <c r="BB26" s="833"/>
      <c r="BC26" s="514">
        <f t="shared" si="0"/>
        <v>4.125</v>
      </c>
      <c r="BD26" s="852"/>
      <c r="BE26" s="852"/>
      <c r="BF26" s="514">
        <f t="shared" si="4"/>
        <v>4</v>
      </c>
      <c r="BG26" s="848"/>
      <c r="BH26" s="1012" t="s">
        <v>1857</v>
      </c>
      <c r="BI26" s="1012"/>
      <c r="BJ26" s="1012"/>
      <c r="BK26" s="516" t="s">
        <v>1025</v>
      </c>
      <c r="BL26" s="516" t="s">
        <v>515</v>
      </c>
      <c r="BM26" s="516" t="s">
        <v>502</v>
      </c>
      <c r="BN26" s="516" t="s">
        <v>517</v>
      </c>
      <c r="BO26" s="514">
        <f t="shared" si="2"/>
        <v>3.125</v>
      </c>
      <c r="BP26" s="514">
        <f t="shared" si="3"/>
        <v>4</v>
      </c>
      <c r="BQ26" s="852"/>
      <c r="BR26" s="852"/>
      <c r="BS26" s="848"/>
      <c r="BT26" s="848"/>
    </row>
    <row r="27" spans="1:72" s="24" customFormat="1" ht="174.75" customHeight="1" x14ac:dyDescent="0.2">
      <c r="A27" s="836"/>
      <c r="B27" s="836"/>
      <c r="C27" s="1000"/>
      <c r="D27" s="1005"/>
      <c r="E27" s="1006"/>
      <c r="F27" s="1007"/>
      <c r="G27" s="518" t="s">
        <v>500</v>
      </c>
      <c r="H27" s="516">
        <v>9</v>
      </c>
      <c r="I27" s="1114" t="s">
        <v>1026</v>
      </c>
      <c r="J27" s="1114"/>
      <c r="K27" s="1114"/>
      <c r="L27" s="1005"/>
      <c r="M27" s="1006"/>
      <c r="N27" s="1007"/>
      <c r="O27" s="1000"/>
      <c r="P27" s="1000"/>
      <c r="Q27" s="1000"/>
      <c r="R27" s="1000"/>
      <c r="S27" s="517">
        <v>2</v>
      </c>
      <c r="T27" s="1089"/>
      <c r="U27" s="517">
        <v>1</v>
      </c>
      <c r="V27" s="1089"/>
      <c r="W27" s="517">
        <v>3</v>
      </c>
      <c r="X27" s="1089"/>
      <c r="Y27" s="517">
        <v>2</v>
      </c>
      <c r="Z27" s="1089"/>
      <c r="AA27" s="517">
        <v>2</v>
      </c>
      <c r="AB27" s="1089"/>
      <c r="AC27" s="517">
        <v>2</v>
      </c>
      <c r="AD27" s="1089"/>
      <c r="AE27" s="517">
        <v>2</v>
      </c>
      <c r="AF27" s="1089"/>
      <c r="AG27" s="517">
        <v>2</v>
      </c>
      <c r="AH27" s="1089"/>
      <c r="AI27" s="517"/>
      <c r="AJ27" s="1089"/>
      <c r="AK27" s="517"/>
      <c r="AL27" s="1089"/>
      <c r="AM27" s="517"/>
      <c r="AN27" s="1089"/>
      <c r="AO27" s="517"/>
      <c r="AP27" s="1089"/>
      <c r="AQ27" s="511"/>
      <c r="AR27" s="833"/>
      <c r="AS27" s="511"/>
      <c r="AT27" s="833"/>
      <c r="AU27" s="511"/>
      <c r="AV27" s="833"/>
      <c r="AW27" s="511"/>
      <c r="AX27" s="833"/>
      <c r="AY27" s="511"/>
      <c r="AZ27" s="833"/>
      <c r="BA27" s="511"/>
      <c r="BB27" s="833"/>
      <c r="BC27" s="514">
        <f t="shared" si="0"/>
        <v>2</v>
      </c>
      <c r="BD27" s="852"/>
      <c r="BE27" s="852"/>
      <c r="BF27" s="514">
        <f t="shared" si="4"/>
        <v>4</v>
      </c>
      <c r="BG27" s="848"/>
      <c r="BH27" s="1012" t="s">
        <v>1856</v>
      </c>
      <c r="BI27" s="1012"/>
      <c r="BJ27" s="1012"/>
      <c r="BK27" s="516" t="s">
        <v>1855</v>
      </c>
      <c r="BL27" s="516" t="s">
        <v>504</v>
      </c>
      <c r="BM27" s="516" t="s">
        <v>509</v>
      </c>
      <c r="BN27" s="516" t="s">
        <v>505</v>
      </c>
      <c r="BO27" s="514">
        <f t="shared" si="2"/>
        <v>1</v>
      </c>
      <c r="BP27" s="514">
        <f t="shared" si="3"/>
        <v>2</v>
      </c>
      <c r="BQ27" s="852"/>
      <c r="BR27" s="852"/>
      <c r="BS27" s="848"/>
      <c r="BT27" s="848"/>
    </row>
    <row r="28" spans="1:72" s="24" customFormat="1" ht="164.25" customHeight="1" x14ac:dyDescent="0.2">
      <c r="A28" s="836"/>
      <c r="B28" s="836"/>
      <c r="C28" s="1000"/>
      <c r="D28" s="1005"/>
      <c r="E28" s="1006"/>
      <c r="F28" s="1007"/>
      <c r="G28" s="518" t="s">
        <v>500</v>
      </c>
      <c r="H28" s="516">
        <v>10</v>
      </c>
      <c r="I28" s="1114" t="s">
        <v>1854</v>
      </c>
      <c r="J28" s="1114"/>
      <c r="K28" s="1114"/>
      <c r="L28" s="1005"/>
      <c r="M28" s="1006"/>
      <c r="N28" s="1007"/>
      <c r="O28" s="1000"/>
      <c r="P28" s="1000"/>
      <c r="Q28" s="1000"/>
      <c r="R28" s="1000"/>
      <c r="S28" s="517">
        <v>5</v>
      </c>
      <c r="T28" s="1089"/>
      <c r="U28" s="517">
        <v>3</v>
      </c>
      <c r="V28" s="1089"/>
      <c r="W28" s="517">
        <v>5</v>
      </c>
      <c r="X28" s="1089"/>
      <c r="Y28" s="517">
        <v>5</v>
      </c>
      <c r="Z28" s="1089"/>
      <c r="AA28" s="517">
        <v>5</v>
      </c>
      <c r="AB28" s="1089"/>
      <c r="AC28" s="517">
        <v>5</v>
      </c>
      <c r="AD28" s="1089"/>
      <c r="AE28" s="517">
        <v>5</v>
      </c>
      <c r="AF28" s="1089"/>
      <c r="AG28" s="517">
        <v>5</v>
      </c>
      <c r="AH28" s="1089"/>
      <c r="AI28" s="517"/>
      <c r="AJ28" s="1089"/>
      <c r="AK28" s="517"/>
      <c r="AL28" s="1089"/>
      <c r="AM28" s="517"/>
      <c r="AN28" s="1089"/>
      <c r="AO28" s="517"/>
      <c r="AP28" s="1089"/>
      <c r="AQ28" s="511"/>
      <c r="AR28" s="833"/>
      <c r="AS28" s="511"/>
      <c r="AT28" s="833"/>
      <c r="AU28" s="511"/>
      <c r="AV28" s="833"/>
      <c r="AW28" s="511"/>
      <c r="AX28" s="833"/>
      <c r="AY28" s="511"/>
      <c r="AZ28" s="833"/>
      <c r="BA28" s="511"/>
      <c r="BB28" s="833"/>
      <c r="BC28" s="514">
        <f t="shared" si="0"/>
        <v>4.75</v>
      </c>
      <c r="BD28" s="852"/>
      <c r="BE28" s="852"/>
      <c r="BF28" s="514">
        <f t="shared" si="4"/>
        <v>4</v>
      </c>
      <c r="BG28" s="848"/>
      <c r="BH28" s="1012" t="s">
        <v>1853</v>
      </c>
      <c r="BI28" s="1012"/>
      <c r="BJ28" s="1012"/>
      <c r="BK28" s="516" t="s">
        <v>1852</v>
      </c>
      <c r="BL28" s="516" t="s">
        <v>504</v>
      </c>
      <c r="BM28" s="516" t="s">
        <v>502</v>
      </c>
      <c r="BN28" s="516" t="s">
        <v>505</v>
      </c>
      <c r="BO28" s="514">
        <f>IF(AND(BM28="Fuerte",BC28&gt;2.9)*OR(BN28="Probabilidad",BN28="Ambos"),BC28-2,IF(AND(BM28="Fuerte",BC28&lt;3)*OR(BN28="Probabilidad",BN28="Ambos"),1,IF(AND(BM28="Medio",BC28&gt;1.9)*OR(BN28="Probabilidad",BN28="Ambos"),BC28-1,IF(AND(BM28="Medio",BC28&lt;2)*OR(BN28="Probabilidad",BN28="Ambos"),1,BC28))))</f>
        <v>3.75</v>
      </c>
      <c r="BP28" s="514">
        <f>IF(AND(BM28="Fuerte",BF28&gt;2.9)*OR(BN28="Impacto",BN28="Ambos"),BF28-2,IF(AND(BM28="Fuerte",BF28&lt;3)*OR(BN28="Impacto",BN28="Ambos"),1,IF(AND(BM28="Medio",BF28&gt;1.9)*OR(BN28="Impacto",BN28="Ambos"),BF28-1,IF(AND(BM28="Medio",BF28&lt;2)*OR(BN28="Impacto",BN28="Ambos"),1,BF28))))</f>
        <v>3</v>
      </c>
      <c r="BQ28" s="852"/>
      <c r="BR28" s="852"/>
      <c r="BS28" s="848"/>
      <c r="BT28" s="848"/>
    </row>
    <row r="29" spans="1:72" s="24" customFormat="1" ht="53.25" customHeight="1" x14ac:dyDescent="0.2">
      <c r="A29" s="891"/>
      <c r="B29" s="891"/>
      <c r="C29" s="1001"/>
      <c r="D29" s="1008"/>
      <c r="E29" s="1009"/>
      <c r="F29" s="1010"/>
      <c r="G29" s="518" t="s">
        <v>500</v>
      </c>
      <c r="H29" s="516">
        <v>11</v>
      </c>
      <c r="I29" s="1114" t="s">
        <v>1027</v>
      </c>
      <c r="J29" s="1114"/>
      <c r="K29" s="1114"/>
      <c r="L29" s="1008"/>
      <c r="M29" s="1009"/>
      <c r="N29" s="1010"/>
      <c r="O29" s="1000"/>
      <c r="P29" s="1000"/>
      <c r="Q29" s="1000"/>
      <c r="R29" s="1000"/>
      <c r="S29" s="517">
        <v>3</v>
      </c>
      <c r="T29" s="1089"/>
      <c r="U29" s="517">
        <v>2</v>
      </c>
      <c r="V29" s="1089"/>
      <c r="W29" s="517">
        <v>2</v>
      </c>
      <c r="X29" s="1089"/>
      <c r="Y29" s="517">
        <v>3</v>
      </c>
      <c r="Z29" s="1089"/>
      <c r="AA29" s="517">
        <v>3</v>
      </c>
      <c r="AB29" s="1089"/>
      <c r="AC29" s="517">
        <v>3</v>
      </c>
      <c r="AD29" s="1089"/>
      <c r="AE29" s="517">
        <v>3</v>
      </c>
      <c r="AF29" s="1089"/>
      <c r="AG29" s="517">
        <v>3</v>
      </c>
      <c r="AH29" s="1089"/>
      <c r="AI29" s="517"/>
      <c r="AJ29" s="1089"/>
      <c r="AK29" s="517"/>
      <c r="AL29" s="1089"/>
      <c r="AM29" s="517"/>
      <c r="AN29" s="1089"/>
      <c r="AO29" s="517"/>
      <c r="AP29" s="1089"/>
      <c r="AQ29" s="511"/>
      <c r="AR29" s="834"/>
      <c r="AS29" s="511"/>
      <c r="AT29" s="834"/>
      <c r="AU29" s="511"/>
      <c r="AV29" s="834"/>
      <c r="AW29" s="511"/>
      <c r="AX29" s="834"/>
      <c r="AY29" s="511"/>
      <c r="AZ29" s="834"/>
      <c r="BA29" s="511"/>
      <c r="BB29" s="834"/>
      <c r="BC29" s="514">
        <f t="shared" si="0"/>
        <v>2.75</v>
      </c>
      <c r="BD29" s="853"/>
      <c r="BE29" s="853"/>
      <c r="BF29" s="514">
        <f t="shared" si="4"/>
        <v>4</v>
      </c>
      <c r="BG29" s="849"/>
      <c r="BH29" s="1012" t="s">
        <v>1028</v>
      </c>
      <c r="BI29" s="1012"/>
      <c r="BJ29" s="1012"/>
      <c r="BK29" s="516" t="s">
        <v>1029</v>
      </c>
      <c r="BL29" s="516" t="s">
        <v>515</v>
      </c>
      <c r="BM29" s="516" t="s">
        <v>502</v>
      </c>
      <c r="BN29" s="516" t="s">
        <v>505</v>
      </c>
      <c r="BO29" s="514">
        <f>IF(AND(BM29="Fuerte",BC29&gt;2.9)*OR(BN29="Probabilidad",BN29="Ambos"),BC29-2,IF(AND(BM29="Fuerte",BC29&lt;3)*OR(BN29="Probabilidad",BN29="Ambos"),1,IF(AND(BM29="Medio",BC29&gt;1.9)*OR(BN29="Probabilidad",BN29="Ambos"),BC29-1,IF(AND(BM29="Medio",BC29&lt;2)*OR(BN29="Probabilidad",BN29="Ambos"),1,BC29))))</f>
        <v>1.75</v>
      </c>
      <c r="BP29" s="514">
        <f>IF(AND(BM29="Fuerte",BF29&gt;2.9)*OR(BN29="Impacto",BN29="Ambos"),BF29-2,IF(AND(BM29="Fuerte",BF29&lt;3)*OR(BN29="Impacto",BN29="Ambos"),1,IF(AND(BM29="Medio",BF29&gt;1.9)*OR(BN29="Impacto",BN29="Ambos"),BF29-1,IF(AND(BM29="Medio",BF29&lt;2)*OR(BN29="Impacto",BN29="Ambos"),1,BF29))))</f>
        <v>3</v>
      </c>
      <c r="BQ29" s="853"/>
      <c r="BR29" s="853"/>
      <c r="BS29" s="849"/>
      <c r="BT29" s="849"/>
    </row>
    <row r="30" spans="1:72" s="24" customFormat="1" ht="124.5" customHeight="1" x14ac:dyDescent="0.2">
      <c r="A30" s="510" t="s">
        <v>1790</v>
      </c>
      <c r="B30" s="510" t="s">
        <v>1018</v>
      </c>
      <c r="C30" s="516" t="s">
        <v>1851</v>
      </c>
      <c r="D30" s="1093" t="s">
        <v>1850</v>
      </c>
      <c r="E30" s="1093"/>
      <c r="F30" s="1093"/>
      <c r="G30" s="516" t="s">
        <v>508</v>
      </c>
      <c r="H30" s="516">
        <v>1</v>
      </c>
      <c r="I30" s="1013" t="s">
        <v>1849</v>
      </c>
      <c r="J30" s="1013"/>
      <c r="K30" s="1013"/>
      <c r="L30" s="1093" t="s">
        <v>1848</v>
      </c>
      <c r="M30" s="1093"/>
      <c r="N30" s="1093"/>
      <c r="O30" s="516" t="s">
        <v>33</v>
      </c>
      <c r="P30" s="516"/>
      <c r="Q30" s="516"/>
      <c r="R30" s="516"/>
      <c r="S30" s="517">
        <v>1</v>
      </c>
      <c r="T30" s="517">
        <v>4</v>
      </c>
      <c r="U30" s="517">
        <v>2</v>
      </c>
      <c r="V30" s="517">
        <v>3</v>
      </c>
      <c r="W30" s="517">
        <v>1</v>
      </c>
      <c r="X30" s="517">
        <v>5</v>
      </c>
      <c r="Y30" s="517">
        <v>4</v>
      </c>
      <c r="Z30" s="517">
        <v>3</v>
      </c>
      <c r="AA30" s="517">
        <v>1</v>
      </c>
      <c r="AB30" s="517">
        <v>4</v>
      </c>
      <c r="AC30" s="517">
        <v>1</v>
      </c>
      <c r="AD30" s="517">
        <v>4</v>
      </c>
      <c r="AE30" s="517">
        <v>1</v>
      </c>
      <c r="AF30" s="517">
        <v>4</v>
      </c>
      <c r="AG30" s="517">
        <v>1</v>
      </c>
      <c r="AH30" s="517">
        <v>4</v>
      </c>
      <c r="AI30" s="517"/>
      <c r="AJ30" s="517"/>
      <c r="AK30" s="517"/>
      <c r="AL30" s="517"/>
      <c r="AM30" s="517"/>
      <c r="AN30" s="517"/>
      <c r="AO30" s="517"/>
      <c r="AP30" s="517"/>
      <c r="AQ30" s="511"/>
      <c r="AR30" s="511"/>
      <c r="AS30" s="511"/>
      <c r="AT30" s="511"/>
      <c r="AU30" s="511"/>
      <c r="AV30" s="511"/>
      <c r="AW30" s="511"/>
      <c r="AX30" s="511"/>
      <c r="AY30" s="511"/>
      <c r="AZ30" s="511"/>
      <c r="BA30" s="511"/>
      <c r="BB30" s="511"/>
      <c r="BC30" s="514">
        <f t="shared" si="0"/>
        <v>1.5</v>
      </c>
      <c r="BD30" s="513">
        <f>SUM((BC30*(BC30/SUM(BC30:BC30))))</f>
        <v>1.5</v>
      </c>
      <c r="BE30" s="512">
        <f>AVERAGE(T30,V30,X30,Z30,AB30,AD30,AF30,AH30,AJ30,AL30,AN30,AP30,AR30,AT30,AV30,AX30,AZ30,BB30)</f>
        <v>3.875</v>
      </c>
      <c r="BF30" s="514">
        <f>IF(BE30=0,#REF!,BE30)</f>
        <v>3.875</v>
      </c>
      <c r="BG30" s="514">
        <f t="shared" ref="BG30:BG57" si="5">BD30*BE30</f>
        <v>5.8125</v>
      </c>
      <c r="BH30" s="1012" t="s">
        <v>555</v>
      </c>
      <c r="BI30" s="1012"/>
      <c r="BJ30" s="1012"/>
      <c r="BK30" s="516" t="s">
        <v>1036</v>
      </c>
      <c r="BL30" s="516" t="s">
        <v>504</v>
      </c>
      <c r="BM30" s="516" t="s">
        <v>509</v>
      </c>
      <c r="BN30" s="516" t="s">
        <v>505</v>
      </c>
      <c r="BO30" s="514">
        <f>IF(AND(BM30="Fuerte",BC30&gt;2.9)*OR(BN30="Probabilidad",BN30="Ambos"),BC30-2,IF(AND(BM30="Fuerte",BC30&lt;3)*OR(BN30="Probabilidad",BN30="Ambos"),1,IF(AND(BM30="Medio",BC30&gt;1.9)*OR(BN30="Probabilidad",BN30="Ambos"),BC30-1,IF(AND(BM30="Medio",BC30&lt;2)*OR(BN30="Probabilidad",BN30="Ambos"),1,BC30))))</f>
        <v>1</v>
      </c>
      <c r="BP30" s="514">
        <f>IF(AND(BM30="Fuerte",BF30&gt;2.9)*OR(BN30="Impacto",BN30="Ambos"),BF30-2,IF(AND(BM30="Fuerte",BF30&lt;3)*OR(BN30="Impacto",BN30="Ambos"),1,IF(AND(BM30="Medio",BF30&gt;1.9)*OR(BN30="Impacto",BN30="Ambos"),BF30-1,IF(AND(BM30="Medio",BF30&lt;2)*OR(BN30="Impacto",BN30="Ambos"),1,BF30))))</f>
        <v>1.875</v>
      </c>
      <c r="BQ30" s="513">
        <f>SUM((BO30*(BO30/SUM(BO30:BO30))))</f>
        <v>1</v>
      </c>
      <c r="BR30" s="513">
        <f>SUM((BP30*(BP30/SUM(BP30:BP30))))</f>
        <v>1.875</v>
      </c>
      <c r="BS30" s="514">
        <f>BQ30*BR30</f>
        <v>1.875</v>
      </c>
      <c r="BT30" s="511" t="str">
        <f>INDEX([18]Listas!E$20:I$24,MATCH(BQ30,[18]Listas!D$20:D$24,1),MATCH(BR30,[18]Listas!E$19:I$19,1))</f>
        <v>INFERIOR</v>
      </c>
    </row>
    <row r="31" spans="1:72" s="24" customFormat="1" ht="39.75" customHeight="1" x14ac:dyDescent="0.2">
      <c r="A31" s="831" t="s">
        <v>1790</v>
      </c>
      <c r="B31" s="835" t="s">
        <v>1030</v>
      </c>
      <c r="C31" s="1093" t="s">
        <v>1847</v>
      </c>
      <c r="D31" s="1093" t="s">
        <v>1846</v>
      </c>
      <c r="E31" s="1093"/>
      <c r="F31" s="1093"/>
      <c r="G31" s="516" t="s">
        <v>508</v>
      </c>
      <c r="H31" s="516">
        <v>1</v>
      </c>
      <c r="I31" s="1013" t="s">
        <v>1031</v>
      </c>
      <c r="J31" s="1013"/>
      <c r="K31" s="1013"/>
      <c r="L31" s="1093" t="s">
        <v>1032</v>
      </c>
      <c r="M31" s="1093"/>
      <c r="N31" s="1093"/>
      <c r="O31" s="999" t="s">
        <v>33</v>
      </c>
      <c r="P31" s="999"/>
      <c r="Q31" s="999"/>
      <c r="R31" s="999"/>
      <c r="S31" s="517">
        <v>4</v>
      </c>
      <c r="T31" s="1089">
        <v>2</v>
      </c>
      <c r="U31" s="517">
        <v>3</v>
      </c>
      <c r="V31" s="1089">
        <v>3</v>
      </c>
      <c r="W31" s="517">
        <v>2</v>
      </c>
      <c r="X31" s="1089">
        <v>3</v>
      </c>
      <c r="Y31" s="517">
        <v>4</v>
      </c>
      <c r="Z31" s="1089">
        <v>4</v>
      </c>
      <c r="AA31" s="517">
        <v>4</v>
      </c>
      <c r="AB31" s="1089">
        <v>2</v>
      </c>
      <c r="AC31" s="517">
        <v>4</v>
      </c>
      <c r="AD31" s="1089">
        <v>2</v>
      </c>
      <c r="AE31" s="517">
        <v>4</v>
      </c>
      <c r="AF31" s="1089">
        <v>2</v>
      </c>
      <c r="AG31" s="517">
        <v>4</v>
      </c>
      <c r="AH31" s="1089">
        <v>2</v>
      </c>
      <c r="AI31" s="517"/>
      <c r="AJ31" s="1089"/>
      <c r="AK31" s="511"/>
      <c r="AL31" s="832"/>
      <c r="AM31" s="511"/>
      <c r="AN31" s="846"/>
      <c r="AO31" s="511"/>
      <c r="AP31" s="846"/>
      <c r="AQ31" s="511"/>
      <c r="AR31" s="846"/>
      <c r="AS31" s="511"/>
      <c r="AT31" s="846"/>
      <c r="AU31" s="511"/>
      <c r="AV31" s="846"/>
      <c r="AW31" s="511"/>
      <c r="AX31" s="846"/>
      <c r="AY31" s="511"/>
      <c r="AZ31" s="846"/>
      <c r="BA31" s="511"/>
      <c r="BB31" s="846"/>
      <c r="BC31" s="514">
        <f t="shared" si="0"/>
        <v>3.625</v>
      </c>
      <c r="BD31" s="858">
        <f>SUM((BC31*(BC31/SUM(BC31:BC33))),(BC32*(BC32/SUM(BC31:BC33))),(BC33*(BC33/SUM(BC31:BC33))))</f>
        <v>3.3873456790123457</v>
      </c>
      <c r="BE31" s="858">
        <f>AVERAGE(T31,V31,X31,Z31,AB31,AD31,AF31,AH31,AJ31,AL31,AN31,AP31,AR31,AT31,AV31,AX31,AZ31,BB31)</f>
        <v>2.5</v>
      </c>
      <c r="BF31" s="514">
        <f>IF(BE31=0,#REF!,BE31)</f>
        <v>2.5</v>
      </c>
      <c r="BG31" s="860">
        <f t="shared" si="5"/>
        <v>8.4683641975308639</v>
      </c>
      <c r="BH31" s="1013" t="s">
        <v>2817</v>
      </c>
      <c r="BI31" s="1013"/>
      <c r="BJ31" s="1013"/>
      <c r="BK31" s="516" t="s">
        <v>1845</v>
      </c>
      <c r="BL31" s="516" t="s">
        <v>515</v>
      </c>
      <c r="BM31" s="516" t="s">
        <v>512</v>
      </c>
      <c r="BN31" s="516" t="s">
        <v>517</v>
      </c>
      <c r="BO31" s="514">
        <f t="shared" ref="BO31:BO57" si="6">IF(AND(BM31="Fuerte",BC31&gt;2.9)*OR(BN31="Probabilidad",BN31="Ambos"),BC31-2,IF(AND(BM31="Fuerte",BC31&lt;3)*OR(BN31="Probabilidad",BN31="Ambos"),1,IF(AND(BM31="Medio",BC31&gt;1.9)*OR(BN31="Probabilidad",BN31="Ambos"),BC31-1,IF(AND(BM31="Medio",BC31&lt;2)*OR(BN31="Probabilidad",BN31="Ambos"),1,BC31))))</f>
        <v>3.625</v>
      </c>
      <c r="BP31" s="514">
        <f t="shared" ref="BP31:BP57" si="7">IF(AND(BM31="Fuerte",BF31&gt;2.9)*OR(BN31="Impacto",BN31="Ambos"),BF31-2,IF(AND(BM31="Fuerte",BF31&lt;3)*OR(BN31="Impacto",BN31="Ambos"),1,IF(AND(BM31="Medio",BF31&gt;1.9)*OR(BN31="Impacto",BN31="Ambos"),BF31-1,IF(AND(BM31="Medio",BF31&lt;2)*OR(BN31="Impacto",BN31="Ambos"),1,BF31))))</f>
        <v>2.5</v>
      </c>
      <c r="BQ31" s="858">
        <f>SUM((BO31*(BO31/SUM(BO31:BO33))),(BO32*(BO32/SUM(BO31:BO33))),(BO33*(BO33/SUM(BO31:BO33))))</f>
        <v>2.8673076923076928</v>
      </c>
      <c r="BR31" s="858">
        <f>SUM((BP31*(BP31/SUM(BP31:BP33))),(BP32*(BP32/SUM(BP31:BP33))),(BP33*(BP33/SUM(BP31:BP33))))</f>
        <v>2.2692307692307692</v>
      </c>
      <c r="BS31" s="860">
        <f>BQ31*BR31</f>
        <v>6.5065828402366872</v>
      </c>
      <c r="BT31" s="846" t="str">
        <f>INDEX([18]Listas!E$20:I$24,MATCH(BQ31,[18]Listas!D$20:D$24,1),MATCH(BR31,[18]Listas!E$19:I$19,1))</f>
        <v>MODERADO</v>
      </c>
    </row>
    <row r="32" spans="1:72" s="24" customFormat="1" ht="104.25" customHeight="1" x14ac:dyDescent="0.2">
      <c r="A32" s="831"/>
      <c r="B32" s="836"/>
      <c r="C32" s="1093"/>
      <c r="D32" s="1093"/>
      <c r="E32" s="1093"/>
      <c r="F32" s="1093"/>
      <c r="G32" s="516" t="s">
        <v>500</v>
      </c>
      <c r="H32" s="516">
        <v>2</v>
      </c>
      <c r="I32" s="1013" t="s">
        <v>1033</v>
      </c>
      <c r="J32" s="1013"/>
      <c r="K32" s="1013"/>
      <c r="L32" s="1093"/>
      <c r="M32" s="1093"/>
      <c r="N32" s="1093"/>
      <c r="O32" s="1000"/>
      <c r="P32" s="1000"/>
      <c r="Q32" s="1000"/>
      <c r="R32" s="1000"/>
      <c r="S32" s="517">
        <v>3</v>
      </c>
      <c r="T32" s="1089"/>
      <c r="U32" s="517">
        <v>3</v>
      </c>
      <c r="V32" s="1089"/>
      <c r="W32" s="517">
        <v>4</v>
      </c>
      <c r="X32" s="1089"/>
      <c r="Y32" s="517">
        <v>3</v>
      </c>
      <c r="Z32" s="1089"/>
      <c r="AA32" s="517">
        <v>4</v>
      </c>
      <c r="AB32" s="1089"/>
      <c r="AC32" s="517">
        <v>3</v>
      </c>
      <c r="AD32" s="1089"/>
      <c r="AE32" s="517">
        <v>2</v>
      </c>
      <c r="AF32" s="1089"/>
      <c r="AG32" s="517">
        <v>3</v>
      </c>
      <c r="AH32" s="1089"/>
      <c r="AI32" s="517"/>
      <c r="AJ32" s="1089"/>
      <c r="AK32" s="511"/>
      <c r="AL32" s="833"/>
      <c r="AM32" s="511"/>
      <c r="AN32" s="846"/>
      <c r="AO32" s="511"/>
      <c r="AP32" s="846"/>
      <c r="AQ32" s="511"/>
      <c r="AR32" s="846"/>
      <c r="AS32" s="511"/>
      <c r="AT32" s="846"/>
      <c r="AU32" s="511"/>
      <c r="AV32" s="846"/>
      <c r="AW32" s="511"/>
      <c r="AX32" s="846"/>
      <c r="AY32" s="511"/>
      <c r="AZ32" s="846"/>
      <c r="BA32" s="511"/>
      <c r="BB32" s="846"/>
      <c r="BC32" s="514">
        <f t="shared" si="0"/>
        <v>3.125</v>
      </c>
      <c r="BD32" s="858"/>
      <c r="BE32" s="1011"/>
      <c r="BF32" s="514">
        <f>IF(BE32=0,BF31,BE32)</f>
        <v>2.5</v>
      </c>
      <c r="BG32" s="860">
        <f t="shared" si="5"/>
        <v>0</v>
      </c>
      <c r="BH32" s="1013" t="s">
        <v>1844</v>
      </c>
      <c r="BI32" s="1013"/>
      <c r="BJ32" s="1013"/>
      <c r="BK32" s="516" t="s">
        <v>1843</v>
      </c>
      <c r="BL32" s="516" t="s">
        <v>515</v>
      </c>
      <c r="BM32" s="516" t="s">
        <v>502</v>
      </c>
      <c r="BN32" s="516" t="s">
        <v>517</v>
      </c>
      <c r="BO32" s="514">
        <f t="shared" si="6"/>
        <v>2.125</v>
      </c>
      <c r="BP32" s="514">
        <f t="shared" si="7"/>
        <v>2.5</v>
      </c>
      <c r="BQ32" s="858"/>
      <c r="BR32" s="858"/>
      <c r="BS32" s="860"/>
      <c r="BT32" s="846" t="e">
        <f>INDEX([18]Listas!E$20:I$24,MATCH(BQ32,[18]Listas!D$20:D$24,1),MATCH(BR32,[18]Listas!E$19:I$19,1))</f>
        <v>#N/A</v>
      </c>
    </row>
    <row r="33" spans="1:77" s="24" customFormat="1" ht="85.5" customHeight="1" x14ac:dyDescent="0.2">
      <c r="A33" s="831"/>
      <c r="B33" s="836"/>
      <c r="C33" s="1093"/>
      <c r="D33" s="1093"/>
      <c r="E33" s="1093"/>
      <c r="F33" s="1093"/>
      <c r="G33" s="516" t="s">
        <v>500</v>
      </c>
      <c r="H33" s="516">
        <v>3</v>
      </c>
      <c r="I33" s="1013" t="s">
        <v>554</v>
      </c>
      <c r="J33" s="1013"/>
      <c r="K33" s="1013"/>
      <c r="L33" s="1093"/>
      <c r="M33" s="1093"/>
      <c r="N33" s="1093"/>
      <c r="O33" s="1001"/>
      <c r="P33" s="1001"/>
      <c r="Q33" s="1001"/>
      <c r="R33" s="1001"/>
      <c r="S33" s="517">
        <v>4</v>
      </c>
      <c r="T33" s="1089"/>
      <c r="U33" s="517">
        <v>4</v>
      </c>
      <c r="V33" s="1089"/>
      <c r="W33" s="517">
        <v>3</v>
      </c>
      <c r="X33" s="1089"/>
      <c r="Y33" s="517">
        <v>3</v>
      </c>
      <c r="Z33" s="1089"/>
      <c r="AA33" s="517">
        <v>3</v>
      </c>
      <c r="AB33" s="1089"/>
      <c r="AC33" s="517">
        <v>4</v>
      </c>
      <c r="AD33" s="1089"/>
      <c r="AE33" s="517">
        <v>2</v>
      </c>
      <c r="AF33" s="1089"/>
      <c r="AG33" s="517">
        <v>4</v>
      </c>
      <c r="AH33" s="1089"/>
      <c r="AI33" s="517"/>
      <c r="AJ33" s="1089"/>
      <c r="AK33" s="511"/>
      <c r="AL33" s="834"/>
      <c r="AM33" s="511"/>
      <c r="AN33" s="846"/>
      <c r="AO33" s="511"/>
      <c r="AP33" s="846"/>
      <c r="AQ33" s="511"/>
      <c r="AR33" s="846"/>
      <c r="AS33" s="511"/>
      <c r="AT33" s="846"/>
      <c r="AU33" s="511"/>
      <c r="AV33" s="846"/>
      <c r="AW33" s="511"/>
      <c r="AX33" s="846"/>
      <c r="AY33" s="511"/>
      <c r="AZ33" s="846"/>
      <c r="BA33" s="511"/>
      <c r="BB33" s="846"/>
      <c r="BC33" s="514">
        <f t="shared" si="0"/>
        <v>3.375</v>
      </c>
      <c r="BD33" s="858"/>
      <c r="BE33" s="1011"/>
      <c r="BF33" s="514">
        <f>IF(BE33=0,BF32,BE33)</f>
        <v>2.5</v>
      </c>
      <c r="BG33" s="860">
        <f t="shared" si="5"/>
        <v>0</v>
      </c>
      <c r="BH33" s="1013" t="s">
        <v>1034</v>
      </c>
      <c r="BI33" s="1013"/>
      <c r="BJ33" s="1013"/>
      <c r="BK33" s="516" t="s">
        <v>1035</v>
      </c>
      <c r="BL33" s="516" t="s">
        <v>504</v>
      </c>
      <c r="BM33" s="516" t="s">
        <v>502</v>
      </c>
      <c r="BN33" s="516" t="s">
        <v>505</v>
      </c>
      <c r="BO33" s="514">
        <f t="shared" si="6"/>
        <v>2.375</v>
      </c>
      <c r="BP33" s="514">
        <f t="shared" si="7"/>
        <v>1.5</v>
      </c>
      <c r="BQ33" s="858"/>
      <c r="BR33" s="858"/>
      <c r="BS33" s="860"/>
      <c r="BT33" s="846" t="e">
        <f>INDEX([18]Listas!E$20:I$24,MATCH(BQ33,[18]Listas!D$20:D$24,1),MATCH(BR33,[18]Listas!E$19:I$19,1))</f>
        <v>#N/A</v>
      </c>
    </row>
    <row r="34" spans="1:77" s="24" customFormat="1" ht="74.25" customHeight="1" x14ac:dyDescent="0.2">
      <c r="A34" s="831" t="s">
        <v>1790</v>
      </c>
      <c r="B34" s="836" t="s">
        <v>1030</v>
      </c>
      <c r="C34" s="1093" t="s">
        <v>1842</v>
      </c>
      <c r="D34" s="1093" t="s">
        <v>1841</v>
      </c>
      <c r="E34" s="1093"/>
      <c r="F34" s="1093"/>
      <c r="G34" s="516" t="s">
        <v>527</v>
      </c>
      <c r="H34" s="516">
        <v>1</v>
      </c>
      <c r="I34" s="1013" t="s">
        <v>1840</v>
      </c>
      <c r="J34" s="1013"/>
      <c r="K34" s="1013"/>
      <c r="L34" s="1093" t="s">
        <v>1037</v>
      </c>
      <c r="M34" s="1093"/>
      <c r="N34" s="1093"/>
      <c r="O34" s="1105" t="s">
        <v>33</v>
      </c>
      <c r="P34" s="1105" t="s">
        <v>33</v>
      </c>
      <c r="Q34" s="1105"/>
      <c r="R34" s="1105"/>
      <c r="S34" s="517">
        <v>2</v>
      </c>
      <c r="T34" s="1089">
        <v>2</v>
      </c>
      <c r="U34" s="517">
        <v>4</v>
      </c>
      <c r="V34" s="1089">
        <v>2</v>
      </c>
      <c r="W34" s="517">
        <v>4</v>
      </c>
      <c r="X34" s="1089">
        <v>2</v>
      </c>
      <c r="Y34" s="517">
        <v>2</v>
      </c>
      <c r="Z34" s="1089">
        <v>1</v>
      </c>
      <c r="AA34" s="517">
        <v>3</v>
      </c>
      <c r="AB34" s="1089">
        <v>2</v>
      </c>
      <c r="AC34" s="517">
        <v>2</v>
      </c>
      <c r="AD34" s="1089">
        <v>2</v>
      </c>
      <c r="AE34" s="517">
        <v>2</v>
      </c>
      <c r="AF34" s="1089">
        <v>2</v>
      </c>
      <c r="AG34" s="517">
        <v>2</v>
      </c>
      <c r="AH34" s="1089">
        <v>2</v>
      </c>
      <c r="AI34" s="517"/>
      <c r="AJ34" s="832"/>
      <c r="AK34" s="511"/>
      <c r="AL34" s="832"/>
      <c r="AM34" s="511"/>
      <c r="AN34" s="832"/>
      <c r="AO34" s="511"/>
      <c r="AP34" s="832"/>
      <c r="AQ34" s="511"/>
      <c r="AR34" s="832"/>
      <c r="AS34" s="511"/>
      <c r="AT34" s="832"/>
      <c r="AU34" s="511"/>
      <c r="AV34" s="832"/>
      <c r="AW34" s="511"/>
      <c r="AX34" s="832"/>
      <c r="AY34" s="511"/>
      <c r="AZ34" s="832"/>
      <c r="BA34" s="511"/>
      <c r="BB34" s="832"/>
      <c r="BC34" s="514">
        <f t="shared" si="0"/>
        <v>2.625</v>
      </c>
      <c r="BD34" s="858">
        <f>SUM((BC34*(BC34/SUM(BC34:BC35))),(BC35*(BC35/SUM(BC34:BC35))))</f>
        <v>2.6889534883720927</v>
      </c>
      <c r="BE34" s="851">
        <f>AVERAGE(T34,V34,X34,Z34,AB34,AD34,AF34,AH34,AJ34,AL34,AN34,AP34,AR34,AT34,AV34,AX34,AZ34,BB34)</f>
        <v>1.875</v>
      </c>
      <c r="BF34" s="514">
        <f>IF(BE34=0,#REF!,BE34)</f>
        <v>1.875</v>
      </c>
      <c r="BG34" s="860">
        <f t="shared" si="5"/>
        <v>5.0417877906976738</v>
      </c>
      <c r="BH34" s="1012" t="s">
        <v>1038</v>
      </c>
      <c r="BI34" s="1012"/>
      <c r="BJ34" s="1012"/>
      <c r="BK34" s="516" t="s">
        <v>1039</v>
      </c>
      <c r="BL34" s="516" t="s">
        <v>515</v>
      </c>
      <c r="BM34" s="516" t="s">
        <v>502</v>
      </c>
      <c r="BN34" s="516" t="s">
        <v>517</v>
      </c>
      <c r="BO34" s="514">
        <f t="shared" si="6"/>
        <v>1.625</v>
      </c>
      <c r="BP34" s="514">
        <f t="shared" si="7"/>
        <v>1.875</v>
      </c>
      <c r="BQ34" s="858">
        <f>SUM((BO34*(BO34/SUM(BO34:BO35))),(BO35*(BO35/SUM(BO34:BO35))))</f>
        <v>1.6898148148148147</v>
      </c>
      <c r="BR34" s="858">
        <f>SUM((BP34*(BP34/SUM(BP34:BP35))),(BP35*(BP35/SUM(BP34:BP35))))</f>
        <v>1.5706521739130435</v>
      </c>
      <c r="BS34" s="860">
        <f>BQ34*BR34</f>
        <v>2.6541113123993556</v>
      </c>
      <c r="BT34" s="846" t="str">
        <f>INDEX([18]Listas!E$20:I$24,MATCH(BQ34,[18]Listas!D$20:D$24,1),MATCH(BR34,[18]Listas!E$19:I$19,1))</f>
        <v>INFERIOR</v>
      </c>
    </row>
    <row r="35" spans="1:77" s="24" customFormat="1" ht="84.75" customHeight="1" x14ac:dyDescent="0.2">
      <c r="A35" s="831"/>
      <c r="B35" s="891"/>
      <c r="C35" s="1093"/>
      <c r="D35" s="1093"/>
      <c r="E35" s="1093"/>
      <c r="F35" s="1093"/>
      <c r="G35" s="516" t="s">
        <v>510</v>
      </c>
      <c r="H35" s="516">
        <v>2</v>
      </c>
      <c r="I35" s="1013" t="s">
        <v>1839</v>
      </c>
      <c r="J35" s="1013"/>
      <c r="K35" s="1013"/>
      <c r="L35" s="1093"/>
      <c r="M35" s="1093"/>
      <c r="N35" s="1093"/>
      <c r="O35" s="1105"/>
      <c r="P35" s="1105"/>
      <c r="Q35" s="1105"/>
      <c r="R35" s="1105"/>
      <c r="S35" s="517">
        <v>2</v>
      </c>
      <c r="T35" s="1089"/>
      <c r="U35" s="517">
        <v>2</v>
      </c>
      <c r="V35" s="1089"/>
      <c r="W35" s="517">
        <v>4</v>
      </c>
      <c r="X35" s="1089"/>
      <c r="Y35" s="517">
        <v>2</v>
      </c>
      <c r="Z35" s="1089"/>
      <c r="AA35" s="517">
        <v>5</v>
      </c>
      <c r="AB35" s="1089"/>
      <c r="AC35" s="517">
        <v>2</v>
      </c>
      <c r="AD35" s="1089"/>
      <c r="AE35" s="517">
        <v>3</v>
      </c>
      <c r="AF35" s="1089"/>
      <c r="AG35" s="517">
        <v>2</v>
      </c>
      <c r="AH35" s="1089"/>
      <c r="AI35" s="517"/>
      <c r="AJ35" s="834"/>
      <c r="AK35" s="511"/>
      <c r="AL35" s="834"/>
      <c r="AM35" s="511"/>
      <c r="AN35" s="834"/>
      <c r="AO35" s="511"/>
      <c r="AP35" s="834"/>
      <c r="AQ35" s="511"/>
      <c r="AR35" s="834"/>
      <c r="AS35" s="511"/>
      <c r="AT35" s="834"/>
      <c r="AU35" s="511"/>
      <c r="AV35" s="834"/>
      <c r="AW35" s="511"/>
      <c r="AX35" s="834"/>
      <c r="AY35" s="511"/>
      <c r="AZ35" s="834"/>
      <c r="BA35" s="511"/>
      <c r="BB35" s="834"/>
      <c r="BC35" s="514">
        <f t="shared" si="0"/>
        <v>2.75</v>
      </c>
      <c r="BD35" s="858"/>
      <c r="BE35" s="853"/>
      <c r="BF35" s="514">
        <f>IF(BE35=0,BF34,BE35)</f>
        <v>1.875</v>
      </c>
      <c r="BG35" s="860">
        <f t="shared" si="5"/>
        <v>0</v>
      </c>
      <c r="BH35" s="1012" t="s">
        <v>1838</v>
      </c>
      <c r="BI35" s="1012"/>
      <c r="BJ35" s="1012"/>
      <c r="BK35" s="516" t="s">
        <v>1837</v>
      </c>
      <c r="BL35" s="516" t="s">
        <v>504</v>
      </c>
      <c r="BM35" s="516" t="s">
        <v>502</v>
      </c>
      <c r="BN35" s="516" t="s">
        <v>505</v>
      </c>
      <c r="BO35" s="514">
        <f t="shared" si="6"/>
        <v>1.75</v>
      </c>
      <c r="BP35" s="514">
        <f t="shared" si="7"/>
        <v>1</v>
      </c>
      <c r="BQ35" s="858"/>
      <c r="BR35" s="858"/>
      <c r="BS35" s="860"/>
      <c r="BT35" s="846" t="e">
        <f>INDEX([18]Listas!E$20:I$24,MATCH(BQ35,[18]Listas!D$20:D$24,1),MATCH(BR35,[18]Listas!E$19:I$19,1))</f>
        <v>#N/A</v>
      </c>
    </row>
    <row r="36" spans="1:77" s="24" customFormat="1" ht="74.25" customHeight="1" x14ac:dyDescent="0.2">
      <c r="A36" s="831" t="s">
        <v>1790</v>
      </c>
      <c r="B36" s="999" t="s">
        <v>1040</v>
      </c>
      <c r="C36" s="999" t="s">
        <v>1836</v>
      </c>
      <c r="D36" s="1002" t="s">
        <v>1835</v>
      </c>
      <c r="E36" s="1003"/>
      <c r="F36" s="1004"/>
      <c r="G36" s="516" t="s">
        <v>1041</v>
      </c>
      <c r="H36" s="516">
        <v>1</v>
      </c>
      <c r="I36" s="1013" t="s">
        <v>401</v>
      </c>
      <c r="J36" s="1013"/>
      <c r="K36" s="1013"/>
      <c r="L36" s="1093" t="s">
        <v>1042</v>
      </c>
      <c r="M36" s="1093"/>
      <c r="N36" s="1093"/>
      <c r="O36" s="1090" t="s">
        <v>33</v>
      </c>
      <c r="P36" s="1090"/>
      <c r="Q36" s="1090" t="s">
        <v>33</v>
      </c>
      <c r="R36" s="1090"/>
      <c r="S36" s="517">
        <v>1</v>
      </c>
      <c r="T36" s="1014">
        <v>4</v>
      </c>
      <c r="U36" s="517">
        <v>3</v>
      </c>
      <c r="V36" s="1014">
        <v>4</v>
      </c>
      <c r="W36" s="517">
        <v>2</v>
      </c>
      <c r="X36" s="1014">
        <v>2</v>
      </c>
      <c r="Y36" s="517">
        <v>2</v>
      </c>
      <c r="Z36" s="1014">
        <v>2</v>
      </c>
      <c r="AA36" s="517">
        <v>1</v>
      </c>
      <c r="AB36" s="1014">
        <v>2</v>
      </c>
      <c r="AC36" s="517">
        <v>1</v>
      </c>
      <c r="AD36" s="1014">
        <v>4</v>
      </c>
      <c r="AE36" s="517">
        <v>1</v>
      </c>
      <c r="AF36" s="1014">
        <v>4</v>
      </c>
      <c r="AG36" s="517">
        <v>1</v>
      </c>
      <c r="AH36" s="1014">
        <v>4</v>
      </c>
      <c r="AI36" s="517"/>
      <c r="AJ36" s="1014"/>
      <c r="AK36" s="517"/>
      <c r="AL36" s="832"/>
      <c r="AM36" s="511"/>
      <c r="AN36" s="846"/>
      <c r="AO36" s="511"/>
      <c r="AP36" s="846"/>
      <c r="AQ36" s="511"/>
      <c r="AR36" s="846"/>
      <c r="AS36" s="511"/>
      <c r="AT36" s="846"/>
      <c r="AU36" s="511"/>
      <c r="AV36" s="846"/>
      <c r="AW36" s="511"/>
      <c r="AX36" s="846"/>
      <c r="AY36" s="511"/>
      <c r="AZ36" s="846"/>
      <c r="BA36" s="511"/>
      <c r="BB36" s="846"/>
      <c r="BC36" s="514">
        <f t="shared" si="0"/>
        <v>1.5</v>
      </c>
      <c r="BD36" s="858">
        <f>SUM((BC36*(BC36/SUM(BC36:BC38))),(BC37*(BC37/SUM(BC36:BC38))),(BC38*(BC38/SUM(BC36:BC38))))</f>
        <v>2.625</v>
      </c>
      <c r="BE36" s="858">
        <f>AVERAGE(T36,V36,X36,Z36,AB36,AD36,AF36,AH36,AJ36,AL36,AN36,AP36,AR36,AT36,AV36,AX36,AZ36,BB36)</f>
        <v>3.25</v>
      </c>
      <c r="BF36" s="514">
        <f>IF(BE36=0,#REF!,BE36)</f>
        <v>3.25</v>
      </c>
      <c r="BG36" s="860">
        <f t="shared" si="5"/>
        <v>8.53125</v>
      </c>
      <c r="BH36" s="1111" t="s">
        <v>1043</v>
      </c>
      <c r="BI36" s="1112"/>
      <c r="BJ36" s="1113"/>
      <c r="BK36" s="516" t="s">
        <v>556</v>
      </c>
      <c r="BL36" s="516" t="s">
        <v>501</v>
      </c>
      <c r="BM36" s="516" t="s">
        <v>502</v>
      </c>
      <c r="BN36" s="516" t="s">
        <v>503</v>
      </c>
      <c r="BO36" s="514">
        <f t="shared" si="6"/>
        <v>1.5</v>
      </c>
      <c r="BP36" s="514">
        <f t="shared" si="7"/>
        <v>2.25</v>
      </c>
      <c r="BQ36" s="858">
        <f>SUM((BO36*(BO36/SUM(BO36:BO38))),(BO37*(BO37/SUM(BO36:BO38))),(BO38*(BO38/SUM(BO36:BO38))))</f>
        <v>1.8445121951219512</v>
      </c>
      <c r="BR36" s="858">
        <f>SUM((BP36*(BP36/SUM(BP36:BP38))),(BP37*(BP37/SUM(BP36:BP38))),(BP38*(BP38/SUM(BP36:BP38))))</f>
        <v>2.25</v>
      </c>
      <c r="BS36" s="860">
        <f>BQ36*BR36</f>
        <v>4.1501524390243905</v>
      </c>
      <c r="BT36" s="846" t="str">
        <f>INDEX([18]Listas!E$20:I$24,MATCH(BQ36,[18]Listas!D$20:D$24,1),MATCH(BR36,[18]Listas!E$19:I$19,1))</f>
        <v>INFERIOR</v>
      </c>
    </row>
    <row r="37" spans="1:77" s="24" customFormat="1" ht="201.75" customHeight="1" x14ac:dyDescent="0.2">
      <c r="A37" s="831"/>
      <c r="B37" s="1000"/>
      <c r="C37" s="1000"/>
      <c r="D37" s="1005"/>
      <c r="E37" s="1006"/>
      <c r="F37" s="1007"/>
      <c r="G37" s="516" t="s">
        <v>508</v>
      </c>
      <c r="H37" s="516">
        <v>2</v>
      </c>
      <c r="I37" s="1013" t="s">
        <v>1834</v>
      </c>
      <c r="J37" s="1013"/>
      <c r="K37" s="1013"/>
      <c r="L37" s="1093"/>
      <c r="M37" s="1093"/>
      <c r="N37" s="1093"/>
      <c r="O37" s="1091"/>
      <c r="P37" s="1091"/>
      <c r="Q37" s="1091"/>
      <c r="R37" s="1091"/>
      <c r="S37" s="517">
        <v>2</v>
      </c>
      <c r="T37" s="1015"/>
      <c r="U37" s="517">
        <v>3</v>
      </c>
      <c r="V37" s="1015"/>
      <c r="W37" s="517">
        <v>3</v>
      </c>
      <c r="X37" s="1015"/>
      <c r="Y37" s="517">
        <v>3</v>
      </c>
      <c r="Z37" s="1015"/>
      <c r="AA37" s="517">
        <v>2</v>
      </c>
      <c r="AB37" s="1015"/>
      <c r="AC37" s="517">
        <v>2</v>
      </c>
      <c r="AD37" s="1015"/>
      <c r="AE37" s="517">
        <v>1</v>
      </c>
      <c r="AF37" s="1015"/>
      <c r="AG37" s="517">
        <v>2</v>
      </c>
      <c r="AH37" s="1015"/>
      <c r="AI37" s="517"/>
      <c r="AJ37" s="1015"/>
      <c r="AK37" s="517"/>
      <c r="AL37" s="833"/>
      <c r="AM37" s="511"/>
      <c r="AN37" s="846"/>
      <c r="AO37" s="511"/>
      <c r="AP37" s="846"/>
      <c r="AQ37" s="511"/>
      <c r="AR37" s="846"/>
      <c r="AS37" s="511"/>
      <c r="AT37" s="846"/>
      <c r="AU37" s="511"/>
      <c r="AV37" s="846"/>
      <c r="AW37" s="511"/>
      <c r="AX37" s="846"/>
      <c r="AY37" s="511"/>
      <c r="AZ37" s="846"/>
      <c r="BA37" s="511"/>
      <c r="BB37" s="846"/>
      <c r="BC37" s="514">
        <f t="shared" si="0"/>
        <v>2.25</v>
      </c>
      <c r="BD37" s="858"/>
      <c r="BE37" s="1011"/>
      <c r="BF37" s="514">
        <f>IF(BE37=0,BF36,BE37)</f>
        <v>3.25</v>
      </c>
      <c r="BG37" s="860">
        <f t="shared" si="5"/>
        <v>0</v>
      </c>
      <c r="BH37" s="1111" t="s">
        <v>1833</v>
      </c>
      <c r="BI37" s="1112"/>
      <c r="BJ37" s="1113"/>
      <c r="BK37" s="516" t="s">
        <v>1832</v>
      </c>
      <c r="BL37" s="516" t="s">
        <v>504</v>
      </c>
      <c r="BM37" s="516" t="s">
        <v>502</v>
      </c>
      <c r="BN37" s="516" t="s">
        <v>505</v>
      </c>
      <c r="BO37" s="514">
        <f t="shared" si="6"/>
        <v>1.25</v>
      </c>
      <c r="BP37" s="514">
        <f t="shared" si="7"/>
        <v>2.25</v>
      </c>
      <c r="BQ37" s="858"/>
      <c r="BR37" s="858"/>
      <c r="BS37" s="860"/>
      <c r="BT37" s="846" t="e">
        <f>INDEX([18]Listas!E$20:I$24,MATCH(BQ37,[18]Listas!D$20:D$24,1),MATCH(BR37,[18]Listas!E$19:I$19,1))</f>
        <v>#N/A</v>
      </c>
    </row>
    <row r="38" spans="1:77" s="24" customFormat="1" ht="93" customHeight="1" x14ac:dyDescent="0.2">
      <c r="A38" s="831"/>
      <c r="B38" s="1001"/>
      <c r="C38" s="1001"/>
      <c r="D38" s="1008"/>
      <c r="E38" s="1009"/>
      <c r="F38" s="1010"/>
      <c r="G38" s="516" t="s">
        <v>500</v>
      </c>
      <c r="H38" s="516">
        <v>3</v>
      </c>
      <c r="I38" s="1013" t="s">
        <v>26</v>
      </c>
      <c r="J38" s="1013"/>
      <c r="K38" s="1013"/>
      <c r="L38" s="1093"/>
      <c r="M38" s="1093"/>
      <c r="N38" s="1093"/>
      <c r="O38" s="1092"/>
      <c r="P38" s="1092"/>
      <c r="Q38" s="1092"/>
      <c r="R38" s="1092"/>
      <c r="S38" s="517">
        <v>3</v>
      </c>
      <c r="T38" s="1016"/>
      <c r="U38" s="517">
        <v>4</v>
      </c>
      <c r="V38" s="1016"/>
      <c r="W38" s="517">
        <v>4</v>
      </c>
      <c r="X38" s="1016"/>
      <c r="Y38" s="517">
        <v>3</v>
      </c>
      <c r="Z38" s="1016"/>
      <c r="AA38" s="517">
        <v>3</v>
      </c>
      <c r="AB38" s="1016"/>
      <c r="AC38" s="517">
        <v>4</v>
      </c>
      <c r="AD38" s="1016"/>
      <c r="AE38" s="517">
        <v>3</v>
      </c>
      <c r="AF38" s="1016"/>
      <c r="AG38" s="517">
        <v>3</v>
      </c>
      <c r="AH38" s="1016"/>
      <c r="AI38" s="517"/>
      <c r="AJ38" s="1016"/>
      <c r="AK38" s="517"/>
      <c r="AL38" s="834"/>
      <c r="AM38" s="511"/>
      <c r="AN38" s="846"/>
      <c r="AO38" s="511"/>
      <c r="AP38" s="846"/>
      <c r="AQ38" s="511"/>
      <c r="AR38" s="846"/>
      <c r="AS38" s="511"/>
      <c r="AT38" s="846"/>
      <c r="AU38" s="511"/>
      <c r="AV38" s="846"/>
      <c r="AW38" s="511"/>
      <c r="AX38" s="846"/>
      <c r="AY38" s="511"/>
      <c r="AZ38" s="846"/>
      <c r="BA38" s="511"/>
      <c r="BB38" s="846"/>
      <c r="BC38" s="514">
        <f t="shared" si="0"/>
        <v>3.375</v>
      </c>
      <c r="BD38" s="858"/>
      <c r="BE38" s="1011"/>
      <c r="BF38" s="514">
        <f>IF(BE38=0,BF37,BE38)</f>
        <v>3.25</v>
      </c>
      <c r="BG38" s="860">
        <f t="shared" si="5"/>
        <v>0</v>
      </c>
      <c r="BH38" s="1111" t="s">
        <v>1831</v>
      </c>
      <c r="BI38" s="1112"/>
      <c r="BJ38" s="1113"/>
      <c r="BK38" s="516" t="s">
        <v>1830</v>
      </c>
      <c r="BL38" s="516" t="s">
        <v>504</v>
      </c>
      <c r="BM38" s="516" t="s">
        <v>502</v>
      </c>
      <c r="BN38" s="516" t="s">
        <v>505</v>
      </c>
      <c r="BO38" s="514">
        <f t="shared" si="6"/>
        <v>2.375</v>
      </c>
      <c r="BP38" s="514">
        <f t="shared" si="7"/>
        <v>2.25</v>
      </c>
      <c r="BQ38" s="858"/>
      <c r="BR38" s="858"/>
      <c r="BS38" s="860"/>
      <c r="BT38" s="846" t="e">
        <f>INDEX([18]Listas!E$20:I$24,MATCH(BQ38,[18]Listas!D$20:D$24,1),MATCH(BR38,[18]Listas!E$19:I$19,1))</f>
        <v>#N/A</v>
      </c>
    </row>
    <row r="39" spans="1:77" s="520" customFormat="1" ht="174" customHeight="1" x14ac:dyDescent="0.2">
      <c r="A39" s="911" t="s">
        <v>1790</v>
      </c>
      <c r="B39" s="999" t="s">
        <v>2818</v>
      </c>
      <c r="C39" s="999" t="s">
        <v>1829</v>
      </c>
      <c r="D39" s="1002" t="s">
        <v>2819</v>
      </c>
      <c r="E39" s="1003"/>
      <c r="F39" s="1004"/>
      <c r="G39" s="516" t="s">
        <v>508</v>
      </c>
      <c r="H39" s="516">
        <v>1</v>
      </c>
      <c r="I39" s="1012" t="s">
        <v>2820</v>
      </c>
      <c r="J39" s="1012"/>
      <c r="K39" s="1012"/>
      <c r="L39" s="1002" t="s">
        <v>2821</v>
      </c>
      <c r="M39" s="1003"/>
      <c r="N39" s="1004"/>
      <c r="O39" s="1090" t="s">
        <v>33</v>
      </c>
      <c r="P39" s="1090"/>
      <c r="Q39" s="1090"/>
      <c r="R39" s="1090"/>
      <c r="S39" s="517">
        <v>1</v>
      </c>
      <c r="T39" s="1014">
        <v>4</v>
      </c>
      <c r="U39" s="517">
        <v>1</v>
      </c>
      <c r="V39" s="1014">
        <v>3</v>
      </c>
      <c r="W39" s="517">
        <v>4</v>
      </c>
      <c r="X39" s="1014">
        <v>4</v>
      </c>
      <c r="Y39" s="517">
        <v>4</v>
      </c>
      <c r="Z39" s="1014">
        <v>4</v>
      </c>
      <c r="AA39" s="517">
        <v>3</v>
      </c>
      <c r="AB39" s="1014">
        <v>4</v>
      </c>
      <c r="AC39" s="517">
        <v>4</v>
      </c>
      <c r="AD39" s="1014">
        <v>4</v>
      </c>
      <c r="AE39" s="517">
        <v>4</v>
      </c>
      <c r="AF39" s="1014">
        <v>4</v>
      </c>
      <c r="AG39" s="517">
        <v>4</v>
      </c>
      <c r="AH39" s="1014">
        <v>4</v>
      </c>
      <c r="AI39" s="517"/>
      <c r="AJ39" s="1014"/>
      <c r="AK39" s="517"/>
      <c r="AL39" s="1014"/>
      <c r="AM39" s="517"/>
      <c r="AN39" s="1014"/>
      <c r="AO39" s="275"/>
      <c r="AP39" s="1014"/>
      <c r="AQ39" s="275"/>
      <c r="AR39" s="1014"/>
      <c r="AS39" s="275"/>
      <c r="AT39" s="1014"/>
      <c r="AU39" s="275"/>
      <c r="AV39" s="1014"/>
      <c r="AW39" s="275"/>
      <c r="AX39" s="1014"/>
      <c r="AY39" s="275"/>
      <c r="AZ39" s="1014"/>
      <c r="BA39" s="275"/>
      <c r="BB39" s="1110"/>
      <c r="BC39" s="330">
        <f t="shared" si="0"/>
        <v>3.125</v>
      </c>
      <c r="BD39" s="1090">
        <f>SUM((BC39*(BC39/SUM(BC39:BC42))),(BC40*(BC40/SUM(BC39:BC42))),(BC41*(BC41/SUM(BC39:BC42))),(BC42*(BC42/SUM(BC39:BC42))))</f>
        <v>2.9441489361702127</v>
      </c>
      <c r="BE39" s="1090">
        <f>AVERAGE(T39,V39,X39,Z39,AB39,AD39,AF39,AH39,AJ39,AL39,AN39,AP39,AR39,AT39,AV39,AX39,AZ39,BB39)</f>
        <v>3.875</v>
      </c>
      <c r="BF39" s="514">
        <f>IF(BE39=0,#REF!,BE39)</f>
        <v>3.875</v>
      </c>
      <c r="BG39" s="1090">
        <f t="shared" si="5"/>
        <v>11.408577127659575</v>
      </c>
      <c r="BH39" s="1012" t="s">
        <v>2822</v>
      </c>
      <c r="BI39" s="1012"/>
      <c r="BJ39" s="1012"/>
      <c r="BK39" s="999" t="s">
        <v>2823</v>
      </c>
      <c r="BL39" s="308" t="s">
        <v>515</v>
      </c>
      <c r="BM39" s="308" t="s">
        <v>502</v>
      </c>
      <c r="BN39" s="516" t="s">
        <v>517</v>
      </c>
      <c r="BO39" s="330">
        <f t="shared" si="6"/>
        <v>2.125</v>
      </c>
      <c r="BP39" s="330">
        <f t="shared" si="7"/>
        <v>3.875</v>
      </c>
      <c r="BQ39" s="1103">
        <f>SUM((BO39*(BO39/SUM(BO39:BO42))),(BO40*(BO40/SUM(BO39:BO42))),(BO41*(BO41/SUM(BO39:BO42))),(BO42*(BO42/SUM(BO39:BO42))))</f>
        <v>2.487676056338028</v>
      </c>
      <c r="BR39" s="1103">
        <f>SUM((BP39*(BP39/SUM(BP39:BP42))),(BP40*(BP40/SUM(BP39:BP42))),(BP41*(BP41/SUM(BP39:BP42))),(BP42*(BP42/SUM(BP39:BP42))))</f>
        <v>3.875</v>
      </c>
      <c r="BS39" s="1103">
        <f>BQ39*BR39</f>
        <v>9.6397447183098581</v>
      </c>
      <c r="BT39" s="1103" t="str">
        <f>INDEX([18]Listas!E$20:I$24,MATCH(BQ39,[18]Listas!D$20:D$24,1),MATCH(BR39,[18]Listas!E$19:I$19,1))</f>
        <v>ALTO</v>
      </c>
    </row>
    <row r="40" spans="1:77" s="520" customFormat="1" ht="114" customHeight="1" x14ac:dyDescent="0.2">
      <c r="A40" s="912"/>
      <c r="B40" s="1000"/>
      <c r="C40" s="1000"/>
      <c r="D40" s="1005"/>
      <c r="E40" s="1006"/>
      <c r="F40" s="1007"/>
      <c r="G40" s="516" t="s">
        <v>500</v>
      </c>
      <c r="H40" s="516">
        <v>2</v>
      </c>
      <c r="I40" s="1013" t="s">
        <v>2824</v>
      </c>
      <c r="J40" s="1013"/>
      <c r="K40" s="1013"/>
      <c r="L40" s="1005"/>
      <c r="M40" s="1006"/>
      <c r="N40" s="1007"/>
      <c r="O40" s="1091"/>
      <c r="P40" s="1091"/>
      <c r="Q40" s="1091"/>
      <c r="R40" s="1091"/>
      <c r="S40" s="517">
        <v>2</v>
      </c>
      <c r="T40" s="1015"/>
      <c r="U40" s="517">
        <v>3</v>
      </c>
      <c r="V40" s="1015"/>
      <c r="W40" s="517">
        <v>3</v>
      </c>
      <c r="X40" s="1015"/>
      <c r="Y40" s="517">
        <v>4</v>
      </c>
      <c r="Z40" s="1015"/>
      <c r="AA40" s="517">
        <v>3</v>
      </c>
      <c r="AB40" s="1015"/>
      <c r="AC40" s="517">
        <v>3</v>
      </c>
      <c r="AD40" s="1015"/>
      <c r="AE40" s="517">
        <v>3</v>
      </c>
      <c r="AF40" s="1015"/>
      <c r="AG40" s="517">
        <v>3</v>
      </c>
      <c r="AH40" s="1015"/>
      <c r="AI40" s="517"/>
      <c r="AJ40" s="1015"/>
      <c r="AK40" s="517"/>
      <c r="AL40" s="1015"/>
      <c r="AM40" s="517"/>
      <c r="AN40" s="1015"/>
      <c r="AO40" s="275"/>
      <c r="AP40" s="1015"/>
      <c r="AQ40" s="275"/>
      <c r="AR40" s="1015"/>
      <c r="AS40" s="275"/>
      <c r="AT40" s="1015"/>
      <c r="AU40" s="275"/>
      <c r="AV40" s="1015"/>
      <c r="AW40" s="275"/>
      <c r="AX40" s="1015"/>
      <c r="AY40" s="275"/>
      <c r="AZ40" s="1015"/>
      <c r="BA40" s="275"/>
      <c r="BB40" s="1110"/>
      <c r="BC40" s="330">
        <f t="shared" si="0"/>
        <v>3</v>
      </c>
      <c r="BD40" s="1091"/>
      <c r="BE40" s="1091"/>
      <c r="BF40" s="514">
        <f>IF(BE40=0,BF39,BE40)</f>
        <v>3.875</v>
      </c>
      <c r="BG40" s="1091">
        <f t="shared" si="5"/>
        <v>0</v>
      </c>
      <c r="BH40" s="1012" t="s">
        <v>2825</v>
      </c>
      <c r="BI40" s="1012"/>
      <c r="BJ40" s="1012"/>
      <c r="BK40" s="1000"/>
      <c r="BL40" s="308" t="s">
        <v>501</v>
      </c>
      <c r="BM40" s="308" t="s">
        <v>512</v>
      </c>
      <c r="BN40" s="516" t="s">
        <v>503</v>
      </c>
      <c r="BO40" s="330">
        <f t="shared" si="6"/>
        <v>3</v>
      </c>
      <c r="BP40" s="330">
        <f t="shared" si="7"/>
        <v>3.875</v>
      </c>
      <c r="BQ40" s="1108"/>
      <c r="BR40" s="1108"/>
      <c r="BS40" s="1108"/>
      <c r="BT40" s="1108" t="e">
        <f>INDEX([18]Listas!E$20:I$24,MATCH(BQ40,[18]Listas!D$20:D$24,1),MATCH(BR40,[18]Listas!E$19:I$19,1))</f>
        <v>#N/A</v>
      </c>
    </row>
    <row r="41" spans="1:77" s="520" customFormat="1" ht="105.75" customHeight="1" x14ac:dyDescent="0.2">
      <c r="A41" s="912"/>
      <c r="B41" s="1000"/>
      <c r="C41" s="1000"/>
      <c r="D41" s="1005"/>
      <c r="E41" s="1006"/>
      <c r="F41" s="1007"/>
      <c r="G41" s="516" t="s">
        <v>508</v>
      </c>
      <c r="H41" s="516">
        <v>3</v>
      </c>
      <c r="I41" s="1012" t="s">
        <v>2826</v>
      </c>
      <c r="J41" s="1012"/>
      <c r="K41" s="1012"/>
      <c r="L41" s="1005"/>
      <c r="M41" s="1006"/>
      <c r="N41" s="1007"/>
      <c r="O41" s="1091"/>
      <c r="P41" s="1091"/>
      <c r="Q41" s="1091"/>
      <c r="R41" s="1091"/>
      <c r="S41" s="517">
        <v>3</v>
      </c>
      <c r="T41" s="1015"/>
      <c r="U41" s="517">
        <v>3</v>
      </c>
      <c r="V41" s="1015"/>
      <c r="W41" s="517">
        <v>2</v>
      </c>
      <c r="X41" s="1015"/>
      <c r="Y41" s="517">
        <v>3</v>
      </c>
      <c r="Z41" s="1015"/>
      <c r="AA41" s="517">
        <v>2</v>
      </c>
      <c r="AB41" s="1015"/>
      <c r="AC41" s="517">
        <v>4</v>
      </c>
      <c r="AD41" s="1015"/>
      <c r="AE41" s="517">
        <v>3</v>
      </c>
      <c r="AF41" s="1015"/>
      <c r="AG41" s="517">
        <v>3</v>
      </c>
      <c r="AH41" s="1015"/>
      <c r="AI41" s="517"/>
      <c r="AJ41" s="1015"/>
      <c r="AK41" s="517"/>
      <c r="AL41" s="1015"/>
      <c r="AM41" s="517"/>
      <c r="AN41" s="1015"/>
      <c r="AO41" s="275"/>
      <c r="AP41" s="1015"/>
      <c r="AQ41" s="275"/>
      <c r="AR41" s="1015"/>
      <c r="AS41" s="275"/>
      <c r="AT41" s="1015"/>
      <c r="AU41" s="275"/>
      <c r="AV41" s="1015"/>
      <c r="AW41" s="275"/>
      <c r="AX41" s="1015"/>
      <c r="AY41" s="275"/>
      <c r="AZ41" s="1015"/>
      <c r="BA41" s="275"/>
      <c r="BB41" s="1110"/>
      <c r="BC41" s="330">
        <f t="shared" si="0"/>
        <v>2.875</v>
      </c>
      <c r="BD41" s="1091"/>
      <c r="BE41" s="1091"/>
      <c r="BF41" s="514">
        <f>IF(BE41=0,BF40,BE41)</f>
        <v>3.875</v>
      </c>
      <c r="BG41" s="1091">
        <f t="shared" si="5"/>
        <v>0</v>
      </c>
      <c r="BH41" s="1012" t="s">
        <v>2827</v>
      </c>
      <c r="BI41" s="1012"/>
      <c r="BJ41" s="1012"/>
      <c r="BK41" s="1000"/>
      <c r="BL41" s="308" t="s">
        <v>515</v>
      </c>
      <c r="BM41" s="308" t="s">
        <v>509</v>
      </c>
      <c r="BN41" s="516" t="s">
        <v>517</v>
      </c>
      <c r="BO41" s="330">
        <f>IF(AND(BM41="Fuerte",BC41&gt;2.9)*OR(BN41="Probabilidad",BN41="Ambos"),BC41-2,IF(AND(BM41="Fuerte",BC41&lt;3)*OR(BN41="Probabilidad",BN41="Ambos"),1,IF(AND(BM41="Medio",BC41&gt;1.9)*OR(BN41="Probabilidad",BN41="Ambos"),BC41-1,IF(AND(BM41="Medio",BC41&lt;2)*OR(BN41="Probabilidad",BN41="Ambos"),1,BC41))))</f>
        <v>1</v>
      </c>
      <c r="BP41" s="330">
        <f>IF(AND(BM41="Fuerte",BF41&gt;2.9)*OR(BN41="Impacto",BN41="Ambos"),BF41-2,IF(AND(BM41="Fuerte",BF41&lt;3)*OR(BN41="Impacto",BN41="Ambos"),1,IF(AND(BM41="Medio",BF41&gt;1.9)*OR(BN41="Impacto",BN41="Ambos"),BF41-1,IF(AND(BM41="Medio",BF41&lt;2)*OR(BN41="Impacto",BN41="Ambos"),1,BF41))))</f>
        <v>3.875</v>
      </c>
      <c r="BQ41" s="1108"/>
      <c r="BR41" s="1108"/>
      <c r="BS41" s="1108"/>
      <c r="BT41" s="1108" t="e">
        <f>INDEX([18]Listas!E$20:I$24,MATCH(BQ41,[18]Listas!D$20:D$24,1),MATCH(BR41,[18]Listas!E$19:I$19,1))</f>
        <v>#N/A</v>
      </c>
      <c r="BW41" s="1109"/>
      <c r="BX41" s="1109"/>
      <c r="BY41" s="1109"/>
    </row>
    <row r="42" spans="1:77" s="520" customFormat="1" ht="93.75" customHeight="1" x14ac:dyDescent="0.2">
      <c r="A42" s="912"/>
      <c r="B42" s="1000"/>
      <c r="C42" s="1000"/>
      <c r="D42" s="1005"/>
      <c r="E42" s="1006"/>
      <c r="F42" s="1007"/>
      <c r="G42" s="516" t="s">
        <v>1041</v>
      </c>
      <c r="H42" s="516">
        <v>4</v>
      </c>
      <c r="I42" s="1012" t="s">
        <v>2828</v>
      </c>
      <c r="J42" s="1012"/>
      <c r="K42" s="1012"/>
      <c r="L42" s="1005"/>
      <c r="M42" s="1006"/>
      <c r="N42" s="1007"/>
      <c r="O42" s="1091"/>
      <c r="P42" s="1091"/>
      <c r="Q42" s="1091"/>
      <c r="R42" s="1091"/>
      <c r="S42" s="517">
        <v>3</v>
      </c>
      <c r="T42" s="1016"/>
      <c r="U42" s="517">
        <v>3</v>
      </c>
      <c r="V42" s="1016"/>
      <c r="W42" s="517">
        <v>2</v>
      </c>
      <c r="X42" s="1016"/>
      <c r="Y42" s="517">
        <v>3</v>
      </c>
      <c r="Z42" s="1016"/>
      <c r="AA42" s="517">
        <v>3</v>
      </c>
      <c r="AB42" s="1016"/>
      <c r="AC42" s="517">
        <v>2</v>
      </c>
      <c r="AD42" s="1016"/>
      <c r="AE42" s="517">
        <v>3</v>
      </c>
      <c r="AF42" s="1016"/>
      <c r="AG42" s="517">
        <v>3</v>
      </c>
      <c r="AH42" s="1016"/>
      <c r="AI42" s="517"/>
      <c r="AJ42" s="1016"/>
      <c r="AK42" s="517"/>
      <c r="AL42" s="1016"/>
      <c r="AM42" s="517"/>
      <c r="AN42" s="1016"/>
      <c r="AO42" s="517"/>
      <c r="AP42" s="1016"/>
      <c r="AQ42" s="275"/>
      <c r="AR42" s="1016"/>
      <c r="AS42" s="275"/>
      <c r="AT42" s="1016"/>
      <c r="AU42" s="275"/>
      <c r="AV42" s="1016"/>
      <c r="AW42" s="275"/>
      <c r="AX42" s="1016"/>
      <c r="AY42" s="275"/>
      <c r="AZ42" s="1016"/>
      <c r="BA42" s="275"/>
      <c r="BB42" s="521"/>
      <c r="BC42" s="330">
        <f t="shared" si="0"/>
        <v>2.75</v>
      </c>
      <c r="BD42" s="1091"/>
      <c r="BE42" s="1091"/>
      <c r="BF42" s="514">
        <f>IF(BE42=0,BF41,BE42)</f>
        <v>3.875</v>
      </c>
      <c r="BG42" s="1091">
        <f t="shared" si="5"/>
        <v>0</v>
      </c>
      <c r="BH42" s="1013" t="s">
        <v>2829</v>
      </c>
      <c r="BI42" s="1013"/>
      <c r="BJ42" s="1013"/>
      <c r="BK42" s="1000"/>
      <c r="BL42" s="516" t="s">
        <v>515</v>
      </c>
      <c r="BM42" s="516" t="s">
        <v>512</v>
      </c>
      <c r="BN42" s="516" t="s">
        <v>517</v>
      </c>
      <c r="BO42" s="330">
        <f t="shared" si="6"/>
        <v>2.75</v>
      </c>
      <c r="BP42" s="330">
        <f t="shared" si="7"/>
        <v>3.875</v>
      </c>
      <c r="BQ42" s="1108"/>
      <c r="BR42" s="1108"/>
      <c r="BS42" s="1108">
        <f>BQ42*BR42</f>
        <v>0</v>
      </c>
      <c r="BT42" s="1108" t="e">
        <f>INDEX([18]Listas!E$20:I$24,MATCH(BQ42,[18]Listas!D$20:D$24,1),MATCH(BR42,[18]Listas!E$19:I$19,1))</f>
        <v>#N/A</v>
      </c>
      <c r="BW42" s="1109"/>
      <c r="BX42" s="1109"/>
      <c r="BY42" s="1109"/>
    </row>
    <row r="43" spans="1:77" s="24" customFormat="1" ht="76.5" customHeight="1" x14ac:dyDescent="0.2">
      <c r="A43" s="831" t="s">
        <v>1790</v>
      </c>
      <c r="B43" s="1093" t="s">
        <v>1030</v>
      </c>
      <c r="C43" s="1093" t="s">
        <v>1828</v>
      </c>
      <c r="D43" s="1093" t="s">
        <v>27</v>
      </c>
      <c r="E43" s="1093"/>
      <c r="F43" s="1093"/>
      <c r="G43" s="516" t="s">
        <v>508</v>
      </c>
      <c r="H43" s="516">
        <v>1</v>
      </c>
      <c r="I43" s="1013" t="s">
        <v>557</v>
      </c>
      <c r="J43" s="1013"/>
      <c r="K43" s="1013"/>
      <c r="L43" s="1093" t="s">
        <v>558</v>
      </c>
      <c r="M43" s="1093"/>
      <c r="N43" s="1093"/>
      <c r="O43" s="1105" t="s">
        <v>33</v>
      </c>
      <c r="P43" s="1105"/>
      <c r="Q43" s="1105"/>
      <c r="R43" s="1105"/>
      <c r="S43" s="517">
        <v>2</v>
      </c>
      <c r="T43" s="1089">
        <v>3</v>
      </c>
      <c r="U43" s="517">
        <v>1</v>
      </c>
      <c r="V43" s="1089">
        <v>4</v>
      </c>
      <c r="W43" s="517">
        <v>4</v>
      </c>
      <c r="X43" s="1089">
        <v>2</v>
      </c>
      <c r="Y43" s="517">
        <v>2</v>
      </c>
      <c r="Z43" s="1089">
        <v>3</v>
      </c>
      <c r="AA43" s="517">
        <v>2</v>
      </c>
      <c r="AB43" s="1089">
        <v>2</v>
      </c>
      <c r="AC43" s="517">
        <v>2</v>
      </c>
      <c r="AD43" s="1089">
        <v>3</v>
      </c>
      <c r="AE43" s="517"/>
      <c r="AF43" s="1089">
        <v>3</v>
      </c>
      <c r="AG43" s="517">
        <v>2</v>
      </c>
      <c r="AH43" s="1089">
        <v>3</v>
      </c>
      <c r="AI43" s="517"/>
      <c r="AJ43" s="1089"/>
      <c r="AK43" s="517"/>
      <c r="AL43" s="1089"/>
      <c r="AM43" s="517"/>
      <c r="AN43" s="1089"/>
      <c r="AO43" s="517"/>
      <c r="AP43" s="832"/>
      <c r="AQ43" s="511"/>
      <c r="AR43" s="832"/>
      <c r="AS43" s="511"/>
      <c r="AT43" s="832"/>
      <c r="AU43" s="511"/>
      <c r="AV43" s="832"/>
      <c r="AW43" s="511"/>
      <c r="AX43" s="832"/>
      <c r="AY43" s="511"/>
      <c r="AZ43" s="832"/>
      <c r="BA43" s="511"/>
      <c r="BB43" s="832"/>
      <c r="BC43" s="514">
        <f t="shared" si="0"/>
        <v>2.1428571428571428</v>
      </c>
      <c r="BD43" s="858">
        <f>SUM((BC43*(BC43/SUM(BC43:BC44))),(BC44*(BC44/SUM(BC43:BC44))))</f>
        <v>1.9523809523809523</v>
      </c>
      <c r="BE43" s="851">
        <f>AVERAGE(T43,V43,X43,Z43,AB43,AD43,AF43,AH43,AJ43,AL43,AN43,AP43,AR43,AT43,AV43,AX43,AZ43,BB43)</f>
        <v>2.875</v>
      </c>
      <c r="BF43" s="514">
        <f>IF(BE43=0,#REF!,BE43)</f>
        <v>2.875</v>
      </c>
      <c r="BG43" s="860">
        <f t="shared" si="5"/>
        <v>5.6130952380952381</v>
      </c>
      <c r="BH43" s="1012" t="s">
        <v>1044</v>
      </c>
      <c r="BI43" s="1012"/>
      <c r="BJ43" s="1012"/>
      <c r="BK43" s="516" t="s">
        <v>559</v>
      </c>
      <c r="BL43" s="516" t="s">
        <v>504</v>
      </c>
      <c r="BM43" s="516" t="s">
        <v>509</v>
      </c>
      <c r="BN43" s="516" t="s">
        <v>505</v>
      </c>
      <c r="BO43" s="514">
        <f t="shared" si="6"/>
        <v>1</v>
      </c>
      <c r="BP43" s="514">
        <f t="shared" si="7"/>
        <v>1</v>
      </c>
      <c r="BQ43" s="858">
        <f>SUM((BO43*(BO43/SUM(BO43:BO44))),(BO44*(BO44/SUM(BO43:BO44))))</f>
        <v>1</v>
      </c>
      <c r="BR43" s="858">
        <f>SUM((BP43*(BP43/SUM(BP43:BP44))),(BP44*(BP44/SUM(BP43:BP44))))</f>
        <v>2.3911290322580649</v>
      </c>
      <c r="BS43" s="860">
        <f>BQ43*BR43</f>
        <v>2.3911290322580649</v>
      </c>
      <c r="BT43" s="846" t="str">
        <f>INDEX([18]Listas!E$20:I$24,MATCH(BQ43,[18]Listas!D$20:D$24,1),MATCH(BR43,[18]Listas!E$19:I$19,1))</f>
        <v>INFERIOR</v>
      </c>
    </row>
    <row r="44" spans="1:77" s="24" customFormat="1" ht="48" customHeight="1" x14ac:dyDescent="0.2">
      <c r="A44" s="831"/>
      <c r="B44" s="1093"/>
      <c r="C44" s="1093"/>
      <c r="D44" s="1093"/>
      <c r="E44" s="1093"/>
      <c r="F44" s="1093"/>
      <c r="G44" s="516" t="s">
        <v>500</v>
      </c>
      <c r="H44" s="516">
        <v>2</v>
      </c>
      <c r="I44" s="1013" t="s">
        <v>1827</v>
      </c>
      <c r="J44" s="1013"/>
      <c r="K44" s="1013"/>
      <c r="L44" s="1093"/>
      <c r="M44" s="1093"/>
      <c r="N44" s="1093"/>
      <c r="O44" s="1105"/>
      <c r="P44" s="1105"/>
      <c r="Q44" s="1105"/>
      <c r="R44" s="1105"/>
      <c r="S44" s="517">
        <v>1</v>
      </c>
      <c r="T44" s="1089"/>
      <c r="U44" s="517">
        <v>3</v>
      </c>
      <c r="V44" s="1089"/>
      <c r="W44" s="517">
        <v>2</v>
      </c>
      <c r="X44" s="1089"/>
      <c r="Y44" s="517">
        <v>3</v>
      </c>
      <c r="Z44" s="1089"/>
      <c r="AA44" s="517">
        <v>1</v>
      </c>
      <c r="AB44" s="1089"/>
      <c r="AC44" s="517">
        <v>1</v>
      </c>
      <c r="AD44" s="1089"/>
      <c r="AE44" s="517"/>
      <c r="AF44" s="1089"/>
      <c r="AG44" s="517">
        <v>1</v>
      </c>
      <c r="AH44" s="1089"/>
      <c r="AI44" s="517"/>
      <c r="AJ44" s="1089"/>
      <c r="AK44" s="517"/>
      <c r="AL44" s="1089"/>
      <c r="AM44" s="517"/>
      <c r="AN44" s="1089"/>
      <c r="AO44" s="517"/>
      <c r="AP44" s="834"/>
      <c r="AQ44" s="511"/>
      <c r="AR44" s="834"/>
      <c r="AS44" s="511"/>
      <c r="AT44" s="834"/>
      <c r="AU44" s="511"/>
      <c r="AV44" s="834"/>
      <c r="AW44" s="511"/>
      <c r="AX44" s="834"/>
      <c r="AY44" s="511"/>
      <c r="AZ44" s="834"/>
      <c r="BA44" s="511"/>
      <c r="BB44" s="834"/>
      <c r="BC44" s="514">
        <f t="shared" si="0"/>
        <v>1.7142857142857142</v>
      </c>
      <c r="BD44" s="858"/>
      <c r="BE44" s="853"/>
      <c r="BF44" s="514">
        <f>IF(BE44=0,BF43,BE44)</f>
        <v>2.875</v>
      </c>
      <c r="BG44" s="860">
        <f t="shared" si="5"/>
        <v>0</v>
      </c>
      <c r="BH44" s="1013" t="s">
        <v>1826</v>
      </c>
      <c r="BI44" s="1013"/>
      <c r="BJ44" s="1013"/>
      <c r="BK44" s="516" t="s">
        <v>28</v>
      </c>
      <c r="BL44" s="516" t="s">
        <v>515</v>
      </c>
      <c r="BM44" s="516" t="s">
        <v>509</v>
      </c>
      <c r="BN44" s="516" t="s">
        <v>517</v>
      </c>
      <c r="BO44" s="514">
        <f t="shared" si="6"/>
        <v>1</v>
      </c>
      <c r="BP44" s="514">
        <f t="shared" si="7"/>
        <v>2.875</v>
      </c>
      <c r="BQ44" s="858"/>
      <c r="BR44" s="858"/>
      <c r="BS44" s="860"/>
      <c r="BT44" s="846" t="e">
        <f>INDEX([18]Listas!E$20:I$24,MATCH(BQ44,[18]Listas!D$20:D$24,1),MATCH(BR44,[18]Listas!E$19:I$19,1))</f>
        <v>#N/A</v>
      </c>
    </row>
    <row r="45" spans="1:77" s="24" customFormat="1" ht="162.75" customHeight="1" x14ac:dyDescent="0.2">
      <c r="A45" s="831" t="s">
        <v>1790</v>
      </c>
      <c r="B45" s="835" t="s">
        <v>1045</v>
      </c>
      <c r="C45" s="1093" t="s">
        <v>1825</v>
      </c>
      <c r="D45" s="1093" t="s">
        <v>29</v>
      </c>
      <c r="E45" s="1093"/>
      <c r="F45" s="1093"/>
      <c r="G45" s="516" t="s">
        <v>500</v>
      </c>
      <c r="H45" s="516">
        <v>1</v>
      </c>
      <c r="I45" s="1012" t="s">
        <v>1824</v>
      </c>
      <c r="J45" s="1012"/>
      <c r="K45" s="1012"/>
      <c r="L45" s="1012" t="s">
        <v>1823</v>
      </c>
      <c r="M45" s="1012"/>
      <c r="N45" s="1012"/>
      <c r="O45" s="1090" t="s">
        <v>33</v>
      </c>
      <c r="P45" s="1090"/>
      <c r="Q45" s="1090" t="s">
        <v>33</v>
      </c>
      <c r="R45" s="1090"/>
      <c r="S45" s="517">
        <v>4</v>
      </c>
      <c r="T45" s="1014">
        <v>3</v>
      </c>
      <c r="U45" s="517">
        <v>2</v>
      </c>
      <c r="V45" s="1014">
        <v>3</v>
      </c>
      <c r="W45" s="517">
        <v>1</v>
      </c>
      <c r="X45" s="1014">
        <v>1</v>
      </c>
      <c r="Y45" s="517">
        <v>2</v>
      </c>
      <c r="Z45" s="1014">
        <v>1</v>
      </c>
      <c r="AA45" s="517">
        <v>4</v>
      </c>
      <c r="AB45" s="1014">
        <v>4</v>
      </c>
      <c r="AC45" s="517">
        <v>3</v>
      </c>
      <c r="AD45" s="1014">
        <v>4</v>
      </c>
      <c r="AE45" s="517"/>
      <c r="AF45" s="1014">
        <v>4</v>
      </c>
      <c r="AG45" s="517">
        <v>3</v>
      </c>
      <c r="AH45" s="1014">
        <v>4</v>
      </c>
      <c r="AI45" s="517"/>
      <c r="AJ45" s="1014"/>
      <c r="AK45" s="517"/>
      <c r="AL45" s="1014"/>
      <c r="AM45" s="517"/>
      <c r="AN45" s="1014"/>
      <c r="AO45" s="517"/>
      <c r="AP45" s="1014"/>
      <c r="AQ45" s="517"/>
      <c r="AR45" s="846"/>
      <c r="AS45" s="511"/>
      <c r="AT45" s="846"/>
      <c r="AU45" s="511"/>
      <c r="AV45" s="846"/>
      <c r="AW45" s="511"/>
      <c r="AX45" s="846"/>
      <c r="AY45" s="511"/>
      <c r="AZ45" s="846"/>
      <c r="BA45" s="511"/>
      <c r="BB45" s="846"/>
      <c r="BC45" s="514">
        <f t="shared" si="0"/>
        <v>2.7142857142857144</v>
      </c>
      <c r="BD45" s="858">
        <f>SUM((BC45*(BC45/SUM(BC45:BC48))),(BC46*(BC46/SUM(BC45:BC48))),(BC47*(BC47/SUM(BC45:BC48))),(BC48*(BC48/SUM(BC45:BC48))))</f>
        <v>2.9188712522045854</v>
      </c>
      <c r="BE45" s="858">
        <f>AVERAGE(T45,V45,X45,Z45,AB45,AD45,AF45,AH45,AJ45,AL45,AN45,AP45,AR45,AT45,AV45,AX45,AZ45,BB45)</f>
        <v>3</v>
      </c>
      <c r="BF45" s="514">
        <f>IF(BE45=0,#REF!,BE45)</f>
        <v>3</v>
      </c>
      <c r="BG45" s="860">
        <f t="shared" si="5"/>
        <v>8.7566137566137563</v>
      </c>
      <c r="BH45" s="1012" t="s">
        <v>1822</v>
      </c>
      <c r="BI45" s="1012"/>
      <c r="BJ45" s="1012"/>
      <c r="BK45" s="516" t="s">
        <v>1821</v>
      </c>
      <c r="BL45" s="516" t="s">
        <v>515</v>
      </c>
      <c r="BM45" s="516" t="s">
        <v>502</v>
      </c>
      <c r="BN45" s="516" t="s">
        <v>517</v>
      </c>
      <c r="BO45" s="514">
        <f t="shared" si="6"/>
        <v>1.7142857142857144</v>
      </c>
      <c r="BP45" s="514">
        <f t="shared" si="7"/>
        <v>3</v>
      </c>
      <c r="BQ45" s="858">
        <f>SUM((BO45*(BO45/SUM(BO45:BO48))),(BO46*(BO46/SUM(BO45:BO48))),(BO47*(BO47/SUM(BO45:BO48))),(BO48*(BO48/SUM(BO45:BO48))))</f>
        <v>2.084548104956268</v>
      </c>
      <c r="BR45" s="858">
        <f>SUM((BP45*(BP45/SUM(BP45:BP48))),(BP46*(BP46/SUM(BP45:BP48))),(BP47*(BP47/SUM(BP45:BP48))),(BP48*(BP48/SUM(BP45:BP48))))</f>
        <v>2.8</v>
      </c>
      <c r="BS45" s="860">
        <f>BQ45*BR45</f>
        <v>5.83673469387755</v>
      </c>
      <c r="BT45" s="846" t="str">
        <f>INDEX([18]Listas!E$20:I$24,MATCH(BQ45,[18]Listas!D$20:D$24,1),MATCH(BR45,[18]Listas!E$19:I$19,1))</f>
        <v>MODERADO</v>
      </c>
    </row>
    <row r="46" spans="1:77" s="24" customFormat="1" ht="62.25" customHeight="1" x14ac:dyDescent="0.2">
      <c r="A46" s="831"/>
      <c r="B46" s="836"/>
      <c r="C46" s="1093"/>
      <c r="D46" s="1093"/>
      <c r="E46" s="1093"/>
      <c r="F46" s="1093"/>
      <c r="G46" s="516" t="s">
        <v>500</v>
      </c>
      <c r="H46" s="516">
        <v>2</v>
      </c>
      <c r="I46" s="1012" t="s">
        <v>1820</v>
      </c>
      <c r="J46" s="1012"/>
      <c r="K46" s="1012"/>
      <c r="L46" s="1012"/>
      <c r="M46" s="1012"/>
      <c r="N46" s="1012"/>
      <c r="O46" s="1091"/>
      <c r="P46" s="1091"/>
      <c r="Q46" s="1091"/>
      <c r="R46" s="1091"/>
      <c r="S46" s="517">
        <v>4</v>
      </c>
      <c r="T46" s="1015"/>
      <c r="U46" s="517">
        <v>1</v>
      </c>
      <c r="V46" s="1015"/>
      <c r="W46" s="517">
        <v>1</v>
      </c>
      <c r="X46" s="1015"/>
      <c r="Y46" s="517">
        <v>2</v>
      </c>
      <c r="Z46" s="1015"/>
      <c r="AA46" s="517">
        <v>5</v>
      </c>
      <c r="AB46" s="1015"/>
      <c r="AC46" s="517">
        <v>4</v>
      </c>
      <c r="AD46" s="1015"/>
      <c r="AE46" s="517"/>
      <c r="AF46" s="1015"/>
      <c r="AG46" s="517">
        <v>4</v>
      </c>
      <c r="AH46" s="1015"/>
      <c r="AI46" s="517"/>
      <c r="AJ46" s="1015"/>
      <c r="AK46" s="517"/>
      <c r="AL46" s="1015"/>
      <c r="AM46" s="517"/>
      <c r="AN46" s="1015"/>
      <c r="AO46" s="517"/>
      <c r="AP46" s="1015"/>
      <c r="AQ46" s="517"/>
      <c r="AR46" s="846"/>
      <c r="AS46" s="511"/>
      <c r="AT46" s="846"/>
      <c r="AU46" s="511"/>
      <c r="AV46" s="846"/>
      <c r="AW46" s="511"/>
      <c r="AX46" s="846"/>
      <c r="AY46" s="511"/>
      <c r="AZ46" s="846"/>
      <c r="BA46" s="511"/>
      <c r="BB46" s="846"/>
      <c r="BC46" s="514">
        <f t="shared" si="0"/>
        <v>3</v>
      </c>
      <c r="BD46" s="858"/>
      <c r="BE46" s="1011"/>
      <c r="BF46" s="514">
        <f>IF(BE46=0,BF45,BE46)</f>
        <v>3</v>
      </c>
      <c r="BG46" s="860">
        <f t="shared" si="5"/>
        <v>0</v>
      </c>
      <c r="BH46" s="1012" t="s">
        <v>1809</v>
      </c>
      <c r="BI46" s="1012"/>
      <c r="BJ46" s="1012"/>
      <c r="BK46" s="516" t="s">
        <v>587</v>
      </c>
      <c r="BL46" s="516" t="s">
        <v>515</v>
      </c>
      <c r="BM46" s="516" t="s">
        <v>512</v>
      </c>
      <c r="BN46" s="516" t="s">
        <v>513</v>
      </c>
      <c r="BO46" s="514">
        <f t="shared" si="6"/>
        <v>3</v>
      </c>
      <c r="BP46" s="514">
        <f t="shared" si="7"/>
        <v>3</v>
      </c>
      <c r="BQ46" s="858"/>
      <c r="BR46" s="858"/>
      <c r="BS46" s="860"/>
      <c r="BT46" s="846" t="e">
        <f>INDEX([18]Listas!E$20:I$24,MATCH(BQ46,[18]Listas!D$20:D$24,1),MATCH(BR46,[18]Listas!E$19:I$19,1))</f>
        <v>#N/A</v>
      </c>
    </row>
    <row r="47" spans="1:77" s="24" customFormat="1" ht="48.75" customHeight="1" x14ac:dyDescent="0.2">
      <c r="A47" s="831"/>
      <c r="B47" s="836"/>
      <c r="C47" s="1093"/>
      <c r="D47" s="1093"/>
      <c r="E47" s="1093"/>
      <c r="F47" s="1093"/>
      <c r="G47" s="516" t="s">
        <v>508</v>
      </c>
      <c r="H47" s="516">
        <v>3</v>
      </c>
      <c r="I47" s="1012" t="s">
        <v>1819</v>
      </c>
      <c r="J47" s="1012"/>
      <c r="K47" s="1012"/>
      <c r="L47" s="1012"/>
      <c r="M47" s="1012"/>
      <c r="N47" s="1012"/>
      <c r="O47" s="1091"/>
      <c r="P47" s="1091"/>
      <c r="Q47" s="1091"/>
      <c r="R47" s="1091"/>
      <c r="S47" s="517">
        <v>4</v>
      </c>
      <c r="T47" s="1015"/>
      <c r="U47" s="517">
        <v>3</v>
      </c>
      <c r="V47" s="1015"/>
      <c r="W47" s="517">
        <v>2</v>
      </c>
      <c r="X47" s="1015"/>
      <c r="Y47" s="517">
        <v>2</v>
      </c>
      <c r="Z47" s="1015"/>
      <c r="AA47" s="517">
        <v>4</v>
      </c>
      <c r="AB47" s="1015"/>
      <c r="AC47" s="517">
        <v>4</v>
      </c>
      <c r="AD47" s="1015"/>
      <c r="AE47" s="517"/>
      <c r="AF47" s="1015"/>
      <c r="AG47" s="517">
        <v>4</v>
      </c>
      <c r="AH47" s="1015"/>
      <c r="AI47" s="517"/>
      <c r="AJ47" s="1015"/>
      <c r="AK47" s="517"/>
      <c r="AL47" s="1015"/>
      <c r="AM47" s="517"/>
      <c r="AN47" s="1015"/>
      <c r="AO47" s="517"/>
      <c r="AP47" s="1015"/>
      <c r="AQ47" s="517"/>
      <c r="AR47" s="846"/>
      <c r="AS47" s="511"/>
      <c r="AT47" s="846"/>
      <c r="AU47" s="511"/>
      <c r="AV47" s="846"/>
      <c r="AW47" s="511"/>
      <c r="AX47" s="846"/>
      <c r="AY47" s="511"/>
      <c r="AZ47" s="846"/>
      <c r="BA47" s="511"/>
      <c r="BB47" s="846"/>
      <c r="BC47" s="514">
        <f t="shared" si="0"/>
        <v>3.2857142857142856</v>
      </c>
      <c r="BD47" s="858"/>
      <c r="BE47" s="1011"/>
      <c r="BF47" s="514">
        <f>IF(BE47=0,BF46,BE47)</f>
        <v>3</v>
      </c>
      <c r="BG47" s="860">
        <f t="shared" si="5"/>
        <v>0</v>
      </c>
      <c r="BH47" s="1012" t="s">
        <v>1818</v>
      </c>
      <c r="BI47" s="1012"/>
      <c r="BJ47" s="1012"/>
      <c r="BK47" s="516" t="s">
        <v>1817</v>
      </c>
      <c r="BL47" s="516" t="s">
        <v>515</v>
      </c>
      <c r="BM47" s="516" t="s">
        <v>509</v>
      </c>
      <c r="BN47" s="516" t="s">
        <v>517</v>
      </c>
      <c r="BO47" s="514">
        <f t="shared" si="6"/>
        <v>1.2857142857142856</v>
      </c>
      <c r="BP47" s="514">
        <f t="shared" si="7"/>
        <v>3</v>
      </c>
      <c r="BQ47" s="858"/>
      <c r="BR47" s="858"/>
      <c r="BS47" s="860"/>
      <c r="BT47" s="846" t="e">
        <f>INDEX([18]Listas!E$20:I$24,MATCH(BQ47,[18]Listas!D$20:D$24,1),MATCH(BR47,[18]Listas!E$19:I$19,1))</f>
        <v>#N/A</v>
      </c>
    </row>
    <row r="48" spans="1:77" s="24" customFormat="1" ht="61.5" customHeight="1" x14ac:dyDescent="0.2">
      <c r="A48" s="831"/>
      <c r="B48" s="836"/>
      <c r="C48" s="1093"/>
      <c r="D48" s="1093"/>
      <c r="E48" s="1093"/>
      <c r="F48" s="1093"/>
      <c r="G48" s="516" t="s">
        <v>500</v>
      </c>
      <c r="H48" s="516">
        <v>4</v>
      </c>
      <c r="I48" s="1012" t="s">
        <v>1816</v>
      </c>
      <c r="J48" s="1012"/>
      <c r="K48" s="1012"/>
      <c r="L48" s="1012"/>
      <c r="M48" s="1012"/>
      <c r="N48" s="1012"/>
      <c r="O48" s="1092"/>
      <c r="P48" s="1092"/>
      <c r="Q48" s="1092"/>
      <c r="R48" s="1092"/>
      <c r="S48" s="517">
        <v>3</v>
      </c>
      <c r="T48" s="1016"/>
      <c r="U48" s="517">
        <v>2</v>
      </c>
      <c r="V48" s="1016"/>
      <c r="W48" s="517">
        <v>1</v>
      </c>
      <c r="X48" s="1016"/>
      <c r="Y48" s="517">
        <v>3</v>
      </c>
      <c r="Z48" s="1016"/>
      <c r="AA48" s="517">
        <v>3</v>
      </c>
      <c r="AB48" s="1016"/>
      <c r="AC48" s="517">
        <v>3</v>
      </c>
      <c r="AD48" s="1016"/>
      <c r="AE48" s="517"/>
      <c r="AF48" s="1016"/>
      <c r="AG48" s="517">
        <v>3</v>
      </c>
      <c r="AH48" s="1016"/>
      <c r="AI48" s="517"/>
      <c r="AJ48" s="1016"/>
      <c r="AK48" s="517"/>
      <c r="AL48" s="1016"/>
      <c r="AM48" s="517"/>
      <c r="AN48" s="1016"/>
      <c r="AO48" s="517"/>
      <c r="AP48" s="1016"/>
      <c r="AQ48" s="517"/>
      <c r="AR48" s="846"/>
      <c r="AS48" s="511"/>
      <c r="AT48" s="846"/>
      <c r="AU48" s="511"/>
      <c r="AV48" s="846"/>
      <c r="AW48" s="511"/>
      <c r="AX48" s="846"/>
      <c r="AY48" s="511"/>
      <c r="AZ48" s="846"/>
      <c r="BA48" s="511"/>
      <c r="BB48" s="846"/>
      <c r="BC48" s="514">
        <f t="shared" si="0"/>
        <v>2.5714285714285716</v>
      </c>
      <c r="BD48" s="858"/>
      <c r="BE48" s="1011"/>
      <c r="BF48" s="514">
        <f>IF(BE48=0,BF47,BE48)</f>
        <v>3</v>
      </c>
      <c r="BG48" s="860">
        <f t="shared" si="5"/>
        <v>0</v>
      </c>
      <c r="BH48" s="1012" t="s">
        <v>1815</v>
      </c>
      <c r="BI48" s="1012"/>
      <c r="BJ48" s="1012"/>
      <c r="BK48" s="516" t="s">
        <v>1046</v>
      </c>
      <c r="BL48" s="516" t="s">
        <v>504</v>
      </c>
      <c r="BM48" s="516" t="s">
        <v>509</v>
      </c>
      <c r="BN48" s="516" t="s">
        <v>505</v>
      </c>
      <c r="BO48" s="514">
        <f t="shared" si="6"/>
        <v>1</v>
      </c>
      <c r="BP48" s="514">
        <f t="shared" si="7"/>
        <v>1</v>
      </c>
      <c r="BQ48" s="858"/>
      <c r="BR48" s="858"/>
      <c r="BS48" s="860"/>
      <c r="BT48" s="846" t="e">
        <f>INDEX([18]Listas!E$20:I$24,MATCH(BQ48,[18]Listas!D$20:D$24,1),MATCH(BR48,[18]Listas!E$19:I$19,1))</f>
        <v>#N/A</v>
      </c>
    </row>
    <row r="49" spans="1:131" s="24" customFormat="1" ht="60" customHeight="1" x14ac:dyDescent="0.2">
      <c r="A49" s="831" t="s">
        <v>1790</v>
      </c>
      <c r="B49" s="836"/>
      <c r="C49" s="1106" t="s">
        <v>1814</v>
      </c>
      <c r="D49" s="1093" t="s">
        <v>1813</v>
      </c>
      <c r="E49" s="1093"/>
      <c r="F49" s="1093"/>
      <c r="G49" s="516" t="s">
        <v>508</v>
      </c>
      <c r="H49" s="516">
        <v>1</v>
      </c>
      <c r="I49" s="1012" t="s">
        <v>1812</v>
      </c>
      <c r="J49" s="1012"/>
      <c r="K49" s="1012"/>
      <c r="L49" s="1012" t="s">
        <v>560</v>
      </c>
      <c r="M49" s="1012"/>
      <c r="N49" s="1012"/>
      <c r="O49" s="1105" t="s">
        <v>33</v>
      </c>
      <c r="P49" s="1105"/>
      <c r="Q49" s="1105"/>
      <c r="R49" s="1105" t="s">
        <v>33</v>
      </c>
      <c r="S49" s="517">
        <v>4</v>
      </c>
      <c r="T49" s="1089">
        <v>4</v>
      </c>
      <c r="U49" s="517">
        <v>4</v>
      </c>
      <c r="V49" s="1089">
        <v>4</v>
      </c>
      <c r="W49" s="517">
        <v>2</v>
      </c>
      <c r="X49" s="1089">
        <v>3</v>
      </c>
      <c r="Y49" s="517">
        <v>4</v>
      </c>
      <c r="Z49" s="1089">
        <v>3</v>
      </c>
      <c r="AA49" s="517">
        <v>5</v>
      </c>
      <c r="AB49" s="1089">
        <v>3</v>
      </c>
      <c r="AC49" s="517">
        <v>4</v>
      </c>
      <c r="AD49" s="1089">
        <v>3</v>
      </c>
      <c r="AE49" s="517"/>
      <c r="AF49" s="1089">
        <v>3</v>
      </c>
      <c r="AG49" s="517">
        <v>5</v>
      </c>
      <c r="AH49" s="1089">
        <v>3</v>
      </c>
      <c r="AI49" s="517"/>
      <c r="AJ49" s="1089"/>
      <c r="AK49" s="517"/>
      <c r="AL49" s="1089"/>
      <c r="AM49" s="517"/>
      <c r="AN49" s="846"/>
      <c r="AO49" s="511"/>
      <c r="AP49" s="846"/>
      <c r="AQ49" s="511"/>
      <c r="AR49" s="846"/>
      <c r="AS49" s="511"/>
      <c r="AT49" s="846"/>
      <c r="AU49" s="511"/>
      <c r="AV49" s="846"/>
      <c r="AW49" s="511"/>
      <c r="AX49" s="846"/>
      <c r="AY49" s="511"/>
      <c r="AZ49" s="846"/>
      <c r="BA49" s="511"/>
      <c r="BB49" s="846"/>
      <c r="BC49" s="514">
        <f t="shared" si="0"/>
        <v>4</v>
      </c>
      <c r="BD49" s="858">
        <f>SUM((BC49*(BC49/SUM(BC49:BC51))),(BC50*(BC50/SUM(BC49:BC51))),(BC51*(BC51/SUM(BC49:BC51))))</f>
        <v>4.0689075630252107</v>
      </c>
      <c r="BE49" s="858">
        <f>AVERAGE(T49,V49,X49,Z49,AB49,AD49,AF49,AH49,AJ49,AL49,AN49,AP49,AR49,AT49,AV49,AX49,AZ49,BB49)</f>
        <v>3.25</v>
      </c>
      <c r="BF49" s="514">
        <f>IF(BE49=0,#REF!,BE49)</f>
        <v>3.25</v>
      </c>
      <c r="BG49" s="860">
        <f t="shared" si="5"/>
        <v>13.223949579831935</v>
      </c>
      <c r="BH49" s="1012" t="s">
        <v>1811</v>
      </c>
      <c r="BI49" s="1012"/>
      <c r="BJ49" s="1012"/>
      <c r="BK49" s="516" t="s">
        <v>1806</v>
      </c>
      <c r="BL49" s="516" t="s">
        <v>515</v>
      </c>
      <c r="BM49" s="516" t="s">
        <v>502</v>
      </c>
      <c r="BN49" s="516" t="s">
        <v>517</v>
      </c>
      <c r="BO49" s="514">
        <f t="shared" si="6"/>
        <v>3</v>
      </c>
      <c r="BP49" s="514">
        <f t="shared" si="7"/>
        <v>3.25</v>
      </c>
      <c r="BQ49" s="858">
        <f>SUM((BO49*(BO49/SUM(BO49:BO51))),(BO50*(BO50/SUM(BO49:BO51))),(BO51*(BO51/SUM(BO49:BO51))))</f>
        <v>3.4508928571428577</v>
      </c>
      <c r="BR49" s="858">
        <f>SUM((BP49*(BP49/SUM(BP49:BP51))),(BP50*(BP50/SUM(BP49:BP51))),(BP51*(BP51/SUM(BP49:BP51))))</f>
        <v>3.25</v>
      </c>
      <c r="BS49" s="860">
        <f>BQ49*BR49</f>
        <v>11.215401785714288</v>
      </c>
      <c r="BT49" s="846" t="str">
        <f>INDEX([18]Listas!E$20:I$24,MATCH(BQ49,[18]Listas!D$20:D$24,1),MATCH(BR49,[18]Listas!E$19:I$19,1))</f>
        <v>ALTO</v>
      </c>
    </row>
    <row r="50" spans="1:131" s="24" customFormat="1" ht="39" customHeight="1" x14ac:dyDescent="0.2">
      <c r="A50" s="831"/>
      <c r="B50" s="836"/>
      <c r="C50" s="1106"/>
      <c r="D50" s="1093"/>
      <c r="E50" s="1093"/>
      <c r="F50" s="1093"/>
      <c r="G50" s="516" t="s">
        <v>500</v>
      </c>
      <c r="H50" s="516">
        <v>2</v>
      </c>
      <c r="I50" s="1012" t="s">
        <v>1810</v>
      </c>
      <c r="J50" s="1012"/>
      <c r="K50" s="1012"/>
      <c r="L50" s="1012"/>
      <c r="M50" s="1012"/>
      <c r="N50" s="1012"/>
      <c r="O50" s="1105"/>
      <c r="P50" s="1105"/>
      <c r="Q50" s="1105"/>
      <c r="R50" s="1105"/>
      <c r="S50" s="517">
        <v>3</v>
      </c>
      <c r="T50" s="1089"/>
      <c r="U50" s="517">
        <v>5</v>
      </c>
      <c r="V50" s="1089"/>
      <c r="W50" s="517">
        <v>4</v>
      </c>
      <c r="X50" s="1089"/>
      <c r="Y50" s="517">
        <v>5</v>
      </c>
      <c r="Z50" s="1089"/>
      <c r="AA50" s="517">
        <v>5</v>
      </c>
      <c r="AB50" s="1089"/>
      <c r="AC50" s="517">
        <v>4</v>
      </c>
      <c r="AD50" s="1089"/>
      <c r="AE50" s="517"/>
      <c r="AF50" s="1089"/>
      <c r="AG50" s="517">
        <v>5</v>
      </c>
      <c r="AH50" s="1089"/>
      <c r="AI50" s="517"/>
      <c r="AJ50" s="1089"/>
      <c r="AK50" s="517"/>
      <c r="AL50" s="1089"/>
      <c r="AM50" s="517"/>
      <c r="AN50" s="846"/>
      <c r="AO50" s="511"/>
      <c r="AP50" s="846"/>
      <c r="AQ50" s="511"/>
      <c r="AR50" s="846"/>
      <c r="AS50" s="511"/>
      <c r="AT50" s="846"/>
      <c r="AU50" s="511"/>
      <c r="AV50" s="846"/>
      <c r="AW50" s="511"/>
      <c r="AX50" s="846"/>
      <c r="AY50" s="511"/>
      <c r="AZ50" s="846"/>
      <c r="BA50" s="511"/>
      <c r="BB50" s="846"/>
      <c r="BC50" s="514">
        <f t="shared" si="0"/>
        <v>4.4285714285714288</v>
      </c>
      <c r="BD50" s="858"/>
      <c r="BE50" s="1011"/>
      <c r="BF50" s="514">
        <f>IF(BE50=0,BF49,BE50)</f>
        <v>3.25</v>
      </c>
      <c r="BG50" s="860">
        <f t="shared" si="5"/>
        <v>0</v>
      </c>
      <c r="BH50" s="1012" t="s">
        <v>1809</v>
      </c>
      <c r="BI50" s="1012"/>
      <c r="BJ50" s="1012"/>
      <c r="BK50" s="516" t="s">
        <v>587</v>
      </c>
      <c r="BL50" s="516" t="s">
        <v>515</v>
      </c>
      <c r="BM50" s="516" t="s">
        <v>512</v>
      </c>
      <c r="BN50" s="516" t="s">
        <v>513</v>
      </c>
      <c r="BO50" s="514">
        <f t="shared" si="6"/>
        <v>4.4285714285714288</v>
      </c>
      <c r="BP50" s="514">
        <f t="shared" si="7"/>
        <v>3.25</v>
      </c>
      <c r="BQ50" s="858"/>
      <c r="BR50" s="858"/>
      <c r="BS50" s="860"/>
      <c r="BT50" s="846" t="e">
        <f>INDEX([18]Listas!E$20:I$24,MATCH(BQ50,[18]Listas!D$20:D$24,1),MATCH(BR50,[18]Listas!E$19:I$19,1))</f>
        <v>#N/A</v>
      </c>
    </row>
    <row r="51" spans="1:131" s="24" customFormat="1" ht="66" customHeight="1" x14ac:dyDescent="0.2">
      <c r="A51" s="831"/>
      <c r="B51" s="891"/>
      <c r="C51" s="1106"/>
      <c r="D51" s="1093"/>
      <c r="E51" s="1093"/>
      <c r="F51" s="1093"/>
      <c r="G51" s="516" t="s">
        <v>508</v>
      </c>
      <c r="H51" s="516">
        <v>3</v>
      </c>
      <c r="I51" s="1012" t="s">
        <v>1808</v>
      </c>
      <c r="J51" s="1012"/>
      <c r="K51" s="1012"/>
      <c r="L51" s="1012"/>
      <c r="M51" s="1012"/>
      <c r="N51" s="1012"/>
      <c r="O51" s="1105"/>
      <c r="P51" s="1105"/>
      <c r="Q51" s="1105"/>
      <c r="R51" s="1105"/>
      <c r="S51" s="517">
        <v>5</v>
      </c>
      <c r="T51" s="1089"/>
      <c r="U51" s="517">
        <v>3</v>
      </c>
      <c r="V51" s="1089"/>
      <c r="W51" s="517">
        <v>1</v>
      </c>
      <c r="X51" s="1089"/>
      <c r="Y51" s="517">
        <v>4</v>
      </c>
      <c r="Z51" s="1089"/>
      <c r="AA51" s="517">
        <v>4</v>
      </c>
      <c r="AB51" s="1089"/>
      <c r="AC51" s="517">
        <v>4</v>
      </c>
      <c r="AD51" s="1089"/>
      <c r="AE51" s="517"/>
      <c r="AF51" s="1089"/>
      <c r="AG51" s="517">
        <v>5</v>
      </c>
      <c r="AH51" s="1089"/>
      <c r="AI51" s="517"/>
      <c r="AJ51" s="1089"/>
      <c r="AK51" s="517"/>
      <c r="AL51" s="1089"/>
      <c r="AM51" s="517"/>
      <c r="AN51" s="846"/>
      <c r="AO51" s="511"/>
      <c r="AP51" s="846"/>
      <c r="AQ51" s="511"/>
      <c r="AR51" s="846"/>
      <c r="AS51" s="511"/>
      <c r="AT51" s="846"/>
      <c r="AU51" s="511"/>
      <c r="AV51" s="846"/>
      <c r="AW51" s="511"/>
      <c r="AX51" s="846"/>
      <c r="AY51" s="511"/>
      <c r="AZ51" s="846"/>
      <c r="BA51" s="511"/>
      <c r="BB51" s="846"/>
      <c r="BC51" s="514">
        <f t="shared" si="0"/>
        <v>3.7142857142857144</v>
      </c>
      <c r="BD51" s="858"/>
      <c r="BE51" s="1011"/>
      <c r="BF51" s="514">
        <f>IF(BE51=0,BF50,BE51)</f>
        <v>3.25</v>
      </c>
      <c r="BG51" s="860">
        <f t="shared" si="5"/>
        <v>0</v>
      </c>
      <c r="BH51" s="1107" t="s">
        <v>1807</v>
      </c>
      <c r="BI51" s="1107"/>
      <c r="BJ51" s="1107"/>
      <c r="BK51" s="516" t="s">
        <v>1806</v>
      </c>
      <c r="BL51" s="516" t="s">
        <v>515</v>
      </c>
      <c r="BM51" s="516" t="s">
        <v>509</v>
      </c>
      <c r="BN51" s="516" t="s">
        <v>517</v>
      </c>
      <c r="BO51" s="514">
        <f t="shared" si="6"/>
        <v>1.7142857142857144</v>
      </c>
      <c r="BP51" s="514">
        <f t="shared" si="7"/>
        <v>3.25</v>
      </c>
      <c r="BQ51" s="858"/>
      <c r="BR51" s="858"/>
      <c r="BS51" s="860"/>
      <c r="BT51" s="846" t="e">
        <f>INDEX([18]Listas!E$20:I$24,MATCH(BQ51,[18]Listas!D$20:D$24,1),MATCH(BR51,[18]Listas!E$19:I$19,1))</f>
        <v>#N/A</v>
      </c>
    </row>
    <row r="52" spans="1:131" s="520" customFormat="1" ht="94.5" customHeight="1" x14ac:dyDescent="0.2">
      <c r="A52" s="911" t="s">
        <v>1790</v>
      </c>
      <c r="B52" s="999" t="s">
        <v>1047</v>
      </c>
      <c r="C52" s="999" t="s">
        <v>1805</v>
      </c>
      <c r="D52" s="1002" t="s">
        <v>1048</v>
      </c>
      <c r="E52" s="1003"/>
      <c r="F52" s="1004"/>
      <c r="G52" s="516" t="s">
        <v>508</v>
      </c>
      <c r="H52" s="516">
        <v>1</v>
      </c>
      <c r="I52" s="1013" t="s">
        <v>1049</v>
      </c>
      <c r="J52" s="1013"/>
      <c r="K52" s="1013"/>
      <c r="L52" s="1002" t="s">
        <v>1050</v>
      </c>
      <c r="M52" s="1003"/>
      <c r="N52" s="1004"/>
      <c r="O52" s="1090" t="s">
        <v>33</v>
      </c>
      <c r="P52" s="1090"/>
      <c r="Q52" s="1090"/>
      <c r="R52" s="1090"/>
      <c r="S52" s="517">
        <v>1</v>
      </c>
      <c r="T52" s="1014">
        <v>4</v>
      </c>
      <c r="U52" s="517">
        <v>1</v>
      </c>
      <c r="V52" s="1014">
        <v>4</v>
      </c>
      <c r="W52" s="517">
        <v>4</v>
      </c>
      <c r="X52" s="1014">
        <v>5</v>
      </c>
      <c r="Y52" s="517">
        <v>2</v>
      </c>
      <c r="Z52" s="1014">
        <v>4</v>
      </c>
      <c r="AA52" s="517">
        <v>2</v>
      </c>
      <c r="AB52" s="1014">
        <v>4</v>
      </c>
      <c r="AC52" s="517">
        <v>2</v>
      </c>
      <c r="AD52" s="1014">
        <v>5</v>
      </c>
      <c r="AE52" s="517">
        <v>2</v>
      </c>
      <c r="AF52" s="1014">
        <v>4</v>
      </c>
      <c r="AG52" s="517">
        <v>2</v>
      </c>
      <c r="AH52" s="1014">
        <v>4</v>
      </c>
      <c r="AI52" s="517"/>
      <c r="AJ52" s="1014"/>
      <c r="AK52" s="517"/>
      <c r="AL52" s="1014"/>
      <c r="AM52" s="517"/>
      <c r="AN52" s="1014"/>
      <c r="AO52" s="517"/>
      <c r="AP52" s="521"/>
      <c r="AQ52" s="275"/>
      <c r="AR52" s="521"/>
      <c r="AS52" s="275"/>
      <c r="AT52" s="521"/>
      <c r="AU52" s="275"/>
      <c r="AV52" s="521"/>
      <c r="AW52" s="275"/>
      <c r="AX52" s="521"/>
      <c r="AY52" s="275"/>
      <c r="AZ52" s="521"/>
      <c r="BA52" s="275"/>
      <c r="BB52" s="521"/>
      <c r="BC52" s="330">
        <f t="shared" si="0"/>
        <v>2</v>
      </c>
      <c r="BD52" s="1103">
        <f>SUM((BC52*(BC52/SUM(BC52))))</f>
        <v>2</v>
      </c>
      <c r="BE52" s="1103">
        <f>AVERAGE(T52,V52,X52,Z52,AB52,AD52,AF52,AH52,AJ52,AL52,AN52,AP52,AR52,AT52,AV52,AX52,AZ52,BB52)</f>
        <v>4.25</v>
      </c>
      <c r="BF52" s="514">
        <f>IF(BE52=0,BF51,BE52)</f>
        <v>4.25</v>
      </c>
      <c r="BG52" s="1096">
        <f t="shared" si="5"/>
        <v>8.5</v>
      </c>
      <c r="BH52" s="1013" t="s">
        <v>1051</v>
      </c>
      <c r="BI52" s="1013"/>
      <c r="BJ52" s="1013"/>
      <c r="BK52" s="516" t="s">
        <v>30</v>
      </c>
      <c r="BL52" s="516" t="s">
        <v>515</v>
      </c>
      <c r="BM52" s="516" t="s">
        <v>502</v>
      </c>
      <c r="BN52" s="516" t="s">
        <v>517</v>
      </c>
      <c r="BO52" s="330">
        <f t="shared" si="6"/>
        <v>1</v>
      </c>
      <c r="BP52" s="330">
        <f t="shared" si="7"/>
        <v>4.25</v>
      </c>
      <c r="BQ52" s="1103">
        <f>SUM((BO52*(BO52/SUM(BO52:BO53))),(BO53*(BO53/SUM(BO52:BO53))))</f>
        <v>1.3869047619047619</v>
      </c>
      <c r="BR52" s="1103">
        <f>SUM((BP52*(BP52/SUM(BP52:BP53))),(BP53*(BP53/SUM(BP52:BP53))))</f>
        <v>4.25</v>
      </c>
      <c r="BS52" s="1096">
        <f>BQ52*BR52</f>
        <v>5.8943452380952381</v>
      </c>
      <c r="BT52" s="1098" t="str">
        <f>INDEX([18]Listas!E$20:I$24,MATCH(BQ52,[18]Listas!D$20:D$24,1),MATCH(BR52,[18]Listas!E$19:I$19,1))</f>
        <v>MODERADO</v>
      </c>
    </row>
    <row r="53" spans="1:131" s="520" customFormat="1" ht="57.75" customHeight="1" x14ac:dyDescent="0.2">
      <c r="A53" s="913"/>
      <c r="B53" s="1001"/>
      <c r="C53" s="1001"/>
      <c r="D53" s="1008"/>
      <c r="E53" s="1009"/>
      <c r="F53" s="1010"/>
      <c r="G53" s="516"/>
      <c r="H53" s="516">
        <v>2</v>
      </c>
      <c r="I53" s="1100" t="s">
        <v>2830</v>
      </c>
      <c r="J53" s="1101"/>
      <c r="K53" s="1102"/>
      <c r="L53" s="1008"/>
      <c r="M53" s="1009"/>
      <c r="N53" s="1010"/>
      <c r="O53" s="1092"/>
      <c r="P53" s="1092"/>
      <c r="Q53" s="1092"/>
      <c r="R53" s="1092"/>
      <c r="S53" s="517">
        <v>2</v>
      </c>
      <c r="T53" s="1016"/>
      <c r="U53" s="517">
        <v>2</v>
      </c>
      <c r="V53" s="1016"/>
      <c r="W53" s="517">
        <v>1</v>
      </c>
      <c r="X53" s="1016"/>
      <c r="Y53" s="517">
        <v>2</v>
      </c>
      <c r="Z53" s="1016"/>
      <c r="AA53" s="517">
        <v>1</v>
      </c>
      <c r="AB53" s="1016"/>
      <c r="AC53" s="517">
        <v>1</v>
      </c>
      <c r="AD53" s="1016"/>
      <c r="AE53" s="517">
        <v>2</v>
      </c>
      <c r="AF53" s="1016"/>
      <c r="AG53" s="517">
        <v>2</v>
      </c>
      <c r="AH53" s="1016"/>
      <c r="AI53" s="517"/>
      <c r="AJ53" s="1016"/>
      <c r="AK53" s="517"/>
      <c r="AL53" s="1016"/>
      <c r="AM53" s="517"/>
      <c r="AN53" s="1016"/>
      <c r="AO53" s="517"/>
      <c r="AP53" s="521"/>
      <c r="AQ53" s="275"/>
      <c r="AR53" s="521"/>
      <c r="AS53" s="275"/>
      <c r="AT53" s="521"/>
      <c r="AU53" s="275"/>
      <c r="AV53" s="521"/>
      <c r="AW53" s="275"/>
      <c r="AX53" s="521"/>
      <c r="AY53" s="275"/>
      <c r="AZ53" s="521"/>
      <c r="BA53" s="275"/>
      <c r="BB53" s="521"/>
      <c r="BC53" s="330">
        <f t="shared" si="0"/>
        <v>1.625</v>
      </c>
      <c r="BD53" s="1104"/>
      <c r="BE53" s="1104"/>
      <c r="BF53" s="514">
        <f>IF(BE53=0,BF52,BE53)</f>
        <v>4.25</v>
      </c>
      <c r="BG53" s="1097"/>
      <c r="BH53" s="1012" t="s">
        <v>1809</v>
      </c>
      <c r="BI53" s="1012"/>
      <c r="BJ53" s="1012"/>
      <c r="BK53" s="516" t="s">
        <v>2831</v>
      </c>
      <c r="BL53" s="516" t="s">
        <v>515</v>
      </c>
      <c r="BM53" s="516" t="s">
        <v>512</v>
      </c>
      <c r="BN53" s="516" t="s">
        <v>503</v>
      </c>
      <c r="BO53" s="330">
        <f>IF(AND(BM53="Fuerte",BC53&gt;2.9)*OR(BN53="Probabilidad",BN53="Ambos"),BC53-2,IF(AND(BM53="Fuerte",BC53&lt;3)*OR(BN53="Probabilidad",BN53="Ambos"),1,IF(AND(BM53="Medio",BC53&gt;1.9)*OR(BN53="Probabilidad",BN53="Ambos"),BC53-1,IF(AND(BM53="Medio",BC53&lt;2)*OR(BN53="Probabilidad",BN53="Ambos"),1,BC53))))</f>
        <v>1.625</v>
      </c>
      <c r="BP53" s="330">
        <f>IF(AND(BM53="Fuerte",BF53&gt;2.9)*OR(BN53="Impacto",BN53="Ambos"),BF53-2,IF(AND(BM53="Fuerte",BF53&lt;3)*OR(BN53="Impacto",BN53="Ambos"),1,IF(AND(BM53="Medio",BF53&gt;1.9)*OR(BN53="Impacto",BN53="Ambos"),BF53-1,IF(AND(BM53="Medio",BF53&lt;2)*OR(BN53="Impacto",BN53="Ambos"),1,BF53))))</f>
        <v>4.25</v>
      </c>
      <c r="BQ53" s="1104"/>
      <c r="BR53" s="1104"/>
      <c r="BS53" s="1097"/>
      <c r="BT53" s="1099"/>
    </row>
    <row r="54" spans="1:131" s="24" customFormat="1" ht="174.75" hidden="1" customHeight="1" x14ac:dyDescent="0.2">
      <c r="A54" s="831" t="s">
        <v>1790</v>
      </c>
      <c r="B54" s="1093" t="s">
        <v>31</v>
      </c>
      <c r="C54" s="1093" t="s">
        <v>1804</v>
      </c>
      <c r="D54" s="1094" t="s">
        <v>1803</v>
      </c>
      <c r="E54" s="1094"/>
      <c r="F54" s="1094"/>
      <c r="G54" s="516" t="s">
        <v>508</v>
      </c>
      <c r="H54" s="516">
        <v>1</v>
      </c>
      <c r="I54" s="1012" t="s">
        <v>1802</v>
      </c>
      <c r="J54" s="1012"/>
      <c r="K54" s="1012"/>
      <c r="L54" s="1012" t="s">
        <v>1801</v>
      </c>
      <c r="M54" s="1095"/>
      <c r="N54" s="1095"/>
      <c r="O54" s="1090" t="s">
        <v>33</v>
      </c>
      <c r="P54" s="1090"/>
      <c r="Q54" s="1090"/>
      <c r="R54" s="1090"/>
      <c r="S54" s="517">
        <v>2</v>
      </c>
      <c r="T54" s="1014">
        <v>4</v>
      </c>
      <c r="U54" s="517">
        <v>3</v>
      </c>
      <c r="V54" s="1014">
        <v>3</v>
      </c>
      <c r="W54" s="517">
        <v>5</v>
      </c>
      <c r="X54" s="1014">
        <v>2</v>
      </c>
      <c r="Y54" s="517">
        <v>4</v>
      </c>
      <c r="Z54" s="1014">
        <v>2</v>
      </c>
      <c r="AA54" s="517">
        <v>2</v>
      </c>
      <c r="AB54" s="1014">
        <v>3</v>
      </c>
      <c r="AC54" s="517">
        <v>2</v>
      </c>
      <c r="AD54" s="1014" t="s">
        <v>587</v>
      </c>
      <c r="AE54" s="517"/>
      <c r="AF54" s="1014">
        <v>3</v>
      </c>
      <c r="AG54" s="517">
        <v>3</v>
      </c>
      <c r="AH54" s="1014">
        <v>3</v>
      </c>
      <c r="AI54" s="517"/>
      <c r="AJ54" s="1014"/>
      <c r="AK54" s="517"/>
      <c r="AL54" s="1014"/>
      <c r="AM54" s="517"/>
      <c r="AN54" s="1014"/>
      <c r="AO54" s="517"/>
      <c r="AP54" s="1089"/>
      <c r="AQ54" s="517"/>
      <c r="AR54" s="846"/>
      <c r="AS54" s="511"/>
      <c r="AT54" s="846"/>
      <c r="AU54" s="511"/>
      <c r="AV54" s="846"/>
      <c r="AW54" s="511"/>
      <c r="AX54" s="846"/>
      <c r="AY54" s="511"/>
      <c r="AZ54" s="846"/>
      <c r="BA54" s="511"/>
      <c r="BB54" s="846"/>
      <c r="BC54" s="514">
        <f t="shared" si="0"/>
        <v>3</v>
      </c>
      <c r="BD54" s="858">
        <f>SUM((BC54*(BC54/SUM(BC54:BC57))),(BC55*(BC55/SUM(BC54:BC57))),(BC56*(BC56/SUM(BC54:BC57))),(BC57*(BC57/SUM(BC54:BC57))))</f>
        <v>3.0099481376709099</v>
      </c>
      <c r="BE54" s="858">
        <f>AVERAGE(T54,V54,X54,Z54,AB54,AD54,AF54,AH54,AJ54,AL54,AN54,AP54,AR54,AT54,AV54,AX54,AZ54,BB54)</f>
        <v>2.8571428571428572</v>
      </c>
      <c r="BF54" s="514">
        <f>IF(BE54=0,#REF!,BE54)</f>
        <v>2.8571428571428572</v>
      </c>
      <c r="BG54" s="860">
        <f t="shared" si="5"/>
        <v>8.5998518219168858</v>
      </c>
      <c r="BH54" s="1012" t="s">
        <v>1800</v>
      </c>
      <c r="BI54" s="1012"/>
      <c r="BJ54" s="1012"/>
      <c r="BK54" s="308" t="s">
        <v>561</v>
      </c>
      <c r="BL54" s="516" t="s">
        <v>504</v>
      </c>
      <c r="BM54" s="516" t="s">
        <v>502</v>
      </c>
      <c r="BN54" s="516" t="s">
        <v>505</v>
      </c>
      <c r="BO54" s="514">
        <f t="shared" si="6"/>
        <v>2</v>
      </c>
      <c r="BP54" s="514">
        <f t="shared" si="7"/>
        <v>1.8571428571428572</v>
      </c>
      <c r="BQ54" s="858">
        <f>SUM((BO54*(BO54/SUM(BO54:BO57))),(BO55*(BO55/SUM(BO54:BO57))),(BO56*(BO56/SUM(BO54:BO57))),(BO57*(BO57/SUM(BO54:BO57))))</f>
        <v>2.0119400876077433</v>
      </c>
      <c r="BR54" s="858">
        <f>SUM((BP54*(BP54/SUM(BP54:BP57))),(BP55*(BP55/SUM(BP54:BP57))),(BP56*(BP56/SUM(BP54:BP57))),(BP57*(BP57/SUM(BP54:BP57))))</f>
        <v>2.1961259079903148</v>
      </c>
      <c r="BS54" s="860">
        <f>BQ54*BR54</f>
        <v>4.4184737517196693</v>
      </c>
      <c r="BT54" s="846" t="str">
        <f>INDEX([18]Listas!E$20:I$24,MATCH(BQ54,[18]Listas!D$20:D$24,1),MATCH(BR54,[18]Listas!E$19:I$19,1))</f>
        <v>INFERIOR</v>
      </c>
    </row>
    <row r="55" spans="1:131" s="24" customFormat="1" ht="77.25" hidden="1" customHeight="1" x14ac:dyDescent="0.2">
      <c r="A55" s="831"/>
      <c r="B55" s="1093"/>
      <c r="C55" s="1093"/>
      <c r="D55" s="1094"/>
      <c r="E55" s="1094"/>
      <c r="F55" s="1094"/>
      <c r="G55" s="308" t="s">
        <v>508</v>
      </c>
      <c r="H55" s="516">
        <v>2</v>
      </c>
      <c r="I55" s="1012" t="s">
        <v>1799</v>
      </c>
      <c r="J55" s="1012"/>
      <c r="K55" s="1012"/>
      <c r="L55" s="1012"/>
      <c r="M55" s="1095"/>
      <c r="N55" s="1095"/>
      <c r="O55" s="1091"/>
      <c r="P55" s="1091"/>
      <c r="Q55" s="1091"/>
      <c r="R55" s="1091"/>
      <c r="S55" s="517">
        <v>2</v>
      </c>
      <c r="T55" s="1015"/>
      <c r="U55" s="517">
        <v>3</v>
      </c>
      <c r="V55" s="1015"/>
      <c r="W55" s="517">
        <v>4</v>
      </c>
      <c r="X55" s="1015"/>
      <c r="Y55" s="517">
        <v>4</v>
      </c>
      <c r="Z55" s="1015"/>
      <c r="AA55" s="517">
        <v>2</v>
      </c>
      <c r="AB55" s="1015"/>
      <c r="AC55" s="517">
        <v>2</v>
      </c>
      <c r="AD55" s="1015"/>
      <c r="AE55" s="517"/>
      <c r="AF55" s="1015"/>
      <c r="AG55" s="517">
        <v>3</v>
      </c>
      <c r="AH55" s="1015"/>
      <c r="AI55" s="517"/>
      <c r="AJ55" s="1015"/>
      <c r="AK55" s="517"/>
      <c r="AL55" s="1015"/>
      <c r="AM55" s="517"/>
      <c r="AN55" s="1015"/>
      <c r="AO55" s="517"/>
      <c r="AP55" s="1089"/>
      <c r="AQ55" s="517"/>
      <c r="AR55" s="846"/>
      <c r="AS55" s="511"/>
      <c r="AT55" s="846"/>
      <c r="AU55" s="511"/>
      <c r="AV55" s="846"/>
      <c r="AW55" s="511"/>
      <c r="AX55" s="846"/>
      <c r="AY55" s="511"/>
      <c r="AZ55" s="846"/>
      <c r="BA55" s="511"/>
      <c r="BB55" s="846"/>
      <c r="BC55" s="514">
        <f t="shared" si="0"/>
        <v>2.8571428571428572</v>
      </c>
      <c r="BD55" s="858"/>
      <c r="BE55" s="1011"/>
      <c r="BF55" s="514">
        <f>IF(BE55=0,BF54,BE55)</f>
        <v>2.8571428571428572</v>
      </c>
      <c r="BG55" s="860">
        <f t="shared" si="5"/>
        <v>0</v>
      </c>
      <c r="BH55" s="1012" t="s">
        <v>1798</v>
      </c>
      <c r="BI55" s="1012"/>
      <c r="BJ55" s="1012"/>
      <c r="BK55" s="516" t="s">
        <v>1797</v>
      </c>
      <c r="BL55" s="516" t="s">
        <v>515</v>
      </c>
      <c r="BM55" s="516" t="s">
        <v>502</v>
      </c>
      <c r="BN55" s="516" t="s">
        <v>517</v>
      </c>
      <c r="BO55" s="514">
        <f t="shared" si="6"/>
        <v>1.8571428571428572</v>
      </c>
      <c r="BP55" s="514">
        <f t="shared" si="7"/>
        <v>2.8571428571428572</v>
      </c>
      <c r="BQ55" s="858"/>
      <c r="BR55" s="858"/>
      <c r="BS55" s="860"/>
      <c r="BT55" s="846" t="e">
        <f>INDEX([18]Listas!E$20:I$24,MATCH(BQ55,[18]Listas!D$20:D$24,1),MATCH(BR55,[18]Listas!E$19:I$19,1))</f>
        <v>#N/A</v>
      </c>
    </row>
    <row r="56" spans="1:131" s="24" customFormat="1" ht="109.5" hidden="1" customHeight="1" x14ac:dyDescent="0.2">
      <c r="A56" s="831"/>
      <c r="B56" s="1093"/>
      <c r="C56" s="1093"/>
      <c r="D56" s="1094"/>
      <c r="E56" s="1094"/>
      <c r="F56" s="1094"/>
      <c r="G56" s="308" t="s">
        <v>508</v>
      </c>
      <c r="H56" s="516">
        <v>3</v>
      </c>
      <c r="I56" s="1012" t="s">
        <v>1796</v>
      </c>
      <c r="J56" s="1012"/>
      <c r="K56" s="1012"/>
      <c r="L56" s="1012"/>
      <c r="M56" s="1095"/>
      <c r="N56" s="1095"/>
      <c r="O56" s="1091"/>
      <c r="P56" s="1091"/>
      <c r="Q56" s="1091"/>
      <c r="R56" s="1091"/>
      <c r="S56" s="517">
        <v>2</v>
      </c>
      <c r="T56" s="1015"/>
      <c r="U56" s="517">
        <v>3</v>
      </c>
      <c r="V56" s="1015"/>
      <c r="W56" s="517">
        <v>4</v>
      </c>
      <c r="X56" s="1015"/>
      <c r="Y56" s="517">
        <v>4</v>
      </c>
      <c r="Z56" s="1015"/>
      <c r="AA56" s="517" t="s">
        <v>587</v>
      </c>
      <c r="AB56" s="1015"/>
      <c r="AC56" s="517" t="s">
        <v>587</v>
      </c>
      <c r="AD56" s="1015"/>
      <c r="AE56" s="517"/>
      <c r="AF56" s="1015"/>
      <c r="AG56" s="517">
        <v>2</v>
      </c>
      <c r="AH56" s="1015"/>
      <c r="AI56" s="517"/>
      <c r="AJ56" s="1015"/>
      <c r="AK56" s="517"/>
      <c r="AL56" s="1015"/>
      <c r="AM56" s="517"/>
      <c r="AN56" s="1015"/>
      <c r="AO56" s="517"/>
      <c r="AP56" s="1089"/>
      <c r="AQ56" s="517"/>
      <c r="AR56" s="846"/>
      <c r="AS56" s="511"/>
      <c r="AT56" s="846"/>
      <c r="AU56" s="511"/>
      <c r="AV56" s="846"/>
      <c r="AW56" s="511"/>
      <c r="AX56" s="846"/>
      <c r="AY56" s="511"/>
      <c r="AZ56" s="846"/>
      <c r="BA56" s="511"/>
      <c r="BB56" s="846"/>
      <c r="BC56" s="514">
        <f t="shared" si="0"/>
        <v>3</v>
      </c>
      <c r="BD56" s="858"/>
      <c r="BE56" s="1011"/>
      <c r="BF56" s="514">
        <f>IF(BE56=0,BF55,BE56)</f>
        <v>2.8571428571428572</v>
      </c>
      <c r="BG56" s="860">
        <f t="shared" si="5"/>
        <v>0</v>
      </c>
      <c r="BH56" s="1012" t="s">
        <v>1795</v>
      </c>
      <c r="BI56" s="1012"/>
      <c r="BJ56" s="1012"/>
      <c r="BK56" s="516" t="s">
        <v>1794</v>
      </c>
      <c r="BL56" s="516" t="s">
        <v>504</v>
      </c>
      <c r="BM56" s="516" t="s">
        <v>502</v>
      </c>
      <c r="BN56" s="516" t="s">
        <v>505</v>
      </c>
      <c r="BO56" s="514">
        <f t="shared" si="6"/>
        <v>2</v>
      </c>
      <c r="BP56" s="514">
        <f t="shared" si="7"/>
        <v>1.8571428571428572</v>
      </c>
      <c r="BQ56" s="858"/>
      <c r="BR56" s="858"/>
      <c r="BS56" s="860"/>
      <c r="BT56" s="846" t="e">
        <f>INDEX([18]Listas!E$20:I$24,MATCH(BQ56,[18]Listas!D$20:D$24,1),MATCH(BR56,[18]Listas!E$19:I$19,1))</f>
        <v>#N/A</v>
      </c>
    </row>
    <row r="57" spans="1:131" s="24" customFormat="1" ht="105" hidden="1" customHeight="1" x14ac:dyDescent="0.2">
      <c r="A57" s="831"/>
      <c r="B57" s="1093"/>
      <c r="C57" s="1093"/>
      <c r="D57" s="1094"/>
      <c r="E57" s="1094"/>
      <c r="F57" s="1094"/>
      <c r="G57" s="516" t="s">
        <v>508</v>
      </c>
      <c r="H57" s="516">
        <v>4</v>
      </c>
      <c r="I57" s="1012" t="s">
        <v>1793</v>
      </c>
      <c r="J57" s="1012"/>
      <c r="K57" s="1012"/>
      <c r="L57" s="1095"/>
      <c r="M57" s="1095"/>
      <c r="N57" s="1095"/>
      <c r="O57" s="1092"/>
      <c r="P57" s="1092"/>
      <c r="Q57" s="1092"/>
      <c r="R57" s="1092"/>
      <c r="S57" s="517">
        <v>4</v>
      </c>
      <c r="T57" s="1016"/>
      <c r="U57" s="517">
        <v>3</v>
      </c>
      <c r="V57" s="1016"/>
      <c r="W57" s="517">
        <v>3</v>
      </c>
      <c r="X57" s="1016"/>
      <c r="Y57" s="517">
        <v>4</v>
      </c>
      <c r="Z57" s="1016"/>
      <c r="AA57" s="517">
        <v>1</v>
      </c>
      <c r="AB57" s="1016"/>
      <c r="AC57" s="517" t="s">
        <v>587</v>
      </c>
      <c r="AD57" s="1016"/>
      <c r="AE57" s="517"/>
      <c r="AF57" s="1016"/>
      <c r="AG57" s="517">
        <v>4</v>
      </c>
      <c r="AH57" s="1016"/>
      <c r="AI57" s="517"/>
      <c r="AJ57" s="1016"/>
      <c r="AK57" s="517"/>
      <c r="AL57" s="1016"/>
      <c r="AM57" s="517"/>
      <c r="AN57" s="1016"/>
      <c r="AO57" s="517"/>
      <c r="AP57" s="517"/>
      <c r="AQ57" s="517"/>
      <c r="AR57" s="846"/>
      <c r="AS57" s="511"/>
      <c r="AT57" s="846"/>
      <c r="AU57" s="511"/>
      <c r="AV57" s="846"/>
      <c r="AW57" s="511"/>
      <c r="AX57" s="846"/>
      <c r="AY57" s="511"/>
      <c r="AZ57" s="846"/>
      <c r="BA57" s="511"/>
      <c r="BB57" s="846"/>
      <c r="BC57" s="514">
        <f t="shared" si="0"/>
        <v>3.1666666666666665</v>
      </c>
      <c r="BD57" s="858"/>
      <c r="BE57" s="1011"/>
      <c r="BF57" s="514">
        <f>IF(BE57=0,BF56,BE57)</f>
        <v>2.8571428571428572</v>
      </c>
      <c r="BG57" s="860">
        <f t="shared" si="5"/>
        <v>0</v>
      </c>
      <c r="BH57" s="1012" t="s">
        <v>1792</v>
      </c>
      <c r="BI57" s="1012"/>
      <c r="BJ57" s="1012"/>
      <c r="BK57" s="516" t="s">
        <v>1791</v>
      </c>
      <c r="BL57" s="516" t="s">
        <v>504</v>
      </c>
      <c r="BM57" s="516" t="s">
        <v>502</v>
      </c>
      <c r="BN57" s="516" t="s">
        <v>505</v>
      </c>
      <c r="BO57" s="514">
        <f t="shared" si="6"/>
        <v>2.1666666666666665</v>
      </c>
      <c r="BP57" s="514">
        <f t="shared" si="7"/>
        <v>1.8571428571428572</v>
      </c>
      <c r="BQ57" s="858"/>
      <c r="BR57" s="858"/>
      <c r="BS57" s="860"/>
      <c r="BT57" s="846" t="e">
        <f>INDEX([18]Listas!E$20:I$24,MATCH(BQ57,[18]Listas!D$20:D$24,1),MATCH(BR57,[18]Listas!E$19:I$19,1))</f>
        <v>#N/A</v>
      </c>
    </row>
    <row r="58" spans="1:131" ht="4.5" customHeight="1" x14ac:dyDescent="0.2">
      <c r="A58" s="510"/>
      <c r="B58" s="204"/>
      <c r="C58" s="204"/>
      <c r="D58" s="183"/>
      <c r="E58" s="183"/>
      <c r="F58" s="183"/>
      <c r="G58" s="204"/>
      <c r="H58" s="204"/>
      <c r="I58" s="205"/>
      <c r="J58" s="205"/>
      <c r="K58" s="205"/>
      <c r="L58" s="204"/>
      <c r="M58" s="204"/>
      <c r="N58" s="204"/>
      <c r="O58" s="204"/>
      <c r="P58" s="204"/>
      <c r="Q58" s="204"/>
      <c r="R58" s="204"/>
      <c r="S58" s="206"/>
      <c r="T58" s="206"/>
      <c r="U58" s="206"/>
      <c r="V58" s="206"/>
      <c r="W58" s="206"/>
      <c r="X58" s="206"/>
      <c r="Y58" s="206"/>
      <c r="Z58" s="206"/>
      <c r="AA58" s="206"/>
      <c r="AB58" s="206"/>
      <c r="AC58" s="206"/>
      <c r="AD58" s="206"/>
      <c r="AE58" s="206"/>
      <c r="AF58" s="206"/>
      <c r="AG58" s="206"/>
      <c r="AH58" s="206"/>
      <c r="AI58" s="206"/>
      <c r="AJ58" s="206"/>
      <c r="AK58" s="206"/>
      <c r="AL58" s="204"/>
      <c r="AM58" s="204"/>
      <c r="AN58" s="204"/>
      <c r="AO58" s="204"/>
      <c r="AP58" s="204"/>
      <c r="AQ58" s="204"/>
      <c r="AR58" s="204"/>
      <c r="AS58" s="204"/>
      <c r="AT58" s="204"/>
      <c r="AU58" s="204"/>
      <c r="AV58" s="204"/>
      <c r="AW58" s="204"/>
      <c r="AX58" s="204"/>
      <c r="AY58" s="204"/>
      <c r="AZ58" s="204"/>
      <c r="BA58" s="204"/>
      <c r="BB58" s="204"/>
      <c r="BC58" s="204"/>
      <c r="BD58" s="204"/>
      <c r="BE58" s="204"/>
      <c r="BF58" s="204"/>
      <c r="BG58" s="204"/>
      <c r="BH58" s="205"/>
      <c r="BI58" s="205"/>
      <c r="BJ58" s="205"/>
      <c r="BK58" s="205"/>
      <c r="BL58" s="204"/>
      <c r="BM58" s="204"/>
      <c r="BN58" s="204"/>
      <c r="BO58" s="204"/>
      <c r="BP58" s="204"/>
      <c r="BQ58" s="204"/>
      <c r="BR58" s="204"/>
      <c r="BS58" s="204"/>
      <c r="BT58" s="184"/>
    </row>
    <row r="59" spans="1:131" x14ac:dyDescent="0.2">
      <c r="A59" s="183"/>
      <c r="L59" s="204"/>
      <c r="M59" s="204"/>
      <c r="N59" s="204"/>
      <c r="O59" s="204"/>
      <c r="P59" s="204"/>
      <c r="Q59" s="204"/>
      <c r="R59" s="204"/>
      <c r="S59" s="206"/>
      <c r="T59" s="206"/>
      <c r="U59" s="206"/>
      <c r="V59" s="206"/>
      <c r="W59" s="206"/>
      <c r="X59" s="206"/>
      <c r="Y59" s="206"/>
      <c r="Z59" s="206"/>
      <c r="AA59" s="206"/>
      <c r="AB59" s="206"/>
      <c r="AC59" s="206"/>
      <c r="AD59" s="206"/>
      <c r="AE59" s="206"/>
      <c r="AF59" s="206"/>
      <c r="AG59" s="206"/>
      <c r="AH59" s="206"/>
      <c r="AI59" s="206"/>
      <c r="AJ59" s="206"/>
      <c r="AK59" s="206"/>
      <c r="AL59" s="204"/>
      <c r="AM59" s="204"/>
      <c r="AN59" s="204"/>
      <c r="AO59" s="204"/>
      <c r="AP59" s="204"/>
      <c r="AQ59" s="204"/>
      <c r="AR59" s="204"/>
      <c r="AS59" s="204"/>
      <c r="AT59" s="204"/>
      <c r="AU59" s="204"/>
      <c r="AV59" s="204"/>
      <c r="AW59" s="204"/>
      <c r="AX59" s="204"/>
      <c r="AY59" s="204"/>
      <c r="AZ59" s="204"/>
      <c r="BA59" s="204"/>
      <c r="BB59" s="204"/>
      <c r="BC59" s="204"/>
      <c r="BD59" s="204"/>
      <c r="BE59" s="868" t="s">
        <v>614</v>
      </c>
      <c r="BF59" s="868"/>
      <c r="BG59" s="868"/>
      <c r="BH59" s="868"/>
      <c r="BI59" s="868"/>
      <c r="BJ59" s="868"/>
      <c r="BK59" s="868"/>
      <c r="BL59" s="868"/>
      <c r="BM59" s="868"/>
      <c r="BN59" s="868"/>
      <c r="BO59" s="204"/>
      <c r="BP59" s="204"/>
      <c r="BQ59" s="204"/>
      <c r="BR59" s="204"/>
      <c r="BS59" s="204"/>
      <c r="BT59" s="184"/>
    </row>
    <row r="60" spans="1:131" x14ac:dyDescent="0.2">
      <c r="A60" s="183"/>
      <c r="B60" s="188"/>
      <c r="C60" s="188"/>
      <c r="D60" s="188"/>
      <c r="E60" s="188"/>
      <c r="F60" s="188"/>
      <c r="G60" s="188"/>
      <c r="H60" s="188"/>
      <c r="I60" s="188"/>
      <c r="J60" s="188"/>
      <c r="K60" s="188"/>
      <c r="L60" s="204"/>
      <c r="M60" s="204"/>
      <c r="N60" s="204"/>
      <c r="O60" s="204"/>
      <c r="P60" s="204"/>
      <c r="Q60" s="204"/>
      <c r="R60" s="204"/>
      <c r="S60" s="206"/>
      <c r="T60" s="206"/>
      <c r="U60" s="206"/>
      <c r="V60" s="206"/>
      <c r="W60" s="206"/>
      <c r="X60" s="206"/>
      <c r="Y60" s="206"/>
      <c r="Z60" s="206"/>
      <c r="AA60" s="206"/>
      <c r="AB60" s="206"/>
      <c r="AC60" s="206"/>
      <c r="AD60" s="206"/>
      <c r="AE60" s="206"/>
      <c r="AF60" s="206"/>
      <c r="AG60" s="206"/>
      <c r="AH60" s="206"/>
      <c r="AI60" s="206"/>
      <c r="AJ60" s="206"/>
      <c r="AK60" s="206"/>
      <c r="AL60" s="204"/>
      <c r="AM60" s="204"/>
      <c r="AN60" s="204"/>
      <c r="AO60" s="204"/>
      <c r="AP60" s="204"/>
      <c r="AQ60" s="204"/>
      <c r="AR60" s="204"/>
      <c r="AS60" s="204"/>
      <c r="AT60" s="204"/>
      <c r="AU60" s="204"/>
      <c r="AV60" s="204"/>
      <c r="AW60" s="204"/>
      <c r="AX60" s="204"/>
      <c r="AY60" s="204"/>
      <c r="AZ60" s="204"/>
      <c r="BA60" s="204"/>
      <c r="BB60" s="204"/>
      <c r="BC60" s="204"/>
      <c r="BD60" s="204"/>
      <c r="BE60" s="204"/>
      <c r="BF60" s="204"/>
      <c r="BG60" s="204"/>
      <c r="BH60" s="205"/>
      <c r="BI60" s="205"/>
      <c r="BJ60" s="205"/>
      <c r="BK60" s="205"/>
      <c r="BL60" s="204"/>
      <c r="BM60" s="204"/>
      <c r="BN60" s="204"/>
      <c r="BO60" s="204"/>
      <c r="BP60" s="204"/>
      <c r="BQ60" s="204"/>
      <c r="BR60" s="204"/>
      <c r="BS60" s="204"/>
      <c r="BT60" s="184"/>
    </row>
    <row r="61" spans="1:131" s="189" customFormat="1" ht="31.5" customHeight="1" x14ac:dyDescent="0.2">
      <c r="BC61" s="1088" t="s">
        <v>602</v>
      </c>
      <c r="BD61" s="1088"/>
      <c r="BE61" s="1088"/>
      <c r="BF61" s="1088"/>
      <c r="BG61" s="870" t="s">
        <v>603</v>
      </c>
      <c r="BH61" s="871"/>
      <c r="BI61" s="871"/>
      <c r="BJ61" s="872"/>
      <c r="BK61" s="870" t="s">
        <v>604</v>
      </c>
      <c r="BL61" s="871"/>
      <c r="BM61" s="872"/>
      <c r="BN61" s="870" t="s">
        <v>605</v>
      </c>
      <c r="BO61" s="871"/>
      <c r="BP61" s="871"/>
      <c r="BQ61" s="871"/>
      <c r="BR61" s="871"/>
      <c r="BS61" s="871"/>
      <c r="BT61" s="872"/>
      <c r="BU61" s="190"/>
      <c r="BV61" s="191"/>
      <c r="BW61" s="191"/>
      <c r="BX61" s="191"/>
      <c r="BY61" s="191"/>
      <c r="BZ61" s="191"/>
      <c r="CA61" s="191"/>
      <c r="CB61" s="191"/>
      <c r="CC61" s="191"/>
      <c r="CD61" s="191"/>
      <c r="CE61" s="191"/>
      <c r="CF61" s="191"/>
      <c r="CG61" s="191"/>
      <c r="CH61" s="191"/>
      <c r="CI61" s="191"/>
      <c r="CJ61" s="191"/>
      <c r="CK61" s="191"/>
      <c r="CL61" s="191"/>
      <c r="CM61" s="191"/>
      <c r="CN61" s="191"/>
      <c r="CO61" s="191"/>
      <c r="CP61" s="191"/>
      <c r="CQ61" s="191"/>
      <c r="CR61" s="191"/>
      <c r="CS61" s="191"/>
      <c r="CT61" s="191"/>
      <c r="CU61" s="191"/>
      <c r="CV61" s="191"/>
      <c r="CW61" s="191"/>
      <c r="CX61" s="191"/>
      <c r="CY61" s="191"/>
      <c r="CZ61" s="191"/>
      <c r="DA61" s="191"/>
      <c r="DB61" s="191"/>
      <c r="DC61" s="191"/>
      <c r="DD61" s="191"/>
      <c r="DE61" s="191"/>
      <c r="DF61" s="191"/>
      <c r="DG61" s="191"/>
      <c r="DH61" s="191"/>
      <c r="DI61" s="191"/>
      <c r="DJ61" s="191"/>
      <c r="DK61" s="191"/>
      <c r="DL61" s="191"/>
      <c r="DM61" s="191"/>
      <c r="DN61" s="191"/>
      <c r="DO61" s="191"/>
      <c r="DP61" s="191"/>
      <c r="DQ61" s="191"/>
      <c r="DR61" s="191"/>
      <c r="DS61" s="190"/>
      <c r="DT61" s="190"/>
      <c r="DU61" s="190"/>
      <c r="DV61" s="190"/>
      <c r="DW61" s="190"/>
      <c r="DX61" s="190"/>
      <c r="DY61" s="190"/>
      <c r="DZ61" s="190"/>
      <c r="EA61" s="190"/>
    </row>
    <row r="62" spans="1:131" s="21" customFormat="1" ht="31.5" customHeight="1" x14ac:dyDescent="0.2">
      <c r="BC62" s="1085" t="s">
        <v>647</v>
      </c>
      <c r="BD62" s="1086"/>
      <c r="BE62" s="1086"/>
      <c r="BF62" s="1087"/>
      <c r="BG62" s="862" t="s">
        <v>1284</v>
      </c>
      <c r="BH62" s="863"/>
      <c r="BI62" s="863"/>
      <c r="BJ62" s="864"/>
      <c r="BK62" s="862" t="s">
        <v>1249</v>
      </c>
      <c r="BL62" s="863"/>
      <c r="BM62" s="864"/>
      <c r="BN62" s="865" t="s">
        <v>1202</v>
      </c>
      <c r="BO62" s="866"/>
      <c r="BP62" s="866"/>
      <c r="BQ62" s="866"/>
      <c r="BR62" s="866"/>
      <c r="BS62" s="866"/>
      <c r="BT62" s="867"/>
    </row>
    <row r="63" spans="1:131" s="21" customFormat="1" ht="35.25" customHeight="1" x14ac:dyDescent="0.2">
      <c r="BC63" s="1085" t="s">
        <v>1053</v>
      </c>
      <c r="BD63" s="1086"/>
      <c r="BE63" s="1086"/>
      <c r="BF63" s="1087"/>
      <c r="BG63" s="862" t="s">
        <v>1141</v>
      </c>
      <c r="BH63" s="863"/>
      <c r="BI63" s="863"/>
      <c r="BJ63" s="864"/>
      <c r="BK63" s="862" t="s">
        <v>1309</v>
      </c>
      <c r="BL63" s="863"/>
      <c r="BM63" s="864"/>
      <c r="BN63" s="865" t="s">
        <v>1202</v>
      </c>
      <c r="BO63" s="866"/>
      <c r="BP63" s="866"/>
      <c r="BQ63" s="866"/>
      <c r="BR63" s="866"/>
      <c r="BS63" s="866"/>
      <c r="BT63" s="867"/>
    </row>
    <row r="64" spans="1:131" s="21" customFormat="1" ht="35.25" customHeight="1" x14ac:dyDescent="0.2">
      <c r="BC64" s="1085" t="s">
        <v>1052</v>
      </c>
      <c r="BD64" s="1086"/>
      <c r="BE64" s="1086"/>
      <c r="BF64" s="1087"/>
      <c r="BG64" s="862" t="s">
        <v>1453</v>
      </c>
      <c r="BH64" s="863"/>
      <c r="BI64" s="863"/>
      <c r="BJ64" s="864"/>
      <c r="BK64" s="862" t="s">
        <v>1309</v>
      </c>
      <c r="BL64" s="863"/>
      <c r="BM64" s="864"/>
      <c r="BN64" s="865" t="s">
        <v>1202</v>
      </c>
      <c r="BO64" s="866"/>
      <c r="BP64" s="866"/>
      <c r="BQ64" s="866"/>
      <c r="BR64" s="866"/>
      <c r="BS64" s="866"/>
      <c r="BT64" s="867"/>
    </row>
    <row r="65" spans="1:72" s="189" customFormat="1" ht="15.75" customHeight="1" x14ac:dyDescent="0.2">
      <c r="A65" s="191"/>
      <c r="B65" s="191"/>
      <c r="C65" s="191"/>
      <c r="D65" s="191"/>
      <c r="E65" s="191"/>
      <c r="F65" s="191"/>
      <c r="G65" s="191"/>
      <c r="H65" s="507"/>
      <c r="I65" s="507"/>
      <c r="J65" s="507"/>
      <c r="K65" s="507"/>
      <c r="L65" s="507"/>
      <c r="M65" s="507"/>
      <c r="N65" s="507"/>
      <c r="O65" s="191"/>
      <c r="P65" s="191"/>
      <c r="Q65" s="191"/>
      <c r="R65" s="191"/>
      <c r="S65" s="191"/>
      <c r="T65" s="191"/>
      <c r="U65" s="191"/>
      <c r="V65" s="191"/>
      <c r="W65" s="191"/>
      <c r="X65" s="191"/>
      <c r="Y65" s="191"/>
      <c r="Z65" s="191"/>
      <c r="AA65" s="191"/>
      <c r="AB65" s="191"/>
      <c r="AC65" s="191"/>
      <c r="AD65" s="191"/>
      <c r="AE65" s="191"/>
      <c r="AF65" s="191"/>
      <c r="AG65" s="191"/>
      <c r="AH65" s="191"/>
      <c r="AI65" s="191"/>
      <c r="AJ65" s="191"/>
      <c r="AK65" s="191"/>
      <c r="AL65" s="191"/>
      <c r="AM65" s="191"/>
      <c r="AN65" s="191"/>
      <c r="AO65" s="191"/>
      <c r="AP65" s="191"/>
      <c r="AQ65" s="191"/>
      <c r="AR65" s="191"/>
      <c r="AS65" s="191"/>
      <c r="AT65" s="191"/>
      <c r="AU65" s="191"/>
      <c r="AV65" s="191"/>
      <c r="AW65" s="191"/>
      <c r="AX65" s="191"/>
      <c r="AY65" s="191"/>
      <c r="AZ65" s="191"/>
      <c r="BA65" s="191"/>
      <c r="BB65" s="191"/>
      <c r="BC65" s="191"/>
      <c r="BD65" s="191"/>
      <c r="BE65" s="191"/>
      <c r="BF65" s="191"/>
      <c r="BG65" s="191"/>
      <c r="BH65" s="191"/>
      <c r="BI65" s="191"/>
      <c r="BJ65" s="191"/>
      <c r="BK65" s="191"/>
      <c r="BL65" s="507"/>
      <c r="BM65" s="507"/>
      <c r="BN65" s="507"/>
      <c r="BO65" s="507"/>
      <c r="BP65" s="507"/>
      <c r="BQ65" s="507"/>
      <c r="BR65" s="507"/>
      <c r="BS65" s="507"/>
      <c r="BT65" s="507"/>
    </row>
    <row r="66" spans="1:72" ht="15.75" customHeight="1" x14ac:dyDescent="0.2">
      <c r="A66" s="183"/>
      <c r="B66" s="204"/>
      <c r="C66" s="204"/>
      <c r="D66" s="183"/>
      <c r="E66" s="183"/>
      <c r="F66" s="183"/>
      <c r="G66" s="204"/>
      <c r="H66" s="193"/>
      <c r="I66" s="193"/>
      <c r="J66" s="193"/>
      <c r="K66" s="193"/>
      <c r="L66" s="207"/>
      <c r="M66" s="207"/>
      <c r="N66" s="207"/>
      <c r="O66" s="204"/>
      <c r="P66" s="204"/>
      <c r="Q66" s="204"/>
      <c r="R66" s="204"/>
      <c r="S66" s="206"/>
      <c r="T66" s="206"/>
      <c r="U66" s="206"/>
      <c r="V66" s="206"/>
      <c r="W66" s="206"/>
      <c r="X66" s="206"/>
      <c r="Y66" s="206"/>
      <c r="Z66" s="206"/>
      <c r="AA66" s="206"/>
      <c r="AB66" s="206"/>
      <c r="AC66" s="206"/>
      <c r="AD66" s="206"/>
      <c r="AE66" s="206"/>
      <c r="AF66" s="206"/>
      <c r="AG66" s="206"/>
      <c r="AH66" s="206"/>
      <c r="AI66" s="206"/>
      <c r="AJ66" s="206"/>
      <c r="AK66" s="206"/>
      <c r="AL66" s="204"/>
      <c r="AM66" s="204"/>
      <c r="AN66" s="204"/>
      <c r="AO66" s="204"/>
      <c r="AP66" s="204"/>
      <c r="AQ66" s="204"/>
      <c r="AR66" s="204"/>
      <c r="AS66" s="204"/>
      <c r="AT66" s="204"/>
      <c r="AU66" s="204"/>
      <c r="AV66" s="204"/>
      <c r="AW66" s="204"/>
      <c r="AX66" s="204"/>
      <c r="AY66" s="204"/>
      <c r="AZ66" s="204"/>
      <c r="BA66" s="204"/>
      <c r="BB66" s="204"/>
      <c r="BC66" s="204"/>
      <c r="BD66" s="204"/>
      <c r="BE66" s="204"/>
      <c r="BF66" s="204"/>
      <c r="BG66" s="204"/>
      <c r="BH66" s="205"/>
      <c r="BI66" s="205"/>
      <c r="BJ66" s="205"/>
      <c r="BK66" s="204"/>
      <c r="BL66" s="193"/>
      <c r="BM66" s="193"/>
      <c r="BN66" s="193"/>
      <c r="BO66" s="193"/>
      <c r="BP66" s="193"/>
      <c r="BQ66" s="193"/>
      <c r="BR66" s="193"/>
      <c r="BS66" s="193"/>
      <c r="BT66" s="193"/>
    </row>
    <row r="67" spans="1:72" x14ac:dyDescent="0.2">
      <c r="A67" s="183"/>
      <c r="B67" s="204"/>
      <c r="C67" s="204"/>
      <c r="D67" s="183"/>
      <c r="E67" s="183"/>
      <c r="H67" s="28"/>
      <c r="I67" s="208"/>
      <c r="J67" s="208"/>
      <c r="K67" s="208"/>
      <c r="BM67" s="204"/>
      <c r="BN67" s="204"/>
      <c r="BO67" s="204"/>
      <c r="BP67" s="204"/>
      <c r="BQ67" s="204"/>
      <c r="BR67" s="204"/>
      <c r="BS67" s="204"/>
      <c r="BT67" s="184"/>
    </row>
  </sheetData>
  <mergeCells count="649">
    <mergeCell ref="A1:K1"/>
    <mergeCell ref="L1:N4"/>
    <mergeCell ref="T1:U4"/>
    <mergeCell ref="BH1:BH2"/>
    <mergeCell ref="BI1:BL2"/>
    <mergeCell ref="BO1:BT2"/>
    <mergeCell ref="A2:K2"/>
    <mergeCell ref="B3:I3"/>
    <mergeCell ref="J3:K3"/>
    <mergeCell ref="BH3:BH4"/>
    <mergeCell ref="A7:A8"/>
    <mergeCell ref="B7:B8"/>
    <mergeCell ref="C7:C8"/>
    <mergeCell ref="D7:F8"/>
    <mergeCell ref="G7:G8"/>
    <mergeCell ref="H7:K8"/>
    <mergeCell ref="BI3:BL4"/>
    <mergeCell ref="BO3:BT4"/>
    <mergeCell ref="B4:I4"/>
    <mergeCell ref="J4:K4"/>
    <mergeCell ref="A6:N6"/>
    <mergeCell ref="O6:R6"/>
    <mergeCell ref="S6:BG6"/>
    <mergeCell ref="BH6:BT6"/>
    <mergeCell ref="AA7:AB7"/>
    <mergeCell ref="AC7:AD7"/>
    <mergeCell ref="AE7:AF7"/>
    <mergeCell ref="AG7:AH7"/>
    <mergeCell ref="AI7:AJ7"/>
    <mergeCell ref="AK7:AL7"/>
    <mergeCell ref="L7:N8"/>
    <mergeCell ref="O7:R7"/>
    <mergeCell ref="S7:T7"/>
    <mergeCell ref="U7:V7"/>
    <mergeCell ref="W7:X7"/>
    <mergeCell ref="Y7:Z7"/>
    <mergeCell ref="AY7:AZ7"/>
    <mergeCell ref="BA7:BB7"/>
    <mergeCell ref="BC7:BG7"/>
    <mergeCell ref="BH7:BN7"/>
    <mergeCell ref="BO7:BT7"/>
    <mergeCell ref="BH8:BJ8"/>
    <mergeCell ref="AM7:AN7"/>
    <mergeCell ref="AO7:AP7"/>
    <mergeCell ref="AQ7:AR7"/>
    <mergeCell ref="AS7:AT7"/>
    <mergeCell ref="AU7:AV7"/>
    <mergeCell ref="AW7:AX7"/>
    <mergeCell ref="D9:F9"/>
    <mergeCell ref="I9:K9"/>
    <mergeCell ref="L9:N9"/>
    <mergeCell ref="BH9:BJ9"/>
    <mergeCell ref="A10:A11"/>
    <mergeCell ref="B10:B11"/>
    <mergeCell ref="C10:C11"/>
    <mergeCell ref="D10:F11"/>
    <mergeCell ref="G10:G11"/>
    <mergeCell ref="H10:H11"/>
    <mergeCell ref="A12:A13"/>
    <mergeCell ref="B12:B13"/>
    <mergeCell ref="C12:C13"/>
    <mergeCell ref="D12:F13"/>
    <mergeCell ref="I12:K12"/>
    <mergeCell ref="L12:N13"/>
    <mergeCell ref="BD10:BD11"/>
    <mergeCell ref="BE10:BE11"/>
    <mergeCell ref="BG10:BG11"/>
    <mergeCell ref="AR10:AR11"/>
    <mergeCell ref="AT10:AT11"/>
    <mergeCell ref="AV10:AV11"/>
    <mergeCell ref="AX10:AX11"/>
    <mergeCell ref="AZ10:AZ11"/>
    <mergeCell ref="BB10:BB11"/>
    <mergeCell ref="AF10:AF11"/>
    <mergeCell ref="AH10:AH11"/>
    <mergeCell ref="AJ10:AJ11"/>
    <mergeCell ref="AL10:AL11"/>
    <mergeCell ref="AN10:AN11"/>
    <mergeCell ref="AP10:AP11"/>
    <mergeCell ref="T10:T11"/>
    <mergeCell ref="V10:V11"/>
    <mergeCell ref="X10:X11"/>
    <mergeCell ref="O12:O13"/>
    <mergeCell ref="P12:P13"/>
    <mergeCell ref="Q12:Q13"/>
    <mergeCell ref="R12:R13"/>
    <mergeCell ref="T12:T13"/>
    <mergeCell ref="V12:V13"/>
    <mergeCell ref="BS10:BS11"/>
    <mergeCell ref="BT10:BT11"/>
    <mergeCell ref="I11:K11"/>
    <mergeCell ref="BH11:BJ11"/>
    <mergeCell ref="BH10:BJ10"/>
    <mergeCell ref="BQ10:BQ11"/>
    <mergeCell ref="BR10:BR11"/>
    <mergeCell ref="Z10:Z11"/>
    <mergeCell ref="AB10:AB11"/>
    <mergeCell ref="AD10:AD11"/>
    <mergeCell ref="I10:K10"/>
    <mergeCell ref="L10:N11"/>
    <mergeCell ref="O10:O11"/>
    <mergeCell ref="P10:P11"/>
    <mergeCell ref="Q10:Q11"/>
    <mergeCell ref="R10:R11"/>
    <mergeCell ref="BE12:BE13"/>
    <mergeCell ref="AJ12:AJ13"/>
    <mergeCell ref="AL12:AL13"/>
    <mergeCell ref="AN12:AN13"/>
    <mergeCell ref="AP12:AP13"/>
    <mergeCell ref="AR12:AR13"/>
    <mergeCell ref="AT12:AT13"/>
    <mergeCell ref="X12:X13"/>
    <mergeCell ref="Z12:Z13"/>
    <mergeCell ref="AB12:AB13"/>
    <mergeCell ref="AD12:AD13"/>
    <mergeCell ref="AF12:AF13"/>
    <mergeCell ref="AH12:AH13"/>
    <mergeCell ref="T14:T15"/>
    <mergeCell ref="V14:V15"/>
    <mergeCell ref="X14:X15"/>
    <mergeCell ref="BT12:BT13"/>
    <mergeCell ref="I13:K13"/>
    <mergeCell ref="BH13:BJ13"/>
    <mergeCell ref="A14:A15"/>
    <mergeCell ref="B14:B15"/>
    <mergeCell ref="C14:C15"/>
    <mergeCell ref="D14:F15"/>
    <mergeCell ref="I14:K14"/>
    <mergeCell ref="L14:N15"/>
    <mergeCell ref="O14:O15"/>
    <mergeCell ref="BG12:BG13"/>
    <mergeCell ref="BH12:BJ12"/>
    <mergeCell ref="BK12:BK13"/>
    <mergeCell ref="BQ12:BQ13"/>
    <mergeCell ref="BR12:BR13"/>
    <mergeCell ref="BS12:BS13"/>
    <mergeCell ref="AV12:AV13"/>
    <mergeCell ref="AX12:AX13"/>
    <mergeCell ref="AZ12:AZ13"/>
    <mergeCell ref="BB12:BB13"/>
    <mergeCell ref="BD12:BD13"/>
    <mergeCell ref="BR14:BR15"/>
    <mergeCell ref="BS14:BS15"/>
    <mergeCell ref="BT14:BT15"/>
    <mergeCell ref="AX14:AX15"/>
    <mergeCell ref="AZ14:AZ15"/>
    <mergeCell ref="BB14:BB15"/>
    <mergeCell ref="BD14:BD15"/>
    <mergeCell ref="BE14:BE15"/>
    <mergeCell ref="BG14:BG15"/>
    <mergeCell ref="I15:K15"/>
    <mergeCell ref="BH15:BJ15"/>
    <mergeCell ref="D16:F16"/>
    <mergeCell ref="I16:K16"/>
    <mergeCell ref="L16:N16"/>
    <mergeCell ref="BH16:BJ16"/>
    <mergeCell ref="BH14:BJ14"/>
    <mergeCell ref="BK14:BK15"/>
    <mergeCell ref="BQ14:BQ15"/>
    <mergeCell ref="AL14:AL15"/>
    <mergeCell ref="AN14:AN15"/>
    <mergeCell ref="AP14:AP15"/>
    <mergeCell ref="AR14:AR15"/>
    <mergeCell ref="AT14:AT15"/>
    <mergeCell ref="AV14:AV15"/>
    <mergeCell ref="Z14:Z15"/>
    <mergeCell ref="AB14:AB15"/>
    <mergeCell ref="AD14:AD15"/>
    <mergeCell ref="AF14:AF15"/>
    <mergeCell ref="AH14:AH15"/>
    <mergeCell ref="AJ14:AJ15"/>
    <mergeCell ref="P14:P15"/>
    <mergeCell ref="Q14:Q15"/>
    <mergeCell ref="R14:R15"/>
    <mergeCell ref="O17:O18"/>
    <mergeCell ref="P17:P18"/>
    <mergeCell ref="Q17:Q18"/>
    <mergeCell ref="R17:R18"/>
    <mergeCell ref="T17:T18"/>
    <mergeCell ref="V17:V18"/>
    <mergeCell ref="A17:A18"/>
    <mergeCell ref="B17:B18"/>
    <mergeCell ref="C17:C18"/>
    <mergeCell ref="D17:F18"/>
    <mergeCell ref="I17:K17"/>
    <mergeCell ref="L17:N18"/>
    <mergeCell ref="I18:K18"/>
    <mergeCell ref="AJ17:AJ18"/>
    <mergeCell ref="AL17:AL18"/>
    <mergeCell ref="AN17:AN18"/>
    <mergeCell ref="AP17:AP18"/>
    <mergeCell ref="AR17:AR18"/>
    <mergeCell ref="AT17:AT18"/>
    <mergeCell ref="X17:X18"/>
    <mergeCell ref="Z17:Z18"/>
    <mergeCell ref="AB17:AB18"/>
    <mergeCell ref="AD17:AD18"/>
    <mergeCell ref="AF17:AF18"/>
    <mergeCell ref="AH17:AH18"/>
    <mergeCell ref="BG17:BG18"/>
    <mergeCell ref="BH17:BJ17"/>
    <mergeCell ref="BQ17:BQ18"/>
    <mergeCell ref="BR17:BR18"/>
    <mergeCell ref="BS17:BS18"/>
    <mergeCell ref="BT17:BT18"/>
    <mergeCell ref="BH18:BJ18"/>
    <mergeCell ref="AV17:AV18"/>
    <mergeCell ref="AX17:AX18"/>
    <mergeCell ref="AZ17:AZ18"/>
    <mergeCell ref="BB17:BB18"/>
    <mergeCell ref="BD17:BD18"/>
    <mergeCell ref="BE17:BE18"/>
    <mergeCell ref="A19:A22"/>
    <mergeCell ref="B19:B22"/>
    <mergeCell ref="C19:C22"/>
    <mergeCell ref="D19:F22"/>
    <mergeCell ref="I19:K19"/>
    <mergeCell ref="L19:N22"/>
    <mergeCell ref="I20:K20"/>
    <mergeCell ref="I21:K21"/>
    <mergeCell ref="I22:K22"/>
    <mergeCell ref="BQ19:BQ29"/>
    <mergeCell ref="BR19:BR29"/>
    <mergeCell ref="BS19:BS29"/>
    <mergeCell ref="BT19:BT29"/>
    <mergeCell ref="BH20:BJ20"/>
    <mergeCell ref="BH21:BJ21"/>
    <mergeCell ref="BH22:BJ22"/>
    <mergeCell ref="BH23:BJ23"/>
    <mergeCell ref="BH28:BJ28"/>
    <mergeCell ref="A23:A29"/>
    <mergeCell ref="B23:B29"/>
    <mergeCell ref="C23:C29"/>
    <mergeCell ref="D23:F29"/>
    <mergeCell ref="I23:K23"/>
    <mergeCell ref="L23:N29"/>
    <mergeCell ref="I24:K24"/>
    <mergeCell ref="I28:K28"/>
    <mergeCell ref="BG19:BG29"/>
    <mergeCell ref="AV19:AV29"/>
    <mergeCell ref="AX19:AX29"/>
    <mergeCell ref="AZ19:AZ29"/>
    <mergeCell ref="BB19:BB29"/>
    <mergeCell ref="BD19:BD29"/>
    <mergeCell ref="BE19:BE29"/>
    <mergeCell ref="AJ19:AJ29"/>
    <mergeCell ref="AL19:AL29"/>
    <mergeCell ref="AN19:AN29"/>
    <mergeCell ref="AP19:AP29"/>
    <mergeCell ref="AR19:AR29"/>
    <mergeCell ref="AT19:AT29"/>
    <mergeCell ref="X19:X29"/>
    <mergeCell ref="Z19:Z29"/>
    <mergeCell ref="AB19:AB29"/>
    <mergeCell ref="I29:K29"/>
    <mergeCell ref="BH29:BJ29"/>
    <mergeCell ref="D30:F30"/>
    <mergeCell ref="I30:K30"/>
    <mergeCell ref="L30:N30"/>
    <mergeCell ref="BH30:BJ30"/>
    <mergeCell ref="BH24:BJ24"/>
    <mergeCell ref="I25:K25"/>
    <mergeCell ref="BH25:BJ25"/>
    <mergeCell ref="I26:K26"/>
    <mergeCell ref="BH26:BJ26"/>
    <mergeCell ref="I27:K27"/>
    <mergeCell ref="BH27:BJ27"/>
    <mergeCell ref="AD19:AD29"/>
    <mergeCell ref="AF19:AF29"/>
    <mergeCell ref="AH19:AH29"/>
    <mergeCell ref="O19:O29"/>
    <mergeCell ref="P19:P29"/>
    <mergeCell ref="Q19:Q29"/>
    <mergeCell ref="R19:R29"/>
    <mergeCell ref="T19:T29"/>
    <mergeCell ref="V19:V29"/>
    <mergeCell ref="BH19:BJ19"/>
    <mergeCell ref="O31:O33"/>
    <mergeCell ref="P31:P33"/>
    <mergeCell ref="Q31:Q33"/>
    <mergeCell ref="R31:R33"/>
    <mergeCell ref="T31:T33"/>
    <mergeCell ref="V31:V33"/>
    <mergeCell ref="A31:A33"/>
    <mergeCell ref="B31:B33"/>
    <mergeCell ref="C31:C33"/>
    <mergeCell ref="D31:F33"/>
    <mergeCell ref="I31:K31"/>
    <mergeCell ref="L31:N33"/>
    <mergeCell ref="I32:K32"/>
    <mergeCell ref="I33:K33"/>
    <mergeCell ref="AJ31:AJ33"/>
    <mergeCell ref="AL31:AL33"/>
    <mergeCell ref="AN31:AN33"/>
    <mergeCell ref="AP31:AP33"/>
    <mergeCell ref="AR31:AR33"/>
    <mergeCell ref="AT31:AT33"/>
    <mergeCell ref="X31:X33"/>
    <mergeCell ref="Z31:Z33"/>
    <mergeCell ref="AB31:AB33"/>
    <mergeCell ref="AD31:AD33"/>
    <mergeCell ref="AF31:AF33"/>
    <mergeCell ref="AH31:AH33"/>
    <mergeCell ref="BG31:BG33"/>
    <mergeCell ref="BH31:BJ31"/>
    <mergeCell ref="BQ31:BQ33"/>
    <mergeCell ref="BR31:BR33"/>
    <mergeCell ref="BS31:BS33"/>
    <mergeCell ref="BT31:BT33"/>
    <mergeCell ref="BH32:BJ32"/>
    <mergeCell ref="BH33:BJ33"/>
    <mergeCell ref="AV31:AV33"/>
    <mergeCell ref="AX31:AX33"/>
    <mergeCell ref="AZ31:AZ33"/>
    <mergeCell ref="BB31:BB33"/>
    <mergeCell ref="BD31:BD33"/>
    <mergeCell ref="BE31:BE33"/>
    <mergeCell ref="O34:O35"/>
    <mergeCell ref="P34:P35"/>
    <mergeCell ref="Q34:Q35"/>
    <mergeCell ref="R34:R35"/>
    <mergeCell ref="T34:T35"/>
    <mergeCell ref="V34:V35"/>
    <mergeCell ref="A34:A35"/>
    <mergeCell ref="B34:B35"/>
    <mergeCell ref="C34:C35"/>
    <mergeCell ref="D34:F35"/>
    <mergeCell ref="I34:K34"/>
    <mergeCell ref="L34:N35"/>
    <mergeCell ref="I35:K35"/>
    <mergeCell ref="AJ34:AJ35"/>
    <mergeCell ref="AL34:AL35"/>
    <mergeCell ref="AN34:AN35"/>
    <mergeCell ref="AP34:AP35"/>
    <mergeCell ref="AR34:AR35"/>
    <mergeCell ref="AT34:AT35"/>
    <mergeCell ref="X34:X35"/>
    <mergeCell ref="Z34:Z35"/>
    <mergeCell ref="AB34:AB35"/>
    <mergeCell ref="AD34:AD35"/>
    <mergeCell ref="AF34:AF35"/>
    <mergeCell ref="AH34:AH35"/>
    <mergeCell ref="BG34:BG35"/>
    <mergeCell ref="BH34:BJ34"/>
    <mergeCell ref="BQ34:BQ35"/>
    <mergeCell ref="BR34:BR35"/>
    <mergeCell ref="BS34:BS35"/>
    <mergeCell ref="BT34:BT35"/>
    <mergeCell ref="BH35:BJ35"/>
    <mergeCell ref="AV34:AV35"/>
    <mergeCell ref="AX34:AX35"/>
    <mergeCell ref="AZ34:AZ35"/>
    <mergeCell ref="BB34:BB35"/>
    <mergeCell ref="BD34:BD35"/>
    <mergeCell ref="BE34:BE35"/>
    <mergeCell ref="O36:O38"/>
    <mergeCell ref="P36:P38"/>
    <mergeCell ref="Q36:Q38"/>
    <mergeCell ref="R36:R38"/>
    <mergeCell ref="T36:T38"/>
    <mergeCell ref="V36:V38"/>
    <mergeCell ref="A36:A38"/>
    <mergeCell ref="B36:B38"/>
    <mergeCell ref="C36:C38"/>
    <mergeCell ref="D36:F38"/>
    <mergeCell ref="I36:K36"/>
    <mergeCell ref="L36:N38"/>
    <mergeCell ref="I37:K37"/>
    <mergeCell ref="I38:K38"/>
    <mergeCell ref="AJ36:AJ38"/>
    <mergeCell ref="AL36:AL38"/>
    <mergeCell ref="AN36:AN38"/>
    <mergeCell ref="AP36:AP38"/>
    <mergeCell ref="AR36:AR38"/>
    <mergeCell ref="AT36:AT38"/>
    <mergeCell ref="X36:X38"/>
    <mergeCell ref="Z36:Z38"/>
    <mergeCell ref="AB36:AB38"/>
    <mergeCell ref="AD36:AD38"/>
    <mergeCell ref="AF36:AF38"/>
    <mergeCell ref="AH36:AH38"/>
    <mergeCell ref="BG36:BG38"/>
    <mergeCell ref="BH36:BJ36"/>
    <mergeCell ref="BQ36:BQ38"/>
    <mergeCell ref="BR36:BR38"/>
    <mergeCell ref="BS36:BS38"/>
    <mergeCell ref="BT36:BT38"/>
    <mergeCell ref="BH37:BJ37"/>
    <mergeCell ref="BH38:BJ38"/>
    <mergeCell ref="AV36:AV38"/>
    <mergeCell ref="AX36:AX38"/>
    <mergeCell ref="AZ36:AZ38"/>
    <mergeCell ref="BB36:BB38"/>
    <mergeCell ref="BD36:BD38"/>
    <mergeCell ref="BE36:BE38"/>
    <mergeCell ref="O39:O42"/>
    <mergeCell ref="P39:P42"/>
    <mergeCell ref="Q39:Q42"/>
    <mergeCell ref="R39:R42"/>
    <mergeCell ref="T39:T42"/>
    <mergeCell ref="V39:V42"/>
    <mergeCell ref="A39:A42"/>
    <mergeCell ref="B39:B42"/>
    <mergeCell ref="C39:C42"/>
    <mergeCell ref="D39:F42"/>
    <mergeCell ref="I39:K39"/>
    <mergeCell ref="L39:N42"/>
    <mergeCell ref="AP39:AP42"/>
    <mergeCell ref="AR39:AR42"/>
    <mergeCell ref="AT39:AT42"/>
    <mergeCell ref="X39:X42"/>
    <mergeCell ref="Z39:Z42"/>
    <mergeCell ref="AB39:AB42"/>
    <mergeCell ref="AD39:AD42"/>
    <mergeCell ref="AF39:AF42"/>
    <mergeCell ref="AH39:AH42"/>
    <mergeCell ref="BT39:BT42"/>
    <mergeCell ref="I40:K40"/>
    <mergeCell ref="BH40:BJ40"/>
    <mergeCell ref="I41:K41"/>
    <mergeCell ref="BH41:BJ41"/>
    <mergeCell ref="BW41:BY41"/>
    <mergeCell ref="I42:K42"/>
    <mergeCell ref="BH42:BJ42"/>
    <mergeCell ref="BW42:BY42"/>
    <mergeCell ref="BG39:BG42"/>
    <mergeCell ref="BH39:BJ39"/>
    <mergeCell ref="BK39:BK42"/>
    <mergeCell ref="BQ39:BQ42"/>
    <mergeCell ref="BR39:BR42"/>
    <mergeCell ref="BS39:BS42"/>
    <mergeCell ref="AV39:AV42"/>
    <mergeCell ref="AX39:AX42"/>
    <mergeCell ref="AZ39:AZ42"/>
    <mergeCell ref="BB39:BB41"/>
    <mergeCell ref="BD39:BD42"/>
    <mergeCell ref="BE39:BE42"/>
    <mergeCell ref="AJ39:AJ42"/>
    <mergeCell ref="AL39:AL42"/>
    <mergeCell ref="AN39:AN42"/>
    <mergeCell ref="O43:O44"/>
    <mergeCell ref="P43:P44"/>
    <mergeCell ref="Q43:Q44"/>
    <mergeCell ref="R43:R44"/>
    <mergeCell ref="T43:T44"/>
    <mergeCell ref="V43:V44"/>
    <mergeCell ref="A43:A44"/>
    <mergeCell ref="B43:B44"/>
    <mergeCell ref="C43:C44"/>
    <mergeCell ref="D43:F44"/>
    <mergeCell ref="I43:K43"/>
    <mergeCell ref="L43:N44"/>
    <mergeCell ref="I44:K44"/>
    <mergeCell ref="AJ43:AJ44"/>
    <mergeCell ref="AL43:AL44"/>
    <mergeCell ref="AN43:AN44"/>
    <mergeCell ref="AP43:AP44"/>
    <mergeCell ref="AR43:AR44"/>
    <mergeCell ref="AT43:AT44"/>
    <mergeCell ref="X43:X44"/>
    <mergeCell ref="Z43:Z44"/>
    <mergeCell ref="AB43:AB44"/>
    <mergeCell ref="AD43:AD44"/>
    <mergeCell ref="AF43:AF44"/>
    <mergeCell ref="AH43:AH44"/>
    <mergeCell ref="BG43:BG44"/>
    <mergeCell ref="BH43:BJ43"/>
    <mergeCell ref="BQ43:BQ44"/>
    <mergeCell ref="BR43:BR44"/>
    <mergeCell ref="BS43:BS44"/>
    <mergeCell ref="BT43:BT44"/>
    <mergeCell ref="BH44:BJ44"/>
    <mergeCell ref="AV43:AV44"/>
    <mergeCell ref="AX43:AX44"/>
    <mergeCell ref="AZ43:AZ44"/>
    <mergeCell ref="BB43:BB44"/>
    <mergeCell ref="BD43:BD44"/>
    <mergeCell ref="BE43:BE44"/>
    <mergeCell ref="A45:A48"/>
    <mergeCell ref="B45:B51"/>
    <mergeCell ref="C45:C48"/>
    <mergeCell ref="D45:F48"/>
    <mergeCell ref="I45:K45"/>
    <mergeCell ref="L45:N48"/>
    <mergeCell ref="I46:K46"/>
    <mergeCell ref="I47:K47"/>
    <mergeCell ref="I48:K48"/>
    <mergeCell ref="A49:A51"/>
    <mergeCell ref="X45:X48"/>
    <mergeCell ref="Z45:Z48"/>
    <mergeCell ref="AB45:AB48"/>
    <mergeCell ref="AD45:AD48"/>
    <mergeCell ref="AF45:AF48"/>
    <mergeCell ref="AH45:AH48"/>
    <mergeCell ref="O45:O48"/>
    <mergeCell ref="P45:P48"/>
    <mergeCell ref="Q45:Q48"/>
    <mergeCell ref="R45:R48"/>
    <mergeCell ref="T45:T48"/>
    <mergeCell ref="V45:V48"/>
    <mergeCell ref="AV45:AV48"/>
    <mergeCell ref="AX45:AX48"/>
    <mergeCell ref="AZ45:AZ48"/>
    <mergeCell ref="BB45:BB48"/>
    <mergeCell ref="BD45:BD48"/>
    <mergeCell ref="BE45:BE48"/>
    <mergeCell ref="AJ45:AJ48"/>
    <mergeCell ref="AL45:AL48"/>
    <mergeCell ref="AN45:AN48"/>
    <mergeCell ref="AP45:AP48"/>
    <mergeCell ref="AR45:AR48"/>
    <mergeCell ref="AT45:AT48"/>
    <mergeCell ref="BG45:BG48"/>
    <mergeCell ref="BH45:BJ45"/>
    <mergeCell ref="BQ45:BQ48"/>
    <mergeCell ref="BR45:BR48"/>
    <mergeCell ref="BS45:BS48"/>
    <mergeCell ref="BT45:BT48"/>
    <mergeCell ref="BH46:BJ46"/>
    <mergeCell ref="BH47:BJ47"/>
    <mergeCell ref="BH48:BJ48"/>
    <mergeCell ref="BS49:BS51"/>
    <mergeCell ref="BT49:BT51"/>
    <mergeCell ref="I50:K50"/>
    <mergeCell ref="BH50:BJ50"/>
    <mergeCell ref="I51:K51"/>
    <mergeCell ref="BH51:BJ51"/>
    <mergeCell ref="AZ49:AZ51"/>
    <mergeCell ref="BB49:BB51"/>
    <mergeCell ref="BD49:BD51"/>
    <mergeCell ref="BE49:BE51"/>
    <mergeCell ref="BG49:BG51"/>
    <mergeCell ref="BH49:BJ49"/>
    <mergeCell ref="AN49:AN51"/>
    <mergeCell ref="AP49:AP51"/>
    <mergeCell ref="AR49:AR51"/>
    <mergeCell ref="AT49:AT51"/>
    <mergeCell ref="AV49:AV51"/>
    <mergeCell ref="AX49:AX51"/>
    <mergeCell ref="AB49:AB51"/>
    <mergeCell ref="AD49:AD51"/>
    <mergeCell ref="AF49:AF51"/>
    <mergeCell ref="AH49:AH51"/>
    <mergeCell ref="AJ49:AJ51"/>
    <mergeCell ref="AL49:AL51"/>
    <mergeCell ref="A52:A53"/>
    <mergeCell ref="B52:B53"/>
    <mergeCell ref="C52:C53"/>
    <mergeCell ref="D52:F53"/>
    <mergeCell ref="I52:K52"/>
    <mergeCell ref="L52:N53"/>
    <mergeCell ref="BQ49:BQ51"/>
    <mergeCell ref="BR49:BR51"/>
    <mergeCell ref="Q49:Q51"/>
    <mergeCell ref="R49:R51"/>
    <mergeCell ref="T49:T51"/>
    <mergeCell ref="V49:V51"/>
    <mergeCell ref="X49:X51"/>
    <mergeCell ref="Z49:Z51"/>
    <mergeCell ref="C49:C51"/>
    <mergeCell ref="D49:F51"/>
    <mergeCell ref="I49:K49"/>
    <mergeCell ref="L49:N51"/>
    <mergeCell ref="O49:O51"/>
    <mergeCell ref="P49:P51"/>
    <mergeCell ref="BH52:BJ52"/>
    <mergeCell ref="BQ52:BQ53"/>
    <mergeCell ref="BR52:BR53"/>
    <mergeCell ref="BS52:BS53"/>
    <mergeCell ref="BT52:BT53"/>
    <mergeCell ref="I53:K53"/>
    <mergeCell ref="BH53:BJ53"/>
    <mergeCell ref="AJ52:AJ53"/>
    <mergeCell ref="AL52:AL53"/>
    <mergeCell ref="AN52:AN53"/>
    <mergeCell ref="BD52:BD53"/>
    <mergeCell ref="BE52:BE53"/>
    <mergeCell ref="BG52:BG53"/>
    <mergeCell ref="X52:X53"/>
    <mergeCell ref="Z52:Z53"/>
    <mergeCell ref="AB52:AB53"/>
    <mergeCell ref="AD52:AD53"/>
    <mergeCell ref="AF52:AF53"/>
    <mergeCell ref="AH52:AH53"/>
    <mergeCell ref="O52:O53"/>
    <mergeCell ref="P52:P53"/>
    <mergeCell ref="Q52:Q53"/>
    <mergeCell ref="R52:R53"/>
    <mergeCell ref="T52:T53"/>
    <mergeCell ref="V52:V53"/>
    <mergeCell ref="A54:A57"/>
    <mergeCell ref="B54:B57"/>
    <mergeCell ref="C54:C57"/>
    <mergeCell ref="D54:F57"/>
    <mergeCell ref="I54:K54"/>
    <mergeCell ref="L54:N57"/>
    <mergeCell ref="I55:K55"/>
    <mergeCell ref="I56:K56"/>
    <mergeCell ref="I57:K57"/>
    <mergeCell ref="X54:X57"/>
    <mergeCell ref="Z54:Z57"/>
    <mergeCell ref="AB54:AB57"/>
    <mergeCell ref="AD54:AD57"/>
    <mergeCell ref="AF54:AF57"/>
    <mergeCell ref="AH54:AH57"/>
    <mergeCell ref="O54:O57"/>
    <mergeCell ref="P54:P57"/>
    <mergeCell ref="Q54:Q57"/>
    <mergeCell ref="R54:R57"/>
    <mergeCell ref="T54:T57"/>
    <mergeCell ref="V54:V57"/>
    <mergeCell ref="AV54:AV57"/>
    <mergeCell ref="AX54:AX57"/>
    <mergeCell ref="AZ54:AZ57"/>
    <mergeCell ref="BB54:BB57"/>
    <mergeCell ref="BD54:BD57"/>
    <mergeCell ref="BE54:BE57"/>
    <mergeCell ref="AJ54:AJ57"/>
    <mergeCell ref="AL54:AL57"/>
    <mergeCell ref="AN54:AN57"/>
    <mergeCell ref="AP54:AP56"/>
    <mergeCell ref="AR54:AR57"/>
    <mergeCell ref="AT54:AT57"/>
    <mergeCell ref="BG54:BG57"/>
    <mergeCell ref="BH54:BJ54"/>
    <mergeCell ref="BQ54:BQ57"/>
    <mergeCell ref="BR54:BR57"/>
    <mergeCell ref="BS54:BS57"/>
    <mergeCell ref="BT54:BT57"/>
    <mergeCell ref="BH55:BJ55"/>
    <mergeCell ref="BH56:BJ56"/>
    <mergeCell ref="BH57:BJ57"/>
    <mergeCell ref="BC63:BF63"/>
    <mergeCell ref="BG63:BJ63"/>
    <mergeCell ref="BK63:BM63"/>
    <mergeCell ref="BN63:BT63"/>
    <mergeCell ref="BC64:BF64"/>
    <mergeCell ref="BG64:BJ64"/>
    <mergeCell ref="BK64:BM64"/>
    <mergeCell ref="BN64:BT64"/>
    <mergeCell ref="BE59:BN59"/>
    <mergeCell ref="BC61:BF61"/>
    <mergeCell ref="BG61:BJ61"/>
    <mergeCell ref="BK61:BM61"/>
    <mergeCell ref="BN61:BT61"/>
    <mergeCell ref="BC62:BF62"/>
    <mergeCell ref="BG62:BJ62"/>
    <mergeCell ref="BK62:BM62"/>
    <mergeCell ref="BN62:BT62"/>
  </mergeCells>
  <conditionalFormatting sqref="BO10:BP11 BO45:BP48">
    <cfRule type="cellIs" dxfId="126" priority="17" stopIfTrue="1" operator="lessThan">
      <formula>1</formula>
    </cfRule>
  </conditionalFormatting>
  <conditionalFormatting sqref="BO30:BP30">
    <cfRule type="cellIs" dxfId="125" priority="16" stopIfTrue="1" operator="lessThan">
      <formula>1</formula>
    </cfRule>
  </conditionalFormatting>
  <conditionalFormatting sqref="BO9:BP9">
    <cfRule type="cellIs" dxfId="124" priority="15" stopIfTrue="1" operator="lessThan">
      <formula>1</formula>
    </cfRule>
  </conditionalFormatting>
  <conditionalFormatting sqref="BO16:BP16">
    <cfRule type="cellIs" dxfId="123" priority="14" stopIfTrue="1" operator="lessThan">
      <formula>1</formula>
    </cfRule>
  </conditionalFormatting>
  <conditionalFormatting sqref="BO12:BP13">
    <cfRule type="cellIs" dxfId="122" priority="13" stopIfTrue="1" operator="lessThan">
      <formula>1</formula>
    </cfRule>
  </conditionalFormatting>
  <conditionalFormatting sqref="BO14:BP15">
    <cfRule type="cellIs" dxfId="121" priority="12" stopIfTrue="1" operator="lessThan">
      <formula>1</formula>
    </cfRule>
  </conditionalFormatting>
  <conditionalFormatting sqref="BO17:BP18">
    <cfRule type="cellIs" dxfId="120" priority="11" stopIfTrue="1" operator="lessThan">
      <formula>1</formula>
    </cfRule>
  </conditionalFormatting>
  <conditionalFormatting sqref="BO19:BP29">
    <cfRule type="cellIs" dxfId="119" priority="10" stopIfTrue="1" operator="lessThan">
      <formula>1</formula>
    </cfRule>
  </conditionalFormatting>
  <conditionalFormatting sqref="BO31:BP33">
    <cfRule type="cellIs" dxfId="118" priority="9" stopIfTrue="1" operator="lessThan">
      <formula>1</formula>
    </cfRule>
  </conditionalFormatting>
  <conditionalFormatting sqref="BO34:BP35">
    <cfRule type="cellIs" dxfId="117" priority="8" stopIfTrue="1" operator="lessThan">
      <formula>1</formula>
    </cfRule>
  </conditionalFormatting>
  <conditionalFormatting sqref="BO36:BP38">
    <cfRule type="cellIs" dxfId="116" priority="7" stopIfTrue="1" operator="lessThan">
      <formula>1</formula>
    </cfRule>
  </conditionalFormatting>
  <conditionalFormatting sqref="BO39:BP41">
    <cfRule type="cellIs" dxfId="115" priority="6" stopIfTrue="1" operator="lessThan">
      <formula>1</formula>
    </cfRule>
  </conditionalFormatting>
  <conditionalFormatting sqref="BO43:BP44">
    <cfRule type="cellIs" dxfId="114" priority="5" stopIfTrue="1" operator="lessThan">
      <formula>1</formula>
    </cfRule>
  </conditionalFormatting>
  <conditionalFormatting sqref="BO49:BP51">
    <cfRule type="cellIs" dxfId="113" priority="4" stopIfTrue="1" operator="lessThan">
      <formula>1</formula>
    </cfRule>
  </conditionalFormatting>
  <conditionalFormatting sqref="BO52:BP53">
    <cfRule type="cellIs" dxfId="112" priority="3" stopIfTrue="1" operator="lessThan">
      <formula>1</formula>
    </cfRule>
  </conditionalFormatting>
  <conditionalFormatting sqref="BO54:BP57">
    <cfRule type="cellIs" dxfId="111" priority="2" stopIfTrue="1" operator="lessThan">
      <formula>1</formula>
    </cfRule>
  </conditionalFormatting>
  <conditionalFormatting sqref="BO42:BP42">
    <cfRule type="cellIs" dxfId="110" priority="1" stopIfTrue="1" operator="lessThan">
      <formula>1</formula>
    </cfRule>
  </conditionalFormatting>
  <dataValidations count="9">
    <dataValidation type="list" showInputMessage="1" showErrorMessage="1" errorTitle="Rechazado" error="Solo son validadas las opciones de la lista" sqref="BN9:BN57 LJ9:LJ57 VF9:VF57 AFB9:AFB57 AOX9:AOX57 AYT9:AYT57 BIP9:BIP57 BSL9:BSL57 CCH9:CCH57 CMD9:CMD57 CVZ9:CVZ57 DFV9:DFV57 DPR9:DPR57 DZN9:DZN57 EJJ9:EJJ57 ETF9:ETF57 FDB9:FDB57 FMX9:FMX57 FWT9:FWT57 GGP9:GGP57 GQL9:GQL57 HAH9:HAH57 HKD9:HKD57 HTZ9:HTZ57 IDV9:IDV57 INR9:INR57 IXN9:IXN57 JHJ9:JHJ57 JRF9:JRF57 KBB9:KBB57 KKX9:KKX57 KUT9:KUT57 LEP9:LEP57 LOL9:LOL57 LYH9:LYH57 MID9:MID57 MRZ9:MRZ57 NBV9:NBV57 NLR9:NLR57 NVN9:NVN57 OFJ9:OFJ57 OPF9:OPF57 OZB9:OZB57 PIX9:PIX57 PST9:PST57 QCP9:QCP57 QML9:QML57 QWH9:QWH57 RGD9:RGD57 RPZ9:RPZ57 RZV9:RZV57 SJR9:SJR57 STN9:STN57 TDJ9:TDJ57 TNF9:TNF57 TXB9:TXB57 UGX9:UGX57 UQT9:UQT57 VAP9:VAP57 VKL9:VKL57 VUH9:VUH57 WED9:WED57 WNZ9:WNZ57 WXV9:WXV57 BN65545:BN65593 LJ65545:LJ65593 VF65545:VF65593 AFB65545:AFB65593 AOX65545:AOX65593 AYT65545:AYT65593 BIP65545:BIP65593 BSL65545:BSL65593 CCH65545:CCH65593 CMD65545:CMD65593 CVZ65545:CVZ65593 DFV65545:DFV65593 DPR65545:DPR65593 DZN65545:DZN65593 EJJ65545:EJJ65593 ETF65545:ETF65593 FDB65545:FDB65593 FMX65545:FMX65593 FWT65545:FWT65593 GGP65545:GGP65593 GQL65545:GQL65593 HAH65545:HAH65593 HKD65545:HKD65593 HTZ65545:HTZ65593 IDV65545:IDV65593 INR65545:INR65593 IXN65545:IXN65593 JHJ65545:JHJ65593 JRF65545:JRF65593 KBB65545:KBB65593 KKX65545:KKX65593 KUT65545:KUT65593 LEP65545:LEP65593 LOL65545:LOL65593 LYH65545:LYH65593 MID65545:MID65593 MRZ65545:MRZ65593 NBV65545:NBV65593 NLR65545:NLR65593 NVN65545:NVN65593 OFJ65545:OFJ65593 OPF65545:OPF65593 OZB65545:OZB65593 PIX65545:PIX65593 PST65545:PST65593 QCP65545:QCP65593 QML65545:QML65593 QWH65545:QWH65593 RGD65545:RGD65593 RPZ65545:RPZ65593 RZV65545:RZV65593 SJR65545:SJR65593 STN65545:STN65593 TDJ65545:TDJ65593 TNF65545:TNF65593 TXB65545:TXB65593 UGX65545:UGX65593 UQT65545:UQT65593 VAP65545:VAP65593 VKL65545:VKL65593 VUH65545:VUH65593 WED65545:WED65593 WNZ65545:WNZ65593 WXV65545:WXV65593 BN131081:BN131129 LJ131081:LJ131129 VF131081:VF131129 AFB131081:AFB131129 AOX131081:AOX131129 AYT131081:AYT131129 BIP131081:BIP131129 BSL131081:BSL131129 CCH131081:CCH131129 CMD131081:CMD131129 CVZ131081:CVZ131129 DFV131081:DFV131129 DPR131081:DPR131129 DZN131081:DZN131129 EJJ131081:EJJ131129 ETF131081:ETF131129 FDB131081:FDB131129 FMX131081:FMX131129 FWT131081:FWT131129 GGP131081:GGP131129 GQL131081:GQL131129 HAH131081:HAH131129 HKD131081:HKD131129 HTZ131081:HTZ131129 IDV131081:IDV131129 INR131081:INR131129 IXN131081:IXN131129 JHJ131081:JHJ131129 JRF131081:JRF131129 KBB131081:KBB131129 KKX131081:KKX131129 KUT131081:KUT131129 LEP131081:LEP131129 LOL131081:LOL131129 LYH131081:LYH131129 MID131081:MID131129 MRZ131081:MRZ131129 NBV131081:NBV131129 NLR131081:NLR131129 NVN131081:NVN131129 OFJ131081:OFJ131129 OPF131081:OPF131129 OZB131081:OZB131129 PIX131081:PIX131129 PST131081:PST131129 QCP131081:QCP131129 QML131081:QML131129 QWH131081:QWH131129 RGD131081:RGD131129 RPZ131081:RPZ131129 RZV131081:RZV131129 SJR131081:SJR131129 STN131081:STN131129 TDJ131081:TDJ131129 TNF131081:TNF131129 TXB131081:TXB131129 UGX131081:UGX131129 UQT131081:UQT131129 VAP131081:VAP131129 VKL131081:VKL131129 VUH131081:VUH131129 WED131081:WED131129 WNZ131081:WNZ131129 WXV131081:WXV131129 BN196617:BN196665 LJ196617:LJ196665 VF196617:VF196665 AFB196617:AFB196665 AOX196617:AOX196665 AYT196617:AYT196665 BIP196617:BIP196665 BSL196617:BSL196665 CCH196617:CCH196665 CMD196617:CMD196665 CVZ196617:CVZ196665 DFV196617:DFV196665 DPR196617:DPR196665 DZN196617:DZN196665 EJJ196617:EJJ196665 ETF196617:ETF196665 FDB196617:FDB196665 FMX196617:FMX196665 FWT196617:FWT196665 GGP196617:GGP196665 GQL196617:GQL196665 HAH196617:HAH196665 HKD196617:HKD196665 HTZ196617:HTZ196665 IDV196617:IDV196665 INR196617:INR196665 IXN196617:IXN196665 JHJ196617:JHJ196665 JRF196617:JRF196665 KBB196617:KBB196665 KKX196617:KKX196665 KUT196617:KUT196665 LEP196617:LEP196665 LOL196617:LOL196665 LYH196617:LYH196665 MID196617:MID196665 MRZ196617:MRZ196665 NBV196617:NBV196665 NLR196617:NLR196665 NVN196617:NVN196665 OFJ196617:OFJ196665 OPF196617:OPF196665 OZB196617:OZB196665 PIX196617:PIX196665 PST196617:PST196665 QCP196617:QCP196665 QML196617:QML196665 QWH196617:QWH196665 RGD196617:RGD196665 RPZ196617:RPZ196665 RZV196617:RZV196665 SJR196617:SJR196665 STN196617:STN196665 TDJ196617:TDJ196665 TNF196617:TNF196665 TXB196617:TXB196665 UGX196617:UGX196665 UQT196617:UQT196665 VAP196617:VAP196665 VKL196617:VKL196665 VUH196617:VUH196665 WED196617:WED196665 WNZ196617:WNZ196665 WXV196617:WXV196665 BN262153:BN262201 LJ262153:LJ262201 VF262153:VF262201 AFB262153:AFB262201 AOX262153:AOX262201 AYT262153:AYT262201 BIP262153:BIP262201 BSL262153:BSL262201 CCH262153:CCH262201 CMD262153:CMD262201 CVZ262153:CVZ262201 DFV262153:DFV262201 DPR262153:DPR262201 DZN262153:DZN262201 EJJ262153:EJJ262201 ETF262153:ETF262201 FDB262153:FDB262201 FMX262153:FMX262201 FWT262153:FWT262201 GGP262153:GGP262201 GQL262153:GQL262201 HAH262153:HAH262201 HKD262153:HKD262201 HTZ262153:HTZ262201 IDV262153:IDV262201 INR262153:INR262201 IXN262153:IXN262201 JHJ262153:JHJ262201 JRF262153:JRF262201 KBB262153:KBB262201 KKX262153:KKX262201 KUT262153:KUT262201 LEP262153:LEP262201 LOL262153:LOL262201 LYH262153:LYH262201 MID262153:MID262201 MRZ262153:MRZ262201 NBV262153:NBV262201 NLR262153:NLR262201 NVN262153:NVN262201 OFJ262153:OFJ262201 OPF262153:OPF262201 OZB262153:OZB262201 PIX262153:PIX262201 PST262153:PST262201 QCP262153:QCP262201 QML262153:QML262201 QWH262153:QWH262201 RGD262153:RGD262201 RPZ262153:RPZ262201 RZV262153:RZV262201 SJR262153:SJR262201 STN262153:STN262201 TDJ262153:TDJ262201 TNF262153:TNF262201 TXB262153:TXB262201 UGX262153:UGX262201 UQT262153:UQT262201 VAP262153:VAP262201 VKL262153:VKL262201 VUH262153:VUH262201 WED262153:WED262201 WNZ262153:WNZ262201 WXV262153:WXV262201 BN327689:BN327737 LJ327689:LJ327737 VF327689:VF327737 AFB327689:AFB327737 AOX327689:AOX327737 AYT327689:AYT327737 BIP327689:BIP327737 BSL327689:BSL327737 CCH327689:CCH327737 CMD327689:CMD327737 CVZ327689:CVZ327737 DFV327689:DFV327737 DPR327689:DPR327737 DZN327689:DZN327737 EJJ327689:EJJ327737 ETF327689:ETF327737 FDB327689:FDB327737 FMX327689:FMX327737 FWT327689:FWT327737 GGP327689:GGP327737 GQL327689:GQL327737 HAH327689:HAH327737 HKD327689:HKD327737 HTZ327689:HTZ327737 IDV327689:IDV327737 INR327689:INR327737 IXN327689:IXN327737 JHJ327689:JHJ327737 JRF327689:JRF327737 KBB327689:KBB327737 KKX327689:KKX327737 KUT327689:KUT327737 LEP327689:LEP327737 LOL327689:LOL327737 LYH327689:LYH327737 MID327689:MID327737 MRZ327689:MRZ327737 NBV327689:NBV327737 NLR327689:NLR327737 NVN327689:NVN327737 OFJ327689:OFJ327737 OPF327689:OPF327737 OZB327689:OZB327737 PIX327689:PIX327737 PST327689:PST327737 QCP327689:QCP327737 QML327689:QML327737 QWH327689:QWH327737 RGD327689:RGD327737 RPZ327689:RPZ327737 RZV327689:RZV327737 SJR327689:SJR327737 STN327689:STN327737 TDJ327689:TDJ327737 TNF327689:TNF327737 TXB327689:TXB327737 UGX327689:UGX327737 UQT327689:UQT327737 VAP327689:VAP327737 VKL327689:VKL327737 VUH327689:VUH327737 WED327689:WED327737 WNZ327689:WNZ327737 WXV327689:WXV327737 BN393225:BN393273 LJ393225:LJ393273 VF393225:VF393273 AFB393225:AFB393273 AOX393225:AOX393273 AYT393225:AYT393273 BIP393225:BIP393273 BSL393225:BSL393273 CCH393225:CCH393273 CMD393225:CMD393273 CVZ393225:CVZ393273 DFV393225:DFV393273 DPR393225:DPR393273 DZN393225:DZN393273 EJJ393225:EJJ393273 ETF393225:ETF393273 FDB393225:FDB393273 FMX393225:FMX393273 FWT393225:FWT393273 GGP393225:GGP393273 GQL393225:GQL393273 HAH393225:HAH393273 HKD393225:HKD393273 HTZ393225:HTZ393273 IDV393225:IDV393273 INR393225:INR393273 IXN393225:IXN393273 JHJ393225:JHJ393273 JRF393225:JRF393273 KBB393225:KBB393273 KKX393225:KKX393273 KUT393225:KUT393273 LEP393225:LEP393273 LOL393225:LOL393273 LYH393225:LYH393273 MID393225:MID393273 MRZ393225:MRZ393273 NBV393225:NBV393273 NLR393225:NLR393273 NVN393225:NVN393273 OFJ393225:OFJ393273 OPF393225:OPF393273 OZB393225:OZB393273 PIX393225:PIX393273 PST393225:PST393273 QCP393225:QCP393273 QML393225:QML393273 QWH393225:QWH393273 RGD393225:RGD393273 RPZ393225:RPZ393273 RZV393225:RZV393273 SJR393225:SJR393273 STN393225:STN393273 TDJ393225:TDJ393273 TNF393225:TNF393273 TXB393225:TXB393273 UGX393225:UGX393273 UQT393225:UQT393273 VAP393225:VAP393273 VKL393225:VKL393273 VUH393225:VUH393273 WED393225:WED393273 WNZ393225:WNZ393273 WXV393225:WXV393273 BN458761:BN458809 LJ458761:LJ458809 VF458761:VF458809 AFB458761:AFB458809 AOX458761:AOX458809 AYT458761:AYT458809 BIP458761:BIP458809 BSL458761:BSL458809 CCH458761:CCH458809 CMD458761:CMD458809 CVZ458761:CVZ458809 DFV458761:DFV458809 DPR458761:DPR458809 DZN458761:DZN458809 EJJ458761:EJJ458809 ETF458761:ETF458809 FDB458761:FDB458809 FMX458761:FMX458809 FWT458761:FWT458809 GGP458761:GGP458809 GQL458761:GQL458809 HAH458761:HAH458809 HKD458761:HKD458809 HTZ458761:HTZ458809 IDV458761:IDV458809 INR458761:INR458809 IXN458761:IXN458809 JHJ458761:JHJ458809 JRF458761:JRF458809 KBB458761:KBB458809 KKX458761:KKX458809 KUT458761:KUT458809 LEP458761:LEP458809 LOL458761:LOL458809 LYH458761:LYH458809 MID458761:MID458809 MRZ458761:MRZ458809 NBV458761:NBV458809 NLR458761:NLR458809 NVN458761:NVN458809 OFJ458761:OFJ458809 OPF458761:OPF458809 OZB458761:OZB458809 PIX458761:PIX458809 PST458761:PST458809 QCP458761:QCP458809 QML458761:QML458809 QWH458761:QWH458809 RGD458761:RGD458809 RPZ458761:RPZ458809 RZV458761:RZV458809 SJR458761:SJR458809 STN458761:STN458809 TDJ458761:TDJ458809 TNF458761:TNF458809 TXB458761:TXB458809 UGX458761:UGX458809 UQT458761:UQT458809 VAP458761:VAP458809 VKL458761:VKL458809 VUH458761:VUH458809 WED458761:WED458809 WNZ458761:WNZ458809 WXV458761:WXV458809 BN524297:BN524345 LJ524297:LJ524345 VF524297:VF524345 AFB524297:AFB524345 AOX524297:AOX524345 AYT524297:AYT524345 BIP524297:BIP524345 BSL524297:BSL524345 CCH524297:CCH524345 CMD524297:CMD524345 CVZ524297:CVZ524345 DFV524297:DFV524345 DPR524297:DPR524345 DZN524297:DZN524345 EJJ524297:EJJ524345 ETF524297:ETF524345 FDB524297:FDB524345 FMX524297:FMX524345 FWT524297:FWT524345 GGP524297:GGP524345 GQL524297:GQL524345 HAH524297:HAH524345 HKD524297:HKD524345 HTZ524297:HTZ524345 IDV524297:IDV524345 INR524297:INR524345 IXN524297:IXN524345 JHJ524297:JHJ524345 JRF524297:JRF524345 KBB524297:KBB524345 KKX524297:KKX524345 KUT524297:KUT524345 LEP524297:LEP524345 LOL524297:LOL524345 LYH524297:LYH524345 MID524297:MID524345 MRZ524297:MRZ524345 NBV524297:NBV524345 NLR524297:NLR524345 NVN524297:NVN524345 OFJ524297:OFJ524345 OPF524297:OPF524345 OZB524297:OZB524345 PIX524297:PIX524345 PST524297:PST524345 QCP524297:QCP524345 QML524297:QML524345 QWH524297:QWH524345 RGD524297:RGD524345 RPZ524297:RPZ524345 RZV524297:RZV524345 SJR524297:SJR524345 STN524297:STN524345 TDJ524297:TDJ524345 TNF524297:TNF524345 TXB524297:TXB524345 UGX524297:UGX524345 UQT524297:UQT524345 VAP524297:VAP524345 VKL524297:VKL524345 VUH524297:VUH524345 WED524297:WED524345 WNZ524297:WNZ524345 WXV524297:WXV524345 BN589833:BN589881 LJ589833:LJ589881 VF589833:VF589881 AFB589833:AFB589881 AOX589833:AOX589881 AYT589833:AYT589881 BIP589833:BIP589881 BSL589833:BSL589881 CCH589833:CCH589881 CMD589833:CMD589881 CVZ589833:CVZ589881 DFV589833:DFV589881 DPR589833:DPR589881 DZN589833:DZN589881 EJJ589833:EJJ589881 ETF589833:ETF589881 FDB589833:FDB589881 FMX589833:FMX589881 FWT589833:FWT589881 GGP589833:GGP589881 GQL589833:GQL589881 HAH589833:HAH589881 HKD589833:HKD589881 HTZ589833:HTZ589881 IDV589833:IDV589881 INR589833:INR589881 IXN589833:IXN589881 JHJ589833:JHJ589881 JRF589833:JRF589881 KBB589833:KBB589881 KKX589833:KKX589881 KUT589833:KUT589881 LEP589833:LEP589881 LOL589833:LOL589881 LYH589833:LYH589881 MID589833:MID589881 MRZ589833:MRZ589881 NBV589833:NBV589881 NLR589833:NLR589881 NVN589833:NVN589881 OFJ589833:OFJ589881 OPF589833:OPF589881 OZB589833:OZB589881 PIX589833:PIX589881 PST589833:PST589881 QCP589833:QCP589881 QML589833:QML589881 QWH589833:QWH589881 RGD589833:RGD589881 RPZ589833:RPZ589881 RZV589833:RZV589881 SJR589833:SJR589881 STN589833:STN589881 TDJ589833:TDJ589881 TNF589833:TNF589881 TXB589833:TXB589881 UGX589833:UGX589881 UQT589833:UQT589881 VAP589833:VAP589881 VKL589833:VKL589881 VUH589833:VUH589881 WED589833:WED589881 WNZ589833:WNZ589881 WXV589833:WXV589881 BN655369:BN655417 LJ655369:LJ655417 VF655369:VF655417 AFB655369:AFB655417 AOX655369:AOX655417 AYT655369:AYT655417 BIP655369:BIP655417 BSL655369:BSL655417 CCH655369:CCH655417 CMD655369:CMD655417 CVZ655369:CVZ655417 DFV655369:DFV655417 DPR655369:DPR655417 DZN655369:DZN655417 EJJ655369:EJJ655417 ETF655369:ETF655417 FDB655369:FDB655417 FMX655369:FMX655417 FWT655369:FWT655417 GGP655369:GGP655417 GQL655369:GQL655417 HAH655369:HAH655417 HKD655369:HKD655417 HTZ655369:HTZ655417 IDV655369:IDV655417 INR655369:INR655417 IXN655369:IXN655417 JHJ655369:JHJ655417 JRF655369:JRF655417 KBB655369:KBB655417 KKX655369:KKX655417 KUT655369:KUT655417 LEP655369:LEP655417 LOL655369:LOL655417 LYH655369:LYH655417 MID655369:MID655417 MRZ655369:MRZ655417 NBV655369:NBV655417 NLR655369:NLR655417 NVN655369:NVN655417 OFJ655369:OFJ655417 OPF655369:OPF655417 OZB655369:OZB655417 PIX655369:PIX655417 PST655369:PST655417 QCP655369:QCP655417 QML655369:QML655417 QWH655369:QWH655417 RGD655369:RGD655417 RPZ655369:RPZ655417 RZV655369:RZV655417 SJR655369:SJR655417 STN655369:STN655417 TDJ655369:TDJ655417 TNF655369:TNF655417 TXB655369:TXB655417 UGX655369:UGX655417 UQT655369:UQT655417 VAP655369:VAP655417 VKL655369:VKL655417 VUH655369:VUH655417 WED655369:WED655417 WNZ655369:WNZ655417 WXV655369:WXV655417 BN720905:BN720953 LJ720905:LJ720953 VF720905:VF720953 AFB720905:AFB720953 AOX720905:AOX720953 AYT720905:AYT720953 BIP720905:BIP720953 BSL720905:BSL720953 CCH720905:CCH720953 CMD720905:CMD720953 CVZ720905:CVZ720953 DFV720905:DFV720953 DPR720905:DPR720953 DZN720905:DZN720953 EJJ720905:EJJ720953 ETF720905:ETF720953 FDB720905:FDB720953 FMX720905:FMX720953 FWT720905:FWT720953 GGP720905:GGP720953 GQL720905:GQL720953 HAH720905:HAH720953 HKD720905:HKD720953 HTZ720905:HTZ720953 IDV720905:IDV720953 INR720905:INR720953 IXN720905:IXN720953 JHJ720905:JHJ720953 JRF720905:JRF720953 KBB720905:KBB720953 KKX720905:KKX720953 KUT720905:KUT720953 LEP720905:LEP720953 LOL720905:LOL720953 LYH720905:LYH720953 MID720905:MID720953 MRZ720905:MRZ720953 NBV720905:NBV720953 NLR720905:NLR720953 NVN720905:NVN720953 OFJ720905:OFJ720953 OPF720905:OPF720953 OZB720905:OZB720953 PIX720905:PIX720953 PST720905:PST720953 QCP720905:QCP720953 QML720905:QML720953 QWH720905:QWH720953 RGD720905:RGD720953 RPZ720905:RPZ720953 RZV720905:RZV720953 SJR720905:SJR720953 STN720905:STN720953 TDJ720905:TDJ720953 TNF720905:TNF720953 TXB720905:TXB720953 UGX720905:UGX720953 UQT720905:UQT720953 VAP720905:VAP720953 VKL720905:VKL720953 VUH720905:VUH720953 WED720905:WED720953 WNZ720905:WNZ720953 WXV720905:WXV720953 BN786441:BN786489 LJ786441:LJ786489 VF786441:VF786489 AFB786441:AFB786489 AOX786441:AOX786489 AYT786441:AYT786489 BIP786441:BIP786489 BSL786441:BSL786489 CCH786441:CCH786489 CMD786441:CMD786489 CVZ786441:CVZ786489 DFV786441:DFV786489 DPR786441:DPR786489 DZN786441:DZN786489 EJJ786441:EJJ786489 ETF786441:ETF786489 FDB786441:FDB786489 FMX786441:FMX786489 FWT786441:FWT786489 GGP786441:GGP786489 GQL786441:GQL786489 HAH786441:HAH786489 HKD786441:HKD786489 HTZ786441:HTZ786489 IDV786441:IDV786489 INR786441:INR786489 IXN786441:IXN786489 JHJ786441:JHJ786489 JRF786441:JRF786489 KBB786441:KBB786489 KKX786441:KKX786489 KUT786441:KUT786489 LEP786441:LEP786489 LOL786441:LOL786489 LYH786441:LYH786489 MID786441:MID786489 MRZ786441:MRZ786489 NBV786441:NBV786489 NLR786441:NLR786489 NVN786441:NVN786489 OFJ786441:OFJ786489 OPF786441:OPF786489 OZB786441:OZB786489 PIX786441:PIX786489 PST786441:PST786489 QCP786441:QCP786489 QML786441:QML786489 QWH786441:QWH786489 RGD786441:RGD786489 RPZ786441:RPZ786489 RZV786441:RZV786489 SJR786441:SJR786489 STN786441:STN786489 TDJ786441:TDJ786489 TNF786441:TNF786489 TXB786441:TXB786489 UGX786441:UGX786489 UQT786441:UQT786489 VAP786441:VAP786489 VKL786441:VKL786489 VUH786441:VUH786489 WED786441:WED786489 WNZ786441:WNZ786489 WXV786441:WXV786489 BN851977:BN852025 LJ851977:LJ852025 VF851977:VF852025 AFB851977:AFB852025 AOX851977:AOX852025 AYT851977:AYT852025 BIP851977:BIP852025 BSL851977:BSL852025 CCH851977:CCH852025 CMD851977:CMD852025 CVZ851977:CVZ852025 DFV851977:DFV852025 DPR851977:DPR852025 DZN851977:DZN852025 EJJ851977:EJJ852025 ETF851977:ETF852025 FDB851977:FDB852025 FMX851977:FMX852025 FWT851977:FWT852025 GGP851977:GGP852025 GQL851977:GQL852025 HAH851977:HAH852025 HKD851977:HKD852025 HTZ851977:HTZ852025 IDV851977:IDV852025 INR851977:INR852025 IXN851977:IXN852025 JHJ851977:JHJ852025 JRF851977:JRF852025 KBB851977:KBB852025 KKX851977:KKX852025 KUT851977:KUT852025 LEP851977:LEP852025 LOL851977:LOL852025 LYH851977:LYH852025 MID851977:MID852025 MRZ851977:MRZ852025 NBV851977:NBV852025 NLR851977:NLR852025 NVN851977:NVN852025 OFJ851977:OFJ852025 OPF851977:OPF852025 OZB851977:OZB852025 PIX851977:PIX852025 PST851977:PST852025 QCP851977:QCP852025 QML851977:QML852025 QWH851977:QWH852025 RGD851977:RGD852025 RPZ851977:RPZ852025 RZV851977:RZV852025 SJR851977:SJR852025 STN851977:STN852025 TDJ851977:TDJ852025 TNF851977:TNF852025 TXB851977:TXB852025 UGX851977:UGX852025 UQT851977:UQT852025 VAP851977:VAP852025 VKL851977:VKL852025 VUH851977:VUH852025 WED851977:WED852025 WNZ851977:WNZ852025 WXV851977:WXV852025 BN917513:BN917561 LJ917513:LJ917561 VF917513:VF917561 AFB917513:AFB917561 AOX917513:AOX917561 AYT917513:AYT917561 BIP917513:BIP917561 BSL917513:BSL917561 CCH917513:CCH917561 CMD917513:CMD917561 CVZ917513:CVZ917561 DFV917513:DFV917561 DPR917513:DPR917561 DZN917513:DZN917561 EJJ917513:EJJ917561 ETF917513:ETF917561 FDB917513:FDB917561 FMX917513:FMX917561 FWT917513:FWT917561 GGP917513:GGP917561 GQL917513:GQL917561 HAH917513:HAH917561 HKD917513:HKD917561 HTZ917513:HTZ917561 IDV917513:IDV917561 INR917513:INR917561 IXN917513:IXN917561 JHJ917513:JHJ917561 JRF917513:JRF917561 KBB917513:KBB917561 KKX917513:KKX917561 KUT917513:KUT917561 LEP917513:LEP917561 LOL917513:LOL917561 LYH917513:LYH917561 MID917513:MID917561 MRZ917513:MRZ917561 NBV917513:NBV917561 NLR917513:NLR917561 NVN917513:NVN917561 OFJ917513:OFJ917561 OPF917513:OPF917561 OZB917513:OZB917561 PIX917513:PIX917561 PST917513:PST917561 QCP917513:QCP917561 QML917513:QML917561 QWH917513:QWH917561 RGD917513:RGD917561 RPZ917513:RPZ917561 RZV917513:RZV917561 SJR917513:SJR917561 STN917513:STN917561 TDJ917513:TDJ917561 TNF917513:TNF917561 TXB917513:TXB917561 UGX917513:UGX917561 UQT917513:UQT917561 VAP917513:VAP917561 VKL917513:VKL917561 VUH917513:VUH917561 WED917513:WED917561 WNZ917513:WNZ917561 WXV917513:WXV917561 BN983049:BN983097 LJ983049:LJ983097 VF983049:VF983097 AFB983049:AFB983097 AOX983049:AOX983097 AYT983049:AYT983097 BIP983049:BIP983097 BSL983049:BSL983097 CCH983049:CCH983097 CMD983049:CMD983097 CVZ983049:CVZ983097 DFV983049:DFV983097 DPR983049:DPR983097 DZN983049:DZN983097 EJJ983049:EJJ983097 ETF983049:ETF983097 FDB983049:FDB983097 FMX983049:FMX983097 FWT983049:FWT983097 GGP983049:GGP983097 GQL983049:GQL983097 HAH983049:HAH983097 HKD983049:HKD983097 HTZ983049:HTZ983097 IDV983049:IDV983097 INR983049:INR983097 IXN983049:IXN983097 JHJ983049:JHJ983097 JRF983049:JRF983097 KBB983049:KBB983097 KKX983049:KKX983097 KUT983049:KUT983097 LEP983049:LEP983097 LOL983049:LOL983097 LYH983049:LYH983097 MID983049:MID983097 MRZ983049:MRZ983097 NBV983049:NBV983097 NLR983049:NLR983097 NVN983049:NVN983097 OFJ983049:OFJ983097 OPF983049:OPF983097 OZB983049:OZB983097 PIX983049:PIX983097 PST983049:PST983097 QCP983049:QCP983097 QML983049:QML983097 QWH983049:QWH983097 RGD983049:RGD983097 RPZ983049:RPZ983097 RZV983049:RZV983097 SJR983049:SJR983097 STN983049:STN983097 TDJ983049:TDJ983097 TNF983049:TNF983097 TXB983049:TXB983097 UGX983049:UGX983097 UQT983049:UQT983097 VAP983049:VAP983097 VKL983049:VKL983097 VUH983049:VUH983097 WED983049:WED983097 WNZ983049:WNZ983097 WXV983049:WXV983097">
      <formula1>Efecto</formula1>
    </dataValidation>
    <dataValidation allowBlank="1" showInputMessage="1" showErrorMessage="1" error="mayor 1" sqref="BO9:BP57 LK9:LL57 VG9:VH57 AFC9:AFD57 AOY9:AOZ57 AYU9:AYV57 BIQ9:BIR57 BSM9:BSN57 CCI9:CCJ57 CME9:CMF57 CWA9:CWB57 DFW9:DFX57 DPS9:DPT57 DZO9:DZP57 EJK9:EJL57 ETG9:ETH57 FDC9:FDD57 FMY9:FMZ57 FWU9:FWV57 GGQ9:GGR57 GQM9:GQN57 HAI9:HAJ57 HKE9:HKF57 HUA9:HUB57 IDW9:IDX57 INS9:INT57 IXO9:IXP57 JHK9:JHL57 JRG9:JRH57 KBC9:KBD57 KKY9:KKZ57 KUU9:KUV57 LEQ9:LER57 LOM9:LON57 LYI9:LYJ57 MIE9:MIF57 MSA9:MSB57 NBW9:NBX57 NLS9:NLT57 NVO9:NVP57 OFK9:OFL57 OPG9:OPH57 OZC9:OZD57 PIY9:PIZ57 PSU9:PSV57 QCQ9:QCR57 QMM9:QMN57 QWI9:QWJ57 RGE9:RGF57 RQA9:RQB57 RZW9:RZX57 SJS9:SJT57 STO9:STP57 TDK9:TDL57 TNG9:TNH57 TXC9:TXD57 UGY9:UGZ57 UQU9:UQV57 VAQ9:VAR57 VKM9:VKN57 VUI9:VUJ57 WEE9:WEF57 WOA9:WOB57 WXW9:WXX57 BO65545:BP65593 LK65545:LL65593 VG65545:VH65593 AFC65545:AFD65593 AOY65545:AOZ65593 AYU65545:AYV65593 BIQ65545:BIR65593 BSM65545:BSN65593 CCI65545:CCJ65593 CME65545:CMF65593 CWA65545:CWB65593 DFW65545:DFX65593 DPS65545:DPT65593 DZO65545:DZP65593 EJK65545:EJL65593 ETG65545:ETH65593 FDC65545:FDD65593 FMY65545:FMZ65593 FWU65545:FWV65593 GGQ65545:GGR65593 GQM65545:GQN65593 HAI65545:HAJ65593 HKE65545:HKF65593 HUA65545:HUB65593 IDW65545:IDX65593 INS65545:INT65593 IXO65545:IXP65593 JHK65545:JHL65593 JRG65545:JRH65593 KBC65545:KBD65593 KKY65545:KKZ65593 KUU65545:KUV65593 LEQ65545:LER65593 LOM65545:LON65593 LYI65545:LYJ65593 MIE65545:MIF65593 MSA65545:MSB65593 NBW65545:NBX65593 NLS65545:NLT65593 NVO65545:NVP65593 OFK65545:OFL65593 OPG65545:OPH65593 OZC65545:OZD65593 PIY65545:PIZ65593 PSU65545:PSV65593 QCQ65545:QCR65593 QMM65545:QMN65593 QWI65545:QWJ65593 RGE65545:RGF65593 RQA65545:RQB65593 RZW65545:RZX65593 SJS65545:SJT65593 STO65545:STP65593 TDK65545:TDL65593 TNG65545:TNH65593 TXC65545:TXD65593 UGY65545:UGZ65593 UQU65545:UQV65593 VAQ65545:VAR65593 VKM65545:VKN65593 VUI65545:VUJ65593 WEE65545:WEF65593 WOA65545:WOB65593 WXW65545:WXX65593 BO131081:BP131129 LK131081:LL131129 VG131081:VH131129 AFC131081:AFD131129 AOY131081:AOZ131129 AYU131081:AYV131129 BIQ131081:BIR131129 BSM131081:BSN131129 CCI131081:CCJ131129 CME131081:CMF131129 CWA131081:CWB131129 DFW131081:DFX131129 DPS131081:DPT131129 DZO131081:DZP131129 EJK131081:EJL131129 ETG131081:ETH131129 FDC131081:FDD131129 FMY131081:FMZ131129 FWU131081:FWV131129 GGQ131081:GGR131129 GQM131081:GQN131129 HAI131081:HAJ131129 HKE131081:HKF131129 HUA131081:HUB131129 IDW131081:IDX131129 INS131081:INT131129 IXO131081:IXP131129 JHK131081:JHL131129 JRG131081:JRH131129 KBC131081:KBD131129 KKY131081:KKZ131129 KUU131081:KUV131129 LEQ131081:LER131129 LOM131081:LON131129 LYI131081:LYJ131129 MIE131081:MIF131129 MSA131081:MSB131129 NBW131081:NBX131129 NLS131081:NLT131129 NVO131081:NVP131129 OFK131081:OFL131129 OPG131081:OPH131129 OZC131081:OZD131129 PIY131081:PIZ131129 PSU131081:PSV131129 QCQ131081:QCR131129 QMM131081:QMN131129 QWI131081:QWJ131129 RGE131081:RGF131129 RQA131081:RQB131129 RZW131081:RZX131129 SJS131081:SJT131129 STO131081:STP131129 TDK131081:TDL131129 TNG131081:TNH131129 TXC131081:TXD131129 UGY131081:UGZ131129 UQU131081:UQV131129 VAQ131081:VAR131129 VKM131081:VKN131129 VUI131081:VUJ131129 WEE131081:WEF131129 WOA131081:WOB131129 WXW131081:WXX131129 BO196617:BP196665 LK196617:LL196665 VG196617:VH196665 AFC196617:AFD196665 AOY196617:AOZ196665 AYU196617:AYV196665 BIQ196617:BIR196665 BSM196617:BSN196665 CCI196617:CCJ196665 CME196617:CMF196665 CWA196617:CWB196665 DFW196617:DFX196665 DPS196617:DPT196665 DZO196617:DZP196665 EJK196617:EJL196665 ETG196617:ETH196665 FDC196617:FDD196665 FMY196617:FMZ196665 FWU196617:FWV196665 GGQ196617:GGR196665 GQM196617:GQN196665 HAI196617:HAJ196665 HKE196617:HKF196665 HUA196617:HUB196665 IDW196617:IDX196665 INS196617:INT196665 IXO196617:IXP196665 JHK196617:JHL196665 JRG196617:JRH196665 KBC196617:KBD196665 KKY196617:KKZ196665 KUU196617:KUV196665 LEQ196617:LER196665 LOM196617:LON196665 LYI196617:LYJ196665 MIE196617:MIF196665 MSA196617:MSB196665 NBW196617:NBX196665 NLS196617:NLT196665 NVO196617:NVP196665 OFK196617:OFL196665 OPG196617:OPH196665 OZC196617:OZD196665 PIY196617:PIZ196665 PSU196617:PSV196665 QCQ196617:QCR196665 QMM196617:QMN196665 QWI196617:QWJ196665 RGE196617:RGF196665 RQA196617:RQB196665 RZW196617:RZX196665 SJS196617:SJT196665 STO196617:STP196665 TDK196617:TDL196665 TNG196617:TNH196665 TXC196617:TXD196665 UGY196617:UGZ196665 UQU196617:UQV196665 VAQ196617:VAR196665 VKM196617:VKN196665 VUI196617:VUJ196665 WEE196617:WEF196665 WOA196617:WOB196665 WXW196617:WXX196665 BO262153:BP262201 LK262153:LL262201 VG262153:VH262201 AFC262153:AFD262201 AOY262153:AOZ262201 AYU262153:AYV262201 BIQ262153:BIR262201 BSM262153:BSN262201 CCI262153:CCJ262201 CME262153:CMF262201 CWA262153:CWB262201 DFW262153:DFX262201 DPS262153:DPT262201 DZO262153:DZP262201 EJK262153:EJL262201 ETG262153:ETH262201 FDC262153:FDD262201 FMY262153:FMZ262201 FWU262153:FWV262201 GGQ262153:GGR262201 GQM262153:GQN262201 HAI262153:HAJ262201 HKE262153:HKF262201 HUA262153:HUB262201 IDW262153:IDX262201 INS262153:INT262201 IXO262153:IXP262201 JHK262153:JHL262201 JRG262153:JRH262201 KBC262153:KBD262201 KKY262153:KKZ262201 KUU262153:KUV262201 LEQ262153:LER262201 LOM262153:LON262201 LYI262153:LYJ262201 MIE262153:MIF262201 MSA262153:MSB262201 NBW262153:NBX262201 NLS262153:NLT262201 NVO262153:NVP262201 OFK262153:OFL262201 OPG262153:OPH262201 OZC262153:OZD262201 PIY262153:PIZ262201 PSU262153:PSV262201 QCQ262153:QCR262201 QMM262153:QMN262201 QWI262153:QWJ262201 RGE262153:RGF262201 RQA262153:RQB262201 RZW262153:RZX262201 SJS262153:SJT262201 STO262153:STP262201 TDK262153:TDL262201 TNG262153:TNH262201 TXC262153:TXD262201 UGY262153:UGZ262201 UQU262153:UQV262201 VAQ262153:VAR262201 VKM262153:VKN262201 VUI262153:VUJ262201 WEE262153:WEF262201 WOA262153:WOB262201 WXW262153:WXX262201 BO327689:BP327737 LK327689:LL327737 VG327689:VH327737 AFC327689:AFD327737 AOY327689:AOZ327737 AYU327689:AYV327737 BIQ327689:BIR327737 BSM327689:BSN327737 CCI327689:CCJ327737 CME327689:CMF327737 CWA327689:CWB327737 DFW327689:DFX327737 DPS327689:DPT327737 DZO327689:DZP327737 EJK327689:EJL327737 ETG327689:ETH327737 FDC327689:FDD327737 FMY327689:FMZ327737 FWU327689:FWV327737 GGQ327689:GGR327737 GQM327689:GQN327737 HAI327689:HAJ327737 HKE327689:HKF327737 HUA327689:HUB327737 IDW327689:IDX327737 INS327689:INT327737 IXO327689:IXP327737 JHK327689:JHL327737 JRG327689:JRH327737 KBC327689:KBD327737 KKY327689:KKZ327737 KUU327689:KUV327737 LEQ327689:LER327737 LOM327689:LON327737 LYI327689:LYJ327737 MIE327689:MIF327737 MSA327689:MSB327737 NBW327689:NBX327737 NLS327689:NLT327737 NVO327689:NVP327737 OFK327689:OFL327737 OPG327689:OPH327737 OZC327689:OZD327737 PIY327689:PIZ327737 PSU327689:PSV327737 QCQ327689:QCR327737 QMM327689:QMN327737 QWI327689:QWJ327737 RGE327689:RGF327737 RQA327689:RQB327737 RZW327689:RZX327737 SJS327689:SJT327737 STO327689:STP327737 TDK327689:TDL327737 TNG327689:TNH327737 TXC327689:TXD327737 UGY327689:UGZ327737 UQU327689:UQV327737 VAQ327689:VAR327737 VKM327689:VKN327737 VUI327689:VUJ327737 WEE327689:WEF327737 WOA327689:WOB327737 WXW327689:WXX327737 BO393225:BP393273 LK393225:LL393273 VG393225:VH393273 AFC393225:AFD393273 AOY393225:AOZ393273 AYU393225:AYV393273 BIQ393225:BIR393273 BSM393225:BSN393273 CCI393225:CCJ393273 CME393225:CMF393273 CWA393225:CWB393273 DFW393225:DFX393273 DPS393225:DPT393273 DZO393225:DZP393273 EJK393225:EJL393273 ETG393225:ETH393273 FDC393225:FDD393273 FMY393225:FMZ393273 FWU393225:FWV393273 GGQ393225:GGR393273 GQM393225:GQN393273 HAI393225:HAJ393273 HKE393225:HKF393273 HUA393225:HUB393273 IDW393225:IDX393273 INS393225:INT393273 IXO393225:IXP393273 JHK393225:JHL393273 JRG393225:JRH393273 KBC393225:KBD393273 KKY393225:KKZ393273 KUU393225:KUV393273 LEQ393225:LER393273 LOM393225:LON393273 LYI393225:LYJ393273 MIE393225:MIF393273 MSA393225:MSB393273 NBW393225:NBX393273 NLS393225:NLT393273 NVO393225:NVP393273 OFK393225:OFL393273 OPG393225:OPH393273 OZC393225:OZD393273 PIY393225:PIZ393273 PSU393225:PSV393273 QCQ393225:QCR393273 QMM393225:QMN393273 QWI393225:QWJ393273 RGE393225:RGF393273 RQA393225:RQB393273 RZW393225:RZX393273 SJS393225:SJT393273 STO393225:STP393273 TDK393225:TDL393273 TNG393225:TNH393273 TXC393225:TXD393273 UGY393225:UGZ393273 UQU393225:UQV393273 VAQ393225:VAR393273 VKM393225:VKN393273 VUI393225:VUJ393273 WEE393225:WEF393273 WOA393225:WOB393273 WXW393225:WXX393273 BO458761:BP458809 LK458761:LL458809 VG458761:VH458809 AFC458761:AFD458809 AOY458761:AOZ458809 AYU458761:AYV458809 BIQ458761:BIR458809 BSM458761:BSN458809 CCI458761:CCJ458809 CME458761:CMF458809 CWA458761:CWB458809 DFW458761:DFX458809 DPS458761:DPT458809 DZO458761:DZP458809 EJK458761:EJL458809 ETG458761:ETH458809 FDC458761:FDD458809 FMY458761:FMZ458809 FWU458761:FWV458809 GGQ458761:GGR458809 GQM458761:GQN458809 HAI458761:HAJ458809 HKE458761:HKF458809 HUA458761:HUB458809 IDW458761:IDX458809 INS458761:INT458809 IXO458761:IXP458809 JHK458761:JHL458809 JRG458761:JRH458809 KBC458761:KBD458809 KKY458761:KKZ458809 KUU458761:KUV458809 LEQ458761:LER458809 LOM458761:LON458809 LYI458761:LYJ458809 MIE458761:MIF458809 MSA458761:MSB458809 NBW458761:NBX458809 NLS458761:NLT458809 NVO458761:NVP458809 OFK458761:OFL458809 OPG458761:OPH458809 OZC458761:OZD458809 PIY458761:PIZ458809 PSU458761:PSV458809 QCQ458761:QCR458809 QMM458761:QMN458809 QWI458761:QWJ458809 RGE458761:RGF458809 RQA458761:RQB458809 RZW458761:RZX458809 SJS458761:SJT458809 STO458761:STP458809 TDK458761:TDL458809 TNG458761:TNH458809 TXC458761:TXD458809 UGY458761:UGZ458809 UQU458761:UQV458809 VAQ458761:VAR458809 VKM458761:VKN458809 VUI458761:VUJ458809 WEE458761:WEF458809 WOA458761:WOB458809 WXW458761:WXX458809 BO524297:BP524345 LK524297:LL524345 VG524297:VH524345 AFC524297:AFD524345 AOY524297:AOZ524345 AYU524297:AYV524345 BIQ524297:BIR524345 BSM524297:BSN524345 CCI524297:CCJ524345 CME524297:CMF524345 CWA524297:CWB524345 DFW524297:DFX524345 DPS524297:DPT524345 DZO524297:DZP524345 EJK524297:EJL524345 ETG524297:ETH524345 FDC524297:FDD524345 FMY524297:FMZ524345 FWU524297:FWV524345 GGQ524297:GGR524345 GQM524297:GQN524345 HAI524297:HAJ524345 HKE524297:HKF524345 HUA524297:HUB524345 IDW524297:IDX524345 INS524297:INT524345 IXO524297:IXP524345 JHK524297:JHL524345 JRG524297:JRH524345 KBC524297:KBD524345 KKY524297:KKZ524345 KUU524297:KUV524345 LEQ524297:LER524345 LOM524297:LON524345 LYI524297:LYJ524345 MIE524297:MIF524345 MSA524297:MSB524345 NBW524297:NBX524345 NLS524297:NLT524345 NVO524297:NVP524345 OFK524297:OFL524345 OPG524297:OPH524345 OZC524297:OZD524345 PIY524297:PIZ524345 PSU524297:PSV524345 QCQ524297:QCR524345 QMM524297:QMN524345 QWI524297:QWJ524345 RGE524297:RGF524345 RQA524297:RQB524345 RZW524297:RZX524345 SJS524297:SJT524345 STO524297:STP524345 TDK524297:TDL524345 TNG524297:TNH524345 TXC524297:TXD524345 UGY524297:UGZ524345 UQU524297:UQV524345 VAQ524297:VAR524345 VKM524297:VKN524345 VUI524297:VUJ524345 WEE524297:WEF524345 WOA524297:WOB524345 WXW524297:WXX524345 BO589833:BP589881 LK589833:LL589881 VG589833:VH589881 AFC589833:AFD589881 AOY589833:AOZ589881 AYU589833:AYV589881 BIQ589833:BIR589881 BSM589833:BSN589881 CCI589833:CCJ589881 CME589833:CMF589881 CWA589833:CWB589881 DFW589833:DFX589881 DPS589833:DPT589881 DZO589833:DZP589881 EJK589833:EJL589881 ETG589833:ETH589881 FDC589833:FDD589881 FMY589833:FMZ589881 FWU589833:FWV589881 GGQ589833:GGR589881 GQM589833:GQN589881 HAI589833:HAJ589881 HKE589833:HKF589881 HUA589833:HUB589881 IDW589833:IDX589881 INS589833:INT589881 IXO589833:IXP589881 JHK589833:JHL589881 JRG589833:JRH589881 KBC589833:KBD589881 KKY589833:KKZ589881 KUU589833:KUV589881 LEQ589833:LER589881 LOM589833:LON589881 LYI589833:LYJ589881 MIE589833:MIF589881 MSA589833:MSB589881 NBW589833:NBX589881 NLS589833:NLT589881 NVO589833:NVP589881 OFK589833:OFL589881 OPG589833:OPH589881 OZC589833:OZD589881 PIY589833:PIZ589881 PSU589833:PSV589881 QCQ589833:QCR589881 QMM589833:QMN589881 QWI589833:QWJ589881 RGE589833:RGF589881 RQA589833:RQB589881 RZW589833:RZX589881 SJS589833:SJT589881 STO589833:STP589881 TDK589833:TDL589881 TNG589833:TNH589881 TXC589833:TXD589881 UGY589833:UGZ589881 UQU589833:UQV589881 VAQ589833:VAR589881 VKM589833:VKN589881 VUI589833:VUJ589881 WEE589833:WEF589881 WOA589833:WOB589881 WXW589833:WXX589881 BO655369:BP655417 LK655369:LL655417 VG655369:VH655417 AFC655369:AFD655417 AOY655369:AOZ655417 AYU655369:AYV655417 BIQ655369:BIR655417 BSM655369:BSN655417 CCI655369:CCJ655417 CME655369:CMF655417 CWA655369:CWB655417 DFW655369:DFX655417 DPS655369:DPT655417 DZO655369:DZP655417 EJK655369:EJL655417 ETG655369:ETH655417 FDC655369:FDD655417 FMY655369:FMZ655417 FWU655369:FWV655417 GGQ655369:GGR655417 GQM655369:GQN655417 HAI655369:HAJ655417 HKE655369:HKF655417 HUA655369:HUB655417 IDW655369:IDX655417 INS655369:INT655417 IXO655369:IXP655417 JHK655369:JHL655417 JRG655369:JRH655417 KBC655369:KBD655417 KKY655369:KKZ655417 KUU655369:KUV655417 LEQ655369:LER655417 LOM655369:LON655417 LYI655369:LYJ655417 MIE655369:MIF655417 MSA655369:MSB655417 NBW655369:NBX655417 NLS655369:NLT655417 NVO655369:NVP655417 OFK655369:OFL655417 OPG655369:OPH655417 OZC655369:OZD655417 PIY655369:PIZ655417 PSU655369:PSV655417 QCQ655369:QCR655417 QMM655369:QMN655417 QWI655369:QWJ655417 RGE655369:RGF655417 RQA655369:RQB655417 RZW655369:RZX655417 SJS655369:SJT655417 STO655369:STP655417 TDK655369:TDL655417 TNG655369:TNH655417 TXC655369:TXD655417 UGY655369:UGZ655417 UQU655369:UQV655417 VAQ655369:VAR655417 VKM655369:VKN655417 VUI655369:VUJ655417 WEE655369:WEF655417 WOA655369:WOB655417 WXW655369:WXX655417 BO720905:BP720953 LK720905:LL720953 VG720905:VH720953 AFC720905:AFD720953 AOY720905:AOZ720953 AYU720905:AYV720953 BIQ720905:BIR720953 BSM720905:BSN720953 CCI720905:CCJ720953 CME720905:CMF720953 CWA720905:CWB720953 DFW720905:DFX720953 DPS720905:DPT720953 DZO720905:DZP720953 EJK720905:EJL720953 ETG720905:ETH720953 FDC720905:FDD720953 FMY720905:FMZ720953 FWU720905:FWV720953 GGQ720905:GGR720953 GQM720905:GQN720953 HAI720905:HAJ720953 HKE720905:HKF720953 HUA720905:HUB720953 IDW720905:IDX720953 INS720905:INT720953 IXO720905:IXP720953 JHK720905:JHL720953 JRG720905:JRH720953 KBC720905:KBD720953 KKY720905:KKZ720953 KUU720905:KUV720953 LEQ720905:LER720953 LOM720905:LON720953 LYI720905:LYJ720953 MIE720905:MIF720953 MSA720905:MSB720953 NBW720905:NBX720953 NLS720905:NLT720953 NVO720905:NVP720953 OFK720905:OFL720953 OPG720905:OPH720953 OZC720905:OZD720953 PIY720905:PIZ720953 PSU720905:PSV720953 QCQ720905:QCR720953 QMM720905:QMN720953 QWI720905:QWJ720953 RGE720905:RGF720953 RQA720905:RQB720953 RZW720905:RZX720953 SJS720905:SJT720953 STO720905:STP720953 TDK720905:TDL720953 TNG720905:TNH720953 TXC720905:TXD720953 UGY720905:UGZ720953 UQU720905:UQV720953 VAQ720905:VAR720953 VKM720905:VKN720953 VUI720905:VUJ720953 WEE720905:WEF720953 WOA720905:WOB720953 WXW720905:WXX720953 BO786441:BP786489 LK786441:LL786489 VG786441:VH786489 AFC786441:AFD786489 AOY786441:AOZ786489 AYU786441:AYV786489 BIQ786441:BIR786489 BSM786441:BSN786489 CCI786441:CCJ786489 CME786441:CMF786489 CWA786441:CWB786489 DFW786441:DFX786489 DPS786441:DPT786489 DZO786441:DZP786489 EJK786441:EJL786489 ETG786441:ETH786489 FDC786441:FDD786489 FMY786441:FMZ786489 FWU786441:FWV786489 GGQ786441:GGR786489 GQM786441:GQN786489 HAI786441:HAJ786489 HKE786441:HKF786489 HUA786441:HUB786489 IDW786441:IDX786489 INS786441:INT786489 IXO786441:IXP786489 JHK786441:JHL786489 JRG786441:JRH786489 KBC786441:KBD786489 KKY786441:KKZ786489 KUU786441:KUV786489 LEQ786441:LER786489 LOM786441:LON786489 LYI786441:LYJ786489 MIE786441:MIF786489 MSA786441:MSB786489 NBW786441:NBX786489 NLS786441:NLT786489 NVO786441:NVP786489 OFK786441:OFL786489 OPG786441:OPH786489 OZC786441:OZD786489 PIY786441:PIZ786489 PSU786441:PSV786489 QCQ786441:QCR786489 QMM786441:QMN786489 QWI786441:QWJ786489 RGE786441:RGF786489 RQA786441:RQB786489 RZW786441:RZX786489 SJS786441:SJT786489 STO786441:STP786489 TDK786441:TDL786489 TNG786441:TNH786489 TXC786441:TXD786489 UGY786441:UGZ786489 UQU786441:UQV786489 VAQ786441:VAR786489 VKM786441:VKN786489 VUI786441:VUJ786489 WEE786441:WEF786489 WOA786441:WOB786489 WXW786441:WXX786489 BO851977:BP852025 LK851977:LL852025 VG851977:VH852025 AFC851977:AFD852025 AOY851977:AOZ852025 AYU851977:AYV852025 BIQ851977:BIR852025 BSM851977:BSN852025 CCI851977:CCJ852025 CME851977:CMF852025 CWA851977:CWB852025 DFW851977:DFX852025 DPS851977:DPT852025 DZO851977:DZP852025 EJK851977:EJL852025 ETG851977:ETH852025 FDC851977:FDD852025 FMY851977:FMZ852025 FWU851977:FWV852025 GGQ851977:GGR852025 GQM851977:GQN852025 HAI851977:HAJ852025 HKE851977:HKF852025 HUA851977:HUB852025 IDW851977:IDX852025 INS851977:INT852025 IXO851977:IXP852025 JHK851977:JHL852025 JRG851977:JRH852025 KBC851977:KBD852025 KKY851977:KKZ852025 KUU851977:KUV852025 LEQ851977:LER852025 LOM851977:LON852025 LYI851977:LYJ852025 MIE851977:MIF852025 MSA851977:MSB852025 NBW851977:NBX852025 NLS851977:NLT852025 NVO851977:NVP852025 OFK851977:OFL852025 OPG851977:OPH852025 OZC851977:OZD852025 PIY851977:PIZ852025 PSU851977:PSV852025 QCQ851977:QCR852025 QMM851977:QMN852025 QWI851977:QWJ852025 RGE851977:RGF852025 RQA851977:RQB852025 RZW851977:RZX852025 SJS851977:SJT852025 STO851977:STP852025 TDK851977:TDL852025 TNG851977:TNH852025 TXC851977:TXD852025 UGY851977:UGZ852025 UQU851977:UQV852025 VAQ851977:VAR852025 VKM851977:VKN852025 VUI851977:VUJ852025 WEE851977:WEF852025 WOA851977:WOB852025 WXW851977:WXX852025 BO917513:BP917561 LK917513:LL917561 VG917513:VH917561 AFC917513:AFD917561 AOY917513:AOZ917561 AYU917513:AYV917561 BIQ917513:BIR917561 BSM917513:BSN917561 CCI917513:CCJ917561 CME917513:CMF917561 CWA917513:CWB917561 DFW917513:DFX917561 DPS917513:DPT917561 DZO917513:DZP917561 EJK917513:EJL917561 ETG917513:ETH917561 FDC917513:FDD917561 FMY917513:FMZ917561 FWU917513:FWV917561 GGQ917513:GGR917561 GQM917513:GQN917561 HAI917513:HAJ917561 HKE917513:HKF917561 HUA917513:HUB917561 IDW917513:IDX917561 INS917513:INT917561 IXO917513:IXP917561 JHK917513:JHL917561 JRG917513:JRH917561 KBC917513:KBD917561 KKY917513:KKZ917561 KUU917513:KUV917561 LEQ917513:LER917561 LOM917513:LON917561 LYI917513:LYJ917561 MIE917513:MIF917561 MSA917513:MSB917561 NBW917513:NBX917561 NLS917513:NLT917561 NVO917513:NVP917561 OFK917513:OFL917561 OPG917513:OPH917561 OZC917513:OZD917561 PIY917513:PIZ917561 PSU917513:PSV917561 QCQ917513:QCR917561 QMM917513:QMN917561 QWI917513:QWJ917561 RGE917513:RGF917561 RQA917513:RQB917561 RZW917513:RZX917561 SJS917513:SJT917561 STO917513:STP917561 TDK917513:TDL917561 TNG917513:TNH917561 TXC917513:TXD917561 UGY917513:UGZ917561 UQU917513:UQV917561 VAQ917513:VAR917561 VKM917513:VKN917561 VUI917513:VUJ917561 WEE917513:WEF917561 WOA917513:WOB917561 WXW917513:WXX917561 BO983049:BP983097 LK983049:LL983097 VG983049:VH983097 AFC983049:AFD983097 AOY983049:AOZ983097 AYU983049:AYV983097 BIQ983049:BIR983097 BSM983049:BSN983097 CCI983049:CCJ983097 CME983049:CMF983097 CWA983049:CWB983097 DFW983049:DFX983097 DPS983049:DPT983097 DZO983049:DZP983097 EJK983049:EJL983097 ETG983049:ETH983097 FDC983049:FDD983097 FMY983049:FMZ983097 FWU983049:FWV983097 GGQ983049:GGR983097 GQM983049:GQN983097 HAI983049:HAJ983097 HKE983049:HKF983097 HUA983049:HUB983097 IDW983049:IDX983097 INS983049:INT983097 IXO983049:IXP983097 JHK983049:JHL983097 JRG983049:JRH983097 KBC983049:KBD983097 KKY983049:KKZ983097 KUU983049:KUV983097 LEQ983049:LER983097 LOM983049:LON983097 LYI983049:LYJ983097 MIE983049:MIF983097 MSA983049:MSB983097 NBW983049:NBX983097 NLS983049:NLT983097 NVO983049:NVP983097 OFK983049:OFL983097 OPG983049:OPH983097 OZC983049:OZD983097 PIY983049:PIZ983097 PSU983049:PSV983097 QCQ983049:QCR983097 QMM983049:QMN983097 QWI983049:QWJ983097 RGE983049:RGF983097 RQA983049:RQB983097 RZW983049:RZX983097 SJS983049:SJT983097 STO983049:STP983097 TDK983049:TDL983097 TNG983049:TNH983097 TXC983049:TXD983097 UGY983049:UGZ983097 UQU983049:UQV983097 VAQ983049:VAR983097 VKM983049:VKN983097 VUI983049:VUJ983097 WEE983049:WEF983097 WOA983049:WOB983097 WXW983049:WXX983097"/>
    <dataValidation type="list" allowBlank="1" showInputMessage="1" showErrorMessage="1" error="error" prompt="seleccione" sqref="BM39:BM40 LI39:LI40 VE39:VE40 AFA39:AFA40 AOW39:AOW40 AYS39:AYS40 BIO39:BIO40 BSK39:BSK40 CCG39:CCG40 CMC39:CMC40 CVY39:CVY40 DFU39:DFU40 DPQ39:DPQ40 DZM39:DZM40 EJI39:EJI40 ETE39:ETE40 FDA39:FDA40 FMW39:FMW40 FWS39:FWS40 GGO39:GGO40 GQK39:GQK40 HAG39:HAG40 HKC39:HKC40 HTY39:HTY40 IDU39:IDU40 INQ39:INQ40 IXM39:IXM40 JHI39:JHI40 JRE39:JRE40 KBA39:KBA40 KKW39:KKW40 KUS39:KUS40 LEO39:LEO40 LOK39:LOK40 LYG39:LYG40 MIC39:MIC40 MRY39:MRY40 NBU39:NBU40 NLQ39:NLQ40 NVM39:NVM40 OFI39:OFI40 OPE39:OPE40 OZA39:OZA40 PIW39:PIW40 PSS39:PSS40 QCO39:QCO40 QMK39:QMK40 QWG39:QWG40 RGC39:RGC40 RPY39:RPY40 RZU39:RZU40 SJQ39:SJQ40 STM39:STM40 TDI39:TDI40 TNE39:TNE40 TXA39:TXA40 UGW39:UGW40 UQS39:UQS40 VAO39:VAO40 VKK39:VKK40 VUG39:VUG40 WEC39:WEC40 WNY39:WNY40 WXU39:WXU40 BM65575:BM65576 LI65575:LI65576 VE65575:VE65576 AFA65575:AFA65576 AOW65575:AOW65576 AYS65575:AYS65576 BIO65575:BIO65576 BSK65575:BSK65576 CCG65575:CCG65576 CMC65575:CMC65576 CVY65575:CVY65576 DFU65575:DFU65576 DPQ65575:DPQ65576 DZM65575:DZM65576 EJI65575:EJI65576 ETE65575:ETE65576 FDA65575:FDA65576 FMW65575:FMW65576 FWS65575:FWS65576 GGO65575:GGO65576 GQK65575:GQK65576 HAG65575:HAG65576 HKC65575:HKC65576 HTY65575:HTY65576 IDU65575:IDU65576 INQ65575:INQ65576 IXM65575:IXM65576 JHI65575:JHI65576 JRE65575:JRE65576 KBA65575:KBA65576 KKW65575:KKW65576 KUS65575:KUS65576 LEO65575:LEO65576 LOK65575:LOK65576 LYG65575:LYG65576 MIC65575:MIC65576 MRY65575:MRY65576 NBU65575:NBU65576 NLQ65575:NLQ65576 NVM65575:NVM65576 OFI65575:OFI65576 OPE65575:OPE65576 OZA65575:OZA65576 PIW65575:PIW65576 PSS65575:PSS65576 QCO65575:QCO65576 QMK65575:QMK65576 QWG65575:QWG65576 RGC65575:RGC65576 RPY65575:RPY65576 RZU65575:RZU65576 SJQ65575:SJQ65576 STM65575:STM65576 TDI65575:TDI65576 TNE65575:TNE65576 TXA65575:TXA65576 UGW65575:UGW65576 UQS65575:UQS65576 VAO65575:VAO65576 VKK65575:VKK65576 VUG65575:VUG65576 WEC65575:WEC65576 WNY65575:WNY65576 WXU65575:WXU65576 BM131111:BM131112 LI131111:LI131112 VE131111:VE131112 AFA131111:AFA131112 AOW131111:AOW131112 AYS131111:AYS131112 BIO131111:BIO131112 BSK131111:BSK131112 CCG131111:CCG131112 CMC131111:CMC131112 CVY131111:CVY131112 DFU131111:DFU131112 DPQ131111:DPQ131112 DZM131111:DZM131112 EJI131111:EJI131112 ETE131111:ETE131112 FDA131111:FDA131112 FMW131111:FMW131112 FWS131111:FWS131112 GGO131111:GGO131112 GQK131111:GQK131112 HAG131111:HAG131112 HKC131111:HKC131112 HTY131111:HTY131112 IDU131111:IDU131112 INQ131111:INQ131112 IXM131111:IXM131112 JHI131111:JHI131112 JRE131111:JRE131112 KBA131111:KBA131112 KKW131111:KKW131112 KUS131111:KUS131112 LEO131111:LEO131112 LOK131111:LOK131112 LYG131111:LYG131112 MIC131111:MIC131112 MRY131111:MRY131112 NBU131111:NBU131112 NLQ131111:NLQ131112 NVM131111:NVM131112 OFI131111:OFI131112 OPE131111:OPE131112 OZA131111:OZA131112 PIW131111:PIW131112 PSS131111:PSS131112 QCO131111:QCO131112 QMK131111:QMK131112 QWG131111:QWG131112 RGC131111:RGC131112 RPY131111:RPY131112 RZU131111:RZU131112 SJQ131111:SJQ131112 STM131111:STM131112 TDI131111:TDI131112 TNE131111:TNE131112 TXA131111:TXA131112 UGW131111:UGW131112 UQS131111:UQS131112 VAO131111:VAO131112 VKK131111:VKK131112 VUG131111:VUG131112 WEC131111:WEC131112 WNY131111:WNY131112 WXU131111:WXU131112 BM196647:BM196648 LI196647:LI196648 VE196647:VE196648 AFA196647:AFA196648 AOW196647:AOW196648 AYS196647:AYS196648 BIO196647:BIO196648 BSK196647:BSK196648 CCG196647:CCG196648 CMC196647:CMC196648 CVY196647:CVY196648 DFU196647:DFU196648 DPQ196647:DPQ196648 DZM196647:DZM196648 EJI196647:EJI196648 ETE196647:ETE196648 FDA196647:FDA196648 FMW196647:FMW196648 FWS196647:FWS196648 GGO196647:GGO196648 GQK196647:GQK196648 HAG196647:HAG196648 HKC196647:HKC196648 HTY196647:HTY196648 IDU196647:IDU196648 INQ196647:INQ196648 IXM196647:IXM196648 JHI196647:JHI196648 JRE196647:JRE196648 KBA196647:KBA196648 KKW196647:KKW196648 KUS196647:KUS196648 LEO196647:LEO196648 LOK196647:LOK196648 LYG196647:LYG196648 MIC196647:MIC196648 MRY196647:MRY196648 NBU196647:NBU196648 NLQ196647:NLQ196648 NVM196647:NVM196648 OFI196647:OFI196648 OPE196647:OPE196648 OZA196647:OZA196648 PIW196647:PIW196648 PSS196647:PSS196648 QCO196647:QCO196648 QMK196647:QMK196648 QWG196647:QWG196648 RGC196647:RGC196648 RPY196647:RPY196648 RZU196647:RZU196648 SJQ196647:SJQ196648 STM196647:STM196648 TDI196647:TDI196648 TNE196647:TNE196648 TXA196647:TXA196648 UGW196647:UGW196648 UQS196647:UQS196648 VAO196647:VAO196648 VKK196647:VKK196648 VUG196647:VUG196648 WEC196647:WEC196648 WNY196647:WNY196648 WXU196647:WXU196648 BM262183:BM262184 LI262183:LI262184 VE262183:VE262184 AFA262183:AFA262184 AOW262183:AOW262184 AYS262183:AYS262184 BIO262183:BIO262184 BSK262183:BSK262184 CCG262183:CCG262184 CMC262183:CMC262184 CVY262183:CVY262184 DFU262183:DFU262184 DPQ262183:DPQ262184 DZM262183:DZM262184 EJI262183:EJI262184 ETE262183:ETE262184 FDA262183:FDA262184 FMW262183:FMW262184 FWS262183:FWS262184 GGO262183:GGO262184 GQK262183:GQK262184 HAG262183:HAG262184 HKC262183:HKC262184 HTY262183:HTY262184 IDU262183:IDU262184 INQ262183:INQ262184 IXM262183:IXM262184 JHI262183:JHI262184 JRE262183:JRE262184 KBA262183:KBA262184 KKW262183:KKW262184 KUS262183:KUS262184 LEO262183:LEO262184 LOK262183:LOK262184 LYG262183:LYG262184 MIC262183:MIC262184 MRY262183:MRY262184 NBU262183:NBU262184 NLQ262183:NLQ262184 NVM262183:NVM262184 OFI262183:OFI262184 OPE262183:OPE262184 OZA262183:OZA262184 PIW262183:PIW262184 PSS262183:PSS262184 QCO262183:QCO262184 QMK262183:QMK262184 QWG262183:QWG262184 RGC262183:RGC262184 RPY262183:RPY262184 RZU262183:RZU262184 SJQ262183:SJQ262184 STM262183:STM262184 TDI262183:TDI262184 TNE262183:TNE262184 TXA262183:TXA262184 UGW262183:UGW262184 UQS262183:UQS262184 VAO262183:VAO262184 VKK262183:VKK262184 VUG262183:VUG262184 WEC262183:WEC262184 WNY262183:WNY262184 WXU262183:WXU262184 BM327719:BM327720 LI327719:LI327720 VE327719:VE327720 AFA327719:AFA327720 AOW327719:AOW327720 AYS327719:AYS327720 BIO327719:BIO327720 BSK327719:BSK327720 CCG327719:CCG327720 CMC327719:CMC327720 CVY327719:CVY327720 DFU327719:DFU327720 DPQ327719:DPQ327720 DZM327719:DZM327720 EJI327719:EJI327720 ETE327719:ETE327720 FDA327719:FDA327720 FMW327719:FMW327720 FWS327719:FWS327720 GGO327719:GGO327720 GQK327719:GQK327720 HAG327719:HAG327720 HKC327719:HKC327720 HTY327719:HTY327720 IDU327719:IDU327720 INQ327719:INQ327720 IXM327719:IXM327720 JHI327719:JHI327720 JRE327719:JRE327720 KBA327719:KBA327720 KKW327719:KKW327720 KUS327719:KUS327720 LEO327719:LEO327720 LOK327719:LOK327720 LYG327719:LYG327720 MIC327719:MIC327720 MRY327719:MRY327720 NBU327719:NBU327720 NLQ327719:NLQ327720 NVM327719:NVM327720 OFI327719:OFI327720 OPE327719:OPE327720 OZA327719:OZA327720 PIW327719:PIW327720 PSS327719:PSS327720 QCO327719:QCO327720 QMK327719:QMK327720 QWG327719:QWG327720 RGC327719:RGC327720 RPY327719:RPY327720 RZU327719:RZU327720 SJQ327719:SJQ327720 STM327719:STM327720 TDI327719:TDI327720 TNE327719:TNE327720 TXA327719:TXA327720 UGW327719:UGW327720 UQS327719:UQS327720 VAO327719:VAO327720 VKK327719:VKK327720 VUG327719:VUG327720 WEC327719:WEC327720 WNY327719:WNY327720 WXU327719:WXU327720 BM393255:BM393256 LI393255:LI393256 VE393255:VE393256 AFA393255:AFA393256 AOW393255:AOW393256 AYS393255:AYS393256 BIO393255:BIO393256 BSK393255:BSK393256 CCG393255:CCG393256 CMC393255:CMC393256 CVY393255:CVY393256 DFU393255:DFU393256 DPQ393255:DPQ393256 DZM393255:DZM393256 EJI393255:EJI393256 ETE393255:ETE393256 FDA393255:FDA393256 FMW393255:FMW393256 FWS393255:FWS393256 GGO393255:GGO393256 GQK393255:GQK393256 HAG393255:HAG393256 HKC393255:HKC393256 HTY393255:HTY393256 IDU393255:IDU393256 INQ393255:INQ393256 IXM393255:IXM393256 JHI393255:JHI393256 JRE393255:JRE393256 KBA393255:KBA393256 KKW393255:KKW393256 KUS393255:KUS393256 LEO393255:LEO393256 LOK393255:LOK393256 LYG393255:LYG393256 MIC393255:MIC393256 MRY393255:MRY393256 NBU393255:NBU393256 NLQ393255:NLQ393256 NVM393255:NVM393256 OFI393255:OFI393256 OPE393255:OPE393256 OZA393255:OZA393256 PIW393255:PIW393256 PSS393255:PSS393256 QCO393255:QCO393256 QMK393255:QMK393256 QWG393255:QWG393256 RGC393255:RGC393256 RPY393255:RPY393256 RZU393255:RZU393256 SJQ393255:SJQ393256 STM393255:STM393256 TDI393255:TDI393256 TNE393255:TNE393256 TXA393255:TXA393256 UGW393255:UGW393256 UQS393255:UQS393256 VAO393255:VAO393256 VKK393255:VKK393256 VUG393255:VUG393256 WEC393255:WEC393256 WNY393255:WNY393256 WXU393255:WXU393256 BM458791:BM458792 LI458791:LI458792 VE458791:VE458792 AFA458791:AFA458792 AOW458791:AOW458792 AYS458791:AYS458792 BIO458791:BIO458792 BSK458791:BSK458792 CCG458791:CCG458792 CMC458791:CMC458792 CVY458791:CVY458792 DFU458791:DFU458792 DPQ458791:DPQ458792 DZM458791:DZM458792 EJI458791:EJI458792 ETE458791:ETE458792 FDA458791:FDA458792 FMW458791:FMW458792 FWS458791:FWS458792 GGO458791:GGO458792 GQK458791:GQK458792 HAG458791:HAG458792 HKC458791:HKC458792 HTY458791:HTY458792 IDU458791:IDU458792 INQ458791:INQ458792 IXM458791:IXM458792 JHI458791:JHI458792 JRE458791:JRE458792 KBA458791:KBA458792 KKW458791:KKW458792 KUS458791:KUS458792 LEO458791:LEO458792 LOK458791:LOK458792 LYG458791:LYG458792 MIC458791:MIC458792 MRY458791:MRY458792 NBU458791:NBU458792 NLQ458791:NLQ458792 NVM458791:NVM458792 OFI458791:OFI458792 OPE458791:OPE458792 OZA458791:OZA458792 PIW458791:PIW458792 PSS458791:PSS458792 QCO458791:QCO458792 QMK458791:QMK458792 QWG458791:QWG458792 RGC458791:RGC458792 RPY458791:RPY458792 RZU458791:RZU458792 SJQ458791:SJQ458792 STM458791:STM458792 TDI458791:TDI458792 TNE458791:TNE458792 TXA458791:TXA458792 UGW458791:UGW458792 UQS458791:UQS458792 VAO458791:VAO458792 VKK458791:VKK458792 VUG458791:VUG458792 WEC458791:WEC458792 WNY458791:WNY458792 WXU458791:WXU458792 BM524327:BM524328 LI524327:LI524328 VE524327:VE524328 AFA524327:AFA524328 AOW524327:AOW524328 AYS524327:AYS524328 BIO524327:BIO524328 BSK524327:BSK524328 CCG524327:CCG524328 CMC524327:CMC524328 CVY524327:CVY524328 DFU524327:DFU524328 DPQ524327:DPQ524328 DZM524327:DZM524328 EJI524327:EJI524328 ETE524327:ETE524328 FDA524327:FDA524328 FMW524327:FMW524328 FWS524327:FWS524328 GGO524327:GGO524328 GQK524327:GQK524328 HAG524327:HAG524328 HKC524327:HKC524328 HTY524327:HTY524328 IDU524327:IDU524328 INQ524327:INQ524328 IXM524327:IXM524328 JHI524327:JHI524328 JRE524327:JRE524328 KBA524327:KBA524328 KKW524327:KKW524328 KUS524327:KUS524328 LEO524327:LEO524328 LOK524327:LOK524328 LYG524327:LYG524328 MIC524327:MIC524328 MRY524327:MRY524328 NBU524327:NBU524328 NLQ524327:NLQ524328 NVM524327:NVM524328 OFI524327:OFI524328 OPE524327:OPE524328 OZA524327:OZA524328 PIW524327:PIW524328 PSS524327:PSS524328 QCO524327:QCO524328 QMK524327:QMK524328 QWG524327:QWG524328 RGC524327:RGC524328 RPY524327:RPY524328 RZU524327:RZU524328 SJQ524327:SJQ524328 STM524327:STM524328 TDI524327:TDI524328 TNE524327:TNE524328 TXA524327:TXA524328 UGW524327:UGW524328 UQS524327:UQS524328 VAO524327:VAO524328 VKK524327:VKK524328 VUG524327:VUG524328 WEC524327:WEC524328 WNY524327:WNY524328 WXU524327:WXU524328 BM589863:BM589864 LI589863:LI589864 VE589863:VE589864 AFA589863:AFA589864 AOW589863:AOW589864 AYS589863:AYS589864 BIO589863:BIO589864 BSK589863:BSK589864 CCG589863:CCG589864 CMC589863:CMC589864 CVY589863:CVY589864 DFU589863:DFU589864 DPQ589863:DPQ589864 DZM589863:DZM589864 EJI589863:EJI589864 ETE589863:ETE589864 FDA589863:FDA589864 FMW589863:FMW589864 FWS589863:FWS589864 GGO589863:GGO589864 GQK589863:GQK589864 HAG589863:HAG589864 HKC589863:HKC589864 HTY589863:HTY589864 IDU589863:IDU589864 INQ589863:INQ589864 IXM589863:IXM589864 JHI589863:JHI589864 JRE589863:JRE589864 KBA589863:KBA589864 KKW589863:KKW589864 KUS589863:KUS589864 LEO589863:LEO589864 LOK589863:LOK589864 LYG589863:LYG589864 MIC589863:MIC589864 MRY589863:MRY589864 NBU589863:NBU589864 NLQ589863:NLQ589864 NVM589863:NVM589864 OFI589863:OFI589864 OPE589863:OPE589864 OZA589863:OZA589864 PIW589863:PIW589864 PSS589863:PSS589864 QCO589863:QCO589864 QMK589863:QMK589864 QWG589863:QWG589864 RGC589863:RGC589864 RPY589863:RPY589864 RZU589863:RZU589864 SJQ589863:SJQ589864 STM589863:STM589864 TDI589863:TDI589864 TNE589863:TNE589864 TXA589863:TXA589864 UGW589863:UGW589864 UQS589863:UQS589864 VAO589863:VAO589864 VKK589863:VKK589864 VUG589863:VUG589864 WEC589863:WEC589864 WNY589863:WNY589864 WXU589863:WXU589864 BM655399:BM655400 LI655399:LI655400 VE655399:VE655400 AFA655399:AFA655400 AOW655399:AOW655400 AYS655399:AYS655400 BIO655399:BIO655400 BSK655399:BSK655400 CCG655399:CCG655400 CMC655399:CMC655400 CVY655399:CVY655400 DFU655399:DFU655400 DPQ655399:DPQ655400 DZM655399:DZM655400 EJI655399:EJI655400 ETE655399:ETE655400 FDA655399:FDA655400 FMW655399:FMW655400 FWS655399:FWS655400 GGO655399:GGO655400 GQK655399:GQK655400 HAG655399:HAG655400 HKC655399:HKC655400 HTY655399:HTY655400 IDU655399:IDU655400 INQ655399:INQ655400 IXM655399:IXM655400 JHI655399:JHI655400 JRE655399:JRE655400 KBA655399:KBA655400 KKW655399:KKW655400 KUS655399:KUS655400 LEO655399:LEO655400 LOK655399:LOK655400 LYG655399:LYG655400 MIC655399:MIC655400 MRY655399:MRY655400 NBU655399:NBU655400 NLQ655399:NLQ655400 NVM655399:NVM655400 OFI655399:OFI655400 OPE655399:OPE655400 OZA655399:OZA655400 PIW655399:PIW655400 PSS655399:PSS655400 QCO655399:QCO655400 QMK655399:QMK655400 QWG655399:QWG655400 RGC655399:RGC655400 RPY655399:RPY655400 RZU655399:RZU655400 SJQ655399:SJQ655400 STM655399:STM655400 TDI655399:TDI655400 TNE655399:TNE655400 TXA655399:TXA655400 UGW655399:UGW655400 UQS655399:UQS655400 VAO655399:VAO655400 VKK655399:VKK655400 VUG655399:VUG655400 WEC655399:WEC655400 WNY655399:WNY655400 WXU655399:WXU655400 BM720935:BM720936 LI720935:LI720936 VE720935:VE720936 AFA720935:AFA720936 AOW720935:AOW720936 AYS720935:AYS720936 BIO720935:BIO720936 BSK720935:BSK720936 CCG720935:CCG720936 CMC720935:CMC720936 CVY720935:CVY720936 DFU720935:DFU720936 DPQ720935:DPQ720936 DZM720935:DZM720936 EJI720935:EJI720936 ETE720935:ETE720936 FDA720935:FDA720936 FMW720935:FMW720936 FWS720935:FWS720936 GGO720935:GGO720936 GQK720935:GQK720936 HAG720935:HAG720936 HKC720935:HKC720936 HTY720935:HTY720936 IDU720935:IDU720936 INQ720935:INQ720936 IXM720935:IXM720936 JHI720935:JHI720936 JRE720935:JRE720936 KBA720935:KBA720936 KKW720935:KKW720936 KUS720935:KUS720936 LEO720935:LEO720936 LOK720935:LOK720936 LYG720935:LYG720936 MIC720935:MIC720936 MRY720935:MRY720936 NBU720935:NBU720936 NLQ720935:NLQ720936 NVM720935:NVM720936 OFI720935:OFI720936 OPE720935:OPE720936 OZA720935:OZA720936 PIW720935:PIW720936 PSS720935:PSS720936 QCO720935:QCO720936 QMK720935:QMK720936 QWG720935:QWG720936 RGC720935:RGC720936 RPY720935:RPY720936 RZU720935:RZU720936 SJQ720935:SJQ720936 STM720935:STM720936 TDI720935:TDI720936 TNE720935:TNE720936 TXA720935:TXA720936 UGW720935:UGW720936 UQS720935:UQS720936 VAO720935:VAO720936 VKK720935:VKK720936 VUG720935:VUG720936 WEC720935:WEC720936 WNY720935:WNY720936 WXU720935:WXU720936 BM786471:BM786472 LI786471:LI786472 VE786471:VE786472 AFA786471:AFA786472 AOW786471:AOW786472 AYS786471:AYS786472 BIO786471:BIO786472 BSK786471:BSK786472 CCG786471:CCG786472 CMC786471:CMC786472 CVY786471:CVY786472 DFU786471:DFU786472 DPQ786471:DPQ786472 DZM786471:DZM786472 EJI786471:EJI786472 ETE786471:ETE786472 FDA786471:FDA786472 FMW786471:FMW786472 FWS786471:FWS786472 GGO786471:GGO786472 GQK786471:GQK786472 HAG786471:HAG786472 HKC786471:HKC786472 HTY786471:HTY786472 IDU786471:IDU786472 INQ786471:INQ786472 IXM786471:IXM786472 JHI786471:JHI786472 JRE786471:JRE786472 KBA786471:KBA786472 KKW786471:KKW786472 KUS786471:KUS786472 LEO786471:LEO786472 LOK786471:LOK786472 LYG786471:LYG786472 MIC786471:MIC786472 MRY786471:MRY786472 NBU786471:NBU786472 NLQ786471:NLQ786472 NVM786471:NVM786472 OFI786471:OFI786472 OPE786471:OPE786472 OZA786471:OZA786472 PIW786471:PIW786472 PSS786471:PSS786472 QCO786471:QCO786472 QMK786471:QMK786472 QWG786471:QWG786472 RGC786471:RGC786472 RPY786471:RPY786472 RZU786471:RZU786472 SJQ786471:SJQ786472 STM786471:STM786472 TDI786471:TDI786472 TNE786471:TNE786472 TXA786471:TXA786472 UGW786471:UGW786472 UQS786471:UQS786472 VAO786471:VAO786472 VKK786471:VKK786472 VUG786471:VUG786472 WEC786471:WEC786472 WNY786471:WNY786472 WXU786471:WXU786472 BM852007:BM852008 LI852007:LI852008 VE852007:VE852008 AFA852007:AFA852008 AOW852007:AOW852008 AYS852007:AYS852008 BIO852007:BIO852008 BSK852007:BSK852008 CCG852007:CCG852008 CMC852007:CMC852008 CVY852007:CVY852008 DFU852007:DFU852008 DPQ852007:DPQ852008 DZM852007:DZM852008 EJI852007:EJI852008 ETE852007:ETE852008 FDA852007:FDA852008 FMW852007:FMW852008 FWS852007:FWS852008 GGO852007:GGO852008 GQK852007:GQK852008 HAG852007:HAG852008 HKC852007:HKC852008 HTY852007:HTY852008 IDU852007:IDU852008 INQ852007:INQ852008 IXM852007:IXM852008 JHI852007:JHI852008 JRE852007:JRE852008 KBA852007:KBA852008 KKW852007:KKW852008 KUS852007:KUS852008 LEO852007:LEO852008 LOK852007:LOK852008 LYG852007:LYG852008 MIC852007:MIC852008 MRY852007:MRY852008 NBU852007:NBU852008 NLQ852007:NLQ852008 NVM852007:NVM852008 OFI852007:OFI852008 OPE852007:OPE852008 OZA852007:OZA852008 PIW852007:PIW852008 PSS852007:PSS852008 QCO852007:QCO852008 QMK852007:QMK852008 QWG852007:QWG852008 RGC852007:RGC852008 RPY852007:RPY852008 RZU852007:RZU852008 SJQ852007:SJQ852008 STM852007:STM852008 TDI852007:TDI852008 TNE852007:TNE852008 TXA852007:TXA852008 UGW852007:UGW852008 UQS852007:UQS852008 VAO852007:VAO852008 VKK852007:VKK852008 VUG852007:VUG852008 WEC852007:WEC852008 WNY852007:WNY852008 WXU852007:WXU852008 BM917543:BM917544 LI917543:LI917544 VE917543:VE917544 AFA917543:AFA917544 AOW917543:AOW917544 AYS917543:AYS917544 BIO917543:BIO917544 BSK917543:BSK917544 CCG917543:CCG917544 CMC917543:CMC917544 CVY917543:CVY917544 DFU917543:DFU917544 DPQ917543:DPQ917544 DZM917543:DZM917544 EJI917543:EJI917544 ETE917543:ETE917544 FDA917543:FDA917544 FMW917543:FMW917544 FWS917543:FWS917544 GGO917543:GGO917544 GQK917543:GQK917544 HAG917543:HAG917544 HKC917543:HKC917544 HTY917543:HTY917544 IDU917543:IDU917544 INQ917543:INQ917544 IXM917543:IXM917544 JHI917543:JHI917544 JRE917543:JRE917544 KBA917543:KBA917544 KKW917543:KKW917544 KUS917543:KUS917544 LEO917543:LEO917544 LOK917543:LOK917544 LYG917543:LYG917544 MIC917543:MIC917544 MRY917543:MRY917544 NBU917543:NBU917544 NLQ917543:NLQ917544 NVM917543:NVM917544 OFI917543:OFI917544 OPE917543:OPE917544 OZA917543:OZA917544 PIW917543:PIW917544 PSS917543:PSS917544 QCO917543:QCO917544 QMK917543:QMK917544 QWG917543:QWG917544 RGC917543:RGC917544 RPY917543:RPY917544 RZU917543:RZU917544 SJQ917543:SJQ917544 STM917543:STM917544 TDI917543:TDI917544 TNE917543:TNE917544 TXA917543:TXA917544 UGW917543:UGW917544 UQS917543:UQS917544 VAO917543:VAO917544 VKK917543:VKK917544 VUG917543:VUG917544 WEC917543:WEC917544 WNY917543:WNY917544 WXU917543:WXU917544 BM983079:BM983080 LI983079:LI983080 VE983079:VE983080 AFA983079:AFA983080 AOW983079:AOW983080 AYS983079:AYS983080 BIO983079:BIO983080 BSK983079:BSK983080 CCG983079:CCG983080 CMC983079:CMC983080 CVY983079:CVY983080 DFU983079:DFU983080 DPQ983079:DPQ983080 DZM983079:DZM983080 EJI983079:EJI983080 ETE983079:ETE983080 FDA983079:FDA983080 FMW983079:FMW983080 FWS983079:FWS983080 GGO983079:GGO983080 GQK983079:GQK983080 HAG983079:HAG983080 HKC983079:HKC983080 HTY983079:HTY983080 IDU983079:IDU983080 INQ983079:INQ983080 IXM983079:IXM983080 JHI983079:JHI983080 JRE983079:JRE983080 KBA983079:KBA983080 KKW983079:KKW983080 KUS983079:KUS983080 LEO983079:LEO983080 LOK983079:LOK983080 LYG983079:LYG983080 MIC983079:MIC983080 MRY983079:MRY983080 NBU983079:NBU983080 NLQ983079:NLQ983080 NVM983079:NVM983080 OFI983079:OFI983080 OPE983079:OPE983080 OZA983079:OZA983080 PIW983079:PIW983080 PSS983079:PSS983080 QCO983079:QCO983080 QMK983079:QMK983080 QWG983079:QWG983080 RGC983079:RGC983080 RPY983079:RPY983080 RZU983079:RZU983080 SJQ983079:SJQ983080 STM983079:STM983080 TDI983079:TDI983080 TNE983079:TNE983080 TXA983079:TXA983080 UGW983079:UGW983080 UQS983079:UQS983080 VAO983079:VAO983080 VKK983079:VKK983080 VUG983079:VUG983080 WEC983079:WEC983080 WNY983079:WNY983080 WXU983079:WXU983080">
      <formula1>Calificacion</formula1>
    </dataValidation>
    <dataValidation type="list" allowBlank="1" showInputMessage="1" showErrorMessage="1" sqref="BM41 LI41 VE41 AFA41 AOW41 AYS41 BIO41 BSK41 CCG41 CMC41 CVY41 DFU41 DPQ41 DZM41 EJI41 ETE41 FDA41 FMW41 FWS41 GGO41 GQK41 HAG41 HKC41 HTY41 IDU41 INQ41 IXM41 JHI41 JRE41 KBA41 KKW41 KUS41 LEO41 LOK41 LYG41 MIC41 MRY41 NBU41 NLQ41 NVM41 OFI41 OPE41 OZA41 PIW41 PSS41 QCO41 QMK41 QWG41 RGC41 RPY41 RZU41 SJQ41 STM41 TDI41 TNE41 TXA41 UGW41 UQS41 VAO41 VKK41 VUG41 WEC41 WNY41 WXU41 BM65577 LI65577 VE65577 AFA65577 AOW65577 AYS65577 BIO65577 BSK65577 CCG65577 CMC65577 CVY65577 DFU65577 DPQ65577 DZM65577 EJI65577 ETE65577 FDA65577 FMW65577 FWS65577 GGO65577 GQK65577 HAG65577 HKC65577 HTY65577 IDU65577 INQ65577 IXM65577 JHI65577 JRE65577 KBA65577 KKW65577 KUS65577 LEO65577 LOK65577 LYG65577 MIC65577 MRY65577 NBU65577 NLQ65577 NVM65577 OFI65577 OPE65577 OZA65577 PIW65577 PSS65577 QCO65577 QMK65577 QWG65577 RGC65577 RPY65577 RZU65577 SJQ65577 STM65577 TDI65577 TNE65577 TXA65577 UGW65577 UQS65577 VAO65577 VKK65577 VUG65577 WEC65577 WNY65577 WXU65577 BM131113 LI131113 VE131113 AFA131113 AOW131113 AYS131113 BIO131113 BSK131113 CCG131113 CMC131113 CVY131113 DFU131113 DPQ131113 DZM131113 EJI131113 ETE131113 FDA131113 FMW131113 FWS131113 GGO131113 GQK131113 HAG131113 HKC131113 HTY131113 IDU131113 INQ131113 IXM131113 JHI131113 JRE131113 KBA131113 KKW131113 KUS131113 LEO131113 LOK131113 LYG131113 MIC131113 MRY131113 NBU131113 NLQ131113 NVM131113 OFI131113 OPE131113 OZA131113 PIW131113 PSS131113 QCO131113 QMK131113 QWG131113 RGC131113 RPY131113 RZU131113 SJQ131113 STM131113 TDI131113 TNE131113 TXA131113 UGW131113 UQS131113 VAO131113 VKK131113 VUG131113 WEC131113 WNY131113 WXU131113 BM196649 LI196649 VE196649 AFA196649 AOW196649 AYS196649 BIO196649 BSK196649 CCG196649 CMC196649 CVY196649 DFU196649 DPQ196649 DZM196649 EJI196649 ETE196649 FDA196649 FMW196649 FWS196649 GGO196649 GQK196649 HAG196649 HKC196649 HTY196649 IDU196649 INQ196649 IXM196649 JHI196649 JRE196649 KBA196649 KKW196649 KUS196649 LEO196649 LOK196649 LYG196649 MIC196649 MRY196649 NBU196649 NLQ196649 NVM196649 OFI196649 OPE196649 OZA196649 PIW196649 PSS196649 QCO196649 QMK196649 QWG196649 RGC196649 RPY196649 RZU196649 SJQ196649 STM196649 TDI196649 TNE196649 TXA196649 UGW196649 UQS196649 VAO196649 VKK196649 VUG196649 WEC196649 WNY196649 WXU196649 BM262185 LI262185 VE262185 AFA262185 AOW262185 AYS262185 BIO262185 BSK262185 CCG262185 CMC262185 CVY262185 DFU262185 DPQ262185 DZM262185 EJI262185 ETE262185 FDA262185 FMW262185 FWS262185 GGO262185 GQK262185 HAG262185 HKC262185 HTY262185 IDU262185 INQ262185 IXM262185 JHI262185 JRE262185 KBA262185 KKW262185 KUS262185 LEO262185 LOK262185 LYG262185 MIC262185 MRY262185 NBU262185 NLQ262185 NVM262185 OFI262185 OPE262185 OZA262185 PIW262185 PSS262185 QCO262185 QMK262185 QWG262185 RGC262185 RPY262185 RZU262185 SJQ262185 STM262185 TDI262185 TNE262185 TXA262185 UGW262185 UQS262185 VAO262185 VKK262185 VUG262185 WEC262185 WNY262185 WXU262185 BM327721 LI327721 VE327721 AFA327721 AOW327721 AYS327721 BIO327721 BSK327721 CCG327721 CMC327721 CVY327721 DFU327721 DPQ327721 DZM327721 EJI327721 ETE327721 FDA327721 FMW327721 FWS327721 GGO327721 GQK327721 HAG327721 HKC327721 HTY327721 IDU327721 INQ327721 IXM327721 JHI327721 JRE327721 KBA327721 KKW327721 KUS327721 LEO327721 LOK327721 LYG327721 MIC327721 MRY327721 NBU327721 NLQ327721 NVM327721 OFI327721 OPE327721 OZA327721 PIW327721 PSS327721 QCO327721 QMK327721 QWG327721 RGC327721 RPY327721 RZU327721 SJQ327721 STM327721 TDI327721 TNE327721 TXA327721 UGW327721 UQS327721 VAO327721 VKK327721 VUG327721 WEC327721 WNY327721 WXU327721 BM393257 LI393257 VE393257 AFA393257 AOW393257 AYS393257 BIO393257 BSK393257 CCG393257 CMC393257 CVY393257 DFU393257 DPQ393257 DZM393257 EJI393257 ETE393257 FDA393257 FMW393257 FWS393257 GGO393257 GQK393257 HAG393257 HKC393257 HTY393257 IDU393257 INQ393257 IXM393257 JHI393257 JRE393257 KBA393257 KKW393257 KUS393257 LEO393257 LOK393257 LYG393257 MIC393257 MRY393257 NBU393257 NLQ393257 NVM393257 OFI393257 OPE393257 OZA393257 PIW393257 PSS393257 QCO393257 QMK393257 QWG393257 RGC393257 RPY393257 RZU393257 SJQ393257 STM393257 TDI393257 TNE393257 TXA393257 UGW393257 UQS393257 VAO393257 VKK393257 VUG393257 WEC393257 WNY393257 WXU393257 BM458793 LI458793 VE458793 AFA458793 AOW458793 AYS458793 BIO458793 BSK458793 CCG458793 CMC458793 CVY458793 DFU458793 DPQ458793 DZM458793 EJI458793 ETE458793 FDA458793 FMW458793 FWS458793 GGO458793 GQK458793 HAG458793 HKC458793 HTY458793 IDU458793 INQ458793 IXM458793 JHI458793 JRE458793 KBA458793 KKW458793 KUS458793 LEO458793 LOK458793 LYG458793 MIC458793 MRY458793 NBU458793 NLQ458793 NVM458793 OFI458793 OPE458793 OZA458793 PIW458793 PSS458793 QCO458793 QMK458793 QWG458793 RGC458793 RPY458793 RZU458793 SJQ458793 STM458793 TDI458793 TNE458793 TXA458793 UGW458793 UQS458793 VAO458793 VKK458793 VUG458793 WEC458793 WNY458793 WXU458793 BM524329 LI524329 VE524329 AFA524329 AOW524329 AYS524329 BIO524329 BSK524329 CCG524329 CMC524329 CVY524329 DFU524329 DPQ524329 DZM524329 EJI524329 ETE524329 FDA524329 FMW524329 FWS524329 GGO524329 GQK524329 HAG524329 HKC524329 HTY524329 IDU524329 INQ524329 IXM524329 JHI524329 JRE524329 KBA524329 KKW524329 KUS524329 LEO524329 LOK524329 LYG524329 MIC524329 MRY524329 NBU524329 NLQ524329 NVM524329 OFI524329 OPE524329 OZA524329 PIW524329 PSS524329 QCO524329 QMK524329 QWG524329 RGC524329 RPY524329 RZU524329 SJQ524329 STM524329 TDI524329 TNE524329 TXA524329 UGW524329 UQS524329 VAO524329 VKK524329 VUG524329 WEC524329 WNY524329 WXU524329 BM589865 LI589865 VE589865 AFA589865 AOW589865 AYS589865 BIO589865 BSK589865 CCG589865 CMC589865 CVY589865 DFU589865 DPQ589865 DZM589865 EJI589865 ETE589865 FDA589865 FMW589865 FWS589865 GGO589865 GQK589865 HAG589865 HKC589865 HTY589865 IDU589865 INQ589865 IXM589865 JHI589865 JRE589865 KBA589865 KKW589865 KUS589865 LEO589865 LOK589865 LYG589865 MIC589865 MRY589865 NBU589865 NLQ589865 NVM589865 OFI589865 OPE589865 OZA589865 PIW589865 PSS589865 QCO589865 QMK589865 QWG589865 RGC589865 RPY589865 RZU589865 SJQ589865 STM589865 TDI589865 TNE589865 TXA589865 UGW589865 UQS589865 VAO589865 VKK589865 VUG589865 WEC589865 WNY589865 WXU589865 BM655401 LI655401 VE655401 AFA655401 AOW655401 AYS655401 BIO655401 BSK655401 CCG655401 CMC655401 CVY655401 DFU655401 DPQ655401 DZM655401 EJI655401 ETE655401 FDA655401 FMW655401 FWS655401 GGO655401 GQK655401 HAG655401 HKC655401 HTY655401 IDU655401 INQ655401 IXM655401 JHI655401 JRE655401 KBA655401 KKW655401 KUS655401 LEO655401 LOK655401 LYG655401 MIC655401 MRY655401 NBU655401 NLQ655401 NVM655401 OFI655401 OPE655401 OZA655401 PIW655401 PSS655401 QCO655401 QMK655401 QWG655401 RGC655401 RPY655401 RZU655401 SJQ655401 STM655401 TDI655401 TNE655401 TXA655401 UGW655401 UQS655401 VAO655401 VKK655401 VUG655401 WEC655401 WNY655401 WXU655401 BM720937 LI720937 VE720937 AFA720937 AOW720937 AYS720937 BIO720937 BSK720937 CCG720937 CMC720937 CVY720937 DFU720937 DPQ720937 DZM720937 EJI720937 ETE720937 FDA720937 FMW720937 FWS720937 GGO720937 GQK720937 HAG720937 HKC720937 HTY720937 IDU720937 INQ720937 IXM720937 JHI720937 JRE720937 KBA720937 KKW720937 KUS720937 LEO720937 LOK720937 LYG720937 MIC720937 MRY720937 NBU720937 NLQ720937 NVM720937 OFI720937 OPE720937 OZA720937 PIW720937 PSS720937 QCO720937 QMK720937 QWG720937 RGC720937 RPY720937 RZU720937 SJQ720937 STM720937 TDI720937 TNE720937 TXA720937 UGW720937 UQS720937 VAO720937 VKK720937 VUG720937 WEC720937 WNY720937 WXU720937 BM786473 LI786473 VE786473 AFA786473 AOW786473 AYS786473 BIO786473 BSK786473 CCG786473 CMC786473 CVY786473 DFU786473 DPQ786473 DZM786473 EJI786473 ETE786473 FDA786473 FMW786473 FWS786473 GGO786473 GQK786473 HAG786473 HKC786473 HTY786473 IDU786473 INQ786473 IXM786473 JHI786473 JRE786473 KBA786473 KKW786473 KUS786473 LEO786473 LOK786473 LYG786473 MIC786473 MRY786473 NBU786473 NLQ786473 NVM786473 OFI786473 OPE786473 OZA786473 PIW786473 PSS786473 QCO786473 QMK786473 QWG786473 RGC786473 RPY786473 RZU786473 SJQ786473 STM786473 TDI786473 TNE786473 TXA786473 UGW786473 UQS786473 VAO786473 VKK786473 VUG786473 WEC786473 WNY786473 WXU786473 BM852009 LI852009 VE852009 AFA852009 AOW852009 AYS852009 BIO852009 BSK852009 CCG852009 CMC852009 CVY852009 DFU852009 DPQ852009 DZM852009 EJI852009 ETE852009 FDA852009 FMW852009 FWS852009 GGO852009 GQK852009 HAG852009 HKC852009 HTY852009 IDU852009 INQ852009 IXM852009 JHI852009 JRE852009 KBA852009 KKW852009 KUS852009 LEO852009 LOK852009 LYG852009 MIC852009 MRY852009 NBU852009 NLQ852009 NVM852009 OFI852009 OPE852009 OZA852009 PIW852009 PSS852009 QCO852009 QMK852009 QWG852009 RGC852009 RPY852009 RZU852009 SJQ852009 STM852009 TDI852009 TNE852009 TXA852009 UGW852009 UQS852009 VAO852009 VKK852009 VUG852009 WEC852009 WNY852009 WXU852009 BM917545 LI917545 VE917545 AFA917545 AOW917545 AYS917545 BIO917545 BSK917545 CCG917545 CMC917545 CVY917545 DFU917545 DPQ917545 DZM917545 EJI917545 ETE917545 FDA917545 FMW917545 FWS917545 GGO917545 GQK917545 HAG917545 HKC917545 HTY917545 IDU917545 INQ917545 IXM917545 JHI917545 JRE917545 KBA917545 KKW917545 KUS917545 LEO917545 LOK917545 LYG917545 MIC917545 MRY917545 NBU917545 NLQ917545 NVM917545 OFI917545 OPE917545 OZA917545 PIW917545 PSS917545 QCO917545 QMK917545 QWG917545 RGC917545 RPY917545 RZU917545 SJQ917545 STM917545 TDI917545 TNE917545 TXA917545 UGW917545 UQS917545 VAO917545 VKK917545 VUG917545 WEC917545 WNY917545 WXU917545 BM983081 LI983081 VE983081 AFA983081 AOW983081 AYS983081 BIO983081 BSK983081 CCG983081 CMC983081 CVY983081 DFU983081 DPQ983081 DZM983081 EJI983081 ETE983081 FDA983081 FMW983081 FWS983081 GGO983081 GQK983081 HAG983081 HKC983081 HTY983081 IDU983081 INQ983081 IXM983081 JHI983081 JRE983081 KBA983081 KKW983081 KUS983081 LEO983081 LOK983081 LYG983081 MIC983081 MRY983081 NBU983081 NLQ983081 NVM983081 OFI983081 OPE983081 OZA983081 PIW983081 PSS983081 QCO983081 QMK983081 QWG983081 RGC983081 RPY983081 RZU983081 SJQ983081 STM983081 TDI983081 TNE983081 TXA983081 UGW983081 UQS983081 VAO983081 VKK983081 VUG983081 WEC983081 WNY983081 WXU983081">
      <formula1>Calificacion</formula1>
    </dataValidation>
    <dataValidation type="list" allowBlank="1" showInputMessage="1" showErrorMessage="1" error="ERROR_x000a_" prompt="seleccione" sqref="BL39:BL41 LH39:LH41 VD39:VD41 AEZ39:AEZ41 AOV39:AOV41 AYR39:AYR41 BIN39:BIN41 BSJ39:BSJ41 CCF39:CCF41 CMB39:CMB41 CVX39:CVX41 DFT39:DFT41 DPP39:DPP41 DZL39:DZL41 EJH39:EJH41 ETD39:ETD41 FCZ39:FCZ41 FMV39:FMV41 FWR39:FWR41 GGN39:GGN41 GQJ39:GQJ41 HAF39:HAF41 HKB39:HKB41 HTX39:HTX41 IDT39:IDT41 INP39:INP41 IXL39:IXL41 JHH39:JHH41 JRD39:JRD41 KAZ39:KAZ41 KKV39:KKV41 KUR39:KUR41 LEN39:LEN41 LOJ39:LOJ41 LYF39:LYF41 MIB39:MIB41 MRX39:MRX41 NBT39:NBT41 NLP39:NLP41 NVL39:NVL41 OFH39:OFH41 OPD39:OPD41 OYZ39:OYZ41 PIV39:PIV41 PSR39:PSR41 QCN39:QCN41 QMJ39:QMJ41 QWF39:QWF41 RGB39:RGB41 RPX39:RPX41 RZT39:RZT41 SJP39:SJP41 STL39:STL41 TDH39:TDH41 TND39:TND41 TWZ39:TWZ41 UGV39:UGV41 UQR39:UQR41 VAN39:VAN41 VKJ39:VKJ41 VUF39:VUF41 WEB39:WEB41 WNX39:WNX41 WXT39:WXT41 BL65575:BL65577 LH65575:LH65577 VD65575:VD65577 AEZ65575:AEZ65577 AOV65575:AOV65577 AYR65575:AYR65577 BIN65575:BIN65577 BSJ65575:BSJ65577 CCF65575:CCF65577 CMB65575:CMB65577 CVX65575:CVX65577 DFT65575:DFT65577 DPP65575:DPP65577 DZL65575:DZL65577 EJH65575:EJH65577 ETD65575:ETD65577 FCZ65575:FCZ65577 FMV65575:FMV65577 FWR65575:FWR65577 GGN65575:GGN65577 GQJ65575:GQJ65577 HAF65575:HAF65577 HKB65575:HKB65577 HTX65575:HTX65577 IDT65575:IDT65577 INP65575:INP65577 IXL65575:IXL65577 JHH65575:JHH65577 JRD65575:JRD65577 KAZ65575:KAZ65577 KKV65575:KKV65577 KUR65575:KUR65577 LEN65575:LEN65577 LOJ65575:LOJ65577 LYF65575:LYF65577 MIB65575:MIB65577 MRX65575:MRX65577 NBT65575:NBT65577 NLP65575:NLP65577 NVL65575:NVL65577 OFH65575:OFH65577 OPD65575:OPD65577 OYZ65575:OYZ65577 PIV65575:PIV65577 PSR65575:PSR65577 QCN65575:QCN65577 QMJ65575:QMJ65577 QWF65575:QWF65577 RGB65575:RGB65577 RPX65575:RPX65577 RZT65575:RZT65577 SJP65575:SJP65577 STL65575:STL65577 TDH65575:TDH65577 TND65575:TND65577 TWZ65575:TWZ65577 UGV65575:UGV65577 UQR65575:UQR65577 VAN65575:VAN65577 VKJ65575:VKJ65577 VUF65575:VUF65577 WEB65575:WEB65577 WNX65575:WNX65577 WXT65575:WXT65577 BL131111:BL131113 LH131111:LH131113 VD131111:VD131113 AEZ131111:AEZ131113 AOV131111:AOV131113 AYR131111:AYR131113 BIN131111:BIN131113 BSJ131111:BSJ131113 CCF131111:CCF131113 CMB131111:CMB131113 CVX131111:CVX131113 DFT131111:DFT131113 DPP131111:DPP131113 DZL131111:DZL131113 EJH131111:EJH131113 ETD131111:ETD131113 FCZ131111:FCZ131113 FMV131111:FMV131113 FWR131111:FWR131113 GGN131111:GGN131113 GQJ131111:GQJ131113 HAF131111:HAF131113 HKB131111:HKB131113 HTX131111:HTX131113 IDT131111:IDT131113 INP131111:INP131113 IXL131111:IXL131113 JHH131111:JHH131113 JRD131111:JRD131113 KAZ131111:KAZ131113 KKV131111:KKV131113 KUR131111:KUR131113 LEN131111:LEN131113 LOJ131111:LOJ131113 LYF131111:LYF131113 MIB131111:MIB131113 MRX131111:MRX131113 NBT131111:NBT131113 NLP131111:NLP131113 NVL131111:NVL131113 OFH131111:OFH131113 OPD131111:OPD131113 OYZ131111:OYZ131113 PIV131111:PIV131113 PSR131111:PSR131113 QCN131111:QCN131113 QMJ131111:QMJ131113 QWF131111:QWF131113 RGB131111:RGB131113 RPX131111:RPX131113 RZT131111:RZT131113 SJP131111:SJP131113 STL131111:STL131113 TDH131111:TDH131113 TND131111:TND131113 TWZ131111:TWZ131113 UGV131111:UGV131113 UQR131111:UQR131113 VAN131111:VAN131113 VKJ131111:VKJ131113 VUF131111:VUF131113 WEB131111:WEB131113 WNX131111:WNX131113 WXT131111:WXT131113 BL196647:BL196649 LH196647:LH196649 VD196647:VD196649 AEZ196647:AEZ196649 AOV196647:AOV196649 AYR196647:AYR196649 BIN196647:BIN196649 BSJ196647:BSJ196649 CCF196647:CCF196649 CMB196647:CMB196649 CVX196647:CVX196649 DFT196647:DFT196649 DPP196647:DPP196649 DZL196647:DZL196649 EJH196647:EJH196649 ETD196647:ETD196649 FCZ196647:FCZ196649 FMV196647:FMV196649 FWR196647:FWR196649 GGN196647:GGN196649 GQJ196647:GQJ196649 HAF196647:HAF196649 HKB196647:HKB196649 HTX196647:HTX196649 IDT196647:IDT196649 INP196647:INP196649 IXL196647:IXL196649 JHH196647:JHH196649 JRD196647:JRD196649 KAZ196647:KAZ196649 KKV196647:KKV196649 KUR196647:KUR196649 LEN196647:LEN196649 LOJ196647:LOJ196649 LYF196647:LYF196649 MIB196647:MIB196649 MRX196647:MRX196649 NBT196647:NBT196649 NLP196647:NLP196649 NVL196647:NVL196649 OFH196647:OFH196649 OPD196647:OPD196649 OYZ196647:OYZ196649 PIV196647:PIV196649 PSR196647:PSR196649 QCN196647:QCN196649 QMJ196647:QMJ196649 QWF196647:QWF196649 RGB196647:RGB196649 RPX196647:RPX196649 RZT196647:RZT196649 SJP196647:SJP196649 STL196647:STL196649 TDH196647:TDH196649 TND196647:TND196649 TWZ196647:TWZ196649 UGV196647:UGV196649 UQR196647:UQR196649 VAN196647:VAN196649 VKJ196647:VKJ196649 VUF196647:VUF196649 WEB196647:WEB196649 WNX196647:WNX196649 WXT196647:WXT196649 BL262183:BL262185 LH262183:LH262185 VD262183:VD262185 AEZ262183:AEZ262185 AOV262183:AOV262185 AYR262183:AYR262185 BIN262183:BIN262185 BSJ262183:BSJ262185 CCF262183:CCF262185 CMB262183:CMB262185 CVX262183:CVX262185 DFT262183:DFT262185 DPP262183:DPP262185 DZL262183:DZL262185 EJH262183:EJH262185 ETD262183:ETD262185 FCZ262183:FCZ262185 FMV262183:FMV262185 FWR262183:FWR262185 GGN262183:GGN262185 GQJ262183:GQJ262185 HAF262183:HAF262185 HKB262183:HKB262185 HTX262183:HTX262185 IDT262183:IDT262185 INP262183:INP262185 IXL262183:IXL262185 JHH262183:JHH262185 JRD262183:JRD262185 KAZ262183:KAZ262185 KKV262183:KKV262185 KUR262183:KUR262185 LEN262183:LEN262185 LOJ262183:LOJ262185 LYF262183:LYF262185 MIB262183:MIB262185 MRX262183:MRX262185 NBT262183:NBT262185 NLP262183:NLP262185 NVL262183:NVL262185 OFH262183:OFH262185 OPD262183:OPD262185 OYZ262183:OYZ262185 PIV262183:PIV262185 PSR262183:PSR262185 QCN262183:QCN262185 QMJ262183:QMJ262185 QWF262183:QWF262185 RGB262183:RGB262185 RPX262183:RPX262185 RZT262183:RZT262185 SJP262183:SJP262185 STL262183:STL262185 TDH262183:TDH262185 TND262183:TND262185 TWZ262183:TWZ262185 UGV262183:UGV262185 UQR262183:UQR262185 VAN262183:VAN262185 VKJ262183:VKJ262185 VUF262183:VUF262185 WEB262183:WEB262185 WNX262183:WNX262185 WXT262183:WXT262185 BL327719:BL327721 LH327719:LH327721 VD327719:VD327721 AEZ327719:AEZ327721 AOV327719:AOV327721 AYR327719:AYR327721 BIN327719:BIN327721 BSJ327719:BSJ327721 CCF327719:CCF327721 CMB327719:CMB327721 CVX327719:CVX327721 DFT327719:DFT327721 DPP327719:DPP327721 DZL327719:DZL327721 EJH327719:EJH327721 ETD327719:ETD327721 FCZ327719:FCZ327721 FMV327719:FMV327721 FWR327719:FWR327721 GGN327719:GGN327721 GQJ327719:GQJ327721 HAF327719:HAF327721 HKB327719:HKB327721 HTX327719:HTX327721 IDT327719:IDT327721 INP327719:INP327721 IXL327719:IXL327721 JHH327719:JHH327721 JRD327719:JRD327721 KAZ327719:KAZ327721 KKV327719:KKV327721 KUR327719:KUR327721 LEN327719:LEN327721 LOJ327719:LOJ327721 LYF327719:LYF327721 MIB327719:MIB327721 MRX327719:MRX327721 NBT327719:NBT327721 NLP327719:NLP327721 NVL327719:NVL327721 OFH327719:OFH327721 OPD327719:OPD327721 OYZ327719:OYZ327721 PIV327719:PIV327721 PSR327719:PSR327721 QCN327719:QCN327721 QMJ327719:QMJ327721 QWF327719:QWF327721 RGB327719:RGB327721 RPX327719:RPX327721 RZT327719:RZT327721 SJP327719:SJP327721 STL327719:STL327721 TDH327719:TDH327721 TND327719:TND327721 TWZ327719:TWZ327721 UGV327719:UGV327721 UQR327719:UQR327721 VAN327719:VAN327721 VKJ327719:VKJ327721 VUF327719:VUF327721 WEB327719:WEB327721 WNX327719:WNX327721 WXT327719:WXT327721 BL393255:BL393257 LH393255:LH393257 VD393255:VD393257 AEZ393255:AEZ393257 AOV393255:AOV393257 AYR393255:AYR393257 BIN393255:BIN393257 BSJ393255:BSJ393257 CCF393255:CCF393257 CMB393255:CMB393257 CVX393255:CVX393257 DFT393255:DFT393257 DPP393255:DPP393257 DZL393255:DZL393257 EJH393255:EJH393257 ETD393255:ETD393257 FCZ393255:FCZ393257 FMV393255:FMV393257 FWR393255:FWR393257 GGN393255:GGN393257 GQJ393255:GQJ393257 HAF393255:HAF393257 HKB393255:HKB393257 HTX393255:HTX393257 IDT393255:IDT393257 INP393255:INP393257 IXL393255:IXL393257 JHH393255:JHH393257 JRD393255:JRD393257 KAZ393255:KAZ393257 KKV393255:KKV393257 KUR393255:KUR393257 LEN393255:LEN393257 LOJ393255:LOJ393257 LYF393255:LYF393257 MIB393255:MIB393257 MRX393255:MRX393257 NBT393255:NBT393257 NLP393255:NLP393257 NVL393255:NVL393257 OFH393255:OFH393257 OPD393255:OPD393257 OYZ393255:OYZ393257 PIV393255:PIV393257 PSR393255:PSR393257 QCN393255:QCN393257 QMJ393255:QMJ393257 QWF393255:QWF393257 RGB393255:RGB393257 RPX393255:RPX393257 RZT393255:RZT393257 SJP393255:SJP393257 STL393255:STL393257 TDH393255:TDH393257 TND393255:TND393257 TWZ393255:TWZ393257 UGV393255:UGV393257 UQR393255:UQR393257 VAN393255:VAN393257 VKJ393255:VKJ393257 VUF393255:VUF393257 WEB393255:WEB393257 WNX393255:WNX393257 WXT393255:WXT393257 BL458791:BL458793 LH458791:LH458793 VD458791:VD458793 AEZ458791:AEZ458793 AOV458791:AOV458793 AYR458791:AYR458793 BIN458791:BIN458793 BSJ458791:BSJ458793 CCF458791:CCF458793 CMB458791:CMB458793 CVX458791:CVX458793 DFT458791:DFT458793 DPP458791:DPP458793 DZL458791:DZL458793 EJH458791:EJH458793 ETD458791:ETD458793 FCZ458791:FCZ458793 FMV458791:FMV458793 FWR458791:FWR458793 GGN458791:GGN458793 GQJ458791:GQJ458793 HAF458791:HAF458793 HKB458791:HKB458793 HTX458791:HTX458793 IDT458791:IDT458793 INP458791:INP458793 IXL458791:IXL458793 JHH458791:JHH458793 JRD458791:JRD458793 KAZ458791:KAZ458793 KKV458791:KKV458793 KUR458791:KUR458793 LEN458791:LEN458793 LOJ458791:LOJ458793 LYF458791:LYF458793 MIB458791:MIB458793 MRX458791:MRX458793 NBT458791:NBT458793 NLP458791:NLP458793 NVL458791:NVL458793 OFH458791:OFH458793 OPD458791:OPD458793 OYZ458791:OYZ458793 PIV458791:PIV458793 PSR458791:PSR458793 QCN458791:QCN458793 QMJ458791:QMJ458793 QWF458791:QWF458793 RGB458791:RGB458793 RPX458791:RPX458793 RZT458791:RZT458793 SJP458791:SJP458793 STL458791:STL458793 TDH458791:TDH458793 TND458791:TND458793 TWZ458791:TWZ458793 UGV458791:UGV458793 UQR458791:UQR458793 VAN458791:VAN458793 VKJ458791:VKJ458793 VUF458791:VUF458793 WEB458791:WEB458793 WNX458791:WNX458793 WXT458791:WXT458793 BL524327:BL524329 LH524327:LH524329 VD524327:VD524329 AEZ524327:AEZ524329 AOV524327:AOV524329 AYR524327:AYR524329 BIN524327:BIN524329 BSJ524327:BSJ524329 CCF524327:CCF524329 CMB524327:CMB524329 CVX524327:CVX524329 DFT524327:DFT524329 DPP524327:DPP524329 DZL524327:DZL524329 EJH524327:EJH524329 ETD524327:ETD524329 FCZ524327:FCZ524329 FMV524327:FMV524329 FWR524327:FWR524329 GGN524327:GGN524329 GQJ524327:GQJ524329 HAF524327:HAF524329 HKB524327:HKB524329 HTX524327:HTX524329 IDT524327:IDT524329 INP524327:INP524329 IXL524327:IXL524329 JHH524327:JHH524329 JRD524327:JRD524329 KAZ524327:KAZ524329 KKV524327:KKV524329 KUR524327:KUR524329 LEN524327:LEN524329 LOJ524327:LOJ524329 LYF524327:LYF524329 MIB524327:MIB524329 MRX524327:MRX524329 NBT524327:NBT524329 NLP524327:NLP524329 NVL524327:NVL524329 OFH524327:OFH524329 OPD524327:OPD524329 OYZ524327:OYZ524329 PIV524327:PIV524329 PSR524327:PSR524329 QCN524327:QCN524329 QMJ524327:QMJ524329 QWF524327:QWF524329 RGB524327:RGB524329 RPX524327:RPX524329 RZT524327:RZT524329 SJP524327:SJP524329 STL524327:STL524329 TDH524327:TDH524329 TND524327:TND524329 TWZ524327:TWZ524329 UGV524327:UGV524329 UQR524327:UQR524329 VAN524327:VAN524329 VKJ524327:VKJ524329 VUF524327:VUF524329 WEB524327:WEB524329 WNX524327:WNX524329 WXT524327:WXT524329 BL589863:BL589865 LH589863:LH589865 VD589863:VD589865 AEZ589863:AEZ589865 AOV589863:AOV589865 AYR589863:AYR589865 BIN589863:BIN589865 BSJ589863:BSJ589865 CCF589863:CCF589865 CMB589863:CMB589865 CVX589863:CVX589865 DFT589863:DFT589865 DPP589863:DPP589865 DZL589863:DZL589865 EJH589863:EJH589865 ETD589863:ETD589865 FCZ589863:FCZ589865 FMV589863:FMV589865 FWR589863:FWR589865 GGN589863:GGN589865 GQJ589863:GQJ589865 HAF589863:HAF589865 HKB589863:HKB589865 HTX589863:HTX589865 IDT589863:IDT589865 INP589863:INP589865 IXL589863:IXL589865 JHH589863:JHH589865 JRD589863:JRD589865 KAZ589863:KAZ589865 KKV589863:KKV589865 KUR589863:KUR589865 LEN589863:LEN589865 LOJ589863:LOJ589865 LYF589863:LYF589865 MIB589863:MIB589865 MRX589863:MRX589865 NBT589863:NBT589865 NLP589863:NLP589865 NVL589863:NVL589865 OFH589863:OFH589865 OPD589863:OPD589865 OYZ589863:OYZ589865 PIV589863:PIV589865 PSR589863:PSR589865 QCN589863:QCN589865 QMJ589863:QMJ589865 QWF589863:QWF589865 RGB589863:RGB589865 RPX589863:RPX589865 RZT589863:RZT589865 SJP589863:SJP589865 STL589863:STL589865 TDH589863:TDH589865 TND589863:TND589865 TWZ589863:TWZ589865 UGV589863:UGV589865 UQR589863:UQR589865 VAN589863:VAN589865 VKJ589863:VKJ589865 VUF589863:VUF589865 WEB589863:WEB589865 WNX589863:WNX589865 WXT589863:WXT589865 BL655399:BL655401 LH655399:LH655401 VD655399:VD655401 AEZ655399:AEZ655401 AOV655399:AOV655401 AYR655399:AYR655401 BIN655399:BIN655401 BSJ655399:BSJ655401 CCF655399:CCF655401 CMB655399:CMB655401 CVX655399:CVX655401 DFT655399:DFT655401 DPP655399:DPP655401 DZL655399:DZL655401 EJH655399:EJH655401 ETD655399:ETD655401 FCZ655399:FCZ655401 FMV655399:FMV655401 FWR655399:FWR655401 GGN655399:GGN655401 GQJ655399:GQJ655401 HAF655399:HAF655401 HKB655399:HKB655401 HTX655399:HTX655401 IDT655399:IDT655401 INP655399:INP655401 IXL655399:IXL655401 JHH655399:JHH655401 JRD655399:JRD655401 KAZ655399:KAZ655401 KKV655399:KKV655401 KUR655399:KUR655401 LEN655399:LEN655401 LOJ655399:LOJ655401 LYF655399:LYF655401 MIB655399:MIB655401 MRX655399:MRX655401 NBT655399:NBT655401 NLP655399:NLP655401 NVL655399:NVL655401 OFH655399:OFH655401 OPD655399:OPD655401 OYZ655399:OYZ655401 PIV655399:PIV655401 PSR655399:PSR655401 QCN655399:QCN655401 QMJ655399:QMJ655401 QWF655399:QWF655401 RGB655399:RGB655401 RPX655399:RPX655401 RZT655399:RZT655401 SJP655399:SJP655401 STL655399:STL655401 TDH655399:TDH655401 TND655399:TND655401 TWZ655399:TWZ655401 UGV655399:UGV655401 UQR655399:UQR655401 VAN655399:VAN655401 VKJ655399:VKJ655401 VUF655399:VUF655401 WEB655399:WEB655401 WNX655399:WNX655401 WXT655399:WXT655401 BL720935:BL720937 LH720935:LH720937 VD720935:VD720937 AEZ720935:AEZ720937 AOV720935:AOV720937 AYR720935:AYR720937 BIN720935:BIN720937 BSJ720935:BSJ720937 CCF720935:CCF720937 CMB720935:CMB720937 CVX720935:CVX720937 DFT720935:DFT720937 DPP720935:DPP720937 DZL720935:DZL720937 EJH720935:EJH720937 ETD720935:ETD720937 FCZ720935:FCZ720937 FMV720935:FMV720937 FWR720935:FWR720937 GGN720935:GGN720937 GQJ720935:GQJ720937 HAF720935:HAF720937 HKB720935:HKB720937 HTX720935:HTX720937 IDT720935:IDT720937 INP720935:INP720937 IXL720935:IXL720937 JHH720935:JHH720937 JRD720935:JRD720937 KAZ720935:KAZ720937 KKV720935:KKV720937 KUR720935:KUR720937 LEN720935:LEN720937 LOJ720935:LOJ720937 LYF720935:LYF720937 MIB720935:MIB720937 MRX720935:MRX720937 NBT720935:NBT720937 NLP720935:NLP720937 NVL720935:NVL720937 OFH720935:OFH720937 OPD720935:OPD720937 OYZ720935:OYZ720937 PIV720935:PIV720937 PSR720935:PSR720937 QCN720935:QCN720937 QMJ720935:QMJ720937 QWF720935:QWF720937 RGB720935:RGB720937 RPX720935:RPX720937 RZT720935:RZT720937 SJP720935:SJP720937 STL720935:STL720937 TDH720935:TDH720937 TND720935:TND720937 TWZ720935:TWZ720937 UGV720935:UGV720937 UQR720935:UQR720937 VAN720935:VAN720937 VKJ720935:VKJ720937 VUF720935:VUF720937 WEB720935:WEB720937 WNX720935:WNX720937 WXT720935:WXT720937 BL786471:BL786473 LH786471:LH786473 VD786471:VD786473 AEZ786471:AEZ786473 AOV786471:AOV786473 AYR786471:AYR786473 BIN786471:BIN786473 BSJ786471:BSJ786473 CCF786471:CCF786473 CMB786471:CMB786473 CVX786471:CVX786473 DFT786471:DFT786473 DPP786471:DPP786473 DZL786471:DZL786473 EJH786471:EJH786473 ETD786471:ETD786473 FCZ786471:FCZ786473 FMV786471:FMV786473 FWR786471:FWR786473 GGN786471:GGN786473 GQJ786471:GQJ786473 HAF786471:HAF786473 HKB786471:HKB786473 HTX786471:HTX786473 IDT786471:IDT786473 INP786471:INP786473 IXL786471:IXL786473 JHH786471:JHH786473 JRD786471:JRD786473 KAZ786471:KAZ786473 KKV786471:KKV786473 KUR786471:KUR786473 LEN786471:LEN786473 LOJ786471:LOJ786473 LYF786471:LYF786473 MIB786471:MIB786473 MRX786471:MRX786473 NBT786471:NBT786473 NLP786471:NLP786473 NVL786471:NVL786473 OFH786471:OFH786473 OPD786471:OPD786473 OYZ786471:OYZ786473 PIV786471:PIV786473 PSR786471:PSR786473 QCN786471:QCN786473 QMJ786471:QMJ786473 QWF786471:QWF786473 RGB786471:RGB786473 RPX786471:RPX786473 RZT786471:RZT786473 SJP786471:SJP786473 STL786471:STL786473 TDH786471:TDH786473 TND786471:TND786473 TWZ786471:TWZ786473 UGV786471:UGV786473 UQR786471:UQR786473 VAN786471:VAN786473 VKJ786471:VKJ786473 VUF786471:VUF786473 WEB786471:WEB786473 WNX786471:WNX786473 WXT786471:WXT786473 BL852007:BL852009 LH852007:LH852009 VD852007:VD852009 AEZ852007:AEZ852009 AOV852007:AOV852009 AYR852007:AYR852009 BIN852007:BIN852009 BSJ852007:BSJ852009 CCF852007:CCF852009 CMB852007:CMB852009 CVX852007:CVX852009 DFT852007:DFT852009 DPP852007:DPP852009 DZL852007:DZL852009 EJH852007:EJH852009 ETD852007:ETD852009 FCZ852007:FCZ852009 FMV852007:FMV852009 FWR852007:FWR852009 GGN852007:GGN852009 GQJ852007:GQJ852009 HAF852007:HAF852009 HKB852007:HKB852009 HTX852007:HTX852009 IDT852007:IDT852009 INP852007:INP852009 IXL852007:IXL852009 JHH852007:JHH852009 JRD852007:JRD852009 KAZ852007:KAZ852009 KKV852007:KKV852009 KUR852007:KUR852009 LEN852007:LEN852009 LOJ852007:LOJ852009 LYF852007:LYF852009 MIB852007:MIB852009 MRX852007:MRX852009 NBT852007:NBT852009 NLP852007:NLP852009 NVL852007:NVL852009 OFH852007:OFH852009 OPD852007:OPD852009 OYZ852007:OYZ852009 PIV852007:PIV852009 PSR852007:PSR852009 QCN852007:QCN852009 QMJ852007:QMJ852009 QWF852007:QWF852009 RGB852007:RGB852009 RPX852007:RPX852009 RZT852007:RZT852009 SJP852007:SJP852009 STL852007:STL852009 TDH852007:TDH852009 TND852007:TND852009 TWZ852007:TWZ852009 UGV852007:UGV852009 UQR852007:UQR852009 VAN852007:VAN852009 VKJ852007:VKJ852009 VUF852007:VUF852009 WEB852007:WEB852009 WNX852007:WNX852009 WXT852007:WXT852009 BL917543:BL917545 LH917543:LH917545 VD917543:VD917545 AEZ917543:AEZ917545 AOV917543:AOV917545 AYR917543:AYR917545 BIN917543:BIN917545 BSJ917543:BSJ917545 CCF917543:CCF917545 CMB917543:CMB917545 CVX917543:CVX917545 DFT917543:DFT917545 DPP917543:DPP917545 DZL917543:DZL917545 EJH917543:EJH917545 ETD917543:ETD917545 FCZ917543:FCZ917545 FMV917543:FMV917545 FWR917543:FWR917545 GGN917543:GGN917545 GQJ917543:GQJ917545 HAF917543:HAF917545 HKB917543:HKB917545 HTX917543:HTX917545 IDT917543:IDT917545 INP917543:INP917545 IXL917543:IXL917545 JHH917543:JHH917545 JRD917543:JRD917545 KAZ917543:KAZ917545 KKV917543:KKV917545 KUR917543:KUR917545 LEN917543:LEN917545 LOJ917543:LOJ917545 LYF917543:LYF917545 MIB917543:MIB917545 MRX917543:MRX917545 NBT917543:NBT917545 NLP917543:NLP917545 NVL917543:NVL917545 OFH917543:OFH917545 OPD917543:OPD917545 OYZ917543:OYZ917545 PIV917543:PIV917545 PSR917543:PSR917545 QCN917543:QCN917545 QMJ917543:QMJ917545 QWF917543:QWF917545 RGB917543:RGB917545 RPX917543:RPX917545 RZT917543:RZT917545 SJP917543:SJP917545 STL917543:STL917545 TDH917543:TDH917545 TND917543:TND917545 TWZ917543:TWZ917545 UGV917543:UGV917545 UQR917543:UQR917545 VAN917543:VAN917545 VKJ917543:VKJ917545 VUF917543:VUF917545 WEB917543:WEB917545 WNX917543:WNX917545 WXT917543:WXT917545 BL983079:BL983081 LH983079:LH983081 VD983079:VD983081 AEZ983079:AEZ983081 AOV983079:AOV983081 AYR983079:AYR983081 BIN983079:BIN983081 BSJ983079:BSJ983081 CCF983079:CCF983081 CMB983079:CMB983081 CVX983079:CVX983081 DFT983079:DFT983081 DPP983079:DPP983081 DZL983079:DZL983081 EJH983079:EJH983081 ETD983079:ETD983081 FCZ983079:FCZ983081 FMV983079:FMV983081 FWR983079:FWR983081 GGN983079:GGN983081 GQJ983079:GQJ983081 HAF983079:HAF983081 HKB983079:HKB983081 HTX983079:HTX983081 IDT983079:IDT983081 INP983079:INP983081 IXL983079:IXL983081 JHH983079:JHH983081 JRD983079:JRD983081 KAZ983079:KAZ983081 KKV983079:KKV983081 KUR983079:KUR983081 LEN983079:LEN983081 LOJ983079:LOJ983081 LYF983079:LYF983081 MIB983079:MIB983081 MRX983079:MRX983081 NBT983079:NBT983081 NLP983079:NLP983081 NVL983079:NVL983081 OFH983079:OFH983081 OPD983079:OPD983081 OYZ983079:OYZ983081 PIV983079:PIV983081 PSR983079:PSR983081 QCN983079:QCN983081 QMJ983079:QMJ983081 QWF983079:QWF983081 RGB983079:RGB983081 RPX983079:RPX983081 RZT983079:RZT983081 SJP983079:SJP983081 STL983079:STL983081 TDH983079:TDH983081 TND983079:TND983081 TWZ983079:TWZ983081 UGV983079:UGV983081 UQR983079:UQR983081 VAN983079:VAN983081 VKJ983079:VKJ983081 VUF983079:VUF983081 WEB983079:WEB983081 WNX983079:WNX983081 WXT983079:WXT983081">
      <formula1>Oportunidad</formula1>
    </dataValidation>
    <dataValidation type="list" showInputMessage="1" showErrorMessage="1" errorTitle="Rechazado" error="Solo son validadas las opciones de la lista" sqref="BL9:BL38 LH9:LH38 VD9:VD38 AEZ9:AEZ38 AOV9:AOV38 AYR9:AYR38 BIN9:BIN38 BSJ9:BSJ38 CCF9:CCF38 CMB9:CMB38 CVX9:CVX38 DFT9:DFT38 DPP9:DPP38 DZL9:DZL38 EJH9:EJH38 ETD9:ETD38 FCZ9:FCZ38 FMV9:FMV38 FWR9:FWR38 GGN9:GGN38 GQJ9:GQJ38 HAF9:HAF38 HKB9:HKB38 HTX9:HTX38 IDT9:IDT38 INP9:INP38 IXL9:IXL38 JHH9:JHH38 JRD9:JRD38 KAZ9:KAZ38 KKV9:KKV38 KUR9:KUR38 LEN9:LEN38 LOJ9:LOJ38 LYF9:LYF38 MIB9:MIB38 MRX9:MRX38 NBT9:NBT38 NLP9:NLP38 NVL9:NVL38 OFH9:OFH38 OPD9:OPD38 OYZ9:OYZ38 PIV9:PIV38 PSR9:PSR38 QCN9:QCN38 QMJ9:QMJ38 QWF9:QWF38 RGB9:RGB38 RPX9:RPX38 RZT9:RZT38 SJP9:SJP38 STL9:STL38 TDH9:TDH38 TND9:TND38 TWZ9:TWZ38 UGV9:UGV38 UQR9:UQR38 VAN9:VAN38 VKJ9:VKJ38 VUF9:VUF38 WEB9:WEB38 WNX9:WNX38 WXT9:WXT38 BL65545:BL65574 LH65545:LH65574 VD65545:VD65574 AEZ65545:AEZ65574 AOV65545:AOV65574 AYR65545:AYR65574 BIN65545:BIN65574 BSJ65545:BSJ65574 CCF65545:CCF65574 CMB65545:CMB65574 CVX65545:CVX65574 DFT65545:DFT65574 DPP65545:DPP65574 DZL65545:DZL65574 EJH65545:EJH65574 ETD65545:ETD65574 FCZ65545:FCZ65574 FMV65545:FMV65574 FWR65545:FWR65574 GGN65545:GGN65574 GQJ65545:GQJ65574 HAF65545:HAF65574 HKB65545:HKB65574 HTX65545:HTX65574 IDT65545:IDT65574 INP65545:INP65574 IXL65545:IXL65574 JHH65545:JHH65574 JRD65545:JRD65574 KAZ65545:KAZ65574 KKV65545:KKV65574 KUR65545:KUR65574 LEN65545:LEN65574 LOJ65545:LOJ65574 LYF65545:LYF65574 MIB65545:MIB65574 MRX65545:MRX65574 NBT65545:NBT65574 NLP65545:NLP65574 NVL65545:NVL65574 OFH65545:OFH65574 OPD65545:OPD65574 OYZ65545:OYZ65574 PIV65545:PIV65574 PSR65545:PSR65574 QCN65545:QCN65574 QMJ65545:QMJ65574 QWF65545:QWF65574 RGB65545:RGB65574 RPX65545:RPX65574 RZT65545:RZT65574 SJP65545:SJP65574 STL65545:STL65574 TDH65545:TDH65574 TND65545:TND65574 TWZ65545:TWZ65574 UGV65545:UGV65574 UQR65545:UQR65574 VAN65545:VAN65574 VKJ65545:VKJ65574 VUF65545:VUF65574 WEB65545:WEB65574 WNX65545:WNX65574 WXT65545:WXT65574 BL131081:BL131110 LH131081:LH131110 VD131081:VD131110 AEZ131081:AEZ131110 AOV131081:AOV131110 AYR131081:AYR131110 BIN131081:BIN131110 BSJ131081:BSJ131110 CCF131081:CCF131110 CMB131081:CMB131110 CVX131081:CVX131110 DFT131081:DFT131110 DPP131081:DPP131110 DZL131081:DZL131110 EJH131081:EJH131110 ETD131081:ETD131110 FCZ131081:FCZ131110 FMV131081:FMV131110 FWR131081:FWR131110 GGN131081:GGN131110 GQJ131081:GQJ131110 HAF131081:HAF131110 HKB131081:HKB131110 HTX131081:HTX131110 IDT131081:IDT131110 INP131081:INP131110 IXL131081:IXL131110 JHH131081:JHH131110 JRD131081:JRD131110 KAZ131081:KAZ131110 KKV131081:KKV131110 KUR131081:KUR131110 LEN131081:LEN131110 LOJ131081:LOJ131110 LYF131081:LYF131110 MIB131081:MIB131110 MRX131081:MRX131110 NBT131081:NBT131110 NLP131081:NLP131110 NVL131081:NVL131110 OFH131081:OFH131110 OPD131081:OPD131110 OYZ131081:OYZ131110 PIV131081:PIV131110 PSR131081:PSR131110 QCN131081:QCN131110 QMJ131081:QMJ131110 QWF131081:QWF131110 RGB131081:RGB131110 RPX131081:RPX131110 RZT131081:RZT131110 SJP131081:SJP131110 STL131081:STL131110 TDH131081:TDH131110 TND131081:TND131110 TWZ131081:TWZ131110 UGV131081:UGV131110 UQR131081:UQR131110 VAN131081:VAN131110 VKJ131081:VKJ131110 VUF131081:VUF131110 WEB131081:WEB131110 WNX131081:WNX131110 WXT131081:WXT131110 BL196617:BL196646 LH196617:LH196646 VD196617:VD196646 AEZ196617:AEZ196646 AOV196617:AOV196646 AYR196617:AYR196646 BIN196617:BIN196646 BSJ196617:BSJ196646 CCF196617:CCF196646 CMB196617:CMB196646 CVX196617:CVX196646 DFT196617:DFT196646 DPP196617:DPP196646 DZL196617:DZL196646 EJH196617:EJH196646 ETD196617:ETD196646 FCZ196617:FCZ196646 FMV196617:FMV196646 FWR196617:FWR196646 GGN196617:GGN196646 GQJ196617:GQJ196646 HAF196617:HAF196646 HKB196617:HKB196646 HTX196617:HTX196646 IDT196617:IDT196646 INP196617:INP196646 IXL196617:IXL196646 JHH196617:JHH196646 JRD196617:JRD196646 KAZ196617:KAZ196646 KKV196617:KKV196646 KUR196617:KUR196646 LEN196617:LEN196646 LOJ196617:LOJ196646 LYF196617:LYF196646 MIB196617:MIB196646 MRX196617:MRX196646 NBT196617:NBT196646 NLP196617:NLP196646 NVL196617:NVL196646 OFH196617:OFH196646 OPD196617:OPD196646 OYZ196617:OYZ196646 PIV196617:PIV196646 PSR196617:PSR196646 QCN196617:QCN196646 QMJ196617:QMJ196646 QWF196617:QWF196646 RGB196617:RGB196646 RPX196617:RPX196646 RZT196617:RZT196646 SJP196617:SJP196646 STL196617:STL196646 TDH196617:TDH196646 TND196617:TND196646 TWZ196617:TWZ196646 UGV196617:UGV196646 UQR196617:UQR196646 VAN196617:VAN196646 VKJ196617:VKJ196646 VUF196617:VUF196646 WEB196617:WEB196646 WNX196617:WNX196646 WXT196617:WXT196646 BL262153:BL262182 LH262153:LH262182 VD262153:VD262182 AEZ262153:AEZ262182 AOV262153:AOV262182 AYR262153:AYR262182 BIN262153:BIN262182 BSJ262153:BSJ262182 CCF262153:CCF262182 CMB262153:CMB262182 CVX262153:CVX262182 DFT262153:DFT262182 DPP262153:DPP262182 DZL262153:DZL262182 EJH262153:EJH262182 ETD262153:ETD262182 FCZ262153:FCZ262182 FMV262153:FMV262182 FWR262153:FWR262182 GGN262153:GGN262182 GQJ262153:GQJ262182 HAF262153:HAF262182 HKB262153:HKB262182 HTX262153:HTX262182 IDT262153:IDT262182 INP262153:INP262182 IXL262153:IXL262182 JHH262153:JHH262182 JRD262153:JRD262182 KAZ262153:KAZ262182 KKV262153:KKV262182 KUR262153:KUR262182 LEN262153:LEN262182 LOJ262153:LOJ262182 LYF262153:LYF262182 MIB262153:MIB262182 MRX262153:MRX262182 NBT262153:NBT262182 NLP262153:NLP262182 NVL262153:NVL262182 OFH262153:OFH262182 OPD262153:OPD262182 OYZ262153:OYZ262182 PIV262153:PIV262182 PSR262153:PSR262182 QCN262153:QCN262182 QMJ262153:QMJ262182 QWF262153:QWF262182 RGB262153:RGB262182 RPX262153:RPX262182 RZT262153:RZT262182 SJP262153:SJP262182 STL262153:STL262182 TDH262153:TDH262182 TND262153:TND262182 TWZ262153:TWZ262182 UGV262153:UGV262182 UQR262153:UQR262182 VAN262153:VAN262182 VKJ262153:VKJ262182 VUF262153:VUF262182 WEB262153:WEB262182 WNX262153:WNX262182 WXT262153:WXT262182 BL327689:BL327718 LH327689:LH327718 VD327689:VD327718 AEZ327689:AEZ327718 AOV327689:AOV327718 AYR327689:AYR327718 BIN327689:BIN327718 BSJ327689:BSJ327718 CCF327689:CCF327718 CMB327689:CMB327718 CVX327689:CVX327718 DFT327689:DFT327718 DPP327689:DPP327718 DZL327689:DZL327718 EJH327689:EJH327718 ETD327689:ETD327718 FCZ327689:FCZ327718 FMV327689:FMV327718 FWR327689:FWR327718 GGN327689:GGN327718 GQJ327689:GQJ327718 HAF327689:HAF327718 HKB327689:HKB327718 HTX327689:HTX327718 IDT327689:IDT327718 INP327689:INP327718 IXL327689:IXL327718 JHH327689:JHH327718 JRD327689:JRD327718 KAZ327689:KAZ327718 KKV327689:KKV327718 KUR327689:KUR327718 LEN327689:LEN327718 LOJ327689:LOJ327718 LYF327689:LYF327718 MIB327689:MIB327718 MRX327689:MRX327718 NBT327689:NBT327718 NLP327689:NLP327718 NVL327689:NVL327718 OFH327689:OFH327718 OPD327689:OPD327718 OYZ327689:OYZ327718 PIV327689:PIV327718 PSR327689:PSR327718 QCN327689:QCN327718 QMJ327689:QMJ327718 QWF327689:QWF327718 RGB327689:RGB327718 RPX327689:RPX327718 RZT327689:RZT327718 SJP327689:SJP327718 STL327689:STL327718 TDH327689:TDH327718 TND327689:TND327718 TWZ327689:TWZ327718 UGV327689:UGV327718 UQR327689:UQR327718 VAN327689:VAN327718 VKJ327689:VKJ327718 VUF327689:VUF327718 WEB327689:WEB327718 WNX327689:WNX327718 WXT327689:WXT327718 BL393225:BL393254 LH393225:LH393254 VD393225:VD393254 AEZ393225:AEZ393254 AOV393225:AOV393254 AYR393225:AYR393254 BIN393225:BIN393254 BSJ393225:BSJ393254 CCF393225:CCF393254 CMB393225:CMB393254 CVX393225:CVX393254 DFT393225:DFT393254 DPP393225:DPP393254 DZL393225:DZL393254 EJH393225:EJH393254 ETD393225:ETD393254 FCZ393225:FCZ393254 FMV393225:FMV393254 FWR393225:FWR393254 GGN393225:GGN393254 GQJ393225:GQJ393254 HAF393225:HAF393254 HKB393225:HKB393254 HTX393225:HTX393254 IDT393225:IDT393254 INP393225:INP393254 IXL393225:IXL393254 JHH393225:JHH393254 JRD393225:JRD393254 KAZ393225:KAZ393254 KKV393225:KKV393254 KUR393225:KUR393254 LEN393225:LEN393254 LOJ393225:LOJ393254 LYF393225:LYF393254 MIB393225:MIB393254 MRX393225:MRX393254 NBT393225:NBT393254 NLP393225:NLP393254 NVL393225:NVL393254 OFH393225:OFH393254 OPD393225:OPD393254 OYZ393225:OYZ393254 PIV393225:PIV393254 PSR393225:PSR393254 QCN393225:QCN393254 QMJ393225:QMJ393254 QWF393225:QWF393254 RGB393225:RGB393254 RPX393225:RPX393254 RZT393225:RZT393254 SJP393225:SJP393254 STL393225:STL393254 TDH393225:TDH393254 TND393225:TND393254 TWZ393225:TWZ393254 UGV393225:UGV393254 UQR393225:UQR393254 VAN393225:VAN393254 VKJ393225:VKJ393254 VUF393225:VUF393254 WEB393225:WEB393254 WNX393225:WNX393254 WXT393225:WXT393254 BL458761:BL458790 LH458761:LH458790 VD458761:VD458790 AEZ458761:AEZ458790 AOV458761:AOV458790 AYR458761:AYR458790 BIN458761:BIN458790 BSJ458761:BSJ458790 CCF458761:CCF458790 CMB458761:CMB458790 CVX458761:CVX458790 DFT458761:DFT458790 DPP458761:DPP458790 DZL458761:DZL458790 EJH458761:EJH458790 ETD458761:ETD458790 FCZ458761:FCZ458790 FMV458761:FMV458790 FWR458761:FWR458790 GGN458761:GGN458790 GQJ458761:GQJ458790 HAF458761:HAF458790 HKB458761:HKB458790 HTX458761:HTX458790 IDT458761:IDT458790 INP458761:INP458790 IXL458761:IXL458790 JHH458761:JHH458790 JRD458761:JRD458790 KAZ458761:KAZ458790 KKV458761:KKV458790 KUR458761:KUR458790 LEN458761:LEN458790 LOJ458761:LOJ458790 LYF458761:LYF458790 MIB458761:MIB458790 MRX458761:MRX458790 NBT458761:NBT458790 NLP458761:NLP458790 NVL458761:NVL458790 OFH458761:OFH458790 OPD458761:OPD458790 OYZ458761:OYZ458790 PIV458761:PIV458790 PSR458761:PSR458790 QCN458761:QCN458790 QMJ458761:QMJ458790 QWF458761:QWF458790 RGB458761:RGB458790 RPX458761:RPX458790 RZT458761:RZT458790 SJP458761:SJP458790 STL458761:STL458790 TDH458761:TDH458790 TND458761:TND458790 TWZ458761:TWZ458790 UGV458761:UGV458790 UQR458761:UQR458790 VAN458761:VAN458790 VKJ458761:VKJ458790 VUF458761:VUF458790 WEB458761:WEB458790 WNX458761:WNX458790 WXT458761:WXT458790 BL524297:BL524326 LH524297:LH524326 VD524297:VD524326 AEZ524297:AEZ524326 AOV524297:AOV524326 AYR524297:AYR524326 BIN524297:BIN524326 BSJ524297:BSJ524326 CCF524297:CCF524326 CMB524297:CMB524326 CVX524297:CVX524326 DFT524297:DFT524326 DPP524297:DPP524326 DZL524297:DZL524326 EJH524297:EJH524326 ETD524297:ETD524326 FCZ524297:FCZ524326 FMV524297:FMV524326 FWR524297:FWR524326 GGN524297:GGN524326 GQJ524297:GQJ524326 HAF524297:HAF524326 HKB524297:HKB524326 HTX524297:HTX524326 IDT524297:IDT524326 INP524297:INP524326 IXL524297:IXL524326 JHH524297:JHH524326 JRD524297:JRD524326 KAZ524297:KAZ524326 KKV524297:KKV524326 KUR524297:KUR524326 LEN524297:LEN524326 LOJ524297:LOJ524326 LYF524297:LYF524326 MIB524297:MIB524326 MRX524297:MRX524326 NBT524297:NBT524326 NLP524297:NLP524326 NVL524297:NVL524326 OFH524297:OFH524326 OPD524297:OPD524326 OYZ524297:OYZ524326 PIV524297:PIV524326 PSR524297:PSR524326 QCN524297:QCN524326 QMJ524297:QMJ524326 QWF524297:QWF524326 RGB524297:RGB524326 RPX524297:RPX524326 RZT524297:RZT524326 SJP524297:SJP524326 STL524297:STL524326 TDH524297:TDH524326 TND524297:TND524326 TWZ524297:TWZ524326 UGV524297:UGV524326 UQR524297:UQR524326 VAN524297:VAN524326 VKJ524297:VKJ524326 VUF524297:VUF524326 WEB524297:WEB524326 WNX524297:WNX524326 WXT524297:WXT524326 BL589833:BL589862 LH589833:LH589862 VD589833:VD589862 AEZ589833:AEZ589862 AOV589833:AOV589862 AYR589833:AYR589862 BIN589833:BIN589862 BSJ589833:BSJ589862 CCF589833:CCF589862 CMB589833:CMB589862 CVX589833:CVX589862 DFT589833:DFT589862 DPP589833:DPP589862 DZL589833:DZL589862 EJH589833:EJH589862 ETD589833:ETD589862 FCZ589833:FCZ589862 FMV589833:FMV589862 FWR589833:FWR589862 GGN589833:GGN589862 GQJ589833:GQJ589862 HAF589833:HAF589862 HKB589833:HKB589862 HTX589833:HTX589862 IDT589833:IDT589862 INP589833:INP589862 IXL589833:IXL589862 JHH589833:JHH589862 JRD589833:JRD589862 KAZ589833:KAZ589862 KKV589833:KKV589862 KUR589833:KUR589862 LEN589833:LEN589862 LOJ589833:LOJ589862 LYF589833:LYF589862 MIB589833:MIB589862 MRX589833:MRX589862 NBT589833:NBT589862 NLP589833:NLP589862 NVL589833:NVL589862 OFH589833:OFH589862 OPD589833:OPD589862 OYZ589833:OYZ589862 PIV589833:PIV589862 PSR589833:PSR589862 QCN589833:QCN589862 QMJ589833:QMJ589862 QWF589833:QWF589862 RGB589833:RGB589862 RPX589833:RPX589862 RZT589833:RZT589862 SJP589833:SJP589862 STL589833:STL589862 TDH589833:TDH589862 TND589833:TND589862 TWZ589833:TWZ589862 UGV589833:UGV589862 UQR589833:UQR589862 VAN589833:VAN589862 VKJ589833:VKJ589862 VUF589833:VUF589862 WEB589833:WEB589862 WNX589833:WNX589862 WXT589833:WXT589862 BL655369:BL655398 LH655369:LH655398 VD655369:VD655398 AEZ655369:AEZ655398 AOV655369:AOV655398 AYR655369:AYR655398 BIN655369:BIN655398 BSJ655369:BSJ655398 CCF655369:CCF655398 CMB655369:CMB655398 CVX655369:CVX655398 DFT655369:DFT655398 DPP655369:DPP655398 DZL655369:DZL655398 EJH655369:EJH655398 ETD655369:ETD655398 FCZ655369:FCZ655398 FMV655369:FMV655398 FWR655369:FWR655398 GGN655369:GGN655398 GQJ655369:GQJ655398 HAF655369:HAF655398 HKB655369:HKB655398 HTX655369:HTX655398 IDT655369:IDT655398 INP655369:INP655398 IXL655369:IXL655398 JHH655369:JHH655398 JRD655369:JRD655398 KAZ655369:KAZ655398 KKV655369:KKV655398 KUR655369:KUR655398 LEN655369:LEN655398 LOJ655369:LOJ655398 LYF655369:LYF655398 MIB655369:MIB655398 MRX655369:MRX655398 NBT655369:NBT655398 NLP655369:NLP655398 NVL655369:NVL655398 OFH655369:OFH655398 OPD655369:OPD655398 OYZ655369:OYZ655398 PIV655369:PIV655398 PSR655369:PSR655398 QCN655369:QCN655398 QMJ655369:QMJ655398 QWF655369:QWF655398 RGB655369:RGB655398 RPX655369:RPX655398 RZT655369:RZT655398 SJP655369:SJP655398 STL655369:STL655398 TDH655369:TDH655398 TND655369:TND655398 TWZ655369:TWZ655398 UGV655369:UGV655398 UQR655369:UQR655398 VAN655369:VAN655398 VKJ655369:VKJ655398 VUF655369:VUF655398 WEB655369:WEB655398 WNX655369:WNX655398 WXT655369:WXT655398 BL720905:BL720934 LH720905:LH720934 VD720905:VD720934 AEZ720905:AEZ720934 AOV720905:AOV720934 AYR720905:AYR720934 BIN720905:BIN720934 BSJ720905:BSJ720934 CCF720905:CCF720934 CMB720905:CMB720934 CVX720905:CVX720934 DFT720905:DFT720934 DPP720905:DPP720934 DZL720905:DZL720934 EJH720905:EJH720934 ETD720905:ETD720934 FCZ720905:FCZ720934 FMV720905:FMV720934 FWR720905:FWR720934 GGN720905:GGN720934 GQJ720905:GQJ720934 HAF720905:HAF720934 HKB720905:HKB720934 HTX720905:HTX720934 IDT720905:IDT720934 INP720905:INP720934 IXL720905:IXL720934 JHH720905:JHH720934 JRD720905:JRD720934 KAZ720905:KAZ720934 KKV720905:KKV720934 KUR720905:KUR720934 LEN720905:LEN720934 LOJ720905:LOJ720934 LYF720905:LYF720934 MIB720905:MIB720934 MRX720905:MRX720934 NBT720905:NBT720934 NLP720905:NLP720934 NVL720905:NVL720934 OFH720905:OFH720934 OPD720905:OPD720934 OYZ720905:OYZ720934 PIV720905:PIV720934 PSR720905:PSR720934 QCN720905:QCN720934 QMJ720905:QMJ720934 QWF720905:QWF720934 RGB720905:RGB720934 RPX720905:RPX720934 RZT720905:RZT720934 SJP720905:SJP720934 STL720905:STL720934 TDH720905:TDH720934 TND720905:TND720934 TWZ720905:TWZ720934 UGV720905:UGV720934 UQR720905:UQR720934 VAN720905:VAN720934 VKJ720905:VKJ720934 VUF720905:VUF720934 WEB720905:WEB720934 WNX720905:WNX720934 WXT720905:WXT720934 BL786441:BL786470 LH786441:LH786470 VD786441:VD786470 AEZ786441:AEZ786470 AOV786441:AOV786470 AYR786441:AYR786470 BIN786441:BIN786470 BSJ786441:BSJ786470 CCF786441:CCF786470 CMB786441:CMB786470 CVX786441:CVX786470 DFT786441:DFT786470 DPP786441:DPP786470 DZL786441:DZL786470 EJH786441:EJH786470 ETD786441:ETD786470 FCZ786441:FCZ786470 FMV786441:FMV786470 FWR786441:FWR786470 GGN786441:GGN786470 GQJ786441:GQJ786470 HAF786441:HAF786470 HKB786441:HKB786470 HTX786441:HTX786470 IDT786441:IDT786470 INP786441:INP786470 IXL786441:IXL786470 JHH786441:JHH786470 JRD786441:JRD786470 KAZ786441:KAZ786470 KKV786441:KKV786470 KUR786441:KUR786470 LEN786441:LEN786470 LOJ786441:LOJ786470 LYF786441:LYF786470 MIB786441:MIB786470 MRX786441:MRX786470 NBT786441:NBT786470 NLP786441:NLP786470 NVL786441:NVL786470 OFH786441:OFH786470 OPD786441:OPD786470 OYZ786441:OYZ786470 PIV786441:PIV786470 PSR786441:PSR786470 QCN786441:QCN786470 QMJ786441:QMJ786470 QWF786441:QWF786470 RGB786441:RGB786470 RPX786441:RPX786470 RZT786441:RZT786470 SJP786441:SJP786470 STL786441:STL786470 TDH786441:TDH786470 TND786441:TND786470 TWZ786441:TWZ786470 UGV786441:UGV786470 UQR786441:UQR786470 VAN786441:VAN786470 VKJ786441:VKJ786470 VUF786441:VUF786470 WEB786441:WEB786470 WNX786441:WNX786470 WXT786441:WXT786470 BL851977:BL852006 LH851977:LH852006 VD851977:VD852006 AEZ851977:AEZ852006 AOV851977:AOV852006 AYR851977:AYR852006 BIN851977:BIN852006 BSJ851977:BSJ852006 CCF851977:CCF852006 CMB851977:CMB852006 CVX851977:CVX852006 DFT851977:DFT852006 DPP851977:DPP852006 DZL851977:DZL852006 EJH851977:EJH852006 ETD851977:ETD852006 FCZ851977:FCZ852006 FMV851977:FMV852006 FWR851977:FWR852006 GGN851977:GGN852006 GQJ851977:GQJ852006 HAF851977:HAF852006 HKB851977:HKB852006 HTX851977:HTX852006 IDT851977:IDT852006 INP851977:INP852006 IXL851977:IXL852006 JHH851977:JHH852006 JRD851977:JRD852006 KAZ851977:KAZ852006 KKV851977:KKV852006 KUR851977:KUR852006 LEN851977:LEN852006 LOJ851977:LOJ852006 LYF851977:LYF852006 MIB851977:MIB852006 MRX851977:MRX852006 NBT851977:NBT852006 NLP851977:NLP852006 NVL851977:NVL852006 OFH851977:OFH852006 OPD851977:OPD852006 OYZ851977:OYZ852006 PIV851977:PIV852006 PSR851977:PSR852006 QCN851977:QCN852006 QMJ851977:QMJ852006 QWF851977:QWF852006 RGB851977:RGB852006 RPX851977:RPX852006 RZT851977:RZT852006 SJP851977:SJP852006 STL851977:STL852006 TDH851977:TDH852006 TND851977:TND852006 TWZ851977:TWZ852006 UGV851977:UGV852006 UQR851977:UQR852006 VAN851977:VAN852006 VKJ851977:VKJ852006 VUF851977:VUF852006 WEB851977:WEB852006 WNX851977:WNX852006 WXT851977:WXT852006 BL917513:BL917542 LH917513:LH917542 VD917513:VD917542 AEZ917513:AEZ917542 AOV917513:AOV917542 AYR917513:AYR917542 BIN917513:BIN917542 BSJ917513:BSJ917542 CCF917513:CCF917542 CMB917513:CMB917542 CVX917513:CVX917542 DFT917513:DFT917542 DPP917513:DPP917542 DZL917513:DZL917542 EJH917513:EJH917542 ETD917513:ETD917542 FCZ917513:FCZ917542 FMV917513:FMV917542 FWR917513:FWR917542 GGN917513:GGN917542 GQJ917513:GQJ917542 HAF917513:HAF917542 HKB917513:HKB917542 HTX917513:HTX917542 IDT917513:IDT917542 INP917513:INP917542 IXL917513:IXL917542 JHH917513:JHH917542 JRD917513:JRD917542 KAZ917513:KAZ917542 KKV917513:KKV917542 KUR917513:KUR917542 LEN917513:LEN917542 LOJ917513:LOJ917542 LYF917513:LYF917542 MIB917513:MIB917542 MRX917513:MRX917542 NBT917513:NBT917542 NLP917513:NLP917542 NVL917513:NVL917542 OFH917513:OFH917542 OPD917513:OPD917542 OYZ917513:OYZ917542 PIV917513:PIV917542 PSR917513:PSR917542 QCN917513:QCN917542 QMJ917513:QMJ917542 QWF917513:QWF917542 RGB917513:RGB917542 RPX917513:RPX917542 RZT917513:RZT917542 SJP917513:SJP917542 STL917513:STL917542 TDH917513:TDH917542 TND917513:TND917542 TWZ917513:TWZ917542 UGV917513:UGV917542 UQR917513:UQR917542 VAN917513:VAN917542 VKJ917513:VKJ917542 VUF917513:VUF917542 WEB917513:WEB917542 WNX917513:WNX917542 WXT917513:WXT917542 BL983049:BL983078 LH983049:LH983078 VD983049:VD983078 AEZ983049:AEZ983078 AOV983049:AOV983078 AYR983049:AYR983078 BIN983049:BIN983078 BSJ983049:BSJ983078 CCF983049:CCF983078 CMB983049:CMB983078 CVX983049:CVX983078 DFT983049:DFT983078 DPP983049:DPP983078 DZL983049:DZL983078 EJH983049:EJH983078 ETD983049:ETD983078 FCZ983049:FCZ983078 FMV983049:FMV983078 FWR983049:FWR983078 GGN983049:GGN983078 GQJ983049:GQJ983078 HAF983049:HAF983078 HKB983049:HKB983078 HTX983049:HTX983078 IDT983049:IDT983078 INP983049:INP983078 IXL983049:IXL983078 JHH983049:JHH983078 JRD983049:JRD983078 KAZ983049:KAZ983078 KKV983049:KKV983078 KUR983049:KUR983078 LEN983049:LEN983078 LOJ983049:LOJ983078 LYF983049:LYF983078 MIB983049:MIB983078 MRX983049:MRX983078 NBT983049:NBT983078 NLP983049:NLP983078 NVL983049:NVL983078 OFH983049:OFH983078 OPD983049:OPD983078 OYZ983049:OYZ983078 PIV983049:PIV983078 PSR983049:PSR983078 QCN983049:QCN983078 QMJ983049:QMJ983078 QWF983049:QWF983078 RGB983049:RGB983078 RPX983049:RPX983078 RZT983049:RZT983078 SJP983049:SJP983078 STL983049:STL983078 TDH983049:TDH983078 TND983049:TND983078 TWZ983049:TWZ983078 UGV983049:UGV983078 UQR983049:UQR983078 VAN983049:VAN983078 VKJ983049:VKJ983078 VUF983049:VUF983078 WEB983049:WEB983078 WNX983049:WNX983078 WXT983049:WXT983078 BL42:BL57 LH42:LH57 VD42:VD57 AEZ42:AEZ57 AOV42:AOV57 AYR42:AYR57 BIN42:BIN57 BSJ42:BSJ57 CCF42:CCF57 CMB42:CMB57 CVX42:CVX57 DFT42:DFT57 DPP42:DPP57 DZL42:DZL57 EJH42:EJH57 ETD42:ETD57 FCZ42:FCZ57 FMV42:FMV57 FWR42:FWR57 GGN42:GGN57 GQJ42:GQJ57 HAF42:HAF57 HKB42:HKB57 HTX42:HTX57 IDT42:IDT57 INP42:INP57 IXL42:IXL57 JHH42:JHH57 JRD42:JRD57 KAZ42:KAZ57 KKV42:KKV57 KUR42:KUR57 LEN42:LEN57 LOJ42:LOJ57 LYF42:LYF57 MIB42:MIB57 MRX42:MRX57 NBT42:NBT57 NLP42:NLP57 NVL42:NVL57 OFH42:OFH57 OPD42:OPD57 OYZ42:OYZ57 PIV42:PIV57 PSR42:PSR57 QCN42:QCN57 QMJ42:QMJ57 QWF42:QWF57 RGB42:RGB57 RPX42:RPX57 RZT42:RZT57 SJP42:SJP57 STL42:STL57 TDH42:TDH57 TND42:TND57 TWZ42:TWZ57 UGV42:UGV57 UQR42:UQR57 VAN42:VAN57 VKJ42:VKJ57 VUF42:VUF57 WEB42:WEB57 WNX42:WNX57 WXT42:WXT57 BL65578:BL65593 LH65578:LH65593 VD65578:VD65593 AEZ65578:AEZ65593 AOV65578:AOV65593 AYR65578:AYR65593 BIN65578:BIN65593 BSJ65578:BSJ65593 CCF65578:CCF65593 CMB65578:CMB65593 CVX65578:CVX65593 DFT65578:DFT65593 DPP65578:DPP65593 DZL65578:DZL65593 EJH65578:EJH65593 ETD65578:ETD65593 FCZ65578:FCZ65593 FMV65578:FMV65593 FWR65578:FWR65593 GGN65578:GGN65593 GQJ65578:GQJ65593 HAF65578:HAF65593 HKB65578:HKB65593 HTX65578:HTX65593 IDT65578:IDT65593 INP65578:INP65593 IXL65578:IXL65593 JHH65578:JHH65593 JRD65578:JRD65593 KAZ65578:KAZ65593 KKV65578:KKV65593 KUR65578:KUR65593 LEN65578:LEN65593 LOJ65578:LOJ65593 LYF65578:LYF65593 MIB65578:MIB65593 MRX65578:MRX65593 NBT65578:NBT65593 NLP65578:NLP65593 NVL65578:NVL65593 OFH65578:OFH65593 OPD65578:OPD65593 OYZ65578:OYZ65593 PIV65578:PIV65593 PSR65578:PSR65593 QCN65578:QCN65593 QMJ65578:QMJ65593 QWF65578:QWF65593 RGB65578:RGB65593 RPX65578:RPX65593 RZT65578:RZT65593 SJP65578:SJP65593 STL65578:STL65593 TDH65578:TDH65593 TND65578:TND65593 TWZ65578:TWZ65593 UGV65578:UGV65593 UQR65578:UQR65593 VAN65578:VAN65593 VKJ65578:VKJ65593 VUF65578:VUF65593 WEB65578:WEB65593 WNX65578:WNX65593 WXT65578:WXT65593 BL131114:BL131129 LH131114:LH131129 VD131114:VD131129 AEZ131114:AEZ131129 AOV131114:AOV131129 AYR131114:AYR131129 BIN131114:BIN131129 BSJ131114:BSJ131129 CCF131114:CCF131129 CMB131114:CMB131129 CVX131114:CVX131129 DFT131114:DFT131129 DPP131114:DPP131129 DZL131114:DZL131129 EJH131114:EJH131129 ETD131114:ETD131129 FCZ131114:FCZ131129 FMV131114:FMV131129 FWR131114:FWR131129 GGN131114:GGN131129 GQJ131114:GQJ131129 HAF131114:HAF131129 HKB131114:HKB131129 HTX131114:HTX131129 IDT131114:IDT131129 INP131114:INP131129 IXL131114:IXL131129 JHH131114:JHH131129 JRD131114:JRD131129 KAZ131114:KAZ131129 KKV131114:KKV131129 KUR131114:KUR131129 LEN131114:LEN131129 LOJ131114:LOJ131129 LYF131114:LYF131129 MIB131114:MIB131129 MRX131114:MRX131129 NBT131114:NBT131129 NLP131114:NLP131129 NVL131114:NVL131129 OFH131114:OFH131129 OPD131114:OPD131129 OYZ131114:OYZ131129 PIV131114:PIV131129 PSR131114:PSR131129 QCN131114:QCN131129 QMJ131114:QMJ131129 QWF131114:QWF131129 RGB131114:RGB131129 RPX131114:RPX131129 RZT131114:RZT131129 SJP131114:SJP131129 STL131114:STL131129 TDH131114:TDH131129 TND131114:TND131129 TWZ131114:TWZ131129 UGV131114:UGV131129 UQR131114:UQR131129 VAN131114:VAN131129 VKJ131114:VKJ131129 VUF131114:VUF131129 WEB131114:WEB131129 WNX131114:WNX131129 WXT131114:WXT131129 BL196650:BL196665 LH196650:LH196665 VD196650:VD196665 AEZ196650:AEZ196665 AOV196650:AOV196665 AYR196650:AYR196665 BIN196650:BIN196665 BSJ196650:BSJ196665 CCF196650:CCF196665 CMB196650:CMB196665 CVX196650:CVX196665 DFT196650:DFT196665 DPP196650:DPP196665 DZL196650:DZL196665 EJH196650:EJH196665 ETD196650:ETD196665 FCZ196650:FCZ196665 FMV196650:FMV196665 FWR196650:FWR196665 GGN196650:GGN196665 GQJ196650:GQJ196665 HAF196650:HAF196665 HKB196650:HKB196665 HTX196650:HTX196665 IDT196650:IDT196665 INP196650:INP196665 IXL196650:IXL196665 JHH196650:JHH196665 JRD196650:JRD196665 KAZ196650:KAZ196665 KKV196650:KKV196665 KUR196650:KUR196665 LEN196650:LEN196665 LOJ196650:LOJ196665 LYF196650:LYF196665 MIB196650:MIB196665 MRX196650:MRX196665 NBT196650:NBT196665 NLP196650:NLP196665 NVL196650:NVL196665 OFH196650:OFH196665 OPD196650:OPD196665 OYZ196650:OYZ196665 PIV196650:PIV196665 PSR196650:PSR196665 QCN196650:QCN196665 QMJ196650:QMJ196665 QWF196650:QWF196665 RGB196650:RGB196665 RPX196650:RPX196665 RZT196650:RZT196665 SJP196650:SJP196665 STL196650:STL196665 TDH196650:TDH196665 TND196650:TND196665 TWZ196650:TWZ196665 UGV196650:UGV196665 UQR196650:UQR196665 VAN196650:VAN196665 VKJ196650:VKJ196665 VUF196650:VUF196665 WEB196650:WEB196665 WNX196650:WNX196665 WXT196650:WXT196665 BL262186:BL262201 LH262186:LH262201 VD262186:VD262201 AEZ262186:AEZ262201 AOV262186:AOV262201 AYR262186:AYR262201 BIN262186:BIN262201 BSJ262186:BSJ262201 CCF262186:CCF262201 CMB262186:CMB262201 CVX262186:CVX262201 DFT262186:DFT262201 DPP262186:DPP262201 DZL262186:DZL262201 EJH262186:EJH262201 ETD262186:ETD262201 FCZ262186:FCZ262201 FMV262186:FMV262201 FWR262186:FWR262201 GGN262186:GGN262201 GQJ262186:GQJ262201 HAF262186:HAF262201 HKB262186:HKB262201 HTX262186:HTX262201 IDT262186:IDT262201 INP262186:INP262201 IXL262186:IXL262201 JHH262186:JHH262201 JRD262186:JRD262201 KAZ262186:KAZ262201 KKV262186:KKV262201 KUR262186:KUR262201 LEN262186:LEN262201 LOJ262186:LOJ262201 LYF262186:LYF262201 MIB262186:MIB262201 MRX262186:MRX262201 NBT262186:NBT262201 NLP262186:NLP262201 NVL262186:NVL262201 OFH262186:OFH262201 OPD262186:OPD262201 OYZ262186:OYZ262201 PIV262186:PIV262201 PSR262186:PSR262201 QCN262186:QCN262201 QMJ262186:QMJ262201 QWF262186:QWF262201 RGB262186:RGB262201 RPX262186:RPX262201 RZT262186:RZT262201 SJP262186:SJP262201 STL262186:STL262201 TDH262186:TDH262201 TND262186:TND262201 TWZ262186:TWZ262201 UGV262186:UGV262201 UQR262186:UQR262201 VAN262186:VAN262201 VKJ262186:VKJ262201 VUF262186:VUF262201 WEB262186:WEB262201 WNX262186:WNX262201 WXT262186:WXT262201 BL327722:BL327737 LH327722:LH327737 VD327722:VD327737 AEZ327722:AEZ327737 AOV327722:AOV327737 AYR327722:AYR327737 BIN327722:BIN327737 BSJ327722:BSJ327737 CCF327722:CCF327737 CMB327722:CMB327737 CVX327722:CVX327737 DFT327722:DFT327737 DPP327722:DPP327737 DZL327722:DZL327737 EJH327722:EJH327737 ETD327722:ETD327737 FCZ327722:FCZ327737 FMV327722:FMV327737 FWR327722:FWR327737 GGN327722:GGN327737 GQJ327722:GQJ327737 HAF327722:HAF327737 HKB327722:HKB327737 HTX327722:HTX327737 IDT327722:IDT327737 INP327722:INP327737 IXL327722:IXL327737 JHH327722:JHH327737 JRD327722:JRD327737 KAZ327722:KAZ327737 KKV327722:KKV327737 KUR327722:KUR327737 LEN327722:LEN327737 LOJ327722:LOJ327737 LYF327722:LYF327737 MIB327722:MIB327737 MRX327722:MRX327737 NBT327722:NBT327737 NLP327722:NLP327737 NVL327722:NVL327737 OFH327722:OFH327737 OPD327722:OPD327737 OYZ327722:OYZ327737 PIV327722:PIV327737 PSR327722:PSR327737 QCN327722:QCN327737 QMJ327722:QMJ327737 QWF327722:QWF327737 RGB327722:RGB327737 RPX327722:RPX327737 RZT327722:RZT327737 SJP327722:SJP327737 STL327722:STL327737 TDH327722:TDH327737 TND327722:TND327737 TWZ327722:TWZ327737 UGV327722:UGV327737 UQR327722:UQR327737 VAN327722:VAN327737 VKJ327722:VKJ327737 VUF327722:VUF327737 WEB327722:WEB327737 WNX327722:WNX327737 WXT327722:WXT327737 BL393258:BL393273 LH393258:LH393273 VD393258:VD393273 AEZ393258:AEZ393273 AOV393258:AOV393273 AYR393258:AYR393273 BIN393258:BIN393273 BSJ393258:BSJ393273 CCF393258:CCF393273 CMB393258:CMB393273 CVX393258:CVX393273 DFT393258:DFT393273 DPP393258:DPP393273 DZL393258:DZL393273 EJH393258:EJH393273 ETD393258:ETD393273 FCZ393258:FCZ393273 FMV393258:FMV393273 FWR393258:FWR393273 GGN393258:GGN393273 GQJ393258:GQJ393273 HAF393258:HAF393273 HKB393258:HKB393273 HTX393258:HTX393273 IDT393258:IDT393273 INP393258:INP393273 IXL393258:IXL393273 JHH393258:JHH393273 JRD393258:JRD393273 KAZ393258:KAZ393273 KKV393258:KKV393273 KUR393258:KUR393273 LEN393258:LEN393273 LOJ393258:LOJ393273 LYF393258:LYF393273 MIB393258:MIB393273 MRX393258:MRX393273 NBT393258:NBT393273 NLP393258:NLP393273 NVL393258:NVL393273 OFH393258:OFH393273 OPD393258:OPD393273 OYZ393258:OYZ393273 PIV393258:PIV393273 PSR393258:PSR393273 QCN393258:QCN393273 QMJ393258:QMJ393273 QWF393258:QWF393273 RGB393258:RGB393273 RPX393258:RPX393273 RZT393258:RZT393273 SJP393258:SJP393273 STL393258:STL393273 TDH393258:TDH393273 TND393258:TND393273 TWZ393258:TWZ393273 UGV393258:UGV393273 UQR393258:UQR393273 VAN393258:VAN393273 VKJ393258:VKJ393273 VUF393258:VUF393273 WEB393258:WEB393273 WNX393258:WNX393273 WXT393258:WXT393273 BL458794:BL458809 LH458794:LH458809 VD458794:VD458809 AEZ458794:AEZ458809 AOV458794:AOV458809 AYR458794:AYR458809 BIN458794:BIN458809 BSJ458794:BSJ458809 CCF458794:CCF458809 CMB458794:CMB458809 CVX458794:CVX458809 DFT458794:DFT458809 DPP458794:DPP458809 DZL458794:DZL458809 EJH458794:EJH458809 ETD458794:ETD458809 FCZ458794:FCZ458809 FMV458794:FMV458809 FWR458794:FWR458809 GGN458794:GGN458809 GQJ458794:GQJ458809 HAF458794:HAF458809 HKB458794:HKB458809 HTX458794:HTX458809 IDT458794:IDT458809 INP458794:INP458809 IXL458794:IXL458809 JHH458794:JHH458809 JRD458794:JRD458809 KAZ458794:KAZ458809 KKV458794:KKV458809 KUR458794:KUR458809 LEN458794:LEN458809 LOJ458794:LOJ458809 LYF458794:LYF458809 MIB458794:MIB458809 MRX458794:MRX458809 NBT458794:NBT458809 NLP458794:NLP458809 NVL458794:NVL458809 OFH458794:OFH458809 OPD458794:OPD458809 OYZ458794:OYZ458809 PIV458794:PIV458809 PSR458794:PSR458809 QCN458794:QCN458809 QMJ458794:QMJ458809 QWF458794:QWF458809 RGB458794:RGB458809 RPX458794:RPX458809 RZT458794:RZT458809 SJP458794:SJP458809 STL458794:STL458809 TDH458794:TDH458809 TND458794:TND458809 TWZ458794:TWZ458809 UGV458794:UGV458809 UQR458794:UQR458809 VAN458794:VAN458809 VKJ458794:VKJ458809 VUF458794:VUF458809 WEB458794:WEB458809 WNX458794:WNX458809 WXT458794:WXT458809 BL524330:BL524345 LH524330:LH524345 VD524330:VD524345 AEZ524330:AEZ524345 AOV524330:AOV524345 AYR524330:AYR524345 BIN524330:BIN524345 BSJ524330:BSJ524345 CCF524330:CCF524345 CMB524330:CMB524345 CVX524330:CVX524345 DFT524330:DFT524345 DPP524330:DPP524345 DZL524330:DZL524345 EJH524330:EJH524345 ETD524330:ETD524345 FCZ524330:FCZ524345 FMV524330:FMV524345 FWR524330:FWR524345 GGN524330:GGN524345 GQJ524330:GQJ524345 HAF524330:HAF524345 HKB524330:HKB524345 HTX524330:HTX524345 IDT524330:IDT524345 INP524330:INP524345 IXL524330:IXL524345 JHH524330:JHH524345 JRD524330:JRD524345 KAZ524330:KAZ524345 KKV524330:KKV524345 KUR524330:KUR524345 LEN524330:LEN524345 LOJ524330:LOJ524345 LYF524330:LYF524345 MIB524330:MIB524345 MRX524330:MRX524345 NBT524330:NBT524345 NLP524330:NLP524345 NVL524330:NVL524345 OFH524330:OFH524345 OPD524330:OPD524345 OYZ524330:OYZ524345 PIV524330:PIV524345 PSR524330:PSR524345 QCN524330:QCN524345 QMJ524330:QMJ524345 QWF524330:QWF524345 RGB524330:RGB524345 RPX524330:RPX524345 RZT524330:RZT524345 SJP524330:SJP524345 STL524330:STL524345 TDH524330:TDH524345 TND524330:TND524345 TWZ524330:TWZ524345 UGV524330:UGV524345 UQR524330:UQR524345 VAN524330:VAN524345 VKJ524330:VKJ524345 VUF524330:VUF524345 WEB524330:WEB524345 WNX524330:WNX524345 WXT524330:WXT524345 BL589866:BL589881 LH589866:LH589881 VD589866:VD589881 AEZ589866:AEZ589881 AOV589866:AOV589881 AYR589866:AYR589881 BIN589866:BIN589881 BSJ589866:BSJ589881 CCF589866:CCF589881 CMB589866:CMB589881 CVX589866:CVX589881 DFT589866:DFT589881 DPP589866:DPP589881 DZL589866:DZL589881 EJH589866:EJH589881 ETD589866:ETD589881 FCZ589866:FCZ589881 FMV589866:FMV589881 FWR589866:FWR589881 GGN589866:GGN589881 GQJ589866:GQJ589881 HAF589866:HAF589881 HKB589866:HKB589881 HTX589866:HTX589881 IDT589866:IDT589881 INP589866:INP589881 IXL589866:IXL589881 JHH589866:JHH589881 JRD589866:JRD589881 KAZ589866:KAZ589881 KKV589866:KKV589881 KUR589866:KUR589881 LEN589866:LEN589881 LOJ589866:LOJ589881 LYF589866:LYF589881 MIB589866:MIB589881 MRX589866:MRX589881 NBT589866:NBT589881 NLP589866:NLP589881 NVL589866:NVL589881 OFH589866:OFH589881 OPD589866:OPD589881 OYZ589866:OYZ589881 PIV589866:PIV589881 PSR589866:PSR589881 QCN589866:QCN589881 QMJ589866:QMJ589881 QWF589866:QWF589881 RGB589866:RGB589881 RPX589866:RPX589881 RZT589866:RZT589881 SJP589866:SJP589881 STL589866:STL589881 TDH589866:TDH589881 TND589866:TND589881 TWZ589866:TWZ589881 UGV589866:UGV589881 UQR589866:UQR589881 VAN589866:VAN589881 VKJ589866:VKJ589881 VUF589866:VUF589881 WEB589866:WEB589881 WNX589866:WNX589881 WXT589866:WXT589881 BL655402:BL655417 LH655402:LH655417 VD655402:VD655417 AEZ655402:AEZ655417 AOV655402:AOV655417 AYR655402:AYR655417 BIN655402:BIN655417 BSJ655402:BSJ655417 CCF655402:CCF655417 CMB655402:CMB655417 CVX655402:CVX655417 DFT655402:DFT655417 DPP655402:DPP655417 DZL655402:DZL655417 EJH655402:EJH655417 ETD655402:ETD655417 FCZ655402:FCZ655417 FMV655402:FMV655417 FWR655402:FWR655417 GGN655402:GGN655417 GQJ655402:GQJ655417 HAF655402:HAF655417 HKB655402:HKB655417 HTX655402:HTX655417 IDT655402:IDT655417 INP655402:INP655417 IXL655402:IXL655417 JHH655402:JHH655417 JRD655402:JRD655417 KAZ655402:KAZ655417 KKV655402:KKV655417 KUR655402:KUR655417 LEN655402:LEN655417 LOJ655402:LOJ655417 LYF655402:LYF655417 MIB655402:MIB655417 MRX655402:MRX655417 NBT655402:NBT655417 NLP655402:NLP655417 NVL655402:NVL655417 OFH655402:OFH655417 OPD655402:OPD655417 OYZ655402:OYZ655417 PIV655402:PIV655417 PSR655402:PSR655417 QCN655402:QCN655417 QMJ655402:QMJ655417 QWF655402:QWF655417 RGB655402:RGB655417 RPX655402:RPX655417 RZT655402:RZT655417 SJP655402:SJP655417 STL655402:STL655417 TDH655402:TDH655417 TND655402:TND655417 TWZ655402:TWZ655417 UGV655402:UGV655417 UQR655402:UQR655417 VAN655402:VAN655417 VKJ655402:VKJ655417 VUF655402:VUF655417 WEB655402:WEB655417 WNX655402:WNX655417 WXT655402:WXT655417 BL720938:BL720953 LH720938:LH720953 VD720938:VD720953 AEZ720938:AEZ720953 AOV720938:AOV720953 AYR720938:AYR720953 BIN720938:BIN720953 BSJ720938:BSJ720953 CCF720938:CCF720953 CMB720938:CMB720953 CVX720938:CVX720953 DFT720938:DFT720953 DPP720938:DPP720953 DZL720938:DZL720953 EJH720938:EJH720953 ETD720938:ETD720953 FCZ720938:FCZ720953 FMV720938:FMV720953 FWR720938:FWR720953 GGN720938:GGN720953 GQJ720938:GQJ720953 HAF720938:HAF720953 HKB720938:HKB720953 HTX720938:HTX720953 IDT720938:IDT720953 INP720938:INP720953 IXL720938:IXL720953 JHH720938:JHH720953 JRD720938:JRD720953 KAZ720938:KAZ720953 KKV720938:KKV720953 KUR720938:KUR720953 LEN720938:LEN720953 LOJ720938:LOJ720953 LYF720938:LYF720953 MIB720938:MIB720953 MRX720938:MRX720953 NBT720938:NBT720953 NLP720938:NLP720953 NVL720938:NVL720953 OFH720938:OFH720953 OPD720938:OPD720953 OYZ720938:OYZ720953 PIV720938:PIV720953 PSR720938:PSR720953 QCN720938:QCN720953 QMJ720938:QMJ720953 QWF720938:QWF720953 RGB720938:RGB720953 RPX720938:RPX720953 RZT720938:RZT720953 SJP720938:SJP720953 STL720938:STL720953 TDH720938:TDH720953 TND720938:TND720953 TWZ720938:TWZ720953 UGV720938:UGV720953 UQR720938:UQR720953 VAN720938:VAN720953 VKJ720938:VKJ720953 VUF720938:VUF720953 WEB720938:WEB720953 WNX720938:WNX720953 WXT720938:WXT720953 BL786474:BL786489 LH786474:LH786489 VD786474:VD786489 AEZ786474:AEZ786489 AOV786474:AOV786489 AYR786474:AYR786489 BIN786474:BIN786489 BSJ786474:BSJ786489 CCF786474:CCF786489 CMB786474:CMB786489 CVX786474:CVX786489 DFT786474:DFT786489 DPP786474:DPP786489 DZL786474:DZL786489 EJH786474:EJH786489 ETD786474:ETD786489 FCZ786474:FCZ786489 FMV786474:FMV786489 FWR786474:FWR786489 GGN786474:GGN786489 GQJ786474:GQJ786489 HAF786474:HAF786489 HKB786474:HKB786489 HTX786474:HTX786489 IDT786474:IDT786489 INP786474:INP786489 IXL786474:IXL786489 JHH786474:JHH786489 JRD786474:JRD786489 KAZ786474:KAZ786489 KKV786474:KKV786489 KUR786474:KUR786489 LEN786474:LEN786489 LOJ786474:LOJ786489 LYF786474:LYF786489 MIB786474:MIB786489 MRX786474:MRX786489 NBT786474:NBT786489 NLP786474:NLP786489 NVL786474:NVL786489 OFH786474:OFH786489 OPD786474:OPD786489 OYZ786474:OYZ786489 PIV786474:PIV786489 PSR786474:PSR786489 QCN786474:QCN786489 QMJ786474:QMJ786489 QWF786474:QWF786489 RGB786474:RGB786489 RPX786474:RPX786489 RZT786474:RZT786489 SJP786474:SJP786489 STL786474:STL786489 TDH786474:TDH786489 TND786474:TND786489 TWZ786474:TWZ786489 UGV786474:UGV786489 UQR786474:UQR786489 VAN786474:VAN786489 VKJ786474:VKJ786489 VUF786474:VUF786489 WEB786474:WEB786489 WNX786474:WNX786489 WXT786474:WXT786489 BL852010:BL852025 LH852010:LH852025 VD852010:VD852025 AEZ852010:AEZ852025 AOV852010:AOV852025 AYR852010:AYR852025 BIN852010:BIN852025 BSJ852010:BSJ852025 CCF852010:CCF852025 CMB852010:CMB852025 CVX852010:CVX852025 DFT852010:DFT852025 DPP852010:DPP852025 DZL852010:DZL852025 EJH852010:EJH852025 ETD852010:ETD852025 FCZ852010:FCZ852025 FMV852010:FMV852025 FWR852010:FWR852025 GGN852010:GGN852025 GQJ852010:GQJ852025 HAF852010:HAF852025 HKB852010:HKB852025 HTX852010:HTX852025 IDT852010:IDT852025 INP852010:INP852025 IXL852010:IXL852025 JHH852010:JHH852025 JRD852010:JRD852025 KAZ852010:KAZ852025 KKV852010:KKV852025 KUR852010:KUR852025 LEN852010:LEN852025 LOJ852010:LOJ852025 LYF852010:LYF852025 MIB852010:MIB852025 MRX852010:MRX852025 NBT852010:NBT852025 NLP852010:NLP852025 NVL852010:NVL852025 OFH852010:OFH852025 OPD852010:OPD852025 OYZ852010:OYZ852025 PIV852010:PIV852025 PSR852010:PSR852025 QCN852010:QCN852025 QMJ852010:QMJ852025 QWF852010:QWF852025 RGB852010:RGB852025 RPX852010:RPX852025 RZT852010:RZT852025 SJP852010:SJP852025 STL852010:STL852025 TDH852010:TDH852025 TND852010:TND852025 TWZ852010:TWZ852025 UGV852010:UGV852025 UQR852010:UQR852025 VAN852010:VAN852025 VKJ852010:VKJ852025 VUF852010:VUF852025 WEB852010:WEB852025 WNX852010:WNX852025 WXT852010:WXT852025 BL917546:BL917561 LH917546:LH917561 VD917546:VD917561 AEZ917546:AEZ917561 AOV917546:AOV917561 AYR917546:AYR917561 BIN917546:BIN917561 BSJ917546:BSJ917561 CCF917546:CCF917561 CMB917546:CMB917561 CVX917546:CVX917561 DFT917546:DFT917561 DPP917546:DPP917561 DZL917546:DZL917561 EJH917546:EJH917561 ETD917546:ETD917561 FCZ917546:FCZ917561 FMV917546:FMV917561 FWR917546:FWR917561 GGN917546:GGN917561 GQJ917546:GQJ917561 HAF917546:HAF917561 HKB917546:HKB917561 HTX917546:HTX917561 IDT917546:IDT917561 INP917546:INP917561 IXL917546:IXL917561 JHH917546:JHH917561 JRD917546:JRD917561 KAZ917546:KAZ917561 KKV917546:KKV917561 KUR917546:KUR917561 LEN917546:LEN917561 LOJ917546:LOJ917561 LYF917546:LYF917561 MIB917546:MIB917561 MRX917546:MRX917561 NBT917546:NBT917561 NLP917546:NLP917561 NVL917546:NVL917561 OFH917546:OFH917561 OPD917546:OPD917561 OYZ917546:OYZ917561 PIV917546:PIV917561 PSR917546:PSR917561 QCN917546:QCN917561 QMJ917546:QMJ917561 QWF917546:QWF917561 RGB917546:RGB917561 RPX917546:RPX917561 RZT917546:RZT917561 SJP917546:SJP917561 STL917546:STL917561 TDH917546:TDH917561 TND917546:TND917561 TWZ917546:TWZ917561 UGV917546:UGV917561 UQR917546:UQR917561 VAN917546:VAN917561 VKJ917546:VKJ917561 VUF917546:VUF917561 WEB917546:WEB917561 WNX917546:WNX917561 WXT917546:WXT917561 BL983082:BL983097 LH983082:LH983097 VD983082:VD983097 AEZ983082:AEZ983097 AOV983082:AOV983097 AYR983082:AYR983097 BIN983082:BIN983097 BSJ983082:BSJ983097 CCF983082:CCF983097 CMB983082:CMB983097 CVX983082:CVX983097 DFT983082:DFT983097 DPP983082:DPP983097 DZL983082:DZL983097 EJH983082:EJH983097 ETD983082:ETD983097 FCZ983082:FCZ983097 FMV983082:FMV983097 FWR983082:FWR983097 GGN983082:GGN983097 GQJ983082:GQJ983097 HAF983082:HAF983097 HKB983082:HKB983097 HTX983082:HTX983097 IDT983082:IDT983097 INP983082:INP983097 IXL983082:IXL983097 JHH983082:JHH983097 JRD983082:JRD983097 KAZ983082:KAZ983097 KKV983082:KKV983097 KUR983082:KUR983097 LEN983082:LEN983097 LOJ983082:LOJ983097 LYF983082:LYF983097 MIB983082:MIB983097 MRX983082:MRX983097 NBT983082:NBT983097 NLP983082:NLP983097 NVL983082:NVL983097 OFH983082:OFH983097 OPD983082:OPD983097 OYZ983082:OYZ983097 PIV983082:PIV983097 PSR983082:PSR983097 QCN983082:QCN983097 QMJ983082:QMJ983097 QWF983082:QWF983097 RGB983082:RGB983097 RPX983082:RPX983097 RZT983082:RZT983097 SJP983082:SJP983097 STL983082:STL983097 TDH983082:TDH983097 TND983082:TND983097 TWZ983082:TWZ983097 UGV983082:UGV983097 UQR983082:UQR983097 VAN983082:VAN983097 VKJ983082:VKJ983097 VUF983082:VUF983097 WEB983082:WEB983097 WNX983082:WNX983097 WXT983082:WXT983097">
      <formula1>Oportunidad</formula1>
    </dataValidation>
    <dataValidation type="list" showInputMessage="1" showErrorMessage="1" errorTitle="Rechazado" error="Solo son validadas las opciones de la lista" sqref="BM9:BM38 LI9:LI38 VE9:VE38 AFA9:AFA38 AOW9:AOW38 AYS9:AYS38 BIO9:BIO38 BSK9:BSK38 CCG9:CCG38 CMC9:CMC38 CVY9:CVY38 DFU9:DFU38 DPQ9:DPQ38 DZM9:DZM38 EJI9:EJI38 ETE9:ETE38 FDA9:FDA38 FMW9:FMW38 FWS9:FWS38 GGO9:GGO38 GQK9:GQK38 HAG9:HAG38 HKC9:HKC38 HTY9:HTY38 IDU9:IDU38 INQ9:INQ38 IXM9:IXM38 JHI9:JHI38 JRE9:JRE38 KBA9:KBA38 KKW9:KKW38 KUS9:KUS38 LEO9:LEO38 LOK9:LOK38 LYG9:LYG38 MIC9:MIC38 MRY9:MRY38 NBU9:NBU38 NLQ9:NLQ38 NVM9:NVM38 OFI9:OFI38 OPE9:OPE38 OZA9:OZA38 PIW9:PIW38 PSS9:PSS38 QCO9:QCO38 QMK9:QMK38 QWG9:QWG38 RGC9:RGC38 RPY9:RPY38 RZU9:RZU38 SJQ9:SJQ38 STM9:STM38 TDI9:TDI38 TNE9:TNE38 TXA9:TXA38 UGW9:UGW38 UQS9:UQS38 VAO9:VAO38 VKK9:VKK38 VUG9:VUG38 WEC9:WEC38 WNY9:WNY38 WXU9:WXU38 BM65545:BM65574 LI65545:LI65574 VE65545:VE65574 AFA65545:AFA65574 AOW65545:AOW65574 AYS65545:AYS65574 BIO65545:BIO65574 BSK65545:BSK65574 CCG65545:CCG65574 CMC65545:CMC65574 CVY65545:CVY65574 DFU65545:DFU65574 DPQ65545:DPQ65574 DZM65545:DZM65574 EJI65545:EJI65574 ETE65545:ETE65574 FDA65545:FDA65574 FMW65545:FMW65574 FWS65545:FWS65574 GGO65545:GGO65574 GQK65545:GQK65574 HAG65545:HAG65574 HKC65545:HKC65574 HTY65545:HTY65574 IDU65545:IDU65574 INQ65545:INQ65574 IXM65545:IXM65574 JHI65545:JHI65574 JRE65545:JRE65574 KBA65545:KBA65574 KKW65545:KKW65574 KUS65545:KUS65574 LEO65545:LEO65574 LOK65545:LOK65574 LYG65545:LYG65574 MIC65545:MIC65574 MRY65545:MRY65574 NBU65545:NBU65574 NLQ65545:NLQ65574 NVM65545:NVM65574 OFI65545:OFI65574 OPE65545:OPE65574 OZA65545:OZA65574 PIW65545:PIW65574 PSS65545:PSS65574 QCO65545:QCO65574 QMK65545:QMK65574 QWG65545:QWG65574 RGC65545:RGC65574 RPY65545:RPY65574 RZU65545:RZU65574 SJQ65545:SJQ65574 STM65545:STM65574 TDI65545:TDI65574 TNE65545:TNE65574 TXA65545:TXA65574 UGW65545:UGW65574 UQS65545:UQS65574 VAO65545:VAO65574 VKK65545:VKK65574 VUG65545:VUG65574 WEC65545:WEC65574 WNY65545:WNY65574 WXU65545:WXU65574 BM131081:BM131110 LI131081:LI131110 VE131081:VE131110 AFA131081:AFA131110 AOW131081:AOW131110 AYS131081:AYS131110 BIO131081:BIO131110 BSK131081:BSK131110 CCG131081:CCG131110 CMC131081:CMC131110 CVY131081:CVY131110 DFU131081:DFU131110 DPQ131081:DPQ131110 DZM131081:DZM131110 EJI131081:EJI131110 ETE131081:ETE131110 FDA131081:FDA131110 FMW131081:FMW131110 FWS131081:FWS131110 GGO131081:GGO131110 GQK131081:GQK131110 HAG131081:HAG131110 HKC131081:HKC131110 HTY131081:HTY131110 IDU131081:IDU131110 INQ131081:INQ131110 IXM131081:IXM131110 JHI131081:JHI131110 JRE131081:JRE131110 KBA131081:KBA131110 KKW131081:KKW131110 KUS131081:KUS131110 LEO131081:LEO131110 LOK131081:LOK131110 LYG131081:LYG131110 MIC131081:MIC131110 MRY131081:MRY131110 NBU131081:NBU131110 NLQ131081:NLQ131110 NVM131081:NVM131110 OFI131081:OFI131110 OPE131081:OPE131110 OZA131081:OZA131110 PIW131081:PIW131110 PSS131081:PSS131110 QCO131081:QCO131110 QMK131081:QMK131110 QWG131081:QWG131110 RGC131081:RGC131110 RPY131081:RPY131110 RZU131081:RZU131110 SJQ131081:SJQ131110 STM131081:STM131110 TDI131081:TDI131110 TNE131081:TNE131110 TXA131081:TXA131110 UGW131081:UGW131110 UQS131081:UQS131110 VAO131081:VAO131110 VKK131081:VKK131110 VUG131081:VUG131110 WEC131081:WEC131110 WNY131081:WNY131110 WXU131081:WXU131110 BM196617:BM196646 LI196617:LI196646 VE196617:VE196646 AFA196617:AFA196646 AOW196617:AOW196646 AYS196617:AYS196646 BIO196617:BIO196646 BSK196617:BSK196646 CCG196617:CCG196646 CMC196617:CMC196646 CVY196617:CVY196646 DFU196617:DFU196646 DPQ196617:DPQ196646 DZM196617:DZM196646 EJI196617:EJI196646 ETE196617:ETE196646 FDA196617:FDA196646 FMW196617:FMW196646 FWS196617:FWS196646 GGO196617:GGO196646 GQK196617:GQK196646 HAG196617:HAG196646 HKC196617:HKC196646 HTY196617:HTY196646 IDU196617:IDU196646 INQ196617:INQ196646 IXM196617:IXM196646 JHI196617:JHI196646 JRE196617:JRE196646 KBA196617:KBA196646 KKW196617:KKW196646 KUS196617:KUS196646 LEO196617:LEO196646 LOK196617:LOK196646 LYG196617:LYG196646 MIC196617:MIC196646 MRY196617:MRY196646 NBU196617:NBU196646 NLQ196617:NLQ196646 NVM196617:NVM196646 OFI196617:OFI196646 OPE196617:OPE196646 OZA196617:OZA196646 PIW196617:PIW196646 PSS196617:PSS196646 QCO196617:QCO196646 QMK196617:QMK196646 QWG196617:QWG196646 RGC196617:RGC196646 RPY196617:RPY196646 RZU196617:RZU196646 SJQ196617:SJQ196646 STM196617:STM196646 TDI196617:TDI196646 TNE196617:TNE196646 TXA196617:TXA196646 UGW196617:UGW196646 UQS196617:UQS196646 VAO196617:VAO196646 VKK196617:VKK196646 VUG196617:VUG196646 WEC196617:WEC196646 WNY196617:WNY196646 WXU196617:WXU196646 BM262153:BM262182 LI262153:LI262182 VE262153:VE262182 AFA262153:AFA262182 AOW262153:AOW262182 AYS262153:AYS262182 BIO262153:BIO262182 BSK262153:BSK262182 CCG262153:CCG262182 CMC262153:CMC262182 CVY262153:CVY262182 DFU262153:DFU262182 DPQ262153:DPQ262182 DZM262153:DZM262182 EJI262153:EJI262182 ETE262153:ETE262182 FDA262153:FDA262182 FMW262153:FMW262182 FWS262153:FWS262182 GGO262153:GGO262182 GQK262153:GQK262182 HAG262153:HAG262182 HKC262153:HKC262182 HTY262153:HTY262182 IDU262153:IDU262182 INQ262153:INQ262182 IXM262153:IXM262182 JHI262153:JHI262182 JRE262153:JRE262182 KBA262153:KBA262182 KKW262153:KKW262182 KUS262153:KUS262182 LEO262153:LEO262182 LOK262153:LOK262182 LYG262153:LYG262182 MIC262153:MIC262182 MRY262153:MRY262182 NBU262153:NBU262182 NLQ262153:NLQ262182 NVM262153:NVM262182 OFI262153:OFI262182 OPE262153:OPE262182 OZA262153:OZA262182 PIW262153:PIW262182 PSS262153:PSS262182 QCO262153:QCO262182 QMK262153:QMK262182 QWG262153:QWG262182 RGC262153:RGC262182 RPY262153:RPY262182 RZU262153:RZU262182 SJQ262153:SJQ262182 STM262153:STM262182 TDI262153:TDI262182 TNE262153:TNE262182 TXA262153:TXA262182 UGW262153:UGW262182 UQS262153:UQS262182 VAO262153:VAO262182 VKK262153:VKK262182 VUG262153:VUG262182 WEC262153:WEC262182 WNY262153:WNY262182 WXU262153:WXU262182 BM327689:BM327718 LI327689:LI327718 VE327689:VE327718 AFA327689:AFA327718 AOW327689:AOW327718 AYS327689:AYS327718 BIO327689:BIO327718 BSK327689:BSK327718 CCG327689:CCG327718 CMC327689:CMC327718 CVY327689:CVY327718 DFU327689:DFU327718 DPQ327689:DPQ327718 DZM327689:DZM327718 EJI327689:EJI327718 ETE327689:ETE327718 FDA327689:FDA327718 FMW327689:FMW327718 FWS327689:FWS327718 GGO327689:GGO327718 GQK327689:GQK327718 HAG327689:HAG327718 HKC327689:HKC327718 HTY327689:HTY327718 IDU327689:IDU327718 INQ327689:INQ327718 IXM327689:IXM327718 JHI327689:JHI327718 JRE327689:JRE327718 KBA327689:KBA327718 KKW327689:KKW327718 KUS327689:KUS327718 LEO327689:LEO327718 LOK327689:LOK327718 LYG327689:LYG327718 MIC327689:MIC327718 MRY327689:MRY327718 NBU327689:NBU327718 NLQ327689:NLQ327718 NVM327689:NVM327718 OFI327689:OFI327718 OPE327689:OPE327718 OZA327689:OZA327718 PIW327689:PIW327718 PSS327689:PSS327718 QCO327689:QCO327718 QMK327689:QMK327718 QWG327689:QWG327718 RGC327689:RGC327718 RPY327689:RPY327718 RZU327689:RZU327718 SJQ327689:SJQ327718 STM327689:STM327718 TDI327689:TDI327718 TNE327689:TNE327718 TXA327689:TXA327718 UGW327689:UGW327718 UQS327689:UQS327718 VAO327689:VAO327718 VKK327689:VKK327718 VUG327689:VUG327718 WEC327689:WEC327718 WNY327689:WNY327718 WXU327689:WXU327718 BM393225:BM393254 LI393225:LI393254 VE393225:VE393254 AFA393225:AFA393254 AOW393225:AOW393254 AYS393225:AYS393254 BIO393225:BIO393254 BSK393225:BSK393254 CCG393225:CCG393254 CMC393225:CMC393254 CVY393225:CVY393254 DFU393225:DFU393254 DPQ393225:DPQ393254 DZM393225:DZM393254 EJI393225:EJI393254 ETE393225:ETE393254 FDA393225:FDA393254 FMW393225:FMW393254 FWS393225:FWS393254 GGO393225:GGO393254 GQK393225:GQK393254 HAG393225:HAG393254 HKC393225:HKC393254 HTY393225:HTY393254 IDU393225:IDU393254 INQ393225:INQ393254 IXM393225:IXM393254 JHI393225:JHI393254 JRE393225:JRE393254 KBA393225:KBA393254 KKW393225:KKW393254 KUS393225:KUS393254 LEO393225:LEO393254 LOK393225:LOK393254 LYG393225:LYG393254 MIC393225:MIC393254 MRY393225:MRY393254 NBU393225:NBU393254 NLQ393225:NLQ393254 NVM393225:NVM393254 OFI393225:OFI393254 OPE393225:OPE393254 OZA393225:OZA393254 PIW393225:PIW393254 PSS393225:PSS393254 QCO393225:QCO393254 QMK393225:QMK393254 QWG393225:QWG393254 RGC393225:RGC393254 RPY393225:RPY393254 RZU393225:RZU393254 SJQ393225:SJQ393254 STM393225:STM393254 TDI393225:TDI393254 TNE393225:TNE393254 TXA393225:TXA393254 UGW393225:UGW393254 UQS393225:UQS393254 VAO393225:VAO393254 VKK393225:VKK393254 VUG393225:VUG393254 WEC393225:WEC393254 WNY393225:WNY393254 WXU393225:WXU393254 BM458761:BM458790 LI458761:LI458790 VE458761:VE458790 AFA458761:AFA458790 AOW458761:AOW458790 AYS458761:AYS458790 BIO458761:BIO458790 BSK458761:BSK458790 CCG458761:CCG458790 CMC458761:CMC458790 CVY458761:CVY458790 DFU458761:DFU458790 DPQ458761:DPQ458790 DZM458761:DZM458790 EJI458761:EJI458790 ETE458761:ETE458790 FDA458761:FDA458790 FMW458761:FMW458790 FWS458761:FWS458790 GGO458761:GGO458790 GQK458761:GQK458790 HAG458761:HAG458790 HKC458761:HKC458790 HTY458761:HTY458790 IDU458761:IDU458790 INQ458761:INQ458790 IXM458761:IXM458790 JHI458761:JHI458790 JRE458761:JRE458790 KBA458761:KBA458790 KKW458761:KKW458790 KUS458761:KUS458790 LEO458761:LEO458790 LOK458761:LOK458790 LYG458761:LYG458790 MIC458761:MIC458790 MRY458761:MRY458790 NBU458761:NBU458790 NLQ458761:NLQ458790 NVM458761:NVM458790 OFI458761:OFI458790 OPE458761:OPE458790 OZA458761:OZA458790 PIW458761:PIW458790 PSS458761:PSS458790 QCO458761:QCO458790 QMK458761:QMK458790 QWG458761:QWG458790 RGC458761:RGC458790 RPY458761:RPY458790 RZU458761:RZU458790 SJQ458761:SJQ458790 STM458761:STM458790 TDI458761:TDI458790 TNE458761:TNE458790 TXA458761:TXA458790 UGW458761:UGW458790 UQS458761:UQS458790 VAO458761:VAO458790 VKK458761:VKK458790 VUG458761:VUG458790 WEC458761:WEC458790 WNY458761:WNY458790 WXU458761:WXU458790 BM524297:BM524326 LI524297:LI524326 VE524297:VE524326 AFA524297:AFA524326 AOW524297:AOW524326 AYS524297:AYS524326 BIO524297:BIO524326 BSK524297:BSK524326 CCG524297:CCG524326 CMC524297:CMC524326 CVY524297:CVY524326 DFU524297:DFU524326 DPQ524297:DPQ524326 DZM524297:DZM524326 EJI524297:EJI524326 ETE524297:ETE524326 FDA524297:FDA524326 FMW524297:FMW524326 FWS524297:FWS524326 GGO524297:GGO524326 GQK524297:GQK524326 HAG524297:HAG524326 HKC524297:HKC524326 HTY524297:HTY524326 IDU524297:IDU524326 INQ524297:INQ524326 IXM524297:IXM524326 JHI524297:JHI524326 JRE524297:JRE524326 KBA524297:KBA524326 KKW524297:KKW524326 KUS524297:KUS524326 LEO524297:LEO524326 LOK524297:LOK524326 LYG524297:LYG524326 MIC524297:MIC524326 MRY524297:MRY524326 NBU524297:NBU524326 NLQ524297:NLQ524326 NVM524297:NVM524326 OFI524297:OFI524326 OPE524297:OPE524326 OZA524297:OZA524326 PIW524297:PIW524326 PSS524297:PSS524326 QCO524297:QCO524326 QMK524297:QMK524326 QWG524297:QWG524326 RGC524297:RGC524326 RPY524297:RPY524326 RZU524297:RZU524326 SJQ524297:SJQ524326 STM524297:STM524326 TDI524297:TDI524326 TNE524297:TNE524326 TXA524297:TXA524326 UGW524297:UGW524326 UQS524297:UQS524326 VAO524297:VAO524326 VKK524297:VKK524326 VUG524297:VUG524326 WEC524297:WEC524326 WNY524297:WNY524326 WXU524297:WXU524326 BM589833:BM589862 LI589833:LI589862 VE589833:VE589862 AFA589833:AFA589862 AOW589833:AOW589862 AYS589833:AYS589862 BIO589833:BIO589862 BSK589833:BSK589862 CCG589833:CCG589862 CMC589833:CMC589862 CVY589833:CVY589862 DFU589833:DFU589862 DPQ589833:DPQ589862 DZM589833:DZM589862 EJI589833:EJI589862 ETE589833:ETE589862 FDA589833:FDA589862 FMW589833:FMW589862 FWS589833:FWS589862 GGO589833:GGO589862 GQK589833:GQK589862 HAG589833:HAG589862 HKC589833:HKC589862 HTY589833:HTY589862 IDU589833:IDU589862 INQ589833:INQ589862 IXM589833:IXM589862 JHI589833:JHI589862 JRE589833:JRE589862 KBA589833:KBA589862 KKW589833:KKW589862 KUS589833:KUS589862 LEO589833:LEO589862 LOK589833:LOK589862 LYG589833:LYG589862 MIC589833:MIC589862 MRY589833:MRY589862 NBU589833:NBU589862 NLQ589833:NLQ589862 NVM589833:NVM589862 OFI589833:OFI589862 OPE589833:OPE589862 OZA589833:OZA589862 PIW589833:PIW589862 PSS589833:PSS589862 QCO589833:QCO589862 QMK589833:QMK589862 QWG589833:QWG589862 RGC589833:RGC589862 RPY589833:RPY589862 RZU589833:RZU589862 SJQ589833:SJQ589862 STM589833:STM589862 TDI589833:TDI589862 TNE589833:TNE589862 TXA589833:TXA589862 UGW589833:UGW589862 UQS589833:UQS589862 VAO589833:VAO589862 VKK589833:VKK589862 VUG589833:VUG589862 WEC589833:WEC589862 WNY589833:WNY589862 WXU589833:WXU589862 BM655369:BM655398 LI655369:LI655398 VE655369:VE655398 AFA655369:AFA655398 AOW655369:AOW655398 AYS655369:AYS655398 BIO655369:BIO655398 BSK655369:BSK655398 CCG655369:CCG655398 CMC655369:CMC655398 CVY655369:CVY655398 DFU655369:DFU655398 DPQ655369:DPQ655398 DZM655369:DZM655398 EJI655369:EJI655398 ETE655369:ETE655398 FDA655369:FDA655398 FMW655369:FMW655398 FWS655369:FWS655398 GGO655369:GGO655398 GQK655369:GQK655398 HAG655369:HAG655398 HKC655369:HKC655398 HTY655369:HTY655398 IDU655369:IDU655398 INQ655369:INQ655398 IXM655369:IXM655398 JHI655369:JHI655398 JRE655369:JRE655398 KBA655369:KBA655398 KKW655369:KKW655398 KUS655369:KUS655398 LEO655369:LEO655398 LOK655369:LOK655398 LYG655369:LYG655398 MIC655369:MIC655398 MRY655369:MRY655398 NBU655369:NBU655398 NLQ655369:NLQ655398 NVM655369:NVM655398 OFI655369:OFI655398 OPE655369:OPE655398 OZA655369:OZA655398 PIW655369:PIW655398 PSS655369:PSS655398 QCO655369:QCO655398 QMK655369:QMK655398 QWG655369:QWG655398 RGC655369:RGC655398 RPY655369:RPY655398 RZU655369:RZU655398 SJQ655369:SJQ655398 STM655369:STM655398 TDI655369:TDI655398 TNE655369:TNE655398 TXA655369:TXA655398 UGW655369:UGW655398 UQS655369:UQS655398 VAO655369:VAO655398 VKK655369:VKK655398 VUG655369:VUG655398 WEC655369:WEC655398 WNY655369:WNY655398 WXU655369:WXU655398 BM720905:BM720934 LI720905:LI720934 VE720905:VE720934 AFA720905:AFA720934 AOW720905:AOW720934 AYS720905:AYS720934 BIO720905:BIO720934 BSK720905:BSK720934 CCG720905:CCG720934 CMC720905:CMC720934 CVY720905:CVY720934 DFU720905:DFU720934 DPQ720905:DPQ720934 DZM720905:DZM720934 EJI720905:EJI720934 ETE720905:ETE720934 FDA720905:FDA720934 FMW720905:FMW720934 FWS720905:FWS720934 GGO720905:GGO720934 GQK720905:GQK720934 HAG720905:HAG720934 HKC720905:HKC720934 HTY720905:HTY720934 IDU720905:IDU720934 INQ720905:INQ720934 IXM720905:IXM720934 JHI720905:JHI720934 JRE720905:JRE720934 KBA720905:KBA720934 KKW720905:KKW720934 KUS720905:KUS720934 LEO720905:LEO720934 LOK720905:LOK720934 LYG720905:LYG720934 MIC720905:MIC720934 MRY720905:MRY720934 NBU720905:NBU720934 NLQ720905:NLQ720934 NVM720905:NVM720934 OFI720905:OFI720934 OPE720905:OPE720934 OZA720905:OZA720934 PIW720905:PIW720934 PSS720905:PSS720934 QCO720905:QCO720934 QMK720905:QMK720934 QWG720905:QWG720934 RGC720905:RGC720934 RPY720905:RPY720934 RZU720905:RZU720934 SJQ720905:SJQ720934 STM720905:STM720934 TDI720905:TDI720934 TNE720905:TNE720934 TXA720905:TXA720934 UGW720905:UGW720934 UQS720905:UQS720934 VAO720905:VAO720934 VKK720905:VKK720934 VUG720905:VUG720934 WEC720905:WEC720934 WNY720905:WNY720934 WXU720905:WXU720934 BM786441:BM786470 LI786441:LI786470 VE786441:VE786470 AFA786441:AFA786470 AOW786441:AOW786470 AYS786441:AYS786470 BIO786441:BIO786470 BSK786441:BSK786470 CCG786441:CCG786470 CMC786441:CMC786470 CVY786441:CVY786470 DFU786441:DFU786470 DPQ786441:DPQ786470 DZM786441:DZM786470 EJI786441:EJI786470 ETE786441:ETE786470 FDA786441:FDA786470 FMW786441:FMW786470 FWS786441:FWS786470 GGO786441:GGO786470 GQK786441:GQK786470 HAG786441:HAG786470 HKC786441:HKC786470 HTY786441:HTY786470 IDU786441:IDU786470 INQ786441:INQ786470 IXM786441:IXM786470 JHI786441:JHI786470 JRE786441:JRE786470 KBA786441:KBA786470 KKW786441:KKW786470 KUS786441:KUS786470 LEO786441:LEO786470 LOK786441:LOK786470 LYG786441:LYG786470 MIC786441:MIC786470 MRY786441:MRY786470 NBU786441:NBU786470 NLQ786441:NLQ786470 NVM786441:NVM786470 OFI786441:OFI786470 OPE786441:OPE786470 OZA786441:OZA786470 PIW786441:PIW786470 PSS786441:PSS786470 QCO786441:QCO786470 QMK786441:QMK786470 QWG786441:QWG786470 RGC786441:RGC786470 RPY786441:RPY786470 RZU786441:RZU786470 SJQ786441:SJQ786470 STM786441:STM786470 TDI786441:TDI786470 TNE786441:TNE786470 TXA786441:TXA786470 UGW786441:UGW786470 UQS786441:UQS786470 VAO786441:VAO786470 VKK786441:VKK786470 VUG786441:VUG786470 WEC786441:WEC786470 WNY786441:WNY786470 WXU786441:WXU786470 BM851977:BM852006 LI851977:LI852006 VE851977:VE852006 AFA851977:AFA852006 AOW851977:AOW852006 AYS851977:AYS852006 BIO851977:BIO852006 BSK851977:BSK852006 CCG851977:CCG852006 CMC851977:CMC852006 CVY851977:CVY852006 DFU851977:DFU852006 DPQ851977:DPQ852006 DZM851977:DZM852006 EJI851977:EJI852006 ETE851977:ETE852006 FDA851977:FDA852006 FMW851977:FMW852006 FWS851977:FWS852006 GGO851977:GGO852006 GQK851977:GQK852006 HAG851977:HAG852006 HKC851977:HKC852006 HTY851977:HTY852006 IDU851977:IDU852006 INQ851977:INQ852006 IXM851977:IXM852006 JHI851977:JHI852006 JRE851977:JRE852006 KBA851977:KBA852006 KKW851977:KKW852006 KUS851977:KUS852006 LEO851977:LEO852006 LOK851977:LOK852006 LYG851977:LYG852006 MIC851977:MIC852006 MRY851977:MRY852006 NBU851977:NBU852006 NLQ851977:NLQ852006 NVM851977:NVM852006 OFI851977:OFI852006 OPE851977:OPE852006 OZA851977:OZA852006 PIW851977:PIW852006 PSS851977:PSS852006 QCO851977:QCO852006 QMK851977:QMK852006 QWG851977:QWG852006 RGC851977:RGC852006 RPY851977:RPY852006 RZU851977:RZU852006 SJQ851977:SJQ852006 STM851977:STM852006 TDI851977:TDI852006 TNE851977:TNE852006 TXA851977:TXA852006 UGW851977:UGW852006 UQS851977:UQS852006 VAO851977:VAO852006 VKK851977:VKK852006 VUG851977:VUG852006 WEC851977:WEC852006 WNY851977:WNY852006 WXU851977:WXU852006 BM917513:BM917542 LI917513:LI917542 VE917513:VE917542 AFA917513:AFA917542 AOW917513:AOW917542 AYS917513:AYS917542 BIO917513:BIO917542 BSK917513:BSK917542 CCG917513:CCG917542 CMC917513:CMC917542 CVY917513:CVY917542 DFU917513:DFU917542 DPQ917513:DPQ917542 DZM917513:DZM917542 EJI917513:EJI917542 ETE917513:ETE917542 FDA917513:FDA917542 FMW917513:FMW917542 FWS917513:FWS917542 GGO917513:GGO917542 GQK917513:GQK917542 HAG917513:HAG917542 HKC917513:HKC917542 HTY917513:HTY917542 IDU917513:IDU917542 INQ917513:INQ917542 IXM917513:IXM917542 JHI917513:JHI917542 JRE917513:JRE917542 KBA917513:KBA917542 KKW917513:KKW917542 KUS917513:KUS917542 LEO917513:LEO917542 LOK917513:LOK917542 LYG917513:LYG917542 MIC917513:MIC917542 MRY917513:MRY917542 NBU917513:NBU917542 NLQ917513:NLQ917542 NVM917513:NVM917542 OFI917513:OFI917542 OPE917513:OPE917542 OZA917513:OZA917542 PIW917513:PIW917542 PSS917513:PSS917542 QCO917513:QCO917542 QMK917513:QMK917542 QWG917513:QWG917542 RGC917513:RGC917542 RPY917513:RPY917542 RZU917513:RZU917542 SJQ917513:SJQ917542 STM917513:STM917542 TDI917513:TDI917542 TNE917513:TNE917542 TXA917513:TXA917542 UGW917513:UGW917542 UQS917513:UQS917542 VAO917513:VAO917542 VKK917513:VKK917542 VUG917513:VUG917542 WEC917513:WEC917542 WNY917513:WNY917542 WXU917513:WXU917542 BM983049:BM983078 LI983049:LI983078 VE983049:VE983078 AFA983049:AFA983078 AOW983049:AOW983078 AYS983049:AYS983078 BIO983049:BIO983078 BSK983049:BSK983078 CCG983049:CCG983078 CMC983049:CMC983078 CVY983049:CVY983078 DFU983049:DFU983078 DPQ983049:DPQ983078 DZM983049:DZM983078 EJI983049:EJI983078 ETE983049:ETE983078 FDA983049:FDA983078 FMW983049:FMW983078 FWS983049:FWS983078 GGO983049:GGO983078 GQK983049:GQK983078 HAG983049:HAG983078 HKC983049:HKC983078 HTY983049:HTY983078 IDU983049:IDU983078 INQ983049:INQ983078 IXM983049:IXM983078 JHI983049:JHI983078 JRE983049:JRE983078 KBA983049:KBA983078 KKW983049:KKW983078 KUS983049:KUS983078 LEO983049:LEO983078 LOK983049:LOK983078 LYG983049:LYG983078 MIC983049:MIC983078 MRY983049:MRY983078 NBU983049:NBU983078 NLQ983049:NLQ983078 NVM983049:NVM983078 OFI983049:OFI983078 OPE983049:OPE983078 OZA983049:OZA983078 PIW983049:PIW983078 PSS983049:PSS983078 QCO983049:QCO983078 QMK983049:QMK983078 QWG983049:QWG983078 RGC983049:RGC983078 RPY983049:RPY983078 RZU983049:RZU983078 SJQ983049:SJQ983078 STM983049:STM983078 TDI983049:TDI983078 TNE983049:TNE983078 TXA983049:TXA983078 UGW983049:UGW983078 UQS983049:UQS983078 VAO983049:VAO983078 VKK983049:VKK983078 VUG983049:VUG983078 WEC983049:WEC983078 WNY983049:WNY983078 WXU983049:WXU983078 BM42:BM57 LI42:LI57 VE42:VE57 AFA42:AFA57 AOW42:AOW57 AYS42:AYS57 BIO42:BIO57 BSK42:BSK57 CCG42:CCG57 CMC42:CMC57 CVY42:CVY57 DFU42:DFU57 DPQ42:DPQ57 DZM42:DZM57 EJI42:EJI57 ETE42:ETE57 FDA42:FDA57 FMW42:FMW57 FWS42:FWS57 GGO42:GGO57 GQK42:GQK57 HAG42:HAG57 HKC42:HKC57 HTY42:HTY57 IDU42:IDU57 INQ42:INQ57 IXM42:IXM57 JHI42:JHI57 JRE42:JRE57 KBA42:KBA57 KKW42:KKW57 KUS42:KUS57 LEO42:LEO57 LOK42:LOK57 LYG42:LYG57 MIC42:MIC57 MRY42:MRY57 NBU42:NBU57 NLQ42:NLQ57 NVM42:NVM57 OFI42:OFI57 OPE42:OPE57 OZA42:OZA57 PIW42:PIW57 PSS42:PSS57 QCO42:QCO57 QMK42:QMK57 QWG42:QWG57 RGC42:RGC57 RPY42:RPY57 RZU42:RZU57 SJQ42:SJQ57 STM42:STM57 TDI42:TDI57 TNE42:TNE57 TXA42:TXA57 UGW42:UGW57 UQS42:UQS57 VAO42:VAO57 VKK42:VKK57 VUG42:VUG57 WEC42:WEC57 WNY42:WNY57 WXU42:WXU57 BM65578:BM65593 LI65578:LI65593 VE65578:VE65593 AFA65578:AFA65593 AOW65578:AOW65593 AYS65578:AYS65593 BIO65578:BIO65593 BSK65578:BSK65593 CCG65578:CCG65593 CMC65578:CMC65593 CVY65578:CVY65593 DFU65578:DFU65593 DPQ65578:DPQ65593 DZM65578:DZM65593 EJI65578:EJI65593 ETE65578:ETE65593 FDA65578:FDA65593 FMW65578:FMW65593 FWS65578:FWS65593 GGO65578:GGO65593 GQK65578:GQK65593 HAG65578:HAG65593 HKC65578:HKC65593 HTY65578:HTY65593 IDU65578:IDU65593 INQ65578:INQ65593 IXM65578:IXM65593 JHI65578:JHI65593 JRE65578:JRE65593 KBA65578:KBA65593 KKW65578:KKW65593 KUS65578:KUS65593 LEO65578:LEO65593 LOK65578:LOK65593 LYG65578:LYG65593 MIC65578:MIC65593 MRY65578:MRY65593 NBU65578:NBU65593 NLQ65578:NLQ65593 NVM65578:NVM65593 OFI65578:OFI65593 OPE65578:OPE65593 OZA65578:OZA65593 PIW65578:PIW65593 PSS65578:PSS65593 QCO65578:QCO65593 QMK65578:QMK65593 QWG65578:QWG65593 RGC65578:RGC65593 RPY65578:RPY65593 RZU65578:RZU65593 SJQ65578:SJQ65593 STM65578:STM65593 TDI65578:TDI65593 TNE65578:TNE65593 TXA65578:TXA65593 UGW65578:UGW65593 UQS65578:UQS65593 VAO65578:VAO65593 VKK65578:VKK65593 VUG65578:VUG65593 WEC65578:WEC65593 WNY65578:WNY65593 WXU65578:WXU65593 BM131114:BM131129 LI131114:LI131129 VE131114:VE131129 AFA131114:AFA131129 AOW131114:AOW131129 AYS131114:AYS131129 BIO131114:BIO131129 BSK131114:BSK131129 CCG131114:CCG131129 CMC131114:CMC131129 CVY131114:CVY131129 DFU131114:DFU131129 DPQ131114:DPQ131129 DZM131114:DZM131129 EJI131114:EJI131129 ETE131114:ETE131129 FDA131114:FDA131129 FMW131114:FMW131129 FWS131114:FWS131129 GGO131114:GGO131129 GQK131114:GQK131129 HAG131114:HAG131129 HKC131114:HKC131129 HTY131114:HTY131129 IDU131114:IDU131129 INQ131114:INQ131129 IXM131114:IXM131129 JHI131114:JHI131129 JRE131114:JRE131129 KBA131114:KBA131129 KKW131114:KKW131129 KUS131114:KUS131129 LEO131114:LEO131129 LOK131114:LOK131129 LYG131114:LYG131129 MIC131114:MIC131129 MRY131114:MRY131129 NBU131114:NBU131129 NLQ131114:NLQ131129 NVM131114:NVM131129 OFI131114:OFI131129 OPE131114:OPE131129 OZA131114:OZA131129 PIW131114:PIW131129 PSS131114:PSS131129 QCO131114:QCO131129 QMK131114:QMK131129 QWG131114:QWG131129 RGC131114:RGC131129 RPY131114:RPY131129 RZU131114:RZU131129 SJQ131114:SJQ131129 STM131114:STM131129 TDI131114:TDI131129 TNE131114:TNE131129 TXA131114:TXA131129 UGW131114:UGW131129 UQS131114:UQS131129 VAO131114:VAO131129 VKK131114:VKK131129 VUG131114:VUG131129 WEC131114:WEC131129 WNY131114:WNY131129 WXU131114:WXU131129 BM196650:BM196665 LI196650:LI196665 VE196650:VE196665 AFA196650:AFA196665 AOW196650:AOW196665 AYS196650:AYS196665 BIO196650:BIO196665 BSK196650:BSK196665 CCG196650:CCG196665 CMC196650:CMC196665 CVY196650:CVY196665 DFU196650:DFU196665 DPQ196650:DPQ196665 DZM196650:DZM196665 EJI196650:EJI196665 ETE196650:ETE196665 FDA196650:FDA196665 FMW196650:FMW196665 FWS196650:FWS196665 GGO196650:GGO196665 GQK196650:GQK196665 HAG196650:HAG196665 HKC196650:HKC196665 HTY196650:HTY196665 IDU196650:IDU196665 INQ196650:INQ196665 IXM196650:IXM196665 JHI196650:JHI196665 JRE196650:JRE196665 KBA196650:KBA196665 KKW196650:KKW196665 KUS196650:KUS196665 LEO196650:LEO196665 LOK196650:LOK196665 LYG196650:LYG196665 MIC196650:MIC196665 MRY196650:MRY196665 NBU196650:NBU196665 NLQ196650:NLQ196665 NVM196650:NVM196665 OFI196650:OFI196665 OPE196650:OPE196665 OZA196650:OZA196665 PIW196650:PIW196665 PSS196650:PSS196665 QCO196650:QCO196665 QMK196650:QMK196665 QWG196650:QWG196665 RGC196650:RGC196665 RPY196650:RPY196665 RZU196650:RZU196665 SJQ196650:SJQ196665 STM196650:STM196665 TDI196650:TDI196665 TNE196650:TNE196665 TXA196650:TXA196665 UGW196650:UGW196665 UQS196650:UQS196665 VAO196650:VAO196665 VKK196650:VKK196665 VUG196650:VUG196665 WEC196650:WEC196665 WNY196650:WNY196665 WXU196650:WXU196665 BM262186:BM262201 LI262186:LI262201 VE262186:VE262201 AFA262186:AFA262201 AOW262186:AOW262201 AYS262186:AYS262201 BIO262186:BIO262201 BSK262186:BSK262201 CCG262186:CCG262201 CMC262186:CMC262201 CVY262186:CVY262201 DFU262186:DFU262201 DPQ262186:DPQ262201 DZM262186:DZM262201 EJI262186:EJI262201 ETE262186:ETE262201 FDA262186:FDA262201 FMW262186:FMW262201 FWS262186:FWS262201 GGO262186:GGO262201 GQK262186:GQK262201 HAG262186:HAG262201 HKC262186:HKC262201 HTY262186:HTY262201 IDU262186:IDU262201 INQ262186:INQ262201 IXM262186:IXM262201 JHI262186:JHI262201 JRE262186:JRE262201 KBA262186:KBA262201 KKW262186:KKW262201 KUS262186:KUS262201 LEO262186:LEO262201 LOK262186:LOK262201 LYG262186:LYG262201 MIC262186:MIC262201 MRY262186:MRY262201 NBU262186:NBU262201 NLQ262186:NLQ262201 NVM262186:NVM262201 OFI262186:OFI262201 OPE262186:OPE262201 OZA262186:OZA262201 PIW262186:PIW262201 PSS262186:PSS262201 QCO262186:QCO262201 QMK262186:QMK262201 QWG262186:QWG262201 RGC262186:RGC262201 RPY262186:RPY262201 RZU262186:RZU262201 SJQ262186:SJQ262201 STM262186:STM262201 TDI262186:TDI262201 TNE262186:TNE262201 TXA262186:TXA262201 UGW262186:UGW262201 UQS262186:UQS262201 VAO262186:VAO262201 VKK262186:VKK262201 VUG262186:VUG262201 WEC262186:WEC262201 WNY262186:WNY262201 WXU262186:WXU262201 BM327722:BM327737 LI327722:LI327737 VE327722:VE327737 AFA327722:AFA327737 AOW327722:AOW327737 AYS327722:AYS327737 BIO327722:BIO327737 BSK327722:BSK327737 CCG327722:CCG327737 CMC327722:CMC327737 CVY327722:CVY327737 DFU327722:DFU327737 DPQ327722:DPQ327737 DZM327722:DZM327737 EJI327722:EJI327737 ETE327722:ETE327737 FDA327722:FDA327737 FMW327722:FMW327737 FWS327722:FWS327737 GGO327722:GGO327737 GQK327722:GQK327737 HAG327722:HAG327737 HKC327722:HKC327737 HTY327722:HTY327737 IDU327722:IDU327737 INQ327722:INQ327737 IXM327722:IXM327737 JHI327722:JHI327737 JRE327722:JRE327737 KBA327722:KBA327737 KKW327722:KKW327737 KUS327722:KUS327737 LEO327722:LEO327737 LOK327722:LOK327737 LYG327722:LYG327737 MIC327722:MIC327737 MRY327722:MRY327737 NBU327722:NBU327737 NLQ327722:NLQ327737 NVM327722:NVM327737 OFI327722:OFI327737 OPE327722:OPE327737 OZA327722:OZA327737 PIW327722:PIW327737 PSS327722:PSS327737 QCO327722:QCO327737 QMK327722:QMK327737 QWG327722:QWG327737 RGC327722:RGC327737 RPY327722:RPY327737 RZU327722:RZU327737 SJQ327722:SJQ327737 STM327722:STM327737 TDI327722:TDI327737 TNE327722:TNE327737 TXA327722:TXA327737 UGW327722:UGW327737 UQS327722:UQS327737 VAO327722:VAO327737 VKK327722:VKK327737 VUG327722:VUG327737 WEC327722:WEC327737 WNY327722:WNY327737 WXU327722:WXU327737 BM393258:BM393273 LI393258:LI393273 VE393258:VE393273 AFA393258:AFA393273 AOW393258:AOW393273 AYS393258:AYS393273 BIO393258:BIO393273 BSK393258:BSK393273 CCG393258:CCG393273 CMC393258:CMC393273 CVY393258:CVY393273 DFU393258:DFU393273 DPQ393258:DPQ393273 DZM393258:DZM393273 EJI393258:EJI393273 ETE393258:ETE393273 FDA393258:FDA393273 FMW393258:FMW393273 FWS393258:FWS393273 GGO393258:GGO393273 GQK393258:GQK393273 HAG393258:HAG393273 HKC393258:HKC393273 HTY393258:HTY393273 IDU393258:IDU393273 INQ393258:INQ393273 IXM393258:IXM393273 JHI393258:JHI393273 JRE393258:JRE393273 KBA393258:KBA393273 KKW393258:KKW393273 KUS393258:KUS393273 LEO393258:LEO393273 LOK393258:LOK393273 LYG393258:LYG393273 MIC393258:MIC393273 MRY393258:MRY393273 NBU393258:NBU393273 NLQ393258:NLQ393273 NVM393258:NVM393273 OFI393258:OFI393273 OPE393258:OPE393273 OZA393258:OZA393273 PIW393258:PIW393273 PSS393258:PSS393273 QCO393258:QCO393273 QMK393258:QMK393273 QWG393258:QWG393273 RGC393258:RGC393273 RPY393258:RPY393273 RZU393258:RZU393273 SJQ393258:SJQ393273 STM393258:STM393273 TDI393258:TDI393273 TNE393258:TNE393273 TXA393258:TXA393273 UGW393258:UGW393273 UQS393258:UQS393273 VAO393258:VAO393273 VKK393258:VKK393273 VUG393258:VUG393273 WEC393258:WEC393273 WNY393258:WNY393273 WXU393258:WXU393273 BM458794:BM458809 LI458794:LI458809 VE458794:VE458809 AFA458794:AFA458809 AOW458794:AOW458809 AYS458794:AYS458809 BIO458794:BIO458809 BSK458794:BSK458809 CCG458794:CCG458809 CMC458794:CMC458809 CVY458794:CVY458809 DFU458794:DFU458809 DPQ458794:DPQ458809 DZM458794:DZM458809 EJI458794:EJI458809 ETE458794:ETE458809 FDA458794:FDA458809 FMW458794:FMW458809 FWS458794:FWS458809 GGO458794:GGO458809 GQK458794:GQK458809 HAG458794:HAG458809 HKC458794:HKC458809 HTY458794:HTY458809 IDU458794:IDU458809 INQ458794:INQ458809 IXM458794:IXM458809 JHI458794:JHI458809 JRE458794:JRE458809 KBA458794:KBA458809 KKW458794:KKW458809 KUS458794:KUS458809 LEO458794:LEO458809 LOK458794:LOK458809 LYG458794:LYG458809 MIC458794:MIC458809 MRY458794:MRY458809 NBU458794:NBU458809 NLQ458794:NLQ458809 NVM458794:NVM458809 OFI458794:OFI458809 OPE458794:OPE458809 OZA458794:OZA458809 PIW458794:PIW458809 PSS458794:PSS458809 QCO458794:QCO458809 QMK458794:QMK458809 QWG458794:QWG458809 RGC458794:RGC458809 RPY458794:RPY458809 RZU458794:RZU458809 SJQ458794:SJQ458809 STM458794:STM458809 TDI458794:TDI458809 TNE458794:TNE458809 TXA458794:TXA458809 UGW458794:UGW458809 UQS458794:UQS458809 VAO458794:VAO458809 VKK458794:VKK458809 VUG458794:VUG458809 WEC458794:WEC458809 WNY458794:WNY458809 WXU458794:WXU458809 BM524330:BM524345 LI524330:LI524345 VE524330:VE524345 AFA524330:AFA524345 AOW524330:AOW524345 AYS524330:AYS524345 BIO524330:BIO524345 BSK524330:BSK524345 CCG524330:CCG524345 CMC524330:CMC524345 CVY524330:CVY524345 DFU524330:DFU524345 DPQ524330:DPQ524345 DZM524330:DZM524345 EJI524330:EJI524345 ETE524330:ETE524345 FDA524330:FDA524345 FMW524330:FMW524345 FWS524330:FWS524345 GGO524330:GGO524345 GQK524330:GQK524345 HAG524330:HAG524345 HKC524330:HKC524345 HTY524330:HTY524345 IDU524330:IDU524345 INQ524330:INQ524345 IXM524330:IXM524345 JHI524330:JHI524345 JRE524330:JRE524345 KBA524330:KBA524345 KKW524330:KKW524345 KUS524330:KUS524345 LEO524330:LEO524345 LOK524330:LOK524345 LYG524330:LYG524345 MIC524330:MIC524345 MRY524330:MRY524345 NBU524330:NBU524345 NLQ524330:NLQ524345 NVM524330:NVM524345 OFI524330:OFI524345 OPE524330:OPE524345 OZA524330:OZA524345 PIW524330:PIW524345 PSS524330:PSS524345 QCO524330:QCO524345 QMK524330:QMK524345 QWG524330:QWG524345 RGC524330:RGC524345 RPY524330:RPY524345 RZU524330:RZU524345 SJQ524330:SJQ524345 STM524330:STM524345 TDI524330:TDI524345 TNE524330:TNE524345 TXA524330:TXA524345 UGW524330:UGW524345 UQS524330:UQS524345 VAO524330:VAO524345 VKK524330:VKK524345 VUG524330:VUG524345 WEC524330:WEC524345 WNY524330:WNY524345 WXU524330:WXU524345 BM589866:BM589881 LI589866:LI589881 VE589866:VE589881 AFA589866:AFA589881 AOW589866:AOW589881 AYS589866:AYS589881 BIO589866:BIO589881 BSK589866:BSK589881 CCG589866:CCG589881 CMC589866:CMC589881 CVY589866:CVY589881 DFU589866:DFU589881 DPQ589866:DPQ589881 DZM589866:DZM589881 EJI589866:EJI589881 ETE589866:ETE589881 FDA589866:FDA589881 FMW589866:FMW589881 FWS589866:FWS589881 GGO589866:GGO589881 GQK589866:GQK589881 HAG589866:HAG589881 HKC589866:HKC589881 HTY589866:HTY589881 IDU589866:IDU589881 INQ589866:INQ589881 IXM589866:IXM589881 JHI589866:JHI589881 JRE589866:JRE589881 KBA589866:KBA589881 KKW589866:KKW589881 KUS589866:KUS589881 LEO589866:LEO589881 LOK589866:LOK589881 LYG589866:LYG589881 MIC589866:MIC589881 MRY589866:MRY589881 NBU589866:NBU589881 NLQ589866:NLQ589881 NVM589866:NVM589881 OFI589866:OFI589881 OPE589866:OPE589881 OZA589866:OZA589881 PIW589866:PIW589881 PSS589866:PSS589881 QCO589866:QCO589881 QMK589866:QMK589881 QWG589866:QWG589881 RGC589866:RGC589881 RPY589866:RPY589881 RZU589866:RZU589881 SJQ589866:SJQ589881 STM589866:STM589881 TDI589866:TDI589881 TNE589866:TNE589881 TXA589866:TXA589881 UGW589866:UGW589881 UQS589866:UQS589881 VAO589866:VAO589881 VKK589866:VKK589881 VUG589866:VUG589881 WEC589866:WEC589881 WNY589866:WNY589881 WXU589866:WXU589881 BM655402:BM655417 LI655402:LI655417 VE655402:VE655417 AFA655402:AFA655417 AOW655402:AOW655417 AYS655402:AYS655417 BIO655402:BIO655417 BSK655402:BSK655417 CCG655402:CCG655417 CMC655402:CMC655417 CVY655402:CVY655417 DFU655402:DFU655417 DPQ655402:DPQ655417 DZM655402:DZM655417 EJI655402:EJI655417 ETE655402:ETE655417 FDA655402:FDA655417 FMW655402:FMW655417 FWS655402:FWS655417 GGO655402:GGO655417 GQK655402:GQK655417 HAG655402:HAG655417 HKC655402:HKC655417 HTY655402:HTY655417 IDU655402:IDU655417 INQ655402:INQ655417 IXM655402:IXM655417 JHI655402:JHI655417 JRE655402:JRE655417 KBA655402:KBA655417 KKW655402:KKW655417 KUS655402:KUS655417 LEO655402:LEO655417 LOK655402:LOK655417 LYG655402:LYG655417 MIC655402:MIC655417 MRY655402:MRY655417 NBU655402:NBU655417 NLQ655402:NLQ655417 NVM655402:NVM655417 OFI655402:OFI655417 OPE655402:OPE655417 OZA655402:OZA655417 PIW655402:PIW655417 PSS655402:PSS655417 QCO655402:QCO655417 QMK655402:QMK655417 QWG655402:QWG655417 RGC655402:RGC655417 RPY655402:RPY655417 RZU655402:RZU655417 SJQ655402:SJQ655417 STM655402:STM655417 TDI655402:TDI655417 TNE655402:TNE655417 TXA655402:TXA655417 UGW655402:UGW655417 UQS655402:UQS655417 VAO655402:VAO655417 VKK655402:VKK655417 VUG655402:VUG655417 WEC655402:WEC655417 WNY655402:WNY655417 WXU655402:WXU655417 BM720938:BM720953 LI720938:LI720953 VE720938:VE720953 AFA720938:AFA720953 AOW720938:AOW720953 AYS720938:AYS720953 BIO720938:BIO720953 BSK720938:BSK720953 CCG720938:CCG720953 CMC720938:CMC720953 CVY720938:CVY720953 DFU720938:DFU720953 DPQ720938:DPQ720953 DZM720938:DZM720953 EJI720938:EJI720953 ETE720938:ETE720953 FDA720938:FDA720953 FMW720938:FMW720953 FWS720938:FWS720953 GGO720938:GGO720953 GQK720938:GQK720953 HAG720938:HAG720953 HKC720938:HKC720953 HTY720938:HTY720953 IDU720938:IDU720953 INQ720938:INQ720953 IXM720938:IXM720953 JHI720938:JHI720953 JRE720938:JRE720953 KBA720938:KBA720953 KKW720938:KKW720953 KUS720938:KUS720953 LEO720938:LEO720953 LOK720938:LOK720953 LYG720938:LYG720953 MIC720938:MIC720953 MRY720938:MRY720953 NBU720938:NBU720953 NLQ720938:NLQ720953 NVM720938:NVM720953 OFI720938:OFI720953 OPE720938:OPE720953 OZA720938:OZA720953 PIW720938:PIW720953 PSS720938:PSS720953 QCO720938:QCO720953 QMK720938:QMK720953 QWG720938:QWG720953 RGC720938:RGC720953 RPY720938:RPY720953 RZU720938:RZU720953 SJQ720938:SJQ720953 STM720938:STM720953 TDI720938:TDI720953 TNE720938:TNE720953 TXA720938:TXA720953 UGW720938:UGW720953 UQS720938:UQS720953 VAO720938:VAO720953 VKK720938:VKK720953 VUG720938:VUG720953 WEC720938:WEC720953 WNY720938:WNY720953 WXU720938:WXU720953 BM786474:BM786489 LI786474:LI786489 VE786474:VE786489 AFA786474:AFA786489 AOW786474:AOW786489 AYS786474:AYS786489 BIO786474:BIO786489 BSK786474:BSK786489 CCG786474:CCG786489 CMC786474:CMC786489 CVY786474:CVY786489 DFU786474:DFU786489 DPQ786474:DPQ786489 DZM786474:DZM786489 EJI786474:EJI786489 ETE786474:ETE786489 FDA786474:FDA786489 FMW786474:FMW786489 FWS786474:FWS786489 GGO786474:GGO786489 GQK786474:GQK786489 HAG786474:HAG786489 HKC786474:HKC786489 HTY786474:HTY786489 IDU786474:IDU786489 INQ786474:INQ786489 IXM786474:IXM786489 JHI786474:JHI786489 JRE786474:JRE786489 KBA786474:KBA786489 KKW786474:KKW786489 KUS786474:KUS786489 LEO786474:LEO786489 LOK786474:LOK786489 LYG786474:LYG786489 MIC786474:MIC786489 MRY786474:MRY786489 NBU786474:NBU786489 NLQ786474:NLQ786489 NVM786474:NVM786489 OFI786474:OFI786489 OPE786474:OPE786489 OZA786474:OZA786489 PIW786474:PIW786489 PSS786474:PSS786489 QCO786474:QCO786489 QMK786474:QMK786489 QWG786474:QWG786489 RGC786474:RGC786489 RPY786474:RPY786489 RZU786474:RZU786489 SJQ786474:SJQ786489 STM786474:STM786489 TDI786474:TDI786489 TNE786474:TNE786489 TXA786474:TXA786489 UGW786474:UGW786489 UQS786474:UQS786489 VAO786474:VAO786489 VKK786474:VKK786489 VUG786474:VUG786489 WEC786474:WEC786489 WNY786474:WNY786489 WXU786474:WXU786489 BM852010:BM852025 LI852010:LI852025 VE852010:VE852025 AFA852010:AFA852025 AOW852010:AOW852025 AYS852010:AYS852025 BIO852010:BIO852025 BSK852010:BSK852025 CCG852010:CCG852025 CMC852010:CMC852025 CVY852010:CVY852025 DFU852010:DFU852025 DPQ852010:DPQ852025 DZM852010:DZM852025 EJI852010:EJI852025 ETE852010:ETE852025 FDA852010:FDA852025 FMW852010:FMW852025 FWS852010:FWS852025 GGO852010:GGO852025 GQK852010:GQK852025 HAG852010:HAG852025 HKC852010:HKC852025 HTY852010:HTY852025 IDU852010:IDU852025 INQ852010:INQ852025 IXM852010:IXM852025 JHI852010:JHI852025 JRE852010:JRE852025 KBA852010:KBA852025 KKW852010:KKW852025 KUS852010:KUS852025 LEO852010:LEO852025 LOK852010:LOK852025 LYG852010:LYG852025 MIC852010:MIC852025 MRY852010:MRY852025 NBU852010:NBU852025 NLQ852010:NLQ852025 NVM852010:NVM852025 OFI852010:OFI852025 OPE852010:OPE852025 OZA852010:OZA852025 PIW852010:PIW852025 PSS852010:PSS852025 QCO852010:QCO852025 QMK852010:QMK852025 QWG852010:QWG852025 RGC852010:RGC852025 RPY852010:RPY852025 RZU852010:RZU852025 SJQ852010:SJQ852025 STM852010:STM852025 TDI852010:TDI852025 TNE852010:TNE852025 TXA852010:TXA852025 UGW852010:UGW852025 UQS852010:UQS852025 VAO852010:VAO852025 VKK852010:VKK852025 VUG852010:VUG852025 WEC852010:WEC852025 WNY852010:WNY852025 WXU852010:WXU852025 BM917546:BM917561 LI917546:LI917561 VE917546:VE917561 AFA917546:AFA917561 AOW917546:AOW917561 AYS917546:AYS917561 BIO917546:BIO917561 BSK917546:BSK917561 CCG917546:CCG917561 CMC917546:CMC917561 CVY917546:CVY917561 DFU917546:DFU917561 DPQ917546:DPQ917561 DZM917546:DZM917561 EJI917546:EJI917561 ETE917546:ETE917561 FDA917546:FDA917561 FMW917546:FMW917561 FWS917546:FWS917561 GGO917546:GGO917561 GQK917546:GQK917561 HAG917546:HAG917561 HKC917546:HKC917561 HTY917546:HTY917561 IDU917546:IDU917561 INQ917546:INQ917561 IXM917546:IXM917561 JHI917546:JHI917561 JRE917546:JRE917561 KBA917546:KBA917561 KKW917546:KKW917561 KUS917546:KUS917561 LEO917546:LEO917561 LOK917546:LOK917561 LYG917546:LYG917561 MIC917546:MIC917561 MRY917546:MRY917561 NBU917546:NBU917561 NLQ917546:NLQ917561 NVM917546:NVM917561 OFI917546:OFI917561 OPE917546:OPE917561 OZA917546:OZA917561 PIW917546:PIW917561 PSS917546:PSS917561 QCO917546:QCO917561 QMK917546:QMK917561 QWG917546:QWG917561 RGC917546:RGC917561 RPY917546:RPY917561 RZU917546:RZU917561 SJQ917546:SJQ917561 STM917546:STM917561 TDI917546:TDI917561 TNE917546:TNE917561 TXA917546:TXA917561 UGW917546:UGW917561 UQS917546:UQS917561 VAO917546:VAO917561 VKK917546:VKK917561 VUG917546:VUG917561 WEC917546:WEC917561 WNY917546:WNY917561 WXU917546:WXU917561 BM983082:BM983097 LI983082:LI983097 VE983082:VE983097 AFA983082:AFA983097 AOW983082:AOW983097 AYS983082:AYS983097 BIO983082:BIO983097 BSK983082:BSK983097 CCG983082:CCG983097 CMC983082:CMC983097 CVY983082:CVY983097 DFU983082:DFU983097 DPQ983082:DPQ983097 DZM983082:DZM983097 EJI983082:EJI983097 ETE983082:ETE983097 FDA983082:FDA983097 FMW983082:FMW983097 FWS983082:FWS983097 GGO983082:GGO983097 GQK983082:GQK983097 HAG983082:HAG983097 HKC983082:HKC983097 HTY983082:HTY983097 IDU983082:IDU983097 INQ983082:INQ983097 IXM983082:IXM983097 JHI983082:JHI983097 JRE983082:JRE983097 KBA983082:KBA983097 KKW983082:KKW983097 KUS983082:KUS983097 LEO983082:LEO983097 LOK983082:LOK983097 LYG983082:LYG983097 MIC983082:MIC983097 MRY983082:MRY983097 NBU983082:NBU983097 NLQ983082:NLQ983097 NVM983082:NVM983097 OFI983082:OFI983097 OPE983082:OPE983097 OZA983082:OZA983097 PIW983082:PIW983097 PSS983082:PSS983097 QCO983082:QCO983097 QMK983082:QMK983097 QWG983082:QWG983097 RGC983082:RGC983097 RPY983082:RPY983097 RZU983082:RZU983097 SJQ983082:SJQ983097 STM983082:STM983097 TDI983082:TDI983097 TNE983082:TNE983097 TXA983082:TXA983097 UGW983082:UGW983097 UQS983082:UQS983097 VAO983082:VAO983097 VKK983082:VKK983097 VUG983082:VUG983097 WEC983082:WEC983097 WNY983082:WNY983097 WXU983082:WXU983097">
      <formula1>Calificacion</formula1>
    </dataValidation>
    <dataValidation type="list" allowBlank="1" showInputMessage="1" showErrorMessage="1" error="Selecciones de la lista" sqref="G9:G10 JC9:JC10 SY9:SY10 ACU9:ACU10 AMQ9:AMQ10 AWM9:AWM10 BGI9:BGI10 BQE9:BQE10 CAA9:CAA10 CJW9:CJW10 CTS9:CTS10 DDO9:DDO10 DNK9:DNK10 DXG9:DXG10 EHC9:EHC10 EQY9:EQY10 FAU9:FAU10 FKQ9:FKQ10 FUM9:FUM10 GEI9:GEI10 GOE9:GOE10 GYA9:GYA10 HHW9:HHW10 HRS9:HRS10 IBO9:IBO10 ILK9:ILK10 IVG9:IVG10 JFC9:JFC10 JOY9:JOY10 JYU9:JYU10 KIQ9:KIQ10 KSM9:KSM10 LCI9:LCI10 LME9:LME10 LWA9:LWA10 MFW9:MFW10 MPS9:MPS10 MZO9:MZO10 NJK9:NJK10 NTG9:NTG10 ODC9:ODC10 OMY9:OMY10 OWU9:OWU10 PGQ9:PGQ10 PQM9:PQM10 QAI9:QAI10 QKE9:QKE10 QUA9:QUA10 RDW9:RDW10 RNS9:RNS10 RXO9:RXO10 SHK9:SHK10 SRG9:SRG10 TBC9:TBC10 TKY9:TKY10 TUU9:TUU10 UEQ9:UEQ10 UOM9:UOM10 UYI9:UYI10 VIE9:VIE10 VSA9:VSA10 WBW9:WBW10 WLS9:WLS10 WVO9:WVO10 G65545:G65546 JC65545:JC65546 SY65545:SY65546 ACU65545:ACU65546 AMQ65545:AMQ65546 AWM65545:AWM65546 BGI65545:BGI65546 BQE65545:BQE65546 CAA65545:CAA65546 CJW65545:CJW65546 CTS65545:CTS65546 DDO65545:DDO65546 DNK65545:DNK65546 DXG65545:DXG65546 EHC65545:EHC65546 EQY65545:EQY65546 FAU65545:FAU65546 FKQ65545:FKQ65546 FUM65545:FUM65546 GEI65545:GEI65546 GOE65545:GOE65546 GYA65545:GYA65546 HHW65545:HHW65546 HRS65545:HRS65546 IBO65545:IBO65546 ILK65545:ILK65546 IVG65545:IVG65546 JFC65545:JFC65546 JOY65545:JOY65546 JYU65545:JYU65546 KIQ65545:KIQ65546 KSM65545:KSM65546 LCI65545:LCI65546 LME65545:LME65546 LWA65545:LWA65546 MFW65545:MFW65546 MPS65545:MPS65546 MZO65545:MZO65546 NJK65545:NJK65546 NTG65545:NTG65546 ODC65545:ODC65546 OMY65545:OMY65546 OWU65545:OWU65546 PGQ65545:PGQ65546 PQM65545:PQM65546 QAI65545:QAI65546 QKE65545:QKE65546 QUA65545:QUA65546 RDW65545:RDW65546 RNS65545:RNS65546 RXO65545:RXO65546 SHK65545:SHK65546 SRG65545:SRG65546 TBC65545:TBC65546 TKY65545:TKY65546 TUU65545:TUU65546 UEQ65545:UEQ65546 UOM65545:UOM65546 UYI65545:UYI65546 VIE65545:VIE65546 VSA65545:VSA65546 WBW65545:WBW65546 WLS65545:WLS65546 WVO65545:WVO65546 G131081:G131082 JC131081:JC131082 SY131081:SY131082 ACU131081:ACU131082 AMQ131081:AMQ131082 AWM131081:AWM131082 BGI131081:BGI131082 BQE131081:BQE131082 CAA131081:CAA131082 CJW131081:CJW131082 CTS131081:CTS131082 DDO131081:DDO131082 DNK131081:DNK131082 DXG131081:DXG131082 EHC131081:EHC131082 EQY131081:EQY131082 FAU131081:FAU131082 FKQ131081:FKQ131082 FUM131081:FUM131082 GEI131081:GEI131082 GOE131081:GOE131082 GYA131081:GYA131082 HHW131081:HHW131082 HRS131081:HRS131082 IBO131081:IBO131082 ILK131081:ILK131082 IVG131081:IVG131082 JFC131081:JFC131082 JOY131081:JOY131082 JYU131081:JYU131082 KIQ131081:KIQ131082 KSM131081:KSM131082 LCI131081:LCI131082 LME131081:LME131082 LWA131081:LWA131082 MFW131081:MFW131082 MPS131081:MPS131082 MZO131081:MZO131082 NJK131081:NJK131082 NTG131081:NTG131082 ODC131081:ODC131082 OMY131081:OMY131082 OWU131081:OWU131082 PGQ131081:PGQ131082 PQM131081:PQM131082 QAI131081:QAI131082 QKE131081:QKE131082 QUA131081:QUA131082 RDW131081:RDW131082 RNS131081:RNS131082 RXO131081:RXO131082 SHK131081:SHK131082 SRG131081:SRG131082 TBC131081:TBC131082 TKY131081:TKY131082 TUU131081:TUU131082 UEQ131081:UEQ131082 UOM131081:UOM131082 UYI131081:UYI131082 VIE131081:VIE131082 VSA131081:VSA131082 WBW131081:WBW131082 WLS131081:WLS131082 WVO131081:WVO131082 G196617:G196618 JC196617:JC196618 SY196617:SY196618 ACU196617:ACU196618 AMQ196617:AMQ196618 AWM196617:AWM196618 BGI196617:BGI196618 BQE196617:BQE196618 CAA196617:CAA196618 CJW196617:CJW196618 CTS196617:CTS196618 DDO196617:DDO196618 DNK196617:DNK196618 DXG196617:DXG196618 EHC196617:EHC196618 EQY196617:EQY196618 FAU196617:FAU196618 FKQ196617:FKQ196618 FUM196617:FUM196618 GEI196617:GEI196618 GOE196617:GOE196618 GYA196617:GYA196618 HHW196617:HHW196618 HRS196617:HRS196618 IBO196617:IBO196618 ILK196617:ILK196618 IVG196617:IVG196618 JFC196617:JFC196618 JOY196617:JOY196618 JYU196617:JYU196618 KIQ196617:KIQ196618 KSM196617:KSM196618 LCI196617:LCI196618 LME196617:LME196618 LWA196617:LWA196618 MFW196617:MFW196618 MPS196617:MPS196618 MZO196617:MZO196618 NJK196617:NJK196618 NTG196617:NTG196618 ODC196617:ODC196618 OMY196617:OMY196618 OWU196617:OWU196618 PGQ196617:PGQ196618 PQM196617:PQM196618 QAI196617:QAI196618 QKE196617:QKE196618 QUA196617:QUA196618 RDW196617:RDW196618 RNS196617:RNS196618 RXO196617:RXO196618 SHK196617:SHK196618 SRG196617:SRG196618 TBC196617:TBC196618 TKY196617:TKY196618 TUU196617:TUU196618 UEQ196617:UEQ196618 UOM196617:UOM196618 UYI196617:UYI196618 VIE196617:VIE196618 VSA196617:VSA196618 WBW196617:WBW196618 WLS196617:WLS196618 WVO196617:WVO196618 G262153:G262154 JC262153:JC262154 SY262153:SY262154 ACU262153:ACU262154 AMQ262153:AMQ262154 AWM262153:AWM262154 BGI262153:BGI262154 BQE262153:BQE262154 CAA262153:CAA262154 CJW262153:CJW262154 CTS262153:CTS262154 DDO262153:DDO262154 DNK262153:DNK262154 DXG262153:DXG262154 EHC262153:EHC262154 EQY262153:EQY262154 FAU262153:FAU262154 FKQ262153:FKQ262154 FUM262153:FUM262154 GEI262153:GEI262154 GOE262153:GOE262154 GYA262153:GYA262154 HHW262153:HHW262154 HRS262153:HRS262154 IBO262153:IBO262154 ILK262153:ILK262154 IVG262153:IVG262154 JFC262153:JFC262154 JOY262153:JOY262154 JYU262153:JYU262154 KIQ262153:KIQ262154 KSM262153:KSM262154 LCI262153:LCI262154 LME262153:LME262154 LWA262153:LWA262154 MFW262153:MFW262154 MPS262153:MPS262154 MZO262153:MZO262154 NJK262153:NJK262154 NTG262153:NTG262154 ODC262153:ODC262154 OMY262153:OMY262154 OWU262153:OWU262154 PGQ262153:PGQ262154 PQM262153:PQM262154 QAI262153:QAI262154 QKE262153:QKE262154 QUA262153:QUA262154 RDW262153:RDW262154 RNS262153:RNS262154 RXO262153:RXO262154 SHK262153:SHK262154 SRG262153:SRG262154 TBC262153:TBC262154 TKY262153:TKY262154 TUU262153:TUU262154 UEQ262153:UEQ262154 UOM262153:UOM262154 UYI262153:UYI262154 VIE262153:VIE262154 VSA262153:VSA262154 WBW262153:WBW262154 WLS262153:WLS262154 WVO262153:WVO262154 G327689:G327690 JC327689:JC327690 SY327689:SY327690 ACU327689:ACU327690 AMQ327689:AMQ327690 AWM327689:AWM327690 BGI327689:BGI327690 BQE327689:BQE327690 CAA327689:CAA327690 CJW327689:CJW327690 CTS327689:CTS327690 DDO327689:DDO327690 DNK327689:DNK327690 DXG327689:DXG327690 EHC327689:EHC327690 EQY327689:EQY327690 FAU327689:FAU327690 FKQ327689:FKQ327690 FUM327689:FUM327690 GEI327689:GEI327690 GOE327689:GOE327690 GYA327689:GYA327690 HHW327689:HHW327690 HRS327689:HRS327690 IBO327689:IBO327690 ILK327689:ILK327690 IVG327689:IVG327690 JFC327689:JFC327690 JOY327689:JOY327690 JYU327689:JYU327690 KIQ327689:KIQ327690 KSM327689:KSM327690 LCI327689:LCI327690 LME327689:LME327690 LWA327689:LWA327690 MFW327689:MFW327690 MPS327689:MPS327690 MZO327689:MZO327690 NJK327689:NJK327690 NTG327689:NTG327690 ODC327689:ODC327690 OMY327689:OMY327690 OWU327689:OWU327690 PGQ327689:PGQ327690 PQM327689:PQM327690 QAI327689:QAI327690 QKE327689:QKE327690 QUA327689:QUA327690 RDW327689:RDW327690 RNS327689:RNS327690 RXO327689:RXO327690 SHK327689:SHK327690 SRG327689:SRG327690 TBC327689:TBC327690 TKY327689:TKY327690 TUU327689:TUU327690 UEQ327689:UEQ327690 UOM327689:UOM327690 UYI327689:UYI327690 VIE327689:VIE327690 VSA327689:VSA327690 WBW327689:WBW327690 WLS327689:WLS327690 WVO327689:WVO327690 G393225:G393226 JC393225:JC393226 SY393225:SY393226 ACU393225:ACU393226 AMQ393225:AMQ393226 AWM393225:AWM393226 BGI393225:BGI393226 BQE393225:BQE393226 CAA393225:CAA393226 CJW393225:CJW393226 CTS393225:CTS393226 DDO393225:DDO393226 DNK393225:DNK393226 DXG393225:DXG393226 EHC393225:EHC393226 EQY393225:EQY393226 FAU393225:FAU393226 FKQ393225:FKQ393226 FUM393225:FUM393226 GEI393225:GEI393226 GOE393225:GOE393226 GYA393225:GYA393226 HHW393225:HHW393226 HRS393225:HRS393226 IBO393225:IBO393226 ILK393225:ILK393226 IVG393225:IVG393226 JFC393225:JFC393226 JOY393225:JOY393226 JYU393225:JYU393226 KIQ393225:KIQ393226 KSM393225:KSM393226 LCI393225:LCI393226 LME393225:LME393226 LWA393225:LWA393226 MFW393225:MFW393226 MPS393225:MPS393226 MZO393225:MZO393226 NJK393225:NJK393226 NTG393225:NTG393226 ODC393225:ODC393226 OMY393225:OMY393226 OWU393225:OWU393226 PGQ393225:PGQ393226 PQM393225:PQM393226 QAI393225:QAI393226 QKE393225:QKE393226 QUA393225:QUA393226 RDW393225:RDW393226 RNS393225:RNS393226 RXO393225:RXO393226 SHK393225:SHK393226 SRG393225:SRG393226 TBC393225:TBC393226 TKY393225:TKY393226 TUU393225:TUU393226 UEQ393225:UEQ393226 UOM393225:UOM393226 UYI393225:UYI393226 VIE393225:VIE393226 VSA393225:VSA393226 WBW393225:WBW393226 WLS393225:WLS393226 WVO393225:WVO393226 G458761:G458762 JC458761:JC458762 SY458761:SY458762 ACU458761:ACU458762 AMQ458761:AMQ458762 AWM458761:AWM458762 BGI458761:BGI458762 BQE458761:BQE458762 CAA458761:CAA458762 CJW458761:CJW458762 CTS458761:CTS458762 DDO458761:DDO458762 DNK458761:DNK458762 DXG458761:DXG458762 EHC458761:EHC458762 EQY458761:EQY458762 FAU458761:FAU458762 FKQ458761:FKQ458762 FUM458761:FUM458762 GEI458761:GEI458762 GOE458761:GOE458762 GYA458761:GYA458762 HHW458761:HHW458762 HRS458761:HRS458762 IBO458761:IBO458762 ILK458761:ILK458762 IVG458761:IVG458762 JFC458761:JFC458762 JOY458761:JOY458762 JYU458761:JYU458762 KIQ458761:KIQ458762 KSM458761:KSM458762 LCI458761:LCI458762 LME458761:LME458762 LWA458761:LWA458762 MFW458761:MFW458762 MPS458761:MPS458762 MZO458761:MZO458762 NJK458761:NJK458762 NTG458761:NTG458762 ODC458761:ODC458762 OMY458761:OMY458762 OWU458761:OWU458762 PGQ458761:PGQ458762 PQM458761:PQM458762 QAI458761:QAI458762 QKE458761:QKE458762 QUA458761:QUA458762 RDW458761:RDW458762 RNS458761:RNS458762 RXO458761:RXO458762 SHK458761:SHK458762 SRG458761:SRG458762 TBC458761:TBC458762 TKY458761:TKY458762 TUU458761:TUU458762 UEQ458761:UEQ458762 UOM458761:UOM458762 UYI458761:UYI458762 VIE458761:VIE458762 VSA458761:VSA458762 WBW458761:WBW458762 WLS458761:WLS458762 WVO458761:WVO458762 G524297:G524298 JC524297:JC524298 SY524297:SY524298 ACU524297:ACU524298 AMQ524297:AMQ524298 AWM524297:AWM524298 BGI524297:BGI524298 BQE524297:BQE524298 CAA524297:CAA524298 CJW524297:CJW524298 CTS524297:CTS524298 DDO524297:DDO524298 DNK524297:DNK524298 DXG524297:DXG524298 EHC524297:EHC524298 EQY524297:EQY524298 FAU524297:FAU524298 FKQ524297:FKQ524298 FUM524297:FUM524298 GEI524297:GEI524298 GOE524297:GOE524298 GYA524297:GYA524298 HHW524297:HHW524298 HRS524297:HRS524298 IBO524297:IBO524298 ILK524297:ILK524298 IVG524297:IVG524298 JFC524297:JFC524298 JOY524297:JOY524298 JYU524297:JYU524298 KIQ524297:KIQ524298 KSM524297:KSM524298 LCI524297:LCI524298 LME524297:LME524298 LWA524297:LWA524298 MFW524297:MFW524298 MPS524297:MPS524298 MZO524297:MZO524298 NJK524297:NJK524298 NTG524297:NTG524298 ODC524297:ODC524298 OMY524297:OMY524298 OWU524297:OWU524298 PGQ524297:PGQ524298 PQM524297:PQM524298 QAI524297:QAI524298 QKE524297:QKE524298 QUA524297:QUA524298 RDW524297:RDW524298 RNS524297:RNS524298 RXO524297:RXO524298 SHK524297:SHK524298 SRG524297:SRG524298 TBC524297:TBC524298 TKY524297:TKY524298 TUU524297:TUU524298 UEQ524297:UEQ524298 UOM524297:UOM524298 UYI524297:UYI524298 VIE524297:VIE524298 VSA524297:VSA524298 WBW524297:WBW524298 WLS524297:WLS524298 WVO524297:WVO524298 G589833:G589834 JC589833:JC589834 SY589833:SY589834 ACU589833:ACU589834 AMQ589833:AMQ589834 AWM589833:AWM589834 BGI589833:BGI589834 BQE589833:BQE589834 CAA589833:CAA589834 CJW589833:CJW589834 CTS589833:CTS589834 DDO589833:DDO589834 DNK589833:DNK589834 DXG589833:DXG589834 EHC589833:EHC589834 EQY589833:EQY589834 FAU589833:FAU589834 FKQ589833:FKQ589834 FUM589833:FUM589834 GEI589833:GEI589834 GOE589833:GOE589834 GYA589833:GYA589834 HHW589833:HHW589834 HRS589833:HRS589834 IBO589833:IBO589834 ILK589833:ILK589834 IVG589833:IVG589834 JFC589833:JFC589834 JOY589833:JOY589834 JYU589833:JYU589834 KIQ589833:KIQ589834 KSM589833:KSM589834 LCI589833:LCI589834 LME589833:LME589834 LWA589833:LWA589834 MFW589833:MFW589834 MPS589833:MPS589834 MZO589833:MZO589834 NJK589833:NJK589834 NTG589833:NTG589834 ODC589833:ODC589834 OMY589833:OMY589834 OWU589833:OWU589834 PGQ589833:PGQ589834 PQM589833:PQM589834 QAI589833:QAI589834 QKE589833:QKE589834 QUA589833:QUA589834 RDW589833:RDW589834 RNS589833:RNS589834 RXO589833:RXO589834 SHK589833:SHK589834 SRG589833:SRG589834 TBC589833:TBC589834 TKY589833:TKY589834 TUU589833:TUU589834 UEQ589833:UEQ589834 UOM589833:UOM589834 UYI589833:UYI589834 VIE589833:VIE589834 VSA589833:VSA589834 WBW589833:WBW589834 WLS589833:WLS589834 WVO589833:WVO589834 G655369:G655370 JC655369:JC655370 SY655369:SY655370 ACU655369:ACU655370 AMQ655369:AMQ655370 AWM655369:AWM655370 BGI655369:BGI655370 BQE655369:BQE655370 CAA655369:CAA655370 CJW655369:CJW655370 CTS655369:CTS655370 DDO655369:DDO655370 DNK655369:DNK655370 DXG655369:DXG655370 EHC655369:EHC655370 EQY655369:EQY655370 FAU655369:FAU655370 FKQ655369:FKQ655370 FUM655369:FUM655370 GEI655369:GEI655370 GOE655369:GOE655370 GYA655369:GYA655370 HHW655369:HHW655370 HRS655369:HRS655370 IBO655369:IBO655370 ILK655369:ILK655370 IVG655369:IVG655370 JFC655369:JFC655370 JOY655369:JOY655370 JYU655369:JYU655370 KIQ655369:KIQ655370 KSM655369:KSM655370 LCI655369:LCI655370 LME655369:LME655370 LWA655369:LWA655370 MFW655369:MFW655370 MPS655369:MPS655370 MZO655369:MZO655370 NJK655369:NJK655370 NTG655369:NTG655370 ODC655369:ODC655370 OMY655369:OMY655370 OWU655369:OWU655370 PGQ655369:PGQ655370 PQM655369:PQM655370 QAI655369:QAI655370 QKE655369:QKE655370 QUA655369:QUA655370 RDW655369:RDW655370 RNS655369:RNS655370 RXO655369:RXO655370 SHK655369:SHK655370 SRG655369:SRG655370 TBC655369:TBC655370 TKY655369:TKY655370 TUU655369:TUU655370 UEQ655369:UEQ655370 UOM655369:UOM655370 UYI655369:UYI655370 VIE655369:VIE655370 VSA655369:VSA655370 WBW655369:WBW655370 WLS655369:WLS655370 WVO655369:WVO655370 G720905:G720906 JC720905:JC720906 SY720905:SY720906 ACU720905:ACU720906 AMQ720905:AMQ720906 AWM720905:AWM720906 BGI720905:BGI720906 BQE720905:BQE720906 CAA720905:CAA720906 CJW720905:CJW720906 CTS720905:CTS720906 DDO720905:DDO720906 DNK720905:DNK720906 DXG720905:DXG720906 EHC720905:EHC720906 EQY720905:EQY720906 FAU720905:FAU720906 FKQ720905:FKQ720906 FUM720905:FUM720906 GEI720905:GEI720906 GOE720905:GOE720906 GYA720905:GYA720906 HHW720905:HHW720906 HRS720905:HRS720906 IBO720905:IBO720906 ILK720905:ILK720906 IVG720905:IVG720906 JFC720905:JFC720906 JOY720905:JOY720906 JYU720905:JYU720906 KIQ720905:KIQ720906 KSM720905:KSM720906 LCI720905:LCI720906 LME720905:LME720906 LWA720905:LWA720906 MFW720905:MFW720906 MPS720905:MPS720906 MZO720905:MZO720906 NJK720905:NJK720906 NTG720905:NTG720906 ODC720905:ODC720906 OMY720905:OMY720906 OWU720905:OWU720906 PGQ720905:PGQ720906 PQM720905:PQM720906 QAI720905:QAI720906 QKE720905:QKE720906 QUA720905:QUA720906 RDW720905:RDW720906 RNS720905:RNS720906 RXO720905:RXO720906 SHK720905:SHK720906 SRG720905:SRG720906 TBC720905:TBC720906 TKY720905:TKY720906 TUU720905:TUU720906 UEQ720905:UEQ720906 UOM720905:UOM720906 UYI720905:UYI720906 VIE720905:VIE720906 VSA720905:VSA720906 WBW720905:WBW720906 WLS720905:WLS720906 WVO720905:WVO720906 G786441:G786442 JC786441:JC786442 SY786441:SY786442 ACU786441:ACU786442 AMQ786441:AMQ786442 AWM786441:AWM786442 BGI786441:BGI786442 BQE786441:BQE786442 CAA786441:CAA786442 CJW786441:CJW786442 CTS786441:CTS786442 DDO786441:DDO786442 DNK786441:DNK786442 DXG786441:DXG786442 EHC786441:EHC786442 EQY786441:EQY786442 FAU786441:FAU786442 FKQ786441:FKQ786442 FUM786441:FUM786442 GEI786441:GEI786442 GOE786441:GOE786442 GYA786441:GYA786442 HHW786441:HHW786442 HRS786441:HRS786442 IBO786441:IBO786442 ILK786441:ILK786442 IVG786441:IVG786442 JFC786441:JFC786442 JOY786441:JOY786442 JYU786441:JYU786442 KIQ786441:KIQ786442 KSM786441:KSM786442 LCI786441:LCI786442 LME786441:LME786442 LWA786441:LWA786442 MFW786441:MFW786442 MPS786441:MPS786442 MZO786441:MZO786442 NJK786441:NJK786442 NTG786441:NTG786442 ODC786441:ODC786442 OMY786441:OMY786442 OWU786441:OWU786442 PGQ786441:PGQ786442 PQM786441:PQM786442 QAI786441:QAI786442 QKE786441:QKE786442 QUA786441:QUA786442 RDW786441:RDW786442 RNS786441:RNS786442 RXO786441:RXO786442 SHK786441:SHK786442 SRG786441:SRG786442 TBC786441:TBC786442 TKY786441:TKY786442 TUU786441:TUU786442 UEQ786441:UEQ786442 UOM786441:UOM786442 UYI786441:UYI786442 VIE786441:VIE786442 VSA786441:VSA786442 WBW786441:WBW786442 WLS786441:WLS786442 WVO786441:WVO786442 G851977:G851978 JC851977:JC851978 SY851977:SY851978 ACU851977:ACU851978 AMQ851977:AMQ851978 AWM851977:AWM851978 BGI851977:BGI851978 BQE851977:BQE851978 CAA851977:CAA851978 CJW851977:CJW851978 CTS851977:CTS851978 DDO851977:DDO851978 DNK851977:DNK851978 DXG851977:DXG851978 EHC851977:EHC851978 EQY851977:EQY851978 FAU851977:FAU851978 FKQ851977:FKQ851978 FUM851977:FUM851978 GEI851977:GEI851978 GOE851977:GOE851978 GYA851977:GYA851978 HHW851977:HHW851978 HRS851977:HRS851978 IBO851977:IBO851978 ILK851977:ILK851978 IVG851977:IVG851978 JFC851977:JFC851978 JOY851977:JOY851978 JYU851977:JYU851978 KIQ851977:KIQ851978 KSM851977:KSM851978 LCI851977:LCI851978 LME851977:LME851978 LWA851977:LWA851978 MFW851977:MFW851978 MPS851977:MPS851978 MZO851977:MZO851978 NJK851977:NJK851978 NTG851977:NTG851978 ODC851977:ODC851978 OMY851977:OMY851978 OWU851977:OWU851978 PGQ851977:PGQ851978 PQM851977:PQM851978 QAI851977:QAI851978 QKE851977:QKE851978 QUA851977:QUA851978 RDW851977:RDW851978 RNS851977:RNS851978 RXO851977:RXO851978 SHK851977:SHK851978 SRG851977:SRG851978 TBC851977:TBC851978 TKY851977:TKY851978 TUU851977:TUU851978 UEQ851977:UEQ851978 UOM851977:UOM851978 UYI851977:UYI851978 VIE851977:VIE851978 VSA851977:VSA851978 WBW851977:WBW851978 WLS851977:WLS851978 WVO851977:WVO851978 G917513:G917514 JC917513:JC917514 SY917513:SY917514 ACU917513:ACU917514 AMQ917513:AMQ917514 AWM917513:AWM917514 BGI917513:BGI917514 BQE917513:BQE917514 CAA917513:CAA917514 CJW917513:CJW917514 CTS917513:CTS917514 DDO917513:DDO917514 DNK917513:DNK917514 DXG917513:DXG917514 EHC917513:EHC917514 EQY917513:EQY917514 FAU917513:FAU917514 FKQ917513:FKQ917514 FUM917513:FUM917514 GEI917513:GEI917514 GOE917513:GOE917514 GYA917513:GYA917514 HHW917513:HHW917514 HRS917513:HRS917514 IBO917513:IBO917514 ILK917513:ILK917514 IVG917513:IVG917514 JFC917513:JFC917514 JOY917513:JOY917514 JYU917513:JYU917514 KIQ917513:KIQ917514 KSM917513:KSM917514 LCI917513:LCI917514 LME917513:LME917514 LWA917513:LWA917514 MFW917513:MFW917514 MPS917513:MPS917514 MZO917513:MZO917514 NJK917513:NJK917514 NTG917513:NTG917514 ODC917513:ODC917514 OMY917513:OMY917514 OWU917513:OWU917514 PGQ917513:PGQ917514 PQM917513:PQM917514 QAI917513:QAI917514 QKE917513:QKE917514 QUA917513:QUA917514 RDW917513:RDW917514 RNS917513:RNS917514 RXO917513:RXO917514 SHK917513:SHK917514 SRG917513:SRG917514 TBC917513:TBC917514 TKY917513:TKY917514 TUU917513:TUU917514 UEQ917513:UEQ917514 UOM917513:UOM917514 UYI917513:UYI917514 VIE917513:VIE917514 VSA917513:VSA917514 WBW917513:WBW917514 WLS917513:WLS917514 WVO917513:WVO917514 G983049:G983050 JC983049:JC983050 SY983049:SY983050 ACU983049:ACU983050 AMQ983049:AMQ983050 AWM983049:AWM983050 BGI983049:BGI983050 BQE983049:BQE983050 CAA983049:CAA983050 CJW983049:CJW983050 CTS983049:CTS983050 DDO983049:DDO983050 DNK983049:DNK983050 DXG983049:DXG983050 EHC983049:EHC983050 EQY983049:EQY983050 FAU983049:FAU983050 FKQ983049:FKQ983050 FUM983049:FUM983050 GEI983049:GEI983050 GOE983049:GOE983050 GYA983049:GYA983050 HHW983049:HHW983050 HRS983049:HRS983050 IBO983049:IBO983050 ILK983049:ILK983050 IVG983049:IVG983050 JFC983049:JFC983050 JOY983049:JOY983050 JYU983049:JYU983050 KIQ983049:KIQ983050 KSM983049:KSM983050 LCI983049:LCI983050 LME983049:LME983050 LWA983049:LWA983050 MFW983049:MFW983050 MPS983049:MPS983050 MZO983049:MZO983050 NJK983049:NJK983050 NTG983049:NTG983050 ODC983049:ODC983050 OMY983049:OMY983050 OWU983049:OWU983050 PGQ983049:PGQ983050 PQM983049:PQM983050 QAI983049:QAI983050 QKE983049:QKE983050 QUA983049:QUA983050 RDW983049:RDW983050 RNS983049:RNS983050 RXO983049:RXO983050 SHK983049:SHK983050 SRG983049:SRG983050 TBC983049:TBC983050 TKY983049:TKY983050 TUU983049:TUU983050 UEQ983049:UEQ983050 UOM983049:UOM983050 UYI983049:UYI983050 VIE983049:VIE983050 VSA983049:VSA983050 WBW983049:WBW983050 WLS983049:WLS983050 WVO983049:WVO983050 G12:G18 JC12:JC18 SY12:SY18 ACU12:ACU18 AMQ12:AMQ18 AWM12:AWM18 BGI12:BGI18 BQE12:BQE18 CAA12:CAA18 CJW12:CJW18 CTS12:CTS18 DDO12:DDO18 DNK12:DNK18 DXG12:DXG18 EHC12:EHC18 EQY12:EQY18 FAU12:FAU18 FKQ12:FKQ18 FUM12:FUM18 GEI12:GEI18 GOE12:GOE18 GYA12:GYA18 HHW12:HHW18 HRS12:HRS18 IBO12:IBO18 ILK12:ILK18 IVG12:IVG18 JFC12:JFC18 JOY12:JOY18 JYU12:JYU18 KIQ12:KIQ18 KSM12:KSM18 LCI12:LCI18 LME12:LME18 LWA12:LWA18 MFW12:MFW18 MPS12:MPS18 MZO12:MZO18 NJK12:NJK18 NTG12:NTG18 ODC12:ODC18 OMY12:OMY18 OWU12:OWU18 PGQ12:PGQ18 PQM12:PQM18 QAI12:QAI18 QKE12:QKE18 QUA12:QUA18 RDW12:RDW18 RNS12:RNS18 RXO12:RXO18 SHK12:SHK18 SRG12:SRG18 TBC12:TBC18 TKY12:TKY18 TUU12:TUU18 UEQ12:UEQ18 UOM12:UOM18 UYI12:UYI18 VIE12:VIE18 VSA12:VSA18 WBW12:WBW18 WLS12:WLS18 WVO12:WVO18 G65548:G65554 JC65548:JC65554 SY65548:SY65554 ACU65548:ACU65554 AMQ65548:AMQ65554 AWM65548:AWM65554 BGI65548:BGI65554 BQE65548:BQE65554 CAA65548:CAA65554 CJW65548:CJW65554 CTS65548:CTS65554 DDO65548:DDO65554 DNK65548:DNK65554 DXG65548:DXG65554 EHC65548:EHC65554 EQY65548:EQY65554 FAU65548:FAU65554 FKQ65548:FKQ65554 FUM65548:FUM65554 GEI65548:GEI65554 GOE65548:GOE65554 GYA65548:GYA65554 HHW65548:HHW65554 HRS65548:HRS65554 IBO65548:IBO65554 ILK65548:ILK65554 IVG65548:IVG65554 JFC65548:JFC65554 JOY65548:JOY65554 JYU65548:JYU65554 KIQ65548:KIQ65554 KSM65548:KSM65554 LCI65548:LCI65554 LME65548:LME65554 LWA65548:LWA65554 MFW65548:MFW65554 MPS65548:MPS65554 MZO65548:MZO65554 NJK65548:NJK65554 NTG65548:NTG65554 ODC65548:ODC65554 OMY65548:OMY65554 OWU65548:OWU65554 PGQ65548:PGQ65554 PQM65548:PQM65554 QAI65548:QAI65554 QKE65548:QKE65554 QUA65548:QUA65554 RDW65548:RDW65554 RNS65548:RNS65554 RXO65548:RXO65554 SHK65548:SHK65554 SRG65548:SRG65554 TBC65548:TBC65554 TKY65548:TKY65554 TUU65548:TUU65554 UEQ65548:UEQ65554 UOM65548:UOM65554 UYI65548:UYI65554 VIE65548:VIE65554 VSA65548:VSA65554 WBW65548:WBW65554 WLS65548:WLS65554 WVO65548:WVO65554 G131084:G131090 JC131084:JC131090 SY131084:SY131090 ACU131084:ACU131090 AMQ131084:AMQ131090 AWM131084:AWM131090 BGI131084:BGI131090 BQE131084:BQE131090 CAA131084:CAA131090 CJW131084:CJW131090 CTS131084:CTS131090 DDO131084:DDO131090 DNK131084:DNK131090 DXG131084:DXG131090 EHC131084:EHC131090 EQY131084:EQY131090 FAU131084:FAU131090 FKQ131084:FKQ131090 FUM131084:FUM131090 GEI131084:GEI131090 GOE131084:GOE131090 GYA131084:GYA131090 HHW131084:HHW131090 HRS131084:HRS131090 IBO131084:IBO131090 ILK131084:ILK131090 IVG131084:IVG131090 JFC131084:JFC131090 JOY131084:JOY131090 JYU131084:JYU131090 KIQ131084:KIQ131090 KSM131084:KSM131090 LCI131084:LCI131090 LME131084:LME131090 LWA131084:LWA131090 MFW131084:MFW131090 MPS131084:MPS131090 MZO131084:MZO131090 NJK131084:NJK131090 NTG131084:NTG131090 ODC131084:ODC131090 OMY131084:OMY131090 OWU131084:OWU131090 PGQ131084:PGQ131090 PQM131084:PQM131090 QAI131084:QAI131090 QKE131084:QKE131090 QUA131084:QUA131090 RDW131084:RDW131090 RNS131084:RNS131090 RXO131084:RXO131090 SHK131084:SHK131090 SRG131084:SRG131090 TBC131084:TBC131090 TKY131084:TKY131090 TUU131084:TUU131090 UEQ131084:UEQ131090 UOM131084:UOM131090 UYI131084:UYI131090 VIE131084:VIE131090 VSA131084:VSA131090 WBW131084:WBW131090 WLS131084:WLS131090 WVO131084:WVO131090 G196620:G196626 JC196620:JC196626 SY196620:SY196626 ACU196620:ACU196626 AMQ196620:AMQ196626 AWM196620:AWM196626 BGI196620:BGI196626 BQE196620:BQE196626 CAA196620:CAA196626 CJW196620:CJW196626 CTS196620:CTS196626 DDO196620:DDO196626 DNK196620:DNK196626 DXG196620:DXG196626 EHC196620:EHC196626 EQY196620:EQY196626 FAU196620:FAU196626 FKQ196620:FKQ196626 FUM196620:FUM196626 GEI196620:GEI196626 GOE196620:GOE196626 GYA196620:GYA196626 HHW196620:HHW196626 HRS196620:HRS196626 IBO196620:IBO196626 ILK196620:ILK196626 IVG196620:IVG196626 JFC196620:JFC196626 JOY196620:JOY196626 JYU196620:JYU196626 KIQ196620:KIQ196626 KSM196620:KSM196626 LCI196620:LCI196626 LME196620:LME196626 LWA196620:LWA196626 MFW196620:MFW196626 MPS196620:MPS196626 MZO196620:MZO196626 NJK196620:NJK196626 NTG196620:NTG196626 ODC196620:ODC196626 OMY196620:OMY196626 OWU196620:OWU196626 PGQ196620:PGQ196626 PQM196620:PQM196626 QAI196620:QAI196626 QKE196620:QKE196626 QUA196620:QUA196626 RDW196620:RDW196626 RNS196620:RNS196626 RXO196620:RXO196626 SHK196620:SHK196626 SRG196620:SRG196626 TBC196620:TBC196626 TKY196620:TKY196626 TUU196620:TUU196626 UEQ196620:UEQ196626 UOM196620:UOM196626 UYI196620:UYI196626 VIE196620:VIE196626 VSA196620:VSA196626 WBW196620:WBW196626 WLS196620:WLS196626 WVO196620:WVO196626 G262156:G262162 JC262156:JC262162 SY262156:SY262162 ACU262156:ACU262162 AMQ262156:AMQ262162 AWM262156:AWM262162 BGI262156:BGI262162 BQE262156:BQE262162 CAA262156:CAA262162 CJW262156:CJW262162 CTS262156:CTS262162 DDO262156:DDO262162 DNK262156:DNK262162 DXG262156:DXG262162 EHC262156:EHC262162 EQY262156:EQY262162 FAU262156:FAU262162 FKQ262156:FKQ262162 FUM262156:FUM262162 GEI262156:GEI262162 GOE262156:GOE262162 GYA262156:GYA262162 HHW262156:HHW262162 HRS262156:HRS262162 IBO262156:IBO262162 ILK262156:ILK262162 IVG262156:IVG262162 JFC262156:JFC262162 JOY262156:JOY262162 JYU262156:JYU262162 KIQ262156:KIQ262162 KSM262156:KSM262162 LCI262156:LCI262162 LME262156:LME262162 LWA262156:LWA262162 MFW262156:MFW262162 MPS262156:MPS262162 MZO262156:MZO262162 NJK262156:NJK262162 NTG262156:NTG262162 ODC262156:ODC262162 OMY262156:OMY262162 OWU262156:OWU262162 PGQ262156:PGQ262162 PQM262156:PQM262162 QAI262156:QAI262162 QKE262156:QKE262162 QUA262156:QUA262162 RDW262156:RDW262162 RNS262156:RNS262162 RXO262156:RXO262162 SHK262156:SHK262162 SRG262156:SRG262162 TBC262156:TBC262162 TKY262156:TKY262162 TUU262156:TUU262162 UEQ262156:UEQ262162 UOM262156:UOM262162 UYI262156:UYI262162 VIE262156:VIE262162 VSA262156:VSA262162 WBW262156:WBW262162 WLS262156:WLS262162 WVO262156:WVO262162 G327692:G327698 JC327692:JC327698 SY327692:SY327698 ACU327692:ACU327698 AMQ327692:AMQ327698 AWM327692:AWM327698 BGI327692:BGI327698 BQE327692:BQE327698 CAA327692:CAA327698 CJW327692:CJW327698 CTS327692:CTS327698 DDO327692:DDO327698 DNK327692:DNK327698 DXG327692:DXG327698 EHC327692:EHC327698 EQY327692:EQY327698 FAU327692:FAU327698 FKQ327692:FKQ327698 FUM327692:FUM327698 GEI327692:GEI327698 GOE327692:GOE327698 GYA327692:GYA327698 HHW327692:HHW327698 HRS327692:HRS327698 IBO327692:IBO327698 ILK327692:ILK327698 IVG327692:IVG327698 JFC327692:JFC327698 JOY327692:JOY327698 JYU327692:JYU327698 KIQ327692:KIQ327698 KSM327692:KSM327698 LCI327692:LCI327698 LME327692:LME327698 LWA327692:LWA327698 MFW327692:MFW327698 MPS327692:MPS327698 MZO327692:MZO327698 NJK327692:NJK327698 NTG327692:NTG327698 ODC327692:ODC327698 OMY327692:OMY327698 OWU327692:OWU327698 PGQ327692:PGQ327698 PQM327692:PQM327698 QAI327692:QAI327698 QKE327692:QKE327698 QUA327692:QUA327698 RDW327692:RDW327698 RNS327692:RNS327698 RXO327692:RXO327698 SHK327692:SHK327698 SRG327692:SRG327698 TBC327692:TBC327698 TKY327692:TKY327698 TUU327692:TUU327698 UEQ327692:UEQ327698 UOM327692:UOM327698 UYI327692:UYI327698 VIE327692:VIE327698 VSA327692:VSA327698 WBW327692:WBW327698 WLS327692:WLS327698 WVO327692:WVO327698 G393228:G393234 JC393228:JC393234 SY393228:SY393234 ACU393228:ACU393234 AMQ393228:AMQ393234 AWM393228:AWM393234 BGI393228:BGI393234 BQE393228:BQE393234 CAA393228:CAA393234 CJW393228:CJW393234 CTS393228:CTS393234 DDO393228:DDO393234 DNK393228:DNK393234 DXG393228:DXG393234 EHC393228:EHC393234 EQY393228:EQY393234 FAU393228:FAU393234 FKQ393228:FKQ393234 FUM393228:FUM393234 GEI393228:GEI393234 GOE393228:GOE393234 GYA393228:GYA393234 HHW393228:HHW393234 HRS393228:HRS393234 IBO393228:IBO393234 ILK393228:ILK393234 IVG393228:IVG393234 JFC393228:JFC393234 JOY393228:JOY393234 JYU393228:JYU393234 KIQ393228:KIQ393234 KSM393228:KSM393234 LCI393228:LCI393234 LME393228:LME393234 LWA393228:LWA393234 MFW393228:MFW393234 MPS393228:MPS393234 MZO393228:MZO393234 NJK393228:NJK393234 NTG393228:NTG393234 ODC393228:ODC393234 OMY393228:OMY393234 OWU393228:OWU393234 PGQ393228:PGQ393234 PQM393228:PQM393234 QAI393228:QAI393234 QKE393228:QKE393234 QUA393228:QUA393234 RDW393228:RDW393234 RNS393228:RNS393234 RXO393228:RXO393234 SHK393228:SHK393234 SRG393228:SRG393234 TBC393228:TBC393234 TKY393228:TKY393234 TUU393228:TUU393234 UEQ393228:UEQ393234 UOM393228:UOM393234 UYI393228:UYI393234 VIE393228:VIE393234 VSA393228:VSA393234 WBW393228:WBW393234 WLS393228:WLS393234 WVO393228:WVO393234 G458764:G458770 JC458764:JC458770 SY458764:SY458770 ACU458764:ACU458770 AMQ458764:AMQ458770 AWM458764:AWM458770 BGI458764:BGI458770 BQE458764:BQE458770 CAA458764:CAA458770 CJW458764:CJW458770 CTS458764:CTS458770 DDO458764:DDO458770 DNK458764:DNK458770 DXG458764:DXG458770 EHC458764:EHC458770 EQY458764:EQY458770 FAU458764:FAU458770 FKQ458764:FKQ458770 FUM458764:FUM458770 GEI458764:GEI458770 GOE458764:GOE458770 GYA458764:GYA458770 HHW458764:HHW458770 HRS458764:HRS458770 IBO458764:IBO458770 ILK458764:ILK458770 IVG458764:IVG458770 JFC458764:JFC458770 JOY458764:JOY458770 JYU458764:JYU458770 KIQ458764:KIQ458770 KSM458764:KSM458770 LCI458764:LCI458770 LME458764:LME458770 LWA458764:LWA458770 MFW458764:MFW458770 MPS458764:MPS458770 MZO458764:MZO458770 NJK458764:NJK458770 NTG458764:NTG458770 ODC458764:ODC458770 OMY458764:OMY458770 OWU458764:OWU458770 PGQ458764:PGQ458770 PQM458764:PQM458770 QAI458764:QAI458770 QKE458764:QKE458770 QUA458764:QUA458770 RDW458764:RDW458770 RNS458764:RNS458770 RXO458764:RXO458770 SHK458764:SHK458770 SRG458764:SRG458770 TBC458764:TBC458770 TKY458764:TKY458770 TUU458764:TUU458770 UEQ458764:UEQ458770 UOM458764:UOM458770 UYI458764:UYI458770 VIE458764:VIE458770 VSA458764:VSA458770 WBW458764:WBW458770 WLS458764:WLS458770 WVO458764:WVO458770 G524300:G524306 JC524300:JC524306 SY524300:SY524306 ACU524300:ACU524306 AMQ524300:AMQ524306 AWM524300:AWM524306 BGI524300:BGI524306 BQE524300:BQE524306 CAA524300:CAA524306 CJW524300:CJW524306 CTS524300:CTS524306 DDO524300:DDO524306 DNK524300:DNK524306 DXG524300:DXG524306 EHC524300:EHC524306 EQY524300:EQY524306 FAU524300:FAU524306 FKQ524300:FKQ524306 FUM524300:FUM524306 GEI524300:GEI524306 GOE524300:GOE524306 GYA524300:GYA524306 HHW524300:HHW524306 HRS524300:HRS524306 IBO524300:IBO524306 ILK524300:ILK524306 IVG524300:IVG524306 JFC524300:JFC524306 JOY524300:JOY524306 JYU524300:JYU524306 KIQ524300:KIQ524306 KSM524300:KSM524306 LCI524300:LCI524306 LME524300:LME524306 LWA524300:LWA524306 MFW524300:MFW524306 MPS524300:MPS524306 MZO524300:MZO524306 NJK524300:NJK524306 NTG524300:NTG524306 ODC524300:ODC524306 OMY524300:OMY524306 OWU524300:OWU524306 PGQ524300:PGQ524306 PQM524300:PQM524306 QAI524300:QAI524306 QKE524300:QKE524306 QUA524300:QUA524306 RDW524300:RDW524306 RNS524300:RNS524306 RXO524300:RXO524306 SHK524300:SHK524306 SRG524300:SRG524306 TBC524300:TBC524306 TKY524300:TKY524306 TUU524300:TUU524306 UEQ524300:UEQ524306 UOM524300:UOM524306 UYI524300:UYI524306 VIE524300:VIE524306 VSA524300:VSA524306 WBW524300:WBW524306 WLS524300:WLS524306 WVO524300:WVO524306 G589836:G589842 JC589836:JC589842 SY589836:SY589842 ACU589836:ACU589842 AMQ589836:AMQ589842 AWM589836:AWM589842 BGI589836:BGI589842 BQE589836:BQE589842 CAA589836:CAA589842 CJW589836:CJW589842 CTS589836:CTS589842 DDO589836:DDO589842 DNK589836:DNK589842 DXG589836:DXG589842 EHC589836:EHC589842 EQY589836:EQY589842 FAU589836:FAU589842 FKQ589836:FKQ589842 FUM589836:FUM589842 GEI589836:GEI589842 GOE589836:GOE589842 GYA589836:GYA589842 HHW589836:HHW589842 HRS589836:HRS589842 IBO589836:IBO589842 ILK589836:ILK589842 IVG589836:IVG589842 JFC589836:JFC589842 JOY589836:JOY589842 JYU589836:JYU589842 KIQ589836:KIQ589842 KSM589836:KSM589842 LCI589836:LCI589842 LME589836:LME589842 LWA589836:LWA589842 MFW589836:MFW589842 MPS589836:MPS589842 MZO589836:MZO589842 NJK589836:NJK589842 NTG589836:NTG589842 ODC589836:ODC589842 OMY589836:OMY589842 OWU589836:OWU589842 PGQ589836:PGQ589842 PQM589836:PQM589842 QAI589836:QAI589842 QKE589836:QKE589842 QUA589836:QUA589842 RDW589836:RDW589842 RNS589836:RNS589842 RXO589836:RXO589842 SHK589836:SHK589842 SRG589836:SRG589842 TBC589836:TBC589842 TKY589836:TKY589842 TUU589836:TUU589842 UEQ589836:UEQ589842 UOM589836:UOM589842 UYI589836:UYI589842 VIE589836:VIE589842 VSA589836:VSA589842 WBW589836:WBW589842 WLS589836:WLS589842 WVO589836:WVO589842 G655372:G655378 JC655372:JC655378 SY655372:SY655378 ACU655372:ACU655378 AMQ655372:AMQ655378 AWM655372:AWM655378 BGI655372:BGI655378 BQE655372:BQE655378 CAA655372:CAA655378 CJW655372:CJW655378 CTS655372:CTS655378 DDO655372:DDO655378 DNK655372:DNK655378 DXG655372:DXG655378 EHC655372:EHC655378 EQY655372:EQY655378 FAU655372:FAU655378 FKQ655372:FKQ655378 FUM655372:FUM655378 GEI655372:GEI655378 GOE655372:GOE655378 GYA655372:GYA655378 HHW655372:HHW655378 HRS655372:HRS655378 IBO655372:IBO655378 ILK655372:ILK655378 IVG655372:IVG655378 JFC655372:JFC655378 JOY655372:JOY655378 JYU655372:JYU655378 KIQ655372:KIQ655378 KSM655372:KSM655378 LCI655372:LCI655378 LME655372:LME655378 LWA655372:LWA655378 MFW655372:MFW655378 MPS655372:MPS655378 MZO655372:MZO655378 NJK655372:NJK655378 NTG655372:NTG655378 ODC655372:ODC655378 OMY655372:OMY655378 OWU655372:OWU655378 PGQ655372:PGQ655378 PQM655372:PQM655378 QAI655372:QAI655378 QKE655372:QKE655378 QUA655372:QUA655378 RDW655372:RDW655378 RNS655372:RNS655378 RXO655372:RXO655378 SHK655372:SHK655378 SRG655372:SRG655378 TBC655372:TBC655378 TKY655372:TKY655378 TUU655372:TUU655378 UEQ655372:UEQ655378 UOM655372:UOM655378 UYI655372:UYI655378 VIE655372:VIE655378 VSA655372:VSA655378 WBW655372:WBW655378 WLS655372:WLS655378 WVO655372:WVO655378 G720908:G720914 JC720908:JC720914 SY720908:SY720914 ACU720908:ACU720914 AMQ720908:AMQ720914 AWM720908:AWM720914 BGI720908:BGI720914 BQE720908:BQE720914 CAA720908:CAA720914 CJW720908:CJW720914 CTS720908:CTS720914 DDO720908:DDO720914 DNK720908:DNK720914 DXG720908:DXG720914 EHC720908:EHC720914 EQY720908:EQY720914 FAU720908:FAU720914 FKQ720908:FKQ720914 FUM720908:FUM720914 GEI720908:GEI720914 GOE720908:GOE720914 GYA720908:GYA720914 HHW720908:HHW720914 HRS720908:HRS720914 IBO720908:IBO720914 ILK720908:ILK720914 IVG720908:IVG720914 JFC720908:JFC720914 JOY720908:JOY720914 JYU720908:JYU720914 KIQ720908:KIQ720914 KSM720908:KSM720914 LCI720908:LCI720914 LME720908:LME720914 LWA720908:LWA720914 MFW720908:MFW720914 MPS720908:MPS720914 MZO720908:MZO720914 NJK720908:NJK720914 NTG720908:NTG720914 ODC720908:ODC720914 OMY720908:OMY720914 OWU720908:OWU720914 PGQ720908:PGQ720914 PQM720908:PQM720914 QAI720908:QAI720914 QKE720908:QKE720914 QUA720908:QUA720914 RDW720908:RDW720914 RNS720908:RNS720914 RXO720908:RXO720914 SHK720908:SHK720914 SRG720908:SRG720914 TBC720908:TBC720914 TKY720908:TKY720914 TUU720908:TUU720914 UEQ720908:UEQ720914 UOM720908:UOM720914 UYI720908:UYI720914 VIE720908:VIE720914 VSA720908:VSA720914 WBW720908:WBW720914 WLS720908:WLS720914 WVO720908:WVO720914 G786444:G786450 JC786444:JC786450 SY786444:SY786450 ACU786444:ACU786450 AMQ786444:AMQ786450 AWM786444:AWM786450 BGI786444:BGI786450 BQE786444:BQE786450 CAA786444:CAA786450 CJW786444:CJW786450 CTS786444:CTS786450 DDO786444:DDO786450 DNK786444:DNK786450 DXG786444:DXG786450 EHC786444:EHC786450 EQY786444:EQY786450 FAU786444:FAU786450 FKQ786444:FKQ786450 FUM786444:FUM786450 GEI786444:GEI786450 GOE786444:GOE786450 GYA786444:GYA786450 HHW786444:HHW786450 HRS786444:HRS786450 IBO786444:IBO786450 ILK786444:ILK786450 IVG786444:IVG786450 JFC786444:JFC786450 JOY786444:JOY786450 JYU786444:JYU786450 KIQ786444:KIQ786450 KSM786444:KSM786450 LCI786444:LCI786450 LME786444:LME786450 LWA786444:LWA786450 MFW786444:MFW786450 MPS786444:MPS786450 MZO786444:MZO786450 NJK786444:NJK786450 NTG786444:NTG786450 ODC786444:ODC786450 OMY786444:OMY786450 OWU786444:OWU786450 PGQ786444:PGQ786450 PQM786444:PQM786450 QAI786444:QAI786450 QKE786444:QKE786450 QUA786444:QUA786450 RDW786444:RDW786450 RNS786444:RNS786450 RXO786444:RXO786450 SHK786444:SHK786450 SRG786444:SRG786450 TBC786444:TBC786450 TKY786444:TKY786450 TUU786444:TUU786450 UEQ786444:UEQ786450 UOM786444:UOM786450 UYI786444:UYI786450 VIE786444:VIE786450 VSA786444:VSA786450 WBW786444:WBW786450 WLS786444:WLS786450 WVO786444:WVO786450 G851980:G851986 JC851980:JC851986 SY851980:SY851986 ACU851980:ACU851986 AMQ851980:AMQ851986 AWM851980:AWM851986 BGI851980:BGI851986 BQE851980:BQE851986 CAA851980:CAA851986 CJW851980:CJW851986 CTS851980:CTS851986 DDO851980:DDO851986 DNK851980:DNK851986 DXG851980:DXG851986 EHC851980:EHC851986 EQY851980:EQY851986 FAU851980:FAU851986 FKQ851980:FKQ851986 FUM851980:FUM851986 GEI851980:GEI851986 GOE851980:GOE851986 GYA851980:GYA851986 HHW851980:HHW851986 HRS851980:HRS851986 IBO851980:IBO851986 ILK851980:ILK851986 IVG851980:IVG851986 JFC851980:JFC851986 JOY851980:JOY851986 JYU851980:JYU851986 KIQ851980:KIQ851986 KSM851980:KSM851986 LCI851980:LCI851986 LME851980:LME851986 LWA851980:LWA851986 MFW851980:MFW851986 MPS851980:MPS851986 MZO851980:MZO851986 NJK851980:NJK851986 NTG851980:NTG851986 ODC851980:ODC851986 OMY851980:OMY851986 OWU851980:OWU851986 PGQ851980:PGQ851986 PQM851980:PQM851986 QAI851980:QAI851986 QKE851980:QKE851986 QUA851980:QUA851986 RDW851980:RDW851986 RNS851980:RNS851986 RXO851980:RXO851986 SHK851980:SHK851986 SRG851980:SRG851986 TBC851980:TBC851986 TKY851980:TKY851986 TUU851980:TUU851986 UEQ851980:UEQ851986 UOM851980:UOM851986 UYI851980:UYI851986 VIE851980:VIE851986 VSA851980:VSA851986 WBW851980:WBW851986 WLS851980:WLS851986 WVO851980:WVO851986 G917516:G917522 JC917516:JC917522 SY917516:SY917522 ACU917516:ACU917522 AMQ917516:AMQ917522 AWM917516:AWM917522 BGI917516:BGI917522 BQE917516:BQE917522 CAA917516:CAA917522 CJW917516:CJW917522 CTS917516:CTS917522 DDO917516:DDO917522 DNK917516:DNK917522 DXG917516:DXG917522 EHC917516:EHC917522 EQY917516:EQY917522 FAU917516:FAU917522 FKQ917516:FKQ917522 FUM917516:FUM917522 GEI917516:GEI917522 GOE917516:GOE917522 GYA917516:GYA917522 HHW917516:HHW917522 HRS917516:HRS917522 IBO917516:IBO917522 ILK917516:ILK917522 IVG917516:IVG917522 JFC917516:JFC917522 JOY917516:JOY917522 JYU917516:JYU917522 KIQ917516:KIQ917522 KSM917516:KSM917522 LCI917516:LCI917522 LME917516:LME917522 LWA917516:LWA917522 MFW917516:MFW917522 MPS917516:MPS917522 MZO917516:MZO917522 NJK917516:NJK917522 NTG917516:NTG917522 ODC917516:ODC917522 OMY917516:OMY917522 OWU917516:OWU917522 PGQ917516:PGQ917522 PQM917516:PQM917522 QAI917516:QAI917522 QKE917516:QKE917522 QUA917516:QUA917522 RDW917516:RDW917522 RNS917516:RNS917522 RXO917516:RXO917522 SHK917516:SHK917522 SRG917516:SRG917522 TBC917516:TBC917522 TKY917516:TKY917522 TUU917516:TUU917522 UEQ917516:UEQ917522 UOM917516:UOM917522 UYI917516:UYI917522 VIE917516:VIE917522 VSA917516:VSA917522 WBW917516:WBW917522 WLS917516:WLS917522 WVO917516:WVO917522 G983052:G983058 JC983052:JC983058 SY983052:SY983058 ACU983052:ACU983058 AMQ983052:AMQ983058 AWM983052:AWM983058 BGI983052:BGI983058 BQE983052:BQE983058 CAA983052:CAA983058 CJW983052:CJW983058 CTS983052:CTS983058 DDO983052:DDO983058 DNK983052:DNK983058 DXG983052:DXG983058 EHC983052:EHC983058 EQY983052:EQY983058 FAU983052:FAU983058 FKQ983052:FKQ983058 FUM983052:FUM983058 GEI983052:GEI983058 GOE983052:GOE983058 GYA983052:GYA983058 HHW983052:HHW983058 HRS983052:HRS983058 IBO983052:IBO983058 ILK983052:ILK983058 IVG983052:IVG983058 JFC983052:JFC983058 JOY983052:JOY983058 JYU983052:JYU983058 KIQ983052:KIQ983058 KSM983052:KSM983058 LCI983052:LCI983058 LME983052:LME983058 LWA983052:LWA983058 MFW983052:MFW983058 MPS983052:MPS983058 MZO983052:MZO983058 NJK983052:NJK983058 NTG983052:NTG983058 ODC983052:ODC983058 OMY983052:OMY983058 OWU983052:OWU983058 PGQ983052:PGQ983058 PQM983052:PQM983058 QAI983052:QAI983058 QKE983052:QKE983058 QUA983052:QUA983058 RDW983052:RDW983058 RNS983052:RNS983058 RXO983052:RXO983058 SHK983052:SHK983058 SRG983052:SRG983058 TBC983052:TBC983058 TKY983052:TKY983058 TUU983052:TUU983058 UEQ983052:UEQ983058 UOM983052:UOM983058 UYI983052:UYI983058 VIE983052:VIE983058 VSA983052:VSA983058 WBW983052:WBW983058 WLS983052:WLS983058 WVO983052:WVO983058">
      <formula1>Causa</formula1>
    </dataValidation>
    <dataValidation allowBlank="1" showInputMessage="1" showErrorMessage="1" prompt="seleccione" sqref="BT9:BT18 LP9:LP18 VL9:VL18 AFH9:AFH18 APD9:APD18 AYZ9:AYZ18 BIV9:BIV18 BSR9:BSR18 CCN9:CCN18 CMJ9:CMJ18 CWF9:CWF18 DGB9:DGB18 DPX9:DPX18 DZT9:DZT18 EJP9:EJP18 ETL9:ETL18 FDH9:FDH18 FND9:FND18 FWZ9:FWZ18 GGV9:GGV18 GQR9:GQR18 HAN9:HAN18 HKJ9:HKJ18 HUF9:HUF18 IEB9:IEB18 INX9:INX18 IXT9:IXT18 JHP9:JHP18 JRL9:JRL18 KBH9:KBH18 KLD9:KLD18 KUZ9:KUZ18 LEV9:LEV18 LOR9:LOR18 LYN9:LYN18 MIJ9:MIJ18 MSF9:MSF18 NCB9:NCB18 NLX9:NLX18 NVT9:NVT18 OFP9:OFP18 OPL9:OPL18 OZH9:OZH18 PJD9:PJD18 PSZ9:PSZ18 QCV9:QCV18 QMR9:QMR18 QWN9:QWN18 RGJ9:RGJ18 RQF9:RQF18 SAB9:SAB18 SJX9:SJX18 STT9:STT18 TDP9:TDP18 TNL9:TNL18 TXH9:TXH18 UHD9:UHD18 UQZ9:UQZ18 VAV9:VAV18 VKR9:VKR18 VUN9:VUN18 WEJ9:WEJ18 WOF9:WOF18 WYB9:WYB18 BT65545:BT65554 LP65545:LP65554 VL65545:VL65554 AFH65545:AFH65554 APD65545:APD65554 AYZ65545:AYZ65554 BIV65545:BIV65554 BSR65545:BSR65554 CCN65545:CCN65554 CMJ65545:CMJ65554 CWF65545:CWF65554 DGB65545:DGB65554 DPX65545:DPX65554 DZT65545:DZT65554 EJP65545:EJP65554 ETL65545:ETL65554 FDH65545:FDH65554 FND65545:FND65554 FWZ65545:FWZ65554 GGV65545:GGV65554 GQR65545:GQR65554 HAN65545:HAN65554 HKJ65545:HKJ65554 HUF65545:HUF65554 IEB65545:IEB65554 INX65545:INX65554 IXT65545:IXT65554 JHP65545:JHP65554 JRL65545:JRL65554 KBH65545:KBH65554 KLD65545:KLD65554 KUZ65545:KUZ65554 LEV65545:LEV65554 LOR65545:LOR65554 LYN65545:LYN65554 MIJ65545:MIJ65554 MSF65545:MSF65554 NCB65545:NCB65554 NLX65545:NLX65554 NVT65545:NVT65554 OFP65545:OFP65554 OPL65545:OPL65554 OZH65545:OZH65554 PJD65545:PJD65554 PSZ65545:PSZ65554 QCV65545:QCV65554 QMR65545:QMR65554 QWN65545:QWN65554 RGJ65545:RGJ65554 RQF65545:RQF65554 SAB65545:SAB65554 SJX65545:SJX65554 STT65545:STT65554 TDP65545:TDP65554 TNL65545:TNL65554 TXH65545:TXH65554 UHD65545:UHD65554 UQZ65545:UQZ65554 VAV65545:VAV65554 VKR65545:VKR65554 VUN65545:VUN65554 WEJ65545:WEJ65554 WOF65545:WOF65554 WYB65545:WYB65554 BT131081:BT131090 LP131081:LP131090 VL131081:VL131090 AFH131081:AFH131090 APD131081:APD131090 AYZ131081:AYZ131090 BIV131081:BIV131090 BSR131081:BSR131090 CCN131081:CCN131090 CMJ131081:CMJ131090 CWF131081:CWF131090 DGB131081:DGB131090 DPX131081:DPX131090 DZT131081:DZT131090 EJP131081:EJP131090 ETL131081:ETL131090 FDH131081:FDH131090 FND131081:FND131090 FWZ131081:FWZ131090 GGV131081:GGV131090 GQR131081:GQR131090 HAN131081:HAN131090 HKJ131081:HKJ131090 HUF131081:HUF131090 IEB131081:IEB131090 INX131081:INX131090 IXT131081:IXT131090 JHP131081:JHP131090 JRL131081:JRL131090 KBH131081:KBH131090 KLD131081:KLD131090 KUZ131081:KUZ131090 LEV131081:LEV131090 LOR131081:LOR131090 LYN131081:LYN131090 MIJ131081:MIJ131090 MSF131081:MSF131090 NCB131081:NCB131090 NLX131081:NLX131090 NVT131081:NVT131090 OFP131081:OFP131090 OPL131081:OPL131090 OZH131081:OZH131090 PJD131081:PJD131090 PSZ131081:PSZ131090 QCV131081:QCV131090 QMR131081:QMR131090 QWN131081:QWN131090 RGJ131081:RGJ131090 RQF131081:RQF131090 SAB131081:SAB131090 SJX131081:SJX131090 STT131081:STT131090 TDP131081:TDP131090 TNL131081:TNL131090 TXH131081:TXH131090 UHD131081:UHD131090 UQZ131081:UQZ131090 VAV131081:VAV131090 VKR131081:VKR131090 VUN131081:VUN131090 WEJ131081:WEJ131090 WOF131081:WOF131090 WYB131081:WYB131090 BT196617:BT196626 LP196617:LP196626 VL196617:VL196626 AFH196617:AFH196626 APD196617:APD196626 AYZ196617:AYZ196626 BIV196617:BIV196626 BSR196617:BSR196626 CCN196617:CCN196626 CMJ196617:CMJ196626 CWF196617:CWF196626 DGB196617:DGB196626 DPX196617:DPX196626 DZT196617:DZT196626 EJP196617:EJP196626 ETL196617:ETL196626 FDH196617:FDH196626 FND196617:FND196626 FWZ196617:FWZ196626 GGV196617:GGV196626 GQR196617:GQR196626 HAN196617:HAN196626 HKJ196617:HKJ196626 HUF196617:HUF196626 IEB196617:IEB196626 INX196617:INX196626 IXT196617:IXT196626 JHP196617:JHP196626 JRL196617:JRL196626 KBH196617:KBH196626 KLD196617:KLD196626 KUZ196617:KUZ196626 LEV196617:LEV196626 LOR196617:LOR196626 LYN196617:LYN196626 MIJ196617:MIJ196626 MSF196617:MSF196626 NCB196617:NCB196626 NLX196617:NLX196626 NVT196617:NVT196626 OFP196617:OFP196626 OPL196617:OPL196626 OZH196617:OZH196626 PJD196617:PJD196626 PSZ196617:PSZ196626 QCV196617:QCV196626 QMR196617:QMR196626 QWN196617:QWN196626 RGJ196617:RGJ196626 RQF196617:RQF196626 SAB196617:SAB196626 SJX196617:SJX196626 STT196617:STT196626 TDP196617:TDP196626 TNL196617:TNL196626 TXH196617:TXH196626 UHD196617:UHD196626 UQZ196617:UQZ196626 VAV196617:VAV196626 VKR196617:VKR196626 VUN196617:VUN196626 WEJ196617:WEJ196626 WOF196617:WOF196626 WYB196617:WYB196626 BT262153:BT262162 LP262153:LP262162 VL262153:VL262162 AFH262153:AFH262162 APD262153:APD262162 AYZ262153:AYZ262162 BIV262153:BIV262162 BSR262153:BSR262162 CCN262153:CCN262162 CMJ262153:CMJ262162 CWF262153:CWF262162 DGB262153:DGB262162 DPX262153:DPX262162 DZT262153:DZT262162 EJP262153:EJP262162 ETL262153:ETL262162 FDH262153:FDH262162 FND262153:FND262162 FWZ262153:FWZ262162 GGV262153:GGV262162 GQR262153:GQR262162 HAN262153:HAN262162 HKJ262153:HKJ262162 HUF262153:HUF262162 IEB262153:IEB262162 INX262153:INX262162 IXT262153:IXT262162 JHP262153:JHP262162 JRL262153:JRL262162 KBH262153:KBH262162 KLD262153:KLD262162 KUZ262153:KUZ262162 LEV262153:LEV262162 LOR262153:LOR262162 LYN262153:LYN262162 MIJ262153:MIJ262162 MSF262153:MSF262162 NCB262153:NCB262162 NLX262153:NLX262162 NVT262153:NVT262162 OFP262153:OFP262162 OPL262153:OPL262162 OZH262153:OZH262162 PJD262153:PJD262162 PSZ262153:PSZ262162 QCV262153:QCV262162 QMR262153:QMR262162 QWN262153:QWN262162 RGJ262153:RGJ262162 RQF262153:RQF262162 SAB262153:SAB262162 SJX262153:SJX262162 STT262153:STT262162 TDP262153:TDP262162 TNL262153:TNL262162 TXH262153:TXH262162 UHD262153:UHD262162 UQZ262153:UQZ262162 VAV262153:VAV262162 VKR262153:VKR262162 VUN262153:VUN262162 WEJ262153:WEJ262162 WOF262153:WOF262162 WYB262153:WYB262162 BT327689:BT327698 LP327689:LP327698 VL327689:VL327698 AFH327689:AFH327698 APD327689:APD327698 AYZ327689:AYZ327698 BIV327689:BIV327698 BSR327689:BSR327698 CCN327689:CCN327698 CMJ327689:CMJ327698 CWF327689:CWF327698 DGB327689:DGB327698 DPX327689:DPX327698 DZT327689:DZT327698 EJP327689:EJP327698 ETL327689:ETL327698 FDH327689:FDH327698 FND327689:FND327698 FWZ327689:FWZ327698 GGV327689:GGV327698 GQR327689:GQR327698 HAN327689:HAN327698 HKJ327689:HKJ327698 HUF327689:HUF327698 IEB327689:IEB327698 INX327689:INX327698 IXT327689:IXT327698 JHP327689:JHP327698 JRL327689:JRL327698 KBH327689:KBH327698 KLD327689:KLD327698 KUZ327689:KUZ327698 LEV327689:LEV327698 LOR327689:LOR327698 LYN327689:LYN327698 MIJ327689:MIJ327698 MSF327689:MSF327698 NCB327689:NCB327698 NLX327689:NLX327698 NVT327689:NVT327698 OFP327689:OFP327698 OPL327689:OPL327698 OZH327689:OZH327698 PJD327689:PJD327698 PSZ327689:PSZ327698 QCV327689:QCV327698 QMR327689:QMR327698 QWN327689:QWN327698 RGJ327689:RGJ327698 RQF327689:RQF327698 SAB327689:SAB327698 SJX327689:SJX327698 STT327689:STT327698 TDP327689:TDP327698 TNL327689:TNL327698 TXH327689:TXH327698 UHD327689:UHD327698 UQZ327689:UQZ327698 VAV327689:VAV327698 VKR327689:VKR327698 VUN327689:VUN327698 WEJ327689:WEJ327698 WOF327689:WOF327698 WYB327689:WYB327698 BT393225:BT393234 LP393225:LP393234 VL393225:VL393234 AFH393225:AFH393234 APD393225:APD393234 AYZ393225:AYZ393234 BIV393225:BIV393234 BSR393225:BSR393234 CCN393225:CCN393234 CMJ393225:CMJ393234 CWF393225:CWF393234 DGB393225:DGB393234 DPX393225:DPX393234 DZT393225:DZT393234 EJP393225:EJP393234 ETL393225:ETL393234 FDH393225:FDH393234 FND393225:FND393234 FWZ393225:FWZ393234 GGV393225:GGV393234 GQR393225:GQR393234 HAN393225:HAN393234 HKJ393225:HKJ393234 HUF393225:HUF393234 IEB393225:IEB393234 INX393225:INX393234 IXT393225:IXT393234 JHP393225:JHP393234 JRL393225:JRL393234 KBH393225:KBH393234 KLD393225:KLD393234 KUZ393225:KUZ393234 LEV393225:LEV393234 LOR393225:LOR393234 LYN393225:LYN393234 MIJ393225:MIJ393234 MSF393225:MSF393234 NCB393225:NCB393234 NLX393225:NLX393234 NVT393225:NVT393234 OFP393225:OFP393234 OPL393225:OPL393234 OZH393225:OZH393234 PJD393225:PJD393234 PSZ393225:PSZ393234 QCV393225:QCV393234 QMR393225:QMR393234 QWN393225:QWN393234 RGJ393225:RGJ393234 RQF393225:RQF393234 SAB393225:SAB393234 SJX393225:SJX393234 STT393225:STT393234 TDP393225:TDP393234 TNL393225:TNL393234 TXH393225:TXH393234 UHD393225:UHD393234 UQZ393225:UQZ393234 VAV393225:VAV393234 VKR393225:VKR393234 VUN393225:VUN393234 WEJ393225:WEJ393234 WOF393225:WOF393234 WYB393225:WYB393234 BT458761:BT458770 LP458761:LP458770 VL458761:VL458770 AFH458761:AFH458770 APD458761:APD458770 AYZ458761:AYZ458770 BIV458761:BIV458770 BSR458761:BSR458770 CCN458761:CCN458770 CMJ458761:CMJ458770 CWF458761:CWF458770 DGB458761:DGB458770 DPX458761:DPX458770 DZT458761:DZT458770 EJP458761:EJP458770 ETL458761:ETL458770 FDH458761:FDH458770 FND458761:FND458770 FWZ458761:FWZ458770 GGV458761:GGV458770 GQR458761:GQR458770 HAN458761:HAN458770 HKJ458761:HKJ458770 HUF458761:HUF458770 IEB458761:IEB458770 INX458761:INX458770 IXT458761:IXT458770 JHP458761:JHP458770 JRL458761:JRL458770 KBH458761:KBH458770 KLD458761:KLD458770 KUZ458761:KUZ458770 LEV458761:LEV458770 LOR458761:LOR458770 LYN458761:LYN458770 MIJ458761:MIJ458770 MSF458761:MSF458770 NCB458761:NCB458770 NLX458761:NLX458770 NVT458761:NVT458770 OFP458761:OFP458770 OPL458761:OPL458770 OZH458761:OZH458770 PJD458761:PJD458770 PSZ458761:PSZ458770 QCV458761:QCV458770 QMR458761:QMR458770 QWN458761:QWN458770 RGJ458761:RGJ458770 RQF458761:RQF458770 SAB458761:SAB458770 SJX458761:SJX458770 STT458761:STT458770 TDP458761:TDP458770 TNL458761:TNL458770 TXH458761:TXH458770 UHD458761:UHD458770 UQZ458761:UQZ458770 VAV458761:VAV458770 VKR458761:VKR458770 VUN458761:VUN458770 WEJ458761:WEJ458770 WOF458761:WOF458770 WYB458761:WYB458770 BT524297:BT524306 LP524297:LP524306 VL524297:VL524306 AFH524297:AFH524306 APD524297:APD524306 AYZ524297:AYZ524306 BIV524297:BIV524306 BSR524297:BSR524306 CCN524297:CCN524306 CMJ524297:CMJ524306 CWF524297:CWF524306 DGB524297:DGB524306 DPX524297:DPX524306 DZT524297:DZT524306 EJP524297:EJP524306 ETL524297:ETL524306 FDH524297:FDH524306 FND524297:FND524306 FWZ524297:FWZ524306 GGV524297:GGV524306 GQR524297:GQR524306 HAN524297:HAN524306 HKJ524297:HKJ524306 HUF524297:HUF524306 IEB524297:IEB524306 INX524297:INX524306 IXT524297:IXT524306 JHP524297:JHP524306 JRL524297:JRL524306 KBH524297:KBH524306 KLD524297:KLD524306 KUZ524297:KUZ524306 LEV524297:LEV524306 LOR524297:LOR524306 LYN524297:LYN524306 MIJ524297:MIJ524306 MSF524297:MSF524306 NCB524297:NCB524306 NLX524297:NLX524306 NVT524297:NVT524306 OFP524297:OFP524306 OPL524297:OPL524306 OZH524297:OZH524306 PJD524297:PJD524306 PSZ524297:PSZ524306 QCV524297:QCV524306 QMR524297:QMR524306 QWN524297:QWN524306 RGJ524297:RGJ524306 RQF524297:RQF524306 SAB524297:SAB524306 SJX524297:SJX524306 STT524297:STT524306 TDP524297:TDP524306 TNL524297:TNL524306 TXH524297:TXH524306 UHD524297:UHD524306 UQZ524297:UQZ524306 VAV524297:VAV524306 VKR524297:VKR524306 VUN524297:VUN524306 WEJ524297:WEJ524306 WOF524297:WOF524306 WYB524297:WYB524306 BT589833:BT589842 LP589833:LP589842 VL589833:VL589842 AFH589833:AFH589842 APD589833:APD589842 AYZ589833:AYZ589842 BIV589833:BIV589842 BSR589833:BSR589842 CCN589833:CCN589842 CMJ589833:CMJ589842 CWF589833:CWF589842 DGB589833:DGB589842 DPX589833:DPX589842 DZT589833:DZT589842 EJP589833:EJP589842 ETL589833:ETL589842 FDH589833:FDH589842 FND589833:FND589842 FWZ589833:FWZ589842 GGV589833:GGV589842 GQR589833:GQR589842 HAN589833:HAN589842 HKJ589833:HKJ589842 HUF589833:HUF589842 IEB589833:IEB589842 INX589833:INX589842 IXT589833:IXT589842 JHP589833:JHP589842 JRL589833:JRL589842 KBH589833:KBH589842 KLD589833:KLD589842 KUZ589833:KUZ589842 LEV589833:LEV589842 LOR589833:LOR589842 LYN589833:LYN589842 MIJ589833:MIJ589842 MSF589833:MSF589842 NCB589833:NCB589842 NLX589833:NLX589842 NVT589833:NVT589842 OFP589833:OFP589842 OPL589833:OPL589842 OZH589833:OZH589842 PJD589833:PJD589842 PSZ589833:PSZ589842 QCV589833:QCV589842 QMR589833:QMR589842 QWN589833:QWN589842 RGJ589833:RGJ589842 RQF589833:RQF589842 SAB589833:SAB589842 SJX589833:SJX589842 STT589833:STT589842 TDP589833:TDP589842 TNL589833:TNL589842 TXH589833:TXH589842 UHD589833:UHD589842 UQZ589833:UQZ589842 VAV589833:VAV589842 VKR589833:VKR589842 VUN589833:VUN589842 WEJ589833:WEJ589842 WOF589833:WOF589842 WYB589833:WYB589842 BT655369:BT655378 LP655369:LP655378 VL655369:VL655378 AFH655369:AFH655378 APD655369:APD655378 AYZ655369:AYZ655378 BIV655369:BIV655378 BSR655369:BSR655378 CCN655369:CCN655378 CMJ655369:CMJ655378 CWF655369:CWF655378 DGB655369:DGB655378 DPX655369:DPX655378 DZT655369:DZT655378 EJP655369:EJP655378 ETL655369:ETL655378 FDH655369:FDH655378 FND655369:FND655378 FWZ655369:FWZ655378 GGV655369:GGV655378 GQR655369:GQR655378 HAN655369:HAN655378 HKJ655369:HKJ655378 HUF655369:HUF655378 IEB655369:IEB655378 INX655369:INX655378 IXT655369:IXT655378 JHP655369:JHP655378 JRL655369:JRL655378 KBH655369:KBH655378 KLD655369:KLD655378 KUZ655369:KUZ655378 LEV655369:LEV655378 LOR655369:LOR655378 LYN655369:LYN655378 MIJ655369:MIJ655378 MSF655369:MSF655378 NCB655369:NCB655378 NLX655369:NLX655378 NVT655369:NVT655378 OFP655369:OFP655378 OPL655369:OPL655378 OZH655369:OZH655378 PJD655369:PJD655378 PSZ655369:PSZ655378 QCV655369:QCV655378 QMR655369:QMR655378 QWN655369:QWN655378 RGJ655369:RGJ655378 RQF655369:RQF655378 SAB655369:SAB655378 SJX655369:SJX655378 STT655369:STT655378 TDP655369:TDP655378 TNL655369:TNL655378 TXH655369:TXH655378 UHD655369:UHD655378 UQZ655369:UQZ655378 VAV655369:VAV655378 VKR655369:VKR655378 VUN655369:VUN655378 WEJ655369:WEJ655378 WOF655369:WOF655378 WYB655369:WYB655378 BT720905:BT720914 LP720905:LP720914 VL720905:VL720914 AFH720905:AFH720914 APD720905:APD720914 AYZ720905:AYZ720914 BIV720905:BIV720914 BSR720905:BSR720914 CCN720905:CCN720914 CMJ720905:CMJ720914 CWF720905:CWF720914 DGB720905:DGB720914 DPX720905:DPX720914 DZT720905:DZT720914 EJP720905:EJP720914 ETL720905:ETL720914 FDH720905:FDH720914 FND720905:FND720914 FWZ720905:FWZ720914 GGV720905:GGV720914 GQR720905:GQR720914 HAN720905:HAN720914 HKJ720905:HKJ720914 HUF720905:HUF720914 IEB720905:IEB720914 INX720905:INX720914 IXT720905:IXT720914 JHP720905:JHP720914 JRL720905:JRL720914 KBH720905:KBH720914 KLD720905:KLD720914 KUZ720905:KUZ720914 LEV720905:LEV720914 LOR720905:LOR720914 LYN720905:LYN720914 MIJ720905:MIJ720914 MSF720905:MSF720914 NCB720905:NCB720914 NLX720905:NLX720914 NVT720905:NVT720914 OFP720905:OFP720914 OPL720905:OPL720914 OZH720905:OZH720914 PJD720905:PJD720914 PSZ720905:PSZ720914 QCV720905:QCV720914 QMR720905:QMR720914 QWN720905:QWN720914 RGJ720905:RGJ720914 RQF720905:RQF720914 SAB720905:SAB720914 SJX720905:SJX720914 STT720905:STT720914 TDP720905:TDP720914 TNL720905:TNL720914 TXH720905:TXH720914 UHD720905:UHD720914 UQZ720905:UQZ720914 VAV720905:VAV720914 VKR720905:VKR720914 VUN720905:VUN720914 WEJ720905:WEJ720914 WOF720905:WOF720914 WYB720905:WYB720914 BT786441:BT786450 LP786441:LP786450 VL786441:VL786450 AFH786441:AFH786450 APD786441:APD786450 AYZ786441:AYZ786450 BIV786441:BIV786450 BSR786441:BSR786450 CCN786441:CCN786450 CMJ786441:CMJ786450 CWF786441:CWF786450 DGB786441:DGB786450 DPX786441:DPX786450 DZT786441:DZT786450 EJP786441:EJP786450 ETL786441:ETL786450 FDH786441:FDH786450 FND786441:FND786450 FWZ786441:FWZ786450 GGV786441:GGV786450 GQR786441:GQR786450 HAN786441:HAN786450 HKJ786441:HKJ786450 HUF786441:HUF786450 IEB786441:IEB786450 INX786441:INX786450 IXT786441:IXT786450 JHP786441:JHP786450 JRL786441:JRL786450 KBH786441:KBH786450 KLD786441:KLD786450 KUZ786441:KUZ786450 LEV786441:LEV786450 LOR786441:LOR786450 LYN786441:LYN786450 MIJ786441:MIJ786450 MSF786441:MSF786450 NCB786441:NCB786450 NLX786441:NLX786450 NVT786441:NVT786450 OFP786441:OFP786450 OPL786441:OPL786450 OZH786441:OZH786450 PJD786441:PJD786450 PSZ786441:PSZ786450 QCV786441:QCV786450 QMR786441:QMR786450 QWN786441:QWN786450 RGJ786441:RGJ786450 RQF786441:RQF786450 SAB786441:SAB786450 SJX786441:SJX786450 STT786441:STT786450 TDP786441:TDP786450 TNL786441:TNL786450 TXH786441:TXH786450 UHD786441:UHD786450 UQZ786441:UQZ786450 VAV786441:VAV786450 VKR786441:VKR786450 VUN786441:VUN786450 WEJ786441:WEJ786450 WOF786441:WOF786450 WYB786441:WYB786450 BT851977:BT851986 LP851977:LP851986 VL851977:VL851986 AFH851977:AFH851986 APD851977:APD851986 AYZ851977:AYZ851986 BIV851977:BIV851986 BSR851977:BSR851986 CCN851977:CCN851986 CMJ851977:CMJ851986 CWF851977:CWF851986 DGB851977:DGB851986 DPX851977:DPX851986 DZT851977:DZT851986 EJP851977:EJP851986 ETL851977:ETL851986 FDH851977:FDH851986 FND851977:FND851986 FWZ851977:FWZ851986 GGV851977:GGV851986 GQR851977:GQR851986 HAN851977:HAN851986 HKJ851977:HKJ851986 HUF851977:HUF851986 IEB851977:IEB851986 INX851977:INX851986 IXT851977:IXT851986 JHP851977:JHP851986 JRL851977:JRL851986 KBH851977:KBH851986 KLD851977:KLD851986 KUZ851977:KUZ851986 LEV851977:LEV851986 LOR851977:LOR851986 LYN851977:LYN851986 MIJ851977:MIJ851986 MSF851977:MSF851986 NCB851977:NCB851986 NLX851977:NLX851986 NVT851977:NVT851986 OFP851977:OFP851986 OPL851977:OPL851986 OZH851977:OZH851986 PJD851977:PJD851986 PSZ851977:PSZ851986 QCV851977:QCV851986 QMR851977:QMR851986 QWN851977:QWN851986 RGJ851977:RGJ851986 RQF851977:RQF851986 SAB851977:SAB851986 SJX851977:SJX851986 STT851977:STT851986 TDP851977:TDP851986 TNL851977:TNL851986 TXH851977:TXH851986 UHD851977:UHD851986 UQZ851977:UQZ851986 VAV851977:VAV851986 VKR851977:VKR851986 VUN851977:VUN851986 WEJ851977:WEJ851986 WOF851977:WOF851986 WYB851977:WYB851986 BT917513:BT917522 LP917513:LP917522 VL917513:VL917522 AFH917513:AFH917522 APD917513:APD917522 AYZ917513:AYZ917522 BIV917513:BIV917522 BSR917513:BSR917522 CCN917513:CCN917522 CMJ917513:CMJ917522 CWF917513:CWF917522 DGB917513:DGB917522 DPX917513:DPX917522 DZT917513:DZT917522 EJP917513:EJP917522 ETL917513:ETL917522 FDH917513:FDH917522 FND917513:FND917522 FWZ917513:FWZ917522 GGV917513:GGV917522 GQR917513:GQR917522 HAN917513:HAN917522 HKJ917513:HKJ917522 HUF917513:HUF917522 IEB917513:IEB917522 INX917513:INX917522 IXT917513:IXT917522 JHP917513:JHP917522 JRL917513:JRL917522 KBH917513:KBH917522 KLD917513:KLD917522 KUZ917513:KUZ917522 LEV917513:LEV917522 LOR917513:LOR917522 LYN917513:LYN917522 MIJ917513:MIJ917522 MSF917513:MSF917522 NCB917513:NCB917522 NLX917513:NLX917522 NVT917513:NVT917522 OFP917513:OFP917522 OPL917513:OPL917522 OZH917513:OZH917522 PJD917513:PJD917522 PSZ917513:PSZ917522 QCV917513:QCV917522 QMR917513:QMR917522 QWN917513:QWN917522 RGJ917513:RGJ917522 RQF917513:RQF917522 SAB917513:SAB917522 SJX917513:SJX917522 STT917513:STT917522 TDP917513:TDP917522 TNL917513:TNL917522 TXH917513:TXH917522 UHD917513:UHD917522 UQZ917513:UQZ917522 VAV917513:VAV917522 VKR917513:VKR917522 VUN917513:VUN917522 WEJ917513:WEJ917522 WOF917513:WOF917522 WYB917513:WYB917522 BT983049:BT983058 LP983049:LP983058 VL983049:VL983058 AFH983049:AFH983058 APD983049:APD983058 AYZ983049:AYZ983058 BIV983049:BIV983058 BSR983049:BSR983058 CCN983049:CCN983058 CMJ983049:CMJ983058 CWF983049:CWF983058 DGB983049:DGB983058 DPX983049:DPX983058 DZT983049:DZT983058 EJP983049:EJP983058 ETL983049:ETL983058 FDH983049:FDH983058 FND983049:FND983058 FWZ983049:FWZ983058 GGV983049:GGV983058 GQR983049:GQR983058 HAN983049:HAN983058 HKJ983049:HKJ983058 HUF983049:HUF983058 IEB983049:IEB983058 INX983049:INX983058 IXT983049:IXT983058 JHP983049:JHP983058 JRL983049:JRL983058 KBH983049:KBH983058 KLD983049:KLD983058 KUZ983049:KUZ983058 LEV983049:LEV983058 LOR983049:LOR983058 LYN983049:LYN983058 MIJ983049:MIJ983058 MSF983049:MSF983058 NCB983049:NCB983058 NLX983049:NLX983058 NVT983049:NVT983058 OFP983049:OFP983058 OPL983049:OPL983058 OZH983049:OZH983058 PJD983049:PJD983058 PSZ983049:PSZ983058 QCV983049:QCV983058 QMR983049:QMR983058 QWN983049:QWN983058 RGJ983049:RGJ983058 RQF983049:RQF983058 SAB983049:SAB983058 SJX983049:SJX983058 STT983049:STT983058 TDP983049:TDP983058 TNL983049:TNL983058 TXH983049:TXH983058 UHD983049:UHD983058 UQZ983049:UQZ983058 VAV983049:VAV983058 VKR983049:VKR983058 VUN983049:VUN983058 WEJ983049:WEJ983058 WOF983049:WOF983058 WYB983049:WYB983058 BT30:BT52 LP30:LP52 VL30:VL52 AFH30:AFH52 APD30:APD52 AYZ30:AYZ52 BIV30:BIV52 BSR30:BSR52 CCN30:CCN52 CMJ30:CMJ52 CWF30:CWF52 DGB30:DGB52 DPX30:DPX52 DZT30:DZT52 EJP30:EJP52 ETL30:ETL52 FDH30:FDH52 FND30:FND52 FWZ30:FWZ52 GGV30:GGV52 GQR30:GQR52 HAN30:HAN52 HKJ30:HKJ52 HUF30:HUF52 IEB30:IEB52 INX30:INX52 IXT30:IXT52 JHP30:JHP52 JRL30:JRL52 KBH30:KBH52 KLD30:KLD52 KUZ30:KUZ52 LEV30:LEV52 LOR30:LOR52 LYN30:LYN52 MIJ30:MIJ52 MSF30:MSF52 NCB30:NCB52 NLX30:NLX52 NVT30:NVT52 OFP30:OFP52 OPL30:OPL52 OZH30:OZH52 PJD30:PJD52 PSZ30:PSZ52 QCV30:QCV52 QMR30:QMR52 QWN30:QWN52 RGJ30:RGJ52 RQF30:RQF52 SAB30:SAB52 SJX30:SJX52 STT30:STT52 TDP30:TDP52 TNL30:TNL52 TXH30:TXH52 UHD30:UHD52 UQZ30:UQZ52 VAV30:VAV52 VKR30:VKR52 VUN30:VUN52 WEJ30:WEJ52 WOF30:WOF52 WYB30:WYB52 BT65566:BT65588 LP65566:LP65588 VL65566:VL65588 AFH65566:AFH65588 APD65566:APD65588 AYZ65566:AYZ65588 BIV65566:BIV65588 BSR65566:BSR65588 CCN65566:CCN65588 CMJ65566:CMJ65588 CWF65566:CWF65588 DGB65566:DGB65588 DPX65566:DPX65588 DZT65566:DZT65588 EJP65566:EJP65588 ETL65566:ETL65588 FDH65566:FDH65588 FND65566:FND65588 FWZ65566:FWZ65588 GGV65566:GGV65588 GQR65566:GQR65588 HAN65566:HAN65588 HKJ65566:HKJ65588 HUF65566:HUF65588 IEB65566:IEB65588 INX65566:INX65588 IXT65566:IXT65588 JHP65566:JHP65588 JRL65566:JRL65588 KBH65566:KBH65588 KLD65566:KLD65588 KUZ65566:KUZ65588 LEV65566:LEV65588 LOR65566:LOR65588 LYN65566:LYN65588 MIJ65566:MIJ65588 MSF65566:MSF65588 NCB65566:NCB65588 NLX65566:NLX65588 NVT65566:NVT65588 OFP65566:OFP65588 OPL65566:OPL65588 OZH65566:OZH65588 PJD65566:PJD65588 PSZ65566:PSZ65588 QCV65566:QCV65588 QMR65566:QMR65588 QWN65566:QWN65588 RGJ65566:RGJ65588 RQF65566:RQF65588 SAB65566:SAB65588 SJX65566:SJX65588 STT65566:STT65588 TDP65566:TDP65588 TNL65566:TNL65588 TXH65566:TXH65588 UHD65566:UHD65588 UQZ65566:UQZ65588 VAV65566:VAV65588 VKR65566:VKR65588 VUN65566:VUN65588 WEJ65566:WEJ65588 WOF65566:WOF65588 WYB65566:WYB65588 BT131102:BT131124 LP131102:LP131124 VL131102:VL131124 AFH131102:AFH131124 APD131102:APD131124 AYZ131102:AYZ131124 BIV131102:BIV131124 BSR131102:BSR131124 CCN131102:CCN131124 CMJ131102:CMJ131124 CWF131102:CWF131124 DGB131102:DGB131124 DPX131102:DPX131124 DZT131102:DZT131124 EJP131102:EJP131124 ETL131102:ETL131124 FDH131102:FDH131124 FND131102:FND131124 FWZ131102:FWZ131124 GGV131102:GGV131124 GQR131102:GQR131124 HAN131102:HAN131124 HKJ131102:HKJ131124 HUF131102:HUF131124 IEB131102:IEB131124 INX131102:INX131124 IXT131102:IXT131124 JHP131102:JHP131124 JRL131102:JRL131124 KBH131102:KBH131124 KLD131102:KLD131124 KUZ131102:KUZ131124 LEV131102:LEV131124 LOR131102:LOR131124 LYN131102:LYN131124 MIJ131102:MIJ131124 MSF131102:MSF131124 NCB131102:NCB131124 NLX131102:NLX131124 NVT131102:NVT131124 OFP131102:OFP131124 OPL131102:OPL131124 OZH131102:OZH131124 PJD131102:PJD131124 PSZ131102:PSZ131124 QCV131102:QCV131124 QMR131102:QMR131124 QWN131102:QWN131124 RGJ131102:RGJ131124 RQF131102:RQF131124 SAB131102:SAB131124 SJX131102:SJX131124 STT131102:STT131124 TDP131102:TDP131124 TNL131102:TNL131124 TXH131102:TXH131124 UHD131102:UHD131124 UQZ131102:UQZ131124 VAV131102:VAV131124 VKR131102:VKR131124 VUN131102:VUN131124 WEJ131102:WEJ131124 WOF131102:WOF131124 WYB131102:WYB131124 BT196638:BT196660 LP196638:LP196660 VL196638:VL196660 AFH196638:AFH196660 APD196638:APD196660 AYZ196638:AYZ196660 BIV196638:BIV196660 BSR196638:BSR196660 CCN196638:CCN196660 CMJ196638:CMJ196660 CWF196638:CWF196660 DGB196638:DGB196660 DPX196638:DPX196660 DZT196638:DZT196660 EJP196638:EJP196660 ETL196638:ETL196660 FDH196638:FDH196660 FND196638:FND196660 FWZ196638:FWZ196660 GGV196638:GGV196660 GQR196638:GQR196660 HAN196638:HAN196660 HKJ196638:HKJ196660 HUF196638:HUF196660 IEB196638:IEB196660 INX196638:INX196660 IXT196638:IXT196660 JHP196638:JHP196660 JRL196638:JRL196660 KBH196638:KBH196660 KLD196638:KLD196660 KUZ196638:KUZ196660 LEV196638:LEV196660 LOR196638:LOR196660 LYN196638:LYN196660 MIJ196638:MIJ196660 MSF196638:MSF196660 NCB196638:NCB196660 NLX196638:NLX196660 NVT196638:NVT196660 OFP196638:OFP196660 OPL196638:OPL196660 OZH196638:OZH196660 PJD196638:PJD196660 PSZ196638:PSZ196660 QCV196638:QCV196660 QMR196638:QMR196660 QWN196638:QWN196660 RGJ196638:RGJ196660 RQF196638:RQF196660 SAB196638:SAB196660 SJX196638:SJX196660 STT196638:STT196660 TDP196638:TDP196660 TNL196638:TNL196660 TXH196638:TXH196660 UHD196638:UHD196660 UQZ196638:UQZ196660 VAV196638:VAV196660 VKR196638:VKR196660 VUN196638:VUN196660 WEJ196638:WEJ196660 WOF196638:WOF196660 WYB196638:WYB196660 BT262174:BT262196 LP262174:LP262196 VL262174:VL262196 AFH262174:AFH262196 APD262174:APD262196 AYZ262174:AYZ262196 BIV262174:BIV262196 BSR262174:BSR262196 CCN262174:CCN262196 CMJ262174:CMJ262196 CWF262174:CWF262196 DGB262174:DGB262196 DPX262174:DPX262196 DZT262174:DZT262196 EJP262174:EJP262196 ETL262174:ETL262196 FDH262174:FDH262196 FND262174:FND262196 FWZ262174:FWZ262196 GGV262174:GGV262196 GQR262174:GQR262196 HAN262174:HAN262196 HKJ262174:HKJ262196 HUF262174:HUF262196 IEB262174:IEB262196 INX262174:INX262196 IXT262174:IXT262196 JHP262174:JHP262196 JRL262174:JRL262196 KBH262174:KBH262196 KLD262174:KLD262196 KUZ262174:KUZ262196 LEV262174:LEV262196 LOR262174:LOR262196 LYN262174:LYN262196 MIJ262174:MIJ262196 MSF262174:MSF262196 NCB262174:NCB262196 NLX262174:NLX262196 NVT262174:NVT262196 OFP262174:OFP262196 OPL262174:OPL262196 OZH262174:OZH262196 PJD262174:PJD262196 PSZ262174:PSZ262196 QCV262174:QCV262196 QMR262174:QMR262196 QWN262174:QWN262196 RGJ262174:RGJ262196 RQF262174:RQF262196 SAB262174:SAB262196 SJX262174:SJX262196 STT262174:STT262196 TDP262174:TDP262196 TNL262174:TNL262196 TXH262174:TXH262196 UHD262174:UHD262196 UQZ262174:UQZ262196 VAV262174:VAV262196 VKR262174:VKR262196 VUN262174:VUN262196 WEJ262174:WEJ262196 WOF262174:WOF262196 WYB262174:WYB262196 BT327710:BT327732 LP327710:LP327732 VL327710:VL327732 AFH327710:AFH327732 APD327710:APD327732 AYZ327710:AYZ327732 BIV327710:BIV327732 BSR327710:BSR327732 CCN327710:CCN327732 CMJ327710:CMJ327732 CWF327710:CWF327732 DGB327710:DGB327732 DPX327710:DPX327732 DZT327710:DZT327732 EJP327710:EJP327732 ETL327710:ETL327732 FDH327710:FDH327732 FND327710:FND327732 FWZ327710:FWZ327732 GGV327710:GGV327732 GQR327710:GQR327732 HAN327710:HAN327732 HKJ327710:HKJ327732 HUF327710:HUF327732 IEB327710:IEB327732 INX327710:INX327732 IXT327710:IXT327732 JHP327710:JHP327732 JRL327710:JRL327732 KBH327710:KBH327732 KLD327710:KLD327732 KUZ327710:KUZ327732 LEV327710:LEV327732 LOR327710:LOR327732 LYN327710:LYN327732 MIJ327710:MIJ327732 MSF327710:MSF327732 NCB327710:NCB327732 NLX327710:NLX327732 NVT327710:NVT327732 OFP327710:OFP327732 OPL327710:OPL327732 OZH327710:OZH327732 PJD327710:PJD327732 PSZ327710:PSZ327732 QCV327710:QCV327732 QMR327710:QMR327732 QWN327710:QWN327732 RGJ327710:RGJ327732 RQF327710:RQF327732 SAB327710:SAB327732 SJX327710:SJX327732 STT327710:STT327732 TDP327710:TDP327732 TNL327710:TNL327732 TXH327710:TXH327732 UHD327710:UHD327732 UQZ327710:UQZ327732 VAV327710:VAV327732 VKR327710:VKR327732 VUN327710:VUN327732 WEJ327710:WEJ327732 WOF327710:WOF327732 WYB327710:WYB327732 BT393246:BT393268 LP393246:LP393268 VL393246:VL393268 AFH393246:AFH393268 APD393246:APD393268 AYZ393246:AYZ393268 BIV393246:BIV393268 BSR393246:BSR393268 CCN393246:CCN393268 CMJ393246:CMJ393268 CWF393246:CWF393268 DGB393246:DGB393268 DPX393246:DPX393268 DZT393246:DZT393268 EJP393246:EJP393268 ETL393246:ETL393268 FDH393246:FDH393268 FND393246:FND393268 FWZ393246:FWZ393268 GGV393246:GGV393268 GQR393246:GQR393268 HAN393246:HAN393268 HKJ393246:HKJ393268 HUF393246:HUF393268 IEB393246:IEB393268 INX393246:INX393268 IXT393246:IXT393268 JHP393246:JHP393268 JRL393246:JRL393268 KBH393246:KBH393268 KLD393246:KLD393268 KUZ393246:KUZ393268 LEV393246:LEV393268 LOR393246:LOR393268 LYN393246:LYN393268 MIJ393246:MIJ393268 MSF393246:MSF393268 NCB393246:NCB393268 NLX393246:NLX393268 NVT393246:NVT393268 OFP393246:OFP393268 OPL393246:OPL393268 OZH393246:OZH393268 PJD393246:PJD393268 PSZ393246:PSZ393268 QCV393246:QCV393268 QMR393246:QMR393268 QWN393246:QWN393268 RGJ393246:RGJ393268 RQF393246:RQF393268 SAB393246:SAB393268 SJX393246:SJX393268 STT393246:STT393268 TDP393246:TDP393268 TNL393246:TNL393268 TXH393246:TXH393268 UHD393246:UHD393268 UQZ393246:UQZ393268 VAV393246:VAV393268 VKR393246:VKR393268 VUN393246:VUN393268 WEJ393246:WEJ393268 WOF393246:WOF393268 WYB393246:WYB393268 BT458782:BT458804 LP458782:LP458804 VL458782:VL458804 AFH458782:AFH458804 APD458782:APD458804 AYZ458782:AYZ458804 BIV458782:BIV458804 BSR458782:BSR458804 CCN458782:CCN458804 CMJ458782:CMJ458804 CWF458782:CWF458804 DGB458782:DGB458804 DPX458782:DPX458804 DZT458782:DZT458804 EJP458782:EJP458804 ETL458782:ETL458804 FDH458782:FDH458804 FND458782:FND458804 FWZ458782:FWZ458804 GGV458782:GGV458804 GQR458782:GQR458804 HAN458782:HAN458804 HKJ458782:HKJ458804 HUF458782:HUF458804 IEB458782:IEB458804 INX458782:INX458804 IXT458782:IXT458804 JHP458782:JHP458804 JRL458782:JRL458804 KBH458782:KBH458804 KLD458782:KLD458804 KUZ458782:KUZ458804 LEV458782:LEV458804 LOR458782:LOR458804 LYN458782:LYN458804 MIJ458782:MIJ458804 MSF458782:MSF458804 NCB458782:NCB458804 NLX458782:NLX458804 NVT458782:NVT458804 OFP458782:OFP458804 OPL458782:OPL458804 OZH458782:OZH458804 PJD458782:PJD458804 PSZ458782:PSZ458804 QCV458782:QCV458804 QMR458782:QMR458804 QWN458782:QWN458804 RGJ458782:RGJ458804 RQF458782:RQF458804 SAB458782:SAB458804 SJX458782:SJX458804 STT458782:STT458804 TDP458782:TDP458804 TNL458782:TNL458804 TXH458782:TXH458804 UHD458782:UHD458804 UQZ458782:UQZ458804 VAV458782:VAV458804 VKR458782:VKR458804 VUN458782:VUN458804 WEJ458782:WEJ458804 WOF458782:WOF458804 WYB458782:WYB458804 BT524318:BT524340 LP524318:LP524340 VL524318:VL524340 AFH524318:AFH524340 APD524318:APD524340 AYZ524318:AYZ524340 BIV524318:BIV524340 BSR524318:BSR524340 CCN524318:CCN524340 CMJ524318:CMJ524340 CWF524318:CWF524340 DGB524318:DGB524340 DPX524318:DPX524340 DZT524318:DZT524340 EJP524318:EJP524340 ETL524318:ETL524340 FDH524318:FDH524340 FND524318:FND524340 FWZ524318:FWZ524340 GGV524318:GGV524340 GQR524318:GQR524340 HAN524318:HAN524340 HKJ524318:HKJ524340 HUF524318:HUF524340 IEB524318:IEB524340 INX524318:INX524340 IXT524318:IXT524340 JHP524318:JHP524340 JRL524318:JRL524340 KBH524318:KBH524340 KLD524318:KLD524340 KUZ524318:KUZ524340 LEV524318:LEV524340 LOR524318:LOR524340 LYN524318:LYN524340 MIJ524318:MIJ524340 MSF524318:MSF524340 NCB524318:NCB524340 NLX524318:NLX524340 NVT524318:NVT524340 OFP524318:OFP524340 OPL524318:OPL524340 OZH524318:OZH524340 PJD524318:PJD524340 PSZ524318:PSZ524340 QCV524318:QCV524340 QMR524318:QMR524340 QWN524318:QWN524340 RGJ524318:RGJ524340 RQF524318:RQF524340 SAB524318:SAB524340 SJX524318:SJX524340 STT524318:STT524340 TDP524318:TDP524340 TNL524318:TNL524340 TXH524318:TXH524340 UHD524318:UHD524340 UQZ524318:UQZ524340 VAV524318:VAV524340 VKR524318:VKR524340 VUN524318:VUN524340 WEJ524318:WEJ524340 WOF524318:WOF524340 WYB524318:WYB524340 BT589854:BT589876 LP589854:LP589876 VL589854:VL589876 AFH589854:AFH589876 APD589854:APD589876 AYZ589854:AYZ589876 BIV589854:BIV589876 BSR589854:BSR589876 CCN589854:CCN589876 CMJ589854:CMJ589876 CWF589854:CWF589876 DGB589854:DGB589876 DPX589854:DPX589876 DZT589854:DZT589876 EJP589854:EJP589876 ETL589854:ETL589876 FDH589854:FDH589876 FND589854:FND589876 FWZ589854:FWZ589876 GGV589854:GGV589876 GQR589854:GQR589876 HAN589854:HAN589876 HKJ589854:HKJ589876 HUF589854:HUF589876 IEB589854:IEB589876 INX589854:INX589876 IXT589854:IXT589876 JHP589854:JHP589876 JRL589854:JRL589876 KBH589854:KBH589876 KLD589854:KLD589876 KUZ589854:KUZ589876 LEV589854:LEV589876 LOR589854:LOR589876 LYN589854:LYN589876 MIJ589854:MIJ589876 MSF589854:MSF589876 NCB589854:NCB589876 NLX589854:NLX589876 NVT589854:NVT589876 OFP589854:OFP589876 OPL589854:OPL589876 OZH589854:OZH589876 PJD589854:PJD589876 PSZ589854:PSZ589876 QCV589854:QCV589876 QMR589854:QMR589876 QWN589854:QWN589876 RGJ589854:RGJ589876 RQF589854:RQF589876 SAB589854:SAB589876 SJX589854:SJX589876 STT589854:STT589876 TDP589854:TDP589876 TNL589854:TNL589876 TXH589854:TXH589876 UHD589854:UHD589876 UQZ589854:UQZ589876 VAV589854:VAV589876 VKR589854:VKR589876 VUN589854:VUN589876 WEJ589854:WEJ589876 WOF589854:WOF589876 WYB589854:WYB589876 BT655390:BT655412 LP655390:LP655412 VL655390:VL655412 AFH655390:AFH655412 APD655390:APD655412 AYZ655390:AYZ655412 BIV655390:BIV655412 BSR655390:BSR655412 CCN655390:CCN655412 CMJ655390:CMJ655412 CWF655390:CWF655412 DGB655390:DGB655412 DPX655390:DPX655412 DZT655390:DZT655412 EJP655390:EJP655412 ETL655390:ETL655412 FDH655390:FDH655412 FND655390:FND655412 FWZ655390:FWZ655412 GGV655390:GGV655412 GQR655390:GQR655412 HAN655390:HAN655412 HKJ655390:HKJ655412 HUF655390:HUF655412 IEB655390:IEB655412 INX655390:INX655412 IXT655390:IXT655412 JHP655390:JHP655412 JRL655390:JRL655412 KBH655390:KBH655412 KLD655390:KLD655412 KUZ655390:KUZ655412 LEV655390:LEV655412 LOR655390:LOR655412 LYN655390:LYN655412 MIJ655390:MIJ655412 MSF655390:MSF655412 NCB655390:NCB655412 NLX655390:NLX655412 NVT655390:NVT655412 OFP655390:OFP655412 OPL655390:OPL655412 OZH655390:OZH655412 PJD655390:PJD655412 PSZ655390:PSZ655412 QCV655390:QCV655412 QMR655390:QMR655412 QWN655390:QWN655412 RGJ655390:RGJ655412 RQF655390:RQF655412 SAB655390:SAB655412 SJX655390:SJX655412 STT655390:STT655412 TDP655390:TDP655412 TNL655390:TNL655412 TXH655390:TXH655412 UHD655390:UHD655412 UQZ655390:UQZ655412 VAV655390:VAV655412 VKR655390:VKR655412 VUN655390:VUN655412 WEJ655390:WEJ655412 WOF655390:WOF655412 WYB655390:WYB655412 BT720926:BT720948 LP720926:LP720948 VL720926:VL720948 AFH720926:AFH720948 APD720926:APD720948 AYZ720926:AYZ720948 BIV720926:BIV720948 BSR720926:BSR720948 CCN720926:CCN720948 CMJ720926:CMJ720948 CWF720926:CWF720948 DGB720926:DGB720948 DPX720926:DPX720948 DZT720926:DZT720948 EJP720926:EJP720948 ETL720926:ETL720948 FDH720926:FDH720948 FND720926:FND720948 FWZ720926:FWZ720948 GGV720926:GGV720948 GQR720926:GQR720948 HAN720926:HAN720948 HKJ720926:HKJ720948 HUF720926:HUF720948 IEB720926:IEB720948 INX720926:INX720948 IXT720926:IXT720948 JHP720926:JHP720948 JRL720926:JRL720948 KBH720926:KBH720948 KLD720926:KLD720948 KUZ720926:KUZ720948 LEV720926:LEV720948 LOR720926:LOR720948 LYN720926:LYN720948 MIJ720926:MIJ720948 MSF720926:MSF720948 NCB720926:NCB720948 NLX720926:NLX720948 NVT720926:NVT720948 OFP720926:OFP720948 OPL720926:OPL720948 OZH720926:OZH720948 PJD720926:PJD720948 PSZ720926:PSZ720948 QCV720926:QCV720948 QMR720926:QMR720948 QWN720926:QWN720948 RGJ720926:RGJ720948 RQF720926:RQF720948 SAB720926:SAB720948 SJX720926:SJX720948 STT720926:STT720948 TDP720926:TDP720948 TNL720926:TNL720948 TXH720926:TXH720948 UHD720926:UHD720948 UQZ720926:UQZ720948 VAV720926:VAV720948 VKR720926:VKR720948 VUN720926:VUN720948 WEJ720926:WEJ720948 WOF720926:WOF720948 WYB720926:WYB720948 BT786462:BT786484 LP786462:LP786484 VL786462:VL786484 AFH786462:AFH786484 APD786462:APD786484 AYZ786462:AYZ786484 BIV786462:BIV786484 BSR786462:BSR786484 CCN786462:CCN786484 CMJ786462:CMJ786484 CWF786462:CWF786484 DGB786462:DGB786484 DPX786462:DPX786484 DZT786462:DZT786484 EJP786462:EJP786484 ETL786462:ETL786484 FDH786462:FDH786484 FND786462:FND786484 FWZ786462:FWZ786484 GGV786462:GGV786484 GQR786462:GQR786484 HAN786462:HAN786484 HKJ786462:HKJ786484 HUF786462:HUF786484 IEB786462:IEB786484 INX786462:INX786484 IXT786462:IXT786484 JHP786462:JHP786484 JRL786462:JRL786484 KBH786462:KBH786484 KLD786462:KLD786484 KUZ786462:KUZ786484 LEV786462:LEV786484 LOR786462:LOR786484 LYN786462:LYN786484 MIJ786462:MIJ786484 MSF786462:MSF786484 NCB786462:NCB786484 NLX786462:NLX786484 NVT786462:NVT786484 OFP786462:OFP786484 OPL786462:OPL786484 OZH786462:OZH786484 PJD786462:PJD786484 PSZ786462:PSZ786484 QCV786462:QCV786484 QMR786462:QMR786484 QWN786462:QWN786484 RGJ786462:RGJ786484 RQF786462:RQF786484 SAB786462:SAB786484 SJX786462:SJX786484 STT786462:STT786484 TDP786462:TDP786484 TNL786462:TNL786484 TXH786462:TXH786484 UHD786462:UHD786484 UQZ786462:UQZ786484 VAV786462:VAV786484 VKR786462:VKR786484 VUN786462:VUN786484 WEJ786462:WEJ786484 WOF786462:WOF786484 WYB786462:WYB786484 BT851998:BT852020 LP851998:LP852020 VL851998:VL852020 AFH851998:AFH852020 APD851998:APD852020 AYZ851998:AYZ852020 BIV851998:BIV852020 BSR851998:BSR852020 CCN851998:CCN852020 CMJ851998:CMJ852020 CWF851998:CWF852020 DGB851998:DGB852020 DPX851998:DPX852020 DZT851998:DZT852020 EJP851998:EJP852020 ETL851998:ETL852020 FDH851998:FDH852020 FND851998:FND852020 FWZ851998:FWZ852020 GGV851998:GGV852020 GQR851998:GQR852020 HAN851998:HAN852020 HKJ851998:HKJ852020 HUF851998:HUF852020 IEB851998:IEB852020 INX851998:INX852020 IXT851998:IXT852020 JHP851998:JHP852020 JRL851998:JRL852020 KBH851998:KBH852020 KLD851998:KLD852020 KUZ851998:KUZ852020 LEV851998:LEV852020 LOR851998:LOR852020 LYN851998:LYN852020 MIJ851998:MIJ852020 MSF851998:MSF852020 NCB851998:NCB852020 NLX851998:NLX852020 NVT851998:NVT852020 OFP851998:OFP852020 OPL851998:OPL852020 OZH851998:OZH852020 PJD851998:PJD852020 PSZ851998:PSZ852020 QCV851998:QCV852020 QMR851998:QMR852020 QWN851998:QWN852020 RGJ851998:RGJ852020 RQF851998:RQF852020 SAB851998:SAB852020 SJX851998:SJX852020 STT851998:STT852020 TDP851998:TDP852020 TNL851998:TNL852020 TXH851998:TXH852020 UHD851998:UHD852020 UQZ851998:UQZ852020 VAV851998:VAV852020 VKR851998:VKR852020 VUN851998:VUN852020 WEJ851998:WEJ852020 WOF851998:WOF852020 WYB851998:WYB852020 BT917534:BT917556 LP917534:LP917556 VL917534:VL917556 AFH917534:AFH917556 APD917534:APD917556 AYZ917534:AYZ917556 BIV917534:BIV917556 BSR917534:BSR917556 CCN917534:CCN917556 CMJ917534:CMJ917556 CWF917534:CWF917556 DGB917534:DGB917556 DPX917534:DPX917556 DZT917534:DZT917556 EJP917534:EJP917556 ETL917534:ETL917556 FDH917534:FDH917556 FND917534:FND917556 FWZ917534:FWZ917556 GGV917534:GGV917556 GQR917534:GQR917556 HAN917534:HAN917556 HKJ917534:HKJ917556 HUF917534:HUF917556 IEB917534:IEB917556 INX917534:INX917556 IXT917534:IXT917556 JHP917534:JHP917556 JRL917534:JRL917556 KBH917534:KBH917556 KLD917534:KLD917556 KUZ917534:KUZ917556 LEV917534:LEV917556 LOR917534:LOR917556 LYN917534:LYN917556 MIJ917534:MIJ917556 MSF917534:MSF917556 NCB917534:NCB917556 NLX917534:NLX917556 NVT917534:NVT917556 OFP917534:OFP917556 OPL917534:OPL917556 OZH917534:OZH917556 PJD917534:PJD917556 PSZ917534:PSZ917556 QCV917534:QCV917556 QMR917534:QMR917556 QWN917534:QWN917556 RGJ917534:RGJ917556 RQF917534:RQF917556 SAB917534:SAB917556 SJX917534:SJX917556 STT917534:STT917556 TDP917534:TDP917556 TNL917534:TNL917556 TXH917534:TXH917556 UHD917534:UHD917556 UQZ917534:UQZ917556 VAV917534:VAV917556 VKR917534:VKR917556 VUN917534:VUN917556 WEJ917534:WEJ917556 WOF917534:WOF917556 WYB917534:WYB917556 BT983070:BT983092 LP983070:LP983092 VL983070:VL983092 AFH983070:AFH983092 APD983070:APD983092 AYZ983070:AYZ983092 BIV983070:BIV983092 BSR983070:BSR983092 CCN983070:CCN983092 CMJ983070:CMJ983092 CWF983070:CWF983092 DGB983070:DGB983092 DPX983070:DPX983092 DZT983070:DZT983092 EJP983070:EJP983092 ETL983070:ETL983092 FDH983070:FDH983092 FND983070:FND983092 FWZ983070:FWZ983092 GGV983070:GGV983092 GQR983070:GQR983092 HAN983070:HAN983092 HKJ983070:HKJ983092 HUF983070:HUF983092 IEB983070:IEB983092 INX983070:INX983092 IXT983070:IXT983092 JHP983070:JHP983092 JRL983070:JRL983092 KBH983070:KBH983092 KLD983070:KLD983092 KUZ983070:KUZ983092 LEV983070:LEV983092 LOR983070:LOR983092 LYN983070:LYN983092 MIJ983070:MIJ983092 MSF983070:MSF983092 NCB983070:NCB983092 NLX983070:NLX983092 NVT983070:NVT983092 OFP983070:OFP983092 OPL983070:OPL983092 OZH983070:OZH983092 PJD983070:PJD983092 PSZ983070:PSZ983092 QCV983070:QCV983092 QMR983070:QMR983092 QWN983070:QWN983092 RGJ983070:RGJ983092 RQF983070:RQF983092 SAB983070:SAB983092 SJX983070:SJX983092 STT983070:STT983092 TDP983070:TDP983092 TNL983070:TNL983092 TXH983070:TXH983092 UHD983070:UHD983092 UQZ983070:UQZ983092 VAV983070:VAV983092 VKR983070:VKR983092 VUN983070:VUN983092 WEJ983070:WEJ983092 WOF983070:WOF983092 WYB983070:WYB983092 BT54:BT57 LP54:LP57 VL54:VL57 AFH54:AFH57 APD54:APD57 AYZ54:AYZ57 BIV54:BIV57 BSR54:BSR57 CCN54:CCN57 CMJ54:CMJ57 CWF54:CWF57 DGB54:DGB57 DPX54:DPX57 DZT54:DZT57 EJP54:EJP57 ETL54:ETL57 FDH54:FDH57 FND54:FND57 FWZ54:FWZ57 GGV54:GGV57 GQR54:GQR57 HAN54:HAN57 HKJ54:HKJ57 HUF54:HUF57 IEB54:IEB57 INX54:INX57 IXT54:IXT57 JHP54:JHP57 JRL54:JRL57 KBH54:KBH57 KLD54:KLD57 KUZ54:KUZ57 LEV54:LEV57 LOR54:LOR57 LYN54:LYN57 MIJ54:MIJ57 MSF54:MSF57 NCB54:NCB57 NLX54:NLX57 NVT54:NVT57 OFP54:OFP57 OPL54:OPL57 OZH54:OZH57 PJD54:PJD57 PSZ54:PSZ57 QCV54:QCV57 QMR54:QMR57 QWN54:QWN57 RGJ54:RGJ57 RQF54:RQF57 SAB54:SAB57 SJX54:SJX57 STT54:STT57 TDP54:TDP57 TNL54:TNL57 TXH54:TXH57 UHD54:UHD57 UQZ54:UQZ57 VAV54:VAV57 VKR54:VKR57 VUN54:VUN57 WEJ54:WEJ57 WOF54:WOF57 WYB54:WYB57 BT65590:BT65593 LP65590:LP65593 VL65590:VL65593 AFH65590:AFH65593 APD65590:APD65593 AYZ65590:AYZ65593 BIV65590:BIV65593 BSR65590:BSR65593 CCN65590:CCN65593 CMJ65590:CMJ65593 CWF65590:CWF65593 DGB65590:DGB65593 DPX65590:DPX65593 DZT65590:DZT65593 EJP65590:EJP65593 ETL65590:ETL65593 FDH65590:FDH65593 FND65590:FND65593 FWZ65590:FWZ65593 GGV65590:GGV65593 GQR65590:GQR65593 HAN65590:HAN65593 HKJ65590:HKJ65593 HUF65590:HUF65593 IEB65590:IEB65593 INX65590:INX65593 IXT65590:IXT65593 JHP65590:JHP65593 JRL65590:JRL65593 KBH65590:KBH65593 KLD65590:KLD65593 KUZ65590:KUZ65593 LEV65590:LEV65593 LOR65590:LOR65593 LYN65590:LYN65593 MIJ65590:MIJ65593 MSF65590:MSF65593 NCB65590:NCB65593 NLX65590:NLX65593 NVT65590:NVT65593 OFP65590:OFP65593 OPL65590:OPL65593 OZH65590:OZH65593 PJD65590:PJD65593 PSZ65590:PSZ65593 QCV65590:QCV65593 QMR65590:QMR65593 QWN65590:QWN65593 RGJ65590:RGJ65593 RQF65590:RQF65593 SAB65590:SAB65593 SJX65590:SJX65593 STT65590:STT65593 TDP65590:TDP65593 TNL65590:TNL65593 TXH65590:TXH65593 UHD65590:UHD65593 UQZ65590:UQZ65593 VAV65590:VAV65593 VKR65590:VKR65593 VUN65590:VUN65593 WEJ65590:WEJ65593 WOF65590:WOF65593 WYB65590:WYB65593 BT131126:BT131129 LP131126:LP131129 VL131126:VL131129 AFH131126:AFH131129 APD131126:APD131129 AYZ131126:AYZ131129 BIV131126:BIV131129 BSR131126:BSR131129 CCN131126:CCN131129 CMJ131126:CMJ131129 CWF131126:CWF131129 DGB131126:DGB131129 DPX131126:DPX131129 DZT131126:DZT131129 EJP131126:EJP131129 ETL131126:ETL131129 FDH131126:FDH131129 FND131126:FND131129 FWZ131126:FWZ131129 GGV131126:GGV131129 GQR131126:GQR131129 HAN131126:HAN131129 HKJ131126:HKJ131129 HUF131126:HUF131129 IEB131126:IEB131129 INX131126:INX131129 IXT131126:IXT131129 JHP131126:JHP131129 JRL131126:JRL131129 KBH131126:KBH131129 KLD131126:KLD131129 KUZ131126:KUZ131129 LEV131126:LEV131129 LOR131126:LOR131129 LYN131126:LYN131129 MIJ131126:MIJ131129 MSF131126:MSF131129 NCB131126:NCB131129 NLX131126:NLX131129 NVT131126:NVT131129 OFP131126:OFP131129 OPL131126:OPL131129 OZH131126:OZH131129 PJD131126:PJD131129 PSZ131126:PSZ131129 QCV131126:QCV131129 QMR131126:QMR131129 QWN131126:QWN131129 RGJ131126:RGJ131129 RQF131126:RQF131129 SAB131126:SAB131129 SJX131126:SJX131129 STT131126:STT131129 TDP131126:TDP131129 TNL131126:TNL131129 TXH131126:TXH131129 UHD131126:UHD131129 UQZ131126:UQZ131129 VAV131126:VAV131129 VKR131126:VKR131129 VUN131126:VUN131129 WEJ131126:WEJ131129 WOF131126:WOF131129 WYB131126:WYB131129 BT196662:BT196665 LP196662:LP196665 VL196662:VL196665 AFH196662:AFH196665 APD196662:APD196665 AYZ196662:AYZ196665 BIV196662:BIV196665 BSR196662:BSR196665 CCN196662:CCN196665 CMJ196662:CMJ196665 CWF196662:CWF196665 DGB196662:DGB196665 DPX196662:DPX196665 DZT196662:DZT196665 EJP196662:EJP196665 ETL196662:ETL196665 FDH196662:FDH196665 FND196662:FND196665 FWZ196662:FWZ196665 GGV196662:GGV196665 GQR196662:GQR196665 HAN196662:HAN196665 HKJ196662:HKJ196665 HUF196662:HUF196665 IEB196662:IEB196665 INX196662:INX196665 IXT196662:IXT196665 JHP196662:JHP196665 JRL196662:JRL196665 KBH196662:KBH196665 KLD196662:KLD196665 KUZ196662:KUZ196665 LEV196662:LEV196665 LOR196662:LOR196665 LYN196662:LYN196665 MIJ196662:MIJ196665 MSF196662:MSF196665 NCB196662:NCB196665 NLX196662:NLX196665 NVT196662:NVT196665 OFP196662:OFP196665 OPL196662:OPL196665 OZH196662:OZH196665 PJD196662:PJD196665 PSZ196662:PSZ196665 QCV196662:QCV196665 QMR196662:QMR196665 QWN196662:QWN196665 RGJ196662:RGJ196665 RQF196662:RQF196665 SAB196662:SAB196665 SJX196662:SJX196665 STT196662:STT196665 TDP196662:TDP196665 TNL196662:TNL196665 TXH196662:TXH196665 UHD196662:UHD196665 UQZ196662:UQZ196665 VAV196662:VAV196665 VKR196662:VKR196665 VUN196662:VUN196665 WEJ196662:WEJ196665 WOF196662:WOF196665 WYB196662:WYB196665 BT262198:BT262201 LP262198:LP262201 VL262198:VL262201 AFH262198:AFH262201 APD262198:APD262201 AYZ262198:AYZ262201 BIV262198:BIV262201 BSR262198:BSR262201 CCN262198:CCN262201 CMJ262198:CMJ262201 CWF262198:CWF262201 DGB262198:DGB262201 DPX262198:DPX262201 DZT262198:DZT262201 EJP262198:EJP262201 ETL262198:ETL262201 FDH262198:FDH262201 FND262198:FND262201 FWZ262198:FWZ262201 GGV262198:GGV262201 GQR262198:GQR262201 HAN262198:HAN262201 HKJ262198:HKJ262201 HUF262198:HUF262201 IEB262198:IEB262201 INX262198:INX262201 IXT262198:IXT262201 JHP262198:JHP262201 JRL262198:JRL262201 KBH262198:KBH262201 KLD262198:KLD262201 KUZ262198:KUZ262201 LEV262198:LEV262201 LOR262198:LOR262201 LYN262198:LYN262201 MIJ262198:MIJ262201 MSF262198:MSF262201 NCB262198:NCB262201 NLX262198:NLX262201 NVT262198:NVT262201 OFP262198:OFP262201 OPL262198:OPL262201 OZH262198:OZH262201 PJD262198:PJD262201 PSZ262198:PSZ262201 QCV262198:QCV262201 QMR262198:QMR262201 QWN262198:QWN262201 RGJ262198:RGJ262201 RQF262198:RQF262201 SAB262198:SAB262201 SJX262198:SJX262201 STT262198:STT262201 TDP262198:TDP262201 TNL262198:TNL262201 TXH262198:TXH262201 UHD262198:UHD262201 UQZ262198:UQZ262201 VAV262198:VAV262201 VKR262198:VKR262201 VUN262198:VUN262201 WEJ262198:WEJ262201 WOF262198:WOF262201 WYB262198:WYB262201 BT327734:BT327737 LP327734:LP327737 VL327734:VL327737 AFH327734:AFH327737 APD327734:APD327737 AYZ327734:AYZ327737 BIV327734:BIV327737 BSR327734:BSR327737 CCN327734:CCN327737 CMJ327734:CMJ327737 CWF327734:CWF327737 DGB327734:DGB327737 DPX327734:DPX327737 DZT327734:DZT327737 EJP327734:EJP327737 ETL327734:ETL327737 FDH327734:FDH327737 FND327734:FND327737 FWZ327734:FWZ327737 GGV327734:GGV327737 GQR327734:GQR327737 HAN327734:HAN327737 HKJ327734:HKJ327737 HUF327734:HUF327737 IEB327734:IEB327737 INX327734:INX327737 IXT327734:IXT327737 JHP327734:JHP327737 JRL327734:JRL327737 KBH327734:KBH327737 KLD327734:KLD327737 KUZ327734:KUZ327737 LEV327734:LEV327737 LOR327734:LOR327737 LYN327734:LYN327737 MIJ327734:MIJ327737 MSF327734:MSF327737 NCB327734:NCB327737 NLX327734:NLX327737 NVT327734:NVT327737 OFP327734:OFP327737 OPL327734:OPL327737 OZH327734:OZH327737 PJD327734:PJD327737 PSZ327734:PSZ327737 QCV327734:QCV327737 QMR327734:QMR327737 QWN327734:QWN327737 RGJ327734:RGJ327737 RQF327734:RQF327737 SAB327734:SAB327737 SJX327734:SJX327737 STT327734:STT327737 TDP327734:TDP327737 TNL327734:TNL327737 TXH327734:TXH327737 UHD327734:UHD327737 UQZ327734:UQZ327737 VAV327734:VAV327737 VKR327734:VKR327737 VUN327734:VUN327737 WEJ327734:WEJ327737 WOF327734:WOF327737 WYB327734:WYB327737 BT393270:BT393273 LP393270:LP393273 VL393270:VL393273 AFH393270:AFH393273 APD393270:APD393273 AYZ393270:AYZ393273 BIV393270:BIV393273 BSR393270:BSR393273 CCN393270:CCN393273 CMJ393270:CMJ393273 CWF393270:CWF393273 DGB393270:DGB393273 DPX393270:DPX393273 DZT393270:DZT393273 EJP393270:EJP393273 ETL393270:ETL393273 FDH393270:FDH393273 FND393270:FND393273 FWZ393270:FWZ393273 GGV393270:GGV393273 GQR393270:GQR393273 HAN393270:HAN393273 HKJ393270:HKJ393273 HUF393270:HUF393273 IEB393270:IEB393273 INX393270:INX393273 IXT393270:IXT393273 JHP393270:JHP393273 JRL393270:JRL393273 KBH393270:KBH393273 KLD393270:KLD393273 KUZ393270:KUZ393273 LEV393270:LEV393273 LOR393270:LOR393273 LYN393270:LYN393273 MIJ393270:MIJ393273 MSF393270:MSF393273 NCB393270:NCB393273 NLX393270:NLX393273 NVT393270:NVT393273 OFP393270:OFP393273 OPL393270:OPL393273 OZH393270:OZH393273 PJD393270:PJD393273 PSZ393270:PSZ393273 QCV393270:QCV393273 QMR393270:QMR393273 QWN393270:QWN393273 RGJ393270:RGJ393273 RQF393270:RQF393273 SAB393270:SAB393273 SJX393270:SJX393273 STT393270:STT393273 TDP393270:TDP393273 TNL393270:TNL393273 TXH393270:TXH393273 UHD393270:UHD393273 UQZ393270:UQZ393273 VAV393270:VAV393273 VKR393270:VKR393273 VUN393270:VUN393273 WEJ393270:WEJ393273 WOF393270:WOF393273 WYB393270:WYB393273 BT458806:BT458809 LP458806:LP458809 VL458806:VL458809 AFH458806:AFH458809 APD458806:APD458809 AYZ458806:AYZ458809 BIV458806:BIV458809 BSR458806:BSR458809 CCN458806:CCN458809 CMJ458806:CMJ458809 CWF458806:CWF458809 DGB458806:DGB458809 DPX458806:DPX458809 DZT458806:DZT458809 EJP458806:EJP458809 ETL458806:ETL458809 FDH458806:FDH458809 FND458806:FND458809 FWZ458806:FWZ458809 GGV458806:GGV458809 GQR458806:GQR458809 HAN458806:HAN458809 HKJ458806:HKJ458809 HUF458806:HUF458809 IEB458806:IEB458809 INX458806:INX458809 IXT458806:IXT458809 JHP458806:JHP458809 JRL458806:JRL458809 KBH458806:KBH458809 KLD458806:KLD458809 KUZ458806:KUZ458809 LEV458806:LEV458809 LOR458806:LOR458809 LYN458806:LYN458809 MIJ458806:MIJ458809 MSF458806:MSF458809 NCB458806:NCB458809 NLX458806:NLX458809 NVT458806:NVT458809 OFP458806:OFP458809 OPL458806:OPL458809 OZH458806:OZH458809 PJD458806:PJD458809 PSZ458806:PSZ458809 QCV458806:QCV458809 QMR458806:QMR458809 QWN458806:QWN458809 RGJ458806:RGJ458809 RQF458806:RQF458809 SAB458806:SAB458809 SJX458806:SJX458809 STT458806:STT458809 TDP458806:TDP458809 TNL458806:TNL458809 TXH458806:TXH458809 UHD458806:UHD458809 UQZ458806:UQZ458809 VAV458806:VAV458809 VKR458806:VKR458809 VUN458806:VUN458809 WEJ458806:WEJ458809 WOF458806:WOF458809 WYB458806:WYB458809 BT524342:BT524345 LP524342:LP524345 VL524342:VL524345 AFH524342:AFH524345 APD524342:APD524345 AYZ524342:AYZ524345 BIV524342:BIV524345 BSR524342:BSR524345 CCN524342:CCN524345 CMJ524342:CMJ524345 CWF524342:CWF524345 DGB524342:DGB524345 DPX524342:DPX524345 DZT524342:DZT524345 EJP524342:EJP524345 ETL524342:ETL524345 FDH524342:FDH524345 FND524342:FND524345 FWZ524342:FWZ524345 GGV524342:GGV524345 GQR524342:GQR524345 HAN524342:HAN524345 HKJ524342:HKJ524345 HUF524342:HUF524345 IEB524342:IEB524345 INX524342:INX524345 IXT524342:IXT524345 JHP524342:JHP524345 JRL524342:JRL524345 KBH524342:KBH524345 KLD524342:KLD524345 KUZ524342:KUZ524345 LEV524342:LEV524345 LOR524342:LOR524345 LYN524342:LYN524345 MIJ524342:MIJ524345 MSF524342:MSF524345 NCB524342:NCB524345 NLX524342:NLX524345 NVT524342:NVT524345 OFP524342:OFP524345 OPL524342:OPL524345 OZH524342:OZH524345 PJD524342:PJD524345 PSZ524342:PSZ524345 QCV524342:QCV524345 QMR524342:QMR524345 QWN524342:QWN524345 RGJ524342:RGJ524345 RQF524342:RQF524345 SAB524342:SAB524345 SJX524342:SJX524345 STT524342:STT524345 TDP524342:TDP524345 TNL524342:TNL524345 TXH524342:TXH524345 UHD524342:UHD524345 UQZ524342:UQZ524345 VAV524342:VAV524345 VKR524342:VKR524345 VUN524342:VUN524345 WEJ524342:WEJ524345 WOF524342:WOF524345 WYB524342:WYB524345 BT589878:BT589881 LP589878:LP589881 VL589878:VL589881 AFH589878:AFH589881 APD589878:APD589881 AYZ589878:AYZ589881 BIV589878:BIV589881 BSR589878:BSR589881 CCN589878:CCN589881 CMJ589878:CMJ589881 CWF589878:CWF589881 DGB589878:DGB589881 DPX589878:DPX589881 DZT589878:DZT589881 EJP589878:EJP589881 ETL589878:ETL589881 FDH589878:FDH589881 FND589878:FND589881 FWZ589878:FWZ589881 GGV589878:GGV589881 GQR589878:GQR589881 HAN589878:HAN589881 HKJ589878:HKJ589881 HUF589878:HUF589881 IEB589878:IEB589881 INX589878:INX589881 IXT589878:IXT589881 JHP589878:JHP589881 JRL589878:JRL589881 KBH589878:KBH589881 KLD589878:KLD589881 KUZ589878:KUZ589881 LEV589878:LEV589881 LOR589878:LOR589881 LYN589878:LYN589881 MIJ589878:MIJ589881 MSF589878:MSF589881 NCB589878:NCB589881 NLX589878:NLX589881 NVT589878:NVT589881 OFP589878:OFP589881 OPL589878:OPL589881 OZH589878:OZH589881 PJD589878:PJD589881 PSZ589878:PSZ589881 QCV589878:QCV589881 QMR589878:QMR589881 QWN589878:QWN589881 RGJ589878:RGJ589881 RQF589878:RQF589881 SAB589878:SAB589881 SJX589878:SJX589881 STT589878:STT589881 TDP589878:TDP589881 TNL589878:TNL589881 TXH589878:TXH589881 UHD589878:UHD589881 UQZ589878:UQZ589881 VAV589878:VAV589881 VKR589878:VKR589881 VUN589878:VUN589881 WEJ589878:WEJ589881 WOF589878:WOF589881 WYB589878:WYB589881 BT655414:BT655417 LP655414:LP655417 VL655414:VL655417 AFH655414:AFH655417 APD655414:APD655417 AYZ655414:AYZ655417 BIV655414:BIV655417 BSR655414:BSR655417 CCN655414:CCN655417 CMJ655414:CMJ655417 CWF655414:CWF655417 DGB655414:DGB655417 DPX655414:DPX655417 DZT655414:DZT655417 EJP655414:EJP655417 ETL655414:ETL655417 FDH655414:FDH655417 FND655414:FND655417 FWZ655414:FWZ655417 GGV655414:GGV655417 GQR655414:GQR655417 HAN655414:HAN655417 HKJ655414:HKJ655417 HUF655414:HUF655417 IEB655414:IEB655417 INX655414:INX655417 IXT655414:IXT655417 JHP655414:JHP655417 JRL655414:JRL655417 KBH655414:KBH655417 KLD655414:KLD655417 KUZ655414:KUZ655417 LEV655414:LEV655417 LOR655414:LOR655417 LYN655414:LYN655417 MIJ655414:MIJ655417 MSF655414:MSF655417 NCB655414:NCB655417 NLX655414:NLX655417 NVT655414:NVT655417 OFP655414:OFP655417 OPL655414:OPL655417 OZH655414:OZH655417 PJD655414:PJD655417 PSZ655414:PSZ655417 QCV655414:QCV655417 QMR655414:QMR655417 QWN655414:QWN655417 RGJ655414:RGJ655417 RQF655414:RQF655417 SAB655414:SAB655417 SJX655414:SJX655417 STT655414:STT655417 TDP655414:TDP655417 TNL655414:TNL655417 TXH655414:TXH655417 UHD655414:UHD655417 UQZ655414:UQZ655417 VAV655414:VAV655417 VKR655414:VKR655417 VUN655414:VUN655417 WEJ655414:WEJ655417 WOF655414:WOF655417 WYB655414:WYB655417 BT720950:BT720953 LP720950:LP720953 VL720950:VL720953 AFH720950:AFH720953 APD720950:APD720953 AYZ720950:AYZ720953 BIV720950:BIV720953 BSR720950:BSR720953 CCN720950:CCN720953 CMJ720950:CMJ720953 CWF720950:CWF720953 DGB720950:DGB720953 DPX720950:DPX720953 DZT720950:DZT720953 EJP720950:EJP720953 ETL720950:ETL720953 FDH720950:FDH720953 FND720950:FND720953 FWZ720950:FWZ720953 GGV720950:GGV720953 GQR720950:GQR720953 HAN720950:HAN720953 HKJ720950:HKJ720953 HUF720950:HUF720953 IEB720950:IEB720953 INX720950:INX720953 IXT720950:IXT720953 JHP720950:JHP720953 JRL720950:JRL720953 KBH720950:KBH720953 KLD720950:KLD720953 KUZ720950:KUZ720953 LEV720950:LEV720953 LOR720950:LOR720953 LYN720950:LYN720953 MIJ720950:MIJ720953 MSF720950:MSF720953 NCB720950:NCB720953 NLX720950:NLX720953 NVT720950:NVT720953 OFP720950:OFP720953 OPL720950:OPL720953 OZH720950:OZH720953 PJD720950:PJD720953 PSZ720950:PSZ720953 QCV720950:QCV720953 QMR720950:QMR720953 QWN720950:QWN720953 RGJ720950:RGJ720953 RQF720950:RQF720953 SAB720950:SAB720953 SJX720950:SJX720953 STT720950:STT720953 TDP720950:TDP720953 TNL720950:TNL720953 TXH720950:TXH720953 UHD720950:UHD720953 UQZ720950:UQZ720953 VAV720950:VAV720953 VKR720950:VKR720953 VUN720950:VUN720953 WEJ720950:WEJ720953 WOF720950:WOF720953 WYB720950:WYB720953 BT786486:BT786489 LP786486:LP786489 VL786486:VL786489 AFH786486:AFH786489 APD786486:APD786489 AYZ786486:AYZ786489 BIV786486:BIV786489 BSR786486:BSR786489 CCN786486:CCN786489 CMJ786486:CMJ786489 CWF786486:CWF786489 DGB786486:DGB786489 DPX786486:DPX786489 DZT786486:DZT786489 EJP786486:EJP786489 ETL786486:ETL786489 FDH786486:FDH786489 FND786486:FND786489 FWZ786486:FWZ786489 GGV786486:GGV786489 GQR786486:GQR786489 HAN786486:HAN786489 HKJ786486:HKJ786489 HUF786486:HUF786489 IEB786486:IEB786489 INX786486:INX786489 IXT786486:IXT786489 JHP786486:JHP786489 JRL786486:JRL786489 KBH786486:KBH786489 KLD786486:KLD786489 KUZ786486:KUZ786489 LEV786486:LEV786489 LOR786486:LOR786489 LYN786486:LYN786489 MIJ786486:MIJ786489 MSF786486:MSF786489 NCB786486:NCB786489 NLX786486:NLX786489 NVT786486:NVT786489 OFP786486:OFP786489 OPL786486:OPL786489 OZH786486:OZH786489 PJD786486:PJD786489 PSZ786486:PSZ786489 QCV786486:QCV786489 QMR786486:QMR786489 QWN786486:QWN786489 RGJ786486:RGJ786489 RQF786486:RQF786489 SAB786486:SAB786489 SJX786486:SJX786489 STT786486:STT786489 TDP786486:TDP786489 TNL786486:TNL786489 TXH786486:TXH786489 UHD786486:UHD786489 UQZ786486:UQZ786489 VAV786486:VAV786489 VKR786486:VKR786489 VUN786486:VUN786489 WEJ786486:WEJ786489 WOF786486:WOF786489 WYB786486:WYB786489 BT852022:BT852025 LP852022:LP852025 VL852022:VL852025 AFH852022:AFH852025 APD852022:APD852025 AYZ852022:AYZ852025 BIV852022:BIV852025 BSR852022:BSR852025 CCN852022:CCN852025 CMJ852022:CMJ852025 CWF852022:CWF852025 DGB852022:DGB852025 DPX852022:DPX852025 DZT852022:DZT852025 EJP852022:EJP852025 ETL852022:ETL852025 FDH852022:FDH852025 FND852022:FND852025 FWZ852022:FWZ852025 GGV852022:GGV852025 GQR852022:GQR852025 HAN852022:HAN852025 HKJ852022:HKJ852025 HUF852022:HUF852025 IEB852022:IEB852025 INX852022:INX852025 IXT852022:IXT852025 JHP852022:JHP852025 JRL852022:JRL852025 KBH852022:KBH852025 KLD852022:KLD852025 KUZ852022:KUZ852025 LEV852022:LEV852025 LOR852022:LOR852025 LYN852022:LYN852025 MIJ852022:MIJ852025 MSF852022:MSF852025 NCB852022:NCB852025 NLX852022:NLX852025 NVT852022:NVT852025 OFP852022:OFP852025 OPL852022:OPL852025 OZH852022:OZH852025 PJD852022:PJD852025 PSZ852022:PSZ852025 QCV852022:QCV852025 QMR852022:QMR852025 QWN852022:QWN852025 RGJ852022:RGJ852025 RQF852022:RQF852025 SAB852022:SAB852025 SJX852022:SJX852025 STT852022:STT852025 TDP852022:TDP852025 TNL852022:TNL852025 TXH852022:TXH852025 UHD852022:UHD852025 UQZ852022:UQZ852025 VAV852022:VAV852025 VKR852022:VKR852025 VUN852022:VUN852025 WEJ852022:WEJ852025 WOF852022:WOF852025 WYB852022:WYB852025 BT917558:BT917561 LP917558:LP917561 VL917558:VL917561 AFH917558:AFH917561 APD917558:APD917561 AYZ917558:AYZ917561 BIV917558:BIV917561 BSR917558:BSR917561 CCN917558:CCN917561 CMJ917558:CMJ917561 CWF917558:CWF917561 DGB917558:DGB917561 DPX917558:DPX917561 DZT917558:DZT917561 EJP917558:EJP917561 ETL917558:ETL917561 FDH917558:FDH917561 FND917558:FND917561 FWZ917558:FWZ917561 GGV917558:GGV917561 GQR917558:GQR917561 HAN917558:HAN917561 HKJ917558:HKJ917561 HUF917558:HUF917561 IEB917558:IEB917561 INX917558:INX917561 IXT917558:IXT917561 JHP917558:JHP917561 JRL917558:JRL917561 KBH917558:KBH917561 KLD917558:KLD917561 KUZ917558:KUZ917561 LEV917558:LEV917561 LOR917558:LOR917561 LYN917558:LYN917561 MIJ917558:MIJ917561 MSF917558:MSF917561 NCB917558:NCB917561 NLX917558:NLX917561 NVT917558:NVT917561 OFP917558:OFP917561 OPL917558:OPL917561 OZH917558:OZH917561 PJD917558:PJD917561 PSZ917558:PSZ917561 QCV917558:QCV917561 QMR917558:QMR917561 QWN917558:QWN917561 RGJ917558:RGJ917561 RQF917558:RQF917561 SAB917558:SAB917561 SJX917558:SJX917561 STT917558:STT917561 TDP917558:TDP917561 TNL917558:TNL917561 TXH917558:TXH917561 UHD917558:UHD917561 UQZ917558:UQZ917561 VAV917558:VAV917561 VKR917558:VKR917561 VUN917558:VUN917561 WEJ917558:WEJ917561 WOF917558:WOF917561 WYB917558:WYB917561 BT983094:BT983097 LP983094:LP983097 VL983094:VL983097 AFH983094:AFH983097 APD983094:APD983097 AYZ983094:AYZ983097 BIV983094:BIV983097 BSR983094:BSR983097 CCN983094:CCN983097 CMJ983094:CMJ983097 CWF983094:CWF983097 DGB983094:DGB983097 DPX983094:DPX983097 DZT983094:DZT983097 EJP983094:EJP983097 ETL983094:ETL983097 FDH983094:FDH983097 FND983094:FND983097 FWZ983094:FWZ983097 GGV983094:GGV983097 GQR983094:GQR983097 HAN983094:HAN983097 HKJ983094:HKJ983097 HUF983094:HUF983097 IEB983094:IEB983097 INX983094:INX983097 IXT983094:IXT983097 JHP983094:JHP983097 JRL983094:JRL983097 KBH983094:KBH983097 KLD983094:KLD983097 KUZ983094:KUZ983097 LEV983094:LEV983097 LOR983094:LOR983097 LYN983094:LYN983097 MIJ983094:MIJ983097 MSF983094:MSF983097 NCB983094:NCB983097 NLX983094:NLX983097 NVT983094:NVT983097 OFP983094:OFP983097 OPL983094:OPL983097 OZH983094:OZH983097 PJD983094:PJD983097 PSZ983094:PSZ983097 QCV983094:QCV983097 QMR983094:QMR983097 QWN983094:QWN983097 RGJ983094:RGJ983097 RQF983094:RQF983097 SAB983094:SAB983097 SJX983094:SJX983097 STT983094:STT983097 TDP983094:TDP983097 TNL983094:TNL983097 TXH983094:TXH983097 UHD983094:UHD983097 UQZ983094:UQZ983097 VAV983094:VAV983097 VKR983094:VKR983097 VUN983094:VUN983097 WEJ983094:WEJ983097 WOF983094:WOF983097 WYB983094:WYB983097"/>
  </dataValidations>
  <printOptions verticalCentered="1"/>
  <pageMargins left="0.39370078740157483" right="0.19685039370078741" top="0.59055118110236227" bottom="0.39370078740157483" header="0" footer="0.19685039370078741"/>
  <pageSetup paperSize="14" scale="56" pageOrder="overThenDown" orientation="landscape" r:id="rId1"/>
  <headerFooter alignWithMargins="0">
    <oddFooter xml:space="preserve">&amp;LFormato: FO-AC-07 Versión: 2&amp;CPágina &amp;P&amp;RVo.Bo:  </oddFooter>
  </headerFooter>
  <rowBreaks count="6" manualBreakCount="6">
    <brk id="16" max="71" man="1"/>
    <brk id="22" max="71" man="1"/>
    <brk id="29" max="71" man="1"/>
    <brk id="35" max="71" man="1"/>
    <brk id="42" max="71" man="1"/>
    <brk id="51" max="71"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dimension ref="A1:EA65"/>
  <sheetViews>
    <sheetView showGridLines="0" view="pageBreakPreview" zoomScale="85" zoomScaleNormal="85" zoomScaleSheetLayoutView="85" workbookViewId="0">
      <pane xSplit="11" ySplit="8" topLeftCell="BC9" activePane="bottomRight" state="frozen"/>
      <selection pane="topRight" activeCell="L1" sqref="L1"/>
      <selection pane="bottomLeft" activeCell="A9" sqref="A9"/>
      <selection pane="bottomRight" sqref="A1:K1"/>
    </sheetView>
  </sheetViews>
  <sheetFormatPr baseColWidth="10" defaultRowHeight="12.75" x14ac:dyDescent="0.2"/>
  <cols>
    <col min="1" max="1" width="9.42578125" style="484" customWidth="1"/>
    <col min="2" max="2" width="11.42578125" style="483" customWidth="1"/>
    <col min="3" max="3" width="7.5703125" style="483" customWidth="1"/>
    <col min="4" max="5" width="6.140625" style="484" customWidth="1"/>
    <col min="6" max="6" width="5.28515625" style="484" customWidth="1"/>
    <col min="7" max="7" width="8.7109375" style="483" customWidth="1"/>
    <col min="8" max="8" width="2.7109375" style="483" bestFit="1" customWidth="1"/>
    <col min="9" max="9" width="13.140625" style="485" customWidth="1"/>
    <col min="10" max="10" width="8.85546875" style="485" customWidth="1"/>
    <col min="11" max="11" width="8" style="485" customWidth="1"/>
    <col min="12" max="14" width="7.7109375" style="483" customWidth="1"/>
    <col min="15" max="15" width="4.7109375" style="483" customWidth="1"/>
    <col min="16" max="16" width="3.7109375" style="483" customWidth="1"/>
    <col min="17" max="17" width="4.42578125" style="483" customWidth="1"/>
    <col min="18" max="18" width="4.7109375" style="483" customWidth="1"/>
    <col min="19" max="19" width="4.140625" style="493" hidden="1" customWidth="1"/>
    <col min="20" max="20" width="3.85546875" style="493" hidden="1" customWidth="1"/>
    <col min="21" max="21" width="4.140625" style="493" hidden="1" customWidth="1"/>
    <col min="22" max="22" width="3.85546875" style="493" hidden="1" customWidth="1"/>
    <col min="23" max="23" width="4.140625" style="493" hidden="1" customWidth="1"/>
    <col min="24" max="24" width="3.85546875" style="493" hidden="1" customWidth="1"/>
    <col min="25" max="25" width="4.140625" style="493" hidden="1" customWidth="1"/>
    <col min="26" max="26" width="3.85546875" style="493" hidden="1" customWidth="1"/>
    <col min="27" max="27" width="4.140625" style="493" hidden="1" customWidth="1"/>
    <col min="28" max="28" width="3.85546875" style="493" hidden="1" customWidth="1"/>
    <col min="29" max="29" width="4.140625" style="493" hidden="1" customWidth="1"/>
    <col min="30" max="30" width="3.85546875" style="493" hidden="1" customWidth="1"/>
    <col min="31" max="31" width="4.140625" style="493" hidden="1" customWidth="1"/>
    <col min="32" max="32" width="3.85546875" style="493" hidden="1" customWidth="1"/>
    <col min="33" max="33" width="4.140625" style="493" hidden="1" customWidth="1"/>
    <col min="34" max="34" width="3.85546875" style="493" hidden="1" customWidth="1"/>
    <col min="35" max="35" width="4.140625" style="493" hidden="1" customWidth="1"/>
    <col min="36" max="36" width="3.85546875" style="493" hidden="1" customWidth="1"/>
    <col min="37" max="37" width="4.140625" style="493" hidden="1" customWidth="1"/>
    <col min="38" max="38" width="3.85546875" style="483" hidden="1" customWidth="1"/>
    <col min="39" max="39" width="4.140625" style="483" hidden="1" customWidth="1"/>
    <col min="40" max="40" width="3.85546875" style="483" hidden="1" customWidth="1"/>
    <col min="41" max="41" width="4.140625" style="483" hidden="1" customWidth="1"/>
    <col min="42" max="42" width="3.85546875" style="483" hidden="1" customWidth="1"/>
    <col min="43" max="43" width="4.140625" style="483" hidden="1" customWidth="1"/>
    <col min="44" max="44" width="3.85546875" style="483" hidden="1" customWidth="1"/>
    <col min="45" max="45" width="4.140625" style="483" hidden="1" customWidth="1"/>
    <col min="46" max="46" width="3.85546875" style="483" hidden="1" customWidth="1"/>
    <col min="47" max="47" width="4.140625" style="483" hidden="1" customWidth="1"/>
    <col min="48" max="48" width="3.85546875" style="483" hidden="1" customWidth="1"/>
    <col min="49" max="49" width="4.140625" style="483" hidden="1" customWidth="1"/>
    <col min="50" max="50" width="3.85546875" style="483" hidden="1" customWidth="1"/>
    <col min="51" max="51" width="4.140625" style="483" hidden="1" customWidth="1"/>
    <col min="52" max="52" width="3.85546875" style="483" hidden="1" customWidth="1"/>
    <col min="53" max="53" width="4.140625" style="483" hidden="1" customWidth="1"/>
    <col min="54" max="54" width="5.42578125" style="483" hidden="1" customWidth="1"/>
    <col min="55" max="57" width="3.7109375" style="483" customWidth="1"/>
    <col min="58" max="58" width="3.140625" style="483" customWidth="1"/>
    <col min="59" max="59" width="3.7109375" style="483" customWidth="1"/>
    <col min="60" max="60" width="17.28515625" style="485" customWidth="1"/>
    <col min="61" max="61" width="12.85546875" style="485" customWidth="1"/>
    <col min="62" max="62" width="15.5703125" style="485" customWidth="1"/>
    <col min="63" max="63" width="14.85546875" style="483" customWidth="1"/>
    <col min="64" max="64" width="7.140625" style="483" bestFit="1" customWidth="1"/>
    <col min="65" max="65" width="6.5703125" style="483" bestFit="1" customWidth="1"/>
    <col min="66" max="66" width="9" style="483" customWidth="1"/>
    <col min="67" max="68" width="3.28515625" style="483" customWidth="1"/>
    <col min="69" max="70" width="4.5703125" style="483" customWidth="1"/>
    <col min="71" max="71" width="4" style="483" customWidth="1"/>
    <col min="72" max="72" width="9.42578125" style="495" bestFit="1" customWidth="1"/>
    <col min="73" max="73" width="4.140625" style="472" customWidth="1"/>
    <col min="74" max="256" width="11.42578125" style="472"/>
    <col min="257" max="257" width="9.42578125" style="472" customWidth="1"/>
    <col min="258" max="258" width="11.42578125" style="472" customWidth="1"/>
    <col min="259" max="259" width="7.5703125" style="472" customWidth="1"/>
    <col min="260" max="261" width="6.140625" style="472" customWidth="1"/>
    <col min="262" max="262" width="5.28515625" style="472" customWidth="1"/>
    <col min="263" max="263" width="8.7109375" style="472" customWidth="1"/>
    <col min="264" max="264" width="2.7109375" style="472" bestFit="1" customWidth="1"/>
    <col min="265" max="265" width="13.140625" style="472" customWidth="1"/>
    <col min="266" max="266" width="8.85546875" style="472" customWidth="1"/>
    <col min="267" max="267" width="8" style="472" customWidth="1"/>
    <col min="268" max="270" width="7.7109375" style="472" customWidth="1"/>
    <col min="271" max="271" width="4.7109375" style="472" customWidth="1"/>
    <col min="272" max="272" width="3.7109375" style="472" customWidth="1"/>
    <col min="273" max="273" width="4.42578125" style="472" customWidth="1"/>
    <col min="274" max="274" width="4.7109375" style="472" customWidth="1"/>
    <col min="275" max="310" width="0" style="472" hidden="1" customWidth="1"/>
    <col min="311" max="313" width="3.7109375" style="472" customWidth="1"/>
    <col min="314" max="314" width="3.140625" style="472" customWidth="1"/>
    <col min="315" max="315" width="3.7109375" style="472" customWidth="1"/>
    <col min="316" max="316" width="17.28515625" style="472" customWidth="1"/>
    <col min="317" max="317" width="12.85546875" style="472" customWidth="1"/>
    <col min="318" max="318" width="15.5703125" style="472" customWidth="1"/>
    <col min="319" max="319" width="14.85546875" style="472" customWidth="1"/>
    <col min="320" max="320" width="7.140625" style="472" bestFit="1" customWidth="1"/>
    <col min="321" max="321" width="6.5703125" style="472" bestFit="1" customWidth="1"/>
    <col min="322" max="322" width="9" style="472" customWidth="1"/>
    <col min="323" max="324" width="3.28515625" style="472" customWidth="1"/>
    <col min="325" max="326" width="4.5703125" style="472" customWidth="1"/>
    <col min="327" max="327" width="4" style="472" customWidth="1"/>
    <col min="328" max="328" width="9.42578125" style="472" bestFit="1" customWidth="1"/>
    <col min="329" max="329" width="4.140625" style="472" customWidth="1"/>
    <col min="330" max="512" width="11.42578125" style="472"/>
    <col min="513" max="513" width="9.42578125" style="472" customWidth="1"/>
    <col min="514" max="514" width="11.42578125" style="472" customWidth="1"/>
    <col min="515" max="515" width="7.5703125" style="472" customWidth="1"/>
    <col min="516" max="517" width="6.140625" style="472" customWidth="1"/>
    <col min="518" max="518" width="5.28515625" style="472" customWidth="1"/>
    <col min="519" max="519" width="8.7109375" style="472" customWidth="1"/>
    <col min="520" max="520" width="2.7109375" style="472" bestFit="1" customWidth="1"/>
    <col min="521" max="521" width="13.140625" style="472" customWidth="1"/>
    <col min="522" max="522" width="8.85546875" style="472" customWidth="1"/>
    <col min="523" max="523" width="8" style="472" customWidth="1"/>
    <col min="524" max="526" width="7.7109375" style="472" customWidth="1"/>
    <col min="527" max="527" width="4.7109375" style="472" customWidth="1"/>
    <col min="528" max="528" width="3.7109375" style="472" customWidth="1"/>
    <col min="529" max="529" width="4.42578125" style="472" customWidth="1"/>
    <col min="530" max="530" width="4.7109375" style="472" customWidth="1"/>
    <col min="531" max="566" width="0" style="472" hidden="1" customWidth="1"/>
    <col min="567" max="569" width="3.7109375" style="472" customWidth="1"/>
    <col min="570" max="570" width="3.140625" style="472" customWidth="1"/>
    <col min="571" max="571" width="3.7109375" style="472" customWidth="1"/>
    <col min="572" max="572" width="17.28515625" style="472" customWidth="1"/>
    <col min="573" max="573" width="12.85546875" style="472" customWidth="1"/>
    <col min="574" max="574" width="15.5703125" style="472" customWidth="1"/>
    <col min="575" max="575" width="14.85546875" style="472" customWidth="1"/>
    <col min="576" max="576" width="7.140625" style="472" bestFit="1" customWidth="1"/>
    <col min="577" max="577" width="6.5703125" style="472" bestFit="1" customWidth="1"/>
    <col min="578" max="578" width="9" style="472" customWidth="1"/>
    <col min="579" max="580" width="3.28515625" style="472" customWidth="1"/>
    <col min="581" max="582" width="4.5703125" style="472" customWidth="1"/>
    <col min="583" max="583" width="4" style="472" customWidth="1"/>
    <col min="584" max="584" width="9.42578125" style="472" bestFit="1" customWidth="1"/>
    <col min="585" max="585" width="4.140625" style="472" customWidth="1"/>
    <col min="586" max="768" width="11.42578125" style="472"/>
    <col min="769" max="769" width="9.42578125" style="472" customWidth="1"/>
    <col min="770" max="770" width="11.42578125" style="472" customWidth="1"/>
    <col min="771" max="771" width="7.5703125" style="472" customWidth="1"/>
    <col min="772" max="773" width="6.140625" style="472" customWidth="1"/>
    <col min="774" max="774" width="5.28515625" style="472" customWidth="1"/>
    <col min="775" max="775" width="8.7109375" style="472" customWidth="1"/>
    <col min="776" max="776" width="2.7109375" style="472" bestFit="1" customWidth="1"/>
    <col min="777" max="777" width="13.140625" style="472" customWidth="1"/>
    <col min="778" max="778" width="8.85546875" style="472" customWidth="1"/>
    <col min="779" max="779" width="8" style="472" customWidth="1"/>
    <col min="780" max="782" width="7.7109375" style="472" customWidth="1"/>
    <col min="783" max="783" width="4.7109375" style="472" customWidth="1"/>
    <col min="784" max="784" width="3.7109375" style="472" customWidth="1"/>
    <col min="785" max="785" width="4.42578125" style="472" customWidth="1"/>
    <col min="786" max="786" width="4.7109375" style="472" customWidth="1"/>
    <col min="787" max="822" width="0" style="472" hidden="1" customWidth="1"/>
    <col min="823" max="825" width="3.7109375" style="472" customWidth="1"/>
    <col min="826" max="826" width="3.140625" style="472" customWidth="1"/>
    <col min="827" max="827" width="3.7109375" style="472" customWidth="1"/>
    <col min="828" max="828" width="17.28515625" style="472" customWidth="1"/>
    <col min="829" max="829" width="12.85546875" style="472" customWidth="1"/>
    <col min="830" max="830" width="15.5703125" style="472" customWidth="1"/>
    <col min="831" max="831" width="14.85546875" style="472" customWidth="1"/>
    <col min="832" max="832" width="7.140625" style="472" bestFit="1" customWidth="1"/>
    <col min="833" max="833" width="6.5703125" style="472" bestFit="1" customWidth="1"/>
    <col min="834" max="834" width="9" style="472" customWidth="1"/>
    <col min="835" max="836" width="3.28515625" style="472" customWidth="1"/>
    <col min="837" max="838" width="4.5703125" style="472" customWidth="1"/>
    <col min="839" max="839" width="4" style="472" customWidth="1"/>
    <col min="840" max="840" width="9.42578125" style="472" bestFit="1" customWidth="1"/>
    <col min="841" max="841" width="4.140625" style="472" customWidth="1"/>
    <col min="842" max="1024" width="11.42578125" style="472"/>
    <col min="1025" max="1025" width="9.42578125" style="472" customWidth="1"/>
    <col min="1026" max="1026" width="11.42578125" style="472" customWidth="1"/>
    <col min="1027" max="1027" width="7.5703125" style="472" customWidth="1"/>
    <col min="1028" max="1029" width="6.140625" style="472" customWidth="1"/>
    <col min="1030" max="1030" width="5.28515625" style="472" customWidth="1"/>
    <col min="1031" max="1031" width="8.7109375" style="472" customWidth="1"/>
    <col min="1032" max="1032" width="2.7109375" style="472" bestFit="1" customWidth="1"/>
    <col min="1033" max="1033" width="13.140625" style="472" customWidth="1"/>
    <col min="1034" max="1034" width="8.85546875" style="472" customWidth="1"/>
    <col min="1035" max="1035" width="8" style="472" customWidth="1"/>
    <col min="1036" max="1038" width="7.7109375" style="472" customWidth="1"/>
    <col min="1039" max="1039" width="4.7109375" style="472" customWidth="1"/>
    <col min="1040" max="1040" width="3.7109375" style="472" customWidth="1"/>
    <col min="1041" max="1041" width="4.42578125" style="472" customWidth="1"/>
    <col min="1042" max="1042" width="4.7109375" style="472" customWidth="1"/>
    <col min="1043" max="1078" width="0" style="472" hidden="1" customWidth="1"/>
    <col min="1079" max="1081" width="3.7109375" style="472" customWidth="1"/>
    <col min="1082" max="1082" width="3.140625" style="472" customWidth="1"/>
    <col min="1083" max="1083" width="3.7109375" style="472" customWidth="1"/>
    <col min="1084" max="1084" width="17.28515625" style="472" customWidth="1"/>
    <col min="1085" max="1085" width="12.85546875" style="472" customWidth="1"/>
    <col min="1086" max="1086" width="15.5703125" style="472" customWidth="1"/>
    <col min="1087" max="1087" width="14.85546875" style="472" customWidth="1"/>
    <col min="1088" max="1088" width="7.140625" style="472" bestFit="1" customWidth="1"/>
    <col min="1089" max="1089" width="6.5703125" style="472" bestFit="1" customWidth="1"/>
    <col min="1090" max="1090" width="9" style="472" customWidth="1"/>
    <col min="1091" max="1092" width="3.28515625" style="472" customWidth="1"/>
    <col min="1093" max="1094" width="4.5703125" style="472" customWidth="1"/>
    <col min="1095" max="1095" width="4" style="472" customWidth="1"/>
    <col min="1096" max="1096" width="9.42578125" style="472" bestFit="1" customWidth="1"/>
    <col min="1097" max="1097" width="4.140625" style="472" customWidth="1"/>
    <col min="1098" max="1280" width="11.42578125" style="472"/>
    <col min="1281" max="1281" width="9.42578125" style="472" customWidth="1"/>
    <col min="1282" max="1282" width="11.42578125" style="472" customWidth="1"/>
    <col min="1283" max="1283" width="7.5703125" style="472" customWidth="1"/>
    <col min="1284" max="1285" width="6.140625" style="472" customWidth="1"/>
    <col min="1286" max="1286" width="5.28515625" style="472" customWidth="1"/>
    <col min="1287" max="1287" width="8.7109375" style="472" customWidth="1"/>
    <col min="1288" max="1288" width="2.7109375" style="472" bestFit="1" customWidth="1"/>
    <col min="1289" max="1289" width="13.140625" style="472" customWidth="1"/>
    <col min="1290" max="1290" width="8.85546875" style="472" customWidth="1"/>
    <col min="1291" max="1291" width="8" style="472" customWidth="1"/>
    <col min="1292" max="1294" width="7.7109375" style="472" customWidth="1"/>
    <col min="1295" max="1295" width="4.7109375" style="472" customWidth="1"/>
    <col min="1296" max="1296" width="3.7109375" style="472" customWidth="1"/>
    <col min="1297" max="1297" width="4.42578125" style="472" customWidth="1"/>
    <col min="1298" max="1298" width="4.7109375" style="472" customWidth="1"/>
    <col min="1299" max="1334" width="0" style="472" hidden="1" customWidth="1"/>
    <col min="1335" max="1337" width="3.7109375" style="472" customWidth="1"/>
    <col min="1338" max="1338" width="3.140625" style="472" customWidth="1"/>
    <col min="1339" max="1339" width="3.7109375" style="472" customWidth="1"/>
    <col min="1340" max="1340" width="17.28515625" style="472" customWidth="1"/>
    <col min="1341" max="1341" width="12.85546875" style="472" customWidth="1"/>
    <col min="1342" max="1342" width="15.5703125" style="472" customWidth="1"/>
    <col min="1343" max="1343" width="14.85546875" style="472" customWidth="1"/>
    <col min="1344" max="1344" width="7.140625" style="472" bestFit="1" customWidth="1"/>
    <col min="1345" max="1345" width="6.5703125" style="472" bestFit="1" customWidth="1"/>
    <col min="1346" max="1346" width="9" style="472" customWidth="1"/>
    <col min="1347" max="1348" width="3.28515625" style="472" customWidth="1"/>
    <col min="1349" max="1350" width="4.5703125" style="472" customWidth="1"/>
    <col min="1351" max="1351" width="4" style="472" customWidth="1"/>
    <col min="1352" max="1352" width="9.42578125" style="472" bestFit="1" customWidth="1"/>
    <col min="1353" max="1353" width="4.140625" style="472" customWidth="1"/>
    <col min="1354" max="1536" width="11.42578125" style="472"/>
    <col min="1537" max="1537" width="9.42578125" style="472" customWidth="1"/>
    <col min="1538" max="1538" width="11.42578125" style="472" customWidth="1"/>
    <col min="1539" max="1539" width="7.5703125" style="472" customWidth="1"/>
    <col min="1540" max="1541" width="6.140625" style="472" customWidth="1"/>
    <col min="1542" max="1542" width="5.28515625" style="472" customWidth="1"/>
    <col min="1543" max="1543" width="8.7109375" style="472" customWidth="1"/>
    <col min="1544" max="1544" width="2.7109375" style="472" bestFit="1" customWidth="1"/>
    <col min="1545" max="1545" width="13.140625" style="472" customWidth="1"/>
    <col min="1546" max="1546" width="8.85546875" style="472" customWidth="1"/>
    <col min="1547" max="1547" width="8" style="472" customWidth="1"/>
    <col min="1548" max="1550" width="7.7109375" style="472" customWidth="1"/>
    <col min="1551" max="1551" width="4.7109375" style="472" customWidth="1"/>
    <col min="1552" max="1552" width="3.7109375" style="472" customWidth="1"/>
    <col min="1553" max="1553" width="4.42578125" style="472" customWidth="1"/>
    <col min="1554" max="1554" width="4.7109375" style="472" customWidth="1"/>
    <col min="1555" max="1590" width="0" style="472" hidden="1" customWidth="1"/>
    <col min="1591" max="1593" width="3.7109375" style="472" customWidth="1"/>
    <col min="1594" max="1594" width="3.140625" style="472" customWidth="1"/>
    <col min="1595" max="1595" width="3.7109375" style="472" customWidth="1"/>
    <col min="1596" max="1596" width="17.28515625" style="472" customWidth="1"/>
    <col min="1597" max="1597" width="12.85546875" style="472" customWidth="1"/>
    <col min="1598" max="1598" width="15.5703125" style="472" customWidth="1"/>
    <col min="1599" max="1599" width="14.85546875" style="472" customWidth="1"/>
    <col min="1600" max="1600" width="7.140625" style="472" bestFit="1" customWidth="1"/>
    <col min="1601" max="1601" width="6.5703125" style="472" bestFit="1" customWidth="1"/>
    <col min="1602" max="1602" width="9" style="472" customWidth="1"/>
    <col min="1603" max="1604" width="3.28515625" style="472" customWidth="1"/>
    <col min="1605" max="1606" width="4.5703125" style="472" customWidth="1"/>
    <col min="1607" max="1607" width="4" style="472" customWidth="1"/>
    <col min="1608" max="1608" width="9.42578125" style="472" bestFit="1" customWidth="1"/>
    <col min="1609" max="1609" width="4.140625" style="472" customWidth="1"/>
    <col min="1610" max="1792" width="11.42578125" style="472"/>
    <col min="1793" max="1793" width="9.42578125" style="472" customWidth="1"/>
    <col min="1794" max="1794" width="11.42578125" style="472" customWidth="1"/>
    <col min="1795" max="1795" width="7.5703125" style="472" customWidth="1"/>
    <col min="1796" max="1797" width="6.140625" style="472" customWidth="1"/>
    <col min="1798" max="1798" width="5.28515625" style="472" customWidth="1"/>
    <col min="1799" max="1799" width="8.7109375" style="472" customWidth="1"/>
    <col min="1800" max="1800" width="2.7109375" style="472" bestFit="1" customWidth="1"/>
    <col min="1801" max="1801" width="13.140625" style="472" customWidth="1"/>
    <col min="1802" max="1802" width="8.85546875" style="472" customWidth="1"/>
    <col min="1803" max="1803" width="8" style="472" customWidth="1"/>
    <col min="1804" max="1806" width="7.7109375" style="472" customWidth="1"/>
    <col min="1807" max="1807" width="4.7109375" style="472" customWidth="1"/>
    <col min="1808" max="1808" width="3.7109375" style="472" customWidth="1"/>
    <col min="1809" max="1809" width="4.42578125" style="472" customWidth="1"/>
    <col min="1810" max="1810" width="4.7109375" style="472" customWidth="1"/>
    <col min="1811" max="1846" width="0" style="472" hidden="1" customWidth="1"/>
    <col min="1847" max="1849" width="3.7109375" style="472" customWidth="1"/>
    <col min="1850" max="1850" width="3.140625" style="472" customWidth="1"/>
    <col min="1851" max="1851" width="3.7109375" style="472" customWidth="1"/>
    <col min="1852" max="1852" width="17.28515625" style="472" customWidth="1"/>
    <col min="1853" max="1853" width="12.85546875" style="472" customWidth="1"/>
    <col min="1854" max="1854" width="15.5703125" style="472" customWidth="1"/>
    <col min="1855" max="1855" width="14.85546875" style="472" customWidth="1"/>
    <col min="1856" max="1856" width="7.140625" style="472" bestFit="1" customWidth="1"/>
    <col min="1857" max="1857" width="6.5703125" style="472" bestFit="1" customWidth="1"/>
    <col min="1858" max="1858" width="9" style="472" customWidth="1"/>
    <col min="1859" max="1860" width="3.28515625" style="472" customWidth="1"/>
    <col min="1861" max="1862" width="4.5703125" style="472" customWidth="1"/>
    <col min="1863" max="1863" width="4" style="472" customWidth="1"/>
    <col min="1864" max="1864" width="9.42578125" style="472" bestFit="1" customWidth="1"/>
    <col min="1865" max="1865" width="4.140625" style="472" customWidth="1"/>
    <col min="1866" max="2048" width="11.42578125" style="472"/>
    <col min="2049" max="2049" width="9.42578125" style="472" customWidth="1"/>
    <col min="2050" max="2050" width="11.42578125" style="472" customWidth="1"/>
    <col min="2051" max="2051" width="7.5703125" style="472" customWidth="1"/>
    <col min="2052" max="2053" width="6.140625" style="472" customWidth="1"/>
    <col min="2054" max="2054" width="5.28515625" style="472" customWidth="1"/>
    <col min="2055" max="2055" width="8.7109375" style="472" customWidth="1"/>
    <col min="2056" max="2056" width="2.7109375" style="472" bestFit="1" customWidth="1"/>
    <col min="2057" max="2057" width="13.140625" style="472" customWidth="1"/>
    <col min="2058" max="2058" width="8.85546875" style="472" customWidth="1"/>
    <col min="2059" max="2059" width="8" style="472" customWidth="1"/>
    <col min="2060" max="2062" width="7.7109375" style="472" customWidth="1"/>
    <col min="2063" max="2063" width="4.7109375" style="472" customWidth="1"/>
    <col min="2064" max="2064" width="3.7109375" style="472" customWidth="1"/>
    <col min="2065" max="2065" width="4.42578125" style="472" customWidth="1"/>
    <col min="2066" max="2066" width="4.7109375" style="472" customWidth="1"/>
    <col min="2067" max="2102" width="0" style="472" hidden="1" customWidth="1"/>
    <col min="2103" max="2105" width="3.7109375" style="472" customWidth="1"/>
    <col min="2106" max="2106" width="3.140625" style="472" customWidth="1"/>
    <col min="2107" max="2107" width="3.7109375" style="472" customWidth="1"/>
    <col min="2108" max="2108" width="17.28515625" style="472" customWidth="1"/>
    <col min="2109" max="2109" width="12.85546875" style="472" customWidth="1"/>
    <col min="2110" max="2110" width="15.5703125" style="472" customWidth="1"/>
    <col min="2111" max="2111" width="14.85546875" style="472" customWidth="1"/>
    <col min="2112" max="2112" width="7.140625" style="472" bestFit="1" customWidth="1"/>
    <col min="2113" max="2113" width="6.5703125" style="472" bestFit="1" customWidth="1"/>
    <col min="2114" max="2114" width="9" style="472" customWidth="1"/>
    <col min="2115" max="2116" width="3.28515625" style="472" customWidth="1"/>
    <col min="2117" max="2118" width="4.5703125" style="472" customWidth="1"/>
    <col min="2119" max="2119" width="4" style="472" customWidth="1"/>
    <col min="2120" max="2120" width="9.42578125" style="472" bestFit="1" customWidth="1"/>
    <col min="2121" max="2121" width="4.140625" style="472" customWidth="1"/>
    <col min="2122" max="2304" width="11.42578125" style="472"/>
    <col min="2305" max="2305" width="9.42578125" style="472" customWidth="1"/>
    <col min="2306" max="2306" width="11.42578125" style="472" customWidth="1"/>
    <col min="2307" max="2307" width="7.5703125" style="472" customWidth="1"/>
    <col min="2308" max="2309" width="6.140625" style="472" customWidth="1"/>
    <col min="2310" max="2310" width="5.28515625" style="472" customWidth="1"/>
    <col min="2311" max="2311" width="8.7109375" style="472" customWidth="1"/>
    <col min="2312" max="2312" width="2.7109375" style="472" bestFit="1" customWidth="1"/>
    <col min="2313" max="2313" width="13.140625" style="472" customWidth="1"/>
    <col min="2314" max="2314" width="8.85546875" style="472" customWidth="1"/>
    <col min="2315" max="2315" width="8" style="472" customWidth="1"/>
    <col min="2316" max="2318" width="7.7109375" style="472" customWidth="1"/>
    <col min="2319" max="2319" width="4.7109375" style="472" customWidth="1"/>
    <col min="2320" max="2320" width="3.7109375" style="472" customWidth="1"/>
    <col min="2321" max="2321" width="4.42578125" style="472" customWidth="1"/>
    <col min="2322" max="2322" width="4.7109375" style="472" customWidth="1"/>
    <col min="2323" max="2358" width="0" style="472" hidden="1" customWidth="1"/>
    <col min="2359" max="2361" width="3.7109375" style="472" customWidth="1"/>
    <col min="2362" max="2362" width="3.140625" style="472" customWidth="1"/>
    <col min="2363" max="2363" width="3.7109375" style="472" customWidth="1"/>
    <col min="2364" max="2364" width="17.28515625" style="472" customWidth="1"/>
    <col min="2365" max="2365" width="12.85546875" style="472" customWidth="1"/>
    <col min="2366" max="2366" width="15.5703125" style="472" customWidth="1"/>
    <col min="2367" max="2367" width="14.85546875" style="472" customWidth="1"/>
    <col min="2368" max="2368" width="7.140625" style="472" bestFit="1" customWidth="1"/>
    <col min="2369" max="2369" width="6.5703125" style="472" bestFit="1" customWidth="1"/>
    <col min="2370" max="2370" width="9" style="472" customWidth="1"/>
    <col min="2371" max="2372" width="3.28515625" style="472" customWidth="1"/>
    <col min="2373" max="2374" width="4.5703125" style="472" customWidth="1"/>
    <col min="2375" max="2375" width="4" style="472" customWidth="1"/>
    <col min="2376" max="2376" width="9.42578125" style="472" bestFit="1" customWidth="1"/>
    <col min="2377" max="2377" width="4.140625" style="472" customWidth="1"/>
    <col min="2378" max="2560" width="11.42578125" style="472"/>
    <col min="2561" max="2561" width="9.42578125" style="472" customWidth="1"/>
    <col min="2562" max="2562" width="11.42578125" style="472" customWidth="1"/>
    <col min="2563" max="2563" width="7.5703125" style="472" customWidth="1"/>
    <col min="2564" max="2565" width="6.140625" style="472" customWidth="1"/>
    <col min="2566" max="2566" width="5.28515625" style="472" customWidth="1"/>
    <col min="2567" max="2567" width="8.7109375" style="472" customWidth="1"/>
    <col min="2568" max="2568" width="2.7109375" style="472" bestFit="1" customWidth="1"/>
    <col min="2569" max="2569" width="13.140625" style="472" customWidth="1"/>
    <col min="2570" max="2570" width="8.85546875" style="472" customWidth="1"/>
    <col min="2571" max="2571" width="8" style="472" customWidth="1"/>
    <col min="2572" max="2574" width="7.7109375" style="472" customWidth="1"/>
    <col min="2575" max="2575" width="4.7109375" style="472" customWidth="1"/>
    <col min="2576" max="2576" width="3.7109375" style="472" customWidth="1"/>
    <col min="2577" max="2577" width="4.42578125" style="472" customWidth="1"/>
    <col min="2578" max="2578" width="4.7109375" style="472" customWidth="1"/>
    <col min="2579" max="2614" width="0" style="472" hidden="1" customWidth="1"/>
    <col min="2615" max="2617" width="3.7109375" style="472" customWidth="1"/>
    <col min="2618" max="2618" width="3.140625" style="472" customWidth="1"/>
    <col min="2619" max="2619" width="3.7109375" style="472" customWidth="1"/>
    <col min="2620" max="2620" width="17.28515625" style="472" customWidth="1"/>
    <col min="2621" max="2621" width="12.85546875" style="472" customWidth="1"/>
    <col min="2622" max="2622" width="15.5703125" style="472" customWidth="1"/>
    <col min="2623" max="2623" width="14.85546875" style="472" customWidth="1"/>
    <col min="2624" max="2624" width="7.140625" style="472" bestFit="1" customWidth="1"/>
    <col min="2625" max="2625" width="6.5703125" style="472" bestFit="1" customWidth="1"/>
    <col min="2626" max="2626" width="9" style="472" customWidth="1"/>
    <col min="2627" max="2628" width="3.28515625" style="472" customWidth="1"/>
    <col min="2629" max="2630" width="4.5703125" style="472" customWidth="1"/>
    <col min="2631" max="2631" width="4" style="472" customWidth="1"/>
    <col min="2632" max="2632" width="9.42578125" style="472" bestFit="1" customWidth="1"/>
    <col min="2633" max="2633" width="4.140625" style="472" customWidth="1"/>
    <col min="2634" max="2816" width="11.42578125" style="472"/>
    <col min="2817" max="2817" width="9.42578125" style="472" customWidth="1"/>
    <col min="2818" max="2818" width="11.42578125" style="472" customWidth="1"/>
    <col min="2819" max="2819" width="7.5703125" style="472" customWidth="1"/>
    <col min="2820" max="2821" width="6.140625" style="472" customWidth="1"/>
    <col min="2822" max="2822" width="5.28515625" style="472" customWidth="1"/>
    <col min="2823" max="2823" width="8.7109375" style="472" customWidth="1"/>
    <col min="2824" max="2824" width="2.7109375" style="472" bestFit="1" customWidth="1"/>
    <col min="2825" max="2825" width="13.140625" style="472" customWidth="1"/>
    <col min="2826" max="2826" width="8.85546875" style="472" customWidth="1"/>
    <col min="2827" max="2827" width="8" style="472" customWidth="1"/>
    <col min="2828" max="2830" width="7.7109375" style="472" customWidth="1"/>
    <col min="2831" max="2831" width="4.7109375" style="472" customWidth="1"/>
    <col min="2832" max="2832" width="3.7109375" style="472" customWidth="1"/>
    <col min="2833" max="2833" width="4.42578125" style="472" customWidth="1"/>
    <col min="2834" max="2834" width="4.7109375" style="472" customWidth="1"/>
    <col min="2835" max="2870" width="0" style="472" hidden="1" customWidth="1"/>
    <col min="2871" max="2873" width="3.7109375" style="472" customWidth="1"/>
    <col min="2874" max="2874" width="3.140625" style="472" customWidth="1"/>
    <col min="2875" max="2875" width="3.7109375" style="472" customWidth="1"/>
    <col min="2876" max="2876" width="17.28515625" style="472" customWidth="1"/>
    <col min="2877" max="2877" width="12.85546875" style="472" customWidth="1"/>
    <col min="2878" max="2878" width="15.5703125" style="472" customWidth="1"/>
    <col min="2879" max="2879" width="14.85546875" style="472" customWidth="1"/>
    <col min="2880" max="2880" width="7.140625" style="472" bestFit="1" customWidth="1"/>
    <col min="2881" max="2881" width="6.5703125" style="472" bestFit="1" customWidth="1"/>
    <col min="2882" max="2882" width="9" style="472" customWidth="1"/>
    <col min="2883" max="2884" width="3.28515625" style="472" customWidth="1"/>
    <col min="2885" max="2886" width="4.5703125" style="472" customWidth="1"/>
    <col min="2887" max="2887" width="4" style="472" customWidth="1"/>
    <col min="2888" max="2888" width="9.42578125" style="472" bestFit="1" customWidth="1"/>
    <col min="2889" max="2889" width="4.140625" style="472" customWidth="1"/>
    <col min="2890" max="3072" width="11.42578125" style="472"/>
    <col min="3073" max="3073" width="9.42578125" style="472" customWidth="1"/>
    <col min="3074" max="3074" width="11.42578125" style="472" customWidth="1"/>
    <col min="3075" max="3075" width="7.5703125" style="472" customWidth="1"/>
    <col min="3076" max="3077" width="6.140625" style="472" customWidth="1"/>
    <col min="3078" max="3078" width="5.28515625" style="472" customWidth="1"/>
    <col min="3079" max="3079" width="8.7109375" style="472" customWidth="1"/>
    <col min="3080" max="3080" width="2.7109375" style="472" bestFit="1" customWidth="1"/>
    <col min="3081" max="3081" width="13.140625" style="472" customWidth="1"/>
    <col min="3082" max="3082" width="8.85546875" style="472" customWidth="1"/>
    <col min="3083" max="3083" width="8" style="472" customWidth="1"/>
    <col min="3084" max="3086" width="7.7109375" style="472" customWidth="1"/>
    <col min="3087" max="3087" width="4.7109375" style="472" customWidth="1"/>
    <col min="3088" max="3088" width="3.7109375" style="472" customWidth="1"/>
    <col min="3089" max="3089" width="4.42578125" style="472" customWidth="1"/>
    <col min="3090" max="3090" width="4.7109375" style="472" customWidth="1"/>
    <col min="3091" max="3126" width="0" style="472" hidden="1" customWidth="1"/>
    <col min="3127" max="3129" width="3.7109375" style="472" customWidth="1"/>
    <col min="3130" max="3130" width="3.140625" style="472" customWidth="1"/>
    <col min="3131" max="3131" width="3.7109375" style="472" customWidth="1"/>
    <col min="3132" max="3132" width="17.28515625" style="472" customWidth="1"/>
    <col min="3133" max="3133" width="12.85546875" style="472" customWidth="1"/>
    <col min="3134" max="3134" width="15.5703125" style="472" customWidth="1"/>
    <col min="3135" max="3135" width="14.85546875" style="472" customWidth="1"/>
    <col min="3136" max="3136" width="7.140625" style="472" bestFit="1" customWidth="1"/>
    <col min="3137" max="3137" width="6.5703125" style="472" bestFit="1" customWidth="1"/>
    <col min="3138" max="3138" width="9" style="472" customWidth="1"/>
    <col min="3139" max="3140" width="3.28515625" style="472" customWidth="1"/>
    <col min="3141" max="3142" width="4.5703125" style="472" customWidth="1"/>
    <col min="3143" max="3143" width="4" style="472" customWidth="1"/>
    <col min="3144" max="3144" width="9.42578125" style="472" bestFit="1" customWidth="1"/>
    <col min="3145" max="3145" width="4.140625" style="472" customWidth="1"/>
    <col min="3146" max="3328" width="11.42578125" style="472"/>
    <col min="3329" max="3329" width="9.42578125" style="472" customWidth="1"/>
    <col min="3330" max="3330" width="11.42578125" style="472" customWidth="1"/>
    <col min="3331" max="3331" width="7.5703125" style="472" customWidth="1"/>
    <col min="3332" max="3333" width="6.140625" style="472" customWidth="1"/>
    <col min="3334" max="3334" width="5.28515625" style="472" customWidth="1"/>
    <col min="3335" max="3335" width="8.7109375" style="472" customWidth="1"/>
    <col min="3336" max="3336" width="2.7109375" style="472" bestFit="1" customWidth="1"/>
    <col min="3337" max="3337" width="13.140625" style="472" customWidth="1"/>
    <col min="3338" max="3338" width="8.85546875" style="472" customWidth="1"/>
    <col min="3339" max="3339" width="8" style="472" customWidth="1"/>
    <col min="3340" max="3342" width="7.7109375" style="472" customWidth="1"/>
    <col min="3343" max="3343" width="4.7109375" style="472" customWidth="1"/>
    <col min="3344" max="3344" width="3.7109375" style="472" customWidth="1"/>
    <col min="3345" max="3345" width="4.42578125" style="472" customWidth="1"/>
    <col min="3346" max="3346" width="4.7109375" style="472" customWidth="1"/>
    <col min="3347" max="3382" width="0" style="472" hidden="1" customWidth="1"/>
    <col min="3383" max="3385" width="3.7109375" style="472" customWidth="1"/>
    <col min="3386" max="3386" width="3.140625" style="472" customWidth="1"/>
    <col min="3387" max="3387" width="3.7109375" style="472" customWidth="1"/>
    <col min="3388" max="3388" width="17.28515625" style="472" customWidth="1"/>
    <col min="3389" max="3389" width="12.85546875" style="472" customWidth="1"/>
    <col min="3390" max="3390" width="15.5703125" style="472" customWidth="1"/>
    <col min="3391" max="3391" width="14.85546875" style="472" customWidth="1"/>
    <col min="3392" max="3392" width="7.140625" style="472" bestFit="1" customWidth="1"/>
    <col min="3393" max="3393" width="6.5703125" style="472" bestFit="1" customWidth="1"/>
    <col min="3394" max="3394" width="9" style="472" customWidth="1"/>
    <col min="3395" max="3396" width="3.28515625" style="472" customWidth="1"/>
    <col min="3397" max="3398" width="4.5703125" style="472" customWidth="1"/>
    <col min="3399" max="3399" width="4" style="472" customWidth="1"/>
    <col min="3400" max="3400" width="9.42578125" style="472" bestFit="1" customWidth="1"/>
    <col min="3401" max="3401" width="4.140625" style="472" customWidth="1"/>
    <col min="3402" max="3584" width="11.42578125" style="472"/>
    <col min="3585" max="3585" width="9.42578125" style="472" customWidth="1"/>
    <col min="3586" max="3586" width="11.42578125" style="472" customWidth="1"/>
    <col min="3587" max="3587" width="7.5703125" style="472" customWidth="1"/>
    <col min="3588" max="3589" width="6.140625" style="472" customWidth="1"/>
    <col min="3590" max="3590" width="5.28515625" style="472" customWidth="1"/>
    <col min="3591" max="3591" width="8.7109375" style="472" customWidth="1"/>
    <col min="3592" max="3592" width="2.7109375" style="472" bestFit="1" customWidth="1"/>
    <col min="3593" max="3593" width="13.140625" style="472" customWidth="1"/>
    <col min="3594" max="3594" width="8.85546875" style="472" customWidth="1"/>
    <col min="3595" max="3595" width="8" style="472" customWidth="1"/>
    <col min="3596" max="3598" width="7.7109375" style="472" customWidth="1"/>
    <col min="3599" max="3599" width="4.7109375" style="472" customWidth="1"/>
    <col min="3600" max="3600" width="3.7109375" style="472" customWidth="1"/>
    <col min="3601" max="3601" width="4.42578125" style="472" customWidth="1"/>
    <col min="3602" max="3602" width="4.7109375" style="472" customWidth="1"/>
    <col min="3603" max="3638" width="0" style="472" hidden="1" customWidth="1"/>
    <col min="3639" max="3641" width="3.7109375" style="472" customWidth="1"/>
    <col min="3642" max="3642" width="3.140625" style="472" customWidth="1"/>
    <col min="3643" max="3643" width="3.7109375" style="472" customWidth="1"/>
    <col min="3644" max="3644" width="17.28515625" style="472" customWidth="1"/>
    <col min="3645" max="3645" width="12.85546875" style="472" customWidth="1"/>
    <col min="3646" max="3646" width="15.5703125" style="472" customWidth="1"/>
    <col min="3647" max="3647" width="14.85546875" style="472" customWidth="1"/>
    <col min="3648" max="3648" width="7.140625" style="472" bestFit="1" customWidth="1"/>
    <col min="3649" max="3649" width="6.5703125" style="472" bestFit="1" customWidth="1"/>
    <col min="3650" max="3650" width="9" style="472" customWidth="1"/>
    <col min="3651" max="3652" width="3.28515625" style="472" customWidth="1"/>
    <col min="3653" max="3654" width="4.5703125" style="472" customWidth="1"/>
    <col min="3655" max="3655" width="4" style="472" customWidth="1"/>
    <col min="3656" max="3656" width="9.42578125" style="472" bestFit="1" customWidth="1"/>
    <col min="3657" max="3657" width="4.140625" style="472" customWidth="1"/>
    <col min="3658" max="3840" width="11.42578125" style="472"/>
    <col min="3841" max="3841" width="9.42578125" style="472" customWidth="1"/>
    <col min="3842" max="3842" width="11.42578125" style="472" customWidth="1"/>
    <col min="3843" max="3843" width="7.5703125" style="472" customWidth="1"/>
    <col min="3844" max="3845" width="6.140625" style="472" customWidth="1"/>
    <col min="3846" max="3846" width="5.28515625" style="472" customWidth="1"/>
    <col min="3847" max="3847" width="8.7109375" style="472" customWidth="1"/>
    <col min="3848" max="3848" width="2.7109375" style="472" bestFit="1" customWidth="1"/>
    <col min="3849" max="3849" width="13.140625" style="472" customWidth="1"/>
    <col min="3850" max="3850" width="8.85546875" style="472" customWidth="1"/>
    <col min="3851" max="3851" width="8" style="472" customWidth="1"/>
    <col min="3852" max="3854" width="7.7109375" style="472" customWidth="1"/>
    <col min="3855" max="3855" width="4.7109375" style="472" customWidth="1"/>
    <col min="3856" max="3856" width="3.7109375" style="472" customWidth="1"/>
    <col min="3857" max="3857" width="4.42578125" style="472" customWidth="1"/>
    <col min="3858" max="3858" width="4.7109375" style="472" customWidth="1"/>
    <col min="3859" max="3894" width="0" style="472" hidden="1" customWidth="1"/>
    <col min="3895" max="3897" width="3.7109375" style="472" customWidth="1"/>
    <col min="3898" max="3898" width="3.140625" style="472" customWidth="1"/>
    <col min="3899" max="3899" width="3.7109375" style="472" customWidth="1"/>
    <col min="3900" max="3900" width="17.28515625" style="472" customWidth="1"/>
    <col min="3901" max="3901" width="12.85546875" style="472" customWidth="1"/>
    <col min="3902" max="3902" width="15.5703125" style="472" customWidth="1"/>
    <col min="3903" max="3903" width="14.85546875" style="472" customWidth="1"/>
    <col min="3904" max="3904" width="7.140625" style="472" bestFit="1" customWidth="1"/>
    <col min="3905" max="3905" width="6.5703125" style="472" bestFit="1" customWidth="1"/>
    <col min="3906" max="3906" width="9" style="472" customWidth="1"/>
    <col min="3907" max="3908" width="3.28515625" style="472" customWidth="1"/>
    <col min="3909" max="3910" width="4.5703125" style="472" customWidth="1"/>
    <col min="3911" max="3911" width="4" style="472" customWidth="1"/>
    <col min="3912" max="3912" width="9.42578125" style="472" bestFit="1" customWidth="1"/>
    <col min="3913" max="3913" width="4.140625" style="472" customWidth="1"/>
    <col min="3914" max="4096" width="11.42578125" style="472"/>
    <col min="4097" max="4097" width="9.42578125" style="472" customWidth="1"/>
    <col min="4098" max="4098" width="11.42578125" style="472" customWidth="1"/>
    <col min="4099" max="4099" width="7.5703125" style="472" customWidth="1"/>
    <col min="4100" max="4101" width="6.140625" style="472" customWidth="1"/>
    <col min="4102" max="4102" width="5.28515625" style="472" customWidth="1"/>
    <col min="4103" max="4103" width="8.7109375" style="472" customWidth="1"/>
    <col min="4104" max="4104" width="2.7109375" style="472" bestFit="1" customWidth="1"/>
    <col min="4105" max="4105" width="13.140625" style="472" customWidth="1"/>
    <col min="4106" max="4106" width="8.85546875" style="472" customWidth="1"/>
    <col min="4107" max="4107" width="8" style="472" customWidth="1"/>
    <col min="4108" max="4110" width="7.7109375" style="472" customWidth="1"/>
    <col min="4111" max="4111" width="4.7109375" style="472" customWidth="1"/>
    <col min="4112" max="4112" width="3.7109375" style="472" customWidth="1"/>
    <col min="4113" max="4113" width="4.42578125" style="472" customWidth="1"/>
    <col min="4114" max="4114" width="4.7109375" style="472" customWidth="1"/>
    <col min="4115" max="4150" width="0" style="472" hidden="1" customWidth="1"/>
    <col min="4151" max="4153" width="3.7109375" style="472" customWidth="1"/>
    <col min="4154" max="4154" width="3.140625" style="472" customWidth="1"/>
    <col min="4155" max="4155" width="3.7109375" style="472" customWidth="1"/>
    <col min="4156" max="4156" width="17.28515625" style="472" customWidth="1"/>
    <col min="4157" max="4157" width="12.85546875" style="472" customWidth="1"/>
    <col min="4158" max="4158" width="15.5703125" style="472" customWidth="1"/>
    <col min="4159" max="4159" width="14.85546875" style="472" customWidth="1"/>
    <col min="4160" max="4160" width="7.140625" style="472" bestFit="1" customWidth="1"/>
    <col min="4161" max="4161" width="6.5703125" style="472" bestFit="1" customWidth="1"/>
    <col min="4162" max="4162" width="9" style="472" customWidth="1"/>
    <col min="4163" max="4164" width="3.28515625" style="472" customWidth="1"/>
    <col min="4165" max="4166" width="4.5703125" style="472" customWidth="1"/>
    <col min="4167" max="4167" width="4" style="472" customWidth="1"/>
    <col min="4168" max="4168" width="9.42578125" style="472" bestFit="1" customWidth="1"/>
    <col min="4169" max="4169" width="4.140625" style="472" customWidth="1"/>
    <col min="4170" max="4352" width="11.42578125" style="472"/>
    <col min="4353" max="4353" width="9.42578125" style="472" customWidth="1"/>
    <col min="4354" max="4354" width="11.42578125" style="472" customWidth="1"/>
    <col min="4355" max="4355" width="7.5703125" style="472" customWidth="1"/>
    <col min="4356" max="4357" width="6.140625" style="472" customWidth="1"/>
    <col min="4358" max="4358" width="5.28515625" style="472" customWidth="1"/>
    <col min="4359" max="4359" width="8.7109375" style="472" customWidth="1"/>
    <col min="4360" max="4360" width="2.7109375" style="472" bestFit="1" customWidth="1"/>
    <col min="4361" max="4361" width="13.140625" style="472" customWidth="1"/>
    <col min="4362" max="4362" width="8.85546875" style="472" customWidth="1"/>
    <col min="4363" max="4363" width="8" style="472" customWidth="1"/>
    <col min="4364" max="4366" width="7.7109375" style="472" customWidth="1"/>
    <col min="4367" max="4367" width="4.7109375" style="472" customWidth="1"/>
    <col min="4368" max="4368" width="3.7109375" style="472" customWidth="1"/>
    <col min="4369" max="4369" width="4.42578125" style="472" customWidth="1"/>
    <col min="4370" max="4370" width="4.7109375" style="472" customWidth="1"/>
    <col min="4371" max="4406" width="0" style="472" hidden="1" customWidth="1"/>
    <col min="4407" max="4409" width="3.7109375" style="472" customWidth="1"/>
    <col min="4410" max="4410" width="3.140625" style="472" customWidth="1"/>
    <col min="4411" max="4411" width="3.7109375" style="472" customWidth="1"/>
    <col min="4412" max="4412" width="17.28515625" style="472" customWidth="1"/>
    <col min="4413" max="4413" width="12.85546875" style="472" customWidth="1"/>
    <col min="4414" max="4414" width="15.5703125" style="472" customWidth="1"/>
    <col min="4415" max="4415" width="14.85546875" style="472" customWidth="1"/>
    <col min="4416" max="4416" width="7.140625" style="472" bestFit="1" customWidth="1"/>
    <col min="4417" max="4417" width="6.5703125" style="472" bestFit="1" customWidth="1"/>
    <col min="4418" max="4418" width="9" style="472" customWidth="1"/>
    <col min="4419" max="4420" width="3.28515625" style="472" customWidth="1"/>
    <col min="4421" max="4422" width="4.5703125" style="472" customWidth="1"/>
    <col min="4423" max="4423" width="4" style="472" customWidth="1"/>
    <col min="4424" max="4424" width="9.42578125" style="472" bestFit="1" customWidth="1"/>
    <col min="4425" max="4425" width="4.140625" style="472" customWidth="1"/>
    <col min="4426" max="4608" width="11.42578125" style="472"/>
    <col min="4609" max="4609" width="9.42578125" style="472" customWidth="1"/>
    <col min="4610" max="4610" width="11.42578125" style="472" customWidth="1"/>
    <col min="4611" max="4611" width="7.5703125" style="472" customWidth="1"/>
    <col min="4612" max="4613" width="6.140625" style="472" customWidth="1"/>
    <col min="4614" max="4614" width="5.28515625" style="472" customWidth="1"/>
    <col min="4615" max="4615" width="8.7109375" style="472" customWidth="1"/>
    <col min="4616" max="4616" width="2.7109375" style="472" bestFit="1" customWidth="1"/>
    <col min="4617" max="4617" width="13.140625" style="472" customWidth="1"/>
    <col min="4618" max="4618" width="8.85546875" style="472" customWidth="1"/>
    <col min="4619" max="4619" width="8" style="472" customWidth="1"/>
    <col min="4620" max="4622" width="7.7109375" style="472" customWidth="1"/>
    <col min="4623" max="4623" width="4.7109375" style="472" customWidth="1"/>
    <col min="4624" max="4624" width="3.7109375" style="472" customWidth="1"/>
    <col min="4625" max="4625" width="4.42578125" style="472" customWidth="1"/>
    <col min="4626" max="4626" width="4.7109375" style="472" customWidth="1"/>
    <col min="4627" max="4662" width="0" style="472" hidden="1" customWidth="1"/>
    <col min="4663" max="4665" width="3.7109375" style="472" customWidth="1"/>
    <col min="4666" max="4666" width="3.140625" style="472" customWidth="1"/>
    <col min="4667" max="4667" width="3.7109375" style="472" customWidth="1"/>
    <col min="4668" max="4668" width="17.28515625" style="472" customWidth="1"/>
    <col min="4669" max="4669" width="12.85546875" style="472" customWidth="1"/>
    <col min="4670" max="4670" width="15.5703125" style="472" customWidth="1"/>
    <col min="4671" max="4671" width="14.85546875" style="472" customWidth="1"/>
    <col min="4672" max="4672" width="7.140625" style="472" bestFit="1" customWidth="1"/>
    <col min="4673" max="4673" width="6.5703125" style="472" bestFit="1" customWidth="1"/>
    <col min="4674" max="4674" width="9" style="472" customWidth="1"/>
    <col min="4675" max="4676" width="3.28515625" style="472" customWidth="1"/>
    <col min="4677" max="4678" width="4.5703125" style="472" customWidth="1"/>
    <col min="4679" max="4679" width="4" style="472" customWidth="1"/>
    <col min="4680" max="4680" width="9.42578125" style="472" bestFit="1" customWidth="1"/>
    <col min="4681" max="4681" width="4.140625" style="472" customWidth="1"/>
    <col min="4682" max="4864" width="11.42578125" style="472"/>
    <col min="4865" max="4865" width="9.42578125" style="472" customWidth="1"/>
    <col min="4866" max="4866" width="11.42578125" style="472" customWidth="1"/>
    <col min="4867" max="4867" width="7.5703125" style="472" customWidth="1"/>
    <col min="4868" max="4869" width="6.140625" style="472" customWidth="1"/>
    <col min="4870" max="4870" width="5.28515625" style="472" customWidth="1"/>
    <col min="4871" max="4871" width="8.7109375" style="472" customWidth="1"/>
    <col min="4872" max="4872" width="2.7109375" style="472" bestFit="1" customWidth="1"/>
    <col min="4873" max="4873" width="13.140625" style="472" customWidth="1"/>
    <col min="4874" max="4874" width="8.85546875" style="472" customWidth="1"/>
    <col min="4875" max="4875" width="8" style="472" customWidth="1"/>
    <col min="4876" max="4878" width="7.7109375" style="472" customWidth="1"/>
    <col min="4879" max="4879" width="4.7109375" style="472" customWidth="1"/>
    <col min="4880" max="4880" width="3.7109375" style="472" customWidth="1"/>
    <col min="4881" max="4881" width="4.42578125" style="472" customWidth="1"/>
    <col min="4882" max="4882" width="4.7109375" style="472" customWidth="1"/>
    <col min="4883" max="4918" width="0" style="472" hidden="1" customWidth="1"/>
    <col min="4919" max="4921" width="3.7109375" style="472" customWidth="1"/>
    <col min="4922" max="4922" width="3.140625" style="472" customWidth="1"/>
    <col min="4923" max="4923" width="3.7109375" style="472" customWidth="1"/>
    <col min="4924" max="4924" width="17.28515625" style="472" customWidth="1"/>
    <col min="4925" max="4925" width="12.85546875" style="472" customWidth="1"/>
    <col min="4926" max="4926" width="15.5703125" style="472" customWidth="1"/>
    <col min="4927" max="4927" width="14.85546875" style="472" customWidth="1"/>
    <col min="4928" max="4928" width="7.140625" style="472" bestFit="1" customWidth="1"/>
    <col min="4929" max="4929" width="6.5703125" style="472" bestFit="1" customWidth="1"/>
    <col min="4930" max="4930" width="9" style="472" customWidth="1"/>
    <col min="4931" max="4932" width="3.28515625" style="472" customWidth="1"/>
    <col min="4933" max="4934" width="4.5703125" style="472" customWidth="1"/>
    <col min="4935" max="4935" width="4" style="472" customWidth="1"/>
    <col min="4936" max="4936" width="9.42578125" style="472" bestFit="1" customWidth="1"/>
    <col min="4937" max="4937" width="4.140625" style="472" customWidth="1"/>
    <col min="4938" max="5120" width="11.42578125" style="472"/>
    <col min="5121" max="5121" width="9.42578125" style="472" customWidth="1"/>
    <col min="5122" max="5122" width="11.42578125" style="472" customWidth="1"/>
    <col min="5123" max="5123" width="7.5703125" style="472" customWidth="1"/>
    <col min="5124" max="5125" width="6.140625" style="472" customWidth="1"/>
    <col min="5126" max="5126" width="5.28515625" style="472" customWidth="1"/>
    <col min="5127" max="5127" width="8.7109375" style="472" customWidth="1"/>
    <col min="5128" max="5128" width="2.7109375" style="472" bestFit="1" customWidth="1"/>
    <col min="5129" max="5129" width="13.140625" style="472" customWidth="1"/>
    <col min="5130" max="5130" width="8.85546875" style="472" customWidth="1"/>
    <col min="5131" max="5131" width="8" style="472" customWidth="1"/>
    <col min="5132" max="5134" width="7.7109375" style="472" customWidth="1"/>
    <col min="5135" max="5135" width="4.7109375" style="472" customWidth="1"/>
    <col min="5136" max="5136" width="3.7109375" style="472" customWidth="1"/>
    <col min="5137" max="5137" width="4.42578125" style="472" customWidth="1"/>
    <col min="5138" max="5138" width="4.7109375" style="472" customWidth="1"/>
    <col min="5139" max="5174" width="0" style="472" hidden="1" customWidth="1"/>
    <col min="5175" max="5177" width="3.7109375" style="472" customWidth="1"/>
    <col min="5178" max="5178" width="3.140625" style="472" customWidth="1"/>
    <col min="5179" max="5179" width="3.7109375" style="472" customWidth="1"/>
    <col min="5180" max="5180" width="17.28515625" style="472" customWidth="1"/>
    <col min="5181" max="5181" width="12.85546875" style="472" customWidth="1"/>
    <col min="5182" max="5182" width="15.5703125" style="472" customWidth="1"/>
    <col min="5183" max="5183" width="14.85546875" style="472" customWidth="1"/>
    <col min="5184" max="5184" width="7.140625" style="472" bestFit="1" customWidth="1"/>
    <col min="5185" max="5185" width="6.5703125" style="472" bestFit="1" customWidth="1"/>
    <col min="5186" max="5186" width="9" style="472" customWidth="1"/>
    <col min="5187" max="5188" width="3.28515625" style="472" customWidth="1"/>
    <col min="5189" max="5190" width="4.5703125" style="472" customWidth="1"/>
    <col min="5191" max="5191" width="4" style="472" customWidth="1"/>
    <col min="5192" max="5192" width="9.42578125" style="472" bestFit="1" customWidth="1"/>
    <col min="5193" max="5193" width="4.140625" style="472" customWidth="1"/>
    <col min="5194" max="5376" width="11.42578125" style="472"/>
    <col min="5377" max="5377" width="9.42578125" style="472" customWidth="1"/>
    <col min="5378" max="5378" width="11.42578125" style="472" customWidth="1"/>
    <col min="5379" max="5379" width="7.5703125" style="472" customWidth="1"/>
    <col min="5380" max="5381" width="6.140625" style="472" customWidth="1"/>
    <col min="5382" max="5382" width="5.28515625" style="472" customWidth="1"/>
    <col min="5383" max="5383" width="8.7109375" style="472" customWidth="1"/>
    <col min="5384" max="5384" width="2.7109375" style="472" bestFit="1" customWidth="1"/>
    <col min="5385" max="5385" width="13.140625" style="472" customWidth="1"/>
    <col min="5386" max="5386" width="8.85546875" style="472" customWidth="1"/>
    <col min="5387" max="5387" width="8" style="472" customWidth="1"/>
    <col min="5388" max="5390" width="7.7109375" style="472" customWidth="1"/>
    <col min="5391" max="5391" width="4.7109375" style="472" customWidth="1"/>
    <col min="5392" max="5392" width="3.7109375" style="472" customWidth="1"/>
    <col min="5393" max="5393" width="4.42578125" style="472" customWidth="1"/>
    <col min="5394" max="5394" width="4.7109375" style="472" customWidth="1"/>
    <col min="5395" max="5430" width="0" style="472" hidden="1" customWidth="1"/>
    <col min="5431" max="5433" width="3.7109375" style="472" customWidth="1"/>
    <col min="5434" max="5434" width="3.140625" style="472" customWidth="1"/>
    <col min="5435" max="5435" width="3.7109375" style="472" customWidth="1"/>
    <col min="5436" max="5436" width="17.28515625" style="472" customWidth="1"/>
    <col min="5437" max="5437" width="12.85546875" style="472" customWidth="1"/>
    <col min="5438" max="5438" width="15.5703125" style="472" customWidth="1"/>
    <col min="5439" max="5439" width="14.85546875" style="472" customWidth="1"/>
    <col min="5440" max="5440" width="7.140625" style="472" bestFit="1" customWidth="1"/>
    <col min="5441" max="5441" width="6.5703125" style="472" bestFit="1" customWidth="1"/>
    <col min="5442" max="5442" width="9" style="472" customWidth="1"/>
    <col min="5443" max="5444" width="3.28515625" style="472" customWidth="1"/>
    <col min="5445" max="5446" width="4.5703125" style="472" customWidth="1"/>
    <col min="5447" max="5447" width="4" style="472" customWidth="1"/>
    <col min="5448" max="5448" width="9.42578125" style="472" bestFit="1" customWidth="1"/>
    <col min="5449" max="5449" width="4.140625" style="472" customWidth="1"/>
    <col min="5450" max="5632" width="11.42578125" style="472"/>
    <col min="5633" max="5633" width="9.42578125" style="472" customWidth="1"/>
    <col min="5634" max="5634" width="11.42578125" style="472" customWidth="1"/>
    <col min="5635" max="5635" width="7.5703125" style="472" customWidth="1"/>
    <col min="5636" max="5637" width="6.140625" style="472" customWidth="1"/>
    <col min="5638" max="5638" width="5.28515625" style="472" customWidth="1"/>
    <col min="5639" max="5639" width="8.7109375" style="472" customWidth="1"/>
    <col min="5640" max="5640" width="2.7109375" style="472" bestFit="1" customWidth="1"/>
    <col min="5641" max="5641" width="13.140625" style="472" customWidth="1"/>
    <col min="5642" max="5642" width="8.85546875" style="472" customWidth="1"/>
    <col min="5643" max="5643" width="8" style="472" customWidth="1"/>
    <col min="5644" max="5646" width="7.7109375" style="472" customWidth="1"/>
    <col min="5647" max="5647" width="4.7109375" style="472" customWidth="1"/>
    <col min="5648" max="5648" width="3.7109375" style="472" customWidth="1"/>
    <col min="5649" max="5649" width="4.42578125" style="472" customWidth="1"/>
    <col min="5650" max="5650" width="4.7109375" style="472" customWidth="1"/>
    <col min="5651" max="5686" width="0" style="472" hidden="1" customWidth="1"/>
    <col min="5687" max="5689" width="3.7109375" style="472" customWidth="1"/>
    <col min="5690" max="5690" width="3.140625" style="472" customWidth="1"/>
    <col min="5691" max="5691" width="3.7109375" style="472" customWidth="1"/>
    <col min="5692" max="5692" width="17.28515625" style="472" customWidth="1"/>
    <col min="5693" max="5693" width="12.85546875" style="472" customWidth="1"/>
    <col min="5694" max="5694" width="15.5703125" style="472" customWidth="1"/>
    <col min="5695" max="5695" width="14.85546875" style="472" customWidth="1"/>
    <col min="5696" max="5696" width="7.140625" style="472" bestFit="1" customWidth="1"/>
    <col min="5697" max="5697" width="6.5703125" style="472" bestFit="1" customWidth="1"/>
    <col min="5698" max="5698" width="9" style="472" customWidth="1"/>
    <col min="5699" max="5700" width="3.28515625" style="472" customWidth="1"/>
    <col min="5701" max="5702" width="4.5703125" style="472" customWidth="1"/>
    <col min="5703" max="5703" width="4" style="472" customWidth="1"/>
    <col min="5704" max="5704" width="9.42578125" style="472" bestFit="1" customWidth="1"/>
    <col min="5705" max="5705" width="4.140625" style="472" customWidth="1"/>
    <col min="5706" max="5888" width="11.42578125" style="472"/>
    <col min="5889" max="5889" width="9.42578125" style="472" customWidth="1"/>
    <col min="5890" max="5890" width="11.42578125" style="472" customWidth="1"/>
    <col min="5891" max="5891" width="7.5703125" style="472" customWidth="1"/>
    <col min="5892" max="5893" width="6.140625" style="472" customWidth="1"/>
    <col min="5894" max="5894" width="5.28515625" style="472" customWidth="1"/>
    <col min="5895" max="5895" width="8.7109375" style="472" customWidth="1"/>
    <col min="5896" max="5896" width="2.7109375" style="472" bestFit="1" customWidth="1"/>
    <col min="5897" max="5897" width="13.140625" style="472" customWidth="1"/>
    <col min="5898" max="5898" width="8.85546875" style="472" customWidth="1"/>
    <col min="5899" max="5899" width="8" style="472" customWidth="1"/>
    <col min="5900" max="5902" width="7.7109375" style="472" customWidth="1"/>
    <col min="5903" max="5903" width="4.7109375" style="472" customWidth="1"/>
    <col min="5904" max="5904" width="3.7109375" style="472" customWidth="1"/>
    <col min="5905" max="5905" width="4.42578125" style="472" customWidth="1"/>
    <col min="5906" max="5906" width="4.7109375" style="472" customWidth="1"/>
    <col min="5907" max="5942" width="0" style="472" hidden="1" customWidth="1"/>
    <col min="5943" max="5945" width="3.7109375" style="472" customWidth="1"/>
    <col min="5946" max="5946" width="3.140625" style="472" customWidth="1"/>
    <col min="5947" max="5947" width="3.7109375" style="472" customWidth="1"/>
    <col min="5948" max="5948" width="17.28515625" style="472" customWidth="1"/>
    <col min="5949" max="5949" width="12.85546875" style="472" customWidth="1"/>
    <col min="5950" max="5950" width="15.5703125" style="472" customWidth="1"/>
    <col min="5951" max="5951" width="14.85546875" style="472" customWidth="1"/>
    <col min="5952" max="5952" width="7.140625" style="472" bestFit="1" customWidth="1"/>
    <col min="5953" max="5953" width="6.5703125" style="472" bestFit="1" customWidth="1"/>
    <col min="5954" max="5954" width="9" style="472" customWidth="1"/>
    <col min="5955" max="5956" width="3.28515625" style="472" customWidth="1"/>
    <col min="5957" max="5958" width="4.5703125" style="472" customWidth="1"/>
    <col min="5959" max="5959" width="4" style="472" customWidth="1"/>
    <col min="5960" max="5960" width="9.42578125" style="472" bestFit="1" customWidth="1"/>
    <col min="5961" max="5961" width="4.140625" style="472" customWidth="1"/>
    <col min="5962" max="6144" width="11.42578125" style="472"/>
    <col min="6145" max="6145" width="9.42578125" style="472" customWidth="1"/>
    <col min="6146" max="6146" width="11.42578125" style="472" customWidth="1"/>
    <col min="6147" max="6147" width="7.5703125" style="472" customWidth="1"/>
    <col min="6148" max="6149" width="6.140625" style="472" customWidth="1"/>
    <col min="6150" max="6150" width="5.28515625" style="472" customWidth="1"/>
    <col min="6151" max="6151" width="8.7109375" style="472" customWidth="1"/>
    <col min="6152" max="6152" width="2.7109375" style="472" bestFit="1" customWidth="1"/>
    <col min="6153" max="6153" width="13.140625" style="472" customWidth="1"/>
    <col min="6154" max="6154" width="8.85546875" style="472" customWidth="1"/>
    <col min="6155" max="6155" width="8" style="472" customWidth="1"/>
    <col min="6156" max="6158" width="7.7109375" style="472" customWidth="1"/>
    <col min="6159" max="6159" width="4.7109375" style="472" customWidth="1"/>
    <col min="6160" max="6160" width="3.7109375" style="472" customWidth="1"/>
    <col min="6161" max="6161" width="4.42578125" style="472" customWidth="1"/>
    <col min="6162" max="6162" width="4.7109375" style="472" customWidth="1"/>
    <col min="6163" max="6198" width="0" style="472" hidden="1" customWidth="1"/>
    <col min="6199" max="6201" width="3.7109375" style="472" customWidth="1"/>
    <col min="6202" max="6202" width="3.140625" style="472" customWidth="1"/>
    <col min="6203" max="6203" width="3.7109375" style="472" customWidth="1"/>
    <col min="6204" max="6204" width="17.28515625" style="472" customWidth="1"/>
    <col min="6205" max="6205" width="12.85546875" style="472" customWidth="1"/>
    <col min="6206" max="6206" width="15.5703125" style="472" customWidth="1"/>
    <col min="6207" max="6207" width="14.85546875" style="472" customWidth="1"/>
    <col min="6208" max="6208" width="7.140625" style="472" bestFit="1" customWidth="1"/>
    <col min="6209" max="6209" width="6.5703125" style="472" bestFit="1" customWidth="1"/>
    <col min="6210" max="6210" width="9" style="472" customWidth="1"/>
    <col min="6211" max="6212" width="3.28515625" style="472" customWidth="1"/>
    <col min="6213" max="6214" width="4.5703125" style="472" customWidth="1"/>
    <col min="6215" max="6215" width="4" style="472" customWidth="1"/>
    <col min="6216" max="6216" width="9.42578125" style="472" bestFit="1" customWidth="1"/>
    <col min="6217" max="6217" width="4.140625" style="472" customWidth="1"/>
    <col min="6218" max="6400" width="11.42578125" style="472"/>
    <col min="6401" max="6401" width="9.42578125" style="472" customWidth="1"/>
    <col min="6402" max="6402" width="11.42578125" style="472" customWidth="1"/>
    <col min="6403" max="6403" width="7.5703125" style="472" customWidth="1"/>
    <col min="6404" max="6405" width="6.140625" style="472" customWidth="1"/>
    <col min="6406" max="6406" width="5.28515625" style="472" customWidth="1"/>
    <col min="6407" max="6407" width="8.7109375" style="472" customWidth="1"/>
    <col min="6408" max="6408" width="2.7109375" style="472" bestFit="1" customWidth="1"/>
    <col min="6409" max="6409" width="13.140625" style="472" customWidth="1"/>
    <col min="6410" max="6410" width="8.85546875" style="472" customWidth="1"/>
    <col min="6411" max="6411" width="8" style="472" customWidth="1"/>
    <col min="6412" max="6414" width="7.7109375" style="472" customWidth="1"/>
    <col min="6415" max="6415" width="4.7109375" style="472" customWidth="1"/>
    <col min="6416" max="6416" width="3.7109375" style="472" customWidth="1"/>
    <col min="6417" max="6417" width="4.42578125" style="472" customWidth="1"/>
    <col min="6418" max="6418" width="4.7109375" style="472" customWidth="1"/>
    <col min="6419" max="6454" width="0" style="472" hidden="1" customWidth="1"/>
    <col min="6455" max="6457" width="3.7109375" style="472" customWidth="1"/>
    <col min="6458" max="6458" width="3.140625" style="472" customWidth="1"/>
    <col min="6459" max="6459" width="3.7109375" style="472" customWidth="1"/>
    <col min="6460" max="6460" width="17.28515625" style="472" customWidth="1"/>
    <col min="6461" max="6461" width="12.85546875" style="472" customWidth="1"/>
    <col min="6462" max="6462" width="15.5703125" style="472" customWidth="1"/>
    <col min="6463" max="6463" width="14.85546875" style="472" customWidth="1"/>
    <col min="6464" max="6464" width="7.140625" style="472" bestFit="1" customWidth="1"/>
    <col min="6465" max="6465" width="6.5703125" style="472" bestFit="1" customWidth="1"/>
    <col min="6466" max="6466" width="9" style="472" customWidth="1"/>
    <col min="6467" max="6468" width="3.28515625" style="472" customWidth="1"/>
    <col min="6469" max="6470" width="4.5703125" style="472" customWidth="1"/>
    <col min="6471" max="6471" width="4" style="472" customWidth="1"/>
    <col min="6472" max="6472" width="9.42578125" style="472" bestFit="1" customWidth="1"/>
    <col min="6473" max="6473" width="4.140625" style="472" customWidth="1"/>
    <col min="6474" max="6656" width="11.42578125" style="472"/>
    <col min="6657" max="6657" width="9.42578125" style="472" customWidth="1"/>
    <col min="6658" max="6658" width="11.42578125" style="472" customWidth="1"/>
    <col min="6659" max="6659" width="7.5703125" style="472" customWidth="1"/>
    <col min="6660" max="6661" width="6.140625" style="472" customWidth="1"/>
    <col min="6662" max="6662" width="5.28515625" style="472" customWidth="1"/>
    <col min="6663" max="6663" width="8.7109375" style="472" customWidth="1"/>
    <col min="6664" max="6664" width="2.7109375" style="472" bestFit="1" customWidth="1"/>
    <col min="6665" max="6665" width="13.140625" style="472" customWidth="1"/>
    <col min="6666" max="6666" width="8.85546875" style="472" customWidth="1"/>
    <col min="6667" max="6667" width="8" style="472" customWidth="1"/>
    <col min="6668" max="6670" width="7.7109375" style="472" customWidth="1"/>
    <col min="6671" max="6671" width="4.7109375" style="472" customWidth="1"/>
    <col min="6672" max="6672" width="3.7109375" style="472" customWidth="1"/>
    <col min="6673" max="6673" width="4.42578125" style="472" customWidth="1"/>
    <col min="6674" max="6674" width="4.7109375" style="472" customWidth="1"/>
    <col min="6675" max="6710" width="0" style="472" hidden="1" customWidth="1"/>
    <col min="6711" max="6713" width="3.7109375" style="472" customWidth="1"/>
    <col min="6714" max="6714" width="3.140625" style="472" customWidth="1"/>
    <col min="6715" max="6715" width="3.7109375" style="472" customWidth="1"/>
    <col min="6716" max="6716" width="17.28515625" style="472" customWidth="1"/>
    <col min="6717" max="6717" width="12.85546875" style="472" customWidth="1"/>
    <col min="6718" max="6718" width="15.5703125" style="472" customWidth="1"/>
    <col min="6719" max="6719" width="14.85546875" style="472" customWidth="1"/>
    <col min="6720" max="6720" width="7.140625" style="472" bestFit="1" customWidth="1"/>
    <col min="6721" max="6721" width="6.5703125" style="472" bestFit="1" customWidth="1"/>
    <col min="6722" max="6722" width="9" style="472" customWidth="1"/>
    <col min="6723" max="6724" width="3.28515625" style="472" customWidth="1"/>
    <col min="6725" max="6726" width="4.5703125" style="472" customWidth="1"/>
    <col min="6727" max="6727" width="4" style="472" customWidth="1"/>
    <col min="6728" max="6728" width="9.42578125" style="472" bestFit="1" customWidth="1"/>
    <col min="6729" max="6729" width="4.140625" style="472" customWidth="1"/>
    <col min="6730" max="6912" width="11.42578125" style="472"/>
    <col min="6913" max="6913" width="9.42578125" style="472" customWidth="1"/>
    <col min="6914" max="6914" width="11.42578125" style="472" customWidth="1"/>
    <col min="6915" max="6915" width="7.5703125" style="472" customWidth="1"/>
    <col min="6916" max="6917" width="6.140625" style="472" customWidth="1"/>
    <col min="6918" max="6918" width="5.28515625" style="472" customWidth="1"/>
    <col min="6919" max="6919" width="8.7109375" style="472" customWidth="1"/>
    <col min="6920" max="6920" width="2.7109375" style="472" bestFit="1" customWidth="1"/>
    <col min="6921" max="6921" width="13.140625" style="472" customWidth="1"/>
    <col min="6922" max="6922" width="8.85546875" style="472" customWidth="1"/>
    <col min="6923" max="6923" width="8" style="472" customWidth="1"/>
    <col min="6924" max="6926" width="7.7109375" style="472" customWidth="1"/>
    <col min="6927" max="6927" width="4.7109375" style="472" customWidth="1"/>
    <col min="6928" max="6928" width="3.7109375" style="472" customWidth="1"/>
    <col min="6929" max="6929" width="4.42578125" style="472" customWidth="1"/>
    <col min="6930" max="6930" width="4.7109375" style="472" customWidth="1"/>
    <col min="6931" max="6966" width="0" style="472" hidden="1" customWidth="1"/>
    <col min="6967" max="6969" width="3.7109375" style="472" customWidth="1"/>
    <col min="6970" max="6970" width="3.140625" style="472" customWidth="1"/>
    <col min="6971" max="6971" width="3.7109375" style="472" customWidth="1"/>
    <col min="6972" max="6972" width="17.28515625" style="472" customWidth="1"/>
    <col min="6973" max="6973" width="12.85546875" style="472" customWidth="1"/>
    <col min="6974" max="6974" width="15.5703125" style="472" customWidth="1"/>
    <col min="6975" max="6975" width="14.85546875" style="472" customWidth="1"/>
    <col min="6976" max="6976" width="7.140625" style="472" bestFit="1" customWidth="1"/>
    <col min="6977" max="6977" width="6.5703125" style="472" bestFit="1" customWidth="1"/>
    <col min="6978" max="6978" width="9" style="472" customWidth="1"/>
    <col min="6979" max="6980" width="3.28515625" style="472" customWidth="1"/>
    <col min="6981" max="6982" width="4.5703125" style="472" customWidth="1"/>
    <col min="6983" max="6983" width="4" style="472" customWidth="1"/>
    <col min="6984" max="6984" width="9.42578125" style="472" bestFit="1" customWidth="1"/>
    <col min="6985" max="6985" width="4.140625" style="472" customWidth="1"/>
    <col min="6986" max="7168" width="11.42578125" style="472"/>
    <col min="7169" max="7169" width="9.42578125" style="472" customWidth="1"/>
    <col min="7170" max="7170" width="11.42578125" style="472" customWidth="1"/>
    <col min="7171" max="7171" width="7.5703125" style="472" customWidth="1"/>
    <col min="7172" max="7173" width="6.140625" style="472" customWidth="1"/>
    <col min="7174" max="7174" width="5.28515625" style="472" customWidth="1"/>
    <col min="7175" max="7175" width="8.7109375" style="472" customWidth="1"/>
    <col min="7176" max="7176" width="2.7109375" style="472" bestFit="1" customWidth="1"/>
    <col min="7177" max="7177" width="13.140625" style="472" customWidth="1"/>
    <col min="7178" max="7178" width="8.85546875" style="472" customWidth="1"/>
    <col min="7179" max="7179" width="8" style="472" customWidth="1"/>
    <col min="7180" max="7182" width="7.7109375" style="472" customWidth="1"/>
    <col min="7183" max="7183" width="4.7109375" style="472" customWidth="1"/>
    <col min="7184" max="7184" width="3.7109375" style="472" customWidth="1"/>
    <col min="7185" max="7185" width="4.42578125" style="472" customWidth="1"/>
    <col min="7186" max="7186" width="4.7109375" style="472" customWidth="1"/>
    <col min="7187" max="7222" width="0" style="472" hidden="1" customWidth="1"/>
    <col min="7223" max="7225" width="3.7109375" style="472" customWidth="1"/>
    <col min="7226" max="7226" width="3.140625" style="472" customWidth="1"/>
    <col min="7227" max="7227" width="3.7109375" style="472" customWidth="1"/>
    <col min="7228" max="7228" width="17.28515625" style="472" customWidth="1"/>
    <col min="7229" max="7229" width="12.85546875" style="472" customWidth="1"/>
    <col min="7230" max="7230" width="15.5703125" style="472" customWidth="1"/>
    <col min="7231" max="7231" width="14.85546875" style="472" customWidth="1"/>
    <col min="7232" max="7232" width="7.140625" style="472" bestFit="1" customWidth="1"/>
    <col min="7233" max="7233" width="6.5703125" style="472" bestFit="1" customWidth="1"/>
    <col min="7234" max="7234" width="9" style="472" customWidth="1"/>
    <col min="7235" max="7236" width="3.28515625" style="472" customWidth="1"/>
    <col min="7237" max="7238" width="4.5703125" style="472" customWidth="1"/>
    <col min="7239" max="7239" width="4" style="472" customWidth="1"/>
    <col min="7240" max="7240" width="9.42578125" style="472" bestFit="1" customWidth="1"/>
    <col min="7241" max="7241" width="4.140625" style="472" customWidth="1"/>
    <col min="7242" max="7424" width="11.42578125" style="472"/>
    <col min="7425" max="7425" width="9.42578125" style="472" customWidth="1"/>
    <col min="7426" max="7426" width="11.42578125" style="472" customWidth="1"/>
    <col min="7427" max="7427" width="7.5703125" style="472" customWidth="1"/>
    <col min="7428" max="7429" width="6.140625" style="472" customWidth="1"/>
    <col min="7430" max="7430" width="5.28515625" style="472" customWidth="1"/>
    <col min="7431" max="7431" width="8.7109375" style="472" customWidth="1"/>
    <col min="7432" max="7432" width="2.7109375" style="472" bestFit="1" customWidth="1"/>
    <col min="7433" max="7433" width="13.140625" style="472" customWidth="1"/>
    <col min="7434" max="7434" width="8.85546875" style="472" customWidth="1"/>
    <col min="7435" max="7435" width="8" style="472" customWidth="1"/>
    <col min="7436" max="7438" width="7.7109375" style="472" customWidth="1"/>
    <col min="7439" max="7439" width="4.7109375" style="472" customWidth="1"/>
    <col min="7440" max="7440" width="3.7109375" style="472" customWidth="1"/>
    <col min="7441" max="7441" width="4.42578125" style="472" customWidth="1"/>
    <col min="7442" max="7442" width="4.7109375" style="472" customWidth="1"/>
    <col min="7443" max="7478" width="0" style="472" hidden="1" customWidth="1"/>
    <col min="7479" max="7481" width="3.7109375" style="472" customWidth="1"/>
    <col min="7482" max="7482" width="3.140625" style="472" customWidth="1"/>
    <col min="7483" max="7483" width="3.7109375" style="472" customWidth="1"/>
    <col min="7484" max="7484" width="17.28515625" style="472" customWidth="1"/>
    <col min="7485" max="7485" width="12.85546875" style="472" customWidth="1"/>
    <col min="7486" max="7486" width="15.5703125" style="472" customWidth="1"/>
    <col min="7487" max="7487" width="14.85546875" style="472" customWidth="1"/>
    <col min="7488" max="7488" width="7.140625" style="472" bestFit="1" customWidth="1"/>
    <col min="7489" max="7489" width="6.5703125" style="472" bestFit="1" customWidth="1"/>
    <col min="7490" max="7490" width="9" style="472" customWidth="1"/>
    <col min="7491" max="7492" width="3.28515625" style="472" customWidth="1"/>
    <col min="7493" max="7494" width="4.5703125" style="472" customWidth="1"/>
    <col min="7495" max="7495" width="4" style="472" customWidth="1"/>
    <col min="7496" max="7496" width="9.42578125" style="472" bestFit="1" customWidth="1"/>
    <col min="7497" max="7497" width="4.140625" style="472" customWidth="1"/>
    <col min="7498" max="7680" width="11.42578125" style="472"/>
    <col min="7681" max="7681" width="9.42578125" style="472" customWidth="1"/>
    <col min="7682" max="7682" width="11.42578125" style="472" customWidth="1"/>
    <col min="7683" max="7683" width="7.5703125" style="472" customWidth="1"/>
    <col min="7684" max="7685" width="6.140625" style="472" customWidth="1"/>
    <col min="7686" max="7686" width="5.28515625" style="472" customWidth="1"/>
    <col min="7687" max="7687" width="8.7109375" style="472" customWidth="1"/>
    <col min="7688" max="7688" width="2.7109375" style="472" bestFit="1" customWidth="1"/>
    <col min="7689" max="7689" width="13.140625" style="472" customWidth="1"/>
    <col min="7690" max="7690" width="8.85546875" style="472" customWidth="1"/>
    <col min="7691" max="7691" width="8" style="472" customWidth="1"/>
    <col min="7692" max="7694" width="7.7109375" style="472" customWidth="1"/>
    <col min="7695" max="7695" width="4.7109375" style="472" customWidth="1"/>
    <col min="7696" max="7696" width="3.7109375" style="472" customWidth="1"/>
    <col min="7697" max="7697" width="4.42578125" style="472" customWidth="1"/>
    <col min="7698" max="7698" width="4.7109375" style="472" customWidth="1"/>
    <col min="7699" max="7734" width="0" style="472" hidden="1" customWidth="1"/>
    <col min="7735" max="7737" width="3.7109375" style="472" customWidth="1"/>
    <col min="7738" max="7738" width="3.140625" style="472" customWidth="1"/>
    <col min="7739" max="7739" width="3.7109375" style="472" customWidth="1"/>
    <col min="7740" max="7740" width="17.28515625" style="472" customWidth="1"/>
    <col min="7741" max="7741" width="12.85546875" style="472" customWidth="1"/>
    <col min="7742" max="7742" width="15.5703125" style="472" customWidth="1"/>
    <col min="7743" max="7743" width="14.85546875" style="472" customWidth="1"/>
    <col min="7744" max="7744" width="7.140625" style="472" bestFit="1" customWidth="1"/>
    <col min="7745" max="7745" width="6.5703125" style="472" bestFit="1" customWidth="1"/>
    <col min="7746" max="7746" width="9" style="472" customWidth="1"/>
    <col min="7747" max="7748" width="3.28515625" style="472" customWidth="1"/>
    <col min="7749" max="7750" width="4.5703125" style="472" customWidth="1"/>
    <col min="7751" max="7751" width="4" style="472" customWidth="1"/>
    <col min="7752" max="7752" width="9.42578125" style="472" bestFit="1" customWidth="1"/>
    <col min="7753" max="7753" width="4.140625" style="472" customWidth="1"/>
    <col min="7754" max="7936" width="11.42578125" style="472"/>
    <col min="7937" max="7937" width="9.42578125" style="472" customWidth="1"/>
    <col min="7938" max="7938" width="11.42578125" style="472" customWidth="1"/>
    <col min="7939" max="7939" width="7.5703125" style="472" customWidth="1"/>
    <col min="7940" max="7941" width="6.140625" style="472" customWidth="1"/>
    <col min="7942" max="7942" width="5.28515625" style="472" customWidth="1"/>
    <col min="7943" max="7943" width="8.7109375" style="472" customWidth="1"/>
    <col min="7944" max="7944" width="2.7109375" style="472" bestFit="1" customWidth="1"/>
    <col min="7945" max="7945" width="13.140625" style="472" customWidth="1"/>
    <col min="7946" max="7946" width="8.85546875" style="472" customWidth="1"/>
    <col min="7947" max="7947" width="8" style="472" customWidth="1"/>
    <col min="7948" max="7950" width="7.7109375" style="472" customWidth="1"/>
    <col min="7951" max="7951" width="4.7109375" style="472" customWidth="1"/>
    <col min="7952" max="7952" width="3.7109375" style="472" customWidth="1"/>
    <col min="7953" max="7953" width="4.42578125" style="472" customWidth="1"/>
    <col min="7954" max="7954" width="4.7109375" style="472" customWidth="1"/>
    <col min="7955" max="7990" width="0" style="472" hidden="1" customWidth="1"/>
    <col min="7991" max="7993" width="3.7109375" style="472" customWidth="1"/>
    <col min="7994" max="7994" width="3.140625" style="472" customWidth="1"/>
    <col min="7995" max="7995" width="3.7109375" style="472" customWidth="1"/>
    <col min="7996" max="7996" width="17.28515625" style="472" customWidth="1"/>
    <col min="7997" max="7997" width="12.85546875" style="472" customWidth="1"/>
    <col min="7998" max="7998" width="15.5703125" style="472" customWidth="1"/>
    <col min="7999" max="7999" width="14.85546875" style="472" customWidth="1"/>
    <col min="8000" max="8000" width="7.140625" style="472" bestFit="1" customWidth="1"/>
    <col min="8001" max="8001" width="6.5703125" style="472" bestFit="1" customWidth="1"/>
    <col min="8002" max="8002" width="9" style="472" customWidth="1"/>
    <col min="8003" max="8004" width="3.28515625" style="472" customWidth="1"/>
    <col min="8005" max="8006" width="4.5703125" style="472" customWidth="1"/>
    <col min="8007" max="8007" width="4" style="472" customWidth="1"/>
    <col min="8008" max="8008" width="9.42578125" style="472" bestFit="1" customWidth="1"/>
    <col min="8009" max="8009" width="4.140625" style="472" customWidth="1"/>
    <col min="8010" max="8192" width="11.42578125" style="472"/>
    <col min="8193" max="8193" width="9.42578125" style="472" customWidth="1"/>
    <col min="8194" max="8194" width="11.42578125" style="472" customWidth="1"/>
    <col min="8195" max="8195" width="7.5703125" style="472" customWidth="1"/>
    <col min="8196" max="8197" width="6.140625" style="472" customWidth="1"/>
    <col min="8198" max="8198" width="5.28515625" style="472" customWidth="1"/>
    <col min="8199" max="8199" width="8.7109375" style="472" customWidth="1"/>
    <col min="8200" max="8200" width="2.7109375" style="472" bestFit="1" customWidth="1"/>
    <col min="8201" max="8201" width="13.140625" style="472" customWidth="1"/>
    <col min="8202" max="8202" width="8.85546875" style="472" customWidth="1"/>
    <col min="8203" max="8203" width="8" style="472" customWidth="1"/>
    <col min="8204" max="8206" width="7.7109375" style="472" customWidth="1"/>
    <col min="8207" max="8207" width="4.7109375" style="472" customWidth="1"/>
    <col min="8208" max="8208" width="3.7109375" style="472" customWidth="1"/>
    <col min="8209" max="8209" width="4.42578125" style="472" customWidth="1"/>
    <col min="8210" max="8210" width="4.7109375" style="472" customWidth="1"/>
    <col min="8211" max="8246" width="0" style="472" hidden="1" customWidth="1"/>
    <col min="8247" max="8249" width="3.7109375" style="472" customWidth="1"/>
    <col min="8250" max="8250" width="3.140625" style="472" customWidth="1"/>
    <col min="8251" max="8251" width="3.7109375" style="472" customWidth="1"/>
    <col min="8252" max="8252" width="17.28515625" style="472" customWidth="1"/>
    <col min="8253" max="8253" width="12.85546875" style="472" customWidth="1"/>
    <col min="8254" max="8254" width="15.5703125" style="472" customWidth="1"/>
    <col min="8255" max="8255" width="14.85546875" style="472" customWidth="1"/>
    <col min="8256" max="8256" width="7.140625" style="472" bestFit="1" customWidth="1"/>
    <col min="8257" max="8257" width="6.5703125" style="472" bestFit="1" customWidth="1"/>
    <col min="8258" max="8258" width="9" style="472" customWidth="1"/>
    <col min="8259" max="8260" width="3.28515625" style="472" customWidth="1"/>
    <col min="8261" max="8262" width="4.5703125" style="472" customWidth="1"/>
    <col min="8263" max="8263" width="4" style="472" customWidth="1"/>
    <col min="8264" max="8264" width="9.42578125" style="472" bestFit="1" customWidth="1"/>
    <col min="8265" max="8265" width="4.140625" style="472" customWidth="1"/>
    <col min="8266" max="8448" width="11.42578125" style="472"/>
    <col min="8449" max="8449" width="9.42578125" style="472" customWidth="1"/>
    <col min="8450" max="8450" width="11.42578125" style="472" customWidth="1"/>
    <col min="8451" max="8451" width="7.5703125" style="472" customWidth="1"/>
    <col min="8452" max="8453" width="6.140625" style="472" customWidth="1"/>
    <col min="8454" max="8454" width="5.28515625" style="472" customWidth="1"/>
    <col min="8455" max="8455" width="8.7109375" style="472" customWidth="1"/>
    <col min="8456" max="8456" width="2.7109375" style="472" bestFit="1" customWidth="1"/>
    <col min="8457" max="8457" width="13.140625" style="472" customWidth="1"/>
    <col min="8458" max="8458" width="8.85546875" style="472" customWidth="1"/>
    <col min="8459" max="8459" width="8" style="472" customWidth="1"/>
    <col min="8460" max="8462" width="7.7109375" style="472" customWidth="1"/>
    <col min="8463" max="8463" width="4.7109375" style="472" customWidth="1"/>
    <col min="8464" max="8464" width="3.7109375" style="472" customWidth="1"/>
    <col min="8465" max="8465" width="4.42578125" style="472" customWidth="1"/>
    <col min="8466" max="8466" width="4.7109375" style="472" customWidth="1"/>
    <col min="8467" max="8502" width="0" style="472" hidden="1" customWidth="1"/>
    <col min="8503" max="8505" width="3.7109375" style="472" customWidth="1"/>
    <col min="8506" max="8506" width="3.140625" style="472" customWidth="1"/>
    <col min="8507" max="8507" width="3.7109375" style="472" customWidth="1"/>
    <col min="8508" max="8508" width="17.28515625" style="472" customWidth="1"/>
    <col min="8509" max="8509" width="12.85546875" style="472" customWidth="1"/>
    <col min="8510" max="8510" width="15.5703125" style="472" customWidth="1"/>
    <col min="8511" max="8511" width="14.85546875" style="472" customWidth="1"/>
    <col min="8512" max="8512" width="7.140625" style="472" bestFit="1" customWidth="1"/>
    <col min="8513" max="8513" width="6.5703125" style="472" bestFit="1" customWidth="1"/>
    <col min="8514" max="8514" width="9" style="472" customWidth="1"/>
    <col min="8515" max="8516" width="3.28515625" style="472" customWidth="1"/>
    <col min="8517" max="8518" width="4.5703125" style="472" customWidth="1"/>
    <col min="8519" max="8519" width="4" style="472" customWidth="1"/>
    <col min="8520" max="8520" width="9.42578125" style="472" bestFit="1" customWidth="1"/>
    <col min="8521" max="8521" width="4.140625" style="472" customWidth="1"/>
    <col min="8522" max="8704" width="11.42578125" style="472"/>
    <col min="8705" max="8705" width="9.42578125" style="472" customWidth="1"/>
    <col min="8706" max="8706" width="11.42578125" style="472" customWidth="1"/>
    <col min="8707" max="8707" width="7.5703125" style="472" customWidth="1"/>
    <col min="8708" max="8709" width="6.140625" style="472" customWidth="1"/>
    <col min="8710" max="8710" width="5.28515625" style="472" customWidth="1"/>
    <col min="8711" max="8711" width="8.7109375" style="472" customWidth="1"/>
    <col min="8712" max="8712" width="2.7109375" style="472" bestFit="1" customWidth="1"/>
    <col min="8713" max="8713" width="13.140625" style="472" customWidth="1"/>
    <col min="8714" max="8714" width="8.85546875" style="472" customWidth="1"/>
    <col min="8715" max="8715" width="8" style="472" customWidth="1"/>
    <col min="8716" max="8718" width="7.7109375" style="472" customWidth="1"/>
    <col min="8719" max="8719" width="4.7109375" style="472" customWidth="1"/>
    <col min="8720" max="8720" width="3.7109375" style="472" customWidth="1"/>
    <col min="8721" max="8721" width="4.42578125" style="472" customWidth="1"/>
    <col min="8722" max="8722" width="4.7109375" style="472" customWidth="1"/>
    <col min="8723" max="8758" width="0" style="472" hidden="1" customWidth="1"/>
    <col min="8759" max="8761" width="3.7109375" style="472" customWidth="1"/>
    <col min="8762" max="8762" width="3.140625" style="472" customWidth="1"/>
    <col min="8763" max="8763" width="3.7109375" style="472" customWidth="1"/>
    <col min="8764" max="8764" width="17.28515625" style="472" customWidth="1"/>
    <col min="8765" max="8765" width="12.85546875" style="472" customWidth="1"/>
    <col min="8766" max="8766" width="15.5703125" style="472" customWidth="1"/>
    <col min="8767" max="8767" width="14.85546875" style="472" customWidth="1"/>
    <col min="8768" max="8768" width="7.140625" style="472" bestFit="1" customWidth="1"/>
    <col min="8769" max="8769" width="6.5703125" style="472" bestFit="1" customWidth="1"/>
    <col min="8770" max="8770" width="9" style="472" customWidth="1"/>
    <col min="8771" max="8772" width="3.28515625" style="472" customWidth="1"/>
    <col min="8773" max="8774" width="4.5703125" style="472" customWidth="1"/>
    <col min="8775" max="8775" width="4" style="472" customWidth="1"/>
    <col min="8776" max="8776" width="9.42578125" style="472" bestFit="1" customWidth="1"/>
    <col min="8777" max="8777" width="4.140625" style="472" customWidth="1"/>
    <col min="8778" max="8960" width="11.42578125" style="472"/>
    <col min="8961" max="8961" width="9.42578125" style="472" customWidth="1"/>
    <col min="8962" max="8962" width="11.42578125" style="472" customWidth="1"/>
    <col min="8963" max="8963" width="7.5703125" style="472" customWidth="1"/>
    <col min="8964" max="8965" width="6.140625" style="472" customWidth="1"/>
    <col min="8966" max="8966" width="5.28515625" style="472" customWidth="1"/>
    <col min="8967" max="8967" width="8.7109375" style="472" customWidth="1"/>
    <col min="8968" max="8968" width="2.7109375" style="472" bestFit="1" customWidth="1"/>
    <col min="8969" max="8969" width="13.140625" style="472" customWidth="1"/>
    <col min="8970" max="8970" width="8.85546875" style="472" customWidth="1"/>
    <col min="8971" max="8971" width="8" style="472" customWidth="1"/>
    <col min="8972" max="8974" width="7.7109375" style="472" customWidth="1"/>
    <col min="8975" max="8975" width="4.7109375" style="472" customWidth="1"/>
    <col min="8976" max="8976" width="3.7109375" style="472" customWidth="1"/>
    <col min="8977" max="8977" width="4.42578125" style="472" customWidth="1"/>
    <col min="8978" max="8978" width="4.7109375" style="472" customWidth="1"/>
    <col min="8979" max="9014" width="0" style="472" hidden="1" customWidth="1"/>
    <col min="9015" max="9017" width="3.7109375" style="472" customWidth="1"/>
    <col min="9018" max="9018" width="3.140625" style="472" customWidth="1"/>
    <col min="9019" max="9019" width="3.7109375" style="472" customWidth="1"/>
    <col min="9020" max="9020" width="17.28515625" style="472" customWidth="1"/>
    <col min="9021" max="9021" width="12.85546875" style="472" customWidth="1"/>
    <col min="9022" max="9022" width="15.5703125" style="472" customWidth="1"/>
    <col min="9023" max="9023" width="14.85546875" style="472" customWidth="1"/>
    <col min="9024" max="9024" width="7.140625" style="472" bestFit="1" customWidth="1"/>
    <col min="9025" max="9025" width="6.5703125" style="472" bestFit="1" customWidth="1"/>
    <col min="9026" max="9026" width="9" style="472" customWidth="1"/>
    <col min="9027" max="9028" width="3.28515625" style="472" customWidth="1"/>
    <col min="9029" max="9030" width="4.5703125" style="472" customWidth="1"/>
    <col min="9031" max="9031" width="4" style="472" customWidth="1"/>
    <col min="9032" max="9032" width="9.42578125" style="472" bestFit="1" customWidth="1"/>
    <col min="9033" max="9033" width="4.140625" style="472" customWidth="1"/>
    <col min="9034" max="9216" width="11.42578125" style="472"/>
    <col min="9217" max="9217" width="9.42578125" style="472" customWidth="1"/>
    <col min="9218" max="9218" width="11.42578125" style="472" customWidth="1"/>
    <col min="9219" max="9219" width="7.5703125" style="472" customWidth="1"/>
    <col min="9220" max="9221" width="6.140625" style="472" customWidth="1"/>
    <col min="9222" max="9222" width="5.28515625" style="472" customWidth="1"/>
    <col min="9223" max="9223" width="8.7109375" style="472" customWidth="1"/>
    <col min="9224" max="9224" width="2.7109375" style="472" bestFit="1" customWidth="1"/>
    <col min="9225" max="9225" width="13.140625" style="472" customWidth="1"/>
    <col min="9226" max="9226" width="8.85546875" style="472" customWidth="1"/>
    <col min="9227" max="9227" width="8" style="472" customWidth="1"/>
    <col min="9228" max="9230" width="7.7109375" style="472" customWidth="1"/>
    <col min="9231" max="9231" width="4.7109375" style="472" customWidth="1"/>
    <col min="9232" max="9232" width="3.7109375" style="472" customWidth="1"/>
    <col min="9233" max="9233" width="4.42578125" style="472" customWidth="1"/>
    <col min="9234" max="9234" width="4.7109375" style="472" customWidth="1"/>
    <col min="9235" max="9270" width="0" style="472" hidden="1" customWidth="1"/>
    <col min="9271" max="9273" width="3.7109375" style="472" customWidth="1"/>
    <col min="9274" max="9274" width="3.140625" style="472" customWidth="1"/>
    <col min="9275" max="9275" width="3.7109375" style="472" customWidth="1"/>
    <col min="9276" max="9276" width="17.28515625" style="472" customWidth="1"/>
    <col min="9277" max="9277" width="12.85546875" style="472" customWidth="1"/>
    <col min="9278" max="9278" width="15.5703125" style="472" customWidth="1"/>
    <col min="9279" max="9279" width="14.85546875" style="472" customWidth="1"/>
    <col min="9280" max="9280" width="7.140625" style="472" bestFit="1" customWidth="1"/>
    <col min="9281" max="9281" width="6.5703125" style="472" bestFit="1" customWidth="1"/>
    <col min="9282" max="9282" width="9" style="472" customWidth="1"/>
    <col min="9283" max="9284" width="3.28515625" style="472" customWidth="1"/>
    <col min="9285" max="9286" width="4.5703125" style="472" customWidth="1"/>
    <col min="9287" max="9287" width="4" style="472" customWidth="1"/>
    <col min="9288" max="9288" width="9.42578125" style="472" bestFit="1" customWidth="1"/>
    <col min="9289" max="9289" width="4.140625" style="472" customWidth="1"/>
    <col min="9290" max="9472" width="11.42578125" style="472"/>
    <col min="9473" max="9473" width="9.42578125" style="472" customWidth="1"/>
    <col min="9474" max="9474" width="11.42578125" style="472" customWidth="1"/>
    <col min="9475" max="9475" width="7.5703125" style="472" customWidth="1"/>
    <col min="9476" max="9477" width="6.140625" style="472" customWidth="1"/>
    <col min="9478" max="9478" width="5.28515625" style="472" customWidth="1"/>
    <col min="9479" max="9479" width="8.7109375" style="472" customWidth="1"/>
    <col min="9480" max="9480" width="2.7109375" style="472" bestFit="1" customWidth="1"/>
    <col min="9481" max="9481" width="13.140625" style="472" customWidth="1"/>
    <col min="9482" max="9482" width="8.85546875" style="472" customWidth="1"/>
    <col min="9483" max="9483" width="8" style="472" customWidth="1"/>
    <col min="9484" max="9486" width="7.7109375" style="472" customWidth="1"/>
    <col min="9487" max="9487" width="4.7109375" style="472" customWidth="1"/>
    <col min="9488" max="9488" width="3.7109375" style="472" customWidth="1"/>
    <col min="9489" max="9489" width="4.42578125" style="472" customWidth="1"/>
    <col min="9490" max="9490" width="4.7109375" style="472" customWidth="1"/>
    <col min="9491" max="9526" width="0" style="472" hidden="1" customWidth="1"/>
    <col min="9527" max="9529" width="3.7109375" style="472" customWidth="1"/>
    <col min="9530" max="9530" width="3.140625" style="472" customWidth="1"/>
    <col min="9531" max="9531" width="3.7109375" style="472" customWidth="1"/>
    <col min="9532" max="9532" width="17.28515625" style="472" customWidth="1"/>
    <col min="9533" max="9533" width="12.85546875" style="472" customWidth="1"/>
    <col min="9534" max="9534" width="15.5703125" style="472" customWidth="1"/>
    <col min="9535" max="9535" width="14.85546875" style="472" customWidth="1"/>
    <col min="9536" max="9536" width="7.140625" style="472" bestFit="1" customWidth="1"/>
    <col min="9537" max="9537" width="6.5703125" style="472" bestFit="1" customWidth="1"/>
    <col min="9538" max="9538" width="9" style="472" customWidth="1"/>
    <col min="9539" max="9540" width="3.28515625" style="472" customWidth="1"/>
    <col min="9541" max="9542" width="4.5703125" style="472" customWidth="1"/>
    <col min="9543" max="9543" width="4" style="472" customWidth="1"/>
    <col min="9544" max="9544" width="9.42578125" style="472" bestFit="1" customWidth="1"/>
    <col min="9545" max="9545" width="4.140625" style="472" customWidth="1"/>
    <col min="9546" max="9728" width="11.42578125" style="472"/>
    <col min="9729" max="9729" width="9.42578125" style="472" customWidth="1"/>
    <col min="9730" max="9730" width="11.42578125" style="472" customWidth="1"/>
    <col min="9731" max="9731" width="7.5703125" style="472" customWidth="1"/>
    <col min="9732" max="9733" width="6.140625" style="472" customWidth="1"/>
    <col min="9734" max="9734" width="5.28515625" style="472" customWidth="1"/>
    <col min="9735" max="9735" width="8.7109375" style="472" customWidth="1"/>
    <col min="9736" max="9736" width="2.7109375" style="472" bestFit="1" customWidth="1"/>
    <col min="9737" max="9737" width="13.140625" style="472" customWidth="1"/>
    <col min="9738" max="9738" width="8.85546875" style="472" customWidth="1"/>
    <col min="9739" max="9739" width="8" style="472" customWidth="1"/>
    <col min="9740" max="9742" width="7.7109375" style="472" customWidth="1"/>
    <col min="9743" max="9743" width="4.7109375" style="472" customWidth="1"/>
    <col min="9744" max="9744" width="3.7109375" style="472" customWidth="1"/>
    <col min="9745" max="9745" width="4.42578125" style="472" customWidth="1"/>
    <col min="9746" max="9746" width="4.7109375" style="472" customWidth="1"/>
    <col min="9747" max="9782" width="0" style="472" hidden="1" customWidth="1"/>
    <col min="9783" max="9785" width="3.7109375" style="472" customWidth="1"/>
    <col min="9786" max="9786" width="3.140625" style="472" customWidth="1"/>
    <col min="9787" max="9787" width="3.7109375" style="472" customWidth="1"/>
    <col min="9788" max="9788" width="17.28515625" style="472" customWidth="1"/>
    <col min="9789" max="9789" width="12.85546875" style="472" customWidth="1"/>
    <col min="9790" max="9790" width="15.5703125" style="472" customWidth="1"/>
    <col min="9791" max="9791" width="14.85546875" style="472" customWidth="1"/>
    <col min="9792" max="9792" width="7.140625" style="472" bestFit="1" customWidth="1"/>
    <col min="9793" max="9793" width="6.5703125" style="472" bestFit="1" customWidth="1"/>
    <col min="9794" max="9794" width="9" style="472" customWidth="1"/>
    <col min="9795" max="9796" width="3.28515625" style="472" customWidth="1"/>
    <col min="9797" max="9798" width="4.5703125" style="472" customWidth="1"/>
    <col min="9799" max="9799" width="4" style="472" customWidth="1"/>
    <col min="9800" max="9800" width="9.42578125" style="472" bestFit="1" customWidth="1"/>
    <col min="9801" max="9801" width="4.140625" style="472" customWidth="1"/>
    <col min="9802" max="9984" width="11.42578125" style="472"/>
    <col min="9985" max="9985" width="9.42578125" style="472" customWidth="1"/>
    <col min="9986" max="9986" width="11.42578125" style="472" customWidth="1"/>
    <col min="9987" max="9987" width="7.5703125" style="472" customWidth="1"/>
    <col min="9988" max="9989" width="6.140625" style="472" customWidth="1"/>
    <col min="9990" max="9990" width="5.28515625" style="472" customWidth="1"/>
    <col min="9991" max="9991" width="8.7109375" style="472" customWidth="1"/>
    <col min="9992" max="9992" width="2.7109375" style="472" bestFit="1" customWidth="1"/>
    <col min="9993" max="9993" width="13.140625" style="472" customWidth="1"/>
    <col min="9994" max="9994" width="8.85546875" style="472" customWidth="1"/>
    <col min="9995" max="9995" width="8" style="472" customWidth="1"/>
    <col min="9996" max="9998" width="7.7109375" style="472" customWidth="1"/>
    <col min="9999" max="9999" width="4.7109375" style="472" customWidth="1"/>
    <col min="10000" max="10000" width="3.7109375" style="472" customWidth="1"/>
    <col min="10001" max="10001" width="4.42578125" style="472" customWidth="1"/>
    <col min="10002" max="10002" width="4.7109375" style="472" customWidth="1"/>
    <col min="10003" max="10038" width="0" style="472" hidden="1" customWidth="1"/>
    <col min="10039" max="10041" width="3.7109375" style="472" customWidth="1"/>
    <col min="10042" max="10042" width="3.140625" style="472" customWidth="1"/>
    <col min="10043" max="10043" width="3.7109375" style="472" customWidth="1"/>
    <col min="10044" max="10044" width="17.28515625" style="472" customWidth="1"/>
    <col min="10045" max="10045" width="12.85546875" style="472" customWidth="1"/>
    <col min="10046" max="10046" width="15.5703125" style="472" customWidth="1"/>
    <col min="10047" max="10047" width="14.85546875" style="472" customWidth="1"/>
    <col min="10048" max="10048" width="7.140625" style="472" bestFit="1" customWidth="1"/>
    <col min="10049" max="10049" width="6.5703125" style="472" bestFit="1" customWidth="1"/>
    <col min="10050" max="10050" width="9" style="472" customWidth="1"/>
    <col min="10051" max="10052" width="3.28515625" style="472" customWidth="1"/>
    <col min="10053" max="10054" width="4.5703125" style="472" customWidth="1"/>
    <col min="10055" max="10055" width="4" style="472" customWidth="1"/>
    <col min="10056" max="10056" width="9.42578125" style="472" bestFit="1" customWidth="1"/>
    <col min="10057" max="10057" width="4.140625" style="472" customWidth="1"/>
    <col min="10058" max="10240" width="11.42578125" style="472"/>
    <col min="10241" max="10241" width="9.42578125" style="472" customWidth="1"/>
    <col min="10242" max="10242" width="11.42578125" style="472" customWidth="1"/>
    <col min="10243" max="10243" width="7.5703125" style="472" customWidth="1"/>
    <col min="10244" max="10245" width="6.140625" style="472" customWidth="1"/>
    <col min="10246" max="10246" width="5.28515625" style="472" customWidth="1"/>
    <col min="10247" max="10247" width="8.7109375" style="472" customWidth="1"/>
    <col min="10248" max="10248" width="2.7109375" style="472" bestFit="1" customWidth="1"/>
    <col min="10249" max="10249" width="13.140625" style="472" customWidth="1"/>
    <col min="10250" max="10250" width="8.85546875" style="472" customWidth="1"/>
    <col min="10251" max="10251" width="8" style="472" customWidth="1"/>
    <col min="10252" max="10254" width="7.7109375" style="472" customWidth="1"/>
    <col min="10255" max="10255" width="4.7109375" style="472" customWidth="1"/>
    <col min="10256" max="10256" width="3.7109375" style="472" customWidth="1"/>
    <col min="10257" max="10257" width="4.42578125" style="472" customWidth="1"/>
    <col min="10258" max="10258" width="4.7109375" style="472" customWidth="1"/>
    <col min="10259" max="10294" width="0" style="472" hidden="1" customWidth="1"/>
    <col min="10295" max="10297" width="3.7109375" style="472" customWidth="1"/>
    <col min="10298" max="10298" width="3.140625" style="472" customWidth="1"/>
    <col min="10299" max="10299" width="3.7109375" style="472" customWidth="1"/>
    <col min="10300" max="10300" width="17.28515625" style="472" customWidth="1"/>
    <col min="10301" max="10301" width="12.85546875" style="472" customWidth="1"/>
    <col min="10302" max="10302" width="15.5703125" style="472" customWidth="1"/>
    <col min="10303" max="10303" width="14.85546875" style="472" customWidth="1"/>
    <col min="10304" max="10304" width="7.140625" style="472" bestFit="1" customWidth="1"/>
    <col min="10305" max="10305" width="6.5703125" style="472" bestFit="1" customWidth="1"/>
    <col min="10306" max="10306" width="9" style="472" customWidth="1"/>
    <col min="10307" max="10308" width="3.28515625" style="472" customWidth="1"/>
    <col min="10309" max="10310" width="4.5703125" style="472" customWidth="1"/>
    <col min="10311" max="10311" width="4" style="472" customWidth="1"/>
    <col min="10312" max="10312" width="9.42578125" style="472" bestFit="1" customWidth="1"/>
    <col min="10313" max="10313" width="4.140625" style="472" customWidth="1"/>
    <col min="10314" max="10496" width="11.42578125" style="472"/>
    <col min="10497" max="10497" width="9.42578125" style="472" customWidth="1"/>
    <col min="10498" max="10498" width="11.42578125" style="472" customWidth="1"/>
    <col min="10499" max="10499" width="7.5703125" style="472" customWidth="1"/>
    <col min="10500" max="10501" width="6.140625" style="472" customWidth="1"/>
    <col min="10502" max="10502" width="5.28515625" style="472" customWidth="1"/>
    <col min="10503" max="10503" width="8.7109375" style="472" customWidth="1"/>
    <col min="10504" max="10504" width="2.7109375" style="472" bestFit="1" customWidth="1"/>
    <col min="10505" max="10505" width="13.140625" style="472" customWidth="1"/>
    <col min="10506" max="10506" width="8.85546875" style="472" customWidth="1"/>
    <col min="10507" max="10507" width="8" style="472" customWidth="1"/>
    <col min="10508" max="10510" width="7.7109375" style="472" customWidth="1"/>
    <col min="10511" max="10511" width="4.7109375" style="472" customWidth="1"/>
    <col min="10512" max="10512" width="3.7109375" style="472" customWidth="1"/>
    <col min="10513" max="10513" width="4.42578125" style="472" customWidth="1"/>
    <col min="10514" max="10514" width="4.7109375" style="472" customWidth="1"/>
    <col min="10515" max="10550" width="0" style="472" hidden="1" customWidth="1"/>
    <col min="10551" max="10553" width="3.7109375" style="472" customWidth="1"/>
    <col min="10554" max="10554" width="3.140625" style="472" customWidth="1"/>
    <col min="10555" max="10555" width="3.7109375" style="472" customWidth="1"/>
    <col min="10556" max="10556" width="17.28515625" style="472" customWidth="1"/>
    <col min="10557" max="10557" width="12.85546875" style="472" customWidth="1"/>
    <col min="10558" max="10558" width="15.5703125" style="472" customWidth="1"/>
    <col min="10559" max="10559" width="14.85546875" style="472" customWidth="1"/>
    <col min="10560" max="10560" width="7.140625" style="472" bestFit="1" customWidth="1"/>
    <col min="10561" max="10561" width="6.5703125" style="472" bestFit="1" customWidth="1"/>
    <col min="10562" max="10562" width="9" style="472" customWidth="1"/>
    <col min="10563" max="10564" width="3.28515625" style="472" customWidth="1"/>
    <col min="10565" max="10566" width="4.5703125" style="472" customWidth="1"/>
    <col min="10567" max="10567" width="4" style="472" customWidth="1"/>
    <col min="10568" max="10568" width="9.42578125" style="472" bestFit="1" customWidth="1"/>
    <col min="10569" max="10569" width="4.140625" style="472" customWidth="1"/>
    <col min="10570" max="10752" width="11.42578125" style="472"/>
    <col min="10753" max="10753" width="9.42578125" style="472" customWidth="1"/>
    <col min="10754" max="10754" width="11.42578125" style="472" customWidth="1"/>
    <col min="10755" max="10755" width="7.5703125" style="472" customWidth="1"/>
    <col min="10756" max="10757" width="6.140625" style="472" customWidth="1"/>
    <col min="10758" max="10758" width="5.28515625" style="472" customWidth="1"/>
    <col min="10759" max="10759" width="8.7109375" style="472" customWidth="1"/>
    <col min="10760" max="10760" width="2.7109375" style="472" bestFit="1" customWidth="1"/>
    <col min="10761" max="10761" width="13.140625" style="472" customWidth="1"/>
    <col min="10762" max="10762" width="8.85546875" style="472" customWidth="1"/>
    <col min="10763" max="10763" width="8" style="472" customWidth="1"/>
    <col min="10764" max="10766" width="7.7109375" style="472" customWidth="1"/>
    <col min="10767" max="10767" width="4.7109375" style="472" customWidth="1"/>
    <col min="10768" max="10768" width="3.7109375" style="472" customWidth="1"/>
    <col min="10769" max="10769" width="4.42578125" style="472" customWidth="1"/>
    <col min="10770" max="10770" width="4.7109375" style="472" customWidth="1"/>
    <col min="10771" max="10806" width="0" style="472" hidden="1" customWidth="1"/>
    <col min="10807" max="10809" width="3.7109375" style="472" customWidth="1"/>
    <col min="10810" max="10810" width="3.140625" style="472" customWidth="1"/>
    <col min="10811" max="10811" width="3.7109375" style="472" customWidth="1"/>
    <col min="10812" max="10812" width="17.28515625" style="472" customWidth="1"/>
    <col min="10813" max="10813" width="12.85546875" style="472" customWidth="1"/>
    <col min="10814" max="10814" width="15.5703125" style="472" customWidth="1"/>
    <col min="10815" max="10815" width="14.85546875" style="472" customWidth="1"/>
    <col min="10816" max="10816" width="7.140625" style="472" bestFit="1" customWidth="1"/>
    <col min="10817" max="10817" width="6.5703125" style="472" bestFit="1" customWidth="1"/>
    <col min="10818" max="10818" width="9" style="472" customWidth="1"/>
    <col min="10819" max="10820" width="3.28515625" style="472" customWidth="1"/>
    <col min="10821" max="10822" width="4.5703125" style="472" customWidth="1"/>
    <col min="10823" max="10823" width="4" style="472" customWidth="1"/>
    <col min="10824" max="10824" width="9.42578125" style="472" bestFit="1" customWidth="1"/>
    <col min="10825" max="10825" width="4.140625" style="472" customWidth="1"/>
    <col min="10826" max="11008" width="11.42578125" style="472"/>
    <col min="11009" max="11009" width="9.42578125" style="472" customWidth="1"/>
    <col min="11010" max="11010" width="11.42578125" style="472" customWidth="1"/>
    <col min="11011" max="11011" width="7.5703125" style="472" customWidth="1"/>
    <col min="11012" max="11013" width="6.140625" style="472" customWidth="1"/>
    <col min="11014" max="11014" width="5.28515625" style="472" customWidth="1"/>
    <col min="11015" max="11015" width="8.7109375" style="472" customWidth="1"/>
    <col min="11016" max="11016" width="2.7109375" style="472" bestFit="1" customWidth="1"/>
    <col min="11017" max="11017" width="13.140625" style="472" customWidth="1"/>
    <col min="11018" max="11018" width="8.85546875" style="472" customWidth="1"/>
    <col min="11019" max="11019" width="8" style="472" customWidth="1"/>
    <col min="11020" max="11022" width="7.7109375" style="472" customWidth="1"/>
    <col min="11023" max="11023" width="4.7109375" style="472" customWidth="1"/>
    <col min="11024" max="11024" width="3.7109375" style="472" customWidth="1"/>
    <col min="11025" max="11025" width="4.42578125" style="472" customWidth="1"/>
    <col min="11026" max="11026" width="4.7109375" style="472" customWidth="1"/>
    <col min="11027" max="11062" width="0" style="472" hidden="1" customWidth="1"/>
    <col min="11063" max="11065" width="3.7109375" style="472" customWidth="1"/>
    <col min="11066" max="11066" width="3.140625" style="472" customWidth="1"/>
    <col min="11067" max="11067" width="3.7109375" style="472" customWidth="1"/>
    <col min="11068" max="11068" width="17.28515625" style="472" customWidth="1"/>
    <col min="11069" max="11069" width="12.85546875" style="472" customWidth="1"/>
    <col min="11070" max="11070" width="15.5703125" style="472" customWidth="1"/>
    <col min="11071" max="11071" width="14.85546875" style="472" customWidth="1"/>
    <col min="11072" max="11072" width="7.140625" style="472" bestFit="1" customWidth="1"/>
    <col min="11073" max="11073" width="6.5703125" style="472" bestFit="1" customWidth="1"/>
    <col min="11074" max="11074" width="9" style="472" customWidth="1"/>
    <col min="11075" max="11076" width="3.28515625" style="472" customWidth="1"/>
    <col min="11077" max="11078" width="4.5703125" style="472" customWidth="1"/>
    <col min="11079" max="11079" width="4" style="472" customWidth="1"/>
    <col min="11080" max="11080" width="9.42578125" style="472" bestFit="1" customWidth="1"/>
    <col min="11081" max="11081" width="4.140625" style="472" customWidth="1"/>
    <col min="11082" max="11264" width="11.42578125" style="472"/>
    <col min="11265" max="11265" width="9.42578125" style="472" customWidth="1"/>
    <col min="11266" max="11266" width="11.42578125" style="472" customWidth="1"/>
    <col min="11267" max="11267" width="7.5703125" style="472" customWidth="1"/>
    <col min="11268" max="11269" width="6.140625" style="472" customWidth="1"/>
    <col min="11270" max="11270" width="5.28515625" style="472" customWidth="1"/>
    <col min="11271" max="11271" width="8.7109375" style="472" customWidth="1"/>
    <col min="11272" max="11272" width="2.7109375" style="472" bestFit="1" customWidth="1"/>
    <col min="11273" max="11273" width="13.140625" style="472" customWidth="1"/>
    <col min="11274" max="11274" width="8.85546875" style="472" customWidth="1"/>
    <col min="11275" max="11275" width="8" style="472" customWidth="1"/>
    <col min="11276" max="11278" width="7.7109375" style="472" customWidth="1"/>
    <col min="11279" max="11279" width="4.7109375" style="472" customWidth="1"/>
    <col min="11280" max="11280" width="3.7109375" style="472" customWidth="1"/>
    <col min="11281" max="11281" width="4.42578125" style="472" customWidth="1"/>
    <col min="11282" max="11282" width="4.7109375" style="472" customWidth="1"/>
    <col min="11283" max="11318" width="0" style="472" hidden="1" customWidth="1"/>
    <col min="11319" max="11321" width="3.7109375" style="472" customWidth="1"/>
    <col min="11322" max="11322" width="3.140625" style="472" customWidth="1"/>
    <col min="11323" max="11323" width="3.7109375" style="472" customWidth="1"/>
    <col min="11324" max="11324" width="17.28515625" style="472" customWidth="1"/>
    <col min="11325" max="11325" width="12.85546875" style="472" customWidth="1"/>
    <col min="11326" max="11326" width="15.5703125" style="472" customWidth="1"/>
    <col min="11327" max="11327" width="14.85546875" style="472" customWidth="1"/>
    <col min="11328" max="11328" width="7.140625" style="472" bestFit="1" customWidth="1"/>
    <col min="11329" max="11329" width="6.5703125" style="472" bestFit="1" customWidth="1"/>
    <col min="11330" max="11330" width="9" style="472" customWidth="1"/>
    <col min="11331" max="11332" width="3.28515625" style="472" customWidth="1"/>
    <col min="11333" max="11334" width="4.5703125" style="472" customWidth="1"/>
    <col min="11335" max="11335" width="4" style="472" customWidth="1"/>
    <col min="11336" max="11336" width="9.42578125" style="472" bestFit="1" customWidth="1"/>
    <col min="11337" max="11337" width="4.140625" style="472" customWidth="1"/>
    <col min="11338" max="11520" width="11.42578125" style="472"/>
    <col min="11521" max="11521" width="9.42578125" style="472" customWidth="1"/>
    <col min="11522" max="11522" width="11.42578125" style="472" customWidth="1"/>
    <col min="11523" max="11523" width="7.5703125" style="472" customWidth="1"/>
    <col min="11524" max="11525" width="6.140625" style="472" customWidth="1"/>
    <col min="11526" max="11526" width="5.28515625" style="472" customWidth="1"/>
    <col min="11527" max="11527" width="8.7109375" style="472" customWidth="1"/>
    <col min="11528" max="11528" width="2.7109375" style="472" bestFit="1" customWidth="1"/>
    <col min="11529" max="11529" width="13.140625" style="472" customWidth="1"/>
    <col min="11530" max="11530" width="8.85546875" style="472" customWidth="1"/>
    <col min="11531" max="11531" width="8" style="472" customWidth="1"/>
    <col min="11532" max="11534" width="7.7109375" style="472" customWidth="1"/>
    <col min="11535" max="11535" width="4.7109375" style="472" customWidth="1"/>
    <col min="11536" max="11536" width="3.7109375" style="472" customWidth="1"/>
    <col min="11537" max="11537" width="4.42578125" style="472" customWidth="1"/>
    <col min="11538" max="11538" width="4.7109375" style="472" customWidth="1"/>
    <col min="11539" max="11574" width="0" style="472" hidden="1" customWidth="1"/>
    <col min="11575" max="11577" width="3.7109375" style="472" customWidth="1"/>
    <col min="11578" max="11578" width="3.140625" style="472" customWidth="1"/>
    <col min="11579" max="11579" width="3.7109375" style="472" customWidth="1"/>
    <col min="11580" max="11580" width="17.28515625" style="472" customWidth="1"/>
    <col min="11581" max="11581" width="12.85546875" style="472" customWidth="1"/>
    <col min="11582" max="11582" width="15.5703125" style="472" customWidth="1"/>
    <col min="11583" max="11583" width="14.85546875" style="472" customWidth="1"/>
    <col min="11584" max="11584" width="7.140625" style="472" bestFit="1" customWidth="1"/>
    <col min="11585" max="11585" width="6.5703125" style="472" bestFit="1" customWidth="1"/>
    <col min="11586" max="11586" width="9" style="472" customWidth="1"/>
    <col min="11587" max="11588" width="3.28515625" style="472" customWidth="1"/>
    <col min="11589" max="11590" width="4.5703125" style="472" customWidth="1"/>
    <col min="11591" max="11591" width="4" style="472" customWidth="1"/>
    <col min="11592" max="11592" width="9.42578125" style="472" bestFit="1" customWidth="1"/>
    <col min="11593" max="11593" width="4.140625" style="472" customWidth="1"/>
    <col min="11594" max="11776" width="11.42578125" style="472"/>
    <col min="11777" max="11777" width="9.42578125" style="472" customWidth="1"/>
    <col min="11778" max="11778" width="11.42578125" style="472" customWidth="1"/>
    <col min="11779" max="11779" width="7.5703125" style="472" customWidth="1"/>
    <col min="11780" max="11781" width="6.140625" style="472" customWidth="1"/>
    <col min="11782" max="11782" width="5.28515625" style="472" customWidth="1"/>
    <col min="11783" max="11783" width="8.7109375" style="472" customWidth="1"/>
    <col min="11784" max="11784" width="2.7109375" style="472" bestFit="1" customWidth="1"/>
    <col min="11785" max="11785" width="13.140625" style="472" customWidth="1"/>
    <col min="11786" max="11786" width="8.85546875" style="472" customWidth="1"/>
    <col min="11787" max="11787" width="8" style="472" customWidth="1"/>
    <col min="11788" max="11790" width="7.7109375" style="472" customWidth="1"/>
    <col min="11791" max="11791" width="4.7109375" style="472" customWidth="1"/>
    <col min="11792" max="11792" width="3.7109375" style="472" customWidth="1"/>
    <col min="11793" max="11793" width="4.42578125" style="472" customWidth="1"/>
    <col min="11794" max="11794" width="4.7109375" style="472" customWidth="1"/>
    <col min="11795" max="11830" width="0" style="472" hidden="1" customWidth="1"/>
    <col min="11831" max="11833" width="3.7109375" style="472" customWidth="1"/>
    <col min="11834" max="11834" width="3.140625" style="472" customWidth="1"/>
    <col min="11835" max="11835" width="3.7109375" style="472" customWidth="1"/>
    <col min="11836" max="11836" width="17.28515625" style="472" customWidth="1"/>
    <col min="11837" max="11837" width="12.85546875" style="472" customWidth="1"/>
    <col min="11838" max="11838" width="15.5703125" style="472" customWidth="1"/>
    <col min="11839" max="11839" width="14.85546875" style="472" customWidth="1"/>
    <col min="11840" max="11840" width="7.140625" style="472" bestFit="1" customWidth="1"/>
    <col min="11841" max="11841" width="6.5703125" style="472" bestFit="1" customWidth="1"/>
    <col min="11842" max="11842" width="9" style="472" customWidth="1"/>
    <col min="11843" max="11844" width="3.28515625" style="472" customWidth="1"/>
    <col min="11845" max="11846" width="4.5703125" style="472" customWidth="1"/>
    <col min="11847" max="11847" width="4" style="472" customWidth="1"/>
    <col min="11848" max="11848" width="9.42578125" style="472" bestFit="1" customWidth="1"/>
    <col min="11849" max="11849" width="4.140625" style="472" customWidth="1"/>
    <col min="11850" max="12032" width="11.42578125" style="472"/>
    <col min="12033" max="12033" width="9.42578125" style="472" customWidth="1"/>
    <col min="12034" max="12034" width="11.42578125" style="472" customWidth="1"/>
    <col min="12035" max="12035" width="7.5703125" style="472" customWidth="1"/>
    <col min="12036" max="12037" width="6.140625" style="472" customWidth="1"/>
    <col min="12038" max="12038" width="5.28515625" style="472" customWidth="1"/>
    <col min="12039" max="12039" width="8.7109375" style="472" customWidth="1"/>
    <col min="12040" max="12040" width="2.7109375" style="472" bestFit="1" customWidth="1"/>
    <col min="12041" max="12041" width="13.140625" style="472" customWidth="1"/>
    <col min="12042" max="12042" width="8.85546875" style="472" customWidth="1"/>
    <col min="12043" max="12043" width="8" style="472" customWidth="1"/>
    <col min="12044" max="12046" width="7.7109375" style="472" customWidth="1"/>
    <col min="12047" max="12047" width="4.7109375" style="472" customWidth="1"/>
    <col min="12048" max="12048" width="3.7109375" style="472" customWidth="1"/>
    <col min="12049" max="12049" width="4.42578125" style="472" customWidth="1"/>
    <col min="12050" max="12050" width="4.7109375" style="472" customWidth="1"/>
    <col min="12051" max="12086" width="0" style="472" hidden="1" customWidth="1"/>
    <col min="12087" max="12089" width="3.7109375" style="472" customWidth="1"/>
    <col min="12090" max="12090" width="3.140625" style="472" customWidth="1"/>
    <col min="12091" max="12091" width="3.7109375" style="472" customWidth="1"/>
    <col min="12092" max="12092" width="17.28515625" style="472" customWidth="1"/>
    <col min="12093" max="12093" width="12.85546875" style="472" customWidth="1"/>
    <col min="12094" max="12094" width="15.5703125" style="472" customWidth="1"/>
    <col min="12095" max="12095" width="14.85546875" style="472" customWidth="1"/>
    <col min="12096" max="12096" width="7.140625" style="472" bestFit="1" customWidth="1"/>
    <col min="12097" max="12097" width="6.5703125" style="472" bestFit="1" customWidth="1"/>
    <col min="12098" max="12098" width="9" style="472" customWidth="1"/>
    <col min="12099" max="12100" width="3.28515625" style="472" customWidth="1"/>
    <col min="12101" max="12102" width="4.5703125" style="472" customWidth="1"/>
    <col min="12103" max="12103" width="4" style="472" customWidth="1"/>
    <col min="12104" max="12104" width="9.42578125" style="472" bestFit="1" customWidth="1"/>
    <col min="12105" max="12105" width="4.140625" style="472" customWidth="1"/>
    <col min="12106" max="12288" width="11.42578125" style="472"/>
    <col min="12289" max="12289" width="9.42578125" style="472" customWidth="1"/>
    <col min="12290" max="12290" width="11.42578125" style="472" customWidth="1"/>
    <col min="12291" max="12291" width="7.5703125" style="472" customWidth="1"/>
    <col min="12292" max="12293" width="6.140625" style="472" customWidth="1"/>
    <col min="12294" max="12294" width="5.28515625" style="472" customWidth="1"/>
    <col min="12295" max="12295" width="8.7109375" style="472" customWidth="1"/>
    <col min="12296" max="12296" width="2.7109375" style="472" bestFit="1" customWidth="1"/>
    <col min="12297" max="12297" width="13.140625" style="472" customWidth="1"/>
    <col min="12298" max="12298" width="8.85546875" style="472" customWidth="1"/>
    <col min="12299" max="12299" width="8" style="472" customWidth="1"/>
    <col min="12300" max="12302" width="7.7109375" style="472" customWidth="1"/>
    <col min="12303" max="12303" width="4.7109375" style="472" customWidth="1"/>
    <col min="12304" max="12304" width="3.7109375" style="472" customWidth="1"/>
    <col min="12305" max="12305" width="4.42578125" style="472" customWidth="1"/>
    <col min="12306" max="12306" width="4.7109375" style="472" customWidth="1"/>
    <col min="12307" max="12342" width="0" style="472" hidden="1" customWidth="1"/>
    <col min="12343" max="12345" width="3.7109375" style="472" customWidth="1"/>
    <col min="12346" max="12346" width="3.140625" style="472" customWidth="1"/>
    <col min="12347" max="12347" width="3.7109375" style="472" customWidth="1"/>
    <col min="12348" max="12348" width="17.28515625" style="472" customWidth="1"/>
    <col min="12349" max="12349" width="12.85546875" style="472" customWidth="1"/>
    <col min="12350" max="12350" width="15.5703125" style="472" customWidth="1"/>
    <col min="12351" max="12351" width="14.85546875" style="472" customWidth="1"/>
    <col min="12352" max="12352" width="7.140625" style="472" bestFit="1" customWidth="1"/>
    <col min="12353" max="12353" width="6.5703125" style="472" bestFit="1" customWidth="1"/>
    <col min="12354" max="12354" width="9" style="472" customWidth="1"/>
    <col min="12355" max="12356" width="3.28515625" style="472" customWidth="1"/>
    <col min="12357" max="12358" width="4.5703125" style="472" customWidth="1"/>
    <col min="12359" max="12359" width="4" style="472" customWidth="1"/>
    <col min="12360" max="12360" width="9.42578125" style="472" bestFit="1" customWidth="1"/>
    <col min="12361" max="12361" width="4.140625" style="472" customWidth="1"/>
    <col min="12362" max="12544" width="11.42578125" style="472"/>
    <col min="12545" max="12545" width="9.42578125" style="472" customWidth="1"/>
    <col min="12546" max="12546" width="11.42578125" style="472" customWidth="1"/>
    <col min="12547" max="12547" width="7.5703125" style="472" customWidth="1"/>
    <col min="12548" max="12549" width="6.140625" style="472" customWidth="1"/>
    <col min="12550" max="12550" width="5.28515625" style="472" customWidth="1"/>
    <col min="12551" max="12551" width="8.7109375" style="472" customWidth="1"/>
    <col min="12552" max="12552" width="2.7109375" style="472" bestFit="1" customWidth="1"/>
    <col min="12553" max="12553" width="13.140625" style="472" customWidth="1"/>
    <col min="12554" max="12554" width="8.85546875" style="472" customWidth="1"/>
    <col min="12555" max="12555" width="8" style="472" customWidth="1"/>
    <col min="12556" max="12558" width="7.7109375" style="472" customWidth="1"/>
    <col min="12559" max="12559" width="4.7109375" style="472" customWidth="1"/>
    <col min="12560" max="12560" width="3.7109375" style="472" customWidth="1"/>
    <col min="12561" max="12561" width="4.42578125" style="472" customWidth="1"/>
    <col min="12562" max="12562" width="4.7109375" style="472" customWidth="1"/>
    <col min="12563" max="12598" width="0" style="472" hidden="1" customWidth="1"/>
    <col min="12599" max="12601" width="3.7109375" style="472" customWidth="1"/>
    <col min="12602" max="12602" width="3.140625" style="472" customWidth="1"/>
    <col min="12603" max="12603" width="3.7109375" style="472" customWidth="1"/>
    <col min="12604" max="12604" width="17.28515625" style="472" customWidth="1"/>
    <col min="12605" max="12605" width="12.85546875" style="472" customWidth="1"/>
    <col min="12606" max="12606" width="15.5703125" style="472" customWidth="1"/>
    <col min="12607" max="12607" width="14.85546875" style="472" customWidth="1"/>
    <col min="12608" max="12608" width="7.140625" style="472" bestFit="1" customWidth="1"/>
    <col min="12609" max="12609" width="6.5703125" style="472" bestFit="1" customWidth="1"/>
    <col min="12610" max="12610" width="9" style="472" customWidth="1"/>
    <col min="12611" max="12612" width="3.28515625" style="472" customWidth="1"/>
    <col min="12613" max="12614" width="4.5703125" style="472" customWidth="1"/>
    <col min="12615" max="12615" width="4" style="472" customWidth="1"/>
    <col min="12616" max="12616" width="9.42578125" style="472" bestFit="1" customWidth="1"/>
    <col min="12617" max="12617" width="4.140625" style="472" customWidth="1"/>
    <col min="12618" max="12800" width="11.42578125" style="472"/>
    <col min="12801" max="12801" width="9.42578125" style="472" customWidth="1"/>
    <col min="12802" max="12802" width="11.42578125" style="472" customWidth="1"/>
    <col min="12803" max="12803" width="7.5703125" style="472" customWidth="1"/>
    <col min="12804" max="12805" width="6.140625" style="472" customWidth="1"/>
    <col min="12806" max="12806" width="5.28515625" style="472" customWidth="1"/>
    <col min="12807" max="12807" width="8.7109375" style="472" customWidth="1"/>
    <col min="12808" max="12808" width="2.7109375" style="472" bestFit="1" customWidth="1"/>
    <col min="12809" max="12809" width="13.140625" style="472" customWidth="1"/>
    <col min="12810" max="12810" width="8.85546875" style="472" customWidth="1"/>
    <col min="12811" max="12811" width="8" style="472" customWidth="1"/>
    <col min="12812" max="12814" width="7.7109375" style="472" customWidth="1"/>
    <col min="12815" max="12815" width="4.7109375" style="472" customWidth="1"/>
    <col min="12816" max="12816" width="3.7109375" style="472" customWidth="1"/>
    <col min="12817" max="12817" width="4.42578125" style="472" customWidth="1"/>
    <col min="12818" max="12818" width="4.7109375" style="472" customWidth="1"/>
    <col min="12819" max="12854" width="0" style="472" hidden="1" customWidth="1"/>
    <col min="12855" max="12857" width="3.7109375" style="472" customWidth="1"/>
    <col min="12858" max="12858" width="3.140625" style="472" customWidth="1"/>
    <col min="12859" max="12859" width="3.7109375" style="472" customWidth="1"/>
    <col min="12860" max="12860" width="17.28515625" style="472" customWidth="1"/>
    <col min="12861" max="12861" width="12.85546875" style="472" customWidth="1"/>
    <col min="12862" max="12862" width="15.5703125" style="472" customWidth="1"/>
    <col min="12863" max="12863" width="14.85546875" style="472" customWidth="1"/>
    <col min="12864" max="12864" width="7.140625" style="472" bestFit="1" customWidth="1"/>
    <col min="12865" max="12865" width="6.5703125" style="472" bestFit="1" customWidth="1"/>
    <col min="12866" max="12866" width="9" style="472" customWidth="1"/>
    <col min="12867" max="12868" width="3.28515625" style="472" customWidth="1"/>
    <col min="12869" max="12870" width="4.5703125" style="472" customWidth="1"/>
    <col min="12871" max="12871" width="4" style="472" customWidth="1"/>
    <col min="12872" max="12872" width="9.42578125" style="472" bestFit="1" customWidth="1"/>
    <col min="12873" max="12873" width="4.140625" style="472" customWidth="1"/>
    <col min="12874" max="13056" width="11.42578125" style="472"/>
    <col min="13057" max="13057" width="9.42578125" style="472" customWidth="1"/>
    <col min="13058" max="13058" width="11.42578125" style="472" customWidth="1"/>
    <col min="13059" max="13059" width="7.5703125" style="472" customWidth="1"/>
    <col min="13060" max="13061" width="6.140625" style="472" customWidth="1"/>
    <col min="13062" max="13062" width="5.28515625" style="472" customWidth="1"/>
    <col min="13063" max="13063" width="8.7109375" style="472" customWidth="1"/>
    <col min="13064" max="13064" width="2.7109375" style="472" bestFit="1" customWidth="1"/>
    <col min="13065" max="13065" width="13.140625" style="472" customWidth="1"/>
    <col min="13066" max="13066" width="8.85546875" style="472" customWidth="1"/>
    <col min="13067" max="13067" width="8" style="472" customWidth="1"/>
    <col min="13068" max="13070" width="7.7109375" style="472" customWidth="1"/>
    <col min="13071" max="13071" width="4.7109375" style="472" customWidth="1"/>
    <col min="13072" max="13072" width="3.7109375" style="472" customWidth="1"/>
    <col min="13073" max="13073" width="4.42578125" style="472" customWidth="1"/>
    <col min="13074" max="13074" width="4.7109375" style="472" customWidth="1"/>
    <col min="13075" max="13110" width="0" style="472" hidden="1" customWidth="1"/>
    <col min="13111" max="13113" width="3.7109375" style="472" customWidth="1"/>
    <col min="13114" max="13114" width="3.140625" style="472" customWidth="1"/>
    <col min="13115" max="13115" width="3.7109375" style="472" customWidth="1"/>
    <col min="13116" max="13116" width="17.28515625" style="472" customWidth="1"/>
    <col min="13117" max="13117" width="12.85546875" style="472" customWidth="1"/>
    <col min="13118" max="13118" width="15.5703125" style="472" customWidth="1"/>
    <col min="13119" max="13119" width="14.85546875" style="472" customWidth="1"/>
    <col min="13120" max="13120" width="7.140625" style="472" bestFit="1" customWidth="1"/>
    <col min="13121" max="13121" width="6.5703125" style="472" bestFit="1" customWidth="1"/>
    <col min="13122" max="13122" width="9" style="472" customWidth="1"/>
    <col min="13123" max="13124" width="3.28515625" style="472" customWidth="1"/>
    <col min="13125" max="13126" width="4.5703125" style="472" customWidth="1"/>
    <col min="13127" max="13127" width="4" style="472" customWidth="1"/>
    <col min="13128" max="13128" width="9.42578125" style="472" bestFit="1" customWidth="1"/>
    <col min="13129" max="13129" width="4.140625" style="472" customWidth="1"/>
    <col min="13130" max="13312" width="11.42578125" style="472"/>
    <col min="13313" max="13313" width="9.42578125" style="472" customWidth="1"/>
    <col min="13314" max="13314" width="11.42578125" style="472" customWidth="1"/>
    <col min="13315" max="13315" width="7.5703125" style="472" customWidth="1"/>
    <col min="13316" max="13317" width="6.140625" style="472" customWidth="1"/>
    <col min="13318" max="13318" width="5.28515625" style="472" customWidth="1"/>
    <col min="13319" max="13319" width="8.7109375" style="472" customWidth="1"/>
    <col min="13320" max="13320" width="2.7109375" style="472" bestFit="1" customWidth="1"/>
    <col min="13321" max="13321" width="13.140625" style="472" customWidth="1"/>
    <col min="13322" max="13322" width="8.85546875" style="472" customWidth="1"/>
    <col min="13323" max="13323" width="8" style="472" customWidth="1"/>
    <col min="13324" max="13326" width="7.7109375" style="472" customWidth="1"/>
    <col min="13327" max="13327" width="4.7109375" style="472" customWidth="1"/>
    <col min="13328" max="13328" width="3.7109375" style="472" customWidth="1"/>
    <col min="13329" max="13329" width="4.42578125" style="472" customWidth="1"/>
    <col min="13330" max="13330" width="4.7109375" style="472" customWidth="1"/>
    <col min="13331" max="13366" width="0" style="472" hidden="1" customWidth="1"/>
    <col min="13367" max="13369" width="3.7109375" style="472" customWidth="1"/>
    <col min="13370" max="13370" width="3.140625" style="472" customWidth="1"/>
    <col min="13371" max="13371" width="3.7109375" style="472" customWidth="1"/>
    <col min="13372" max="13372" width="17.28515625" style="472" customWidth="1"/>
    <col min="13373" max="13373" width="12.85546875" style="472" customWidth="1"/>
    <col min="13374" max="13374" width="15.5703125" style="472" customWidth="1"/>
    <col min="13375" max="13375" width="14.85546875" style="472" customWidth="1"/>
    <col min="13376" max="13376" width="7.140625" style="472" bestFit="1" customWidth="1"/>
    <col min="13377" max="13377" width="6.5703125" style="472" bestFit="1" customWidth="1"/>
    <col min="13378" max="13378" width="9" style="472" customWidth="1"/>
    <col min="13379" max="13380" width="3.28515625" style="472" customWidth="1"/>
    <col min="13381" max="13382" width="4.5703125" style="472" customWidth="1"/>
    <col min="13383" max="13383" width="4" style="472" customWidth="1"/>
    <col min="13384" max="13384" width="9.42578125" style="472" bestFit="1" customWidth="1"/>
    <col min="13385" max="13385" width="4.140625" style="472" customWidth="1"/>
    <col min="13386" max="13568" width="11.42578125" style="472"/>
    <col min="13569" max="13569" width="9.42578125" style="472" customWidth="1"/>
    <col min="13570" max="13570" width="11.42578125" style="472" customWidth="1"/>
    <col min="13571" max="13571" width="7.5703125" style="472" customWidth="1"/>
    <col min="13572" max="13573" width="6.140625" style="472" customWidth="1"/>
    <col min="13574" max="13574" width="5.28515625" style="472" customWidth="1"/>
    <col min="13575" max="13575" width="8.7109375" style="472" customWidth="1"/>
    <col min="13576" max="13576" width="2.7109375" style="472" bestFit="1" customWidth="1"/>
    <col min="13577" max="13577" width="13.140625" style="472" customWidth="1"/>
    <col min="13578" max="13578" width="8.85546875" style="472" customWidth="1"/>
    <col min="13579" max="13579" width="8" style="472" customWidth="1"/>
    <col min="13580" max="13582" width="7.7109375" style="472" customWidth="1"/>
    <col min="13583" max="13583" width="4.7109375" style="472" customWidth="1"/>
    <col min="13584" max="13584" width="3.7109375" style="472" customWidth="1"/>
    <col min="13585" max="13585" width="4.42578125" style="472" customWidth="1"/>
    <col min="13586" max="13586" width="4.7109375" style="472" customWidth="1"/>
    <col min="13587" max="13622" width="0" style="472" hidden="1" customWidth="1"/>
    <col min="13623" max="13625" width="3.7109375" style="472" customWidth="1"/>
    <col min="13626" max="13626" width="3.140625" style="472" customWidth="1"/>
    <col min="13627" max="13627" width="3.7109375" style="472" customWidth="1"/>
    <col min="13628" max="13628" width="17.28515625" style="472" customWidth="1"/>
    <col min="13629" max="13629" width="12.85546875" style="472" customWidth="1"/>
    <col min="13630" max="13630" width="15.5703125" style="472" customWidth="1"/>
    <col min="13631" max="13631" width="14.85546875" style="472" customWidth="1"/>
    <col min="13632" max="13632" width="7.140625" style="472" bestFit="1" customWidth="1"/>
    <col min="13633" max="13633" width="6.5703125" style="472" bestFit="1" customWidth="1"/>
    <col min="13634" max="13634" width="9" style="472" customWidth="1"/>
    <col min="13635" max="13636" width="3.28515625" style="472" customWidth="1"/>
    <col min="13637" max="13638" width="4.5703125" style="472" customWidth="1"/>
    <col min="13639" max="13639" width="4" style="472" customWidth="1"/>
    <col min="13640" max="13640" width="9.42578125" style="472" bestFit="1" customWidth="1"/>
    <col min="13641" max="13641" width="4.140625" style="472" customWidth="1"/>
    <col min="13642" max="13824" width="11.42578125" style="472"/>
    <col min="13825" max="13825" width="9.42578125" style="472" customWidth="1"/>
    <col min="13826" max="13826" width="11.42578125" style="472" customWidth="1"/>
    <col min="13827" max="13827" width="7.5703125" style="472" customWidth="1"/>
    <col min="13828" max="13829" width="6.140625" style="472" customWidth="1"/>
    <col min="13830" max="13830" width="5.28515625" style="472" customWidth="1"/>
    <col min="13831" max="13831" width="8.7109375" style="472" customWidth="1"/>
    <col min="13832" max="13832" width="2.7109375" style="472" bestFit="1" customWidth="1"/>
    <col min="13833" max="13833" width="13.140625" style="472" customWidth="1"/>
    <col min="13834" max="13834" width="8.85546875" style="472" customWidth="1"/>
    <col min="13835" max="13835" width="8" style="472" customWidth="1"/>
    <col min="13836" max="13838" width="7.7109375" style="472" customWidth="1"/>
    <col min="13839" max="13839" width="4.7109375" style="472" customWidth="1"/>
    <col min="13840" max="13840" width="3.7109375" style="472" customWidth="1"/>
    <col min="13841" max="13841" width="4.42578125" style="472" customWidth="1"/>
    <col min="13842" max="13842" width="4.7109375" style="472" customWidth="1"/>
    <col min="13843" max="13878" width="0" style="472" hidden="1" customWidth="1"/>
    <col min="13879" max="13881" width="3.7109375" style="472" customWidth="1"/>
    <col min="13882" max="13882" width="3.140625" style="472" customWidth="1"/>
    <col min="13883" max="13883" width="3.7109375" style="472" customWidth="1"/>
    <col min="13884" max="13884" width="17.28515625" style="472" customWidth="1"/>
    <col min="13885" max="13885" width="12.85546875" style="472" customWidth="1"/>
    <col min="13886" max="13886" width="15.5703125" style="472" customWidth="1"/>
    <col min="13887" max="13887" width="14.85546875" style="472" customWidth="1"/>
    <col min="13888" max="13888" width="7.140625" style="472" bestFit="1" customWidth="1"/>
    <col min="13889" max="13889" width="6.5703125" style="472" bestFit="1" customWidth="1"/>
    <col min="13890" max="13890" width="9" style="472" customWidth="1"/>
    <col min="13891" max="13892" width="3.28515625" style="472" customWidth="1"/>
    <col min="13893" max="13894" width="4.5703125" style="472" customWidth="1"/>
    <col min="13895" max="13895" width="4" style="472" customWidth="1"/>
    <col min="13896" max="13896" width="9.42578125" style="472" bestFit="1" customWidth="1"/>
    <col min="13897" max="13897" width="4.140625" style="472" customWidth="1"/>
    <col min="13898" max="14080" width="11.42578125" style="472"/>
    <col min="14081" max="14081" width="9.42578125" style="472" customWidth="1"/>
    <col min="14082" max="14082" width="11.42578125" style="472" customWidth="1"/>
    <col min="14083" max="14083" width="7.5703125" style="472" customWidth="1"/>
    <col min="14084" max="14085" width="6.140625" style="472" customWidth="1"/>
    <col min="14086" max="14086" width="5.28515625" style="472" customWidth="1"/>
    <col min="14087" max="14087" width="8.7109375" style="472" customWidth="1"/>
    <col min="14088" max="14088" width="2.7109375" style="472" bestFit="1" customWidth="1"/>
    <col min="14089" max="14089" width="13.140625" style="472" customWidth="1"/>
    <col min="14090" max="14090" width="8.85546875" style="472" customWidth="1"/>
    <col min="14091" max="14091" width="8" style="472" customWidth="1"/>
    <col min="14092" max="14094" width="7.7109375" style="472" customWidth="1"/>
    <col min="14095" max="14095" width="4.7109375" style="472" customWidth="1"/>
    <col min="14096" max="14096" width="3.7109375" style="472" customWidth="1"/>
    <col min="14097" max="14097" width="4.42578125" style="472" customWidth="1"/>
    <col min="14098" max="14098" width="4.7109375" style="472" customWidth="1"/>
    <col min="14099" max="14134" width="0" style="472" hidden="1" customWidth="1"/>
    <col min="14135" max="14137" width="3.7109375" style="472" customWidth="1"/>
    <col min="14138" max="14138" width="3.140625" style="472" customWidth="1"/>
    <col min="14139" max="14139" width="3.7109375" style="472" customWidth="1"/>
    <col min="14140" max="14140" width="17.28515625" style="472" customWidth="1"/>
    <col min="14141" max="14141" width="12.85546875" style="472" customWidth="1"/>
    <col min="14142" max="14142" width="15.5703125" style="472" customWidth="1"/>
    <col min="14143" max="14143" width="14.85546875" style="472" customWidth="1"/>
    <col min="14144" max="14144" width="7.140625" style="472" bestFit="1" customWidth="1"/>
    <col min="14145" max="14145" width="6.5703125" style="472" bestFit="1" customWidth="1"/>
    <col min="14146" max="14146" width="9" style="472" customWidth="1"/>
    <col min="14147" max="14148" width="3.28515625" style="472" customWidth="1"/>
    <col min="14149" max="14150" width="4.5703125" style="472" customWidth="1"/>
    <col min="14151" max="14151" width="4" style="472" customWidth="1"/>
    <col min="14152" max="14152" width="9.42578125" style="472" bestFit="1" customWidth="1"/>
    <col min="14153" max="14153" width="4.140625" style="472" customWidth="1"/>
    <col min="14154" max="14336" width="11.42578125" style="472"/>
    <col min="14337" max="14337" width="9.42578125" style="472" customWidth="1"/>
    <col min="14338" max="14338" width="11.42578125" style="472" customWidth="1"/>
    <col min="14339" max="14339" width="7.5703125" style="472" customWidth="1"/>
    <col min="14340" max="14341" width="6.140625" style="472" customWidth="1"/>
    <col min="14342" max="14342" width="5.28515625" style="472" customWidth="1"/>
    <col min="14343" max="14343" width="8.7109375" style="472" customWidth="1"/>
    <col min="14344" max="14344" width="2.7109375" style="472" bestFit="1" customWidth="1"/>
    <col min="14345" max="14345" width="13.140625" style="472" customWidth="1"/>
    <col min="14346" max="14346" width="8.85546875" style="472" customWidth="1"/>
    <col min="14347" max="14347" width="8" style="472" customWidth="1"/>
    <col min="14348" max="14350" width="7.7109375" style="472" customWidth="1"/>
    <col min="14351" max="14351" width="4.7109375" style="472" customWidth="1"/>
    <col min="14352" max="14352" width="3.7109375" style="472" customWidth="1"/>
    <col min="14353" max="14353" width="4.42578125" style="472" customWidth="1"/>
    <col min="14354" max="14354" width="4.7109375" style="472" customWidth="1"/>
    <col min="14355" max="14390" width="0" style="472" hidden="1" customWidth="1"/>
    <col min="14391" max="14393" width="3.7109375" style="472" customWidth="1"/>
    <col min="14394" max="14394" width="3.140625" style="472" customWidth="1"/>
    <col min="14395" max="14395" width="3.7109375" style="472" customWidth="1"/>
    <col min="14396" max="14396" width="17.28515625" style="472" customWidth="1"/>
    <col min="14397" max="14397" width="12.85546875" style="472" customWidth="1"/>
    <col min="14398" max="14398" width="15.5703125" style="472" customWidth="1"/>
    <col min="14399" max="14399" width="14.85546875" style="472" customWidth="1"/>
    <col min="14400" max="14400" width="7.140625" style="472" bestFit="1" customWidth="1"/>
    <col min="14401" max="14401" width="6.5703125" style="472" bestFit="1" customWidth="1"/>
    <col min="14402" max="14402" width="9" style="472" customWidth="1"/>
    <col min="14403" max="14404" width="3.28515625" style="472" customWidth="1"/>
    <col min="14405" max="14406" width="4.5703125" style="472" customWidth="1"/>
    <col min="14407" max="14407" width="4" style="472" customWidth="1"/>
    <col min="14408" max="14408" width="9.42578125" style="472" bestFit="1" customWidth="1"/>
    <col min="14409" max="14409" width="4.140625" style="472" customWidth="1"/>
    <col min="14410" max="14592" width="11.42578125" style="472"/>
    <col min="14593" max="14593" width="9.42578125" style="472" customWidth="1"/>
    <col min="14594" max="14594" width="11.42578125" style="472" customWidth="1"/>
    <col min="14595" max="14595" width="7.5703125" style="472" customWidth="1"/>
    <col min="14596" max="14597" width="6.140625" style="472" customWidth="1"/>
    <col min="14598" max="14598" width="5.28515625" style="472" customWidth="1"/>
    <col min="14599" max="14599" width="8.7109375" style="472" customWidth="1"/>
    <col min="14600" max="14600" width="2.7109375" style="472" bestFit="1" customWidth="1"/>
    <col min="14601" max="14601" width="13.140625" style="472" customWidth="1"/>
    <col min="14602" max="14602" width="8.85546875" style="472" customWidth="1"/>
    <col min="14603" max="14603" width="8" style="472" customWidth="1"/>
    <col min="14604" max="14606" width="7.7109375" style="472" customWidth="1"/>
    <col min="14607" max="14607" width="4.7109375" style="472" customWidth="1"/>
    <col min="14608" max="14608" width="3.7109375" style="472" customWidth="1"/>
    <col min="14609" max="14609" width="4.42578125" style="472" customWidth="1"/>
    <col min="14610" max="14610" width="4.7109375" style="472" customWidth="1"/>
    <col min="14611" max="14646" width="0" style="472" hidden="1" customWidth="1"/>
    <col min="14647" max="14649" width="3.7109375" style="472" customWidth="1"/>
    <col min="14650" max="14650" width="3.140625" style="472" customWidth="1"/>
    <col min="14651" max="14651" width="3.7109375" style="472" customWidth="1"/>
    <col min="14652" max="14652" width="17.28515625" style="472" customWidth="1"/>
    <col min="14653" max="14653" width="12.85546875" style="472" customWidth="1"/>
    <col min="14654" max="14654" width="15.5703125" style="472" customWidth="1"/>
    <col min="14655" max="14655" width="14.85546875" style="472" customWidth="1"/>
    <col min="14656" max="14656" width="7.140625" style="472" bestFit="1" customWidth="1"/>
    <col min="14657" max="14657" width="6.5703125" style="472" bestFit="1" customWidth="1"/>
    <col min="14658" max="14658" width="9" style="472" customWidth="1"/>
    <col min="14659" max="14660" width="3.28515625" style="472" customWidth="1"/>
    <col min="14661" max="14662" width="4.5703125" style="472" customWidth="1"/>
    <col min="14663" max="14663" width="4" style="472" customWidth="1"/>
    <col min="14664" max="14664" width="9.42578125" style="472" bestFit="1" customWidth="1"/>
    <col min="14665" max="14665" width="4.140625" style="472" customWidth="1"/>
    <col min="14666" max="14848" width="11.42578125" style="472"/>
    <col min="14849" max="14849" width="9.42578125" style="472" customWidth="1"/>
    <col min="14850" max="14850" width="11.42578125" style="472" customWidth="1"/>
    <col min="14851" max="14851" width="7.5703125" style="472" customWidth="1"/>
    <col min="14852" max="14853" width="6.140625" style="472" customWidth="1"/>
    <col min="14854" max="14854" width="5.28515625" style="472" customWidth="1"/>
    <col min="14855" max="14855" width="8.7109375" style="472" customWidth="1"/>
    <col min="14856" max="14856" width="2.7109375" style="472" bestFit="1" customWidth="1"/>
    <col min="14857" max="14857" width="13.140625" style="472" customWidth="1"/>
    <col min="14858" max="14858" width="8.85546875" style="472" customWidth="1"/>
    <col min="14859" max="14859" width="8" style="472" customWidth="1"/>
    <col min="14860" max="14862" width="7.7109375" style="472" customWidth="1"/>
    <col min="14863" max="14863" width="4.7109375" style="472" customWidth="1"/>
    <col min="14864" max="14864" width="3.7109375" style="472" customWidth="1"/>
    <col min="14865" max="14865" width="4.42578125" style="472" customWidth="1"/>
    <col min="14866" max="14866" width="4.7109375" style="472" customWidth="1"/>
    <col min="14867" max="14902" width="0" style="472" hidden="1" customWidth="1"/>
    <col min="14903" max="14905" width="3.7109375" style="472" customWidth="1"/>
    <col min="14906" max="14906" width="3.140625" style="472" customWidth="1"/>
    <col min="14907" max="14907" width="3.7109375" style="472" customWidth="1"/>
    <col min="14908" max="14908" width="17.28515625" style="472" customWidth="1"/>
    <col min="14909" max="14909" width="12.85546875" style="472" customWidth="1"/>
    <col min="14910" max="14910" width="15.5703125" style="472" customWidth="1"/>
    <col min="14911" max="14911" width="14.85546875" style="472" customWidth="1"/>
    <col min="14912" max="14912" width="7.140625" style="472" bestFit="1" customWidth="1"/>
    <col min="14913" max="14913" width="6.5703125" style="472" bestFit="1" customWidth="1"/>
    <col min="14914" max="14914" width="9" style="472" customWidth="1"/>
    <col min="14915" max="14916" width="3.28515625" style="472" customWidth="1"/>
    <col min="14917" max="14918" width="4.5703125" style="472" customWidth="1"/>
    <col min="14919" max="14919" width="4" style="472" customWidth="1"/>
    <col min="14920" max="14920" width="9.42578125" style="472" bestFit="1" customWidth="1"/>
    <col min="14921" max="14921" width="4.140625" style="472" customWidth="1"/>
    <col min="14922" max="15104" width="11.42578125" style="472"/>
    <col min="15105" max="15105" width="9.42578125" style="472" customWidth="1"/>
    <col min="15106" max="15106" width="11.42578125" style="472" customWidth="1"/>
    <col min="15107" max="15107" width="7.5703125" style="472" customWidth="1"/>
    <col min="15108" max="15109" width="6.140625" style="472" customWidth="1"/>
    <col min="15110" max="15110" width="5.28515625" style="472" customWidth="1"/>
    <col min="15111" max="15111" width="8.7109375" style="472" customWidth="1"/>
    <col min="15112" max="15112" width="2.7109375" style="472" bestFit="1" customWidth="1"/>
    <col min="15113" max="15113" width="13.140625" style="472" customWidth="1"/>
    <col min="15114" max="15114" width="8.85546875" style="472" customWidth="1"/>
    <col min="15115" max="15115" width="8" style="472" customWidth="1"/>
    <col min="15116" max="15118" width="7.7109375" style="472" customWidth="1"/>
    <col min="15119" max="15119" width="4.7109375" style="472" customWidth="1"/>
    <col min="15120" max="15120" width="3.7109375" style="472" customWidth="1"/>
    <col min="15121" max="15121" width="4.42578125" style="472" customWidth="1"/>
    <col min="15122" max="15122" width="4.7109375" style="472" customWidth="1"/>
    <col min="15123" max="15158" width="0" style="472" hidden="1" customWidth="1"/>
    <col min="15159" max="15161" width="3.7109375" style="472" customWidth="1"/>
    <col min="15162" max="15162" width="3.140625" style="472" customWidth="1"/>
    <col min="15163" max="15163" width="3.7109375" style="472" customWidth="1"/>
    <col min="15164" max="15164" width="17.28515625" style="472" customWidth="1"/>
    <col min="15165" max="15165" width="12.85546875" style="472" customWidth="1"/>
    <col min="15166" max="15166" width="15.5703125" style="472" customWidth="1"/>
    <col min="15167" max="15167" width="14.85546875" style="472" customWidth="1"/>
    <col min="15168" max="15168" width="7.140625" style="472" bestFit="1" customWidth="1"/>
    <col min="15169" max="15169" width="6.5703125" style="472" bestFit="1" customWidth="1"/>
    <col min="15170" max="15170" width="9" style="472" customWidth="1"/>
    <col min="15171" max="15172" width="3.28515625" style="472" customWidth="1"/>
    <col min="15173" max="15174" width="4.5703125" style="472" customWidth="1"/>
    <col min="15175" max="15175" width="4" style="472" customWidth="1"/>
    <col min="15176" max="15176" width="9.42578125" style="472" bestFit="1" customWidth="1"/>
    <col min="15177" max="15177" width="4.140625" style="472" customWidth="1"/>
    <col min="15178" max="15360" width="11.42578125" style="472"/>
    <col min="15361" max="15361" width="9.42578125" style="472" customWidth="1"/>
    <col min="15362" max="15362" width="11.42578125" style="472" customWidth="1"/>
    <col min="15363" max="15363" width="7.5703125" style="472" customWidth="1"/>
    <col min="15364" max="15365" width="6.140625" style="472" customWidth="1"/>
    <col min="15366" max="15366" width="5.28515625" style="472" customWidth="1"/>
    <col min="15367" max="15367" width="8.7109375" style="472" customWidth="1"/>
    <col min="15368" max="15368" width="2.7109375" style="472" bestFit="1" customWidth="1"/>
    <col min="15369" max="15369" width="13.140625" style="472" customWidth="1"/>
    <col min="15370" max="15370" width="8.85546875" style="472" customWidth="1"/>
    <col min="15371" max="15371" width="8" style="472" customWidth="1"/>
    <col min="15372" max="15374" width="7.7109375" style="472" customWidth="1"/>
    <col min="15375" max="15375" width="4.7109375" style="472" customWidth="1"/>
    <col min="15376" max="15376" width="3.7109375" style="472" customWidth="1"/>
    <col min="15377" max="15377" width="4.42578125" style="472" customWidth="1"/>
    <col min="15378" max="15378" width="4.7109375" style="472" customWidth="1"/>
    <col min="15379" max="15414" width="0" style="472" hidden="1" customWidth="1"/>
    <col min="15415" max="15417" width="3.7109375" style="472" customWidth="1"/>
    <col min="15418" max="15418" width="3.140625" style="472" customWidth="1"/>
    <col min="15419" max="15419" width="3.7109375" style="472" customWidth="1"/>
    <col min="15420" max="15420" width="17.28515625" style="472" customWidth="1"/>
    <col min="15421" max="15421" width="12.85546875" style="472" customWidth="1"/>
    <col min="15422" max="15422" width="15.5703125" style="472" customWidth="1"/>
    <col min="15423" max="15423" width="14.85546875" style="472" customWidth="1"/>
    <col min="15424" max="15424" width="7.140625" style="472" bestFit="1" customWidth="1"/>
    <col min="15425" max="15425" width="6.5703125" style="472" bestFit="1" customWidth="1"/>
    <col min="15426" max="15426" width="9" style="472" customWidth="1"/>
    <col min="15427" max="15428" width="3.28515625" style="472" customWidth="1"/>
    <col min="15429" max="15430" width="4.5703125" style="472" customWidth="1"/>
    <col min="15431" max="15431" width="4" style="472" customWidth="1"/>
    <col min="15432" max="15432" width="9.42578125" style="472" bestFit="1" customWidth="1"/>
    <col min="15433" max="15433" width="4.140625" style="472" customWidth="1"/>
    <col min="15434" max="15616" width="11.42578125" style="472"/>
    <col min="15617" max="15617" width="9.42578125" style="472" customWidth="1"/>
    <col min="15618" max="15618" width="11.42578125" style="472" customWidth="1"/>
    <col min="15619" max="15619" width="7.5703125" style="472" customWidth="1"/>
    <col min="15620" max="15621" width="6.140625" style="472" customWidth="1"/>
    <col min="15622" max="15622" width="5.28515625" style="472" customWidth="1"/>
    <col min="15623" max="15623" width="8.7109375" style="472" customWidth="1"/>
    <col min="15624" max="15624" width="2.7109375" style="472" bestFit="1" customWidth="1"/>
    <col min="15625" max="15625" width="13.140625" style="472" customWidth="1"/>
    <col min="15626" max="15626" width="8.85546875" style="472" customWidth="1"/>
    <col min="15627" max="15627" width="8" style="472" customWidth="1"/>
    <col min="15628" max="15630" width="7.7109375" style="472" customWidth="1"/>
    <col min="15631" max="15631" width="4.7109375" style="472" customWidth="1"/>
    <col min="15632" max="15632" width="3.7109375" style="472" customWidth="1"/>
    <col min="15633" max="15633" width="4.42578125" style="472" customWidth="1"/>
    <col min="15634" max="15634" width="4.7109375" style="472" customWidth="1"/>
    <col min="15635" max="15670" width="0" style="472" hidden="1" customWidth="1"/>
    <col min="15671" max="15673" width="3.7109375" style="472" customWidth="1"/>
    <col min="15674" max="15674" width="3.140625" style="472" customWidth="1"/>
    <col min="15675" max="15675" width="3.7109375" style="472" customWidth="1"/>
    <col min="15676" max="15676" width="17.28515625" style="472" customWidth="1"/>
    <col min="15677" max="15677" width="12.85546875" style="472" customWidth="1"/>
    <col min="15678" max="15678" width="15.5703125" style="472" customWidth="1"/>
    <col min="15679" max="15679" width="14.85546875" style="472" customWidth="1"/>
    <col min="15680" max="15680" width="7.140625" style="472" bestFit="1" customWidth="1"/>
    <col min="15681" max="15681" width="6.5703125" style="472" bestFit="1" customWidth="1"/>
    <col min="15682" max="15682" width="9" style="472" customWidth="1"/>
    <col min="15683" max="15684" width="3.28515625" style="472" customWidth="1"/>
    <col min="15685" max="15686" width="4.5703125" style="472" customWidth="1"/>
    <col min="15687" max="15687" width="4" style="472" customWidth="1"/>
    <col min="15688" max="15688" width="9.42578125" style="472" bestFit="1" customWidth="1"/>
    <col min="15689" max="15689" width="4.140625" style="472" customWidth="1"/>
    <col min="15690" max="15872" width="11.42578125" style="472"/>
    <col min="15873" max="15873" width="9.42578125" style="472" customWidth="1"/>
    <col min="15874" max="15874" width="11.42578125" style="472" customWidth="1"/>
    <col min="15875" max="15875" width="7.5703125" style="472" customWidth="1"/>
    <col min="15876" max="15877" width="6.140625" style="472" customWidth="1"/>
    <col min="15878" max="15878" width="5.28515625" style="472" customWidth="1"/>
    <col min="15879" max="15879" width="8.7109375" style="472" customWidth="1"/>
    <col min="15880" max="15880" width="2.7109375" style="472" bestFit="1" customWidth="1"/>
    <col min="15881" max="15881" width="13.140625" style="472" customWidth="1"/>
    <col min="15882" max="15882" width="8.85546875" style="472" customWidth="1"/>
    <col min="15883" max="15883" width="8" style="472" customWidth="1"/>
    <col min="15884" max="15886" width="7.7109375" style="472" customWidth="1"/>
    <col min="15887" max="15887" width="4.7109375" style="472" customWidth="1"/>
    <col min="15888" max="15888" width="3.7109375" style="472" customWidth="1"/>
    <col min="15889" max="15889" width="4.42578125" style="472" customWidth="1"/>
    <col min="15890" max="15890" width="4.7109375" style="472" customWidth="1"/>
    <col min="15891" max="15926" width="0" style="472" hidden="1" customWidth="1"/>
    <col min="15927" max="15929" width="3.7109375" style="472" customWidth="1"/>
    <col min="15930" max="15930" width="3.140625" style="472" customWidth="1"/>
    <col min="15931" max="15931" width="3.7109375" style="472" customWidth="1"/>
    <col min="15932" max="15932" width="17.28515625" style="472" customWidth="1"/>
    <col min="15933" max="15933" width="12.85546875" style="472" customWidth="1"/>
    <col min="15934" max="15934" width="15.5703125" style="472" customWidth="1"/>
    <col min="15935" max="15935" width="14.85546875" style="472" customWidth="1"/>
    <col min="15936" max="15936" width="7.140625" style="472" bestFit="1" customWidth="1"/>
    <col min="15937" max="15937" width="6.5703125" style="472" bestFit="1" customWidth="1"/>
    <col min="15938" max="15938" width="9" style="472" customWidth="1"/>
    <col min="15939" max="15940" width="3.28515625" style="472" customWidth="1"/>
    <col min="15941" max="15942" width="4.5703125" style="472" customWidth="1"/>
    <col min="15943" max="15943" width="4" style="472" customWidth="1"/>
    <col min="15944" max="15944" width="9.42578125" style="472" bestFit="1" customWidth="1"/>
    <col min="15945" max="15945" width="4.140625" style="472" customWidth="1"/>
    <col min="15946" max="16128" width="11.42578125" style="472"/>
    <col min="16129" max="16129" width="9.42578125" style="472" customWidth="1"/>
    <col min="16130" max="16130" width="11.42578125" style="472" customWidth="1"/>
    <col min="16131" max="16131" width="7.5703125" style="472" customWidth="1"/>
    <col min="16132" max="16133" width="6.140625" style="472" customWidth="1"/>
    <col min="16134" max="16134" width="5.28515625" style="472" customWidth="1"/>
    <col min="16135" max="16135" width="8.7109375" style="472" customWidth="1"/>
    <col min="16136" max="16136" width="2.7109375" style="472" bestFit="1" customWidth="1"/>
    <col min="16137" max="16137" width="13.140625" style="472" customWidth="1"/>
    <col min="16138" max="16138" width="8.85546875" style="472" customWidth="1"/>
    <col min="16139" max="16139" width="8" style="472" customWidth="1"/>
    <col min="16140" max="16142" width="7.7109375" style="472" customWidth="1"/>
    <col min="16143" max="16143" width="4.7109375" style="472" customWidth="1"/>
    <col min="16144" max="16144" width="3.7109375" style="472" customWidth="1"/>
    <col min="16145" max="16145" width="4.42578125" style="472" customWidth="1"/>
    <col min="16146" max="16146" width="4.7109375" style="472" customWidth="1"/>
    <col min="16147" max="16182" width="0" style="472" hidden="1" customWidth="1"/>
    <col min="16183" max="16185" width="3.7109375" style="472" customWidth="1"/>
    <col min="16186" max="16186" width="3.140625" style="472" customWidth="1"/>
    <col min="16187" max="16187" width="3.7109375" style="472" customWidth="1"/>
    <col min="16188" max="16188" width="17.28515625" style="472" customWidth="1"/>
    <col min="16189" max="16189" width="12.85546875" style="472" customWidth="1"/>
    <col min="16190" max="16190" width="15.5703125" style="472" customWidth="1"/>
    <col min="16191" max="16191" width="14.85546875" style="472" customWidth="1"/>
    <col min="16192" max="16192" width="7.140625" style="472" bestFit="1" customWidth="1"/>
    <col min="16193" max="16193" width="6.5703125" style="472" bestFit="1" customWidth="1"/>
    <col min="16194" max="16194" width="9" style="472" customWidth="1"/>
    <col min="16195" max="16196" width="3.28515625" style="472" customWidth="1"/>
    <col min="16197" max="16198" width="4.5703125" style="472" customWidth="1"/>
    <col min="16199" max="16199" width="4" style="472" customWidth="1"/>
    <col min="16200" max="16200" width="9.42578125" style="472" bestFit="1" customWidth="1"/>
    <col min="16201" max="16201" width="4.140625" style="472" customWidth="1"/>
    <col min="16202" max="16384" width="11.42578125" style="472"/>
  </cols>
  <sheetData>
    <row r="1" spans="1:72" s="459" customFormat="1" ht="11.25" customHeight="1" x14ac:dyDescent="0.2">
      <c r="A1" s="1124" t="s">
        <v>447</v>
      </c>
      <c r="B1" s="1125"/>
      <c r="C1" s="1125"/>
      <c r="D1" s="1125"/>
      <c r="E1" s="1125"/>
      <c r="F1" s="1125"/>
      <c r="G1" s="1125"/>
      <c r="H1" s="1125"/>
      <c r="I1" s="1125"/>
      <c r="J1" s="1125"/>
      <c r="K1" s="1126"/>
      <c r="L1" s="1127"/>
      <c r="M1" s="1128"/>
      <c r="N1" s="1129"/>
      <c r="O1" s="455"/>
      <c r="P1" s="455"/>
      <c r="Q1" s="455"/>
      <c r="R1" s="455"/>
      <c r="S1" s="455"/>
      <c r="T1" s="1131"/>
      <c r="U1" s="1131"/>
      <c r="V1" s="456"/>
      <c r="W1" s="456"/>
      <c r="X1" s="457"/>
      <c r="Y1" s="457"/>
      <c r="Z1" s="457"/>
      <c r="AA1" s="457"/>
      <c r="AB1" s="457"/>
      <c r="AC1" s="457"/>
      <c r="AD1" s="457"/>
      <c r="AE1" s="457"/>
      <c r="AF1" s="457"/>
      <c r="AG1" s="457"/>
      <c r="AH1" s="457"/>
      <c r="AI1" s="457"/>
      <c r="AJ1" s="457"/>
      <c r="AK1" s="457"/>
      <c r="AL1" s="457"/>
      <c r="AM1" s="457"/>
      <c r="AN1" s="457"/>
      <c r="AO1" s="457"/>
      <c r="AP1" s="457"/>
      <c r="AQ1" s="457"/>
      <c r="AR1" s="457"/>
      <c r="AS1" s="457"/>
      <c r="AT1" s="457"/>
      <c r="AU1" s="457"/>
      <c r="AV1" s="457"/>
      <c r="AW1" s="457"/>
      <c r="AX1" s="457"/>
      <c r="AY1" s="457"/>
      <c r="AZ1" s="457"/>
      <c r="BA1" s="457"/>
      <c r="BB1" s="457"/>
      <c r="BC1" s="457"/>
      <c r="BD1" s="457"/>
      <c r="BE1" s="457"/>
      <c r="BF1" s="457"/>
      <c r="BG1" s="457"/>
      <c r="BH1" s="1136" t="s">
        <v>448</v>
      </c>
      <c r="BI1" s="1138" t="s">
        <v>456</v>
      </c>
      <c r="BJ1" s="1139"/>
      <c r="BK1" s="1139"/>
      <c r="BL1" s="1140"/>
      <c r="BM1" s="458"/>
      <c r="BN1" s="458"/>
      <c r="BO1" s="1143" t="s">
        <v>449</v>
      </c>
      <c r="BP1" s="1144"/>
      <c r="BQ1" s="1144"/>
      <c r="BR1" s="1144"/>
      <c r="BS1" s="1144"/>
      <c r="BT1" s="1145"/>
    </row>
    <row r="2" spans="1:72" s="459" customFormat="1" ht="11.25" customHeight="1" x14ac:dyDescent="0.2">
      <c r="A2" s="1149" t="s">
        <v>450</v>
      </c>
      <c r="B2" s="1150"/>
      <c r="C2" s="1150"/>
      <c r="D2" s="1150"/>
      <c r="E2" s="1150"/>
      <c r="F2" s="1150"/>
      <c r="G2" s="1150"/>
      <c r="H2" s="1150"/>
      <c r="I2" s="1150"/>
      <c r="J2" s="1150"/>
      <c r="K2" s="1151"/>
      <c r="L2" s="1130"/>
      <c r="M2" s="1131"/>
      <c r="N2" s="1132"/>
      <c r="O2" s="455"/>
      <c r="P2" s="455"/>
      <c r="Q2" s="455"/>
      <c r="R2" s="455"/>
      <c r="S2" s="455"/>
      <c r="T2" s="1131"/>
      <c r="U2" s="1131"/>
      <c r="V2" s="456"/>
      <c r="W2" s="456"/>
      <c r="X2" s="457"/>
      <c r="Y2" s="457"/>
      <c r="Z2" s="457"/>
      <c r="AA2" s="457"/>
      <c r="AB2" s="457"/>
      <c r="AC2" s="457"/>
      <c r="AD2" s="457"/>
      <c r="AE2" s="457"/>
      <c r="AF2" s="457"/>
      <c r="AG2" s="457"/>
      <c r="AH2" s="457"/>
      <c r="AI2" s="457"/>
      <c r="AJ2" s="457"/>
      <c r="AK2" s="457"/>
      <c r="AL2" s="457"/>
      <c r="AM2" s="457"/>
      <c r="AN2" s="457"/>
      <c r="AO2" s="457"/>
      <c r="AP2" s="457"/>
      <c r="AQ2" s="457"/>
      <c r="AR2" s="457"/>
      <c r="AS2" s="457"/>
      <c r="AT2" s="457"/>
      <c r="AU2" s="457"/>
      <c r="AV2" s="457"/>
      <c r="AW2" s="457"/>
      <c r="AX2" s="457"/>
      <c r="AY2" s="457"/>
      <c r="AZ2" s="457"/>
      <c r="BA2" s="457"/>
      <c r="BB2" s="457"/>
      <c r="BC2" s="457"/>
      <c r="BD2" s="457"/>
      <c r="BE2" s="457"/>
      <c r="BF2" s="457"/>
      <c r="BG2" s="457"/>
      <c r="BH2" s="1137"/>
      <c r="BI2" s="1141"/>
      <c r="BJ2" s="1141"/>
      <c r="BK2" s="1141"/>
      <c r="BL2" s="1142"/>
      <c r="BM2" s="460"/>
      <c r="BN2" s="461"/>
      <c r="BO2" s="1146"/>
      <c r="BP2" s="1147"/>
      <c r="BQ2" s="1147"/>
      <c r="BR2" s="1147"/>
      <c r="BS2" s="1147"/>
      <c r="BT2" s="1148"/>
    </row>
    <row r="3" spans="1:72" s="459" customFormat="1" ht="12" customHeight="1" x14ac:dyDescent="0.2">
      <c r="A3" s="462" t="s">
        <v>451</v>
      </c>
      <c r="B3" s="1124" t="s">
        <v>452</v>
      </c>
      <c r="C3" s="1125"/>
      <c r="D3" s="1125"/>
      <c r="E3" s="1125"/>
      <c r="F3" s="1125"/>
      <c r="G3" s="1125"/>
      <c r="H3" s="1125"/>
      <c r="I3" s="1126"/>
      <c r="J3" s="1124" t="s">
        <v>453</v>
      </c>
      <c r="K3" s="1126"/>
      <c r="L3" s="1130"/>
      <c r="M3" s="1131"/>
      <c r="N3" s="1132"/>
      <c r="O3" s="455"/>
      <c r="P3" s="455"/>
      <c r="Q3" s="455"/>
      <c r="R3" s="455"/>
      <c r="S3" s="455"/>
      <c r="T3" s="1131"/>
      <c r="U3" s="1131"/>
      <c r="V3" s="456"/>
      <c r="W3" s="456"/>
      <c r="X3" s="457"/>
      <c r="Y3" s="457"/>
      <c r="Z3" s="457"/>
      <c r="AA3" s="457"/>
      <c r="AB3" s="457"/>
      <c r="AC3" s="457"/>
      <c r="AD3" s="457"/>
      <c r="AE3" s="457"/>
      <c r="AF3" s="457"/>
      <c r="AG3" s="457"/>
      <c r="AH3" s="457"/>
      <c r="AI3" s="457"/>
      <c r="AJ3" s="457"/>
      <c r="AK3" s="457"/>
      <c r="AL3" s="457"/>
      <c r="AM3" s="457"/>
      <c r="AN3" s="457"/>
      <c r="AO3" s="457"/>
      <c r="AP3" s="457"/>
      <c r="AQ3" s="457"/>
      <c r="AR3" s="457"/>
      <c r="AS3" s="457"/>
      <c r="AT3" s="457"/>
      <c r="AU3" s="457"/>
      <c r="AV3" s="457"/>
      <c r="AW3" s="457"/>
      <c r="AX3" s="457"/>
      <c r="AY3" s="457"/>
      <c r="AZ3" s="457"/>
      <c r="BA3" s="457"/>
      <c r="BB3" s="457"/>
      <c r="BC3" s="457"/>
      <c r="BD3" s="457"/>
      <c r="BE3" s="457"/>
      <c r="BF3" s="457"/>
      <c r="BG3" s="457"/>
      <c r="BH3" s="1137" t="s">
        <v>454</v>
      </c>
      <c r="BI3" s="1154" t="s">
        <v>2692</v>
      </c>
      <c r="BJ3" s="1154"/>
      <c r="BK3" s="1154"/>
      <c r="BL3" s="1155"/>
      <c r="BM3" s="460"/>
      <c r="BN3" s="461"/>
      <c r="BO3" s="1158">
        <v>42551</v>
      </c>
      <c r="BP3" s="1159"/>
      <c r="BQ3" s="1159"/>
      <c r="BR3" s="1159"/>
      <c r="BS3" s="1159"/>
      <c r="BT3" s="1160"/>
    </row>
    <row r="4" spans="1:72" s="459" customFormat="1" ht="11.25" customHeight="1" x14ac:dyDescent="0.2">
      <c r="A4" s="463" t="s">
        <v>455</v>
      </c>
      <c r="B4" s="1164" t="s">
        <v>456</v>
      </c>
      <c r="C4" s="1165"/>
      <c r="D4" s="1165"/>
      <c r="E4" s="1165"/>
      <c r="F4" s="1165"/>
      <c r="G4" s="1165"/>
      <c r="H4" s="1165"/>
      <c r="I4" s="1166"/>
      <c r="J4" s="1167">
        <v>2</v>
      </c>
      <c r="K4" s="1168"/>
      <c r="L4" s="1133"/>
      <c r="M4" s="1134"/>
      <c r="N4" s="1135"/>
      <c r="O4" s="464"/>
      <c r="P4" s="464"/>
      <c r="Q4" s="464"/>
      <c r="R4" s="464"/>
      <c r="S4" s="464"/>
      <c r="T4" s="1131"/>
      <c r="U4" s="1131"/>
      <c r="V4" s="456"/>
      <c r="W4" s="456"/>
      <c r="X4" s="457"/>
      <c r="Y4" s="457"/>
      <c r="Z4" s="457"/>
      <c r="AA4" s="457"/>
      <c r="AB4" s="457"/>
      <c r="AC4" s="457"/>
      <c r="AD4" s="457"/>
      <c r="AE4" s="457"/>
      <c r="AF4" s="457"/>
      <c r="AG4" s="457"/>
      <c r="AH4" s="457"/>
      <c r="AI4" s="457"/>
      <c r="AJ4" s="457"/>
      <c r="AK4" s="457"/>
      <c r="AL4" s="457"/>
      <c r="AM4" s="457"/>
      <c r="AN4" s="457"/>
      <c r="AO4" s="457"/>
      <c r="AP4" s="457"/>
      <c r="AQ4" s="457"/>
      <c r="AR4" s="457"/>
      <c r="AS4" s="457"/>
      <c r="AT4" s="457"/>
      <c r="AU4" s="457"/>
      <c r="AV4" s="457"/>
      <c r="AW4" s="457"/>
      <c r="AX4" s="457"/>
      <c r="AY4" s="457"/>
      <c r="AZ4" s="457"/>
      <c r="BA4" s="457"/>
      <c r="BB4" s="457"/>
      <c r="BC4" s="457"/>
      <c r="BD4" s="457"/>
      <c r="BE4" s="457"/>
      <c r="BF4" s="457"/>
      <c r="BG4" s="457"/>
      <c r="BH4" s="1152"/>
      <c r="BI4" s="1156"/>
      <c r="BJ4" s="1156"/>
      <c r="BK4" s="1156"/>
      <c r="BL4" s="1157"/>
      <c r="BM4" s="465"/>
      <c r="BN4" s="465"/>
      <c r="BO4" s="1161"/>
      <c r="BP4" s="1162"/>
      <c r="BQ4" s="1162"/>
      <c r="BR4" s="1162"/>
      <c r="BS4" s="1162"/>
      <c r="BT4" s="1163"/>
    </row>
    <row r="5" spans="1:72" s="469" customFormat="1" ht="5.25" customHeight="1" x14ac:dyDescent="0.2">
      <c r="A5" s="466"/>
      <c r="B5" s="467"/>
      <c r="C5" s="467"/>
      <c r="D5" s="466"/>
      <c r="E5" s="466"/>
      <c r="F5" s="466"/>
      <c r="G5" s="466"/>
      <c r="H5" s="466"/>
      <c r="I5" s="468"/>
      <c r="J5" s="468"/>
      <c r="K5" s="468"/>
      <c r="L5" s="466"/>
      <c r="M5" s="466"/>
      <c r="N5" s="466"/>
      <c r="O5" s="466"/>
      <c r="P5" s="466"/>
      <c r="Q5" s="466"/>
      <c r="R5" s="466"/>
      <c r="S5" s="466"/>
      <c r="T5" s="466"/>
      <c r="U5" s="466"/>
      <c r="V5" s="466"/>
      <c r="W5" s="466"/>
      <c r="X5" s="466"/>
      <c r="Y5" s="466"/>
      <c r="Z5" s="466"/>
      <c r="AA5" s="466"/>
      <c r="AB5" s="466"/>
      <c r="AC5" s="466"/>
      <c r="AD5" s="466"/>
      <c r="AE5" s="466"/>
      <c r="AF5" s="466"/>
      <c r="AG5" s="466"/>
      <c r="AH5" s="466"/>
      <c r="AI5" s="466"/>
      <c r="AJ5" s="466"/>
      <c r="AK5" s="466"/>
      <c r="AL5" s="466"/>
      <c r="AM5" s="466"/>
      <c r="AN5" s="466"/>
      <c r="AO5" s="466"/>
      <c r="AP5" s="466"/>
      <c r="AQ5" s="466"/>
      <c r="AR5" s="466"/>
      <c r="AS5" s="466"/>
      <c r="AT5" s="466"/>
      <c r="AU5" s="466"/>
      <c r="AV5" s="466"/>
      <c r="AW5" s="466"/>
      <c r="AX5" s="466"/>
      <c r="AY5" s="466"/>
      <c r="AZ5" s="466"/>
      <c r="BA5" s="466"/>
      <c r="BB5" s="466"/>
      <c r="BC5" s="466"/>
      <c r="BD5" s="466"/>
      <c r="BE5" s="466"/>
      <c r="BF5" s="466"/>
      <c r="BG5" s="466"/>
      <c r="BH5" s="468"/>
      <c r="BI5" s="468"/>
      <c r="BJ5" s="468"/>
      <c r="BK5" s="466"/>
      <c r="BL5" s="466"/>
      <c r="BM5" s="466"/>
      <c r="BN5" s="466"/>
      <c r="BO5" s="466"/>
      <c r="BP5" s="466"/>
      <c r="BQ5" s="466"/>
      <c r="BR5" s="466"/>
      <c r="BS5" s="466"/>
      <c r="BT5" s="467"/>
    </row>
    <row r="6" spans="1:72" s="469" customFormat="1" ht="11.25" x14ac:dyDescent="0.2">
      <c r="A6" s="1169" t="s">
        <v>457</v>
      </c>
      <c r="B6" s="1169"/>
      <c r="C6" s="1169"/>
      <c r="D6" s="1169"/>
      <c r="E6" s="1169"/>
      <c r="F6" s="1169"/>
      <c r="G6" s="1169"/>
      <c r="H6" s="1169"/>
      <c r="I6" s="1169"/>
      <c r="J6" s="1169"/>
      <c r="K6" s="1169"/>
      <c r="L6" s="1169"/>
      <c r="M6" s="1169"/>
      <c r="N6" s="1169"/>
      <c r="O6" s="1170" t="s">
        <v>608</v>
      </c>
      <c r="P6" s="1171"/>
      <c r="Q6" s="1171"/>
      <c r="R6" s="1172"/>
      <c r="S6" s="1173" t="s">
        <v>459</v>
      </c>
      <c r="T6" s="1174"/>
      <c r="U6" s="1174"/>
      <c r="V6" s="1174"/>
      <c r="W6" s="1174"/>
      <c r="X6" s="1174"/>
      <c r="Y6" s="1174"/>
      <c r="Z6" s="1174"/>
      <c r="AA6" s="1174"/>
      <c r="AB6" s="1174"/>
      <c r="AC6" s="1174"/>
      <c r="AD6" s="1174"/>
      <c r="AE6" s="1174"/>
      <c r="AF6" s="1174"/>
      <c r="AG6" s="1174"/>
      <c r="AH6" s="1174"/>
      <c r="AI6" s="1174"/>
      <c r="AJ6" s="1174"/>
      <c r="AK6" s="1174"/>
      <c r="AL6" s="1174"/>
      <c r="AM6" s="1174"/>
      <c r="AN6" s="1174"/>
      <c r="AO6" s="1174"/>
      <c r="AP6" s="1174"/>
      <c r="AQ6" s="1174"/>
      <c r="AR6" s="1174"/>
      <c r="AS6" s="1174"/>
      <c r="AT6" s="1174"/>
      <c r="AU6" s="1174"/>
      <c r="AV6" s="1174"/>
      <c r="AW6" s="1174"/>
      <c r="AX6" s="1174"/>
      <c r="AY6" s="1174"/>
      <c r="AZ6" s="1174"/>
      <c r="BA6" s="1174"/>
      <c r="BB6" s="1174"/>
      <c r="BC6" s="1174"/>
      <c r="BD6" s="1174"/>
      <c r="BE6" s="1174"/>
      <c r="BF6" s="1174"/>
      <c r="BG6" s="1175"/>
      <c r="BH6" s="1176" t="s">
        <v>460</v>
      </c>
      <c r="BI6" s="1176"/>
      <c r="BJ6" s="1176"/>
      <c r="BK6" s="1176"/>
      <c r="BL6" s="1176"/>
      <c r="BM6" s="1176"/>
      <c r="BN6" s="1176"/>
      <c r="BO6" s="1176"/>
      <c r="BP6" s="1176"/>
      <c r="BQ6" s="1176"/>
      <c r="BR6" s="1176"/>
      <c r="BS6" s="1176"/>
      <c r="BT6" s="1176"/>
    </row>
    <row r="7" spans="1:72" s="469" customFormat="1" ht="12.75" customHeight="1" x14ac:dyDescent="0.2">
      <c r="A7" s="1153" t="s">
        <v>452</v>
      </c>
      <c r="B7" s="1153" t="s">
        <v>461</v>
      </c>
      <c r="C7" s="1153" t="s">
        <v>451</v>
      </c>
      <c r="D7" s="1153" t="s">
        <v>462</v>
      </c>
      <c r="E7" s="1153"/>
      <c r="F7" s="1153"/>
      <c r="G7" s="1153" t="s">
        <v>463</v>
      </c>
      <c r="H7" s="1153" t="s">
        <v>464</v>
      </c>
      <c r="I7" s="1153"/>
      <c r="J7" s="1153"/>
      <c r="K7" s="1153"/>
      <c r="L7" s="1153" t="s">
        <v>465</v>
      </c>
      <c r="M7" s="1153"/>
      <c r="N7" s="1153"/>
      <c r="O7" s="1178" t="s">
        <v>458</v>
      </c>
      <c r="P7" s="1179"/>
      <c r="Q7" s="1179"/>
      <c r="R7" s="1180"/>
      <c r="S7" s="1177" t="s">
        <v>466</v>
      </c>
      <c r="T7" s="1177"/>
      <c r="U7" s="1177" t="s">
        <v>467</v>
      </c>
      <c r="V7" s="1177"/>
      <c r="W7" s="1177" t="s">
        <v>468</v>
      </c>
      <c r="X7" s="1177"/>
      <c r="Y7" s="1177" t="s">
        <v>469</v>
      </c>
      <c r="Z7" s="1177"/>
      <c r="AA7" s="1177" t="s">
        <v>470</v>
      </c>
      <c r="AB7" s="1177"/>
      <c r="AC7" s="1177" t="s">
        <v>471</v>
      </c>
      <c r="AD7" s="1177"/>
      <c r="AE7" s="1177" t="s">
        <v>472</v>
      </c>
      <c r="AF7" s="1177"/>
      <c r="AG7" s="1177" t="s">
        <v>473</v>
      </c>
      <c r="AH7" s="1177"/>
      <c r="AI7" s="1177" t="s">
        <v>474</v>
      </c>
      <c r="AJ7" s="1177"/>
      <c r="AK7" s="1177" t="s">
        <v>475</v>
      </c>
      <c r="AL7" s="1177"/>
      <c r="AM7" s="1177" t="s">
        <v>476</v>
      </c>
      <c r="AN7" s="1177"/>
      <c r="AO7" s="1177" t="s">
        <v>477</v>
      </c>
      <c r="AP7" s="1177"/>
      <c r="AQ7" s="1177" t="s">
        <v>478</v>
      </c>
      <c r="AR7" s="1177"/>
      <c r="AS7" s="1177" t="s">
        <v>479</v>
      </c>
      <c r="AT7" s="1177"/>
      <c r="AU7" s="1177" t="s">
        <v>480</v>
      </c>
      <c r="AV7" s="1177"/>
      <c r="AW7" s="1177" t="s">
        <v>481</v>
      </c>
      <c r="AX7" s="1177"/>
      <c r="AY7" s="1177" t="s">
        <v>482</v>
      </c>
      <c r="AZ7" s="1177"/>
      <c r="BA7" s="1177" t="s">
        <v>483</v>
      </c>
      <c r="BB7" s="1177"/>
      <c r="BC7" s="1181" t="s">
        <v>484</v>
      </c>
      <c r="BD7" s="1182"/>
      <c r="BE7" s="1182"/>
      <c r="BF7" s="1182"/>
      <c r="BG7" s="1183"/>
      <c r="BH7" s="1177" t="s">
        <v>485</v>
      </c>
      <c r="BI7" s="1177"/>
      <c r="BJ7" s="1177"/>
      <c r="BK7" s="1177"/>
      <c r="BL7" s="1177"/>
      <c r="BM7" s="1177"/>
      <c r="BN7" s="1177"/>
      <c r="BO7" s="1177" t="s">
        <v>486</v>
      </c>
      <c r="BP7" s="1177"/>
      <c r="BQ7" s="1177"/>
      <c r="BR7" s="1177"/>
      <c r="BS7" s="1177"/>
      <c r="BT7" s="1177"/>
    </row>
    <row r="8" spans="1:72" ht="15" customHeight="1" x14ac:dyDescent="0.2">
      <c r="A8" s="1153"/>
      <c r="B8" s="1153"/>
      <c r="C8" s="1153"/>
      <c r="D8" s="1153"/>
      <c r="E8" s="1153"/>
      <c r="F8" s="1153"/>
      <c r="G8" s="1153"/>
      <c r="H8" s="1153"/>
      <c r="I8" s="1153"/>
      <c r="J8" s="1153"/>
      <c r="K8" s="1153"/>
      <c r="L8" s="1153"/>
      <c r="M8" s="1153"/>
      <c r="N8" s="1153"/>
      <c r="O8" s="470" t="s">
        <v>487</v>
      </c>
      <c r="P8" s="470" t="s">
        <v>132</v>
      </c>
      <c r="Q8" s="470" t="s">
        <v>581</v>
      </c>
      <c r="R8" s="470" t="s">
        <v>582</v>
      </c>
      <c r="S8" s="471" t="s">
        <v>488</v>
      </c>
      <c r="T8" s="471" t="s">
        <v>489</v>
      </c>
      <c r="U8" s="471" t="s">
        <v>488</v>
      </c>
      <c r="V8" s="471" t="s">
        <v>489</v>
      </c>
      <c r="W8" s="471" t="s">
        <v>488</v>
      </c>
      <c r="X8" s="471" t="s">
        <v>489</v>
      </c>
      <c r="Y8" s="471" t="s">
        <v>488</v>
      </c>
      <c r="Z8" s="471" t="s">
        <v>489</v>
      </c>
      <c r="AA8" s="471" t="s">
        <v>488</v>
      </c>
      <c r="AB8" s="471" t="s">
        <v>489</v>
      </c>
      <c r="AC8" s="471" t="s">
        <v>488</v>
      </c>
      <c r="AD8" s="471" t="s">
        <v>489</v>
      </c>
      <c r="AE8" s="471" t="s">
        <v>488</v>
      </c>
      <c r="AF8" s="471" t="s">
        <v>489</v>
      </c>
      <c r="AG8" s="471" t="s">
        <v>488</v>
      </c>
      <c r="AH8" s="471" t="s">
        <v>489</v>
      </c>
      <c r="AI8" s="471" t="s">
        <v>488</v>
      </c>
      <c r="AJ8" s="471" t="s">
        <v>489</v>
      </c>
      <c r="AK8" s="471" t="s">
        <v>488</v>
      </c>
      <c r="AL8" s="471" t="s">
        <v>489</v>
      </c>
      <c r="AM8" s="471" t="s">
        <v>488</v>
      </c>
      <c r="AN8" s="471" t="s">
        <v>489</v>
      </c>
      <c r="AO8" s="471" t="s">
        <v>488</v>
      </c>
      <c r="AP8" s="471" t="s">
        <v>489</v>
      </c>
      <c r="AQ8" s="471" t="s">
        <v>488</v>
      </c>
      <c r="AR8" s="471" t="s">
        <v>489</v>
      </c>
      <c r="AS8" s="471" t="s">
        <v>488</v>
      </c>
      <c r="AT8" s="471" t="s">
        <v>489</v>
      </c>
      <c r="AU8" s="471" t="s">
        <v>488</v>
      </c>
      <c r="AV8" s="471" t="s">
        <v>489</v>
      </c>
      <c r="AW8" s="471" t="s">
        <v>488</v>
      </c>
      <c r="AX8" s="471" t="s">
        <v>489</v>
      </c>
      <c r="AY8" s="471" t="s">
        <v>488</v>
      </c>
      <c r="AZ8" s="471" t="s">
        <v>489</v>
      </c>
      <c r="BA8" s="471" t="s">
        <v>488</v>
      </c>
      <c r="BB8" s="471" t="s">
        <v>489</v>
      </c>
      <c r="BC8" s="471" t="s">
        <v>490</v>
      </c>
      <c r="BD8" s="471" t="s">
        <v>488</v>
      </c>
      <c r="BE8" s="471" t="s">
        <v>489</v>
      </c>
      <c r="BF8" s="471" t="s">
        <v>491</v>
      </c>
      <c r="BG8" s="471" t="s">
        <v>492</v>
      </c>
      <c r="BH8" s="1153" t="s">
        <v>493</v>
      </c>
      <c r="BI8" s="1153"/>
      <c r="BJ8" s="1153"/>
      <c r="BK8" s="471" t="s">
        <v>494</v>
      </c>
      <c r="BL8" s="471" t="s">
        <v>495</v>
      </c>
      <c r="BM8" s="471" t="s">
        <v>496</v>
      </c>
      <c r="BN8" s="471" t="s">
        <v>497</v>
      </c>
      <c r="BO8" s="471" t="s">
        <v>490</v>
      </c>
      <c r="BP8" s="471" t="s">
        <v>491</v>
      </c>
      <c r="BQ8" s="471" t="s">
        <v>488</v>
      </c>
      <c r="BR8" s="471" t="s">
        <v>489</v>
      </c>
      <c r="BS8" s="471" t="s">
        <v>498</v>
      </c>
      <c r="BT8" s="471" t="s">
        <v>499</v>
      </c>
    </row>
    <row r="9" spans="1:72" s="475" customFormat="1" ht="123.75" customHeight="1" x14ac:dyDescent="0.2">
      <c r="A9" s="1184" t="s">
        <v>303</v>
      </c>
      <c r="B9" s="1184" t="s">
        <v>304</v>
      </c>
      <c r="C9" s="1184" t="s">
        <v>305</v>
      </c>
      <c r="D9" s="1116" t="s">
        <v>306</v>
      </c>
      <c r="E9" s="1116"/>
      <c r="F9" s="1116"/>
      <c r="G9" s="359" t="s">
        <v>500</v>
      </c>
      <c r="H9" s="359">
        <v>1</v>
      </c>
      <c r="I9" s="1185" t="s">
        <v>2693</v>
      </c>
      <c r="J9" s="1185"/>
      <c r="K9" s="1185"/>
      <c r="L9" s="1186" t="s">
        <v>2694</v>
      </c>
      <c r="M9" s="1186"/>
      <c r="N9" s="1186"/>
      <c r="O9" s="1189" t="s">
        <v>33</v>
      </c>
      <c r="P9" s="1189"/>
      <c r="Q9" s="1189"/>
      <c r="R9" s="1189"/>
      <c r="S9" s="473">
        <v>3</v>
      </c>
      <c r="T9" s="1188">
        <v>4</v>
      </c>
      <c r="U9" s="473">
        <v>3</v>
      </c>
      <c r="V9" s="1188">
        <v>4</v>
      </c>
      <c r="W9" s="473">
        <v>4</v>
      </c>
      <c r="X9" s="1188">
        <v>4</v>
      </c>
      <c r="Y9" s="473">
        <v>4</v>
      </c>
      <c r="Z9" s="1188">
        <v>4</v>
      </c>
      <c r="AA9" s="473"/>
      <c r="AB9" s="1188"/>
      <c r="AC9" s="473"/>
      <c r="AD9" s="1188"/>
      <c r="AE9" s="473"/>
      <c r="AF9" s="1188"/>
      <c r="AG9" s="473"/>
      <c r="AH9" s="1188"/>
      <c r="AI9" s="473"/>
      <c r="AJ9" s="1188"/>
      <c r="AK9" s="473"/>
      <c r="AL9" s="1188"/>
      <c r="AM9" s="473"/>
      <c r="AN9" s="1188"/>
      <c r="AO9" s="473"/>
      <c r="AP9" s="1188"/>
      <c r="AQ9" s="473"/>
      <c r="AR9" s="1188"/>
      <c r="AS9" s="473"/>
      <c r="AT9" s="1188"/>
      <c r="AU9" s="473"/>
      <c r="AV9" s="1188"/>
      <c r="AW9" s="473"/>
      <c r="AX9" s="1188"/>
      <c r="AY9" s="473"/>
      <c r="AZ9" s="1188"/>
      <c r="BA9" s="473"/>
      <c r="BB9" s="1188"/>
      <c r="BC9" s="474">
        <f t="shared" ref="BC9:BC59" si="0">AVERAGE(S9,U9,W9,Y9,AA9,AC9,AE9,AG9,AI9,AK9,AM9,AO9,AQ9,AS9,AU9,AW9,AY9,BA9)</f>
        <v>3.5</v>
      </c>
      <c r="BD9" s="1190">
        <f>SUM((BC9*(BC9/SUM(BC9:BC12))),(BC10*(BC10/SUM(BC9:BC12))),(BC11*(BC11/SUM(BC9:BC12))),(BC12*(BC12/SUM(BC9:BC12))))</f>
        <v>3.6428571428571428</v>
      </c>
      <c r="BE9" s="1190">
        <f>AVERAGE(T9,V9,X9,Z9,AB9,AD9,AF9,AH9,AJ9,AL9,AN9,AP9,AR9,AT9,AV9,AX9,AZ9,BB9)</f>
        <v>4</v>
      </c>
      <c r="BF9" s="474">
        <f>IF(BE9=0,#REF!,BE9)</f>
        <v>4</v>
      </c>
      <c r="BG9" s="1192">
        <f>BD9*BE9</f>
        <v>14.571428571428571</v>
      </c>
      <c r="BH9" s="1193" t="s">
        <v>2695</v>
      </c>
      <c r="BI9" s="1193"/>
      <c r="BJ9" s="1193"/>
      <c r="BK9" s="367" t="s">
        <v>2696</v>
      </c>
      <c r="BL9" s="359" t="s">
        <v>504</v>
      </c>
      <c r="BM9" s="359" t="s">
        <v>502</v>
      </c>
      <c r="BN9" s="359" t="s">
        <v>505</v>
      </c>
      <c r="BO9" s="474">
        <f>IF(AND(BM9="Fuerte",BC9&gt;2.9)*OR(BN9="Probabilidad",BN9="Ambos"),BC9-2,IF(AND(BM9="Fuerte",BC9&lt;3)*OR(BN9="Probabilidad",BN9="Ambos"),1,IF(AND(BM9="Medio",BC9&gt;1.9)*OR(BN9="Probabilidad",BN9="Ambos"),BC9-1,IF(AND(BM9="Medio",BC9&lt;2)*OR(BN9="Probabilidad",BN9="Ambos"),1,BC9))))</f>
        <v>2.5</v>
      </c>
      <c r="BP9" s="474">
        <f>IF(AND(BM9="Fuerte",BF9&gt;2.9)*OR(BN9="Impacto",BN9="Ambos"),BF9-2,IF(AND(BM9="Fuerte",BF9&lt;3)*OR(BN9="Impacto",BN9="Ambos"),1,IF(AND(BM9="Medio",BF9&gt;1.9)*OR(BN9="Impacto",BN9="Ambos"),BF9-1,IF(AND(BM9="Medio",BF9&lt;2)*OR(BN9="Impacto",BN9="Ambos"),1,BF9))))</f>
        <v>3</v>
      </c>
      <c r="BQ9" s="1190">
        <f>SUM((BO9*(BO9/SUM(BO9:BO12))),(BO10*(BO10/SUM(BO9:BO12))),(BO11*(BO11/SUM(BO9:BO12))),(BO12*(BO12/SUM(BO9:BO12))))</f>
        <v>2.7105263157894735</v>
      </c>
      <c r="BR9" s="1190">
        <f>SUM((BP9*(BP9/SUM(BP9:BP12))),(BP10*(BP10/SUM(BP9:BP12))),(BP11*(BP11/SUM(BP9:BP12))),(BP12*(BP12/SUM(BP9:BP12))))</f>
        <v>2.8181818181818179</v>
      </c>
      <c r="BS9" s="1192">
        <f>BQ9*BR9</f>
        <v>7.6387559808612426</v>
      </c>
      <c r="BT9" s="1188" t="str">
        <f>INDEX([15]Listas!E$20:I$24,MATCH(BQ9,[15]Listas!D$20:D$24,1),MATCH(BR9,[15]Listas!E$19:I$19,1))</f>
        <v>ALTO</v>
      </c>
    </row>
    <row r="10" spans="1:72" s="475" customFormat="1" ht="62.25" customHeight="1" x14ac:dyDescent="0.2">
      <c r="A10" s="1184"/>
      <c r="B10" s="1184"/>
      <c r="C10" s="1184"/>
      <c r="D10" s="1116"/>
      <c r="E10" s="1116"/>
      <c r="F10" s="1116"/>
      <c r="G10" s="359" t="s">
        <v>508</v>
      </c>
      <c r="H10" s="359">
        <v>2</v>
      </c>
      <c r="I10" s="1185" t="s">
        <v>2697</v>
      </c>
      <c r="J10" s="1185"/>
      <c r="K10" s="1185"/>
      <c r="L10" s="1186"/>
      <c r="M10" s="1186"/>
      <c r="N10" s="1186"/>
      <c r="O10" s="1189"/>
      <c r="P10" s="1189"/>
      <c r="Q10" s="1189"/>
      <c r="R10" s="1189"/>
      <c r="S10" s="473">
        <v>2</v>
      </c>
      <c r="T10" s="1188"/>
      <c r="U10" s="473">
        <v>2</v>
      </c>
      <c r="V10" s="1188"/>
      <c r="W10" s="473">
        <v>4</v>
      </c>
      <c r="X10" s="1188"/>
      <c r="Y10" s="473">
        <v>2</v>
      </c>
      <c r="Z10" s="1188"/>
      <c r="AA10" s="473"/>
      <c r="AB10" s="1188"/>
      <c r="AC10" s="473"/>
      <c r="AD10" s="1188"/>
      <c r="AE10" s="473"/>
      <c r="AF10" s="1188"/>
      <c r="AG10" s="473"/>
      <c r="AH10" s="1188"/>
      <c r="AI10" s="473"/>
      <c r="AJ10" s="1188"/>
      <c r="AK10" s="473"/>
      <c r="AL10" s="1188"/>
      <c r="AM10" s="473"/>
      <c r="AN10" s="1188"/>
      <c r="AO10" s="473"/>
      <c r="AP10" s="1188"/>
      <c r="AQ10" s="473"/>
      <c r="AR10" s="1188"/>
      <c r="AS10" s="473"/>
      <c r="AT10" s="1188"/>
      <c r="AU10" s="473"/>
      <c r="AV10" s="1188"/>
      <c r="AW10" s="473"/>
      <c r="AX10" s="1188"/>
      <c r="AY10" s="473"/>
      <c r="AZ10" s="1188"/>
      <c r="BA10" s="473"/>
      <c r="BB10" s="1188"/>
      <c r="BC10" s="474">
        <f t="shared" si="0"/>
        <v>2.5</v>
      </c>
      <c r="BD10" s="1190"/>
      <c r="BE10" s="1191"/>
      <c r="BF10" s="474">
        <f>IF(BE10=0,BF9,BE10)</f>
        <v>4</v>
      </c>
      <c r="BG10" s="1192">
        <f>BD10*BE10</f>
        <v>0</v>
      </c>
      <c r="BH10" s="1194" t="s">
        <v>583</v>
      </c>
      <c r="BI10" s="1194"/>
      <c r="BJ10" s="1194"/>
      <c r="BK10" s="367" t="s">
        <v>2698</v>
      </c>
      <c r="BL10" s="359" t="s">
        <v>504</v>
      </c>
      <c r="BM10" s="359" t="s">
        <v>509</v>
      </c>
      <c r="BN10" s="359" t="s">
        <v>505</v>
      </c>
      <c r="BO10" s="474">
        <f>IF(AND(BM10="Fuerte",BC10&gt;2.9)*OR(BN10="Probabilidad",BN10="Ambos"),BC10-2,IF(AND(BM10="Fuerte",BC10&lt;3)*OR(BN10="Probabilidad",BN10="Ambos"),1,IF(AND(BM10="Medio",BC10&gt;1.9)*OR(BN10="Probabilidad",BN10="Ambos"),BC10-1,IF(AND(BM10="Medio",BC10&lt;2)*OR(BN10="Probabilidad",BN10="Ambos"),1,BC10))))</f>
        <v>1</v>
      </c>
      <c r="BP10" s="474">
        <f>IF(AND(BM10="Fuerte",BF10&gt;2.9)*OR(BN10="Impacto",BN10="Ambos"),BF10-2,IF(AND(BM10="Fuerte",BF10&lt;3)*OR(BN10="Impacto",BN10="Ambos"),1,IF(AND(BM10="Medio",BF10&gt;1.9)*OR(BN10="Impacto",BN10="Ambos"),BF10-1,IF(AND(BM10="Medio",BF10&lt;2)*OR(BN10="Impacto",BN10="Ambos"),1,BF10))))</f>
        <v>2</v>
      </c>
      <c r="BQ10" s="1190"/>
      <c r="BR10" s="1190"/>
      <c r="BS10" s="1192"/>
      <c r="BT10" s="1188" t="e">
        <f>INDEX([15]Listas!E$20:I$24,MATCH(BQ10,[15]Listas!D$20:D$24,1),MATCH(BR10,[15]Listas!E$19:I$19,1))</f>
        <v>#N/A</v>
      </c>
    </row>
    <row r="11" spans="1:72" s="475" customFormat="1" ht="80.25" customHeight="1" x14ac:dyDescent="0.2">
      <c r="A11" s="1184"/>
      <c r="B11" s="1184"/>
      <c r="C11" s="1184"/>
      <c r="D11" s="1116"/>
      <c r="E11" s="1116"/>
      <c r="F11" s="1116"/>
      <c r="G11" s="359" t="s">
        <v>508</v>
      </c>
      <c r="H11" s="359">
        <v>3</v>
      </c>
      <c r="I11" s="1185" t="s">
        <v>2699</v>
      </c>
      <c r="J11" s="1185"/>
      <c r="K11" s="1185"/>
      <c r="L11" s="1186"/>
      <c r="M11" s="1186"/>
      <c r="N11" s="1186"/>
      <c r="O11" s="1189"/>
      <c r="P11" s="1189"/>
      <c r="Q11" s="1189"/>
      <c r="R11" s="1189"/>
      <c r="S11" s="473">
        <v>4</v>
      </c>
      <c r="T11" s="1188"/>
      <c r="U11" s="473">
        <v>3</v>
      </c>
      <c r="V11" s="1188"/>
      <c r="W11" s="473">
        <v>4</v>
      </c>
      <c r="X11" s="1188"/>
      <c r="Y11" s="473">
        <v>3</v>
      </c>
      <c r="Z11" s="1188"/>
      <c r="AA11" s="473"/>
      <c r="AB11" s="1188"/>
      <c r="AC11" s="473"/>
      <c r="AD11" s="1188"/>
      <c r="AE11" s="473"/>
      <c r="AF11" s="1188"/>
      <c r="AG11" s="473"/>
      <c r="AH11" s="1188"/>
      <c r="AI11" s="473"/>
      <c r="AJ11" s="1188"/>
      <c r="AK11" s="473"/>
      <c r="AL11" s="1188"/>
      <c r="AM11" s="473"/>
      <c r="AN11" s="1188"/>
      <c r="AO11" s="473"/>
      <c r="AP11" s="1188"/>
      <c r="AQ11" s="473"/>
      <c r="AR11" s="1188"/>
      <c r="AS11" s="473"/>
      <c r="AT11" s="1188"/>
      <c r="AU11" s="473"/>
      <c r="AV11" s="1188"/>
      <c r="AW11" s="473"/>
      <c r="AX11" s="1188"/>
      <c r="AY11" s="473"/>
      <c r="AZ11" s="1188"/>
      <c r="BA11" s="473"/>
      <c r="BB11" s="1188"/>
      <c r="BC11" s="474">
        <f t="shared" si="0"/>
        <v>3.5</v>
      </c>
      <c r="BD11" s="1190"/>
      <c r="BE11" s="1191"/>
      <c r="BF11" s="474">
        <f>IF(BE11=0,BF10,BE11)</f>
        <v>4</v>
      </c>
      <c r="BG11" s="1192">
        <f>BD11*BE11</f>
        <v>0</v>
      </c>
      <c r="BH11" s="1193" t="s">
        <v>2700</v>
      </c>
      <c r="BI11" s="1193"/>
      <c r="BJ11" s="1193"/>
      <c r="BK11" s="359" t="s">
        <v>307</v>
      </c>
      <c r="BL11" s="359" t="s">
        <v>504</v>
      </c>
      <c r="BM11" s="359" t="s">
        <v>502</v>
      </c>
      <c r="BN11" s="359" t="s">
        <v>505</v>
      </c>
      <c r="BO11" s="474">
        <f>IF(AND(BM11="Fuerte",BC11&gt;2.9)*OR(BN11="Probabilidad",BN11="Ambos"),BC11-2,IF(AND(BM11="Fuerte",BC11&lt;3)*OR(BN11="Probabilidad",BN11="Ambos"),1,IF(AND(BM11="Medio",BC11&gt;1.9)*OR(BN11="Probabilidad",BN11="Ambos"),BC11-1,IF(AND(BM11="Medio",BC11&lt;2)*OR(BN11="Probabilidad",BN11="Ambos"),1,BC11))))</f>
        <v>2.5</v>
      </c>
      <c r="BP11" s="474">
        <f>IF(AND(BM11="Fuerte",BF11&gt;2.9)*OR(BN11="Impacto",BN11="Ambos"),BF11-2,IF(AND(BM11="Fuerte",BF11&lt;3)*OR(BN11="Impacto",BN11="Ambos"),1,IF(AND(BM11="Medio",BF11&gt;1.9)*OR(BN11="Impacto",BN11="Ambos"),BF11-1,IF(AND(BM11="Medio",BF11&lt;2)*OR(BN11="Impacto",BN11="Ambos"),1,BF11))))</f>
        <v>3</v>
      </c>
      <c r="BQ11" s="1190"/>
      <c r="BR11" s="1190"/>
      <c r="BS11" s="1192"/>
      <c r="BT11" s="1188" t="e">
        <f>INDEX([15]Listas!E$20:I$24,MATCH(BQ11,[15]Listas!D$20:D$24,1),MATCH(BR11,[15]Listas!E$19:I$19,1))</f>
        <v>#N/A</v>
      </c>
    </row>
    <row r="12" spans="1:72" s="475" customFormat="1" ht="51" customHeight="1" x14ac:dyDescent="0.2">
      <c r="A12" s="1184"/>
      <c r="B12" s="1184"/>
      <c r="C12" s="1184"/>
      <c r="D12" s="1116"/>
      <c r="E12" s="1116"/>
      <c r="F12" s="1116"/>
      <c r="G12" s="359" t="s">
        <v>508</v>
      </c>
      <c r="H12" s="359">
        <v>4</v>
      </c>
      <c r="I12" s="1187" t="s">
        <v>308</v>
      </c>
      <c r="J12" s="1187"/>
      <c r="K12" s="1187"/>
      <c r="L12" s="1186"/>
      <c r="M12" s="1186"/>
      <c r="N12" s="1186"/>
      <c r="O12" s="1189"/>
      <c r="P12" s="1189"/>
      <c r="Q12" s="1189"/>
      <c r="R12" s="1189"/>
      <c r="S12" s="473">
        <v>5</v>
      </c>
      <c r="T12" s="1188"/>
      <c r="U12" s="473">
        <v>5</v>
      </c>
      <c r="V12" s="1188"/>
      <c r="W12" s="473">
        <v>5</v>
      </c>
      <c r="X12" s="1188"/>
      <c r="Y12" s="473">
        <v>3</v>
      </c>
      <c r="Z12" s="1188"/>
      <c r="AA12" s="473"/>
      <c r="AB12" s="1188"/>
      <c r="AC12" s="473"/>
      <c r="AD12" s="1188"/>
      <c r="AE12" s="473"/>
      <c r="AF12" s="1188"/>
      <c r="AG12" s="473"/>
      <c r="AH12" s="1188"/>
      <c r="AI12" s="473"/>
      <c r="AJ12" s="1188"/>
      <c r="AK12" s="473"/>
      <c r="AL12" s="1188"/>
      <c r="AM12" s="473"/>
      <c r="AN12" s="1188"/>
      <c r="AO12" s="473"/>
      <c r="AP12" s="1188"/>
      <c r="AQ12" s="473"/>
      <c r="AR12" s="1188"/>
      <c r="AS12" s="473"/>
      <c r="AT12" s="1188"/>
      <c r="AU12" s="473"/>
      <c r="AV12" s="1188"/>
      <c r="AW12" s="473"/>
      <c r="AX12" s="1188"/>
      <c r="AY12" s="473"/>
      <c r="AZ12" s="1188"/>
      <c r="BA12" s="473"/>
      <c r="BB12" s="1188"/>
      <c r="BC12" s="474">
        <f t="shared" si="0"/>
        <v>4.5</v>
      </c>
      <c r="BD12" s="1190"/>
      <c r="BE12" s="1191"/>
      <c r="BF12" s="474">
        <f>IF(BE12=0,BF11,BE12)</f>
        <v>4</v>
      </c>
      <c r="BG12" s="1192">
        <f>BD12*BE12</f>
        <v>0</v>
      </c>
      <c r="BH12" s="1193" t="s">
        <v>2701</v>
      </c>
      <c r="BI12" s="1193"/>
      <c r="BJ12" s="1193"/>
      <c r="BK12" s="359" t="s">
        <v>307</v>
      </c>
      <c r="BL12" s="359" t="s">
        <v>504</v>
      </c>
      <c r="BM12" s="359" t="s">
        <v>502</v>
      </c>
      <c r="BN12" s="359" t="s">
        <v>505</v>
      </c>
      <c r="BO12" s="474">
        <f>IF(AND(BM12="Fuerte",BC12&gt;2.9)*OR(BN12="Probabilidad",BN12="Ambos"),BC12-2,IF(AND(BM12="Fuerte",BC12&lt;3)*OR(BN12="Probabilidad",BN12="Ambos"),1,IF(AND(BM12="Medio",BC12&gt;1.9)*OR(BN12="Probabilidad",BN12="Ambos"),BC12-1,IF(AND(BM12="Medio",BC12&lt;2)*OR(BN12="Probabilidad",BN12="Ambos"),1,BC12))))</f>
        <v>3.5</v>
      </c>
      <c r="BP12" s="474">
        <f>IF(AND(BM12="Fuerte",BF12&gt;2.9)*OR(BN12="Impacto",BN12="Ambos"),BF12-2,IF(AND(BM12="Fuerte",BF12&lt;3)*OR(BN12="Impacto",BN12="Ambos"),1,IF(AND(BM12="Medio",BF12&gt;1.9)*OR(BN12="Impacto",BN12="Ambos"),BF12-1,IF(AND(BM12="Medio",BF12&lt;2)*OR(BN12="Impacto",BN12="Ambos"),1,BF12))))</f>
        <v>3</v>
      </c>
      <c r="BQ12" s="1190"/>
      <c r="BR12" s="1190"/>
      <c r="BS12" s="1192"/>
      <c r="BT12" s="1188" t="e">
        <f>INDEX([15]Listas!E$20:I$24,MATCH(BQ12,[15]Listas!D$20:D$24,1),MATCH(BR12,[15]Listas!E$19:I$19,1))</f>
        <v>#N/A</v>
      </c>
    </row>
    <row r="13" spans="1:72" s="475" customFormat="1" ht="129" customHeight="1" x14ac:dyDescent="0.2">
      <c r="A13" s="1184" t="s">
        <v>303</v>
      </c>
      <c r="B13" s="1184" t="s">
        <v>304</v>
      </c>
      <c r="C13" s="1184" t="s">
        <v>309</v>
      </c>
      <c r="D13" s="1116" t="s">
        <v>2702</v>
      </c>
      <c r="E13" s="1116"/>
      <c r="F13" s="1116"/>
      <c r="G13" s="344" t="s">
        <v>508</v>
      </c>
      <c r="H13" s="344">
        <v>1</v>
      </c>
      <c r="I13" s="843" t="s">
        <v>2703</v>
      </c>
      <c r="J13" s="844"/>
      <c r="K13" s="845"/>
      <c r="L13" s="831" t="s">
        <v>2704</v>
      </c>
      <c r="M13" s="831"/>
      <c r="N13" s="831"/>
      <c r="O13" s="1189" t="s">
        <v>33</v>
      </c>
      <c r="P13" s="1189"/>
      <c r="Q13" s="1189"/>
      <c r="R13" s="1189"/>
      <c r="S13" s="473">
        <v>3</v>
      </c>
      <c r="T13" s="1188">
        <v>3</v>
      </c>
      <c r="U13" s="473">
        <v>3</v>
      </c>
      <c r="V13" s="1188">
        <v>4</v>
      </c>
      <c r="W13" s="473">
        <v>3</v>
      </c>
      <c r="X13" s="1188">
        <v>4</v>
      </c>
      <c r="Y13" s="473">
        <v>2</v>
      </c>
      <c r="Z13" s="1188">
        <v>4</v>
      </c>
      <c r="AA13" s="473"/>
      <c r="AB13" s="1188"/>
      <c r="AC13" s="473"/>
      <c r="AD13" s="1188"/>
      <c r="AE13" s="473"/>
      <c r="AF13" s="1188"/>
      <c r="AG13" s="473"/>
      <c r="AH13" s="1188"/>
      <c r="AI13" s="473"/>
      <c r="AJ13" s="1188"/>
      <c r="AK13" s="473"/>
      <c r="AL13" s="1188"/>
      <c r="AM13" s="473"/>
      <c r="AN13" s="1188"/>
      <c r="AO13" s="473"/>
      <c r="AP13" s="1188"/>
      <c r="AQ13" s="473"/>
      <c r="AR13" s="1188"/>
      <c r="AS13" s="473"/>
      <c r="AT13" s="1188"/>
      <c r="AU13" s="473"/>
      <c r="AV13" s="1188"/>
      <c r="AW13" s="473"/>
      <c r="AX13" s="1188"/>
      <c r="AY13" s="473"/>
      <c r="AZ13" s="1188"/>
      <c r="BA13" s="473"/>
      <c r="BB13" s="1188"/>
      <c r="BC13" s="474">
        <f t="shared" si="0"/>
        <v>2.75</v>
      </c>
      <c r="BD13" s="1190">
        <f>SUM((BC13*(BC13/SUM(BC13:BC14))),(BC14*(BC14/SUM(BC13:BC14))))</f>
        <v>2.8804347826086953</v>
      </c>
      <c r="BE13" s="1195">
        <f>AVERAGE(T13,V13,X13,Z13,AB13,AD13,AF13,AH13,AJ13,AL13,AN13,AP13,AR13,AT13,AV13,AX13,AZ13,BB13)</f>
        <v>3.75</v>
      </c>
      <c r="BF13" s="474">
        <f>IF(BE13=0,#REF!,BE13)</f>
        <v>3.75</v>
      </c>
      <c r="BG13" s="1192">
        <f t="shared" ref="BG13:BG59" si="1">BD13*BE13</f>
        <v>10.801630434782608</v>
      </c>
      <c r="BH13" s="920" t="s">
        <v>2705</v>
      </c>
      <c r="BI13" s="920"/>
      <c r="BJ13" s="920"/>
      <c r="BK13" s="367" t="s">
        <v>2706</v>
      </c>
      <c r="BL13" s="344" t="s">
        <v>515</v>
      </c>
      <c r="BM13" s="344" t="s">
        <v>502</v>
      </c>
      <c r="BN13" s="344" t="s">
        <v>505</v>
      </c>
      <c r="BO13" s="474">
        <f t="shared" ref="BO13:BO59" si="2">IF(AND(BM13="Fuerte",BC13&gt;2.9)*OR(BN13="Probabilidad",BN13="Ambos"),BC13-2,IF(AND(BM13="Fuerte",BC13&lt;3)*OR(BN13="Probabilidad",BN13="Ambos"),1,IF(AND(BM13="Medio",BC13&gt;1.9)*OR(BN13="Probabilidad",BN13="Ambos"),BC13-1,IF(AND(BM13="Medio",BC13&lt;2)*OR(BN13="Probabilidad",BN13="Ambos"),1,BC13))))</f>
        <v>1.75</v>
      </c>
      <c r="BP13" s="474">
        <f t="shared" ref="BP13:BP59" si="3">IF(AND(BM13="Fuerte",BF13&gt;2.9)*OR(BN13="Impacto",BN13="Ambos"),BF13-2,IF(AND(BM13="Fuerte",BF13&lt;3)*OR(BN13="Impacto",BN13="Ambos"),1,IF(AND(BM13="Medio",BF13&gt;1.9)*OR(BN13="Impacto",BN13="Ambos"),BF13-1,IF(AND(BM13="Medio",BF13&lt;2)*OR(BN13="Impacto",BN13="Ambos"),1,BF13))))</f>
        <v>2.75</v>
      </c>
      <c r="BQ13" s="1190">
        <f>SUM((BO13*(BO13/SUM(BO13:BO14))),(BO14*(BO14/SUM(BO13:BO14))))</f>
        <v>1.8833333333333333</v>
      </c>
      <c r="BR13" s="1190">
        <f>SUM((BP13*(BP13/SUM(BP13:BP14))),(BP14*(BP14/SUM(BP13:BP14))))</f>
        <v>2.75</v>
      </c>
      <c r="BS13" s="1192">
        <f>BQ13*BR13</f>
        <v>5.1791666666666663</v>
      </c>
      <c r="BT13" s="1188" t="str">
        <f>INDEX([15]Listas!E$20:I$24,MATCH(BQ13,[15]Listas!D$20:D$24,1),MATCH(BR13,[15]Listas!E$19:I$19,1))</f>
        <v>MODERADO</v>
      </c>
    </row>
    <row r="14" spans="1:72" s="475" customFormat="1" ht="39.75" customHeight="1" x14ac:dyDescent="0.2">
      <c r="A14" s="1184"/>
      <c r="B14" s="1184"/>
      <c r="C14" s="1184"/>
      <c r="D14" s="1116"/>
      <c r="E14" s="1116"/>
      <c r="F14" s="1116"/>
      <c r="G14" s="344" t="s">
        <v>500</v>
      </c>
      <c r="H14" s="344">
        <v>2</v>
      </c>
      <c r="I14" s="843" t="s">
        <v>310</v>
      </c>
      <c r="J14" s="844"/>
      <c r="K14" s="845"/>
      <c r="L14" s="831"/>
      <c r="M14" s="831"/>
      <c r="N14" s="831"/>
      <c r="O14" s="1189"/>
      <c r="P14" s="1189"/>
      <c r="Q14" s="1189"/>
      <c r="R14" s="1189"/>
      <c r="S14" s="473">
        <v>3</v>
      </c>
      <c r="T14" s="1188"/>
      <c r="U14" s="473">
        <v>3</v>
      </c>
      <c r="V14" s="1188"/>
      <c r="W14" s="473">
        <v>3</v>
      </c>
      <c r="X14" s="1188"/>
      <c r="Y14" s="473">
        <v>3</v>
      </c>
      <c r="Z14" s="1188"/>
      <c r="AA14" s="473"/>
      <c r="AB14" s="1188"/>
      <c r="AC14" s="473"/>
      <c r="AD14" s="1188"/>
      <c r="AE14" s="473"/>
      <c r="AF14" s="1188"/>
      <c r="AG14" s="473"/>
      <c r="AH14" s="1188"/>
      <c r="AI14" s="473"/>
      <c r="AJ14" s="1188"/>
      <c r="AK14" s="473"/>
      <c r="AL14" s="1188"/>
      <c r="AM14" s="473"/>
      <c r="AN14" s="1188"/>
      <c r="AO14" s="473"/>
      <c r="AP14" s="1188"/>
      <c r="AQ14" s="473"/>
      <c r="AR14" s="1188"/>
      <c r="AS14" s="473"/>
      <c r="AT14" s="1188"/>
      <c r="AU14" s="473"/>
      <c r="AV14" s="1188"/>
      <c r="AW14" s="473"/>
      <c r="AX14" s="1188"/>
      <c r="AY14" s="473"/>
      <c r="AZ14" s="1188"/>
      <c r="BA14" s="473"/>
      <c r="BB14" s="1188"/>
      <c r="BC14" s="474">
        <f t="shared" si="0"/>
        <v>3</v>
      </c>
      <c r="BD14" s="1190"/>
      <c r="BE14" s="1196"/>
      <c r="BF14" s="474">
        <f>IF(BE14=0,BF13,BE14)</f>
        <v>3.75</v>
      </c>
      <c r="BG14" s="1192">
        <f t="shared" si="1"/>
        <v>0</v>
      </c>
      <c r="BH14" s="850" t="s">
        <v>311</v>
      </c>
      <c r="BI14" s="850"/>
      <c r="BJ14" s="850"/>
      <c r="BK14" s="23" t="s">
        <v>584</v>
      </c>
      <c r="BL14" s="344" t="s">
        <v>515</v>
      </c>
      <c r="BM14" s="344" t="s">
        <v>502</v>
      </c>
      <c r="BN14" s="344" t="s">
        <v>505</v>
      </c>
      <c r="BO14" s="474">
        <f t="shared" si="2"/>
        <v>2</v>
      </c>
      <c r="BP14" s="474">
        <f t="shared" si="3"/>
        <v>2.75</v>
      </c>
      <c r="BQ14" s="1190"/>
      <c r="BR14" s="1190"/>
      <c r="BS14" s="1192"/>
      <c r="BT14" s="1188" t="e">
        <f>INDEX([15]Listas!E$20:I$24,MATCH(BQ14,[15]Listas!D$20:D$24,1),MATCH(BR14,[15]Listas!E$19:I$19,1))</f>
        <v>#N/A</v>
      </c>
    </row>
    <row r="15" spans="1:72" s="475" customFormat="1" ht="39.75" customHeight="1" x14ac:dyDescent="0.2">
      <c r="A15" s="1197" t="s">
        <v>303</v>
      </c>
      <c r="B15" s="1197" t="s">
        <v>304</v>
      </c>
      <c r="C15" s="1197" t="s">
        <v>312</v>
      </c>
      <c r="D15" s="1200" t="s">
        <v>313</v>
      </c>
      <c r="E15" s="1201"/>
      <c r="F15" s="1202"/>
      <c r="G15" s="344" t="s">
        <v>500</v>
      </c>
      <c r="H15" s="344">
        <v>1</v>
      </c>
      <c r="I15" s="843" t="s">
        <v>314</v>
      </c>
      <c r="J15" s="844"/>
      <c r="K15" s="845"/>
      <c r="L15" s="837" t="s">
        <v>2707</v>
      </c>
      <c r="M15" s="838"/>
      <c r="N15" s="839"/>
      <c r="O15" s="1189" t="s">
        <v>33</v>
      </c>
      <c r="P15" s="1189"/>
      <c r="Q15" s="1189"/>
      <c r="R15" s="1189"/>
      <c r="S15" s="473">
        <v>2</v>
      </c>
      <c r="T15" s="1188">
        <v>3</v>
      </c>
      <c r="U15" s="473">
        <v>2</v>
      </c>
      <c r="V15" s="1188">
        <v>3</v>
      </c>
      <c r="W15" s="473">
        <v>2</v>
      </c>
      <c r="X15" s="1188">
        <v>3</v>
      </c>
      <c r="Y15" s="473">
        <v>2</v>
      </c>
      <c r="Z15" s="1188">
        <v>3</v>
      </c>
      <c r="AA15" s="473"/>
      <c r="AB15" s="1188"/>
      <c r="AC15" s="473"/>
      <c r="AD15" s="1188"/>
      <c r="AE15" s="473"/>
      <c r="AF15" s="1188"/>
      <c r="AG15" s="473"/>
      <c r="AH15" s="1188"/>
      <c r="AI15" s="473"/>
      <c r="AJ15" s="1188"/>
      <c r="AK15" s="473"/>
      <c r="AL15" s="1188"/>
      <c r="AM15" s="473"/>
      <c r="AN15" s="1188"/>
      <c r="AO15" s="473"/>
      <c r="AP15" s="1188"/>
      <c r="AQ15" s="473"/>
      <c r="AR15" s="1188"/>
      <c r="AS15" s="473"/>
      <c r="AT15" s="1188"/>
      <c r="AU15" s="473"/>
      <c r="AV15" s="1188"/>
      <c r="AW15" s="473"/>
      <c r="AX15" s="1188"/>
      <c r="AY15" s="473"/>
      <c r="AZ15" s="1188"/>
      <c r="BA15" s="473"/>
      <c r="BB15" s="1188"/>
      <c r="BC15" s="474">
        <f t="shared" si="0"/>
        <v>2</v>
      </c>
      <c r="BD15" s="1190">
        <f>SUM((BC15*(BC15/SUM(BC15:BC17))),(BC16*(BC16/SUM(BC15:BC17))),(BC17*(BC17/SUM(BC15:BC17))))</f>
        <v>2.3055555555555554</v>
      </c>
      <c r="BE15" s="1195">
        <f>AVERAGE(T15,V15,X15,Z15,AB15,AD15,AF15,AH15,AJ15,AL15,AN15,AP15,AR15,AT15,AV15,AX15,AZ15,BB15)</f>
        <v>3</v>
      </c>
      <c r="BF15" s="474">
        <f>IF(BE15=0,BF14,BE15)</f>
        <v>3</v>
      </c>
      <c r="BG15" s="1192">
        <f t="shared" si="1"/>
        <v>6.9166666666666661</v>
      </c>
      <c r="BH15" s="850" t="s">
        <v>585</v>
      </c>
      <c r="BI15" s="850"/>
      <c r="BJ15" s="850"/>
      <c r="BK15" s="835" t="s">
        <v>307</v>
      </c>
      <c r="BL15" s="344" t="s">
        <v>515</v>
      </c>
      <c r="BM15" s="344" t="s">
        <v>502</v>
      </c>
      <c r="BN15" s="344" t="s">
        <v>503</v>
      </c>
      <c r="BO15" s="474">
        <f t="shared" si="2"/>
        <v>2</v>
      </c>
      <c r="BP15" s="474">
        <f t="shared" si="3"/>
        <v>2</v>
      </c>
      <c r="BQ15" s="1190">
        <f>SUM((BO15*(BO15/SUM(BO15:BO17))),(BO16*(BO16/SUM(BO15:BO17))),(BO17*(BO17/SUM(BO15:BO17))))</f>
        <v>2.1847826086956523</v>
      </c>
      <c r="BR15" s="1190">
        <f>SUM((BP15*(BP15/SUM(BP15:BP17))),(BP16*(BP16/SUM(BP15:BP17))),(BP17*(BP17/SUM(BP15:BP17))))</f>
        <v>2.4285714285714284</v>
      </c>
      <c r="BS15" s="1192">
        <f>BQ15*BR15</f>
        <v>5.3059006211180124</v>
      </c>
      <c r="BT15" s="1188" t="str">
        <f>INDEX([15]Listas!E$20:I$24,MATCH(BQ15,[15]Listas!D$20:D$24,1),MATCH(BR15,[15]Listas!E$19:I$19,1))</f>
        <v>INFERIOR</v>
      </c>
    </row>
    <row r="16" spans="1:72" s="475" customFormat="1" ht="39.75" customHeight="1" x14ac:dyDescent="0.2">
      <c r="A16" s="1198"/>
      <c r="B16" s="1198"/>
      <c r="C16" s="1198"/>
      <c r="D16" s="796"/>
      <c r="E16" s="797"/>
      <c r="F16" s="798"/>
      <c r="G16" s="344" t="s">
        <v>510</v>
      </c>
      <c r="H16" s="344">
        <v>2</v>
      </c>
      <c r="I16" s="843" t="s">
        <v>315</v>
      </c>
      <c r="J16" s="844"/>
      <c r="K16" s="845"/>
      <c r="L16" s="840"/>
      <c r="M16" s="841"/>
      <c r="N16" s="842"/>
      <c r="O16" s="1189"/>
      <c r="P16" s="1189"/>
      <c r="Q16" s="1189"/>
      <c r="R16" s="1189"/>
      <c r="S16" s="473">
        <v>3</v>
      </c>
      <c r="T16" s="1188"/>
      <c r="U16" s="473">
        <v>2</v>
      </c>
      <c r="V16" s="1188"/>
      <c r="W16" s="473">
        <v>2</v>
      </c>
      <c r="X16" s="1188"/>
      <c r="Y16" s="473">
        <v>1</v>
      </c>
      <c r="Z16" s="1188"/>
      <c r="AA16" s="473"/>
      <c r="AB16" s="1188"/>
      <c r="AC16" s="473"/>
      <c r="AD16" s="1188"/>
      <c r="AE16" s="473"/>
      <c r="AF16" s="1188"/>
      <c r="AG16" s="473"/>
      <c r="AH16" s="1188"/>
      <c r="AI16" s="473"/>
      <c r="AJ16" s="1188"/>
      <c r="AK16" s="473"/>
      <c r="AL16" s="1188"/>
      <c r="AM16" s="473"/>
      <c r="AN16" s="1188"/>
      <c r="AO16" s="473"/>
      <c r="AP16" s="1188"/>
      <c r="AQ16" s="473"/>
      <c r="AR16" s="1188"/>
      <c r="AS16" s="473"/>
      <c r="AT16" s="1188"/>
      <c r="AU16" s="473"/>
      <c r="AV16" s="1188"/>
      <c r="AW16" s="473"/>
      <c r="AX16" s="1188"/>
      <c r="AY16" s="473"/>
      <c r="AZ16" s="1188"/>
      <c r="BA16" s="473"/>
      <c r="BB16" s="1188"/>
      <c r="BC16" s="474">
        <f t="shared" si="0"/>
        <v>2</v>
      </c>
      <c r="BD16" s="1190"/>
      <c r="BE16" s="1209"/>
      <c r="BF16" s="474">
        <f>IF(BE16=0,BF15,BE16)</f>
        <v>3</v>
      </c>
      <c r="BG16" s="1192">
        <f t="shared" si="1"/>
        <v>0</v>
      </c>
      <c r="BH16" s="920" t="s">
        <v>2708</v>
      </c>
      <c r="BI16" s="920"/>
      <c r="BJ16" s="920"/>
      <c r="BK16" s="836"/>
      <c r="BL16" s="344" t="s">
        <v>504</v>
      </c>
      <c r="BM16" s="344" t="s">
        <v>502</v>
      </c>
      <c r="BN16" s="344" t="s">
        <v>505</v>
      </c>
      <c r="BO16" s="474">
        <f t="shared" si="2"/>
        <v>1</v>
      </c>
      <c r="BP16" s="474">
        <f t="shared" si="3"/>
        <v>2</v>
      </c>
      <c r="BQ16" s="1190"/>
      <c r="BR16" s="1190"/>
      <c r="BS16" s="1192"/>
      <c r="BT16" s="1188" t="e">
        <f>INDEX([15]Listas!E$20:I$24,MATCH(BQ16,[15]Listas!D$20:D$24,1),MATCH(BR16,[15]Listas!E$19:I$19,1))</f>
        <v>#N/A</v>
      </c>
    </row>
    <row r="17" spans="1:72" s="475" customFormat="1" ht="57" customHeight="1" x14ac:dyDescent="0.2">
      <c r="A17" s="1199"/>
      <c r="B17" s="1199"/>
      <c r="C17" s="1199"/>
      <c r="D17" s="811"/>
      <c r="E17" s="812"/>
      <c r="F17" s="813"/>
      <c r="G17" s="344" t="s">
        <v>500</v>
      </c>
      <c r="H17" s="344">
        <v>3</v>
      </c>
      <c r="I17" s="843" t="s">
        <v>586</v>
      </c>
      <c r="J17" s="844"/>
      <c r="K17" s="845"/>
      <c r="L17" s="907"/>
      <c r="M17" s="908"/>
      <c r="N17" s="909"/>
      <c r="O17" s="1189"/>
      <c r="P17" s="1189"/>
      <c r="Q17" s="1189"/>
      <c r="R17" s="1189"/>
      <c r="S17" s="473">
        <v>3</v>
      </c>
      <c r="T17" s="1188"/>
      <c r="U17" s="473">
        <v>3</v>
      </c>
      <c r="V17" s="1188"/>
      <c r="W17" s="473">
        <v>2</v>
      </c>
      <c r="X17" s="1188"/>
      <c r="Y17" s="473">
        <v>3</v>
      </c>
      <c r="Z17" s="1188"/>
      <c r="AA17" s="473"/>
      <c r="AB17" s="1188"/>
      <c r="AC17" s="473"/>
      <c r="AD17" s="1188"/>
      <c r="AE17" s="473"/>
      <c r="AF17" s="1188"/>
      <c r="AG17" s="473"/>
      <c r="AH17" s="1188"/>
      <c r="AI17" s="473"/>
      <c r="AJ17" s="1188"/>
      <c r="AK17" s="473"/>
      <c r="AL17" s="1188"/>
      <c r="AM17" s="473"/>
      <c r="AN17" s="1188"/>
      <c r="AO17" s="473"/>
      <c r="AP17" s="1188"/>
      <c r="AQ17" s="473"/>
      <c r="AR17" s="1188"/>
      <c r="AS17" s="473"/>
      <c r="AT17" s="1188"/>
      <c r="AU17" s="473"/>
      <c r="AV17" s="1188"/>
      <c r="AW17" s="473"/>
      <c r="AX17" s="1188"/>
      <c r="AY17" s="473"/>
      <c r="AZ17" s="1188"/>
      <c r="BA17" s="473"/>
      <c r="BB17" s="1188"/>
      <c r="BC17" s="474">
        <f t="shared" si="0"/>
        <v>2.75</v>
      </c>
      <c r="BD17" s="1190"/>
      <c r="BE17" s="1196"/>
      <c r="BF17" s="474">
        <f>IF(BE17=0,BF16,BE17)</f>
        <v>3</v>
      </c>
      <c r="BG17" s="1192">
        <f t="shared" si="1"/>
        <v>0</v>
      </c>
      <c r="BH17" s="882" t="s">
        <v>2709</v>
      </c>
      <c r="BI17" s="883"/>
      <c r="BJ17" s="884"/>
      <c r="BK17" s="891"/>
      <c r="BL17" s="344" t="s">
        <v>504</v>
      </c>
      <c r="BM17" s="344" t="s">
        <v>512</v>
      </c>
      <c r="BN17" s="344" t="s">
        <v>505</v>
      </c>
      <c r="BO17" s="474">
        <f t="shared" si="2"/>
        <v>2.75</v>
      </c>
      <c r="BP17" s="474">
        <f t="shared" si="3"/>
        <v>3</v>
      </c>
      <c r="BQ17" s="1190"/>
      <c r="BR17" s="1190"/>
      <c r="BS17" s="1192"/>
      <c r="BT17" s="1188" t="e">
        <f>INDEX([15]Listas!E$20:I$24,MATCH(BQ17,[15]Listas!D$20:D$24,1),MATCH(BR17,[15]Listas!E$19:I$19,1))</f>
        <v>#N/A</v>
      </c>
    </row>
    <row r="18" spans="1:72" s="475" customFormat="1" ht="140.25" customHeight="1" x14ac:dyDescent="0.2">
      <c r="A18" s="359" t="s">
        <v>303</v>
      </c>
      <c r="B18" s="359" t="s">
        <v>304</v>
      </c>
      <c r="C18" s="359" t="s">
        <v>316</v>
      </c>
      <c r="D18" s="1203" t="s">
        <v>317</v>
      </c>
      <c r="E18" s="1204"/>
      <c r="F18" s="1205"/>
      <c r="G18" s="344" t="s">
        <v>527</v>
      </c>
      <c r="H18" s="344">
        <v>1</v>
      </c>
      <c r="I18" s="843" t="s">
        <v>2710</v>
      </c>
      <c r="J18" s="844"/>
      <c r="K18" s="845"/>
      <c r="L18" s="1206" t="s">
        <v>2711</v>
      </c>
      <c r="M18" s="1207"/>
      <c r="N18" s="1208"/>
      <c r="O18" s="476" t="s">
        <v>33</v>
      </c>
      <c r="P18" s="476"/>
      <c r="Q18" s="476"/>
      <c r="R18" s="476"/>
      <c r="S18" s="473">
        <v>3</v>
      </c>
      <c r="T18" s="473">
        <v>3</v>
      </c>
      <c r="U18" s="473">
        <v>4</v>
      </c>
      <c r="V18" s="473">
        <v>2</v>
      </c>
      <c r="W18" s="473">
        <v>4</v>
      </c>
      <c r="X18" s="473">
        <v>2</v>
      </c>
      <c r="Y18" s="473">
        <v>4</v>
      </c>
      <c r="Z18" s="473">
        <v>2</v>
      </c>
      <c r="AA18" s="473"/>
      <c r="AB18" s="473"/>
      <c r="AC18" s="473"/>
      <c r="AD18" s="473"/>
      <c r="AE18" s="473"/>
      <c r="AF18" s="473"/>
      <c r="AG18" s="473"/>
      <c r="AH18" s="473"/>
      <c r="AI18" s="473"/>
      <c r="AJ18" s="473"/>
      <c r="AK18" s="473"/>
      <c r="AL18" s="473"/>
      <c r="AM18" s="473"/>
      <c r="AN18" s="473"/>
      <c r="AO18" s="473"/>
      <c r="AP18" s="473"/>
      <c r="AQ18" s="473"/>
      <c r="AR18" s="473"/>
      <c r="AS18" s="473"/>
      <c r="AT18" s="473"/>
      <c r="AU18" s="473"/>
      <c r="AV18" s="473"/>
      <c r="AW18" s="473"/>
      <c r="AX18" s="473"/>
      <c r="AY18" s="473"/>
      <c r="AZ18" s="473"/>
      <c r="BA18" s="473"/>
      <c r="BB18" s="473"/>
      <c r="BC18" s="474">
        <f t="shared" si="0"/>
        <v>3.75</v>
      </c>
      <c r="BD18" s="500">
        <f>SUM((BC18*(BC18/SUM(BC18:BC18))))</f>
        <v>3.75</v>
      </c>
      <c r="BE18" s="500">
        <f>AVERAGE(T18,V18,X18,Z18,AB18,AD18,AF18,AH18,AJ18,AL18,AN18,AP18,AR18,AT18,AV18,AX18,AZ18,BB18)</f>
        <v>2.25</v>
      </c>
      <c r="BF18" s="474">
        <f>IF(BE18=0,#REF!,BE18)</f>
        <v>2.25</v>
      </c>
      <c r="BG18" s="474">
        <f t="shared" si="1"/>
        <v>8.4375</v>
      </c>
      <c r="BH18" s="850" t="s">
        <v>2712</v>
      </c>
      <c r="BI18" s="850"/>
      <c r="BJ18" s="850"/>
      <c r="BK18" s="356" t="s">
        <v>2713</v>
      </c>
      <c r="BL18" s="344" t="s">
        <v>515</v>
      </c>
      <c r="BM18" s="344" t="s">
        <v>509</v>
      </c>
      <c r="BN18" s="344" t="s">
        <v>505</v>
      </c>
      <c r="BO18" s="474">
        <f t="shared" si="2"/>
        <v>1.75</v>
      </c>
      <c r="BP18" s="474">
        <f t="shared" si="3"/>
        <v>1</v>
      </c>
      <c r="BQ18" s="500">
        <f>SUM((BO18*(BO18/SUM(BO18:BO18))))</f>
        <v>1.75</v>
      </c>
      <c r="BR18" s="500">
        <f>SUM((BP18*(BP18/SUM(BP18:BP18))))</f>
        <v>1</v>
      </c>
      <c r="BS18" s="474">
        <f>BQ18*BR18</f>
        <v>1.75</v>
      </c>
      <c r="BT18" s="473" t="str">
        <f>INDEX([15]Listas!E$20:I$24,MATCH(BQ18,[15]Listas!D$20:D$24,1),MATCH(BR18,[15]Listas!E$19:I$19,1))</f>
        <v>INFERIOR</v>
      </c>
    </row>
    <row r="19" spans="1:72" s="475" customFormat="1" ht="55.5" customHeight="1" x14ac:dyDescent="0.2">
      <c r="A19" s="1184" t="s">
        <v>303</v>
      </c>
      <c r="B19" s="1184" t="s">
        <v>304</v>
      </c>
      <c r="C19" s="1184" t="s">
        <v>318</v>
      </c>
      <c r="D19" s="1116" t="s">
        <v>588</v>
      </c>
      <c r="E19" s="1116"/>
      <c r="F19" s="1116"/>
      <c r="G19" s="344" t="s">
        <v>527</v>
      </c>
      <c r="H19" s="344">
        <v>1</v>
      </c>
      <c r="I19" s="843" t="s">
        <v>589</v>
      </c>
      <c r="J19" s="844"/>
      <c r="K19" s="845"/>
      <c r="L19" s="831" t="s">
        <v>2714</v>
      </c>
      <c r="M19" s="831"/>
      <c r="N19" s="831"/>
      <c r="O19" s="1189" t="s">
        <v>33</v>
      </c>
      <c r="P19" s="1189"/>
      <c r="Q19" s="1189"/>
      <c r="R19" s="1189"/>
      <c r="S19" s="473">
        <v>2</v>
      </c>
      <c r="T19" s="1188">
        <v>3</v>
      </c>
      <c r="U19" s="473">
        <v>4</v>
      </c>
      <c r="V19" s="1188">
        <v>3</v>
      </c>
      <c r="W19" s="473">
        <v>3</v>
      </c>
      <c r="X19" s="1188">
        <v>3</v>
      </c>
      <c r="Y19" s="473">
        <v>3</v>
      </c>
      <c r="Z19" s="1188">
        <v>3</v>
      </c>
      <c r="AA19" s="473"/>
      <c r="AB19" s="1188"/>
      <c r="AC19" s="473"/>
      <c r="AD19" s="1188"/>
      <c r="AE19" s="473"/>
      <c r="AF19" s="1188"/>
      <c r="AG19" s="473"/>
      <c r="AH19" s="1188"/>
      <c r="AI19" s="473"/>
      <c r="AJ19" s="1188"/>
      <c r="AK19" s="473"/>
      <c r="AL19" s="1188"/>
      <c r="AM19" s="473"/>
      <c r="AN19" s="1188"/>
      <c r="AO19" s="473"/>
      <c r="AP19" s="1188"/>
      <c r="AQ19" s="473"/>
      <c r="AR19" s="1188"/>
      <c r="AS19" s="473"/>
      <c r="AT19" s="1188"/>
      <c r="AU19" s="473"/>
      <c r="AV19" s="1188"/>
      <c r="AW19" s="473"/>
      <c r="AX19" s="1188"/>
      <c r="AY19" s="473"/>
      <c r="AZ19" s="1188"/>
      <c r="BA19" s="473"/>
      <c r="BB19" s="1188"/>
      <c r="BC19" s="474">
        <f t="shared" si="0"/>
        <v>3</v>
      </c>
      <c r="BD19" s="1190">
        <f>SUM((BC19*(BC19/SUM(BC19:BC21))),(BC20*(BC20/SUM(BC19:BC21))),(BC21*(BC21/SUM(BC19:BC21))))</f>
        <v>3.2007246376811596</v>
      </c>
      <c r="BE19" s="1195">
        <f>AVERAGE(T19,V19,X19,Z19,AB19,AD19,AF19,AH19,AJ19,AL19,AN19,AP19,AR19,AT19,AV19,AX19,AZ19,BB19)</f>
        <v>3</v>
      </c>
      <c r="BF19" s="474">
        <f>IF(BE19=0,#REF!,BE19)</f>
        <v>3</v>
      </c>
      <c r="BG19" s="1192">
        <f t="shared" si="1"/>
        <v>9.6021739130434796</v>
      </c>
      <c r="BH19" s="850" t="s">
        <v>590</v>
      </c>
      <c r="BI19" s="850"/>
      <c r="BJ19" s="850"/>
      <c r="BK19" s="344" t="s">
        <v>591</v>
      </c>
      <c r="BL19" s="344" t="s">
        <v>515</v>
      </c>
      <c r="BM19" s="344" t="s">
        <v>502</v>
      </c>
      <c r="BN19" s="344" t="s">
        <v>503</v>
      </c>
      <c r="BO19" s="474">
        <f t="shared" si="2"/>
        <v>3</v>
      </c>
      <c r="BP19" s="474">
        <f t="shared" si="3"/>
        <v>2</v>
      </c>
      <c r="BQ19" s="1190">
        <f>SUM((BO19*(BO19/SUM(BO19:BO21))),(BO20*(BO20/SUM(BO19:BO21))),(BO21*(BO21/SUM(BO19:BO21))))</f>
        <v>2.5723443223443225</v>
      </c>
      <c r="BR19" s="1190">
        <f>SUM((BP19*(BP19/SUM(BP19:BP21))),(BP20*(BP20/SUM(BP19:BP21))),(BP21*(BP21/SUM(BP19:BP21))))</f>
        <v>2</v>
      </c>
      <c r="BS19" s="1192">
        <f>BQ19*BR19</f>
        <v>5.1446886446886451</v>
      </c>
      <c r="BT19" s="1188" t="str">
        <f>INDEX([15]Listas!E$20:I$24,MATCH(BQ19,[15]Listas!D$20:D$24,1),MATCH(BR19,[15]Listas!E$19:I$19,1))</f>
        <v>INFERIOR</v>
      </c>
    </row>
    <row r="20" spans="1:72" s="475" customFormat="1" ht="39.75" customHeight="1" x14ac:dyDescent="0.2">
      <c r="A20" s="1184"/>
      <c r="B20" s="1184"/>
      <c r="C20" s="1184"/>
      <c r="D20" s="1116"/>
      <c r="E20" s="1116"/>
      <c r="F20" s="1116"/>
      <c r="G20" s="344" t="s">
        <v>508</v>
      </c>
      <c r="H20" s="344">
        <v>2</v>
      </c>
      <c r="I20" s="843" t="s">
        <v>320</v>
      </c>
      <c r="J20" s="844"/>
      <c r="K20" s="845"/>
      <c r="L20" s="831"/>
      <c r="M20" s="831"/>
      <c r="N20" s="831"/>
      <c r="O20" s="1189"/>
      <c r="P20" s="1189"/>
      <c r="Q20" s="1189"/>
      <c r="R20" s="1189"/>
      <c r="S20" s="473">
        <v>2</v>
      </c>
      <c r="T20" s="1188"/>
      <c r="U20" s="473">
        <v>4</v>
      </c>
      <c r="V20" s="1188"/>
      <c r="W20" s="473">
        <v>4</v>
      </c>
      <c r="X20" s="1188"/>
      <c r="Y20" s="473">
        <v>3</v>
      </c>
      <c r="Z20" s="1188"/>
      <c r="AA20" s="473"/>
      <c r="AB20" s="1188"/>
      <c r="AC20" s="473"/>
      <c r="AD20" s="1188"/>
      <c r="AE20" s="473"/>
      <c r="AF20" s="1188"/>
      <c r="AG20" s="473"/>
      <c r="AH20" s="1188"/>
      <c r="AI20" s="473"/>
      <c r="AJ20" s="1188"/>
      <c r="AK20" s="473"/>
      <c r="AL20" s="1188"/>
      <c r="AM20" s="473"/>
      <c r="AN20" s="1188"/>
      <c r="AO20" s="473"/>
      <c r="AP20" s="1188"/>
      <c r="AQ20" s="473"/>
      <c r="AR20" s="1188"/>
      <c r="AS20" s="473"/>
      <c r="AT20" s="1188"/>
      <c r="AU20" s="473"/>
      <c r="AV20" s="1188"/>
      <c r="AW20" s="473"/>
      <c r="AX20" s="1188"/>
      <c r="AY20" s="473"/>
      <c r="AZ20" s="1188"/>
      <c r="BA20" s="473"/>
      <c r="BB20" s="1188"/>
      <c r="BC20" s="474">
        <f t="shared" si="0"/>
        <v>3.25</v>
      </c>
      <c r="BD20" s="1190"/>
      <c r="BE20" s="1209"/>
      <c r="BF20" s="474">
        <f>IF(BE20=0,BF19,BE20)</f>
        <v>3</v>
      </c>
      <c r="BG20" s="1192">
        <f t="shared" si="1"/>
        <v>0</v>
      </c>
      <c r="BH20" s="850" t="s">
        <v>592</v>
      </c>
      <c r="BI20" s="850"/>
      <c r="BJ20" s="850"/>
      <c r="BK20" s="344" t="s">
        <v>75</v>
      </c>
      <c r="BL20" s="344" t="s">
        <v>504</v>
      </c>
      <c r="BM20" s="344" t="s">
        <v>502</v>
      </c>
      <c r="BN20" s="344" t="s">
        <v>505</v>
      </c>
      <c r="BO20" s="474">
        <f t="shared" si="2"/>
        <v>2.25</v>
      </c>
      <c r="BP20" s="474">
        <f t="shared" si="3"/>
        <v>2</v>
      </c>
      <c r="BQ20" s="1190"/>
      <c r="BR20" s="1190"/>
      <c r="BS20" s="1192"/>
      <c r="BT20" s="1188" t="e">
        <f>INDEX([15]Listas!E$20:I$24,MATCH(BQ20,[15]Listas!D$20:D$24,1),MATCH(BR20,[15]Listas!E$19:I$19,1))</f>
        <v>#N/A</v>
      </c>
    </row>
    <row r="21" spans="1:72" s="475" customFormat="1" ht="57" customHeight="1" x14ac:dyDescent="0.2">
      <c r="A21" s="1184"/>
      <c r="B21" s="1184"/>
      <c r="C21" s="1184"/>
      <c r="D21" s="1116"/>
      <c r="E21" s="1116"/>
      <c r="F21" s="1116"/>
      <c r="G21" s="344" t="s">
        <v>510</v>
      </c>
      <c r="H21" s="344">
        <v>3</v>
      </c>
      <c r="I21" s="843" t="s">
        <v>321</v>
      </c>
      <c r="J21" s="844"/>
      <c r="K21" s="845"/>
      <c r="L21" s="831"/>
      <c r="M21" s="831"/>
      <c r="N21" s="831"/>
      <c r="O21" s="1189"/>
      <c r="P21" s="1189"/>
      <c r="Q21" s="1189"/>
      <c r="R21" s="1189"/>
      <c r="S21" s="473">
        <v>2</v>
      </c>
      <c r="T21" s="1188"/>
      <c r="U21" s="473">
        <v>4</v>
      </c>
      <c r="V21" s="1188"/>
      <c r="W21" s="473">
        <v>4</v>
      </c>
      <c r="X21" s="1188"/>
      <c r="Y21" s="473" t="s">
        <v>587</v>
      </c>
      <c r="Z21" s="1188"/>
      <c r="AA21" s="473"/>
      <c r="AB21" s="1188"/>
      <c r="AC21" s="473"/>
      <c r="AD21" s="1188"/>
      <c r="AE21" s="473"/>
      <c r="AF21" s="1188"/>
      <c r="AG21" s="473"/>
      <c r="AH21" s="1188"/>
      <c r="AI21" s="473"/>
      <c r="AJ21" s="1188"/>
      <c r="AK21" s="473"/>
      <c r="AL21" s="1188"/>
      <c r="AM21" s="473"/>
      <c r="AN21" s="1188"/>
      <c r="AO21" s="473"/>
      <c r="AP21" s="1188"/>
      <c r="AQ21" s="473"/>
      <c r="AR21" s="1188"/>
      <c r="AS21" s="473"/>
      <c r="AT21" s="1188"/>
      <c r="AU21" s="473"/>
      <c r="AV21" s="1188"/>
      <c r="AW21" s="473"/>
      <c r="AX21" s="1188"/>
      <c r="AY21" s="473"/>
      <c r="AZ21" s="1188"/>
      <c r="BA21" s="473"/>
      <c r="BB21" s="1188"/>
      <c r="BC21" s="474">
        <f t="shared" si="0"/>
        <v>3.3333333333333335</v>
      </c>
      <c r="BD21" s="1190"/>
      <c r="BE21" s="1196"/>
      <c r="BF21" s="474">
        <f>IF(BE21=0,BF20,BE21)</f>
        <v>3</v>
      </c>
      <c r="BG21" s="1192">
        <f t="shared" si="1"/>
        <v>0</v>
      </c>
      <c r="BH21" s="850" t="s">
        <v>322</v>
      </c>
      <c r="BI21" s="850"/>
      <c r="BJ21" s="850"/>
      <c r="BK21" s="344" t="s">
        <v>2715</v>
      </c>
      <c r="BL21" s="344" t="s">
        <v>515</v>
      </c>
      <c r="BM21" s="344" t="s">
        <v>502</v>
      </c>
      <c r="BN21" s="344" t="s">
        <v>505</v>
      </c>
      <c r="BO21" s="474">
        <f t="shared" si="2"/>
        <v>2.3333333333333335</v>
      </c>
      <c r="BP21" s="474">
        <f t="shared" si="3"/>
        <v>2</v>
      </c>
      <c r="BQ21" s="1190"/>
      <c r="BR21" s="1190"/>
      <c r="BS21" s="1192"/>
      <c r="BT21" s="1188" t="e">
        <f>INDEX([15]Listas!E$20:I$24,MATCH(BQ21,[15]Listas!D$20:D$24,1),MATCH(BR21,[15]Listas!E$19:I$19,1))</f>
        <v>#N/A</v>
      </c>
    </row>
    <row r="22" spans="1:72" s="475" customFormat="1" ht="117" customHeight="1" x14ac:dyDescent="0.2">
      <c r="A22" s="1197" t="s">
        <v>303</v>
      </c>
      <c r="B22" s="1197" t="s">
        <v>304</v>
      </c>
      <c r="C22" s="1197" t="s">
        <v>319</v>
      </c>
      <c r="D22" s="1200" t="s">
        <v>323</v>
      </c>
      <c r="E22" s="1201"/>
      <c r="F22" s="1202"/>
      <c r="G22" s="344" t="s">
        <v>527</v>
      </c>
      <c r="H22" s="344">
        <v>1</v>
      </c>
      <c r="I22" s="843" t="s">
        <v>593</v>
      </c>
      <c r="J22" s="844"/>
      <c r="K22" s="845"/>
      <c r="L22" s="837" t="s">
        <v>2716</v>
      </c>
      <c r="M22" s="838"/>
      <c r="N22" s="839"/>
      <c r="O22" s="1189" t="s">
        <v>33</v>
      </c>
      <c r="P22" s="1189"/>
      <c r="Q22" s="1189"/>
      <c r="R22" s="1189"/>
      <c r="S22" s="473">
        <v>3</v>
      </c>
      <c r="T22" s="1188">
        <v>2</v>
      </c>
      <c r="U22" s="473">
        <v>4</v>
      </c>
      <c r="V22" s="1188">
        <v>3</v>
      </c>
      <c r="W22" s="473">
        <v>4</v>
      </c>
      <c r="X22" s="1188">
        <v>3</v>
      </c>
      <c r="Y22" s="473">
        <v>4</v>
      </c>
      <c r="Z22" s="1188">
        <v>3</v>
      </c>
      <c r="AA22" s="473"/>
      <c r="AB22" s="1188"/>
      <c r="AC22" s="473"/>
      <c r="AD22" s="1188"/>
      <c r="AE22" s="473"/>
      <c r="AF22" s="1188"/>
      <c r="AG22" s="473"/>
      <c r="AH22" s="1188"/>
      <c r="AI22" s="473"/>
      <c r="AJ22" s="1188"/>
      <c r="AK22" s="473"/>
      <c r="AL22" s="1188"/>
      <c r="AM22" s="473"/>
      <c r="AN22" s="1188"/>
      <c r="AO22" s="473"/>
      <c r="AP22" s="1188"/>
      <c r="AQ22" s="473"/>
      <c r="AR22" s="1188"/>
      <c r="AS22" s="473"/>
      <c r="AT22" s="1188"/>
      <c r="AU22" s="473"/>
      <c r="AV22" s="1188"/>
      <c r="AW22" s="473"/>
      <c r="AX22" s="1188"/>
      <c r="AY22" s="473"/>
      <c r="AZ22" s="1188"/>
      <c r="BA22" s="473"/>
      <c r="BB22" s="1188"/>
      <c r="BC22" s="474">
        <f t="shared" si="0"/>
        <v>3.75</v>
      </c>
      <c r="BD22" s="1190">
        <f>SUM((BC22*(BC22/SUM(BC22:BC23))),(BC23*(BC23/SUM(BC22:BC23))))</f>
        <v>3.1875</v>
      </c>
      <c r="BE22" s="1195">
        <f>AVERAGE(T22,V22,X22,Z22,AB22,AD22,AF22,AH22,AJ22,AL22,AN22,AP22,AR22,AT22,AV22,AX22,AZ22,BB22)</f>
        <v>2.75</v>
      </c>
      <c r="BF22" s="474">
        <f>IF(BE22=0,#REF!,BE22)</f>
        <v>2.75</v>
      </c>
      <c r="BG22" s="1192">
        <f t="shared" si="1"/>
        <v>8.765625</v>
      </c>
      <c r="BH22" s="850" t="s">
        <v>2717</v>
      </c>
      <c r="BI22" s="850"/>
      <c r="BJ22" s="850"/>
      <c r="BK22" s="344" t="s">
        <v>594</v>
      </c>
      <c r="BL22" s="344" t="s">
        <v>515</v>
      </c>
      <c r="BM22" s="344" t="s">
        <v>509</v>
      </c>
      <c r="BN22" s="344" t="s">
        <v>505</v>
      </c>
      <c r="BO22" s="474">
        <f t="shared" si="2"/>
        <v>1.75</v>
      </c>
      <c r="BP22" s="474">
        <f t="shared" si="3"/>
        <v>1</v>
      </c>
      <c r="BQ22" s="1190">
        <f>SUM((BO22*(BO22/SUM(BO22:BO23))),(BO23*(BO23/SUM(BO22:BO23))))</f>
        <v>1.4772727272727271</v>
      </c>
      <c r="BR22" s="1190">
        <f>SUM((BP22*(BP22/SUM(BP22:BP23))),(BP23*(BP23/SUM(BP22:BP23))))</f>
        <v>1</v>
      </c>
      <c r="BS22" s="1192">
        <f>BQ22*BR22</f>
        <v>1.4772727272727271</v>
      </c>
      <c r="BT22" s="1188" t="str">
        <f>INDEX([15]Listas!E$20:I$24,MATCH(BQ22,[15]Listas!D$20:D$24,1),MATCH(BR22,[15]Listas!E$19:I$19,1))</f>
        <v>INFERIOR</v>
      </c>
    </row>
    <row r="23" spans="1:72" s="475" customFormat="1" ht="87" customHeight="1" x14ac:dyDescent="0.2">
      <c r="A23" s="1199"/>
      <c r="B23" s="1199"/>
      <c r="C23" s="1199"/>
      <c r="D23" s="811"/>
      <c r="E23" s="812"/>
      <c r="F23" s="813"/>
      <c r="G23" s="344" t="s">
        <v>508</v>
      </c>
      <c r="H23" s="344">
        <v>2</v>
      </c>
      <c r="I23" s="843" t="s">
        <v>595</v>
      </c>
      <c r="J23" s="844"/>
      <c r="K23" s="845"/>
      <c r="L23" s="907"/>
      <c r="M23" s="908"/>
      <c r="N23" s="909"/>
      <c r="O23" s="1189"/>
      <c r="P23" s="1189"/>
      <c r="Q23" s="1189"/>
      <c r="R23" s="1189"/>
      <c r="S23" s="473">
        <v>3</v>
      </c>
      <c r="T23" s="1188"/>
      <c r="U23" s="473">
        <v>2</v>
      </c>
      <c r="V23" s="1188"/>
      <c r="W23" s="473">
        <v>2</v>
      </c>
      <c r="X23" s="1188"/>
      <c r="Y23" s="473">
        <v>2</v>
      </c>
      <c r="Z23" s="1188"/>
      <c r="AA23" s="473"/>
      <c r="AB23" s="1188"/>
      <c r="AC23" s="473"/>
      <c r="AD23" s="1188"/>
      <c r="AE23" s="473"/>
      <c r="AF23" s="1188"/>
      <c r="AG23" s="473"/>
      <c r="AH23" s="1188"/>
      <c r="AI23" s="473"/>
      <c r="AJ23" s="1188"/>
      <c r="AK23" s="473"/>
      <c r="AL23" s="1188"/>
      <c r="AM23" s="473"/>
      <c r="AN23" s="1188"/>
      <c r="AO23" s="473"/>
      <c r="AP23" s="1188"/>
      <c r="AQ23" s="473"/>
      <c r="AR23" s="1188"/>
      <c r="AS23" s="473"/>
      <c r="AT23" s="1188"/>
      <c r="AU23" s="473"/>
      <c r="AV23" s="1188"/>
      <c r="AW23" s="473"/>
      <c r="AX23" s="1188"/>
      <c r="AY23" s="473"/>
      <c r="AZ23" s="1188"/>
      <c r="BA23" s="473"/>
      <c r="BB23" s="1188"/>
      <c r="BC23" s="474">
        <f t="shared" si="0"/>
        <v>2.25</v>
      </c>
      <c r="BD23" s="1190"/>
      <c r="BE23" s="1196"/>
      <c r="BF23" s="474">
        <f>IF(BE23=0,BF22,BE23)</f>
        <v>2.75</v>
      </c>
      <c r="BG23" s="1192">
        <f t="shared" si="1"/>
        <v>0</v>
      </c>
      <c r="BH23" s="920" t="s">
        <v>2718</v>
      </c>
      <c r="BI23" s="933"/>
      <c r="BJ23" s="933"/>
      <c r="BK23" s="356" t="s">
        <v>2719</v>
      </c>
      <c r="BL23" s="344" t="s">
        <v>515</v>
      </c>
      <c r="BM23" s="344" t="s">
        <v>509</v>
      </c>
      <c r="BN23" s="344" t="s">
        <v>505</v>
      </c>
      <c r="BO23" s="474">
        <f t="shared" si="2"/>
        <v>1</v>
      </c>
      <c r="BP23" s="474">
        <f t="shared" si="3"/>
        <v>1</v>
      </c>
      <c r="BQ23" s="1190"/>
      <c r="BR23" s="1190"/>
      <c r="BS23" s="1192"/>
      <c r="BT23" s="1188" t="e">
        <f>INDEX([15]Listas!E$20:I$24,MATCH(BQ23,[15]Listas!D$20:D$24,1),MATCH(BR23,[15]Listas!E$19:I$19,1))</f>
        <v>#N/A</v>
      </c>
    </row>
    <row r="24" spans="1:72" s="475" customFormat="1" ht="134.25" customHeight="1" x14ac:dyDescent="0.2">
      <c r="A24" s="1184" t="s">
        <v>303</v>
      </c>
      <c r="B24" s="1184" t="s">
        <v>324</v>
      </c>
      <c r="C24" s="1184" t="s">
        <v>596</v>
      </c>
      <c r="D24" s="1116" t="s">
        <v>325</v>
      </c>
      <c r="E24" s="1116"/>
      <c r="F24" s="1116"/>
      <c r="G24" s="344" t="s">
        <v>508</v>
      </c>
      <c r="H24" s="344">
        <v>1</v>
      </c>
      <c r="I24" s="857" t="s">
        <v>597</v>
      </c>
      <c r="J24" s="857"/>
      <c r="K24" s="857"/>
      <c r="L24" s="831" t="s">
        <v>2720</v>
      </c>
      <c r="M24" s="831"/>
      <c r="N24" s="831"/>
      <c r="O24" s="1189"/>
      <c r="P24" s="1189" t="s">
        <v>33</v>
      </c>
      <c r="Q24" s="1189"/>
      <c r="R24" s="1189"/>
      <c r="S24" s="473">
        <v>3</v>
      </c>
      <c r="T24" s="1188">
        <v>3</v>
      </c>
      <c r="U24" s="473">
        <v>2</v>
      </c>
      <c r="V24" s="1188">
        <v>2</v>
      </c>
      <c r="W24" s="473">
        <v>1</v>
      </c>
      <c r="X24" s="1188">
        <v>2</v>
      </c>
      <c r="Y24" s="473">
        <v>2</v>
      </c>
      <c r="Z24" s="1188">
        <v>2</v>
      </c>
      <c r="AA24" s="473"/>
      <c r="AB24" s="1188"/>
      <c r="AC24" s="473"/>
      <c r="AD24" s="1188"/>
      <c r="AE24" s="473">
        <v>2</v>
      </c>
      <c r="AF24" s="1188"/>
      <c r="AG24" s="473"/>
      <c r="AH24" s="1188"/>
      <c r="AI24" s="473"/>
      <c r="AJ24" s="1188"/>
      <c r="AK24" s="473"/>
      <c r="AL24" s="1188"/>
      <c r="AM24" s="473"/>
      <c r="AN24" s="1188"/>
      <c r="AO24" s="473"/>
      <c r="AP24" s="1188"/>
      <c r="AQ24" s="473"/>
      <c r="AR24" s="1188"/>
      <c r="AS24" s="473"/>
      <c r="AT24" s="1188"/>
      <c r="AU24" s="473"/>
      <c r="AV24" s="1188"/>
      <c r="AW24" s="473"/>
      <c r="AX24" s="1188"/>
      <c r="AY24" s="473"/>
      <c r="AZ24" s="1188"/>
      <c r="BA24" s="473"/>
      <c r="BB24" s="1188"/>
      <c r="BC24" s="474">
        <f t="shared" si="0"/>
        <v>2</v>
      </c>
      <c r="BD24" s="1190">
        <f>SUM((BC24*(BC24/SUM(BC24:BC26))),(BC25*(BC25/SUM(BC24:BC26))),(BC26*(BC26/SUM(BC24:BC26))))</f>
        <v>2.2941176470588234</v>
      </c>
      <c r="BE24" s="1190">
        <f>AVERAGE(T24,V24,X24,Z24,AB24,AD24,AF24,AH24,AJ24,AL24,AN24,AP24,AR24,AT24,AV24,AX24,AZ24,BB24)</f>
        <v>2.25</v>
      </c>
      <c r="BF24" s="474">
        <f>IF(BE24=0,BF12,BE24)</f>
        <v>2.25</v>
      </c>
      <c r="BG24" s="1192">
        <f t="shared" si="1"/>
        <v>5.1617647058823524</v>
      </c>
      <c r="BH24" s="1051" t="s">
        <v>2721</v>
      </c>
      <c r="BI24" s="1051"/>
      <c r="BJ24" s="1051"/>
      <c r="BK24" s="356" t="s">
        <v>2722</v>
      </c>
      <c r="BL24" s="344" t="s">
        <v>504</v>
      </c>
      <c r="BM24" s="344" t="s">
        <v>502</v>
      </c>
      <c r="BN24" s="344" t="s">
        <v>505</v>
      </c>
      <c r="BO24" s="474">
        <f t="shared" si="2"/>
        <v>1</v>
      </c>
      <c r="BP24" s="474">
        <f t="shared" si="3"/>
        <v>1.25</v>
      </c>
      <c r="BQ24" s="1190">
        <f>SUM((BO24*(BO24/SUM(BO24:BO26))),(BO25*(BO25/SUM(BO24:BO26))),(BO26*(BO26/SUM(BO24:BO26))))</f>
        <v>1.2666666666666668</v>
      </c>
      <c r="BR24" s="1190">
        <f>SUM((BP24*(BP24/SUM(BP24:BP26))),(BP25*(BP25/SUM(BP24:BP26))),(BP26*(BP26/SUM(BP24:BP26))))</f>
        <v>2.1195652173913047</v>
      </c>
      <c r="BS24" s="1192">
        <f>BQ24*BR24</f>
        <v>2.6847826086956528</v>
      </c>
      <c r="BT24" s="1188" t="str">
        <f>INDEX([15]Listas!E$20:I$24,MATCH(BQ24,[15]Listas!D$20:D$24,1),MATCH(BR24,[15]Listas!E$19:I$19,1))</f>
        <v>INFERIOR</v>
      </c>
    </row>
    <row r="25" spans="1:72" s="475" customFormat="1" ht="96" customHeight="1" x14ac:dyDescent="0.2">
      <c r="A25" s="1184"/>
      <c r="B25" s="1184"/>
      <c r="C25" s="1184"/>
      <c r="D25" s="1116"/>
      <c r="E25" s="1116"/>
      <c r="F25" s="1116"/>
      <c r="G25" s="344" t="s">
        <v>527</v>
      </c>
      <c r="H25" s="344">
        <v>2</v>
      </c>
      <c r="I25" s="857" t="s">
        <v>326</v>
      </c>
      <c r="J25" s="857"/>
      <c r="K25" s="857"/>
      <c r="L25" s="831"/>
      <c r="M25" s="831"/>
      <c r="N25" s="831"/>
      <c r="O25" s="1189"/>
      <c r="P25" s="1189"/>
      <c r="Q25" s="1189"/>
      <c r="R25" s="1189"/>
      <c r="S25" s="473">
        <v>3</v>
      </c>
      <c r="T25" s="1188"/>
      <c r="U25" s="473">
        <v>2</v>
      </c>
      <c r="V25" s="1188"/>
      <c r="W25" s="473">
        <v>2</v>
      </c>
      <c r="X25" s="1188"/>
      <c r="Y25" s="473">
        <v>1</v>
      </c>
      <c r="Z25" s="1188"/>
      <c r="AA25" s="473"/>
      <c r="AB25" s="1188"/>
      <c r="AC25" s="473"/>
      <c r="AD25" s="1188"/>
      <c r="AE25" s="473">
        <v>3</v>
      </c>
      <c r="AF25" s="1188"/>
      <c r="AG25" s="473"/>
      <c r="AH25" s="1188"/>
      <c r="AI25" s="473"/>
      <c r="AJ25" s="1188"/>
      <c r="AK25" s="473"/>
      <c r="AL25" s="1188"/>
      <c r="AM25" s="473"/>
      <c r="AN25" s="1188"/>
      <c r="AO25" s="473"/>
      <c r="AP25" s="1188"/>
      <c r="AQ25" s="473"/>
      <c r="AR25" s="1188"/>
      <c r="AS25" s="473"/>
      <c r="AT25" s="1188"/>
      <c r="AU25" s="473"/>
      <c r="AV25" s="1188"/>
      <c r="AW25" s="473"/>
      <c r="AX25" s="1188"/>
      <c r="AY25" s="473"/>
      <c r="AZ25" s="1188"/>
      <c r="BA25" s="473"/>
      <c r="BB25" s="1188"/>
      <c r="BC25" s="474">
        <f t="shared" si="0"/>
        <v>2.2000000000000002</v>
      </c>
      <c r="BD25" s="1190"/>
      <c r="BE25" s="1191"/>
      <c r="BF25" s="474">
        <f>IF(BE25=0,BF13,BE25)</f>
        <v>3.75</v>
      </c>
      <c r="BG25" s="1192">
        <f t="shared" si="1"/>
        <v>0</v>
      </c>
      <c r="BH25" s="857" t="s">
        <v>2723</v>
      </c>
      <c r="BI25" s="857"/>
      <c r="BJ25" s="857"/>
      <c r="BK25" s="356" t="s">
        <v>2724</v>
      </c>
      <c r="BL25" s="344" t="s">
        <v>504</v>
      </c>
      <c r="BM25" s="344" t="s">
        <v>509</v>
      </c>
      <c r="BN25" s="344" t="s">
        <v>505</v>
      </c>
      <c r="BO25" s="474">
        <f t="shared" si="2"/>
        <v>1</v>
      </c>
      <c r="BP25" s="474">
        <f t="shared" si="3"/>
        <v>1.75</v>
      </c>
      <c r="BQ25" s="1190"/>
      <c r="BR25" s="1190"/>
      <c r="BS25" s="1192"/>
      <c r="BT25" s="1188" t="e">
        <f>INDEX([15]Listas!E$20:I$24,MATCH(BQ25,[15]Listas!D$20:D$24,1),MATCH(BR25,[15]Listas!E$19:I$19,1))</f>
        <v>#N/A</v>
      </c>
    </row>
    <row r="26" spans="1:72" s="475" customFormat="1" ht="102" customHeight="1" x14ac:dyDescent="0.2">
      <c r="A26" s="1184"/>
      <c r="B26" s="1184"/>
      <c r="C26" s="1184"/>
      <c r="D26" s="1116"/>
      <c r="E26" s="1116"/>
      <c r="F26" s="1116"/>
      <c r="G26" s="344" t="s">
        <v>527</v>
      </c>
      <c r="H26" s="344">
        <v>3</v>
      </c>
      <c r="I26" s="857" t="s">
        <v>327</v>
      </c>
      <c r="J26" s="857"/>
      <c r="K26" s="857"/>
      <c r="L26" s="831"/>
      <c r="M26" s="831"/>
      <c r="N26" s="831"/>
      <c r="O26" s="1189"/>
      <c r="P26" s="1189"/>
      <c r="Q26" s="1189"/>
      <c r="R26" s="1189"/>
      <c r="S26" s="473">
        <v>4</v>
      </c>
      <c r="T26" s="1188"/>
      <c r="U26" s="473">
        <v>2</v>
      </c>
      <c r="V26" s="1188"/>
      <c r="W26" s="473">
        <v>2</v>
      </c>
      <c r="X26" s="1188"/>
      <c r="Y26" s="473">
        <v>3</v>
      </c>
      <c r="Z26" s="1188"/>
      <c r="AA26" s="473"/>
      <c r="AB26" s="1188"/>
      <c r="AC26" s="473"/>
      <c r="AD26" s="1188"/>
      <c r="AE26" s="473">
        <v>2</v>
      </c>
      <c r="AF26" s="1188"/>
      <c r="AG26" s="473"/>
      <c r="AH26" s="1188"/>
      <c r="AI26" s="473"/>
      <c r="AJ26" s="1188"/>
      <c r="AK26" s="473"/>
      <c r="AL26" s="1188"/>
      <c r="AM26" s="473"/>
      <c r="AN26" s="1188"/>
      <c r="AO26" s="473"/>
      <c r="AP26" s="1188"/>
      <c r="AQ26" s="473"/>
      <c r="AR26" s="1188"/>
      <c r="AS26" s="473"/>
      <c r="AT26" s="1188"/>
      <c r="AU26" s="473"/>
      <c r="AV26" s="1188"/>
      <c r="AW26" s="473"/>
      <c r="AX26" s="1188"/>
      <c r="AY26" s="473"/>
      <c r="AZ26" s="1188"/>
      <c r="BA26" s="473"/>
      <c r="BB26" s="1188"/>
      <c r="BC26" s="474">
        <f t="shared" si="0"/>
        <v>2.6</v>
      </c>
      <c r="BD26" s="1190"/>
      <c r="BE26" s="1191"/>
      <c r="BF26" s="474">
        <f>IF(BE26=0,BF25,BE26)</f>
        <v>3.75</v>
      </c>
      <c r="BG26" s="1192">
        <f t="shared" si="1"/>
        <v>0</v>
      </c>
      <c r="BH26" s="1051" t="s">
        <v>2725</v>
      </c>
      <c r="BI26" s="1051"/>
      <c r="BJ26" s="1051"/>
      <c r="BK26" s="344" t="s">
        <v>598</v>
      </c>
      <c r="BL26" s="344" t="s">
        <v>504</v>
      </c>
      <c r="BM26" s="344" t="s">
        <v>502</v>
      </c>
      <c r="BN26" s="344" t="s">
        <v>505</v>
      </c>
      <c r="BO26" s="474">
        <f t="shared" si="2"/>
        <v>1.6</v>
      </c>
      <c r="BP26" s="474">
        <f t="shared" si="3"/>
        <v>2.75</v>
      </c>
      <c r="BQ26" s="1190"/>
      <c r="BR26" s="1190"/>
      <c r="BS26" s="1192"/>
      <c r="BT26" s="1188" t="e">
        <f>INDEX([15]Listas!E$20:I$24,MATCH(BQ26,[15]Listas!D$20:D$24,1),MATCH(BR26,[15]Listas!E$19:I$19,1))</f>
        <v>#N/A</v>
      </c>
    </row>
    <row r="27" spans="1:72" s="475" customFormat="1" ht="129.75" customHeight="1" x14ac:dyDescent="0.2">
      <c r="A27" s="1184" t="s">
        <v>303</v>
      </c>
      <c r="B27" s="1184" t="s">
        <v>328</v>
      </c>
      <c r="C27" s="1184" t="s">
        <v>599</v>
      </c>
      <c r="D27" s="1116" t="s">
        <v>329</v>
      </c>
      <c r="E27" s="1116"/>
      <c r="F27" s="1116"/>
      <c r="G27" s="344" t="s">
        <v>508</v>
      </c>
      <c r="H27" s="344">
        <v>1</v>
      </c>
      <c r="I27" s="857" t="s">
        <v>600</v>
      </c>
      <c r="J27" s="857"/>
      <c r="K27" s="857"/>
      <c r="L27" s="831" t="s">
        <v>2726</v>
      </c>
      <c r="M27" s="831"/>
      <c r="N27" s="831"/>
      <c r="O27" s="1189" t="s">
        <v>33</v>
      </c>
      <c r="P27" s="1189" t="s">
        <v>33</v>
      </c>
      <c r="Q27" s="1189"/>
      <c r="R27" s="1189"/>
      <c r="S27" s="473">
        <v>2</v>
      </c>
      <c r="T27" s="1188">
        <v>2</v>
      </c>
      <c r="U27" s="473">
        <v>2</v>
      </c>
      <c r="V27" s="1188">
        <v>2</v>
      </c>
      <c r="W27" s="473">
        <v>2</v>
      </c>
      <c r="X27" s="1188">
        <v>2</v>
      </c>
      <c r="Y27" s="473" t="s">
        <v>587</v>
      </c>
      <c r="Z27" s="1188" t="s">
        <v>587</v>
      </c>
      <c r="AA27" s="473">
        <v>3</v>
      </c>
      <c r="AB27" s="1188">
        <v>3</v>
      </c>
      <c r="AC27" s="473">
        <v>2</v>
      </c>
      <c r="AD27" s="1188">
        <v>3</v>
      </c>
      <c r="AE27" s="473">
        <v>2</v>
      </c>
      <c r="AF27" s="1188">
        <v>3</v>
      </c>
      <c r="AG27" s="473"/>
      <c r="AH27" s="1188"/>
      <c r="AI27" s="473"/>
      <c r="AJ27" s="1188"/>
      <c r="AK27" s="473"/>
      <c r="AL27" s="1188"/>
      <c r="AM27" s="473"/>
      <c r="AN27" s="1188"/>
      <c r="AO27" s="473"/>
      <c r="AP27" s="1188"/>
      <c r="AQ27" s="473"/>
      <c r="AR27" s="1188"/>
      <c r="AS27" s="473"/>
      <c r="AT27" s="1188"/>
      <c r="AU27" s="473"/>
      <c r="AV27" s="1188"/>
      <c r="AW27" s="473"/>
      <c r="AX27" s="1188"/>
      <c r="AY27" s="473"/>
      <c r="AZ27" s="1188"/>
      <c r="BA27" s="473"/>
      <c r="BB27" s="1188"/>
      <c r="BC27" s="474">
        <f>AVERAGE(S27,U27,W27,Y27,AA27,AC27,AE27,AG27,AI27,AK27,AM27,AO27,AQ27,AS27,AU27,AW27,AY27,BA27)</f>
        <v>2.1666666666666665</v>
      </c>
      <c r="BD27" s="1190">
        <f>SUM((BC27*(BC27/SUM(BC27:BC29))),(BC28*(BC28/SUM(BC27:BC29))),(BC29*(BC29/SUM(BC27:BC29))))</f>
        <v>2.7127659574468082</v>
      </c>
      <c r="BE27" s="1190">
        <f>AVERAGE(T27,V27,X27,Z27,AB27,AD27,AF27,AH27,AJ27,AL27,AN27,AP27,AR27,AT27,AV27,AX27,AZ27,BB27)</f>
        <v>2.5</v>
      </c>
      <c r="BF27" s="474">
        <f>IF(BE27=0,BF17,BE27)</f>
        <v>2.5</v>
      </c>
      <c r="BG27" s="1192">
        <f>BD27*BE27</f>
        <v>6.7819148936170208</v>
      </c>
      <c r="BH27" s="857" t="s">
        <v>2727</v>
      </c>
      <c r="BI27" s="857"/>
      <c r="BJ27" s="857"/>
      <c r="BK27" s="344" t="s">
        <v>2728</v>
      </c>
      <c r="BL27" s="344" t="s">
        <v>515</v>
      </c>
      <c r="BM27" s="344" t="s">
        <v>502</v>
      </c>
      <c r="BN27" s="344" t="s">
        <v>517</v>
      </c>
      <c r="BO27" s="474">
        <f>IF(AND(BM27="Fuerte",BC27&gt;2.9)*OR(BN27="Probabilidad",BN27="Ambos"),BC27-2,IF(AND(BM27="Fuerte",BC27&lt;3)*OR(BN27="Probabilidad",BN27="Ambos"),1,IF(AND(BM27="Medio",BC27&gt;1.9)*OR(BN27="Probabilidad",BN27="Ambos"),BC27-1,IF(AND(BM27="Medio",BC27&lt;2)*OR(BN27="Probabilidad",BN27="Ambos"),1,BC27))))</f>
        <v>1.1666666666666665</v>
      </c>
      <c r="BP27" s="474">
        <f>IF(AND(BM27="Fuerte",BF27&gt;2.9)*OR(BN27="Impacto",BN27="Ambos"),BF27-2,IF(AND(BM27="Fuerte",BF27&lt;3)*OR(BN27="Impacto",BN27="Ambos"),1,IF(AND(BM27="Medio",BF27&gt;1.9)*OR(BN27="Impacto",BN27="Ambos"),BF27-1,IF(AND(BM27="Medio",BF27&lt;2)*OR(BN27="Impacto",BN27="Ambos"),1,BF27))))</f>
        <v>2.5</v>
      </c>
      <c r="BQ27" s="1190">
        <f>SUM((BO27*(BO27/SUM(BO27:BO29))),(BO28*(BO28/SUM(BO27:BO29))),(BO29*(BO29/SUM(BO27:BO29))))</f>
        <v>2.6219512195121952</v>
      </c>
      <c r="BR27" s="1190">
        <f>SUM((BP27*(BP27/SUM(BP27:BP29))),(BP28*(BP28/SUM(BP27:BP29))),(BP29*(BP29/SUM(BP27:BP29))))</f>
        <v>2.0543478260869565</v>
      </c>
      <c r="BS27" s="1192">
        <f>BQ27*BR27</f>
        <v>5.3863997879109231</v>
      </c>
      <c r="BT27" s="1188" t="str">
        <f>INDEX([15]Listas!E$20:I$24,MATCH(BQ27,[15]Listas!D$20:D$24,1),MATCH(BR27,[15]Listas!E$19:I$19,1))</f>
        <v>MODERADO</v>
      </c>
    </row>
    <row r="28" spans="1:72" s="475" customFormat="1" ht="49.5" customHeight="1" x14ac:dyDescent="0.2">
      <c r="A28" s="1184"/>
      <c r="B28" s="1184"/>
      <c r="C28" s="1184"/>
      <c r="D28" s="1116"/>
      <c r="E28" s="1116"/>
      <c r="F28" s="1116"/>
      <c r="G28" s="344" t="s">
        <v>508</v>
      </c>
      <c r="H28" s="344">
        <v>3</v>
      </c>
      <c r="I28" s="857" t="s">
        <v>2729</v>
      </c>
      <c r="J28" s="857"/>
      <c r="K28" s="857"/>
      <c r="L28" s="831"/>
      <c r="M28" s="831"/>
      <c r="N28" s="831"/>
      <c r="O28" s="1189"/>
      <c r="P28" s="1189"/>
      <c r="Q28" s="1189"/>
      <c r="R28" s="1189"/>
      <c r="S28" s="473">
        <v>3</v>
      </c>
      <c r="T28" s="1188"/>
      <c r="U28" s="473">
        <v>2</v>
      </c>
      <c r="V28" s="1188"/>
      <c r="W28" s="473">
        <v>2</v>
      </c>
      <c r="X28" s="1188"/>
      <c r="Y28" s="473" t="s">
        <v>587</v>
      </c>
      <c r="Z28" s="1188"/>
      <c r="AA28" s="473">
        <v>5</v>
      </c>
      <c r="AB28" s="1188"/>
      <c r="AC28" s="473">
        <v>5</v>
      </c>
      <c r="AD28" s="1188"/>
      <c r="AE28" s="473">
        <v>3</v>
      </c>
      <c r="AF28" s="1188"/>
      <c r="AG28" s="473"/>
      <c r="AH28" s="1188"/>
      <c r="AI28" s="473"/>
      <c r="AJ28" s="1188"/>
      <c r="AK28" s="473"/>
      <c r="AL28" s="1188"/>
      <c r="AM28" s="473"/>
      <c r="AN28" s="1188"/>
      <c r="AO28" s="473"/>
      <c r="AP28" s="1188"/>
      <c r="AQ28" s="473"/>
      <c r="AR28" s="1188"/>
      <c r="AS28" s="473"/>
      <c r="AT28" s="1188"/>
      <c r="AU28" s="473"/>
      <c r="AV28" s="1188"/>
      <c r="AW28" s="473"/>
      <c r="AX28" s="1188"/>
      <c r="AY28" s="473"/>
      <c r="AZ28" s="1188"/>
      <c r="BA28" s="473"/>
      <c r="BB28" s="1188"/>
      <c r="BC28" s="474">
        <f>AVERAGE(S28,U28,W28,Y28,AA28,AC28,AE28,AG28,AI28,AK28,AM28,AO28,AQ28,AS28,AU28,AW28,AY28,BA28)</f>
        <v>3.3333333333333335</v>
      </c>
      <c r="BD28" s="1190"/>
      <c r="BE28" s="1191"/>
      <c r="BF28" s="474">
        <f>IF(BE28=0,BF18,BE28)</f>
        <v>2.25</v>
      </c>
      <c r="BG28" s="1192">
        <f>BD28*BE28</f>
        <v>0</v>
      </c>
      <c r="BH28" s="857" t="s">
        <v>2730</v>
      </c>
      <c r="BI28" s="857"/>
      <c r="BJ28" s="857"/>
      <c r="BK28" s="344" t="s">
        <v>601</v>
      </c>
      <c r="BL28" s="344" t="s">
        <v>501</v>
      </c>
      <c r="BM28" s="344" t="s">
        <v>502</v>
      </c>
      <c r="BN28" s="344" t="s">
        <v>503</v>
      </c>
      <c r="BO28" s="474">
        <f>IF(AND(BM28="Fuerte",BC28&gt;2.9)*OR(BN28="Probabilidad",BN28="Ambos"),BC28-2,IF(AND(BM28="Fuerte",BC28&lt;3)*OR(BN28="Probabilidad",BN28="Ambos"),1,IF(AND(BM28="Medio",BC28&gt;1.9)*OR(BN28="Probabilidad",BN28="Ambos"),BC28-1,IF(AND(BM28="Medio",BC28&lt;2)*OR(BN28="Probabilidad",BN28="Ambos"),1,BC28))))</f>
        <v>3.3333333333333335</v>
      </c>
      <c r="BP28" s="474">
        <f>IF(AND(BM28="Fuerte",BF28&gt;2.9)*OR(BN28="Impacto",BN28="Ambos"),BF28-2,IF(AND(BM28="Fuerte",BF28&lt;3)*OR(BN28="Impacto",BN28="Ambos"),1,IF(AND(BM28="Medio",BF28&gt;1.9)*OR(BN28="Impacto",BN28="Ambos"),BF28-1,IF(AND(BM28="Medio",BF28&lt;2)*OR(BN28="Impacto",BN28="Ambos"),1,BF28))))</f>
        <v>1.25</v>
      </c>
      <c r="BQ28" s="1190"/>
      <c r="BR28" s="1190"/>
      <c r="BS28" s="1192"/>
      <c r="BT28" s="1188" t="e">
        <f>INDEX([15]Listas!E$20:I$24,MATCH(BQ28,[15]Listas!D$20:D$24,1),MATCH(BR28,[15]Listas!E$19:I$19,1))</f>
        <v>#N/A</v>
      </c>
    </row>
    <row r="29" spans="1:72" s="475" customFormat="1" ht="89.25" customHeight="1" x14ac:dyDescent="0.2">
      <c r="A29" s="1184"/>
      <c r="B29" s="1184"/>
      <c r="C29" s="1184"/>
      <c r="D29" s="1116"/>
      <c r="E29" s="1116"/>
      <c r="F29" s="1116"/>
      <c r="G29" s="344" t="s">
        <v>510</v>
      </c>
      <c r="H29" s="344">
        <v>5</v>
      </c>
      <c r="I29" s="1051" t="s">
        <v>2731</v>
      </c>
      <c r="J29" s="1051"/>
      <c r="K29" s="1051"/>
      <c r="L29" s="831"/>
      <c r="M29" s="831"/>
      <c r="N29" s="831"/>
      <c r="O29" s="1189"/>
      <c r="P29" s="1189"/>
      <c r="Q29" s="1189"/>
      <c r="R29" s="1189"/>
      <c r="S29" s="473">
        <v>4</v>
      </c>
      <c r="T29" s="1188"/>
      <c r="U29" s="473">
        <v>2</v>
      </c>
      <c r="V29" s="1188"/>
      <c r="W29" s="473">
        <v>2</v>
      </c>
      <c r="X29" s="1188"/>
      <c r="Y29" s="473" t="s">
        <v>587</v>
      </c>
      <c r="Z29" s="1188"/>
      <c r="AA29" s="473">
        <v>2</v>
      </c>
      <c r="AB29" s="1188"/>
      <c r="AC29" s="473">
        <v>2</v>
      </c>
      <c r="AD29" s="1188"/>
      <c r="AE29" s="473">
        <v>2</v>
      </c>
      <c r="AF29" s="1188"/>
      <c r="AG29" s="473"/>
      <c r="AH29" s="1188"/>
      <c r="AI29" s="473"/>
      <c r="AJ29" s="1188"/>
      <c r="AK29" s="473"/>
      <c r="AL29" s="1188"/>
      <c r="AM29" s="473"/>
      <c r="AN29" s="1188"/>
      <c r="AO29" s="473"/>
      <c r="AP29" s="1188"/>
      <c r="AQ29" s="473"/>
      <c r="AR29" s="1188"/>
      <c r="AS29" s="473"/>
      <c r="AT29" s="1188"/>
      <c r="AU29" s="473"/>
      <c r="AV29" s="1188"/>
      <c r="AW29" s="473"/>
      <c r="AX29" s="1188"/>
      <c r="AY29" s="473"/>
      <c r="AZ29" s="1188"/>
      <c r="BA29" s="473"/>
      <c r="BB29" s="1188"/>
      <c r="BC29" s="474">
        <f>AVERAGE(S29,U29,W29,Y29,AA29,AC29,AE29,AG29,AI29,AK29,AM29,AO29,AQ29,AS29,AU29,AW29,AY29,BA29)</f>
        <v>2.3333333333333335</v>
      </c>
      <c r="BD29" s="1190"/>
      <c r="BE29" s="1191"/>
      <c r="BF29" s="474">
        <f>IF(BE29=0,BF19,BE29)</f>
        <v>3</v>
      </c>
      <c r="BG29" s="1192">
        <f>BD29*BE29</f>
        <v>0</v>
      </c>
      <c r="BH29" s="857" t="s">
        <v>2732</v>
      </c>
      <c r="BI29" s="857"/>
      <c r="BJ29" s="857"/>
      <c r="BK29" s="344" t="s">
        <v>2733</v>
      </c>
      <c r="BL29" s="344" t="s">
        <v>501</v>
      </c>
      <c r="BM29" s="344" t="s">
        <v>502</v>
      </c>
      <c r="BN29" s="344" t="s">
        <v>503</v>
      </c>
      <c r="BO29" s="474">
        <f>IF(AND(BM29="Fuerte",BC29&gt;2.9)*OR(BN29="Probabilidad",BN29="Ambos"),BC29-2,IF(AND(BM29="Fuerte",BC29&lt;3)*OR(BN29="Probabilidad",BN29="Ambos"),1,IF(AND(BM29="Medio",BC29&gt;1.9)*OR(BN29="Probabilidad",BN29="Ambos"),BC29-1,IF(AND(BM29="Medio",BC29&lt;2)*OR(BN29="Probabilidad",BN29="Ambos"),1,BC29))))</f>
        <v>2.3333333333333335</v>
      </c>
      <c r="BP29" s="474">
        <f>IF(AND(BM29="Fuerte",BF29&gt;2.9)*OR(BN29="Impacto",BN29="Ambos"),BF29-2,IF(AND(BM29="Fuerte",BF29&lt;3)*OR(BN29="Impacto",BN29="Ambos"),1,IF(AND(BM29="Medio",BF29&gt;1.9)*OR(BN29="Impacto",BN29="Ambos"),BF29-1,IF(AND(BM29="Medio",BF29&lt;2)*OR(BN29="Impacto",BN29="Ambos"),1,BF29))))</f>
        <v>2</v>
      </c>
      <c r="BQ29" s="1190"/>
      <c r="BR29" s="1190"/>
      <c r="BS29" s="1192"/>
      <c r="BT29" s="1188" t="e">
        <f>INDEX([15]Listas!E$20:I$24,MATCH(BQ29,[15]Listas!D$20:D$24,1),MATCH(BR29,[15]Listas!E$19:I$19,1))</f>
        <v>#N/A</v>
      </c>
    </row>
    <row r="30" spans="1:72" s="475" customFormat="1" ht="39.75" hidden="1" customHeight="1" x14ac:dyDescent="0.2">
      <c r="A30" s="1189"/>
      <c r="B30" s="1189"/>
      <c r="C30" s="1189"/>
      <c r="D30" s="1189"/>
      <c r="E30" s="1189"/>
      <c r="F30" s="1189"/>
      <c r="G30" s="476"/>
      <c r="H30" s="476">
        <v>1</v>
      </c>
      <c r="I30" s="1210"/>
      <c r="J30" s="1210"/>
      <c r="K30" s="1210"/>
      <c r="L30" s="1189"/>
      <c r="M30" s="1189"/>
      <c r="N30" s="1189"/>
      <c r="O30" s="1189"/>
      <c r="P30" s="1189"/>
      <c r="Q30" s="1189"/>
      <c r="R30" s="1189"/>
      <c r="S30" s="473"/>
      <c r="T30" s="1188"/>
      <c r="U30" s="473"/>
      <c r="V30" s="1188"/>
      <c r="W30" s="473"/>
      <c r="X30" s="1188"/>
      <c r="Y30" s="473"/>
      <c r="Z30" s="1188"/>
      <c r="AA30" s="473"/>
      <c r="AB30" s="1188"/>
      <c r="AC30" s="473"/>
      <c r="AD30" s="1188"/>
      <c r="AE30" s="473"/>
      <c r="AF30" s="1188"/>
      <c r="AG30" s="473"/>
      <c r="AH30" s="1188"/>
      <c r="AI30" s="473"/>
      <c r="AJ30" s="1188"/>
      <c r="AK30" s="473"/>
      <c r="AL30" s="1188"/>
      <c r="AM30" s="473"/>
      <c r="AN30" s="1188"/>
      <c r="AO30" s="473"/>
      <c r="AP30" s="1188"/>
      <c r="AQ30" s="473"/>
      <c r="AR30" s="1188"/>
      <c r="AS30" s="473"/>
      <c r="AT30" s="1188"/>
      <c r="AU30" s="473"/>
      <c r="AV30" s="1188"/>
      <c r="AW30" s="473"/>
      <c r="AX30" s="1188"/>
      <c r="AY30" s="473"/>
      <c r="AZ30" s="1188"/>
      <c r="BA30" s="473"/>
      <c r="BB30" s="1188"/>
      <c r="BC30" s="474" t="e">
        <f t="shared" si="0"/>
        <v>#DIV/0!</v>
      </c>
      <c r="BD30" s="1190" t="e">
        <f>SUM((BC30*(BC30/SUM(BC30:BC35))),(BC31*(BC31/SUM(BC30:BC35))),(BC32*(BC32/SUM(BC30:BC35))),(BC33*(BC33/SUM(BC30:BC35))),(BC34*(BC34/SUM(BC30:BC35))),(BC35*(BC35/SUM(BC30:BC35))))</f>
        <v>#DIV/0!</v>
      </c>
      <c r="BE30" s="1190" t="e">
        <f>AVERAGE(T30,V30,X30,Z30,AB30,AD30,AF30,AH30,AJ30,AL30,AN30,AP30,AR30,AT30,AV30,AX30,AZ30,BB30)</f>
        <v>#DIV/0!</v>
      </c>
      <c r="BF30" s="474" t="e">
        <f>IF(BE30=0,BF7,BE30)</f>
        <v>#DIV/0!</v>
      </c>
      <c r="BG30" s="1192" t="e">
        <f>BD30*BE30</f>
        <v>#DIV/0!</v>
      </c>
      <c r="BH30" s="1210"/>
      <c r="BI30" s="1210"/>
      <c r="BJ30" s="1210"/>
      <c r="BK30" s="476"/>
      <c r="BL30" s="476"/>
      <c r="BM30" s="476"/>
      <c r="BN30" s="476"/>
      <c r="BO30" s="474" t="e">
        <f t="shared" si="2"/>
        <v>#DIV/0!</v>
      </c>
      <c r="BP30" s="474" t="e">
        <f t="shared" si="3"/>
        <v>#DIV/0!</v>
      </c>
      <c r="BQ30" s="1190" t="e">
        <f>SUM((BO30*(BO30/SUM(BO30:BO35))),(BO31*(BO31/SUM(BO30:BO35))),(BO32*(BO32/SUM(BO30:BO35))),(BO33*(BO33/SUM(BO30:BO35))),(BO34*(BO34/SUM(BO30:BO35))),(BO35*(BO35/SUM(BO30:BO35))))</f>
        <v>#DIV/0!</v>
      </c>
      <c r="BR30" s="1190" t="e">
        <f>SUM((BP30*(BP30/SUM(BP30:BP35))),(BP31*(BP31/SUM(BP30:BP35))),(BP32*(BP32/SUM(BP30:BP35))),(BP33*(BP33/SUM(BP30:BP35))),(BP34*(BP34/SUM(BP30:BP35))),(BP35*(BP35/SUM(BP30:BP35))))</f>
        <v>#DIV/0!</v>
      </c>
      <c r="BS30" s="1192" t="e">
        <f>BQ30*BR30</f>
        <v>#DIV/0!</v>
      </c>
      <c r="BT30" s="1192" t="e">
        <f>INDEX([15]Listas!E$20:I$24,MATCH(BQ30,[15]Listas!D$20:D$24,1),MATCH(BR30,[15]Listas!E$19:I$19,1))</f>
        <v>#DIV/0!</v>
      </c>
    </row>
    <row r="31" spans="1:72" s="475" customFormat="1" ht="39.75" hidden="1" customHeight="1" x14ac:dyDescent="0.2">
      <c r="A31" s="1189"/>
      <c r="B31" s="1189"/>
      <c r="C31" s="1189"/>
      <c r="D31" s="1189"/>
      <c r="E31" s="1189"/>
      <c r="F31" s="1189"/>
      <c r="G31" s="476"/>
      <c r="H31" s="476">
        <v>2</v>
      </c>
      <c r="I31" s="1210"/>
      <c r="J31" s="1210"/>
      <c r="K31" s="1210"/>
      <c r="L31" s="1189"/>
      <c r="M31" s="1189"/>
      <c r="N31" s="1189"/>
      <c r="O31" s="1189"/>
      <c r="P31" s="1189"/>
      <c r="Q31" s="1189"/>
      <c r="R31" s="1189"/>
      <c r="S31" s="473"/>
      <c r="T31" s="1188"/>
      <c r="U31" s="473"/>
      <c r="V31" s="1188"/>
      <c r="W31" s="473"/>
      <c r="X31" s="1188"/>
      <c r="Y31" s="473"/>
      <c r="Z31" s="1188"/>
      <c r="AA31" s="473"/>
      <c r="AB31" s="1188"/>
      <c r="AC31" s="473"/>
      <c r="AD31" s="1188"/>
      <c r="AE31" s="473"/>
      <c r="AF31" s="1188"/>
      <c r="AG31" s="473"/>
      <c r="AH31" s="1188"/>
      <c r="AI31" s="473"/>
      <c r="AJ31" s="1188"/>
      <c r="AK31" s="473"/>
      <c r="AL31" s="1188"/>
      <c r="AM31" s="473"/>
      <c r="AN31" s="1188"/>
      <c r="AO31" s="473"/>
      <c r="AP31" s="1188"/>
      <c r="AQ31" s="473"/>
      <c r="AR31" s="1188"/>
      <c r="AS31" s="473"/>
      <c r="AT31" s="1188"/>
      <c r="AU31" s="473"/>
      <c r="AV31" s="1188"/>
      <c r="AW31" s="473"/>
      <c r="AX31" s="1188"/>
      <c r="AY31" s="473"/>
      <c r="AZ31" s="1188"/>
      <c r="BA31" s="473"/>
      <c r="BB31" s="1188"/>
      <c r="BC31" s="474" t="e">
        <f t="shared" si="0"/>
        <v>#DIV/0!</v>
      </c>
      <c r="BD31" s="1190"/>
      <c r="BE31" s="1190"/>
      <c r="BF31" s="474" t="e">
        <f>IF(BE31=0,BF30,BE31)</f>
        <v>#DIV/0!</v>
      </c>
      <c r="BG31" s="1192">
        <f t="shared" si="1"/>
        <v>0</v>
      </c>
      <c r="BH31" s="1210"/>
      <c r="BI31" s="1210"/>
      <c r="BJ31" s="1210"/>
      <c r="BK31" s="476"/>
      <c r="BL31" s="476"/>
      <c r="BM31" s="476"/>
      <c r="BN31" s="476"/>
      <c r="BO31" s="474" t="e">
        <f t="shared" si="2"/>
        <v>#DIV/0!</v>
      </c>
      <c r="BP31" s="474" t="e">
        <f t="shared" si="3"/>
        <v>#DIV/0!</v>
      </c>
      <c r="BQ31" s="1190"/>
      <c r="BR31" s="1190"/>
      <c r="BS31" s="1192"/>
      <c r="BT31" s="1192" t="e">
        <f>INDEX([15]Listas!E$20:I$24,MATCH(BQ31,[15]Listas!D$20:D$24,1),MATCH(BR31,[15]Listas!E$19:I$19,1))</f>
        <v>#N/A</v>
      </c>
    </row>
    <row r="32" spans="1:72" s="475" customFormat="1" ht="39.75" hidden="1" customHeight="1" x14ac:dyDescent="0.2">
      <c r="A32" s="1189"/>
      <c r="B32" s="1189"/>
      <c r="C32" s="1189"/>
      <c r="D32" s="1189"/>
      <c r="E32" s="1189"/>
      <c r="F32" s="1189"/>
      <c r="G32" s="476"/>
      <c r="H32" s="476">
        <v>3</v>
      </c>
      <c r="I32" s="1210"/>
      <c r="J32" s="1210"/>
      <c r="K32" s="1210"/>
      <c r="L32" s="1189"/>
      <c r="M32" s="1189"/>
      <c r="N32" s="1189"/>
      <c r="O32" s="1189"/>
      <c r="P32" s="1189"/>
      <c r="Q32" s="1189"/>
      <c r="R32" s="1189"/>
      <c r="S32" s="473"/>
      <c r="T32" s="1188"/>
      <c r="U32" s="473"/>
      <c r="V32" s="1188"/>
      <c r="W32" s="473"/>
      <c r="X32" s="1188"/>
      <c r="Y32" s="473"/>
      <c r="Z32" s="1188"/>
      <c r="AA32" s="473"/>
      <c r="AB32" s="1188"/>
      <c r="AC32" s="473"/>
      <c r="AD32" s="1188"/>
      <c r="AE32" s="473"/>
      <c r="AF32" s="1188"/>
      <c r="AG32" s="473"/>
      <c r="AH32" s="1188"/>
      <c r="AI32" s="473"/>
      <c r="AJ32" s="1188"/>
      <c r="AK32" s="473"/>
      <c r="AL32" s="1188"/>
      <c r="AM32" s="473"/>
      <c r="AN32" s="1188"/>
      <c r="AO32" s="473"/>
      <c r="AP32" s="1188"/>
      <c r="AQ32" s="473"/>
      <c r="AR32" s="1188"/>
      <c r="AS32" s="473"/>
      <c r="AT32" s="1188"/>
      <c r="AU32" s="473"/>
      <c r="AV32" s="1188"/>
      <c r="AW32" s="473"/>
      <c r="AX32" s="1188"/>
      <c r="AY32" s="473"/>
      <c r="AZ32" s="1188"/>
      <c r="BA32" s="473"/>
      <c r="BB32" s="1188"/>
      <c r="BC32" s="474" t="e">
        <f t="shared" si="0"/>
        <v>#DIV/0!</v>
      </c>
      <c r="BD32" s="1190"/>
      <c r="BE32" s="1190"/>
      <c r="BF32" s="474" t="e">
        <f>IF(BE32=0,BF31,BE32)</f>
        <v>#DIV/0!</v>
      </c>
      <c r="BG32" s="1192">
        <f t="shared" si="1"/>
        <v>0</v>
      </c>
      <c r="BH32" s="1210"/>
      <c r="BI32" s="1210"/>
      <c r="BJ32" s="1210"/>
      <c r="BK32" s="476"/>
      <c r="BL32" s="476"/>
      <c r="BM32" s="476"/>
      <c r="BN32" s="476"/>
      <c r="BO32" s="474" t="e">
        <f t="shared" si="2"/>
        <v>#DIV/0!</v>
      </c>
      <c r="BP32" s="474" t="e">
        <f t="shared" si="3"/>
        <v>#DIV/0!</v>
      </c>
      <c r="BQ32" s="1190"/>
      <c r="BR32" s="1190"/>
      <c r="BS32" s="1192"/>
      <c r="BT32" s="1192" t="e">
        <f>INDEX([15]Listas!E$20:I$24,MATCH(BQ32,[15]Listas!D$20:D$24,1),MATCH(BR32,[15]Listas!E$19:I$19,1))</f>
        <v>#N/A</v>
      </c>
    </row>
    <row r="33" spans="1:72" s="475" customFormat="1" ht="39.75" hidden="1" customHeight="1" x14ac:dyDescent="0.2">
      <c r="A33" s="1189"/>
      <c r="B33" s="1189"/>
      <c r="C33" s="1189"/>
      <c r="D33" s="1189"/>
      <c r="E33" s="1189"/>
      <c r="F33" s="1189"/>
      <c r="G33" s="476"/>
      <c r="H33" s="476">
        <v>4</v>
      </c>
      <c r="I33" s="1210"/>
      <c r="J33" s="1210"/>
      <c r="K33" s="1210"/>
      <c r="L33" s="1189"/>
      <c r="M33" s="1189"/>
      <c r="N33" s="1189"/>
      <c r="O33" s="1189"/>
      <c r="P33" s="1189"/>
      <c r="Q33" s="1189"/>
      <c r="R33" s="1189"/>
      <c r="S33" s="473"/>
      <c r="T33" s="1188"/>
      <c r="U33" s="473"/>
      <c r="V33" s="1188"/>
      <c r="W33" s="473"/>
      <c r="X33" s="1188"/>
      <c r="Y33" s="473"/>
      <c r="Z33" s="1188"/>
      <c r="AA33" s="473"/>
      <c r="AB33" s="1188"/>
      <c r="AC33" s="473"/>
      <c r="AD33" s="1188"/>
      <c r="AE33" s="473"/>
      <c r="AF33" s="1188"/>
      <c r="AG33" s="473"/>
      <c r="AH33" s="1188"/>
      <c r="AI33" s="473"/>
      <c r="AJ33" s="1188"/>
      <c r="AK33" s="473"/>
      <c r="AL33" s="1188"/>
      <c r="AM33" s="473"/>
      <c r="AN33" s="1188"/>
      <c r="AO33" s="473"/>
      <c r="AP33" s="1188"/>
      <c r="AQ33" s="473"/>
      <c r="AR33" s="1188"/>
      <c r="AS33" s="473"/>
      <c r="AT33" s="1188"/>
      <c r="AU33" s="473"/>
      <c r="AV33" s="1188"/>
      <c r="AW33" s="473"/>
      <c r="AX33" s="1188"/>
      <c r="AY33" s="473"/>
      <c r="AZ33" s="1188"/>
      <c r="BA33" s="473"/>
      <c r="BB33" s="1188"/>
      <c r="BC33" s="474" t="e">
        <f t="shared" si="0"/>
        <v>#DIV/0!</v>
      </c>
      <c r="BD33" s="1190"/>
      <c r="BE33" s="1190"/>
      <c r="BF33" s="474" t="e">
        <f>IF(BE33=0,BF32,BE33)</f>
        <v>#DIV/0!</v>
      </c>
      <c r="BG33" s="1192">
        <f t="shared" si="1"/>
        <v>0</v>
      </c>
      <c r="BH33" s="1210"/>
      <c r="BI33" s="1210"/>
      <c r="BJ33" s="1210"/>
      <c r="BK33" s="476"/>
      <c r="BL33" s="476"/>
      <c r="BM33" s="476"/>
      <c r="BN33" s="476"/>
      <c r="BO33" s="474" t="e">
        <f t="shared" si="2"/>
        <v>#DIV/0!</v>
      </c>
      <c r="BP33" s="474" t="e">
        <f t="shared" si="3"/>
        <v>#DIV/0!</v>
      </c>
      <c r="BQ33" s="1190"/>
      <c r="BR33" s="1190"/>
      <c r="BS33" s="1192"/>
      <c r="BT33" s="1192" t="e">
        <f>INDEX([15]Listas!E$20:I$24,MATCH(BQ33,[15]Listas!D$20:D$24,1),MATCH(BR33,[15]Listas!E$19:I$19,1))</f>
        <v>#N/A</v>
      </c>
    </row>
    <row r="34" spans="1:72" s="475" customFormat="1" ht="39.75" hidden="1" customHeight="1" x14ac:dyDescent="0.2">
      <c r="A34" s="1189"/>
      <c r="B34" s="1189"/>
      <c r="C34" s="1189"/>
      <c r="D34" s="1189"/>
      <c r="E34" s="1189"/>
      <c r="F34" s="1189"/>
      <c r="G34" s="476"/>
      <c r="H34" s="476">
        <v>5</v>
      </c>
      <c r="I34" s="1210"/>
      <c r="J34" s="1210"/>
      <c r="K34" s="1210"/>
      <c r="L34" s="1189"/>
      <c r="M34" s="1189"/>
      <c r="N34" s="1189"/>
      <c r="O34" s="1189"/>
      <c r="P34" s="1189"/>
      <c r="Q34" s="1189"/>
      <c r="R34" s="1189"/>
      <c r="S34" s="473"/>
      <c r="T34" s="1188"/>
      <c r="U34" s="473"/>
      <c r="V34" s="1188"/>
      <c r="W34" s="473"/>
      <c r="X34" s="1188"/>
      <c r="Y34" s="473"/>
      <c r="Z34" s="1188"/>
      <c r="AA34" s="473"/>
      <c r="AB34" s="1188"/>
      <c r="AC34" s="473"/>
      <c r="AD34" s="1188"/>
      <c r="AE34" s="473"/>
      <c r="AF34" s="1188"/>
      <c r="AG34" s="473"/>
      <c r="AH34" s="1188"/>
      <c r="AI34" s="473"/>
      <c r="AJ34" s="1188"/>
      <c r="AK34" s="473"/>
      <c r="AL34" s="1188"/>
      <c r="AM34" s="473"/>
      <c r="AN34" s="1188"/>
      <c r="AO34" s="473"/>
      <c r="AP34" s="1188"/>
      <c r="AQ34" s="473"/>
      <c r="AR34" s="1188"/>
      <c r="AS34" s="473"/>
      <c r="AT34" s="1188"/>
      <c r="AU34" s="473"/>
      <c r="AV34" s="1188"/>
      <c r="AW34" s="473"/>
      <c r="AX34" s="1188"/>
      <c r="AY34" s="473"/>
      <c r="AZ34" s="1188"/>
      <c r="BA34" s="473"/>
      <c r="BB34" s="1188"/>
      <c r="BC34" s="474" t="e">
        <f t="shared" si="0"/>
        <v>#DIV/0!</v>
      </c>
      <c r="BD34" s="1190"/>
      <c r="BE34" s="1190"/>
      <c r="BF34" s="474" t="e">
        <f>IF(BE34=0,BF33,BE34)</f>
        <v>#DIV/0!</v>
      </c>
      <c r="BG34" s="1192">
        <f t="shared" si="1"/>
        <v>0</v>
      </c>
      <c r="BH34" s="1210"/>
      <c r="BI34" s="1210"/>
      <c r="BJ34" s="1210"/>
      <c r="BK34" s="476"/>
      <c r="BL34" s="476"/>
      <c r="BM34" s="476"/>
      <c r="BN34" s="476"/>
      <c r="BO34" s="474" t="e">
        <f t="shared" si="2"/>
        <v>#DIV/0!</v>
      </c>
      <c r="BP34" s="474" t="e">
        <f t="shared" si="3"/>
        <v>#DIV/0!</v>
      </c>
      <c r="BQ34" s="1190"/>
      <c r="BR34" s="1190"/>
      <c r="BS34" s="1192"/>
      <c r="BT34" s="1192" t="e">
        <f>INDEX([15]Listas!E$20:I$24,MATCH(BQ34,[15]Listas!D$20:D$24,1),MATCH(BR34,[15]Listas!E$19:I$19,1))</f>
        <v>#N/A</v>
      </c>
    </row>
    <row r="35" spans="1:72" s="475" customFormat="1" ht="39.75" hidden="1" customHeight="1" x14ac:dyDescent="0.2">
      <c r="A35" s="1189"/>
      <c r="B35" s="1189"/>
      <c r="C35" s="1189"/>
      <c r="D35" s="1189"/>
      <c r="E35" s="1189"/>
      <c r="F35" s="1189"/>
      <c r="G35" s="476"/>
      <c r="H35" s="476">
        <v>6</v>
      </c>
      <c r="I35" s="1210"/>
      <c r="J35" s="1210"/>
      <c r="K35" s="1210"/>
      <c r="L35" s="1189"/>
      <c r="M35" s="1189"/>
      <c r="N35" s="1189"/>
      <c r="O35" s="1189"/>
      <c r="P35" s="1189"/>
      <c r="Q35" s="1189"/>
      <c r="R35" s="1189"/>
      <c r="S35" s="473"/>
      <c r="T35" s="1188"/>
      <c r="U35" s="473"/>
      <c r="V35" s="1188"/>
      <c r="W35" s="473"/>
      <c r="X35" s="1188"/>
      <c r="Y35" s="473"/>
      <c r="Z35" s="1188"/>
      <c r="AA35" s="473"/>
      <c r="AB35" s="1188"/>
      <c r="AC35" s="473"/>
      <c r="AD35" s="1188"/>
      <c r="AE35" s="473"/>
      <c r="AF35" s="1188"/>
      <c r="AG35" s="473"/>
      <c r="AH35" s="1188"/>
      <c r="AI35" s="473"/>
      <c r="AJ35" s="1188"/>
      <c r="AK35" s="473"/>
      <c r="AL35" s="1188"/>
      <c r="AM35" s="473"/>
      <c r="AN35" s="1188"/>
      <c r="AO35" s="473"/>
      <c r="AP35" s="1188"/>
      <c r="AQ35" s="473"/>
      <c r="AR35" s="1188"/>
      <c r="AS35" s="473"/>
      <c r="AT35" s="1188"/>
      <c r="AU35" s="473"/>
      <c r="AV35" s="1188"/>
      <c r="AW35" s="473"/>
      <c r="AX35" s="1188"/>
      <c r="AY35" s="473"/>
      <c r="AZ35" s="1188"/>
      <c r="BA35" s="473"/>
      <c r="BB35" s="1188"/>
      <c r="BC35" s="474" t="e">
        <f t="shared" si="0"/>
        <v>#DIV/0!</v>
      </c>
      <c r="BD35" s="1190"/>
      <c r="BE35" s="1190"/>
      <c r="BF35" s="474" t="e">
        <f>IF(BE35=0,BF34,BE35)</f>
        <v>#DIV/0!</v>
      </c>
      <c r="BG35" s="1192">
        <f t="shared" si="1"/>
        <v>0</v>
      </c>
      <c r="BH35" s="1210"/>
      <c r="BI35" s="1210"/>
      <c r="BJ35" s="1210"/>
      <c r="BK35" s="476"/>
      <c r="BL35" s="476"/>
      <c r="BM35" s="476"/>
      <c r="BN35" s="476"/>
      <c r="BO35" s="474" t="e">
        <f t="shared" si="2"/>
        <v>#DIV/0!</v>
      </c>
      <c r="BP35" s="474" t="e">
        <f t="shared" si="3"/>
        <v>#DIV/0!</v>
      </c>
      <c r="BQ35" s="1190"/>
      <c r="BR35" s="1190"/>
      <c r="BS35" s="1192"/>
      <c r="BT35" s="1192" t="e">
        <f>INDEX([15]Listas!E$20:I$24,MATCH(BQ35,[15]Listas!D$20:D$24,1),MATCH(BR35,[15]Listas!E$19:I$19,1))</f>
        <v>#N/A</v>
      </c>
    </row>
    <row r="36" spans="1:72" s="475" customFormat="1" ht="39.75" hidden="1" customHeight="1" x14ac:dyDescent="0.2">
      <c r="A36" s="1189"/>
      <c r="B36" s="1189"/>
      <c r="C36" s="1189"/>
      <c r="D36" s="1189"/>
      <c r="E36" s="1189"/>
      <c r="F36" s="1189"/>
      <c r="G36" s="476"/>
      <c r="H36" s="476">
        <v>1</v>
      </c>
      <c r="I36" s="1210"/>
      <c r="J36" s="1210"/>
      <c r="K36" s="1210"/>
      <c r="L36" s="1189"/>
      <c r="M36" s="1189"/>
      <c r="N36" s="1189"/>
      <c r="O36" s="1189"/>
      <c r="P36" s="1189"/>
      <c r="Q36" s="1189"/>
      <c r="R36" s="1189"/>
      <c r="S36" s="473"/>
      <c r="T36" s="1188"/>
      <c r="U36" s="473"/>
      <c r="V36" s="1188"/>
      <c r="W36" s="473"/>
      <c r="X36" s="1188"/>
      <c r="Y36" s="473"/>
      <c r="Z36" s="1188"/>
      <c r="AA36" s="473"/>
      <c r="AB36" s="1188"/>
      <c r="AC36" s="473"/>
      <c r="AD36" s="1188"/>
      <c r="AE36" s="473"/>
      <c r="AF36" s="1188"/>
      <c r="AG36" s="473"/>
      <c r="AH36" s="1188"/>
      <c r="AI36" s="473"/>
      <c r="AJ36" s="1188"/>
      <c r="AK36" s="473"/>
      <c r="AL36" s="1188"/>
      <c r="AM36" s="473"/>
      <c r="AN36" s="1188"/>
      <c r="AO36" s="473"/>
      <c r="AP36" s="1188"/>
      <c r="AQ36" s="473"/>
      <c r="AR36" s="1188"/>
      <c r="AS36" s="473"/>
      <c r="AT36" s="1188"/>
      <c r="AU36" s="473"/>
      <c r="AV36" s="1188"/>
      <c r="AW36" s="473"/>
      <c r="AX36" s="1188"/>
      <c r="AY36" s="473"/>
      <c r="AZ36" s="1188"/>
      <c r="BA36" s="473"/>
      <c r="BB36" s="1188"/>
      <c r="BC36" s="474" t="e">
        <f t="shared" si="0"/>
        <v>#DIV/0!</v>
      </c>
      <c r="BD36" s="1190" t="e">
        <f>SUM((BC36*(BC36/SUM(BC36:BC42))),(BC37*(BC37/SUM(BC36:BC42))),(BC38*(BC38/SUM(BC36:BC42))),(BC39*(BC39/SUM(BC36:BC42))),(BC40*(BC40/SUM(BC36:BC42))),(BC41*(BC41/SUM(BC36:BC42))),(BC42*(BC42/SUM(BC36:BC42))))</f>
        <v>#DIV/0!</v>
      </c>
      <c r="BE36" s="1190" t="e">
        <f>AVERAGE(T36,V36,X36,Z36,AB36,AD36,AF36,AH36,AJ36,AL36,AN36,AP36,AR36,AT36,AV36,AX36,AZ36,BB36)</f>
        <v>#DIV/0!</v>
      </c>
      <c r="BF36" s="474" t="e">
        <f>IF(BE36=0,BF9,BE36)</f>
        <v>#DIV/0!</v>
      </c>
      <c r="BG36" s="1192" t="e">
        <f t="shared" si="1"/>
        <v>#DIV/0!</v>
      </c>
      <c r="BH36" s="1210"/>
      <c r="BI36" s="1210"/>
      <c r="BJ36" s="1210"/>
      <c r="BK36" s="476"/>
      <c r="BL36" s="476"/>
      <c r="BM36" s="476"/>
      <c r="BN36" s="476"/>
      <c r="BO36" s="474" t="e">
        <f t="shared" si="2"/>
        <v>#DIV/0!</v>
      </c>
      <c r="BP36" s="474" t="e">
        <f t="shared" si="3"/>
        <v>#DIV/0!</v>
      </c>
      <c r="BQ36" s="1190" t="e">
        <f>SUM((BO36*(BO36/SUM(BO36:BO42))),(BO37*(BO37/SUM(BO36:BO42))),(BO38*(BO38/SUM(BO36:BO42))),(BO39*(BO39/SUM(BO36:BO42))),(BO40*(BO40/SUM(BO36:BO42))),(BO41*(BO41/SUM(BO36:BO42))),(BO42*(BO42/SUM(BO36:BO42))))</f>
        <v>#DIV/0!</v>
      </c>
      <c r="BR36" s="1190" t="e">
        <f>SUM((BP36*(BP36/SUM(BP36:BP42))),(BP37*(BP37/SUM(BP36:BP42))),(BP38*(BP38/SUM(BP36:BP42))),(BP39*(BP39/SUM(BP36:BP42))),(BP40*(BP40/SUM(BP36:BP42))),(BP41*(BP41/SUM(BP36:BP42))),(BP42*(BP42/SUM(BP36:BP42))))</f>
        <v>#DIV/0!</v>
      </c>
      <c r="BS36" s="1192" t="e">
        <f>BQ36*BR36</f>
        <v>#DIV/0!</v>
      </c>
      <c r="BT36" s="1192" t="e">
        <f>INDEX([15]Listas!E$20:I$24,MATCH(BQ36,[15]Listas!D$20:D$24,1),MATCH(BR36,[15]Listas!E$19:I$19,1))</f>
        <v>#DIV/0!</v>
      </c>
    </row>
    <row r="37" spans="1:72" s="475" customFormat="1" ht="39.75" hidden="1" customHeight="1" x14ac:dyDescent="0.2">
      <c r="A37" s="1189"/>
      <c r="B37" s="1189"/>
      <c r="C37" s="1189"/>
      <c r="D37" s="1189"/>
      <c r="E37" s="1189"/>
      <c r="F37" s="1189"/>
      <c r="G37" s="476"/>
      <c r="H37" s="476">
        <v>2</v>
      </c>
      <c r="I37" s="1210"/>
      <c r="J37" s="1210"/>
      <c r="K37" s="1210"/>
      <c r="L37" s="1189"/>
      <c r="M37" s="1189"/>
      <c r="N37" s="1189"/>
      <c r="O37" s="1189"/>
      <c r="P37" s="1189"/>
      <c r="Q37" s="1189"/>
      <c r="R37" s="1189"/>
      <c r="S37" s="473"/>
      <c r="T37" s="1188"/>
      <c r="U37" s="473"/>
      <c r="V37" s="1188"/>
      <c r="W37" s="473"/>
      <c r="X37" s="1188"/>
      <c r="Y37" s="473"/>
      <c r="Z37" s="1188"/>
      <c r="AA37" s="473"/>
      <c r="AB37" s="1188"/>
      <c r="AC37" s="473"/>
      <c r="AD37" s="1188"/>
      <c r="AE37" s="473"/>
      <c r="AF37" s="1188"/>
      <c r="AG37" s="473"/>
      <c r="AH37" s="1188"/>
      <c r="AI37" s="473"/>
      <c r="AJ37" s="1188"/>
      <c r="AK37" s="473"/>
      <c r="AL37" s="1188"/>
      <c r="AM37" s="473"/>
      <c r="AN37" s="1188"/>
      <c r="AO37" s="473"/>
      <c r="AP37" s="1188"/>
      <c r="AQ37" s="473"/>
      <c r="AR37" s="1188"/>
      <c r="AS37" s="473"/>
      <c r="AT37" s="1188"/>
      <c r="AU37" s="473"/>
      <c r="AV37" s="1188"/>
      <c r="AW37" s="473"/>
      <c r="AX37" s="1188"/>
      <c r="AY37" s="473"/>
      <c r="AZ37" s="1188"/>
      <c r="BA37" s="473"/>
      <c r="BB37" s="1188"/>
      <c r="BC37" s="474" t="e">
        <f t="shared" si="0"/>
        <v>#DIV/0!</v>
      </c>
      <c r="BD37" s="1190"/>
      <c r="BE37" s="1190"/>
      <c r="BF37" s="474" t="e">
        <f t="shared" ref="BF37:BF42" si="4">IF(BE37=0,BF36,BE37)</f>
        <v>#DIV/0!</v>
      </c>
      <c r="BG37" s="1192">
        <f t="shared" si="1"/>
        <v>0</v>
      </c>
      <c r="BH37" s="1210"/>
      <c r="BI37" s="1210"/>
      <c r="BJ37" s="1210"/>
      <c r="BK37" s="476"/>
      <c r="BL37" s="476"/>
      <c r="BM37" s="476"/>
      <c r="BN37" s="476"/>
      <c r="BO37" s="474" t="e">
        <f t="shared" si="2"/>
        <v>#DIV/0!</v>
      </c>
      <c r="BP37" s="474" t="e">
        <f t="shared" si="3"/>
        <v>#DIV/0!</v>
      </c>
      <c r="BQ37" s="1190"/>
      <c r="BR37" s="1190"/>
      <c r="BS37" s="1192"/>
      <c r="BT37" s="1192" t="e">
        <f>INDEX([15]Listas!E$20:I$24,MATCH(BQ37,[15]Listas!D$20:D$24,1),MATCH(BR37,[15]Listas!E$19:I$19,1))</f>
        <v>#N/A</v>
      </c>
    </row>
    <row r="38" spans="1:72" s="475" customFormat="1" ht="39.75" hidden="1" customHeight="1" x14ac:dyDescent="0.2">
      <c r="A38" s="1189"/>
      <c r="B38" s="1189"/>
      <c r="C38" s="1189"/>
      <c r="D38" s="1189"/>
      <c r="E38" s="1189"/>
      <c r="F38" s="1189"/>
      <c r="G38" s="476"/>
      <c r="H38" s="476">
        <v>3</v>
      </c>
      <c r="I38" s="1210"/>
      <c r="J38" s="1210"/>
      <c r="K38" s="1210"/>
      <c r="L38" s="1189"/>
      <c r="M38" s="1189"/>
      <c r="N38" s="1189"/>
      <c r="O38" s="1189"/>
      <c r="P38" s="1189"/>
      <c r="Q38" s="1189"/>
      <c r="R38" s="1189"/>
      <c r="S38" s="473"/>
      <c r="T38" s="1188"/>
      <c r="U38" s="473"/>
      <c r="V38" s="1188"/>
      <c r="W38" s="473"/>
      <c r="X38" s="1188"/>
      <c r="Y38" s="473"/>
      <c r="Z38" s="1188"/>
      <c r="AA38" s="473"/>
      <c r="AB38" s="1188"/>
      <c r="AC38" s="473"/>
      <c r="AD38" s="1188"/>
      <c r="AE38" s="473"/>
      <c r="AF38" s="1188"/>
      <c r="AG38" s="473"/>
      <c r="AH38" s="1188"/>
      <c r="AI38" s="473"/>
      <c r="AJ38" s="1188"/>
      <c r="AK38" s="473"/>
      <c r="AL38" s="1188"/>
      <c r="AM38" s="473"/>
      <c r="AN38" s="1188"/>
      <c r="AO38" s="473"/>
      <c r="AP38" s="1188"/>
      <c r="AQ38" s="473"/>
      <c r="AR38" s="1188"/>
      <c r="AS38" s="473"/>
      <c r="AT38" s="1188"/>
      <c r="AU38" s="473"/>
      <c r="AV38" s="1188"/>
      <c r="AW38" s="473"/>
      <c r="AX38" s="1188"/>
      <c r="AY38" s="473"/>
      <c r="AZ38" s="1188"/>
      <c r="BA38" s="473"/>
      <c r="BB38" s="1188"/>
      <c r="BC38" s="474" t="e">
        <f t="shared" si="0"/>
        <v>#DIV/0!</v>
      </c>
      <c r="BD38" s="1190"/>
      <c r="BE38" s="1190"/>
      <c r="BF38" s="474" t="e">
        <f t="shared" si="4"/>
        <v>#DIV/0!</v>
      </c>
      <c r="BG38" s="1192">
        <f t="shared" si="1"/>
        <v>0</v>
      </c>
      <c r="BH38" s="1210"/>
      <c r="BI38" s="1210"/>
      <c r="BJ38" s="1210"/>
      <c r="BK38" s="476"/>
      <c r="BL38" s="476"/>
      <c r="BM38" s="476"/>
      <c r="BN38" s="476"/>
      <c r="BO38" s="474" t="e">
        <f t="shared" si="2"/>
        <v>#DIV/0!</v>
      </c>
      <c r="BP38" s="474" t="e">
        <f t="shared" si="3"/>
        <v>#DIV/0!</v>
      </c>
      <c r="BQ38" s="1190"/>
      <c r="BR38" s="1190"/>
      <c r="BS38" s="1192"/>
      <c r="BT38" s="1192" t="e">
        <f>INDEX([15]Listas!E$20:I$24,MATCH(BQ38,[15]Listas!D$20:D$24,1),MATCH(BR38,[15]Listas!E$19:I$19,1))</f>
        <v>#N/A</v>
      </c>
    </row>
    <row r="39" spans="1:72" s="475" customFormat="1" ht="39.75" hidden="1" customHeight="1" x14ac:dyDescent="0.2">
      <c r="A39" s="1189"/>
      <c r="B39" s="1189"/>
      <c r="C39" s="1189"/>
      <c r="D39" s="1189"/>
      <c r="E39" s="1189"/>
      <c r="F39" s="1189"/>
      <c r="G39" s="476"/>
      <c r="H39" s="476">
        <v>4</v>
      </c>
      <c r="I39" s="1210"/>
      <c r="J39" s="1210"/>
      <c r="K39" s="1210"/>
      <c r="L39" s="1189"/>
      <c r="M39" s="1189"/>
      <c r="N39" s="1189"/>
      <c r="O39" s="1189"/>
      <c r="P39" s="1189"/>
      <c r="Q39" s="1189"/>
      <c r="R39" s="1189"/>
      <c r="S39" s="473"/>
      <c r="T39" s="1188"/>
      <c r="U39" s="473"/>
      <c r="V39" s="1188"/>
      <c r="W39" s="473"/>
      <c r="X39" s="1188"/>
      <c r="Y39" s="473"/>
      <c r="Z39" s="1188"/>
      <c r="AA39" s="473"/>
      <c r="AB39" s="1188"/>
      <c r="AC39" s="473"/>
      <c r="AD39" s="1188"/>
      <c r="AE39" s="473"/>
      <c r="AF39" s="1188"/>
      <c r="AG39" s="473"/>
      <c r="AH39" s="1188"/>
      <c r="AI39" s="473"/>
      <c r="AJ39" s="1188"/>
      <c r="AK39" s="473"/>
      <c r="AL39" s="1188"/>
      <c r="AM39" s="473"/>
      <c r="AN39" s="1188"/>
      <c r="AO39" s="473"/>
      <c r="AP39" s="1188"/>
      <c r="AQ39" s="473"/>
      <c r="AR39" s="1188"/>
      <c r="AS39" s="473"/>
      <c r="AT39" s="1188"/>
      <c r="AU39" s="473"/>
      <c r="AV39" s="1188"/>
      <c r="AW39" s="473"/>
      <c r="AX39" s="1188"/>
      <c r="AY39" s="473"/>
      <c r="AZ39" s="1188"/>
      <c r="BA39" s="473"/>
      <c r="BB39" s="1188"/>
      <c r="BC39" s="474" t="e">
        <f t="shared" si="0"/>
        <v>#DIV/0!</v>
      </c>
      <c r="BD39" s="1190"/>
      <c r="BE39" s="1190"/>
      <c r="BF39" s="474" t="e">
        <f t="shared" si="4"/>
        <v>#DIV/0!</v>
      </c>
      <c r="BG39" s="1192">
        <f t="shared" si="1"/>
        <v>0</v>
      </c>
      <c r="BH39" s="1210"/>
      <c r="BI39" s="1210"/>
      <c r="BJ39" s="1210"/>
      <c r="BK39" s="476"/>
      <c r="BL39" s="476"/>
      <c r="BM39" s="476"/>
      <c r="BN39" s="476"/>
      <c r="BO39" s="474" t="e">
        <f t="shared" si="2"/>
        <v>#DIV/0!</v>
      </c>
      <c r="BP39" s="474" t="e">
        <f t="shared" si="3"/>
        <v>#DIV/0!</v>
      </c>
      <c r="BQ39" s="1190"/>
      <c r="BR39" s="1190"/>
      <c r="BS39" s="1192"/>
      <c r="BT39" s="1192" t="e">
        <f>INDEX([15]Listas!E$20:I$24,MATCH(BQ39,[15]Listas!D$20:D$24,1),MATCH(BR39,[15]Listas!E$19:I$19,1))</f>
        <v>#N/A</v>
      </c>
    </row>
    <row r="40" spans="1:72" s="475" customFormat="1" ht="39.75" hidden="1" customHeight="1" x14ac:dyDescent="0.2">
      <c r="A40" s="1189"/>
      <c r="B40" s="1189"/>
      <c r="C40" s="1189"/>
      <c r="D40" s="1189"/>
      <c r="E40" s="1189"/>
      <c r="F40" s="1189"/>
      <c r="G40" s="476"/>
      <c r="H40" s="476">
        <v>5</v>
      </c>
      <c r="I40" s="1210"/>
      <c r="J40" s="1210"/>
      <c r="K40" s="1210"/>
      <c r="L40" s="1189"/>
      <c r="M40" s="1189"/>
      <c r="N40" s="1189"/>
      <c r="O40" s="1189"/>
      <c r="P40" s="1189"/>
      <c r="Q40" s="1189"/>
      <c r="R40" s="1189"/>
      <c r="S40" s="473"/>
      <c r="T40" s="1188"/>
      <c r="U40" s="473"/>
      <c r="V40" s="1188"/>
      <c r="W40" s="473"/>
      <c r="X40" s="1188"/>
      <c r="Y40" s="473"/>
      <c r="Z40" s="1188"/>
      <c r="AA40" s="473"/>
      <c r="AB40" s="1188"/>
      <c r="AC40" s="473"/>
      <c r="AD40" s="1188"/>
      <c r="AE40" s="473"/>
      <c r="AF40" s="1188"/>
      <c r="AG40" s="473"/>
      <c r="AH40" s="1188"/>
      <c r="AI40" s="473"/>
      <c r="AJ40" s="1188"/>
      <c r="AK40" s="473"/>
      <c r="AL40" s="1188"/>
      <c r="AM40" s="473"/>
      <c r="AN40" s="1188"/>
      <c r="AO40" s="473"/>
      <c r="AP40" s="1188"/>
      <c r="AQ40" s="473"/>
      <c r="AR40" s="1188"/>
      <c r="AS40" s="473"/>
      <c r="AT40" s="1188"/>
      <c r="AU40" s="473"/>
      <c r="AV40" s="1188"/>
      <c r="AW40" s="473"/>
      <c r="AX40" s="1188"/>
      <c r="AY40" s="473"/>
      <c r="AZ40" s="1188"/>
      <c r="BA40" s="473"/>
      <c r="BB40" s="1188"/>
      <c r="BC40" s="474" t="e">
        <f t="shared" si="0"/>
        <v>#DIV/0!</v>
      </c>
      <c r="BD40" s="1190"/>
      <c r="BE40" s="1190"/>
      <c r="BF40" s="474" t="e">
        <f t="shared" si="4"/>
        <v>#DIV/0!</v>
      </c>
      <c r="BG40" s="1192">
        <f t="shared" si="1"/>
        <v>0</v>
      </c>
      <c r="BH40" s="1210"/>
      <c r="BI40" s="1210"/>
      <c r="BJ40" s="1210"/>
      <c r="BK40" s="476"/>
      <c r="BL40" s="476"/>
      <c r="BM40" s="476"/>
      <c r="BN40" s="476"/>
      <c r="BO40" s="474" t="e">
        <f t="shared" si="2"/>
        <v>#DIV/0!</v>
      </c>
      <c r="BP40" s="474" t="e">
        <f t="shared" si="3"/>
        <v>#DIV/0!</v>
      </c>
      <c r="BQ40" s="1190"/>
      <c r="BR40" s="1190"/>
      <c r="BS40" s="1192"/>
      <c r="BT40" s="1192" t="e">
        <f>INDEX([15]Listas!E$20:I$24,MATCH(BQ40,[15]Listas!D$20:D$24,1),MATCH(BR40,[15]Listas!E$19:I$19,1))</f>
        <v>#N/A</v>
      </c>
    </row>
    <row r="41" spans="1:72" s="475" customFormat="1" ht="39.75" hidden="1" customHeight="1" x14ac:dyDescent="0.2">
      <c r="A41" s="1189"/>
      <c r="B41" s="1189"/>
      <c r="C41" s="1189"/>
      <c r="D41" s="1189"/>
      <c r="E41" s="1189"/>
      <c r="F41" s="1189"/>
      <c r="G41" s="476"/>
      <c r="H41" s="476">
        <v>6</v>
      </c>
      <c r="I41" s="1210"/>
      <c r="J41" s="1210"/>
      <c r="K41" s="1210"/>
      <c r="L41" s="1189"/>
      <c r="M41" s="1189"/>
      <c r="N41" s="1189"/>
      <c r="O41" s="1189"/>
      <c r="P41" s="1189"/>
      <c r="Q41" s="1189"/>
      <c r="R41" s="1189"/>
      <c r="S41" s="473"/>
      <c r="T41" s="1188"/>
      <c r="U41" s="473"/>
      <c r="V41" s="1188"/>
      <c r="W41" s="473"/>
      <c r="X41" s="1188"/>
      <c r="Y41" s="473"/>
      <c r="Z41" s="1188"/>
      <c r="AA41" s="473"/>
      <c r="AB41" s="1188"/>
      <c r="AC41" s="473"/>
      <c r="AD41" s="1188"/>
      <c r="AE41" s="473"/>
      <c r="AF41" s="1188"/>
      <c r="AG41" s="473"/>
      <c r="AH41" s="1188"/>
      <c r="AI41" s="473"/>
      <c r="AJ41" s="1188"/>
      <c r="AK41" s="473"/>
      <c r="AL41" s="1188"/>
      <c r="AM41" s="473"/>
      <c r="AN41" s="1188"/>
      <c r="AO41" s="473"/>
      <c r="AP41" s="1188"/>
      <c r="AQ41" s="473"/>
      <c r="AR41" s="1188"/>
      <c r="AS41" s="473"/>
      <c r="AT41" s="1188"/>
      <c r="AU41" s="473"/>
      <c r="AV41" s="1188"/>
      <c r="AW41" s="473"/>
      <c r="AX41" s="1188"/>
      <c r="AY41" s="473"/>
      <c r="AZ41" s="1188"/>
      <c r="BA41" s="473"/>
      <c r="BB41" s="1188"/>
      <c r="BC41" s="474" t="e">
        <f t="shared" si="0"/>
        <v>#DIV/0!</v>
      </c>
      <c r="BD41" s="1190"/>
      <c r="BE41" s="1190"/>
      <c r="BF41" s="474" t="e">
        <f t="shared" si="4"/>
        <v>#DIV/0!</v>
      </c>
      <c r="BG41" s="1192">
        <f t="shared" si="1"/>
        <v>0</v>
      </c>
      <c r="BH41" s="1210"/>
      <c r="BI41" s="1210"/>
      <c r="BJ41" s="1210"/>
      <c r="BK41" s="476"/>
      <c r="BL41" s="476"/>
      <c r="BM41" s="476"/>
      <c r="BN41" s="476"/>
      <c r="BO41" s="474" t="e">
        <f t="shared" si="2"/>
        <v>#DIV/0!</v>
      </c>
      <c r="BP41" s="474" t="e">
        <f t="shared" si="3"/>
        <v>#DIV/0!</v>
      </c>
      <c r="BQ41" s="1190"/>
      <c r="BR41" s="1190"/>
      <c r="BS41" s="1192"/>
      <c r="BT41" s="1192" t="e">
        <f>INDEX([15]Listas!E$20:I$24,MATCH(BQ41,[15]Listas!D$20:D$24,1),MATCH(BR41,[15]Listas!E$19:I$19,1))</f>
        <v>#N/A</v>
      </c>
    </row>
    <row r="42" spans="1:72" s="475" customFormat="1" ht="39.75" hidden="1" customHeight="1" x14ac:dyDescent="0.2">
      <c r="A42" s="1189"/>
      <c r="B42" s="1189"/>
      <c r="C42" s="1189"/>
      <c r="D42" s="1189"/>
      <c r="E42" s="1189"/>
      <c r="F42" s="1189"/>
      <c r="G42" s="476"/>
      <c r="H42" s="476">
        <v>7</v>
      </c>
      <c r="I42" s="1210"/>
      <c r="J42" s="1210"/>
      <c r="K42" s="1210"/>
      <c r="L42" s="1189"/>
      <c r="M42" s="1189"/>
      <c r="N42" s="1189"/>
      <c r="O42" s="1189"/>
      <c r="P42" s="1189"/>
      <c r="Q42" s="1189"/>
      <c r="R42" s="1189"/>
      <c r="S42" s="473"/>
      <c r="T42" s="1188"/>
      <c r="U42" s="473"/>
      <c r="V42" s="1188"/>
      <c r="W42" s="473"/>
      <c r="X42" s="1188"/>
      <c r="Y42" s="473"/>
      <c r="Z42" s="1188"/>
      <c r="AA42" s="473"/>
      <c r="AB42" s="1188"/>
      <c r="AC42" s="473"/>
      <c r="AD42" s="1188"/>
      <c r="AE42" s="473"/>
      <c r="AF42" s="1188"/>
      <c r="AG42" s="473"/>
      <c r="AH42" s="1188"/>
      <c r="AI42" s="473"/>
      <c r="AJ42" s="1188"/>
      <c r="AK42" s="473"/>
      <c r="AL42" s="1188"/>
      <c r="AM42" s="473"/>
      <c r="AN42" s="1188"/>
      <c r="AO42" s="473"/>
      <c r="AP42" s="1188"/>
      <c r="AQ42" s="473"/>
      <c r="AR42" s="1188"/>
      <c r="AS42" s="473"/>
      <c r="AT42" s="1188"/>
      <c r="AU42" s="473"/>
      <c r="AV42" s="1188"/>
      <c r="AW42" s="473"/>
      <c r="AX42" s="1188"/>
      <c r="AY42" s="473"/>
      <c r="AZ42" s="1188"/>
      <c r="BA42" s="473"/>
      <c r="BB42" s="1188"/>
      <c r="BC42" s="474" t="e">
        <f t="shared" si="0"/>
        <v>#DIV/0!</v>
      </c>
      <c r="BD42" s="1190"/>
      <c r="BE42" s="1190"/>
      <c r="BF42" s="474" t="e">
        <f t="shared" si="4"/>
        <v>#DIV/0!</v>
      </c>
      <c r="BG42" s="1192">
        <f t="shared" si="1"/>
        <v>0</v>
      </c>
      <c r="BH42" s="1210"/>
      <c r="BI42" s="1210"/>
      <c r="BJ42" s="1210"/>
      <c r="BK42" s="476"/>
      <c r="BL42" s="476"/>
      <c r="BM42" s="476"/>
      <c r="BN42" s="476"/>
      <c r="BO42" s="474" t="e">
        <f t="shared" si="2"/>
        <v>#DIV/0!</v>
      </c>
      <c r="BP42" s="474" t="e">
        <f t="shared" si="3"/>
        <v>#DIV/0!</v>
      </c>
      <c r="BQ42" s="1190"/>
      <c r="BR42" s="1190"/>
      <c r="BS42" s="1192"/>
      <c r="BT42" s="1192" t="e">
        <f>INDEX([15]Listas!E$20:I$24,MATCH(BQ42,[15]Listas!D$20:D$24,1),MATCH(BR42,[15]Listas!E$19:I$19,1))</f>
        <v>#N/A</v>
      </c>
    </row>
    <row r="43" spans="1:72" s="475" customFormat="1" ht="39.75" hidden="1" customHeight="1" x14ac:dyDescent="0.2">
      <c r="A43" s="1189"/>
      <c r="B43" s="1189"/>
      <c r="C43" s="1189"/>
      <c r="D43" s="1189"/>
      <c r="E43" s="1189"/>
      <c r="F43" s="1189"/>
      <c r="G43" s="476"/>
      <c r="H43" s="476">
        <v>1</v>
      </c>
      <c r="I43" s="1210"/>
      <c r="J43" s="1210"/>
      <c r="K43" s="1210"/>
      <c r="L43" s="1189"/>
      <c r="M43" s="1189"/>
      <c r="N43" s="1189"/>
      <c r="O43" s="1189"/>
      <c r="P43" s="1189"/>
      <c r="Q43" s="1189"/>
      <c r="R43" s="1189"/>
      <c r="S43" s="473"/>
      <c r="T43" s="1188"/>
      <c r="U43" s="473"/>
      <c r="V43" s="1188"/>
      <c r="W43" s="473"/>
      <c r="X43" s="1188"/>
      <c r="Y43" s="473"/>
      <c r="Z43" s="1188"/>
      <c r="AA43" s="473"/>
      <c r="AB43" s="1188"/>
      <c r="AC43" s="473"/>
      <c r="AD43" s="1188"/>
      <c r="AE43" s="473"/>
      <c r="AF43" s="1188"/>
      <c r="AG43" s="473"/>
      <c r="AH43" s="1188"/>
      <c r="AI43" s="473"/>
      <c r="AJ43" s="1188"/>
      <c r="AK43" s="473"/>
      <c r="AL43" s="1188"/>
      <c r="AM43" s="473"/>
      <c r="AN43" s="1188"/>
      <c r="AO43" s="473"/>
      <c r="AP43" s="1188"/>
      <c r="AQ43" s="473"/>
      <c r="AR43" s="1188"/>
      <c r="AS43" s="473"/>
      <c r="AT43" s="1188"/>
      <c r="AU43" s="473"/>
      <c r="AV43" s="1188"/>
      <c r="AW43" s="473"/>
      <c r="AX43" s="1188"/>
      <c r="AY43" s="473"/>
      <c r="AZ43" s="1188"/>
      <c r="BA43" s="473"/>
      <c r="BB43" s="1188"/>
      <c r="BC43" s="474" t="e">
        <f t="shared" si="0"/>
        <v>#DIV/0!</v>
      </c>
      <c r="BD43" s="1190" t="e">
        <f>SUM((BC43*(BC43/SUM(BC43:BC50))),(BC44*(BC44/SUM(BC43:BC50))),(BC45*(BC45/SUM(BC43:BC50))),(BC46*(BC46/SUM(BC43:BC50))),(BC47*(BC47/SUM(BC43:BC50))),(BC48*(BC48/SUM(BC43:BC50))),(BC49*(BC49/SUM(BC43:BC50))),(BC50*(BC50/SUM(BC43:BC50))))</f>
        <v>#DIV/0!</v>
      </c>
      <c r="BE43" s="1190" t="e">
        <f>AVERAGE(T43,V43,X43,Z43,AB43,AD43,AF43,AH43,AJ43,AL43,AN43,AP43,AR43,AT43,AV43,AX43,AZ43,BB43)</f>
        <v>#DIV/0!</v>
      </c>
      <c r="BF43" s="474" t="e">
        <f>IF(BE43=0,#REF!,BE43)</f>
        <v>#DIV/0!</v>
      </c>
      <c r="BG43" s="1192" t="e">
        <f t="shared" si="1"/>
        <v>#DIV/0!</v>
      </c>
      <c r="BH43" s="1210"/>
      <c r="BI43" s="1210"/>
      <c r="BJ43" s="1210"/>
      <c r="BK43" s="476"/>
      <c r="BL43" s="476"/>
      <c r="BM43" s="476"/>
      <c r="BN43" s="476"/>
      <c r="BO43" s="474" t="e">
        <f t="shared" si="2"/>
        <v>#DIV/0!</v>
      </c>
      <c r="BP43" s="474" t="e">
        <f t="shared" si="3"/>
        <v>#DIV/0!</v>
      </c>
      <c r="BQ43" s="1190" t="e">
        <f>SUM((BO43*(BO43/SUM(BO43:BO50))),(BO44*(BO44/SUM(BO43:BO50))),(BO45*(BO45/SUM(BO43:BO50))),(BO46*(BO46/SUM(BO43:BO50))),(BO47*(BO47/SUM(BO43:BO50))),(BO48*(BO48/SUM(BO43:BO50))),(BO49*(BO49/SUM(BO43:BO50))),(BO50*(BO50/SUM(BO43:BO50))))</f>
        <v>#DIV/0!</v>
      </c>
      <c r="BR43" s="1190" t="e">
        <f>SUM((BP43*(BP43/SUM(BP43:BP50))),(BP44*(BP44/SUM(BP43:BP50))),(BP45*(BP45/SUM(BP43:BP50))),(BP46*(BP46/SUM(BP43:BP50))),(BP47*(BP47/SUM(BP43:BP50))),(BP48*(BP48/SUM(BP43:BP50))),(BP49*(BP49/SUM(BP43:BP50))),(BP50*(BP50/SUM(BP43:BP50))))</f>
        <v>#DIV/0!</v>
      </c>
      <c r="BS43" s="1192" t="e">
        <f>BQ43*BR43</f>
        <v>#DIV/0!</v>
      </c>
      <c r="BT43" s="1192" t="e">
        <f>INDEX([15]Listas!E$20:I$24,MATCH(BQ43,[15]Listas!D$20:D$24,1),MATCH(BR43,[15]Listas!E$19:I$19,1))</f>
        <v>#DIV/0!</v>
      </c>
    </row>
    <row r="44" spans="1:72" s="475" customFormat="1" ht="39.75" hidden="1" customHeight="1" x14ac:dyDescent="0.2">
      <c r="A44" s="1189"/>
      <c r="B44" s="1189"/>
      <c r="C44" s="1189"/>
      <c r="D44" s="1189"/>
      <c r="E44" s="1189"/>
      <c r="F44" s="1189"/>
      <c r="G44" s="476"/>
      <c r="H44" s="476">
        <v>2</v>
      </c>
      <c r="I44" s="1210"/>
      <c r="J44" s="1210"/>
      <c r="K44" s="1210"/>
      <c r="L44" s="1189"/>
      <c r="M44" s="1189"/>
      <c r="N44" s="1189"/>
      <c r="O44" s="1189"/>
      <c r="P44" s="1189"/>
      <c r="Q44" s="1189"/>
      <c r="R44" s="1189"/>
      <c r="S44" s="473"/>
      <c r="T44" s="1188"/>
      <c r="U44" s="473"/>
      <c r="V44" s="1188"/>
      <c r="W44" s="473"/>
      <c r="X44" s="1188"/>
      <c r="Y44" s="473"/>
      <c r="Z44" s="1188"/>
      <c r="AA44" s="473"/>
      <c r="AB44" s="1188"/>
      <c r="AC44" s="473"/>
      <c r="AD44" s="1188"/>
      <c r="AE44" s="473"/>
      <c r="AF44" s="1188"/>
      <c r="AG44" s="473"/>
      <c r="AH44" s="1188"/>
      <c r="AI44" s="473"/>
      <c r="AJ44" s="1188"/>
      <c r="AK44" s="473"/>
      <c r="AL44" s="1188"/>
      <c r="AM44" s="473"/>
      <c r="AN44" s="1188"/>
      <c r="AO44" s="473"/>
      <c r="AP44" s="1188"/>
      <c r="AQ44" s="473"/>
      <c r="AR44" s="1188"/>
      <c r="AS44" s="473"/>
      <c r="AT44" s="1188"/>
      <c r="AU44" s="473"/>
      <c r="AV44" s="1188"/>
      <c r="AW44" s="473"/>
      <c r="AX44" s="1188"/>
      <c r="AY44" s="473"/>
      <c r="AZ44" s="1188"/>
      <c r="BA44" s="473"/>
      <c r="BB44" s="1188"/>
      <c r="BC44" s="474" t="e">
        <f t="shared" si="0"/>
        <v>#DIV/0!</v>
      </c>
      <c r="BD44" s="1190"/>
      <c r="BE44" s="1190"/>
      <c r="BF44" s="474" t="e">
        <f t="shared" ref="BF44:BF50" si="5">IF(BE44=0,BF43,BE44)</f>
        <v>#DIV/0!</v>
      </c>
      <c r="BG44" s="1192">
        <f t="shared" si="1"/>
        <v>0</v>
      </c>
      <c r="BH44" s="1210"/>
      <c r="BI44" s="1210"/>
      <c r="BJ44" s="1210"/>
      <c r="BK44" s="476"/>
      <c r="BL44" s="476"/>
      <c r="BM44" s="476"/>
      <c r="BN44" s="476"/>
      <c r="BO44" s="474" t="e">
        <f t="shared" si="2"/>
        <v>#DIV/0!</v>
      </c>
      <c r="BP44" s="474" t="e">
        <f t="shared" si="3"/>
        <v>#DIV/0!</v>
      </c>
      <c r="BQ44" s="1190"/>
      <c r="BR44" s="1190"/>
      <c r="BS44" s="1192"/>
      <c r="BT44" s="1192" t="e">
        <f>INDEX([15]Listas!E$20:I$24,MATCH(BQ44,[15]Listas!D$20:D$24,1),MATCH(BR44,[15]Listas!E$19:I$19,1))</f>
        <v>#N/A</v>
      </c>
    </row>
    <row r="45" spans="1:72" s="475" customFormat="1" ht="39.75" hidden="1" customHeight="1" x14ac:dyDescent="0.2">
      <c r="A45" s="1189"/>
      <c r="B45" s="1189"/>
      <c r="C45" s="1189"/>
      <c r="D45" s="1189"/>
      <c r="E45" s="1189"/>
      <c r="F45" s="1189"/>
      <c r="G45" s="476"/>
      <c r="H45" s="476">
        <v>3</v>
      </c>
      <c r="I45" s="1210"/>
      <c r="J45" s="1210"/>
      <c r="K45" s="1210"/>
      <c r="L45" s="1189"/>
      <c r="M45" s="1189"/>
      <c r="N45" s="1189"/>
      <c r="O45" s="1189"/>
      <c r="P45" s="1189"/>
      <c r="Q45" s="1189"/>
      <c r="R45" s="1189"/>
      <c r="S45" s="473"/>
      <c r="T45" s="1188"/>
      <c r="U45" s="473"/>
      <c r="V45" s="1188"/>
      <c r="W45" s="473"/>
      <c r="X45" s="1188"/>
      <c r="Y45" s="473"/>
      <c r="Z45" s="1188"/>
      <c r="AA45" s="473"/>
      <c r="AB45" s="1188"/>
      <c r="AC45" s="473"/>
      <c r="AD45" s="1188"/>
      <c r="AE45" s="473"/>
      <c r="AF45" s="1188"/>
      <c r="AG45" s="473"/>
      <c r="AH45" s="1188"/>
      <c r="AI45" s="473"/>
      <c r="AJ45" s="1188"/>
      <c r="AK45" s="473"/>
      <c r="AL45" s="1188"/>
      <c r="AM45" s="473"/>
      <c r="AN45" s="1188"/>
      <c r="AO45" s="473"/>
      <c r="AP45" s="1188"/>
      <c r="AQ45" s="473"/>
      <c r="AR45" s="1188"/>
      <c r="AS45" s="473"/>
      <c r="AT45" s="1188"/>
      <c r="AU45" s="473"/>
      <c r="AV45" s="1188"/>
      <c r="AW45" s="473"/>
      <c r="AX45" s="1188"/>
      <c r="AY45" s="473"/>
      <c r="AZ45" s="1188"/>
      <c r="BA45" s="473"/>
      <c r="BB45" s="1188"/>
      <c r="BC45" s="474" t="e">
        <f t="shared" si="0"/>
        <v>#DIV/0!</v>
      </c>
      <c r="BD45" s="1190"/>
      <c r="BE45" s="1190"/>
      <c r="BF45" s="474" t="e">
        <f t="shared" si="5"/>
        <v>#DIV/0!</v>
      </c>
      <c r="BG45" s="1192">
        <f t="shared" si="1"/>
        <v>0</v>
      </c>
      <c r="BH45" s="1210"/>
      <c r="BI45" s="1210"/>
      <c r="BJ45" s="1210"/>
      <c r="BK45" s="476"/>
      <c r="BL45" s="476"/>
      <c r="BM45" s="476"/>
      <c r="BN45" s="476"/>
      <c r="BO45" s="474" t="e">
        <f t="shared" si="2"/>
        <v>#DIV/0!</v>
      </c>
      <c r="BP45" s="474" t="e">
        <f t="shared" si="3"/>
        <v>#DIV/0!</v>
      </c>
      <c r="BQ45" s="1190"/>
      <c r="BR45" s="1190"/>
      <c r="BS45" s="1192"/>
      <c r="BT45" s="1192" t="e">
        <f>INDEX([15]Listas!E$20:I$24,MATCH(BQ45,[15]Listas!D$20:D$24,1),MATCH(BR45,[15]Listas!E$19:I$19,1))</f>
        <v>#N/A</v>
      </c>
    </row>
    <row r="46" spans="1:72" s="475" customFormat="1" ht="39.75" hidden="1" customHeight="1" x14ac:dyDescent="0.2">
      <c r="A46" s="1189"/>
      <c r="B46" s="1189"/>
      <c r="C46" s="1189"/>
      <c r="D46" s="1189"/>
      <c r="E46" s="1189"/>
      <c r="F46" s="1189"/>
      <c r="G46" s="476"/>
      <c r="H46" s="476">
        <v>4</v>
      </c>
      <c r="I46" s="1210"/>
      <c r="J46" s="1210"/>
      <c r="K46" s="1210"/>
      <c r="L46" s="1189"/>
      <c r="M46" s="1189"/>
      <c r="N46" s="1189"/>
      <c r="O46" s="1189"/>
      <c r="P46" s="1189"/>
      <c r="Q46" s="1189"/>
      <c r="R46" s="1189"/>
      <c r="S46" s="473"/>
      <c r="T46" s="1188"/>
      <c r="U46" s="473"/>
      <c r="V46" s="1188"/>
      <c r="W46" s="473"/>
      <c r="X46" s="1188"/>
      <c r="Y46" s="473"/>
      <c r="Z46" s="1188"/>
      <c r="AA46" s="473"/>
      <c r="AB46" s="1188"/>
      <c r="AC46" s="473"/>
      <c r="AD46" s="1188"/>
      <c r="AE46" s="473"/>
      <c r="AF46" s="1188"/>
      <c r="AG46" s="473"/>
      <c r="AH46" s="1188"/>
      <c r="AI46" s="473"/>
      <c r="AJ46" s="1188"/>
      <c r="AK46" s="473"/>
      <c r="AL46" s="1188"/>
      <c r="AM46" s="473"/>
      <c r="AN46" s="1188"/>
      <c r="AO46" s="473"/>
      <c r="AP46" s="1188"/>
      <c r="AQ46" s="473"/>
      <c r="AR46" s="1188"/>
      <c r="AS46" s="473"/>
      <c r="AT46" s="1188"/>
      <c r="AU46" s="473"/>
      <c r="AV46" s="1188"/>
      <c r="AW46" s="473"/>
      <c r="AX46" s="1188"/>
      <c r="AY46" s="473"/>
      <c r="AZ46" s="1188"/>
      <c r="BA46" s="473"/>
      <c r="BB46" s="1188"/>
      <c r="BC46" s="474" t="e">
        <f t="shared" si="0"/>
        <v>#DIV/0!</v>
      </c>
      <c r="BD46" s="1190"/>
      <c r="BE46" s="1190"/>
      <c r="BF46" s="474" t="e">
        <f t="shared" si="5"/>
        <v>#DIV/0!</v>
      </c>
      <c r="BG46" s="1192">
        <f t="shared" si="1"/>
        <v>0</v>
      </c>
      <c r="BH46" s="1210"/>
      <c r="BI46" s="1210"/>
      <c r="BJ46" s="1210"/>
      <c r="BK46" s="476"/>
      <c r="BL46" s="476"/>
      <c r="BM46" s="476"/>
      <c r="BN46" s="476"/>
      <c r="BO46" s="474" t="e">
        <f t="shared" si="2"/>
        <v>#DIV/0!</v>
      </c>
      <c r="BP46" s="474" t="e">
        <f t="shared" si="3"/>
        <v>#DIV/0!</v>
      </c>
      <c r="BQ46" s="1190"/>
      <c r="BR46" s="1190"/>
      <c r="BS46" s="1192"/>
      <c r="BT46" s="1192" t="e">
        <f>INDEX([15]Listas!E$20:I$24,MATCH(BQ46,[15]Listas!D$20:D$24,1),MATCH(BR46,[15]Listas!E$19:I$19,1))</f>
        <v>#N/A</v>
      </c>
    </row>
    <row r="47" spans="1:72" s="475" customFormat="1" ht="39.75" hidden="1" customHeight="1" x14ac:dyDescent="0.2">
      <c r="A47" s="1189"/>
      <c r="B47" s="1189"/>
      <c r="C47" s="1189"/>
      <c r="D47" s="1189"/>
      <c r="E47" s="1189"/>
      <c r="F47" s="1189"/>
      <c r="G47" s="476"/>
      <c r="H47" s="476">
        <v>5</v>
      </c>
      <c r="I47" s="1210"/>
      <c r="J47" s="1210"/>
      <c r="K47" s="1210"/>
      <c r="L47" s="1189"/>
      <c r="M47" s="1189"/>
      <c r="N47" s="1189"/>
      <c r="O47" s="1189"/>
      <c r="P47" s="1189"/>
      <c r="Q47" s="1189"/>
      <c r="R47" s="1189"/>
      <c r="S47" s="473"/>
      <c r="T47" s="1188"/>
      <c r="U47" s="473"/>
      <c r="V47" s="1188"/>
      <c r="W47" s="473"/>
      <c r="X47" s="1188"/>
      <c r="Y47" s="473"/>
      <c r="Z47" s="1188"/>
      <c r="AA47" s="473"/>
      <c r="AB47" s="1188"/>
      <c r="AC47" s="473"/>
      <c r="AD47" s="1188"/>
      <c r="AE47" s="473"/>
      <c r="AF47" s="1188"/>
      <c r="AG47" s="473"/>
      <c r="AH47" s="1188"/>
      <c r="AI47" s="473"/>
      <c r="AJ47" s="1188"/>
      <c r="AK47" s="473"/>
      <c r="AL47" s="1188"/>
      <c r="AM47" s="473"/>
      <c r="AN47" s="1188"/>
      <c r="AO47" s="473"/>
      <c r="AP47" s="1188"/>
      <c r="AQ47" s="473"/>
      <c r="AR47" s="1188"/>
      <c r="AS47" s="473"/>
      <c r="AT47" s="1188"/>
      <c r="AU47" s="473"/>
      <c r="AV47" s="1188"/>
      <c r="AW47" s="473"/>
      <c r="AX47" s="1188"/>
      <c r="AY47" s="473"/>
      <c r="AZ47" s="1188"/>
      <c r="BA47" s="473"/>
      <c r="BB47" s="1188"/>
      <c r="BC47" s="474" t="e">
        <f t="shared" si="0"/>
        <v>#DIV/0!</v>
      </c>
      <c r="BD47" s="1190"/>
      <c r="BE47" s="1190"/>
      <c r="BF47" s="474" t="e">
        <f t="shared" si="5"/>
        <v>#DIV/0!</v>
      </c>
      <c r="BG47" s="1192">
        <f t="shared" si="1"/>
        <v>0</v>
      </c>
      <c r="BH47" s="1210"/>
      <c r="BI47" s="1210"/>
      <c r="BJ47" s="1210"/>
      <c r="BK47" s="476"/>
      <c r="BL47" s="476"/>
      <c r="BM47" s="476"/>
      <c r="BN47" s="476"/>
      <c r="BO47" s="474" t="e">
        <f t="shared" si="2"/>
        <v>#DIV/0!</v>
      </c>
      <c r="BP47" s="474" t="e">
        <f t="shared" si="3"/>
        <v>#DIV/0!</v>
      </c>
      <c r="BQ47" s="1190"/>
      <c r="BR47" s="1190"/>
      <c r="BS47" s="1192"/>
      <c r="BT47" s="1192" t="e">
        <f>INDEX([15]Listas!E$20:I$24,MATCH(BQ47,[15]Listas!D$20:D$24,1),MATCH(BR47,[15]Listas!E$19:I$19,1))</f>
        <v>#N/A</v>
      </c>
    </row>
    <row r="48" spans="1:72" s="475" customFormat="1" ht="39.75" hidden="1" customHeight="1" x14ac:dyDescent="0.2">
      <c r="A48" s="1189"/>
      <c r="B48" s="1189"/>
      <c r="C48" s="1189"/>
      <c r="D48" s="1189"/>
      <c r="E48" s="1189"/>
      <c r="F48" s="1189"/>
      <c r="G48" s="476"/>
      <c r="H48" s="476">
        <v>6</v>
      </c>
      <c r="I48" s="1210"/>
      <c r="J48" s="1210"/>
      <c r="K48" s="1210"/>
      <c r="L48" s="1189"/>
      <c r="M48" s="1189"/>
      <c r="N48" s="1189"/>
      <c r="O48" s="1189"/>
      <c r="P48" s="1189"/>
      <c r="Q48" s="1189"/>
      <c r="R48" s="1189"/>
      <c r="S48" s="473"/>
      <c r="T48" s="1188"/>
      <c r="U48" s="473"/>
      <c r="V48" s="1188"/>
      <c r="W48" s="473"/>
      <c r="X48" s="1188"/>
      <c r="Y48" s="473"/>
      <c r="Z48" s="1188"/>
      <c r="AA48" s="473"/>
      <c r="AB48" s="1188"/>
      <c r="AC48" s="473"/>
      <c r="AD48" s="1188"/>
      <c r="AE48" s="473"/>
      <c r="AF48" s="1188"/>
      <c r="AG48" s="473"/>
      <c r="AH48" s="1188"/>
      <c r="AI48" s="473"/>
      <c r="AJ48" s="1188"/>
      <c r="AK48" s="473"/>
      <c r="AL48" s="1188"/>
      <c r="AM48" s="473"/>
      <c r="AN48" s="1188"/>
      <c r="AO48" s="473"/>
      <c r="AP48" s="1188"/>
      <c r="AQ48" s="473"/>
      <c r="AR48" s="1188"/>
      <c r="AS48" s="473"/>
      <c r="AT48" s="1188"/>
      <c r="AU48" s="473"/>
      <c r="AV48" s="1188"/>
      <c r="AW48" s="473"/>
      <c r="AX48" s="1188"/>
      <c r="AY48" s="473"/>
      <c r="AZ48" s="1188"/>
      <c r="BA48" s="473"/>
      <c r="BB48" s="1188"/>
      <c r="BC48" s="474" t="e">
        <f t="shared" si="0"/>
        <v>#DIV/0!</v>
      </c>
      <c r="BD48" s="1190"/>
      <c r="BE48" s="1190"/>
      <c r="BF48" s="474" t="e">
        <f t="shared" si="5"/>
        <v>#DIV/0!</v>
      </c>
      <c r="BG48" s="1192">
        <f t="shared" si="1"/>
        <v>0</v>
      </c>
      <c r="BH48" s="1210"/>
      <c r="BI48" s="1210"/>
      <c r="BJ48" s="1210"/>
      <c r="BK48" s="476"/>
      <c r="BL48" s="476"/>
      <c r="BM48" s="476"/>
      <c r="BN48" s="476"/>
      <c r="BO48" s="474" t="e">
        <f t="shared" si="2"/>
        <v>#DIV/0!</v>
      </c>
      <c r="BP48" s="474" t="e">
        <f t="shared" si="3"/>
        <v>#DIV/0!</v>
      </c>
      <c r="BQ48" s="1190"/>
      <c r="BR48" s="1190"/>
      <c r="BS48" s="1192"/>
      <c r="BT48" s="1192" t="e">
        <f>INDEX([15]Listas!E$20:I$24,MATCH(BQ48,[15]Listas!D$20:D$24,1),MATCH(BR48,[15]Listas!E$19:I$19,1))</f>
        <v>#N/A</v>
      </c>
    </row>
    <row r="49" spans="1:131" s="475" customFormat="1" ht="39.75" hidden="1" customHeight="1" x14ac:dyDescent="0.2">
      <c r="A49" s="1189"/>
      <c r="B49" s="1189"/>
      <c r="C49" s="1189"/>
      <c r="D49" s="1189"/>
      <c r="E49" s="1189"/>
      <c r="F49" s="1189"/>
      <c r="G49" s="476"/>
      <c r="H49" s="476">
        <v>7</v>
      </c>
      <c r="I49" s="1210"/>
      <c r="J49" s="1210"/>
      <c r="K49" s="1210"/>
      <c r="L49" s="1189"/>
      <c r="M49" s="1189"/>
      <c r="N49" s="1189"/>
      <c r="O49" s="1189"/>
      <c r="P49" s="1189"/>
      <c r="Q49" s="1189"/>
      <c r="R49" s="1189"/>
      <c r="S49" s="473"/>
      <c r="T49" s="1188"/>
      <c r="U49" s="473"/>
      <c r="V49" s="1188"/>
      <c r="W49" s="473"/>
      <c r="X49" s="1188"/>
      <c r="Y49" s="473"/>
      <c r="Z49" s="1188"/>
      <c r="AA49" s="473"/>
      <c r="AB49" s="1188"/>
      <c r="AC49" s="473"/>
      <c r="AD49" s="1188"/>
      <c r="AE49" s="473"/>
      <c r="AF49" s="1188"/>
      <c r="AG49" s="473"/>
      <c r="AH49" s="1188"/>
      <c r="AI49" s="473"/>
      <c r="AJ49" s="1188"/>
      <c r="AK49" s="473"/>
      <c r="AL49" s="1188"/>
      <c r="AM49" s="473"/>
      <c r="AN49" s="1188"/>
      <c r="AO49" s="473"/>
      <c r="AP49" s="1188"/>
      <c r="AQ49" s="473"/>
      <c r="AR49" s="1188"/>
      <c r="AS49" s="473"/>
      <c r="AT49" s="1188"/>
      <c r="AU49" s="473"/>
      <c r="AV49" s="1188"/>
      <c r="AW49" s="473"/>
      <c r="AX49" s="1188"/>
      <c r="AY49" s="473"/>
      <c r="AZ49" s="1188"/>
      <c r="BA49" s="473"/>
      <c r="BB49" s="1188"/>
      <c r="BC49" s="474" t="e">
        <f t="shared" si="0"/>
        <v>#DIV/0!</v>
      </c>
      <c r="BD49" s="1190"/>
      <c r="BE49" s="1190"/>
      <c r="BF49" s="474" t="e">
        <f t="shared" si="5"/>
        <v>#DIV/0!</v>
      </c>
      <c r="BG49" s="1192">
        <f t="shared" si="1"/>
        <v>0</v>
      </c>
      <c r="BH49" s="1210"/>
      <c r="BI49" s="1210"/>
      <c r="BJ49" s="1210"/>
      <c r="BK49" s="476"/>
      <c r="BL49" s="476"/>
      <c r="BM49" s="476"/>
      <c r="BN49" s="476"/>
      <c r="BO49" s="474" t="e">
        <f t="shared" si="2"/>
        <v>#DIV/0!</v>
      </c>
      <c r="BP49" s="474" t="e">
        <f t="shared" si="3"/>
        <v>#DIV/0!</v>
      </c>
      <c r="BQ49" s="1190"/>
      <c r="BR49" s="1190"/>
      <c r="BS49" s="1192"/>
      <c r="BT49" s="1192" t="e">
        <f>INDEX([15]Listas!E$20:I$24,MATCH(BQ49,[15]Listas!D$20:D$24,1),MATCH(BR49,[15]Listas!E$19:I$19,1))</f>
        <v>#N/A</v>
      </c>
    </row>
    <row r="50" spans="1:131" s="475" customFormat="1" ht="39.75" hidden="1" customHeight="1" x14ac:dyDescent="0.2">
      <c r="A50" s="1189"/>
      <c r="B50" s="1189"/>
      <c r="C50" s="1189"/>
      <c r="D50" s="1189"/>
      <c r="E50" s="1189"/>
      <c r="F50" s="1189"/>
      <c r="G50" s="476"/>
      <c r="H50" s="476">
        <v>8</v>
      </c>
      <c r="I50" s="1210"/>
      <c r="J50" s="1210"/>
      <c r="K50" s="1210"/>
      <c r="L50" s="1189"/>
      <c r="M50" s="1189"/>
      <c r="N50" s="1189"/>
      <c r="O50" s="1189"/>
      <c r="P50" s="1189"/>
      <c r="Q50" s="1189"/>
      <c r="R50" s="1189"/>
      <c r="S50" s="473"/>
      <c r="T50" s="1188"/>
      <c r="U50" s="473"/>
      <c r="V50" s="1188"/>
      <c r="W50" s="473"/>
      <c r="X50" s="1188"/>
      <c r="Y50" s="473"/>
      <c r="Z50" s="1188"/>
      <c r="AA50" s="473"/>
      <c r="AB50" s="1188"/>
      <c r="AC50" s="473"/>
      <c r="AD50" s="1188"/>
      <c r="AE50" s="473"/>
      <c r="AF50" s="1188"/>
      <c r="AG50" s="473"/>
      <c r="AH50" s="1188"/>
      <c r="AI50" s="473"/>
      <c r="AJ50" s="1188"/>
      <c r="AK50" s="473"/>
      <c r="AL50" s="1188"/>
      <c r="AM50" s="473"/>
      <c r="AN50" s="1188"/>
      <c r="AO50" s="473"/>
      <c r="AP50" s="1188"/>
      <c r="AQ50" s="473"/>
      <c r="AR50" s="1188"/>
      <c r="AS50" s="473"/>
      <c r="AT50" s="1188"/>
      <c r="AU50" s="473"/>
      <c r="AV50" s="1188"/>
      <c r="AW50" s="473"/>
      <c r="AX50" s="1188"/>
      <c r="AY50" s="473"/>
      <c r="AZ50" s="1188"/>
      <c r="BA50" s="473"/>
      <c r="BB50" s="1188"/>
      <c r="BC50" s="474" t="e">
        <f t="shared" si="0"/>
        <v>#DIV/0!</v>
      </c>
      <c r="BD50" s="1190"/>
      <c r="BE50" s="1190"/>
      <c r="BF50" s="474" t="e">
        <f t="shared" si="5"/>
        <v>#DIV/0!</v>
      </c>
      <c r="BG50" s="1192">
        <f t="shared" si="1"/>
        <v>0</v>
      </c>
      <c r="BH50" s="1210"/>
      <c r="BI50" s="1210"/>
      <c r="BJ50" s="1210"/>
      <c r="BK50" s="476"/>
      <c r="BL50" s="476"/>
      <c r="BM50" s="476"/>
      <c r="BN50" s="476"/>
      <c r="BO50" s="474" t="e">
        <f t="shared" si="2"/>
        <v>#DIV/0!</v>
      </c>
      <c r="BP50" s="474" t="e">
        <f t="shared" si="3"/>
        <v>#DIV/0!</v>
      </c>
      <c r="BQ50" s="1190"/>
      <c r="BR50" s="1190"/>
      <c r="BS50" s="1192"/>
      <c r="BT50" s="1192" t="e">
        <f>INDEX([15]Listas!E$20:I$24,MATCH(BQ50,[15]Listas!D$20:D$24,1),MATCH(BR50,[15]Listas!E$19:I$19,1))</f>
        <v>#N/A</v>
      </c>
    </row>
    <row r="51" spans="1:131" s="475" customFormat="1" ht="39.75" hidden="1" customHeight="1" x14ac:dyDescent="0.2">
      <c r="A51" s="1189"/>
      <c r="B51" s="1189"/>
      <c r="C51" s="1189"/>
      <c r="D51" s="1189"/>
      <c r="E51" s="1189"/>
      <c r="F51" s="1189"/>
      <c r="G51" s="476"/>
      <c r="H51" s="476">
        <v>1</v>
      </c>
      <c r="I51" s="1210"/>
      <c r="J51" s="1210"/>
      <c r="K51" s="1210"/>
      <c r="L51" s="1189"/>
      <c r="M51" s="1189"/>
      <c r="N51" s="1189"/>
      <c r="O51" s="1189"/>
      <c r="P51" s="1189"/>
      <c r="Q51" s="1189"/>
      <c r="R51" s="1189"/>
      <c r="S51" s="473"/>
      <c r="T51" s="1188"/>
      <c r="U51" s="473"/>
      <c r="V51" s="1188"/>
      <c r="W51" s="473"/>
      <c r="X51" s="1188"/>
      <c r="Y51" s="473"/>
      <c r="Z51" s="1188"/>
      <c r="AA51" s="473"/>
      <c r="AB51" s="1188"/>
      <c r="AC51" s="473"/>
      <c r="AD51" s="1188"/>
      <c r="AE51" s="473"/>
      <c r="AF51" s="1188"/>
      <c r="AG51" s="473"/>
      <c r="AH51" s="1188"/>
      <c r="AI51" s="473"/>
      <c r="AJ51" s="1188"/>
      <c r="AK51" s="473"/>
      <c r="AL51" s="1188"/>
      <c r="AM51" s="473"/>
      <c r="AN51" s="1188"/>
      <c r="AO51" s="473"/>
      <c r="AP51" s="1188"/>
      <c r="AQ51" s="473"/>
      <c r="AR51" s="1188"/>
      <c r="AS51" s="473"/>
      <c r="AT51" s="1188"/>
      <c r="AU51" s="473"/>
      <c r="AV51" s="1188"/>
      <c r="AW51" s="473"/>
      <c r="AX51" s="1188"/>
      <c r="AY51" s="473"/>
      <c r="AZ51" s="1188"/>
      <c r="BA51" s="473"/>
      <c r="BB51" s="1188"/>
      <c r="BC51" s="474" t="e">
        <f t="shared" si="0"/>
        <v>#DIV/0!</v>
      </c>
      <c r="BD51" s="1190" t="e">
        <f>SUM((BC51*(BC51/SUM(BC51:BC59))),(BC52*(BC52/SUM(BC51:BC59))),(BC53*(BC53/SUM(BC51:BC59))),(BC54*(BC54/SUM(BC51:BC59))),(BC55*(BC55/SUM(BC51:BC59))),(BC56*(BC56/SUM(BC51:BC59))),(BC57*(BC57/SUM(BC51:BC59))),(BC58*(BC58/SUM(BC51:BC59))),(BC59*(BC59/SUM(BC51:BC59))))</f>
        <v>#DIV/0!</v>
      </c>
      <c r="BE51" s="1190" t="e">
        <f>AVERAGE(T51,V51,X51,Z51,AB51,AD51,AF51,AH51,AJ51,AL51,AN51,AP51,AR51,AT51,AV51,AX51,AZ51,BB51)</f>
        <v>#DIV/0!</v>
      </c>
      <c r="BF51" s="474" t="e">
        <f>IF(BE51=0,#REF!,BE51)</f>
        <v>#DIV/0!</v>
      </c>
      <c r="BG51" s="1192" t="e">
        <f t="shared" si="1"/>
        <v>#DIV/0!</v>
      </c>
      <c r="BH51" s="1210"/>
      <c r="BI51" s="1210"/>
      <c r="BJ51" s="1210"/>
      <c r="BK51" s="476"/>
      <c r="BL51" s="476"/>
      <c r="BM51" s="476"/>
      <c r="BN51" s="476"/>
      <c r="BO51" s="474" t="e">
        <f t="shared" si="2"/>
        <v>#DIV/0!</v>
      </c>
      <c r="BP51" s="474" t="e">
        <f t="shared" si="3"/>
        <v>#DIV/0!</v>
      </c>
      <c r="BQ51" s="1190" t="e">
        <f>SUM((BO51*(BO51/SUM(BO51:BO59))),(BO52*(BO52/SUM(BO51:BO59))),(BO53*(BO53/SUM(BO51:BO59))),(BO54*(BO54/SUM(BO51:BO59))),(BO55*(BO55/SUM(BO51:BO59))),(BO56*(BO56/SUM(BO51:BO59))),(BO57*(BO57/SUM(BO51:BO59))),(BO58*(BO58/SUM(BO51:BO59))),(BO59*(BO59/SUM(BO51:BO59))))</f>
        <v>#DIV/0!</v>
      </c>
      <c r="BR51" s="1190" t="e">
        <f>SUM((BP51*(BP51/SUM(BP51:BP59))),(BP52*(BP52/SUM(BP51:BP59))),(BP53*(BP53/SUM(BP51:BP59))),(BP54*(BP54/SUM(BP51:BP59))),(BP55*(BP55/SUM(BP51:BP59))),(BP56*(BP56/SUM(BP51:BP59))),(BP57*(BP57/SUM(BP51:BP59))),(BP58*(BP58/SUM(BP51:BP59))),(BP59*(BP59/SUM(BP51:BP59))))</f>
        <v>#DIV/0!</v>
      </c>
      <c r="BS51" s="1192" t="e">
        <f>BQ51*BR51</f>
        <v>#DIV/0!</v>
      </c>
      <c r="BT51" s="1192" t="e">
        <f>INDEX([15]Listas!E$20:I$24,MATCH(BQ51,[15]Listas!D$20:D$24,1),MATCH(BR51,[15]Listas!E$19:I$19,1))</f>
        <v>#DIV/0!</v>
      </c>
    </row>
    <row r="52" spans="1:131" s="475" customFormat="1" ht="39.75" hidden="1" customHeight="1" x14ac:dyDescent="0.2">
      <c r="A52" s="1189"/>
      <c r="B52" s="1189"/>
      <c r="C52" s="1189"/>
      <c r="D52" s="1189"/>
      <c r="E52" s="1189"/>
      <c r="F52" s="1189"/>
      <c r="G52" s="476"/>
      <c r="H52" s="476">
        <v>2</v>
      </c>
      <c r="I52" s="1210"/>
      <c r="J52" s="1210"/>
      <c r="K52" s="1210"/>
      <c r="L52" s="1189"/>
      <c r="M52" s="1189"/>
      <c r="N52" s="1189"/>
      <c r="O52" s="1189"/>
      <c r="P52" s="1189"/>
      <c r="Q52" s="1189"/>
      <c r="R52" s="1189"/>
      <c r="S52" s="473"/>
      <c r="T52" s="1188"/>
      <c r="U52" s="473"/>
      <c r="V52" s="1188"/>
      <c r="W52" s="473"/>
      <c r="X52" s="1188"/>
      <c r="Y52" s="473"/>
      <c r="Z52" s="1188"/>
      <c r="AA52" s="473"/>
      <c r="AB52" s="1188"/>
      <c r="AC52" s="473"/>
      <c r="AD52" s="1188"/>
      <c r="AE52" s="473"/>
      <c r="AF52" s="1188"/>
      <c r="AG52" s="473"/>
      <c r="AH52" s="1188"/>
      <c r="AI52" s="473"/>
      <c r="AJ52" s="1188"/>
      <c r="AK52" s="473"/>
      <c r="AL52" s="1188"/>
      <c r="AM52" s="473"/>
      <c r="AN52" s="1188"/>
      <c r="AO52" s="473"/>
      <c r="AP52" s="1188"/>
      <c r="AQ52" s="473"/>
      <c r="AR52" s="1188"/>
      <c r="AS52" s="473"/>
      <c r="AT52" s="1188"/>
      <c r="AU52" s="473"/>
      <c r="AV52" s="1188"/>
      <c r="AW52" s="473"/>
      <c r="AX52" s="1188"/>
      <c r="AY52" s="473"/>
      <c r="AZ52" s="1188"/>
      <c r="BA52" s="473"/>
      <c r="BB52" s="1188"/>
      <c r="BC52" s="474" t="e">
        <f t="shared" si="0"/>
        <v>#DIV/0!</v>
      </c>
      <c r="BD52" s="1190"/>
      <c r="BE52" s="1190"/>
      <c r="BF52" s="474" t="e">
        <f t="shared" ref="BF52:BF59" si="6">IF(BE52=0,BF51,BE52)</f>
        <v>#DIV/0!</v>
      </c>
      <c r="BG52" s="1192">
        <f t="shared" si="1"/>
        <v>0</v>
      </c>
      <c r="BH52" s="1210"/>
      <c r="BI52" s="1210"/>
      <c r="BJ52" s="1210"/>
      <c r="BK52" s="476"/>
      <c r="BL52" s="476"/>
      <c r="BM52" s="476"/>
      <c r="BN52" s="476"/>
      <c r="BO52" s="474" t="e">
        <f t="shared" si="2"/>
        <v>#DIV/0!</v>
      </c>
      <c r="BP52" s="474" t="e">
        <f t="shared" si="3"/>
        <v>#DIV/0!</v>
      </c>
      <c r="BQ52" s="1190"/>
      <c r="BR52" s="1190"/>
      <c r="BS52" s="1192"/>
      <c r="BT52" s="1192" t="e">
        <f>INDEX([15]Listas!E$20:I$24,MATCH(BQ52,[15]Listas!D$20:D$24,1),MATCH(BR52,[15]Listas!E$19:I$19,1))</f>
        <v>#N/A</v>
      </c>
    </row>
    <row r="53" spans="1:131" s="475" customFormat="1" ht="39.75" hidden="1" customHeight="1" x14ac:dyDescent="0.2">
      <c r="A53" s="1189"/>
      <c r="B53" s="1189"/>
      <c r="C53" s="1189"/>
      <c r="D53" s="1189"/>
      <c r="E53" s="1189"/>
      <c r="F53" s="1189"/>
      <c r="G53" s="476"/>
      <c r="H53" s="476">
        <v>3</v>
      </c>
      <c r="I53" s="1210"/>
      <c r="J53" s="1210"/>
      <c r="K53" s="1210"/>
      <c r="L53" s="1189"/>
      <c r="M53" s="1189"/>
      <c r="N53" s="1189"/>
      <c r="O53" s="1189"/>
      <c r="P53" s="1189"/>
      <c r="Q53" s="1189"/>
      <c r="R53" s="1189"/>
      <c r="S53" s="473"/>
      <c r="T53" s="1188"/>
      <c r="U53" s="473"/>
      <c r="V53" s="1188"/>
      <c r="W53" s="473"/>
      <c r="X53" s="1188"/>
      <c r="Y53" s="473"/>
      <c r="Z53" s="1188"/>
      <c r="AA53" s="473"/>
      <c r="AB53" s="1188"/>
      <c r="AC53" s="473"/>
      <c r="AD53" s="1188"/>
      <c r="AE53" s="473"/>
      <c r="AF53" s="1188"/>
      <c r="AG53" s="473"/>
      <c r="AH53" s="1188"/>
      <c r="AI53" s="473"/>
      <c r="AJ53" s="1188"/>
      <c r="AK53" s="473"/>
      <c r="AL53" s="1188"/>
      <c r="AM53" s="473"/>
      <c r="AN53" s="1188"/>
      <c r="AO53" s="473"/>
      <c r="AP53" s="1188"/>
      <c r="AQ53" s="473"/>
      <c r="AR53" s="1188"/>
      <c r="AS53" s="473"/>
      <c r="AT53" s="1188"/>
      <c r="AU53" s="473"/>
      <c r="AV53" s="1188"/>
      <c r="AW53" s="473"/>
      <c r="AX53" s="1188"/>
      <c r="AY53" s="473"/>
      <c r="AZ53" s="1188"/>
      <c r="BA53" s="473"/>
      <c r="BB53" s="1188"/>
      <c r="BC53" s="474" t="e">
        <f t="shared" si="0"/>
        <v>#DIV/0!</v>
      </c>
      <c r="BD53" s="1190"/>
      <c r="BE53" s="1190"/>
      <c r="BF53" s="474" t="e">
        <f t="shared" si="6"/>
        <v>#DIV/0!</v>
      </c>
      <c r="BG53" s="1192">
        <f t="shared" si="1"/>
        <v>0</v>
      </c>
      <c r="BH53" s="1210"/>
      <c r="BI53" s="1210"/>
      <c r="BJ53" s="1210"/>
      <c r="BK53" s="476"/>
      <c r="BL53" s="476"/>
      <c r="BM53" s="476"/>
      <c r="BN53" s="476"/>
      <c r="BO53" s="474" t="e">
        <f t="shared" si="2"/>
        <v>#DIV/0!</v>
      </c>
      <c r="BP53" s="474" t="e">
        <f t="shared" si="3"/>
        <v>#DIV/0!</v>
      </c>
      <c r="BQ53" s="1190"/>
      <c r="BR53" s="1190"/>
      <c r="BS53" s="1192"/>
      <c r="BT53" s="1192" t="e">
        <f>INDEX([15]Listas!E$20:I$24,MATCH(BQ53,[15]Listas!D$20:D$24,1),MATCH(BR53,[15]Listas!E$19:I$19,1))</f>
        <v>#N/A</v>
      </c>
    </row>
    <row r="54" spans="1:131" s="475" customFormat="1" ht="39.75" hidden="1" customHeight="1" x14ac:dyDescent="0.2">
      <c r="A54" s="1189"/>
      <c r="B54" s="1189"/>
      <c r="C54" s="1189"/>
      <c r="D54" s="1189"/>
      <c r="E54" s="1189"/>
      <c r="F54" s="1189"/>
      <c r="G54" s="476"/>
      <c r="H54" s="476">
        <v>4</v>
      </c>
      <c r="I54" s="1210"/>
      <c r="J54" s="1210"/>
      <c r="K54" s="1210"/>
      <c r="L54" s="1189"/>
      <c r="M54" s="1189"/>
      <c r="N54" s="1189"/>
      <c r="O54" s="1189"/>
      <c r="P54" s="1189"/>
      <c r="Q54" s="1189"/>
      <c r="R54" s="1189"/>
      <c r="S54" s="473"/>
      <c r="T54" s="1188"/>
      <c r="U54" s="473"/>
      <c r="V54" s="1188"/>
      <c r="W54" s="473"/>
      <c r="X54" s="1188"/>
      <c r="Y54" s="473"/>
      <c r="Z54" s="1188"/>
      <c r="AA54" s="473"/>
      <c r="AB54" s="1188"/>
      <c r="AC54" s="473"/>
      <c r="AD54" s="1188"/>
      <c r="AE54" s="473"/>
      <c r="AF54" s="1188"/>
      <c r="AG54" s="473"/>
      <c r="AH54" s="1188"/>
      <c r="AI54" s="473"/>
      <c r="AJ54" s="1188"/>
      <c r="AK54" s="473"/>
      <c r="AL54" s="1188"/>
      <c r="AM54" s="473"/>
      <c r="AN54" s="1188"/>
      <c r="AO54" s="473"/>
      <c r="AP54" s="1188"/>
      <c r="AQ54" s="473"/>
      <c r="AR54" s="1188"/>
      <c r="AS54" s="473"/>
      <c r="AT54" s="1188"/>
      <c r="AU54" s="473"/>
      <c r="AV54" s="1188"/>
      <c r="AW54" s="473"/>
      <c r="AX54" s="1188"/>
      <c r="AY54" s="473"/>
      <c r="AZ54" s="1188"/>
      <c r="BA54" s="473"/>
      <c r="BB54" s="1188"/>
      <c r="BC54" s="474" t="e">
        <f t="shared" si="0"/>
        <v>#DIV/0!</v>
      </c>
      <c r="BD54" s="1190"/>
      <c r="BE54" s="1190"/>
      <c r="BF54" s="474" t="e">
        <f t="shared" si="6"/>
        <v>#DIV/0!</v>
      </c>
      <c r="BG54" s="1192">
        <f t="shared" si="1"/>
        <v>0</v>
      </c>
      <c r="BH54" s="1210"/>
      <c r="BI54" s="1210"/>
      <c r="BJ54" s="1210"/>
      <c r="BK54" s="476"/>
      <c r="BL54" s="476"/>
      <c r="BM54" s="476"/>
      <c r="BN54" s="476"/>
      <c r="BO54" s="474" t="e">
        <f t="shared" si="2"/>
        <v>#DIV/0!</v>
      </c>
      <c r="BP54" s="474" t="e">
        <f t="shared" si="3"/>
        <v>#DIV/0!</v>
      </c>
      <c r="BQ54" s="1190"/>
      <c r="BR54" s="1190"/>
      <c r="BS54" s="1192"/>
      <c r="BT54" s="1192" t="e">
        <f>INDEX([15]Listas!E$20:I$24,MATCH(BQ54,[15]Listas!D$20:D$24,1),MATCH(BR54,[15]Listas!E$19:I$19,1))</f>
        <v>#N/A</v>
      </c>
    </row>
    <row r="55" spans="1:131" s="475" customFormat="1" ht="39.75" hidden="1" customHeight="1" x14ac:dyDescent="0.2">
      <c r="A55" s="1189"/>
      <c r="B55" s="1189"/>
      <c r="C55" s="1189"/>
      <c r="D55" s="1189"/>
      <c r="E55" s="1189"/>
      <c r="F55" s="1189"/>
      <c r="G55" s="476"/>
      <c r="H55" s="476">
        <v>5</v>
      </c>
      <c r="I55" s="1210"/>
      <c r="J55" s="1210"/>
      <c r="K55" s="1210"/>
      <c r="L55" s="1189"/>
      <c r="M55" s="1189"/>
      <c r="N55" s="1189"/>
      <c r="O55" s="1189"/>
      <c r="P55" s="1189"/>
      <c r="Q55" s="1189"/>
      <c r="R55" s="1189"/>
      <c r="S55" s="473"/>
      <c r="T55" s="1188"/>
      <c r="U55" s="473"/>
      <c r="V55" s="1188"/>
      <c r="W55" s="473"/>
      <c r="X55" s="1188"/>
      <c r="Y55" s="473"/>
      <c r="Z55" s="1188"/>
      <c r="AA55" s="473"/>
      <c r="AB55" s="1188"/>
      <c r="AC55" s="473"/>
      <c r="AD55" s="1188"/>
      <c r="AE55" s="473"/>
      <c r="AF55" s="1188"/>
      <c r="AG55" s="473"/>
      <c r="AH55" s="1188"/>
      <c r="AI55" s="473"/>
      <c r="AJ55" s="1188"/>
      <c r="AK55" s="473"/>
      <c r="AL55" s="1188"/>
      <c r="AM55" s="473"/>
      <c r="AN55" s="1188"/>
      <c r="AO55" s="473"/>
      <c r="AP55" s="1188"/>
      <c r="AQ55" s="473"/>
      <c r="AR55" s="1188"/>
      <c r="AS55" s="473"/>
      <c r="AT55" s="1188"/>
      <c r="AU55" s="473"/>
      <c r="AV55" s="1188"/>
      <c r="AW55" s="473"/>
      <c r="AX55" s="1188"/>
      <c r="AY55" s="473"/>
      <c r="AZ55" s="1188"/>
      <c r="BA55" s="473"/>
      <c r="BB55" s="1188"/>
      <c r="BC55" s="474" t="e">
        <f t="shared" si="0"/>
        <v>#DIV/0!</v>
      </c>
      <c r="BD55" s="1190"/>
      <c r="BE55" s="1190"/>
      <c r="BF55" s="474" t="e">
        <f t="shared" si="6"/>
        <v>#DIV/0!</v>
      </c>
      <c r="BG55" s="1192">
        <f t="shared" si="1"/>
        <v>0</v>
      </c>
      <c r="BH55" s="1210"/>
      <c r="BI55" s="1210"/>
      <c r="BJ55" s="1210"/>
      <c r="BK55" s="476"/>
      <c r="BL55" s="476"/>
      <c r="BM55" s="476"/>
      <c r="BN55" s="476"/>
      <c r="BO55" s="474" t="e">
        <f t="shared" si="2"/>
        <v>#DIV/0!</v>
      </c>
      <c r="BP55" s="474" t="e">
        <f t="shared" si="3"/>
        <v>#DIV/0!</v>
      </c>
      <c r="BQ55" s="1190"/>
      <c r="BR55" s="1190"/>
      <c r="BS55" s="1192"/>
      <c r="BT55" s="1192" t="e">
        <f>INDEX([15]Listas!E$20:I$24,MATCH(BQ55,[15]Listas!D$20:D$24,1),MATCH(BR55,[15]Listas!E$19:I$19,1))</f>
        <v>#N/A</v>
      </c>
    </row>
    <row r="56" spans="1:131" s="475" customFormat="1" ht="39.75" hidden="1" customHeight="1" x14ac:dyDescent="0.2">
      <c r="A56" s="1189"/>
      <c r="B56" s="1189"/>
      <c r="C56" s="1189"/>
      <c r="D56" s="1189"/>
      <c r="E56" s="1189"/>
      <c r="F56" s="1189"/>
      <c r="G56" s="476"/>
      <c r="H56" s="476">
        <v>6</v>
      </c>
      <c r="I56" s="1210"/>
      <c r="J56" s="1210"/>
      <c r="K56" s="1210"/>
      <c r="L56" s="1189"/>
      <c r="M56" s="1189"/>
      <c r="N56" s="1189"/>
      <c r="O56" s="1189"/>
      <c r="P56" s="1189"/>
      <c r="Q56" s="1189"/>
      <c r="R56" s="1189"/>
      <c r="S56" s="473"/>
      <c r="T56" s="1188"/>
      <c r="U56" s="473"/>
      <c r="V56" s="1188"/>
      <c r="W56" s="473"/>
      <c r="X56" s="1188"/>
      <c r="Y56" s="473"/>
      <c r="Z56" s="1188"/>
      <c r="AA56" s="473"/>
      <c r="AB56" s="1188"/>
      <c r="AC56" s="473"/>
      <c r="AD56" s="1188"/>
      <c r="AE56" s="473"/>
      <c r="AF56" s="1188"/>
      <c r="AG56" s="473"/>
      <c r="AH56" s="1188"/>
      <c r="AI56" s="473"/>
      <c r="AJ56" s="1188"/>
      <c r="AK56" s="473"/>
      <c r="AL56" s="1188"/>
      <c r="AM56" s="473"/>
      <c r="AN56" s="1188"/>
      <c r="AO56" s="473"/>
      <c r="AP56" s="1188"/>
      <c r="AQ56" s="473"/>
      <c r="AR56" s="1188"/>
      <c r="AS56" s="473"/>
      <c r="AT56" s="1188"/>
      <c r="AU56" s="473"/>
      <c r="AV56" s="1188"/>
      <c r="AW56" s="473"/>
      <c r="AX56" s="1188"/>
      <c r="AY56" s="473"/>
      <c r="AZ56" s="1188"/>
      <c r="BA56" s="473"/>
      <c r="BB56" s="1188"/>
      <c r="BC56" s="474" t="e">
        <f t="shared" si="0"/>
        <v>#DIV/0!</v>
      </c>
      <c r="BD56" s="1190"/>
      <c r="BE56" s="1190"/>
      <c r="BF56" s="474" t="e">
        <f t="shared" si="6"/>
        <v>#DIV/0!</v>
      </c>
      <c r="BG56" s="1192">
        <f t="shared" si="1"/>
        <v>0</v>
      </c>
      <c r="BH56" s="1210"/>
      <c r="BI56" s="1210"/>
      <c r="BJ56" s="1210"/>
      <c r="BK56" s="476"/>
      <c r="BL56" s="476"/>
      <c r="BM56" s="476"/>
      <c r="BN56" s="476"/>
      <c r="BO56" s="474" t="e">
        <f t="shared" si="2"/>
        <v>#DIV/0!</v>
      </c>
      <c r="BP56" s="474" t="e">
        <f t="shared" si="3"/>
        <v>#DIV/0!</v>
      </c>
      <c r="BQ56" s="1190"/>
      <c r="BR56" s="1190"/>
      <c r="BS56" s="1192"/>
      <c r="BT56" s="1192" t="e">
        <f>INDEX([15]Listas!E$20:I$24,MATCH(BQ56,[15]Listas!D$20:D$24,1),MATCH(BR56,[15]Listas!E$19:I$19,1))</f>
        <v>#N/A</v>
      </c>
    </row>
    <row r="57" spans="1:131" s="475" customFormat="1" ht="39.75" hidden="1" customHeight="1" x14ac:dyDescent="0.2">
      <c r="A57" s="1189"/>
      <c r="B57" s="1189"/>
      <c r="C57" s="1189"/>
      <c r="D57" s="1189"/>
      <c r="E57" s="1189"/>
      <c r="F57" s="1189"/>
      <c r="G57" s="476"/>
      <c r="H57" s="476">
        <v>7</v>
      </c>
      <c r="I57" s="1210"/>
      <c r="J57" s="1210"/>
      <c r="K57" s="1210"/>
      <c r="L57" s="1189"/>
      <c r="M57" s="1189"/>
      <c r="N57" s="1189"/>
      <c r="O57" s="1189"/>
      <c r="P57" s="1189"/>
      <c r="Q57" s="1189"/>
      <c r="R57" s="1189"/>
      <c r="S57" s="473"/>
      <c r="T57" s="1188"/>
      <c r="U57" s="473"/>
      <c r="V57" s="1188"/>
      <c r="W57" s="473"/>
      <c r="X57" s="1188"/>
      <c r="Y57" s="473"/>
      <c r="Z57" s="1188"/>
      <c r="AA57" s="473"/>
      <c r="AB57" s="1188"/>
      <c r="AC57" s="473"/>
      <c r="AD57" s="1188"/>
      <c r="AE57" s="473"/>
      <c r="AF57" s="1188"/>
      <c r="AG57" s="473"/>
      <c r="AH57" s="1188"/>
      <c r="AI57" s="473"/>
      <c r="AJ57" s="1188"/>
      <c r="AK57" s="473"/>
      <c r="AL57" s="1188"/>
      <c r="AM57" s="473"/>
      <c r="AN57" s="1188"/>
      <c r="AO57" s="473"/>
      <c r="AP57" s="1188"/>
      <c r="AQ57" s="473"/>
      <c r="AR57" s="1188"/>
      <c r="AS57" s="473"/>
      <c r="AT57" s="1188"/>
      <c r="AU57" s="473"/>
      <c r="AV57" s="1188"/>
      <c r="AW57" s="473"/>
      <c r="AX57" s="1188"/>
      <c r="AY57" s="473"/>
      <c r="AZ57" s="1188"/>
      <c r="BA57" s="473"/>
      <c r="BB57" s="1188"/>
      <c r="BC57" s="474" t="e">
        <f t="shared" si="0"/>
        <v>#DIV/0!</v>
      </c>
      <c r="BD57" s="1190"/>
      <c r="BE57" s="1190"/>
      <c r="BF57" s="474" t="e">
        <f t="shared" si="6"/>
        <v>#DIV/0!</v>
      </c>
      <c r="BG57" s="1192">
        <f t="shared" si="1"/>
        <v>0</v>
      </c>
      <c r="BH57" s="1210"/>
      <c r="BI57" s="1210"/>
      <c r="BJ57" s="1210"/>
      <c r="BK57" s="476"/>
      <c r="BL57" s="476"/>
      <c r="BM57" s="476"/>
      <c r="BN57" s="476"/>
      <c r="BO57" s="474" t="e">
        <f t="shared" si="2"/>
        <v>#DIV/0!</v>
      </c>
      <c r="BP57" s="474" t="e">
        <f t="shared" si="3"/>
        <v>#DIV/0!</v>
      </c>
      <c r="BQ57" s="1190"/>
      <c r="BR57" s="1190"/>
      <c r="BS57" s="1192"/>
      <c r="BT57" s="1192" t="e">
        <f>INDEX([15]Listas!E$20:I$24,MATCH(BQ57,[15]Listas!D$20:D$24,1),MATCH(BR57,[15]Listas!E$19:I$19,1))</f>
        <v>#N/A</v>
      </c>
    </row>
    <row r="58" spans="1:131" s="475" customFormat="1" ht="39.75" hidden="1" customHeight="1" x14ac:dyDescent="0.2">
      <c r="A58" s="1189"/>
      <c r="B58" s="1189"/>
      <c r="C58" s="1189"/>
      <c r="D58" s="1189"/>
      <c r="E58" s="1189"/>
      <c r="F58" s="1189"/>
      <c r="G58" s="476"/>
      <c r="H58" s="476">
        <v>8</v>
      </c>
      <c r="I58" s="1210"/>
      <c r="J58" s="1210"/>
      <c r="K58" s="1210"/>
      <c r="L58" s="1189"/>
      <c r="M58" s="1189"/>
      <c r="N58" s="1189"/>
      <c r="O58" s="1189"/>
      <c r="P58" s="1189"/>
      <c r="Q58" s="1189"/>
      <c r="R58" s="1189"/>
      <c r="S58" s="473"/>
      <c r="T58" s="1188"/>
      <c r="U58" s="473"/>
      <c r="V58" s="1188"/>
      <c r="W58" s="473"/>
      <c r="X58" s="1188"/>
      <c r="Y58" s="473"/>
      <c r="Z58" s="1188"/>
      <c r="AA58" s="473"/>
      <c r="AB58" s="1188"/>
      <c r="AC58" s="473"/>
      <c r="AD58" s="1188"/>
      <c r="AE58" s="473"/>
      <c r="AF58" s="1188"/>
      <c r="AG58" s="473"/>
      <c r="AH58" s="1188"/>
      <c r="AI58" s="473"/>
      <c r="AJ58" s="1188"/>
      <c r="AK58" s="473"/>
      <c r="AL58" s="1188"/>
      <c r="AM58" s="473"/>
      <c r="AN58" s="1188"/>
      <c r="AO58" s="473"/>
      <c r="AP58" s="1188"/>
      <c r="AQ58" s="473"/>
      <c r="AR58" s="1188"/>
      <c r="AS58" s="473"/>
      <c r="AT58" s="1188"/>
      <c r="AU58" s="473"/>
      <c r="AV58" s="1188"/>
      <c r="AW58" s="473"/>
      <c r="AX58" s="1188"/>
      <c r="AY58" s="473"/>
      <c r="AZ58" s="1188"/>
      <c r="BA58" s="473"/>
      <c r="BB58" s="1188"/>
      <c r="BC58" s="474" t="e">
        <f t="shared" si="0"/>
        <v>#DIV/0!</v>
      </c>
      <c r="BD58" s="1190"/>
      <c r="BE58" s="1190"/>
      <c r="BF58" s="474" t="e">
        <f t="shared" si="6"/>
        <v>#DIV/0!</v>
      </c>
      <c r="BG58" s="1192">
        <f t="shared" si="1"/>
        <v>0</v>
      </c>
      <c r="BH58" s="1210"/>
      <c r="BI58" s="1210"/>
      <c r="BJ58" s="1210"/>
      <c r="BK58" s="476"/>
      <c r="BL58" s="476"/>
      <c r="BM58" s="476"/>
      <c r="BN58" s="476"/>
      <c r="BO58" s="474" t="e">
        <f t="shared" si="2"/>
        <v>#DIV/0!</v>
      </c>
      <c r="BP58" s="474" t="e">
        <f t="shared" si="3"/>
        <v>#DIV/0!</v>
      </c>
      <c r="BQ58" s="1190"/>
      <c r="BR58" s="1190"/>
      <c r="BS58" s="1192"/>
      <c r="BT58" s="1192" t="e">
        <f>INDEX([15]Listas!E$20:I$24,MATCH(BQ58,[15]Listas!D$20:D$24,1),MATCH(BR58,[15]Listas!E$19:I$19,1))</f>
        <v>#N/A</v>
      </c>
    </row>
    <row r="59" spans="1:131" s="475" customFormat="1" ht="25.5" hidden="1" customHeight="1" x14ac:dyDescent="0.2">
      <c r="A59" s="1189"/>
      <c r="B59" s="1189"/>
      <c r="C59" s="1189"/>
      <c r="D59" s="1189"/>
      <c r="E59" s="1189"/>
      <c r="F59" s="1189"/>
      <c r="G59" s="476"/>
      <c r="H59" s="476">
        <v>9</v>
      </c>
      <c r="I59" s="1210"/>
      <c r="J59" s="1210"/>
      <c r="K59" s="1210"/>
      <c r="L59" s="1189"/>
      <c r="M59" s="1189"/>
      <c r="N59" s="1189"/>
      <c r="O59" s="1189"/>
      <c r="P59" s="1189"/>
      <c r="Q59" s="1189"/>
      <c r="R59" s="1189"/>
      <c r="S59" s="473"/>
      <c r="T59" s="1188"/>
      <c r="U59" s="473"/>
      <c r="V59" s="1188"/>
      <c r="W59" s="473"/>
      <c r="X59" s="1188"/>
      <c r="Y59" s="473"/>
      <c r="Z59" s="1188"/>
      <c r="AA59" s="473"/>
      <c r="AB59" s="1188"/>
      <c r="AC59" s="473"/>
      <c r="AD59" s="1188"/>
      <c r="AE59" s="473"/>
      <c r="AF59" s="1188"/>
      <c r="AG59" s="473"/>
      <c r="AH59" s="1188"/>
      <c r="AI59" s="473"/>
      <c r="AJ59" s="1188"/>
      <c r="AK59" s="473"/>
      <c r="AL59" s="1188"/>
      <c r="AM59" s="473"/>
      <c r="AN59" s="1188"/>
      <c r="AO59" s="473"/>
      <c r="AP59" s="1188"/>
      <c r="AQ59" s="473"/>
      <c r="AR59" s="1188"/>
      <c r="AS59" s="473"/>
      <c r="AT59" s="1188"/>
      <c r="AU59" s="473"/>
      <c r="AV59" s="1188"/>
      <c r="AW59" s="473"/>
      <c r="AX59" s="1188"/>
      <c r="AY59" s="473"/>
      <c r="AZ59" s="1188"/>
      <c r="BA59" s="473"/>
      <c r="BB59" s="1188"/>
      <c r="BC59" s="474" t="e">
        <f t="shared" si="0"/>
        <v>#DIV/0!</v>
      </c>
      <c r="BD59" s="1190"/>
      <c r="BE59" s="1190"/>
      <c r="BF59" s="474" t="e">
        <f t="shared" si="6"/>
        <v>#DIV/0!</v>
      </c>
      <c r="BG59" s="1192">
        <f t="shared" si="1"/>
        <v>0</v>
      </c>
      <c r="BH59" s="1210"/>
      <c r="BI59" s="1210"/>
      <c r="BJ59" s="1210"/>
      <c r="BK59" s="476"/>
      <c r="BL59" s="476"/>
      <c r="BM59" s="476"/>
      <c r="BN59" s="476"/>
      <c r="BO59" s="474" t="e">
        <f t="shared" si="2"/>
        <v>#DIV/0!</v>
      </c>
      <c r="BP59" s="474" t="e">
        <f t="shared" si="3"/>
        <v>#DIV/0!</v>
      </c>
      <c r="BQ59" s="1190"/>
      <c r="BR59" s="1190"/>
      <c r="BS59" s="1192"/>
      <c r="BT59" s="1192" t="e">
        <f>INDEX([15]Listas!E$20:I$24,MATCH(BQ59,[15]Listas!D$20:D$24,1),MATCH(BR59,[15]Listas!E$19:I$19,1))</f>
        <v>#N/A</v>
      </c>
    </row>
    <row r="60" spans="1:131" ht="4.5" customHeight="1" x14ac:dyDescent="0.2">
      <c r="A60" s="478"/>
      <c r="B60" s="479"/>
      <c r="C60" s="479"/>
      <c r="D60" s="478"/>
      <c r="E60" s="478"/>
      <c r="F60" s="478"/>
      <c r="G60" s="479"/>
      <c r="H60" s="479"/>
      <c r="I60" s="480"/>
      <c r="J60" s="480"/>
      <c r="K60" s="480"/>
      <c r="L60" s="479"/>
      <c r="M60" s="479"/>
      <c r="N60" s="479"/>
      <c r="O60" s="479"/>
      <c r="P60" s="479"/>
      <c r="Q60" s="479"/>
      <c r="R60" s="479"/>
      <c r="S60" s="481"/>
      <c r="T60" s="481"/>
      <c r="U60" s="481"/>
      <c r="V60" s="481"/>
      <c r="W60" s="481"/>
      <c r="X60" s="481"/>
      <c r="Y60" s="481"/>
      <c r="Z60" s="481"/>
      <c r="AA60" s="481"/>
      <c r="AB60" s="481"/>
      <c r="AC60" s="481"/>
      <c r="AD60" s="481"/>
      <c r="AE60" s="481"/>
      <c r="AF60" s="481"/>
      <c r="AG60" s="481"/>
      <c r="AH60" s="481"/>
      <c r="AI60" s="481"/>
      <c r="AJ60" s="481"/>
      <c r="AK60" s="481"/>
      <c r="AL60" s="479"/>
      <c r="AM60" s="479"/>
      <c r="AN60" s="479"/>
      <c r="AO60" s="479"/>
      <c r="AP60" s="479"/>
      <c r="AQ60" s="479"/>
      <c r="AR60" s="479"/>
      <c r="AS60" s="479"/>
      <c r="AT60" s="479"/>
      <c r="AU60" s="479"/>
      <c r="AV60" s="479"/>
      <c r="AW60" s="479"/>
      <c r="AX60" s="479"/>
      <c r="AY60" s="479"/>
      <c r="AZ60" s="479"/>
      <c r="BA60" s="479"/>
      <c r="BB60" s="479"/>
      <c r="BC60" s="479"/>
      <c r="BD60" s="479"/>
      <c r="BE60" s="479"/>
      <c r="BF60" s="479"/>
      <c r="BG60" s="479"/>
      <c r="BH60" s="480"/>
      <c r="BI60" s="480"/>
      <c r="BJ60" s="480"/>
      <c r="BK60" s="480"/>
      <c r="BL60" s="479"/>
      <c r="BM60" s="479"/>
      <c r="BN60" s="479"/>
      <c r="BO60" s="479"/>
      <c r="BP60" s="479"/>
      <c r="BQ60" s="479"/>
      <c r="BR60" s="479"/>
      <c r="BS60" s="479"/>
      <c r="BT60" s="482"/>
    </row>
    <row r="61" spans="1:131" x14ac:dyDescent="0.2">
      <c r="A61" s="478"/>
      <c r="L61" s="479"/>
      <c r="M61" s="479"/>
      <c r="N61" s="479"/>
      <c r="O61" s="479"/>
      <c r="P61" s="479"/>
      <c r="Q61" s="479"/>
      <c r="R61" s="479"/>
      <c r="S61" s="481"/>
      <c r="T61" s="481"/>
      <c r="U61" s="481"/>
      <c r="V61" s="481"/>
      <c r="W61" s="481"/>
      <c r="X61" s="481"/>
      <c r="Y61" s="481"/>
      <c r="Z61" s="481"/>
      <c r="AA61" s="481"/>
      <c r="AB61" s="481"/>
      <c r="AC61" s="481"/>
      <c r="AD61" s="481"/>
      <c r="AE61" s="481"/>
      <c r="AF61" s="481"/>
      <c r="AG61" s="481"/>
      <c r="AH61" s="481"/>
      <c r="AI61" s="481"/>
      <c r="AJ61" s="481"/>
      <c r="AK61" s="481"/>
      <c r="AL61" s="479"/>
      <c r="AM61" s="479"/>
      <c r="AN61" s="479"/>
      <c r="AO61" s="479"/>
      <c r="AP61" s="479"/>
      <c r="AQ61" s="479"/>
      <c r="AR61" s="479"/>
      <c r="AS61" s="479"/>
      <c r="AT61" s="479"/>
      <c r="AU61" s="479"/>
      <c r="AV61" s="479"/>
      <c r="AW61" s="479"/>
      <c r="AX61" s="479"/>
      <c r="AY61" s="479"/>
      <c r="AZ61" s="479"/>
      <c r="BA61" s="479"/>
      <c r="BB61" s="479"/>
      <c r="BC61" s="479"/>
      <c r="BD61" s="479"/>
      <c r="BE61" s="1218" t="s">
        <v>614</v>
      </c>
      <c r="BF61" s="1218"/>
      <c r="BG61" s="1218"/>
      <c r="BH61" s="1218"/>
      <c r="BI61" s="1218"/>
      <c r="BJ61" s="1218"/>
      <c r="BK61" s="1218"/>
      <c r="BL61" s="1218"/>
      <c r="BM61" s="1218"/>
      <c r="BN61" s="1218"/>
      <c r="BO61" s="479"/>
      <c r="BP61" s="479"/>
      <c r="BQ61" s="479"/>
      <c r="BR61" s="479"/>
      <c r="BS61" s="479"/>
      <c r="BT61" s="482"/>
    </row>
    <row r="62" spans="1:131" x14ac:dyDescent="0.2">
      <c r="A62" s="478"/>
      <c r="B62" s="486"/>
      <c r="C62" s="486"/>
      <c r="D62" s="486"/>
      <c r="E62" s="486"/>
      <c r="F62" s="486"/>
      <c r="G62" s="486"/>
      <c r="H62" s="486"/>
      <c r="I62" s="486"/>
      <c r="J62" s="486"/>
      <c r="K62" s="486"/>
      <c r="L62" s="479"/>
      <c r="M62" s="479"/>
      <c r="N62" s="479"/>
      <c r="O62" s="479"/>
      <c r="P62" s="479"/>
      <c r="Q62" s="479"/>
      <c r="R62" s="479"/>
      <c r="S62" s="481"/>
      <c r="T62" s="481"/>
      <c r="U62" s="481"/>
      <c r="V62" s="481"/>
      <c r="W62" s="481"/>
      <c r="X62" s="481"/>
      <c r="Y62" s="481"/>
      <c r="Z62" s="481"/>
      <c r="AA62" s="481"/>
      <c r="AB62" s="481"/>
      <c r="AC62" s="481"/>
      <c r="AD62" s="481"/>
      <c r="AE62" s="481"/>
      <c r="AF62" s="481"/>
      <c r="AG62" s="481"/>
      <c r="AH62" s="481"/>
      <c r="AI62" s="481"/>
      <c r="AJ62" s="481"/>
      <c r="AK62" s="481"/>
      <c r="AL62" s="479"/>
      <c r="AM62" s="479"/>
      <c r="AN62" s="479"/>
      <c r="AO62" s="479"/>
      <c r="AP62" s="479"/>
      <c r="AQ62" s="479"/>
      <c r="AR62" s="479"/>
      <c r="AS62" s="479"/>
      <c r="AT62" s="479"/>
      <c r="AU62" s="479"/>
      <c r="AV62" s="479"/>
      <c r="AW62" s="479"/>
      <c r="AX62" s="479"/>
      <c r="AY62" s="479"/>
      <c r="AZ62" s="479"/>
      <c r="BA62" s="479"/>
      <c r="BB62" s="479"/>
      <c r="BC62" s="479"/>
      <c r="BD62" s="479"/>
      <c r="BE62" s="479"/>
      <c r="BF62" s="479"/>
      <c r="BG62" s="479"/>
      <c r="BH62" s="480"/>
      <c r="BI62" s="480"/>
      <c r="BJ62" s="480"/>
      <c r="BK62" s="480"/>
      <c r="BL62" s="479"/>
      <c r="BM62" s="479"/>
      <c r="BN62" s="479"/>
      <c r="BO62" s="479"/>
      <c r="BP62" s="479"/>
      <c r="BQ62" s="479"/>
      <c r="BR62" s="479"/>
      <c r="BS62" s="479"/>
      <c r="BT62" s="482"/>
    </row>
    <row r="63" spans="1:131" s="487" customFormat="1" ht="18" customHeight="1" x14ac:dyDescent="0.2">
      <c r="BC63" s="1219" t="s">
        <v>602</v>
      </c>
      <c r="BD63" s="1219"/>
      <c r="BE63" s="1219"/>
      <c r="BF63" s="1219"/>
      <c r="BG63" s="1220" t="s">
        <v>603</v>
      </c>
      <c r="BH63" s="1221"/>
      <c r="BI63" s="1221"/>
      <c r="BJ63" s="1222"/>
      <c r="BK63" s="1220" t="s">
        <v>604</v>
      </c>
      <c r="BL63" s="1221"/>
      <c r="BM63" s="1222"/>
      <c r="BN63" s="1220" t="s">
        <v>605</v>
      </c>
      <c r="BO63" s="1221"/>
      <c r="BP63" s="1221"/>
      <c r="BQ63" s="1221"/>
      <c r="BR63" s="1221"/>
      <c r="BS63" s="1221"/>
      <c r="BT63" s="1222"/>
      <c r="BU63" s="488"/>
      <c r="BV63" s="489"/>
      <c r="BW63" s="489"/>
      <c r="BX63" s="489"/>
      <c r="BY63" s="489"/>
      <c r="BZ63" s="489"/>
      <c r="CA63" s="489"/>
      <c r="CB63" s="489"/>
      <c r="CC63" s="489"/>
      <c r="CD63" s="489"/>
      <c r="CE63" s="489"/>
      <c r="CF63" s="489"/>
      <c r="CG63" s="489"/>
      <c r="CH63" s="489"/>
      <c r="CI63" s="489"/>
      <c r="CJ63" s="489"/>
      <c r="CK63" s="489"/>
      <c r="CL63" s="489"/>
      <c r="CM63" s="489"/>
      <c r="CN63" s="489"/>
      <c r="CO63" s="489"/>
      <c r="CP63" s="489"/>
      <c r="CQ63" s="489"/>
      <c r="CR63" s="489"/>
      <c r="CS63" s="489"/>
      <c r="CT63" s="489"/>
      <c r="CU63" s="489"/>
      <c r="CV63" s="489"/>
      <c r="CW63" s="489"/>
      <c r="CX63" s="489"/>
      <c r="CY63" s="489"/>
      <c r="CZ63" s="489"/>
      <c r="DA63" s="489"/>
      <c r="DB63" s="489"/>
      <c r="DC63" s="489"/>
      <c r="DD63" s="489"/>
      <c r="DE63" s="489"/>
      <c r="DF63" s="489"/>
      <c r="DG63" s="489"/>
      <c r="DH63" s="489"/>
      <c r="DI63" s="489"/>
      <c r="DJ63" s="489"/>
      <c r="DK63" s="489"/>
      <c r="DL63" s="489"/>
      <c r="DM63" s="489"/>
      <c r="DN63" s="489"/>
      <c r="DO63" s="489"/>
      <c r="DP63" s="489"/>
      <c r="DQ63" s="489"/>
      <c r="DR63" s="489"/>
      <c r="DS63" s="488"/>
      <c r="DT63" s="488"/>
      <c r="DU63" s="488"/>
      <c r="DV63" s="488"/>
      <c r="DW63" s="488"/>
      <c r="DX63" s="488"/>
      <c r="DY63" s="488"/>
      <c r="DZ63" s="488"/>
      <c r="EA63" s="488"/>
    </row>
    <row r="64" spans="1:131" s="469" customFormat="1" ht="35.25" customHeight="1" x14ac:dyDescent="0.2">
      <c r="BC64" s="1211" t="s">
        <v>292</v>
      </c>
      <c r="BD64" s="1211"/>
      <c r="BE64" s="1211"/>
      <c r="BF64" s="1211"/>
      <c r="BG64" s="1212" t="s">
        <v>1200</v>
      </c>
      <c r="BH64" s="1213"/>
      <c r="BI64" s="1213"/>
      <c r="BJ64" s="1214"/>
      <c r="BK64" s="1212" t="s">
        <v>1224</v>
      </c>
      <c r="BL64" s="1213"/>
      <c r="BM64" s="1214"/>
      <c r="BN64" s="1215" t="s">
        <v>1202</v>
      </c>
      <c r="BO64" s="1216"/>
      <c r="BP64" s="1216"/>
      <c r="BQ64" s="1216"/>
      <c r="BR64" s="1216"/>
      <c r="BS64" s="1216"/>
      <c r="BT64" s="1217"/>
    </row>
    <row r="65" spans="1:72" s="487" customFormat="1" ht="15.75" customHeight="1" x14ac:dyDescent="0.2">
      <c r="A65" s="489" t="s">
        <v>2734</v>
      </c>
      <c r="B65" s="489"/>
      <c r="C65" s="489"/>
      <c r="D65" s="489"/>
      <c r="E65" s="489"/>
      <c r="F65" s="489"/>
      <c r="G65" s="489"/>
      <c r="H65" s="490"/>
      <c r="I65" s="490"/>
      <c r="J65" s="490"/>
      <c r="K65" s="490"/>
      <c r="L65" s="490"/>
      <c r="M65" s="490"/>
      <c r="N65" s="490"/>
      <c r="O65" s="489"/>
      <c r="P65" s="489"/>
      <c r="Q65" s="489"/>
      <c r="R65" s="489"/>
      <c r="S65" s="489"/>
      <c r="T65" s="489"/>
      <c r="U65" s="489"/>
      <c r="V65" s="489"/>
      <c r="W65" s="489"/>
      <c r="X65" s="489"/>
      <c r="Y65" s="489"/>
      <c r="Z65" s="489"/>
      <c r="AA65" s="489"/>
      <c r="AB65" s="489"/>
      <c r="AC65" s="489"/>
      <c r="AD65" s="489"/>
      <c r="AE65" s="489"/>
      <c r="AF65" s="489"/>
      <c r="AG65" s="489"/>
      <c r="AH65" s="489"/>
      <c r="AI65" s="489"/>
      <c r="AJ65" s="489"/>
      <c r="AK65" s="489"/>
      <c r="AL65" s="489"/>
      <c r="AM65" s="489"/>
      <c r="AN65" s="489"/>
      <c r="AO65" s="489"/>
      <c r="AP65" s="489"/>
      <c r="AQ65" s="489"/>
      <c r="AR65" s="489"/>
      <c r="AS65" s="489"/>
      <c r="AT65" s="489"/>
      <c r="AU65" s="489"/>
      <c r="AV65" s="489"/>
      <c r="AW65" s="489"/>
      <c r="AX65" s="489"/>
      <c r="AY65" s="489"/>
      <c r="AZ65" s="489"/>
      <c r="BA65" s="489"/>
      <c r="BB65" s="489"/>
      <c r="BC65" s="489"/>
      <c r="BD65" s="489"/>
      <c r="BE65" s="489"/>
      <c r="BF65" s="489"/>
      <c r="BG65" s="489"/>
      <c r="BH65" s="489"/>
      <c r="BI65" s="489"/>
      <c r="BJ65" s="489"/>
      <c r="BK65" s="489"/>
      <c r="BL65" s="490"/>
      <c r="BM65" s="490"/>
      <c r="BN65" s="490"/>
      <c r="BO65" s="490"/>
      <c r="BP65" s="490"/>
      <c r="BQ65" s="490"/>
      <c r="BR65" s="490"/>
      <c r="BS65" s="490"/>
      <c r="BT65" s="490"/>
    </row>
  </sheetData>
  <mergeCells count="536">
    <mergeCell ref="BC64:BF64"/>
    <mergeCell ref="BG64:BJ64"/>
    <mergeCell ref="BK64:BM64"/>
    <mergeCell ref="BN64:BT64"/>
    <mergeCell ref="I59:K59"/>
    <mergeCell ref="BH59:BJ59"/>
    <mergeCell ref="BE61:BN61"/>
    <mergeCell ref="BC63:BF63"/>
    <mergeCell ref="BG63:BJ63"/>
    <mergeCell ref="BK63:BM63"/>
    <mergeCell ref="BN63:BT63"/>
    <mergeCell ref="BR51:BR59"/>
    <mergeCell ref="BS51:BS59"/>
    <mergeCell ref="BT51:BT59"/>
    <mergeCell ref="AT51:AT59"/>
    <mergeCell ref="X51:X59"/>
    <mergeCell ref="Z51:Z59"/>
    <mergeCell ref="AB51:AB59"/>
    <mergeCell ref="AD51:AD59"/>
    <mergeCell ref="AF51:AF59"/>
    <mergeCell ref="AH51:AH59"/>
    <mergeCell ref="O51:O59"/>
    <mergeCell ref="P51:P59"/>
    <mergeCell ref="Q51:Q59"/>
    <mergeCell ref="BH56:BJ56"/>
    <mergeCell ref="I57:K57"/>
    <mergeCell ref="BH57:BJ57"/>
    <mergeCell ref="I58:K58"/>
    <mergeCell ref="BH58:BJ58"/>
    <mergeCell ref="BG51:BG59"/>
    <mergeCell ref="BH51:BJ51"/>
    <mergeCell ref="BQ51:BQ59"/>
    <mergeCell ref="BH52:BJ52"/>
    <mergeCell ref="BH53:BJ53"/>
    <mergeCell ref="BH54:BJ54"/>
    <mergeCell ref="BH55:BJ55"/>
    <mergeCell ref="AV51:AV59"/>
    <mergeCell ref="AX51:AX59"/>
    <mergeCell ref="AZ51:AZ59"/>
    <mergeCell ref="BB51:BB59"/>
    <mergeCell ref="BD51:BD59"/>
    <mergeCell ref="BE51:BE59"/>
    <mergeCell ref="AJ51:AJ59"/>
    <mergeCell ref="AL51:AL59"/>
    <mergeCell ref="AN51:AN59"/>
    <mergeCell ref="AP51:AP59"/>
    <mergeCell ref="AR51:AR59"/>
    <mergeCell ref="R51:R59"/>
    <mergeCell ref="T51:T59"/>
    <mergeCell ref="V51:V59"/>
    <mergeCell ref="A51:A59"/>
    <mergeCell ref="B51:B59"/>
    <mergeCell ref="C51:C59"/>
    <mergeCell ref="D51:F59"/>
    <mergeCell ref="I51:K51"/>
    <mergeCell ref="L51:N59"/>
    <mergeCell ref="I52:K52"/>
    <mergeCell ref="I53:K53"/>
    <mergeCell ref="I54:K54"/>
    <mergeCell ref="I55:K55"/>
    <mergeCell ref="I56:K56"/>
    <mergeCell ref="AJ43:AJ50"/>
    <mergeCell ref="AL43:AL50"/>
    <mergeCell ref="AN43:AN50"/>
    <mergeCell ref="AP43:AP50"/>
    <mergeCell ref="AR43:AR50"/>
    <mergeCell ref="AT43:AT50"/>
    <mergeCell ref="X43:X50"/>
    <mergeCell ref="Z43:Z50"/>
    <mergeCell ref="AB43:AB50"/>
    <mergeCell ref="AD43:AD50"/>
    <mergeCell ref="AF43:AF50"/>
    <mergeCell ref="AH43:AH50"/>
    <mergeCell ref="BR43:BR50"/>
    <mergeCell ref="BS43:BS50"/>
    <mergeCell ref="BT43:BT50"/>
    <mergeCell ref="BH44:BJ44"/>
    <mergeCell ref="BH45:BJ45"/>
    <mergeCell ref="BH46:BJ46"/>
    <mergeCell ref="BH47:BJ47"/>
    <mergeCell ref="AV43:AV50"/>
    <mergeCell ref="AX43:AX50"/>
    <mergeCell ref="AZ43:AZ50"/>
    <mergeCell ref="BB43:BB50"/>
    <mergeCell ref="BD43:BD50"/>
    <mergeCell ref="BE43:BE50"/>
    <mergeCell ref="BH48:BJ48"/>
    <mergeCell ref="BH49:BJ49"/>
    <mergeCell ref="BH50:BJ50"/>
    <mergeCell ref="BG43:BG50"/>
    <mergeCell ref="BH43:BJ43"/>
    <mergeCell ref="BQ43:BQ50"/>
    <mergeCell ref="R43:R50"/>
    <mergeCell ref="T43:T50"/>
    <mergeCell ref="V43:V50"/>
    <mergeCell ref="A43:A50"/>
    <mergeCell ref="B43:B50"/>
    <mergeCell ref="C43:C50"/>
    <mergeCell ref="D43:F50"/>
    <mergeCell ref="I43:K43"/>
    <mergeCell ref="L43:N50"/>
    <mergeCell ref="I44:K44"/>
    <mergeCell ref="I45:K45"/>
    <mergeCell ref="I46:K46"/>
    <mergeCell ref="I47:K47"/>
    <mergeCell ref="I48:K48"/>
    <mergeCell ref="I49:K49"/>
    <mergeCell ref="I50:K50"/>
    <mergeCell ref="O43:O50"/>
    <mergeCell ref="P43:P50"/>
    <mergeCell ref="Q43:Q50"/>
    <mergeCell ref="BH40:BJ40"/>
    <mergeCell ref="I41:K41"/>
    <mergeCell ref="BH41:BJ41"/>
    <mergeCell ref="I42:K42"/>
    <mergeCell ref="BH42:BJ42"/>
    <mergeCell ref="BQ36:BQ42"/>
    <mergeCell ref="BR36:BR42"/>
    <mergeCell ref="BS36:BS42"/>
    <mergeCell ref="AL36:AL42"/>
    <mergeCell ref="Q36:Q42"/>
    <mergeCell ref="R36:R42"/>
    <mergeCell ref="T36:T42"/>
    <mergeCell ref="V36:V42"/>
    <mergeCell ref="X36:X42"/>
    <mergeCell ref="Z36:Z42"/>
    <mergeCell ref="BT36:BT42"/>
    <mergeCell ref="I37:K37"/>
    <mergeCell ref="BH37:BJ37"/>
    <mergeCell ref="I38:K38"/>
    <mergeCell ref="BH38:BJ38"/>
    <mergeCell ref="I39:K39"/>
    <mergeCell ref="BH39:BJ39"/>
    <mergeCell ref="AZ36:AZ42"/>
    <mergeCell ref="BB36:BB42"/>
    <mergeCell ref="BD36:BD42"/>
    <mergeCell ref="BE36:BE42"/>
    <mergeCell ref="BG36:BG42"/>
    <mergeCell ref="BH36:BJ36"/>
    <mergeCell ref="AN36:AN42"/>
    <mergeCell ref="AP36:AP42"/>
    <mergeCell ref="AR36:AR42"/>
    <mergeCell ref="AT36:AT42"/>
    <mergeCell ref="AV36:AV42"/>
    <mergeCell ref="AX36:AX42"/>
    <mergeCell ref="AB36:AB42"/>
    <mergeCell ref="AD36:AD42"/>
    <mergeCell ref="AF36:AF42"/>
    <mergeCell ref="AH36:AH42"/>
    <mergeCell ref="AJ36:AJ42"/>
    <mergeCell ref="A36:A42"/>
    <mergeCell ref="B36:B42"/>
    <mergeCell ref="C36:C42"/>
    <mergeCell ref="D36:F42"/>
    <mergeCell ref="I36:K36"/>
    <mergeCell ref="L36:N42"/>
    <mergeCell ref="O36:O42"/>
    <mergeCell ref="P36:P42"/>
    <mergeCell ref="BG30:BG35"/>
    <mergeCell ref="AJ30:AJ35"/>
    <mergeCell ref="AL30:AL35"/>
    <mergeCell ref="AN30:AN35"/>
    <mergeCell ref="AP30:AP35"/>
    <mergeCell ref="AR30:AR35"/>
    <mergeCell ref="AT30:AT35"/>
    <mergeCell ref="X30:X35"/>
    <mergeCell ref="Z30:Z35"/>
    <mergeCell ref="AB30:AB35"/>
    <mergeCell ref="AD30:AD35"/>
    <mergeCell ref="AF30:AF35"/>
    <mergeCell ref="AH30:AH35"/>
    <mergeCell ref="I40:K40"/>
    <mergeCell ref="O30:O35"/>
    <mergeCell ref="P30:P35"/>
    <mergeCell ref="BQ30:BQ35"/>
    <mergeCell ref="BR30:BR35"/>
    <mergeCell ref="BS30:BS35"/>
    <mergeCell ref="BT30:BT35"/>
    <mergeCell ref="BH31:BJ31"/>
    <mergeCell ref="BH32:BJ32"/>
    <mergeCell ref="BH33:BJ33"/>
    <mergeCell ref="BH34:BJ34"/>
    <mergeCell ref="AV30:AV35"/>
    <mergeCell ref="AX30:AX35"/>
    <mergeCell ref="AZ30:AZ35"/>
    <mergeCell ref="BB30:BB35"/>
    <mergeCell ref="BD30:BD35"/>
    <mergeCell ref="BE30:BE35"/>
    <mergeCell ref="BH35:BJ35"/>
    <mergeCell ref="BH30:BJ30"/>
    <mergeCell ref="Q30:Q35"/>
    <mergeCell ref="R30:R35"/>
    <mergeCell ref="T30:T35"/>
    <mergeCell ref="V30:V35"/>
    <mergeCell ref="A30:A35"/>
    <mergeCell ref="B30:B35"/>
    <mergeCell ref="C30:C35"/>
    <mergeCell ref="D30:F35"/>
    <mergeCell ref="I30:K30"/>
    <mergeCell ref="L30:N35"/>
    <mergeCell ref="I31:K31"/>
    <mergeCell ref="I32:K32"/>
    <mergeCell ref="I33:K33"/>
    <mergeCell ref="I34:K34"/>
    <mergeCell ref="I35:K35"/>
    <mergeCell ref="BG27:BG29"/>
    <mergeCell ref="BH27:BJ27"/>
    <mergeCell ref="BQ27:BQ29"/>
    <mergeCell ref="BR27:BR29"/>
    <mergeCell ref="BS27:BS29"/>
    <mergeCell ref="BT27:BT29"/>
    <mergeCell ref="BH28:BJ28"/>
    <mergeCell ref="BH29:BJ29"/>
    <mergeCell ref="AV27:AV29"/>
    <mergeCell ref="AX27:AX29"/>
    <mergeCell ref="AZ27:AZ29"/>
    <mergeCell ref="BB27:BB29"/>
    <mergeCell ref="BD27:BD29"/>
    <mergeCell ref="BE27:BE29"/>
    <mergeCell ref="AJ27:AJ29"/>
    <mergeCell ref="AL27:AL29"/>
    <mergeCell ref="AN27:AN29"/>
    <mergeCell ref="AP27:AP29"/>
    <mergeCell ref="AR27:AR29"/>
    <mergeCell ref="AT27:AT29"/>
    <mergeCell ref="X27:X29"/>
    <mergeCell ref="Z27:Z29"/>
    <mergeCell ref="AB27:AB29"/>
    <mergeCell ref="AD27:AD29"/>
    <mergeCell ref="AF27:AF29"/>
    <mergeCell ref="AH27:AH29"/>
    <mergeCell ref="O27:O29"/>
    <mergeCell ref="P27:P29"/>
    <mergeCell ref="Q27:Q29"/>
    <mergeCell ref="R27:R29"/>
    <mergeCell ref="T27:T29"/>
    <mergeCell ref="V27:V29"/>
    <mergeCell ref="A27:A29"/>
    <mergeCell ref="B27:B29"/>
    <mergeCell ref="C27:C29"/>
    <mergeCell ref="D27:F29"/>
    <mergeCell ref="I27:K27"/>
    <mergeCell ref="L27:N29"/>
    <mergeCell ref="I28:K28"/>
    <mergeCell ref="I29:K29"/>
    <mergeCell ref="BG24:BG26"/>
    <mergeCell ref="BH24:BJ24"/>
    <mergeCell ref="BQ24:BQ26"/>
    <mergeCell ref="BR24:BR26"/>
    <mergeCell ref="BS24:BS26"/>
    <mergeCell ref="BT24:BT26"/>
    <mergeCell ref="BH25:BJ25"/>
    <mergeCell ref="BH26:BJ26"/>
    <mergeCell ref="AV24:AV26"/>
    <mergeCell ref="AX24:AX26"/>
    <mergeCell ref="AZ24:AZ26"/>
    <mergeCell ref="BB24:BB26"/>
    <mergeCell ref="BD24:BD26"/>
    <mergeCell ref="BE24:BE26"/>
    <mergeCell ref="AJ24:AJ26"/>
    <mergeCell ref="AL24:AL26"/>
    <mergeCell ref="AN24:AN26"/>
    <mergeCell ref="AP24:AP26"/>
    <mergeCell ref="AR24:AR26"/>
    <mergeCell ref="AT24:AT26"/>
    <mergeCell ref="X24:X26"/>
    <mergeCell ref="Z24:Z26"/>
    <mergeCell ref="AB24:AB26"/>
    <mergeCell ref="AD24:AD26"/>
    <mergeCell ref="AF24:AF26"/>
    <mergeCell ref="AH24:AH26"/>
    <mergeCell ref="O24:O26"/>
    <mergeCell ref="P24:P26"/>
    <mergeCell ref="Q24:Q26"/>
    <mergeCell ref="R24:R26"/>
    <mergeCell ref="T24:T26"/>
    <mergeCell ref="V24:V26"/>
    <mergeCell ref="A24:A26"/>
    <mergeCell ref="B24:B26"/>
    <mergeCell ref="C24:C26"/>
    <mergeCell ref="D24:F26"/>
    <mergeCell ref="I24:K24"/>
    <mergeCell ref="L24:N26"/>
    <mergeCell ref="I25:K25"/>
    <mergeCell ref="I26:K26"/>
    <mergeCell ref="BG22:BG23"/>
    <mergeCell ref="BH22:BJ22"/>
    <mergeCell ref="BQ22:BQ23"/>
    <mergeCell ref="BR22:BR23"/>
    <mergeCell ref="BS22:BS23"/>
    <mergeCell ref="BT22:BT23"/>
    <mergeCell ref="BH23:BJ23"/>
    <mergeCell ref="AV22:AV23"/>
    <mergeCell ref="AX22:AX23"/>
    <mergeCell ref="AZ22:AZ23"/>
    <mergeCell ref="BB22:BB23"/>
    <mergeCell ref="BD22:BD23"/>
    <mergeCell ref="BE22:BE23"/>
    <mergeCell ref="AJ22:AJ23"/>
    <mergeCell ref="AL22:AL23"/>
    <mergeCell ref="AN22:AN23"/>
    <mergeCell ref="AP22:AP23"/>
    <mergeCell ref="AR22:AR23"/>
    <mergeCell ref="AT22:AT23"/>
    <mergeCell ref="X22:X23"/>
    <mergeCell ref="Z22:Z23"/>
    <mergeCell ref="AB22:AB23"/>
    <mergeCell ref="AD22:AD23"/>
    <mergeCell ref="AF22:AF23"/>
    <mergeCell ref="AH22:AH23"/>
    <mergeCell ref="O22:O23"/>
    <mergeCell ref="P22:P23"/>
    <mergeCell ref="Q22:Q23"/>
    <mergeCell ref="R22:R23"/>
    <mergeCell ref="T22:T23"/>
    <mergeCell ref="V22:V23"/>
    <mergeCell ref="A22:A23"/>
    <mergeCell ref="B22:B23"/>
    <mergeCell ref="C22:C23"/>
    <mergeCell ref="D22:F23"/>
    <mergeCell ref="I22:K22"/>
    <mergeCell ref="L22:N23"/>
    <mergeCell ref="I23:K23"/>
    <mergeCell ref="BG19:BG21"/>
    <mergeCell ref="BH19:BJ19"/>
    <mergeCell ref="BQ19:BQ21"/>
    <mergeCell ref="BR19:BR21"/>
    <mergeCell ref="BS19:BS21"/>
    <mergeCell ref="BT19:BT21"/>
    <mergeCell ref="BH20:BJ20"/>
    <mergeCell ref="BH21:BJ21"/>
    <mergeCell ref="AV19:AV21"/>
    <mergeCell ref="AX19:AX21"/>
    <mergeCell ref="AZ19:AZ21"/>
    <mergeCell ref="BB19:BB21"/>
    <mergeCell ref="BD19:BD21"/>
    <mergeCell ref="BE19:BE21"/>
    <mergeCell ref="AJ19:AJ21"/>
    <mergeCell ref="AL19:AL21"/>
    <mergeCell ref="AN19:AN21"/>
    <mergeCell ref="AP19:AP21"/>
    <mergeCell ref="AR19:AR21"/>
    <mergeCell ref="AT19:AT21"/>
    <mergeCell ref="X19:X21"/>
    <mergeCell ref="Z19:Z21"/>
    <mergeCell ref="AB19:AB21"/>
    <mergeCell ref="AD19:AD21"/>
    <mergeCell ref="AF19:AF21"/>
    <mergeCell ref="AH19:AH21"/>
    <mergeCell ref="O19:O21"/>
    <mergeCell ref="P19:P21"/>
    <mergeCell ref="Q19:Q21"/>
    <mergeCell ref="R19:R21"/>
    <mergeCell ref="T19:T21"/>
    <mergeCell ref="V19:V21"/>
    <mergeCell ref="A19:A21"/>
    <mergeCell ref="B19:B21"/>
    <mergeCell ref="C19:C21"/>
    <mergeCell ref="D19:F21"/>
    <mergeCell ref="I19:K19"/>
    <mergeCell ref="L19:N21"/>
    <mergeCell ref="I20:K20"/>
    <mergeCell ref="I21:K21"/>
    <mergeCell ref="BT15:BT17"/>
    <mergeCell ref="I16:K16"/>
    <mergeCell ref="BH16:BJ16"/>
    <mergeCell ref="I17:K17"/>
    <mergeCell ref="BH17:BJ17"/>
    <mergeCell ref="D18:F18"/>
    <mergeCell ref="I18:K18"/>
    <mergeCell ref="L18:N18"/>
    <mergeCell ref="BH18:BJ18"/>
    <mergeCell ref="BG15:BG17"/>
    <mergeCell ref="BH15:BJ15"/>
    <mergeCell ref="BK15:BK17"/>
    <mergeCell ref="BQ15:BQ17"/>
    <mergeCell ref="BR15:BR17"/>
    <mergeCell ref="BS15:BS17"/>
    <mergeCell ref="AV15:AV17"/>
    <mergeCell ref="AX15:AX17"/>
    <mergeCell ref="AZ15:AZ17"/>
    <mergeCell ref="BB15:BB17"/>
    <mergeCell ref="BD15:BD17"/>
    <mergeCell ref="BE15:BE17"/>
    <mergeCell ref="AJ15:AJ17"/>
    <mergeCell ref="AL15:AL17"/>
    <mergeCell ref="AN15:AN17"/>
    <mergeCell ref="AP15:AP17"/>
    <mergeCell ref="AR15:AR17"/>
    <mergeCell ref="AT15:AT17"/>
    <mergeCell ref="X15:X17"/>
    <mergeCell ref="Z15:Z17"/>
    <mergeCell ref="AB15:AB17"/>
    <mergeCell ref="AD15:AD17"/>
    <mergeCell ref="AF15:AF17"/>
    <mergeCell ref="AH15:AH17"/>
    <mergeCell ref="O15:O17"/>
    <mergeCell ref="P15:P17"/>
    <mergeCell ref="Q15:Q17"/>
    <mergeCell ref="R15:R17"/>
    <mergeCell ref="T15:T17"/>
    <mergeCell ref="V15:V17"/>
    <mergeCell ref="A15:A17"/>
    <mergeCell ref="B15:B17"/>
    <mergeCell ref="C15:C17"/>
    <mergeCell ref="D15:F17"/>
    <mergeCell ref="I15:K15"/>
    <mergeCell ref="L15:N17"/>
    <mergeCell ref="BG13:BG14"/>
    <mergeCell ref="BH13:BJ13"/>
    <mergeCell ref="BQ13:BQ14"/>
    <mergeCell ref="BR13:BR14"/>
    <mergeCell ref="BS13:BS14"/>
    <mergeCell ref="BT13:BT14"/>
    <mergeCell ref="BH14:BJ14"/>
    <mergeCell ref="AV13:AV14"/>
    <mergeCell ref="AX13:AX14"/>
    <mergeCell ref="AZ13:AZ14"/>
    <mergeCell ref="BB13:BB14"/>
    <mergeCell ref="BD13:BD14"/>
    <mergeCell ref="BE13:BE14"/>
    <mergeCell ref="AJ13:AJ14"/>
    <mergeCell ref="AL13:AL14"/>
    <mergeCell ref="AN13:AN14"/>
    <mergeCell ref="AP13:AP14"/>
    <mergeCell ref="AR13:AR14"/>
    <mergeCell ref="AT13:AT14"/>
    <mergeCell ref="X13:X14"/>
    <mergeCell ref="Z13:Z14"/>
    <mergeCell ref="AB13:AB14"/>
    <mergeCell ref="AD13:AD14"/>
    <mergeCell ref="AF13:AF14"/>
    <mergeCell ref="AH13:AH14"/>
    <mergeCell ref="O13:O14"/>
    <mergeCell ref="P13:P14"/>
    <mergeCell ref="Q13:Q14"/>
    <mergeCell ref="R13:R14"/>
    <mergeCell ref="T13:T14"/>
    <mergeCell ref="V13:V14"/>
    <mergeCell ref="A13:A14"/>
    <mergeCell ref="B13:B14"/>
    <mergeCell ref="C13:C14"/>
    <mergeCell ref="D13:F14"/>
    <mergeCell ref="I13:K13"/>
    <mergeCell ref="L13:N14"/>
    <mergeCell ref="I14:K14"/>
    <mergeCell ref="BG9:BG12"/>
    <mergeCell ref="BH9:BJ9"/>
    <mergeCell ref="BQ9:BQ12"/>
    <mergeCell ref="BR9:BR12"/>
    <mergeCell ref="BS9:BS12"/>
    <mergeCell ref="BT9:BT12"/>
    <mergeCell ref="BH10:BJ10"/>
    <mergeCell ref="BH11:BJ11"/>
    <mergeCell ref="BH12:BJ12"/>
    <mergeCell ref="AV9:AV12"/>
    <mergeCell ref="AX9:AX12"/>
    <mergeCell ref="AZ9:AZ12"/>
    <mergeCell ref="BB9:BB12"/>
    <mergeCell ref="BD9:BD12"/>
    <mergeCell ref="BE9:BE12"/>
    <mergeCell ref="AJ9:AJ12"/>
    <mergeCell ref="AL9:AL12"/>
    <mergeCell ref="AN9:AN12"/>
    <mergeCell ref="AP9:AP12"/>
    <mergeCell ref="AR9:AR12"/>
    <mergeCell ref="AT9:AT12"/>
    <mergeCell ref="X9:X12"/>
    <mergeCell ref="Z9:Z12"/>
    <mergeCell ref="AB9:AB12"/>
    <mergeCell ref="AD9:AD12"/>
    <mergeCell ref="AF9:AF12"/>
    <mergeCell ref="AH9:AH12"/>
    <mergeCell ref="O9:O12"/>
    <mergeCell ref="P9:P12"/>
    <mergeCell ref="Q9:Q12"/>
    <mergeCell ref="R9:R12"/>
    <mergeCell ref="T9:T12"/>
    <mergeCell ref="V9:V12"/>
    <mergeCell ref="A9:A12"/>
    <mergeCell ref="B9:B12"/>
    <mergeCell ref="C9:C12"/>
    <mergeCell ref="D9:F12"/>
    <mergeCell ref="I9:K9"/>
    <mergeCell ref="L9:N12"/>
    <mergeCell ref="I10:K10"/>
    <mergeCell ref="I11:K11"/>
    <mergeCell ref="I12:K12"/>
    <mergeCell ref="W7:X7"/>
    <mergeCell ref="Y7:Z7"/>
    <mergeCell ref="AY7:AZ7"/>
    <mergeCell ref="BA7:BB7"/>
    <mergeCell ref="BC7:BG7"/>
    <mergeCell ref="BH7:BN7"/>
    <mergeCell ref="BO7:BT7"/>
    <mergeCell ref="BH8:BJ8"/>
    <mergeCell ref="AM7:AN7"/>
    <mergeCell ref="AO7:AP7"/>
    <mergeCell ref="AQ7:AR7"/>
    <mergeCell ref="AS7:AT7"/>
    <mergeCell ref="AU7:AV7"/>
    <mergeCell ref="AW7:AX7"/>
    <mergeCell ref="A7:A8"/>
    <mergeCell ref="B7:B8"/>
    <mergeCell ref="C7:C8"/>
    <mergeCell ref="D7:F8"/>
    <mergeCell ref="G7:G8"/>
    <mergeCell ref="H7:K8"/>
    <mergeCell ref="BI3:BL4"/>
    <mergeCell ref="BO3:BT4"/>
    <mergeCell ref="B4:I4"/>
    <mergeCell ref="J4:K4"/>
    <mergeCell ref="A6:N6"/>
    <mergeCell ref="O6:R6"/>
    <mergeCell ref="S6:BG6"/>
    <mergeCell ref="BH6:BT6"/>
    <mergeCell ref="AA7:AB7"/>
    <mergeCell ref="AC7:AD7"/>
    <mergeCell ref="AE7:AF7"/>
    <mergeCell ref="AG7:AH7"/>
    <mergeCell ref="AI7:AJ7"/>
    <mergeCell ref="AK7:AL7"/>
    <mergeCell ref="L7:N8"/>
    <mergeCell ref="O7:R7"/>
    <mergeCell ref="S7:T7"/>
    <mergeCell ref="U7:V7"/>
    <mergeCell ref="A1:K1"/>
    <mergeCell ref="L1:N4"/>
    <mergeCell ref="T1:U4"/>
    <mergeCell ref="BH1:BH2"/>
    <mergeCell ref="BI1:BL2"/>
    <mergeCell ref="BO1:BT2"/>
    <mergeCell ref="A2:K2"/>
    <mergeCell ref="B3:I3"/>
    <mergeCell ref="J3:K3"/>
    <mergeCell ref="BH3:BH4"/>
  </mergeCells>
  <conditionalFormatting sqref="BO51:BP59 BO9:BP14 BO24:BP29">
    <cfRule type="cellIs" dxfId="109" priority="8" stopIfTrue="1" operator="lessThan">
      <formula>1</formula>
    </cfRule>
  </conditionalFormatting>
  <conditionalFormatting sqref="BO15:BP17">
    <cfRule type="cellIs" dxfId="108" priority="7" stopIfTrue="1" operator="lessThan">
      <formula>1</formula>
    </cfRule>
  </conditionalFormatting>
  <conditionalFormatting sqref="BO43:BP50">
    <cfRule type="cellIs" dxfId="107" priority="6" stopIfTrue="1" operator="lessThan">
      <formula>1</formula>
    </cfRule>
  </conditionalFormatting>
  <conditionalFormatting sqref="BO36:BP42">
    <cfRule type="cellIs" dxfId="106" priority="5" stopIfTrue="1" operator="lessThan">
      <formula>1</formula>
    </cfRule>
  </conditionalFormatting>
  <conditionalFormatting sqref="BO30:BP35">
    <cfRule type="cellIs" dxfId="105" priority="4" stopIfTrue="1" operator="lessThan">
      <formula>1</formula>
    </cfRule>
  </conditionalFormatting>
  <conditionalFormatting sqref="BO18:BP18">
    <cfRule type="cellIs" dxfId="104" priority="3" stopIfTrue="1" operator="lessThan">
      <formula>1</formula>
    </cfRule>
  </conditionalFormatting>
  <conditionalFormatting sqref="BO19:BP21">
    <cfRule type="cellIs" dxfId="103" priority="2" stopIfTrue="1" operator="lessThan">
      <formula>1</formula>
    </cfRule>
  </conditionalFormatting>
  <conditionalFormatting sqref="BO22:BP23">
    <cfRule type="cellIs" dxfId="102" priority="1" stopIfTrue="1" operator="lessThan">
      <formula>1</formula>
    </cfRule>
  </conditionalFormatting>
  <dataValidations count="6">
    <dataValidation type="list" showInputMessage="1" showErrorMessage="1" errorTitle="Rechazado" error="Solo son validadas las opciones de la lista" sqref="BL9:BL59 LH9:LH59 VD9:VD59 AEZ9:AEZ59 AOV9:AOV59 AYR9:AYR59 BIN9:BIN59 BSJ9:BSJ59 CCF9:CCF59 CMB9:CMB59 CVX9:CVX59 DFT9:DFT59 DPP9:DPP59 DZL9:DZL59 EJH9:EJH59 ETD9:ETD59 FCZ9:FCZ59 FMV9:FMV59 FWR9:FWR59 GGN9:GGN59 GQJ9:GQJ59 HAF9:HAF59 HKB9:HKB59 HTX9:HTX59 IDT9:IDT59 INP9:INP59 IXL9:IXL59 JHH9:JHH59 JRD9:JRD59 KAZ9:KAZ59 KKV9:KKV59 KUR9:KUR59 LEN9:LEN59 LOJ9:LOJ59 LYF9:LYF59 MIB9:MIB59 MRX9:MRX59 NBT9:NBT59 NLP9:NLP59 NVL9:NVL59 OFH9:OFH59 OPD9:OPD59 OYZ9:OYZ59 PIV9:PIV59 PSR9:PSR59 QCN9:QCN59 QMJ9:QMJ59 QWF9:QWF59 RGB9:RGB59 RPX9:RPX59 RZT9:RZT59 SJP9:SJP59 STL9:STL59 TDH9:TDH59 TND9:TND59 TWZ9:TWZ59 UGV9:UGV59 UQR9:UQR59 VAN9:VAN59 VKJ9:VKJ59 VUF9:VUF59 WEB9:WEB59 WNX9:WNX59 WXT9:WXT59 BL65545:BL65595 LH65545:LH65595 VD65545:VD65595 AEZ65545:AEZ65595 AOV65545:AOV65595 AYR65545:AYR65595 BIN65545:BIN65595 BSJ65545:BSJ65595 CCF65545:CCF65595 CMB65545:CMB65595 CVX65545:CVX65595 DFT65545:DFT65595 DPP65545:DPP65595 DZL65545:DZL65595 EJH65545:EJH65595 ETD65545:ETD65595 FCZ65545:FCZ65595 FMV65545:FMV65595 FWR65545:FWR65595 GGN65545:GGN65595 GQJ65545:GQJ65595 HAF65545:HAF65595 HKB65545:HKB65595 HTX65545:HTX65595 IDT65545:IDT65595 INP65545:INP65595 IXL65545:IXL65595 JHH65545:JHH65595 JRD65545:JRD65595 KAZ65545:KAZ65595 KKV65545:KKV65595 KUR65545:KUR65595 LEN65545:LEN65595 LOJ65545:LOJ65595 LYF65545:LYF65595 MIB65545:MIB65595 MRX65545:MRX65595 NBT65545:NBT65595 NLP65545:NLP65595 NVL65545:NVL65595 OFH65545:OFH65595 OPD65545:OPD65595 OYZ65545:OYZ65595 PIV65545:PIV65595 PSR65545:PSR65595 QCN65545:QCN65595 QMJ65545:QMJ65595 QWF65545:QWF65595 RGB65545:RGB65595 RPX65545:RPX65595 RZT65545:RZT65595 SJP65545:SJP65595 STL65545:STL65595 TDH65545:TDH65595 TND65545:TND65595 TWZ65545:TWZ65595 UGV65545:UGV65595 UQR65545:UQR65595 VAN65545:VAN65595 VKJ65545:VKJ65595 VUF65545:VUF65595 WEB65545:WEB65595 WNX65545:WNX65595 WXT65545:WXT65595 BL131081:BL131131 LH131081:LH131131 VD131081:VD131131 AEZ131081:AEZ131131 AOV131081:AOV131131 AYR131081:AYR131131 BIN131081:BIN131131 BSJ131081:BSJ131131 CCF131081:CCF131131 CMB131081:CMB131131 CVX131081:CVX131131 DFT131081:DFT131131 DPP131081:DPP131131 DZL131081:DZL131131 EJH131081:EJH131131 ETD131081:ETD131131 FCZ131081:FCZ131131 FMV131081:FMV131131 FWR131081:FWR131131 GGN131081:GGN131131 GQJ131081:GQJ131131 HAF131081:HAF131131 HKB131081:HKB131131 HTX131081:HTX131131 IDT131081:IDT131131 INP131081:INP131131 IXL131081:IXL131131 JHH131081:JHH131131 JRD131081:JRD131131 KAZ131081:KAZ131131 KKV131081:KKV131131 KUR131081:KUR131131 LEN131081:LEN131131 LOJ131081:LOJ131131 LYF131081:LYF131131 MIB131081:MIB131131 MRX131081:MRX131131 NBT131081:NBT131131 NLP131081:NLP131131 NVL131081:NVL131131 OFH131081:OFH131131 OPD131081:OPD131131 OYZ131081:OYZ131131 PIV131081:PIV131131 PSR131081:PSR131131 QCN131081:QCN131131 QMJ131081:QMJ131131 QWF131081:QWF131131 RGB131081:RGB131131 RPX131081:RPX131131 RZT131081:RZT131131 SJP131081:SJP131131 STL131081:STL131131 TDH131081:TDH131131 TND131081:TND131131 TWZ131081:TWZ131131 UGV131081:UGV131131 UQR131081:UQR131131 VAN131081:VAN131131 VKJ131081:VKJ131131 VUF131081:VUF131131 WEB131081:WEB131131 WNX131081:WNX131131 WXT131081:WXT131131 BL196617:BL196667 LH196617:LH196667 VD196617:VD196667 AEZ196617:AEZ196667 AOV196617:AOV196667 AYR196617:AYR196667 BIN196617:BIN196667 BSJ196617:BSJ196667 CCF196617:CCF196667 CMB196617:CMB196667 CVX196617:CVX196667 DFT196617:DFT196667 DPP196617:DPP196667 DZL196617:DZL196667 EJH196617:EJH196667 ETD196617:ETD196667 FCZ196617:FCZ196667 FMV196617:FMV196667 FWR196617:FWR196667 GGN196617:GGN196667 GQJ196617:GQJ196667 HAF196617:HAF196667 HKB196617:HKB196667 HTX196617:HTX196667 IDT196617:IDT196667 INP196617:INP196667 IXL196617:IXL196667 JHH196617:JHH196667 JRD196617:JRD196667 KAZ196617:KAZ196667 KKV196617:KKV196667 KUR196617:KUR196667 LEN196617:LEN196667 LOJ196617:LOJ196667 LYF196617:LYF196667 MIB196617:MIB196667 MRX196617:MRX196667 NBT196617:NBT196667 NLP196617:NLP196667 NVL196617:NVL196667 OFH196617:OFH196667 OPD196617:OPD196667 OYZ196617:OYZ196667 PIV196617:PIV196667 PSR196617:PSR196667 QCN196617:QCN196667 QMJ196617:QMJ196667 QWF196617:QWF196667 RGB196617:RGB196667 RPX196617:RPX196667 RZT196617:RZT196667 SJP196617:SJP196667 STL196617:STL196667 TDH196617:TDH196667 TND196617:TND196667 TWZ196617:TWZ196667 UGV196617:UGV196667 UQR196617:UQR196667 VAN196617:VAN196667 VKJ196617:VKJ196667 VUF196617:VUF196667 WEB196617:WEB196667 WNX196617:WNX196667 WXT196617:WXT196667 BL262153:BL262203 LH262153:LH262203 VD262153:VD262203 AEZ262153:AEZ262203 AOV262153:AOV262203 AYR262153:AYR262203 BIN262153:BIN262203 BSJ262153:BSJ262203 CCF262153:CCF262203 CMB262153:CMB262203 CVX262153:CVX262203 DFT262153:DFT262203 DPP262153:DPP262203 DZL262153:DZL262203 EJH262153:EJH262203 ETD262153:ETD262203 FCZ262153:FCZ262203 FMV262153:FMV262203 FWR262153:FWR262203 GGN262153:GGN262203 GQJ262153:GQJ262203 HAF262153:HAF262203 HKB262153:HKB262203 HTX262153:HTX262203 IDT262153:IDT262203 INP262153:INP262203 IXL262153:IXL262203 JHH262153:JHH262203 JRD262153:JRD262203 KAZ262153:KAZ262203 KKV262153:KKV262203 KUR262153:KUR262203 LEN262153:LEN262203 LOJ262153:LOJ262203 LYF262153:LYF262203 MIB262153:MIB262203 MRX262153:MRX262203 NBT262153:NBT262203 NLP262153:NLP262203 NVL262153:NVL262203 OFH262153:OFH262203 OPD262153:OPD262203 OYZ262153:OYZ262203 PIV262153:PIV262203 PSR262153:PSR262203 QCN262153:QCN262203 QMJ262153:QMJ262203 QWF262153:QWF262203 RGB262153:RGB262203 RPX262153:RPX262203 RZT262153:RZT262203 SJP262153:SJP262203 STL262153:STL262203 TDH262153:TDH262203 TND262153:TND262203 TWZ262153:TWZ262203 UGV262153:UGV262203 UQR262153:UQR262203 VAN262153:VAN262203 VKJ262153:VKJ262203 VUF262153:VUF262203 WEB262153:WEB262203 WNX262153:WNX262203 WXT262153:WXT262203 BL327689:BL327739 LH327689:LH327739 VD327689:VD327739 AEZ327689:AEZ327739 AOV327689:AOV327739 AYR327689:AYR327739 BIN327689:BIN327739 BSJ327689:BSJ327739 CCF327689:CCF327739 CMB327689:CMB327739 CVX327689:CVX327739 DFT327689:DFT327739 DPP327689:DPP327739 DZL327689:DZL327739 EJH327689:EJH327739 ETD327689:ETD327739 FCZ327689:FCZ327739 FMV327689:FMV327739 FWR327689:FWR327739 GGN327689:GGN327739 GQJ327689:GQJ327739 HAF327689:HAF327739 HKB327689:HKB327739 HTX327689:HTX327739 IDT327689:IDT327739 INP327689:INP327739 IXL327689:IXL327739 JHH327689:JHH327739 JRD327689:JRD327739 KAZ327689:KAZ327739 KKV327689:KKV327739 KUR327689:KUR327739 LEN327689:LEN327739 LOJ327689:LOJ327739 LYF327689:LYF327739 MIB327689:MIB327739 MRX327689:MRX327739 NBT327689:NBT327739 NLP327689:NLP327739 NVL327689:NVL327739 OFH327689:OFH327739 OPD327689:OPD327739 OYZ327689:OYZ327739 PIV327689:PIV327739 PSR327689:PSR327739 QCN327689:QCN327739 QMJ327689:QMJ327739 QWF327689:QWF327739 RGB327689:RGB327739 RPX327689:RPX327739 RZT327689:RZT327739 SJP327689:SJP327739 STL327689:STL327739 TDH327689:TDH327739 TND327689:TND327739 TWZ327689:TWZ327739 UGV327689:UGV327739 UQR327689:UQR327739 VAN327689:VAN327739 VKJ327689:VKJ327739 VUF327689:VUF327739 WEB327689:WEB327739 WNX327689:WNX327739 WXT327689:WXT327739 BL393225:BL393275 LH393225:LH393275 VD393225:VD393275 AEZ393225:AEZ393275 AOV393225:AOV393275 AYR393225:AYR393275 BIN393225:BIN393275 BSJ393225:BSJ393275 CCF393225:CCF393275 CMB393225:CMB393275 CVX393225:CVX393275 DFT393225:DFT393275 DPP393225:DPP393275 DZL393225:DZL393275 EJH393225:EJH393275 ETD393225:ETD393275 FCZ393225:FCZ393275 FMV393225:FMV393275 FWR393225:FWR393275 GGN393225:GGN393275 GQJ393225:GQJ393275 HAF393225:HAF393275 HKB393225:HKB393275 HTX393225:HTX393275 IDT393225:IDT393275 INP393225:INP393275 IXL393225:IXL393275 JHH393225:JHH393275 JRD393225:JRD393275 KAZ393225:KAZ393275 KKV393225:KKV393275 KUR393225:KUR393275 LEN393225:LEN393275 LOJ393225:LOJ393275 LYF393225:LYF393275 MIB393225:MIB393275 MRX393225:MRX393275 NBT393225:NBT393275 NLP393225:NLP393275 NVL393225:NVL393275 OFH393225:OFH393275 OPD393225:OPD393275 OYZ393225:OYZ393275 PIV393225:PIV393275 PSR393225:PSR393275 QCN393225:QCN393275 QMJ393225:QMJ393275 QWF393225:QWF393275 RGB393225:RGB393275 RPX393225:RPX393275 RZT393225:RZT393275 SJP393225:SJP393275 STL393225:STL393275 TDH393225:TDH393275 TND393225:TND393275 TWZ393225:TWZ393275 UGV393225:UGV393275 UQR393225:UQR393275 VAN393225:VAN393275 VKJ393225:VKJ393275 VUF393225:VUF393275 WEB393225:WEB393275 WNX393225:WNX393275 WXT393225:WXT393275 BL458761:BL458811 LH458761:LH458811 VD458761:VD458811 AEZ458761:AEZ458811 AOV458761:AOV458811 AYR458761:AYR458811 BIN458761:BIN458811 BSJ458761:BSJ458811 CCF458761:CCF458811 CMB458761:CMB458811 CVX458761:CVX458811 DFT458761:DFT458811 DPP458761:DPP458811 DZL458761:DZL458811 EJH458761:EJH458811 ETD458761:ETD458811 FCZ458761:FCZ458811 FMV458761:FMV458811 FWR458761:FWR458811 GGN458761:GGN458811 GQJ458761:GQJ458811 HAF458761:HAF458811 HKB458761:HKB458811 HTX458761:HTX458811 IDT458761:IDT458811 INP458761:INP458811 IXL458761:IXL458811 JHH458761:JHH458811 JRD458761:JRD458811 KAZ458761:KAZ458811 KKV458761:KKV458811 KUR458761:KUR458811 LEN458761:LEN458811 LOJ458761:LOJ458811 LYF458761:LYF458811 MIB458761:MIB458811 MRX458761:MRX458811 NBT458761:NBT458811 NLP458761:NLP458811 NVL458761:NVL458811 OFH458761:OFH458811 OPD458761:OPD458811 OYZ458761:OYZ458811 PIV458761:PIV458811 PSR458761:PSR458811 QCN458761:QCN458811 QMJ458761:QMJ458811 QWF458761:QWF458811 RGB458761:RGB458811 RPX458761:RPX458811 RZT458761:RZT458811 SJP458761:SJP458811 STL458761:STL458811 TDH458761:TDH458811 TND458761:TND458811 TWZ458761:TWZ458811 UGV458761:UGV458811 UQR458761:UQR458811 VAN458761:VAN458811 VKJ458761:VKJ458811 VUF458761:VUF458811 WEB458761:WEB458811 WNX458761:WNX458811 WXT458761:WXT458811 BL524297:BL524347 LH524297:LH524347 VD524297:VD524347 AEZ524297:AEZ524347 AOV524297:AOV524347 AYR524297:AYR524347 BIN524297:BIN524347 BSJ524297:BSJ524347 CCF524297:CCF524347 CMB524297:CMB524347 CVX524297:CVX524347 DFT524297:DFT524347 DPP524297:DPP524347 DZL524297:DZL524347 EJH524297:EJH524347 ETD524297:ETD524347 FCZ524297:FCZ524347 FMV524297:FMV524347 FWR524297:FWR524347 GGN524297:GGN524347 GQJ524297:GQJ524347 HAF524297:HAF524347 HKB524297:HKB524347 HTX524297:HTX524347 IDT524297:IDT524347 INP524297:INP524347 IXL524297:IXL524347 JHH524297:JHH524347 JRD524297:JRD524347 KAZ524297:KAZ524347 KKV524297:KKV524347 KUR524297:KUR524347 LEN524297:LEN524347 LOJ524297:LOJ524347 LYF524297:LYF524347 MIB524297:MIB524347 MRX524297:MRX524347 NBT524297:NBT524347 NLP524297:NLP524347 NVL524297:NVL524347 OFH524297:OFH524347 OPD524297:OPD524347 OYZ524297:OYZ524347 PIV524297:PIV524347 PSR524297:PSR524347 QCN524297:QCN524347 QMJ524297:QMJ524347 QWF524297:QWF524347 RGB524297:RGB524347 RPX524297:RPX524347 RZT524297:RZT524347 SJP524297:SJP524347 STL524297:STL524347 TDH524297:TDH524347 TND524297:TND524347 TWZ524297:TWZ524347 UGV524297:UGV524347 UQR524297:UQR524347 VAN524297:VAN524347 VKJ524297:VKJ524347 VUF524297:VUF524347 WEB524297:WEB524347 WNX524297:WNX524347 WXT524297:WXT524347 BL589833:BL589883 LH589833:LH589883 VD589833:VD589883 AEZ589833:AEZ589883 AOV589833:AOV589883 AYR589833:AYR589883 BIN589833:BIN589883 BSJ589833:BSJ589883 CCF589833:CCF589883 CMB589833:CMB589883 CVX589833:CVX589883 DFT589833:DFT589883 DPP589833:DPP589883 DZL589833:DZL589883 EJH589833:EJH589883 ETD589833:ETD589883 FCZ589833:FCZ589883 FMV589833:FMV589883 FWR589833:FWR589883 GGN589833:GGN589883 GQJ589833:GQJ589883 HAF589833:HAF589883 HKB589833:HKB589883 HTX589833:HTX589883 IDT589833:IDT589883 INP589833:INP589883 IXL589833:IXL589883 JHH589833:JHH589883 JRD589833:JRD589883 KAZ589833:KAZ589883 KKV589833:KKV589883 KUR589833:KUR589883 LEN589833:LEN589883 LOJ589833:LOJ589883 LYF589833:LYF589883 MIB589833:MIB589883 MRX589833:MRX589883 NBT589833:NBT589883 NLP589833:NLP589883 NVL589833:NVL589883 OFH589833:OFH589883 OPD589833:OPD589883 OYZ589833:OYZ589883 PIV589833:PIV589883 PSR589833:PSR589883 QCN589833:QCN589883 QMJ589833:QMJ589883 QWF589833:QWF589883 RGB589833:RGB589883 RPX589833:RPX589883 RZT589833:RZT589883 SJP589833:SJP589883 STL589833:STL589883 TDH589833:TDH589883 TND589833:TND589883 TWZ589833:TWZ589883 UGV589833:UGV589883 UQR589833:UQR589883 VAN589833:VAN589883 VKJ589833:VKJ589883 VUF589833:VUF589883 WEB589833:WEB589883 WNX589833:WNX589883 WXT589833:WXT589883 BL655369:BL655419 LH655369:LH655419 VD655369:VD655419 AEZ655369:AEZ655419 AOV655369:AOV655419 AYR655369:AYR655419 BIN655369:BIN655419 BSJ655369:BSJ655419 CCF655369:CCF655419 CMB655369:CMB655419 CVX655369:CVX655419 DFT655369:DFT655419 DPP655369:DPP655419 DZL655369:DZL655419 EJH655369:EJH655419 ETD655369:ETD655419 FCZ655369:FCZ655419 FMV655369:FMV655419 FWR655369:FWR655419 GGN655369:GGN655419 GQJ655369:GQJ655419 HAF655369:HAF655419 HKB655369:HKB655419 HTX655369:HTX655419 IDT655369:IDT655419 INP655369:INP655419 IXL655369:IXL655419 JHH655369:JHH655419 JRD655369:JRD655419 KAZ655369:KAZ655419 KKV655369:KKV655419 KUR655369:KUR655419 LEN655369:LEN655419 LOJ655369:LOJ655419 LYF655369:LYF655419 MIB655369:MIB655419 MRX655369:MRX655419 NBT655369:NBT655419 NLP655369:NLP655419 NVL655369:NVL655419 OFH655369:OFH655419 OPD655369:OPD655419 OYZ655369:OYZ655419 PIV655369:PIV655419 PSR655369:PSR655419 QCN655369:QCN655419 QMJ655369:QMJ655419 QWF655369:QWF655419 RGB655369:RGB655419 RPX655369:RPX655419 RZT655369:RZT655419 SJP655369:SJP655419 STL655369:STL655419 TDH655369:TDH655419 TND655369:TND655419 TWZ655369:TWZ655419 UGV655369:UGV655419 UQR655369:UQR655419 VAN655369:VAN655419 VKJ655369:VKJ655419 VUF655369:VUF655419 WEB655369:WEB655419 WNX655369:WNX655419 WXT655369:WXT655419 BL720905:BL720955 LH720905:LH720955 VD720905:VD720955 AEZ720905:AEZ720955 AOV720905:AOV720955 AYR720905:AYR720955 BIN720905:BIN720955 BSJ720905:BSJ720955 CCF720905:CCF720955 CMB720905:CMB720955 CVX720905:CVX720955 DFT720905:DFT720955 DPP720905:DPP720955 DZL720905:DZL720955 EJH720905:EJH720955 ETD720905:ETD720955 FCZ720905:FCZ720955 FMV720905:FMV720955 FWR720905:FWR720955 GGN720905:GGN720955 GQJ720905:GQJ720955 HAF720905:HAF720955 HKB720905:HKB720955 HTX720905:HTX720955 IDT720905:IDT720955 INP720905:INP720955 IXL720905:IXL720955 JHH720905:JHH720955 JRD720905:JRD720955 KAZ720905:KAZ720955 KKV720905:KKV720955 KUR720905:KUR720955 LEN720905:LEN720955 LOJ720905:LOJ720955 LYF720905:LYF720955 MIB720905:MIB720955 MRX720905:MRX720955 NBT720905:NBT720955 NLP720905:NLP720955 NVL720905:NVL720955 OFH720905:OFH720955 OPD720905:OPD720955 OYZ720905:OYZ720955 PIV720905:PIV720955 PSR720905:PSR720955 QCN720905:QCN720955 QMJ720905:QMJ720955 QWF720905:QWF720955 RGB720905:RGB720955 RPX720905:RPX720955 RZT720905:RZT720955 SJP720905:SJP720955 STL720905:STL720955 TDH720905:TDH720955 TND720905:TND720955 TWZ720905:TWZ720955 UGV720905:UGV720955 UQR720905:UQR720955 VAN720905:VAN720955 VKJ720905:VKJ720955 VUF720905:VUF720955 WEB720905:WEB720955 WNX720905:WNX720955 WXT720905:WXT720955 BL786441:BL786491 LH786441:LH786491 VD786441:VD786491 AEZ786441:AEZ786491 AOV786441:AOV786491 AYR786441:AYR786491 BIN786441:BIN786491 BSJ786441:BSJ786491 CCF786441:CCF786491 CMB786441:CMB786491 CVX786441:CVX786491 DFT786441:DFT786491 DPP786441:DPP786491 DZL786441:DZL786491 EJH786441:EJH786491 ETD786441:ETD786491 FCZ786441:FCZ786491 FMV786441:FMV786491 FWR786441:FWR786491 GGN786441:GGN786491 GQJ786441:GQJ786491 HAF786441:HAF786491 HKB786441:HKB786491 HTX786441:HTX786491 IDT786441:IDT786491 INP786441:INP786491 IXL786441:IXL786491 JHH786441:JHH786491 JRD786441:JRD786491 KAZ786441:KAZ786491 KKV786441:KKV786491 KUR786441:KUR786491 LEN786441:LEN786491 LOJ786441:LOJ786491 LYF786441:LYF786491 MIB786441:MIB786491 MRX786441:MRX786491 NBT786441:NBT786491 NLP786441:NLP786491 NVL786441:NVL786491 OFH786441:OFH786491 OPD786441:OPD786491 OYZ786441:OYZ786491 PIV786441:PIV786491 PSR786441:PSR786491 QCN786441:QCN786491 QMJ786441:QMJ786491 QWF786441:QWF786491 RGB786441:RGB786491 RPX786441:RPX786491 RZT786441:RZT786491 SJP786441:SJP786491 STL786441:STL786491 TDH786441:TDH786491 TND786441:TND786491 TWZ786441:TWZ786491 UGV786441:UGV786491 UQR786441:UQR786491 VAN786441:VAN786491 VKJ786441:VKJ786491 VUF786441:VUF786491 WEB786441:WEB786491 WNX786441:WNX786491 WXT786441:WXT786491 BL851977:BL852027 LH851977:LH852027 VD851977:VD852027 AEZ851977:AEZ852027 AOV851977:AOV852027 AYR851977:AYR852027 BIN851977:BIN852027 BSJ851977:BSJ852027 CCF851977:CCF852027 CMB851977:CMB852027 CVX851977:CVX852027 DFT851977:DFT852027 DPP851977:DPP852027 DZL851977:DZL852027 EJH851977:EJH852027 ETD851977:ETD852027 FCZ851977:FCZ852027 FMV851977:FMV852027 FWR851977:FWR852027 GGN851977:GGN852027 GQJ851977:GQJ852027 HAF851977:HAF852027 HKB851977:HKB852027 HTX851977:HTX852027 IDT851977:IDT852027 INP851977:INP852027 IXL851977:IXL852027 JHH851977:JHH852027 JRD851977:JRD852027 KAZ851977:KAZ852027 KKV851977:KKV852027 KUR851977:KUR852027 LEN851977:LEN852027 LOJ851977:LOJ852027 LYF851977:LYF852027 MIB851977:MIB852027 MRX851977:MRX852027 NBT851977:NBT852027 NLP851977:NLP852027 NVL851977:NVL852027 OFH851977:OFH852027 OPD851977:OPD852027 OYZ851977:OYZ852027 PIV851977:PIV852027 PSR851977:PSR852027 QCN851977:QCN852027 QMJ851977:QMJ852027 QWF851977:QWF852027 RGB851977:RGB852027 RPX851977:RPX852027 RZT851977:RZT852027 SJP851977:SJP852027 STL851977:STL852027 TDH851977:TDH852027 TND851977:TND852027 TWZ851977:TWZ852027 UGV851977:UGV852027 UQR851977:UQR852027 VAN851977:VAN852027 VKJ851977:VKJ852027 VUF851977:VUF852027 WEB851977:WEB852027 WNX851977:WNX852027 WXT851977:WXT852027 BL917513:BL917563 LH917513:LH917563 VD917513:VD917563 AEZ917513:AEZ917563 AOV917513:AOV917563 AYR917513:AYR917563 BIN917513:BIN917563 BSJ917513:BSJ917563 CCF917513:CCF917563 CMB917513:CMB917563 CVX917513:CVX917563 DFT917513:DFT917563 DPP917513:DPP917563 DZL917513:DZL917563 EJH917513:EJH917563 ETD917513:ETD917563 FCZ917513:FCZ917563 FMV917513:FMV917563 FWR917513:FWR917563 GGN917513:GGN917563 GQJ917513:GQJ917563 HAF917513:HAF917563 HKB917513:HKB917563 HTX917513:HTX917563 IDT917513:IDT917563 INP917513:INP917563 IXL917513:IXL917563 JHH917513:JHH917563 JRD917513:JRD917563 KAZ917513:KAZ917563 KKV917513:KKV917563 KUR917513:KUR917563 LEN917513:LEN917563 LOJ917513:LOJ917563 LYF917513:LYF917563 MIB917513:MIB917563 MRX917513:MRX917563 NBT917513:NBT917563 NLP917513:NLP917563 NVL917513:NVL917563 OFH917513:OFH917563 OPD917513:OPD917563 OYZ917513:OYZ917563 PIV917513:PIV917563 PSR917513:PSR917563 QCN917513:QCN917563 QMJ917513:QMJ917563 QWF917513:QWF917563 RGB917513:RGB917563 RPX917513:RPX917563 RZT917513:RZT917563 SJP917513:SJP917563 STL917513:STL917563 TDH917513:TDH917563 TND917513:TND917563 TWZ917513:TWZ917563 UGV917513:UGV917563 UQR917513:UQR917563 VAN917513:VAN917563 VKJ917513:VKJ917563 VUF917513:VUF917563 WEB917513:WEB917563 WNX917513:WNX917563 WXT917513:WXT917563 BL983049:BL983099 LH983049:LH983099 VD983049:VD983099 AEZ983049:AEZ983099 AOV983049:AOV983099 AYR983049:AYR983099 BIN983049:BIN983099 BSJ983049:BSJ983099 CCF983049:CCF983099 CMB983049:CMB983099 CVX983049:CVX983099 DFT983049:DFT983099 DPP983049:DPP983099 DZL983049:DZL983099 EJH983049:EJH983099 ETD983049:ETD983099 FCZ983049:FCZ983099 FMV983049:FMV983099 FWR983049:FWR983099 GGN983049:GGN983099 GQJ983049:GQJ983099 HAF983049:HAF983099 HKB983049:HKB983099 HTX983049:HTX983099 IDT983049:IDT983099 INP983049:INP983099 IXL983049:IXL983099 JHH983049:JHH983099 JRD983049:JRD983099 KAZ983049:KAZ983099 KKV983049:KKV983099 KUR983049:KUR983099 LEN983049:LEN983099 LOJ983049:LOJ983099 LYF983049:LYF983099 MIB983049:MIB983099 MRX983049:MRX983099 NBT983049:NBT983099 NLP983049:NLP983099 NVL983049:NVL983099 OFH983049:OFH983099 OPD983049:OPD983099 OYZ983049:OYZ983099 PIV983049:PIV983099 PSR983049:PSR983099 QCN983049:QCN983099 QMJ983049:QMJ983099 QWF983049:QWF983099 RGB983049:RGB983099 RPX983049:RPX983099 RZT983049:RZT983099 SJP983049:SJP983099 STL983049:STL983099 TDH983049:TDH983099 TND983049:TND983099 TWZ983049:TWZ983099 UGV983049:UGV983099 UQR983049:UQR983099 VAN983049:VAN983099 VKJ983049:VKJ983099 VUF983049:VUF983099 WEB983049:WEB983099 WNX983049:WNX983099 WXT983049:WXT983099">
      <formula1>Oportunidad</formula1>
    </dataValidation>
    <dataValidation type="list" showInputMessage="1" showErrorMessage="1" errorTitle="Rechazado" error="Solo son validadas las opciones de la lista" sqref="BN9:BN59 LJ9:LJ59 VF9:VF59 AFB9:AFB59 AOX9:AOX59 AYT9:AYT59 BIP9:BIP59 BSL9:BSL59 CCH9:CCH59 CMD9:CMD59 CVZ9:CVZ59 DFV9:DFV59 DPR9:DPR59 DZN9:DZN59 EJJ9:EJJ59 ETF9:ETF59 FDB9:FDB59 FMX9:FMX59 FWT9:FWT59 GGP9:GGP59 GQL9:GQL59 HAH9:HAH59 HKD9:HKD59 HTZ9:HTZ59 IDV9:IDV59 INR9:INR59 IXN9:IXN59 JHJ9:JHJ59 JRF9:JRF59 KBB9:KBB59 KKX9:KKX59 KUT9:KUT59 LEP9:LEP59 LOL9:LOL59 LYH9:LYH59 MID9:MID59 MRZ9:MRZ59 NBV9:NBV59 NLR9:NLR59 NVN9:NVN59 OFJ9:OFJ59 OPF9:OPF59 OZB9:OZB59 PIX9:PIX59 PST9:PST59 QCP9:QCP59 QML9:QML59 QWH9:QWH59 RGD9:RGD59 RPZ9:RPZ59 RZV9:RZV59 SJR9:SJR59 STN9:STN59 TDJ9:TDJ59 TNF9:TNF59 TXB9:TXB59 UGX9:UGX59 UQT9:UQT59 VAP9:VAP59 VKL9:VKL59 VUH9:VUH59 WED9:WED59 WNZ9:WNZ59 WXV9:WXV59 BN65545:BN65595 LJ65545:LJ65595 VF65545:VF65595 AFB65545:AFB65595 AOX65545:AOX65595 AYT65545:AYT65595 BIP65545:BIP65595 BSL65545:BSL65595 CCH65545:CCH65595 CMD65545:CMD65595 CVZ65545:CVZ65595 DFV65545:DFV65595 DPR65545:DPR65595 DZN65545:DZN65595 EJJ65545:EJJ65595 ETF65545:ETF65595 FDB65545:FDB65595 FMX65545:FMX65595 FWT65545:FWT65595 GGP65545:GGP65595 GQL65545:GQL65595 HAH65545:HAH65595 HKD65545:HKD65595 HTZ65545:HTZ65595 IDV65545:IDV65595 INR65545:INR65595 IXN65545:IXN65595 JHJ65545:JHJ65595 JRF65545:JRF65595 KBB65545:KBB65595 KKX65545:KKX65595 KUT65545:KUT65595 LEP65545:LEP65595 LOL65545:LOL65595 LYH65545:LYH65595 MID65545:MID65595 MRZ65545:MRZ65595 NBV65545:NBV65595 NLR65545:NLR65595 NVN65545:NVN65595 OFJ65545:OFJ65595 OPF65545:OPF65595 OZB65545:OZB65595 PIX65545:PIX65595 PST65545:PST65595 QCP65545:QCP65595 QML65545:QML65595 QWH65545:QWH65595 RGD65545:RGD65595 RPZ65545:RPZ65595 RZV65545:RZV65595 SJR65545:SJR65595 STN65545:STN65595 TDJ65545:TDJ65595 TNF65545:TNF65595 TXB65545:TXB65595 UGX65545:UGX65595 UQT65545:UQT65595 VAP65545:VAP65595 VKL65545:VKL65595 VUH65545:VUH65595 WED65545:WED65595 WNZ65545:WNZ65595 WXV65545:WXV65595 BN131081:BN131131 LJ131081:LJ131131 VF131081:VF131131 AFB131081:AFB131131 AOX131081:AOX131131 AYT131081:AYT131131 BIP131081:BIP131131 BSL131081:BSL131131 CCH131081:CCH131131 CMD131081:CMD131131 CVZ131081:CVZ131131 DFV131081:DFV131131 DPR131081:DPR131131 DZN131081:DZN131131 EJJ131081:EJJ131131 ETF131081:ETF131131 FDB131081:FDB131131 FMX131081:FMX131131 FWT131081:FWT131131 GGP131081:GGP131131 GQL131081:GQL131131 HAH131081:HAH131131 HKD131081:HKD131131 HTZ131081:HTZ131131 IDV131081:IDV131131 INR131081:INR131131 IXN131081:IXN131131 JHJ131081:JHJ131131 JRF131081:JRF131131 KBB131081:KBB131131 KKX131081:KKX131131 KUT131081:KUT131131 LEP131081:LEP131131 LOL131081:LOL131131 LYH131081:LYH131131 MID131081:MID131131 MRZ131081:MRZ131131 NBV131081:NBV131131 NLR131081:NLR131131 NVN131081:NVN131131 OFJ131081:OFJ131131 OPF131081:OPF131131 OZB131081:OZB131131 PIX131081:PIX131131 PST131081:PST131131 QCP131081:QCP131131 QML131081:QML131131 QWH131081:QWH131131 RGD131081:RGD131131 RPZ131081:RPZ131131 RZV131081:RZV131131 SJR131081:SJR131131 STN131081:STN131131 TDJ131081:TDJ131131 TNF131081:TNF131131 TXB131081:TXB131131 UGX131081:UGX131131 UQT131081:UQT131131 VAP131081:VAP131131 VKL131081:VKL131131 VUH131081:VUH131131 WED131081:WED131131 WNZ131081:WNZ131131 WXV131081:WXV131131 BN196617:BN196667 LJ196617:LJ196667 VF196617:VF196667 AFB196617:AFB196667 AOX196617:AOX196667 AYT196617:AYT196667 BIP196617:BIP196667 BSL196617:BSL196667 CCH196617:CCH196667 CMD196617:CMD196667 CVZ196617:CVZ196667 DFV196617:DFV196667 DPR196617:DPR196667 DZN196617:DZN196667 EJJ196617:EJJ196667 ETF196617:ETF196667 FDB196617:FDB196667 FMX196617:FMX196667 FWT196617:FWT196667 GGP196617:GGP196667 GQL196617:GQL196667 HAH196617:HAH196667 HKD196617:HKD196667 HTZ196617:HTZ196667 IDV196617:IDV196667 INR196617:INR196667 IXN196617:IXN196667 JHJ196617:JHJ196667 JRF196617:JRF196667 KBB196617:KBB196667 KKX196617:KKX196667 KUT196617:KUT196667 LEP196617:LEP196667 LOL196617:LOL196667 LYH196617:LYH196667 MID196617:MID196667 MRZ196617:MRZ196667 NBV196617:NBV196667 NLR196617:NLR196667 NVN196617:NVN196667 OFJ196617:OFJ196667 OPF196617:OPF196667 OZB196617:OZB196667 PIX196617:PIX196667 PST196617:PST196667 QCP196617:QCP196667 QML196617:QML196667 QWH196617:QWH196667 RGD196617:RGD196667 RPZ196617:RPZ196667 RZV196617:RZV196667 SJR196617:SJR196667 STN196617:STN196667 TDJ196617:TDJ196667 TNF196617:TNF196667 TXB196617:TXB196667 UGX196617:UGX196667 UQT196617:UQT196667 VAP196617:VAP196667 VKL196617:VKL196667 VUH196617:VUH196667 WED196617:WED196667 WNZ196617:WNZ196667 WXV196617:WXV196667 BN262153:BN262203 LJ262153:LJ262203 VF262153:VF262203 AFB262153:AFB262203 AOX262153:AOX262203 AYT262153:AYT262203 BIP262153:BIP262203 BSL262153:BSL262203 CCH262153:CCH262203 CMD262153:CMD262203 CVZ262153:CVZ262203 DFV262153:DFV262203 DPR262153:DPR262203 DZN262153:DZN262203 EJJ262153:EJJ262203 ETF262153:ETF262203 FDB262153:FDB262203 FMX262153:FMX262203 FWT262153:FWT262203 GGP262153:GGP262203 GQL262153:GQL262203 HAH262153:HAH262203 HKD262153:HKD262203 HTZ262153:HTZ262203 IDV262153:IDV262203 INR262153:INR262203 IXN262153:IXN262203 JHJ262153:JHJ262203 JRF262153:JRF262203 KBB262153:KBB262203 KKX262153:KKX262203 KUT262153:KUT262203 LEP262153:LEP262203 LOL262153:LOL262203 LYH262153:LYH262203 MID262153:MID262203 MRZ262153:MRZ262203 NBV262153:NBV262203 NLR262153:NLR262203 NVN262153:NVN262203 OFJ262153:OFJ262203 OPF262153:OPF262203 OZB262153:OZB262203 PIX262153:PIX262203 PST262153:PST262203 QCP262153:QCP262203 QML262153:QML262203 QWH262153:QWH262203 RGD262153:RGD262203 RPZ262153:RPZ262203 RZV262153:RZV262203 SJR262153:SJR262203 STN262153:STN262203 TDJ262153:TDJ262203 TNF262153:TNF262203 TXB262153:TXB262203 UGX262153:UGX262203 UQT262153:UQT262203 VAP262153:VAP262203 VKL262153:VKL262203 VUH262153:VUH262203 WED262153:WED262203 WNZ262153:WNZ262203 WXV262153:WXV262203 BN327689:BN327739 LJ327689:LJ327739 VF327689:VF327739 AFB327689:AFB327739 AOX327689:AOX327739 AYT327689:AYT327739 BIP327689:BIP327739 BSL327689:BSL327739 CCH327689:CCH327739 CMD327689:CMD327739 CVZ327689:CVZ327739 DFV327689:DFV327739 DPR327689:DPR327739 DZN327689:DZN327739 EJJ327689:EJJ327739 ETF327689:ETF327739 FDB327689:FDB327739 FMX327689:FMX327739 FWT327689:FWT327739 GGP327689:GGP327739 GQL327689:GQL327739 HAH327689:HAH327739 HKD327689:HKD327739 HTZ327689:HTZ327739 IDV327689:IDV327739 INR327689:INR327739 IXN327689:IXN327739 JHJ327689:JHJ327739 JRF327689:JRF327739 KBB327689:KBB327739 KKX327689:KKX327739 KUT327689:KUT327739 LEP327689:LEP327739 LOL327689:LOL327739 LYH327689:LYH327739 MID327689:MID327739 MRZ327689:MRZ327739 NBV327689:NBV327739 NLR327689:NLR327739 NVN327689:NVN327739 OFJ327689:OFJ327739 OPF327689:OPF327739 OZB327689:OZB327739 PIX327689:PIX327739 PST327689:PST327739 QCP327689:QCP327739 QML327689:QML327739 QWH327689:QWH327739 RGD327689:RGD327739 RPZ327689:RPZ327739 RZV327689:RZV327739 SJR327689:SJR327739 STN327689:STN327739 TDJ327689:TDJ327739 TNF327689:TNF327739 TXB327689:TXB327739 UGX327689:UGX327739 UQT327689:UQT327739 VAP327689:VAP327739 VKL327689:VKL327739 VUH327689:VUH327739 WED327689:WED327739 WNZ327689:WNZ327739 WXV327689:WXV327739 BN393225:BN393275 LJ393225:LJ393275 VF393225:VF393275 AFB393225:AFB393275 AOX393225:AOX393275 AYT393225:AYT393275 BIP393225:BIP393275 BSL393225:BSL393275 CCH393225:CCH393275 CMD393225:CMD393275 CVZ393225:CVZ393275 DFV393225:DFV393275 DPR393225:DPR393275 DZN393225:DZN393275 EJJ393225:EJJ393275 ETF393225:ETF393275 FDB393225:FDB393275 FMX393225:FMX393275 FWT393225:FWT393275 GGP393225:GGP393275 GQL393225:GQL393275 HAH393225:HAH393275 HKD393225:HKD393275 HTZ393225:HTZ393275 IDV393225:IDV393275 INR393225:INR393275 IXN393225:IXN393275 JHJ393225:JHJ393275 JRF393225:JRF393275 KBB393225:KBB393275 KKX393225:KKX393275 KUT393225:KUT393275 LEP393225:LEP393275 LOL393225:LOL393275 LYH393225:LYH393275 MID393225:MID393275 MRZ393225:MRZ393275 NBV393225:NBV393275 NLR393225:NLR393275 NVN393225:NVN393275 OFJ393225:OFJ393275 OPF393225:OPF393275 OZB393225:OZB393275 PIX393225:PIX393275 PST393225:PST393275 QCP393225:QCP393275 QML393225:QML393275 QWH393225:QWH393275 RGD393225:RGD393275 RPZ393225:RPZ393275 RZV393225:RZV393275 SJR393225:SJR393275 STN393225:STN393275 TDJ393225:TDJ393275 TNF393225:TNF393275 TXB393225:TXB393275 UGX393225:UGX393275 UQT393225:UQT393275 VAP393225:VAP393275 VKL393225:VKL393275 VUH393225:VUH393275 WED393225:WED393275 WNZ393225:WNZ393275 WXV393225:WXV393275 BN458761:BN458811 LJ458761:LJ458811 VF458761:VF458811 AFB458761:AFB458811 AOX458761:AOX458811 AYT458761:AYT458811 BIP458761:BIP458811 BSL458761:BSL458811 CCH458761:CCH458811 CMD458761:CMD458811 CVZ458761:CVZ458811 DFV458761:DFV458811 DPR458761:DPR458811 DZN458761:DZN458811 EJJ458761:EJJ458811 ETF458761:ETF458811 FDB458761:FDB458811 FMX458761:FMX458811 FWT458761:FWT458811 GGP458761:GGP458811 GQL458761:GQL458811 HAH458761:HAH458811 HKD458761:HKD458811 HTZ458761:HTZ458811 IDV458761:IDV458811 INR458761:INR458811 IXN458761:IXN458811 JHJ458761:JHJ458811 JRF458761:JRF458811 KBB458761:KBB458811 KKX458761:KKX458811 KUT458761:KUT458811 LEP458761:LEP458811 LOL458761:LOL458811 LYH458761:LYH458811 MID458761:MID458811 MRZ458761:MRZ458811 NBV458761:NBV458811 NLR458761:NLR458811 NVN458761:NVN458811 OFJ458761:OFJ458811 OPF458761:OPF458811 OZB458761:OZB458811 PIX458761:PIX458811 PST458761:PST458811 QCP458761:QCP458811 QML458761:QML458811 QWH458761:QWH458811 RGD458761:RGD458811 RPZ458761:RPZ458811 RZV458761:RZV458811 SJR458761:SJR458811 STN458761:STN458811 TDJ458761:TDJ458811 TNF458761:TNF458811 TXB458761:TXB458811 UGX458761:UGX458811 UQT458761:UQT458811 VAP458761:VAP458811 VKL458761:VKL458811 VUH458761:VUH458811 WED458761:WED458811 WNZ458761:WNZ458811 WXV458761:WXV458811 BN524297:BN524347 LJ524297:LJ524347 VF524297:VF524347 AFB524297:AFB524347 AOX524297:AOX524347 AYT524297:AYT524347 BIP524297:BIP524347 BSL524297:BSL524347 CCH524297:CCH524347 CMD524297:CMD524347 CVZ524297:CVZ524347 DFV524297:DFV524347 DPR524297:DPR524347 DZN524297:DZN524347 EJJ524297:EJJ524347 ETF524297:ETF524347 FDB524297:FDB524347 FMX524297:FMX524347 FWT524297:FWT524347 GGP524297:GGP524347 GQL524297:GQL524347 HAH524297:HAH524347 HKD524297:HKD524347 HTZ524297:HTZ524347 IDV524297:IDV524347 INR524297:INR524347 IXN524297:IXN524347 JHJ524297:JHJ524347 JRF524297:JRF524347 KBB524297:KBB524347 KKX524297:KKX524347 KUT524297:KUT524347 LEP524297:LEP524347 LOL524297:LOL524347 LYH524297:LYH524347 MID524297:MID524347 MRZ524297:MRZ524347 NBV524297:NBV524347 NLR524297:NLR524347 NVN524297:NVN524347 OFJ524297:OFJ524347 OPF524297:OPF524347 OZB524297:OZB524347 PIX524297:PIX524347 PST524297:PST524347 QCP524297:QCP524347 QML524297:QML524347 QWH524297:QWH524347 RGD524297:RGD524347 RPZ524297:RPZ524347 RZV524297:RZV524347 SJR524297:SJR524347 STN524297:STN524347 TDJ524297:TDJ524347 TNF524297:TNF524347 TXB524297:TXB524347 UGX524297:UGX524347 UQT524297:UQT524347 VAP524297:VAP524347 VKL524297:VKL524347 VUH524297:VUH524347 WED524297:WED524347 WNZ524297:WNZ524347 WXV524297:WXV524347 BN589833:BN589883 LJ589833:LJ589883 VF589833:VF589883 AFB589833:AFB589883 AOX589833:AOX589883 AYT589833:AYT589883 BIP589833:BIP589883 BSL589833:BSL589883 CCH589833:CCH589883 CMD589833:CMD589883 CVZ589833:CVZ589883 DFV589833:DFV589883 DPR589833:DPR589883 DZN589833:DZN589883 EJJ589833:EJJ589883 ETF589833:ETF589883 FDB589833:FDB589883 FMX589833:FMX589883 FWT589833:FWT589883 GGP589833:GGP589883 GQL589833:GQL589883 HAH589833:HAH589883 HKD589833:HKD589883 HTZ589833:HTZ589883 IDV589833:IDV589883 INR589833:INR589883 IXN589833:IXN589883 JHJ589833:JHJ589883 JRF589833:JRF589883 KBB589833:KBB589883 KKX589833:KKX589883 KUT589833:KUT589883 LEP589833:LEP589883 LOL589833:LOL589883 LYH589833:LYH589883 MID589833:MID589883 MRZ589833:MRZ589883 NBV589833:NBV589883 NLR589833:NLR589883 NVN589833:NVN589883 OFJ589833:OFJ589883 OPF589833:OPF589883 OZB589833:OZB589883 PIX589833:PIX589883 PST589833:PST589883 QCP589833:QCP589883 QML589833:QML589883 QWH589833:QWH589883 RGD589833:RGD589883 RPZ589833:RPZ589883 RZV589833:RZV589883 SJR589833:SJR589883 STN589833:STN589883 TDJ589833:TDJ589883 TNF589833:TNF589883 TXB589833:TXB589883 UGX589833:UGX589883 UQT589833:UQT589883 VAP589833:VAP589883 VKL589833:VKL589883 VUH589833:VUH589883 WED589833:WED589883 WNZ589833:WNZ589883 WXV589833:WXV589883 BN655369:BN655419 LJ655369:LJ655419 VF655369:VF655419 AFB655369:AFB655419 AOX655369:AOX655419 AYT655369:AYT655419 BIP655369:BIP655419 BSL655369:BSL655419 CCH655369:CCH655419 CMD655369:CMD655419 CVZ655369:CVZ655419 DFV655369:DFV655419 DPR655369:DPR655419 DZN655369:DZN655419 EJJ655369:EJJ655419 ETF655369:ETF655419 FDB655369:FDB655419 FMX655369:FMX655419 FWT655369:FWT655419 GGP655369:GGP655419 GQL655369:GQL655419 HAH655369:HAH655419 HKD655369:HKD655419 HTZ655369:HTZ655419 IDV655369:IDV655419 INR655369:INR655419 IXN655369:IXN655419 JHJ655369:JHJ655419 JRF655369:JRF655419 KBB655369:KBB655419 KKX655369:KKX655419 KUT655369:KUT655419 LEP655369:LEP655419 LOL655369:LOL655419 LYH655369:LYH655419 MID655369:MID655419 MRZ655369:MRZ655419 NBV655369:NBV655419 NLR655369:NLR655419 NVN655369:NVN655419 OFJ655369:OFJ655419 OPF655369:OPF655419 OZB655369:OZB655419 PIX655369:PIX655419 PST655369:PST655419 QCP655369:QCP655419 QML655369:QML655419 QWH655369:QWH655419 RGD655369:RGD655419 RPZ655369:RPZ655419 RZV655369:RZV655419 SJR655369:SJR655419 STN655369:STN655419 TDJ655369:TDJ655419 TNF655369:TNF655419 TXB655369:TXB655419 UGX655369:UGX655419 UQT655369:UQT655419 VAP655369:VAP655419 VKL655369:VKL655419 VUH655369:VUH655419 WED655369:WED655419 WNZ655369:WNZ655419 WXV655369:WXV655419 BN720905:BN720955 LJ720905:LJ720955 VF720905:VF720955 AFB720905:AFB720955 AOX720905:AOX720955 AYT720905:AYT720955 BIP720905:BIP720955 BSL720905:BSL720955 CCH720905:CCH720955 CMD720905:CMD720955 CVZ720905:CVZ720955 DFV720905:DFV720955 DPR720905:DPR720955 DZN720905:DZN720955 EJJ720905:EJJ720955 ETF720905:ETF720955 FDB720905:FDB720955 FMX720905:FMX720955 FWT720905:FWT720955 GGP720905:GGP720955 GQL720905:GQL720955 HAH720905:HAH720955 HKD720905:HKD720955 HTZ720905:HTZ720955 IDV720905:IDV720955 INR720905:INR720955 IXN720905:IXN720955 JHJ720905:JHJ720955 JRF720905:JRF720955 KBB720905:KBB720955 KKX720905:KKX720955 KUT720905:KUT720955 LEP720905:LEP720955 LOL720905:LOL720955 LYH720905:LYH720955 MID720905:MID720955 MRZ720905:MRZ720955 NBV720905:NBV720955 NLR720905:NLR720955 NVN720905:NVN720955 OFJ720905:OFJ720955 OPF720905:OPF720955 OZB720905:OZB720955 PIX720905:PIX720955 PST720905:PST720955 QCP720905:QCP720955 QML720905:QML720955 QWH720905:QWH720955 RGD720905:RGD720955 RPZ720905:RPZ720955 RZV720905:RZV720955 SJR720905:SJR720955 STN720905:STN720955 TDJ720905:TDJ720955 TNF720905:TNF720955 TXB720905:TXB720955 UGX720905:UGX720955 UQT720905:UQT720955 VAP720905:VAP720955 VKL720905:VKL720955 VUH720905:VUH720955 WED720905:WED720955 WNZ720905:WNZ720955 WXV720905:WXV720955 BN786441:BN786491 LJ786441:LJ786491 VF786441:VF786491 AFB786441:AFB786491 AOX786441:AOX786491 AYT786441:AYT786491 BIP786441:BIP786491 BSL786441:BSL786491 CCH786441:CCH786491 CMD786441:CMD786491 CVZ786441:CVZ786491 DFV786441:DFV786491 DPR786441:DPR786491 DZN786441:DZN786491 EJJ786441:EJJ786491 ETF786441:ETF786491 FDB786441:FDB786491 FMX786441:FMX786491 FWT786441:FWT786491 GGP786441:GGP786491 GQL786441:GQL786491 HAH786441:HAH786491 HKD786441:HKD786491 HTZ786441:HTZ786491 IDV786441:IDV786491 INR786441:INR786491 IXN786441:IXN786491 JHJ786441:JHJ786491 JRF786441:JRF786491 KBB786441:KBB786491 KKX786441:KKX786491 KUT786441:KUT786491 LEP786441:LEP786491 LOL786441:LOL786491 LYH786441:LYH786491 MID786441:MID786491 MRZ786441:MRZ786491 NBV786441:NBV786491 NLR786441:NLR786491 NVN786441:NVN786491 OFJ786441:OFJ786491 OPF786441:OPF786491 OZB786441:OZB786491 PIX786441:PIX786491 PST786441:PST786491 QCP786441:QCP786491 QML786441:QML786491 QWH786441:QWH786491 RGD786441:RGD786491 RPZ786441:RPZ786491 RZV786441:RZV786491 SJR786441:SJR786491 STN786441:STN786491 TDJ786441:TDJ786491 TNF786441:TNF786491 TXB786441:TXB786491 UGX786441:UGX786491 UQT786441:UQT786491 VAP786441:VAP786491 VKL786441:VKL786491 VUH786441:VUH786491 WED786441:WED786491 WNZ786441:WNZ786491 WXV786441:WXV786491 BN851977:BN852027 LJ851977:LJ852027 VF851977:VF852027 AFB851977:AFB852027 AOX851977:AOX852027 AYT851977:AYT852027 BIP851977:BIP852027 BSL851977:BSL852027 CCH851977:CCH852027 CMD851977:CMD852027 CVZ851977:CVZ852027 DFV851977:DFV852027 DPR851977:DPR852027 DZN851977:DZN852027 EJJ851977:EJJ852027 ETF851977:ETF852027 FDB851977:FDB852027 FMX851977:FMX852027 FWT851977:FWT852027 GGP851977:GGP852027 GQL851977:GQL852027 HAH851977:HAH852027 HKD851977:HKD852027 HTZ851977:HTZ852027 IDV851977:IDV852027 INR851977:INR852027 IXN851977:IXN852027 JHJ851977:JHJ852027 JRF851977:JRF852027 KBB851977:KBB852027 KKX851977:KKX852027 KUT851977:KUT852027 LEP851977:LEP852027 LOL851977:LOL852027 LYH851977:LYH852027 MID851977:MID852027 MRZ851977:MRZ852027 NBV851977:NBV852027 NLR851977:NLR852027 NVN851977:NVN852027 OFJ851977:OFJ852027 OPF851977:OPF852027 OZB851977:OZB852027 PIX851977:PIX852027 PST851977:PST852027 QCP851977:QCP852027 QML851977:QML852027 QWH851977:QWH852027 RGD851977:RGD852027 RPZ851977:RPZ852027 RZV851977:RZV852027 SJR851977:SJR852027 STN851977:STN852027 TDJ851977:TDJ852027 TNF851977:TNF852027 TXB851977:TXB852027 UGX851977:UGX852027 UQT851977:UQT852027 VAP851977:VAP852027 VKL851977:VKL852027 VUH851977:VUH852027 WED851977:WED852027 WNZ851977:WNZ852027 WXV851977:WXV852027 BN917513:BN917563 LJ917513:LJ917563 VF917513:VF917563 AFB917513:AFB917563 AOX917513:AOX917563 AYT917513:AYT917563 BIP917513:BIP917563 BSL917513:BSL917563 CCH917513:CCH917563 CMD917513:CMD917563 CVZ917513:CVZ917563 DFV917513:DFV917563 DPR917513:DPR917563 DZN917513:DZN917563 EJJ917513:EJJ917563 ETF917513:ETF917563 FDB917513:FDB917563 FMX917513:FMX917563 FWT917513:FWT917563 GGP917513:GGP917563 GQL917513:GQL917563 HAH917513:HAH917563 HKD917513:HKD917563 HTZ917513:HTZ917563 IDV917513:IDV917563 INR917513:INR917563 IXN917513:IXN917563 JHJ917513:JHJ917563 JRF917513:JRF917563 KBB917513:KBB917563 KKX917513:KKX917563 KUT917513:KUT917563 LEP917513:LEP917563 LOL917513:LOL917563 LYH917513:LYH917563 MID917513:MID917563 MRZ917513:MRZ917563 NBV917513:NBV917563 NLR917513:NLR917563 NVN917513:NVN917563 OFJ917513:OFJ917563 OPF917513:OPF917563 OZB917513:OZB917563 PIX917513:PIX917563 PST917513:PST917563 QCP917513:QCP917563 QML917513:QML917563 QWH917513:QWH917563 RGD917513:RGD917563 RPZ917513:RPZ917563 RZV917513:RZV917563 SJR917513:SJR917563 STN917513:STN917563 TDJ917513:TDJ917563 TNF917513:TNF917563 TXB917513:TXB917563 UGX917513:UGX917563 UQT917513:UQT917563 VAP917513:VAP917563 VKL917513:VKL917563 VUH917513:VUH917563 WED917513:WED917563 WNZ917513:WNZ917563 WXV917513:WXV917563 BN983049:BN983099 LJ983049:LJ983099 VF983049:VF983099 AFB983049:AFB983099 AOX983049:AOX983099 AYT983049:AYT983099 BIP983049:BIP983099 BSL983049:BSL983099 CCH983049:CCH983099 CMD983049:CMD983099 CVZ983049:CVZ983099 DFV983049:DFV983099 DPR983049:DPR983099 DZN983049:DZN983099 EJJ983049:EJJ983099 ETF983049:ETF983099 FDB983049:FDB983099 FMX983049:FMX983099 FWT983049:FWT983099 GGP983049:GGP983099 GQL983049:GQL983099 HAH983049:HAH983099 HKD983049:HKD983099 HTZ983049:HTZ983099 IDV983049:IDV983099 INR983049:INR983099 IXN983049:IXN983099 JHJ983049:JHJ983099 JRF983049:JRF983099 KBB983049:KBB983099 KKX983049:KKX983099 KUT983049:KUT983099 LEP983049:LEP983099 LOL983049:LOL983099 LYH983049:LYH983099 MID983049:MID983099 MRZ983049:MRZ983099 NBV983049:NBV983099 NLR983049:NLR983099 NVN983049:NVN983099 OFJ983049:OFJ983099 OPF983049:OPF983099 OZB983049:OZB983099 PIX983049:PIX983099 PST983049:PST983099 QCP983049:QCP983099 QML983049:QML983099 QWH983049:QWH983099 RGD983049:RGD983099 RPZ983049:RPZ983099 RZV983049:RZV983099 SJR983049:SJR983099 STN983049:STN983099 TDJ983049:TDJ983099 TNF983049:TNF983099 TXB983049:TXB983099 UGX983049:UGX983099 UQT983049:UQT983099 VAP983049:VAP983099 VKL983049:VKL983099 VUH983049:VUH983099 WED983049:WED983099 WNZ983049:WNZ983099 WXV983049:WXV983099">
      <formula1>Efecto</formula1>
    </dataValidation>
    <dataValidation allowBlank="1" showInputMessage="1" showErrorMessage="1" error="mayor 1" sqref="BO9:BP59 LK9:LL59 VG9:VH59 AFC9:AFD59 AOY9:AOZ59 AYU9:AYV59 BIQ9:BIR59 BSM9:BSN59 CCI9:CCJ59 CME9:CMF59 CWA9:CWB59 DFW9:DFX59 DPS9:DPT59 DZO9:DZP59 EJK9:EJL59 ETG9:ETH59 FDC9:FDD59 FMY9:FMZ59 FWU9:FWV59 GGQ9:GGR59 GQM9:GQN59 HAI9:HAJ59 HKE9:HKF59 HUA9:HUB59 IDW9:IDX59 INS9:INT59 IXO9:IXP59 JHK9:JHL59 JRG9:JRH59 KBC9:KBD59 KKY9:KKZ59 KUU9:KUV59 LEQ9:LER59 LOM9:LON59 LYI9:LYJ59 MIE9:MIF59 MSA9:MSB59 NBW9:NBX59 NLS9:NLT59 NVO9:NVP59 OFK9:OFL59 OPG9:OPH59 OZC9:OZD59 PIY9:PIZ59 PSU9:PSV59 QCQ9:QCR59 QMM9:QMN59 QWI9:QWJ59 RGE9:RGF59 RQA9:RQB59 RZW9:RZX59 SJS9:SJT59 STO9:STP59 TDK9:TDL59 TNG9:TNH59 TXC9:TXD59 UGY9:UGZ59 UQU9:UQV59 VAQ9:VAR59 VKM9:VKN59 VUI9:VUJ59 WEE9:WEF59 WOA9:WOB59 WXW9:WXX59 BO65545:BP65595 LK65545:LL65595 VG65545:VH65595 AFC65545:AFD65595 AOY65545:AOZ65595 AYU65545:AYV65595 BIQ65545:BIR65595 BSM65545:BSN65595 CCI65545:CCJ65595 CME65545:CMF65595 CWA65545:CWB65595 DFW65545:DFX65595 DPS65545:DPT65595 DZO65545:DZP65595 EJK65545:EJL65595 ETG65545:ETH65595 FDC65545:FDD65595 FMY65545:FMZ65595 FWU65545:FWV65595 GGQ65545:GGR65595 GQM65545:GQN65595 HAI65545:HAJ65595 HKE65545:HKF65595 HUA65545:HUB65595 IDW65545:IDX65595 INS65545:INT65595 IXO65545:IXP65595 JHK65545:JHL65595 JRG65545:JRH65595 KBC65545:KBD65595 KKY65545:KKZ65595 KUU65545:KUV65595 LEQ65545:LER65595 LOM65545:LON65595 LYI65545:LYJ65595 MIE65545:MIF65595 MSA65545:MSB65595 NBW65545:NBX65595 NLS65545:NLT65595 NVO65545:NVP65595 OFK65545:OFL65595 OPG65545:OPH65595 OZC65545:OZD65595 PIY65545:PIZ65595 PSU65545:PSV65595 QCQ65545:QCR65595 QMM65545:QMN65595 QWI65545:QWJ65595 RGE65545:RGF65595 RQA65545:RQB65595 RZW65545:RZX65595 SJS65545:SJT65595 STO65545:STP65595 TDK65545:TDL65595 TNG65545:TNH65595 TXC65545:TXD65595 UGY65545:UGZ65595 UQU65545:UQV65595 VAQ65545:VAR65595 VKM65545:VKN65595 VUI65545:VUJ65595 WEE65545:WEF65595 WOA65545:WOB65595 WXW65545:WXX65595 BO131081:BP131131 LK131081:LL131131 VG131081:VH131131 AFC131081:AFD131131 AOY131081:AOZ131131 AYU131081:AYV131131 BIQ131081:BIR131131 BSM131081:BSN131131 CCI131081:CCJ131131 CME131081:CMF131131 CWA131081:CWB131131 DFW131081:DFX131131 DPS131081:DPT131131 DZO131081:DZP131131 EJK131081:EJL131131 ETG131081:ETH131131 FDC131081:FDD131131 FMY131081:FMZ131131 FWU131081:FWV131131 GGQ131081:GGR131131 GQM131081:GQN131131 HAI131081:HAJ131131 HKE131081:HKF131131 HUA131081:HUB131131 IDW131081:IDX131131 INS131081:INT131131 IXO131081:IXP131131 JHK131081:JHL131131 JRG131081:JRH131131 KBC131081:KBD131131 KKY131081:KKZ131131 KUU131081:KUV131131 LEQ131081:LER131131 LOM131081:LON131131 LYI131081:LYJ131131 MIE131081:MIF131131 MSA131081:MSB131131 NBW131081:NBX131131 NLS131081:NLT131131 NVO131081:NVP131131 OFK131081:OFL131131 OPG131081:OPH131131 OZC131081:OZD131131 PIY131081:PIZ131131 PSU131081:PSV131131 QCQ131081:QCR131131 QMM131081:QMN131131 QWI131081:QWJ131131 RGE131081:RGF131131 RQA131081:RQB131131 RZW131081:RZX131131 SJS131081:SJT131131 STO131081:STP131131 TDK131081:TDL131131 TNG131081:TNH131131 TXC131081:TXD131131 UGY131081:UGZ131131 UQU131081:UQV131131 VAQ131081:VAR131131 VKM131081:VKN131131 VUI131081:VUJ131131 WEE131081:WEF131131 WOA131081:WOB131131 WXW131081:WXX131131 BO196617:BP196667 LK196617:LL196667 VG196617:VH196667 AFC196617:AFD196667 AOY196617:AOZ196667 AYU196617:AYV196667 BIQ196617:BIR196667 BSM196617:BSN196667 CCI196617:CCJ196667 CME196617:CMF196667 CWA196617:CWB196667 DFW196617:DFX196667 DPS196617:DPT196667 DZO196617:DZP196667 EJK196617:EJL196667 ETG196617:ETH196667 FDC196617:FDD196667 FMY196617:FMZ196667 FWU196617:FWV196667 GGQ196617:GGR196667 GQM196617:GQN196667 HAI196617:HAJ196667 HKE196617:HKF196667 HUA196617:HUB196667 IDW196617:IDX196667 INS196617:INT196667 IXO196617:IXP196667 JHK196617:JHL196667 JRG196617:JRH196667 KBC196617:KBD196667 KKY196617:KKZ196667 KUU196617:KUV196667 LEQ196617:LER196667 LOM196617:LON196667 LYI196617:LYJ196667 MIE196617:MIF196667 MSA196617:MSB196667 NBW196617:NBX196667 NLS196617:NLT196667 NVO196617:NVP196667 OFK196617:OFL196667 OPG196617:OPH196667 OZC196617:OZD196667 PIY196617:PIZ196667 PSU196617:PSV196667 QCQ196617:QCR196667 QMM196617:QMN196667 QWI196617:QWJ196667 RGE196617:RGF196667 RQA196617:RQB196667 RZW196617:RZX196667 SJS196617:SJT196667 STO196617:STP196667 TDK196617:TDL196667 TNG196617:TNH196667 TXC196617:TXD196667 UGY196617:UGZ196667 UQU196617:UQV196667 VAQ196617:VAR196667 VKM196617:VKN196667 VUI196617:VUJ196667 WEE196617:WEF196667 WOA196617:WOB196667 WXW196617:WXX196667 BO262153:BP262203 LK262153:LL262203 VG262153:VH262203 AFC262153:AFD262203 AOY262153:AOZ262203 AYU262153:AYV262203 BIQ262153:BIR262203 BSM262153:BSN262203 CCI262153:CCJ262203 CME262153:CMF262203 CWA262153:CWB262203 DFW262153:DFX262203 DPS262153:DPT262203 DZO262153:DZP262203 EJK262153:EJL262203 ETG262153:ETH262203 FDC262153:FDD262203 FMY262153:FMZ262203 FWU262153:FWV262203 GGQ262153:GGR262203 GQM262153:GQN262203 HAI262153:HAJ262203 HKE262153:HKF262203 HUA262153:HUB262203 IDW262153:IDX262203 INS262153:INT262203 IXO262153:IXP262203 JHK262153:JHL262203 JRG262153:JRH262203 KBC262153:KBD262203 KKY262153:KKZ262203 KUU262153:KUV262203 LEQ262153:LER262203 LOM262153:LON262203 LYI262153:LYJ262203 MIE262153:MIF262203 MSA262153:MSB262203 NBW262153:NBX262203 NLS262153:NLT262203 NVO262153:NVP262203 OFK262153:OFL262203 OPG262153:OPH262203 OZC262153:OZD262203 PIY262153:PIZ262203 PSU262153:PSV262203 QCQ262153:QCR262203 QMM262153:QMN262203 QWI262153:QWJ262203 RGE262153:RGF262203 RQA262153:RQB262203 RZW262153:RZX262203 SJS262153:SJT262203 STO262153:STP262203 TDK262153:TDL262203 TNG262153:TNH262203 TXC262153:TXD262203 UGY262153:UGZ262203 UQU262153:UQV262203 VAQ262153:VAR262203 VKM262153:VKN262203 VUI262153:VUJ262203 WEE262153:WEF262203 WOA262153:WOB262203 WXW262153:WXX262203 BO327689:BP327739 LK327689:LL327739 VG327689:VH327739 AFC327689:AFD327739 AOY327689:AOZ327739 AYU327689:AYV327739 BIQ327689:BIR327739 BSM327689:BSN327739 CCI327689:CCJ327739 CME327689:CMF327739 CWA327689:CWB327739 DFW327689:DFX327739 DPS327689:DPT327739 DZO327689:DZP327739 EJK327689:EJL327739 ETG327689:ETH327739 FDC327689:FDD327739 FMY327689:FMZ327739 FWU327689:FWV327739 GGQ327689:GGR327739 GQM327689:GQN327739 HAI327689:HAJ327739 HKE327689:HKF327739 HUA327689:HUB327739 IDW327689:IDX327739 INS327689:INT327739 IXO327689:IXP327739 JHK327689:JHL327739 JRG327689:JRH327739 KBC327689:KBD327739 KKY327689:KKZ327739 KUU327689:KUV327739 LEQ327689:LER327739 LOM327689:LON327739 LYI327689:LYJ327739 MIE327689:MIF327739 MSA327689:MSB327739 NBW327689:NBX327739 NLS327689:NLT327739 NVO327689:NVP327739 OFK327689:OFL327739 OPG327689:OPH327739 OZC327689:OZD327739 PIY327689:PIZ327739 PSU327689:PSV327739 QCQ327689:QCR327739 QMM327689:QMN327739 QWI327689:QWJ327739 RGE327689:RGF327739 RQA327689:RQB327739 RZW327689:RZX327739 SJS327689:SJT327739 STO327689:STP327739 TDK327689:TDL327739 TNG327689:TNH327739 TXC327689:TXD327739 UGY327689:UGZ327739 UQU327689:UQV327739 VAQ327689:VAR327739 VKM327689:VKN327739 VUI327689:VUJ327739 WEE327689:WEF327739 WOA327689:WOB327739 WXW327689:WXX327739 BO393225:BP393275 LK393225:LL393275 VG393225:VH393275 AFC393225:AFD393275 AOY393225:AOZ393275 AYU393225:AYV393275 BIQ393225:BIR393275 BSM393225:BSN393275 CCI393225:CCJ393275 CME393225:CMF393275 CWA393225:CWB393275 DFW393225:DFX393275 DPS393225:DPT393275 DZO393225:DZP393275 EJK393225:EJL393275 ETG393225:ETH393275 FDC393225:FDD393275 FMY393225:FMZ393275 FWU393225:FWV393275 GGQ393225:GGR393275 GQM393225:GQN393275 HAI393225:HAJ393275 HKE393225:HKF393275 HUA393225:HUB393275 IDW393225:IDX393275 INS393225:INT393275 IXO393225:IXP393275 JHK393225:JHL393275 JRG393225:JRH393275 KBC393225:KBD393275 KKY393225:KKZ393275 KUU393225:KUV393275 LEQ393225:LER393275 LOM393225:LON393275 LYI393225:LYJ393275 MIE393225:MIF393275 MSA393225:MSB393275 NBW393225:NBX393275 NLS393225:NLT393275 NVO393225:NVP393275 OFK393225:OFL393275 OPG393225:OPH393275 OZC393225:OZD393275 PIY393225:PIZ393275 PSU393225:PSV393275 QCQ393225:QCR393275 QMM393225:QMN393275 QWI393225:QWJ393275 RGE393225:RGF393275 RQA393225:RQB393275 RZW393225:RZX393275 SJS393225:SJT393275 STO393225:STP393275 TDK393225:TDL393275 TNG393225:TNH393275 TXC393225:TXD393275 UGY393225:UGZ393275 UQU393225:UQV393275 VAQ393225:VAR393275 VKM393225:VKN393275 VUI393225:VUJ393275 WEE393225:WEF393275 WOA393225:WOB393275 WXW393225:WXX393275 BO458761:BP458811 LK458761:LL458811 VG458761:VH458811 AFC458761:AFD458811 AOY458761:AOZ458811 AYU458761:AYV458811 BIQ458761:BIR458811 BSM458761:BSN458811 CCI458761:CCJ458811 CME458761:CMF458811 CWA458761:CWB458811 DFW458761:DFX458811 DPS458761:DPT458811 DZO458761:DZP458811 EJK458761:EJL458811 ETG458761:ETH458811 FDC458761:FDD458811 FMY458761:FMZ458811 FWU458761:FWV458811 GGQ458761:GGR458811 GQM458761:GQN458811 HAI458761:HAJ458811 HKE458761:HKF458811 HUA458761:HUB458811 IDW458761:IDX458811 INS458761:INT458811 IXO458761:IXP458811 JHK458761:JHL458811 JRG458761:JRH458811 KBC458761:KBD458811 KKY458761:KKZ458811 KUU458761:KUV458811 LEQ458761:LER458811 LOM458761:LON458811 LYI458761:LYJ458811 MIE458761:MIF458811 MSA458761:MSB458811 NBW458761:NBX458811 NLS458761:NLT458811 NVO458761:NVP458811 OFK458761:OFL458811 OPG458761:OPH458811 OZC458761:OZD458811 PIY458761:PIZ458811 PSU458761:PSV458811 QCQ458761:QCR458811 QMM458761:QMN458811 QWI458761:QWJ458811 RGE458761:RGF458811 RQA458761:RQB458811 RZW458761:RZX458811 SJS458761:SJT458811 STO458761:STP458811 TDK458761:TDL458811 TNG458761:TNH458811 TXC458761:TXD458811 UGY458761:UGZ458811 UQU458761:UQV458811 VAQ458761:VAR458811 VKM458761:VKN458811 VUI458761:VUJ458811 WEE458761:WEF458811 WOA458761:WOB458811 WXW458761:WXX458811 BO524297:BP524347 LK524297:LL524347 VG524297:VH524347 AFC524297:AFD524347 AOY524297:AOZ524347 AYU524297:AYV524347 BIQ524297:BIR524347 BSM524297:BSN524347 CCI524297:CCJ524347 CME524297:CMF524347 CWA524297:CWB524347 DFW524297:DFX524347 DPS524297:DPT524347 DZO524297:DZP524347 EJK524297:EJL524347 ETG524297:ETH524347 FDC524297:FDD524347 FMY524297:FMZ524347 FWU524297:FWV524347 GGQ524297:GGR524347 GQM524297:GQN524347 HAI524297:HAJ524347 HKE524297:HKF524347 HUA524297:HUB524347 IDW524297:IDX524347 INS524297:INT524347 IXO524297:IXP524347 JHK524297:JHL524347 JRG524297:JRH524347 KBC524297:KBD524347 KKY524297:KKZ524347 KUU524297:KUV524347 LEQ524297:LER524347 LOM524297:LON524347 LYI524297:LYJ524347 MIE524297:MIF524347 MSA524297:MSB524347 NBW524297:NBX524347 NLS524297:NLT524347 NVO524297:NVP524347 OFK524297:OFL524347 OPG524297:OPH524347 OZC524297:OZD524347 PIY524297:PIZ524347 PSU524297:PSV524347 QCQ524297:QCR524347 QMM524297:QMN524347 QWI524297:QWJ524347 RGE524297:RGF524347 RQA524297:RQB524347 RZW524297:RZX524347 SJS524297:SJT524347 STO524297:STP524347 TDK524297:TDL524347 TNG524297:TNH524347 TXC524297:TXD524347 UGY524297:UGZ524347 UQU524297:UQV524347 VAQ524297:VAR524347 VKM524297:VKN524347 VUI524297:VUJ524347 WEE524297:WEF524347 WOA524297:WOB524347 WXW524297:WXX524347 BO589833:BP589883 LK589833:LL589883 VG589833:VH589883 AFC589833:AFD589883 AOY589833:AOZ589883 AYU589833:AYV589883 BIQ589833:BIR589883 BSM589833:BSN589883 CCI589833:CCJ589883 CME589833:CMF589883 CWA589833:CWB589883 DFW589833:DFX589883 DPS589833:DPT589883 DZO589833:DZP589883 EJK589833:EJL589883 ETG589833:ETH589883 FDC589833:FDD589883 FMY589833:FMZ589883 FWU589833:FWV589883 GGQ589833:GGR589883 GQM589833:GQN589883 HAI589833:HAJ589883 HKE589833:HKF589883 HUA589833:HUB589883 IDW589833:IDX589883 INS589833:INT589883 IXO589833:IXP589883 JHK589833:JHL589883 JRG589833:JRH589883 KBC589833:KBD589883 KKY589833:KKZ589883 KUU589833:KUV589883 LEQ589833:LER589883 LOM589833:LON589883 LYI589833:LYJ589883 MIE589833:MIF589883 MSA589833:MSB589883 NBW589833:NBX589883 NLS589833:NLT589883 NVO589833:NVP589883 OFK589833:OFL589883 OPG589833:OPH589883 OZC589833:OZD589883 PIY589833:PIZ589883 PSU589833:PSV589883 QCQ589833:QCR589883 QMM589833:QMN589883 QWI589833:QWJ589883 RGE589833:RGF589883 RQA589833:RQB589883 RZW589833:RZX589883 SJS589833:SJT589883 STO589833:STP589883 TDK589833:TDL589883 TNG589833:TNH589883 TXC589833:TXD589883 UGY589833:UGZ589883 UQU589833:UQV589883 VAQ589833:VAR589883 VKM589833:VKN589883 VUI589833:VUJ589883 WEE589833:WEF589883 WOA589833:WOB589883 WXW589833:WXX589883 BO655369:BP655419 LK655369:LL655419 VG655369:VH655419 AFC655369:AFD655419 AOY655369:AOZ655419 AYU655369:AYV655419 BIQ655369:BIR655419 BSM655369:BSN655419 CCI655369:CCJ655419 CME655369:CMF655419 CWA655369:CWB655419 DFW655369:DFX655419 DPS655369:DPT655419 DZO655369:DZP655419 EJK655369:EJL655419 ETG655369:ETH655419 FDC655369:FDD655419 FMY655369:FMZ655419 FWU655369:FWV655419 GGQ655369:GGR655419 GQM655369:GQN655419 HAI655369:HAJ655419 HKE655369:HKF655419 HUA655369:HUB655419 IDW655369:IDX655419 INS655369:INT655419 IXO655369:IXP655419 JHK655369:JHL655419 JRG655369:JRH655419 KBC655369:KBD655419 KKY655369:KKZ655419 KUU655369:KUV655419 LEQ655369:LER655419 LOM655369:LON655419 LYI655369:LYJ655419 MIE655369:MIF655419 MSA655369:MSB655419 NBW655369:NBX655419 NLS655369:NLT655419 NVO655369:NVP655419 OFK655369:OFL655419 OPG655369:OPH655419 OZC655369:OZD655419 PIY655369:PIZ655419 PSU655369:PSV655419 QCQ655369:QCR655419 QMM655369:QMN655419 QWI655369:QWJ655419 RGE655369:RGF655419 RQA655369:RQB655419 RZW655369:RZX655419 SJS655369:SJT655419 STO655369:STP655419 TDK655369:TDL655419 TNG655369:TNH655419 TXC655369:TXD655419 UGY655369:UGZ655419 UQU655369:UQV655419 VAQ655369:VAR655419 VKM655369:VKN655419 VUI655369:VUJ655419 WEE655369:WEF655419 WOA655369:WOB655419 WXW655369:WXX655419 BO720905:BP720955 LK720905:LL720955 VG720905:VH720955 AFC720905:AFD720955 AOY720905:AOZ720955 AYU720905:AYV720955 BIQ720905:BIR720955 BSM720905:BSN720955 CCI720905:CCJ720955 CME720905:CMF720955 CWA720905:CWB720955 DFW720905:DFX720955 DPS720905:DPT720955 DZO720905:DZP720955 EJK720905:EJL720955 ETG720905:ETH720955 FDC720905:FDD720955 FMY720905:FMZ720955 FWU720905:FWV720955 GGQ720905:GGR720955 GQM720905:GQN720955 HAI720905:HAJ720955 HKE720905:HKF720955 HUA720905:HUB720955 IDW720905:IDX720955 INS720905:INT720955 IXO720905:IXP720955 JHK720905:JHL720955 JRG720905:JRH720955 KBC720905:KBD720955 KKY720905:KKZ720955 KUU720905:KUV720955 LEQ720905:LER720955 LOM720905:LON720955 LYI720905:LYJ720955 MIE720905:MIF720955 MSA720905:MSB720955 NBW720905:NBX720955 NLS720905:NLT720955 NVO720905:NVP720955 OFK720905:OFL720955 OPG720905:OPH720955 OZC720905:OZD720955 PIY720905:PIZ720955 PSU720905:PSV720955 QCQ720905:QCR720955 QMM720905:QMN720955 QWI720905:QWJ720955 RGE720905:RGF720955 RQA720905:RQB720955 RZW720905:RZX720955 SJS720905:SJT720955 STO720905:STP720955 TDK720905:TDL720955 TNG720905:TNH720955 TXC720905:TXD720955 UGY720905:UGZ720955 UQU720905:UQV720955 VAQ720905:VAR720955 VKM720905:VKN720955 VUI720905:VUJ720955 WEE720905:WEF720955 WOA720905:WOB720955 WXW720905:WXX720955 BO786441:BP786491 LK786441:LL786491 VG786441:VH786491 AFC786441:AFD786491 AOY786441:AOZ786491 AYU786441:AYV786491 BIQ786441:BIR786491 BSM786441:BSN786491 CCI786441:CCJ786491 CME786441:CMF786491 CWA786441:CWB786491 DFW786441:DFX786491 DPS786441:DPT786491 DZO786441:DZP786491 EJK786441:EJL786491 ETG786441:ETH786491 FDC786441:FDD786491 FMY786441:FMZ786491 FWU786441:FWV786491 GGQ786441:GGR786491 GQM786441:GQN786491 HAI786441:HAJ786491 HKE786441:HKF786491 HUA786441:HUB786491 IDW786441:IDX786491 INS786441:INT786491 IXO786441:IXP786491 JHK786441:JHL786491 JRG786441:JRH786491 KBC786441:KBD786491 KKY786441:KKZ786491 KUU786441:KUV786491 LEQ786441:LER786491 LOM786441:LON786491 LYI786441:LYJ786491 MIE786441:MIF786491 MSA786441:MSB786491 NBW786441:NBX786491 NLS786441:NLT786491 NVO786441:NVP786491 OFK786441:OFL786491 OPG786441:OPH786491 OZC786441:OZD786491 PIY786441:PIZ786491 PSU786441:PSV786491 QCQ786441:QCR786491 QMM786441:QMN786491 QWI786441:QWJ786491 RGE786441:RGF786491 RQA786441:RQB786491 RZW786441:RZX786491 SJS786441:SJT786491 STO786441:STP786491 TDK786441:TDL786491 TNG786441:TNH786491 TXC786441:TXD786491 UGY786441:UGZ786491 UQU786441:UQV786491 VAQ786441:VAR786491 VKM786441:VKN786491 VUI786441:VUJ786491 WEE786441:WEF786491 WOA786441:WOB786491 WXW786441:WXX786491 BO851977:BP852027 LK851977:LL852027 VG851977:VH852027 AFC851977:AFD852027 AOY851977:AOZ852027 AYU851977:AYV852027 BIQ851977:BIR852027 BSM851977:BSN852027 CCI851977:CCJ852027 CME851977:CMF852027 CWA851977:CWB852027 DFW851977:DFX852027 DPS851977:DPT852027 DZO851977:DZP852027 EJK851977:EJL852027 ETG851977:ETH852027 FDC851977:FDD852027 FMY851977:FMZ852027 FWU851977:FWV852027 GGQ851977:GGR852027 GQM851977:GQN852027 HAI851977:HAJ852027 HKE851977:HKF852027 HUA851977:HUB852027 IDW851977:IDX852027 INS851977:INT852027 IXO851977:IXP852027 JHK851977:JHL852027 JRG851977:JRH852027 KBC851977:KBD852027 KKY851977:KKZ852027 KUU851977:KUV852027 LEQ851977:LER852027 LOM851977:LON852027 LYI851977:LYJ852027 MIE851977:MIF852027 MSA851977:MSB852027 NBW851977:NBX852027 NLS851977:NLT852027 NVO851977:NVP852027 OFK851977:OFL852027 OPG851977:OPH852027 OZC851977:OZD852027 PIY851977:PIZ852027 PSU851977:PSV852027 QCQ851977:QCR852027 QMM851977:QMN852027 QWI851977:QWJ852027 RGE851977:RGF852027 RQA851977:RQB852027 RZW851977:RZX852027 SJS851977:SJT852027 STO851977:STP852027 TDK851977:TDL852027 TNG851977:TNH852027 TXC851977:TXD852027 UGY851977:UGZ852027 UQU851977:UQV852027 VAQ851977:VAR852027 VKM851977:VKN852027 VUI851977:VUJ852027 WEE851977:WEF852027 WOA851977:WOB852027 WXW851977:WXX852027 BO917513:BP917563 LK917513:LL917563 VG917513:VH917563 AFC917513:AFD917563 AOY917513:AOZ917563 AYU917513:AYV917563 BIQ917513:BIR917563 BSM917513:BSN917563 CCI917513:CCJ917563 CME917513:CMF917563 CWA917513:CWB917563 DFW917513:DFX917563 DPS917513:DPT917563 DZO917513:DZP917563 EJK917513:EJL917563 ETG917513:ETH917563 FDC917513:FDD917563 FMY917513:FMZ917563 FWU917513:FWV917563 GGQ917513:GGR917563 GQM917513:GQN917563 HAI917513:HAJ917563 HKE917513:HKF917563 HUA917513:HUB917563 IDW917513:IDX917563 INS917513:INT917563 IXO917513:IXP917563 JHK917513:JHL917563 JRG917513:JRH917563 KBC917513:KBD917563 KKY917513:KKZ917563 KUU917513:KUV917563 LEQ917513:LER917563 LOM917513:LON917563 LYI917513:LYJ917563 MIE917513:MIF917563 MSA917513:MSB917563 NBW917513:NBX917563 NLS917513:NLT917563 NVO917513:NVP917563 OFK917513:OFL917563 OPG917513:OPH917563 OZC917513:OZD917563 PIY917513:PIZ917563 PSU917513:PSV917563 QCQ917513:QCR917563 QMM917513:QMN917563 QWI917513:QWJ917563 RGE917513:RGF917563 RQA917513:RQB917563 RZW917513:RZX917563 SJS917513:SJT917563 STO917513:STP917563 TDK917513:TDL917563 TNG917513:TNH917563 TXC917513:TXD917563 UGY917513:UGZ917563 UQU917513:UQV917563 VAQ917513:VAR917563 VKM917513:VKN917563 VUI917513:VUJ917563 WEE917513:WEF917563 WOA917513:WOB917563 WXW917513:WXX917563 BO983049:BP983099 LK983049:LL983099 VG983049:VH983099 AFC983049:AFD983099 AOY983049:AOZ983099 AYU983049:AYV983099 BIQ983049:BIR983099 BSM983049:BSN983099 CCI983049:CCJ983099 CME983049:CMF983099 CWA983049:CWB983099 DFW983049:DFX983099 DPS983049:DPT983099 DZO983049:DZP983099 EJK983049:EJL983099 ETG983049:ETH983099 FDC983049:FDD983099 FMY983049:FMZ983099 FWU983049:FWV983099 GGQ983049:GGR983099 GQM983049:GQN983099 HAI983049:HAJ983099 HKE983049:HKF983099 HUA983049:HUB983099 IDW983049:IDX983099 INS983049:INT983099 IXO983049:IXP983099 JHK983049:JHL983099 JRG983049:JRH983099 KBC983049:KBD983099 KKY983049:KKZ983099 KUU983049:KUV983099 LEQ983049:LER983099 LOM983049:LON983099 LYI983049:LYJ983099 MIE983049:MIF983099 MSA983049:MSB983099 NBW983049:NBX983099 NLS983049:NLT983099 NVO983049:NVP983099 OFK983049:OFL983099 OPG983049:OPH983099 OZC983049:OZD983099 PIY983049:PIZ983099 PSU983049:PSV983099 QCQ983049:QCR983099 QMM983049:QMN983099 QWI983049:QWJ983099 RGE983049:RGF983099 RQA983049:RQB983099 RZW983049:RZX983099 SJS983049:SJT983099 STO983049:STP983099 TDK983049:TDL983099 TNG983049:TNH983099 TXC983049:TXD983099 UGY983049:UGZ983099 UQU983049:UQV983099 VAQ983049:VAR983099 VKM983049:VKN983099 VUI983049:VUJ983099 WEE983049:WEF983099 WOA983049:WOB983099 WXW983049:WXX983099"/>
    <dataValidation type="list" showInputMessage="1" showErrorMessage="1" errorTitle="Rechazado" error="Solo son validadas las opciones de la lista" sqref="BM9:BM59 LI9:LI59 VE9:VE59 AFA9:AFA59 AOW9:AOW59 AYS9:AYS59 BIO9:BIO59 BSK9:BSK59 CCG9:CCG59 CMC9:CMC59 CVY9:CVY59 DFU9:DFU59 DPQ9:DPQ59 DZM9:DZM59 EJI9:EJI59 ETE9:ETE59 FDA9:FDA59 FMW9:FMW59 FWS9:FWS59 GGO9:GGO59 GQK9:GQK59 HAG9:HAG59 HKC9:HKC59 HTY9:HTY59 IDU9:IDU59 INQ9:INQ59 IXM9:IXM59 JHI9:JHI59 JRE9:JRE59 KBA9:KBA59 KKW9:KKW59 KUS9:KUS59 LEO9:LEO59 LOK9:LOK59 LYG9:LYG59 MIC9:MIC59 MRY9:MRY59 NBU9:NBU59 NLQ9:NLQ59 NVM9:NVM59 OFI9:OFI59 OPE9:OPE59 OZA9:OZA59 PIW9:PIW59 PSS9:PSS59 QCO9:QCO59 QMK9:QMK59 QWG9:QWG59 RGC9:RGC59 RPY9:RPY59 RZU9:RZU59 SJQ9:SJQ59 STM9:STM59 TDI9:TDI59 TNE9:TNE59 TXA9:TXA59 UGW9:UGW59 UQS9:UQS59 VAO9:VAO59 VKK9:VKK59 VUG9:VUG59 WEC9:WEC59 WNY9:WNY59 WXU9:WXU59 BM65545:BM65595 LI65545:LI65595 VE65545:VE65595 AFA65545:AFA65595 AOW65545:AOW65595 AYS65545:AYS65595 BIO65545:BIO65595 BSK65545:BSK65595 CCG65545:CCG65595 CMC65545:CMC65595 CVY65545:CVY65595 DFU65545:DFU65595 DPQ65545:DPQ65595 DZM65545:DZM65595 EJI65545:EJI65595 ETE65545:ETE65595 FDA65545:FDA65595 FMW65545:FMW65595 FWS65545:FWS65595 GGO65545:GGO65595 GQK65545:GQK65595 HAG65545:HAG65595 HKC65545:HKC65595 HTY65545:HTY65595 IDU65545:IDU65595 INQ65545:INQ65595 IXM65545:IXM65595 JHI65545:JHI65595 JRE65545:JRE65595 KBA65545:KBA65595 KKW65545:KKW65595 KUS65545:KUS65595 LEO65545:LEO65595 LOK65545:LOK65595 LYG65545:LYG65595 MIC65545:MIC65595 MRY65545:MRY65595 NBU65545:NBU65595 NLQ65545:NLQ65595 NVM65545:NVM65595 OFI65545:OFI65595 OPE65545:OPE65595 OZA65545:OZA65595 PIW65545:PIW65595 PSS65545:PSS65595 QCO65545:QCO65595 QMK65545:QMK65595 QWG65545:QWG65595 RGC65545:RGC65595 RPY65545:RPY65595 RZU65545:RZU65595 SJQ65545:SJQ65595 STM65545:STM65595 TDI65545:TDI65595 TNE65545:TNE65595 TXA65545:TXA65595 UGW65545:UGW65595 UQS65545:UQS65595 VAO65545:VAO65595 VKK65545:VKK65595 VUG65545:VUG65595 WEC65545:WEC65595 WNY65545:WNY65595 WXU65545:WXU65595 BM131081:BM131131 LI131081:LI131131 VE131081:VE131131 AFA131081:AFA131131 AOW131081:AOW131131 AYS131081:AYS131131 BIO131081:BIO131131 BSK131081:BSK131131 CCG131081:CCG131131 CMC131081:CMC131131 CVY131081:CVY131131 DFU131081:DFU131131 DPQ131081:DPQ131131 DZM131081:DZM131131 EJI131081:EJI131131 ETE131081:ETE131131 FDA131081:FDA131131 FMW131081:FMW131131 FWS131081:FWS131131 GGO131081:GGO131131 GQK131081:GQK131131 HAG131081:HAG131131 HKC131081:HKC131131 HTY131081:HTY131131 IDU131081:IDU131131 INQ131081:INQ131131 IXM131081:IXM131131 JHI131081:JHI131131 JRE131081:JRE131131 KBA131081:KBA131131 KKW131081:KKW131131 KUS131081:KUS131131 LEO131081:LEO131131 LOK131081:LOK131131 LYG131081:LYG131131 MIC131081:MIC131131 MRY131081:MRY131131 NBU131081:NBU131131 NLQ131081:NLQ131131 NVM131081:NVM131131 OFI131081:OFI131131 OPE131081:OPE131131 OZA131081:OZA131131 PIW131081:PIW131131 PSS131081:PSS131131 QCO131081:QCO131131 QMK131081:QMK131131 QWG131081:QWG131131 RGC131081:RGC131131 RPY131081:RPY131131 RZU131081:RZU131131 SJQ131081:SJQ131131 STM131081:STM131131 TDI131081:TDI131131 TNE131081:TNE131131 TXA131081:TXA131131 UGW131081:UGW131131 UQS131081:UQS131131 VAO131081:VAO131131 VKK131081:VKK131131 VUG131081:VUG131131 WEC131081:WEC131131 WNY131081:WNY131131 WXU131081:WXU131131 BM196617:BM196667 LI196617:LI196667 VE196617:VE196667 AFA196617:AFA196667 AOW196617:AOW196667 AYS196617:AYS196667 BIO196617:BIO196667 BSK196617:BSK196667 CCG196617:CCG196667 CMC196617:CMC196667 CVY196617:CVY196667 DFU196617:DFU196667 DPQ196617:DPQ196667 DZM196617:DZM196667 EJI196617:EJI196667 ETE196617:ETE196667 FDA196617:FDA196667 FMW196617:FMW196667 FWS196617:FWS196667 GGO196617:GGO196667 GQK196617:GQK196667 HAG196617:HAG196667 HKC196617:HKC196667 HTY196617:HTY196667 IDU196617:IDU196667 INQ196617:INQ196667 IXM196617:IXM196667 JHI196617:JHI196667 JRE196617:JRE196667 KBA196617:KBA196667 KKW196617:KKW196667 KUS196617:KUS196667 LEO196617:LEO196667 LOK196617:LOK196667 LYG196617:LYG196667 MIC196617:MIC196667 MRY196617:MRY196667 NBU196617:NBU196667 NLQ196617:NLQ196667 NVM196617:NVM196667 OFI196617:OFI196667 OPE196617:OPE196667 OZA196617:OZA196667 PIW196617:PIW196667 PSS196617:PSS196667 QCO196617:QCO196667 QMK196617:QMK196667 QWG196617:QWG196667 RGC196617:RGC196667 RPY196617:RPY196667 RZU196617:RZU196667 SJQ196617:SJQ196667 STM196617:STM196667 TDI196617:TDI196667 TNE196617:TNE196667 TXA196617:TXA196667 UGW196617:UGW196667 UQS196617:UQS196667 VAO196617:VAO196667 VKK196617:VKK196667 VUG196617:VUG196667 WEC196617:WEC196667 WNY196617:WNY196667 WXU196617:WXU196667 BM262153:BM262203 LI262153:LI262203 VE262153:VE262203 AFA262153:AFA262203 AOW262153:AOW262203 AYS262153:AYS262203 BIO262153:BIO262203 BSK262153:BSK262203 CCG262153:CCG262203 CMC262153:CMC262203 CVY262153:CVY262203 DFU262153:DFU262203 DPQ262153:DPQ262203 DZM262153:DZM262203 EJI262153:EJI262203 ETE262153:ETE262203 FDA262153:FDA262203 FMW262153:FMW262203 FWS262153:FWS262203 GGO262153:GGO262203 GQK262153:GQK262203 HAG262153:HAG262203 HKC262153:HKC262203 HTY262153:HTY262203 IDU262153:IDU262203 INQ262153:INQ262203 IXM262153:IXM262203 JHI262153:JHI262203 JRE262153:JRE262203 KBA262153:KBA262203 KKW262153:KKW262203 KUS262153:KUS262203 LEO262153:LEO262203 LOK262153:LOK262203 LYG262153:LYG262203 MIC262153:MIC262203 MRY262153:MRY262203 NBU262153:NBU262203 NLQ262153:NLQ262203 NVM262153:NVM262203 OFI262153:OFI262203 OPE262153:OPE262203 OZA262153:OZA262203 PIW262153:PIW262203 PSS262153:PSS262203 QCO262153:QCO262203 QMK262153:QMK262203 QWG262153:QWG262203 RGC262153:RGC262203 RPY262153:RPY262203 RZU262153:RZU262203 SJQ262153:SJQ262203 STM262153:STM262203 TDI262153:TDI262203 TNE262153:TNE262203 TXA262153:TXA262203 UGW262153:UGW262203 UQS262153:UQS262203 VAO262153:VAO262203 VKK262153:VKK262203 VUG262153:VUG262203 WEC262153:WEC262203 WNY262153:WNY262203 WXU262153:WXU262203 BM327689:BM327739 LI327689:LI327739 VE327689:VE327739 AFA327689:AFA327739 AOW327689:AOW327739 AYS327689:AYS327739 BIO327689:BIO327739 BSK327689:BSK327739 CCG327689:CCG327739 CMC327689:CMC327739 CVY327689:CVY327739 DFU327689:DFU327739 DPQ327689:DPQ327739 DZM327689:DZM327739 EJI327689:EJI327739 ETE327689:ETE327739 FDA327689:FDA327739 FMW327689:FMW327739 FWS327689:FWS327739 GGO327689:GGO327739 GQK327689:GQK327739 HAG327689:HAG327739 HKC327689:HKC327739 HTY327689:HTY327739 IDU327689:IDU327739 INQ327689:INQ327739 IXM327689:IXM327739 JHI327689:JHI327739 JRE327689:JRE327739 KBA327689:KBA327739 KKW327689:KKW327739 KUS327689:KUS327739 LEO327689:LEO327739 LOK327689:LOK327739 LYG327689:LYG327739 MIC327689:MIC327739 MRY327689:MRY327739 NBU327689:NBU327739 NLQ327689:NLQ327739 NVM327689:NVM327739 OFI327689:OFI327739 OPE327689:OPE327739 OZA327689:OZA327739 PIW327689:PIW327739 PSS327689:PSS327739 QCO327689:QCO327739 QMK327689:QMK327739 QWG327689:QWG327739 RGC327689:RGC327739 RPY327689:RPY327739 RZU327689:RZU327739 SJQ327689:SJQ327739 STM327689:STM327739 TDI327689:TDI327739 TNE327689:TNE327739 TXA327689:TXA327739 UGW327689:UGW327739 UQS327689:UQS327739 VAO327689:VAO327739 VKK327689:VKK327739 VUG327689:VUG327739 WEC327689:WEC327739 WNY327689:WNY327739 WXU327689:WXU327739 BM393225:BM393275 LI393225:LI393275 VE393225:VE393275 AFA393225:AFA393275 AOW393225:AOW393275 AYS393225:AYS393275 BIO393225:BIO393275 BSK393225:BSK393275 CCG393225:CCG393275 CMC393225:CMC393275 CVY393225:CVY393275 DFU393225:DFU393275 DPQ393225:DPQ393275 DZM393225:DZM393275 EJI393225:EJI393275 ETE393225:ETE393275 FDA393225:FDA393275 FMW393225:FMW393275 FWS393225:FWS393275 GGO393225:GGO393275 GQK393225:GQK393275 HAG393225:HAG393275 HKC393225:HKC393275 HTY393225:HTY393275 IDU393225:IDU393275 INQ393225:INQ393275 IXM393225:IXM393275 JHI393225:JHI393275 JRE393225:JRE393275 KBA393225:KBA393275 KKW393225:KKW393275 KUS393225:KUS393275 LEO393225:LEO393275 LOK393225:LOK393275 LYG393225:LYG393275 MIC393225:MIC393275 MRY393225:MRY393275 NBU393225:NBU393275 NLQ393225:NLQ393275 NVM393225:NVM393275 OFI393225:OFI393275 OPE393225:OPE393275 OZA393225:OZA393275 PIW393225:PIW393275 PSS393225:PSS393275 QCO393225:QCO393275 QMK393225:QMK393275 QWG393225:QWG393275 RGC393225:RGC393275 RPY393225:RPY393275 RZU393225:RZU393275 SJQ393225:SJQ393275 STM393225:STM393275 TDI393225:TDI393275 TNE393225:TNE393275 TXA393225:TXA393275 UGW393225:UGW393275 UQS393225:UQS393275 VAO393225:VAO393275 VKK393225:VKK393275 VUG393225:VUG393275 WEC393225:WEC393275 WNY393225:WNY393275 WXU393225:WXU393275 BM458761:BM458811 LI458761:LI458811 VE458761:VE458811 AFA458761:AFA458811 AOW458761:AOW458811 AYS458761:AYS458811 BIO458761:BIO458811 BSK458761:BSK458811 CCG458761:CCG458811 CMC458761:CMC458811 CVY458761:CVY458811 DFU458761:DFU458811 DPQ458761:DPQ458811 DZM458761:DZM458811 EJI458761:EJI458811 ETE458761:ETE458811 FDA458761:FDA458811 FMW458761:FMW458811 FWS458761:FWS458811 GGO458761:GGO458811 GQK458761:GQK458811 HAG458761:HAG458811 HKC458761:HKC458811 HTY458761:HTY458811 IDU458761:IDU458811 INQ458761:INQ458811 IXM458761:IXM458811 JHI458761:JHI458811 JRE458761:JRE458811 KBA458761:KBA458811 KKW458761:KKW458811 KUS458761:KUS458811 LEO458761:LEO458811 LOK458761:LOK458811 LYG458761:LYG458811 MIC458761:MIC458811 MRY458761:MRY458811 NBU458761:NBU458811 NLQ458761:NLQ458811 NVM458761:NVM458811 OFI458761:OFI458811 OPE458761:OPE458811 OZA458761:OZA458811 PIW458761:PIW458811 PSS458761:PSS458811 QCO458761:QCO458811 QMK458761:QMK458811 QWG458761:QWG458811 RGC458761:RGC458811 RPY458761:RPY458811 RZU458761:RZU458811 SJQ458761:SJQ458811 STM458761:STM458811 TDI458761:TDI458811 TNE458761:TNE458811 TXA458761:TXA458811 UGW458761:UGW458811 UQS458761:UQS458811 VAO458761:VAO458811 VKK458761:VKK458811 VUG458761:VUG458811 WEC458761:WEC458811 WNY458761:WNY458811 WXU458761:WXU458811 BM524297:BM524347 LI524297:LI524347 VE524297:VE524347 AFA524297:AFA524347 AOW524297:AOW524347 AYS524297:AYS524347 BIO524297:BIO524347 BSK524297:BSK524347 CCG524297:CCG524347 CMC524297:CMC524347 CVY524297:CVY524347 DFU524297:DFU524347 DPQ524297:DPQ524347 DZM524297:DZM524347 EJI524297:EJI524347 ETE524297:ETE524347 FDA524297:FDA524347 FMW524297:FMW524347 FWS524297:FWS524347 GGO524297:GGO524347 GQK524297:GQK524347 HAG524297:HAG524347 HKC524297:HKC524347 HTY524297:HTY524347 IDU524297:IDU524347 INQ524297:INQ524347 IXM524297:IXM524347 JHI524297:JHI524347 JRE524297:JRE524347 KBA524297:KBA524347 KKW524297:KKW524347 KUS524297:KUS524347 LEO524297:LEO524347 LOK524297:LOK524347 LYG524297:LYG524347 MIC524297:MIC524347 MRY524297:MRY524347 NBU524297:NBU524347 NLQ524297:NLQ524347 NVM524297:NVM524347 OFI524297:OFI524347 OPE524297:OPE524347 OZA524297:OZA524347 PIW524297:PIW524347 PSS524297:PSS524347 QCO524297:QCO524347 QMK524297:QMK524347 QWG524297:QWG524347 RGC524297:RGC524347 RPY524297:RPY524347 RZU524297:RZU524347 SJQ524297:SJQ524347 STM524297:STM524347 TDI524297:TDI524347 TNE524297:TNE524347 TXA524297:TXA524347 UGW524297:UGW524347 UQS524297:UQS524347 VAO524297:VAO524347 VKK524297:VKK524347 VUG524297:VUG524347 WEC524297:WEC524347 WNY524297:WNY524347 WXU524297:WXU524347 BM589833:BM589883 LI589833:LI589883 VE589833:VE589883 AFA589833:AFA589883 AOW589833:AOW589883 AYS589833:AYS589883 BIO589833:BIO589883 BSK589833:BSK589883 CCG589833:CCG589883 CMC589833:CMC589883 CVY589833:CVY589883 DFU589833:DFU589883 DPQ589833:DPQ589883 DZM589833:DZM589883 EJI589833:EJI589883 ETE589833:ETE589883 FDA589833:FDA589883 FMW589833:FMW589883 FWS589833:FWS589883 GGO589833:GGO589883 GQK589833:GQK589883 HAG589833:HAG589883 HKC589833:HKC589883 HTY589833:HTY589883 IDU589833:IDU589883 INQ589833:INQ589883 IXM589833:IXM589883 JHI589833:JHI589883 JRE589833:JRE589883 KBA589833:KBA589883 KKW589833:KKW589883 KUS589833:KUS589883 LEO589833:LEO589883 LOK589833:LOK589883 LYG589833:LYG589883 MIC589833:MIC589883 MRY589833:MRY589883 NBU589833:NBU589883 NLQ589833:NLQ589883 NVM589833:NVM589883 OFI589833:OFI589883 OPE589833:OPE589883 OZA589833:OZA589883 PIW589833:PIW589883 PSS589833:PSS589883 QCO589833:QCO589883 QMK589833:QMK589883 QWG589833:QWG589883 RGC589833:RGC589883 RPY589833:RPY589883 RZU589833:RZU589883 SJQ589833:SJQ589883 STM589833:STM589883 TDI589833:TDI589883 TNE589833:TNE589883 TXA589833:TXA589883 UGW589833:UGW589883 UQS589833:UQS589883 VAO589833:VAO589883 VKK589833:VKK589883 VUG589833:VUG589883 WEC589833:WEC589883 WNY589833:WNY589883 WXU589833:WXU589883 BM655369:BM655419 LI655369:LI655419 VE655369:VE655419 AFA655369:AFA655419 AOW655369:AOW655419 AYS655369:AYS655419 BIO655369:BIO655419 BSK655369:BSK655419 CCG655369:CCG655419 CMC655369:CMC655419 CVY655369:CVY655419 DFU655369:DFU655419 DPQ655369:DPQ655419 DZM655369:DZM655419 EJI655369:EJI655419 ETE655369:ETE655419 FDA655369:FDA655419 FMW655369:FMW655419 FWS655369:FWS655419 GGO655369:GGO655419 GQK655369:GQK655419 HAG655369:HAG655419 HKC655369:HKC655419 HTY655369:HTY655419 IDU655369:IDU655419 INQ655369:INQ655419 IXM655369:IXM655419 JHI655369:JHI655419 JRE655369:JRE655419 KBA655369:KBA655419 KKW655369:KKW655419 KUS655369:KUS655419 LEO655369:LEO655419 LOK655369:LOK655419 LYG655369:LYG655419 MIC655369:MIC655419 MRY655369:MRY655419 NBU655369:NBU655419 NLQ655369:NLQ655419 NVM655369:NVM655419 OFI655369:OFI655419 OPE655369:OPE655419 OZA655369:OZA655419 PIW655369:PIW655419 PSS655369:PSS655419 QCO655369:QCO655419 QMK655369:QMK655419 QWG655369:QWG655419 RGC655369:RGC655419 RPY655369:RPY655419 RZU655369:RZU655419 SJQ655369:SJQ655419 STM655369:STM655419 TDI655369:TDI655419 TNE655369:TNE655419 TXA655369:TXA655419 UGW655369:UGW655419 UQS655369:UQS655419 VAO655369:VAO655419 VKK655369:VKK655419 VUG655369:VUG655419 WEC655369:WEC655419 WNY655369:WNY655419 WXU655369:WXU655419 BM720905:BM720955 LI720905:LI720955 VE720905:VE720955 AFA720905:AFA720955 AOW720905:AOW720955 AYS720905:AYS720955 BIO720905:BIO720955 BSK720905:BSK720955 CCG720905:CCG720955 CMC720905:CMC720955 CVY720905:CVY720955 DFU720905:DFU720955 DPQ720905:DPQ720955 DZM720905:DZM720955 EJI720905:EJI720955 ETE720905:ETE720955 FDA720905:FDA720955 FMW720905:FMW720955 FWS720905:FWS720955 GGO720905:GGO720955 GQK720905:GQK720955 HAG720905:HAG720955 HKC720905:HKC720955 HTY720905:HTY720955 IDU720905:IDU720955 INQ720905:INQ720955 IXM720905:IXM720955 JHI720905:JHI720955 JRE720905:JRE720955 KBA720905:KBA720955 KKW720905:KKW720955 KUS720905:KUS720955 LEO720905:LEO720955 LOK720905:LOK720955 LYG720905:LYG720955 MIC720905:MIC720955 MRY720905:MRY720955 NBU720905:NBU720955 NLQ720905:NLQ720955 NVM720905:NVM720955 OFI720905:OFI720955 OPE720905:OPE720955 OZA720905:OZA720955 PIW720905:PIW720955 PSS720905:PSS720955 QCO720905:QCO720955 QMK720905:QMK720955 QWG720905:QWG720955 RGC720905:RGC720955 RPY720905:RPY720955 RZU720905:RZU720955 SJQ720905:SJQ720955 STM720905:STM720955 TDI720905:TDI720955 TNE720905:TNE720955 TXA720905:TXA720955 UGW720905:UGW720955 UQS720905:UQS720955 VAO720905:VAO720955 VKK720905:VKK720955 VUG720905:VUG720955 WEC720905:WEC720955 WNY720905:WNY720955 WXU720905:WXU720955 BM786441:BM786491 LI786441:LI786491 VE786441:VE786491 AFA786441:AFA786491 AOW786441:AOW786491 AYS786441:AYS786491 BIO786441:BIO786491 BSK786441:BSK786491 CCG786441:CCG786491 CMC786441:CMC786491 CVY786441:CVY786491 DFU786441:DFU786491 DPQ786441:DPQ786491 DZM786441:DZM786491 EJI786441:EJI786491 ETE786441:ETE786491 FDA786441:FDA786491 FMW786441:FMW786491 FWS786441:FWS786491 GGO786441:GGO786491 GQK786441:GQK786491 HAG786441:HAG786491 HKC786441:HKC786491 HTY786441:HTY786491 IDU786441:IDU786491 INQ786441:INQ786491 IXM786441:IXM786491 JHI786441:JHI786491 JRE786441:JRE786491 KBA786441:KBA786491 KKW786441:KKW786491 KUS786441:KUS786491 LEO786441:LEO786491 LOK786441:LOK786491 LYG786441:LYG786491 MIC786441:MIC786491 MRY786441:MRY786491 NBU786441:NBU786491 NLQ786441:NLQ786491 NVM786441:NVM786491 OFI786441:OFI786491 OPE786441:OPE786491 OZA786441:OZA786491 PIW786441:PIW786491 PSS786441:PSS786491 QCO786441:QCO786491 QMK786441:QMK786491 QWG786441:QWG786491 RGC786441:RGC786491 RPY786441:RPY786491 RZU786441:RZU786491 SJQ786441:SJQ786491 STM786441:STM786491 TDI786441:TDI786491 TNE786441:TNE786491 TXA786441:TXA786491 UGW786441:UGW786491 UQS786441:UQS786491 VAO786441:VAO786491 VKK786441:VKK786491 VUG786441:VUG786491 WEC786441:WEC786491 WNY786441:WNY786491 WXU786441:WXU786491 BM851977:BM852027 LI851977:LI852027 VE851977:VE852027 AFA851977:AFA852027 AOW851977:AOW852027 AYS851977:AYS852027 BIO851977:BIO852027 BSK851977:BSK852027 CCG851977:CCG852027 CMC851977:CMC852027 CVY851977:CVY852027 DFU851977:DFU852027 DPQ851977:DPQ852027 DZM851977:DZM852027 EJI851977:EJI852027 ETE851977:ETE852027 FDA851977:FDA852027 FMW851977:FMW852027 FWS851977:FWS852027 GGO851977:GGO852027 GQK851977:GQK852027 HAG851977:HAG852027 HKC851977:HKC852027 HTY851977:HTY852027 IDU851977:IDU852027 INQ851977:INQ852027 IXM851977:IXM852027 JHI851977:JHI852027 JRE851977:JRE852027 KBA851977:KBA852027 KKW851977:KKW852027 KUS851977:KUS852027 LEO851977:LEO852027 LOK851977:LOK852027 LYG851977:LYG852027 MIC851977:MIC852027 MRY851977:MRY852027 NBU851977:NBU852027 NLQ851977:NLQ852027 NVM851977:NVM852027 OFI851977:OFI852027 OPE851977:OPE852027 OZA851977:OZA852027 PIW851977:PIW852027 PSS851977:PSS852027 QCO851977:QCO852027 QMK851977:QMK852027 QWG851977:QWG852027 RGC851977:RGC852027 RPY851977:RPY852027 RZU851977:RZU852027 SJQ851977:SJQ852027 STM851977:STM852027 TDI851977:TDI852027 TNE851977:TNE852027 TXA851977:TXA852027 UGW851977:UGW852027 UQS851977:UQS852027 VAO851977:VAO852027 VKK851977:VKK852027 VUG851977:VUG852027 WEC851977:WEC852027 WNY851977:WNY852027 WXU851977:WXU852027 BM917513:BM917563 LI917513:LI917563 VE917513:VE917563 AFA917513:AFA917563 AOW917513:AOW917563 AYS917513:AYS917563 BIO917513:BIO917563 BSK917513:BSK917563 CCG917513:CCG917563 CMC917513:CMC917563 CVY917513:CVY917563 DFU917513:DFU917563 DPQ917513:DPQ917563 DZM917513:DZM917563 EJI917513:EJI917563 ETE917513:ETE917563 FDA917513:FDA917563 FMW917513:FMW917563 FWS917513:FWS917563 GGO917513:GGO917563 GQK917513:GQK917563 HAG917513:HAG917563 HKC917513:HKC917563 HTY917513:HTY917563 IDU917513:IDU917563 INQ917513:INQ917563 IXM917513:IXM917563 JHI917513:JHI917563 JRE917513:JRE917563 KBA917513:KBA917563 KKW917513:KKW917563 KUS917513:KUS917563 LEO917513:LEO917563 LOK917513:LOK917563 LYG917513:LYG917563 MIC917513:MIC917563 MRY917513:MRY917563 NBU917513:NBU917563 NLQ917513:NLQ917563 NVM917513:NVM917563 OFI917513:OFI917563 OPE917513:OPE917563 OZA917513:OZA917563 PIW917513:PIW917563 PSS917513:PSS917563 QCO917513:QCO917563 QMK917513:QMK917563 QWG917513:QWG917563 RGC917513:RGC917563 RPY917513:RPY917563 RZU917513:RZU917563 SJQ917513:SJQ917563 STM917513:STM917563 TDI917513:TDI917563 TNE917513:TNE917563 TXA917513:TXA917563 UGW917513:UGW917563 UQS917513:UQS917563 VAO917513:VAO917563 VKK917513:VKK917563 VUG917513:VUG917563 WEC917513:WEC917563 WNY917513:WNY917563 WXU917513:WXU917563 BM983049:BM983099 LI983049:LI983099 VE983049:VE983099 AFA983049:AFA983099 AOW983049:AOW983099 AYS983049:AYS983099 BIO983049:BIO983099 BSK983049:BSK983099 CCG983049:CCG983099 CMC983049:CMC983099 CVY983049:CVY983099 DFU983049:DFU983099 DPQ983049:DPQ983099 DZM983049:DZM983099 EJI983049:EJI983099 ETE983049:ETE983099 FDA983049:FDA983099 FMW983049:FMW983099 FWS983049:FWS983099 GGO983049:GGO983099 GQK983049:GQK983099 HAG983049:HAG983099 HKC983049:HKC983099 HTY983049:HTY983099 IDU983049:IDU983099 INQ983049:INQ983099 IXM983049:IXM983099 JHI983049:JHI983099 JRE983049:JRE983099 KBA983049:KBA983099 KKW983049:KKW983099 KUS983049:KUS983099 LEO983049:LEO983099 LOK983049:LOK983099 LYG983049:LYG983099 MIC983049:MIC983099 MRY983049:MRY983099 NBU983049:NBU983099 NLQ983049:NLQ983099 NVM983049:NVM983099 OFI983049:OFI983099 OPE983049:OPE983099 OZA983049:OZA983099 PIW983049:PIW983099 PSS983049:PSS983099 QCO983049:QCO983099 QMK983049:QMK983099 QWG983049:QWG983099 RGC983049:RGC983099 RPY983049:RPY983099 RZU983049:RZU983099 SJQ983049:SJQ983099 STM983049:STM983099 TDI983049:TDI983099 TNE983049:TNE983099 TXA983049:TXA983099 UGW983049:UGW983099 UQS983049:UQS983099 VAO983049:VAO983099 VKK983049:VKK983099 VUG983049:VUG983099 WEC983049:WEC983099 WNY983049:WNY983099 WXU983049:WXU983099">
      <formula1>Calificacion</formula1>
    </dataValidation>
    <dataValidation allowBlank="1" showInputMessage="1" showErrorMessage="1" prompt="seleccione" sqref="BT9:BT29 LP9:LP29 VL9:VL29 AFH9:AFH29 APD9:APD29 AYZ9:AYZ29 BIV9:BIV29 BSR9:BSR29 CCN9:CCN29 CMJ9:CMJ29 CWF9:CWF29 DGB9:DGB29 DPX9:DPX29 DZT9:DZT29 EJP9:EJP29 ETL9:ETL29 FDH9:FDH29 FND9:FND29 FWZ9:FWZ29 GGV9:GGV29 GQR9:GQR29 HAN9:HAN29 HKJ9:HKJ29 HUF9:HUF29 IEB9:IEB29 INX9:INX29 IXT9:IXT29 JHP9:JHP29 JRL9:JRL29 KBH9:KBH29 KLD9:KLD29 KUZ9:KUZ29 LEV9:LEV29 LOR9:LOR29 LYN9:LYN29 MIJ9:MIJ29 MSF9:MSF29 NCB9:NCB29 NLX9:NLX29 NVT9:NVT29 OFP9:OFP29 OPL9:OPL29 OZH9:OZH29 PJD9:PJD29 PSZ9:PSZ29 QCV9:QCV29 QMR9:QMR29 QWN9:QWN29 RGJ9:RGJ29 RQF9:RQF29 SAB9:SAB29 SJX9:SJX29 STT9:STT29 TDP9:TDP29 TNL9:TNL29 TXH9:TXH29 UHD9:UHD29 UQZ9:UQZ29 VAV9:VAV29 VKR9:VKR29 VUN9:VUN29 WEJ9:WEJ29 WOF9:WOF29 WYB9:WYB29 BT65545:BT65565 LP65545:LP65565 VL65545:VL65565 AFH65545:AFH65565 APD65545:APD65565 AYZ65545:AYZ65565 BIV65545:BIV65565 BSR65545:BSR65565 CCN65545:CCN65565 CMJ65545:CMJ65565 CWF65545:CWF65565 DGB65545:DGB65565 DPX65545:DPX65565 DZT65545:DZT65565 EJP65545:EJP65565 ETL65545:ETL65565 FDH65545:FDH65565 FND65545:FND65565 FWZ65545:FWZ65565 GGV65545:GGV65565 GQR65545:GQR65565 HAN65545:HAN65565 HKJ65545:HKJ65565 HUF65545:HUF65565 IEB65545:IEB65565 INX65545:INX65565 IXT65545:IXT65565 JHP65545:JHP65565 JRL65545:JRL65565 KBH65545:KBH65565 KLD65545:KLD65565 KUZ65545:KUZ65565 LEV65545:LEV65565 LOR65545:LOR65565 LYN65545:LYN65565 MIJ65545:MIJ65565 MSF65545:MSF65565 NCB65545:NCB65565 NLX65545:NLX65565 NVT65545:NVT65565 OFP65545:OFP65565 OPL65545:OPL65565 OZH65545:OZH65565 PJD65545:PJD65565 PSZ65545:PSZ65565 QCV65545:QCV65565 QMR65545:QMR65565 QWN65545:QWN65565 RGJ65545:RGJ65565 RQF65545:RQF65565 SAB65545:SAB65565 SJX65545:SJX65565 STT65545:STT65565 TDP65545:TDP65565 TNL65545:TNL65565 TXH65545:TXH65565 UHD65545:UHD65565 UQZ65545:UQZ65565 VAV65545:VAV65565 VKR65545:VKR65565 VUN65545:VUN65565 WEJ65545:WEJ65565 WOF65545:WOF65565 WYB65545:WYB65565 BT131081:BT131101 LP131081:LP131101 VL131081:VL131101 AFH131081:AFH131101 APD131081:APD131101 AYZ131081:AYZ131101 BIV131081:BIV131101 BSR131081:BSR131101 CCN131081:CCN131101 CMJ131081:CMJ131101 CWF131081:CWF131101 DGB131081:DGB131101 DPX131081:DPX131101 DZT131081:DZT131101 EJP131081:EJP131101 ETL131081:ETL131101 FDH131081:FDH131101 FND131081:FND131101 FWZ131081:FWZ131101 GGV131081:GGV131101 GQR131081:GQR131101 HAN131081:HAN131101 HKJ131081:HKJ131101 HUF131081:HUF131101 IEB131081:IEB131101 INX131081:INX131101 IXT131081:IXT131101 JHP131081:JHP131101 JRL131081:JRL131101 KBH131081:KBH131101 KLD131081:KLD131101 KUZ131081:KUZ131101 LEV131081:LEV131101 LOR131081:LOR131101 LYN131081:LYN131101 MIJ131081:MIJ131101 MSF131081:MSF131101 NCB131081:NCB131101 NLX131081:NLX131101 NVT131081:NVT131101 OFP131081:OFP131101 OPL131081:OPL131101 OZH131081:OZH131101 PJD131081:PJD131101 PSZ131081:PSZ131101 QCV131081:QCV131101 QMR131081:QMR131101 QWN131081:QWN131101 RGJ131081:RGJ131101 RQF131081:RQF131101 SAB131081:SAB131101 SJX131081:SJX131101 STT131081:STT131101 TDP131081:TDP131101 TNL131081:TNL131101 TXH131081:TXH131101 UHD131081:UHD131101 UQZ131081:UQZ131101 VAV131081:VAV131101 VKR131081:VKR131101 VUN131081:VUN131101 WEJ131081:WEJ131101 WOF131081:WOF131101 WYB131081:WYB131101 BT196617:BT196637 LP196617:LP196637 VL196617:VL196637 AFH196617:AFH196637 APD196617:APD196637 AYZ196617:AYZ196637 BIV196617:BIV196637 BSR196617:BSR196637 CCN196617:CCN196637 CMJ196617:CMJ196637 CWF196617:CWF196637 DGB196617:DGB196637 DPX196617:DPX196637 DZT196617:DZT196637 EJP196617:EJP196637 ETL196617:ETL196637 FDH196617:FDH196637 FND196617:FND196637 FWZ196617:FWZ196637 GGV196617:GGV196637 GQR196617:GQR196637 HAN196617:HAN196637 HKJ196617:HKJ196637 HUF196617:HUF196637 IEB196617:IEB196637 INX196617:INX196637 IXT196617:IXT196637 JHP196617:JHP196637 JRL196617:JRL196637 KBH196617:KBH196637 KLD196617:KLD196637 KUZ196617:KUZ196637 LEV196617:LEV196637 LOR196617:LOR196637 LYN196617:LYN196637 MIJ196617:MIJ196637 MSF196617:MSF196637 NCB196617:NCB196637 NLX196617:NLX196637 NVT196617:NVT196637 OFP196617:OFP196637 OPL196617:OPL196637 OZH196617:OZH196637 PJD196617:PJD196637 PSZ196617:PSZ196637 QCV196617:QCV196637 QMR196617:QMR196637 QWN196617:QWN196637 RGJ196617:RGJ196637 RQF196617:RQF196637 SAB196617:SAB196637 SJX196617:SJX196637 STT196617:STT196637 TDP196617:TDP196637 TNL196617:TNL196637 TXH196617:TXH196637 UHD196617:UHD196637 UQZ196617:UQZ196637 VAV196617:VAV196637 VKR196617:VKR196637 VUN196617:VUN196637 WEJ196617:WEJ196637 WOF196617:WOF196637 WYB196617:WYB196637 BT262153:BT262173 LP262153:LP262173 VL262153:VL262173 AFH262153:AFH262173 APD262153:APD262173 AYZ262153:AYZ262173 BIV262153:BIV262173 BSR262153:BSR262173 CCN262153:CCN262173 CMJ262153:CMJ262173 CWF262153:CWF262173 DGB262153:DGB262173 DPX262153:DPX262173 DZT262153:DZT262173 EJP262153:EJP262173 ETL262153:ETL262173 FDH262153:FDH262173 FND262153:FND262173 FWZ262153:FWZ262173 GGV262153:GGV262173 GQR262153:GQR262173 HAN262153:HAN262173 HKJ262153:HKJ262173 HUF262153:HUF262173 IEB262153:IEB262173 INX262153:INX262173 IXT262153:IXT262173 JHP262153:JHP262173 JRL262153:JRL262173 KBH262153:KBH262173 KLD262153:KLD262173 KUZ262153:KUZ262173 LEV262153:LEV262173 LOR262153:LOR262173 LYN262153:LYN262173 MIJ262153:MIJ262173 MSF262153:MSF262173 NCB262153:NCB262173 NLX262153:NLX262173 NVT262153:NVT262173 OFP262153:OFP262173 OPL262153:OPL262173 OZH262153:OZH262173 PJD262153:PJD262173 PSZ262153:PSZ262173 QCV262153:QCV262173 QMR262153:QMR262173 QWN262153:QWN262173 RGJ262153:RGJ262173 RQF262153:RQF262173 SAB262153:SAB262173 SJX262153:SJX262173 STT262153:STT262173 TDP262153:TDP262173 TNL262153:TNL262173 TXH262153:TXH262173 UHD262153:UHD262173 UQZ262153:UQZ262173 VAV262153:VAV262173 VKR262153:VKR262173 VUN262153:VUN262173 WEJ262153:WEJ262173 WOF262153:WOF262173 WYB262153:WYB262173 BT327689:BT327709 LP327689:LP327709 VL327689:VL327709 AFH327689:AFH327709 APD327689:APD327709 AYZ327689:AYZ327709 BIV327689:BIV327709 BSR327689:BSR327709 CCN327689:CCN327709 CMJ327689:CMJ327709 CWF327689:CWF327709 DGB327689:DGB327709 DPX327689:DPX327709 DZT327689:DZT327709 EJP327689:EJP327709 ETL327689:ETL327709 FDH327689:FDH327709 FND327689:FND327709 FWZ327689:FWZ327709 GGV327689:GGV327709 GQR327689:GQR327709 HAN327689:HAN327709 HKJ327689:HKJ327709 HUF327689:HUF327709 IEB327689:IEB327709 INX327689:INX327709 IXT327689:IXT327709 JHP327689:JHP327709 JRL327689:JRL327709 KBH327689:KBH327709 KLD327689:KLD327709 KUZ327689:KUZ327709 LEV327689:LEV327709 LOR327689:LOR327709 LYN327689:LYN327709 MIJ327689:MIJ327709 MSF327689:MSF327709 NCB327689:NCB327709 NLX327689:NLX327709 NVT327689:NVT327709 OFP327689:OFP327709 OPL327689:OPL327709 OZH327689:OZH327709 PJD327689:PJD327709 PSZ327689:PSZ327709 QCV327689:QCV327709 QMR327689:QMR327709 QWN327689:QWN327709 RGJ327689:RGJ327709 RQF327689:RQF327709 SAB327689:SAB327709 SJX327689:SJX327709 STT327689:STT327709 TDP327689:TDP327709 TNL327689:TNL327709 TXH327689:TXH327709 UHD327689:UHD327709 UQZ327689:UQZ327709 VAV327689:VAV327709 VKR327689:VKR327709 VUN327689:VUN327709 WEJ327689:WEJ327709 WOF327689:WOF327709 WYB327689:WYB327709 BT393225:BT393245 LP393225:LP393245 VL393225:VL393245 AFH393225:AFH393245 APD393225:APD393245 AYZ393225:AYZ393245 BIV393225:BIV393245 BSR393225:BSR393245 CCN393225:CCN393245 CMJ393225:CMJ393245 CWF393225:CWF393245 DGB393225:DGB393245 DPX393225:DPX393245 DZT393225:DZT393245 EJP393225:EJP393245 ETL393225:ETL393245 FDH393225:FDH393245 FND393225:FND393245 FWZ393225:FWZ393245 GGV393225:GGV393245 GQR393225:GQR393245 HAN393225:HAN393245 HKJ393225:HKJ393245 HUF393225:HUF393245 IEB393225:IEB393245 INX393225:INX393245 IXT393225:IXT393245 JHP393225:JHP393245 JRL393225:JRL393245 KBH393225:KBH393245 KLD393225:KLD393245 KUZ393225:KUZ393245 LEV393225:LEV393245 LOR393225:LOR393245 LYN393225:LYN393245 MIJ393225:MIJ393245 MSF393225:MSF393245 NCB393225:NCB393245 NLX393225:NLX393245 NVT393225:NVT393245 OFP393225:OFP393245 OPL393225:OPL393245 OZH393225:OZH393245 PJD393225:PJD393245 PSZ393225:PSZ393245 QCV393225:QCV393245 QMR393225:QMR393245 QWN393225:QWN393245 RGJ393225:RGJ393245 RQF393225:RQF393245 SAB393225:SAB393245 SJX393225:SJX393245 STT393225:STT393245 TDP393225:TDP393245 TNL393225:TNL393245 TXH393225:TXH393245 UHD393225:UHD393245 UQZ393225:UQZ393245 VAV393225:VAV393245 VKR393225:VKR393245 VUN393225:VUN393245 WEJ393225:WEJ393245 WOF393225:WOF393245 WYB393225:WYB393245 BT458761:BT458781 LP458761:LP458781 VL458761:VL458781 AFH458761:AFH458781 APD458761:APD458781 AYZ458761:AYZ458781 BIV458761:BIV458781 BSR458761:BSR458781 CCN458761:CCN458781 CMJ458761:CMJ458781 CWF458761:CWF458781 DGB458761:DGB458781 DPX458761:DPX458781 DZT458761:DZT458781 EJP458761:EJP458781 ETL458761:ETL458781 FDH458761:FDH458781 FND458761:FND458781 FWZ458761:FWZ458781 GGV458761:GGV458781 GQR458761:GQR458781 HAN458761:HAN458781 HKJ458761:HKJ458781 HUF458761:HUF458781 IEB458761:IEB458781 INX458761:INX458781 IXT458761:IXT458781 JHP458761:JHP458781 JRL458761:JRL458781 KBH458761:KBH458781 KLD458761:KLD458781 KUZ458761:KUZ458781 LEV458761:LEV458781 LOR458761:LOR458781 LYN458761:LYN458781 MIJ458761:MIJ458781 MSF458761:MSF458781 NCB458761:NCB458781 NLX458761:NLX458781 NVT458761:NVT458781 OFP458761:OFP458781 OPL458761:OPL458781 OZH458761:OZH458781 PJD458761:PJD458781 PSZ458761:PSZ458781 QCV458761:QCV458781 QMR458761:QMR458781 QWN458761:QWN458781 RGJ458761:RGJ458781 RQF458761:RQF458781 SAB458761:SAB458781 SJX458761:SJX458781 STT458761:STT458781 TDP458761:TDP458781 TNL458761:TNL458781 TXH458761:TXH458781 UHD458761:UHD458781 UQZ458761:UQZ458781 VAV458761:VAV458781 VKR458761:VKR458781 VUN458761:VUN458781 WEJ458761:WEJ458781 WOF458761:WOF458781 WYB458761:WYB458781 BT524297:BT524317 LP524297:LP524317 VL524297:VL524317 AFH524297:AFH524317 APD524297:APD524317 AYZ524297:AYZ524317 BIV524297:BIV524317 BSR524297:BSR524317 CCN524297:CCN524317 CMJ524297:CMJ524317 CWF524297:CWF524317 DGB524297:DGB524317 DPX524297:DPX524317 DZT524297:DZT524317 EJP524297:EJP524317 ETL524297:ETL524317 FDH524297:FDH524317 FND524297:FND524317 FWZ524297:FWZ524317 GGV524297:GGV524317 GQR524297:GQR524317 HAN524297:HAN524317 HKJ524297:HKJ524317 HUF524297:HUF524317 IEB524297:IEB524317 INX524297:INX524317 IXT524297:IXT524317 JHP524297:JHP524317 JRL524297:JRL524317 KBH524297:KBH524317 KLD524297:KLD524317 KUZ524297:KUZ524317 LEV524297:LEV524317 LOR524297:LOR524317 LYN524297:LYN524317 MIJ524297:MIJ524317 MSF524297:MSF524317 NCB524297:NCB524317 NLX524297:NLX524317 NVT524297:NVT524317 OFP524297:OFP524317 OPL524297:OPL524317 OZH524297:OZH524317 PJD524297:PJD524317 PSZ524297:PSZ524317 QCV524297:QCV524317 QMR524297:QMR524317 QWN524297:QWN524317 RGJ524297:RGJ524317 RQF524297:RQF524317 SAB524297:SAB524317 SJX524297:SJX524317 STT524297:STT524317 TDP524297:TDP524317 TNL524297:TNL524317 TXH524297:TXH524317 UHD524297:UHD524317 UQZ524297:UQZ524317 VAV524297:VAV524317 VKR524297:VKR524317 VUN524297:VUN524317 WEJ524297:WEJ524317 WOF524297:WOF524317 WYB524297:WYB524317 BT589833:BT589853 LP589833:LP589853 VL589833:VL589853 AFH589833:AFH589853 APD589833:APD589853 AYZ589833:AYZ589853 BIV589833:BIV589853 BSR589833:BSR589853 CCN589833:CCN589853 CMJ589833:CMJ589853 CWF589833:CWF589853 DGB589833:DGB589853 DPX589833:DPX589853 DZT589833:DZT589853 EJP589833:EJP589853 ETL589833:ETL589853 FDH589833:FDH589853 FND589833:FND589853 FWZ589833:FWZ589853 GGV589833:GGV589853 GQR589833:GQR589853 HAN589833:HAN589853 HKJ589833:HKJ589853 HUF589833:HUF589853 IEB589833:IEB589853 INX589833:INX589853 IXT589833:IXT589853 JHP589833:JHP589853 JRL589833:JRL589853 KBH589833:KBH589853 KLD589833:KLD589853 KUZ589833:KUZ589853 LEV589833:LEV589853 LOR589833:LOR589853 LYN589833:LYN589853 MIJ589833:MIJ589853 MSF589833:MSF589853 NCB589833:NCB589853 NLX589833:NLX589853 NVT589833:NVT589853 OFP589833:OFP589853 OPL589833:OPL589853 OZH589833:OZH589853 PJD589833:PJD589853 PSZ589833:PSZ589853 QCV589833:QCV589853 QMR589833:QMR589853 QWN589833:QWN589853 RGJ589833:RGJ589853 RQF589833:RQF589853 SAB589833:SAB589853 SJX589833:SJX589853 STT589833:STT589853 TDP589833:TDP589853 TNL589833:TNL589853 TXH589833:TXH589853 UHD589833:UHD589853 UQZ589833:UQZ589853 VAV589833:VAV589853 VKR589833:VKR589853 VUN589833:VUN589853 WEJ589833:WEJ589853 WOF589833:WOF589853 WYB589833:WYB589853 BT655369:BT655389 LP655369:LP655389 VL655369:VL655389 AFH655369:AFH655389 APD655369:APD655389 AYZ655369:AYZ655389 BIV655369:BIV655389 BSR655369:BSR655389 CCN655369:CCN655389 CMJ655369:CMJ655389 CWF655369:CWF655389 DGB655369:DGB655389 DPX655369:DPX655389 DZT655369:DZT655389 EJP655369:EJP655389 ETL655369:ETL655389 FDH655369:FDH655389 FND655369:FND655389 FWZ655369:FWZ655389 GGV655369:GGV655389 GQR655369:GQR655389 HAN655369:HAN655389 HKJ655369:HKJ655389 HUF655369:HUF655389 IEB655369:IEB655389 INX655369:INX655389 IXT655369:IXT655389 JHP655369:JHP655389 JRL655369:JRL655389 KBH655369:KBH655389 KLD655369:KLD655389 KUZ655369:KUZ655389 LEV655369:LEV655389 LOR655369:LOR655389 LYN655369:LYN655389 MIJ655369:MIJ655389 MSF655369:MSF655389 NCB655369:NCB655389 NLX655369:NLX655389 NVT655369:NVT655389 OFP655369:OFP655389 OPL655369:OPL655389 OZH655369:OZH655389 PJD655369:PJD655389 PSZ655369:PSZ655389 QCV655369:QCV655389 QMR655369:QMR655389 QWN655369:QWN655389 RGJ655369:RGJ655389 RQF655369:RQF655389 SAB655369:SAB655389 SJX655369:SJX655389 STT655369:STT655389 TDP655369:TDP655389 TNL655369:TNL655389 TXH655369:TXH655389 UHD655369:UHD655389 UQZ655369:UQZ655389 VAV655369:VAV655389 VKR655369:VKR655389 VUN655369:VUN655389 WEJ655369:WEJ655389 WOF655369:WOF655389 WYB655369:WYB655389 BT720905:BT720925 LP720905:LP720925 VL720905:VL720925 AFH720905:AFH720925 APD720905:APD720925 AYZ720905:AYZ720925 BIV720905:BIV720925 BSR720905:BSR720925 CCN720905:CCN720925 CMJ720905:CMJ720925 CWF720905:CWF720925 DGB720905:DGB720925 DPX720905:DPX720925 DZT720905:DZT720925 EJP720905:EJP720925 ETL720905:ETL720925 FDH720905:FDH720925 FND720905:FND720925 FWZ720905:FWZ720925 GGV720905:GGV720925 GQR720905:GQR720925 HAN720905:HAN720925 HKJ720905:HKJ720925 HUF720905:HUF720925 IEB720905:IEB720925 INX720905:INX720925 IXT720905:IXT720925 JHP720905:JHP720925 JRL720905:JRL720925 KBH720905:KBH720925 KLD720905:KLD720925 KUZ720905:KUZ720925 LEV720905:LEV720925 LOR720905:LOR720925 LYN720905:LYN720925 MIJ720905:MIJ720925 MSF720905:MSF720925 NCB720905:NCB720925 NLX720905:NLX720925 NVT720905:NVT720925 OFP720905:OFP720925 OPL720905:OPL720925 OZH720905:OZH720925 PJD720905:PJD720925 PSZ720905:PSZ720925 QCV720905:QCV720925 QMR720905:QMR720925 QWN720905:QWN720925 RGJ720905:RGJ720925 RQF720905:RQF720925 SAB720905:SAB720925 SJX720905:SJX720925 STT720905:STT720925 TDP720905:TDP720925 TNL720905:TNL720925 TXH720905:TXH720925 UHD720905:UHD720925 UQZ720905:UQZ720925 VAV720905:VAV720925 VKR720905:VKR720925 VUN720905:VUN720925 WEJ720905:WEJ720925 WOF720905:WOF720925 WYB720905:WYB720925 BT786441:BT786461 LP786441:LP786461 VL786441:VL786461 AFH786441:AFH786461 APD786441:APD786461 AYZ786441:AYZ786461 BIV786441:BIV786461 BSR786441:BSR786461 CCN786441:CCN786461 CMJ786441:CMJ786461 CWF786441:CWF786461 DGB786441:DGB786461 DPX786441:DPX786461 DZT786441:DZT786461 EJP786441:EJP786461 ETL786441:ETL786461 FDH786441:FDH786461 FND786441:FND786461 FWZ786441:FWZ786461 GGV786441:GGV786461 GQR786441:GQR786461 HAN786441:HAN786461 HKJ786441:HKJ786461 HUF786441:HUF786461 IEB786441:IEB786461 INX786441:INX786461 IXT786441:IXT786461 JHP786441:JHP786461 JRL786441:JRL786461 KBH786441:KBH786461 KLD786441:KLD786461 KUZ786441:KUZ786461 LEV786441:LEV786461 LOR786441:LOR786461 LYN786441:LYN786461 MIJ786441:MIJ786461 MSF786441:MSF786461 NCB786441:NCB786461 NLX786441:NLX786461 NVT786441:NVT786461 OFP786441:OFP786461 OPL786441:OPL786461 OZH786441:OZH786461 PJD786441:PJD786461 PSZ786441:PSZ786461 QCV786441:QCV786461 QMR786441:QMR786461 QWN786441:QWN786461 RGJ786441:RGJ786461 RQF786441:RQF786461 SAB786441:SAB786461 SJX786441:SJX786461 STT786441:STT786461 TDP786441:TDP786461 TNL786441:TNL786461 TXH786441:TXH786461 UHD786441:UHD786461 UQZ786441:UQZ786461 VAV786441:VAV786461 VKR786441:VKR786461 VUN786441:VUN786461 WEJ786441:WEJ786461 WOF786441:WOF786461 WYB786441:WYB786461 BT851977:BT851997 LP851977:LP851997 VL851977:VL851997 AFH851977:AFH851997 APD851977:APD851997 AYZ851977:AYZ851997 BIV851977:BIV851997 BSR851977:BSR851997 CCN851977:CCN851997 CMJ851977:CMJ851997 CWF851977:CWF851997 DGB851977:DGB851997 DPX851977:DPX851997 DZT851977:DZT851997 EJP851977:EJP851997 ETL851977:ETL851997 FDH851977:FDH851997 FND851977:FND851997 FWZ851977:FWZ851997 GGV851977:GGV851997 GQR851977:GQR851997 HAN851977:HAN851997 HKJ851977:HKJ851997 HUF851977:HUF851997 IEB851977:IEB851997 INX851977:INX851997 IXT851977:IXT851997 JHP851977:JHP851997 JRL851977:JRL851997 KBH851977:KBH851997 KLD851977:KLD851997 KUZ851977:KUZ851997 LEV851977:LEV851997 LOR851977:LOR851997 LYN851977:LYN851997 MIJ851977:MIJ851997 MSF851977:MSF851997 NCB851977:NCB851997 NLX851977:NLX851997 NVT851977:NVT851997 OFP851977:OFP851997 OPL851977:OPL851997 OZH851977:OZH851997 PJD851977:PJD851997 PSZ851977:PSZ851997 QCV851977:QCV851997 QMR851977:QMR851997 QWN851977:QWN851997 RGJ851977:RGJ851997 RQF851977:RQF851997 SAB851977:SAB851997 SJX851977:SJX851997 STT851977:STT851997 TDP851977:TDP851997 TNL851977:TNL851997 TXH851977:TXH851997 UHD851977:UHD851997 UQZ851977:UQZ851997 VAV851977:VAV851997 VKR851977:VKR851997 VUN851977:VUN851997 WEJ851977:WEJ851997 WOF851977:WOF851997 WYB851977:WYB851997 BT917513:BT917533 LP917513:LP917533 VL917513:VL917533 AFH917513:AFH917533 APD917513:APD917533 AYZ917513:AYZ917533 BIV917513:BIV917533 BSR917513:BSR917533 CCN917513:CCN917533 CMJ917513:CMJ917533 CWF917513:CWF917533 DGB917513:DGB917533 DPX917513:DPX917533 DZT917513:DZT917533 EJP917513:EJP917533 ETL917513:ETL917533 FDH917513:FDH917533 FND917513:FND917533 FWZ917513:FWZ917533 GGV917513:GGV917533 GQR917513:GQR917533 HAN917513:HAN917533 HKJ917513:HKJ917533 HUF917513:HUF917533 IEB917513:IEB917533 INX917513:INX917533 IXT917513:IXT917533 JHP917513:JHP917533 JRL917513:JRL917533 KBH917513:KBH917533 KLD917513:KLD917533 KUZ917513:KUZ917533 LEV917513:LEV917533 LOR917513:LOR917533 LYN917513:LYN917533 MIJ917513:MIJ917533 MSF917513:MSF917533 NCB917513:NCB917533 NLX917513:NLX917533 NVT917513:NVT917533 OFP917513:OFP917533 OPL917513:OPL917533 OZH917513:OZH917533 PJD917513:PJD917533 PSZ917513:PSZ917533 QCV917513:QCV917533 QMR917513:QMR917533 QWN917513:QWN917533 RGJ917513:RGJ917533 RQF917513:RQF917533 SAB917513:SAB917533 SJX917513:SJX917533 STT917513:STT917533 TDP917513:TDP917533 TNL917513:TNL917533 TXH917513:TXH917533 UHD917513:UHD917533 UQZ917513:UQZ917533 VAV917513:VAV917533 VKR917513:VKR917533 VUN917513:VUN917533 WEJ917513:WEJ917533 WOF917513:WOF917533 WYB917513:WYB917533 BT983049:BT983069 LP983049:LP983069 VL983049:VL983069 AFH983049:AFH983069 APD983049:APD983069 AYZ983049:AYZ983069 BIV983049:BIV983069 BSR983049:BSR983069 CCN983049:CCN983069 CMJ983049:CMJ983069 CWF983049:CWF983069 DGB983049:DGB983069 DPX983049:DPX983069 DZT983049:DZT983069 EJP983049:EJP983069 ETL983049:ETL983069 FDH983049:FDH983069 FND983049:FND983069 FWZ983049:FWZ983069 GGV983049:GGV983069 GQR983049:GQR983069 HAN983049:HAN983069 HKJ983049:HKJ983069 HUF983049:HUF983069 IEB983049:IEB983069 INX983049:INX983069 IXT983049:IXT983069 JHP983049:JHP983069 JRL983049:JRL983069 KBH983049:KBH983069 KLD983049:KLD983069 KUZ983049:KUZ983069 LEV983049:LEV983069 LOR983049:LOR983069 LYN983049:LYN983069 MIJ983049:MIJ983069 MSF983049:MSF983069 NCB983049:NCB983069 NLX983049:NLX983069 NVT983049:NVT983069 OFP983049:OFP983069 OPL983049:OPL983069 OZH983049:OZH983069 PJD983049:PJD983069 PSZ983049:PSZ983069 QCV983049:QCV983069 QMR983049:QMR983069 QWN983049:QWN983069 RGJ983049:RGJ983069 RQF983049:RQF983069 SAB983049:SAB983069 SJX983049:SJX983069 STT983049:STT983069 TDP983049:TDP983069 TNL983049:TNL983069 TXH983049:TXH983069 UHD983049:UHD983069 UQZ983049:UQZ983069 VAV983049:VAV983069 VKR983049:VKR983069 VUN983049:VUN983069 WEJ983049:WEJ983069 WOF983049:WOF983069 WYB983049:WYB983069"/>
    <dataValidation type="list" allowBlank="1" showInputMessage="1" showErrorMessage="1" error="Selecciones de la lista" sqref="G30:G59 JC30:JC59 SY30:SY59 ACU30:ACU59 AMQ30:AMQ59 AWM30:AWM59 BGI30:BGI59 BQE30:BQE59 CAA30:CAA59 CJW30:CJW59 CTS30:CTS59 DDO30:DDO59 DNK30:DNK59 DXG30:DXG59 EHC30:EHC59 EQY30:EQY59 FAU30:FAU59 FKQ30:FKQ59 FUM30:FUM59 GEI30:GEI59 GOE30:GOE59 GYA30:GYA59 HHW30:HHW59 HRS30:HRS59 IBO30:IBO59 ILK30:ILK59 IVG30:IVG59 JFC30:JFC59 JOY30:JOY59 JYU30:JYU59 KIQ30:KIQ59 KSM30:KSM59 LCI30:LCI59 LME30:LME59 LWA30:LWA59 MFW30:MFW59 MPS30:MPS59 MZO30:MZO59 NJK30:NJK59 NTG30:NTG59 ODC30:ODC59 OMY30:OMY59 OWU30:OWU59 PGQ30:PGQ59 PQM30:PQM59 QAI30:QAI59 QKE30:QKE59 QUA30:QUA59 RDW30:RDW59 RNS30:RNS59 RXO30:RXO59 SHK30:SHK59 SRG30:SRG59 TBC30:TBC59 TKY30:TKY59 TUU30:TUU59 UEQ30:UEQ59 UOM30:UOM59 UYI30:UYI59 VIE30:VIE59 VSA30:VSA59 WBW30:WBW59 WLS30:WLS59 WVO30:WVO59 G65566:G65595 JC65566:JC65595 SY65566:SY65595 ACU65566:ACU65595 AMQ65566:AMQ65595 AWM65566:AWM65595 BGI65566:BGI65595 BQE65566:BQE65595 CAA65566:CAA65595 CJW65566:CJW65595 CTS65566:CTS65595 DDO65566:DDO65595 DNK65566:DNK65595 DXG65566:DXG65595 EHC65566:EHC65595 EQY65566:EQY65595 FAU65566:FAU65595 FKQ65566:FKQ65595 FUM65566:FUM65595 GEI65566:GEI65595 GOE65566:GOE65595 GYA65566:GYA65595 HHW65566:HHW65595 HRS65566:HRS65595 IBO65566:IBO65595 ILK65566:ILK65595 IVG65566:IVG65595 JFC65566:JFC65595 JOY65566:JOY65595 JYU65566:JYU65595 KIQ65566:KIQ65595 KSM65566:KSM65595 LCI65566:LCI65595 LME65566:LME65595 LWA65566:LWA65595 MFW65566:MFW65595 MPS65566:MPS65595 MZO65566:MZO65595 NJK65566:NJK65595 NTG65566:NTG65595 ODC65566:ODC65595 OMY65566:OMY65595 OWU65566:OWU65595 PGQ65566:PGQ65595 PQM65566:PQM65595 QAI65566:QAI65595 QKE65566:QKE65595 QUA65566:QUA65595 RDW65566:RDW65595 RNS65566:RNS65595 RXO65566:RXO65595 SHK65566:SHK65595 SRG65566:SRG65595 TBC65566:TBC65595 TKY65566:TKY65595 TUU65566:TUU65595 UEQ65566:UEQ65595 UOM65566:UOM65595 UYI65566:UYI65595 VIE65566:VIE65595 VSA65566:VSA65595 WBW65566:WBW65595 WLS65566:WLS65595 WVO65566:WVO65595 G131102:G131131 JC131102:JC131131 SY131102:SY131131 ACU131102:ACU131131 AMQ131102:AMQ131131 AWM131102:AWM131131 BGI131102:BGI131131 BQE131102:BQE131131 CAA131102:CAA131131 CJW131102:CJW131131 CTS131102:CTS131131 DDO131102:DDO131131 DNK131102:DNK131131 DXG131102:DXG131131 EHC131102:EHC131131 EQY131102:EQY131131 FAU131102:FAU131131 FKQ131102:FKQ131131 FUM131102:FUM131131 GEI131102:GEI131131 GOE131102:GOE131131 GYA131102:GYA131131 HHW131102:HHW131131 HRS131102:HRS131131 IBO131102:IBO131131 ILK131102:ILK131131 IVG131102:IVG131131 JFC131102:JFC131131 JOY131102:JOY131131 JYU131102:JYU131131 KIQ131102:KIQ131131 KSM131102:KSM131131 LCI131102:LCI131131 LME131102:LME131131 LWA131102:LWA131131 MFW131102:MFW131131 MPS131102:MPS131131 MZO131102:MZO131131 NJK131102:NJK131131 NTG131102:NTG131131 ODC131102:ODC131131 OMY131102:OMY131131 OWU131102:OWU131131 PGQ131102:PGQ131131 PQM131102:PQM131131 QAI131102:QAI131131 QKE131102:QKE131131 QUA131102:QUA131131 RDW131102:RDW131131 RNS131102:RNS131131 RXO131102:RXO131131 SHK131102:SHK131131 SRG131102:SRG131131 TBC131102:TBC131131 TKY131102:TKY131131 TUU131102:TUU131131 UEQ131102:UEQ131131 UOM131102:UOM131131 UYI131102:UYI131131 VIE131102:VIE131131 VSA131102:VSA131131 WBW131102:WBW131131 WLS131102:WLS131131 WVO131102:WVO131131 G196638:G196667 JC196638:JC196667 SY196638:SY196667 ACU196638:ACU196667 AMQ196638:AMQ196667 AWM196638:AWM196667 BGI196638:BGI196667 BQE196638:BQE196667 CAA196638:CAA196667 CJW196638:CJW196667 CTS196638:CTS196667 DDO196638:DDO196667 DNK196638:DNK196667 DXG196638:DXG196667 EHC196638:EHC196667 EQY196638:EQY196667 FAU196638:FAU196667 FKQ196638:FKQ196667 FUM196638:FUM196667 GEI196638:GEI196667 GOE196638:GOE196667 GYA196638:GYA196667 HHW196638:HHW196667 HRS196638:HRS196667 IBO196638:IBO196667 ILK196638:ILK196667 IVG196638:IVG196667 JFC196638:JFC196667 JOY196638:JOY196667 JYU196638:JYU196667 KIQ196638:KIQ196667 KSM196638:KSM196667 LCI196638:LCI196667 LME196638:LME196667 LWA196638:LWA196667 MFW196638:MFW196667 MPS196638:MPS196667 MZO196638:MZO196667 NJK196638:NJK196667 NTG196638:NTG196667 ODC196638:ODC196667 OMY196638:OMY196667 OWU196638:OWU196667 PGQ196638:PGQ196667 PQM196638:PQM196667 QAI196638:QAI196667 QKE196638:QKE196667 QUA196638:QUA196667 RDW196638:RDW196667 RNS196638:RNS196667 RXO196638:RXO196667 SHK196638:SHK196667 SRG196638:SRG196667 TBC196638:TBC196667 TKY196638:TKY196667 TUU196638:TUU196667 UEQ196638:UEQ196667 UOM196638:UOM196667 UYI196638:UYI196667 VIE196638:VIE196667 VSA196638:VSA196667 WBW196638:WBW196667 WLS196638:WLS196667 WVO196638:WVO196667 G262174:G262203 JC262174:JC262203 SY262174:SY262203 ACU262174:ACU262203 AMQ262174:AMQ262203 AWM262174:AWM262203 BGI262174:BGI262203 BQE262174:BQE262203 CAA262174:CAA262203 CJW262174:CJW262203 CTS262174:CTS262203 DDO262174:DDO262203 DNK262174:DNK262203 DXG262174:DXG262203 EHC262174:EHC262203 EQY262174:EQY262203 FAU262174:FAU262203 FKQ262174:FKQ262203 FUM262174:FUM262203 GEI262174:GEI262203 GOE262174:GOE262203 GYA262174:GYA262203 HHW262174:HHW262203 HRS262174:HRS262203 IBO262174:IBO262203 ILK262174:ILK262203 IVG262174:IVG262203 JFC262174:JFC262203 JOY262174:JOY262203 JYU262174:JYU262203 KIQ262174:KIQ262203 KSM262174:KSM262203 LCI262174:LCI262203 LME262174:LME262203 LWA262174:LWA262203 MFW262174:MFW262203 MPS262174:MPS262203 MZO262174:MZO262203 NJK262174:NJK262203 NTG262174:NTG262203 ODC262174:ODC262203 OMY262174:OMY262203 OWU262174:OWU262203 PGQ262174:PGQ262203 PQM262174:PQM262203 QAI262174:QAI262203 QKE262174:QKE262203 QUA262174:QUA262203 RDW262174:RDW262203 RNS262174:RNS262203 RXO262174:RXO262203 SHK262174:SHK262203 SRG262174:SRG262203 TBC262174:TBC262203 TKY262174:TKY262203 TUU262174:TUU262203 UEQ262174:UEQ262203 UOM262174:UOM262203 UYI262174:UYI262203 VIE262174:VIE262203 VSA262174:VSA262203 WBW262174:WBW262203 WLS262174:WLS262203 WVO262174:WVO262203 G327710:G327739 JC327710:JC327739 SY327710:SY327739 ACU327710:ACU327739 AMQ327710:AMQ327739 AWM327710:AWM327739 BGI327710:BGI327739 BQE327710:BQE327739 CAA327710:CAA327739 CJW327710:CJW327739 CTS327710:CTS327739 DDO327710:DDO327739 DNK327710:DNK327739 DXG327710:DXG327739 EHC327710:EHC327739 EQY327710:EQY327739 FAU327710:FAU327739 FKQ327710:FKQ327739 FUM327710:FUM327739 GEI327710:GEI327739 GOE327710:GOE327739 GYA327710:GYA327739 HHW327710:HHW327739 HRS327710:HRS327739 IBO327710:IBO327739 ILK327710:ILK327739 IVG327710:IVG327739 JFC327710:JFC327739 JOY327710:JOY327739 JYU327710:JYU327739 KIQ327710:KIQ327739 KSM327710:KSM327739 LCI327710:LCI327739 LME327710:LME327739 LWA327710:LWA327739 MFW327710:MFW327739 MPS327710:MPS327739 MZO327710:MZO327739 NJK327710:NJK327739 NTG327710:NTG327739 ODC327710:ODC327739 OMY327710:OMY327739 OWU327710:OWU327739 PGQ327710:PGQ327739 PQM327710:PQM327739 QAI327710:QAI327739 QKE327710:QKE327739 QUA327710:QUA327739 RDW327710:RDW327739 RNS327710:RNS327739 RXO327710:RXO327739 SHK327710:SHK327739 SRG327710:SRG327739 TBC327710:TBC327739 TKY327710:TKY327739 TUU327710:TUU327739 UEQ327710:UEQ327739 UOM327710:UOM327739 UYI327710:UYI327739 VIE327710:VIE327739 VSA327710:VSA327739 WBW327710:WBW327739 WLS327710:WLS327739 WVO327710:WVO327739 G393246:G393275 JC393246:JC393275 SY393246:SY393275 ACU393246:ACU393275 AMQ393246:AMQ393275 AWM393246:AWM393275 BGI393246:BGI393275 BQE393246:BQE393275 CAA393246:CAA393275 CJW393246:CJW393275 CTS393246:CTS393275 DDO393246:DDO393275 DNK393246:DNK393275 DXG393246:DXG393275 EHC393246:EHC393275 EQY393246:EQY393275 FAU393246:FAU393275 FKQ393246:FKQ393275 FUM393246:FUM393275 GEI393246:GEI393275 GOE393246:GOE393275 GYA393246:GYA393275 HHW393246:HHW393275 HRS393246:HRS393275 IBO393246:IBO393275 ILK393246:ILK393275 IVG393246:IVG393275 JFC393246:JFC393275 JOY393246:JOY393275 JYU393246:JYU393275 KIQ393246:KIQ393275 KSM393246:KSM393275 LCI393246:LCI393275 LME393246:LME393275 LWA393246:LWA393275 MFW393246:MFW393275 MPS393246:MPS393275 MZO393246:MZO393275 NJK393246:NJK393275 NTG393246:NTG393275 ODC393246:ODC393275 OMY393246:OMY393275 OWU393246:OWU393275 PGQ393246:PGQ393275 PQM393246:PQM393275 QAI393246:QAI393275 QKE393246:QKE393275 QUA393246:QUA393275 RDW393246:RDW393275 RNS393246:RNS393275 RXO393246:RXO393275 SHK393246:SHK393275 SRG393246:SRG393275 TBC393246:TBC393275 TKY393246:TKY393275 TUU393246:TUU393275 UEQ393246:UEQ393275 UOM393246:UOM393275 UYI393246:UYI393275 VIE393246:VIE393275 VSA393246:VSA393275 WBW393246:WBW393275 WLS393246:WLS393275 WVO393246:WVO393275 G458782:G458811 JC458782:JC458811 SY458782:SY458811 ACU458782:ACU458811 AMQ458782:AMQ458811 AWM458782:AWM458811 BGI458782:BGI458811 BQE458782:BQE458811 CAA458782:CAA458811 CJW458782:CJW458811 CTS458782:CTS458811 DDO458782:DDO458811 DNK458782:DNK458811 DXG458782:DXG458811 EHC458782:EHC458811 EQY458782:EQY458811 FAU458782:FAU458811 FKQ458782:FKQ458811 FUM458782:FUM458811 GEI458782:GEI458811 GOE458782:GOE458811 GYA458782:GYA458811 HHW458782:HHW458811 HRS458782:HRS458811 IBO458782:IBO458811 ILK458782:ILK458811 IVG458782:IVG458811 JFC458782:JFC458811 JOY458782:JOY458811 JYU458782:JYU458811 KIQ458782:KIQ458811 KSM458782:KSM458811 LCI458782:LCI458811 LME458782:LME458811 LWA458782:LWA458811 MFW458782:MFW458811 MPS458782:MPS458811 MZO458782:MZO458811 NJK458782:NJK458811 NTG458782:NTG458811 ODC458782:ODC458811 OMY458782:OMY458811 OWU458782:OWU458811 PGQ458782:PGQ458811 PQM458782:PQM458811 QAI458782:QAI458811 QKE458782:QKE458811 QUA458782:QUA458811 RDW458782:RDW458811 RNS458782:RNS458811 RXO458782:RXO458811 SHK458782:SHK458811 SRG458782:SRG458811 TBC458782:TBC458811 TKY458782:TKY458811 TUU458782:TUU458811 UEQ458782:UEQ458811 UOM458782:UOM458811 UYI458782:UYI458811 VIE458782:VIE458811 VSA458782:VSA458811 WBW458782:WBW458811 WLS458782:WLS458811 WVO458782:WVO458811 G524318:G524347 JC524318:JC524347 SY524318:SY524347 ACU524318:ACU524347 AMQ524318:AMQ524347 AWM524318:AWM524347 BGI524318:BGI524347 BQE524318:BQE524347 CAA524318:CAA524347 CJW524318:CJW524347 CTS524318:CTS524347 DDO524318:DDO524347 DNK524318:DNK524347 DXG524318:DXG524347 EHC524318:EHC524347 EQY524318:EQY524347 FAU524318:FAU524347 FKQ524318:FKQ524347 FUM524318:FUM524347 GEI524318:GEI524347 GOE524318:GOE524347 GYA524318:GYA524347 HHW524318:HHW524347 HRS524318:HRS524347 IBO524318:IBO524347 ILK524318:ILK524347 IVG524318:IVG524347 JFC524318:JFC524347 JOY524318:JOY524347 JYU524318:JYU524347 KIQ524318:KIQ524347 KSM524318:KSM524347 LCI524318:LCI524347 LME524318:LME524347 LWA524318:LWA524347 MFW524318:MFW524347 MPS524318:MPS524347 MZO524318:MZO524347 NJK524318:NJK524347 NTG524318:NTG524347 ODC524318:ODC524347 OMY524318:OMY524347 OWU524318:OWU524347 PGQ524318:PGQ524347 PQM524318:PQM524347 QAI524318:QAI524347 QKE524318:QKE524347 QUA524318:QUA524347 RDW524318:RDW524347 RNS524318:RNS524347 RXO524318:RXO524347 SHK524318:SHK524347 SRG524318:SRG524347 TBC524318:TBC524347 TKY524318:TKY524347 TUU524318:TUU524347 UEQ524318:UEQ524347 UOM524318:UOM524347 UYI524318:UYI524347 VIE524318:VIE524347 VSA524318:VSA524347 WBW524318:WBW524347 WLS524318:WLS524347 WVO524318:WVO524347 G589854:G589883 JC589854:JC589883 SY589854:SY589883 ACU589854:ACU589883 AMQ589854:AMQ589883 AWM589854:AWM589883 BGI589854:BGI589883 BQE589854:BQE589883 CAA589854:CAA589883 CJW589854:CJW589883 CTS589854:CTS589883 DDO589854:DDO589883 DNK589854:DNK589883 DXG589854:DXG589883 EHC589854:EHC589883 EQY589854:EQY589883 FAU589854:FAU589883 FKQ589854:FKQ589883 FUM589854:FUM589883 GEI589854:GEI589883 GOE589854:GOE589883 GYA589854:GYA589883 HHW589854:HHW589883 HRS589854:HRS589883 IBO589854:IBO589883 ILK589854:ILK589883 IVG589854:IVG589883 JFC589854:JFC589883 JOY589854:JOY589883 JYU589854:JYU589883 KIQ589854:KIQ589883 KSM589854:KSM589883 LCI589854:LCI589883 LME589854:LME589883 LWA589854:LWA589883 MFW589854:MFW589883 MPS589854:MPS589883 MZO589854:MZO589883 NJK589854:NJK589883 NTG589854:NTG589883 ODC589854:ODC589883 OMY589854:OMY589883 OWU589854:OWU589883 PGQ589854:PGQ589883 PQM589854:PQM589883 QAI589854:QAI589883 QKE589854:QKE589883 QUA589854:QUA589883 RDW589854:RDW589883 RNS589854:RNS589883 RXO589854:RXO589883 SHK589854:SHK589883 SRG589854:SRG589883 TBC589854:TBC589883 TKY589854:TKY589883 TUU589854:TUU589883 UEQ589854:UEQ589883 UOM589854:UOM589883 UYI589854:UYI589883 VIE589854:VIE589883 VSA589854:VSA589883 WBW589854:WBW589883 WLS589854:WLS589883 WVO589854:WVO589883 G655390:G655419 JC655390:JC655419 SY655390:SY655419 ACU655390:ACU655419 AMQ655390:AMQ655419 AWM655390:AWM655419 BGI655390:BGI655419 BQE655390:BQE655419 CAA655390:CAA655419 CJW655390:CJW655419 CTS655390:CTS655419 DDO655390:DDO655419 DNK655390:DNK655419 DXG655390:DXG655419 EHC655390:EHC655419 EQY655390:EQY655419 FAU655390:FAU655419 FKQ655390:FKQ655419 FUM655390:FUM655419 GEI655390:GEI655419 GOE655390:GOE655419 GYA655390:GYA655419 HHW655390:HHW655419 HRS655390:HRS655419 IBO655390:IBO655419 ILK655390:ILK655419 IVG655390:IVG655419 JFC655390:JFC655419 JOY655390:JOY655419 JYU655390:JYU655419 KIQ655390:KIQ655419 KSM655390:KSM655419 LCI655390:LCI655419 LME655390:LME655419 LWA655390:LWA655419 MFW655390:MFW655419 MPS655390:MPS655419 MZO655390:MZO655419 NJK655390:NJK655419 NTG655390:NTG655419 ODC655390:ODC655419 OMY655390:OMY655419 OWU655390:OWU655419 PGQ655390:PGQ655419 PQM655390:PQM655419 QAI655390:QAI655419 QKE655390:QKE655419 QUA655390:QUA655419 RDW655390:RDW655419 RNS655390:RNS655419 RXO655390:RXO655419 SHK655390:SHK655419 SRG655390:SRG655419 TBC655390:TBC655419 TKY655390:TKY655419 TUU655390:TUU655419 UEQ655390:UEQ655419 UOM655390:UOM655419 UYI655390:UYI655419 VIE655390:VIE655419 VSA655390:VSA655419 WBW655390:WBW655419 WLS655390:WLS655419 WVO655390:WVO655419 G720926:G720955 JC720926:JC720955 SY720926:SY720955 ACU720926:ACU720955 AMQ720926:AMQ720955 AWM720926:AWM720955 BGI720926:BGI720955 BQE720926:BQE720955 CAA720926:CAA720955 CJW720926:CJW720955 CTS720926:CTS720955 DDO720926:DDO720955 DNK720926:DNK720955 DXG720926:DXG720955 EHC720926:EHC720955 EQY720926:EQY720955 FAU720926:FAU720955 FKQ720926:FKQ720955 FUM720926:FUM720955 GEI720926:GEI720955 GOE720926:GOE720955 GYA720926:GYA720955 HHW720926:HHW720955 HRS720926:HRS720955 IBO720926:IBO720955 ILK720926:ILK720955 IVG720926:IVG720955 JFC720926:JFC720955 JOY720926:JOY720955 JYU720926:JYU720955 KIQ720926:KIQ720955 KSM720926:KSM720955 LCI720926:LCI720955 LME720926:LME720955 LWA720926:LWA720955 MFW720926:MFW720955 MPS720926:MPS720955 MZO720926:MZO720955 NJK720926:NJK720955 NTG720926:NTG720955 ODC720926:ODC720955 OMY720926:OMY720955 OWU720926:OWU720955 PGQ720926:PGQ720955 PQM720926:PQM720955 QAI720926:QAI720955 QKE720926:QKE720955 QUA720926:QUA720955 RDW720926:RDW720955 RNS720926:RNS720955 RXO720926:RXO720955 SHK720926:SHK720955 SRG720926:SRG720955 TBC720926:TBC720955 TKY720926:TKY720955 TUU720926:TUU720955 UEQ720926:UEQ720955 UOM720926:UOM720955 UYI720926:UYI720955 VIE720926:VIE720955 VSA720926:VSA720955 WBW720926:WBW720955 WLS720926:WLS720955 WVO720926:WVO720955 G786462:G786491 JC786462:JC786491 SY786462:SY786491 ACU786462:ACU786491 AMQ786462:AMQ786491 AWM786462:AWM786491 BGI786462:BGI786491 BQE786462:BQE786491 CAA786462:CAA786491 CJW786462:CJW786491 CTS786462:CTS786491 DDO786462:DDO786491 DNK786462:DNK786491 DXG786462:DXG786491 EHC786462:EHC786491 EQY786462:EQY786491 FAU786462:FAU786491 FKQ786462:FKQ786491 FUM786462:FUM786491 GEI786462:GEI786491 GOE786462:GOE786491 GYA786462:GYA786491 HHW786462:HHW786491 HRS786462:HRS786491 IBO786462:IBO786491 ILK786462:ILK786491 IVG786462:IVG786491 JFC786462:JFC786491 JOY786462:JOY786491 JYU786462:JYU786491 KIQ786462:KIQ786491 KSM786462:KSM786491 LCI786462:LCI786491 LME786462:LME786491 LWA786462:LWA786491 MFW786462:MFW786491 MPS786462:MPS786491 MZO786462:MZO786491 NJK786462:NJK786491 NTG786462:NTG786491 ODC786462:ODC786491 OMY786462:OMY786491 OWU786462:OWU786491 PGQ786462:PGQ786491 PQM786462:PQM786491 QAI786462:QAI786491 QKE786462:QKE786491 QUA786462:QUA786491 RDW786462:RDW786491 RNS786462:RNS786491 RXO786462:RXO786491 SHK786462:SHK786491 SRG786462:SRG786491 TBC786462:TBC786491 TKY786462:TKY786491 TUU786462:TUU786491 UEQ786462:UEQ786491 UOM786462:UOM786491 UYI786462:UYI786491 VIE786462:VIE786491 VSA786462:VSA786491 WBW786462:WBW786491 WLS786462:WLS786491 WVO786462:WVO786491 G851998:G852027 JC851998:JC852027 SY851998:SY852027 ACU851998:ACU852027 AMQ851998:AMQ852027 AWM851998:AWM852027 BGI851998:BGI852027 BQE851998:BQE852027 CAA851998:CAA852027 CJW851998:CJW852027 CTS851998:CTS852027 DDO851998:DDO852027 DNK851998:DNK852027 DXG851998:DXG852027 EHC851998:EHC852027 EQY851998:EQY852027 FAU851998:FAU852027 FKQ851998:FKQ852027 FUM851998:FUM852027 GEI851998:GEI852027 GOE851998:GOE852027 GYA851998:GYA852027 HHW851998:HHW852027 HRS851998:HRS852027 IBO851998:IBO852027 ILK851998:ILK852027 IVG851998:IVG852027 JFC851998:JFC852027 JOY851998:JOY852027 JYU851998:JYU852027 KIQ851998:KIQ852027 KSM851998:KSM852027 LCI851998:LCI852027 LME851998:LME852027 LWA851998:LWA852027 MFW851998:MFW852027 MPS851998:MPS852027 MZO851998:MZO852027 NJK851998:NJK852027 NTG851998:NTG852027 ODC851998:ODC852027 OMY851998:OMY852027 OWU851998:OWU852027 PGQ851998:PGQ852027 PQM851998:PQM852027 QAI851998:QAI852027 QKE851998:QKE852027 QUA851998:QUA852027 RDW851998:RDW852027 RNS851998:RNS852027 RXO851998:RXO852027 SHK851998:SHK852027 SRG851998:SRG852027 TBC851998:TBC852027 TKY851998:TKY852027 TUU851998:TUU852027 UEQ851998:UEQ852027 UOM851998:UOM852027 UYI851998:UYI852027 VIE851998:VIE852027 VSA851998:VSA852027 WBW851998:WBW852027 WLS851998:WLS852027 WVO851998:WVO852027 G917534:G917563 JC917534:JC917563 SY917534:SY917563 ACU917534:ACU917563 AMQ917534:AMQ917563 AWM917534:AWM917563 BGI917534:BGI917563 BQE917534:BQE917563 CAA917534:CAA917563 CJW917534:CJW917563 CTS917534:CTS917563 DDO917534:DDO917563 DNK917534:DNK917563 DXG917534:DXG917563 EHC917534:EHC917563 EQY917534:EQY917563 FAU917534:FAU917563 FKQ917534:FKQ917563 FUM917534:FUM917563 GEI917534:GEI917563 GOE917534:GOE917563 GYA917534:GYA917563 HHW917534:HHW917563 HRS917534:HRS917563 IBO917534:IBO917563 ILK917534:ILK917563 IVG917534:IVG917563 JFC917534:JFC917563 JOY917534:JOY917563 JYU917534:JYU917563 KIQ917534:KIQ917563 KSM917534:KSM917563 LCI917534:LCI917563 LME917534:LME917563 LWA917534:LWA917563 MFW917534:MFW917563 MPS917534:MPS917563 MZO917534:MZO917563 NJK917534:NJK917563 NTG917534:NTG917563 ODC917534:ODC917563 OMY917534:OMY917563 OWU917534:OWU917563 PGQ917534:PGQ917563 PQM917534:PQM917563 QAI917534:QAI917563 QKE917534:QKE917563 QUA917534:QUA917563 RDW917534:RDW917563 RNS917534:RNS917563 RXO917534:RXO917563 SHK917534:SHK917563 SRG917534:SRG917563 TBC917534:TBC917563 TKY917534:TKY917563 TUU917534:TUU917563 UEQ917534:UEQ917563 UOM917534:UOM917563 UYI917534:UYI917563 VIE917534:VIE917563 VSA917534:VSA917563 WBW917534:WBW917563 WLS917534:WLS917563 WVO917534:WVO917563 G983070:G983099 JC983070:JC983099 SY983070:SY983099 ACU983070:ACU983099 AMQ983070:AMQ983099 AWM983070:AWM983099 BGI983070:BGI983099 BQE983070:BQE983099 CAA983070:CAA983099 CJW983070:CJW983099 CTS983070:CTS983099 DDO983070:DDO983099 DNK983070:DNK983099 DXG983070:DXG983099 EHC983070:EHC983099 EQY983070:EQY983099 FAU983070:FAU983099 FKQ983070:FKQ983099 FUM983070:FUM983099 GEI983070:GEI983099 GOE983070:GOE983099 GYA983070:GYA983099 HHW983070:HHW983099 HRS983070:HRS983099 IBO983070:IBO983099 ILK983070:ILK983099 IVG983070:IVG983099 JFC983070:JFC983099 JOY983070:JOY983099 JYU983070:JYU983099 KIQ983070:KIQ983099 KSM983070:KSM983099 LCI983070:LCI983099 LME983070:LME983099 LWA983070:LWA983099 MFW983070:MFW983099 MPS983070:MPS983099 MZO983070:MZO983099 NJK983070:NJK983099 NTG983070:NTG983099 ODC983070:ODC983099 OMY983070:OMY983099 OWU983070:OWU983099 PGQ983070:PGQ983099 PQM983070:PQM983099 QAI983070:QAI983099 QKE983070:QKE983099 QUA983070:QUA983099 RDW983070:RDW983099 RNS983070:RNS983099 RXO983070:RXO983099 SHK983070:SHK983099 SRG983070:SRG983099 TBC983070:TBC983099 TKY983070:TKY983099 TUU983070:TUU983099 UEQ983070:UEQ983099 UOM983070:UOM983099 UYI983070:UYI983099 VIE983070:VIE983099 VSA983070:VSA983099 WBW983070:WBW983099 WLS983070:WLS983099 WVO983070:WVO983099">
      <formula1>Causa</formula1>
    </dataValidation>
  </dataValidations>
  <printOptions horizontalCentered="1" verticalCentered="1"/>
  <pageMargins left="0.19685039370078741" right="0.19685039370078741" top="0.59055118110236227" bottom="0.39370078740157483" header="0" footer="0.19685039370078741"/>
  <pageSetup paperSize="14" scale="60" pageOrder="overThenDown" orientation="landscape" r:id="rId1"/>
  <headerFooter alignWithMargins="0">
    <oddFooter xml:space="preserve">&amp;LFormato: FO-AC-07 Versión: 2&amp;CPágina &amp;P&amp;RVo.Bo:  </oddFooter>
  </headerFooter>
  <rowBreaks count="1" manualBreakCount="1">
    <brk id="18" max="71"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49</vt:i4>
      </vt:variant>
      <vt:variant>
        <vt:lpstr>Rangos con nombre</vt:lpstr>
      </vt:variant>
      <vt:variant>
        <vt:i4>112</vt:i4>
      </vt:variant>
    </vt:vector>
  </HeadingPairs>
  <TitlesOfParts>
    <vt:vector size="161" baseType="lpstr">
      <vt:lpstr>PORTADA</vt:lpstr>
      <vt:lpstr>ESTRATÉGICOS</vt:lpstr>
      <vt:lpstr>M FACTIBILIDAD</vt:lpstr>
      <vt:lpstr>M VALORIZACION</vt:lpstr>
      <vt:lpstr>M DISEÑO P.</vt:lpstr>
      <vt:lpstr>M PREDIAL</vt:lpstr>
      <vt:lpstr>M EJECUCION O.</vt:lpstr>
      <vt:lpstr>M CONSERVACION</vt:lpstr>
      <vt:lpstr>E PLANEACION</vt:lpstr>
      <vt:lpstr>E INNOVACION</vt:lpstr>
      <vt:lpstr>E GESTION SOCIAL</vt:lpstr>
      <vt:lpstr>E INTERINSTITUCIONAL</vt:lpstr>
      <vt:lpstr>E COMUNICACIONES</vt:lpstr>
      <vt:lpstr>E GPROYECTOS</vt:lpstr>
      <vt:lpstr>A CONTRACTUAL</vt:lpstr>
      <vt:lpstr>A LEGAL</vt:lpstr>
      <vt:lpstr>A CALIDAD</vt:lpstr>
      <vt:lpstr>A RFISICOS</vt:lpstr>
      <vt:lpstr>A FINANCIERA</vt:lpstr>
      <vt:lpstr>A THUMANOS</vt:lpstr>
      <vt:lpstr>A TIC</vt:lpstr>
      <vt:lpstr>A DOCUMENTAL</vt:lpstr>
      <vt:lpstr>EC MEJORAMIENTO</vt:lpstr>
      <vt:lpstr>EC EVALUACION</vt:lpstr>
      <vt:lpstr>C PLANEACION</vt:lpstr>
      <vt:lpstr>C INNOVACION</vt:lpstr>
      <vt:lpstr>C GESTION SOCIAL</vt:lpstr>
      <vt:lpstr>C INTERISTITUCIONAL</vt:lpstr>
      <vt:lpstr>C COMUNICACIONES</vt:lpstr>
      <vt:lpstr>C FACTIBILIDAD</vt:lpstr>
      <vt:lpstr>C VALORIZACION</vt:lpstr>
      <vt:lpstr>C DISEÑOS</vt:lpstr>
      <vt:lpstr>C PREDIAL</vt:lpstr>
      <vt:lpstr>C EOBRAS</vt:lpstr>
      <vt:lpstr>C CONSERVACION</vt:lpstr>
      <vt:lpstr>C CONTRACTUAL</vt:lpstr>
      <vt:lpstr>C LEGAL</vt:lpstr>
      <vt:lpstr>C CALIDAD</vt:lpstr>
      <vt:lpstr>C RECURSOS FISICO</vt:lpstr>
      <vt:lpstr>C THUMANO</vt:lpstr>
      <vt:lpstr>C TICs</vt:lpstr>
      <vt:lpstr>C DOCUMENTAL</vt:lpstr>
      <vt:lpstr>C FINANCIERA</vt:lpstr>
      <vt:lpstr>C GESTION PROYECTOS</vt:lpstr>
      <vt:lpstr>C EVALUACION</vt:lpstr>
      <vt:lpstr>C MEJORAMIENTO</vt:lpstr>
      <vt:lpstr>ESCALAS</vt:lpstr>
      <vt:lpstr>CONTROL</vt:lpstr>
      <vt:lpstr>Listas</vt:lpstr>
      <vt:lpstr>Listas!Administracion</vt:lpstr>
      <vt:lpstr>'A CALIDAD'!Área_de_impresión</vt:lpstr>
      <vt:lpstr>'A CONTRACTUAL'!Área_de_impresión</vt:lpstr>
      <vt:lpstr>'A DOCUMENTAL'!Área_de_impresión</vt:lpstr>
      <vt:lpstr>'A FINANCIERA'!Área_de_impresión</vt:lpstr>
      <vt:lpstr>'A LEGAL'!Área_de_impresión</vt:lpstr>
      <vt:lpstr>'A RFISICOS'!Área_de_impresión</vt:lpstr>
      <vt:lpstr>'A THUMANOS'!Área_de_impresión</vt:lpstr>
      <vt:lpstr>'A TIC'!Área_de_impresión</vt:lpstr>
      <vt:lpstr>'C CALIDAD'!Área_de_impresión</vt:lpstr>
      <vt:lpstr>'C COMUNICACIONES'!Área_de_impresión</vt:lpstr>
      <vt:lpstr>'C CONSERVACION'!Área_de_impresión</vt:lpstr>
      <vt:lpstr>'C CONTRACTUAL'!Área_de_impresión</vt:lpstr>
      <vt:lpstr>'C DISEÑOS'!Área_de_impresión</vt:lpstr>
      <vt:lpstr>'C DOCUMENTAL'!Área_de_impresión</vt:lpstr>
      <vt:lpstr>'C EOBRAS'!Área_de_impresión</vt:lpstr>
      <vt:lpstr>'C EVALUACION'!Área_de_impresión</vt:lpstr>
      <vt:lpstr>'C FACTIBILIDAD'!Área_de_impresión</vt:lpstr>
      <vt:lpstr>'C FINANCIERA'!Área_de_impresión</vt:lpstr>
      <vt:lpstr>'C GESTION PROYECTOS'!Área_de_impresión</vt:lpstr>
      <vt:lpstr>'C GESTION SOCIAL'!Área_de_impresión</vt:lpstr>
      <vt:lpstr>'C INNOVACION'!Área_de_impresión</vt:lpstr>
      <vt:lpstr>'C INTERISTITUCIONAL'!Área_de_impresión</vt:lpstr>
      <vt:lpstr>'C LEGAL'!Área_de_impresión</vt:lpstr>
      <vt:lpstr>'C MEJORAMIENTO'!Área_de_impresión</vt:lpstr>
      <vt:lpstr>'C PLANEACION'!Área_de_impresión</vt:lpstr>
      <vt:lpstr>'C PREDIAL'!Área_de_impresión</vt:lpstr>
      <vt:lpstr>'C RECURSOS FISICO'!Área_de_impresión</vt:lpstr>
      <vt:lpstr>'C THUMANO'!Área_de_impresión</vt:lpstr>
      <vt:lpstr>'C TICs'!Área_de_impresión</vt:lpstr>
      <vt:lpstr>'C VALORIZACION'!Área_de_impresión</vt:lpstr>
      <vt:lpstr>CONTROL!Área_de_impresión</vt:lpstr>
      <vt:lpstr>'E COMUNICACIONES'!Área_de_impresión</vt:lpstr>
      <vt:lpstr>'E GESTION SOCIAL'!Área_de_impresión</vt:lpstr>
      <vt:lpstr>'E GPROYECTOS'!Área_de_impresión</vt:lpstr>
      <vt:lpstr>'E INNOVACION'!Área_de_impresión</vt:lpstr>
      <vt:lpstr>'E INTERINSTITUCIONAL'!Área_de_impresión</vt:lpstr>
      <vt:lpstr>'E PLANEACION'!Área_de_impresión</vt:lpstr>
      <vt:lpstr>'EC EVALUACION'!Área_de_impresión</vt:lpstr>
      <vt:lpstr>'EC MEJORAMIENTO'!Área_de_impresión</vt:lpstr>
      <vt:lpstr>ESTRATÉGICOS!Área_de_impresión</vt:lpstr>
      <vt:lpstr>'M CONSERVACION'!Área_de_impresión</vt:lpstr>
      <vt:lpstr>'M DISEÑO P.'!Área_de_impresión</vt:lpstr>
      <vt:lpstr>'M EJECUCION O.'!Área_de_impresión</vt:lpstr>
      <vt:lpstr>'M FACTIBILIDAD'!Área_de_impresión</vt:lpstr>
      <vt:lpstr>'M PREDIAL'!Área_de_impresión</vt:lpstr>
      <vt:lpstr>'M VALORIZACION'!Área_de_impresión</vt:lpstr>
      <vt:lpstr>PORTADA!Área_de_impresión</vt:lpstr>
      <vt:lpstr>Listas!Control</vt:lpstr>
      <vt:lpstr>'C PLANEACION'!Efectividad</vt:lpstr>
      <vt:lpstr>ESCALAS!Efectividad</vt:lpstr>
      <vt:lpstr>Listas!Efectividad</vt:lpstr>
      <vt:lpstr>'C PLANEACION'!Impacto</vt:lpstr>
      <vt:lpstr>ESCALAS!Impacto</vt:lpstr>
      <vt:lpstr>Listas!Impacto</vt:lpstr>
      <vt:lpstr>'C PLANEACION'!Monitoreo</vt:lpstr>
      <vt:lpstr>ESCALAS!Monitoreo</vt:lpstr>
      <vt:lpstr>Listas!Monitoreo</vt:lpstr>
      <vt:lpstr>'C PLANEACION'!Periodo</vt:lpstr>
      <vt:lpstr>ESCALAS!Periodo</vt:lpstr>
      <vt:lpstr>Listas!Periodo</vt:lpstr>
      <vt:lpstr>'C PLANEACION'!Probabilidad</vt:lpstr>
      <vt:lpstr>ESCALAS!Probabilidad</vt:lpstr>
      <vt:lpstr>Listas!Probabilidad</vt:lpstr>
      <vt:lpstr>'C PLANEACION'!Proceso</vt:lpstr>
      <vt:lpstr>ESCALAS!Proceso</vt:lpstr>
      <vt:lpstr>Listas!Proceso</vt:lpstr>
      <vt:lpstr>'A CALIDAD'!Títulos_a_imprimir</vt:lpstr>
      <vt:lpstr>'A CONTRACTUAL'!Títulos_a_imprimir</vt:lpstr>
      <vt:lpstr>'A DOCUMENTAL'!Títulos_a_imprimir</vt:lpstr>
      <vt:lpstr>'A FINANCIERA'!Títulos_a_imprimir</vt:lpstr>
      <vt:lpstr>'A LEGAL'!Títulos_a_imprimir</vt:lpstr>
      <vt:lpstr>'A RFISICOS'!Títulos_a_imprimir</vt:lpstr>
      <vt:lpstr>'A THUMANOS'!Títulos_a_imprimir</vt:lpstr>
      <vt:lpstr>'A TIC'!Títulos_a_imprimir</vt:lpstr>
      <vt:lpstr>'C CALIDAD'!Títulos_a_imprimir</vt:lpstr>
      <vt:lpstr>'C COMUNICACIONES'!Títulos_a_imprimir</vt:lpstr>
      <vt:lpstr>'C CONSERVACION'!Títulos_a_imprimir</vt:lpstr>
      <vt:lpstr>'C CONTRACTUAL'!Títulos_a_imprimir</vt:lpstr>
      <vt:lpstr>'C DISEÑOS'!Títulos_a_imprimir</vt:lpstr>
      <vt:lpstr>'C DOCUMENTAL'!Títulos_a_imprimir</vt:lpstr>
      <vt:lpstr>'C EOBRAS'!Títulos_a_imprimir</vt:lpstr>
      <vt:lpstr>'C EVALUACION'!Títulos_a_imprimir</vt:lpstr>
      <vt:lpstr>'C FACTIBILIDAD'!Títulos_a_imprimir</vt:lpstr>
      <vt:lpstr>'C FINANCIERA'!Títulos_a_imprimir</vt:lpstr>
      <vt:lpstr>'C GESTION PROYECTOS'!Títulos_a_imprimir</vt:lpstr>
      <vt:lpstr>'C GESTION SOCIAL'!Títulos_a_imprimir</vt:lpstr>
      <vt:lpstr>'C INNOVACION'!Títulos_a_imprimir</vt:lpstr>
      <vt:lpstr>'C INTERISTITUCIONAL'!Títulos_a_imprimir</vt:lpstr>
      <vt:lpstr>'C LEGAL'!Títulos_a_imprimir</vt:lpstr>
      <vt:lpstr>'C MEJORAMIENTO'!Títulos_a_imprimir</vt:lpstr>
      <vt:lpstr>'C PLANEACION'!Títulos_a_imprimir</vt:lpstr>
      <vt:lpstr>'C PREDIAL'!Títulos_a_imprimir</vt:lpstr>
      <vt:lpstr>'C RECURSOS FISICO'!Títulos_a_imprimir</vt:lpstr>
      <vt:lpstr>'C THUMANO'!Títulos_a_imprimir</vt:lpstr>
      <vt:lpstr>'C TICs'!Títulos_a_imprimir</vt:lpstr>
      <vt:lpstr>'C VALORIZACION'!Títulos_a_imprimir</vt:lpstr>
      <vt:lpstr>'E COMUNICACIONES'!Títulos_a_imprimir</vt:lpstr>
      <vt:lpstr>'E GESTION SOCIAL'!Títulos_a_imprimir</vt:lpstr>
      <vt:lpstr>'E GPROYECTOS'!Títulos_a_imprimir</vt:lpstr>
      <vt:lpstr>'E INNOVACION'!Títulos_a_imprimir</vt:lpstr>
      <vt:lpstr>'E INTERINSTITUCIONAL'!Títulos_a_imprimir</vt:lpstr>
      <vt:lpstr>'E PLANEACION'!Títulos_a_imprimir</vt:lpstr>
      <vt:lpstr>'EC EVALUACION'!Títulos_a_imprimir</vt:lpstr>
      <vt:lpstr>'EC MEJORAMIENTO'!Títulos_a_imprimir</vt:lpstr>
      <vt:lpstr>ESTRATÉGICOS!Títulos_a_imprimir</vt:lpstr>
      <vt:lpstr>'M CONSERVACION'!Títulos_a_imprimir</vt:lpstr>
      <vt:lpstr>'M DISEÑO P.'!Títulos_a_imprimir</vt:lpstr>
      <vt:lpstr>'M EJECUCION O.'!Títulos_a_imprimir</vt:lpstr>
      <vt:lpstr>'M FACTIBILIDAD'!Títulos_a_imprimir</vt:lpstr>
      <vt:lpstr>'M PREDIAL'!Títulos_a_imprimir</vt:lpstr>
      <vt:lpstr>'M VALORIZACION'!Títulos_a_imprimir</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Roberto Carlos Aleman Lopez</dc:creator>
  <cp:lastModifiedBy>John Alexander Quiroga Fuquene</cp:lastModifiedBy>
  <cp:lastPrinted>2016-08-01T15:12:49Z</cp:lastPrinted>
  <dcterms:created xsi:type="dcterms:W3CDTF">2015-01-07T20:31:41Z</dcterms:created>
  <dcterms:modified xsi:type="dcterms:W3CDTF">2017-05-05T22:05:31Z</dcterms:modified>
</cp:coreProperties>
</file>